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66925"/>
  <mc:AlternateContent xmlns:mc="http://schemas.openxmlformats.org/markup-compatibility/2006">
    <mc:Choice Requires="x15">
      <x15ac:absPath xmlns:x15ac="http://schemas.microsoft.com/office/spreadsheetml/2010/11/ac" url="https://educationgovuk-my.sharepoint.com/personal/james_beighton_education_gov_uk/Documents/Documents/Tickets/25606/"/>
    </mc:Choice>
  </mc:AlternateContent>
  <xr:revisionPtr revIDLastSave="0" documentId="8_{0BC18AB4-554D-488F-A5BE-B3BE2D9723E1}" xr6:coauthVersionLast="47" xr6:coauthVersionMax="47" xr10:uidLastSave="{00000000-0000-0000-0000-000000000000}"/>
  <bookViews>
    <workbookView xWindow="-120" yWindow="-120" windowWidth="29040" windowHeight="15720" xr2:uid="{7D2DBED5-077B-43D1-920A-C8E310D4F984}"/>
  </bookViews>
  <sheets>
    <sheet name="Key Information" sheetId="26" r:id="rId1"/>
    <sheet name="Establishment details" sheetId="1" r:id="rId2"/>
    <sheet name="Load_Estab_Details" sheetId="13" state="veryHidden" r:id="rId3"/>
    <sheet name="Definitions" sheetId="27" r:id="rId4"/>
    <sheet name="Room Details" sheetId="12" r:id="rId5"/>
    <sheet name="Load_Room_Details" sheetId="14" state="veryHidden" r:id="rId6"/>
    <sheet name="Room_List" sheetId="16" state="veryHidden" r:id="rId7"/>
    <sheet name="Room_Types" sheetId="22" state="veryHidden" r:id="rId8"/>
    <sheet name="Calculations" sheetId="24" r:id="rId9"/>
    <sheet name="Version Control" sheetId="6" r:id="rId10"/>
    <sheet name="NCA_Calculations" sheetId="25" state="veryHidden" r:id="rId11"/>
  </sheets>
  <definedNames>
    <definedName name="_16_plus">Room_List!$H$14:$H$23</definedName>
    <definedName name="_xlnm._FilterDatabase" localSheetId="10" hidden="1">NCA_Calculations!$A$15:$S$2015</definedName>
    <definedName name="_xlnm._FilterDatabase" localSheetId="4" hidden="1">'Room Details'!$B$3:$W$3</definedName>
    <definedName name="_xlnm._FilterDatabase" localSheetId="6" hidden="1">Room_List!$B$1:$H$4568</definedName>
    <definedName name="_xlnm._FilterDatabase" localSheetId="7" hidden="1">Room_Types!$A$1:$BYH$2456</definedName>
    <definedName name="All">Room_List!$H$24:$H$33</definedName>
    <definedName name="All_through" localSheetId="3">#REF!+#REF!</definedName>
    <definedName name="All_through" localSheetId="0">#REF!+#REF!</definedName>
    <definedName name="All_through">Room_List!$E$11+Room_List!$H$24:$H$33</definedName>
    <definedName name="Block_Reference___External">Room_List!$C$1:$H$1</definedName>
    <definedName name="EFAA">Room_List!$C$3:$H$3</definedName>
    <definedName name="EFAB">Room_List!$C$4:$H$4</definedName>
    <definedName name="EFAC">Room_List!$C$5:$H$5</definedName>
    <definedName name="EFAD">Room_List!$C$6:$H$6</definedName>
    <definedName name="EFAE">Room_List!$C$7:$H$7</definedName>
    <definedName name="EFAF">Room_List!$C$8:$H$8</definedName>
    <definedName name="EFAG">Room_List!$C$9:$H$9</definedName>
    <definedName name="EFAH">Room_List!$C$10:$H$10</definedName>
    <definedName name="erq">#REF!</definedName>
    <definedName name="FE">Room_List!$H$44:$H$53</definedName>
    <definedName name="Further_Education">Room_List!$H$44:$H$53</definedName>
    <definedName name="Infant">Room_List!$H$3:$H$13</definedName>
    <definedName name="Junior">Room_List!$H$3:$H$13</definedName>
    <definedName name="List_AdjHard">#REF!</definedName>
    <definedName name="List_Blocks" localSheetId="3">#REF!</definedName>
    <definedName name="List_Blocks" localSheetId="0">#REF!</definedName>
    <definedName name="List_Blocks">#REF!</definedName>
    <definedName name="List_CovHard">#REF!</definedName>
    <definedName name="List_ExtPlant">#REF!</definedName>
    <definedName name="List_EYProvision" localSheetId="8">#REF!</definedName>
    <definedName name="List_EYProvision" localSheetId="3">#REF!</definedName>
    <definedName name="List_EYProvision" localSheetId="0">#REF!</definedName>
    <definedName name="List_EYProvision">#REF!</definedName>
    <definedName name="List_Fitted">#REF!</definedName>
    <definedName name="List_Fitted_Valid">#REF!</definedName>
    <definedName name="List_Gen">#REF!</definedName>
    <definedName name="List_Gen_Valid">#REF!</definedName>
    <definedName name="List_GenOpen">#REF!</definedName>
    <definedName name="List_GenOpen_Valid">#REF!</definedName>
    <definedName name="List_GenSmall">#REF!</definedName>
    <definedName name="List_GenSmall_Valid">#REF!</definedName>
    <definedName name="List_Hard">#REF!</definedName>
    <definedName name="List_Heavy">#REF!</definedName>
    <definedName name="List_Heavy_Valid">#REF!</definedName>
    <definedName name="List_LA" localSheetId="8">#REF!</definedName>
    <definedName name="List_LA" localSheetId="3">#REF!</definedName>
    <definedName name="List_LA" localSheetId="0">#REF!</definedName>
    <definedName name="List_LA">#REF!</definedName>
    <definedName name="List_Large">#REF!</definedName>
    <definedName name="List_Large_Valid">#REF!</definedName>
    <definedName name="List_LevelGrass">#REF!</definedName>
    <definedName name="List_Light">#REF!</definedName>
    <definedName name="List_Light_Valid">#REF!</definedName>
    <definedName name="List_ManHab">#REF!</definedName>
    <definedName name="List_ManSoft">#REF!</definedName>
    <definedName name="List_NatHab">#REF!</definedName>
    <definedName name="List_NonNet">#REF!</definedName>
    <definedName name="List_NonNet_Valid">#REF!</definedName>
    <definedName name="List_NotInUse">#REF!</definedName>
    <definedName name="List_OutdoorRoomCat">#REF!</definedName>
    <definedName name="List_RoomCat">#REF!</definedName>
    <definedName name="List_Schools" localSheetId="8">#REF!</definedName>
    <definedName name="List_Schools" localSheetId="3">#REF!</definedName>
    <definedName name="List_Schools" localSheetId="0">#REF!</definedName>
    <definedName name="List_Schools">#REF!</definedName>
    <definedName name="List_SchoolType" localSheetId="8">#REF!</definedName>
    <definedName name="List_SchoolType" localSheetId="3">#REF!</definedName>
    <definedName name="List_SchoolType" localSheetId="0">#REF!</definedName>
    <definedName name="List_SchoolType">#REF!</definedName>
    <definedName name="List_Science">#REF!</definedName>
    <definedName name="List_Science_Valid">#REF!</definedName>
    <definedName name="List_SEN" localSheetId="8">#REF!</definedName>
    <definedName name="List_SEN" localSheetId="3">#REF!</definedName>
    <definedName name="List_SEN" localSheetId="0">#REF!</definedName>
    <definedName name="List_SEN">#REF!</definedName>
    <definedName name="List_Sheltered">#REF!</definedName>
    <definedName name="List_SoftLand">#REF!</definedName>
    <definedName name="List_SpecHard">#REF!</definedName>
    <definedName name="List_SpecSoft">#REF!</definedName>
    <definedName name="List_Status" localSheetId="8">#REF!</definedName>
    <definedName name="List_Status">#REF!</definedName>
    <definedName name="List_Storage">#REF!</definedName>
    <definedName name="List_Storage_Valid">#REF!</definedName>
    <definedName name="List_Unusable" localSheetId="8">#REF!</definedName>
    <definedName name="List_Unusable">#REF!</definedName>
    <definedName name="List_ValueForSummary" localSheetId="8">#REF!</definedName>
    <definedName name="List_ValueForSummary">#REF!</definedName>
    <definedName name="List_Workshop">#REF!</definedName>
    <definedName name="List_Workshop_Valid">#REF!</definedName>
    <definedName name="List_YearGroups" localSheetId="8">#REF!</definedName>
    <definedName name="List_YearGroups" localSheetId="3">#REF!</definedName>
    <definedName name="List_YearGroups" localSheetId="0">#REF!</definedName>
    <definedName name="List_YearGroups">#REF!</definedName>
    <definedName name="Middle_deemed_primary">Room_List!$H$24:$H$33</definedName>
    <definedName name="Middle_deemed_secondary">Room_List!$H$24:$H$33</definedName>
    <definedName name="Nursery">Room_List!$H$3:$H$13</definedName>
    <definedName name="OUT">Room_List!$H$14:$H$25</definedName>
    <definedName name="Primary">Room_List!$H$3:$H$13</definedName>
    <definedName name="Primary_General" localSheetId="3">#REF!</definedName>
    <definedName name="Primary_General" localSheetId="0">#REF!</definedName>
    <definedName name="Primary_General">Room_List!#REF!</definedName>
    <definedName name="_xlnm.Print_Area" localSheetId="3">Definitions!$A$1:$F$70</definedName>
    <definedName name="_xlnm.Print_Area" localSheetId="1">'Establishment details'!$A$1:$F$74</definedName>
    <definedName name="_xlnm.Print_Area" localSheetId="0">'Key Information'!$A$1:$F$43</definedName>
    <definedName name="_xlnm.Print_Area" localSheetId="4">'Room Details'!$B$3:$Q$2003</definedName>
    <definedName name="_xlnm.Print_Area" localSheetId="9">'Version Control'!$B$2:$E$8</definedName>
    <definedName name="science" localSheetId="3" hidden="1">#REF!</definedName>
    <definedName name="science" localSheetId="0" hidden="1">#REF!</definedName>
    <definedName name="science" hidden="1">#REF!</definedName>
    <definedName name="Secondary">Room_List!$H$14:$H$23</definedName>
    <definedName name="Special">Room_List!$H$3:$H$13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7" i="26" l="1"/>
  <c r="C15" i="26"/>
  <c r="C13" i="26"/>
  <c r="C11" i="26"/>
  <c r="B32" i="24" l="1"/>
  <c r="B14" i="24"/>
  <c r="D36" i="1"/>
  <c r="B7" i="24" a="1"/>
  <c r="B7" i="24" s="1"/>
  <c r="B6" i="24" l="1"/>
  <c r="V3" i="25" l="1"/>
  <c r="BYH2" i="22" a="1"/>
  <c r="BYH2" i="22" s="1"/>
  <c r="BYG2" i="22" a="1"/>
  <c r="BYG2" i="22" s="1"/>
  <c r="BYF2" i="22" a="1"/>
  <c r="BYF2" i="22" s="1"/>
  <c r="BYE2" i="22" a="1"/>
  <c r="BYE2" i="22" s="1"/>
  <c r="BYD2" i="22" a="1"/>
  <c r="BYD2" i="22" s="1"/>
  <c r="BYC2" i="22" a="1"/>
  <c r="BYC2" i="22" s="1"/>
  <c r="BYB2" i="22" a="1"/>
  <c r="BYB2" i="22" s="1"/>
  <c r="BYA2" i="22" a="1"/>
  <c r="BYA2" i="22" s="1"/>
  <c r="BXZ2" i="22" a="1"/>
  <c r="BXZ2" i="22" s="1"/>
  <c r="BXY2" i="22" a="1"/>
  <c r="BXY2" i="22" s="1"/>
  <c r="BXX2" i="22" a="1"/>
  <c r="BXX2" i="22" s="1"/>
  <c r="BXW2" i="22" a="1"/>
  <c r="BXW2" i="22" s="1"/>
  <c r="BXV2" i="22" a="1"/>
  <c r="BXV2" i="22" s="1"/>
  <c r="BXU2" i="22" a="1"/>
  <c r="BXU2" i="22" s="1"/>
  <c r="BXT2" i="22" a="1"/>
  <c r="BXT2" i="22" s="1"/>
  <c r="BXS2" i="22" a="1"/>
  <c r="BXS2" i="22" s="1"/>
  <c r="BXR2" i="22" a="1"/>
  <c r="BXR2" i="22" s="1"/>
  <c r="BXQ2" i="22" a="1"/>
  <c r="BXQ2" i="22" s="1"/>
  <c r="BXP2" i="22" a="1"/>
  <c r="BXP2" i="22" s="1"/>
  <c r="BXO2" i="22" a="1"/>
  <c r="BXO2" i="22" s="1"/>
  <c r="BXN2" i="22" a="1"/>
  <c r="BXN2" i="22" s="1"/>
  <c r="BXM2" i="22" a="1"/>
  <c r="BXM2" i="22" s="1"/>
  <c r="BXL2" i="22"/>
  <c r="BXL2" i="22" a="1"/>
  <c r="BXK2" i="22" a="1"/>
  <c r="BXK2" i="22" s="1"/>
  <c r="BXJ2" i="22" a="1"/>
  <c r="BXJ2" i="22" s="1"/>
  <c r="BXI2" i="22" a="1"/>
  <c r="BXI2" i="22" s="1"/>
  <c r="BXH2" i="22" a="1"/>
  <c r="BXH2" i="22" s="1"/>
  <c r="BXG2" i="22" a="1"/>
  <c r="BXG2" i="22" s="1"/>
  <c r="BXF2" i="22" a="1"/>
  <c r="BXF2" i="22" s="1"/>
  <c r="BXE2" i="22" a="1"/>
  <c r="BXE2" i="22" s="1"/>
  <c r="BXD2" i="22" a="1"/>
  <c r="BXD2" i="22" s="1"/>
  <c r="BXC2" i="22"/>
  <c r="BXC2" i="22" a="1"/>
  <c r="BXB2" i="22" a="1"/>
  <c r="BXB2" i="22" s="1"/>
  <c r="BXA2" i="22" a="1"/>
  <c r="BXA2" i="22" s="1"/>
  <c r="BWZ2" i="22" a="1"/>
  <c r="BWZ2" i="22" s="1"/>
  <c r="BWY2" i="22" a="1"/>
  <c r="BWY2" i="22" s="1"/>
  <c r="BWX2" i="22" a="1"/>
  <c r="BWX2" i="22" s="1"/>
  <c r="BWW2" i="22"/>
  <c r="BWW2" i="22" a="1"/>
  <c r="BWV2" i="22" a="1"/>
  <c r="BWV2" i="22" s="1"/>
  <c r="BWU2" i="22" a="1"/>
  <c r="BWU2" i="22" s="1"/>
  <c r="BWT2" i="22" a="1"/>
  <c r="BWT2" i="22" s="1"/>
  <c r="BWS2" i="22" a="1"/>
  <c r="BWS2" i="22" s="1"/>
  <c r="BWR2" i="22" a="1"/>
  <c r="BWR2" i="22" s="1"/>
  <c r="BWQ2" i="22" a="1"/>
  <c r="BWQ2" i="22" s="1"/>
  <c r="BWP2" i="22" a="1"/>
  <c r="BWP2" i="22" s="1"/>
  <c r="BWO2" i="22" a="1"/>
  <c r="BWO2" i="22" s="1"/>
  <c r="BWN2" i="22" a="1"/>
  <c r="BWN2" i="22" s="1"/>
  <c r="BWM2" i="22" a="1"/>
  <c r="BWM2" i="22" s="1"/>
  <c r="BWL2" i="22" a="1"/>
  <c r="BWL2" i="22" s="1"/>
  <c r="BWK2" i="22" a="1"/>
  <c r="BWK2" i="22" s="1"/>
  <c r="BWJ2" i="22" a="1"/>
  <c r="BWJ2" i="22" s="1"/>
  <c r="BWI2" i="22" a="1"/>
  <c r="BWI2" i="22" s="1"/>
  <c r="BWH2" i="22" a="1"/>
  <c r="BWH2" i="22" s="1"/>
  <c r="BWG2" i="22" a="1"/>
  <c r="BWG2" i="22" s="1"/>
  <c r="BWF2" i="22" a="1"/>
  <c r="BWF2" i="22" s="1"/>
  <c r="BWE2" i="22" a="1"/>
  <c r="BWE2" i="22" s="1"/>
  <c r="BWD2" i="22" a="1"/>
  <c r="BWD2" i="22" s="1"/>
  <c r="BWC2" i="22" a="1"/>
  <c r="BWC2" i="22" s="1"/>
  <c r="BWB2" i="22" a="1"/>
  <c r="BWB2" i="22" s="1"/>
  <c r="BWA2" i="22" a="1"/>
  <c r="BWA2" i="22" s="1"/>
  <c r="BVZ2" i="22" a="1"/>
  <c r="BVZ2" i="22" s="1"/>
  <c r="BVY2" i="22" a="1"/>
  <c r="BVY2" i="22" s="1"/>
  <c r="BVX2" i="22" a="1"/>
  <c r="BVX2" i="22" s="1"/>
  <c r="BVW2" i="22"/>
  <c r="BVW2" i="22" a="1"/>
  <c r="BVV2" i="22" a="1"/>
  <c r="BVV2" i="22" s="1"/>
  <c r="BVU2" i="22" a="1"/>
  <c r="BVU2" i="22" s="1"/>
  <c r="BVT2" i="22" a="1"/>
  <c r="BVT2" i="22" s="1"/>
  <c r="BVS2" i="22" a="1"/>
  <c r="BVS2" i="22" s="1"/>
  <c r="BVR2" i="22" a="1"/>
  <c r="BVR2" i="22" s="1"/>
  <c r="BVQ2" i="22" a="1"/>
  <c r="BVQ2" i="22" s="1"/>
  <c r="BVP2" i="22" a="1"/>
  <c r="BVP2" i="22" s="1"/>
  <c r="BVO2" i="22" a="1"/>
  <c r="BVO2" i="22" s="1"/>
  <c r="BVN2" i="22" a="1"/>
  <c r="BVN2" i="22" s="1"/>
  <c r="BVM2" i="22" a="1"/>
  <c r="BVM2" i="22" s="1"/>
  <c r="BVL2" i="22" a="1"/>
  <c r="BVL2" i="22" s="1"/>
  <c r="BVK2" i="22"/>
  <c r="BVK2" i="22" a="1"/>
  <c r="BVJ2" i="22" a="1"/>
  <c r="BVJ2" i="22" s="1"/>
  <c r="BVI2" i="22"/>
  <c r="BVI2" i="22" a="1"/>
  <c r="BVH2" i="22" a="1"/>
  <c r="BVH2" i="22" s="1"/>
  <c r="BVG2" i="22" a="1"/>
  <c r="BVG2" i="22" s="1"/>
  <c r="BVF2" i="22" a="1"/>
  <c r="BVF2" i="22" s="1"/>
  <c r="BVE2" i="22" a="1"/>
  <c r="BVE2" i="22" s="1"/>
  <c r="BVD2" i="22" a="1"/>
  <c r="BVD2" i="22" s="1"/>
  <c r="BVC2" i="22" a="1"/>
  <c r="BVC2" i="22" s="1"/>
  <c r="BVB2" i="22" a="1"/>
  <c r="BVB2" i="22" s="1"/>
  <c r="BVA2" i="22" a="1"/>
  <c r="BVA2" i="22" s="1"/>
  <c r="BUZ2" i="22" a="1"/>
  <c r="BUZ2" i="22" s="1"/>
  <c r="BUY2" i="22"/>
  <c r="BUY2" i="22" a="1"/>
  <c r="BUX2" i="22" a="1"/>
  <c r="BUX2" i="22" s="1"/>
  <c r="BUW2" i="22"/>
  <c r="BUW2" i="22" a="1"/>
  <c r="BUV2" i="22" a="1"/>
  <c r="BUV2" i="22" s="1"/>
  <c r="BUU2" i="22" a="1"/>
  <c r="BUU2" i="22" s="1"/>
  <c r="BUT2" i="22" a="1"/>
  <c r="BUT2" i="22" s="1"/>
  <c r="BUS2" i="22" a="1"/>
  <c r="BUS2" i="22" s="1"/>
  <c r="BUR2" i="22" a="1"/>
  <c r="BUR2" i="22" s="1"/>
  <c r="BUQ2" i="22" a="1"/>
  <c r="BUQ2" i="22" s="1"/>
  <c r="BUP2" i="22" a="1"/>
  <c r="BUP2" i="22" s="1"/>
  <c r="BUO2" i="22" a="1"/>
  <c r="BUO2" i="22" s="1"/>
  <c r="BUN2" i="22" a="1"/>
  <c r="BUN2" i="22" s="1"/>
  <c r="BUM2" i="22" a="1"/>
  <c r="BUM2" i="22" s="1"/>
  <c r="BUL2" i="22" a="1"/>
  <c r="BUL2" i="22" s="1"/>
  <c r="BUK2" i="22" a="1"/>
  <c r="BUK2" i="22" s="1"/>
  <c r="BUJ2" i="22" a="1"/>
  <c r="BUJ2" i="22" s="1"/>
  <c r="BUI2" i="22" a="1"/>
  <c r="BUI2" i="22" s="1"/>
  <c r="BUH2" i="22" a="1"/>
  <c r="BUH2" i="22" s="1"/>
  <c r="BUG2" i="22" a="1"/>
  <c r="BUG2" i="22" s="1"/>
  <c r="BUF2" i="22" a="1"/>
  <c r="BUF2" i="22" s="1"/>
  <c r="BUE2" i="22" a="1"/>
  <c r="BUE2" i="22" s="1"/>
  <c r="BUD2" i="22" a="1"/>
  <c r="BUD2" i="22" s="1"/>
  <c r="BUC2" i="22"/>
  <c r="BUC2" i="22" a="1"/>
  <c r="BUB2" i="22" a="1"/>
  <c r="BUB2" i="22" s="1"/>
  <c r="BUA2" i="22" a="1"/>
  <c r="BUA2" i="22" s="1"/>
  <c r="BTZ2" i="22" a="1"/>
  <c r="BTZ2" i="22" s="1"/>
  <c r="BTY2" i="22" a="1"/>
  <c r="BTY2" i="22" s="1"/>
  <c r="BTX2" i="22" a="1"/>
  <c r="BTX2" i="22" s="1"/>
  <c r="BTW2" i="22" a="1"/>
  <c r="BTW2" i="22" s="1"/>
  <c r="BTV2" i="22" a="1"/>
  <c r="BTV2" i="22" s="1"/>
  <c r="BTU2" i="22" a="1"/>
  <c r="BTU2" i="22" s="1"/>
  <c r="BTT2" i="22" a="1"/>
  <c r="BTT2" i="22" s="1"/>
  <c r="BTS2" i="22" a="1"/>
  <c r="BTS2" i="22" s="1"/>
  <c r="BTR2" i="22" a="1"/>
  <c r="BTR2" i="22" s="1"/>
  <c r="BTQ2" i="22" a="1"/>
  <c r="BTQ2" i="22" s="1"/>
  <c r="BTP2" i="22" a="1"/>
  <c r="BTP2" i="22" s="1"/>
  <c r="BTO2" i="22" a="1"/>
  <c r="BTO2" i="22" s="1"/>
  <c r="BTN2" i="22" a="1"/>
  <c r="BTN2" i="22" s="1"/>
  <c r="BTM2" i="22" a="1"/>
  <c r="BTM2" i="22" s="1"/>
  <c r="BTL2" i="22" a="1"/>
  <c r="BTL2" i="22" s="1"/>
  <c r="BTK2" i="22" a="1"/>
  <c r="BTK2" i="22" s="1"/>
  <c r="BTJ2" i="22" a="1"/>
  <c r="BTJ2" i="22" s="1"/>
  <c r="BTI2" i="22" a="1"/>
  <c r="BTI2" i="22" s="1"/>
  <c r="BTH2" i="22"/>
  <c r="BTH2" i="22" a="1"/>
  <c r="BTG2" i="22" a="1"/>
  <c r="BTG2" i="22" s="1"/>
  <c r="BTF2" i="22" a="1"/>
  <c r="BTF2" i="22" s="1"/>
  <c r="BTE2" i="22" a="1"/>
  <c r="BTE2" i="22" s="1"/>
  <c r="BTD2" i="22" a="1"/>
  <c r="BTD2" i="22" s="1"/>
  <c r="BTC2" i="22" a="1"/>
  <c r="BTC2" i="22" s="1"/>
  <c r="BTB2" i="22" a="1"/>
  <c r="BTB2" i="22" s="1"/>
  <c r="BTA2" i="22" a="1"/>
  <c r="BTA2" i="22" s="1"/>
  <c r="BSZ2" i="22" a="1"/>
  <c r="BSZ2" i="22" s="1"/>
  <c r="BSY2" i="22" a="1"/>
  <c r="BSY2" i="22" s="1"/>
  <c r="BSX2" i="22" a="1"/>
  <c r="BSX2" i="22" s="1"/>
  <c r="BSW2" i="22"/>
  <c r="BSW2" i="22" a="1"/>
  <c r="BSV2" i="22" a="1"/>
  <c r="BSV2" i="22" s="1"/>
  <c r="BSU2" i="22" a="1"/>
  <c r="BSU2" i="22" s="1"/>
  <c r="BST2" i="22" a="1"/>
  <c r="BST2" i="22" s="1"/>
  <c r="BSS2" i="22" a="1"/>
  <c r="BSS2" i="22" s="1"/>
  <c r="BSR2" i="22" a="1"/>
  <c r="BSR2" i="22" s="1"/>
  <c r="BSQ2" i="22" a="1"/>
  <c r="BSQ2" i="22" s="1"/>
  <c r="BSP2" i="22" a="1"/>
  <c r="BSP2" i="22" s="1"/>
  <c r="BSO2" i="22" a="1"/>
  <c r="BSO2" i="22" s="1"/>
  <c r="BSN2" i="22" a="1"/>
  <c r="BSN2" i="22" s="1"/>
  <c r="BSM2" i="22" a="1"/>
  <c r="BSM2" i="22" s="1"/>
  <c r="BSL2" i="22" a="1"/>
  <c r="BSL2" i="22" s="1"/>
  <c r="BSK2" i="22" a="1"/>
  <c r="BSK2" i="22" s="1"/>
  <c r="BSJ2" i="22" a="1"/>
  <c r="BSJ2" i="22" s="1"/>
  <c r="BSI2" i="22" a="1"/>
  <c r="BSI2" i="22" s="1"/>
  <c r="BSH2" i="22" a="1"/>
  <c r="BSH2" i="22" s="1"/>
  <c r="BSG2" i="22" a="1"/>
  <c r="BSG2" i="22" s="1"/>
  <c r="BSF2" i="22" a="1"/>
  <c r="BSF2" i="22" s="1"/>
  <c r="BSE2" i="22" a="1"/>
  <c r="BSE2" i="22" s="1"/>
  <c r="BSD2" i="22" a="1"/>
  <c r="BSD2" i="22" s="1"/>
  <c r="BSC2" i="22" a="1"/>
  <c r="BSC2" i="22" s="1"/>
  <c r="BSB2" i="22"/>
  <c r="BSB2" i="22" a="1"/>
  <c r="BSA2" i="22" a="1"/>
  <c r="BSA2" i="22" s="1"/>
  <c r="BRZ2" i="22" a="1"/>
  <c r="BRZ2" i="22" s="1"/>
  <c r="BRY2" i="22"/>
  <c r="BRY2" i="22" a="1"/>
  <c r="BRX2" i="22" a="1"/>
  <c r="BRX2" i="22" s="1"/>
  <c r="BRW2" i="22" a="1"/>
  <c r="BRW2" i="22" s="1"/>
  <c r="BRV2" i="22" a="1"/>
  <c r="BRV2" i="22" s="1"/>
  <c r="BRU2" i="22" a="1"/>
  <c r="BRU2" i="22" s="1"/>
  <c r="BRT2" i="22" a="1"/>
  <c r="BRT2" i="22" s="1"/>
  <c r="BRS2" i="22" a="1"/>
  <c r="BRS2" i="22" s="1"/>
  <c r="BRR2" i="22" a="1"/>
  <c r="BRR2" i="22" s="1"/>
  <c r="BRQ2" i="22" a="1"/>
  <c r="BRQ2" i="22" s="1"/>
  <c r="BRP2" i="22" a="1"/>
  <c r="BRP2" i="22" s="1"/>
  <c r="BRO2" i="22" a="1"/>
  <c r="BRO2" i="22" s="1"/>
  <c r="BRN2" i="22" a="1"/>
  <c r="BRN2" i="22" s="1"/>
  <c r="BRM2" i="22"/>
  <c r="BRM2" i="22" a="1"/>
  <c r="BRL2" i="22" a="1"/>
  <c r="BRL2" i="22" s="1"/>
  <c r="BRK2" i="22" a="1"/>
  <c r="BRK2" i="22" s="1"/>
  <c r="BRJ2" i="22" a="1"/>
  <c r="BRJ2" i="22" s="1"/>
  <c r="BRI2" i="22" a="1"/>
  <c r="BRI2" i="22" s="1"/>
  <c r="BRH2" i="22"/>
  <c r="BRH2" i="22" a="1"/>
  <c r="BRG2" i="22" a="1"/>
  <c r="BRG2" i="22" s="1"/>
  <c r="BRF2" i="22" a="1"/>
  <c r="BRF2" i="22" s="1"/>
  <c r="BRE2" i="22"/>
  <c r="BRE2" i="22" a="1"/>
  <c r="BRD2" i="22" a="1"/>
  <c r="BRD2" i="22" s="1"/>
  <c r="BRC2" i="22" a="1"/>
  <c r="BRC2" i="22" s="1"/>
  <c r="BRB2" i="22" a="1"/>
  <c r="BRB2" i="22" s="1"/>
  <c r="BRA2" i="22" a="1"/>
  <c r="BRA2" i="22" s="1"/>
  <c r="BQZ2" i="22" a="1"/>
  <c r="BQZ2" i="22" s="1"/>
  <c r="BQY2" i="22" a="1"/>
  <c r="BQY2" i="22" s="1"/>
  <c r="BQX2" i="22" a="1"/>
  <c r="BQX2" i="22" s="1"/>
  <c r="BQW2" i="22" a="1"/>
  <c r="BQW2" i="22" s="1"/>
  <c r="BQV2" i="22"/>
  <c r="BQV2" i="22" a="1"/>
  <c r="BQU2" i="22" a="1"/>
  <c r="BQU2" i="22" s="1"/>
  <c r="BQT2" i="22" a="1"/>
  <c r="BQT2" i="22" s="1"/>
  <c r="BQS2" i="22"/>
  <c r="BQS2" i="22" a="1"/>
  <c r="BQR2" i="22" a="1"/>
  <c r="BQR2" i="22" s="1"/>
  <c r="BQQ2" i="22" a="1"/>
  <c r="BQQ2" i="22" s="1"/>
  <c r="BQP2" i="22" a="1"/>
  <c r="BQP2" i="22" s="1"/>
  <c r="BQO2" i="22" a="1"/>
  <c r="BQO2" i="22" s="1"/>
  <c r="BQN2" i="22" a="1"/>
  <c r="BQN2" i="22" s="1"/>
  <c r="BQM2" i="22" a="1"/>
  <c r="BQM2" i="22" s="1"/>
  <c r="BQL2" i="22" a="1"/>
  <c r="BQL2" i="22" s="1"/>
  <c r="BQK2" i="22" a="1"/>
  <c r="BQK2" i="22" s="1"/>
  <c r="BQJ2" i="22"/>
  <c r="BQJ2" i="22" a="1"/>
  <c r="BQI2" i="22" a="1"/>
  <c r="BQI2" i="22" s="1"/>
  <c r="BQH2" i="22" a="1"/>
  <c r="BQH2" i="22" s="1"/>
  <c r="BQG2" i="22" a="1"/>
  <c r="BQG2" i="22" s="1"/>
  <c r="BQF2" i="22" a="1"/>
  <c r="BQF2" i="22" s="1"/>
  <c r="BQE2" i="22" a="1"/>
  <c r="BQE2" i="22" s="1"/>
  <c r="BQD2" i="22" a="1"/>
  <c r="BQD2" i="22" s="1"/>
  <c r="BQC2" i="22" a="1"/>
  <c r="BQC2" i="22" s="1"/>
  <c r="BQB2" i="22" a="1"/>
  <c r="BQB2" i="22" s="1"/>
  <c r="BQA2" i="22"/>
  <c r="BQA2" i="22" a="1"/>
  <c r="BPZ2" i="22" a="1"/>
  <c r="BPZ2" i="22" s="1"/>
  <c r="BPY2" i="22" a="1"/>
  <c r="BPY2" i="22" s="1"/>
  <c r="BPX2" i="22" a="1"/>
  <c r="BPX2" i="22" s="1"/>
  <c r="BPW2" i="22" a="1"/>
  <c r="BPW2" i="22" s="1"/>
  <c r="BPV2" i="22" a="1"/>
  <c r="BPV2" i="22" s="1"/>
  <c r="BPU2" i="22" a="1"/>
  <c r="BPU2" i="22" s="1"/>
  <c r="BPT2" i="22" a="1"/>
  <c r="BPT2" i="22" s="1"/>
  <c r="BPS2" i="22"/>
  <c r="BPS2" i="22" a="1"/>
  <c r="BPR2" i="22" a="1"/>
  <c r="BPR2" i="22" s="1"/>
  <c r="BPQ2" i="22" a="1"/>
  <c r="BPQ2" i="22" s="1"/>
  <c r="BPP2" i="22"/>
  <c r="BPP2" i="22" a="1"/>
  <c r="BPO2" i="22" a="1"/>
  <c r="BPO2" i="22" s="1"/>
  <c r="BPN2" i="22" a="1"/>
  <c r="BPN2" i="22" s="1"/>
  <c r="BPM2" i="22"/>
  <c r="BPM2" i="22" a="1"/>
  <c r="BPL2" i="22" a="1"/>
  <c r="BPL2" i="22" s="1"/>
  <c r="BPK2" i="22" a="1"/>
  <c r="BPK2" i="22" s="1"/>
  <c r="BPJ2" i="22" a="1"/>
  <c r="BPJ2" i="22" s="1"/>
  <c r="BPI2" i="22" a="1"/>
  <c r="BPI2" i="22" s="1"/>
  <c r="BPH2" i="22" a="1"/>
  <c r="BPH2" i="22" s="1"/>
  <c r="BPG2" i="22"/>
  <c r="BPG2" i="22" a="1"/>
  <c r="BPF2" i="22" a="1"/>
  <c r="BPF2" i="22" s="1"/>
  <c r="BPE2" i="22" a="1"/>
  <c r="BPE2" i="22" s="1"/>
  <c r="BPD2" i="22" a="1"/>
  <c r="BPD2" i="22" s="1"/>
  <c r="BPC2" i="22" a="1"/>
  <c r="BPC2" i="22" s="1"/>
  <c r="BPB2" i="22" a="1"/>
  <c r="BPB2" i="22" s="1"/>
  <c r="BPA2" i="22" a="1"/>
  <c r="BPA2" i="22" s="1"/>
  <c r="BOZ2" i="22" a="1"/>
  <c r="BOZ2" i="22" s="1"/>
  <c r="BOY2" i="22" a="1"/>
  <c r="BOY2" i="22" s="1"/>
  <c r="BOX2" i="22" a="1"/>
  <c r="BOX2" i="22" s="1"/>
  <c r="BOW2" i="22" a="1"/>
  <c r="BOW2" i="22" s="1"/>
  <c r="BOV2" i="22"/>
  <c r="BOV2" i="22" a="1"/>
  <c r="BOU2" i="22" a="1"/>
  <c r="BOU2" i="22" s="1"/>
  <c r="BOT2" i="22" a="1"/>
  <c r="BOT2" i="22" s="1"/>
  <c r="BOS2" i="22"/>
  <c r="BOS2" i="22" a="1"/>
  <c r="BOR2" i="22" a="1"/>
  <c r="BOR2" i="22" s="1"/>
  <c r="BOQ2" i="22" a="1"/>
  <c r="BOQ2" i="22" s="1"/>
  <c r="BOP2" i="22" a="1"/>
  <c r="BOP2" i="22" s="1"/>
  <c r="BOO2" i="22" a="1"/>
  <c r="BOO2" i="22" s="1"/>
  <c r="BON2" i="22" a="1"/>
  <c r="BON2" i="22" s="1"/>
  <c r="BOM2" i="22" a="1"/>
  <c r="BOM2" i="22" s="1"/>
  <c r="BOL2" i="22" a="1"/>
  <c r="BOL2" i="22" s="1"/>
  <c r="BOK2" i="22" a="1"/>
  <c r="BOK2" i="22" s="1"/>
  <c r="BOJ2" i="22"/>
  <c r="BOJ2" i="22" a="1"/>
  <c r="BOI2" i="22" a="1"/>
  <c r="BOI2" i="22" s="1"/>
  <c r="BOH2" i="22" a="1"/>
  <c r="BOH2" i="22" s="1"/>
  <c r="BOG2" i="22"/>
  <c r="BOG2" i="22" a="1"/>
  <c r="BOF2" i="22" a="1"/>
  <c r="BOF2" i="22" s="1"/>
  <c r="BOE2" i="22" a="1"/>
  <c r="BOE2" i="22" s="1"/>
  <c r="BOD2" i="22" a="1"/>
  <c r="BOD2" i="22" s="1"/>
  <c r="BOC2" i="22" a="1"/>
  <c r="BOC2" i="22" s="1"/>
  <c r="BOB2" i="22" a="1"/>
  <c r="BOB2" i="22" s="1"/>
  <c r="BOA2" i="22" a="1"/>
  <c r="BOA2" i="22" s="1"/>
  <c r="BNZ2" i="22" a="1"/>
  <c r="BNZ2" i="22" s="1"/>
  <c r="BNY2" i="22"/>
  <c r="BNY2" i="22" a="1"/>
  <c r="BNX2" i="22"/>
  <c r="BNX2" i="22" a="1"/>
  <c r="BNW2" i="22" a="1"/>
  <c r="BNW2" i="22" s="1"/>
  <c r="BNV2" i="22" a="1"/>
  <c r="BNV2" i="22" s="1"/>
  <c r="BNU2" i="22" a="1"/>
  <c r="BNU2" i="22" s="1"/>
  <c r="BNT2" i="22" a="1"/>
  <c r="BNT2" i="22" s="1"/>
  <c r="BNS2" i="22" a="1"/>
  <c r="BNS2" i="22" s="1"/>
  <c r="BNR2" i="22" a="1"/>
  <c r="BNR2" i="22" s="1"/>
  <c r="BNQ2" i="22" a="1"/>
  <c r="BNQ2" i="22" s="1"/>
  <c r="BNP2" i="22" a="1"/>
  <c r="BNP2" i="22" s="1"/>
  <c r="BNO2" i="22"/>
  <c r="BNO2" i="22" a="1"/>
  <c r="BNN2" i="22" a="1"/>
  <c r="BNN2" i="22" s="1"/>
  <c r="BNM2" i="22"/>
  <c r="BNM2" i="22" a="1"/>
  <c r="BNL2" i="22" a="1"/>
  <c r="BNL2" i="22" s="1"/>
  <c r="BNK2" i="22" a="1"/>
  <c r="BNK2" i="22" s="1"/>
  <c r="BNJ2" i="22" a="1"/>
  <c r="BNJ2" i="22" s="1"/>
  <c r="BNI2" i="22" a="1"/>
  <c r="BNI2" i="22" s="1"/>
  <c r="BNH2" i="22" a="1"/>
  <c r="BNH2" i="22" s="1"/>
  <c r="BNG2" i="22"/>
  <c r="BNG2" i="22" a="1"/>
  <c r="BNF2" i="22" a="1"/>
  <c r="BNF2" i="22" s="1"/>
  <c r="BNE2" i="22" a="1"/>
  <c r="BNE2" i="22" s="1"/>
  <c r="BND2" i="22"/>
  <c r="BND2" i="22" a="1"/>
  <c r="BNC2" i="22" a="1"/>
  <c r="BNC2" i="22" s="1"/>
  <c r="BNB2" i="22" a="1"/>
  <c r="BNB2" i="22" s="1"/>
  <c r="BNA2" i="22"/>
  <c r="BNA2" i="22" a="1"/>
  <c r="BMZ2" i="22" a="1"/>
  <c r="BMZ2" i="22" s="1"/>
  <c r="BMY2" i="22" a="1"/>
  <c r="BMY2" i="22" s="1"/>
  <c r="BMX2" i="22" a="1"/>
  <c r="BMX2" i="22" s="1"/>
  <c r="BMW2" i="22" a="1"/>
  <c r="BMW2" i="22" s="1"/>
  <c r="BMV2" i="22" a="1"/>
  <c r="BMV2" i="22" s="1"/>
  <c r="BMU2" i="22"/>
  <c r="BMU2" i="22" a="1"/>
  <c r="BMT2" i="22" a="1"/>
  <c r="BMT2" i="22" s="1"/>
  <c r="BMS2" i="22" a="1"/>
  <c r="BMS2" i="22" s="1"/>
  <c r="BMR2" i="22" a="1"/>
  <c r="BMR2" i="22" s="1"/>
  <c r="BMQ2" i="22" a="1"/>
  <c r="BMQ2" i="22" s="1"/>
  <c r="BMP2" i="22" a="1"/>
  <c r="BMP2" i="22" s="1"/>
  <c r="BMO2" i="22" a="1"/>
  <c r="BMO2" i="22" s="1"/>
  <c r="BMN2" i="22" a="1"/>
  <c r="BMN2" i="22" s="1"/>
  <c r="BMM2" i="22" a="1"/>
  <c r="BMM2" i="22" s="1"/>
  <c r="BML2" i="22" a="1"/>
  <c r="BML2" i="22" s="1"/>
  <c r="BMK2" i="22" a="1"/>
  <c r="BMK2" i="22" s="1"/>
  <c r="BMJ2" i="22"/>
  <c r="BMJ2" i="22" a="1"/>
  <c r="BMI2" i="22" a="1"/>
  <c r="BMI2" i="22" s="1"/>
  <c r="BMH2" i="22" a="1"/>
  <c r="BMH2" i="22" s="1"/>
  <c r="BMG2" i="22"/>
  <c r="BMG2" i="22" a="1"/>
  <c r="BMF2" i="22" a="1"/>
  <c r="BMF2" i="22" s="1"/>
  <c r="BME2" i="22" a="1"/>
  <c r="BME2" i="22" s="1"/>
  <c r="BMD2" i="22" a="1"/>
  <c r="BMD2" i="22" s="1"/>
  <c r="BMC2" i="22" a="1"/>
  <c r="BMC2" i="22" s="1"/>
  <c r="BMB2" i="22" a="1"/>
  <c r="BMB2" i="22" s="1"/>
  <c r="BMA2" i="22" a="1"/>
  <c r="BMA2" i="22" s="1"/>
  <c r="BLZ2" i="22" a="1"/>
  <c r="BLZ2" i="22" s="1"/>
  <c r="BLY2" i="22" a="1"/>
  <c r="BLY2" i="22" s="1"/>
  <c r="BLX2" i="22"/>
  <c r="BLX2" i="22" a="1"/>
  <c r="BLW2" i="22" a="1"/>
  <c r="BLW2" i="22" s="1"/>
  <c r="BLV2" i="22" a="1"/>
  <c r="BLV2" i="22" s="1"/>
  <c r="BLU2" i="22"/>
  <c r="BLU2" i="22" a="1"/>
  <c r="BLT2" i="22" a="1"/>
  <c r="BLT2" i="22" s="1"/>
  <c r="BLS2" i="22" a="1"/>
  <c r="BLS2" i="22" s="1"/>
  <c r="BLR2" i="22" a="1"/>
  <c r="BLR2" i="22" s="1"/>
  <c r="BLQ2" i="22" a="1"/>
  <c r="BLQ2" i="22" s="1"/>
  <c r="BLP2" i="22" a="1"/>
  <c r="BLP2" i="22" s="1"/>
  <c r="BLO2" i="22" a="1"/>
  <c r="BLO2" i="22" s="1"/>
  <c r="BLN2" i="22" a="1"/>
  <c r="BLN2" i="22" s="1"/>
  <c r="BLM2" i="22" a="1"/>
  <c r="BLM2" i="22" s="1"/>
  <c r="BLL2" i="22"/>
  <c r="BLL2" i="22" a="1"/>
  <c r="BLK2" i="22" a="1"/>
  <c r="BLK2" i="22" s="1"/>
  <c r="BLJ2" i="22" a="1"/>
  <c r="BLJ2" i="22" s="1"/>
  <c r="BLI2" i="22" a="1"/>
  <c r="BLI2" i="22" s="1"/>
  <c r="BLH2" i="22" a="1"/>
  <c r="BLH2" i="22" s="1"/>
  <c r="BLG2" i="22" a="1"/>
  <c r="BLG2" i="22" s="1"/>
  <c r="BLF2" i="22"/>
  <c r="BLF2" i="22" a="1"/>
  <c r="BLE2" i="22" a="1"/>
  <c r="BLE2" i="22" s="1"/>
  <c r="BLD2" i="22" a="1"/>
  <c r="BLD2" i="22" s="1"/>
  <c r="BLC2" i="22" a="1"/>
  <c r="BLC2" i="22" s="1"/>
  <c r="BLB2" i="22" a="1"/>
  <c r="BLB2" i="22" s="1"/>
  <c r="BLA2" i="22"/>
  <c r="BLA2" i="22" a="1"/>
  <c r="BKZ2" i="22" a="1"/>
  <c r="BKZ2" i="22" s="1"/>
  <c r="BKY2" i="22" a="1"/>
  <c r="BKY2" i="22" s="1"/>
  <c r="BKX2" i="22"/>
  <c r="BKX2" i="22" a="1"/>
  <c r="BKW2" i="22"/>
  <c r="BKW2" i="22" a="1"/>
  <c r="BKV2" i="22" a="1"/>
  <c r="BKV2" i="22" s="1"/>
  <c r="BKU2" i="22" a="1"/>
  <c r="BKU2" i="22" s="1"/>
  <c r="BKT2" i="22" a="1"/>
  <c r="BKT2" i="22" s="1"/>
  <c r="BKS2" i="22"/>
  <c r="BKS2" i="22" a="1"/>
  <c r="BKR2" i="22"/>
  <c r="BKR2" i="22" a="1"/>
  <c r="BKQ2" i="22" a="1"/>
  <c r="BKQ2" i="22" s="1"/>
  <c r="BKP2" i="22" a="1"/>
  <c r="BKP2" i="22" s="1"/>
  <c r="BKO2" i="22" a="1"/>
  <c r="BKO2" i="22" s="1"/>
  <c r="BKN2" i="22"/>
  <c r="BKN2" i="22" a="1"/>
  <c r="BKM2" i="22" a="1"/>
  <c r="BKM2" i="22" s="1"/>
  <c r="BKL2" i="22"/>
  <c r="BKL2" i="22" a="1"/>
  <c r="BKK2" i="22" a="1"/>
  <c r="BKK2" i="22" s="1"/>
  <c r="BKJ2" i="22" a="1"/>
  <c r="BKJ2" i="22" s="1"/>
  <c r="BKI2" i="22" a="1"/>
  <c r="BKI2" i="22" s="1"/>
  <c r="BKH2" i="22"/>
  <c r="BKH2" i="22" a="1"/>
  <c r="BKG2" i="22" a="1"/>
  <c r="BKG2" i="22" s="1"/>
  <c r="BKF2" i="22" a="1"/>
  <c r="BKF2" i="22" s="1"/>
  <c r="BKE2" i="22" a="1"/>
  <c r="BKE2" i="22" s="1"/>
  <c r="BKD2" i="22" a="1"/>
  <c r="BKD2" i="22" s="1"/>
  <c r="BKC2" i="22" a="1"/>
  <c r="BKC2" i="22" s="1"/>
  <c r="BKB2" i="22"/>
  <c r="BKB2" i="22" a="1"/>
  <c r="BKA2" i="22" a="1"/>
  <c r="BKA2" i="22" s="1"/>
  <c r="BJZ2" i="22"/>
  <c r="BJZ2" i="22" a="1"/>
  <c r="BJY2" i="22" a="1"/>
  <c r="BJY2" i="22" s="1"/>
  <c r="BJX2" i="22" a="1"/>
  <c r="BJX2" i="22" s="1"/>
  <c r="BJW2" i="22" a="1"/>
  <c r="BJW2" i="22" s="1"/>
  <c r="BJV2" i="22" a="1"/>
  <c r="BJV2" i="22" s="1"/>
  <c r="BJU2" i="22" a="1"/>
  <c r="BJU2" i="22" s="1"/>
  <c r="BJT2" i="22"/>
  <c r="BJT2" i="22" a="1"/>
  <c r="BJS2" i="22" a="1"/>
  <c r="BJS2" i="22" s="1"/>
  <c r="BJR2" i="22" a="1"/>
  <c r="BJR2" i="22" s="1"/>
  <c r="BJQ2" i="22" a="1"/>
  <c r="BJQ2" i="22" s="1"/>
  <c r="BJP2" i="22" a="1"/>
  <c r="BJP2" i="22" s="1"/>
  <c r="BJO2" i="22" a="1"/>
  <c r="BJO2" i="22" s="1"/>
  <c r="BJN2" i="22"/>
  <c r="BJN2" i="22" a="1"/>
  <c r="BJM2" i="22" a="1"/>
  <c r="BJM2" i="22" s="1"/>
  <c r="BJL2" i="22" a="1"/>
  <c r="BJL2" i="22" s="1"/>
  <c r="BJK2" i="22" a="1"/>
  <c r="BJK2" i="22" s="1"/>
  <c r="BJJ2" i="22" a="1"/>
  <c r="BJJ2" i="22" s="1"/>
  <c r="BJI2" i="22" a="1"/>
  <c r="BJI2" i="22" s="1"/>
  <c r="BJH2" i="22"/>
  <c r="BJH2" i="22" a="1"/>
  <c r="BJG2" i="22" a="1"/>
  <c r="BJG2" i="22" s="1"/>
  <c r="BJF2" i="22" a="1"/>
  <c r="BJF2" i="22" s="1"/>
  <c r="BJE2" i="22"/>
  <c r="BJE2" i="22" a="1"/>
  <c r="BJD2" i="22"/>
  <c r="BJD2" i="22" a="1"/>
  <c r="BJC2" i="22" a="1"/>
  <c r="BJC2" i="22" s="1"/>
  <c r="BJB2" i="22" a="1"/>
  <c r="BJB2" i="22" s="1"/>
  <c r="BJA2" i="22" a="1"/>
  <c r="BJA2" i="22" s="1"/>
  <c r="BIZ2" i="22" a="1"/>
  <c r="BIZ2" i="22" s="1"/>
  <c r="BIY2" i="22" a="1"/>
  <c r="BIY2" i="22" s="1"/>
  <c r="BIX2" i="22" a="1"/>
  <c r="BIX2" i="22" s="1"/>
  <c r="BIW2" i="22"/>
  <c r="BIW2" i="22" a="1"/>
  <c r="BIV2" i="22"/>
  <c r="BIV2" i="22" a="1"/>
  <c r="BIU2" i="22" a="1"/>
  <c r="BIU2" i="22" s="1"/>
  <c r="BIT2" i="22" a="1"/>
  <c r="BIT2" i="22" s="1"/>
  <c r="BIS2" i="22"/>
  <c r="BIS2" i="22" a="1"/>
  <c r="BIR2" i="22" a="1"/>
  <c r="BIR2" i="22" s="1"/>
  <c r="BIQ2" i="22" a="1"/>
  <c r="BIQ2" i="22" s="1"/>
  <c r="BIP2" i="22" a="1"/>
  <c r="BIP2" i="22" s="1"/>
  <c r="BIO2" i="22" a="1"/>
  <c r="BIO2" i="22" s="1"/>
  <c r="BIN2" i="22"/>
  <c r="BIN2" i="22" a="1"/>
  <c r="BIM2" i="22" a="1"/>
  <c r="BIM2" i="22" s="1"/>
  <c r="BIL2" i="22" a="1"/>
  <c r="BIL2" i="22" s="1"/>
  <c r="BIK2" i="22" a="1"/>
  <c r="BIK2" i="22" s="1"/>
  <c r="BIJ2" i="22" a="1"/>
  <c r="BIJ2" i="22" s="1"/>
  <c r="BII2" i="22" a="1"/>
  <c r="BII2" i="22" s="1"/>
  <c r="BIH2" i="22"/>
  <c r="BIH2" i="22" a="1"/>
  <c r="BIG2" i="22"/>
  <c r="BIG2" i="22" a="1"/>
  <c r="BIF2" i="22" a="1"/>
  <c r="BIF2" i="22" s="1"/>
  <c r="BIE2" i="22" a="1"/>
  <c r="BIE2" i="22" s="1"/>
  <c r="BID2" i="22" a="1"/>
  <c r="BID2" i="22" s="1"/>
  <c r="BIC2" i="22" a="1"/>
  <c r="BIC2" i="22" s="1"/>
  <c r="BIB2" i="22" a="1"/>
  <c r="BIB2" i="22" s="1"/>
  <c r="BIA2" i="22" a="1"/>
  <c r="BIA2" i="22" s="1"/>
  <c r="BHZ2" i="22"/>
  <c r="BHZ2" i="22" a="1"/>
  <c r="BHY2" i="22"/>
  <c r="BHY2" i="22" a="1"/>
  <c r="BHX2" i="22" a="1"/>
  <c r="BHX2" i="22" s="1"/>
  <c r="BHW2" i="22" a="1"/>
  <c r="BHW2" i="22" s="1"/>
  <c r="BHV2" i="22" a="1"/>
  <c r="BHV2" i="22" s="1"/>
  <c r="BHU2" i="22" a="1"/>
  <c r="BHU2" i="22" s="1"/>
  <c r="BHT2" i="22" a="1"/>
  <c r="BHT2" i="22" s="1"/>
  <c r="BHS2" i="22" a="1"/>
  <c r="BHS2" i="22" s="1"/>
  <c r="BHR2" i="22" a="1"/>
  <c r="BHR2" i="22" s="1"/>
  <c r="BHQ2" i="22" a="1"/>
  <c r="BHQ2" i="22" s="1"/>
  <c r="BHP2" i="22" a="1"/>
  <c r="BHP2" i="22" s="1"/>
  <c r="BHO2" i="22" a="1"/>
  <c r="BHO2" i="22" s="1"/>
  <c r="BHN2" i="22"/>
  <c r="BHN2" i="22" a="1"/>
  <c r="BHM2" i="22" a="1"/>
  <c r="BHM2" i="22" s="1"/>
  <c r="BHL2" i="22" a="1"/>
  <c r="BHL2" i="22" s="1"/>
  <c r="BHK2" i="22" a="1"/>
  <c r="BHK2" i="22" s="1"/>
  <c r="BHJ2" i="22" a="1"/>
  <c r="BHJ2" i="22" s="1"/>
  <c r="BHI2" i="22"/>
  <c r="BHI2" i="22" a="1"/>
  <c r="BHH2" i="22"/>
  <c r="BHH2" i="22" a="1"/>
  <c r="BHG2" i="22" a="1"/>
  <c r="BHG2" i="22" s="1"/>
  <c r="BHF2" i="22" a="1"/>
  <c r="BHF2" i="22" s="1"/>
  <c r="BHE2" i="22" a="1"/>
  <c r="BHE2" i="22" s="1"/>
  <c r="BHD2" i="22"/>
  <c r="BHD2" i="22" a="1"/>
  <c r="BHC2" i="22" a="1"/>
  <c r="BHC2" i="22" s="1"/>
  <c r="BHB2" i="22"/>
  <c r="BHB2" i="22" a="1"/>
  <c r="BHA2" i="22" a="1"/>
  <c r="BHA2" i="22" s="1"/>
  <c r="BGZ2" i="22" a="1"/>
  <c r="BGZ2" i="22" s="1"/>
  <c r="BGY2" i="22" a="1"/>
  <c r="BGY2" i="22" s="1"/>
  <c r="BGX2" i="22" a="1"/>
  <c r="BGX2" i="22" s="1"/>
  <c r="BGW2" i="22" a="1"/>
  <c r="BGW2" i="22" s="1"/>
  <c r="BGV2" i="22" a="1"/>
  <c r="BGV2" i="22" s="1"/>
  <c r="BGU2" i="22" a="1"/>
  <c r="BGU2" i="22" s="1"/>
  <c r="BGT2" i="22" a="1"/>
  <c r="BGT2" i="22" s="1"/>
  <c r="BGS2" i="22"/>
  <c r="BGS2" i="22" a="1"/>
  <c r="BGR2" i="22" a="1"/>
  <c r="BGR2" i="22" s="1"/>
  <c r="BGQ2" i="22" a="1"/>
  <c r="BGQ2" i="22" s="1"/>
  <c r="BGP2" i="22" a="1"/>
  <c r="BGP2" i="22" s="1"/>
  <c r="BGO2" i="22" a="1"/>
  <c r="BGO2" i="22" s="1"/>
  <c r="BGN2" i="22" a="1"/>
  <c r="BGN2" i="22" s="1"/>
  <c r="BGM2" i="22" a="1"/>
  <c r="BGM2" i="22" s="1"/>
  <c r="BGL2" i="22" a="1"/>
  <c r="BGL2" i="22" s="1"/>
  <c r="BGK2" i="22"/>
  <c r="BGK2" i="22" a="1"/>
  <c r="BGJ2" i="22" a="1"/>
  <c r="BGJ2" i="22" s="1"/>
  <c r="BGI2" i="22" a="1"/>
  <c r="BGI2" i="22" s="1"/>
  <c r="BGH2" i="22" a="1"/>
  <c r="BGH2" i="22" s="1"/>
  <c r="BGG2" i="22" a="1"/>
  <c r="BGG2" i="22" s="1"/>
  <c r="BGF2" i="22" a="1"/>
  <c r="BGF2" i="22" s="1"/>
  <c r="BGE2" i="22" a="1"/>
  <c r="BGE2" i="22" s="1"/>
  <c r="BGD2" i="22" a="1"/>
  <c r="BGD2" i="22" s="1"/>
  <c r="BGC2" i="22" a="1"/>
  <c r="BGC2" i="22" s="1"/>
  <c r="BGB2" i="22"/>
  <c r="BGB2" i="22" a="1"/>
  <c r="BGA2" i="22" a="1"/>
  <c r="BGA2" i="22" s="1"/>
  <c r="BFZ2" i="22" a="1"/>
  <c r="BFZ2" i="22" s="1"/>
  <c r="BFY2" i="22"/>
  <c r="BFY2" i="22" a="1"/>
  <c r="BFX2" i="22" a="1"/>
  <c r="BFX2" i="22" s="1"/>
  <c r="BFW2" i="22" a="1"/>
  <c r="BFW2" i="22" s="1"/>
  <c r="BFV2" i="22"/>
  <c r="BFV2" i="22" a="1"/>
  <c r="BFU2" i="22" a="1"/>
  <c r="BFU2" i="22" s="1"/>
  <c r="BFT2" i="22"/>
  <c r="BFT2" i="22" a="1"/>
  <c r="BFS2" i="22" a="1"/>
  <c r="BFS2" i="22" s="1"/>
  <c r="BFR2" i="22" a="1"/>
  <c r="BFR2" i="22" s="1"/>
  <c r="BFQ2" i="22" a="1"/>
  <c r="BFQ2" i="22" s="1"/>
  <c r="BFP2" i="22"/>
  <c r="BFP2" i="22" a="1"/>
  <c r="BFO2" i="22" a="1"/>
  <c r="BFO2" i="22" s="1"/>
  <c r="BFN2" i="22" a="1"/>
  <c r="BFN2" i="22" s="1"/>
  <c r="BFM2" i="22" a="1"/>
  <c r="BFM2" i="22" s="1"/>
  <c r="BFL2" i="22" a="1"/>
  <c r="BFL2" i="22" s="1"/>
  <c r="BFK2" i="22" a="1"/>
  <c r="BFK2" i="22" s="1"/>
  <c r="BFJ2" i="22" a="1"/>
  <c r="BFJ2" i="22" s="1"/>
  <c r="BFI2" i="22"/>
  <c r="BFI2" i="22" a="1"/>
  <c r="BFH2" i="22" a="1"/>
  <c r="BFH2" i="22" s="1"/>
  <c r="BFG2" i="22" a="1"/>
  <c r="BFG2" i="22" s="1"/>
  <c r="BFF2" i="22"/>
  <c r="BFF2" i="22" a="1"/>
  <c r="BFE2" i="22" a="1"/>
  <c r="BFE2" i="22" s="1"/>
  <c r="BFD2" i="22"/>
  <c r="BFD2" i="22" a="1"/>
  <c r="BFC2" i="22" a="1"/>
  <c r="BFC2" i="22" s="1"/>
  <c r="BFB2" i="22" a="1"/>
  <c r="BFB2" i="22" s="1"/>
  <c r="BFA2" i="22"/>
  <c r="BFA2" i="22" a="1"/>
  <c r="BEZ2" i="22" a="1"/>
  <c r="BEZ2" i="22" s="1"/>
  <c r="BEY2" i="22" a="1"/>
  <c r="BEY2" i="22" s="1"/>
  <c r="BEX2" i="22" a="1"/>
  <c r="BEX2" i="22" s="1"/>
  <c r="BEW2" i="22" a="1"/>
  <c r="BEW2" i="22" s="1"/>
  <c r="BEV2" i="22"/>
  <c r="BEV2" i="22" a="1"/>
  <c r="BEU2" i="22" a="1"/>
  <c r="BEU2" i="22" s="1"/>
  <c r="BET2" i="22" a="1"/>
  <c r="BET2" i="22" s="1"/>
  <c r="BES2" i="22" a="1"/>
  <c r="BES2" i="22" s="1"/>
  <c r="BER2" i="22" a="1"/>
  <c r="BER2" i="22" s="1"/>
  <c r="BEQ2" i="22" a="1"/>
  <c r="BEQ2" i="22" s="1"/>
  <c r="BEP2" i="22"/>
  <c r="BEP2" i="22" a="1"/>
  <c r="BEO2" i="22" a="1"/>
  <c r="BEO2" i="22" s="1"/>
  <c r="BEN2" i="22"/>
  <c r="BEN2" i="22" a="1"/>
  <c r="BEM2" i="22" a="1"/>
  <c r="BEM2" i="22" s="1"/>
  <c r="BEL2" i="22" a="1"/>
  <c r="BEL2" i="22" s="1"/>
  <c r="BEK2" i="22" a="1"/>
  <c r="BEK2" i="22" s="1"/>
  <c r="BEJ2" i="22" a="1"/>
  <c r="BEJ2" i="22" s="1"/>
  <c r="BEI2" i="22" a="1"/>
  <c r="BEI2" i="22" s="1"/>
  <c r="BEH2" i="22"/>
  <c r="BEH2" i="22" a="1"/>
  <c r="BEG2" i="22" a="1"/>
  <c r="BEG2" i="22" s="1"/>
  <c r="BEF2" i="22" a="1"/>
  <c r="BEF2" i="22" s="1"/>
  <c r="BEE2" i="22" a="1"/>
  <c r="BEE2" i="22" s="1"/>
  <c r="BED2" i="22" a="1"/>
  <c r="BED2" i="22" s="1"/>
  <c r="BEC2" i="22"/>
  <c r="BEC2" i="22" a="1"/>
  <c r="BEB2" i="22" a="1"/>
  <c r="BEB2" i="22" s="1"/>
  <c r="BEA2" i="22" a="1"/>
  <c r="BEA2" i="22" s="1"/>
  <c r="BDZ2" i="22" a="1"/>
  <c r="BDZ2" i="22" s="1"/>
  <c r="BDY2" i="22"/>
  <c r="BDY2" i="22" a="1"/>
  <c r="BDX2" i="22"/>
  <c r="BDX2" i="22" a="1"/>
  <c r="BDW2" i="22" a="1"/>
  <c r="BDW2" i="22" s="1"/>
  <c r="BDV2" i="22" a="1"/>
  <c r="BDV2" i="22" s="1"/>
  <c r="BDU2" i="22" a="1"/>
  <c r="BDU2" i="22" s="1"/>
  <c r="BDT2" i="22"/>
  <c r="BDT2" i="22" a="1"/>
  <c r="BDS2" i="22" a="1"/>
  <c r="BDS2" i="22" s="1"/>
  <c r="BDR2" i="22" a="1"/>
  <c r="BDR2" i="22" s="1"/>
  <c r="BDQ2" i="22" a="1"/>
  <c r="BDQ2" i="22" s="1"/>
  <c r="BDP2" i="22" a="1"/>
  <c r="BDP2" i="22" s="1"/>
  <c r="BDO2" i="22" a="1"/>
  <c r="BDO2" i="22" s="1"/>
  <c r="BDN2" i="22" a="1"/>
  <c r="BDN2" i="22" s="1"/>
  <c r="BDM2" i="22" a="1"/>
  <c r="BDM2" i="22" s="1"/>
  <c r="BDL2" i="22" a="1"/>
  <c r="BDL2" i="22" s="1"/>
  <c r="BDK2" i="22" a="1"/>
  <c r="BDK2" i="22" s="1"/>
  <c r="BDJ2" i="22" a="1"/>
  <c r="BDJ2" i="22" s="1"/>
  <c r="BDI2" i="22" a="1"/>
  <c r="BDI2" i="22" s="1"/>
  <c r="BDH2" i="22"/>
  <c r="BDH2" i="22" a="1"/>
  <c r="BDG2" i="22" a="1"/>
  <c r="BDG2" i="22" s="1"/>
  <c r="BDF2" i="22"/>
  <c r="BDF2" i="22" a="1"/>
  <c r="BDE2" i="22" a="1"/>
  <c r="BDE2" i="22" s="1"/>
  <c r="BDD2" i="22" a="1"/>
  <c r="BDD2" i="22" s="1"/>
  <c r="BDC2" i="22" a="1"/>
  <c r="BDC2" i="22" s="1"/>
  <c r="BDB2" i="22" a="1"/>
  <c r="BDB2" i="22" s="1"/>
  <c r="BDA2" i="22" a="1"/>
  <c r="BDA2" i="22" s="1"/>
  <c r="BCZ2" i="22"/>
  <c r="BCZ2" i="22" a="1"/>
  <c r="BCY2" i="22" a="1"/>
  <c r="BCY2" i="22" s="1"/>
  <c r="BCX2" i="22" a="1"/>
  <c r="BCX2" i="22" s="1"/>
  <c r="BCW2" i="22" a="1"/>
  <c r="BCW2" i="22" s="1"/>
  <c r="BCV2" i="22"/>
  <c r="BCV2" i="22" a="1"/>
  <c r="BCU2" i="22" a="1"/>
  <c r="BCU2" i="22" s="1"/>
  <c r="BCT2" i="22"/>
  <c r="BCT2" i="22" a="1"/>
  <c r="BCS2" i="22" a="1"/>
  <c r="BCS2" i="22" s="1"/>
  <c r="BCR2" i="22" a="1"/>
  <c r="BCR2" i="22" s="1"/>
  <c r="BCQ2" i="22"/>
  <c r="BCQ2" i="22" a="1"/>
  <c r="BCP2" i="22" a="1"/>
  <c r="BCP2" i="22" s="1"/>
  <c r="BCO2" i="22" a="1"/>
  <c r="BCO2" i="22" s="1"/>
  <c r="BCN2" i="22" a="1"/>
  <c r="BCN2" i="22" s="1"/>
  <c r="BCM2" i="22" a="1"/>
  <c r="BCM2" i="22" s="1"/>
  <c r="BCL2" i="22" a="1"/>
  <c r="BCL2" i="22" s="1"/>
  <c r="BCK2" i="22" a="1"/>
  <c r="BCK2" i="22" s="1"/>
  <c r="BCJ2" i="22" a="1"/>
  <c r="BCJ2" i="22" s="1"/>
  <c r="BCI2" i="22" a="1"/>
  <c r="BCI2" i="22" s="1"/>
  <c r="BCH2" i="22"/>
  <c r="BCH2" i="22" a="1"/>
  <c r="BCG2" i="22" a="1"/>
  <c r="BCG2" i="22" s="1"/>
  <c r="BCF2" i="22" a="1"/>
  <c r="BCF2" i="22" s="1"/>
  <c r="BCE2" i="22" a="1"/>
  <c r="BCE2" i="22" s="1"/>
  <c r="BCD2" i="22" a="1"/>
  <c r="BCD2" i="22" s="1"/>
  <c r="BCC2" i="22" a="1"/>
  <c r="BCC2" i="22" s="1"/>
  <c r="BCB2" i="22" a="1"/>
  <c r="BCB2" i="22" s="1"/>
  <c r="BCA2" i="22" a="1"/>
  <c r="BCA2" i="22" s="1"/>
  <c r="BBZ2" i="22" a="1"/>
  <c r="BBZ2" i="22" s="1"/>
  <c r="BBY2" i="22" a="1"/>
  <c r="BBY2" i="22" s="1"/>
  <c r="BBX2" i="22" a="1"/>
  <c r="BBX2" i="22" s="1"/>
  <c r="BBW2" i="22"/>
  <c r="BBW2" i="22" a="1"/>
  <c r="BBV2" i="22" a="1"/>
  <c r="BBV2" i="22" s="1"/>
  <c r="BBU2" i="22" a="1"/>
  <c r="BBU2" i="22" s="1"/>
  <c r="BBT2" i="22" a="1"/>
  <c r="BBT2" i="22" s="1"/>
  <c r="BBS2" i="22" a="1"/>
  <c r="BBS2" i="22" s="1"/>
  <c r="BBR2" i="22" a="1"/>
  <c r="BBR2" i="22" s="1"/>
  <c r="BBQ2" i="22" a="1"/>
  <c r="BBQ2" i="22" s="1"/>
  <c r="BBP2" i="22"/>
  <c r="BBP2" i="22" a="1"/>
  <c r="BBO2" i="22" a="1"/>
  <c r="BBO2" i="22" s="1"/>
  <c r="BBN2" i="22" a="1"/>
  <c r="BBN2" i="22" s="1"/>
  <c r="BBM2" i="22" a="1"/>
  <c r="BBM2" i="22" s="1"/>
  <c r="BBL2" i="22" a="1"/>
  <c r="BBL2" i="22" s="1"/>
  <c r="BBK2" i="22"/>
  <c r="BBK2" i="22" a="1"/>
  <c r="BBJ2" i="22" a="1"/>
  <c r="BBJ2" i="22" s="1"/>
  <c r="BBI2" i="22" a="1"/>
  <c r="BBI2" i="22" s="1"/>
  <c r="BBH2" i="22" a="1"/>
  <c r="BBH2" i="22" s="1"/>
  <c r="BBG2" i="22" a="1"/>
  <c r="BBG2" i="22" s="1"/>
  <c r="BBF2" i="22" a="1"/>
  <c r="BBF2" i="22" s="1"/>
  <c r="BBE2" i="22" a="1"/>
  <c r="BBE2" i="22" s="1"/>
  <c r="BBD2" i="22" a="1"/>
  <c r="BBD2" i="22" s="1"/>
  <c r="BBC2" i="22" a="1"/>
  <c r="BBC2" i="22" s="1"/>
  <c r="BBB2" i="22" a="1"/>
  <c r="BBB2" i="22" s="1"/>
  <c r="BBA2" i="22" a="1"/>
  <c r="BBA2" i="22" s="1"/>
  <c r="BAZ2" i="22"/>
  <c r="BAZ2" i="22" a="1"/>
  <c r="BAY2" i="22" a="1"/>
  <c r="BAY2" i="22" s="1"/>
  <c r="BAX2" i="22" a="1"/>
  <c r="BAX2" i="22" s="1"/>
  <c r="BAW2" i="22" a="1"/>
  <c r="BAW2" i="22" s="1"/>
  <c r="BAV2" i="22" a="1"/>
  <c r="BAV2" i="22" s="1"/>
  <c r="BAU2" i="22" a="1"/>
  <c r="BAU2" i="22" s="1"/>
  <c r="BAT2" i="22" a="1"/>
  <c r="BAT2" i="22" s="1"/>
  <c r="BAS2" i="22" a="1"/>
  <c r="BAS2" i="22" s="1"/>
  <c r="BAR2" i="22" a="1"/>
  <c r="BAR2" i="22" s="1"/>
  <c r="BAQ2" i="22"/>
  <c r="BAQ2" i="22" a="1"/>
  <c r="BAP2" i="22" a="1"/>
  <c r="BAP2" i="22" s="1"/>
  <c r="BAO2" i="22" a="1"/>
  <c r="BAO2" i="22" s="1"/>
  <c r="BAN2" i="22" a="1"/>
  <c r="BAN2" i="22" s="1"/>
  <c r="BAM2" i="22" a="1"/>
  <c r="BAM2" i="22" s="1"/>
  <c r="BAL2" i="22" a="1"/>
  <c r="BAL2" i="22" s="1"/>
  <c r="BAK2" i="22" a="1"/>
  <c r="BAK2" i="22" s="1"/>
  <c r="BAJ2" i="22" a="1"/>
  <c r="BAJ2" i="22" s="1"/>
  <c r="BAI2" i="22" a="1"/>
  <c r="BAI2" i="22" s="1"/>
  <c r="BAH2" i="22" a="1"/>
  <c r="BAH2" i="22" s="1"/>
  <c r="BAG2" i="22" a="1"/>
  <c r="BAG2" i="22" s="1"/>
  <c r="BAF2" i="22" a="1"/>
  <c r="BAF2" i="22" s="1"/>
  <c r="BAE2" i="22" a="1"/>
  <c r="BAE2" i="22" s="1"/>
  <c r="BAD2" i="22" a="1"/>
  <c r="BAD2" i="22" s="1"/>
  <c r="BAC2" i="22" a="1"/>
  <c r="BAC2" i="22" s="1"/>
  <c r="BAB2" i="22" a="1"/>
  <c r="BAB2" i="22" s="1"/>
  <c r="BAA2" i="22" a="1"/>
  <c r="BAA2" i="22" s="1"/>
  <c r="AZZ2" i="22" a="1"/>
  <c r="AZZ2" i="22" s="1"/>
  <c r="AZY2" i="22" a="1"/>
  <c r="AZY2" i="22" s="1"/>
  <c r="AZX2" i="22" a="1"/>
  <c r="AZX2" i="22" s="1"/>
  <c r="AZW2" i="22"/>
  <c r="AZW2" i="22" a="1"/>
  <c r="AZV2" i="22" a="1"/>
  <c r="AZV2" i="22" s="1"/>
  <c r="AZU2" i="22" a="1"/>
  <c r="AZU2" i="22" s="1"/>
  <c r="AZT2" i="22"/>
  <c r="AZT2" i="22" a="1"/>
  <c r="AZS2" i="22" a="1"/>
  <c r="AZS2" i="22" s="1"/>
  <c r="AZR2" i="22" a="1"/>
  <c r="AZR2" i="22" s="1"/>
  <c r="AZQ2" i="22" a="1"/>
  <c r="AZQ2" i="22" s="1"/>
  <c r="AZP2" i="22" a="1"/>
  <c r="AZP2" i="22" s="1"/>
  <c r="AZO2" i="22" a="1"/>
  <c r="AZO2" i="22" s="1"/>
  <c r="AZN2" i="22" a="1"/>
  <c r="AZN2" i="22" s="1"/>
  <c r="AZM2" i="22" a="1"/>
  <c r="AZM2" i="22" s="1"/>
  <c r="AZL2" i="22"/>
  <c r="AZL2" i="22" a="1"/>
  <c r="AZK2" i="22" a="1"/>
  <c r="AZK2" i="22" s="1"/>
  <c r="AZJ2" i="22" a="1"/>
  <c r="AZJ2" i="22" s="1"/>
  <c r="AZI2" i="22" a="1"/>
  <c r="AZI2" i="22" s="1"/>
  <c r="AZH2" i="22" a="1"/>
  <c r="AZH2" i="22" s="1"/>
  <c r="AZG2" i="22" a="1"/>
  <c r="AZG2" i="22" s="1"/>
  <c r="AZF2" i="22" a="1"/>
  <c r="AZF2" i="22" s="1"/>
  <c r="AZE2" i="22" a="1"/>
  <c r="AZE2" i="22" s="1"/>
  <c r="AZD2" i="22" a="1"/>
  <c r="AZD2" i="22" s="1"/>
  <c r="AZC2" i="22" a="1"/>
  <c r="AZC2" i="22" s="1"/>
  <c r="AZB2" i="22"/>
  <c r="AZB2" i="22" a="1"/>
  <c r="AZA2" i="22" a="1"/>
  <c r="AZA2" i="22" s="1"/>
  <c r="AYZ2" i="22"/>
  <c r="AYZ2" i="22" a="1"/>
  <c r="AYY2" i="22" a="1"/>
  <c r="AYY2" i="22" s="1"/>
  <c r="AYX2" i="22" a="1"/>
  <c r="AYX2" i="22" s="1"/>
  <c r="AYW2" i="22" a="1"/>
  <c r="AYW2" i="22" s="1"/>
  <c r="AYV2" i="22" a="1"/>
  <c r="AYV2" i="22" s="1"/>
  <c r="AYU2" i="22" a="1"/>
  <c r="AYU2" i="22" s="1"/>
  <c r="AYT2" i="22" a="1"/>
  <c r="AYT2" i="22" s="1"/>
  <c r="AYS2" i="22" a="1"/>
  <c r="AYS2" i="22" s="1"/>
  <c r="AYR2" i="22" a="1"/>
  <c r="AYR2" i="22" s="1"/>
  <c r="AYQ2" i="22" a="1"/>
  <c r="AYQ2" i="22" s="1"/>
  <c r="AYP2" i="22" a="1"/>
  <c r="AYP2" i="22" s="1"/>
  <c r="AYO2" i="22" a="1"/>
  <c r="AYO2" i="22" s="1"/>
  <c r="AYN2" i="22" a="1"/>
  <c r="AYN2" i="22" s="1"/>
  <c r="AYM2" i="22"/>
  <c r="AYM2" i="22" a="1"/>
  <c r="AYL2" i="22" a="1"/>
  <c r="AYL2" i="22" s="1"/>
  <c r="AYK2" i="22" a="1"/>
  <c r="AYK2" i="22" s="1"/>
  <c r="AYJ2" i="22" a="1"/>
  <c r="AYJ2" i="22" s="1"/>
  <c r="AYI2" i="22" a="1"/>
  <c r="AYI2" i="22" s="1"/>
  <c r="AYH2" i="22"/>
  <c r="AYH2" i="22" a="1"/>
  <c r="AYG2" i="22" a="1"/>
  <c r="AYG2" i="22" s="1"/>
  <c r="AYF2" i="22" a="1"/>
  <c r="AYF2" i="22" s="1"/>
  <c r="AYE2" i="22" a="1"/>
  <c r="AYE2" i="22" s="1"/>
  <c r="AYD2" i="22" a="1"/>
  <c r="AYD2" i="22" s="1"/>
  <c r="AYC2" i="22" a="1"/>
  <c r="AYC2" i="22" s="1"/>
  <c r="AYB2" i="22"/>
  <c r="AYB2" i="22" a="1"/>
  <c r="AYA2" i="22" a="1"/>
  <c r="AYA2" i="22" s="1"/>
  <c r="AXZ2" i="22" a="1"/>
  <c r="AXZ2" i="22" s="1"/>
  <c r="AXY2" i="22" a="1"/>
  <c r="AXY2" i="22" s="1"/>
  <c r="AXX2" i="22" a="1"/>
  <c r="AXX2" i="22" s="1"/>
  <c r="AXW2" i="22"/>
  <c r="AXW2" i="22" a="1"/>
  <c r="AXV2" i="22"/>
  <c r="AXV2" i="22" a="1"/>
  <c r="AXU2" i="22" a="1"/>
  <c r="AXU2" i="22" s="1"/>
  <c r="AXT2" i="22" a="1"/>
  <c r="AXT2" i="22" s="1"/>
  <c r="AXS2" i="22" a="1"/>
  <c r="AXS2" i="22" s="1"/>
  <c r="AXR2" i="22" a="1"/>
  <c r="AXR2" i="22" s="1"/>
  <c r="AXQ2" i="22" a="1"/>
  <c r="AXQ2" i="22" s="1"/>
  <c r="AXP2" i="22"/>
  <c r="AXP2" i="22" a="1"/>
  <c r="AXO2" i="22" a="1"/>
  <c r="AXO2" i="22" s="1"/>
  <c r="AXN2" i="22" a="1"/>
  <c r="AXN2" i="22" s="1"/>
  <c r="AXM2" i="22" a="1"/>
  <c r="AXM2" i="22" s="1"/>
  <c r="AXL2" i="22" a="1"/>
  <c r="AXL2" i="22" s="1"/>
  <c r="AXK2" i="22"/>
  <c r="AXK2" i="22" a="1"/>
  <c r="AXJ2" i="22" a="1"/>
  <c r="AXJ2" i="22" s="1"/>
  <c r="AXI2" i="22" a="1"/>
  <c r="AXI2" i="22" s="1"/>
  <c r="AXH2" i="22" a="1"/>
  <c r="AXH2" i="22" s="1"/>
  <c r="AXG2" i="22" a="1"/>
  <c r="AXG2" i="22" s="1"/>
  <c r="AXF2" i="22"/>
  <c r="AXF2" i="22" a="1"/>
  <c r="AXE2" i="22" a="1"/>
  <c r="AXE2" i="22" s="1"/>
  <c r="AXD2" i="22"/>
  <c r="AXD2" i="22" a="1"/>
  <c r="AXC2" i="22" a="1"/>
  <c r="AXC2" i="22" s="1"/>
  <c r="AXB2" i="22" a="1"/>
  <c r="AXB2" i="22" s="1"/>
  <c r="AXA2" i="22" a="1"/>
  <c r="AXA2" i="22" s="1"/>
  <c r="AWZ2" i="22" a="1"/>
  <c r="AWZ2" i="22" s="1"/>
  <c r="AWY2" i="22" a="1"/>
  <c r="AWY2" i="22" s="1"/>
  <c r="AWX2" i="22"/>
  <c r="AWX2" i="22" a="1"/>
  <c r="AWW2" i="22" a="1"/>
  <c r="AWW2" i="22" s="1"/>
  <c r="AWV2" i="22" a="1"/>
  <c r="AWV2" i="22" s="1"/>
  <c r="AWU2" i="22"/>
  <c r="AWU2" i="22" a="1"/>
  <c r="AWT2" i="22" a="1"/>
  <c r="AWT2" i="22" s="1"/>
  <c r="AWS2" i="22" a="1"/>
  <c r="AWS2" i="22" s="1"/>
  <c r="AWR2" i="22" a="1"/>
  <c r="AWR2" i="22" s="1"/>
  <c r="AWQ2" i="22" a="1"/>
  <c r="AWQ2" i="22" s="1"/>
  <c r="AWP2" i="22" a="1"/>
  <c r="AWP2" i="22" s="1"/>
  <c r="AWO2" i="22" a="1"/>
  <c r="AWO2" i="22" s="1"/>
  <c r="AWN2" i="22" a="1"/>
  <c r="AWN2" i="22" s="1"/>
  <c r="AWM2" i="22"/>
  <c r="AWM2" i="22" a="1"/>
  <c r="AWL2" i="22" a="1"/>
  <c r="AWL2" i="22" s="1"/>
  <c r="AWK2" i="22" a="1"/>
  <c r="AWK2" i="22" s="1"/>
  <c r="AWJ2" i="22" a="1"/>
  <c r="AWJ2" i="22" s="1"/>
  <c r="AWI2" i="22" a="1"/>
  <c r="AWI2" i="22" s="1"/>
  <c r="AWH2" i="22" a="1"/>
  <c r="AWH2" i="22" s="1"/>
  <c r="AWG2" i="22" a="1"/>
  <c r="AWG2" i="22" s="1"/>
  <c r="AWF2" i="22" a="1"/>
  <c r="AWF2" i="22" s="1"/>
  <c r="AWE2" i="22" a="1"/>
  <c r="AWE2" i="22" s="1"/>
  <c r="AWD2" i="22" a="1"/>
  <c r="AWD2" i="22" s="1"/>
  <c r="AWC2" i="22" a="1"/>
  <c r="AWC2" i="22" s="1"/>
  <c r="AWB2" i="22"/>
  <c r="AWB2" i="22" a="1"/>
  <c r="AWA2" i="22" a="1"/>
  <c r="AWA2" i="22" s="1"/>
  <c r="AVZ2" i="22"/>
  <c r="AVZ2" i="22" a="1"/>
  <c r="AVY2" i="22" a="1"/>
  <c r="AVY2" i="22" s="1"/>
  <c r="AVX2" i="22" a="1"/>
  <c r="AVX2" i="22" s="1"/>
  <c r="AVW2" i="22" a="1"/>
  <c r="AVW2" i="22" s="1"/>
  <c r="AVV2" i="22" a="1"/>
  <c r="AVV2" i="22" s="1"/>
  <c r="AVU2" i="22" a="1"/>
  <c r="AVU2" i="22" s="1"/>
  <c r="AVT2" i="22" a="1"/>
  <c r="AVT2" i="22" s="1"/>
  <c r="AVS2" i="22"/>
  <c r="AVS2" i="22" a="1"/>
  <c r="AVR2" i="22" a="1"/>
  <c r="AVR2" i="22" s="1"/>
  <c r="AVQ2" i="22" a="1"/>
  <c r="AVQ2" i="22" s="1"/>
  <c r="AVP2" i="22"/>
  <c r="AVP2" i="22" a="1"/>
  <c r="AVO2" i="22"/>
  <c r="AVO2" i="22" a="1"/>
  <c r="AVN2" i="22" a="1"/>
  <c r="AVN2" i="22" s="1"/>
  <c r="AVM2" i="22" a="1"/>
  <c r="AVM2" i="22" s="1"/>
  <c r="AVL2" i="22" a="1"/>
  <c r="AVL2" i="22" s="1"/>
  <c r="AVK2" i="22"/>
  <c r="AVK2" i="22" a="1"/>
  <c r="AVJ2" i="22" a="1"/>
  <c r="AVJ2" i="22" s="1"/>
  <c r="AVI2" i="22" a="1"/>
  <c r="AVI2" i="22" s="1"/>
  <c r="AVH2" i="22" a="1"/>
  <c r="AVH2" i="22" s="1"/>
  <c r="AVG2" i="22" a="1"/>
  <c r="AVG2" i="22" s="1"/>
  <c r="AVF2" i="22" a="1"/>
  <c r="AVF2" i="22" s="1"/>
  <c r="AVE2" i="22" a="1"/>
  <c r="AVE2" i="22" s="1"/>
  <c r="AVD2" i="22" a="1"/>
  <c r="AVD2" i="22" s="1"/>
  <c r="AVC2" i="22" a="1"/>
  <c r="AVC2" i="22" s="1"/>
  <c r="AVB2" i="22"/>
  <c r="AVB2" i="22" a="1"/>
  <c r="AVA2" i="22" a="1"/>
  <c r="AVA2" i="22" s="1"/>
  <c r="AUZ2" i="22" a="1"/>
  <c r="AUZ2" i="22" s="1"/>
  <c r="AUY2" i="22" a="1"/>
  <c r="AUY2" i="22" s="1"/>
  <c r="AUX2" i="22" a="1"/>
  <c r="AUX2" i="22" s="1"/>
  <c r="AUW2" i="22" a="1"/>
  <c r="AUW2" i="22" s="1"/>
  <c r="AUV2" i="22"/>
  <c r="AUV2" i="22" a="1"/>
  <c r="AUU2" i="22" a="1"/>
  <c r="AUU2" i="22" s="1"/>
  <c r="AUT2" i="22" a="1"/>
  <c r="AUT2" i="22" s="1"/>
  <c r="AUS2" i="22" a="1"/>
  <c r="AUS2" i="22" s="1"/>
  <c r="AUR2" i="22"/>
  <c r="AUR2" i="22" a="1"/>
  <c r="AUQ2" i="22" a="1"/>
  <c r="AUQ2" i="22" s="1"/>
  <c r="AUP2" i="22" a="1"/>
  <c r="AUP2" i="22" s="1"/>
  <c r="AUO2" i="22" a="1"/>
  <c r="AUO2" i="22" s="1"/>
  <c r="AUN2" i="22" a="1"/>
  <c r="AUN2" i="22" s="1"/>
  <c r="AUM2" i="22" a="1"/>
  <c r="AUM2" i="22" s="1"/>
  <c r="AUL2" i="22"/>
  <c r="AUL2" i="22" a="1"/>
  <c r="AUK2" i="22" a="1"/>
  <c r="AUK2" i="22" s="1"/>
  <c r="AUJ2" i="22" a="1"/>
  <c r="AUJ2" i="22" s="1"/>
  <c r="AUI2" i="22" a="1"/>
  <c r="AUI2" i="22" s="1"/>
  <c r="AUH2" i="22" a="1"/>
  <c r="AUH2" i="22" s="1"/>
  <c r="AUG2" i="22" a="1"/>
  <c r="AUG2" i="22" s="1"/>
  <c r="AUF2" i="22" a="1"/>
  <c r="AUF2" i="22" s="1"/>
  <c r="AUE2" i="22" a="1"/>
  <c r="AUE2" i="22" s="1"/>
  <c r="AUD2" i="22" a="1"/>
  <c r="AUD2" i="22" s="1"/>
  <c r="AUC2" i="22" a="1"/>
  <c r="AUC2" i="22" s="1"/>
  <c r="AUB2" i="22" a="1"/>
  <c r="AUB2" i="22" s="1"/>
  <c r="AUA2" i="22" a="1"/>
  <c r="AUA2" i="22" s="1"/>
  <c r="ATZ2" i="22" a="1"/>
  <c r="ATZ2" i="22" s="1"/>
  <c r="ATY2" i="22" a="1"/>
  <c r="ATY2" i="22" s="1"/>
  <c r="ATX2" i="22" a="1"/>
  <c r="ATX2" i="22" s="1"/>
  <c r="ATW2" i="22" a="1"/>
  <c r="ATW2" i="22" s="1"/>
  <c r="ATV2" i="22" a="1"/>
  <c r="ATV2" i="22" s="1"/>
  <c r="ATU2" i="22" a="1"/>
  <c r="ATU2" i="22" s="1"/>
  <c r="ATT2" i="22" a="1"/>
  <c r="ATT2" i="22" s="1"/>
  <c r="ATS2" i="22" a="1"/>
  <c r="ATS2" i="22" s="1"/>
  <c r="ATR2" i="22" a="1"/>
  <c r="ATR2" i="22" s="1"/>
  <c r="ATQ2" i="22" a="1"/>
  <c r="ATQ2" i="22" s="1"/>
  <c r="ATP2" i="22" a="1"/>
  <c r="ATP2" i="22" s="1"/>
  <c r="ATO2" i="22" a="1"/>
  <c r="ATO2" i="22" s="1"/>
  <c r="ATN2" i="22"/>
  <c r="ATN2" i="22" a="1"/>
  <c r="ATM2" i="22"/>
  <c r="ATM2" i="22" a="1"/>
  <c r="ATL2" i="22" a="1"/>
  <c r="ATL2" i="22" s="1"/>
  <c r="ATK2" i="22" a="1"/>
  <c r="ATK2" i="22" s="1"/>
  <c r="ATJ2" i="22" a="1"/>
  <c r="ATJ2" i="22" s="1"/>
  <c r="ATI2" i="22" a="1"/>
  <c r="ATI2" i="22" s="1"/>
  <c r="ATH2" i="22" a="1"/>
  <c r="ATH2" i="22" s="1"/>
  <c r="ATG2" i="22" a="1"/>
  <c r="ATG2" i="22" s="1"/>
  <c r="ATF2" i="22" a="1"/>
  <c r="ATF2" i="22" s="1"/>
  <c r="ATE2" i="22" a="1"/>
  <c r="ATE2" i="22" s="1"/>
  <c r="ATD2" i="22" a="1"/>
  <c r="ATD2" i="22" s="1"/>
  <c r="ATC2" i="22"/>
  <c r="ATC2" i="22" a="1"/>
  <c r="ATB2" i="22"/>
  <c r="ATB2" i="22" a="1"/>
  <c r="ATA2" i="22" a="1"/>
  <c r="ATA2" i="22" s="1"/>
  <c r="ASZ2" i="22" a="1"/>
  <c r="ASZ2" i="22" s="1"/>
  <c r="ASY2" i="22" a="1"/>
  <c r="ASY2" i="22" s="1"/>
  <c r="ASX2" i="22" a="1"/>
  <c r="ASX2" i="22" s="1"/>
  <c r="ASW2" i="22" a="1"/>
  <c r="ASW2" i="22" s="1"/>
  <c r="ASV2" i="22" a="1"/>
  <c r="ASV2" i="22" s="1"/>
  <c r="ASU2" i="22" a="1"/>
  <c r="ASU2" i="22" s="1"/>
  <c r="AST2" i="22" a="1"/>
  <c r="AST2" i="22" s="1"/>
  <c r="ASS2" i="22"/>
  <c r="ASS2" i="22" a="1"/>
  <c r="ASR2" i="22" a="1"/>
  <c r="ASR2" i="22" s="1"/>
  <c r="ASQ2" i="22"/>
  <c r="ASQ2" i="22" a="1"/>
  <c r="ASP2" i="22" a="1"/>
  <c r="ASP2" i="22" s="1"/>
  <c r="ASO2" i="22" a="1"/>
  <c r="ASO2" i="22" s="1"/>
  <c r="ASN2" i="22" a="1"/>
  <c r="ASN2" i="22" s="1"/>
  <c r="ASM2" i="22" a="1"/>
  <c r="ASM2" i="22" s="1"/>
  <c r="ASL2" i="22" a="1"/>
  <c r="ASL2" i="22" s="1"/>
  <c r="ASK2" i="22" a="1"/>
  <c r="ASK2" i="22" s="1"/>
  <c r="ASJ2" i="22" a="1"/>
  <c r="ASJ2" i="22" s="1"/>
  <c r="ASI2" i="22"/>
  <c r="ASI2" i="22" a="1"/>
  <c r="ASH2" i="22" a="1"/>
  <c r="ASH2" i="22" s="1"/>
  <c r="ASG2" i="22"/>
  <c r="ASG2" i="22" a="1"/>
  <c r="ASF2" i="22" a="1"/>
  <c r="ASF2" i="22" s="1"/>
  <c r="ASE2" i="22" a="1"/>
  <c r="ASE2" i="22" s="1"/>
  <c r="ASD2" i="22" a="1"/>
  <c r="ASD2" i="22" s="1"/>
  <c r="ASC2" i="22" a="1"/>
  <c r="ASC2" i="22" s="1"/>
  <c r="ASB2" i="22" a="1"/>
  <c r="ASB2" i="22" s="1"/>
  <c r="ASA2" i="22" a="1"/>
  <c r="ASA2" i="22" s="1"/>
  <c r="ARZ2" i="22"/>
  <c r="ARZ2" i="22" a="1"/>
  <c r="ARY2" i="22"/>
  <c r="ARY2" i="22" a="1"/>
  <c r="ARX2" i="22" a="1"/>
  <c r="ARX2" i="22" s="1"/>
  <c r="ARW2" i="22" a="1"/>
  <c r="ARW2" i="22" s="1"/>
  <c r="ARV2" i="22" a="1"/>
  <c r="ARV2" i="22" s="1"/>
  <c r="ARU2" i="22" a="1"/>
  <c r="ARU2" i="22" s="1"/>
  <c r="ART2" i="22" a="1"/>
  <c r="ART2" i="22" s="1"/>
  <c r="ARS2" i="22" a="1"/>
  <c r="ARS2" i="22" s="1"/>
  <c r="ARR2" i="22" a="1"/>
  <c r="ARR2" i="22" s="1"/>
  <c r="ARQ2" i="22" a="1"/>
  <c r="ARQ2" i="22" s="1"/>
  <c r="ARP2" i="22" a="1"/>
  <c r="ARP2" i="22" s="1"/>
  <c r="ARO2" i="22" a="1"/>
  <c r="ARO2" i="22" s="1"/>
  <c r="ARN2" i="22" a="1"/>
  <c r="ARN2" i="22" s="1"/>
  <c r="ARM2" i="22"/>
  <c r="ARM2" i="22" a="1"/>
  <c r="ARL2" i="22" a="1"/>
  <c r="ARL2" i="22" s="1"/>
  <c r="ARK2" i="22" a="1"/>
  <c r="ARK2" i="22" s="1"/>
  <c r="ARJ2" i="22" a="1"/>
  <c r="ARJ2" i="22" s="1"/>
  <c r="ARI2" i="22" a="1"/>
  <c r="ARI2" i="22" s="1"/>
  <c r="ARH2" i="22" a="1"/>
  <c r="ARH2" i="22" s="1"/>
  <c r="ARG2" i="22" a="1"/>
  <c r="ARG2" i="22" s="1"/>
  <c r="ARF2" i="22" a="1"/>
  <c r="ARF2" i="22" s="1"/>
  <c r="ARE2" i="22" a="1"/>
  <c r="ARE2" i="22" s="1"/>
  <c r="ARD2" i="22" a="1"/>
  <c r="ARD2" i="22" s="1"/>
  <c r="ARC2" i="22"/>
  <c r="ARC2" i="22" a="1"/>
  <c r="ARB2" i="22" a="1"/>
  <c r="ARB2" i="22" s="1"/>
  <c r="ARA2" i="22" a="1"/>
  <c r="ARA2" i="22" s="1"/>
  <c r="AQZ2" i="22" a="1"/>
  <c r="AQZ2" i="22" s="1"/>
  <c r="AQY2" i="22" a="1"/>
  <c r="AQY2" i="22" s="1"/>
  <c r="AQX2" i="22" a="1"/>
  <c r="AQX2" i="22" s="1"/>
  <c r="AQW2" i="22" a="1"/>
  <c r="AQW2" i="22" s="1"/>
  <c r="AQV2" i="22" a="1"/>
  <c r="AQV2" i="22" s="1"/>
  <c r="AQU2" i="22" a="1"/>
  <c r="AQU2" i="22" s="1"/>
  <c r="AQT2" i="22"/>
  <c r="AQT2" i="22" a="1"/>
  <c r="AQS2" i="22" a="1"/>
  <c r="AQS2" i="22" s="1"/>
  <c r="AQR2" i="22" a="1"/>
  <c r="AQR2" i="22" s="1"/>
  <c r="AQQ2" i="22" a="1"/>
  <c r="AQQ2" i="22" s="1"/>
  <c r="AQP2" i="22" a="1"/>
  <c r="AQP2" i="22" s="1"/>
  <c r="AQO2" i="22" a="1"/>
  <c r="AQO2" i="22" s="1"/>
  <c r="AQN2" i="22" a="1"/>
  <c r="AQN2" i="22" s="1"/>
  <c r="AQM2" i="22"/>
  <c r="AQM2" i="22" a="1"/>
  <c r="AQL2" i="22" a="1"/>
  <c r="AQL2" i="22" s="1"/>
  <c r="AQK2" i="22" a="1"/>
  <c r="AQK2" i="22" s="1"/>
  <c r="AQJ2" i="22" a="1"/>
  <c r="AQJ2" i="22" s="1"/>
  <c r="AQI2" i="22" a="1"/>
  <c r="AQI2" i="22" s="1"/>
  <c r="AQH2" i="22" a="1"/>
  <c r="AQH2" i="22" s="1"/>
  <c r="AQG2" i="22" a="1"/>
  <c r="AQG2" i="22" s="1"/>
  <c r="AQF2" i="22" a="1"/>
  <c r="AQF2" i="22" s="1"/>
  <c r="AQE2" i="22"/>
  <c r="AQE2" i="22" a="1"/>
  <c r="AQD2" i="22"/>
  <c r="AQD2" i="22" a="1"/>
  <c r="AQC2" i="22" a="1"/>
  <c r="AQC2" i="22" s="1"/>
  <c r="AQB2" i="22" a="1"/>
  <c r="AQB2" i="22" s="1"/>
  <c r="AQA2" i="22" a="1"/>
  <c r="AQA2" i="22" s="1"/>
  <c r="APZ2" i="22" a="1"/>
  <c r="APZ2" i="22" s="1"/>
  <c r="APY2" i="22" a="1"/>
  <c r="APY2" i="22" s="1"/>
  <c r="APX2" i="22" a="1"/>
  <c r="APX2" i="22" s="1"/>
  <c r="APW2" i="22" a="1"/>
  <c r="APW2" i="22" s="1"/>
  <c r="APV2" i="22" a="1"/>
  <c r="APV2" i="22" s="1"/>
  <c r="APU2" i="22"/>
  <c r="APU2" i="22" a="1"/>
  <c r="APT2" i="22" a="1"/>
  <c r="APT2" i="22" s="1"/>
  <c r="APS2" i="22" a="1"/>
  <c r="APS2" i="22" s="1"/>
  <c r="APR2" i="22" a="1"/>
  <c r="APR2" i="22" s="1"/>
  <c r="APQ2" i="22" a="1"/>
  <c r="APQ2" i="22" s="1"/>
  <c r="APP2" i="22" a="1"/>
  <c r="APP2" i="22" s="1"/>
  <c r="APO2" i="22" a="1"/>
  <c r="APO2" i="22" s="1"/>
  <c r="APN2" i="22"/>
  <c r="APN2" i="22" a="1"/>
  <c r="APM2" i="22"/>
  <c r="APM2" i="22" a="1"/>
  <c r="APL2" i="22" a="1"/>
  <c r="APL2" i="22" s="1"/>
  <c r="APK2" i="22" a="1"/>
  <c r="APK2" i="22" s="1"/>
  <c r="APJ2" i="22" a="1"/>
  <c r="APJ2" i="22" s="1"/>
  <c r="API2" i="22" a="1"/>
  <c r="API2" i="22" s="1"/>
  <c r="APH2" i="22" a="1"/>
  <c r="APH2" i="22" s="1"/>
  <c r="APG2" i="22" a="1"/>
  <c r="APG2" i="22" s="1"/>
  <c r="APF2" i="22" a="1"/>
  <c r="APF2" i="22" s="1"/>
  <c r="APE2" i="22" a="1"/>
  <c r="APE2" i="22" s="1"/>
  <c r="APD2" i="22" a="1"/>
  <c r="APD2" i="22" s="1"/>
  <c r="APC2" i="22" a="1"/>
  <c r="APC2" i="22" s="1"/>
  <c r="APB2" i="22" a="1"/>
  <c r="APB2" i="22" s="1"/>
  <c r="APA2" i="22" a="1"/>
  <c r="APA2" i="22" s="1"/>
  <c r="AOZ2" i="22" a="1"/>
  <c r="AOZ2" i="22" s="1"/>
  <c r="AOY2" i="22"/>
  <c r="AOY2" i="22" a="1"/>
  <c r="AOX2" i="22" a="1"/>
  <c r="AOX2" i="22" s="1"/>
  <c r="AOW2" i="22" a="1"/>
  <c r="AOW2" i="22" s="1"/>
  <c r="AOV2" i="22" a="1"/>
  <c r="AOV2" i="22" s="1"/>
  <c r="AOU2" i="22" a="1"/>
  <c r="AOU2" i="22" s="1"/>
  <c r="AOT2" i="22" a="1"/>
  <c r="AOT2" i="22" s="1"/>
  <c r="AOS2" i="22" a="1"/>
  <c r="AOS2" i="22" s="1"/>
  <c r="AOR2" i="22" a="1"/>
  <c r="AOR2" i="22" s="1"/>
  <c r="AOQ2" i="22" a="1"/>
  <c r="AOQ2" i="22" s="1"/>
  <c r="AOP2" i="22" a="1"/>
  <c r="AOP2" i="22" s="1"/>
  <c r="AOO2" i="22"/>
  <c r="AOO2" i="22" a="1"/>
  <c r="AON2" i="22" a="1"/>
  <c r="AON2" i="22" s="1"/>
  <c r="AOM2" i="22" a="1"/>
  <c r="AOM2" i="22" s="1"/>
  <c r="AOL2" i="22" a="1"/>
  <c r="AOL2" i="22" s="1"/>
  <c r="AOK2" i="22" a="1"/>
  <c r="AOK2" i="22" s="1"/>
  <c r="AOJ2" i="22" a="1"/>
  <c r="AOJ2" i="22" s="1"/>
  <c r="AOI2" i="22" a="1"/>
  <c r="AOI2" i="22" s="1"/>
  <c r="AOH2" i="22"/>
  <c r="AOH2" i="22" a="1"/>
  <c r="AOG2" i="22"/>
  <c r="AOG2" i="22" a="1"/>
  <c r="AOF2" i="22" a="1"/>
  <c r="AOF2" i="22" s="1"/>
  <c r="AOE2" i="22" a="1"/>
  <c r="AOE2" i="22" s="1"/>
  <c r="AOD2" i="22" a="1"/>
  <c r="AOD2" i="22" s="1"/>
  <c r="AOC2" i="22" a="1"/>
  <c r="AOC2" i="22" s="1"/>
  <c r="AOB2" i="22" a="1"/>
  <c r="AOB2" i="22" s="1"/>
  <c r="AOA2" i="22"/>
  <c r="AOA2" i="22" a="1"/>
  <c r="ANZ2" i="22" a="1"/>
  <c r="ANZ2" i="22" s="1"/>
  <c r="ANY2" i="22" a="1"/>
  <c r="ANY2" i="22" s="1"/>
  <c r="ANX2" i="22" a="1"/>
  <c r="ANX2" i="22" s="1"/>
  <c r="ANW2" i="22" a="1"/>
  <c r="ANW2" i="22" s="1"/>
  <c r="ANV2" i="22" a="1"/>
  <c r="ANV2" i="22" s="1"/>
  <c r="ANU2" i="22" a="1"/>
  <c r="ANU2" i="22" s="1"/>
  <c r="ANT2" i="22" a="1"/>
  <c r="ANT2" i="22" s="1"/>
  <c r="ANS2" i="22"/>
  <c r="ANS2" i="22" a="1"/>
  <c r="ANR2" i="22" a="1"/>
  <c r="ANR2" i="22" s="1"/>
  <c r="ANQ2" i="22" a="1"/>
  <c r="ANQ2" i="22" s="1"/>
  <c r="ANP2" i="22" a="1"/>
  <c r="ANP2" i="22" s="1"/>
  <c r="ANO2" i="22" a="1"/>
  <c r="ANO2" i="22" s="1"/>
  <c r="ANN2" i="22" a="1"/>
  <c r="ANN2" i="22" s="1"/>
  <c r="ANM2" i="22" a="1"/>
  <c r="ANM2" i="22" s="1"/>
  <c r="ANL2" i="22" a="1"/>
  <c r="ANL2" i="22" s="1"/>
  <c r="ANK2" i="22" a="1"/>
  <c r="ANK2" i="22" s="1"/>
  <c r="ANJ2" i="22" a="1"/>
  <c r="ANJ2" i="22" s="1"/>
  <c r="ANI2" i="22" a="1"/>
  <c r="ANI2" i="22" s="1"/>
  <c r="ANH2" i="22" a="1"/>
  <c r="ANH2" i="22" s="1"/>
  <c r="ANG2" i="22" a="1"/>
  <c r="ANG2" i="22" s="1"/>
  <c r="ANF2" i="22" a="1"/>
  <c r="ANF2" i="22" s="1"/>
  <c r="ANE2" i="22" a="1"/>
  <c r="ANE2" i="22" s="1"/>
  <c r="AND2" i="22" a="1"/>
  <c r="AND2" i="22" s="1"/>
  <c r="ANC2" i="22" a="1"/>
  <c r="ANC2" i="22" s="1"/>
  <c r="ANB2" i="22"/>
  <c r="ANB2" i="22" a="1"/>
  <c r="ANA2" i="22"/>
  <c r="ANA2" i="22" a="1"/>
  <c r="AMZ2" i="22" a="1"/>
  <c r="AMZ2" i="22" s="1"/>
  <c r="AMY2" i="22" a="1"/>
  <c r="AMY2" i="22" s="1"/>
  <c r="AMX2" i="22" a="1"/>
  <c r="AMX2" i="22" s="1"/>
  <c r="AMW2" i="22" a="1"/>
  <c r="AMW2" i="22" s="1"/>
  <c r="AMV2" i="22" a="1"/>
  <c r="AMV2" i="22" s="1"/>
  <c r="AMU2" i="22"/>
  <c r="AMU2" i="22" a="1"/>
  <c r="AMT2" i="22" a="1"/>
  <c r="AMT2" i="22" s="1"/>
  <c r="AMS2" i="22" a="1"/>
  <c r="AMS2" i="22" s="1"/>
  <c r="AMR2" i="22" a="1"/>
  <c r="AMR2" i="22" s="1"/>
  <c r="AMQ2" i="22" a="1"/>
  <c r="AMQ2" i="22" s="1"/>
  <c r="AMP2" i="22" a="1"/>
  <c r="AMP2" i="22" s="1"/>
  <c r="AMO2" i="22"/>
  <c r="AMO2" i="22" a="1"/>
  <c r="AMN2" i="22" a="1"/>
  <c r="AMN2" i="22" s="1"/>
  <c r="AMM2" i="22" a="1"/>
  <c r="AMM2" i="22" s="1"/>
  <c r="AML2" i="22" a="1"/>
  <c r="AML2" i="22" s="1"/>
  <c r="AMK2" i="22" a="1"/>
  <c r="AMK2" i="22" s="1"/>
  <c r="AMJ2" i="22" a="1"/>
  <c r="AMJ2" i="22" s="1"/>
  <c r="AMI2" i="22" a="1"/>
  <c r="AMI2" i="22" s="1"/>
  <c r="AMH2" i="22" a="1"/>
  <c r="AMH2" i="22" s="1"/>
  <c r="AMG2" i="22" a="1"/>
  <c r="AMG2" i="22" s="1"/>
  <c r="AMF2" i="22" a="1"/>
  <c r="AMF2" i="22" s="1"/>
  <c r="AME2" i="22" a="1"/>
  <c r="AME2" i="22" s="1"/>
  <c r="AMD2" i="22"/>
  <c r="AMD2" i="22" a="1"/>
  <c r="AMC2" i="22"/>
  <c r="AMC2" i="22" a="1"/>
  <c r="AMB2" i="22" a="1"/>
  <c r="AMB2" i="22" s="1"/>
  <c r="AMA2" i="22" a="1"/>
  <c r="AMA2" i="22" s="1"/>
  <c r="ALZ2" i="22" a="1"/>
  <c r="ALZ2" i="22" s="1"/>
  <c r="ALY2" i="22"/>
  <c r="ALY2" i="22" a="1"/>
  <c r="ALX2" i="22" a="1"/>
  <c r="ALX2" i="22" s="1"/>
  <c r="ALW2" i="22" a="1"/>
  <c r="ALW2" i="22" s="1"/>
  <c r="ALV2" i="22" a="1"/>
  <c r="ALV2" i="22" s="1"/>
  <c r="ALU2" i="22"/>
  <c r="ALU2" i="22" a="1"/>
  <c r="ALT2" i="22" a="1"/>
  <c r="ALT2" i="22" s="1"/>
  <c r="ALS2" i="22"/>
  <c r="ALS2" i="22" a="1"/>
  <c r="ALR2" i="22" a="1"/>
  <c r="ALR2" i="22" s="1"/>
  <c r="ALQ2" i="22" a="1"/>
  <c r="ALQ2" i="22" s="1"/>
  <c r="ALP2" i="22" a="1"/>
  <c r="ALP2" i="22" s="1"/>
  <c r="ALO2" i="22"/>
  <c r="ALO2" i="22" a="1"/>
  <c r="ALN2" i="22"/>
  <c r="ALN2" i="22" a="1"/>
  <c r="ALM2" i="22" a="1"/>
  <c r="ALM2" i="22" s="1"/>
  <c r="ALL2" i="22" a="1"/>
  <c r="ALL2" i="22" s="1"/>
  <c r="ALK2" i="22"/>
  <c r="ALK2" i="22" a="1"/>
  <c r="ALJ2" i="22"/>
  <c r="ALJ2" i="22" a="1"/>
  <c r="ALI2" i="22" a="1"/>
  <c r="ALI2" i="22" s="1"/>
  <c r="ALH2" i="22" a="1"/>
  <c r="ALH2" i="22" s="1"/>
  <c r="ALG2" i="22" a="1"/>
  <c r="ALG2" i="22" s="1"/>
  <c r="ALF2" i="22"/>
  <c r="ALF2" i="22" a="1"/>
  <c r="ALE2" i="22"/>
  <c r="ALE2" i="22" a="1"/>
  <c r="ALD2" i="22" a="1"/>
  <c r="ALD2" i="22" s="1"/>
  <c r="ALC2" i="22" a="1"/>
  <c r="ALC2" i="22" s="1"/>
  <c r="ALB2" i="22" a="1"/>
  <c r="ALB2" i="22" s="1"/>
  <c r="ALA2" i="22" a="1"/>
  <c r="ALA2" i="22" s="1"/>
  <c r="AKZ2" i="22" a="1"/>
  <c r="AKZ2" i="22" s="1"/>
  <c r="AKY2" i="22"/>
  <c r="AKY2" i="22" a="1"/>
  <c r="AKX2" i="22" a="1"/>
  <c r="AKX2" i="22" s="1"/>
  <c r="AKW2" i="22" a="1"/>
  <c r="AKW2" i="22" s="1"/>
  <c r="AKV2" i="22" a="1"/>
  <c r="AKV2" i="22" s="1"/>
  <c r="AKU2" i="22" a="1"/>
  <c r="AKU2" i="22" s="1"/>
  <c r="AKT2" i="22" a="1"/>
  <c r="AKT2" i="22" s="1"/>
  <c r="AKS2" i="22" a="1"/>
  <c r="AKS2" i="22" s="1"/>
  <c r="AKR2" i="22" a="1"/>
  <c r="AKR2" i="22" s="1"/>
  <c r="AKQ2" i="22" a="1"/>
  <c r="AKQ2" i="22" s="1"/>
  <c r="AKP2" i="22"/>
  <c r="AKP2" i="22" a="1"/>
  <c r="AKO2" i="22"/>
  <c r="AKO2" i="22" a="1"/>
  <c r="AKN2" i="22" a="1"/>
  <c r="AKN2" i="22" s="1"/>
  <c r="AKM2" i="22" a="1"/>
  <c r="AKM2" i="22" s="1"/>
  <c r="AKL2" i="22" a="1"/>
  <c r="AKL2" i="22" s="1"/>
  <c r="AKK2" i="22" a="1"/>
  <c r="AKK2" i="22" s="1"/>
  <c r="AKJ2" i="22" a="1"/>
  <c r="AKJ2" i="22" s="1"/>
  <c r="AKI2" i="22"/>
  <c r="AKI2" i="22" a="1"/>
  <c r="AKH2" i="22" a="1"/>
  <c r="AKH2" i="22" s="1"/>
  <c r="AKG2" i="22" a="1"/>
  <c r="AKG2" i="22" s="1"/>
  <c r="AKF2" i="22" a="1"/>
  <c r="AKF2" i="22" s="1"/>
  <c r="AKE2" i="22"/>
  <c r="AKE2" i="22" a="1"/>
  <c r="AKD2" i="22" a="1"/>
  <c r="AKD2" i="22" s="1"/>
  <c r="AKC2" i="22" a="1"/>
  <c r="AKC2" i="22" s="1"/>
  <c r="AKB2" i="22" a="1"/>
  <c r="AKB2" i="22" s="1"/>
  <c r="AKA2" i="22" a="1"/>
  <c r="AKA2" i="22" s="1"/>
  <c r="AJZ2" i="22"/>
  <c r="AJZ2" i="22" a="1"/>
  <c r="AJY2" i="22"/>
  <c r="AJY2" i="22" a="1"/>
  <c r="AJX2" i="22" a="1"/>
  <c r="AJX2" i="22" s="1"/>
  <c r="AJW2" i="22" a="1"/>
  <c r="AJW2" i="22" s="1"/>
  <c r="AJV2" i="22" a="1"/>
  <c r="AJV2" i="22" s="1"/>
  <c r="AJU2" i="22" a="1"/>
  <c r="AJU2" i="22" s="1"/>
  <c r="AJT2" i="22" a="1"/>
  <c r="AJT2" i="22" s="1"/>
  <c r="AJS2" i="22" a="1"/>
  <c r="AJS2" i="22" s="1"/>
  <c r="AJR2" i="22" a="1"/>
  <c r="AJR2" i="22" s="1"/>
  <c r="AJQ2" i="22" a="1"/>
  <c r="AJQ2" i="22" s="1"/>
  <c r="AJP2" i="22" a="1"/>
  <c r="AJP2" i="22" s="1"/>
  <c r="AJO2" i="22" a="1"/>
  <c r="AJO2" i="22" s="1"/>
  <c r="AJN2" i="22" a="1"/>
  <c r="AJN2" i="22" s="1"/>
  <c r="AJM2" i="22"/>
  <c r="AJM2" i="22" a="1"/>
  <c r="AJL2" i="22" a="1"/>
  <c r="AJL2" i="22" s="1"/>
  <c r="AJK2" i="22" a="1"/>
  <c r="AJK2" i="22" s="1"/>
  <c r="AJJ2" i="22"/>
  <c r="AJJ2" i="22" a="1"/>
  <c r="AJI2" i="22" a="1"/>
  <c r="AJI2" i="22" s="1"/>
  <c r="AJH2" i="22" a="1"/>
  <c r="AJH2" i="22" s="1"/>
  <c r="AJG2" i="22" a="1"/>
  <c r="AJG2" i="22" s="1"/>
  <c r="AJF2" i="22" a="1"/>
  <c r="AJF2" i="22" s="1"/>
  <c r="AJE2" i="22" a="1"/>
  <c r="AJE2" i="22" s="1"/>
  <c r="AJD2" i="22" a="1"/>
  <c r="AJD2" i="22" s="1"/>
  <c r="AJC2" i="22"/>
  <c r="AJC2" i="22" a="1"/>
  <c r="AJB2" i="22"/>
  <c r="AJB2" i="22" a="1"/>
  <c r="AJA2" i="22"/>
  <c r="AJA2" i="22" a="1"/>
  <c r="AIZ2" i="22" a="1"/>
  <c r="AIZ2" i="22" s="1"/>
  <c r="AIY2" i="22"/>
  <c r="AIY2" i="22" a="1"/>
  <c r="AIX2" i="22" a="1"/>
  <c r="AIX2" i="22" s="1"/>
  <c r="AIW2" i="22" a="1"/>
  <c r="AIW2" i="22" s="1"/>
  <c r="AIV2" i="22" a="1"/>
  <c r="AIV2" i="22" s="1"/>
  <c r="AIU2" i="22"/>
  <c r="AIU2" i="22" a="1"/>
  <c r="AIT2" i="22" a="1"/>
  <c r="AIT2" i="22" s="1"/>
  <c r="AIS2" i="22"/>
  <c r="AIS2" i="22" a="1"/>
  <c r="AIR2" i="22" a="1"/>
  <c r="AIR2" i="22" s="1"/>
  <c r="AIQ2" i="22" a="1"/>
  <c r="AIQ2" i="22" s="1"/>
  <c r="AIP2" i="22" a="1"/>
  <c r="AIP2" i="22" s="1"/>
  <c r="AIO2" i="22" a="1"/>
  <c r="AIO2" i="22" s="1"/>
  <c r="AIN2" i="22" a="1"/>
  <c r="AIN2" i="22" s="1"/>
  <c r="AIM2" i="22"/>
  <c r="AIM2" i="22" a="1"/>
  <c r="AIL2" i="22"/>
  <c r="AIL2" i="22" a="1"/>
  <c r="AIK2" i="22" a="1"/>
  <c r="AIK2" i="22" s="1"/>
  <c r="AIJ2" i="22" a="1"/>
  <c r="AIJ2" i="22" s="1"/>
  <c r="AII2" i="22" a="1"/>
  <c r="AII2" i="22" s="1"/>
  <c r="AIH2" i="22" a="1"/>
  <c r="AIH2" i="22" s="1"/>
  <c r="AIG2" i="22"/>
  <c r="AIG2" i="22" a="1"/>
  <c r="AIF2" i="22" a="1"/>
  <c r="AIF2" i="22" s="1"/>
  <c r="AIE2" i="22" a="1"/>
  <c r="AIE2" i="22" s="1"/>
  <c r="AID2" i="22" a="1"/>
  <c r="AID2" i="22" s="1"/>
  <c r="AIC2" i="22"/>
  <c r="AIC2" i="22" a="1"/>
  <c r="AIB2" i="22" a="1"/>
  <c r="AIB2" i="22" s="1"/>
  <c r="AIA2" i="22" a="1"/>
  <c r="AIA2" i="22" s="1"/>
  <c r="AHZ2" i="22" a="1"/>
  <c r="AHZ2" i="22" s="1"/>
  <c r="AHY2" i="22" a="1"/>
  <c r="AHY2" i="22" s="1"/>
  <c r="AHX2" i="22" a="1"/>
  <c r="AHX2" i="22" s="1"/>
  <c r="AHW2" i="22"/>
  <c r="AHW2" i="22" a="1"/>
  <c r="AHV2" i="22" a="1"/>
  <c r="AHV2" i="22" s="1"/>
  <c r="AHU2" i="22" a="1"/>
  <c r="AHU2" i="22" s="1"/>
  <c r="AHT2" i="22" a="1"/>
  <c r="AHT2" i="22" s="1"/>
  <c r="AHS2" i="22" a="1"/>
  <c r="AHS2" i="22" s="1"/>
  <c r="AHR2" i="22" a="1"/>
  <c r="AHR2" i="22" s="1"/>
  <c r="AHQ2" i="22" a="1"/>
  <c r="AHQ2" i="22" s="1"/>
  <c r="AHP2" i="22" a="1"/>
  <c r="AHP2" i="22" s="1"/>
  <c r="AHO2" i="22" a="1"/>
  <c r="AHO2" i="22" s="1"/>
  <c r="AHN2" i="22" a="1"/>
  <c r="AHN2" i="22" s="1"/>
  <c r="AHM2" i="22"/>
  <c r="AHM2" i="22" a="1"/>
  <c r="AHL2" i="22" a="1"/>
  <c r="AHL2" i="22" s="1"/>
  <c r="AHK2" i="22" a="1"/>
  <c r="AHK2" i="22" s="1"/>
  <c r="AHJ2" i="22" a="1"/>
  <c r="AHJ2" i="22" s="1"/>
  <c r="AHI2" i="22" a="1"/>
  <c r="AHI2" i="22" s="1"/>
  <c r="AHH2" i="22" a="1"/>
  <c r="AHH2" i="22" s="1"/>
  <c r="AHG2" i="22"/>
  <c r="AHG2" i="22" a="1"/>
  <c r="AHF2" i="22" a="1"/>
  <c r="AHF2" i="22" s="1"/>
  <c r="AHE2" i="22" a="1"/>
  <c r="AHE2" i="22" s="1"/>
  <c r="AHD2" i="22" a="1"/>
  <c r="AHD2" i="22" s="1"/>
  <c r="AHC2" i="22" a="1"/>
  <c r="AHC2" i="22" s="1"/>
  <c r="AHB2" i="22" a="1"/>
  <c r="AHB2" i="22" s="1"/>
  <c r="AHA2" i="22"/>
  <c r="AHA2" i="22" a="1"/>
  <c r="AGZ2" i="22" a="1"/>
  <c r="AGZ2" i="22" s="1"/>
  <c r="AGY2" i="22" a="1"/>
  <c r="AGY2" i="22" s="1"/>
  <c r="AGX2" i="22" a="1"/>
  <c r="AGX2" i="22" s="1"/>
  <c r="AGW2" i="22"/>
  <c r="AGW2" i="22" a="1"/>
  <c r="AGV2" i="22" a="1"/>
  <c r="AGV2" i="22" s="1"/>
  <c r="AGU2" i="22" a="1"/>
  <c r="AGU2" i="22" s="1"/>
  <c r="AGT2" i="22" a="1"/>
  <c r="AGT2" i="22" s="1"/>
  <c r="AGS2" i="22" a="1"/>
  <c r="AGS2" i="22" s="1"/>
  <c r="AGR2" i="22" a="1"/>
  <c r="AGR2" i="22" s="1"/>
  <c r="AGQ2" i="22" a="1"/>
  <c r="AGQ2" i="22" s="1"/>
  <c r="AGP2" i="22"/>
  <c r="AGP2" i="22" a="1"/>
  <c r="AGO2" i="22"/>
  <c r="AGO2" i="22" a="1"/>
  <c r="AGN2" i="22" a="1"/>
  <c r="AGN2" i="22" s="1"/>
  <c r="AGM2" i="22" a="1"/>
  <c r="AGM2" i="22" s="1"/>
  <c r="AGL2" i="22" a="1"/>
  <c r="AGL2" i="22" s="1"/>
  <c r="AGK2" i="22" a="1"/>
  <c r="AGK2" i="22" s="1"/>
  <c r="AGJ2" i="22" a="1"/>
  <c r="AGJ2" i="22" s="1"/>
  <c r="AGI2" i="22"/>
  <c r="AGI2" i="22" a="1"/>
  <c r="AGH2" i="22" a="1"/>
  <c r="AGH2" i="22" s="1"/>
  <c r="AGG2" i="22" a="1"/>
  <c r="AGG2" i="22" s="1"/>
  <c r="AGF2" i="22" a="1"/>
  <c r="AGF2" i="22" s="1"/>
  <c r="AGE2" i="22" a="1"/>
  <c r="AGE2" i="22" s="1"/>
  <c r="AGD2" i="22"/>
  <c r="AGD2" i="22" a="1"/>
  <c r="AGC2" i="22" a="1"/>
  <c r="AGC2" i="22" s="1"/>
  <c r="AGB2" i="22" a="1"/>
  <c r="AGB2" i="22" s="1"/>
  <c r="AGA2" i="22" a="1"/>
  <c r="AGA2" i="22" s="1"/>
  <c r="AFZ2" i="22"/>
  <c r="AFZ2" i="22" a="1"/>
  <c r="AFY2" i="22"/>
  <c r="AFY2" i="22" a="1"/>
  <c r="AFX2" i="22" a="1"/>
  <c r="AFX2" i="22" s="1"/>
  <c r="AFW2" i="22" a="1"/>
  <c r="AFW2" i="22" s="1"/>
  <c r="AFV2" i="22" a="1"/>
  <c r="AFV2" i="22" s="1"/>
  <c r="AFU2" i="22"/>
  <c r="AFU2" i="22" a="1"/>
  <c r="AFT2" i="22" a="1"/>
  <c r="AFT2" i="22" s="1"/>
  <c r="AFS2" i="22"/>
  <c r="AFS2" i="22" a="1"/>
  <c r="AFR2" i="22" a="1"/>
  <c r="AFR2" i="22" s="1"/>
  <c r="AFQ2" i="22" a="1"/>
  <c r="AFQ2" i="22" s="1"/>
  <c r="AFP2" i="22" a="1"/>
  <c r="AFP2" i="22" s="1"/>
  <c r="AFO2" i="22" a="1"/>
  <c r="AFO2" i="22" s="1"/>
  <c r="AFN2" i="22" a="1"/>
  <c r="AFN2" i="22" s="1"/>
  <c r="AFM2" i="22" a="1"/>
  <c r="AFM2" i="22" s="1"/>
  <c r="AFL2" i="22" a="1"/>
  <c r="AFL2" i="22" s="1"/>
  <c r="AFK2" i="22" a="1"/>
  <c r="AFK2" i="22" s="1"/>
  <c r="AFJ2" i="22"/>
  <c r="AFJ2" i="22" a="1"/>
  <c r="AFI2" i="22"/>
  <c r="AFI2" i="22" a="1"/>
  <c r="AFH2" i="22" a="1"/>
  <c r="AFH2" i="22" s="1"/>
  <c r="AFG2" i="22" a="1"/>
  <c r="AFG2" i="22" s="1"/>
  <c r="AFF2" i="22" a="1"/>
  <c r="AFF2" i="22" s="1"/>
  <c r="AFE2" i="22" a="1"/>
  <c r="AFE2" i="22" s="1"/>
  <c r="AFD2" i="22" a="1"/>
  <c r="AFD2" i="22" s="1"/>
  <c r="AFC2" i="22"/>
  <c r="AFC2" i="22" a="1"/>
  <c r="AFB2" i="22" a="1"/>
  <c r="AFB2" i="22" s="1"/>
  <c r="AFA2" i="22" a="1"/>
  <c r="AFA2" i="22" s="1"/>
  <c r="AEZ2" i="22" a="1"/>
  <c r="AEZ2" i="22" s="1"/>
  <c r="AEY2" i="22" a="1"/>
  <c r="AEY2" i="22" s="1"/>
  <c r="AEX2" i="22"/>
  <c r="AEX2" i="22" a="1"/>
  <c r="AEW2" i="22" a="1"/>
  <c r="AEW2" i="22" s="1"/>
  <c r="AEV2" i="22" a="1"/>
  <c r="AEV2" i="22" s="1"/>
  <c r="AEU2" i="22" a="1"/>
  <c r="AEU2" i="22" s="1"/>
  <c r="AET2" i="22"/>
  <c r="AET2" i="22" a="1"/>
  <c r="AES2" i="22" a="1"/>
  <c r="AES2" i="22" s="1"/>
  <c r="AER2" i="22" a="1"/>
  <c r="AER2" i="22" s="1"/>
  <c r="AEQ2" i="22" a="1"/>
  <c r="AEQ2" i="22" s="1"/>
  <c r="AEP2" i="22" a="1"/>
  <c r="AEP2" i="22" s="1"/>
  <c r="AEO2" i="22" a="1"/>
  <c r="AEO2" i="22" s="1"/>
  <c r="AEN2" i="22" a="1"/>
  <c r="AEN2" i="22" s="1"/>
  <c r="AEM2" i="22" a="1"/>
  <c r="AEM2" i="22" s="1"/>
  <c r="AEL2" i="22" a="1"/>
  <c r="AEL2" i="22" s="1"/>
  <c r="AEK2" i="22" a="1"/>
  <c r="AEK2" i="22" s="1"/>
  <c r="AEJ2" i="22" a="1"/>
  <c r="AEJ2" i="22" s="1"/>
  <c r="AEI2" i="22" a="1"/>
  <c r="AEI2" i="22" s="1"/>
  <c r="AEH2" i="22" a="1"/>
  <c r="AEH2" i="22" s="1"/>
  <c r="AEG2" i="22" a="1"/>
  <c r="AEG2" i="22" s="1"/>
  <c r="AEF2" i="22" a="1"/>
  <c r="AEF2" i="22" s="1"/>
  <c r="AEE2" i="22"/>
  <c r="AEE2" i="22" a="1"/>
  <c r="AED2" i="22" a="1"/>
  <c r="AED2" i="22" s="1"/>
  <c r="AEC2" i="22"/>
  <c r="AEC2" i="22" a="1"/>
  <c r="AEB2" i="22" a="1"/>
  <c r="AEB2" i="22" s="1"/>
  <c r="AEA2" i="22" a="1"/>
  <c r="AEA2" i="22" s="1"/>
  <c r="ADZ2" i="22" a="1"/>
  <c r="ADZ2" i="22" s="1"/>
  <c r="ADY2" i="22" a="1"/>
  <c r="ADY2" i="22" s="1"/>
  <c r="ADX2" i="22" a="1"/>
  <c r="ADX2" i="22" s="1"/>
  <c r="ADW2" i="22"/>
  <c r="ADW2" i="22" a="1"/>
  <c r="ADV2" i="22"/>
  <c r="ADV2" i="22" a="1"/>
  <c r="ADU2" i="22" a="1"/>
  <c r="ADU2" i="22" s="1"/>
  <c r="ADT2" i="22" a="1"/>
  <c r="ADT2" i="22" s="1"/>
  <c r="ADS2" i="22" a="1"/>
  <c r="ADS2" i="22" s="1"/>
  <c r="ADR2" i="22"/>
  <c r="ADR2" i="22" a="1"/>
  <c r="ADQ2" i="22" a="1"/>
  <c r="ADQ2" i="22" s="1"/>
  <c r="ADP2" i="22" a="1"/>
  <c r="ADP2" i="22" s="1"/>
  <c r="ADO2" i="22" a="1"/>
  <c r="ADO2" i="22" s="1"/>
  <c r="ADN2" i="22" a="1"/>
  <c r="ADN2" i="22" s="1"/>
  <c r="ADM2" i="22"/>
  <c r="ADM2" i="22" a="1"/>
  <c r="ADL2" i="22" a="1"/>
  <c r="ADL2" i="22" s="1"/>
  <c r="ADK2" i="22" a="1"/>
  <c r="ADK2" i="22" s="1"/>
  <c r="ADJ2" i="22" a="1"/>
  <c r="ADJ2" i="22" s="1"/>
  <c r="ADI2" i="22" a="1"/>
  <c r="ADI2" i="22" s="1"/>
  <c r="ADH2" i="22" a="1"/>
  <c r="ADH2" i="22" s="1"/>
  <c r="ADG2" i="22"/>
  <c r="ADG2" i="22" a="1"/>
  <c r="ADF2" i="22"/>
  <c r="ADF2" i="22" a="1"/>
  <c r="ADE2" i="22" a="1"/>
  <c r="ADE2" i="22" s="1"/>
  <c r="ADD2" i="22" a="1"/>
  <c r="ADD2" i="22" s="1"/>
  <c r="ADC2" i="22" a="1"/>
  <c r="ADC2" i="22" s="1"/>
  <c r="ADB2" i="22" a="1"/>
  <c r="ADB2" i="22" s="1"/>
  <c r="ADA2" i="22" a="1"/>
  <c r="ADA2" i="22" s="1"/>
  <c r="ACZ2" i="22" a="1"/>
  <c r="ACZ2" i="22" s="1"/>
  <c r="ACY2" i="22" a="1"/>
  <c r="ACY2" i="22" s="1"/>
  <c r="ACX2" i="22" a="1"/>
  <c r="ACX2" i="22" s="1"/>
  <c r="ACW2" i="22"/>
  <c r="ACW2" i="22" a="1"/>
  <c r="ACV2" i="22" a="1"/>
  <c r="ACV2" i="22" s="1"/>
  <c r="ACU2" i="22"/>
  <c r="ACU2" i="22" a="1"/>
  <c r="ACT2" i="22" a="1"/>
  <c r="ACT2" i="22" s="1"/>
  <c r="ACS2" i="22" a="1"/>
  <c r="ACS2" i="22" s="1"/>
  <c r="ACR2" i="22" a="1"/>
  <c r="ACR2" i="22" s="1"/>
  <c r="ACQ2" i="22"/>
  <c r="ACQ2" i="22" a="1"/>
  <c r="ACP2" i="22"/>
  <c r="ACP2" i="22" a="1"/>
  <c r="ACO2" i="22" a="1"/>
  <c r="ACO2" i="22" s="1"/>
  <c r="ACN2" i="22" a="1"/>
  <c r="ACN2" i="22" s="1"/>
  <c r="ACM2" i="22" a="1"/>
  <c r="ACM2" i="22" s="1"/>
  <c r="ACL2" i="22"/>
  <c r="ACL2" i="22" a="1"/>
  <c r="ACK2" i="22" a="1"/>
  <c r="ACK2" i="22" s="1"/>
  <c r="ACJ2" i="22" a="1"/>
  <c r="ACJ2" i="22" s="1"/>
  <c r="ACI2" i="22" a="1"/>
  <c r="ACI2" i="22" s="1"/>
  <c r="ACH2" i="22" a="1"/>
  <c r="ACH2" i="22" s="1"/>
  <c r="ACG2" i="22"/>
  <c r="ACG2" i="22" a="1"/>
  <c r="ACF2" i="22" a="1"/>
  <c r="ACF2" i="22" s="1"/>
  <c r="ACE2" i="22" a="1"/>
  <c r="ACE2" i="22" s="1"/>
  <c r="ACD2" i="22" a="1"/>
  <c r="ACD2" i="22" s="1"/>
  <c r="ACC2" i="22" a="1"/>
  <c r="ACC2" i="22" s="1"/>
  <c r="ACB2" i="22" a="1"/>
  <c r="ACB2" i="22" s="1"/>
  <c r="ACA2" i="22"/>
  <c r="ACA2" i="22" a="1"/>
  <c r="ABZ2" i="22" a="1"/>
  <c r="ABZ2" i="22" s="1"/>
  <c r="ABY2" i="22" a="1"/>
  <c r="ABY2" i="22" s="1"/>
  <c r="ABX2" i="22" a="1"/>
  <c r="ABX2" i="22" s="1"/>
  <c r="ABW2" i="22" a="1"/>
  <c r="ABW2" i="22" s="1"/>
  <c r="ABV2" i="22" a="1"/>
  <c r="ABV2" i="22" s="1"/>
  <c r="ABU2" i="22" a="1"/>
  <c r="ABU2" i="22" s="1"/>
  <c r="ABT2" i="22" a="1"/>
  <c r="ABT2" i="22" s="1"/>
  <c r="ABS2" i="22"/>
  <c r="ABS2" i="22" a="1"/>
  <c r="ABR2" i="22" a="1"/>
  <c r="ABR2" i="22" s="1"/>
  <c r="ABQ2" i="22" a="1"/>
  <c r="ABQ2" i="22" s="1"/>
  <c r="ABP2" i="22" a="1"/>
  <c r="ABP2" i="22" s="1"/>
  <c r="ABO2" i="22" a="1"/>
  <c r="ABO2" i="22" s="1"/>
  <c r="ABN2" i="22" a="1"/>
  <c r="ABN2" i="22" s="1"/>
  <c r="ABM2" i="22" a="1"/>
  <c r="ABM2" i="22" s="1"/>
  <c r="ABL2" i="22" a="1"/>
  <c r="ABL2" i="22" s="1"/>
  <c r="ABK2" i="22" a="1"/>
  <c r="ABK2" i="22" s="1"/>
  <c r="ABJ2" i="22"/>
  <c r="ABJ2" i="22" a="1"/>
  <c r="ABI2" i="22"/>
  <c r="ABI2" i="22" a="1"/>
  <c r="ABH2" i="22" a="1"/>
  <c r="ABH2" i="22" s="1"/>
  <c r="ABG2" i="22" a="1"/>
  <c r="ABG2" i="22" s="1"/>
  <c r="ABF2" i="22" a="1"/>
  <c r="ABF2" i="22" s="1"/>
  <c r="ABE2" i="22" a="1"/>
  <c r="ABE2" i="22" s="1"/>
  <c r="ABD2" i="22" a="1"/>
  <c r="ABD2" i="22" s="1"/>
  <c r="ABC2" i="22"/>
  <c r="ABC2" i="22" a="1"/>
  <c r="ABB2" i="22" a="1"/>
  <c r="ABB2" i="22" s="1"/>
  <c r="ABA2" i="22" a="1"/>
  <c r="ABA2" i="22" s="1"/>
  <c r="AAZ2" i="22" a="1"/>
  <c r="AAZ2" i="22" s="1"/>
  <c r="AAY2" i="22" a="1"/>
  <c r="AAY2" i="22" s="1"/>
  <c r="AAX2" i="22" a="1"/>
  <c r="AAX2" i="22" s="1"/>
  <c r="AAW2" i="22" a="1"/>
  <c r="AAW2" i="22" s="1"/>
  <c r="AAV2" i="22" a="1"/>
  <c r="AAV2" i="22" s="1"/>
  <c r="AAU2" i="22" a="1"/>
  <c r="AAU2" i="22" s="1"/>
  <c r="AAT2" i="22"/>
  <c r="AAT2" i="22" a="1"/>
  <c r="AAS2" i="22"/>
  <c r="AAS2" i="22" a="1"/>
  <c r="AAR2" i="22" a="1"/>
  <c r="AAR2" i="22" s="1"/>
  <c r="AAQ2" i="22" a="1"/>
  <c r="AAQ2" i="22" s="1"/>
  <c r="AAP2" i="22" a="1"/>
  <c r="AAP2" i="22" s="1"/>
  <c r="AAO2" i="22" a="1"/>
  <c r="AAO2" i="22" s="1"/>
  <c r="AAN2" i="22" a="1"/>
  <c r="AAN2" i="22" s="1"/>
  <c r="AAM2" i="22"/>
  <c r="AAM2" i="22" a="1"/>
  <c r="AAL2" i="22" a="1"/>
  <c r="AAL2" i="22" s="1"/>
  <c r="AAK2" i="22" a="1"/>
  <c r="AAK2" i="22" s="1"/>
  <c r="AAJ2" i="22" a="1"/>
  <c r="AAJ2" i="22" s="1"/>
  <c r="AAI2" i="22"/>
  <c r="AAI2" i="22" a="1"/>
  <c r="AAH2" i="22" a="1"/>
  <c r="AAH2" i="22" s="1"/>
  <c r="AAG2" i="22" a="1"/>
  <c r="AAG2" i="22" s="1"/>
  <c r="AAF2" i="22" a="1"/>
  <c r="AAF2" i="22" s="1"/>
  <c r="AAE2" i="22" a="1"/>
  <c r="AAE2" i="22" s="1"/>
  <c r="AAD2" i="22"/>
  <c r="AAD2" i="22" a="1"/>
  <c r="AAC2" i="22"/>
  <c r="AAC2" i="22" a="1"/>
  <c r="AAB2" i="22" a="1"/>
  <c r="AAB2" i="22" s="1"/>
  <c r="AAA2" i="22" a="1"/>
  <c r="AAA2" i="22" s="1"/>
  <c r="ZZ2" i="22" a="1"/>
  <c r="ZZ2" i="22" s="1"/>
  <c r="ZY2" i="22" a="1"/>
  <c r="ZY2" i="22" s="1"/>
  <c r="ZX2" i="22" a="1"/>
  <c r="ZX2" i="22" s="1"/>
  <c r="ZW2" i="22" a="1"/>
  <c r="ZW2" i="22" s="1"/>
  <c r="ZV2" i="22" a="1"/>
  <c r="ZV2" i="22" s="1"/>
  <c r="ZU2" i="22" a="1"/>
  <c r="ZU2" i="22" s="1"/>
  <c r="ZT2" i="22" a="1"/>
  <c r="ZT2" i="22" s="1"/>
  <c r="ZS2" i="22" a="1"/>
  <c r="ZS2" i="22" s="1"/>
  <c r="ZR2" i="22" a="1"/>
  <c r="ZR2" i="22" s="1"/>
  <c r="ZQ2" i="22"/>
  <c r="ZQ2" i="22" a="1"/>
  <c r="ZP2" i="22" a="1"/>
  <c r="ZP2" i="22" s="1"/>
  <c r="ZO2" i="22" a="1"/>
  <c r="ZO2" i="22" s="1"/>
  <c r="ZN2" i="22"/>
  <c r="ZN2" i="22" a="1"/>
  <c r="ZM2" i="22" a="1"/>
  <c r="ZM2" i="22" s="1"/>
  <c r="ZL2" i="22" a="1"/>
  <c r="ZL2" i="22" s="1"/>
  <c r="ZK2" i="22" a="1"/>
  <c r="ZK2" i="22" s="1"/>
  <c r="ZJ2" i="22" a="1"/>
  <c r="ZJ2" i="22" s="1"/>
  <c r="ZI2" i="22" a="1"/>
  <c r="ZI2" i="22" s="1"/>
  <c r="ZH2" i="22" a="1"/>
  <c r="ZH2" i="22" s="1"/>
  <c r="ZG2" i="22"/>
  <c r="ZG2" i="22" a="1"/>
  <c r="ZF2" i="22"/>
  <c r="ZF2" i="22" a="1"/>
  <c r="ZE2" i="22"/>
  <c r="ZE2" i="22" a="1"/>
  <c r="ZD2" i="22" a="1"/>
  <c r="ZD2" i="22" s="1"/>
  <c r="ZC2" i="22"/>
  <c r="ZC2" i="22" a="1"/>
  <c r="ZB2" i="22" a="1"/>
  <c r="ZB2" i="22" s="1"/>
  <c r="ZA2" i="22" a="1"/>
  <c r="ZA2" i="22" s="1"/>
  <c r="YZ2" i="22" a="1"/>
  <c r="YZ2" i="22" s="1"/>
  <c r="YY2" i="22"/>
  <c r="YY2" i="22" a="1"/>
  <c r="YX2" i="22" a="1"/>
  <c r="YX2" i="22" s="1"/>
  <c r="YW2" i="22"/>
  <c r="YW2" i="22" a="1"/>
  <c r="YV2" i="22" a="1"/>
  <c r="YV2" i="22" s="1"/>
  <c r="YU2" i="22" a="1"/>
  <c r="YU2" i="22" s="1"/>
  <c r="YT2" i="22" a="1"/>
  <c r="YT2" i="22" s="1"/>
  <c r="YS2" i="22" a="1"/>
  <c r="YS2" i="22" s="1"/>
  <c r="YR2" i="22" a="1"/>
  <c r="YR2" i="22" s="1"/>
  <c r="YQ2" i="22"/>
  <c r="YQ2" i="22" a="1"/>
  <c r="YP2" i="22"/>
  <c r="YP2" i="22" a="1"/>
  <c r="YO2" i="22" a="1"/>
  <c r="YO2" i="22" s="1"/>
  <c r="YN2" i="22" a="1"/>
  <c r="YN2" i="22" s="1"/>
  <c r="YM2" i="22" a="1"/>
  <c r="YM2" i="22" s="1"/>
  <c r="YL2" i="22" a="1"/>
  <c r="YL2" i="22" s="1"/>
  <c r="YK2" i="22"/>
  <c r="YK2" i="22" a="1"/>
  <c r="YJ2" i="22" a="1"/>
  <c r="YJ2" i="22" s="1"/>
  <c r="YI2" i="22" a="1"/>
  <c r="YI2" i="22" s="1"/>
  <c r="YH2" i="22" a="1"/>
  <c r="YH2" i="22" s="1"/>
  <c r="YG2" i="22"/>
  <c r="YG2" i="22" a="1"/>
  <c r="YF2" i="22" a="1"/>
  <c r="YF2" i="22" s="1"/>
  <c r="YE2" i="22" a="1"/>
  <c r="YE2" i="22" s="1"/>
  <c r="YD2" i="22" a="1"/>
  <c r="YD2" i="22" s="1"/>
  <c r="YC2" i="22" a="1"/>
  <c r="YC2" i="22" s="1"/>
  <c r="YB2" i="22" a="1"/>
  <c r="YB2" i="22" s="1"/>
  <c r="YA2" i="22"/>
  <c r="YA2" i="22" a="1"/>
  <c r="XZ2" i="22" a="1"/>
  <c r="XZ2" i="22" s="1"/>
  <c r="XY2" i="22" a="1"/>
  <c r="XY2" i="22" s="1"/>
  <c r="XX2" i="22" a="1"/>
  <c r="XX2" i="22" s="1"/>
  <c r="XW2" i="22" a="1"/>
  <c r="XW2" i="22" s="1"/>
  <c r="XV2" i="22" a="1"/>
  <c r="XV2" i="22" s="1"/>
  <c r="XU2" i="22" a="1"/>
  <c r="XU2" i="22" s="1"/>
  <c r="XT2" i="22" a="1"/>
  <c r="XT2" i="22" s="1"/>
  <c r="XS2" i="22" a="1"/>
  <c r="XS2" i="22" s="1"/>
  <c r="XR2" i="22" a="1"/>
  <c r="XR2" i="22" s="1"/>
  <c r="XQ2" i="22"/>
  <c r="XQ2" i="22" a="1"/>
  <c r="XP2" i="22" a="1"/>
  <c r="XP2" i="22" s="1"/>
  <c r="XO2" i="22" a="1"/>
  <c r="XO2" i="22" s="1"/>
  <c r="XN2" i="22" a="1"/>
  <c r="XN2" i="22" s="1"/>
  <c r="XM2" i="22" a="1"/>
  <c r="XM2" i="22" s="1"/>
  <c r="XL2" i="22" a="1"/>
  <c r="XL2" i="22" s="1"/>
  <c r="XK2" i="22"/>
  <c r="XK2" i="22" a="1"/>
  <c r="XJ2" i="22" a="1"/>
  <c r="XJ2" i="22" s="1"/>
  <c r="XI2" i="22" a="1"/>
  <c r="XI2" i="22" s="1"/>
  <c r="XH2" i="22" a="1"/>
  <c r="XH2" i="22" s="1"/>
  <c r="XG2" i="22" a="1"/>
  <c r="XG2" i="22" s="1"/>
  <c r="XF2" i="22" a="1"/>
  <c r="XF2" i="22" s="1"/>
  <c r="XE2" i="22"/>
  <c r="XE2" i="22" a="1"/>
  <c r="XD2" i="22" a="1"/>
  <c r="XD2" i="22" s="1"/>
  <c r="XC2" i="22" a="1"/>
  <c r="XC2" i="22" s="1"/>
  <c r="XB2" i="22" a="1"/>
  <c r="XB2" i="22" s="1"/>
  <c r="XA2" i="22"/>
  <c r="XA2" i="22" a="1"/>
  <c r="WZ2" i="22" a="1"/>
  <c r="WZ2" i="22" s="1"/>
  <c r="WY2" i="22" a="1"/>
  <c r="WY2" i="22" s="1"/>
  <c r="WX2" i="22" a="1"/>
  <c r="WX2" i="22" s="1"/>
  <c r="WW2" i="22" a="1"/>
  <c r="WW2" i="22" s="1"/>
  <c r="WV2" i="22" a="1"/>
  <c r="WV2" i="22" s="1"/>
  <c r="WU2" i="22" a="1"/>
  <c r="WU2" i="22" s="1"/>
  <c r="WT2" i="22"/>
  <c r="WT2" i="22" a="1"/>
  <c r="WS2" i="22"/>
  <c r="WS2" i="22" a="1"/>
  <c r="WR2" i="22" a="1"/>
  <c r="WR2" i="22" s="1"/>
  <c r="WQ2" i="22" a="1"/>
  <c r="WQ2" i="22" s="1"/>
  <c r="WP2" i="22" a="1"/>
  <c r="WP2" i="22" s="1"/>
  <c r="WO2" i="22" a="1"/>
  <c r="WO2" i="22" s="1"/>
  <c r="WN2" i="22" a="1"/>
  <c r="WN2" i="22" s="1"/>
  <c r="WM2" i="22"/>
  <c r="WM2" i="22" a="1"/>
  <c r="WL2" i="22" a="1"/>
  <c r="WL2" i="22" s="1"/>
  <c r="WK2" i="22" a="1"/>
  <c r="WK2" i="22" s="1"/>
  <c r="WJ2" i="22" a="1"/>
  <c r="WJ2" i="22" s="1"/>
  <c r="WI2" i="22" a="1"/>
  <c r="WI2" i="22" s="1"/>
  <c r="WH2" i="22"/>
  <c r="WH2" i="22" a="1"/>
  <c r="WG2" i="22" a="1"/>
  <c r="WG2" i="22" s="1"/>
  <c r="WF2" i="22" a="1"/>
  <c r="WF2" i="22" s="1"/>
  <c r="WE2" i="22" a="1"/>
  <c r="WE2" i="22" s="1"/>
  <c r="WD2" i="22"/>
  <c r="WD2" i="22" a="1"/>
  <c r="WC2" i="22"/>
  <c r="WC2" i="22" a="1"/>
  <c r="WB2" i="22" a="1"/>
  <c r="WB2" i="22" s="1"/>
  <c r="WA2" i="22" a="1"/>
  <c r="WA2" i="22" s="1"/>
  <c r="VZ2" i="22" a="1"/>
  <c r="VZ2" i="22" s="1"/>
  <c r="VY2" i="22"/>
  <c r="VY2" i="22" a="1"/>
  <c r="VX2" i="22" a="1"/>
  <c r="VX2" i="22" s="1"/>
  <c r="VW2" i="22"/>
  <c r="VW2" i="22" a="1"/>
  <c r="VV2" i="22" a="1"/>
  <c r="VV2" i="22" s="1"/>
  <c r="VU2" i="22" a="1"/>
  <c r="VU2" i="22" s="1"/>
  <c r="VT2" i="22" a="1"/>
  <c r="VT2" i="22" s="1"/>
  <c r="VS2" i="22" a="1"/>
  <c r="VS2" i="22" s="1"/>
  <c r="VR2" i="22" a="1"/>
  <c r="VR2" i="22" s="1"/>
  <c r="VQ2" i="22" a="1"/>
  <c r="VQ2" i="22" s="1"/>
  <c r="VP2" i="22" a="1"/>
  <c r="VP2" i="22" s="1"/>
  <c r="VO2" i="22" a="1"/>
  <c r="VO2" i="22" s="1"/>
  <c r="VN2" i="22"/>
  <c r="VN2" i="22" a="1"/>
  <c r="VM2" i="22"/>
  <c r="VM2" i="22" a="1"/>
  <c r="VL2" i="22" a="1"/>
  <c r="VL2" i="22" s="1"/>
  <c r="VK2" i="22" a="1"/>
  <c r="VK2" i="22" s="1"/>
  <c r="VJ2" i="22" a="1"/>
  <c r="VJ2" i="22" s="1"/>
  <c r="VI2" i="22" a="1"/>
  <c r="VI2" i="22" s="1"/>
  <c r="VH2" i="22" a="1"/>
  <c r="VH2" i="22" s="1"/>
  <c r="VG2" i="22"/>
  <c r="VG2" i="22" a="1"/>
  <c r="VF2" i="22" a="1"/>
  <c r="VF2" i="22" s="1"/>
  <c r="VE2" i="22" a="1"/>
  <c r="VE2" i="22" s="1"/>
  <c r="VD2" i="22" a="1"/>
  <c r="VD2" i="22" s="1"/>
  <c r="VC2" i="22" a="1"/>
  <c r="VC2" i="22" s="1"/>
  <c r="VB2" i="22"/>
  <c r="VB2" i="22" a="1"/>
  <c r="VA2" i="22" a="1"/>
  <c r="VA2" i="22" s="1"/>
  <c r="UZ2" i="22" a="1"/>
  <c r="UZ2" i="22" s="1"/>
  <c r="UY2" i="22" a="1"/>
  <c r="UY2" i="22" s="1"/>
  <c r="UX2" i="22"/>
  <c r="UX2" i="22" a="1"/>
  <c r="UW2" i="22" a="1"/>
  <c r="UW2" i="22" s="1"/>
  <c r="UV2" i="22" a="1"/>
  <c r="UV2" i="22" s="1"/>
  <c r="UU2" i="22" a="1"/>
  <c r="UU2" i="22" s="1"/>
  <c r="UT2" i="22" a="1"/>
  <c r="UT2" i="22" s="1"/>
  <c r="US2" i="22" a="1"/>
  <c r="US2" i="22" s="1"/>
  <c r="UR2" i="22" a="1"/>
  <c r="UR2" i="22" s="1"/>
  <c r="UQ2" i="22" a="1"/>
  <c r="UQ2" i="22" s="1"/>
  <c r="UP2" i="22" a="1"/>
  <c r="UP2" i="22" s="1"/>
  <c r="UO2" i="22" a="1"/>
  <c r="UO2" i="22" s="1"/>
  <c r="UN2" i="22" a="1"/>
  <c r="UN2" i="22" s="1"/>
  <c r="UM2" i="22" a="1"/>
  <c r="UM2" i="22" s="1"/>
  <c r="UL2" i="22" a="1"/>
  <c r="UL2" i="22" s="1"/>
  <c r="UK2" i="22" a="1"/>
  <c r="UK2" i="22" s="1"/>
  <c r="UJ2" i="22" a="1"/>
  <c r="UJ2" i="22" s="1"/>
  <c r="UI2" i="22"/>
  <c r="UI2" i="22" a="1"/>
  <c r="UH2" i="22" a="1"/>
  <c r="UH2" i="22" s="1"/>
  <c r="UG2" i="22"/>
  <c r="UG2" i="22" a="1"/>
  <c r="UF2" i="22" a="1"/>
  <c r="UF2" i="22" s="1"/>
  <c r="UE2" i="22" a="1"/>
  <c r="UE2" i="22" s="1"/>
  <c r="UD2" i="22" a="1"/>
  <c r="UD2" i="22" s="1"/>
  <c r="UC2" i="22" a="1"/>
  <c r="UC2" i="22" s="1"/>
  <c r="UB2" i="22" a="1"/>
  <c r="UB2" i="22" s="1"/>
  <c r="UA2" i="22"/>
  <c r="UA2" i="22" a="1"/>
  <c r="TZ2" i="22"/>
  <c r="TZ2" i="22" a="1"/>
  <c r="TY2" i="22" a="1"/>
  <c r="TY2" i="22" s="1"/>
  <c r="TX2" i="22" a="1"/>
  <c r="TX2" i="22" s="1"/>
  <c r="TW2" i="22" a="1"/>
  <c r="TW2" i="22" s="1"/>
  <c r="TV2" i="22"/>
  <c r="TV2" i="22" a="1"/>
  <c r="TU2" i="22" a="1"/>
  <c r="TU2" i="22" s="1"/>
  <c r="TT2" i="22" a="1"/>
  <c r="TT2" i="22" s="1"/>
  <c r="TS2" i="22" a="1"/>
  <c r="TS2" i="22" s="1"/>
  <c r="TR2" i="22" a="1"/>
  <c r="TR2" i="22" s="1"/>
  <c r="TQ2" i="22"/>
  <c r="TQ2" i="22" a="1"/>
  <c r="TP2" i="22" a="1"/>
  <c r="TP2" i="22" s="1"/>
  <c r="TO2" i="22" a="1"/>
  <c r="TO2" i="22" s="1"/>
  <c r="TN2" i="22" a="1"/>
  <c r="TN2" i="22" s="1"/>
  <c r="TM2" i="22" a="1"/>
  <c r="TM2" i="22" s="1"/>
  <c r="TL2" i="22" a="1"/>
  <c r="TL2" i="22" s="1"/>
  <c r="TK2" i="22"/>
  <c r="TK2" i="22" a="1"/>
  <c r="TJ2" i="22"/>
  <c r="TJ2" i="22" a="1"/>
  <c r="TI2" i="22" a="1"/>
  <c r="TI2" i="22" s="1"/>
  <c r="TH2" i="22" a="1"/>
  <c r="TH2" i="22" s="1"/>
  <c r="TG2" i="22" a="1"/>
  <c r="TG2" i="22" s="1"/>
  <c r="TF2" i="22" a="1"/>
  <c r="TF2" i="22" s="1"/>
  <c r="TE2" i="22" a="1"/>
  <c r="TE2" i="22" s="1"/>
  <c r="TD2" i="22" a="1"/>
  <c r="TD2" i="22" s="1"/>
  <c r="TC2" i="22" a="1"/>
  <c r="TC2" i="22" s="1"/>
  <c r="TB2" i="22" a="1"/>
  <c r="TB2" i="22" s="1"/>
  <c r="TA2" i="22"/>
  <c r="TA2" i="22" a="1"/>
  <c r="SZ2" i="22" a="1"/>
  <c r="SZ2" i="22" s="1"/>
  <c r="SY2" i="22"/>
  <c r="SY2" i="22" a="1"/>
  <c r="SX2" i="22" a="1"/>
  <c r="SX2" i="22" s="1"/>
  <c r="SW2" i="22" a="1"/>
  <c r="SW2" i="22" s="1"/>
  <c r="SV2" i="22" a="1"/>
  <c r="SV2" i="22" s="1"/>
  <c r="SU2" i="22"/>
  <c r="SU2" i="22" a="1"/>
  <c r="ST2" i="22"/>
  <c r="ST2" i="22" a="1"/>
  <c r="SS2" i="22" a="1"/>
  <c r="SS2" i="22" s="1"/>
  <c r="SR2" i="22" a="1"/>
  <c r="SR2" i="22" s="1"/>
  <c r="SQ2" i="22" a="1"/>
  <c r="SQ2" i="22" s="1"/>
  <c r="SP2" i="22"/>
  <c r="SP2" i="22" a="1"/>
  <c r="SO2" i="22" a="1"/>
  <c r="SO2" i="22" s="1"/>
  <c r="SN2" i="22" a="1"/>
  <c r="SN2" i="22" s="1"/>
  <c r="SM2" i="22" a="1"/>
  <c r="SM2" i="22" s="1"/>
  <c r="SL2" i="22" a="1"/>
  <c r="SL2" i="22" s="1"/>
  <c r="SK2" i="22"/>
  <c r="SK2" i="22" a="1"/>
  <c r="SJ2" i="22" a="1"/>
  <c r="SJ2" i="22" s="1"/>
  <c r="SI2" i="22" a="1"/>
  <c r="SI2" i="22" s="1"/>
  <c r="SH2" i="22" a="1"/>
  <c r="SH2" i="22" s="1"/>
  <c r="SG2" i="22" a="1"/>
  <c r="SG2" i="22" s="1"/>
  <c r="SF2" i="22" a="1"/>
  <c r="SF2" i="22" s="1"/>
  <c r="SE2" i="22"/>
  <c r="SE2" i="22" a="1"/>
  <c r="SD2" i="22" a="1"/>
  <c r="SD2" i="22" s="1"/>
  <c r="SC2" i="22" a="1"/>
  <c r="SC2" i="22" s="1"/>
  <c r="SB2" i="22" a="1"/>
  <c r="SB2" i="22" s="1"/>
  <c r="SA2" i="22" a="1"/>
  <c r="SA2" i="22" s="1"/>
  <c r="RZ2" i="22" a="1"/>
  <c r="RZ2" i="22" s="1"/>
  <c r="RY2" i="22" a="1"/>
  <c r="RY2" i="22" s="1"/>
  <c r="RX2" i="22" a="1"/>
  <c r="RX2" i="22" s="1"/>
  <c r="RW2" i="22"/>
  <c r="RW2" i="22" a="1"/>
  <c r="RV2" i="22" a="1"/>
  <c r="RV2" i="22" s="1"/>
  <c r="RU2" i="22" a="1"/>
  <c r="RU2" i="22" s="1"/>
  <c r="RT2" i="22" a="1"/>
  <c r="RT2" i="22" s="1"/>
  <c r="RS2" i="22" a="1"/>
  <c r="RS2" i="22" s="1"/>
  <c r="RR2" i="22" a="1"/>
  <c r="RR2" i="22" s="1"/>
  <c r="RQ2" i="22" a="1"/>
  <c r="RQ2" i="22" s="1"/>
  <c r="RP2" i="22" a="1"/>
  <c r="RP2" i="22" s="1"/>
  <c r="RO2" i="22" a="1"/>
  <c r="RO2" i="22" s="1"/>
  <c r="RN2" i="22"/>
  <c r="RN2" i="22" a="1"/>
  <c r="RM2" i="22"/>
  <c r="RM2" i="22" a="1"/>
  <c r="RL2" i="22" a="1"/>
  <c r="RL2" i="22" s="1"/>
  <c r="RK2" i="22" a="1"/>
  <c r="RK2" i="22" s="1"/>
  <c r="RJ2" i="22" a="1"/>
  <c r="RJ2" i="22" s="1"/>
  <c r="RI2" i="22" a="1"/>
  <c r="RI2" i="22" s="1"/>
  <c r="RH2" i="22" a="1"/>
  <c r="RH2" i="22" s="1"/>
  <c r="RG2" i="22"/>
  <c r="RG2" i="22" a="1"/>
  <c r="RF2" i="22" a="1"/>
  <c r="RF2" i="22" s="1"/>
  <c r="RE2" i="22" a="1"/>
  <c r="RE2" i="22" s="1"/>
  <c r="RD2" i="22" a="1"/>
  <c r="RD2" i="22" s="1"/>
  <c r="RC2" i="22" a="1"/>
  <c r="RC2" i="22" s="1"/>
  <c r="RB2" i="22" a="1"/>
  <c r="RB2" i="22" s="1"/>
  <c r="RA2" i="22" a="1"/>
  <c r="RA2" i="22" s="1"/>
  <c r="QZ2" i="22" a="1"/>
  <c r="QZ2" i="22" s="1"/>
  <c r="QY2" i="22" a="1"/>
  <c r="QY2" i="22" s="1"/>
  <c r="QX2" i="22"/>
  <c r="QX2" i="22" a="1"/>
  <c r="QW2" i="22"/>
  <c r="QW2" i="22" a="1"/>
  <c r="QV2" i="22" a="1"/>
  <c r="QV2" i="22" s="1"/>
  <c r="QU2" i="22" a="1"/>
  <c r="QU2" i="22" s="1"/>
  <c r="QT2" i="22" a="1"/>
  <c r="QT2" i="22" s="1"/>
  <c r="QS2" i="22" a="1"/>
  <c r="QS2" i="22" s="1"/>
  <c r="QR2" i="22" a="1"/>
  <c r="QR2" i="22" s="1"/>
  <c r="QQ2" i="22"/>
  <c r="QQ2" i="22" a="1"/>
  <c r="QP2" i="22" a="1"/>
  <c r="QP2" i="22" s="1"/>
  <c r="QO2" i="22" a="1"/>
  <c r="QO2" i="22" s="1"/>
  <c r="QN2" i="22" a="1"/>
  <c r="QN2" i="22" s="1"/>
  <c r="QM2" i="22"/>
  <c r="QM2" i="22" a="1"/>
  <c r="QL2" i="22" a="1"/>
  <c r="QL2" i="22" s="1"/>
  <c r="QK2" i="22" a="1"/>
  <c r="QK2" i="22" s="1"/>
  <c r="QJ2" i="22" a="1"/>
  <c r="QJ2" i="22" s="1"/>
  <c r="QI2" i="22" a="1"/>
  <c r="QI2" i="22" s="1"/>
  <c r="QH2" i="22" a="1"/>
  <c r="QH2" i="22" s="1"/>
  <c r="QG2" i="22"/>
  <c r="QG2" i="22" a="1"/>
  <c r="QF2" i="22" a="1"/>
  <c r="QF2" i="22" s="1"/>
  <c r="QE2" i="22" a="1"/>
  <c r="QE2" i="22" s="1"/>
  <c r="QD2" i="22" a="1"/>
  <c r="QD2" i="22" s="1"/>
  <c r="QC2" i="22" a="1"/>
  <c r="QC2" i="22" s="1"/>
  <c r="QB2" i="22" a="1"/>
  <c r="QB2" i="22" s="1"/>
  <c r="QA2" i="22" a="1"/>
  <c r="QA2" i="22" s="1"/>
  <c r="PZ2" i="22" a="1"/>
  <c r="PZ2" i="22" s="1"/>
  <c r="PY2" i="22"/>
  <c r="PY2" i="22" a="1"/>
  <c r="PX2" i="22" a="1"/>
  <c r="PX2" i="22" s="1"/>
  <c r="PW2" i="22" a="1"/>
  <c r="PW2" i="22" s="1"/>
  <c r="PV2" i="22"/>
  <c r="PV2" i="22" a="1"/>
  <c r="PU2" i="22" a="1"/>
  <c r="PU2" i="22" s="1"/>
  <c r="PT2" i="22" a="1"/>
  <c r="PT2" i="22" s="1"/>
  <c r="PS2" i="22" a="1"/>
  <c r="PS2" i="22" s="1"/>
  <c r="PR2" i="22" a="1"/>
  <c r="PR2" i="22" s="1"/>
  <c r="PQ2" i="22" a="1"/>
  <c r="PQ2" i="22" s="1"/>
  <c r="PP2" i="22" a="1"/>
  <c r="PP2" i="22" s="1"/>
  <c r="PO2" i="22" a="1"/>
  <c r="PO2" i="22" s="1"/>
  <c r="PN2" i="22"/>
  <c r="PN2" i="22" a="1"/>
  <c r="PM2" i="22"/>
  <c r="PM2" i="22" a="1"/>
  <c r="PL2" i="22" a="1"/>
  <c r="PL2" i="22" s="1"/>
  <c r="PK2" i="22" a="1"/>
  <c r="PK2" i="22" s="1"/>
  <c r="PJ2" i="22" a="1"/>
  <c r="PJ2" i="22" s="1"/>
  <c r="PI2" i="22" a="1"/>
  <c r="PI2" i="22" s="1"/>
  <c r="PH2" i="22" a="1"/>
  <c r="PH2" i="22" s="1"/>
  <c r="PG2" i="22" a="1"/>
  <c r="PG2" i="22" s="1"/>
  <c r="PF2" i="22" a="1"/>
  <c r="PF2" i="22" s="1"/>
  <c r="PE2" i="22" a="1"/>
  <c r="PE2" i="22" s="1"/>
  <c r="PD2" i="22" a="1"/>
  <c r="PD2" i="22" s="1"/>
  <c r="PC2" i="22" a="1"/>
  <c r="PC2" i="22" s="1"/>
  <c r="PB2" i="22"/>
  <c r="PB2" i="22" a="1"/>
  <c r="PA2" i="22" a="1"/>
  <c r="PA2" i="22" s="1"/>
  <c r="OZ2" i="22" a="1"/>
  <c r="OZ2" i="22" s="1"/>
  <c r="OY2" i="22" a="1"/>
  <c r="OY2" i="22" s="1"/>
  <c r="OX2" i="22" a="1"/>
  <c r="OX2" i="22" s="1"/>
  <c r="OW2" i="22" a="1"/>
  <c r="OW2" i="22" s="1"/>
  <c r="OV2" i="22" a="1"/>
  <c r="OV2" i="22" s="1"/>
  <c r="OU2" i="22" a="1"/>
  <c r="OU2" i="22" s="1"/>
  <c r="OT2" i="22" a="1"/>
  <c r="OT2" i="22" s="1"/>
  <c r="OS2" i="22" a="1"/>
  <c r="OS2" i="22" s="1"/>
  <c r="OR2" i="22" a="1"/>
  <c r="OR2" i="22" s="1"/>
  <c r="OQ2" i="22" a="1"/>
  <c r="OQ2" i="22" s="1"/>
  <c r="OP2" i="22"/>
  <c r="OP2" i="22" a="1"/>
  <c r="OO2" i="22" a="1"/>
  <c r="OO2" i="22" s="1"/>
  <c r="ON2" i="22" a="1"/>
  <c r="ON2" i="22" s="1"/>
  <c r="OM2" i="22" a="1"/>
  <c r="OM2" i="22" s="1"/>
  <c r="OL2" i="22" a="1"/>
  <c r="OL2" i="22" s="1"/>
  <c r="OK2" i="22" a="1"/>
  <c r="OK2" i="22" s="1"/>
  <c r="OJ2" i="22" a="1"/>
  <c r="OJ2" i="22" s="1"/>
  <c r="OI2" i="22" a="1"/>
  <c r="OI2" i="22" s="1"/>
  <c r="OH2" i="22"/>
  <c r="OH2" i="22" a="1"/>
  <c r="OG2" i="22" a="1"/>
  <c r="OG2" i="22" s="1"/>
  <c r="OF2" i="22" a="1"/>
  <c r="OF2" i="22" s="1"/>
  <c r="OE2" i="22" a="1"/>
  <c r="OE2" i="22" s="1"/>
  <c r="OD2" i="22" a="1"/>
  <c r="OD2" i="22" s="1"/>
  <c r="OC2" i="22" a="1"/>
  <c r="OC2" i="22" s="1"/>
  <c r="OB2" i="22" a="1"/>
  <c r="OB2" i="22" s="1"/>
  <c r="OA2" i="22" a="1"/>
  <c r="OA2" i="22" s="1"/>
  <c r="NZ2" i="22" a="1"/>
  <c r="NZ2" i="22" s="1"/>
  <c r="NY2" i="22" a="1"/>
  <c r="NY2" i="22" s="1"/>
  <c r="NX2" i="22" a="1"/>
  <c r="NX2" i="22" s="1"/>
  <c r="NW2" i="22" a="1"/>
  <c r="NW2" i="22" s="1"/>
  <c r="NV2" i="22"/>
  <c r="NV2" i="22" a="1"/>
  <c r="NU2" i="22" a="1"/>
  <c r="NU2" i="22" s="1"/>
  <c r="NT2" i="22" a="1"/>
  <c r="NT2" i="22" s="1"/>
  <c r="NS2" i="22" a="1"/>
  <c r="NS2" i="22" s="1"/>
  <c r="NR2" i="22" a="1"/>
  <c r="NR2" i="22" s="1"/>
  <c r="NQ2" i="22" a="1"/>
  <c r="NQ2" i="22" s="1"/>
  <c r="NP2" i="22" a="1"/>
  <c r="NP2" i="22" s="1"/>
  <c r="NO2" i="22" a="1"/>
  <c r="NO2" i="22" s="1"/>
  <c r="NN2" i="22" a="1"/>
  <c r="NN2" i="22" s="1"/>
  <c r="NM2" i="22" a="1"/>
  <c r="NM2" i="22" s="1"/>
  <c r="NL2" i="22" a="1"/>
  <c r="NL2" i="22" s="1"/>
  <c r="NK2" i="22" a="1"/>
  <c r="NK2" i="22" s="1"/>
  <c r="NJ2" i="22"/>
  <c r="NJ2" i="22" a="1"/>
  <c r="NI2" i="22" a="1"/>
  <c r="NI2" i="22" s="1"/>
  <c r="NH2" i="22" a="1"/>
  <c r="NH2" i="22" s="1"/>
  <c r="NG2" i="22" a="1"/>
  <c r="NG2" i="22" s="1"/>
  <c r="NF2" i="22" a="1"/>
  <c r="NF2" i="22" s="1"/>
  <c r="NE2" i="22" a="1"/>
  <c r="NE2" i="22" s="1"/>
  <c r="ND2" i="22" a="1"/>
  <c r="ND2" i="22" s="1"/>
  <c r="NC2" i="22" a="1"/>
  <c r="NC2" i="22" s="1"/>
  <c r="NB2" i="22"/>
  <c r="NB2" i="22" a="1"/>
  <c r="NA2" i="22" a="1"/>
  <c r="NA2" i="22" s="1"/>
  <c r="MZ2" i="22" a="1"/>
  <c r="MZ2" i="22" s="1"/>
  <c r="MY2" i="22"/>
  <c r="MY2" i="22" a="1"/>
  <c r="MX2" i="22" a="1"/>
  <c r="MX2" i="22" s="1"/>
  <c r="MW2" i="22" a="1"/>
  <c r="MW2" i="22" s="1"/>
  <c r="MV2" i="22" a="1"/>
  <c r="MV2" i="22" s="1"/>
  <c r="MU2" i="22" a="1"/>
  <c r="MU2" i="22" s="1"/>
  <c r="MT2" i="22" a="1"/>
  <c r="MT2" i="22" s="1"/>
  <c r="MS2" i="22" a="1"/>
  <c r="MS2" i="22" s="1"/>
  <c r="MR2" i="22" a="1"/>
  <c r="MR2" i="22" s="1"/>
  <c r="MQ2" i="22" a="1"/>
  <c r="MQ2" i="22" s="1"/>
  <c r="MP2" i="22"/>
  <c r="MP2" i="22" a="1"/>
  <c r="MO2" i="22" a="1"/>
  <c r="MO2" i="22" s="1"/>
  <c r="MN2" i="22" a="1"/>
  <c r="MN2" i="22" s="1"/>
  <c r="MM2" i="22" a="1"/>
  <c r="MM2" i="22" s="1"/>
  <c r="ML2" i="22" a="1"/>
  <c r="ML2" i="22" s="1"/>
  <c r="MK2" i="22" a="1"/>
  <c r="MK2" i="22" s="1"/>
  <c r="MJ2" i="22" a="1"/>
  <c r="MJ2" i="22" s="1"/>
  <c r="MI2" i="22" a="1"/>
  <c r="MI2" i="22" s="1"/>
  <c r="MH2" i="22" a="1"/>
  <c r="MH2" i="22" s="1"/>
  <c r="MG2" i="22" a="1"/>
  <c r="MG2" i="22" s="1"/>
  <c r="MF2" i="22" a="1"/>
  <c r="MF2" i="22" s="1"/>
  <c r="ME2" i="22"/>
  <c r="ME2" i="22" a="1"/>
  <c r="MD2" i="22"/>
  <c r="MD2" i="22" a="1"/>
  <c r="MC2" i="22" a="1"/>
  <c r="MC2" i="22" s="1"/>
  <c r="MB2" i="22" a="1"/>
  <c r="MB2" i="22" s="1"/>
  <c r="MA2" i="22" a="1"/>
  <c r="MA2" i="22" s="1"/>
  <c r="LZ2" i="22" a="1"/>
  <c r="LZ2" i="22" s="1"/>
  <c r="LY2" i="22" a="1"/>
  <c r="LY2" i="22" s="1"/>
  <c r="LX2" i="22" a="1"/>
  <c r="LX2" i="22" s="1"/>
  <c r="LW2" i="22" a="1"/>
  <c r="LW2" i="22" s="1"/>
  <c r="LV2" i="22" a="1"/>
  <c r="LV2" i="22" s="1"/>
  <c r="LU2" i="22" a="1"/>
  <c r="LU2" i="22" s="1"/>
  <c r="LT2" i="22" a="1"/>
  <c r="LT2" i="22" s="1"/>
  <c r="LS2" i="22"/>
  <c r="LS2" i="22" a="1"/>
  <c r="LR2" i="22" a="1"/>
  <c r="LR2" i="22" s="1"/>
  <c r="LQ2" i="22" a="1"/>
  <c r="LQ2" i="22" s="1"/>
  <c r="LP2" i="22" a="1"/>
  <c r="LP2" i="22" s="1"/>
  <c r="LO2" i="22" a="1"/>
  <c r="LO2" i="22" s="1"/>
  <c r="LN2" i="22" a="1"/>
  <c r="LN2" i="22" s="1"/>
  <c r="LM2" i="22"/>
  <c r="LM2" i="22" a="1"/>
  <c r="LL2" i="22" a="1"/>
  <c r="LL2" i="22" s="1"/>
  <c r="LK2" i="22" a="1"/>
  <c r="LK2" i="22" s="1"/>
  <c r="LJ2" i="22" a="1"/>
  <c r="LJ2" i="22" s="1"/>
  <c r="LI2" i="22" a="1"/>
  <c r="LI2" i="22" s="1"/>
  <c r="LH2" i="22" a="1"/>
  <c r="LH2" i="22" s="1"/>
  <c r="LG2" i="22" a="1"/>
  <c r="LG2" i="22" s="1"/>
  <c r="LF2" i="22" a="1"/>
  <c r="LF2" i="22" s="1"/>
  <c r="LE2" i="22" a="1"/>
  <c r="LE2" i="22" s="1"/>
  <c r="LD2" i="22" a="1"/>
  <c r="LD2" i="22" s="1"/>
  <c r="LC2" i="22" a="1"/>
  <c r="LC2" i="22" s="1"/>
  <c r="LB2" i="22" a="1"/>
  <c r="LB2" i="22" s="1"/>
  <c r="LA2" i="22" a="1"/>
  <c r="LA2" i="22" s="1"/>
  <c r="KZ2" i="22" a="1"/>
  <c r="KZ2" i="22" s="1"/>
  <c r="KY2" i="22"/>
  <c r="KY2" i="22" a="1"/>
  <c r="KX2" i="22" a="1"/>
  <c r="KX2" i="22" s="1"/>
  <c r="KW2" i="22" a="1"/>
  <c r="KW2" i="22" s="1"/>
  <c r="KV2" i="22" a="1"/>
  <c r="KV2" i="22" s="1"/>
  <c r="KU2" i="22" a="1"/>
  <c r="KU2" i="22" s="1"/>
  <c r="KT2" i="22" a="1"/>
  <c r="KT2" i="22" s="1"/>
  <c r="KS2" i="22" a="1"/>
  <c r="KS2" i="22" s="1"/>
  <c r="KR2" i="22" a="1"/>
  <c r="KR2" i="22" s="1"/>
  <c r="KQ2" i="22" a="1"/>
  <c r="KQ2" i="22" s="1"/>
  <c r="KP2" i="22" a="1"/>
  <c r="KP2" i="22" s="1"/>
  <c r="KO2" i="22"/>
  <c r="KO2" i="22" a="1"/>
  <c r="KN2" i="22" a="1"/>
  <c r="KN2" i="22" s="1"/>
  <c r="KM2" i="22"/>
  <c r="KM2" i="22" a="1"/>
  <c r="KL2" i="22" a="1"/>
  <c r="KL2" i="22" s="1"/>
  <c r="KK2" i="22" a="1"/>
  <c r="KK2" i="22" s="1"/>
  <c r="KJ2" i="22" a="1"/>
  <c r="KJ2" i="22" s="1"/>
  <c r="KI2" i="22" a="1"/>
  <c r="KI2" i="22" s="1"/>
  <c r="KH2" i="22" a="1"/>
  <c r="KH2" i="22" s="1"/>
  <c r="KG2" i="22" a="1"/>
  <c r="KG2" i="22" s="1"/>
  <c r="KF2" i="22"/>
  <c r="KF2" i="22" a="1"/>
  <c r="KE2" i="22" a="1"/>
  <c r="KE2" i="22" s="1"/>
  <c r="KD2" i="22" a="1"/>
  <c r="KD2" i="22" s="1"/>
  <c r="KC2" i="22" a="1"/>
  <c r="KC2" i="22" s="1"/>
  <c r="KB2" i="22" a="1"/>
  <c r="KB2" i="22" s="1"/>
  <c r="KA2" i="22" a="1"/>
  <c r="KA2" i="22" s="1"/>
  <c r="JZ2" i="22" a="1"/>
  <c r="JZ2" i="22" s="1"/>
  <c r="JY2" i="22" a="1"/>
  <c r="JY2" i="22" s="1"/>
  <c r="JX2" i="22" a="1"/>
  <c r="JX2" i="22" s="1"/>
  <c r="JW2" i="22" a="1"/>
  <c r="JW2" i="22" s="1"/>
  <c r="JV2" i="22" a="1"/>
  <c r="JV2" i="22" s="1"/>
  <c r="JU2" i="22" a="1"/>
  <c r="JU2" i="22" s="1"/>
  <c r="JT2" i="22" a="1"/>
  <c r="JT2" i="22" s="1"/>
  <c r="JS2" i="22" a="1"/>
  <c r="JS2" i="22" s="1"/>
  <c r="JR2" i="22" a="1"/>
  <c r="JR2" i="22" s="1"/>
  <c r="JQ2" i="22" a="1"/>
  <c r="JQ2" i="22" s="1"/>
  <c r="JP2" i="22" a="1"/>
  <c r="JP2" i="22" s="1"/>
  <c r="JO2" i="22" a="1"/>
  <c r="JO2" i="22" s="1"/>
  <c r="JN2" i="22" a="1"/>
  <c r="JN2" i="22" s="1"/>
  <c r="JM2" i="22" a="1"/>
  <c r="JM2" i="22" s="1"/>
  <c r="JL2" i="22" a="1"/>
  <c r="JL2" i="22" s="1"/>
  <c r="JK2" i="22" a="1"/>
  <c r="JK2" i="22" s="1"/>
  <c r="JJ2" i="22" a="1"/>
  <c r="JJ2" i="22" s="1"/>
  <c r="JI2" i="22" a="1"/>
  <c r="JI2" i="22" s="1"/>
  <c r="JH2" i="22" a="1"/>
  <c r="JH2" i="22" s="1"/>
  <c r="JG2" i="22"/>
  <c r="JG2" i="22" a="1"/>
  <c r="JF2" i="22" a="1"/>
  <c r="JF2" i="22" s="1"/>
  <c r="JE2" i="22" a="1"/>
  <c r="JE2" i="22" s="1"/>
  <c r="JD2" i="22" a="1"/>
  <c r="JD2" i="22" s="1"/>
  <c r="JC2" i="22" a="1"/>
  <c r="JC2" i="22" s="1"/>
  <c r="JB2" i="22" a="1"/>
  <c r="JB2" i="22" s="1"/>
  <c r="JA2" i="22" a="1"/>
  <c r="JA2" i="22" s="1"/>
  <c r="IZ2" i="22" a="1"/>
  <c r="IZ2" i="22" s="1"/>
  <c r="IY2" i="22" a="1"/>
  <c r="IY2" i="22" s="1"/>
  <c r="IX2" i="22" a="1"/>
  <c r="IX2" i="22" s="1"/>
  <c r="IW2" i="22" a="1"/>
  <c r="IW2" i="22" s="1"/>
  <c r="IV2" i="22" a="1"/>
  <c r="IV2" i="22" s="1"/>
  <c r="IU2" i="22" a="1"/>
  <c r="IU2" i="22" s="1"/>
  <c r="IT2" i="22" a="1"/>
  <c r="IT2" i="22" s="1"/>
  <c r="IS2" i="22" a="1"/>
  <c r="IS2" i="22" s="1"/>
  <c r="IR2" i="22" a="1"/>
  <c r="IR2" i="22" s="1"/>
  <c r="IQ2" i="22"/>
  <c r="IQ2" i="22" a="1"/>
  <c r="IP2" i="22" a="1"/>
  <c r="IP2" i="22" s="1"/>
  <c r="IO2" i="22" a="1"/>
  <c r="IO2" i="22" s="1"/>
  <c r="IN2" i="22" a="1"/>
  <c r="IN2" i="22" s="1"/>
  <c r="IM2" i="22" a="1"/>
  <c r="IM2" i="22" s="1"/>
  <c r="IL2" i="22" a="1"/>
  <c r="IL2" i="22" s="1"/>
  <c r="IK2" i="22" a="1"/>
  <c r="IK2" i="22" s="1"/>
  <c r="IJ2" i="22"/>
  <c r="IJ2" i="22" a="1"/>
  <c r="II2" i="22" a="1"/>
  <c r="II2" i="22" s="1"/>
  <c r="IH2" i="22" a="1"/>
  <c r="IH2" i="22" s="1"/>
  <c r="IG2" i="22" a="1"/>
  <c r="IG2" i="22" s="1"/>
  <c r="IF2" i="22" a="1"/>
  <c r="IF2" i="22" s="1"/>
  <c r="IE2" i="22" a="1"/>
  <c r="IE2" i="22" s="1"/>
  <c r="ID2" i="22" a="1"/>
  <c r="ID2" i="22" s="1"/>
  <c r="IC2" i="22"/>
  <c r="IC2" i="22" a="1"/>
  <c r="IB2" i="22" a="1"/>
  <c r="IB2" i="22" s="1"/>
  <c r="IA2" i="22" a="1"/>
  <c r="IA2" i="22" s="1"/>
  <c r="HZ2" i="22" a="1"/>
  <c r="HZ2" i="22" s="1"/>
  <c r="HY2" i="22" a="1"/>
  <c r="HY2" i="22" s="1"/>
  <c r="HX2" i="22" a="1"/>
  <c r="HX2" i="22" s="1"/>
  <c r="HW2" i="22" a="1"/>
  <c r="HW2" i="22" s="1"/>
  <c r="HV2" i="22" a="1"/>
  <c r="HV2" i="22" s="1"/>
  <c r="HU2" i="22" a="1"/>
  <c r="HU2" i="22" s="1"/>
  <c r="HT2" i="22" a="1"/>
  <c r="HT2" i="22" s="1"/>
  <c r="HS2" i="22" a="1"/>
  <c r="HS2" i="22" s="1"/>
  <c r="HR2" i="22" a="1"/>
  <c r="HR2" i="22" s="1"/>
  <c r="HQ2" i="22" a="1"/>
  <c r="HQ2" i="22" s="1"/>
  <c r="HP2" i="22" a="1"/>
  <c r="HP2" i="22" s="1"/>
  <c r="HO2" i="22" a="1"/>
  <c r="HO2" i="22" s="1"/>
  <c r="HN2" i="22" a="1"/>
  <c r="HN2" i="22" s="1"/>
  <c r="HM2" i="22" a="1"/>
  <c r="HM2" i="22" s="1"/>
  <c r="HL2" i="22" a="1"/>
  <c r="HL2" i="22" s="1"/>
  <c r="HK2" i="22" a="1"/>
  <c r="HK2" i="22" s="1"/>
  <c r="HJ2" i="22" a="1"/>
  <c r="HJ2" i="22" s="1"/>
  <c r="HI2" i="22" a="1"/>
  <c r="HI2" i="22" s="1"/>
  <c r="HH2" i="22" a="1"/>
  <c r="HH2" i="22" s="1"/>
  <c r="HG2" i="22" a="1"/>
  <c r="HG2" i="22" s="1"/>
  <c r="HF2" i="22" a="1"/>
  <c r="HF2" i="22" s="1"/>
  <c r="HE2" i="22" a="1"/>
  <c r="HE2" i="22" s="1"/>
  <c r="HD2" i="22" a="1"/>
  <c r="HD2" i="22" s="1"/>
  <c r="HC2" i="22" a="1"/>
  <c r="HC2" i="22" s="1"/>
  <c r="HB2" i="22" a="1"/>
  <c r="HB2" i="22" s="1"/>
  <c r="HA2" i="22" a="1"/>
  <c r="HA2" i="22" s="1"/>
  <c r="GZ2" i="22" a="1"/>
  <c r="GZ2" i="22" s="1"/>
  <c r="GY2" i="22" a="1"/>
  <c r="GY2" i="22" s="1"/>
  <c r="GX2" i="22" a="1"/>
  <c r="GX2" i="22" s="1"/>
  <c r="GW2" i="22" a="1"/>
  <c r="GW2" i="22" s="1"/>
  <c r="GV2" i="22" a="1"/>
  <c r="GV2" i="22" s="1"/>
  <c r="GU2" i="22" a="1"/>
  <c r="GU2" i="22" s="1"/>
  <c r="GT2" i="22" a="1"/>
  <c r="GT2" i="22" s="1"/>
  <c r="GS2" i="22" a="1"/>
  <c r="GS2" i="22" s="1"/>
  <c r="GR2" i="22" a="1"/>
  <c r="GR2" i="22" s="1"/>
  <c r="GQ2" i="22" a="1"/>
  <c r="GQ2" i="22" s="1"/>
  <c r="GP2" i="22" a="1"/>
  <c r="GP2" i="22" s="1"/>
  <c r="GO2" i="22" a="1"/>
  <c r="GO2" i="22" s="1"/>
  <c r="GN2" i="22" a="1"/>
  <c r="GN2" i="22" s="1"/>
  <c r="GM2" i="22" a="1"/>
  <c r="GM2" i="22" s="1"/>
  <c r="GL2" i="22" a="1"/>
  <c r="GL2" i="22" s="1"/>
  <c r="GK2" i="22" a="1"/>
  <c r="GK2" i="22" s="1"/>
  <c r="GJ2" i="22" a="1"/>
  <c r="GJ2" i="22" s="1"/>
  <c r="GI2" i="22" a="1"/>
  <c r="GI2" i="22" s="1"/>
  <c r="GH2" i="22" a="1"/>
  <c r="GH2" i="22" s="1"/>
  <c r="GG2" i="22" a="1"/>
  <c r="GG2" i="22" s="1"/>
  <c r="GF2" i="22" a="1"/>
  <c r="GF2" i="22" s="1"/>
  <c r="GE2" i="22"/>
  <c r="GE2" i="22" a="1"/>
  <c r="GD2" i="22" a="1"/>
  <c r="GD2" i="22" s="1"/>
  <c r="GC2" i="22" a="1"/>
  <c r="GC2" i="22" s="1"/>
  <c r="GB2" i="22" a="1"/>
  <c r="GB2" i="22" s="1"/>
  <c r="GA2" i="22" a="1"/>
  <c r="GA2" i="22" s="1"/>
  <c r="FZ2" i="22" a="1"/>
  <c r="FZ2" i="22" s="1"/>
  <c r="FY2" i="22" a="1"/>
  <c r="FY2" i="22" s="1"/>
  <c r="FX2" i="22"/>
  <c r="FX2" i="22" a="1"/>
  <c r="FW2" i="22" a="1"/>
  <c r="FW2" i="22" s="1"/>
  <c r="FV2" i="22" a="1"/>
  <c r="FV2" i="22" s="1"/>
  <c r="FU2" i="22" a="1"/>
  <c r="FU2" i="22" s="1"/>
  <c r="FT2" i="22" a="1"/>
  <c r="FT2" i="22" s="1"/>
  <c r="FS2" i="22" a="1"/>
  <c r="FS2" i="22" s="1"/>
  <c r="FR2" i="22" a="1"/>
  <c r="FR2" i="22" s="1"/>
  <c r="FQ2" i="22" a="1"/>
  <c r="FQ2" i="22" s="1"/>
  <c r="FP2" i="22" a="1"/>
  <c r="FP2" i="22" s="1"/>
  <c r="FO2" i="22" a="1"/>
  <c r="FO2" i="22" s="1"/>
  <c r="FN2" i="22" a="1"/>
  <c r="FN2" i="22" s="1"/>
  <c r="FM2" i="22" a="1"/>
  <c r="FM2" i="22" s="1"/>
  <c r="FL2" i="22" a="1"/>
  <c r="FL2" i="22" s="1"/>
  <c r="FK2" i="22" a="1"/>
  <c r="FK2" i="22" s="1"/>
  <c r="FJ2" i="22" a="1"/>
  <c r="FJ2" i="22" s="1"/>
  <c r="FI2" i="22" a="1"/>
  <c r="FI2" i="22" s="1"/>
  <c r="FH2" i="22" a="1"/>
  <c r="FH2" i="22" s="1"/>
  <c r="FG2" i="22" a="1"/>
  <c r="FG2" i="22" s="1"/>
  <c r="FF2" i="22" a="1"/>
  <c r="FF2" i="22" s="1"/>
  <c r="FE2" i="22" a="1"/>
  <c r="FE2" i="22" s="1"/>
  <c r="FD2" i="22" a="1"/>
  <c r="FD2" i="22" s="1"/>
  <c r="FC2" i="22" a="1"/>
  <c r="FC2" i="22" s="1"/>
  <c r="FB2" i="22" a="1"/>
  <c r="FB2" i="22" s="1"/>
  <c r="FA2" i="22" a="1"/>
  <c r="FA2" i="22" s="1"/>
  <c r="EZ2" i="22" a="1"/>
  <c r="EZ2" i="22" s="1"/>
  <c r="EY2" i="22"/>
  <c r="EY2" i="22" a="1"/>
  <c r="EX2" i="22" a="1"/>
  <c r="EX2" i="22" s="1"/>
  <c r="EW2" i="22" a="1"/>
  <c r="EW2" i="22" s="1"/>
  <c r="EV2" i="22" a="1"/>
  <c r="EV2" i="22" s="1"/>
  <c r="EU2" i="22" a="1"/>
  <c r="EU2" i="22" s="1"/>
  <c r="ET2" i="22" a="1"/>
  <c r="ET2" i="22" s="1"/>
  <c r="ES2" i="22" a="1"/>
  <c r="ES2" i="22" s="1"/>
  <c r="ER2" i="22"/>
  <c r="ER2" i="22" a="1"/>
  <c r="EQ2" i="22" a="1"/>
  <c r="EQ2" i="22" s="1"/>
  <c r="EP2" i="22" a="1"/>
  <c r="EP2" i="22" s="1"/>
  <c r="EO2" i="22" a="1"/>
  <c r="EO2" i="22" s="1"/>
  <c r="EN2" i="22" a="1"/>
  <c r="EN2" i="22" s="1"/>
  <c r="EM2" i="22" a="1"/>
  <c r="EM2" i="22" s="1"/>
  <c r="EL2" i="22" a="1"/>
  <c r="EL2" i="22" s="1"/>
  <c r="EK2" i="22"/>
  <c r="EK2" i="22" a="1"/>
  <c r="EJ2" i="22" a="1"/>
  <c r="EJ2" i="22" s="1"/>
  <c r="EI2" i="22" a="1"/>
  <c r="EI2" i="22" s="1"/>
  <c r="EH2" i="22" a="1"/>
  <c r="EH2" i="22" s="1"/>
  <c r="EG2" i="22" a="1"/>
  <c r="EG2" i="22" s="1"/>
  <c r="EF2" i="22" a="1"/>
  <c r="EF2" i="22" s="1"/>
  <c r="EE2" i="22" a="1"/>
  <c r="EE2" i="22" s="1"/>
  <c r="ED2" i="22" a="1"/>
  <c r="ED2" i="22" s="1"/>
  <c r="EC2" i="22" a="1"/>
  <c r="EC2" i="22" s="1"/>
  <c r="EB2" i="22" a="1"/>
  <c r="EB2" i="22" s="1"/>
  <c r="EA2" i="22" a="1"/>
  <c r="EA2" i="22" s="1"/>
  <c r="DZ2" i="22" a="1"/>
  <c r="DZ2" i="22" s="1"/>
  <c r="DY2" i="22" a="1"/>
  <c r="DY2" i="22" s="1"/>
  <c r="DX2" i="22" a="1"/>
  <c r="DX2" i="22" s="1"/>
  <c r="DW2" i="22" a="1"/>
  <c r="DW2" i="22" s="1"/>
  <c r="DV2" i="22" a="1"/>
  <c r="DV2" i="22" s="1"/>
  <c r="DU2" i="22" a="1"/>
  <c r="DU2" i="22" s="1"/>
  <c r="DT2" i="22" a="1"/>
  <c r="DT2" i="22" s="1"/>
  <c r="DS2" i="22" a="1"/>
  <c r="DS2" i="22" s="1"/>
  <c r="DR2" i="22" a="1"/>
  <c r="DR2" i="22" s="1"/>
  <c r="DQ2" i="22" a="1"/>
  <c r="DQ2" i="22" s="1"/>
  <c r="DP2" i="22" a="1"/>
  <c r="DP2" i="22" s="1"/>
  <c r="DO2" i="22" a="1"/>
  <c r="DO2" i="22" s="1"/>
  <c r="DN2" i="22" a="1"/>
  <c r="DN2" i="22" s="1"/>
  <c r="DM2" i="22" a="1"/>
  <c r="DM2" i="22" s="1"/>
  <c r="DL2" i="22" a="1"/>
  <c r="DL2" i="22" s="1"/>
  <c r="DK2" i="22" a="1"/>
  <c r="DK2" i="22" s="1"/>
  <c r="DJ2" i="22" a="1"/>
  <c r="DJ2" i="22" s="1"/>
  <c r="DI2" i="22" a="1"/>
  <c r="DI2" i="22" s="1"/>
  <c r="DH2" i="22" a="1"/>
  <c r="DH2" i="22" s="1"/>
  <c r="DG2" i="22" a="1"/>
  <c r="DG2" i="22" s="1"/>
  <c r="DF2" i="22" a="1"/>
  <c r="DF2" i="22" s="1"/>
  <c r="DE2" i="22" a="1"/>
  <c r="DE2" i="22" s="1"/>
  <c r="DD2" i="22" a="1"/>
  <c r="DD2" i="22" s="1"/>
  <c r="DC2" i="22" a="1"/>
  <c r="DC2" i="22" s="1"/>
  <c r="DB2" i="22" a="1"/>
  <c r="DB2" i="22" s="1"/>
  <c r="DA2" i="22" a="1"/>
  <c r="DA2" i="22" s="1"/>
  <c r="CZ2" i="22" a="1"/>
  <c r="CZ2" i="22" s="1"/>
  <c r="CY2" i="22" a="1"/>
  <c r="CY2" i="22" s="1"/>
  <c r="CX2" i="22" a="1"/>
  <c r="CX2" i="22" s="1"/>
  <c r="CW2" i="22" a="1"/>
  <c r="CW2" i="22" s="1"/>
  <c r="CV2" i="22" a="1"/>
  <c r="CV2" i="22" s="1"/>
  <c r="CU2" i="22" a="1"/>
  <c r="CU2" i="22" s="1"/>
  <c r="CT2" i="22" a="1"/>
  <c r="CT2" i="22" s="1"/>
  <c r="CS2" i="22" a="1"/>
  <c r="CS2" i="22" s="1"/>
  <c r="CR2" i="22" a="1"/>
  <c r="CR2" i="22" s="1"/>
  <c r="CQ2" i="22" a="1"/>
  <c r="CQ2" i="22" s="1"/>
  <c r="CP2" i="22" a="1"/>
  <c r="CP2" i="22" s="1"/>
  <c r="CO2" i="22"/>
  <c r="CO2" i="22" a="1"/>
  <c r="CN2" i="22" a="1"/>
  <c r="CN2" i="22" s="1"/>
  <c r="CM2" i="22" a="1"/>
  <c r="CM2" i="22" s="1"/>
  <c r="CL2" i="22" a="1"/>
  <c r="CL2" i="22" s="1"/>
  <c r="CK2" i="22" a="1"/>
  <c r="CK2" i="22" s="1"/>
  <c r="CJ2" i="22" a="1"/>
  <c r="CJ2" i="22" s="1"/>
  <c r="CI2" i="22" a="1"/>
  <c r="CI2" i="22" s="1"/>
  <c r="CH2" i="22" a="1"/>
  <c r="CH2" i="22" s="1"/>
  <c r="CG2" i="22" a="1"/>
  <c r="CG2" i="22" s="1"/>
  <c r="CF2" i="22" a="1"/>
  <c r="CF2" i="22" s="1"/>
  <c r="CE2" i="22" a="1"/>
  <c r="CE2" i="22" s="1"/>
  <c r="CD2" i="22" a="1"/>
  <c r="CD2" i="22" s="1"/>
  <c r="CC2" i="22" a="1"/>
  <c r="CC2" i="22" s="1"/>
  <c r="CB2" i="22" a="1"/>
  <c r="CB2" i="22" s="1"/>
  <c r="CA2" i="22" a="1"/>
  <c r="CA2" i="22" s="1"/>
  <c r="BZ2" i="22" a="1"/>
  <c r="BZ2" i="22" s="1"/>
  <c r="BY2" i="22" a="1"/>
  <c r="BY2" i="22" s="1"/>
  <c r="BX2" i="22" a="1"/>
  <c r="BX2" i="22" s="1"/>
  <c r="BW2" i="22"/>
  <c r="BW2" i="22" a="1"/>
  <c r="BV2" i="22" a="1"/>
  <c r="BV2" i="22" s="1"/>
  <c r="BU2" i="22" a="1"/>
  <c r="BU2" i="22" s="1"/>
  <c r="BT2" i="22" a="1"/>
  <c r="BT2" i="22" s="1"/>
  <c r="BS2" i="22" a="1"/>
  <c r="BS2" i="22" s="1"/>
  <c r="BR2" i="22" a="1"/>
  <c r="BR2" i="22" s="1"/>
  <c r="BQ2" i="22" a="1"/>
  <c r="BQ2" i="22" s="1"/>
  <c r="BP2" i="22" a="1"/>
  <c r="BP2" i="22" s="1"/>
  <c r="BO2" i="22" a="1"/>
  <c r="BO2" i="22" s="1"/>
  <c r="BN2" i="22" a="1"/>
  <c r="BN2" i="22" s="1"/>
  <c r="BM2" i="22" a="1"/>
  <c r="BM2" i="22" s="1"/>
  <c r="BL2" i="22" a="1"/>
  <c r="BL2" i="22" s="1"/>
  <c r="BK2" i="22" a="1"/>
  <c r="BK2" i="22" s="1"/>
  <c r="BJ2" i="22" a="1"/>
  <c r="BJ2" i="22" s="1"/>
  <c r="BI2" i="22"/>
  <c r="BI2" i="22" a="1"/>
  <c r="BH2" i="22" a="1"/>
  <c r="BH2" i="22" s="1"/>
  <c r="BG2" i="22" a="1"/>
  <c r="BG2" i="22" s="1"/>
  <c r="BF2" i="22" a="1"/>
  <c r="BF2" i="22" s="1"/>
  <c r="BE2" i="22" a="1"/>
  <c r="BE2" i="22" s="1"/>
  <c r="BD2" i="22" a="1"/>
  <c r="BD2" i="22" s="1"/>
  <c r="BC2" i="22" a="1"/>
  <c r="BC2" i="22" s="1"/>
  <c r="BB2" i="22" a="1"/>
  <c r="BB2" i="22" s="1"/>
  <c r="BA2" i="22" a="1"/>
  <c r="BA2" i="22" s="1"/>
  <c r="AZ2" i="22" a="1"/>
  <c r="AZ2" i="22" s="1"/>
  <c r="AY2" i="22" a="1"/>
  <c r="AY2" i="22" s="1"/>
  <c r="AX2" i="22" a="1"/>
  <c r="AX2" i="22" s="1"/>
  <c r="AW2" i="22" a="1"/>
  <c r="AW2" i="22" s="1"/>
  <c r="AV2" i="22" a="1"/>
  <c r="AV2" i="22" s="1"/>
  <c r="AU2" i="22" a="1"/>
  <c r="AU2" i="22" s="1"/>
  <c r="AT2" i="22" a="1"/>
  <c r="AT2" i="22" s="1"/>
  <c r="AS2" i="22" a="1"/>
  <c r="AS2" i="22" s="1"/>
  <c r="AR2" i="22" a="1"/>
  <c r="AR2" i="22" s="1"/>
  <c r="AQ2" i="22" a="1"/>
  <c r="AQ2" i="22" s="1"/>
  <c r="AP2" i="22" a="1"/>
  <c r="AP2" i="22" s="1"/>
  <c r="AO2" i="22" a="1"/>
  <c r="AO2" i="22" s="1"/>
  <c r="AN2" i="22" a="1"/>
  <c r="AN2" i="22" s="1"/>
  <c r="AM2" i="22" a="1"/>
  <c r="AM2" i="22" s="1"/>
  <c r="AL2" i="22" a="1"/>
  <c r="AL2" i="22" s="1"/>
  <c r="AK2" i="22" a="1"/>
  <c r="AK2" i="22" s="1"/>
  <c r="AJ2" i="22" a="1"/>
  <c r="AJ2" i="22" s="1"/>
  <c r="AI2" i="22" a="1"/>
  <c r="AI2" i="22" s="1"/>
  <c r="AH2" i="22" a="1"/>
  <c r="AH2" i="22" s="1"/>
  <c r="AG2" i="22" a="1"/>
  <c r="AG2" i="22" s="1"/>
  <c r="AF2" i="22" a="1"/>
  <c r="AF2" i="22" s="1"/>
  <c r="AE2" i="22" a="1"/>
  <c r="AE2" i="22" s="1"/>
  <c r="AD2" i="22" a="1"/>
  <c r="AD2" i="22" s="1"/>
  <c r="AC2" i="22"/>
  <c r="AC2" i="22" a="1"/>
  <c r="AB2" i="22" a="1"/>
  <c r="AB2" i="22" s="1"/>
  <c r="AA2" i="22" a="1"/>
  <c r="AA2" i="22" s="1"/>
  <c r="Z2" i="22" a="1"/>
  <c r="Z2" i="22" s="1"/>
  <c r="Y2" i="22" a="1"/>
  <c r="Y2" i="22" s="1"/>
  <c r="X2" i="22" a="1"/>
  <c r="X2" i="22" s="1"/>
  <c r="W2" i="22" a="1"/>
  <c r="W2" i="22" s="1"/>
  <c r="V2" i="22" a="1"/>
  <c r="V2" i="22" s="1"/>
  <c r="U2" i="22" a="1"/>
  <c r="U2" i="22" s="1"/>
  <c r="T2" i="22" a="1"/>
  <c r="T2" i="22" s="1"/>
  <c r="S2" i="22" a="1"/>
  <c r="S2" i="22" s="1"/>
  <c r="R2" i="22" a="1"/>
  <c r="R2" i="22" s="1"/>
  <c r="Q2" i="22" a="1"/>
  <c r="Q2" i="22" s="1"/>
  <c r="P2" i="22" a="1"/>
  <c r="P2" i="22" s="1"/>
  <c r="O2" i="22" a="1"/>
  <c r="O2" i="22" s="1"/>
  <c r="N2" i="22" a="1"/>
  <c r="N2" i="22" s="1"/>
  <c r="M2" i="22" a="1"/>
  <c r="M2" i="22" s="1"/>
  <c r="L2" i="22" a="1"/>
  <c r="L2" i="22" s="1"/>
  <c r="K2" i="22" a="1"/>
  <c r="K2" i="22" s="1"/>
  <c r="L65" i="25"/>
  <c r="L102" i="25"/>
  <c r="L215" i="25"/>
  <c r="L255" i="25"/>
  <c r="L369" i="25"/>
  <c r="L407" i="25"/>
  <c r="L560" i="25"/>
  <c r="L675" i="25"/>
  <c r="L715" i="25"/>
  <c r="L824" i="25"/>
  <c r="L857" i="25"/>
  <c r="L943" i="25"/>
  <c r="L971" i="25"/>
  <c r="L1043" i="25"/>
  <c r="L1063" i="25"/>
  <c r="L1126" i="25"/>
  <c r="L1147" i="25"/>
  <c r="L1209" i="25"/>
  <c r="L1230" i="25"/>
  <c r="L1293" i="25"/>
  <c r="L1315" i="25"/>
  <c r="L1355" i="25"/>
  <c r="L1368" i="25"/>
  <c r="L1401" i="25"/>
  <c r="L1410" i="25"/>
  <c r="L1438" i="25"/>
  <c r="L1447" i="25"/>
  <c r="L1483" i="25"/>
  <c r="L1511" i="25"/>
  <c r="L1520" i="25"/>
  <c r="L1547" i="25"/>
  <c r="L1557" i="25"/>
  <c r="L1584" i="25"/>
  <c r="L1593" i="25"/>
  <c r="L1621" i="25"/>
  <c r="L1629" i="25"/>
  <c r="L1653" i="25"/>
  <c r="L1661" i="25"/>
  <c r="L1685" i="25"/>
  <c r="L1693" i="25"/>
  <c r="L1713" i="25"/>
  <c r="L16" i="25"/>
  <c r="I17" i="25"/>
  <c r="L17" i="25" s="1"/>
  <c r="I18" i="25"/>
  <c r="L18" i="25" s="1"/>
  <c r="I19" i="25"/>
  <c r="L19" i="25" s="1"/>
  <c r="I20" i="25"/>
  <c r="L20" i="25" s="1"/>
  <c r="I21" i="25"/>
  <c r="L21" i="25" s="1"/>
  <c r="I22" i="25"/>
  <c r="L22" i="25" s="1"/>
  <c r="I23" i="25"/>
  <c r="L23" i="25" s="1"/>
  <c r="I24" i="25"/>
  <c r="L24" i="25" s="1"/>
  <c r="I25" i="25"/>
  <c r="L25" i="25" s="1"/>
  <c r="I26" i="25"/>
  <c r="L26" i="25" s="1"/>
  <c r="I27" i="25"/>
  <c r="L27" i="25" s="1"/>
  <c r="I28" i="25"/>
  <c r="L28" i="25" s="1"/>
  <c r="I29" i="25"/>
  <c r="L29" i="25" s="1"/>
  <c r="I30" i="25"/>
  <c r="L30" i="25" s="1"/>
  <c r="I31" i="25"/>
  <c r="L31" i="25" s="1"/>
  <c r="I32" i="25"/>
  <c r="L32" i="25" s="1"/>
  <c r="I33" i="25"/>
  <c r="L33" i="25" s="1"/>
  <c r="I34" i="25"/>
  <c r="L34" i="25" s="1"/>
  <c r="I35" i="25"/>
  <c r="L35" i="25" s="1"/>
  <c r="I36" i="25"/>
  <c r="L36" i="25" s="1"/>
  <c r="I37" i="25"/>
  <c r="L37" i="25" s="1"/>
  <c r="I38" i="25"/>
  <c r="L38" i="25" s="1"/>
  <c r="I39" i="25"/>
  <c r="L39" i="25" s="1"/>
  <c r="I40" i="25"/>
  <c r="L40" i="25" s="1"/>
  <c r="I41" i="25"/>
  <c r="L41" i="25" s="1"/>
  <c r="I42" i="25"/>
  <c r="L42" i="25" s="1"/>
  <c r="I43" i="25"/>
  <c r="L43" i="25" s="1"/>
  <c r="I44" i="25"/>
  <c r="L44" i="25" s="1"/>
  <c r="I45" i="25"/>
  <c r="L45" i="25" s="1"/>
  <c r="I46" i="25"/>
  <c r="L46" i="25" s="1"/>
  <c r="I47" i="25"/>
  <c r="L47" i="25" s="1"/>
  <c r="I48" i="25"/>
  <c r="L48" i="25" s="1"/>
  <c r="I49" i="25"/>
  <c r="L49" i="25" s="1"/>
  <c r="I50" i="25"/>
  <c r="L50" i="25" s="1"/>
  <c r="I51" i="25"/>
  <c r="L51" i="25" s="1"/>
  <c r="I52" i="25"/>
  <c r="L52" i="25" s="1"/>
  <c r="I53" i="25"/>
  <c r="L53" i="25" s="1"/>
  <c r="I54" i="25"/>
  <c r="L54" i="25" s="1"/>
  <c r="I55" i="25"/>
  <c r="L55" i="25" s="1"/>
  <c r="I56" i="25"/>
  <c r="L56" i="25" s="1"/>
  <c r="I57" i="25"/>
  <c r="L57" i="25" s="1"/>
  <c r="I58" i="25"/>
  <c r="L58" i="25" s="1"/>
  <c r="I59" i="25"/>
  <c r="L59" i="25" s="1"/>
  <c r="I60" i="25"/>
  <c r="L60" i="25" s="1"/>
  <c r="I61" i="25"/>
  <c r="L61" i="25" s="1"/>
  <c r="I62" i="25"/>
  <c r="L62" i="25" s="1"/>
  <c r="I63" i="25"/>
  <c r="L63" i="25" s="1"/>
  <c r="I64" i="25"/>
  <c r="L64" i="25" s="1"/>
  <c r="I65" i="25"/>
  <c r="I66" i="25"/>
  <c r="L66" i="25" s="1"/>
  <c r="I67" i="25"/>
  <c r="L67" i="25" s="1"/>
  <c r="I68" i="25"/>
  <c r="L68" i="25" s="1"/>
  <c r="I69" i="25"/>
  <c r="L69" i="25" s="1"/>
  <c r="I70" i="25"/>
  <c r="L70" i="25" s="1"/>
  <c r="I71" i="25"/>
  <c r="L71" i="25" s="1"/>
  <c r="I72" i="25"/>
  <c r="L72" i="25" s="1"/>
  <c r="I73" i="25"/>
  <c r="L73" i="25" s="1"/>
  <c r="I74" i="25"/>
  <c r="L74" i="25" s="1"/>
  <c r="I75" i="25"/>
  <c r="L75" i="25" s="1"/>
  <c r="I76" i="25"/>
  <c r="L76" i="25" s="1"/>
  <c r="I77" i="25"/>
  <c r="L77" i="25" s="1"/>
  <c r="I78" i="25"/>
  <c r="L78" i="25" s="1"/>
  <c r="I79" i="25"/>
  <c r="L79" i="25" s="1"/>
  <c r="I80" i="25"/>
  <c r="L80" i="25" s="1"/>
  <c r="I81" i="25"/>
  <c r="L81" i="25" s="1"/>
  <c r="I82" i="25"/>
  <c r="L82" i="25" s="1"/>
  <c r="I83" i="25"/>
  <c r="L83" i="25" s="1"/>
  <c r="I84" i="25"/>
  <c r="L84" i="25" s="1"/>
  <c r="I85" i="25"/>
  <c r="L85" i="25" s="1"/>
  <c r="I86" i="25"/>
  <c r="L86" i="25" s="1"/>
  <c r="I87" i="25"/>
  <c r="L87" i="25" s="1"/>
  <c r="I88" i="25"/>
  <c r="L88" i="25" s="1"/>
  <c r="I89" i="25"/>
  <c r="L89" i="25" s="1"/>
  <c r="I90" i="25"/>
  <c r="L90" i="25" s="1"/>
  <c r="I91" i="25"/>
  <c r="L91" i="25" s="1"/>
  <c r="I92" i="25"/>
  <c r="L92" i="25" s="1"/>
  <c r="I93" i="25"/>
  <c r="L93" i="25" s="1"/>
  <c r="I94" i="25"/>
  <c r="L94" i="25" s="1"/>
  <c r="I95" i="25"/>
  <c r="L95" i="25" s="1"/>
  <c r="I96" i="25"/>
  <c r="L96" i="25" s="1"/>
  <c r="I97" i="25"/>
  <c r="L97" i="25" s="1"/>
  <c r="I98" i="25"/>
  <c r="L98" i="25" s="1"/>
  <c r="I99" i="25"/>
  <c r="L99" i="25" s="1"/>
  <c r="I100" i="25"/>
  <c r="L100" i="25" s="1"/>
  <c r="I101" i="25"/>
  <c r="L101" i="25" s="1"/>
  <c r="I102" i="25"/>
  <c r="I103" i="25"/>
  <c r="L103" i="25" s="1"/>
  <c r="I104" i="25"/>
  <c r="L104" i="25" s="1"/>
  <c r="I105" i="25"/>
  <c r="L105" i="25" s="1"/>
  <c r="I106" i="25"/>
  <c r="L106" i="25" s="1"/>
  <c r="I107" i="25"/>
  <c r="L107" i="25" s="1"/>
  <c r="I108" i="25"/>
  <c r="L108" i="25" s="1"/>
  <c r="I109" i="25"/>
  <c r="L109" i="25" s="1"/>
  <c r="I110" i="25"/>
  <c r="L110" i="25" s="1"/>
  <c r="I111" i="25"/>
  <c r="L111" i="25" s="1"/>
  <c r="I112" i="25"/>
  <c r="L112" i="25" s="1"/>
  <c r="I113" i="25"/>
  <c r="L113" i="25" s="1"/>
  <c r="I114" i="25"/>
  <c r="L114" i="25" s="1"/>
  <c r="I115" i="25"/>
  <c r="L115" i="25" s="1"/>
  <c r="I116" i="25"/>
  <c r="L116" i="25" s="1"/>
  <c r="I117" i="25"/>
  <c r="L117" i="25" s="1"/>
  <c r="I118" i="25"/>
  <c r="L118" i="25" s="1"/>
  <c r="I119" i="25"/>
  <c r="L119" i="25" s="1"/>
  <c r="I120" i="25"/>
  <c r="L120" i="25" s="1"/>
  <c r="I121" i="25"/>
  <c r="L121" i="25" s="1"/>
  <c r="I122" i="25"/>
  <c r="L122" i="25" s="1"/>
  <c r="I123" i="25"/>
  <c r="L123" i="25" s="1"/>
  <c r="I124" i="25"/>
  <c r="L124" i="25" s="1"/>
  <c r="I125" i="25"/>
  <c r="L125" i="25" s="1"/>
  <c r="I126" i="25"/>
  <c r="L126" i="25" s="1"/>
  <c r="I127" i="25"/>
  <c r="L127" i="25" s="1"/>
  <c r="I128" i="25"/>
  <c r="L128" i="25" s="1"/>
  <c r="I129" i="25"/>
  <c r="L129" i="25" s="1"/>
  <c r="I130" i="25"/>
  <c r="L130" i="25" s="1"/>
  <c r="I131" i="25"/>
  <c r="L131" i="25" s="1"/>
  <c r="I132" i="25"/>
  <c r="L132" i="25" s="1"/>
  <c r="I133" i="25"/>
  <c r="L133" i="25" s="1"/>
  <c r="I134" i="25"/>
  <c r="L134" i="25" s="1"/>
  <c r="I135" i="25"/>
  <c r="L135" i="25" s="1"/>
  <c r="I136" i="25"/>
  <c r="L136" i="25" s="1"/>
  <c r="I137" i="25"/>
  <c r="L137" i="25" s="1"/>
  <c r="I138" i="25"/>
  <c r="L138" i="25" s="1"/>
  <c r="I139" i="25"/>
  <c r="L139" i="25" s="1"/>
  <c r="I140" i="25"/>
  <c r="L140" i="25" s="1"/>
  <c r="I141" i="25"/>
  <c r="L141" i="25" s="1"/>
  <c r="I142" i="25"/>
  <c r="L142" i="25" s="1"/>
  <c r="I143" i="25"/>
  <c r="L143" i="25" s="1"/>
  <c r="I144" i="25"/>
  <c r="L144" i="25" s="1"/>
  <c r="I145" i="25"/>
  <c r="L145" i="25" s="1"/>
  <c r="I146" i="25"/>
  <c r="L146" i="25" s="1"/>
  <c r="I147" i="25"/>
  <c r="L147" i="25" s="1"/>
  <c r="I148" i="25"/>
  <c r="L148" i="25" s="1"/>
  <c r="I149" i="25"/>
  <c r="L149" i="25" s="1"/>
  <c r="I150" i="25"/>
  <c r="L150" i="25" s="1"/>
  <c r="I151" i="25"/>
  <c r="L151" i="25" s="1"/>
  <c r="I152" i="25"/>
  <c r="L152" i="25" s="1"/>
  <c r="I153" i="25"/>
  <c r="L153" i="25" s="1"/>
  <c r="I154" i="25"/>
  <c r="L154" i="25" s="1"/>
  <c r="I155" i="25"/>
  <c r="L155" i="25" s="1"/>
  <c r="I156" i="25"/>
  <c r="L156" i="25" s="1"/>
  <c r="I157" i="25"/>
  <c r="L157" i="25" s="1"/>
  <c r="I158" i="25"/>
  <c r="L158" i="25" s="1"/>
  <c r="I159" i="25"/>
  <c r="L159" i="25" s="1"/>
  <c r="I160" i="25"/>
  <c r="L160" i="25" s="1"/>
  <c r="I161" i="25"/>
  <c r="L161" i="25" s="1"/>
  <c r="I162" i="25"/>
  <c r="L162" i="25" s="1"/>
  <c r="I163" i="25"/>
  <c r="L163" i="25" s="1"/>
  <c r="I164" i="25"/>
  <c r="L164" i="25" s="1"/>
  <c r="I165" i="25"/>
  <c r="L165" i="25" s="1"/>
  <c r="I166" i="25"/>
  <c r="L166" i="25" s="1"/>
  <c r="I167" i="25"/>
  <c r="L167" i="25" s="1"/>
  <c r="I168" i="25"/>
  <c r="L168" i="25" s="1"/>
  <c r="I169" i="25"/>
  <c r="L169" i="25" s="1"/>
  <c r="I170" i="25"/>
  <c r="L170" i="25" s="1"/>
  <c r="I171" i="25"/>
  <c r="L171" i="25" s="1"/>
  <c r="I172" i="25"/>
  <c r="L172" i="25" s="1"/>
  <c r="I173" i="25"/>
  <c r="L173" i="25" s="1"/>
  <c r="I174" i="25"/>
  <c r="L174" i="25" s="1"/>
  <c r="I175" i="25"/>
  <c r="L175" i="25" s="1"/>
  <c r="I176" i="25"/>
  <c r="L176" i="25" s="1"/>
  <c r="I177" i="25"/>
  <c r="L177" i="25" s="1"/>
  <c r="I178" i="25"/>
  <c r="L178" i="25" s="1"/>
  <c r="I179" i="25"/>
  <c r="L179" i="25" s="1"/>
  <c r="I180" i="25"/>
  <c r="L180" i="25" s="1"/>
  <c r="I181" i="25"/>
  <c r="L181" i="25" s="1"/>
  <c r="I182" i="25"/>
  <c r="L182" i="25" s="1"/>
  <c r="I183" i="25"/>
  <c r="L183" i="25" s="1"/>
  <c r="I184" i="25"/>
  <c r="L184" i="25" s="1"/>
  <c r="I185" i="25"/>
  <c r="L185" i="25" s="1"/>
  <c r="I186" i="25"/>
  <c r="L186" i="25" s="1"/>
  <c r="I187" i="25"/>
  <c r="L187" i="25" s="1"/>
  <c r="I188" i="25"/>
  <c r="L188" i="25" s="1"/>
  <c r="I189" i="25"/>
  <c r="L189" i="25" s="1"/>
  <c r="I190" i="25"/>
  <c r="L190" i="25" s="1"/>
  <c r="I191" i="25"/>
  <c r="L191" i="25" s="1"/>
  <c r="I192" i="25"/>
  <c r="L192" i="25" s="1"/>
  <c r="I193" i="25"/>
  <c r="L193" i="25" s="1"/>
  <c r="I194" i="25"/>
  <c r="L194" i="25" s="1"/>
  <c r="I195" i="25"/>
  <c r="L195" i="25" s="1"/>
  <c r="I196" i="25"/>
  <c r="L196" i="25" s="1"/>
  <c r="I197" i="25"/>
  <c r="L197" i="25" s="1"/>
  <c r="I198" i="25"/>
  <c r="L198" i="25" s="1"/>
  <c r="I199" i="25"/>
  <c r="L199" i="25" s="1"/>
  <c r="I200" i="25"/>
  <c r="L200" i="25" s="1"/>
  <c r="I201" i="25"/>
  <c r="L201" i="25" s="1"/>
  <c r="I202" i="25"/>
  <c r="L202" i="25" s="1"/>
  <c r="I203" i="25"/>
  <c r="L203" i="25" s="1"/>
  <c r="I204" i="25"/>
  <c r="L204" i="25" s="1"/>
  <c r="I205" i="25"/>
  <c r="L205" i="25" s="1"/>
  <c r="I206" i="25"/>
  <c r="L206" i="25" s="1"/>
  <c r="I207" i="25"/>
  <c r="L207" i="25" s="1"/>
  <c r="I208" i="25"/>
  <c r="L208" i="25" s="1"/>
  <c r="I209" i="25"/>
  <c r="L209" i="25" s="1"/>
  <c r="I210" i="25"/>
  <c r="L210" i="25" s="1"/>
  <c r="I211" i="25"/>
  <c r="L211" i="25" s="1"/>
  <c r="I212" i="25"/>
  <c r="L212" i="25" s="1"/>
  <c r="I213" i="25"/>
  <c r="L213" i="25" s="1"/>
  <c r="I214" i="25"/>
  <c r="L214" i="25" s="1"/>
  <c r="I215" i="25"/>
  <c r="I216" i="25"/>
  <c r="L216" i="25" s="1"/>
  <c r="I217" i="25"/>
  <c r="L217" i="25" s="1"/>
  <c r="I218" i="25"/>
  <c r="L218" i="25" s="1"/>
  <c r="I219" i="25"/>
  <c r="L219" i="25" s="1"/>
  <c r="I220" i="25"/>
  <c r="L220" i="25" s="1"/>
  <c r="I221" i="25"/>
  <c r="L221" i="25" s="1"/>
  <c r="I222" i="25"/>
  <c r="L222" i="25" s="1"/>
  <c r="I223" i="25"/>
  <c r="L223" i="25" s="1"/>
  <c r="I224" i="25"/>
  <c r="L224" i="25" s="1"/>
  <c r="I225" i="25"/>
  <c r="L225" i="25" s="1"/>
  <c r="I226" i="25"/>
  <c r="L226" i="25" s="1"/>
  <c r="I227" i="25"/>
  <c r="L227" i="25" s="1"/>
  <c r="I228" i="25"/>
  <c r="L228" i="25" s="1"/>
  <c r="I229" i="25"/>
  <c r="L229" i="25" s="1"/>
  <c r="I230" i="25"/>
  <c r="L230" i="25" s="1"/>
  <c r="I231" i="25"/>
  <c r="L231" i="25" s="1"/>
  <c r="I232" i="25"/>
  <c r="L232" i="25" s="1"/>
  <c r="I233" i="25"/>
  <c r="L233" i="25" s="1"/>
  <c r="I234" i="25"/>
  <c r="L234" i="25" s="1"/>
  <c r="I235" i="25"/>
  <c r="L235" i="25" s="1"/>
  <c r="I236" i="25"/>
  <c r="L236" i="25" s="1"/>
  <c r="I237" i="25"/>
  <c r="L237" i="25" s="1"/>
  <c r="I238" i="25"/>
  <c r="L238" i="25" s="1"/>
  <c r="I239" i="25"/>
  <c r="L239" i="25" s="1"/>
  <c r="I240" i="25"/>
  <c r="L240" i="25" s="1"/>
  <c r="I241" i="25"/>
  <c r="L241" i="25" s="1"/>
  <c r="I242" i="25"/>
  <c r="L242" i="25" s="1"/>
  <c r="I243" i="25"/>
  <c r="L243" i="25" s="1"/>
  <c r="I244" i="25"/>
  <c r="L244" i="25" s="1"/>
  <c r="I245" i="25"/>
  <c r="L245" i="25" s="1"/>
  <c r="I246" i="25"/>
  <c r="L246" i="25" s="1"/>
  <c r="I247" i="25"/>
  <c r="L247" i="25" s="1"/>
  <c r="I248" i="25"/>
  <c r="L248" i="25" s="1"/>
  <c r="I249" i="25"/>
  <c r="L249" i="25" s="1"/>
  <c r="I250" i="25"/>
  <c r="L250" i="25" s="1"/>
  <c r="I251" i="25"/>
  <c r="L251" i="25" s="1"/>
  <c r="I252" i="25"/>
  <c r="L252" i="25" s="1"/>
  <c r="I253" i="25"/>
  <c r="L253" i="25" s="1"/>
  <c r="I254" i="25"/>
  <c r="L254" i="25" s="1"/>
  <c r="I255" i="25"/>
  <c r="I256" i="25"/>
  <c r="L256" i="25" s="1"/>
  <c r="I257" i="25"/>
  <c r="L257" i="25" s="1"/>
  <c r="I258" i="25"/>
  <c r="L258" i="25" s="1"/>
  <c r="I259" i="25"/>
  <c r="L259" i="25" s="1"/>
  <c r="I260" i="25"/>
  <c r="L260" i="25" s="1"/>
  <c r="I261" i="25"/>
  <c r="L261" i="25" s="1"/>
  <c r="I262" i="25"/>
  <c r="L262" i="25" s="1"/>
  <c r="I263" i="25"/>
  <c r="L263" i="25" s="1"/>
  <c r="I264" i="25"/>
  <c r="L264" i="25" s="1"/>
  <c r="I265" i="25"/>
  <c r="L265" i="25" s="1"/>
  <c r="I266" i="25"/>
  <c r="L266" i="25" s="1"/>
  <c r="I267" i="25"/>
  <c r="L267" i="25" s="1"/>
  <c r="I268" i="25"/>
  <c r="L268" i="25" s="1"/>
  <c r="I269" i="25"/>
  <c r="L269" i="25" s="1"/>
  <c r="I270" i="25"/>
  <c r="L270" i="25" s="1"/>
  <c r="I271" i="25"/>
  <c r="L271" i="25" s="1"/>
  <c r="I272" i="25"/>
  <c r="L272" i="25" s="1"/>
  <c r="I273" i="25"/>
  <c r="L273" i="25" s="1"/>
  <c r="I274" i="25"/>
  <c r="L274" i="25" s="1"/>
  <c r="I275" i="25"/>
  <c r="L275" i="25" s="1"/>
  <c r="I276" i="25"/>
  <c r="L276" i="25" s="1"/>
  <c r="I277" i="25"/>
  <c r="L277" i="25" s="1"/>
  <c r="I278" i="25"/>
  <c r="L278" i="25" s="1"/>
  <c r="I279" i="25"/>
  <c r="L279" i="25" s="1"/>
  <c r="I280" i="25"/>
  <c r="L280" i="25" s="1"/>
  <c r="I281" i="25"/>
  <c r="L281" i="25" s="1"/>
  <c r="I282" i="25"/>
  <c r="L282" i="25" s="1"/>
  <c r="I283" i="25"/>
  <c r="L283" i="25" s="1"/>
  <c r="I284" i="25"/>
  <c r="L284" i="25" s="1"/>
  <c r="I285" i="25"/>
  <c r="L285" i="25" s="1"/>
  <c r="I286" i="25"/>
  <c r="L286" i="25" s="1"/>
  <c r="I287" i="25"/>
  <c r="L287" i="25" s="1"/>
  <c r="I288" i="25"/>
  <c r="L288" i="25" s="1"/>
  <c r="I289" i="25"/>
  <c r="L289" i="25" s="1"/>
  <c r="I290" i="25"/>
  <c r="L290" i="25" s="1"/>
  <c r="I291" i="25"/>
  <c r="L291" i="25" s="1"/>
  <c r="I292" i="25"/>
  <c r="L292" i="25" s="1"/>
  <c r="I293" i="25"/>
  <c r="L293" i="25" s="1"/>
  <c r="I294" i="25"/>
  <c r="L294" i="25" s="1"/>
  <c r="I295" i="25"/>
  <c r="L295" i="25" s="1"/>
  <c r="I296" i="25"/>
  <c r="L296" i="25" s="1"/>
  <c r="I297" i="25"/>
  <c r="L297" i="25" s="1"/>
  <c r="I298" i="25"/>
  <c r="L298" i="25" s="1"/>
  <c r="I299" i="25"/>
  <c r="L299" i="25" s="1"/>
  <c r="I300" i="25"/>
  <c r="L300" i="25" s="1"/>
  <c r="I301" i="25"/>
  <c r="L301" i="25" s="1"/>
  <c r="I302" i="25"/>
  <c r="L302" i="25" s="1"/>
  <c r="I303" i="25"/>
  <c r="L303" i="25" s="1"/>
  <c r="I304" i="25"/>
  <c r="L304" i="25" s="1"/>
  <c r="I305" i="25"/>
  <c r="L305" i="25" s="1"/>
  <c r="I306" i="25"/>
  <c r="L306" i="25" s="1"/>
  <c r="I307" i="25"/>
  <c r="L307" i="25" s="1"/>
  <c r="I308" i="25"/>
  <c r="L308" i="25" s="1"/>
  <c r="I309" i="25"/>
  <c r="L309" i="25" s="1"/>
  <c r="I310" i="25"/>
  <c r="L310" i="25" s="1"/>
  <c r="I311" i="25"/>
  <c r="L311" i="25" s="1"/>
  <c r="I312" i="25"/>
  <c r="L312" i="25" s="1"/>
  <c r="I313" i="25"/>
  <c r="L313" i="25" s="1"/>
  <c r="I314" i="25"/>
  <c r="L314" i="25" s="1"/>
  <c r="I315" i="25"/>
  <c r="L315" i="25" s="1"/>
  <c r="I316" i="25"/>
  <c r="L316" i="25" s="1"/>
  <c r="I317" i="25"/>
  <c r="L317" i="25" s="1"/>
  <c r="I318" i="25"/>
  <c r="L318" i="25" s="1"/>
  <c r="I319" i="25"/>
  <c r="L319" i="25" s="1"/>
  <c r="I320" i="25"/>
  <c r="L320" i="25" s="1"/>
  <c r="I321" i="25"/>
  <c r="L321" i="25" s="1"/>
  <c r="I322" i="25"/>
  <c r="L322" i="25" s="1"/>
  <c r="I323" i="25"/>
  <c r="L323" i="25" s="1"/>
  <c r="I324" i="25"/>
  <c r="L324" i="25" s="1"/>
  <c r="I325" i="25"/>
  <c r="L325" i="25" s="1"/>
  <c r="I326" i="25"/>
  <c r="L326" i="25" s="1"/>
  <c r="I327" i="25"/>
  <c r="L327" i="25" s="1"/>
  <c r="I328" i="25"/>
  <c r="L328" i="25" s="1"/>
  <c r="I329" i="25"/>
  <c r="L329" i="25" s="1"/>
  <c r="I330" i="25"/>
  <c r="L330" i="25" s="1"/>
  <c r="I331" i="25"/>
  <c r="L331" i="25" s="1"/>
  <c r="I332" i="25"/>
  <c r="L332" i="25" s="1"/>
  <c r="I333" i="25"/>
  <c r="L333" i="25" s="1"/>
  <c r="I334" i="25"/>
  <c r="L334" i="25" s="1"/>
  <c r="I335" i="25"/>
  <c r="L335" i="25" s="1"/>
  <c r="I336" i="25"/>
  <c r="L336" i="25" s="1"/>
  <c r="I337" i="25"/>
  <c r="L337" i="25" s="1"/>
  <c r="I338" i="25"/>
  <c r="L338" i="25" s="1"/>
  <c r="I339" i="25"/>
  <c r="L339" i="25" s="1"/>
  <c r="I340" i="25"/>
  <c r="L340" i="25" s="1"/>
  <c r="I341" i="25"/>
  <c r="L341" i="25" s="1"/>
  <c r="I342" i="25"/>
  <c r="L342" i="25" s="1"/>
  <c r="I343" i="25"/>
  <c r="L343" i="25" s="1"/>
  <c r="I344" i="25"/>
  <c r="L344" i="25" s="1"/>
  <c r="I345" i="25"/>
  <c r="L345" i="25" s="1"/>
  <c r="I346" i="25"/>
  <c r="L346" i="25" s="1"/>
  <c r="I347" i="25"/>
  <c r="L347" i="25" s="1"/>
  <c r="I348" i="25"/>
  <c r="L348" i="25" s="1"/>
  <c r="I349" i="25"/>
  <c r="L349" i="25" s="1"/>
  <c r="I350" i="25"/>
  <c r="L350" i="25" s="1"/>
  <c r="I351" i="25"/>
  <c r="L351" i="25" s="1"/>
  <c r="I352" i="25"/>
  <c r="L352" i="25" s="1"/>
  <c r="I353" i="25"/>
  <c r="L353" i="25" s="1"/>
  <c r="I354" i="25"/>
  <c r="L354" i="25" s="1"/>
  <c r="I355" i="25"/>
  <c r="L355" i="25" s="1"/>
  <c r="I356" i="25"/>
  <c r="L356" i="25" s="1"/>
  <c r="I357" i="25"/>
  <c r="L357" i="25" s="1"/>
  <c r="I358" i="25"/>
  <c r="L358" i="25" s="1"/>
  <c r="I359" i="25"/>
  <c r="L359" i="25" s="1"/>
  <c r="I360" i="25"/>
  <c r="L360" i="25" s="1"/>
  <c r="I361" i="25"/>
  <c r="L361" i="25" s="1"/>
  <c r="I362" i="25"/>
  <c r="L362" i="25" s="1"/>
  <c r="I363" i="25"/>
  <c r="L363" i="25" s="1"/>
  <c r="I364" i="25"/>
  <c r="L364" i="25" s="1"/>
  <c r="I365" i="25"/>
  <c r="L365" i="25" s="1"/>
  <c r="I366" i="25"/>
  <c r="L366" i="25" s="1"/>
  <c r="I367" i="25"/>
  <c r="L367" i="25" s="1"/>
  <c r="I368" i="25"/>
  <c r="L368" i="25" s="1"/>
  <c r="I369" i="25"/>
  <c r="I370" i="25"/>
  <c r="L370" i="25" s="1"/>
  <c r="I371" i="25"/>
  <c r="L371" i="25" s="1"/>
  <c r="I372" i="25"/>
  <c r="L372" i="25" s="1"/>
  <c r="I373" i="25"/>
  <c r="L373" i="25" s="1"/>
  <c r="I374" i="25"/>
  <c r="L374" i="25" s="1"/>
  <c r="I375" i="25"/>
  <c r="L375" i="25" s="1"/>
  <c r="I376" i="25"/>
  <c r="L376" i="25" s="1"/>
  <c r="I377" i="25"/>
  <c r="L377" i="25" s="1"/>
  <c r="I378" i="25"/>
  <c r="L378" i="25" s="1"/>
  <c r="I379" i="25"/>
  <c r="L379" i="25" s="1"/>
  <c r="I380" i="25"/>
  <c r="L380" i="25" s="1"/>
  <c r="I381" i="25"/>
  <c r="L381" i="25" s="1"/>
  <c r="I382" i="25"/>
  <c r="L382" i="25" s="1"/>
  <c r="I383" i="25"/>
  <c r="L383" i="25" s="1"/>
  <c r="I384" i="25"/>
  <c r="L384" i="25" s="1"/>
  <c r="I385" i="25"/>
  <c r="L385" i="25" s="1"/>
  <c r="I386" i="25"/>
  <c r="L386" i="25" s="1"/>
  <c r="I387" i="25"/>
  <c r="L387" i="25" s="1"/>
  <c r="I388" i="25"/>
  <c r="L388" i="25" s="1"/>
  <c r="I389" i="25"/>
  <c r="L389" i="25" s="1"/>
  <c r="I390" i="25"/>
  <c r="L390" i="25" s="1"/>
  <c r="I391" i="25"/>
  <c r="L391" i="25" s="1"/>
  <c r="I392" i="25"/>
  <c r="L392" i="25" s="1"/>
  <c r="I393" i="25"/>
  <c r="L393" i="25" s="1"/>
  <c r="I394" i="25"/>
  <c r="L394" i="25" s="1"/>
  <c r="I395" i="25"/>
  <c r="L395" i="25" s="1"/>
  <c r="I396" i="25"/>
  <c r="L396" i="25" s="1"/>
  <c r="I397" i="25"/>
  <c r="L397" i="25" s="1"/>
  <c r="I398" i="25"/>
  <c r="L398" i="25" s="1"/>
  <c r="I399" i="25"/>
  <c r="L399" i="25" s="1"/>
  <c r="I400" i="25"/>
  <c r="L400" i="25" s="1"/>
  <c r="I401" i="25"/>
  <c r="L401" i="25" s="1"/>
  <c r="I402" i="25"/>
  <c r="L402" i="25" s="1"/>
  <c r="I403" i="25"/>
  <c r="L403" i="25" s="1"/>
  <c r="I404" i="25"/>
  <c r="L404" i="25" s="1"/>
  <c r="I405" i="25"/>
  <c r="L405" i="25" s="1"/>
  <c r="I406" i="25"/>
  <c r="L406" i="25" s="1"/>
  <c r="I407" i="25"/>
  <c r="I408" i="25"/>
  <c r="L408" i="25" s="1"/>
  <c r="I409" i="25"/>
  <c r="L409" i="25" s="1"/>
  <c r="I410" i="25"/>
  <c r="L410" i="25" s="1"/>
  <c r="I411" i="25"/>
  <c r="L411" i="25" s="1"/>
  <c r="I412" i="25"/>
  <c r="L412" i="25" s="1"/>
  <c r="I413" i="25"/>
  <c r="L413" i="25" s="1"/>
  <c r="I414" i="25"/>
  <c r="L414" i="25" s="1"/>
  <c r="I415" i="25"/>
  <c r="L415" i="25" s="1"/>
  <c r="I416" i="25"/>
  <c r="L416" i="25" s="1"/>
  <c r="I417" i="25"/>
  <c r="L417" i="25" s="1"/>
  <c r="I418" i="25"/>
  <c r="L418" i="25" s="1"/>
  <c r="I419" i="25"/>
  <c r="L419" i="25" s="1"/>
  <c r="I420" i="25"/>
  <c r="L420" i="25" s="1"/>
  <c r="I421" i="25"/>
  <c r="L421" i="25" s="1"/>
  <c r="I422" i="25"/>
  <c r="L422" i="25" s="1"/>
  <c r="I423" i="25"/>
  <c r="L423" i="25" s="1"/>
  <c r="I424" i="25"/>
  <c r="L424" i="25" s="1"/>
  <c r="I425" i="25"/>
  <c r="L425" i="25" s="1"/>
  <c r="I426" i="25"/>
  <c r="L426" i="25" s="1"/>
  <c r="I427" i="25"/>
  <c r="L427" i="25" s="1"/>
  <c r="I428" i="25"/>
  <c r="L428" i="25" s="1"/>
  <c r="I429" i="25"/>
  <c r="L429" i="25" s="1"/>
  <c r="I430" i="25"/>
  <c r="L430" i="25" s="1"/>
  <c r="I431" i="25"/>
  <c r="L431" i="25" s="1"/>
  <c r="I432" i="25"/>
  <c r="L432" i="25" s="1"/>
  <c r="I433" i="25"/>
  <c r="L433" i="25" s="1"/>
  <c r="I434" i="25"/>
  <c r="L434" i="25" s="1"/>
  <c r="I435" i="25"/>
  <c r="L435" i="25" s="1"/>
  <c r="I436" i="25"/>
  <c r="L436" i="25" s="1"/>
  <c r="I437" i="25"/>
  <c r="L437" i="25" s="1"/>
  <c r="I438" i="25"/>
  <c r="L438" i="25" s="1"/>
  <c r="I439" i="25"/>
  <c r="L439" i="25" s="1"/>
  <c r="I440" i="25"/>
  <c r="L440" i="25" s="1"/>
  <c r="I441" i="25"/>
  <c r="L441" i="25" s="1"/>
  <c r="I442" i="25"/>
  <c r="L442" i="25" s="1"/>
  <c r="I443" i="25"/>
  <c r="L443" i="25" s="1"/>
  <c r="I444" i="25"/>
  <c r="L444" i="25" s="1"/>
  <c r="I445" i="25"/>
  <c r="L445" i="25" s="1"/>
  <c r="I446" i="25"/>
  <c r="L446" i="25" s="1"/>
  <c r="I447" i="25"/>
  <c r="L447" i="25" s="1"/>
  <c r="I448" i="25"/>
  <c r="L448" i="25" s="1"/>
  <c r="I449" i="25"/>
  <c r="L449" i="25" s="1"/>
  <c r="I450" i="25"/>
  <c r="L450" i="25" s="1"/>
  <c r="I451" i="25"/>
  <c r="L451" i="25" s="1"/>
  <c r="I452" i="25"/>
  <c r="L452" i="25" s="1"/>
  <c r="I453" i="25"/>
  <c r="L453" i="25" s="1"/>
  <c r="I454" i="25"/>
  <c r="L454" i="25" s="1"/>
  <c r="I455" i="25"/>
  <c r="L455" i="25" s="1"/>
  <c r="I456" i="25"/>
  <c r="L456" i="25" s="1"/>
  <c r="I457" i="25"/>
  <c r="L457" i="25" s="1"/>
  <c r="I458" i="25"/>
  <c r="L458" i="25" s="1"/>
  <c r="I459" i="25"/>
  <c r="L459" i="25" s="1"/>
  <c r="I460" i="25"/>
  <c r="L460" i="25" s="1"/>
  <c r="I461" i="25"/>
  <c r="L461" i="25" s="1"/>
  <c r="I462" i="25"/>
  <c r="L462" i="25" s="1"/>
  <c r="I463" i="25"/>
  <c r="L463" i="25" s="1"/>
  <c r="I464" i="25"/>
  <c r="L464" i="25" s="1"/>
  <c r="I465" i="25"/>
  <c r="L465" i="25" s="1"/>
  <c r="I466" i="25"/>
  <c r="L466" i="25" s="1"/>
  <c r="I467" i="25"/>
  <c r="L467" i="25" s="1"/>
  <c r="I468" i="25"/>
  <c r="L468" i="25" s="1"/>
  <c r="I469" i="25"/>
  <c r="L469" i="25" s="1"/>
  <c r="I470" i="25"/>
  <c r="L470" i="25" s="1"/>
  <c r="I471" i="25"/>
  <c r="L471" i="25" s="1"/>
  <c r="I472" i="25"/>
  <c r="L472" i="25" s="1"/>
  <c r="I473" i="25"/>
  <c r="L473" i="25" s="1"/>
  <c r="I474" i="25"/>
  <c r="L474" i="25" s="1"/>
  <c r="I475" i="25"/>
  <c r="L475" i="25" s="1"/>
  <c r="I476" i="25"/>
  <c r="L476" i="25" s="1"/>
  <c r="I477" i="25"/>
  <c r="L477" i="25" s="1"/>
  <c r="I478" i="25"/>
  <c r="L478" i="25" s="1"/>
  <c r="I479" i="25"/>
  <c r="L479" i="25" s="1"/>
  <c r="I480" i="25"/>
  <c r="L480" i="25" s="1"/>
  <c r="I481" i="25"/>
  <c r="L481" i="25" s="1"/>
  <c r="I482" i="25"/>
  <c r="L482" i="25" s="1"/>
  <c r="I483" i="25"/>
  <c r="L483" i="25" s="1"/>
  <c r="I484" i="25"/>
  <c r="L484" i="25" s="1"/>
  <c r="I485" i="25"/>
  <c r="L485" i="25" s="1"/>
  <c r="I486" i="25"/>
  <c r="L486" i="25" s="1"/>
  <c r="I487" i="25"/>
  <c r="L487" i="25" s="1"/>
  <c r="I488" i="25"/>
  <c r="L488" i="25" s="1"/>
  <c r="I489" i="25"/>
  <c r="L489" i="25" s="1"/>
  <c r="I490" i="25"/>
  <c r="L490" i="25" s="1"/>
  <c r="I491" i="25"/>
  <c r="L491" i="25" s="1"/>
  <c r="I492" i="25"/>
  <c r="L492" i="25" s="1"/>
  <c r="I493" i="25"/>
  <c r="L493" i="25" s="1"/>
  <c r="I494" i="25"/>
  <c r="L494" i="25" s="1"/>
  <c r="I495" i="25"/>
  <c r="L495" i="25" s="1"/>
  <c r="I496" i="25"/>
  <c r="L496" i="25" s="1"/>
  <c r="I497" i="25"/>
  <c r="L497" i="25" s="1"/>
  <c r="I498" i="25"/>
  <c r="L498" i="25" s="1"/>
  <c r="I499" i="25"/>
  <c r="L499" i="25" s="1"/>
  <c r="I500" i="25"/>
  <c r="L500" i="25" s="1"/>
  <c r="I501" i="25"/>
  <c r="L501" i="25" s="1"/>
  <c r="I502" i="25"/>
  <c r="L502" i="25" s="1"/>
  <c r="I503" i="25"/>
  <c r="L503" i="25" s="1"/>
  <c r="I504" i="25"/>
  <c r="L504" i="25" s="1"/>
  <c r="I505" i="25"/>
  <c r="L505" i="25" s="1"/>
  <c r="I506" i="25"/>
  <c r="L506" i="25" s="1"/>
  <c r="I507" i="25"/>
  <c r="L507" i="25" s="1"/>
  <c r="I508" i="25"/>
  <c r="L508" i="25" s="1"/>
  <c r="I509" i="25"/>
  <c r="L509" i="25" s="1"/>
  <c r="I510" i="25"/>
  <c r="L510" i="25" s="1"/>
  <c r="I511" i="25"/>
  <c r="L511" i="25" s="1"/>
  <c r="I512" i="25"/>
  <c r="L512" i="25" s="1"/>
  <c r="I513" i="25"/>
  <c r="L513" i="25" s="1"/>
  <c r="I514" i="25"/>
  <c r="L514" i="25" s="1"/>
  <c r="I515" i="25"/>
  <c r="L515" i="25" s="1"/>
  <c r="I516" i="25"/>
  <c r="L516" i="25" s="1"/>
  <c r="I517" i="25"/>
  <c r="L517" i="25" s="1"/>
  <c r="I518" i="25"/>
  <c r="L518" i="25" s="1"/>
  <c r="I519" i="25"/>
  <c r="L519" i="25" s="1"/>
  <c r="I520" i="25"/>
  <c r="L520" i="25" s="1"/>
  <c r="I521" i="25"/>
  <c r="L521" i="25" s="1"/>
  <c r="I522" i="25"/>
  <c r="L522" i="25" s="1"/>
  <c r="I523" i="25"/>
  <c r="L523" i="25" s="1"/>
  <c r="I524" i="25"/>
  <c r="L524" i="25" s="1"/>
  <c r="I525" i="25"/>
  <c r="L525" i="25" s="1"/>
  <c r="I526" i="25"/>
  <c r="L526" i="25" s="1"/>
  <c r="I527" i="25"/>
  <c r="L527" i="25" s="1"/>
  <c r="I528" i="25"/>
  <c r="L528" i="25" s="1"/>
  <c r="I529" i="25"/>
  <c r="L529" i="25" s="1"/>
  <c r="I530" i="25"/>
  <c r="L530" i="25" s="1"/>
  <c r="I531" i="25"/>
  <c r="L531" i="25" s="1"/>
  <c r="I532" i="25"/>
  <c r="L532" i="25" s="1"/>
  <c r="I533" i="25"/>
  <c r="L533" i="25" s="1"/>
  <c r="I534" i="25"/>
  <c r="L534" i="25" s="1"/>
  <c r="I535" i="25"/>
  <c r="L535" i="25" s="1"/>
  <c r="I536" i="25"/>
  <c r="L536" i="25" s="1"/>
  <c r="I537" i="25"/>
  <c r="L537" i="25" s="1"/>
  <c r="I538" i="25"/>
  <c r="L538" i="25" s="1"/>
  <c r="I539" i="25"/>
  <c r="L539" i="25" s="1"/>
  <c r="I540" i="25"/>
  <c r="L540" i="25" s="1"/>
  <c r="I541" i="25"/>
  <c r="L541" i="25" s="1"/>
  <c r="I542" i="25"/>
  <c r="L542" i="25" s="1"/>
  <c r="I543" i="25"/>
  <c r="L543" i="25" s="1"/>
  <c r="I544" i="25"/>
  <c r="L544" i="25" s="1"/>
  <c r="I545" i="25"/>
  <c r="L545" i="25" s="1"/>
  <c r="I546" i="25"/>
  <c r="L546" i="25" s="1"/>
  <c r="I547" i="25"/>
  <c r="L547" i="25" s="1"/>
  <c r="I548" i="25"/>
  <c r="L548" i="25" s="1"/>
  <c r="I549" i="25"/>
  <c r="L549" i="25" s="1"/>
  <c r="I550" i="25"/>
  <c r="L550" i="25" s="1"/>
  <c r="I551" i="25"/>
  <c r="L551" i="25" s="1"/>
  <c r="I552" i="25"/>
  <c r="L552" i="25" s="1"/>
  <c r="I553" i="25"/>
  <c r="L553" i="25" s="1"/>
  <c r="I554" i="25"/>
  <c r="L554" i="25" s="1"/>
  <c r="I555" i="25"/>
  <c r="L555" i="25" s="1"/>
  <c r="I556" i="25"/>
  <c r="L556" i="25" s="1"/>
  <c r="I557" i="25"/>
  <c r="L557" i="25" s="1"/>
  <c r="I558" i="25"/>
  <c r="L558" i="25" s="1"/>
  <c r="I559" i="25"/>
  <c r="L559" i="25" s="1"/>
  <c r="I560" i="25"/>
  <c r="I561" i="25"/>
  <c r="L561" i="25" s="1"/>
  <c r="I562" i="25"/>
  <c r="L562" i="25" s="1"/>
  <c r="I563" i="25"/>
  <c r="L563" i="25" s="1"/>
  <c r="I564" i="25"/>
  <c r="L564" i="25" s="1"/>
  <c r="I565" i="25"/>
  <c r="L565" i="25" s="1"/>
  <c r="I566" i="25"/>
  <c r="L566" i="25" s="1"/>
  <c r="I567" i="25"/>
  <c r="L567" i="25" s="1"/>
  <c r="I568" i="25"/>
  <c r="L568" i="25" s="1"/>
  <c r="I569" i="25"/>
  <c r="L569" i="25" s="1"/>
  <c r="I570" i="25"/>
  <c r="L570" i="25" s="1"/>
  <c r="I571" i="25"/>
  <c r="L571" i="25" s="1"/>
  <c r="I572" i="25"/>
  <c r="L572" i="25" s="1"/>
  <c r="I573" i="25"/>
  <c r="L573" i="25" s="1"/>
  <c r="I574" i="25"/>
  <c r="L574" i="25" s="1"/>
  <c r="I575" i="25"/>
  <c r="L575" i="25" s="1"/>
  <c r="I576" i="25"/>
  <c r="L576" i="25" s="1"/>
  <c r="I577" i="25"/>
  <c r="L577" i="25" s="1"/>
  <c r="I578" i="25"/>
  <c r="L578" i="25" s="1"/>
  <c r="I579" i="25"/>
  <c r="L579" i="25" s="1"/>
  <c r="I580" i="25"/>
  <c r="L580" i="25" s="1"/>
  <c r="I581" i="25"/>
  <c r="L581" i="25" s="1"/>
  <c r="I582" i="25"/>
  <c r="L582" i="25" s="1"/>
  <c r="I583" i="25"/>
  <c r="L583" i="25" s="1"/>
  <c r="I584" i="25"/>
  <c r="L584" i="25" s="1"/>
  <c r="I585" i="25"/>
  <c r="L585" i="25" s="1"/>
  <c r="I586" i="25"/>
  <c r="L586" i="25" s="1"/>
  <c r="I587" i="25"/>
  <c r="L587" i="25" s="1"/>
  <c r="I588" i="25"/>
  <c r="L588" i="25" s="1"/>
  <c r="I589" i="25"/>
  <c r="L589" i="25" s="1"/>
  <c r="I590" i="25"/>
  <c r="L590" i="25" s="1"/>
  <c r="I591" i="25"/>
  <c r="L591" i="25" s="1"/>
  <c r="I592" i="25"/>
  <c r="L592" i="25" s="1"/>
  <c r="I593" i="25"/>
  <c r="L593" i="25" s="1"/>
  <c r="I594" i="25"/>
  <c r="L594" i="25" s="1"/>
  <c r="I595" i="25"/>
  <c r="L595" i="25" s="1"/>
  <c r="I596" i="25"/>
  <c r="L596" i="25" s="1"/>
  <c r="I597" i="25"/>
  <c r="L597" i="25" s="1"/>
  <c r="I598" i="25"/>
  <c r="L598" i="25" s="1"/>
  <c r="I599" i="25"/>
  <c r="L599" i="25" s="1"/>
  <c r="I600" i="25"/>
  <c r="L600" i="25" s="1"/>
  <c r="I601" i="25"/>
  <c r="L601" i="25" s="1"/>
  <c r="I602" i="25"/>
  <c r="L602" i="25" s="1"/>
  <c r="I603" i="25"/>
  <c r="L603" i="25" s="1"/>
  <c r="I604" i="25"/>
  <c r="L604" i="25" s="1"/>
  <c r="I605" i="25"/>
  <c r="L605" i="25" s="1"/>
  <c r="I606" i="25"/>
  <c r="L606" i="25" s="1"/>
  <c r="I607" i="25"/>
  <c r="L607" i="25" s="1"/>
  <c r="I608" i="25"/>
  <c r="L608" i="25" s="1"/>
  <c r="I609" i="25"/>
  <c r="L609" i="25" s="1"/>
  <c r="I610" i="25"/>
  <c r="L610" i="25" s="1"/>
  <c r="I611" i="25"/>
  <c r="L611" i="25" s="1"/>
  <c r="I612" i="25"/>
  <c r="L612" i="25" s="1"/>
  <c r="I613" i="25"/>
  <c r="L613" i="25" s="1"/>
  <c r="I614" i="25"/>
  <c r="L614" i="25" s="1"/>
  <c r="I615" i="25"/>
  <c r="L615" i="25" s="1"/>
  <c r="I616" i="25"/>
  <c r="L616" i="25" s="1"/>
  <c r="I617" i="25"/>
  <c r="L617" i="25" s="1"/>
  <c r="I618" i="25"/>
  <c r="L618" i="25" s="1"/>
  <c r="I619" i="25"/>
  <c r="L619" i="25" s="1"/>
  <c r="I620" i="25"/>
  <c r="L620" i="25" s="1"/>
  <c r="I621" i="25"/>
  <c r="L621" i="25" s="1"/>
  <c r="I622" i="25"/>
  <c r="L622" i="25" s="1"/>
  <c r="I623" i="25"/>
  <c r="L623" i="25" s="1"/>
  <c r="I624" i="25"/>
  <c r="L624" i="25" s="1"/>
  <c r="I625" i="25"/>
  <c r="L625" i="25" s="1"/>
  <c r="I626" i="25"/>
  <c r="L626" i="25" s="1"/>
  <c r="I627" i="25"/>
  <c r="L627" i="25" s="1"/>
  <c r="I628" i="25"/>
  <c r="L628" i="25" s="1"/>
  <c r="I629" i="25"/>
  <c r="L629" i="25" s="1"/>
  <c r="I630" i="25"/>
  <c r="L630" i="25" s="1"/>
  <c r="I631" i="25"/>
  <c r="L631" i="25" s="1"/>
  <c r="I632" i="25"/>
  <c r="L632" i="25" s="1"/>
  <c r="I633" i="25"/>
  <c r="L633" i="25" s="1"/>
  <c r="I634" i="25"/>
  <c r="L634" i="25" s="1"/>
  <c r="I635" i="25"/>
  <c r="L635" i="25" s="1"/>
  <c r="I636" i="25"/>
  <c r="L636" i="25" s="1"/>
  <c r="I637" i="25"/>
  <c r="L637" i="25" s="1"/>
  <c r="I638" i="25"/>
  <c r="L638" i="25" s="1"/>
  <c r="I639" i="25"/>
  <c r="L639" i="25" s="1"/>
  <c r="I640" i="25"/>
  <c r="L640" i="25" s="1"/>
  <c r="I641" i="25"/>
  <c r="L641" i="25" s="1"/>
  <c r="I642" i="25"/>
  <c r="L642" i="25" s="1"/>
  <c r="I643" i="25"/>
  <c r="L643" i="25" s="1"/>
  <c r="I644" i="25"/>
  <c r="L644" i="25" s="1"/>
  <c r="I645" i="25"/>
  <c r="L645" i="25" s="1"/>
  <c r="I646" i="25"/>
  <c r="L646" i="25" s="1"/>
  <c r="I647" i="25"/>
  <c r="L647" i="25" s="1"/>
  <c r="I648" i="25"/>
  <c r="L648" i="25" s="1"/>
  <c r="I649" i="25"/>
  <c r="L649" i="25" s="1"/>
  <c r="I650" i="25"/>
  <c r="L650" i="25" s="1"/>
  <c r="I651" i="25"/>
  <c r="L651" i="25" s="1"/>
  <c r="I652" i="25"/>
  <c r="L652" i="25" s="1"/>
  <c r="I653" i="25"/>
  <c r="L653" i="25" s="1"/>
  <c r="I654" i="25"/>
  <c r="L654" i="25" s="1"/>
  <c r="I655" i="25"/>
  <c r="L655" i="25" s="1"/>
  <c r="I656" i="25"/>
  <c r="L656" i="25" s="1"/>
  <c r="I657" i="25"/>
  <c r="L657" i="25" s="1"/>
  <c r="I658" i="25"/>
  <c r="L658" i="25" s="1"/>
  <c r="I659" i="25"/>
  <c r="L659" i="25" s="1"/>
  <c r="I660" i="25"/>
  <c r="L660" i="25" s="1"/>
  <c r="I661" i="25"/>
  <c r="L661" i="25" s="1"/>
  <c r="I662" i="25"/>
  <c r="L662" i="25" s="1"/>
  <c r="I663" i="25"/>
  <c r="L663" i="25" s="1"/>
  <c r="I664" i="25"/>
  <c r="L664" i="25" s="1"/>
  <c r="I665" i="25"/>
  <c r="L665" i="25" s="1"/>
  <c r="I666" i="25"/>
  <c r="L666" i="25" s="1"/>
  <c r="I667" i="25"/>
  <c r="L667" i="25" s="1"/>
  <c r="I668" i="25"/>
  <c r="L668" i="25" s="1"/>
  <c r="I669" i="25"/>
  <c r="L669" i="25" s="1"/>
  <c r="I670" i="25"/>
  <c r="L670" i="25" s="1"/>
  <c r="I671" i="25"/>
  <c r="L671" i="25" s="1"/>
  <c r="I672" i="25"/>
  <c r="L672" i="25" s="1"/>
  <c r="I673" i="25"/>
  <c r="L673" i="25" s="1"/>
  <c r="I674" i="25"/>
  <c r="L674" i="25" s="1"/>
  <c r="I675" i="25"/>
  <c r="I676" i="25"/>
  <c r="L676" i="25" s="1"/>
  <c r="I677" i="25"/>
  <c r="L677" i="25" s="1"/>
  <c r="I678" i="25"/>
  <c r="L678" i="25" s="1"/>
  <c r="I679" i="25"/>
  <c r="L679" i="25" s="1"/>
  <c r="I680" i="25"/>
  <c r="L680" i="25" s="1"/>
  <c r="I681" i="25"/>
  <c r="L681" i="25" s="1"/>
  <c r="I682" i="25"/>
  <c r="L682" i="25" s="1"/>
  <c r="I683" i="25"/>
  <c r="L683" i="25" s="1"/>
  <c r="I684" i="25"/>
  <c r="L684" i="25" s="1"/>
  <c r="I685" i="25"/>
  <c r="L685" i="25" s="1"/>
  <c r="I686" i="25"/>
  <c r="L686" i="25" s="1"/>
  <c r="I687" i="25"/>
  <c r="L687" i="25" s="1"/>
  <c r="I688" i="25"/>
  <c r="L688" i="25" s="1"/>
  <c r="I689" i="25"/>
  <c r="L689" i="25" s="1"/>
  <c r="I690" i="25"/>
  <c r="L690" i="25" s="1"/>
  <c r="I691" i="25"/>
  <c r="L691" i="25" s="1"/>
  <c r="I692" i="25"/>
  <c r="L692" i="25" s="1"/>
  <c r="I693" i="25"/>
  <c r="L693" i="25" s="1"/>
  <c r="I694" i="25"/>
  <c r="L694" i="25" s="1"/>
  <c r="I695" i="25"/>
  <c r="L695" i="25" s="1"/>
  <c r="I696" i="25"/>
  <c r="L696" i="25" s="1"/>
  <c r="I697" i="25"/>
  <c r="L697" i="25" s="1"/>
  <c r="I698" i="25"/>
  <c r="L698" i="25" s="1"/>
  <c r="I699" i="25"/>
  <c r="L699" i="25" s="1"/>
  <c r="I700" i="25"/>
  <c r="L700" i="25" s="1"/>
  <c r="I701" i="25"/>
  <c r="L701" i="25" s="1"/>
  <c r="I702" i="25"/>
  <c r="L702" i="25" s="1"/>
  <c r="I703" i="25"/>
  <c r="L703" i="25" s="1"/>
  <c r="I704" i="25"/>
  <c r="L704" i="25" s="1"/>
  <c r="I705" i="25"/>
  <c r="L705" i="25" s="1"/>
  <c r="I706" i="25"/>
  <c r="L706" i="25" s="1"/>
  <c r="I707" i="25"/>
  <c r="L707" i="25" s="1"/>
  <c r="I708" i="25"/>
  <c r="L708" i="25" s="1"/>
  <c r="I709" i="25"/>
  <c r="L709" i="25" s="1"/>
  <c r="I710" i="25"/>
  <c r="L710" i="25" s="1"/>
  <c r="I711" i="25"/>
  <c r="L711" i="25" s="1"/>
  <c r="I712" i="25"/>
  <c r="L712" i="25" s="1"/>
  <c r="I713" i="25"/>
  <c r="L713" i="25" s="1"/>
  <c r="I714" i="25"/>
  <c r="L714" i="25" s="1"/>
  <c r="I715" i="25"/>
  <c r="I716" i="25"/>
  <c r="L716" i="25" s="1"/>
  <c r="I717" i="25"/>
  <c r="L717" i="25" s="1"/>
  <c r="I718" i="25"/>
  <c r="L718" i="25" s="1"/>
  <c r="I719" i="25"/>
  <c r="L719" i="25" s="1"/>
  <c r="I720" i="25"/>
  <c r="L720" i="25" s="1"/>
  <c r="I721" i="25"/>
  <c r="L721" i="25" s="1"/>
  <c r="I722" i="25"/>
  <c r="L722" i="25" s="1"/>
  <c r="I723" i="25"/>
  <c r="L723" i="25" s="1"/>
  <c r="I724" i="25"/>
  <c r="L724" i="25" s="1"/>
  <c r="I725" i="25"/>
  <c r="L725" i="25" s="1"/>
  <c r="I726" i="25"/>
  <c r="L726" i="25" s="1"/>
  <c r="I727" i="25"/>
  <c r="L727" i="25" s="1"/>
  <c r="I728" i="25"/>
  <c r="L728" i="25" s="1"/>
  <c r="I729" i="25"/>
  <c r="L729" i="25" s="1"/>
  <c r="I730" i="25"/>
  <c r="L730" i="25" s="1"/>
  <c r="I731" i="25"/>
  <c r="L731" i="25" s="1"/>
  <c r="I732" i="25"/>
  <c r="L732" i="25" s="1"/>
  <c r="I733" i="25"/>
  <c r="L733" i="25" s="1"/>
  <c r="I734" i="25"/>
  <c r="L734" i="25" s="1"/>
  <c r="I735" i="25"/>
  <c r="L735" i="25" s="1"/>
  <c r="I736" i="25"/>
  <c r="L736" i="25" s="1"/>
  <c r="I737" i="25"/>
  <c r="L737" i="25" s="1"/>
  <c r="I738" i="25"/>
  <c r="L738" i="25" s="1"/>
  <c r="I739" i="25"/>
  <c r="L739" i="25" s="1"/>
  <c r="I740" i="25"/>
  <c r="L740" i="25" s="1"/>
  <c r="I741" i="25"/>
  <c r="L741" i="25" s="1"/>
  <c r="I742" i="25"/>
  <c r="L742" i="25" s="1"/>
  <c r="I743" i="25"/>
  <c r="L743" i="25" s="1"/>
  <c r="I744" i="25"/>
  <c r="L744" i="25" s="1"/>
  <c r="I745" i="25"/>
  <c r="L745" i="25" s="1"/>
  <c r="I746" i="25"/>
  <c r="L746" i="25" s="1"/>
  <c r="I747" i="25"/>
  <c r="L747" i="25" s="1"/>
  <c r="I748" i="25"/>
  <c r="L748" i="25" s="1"/>
  <c r="I749" i="25"/>
  <c r="L749" i="25" s="1"/>
  <c r="I750" i="25"/>
  <c r="L750" i="25" s="1"/>
  <c r="I751" i="25"/>
  <c r="L751" i="25" s="1"/>
  <c r="I752" i="25"/>
  <c r="L752" i="25" s="1"/>
  <c r="I753" i="25"/>
  <c r="L753" i="25" s="1"/>
  <c r="I754" i="25"/>
  <c r="L754" i="25" s="1"/>
  <c r="I755" i="25"/>
  <c r="L755" i="25" s="1"/>
  <c r="I756" i="25"/>
  <c r="L756" i="25" s="1"/>
  <c r="I757" i="25"/>
  <c r="L757" i="25" s="1"/>
  <c r="I758" i="25"/>
  <c r="L758" i="25" s="1"/>
  <c r="I759" i="25"/>
  <c r="L759" i="25" s="1"/>
  <c r="I760" i="25"/>
  <c r="L760" i="25" s="1"/>
  <c r="I761" i="25"/>
  <c r="L761" i="25" s="1"/>
  <c r="I762" i="25"/>
  <c r="L762" i="25" s="1"/>
  <c r="I763" i="25"/>
  <c r="L763" i="25" s="1"/>
  <c r="I764" i="25"/>
  <c r="L764" i="25" s="1"/>
  <c r="I765" i="25"/>
  <c r="L765" i="25" s="1"/>
  <c r="I766" i="25"/>
  <c r="L766" i="25" s="1"/>
  <c r="I767" i="25"/>
  <c r="L767" i="25" s="1"/>
  <c r="I768" i="25"/>
  <c r="L768" i="25" s="1"/>
  <c r="I769" i="25"/>
  <c r="L769" i="25" s="1"/>
  <c r="I770" i="25"/>
  <c r="L770" i="25" s="1"/>
  <c r="I771" i="25"/>
  <c r="L771" i="25" s="1"/>
  <c r="I772" i="25"/>
  <c r="L772" i="25" s="1"/>
  <c r="I773" i="25"/>
  <c r="L773" i="25" s="1"/>
  <c r="I774" i="25"/>
  <c r="L774" i="25" s="1"/>
  <c r="I775" i="25"/>
  <c r="L775" i="25" s="1"/>
  <c r="I776" i="25"/>
  <c r="L776" i="25" s="1"/>
  <c r="I777" i="25"/>
  <c r="L777" i="25" s="1"/>
  <c r="I778" i="25"/>
  <c r="L778" i="25" s="1"/>
  <c r="I779" i="25"/>
  <c r="L779" i="25" s="1"/>
  <c r="I780" i="25"/>
  <c r="L780" i="25" s="1"/>
  <c r="I781" i="25"/>
  <c r="L781" i="25" s="1"/>
  <c r="I782" i="25"/>
  <c r="L782" i="25" s="1"/>
  <c r="I783" i="25"/>
  <c r="L783" i="25" s="1"/>
  <c r="I784" i="25"/>
  <c r="L784" i="25" s="1"/>
  <c r="I785" i="25"/>
  <c r="L785" i="25" s="1"/>
  <c r="I786" i="25"/>
  <c r="L786" i="25" s="1"/>
  <c r="I787" i="25"/>
  <c r="L787" i="25" s="1"/>
  <c r="I788" i="25"/>
  <c r="L788" i="25" s="1"/>
  <c r="I789" i="25"/>
  <c r="L789" i="25" s="1"/>
  <c r="I790" i="25"/>
  <c r="L790" i="25" s="1"/>
  <c r="I791" i="25"/>
  <c r="L791" i="25" s="1"/>
  <c r="I792" i="25"/>
  <c r="L792" i="25" s="1"/>
  <c r="I793" i="25"/>
  <c r="L793" i="25" s="1"/>
  <c r="I794" i="25"/>
  <c r="L794" i="25" s="1"/>
  <c r="I795" i="25"/>
  <c r="L795" i="25" s="1"/>
  <c r="I796" i="25"/>
  <c r="L796" i="25" s="1"/>
  <c r="I797" i="25"/>
  <c r="L797" i="25" s="1"/>
  <c r="I798" i="25"/>
  <c r="L798" i="25" s="1"/>
  <c r="I799" i="25"/>
  <c r="L799" i="25" s="1"/>
  <c r="I800" i="25"/>
  <c r="L800" i="25" s="1"/>
  <c r="I801" i="25"/>
  <c r="L801" i="25" s="1"/>
  <c r="I802" i="25"/>
  <c r="L802" i="25" s="1"/>
  <c r="I803" i="25"/>
  <c r="L803" i="25" s="1"/>
  <c r="I804" i="25"/>
  <c r="L804" i="25" s="1"/>
  <c r="I805" i="25"/>
  <c r="L805" i="25" s="1"/>
  <c r="I806" i="25"/>
  <c r="L806" i="25" s="1"/>
  <c r="I807" i="25"/>
  <c r="L807" i="25" s="1"/>
  <c r="I808" i="25"/>
  <c r="L808" i="25" s="1"/>
  <c r="I809" i="25"/>
  <c r="L809" i="25" s="1"/>
  <c r="I810" i="25"/>
  <c r="L810" i="25" s="1"/>
  <c r="I811" i="25"/>
  <c r="L811" i="25" s="1"/>
  <c r="I812" i="25"/>
  <c r="L812" i="25" s="1"/>
  <c r="I813" i="25"/>
  <c r="L813" i="25" s="1"/>
  <c r="I814" i="25"/>
  <c r="L814" i="25" s="1"/>
  <c r="I815" i="25"/>
  <c r="L815" i="25" s="1"/>
  <c r="I816" i="25"/>
  <c r="L816" i="25" s="1"/>
  <c r="I817" i="25"/>
  <c r="L817" i="25" s="1"/>
  <c r="I818" i="25"/>
  <c r="L818" i="25" s="1"/>
  <c r="I819" i="25"/>
  <c r="L819" i="25" s="1"/>
  <c r="I820" i="25"/>
  <c r="L820" i="25" s="1"/>
  <c r="I821" i="25"/>
  <c r="L821" i="25" s="1"/>
  <c r="I822" i="25"/>
  <c r="L822" i="25" s="1"/>
  <c r="I823" i="25"/>
  <c r="L823" i="25" s="1"/>
  <c r="I824" i="25"/>
  <c r="I825" i="25"/>
  <c r="L825" i="25" s="1"/>
  <c r="I826" i="25"/>
  <c r="L826" i="25" s="1"/>
  <c r="I827" i="25"/>
  <c r="L827" i="25" s="1"/>
  <c r="I828" i="25"/>
  <c r="L828" i="25" s="1"/>
  <c r="I829" i="25"/>
  <c r="L829" i="25" s="1"/>
  <c r="I830" i="25"/>
  <c r="L830" i="25" s="1"/>
  <c r="I831" i="25"/>
  <c r="L831" i="25" s="1"/>
  <c r="I832" i="25"/>
  <c r="L832" i="25" s="1"/>
  <c r="I833" i="25"/>
  <c r="L833" i="25" s="1"/>
  <c r="I834" i="25"/>
  <c r="L834" i="25" s="1"/>
  <c r="I835" i="25"/>
  <c r="L835" i="25" s="1"/>
  <c r="I836" i="25"/>
  <c r="L836" i="25" s="1"/>
  <c r="I837" i="25"/>
  <c r="L837" i="25" s="1"/>
  <c r="I838" i="25"/>
  <c r="L838" i="25" s="1"/>
  <c r="I839" i="25"/>
  <c r="L839" i="25" s="1"/>
  <c r="I840" i="25"/>
  <c r="L840" i="25" s="1"/>
  <c r="I841" i="25"/>
  <c r="L841" i="25" s="1"/>
  <c r="I842" i="25"/>
  <c r="L842" i="25" s="1"/>
  <c r="I843" i="25"/>
  <c r="L843" i="25" s="1"/>
  <c r="I844" i="25"/>
  <c r="L844" i="25" s="1"/>
  <c r="I845" i="25"/>
  <c r="L845" i="25" s="1"/>
  <c r="I846" i="25"/>
  <c r="L846" i="25" s="1"/>
  <c r="I847" i="25"/>
  <c r="L847" i="25" s="1"/>
  <c r="I848" i="25"/>
  <c r="L848" i="25" s="1"/>
  <c r="I849" i="25"/>
  <c r="L849" i="25" s="1"/>
  <c r="I850" i="25"/>
  <c r="L850" i="25" s="1"/>
  <c r="I851" i="25"/>
  <c r="L851" i="25" s="1"/>
  <c r="I852" i="25"/>
  <c r="L852" i="25" s="1"/>
  <c r="I853" i="25"/>
  <c r="L853" i="25" s="1"/>
  <c r="I854" i="25"/>
  <c r="L854" i="25" s="1"/>
  <c r="I855" i="25"/>
  <c r="L855" i="25" s="1"/>
  <c r="I856" i="25"/>
  <c r="L856" i="25" s="1"/>
  <c r="I857" i="25"/>
  <c r="I858" i="25"/>
  <c r="L858" i="25" s="1"/>
  <c r="I859" i="25"/>
  <c r="L859" i="25" s="1"/>
  <c r="I860" i="25"/>
  <c r="L860" i="25" s="1"/>
  <c r="I861" i="25"/>
  <c r="L861" i="25" s="1"/>
  <c r="I862" i="25"/>
  <c r="L862" i="25" s="1"/>
  <c r="I863" i="25"/>
  <c r="L863" i="25" s="1"/>
  <c r="I864" i="25"/>
  <c r="L864" i="25" s="1"/>
  <c r="I865" i="25"/>
  <c r="L865" i="25" s="1"/>
  <c r="I866" i="25"/>
  <c r="L866" i="25" s="1"/>
  <c r="I867" i="25"/>
  <c r="L867" i="25" s="1"/>
  <c r="I868" i="25"/>
  <c r="L868" i="25" s="1"/>
  <c r="I869" i="25"/>
  <c r="L869" i="25" s="1"/>
  <c r="I870" i="25"/>
  <c r="L870" i="25" s="1"/>
  <c r="I871" i="25"/>
  <c r="L871" i="25" s="1"/>
  <c r="I872" i="25"/>
  <c r="L872" i="25" s="1"/>
  <c r="I873" i="25"/>
  <c r="L873" i="25" s="1"/>
  <c r="I874" i="25"/>
  <c r="L874" i="25" s="1"/>
  <c r="I875" i="25"/>
  <c r="L875" i="25" s="1"/>
  <c r="I876" i="25"/>
  <c r="L876" i="25" s="1"/>
  <c r="I877" i="25"/>
  <c r="L877" i="25" s="1"/>
  <c r="I878" i="25"/>
  <c r="L878" i="25" s="1"/>
  <c r="I879" i="25"/>
  <c r="L879" i="25" s="1"/>
  <c r="I880" i="25"/>
  <c r="L880" i="25" s="1"/>
  <c r="I881" i="25"/>
  <c r="L881" i="25" s="1"/>
  <c r="I882" i="25"/>
  <c r="L882" i="25" s="1"/>
  <c r="I883" i="25"/>
  <c r="L883" i="25" s="1"/>
  <c r="I884" i="25"/>
  <c r="L884" i="25" s="1"/>
  <c r="I885" i="25"/>
  <c r="L885" i="25" s="1"/>
  <c r="I886" i="25"/>
  <c r="L886" i="25" s="1"/>
  <c r="I887" i="25"/>
  <c r="L887" i="25" s="1"/>
  <c r="I888" i="25"/>
  <c r="L888" i="25" s="1"/>
  <c r="I889" i="25"/>
  <c r="L889" i="25" s="1"/>
  <c r="I890" i="25"/>
  <c r="L890" i="25" s="1"/>
  <c r="I891" i="25"/>
  <c r="L891" i="25" s="1"/>
  <c r="I892" i="25"/>
  <c r="L892" i="25" s="1"/>
  <c r="I893" i="25"/>
  <c r="L893" i="25" s="1"/>
  <c r="I894" i="25"/>
  <c r="L894" i="25" s="1"/>
  <c r="I895" i="25"/>
  <c r="L895" i="25" s="1"/>
  <c r="I896" i="25"/>
  <c r="L896" i="25" s="1"/>
  <c r="I897" i="25"/>
  <c r="L897" i="25" s="1"/>
  <c r="I898" i="25"/>
  <c r="L898" i="25" s="1"/>
  <c r="I899" i="25"/>
  <c r="L899" i="25" s="1"/>
  <c r="I900" i="25"/>
  <c r="L900" i="25" s="1"/>
  <c r="I901" i="25"/>
  <c r="L901" i="25" s="1"/>
  <c r="I902" i="25"/>
  <c r="L902" i="25" s="1"/>
  <c r="I903" i="25"/>
  <c r="L903" i="25" s="1"/>
  <c r="I904" i="25"/>
  <c r="L904" i="25" s="1"/>
  <c r="I905" i="25"/>
  <c r="L905" i="25" s="1"/>
  <c r="I906" i="25"/>
  <c r="L906" i="25" s="1"/>
  <c r="I907" i="25"/>
  <c r="L907" i="25" s="1"/>
  <c r="I908" i="25"/>
  <c r="L908" i="25" s="1"/>
  <c r="I909" i="25"/>
  <c r="L909" i="25" s="1"/>
  <c r="I910" i="25"/>
  <c r="L910" i="25" s="1"/>
  <c r="I911" i="25"/>
  <c r="L911" i="25" s="1"/>
  <c r="I912" i="25"/>
  <c r="L912" i="25" s="1"/>
  <c r="I913" i="25"/>
  <c r="L913" i="25" s="1"/>
  <c r="I914" i="25"/>
  <c r="L914" i="25" s="1"/>
  <c r="I915" i="25"/>
  <c r="L915" i="25" s="1"/>
  <c r="I916" i="25"/>
  <c r="L916" i="25" s="1"/>
  <c r="I917" i="25"/>
  <c r="L917" i="25" s="1"/>
  <c r="I918" i="25"/>
  <c r="L918" i="25" s="1"/>
  <c r="I919" i="25"/>
  <c r="L919" i="25" s="1"/>
  <c r="I920" i="25"/>
  <c r="L920" i="25" s="1"/>
  <c r="I921" i="25"/>
  <c r="L921" i="25" s="1"/>
  <c r="I922" i="25"/>
  <c r="L922" i="25" s="1"/>
  <c r="I923" i="25"/>
  <c r="L923" i="25" s="1"/>
  <c r="I924" i="25"/>
  <c r="L924" i="25" s="1"/>
  <c r="I925" i="25"/>
  <c r="L925" i="25" s="1"/>
  <c r="I926" i="25"/>
  <c r="L926" i="25" s="1"/>
  <c r="I927" i="25"/>
  <c r="L927" i="25" s="1"/>
  <c r="I928" i="25"/>
  <c r="L928" i="25" s="1"/>
  <c r="I929" i="25"/>
  <c r="L929" i="25" s="1"/>
  <c r="I930" i="25"/>
  <c r="L930" i="25" s="1"/>
  <c r="I931" i="25"/>
  <c r="L931" i="25" s="1"/>
  <c r="I932" i="25"/>
  <c r="L932" i="25" s="1"/>
  <c r="I933" i="25"/>
  <c r="L933" i="25" s="1"/>
  <c r="I934" i="25"/>
  <c r="L934" i="25" s="1"/>
  <c r="I935" i="25"/>
  <c r="L935" i="25" s="1"/>
  <c r="I936" i="25"/>
  <c r="L936" i="25" s="1"/>
  <c r="I937" i="25"/>
  <c r="L937" i="25" s="1"/>
  <c r="I938" i="25"/>
  <c r="L938" i="25" s="1"/>
  <c r="I939" i="25"/>
  <c r="L939" i="25" s="1"/>
  <c r="I940" i="25"/>
  <c r="L940" i="25" s="1"/>
  <c r="I941" i="25"/>
  <c r="L941" i="25" s="1"/>
  <c r="I942" i="25"/>
  <c r="L942" i="25" s="1"/>
  <c r="I943" i="25"/>
  <c r="I944" i="25"/>
  <c r="L944" i="25" s="1"/>
  <c r="I945" i="25"/>
  <c r="L945" i="25" s="1"/>
  <c r="I946" i="25"/>
  <c r="L946" i="25" s="1"/>
  <c r="I947" i="25"/>
  <c r="L947" i="25" s="1"/>
  <c r="I948" i="25"/>
  <c r="L948" i="25" s="1"/>
  <c r="I949" i="25"/>
  <c r="L949" i="25" s="1"/>
  <c r="I950" i="25"/>
  <c r="L950" i="25" s="1"/>
  <c r="I951" i="25"/>
  <c r="L951" i="25" s="1"/>
  <c r="I952" i="25"/>
  <c r="L952" i="25" s="1"/>
  <c r="I953" i="25"/>
  <c r="L953" i="25" s="1"/>
  <c r="I954" i="25"/>
  <c r="L954" i="25" s="1"/>
  <c r="I955" i="25"/>
  <c r="L955" i="25" s="1"/>
  <c r="I956" i="25"/>
  <c r="L956" i="25" s="1"/>
  <c r="I957" i="25"/>
  <c r="L957" i="25" s="1"/>
  <c r="I958" i="25"/>
  <c r="L958" i="25" s="1"/>
  <c r="I959" i="25"/>
  <c r="L959" i="25" s="1"/>
  <c r="I960" i="25"/>
  <c r="L960" i="25" s="1"/>
  <c r="I961" i="25"/>
  <c r="L961" i="25" s="1"/>
  <c r="I962" i="25"/>
  <c r="L962" i="25" s="1"/>
  <c r="I963" i="25"/>
  <c r="L963" i="25" s="1"/>
  <c r="I964" i="25"/>
  <c r="L964" i="25" s="1"/>
  <c r="I965" i="25"/>
  <c r="L965" i="25" s="1"/>
  <c r="I966" i="25"/>
  <c r="L966" i="25" s="1"/>
  <c r="I967" i="25"/>
  <c r="L967" i="25" s="1"/>
  <c r="I968" i="25"/>
  <c r="L968" i="25" s="1"/>
  <c r="I969" i="25"/>
  <c r="L969" i="25" s="1"/>
  <c r="I970" i="25"/>
  <c r="L970" i="25" s="1"/>
  <c r="I971" i="25"/>
  <c r="I972" i="25"/>
  <c r="L972" i="25" s="1"/>
  <c r="I973" i="25"/>
  <c r="L973" i="25" s="1"/>
  <c r="I974" i="25"/>
  <c r="L974" i="25" s="1"/>
  <c r="I975" i="25"/>
  <c r="L975" i="25" s="1"/>
  <c r="I976" i="25"/>
  <c r="L976" i="25" s="1"/>
  <c r="I977" i="25"/>
  <c r="L977" i="25" s="1"/>
  <c r="I978" i="25"/>
  <c r="L978" i="25" s="1"/>
  <c r="I979" i="25"/>
  <c r="L979" i="25" s="1"/>
  <c r="I980" i="25"/>
  <c r="L980" i="25" s="1"/>
  <c r="I981" i="25"/>
  <c r="L981" i="25" s="1"/>
  <c r="I982" i="25"/>
  <c r="L982" i="25" s="1"/>
  <c r="I983" i="25"/>
  <c r="L983" i="25" s="1"/>
  <c r="I984" i="25"/>
  <c r="L984" i="25" s="1"/>
  <c r="I985" i="25"/>
  <c r="L985" i="25" s="1"/>
  <c r="I986" i="25"/>
  <c r="L986" i="25" s="1"/>
  <c r="I987" i="25"/>
  <c r="L987" i="25" s="1"/>
  <c r="I988" i="25"/>
  <c r="L988" i="25" s="1"/>
  <c r="I989" i="25"/>
  <c r="L989" i="25" s="1"/>
  <c r="I990" i="25"/>
  <c r="L990" i="25" s="1"/>
  <c r="I991" i="25"/>
  <c r="L991" i="25" s="1"/>
  <c r="I992" i="25"/>
  <c r="L992" i="25" s="1"/>
  <c r="I993" i="25"/>
  <c r="L993" i="25" s="1"/>
  <c r="I994" i="25"/>
  <c r="L994" i="25" s="1"/>
  <c r="I995" i="25"/>
  <c r="L995" i="25" s="1"/>
  <c r="I996" i="25"/>
  <c r="L996" i="25" s="1"/>
  <c r="I997" i="25"/>
  <c r="L997" i="25" s="1"/>
  <c r="I998" i="25"/>
  <c r="L998" i="25" s="1"/>
  <c r="I999" i="25"/>
  <c r="L999" i="25" s="1"/>
  <c r="I1000" i="25"/>
  <c r="L1000" i="25" s="1"/>
  <c r="I1001" i="25"/>
  <c r="L1001" i="25" s="1"/>
  <c r="I1002" i="25"/>
  <c r="L1002" i="25" s="1"/>
  <c r="I1003" i="25"/>
  <c r="L1003" i="25" s="1"/>
  <c r="I1004" i="25"/>
  <c r="L1004" i="25" s="1"/>
  <c r="I1005" i="25"/>
  <c r="L1005" i="25" s="1"/>
  <c r="I1006" i="25"/>
  <c r="L1006" i="25" s="1"/>
  <c r="I1007" i="25"/>
  <c r="L1007" i="25" s="1"/>
  <c r="I1008" i="25"/>
  <c r="L1008" i="25" s="1"/>
  <c r="I1009" i="25"/>
  <c r="L1009" i="25" s="1"/>
  <c r="I1010" i="25"/>
  <c r="L1010" i="25" s="1"/>
  <c r="I1011" i="25"/>
  <c r="L1011" i="25" s="1"/>
  <c r="I1012" i="25"/>
  <c r="L1012" i="25" s="1"/>
  <c r="I1013" i="25"/>
  <c r="L1013" i="25" s="1"/>
  <c r="I1014" i="25"/>
  <c r="L1014" i="25" s="1"/>
  <c r="I1015" i="25"/>
  <c r="L1015" i="25" s="1"/>
  <c r="I1016" i="25"/>
  <c r="L1016" i="25" s="1"/>
  <c r="I1017" i="25"/>
  <c r="L1017" i="25" s="1"/>
  <c r="I1018" i="25"/>
  <c r="L1018" i="25" s="1"/>
  <c r="I1019" i="25"/>
  <c r="L1019" i="25" s="1"/>
  <c r="I1020" i="25"/>
  <c r="L1020" i="25" s="1"/>
  <c r="I1021" i="25"/>
  <c r="L1021" i="25" s="1"/>
  <c r="I1022" i="25"/>
  <c r="L1022" i="25" s="1"/>
  <c r="I1023" i="25"/>
  <c r="L1023" i="25" s="1"/>
  <c r="I1024" i="25"/>
  <c r="L1024" i="25" s="1"/>
  <c r="I1025" i="25"/>
  <c r="L1025" i="25" s="1"/>
  <c r="I1026" i="25"/>
  <c r="L1026" i="25" s="1"/>
  <c r="I1027" i="25"/>
  <c r="L1027" i="25" s="1"/>
  <c r="I1028" i="25"/>
  <c r="L1028" i="25" s="1"/>
  <c r="I1029" i="25"/>
  <c r="L1029" i="25" s="1"/>
  <c r="I1030" i="25"/>
  <c r="L1030" i="25" s="1"/>
  <c r="I1031" i="25"/>
  <c r="L1031" i="25" s="1"/>
  <c r="I1032" i="25"/>
  <c r="L1032" i="25" s="1"/>
  <c r="I1033" i="25"/>
  <c r="L1033" i="25" s="1"/>
  <c r="I1034" i="25"/>
  <c r="L1034" i="25" s="1"/>
  <c r="I1035" i="25"/>
  <c r="L1035" i="25" s="1"/>
  <c r="I1036" i="25"/>
  <c r="L1036" i="25" s="1"/>
  <c r="I1037" i="25"/>
  <c r="L1037" i="25" s="1"/>
  <c r="I1038" i="25"/>
  <c r="L1038" i="25" s="1"/>
  <c r="I1039" i="25"/>
  <c r="L1039" i="25" s="1"/>
  <c r="I1040" i="25"/>
  <c r="L1040" i="25" s="1"/>
  <c r="I1041" i="25"/>
  <c r="L1041" i="25" s="1"/>
  <c r="I1042" i="25"/>
  <c r="L1042" i="25" s="1"/>
  <c r="I1043" i="25"/>
  <c r="I1044" i="25"/>
  <c r="L1044" i="25" s="1"/>
  <c r="I1045" i="25"/>
  <c r="L1045" i="25" s="1"/>
  <c r="I1046" i="25"/>
  <c r="L1046" i="25" s="1"/>
  <c r="I1047" i="25"/>
  <c r="L1047" i="25" s="1"/>
  <c r="I1048" i="25"/>
  <c r="L1048" i="25" s="1"/>
  <c r="I1049" i="25"/>
  <c r="L1049" i="25" s="1"/>
  <c r="I1050" i="25"/>
  <c r="L1050" i="25" s="1"/>
  <c r="I1051" i="25"/>
  <c r="L1051" i="25" s="1"/>
  <c r="I1052" i="25"/>
  <c r="L1052" i="25" s="1"/>
  <c r="I1053" i="25"/>
  <c r="L1053" i="25" s="1"/>
  <c r="I1054" i="25"/>
  <c r="L1054" i="25" s="1"/>
  <c r="I1055" i="25"/>
  <c r="L1055" i="25" s="1"/>
  <c r="I1056" i="25"/>
  <c r="L1056" i="25" s="1"/>
  <c r="I1057" i="25"/>
  <c r="L1057" i="25" s="1"/>
  <c r="I1058" i="25"/>
  <c r="L1058" i="25" s="1"/>
  <c r="I1059" i="25"/>
  <c r="L1059" i="25" s="1"/>
  <c r="I1060" i="25"/>
  <c r="L1060" i="25" s="1"/>
  <c r="I1061" i="25"/>
  <c r="L1061" i="25" s="1"/>
  <c r="I1062" i="25"/>
  <c r="L1062" i="25" s="1"/>
  <c r="I1063" i="25"/>
  <c r="I1064" i="25"/>
  <c r="L1064" i="25" s="1"/>
  <c r="I1065" i="25"/>
  <c r="L1065" i="25" s="1"/>
  <c r="I1066" i="25"/>
  <c r="L1066" i="25" s="1"/>
  <c r="I1067" i="25"/>
  <c r="L1067" i="25" s="1"/>
  <c r="I1068" i="25"/>
  <c r="L1068" i="25" s="1"/>
  <c r="I1069" i="25"/>
  <c r="L1069" i="25" s="1"/>
  <c r="I1070" i="25"/>
  <c r="L1070" i="25" s="1"/>
  <c r="I1071" i="25"/>
  <c r="L1071" i="25" s="1"/>
  <c r="I1072" i="25"/>
  <c r="L1072" i="25" s="1"/>
  <c r="I1073" i="25"/>
  <c r="L1073" i="25" s="1"/>
  <c r="I1074" i="25"/>
  <c r="L1074" i="25" s="1"/>
  <c r="I1075" i="25"/>
  <c r="L1075" i="25" s="1"/>
  <c r="I1076" i="25"/>
  <c r="L1076" i="25" s="1"/>
  <c r="I1077" i="25"/>
  <c r="L1077" i="25" s="1"/>
  <c r="I1078" i="25"/>
  <c r="L1078" i="25" s="1"/>
  <c r="I1079" i="25"/>
  <c r="L1079" i="25" s="1"/>
  <c r="I1080" i="25"/>
  <c r="L1080" i="25" s="1"/>
  <c r="I1081" i="25"/>
  <c r="L1081" i="25" s="1"/>
  <c r="I1082" i="25"/>
  <c r="L1082" i="25" s="1"/>
  <c r="I1083" i="25"/>
  <c r="L1083" i="25" s="1"/>
  <c r="I1084" i="25"/>
  <c r="L1084" i="25" s="1"/>
  <c r="I1085" i="25"/>
  <c r="L1085" i="25" s="1"/>
  <c r="I1086" i="25"/>
  <c r="L1086" i="25" s="1"/>
  <c r="I1087" i="25"/>
  <c r="L1087" i="25" s="1"/>
  <c r="I1088" i="25"/>
  <c r="L1088" i="25" s="1"/>
  <c r="I1089" i="25"/>
  <c r="L1089" i="25" s="1"/>
  <c r="I1090" i="25"/>
  <c r="L1090" i="25" s="1"/>
  <c r="I1091" i="25"/>
  <c r="L1091" i="25" s="1"/>
  <c r="I1092" i="25"/>
  <c r="L1092" i="25" s="1"/>
  <c r="I1093" i="25"/>
  <c r="L1093" i="25" s="1"/>
  <c r="I1094" i="25"/>
  <c r="L1094" i="25" s="1"/>
  <c r="I1095" i="25"/>
  <c r="L1095" i="25" s="1"/>
  <c r="I1096" i="25"/>
  <c r="L1096" i="25" s="1"/>
  <c r="I1097" i="25"/>
  <c r="L1097" i="25" s="1"/>
  <c r="I1098" i="25"/>
  <c r="L1098" i="25" s="1"/>
  <c r="I1099" i="25"/>
  <c r="L1099" i="25" s="1"/>
  <c r="I1100" i="25"/>
  <c r="L1100" i="25" s="1"/>
  <c r="I1101" i="25"/>
  <c r="L1101" i="25" s="1"/>
  <c r="I1102" i="25"/>
  <c r="L1102" i="25" s="1"/>
  <c r="I1103" i="25"/>
  <c r="L1103" i="25" s="1"/>
  <c r="I1104" i="25"/>
  <c r="L1104" i="25" s="1"/>
  <c r="I1105" i="25"/>
  <c r="L1105" i="25" s="1"/>
  <c r="I1106" i="25"/>
  <c r="L1106" i="25" s="1"/>
  <c r="I1107" i="25"/>
  <c r="L1107" i="25" s="1"/>
  <c r="I1108" i="25"/>
  <c r="L1108" i="25" s="1"/>
  <c r="I1109" i="25"/>
  <c r="L1109" i="25" s="1"/>
  <c r="I1110" i="25"/>
  <c r="L1110" i="25" s="1"/>
  <c r="I1111" i="25"/>
  <c r="L1111" i="25" s="1"/>
  <c r="I1112" i="25"/>
  <c r="L1112" i="25" s="1"/>
  <c r="I1113" i="25"/>
  <c r="L1113" i="25" s="1"/>
  <c r="I1114" i="25"/>
  <c r="L1114" i="25" s="1"/>
  <c r="I1115" i="25"/>
  <c r="L1115" i="25" s="1"/>
  <c r="I1116" i="25"/>
  <c r="L1116" i="25" s="1"/>
  <c r="I1117" i="25"/>
  <c r="L1117" i="25" s="1"/>
  <c r="I1118" i="25"/>
  <c r="L1118" i="25" s="1"/>
  <c r="I1119" i="25"/>
  <c r="L1119" i="25" s="1"/>
  <c r="I1120" i="25"/>
  <c r="L1120" i="25" s="1"/>
  <c r="I1121" i="25"/>
  <c r="L1121" i="25" s="1"/>
  <c r="I1122" i="25"/>
  <c r="L1122" i="25" s="1"/>
  <c r="I1123" i="25"/>
  <c r="L1123" i="25" s="1"/>
  <c r="I1124" i="25"/>
  <c r="L1124" i="25" s="1"/>
  <c r="I1125" i="25"/>
  <c r="L1125" i="25" s="1"/>
  <c r="I1126" i="25"/>
  <c r="I1127" i="25"/>
  <c r="L1127" i="25" s="1"/>
  <c r="I1128" i="25"/>
  <c r="L1128" i="25" s="1"/>
  <c r="I1129" i="25"/>
  <c r="L1129" i="25" s="1"/>
  <c r="I1130" i="25"/>
  <c r="L1130" i="25" s="1"/>
  <c r="I1131" i="25"/>
  <c r="L1131" i="25" s="1"/>
  <c r="I1132" i="25"/>
  <c r="L1132" i="25" s="1"/>
  <c r="I1133" i="25"/>
  <c r="L1133" i="25" s="1"/>
  <c r="I1134" i="25"/>
  <c r="L1134" i="25" s="1"/>
  <c r="I1135" i="25"/>
  <c r="L1135" i="25" s="1"/>
  <c r="I1136" i="25"/>
  <c r="L1136" i="25" s="1"/>
  <c r="I1137" i="25"/>
  <c r="L1137" i="25" s="1"/>
  <c r="I1138" i="25"/>
  <c r="L1138" i="25" s="1"/>
  <c r="I1139" i="25"/>
  <c r="L1139" i="25" s="1"/>
  <c r="I1140" i="25"/>
  <c r="L1140" i="25" s="1"/>
  <c r="I1141" i="25"/>
  <c r="L1141" i="25" s="1"/>
  <c r="I1142" i="25"/>
  <c r="L1142" i="25" s="1"/>
  <c r="I1143" i="25"/>
  <c r="L1143" i="25" s="1"/>
  <c r="I1144" i="25"/>
  <c r="L1144" i="25" s="1"/>
  <c r="I1145" i="25"/>
  <c r="L1145" i="25" s="1"/>
  <c r="I1146" i="25"/>
  <c r="L1146" i="25" s="1"/>
  <c r="I1147" i="25"/>
  <c r="I1148" i="25"/>
  <c r="L1148" i="25" s="1"/>
  <c r="I1149" i="25"/>
  <c r="L1149" i="25" s="1"/>
  <c r="I1150" i="25"/>
  <c r="L1150" i="25" s="1"/>
  <c r="I1151" i="25"/>
  <c r="L1151" i="25" s="1"/>
  <c r="I1152" i="25"/>
  <c r="L1152" i="25" s="1"/>
  <c r="I1153" i="25"/>
  <c r="L1153" i="25" s="1"/>
  <c r="I1154" i="25"/>
  <c r="L1154" i="25" s="1"/>
  <c r="I1155" i="25"/>
  <c r="L1155" i="25" s="1"/>
  <c r="I1156" i="25"/>
  <c r="L1156" i="25" s="1"/>
  <c r="I1157" i="25"/>
  <c r="L1157" i="25" s="1"/>
  <c r="I1158" i="25"/>
  <c r="L1158" i="25" s="1"/>
  <c r="I1159" i="25"/>
  <c r="L1159" i="25" s="1"/>
  <c r="I1160" i="25"/>
  <c r="L1160" i="25" s="1"/>
  <c r="I1161" i="25"/>
  <c r="L1161" i="25" s="1"/>
  <c r="I1162" i="25"/>
  <c r="L1162" i="25" s="1"/>
  <c r="I1163" i="25"/>
  <c r="L1163" i="25" s="1"/>
  <c r="I1164" i="25"/>
  <c r="L1164" i="25" s="1"/>
  <c r="I1165" i="25"/>
  <c r="L1165" i="25" s="1"/>
  <c r="I1166" i="25"/>
  <c r="L1166" i="25" s="1"/>
  <c r="I1167" i="25"/>
  <c r="L1167" i="25" s="1"/>
  <c r="I1168" i="25"/>
  <c r="L1168" i="25" s="1"/>
  <c r="I1169" i="25"/>
  <c r="L1169" i="25" s="1"/>
  <c r="I1170" i="25"/>
  <c r="L1170" i="25" s="1"/>
  <c r="I1171" i="25"/>
  <c r="L1171" i="25" s="1"/>
  <c r="I1172" i="25"/>
  <c r="L1172" i="25" s="1"/>
  <c r="I1173" i="25"/>
  <c r="L1173" i="25" s="1"/>
  <c r="I1174" i="25"/>
  <c r="L1174" i="25" s="1"/>
  <c r="I1175" i="25"/>
  <c r="L1175" i="25" s="1"/>
  <c r="I1176" i="25"/>
  <c r="L1176" i="25" s="1"/>
  <c r="I1177" i="25"/>
  <c r="L1177" i="25" s="1"/>
  <c r="I1178" i="25"/>
  <c r="L1178" i="25" s="1"/>
  <c r="I1179" i="25"/>
  <c r="L1179" i="25" s="1"/>
  <c r="I1180" i="25"/>
  <c r="L1180" i="25" s="1"/>
  <c r="I1181" i="25"/>
  <c r="L1181" i="25" s="1"/>
  <c r="I1182" i="25"/>
  <c r="L1182" i="25" s="1"/>
  <c r="I1183" i="25"/>
  <c r="L1183" i="25" s="1"/>
  <c r="I1184" i="25"/>
  <c r="L1184" i="25" s="1"/>
  <c r="I1185" i="25"/>
  <c r="L1185" i="25" s="1"/>
  <c r="I1186" i="25"/>
  <c r="L1186" i="25" s="1"/>
  <c r="I1187" i="25"/>
  <c r="L1187" i="25" s="1"/>
  <c r="I1188" i="25"/>
  <c r="L1188" i="25" s="1"/>
  <c r="I1189" i="25"/>
  <c r="L1189" i="25" s="1"/>
  <c r="I1190" i="25"/>
  <c r="L1190" i="25" s="1"/>
  <c r="I1191" i="25"/>
  <c r="L1191" i="25" s="1"/>
  <c r="I1192" i="25"/>
  <c r="L1192" i="25" s="1"/>
  <c r="I1193" i="25"/>
  <c r="L1193" i="25" s="1"/>
  <c r="I1194" i="25"/>
  <c r="L1194" i="25" s="1"/>
  <c r="I1195" i="25"/>
  <c r="L1195" i="25" s="1"/>
  <c r="I1196" i="25"/>
  <c r="L1196" i="25" s="1"/>
  <c r="I1197" i="25"/>
  <c r="L1197" i="25" s="1"/>
  <c r="I1198" i="25"/>
  <c r="L1198" i="25" s="1"/>
  <c r="I1199" i="25"/>
  <c r="L1199" i="25" s="1"/>
  <c r="I1200" i="25"/>
  <c r="L1200" i="25" s="1"/>
  <c r="I1201" i="25"/>
  <c r="L1201" i="25" s="1"/>
  <c r="I1202" i="25"/>
  <c r="L1202" i="25" s="1"/>
  <c r="I1203" i="25"/>
  <c r="L1203" i="25" s="1"/>
  <c r="I1204" i="25"/>
  <c r="L1204" i="25" s="1"/>
  <c r="I1205" i="25"/>
  <c r="L1205" i="25" s="1"/>
  <c r="I1206" i="25"/>
  <c r="L1206" i="25" s="1"/>
  <c r="I1207" i="25"/>
  <c r="L1207" i="25" s="1"/>
  <c r="I1208" i="25"/>
  <c r="L1208" i="25" s="1"/>
  <c r="I1209" i="25"/>
  <c r="I1210" i="25"/>
  <c r="L1210" i="25" s="1"/>
  <c r="I1211" i="25"/>
  <c r="L1211" i="25" s="1"/>
  <c r="I1212" i="25"/>
  <c r="L1212" i="25" s="1"/>
  <c r="I1213" i="25"/>
  <c r="L1213" i="25" s="1"/>
  <c r="I1214" i="25"/>
  <c r="L1214" i="25" s="1"/>
  <c r="I1215" i="25"/>
  <c r="L1215" i="25" s="1"/>
  <c r="I1216" i="25"/>
  <c r="L1216" i="25" s="1"/>
  <c r="I1217" i="25"/>
  <c r="L1217" i="25" s="1"/>
  <c r="I1218" i="25"/>
  <c r="L1218" i="25" s="1"/>
  <c r="I1219" i="25"/>
  <c r="L1219" i="25" s="1"/>
  <c r="I1220" i="25"/>
  <c r="L1220" i="25" s="1"/>
  <c r="I1221" i="25"/>
  <c r="L1221" i="25" s="1"/>
  <c r="I1222" i="25"/>
  <c r="L1222" i="25" s="1"/>
  <c r="I1223" i="25"/>
  <c r="L1223" i="25" s="1"/>
  <c r="I1224" i="25"/>
  <c r="L1224" i="25" s="1"/>
  <c r="I1225" i="25"/>
  <c r="L1225" i="25" s="1"/>
  <c r="I1226" i="25"/>
  <c r="L1226" i="25" s="1"/>
  <c r="I1227" i="25"/>
  <c r="L1227" i="25" s="1"/>
  <c r="I1228" i="25"/>
  <c r="L1228" i="25" s="1"/>
  <c r="I1229" i="25"/>
  <c r="L1229" i="25" s="1"/>
  <c r="I1230" i="25"/>
  <c r="I1231" i="25"/>
  <c r="L1231" i="25" s="1"/>
  <c r="I1232" i="25"/>
  <c r="L1232" i="25" s="1"/>
  <c r="I1233" i="25"/>
  <c r="L1233" i="25" s="1"/>
  <c r="I1234" i="25"/>
  <c r="L1234" i="25" s="1"/>
  <c r="I1235" i="25"/>
  <c r="L1235" i="25" s="1"/>
  <c r="I1236" i="25"/>
  <c r="L1236" i="25" s="1"/>
  <c r="I1237" i="25"/>
  <c r="L1237" i="25" s="1"/>
  <c r="I1238" i="25"/>
  <c r="L1238" i="25" s="1"/>
  <c r="I1239" i="25"/>
  <c r="L1239" i="25" s="1"/>
  <c r="I1240" i="25"/>
  <c r="L1240" i="25" s="1"/>
  <c r="I1241" i="25"/>
  <c r="L1241" i="25" s="1"/>
  <c r="I1242" i="25"/>
  <c r="L1242" i="25" s="1"/>
  <c r="I1243" i="25"/>
  <c r="L1243" i="25" s="1"/>
  <c r="I1244" i="25"/>
  <c r="L1244" i="25" s="1"/>
  <c r="I1245" i="25"/>
  <c r="L1245" i="25" s="1"/>
  <c r="I1246" i="25"/>
  <c r="L1246" i="25" s="1"/>
  <c r="I1247" i="25"/>
  <c r="L1247" i="25" s="1"/>
  <c r="I1248" i="25"/>
  <c r="L1248" i="25" s="1"/>
  <c r="I1249" i="25"/>
  <c r="L1249" i="25" s="1"/>
  <c r="I1250" i="25"/>
  <c r="L1250" i="25" s="1"/>
  <c r="I1251" i="25"/>
  <c r="L1251" i="25" s="1"/>
  <c r="I1252" i="25"/>
  <c r="L1252" i="25" s="1"/>
  <c r="I1253" i="25"/>
  <c r="L1253" i="25" s="1"/>
  <c r="I1254" i="25"/>
  <c r="L1254" i="25" s="1"/>
  <c r="I1255" i="25"/>
  <c r="L1255" i="25" s="1"/>
  <c r="I1256" i="25"/>
  <c r="L1256" i="25" s="1"/>
  <c r="I1257" i="25"/>
  <c r="L1257" i="25" s="1"/>
  <c r="I1258" i="25"/>
  <c r="L1258" i="25" s="1"/>
  <c r="I1259" i="25"/>
  <c r="L1259" i="25" s="1"/>
  <c r="I1260" i="25"/>
  <c r="L1260" i="25" s="1"/>
  <c r="I1261" i="25"/>
  <c r="L1261" i="25" s="1"/>
  <c r="I1262" i="25"/>
  <c r="L1262" i="25" s="1"/>
  <c r="I1263" i="25"/>
  <c r="L1263" i="25" s="1"/>
  <c r="I1264" i="25"/>
  <c r="L1264" i="25" s="1"/>
  <c r="I1265" i="25"/>
  <c r="L1265" i="25" s="1"/>
  <c r="I1266" i="25"/>
  <c r="L1266" i="25" s="1"/>
  <c r="I1267" i="25"/>
  <c r="L1267" i="25" s="1"/>
  <c r="I1268" i="25"/>
  <c r="L1268" i="25" s="1"/>
  <c r="I1269" i="25"/>
  <c r="L1269" i="25" s="1"/>
  <c r="I1270" i="25"/>
  <c r="L1270" i="25" s="1"/>
  <c r="I1271" i="25"/>
  <c r="L1271" i="25" s="1"/>
  <c r="I1272" i="25"/>
  <c r="L1272" i="25" s="1"/>
  <c r="I1273" i="25"/>
  <c r="L1273" i="25" s="1"/>
  <c r="I1274" i="25"/>
  <c r="L1274" i="25" s="1"/>
  <c r="I1275" i="25"/>
  <c r="L1275" i="25" s="1"/>
  <c r="I1276" i="25"/>
  <c r="L1276" i="25" s="1"/>
  <c r="I1277" i="25"/>
  <c r="L1277" i="25" s="1"/>
  <c r="I1278" i="25"/>
  <c r="L1278" i="25" s="1"/>
  <c r="I1279" i="25"/>
  <c r="L1279" i="25" s="1"/>
  <c r="I1280" i="25"/>
  <c r="L1280" i="25" s="1"/>
  <c r="I1281" i="25"/>
  <c r="L1281" i="25" s="1"/>
  <c r="I1282" i="25"/>
  <c r="L1282" i="25" s="1"/>
  <c r="I1283" i="25"/>
  <c r="L1283" i="25" s="1"/>
  <c r="I1284" i="25"/>
  <c r="L1284" i="25" s="1"/>
  <c r="I1285" i="25"/>
  <c r="L1285" i="25" s="1"/>
  <c r="I1286" i="25"/>
  <c r="L1286" i="25" s="1"/>
  <c r="I1287" i="25"/>
  <c r="L1287" i="25" s="1"/>
  <c r="I1288" i="25"/>
  <c r="L1288" i="25" s="1"/>
  <c r="I1289" i="25"/>
  <c r="L1289" i="25" s="1"/>
  <c r="I1290" i="25"/>
  <c r="L1290" i="25" s="1"/>
  <c r="I1291" i="25"/>
  <c r="L1291" i="25" s="1"/>
  <c r="I1292" i="25"/>
  <c r="L1292" i="25" s="1"/>
  <c r="I1293" i="25"/>
  <c r="I1294" i="25"/>
  <c r="L1294" i="25" s="1"/>
  <c r="I1295" i="25"/>
  <c r="L1295" i="25" s="1"/>
  <c r="I1296" i="25"/>
  <c r="L1296" i="25" s="1"/>
  <c r="I1297" i="25"/>
  <c r="L1297" i="25" s="1"/>
  <c r="I1298" i="25"/>
  <c r="L1298" i="25" s="1"/>
  <c r="I1299" i="25"/>
  <c r="L1299" i="25" s="1"/>
  <c r="I1300" i="25"/>
  <c r="L1300" i="25" s="1"/>
  <c r="I1301" i="25"/>
  <c r="L1301" i="25" s="1"/>
  <c r="I1302" i="25"/>
  <c r="L1302" i="25" s="1"/>
  <c r="I1303" i="25"/>
  <c r="L1303" i="25" s="1"/>
  <c r="I1304" i="25"/>
  <c r="L1304" i="25" s="1"/>
  <c r="I1305" i="25"/>
  <c r="L1305" i="25" s="1"/>
  <c r="I1306" i="25"/>
  <c r="L1306" i="25" s="1"/>
  <c r="I1307" i="25"/>
  <c r="L1307" i="25" s="1"/>
  <c r="I1308" i="25"/>
  <c r="L1308" i="25" s="1"/>
  <c r="I1309" i="25"/>
  <c r="L1309" i="25" s="1"/>
  <c r="I1310" i="25"/>
  <c r="L1310" i="25" s="1"/>
  <c r="I1311" i="25"/>
  <c r="L1311" i="25" s="1"/>
  <c r="I1312" i="25"/>
  <c r="L1312" i="25" s="1"/>
  <c r="I1313" i="25"/>
  <c r="L1313" i="25" s="1"/>
  <c r="I1314" i="25"/>
  <c r="L1314" i="25" s="1"/>
  <c r="I1315" i="25"/>
  <c r="I1316" i="25"/>
  <c r="L1316" i="25" s="1"/>
  <c r="I1317" i="25"/>
  <c r="L1317" i="25" s="1"/>
  <c r="I1318" i="25"/>
  <c r="L1318" i="25" s="1"/>
  <c r="I1319" i="25"/>
  <c r="L1319" i="25" s="1"/>
  <c r="I1320" i="25"/>
  <c r="L1320" i="25" s="1"/>
  <c r="I1321" i="25"/>
  <c r="L1321" i="25" s="1"/>
  <c r="I1322" i="25"/>
  <c r="L1322" i="25" s="1"/>
  <c r="I1323" i="25"/>
  <c r="L1323" i="25" s="1"/>
  <c r="I1324" i="25"/>
  <c r="L1324" i="25" s="1"/>
  <c r="I1325" i="25"/>
  <c r="L1325" i="25" s="1"/>
  <c r="I1326" i="25"/>
  <c r="L1326" i="25" s="1"/>
  <c r="I1327" i="25"/>
  <c r="L1327" i="25" s="1"/>
  <c r="I1328" i="25"/>
  <c r="L1328" i="25" s="1"/>
  <c r="I1329" i="25"/>
  <c r="L1329" i="25" s="1"/>
  <c r="I1330" i="25"/>
  <c r="L1330" i="25" s="1"/>
  <c r="I1331" i="25"/>
  <c r="L1331" i="25" s="1"/>
  <c r="I1332" i="25"/>
  <c r="L1332" i="25" s="1"/>
  <c r="I1333" i="25"/>
  <c r="L1333" i="25" s="1"/>
  <c r="I1334" i="25"/>
  <c r="L1334" i="25" s="1"/>
  <c r="I1335" i="25"/>
  <c r="L1335" i="25" s="1"/>
  <c r="I1336" i="25"/>
  <c r="L1336" i="25" s="1"/>
  <c r="I1337" i="25"/>
  <c r="L1337" i="25" s="1"/>
  <c r="I1338" i="25"/>
  <c r="L1338" i="25" s="1"/>
  <c r="I1339" i="25"/>
  <c r="L1339" i="25" s="1"/>
  <c r="I1340" i="25"/>
  <c r="L1340" i="25" s="1"/>
  <c r="I1341" i="25"/>
  <c r="L1341" i="25" s="1"/>
  <c r="I1342" i="25"/>
  <c r="L1342" i="25" s="1"/>
  <c r="I1343" i="25"/>
  <c r="L1343" i="25" s="1"/>
  <c r="I1344" i="25"/>
  <c r="L1344" i="25" s="1"/>
  <c r="I1345" i="25"/>
  <c r="L1345" i="25" s="1"/>
  <c r="I1346" i="25"/>
  <c r="L1346" i="25" s="1"/>
  <c r="I1347" i="25"/>
  <c r="L1347" i="25" s="1"/>
  <c r="I1348" i="25"/>
  <c r="L1348" i="25" s="1"/>
  <c r="I1349" i="25"/>
  <c r="L1349" i="25" s="1"/>
  <c r="I1350" i="25"/>
  <c r="L1350" i="25" s="1"/>
  <c r="I1351" i="25"/>
  <c r="L1351" i="25" s="1"/>
  <c r="I1352" i="25"/>
  <c r="L1352" i="25" s="1"/>
  <c r="I1353" i="25"/>
  <c r="L1353" i="25" s="1"/>
  <c r="I1354" i="25"/>
  <c r="L1354" i="25" s="1"/>
  <c r="I1355" i="25"/>
  <c r="I1356" i="25"/>
  <c r="L1356" i="25" s="1"/>
  <c r="I1357" i="25"/>
  <c r="L1357" i="25" s="1"/>
  <c r="I1358" i="25"/>
  <c r="L1358" i="25" s="1"/>
  <c r="I1359" i="25"/>
  <c r="L1359" i="25" s="1"/>
  <c r="I1360" i="25"/>
  <c r="L1360" i="25" s="1"/>
  <c r="I1361" i="25"/>
  <c r="L1361" i="25" s="1"/>
  <c r="I1362" i="25"/>
  <c r="L1362" i="25" s="1"/>
  <c r="I1363" i="25"/>
  <c r="L1363" i="25" s="1"/>
  <c r="I1364" i="25"/>
  <c r="L1364" i="25" s="1"/>
  <c r="I1365" i="25"/>
  <c r="L1365" i="25" s="1"/>
  <c r="I1366" i="25"/>
  <c r="L1366" i="25" s="1"/>
  <c r="I1367" i="25"/>
  <c r="L1367" i="25" s="1"/>
  <c r="I1368" i="25"/>
  <c r="I1369" i="25"/>
  <c r="L1369" i="25" s="1"/>
  <c r="I1370" i="25"/>
  <c r="L1370" i="25" s="1"/>
  <c r="I1371" i="25"/>
  <c r="L1371" i="25" s="1"/>
  <c r="I1372" i="25"/>
  <c r="L1372" i="25" s="1"/>
  <c r="I1373" i="25"/>
  <c r="L1373" i="25" s="1"/>
  <c r="I1374" i="25"/>
  <c r="L1374" i="25" s="1"/>
  <c r="I1375" i="25"/>
  <c r="L1375" i="25" s="1"/>
  <c r="I1376" i="25"/>
  <c r="L1376" i="25" s="1"/>
  <c r="I1377" i="25"/>
  <c r="L1377" i="25" s="1"/>
  <c r="I1378" i="25"/>
  <c r="L1378" i="25" s="1"/>
  <c r="I1379" i="25"/>
  <c r="L1379" i="25" s="1"/>
  <c r="I1380" i="25"/>
  <c r="L1380" i="25" s="1"/>
  <c r="I1381" i="25"/>
  <c r="L1381" i="25" s="1"/>
  <c r="I1382" i="25"/>
  <c r="L1382" i="25" s="1"/>
  <c r="I1383" i="25"/>
  <c r="L1383" i="25" s="1"/>
  <c r="I1384" i="25"/>
  <c r="L1384" i="25" s="1"/>
  <c r="I1385" i="25"/>
  <c r="L1385" i="25" s="1"/>
  <c r="I1386" i="25"/>
  <c r="L1386" i="25" s="1"/>
  <c r="I1387" i="25"/>
  <c r="L1387" i="25" s="1"/>
  <c r="I1388" i="25"/>
  <c r="L1388" i="25" s="1"/>
  <c r="I1389" i="25"/>
  <c r="L1389" i="25" s="1"/>
  <c r="I1390" i="25"/>
  <c r="L1390" i="25" s="1"/>
  <c r="I1391" i="25"/>
  <c r="L1391" i="25" s="1"/>
  <c r="I1392" i="25"/>
  <c r="L1392" i="25" s="1"/>
  <c r="I1393" i="25"/>
  <c r="L1393" i="25" s="1"/>
  <c r="I1394" i="25"/>
  <c r="L1394" i="25" s="1"/>
  <c r="I1395" i="25"/>
  <c r="L1395" i="25" s="1"/>
  <c r="I1396" i="25"/>
  <c r="L1396" i="25" s="1"/>
  <c r="I1397" i="25"/>
  <c r="L1397" i="25" s="1"/>
  <c r="I1398" i="25"/>
  <c r="L1398" i="25" s="1"/>
  <c r="I1399" i="25"/>
  <c r="L1399" i="25" s="1"/>
  <c r="I1400" i="25"/>
  <c r="L1400" i="25" s="1"/>
  <c r="I1401" i="25"/>
  <c r="I1402" i="25"/>
  <c r="L1402" i="25" s="1"/>
  <c r="I1403" i="25"/>
  <c r="L1403" i="25" s="1"/>
  <c r="I1404" i="25"/>
  <c r="L1404" i="25" s="1"/>
  <c r="I1405" i="25"/>
  <c r="L1405" i="25" s="1"/>
  <c r="I1406" i="25"/>
  <c r="L1406" i="25" s="1"/>
  <c r="I1407" i="25"/>
  <c r="L1407" i="25" s="1"/>
  <c r="I1408" i="25"/>
  <c r="L1408" i="25" s="1"/>
  <c r="I1409" i="25"/>
  <c r="L1409" i="25" s="1"/>
  <c r="I1410" i="25"/>
  <c r="I1411" i="25"/>
  <c r="L1411" i="25" s="1"/>
  <c r="I1412" i="25"/>
  <c r="L1412" i="25" s="1"/>
  <c r="I1413" i="25"/>
  <c r="L1413" i="25" s="1"/>
  <c r="I1414" i="25"/>
  <c r="L1414" i="25" s="1"/>
  <c r="I1415" i="25"/>
  <c r="L1415" i="25" s="1"/>
  <c r="I1416" i="25"/>
  <c r="L1416" i="25" s="1"/>
  <c r="I1417" i="25"/>
  <c r="L1417" i="25" s="1"/>
  <c r="I1418" i="25"/>
  <c r="L1418" i="25" s="1"/>
  <c r="I1419" i="25"/>
  <c r="L1419" i="25" s="1"/>
  <c r="I1420" i="25"/>
  <c r="L1420" i="25" s="1"/>
  <c r="I1421" i="25"/>
  <c r="L1421" i="25" s="1"/>
  <c r="I1422" i="25"/>
  <c r="L1422" i="25" s="1"/>
  <c r="I1423" i="25"/>
  <c r="L1423" i="25" s="1"/>
  <c r="I1424" i="25"/>
  <c r="L1424" i="25" s="1"/>
  <c r="I1425" i="25"/>
  <c r="L1425" i="25" s="1"/>
  <c r="I1426" i="25"/>
  <c r="L1426" i="25" s="1"/>
  <c r="I1427" i="25"/>
  <c r="L1427" i="25" s="1"/>
  <c r="I1428" i="25"/>
  <c r="L1428" i="25" s="1"/>
  <c r="I1429" i="25"/>
  <c r="L1429" i="25" s="1"/>
  <c r="I1430" i="25"/>
  <c r="L1430" i="25" s="1"/>
  <c r="I1431" i="25"/>
  <c r="L1431" i="25" s="1"/>
  <c r="I1432" i="25"/>
  <c r="L1432" i="25" s="1"/>
  <c r="I1433" i="25"/>
  <c r="L1433" i="25" s="1"/>
  <c r="I1434" i="25"/>
  <c r="L1434" i="25" s="1"/>
  <c r="I1435" i="25"/>
  <c r="L1435" i="25" s="1"/>
  <c r="I1436" i="25"/>
  <c r="L1436" i="25" s="1"/>
  <c r="I1437" i="25"/>
  <c r="L1437" i="25" s="1"/>
  <c r="I1438" i="25"/>
  <c r="I1439" i="25"/>
  <c r="L1439" i="25" s="1"/>
  <c r="I1440" i="25"/>
  <c r="L1440" i="25" s="1"/>
  <c r="I1441" i="25"/>
  <c r="L1441" i="25" s="1"/>
  <c r="I1442" i="25"/>
  <c r="L1442" i="25" s="1"/>
  <c r="I1443" i="25"/>
  <c r="L1443" i="25" s="1"/>
  <c r="I1444" i="25"/>
  <c r="L1444" i="25" s="1"/>
  <c r="I1445" i="25"/>
  <c r="L1445" i="25" s="1"/>
  <c r="I1446" i="25"/>
  <c r="L1446" i="25" s="1"/>
  <c r="I1447" i="25"/>
  <c r="I1448" i="25"/>
  <c r="L1448" i="25" s="1"/>
  <c r="I1449" i="25"/>
  <c r="L1449" i="25" s="1"/>
  <c r="I1450" i="25"/>
  <c r="L1450" i="25" s="1"/>
  <c r="I1451" i="25"/>
  <c r="L1451" i="25" s="1"/>
  <c r="I1452" i="25"/>
  <c r="L1452" i="25" s="1"/>
  <c r="I1453" i="25"/>
  <c r="L1453" i="25" s="1"/>
  <c r="I1454" i="25"/>
  <c r="L1454" i="25" s="1"/>
  <c r="I1455" i="25"/>
  <c r="L1455" i="25" s="1"/>
  <c r="I1456" i="25"/>
  <c r="L1456" i="25" s="1"/>
  <c r="I1457" i="25"/>
  <c r="L1457" i="25" s="1"/>
  <c r="I1458" i="25"/>
  <c r="L1458" i="25" s="1"/>
  <c r="I1459" i="25"/>
  <c r="L1459" i="25" s="1"/>
  <c r="I1460" i="25"/>
  <c r="L1460" i="25" s="1"/>
  <c r="I1461" i="25"/>
  <c r="L1461" i="25" s="1"/>
  <c r="I1462" i="25"/>
  <c r="L1462" i="25" s="1"/>
  <c r="I1463" i="25"/>
  <c r="L1463" i="25" s="1"/>
  <c r="I1464" i="25"/>
  <c r="L1464" i="25" s="1"/>
  <c r="I1465" i="25"/>
  <c r="L1465" i="25" s="1"/>
  <c r="I1466" i="25"/>
  <c r="L1466" i="25" s="1"/>
  <c r="I1467" i="25"/>
  <c r="L1467" i="25" s="1"/>
  <c r="I1468" i="25"/>
  <c r="L1468" i="25" s="1"/>
  <c r="I1469" i="25"/>
  <c r="L1469" i="25" s="1"/>
  <c r="I1470" i="25"/>
  <c r="L1470" i="25" s="1"/>
  <c r="I1471" i="25"/>
  <c r="L1471" i="25" s="1"/>
  <c r="I1472" i="25"/>
  <c r="L1472" i="25" s="1"/>
  <c r="I1473" i="25"/>
  <c r="L1473" i="25" s="1"/>
  <c r="I1474" i="25"/>
  <c r="L1474" i="25" s="1"/>
  <c r="I1475" i="25"/>
  <c r="L1475" i="25" s="1"/>
  <c r="I1476" i="25"/>
  <c r="L1476" i="25" s="1"/>
  <c r="I1477" i="25"/>
  <c r="L1477" i="25" s="1"/>
  <c r="I1478" i="25"/>
  <c r="L1478" i="25" s="1"/>
  <c r="I1479" i="25"/>
  <c r="L1479" i="25" s="1"/>
  <c r="I1480" i="25"/>
  <c r="L1480" i="25" s="1"/>
  <c r="I1481" i="25"/>
  <c r="L1481" i="25" s="1"/>
  <c r="I1482" i="25"/>
  <c r="L1482" i="25" s="1"/>
  <c r="I1483" i="25"/>
  <c r="I1484" i="25"/>
  <c r="L1484" i="25" s="1"/>
  <c r="I1485" i="25"/>
  <c r="L1485" i="25" s="1"/>
  <c r="I1486" i="25"/>
  <c r="L1486" i="25" s="1"/>
  <c r="I1487" i="25"/>
  <c r="L1487" i="25" s="1"/>
  <c r="I1488" i="25"/>
  <c r="L1488" i="25" s="1"/>
  <c r="I1489" i="25"/>
  <c r="L1489" i="25" s="1"/>
  <c r="I1490" i="25"/>
  <c r="L1490" i="25" s="1"/>
  <c r="I1491" i="25"/>
  <c r="L1491" i="25" s="1"/>
  <c r="I1492" i="25"/>
  <c r="L1492" i="25" s="1"/>
  <c r="I1493" i="25"/>
  <c r="L1493" i="25" s="1"/>
  <c r="I1494" i="25"/>
  <c r="L1494" i="25" s="1"/>
  <c r="I1495" i="25"/>
  <c r="L1495" i="25" s="1"/>
  <c r="I1496" i="25"/>
  <c r="L1496" i="25" s="1"/>
  <c r="I1497" i="25"/>
  <c r="L1497" i="25" s="1"/>
  <c r="I1498" i="25"/>
  <c r="L1498" i="25" s="1"/>
  <c r="I1499" i="25"/>
  <c r="L1499" i="25" s="1"/>
  <c r="I1500" i="25"/>
  <c r="L1500" i="25" s="1"/>
  <c r="I1501" i="25"/>
  <c r="L1501" i="25" s="1"/>
  <c r="I1502" i="25"/>
  <c r="L1502" i="25" s="1"/>
  <c r="I1503" i="25"/>
  <c r="L1503" i="25" s="1"/>
  <c r="I1504" i="25"/>
  <c r="L1504" i="25" s="1"/>
  <c r="I1505" i="25"/>
  <c r="L1505" i="25" s="1"/>
  <c r="I1506" i="25"/>
  <c r="L1506" i="25" s="1"/>
  <c r="I1507" i="25"/>
  <c r="L1507" i="25" s="1"/>
  <c r="I1508" i="25"/>
  <c r="L1508" i="25" s="1"/>
  <c r="I1509" i="25"/>
  <c r="L1509" i="25" s="1"/>
  <c r="I1510" i="25"/>
  <c r="L1510" i="25" s="1"/>
  <c r="I1511" i="25"/>
  <c r="I1512" i="25"/>
  <c r="L1512" i="25" s="1"/>
  <c r="I1513" i="25"/>
  <c r="L1513" i="25" s="1"/>
  <c r="I1514" i="25"/>
  <c r="L1514" i="25" s="1"/>
  <c r="I1515" i="25"/>
  <c r="L1515" i="25" s="1"/>
  <c r="I1516" i="25"/>
  <c r="L1516" i="25" s="1"/>
  <c r="I1517" i="25"/>
  <c r="L1517" i="25" s="1"/>
  <c r="I1518" i="25"/>
  <c r="L1518" i="25" s="1"/>
  <c r="I1519" i="25"/>
  <c r="L1519" i="25" s="1"/>
  <c r="I1520" i="25"/>
  <c r="I1521" i="25"/>
  <c r="L1521" i="25" s="1"/>
  <c r="I1522" i="25"/>
  <c r="L1522" i="25" s="1"/>
  <c r="I1523" i="25"/>
  <c r="L1523" i="25" s="1"/>
  <c r="I1524" i="25"/>
  <c r="L1524" i="25" s="1"/>
  <c r="I1525" i="25"/>
  <c r="L1525" i="25" s="1"/>
  <c r="I1526" i="25"/>
  <c r="L1526" i="25" s="1"/>
  <c r="I1527" i="25"/>
  <c r="L1527" i="25" s="1"/>
  <c r="I1528" i="25"/>
  <c r="L1528" i="25" s="1"/>
  <c r="I1529" i="25"/>
  <c r="L1529" i="25" s="1"/>
  <c r="I1530" i="25"/>
  <c r="L1530" i="25" s="1"/>
  <c r="I1531" i="25"/>
  <c r="L1531" i="25" s="1"/>
  <c r="I1532" i="25"/>
  <c r="L1532" i="25" s="1"/>
  <c r="I1533" i="25"/>
  <c r="L1533" i="25" s="1"/>
  <c r="I1534" i="25"/>
  <c r="L1534" i="25" s="1"/>
  <c r="I1535" i="25"/>
  <c r="L1535" i="25" s="1"/>
  <c r="I1536" i="25"/>
  <c r="L1536" i="25" s="1"/>
  <c r="I1537" i="25"/>
  <c r="L1537" i="25" s="1"/>
  <c r="I1538" i="25"/>
  <c r="L1538" i="25" s="1"/>
  <c r="I1539" i="25"/>
  <c r="L1539" i="25" s="1"/>
  <c r="I1540" i="25"/>
  <c r="L1540" i="25" s="1"/>
  <c r="I1541" i="25"/>
  <c r="L1541" i="25" s="1"/>
  <c r="I1542" i="25"/>
  <c r="L1542" i="25" s="1"/>
  <c r="I1543" i="25"/>
  <c r="L1543" i="25" s="1"/>
  <c r="I1544" i="25"/>
  <c r="L1544" i="25" s="1"/>
  <c r="I1545" i="25"/>
  <c r="L1545" i="25" s="1"/>
  <c r="I1546" i="25"/>
  <c r="L1546" i="25" s="1"/>
  <c r="I1547" i="25"/>
  <c r="I1548" i="25"/>
  <c r="L1548" i="25" s="1"/>
  <c r="I1549" i="25"/>
  <c r="L1549" i="25" s="1"/>
  <c r="I1550" i="25"/>
  <c r="L1550" i="25" s="1"/>
  <c r="I1551" i="25"/>
  <c r="L1551" i="25" s="1"/>
  <c r="I1552" i="25"/>
  <c r="L1552" i="25" s="1"/>
  <c r="I1553" i="25"/>
  <c r="L1553" i="25" s="1"/>
  <c r="I1554" i="25"/>
  <c r="L1554" i="25" s="1"/>
  <c r="I1555" i="25"/>
  <c r="L1555" i="25" s="1"/>
  <c r="I1556" i="25"/>
  <c r="L1556" i="25" s="1"/>
  <c r="I1557" i="25"/>
  <c r="I1558" i="25"/>
  <c r="L1558" i="25" s="1"/>
  <c r="I1559" i="25"/>
  <c r="L1559" i="25" s="1"/>
  <c r="I1560" i="25"/>
  <c r="L1560" i="25" s="1"/>
  <c r="I1561" i="25"/>
  <c r="L1561" i="25" s="1"/>
  <c r="I1562" i="25"/>
  <c r="L1562" i="25" s="1"/>
  <c r="I1563" i="25"/>
  <c r="L1563" i="25" s="1"/>
  <c r="I1564" i="25"/>
  <c r="L1564" i="25" s="1"/>
  <c r="I1565" i="25"/>
  <c r="L1565" i="25" s="1"/>
  <c r="I1566" i="25"/>
  <c r="L1566" i="25" s="1"/>
  <c r="I1567" i="25"/>
  <c r="L1567" i="25" s="1"/>
  <c r="I1568" i="25"/>
  <c r="L1568" i="25" s="1"/>
  <c r="I1569" i="25"/>
  <c r="L1569" i="25" s="1"/>
  <c r="I1570" i="25"/>
  <c r="L1570" i="25" s="1"/>
  <c r="I1571" i="25"/>
  <c r="L1571" i="25" s="1"/>
  <c r="I1572" i="25"/>
  <c r="L1572" i="25" s="1"/>
  <c r="I1573" i="25"/>
  <c r="L1573" i="25" s="1"/>
  <c r="I1574" i="25"/>
  <c r="L1574" i="25" s="1"/>
  <c r="I1575" i="25"/>
  <c r="L1575" i="25" s="1"/>
  <c r="I1576" i="25"/>
  <c r="L1576" i="25" s="1"/>
  <c r="I1577" i="25"/>
  <c r="L1577" i="25" s="1"/>
  <c r="I1578" i="25"/>
  <c r="L1578" i="25" s="1"/>
  <c r="I1579" i="25"/>
  <c r="L1579" i="25" s="1"/>
  <c r="I1580" i="25"/>
  <c r="L1580" i="25" s="1"/>
  <c r="I1581" i="25"/>
  <c r="L1581" i="25" s="1"/>
  <c r="I1582" i="25"/>
  <c r="L1582" i="25" s="1"/>
  <c r="I1583" i="25"/>
  <c r="L1583" i="25" s="1"/>
  <c r="I1584" i="25"/>
  <c r="I1585" i="25"/>
  <c r="L1585" i="25" s="1"/>
  <c r="I1586" i="25"/>
  <c r="L1586" i="25" s="1"/>
  <c r="I1587" i="25"/>
  <c r="L1587" i="25" s="1"/>
  <c r="I1588" i="25"/>
  <c r="L1588" i="25" s="1"/>
  <c r="I1589" i="25"/>
  <c r="L1589" i="25" s="1"/>
  <c r="I1590" i="25"/>
  <c r="L1590" i="25" s="1"/>
  <c r="I1591" i="25"/>
  <c r="L1591" i="25" s="1"/>
  <c r="I1592" i="25"/>
  <c r="L1592" i="25" s="1"/>
  <c r="I1593" i="25"/>
  <c r="I1594" i="25"/>
  <c r="L1594" i="25" s="1"/>
  <c r="I1595" i="25"/>
  <c r="L1595" i="25" s="1"/>
  <c r="I1596" i="25"/>
  <c r="L1596" i="25" s="1"/>
  <c r="I1597" i="25"/>
  <c r="L1597" i="25" s="1"/>
  <c r="I1598" i="25"/>
  <c r="L1598" i="25" s="1"/>
  <c r="I1599" i="25"/>
  <c r="L1599" i="25" s="1"/>
  <c r="I1600" i="25"/>
  <c r="L1600" i="25" s="1"/>
  <c r="I1601" i="25"/>
  <c r="L1601" i="25" s="1"/>
  <c r="I1602" i="25"/>
  <c r="L1602" i="25" s="1"/>
  <c r="I1603" i="25"/>
  <c r="L1603" i="25" s="1"/>
  <c r="I1604" i="25"/>
  <c r="L1604" i="25" s="1"/>
  <c r="I1605" i="25"/>
  <c r="L1605" i="25" s="1"/>
  <c r="I1606" i="25"/>
  <c r="L1606" i="25" s="1"/>
  <c r="I1607" i="25"/>
  <c r="L1607" i="25" s="1"/>
  <c r="I1608" i="25"/>
  <c r="L1608" i="25" s="1"/>
  <c r="I1609" i="25"/>
  <c r="L1609" i="25" s="1"/>
  <c r="I1610" i="25"/>
  <c r="L1610" i="25" s="1"/>
  <c r="I1611" i="25"/>
  <c r="L1611" i="25" s="1"/>
  <c r="I1612" i="25"/>
  <c r="L1612" i="25" s="1"/>
  <c r="I1613" i="25"/>
  <c r="L1613" i="25" s="1"/>
  <c r="I1614" i="25"/>
  <c r="L1614" i="25" s="1"/>
  <c r="I1615" i="25"/>
  <c r="L1615" i="25" s="1"/>
  <c r="I1616" i="25"/>
  <c r="L1616" i="25" s="1"/>
  <c r="I1617" i="25"/>
  <c r="L1617" i="25" s="1"/>
  <c r="I1618" i="25"/>
  <c r="L1618" i="25" s="1"/>
  <c r="I1619" i="25"/>
  <c r="L1619" i="25" s="1"/>
  <c r="I1620" i="25"/>
  <c r="L1620" i="25" s="1"/>
  <c r="I1621" i="25"/>
  <c r="I1622" i="25"/>
  <c r="L1622" i="25" s="1"/>
  <c r="I1623" i="25"/>
  <c r="L1623" i="25" s="1"/>
  <c r="I1624" i="25"/>
  <c r="L1624" i="25" s="1"/>
  <c r="I1625" i="25"/>
  <c r="L1625" i="25" s="1"/>
  <c r="I1626" i="25"/>
  <c r="L1626" i="25" s="1"/>
  <c r="I1627" i="25"/>
  <c r="L1627" i="25" s="1"/>
  <c r="I1628" i="25"/>
  <c r="L1628" i="25" s="1"/>
  <c r="I1629" i="25"/>
  <c r="I1630" i="25"/>
  <c r="L1630" i="25" s="1"/>
  <c r="I1631" i="25"/>
  <c r="L1631" i="25" s="1"/>
  <c r="I1632" i="25"/>
  <c r="L1632" i="25" s="1"/>
  <c r="I1633" i="25"/>
  <c r="L1633" i="25" s="1"/>
  <c r="I1634" i="25"/>
  <c r="L1634" i="25" s="1"/>
  <c r="I1635" i="25"/>
  <c r="L1635" i="25" s="1"/>
  <c r="I1636" i="25"/>
  <c r="L1636" i="25" s="1"/>
  <c r="I1637" i="25"/>
  <c r="L1637" i="25" s="1"/>
  <c r="I1638" i="25"/>
  <c r="L1638" i="25" s="1"/>
  <c r="I1639" i="25"/>
  <c r="L1639" i="25" s="1"/>
  <c r="I1640" i="25"/>
  <c r="L1640" i="25" s="1"/>
  <c r="I1641" i="25"/>
  <c r="L1641" i="25" s="1"/>
  <c r="I1642" i="25"/>
  <c r="L1642" i="25" s="1"/>
  <c r="I1643" i="25"/>
  <c r="L1643" i="25" s="1"/>
  <c r="I1644" i="25"/>
  <c r="L1644" i="25" s="1"/>
  <c r="I1645" i="25"/>
  <c r="L1645" i="25" s="1"/>
  <c r="I1646" i="25"/>
  <c r="L1646" i="25" s="1"/>
  <c r="I1647" i="25"/>
  <c r="L1647" i="25" s="1"/>
  <c r="I1648" i="25"/>
  <c r="L1648" i="25" s="1"/>
  <c r="I1649" i="25"/>
  <c r="L1649" i="25" s="1"/>
  <c r="I1650" i="25"/>
  <c r="L1650" i="25" s="1"/>
  <c r="I1651" i="25"/>
  <c r="L1651" i="25" s="1"/>
  <c r="I1652" i="25"/>
  <c r="L1652" i="25" s="1"/>
  <c r="I1653" i="25"/>
  <c r="I1654" i="25"/>
  <c r="L1654" i="25" s="1"/>
  <c r="I1655" i="25"/>
  <c r="L1655" i="25" s="1"/>
  <c r="I1656" i="25"/>
  <c r="L1656" i="25" s="1"/>
  <c r="I1657" i="25"/>
  <c r="L1657" i="25" s="1"/>
  <c r="I1658" i="25"/>
  <c r="L1658" i="25" s="1"/>
  <c r="I1659" i="25"/>
  <c r="L1659" i="25" s="1"/>
  <c r="I1660" i="25"/>
  <c r="L1660" i="25" s="1"/>
  <c r="I1661" i="25"/>
  <c r="I1662" i="25"/>
  <c r="L1662" i="25" s="1"/>
  <c r="I1663" i="25"/>
  <c r="L1663" i="25" s="1"/>
  <c r="I1664" i="25"/>
  <c r="L1664" i="25" s="1"/>
  <c r="I1665" i="25"/>
  <c r="L1665" i="25" s="1"/>
  <c r="I1666" i="25"/>
  <c r="L1666" i="25" s="1"/>
  <c r="I1667" i="25"/>
  <c r="L1667" i="25" s="1"/>
  <c r="I1668" i="25"/>
  <c r="L1668" i="25" s="1"/>
  <c r="I1669" i="25"/>
  <c r="L1669" i="25" s="1"/>
  <c r="I1670" i="25"/>
  <c r="L1670" i="25" s="1"/>
  <c r="I1671" i="25"/>
  <c r="L1671" i="25" s="1"/>
  <c r="I1672" i="25"/>
  <c r="L1672" i="25" s="1"/>
  <c r="I1673" i="25"/>
  <c r="L1673" i="25" s="1"/>
  <c r="I1674" i="25"/>
  <c r="L1674" i="25" s="1"/>
  <c r="I1675" i="25"/>
  <c r="L1675" i="25" s="1"/>
  <c r="I1676" i="25"/>
  <c r="L1676" i="25" s="1"/>
  <c r="I1677" i="25"/>
  <c r="L1677" i="25" s="1"/>
  <c r="I1678" i="25"/>
  <c r="L1678" i="25" s="1"/>
  <c r="I1679" i="25"/>
  <c r="L1679" i="25" s="1"/>
  <c r="I1680" i="25"/>
  <c r="L1680" i="25" s="1"/>
  <c r="I1681" i="25"/>
  <c r="L1681" i="25" s="1"/>
  <c r="I1682" i="25"/>
  <c r="L1682" i="25" s="1"/>
  <c r="I1683" i="25"/>
  <c r="L1683" i="25" s="1"/>
  <c r="I1684" i="25"/>
  <c r="L1684" i="25" s="1"/>
  <c r="I1685" i="25"/>
  <c r="I1686" i="25"/>
  <c r="L1686" i="25" s="1"/>
  <c r="I1687" i="25"/>
  <c r="L1687" i="25" s="1"/>
  <c r="I1688" i="25"/>
  <c r="L1688" i="25" s="1"/>
  <c r="I1689" i="25"/>
  <c r="L1689" i="25" s="1"/>
  <c r="I1690" i="25"/>
  <c r="L1690" i="25" s="1"/>
  <c r="I1691" i="25"/>
  <c r="L1691" i="25" s="1"/>
  <c r="I1692" i="25"/>
  <c r="L1692" i="25" s="1"/>
  <c r="I1693" i="25"/>
  <c r="I1694" i="25"/>
  <c r="L1694" i="25" s="1"/>
  <c r="I1695" i="25"/>
  <c r="L1695" i="25" s="1"/>
  <c r="I1696" i="25"/>
  <c r="L1696" i="25" s="1"/>
  <c r="I1697" i="25"/>
  <c r="L1697" i="25" s="1"/>
  <c r="I1698" i="25"/>
  <c r="L1698" i="25" s="1"/>
  <c r="I1699" i="25"/>
  <c r="L1699" i="25" s="1"/>
  <c r="I1700" i="25"/>
  <c r="L1700" i="25" s="1"/>
  <c r="I1701" i="25"/>
  <c r="L1701" i="25" s="1"/>
  <c r="I1702" i="25"/>
  <c r="L1702" i="25" s="1"/>
  <c r="I1703" i="25"/>
  <c r="L1703" i="25" s="1"/>
  <c r="I1704" i="25"/>
  <c r="L1704" i="25" s="1"/>
  <c r="I1705" i="25"/>
  <c r="L1705" i="25" s="1"/>
  <c r="I1706" i="25"/>
  <c r="L1706" i="25" s="1"/>
  <c r="I1707" i="25"/>
  <c r="L1707" i="25" s="1"/>
  <c r="I1708" i="25"/>
  <c r="L1708" i="25" s="1"/>
  <c r="I1709" i="25"/>
  <c r="L1709" i="25" s="1"/>
  <c r="I1710" i="25"/>
  <c r="L1710" i="25" s="1"/>
  <c r="I1711" i="25"/>
  <c r="L1711" i="25" s="1"/>
  <c r="I1712" i="25"/>
  <c r="L1712" i="25" s="1"/>
  <c r="I1713" i="25"/>
  <c r="I1714" i="25"/>
  <c r="L1714" i="25" s="1"/>
  <c r="I1715" i="25"/>
  <c r="L1715" i="25" s="1"/>
  <c r="I1716" i="25"/>
  <c r="L1716" i="25" s="1"/>
  <c r="I1717" i="25"/>
  <c r="L1717" i="25" s="1"/>
  <c r="I1718" i="25"/>
  <c r="L1718" i="25" s="1"/>
  <c r="I1719" i="25"/>
  <c r="L1719" i="25" s="1"/>
  <c r="I1720" i="25"/>
  <c r="L1720" i="25" s="1"/>
  <c r="I1721" i="25"/>
  <c r="L1721" i="25" s="1"/>
  <c r="I1722" i="25"/>
  <c r="L1722" i="25" s="1"/>
  <c r="I1723" i="25"/>
  <c r="L1723" i="25" s="1"/>
  <c r="I1724" i="25"/>
  <c r="L1724" i="25" s="1"/>
  <c r="I1725" i="25"/>
  <c r="L1725" i="25" s="1"/>
  <c r="I1726" i="25"/>
  <c r="L1726" i="25" s="1"/>
  <c r="I1727" i="25"/>
  <c r="L1727" i="25" s="1"/>
  <c r="I1728" i="25"/>
  <c r="L1728" i="25" s="1"/>
  <c r="I1729" i="25"/>
  <c r="L1729" i="25" s="1"/>
  <c r="I1730" i="25"/>
  <c r="L1730" i="25" s="1"/>
  <c r="I1731" i="25"/>
  <c r="L1731" i="25" s="1"/>
  <c r="I1732" i="25"/>
  <c r="L1732" i="25" s="1"/>
  <c r="I1733" i="25"/>
  <c r="L1733" i="25" s="1"/>
  <c r="I1734" i="25"/>
  <c r="L1734" i="25" s="1"/>
  <c r="I1735" i="25"/>
  <c r="L1735" i="25" s="1"/>
  <c r="I1736" i="25"/>
  <c r="L1736" i="25" s="1"/>
  <c r="I1737" i="25"/>
  <c r="L1737" i="25" s="1"/>
  <c r="I1738" i="25"/>
  <c r="L1738" i="25" s="1"/>
  <c r="I1739" i="25"/>
  <c r="L1739" i="25" s="1"/>
  <c r="I1740" i="25"/>
  <c r="L1740" i="25" s="1"/>
  <c r="I1741" i="25"/>
  <c r="L1741" i="25" s="1"/>
  <c r="I1742" i="25"/>
  <c r="L1742" i="25" s="1"/>
  <c r="I1743" i="25"/>
  <c r="L1743" i="25" s="1"/>
  <c r="I1744" i="25"/>
  <c r="L1744" i="25" s="1"/>
  <c r="I1745" i="25"/>
  <c r="L1745" i="25" s="1"/>
  <c r="I1746" i="25"/>
  <c r="L1746" i="25" s="1"/>
  <c r="I1747" i="25"/>
  <c r="L1747" i="25" s="1"/>
  <c r="I1748" i="25"/>
  <c r="L1748" i="25" s="1"/>
  <c r="I1749" i="25"/>
  <c r="L1749" i="25" s="1"/>
  <c r="I1750" i="25"/>
  <c r="L1750" i="25" s="1"/>
  <c r="I1751" i="25"/>
  <c r="L1751" i="25" s="1"/>
  <c r="I1752" i="25"/>
  <c r="L1752" i="25" s="1"/>
  <c r="I1753" i="25"/>
  <c r="L1753" i="25" s="1"/>
  <c r="I1754" i="25"/>
  <c r="L1754" i="25" s="1"/>
  <c r="I1755" i="25"/>
  <c r="L1755" i="25" s="1"/>
  <c r="I1756" i="25"/>
  <c r="L1756" i="25" s="1"/>
  <c r="I1757" i="25"/>
  <c r="L1757" i="25" s="1"/>
  <c r="I1758" i="25"/>
  <c r="L1758" i="25" s="1"/>
  <c r="I1759" i="25"/>
  <c r="L1759" i="25" s="1"/>
  <c r="I1760" i="25"/>
  <c r="L1760" i="25" s="1"/>
  <c r="I1761" i="25"/>
  <c r="L1761" i="25" s="1"/>
  <c r="I1762" i="25"/>
  <c r="L1762" i="25" s="1"/>
  <c r="I1763" i="25"/>
  <c r="L1763" i="25" s="1"/>
  <c r="I1764" i="25"/>
  <c r="L1764" i="25" s="1"/>
  <c r="I1765" i="25"/>
  <c r="L1765" i="25" s="1"/>
  <c r="I1766" i="25"/>
  <c r="L1766" i="25" s="1"/>
  <c r="I1767" i="25"/>
  <c r="L1767" i="25" s="1"/>
  <c r="I1768" i="25"/>
  <c r="L1768" i="25" s="1"/>
  <c r="I1769" i="25"/>
  <c r="L1769" i="25" s="1"/>
  <c r="I1770" i="25"/>
  <c r="L1770" i="25" s="1"/>
  <c r="I1771" i="25"/>
  <c r="L1771" i="25" s="1"/>
  <c r="I1772" i="25"/>
  <c r="L1772" i="25" s="1"/>
  <c r="I1773" i="25"/>
  <c r="L1773" i="25" s="1"/>
  <c r="I1774" i="25"/>
  <c r="L1774" i="25" s="1"/>
  <c r="I1775" i="25"/>
  <c r="L1775" i="25" s="1"/>
  <c r="I1776" i="25"/>
  <c r="L1776" i="25" s="1"/>
  <c r="I1777" i="25"/>
  <c r="L1777" i="25" s="1"/>
  <c r="I1778" i="25"/>
  <c r="L1778" i="25" s="1"/>
  <c r="I1779" i="25"/>
  <c r="L1779" i="25" s="1"/>
  <c r="I1780" i="25"/>
  <c r="L1780" i="25" s="1"/>
  <c r="I1781" i="25"/>
  <c r="L1781" i="25" s="1"/>
  <c r="I1782" i="25"/>
  <c r="L1782" i="25" s="1"/>
  <c r="I1783" i="25"/>
  <c r="L1783" i="25" s="1"/>
  <c r="I1784" i="25"/>
  <c r="L1784" i="25" s="1"/>
  <c r="I1785" i="25"/>
  <c r="L1785" i="25" s="1"/>
  <c r="I1786" i="25"/>
  <c r="L1786" i="25" s="1"/>
  <c r="I1787" i="25"/>
  <c r="L1787" i="25" s="1"/>
  <c r="I1788" i="25"/>
  <c r="L1788" i="25" s="1"/>
  <c r="I1789" i="25"/>
  <c r="L1789" i="25" s="1"/>
  <c r="I1790" i="25"/>
  <c r="L1790" i="25" s="1"/>
  <c r="I1791" i="25"/>
  <c r="L1791" i="25" s="1"/>
  <c r="I1792" i="25"/>
  <c r="L1792" i="25" s="1"/>
  <c r="I1793" i="25"/>
  <c r="L1793" i="25" s="1"/>
  <c r="I1794" i="25"/>
  <c r="L1794" i="25" s="1"/>
  <c r="I1795" i="25"/>
  <c r="L1795" i="25" s="1"/>
  <c r="I1796" i="25"/>
  <c r="L1796" i="25" s="1"/>
  <c r="I1797" i="25"/>
  <c r="L1797" i="25" s="1"/>
  <c r="I1798" i="25"/>
  <c r="L1798" i="25" s="1"/>
  <c r="I1799" i="25"/>
  <c r="L1799" i="25" s="1"/>
  <c r="I1800" i="25"/>
  <c r="L1800" i="25" s="1"/>
  <c r="I1801" i="25"/>
  <c r="L1801" i="25" s="1"/>
  <c r="I1802" i="25"/>
  <c r="L1802" i="25" s="1"/>
  <c r="I1803" i="25"/>
  <c r="L1803" i="25" s="1"/>
  <c r="I1804" i="25"/>
  <c r="L1804" i="25" s="1"/>
  <c r="I1805" i="25"/>
  <c r="L1805" i="25" s="1"/>
  <c r="I1806" i="25"/>
  <c r="L1806" i="25" s="1"/>
  <c r="I1807" i="25"/>
  <c r="L1807" i="25" s="1"/>
  <c r="I1808" i="25"/>
  <c r="L1808" i="25" s="1"/>
  <c r="I1809" i="25"/>
  <c r="L1809" i="25" s="1"/>
  <c r="I1810" i="25"/>
  <c r="L1810" i="25" s="1"/>
  <c r="I1811" i="25"/>
  <c r="L1811" i="25" s="1"/>
  <c r="I1812" i="25"/>
  <c r="L1812" i="25" s="1"/>
  <c r="I1813" i="25"/>
  <c r="L1813" i="25" s="1"/>
  <c r="I1814" i="25"/>
  <c r="L1814" i="25" s="1"/>
  <c r="I1815" i="25"/>
  <c r="L1815" i="25" s="1"/>
  <c r="I1816" i="25"/>
  <c r="L1816" i="25" s="1"/>
  <c r="I1817" i="25"/>
  <c r="L1817" i="25" s="1"/>
  <c r="I1818" i="25"/>
  <c r="L1818" i="25" s="1"/>
  <c r="I1819" i="25"/>
  <c r="L1819" i="25" s="1"/>
  <c r="I1820" i="25"/>
  <c r="L1820" i="25" s="1"/>
  <c r="I1821" i="25"/>
  <c r="L1821" i="25" s="1"/>
  <c r="I1822" i="25"/>
  <c r="L1822" i="25" s="1"/>
  <c r="I1823" i="25"/>
  <c r="L1823" i="25" s="1"/>
  <c r="I1824" i="25"/>
  <c r="L1824" i="25" s="1"/>
  <c r="I1825" i="25"/>
  <c r="L1825" i="25" s="1"/>
  <c r="I1826" i="25"/>
  <c r="L1826" i="25" s="1"/>
  <c r="I1827" i="25"/>
  <c r="L1827" i="25" s="1"/>
  <c r="I1828" i="25"/>
  <c r="L1828" i="25" s="1"/>
  <c r="I1829" i="25"/>
  <c r="L1829" i="25" s="1"/>
  <c r="I1830" i="25"/>
  <c r="L1830" i="25" s="1"/>
  <c r="I1831" i="25"/>
  <c r="L1831" i="25" s="1"/>
  <c r="I1832" i="25"/>
  <c r="L1832" i="25" s="1"/>
  <c r="I1833" i="25"/>
  <c r="L1833" i="25" s="1"/>
  <c r="I1834" i="25"/>
  <c r="L1834" i="25" s="1"/>
  <c r="I1835" i="25"/>
  <c r="L1835" i="25" s="1"/>
  <c r="I1836" i="25"/>
  <c r="L1836" i="25" s="1"/>
  <c r="I1837" i="25"/>
  <c r="L1837" i="25" s="1"/>
  <c r="I1838" i="25"/>
  <c r="L1838" i="25" s="1"/>
  <c r="I1839" i="25"/>
  <c r="L1839" i="25" s="1"/>
  <c r="I1840" i="25"/>
  <c r="L1840" i="25" s="1"/>
  <c r="I1841" i="25"/>
  <c r="L1841" i="25" s="1"/>
  <c r="I1842" i="25"/>
  <c r="L1842" i="25" s="1"/>
  <c r="I1843" i="25"/>
  <c r="L1843" i="25" s="1"/>
  <c r="I1844" i="25"/>
  <c r="L1844" i="25" s="1"/>
  <c r="I1845" i="25"/>
  <c r="L1845" i="25" s="1"/>
  <c r="I1846" i="25"/>
  <c r="L1846" i="25" s="1"/>
  <c r="I1847" i="25"/>
  <c r="L1847" i="25" s="1"/>
  <c r="I1848" i="25"/>
  <c r="L1848" i="25" s="1"/>
  <c r="I1849" i="25"/>
  <c r="L1849" i="25" s="1"/>
  <c r="I1850" i="25"/>
  <c r="L1850" i="25" s="1"/>
  <c r="I1851" i="25"/>
  <c r="L1851" i="25" s="1"/>
  <c r="I1852" i="25"/>
  <c r="L1852" i="25" s="1"/>
  <c r="I1853" i="25"/>
  <c r="L1853" i="25" s="1"/>
  <c r="I1854" i="25"/>
  <c r="L1854" i="25" s="1"/>
  <c r="I1855" i="25"/>
  <c r="L1855" i="25" s="1"/>
  <c r="I1856" i="25"/>
  <c r="L1856" i="25" s="1"/>
  <c r="I1857" i="25"/>
  <c r="L1857" i="25" s="1"/>
  <c r="I1858" i="25"/>
  <c r="L1858" i="25" s="1"/>
  <c r="I1859" i="25"/>
  <c r="L1859" i="25" s="1"/>
  <c r="I1860" i="25"/>
  <c r="L1860" i="25" s="1"/>
  <c r="I1861" i="25"/>
  <c r="L1861" i="25" s="1"/>
  <c r="I1862" i="25"/>
  <c r="L1862" i="25" s="1"/>
  <c r="I1863" i="25"/>
  <c r="L1863" i="25" s="1"/>
  <c r="I1864" i="25"/>
  <c r="L1864" i="25" s="1"/>
  <c r="I1865" i="25"/>
  <c r="L1865" i="25" s="1"/>
  <c r="I1866" i="25"/>
  <c r="L1866" i="25" s="1"/>
  <c r="I1867" i="25"/>
  <c r="L1867" i="25" s="1"/>
  <c r="I1868" i="25"/>
  <c r="L1868" i="25" s="1"/>
  <c r="I1869" i="25"/>
  <c r="L1869" i="25" s="1"/>
  <c r="I1870" i="25"/>
  <c r="L1870" i="25" s="1"/>
  <c r="I1871" i="25"/>
  <c r="L1871" i="25" s="1"/>
  <c r="I1872" i="25"/>
  <c r="L1872" i="25" s="1"/>
  <c r="I1873" i="25"/>
  <c r="L1873" i="25" s="1"/>
  <c r="I1874" i="25"/>
  <c r="L1874" i="25" s="1"/>
  <c r="I1875" i="25"/>
  <c r="L1875" i="25" s="1"/>
  <c r="I1876" i="25"/>
  <c r="L1876" i="25" s="1"/>
  <c r="I1877" i="25"/>
  <c r="L1877" i="25" s="1"/>
  <c r="I1878" i="25"/>
  <c r="L1878" i="25" s="1"/>
  <c r="I1879" i="25"/>
  <c r="L1879" i="25" s="1"/>
  <c r="I1880" i="25"/>
  <c r="L1880" i="25" s="1"/>
  <c r="I1881" i="25"/>
  <c r="L1881" i="25" s="1"/>
  <c r="I1882" i="25"/>
  <c r="L1882" i="25" s="1"/>
  <c r="I1883" i="25"/>
  <c r="L1883" i="25" s="1"/>
  <c r="I1884" i="25"/>
  <c r="L1884" i="25" s="1"/>
  <c r="I1885" i="25"/>
  <c r="L1885" i="25" s="1"/>
  <c r="I1886" i="25"/>
  <c r="L1886" i="25" s="1"/>
  <c r="I1887" i="25"/>
  <c r="L1887" i="25" s="1"/>
  <c r="I1888" i="25"/>
  <c r="L1888" i="25" s="1"/>
  <c r="I1889" i="25"/>
  <c r="L1889" i="25" s="1"/>
  <c r="I1890" i="25"/>
  <c r="L1890" i="25" s="1"/>
  <c r="I1891" i="25"/>
  <c r="L1891" i="25" s="1"/>
  <c r="I1892" i="25"/>
  <c r="L1892" i="25" s="1"/>
  <c r="I1893" i="25"/>
  <c r="L1893" i="25" s="1"/>
  <c r="I1894" i="25"/>
  <c r="L1894" i="25" s="1"/>
  <c r="I1895" i="25"/>
  <c r="L1895" i="25" s="1"/>
  <c r="I1896" i="25"/>
  <c r="L1896" i="25" s="1"/>
  <c r="I1897" i="25"/>
  <c r="L1897" i="25" s="1"/>
  <c r="I1898" i="25"/>
  <c r="L1898" i="25" s="1"/>
  <c r="I1899" i="25"/>
  <c r="L1899" i="25" s="1"/>
  <c r="I1900" i="25"/>
  <c r="L1900" i="25" s="1"/>
  <c r="I1901" i="25"/>
  <c r="L1901" i="25" s="1"/>
  <c r="I1902" i="25"/>
  <c r="L1902" i="25" s="1"/>
  <c r="I1903" i="25"/>
  <c r="L1903" i="25" s="1"/>
  <c r="I1904" i="25"/>
  <c r="L1904" i="25" s="1"/>
  <c r="I1905" i="25"/>
  <c r="L1905" i="25" s="1"/>
  <c r="I1906" i="25"/>
  <c r="L1906" i="25" s="1"/>
  <c r="I1907" i="25"/>
  <c r="L1907" i="25" s="1"/>
  <c r="I1908" i="25"/>
  <c r="L1908" i="25" s="1"/>
  <c r="I1909" i="25"/>
  <c r="L1909" i="25" s="1"/>
  <c r="I1910" i="25"/>
  <c r="L1910" i="25" s="1"/>
  <c r="I1911" i="25"/>
  <c r="L1911" i="25" s="1"/>
  <c r="I1912" i="25"/>
  <c r="L1912" i="25" s="1"/>
  <c r="I1913" i="25"/>
  <c r="L1913" i="25" s="1"/>
  <c r="I1914" i="25"/>
  <c r="L1914" i="25" s="1"/>
  <c r="I1915" i="25"/>
  <c r="L1915" i="25" s="1"/>
  <c r="I1916" i="25"/>
  <c r="L1916" i="25" s="1"/>
  <c r="I1917" i="25"/>
  <c r="L1917" i="25" s="1"/>
  <c r="I1918" i="25"/>
  <c r="L1918" i="25" s="1"/>
  <c r="I1919" i="25"/>
  <c r="L1919" i="25" s="1"/>
  <c r="I1920" i="25"/>
  <c r="L1920" i="25" s="1"/>
  <c r="I1921" i="25"/>
  <c r="L1921" i="25" s="1"/>
  <c r="I1922" i="25"/>
  <c r="L1922" i="25" s="1"/>
  <c r="I1923" i="25"/>
  <c r="L1923" i="25" s="1"/>
  <c r="I1924" i="25"/>
  <c r="L1924" i="25" s="1"/>
  <c r="I1925" i="25"/>
  <c r="L1925" i="25" s="1"/>
  <c r="I1926" i="25"/>
  <c r="L1926" i="25" s="1"/>
  <c r="I1927" i="25"/>
  <c r="L1927" i="25" s="1"/>
  <c r="I1928" i="25"/>
  <c r="L1928" i="25" s="1"/>
  <c r="I1929" i="25"/>
  <c r="L1929" i="25" s="1"/>
  <c r="I1930" i="25"/>
  <c r="L1930" i="25" s="1"/>
  <c r="I1931" i="25"/>
  <c r="L1931" i="25" s="1"/>
  <c r="I1932" i="25"/>
  <c r="L1932" i="25" s="1"/>
  <c r="I1933" i="25"/>
  <c r="L1933" i="25" s="1"/>
  <c r="I1934" i="25"/>
  <c r="L1934" i="25" s="1"/>
  <c r="I1935" i="25"/>
  <c r="L1935" i="25" s="1"/>
  <c r="I1936" i="25"/>
  <c r="L1936" i="25" s="1"/>
  <c r="I1937" i="25"/>
  <c r="L1937" i="25" s="1"/>
  <c r="I1938" i="25"/>
  <c r="L1938" i="25" s="1"/>
  <c r="I1939" i="25"/>
  <c r="L1939" i="25" s="1"/>
  <c r="I1940" i="25"/>
  <c r="L1940" i="25" s="1"/>
  <c r="I1941" i="25"/>
  <c r="L1941" i="25" s="1"/>
  <c r="I1942" i="25"/>
  <c r="L1942" i="25" s="1"/>
  <c r="I1943" i="25"/>
  <c r="L1943" i="25" s="1"/>
  <c r="I1944" i="25"/>
  <c r="L1944" i="25" s="1"/>
  <c r="I1945" i="25"/>
  <c r="L1945" i="25" s="1"/>
  <c r="I1946" i="25"/>
  <c r="L1946" i="25" s="1"/>
  <c r="I1947" i="25"/>
  <c r="L1947" i="25" s="1"/>
  <c r="I1948" i="25"/>
  <c r="L1948" i="25" s="1"/>
  <c r="I1949" i="25"/>
  <c r="L1949" i="25" s="1"/>
  <c r="I1950" i="25"/>
  <c r="L1950" i="25" s="1"/>
  <c r="I1951" i="25"/>
  <c r="L1951" i="25" s="1"/>
  <c r="I1952" i="25"/>
  <c r="L1952" i="25" s="1"/>
  <c r="I1953" i="25"/>
  <c r="L1953" i="25" s="1"/>
  <c r="I1954" i="25"/>
  <c r="L1954" i="25" s="1"/>
  <c r="I1955" i="25"/>
  <c r="L1955" i="25" s="1"/>
  <c r="I1956" i="25"/>
  <c r="L1956" i="25" s="1"/>
  <c r="I1957" i="25"/>
  <c r="L1957" i="25" s="1"/>
  <c r="I1958" i="25"/>
  <c r="L1958" i="25" s="1"/>
  <c r="I1959" i="25"/>
  <c r="L1959" i="25" s="1"/>
  <c r="I1960" i="25"/>
  <c r="L1960" i="25" s="1"/>
  <c r="I1961" i="25"/>
  <c r="L1961" i="25" s="1"/>
  <c r="I1962" i="25"/>
  <c r="L1962" i="25" s="1"/>
  <c r="I1963" i="25"/>
  <c r="L1963" i="25" s="1"/>
  <c r="I1964" i="25"/>
  <c r="L1964" i="25" s="1"/>
  <c r="I1965" i="25"/>
  <c r="L1965" i="25" s="1"/>
  <c r="I1966" i="25"/>
  <c r="L1966" i="25" s="1"/>
  <c r="I1967" i="25"/>
  <c r="L1967" i="25" s="1"/>
  <c r="I1968" i="25"/>
  <c r="L1968" i="25" s="1"/>
  <c r="I1969" i="25"/>
  <c r="L1969" i="25" s="1"/>
  <c r="I1970" i="25"/>
  <c r="L1970" i="25" s="1"/>
  <c r="I1971" i="25"/>
  <c r="L1971" i="25" s="1"/>
  <c r="I1972" i="25"/>
  <c r="L1972" i="25" s="1"/>
  <c r="I1973" i="25"/>
  <c r="L1973" i="25" s="1"/>
  <c r="I1974" i="25"/>
  <c r="L1974" i="25" s="1"/>
  <c r="I1975" i="25"/>
  <c r="L1975" i="25" s="1"/>
  <c r="I1976" i="25"/>
  <c r="L1976" i="25" s="1"/>
  <c r="I1977" i="25"/>
  <c r="L1977" i="25" s="1"/>
  <c r="I1978" i="25"/>
  <c r="L1978" i="25" s="1"/>
  <c r="I1979" i="25"/>
  <c r="L1979" i="25" s="1"/>
  <c r="I1980" i="25"/>
  <c r="L1980" i="25" s="1"/>
  <c r="I1981" i="25"/>
  <c r="L1981" i="25" s="1"/>
  <c r="I1982" i="25"/>
  <c r="L1982" i="25" s="1"/>
  <c r="I1983" i="25"/>
  <c r="L1983" i="25" s="1"/>
  <c r="I1984" i="25"/>
  <c r="L1984" i="25" s="1"/>
  <c r="I1985" i="25"/>
  <c r="L1985" i="25" s="1"/>
  <c r="I1986" i="25"/>
  <c r="L1986" i="25" s="1"/>
  <c r="I1987" i="25"/>
  <c r="L1987" i="25" s="1"/>
  <c r="I1988" i="25"/>
  <c r="L1988" i="25" s="1"/>
  <c r="I1989" i="25"/>
  <c r="L1989" i="25" s="1"/>
  <c r="I1990" i="25"/>
  <c r="L1990" i="25" s="1"/>
  <c r="I1991" i="25"/>
  <c r="L1991" i="25" s="1"/>
  <c r="I1992" i="25"/>
  <c r="L1992" i="25" s="1"/>
  <c r="I1993" i="25"/>
  <c r="L1993" i="25" s="1"/>
  <c r="I1994" i="25"/>
  <c r="L1994" i="25" s="1"/>
  <c r="I1995" i="25"/>
  <c r="L1995" i="25" s="1"/>
  <c r="I1996" i="25"/>
  <c r="L1996" i="25" s="1"/>
  <c r="I1997" i="25"/>
  <c r="L1997" i="25" s="1"/>
  <c r="I1998" i="25"/>
  <c r="L1998" i="25" s="1"/>
  <c r="I1999" i="25"/>
  <c r="L1999" i="25" s="1"/>
  <c r="I2000" i="25"/>
  <c r="L2000" i="25" s="1"/>
  <c r="I2001" i="25"/>
  <c r="L2001" i="25" s="1"/>
  <c r="I2002" i="25"/>
  <c r="L2002" i="25" s="1"/>
  <c r="I2003" i="25"/>
  <c r="L2003" i="25" s="1"/>
  <c r="I2004" i="25"/>
  <c r="L2004" i="25" s="1"/>
  <c r="I2005" i="25"/>
  <c r="L2005" i="25" s="1"/>
  <c r="I2006" i="25"/>
  <c r="L2006" i="25" s="1"/>
  <c r="I2007" i="25"/>
  <c r="L2007" i="25" s="1"/>
  <c r="I2008" i="25"/>
  <c r="L2008" i="25" s="1"/>
  <c r="I2009" i="25"/>
  <c r="L2009" i="25" s="1"/>
  <c r="I2010" i="25"/>
  <c r="L2010" i="25" s="1"/>
  <c r="I2011" i="25"/>
  <c r="L2011" i="25" s="1"/>
  <c r="I2012" i="25"/>
  <c r="L2012" i="25" s="1"/>
  <c r="I2013" i="25"/>
  <c r="L2013" i="25" s="1"/>
  <c r="I2014" i="25"/>
  <c r="L2014" i="25" s="1"/>
  <c r="I2015" i="25"/>
  <c r="L2015" i="25" s="1"/>
  <c r="I16" i="25"/>
  <c r="E18" i="1"/>
  <c r="E27" i="1" l="1" a="1"/>
  <c r="E27" i="1" s="1"/>
  <c r="I2" i="13" a="1"/>
  <c r="D2" i="13" a="1"/>
  <c r="H2" i="13" a="1"/>
  <c r="C2" i="13" a="1"/>
  <c r="E2" i="13" a="1"/>
  <c r="B2" i="13" a="1"/>
  <c r="I2" i="13" l="1"/>
  <c r="H2" i="13"/>
  <c r="E2" i="13"/>
  <c r="D2" i="13"/>
  <c r="C2" i="13"/>
  <c r="B2" i="13"/>
  <c r="W208" i="12" a="1"/>
  <c r="W208" i="12" s="1"/>
  <c r="W209" i="12" a="1"/>
  <c r="W209" i="12" s="1"/>
  <c r="W210" i="12" a="1"/>
  <c r="W210" i="12" s="1"/>
  <c r="W211" i="12" a="1"/>
  <c r="W211" i="12" s="1"/>
  <c r="W212" i="12" a="1"/>
  <c r="W212" i="12" s="1"/>
  <c r="W213" i="12" a="1"/>
  <c r="W213" i="12" s="1"/>
  <c r="W214" i="12" a="1"/>
  <c r="W214" i="12" s="1"/>
  <c r="W215" i="12" a="1"/>
  <c r="W215" i="12" s="1"/>
  <c r="W216" i="12" a="1"/>
  <c r="W216" i="12" s="1"/>
  <c r="W217" i="12" a="1"/>
  <c r="W217" i="12" s="1"/>
  <c r="W218" i="12" a="1"/>
  <c r="W218" i="12" s="1"/>
  <c r="W219" i="12" a="1"/>
  <c r="W219" i="12" s="1"/>
  <c r="W220" i="12" a="1"/>
  <c r="W220" i="12" s="1"/>
  <c r="W221" i="12" a="1"/>
  <c r="W221" i="12" s="1"/>
  <c r="W222" i="12" a="1"/>
  <c r="W222" i="12" s="1"/>
  <c r="W223" i="12" a="1"/>
  <c r="W223" i="12" s="1"/>
  <c r="W224" i="12" a="1"/>
  <c r="W224" i="12" s="1"/>
  <c r="W225" i="12" a="1"/>
  <c r="W225" i="12" s="1"/>
  <c r="W226" i="12" a="1"/>
  <c r="W226" i="12" s="1"/>
  <c r="W227" i="12" a="1"/>
  <c r="W227" i="12" s="1"/>
  <c r="W228" i="12" a="1"/>
  <c r="W228" i="12" s="1"/>
  <c r="W229" i="12" a="1"/>
  <c r="W229" i="12" s="1"/>
  <c r="W230" i="12" a="1"/>
  <c r="W230" i="12" s="1"/>
  <c r="W231" i="12" a="1"/>
  <c r="W231" i="12" s="1"/>
  <c r="W232" i="12" a="1"/>
  <c r="W232" i="12" s="1"/>
  <c r="W233" i="12" a="1"/>
  <c r="W233" i="12" s="1"/>
  <c r="W234" i="12" a="1"/>
  <c r="W234" i="12" s="1"/>
  <c r="W235" i="12" a="1"/>
  <c r="W235" i="12" s="1"/>
  <c r="W236" i="12" a="1"/>
  <c r="W236" i="12" s="1"/>
  <c r="W237" i="12" a="1"/>
  <c r="W237" i="12" s="1"/>
  <c r="W238" i="12" a="1"/>
  <c r="W238" i="12" s="1"/>
  <c r="W239" i="12" a="1"/>
  <c r="W239" i="12" s="1"/>
  <c r="W240" i="12" a="1"/>
  <c r="W240" i="12" s="1"/>
  <c r="W241" i="12" a="1"/>
  <c r="W241" i="12" s="1"/>
  <c r="W242" i="12" a="1"/>
  <c r="W242" i="12" s="1"/>
  <c r="W243" i="12" a="1"/>
  <c r="W243" i="12" s="1"/>
  <c r="W244" i="12" a="1"/>
  <c r="W244" i="12" s="1"/>
  <c r="W245" i="12" a="1"/>
  <c r="W245" i="12" s="1"/>
  <c r="W246" i="12" a="1"/>
  <c r="W246" i="12" s="1"/>
  <c r="W247" i="12" a="1"/>
  <c r="W247" i="12" s="1"/>
  <c r="W248" i="12" a="1"/>
  <c r="W248" i="12" s="1"/>
  <c r="W249" i="12" a="1"/>
  <c r="W249" i="12" s="1"/>
  <c r="W250" i="12" a="1"/>
  <c r="W250" i="12" s="1"/>
  <c r="W251" i="12" a="1"/>
  <c r="W251" i="12" s="1"/>
  <c r="W252" i="12" a="1"/>
  <c r="W252" i="12" s="1"/>
  <c r="W253" i="12" a="1"/>
  <c r="W253" i="12" s="1"/>
  <c r="W254" i="12" a="1"/>
  <c r="W254" i="12" s="1"/>
  <c r="W255" i="12" a="1"/>
  <c r="W255" i="12" s="1"/>
  <c r="W256" i="12" a="1"/>
  <c r="W256" i="12" s="1"/>
  <c r="W257" i="12" a="1"/>
  <c r="W257" i="12" s="1"/>
  <c r="W258" i="12" a="1"/>
  <c r="W258" i="12" s="1"/>
  <c r="W259" i="12" a="1"/>
  <c r="W259" i="12" s="1"/>
  <c r="W260" i="12" a="1"/>
  <c r="W260" i="12" s="1"/>
  <c r="W261" i="12" a="1"/>
  <c r="W261" i="12" s="1"/>
  <c r="W262" i="12" a="1"/>
  <c r="W262" i="12" s="1"/>
  <c r="W263" i="12" a="1"/>
  <c r="W263" i="12" s="1"/>
  <c r="W264" i="12" a="1"/>
  <c r="W264" i="12" s="1"/>
  <c r="W265" i="12" a="1"/>
  <c r="W265" i="12" s="1"/>
  <c r="W266" i="12" a="1"/>
  <c r="W266" i="12" s="1"/>
  <c r="W267" i="12" a="1"/>
  <c r="W267" i="12" s="1"/>
  <c r="W268" i="12" a="1"/>
  <c r="W268" i="12" s="1"/>
  <c r="W269" i="12" a="1"/>
  <c r="W269" i="12" s="1"/>
  <c r="W270" i="12" a="1"/>
  <c r="W270" i="12" s="1"/>
  <c r="W271" i="12" a="1"/>
  <c r="W271" i="12" s="1"/>
  <c r="W272" i="12" a="1"/>
  <c r="W272" i="12" s="1"/>
  <c r="W273" i="12" a="1"/>
  <c r="W273" i="12" s="1"/>
  <c r="W274" i="12" a="1"/>
  <c r="W274" i="12" s="1"/>
  <c r="W275" i="12" a="1"/>
  <c r="W275" i="12" s="1"/>
  <c r="W276" i="12" a="1"/>
  <c r="W276" i="12" s="1"/>
  <c r="W277" i="12" a="1"/>
  <c r="W277" i="12" s="1"/>
  <c r="W278" i="12" a="1"/>
  <c r="W278" i="12" s="1"/>
  <c r="W279" i="12" a="1"/>
  <c r="W279" i="12" s="1"/>
  <c r="W280" i="12" a="1"/>
  <c r="W280" i="12" s="1"/>
  <c r="W281" i="12" a="1"/>
  <c r="W281" i="12" s="1"/>
  <c r="W282" i="12" a="1"/>
  <c r="W282" i="12" s="1"/>
  <c r="W283" i="12" a="1"/>
  <c r="W283" i="12" s="1"/>
  <c r="W284" i="12" a="1"/>
  <c r="W284" i="12" s="1"/>
  <c r="W285" i="12" a="1"/>
  <c r="W285" i="12" s="1"/>
  <c r="W286" i="12" a="1"/>
  <c r="W286" i="12" s="1"/>
  <c r="W287" i="12" a="1"/>
  <c r="W287" i="12" s="1"/>
  <c r="W288" i="12" a="1"/>
  <c r="W288" i="12" s="1"/>
  <c r="W289" i="12" a="1"/>
  <c r="W289" i="12" s="1"/>
  <c r="W290" i="12" a="1"/>
  <c r="W290" i="12" s="1"/>
  <c r="W291" i="12" a="1"/>
  <c r="W291" i="12" s="1"/>
  <c r="W292" i="12" a="1"/>
  <c r="W292" i="12" s="1"/>
  <c r="W293" i="12" a="1"/>
  <c r="W293" i="12" s="1"/>
  <c r="W294" i="12" a="1"/>
  <c r="W294" i="12" s="1"/>
  <c r="W295" i="12" a="1"/>
  <c r="W295" i="12" s="1"/>
  <c r="W296" i="12" a="1"/>
  <c r="W296" i="12" s="1"/>
  <c r="W297" i="12" a="1"/>
  <c r="W297" i="12" s="1"/>
  <c r="W298" i="12" a="1"/>
  <c r="W298" i="12" s="1"/>
  <c r="W299" i="12" a="1"/>
  <c r="W299" i="12" s="1"/>
  <c r="W300" i="12" a="1"/>
  <c r="W300" i="12" s="1"/>
  <c r="W301" i="12" a="1"/>
  <c r="W301" i="12" s="1"/>
  <c r="W302" i="12" a="1"/>
  <c r="W302" i="12" s="1"/>
  <c r="W303" i="12" a="1"/>
  <c r="W303" i="12" s="1"/>
  <c r="W304" i="12" a="1"/>
  <c r="W304" i="12" s="1"/>
  <c r="W305" i="12" a="1"/>
  <c r="W305" i="12" s="1"/>
  <c r="W306" i="12" a="1"/>
  <c r="W306" i="12" s="1"/>
  <c r="W307" i="12" a="1"/>
  <c r="W307" i="12" s="1"/>
  <c r="W308" i="12" a="1"/>
  <c r="W308" i="12" s="1"/>
  <c r="W309" i="12" a="1"/>
  <c r="W309" i="12" s="1"/>
  <c r="W310" i="12" a="1"/>
  <c r="W310" i="12" s="1"/>
  <c r="W311" i="12" a="1"/>
  <c r="W311" i="12" s="1"/>
  <c r="W312" i="12" a="1"/>
  <c r="W312" i="12" s="1"/>
  <c r="W313" i="12" a="1"/>
  <c r="W313" i="12" s="1"/>
  <c r="W314" i="12" a="1"/>
  <c r="W314" i="12" s="1"/>
  <c r="W315" i="12" a="1"/>
  <c r="W315" i="12" s="1"/>
  <c r="W316" i="12" a="1"/>
  <c r="W316" i="12" s="1"/>
  <c r="W317" i="12" a="1"/>
  <c r="W317" i="12" s="1"/>
  <c r="W318" i="12" a="1"/>
  <c r="W318" i="12" s="1"/>
  <c r="W319" i="12" a="1"/>
  <c r="W319" i="12" s="1"/>
  <c r="W320" i="12" a="1"/>
  <c r="W320" i="12" s="1"/>
  <c r="W321" i="12" a="1"/>
  <c r="W321" i="12" s="1"/>
  <c r="W322" i="12" a="1"/>
  <c r="W322" i="12" s="1"/>
  <c r="W323" i="12" a="1"/>
  <c r="W323" i="12" s="1"/>
  <c r="W324" i="12" a="1"/>
  <c r="W324" i="12" s="1"/>
  <c r="W325" i="12" a="1"/>
  <c r="W325" i="12" s="1"/>
  <c r="W326" i="12" a="1"/>
  <c r="W326" i="12" s="1"/>
  <c r="W327" i="12" a="1"/>
  <c r="W327" i="12" s="1"/>
  <c r="W328" i="12" a="1"/>
  <c r="W328" i="12" s="1"/>
  <c r="W329" i="12" a="1"/>
  <c r="W329" i="12" s="1"/>
  <c r="W330" i="12" a="1"/>
  <c r="W330" i="12" s="1"/>
  <c r="W331" i="12" a="1"/>
  <c r="W331" i="12" s="1"/>
  <c r="W332" i="12" a="1"/>
  <c r="W332" i="12" s="1"/>
  <c r="W333" i="12" a="1"/>
  <c r="W333" i="12" s="1"/>
  <c r="W334" i="12" a="1"/>
  <c r="W334" i="12" s="1"/>
  <c r="W335" i="12" a="1"/>
  <c r="W335" i="12" s="1"/>
  <c r="W336" i="12" a="1"/>
  <c r="W336" i="12" s="1"/>
  <c r="W337" i="12" a="1"/>
  <c r="W337" i="12" s="1"/>
  <c r="W338" i="12" a="1"/>
  <c r="W338" i="12" s="1"/>
  <c r="W339" i="12" a="1"/>
  <c r="W339" i="12" s="1"/>
  <c r="W340" i="12" a="1"/>
  <c r="W340" i="12" s="1"/>
  <c r="W341" i="12" a="1"/>
  <c r="W341" i="12" s="1"/>
  <c r="W342" i="12" a="1"/>
  <c r="W342" i="12" s="1"/>
  <c r="W343" i="12" a="1"/>
  <c r="W343" i="12" s="1"/>
  <c r="W344" i="12" a="1"/>
  <c r="W344" i="12" s="1"/>
  <c r="W345" i="12" a="1"/>
  <c r="W345" i="12" s="1"/>
  <c r="W346" i="12" a="1"/>
  <c r="W346" i="12" s="1"/>
  <c r="W347" i="12" a="1"/>
  <c r="W347" i="12" s="1"/>
  <c r="W348" i="12" a="1"/>
  <c r="W348" i="12" s="1"/>
  <c r="W349" i="12" a="1"/>
  <c r="W349" i="12" s="1"/>
  <c r="W350" i="12" a="1"/>
  <c r="W350" i="12" s="1"/>
  <c r="W351" i="12" a="1"/>
  <c r="W351" i="12" s="1"/>
  <c r="W352" i="12" a="1"/>
  <c r="W352" i="12" s="1"/>
  <c r="W353" i="12" a="1"/>
  <c r="W353" i="12" s="1"/>
  <c r="W354" i="12" a="1"/>
  <c r="W354" i="12" s="1"/>
  <c r="W355" i="12" a="1"/>
  <c r="W355" i="12" s="1"/>
  <c r="W356" i="12" a="1"/>
  <c r="W356" i="12" s="1"/>
  <c r="W357" i="12" a="1"/>
  <c r="W357" i="12" s="1"/>
  <c r="W358" i="12" a="1"/>
  <c r="W358" i="12" s="1"/>
  <c r="W359" i="12" a="1"/>
  <c r="W359" i="12" s="1"/>
  <c r="W360" i="12" a="1"/>
  <c r="W360" i="12" s="1"/>
  <c r="W361" i="12" a="1"/>
  <c r="W361" i="12" s="1"/>
  <c r="W362" i="12" a="1"/>
  <c r="W362" i="12" s="1"/>
  <c r="W363" i="12" a="1"/>
  <c r="W363" i="12" s="1"/>
  <c r="W364" i="12" a="1"/>
  <c r="W364" i="12" s="1"/>
  <c r="W365" i="12" a="1"/>
  <c r="W365" i="12" s="1"/>
  <c r="W366" i="12" a="1"/>
  <c r="W366" i="12" s="1"/>
  <c r="W367" i="12" a="1"/>
  <c r="W367" i="12" s="1"/>
  <c r="W368" i="12" a="1"/>
  <c r="W368" i="12" s="1"/>
  <c r="W369" i="12" a="1"/>
  <c r="W369" i="12" s="1"/>
  <c r="W370" i="12" a="1"/>
  <c r="W370" i="12" s="1"/>
  <c r="W371" i="12" a="1"/>
  <c r="W371" i="12" s="1"/>
  <c r="W372" i="12" a="1"/>
  <c r="W372" i="12" s="1"/>
  <c r="W373" i="12" a="1"/>
  <c r="W373" i="12" s="1"/>
  <c r="W374" i="12" a="1"/>
  <c r="W374" i="12" s="1"/>
  <c r="W375" i="12" a="1"/>
  <c r="W375" i="12" s="1"/>
  <c r="W376" i="12" a="1"/>
  <c r="W376" i="12" s="1"/>
  <c r="W377" i="12" a="1"/>
  <c r="W377" i="12" s="1"/>
  <c r="W378" i="12" a="1"/>
  <c r="W378" i="12" s="1"/>
  <c r="W379" i="12" a="1"/>
  <c r="W379" i="12" s="1"/>
  <c r="W380" i="12" a="1"/>
  <c r="W380" i="12" s="1"/>
  <c r="W381" i="12" a="1"/>
  <c r="W381" i="12" s="1"/>
  <c r="W382" i="12" a="1"/>
  <c r="W382" i="12" s="1"/>
  <c r="W383" i="12" a="1"/>
  <c r="W383" i="12" s="1"/>
  <c r="W384" i="12" a="1"/>
  <c r="W384" i="12" s="1"/>
  <c r="W385" i="12" a="1"/>
  <c r="W385" i="12" s="1"/>
  <c r="W386" i="12" a="1"/>
  <c r="W386" i="12" s="1"/>
  <c r="W387" i="12" a="1"/>
  <c r="W387" i="12" s="1"/>
  <c r="W388" i="12" a="1"/>
  <c r="W388" i="12" s="1"/>
  <c r="W389" i="12" a="1"/>
  <c r="W389" i="12" s="1"/>
  <c r="W390" i="12" a="1"/>
  <c r="W390" i="12" s="1"/>
  <c r="W391" i="12" a="1"/>
  <c r="W391" i="12" s="1"/>
  <c r="W392" i="12" a="1"/>
  <c r="W392" i="12" s="1"/>
  <c r="W393" i="12" a="1"/>
  <c r="W393" i="12" s="1"/>
  <c r="W394" i="12" a="1"/>
  <c r="W394" i="12" s="1"/>
  <c r="W395" i="12" a="1"/>
  <c r="W395" i="12" s="1"/>
  <c r="W396" i="12" a="1"/>
  <c r="W396" i="12" s="1"/>
  <c r="W397" i="12" a="1"/>
  <c r="W397" i="12" s="1"/>
  <c r="W398" i="12" a="1"/>
  <c r="W398" i="12" s="1"/>
  <c r="W399" i="12" a="1"/>
  <c r="W399" i="12" s="1"/>
  <c r="W400" i="12" a="1"/>
  <c r="W400" i="12" s="1"/>
  <c r="W401" i="12" a="1"/>
  <c r="W401" i="12" s="1"/>
  <c r="W402" i="12" a="1"/>
  <c r="W402" i="12" s="1"/>
  <c r="W403" i="12" a="1"/>
  <c r="W403" i="12" s="1"/>
  <c r="W404" i="12" a="1"/>
  <c r="W404" i="12" s="1"/>
  <c r="W405" i="12" a="1"/>
  <c r="W405" i="12" s="1"/>
  <c r="W406" i="12" a="1"/>
  <c r="W406" i="12" s="1"/>
  <c r="W407" i="12" a="1"/>
  <c r="W407" i="12" s="1"/>
  <c r="W408" i="12" a="1"/>
  <c r="W408" i="12" s="1"/>
  <c r="W409" i="12" a="1"/>
  <c r="W409" i="12" s="1"/>
  <c r="W410" i="12" a="1"/>
  <c r="W410" i="12" s="1"/>
  <c r="W411" i="12" a="1"/>
  <c r="W411" i="12" s="1"/>
  <c r="W412" i="12" a="1"/>
  <c r="W412" i="12" s="1"/>
  <c r="W413" i="12" a="1"/>
  <c r="W413" i="12" s="1"/>
  <c r="W414" i="12" a="1"/>
  <c r="W414" i="12" s="1"/>
  <c r="W415" i="12" a="1"/>
  <c r="W415" i="12" s="1"/>
  <c r="W416" i="12" a="1"/>
  <c r="W416" i="12" s="1"/>
  <c r="W417" i="12" a="1"/>
  <c r="W417" i="12" s="1"/>
  <c r="W418" i="12" a="1"/>
  <c r="W418" i="12" s="1"/>
  <c r="W419" i="12" a="1"/>
  <c r="W419" i="12" s="1"/>
  <c r="W420" i="12" a="1"/>
  <c r="W420" i="12" s="1"/>
  <c r="W421" i="12" a="1"/>
  <c r="W421" i="12" s="1"/>
  <c r="W422" i="12" a="1"/>
  <c r="W422" i="12" s="1"/>
  <c r="W423" i="12" a="1"/>
  <c r="W423" i="12" s="1"/>
  <c r="W424" i="12" a="1"/>
  <c r="W424" i="12" s="1"/>
  <c r="W425" i="12" a="1"/>
  <c r="W425" i="12" s="1"/>
  <c r="W426" i="12" a="1"/>
  <c r="W426" i="12" s="1"/>
  <c r="W427" i="12" a="1"/>
  <c r="W427" i="12" s="1"/>
  <c r="W428" i="12" a="1"/>
  <c r="W428" i="12" s="1"/>
  <c r="W429" i="12" a="1"/>
  <c r="W429" i="12" s="1"/>
  <c r="W430" i="12" a="1"/>
  <c r="W430" i="12" s="1"/>
  <c r="W431" i="12" a="1"/>
  <c r="W431" i="12" s="1"/>
  <c r="W432" i="12" a="1"/>
  <c r="W432" i="12" s="1"/>
  <c r="W433" i="12" a="1"/>
  <c r="W433" i="12" s="1"/>
  <c r="W434" i="12" a="1"/>
  <c r="W434" i="12" s="1"/>
  <c r="W435" i="12" a="1"/>
  <c r="W435" i="12" s="1"/>
  <c r="W436" i="12" a="1"/>
  <c r="W436" i="12" s="1"/>
  <c r="W437" i="12" a="1"/>
  <c r="W437" i="12" s="1"/>
  <c r="W438" i="12" a="1"/>
  <c r="W438" i="12" s="1"/>
  <c r="W439" i="12" a="1"/>
  <c r="W439" i="12" s="1"/>
  <c r="W440" i="12" a="1"/>
  <c r="W440" i="12" s="1"/>
  <c r="W441" i="12" a="1"/>
  <c r="W441" i="12" s="1"/>
  <c r="W442" i="12" a="1"/>
  <c r="W442" i="12" s="1"/>
  <c r="W443" i="12" a="1"/>
  <c r="W443" i="12" s="1"/>
  <c r="W444" i="12" a="1"/>
  <c r="W444" i="12" s="1"/>
  <c r="W445" i="12" a="1"/>
  <c r="W445" i="12" s="1"/>
  <c r="W446" i="12" a="1"/>
  <c r="W446" i="12" s="1"/>
  <c r="W447" i="12" a="1"/>
  <c r="W447" i="12" s="1"/>
  <c r="W448" i="12" a="1"/>
  <c r="W448" i="12" s="1"/>
  <c r="W449" i="12" a="1"/>
  <c r="W449" i="12" s="1"/>
  <c r="W450" i="12" a="1"/>
  <c r="W450" i="12" s="1"/>
  <c r="W451" i="12" a="1"/>
  <c r="W451" i="12" s="1"/>
  <c r="W452" i="12" a="1"/>
  <c r="W452" i="12" s="1"/>
  <c r="W453" i="12" a="1"/>
  <c r="W453" i="12" s="1"/>
  <c r="W454" i="12" a="1"/>
  <c r="W454" i="12" s="1"/>
  <c r="W455" i="12" a="1"/>
  <c r="W455" i="12" s="1"/>
  <c r="W456" i="12" a="1"/>
  <c r="W456" i="12" s="1"/>
  <c r="W457" i="12" a="1"/>
  <c r="W457" i="12" s="1"/>
  <c r="W458" i="12" a="1"/>
  <c r="W458" i="12" s="1"/>
  <c r="W459" i="12" a="1"/>
  <c r="W459" i="12" s="1"/>
  <c r="W460" i="12" a="1"/>
  <c r="W460" i="12" s="1"/>
  <c r="W461" i="12" a="1"/>
  <c r="W461" i="12" s="1"/>
  <c r="W462" i="12" a="1"/>
  <c r="W462" i="12" s="1"/>
  <c r="W463" i="12" a="1"/>
  <c r="W463" i="12" s="1"/>
  <c r="W464" i="12" a="1"/>
  <c r="W464" i="12" s="1"/>
  <c r="W465" i="12" a="1"/>
  <c r="W465" i="12" s="1"/>
  <c r="W466" i="12" a="1"/>
  <c r="W466" i="12" s="1"/>
  <c r="W467" i="12" a="1"/>
  <c r="W467" i="12" s="1"/>
  <c r="W468" i="12" a="1"/>
  <c r="W468" i="12" s="1"/>
  <c r="W469" i="12" a="1"/>
  <c r="W469" i="12" s="1"/>
  <c r="W470" i="12" a="1"/>
  <c r="W470" i="12" s="1"/>
  <c r="W471" i="12" a="1"/>
  <c r="W471" i="12" s="1"/>
  <c r="W472" i="12" a="1"/>
  <c r="W472" i="12" s="1"/>
  <c r="W473" i="12" a="1"/>
  <c r="W473" i="12" s="1"/>
  <c r="W474" i="12" a="1"/>
  <c r="W474" i="12" s="1"/>
  <c r="W475" i="12" a="1"/>
  <c r="W475" i="12" s="1"/>
  <c r="W476" i="12" a="1"/>
  <c r="W476" i="12" s="1"/>
  <c r="W477" i="12" a="1"/>
  <c r="W477" i="12" s="1"/>
  <c r="W478" i="12" a="1"/>
  <c r="W478" i="12" s="1"/>
  <c r="W479" i="12" a="1"/>
  <c r="W479" i="12" s="1"/>
  <c r="W480" i="12" a="1"/>
  <c r="W480" i="12" s="1"/>
  <c r="W481" i="12" a="1"/>
  <c r="W481" i="12" s="1"/>
  <c r="W482" i="12" a="1"/>
  <c r="W482" i="12" s="1"/>
  <c r="W483" i="12" a="1"/>
  <c r="W483" i="12" s="1"/>
  <c r="W484" i="12" a="1"/>
  <c r="W484" i="12" s="1"/>
  <c r="W485" i="12" a="1"/>
  <c r="W485" i="12" s="1"/>
  <c r="W486" i="12" a="1"/>
  <c r="W486" i="12" s="1"/>
  <c r="W487" i="12" a="1"/>
  <c r="W487" i="12" s="1"/>
  <c r="W488" i="12" a="1"/>
  <c r="W488" i="12" s="1"/>
  <c r="W489" i="12" a="1"/>
  <c r="W489" i="12" s="1"/>
  <c r="W490" i="12" a="1"/>
  <c r="W490" i="12" s="1"/>
  <c r="W491" i="12" a="1"/>
  <c r="W491" i="12" s="1"/>
  <c r="W492" i="12" a="1"/>
  <c r="W492" i="12" s="1"/>
  <c r="W493" i="12" a="1"/>
  <c r="W493" i="12" s="1"/>
  <c r="W494" i="12" a="1"/>
  <c r="W494" i="12" s="1"/>
  <c r="W495" i="12" a="1"/>
  <c r="W495" i="12" s="1"/>
  <c r="W496" i="12" a="1"/>
  <c r="W496" i="12" s="1"/>
  <c r="W497" i="12" a="1"/>
  <c r="W497" i="12" s="1"/>
  <c r="W498" i="12" a="1"/>
  <c r="W498" i="12" s="1"/>
  <c r="W499" i="12" a="1"/>
  <c r="W499" i="12" s="1"/>
  <c r="W500" i="12" a="1"/>
  <c r="W500" i="12" s="1"/>
  <c r="W501" i="12" a="1"/>
  <c r="W501" i="12" s="1"/>
  <c r="W502" i="12" a="1"/>
  <c r="W502" i="12" s="1"/>
  <c r="W503" i="12" a="1"/>
  <c r="W503" i="12" s="1"/>
  <c r="W504" i="12" a="1"/>
  <c r="W504" i="12" s="1"/>
  <c r="W505" i="12" a="1"/>
  <c r="W505" i="12" s="1"/>
  <c r="W506" i="12" a="1"/>
  <c r="W506" i="12" s="1"/>
  <c r="W507" i="12" a="1"/>
  <c r="W507" i="12" s="1"/>
  <c r="W508" i="12" a="1"/>
  <c r="W508" i="12" s="1"/>
  <c r="W509" i="12" a="1"/>
  <c r="W509" i="12" s="1"/>
  <c r="W510" i="12" a="1"/>
  <c r="W510" i="12" s="1"/>
  <c r="W511" i="12" a="1"/>
  <c r="W511" i="12" s="1"/>
  <c r="W512" i="12" a="1"/>
  <c r="W512" i="12" s="1"/>
  <c r="W513" i="12" a="1"/>
  <c r="W513" i="12" s="1"/>
  <c r="W514" i="12" a="1"/>
  <c r="W514" i="12" s="1"/>
  <c r="W515" i="12" a="1"/>
  <c r="W515" i="12" s="1"/>
  <c r="W516" i="12" a="1"/>
  <c r="W516" i="12" s="1"/>
  <c r="W517" i="12" a="1"/>
  <c r="W517" i="12" s="1"/>
  <c r="W518" i="12" a="1"/>
  <c r="W518" i="12" s="1"/>
  <c r="W519" i="12" a="1"/>
  <c r="W519" i="12" s="1"/>
  <c r="W520" i="12" a="1"/>
  <c r="W520" i="12" s="1"/>
  <c r="W521" i="12" a="1"/>
  <c r="W521" i="12" s="1"/>
  <c r="W522" i="12" a="1"/>
  <c r="W522" i="12" s="1"/>
  <c r="W523" i="12" a="1"/>
  <c r="W523" i="12" s="1"/>
  <c r="W524" i="12" a="1"/>
  <c r="W524" i="12" s="1"/>
  <c r="W525" i="12" a="1"/>
  <c r="W525" i="12" s="1"/>
  <c r="W526" i="12" a="1"/>
  <c r="W526" i="12" s="1"/>
  <c r="W527" i="12" a="1"/>
  <c r="W527" i="12" s="1"/>
  <c r="W528" i="12" a="1"/>
  <c r="W528" i="12" s="1"/>
  <c r="W529" i="12" a="1"/>
  <c r="W529" i="12" s="1"/>
  <c r="W530" i="12" a="1"/>
  <c r="W530" i="12" s="1"/>
  <c r="W531" i="12" a="1"/>
  <c r="W531" i="12" s="1"/>
  <c r="W532" i="12" a="1"/>
  <c r="W532" i="12" s="1"/>
  <c r="W533" i="12" a="1"/>
  <c r="W533" i="12" s="1"/>
  <c r="W534" i="12" a="1"/>
  <c r="W534" i="12" s="1"/>
  <c r="W535" i="12" a="1"/>
  <c r="W535" i="12" s="1"/>
  <c r="W536" i="12" a="1"/>
  <c r="W536" i="12" s="1"/>
  <c r="W537" i="12" a="1"/>
  <c r="W537" i="12" s="1"/>
  <c r="W538" i="12" a="1"/>
  <c r="W538" i="12" s="1"/>
  <c r="W539" i="12" a="1"/>
  <c r="W539" i="12" s="1"/>
  <c r="W540" i="12" a="1"/>
  <c r="W540" i="12" s="1"/>
  <c r="W541" i="12" a="1"/>
  <c r="W541" i="12" s="1"/>
  <c r="W542" i="12" a="1"/>
  <c r="W542" i="12" s="1"/>
  <c r="W543" i="12" a="1"/>
  <c r="W543" i="12" s="1"/>
  <c r="W544" i="12" a="1"/>
  <c r="W544" i="12" s="1"/>
  <c r="W545" i="12" a="1"/>
  <c r="W545" i="12" s="1"/>
  <c r="W546" i="12" a="1"/>
  <c r="W546" i="12" s="1"/>
  <c r="W547" i="12" a="1"/>
  <c r="W547" i="12" s="1"/>
  <c r="W548" i="12" a="1"/>
  <c r="W548" i="12" s="1"/>
  <c r="W549" i="12" a="1"/>
  <c r="W549" i="12" s="1"/>
  <c r="W550" i="12" a="1"/>
  <c r="W550" i="12" s="1"/>
  <c r="W551" i="12" a="1"/>
  <c r="W551" i="12" s="1"/>
  <c r="W552" i="12" a="1"/>
  <c r="W552" i="12" s="1"/>
  <c r="W553" i="12" a="1"/>
  <c r="W553" i="12" s="1"/>
  <c r="W554" i="12" a="1"/>
  <c r="W554" i="12" s="1"/>
  <c r="W555" i="12" a="1"/>
  <c r="W555" i="12" s="1"/>
  <c r="W556" i="12" a="1"/>
  <c r="W556" i="12" s="1"/>
  <c r="W557" i="12" a="1"/>
  <c r="W557" i="12" s="1"/>
  <c r="W558" i="12" a="1"/>
  <c r="W558" i="12" s="1"/>
  <c r="W559" i="12" a="1"/>
  <c r="W559" i="12" s="1"/>
  <c r="W560" i="12" a="1"/>
  <c r="W560" i="12" s="1"/>
  <c r="W561" i="12" a="1"/>
  <c r="W561" i="12" s="1"/>
  <c r="W562" i="12" a="1"/>
  <c r="W562" i="12" s="1"/>
  <c r="W563" i="12" a="1"/>
  <c r="W563" i="12" s="1"/>
  <c r="W564" i="12" a="1"/>
  <c r="W564" i="12" s="1"/>
  <c r="W565" i="12" a="1"/>
  <c r="W565" i="12" s="1"/>
  <c r="W566" i="12" a="1"/>
  <c r="W566" i="12" s="1"/>
  <c r="W567" i="12" a="1"/>
  <c r="W567" i="12" s="1"/>
  <c r="W568" i="12" a="1"/>
  <c r="W568" i="12" s="1"/>
  <c r="W569" i="12" a="1"/>
  <c r="W569" i="12" s="1"/>
  <c r="W570" i="12" a="1"/>
  <c r="W570" i="12" s="1"/>
  <c r="W571" i="12" a="1"/>
  <c r="W571" i="12" s="1"/>
  <c r="W572" i="12" a="1"/>
  <c r="W572" i="12" s="1"/>
  <c r="W573" i="12" a="1"/>
  <c r="W573" i="12" s="1"/>
  <c r="W574" i="12" a="1"/>
  <c r="W574" i="12" s="1"/>
  <c r="W575" i="12" a="1"/>
  <c r="W575" i="12" s="1"/>
  <c r="W576" i="12" a="1"/>
  <c r="W576" i="12" s="1"/>
  <c r="W577" i="12" a="1"/>
  <c r="W577" i="12" s="1"/>
  <c r="W578" i="12" a="1"/>
  <c r="W578" i="12" s="1"/>
  <c r="W579" i="12" a="1"/>
  <c r="W579" i="12" s="1"/>
  <c r="W580" i="12" a="1"/>
  <c r="W580" i="12" s="1"/>
  <c r="W581" i="12" a="1"/>
  <c r="W581" i="12" s="1"/>
  <c r="W582" i="12" a="1"/>
  <c r="W582" i="12" s="1"/>
  <c r="W583" i="12" a="1"/>
  <c r="W583" i="12" s="1"/>
  <c r="W584" i="12" a="1"/>
  <c r="W584" i="12" s="1"/>
  <c r="W585" i="12" a="1"/>
  <c r="W585" i="12" s="1"/>
  <c r="W586" i="12" a="1"/>
  <c r="W586" i="12" s="1"/>
  <c r="W587" i="12" a="1"/>
  <c r="W587" i="12" s="1"/>
  <c r="W588" i="12" a="1"/>
  <c r="W588" i="12" s="1"/>
  <c r="W589" i="12" a="1"/>
  <c r="W589" i="12" s="1"/>
  <c r="W590" i="12" a="1"/>
  <c r="W590" i="12" s="1"/>
  <c r="W591" i="12" a="1"/>
  <c r="W591" i="12" s="1"/>
  <c r="W592" i="12" a="1"/>
  <c r="W592" i="12" s="1"/>
  <c r="W593" i="12" a="1"/>
  <c r="W593" i="12" s="1"/>
  <c r="W594" i="12" a="1"/>
  <c r="W594" i="12" s="1"/>
  <c r="W595" i="12" a="1"/>
  <c r="W595" i="12" s="1"/>
  <c r="W596" i="12" a="1"/>
  <c r="W596" i="12" s="1"/>
  <c r="W597" i="12" a="1"/>
  <c r="W597" i="12" s="1"/>
  <c r="W598" i="12" a="1"/>
  <c r="W598" i="12" s="1"/>
  <c r="W599" i="12" a="1"/>
  <c r="W599" i="12" s="1"/>
  <c r="W600" i="12" a="1"/>
  <c r="W600" i="12" s="1"/>
  <c r="W601" i="12" a="1"/>
  <c r="W601" i="12" s="1"/>
  <c r="W602" i="12" a="1"/>
  <c r="W602" i="12" s="1"/>
  <c r="W603" i="12" a="1"/>
  <c r="W603" i="12" s="1"/>
  <c r="W604" i="12" a="1"/>
  <c r="W604" i="12" s="1"/>
  <c r="W605" i="12" a="1"/>
  <c r="W605" i="12" s="1"/>
  <c r="W606" i="12" a="1"/>
  <c r="W606" i="12" s="1"/>
  <c r="W607" i="12" a="1"/>
  <c r="W607" i="12" s="1"/>
  <c r="W608" i="12" a="1"/>
  <c r="W608" i="12" s="1"/>
  <c r="W609" i="12" a="1"/>
  <c r="W609" i="12" s="1"/>
  <c r="W610" i="12" a="1"/>
  <c r="W610" i="12" s="1"/>
  <c r="W611" i="12" a="1"/>
  <c r="W611" i="12" s="1"/>
  <c r="W612" i="12" a="1"/>
  <c r="W612" i="12" s="1"/>
  <c r="W613" i="12" a="1"/>
  <c r="W613" i="12" s="1"/>
  <c r="W614" i="12" a="1"/>
  <c r="W614" i="12" s="1"/>
  <c r="W615" i="12" a="1"/>
  <c r="W615" i="12" s="1"/>
  <c r="W616" i="12" a="1"/>
  <c r="W616" i="12" s="1"/>
  <c r="W617" i="12" a="1"/>
  <c r="W617" i="12" s="1"/>
  <c r="W618" i="12" a="1"/>
  <c r="W618" i="12" s="1"/>
  <c r="W619" i="12" a="1"/>
  <c r="W619" i="12" s="1"/>
  <c r="W620" i="12" a="1"/>
  <c r="W620" i="12" s="1"/>
  <c r="W621" i="12" a="1"/>
  <c r="W621" i="12" s="1"/>
  <c r="W622" i="12" a="1"/>
  <c r="W622" i="12" s="1"/>
  <c r="W623" i="12" a="1"/>
  <c r="W623" i="12" s="1"/>
  <c r="W624" i="12" a="1"/>
  <c r="W624" i="12" s="1"/>
  <c r="W625" i="12" a="1"/>
  <c r="W625" i="12" s="1"/>
  <c r="W626" i="12" a="1"/>
  <c r="W626" i="12" s="1"/>
  <c r="W627" i="12" a="1"/>
  <c r="W627" i="12" s="1"/>
  <c r="W628" i="12" a="1"/>
  <c r="W628" i="12" s="1"/>
  <c r="W629" i="12" a="1"/>
  <c r="W629" i="12" s="1"/>
  <c r="W630" i="12" a="1"/>
  <c r="W630" i="12" s="1"/>
  <c r="W631" i="12" a="1"/>
  <c r="W631" i="12" s="1"/>
  <c r="W632" i="12" a="1"/>
  <c r="W632" i="12" s="1"/>
  <c r="W633" i="12" a="1"/>
  <c r="W633" i="12" s="1"/>
  <c r="W634" i="12" a="1"/>
  <c r="W634" i="12" s="1"/>
  <c r="W635" i="12" a="1"/>
  <c r="W635" i="12" s="1"/>
  <c r="W636" i="12" a="1"/>
  <c r="W636" i="12" s="1"/>
  <c r="W637" i="12" a="1"/>
  <c r="W637" i="12" s="1"/>
  <c r="W638" i="12" a="1"/>
  <c r="W638" i="12" s="1"/>
  <c r="W639" i="12" a="1"/>
  <c r="W639" i="12" s="1"/>
  <c r="W640" i="12" a="1"/>
  <c r="W640" i="12" s="1"/>
  <c r="W641" i="12" a="1"/>
  <c r="W641" i="12" s="1"/>
  <c r="W642" i="12" a="1"/>
  <c r="W642" i="12" s="1"/>
  <c r="W643" i="12" a="1"/>
  <c r="W643" i="12" s="1"/>
  <c r="W644" i="12" a="1"/>
  <c r="W644" i="12" s="1"/>
  <c r="W645" i="12" a="1"/>
  <c r="W645" i="12" s="1"/>
  <c r="W646" i="12" a="1"/>
  <c r="W646" i="12" s="1"/>
  <c r="W647" i="12" a="1"/>
  <c r="W647" i="12" s="1"/>
  <c r="W648" i="12" a="1"/>
  <c r="W648" i="12" s="1"/>
  <c r="W649" i="12" a="1"/>
  <c r="W649" i="12" s="1"/>
  <c r="W650" i="12" a="1"/>
  <c r="W650" i="12" s="1"/>
  <c r="W651" i="12" a="1"/>
  <c r="W651" i="12" s="1"/>
  <c r="W652" i="12" a="1"/>
  <c r="W652" i="12" s="1"/>
  <c r="W653" i="12" a="1"/>
  <c r="W653" i="12" s="1"/>
  <c r="W654" i="12" a="1"/>
  <c r="W654" i="12" s="1"/>
  <c r="W655" i="12" a="1"/>
  <c r="W655" i="12" s="1"/>
  <c r="W656" i="12" a="1"/>
  <c r="W656" i="12" s="1"/>
  <c r="W657" i="12" a="1"/>
  <c r="W657" i="12" s="1"/>
  <c r="W658" i="12" a="1"/>
  <c r="W658" i="12" s="1"/>
  <c r="W659" i="12" a="1"/>
  <c r="W659" i="12" s="1"/>
  <c r="W660" i="12" a="1"/>
  <c r="W660" i="12" s="1"/>
  <c r="W661" i="12" a="1"/>
  <c r="W661" i="12" s="1"/>
  <c r="W662" i="12" a="1"/>
  <c r="W662" i="12" s="1"/>
  <c r="W663" i="12" a="1"/>
  <c r="W663" i="12" s="1"/>
  <c r="W664" i="12" a="1"/>
  <c r="W664" i="12" s="1"/>
  <c r="W665" i="12" a="1"/>
  <c r="W665" i="12" s="1"/>
  <c r="W666" i="12" a="1"/>
  <c r="W666" i="12" s="1"/>
  <c r="W667" i="12" a="1"/>
  <c r="W667" i="12" s="1"/>
  <c r="W668" i="12" a="1"/>
  <c r="W668" i="12" s="1"/>
  <c r="W669" i="12" a="1"/>
  <c r="W669" i="12" s="1"/>
  <c r="W670" i="12" a="1"/>
  <c r="W670" i="12" s="1"/>
  <c r="W671" i="12" a="1"/>
  <c r="W671" i="12" s="1"/>
  <c r="W672" i="12" a="1"/>
  <c r="W672" i="12" s="1"/>
  <c r="W673" i="12" a="1"/>
  <c r="W673" i="12" s="1"/>
  <c r="W674" i="12" a="1"/>
  <c r="W674" i="12" s="1"/>
  <c r="W675" i="12" a="1"/>
  <c r="W675" i="12" s="1"/>
  <c r="W676" i="12" a="1"/>
  <c r="W676" i="12" s="1"/>
  <c r="W677" i="12" a="1"/>
  <c r="W677" i="12" s="1"/>
  <c r="W678" i="12" a="1"/>
  <c r="W678" i="12" s="1"/>
  <c r="W679" i="12" a="1"/>
  <c r="W679" i="12" s="1"/>
  <c r="W680" i="12" a="1"/>
  <c r="W680" i="12" s="1"/>
  <c r="W681" i="12" a="1"/>
  <c r="W681" i="12" s="1"/>
  <c r="W682" i="12" a="1"/>
  <c r="W682" i="12" s="1"/>
  <c r="W683" i="12" a="1"/>
  <c r="W683" i="12" s="1"/>
  <c r="W684" i="12" a="1"/>
  <c r="W684" i="12" s="1"/>
  <c r="W685" i="12" a="1"/>
  <c r="W685" i="12" s="1"/>
  <c r="W686" i="12" a="1"/>
  <c r="W686" i="12" s="1"/>
  <c r="W687" i="12" a="1"/>
  <c r="W687" i="12" s="1"/>
  <c r="W688" i="12" a="1"/>
  <c r="W688" i="12" s="1"/>
  <c r="W689" i="12" a="1"/>
  <c r="W689" i="12" s="1"/>
  <c r="W690" i="12" a="1"/>
  <c r="W690" i="12" s="1"/>
  <c r="W691" i="12" a="1"/>
  <c r="W691" i="12" s="1"/>
  <c r="W692" i="12" a="1"/>
  <c r="W692" i="12" s="1"/>
  <c r="W693" i="12" a="1"/>
  <c r="W693" i="12" s="1"/>
  <c r="W694" i="12" a="1"/>
  <c r="W694" i="12" s="1"/>
  <c r="W695" i="12" a="1"/>
  <c r="W695" i="12" s="1"/>
  <c r="W696" i="12" a="1"/>
  <c r="W696" i="12" s="1"/>
  <c r="W697" i="12" a="1"/>
  <c r="W697" i="12" s="1"/>
  <c r="W698" i="12" a="1"/>
  <c r="W698" i="12" s="1"/>
  <c r="W699" i="12" a="1"/>
  <c r="W699" i="12" s="1"/>
  <c r="W700" i="12" a="1"/>
  <c r="W700" i="12" s="1"/>
  <c r="W701" i="12" a="1"/>
  <c r="W701" i="12" s="1"/>
  <c r="W702" i="12" a="1"/>
  <c r="W702" i="12" s="1"/>
  <c r="W703" i="12" a="1"/>
  <c r="W703" i="12" s="1"/>
  <c r="W704" i="12" a="1"/>
  <c r="W704" i="12" s="1"/>
  <c r="W705" i="12" a="1"/>
  <c r="W705" i="12" s="1"/>
  <c r="W706" i="12" a="1"/>
  <c r="W706" i="12" s="1"/>
  <c r="W707" i="12" a="1"/>
  <c r="W707" i="12" s="1"/>
  <c r="W708" i="12" a="1"/>
  <c r="W708" i="12" s="1"/>
  <c r="W709" i="12" a="1"/>
  <c r="W709" i="12" s="1"/>
  <c r="W710" i="12" a="1"/>
  <c r="W710" i="12" s="1"/>
  <c r="W711" i="12" a="1"/>
  <c r="W711" i="12" s="1"/>
  <c r="W712" i="12" a="1"/>
  <c r="W712" i="12" s="1"/>
  <c r="W713" i="12" a="1"/>
  <c r="W713" i="12" s="1"/>
  <c r="W714" i="12" a="1"/>
  <c r="W714" i="12" s="1"/>
  <c r="W715" i="12" a="1"/>
  <c r="W715" i="12" s="1"/>
  <c r="W716" i="12" a="1"/>
  <c r="W716" i="12" s="1"/>
  <c r="W717" i="12" a="1"/>
  <c r="W717" i="12" s="1"/>
  <c r="W718" i="12" a="1"/>
  <c r="W718" i="12" s="1"/>
  <c r="W719" i="12" a="1"/>
  <c r="W719" i="12" s="1"/>
  <c r="W720" i="12" a="1"/>
  <c r="W720" i="12" s="1"/>
  <c r="W721" i="12" a="1"/>
  <c r="W721" i="12" s="1"/>
  <c r="W722" i="12" a="1"/>
  <c r="W722" i="12" s="1"/>
  <c r="W723" i="12" a="1"/>
  <c r="W723" i="12" s="1"/>
  <c r="W724" i="12" a="1"/>
  <c r="W724" i="12" s="1"/>
  <c r="W725" i="12" a="1"/>
  <c r="W725" i="12" s="1"/>
  <c r="W726" i="12" a="1"/>
  <c r="W726" i="12" s="1"/>
  <c r="W727" i="12" a="1"/>
  <c r="W727" i="12" s="1"/>
  <c r="W728" i="12" a="1"/>
  <c r="W728" i="12" s="1"/>
  <c r="W729" i="12" a="1"/>
  <c r="W729" i="12" s="1"/>
  <c r="W730" i="12" a="1"/>
  <c r="W730" i="12" s="1"/>
  <c r="W731" i="12" a="1"/>
  <c r="W731" i="12" s="1"/>
  <c r="W732" i="12" a="1"/>
  <c r="W732" i="12" s="1"/>
  <c r="W733" i="12" a="1"/>
  <c r="W733" i="12" s="1"/>
  <c r="W734" i="12" a="1"/>
  <c r="W734" i="12" s="1"/>
  <c r="W735" i="12" a="1"/>
  <c r="W735" i="12" s="1"/>
  <c r="W736" i="12" a="1"/>
  <c r="W736" i="12" s="1"/>
  <c r="W737" i="12" a="1"/>
  <c r="W737" i="12" s="1"/>
  <c r="W738" i="12" a="1"/>
  <c r="W738" i="12" s="1"/>
  <c r="W739" i="12" a="1"/>
  <c r="W739" i="12" s="1"/>
  <c r="W740" i="12" a="1"/>
  <c r="W740" i="12" s="1"/>
  <c r="W741" i="12" a="1"/>
  <c r="W741" i="12" s="1"/>
  <c r="W742" i="12" a="1"/>
  <c r="W742" i="12" s="1"/>
  <c r="W743" i="12" a="1"/>
  <c r="W743" i="12" s="1"/>
  <c r="W744" i="12" a="1"/>
  <c r="W744" i="12" s="1"/>
  <c r="W745" i="12" a="1"/>
  <c r="W745" i="12" s="1"/>
  <c r="W746" i="12" a="1"/>
  <c r="W746" i="12" s="1"/>
  <c r="W747" i="12" a="1"/>
  <c r="W747" i="12" s="1"/>
  <c r="W748" i="12" a="1"/>
  <c r="W748" i="12" s="1"/>
  <c r="W749" i="12" a="1"/>
  <c r="W749" i="12" s="1"/>
  <c r="W750" i="12" a="1"/>
  <c r="W750" i="12" s="1"/>
  <c r="W751" i="12" a="1"/>
  <c r="W751" i="12" s="1"/>
  <c r="W752" i="12" a="1"/>
  <c r="W752" i="12" s="1"/>
  <c r="W753" i="12" a="1"/>
  <c r="W753" i="12" s="1"/>
  <c r="W754" i="12" a="1"/>
  <c r="W754" i="12" s="1"/>
  <c r="W755" i="12" a="1"/>
  <c r="W755" i="12" s="1"/>
  <c r="W756" i="12" a="1"/>
  <c r="W756" i="12" s="1"/>
  <c r="W757" i="12" a="1"/>
  <c r="W757" i="12" s="1"/>
  <c r="W758" i="12" a="1"/>
  <c r="W758" i="12" s="1"/>
  <c r="W759" i="12" a="1"/>
  <c r="W759" i="12" s="1"/>
  <c r="W760" i="12" a="1"/>
  <c r="W760" i="12" s="1"/>
  <c r="W761" i="12" a="1"/>
  <c r="W761" i="12" s="1"/>
  <c r="W762" i="12" a="1"/>
  <c r="W762" i="12" s="1"/>
  <c r="W763" i="12" a="1"/>
  <c r="W763" i="12" s="1"/>
  <c r="W764" i="12" a="1"/>
  <c r="W764" i="12" s="1"/>
  <c r="W765" i="12" a="1"/>
  <c r="W765" i="12" s="1"/>
  <c r="W766" i="12" a="1"/>
  <c r="W766" i="12" s="1"/>
  <c r="W767" i="12" a="1"/>
  <c r="W767" i="12" s="1"/>
  <c r="W768" i="12" a="1"/>
  <c r="W768" i="12" s="1"/>
  <c r="W769" i="12" a="1"/>
  <c r="W769" i="12" s="1"/>
  <c r="W770" i="12" a="1"/>
  <c r="W770" i="12" s="1"/>
  <c r="W771" i="12" a="1"/>
  <c r="W771" i="12" s="1"/>
  <c r="W772" i="12" a="1"/>
  <c r="W772" i="12" s="1"/>
  <c r="W773" i="12" a="1"/>
  <c r="W773" i="12" s="1"/>
  <c r="W774" i="12" a="1"/>
  <c r="W774" i="12" s="1"/>
  <c r="W775" i="12" a="1"/>
  <c r="W775" i="12" s="1"/>
  <c r="W776" i="12" a="1"/>
  <c r="W776" i="12" s="1"/>
  <c r="W777" i="12" a="1"/>
  <c r="W777" i="12" s="1"/>
  <c r="W778" i="12" a="1"/>
  <c r="W778" i="12" s="1"/>
  <c r="W779" i="12" a="1"/>
  <c r="W779" i="12" s="1"/>
  <c r="W780" i="12" a="1"/>
  <c r="W780" i="12" s="1"/>
  <c r="W781" i="12" a="1"/>
  <c r="W781" i="12" s="1"/>
  <c r="W782" i="12" a="1"/>
  <c r="W782" i="12" s="1"/>
  <c r="W783" i="12" a="1"/>
  <c r="W783" i="12" s="1"/>
  <c r="W784" i="12" a="1"/>
  <c r="W784" i="12" s="1"/>
  <c r="W785" i="12" a="1"/>
  <c r="W785" i="12" s="1"/>
  <c r="W786" i="12" a="1"/>
  <c r="W786" i="12" s="1"/>
  <c r="W787" i="12" a="1"/>
  <c r="W787" i="12" s="1"/>
  <c r="W788" i="12" a="1"/>
  <c r="W788" i="12" s="1"/>
  <c r="W789" i="12" a="1"/>
  <c r="W789" i="12" s="1"/>
  <c r="W790" i="12" a="1"/>
  <c r="W790" i="12" s="1"/>
  <c r="W791" i="12" a="1"/>
  <c r="W791" i="12" s="1"/>
  <c r="W792" i="12" a="1"/>
  <c r="W792" i="12" s="1"/>
  <c r="W793" i="12" a="1"/>
  <c r="W793" i="12" s="1"/>
  <c r="W794" i="12" a="1"/>
  <c r="W794" i="12" s="1"/>
  <c r="W795" i="12" a="1"/>
  <c r="W795" i="12" s="1"/>
  <c r="W796" i="12" a="1"/>
  <c r="W796" i="12" s="1"/>
  <c r="W797" i="12" a="1"/>
  <c r="W797" i="12" s="1"/>
  <c r="W798" i="12" a="1"/>
  <c r="W798" i="12" s="1"/>
  <c r="W799" i="12" a="1"/>
  <c r="W799" i="12" s="1"/>
  <c r="W800" i="12" a="1"/>
  <c r="W800" i="12" s="1"/>
  <c r="W801" i="12" a="1"/>
  <c r="W801" i="12" s="1"/>
  <c r="W802" i="12" a="1"/>
  <c r="W802" i="12" s="1"/>
  <c r="W803" i="12" a="1"/>
  <c r="W803" i="12" s="1"/>
  <c r="W804" i="12" a="1"/>
  <c r="W804" i="12" s="1"/>
  <c r="W805" i="12" a="1"/>
  <c r="W805" i="12" s="1"/>
  <c r="W806" i="12" a="1"/>
  <c r="W806" i="12" s="1"/>
  <c r="W807" i="12" a="1"/>
  <c r="W807" i="12" s="1"/>
  <c r="W808" i="12" a="1"/>
  <c r="W808" i="12" s="1"/>
  <c r="W809" i="12" a="1"/>
  <c r="W809" i="12" s="1"/>
  <c r="W810" i="12" a="1"/>
  <c r="W810" i="12" s="1"/>
  <c r="W811" i="12" a="1"/>
  <c r="W811" i="12" s="1"/>
  <c r="W812" i="12" a="1"/>
  <c r="W812" i="12" s="1"/>
  <c r="W813" i="12" a="1"/>
  <c r="W813" i="12" s="1"/>
  <c r="W814" i="12" a="1"/>
  <c r="W814" i="12" s="1"/>
  <c r="W815" i="12" a="1"/>
  <c r="W815" i="12" s="1"/>
  <c r="W816" i="12" a="1"/>
  <c r="W816" i="12" s="1"/>
  <c r="W817" i="12" a="1"/>
  <c r="W817" i="12" s="1"/>
  <c r="W818" i="12" a="1"/>
  <c r="W818" i="12" s="1"/>
  <c r="W819" i="12" a="1"/>
  <c r="W819" i="12" s="1"/>
  <c r="W820" i="12" a="1"/>
  <c r="W820" i="12" s="1"/>
  <c r="W821" i="12" a="1"/>
  <c r="W821" i="12" s="1"/>
  <c r="W822" i="12" a="1"/>
  <c r="W822" i="12" s="1"/>
  <c r="W823" i="12" a="1"/>
  <c r="W823" i="12" s="1"/>
  <c r="W824" i="12" a="1"/>
  <c r="W824" i="12" s="1"/>
  <c r="W825" i="12" a="1"/>
  <c r="W825" i="12" s="1"/>
  <c r="W826" i="12" a="1"/>
  <c r="W826" i="12" s="1"/>
  <c r="W827" i="12" a="1"/>
  <c r="W827" i="12" s="1"/>
  <c r="W828" i="12" a="1"/>
  <c r="W828" i="12" s="1"/>
  <c r="W829" i="12" a="1"/>
  <c r="W829" i="12" s="1"/>
  <c r="W830" i="12" a="1"/>
  <c r="W830" i="12" s="1"/>
  <c r="W831" i="12" a="1"/>
  <c r="W831" i="12" s="1"/>
  <c r="W832" i="12" a="1"/>
  <c r="W832" i="12" s="1"/>
  <c r="W833" i="12" a="1"/>
  <c r="W833" i="12" s="1"/>
  <c r="W834" i="12" a="1"/>
  <c r="W834" i="12" s="1"/>
  <c r="W835" i="12" a="1"/>
  <c r="W835" i="12" s="1"/>
  <c r="W836" i="12" a="1"/>
  <c r="W836" i="12" s="1"/>
  <c r="W837" i="12" a="1"/>
  <c r="W837" i="12" s="1"/>
  <c r="W838" i="12" a="1"/>
  <c r="W838" i="12" s="1"/>
  <c r="W839" i="12" a="1"/>
  <c r="W839" i="12" s="1"/>
  <c r="W840" i="12" a="1"/>
  <c r="W840" i="12" s="1"/>
  <c r="W841" i="12" a="1"/>
  <c r="W841" i="12" s="1"/>
  <c r="W842" i="12" a="1"/>
  <c r="W842" i="12" s="1"/>
  <c r="W843" i="12" a="1"/>
  <c r="W843" i="12" s="1"/>
  <c r="W844" i="12" a="1"/>
  <c r="W844" i="12" s="1"/>
  <c r="W845" i="12" a="1"/>
  <c r="W845" i="12" s="1"/>
  <c r="W846" i="12" a="1"/>
  <c r="W846" i="12" s="1"/>
  <c r="W847" i="12" a="1"/>
  <c r="W847" i="12" s="1"/>
  <c r="W848" i="12" a="1"/>
  <c r="W848" i="12" s="1"/>
  <c r="W849" i="12" a="1"/>
  <c r="W849" i="12" s="1"/>
  <c r="W850" i="12" a="1"/>
  <c r="W850" i="12" s="1"/>
  <c r="W851" i="12" a="1"/>
  <c r="W851" i="12" s="1"/>
  <c r="W852" i="12" a="1"/>
  <c r="W852" i="12" s="1"/>
  <c r="W853" i="12" a="1"/>
  <c r="W853" i="12" s="1"/>
  <c r="W854" i="12" a="1"/>
  <c r="W854" i="12" s="1"/>
  <c r="W855" i="12" a="1"/>
  <c r="W855" i="12" s="1"/>
  <c r="W856" i="12" a="1"/>
  <c r="W856" i="12" s="1"/>
  <c r="W857" i="12" a="1"/>
  <c r="W857" i="12" s="1"/>
  <c r="W858" i="12" a="1"/>
  <c r="W858" i="12" s="1"/>
  <c r="W859" i="12" a="1"/>
  <c r="W859" i="12" s="1"/>
  <c r="W860" i="12" a="1"/>
  <c r="W860" i="12" s="1"/>
  <c r="W861" i="12" a="1"/>
  <c r="W861" i="12" s="1"/>
  <c r="W862" i="12" a="1"/>
  <c r="W862" i="12" s="1"/>
  <c r="W863" i="12" a="1"/>
  <c r="W863" i="12" s="1"/>
  <c r="W864" i="12" a="1"/>
  <c r="W864" i="12" s="1"/>
  <c r="W865" i="12" a="1"/>
  <c r="W865" i="12" s="1"/>
  <c r="W866" i="12" a="1"/>
  <c r="W866" i="12" s="1"/>
  <c r="W867" i="12" a="1"/>
  <c r="W867" i="12" s="1"/>
  <c r="W868" i="12" a="1"/>
  <c r="W868" i="12" s="1"/>
  <c r="W869" i="12" a="1"/>
  <c r="W869" i="12" s="1"/>
  <c r="W870" i="12" a="1"/>
  <c r="W870" i="12" s="1"/>
  <c r="W871" i="12" a="1"/>
  <c r="W871" i="12" s="1"/>
  <c r="W872" i="12" a="1"/>
  <c r="W872" i="12" s="1"/>
  <c r="W873" i="12" a="1"/>
  <c r="W873" i="12" s="1"/>
  <c r="W874" i="12" a="1"/>
  <c r="W874" i="12" s="1"/>
  <c r="W875" i="12" a="1"/>
  <c r="W875" i="12" s="1"/>
  <c r="W876" i="12" a="1"/>
  <c r="W876" i="12" s="1"/>
  <c r="W877" i="12" a="1"/>
  <c r="W877" i="12" s="1"/>
  <c r="W878" i="12" a="1"/>
  <c r="W878" i="12" s="1"/>
  <c r="W879" i="12" a="1"/>
  <c r="W879" i="12" s="1"/>
  <c r="W880" i="12" a="1"/>
  <c r="W880" i="12" s="1"/>
  <c r="W881" i="12" a="1"/>
  <c r="W881" i="12" s="1"/>
  <c r="W882" i="12" a="1"/>
  <c r="W882" i="12" s="1"/>
  <c r="W883" i="12" a="1"/>
  <c r="W883" i="12" s="1"/>
  <c r="W884" i="12" a="1"/>
  <c r="W884" i="12" s="1"/>
  <c r="W885" i="12" a="1"/>
  <c r="W885" i="12" s="1"/>
  <c r="W886" i="12" a="1"/>
  <c r="W886" i="12" s="1"/>
  <c r="W887" i="12" a="1"/>
  <c r="W887" i="12" s="1"/>
  <c r="W888" i="12" a="1"/>
  <c r="W888" i="12" s="1"/>
  <c r="W889" i="12" a="1"/>
  <c r="W889" i="12" s="1"/>
  <c r="W890" i="12" a="1"/>
  <c r="W890" i="12" s="1"/>
  <c r="W891" i="12" a="1"/>
  <c r="W891" i="12" s="1"/>
  <c r="W892" i="12" a="1"/>
  <c r="W892" i="12" s="1"/>
  <c r="W893" i="12" a="1"/>
  <c r="W893" i="12" s="1"/>
  <c r="W894" i="12" a="1"/>
  <c r="W894" i="12" s="1"/>
  <c r="W895" i="12" a="1"/>
  <c r="W895" i="12" s="1"/>
  <c r="W896" i="12" a="1"/>
  <c r="W896" i="12" s="1"/>
  <c r="W897" i="12" a="1"/>
  <c r="W897" i="12" s="1"/>
  <c r="W898" i="12" a="1"/>
  <c r="W898" i="12" s="1"/>
  <c r="W899" i="12" a="1"/>
  <c r="W899" i="12" s="1"/>
  <c r="W900" i="12" a="1"/>
  <c r="W900" i="12" s="1"/>
  <c r="W901" i="12" a="1"/>
  <c r="W901" i="12" s="1"/>
  <c r="W902" i="12" a="1"/>
  <c r="W902" i="12" s="1"/>
  <c r="W903" i="12" a="1"/>
  <c r="W903" i="12" s="1"/>
  <c r="W904" i="12" a="1"/>
  <c r="W904" i="12" s="1"/>
  <c r="W905" i="12" a="1"/>
  <c r="W905" i="12" s="1"/>
  <c r="W906" i="12" a="1"/>
  <c r="W906" i="12" s="1"/>
  <c r="W907" i="12" a="1"/>
  <c r="W907" i="12" s="1"/>
  <c r="W908" i="12" a="1"/>
  <c r="W908" i="12" s="1"/>
  <c r="W909" i="12" a="1"/>
  <c r="W909" i="12" s="1"/>
  <c r="W910" i="12" a="1"/>
  <c r="W910" i="12" s="1"/>
  <c r="W911" i="12" a="1"/>
  <c r="W911" i="12" s="1"/>
  <c r="W912" i="12" a="1"/>
  <c r="W912" i="12" s="1"/>
  <c r="W913" i="12" a="1"/>
  <c r="W913" i="12" s="1"/>
  <c r="W914" i="12" a="1"/>
  <c r="W914" i="12" s="1"/>
  <c r="W915" i="12" a="1"/>
  <c r="W915" i="12" s="1"/>
  <c r="W916" i="12" a="1"/>
  <c r="W916" i="12" s="1"/>
  <c r="W917" i="12" a="1"/>
  <c r="W917" i="12" s="1"/>
  <c r="W918" i="12" a="1"/>
  <c r="W918" i="12" s="1"/>
  <c r="W919" i="12" a="1"/>
  <c r="W919" i="12" s="1"/>
  <c r="W920" i="12" a="1"/>
  <c r="W920" i="12" s="1"/>
  <c r="W921" i="12" a="1"/>
  <c r="W921" i="12" s="1"/>
  <c r="W922" i="12" a="1"/>
  <c r="W922" i="12" s="1"/>
  <c r="W923" i="12" a="1"/>
  <c r="W923" i="12" s="1"/>
  <c r="W924" i="12" a="1"/>
  <c r="W924" i="12" s="1"/>
  <c r="W925" i="12" a="1"/>
  <c r="W925" i="12" s="1"/>
  <c r="W926" i="12" a="1"/>
  <c r="W926" i="12" s="1"/>
  <c r="W927" i="12" a="1"/>
  <c r="W927" i="12" s="1"/>
  <c r="W928" i="12" a="1"/>
  <c r="W928" i="12" s="1"/>
  <c r="W929" i="12" a="1"/>
  <c r="W929" i="12" s="1"/>
  <c r="W930" i="12" a="1"/>
  <c r="W930" i="12" s="1"/>
  <c r="W931" i="12" a="1"/>
  <c r="W931" i="12" s="1"/>
  <c r="W932" i="12" a="1"/>
  <c r="W932" i="12" s="1"/>
  <c r="W933" i="12" a="1"/>
  <c r="W933" i="12" s="1"/>
  <c r="W934" i="12" a="1"/>
  <c r="W934" i="12" s="1"/>
  <c r="W935" i="12" a="1"/>
  <c r="W935" i="12" s="1"/>
  <c r="W936" i="12" a="1"/>
  <c r="W936" i="12" s="1"/>
  <c r="W937" i="12" a="1"/>
  <c r="W937" i="12" s="1"/>
  <c r="W938" i="12" a="1"/>
  <c r="W938" i="12" s="1"/>
  <c r="W939" i="12" a="1"/>
  <c r="W939" i="12" s="1"/>
  <c r="W940" i="12" a="1"/>
  <c r="W940" i="12" s="1"/>
  <c r="W941" i="12" a="1"/>
  <c r="W941" i="12" s="1"/>
  <c r="W942" i="12" a="1"/>
  <c r="W942" i="12" s="1"/>
  <c r="W943" i="12" a="1"/>
  <c r="W943" i="12" s="1"/>
  <c r="W944" i="12" a="1"/>
  <c r="W944" i="12" s="1"/>
  <c r="W945" i="12" a="1"/>
  <c r="W945" i="12" s="1"/>
  <c r="W946" i="12" a="1"/>
  <c r="W946" i="12" s="1"/>
  <c r="W947" i="12" a="1"/>
  <c r="W947" i="12" s="1"/>
  <c r="W948" i="12" a="1"/>
  <c r="W948" i="12" s="1"/>
  <c r="W949" i="12" a="1"/>
  <c r="W949" i="12" s="1"/>
  <c r="W950" i="12" a="1"/>
  <c r="W950" i="12" s="1"/>
  <c r="W951" i="12" a="1"/>
  <c r="W951" i="12" s="1"/>
  <c r="W952" i="12" a="1"/>
  <c r="W952" i="12" s="1"/>
  <c r="W953" i="12" a="1"/>
  <c r="W953" i="12" s="1"/>
  <c r="W954" i="12" a="1"/>
  <c r="W954" i="12" s="1"/>
  <c r="W955" i="12" a="1"/>
  <c r="W955" i="12" s="1"/>
  <c r="W956" i="12" a="1"/>
  <c r="W956" i="12" s="1"/>
  <c r="W957" i="12" a="1"/>
  <c r="W957" i="12" s="1"/>
  <c r="W958" i="12" a="1"/>
  <c r="W958" i="12" s="1"/>
  <c r="W959" i="12" a="1"/>
  <c r="W959" i="12" s="1"/>
  <c r="W960" i="12" a="1"/>
  <c r="W960" i="12" s="1"/>
  <c r="W961" i="12" a="1"/>
  <c r="W961" i="12" s="1"/>
  <c r="W962" i="12" a="1"/>
  <c r="W962" i="12" s="1"/>
  <c r="W963" i="12" a="1"/>
  <c r="W963" i="12" s="1"/>
  <c r="W964" i="12" a="1"/>
  <c r="W964" i="12" s="1"/>
  <c r="W965" i="12" a="1"/>
  <c r="W965" i="12" s="1"/>
  <c r="W966" i="12" a="1"/>
  <c r="W966" i="12" s="1"/>
  <c r="W967" i="12" a="1"/>
  <c r="W967" i="12" s="1"/>
  <c r="W968" i="12" a="1"/>
  <c r="W968" i="12" s="1"/>
  <c r="W969" i="12" a="1"/>
  <c r="W969" i="12" s="1"/>
  <c r="W970" i="12" a="1"/>
  <c r="W970" i="12" s="1"/>
  <c r="W971" i="12" a="1"/>
  <c r="W971" i="12" s="1"/>
  <c r="W972" i="12" a="1"/>
  <c r="W972" i="12" s="1"/>
  <c r="W973" i="12" a="1"/>
  <c r="W973" i="12" s="1"/>
  <c r="W974" i="12" a="1"/>
  <c r="W974" i="12" s="1"/>
  <c r="W975" i="12" a="1"/>
  <c r="W975" i="12" s="1"/>
  <c r="W976" i="12" a="1"/>
  <c r="W976" i="12" s="1"/>
  <c r="W977" i="12" a="1"/>
  <c r="W977" i="12" s="1"/>
  <c r="W978" i="12" a="1"/>
  <c r="W978" i="12" s="1"/>
  <c r="W979" i="12" a="1"/>
  <c r="W979" i="12" s="1"/>
  <c r="W980" i="12" a="1"/>
  <c r="W980" i="12" s="1"/>
  <c r="W981" i="12" a="1"/>
  <c r="W981" i="12" s="1"/>
  <c r="W982" i="12" a="1"/>
  <c r="W982" i="12" s="1"/>
  <c r="W983" i="12" a="1"/>
  <c r="W983" i="12" s="1"/>
  <c r="W984" i="12" a="1"/>
  <c r="W984" i="12" s="1"/>
  <c r="W985" i="12" a="1"/>
  <c r="W985" i="12" s="1"/>
  <c r="W986" i="12" a="1"/>
  <c r="W986" i="12" s="1"/>
  <c r="W987" i="12" a="1"/>
  <c r="W987" i="12" s="1"/>
  <c r="W988" i="12" a="1"/>
  <c r="W988" i="12" s="1"/>
  <c r="W989" i="12" a="1"/>
  <c r="W989" i="12" s="1"/>
  <c r="W990" i="12" a="1"/>
  <c r="W990" i="12" s="1"/>
  <c r="W991" i="12" a="1"/>
  <c r="W991" i="12" s="1"/>
  <c r="W992" i="12" a="1"/>
  <c r="W992" i="12" s="1"/>
  <c r="W993" i="12" a="1"/>
  <c r="W993" i="12" s="1"/>
  <c r="W994" i="12" a="1"/>
  <c r="W994" i="12" s="1"/>
  <c r="W995" i="12" a="1"/>
  <c r="W995" i="12" s="1"/>
  <c r="W996" i="12" a="1"/>
  <c r="W996" i="12" s="1"/>
  <c r="W997" i="12" a="1"/>
  <c r="W997" i="12" s="1"/>
  <c r="W998" i="12" a="1"/>
  <c r="W998" i="12" s="1"/>
  <c r="W999" i="12" a="1"/>
  <c r="W999" i="12" s="1"/>
  <c r="W1000" i="12" a="1"/>
  <c r="W1000" i="12" s="1"/>
  <c r="W1001" i="12" a="1"/>
  <c r="W1001" i="12" s="1"/>
  <c r="W1002" i="12" a="1"/>
  <c r="W1002" i="12" s="1"/>
  <c r="W1003" i="12" a="1"/>
  <c r="W1003" i="12" s="1"/>
  <c r="W1004" i="12" a="1"/>
  <c r="W1004" i="12" s="1"/>
  <c r="W1005" i="12" a="1"/>
  <c r="W1005" i="12" s="1"/>
  <c r="W1006" i="12" a="1"/>
  <c r="W1006" i="12" s="1"/>
  <c r="W1007" i="12" a="1"/>
  <c r="W1007" i="12" s="1"/>
  <c r="W1008" i="12" a="1"/>
  <c r="W1008" i="12" s="1"/>
  <c r="W1009" i="12" a="1"/>
  <c r="W1009" i="12" s="1"/>
  <c r="W1010" i="12" a="1"/>
  <c r="W1010" i="12" s="1"/>
  <c r="W1011" i="12" a="1"/>
  <c r="W1011" i="12" s="1"/>
  <c r="W1012" i="12" a="1"/>
  <c r="W1012" i="12" s="1"/>
  <c r="W1013" i="12" a="1"/>
  <c r="W1013" i="12" s="1"/>
  <c r="W1014" i="12" a="1"/>
  <c r="W1014" i="12" s="1"/>
  <c r="W1015" i="12" a="1"/>
  <c r="W1015" i="12" s="1"/>
  <c r="W1016" i="12" a="1"/>
  <c r="W1016" i="12" s="1"/>
  <c r="W1017" i="12" a="1"/>
  <c r="W1017" i="12" s="1"/>
  <c r="W1018" i="12" a="1"/>
  <c r="W1018" i="12" s="1"/>
  <c r="W1019" i="12" a="1"/>
  <c r="W1019" i="12" s="1"/>
  <c r="W1020" i="12" a="1"/>
  <c r="W1020" i="12" s="1"/>
  <c r="W1021" i="12" a="1"/>
  <c r="W1021" i="12" s="1"/>
  <c r="W1022" i="12" a="1"/>
  <c r="W1022" i="12" s="1"/>
  <c r="W1023" i="12" a="1"/>
  <c r="W1023" i="12" s="1"/>
  <c r="W1024" i="12" a="1"/>
  <c r="W1024" i="12" s="1"/>
  <c r="W1025" i="12" a="1"/>
  <c r="W1025" i="12" s="1"/>
  <c r="W1026" i="12" a="1"/>
  <c r="W1026" i="12" s="1"/>
  <c r="W1027" i="12" a="1"/>
  <c r="W1027" i="12" s="1"/>
  <c r="W1028" i="12" a="1"/>
  <c r="W1028" i="12" s="1"/>
  <c r="W1029" i="12" a="1"/>
  <c r="W1029" i="12" s="1"/>
  <c r="W1030" i="12" a="1"/>
  <c r="W1030" i="12" s="1"/>
  <c r="W1031" i="12" a="1"/>
  <c r="W1031" i="12" s="1"/>
  <c r="W1032" i="12" a="1"/>
  <c r="W1032" i="12" s="1"/>
  <c r="W1033" i="12" a="1"/>
  <c r="W1033" i="12" s="1"/>
  <c r="W1034" i="12" a="1"/>
  <c r="W1034" i="12" s="1"/>
  <c r="W1035" i="12" a="1"/>
  <c r="W1035" i="12" s="1"/>
  <c r="W1036" i="12" a="1"/>
  <c r="W1036" i="12" s="1"/>
  <c r="W1037" i="12" a="1"/>
  <c r="W1037" i="12" s="1"/>
  <c r="W1038" i="12" a="1"/>
  <c r="W1038" i="12" s="1"/>
  <c r="W1039" i="12" a="1"/>
  <c r="W1039" i="12" s="1"/>
  <c r="W1040" i="12" a="1"/>
  <c r="W1040" i="12" s="1"/>
  <c r="W1041" i="12" a="1"/>
  <c r="W1041" i="12" s="1"/>
  <c r="W1042" i="12" a="1"/>
  <c r="W1042" i="12" s="1"/>
  <c r="W1043" i="12" a="1"/>
  <c r="W1043" i="12" s="1"/>
  <c r="W1044" i="12" a="1"/>
  <c r="W1044" i="12" s="1"/>
  <c r="W1045" i="12" a="1"/>
  <c r="W1045" i="12" s="1"/>
  <c r="W1046" i="12" a="1"/>
  <c r="W1046" i="12" s="1"/>
  <c r="W1047" i="12" a="1"/>
  <c r="W1047" i="12" s="1"/>
  <c r="W1048" i="12" a="1"/>
  <c r="W1048" i="12" s="1"/>
  <c r="W1049" i="12" a="1"/>
  <c r="W1049" i="12" s="1"/>
  <c r="W1050" i="12" a="1"/>
  <c r="W1050" i="12" s="1"/>
  <c r="W1051" i="12" a="1"/>
  <c r="W1051" i="12" s="1"/>
  <c r="W1052" i="12" a="1"/>
  <c r="W1052" i="12" s="1"/>
  <c r="W1053" i="12" a="1"/>
  <c r="W1053" i="12" s="1"/>
  <c r="W1054" i="12" a="1"/>
  <c r="W1054" i="12" s="1"/>
  <c r="W1055" i="12" a="1"/>
  <c r="W1055" i="12" s="1"/>
  <c r="W1056" i="12" a="1"/>
  <c r="W1056" i="12" s="1"/>
  <c r="W1057" i="12" a="1"/>
  <c r="W1057" i="12" s="1"/>
  <c r="W1058" i="12" a="1"/>
  <c r="W1058" i="12" s="1"/>
  <c r="W1059" i="12" a="1"/>
  <c r="W1059" i="12" s="1"/>
  <c r="W1060" i="12" a="1"/>
  <c r="W1060" i="12" s="1"/>
  <c r="W1061" i="12" a="1"/>
  <c r="W1061" i="12" s="1"/>
  <c r="W1062" i="12" a="1"/>
  <c r="W1062" i="12" s="1"/>
  <c r="W1063" i="12" a="1"/>
  <c r="W1063" i="12" s="1"/>
  <c r="W1064" i="12" a="1"/>
  <c r="W1064" i="12" s="1"/>
  <c r="W1065" i="12" a="1"/>
  <c r="W1065" i="12" s="1"/>
  <c r="W1066" i="12" a="1"/>
  <c r="W1066" i="12" s="1"/>
  <c r="W1067" i="12" a="1"/>
  <c r="W1067" i="12" s="1"/>
  <c r="W1068" i="12" a="1"/>
  <c r="W1068" i="12" s="1"/>
  <c r="W1069" i="12" a="1"/>
  <c r="W1069" i="12" s="1"/>
  <c r="W1070" i="12" a="1"/>
  <c r="W1070" i="12" s="1"/>
  <c r="W1071" i="12" a="1"/>
  <c r="W1071" i="12" s="1"/>
  <c r="W1072" i="12" a="1"/>
  <c r="W1072" i="12" s="1"/>
  <c r="W1073" i="12" a="1"/>
  <c r="W1073" i="12" s="1"/>
  <c r="W1074" i="12" a="1"/>
  <c r="W1074" i="12" s="1"/>
  <c r="W1075" i="12" a="1"/>
  <c r="W1075" i="12" s="1"/>
  <c r="W1076" i="12" a="1"/>
  <c r="W1076" i="12" s="1"/>
  <c r="W1077" i="12" a="1"/>
  <c r="W1077" i="12" s="1"/>
  <c r="W1078" i="12" a="1"/>
  <c r="W1078" i="12" s="1"/>
  <c r="W1079" i="12" a="1"/>
  <c r="W1079" i="12" s="1"/>
  <c r="W1080" i="12" a="1"/>
  <c r="W1080" i="12" s="1"/>
  <c r="W1081" i="12" a="1"/>
  <c r="W1081" i="12" s="1"/>
  <c r="W1082" i="12" a="1"/>
  <c r="W1082" i="12" s="1"/>
  <c r="W1083" i="12" a="1"/>
  <c r="W1083" i="12" s="1"/>
  <c r="W1084" i="12" a="1"/>
  <c r="W1084" i="12" s="1"/>
  <c r="W1085" i="12" a="1"/>
  <c r="W1085" i="12" s="1"/>
  <c r="W1086" i="12" a="1"/>
  <c r="W1086" i="12" s="1"/>
  <c r="W1087" i="12" a="1"/>
  <c r="W1087" i="12" s="1"/>
  <c r="W1088" i="12" a="1"/>
  <c r="W1088" i="12" s="1"/>
  <c r="W1089" i="12" a="1"/>
  <c r="W1089" i="12" s="1"/>
  <c r="W1090" i="12" a="1"/>
  <c r="W1090" i="12" s="1"/>
  <c r="W1091" i="12" a="1"/>
  <c r="W1091" i="12" s="1"/>
  <c r="W1092" i="12" a="1"/>
  <c r="W1092" i="12" s="1"/>
  <c r="W1093" i="12" a="1"/>
  <c r="W1093" i="12" s="1"/>
  <c r="W1094" i="12" a="1"/>
  <c r="W1094" i="12" s="1"/>
  <c r="W1095" i="12" a="1"/>
  <c r="W1095" i="12" s="1"/>
  <c r="W1096" i="12" a="1"/>
  <c r="W1096" i="12" s="1"/>
  <c r="W1097" i="12" a="1"/>
  <c r="W1097" i="12" s="1"/>
  <c r="W1098" i="12" a="1"/>
  <c r="W1098" i="12" s="1"/>
  <c r="W1099" i="12" a="1"/>
  <c r="W1099" i="12" s="1"/>
  <c r="W1100" i="12" a="1"/>
  <c r="W1100" i="12" s="1"/>
  <c r="W1101" i="12" a="1"/>
  <c r="W1101" i="12" s="1"/>
  <c r="W1102" i="12" a="1"/>
  <c r="W1102" i="12" s="1"/>
  <c r="W1103" i="12" a="1"/>
  <c r="W1103" i="12" s="1"/>
  <c r="W1104" i="12" a="1"/>
  <c r="W1104" i="12" s="1"/>
  <c r="W1105" i="12" a="1"/>
  <c r="W1105" i="12" s="1"/>
  <c r="W1106" i="12" a="1"/>
  <c r="W1106" i="12" s="1"/>
  <c r="W1107" i="12" a="1"/>
  <c r="W1107" i="12" s="1"/>
  <c r="W1108" i="12" a="1"/>
  <c r="W1108" i="12" s="1"/>
  <c r="W1109" i="12" a="1"/>
  <c r="W1109" i="12" s="1"/>
  <c r="W1110" i="12" a="1"/>
  <c r="W1110" i="12" s="1"/>
  <c r="W1111" i="12" a="1"/>
  <c r="W1111" i="12" s="1"/>
  <c r="W1112" i="12" a="1"/>
  <c r="W1112" i="12" s="1"/>
  <c r="W1113" i="12" a="1"/>
  <c r="W1113" i="12" s="1"/>
  <c r="W1114" i="12" a="1"/>
  <c r="W1114" i="12" s="1"/>
  <c r="W1115" i="12" a="1"/>
  <c r="W1115" i="12" s="1"/>
  <c r="W1116" i="12" a="1"/>
  <c r="W1116" i="12" s="1"/>
  <c r="W1117" i="12" a="1"/>
  <c r="W1117" i="12" s="1"/>
  <c r="W1118" i="12" a="1"/>
  <c r="W1118" i="12" s="1"/>
  <c r="W1119" i="12" a="1"/>
  <c r="W1119" i="12" s="1"/>
  <c r="W1120" i="12" a="1"/>
  <c r="W1120" i="12" s="1"/>
  <c r="W1121" i="12" a="1"/>
  <c r="W1121" i="12" s="1"/>
  <c r="W1122" i="12" a="1"/>
  <c r="W1122" i="12" s="1"/>
  <c r="W1123" i="12" a="1"/>
  <c r="W1123" i="12" s="1"/>
  <c r="W1124" i="12" a="1"/>
  <c r="W1124" i="12" s="1"/>
  <c r="W1125" i="12" a="1"/>
  <c r="W1125" i="12" s="1"/>
  <c r="W1126" i="12" a="1"/>
  <c r="W1126" i="12" s="1"/>
  <c r="W1127" i="12" a="1"/>
  <c r="W1127" i="12" s="1"/>
  <c r="W1128" i="12" a="1"/>
  <c r="W1128" i="12" s="1"/>
  <c r="W1129" i="12" a="1"/>
  <c r="W1129" i="12" s="1"/>
  <c r="W1130" i="12" a="1"/>
  <c r="W1130" i="12" s="1"/>
  <c r="W1131" i="12" a="1"/>
  <c r="W1131" i="12" s="1"/>
  <c r="W1132" i="12" a="1"/>
  <c r="W1132" i="12" s="1"/>
  <c r="W1133" i="12" a="1"/>
  <c r="W1133" i="12" s="1"/>
  <c r="W1134" i="12" a="1"/>
  <c r="W1134" i="12" s="1"/>
  <c r="W1135" i="12" a="1"/>
  <c r="W1135" i="12" s="1"/>
  <c r="W1136" i="12" a="1"/>
  <c r="W1136" i="12" s="1"/>
  <c r="W1137" i="12" a="1"/>
  <c r="W1137" i="12" s="1"/>
  <c r="W1138" i="12" a="1"/>
  <c r="W1138" i="12" s="1"/>
  <c r="W1139" i="12" a="1"/>
  <c r="W1139" i="12" s="1"/>
  <c r="W1140" i="12" a="1"/>
  <c r="W1140" i="12" s="1"/>
  <c r="W1141" i="12" a="1"/>
  <c r="W1141" i="12" s="1"/>
  <c r="W1142" i="12" a="1"/>
  <c r="W1142" i="12" s="1"/>
  <c r="W1143" i="12" a="1"/>
  <c r="W1143" i="12" s="1"/>
  <c r="W1144" i="12" a="1"/>
  <c r="W1144" i="12" s="1"/>
  <c r="W1145" i="12" a="1"/>
  <c r="W1145" i="12" s="1"/>
  <c r="W1146" i="12" a="1"/>
  <c r="W1146" i="12" s="1"/>
  <c r="W1147" i="12" a="1"/>
  <c r="W1147" i="12" s="1"/>
  <c r="W1148" i="12" a="1"/>
  <c r="W1148" i="12" s="1"/>
  <c r="W1149" i="12" a="1"/>
  <c r="W1149" i="12" s="1"/>
  <c r="W1150" i="12" a="1"/>
  <c r="W1150" i="12" s="1"/>
  <c r="W1151" i="12" a="1"/>
  <c r="W1151" i="12" s="1"/>
  <c r="W1152" i="12" a="1"/>
  <c r="W1152" i="12" s="1"/>
  <c r="W1153" i="12" a="1"/>
  <c r="W1153" i="12" s="1"/>
  <c r="W1154" i="12" a="1"/>
  <c r="W1154" i="12" s="1"/>
  <c r="W1155" i="12" a="1"/>
  <c r="W1155" i="12" s="1"/>
  <c r="W1156" i="12" a="1"/>
  <c r="W1156" i="12" s="1"/>
  <c r="W1157" i="12" a="1"/>
  <c r="W1157" i="12" s="1"/>
  <c r="W1158" i="12" a="1"/>
  <c r="W1158" i="12" s="1"/>
  <c r="W1159" i="12" a="1"/>
  <c r="W1159" i="12" s="1"/>
  <c r="W1160" i="12" a="1"/>
  <c r="W1160" i="12" s="1"/>
  <c r="W1161" i="12" a="1"/>
  <c r="W1161" i="12" s="1"/>
  <c r="W1162" i="12" a="1"/>
  <c r="W1162" i="12" s="1"/>
  <c r="W1163" i="12" a="1"/>
  <c r="W1163" i="12" s="1"/>
  <c r="W1164" i="12" a="1"/>
  <c r="W1164" i="12" s="1"/>
  <c r="W1165" i="12" a="1"/>
  <c r="W1165" i="12" s="1"/>
  <c r="W1166" i="12" a="1"/>
  <c r="W1166" i="12" s="1"/>
  <c r="W1167" i="12" a="1"/>
  <c r="W1167" i="12" s="1"/>
  <c r="W1168" i="12" a="1"/>
  <c r="W1168" i="12" s="1"/>
  <c r="W1169" i="12" a="1"/>
  <c r="W1169" i="12" s="1"/>
  <c r="W1170" i="12" a="1"/>
  <c r="W1170" i="12" s="1"/>
  <c r="W1171" i="12" a="1"/>
  <c r="W1171" i="12" s="1"/>
  <c r="W1172" i="12" a="1"/>
  <c r="W1172" i="12" s="1"/>
  <c r="W1173" i="12" a="1"/>
  <c r="W1173" i="12" s="1"/>
  <c r="W1174" i="12" a="1"/>
  <c r="W1174" i="12" s="1"/>
  <c r="W1175" i="12" a="1"/>
  <c r="W1175" i="12" s="1"/>
  <c r="W1176" i="12" a="1"/>
  <c r="W1176" i="12" s="1"/>
  <c r="W1177" i="12" a="1"/>
  <c r="W1177" i="12" s="1"/>
  <c r="W1178" i="12" a="1"/>
  <c r="W1178" i="12" s="1"/>
  <c r="W1179" i="12" a="1"/>
  <c r="W1179" i="12" s="1"/>
  <c r="W1180" i="12" a="1"/>
  <c r="W1180" i="12" s="1"/>
  <c r="W1181" i="12" a="1"/>
  <c r="W1181" i="12" s="1"/>
  <c r="W1182" i="12" a="1"/>
  <c r="W1182" i="12" s="1"/>
  <c r="W1183" i="12" a="1"/>
  <c r="W1183" i="12" s="1"/>
  <c r="W1184" i="12" a="1"/>
  <c r="W1184" i="12" s="1"/>
  <c r="W1185" i="12" a="1"/>
  <c r="W1185" i="12" s="1"/>
  <c r="W1186" i="12" a="1"/>
  <c r="W1186" i="12" s="1"/>
  <c r="W1187" i="12" a="1"/>
  <c r="W1187" i="12" s="1"/>
  <c r="W1188" i="12" a="1"/>
  <c r="W1188" i="12" s="1"/>
  <c r="W1189" i="12" a="1"/>
  <c r="W1189" i="12" s="1"/>
  <c r="W1190" i="12" a="1"/>
  <c r="W1190" i="12" s="1"/>
  <c r="W1191" i="12" a="1"/>
  <c r="W1191" i="12" s="1"/>
  <c r="W1192" i="12" a="1"/>
  <c r="W1192" i="12" s="1"/>
  <c r="W1193" i="12" a="1"/>
  <c r="W1193" i="12" s="1"/>
  <c r="W1194" i="12" a="1"/>
  <c r="W1194" i="12" s="1"/>
  <c r="W1195" i="12" a="1"/>
  <c r="W1195" i="12" s="1"/>
  <c r="W1196" i="12" a="1"/>
  <c r="W1196" i="12" s="1"/>
  <c r="W1197" i="12" a="1"/>
  <c r="W1197" i="12" s="1"/>
  <c r="W1198" i="12" a="1"/>
  <c r="W1198" i="12" s="1"/>
  <c r="W1199" i="12" a="1"/>
  <c r="W1199" i="12" s="1"/>
  <c r="W1200" i="12" a="1"/>
  <c r="W1200" i="12" s="1"/>
  <c r="W1201" i="12" a="1"/>
  <c r="W1201" i="12" s="1"/>
  <c r="W1202" i="12" a="1"/>
  <c r="W1202" i="12" s="1"/>
  <c r="W1203" i="12" a="1"/>
  <c r="W1203" i="12" s="1"/>
  <c r="W1204" i="12" a="1"/>
  <c r="W1204" i="12" s="1"/>
  <c r="W1205" i="12" a="1"/>
  <c r="W1205" i="12" s="1"/>
  <c r="W1206" i="12" a="1"/>
  <c r="W1206" i="12" s="1"/>
  <c r="W1207" i="12" a="1"/>
  <c r="W1207" i="12" s="1"/>
  <c r="W1208" i="12" a="1"/>
  <c r="W1208" i="12" s="1"/>
  <c r="W1209" i="12" a="1"/>
  <c r="W1209" i="12" s="1"/>
  <c r="W1210" i="12" a="1"/>
  <c r="W1210" i="12" s="1"/>
  <c r="W1211" i="12" a="1"/>
  <c r="W1211" i="12" s="1"/>
  <c r="W1212" i="12" a="1"/>
  <c r="W1212" i="12" s="1"/>
  <c r="W1213" i="12" a="1"/>
  <c r="W1213" i="12" s="1"/>
  <c r="W1214" i="12" a="1"/>
  <c r="W1214" i="12" s="1"/>
  <c r="W1215" i="12" a="1"/>
  <c r="W1215" i="12" s="1"/>
  <c r="W1216" i="12" a="1"/>
  <c r="W1216" i="12" s="1"/>
  <c r="W1217" i="12" a="1"/>
  <c r="W1217" i="12" s="1"/>
  <c r="W1218" i="12" a="1"/>
  <c r="W1218" i="12" s="1"/>
  <c r="W1219" i="12" a="1"/>
  <c r="W1219" i="12" s="1"/>
  <c r="W1220" i="12" a="1"/>
  <c r="W1220" i="12" s="1"/>
  <c r="W1221" i="12" a="1"/>
  <c r="W1221" i="12" s="1"/>
  <c r="W1222" i="12" a="1"/>
  <c r="W1222" i="12" s="1"/>
  <c r="W1223" i="12" a="1"/>
  <c r="W1223" i="12" s="1"/>
  <c r="W1224" i="12" a="1"/>
  <c r="W1224" i="12" s="1"/>
  <c r="W1225" i="12" a="1"/>
  <c r="W1225" i="12" s="1"/>
  <c r="W1226" i="12" a="1"/>
  <c r="W1226" i="12" s="1"/>
  <c r="W1227" i="12" a="1"/>
  <c r="W1227" i="12" s="1"/>
  <c r="W1228" i="12" a="1"/>
  <c r="W1228" i="12" s="1"/>
  <c r="W1229" i="12" a="1"/>
  <c r="W1229" i="12" s="1"/>
  <c r="W1230" i="12" a="1"/>
  <c r="W1230" i="12" s="1"/>
  <c r="W1231" i="12" a="1"/>
  <c r="W1231" i="12" s="1"/>
  <c r="W1232" i="12" a="1"/>
  <c r="W1232" i="12" s="1"/>
  <c r="W1233" i="12" a="1"/>
  <c r="W1233" i="12" s="1"/>
  <c r="W1234" i="12" a="1"/>
  <c r="W1234" i="12" s="1"/>
  <c r="W1235" i="12" a="1"/>
  <c r="W1235" i="12" s="1"/>
  <c r="W1236" i="12" a="1"/>
  <c r="W1236" i="12" s="1"/>
  <c r="W1237" i="12" a="1"/>
  <c r="W1237" i="12" s="1"/>
  <c r="W1238" i="12" a="1"/>
  <c r="W1238" i="12" s="1"/>
  <c r="W1239" i="12" a="1"/>
  <c r="W1239" i="12" s="1"/>
  <c r="W1240" i="12" a="1"/>
  <c r="W1240" i="12" s="1"/>
  <c r="W1241" i="12" a="1"/>
  <c r="W1241" i="12" s="1"/>
  <c r="W1242" i="12" a="1"/>
  <c r="W1242" i="12" s="1"/>
  <c r="W1243" i="12" a="1"/>
  <c r="W1243" i="12" s="1"/>
  <c r="W1244" i="12" a="1"/>
  <c r="W1244" i="12" s="1"/>
  <c r="W1245" i="12" a="1"/>
  <c r="W1245" i="12" s="1"/>
  <c r="W1246" i="12" a="1"/>
  <c r="W1246" i="12" s="1"/>
  <c r="W1247" i="12" a="1"/>
  <c r="W1247" i="12" s="1"/>
  <c r="W1248" i="12" a="1"/>
  <c r="W1248" i="12" s="1"/>
  <c r="W1249" i="12" a="1"/>
  <c r="W1249" i="12" s="1"/>
  <c r="W1250" i="12" a="1"/>
  <c r="W1250" i="12" s="1"/>
  <c r="W1251" i="12" a="1"/>
  <c r="W1251" i="12" s="1"/>
  <c r="W1252" i="12" a="1"/>
  <c r="W1252" i="12" s="1"/>
  <c r="W1253" i="12" a="1"/>
  <c r="W1253" i="12" s="1"/>
  <c r="W1254" i="12" a="1"/>
  <c r="W1254" i="12" s="1"/>
  <c r="W1255" i="12" a="1"/>
  <c r="W1255" i="12" s="1"/>
  <c r="W1256" i="12" a="1"/>
  <c r="W1256" i="12" s="1"/>
  <c r="W1257" i="12" a="1"/>
  <c r="W1257" i="12" s="1"/>
  <c r="W1258" i="12" a="1"/>
  <c r="W1258" i="12" s="1"/>
  <c r="W1259" i="12" a="1"/>
  <c r="W1259" i="12" s="1"/>
  <c r="W1260" i="12" a="1"/>
  <c r="W1260" i="12" s="1"/>
  <c r="W1261" i="12" a="1"/>
  <c r="W1261" i="12" s="1"/>
  <c r="W1262" i="12" a="1"/>
  <c r="W1262" i="12" s="1"/>
  <c r="W1263" i="12" a="1"/>
  <c r="W1263" i="12" s="1"/>
  <c r="W1264" i="12" a="1"/>
  <c r="W1264" i="12" s="1"/>
  <c r="W1265" i="12" a="1"/>
  <c r="W1265" i="12" s="1"/>
  <c r="W1266" i="12" a="1"/>
  <c r="W1266" i="12" s="1"/>
  <c r="W1267" i="12" a="1"/>
  <c r="W1267" i="12" s="1"/>
  <c r="W1268" i="12" a="1"/>
  <c r="W1268" i="12" s="1"/>
  <c r="W1269" i="12" a="1"/>
  <c r="W1269" i="12" s="1"/>
  <c r="W1270" i="12" a="1"/>
  <c r="W1270" i="12" s="1"/>
  <c r="W1271" i="12" a="1"/>
  <c r="W1271" i="12" s="1"/>
  <c r="W1272" i="12" a="1"/>
  <c r="W1272" i="12" s="1"/>
  <c r="W1273" i="12" a="1"/>
  <c r="W1273" i="12" s="1"/>
  <c r="W1274" i="12" a="1"/>
  <c r="W1274" i="12" s="1"/>
  <c r="W1275" i="12" a="1"/>
  <c r="W1275" i="12" s="1"/>
  <c r="W1276" i="12" a="1"/>
  <c r="W1276" i="12" s="1"/>
  <c r="W1277" i="12" a="1"/>
  <c r="W1277" i="12" s="1"/>
  <c r="W1278" i="12" a="1"/>
  <c r="W1278" i="12" s="1"/>
  <c r="W1279" i="12" a="1"/>
  <c r="W1279" i="12" s="1"/>
  <c r="W1280" i="12" a="1"/>
  <c r="W1280" i="12" s="1"/>
  <c r="W1281" i="12" a="1"/>
  <c r="W1281" i="12" s="1"/>
  <c r="W1282" i="12" a="1"/>
  <c r="W1282" i="12" s="1"/>
  <c r="W1283" i="12" a="1"/>
  <c r="W1283" i="12" s="1"/>
  <c r="W1284" i="12" a="1"/>
  <c r="W1284" i="12" s="1"/>
  <c r="W1285" i="12" a="1"/>
  <c r="W1285" i="12" s="1"/>
  <c r="W1286" i="12" a="1"/>
  <c r="W1286" i="12" s="1"/>
  <c r="W1287" i="12" a="1"/>
  <c r="W1287" i="12" s="1"/>
  <c r="W1288" i="12" a="1"/>
  <c r="W1288" i="12" s="1"/>
  <c r="W1289" i="12" a="1"/>
  <c r="W1289" i="12" s="1"/>
  <c r="W1290" i="12" a="1"/>
  <c r="W1290" i="12" s="1"/>
  <c r="W1291" i="12" a="1"/>
  <c r="W1291" i="12" s="1"/>
  <c r="W1292" i="12" a="1"/>
  <c r="W1292" i="12" s="1"/>
  <c r="W1293" i="12" a="1"/>
  <c r="W1293" i="12" s="1"/>
  <c r="W1294" i="12" a="1"/>
  <c r="W1294" i="12" s="1"/>
  <c r="W1295" i="12" a="1"/>
  <c r="W1295" i="12" s="1"/>
  <c r="W1296" i="12" a="1"/>
  <c r="W1296" i="12" s="1"/>
  <c r="W1297" i="12" a="1"/>
  <c r="W1297" i="12" s="1"/>
  <c r="W1298" i="12" a="1"/>
  <c r="W1298" i="12" s="1"/>
  <c r="W1299" i="12" a="1"/>
  <c r="W1299" i="12" s="1"/>
  <c r="W1300" i="12" a="1"/>
  <c r="W1300" i="12" s="1"/>
  <c r="W1301" i="12" a="1"/>
  <c r="W1301" i="12" s="1"/>
  <c r="W1302" i="12" a="1"/>
  <c r="W1302" i="12" s="1"/>
  <c r="W1303" i="12" a="1"/>
  <c r="W1303" i="12" s="1"/>
  <c r="W1304" i="12" a="1"/>
  <c r="W1304" i="12" s="1"/>
  <c r="W1305" i="12" a="1"/>
  <c r="W1305" i="12" s="1"/>
  <c r="W1306" i="12" a="1"/>
  <c r="W1306" i="12" s="1"/>
  <c r="W1307" i="12" a="1"/>
  <c r="W1307" i="12" s="1"/>
  <c r="W1308" i="12" a="1"/>
  <c r="W1308" i="12" s="1"/>
  <c r="W1309" i="12" a="1"/>
  <c r="W1309" i="12" s="1"/>
  <c r="W1310" i="12" a="1"/>
  <c r="W1310" i="12" s="1"/>
  <c r="W1311" i="12" a="1"/>
  <c r="W1311" i="12" s="1"/>
  <c r="W1312" i="12" a="1"/>
  <c r="W1312" i="12" s="1"/>
  <c r="W1313" i="12" a="1"/>
  <c r="W1313" i="12" s="1"/>
  <c r="W1314" i="12" a="1"/>
  <c r="W1314" i="12" s="1"/>
  <c r="W1315" i="12" a="1"/>
  <c r="W1315" i="12" s="1"/>
  <c r="W1316" i="12" a="1"/>
  <c r="W1316" i="12" s="1"/>
  <c r="W1317" i="12" a="1"/>
  <c r="W1317" i="12" s="1"/>
  <c r="W1318" i="12" a="1"/>
  <c r="W1318" i="12" s="1"/>
  <c r="W1319" i="12" a="1"/>
  <c r="W1319" i="12" s="1"/>
  <c r="W1320" i="12" a="1"/>
  <c r="W1320" i="12" s="1"/>
  <c r="W1321" i="12" a="1"/>
  <c r="W1321" i="12" s="1"/>
  <c r="W1322" i="12" a="1"/>
  <c r="W1322" i="12" s="1"/>
  <c r="W1323" i="12" a="1"/>
  <c r="W1323" i="12" s="1"/>
  <c r="W1324" i="12" a="1"/>
  <c r="W1324" i="12" s="1"/>
  <c r="W1325" i="12" a="1"/>
  <c r="W1325" i="12" s="1"/>
  <c r="W1326" i="12" a="1"/>
  <c r="W1326" i="12" s="1"/>
  <c r="W1327" i="12" a="1"/>
  <c r="W1327" i="12" s="1"/>
  <c r="W1328" i="12" a="1"/>
  <c r="W1328" i="12" s="1"/>
  <c r="W1329" i="12" a="1"/>
  <c r="W1329" i="12" s="1"/>
  <c r="W1330" i="12" a="1"/>
  <c r="W1330" i="12" s="1"/>
  <c r="W1331" i="12" a="1"/>
  <c r="W1331" i="12" s="1"/>
  <c r="W1332" i="12" a="1"/>
  <c r="W1332" i="12" s="1"/>
  <c r="W1333" i="12" a="1"/>
  <c r="W1333" i="12" s="1"/>
  <c r="W1334" i="12" a="1"/>
  <c r="W1334" i="12" s="1"/>
  <c r="W1335" i="12" a="1"/>
  <c r="W1335" i="12" s="1"/>
  <c r="W1336" i="12" a="1"/>
  <c r="W1336" i="12" s="1"/>
  <c r="W1337" i="12" a="1"/>
  <c r="W1337" i="12" s="1"/>
  <c r="W1338" i="12" a="1"/>
  <c r="W1338" i="12" s="1"/>
  <c r="W1339" i="12" a="1"/>
  <c r="W1339" i="12" s="1"/>
  <c r="W1340" i="12" a="1"/>
  <c r="W1340" i="12" s="1"/>
  <c r="W1341" i="12" a="1"/>
  <c r="W1341" i="12" s="1"/>
  <c r="W1342" i="12" a="1"/>
  <c r="W1342" i="12" s="1"/>
  <c r="W1343" i="12" a="1"/>
  <c r="W1343" i="12" s="1"/>
  <c r="W1344" i="12" a="1"/>
  <c r="W1344" i="12" s="1"/>
  <c r="W1345" i="12" a="1"/>
  <c r="W1345" i="12" s="1"/>
  <c r="W1346" i="12" a="1"/>
  <c r="W1346" i="12" s="1"/>
  <c r="W1347" i="12" a="1"/>
  <c r="W1347" i="12" s="1"/>
  <c r="W1348" i="12" a="1"/>
  <c r="W1348" i="12" s="1"/>
  <c r="W1349" i="12" a="1"/>
  <c r="W1349" i="12" s="1"/>
  <c r="W1350" i="12" a="1"/>
  <c r="W1350" i="12" s="1"/>
  <c r="W1351" i="12" a="1"/>
  <c r="W1351" i="12" s="1"/>
  <c r="W1352" i="12" a="1"/>
  <c r="W1352" i="12" s="1"/>
  <c r="W1353" i="12" a="1"/>
  <c r="W1353" i="12" s="1"/>
  <c r="W1354" i="12" a="1"/>
  <c r="W1354" i="12" s="1"/>
  <c r="W1355" i="12" a="1"/>
  <c r="W1355" i="12" s="1"/>
  <c r="W1356" i="12" a="1"/>
  <c r="W1356" i="12" s="1"/>
  <c r="W1357" i="12" a="1"/>
  <c r="W1357" i="12" s="1"/>
  <c r="W1358" i="12" a="1"/>
  <c r="W1358" i="12" s="1"/>
  <c r="W1359" i="12" a="1"/>
  <c r="W1359" i="12" s="1"/>
  <c r="W1360" i="12" a="1"/>
  <c r="W1360" i="12" s="1"/>
  <c r="W1361" i="12" a="1"/>
  <c r="W1361" i="12" s="1"/>
  <c r="W1362" i="12" a="1"/>
  <c r="W1362" i="12" s="1"/>
  <c r="W1363" i="12" a="1"/>
  <c r="W1363" i="12" s="1"/>
  <c r="W1364" i="12" a="1"/>
  <c r="W1364" i="12" s="1"/>
  <c r="W1365" i="12" a="1"/>
  <c r="W1365" i="12" s="1"/>
  <c r="W1366" i="12" a="1"/>
  <c r="W1366" i="12" s="1"/>
  <c r="W1367" i="12" a="1"/>
  <c r="W1367" i="12" s="1"/>
  <c r="W1368" i="12" a="1"/>
  <c r="W1368" i="12" s="1"/>
  <c r="W1369" i="12" a="1"/>
  <c r="W1369" i="12" s="1"/>
  <c r="W1370" i="12" a="1"/>
  <c r="W1370" i="12" s="1"/>
  <c r="W1371" i="12" a="1"/>
  <c r="W1371" i="12" s="1"/>
  <c r="W1372" i="12" a="1"/>
  <c r="W1372" i="12" s="1"/>
  <c r="W1373" i="12" a="1"/>
  <c r="W1373" i="12" s="1"/>
  <c r="W1374" i="12" a="1"/>
  <c r="W1374" i="12" s="1"/>
  <c r="W1375" i="12" a="1"/>
  <c r="W1375" i="12" s="1"/>
  <c r="W1376" i="12" a="1"/>
  <c r="W1376" i="12" s="1"/>
  <c r="W1377" i="12" a="1"/>
  <c r="W1377" i="12" s="1"/>
  <c r="W1378" i="12" a="1"/>
  <c r="W1378" i="12" s="1"/>
  <c r="W1379" i="12" a="1"/>
  <c r="W1379" i="12" s="1"/>
  <c r="W1380" i="12" a="1"/>
  <c r="W1380" i="12" s="1"/>
  <c r="W1381" i="12" a="1"/>
  <c r="W1381" i="12" s="1"/>
  <c r="W1382" i="12" a="1"/>
  <c r="W1382" i="12" s="1"/>
  <c r="W1383" i="12" a="1"/>
  <c r="W1383" i="12" s="1"/>
  <c r="W1384" i="12" a="1"/>
  <c r="W1384" i="12" s="1"/>
  <c r="W1385" i="12" a="1"/>
  <c r="W1385" i="12" s="1"/>
  <c r="W1386" i="12" a="1"/>
  <c r="W1386" i="12" s="1"/>
  <c r="W1387" i="12" a="1"/>
  <c r="W1387" i="12" s="1"/>
  <c r="W1388" i="12" a="1"/>
  <c r="W1388" i="12" s="1"/>
  <c r="W1389" i="12" a="1"/>
  <c r="W1389" i="12" s="1"/>
  <c r="W1390" i="12" a="1"/>
  <c r="W1390" i="12" s="1"/>
  <c r="W1391" i="12" a="1"/>
  <c r="W1391" i="12" s="1"/>
  <c r="W1392" i="12" a="1"/>
  <c r="W1392" i="12" s="1"/>
  <c r="W1393" i="12" a="1"/>
  <c r="W1393" i="12" s="1"/>
  <c r="W1394" i="12" a="1"/>
  <c r="W1394" i="12" s="1"/>
  <c r="W1395" i="12" a="1"/>
  <c r="W1395" i="12" s="1"/>
  <c r="W1396" i="12" a="1"/>
  <c r="W1396" i="12" s="1"/>
  <c r="W1397" i="12" a="1"/>
  <c r="W1397" i="12" s="1"/>
  <c r="W1398" i="12" a="1"/>
  <c r="W1398" i="12" s="1"/>
  <c r="W1399" i="12" a="1"/>
  <c r="W1399" i="12" s="1"/>
  <c r="W1400" i="12" a="1"/>
  <c r="W1400" i="12" s="1"/>
  <c r="W1401" i="12" a="1"/>
  <c r="W1401" i="12" s="1"/>
  <c r="W1402" i="12" a="1"/>
  <c r="W1402" i="12" s="1"/>
  <c r="W1403" i="12" a="1"/>
  <c r="W1403" i="12" s="1"/>
  <c r="W1404" i="12" a="1"/>
  <c r="W1404" i="12" s="1"/>
  <c r="W1405" i="12" a="1"/>
  <c r="W1405" i="12" s="1"/>
  <c r="W1406" i="12" a="1"/>
  <c r="W1406" i="12" s="1"/>
  <c r="W1407" i="12" a="1"/>
  <c r="W1407" i="12" s="1"/>
  <c r="W1408" i="12" a="1"/>
  <c r="W1408" i="12" s="1"/>
  <c r="W1409" i="12" a="1"/>
  <c r="W1409" i="12" s="1"/>
  <c r="W1410" i="12" a="1"/>
  <c r="W1410" i="12" s="1"/>
  <c r="W1411" i="12" a="1"/>
  <c r="W1411" i="12" s="1"/>
  <c r="W1412" i="12" a="1"/>
  <c r="W1412" i="12" s="1"/>
  <c r="W1413" i="12" a="1"/>
  <c r="W1413" i="12" s="1"/>
  <c r="W1414" i="12" a="1"/>
  <c r="W1414" i="12" s="1"/>
  <c r="W1415" i="12" a="1"/>
  <c r="W1415" i="12" s="1"/>
  <c r="W1416" i="12" a="1"/>
  <c r="W1416" i="12" s="1"/>
  <c r="W1417" i="12" a="1"/>
  <c r="W1417" i="12" s="1"/>
  <c r="W1418" i="12" a="1"/>
  <c r="W1418" i="12" s="1"/>
  <c r="W1419" i="12" a="1"/>
  <c r="W1419" i="12" s="1"/>
  <c r="W1420" i="12" a="1"/>
  <c r="W1420" i="12" s="1"/>
  <c r="W1421" i="12" a="1"/>
  <c r="W1421" i="12" s="1"/>
  <c r="W1422" i="12" a="1"/>
  <c r="W1422" i="12" s="1"/>
  <c r="W1423" i="12" a="1"/>
  <c r="W1423" i="12" s="1"/>
  <c r="W1424" i="12" a="1"/>
  <c r="W1424" i="12" s="1"/>
  <c r="W1425" i="12" a="1"/>
  <c r="W1425" i="12" s="1"/>
  <c r="W1426" i="12" a="1"/>
  <c r="W1426" i="12" s="1"/>
  <c r="W1427" i="12" a="1"/>
  <c r="W1427" i="12" s="1"/>
  <c r="W1428" i="12" a="1"/>
  <c r="W1428" i="12" s="1"/>
  <c r="W1429" i="12" a="1"/>
  <c r="W1429" i="12" s="1"/>
  <c r="W1430" i="12" a="1"/>
  <c r="W1430" i="12" s="1"/>
  <c r="W1431" i="12" a="1"/>
  <c r="W1431" i="12" s="1"/>
  <c r="W1432" i="12" a="1"/>
  <c r="W1432" i="12" s="1"/>
  <c r="W1433" i="12" a="1"/>
  <c r="W1433" i="12" s="1"/>
  <c r="W1434" i="12" a="1"/>
  <c r="W1434" i="12" s="1"/>
  <c r="W1435" i="12" a="1"/>
  <c r="W1435" i="12" s="1"/>
  <c r="W1436" i="12" a="1"/>
  <c r="W1436" i="12" s="1"/>
  <c r="W1437" i="12" a="1"/>
  <c r="W1437" i="12" s="1"/>
  <c r="W1438" i="12" a="1"/>
  <c r="W1438" i="12" s="1"/>
  <c r="W1439" i="12" a="1"/>
  <c r="W1439" i="12" s="1"/>
  <c r="W1440" i="12" a="1"/>
  <c r="W1440" i="12" s="1"/>
  <c r="W1441" i="12" a="1"/>
  <c r="W1441" i="12" s="1"/>
  <c r="W1442" i="12" a="1"/>
  <c r="W1442" i="12" s="1"/>
  <c r="W1443" i="12" a="1"/>
  <c r="W1443" i="12" s="1"/>
  <c r="W1444" i="12" a="1"/>
  <c r="W1444" i="12" s="1"/>
  <c r="W1445" i="12" a="1"/>
  <c r="W1445" i="12" s="1"/>
  <c r="W1446" i="12" a="1"/>
  <c r="W1446" i="12" s="1"/>
  <c r="W1447" i="12" a="1"/>
  <c r="W1447" i="12" s="1"/>
  <c r="W1448" i="12" a="1"/>
  <c r="W1448" i="12" s="1"/>
  <c r="W1449" i="12" a="1"/>
  <c r="W1449" i="12" s="1"/>
  <c r="W1450" i="12" a="1"/>
  <c r="W1450" i="12" s="1"/>
  <c r="W1451" i="12" a="1"/>
  <c r="W1451" i="12" s="1"/>
  <c r="W1452" i="12" a="1"/>
  <c r="W1452" i="12" s="1"/>
  <c r="W1453" i="12" a="1"/>
  <c r="W1453" i="12" s="1"/>
  <c r="W1454" i="12" a="1"/>
  <c r="W1454" i="12" s="1"/>
  <c r="W1455" i="12" a="1"/>
  <c r="W1455" i="12" s="1"/>
  <c r="W1456" i="12" a="1"/>
  <c r="W1456" i="12" s="1"/>
  <c r="W1457" i="12" a="1"/>
  <c r="W1457" i="12" s="1"/>
  <c r="W1458" i="12" a="1"/>
  <c r="W1458" i="12" s="1"/>
  <c r="W1459" i="12" a="1"/>
  <c r="W1459" i="12" s="1"/>
  <c r="W1460" i="12" a="1"/>
  <c r="W1460" i="12" s="1"/>
  <c r="W1461" i="12" a="1"/>
  <c r="W1461" i="12" s="1"/>
  <c r="W1462" i="12" a="1"/>
  <c r="W1462" i="12" s="1"/>
  <c r="W1463" i="12" a="1"/>
  <c r="W1463" i="12" s="1"/>
  <c r="W1464" i="12" a="1"/>
  <c r="W1464" i="12" s="1"/>
  <c r="W1465" i="12" a="1"/>
  <c r="W1465" i="12" s="1"/>
  <c r="W1466" i="12" a="1"/>
  <c r="W1466" i="12" s="1"/>
  <c r="W1467" i="12" a="1"/>
  <c r="W1467" i="12" s="1"/>
  <c r="W1468" i="12" a="1"/>
  <c r="W1468" i="12" s="1"/>
  <c r="W1469" i="12" a="1"/>
  <c r="W1469" i="12" s="1"/>
  <c r="W1470" i="12" a="1"/>
  <c r="W1470" i="12" s="1"/>
  <c r="W1471" i="12" a="1"/>
  <c r="W1471" i="12" s="1"/>
  <c r="W1472" i="12" a="1"/>
  <c r="W1472" i="12" s="1"/>
  <c r="W1473" i="12" a="1"/>
  <c r="W1473" i="12" s="1"/>
  <c r="W1474" i="12" a="1"/>
  <c r="W1474" i="12" s="1"/>
  <c r="W1475" i="12" a="1"/>
  <c r="W1475" i="12" s="1"/>
  <c r="W1476" i="12" a="1"/>
  <c r="W1476" i="12" s="1"/>
  <c r="W1477" i="12" a="1"/>
  <c r="W1477" i="12" s="1"/>
  <c r="W1478" i="12" a="1"/>
  <c r="W1478" i="12" s="1"/>
  <c r="W1479" i="12" a="1"/>
  <c r="W1479" i="12" s="1"/>
  <c r="W1480" i="12" a="1"/>
  <c r="W1480" i="12" s="1"/>
  <c r="W1481" i="12" a="1"/>
  <c r="W1481" i="12" s="1"/>
  <c r="W1482" i="12" a="1"/>
  <c r="W1482" i="12" s="1"/>
  <c r="W1483" i="12" a="1"/>
  <c r="W1483" i="12" s="1"/>
  <c r="W1484" i="12" a="1"/>
  <c r="W1484" i="12" s="1"/>
  <c r="W1485" i="12" a="1"/>
  <c r="W1485" i="12" s="1"/>
  <c r="W1486" i="12" a="1"/>
  <c r="W1486" i="12" s="1"/>
  <c r="W1487" i="12" a="1"/>
  <c r="W1487" i="12" s="1"/>
  <c r="W1488" i="12" a="1"/>
  <c r="W1488" i="12" s="1"/>
  <c r="W1489" i="12" a="1"/>
  <c r="W1489" i="12" s="1"/>
  <c r="W1490" i="12" a="1"/>
  <c r="W1490" i="12" s="1"/>
  <c r="W1491" i="12" a="1"/>
  <c r="W1491" i="12" s="1"/>
  <c r="W1492" i="12" a="1"/>
  <c r="W1492" i="12" s="1"/>
  <c r="W1493" i="12" a="1"/>
  <c r="W1493" i="12" s="1"/>
  <c r="W1494" i="12" a="1"/>
  <c r="W1494" i="12" s="1"/>
  <c r="W1495" i="12" a="1"/>
  <c r="W1495" i="12" s="1"/>
  <c r="W1496" i="12" a="1"/>
  <c r="W1496" i="12" s="1"/>
  <c r="W1497" i="12" a="1"/>
  <c r="W1497" i="12" s="1"/>
  <c r="W1498" i="12" a="1"/>
  <c r="W1498" i="12" s="1"/>
  <c r="W1499" i="12" a="1"/>
  <c r="W1499" i="12" s="1"/>
  <c r="W1500" i="12" a="1"/>
  <c r="W1500" i="12" s="1"/>
  <c r="W1501" i="12" a="1"/>
  <c r="W1501" i="12" s="1"/>
  <c r="W1502" i="12" a="1"/>
  <c r="W1502" i="12" s="1"/>
  <c r="W1503" i="12" a="1"/>
  <c r="W1503" i="12" s="1"/>
  <c r="W1504" i="12" a="1"/>
  <c r="W1504" i="12" s="1"/>
  <c r="W1505" i="12" a="1"/>
  <c r="W1505" i="12" s="1"/>
  <c r="W1506" i="12" a="1"/>
  <c r="W1506" i="12" s="1"/>
  <c r="W1507" i="12" a="1"/>
  <c r="W1507" i="12" s="1"/>
  <c r="W1508" i="12" a="1"/>
  <c r="W1508" i="12" s="1"/>
  <c r="W1509" i="12" a="1"/>
  <c r="W1509" i="12" s="1"/>
  <c r="W1510" i="12" a="1"/>
  <c r="W1510" i="12" s="1"/>
  <c r="W1511" i="12" a="1"/>
  <c r="W1511" i="12" s="1"/>
  <c r="W1512" i="12" a="1"/>
  <c r="W1512" i="12" s="1"/>
  <c r="W1513" i="12" a="1"/>
  <c r="W1513" i="12" s="1"/>
  <c r="W1514" i="12" a="1"/>
  <c r="W1514" i="12" s="1"/>
  <c r="W1515" i="12" a="1"/>
  <c r="W1515" i="12" s="1"/>
  <c r="W1516" i="12" a="1"/>
  <c r="W1516" i="12" s="1"/>
  <c r="W1517" i="12" a="1"/>
  <c r="W1517" i="12" s="1"/>
  <c r="W1518" i="12" a="1"/>
  <c r="W1518" i="12" s="1"/>
  <c r="W1519" i="12" a="1"/>
  <c r="W1519" i="12" s="1"/>
  <c r="W1520" i="12" a="1"/>
  <c r="W1520" i="12" s="1"/>
  <c r="W1521" i="12" a="1"/>
  <c r="W1521" i="12" s="1"/>
  <c r="W1522" i="12" a="1"/>
  <c r="W1522" i="12" s="1"/>
  <c r="W1523" i="12" a="1"/>
  <c r="W1523" i="12" s="1"/>
  <c r="W1524" i="12" a="1"/>
  <c r="W1524" i="12" s="1"/>
  <c r="W1525" i="12" a="1"/>
  <c r="W1525" i="12" s="1"/>
  <c r="W1526" i="12" a="1"/>
  <c r="W1526" i="12" s="1"/>
  <c r="W1527" i="12" a="1"/>
  <c r="W1527" i="12" s="1"/>
  <c r="W1528" i="12" a="1"/>
  <c r="W1528" i="12" s="1"/>
  <c r="W1529" i="12" a="1"/>
  <c r="W1529" i="12" s="1"/>
  <c r="W1530" i="12" a="1"/>
  <c r="W1530" i="12" s="1"/>
  <c r="W1531" i="12" a="1"/>
  <c r="W1531" i="12" s="1"/>
  <c r="W1532" i="12" a="1"/>
  <c r="W1532" i="12" s="1"/>
  <c r="W1533" i="12" a="1"/>
  <c r="W1533" i="12" s="1"/>
  <c r="W1534" i="12" a="1"/>
  <c r="W1534" i="12" s="1"/>
  <c r="W1535" i="12" a="1"/>
  <c r="W1535" i="12" s="1"/>
  <c r="W1536" i="12" a="1"/>
  <c r="W1536" i="12" s="1"/>
  <c r="W1537" i="12" a="1"/>
  <c r="W1537" i="12" s="1"/>
  <c r="W1538" i="12" a="1"/>
  <c r="W1538" i="12" s="1"/>
  <c r="W1539" i="12" a="1"/>
  <c r="W1539" i="12" s="1"/>
  <c r="W1540" i="12" a="1"/>
  <c r="W1540" i="12" s="1"/>
  <c r="W1541" i="12" a="1"/>
  <c r="W1541" i="12" s="1"/>
  <c r="W1542" i="12" a="1"/>
  <c r="W1542" i="12" s="1"/>
  <c r="W1543" i="12" a="1"/>
  <c r="W1543" i="12" s="1"/>
  <c r="W1544" i="12" a="1"/>
  <c r="W1544" i="12" s="1"/>
  <c r="W1545" i="12" a="1"/>
  <c r="W1545" i="12" s="1"/>
  <c r="W1546" i="12" a="1"/>
  <c r="W1546" i="12" s="1"/>
  <c r="W1547" i="12" a="1"/>
  <c r="W1547" i="12" s="1"/>
  <c r="W1548" i="12" a="1"/>
  <c r="W1548" i="12" s="1"/>
  <c r="W1549" i="12" a="1"/>
  <c r="W1549" i="12" s="1"/>
  <c r="W1550" i="12" a="1"/>
  <c r="W1550" i="12" s="1"/>
  <c r="W1551" i="12" a="1"/>
  <c r="W1551" i="12" s="1"/>
  <c r="W1552" i="12" a="1"/>
  <c r="W1552" i="12" s="1"/>
  <c r="W1553" i="12" a="1"/>
  <c r="W1553" i="12" s="1"/>
  <c r="W1554" i="12" a="1"/>
  <c r="W1554" i="12" s="1"/>
  <c r="W1555" i="12" a="1"/>
  <c r="W1555" i="12" s="1"/>
  <c r="W1556" i="12" a="1"/>
  <c r="W1556" i="12" s="1"/>
  <c r="W1557" i="12" a="1"/>
  <c r="W1557" i="12" s="1"/>
  <c r="W1558" i="12" a="1"/>
  <c r="W1558" i="12" s="1"/>
  <c r="W1559" i="12" a="1"/>
  <c r="W1559" i="12" s="1"/>
  <c r="W1560" i="12" a="1"/>
  <c r="W1560" i="12" s="1"/>
  <c r="W1561" i="12" a="1"/>
  <c r="W1561" i="12" s="1"/>
  <c r="W1562" i="12" a="1"/>
  <c r="W1562" i="12" s="1"/>
  <c r="W1563" i="12" a="1"/>
  <c r="W1563" i="12" s="1"/>
  <c r="W1564" i="12" a="1"/>
  <c r="W1564" i="12" s="1"/>
  <c r="W1565" i="12" a="1"/>
  <c r="W1565" i="12" s="1"/>
  <c r="W1566" i="12" a="1"/>
  <c r="W1566" i="12" s="1"/>
  <c r="W1567" i="12" a="1"/>
  <c r="W1567" i="12" s="1"/>
  <c r="W1568" i="12" a="1"/>
  <c r="W1568" i="12" s="1"/>
  <c r="W1569" i="12" a="1"/>
  <c r="W1569" i="12" s="1"/>
  <c r="W1570" i="12" a="1"/>
  <c r="W1570" i="12" s="1"/>
  <c r="W1571" i="12" a="1"/>
  <c r="W1571" i="12" s="1"/>
  <c r="W1572" i="12" a="1"/>
  <c r="W1572" i="12" s="1"/>
  <c r="W1573" i="12" a="1"/>
  <c r="W1573" i="12" s="1"/>
  <c r="W1574" i="12" a="1"/>
  <c r="W1574" i="12" s="1"/>
  <c r="W1575" i="12" a="1"/>
  <c r="W1575" i="12" s="1"/>
  <c r="W1576" i="12" a="1"/>
  <c r="W1576" i="12" s="1"/>
  <c r="W1577" i="12" a="1"/>
  <c r="W1577" i="12" s="1"/>
  <c r="W1578" i="12" a="1"/>
  <c r="W1578" i="12" s="1"/>
  <c r="W1579" i="12" a="1"/>
  <c r="W1579" i="12" s="1"/>
  <c r="W1580" i="12" a="1"/>
  <c r="W1580" i="12" s="1"/>
  <c r="W1581" i="12" a="1"/>
  <c r="W1581" i="12" s="1"/>
  <c r="W1582" i="12" a="1"/>
  <c r="W1582" i="12" s="1"/>
  <c r="W1583" i="12" a="1"/>
  <c r="W1583" i="12" s="1"/>
  <c r="W1584" i="12" a="1"/>
  <c r="W1584" i="12" s="1"/>
  <c r="W1585" i="12" a="1"/>
  <c r="W1585" i="12" s="1"/>
  <c r="W1586" i="12" a="1"/>
  <c r="W1586" i="12" s="1"/>
  <c r="W1587" i="12" a="1"/>
  <c r="W1587" i="12" s="1"/>
  <c r="W1588" i="12" a="1"/>
  <c r="W1588" i="12" s="1"/>
  <c r="W1589" i="12" a="1"/>
  <c r="W1589" i="12" s="1"/>
  <c r="W1590" i="12" a="1"/>
  <c r="W1590" i="12" s="1"/>
  <c r="W1591" i="12" a="1"/>
  <c r="W1591" i="12" s="1"/>
  <c r="W1592" i="12" a="1"/>
  <c r="W1592" i="12" s="1"/>
  <c r="W1593" i="12" a="1"/>
  <c r="W1593" i="12" s="1"/>
  <c r="W1594" i="12" a="1"/>
  <c r="W1594" i="12" s="1"/>
  <c r="W1595" i="12" a="1"/>
  <c r="W1595" i="12" s="1"/>
  <c r="W1596" i="12" a="1"/>
  <c r="W1596" i="12" s="1"/>
  <c r="W1597" i="12" a="1"/>
  <c r="W1597" i="12" s="1"/>
  <c r="W1598" i="12" a="1"/>
  <c r="W1598" i="12" s="1"/>
  <c r="W1599" i="12" a="1"/>
  <c r="W1599" i="12" s="1"/>
  <c r="W1600" i="12" a="1"/>
  <c r="W1600" i="12" s="1"/>
  <c r="W1601" i="12" a="1"/>
  <c r="W1601" i="12" s="1"/>
  <c r="W1602" i="12" a="1"/>
  <c r="W1602" i="12" s="1"/>
  <c r="W1603" i="12" a="1"/>
  <c r="W1603" i="12" s="1"/>
  <c r="W1604" i="12" a="1"/>
  <c r="W1604" i="12" s="1"/>
  <c r="W1605" i="12" a="1"/>
  <c r="W1605" i="12" s="1"/>
  <c r="W1606" i="12" a="1"/>
  <c r="W1606" i="12" s="1"/>
  <c r="W1607" i="12" a="1"/>
  <c r="W1607" i="12" s="1"/>
  <c r="W1608" i="12" a="1"/>
  <c r="W1608" i="12" s="1"/>
  <c r="W1609" i="12" a="1"/>
  <c r="W1609" i="12" s="1"/>
  <c r="W1610" i="12" a="1"/>
  <c r="W1610" i="12" s="1"/>
  <c r="W1611" i="12" a="1"/>
  <c r="W1611" i="12" s="1"/>
  <c r="W1612" i="12" a="1"/>
  <c r="W1612" i="12" s="1"/>
  <c r="W1613" i="12" a="1"/>
  <c r="W1613" i="12" s="1"/>
  <c r="W1614" i="12" a="1"/>
  <c r="W1614" i="12" s="1"/>
  <c r="W1615" i="12" a="1"/>
  <c r="W1615" i="12" s="1"/>
  <c r="W1616" i="12" a="1"/>
  <c r="W1616" i="12" s="1"/>
  <c r="W1617" i="12" a="1"/>
  <c r="W1617" i="12" s="1"/>
  <c r="W1618" i="12" a="1"/>
  <c r="W1618" i="12" s="1"/>
  <c r="W1619" i="12" a="1"/>
  <c r="W1619" i="12" s="1"/>
  <c r="W1620" i="12" a="1"/>
  <c r="W1620" i="12" s="1"/>
  <c r="W1621" i="12" a="1"/>
  <c r="W1621" i="12" s="1"/>
  <c r="W1622" i="12" a="1"/>
  <c r="W1622" i="12" s="1"/>
  <c r="W1623" i="12" a="1"/>
  <c r="W1623" i="12" s="1"/>
  <c r="W1624" i="12" a="1"/>
  <c r="W1624" i="12" s="1"/>
  <c r="W1625" i="12" a="1"/>
  <c r="W1625" i="12" s="1"/>
  <c r="W1626" i="12" a="1"/>
  <c r="W1626" i="12" s="1"/>
  <c r="W1627" i="12" a="1"/>
  <c r="W1627" i="12" s="1"/>
  <c r="W1628" i="12" a="1"/>
  <c r="W1628" i="12" s="1"/>
  <c r="W1629" i="12" a="1"/>
  <c r="W1629" i="12" s="1"/>
  <c r="W1630" i="12" a="1"/>
  <c r="W1630" i="12" s="1"/>
  <c r="W1631" i="12" a="1"/>
  <c r="W1631" i="12" s="1"/>
  <c r="W1632" i="12" a="1"/>
  <c r="W1632" i="12" s="1"/>
  <c r="W1633" i="12" a="1"/>
  <c r="W1633" i="12" s="1"/>
  <c r="W1634" i="12" a="1"/>
  <c r="W1634" i="12" s="1"/>
  <c r="W1635" i="12" a="1"/>
  <c r="W1635" i="12" s="1"/>
  <c r="W1636" i="12" a="1"/>
  <c r="W1636" i="12" s="1"/>
  <c r="W1637" i="12" a="1"/>
  <c r="W1637" i="12" s="1"/>
  <c r="W1638" i="12" a="1"/>
  <c r="W1638" i="12" s="1"/>
  <c r="W1639" i="12" a="1"/>
  <c r="W1639" i="12" s="1"/>
  <c r="W1640" i="12" a="1"/>
  <c r="W1640" i="12" s="1"/>
  <c r="W1641" i="12" a="1"/>
  <c r="W1641" i="12" s="1"/>
  <c r="W1642" i="12" a="1"/>
  <c r="W1642" i="12" s="1"/>
  <c r="W1643" i="12" a="1"/>
  <c r="W1643" i="12" s="1"/>
  <c r="W1644" i="12" a="1"/>
  <c r="W1644" i="12" s="1"/>
  <c r="W1645" i="12" a="1"/>
  <c r="W1645" i="12" s="1"/>
  <c r="W1646" i="12" a="1"/>
  <c r="W1646" i="12" s="1"/>
  <c r="W1647" i="12" a="1"/>
  <c r="W1647" i="12" s="1"/>
  <c r="W1648" i="12" a="1"/>
  <c r="W1648" i="12" s="1"/>
  <c r="W1649" i="12" a="1"/>
  <c r="W1649" i="12" s="1"/>
  <c r="W1650" i="12" a="1"/>
  <c r="W1650" i="12" s="1"/>
  <c r="W1651" i="12" a="1"/>
  <c r="W1651" i="12" s="1"/>
  <c r="W1652" i="12" a="1"/>
  <c r="W1652" i="12" s="1"/>
  <c r="W1653" i="12" a="1"/>
  <c r="W1653" i="12" s="1"/>
  <c r="W1654" i="12" a="1"/>
  <c r="W1654" i="12" s="1"/>
  <c r="W1655" i="12" a="1"/>
  <c r="W1655" i="12" s="1"/>
  <c r="W1656" i="12" a="1"/>
  <c r="W1656" i="12" s="1"/>
  <c r="W1657" i="12" a="1"/>
  <c r="W1657" i="12" s="1"/>
  <c r="W1658" i="12" a="1"/>
  <c r="W1658" i="12" s="1"/>
  <c r="W1659" i="12" a="1"/>
  <c r="W1659" i="12" s="1"/>
  <c r="W1660" i="12" a="1"/>
  <c r="W1660" i="12" s="1"/>
  <c r="W1661" i="12" a="1"/>
  <c r="W1661" i="12" s="1"/>
  <c r="W1662" i="12" a="1"/>
  <c r="W1662" i="12" s="1"/>
  <c r="W1663" i="12" a="1"/>
  <c r="W1663" i="12" s="1"/>
  <c r="W1664" i="12" a="1"/>
  <c r="W1664" i="12" s="1"/>
  <c r="W1665" i="12" a="1"/>
  <c r="W1665" i="12" s="1"/>
  <c r="W1666" i="12" a="1"/>
  <c r="W1666" i="12" s="1"/>
  <c r="W1667" i="12" a="1"/>
  <c r="W1667" i="12" s="1"/>
  <c r="W1668" i="12" a="1"/>
  <c r="W1668" i="12" s="1"/>
  <c r="W1669" i="12" a="1"/>
  <c r="W1669" i="12" s="1"/>
  <c r="W1670" i="12" a="1"/>
  <c r="W1670" i="12" s="1"/>
  <c r="W1671" i="12" a="1"/>
  <c r="W1671" i="12" s="1"/>
  <c r="W1672" i="12" a="1"/>
  <c r="W1672" i="12" s="1"/>
  <c r="W1673" i="12" a="1"/>
  <c r="W1673" i="12" s="1"/>
  <c r="W1674" i="12" a="1"/>
  <c r="W1674" i="12" s="1"/>
  <c r="W1675" i="12" a="1"/>
  <c r="W1675" i="12" s="1"/>
  <c r="W1676" i="12" a="1"/>
  <c r="W1676" i="12" s="1"/>
  <c r="W1677" i="12" a="1"/>
  <c r="W1677" i="12" s="1"/>
  <c r="W1678" i="12" a="1"/>
  <c r="W1678" i="12" s="1"/>
  <c r="W1679" i="12" a="1"/>
  <c r="W1679" i="12" s="1"/>
  <c r="W1680" i="12" a="1"/>
  <c r="W1680" i="12" s="1"/>
  <c r="W1681" i="12" a="1"/>
  <c r="W1681" i="12" s="1"/>
  <c r="W1682" i="12" a="1"/>
  <c r="W1682" i="12" s="1"/>
  <c r="W1683" i="12" a="1"/>
  <c r="W1683" i="12" s="1"/>
  <c r="W1684" i="12" a="1"/>
  <c r="W1684" i="12" s="1"/>
  <c r="W1685" i="12" a="1"/>
  <c r="W1685" i="12" s="1"/>
  <c r="W1686" i="12" a="1"/>
  <c r="W1686" i="12" s="1"/>
  <c r="W1687" i="12" a="1"/>
  <c r="W1687" i="12" s="1"/>
  <c r="W1688" i="12" a="1"/>
  <c r="W1688" i="12" s="1"/>
  <c r="W1689" i="12" a="1"/>
  <c r="W1689" i="12" s="1"/>
  <c r="W1690" i="12" a="1"/>
  <c r="W1690" i="12" s="1"/>
  <c r="W1691" i="12" a="1"/>
  <c r="W1691" i="12" s="1"/>
  <c r="W1692" i="12" a="1"/>
  <c r="W1692" i="12" s="1"/>
  <c r="W1693" i="12" a="1"/>
  <c r="W1693" i="12" s="1"/>
  <c r="W1694" i="12" a="1"/>
  <c r="W1694" i="12" s="1"/>
  <c r="W1695" i="12" a="1"/>
  <c r="W1695" i="12" s="1"/>
  <c r="W1696" i="12" a="1"/>
  <c r="W1696" i="12" s="1"/>
  <c r="W1697" i="12" a="1"/>
  <c r="W1697" i="12" s="1"/>
  <c r="W1698" i="12" a="1"/>
  <c r="W1698" i="12" s="1"/>
  <c r="W1699" i="12" a="1"/>
  <c r="W1699" i="12" s="1"/>
  <c r="W1700" i="12" a="1"/>
  <c r="W1700" i="12" s="1"/>
  <c r="W1701" i="12" a="1"/>
  <c r="W1701" i="12" s="1"/>
  <c r="W1702" i="12" a="1"/>
  <c r="W1702" i="12" s="1"/>
  <c r="W1703" i="12" a="1"/>
  <c r="W1703" i="12" s="1"/>
  <c r="W1704" i="12" a="1"/>
  <c r="W1704" i="12" s="1"/>
  <c r="W1705" i="12" a="1"/>
  <c r="W1705" i="12" s="1"/>
  <c r="W1706" i="12" a="1"/>
  <c r="W1706" i="12" s="1"/>
  <c r="W1707" i="12" a="1"/>
  <c r="W1707" i="12" s="1"/>
  <c r="W1708" i="12" a="1"/>
  <c r="W1708" i="12" s="1"/>
  <c r="W1709" i="12" a="1"/>
  <c r="W1709" i="12" s="1"/>
  <c r="W1710" i="12" a="1"/>
  <c r="W1710" i="12" s="1"/>
  <c r="W1711" i="12" a="1"/>
  <c r="W1711" i="12" s="1"/>
  <c r="W1712" i="12" a="1"/>
  <c r="W1712" i="12" s="1"/>
  <c r="W1713" i="12" a="1"/>
  <c r="W1713" i="12" s="1"/>
  <c r="W1714" i="12" a="1"/>
  <c r="W1714" i="12" s="1"/>
  <c r="W1715" i="12" a="1"/>
  <c r="W1715" i="12" s="1"/>
  <c r="W1716" i="12" a="1"/>
  <c r="W1716" i="12" s="1"/>
  <c r="W1717" i="12" a="1"/>
  <c r="W1717" i="12" s="1"/>
  <c r="W1718" i="12" a="1"/>
  <c r="W1718" i="12" s="1"/>
  <c r="W1719" i="12" a="1"/>
  <c r="W1719" i="12" s="1"/>
  <c r="W1720" i="12" a="1"/>
  <c r="W1720" i="12" s="1"/>
  <c r="W1721" i="12" a="1"/>
  <c r="W1721" i="12" s="1"/>
  <c r="W1722" i="12" a="1"/>
  <c r="W1722" i="12" s="1"/>
  <c r="W1723" i="12" a="1"/>
  <c r="W1723" i="12" s="1"/>
  <c r="W1724" i="12" a="1"/>
  <c r="W1724" i="12" s="1"/>
  <c r="W1725" i="12" a="1"/>
  <c r="W1725" i="12" s="1"/>
  <c r="W1726" i="12" a="1"/>
  <c r="W1726" i="12" s="1"/>
  <c r="W1727" i="12" a="1"/>
  <c r="W1727" i="12" s="1"/>
  <c r="W1728" i="12" a="1"/>
  <c r="W1728" i="12" s="1"/>
  <c r="W1729" i="12" a="1"/>
  <c r="W1729" i="12" s="1"/>
  <c r="W1730" i="12" a="1"/>
  <c r="W1730" i="12" s="1"/>
  <c r="W1731" i="12" a="1"/>
  <c r="W1731" i="12" s="1"/>
  <c r="W1732" i="12" a="1"/>
  <c r="W1732" i="12" s="1"/>
  <c r="W1733" i="12" a="1"/>
  <c r="W1733" i="12" s="1"/>
  <c r="W1734" i="12" a="1"/>
  <c r="W1734" i="12" s="1"/>
  <c r="W1735" i="12" a="1"/>
  <c r="W1735" i="12" s="1"/>
  <c r="W1736" i="12" a="1"/>
  <c r="W1736" i="12" s="1"/>
  <c r="W1737" i="12" a="1"/>
  <c r="W1737" i="12" s="1"/>
  <c r="W1738" i="12" a="1"/>
  <c r="W1738" i="12" s="1"/>
  <c r="W1739" i="12" a="1"/>
  <c r="W1739" i="12" s="1"/>
  <c r="W1740" i="12" a="1"/>
  <c r="W1740" i="12" s="1"/>
  <c r="W1741" i="12" a="1"/>
  <c r="W1741" i="12" s="1"/>
  <c r="W1742" i="12" a="1"/>
  <c r="W1742" i="12" s="1"/>
  <c r="W1743" i="12" a="1"/>
  <c r="W1743" i="12" s="1"/>
  <c r="W1744" i="12" a="1"/>
  <c r="W1744" i="12" s="1"/>
  <c r="W1745" i="12" a="1"/>
  <c r="W1745" i="12" s="1"/>
  <c r="W1746" i="12" a="1"/>
  <c r="W1746" i="12" s="1"/>
  <c r="W1747" i="12" a="1"/>
  <c r="W1747" i="12" s="1"/>
  <c r="W1748" i="12" a="1"/>
  <c r="W1748" i="12" s="1"/>
  <c r="W1749" i="12" a="1"/>
  <c r="W1749" i="12" s="1"/>
  <c r="W1750" i="12" a="1"/>
  <c r="W1750" i="12" s="1"/>
  <c r="W1751" i="12" a="1"/>
  <c r="W1751" i="12" s="1"/>
  <c r="W1752" i="12" a="1"/>
  <c r="W1752" i="12" s="1"/>
  <c r="W1753" i="12" a="1"/>
  <c r="W1753" i="12" s="1"/>
  <c r="W1754" i="12" a="1"/>
  <c r="W1754" i="12" s="1"/>
  <c r="W1755" i="12" a="1"/>
  <c r="W1755" i="12" s="1"/>
  <c r="W1756" i="12" a="1"/>
  <c r="W1756" i="12" s="1"/>
  <c r="W1757" i="12" a="1"/>
  <c r="W1757" i="12" s="1"/>
  <c r="W1758" i="12" a="1"/>
  <c r="W1758" i="12" s="1"/>
  <c r="W1759" i="12" a="1"/>
  <c r="W1759" i="12" s="1"/>
  <c r="W1760" i="12" a="1"/>
  <c r="W1760" i="12" s="1"/>
  <c r="W1761" i="12" a="1"/>
  <c r="W1761" i="12" s="1"/>
  <c r="W1762" i="12" a="1"/>
  <c r="W1762" i="12" s="1"/>
  <c r="W1763" i="12" a="1"/>
  <c r="W1763" i="12" s="1"/>
  <c r="W1764" i="12" a="1"/>
  <c r="W1764" i="12" s="1"/>
  <c r="W1765" i="12" a="1"/>
  <c r="W1765" i="12" s="1"/>
  <c r="W1766" i="12" a="1"/>
  <c r="W1766" i="12" s="1"/>
  <c r="W1767" i="12" a="1"/>
  <c r="W1767" i="12" s="1"/>
  <c r="W1768" i="12" a="1"/>
  <c r="W1768" i="12" s="1"/>
  <c r="W1769" i="12" a="1"/>
  <c r="W1769" i="12" s="1"/>
  <c r="W1770" i="12" a="1"/>
  <c r="W1770" i="12" s="1"/>
  <c r="W1771" i="12" a="1"/>
  <c r="W1771" i="12" s="1"/>
  <c r="W1772" i="12" a="1"/>
  <c r="W1772" i="12" s="1"/>
  <c r="W1773" i="12" a="1"/>
  <c r="W1773" i="12" s="1"/>
  <c r="W1774" i="12" a="1"/>
  <c r="W1774" i="12" s="1"/>
  <c r="W1775" i="12" a="1"/>
  <c r="W1775" i="12" s="1"/>
  <c r="W1776" i="12" a="1"/>
  <c r="W1776" i="12" s="1"/>
  <c r="W1777" i="12" a="1"/>
  <c r="W1777" i="12" s="1"/>
  <c r="W1778" i="12" a="1"/>
  <c r="W1778" i="12" s="1"/>
  <c r="W1779" i="12" a="1"/>
  <c r="W1779" i="12" s="1"/>
  <c r="W1780" i="12" a="1"/>
  <c r="W1780" i="12" s="1"/>
  <c r="W1781" i="12" a="1"/>
  <c r="W1781" i="12" s="1"/>
  <c r="W1782" i="12" a="1"/>
  <c r="W1782" i="12" s="1"/>
  <c r="W1783" i="12" a="1"/>
  <c r="W1783" i="12" s="1"/>
  <c r="W1784" i="12" a="1"/>
  <c r="W1784" i="12" s="1"/>
  <c r="W1785" i="12" a="1"/>
  <c r="W1785" i="12" s="1"/>
  <c r="W1786" i="12" a="1"/>
  <c r="W1786" i="12" s="1"/>
  <c r="W1787" i="12" a="1"/>
  <c r="W1787" i="12" s="1"/>
  <c r="W1788" i="12" a="1"/>
  <c r="W1788" i="12" s="1"/>
  <c r="W1789" i="12" a="1"/>
  <c r="W1789" i="12" s="1"/>
  <c r="W1790" i="12" a="1"/>
  <c r="W1790" i="12" s="1"/>
  <c r="W1791" i="12" a="1"/>
  <c r="W1791" i="12" s="1"/>
  <c r="W1792" i="12" a="1"/>
  <c r="W1792" i="12" s="1"/>
  <c r="W1793" i="12" a="1"/>
  <c r="W1793" i="12" s="1"/>
  <c r="W1794" i="12" a="1"/>
  <c r="W1794" i="12" s="1"/>
  <c r="W1795" i="12" a="1"/>
  <c r="W1795" i="12" s="1"/>
  <c r="W1796" i="12" a="1"/>
  <c r="W1796" i="12" s="1"/>
  <c r="W1797" i="12" a="1"/>
  <c r="W1797" i="12" s="1"/>
  <c r="W1798" i="12" a="1"/>
  <c r="W1798" i="12" s="1"/>
  <c r="W1799" i="12" a="1"/>
  <c r="W1799" i="12" s="1"/>
  <c r="W1800" i="12" a="1"/>
  <c r="W1800" i="12" s="1"/>
  <c r="W1801" i="12" a="1"/>
  <c r="W1801" i="12" s="1"/>
  <c r="W1802" i="12" a="1"/>
  <c r="W1802" i="12" s="1"/>
  <c r="W1803" i="12" a="1"/>
  <c r="W1803" i="12" s="1"/>
  <c r="W1804" i="12" a="1"/>
  <c r="W1804" i="12" s="1"/>
  <c r="W1805" i="12" a="1"/>
  <c r="W1805" i="12" s="1"/>
  <c r="W1806" i="12" a="1"/>
  <c r="W1806" i="12" s="1"/>
  <c r="W1807" i="12" a="1"/>
  <c r="W1807" i="12" s="1"/>
  <c r="W1808" i="12" a="1"/>
  <c r="W1808" i="12" s="1"/>
  <c r="W1809" i="12" a="1"/>
  <c r="W1809" i="12" s="1"/>
  <c r="W1810" i="12" a="1"/>
  <c r="W1810" i="12" s="1"/>
  <c r="W1811" i="12" a="1"/>
  <c r="W1811" i="12" s="1"/>
  <c r="W1812" i="12" a="1"/>
  <c r="W1812" i="12" s="1"/>
  <c r="W1813" i="12" a="1"/>
  <c r="W1813" i="12" s="1"/>
  <c r="W1814" i="12" a="1"/>
  <c r="W1814" i="12" s="1"/>
  <c r="W1815" i="12" a="1"/>
  <c r="W1815" i="12" s="1"/>
  <c r="W1816" i="12" a="1"/>
  <c r="W1816" i="12" s="1"/>
  <c r="W1817" i="12" a="1"/>
  <c r="W1817" i="12" s="1"/>
  <c r="W1818" i="12" a="1"/>
  <c r="W1818" i="12" s="1"/>
  <c r="W1819" i="12" a="1"/>
  <c r="W1819" i="12" s="1"/>
  <c r="W1820" i="12" a="1"/>
  <c r="W1820" i="12" s="1"/>
  <c r="W1821" i="12" a="1"/>
  <c r="W1821" i="12" s="1"/>
  <c r="W1822" i="12" a="1"/>
  <c r="W1822" i="12" s="1"/>
  <c r="W1823" i="12" a="1"/>
  <c r="W1823" i="12" s="1"/>
  <c r="W1824" i="12" a="1"/>
  <c r="W1824" i="12" s="1"/>
  <c r="W1825" i="12" a="1"/>
  <c r="W1825" i="12" s="1"/>
  <c r="W1826" i="12" a="1"/>
  <c r="W1826" i="12" s="1"/>
  <c r="W1827" i="12" a="1"/>
  <c r="W1827" i="12" s="1"/>
  <c r="W1828" i="12" a="1"/>
  <c r="W1828" i="12" s="1"/>
  <c r="W1829" i="12" a="1"/>
  <c r="W1829" i="12" s="1"/>
  <c r="W1830" i="12" a="1"/>
  <c r="W1830" i="12" s="1"/>
  <c r="W1831" i="12" a="1"/>
  <c r="W1831" i="12" s="1"/>
  <c r="W1832" i="12" a="1"/>
  <c r="W1832" i="12" s="1"/>
  <c r="W1833" i="12" a="1"/>
  <c r="W1833" i="12" s="1"/>
  <c r="W1834" i="12" a="1"/>
  <c r="W1834" i="12" s="1"/>
  <c r="W1835" i="12" a="1"/>
  <c r="W1835" i="12" s="1"/>
  <c r="W1836" i="12" a="1"/>
  <c r="W1836" i="12" s="1"/>
  <c r="W1837" i="12" a="1"/>
  <c r="W1837" i="12" s="1"/>
  <c r="W1838" i="12" a="1"/>
  <c r="W1838" i="12" s="1"/>
  <c r="W1839" i="12" a="1"/>
  <c r="W1839" i="12" s="1"/>
  <c r="W1840" i="12" a="1"/>
  <c r="W1840" i="12" s="1"/>
  <c r="W1841" i="12" a="1"/>
  <c r="W1841" i="12" s="1"/>
  <c r="W1842" i="12" a="1"/>
  <c r="W1842" i="12" s="1"/>
  <c r="W1843" i="12" a="1"/>
  <c r="W1843" i="12" s="1"/>
  <c r="W1844" i="12" a="1"/>
  <c r="W1844" i="12" s="1"/>
  <c r="W1845" i="12" a="1"/>
  <c r="W1845" i="12" s="1"/>
  <c r="W1846" i="12" a="1"/>
  <c r="W1846" i="12" s="1"/>
  <c r="W1847" i="12" a="1"/>
  <c r="W1847" i="12" s="1"/>
  <c r="W1848" i="12" a="1"/>
  <c r="W1848" i="12" s="1"/>
  <c r="W1849" i="12" a="1"/>
  <c r="W1849" i="12" s="1"/>
  <c r="W1850" i="12" a="1"/>
  <c r="W1850" i="12" s="1"/>
  <c r="W1851" i="12" a="1"/>
  <c r="W1851" i="12" s="1"/>
  <c r="W1852" i="12" a="1"/>
  <c r="W1852" i="12" s="1"/>
  <c r="W1853" i="12" a="1"/>
  <c r="W1853" i="12" s="1"/>
  <c r="W1854" i="12" a="1"/>
  <c r="W1854" i="12" s="1"/>
  <c r="W1855" i="12" a="1"/>
  <c r="W1855" i="12" s="1"/>
  <c r="W1856" i="12" a="1"/>
  <c r="W1856" i="12" s="1"/>
  <c r="W1857" i="12" a="1"/>
  <c r="W1857" i="12" s="1"/>
  <c r="W1858" i="12" a="1"/>
  <c r="W1858" i="12" s="1"/>
  <c r="W1859" i="12" a="1"/>
  <c r="W1859" i="12" s="1"/>
  <c r="W1860" i="12" a="1"/>
  <c r="W1860" i="12" s="1"/>
  <c r="W1861" i="12" a="1"/>
  <c r="W1861" i="12" s="1"/>
  <c r="W1862" i="12" a="1"/>
  <c r="W1862" i="12" s="1"/>
  <c r="W1863" i="12" a="1"/>
  <c r="W1863" i="12" s="1"/>
  <c r="W1864" i="12" a="1"/>
  <c r="W1864" i="12" s="1"/>
  <c r="W1865" i="12" a="1"/>
  <c r="W1865" i="12" s="1"/>
  <c r="W1866" i="12" a="1"/>
  <c r="W1866" i="12" s="1"/>
  <c r="W1867" i="12" a="1"/>
  <c r="W1867" i="12" s="1"/>
  <c r="W1868" i="12" a="1"/>
  <c r="W1868" i="12" s="1"/>
  <c r="W1869" i="12" a="1"/>
  <c r="W1869" i="12" s="1"/>
  <c r="W1870" i="12" a="1"/>
  <c r="W1870" i="12" s="1"/>
  <c r="W1871" i="12" a="1"/>
  <c r="W1871" i="12" s="1"/>
  <c r="W1872" i="12" a="1"/>
  <c r="W1872" i="12" s="1"/>
  <c r="W1873" i="12" a="1"/>
  <c r="W1873" i="12" s="1"/>
  <c r="W1874" i="12" a="1"/>
  <c r="W1874" i="12" s="1"/>
  <c r="W1875" i="12" a="1"/>
  <c r="W1875" i="12" s="1"/>
  <c r="W1876" i="12" a="1"/>
  <c r="W1876" i="12" s="1"/>
  <c r="W1877" i="12" a="1"/>
  <c r="W1877" i="12" s="1"/>
  <c r="W1878" i="12" a="1"/>
  <c r="W1878" i="12" s="1"/>
  <c r="W1879" i="12" a="1"/>
  <c r="W1879" i="12" s="1"/>
  <c r="W1880" i="12" a="1"/>
  <c r="W1880" i="12" s="1"/>
  <c r="W1881" i="12" a="1"/>
  <c r="W1881" i="12" s="1"/>
  <c r="W1882" i="12" a="1"/>
  <c r="W1882" i="12" s="1"/>
  <c r="W1883" i="12" a="1"/>
  <c r="W1883" i="12" s="1"/>
  <c r="W1884" i="12" a="1"/>
  <c r="W1884" i="12" s="1"/>
  <c r="W1885" i="12" a="1"/>
  <c r="W1885" i="12" s="1"/>
  <c r="W1886" i="12" a="1"/>
  <c r="W1886" i="12" s="1"/>
  <c r="W1887" i="12" a="1"/>
  <c r="W1887" i="12" s="1"/>
  <c r="W1888" i="12" a="1"/>
  <c r="W1888" i="12" s="1"/>
  <c r="W1889" i="12" a="1"/>
  <c r="W1889" i="12" s="1"/>
  <c r="W1890" i="12" a="1"/>
  <c r="W1890" i="12" s="1"/>
  <c r="W1891" i="12" a="1"/>
  <c r="W1891" i="12" s="1"/>
  <c r="W1892" i="12" a="1"/>
  <c r="W1892" i="12" s="1"/>
  <c r="W1893" i="12" a="1"/>
  <c r="W1893" i="12" s="1"/>
  <c r="W1894" i="12" a="1"/>
  <c r="W1894" i="12" s="1"/>
  <c r="W1895" i="12" a="1"/>
  <c r="W1895" i="12" s="1"/>
  <c r="W1896" i="12" a="1"/>
  <c r="W1896" i="12" s="1"/>
  <c r="W1897" i="12" a="1"/>
  <c r="W1897" i="12" s="1"/>
  <c r="W1898" i="12" a="1"/>
  <c r="W1898" i="12" s="1"/>
  <c r="W1899" i="12" a="1"/>
  <c r="W1899" i="12" s="1"/>
  <c r="W1900" i="12" a="1"/>
  <c r="W1900" i="12" s="1"/>
  <c r="W1901" i="12" a="1"/>
  <c r="W1901" i="12" s="1"/>
  <c r="W1902" i="12" a="1"/>
  <c r="W1902" i="12" s="1"/>
  <c r="W1903" i="12" a="1"/>
  <c r="W1903" i="12" s="1"/>
  <c r="W1904" i="12" a="1"/>
  <c r="W1904" i="12" s="1"/>
  <c r="W1905" i="12" a="1"/>
  <c r="W1905" i="12" s="1"/>
  <c r="W1906" i="12" a="1"/>
  <c r="W1906" i="12" s="1"/>
  <c r="W1907" i="12" a="1"/>
  <c r="W1907" i="12" s="1"/>
  <c r="W1908" i="12" a="1"/>
  <c r="W1908" i="12" s="1"/>
  <c r="W1909" i="12" a="1"/>
  <c r="W1909" i="12" s="1"/>
  <c r="W1910" i="12" a="1"/>
  <c r="W1910" i="12" s="1"/>
  <c r="W1911" i="12" a="1"/>
  <c r="W1911" i="12" s="1"/>
  <c r="W1912" i="12" a="1"/>
  <c r="W1912" i="12" s="1"/>
  <c r="W1913" i="12" a="1"/>
  <c r="W1913" i="12" s="1"/>
  <c r="W1914" i="12" a="1"/>
  <c r="W1914" i="12" s="1"/>
  <c r="W1915" i="12" a="1"/>
  <c r="W1915" i="12" s="1"/>
  <c r="W1916" i="12" a="1"/>
  <c r="W1916" i="12" s="1"/>
  <c r="W1917" i="12" a="1"/>
  <c r="W1917" i="12" s="1"/>
  <c r="W1918" i="12" a="1"/>
  <c r="W1918" i="12" s="1"/>
  <c r="W1919" i="12" a="1"/>
  <c r="W1919" i="12" s="1"/>
  <c r="W1920" i="12" a="1"/>
  <c r="W1920" i="12" s="1"/>
  <c r="W1921" i="12" a="1"/>
  <c r="W1921" i="12" s="1"/>
  <c r="W1922" i="12" a="1"/>
  <c r="W1922" i="12" s="1"/>
  <c r="W1923" i="12" a="1"/>
  <c r="W1923" i="12" s="1"/>
  <c r="W1924" i="12" a="1"/>
  <c r="W1924" i="12" s="1"/>
  <c r="W1925" i="12" a="1"/>
  <c r="W1925" i="12" s="1"/>
  <c r="W1926" i="12" a="1"/>
  <c r="W1926" i="12" s="1"/>
  <c r="W1927" i="12" a="1"/>
  <c r="W1927" i="12" s="1"/>
  <c r="W1928" i="12" a="1"/>
  <c r="W1928" i="12" s="1"/>
  <c r="W1929" i="12" a="1"/>
  <c r="W1929" i="12" s="1"/>
  <c r="W1930" i="12" a="1"/>
  <c r="W1930" i="12" s="1"/>
  <c r="W1931" i="12" a="1"/>
  <c r="W1931" i="12" s="1"/>
  <c r="W1932" i="12" a="1"/>
  <c r="W1932" i="12" s="1"/>
  <c r="W1933" i="12" a="1"/>
  <c r="W1933" i="12" s="1"/>
  <c r="W1934" i="12" a="1"/>
  <c r="W1934" i="12" s="1"/>
  <c r="W1935" i="12" a="1"/>
  <c r="W1935" i="12" s="1"/>
  <c r="W1936" i="12" a="1"/>
  <c r="W1936" i="12" s="1"/>
  <c r="W1937" i="12" a="1"/>
  <c r="W1937" i="12" s="1"/>
  <c r="W1938" i="12" a="1"/>
  <c r="W1938" i="12" s="1"/>
  <c r="W1939" i="12" a="1"/>
  <c r="W1939" i="12" s="1"/>
  <c r="W1940" i="12" a="1"/>
  <c r="W1940" i="12" s="1"/>
  <c r="W1941" i="12" a="1"/>
  <c r="W1941" i="12" s="1"/>
  <c r="W1942" i="12" a="1"/>
  <c r="W1942" i="12" s="1"/>
  <c r="W1943" i="12" a="1"/>
  <c r="W1943" i="12" s="1"/>
  <c r="W1944" i="12" a="1"/>
  <c r="W1944" i="12" s="1"/>
  <c r="W1945" i="12" a="1"/>
  <c r="W1945" i="12" s="1"/>
  <c r="W1946" i="12" a="1"/>
  <c r="W1946" i="12" s="1"/>
  <c r="W1947" i="12" a="1"/>
  <c r="W1947" i="12" s="1"/>
  <c r="W1948" i="12" a="1"/>
  <c r="W1948" i="12" s="1"/>
  <c r="W1949" i="12" a="1"/>
  <c r="W1949" i="12" s="1"/>
  <c r="W1950" i="12" a="1"/>
  <c r="W1950" i="12" s="1"/>
  <c r="W1951" i="12" a="1"/>
  <c r="W1951" i="12" s="1"/>
  <c r="W1952" i="12" a="1"/>
  <c r="W1952" i="12" s="1"/>
  <c r="W1953" i="12" a="1"/>
  <c r="W1953" i="12" s="1"/>
  <c r="W1954" i="12" a="1"/>
  <c r="W1954" i="12" s="1"/>
  <c r="W1955" i="12" a="1"/>
  <c r="W1955" i="12" s="1"/>
  <c r="W1956" i="12" a="1"/>
  <c r="W1956" i="12" s="1"/>
  <c r="W1957" i="12" a="1"/>
  <c r="W1957" i="12" s="1"/>
  <c r="W1958" i="12" a="1"/>
  <c r="W1958" i="12" s="1"/>
  <c r="W1959" i="12" a="1"/>
  <c r="W1959" i="12" s="1"/>
  <c r="W1960" i="12" a="1"/>
  <c r="W1960" i="12" s="1"/>
  <c r="W1961" i="12" a="1"/>
  <c r="W1961" i="12" s="1"/>
  <c r="W1962" i="12" a="1"/>
  <c r="W1962" i="12" s="1"/>
  <c r="W1963" i="12" a="1"/>
  <c r="W1963" i="12" s="1"/>
  <c r="W1964" i="12" a="1"/>
  <c r="W1964" i="12" s="1"/>
  <c r="W1965" i="12" a="1"/>
  <c r="W1965" i="12" s="1"/>
  <c r="W1966" i="12" a="1"/>
  <c r="W1966" i="12" s="1"/>
  <c r="W1967" i="12" a="1"/>
  <c r="W1967" i="12" s="1"/>
  <c r="W1968" i="12" a="1"/>
  <c r="W1968" i="12" s="1"/>
  <c r="W1969" i="12" a="1"/>
  <c r="W1969" i="12" s="1"/>
  <c r="W1970" i="12" a="1"/>
  <c r="W1970" i="12" s="1"/>
  <c r="W1971" i="12" a="1"/>
  <c r="W1971" i="12" s="1"/>
  <c r="W1972" i="12" a="1"/>
  <c r="W1972" i="12" s="1"/>
  <c r="W1973" i="12" a="1"/>
  <c r="W1973" i="12" s="1"/>
  <c r="W1974" i="12" a="1"/>
  <c r="W1974" i="12" s="1"/>
  <c r="W1975" i="12" a="1"/>
  <c r="W1975" i="12" s="1"/>
  <c r="W1976" i="12" a="1"/>
  <c r="W1976" i="12" s="1"/>
  <c r="W1977" i="12" a="1"/>
  <c r="W1977" i="12" s="1"/>
  <c r="W1978" i="12" a="1"/>
  <c r="W1978" i="12" s="1"/>
  <c r="W1979" i="12" a="1"/>
  <c r="W1979" i="12" s="1"/>
  <c r="W1980" i="12" a="1"/>
  <c r="W1980" i="12" s="1"/>
  <c r="W1981" i="12" a="1"/>
  <c r="W1981" i="12" s="1"/>
  <c r="W1982" i="12" a="1"/>
  <c r="W1982" i="12" s="1"/>
  <c r="W1983" i="12" a="1"/>
  <c r="W1983" i="12" s="1"/>
  <c r="W1984" i="12" a="1"/>
  <c r="W1984" i="12" s="1"/>
  <c r="W1985" i="12" a="1"/>
  <c r="W1985" i="12" s="1"/>
  <c r="W1986" i="12" a="1"/>
  <c r="W1986" i="12" s="1"/>
  <c r="W1987" i="12" a="1"/>
  <c r="W1987" i="12" s="1"/>
  <c r="W1988" i="12" a="1"/>
  <c r="W1988" i="12" s="1"/>
  <c r="W1989" i="12" a="1"/>
  <c r="W1989" i="12" s="1"/>
  <c r="W1990" i="12" a="1"/>
  <c r="W1990" i="12" s="1"/>
  <c r="W1991" i="12" a="1"/>
  <c r="W1991" i="12" s="1"/>
  <c r="W1992" i="12" a="1"/>
  <c r="W1992" i="12" s="1"/>
  <c r="W1993" i="12" a="1"/>
  <c r="W1993" i="12" s="1"/>
  <c r="W1994" i="12" a="1"/>
  <c r="W1994" i="12" s="1"/>
  <c r="W1995" i="12" a="1"/>
  <c r="W1995" i="12" s="1"/>
  <c r="W1996" i="12" a="1"/>
  <c r="W1996" i="12" s="1"/>
  <c r="W1997" i="12" a="1"/>
  <c r="W1997" i="12" s="1"/>
  <c r="W1998" i="12" a="1"/>
  <c r="W1998" i="12" s="1"/>
  <c r="W1999" i="12" a="1"/>
  <c r="W1999" i="12" s="1"/>
  <c r="W2000" i="12" a="1"/>
  <c r="W2000" i="12" s="1"/>
  <c r="W2001" i="12" a="1"/>
  <c r="W2001" i="12" s="1"/>
  <c r="W2002" i="12" a="1"/>
  <c r="W2002" i="12" s="1"/>
  <c r="W2003" i="12" a="1"/>
  <c r="W2003" i="12" s="1"/>
  <c r="O2" i="16" l="1"/>
  <c r="N2" i="16"/>
  <c r="G17" i="25" l="1"/>
  <c r="G18" i="25"/>
  <c r="G19" i="25"/>
  <c r="G2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4" i="25"/>
  <c r="G325"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0" i="25"/>
  <c r="G361" i="25"/>
  <c r="G362" i="25"/>
  <c r="G363" i="25"/>
  <c r="G364" i="25"/>
  <c r="G365" i="25"/>
  <c r="G366" i="25"/>
  <c r="G367" i="25"/>
  <c r="G368" i="25"/>
  <c r="G369" i="25"/>
  <c r="G370" i="25"/>
  <c r="G371" i="25"/>
  <c r="G372" i="25"/>
  <c r="G373" i="25"/>
  <c r="G374" i="25"/>
  <c r="G375" i="25"/>
  <c r="G376" i="25"/>
  <c r="G377" i="25"/>
  <c r="G378" i="25"/>
  <c r="G379" i="25"/>
  <c r="G380" i="25"/>
  <c r="G381" i="25"/>
  <c r="G382" i="25"/>
  <c r="G383" i="25"/>
  <c r="G384" i="25"/>
  <c r="G385" i="25"/>
  <c r="G386" i="25"/>
  <c r="G387" i="25"/>
  <c r="G388" i="25"/>
  <c r="G389" i="25"/>
  <c r="G390" i="25"/>
  <c r="G391" i="25"/>
  <c r="G392" i="25"/>
  <c r="G393" i="25"/>
  <c r="G394" i="25"/>
  <c r="G395" i="25"/>
  <c r="G396" i="25"/>
  <c r="G397" i="25"/>
  <c r="G398" i="25"/>
  <c r="G399" i="25"/>
  <c r="G400" i="25"/>
  <c r="G401" i="25"/>
  <c r="G402" i="25"/>
  <c r="G403" i="25"/>
  <c r="G404" i="25"/>
  <c r="G405" i="25"/>
  <c r="G406" i="25"/>
  <c r="G407" i="25"/>
  <c r="G408" i="25"/>
  <c r="G409" i="25"/>
  <c r="G410" i="25"/>
  <c r="G411" i="25"/>
  <c r="G412" i="25"/>
  <c r="G413" i="25"/>
  <c r="G414" i="25"/>
  <c r="G415" i="25"/>
  <c r="G416" i="25"/>
  <c r="G417" i="25"/>
  <c r="G418" i="25"/>
  <c r="G419" i="25"/>
  <c r="G420" i="25"/>
  <c r="G421" i="25"/>
  <c r="G422" i="25"/>
  <c r="G423" i="25"/>
  <c r="G424" i="25"/>
  <c r="G425" i="25"/>
  <c r="G426" i="25"/>
  <c r="G427" i="25"/>
  <c r="G428" i="25"/>
  <c r="G429" i="25"/>
  <c r="G430" i="25"/>
  <c r="G431" i="25"/>
  <c r="G432" i="25"/>
  <c r="G433" i="25"/>
  <c r="G434" i="25"/>
  <c r="G435" i="25"/>
  <c r="G436" i="25"/>
  <c r="G437" i="25"/>
  <c r="G438" i="25"/>
  <c r="G439" i="25"/>
  <c r="G440" i="25"/>
  <c r="G441" i="25"/>
  <c r="G442" i="25"/>
  <c r="G443" i="25"/>
  <c r="G444" i="25"/>
  <c r="G445" i="25"/>
  <c r="G446" i="25"/>
  <c r="G447" i="25"/>
  <c r="G448" i="25"/>
  <c r="G449" i="25"/>
  <c r="G450" i="25"/>
  <c r="G451" i="25"/>
  <c r="G452" i="25"/>
  <c r="G453" i="25"/>
  <c r="G454" i="25"/>
  <c r="G455" i="25"/>
  <c r="G456" i="25"/>
  <c r="G457" i="25"/>
  <c r="G458" i="25"/>
  <c r="G459" i="25"/>
  <c r="G460" i="25"/>
  <c r="G461" i="25"/>
  <c r="G462" i="25"/>
  <c r="G463" i="25"/>
  <c r="G464" i="25"/>
  <c r="G465" i="25"/>
  <c r="G466" i="25"/>
  <c r="G467" i="25"/>
  <c r="G468" i="25"/>
  <c r="G469" i="25"/>
  <c r="G470" i="25"/>
  <c r="G471" i="25"/>
  <c r="G472" i="25"/>
  <c r="G473" i="25"/>
  <c r="G474" i="25"/>
  <c r="G475" i="25"/>
  <c r="G476" i="25"/>
  <c r="G477" i="25"/>
  <c r="G478" i="25"/>
  <c r="G479" i="25"/>
  <c r="G480" i="25"/>
  <c r="G481" i="25"/>
  <c r="G482" i="25"/>
  <c r="G483" i="25"/>
  <c r="G484" i="25"/>
  <c r="G485" i="25"/>
  <c r="G486" i="25"/>
  <c r="G487" i="25"/>
  <c r="G488" i="25"/>
  <c r="G489" i="25"/>
  <c r="G490" i="25"/>
  <c r="G491" i="25"/>
  <c r="G492" i="25"/>
  <c r="G493" i="25"/>
  <c r="G494" i="25"/>
  <c r="G495" i="25"/>
  <c r="G496" i="25"/>
  <c r="G497" i="25"/>
  <c r="G498" i="25"/>
  <c r="G499" i="25"/>
  <c r="G500" i="25"/>
  <c r="G501" i="25"/>
  <c r="G502" i="25"/>
  <c r="G503" i="25"/>
  <c r="G504" i="25"/>
  <c r="G505" i="25"/>
  <c r="G506" i="25"/>
  <c r="G507" i="25"/>
  <c r="G508" i="25"/>
  <c r="G509" i="25"/>
  <c r="G510" i="25"/>
  <c r="G511" i="25"/>
  <c r="G512" i="25"/>
  <c r="G513" i="25"/>
  <c r="G514" i="25"/>
  <c r="G515" i="25"/>
  <c r="G516" i="25"/>
  <c r="G517" i="25"/>
  <c r="G518" i="25"/>
  <c r="G519" i="25"/>
  <c r="G520" i="25"/>
  <c r="G521" i="25"/>
  <c r="G522" i="25"/>
  <c r="G523" i="25"/>
  <c r="G524" i="25"/>
  <c r="G525" i="25"/>
  <c r="G526" i="25"/>
  <c r="G527" i="25"/>
  <c r="G528" i="25"/>
  <c r="G529" i="25"/>
  <c r="G530" i="25"/>
  <c r="G531" i="25"/>
  <c r="G532" i="25"/>
  <c r="G533" i="25"/>
  <c r="G534" i="25"/>
  <c r="G535" i="25"/>
  <c r="G536" i="25"/>
  <c r="G537" i="25"/>
  <c r="G538" i="25"/>
  <c r="G539" i="25"/>
  <c r="G540" i="25"/>
  <c r="G541" i="25"/>
  <c r="G542" i="25"/>
  <c r="G543" i="25"/>
  <c r="G544" i="25"/>
  <c r="G545" i="25"/>
  <c r="G546" i="25"/>
  <c r="G547" i="25"/>
  <c r="G548" i="25"/>
  <c r="G549" i="25"/>
  <c r="G550" i="25"/>
  <c r="G551" i="25"/>
  <c r="G552" i="25"/>
  <c r="G553" i="25"/>
  <c r="G554" i="25"/>
  <c r="G555" i="25"/>
  <c r="G556" i="25"/>
  <c r="G557" i="25"/>
  <c r="G558" i="25"/>
  <c r="G559" i="25"/>
  <c r="G560" i="25"/>
  <c r="G561" i="25"/>
  <c r="G562" i="25"/>
  <c r="G563" i="25"/>
  <c r="G564" i="25"/>
  <c r="G565" i="25"/>
  <c r="G566" i="25"/>
  <c r="G567" i="25"/>
  <c r="G568" i="25"/>
  <c r="G569" i="25"/>
  <c r="G570" i="25"/>
  <c r="G571" i="25"/>
  <c r="G572" i="25"/>
  <c r="G573" i="25"/>
  <c r="G574" i="25"/>
  <c r="G575" i="25"/>
  <c r="G576" i="25"/>
  <c r="G577" i="25"/>
  <c r="G578" i="25"/>
  <c r="G579" i="25"/>
  <c r="G580" i="25"/>
  <c r="G581" i="25"/>
  <c r="G582" i="25"/>
  <c r="G583" i="25"/>
  <c r="G584" i="25"/>
  <c r="G585" i="25"/>
  <c r="G586" i="25"/>
  <c r="G587" i="25"/>
  <c r="G588" i="25"/>
  <c r="G589" i="25"/>
  <c r="G590" i="25"/>
  <c r="G591" i="25"/>
  <c r="G592" i="25"/>
  <c r="G593" i="25"/>
  <c r="G594" i="25"/>
  <c r="G595" i="25"/>
  <c r="G596" i="25"/>
  <c r="G597" i="25"/>
  <c r="G598" i="25"/>
  <c r="G599" i="25"/>
  <c r="G600" i="25"/>
  <c r="G601" i="25"/>
  <c r="G602" i="25"/>
  <c r="G603" i="25"/>
  <c r="G604" i="25"/>
  <c r="G605" i="25"/>
  <c r="G606" i="25"/>
  <c r="G607" i="25"/>
  <c r="G608" i="25"/>
  <c r="G609" i="25"/>
  <c r="G610" i="25"/>
  <c r="G611" i="25"/>
  <c r="G612" i="25"/>
  <c r="G613" i="25"/>
  <c r="G614" i="25"/>
  <c r="G615" i="25"/>
  <c r="G616" i="25"/>
  <c r="G617" i="25"/>
  <c r="G618" i="25"/>
  <c r="G619" i="25"/>
  <c r="G620" i="25"/>
  <c r="G621" i="25"/>
  <c r="G622" i="25"/>
  <c r="G623" i="25"/>
  <c r="G624" i="25"/>
  <c r="G625" i="25"/>
  <c r="G626" i="25"/>
  <c r="G627" i="25"/>
  <c r="G628" i="25"/>
  <c r="G629" i="25"/>
  <c r="G630" i="25"/>
  <c r="G631" i="25"/>
  <c r="G632" i="25"/>
  <c r="G633" i="25"/>
  <c r="G634" i="25"/>
  <c r="G635" i="25"/>
  <c r="G636" i="25"/>
  <c r="G637" i="25"/>
  <c r="G638" i="25"/>
  <c r="G639" i="25"/>
  <c r="G640" i="25"/>
  <c r="G641" i="25"/>
  <c r="G642" i="25"/>
  <c r="G643" i="25"/>
  <c r="G644" i="25"/>
  <c r="G645" i="25"/>
  <c r="G646" i="25"/>
  <c r="G647" i="25"/>
  <c r="G648" i="25"/>
  <c r="G649" i="25"/>
  <c r="G650" i="25"/>
  <c r="G651" i="25"/>
  <c r="G652" i="25"/>
  <c r="G653" i="25"/>
  <c r="G654" i="25"/>
  <c r="G655" i="25"/>
  <c r="G656" i="25"/>
  <c r="G657" i="25"/>
  <c r="G658" i="25"/>
  <c r="G659" i="25"/>
  <c r="G660" i="25"/>
  <c r="G661" i="25"/>
  <c r="G662" i="25"/>
  <c r="G663" i="25"/>
  <c r="G664" i="25"/>
  <c r="G665" i="25"/>
  <c r="G666" i="25"/>
  <c r="G667" i="25"/>
  <c r="G668" i="25"/>
  <c r="G669" i="25"/>
  <c r="G670" i="25"/>
  <c r="G671" i="25"/>
  <c r="G672" i="25"/>
  <c r="G673" i="25"/>
  <c r="G674" i="25"/>
  <c r="G675" i="25"/>
  <c r="G676" i="25"/>
  <c r="G677" i="25"/>
  <c r="G678" i="25"/>
  <c r="G679" i="25"/>
  <c r="G680" i="25"/>
  <c r="G681" i="25"/>
  <c r="G682" i="25"/>
  <c r="G683" i="25"/>
  <c r="G684" i="25"/>
  <c r="G685" i="25"/>
  <c r="G686" i="25"/>
  <c r="G687" i="25"/>
  <c r="G688" i="25"/>
  <c r="G689" i="25"/>
  <c r="G690" i="25"/>
  <c r="G691" i="25"/>
  <c r="G692" i="25"/>
  <c r="G693" i="25"/>
  <c r="G694" i="25"/>
  <c r="G695" i="25"/>
  <c r="G696" i="25"/>
  <c r="G697" i="25"/>
  <c r="G698" i="25"/>
  <c r="G699" i="25"/>
  <c r="G700" i="25"/>
  <c r="G701" i="25"/>
  <c r="G702" i="25"/>
  <c r="G703" i="25"/>
  <c r="G704" i="25"/>
  <c r="G705" i="25"/>
  <c r="G706" i="25"/>
  <c r="G707" i="25"/>
  <c r="G708" i="25"/>
  <c r="G709" i="25"/>
  <c r="G710" i="25"/>
  <c r="G711" i="25"/>
  <c r="G712" i="25"/>
  <c r="G713" i="25"/>
  <c r="G714" i="25"/>
  <c r="G715" i="25"/>
  <c r="G716" i="25"/>
  <c r="G717" i="25"/>
  <c r="G718" i="25"/>
  <c r="G719" i="25"/>
  <c r="G720" i="25"/>
  <c r="G721" i="25"/>
  <c r="G722" i="25"/>
  <c r="G723" i="25"/>
  <c r="G724" i="25"/>
  <c r="G725" i="25"/>
  <c r="G726" i="25"/>
  <c r="G727" i="25"/>
  <c r="G728" i="25"/>
  <c r="G729" i="25"/>
  <c r="G730" i="25"/>
  <c r="G731" i="25"/>
  <c r="G732" i="25"/>
  <c r="G733" i="25"/>
  <c r="G734" i="25"/>
  <c r="G735" i="25"/>
  <c r="G736" i="25"/>
  <c r="G737" i="25"/>
  <c r="G738" i="25"/>
  <c r="G739" i="25"/>
  <c r="G740" i="25"/>
  <c r="G741" i="25"/>
  <c r="G742" i="25"/>
  <c r="G743" i="25"/>
  <c r="G744" i="25"/>
  <c r="G745" i="25"/>
  <c r="G746" i="25"/>
  <c r="G747" i="25"/>
  <c r="G748" i="25"/>
  <c r="G749" i="25"/>
  <c r="G750" i="25"/>
  <c r="G751" i="25"/>
  <c r="G752" i="25"/>
  <c r="G753" i="25"/>
  <c r="G754" i="25"/>
  <c r="G755" i="25"/>
  <c r="G756" i="25"/>
  <c r="G757" i="25"/>
  <c r="G758" i="25"/>
  <c r="G759" i="25"/>
  <c r="G760" i="25"/>
  <c r="G761" i="25"/>
  <c r="G762" i="25"/>
  <c r="G763" i="25"/>
  <c r="G764" i="25"/>
  <c r="G765" i="25"/>
  <c r="G766" i="25"/>
  <c r="G767" i="25"/>
  <c r="G768" i="25"/>
  <c r="G769" i="25"/>
  <c r="G770" i="25"/>
  <c r="G771" i="25"/>
  <c r="G772" i="25"/>
  <c r="G773" i="25"/>
  <c r="G774" i="25"/>
  <c r="G775" i="25"/>
  <c r="G776" i="25"/>
  <c r="G777" i="25"/>
  <c r="G778" i="25"/>
  <c r="G779" i="25"/>
  <c r="G780" i="25"/>
  <c r="G781" i="25"/>
  <c r="G782" i="25"/>
  <c r="G783" i="25"/>
  <c r="G784" i="25"/>
  <c r="G785" i="25"/>
  <c r="G786" i="25"/>
  <c r="G787" i="25"/>
  <c r="G788" i="25"/>
  <c r="G789" i="25"/>
  <c r="G790" i="25"/>
  <c r="G791" i="25"/>
  <c r="G792" i="25"/>
  <c r="G793" i="25"/>
  <c r="G794" i="25"/>
  <c r="G795" i="25"/>
  <c r="G796" i="25"/>
  <c r="G797" i="25"/>
  <c r="G798" i="25"/>
  <c r="G799" i="25"/>
  <c r="G800" i="25"/>
  <c r="G801" i="25"/>
  <c r="G802" i="25"/>
  <c r="G803" i="25"/>
  <c r="G804" i="25"/>
  <c r="G805" i="25"/>
  <c r="G806" i="25"/>
  <c r="G807" i="25"/>
  <c r="G808" i="25"/>
  <c r="G809" i="25"/>
  <c r="G810" i="25"/>
  <c r="G811" i="25"/>
  <c r="G812" i="25"/>
  <c r="G813" i="25"/>
  <c r="G814" i="25"/>
  <c r="G815" i="25"/>
  <c r="G816" i="25"/>
  <c r="G817" i="25"/>
  <c r="G818" i="25"/>
  <c r="G819" i="25"/>
  <c r="G820" i="25"/>
  <c r="G821" i="25"/>
  <c r="G822" i="25"/>
  <c r="G823" i="25"/>
  <c r="G824" i="25"/>
  <c r="G825" i="25"/>
  <c r="G826" i="25"/>
  <c r="G827" i="25"/>
  <c r="G828" i="25"/>
  <c r="G829" i="25"/>
  <c r="G830" i="25"/>
  <c r="G831" i="25"/>
  <c r="G832" i="25"/>
  <c r="G833" i="25"/>
  <c r="G834" i="25"/>
  <c r="G835" i="25"/>
  <c r="G836" i="25"/>
  <c r="G837" i="25"/>
  <c r="G838" i="25"/>
  <c r="G839" i="25"/>
  <c r="G840" i="25"/>
  <c r="G841" i="25"/>
  <c r="G842" i="25"/>
  <c r="G843" i="25"/>
  <c r="G844" i="25"/>
  <c r="G845" i="25"/>
  <c r="G846" i="25"/>
  <c r="G847" i="25"/>
  <c r="G848" i="25"/>
  <c r="G849" i="25"/>
  <c r="G850" i="25"/>
  <c r="G851" i="25"/>
  <c r="G852" i="25"/>
  <c r="G853" i="25"/>
  <c r="G854" i="25"/>
  <c r="G855" i="25"/>
  <c r="G856" i="25"/>
  <c r="G857" i="25"/>
  <c r="G858" i="25"/>
  <c r="G859" i="25"/>
  <c r="G860" i="25"/>
  <c r="G861" i="25"/>
  <c r="G862" i="25"/>
  <c r="G863" i="25"/>
  <c r="G864" i="25"/>
  <c r="G865" i="25"/>
  <c r="G866" i="25"/>
  <c r="G867" i="25"/>
  <c r="G868" i="25"/>
  <c r="G869" i="25"/>
  <c r="G870" i="25"/>
  <c r="G871" i="25"/>
  <c r="G872" i="25"/>
  <c r="G873" i="25"/>
  <c r="G874" i="25"/>
  <c r="G875" i="25"/>
  <c r="G876" i="25"/>
  <c r="G877" i="25"/>
  <c r="G878" i="25"/>
  <c r="G879" i="25"/>
  <c r="G880" i="25"/>
  <c r="G881" i="25"/>
  <c r="G882" i="25"/>
  <c r="G883" i="25"/>
  <c r="G884" i="25"/>
  <c r="G885" i="25"/>
  <c r="G886" i="25"/>
  <c r="G887" i="25"/>
  <c r="G888" i="25"/>
  <c r="G889" i="25"/>
  <c r="G890" i="25"/>
  <c r="G891" i="25"/>
  <c r="G892" i="25"/>
  <c r="G893" i="25"/>
  <c r="G894" i="25"/>
  <c r="G895" i="25"/>
  <c r="G896" i="25"/>
  <c r="G897" i="25"/>
  <c r="G898" i="25"/>
  <c r="G899" i="25"/>
  <c r="G900" i="25"/>
  <c r="G901" i="25"/>
  <c r="G902" i="25"/>
  <c r="G903" i="25"/>
  <c r="G904" i="25"/>
  <c r="G905" i="25"/>
  <c r="G906" i="25"/>
  <c r="G907" i="25"/>
  <c r="G908" i="25"/>
  <c r="G909" i="25"/>
  <c r="G910" i="25"/>
  <c r="G911" i="25"/>
  <c r="G912" i="25"/>
  <c r="G913" i="25"/>
  <c r="G914" i="25"/>
  <c r="G915" i="25"/>
  <c r="G916" i="25"/>
  <c r="G917" i="25"/>
  <c r="G918" i="25"/>
  <c r="G919" i="25"/>
  <c r="G920" i="25"/>
  <c r="G921" i="25"/>
  <c r="G922" i="25"/>
  <c r="G923" i="25"/>
  <c r="G924" i="25"/>
  <c r="G925" i="25"/>
  <c r="G926" i="25"/>
  <c r="G927" i="25"/>
  <c r="G928" i="25"/>
  <c r="G929" i="25"/>
  <c r="G930" i="25"/>
  <c r="G931" i="25"/>
  <c r="G932" i="25"/>
  <c r="G933" i="25"/>
  <c r="G934" i="25"/>
  <c r="G935" i="25"/>
  <c r="G936" i="25"/>
  <c r="G937" i="25"/>
  <c r="G938" i="25"/>
  <c r="G939" i="25"/>
  <c r="G940" i="25"/>
  <c r="G941" i="25"/>
  <c r="G942" i="25"/>
  <c r="G943" i="25"/>
  <c r="G944" i="25"/>
  <c r="G945" i="25"/>
  <c r="G946" i="25"/>
  <c r="G947" i="25"/>
  <c r="G948" i="25"/>
  <c r="G949" i="25"/>
  <c r="G950" i="25"/>
  <c r="G951" i="25"/>
  <c r="G952" i="25"/>
  <c r="G953" i="25"/>
  <c r="G954" i="25"/>
  <c r="G955" i="25"/>
  <c r="G956" i="25"/>
  <c r="G957" i="25"/>
  <c r="G958" i="25"/>
  <c r="G959" i="25"/>
  <c r="G960" i="25"/>
  <c r="G961" i="25"/>
  <c r="G962" i="25"/>
  <c r="G963" i="25"/>
  <c r="G964" i="25"/>
  <c r="G965" i="25"/>
  <c r="G966" i="25"/>
  <c r="G967" i="25"/>
  <c r="G968" i="25"/>
  <c r="G969" i="25"/>
  <c r="G970" i="25"/>
  <c r="G971" i="25"/>
  <c r="G972" i="25"/>
  <c r="G973" i="25"/>
  <c r="G974" i="25"/>
  <c r="G975" i="25"/>
  <c r="G976" i="25"/>
  <c r="G977" i="25"/>
  <c r="G978" i="25"/>
  <c r="G979" i="25"/>
  <c r="G980" i="25"/>
  <c r="G981" i="25"/>
  <c r="G982" i="25"/>
  <c r="G983" i="25"/>
  <c r="G984" i="25"/>
  <c r="G985" i="25"/>
  <c r="G986" i="25"/>
  <c r="G987" i="25"/>
  <c r="G988" i="25"/>
  <c r="G989" i="25"/>
  <c r="G990" i="25"/>
  <c r="G991" i="25"/>
  <c r="G992" i="25"/>
  <c r="G993" i="25"/>
  <c r="G994" i="25"/>
  <c r="G995" i="25"/>
  <c r="G996" i="25"/>
  <c r="G997" i="25"/>
  <c r="G998" i="25"/>
  <c r="G999" i="25"/>
  <c r="G1000" i="25"/>
  <c r="G1001" i="25"/>
  <c r="G1002" i="25"/>
  <c r="G1003" i="25"/>
  <c r="G1004" i="25"/>
  <c r="G1005" i="25"/>
  <c r="G1006" i="25"/>
  <c r="G1007" i="25"/>
  <c r="G1008" i="25"/>
  <c r="G1009" i="25"/>
  <c r="G1010" i="25"/>
  <c r="G1011" i="25"/>
  <c r="G1012" i="25"/>
  <c r="G1013" i="25"/>
  <c r="G1014" i="25"/>
  <c r="G1015" i="25"/>
  <c r="G1016" i="25"/>
  <c r="G1017" i="25"/>
  <c r="G1018" i="25"/>
  <c r="G1019" i="25"/>
  <c r="G1020" i="25"/>
  <c r="G1021" i="25"/>
  <c r="G1022" i="25"/>
  <c r="G1023" i="25"/>
  <c r="G1024" i="25"/>
  <c r="G1025" i="25"/>
  <c r="G1026" i="25"/>
  <c r="G1027" i="25"/>
  <c r="G1028" i="25"/>
  <c r="G1029" i="25"/>
  <c r="G1030" i="25"/>
  <c r="G1031" i="25"/>
  <c r="G1032" i="25"/>
  <c r="G1033" i="25"/>
  <c r="G1034" i="25"/>
  <c r="G1035" i="25"/>
  <c r="G1036" i="25"/>
  <c r="G1037" i="25"/>
  <c r="G1038" i="25"/>
  <c r="G1039" i="25"/>
  <c r="G1040" i="25"/>
  <c r="G1041" i="25"/>
  <c r="G1042" i="25"/>
  <c r="G1043" i="25"/>
  <c r="G1044" i="25"/>
  <c r="G1045" i="25"/>
  <c r="G1046" i="25"/>
  <c r="G1047" i="25"/>
  <c r="G1048" i="25"/>
  <c r="G1049" i="25"/>
  <c r="G1050" i="25"/>
  <c r="G1051" i="25"/>
  <c r="G1052" i="25"/>
  <c r="G1053" i="25"/>
  <c r="G1054" i="25"/>
  <c r="G1055" i="25"/>
  <c r="G1056" i="25"/>
  <c r="G1057" i="25"/>
  <c r="G1058" i="25"/>
  <c r="G1059" i="25"/>
  <c r="G1060" i="25"/>
  <c r="G1061" i="25"/>
  <c r="G1062" i="25"/>
  <c r="G1063" i="25"/>
  <c r="G1064" i="25"/>
  <c r="G1065" i="25"/>
  <c r="G1066" i="25"/>
  <c r="G1067" i="25"/>
  <c r="G1068" i="25"/>
  <c r="G1069" i="25"/>
  <c r="G1070" i="25"/>
  <c r="G1071" i="25"/>
  <c r="G1072" i="25"/>
  <c r="G1073" i="25"/>
  <c r="G1074" i="25"/>
  <c r="G1075" i="25"/>
  <c r="G1076" i="25"/>
  <c r="G1077" i="25"/>
  <c r="G1078" i="25"/>
  <c r="G1079" i="25"/>
  <c r="G1080" i="25"/>
  <c r="G1081" i="25"/>
  <c r="G1082" i="25"/>
  <c r="G1083" i="25"/>
  <c r="G1084" i="25"/>
  <c r="G1085" i="25"/>
  <c r="G1086" i="25"/>
  <c r="G1087" i="25"/>
  <c r="G1088" i="25"/>
  <c r="G1089" i="25"/>
  <c r="G1090" i="25"/>
  <c r="G1091" i="25"/>
  <c r="G1092" i="25"/>
  <c r="G1093" i="25"/>
  <c r="G1094" i="25"/>
  <c r="G1095" i="25"/>
  <c r="G1096" i="25"/>
  <c r="G1097" i="25"/>
  <c r="G1098" i="25"/>
  <c r="G1099" i="25"/>
  <c r="G1100" i="25"/>
  <c r="G1101" i="25"/>
  <c r="G1102" i="25"/>
  <c r="G1103" i="25"/>
  <c r="G1104" i="25"/>
  <c r="G1105" i="25"/>
  <c r="G1106" i="25"/>
  <c r="G1107" i="25"/>
  <c r="G1108" i="25"/>
  <c r="G1109" i="25"/>
  <c r="G1110" i="25"/>
  <c r="G1111" i="25"/>
  <c r="G1112" i="25"/>
  <c r="G1113" i="25"/>
  <c r="G1114" i="25"/>
  <c r="G1115" i="25"/>
  <c r="G1116" i="25"/>
  <c r="G1117" i="25"/>
  <c r="G1118" i="25"/>
  <c r="G1119" i="25"/>
  <c r="G1120" i="25"/>
  <c r="G1121" i="25"/>
  <c r="G1122" i="25"/>
  <c r="G1123" i="25"/>
  <c r="G1124" i="25"/>
  <c r="G1125" i="25"/>
  <c r="G1126" i="25"/>
  <c r="G1127" i="25"/>
  <c r="G1128" i="25"/>
  <c r="G1129" i="25"/>
  <c r="G1130" i="25"/>
  <c r="G1131" i="25"/>
  <c r="G1132" i="25"/>
  <c r="G1133" i="25"/>
  <c r="G1134" i="25"/>
  <c r="G1135" i="25"/>
  <c r="G1136" i="25"/>
  <c r="G1137" i="25"/>
  <c r="G1138" i="25"/>
  <c r="G1139" i="25"/>
  <c r="G1140" i="25"/>
  <c r="G1141" i="25"/>
  <c r="G1142" i="25"/>
  <c r="G1143" i="25"/>
  <c r="G1144" i="25"/>
  <c r="G1145" i="25"/>
  <c r="G1146" i="25"/>
  <c r="G1147" i="25"/>
  <c r="G1148" i="25"/>
  <c r="G1149" i="25"/>
  <c r="G1150" i="25"/>
  <c r="G1151" i="25"/>
  <c r="G1152" i="25"/>
  <c r="G1153" i="25"/>
  <c r="G1154" i="25"/>
  <c r="G1155" i="25"/>
  <c r="G1156" i="25"/>
  <c r="G1157" i="25"/>
  <c r="G1158" i="25"/>
  <c r="G1159" i="25"/>
  <c r="G1160" i="25"/>
  <c r="G1161" i="25"/>
  <c r="G1162" i="25"/>
  <c r="G1163" i="25"/>
  <c r="G1164" i="25"/>
  <c r="G1165" i="25"/>
  <c r="G1166" i="25"/>
  <c r="G1167" i="25"/>
  <c r="G1168" i="25"/>
  <c r="G1169" i="25"/>
  <c r="G1170" i="25"/>
  <c r="G1171" i="25"/>
  <c r="G1172" i="25"/>
  <c r="G1173" i="25"/>
  <c r="G1174" i="25"/>
  <c r="G1175" i="25"/>
  <c r="G1176" i="25"/>
  <c r="G1177" i="25"/>
  <c r="G1178" i="25"/>
  <c r="G1179" i="25"/>
  <c r="G1180" i="25"/>
  <c r="G1181" i="25"/>
  <c r="G1182" i="25"/>
  <c r="G1183" i="25"/>
  <c r="G1184" i="25"/>
  <c r="G1185" i="25"/>
  <c r="G1186" i="25"/>
  <c r="G1187" i="25"/>
  <c r="G1188" i="25"/>
  <c r="G1189" i="25"/>
  <c r="G1190" i="25"/>
  <c r="G1191" i="25"/>
  <c r="G1192" i="25"/>
  <c r="G1193" i="25"/>
  <c r="G1194" i="25"/>
  <c r="G1195" i="25"/>
  <c r="G1196" i="25"/>
  <c r="G1197" i="25"/>
  <c r="G1198" i="25"/>
  <c r="G1199" i="25"/>
  <c r="G1200" i="25"/>
  <c r="G1201" i="25"/>
  <c r="G1202" i="25"/>
  <c r="G1203" i="25"/>
  <c r="G1204" i="25"/>
  <c r="G1205" i="25"/>
  <c r="G1206" i="25"/>
  <c r="G1207" i="25"/>
  <c r="G1208" i="25"/>
  <c r="G1209" i="25"/>
  <c r="G1210" i="25"/>
  <c r="G1211" i="25"/>
  <c r="G1212" i="25"/>
  <c r="G1213" i="25"/>
  <c r="G1214" i="25"/>
  <c r="G1215" i="25"/>
  <c r="G1216" i="25"/>
  <c r="G1217" i="25"/>
  <c r="G1218" i="25"/>
  <c r="G1219" i="25"/>
  <c r="G1220" i="25"/>
  <c r="G1221" i="25"/>
  <c r="G1222" i="25"/>
  <c r="G1223" i="25"/>
  <c r="G1224" i="25"/>
  <c r="G1225" i="25"/>
  <c r="G1226" i="25"/>
  <c r="G1227" i="25"/>
  <c r="G1228" i="25"/>
  <c r="G1229" i="25"/>
  <c r="G1230" i="25"/>
  <c r="G1231" i="25"/>
  <c r="G1232" i="25"/>
  <c r="G1233" i="25"/>
  <c r="G1234" i="25"/>
  <c r="G1235" i="25"/>
  <c r="G1236" i="25"/>
  <c r="G1237" i="25"/>
  <c r="G1238" i="25"/>
  <c r="G1239" i="25"/>
  <c r="G1240" i="25"/>
  <c r="G1241" i="25"/>
  <c r="G1242" i="25"/>
  <c r="G1243" i="25"/>
  <c r="G1244" i="25"/>
  <c r="G1245" i="25"/>
  <c r="G1246" i="25"/>
  <c r="G1247" i="25"/>
  <c r="G1248" i="25"/>
  <c r="G1249" i="25"/>
  <c r="G1250" i="25"/>
  <c r="G1251" i="25"/>
  <c r="G1252" i="25"/>
  <c r="G1253" i="25"/>
  <c r="G1254" i="25"/>
  <c r="G1255" i="25"/>
  <c r="G1256" i="25"/>
  <c r="G1257" i="25"/>
  <c r="G1258" i="25"/>
  <c r="G1259" i="25"/>
  <c r="G1260" i="25"/>
  <c r="G1261" i="25"/>
  <c r="G1262" i="25"/>
  <c r="G1263" i="25"/>
  <c r="G1264" i="25"/>
  <c r="G1265" i="25"/>
  <c r="G1266" i="25"/>
  <c r="G1267" i="25"/>
  <c r="G1268" i="25"/>
  <c r="G1269" i="25"/>
  <c r="G1270" i="25"/>
  <c r="G1271" i="25"/>
  <c r="G1272" i="25"/>
  <c r="G1273" i="25"/>
  <c r="G1274" i="25"/>
  <c r="G1275" i="25"/>
  <c r="G1276" i="25"/>
  <c r="G1277" i="25"/>
  <c r="G1278" i="25"/>
  <c r="G1279" i="25"/>
  <c r="G1280" i="25"/>
  <c r="G1281" i="25"/>
  <c r="G1282" i="25"/>
  <c r="G1283" i="25"/>
  <c r="G1284" i="25"/>
  <c r="G1285" i="25"/>
  <c r="G1286" i="25"/>
  <c r="G1287" i="25"/>
  <c r="G1288" i="25"/>
  <c r="G1289" i="25"/>
  <c r="G1290" i="25"/>
  <c r="G1291" i="25"/>
  <c r="G1292" i="25"/>
  <c r="G1293" i="25"/>
  <c r="G1294" i="25"/>
  <c r="G1295" i="25"/>
  <c r="G1296" i="25"/>
  <c r="G1297" i="25"/>
  <c r="G1298" i="25"/>
  <c r="G1299" i="25"/>
  <c r="G1300" i="25"/>
  <c r="G1301" i="25"/>
  <c r="G1302" i="25"/>
  <c r="G1303" i="25"/>
  <c r="G1304" i="25"/>
  <c r="G1305" i="25"/>
  <c r="G1306" i="25"/>
  <c r="G1307" i="25"/>
  <c r="G1308" i="25"/>
  <c r="G1309" i="25"/>
  <c r="G1310" i="25"/>
  <c r="G1311" i="25"/>
  <c r="G1312" i="25"/>
  <c r="G1313" i="25"/>
  <c r="G1314" i="25"/>
  <c r="G1315" i="25"/>
  <c r="G1316" i="25"/>
  <c r="G1317" i="25"/>
  <c r="G1318" i="25"/>
  <c r="G1319" i="25"/>
  <c r="G1320" i="25"/>
  <c r="G1321" i="25"/>
  <c r="G1322" i="25"/>
  <c r="G1323" i="25"/>
  <c r="G1324" i="25"/>
  <c r="G1325" i="25"/>
  <c r="G1326" i="25"/>
  <c r="G1327" i="25"/>
  <c r="G1328" i="25"/>
  <c r="G1329" i="25"/>
  <c r="G1330" i="25"/>
  <c r="G1331" i="25"/>
  <c r="G1332" i="25"/>
  <c r="G1333" i="25"/>
  <c r="G1334" i="25"/>
  <c r="G1335" i="25"/>
  <c r="G1336" i="25"/>
  <c r="G1337" i="25"/>
  <c r="G1338" i="25"/>
  <c r="G1339" i="25"/>
  <c r="G1340" i="25"/>
  <c r="G1341" i="25"/>
  <c r="G1342" i="25"/>
  <c r="G1343" i="25"/>
  <c r="G1344" i="25"/>
  <c r="G1345" i="25"/>
  <c r="G1346" i="25"/>
  <c r="G1347" i="25"/>
  <c r="G1348" i="25"/>
  <c r="G1349" i="25"/>
  <c r="G1350" i="25"/>
  <c r="G1351" i="25"/>
  <c r="G1352" i="25"/>
  <c r="G1353" i="25"/>
  <c r="G1354" i="25"/>
  <c r="G1355" i="25"/>
  <c r="G1356" i="25"/>
  <c r="G1357" i="25"/>
  <c r="G1358" i="25"/>
  <c r="G1359" i="25"/>
  <c r="G1360" i="25"/>
  <c r="G1361" i="25"/>
  <c r="G1362" i="25"/>
  <c r="G1363" i="25"/>
  <c r="G1364" i="25"/>
  <c r="G1365" i="25"/>
  <c r="G1366" i="25"/>
  <c r="G1367" i="25"/>
  <c r="G1368" i="25"/>
  <c r="G1369" i="25"/>
  <c r="G1370" i="25"/>
  <c r="G1371" i="25"/>
  <c r="G1372" i="25"/>
  <c r="G1373" i="25"/>
  <c r="G1374" i="25"/>
  <c r="G1375" i="25"/>
  <c r="G1376" i="25"/>
  <c r="G1377" i="25"/>
  <c r="G1378" i="25"/>
  <c r="G1379" i="25"/>
  <c r="G1380" i="25"/>
  <c r="G1381" i="25"/>
  <c r="G1382" i="25"/>
  <c r="G1383" i="25"/>
  <c r="G1384" i="25"/>
  <c r="G1385" i="25"/>
  <c r="G1386" i="25"/>
  <c r="G1387" i="25"/>
  <c r="G1388" i="25"/>
  <c r="G1389" i="25"/>
  <c r="G1390" i="25"/>
  <c r="G1391" i="25"/>
  <c r="G1392" i="25"/>
  <c r="G1393" i="25"/>
  <c r="G1394" i="25"/>
  <c r="G1395" i="25"/>
  <c r="G1396" i="25"/>
  <c r="G1397" i="25"/>
  <c r="G1398" i="25"/>
  <c r="G1399" i="25"/>
  <c r="G1400" i="25"/>
  <c r="G1401" i="25"/>
  <c r="G1402" i="25"/>
  <c r="G1403" i="25"/>
  <c r="G1404" i="25"/>
  <c r="G1405" i="25"/>
  <c r="G1406" i="25"/>
  <c r="G1407" i="25"/>
  <c r="G1408" i="25"/>
  <c r="G1409" i="25"/>
  <c r="G1410" i="25"/>
  <c r="G1411" i="25"/>
  <c r="G1412" i="25"/>
  <c r="G1413" i="25"/>
  <c r="G1414" i="25"/>
  <c r="G1415" i="25"/>
  <c r="G1416" i="25"/>
  <c r="G1417" i="25"/>
  <c r="G1418" i="25"/>
  <c r="G1419" i="25"/>
  <c r="G1420" i="25"/>
  <c r="G1421" i="25"/>
  <c r="G1422" i="25"/>
  <c r="G1423" i="25"/>
  <c r="G1424" i="25"/>
  <c r="G1425" i="25"/>
  <c r="G1426" i="25"/>
  <c r="G1427" i="25"/>
  <c r="G1428" i="25"/>
  <c r="G1429" i="25"/>
  <c r="G1430" i="25"/>
  <c r="G1431" i="25"/>
  <c r="G1432" i="25"/>
  <c r="G1433" i="25"/>
  <c r="G1434" i="25"/>
  <c r="G1435" i="25"/>
  <c r="G1436" i="25"/>
  <c r="G1437" i="25"/>
  <c r="G1438" i="25"/>
  <c r="G1439" i="25"/>
  <c r="G1440" i="25"/>
  <c r="G1441" i="25"/>
  <c r="G1442" i="25"/>
  <c r="G1443" i="25"/>
  <c r="G1444" i="25"/>
  <c r="G1445" i="25"/>
  <c r="G1446" i="25"/>
  <c r="G1447" i="25"/>
  <c r="G1448" i="25"/>
  <c r="G1449" i="25"/>
  <c r="G1450" i="25"/>
  <c r="G1451" i="25"/>
  <c r="G1452" i="25"/>
  <c r="G1453" i="25"/>
  <c r="G1454" i="25"/>
  <c r="G1455" i="25"/>
  <c r="G1456" i="25"/>
  <c r="G1457" i="25"/>
  <c r="G1458" i="25"/>
  <c r="G1459" i="25"/>
  <c r="G1460" i="25"/>
  <c r="G1461" i="25"/>
  <c r="G1462" i="25"/>
  <c r="G1463" i="25"/>
  <c r="G1464" i="25"/>
  <c r="G1465" i="25"/>
  <c r="G1466" i="25"/>
  <c r="G1467" i="25"/>
  <c r="G1468" i="25"/>
  <c r="G1469" i="25"/>
  <c r="G1470" i="25"/>
  <c r="G1471" i="25"/>
  <c r="G1472" i="25"/>
  <c r="G1473" i="25"/>
  <c r="G1474" i="25"/>
  <c r="G1475" i="25"/>
  <c r="G1476" i="25"/>
  <c r="G1477" i="25"/>
  <c r="G1478" i="25"/>
  <c r="G1479" i="25"/>
  <c r="G1480" i="25"/>
  <c r="G1481" i="25"/>
  <c r="G1482" i="25"/>
  <c r="G1483" i="25"/>
  <c r="G1484" i="25"/>
  <c r="G1485" i="25"/>
  <c r="G1486" i="25"/>
  <c r="G1487" i="25"/>
  <c r="G1488" i="25"/>
  <c r="G1489" i="25"/>
  <c r="G1490" i="25"/>
  <c r="G1491" i="25"/>
  <c r="G1492" i="25"/>
  <c r="G1493" i="25"/>
  <c r="G1494" i="25"/>
  <c r="G1495" i="25"/>
  <c r="G1496" i="25"/>
  <c r="G1497" i="25"/>
  <c r="G1498" i="25"/>
  <c r="G1499" i="25"/>
  <c r="G1500" i="25"/>
  <c r="G1501" i="25"/>
  <c r="G1502" i="25"/>
  <c r="G1503" i="25"/>
  <c r="G1504" i="25"/>
  <c r="G1505" i="25"/>
  <c r="G1506" i="25"/>
  <c r="G1507" i="25"/>
  <c r="G1508" i="25"/>
  <c r="G1509" i="25"/>
  <c r="G1510" i="25"/>
  <c r="G1511" i="25"/>
  <c r="G1512" i="25"/>
  <c r="G1513" i="25"/>
  <c r="G1514" i="25"/>
  <c r="G1515" i="25"/>
  <c r="G1516" i="25"/>
  <c r="G1517" i="25"/>
  <c r="G1518" i="25"/>
  <c r="G1519" i="25"/>
  <c r="G1520" i="25"/>
  <c r="G1521" i="25"/>
  <c r="G1522" i="25"/>
  <c r="G1523" i="25"/>
  <c r="G1524" i="25"/>
  <c r="G1525" i="25"/>
  <c r="G1526" i="25"/>
  <c r="G1527" i="25"/>
  <c r="G1528" i="25"/>
  <c r="G1529" i="25"/>
  <c r="G1530" i="25"/>
  <c r="G1531" i="25"/>
  <c r="G1532" i="25"/>
  <c r="G1533" i="25"/>
  <c r="G1534" i="25"/>
  <c r="G1535" i="25"/>
  <c r="G1536" i="25"/>
  <c r="G1537" i="25"/>
  <c r="G1538" i="25"/>
  <c r="G1539" i="25"/>
  <c r="G1540" i="25"/>
  <c r="G1541" i="25"/>
  <c r="G1542" i="25"/>
  <c r="G1543" i="25"/>
  <c r="G1544" i="25"/>
  <c r="G1545" i="25"/>
  <c r="G1546" i="25"/>
  <c r="G1547" i="25"/>
  <c r="G1548" i="25"/>
  <c r="G1549" i="25"/>
  <c r="G1550" i="25"/>
  <c r="G1551" i="25"/>
  <c r="G1552" i="25"/>
  <c r="G1553" i="25"/>
  <c r="G1554" i="25"/>
  <c r="G1555" i="25"/>
  <c r="G1556" i="25"/>
  <c r="G1557" i="25"/>
  <c r="G1558" i="25"/>
  <c r="G1559" i="25"/>
  <c r="G1560" i="25"/>
  <c r="G1561" i="25"/>
  <c r="G1562" i="25"/>
  <c r="G1563" i="25"/>
  <c r="G1564" i="25"/>
  <c r="G1565" i="25"/>
  <c r="G1566" i="25"/>
  <c r="G1567" i="25"/>
  <c r="G1568" i="25"/>
  <c r="G1569" i="25"/>
  <c r="G1570" i="25"/>
  <c r="G1571" i="25"/>
  <c r="G1572" i="25"/>
  <c r="G1573" i="25"/>
  <c r="G1574" i="25"/>
  <c r="G1575" i="25"/>
  <c r="G1576" i="25"/>
  <c r="G1577" i="25"/>
  <c r="G1578" i="25"/>
  <c r="G1579" i="25"/>
  <c r="G1580" i="25"/>
  <c r="G1581" i="25"/>
  <c r="G1582" i="25"/>
  <c r="G1583" i="25"/>
  <c r="G1584" i="25"/>
  <c r="G1585" i="25"/>
  <c r="G1586" i="25"/>
  <c r="G1587" i="25"/>
  <c r="G1588" i="25"/>
  <c r="G1589" i="25"/>
  <c r="G1590" i="25"/>
  <c r="G1591" i="25"/>
  <c r="G1592" i="25"/>
  <c r="G1593" i="25"/>
  <c r="G1594" i="25"/>
  <c r="G1595" i="25"/>
  <c r="G1596" i="25"/>
  <c r="G1597" i="25"/>
  <c r="G1598" i="25"/>
  <c r="G1599" i="25"/>
  <c r="G1600" i="25"/>
  <c r="G1601" i="25"/>
  <c r="G1602" i="25"/>
  <c r="G1603" i="25"/>
  <c r="G1604" i="25"/>
  <c r="G1605" i="25"/>
  <c r="G1606" i="25"/>
  <c r="G1607" i="25"/>
  <c r="G1608" i="25"/>
  <c r="G1609" i="25"/>
  <c r="G1610" i="25"/>
  <c r="G1611" i="25"/>
  <c r="G1612" i="25"/>
  <c r="G1613" i="25"/>
  <c r="G1614" i="25"/>
  <c r="G1615" i="25"/>
  <c r="G1616" i="25"/>
  <c r="G1617" i="25"/>
  <c r="G1618" i="25"/>
  <c r="G1619" i="25"/>
  <c r="G1620" i="25"/>
  <c r="G1621" i="25"/>
  <c r="G1622" i="25"/>
  <c r="G1623" i="25"/>
  <c r="G1624" i="25"/>
  <c r="G1625" i="25"/>
  <c r="G1626" i="25"/>
  <c r="G1627" i="25"/>
  <c r="G1628" i="25"/>
  <c r="G1629" i="25"/>
  <c r="G1630" i="25"/>
  <c r="G1631" i="25"/>
  <c r="G1632" i="25"/>
  <c r="G1633" i="25"/>
  <c r="G1634" i="25"/>
  <c r="G1635" i="25"/>
  <c r="G1636" i="25"/>
  <c r="G1637" i="25"/>
  <c r="G1638" i="25"/>
  <c r="G1639" i="25"/>
  <c r="G1640" i="25"/>
  <c r="G1641" i="25"/>
  <c r="G1642" i="25"/>
  <c r="G1643" i="25"/>
  <c r="G1644" i="25"/>
  <c r="G1645" i="25"/>
  <c r="G1646" i="25"/>
  <c r="G1647" i="25"/>
  <c r="G1648" i="25"/>
  <c r="G1649" i="25"/>
  <c r="G1650" i="25"/>
  <c r="G1651" i="25"/>
  <c r="G1652" i="25"/>
  <c r="G1653" i="25"/>
  <c r="G1654" i="25"/>
  <c r="G1655" i="25"/>
  <c r="G1656" i="25"/>
  <c r="G1657" i="25"/>
  <c r="G1658" i="25"/>
  <c r="G1659" i="25"/>
  <c r="G1660" i="25"/>
  <c r="G1661" i="25"/>
  <c r="G1662" i="25"/>
  <c r="G1663" i="25"/>
  <c r="G1664" i="25"/>
  <c r="G1665" i="25"/>
  <c r="G1666" i="25"/>
  <c r="G1667" i="25"/>
  <c r="G1668" i="25"/>
  <c r="G1669" i="25"/>
  <c r="G1670" i="25"/>
  <c r="G1671" i="25"/>
  <c r="G1672" i="25"/>
  <c r="G1673" i="25"/>
  <c r="G1674" i="25"/>
  <c r="G1675" i="25"/>
  <c r="G1676" i="25"/>
  <c r="G1677" i="25"/>
  <c r="G1678" i="25"/>
  <c r="G1679" i="25"/>
  <c r="G1680" i="25"/>
  <c r="G1681" i="25"/>
  <c r="G1682" i="25"/>
  <c r="G1683" i="25"/>
  <c r="G1684" i="25"/>
  <c r="G1685" i="25"/>
  <c r="G1686" i="25"/>
  <c r="G1687" i="25"/>
  <c r="G1688" i="25"/>
  <c r="G1689" i="25"/>
  <c r="G1690" i="25"/>
  <c r="G1691" i="25"/>
  <c r="G1692" i="25"/>
  <c r="G1693" i="25"/>
  <c r="G1694" i="25"/>
  <c r="G1695" i="25"/>
  <c r="G1696" i="25"/>
  <c r="G1697" i="25"/>
  <c r="G1698" i="25"/>
  <c r="G1699" i="25"/>
  <c r="G1700" i="25"/>
  <c r="G1701" i="25"/>
  <c r="G1702" i="25"/>
  <c r="G1703" i="25"/>
  <c r="G1704" i="25"/>
  <c r="G1705" i="25"/>
  <c r="G1706" i="25"/>
  <c r="G1707" i="25"/>
  <c r="G1708" i="25"/>
  <c r="G1709" i="25"/>
  <c r="G1710" i="25"/>
  <c r="G1711" i="25"/>
  <c r="G1712" i="25"/>
  <c r="G1713" i="25"/>
  <c r="G1714" i="25"/>
  <c r="G1715" i="25"/>
  <c r="G1716" i="25"/>
  <c r="G1717" i="25"/>
  <c r="G1718" i="25"/>
  <c r="G1719" i="25"/>
  <c r="G1720" i="25"/>
  <c r="G1721" i="25"/>
  <c r="G1722" i="25"/>
  <c r="G1723" i="25"/>
  <c r="G1724" i="25"/>
  <c r="G1725" i="25"/>
  <c r="G1726" i="25"/>
  <c r="G1727" i="25"/>
  <c r="G1728" i="25"/>
  <c r="G1729" i="25"/>
  <c r="G1730" i="25"/>
  <c r="G1731" i="25"/>
  <c r="G1732" i="25"/>
  <c r="G1733" i="25"/>
  <c r="G1734" i="25"/>
  <c r="G1735" i="25"/>
  <c r="G1736" i="25"/>
  <c r="G1737" i="25"/>
  <c r="G1738" i="25"/>
  <c r="G1739" i="25"/>
  <c r="G1740" i="25"/>
  <c r="G1741" i="25"/>
  <c r="G1742" i="25"/>
  <c r="G1743" i="25"/>
  <c r="G1744" i="25"/>
  <c r="G1745" i="25"/>
  <c r="G1746" i="25"/>
  <c r="G1747" i="25"/>
  <c r="G1748" i="25"/>
  <c r="G1749" i="25"/>
  <c r="G1750" i="25"/>
  <c r="G1751" i="25"/>
  <c r="G1752" i="25"/>
  <c r="G1753" i="25"/>
  <c r="G1754" i="25"/>
  <c r="G1755" i="25"/>
  <c r="G1756" i="25"/>
  <c r="G1757" i="25"/>
  <c r="G1758" i="25"/>
  <c r="G1759" i="25"/>
  <c r="G1760" i="25"/>
  <c r="G1761" i="25"/>
  <c r="G1762" i="25"/>
  <c r="G1763" i="25"/>
  <c r="G1764" i="25"/>
  <c r="G1765" i="25"/>
  <c r="G1766" i="25"/>
  <c r="G1767" i="25"/>
  <c r="G1768" i="25"/>
  <c r="G1769" i="25"/>
  <c r="G1770" i="25"/>
  <c r="G1771" i="25"/>
  <c r="G1772" i="25"/>
  <c r="G1773" i="25"/>
  <c r="G1774" i="25"/>
  <c r="G1775" i="25"/>
  <c r="G1776" i="25"/>
  <c r="G1777" i="25"/>
  <c r="G1778" i="25"/>
  <c r="G1779" i="25"/>
  <c r="G1780" i="25"/>
  <c r="G1781" i="25"/>
  <c r="G1782" i="25"/>
  <c r="G1783" i="25"/>
  <c r="G1784" i="25"/>
  <c r="G1785" i="25"/>
  <c r="G1786" i="25"/>
  <c r="G1787" i="25"/>
  <c r="G1788" i="25"/>
  <c r="G1789" i="25"/>
  <c r="G1790" i="25"/>
  <c r="G1791" i="25"/>
  <c r="G1792" i="25"/>
  <c r="G1793" i="25"/>
  <c r="G1794" i="25"/>
  <c r="G1795" i="25"/>
  <c r="G1796" i="25"/>
  <c r="G1797" i="25"/>
  <c r="G1798" i="25"/>
  <c r="G1799" i="25"/>
  <c r="G1800" i="25"/>
  <c r="G1801" i="25"/>
  <c r="G1802" i="25"/>
  <c r="G1803" i="25"/>
  <c r="G1804" i="25"/>
  <c r="G1805" i="25"/>
  <c r="G1806" i="25"/>
  <c r="G1807" i="25"/>
  <c r="G1808" i="25"/>
  <c r="G1809" i="25"/>
  <c r="G1810" i="25"/>
  <c r="G1811" i="25"/>
  <c r="G1812" i="25"/>
  <c r="G1813" i="25"/>
  <c r="G1814" i="25"/>
  <c r="G1815" i="25"/>
  <c r="G1816" i="25"/>
  <c r="G1817" i="25"/>
  <c r="G1818" i="25"/>
  <c r="G1819" i="25"/>
  <c r="G1820" i="25"/>
  <c r="G1821" i="25"/>
  <c r="G1822" i="25"/>
  <c r="G1823" i="25"/>
  <c r="G1824" i="25"/>
  <c r="G1825" i="25"/>
  <c r="G1826" i="25"/>
  <c r="G1827" i="25"/>
  <c r="G1828" i="25"/>
  <c r="G1829" i="25"/>
  <c r="G1830" i="25"/>
  <c r="G1831" i="25"/>
  <c r="G1832" i="25"/>
  <c r="G1833" i="25"/>
  <c r="G1834" i="25"/>
  <c r="G1835" i="25"/>
  <c r="G1836" i="25"/>
  <c r="G1837" i="25"/>
  <c r="G1838" i="25"/>
  <c r="G1839" i="25"/>
  <c r="G1840" i="25"/>
  <c r="G1841" i="25"/>
  <c r="G1842" i="25"/>
  <c r="G1843" i="25"/>
  <c r="G1844" i="25"/>
  <c r="G1845" i="25"/>
  <c r="G1846" i="25"/>
  <c r="G1847" i="25"/>
  <c r="G1848" i="25"/>
  <c r="G1849" i="25"/>
  <c r="G1850" i="25"/>
  <c r="G1851" i="25"/>
  <c r="G1852" i="25"/>
  <c r="G1853" i="25"/>
  <c r="G1854" i="25"/>
  <c r="G1855" i="25"/>
  <c r="G1856" i="25"/>
  <c r="G1857" i="25"/>
  <c r="G1858" i="25"/>
  <c r="G1859" i="25"/>
  <c r="G1860" i="25"/>
  <c r="G1861" i="25"/>
  <c r="G1862" i="25"/>
  <c r="G1863" i="25"/>
  <c r="G1864" i="25"/>
  <c r="G1865" i="25"/>
  <c r="G1866" i="25"/>
  <c r="G1867" i="25"/>
  <c r="G1868" i="25"/>
  <c r="G1869" i="25"/>
  <c r="G1870" i="25"/>
  <c r="G1871" i="25"/>
  <c r="G1872" i="25"/>
  <c r="G1873" i="25"/>
  <c r="G1874" i="25"/>
  <c r="G1875" i="25"/>
  <c r="G1876" i="25"/>
  <c r="G1877" i="25"/>
  <c r="G1878" i="25"/>
  <c r="G1879" i="25"/>
  <c r="G1880" i="25"/>
  <c r="G1881" i="25"/>
  <c r="G1882" i="25"/>
  <c r="G1883" i="25"/>
  <c r="G1884" i="25"/>
  <c r="G1885" i="25"/>
  <c r="G1886" i="25"/>
  <c r="G1887" i="25"/>
  <c r="G1888" i="25"/>
  <c r="G1889" i="25"/>
  <c r="G1890" i="25"/>
  <c r="G1891" i="25"/>
  <c r="G1892" i="25"/>
  <c r="G1893" i="25"/>
  <c r="G1894" i="25"/>
  <c r="G1895" i="25"/>
  <c r="G1896" i="25"/>
  <c r="G1897" i="25"/>
  <c r="G1898" i="25"/>
  <c r="G1899" i="25"/>
  <c r="G1900" i="25"/>
  <c r="G1901" i="25"/>
  <c r="G1902" i="25"/>
  <c r="G1903" i="25"/>
  <c r="G1904" i="25"/>
  <c r="G1905" i="25"/>
  <c r="G1906" i="25"/>
  <c r="G1907" i="25"/>
  <c r="G1908" i="25"/>
  <c r="G1909" i="25"/>
  <c r="G1910" i="25"/>
  <c r="G1911" i="25"/>
  <c r="G1912" i="25"/>
  <c r="G1913" i="25"/>
  <c r="G1914" i="25"/>
  <c r="G1915" i="25"/>
  <c r="G1916" i="25"/>
  <c r="G1917" i="25"/>
  <c r="G1918" i="25"/>
  <c r="G1919" i="25"/>
  <c r="G1920" i="25"/>
  <c r="G1921" i="25"/>
  <c r="G1922" i="25"/>
  <c r="G1923" i="25"/>
  <c r="G1924" i="25"/>
  <c r="G1925" i="25"/>
  <c r="G1926" i="25"/>
  <c r="G1927" i="25"/>
  <c r="G1928" i="25"/>
  <c r="G1929" i="25"/>
  <c r="G1930" i="25"/>
  <c r="G1931" i="25"/>
  <c r="G1932" i="25"/>
  <c r="G1933" i="25"/>
  <c r="G1934" i="25"/>
  <c r="G1935" i="25"/>
  <c r="G1936" i="25"/>
  <c r="G1937" i="25"/>
  <c r="G1938" i="25"/>
  <c r="G1939" i="25"/>
  <c r="G1940" i="25"/>
  <c r="G1941" i="25"/>
  <c r="G1942" i="25"/>
  <c r="G1943" i="25"/>
  <c r="G1944" i="25"/>
  <c r="G1945" i="25"/>
  <c r="G1946" i="25"/>
  <c r="G1947" i="25"/>
  <c r="G1948" i="25"/>
  <c r="G1949" i="25"/>
  <c r="G1950" i="25"/>
  <c r="G1951" i="25"/>
  <c r="G1952" i="25"/>
  <c r="G1953" i="25"/>
  <c r="G1954" i="25"/>
  <c r="G1955" i="25"/>
  <c r="G1956" i="25"/>
  <c r="G1957" i="25"/>
  <c r="G1958" i="25"/>
  <c r="G1959" i="25"/>
  <c r="G1960" i="25"/>
  <c r="G1961" i="25"/>
  <c r="G1962" i="25"/>
  <c r="G1963" i="25"/>
  <c r="G1964" i="25"/>
  <c r="G1965" i="25"/>
  <c r="G1966" i="25"/>
  <c r="G1967" i="25"/>
  <c r="G1968" i="25"/>
  <c r="G1969" i="25"/>
  <c r="G1970" i="25"/>
  <c r="G1971" i="25"/>
  <c r="G1972" i="25"/>
  <c r="G1973" i="25"/>
  <c r="G1974" i="25"/>
  <c r="G1975" i="25"/>
  <c r="G1976" i="25"/>
  <c r="G1977" i="25"/>
  <c r="G1978" i="25"/>
  <c r="G1979" i="25"/>
  <c r="G1980" i="25"/>
  <c r="G1981" i="25"/>
  <c r="G1982" i="25"/>
  <c r="G1983" i="25"/>
  <c r="G1984" i="25"/>
  <c r="G1985" i="25"/>
  <c r="G1986" i="25"/>
  <c r="G1987" i="25"/>
  <c r="G1988" i="25"/>
  <c r="G1989" i="25"/>
  <c r="G1990" i="25"/>
  <c r="G1991" i="25"/>
  <c r="G1992" i="25"/>
  <c r="G1993" i="25"/>
  <c r="G1994" i="25"/>
  <c r="G1995" i="25"/>
  <c r="G1996" i="25"/>
  <c r="G1997" i="25"/>
  <c r="G1998" i="25"/>
  <c r="G1999" i="25"/>
  <c r="G2000" i="25"/>
  <c r="G2001" i="25"/>
  <c r="G2002" i="25"/>
  <c r="G2003" i="25"/>
  <c r="G2004" i="25"/>
  <c r="G2005" i="25"/>
  <c r="G2006" i="25"/>
  <c r="G2007" i="25"/>
  <c r="G2008" i="25"/>
  <c r="G2009" i="25"/>
  <c r="G2010" i="25"/>
  <c r="G2011" i="25"/>
  <c r="G2012" i="25"/>
  <c r="G2013" i="25"/>
  <c r="G2014" i="25"/>
  <c r="G2015" i="25"/>
  <c r="G16" i="25"/>
  <c r="F5" i="12" a="1"/>
  <c r="F5" i="12" s="1"/>
  <c r="F6" i="12" a="1"/>
  <c r="F6" i="12" s="1"/>
  <c r="F7" i="12" a="1"/>
  <c r="F7" i="12" s="1"/>
  <c r="F8" i="12" a="1"/>
  <c r="F8" i="12" s="1"/>
  <c r="F9" i="12" a="1"/>
  <c r="F9" i="12" s="1"/>
  <c r="F10" i="12" a="1"/>
  <c r="F10" i="12" s="1"/>
  <c r="F11" i="12" a="1"/>
  <c r="F11" i="12" s="1"/>
  <c r="F12" i="12" a="1"/>
  <c r="F12" i="12" s="1"/>
  <c r="F13" i="12" a="1"/>
  <c r="F13" i="12" s="1"/>
  <c r="F14" i="12" a="1"/>
  <c r="F14" i="12" s="1"/>
  <c r="F15" i="12" a="1"/>
  <c r="F15" i="12" s="1"/>
  <c r="F16" i="12" a="1"/>
  <c r="F16" i="12" s="1"/>
  <c r="F17" i="12" a="1"/>
  <c r="F17" i="12" s="1"/>
  <c r="F18" i="12" a="1"/>
  <c r="F18" i="12" s="1"/>
  <c r="F19" i="12" a="1"/>
  <c r="F19" i="12" s="1"/>
  <c r="F20" i="12" a="1"/>
  <c r="F20" i="12" s="1"/>
  <c r="F21" i="12" a="1"/>
  <c r="F21" i="12" s="1"/>
  <c r="F22" i="12" a="1"/>
  <c r="F22" i="12" s="1"/>
  <c r="F23" i="12" a="1"/>
  <c r="F23" i="12" s="1"/>
  <c r="F24" i="12" a="1"/>
  <c r="F24" i="12" s="1"/>
  <c r="F25" i="12" a="1"/>
  <c r="F25" i="12" s="1"/>
  <c r="F26" i="12" a="1"/>
  <c r="F26" i="12" s="1"/>
  <c r="F27" i="12" a="1"/>
  <c r="F27" i="12" s="1"/>
  <c r="F28" i="12" a="1"/>
  <c r="F28" i="12" s="1"/>
  <c r="F29" i="12" a="1"/>
  <c r="F29" i="12" s="1"/>
  <c r="F30" i="12" a="1"/>
  <c r="F30" i="12" s="1"/>
  <c r="F31" i="12" a="1"/>
  <c r="F31" i="12" s="1"/>
  <c r="F32" i="12" a="1"/>
  <c r="F32" i="12" s="1"/>
  <c r="F33" i="12" a="1"/>
  <c r="F33" i="12" s="1"/>
  <c r="F34" i="12" a="1"/>
  <c r="F34" i="12" s="1"/>
  <c r="F35" i="12" a="1"/>
  <c r="F35" i="12" s="1"/>
  <c r="F36" i="12" a="1"/>
  <c r="F36" i="12" s="1"/>
  <c r="F37" i="12" a="1"/>
  <c r="F37" i="12" s="1"/>
  <c r="F38" i="12" a="1"/>
  <c r="F38" i="12" s="1"/>
  <c r="F39" i="12" a="1"/>
  <c r="F39" i="12" s="1"/>
  <c r="F40" i="12" a="1"/>
  <c r="F40" i="12" s="1"/>
  <c r="F41" i="12" a="1"/>
  <c r="F41" i="12" s="1"/>
  <c r="F42" i="12" a="1"/>
  <c r="F42" i="12" s="1"/>
  <c r="F43" i="12" a="1"/>
  <c r="F43" i="12" s="1"/>
  <c r="F44" i="12" a="1"/>
  <c r="F44" i="12" s="1"/>
  <c r="F45" i="12" a="1"/>
  <c r="F45" i="12" s="1"/>
  <c r="F46" i="12" a="1"/>
  <c r="F46" i="12" s="1"/>
  <c r="F47" i="12" a="1"/>
  <c r="F47" i="12" s="1"/>
  <c r="F48" i="12" a="1"/>
  <c r="F48" i="12" s="1"/>
  <c r="F49" i="12" a="1"/>
  <c r="F49" i="12" s="1"/>
  <c r="F50" i="12" a="1"/>
  <c r="F50" i="12" s="1"/>
  <c r="F51" i="12" a="1"/>
  <c r="F51" i="12" s="1"/>
  <c r="F52" i="12" a="1"/>
  <c r="F52" i="12" s="1"/>
  <c r="F53" i="12" a="1"/>
  <c r="F53" i="12" s="1"/>
  <c r="F54" i="12" a="1"/>
  <c r="F54" i="12" s="1"/>
  <c r="F55" i="12" a="1"/>
  <c r="F55" i="12" s="1"/>
  <c r="F56" i="12" a="1"/>
  <c r="F56" i="12" s="1"/>
  <c r="F57" i="12" a="1"/>
  <c r="F57" i="12" s="1"/>
  <c r="F58" i="12" a="1"/>
  <c r="F58" i="12" s="1"/>
  <c r="F59" i="12" a="1"/>
  <c r="F59" i="12" s="1"/>
  <c r="F60" i="12" a="1"/>
  <c r="F60" i="12" s="1"/>
  <c r="F61" i="12" a="1"/>
  <c r="F61" i="12" s="1"/>
  <c r="F62" i="12" a="1"/>
  <c r="F62" i="12" s="1"/>
  <c r="F63" i="12" a="1"/>
  <c r="F63" i="12" s="1"/>
  <c r="F64" i="12" a="1"/>
  <c r="F64" i="12" s="1"/>
  <c r="F65" i="12" a="1"/>
  <c r="F65" i="12" s="1"/>
  <c r="F66" i="12" a="1"/>
  <c r="F66" i="12" s="1"/>
  <c r="F67" i="12" a="1"/>
  <c r="F67" i="12" s="1"/>
  <c r="F68" i="12" a="1"/>
  <c r="F68" i="12" s="1"/>
  <c r="F69" i="12" a="1"/>
  <c r="F69" i="12" s="1"/>
  <c r="F70" i="12" a="1"/>
  <c r="F70" i="12" s="1"/>
  <c r="F71" i="12" a="1"/>
  <c r="F71" i="12" s="1"/>
  <c r="F72" i="12" a="1"/>
  <c r="F72" i="12" s="1"/>
  <c r="F73" i="12" a="1"/>
  <c r="F73" i="12" s="1"/>
  <c r="F74" i="12" a="1"/>
  <c r="F74" i="12" s="1"/>
  <c r="F75" i="12" a="1"/>
  <c r="F75" i="12" s="1"/>
  <c r="F76" i="12" a="1"/>
  <c r="F76" i="12" s="1"/>
  <c r="F77" i="12" a="1"/>
  <c r="F77" i="12" s="1"/>
  <c r="F78" i="12" a="1"/>
  <c r="F78" i="12" s="1"/>
  <c r="F79" i="12" a="1"/>
  <c r="F79" i="12" s="1"/>
  <c r="F80" i="12" a="1"/>
  <c r="F80" i="12" s="1"/>
  <c r="F81" i="12" a="1"/>
  <c r="F81" i="12" s="1"/>
  <c r="F82" i="12" a="1"/>
  <c r="F82" i="12" s="1"/>
  <c r="F83" i="12" a="1"/>
  <c r="F83" i="12" s="1"/>
  <c r="F84" i="12" a="1"/>
  <c r="F84" i="12" s="1"/>
  <c r="F85" i="12" a="1"/>
  <c r="F85" i="12" s="1"/>
  <c r="F86" i="12" a="1"/>
  <c r="F86" i="12" s="1"/>
  <c r="F87" i="12" a="1"/>
  <c r="F87" i="12" s="1"/>
  <c r="F88" i="12" a="1"/>
  <c r="F88" i="12" s="1"/>
  <c r="F89" i="12" a="1"/>
  <c r="F89" i="12" s="1"/>
  <c r="F90" i="12" a="1"/>
  <c r="F90" i="12" s="1"/>
  <c r="F91" i="12" a="1"/>
  <c r="F91" i="12" s="1"/>
  <c r="F92" i="12" a="1"/>
  <c r="F92" i="12" s="1"/>
  <c r="F93" i="12" a="1"/>
  <c r="F93" i="12" s="1"/>
  <c r="F94" i="12" a="1"/>
  <c r="F94" i="12" s="1"/>
  <c r="F95" i="12" a="1"/>
  <c r="F95" i="12" s="1"/>
  <c r="F96" i="12" a="1"/>
  <c r="F96" i="12" s="1"/>
  <c r="F97" i="12" a="1"/>
  <c r="F97" i="12" s="1"/>
  <c r="F98" i="12" a="1"/>
  <c r="F98" i="12" s="1"/>
  <c r="F99" i="12" a="1"/>
  <c r="F99" i="12" s="1"/>
  <c r="F100" i="12" a="1"/>
  <c r="F100" i="12" s="1"/>
  <c r="F101" i="12" a="1"/>
  <c r="F101" i="12" s="1"/>
  <c r="F102" i="12" a="1"/>
  <c r="F102" i="12" s="1"/>
  <c r="F103" i="12" a="1"/>
  <c r="F103" i="12" s="1"/>
  <c r="F104" i="12" a="1"/>
  <c r="F104" i="12" s="1"/>
  <c r="F105" i="12" a="1"/>
  <c r="F105" i="12" s="1"/>
  <c r="F106" i="12" a="1"/>
  <c r="F106" i="12" s="1"/>
  <c r="F107" i="12" a="1"/>
  <c r="F107" i="12" s="1"/>
  <c r="F108" i="12" a="1"/>
  <c r="F108" i="12" s="1"/>
  <c r="F109" i="12" a="1"/>
  <c r="F109" i="12" s="1"/>
  <c r="F110" i="12" a="1"/>
  <c r="F110" i="12" s="1"/>
  <c r="F111" i="12" a="1"/>
  <c r="F111" i="12" s="1"/>
  <c r="F112" i="12" a="1"/>
  <c r="F112" i="12" s="1"/>
  <c r="F113" i="12" a="1"/>
  <c r="F113" i="12" s="1"/>
  <c r="F114" i="12" a="1"/>
  <c r="F114" i="12" s="1"/>
  <c r="F115" i="12" a="1"/>
  <c r="F115" i="12" s="1"/>
  <c r="F116" i="12" a="1"/>
  <c r="F116" i="12" s="1"/>
  <c r="F117" i="12" a="1"/>
  <c r="F117" i="12" s="1"/>
  <c r="F118" i="12" a="1"/>
  <c r="F118" i="12" s="1"/>
  <c r="F119" i="12" a="1"/>
  <c r="F119" i="12" s="1"/>
  <c r="F120" i="12" a="1"/>
  <c r="F120" i="12" s="1"/>
  <c r="F121" i="12" a="1"/>
  <c r="F121" i="12" s="1"/>
  <c r="F122" i="12" a="1"/>
  <c r="F122" i="12" s="1"/>
  <c r="F123" i="12" a="1"/>
  <c r="F123" i="12" s="1"/>
  <c r="F124" i="12" a="1"/>
  <c r="F124" i="12" s="1"/>
  <c r="F125" i="12" a="1"/>
  <c r="F125" i="12" s="1"/>
  <c r="F126" i="12" a="1"/>
  <c r="F126" i="12" s="1"/>
  <c r="F127" i="12" a="1"/>
  <c r="F127" i="12" s="1"/>
  <c r="F128" i="12" a="1"/>
  <c r="F128" i="12" s="1"/>
  <c r="F129" i="12" a="1"/>
  <c r="F129" i="12" s="1"/>
  <c r="F130" i="12" a="1"/>
  <c r="F130" i="12" s="1"/>
  <c r="F131" i="12" a="1"/>
  <c r="F131" i="12" s="1"/>
  <c r="F132" i="12" a="1"/>
  <c r="F132" i="12" s="1"/>
  <c r="F133" i="12" a="1"/>
  <c r="F133" i="12" s="1"/>
  <c r="F134" i="12" a="1"/>
  <c r="F134" i="12" s="1"/>
  <c r="F135" i="12" a="1"/>
  <c r="F135" i="12" s="1"/>
  <c r="F136" i="12" a="1"/>
  <c r="F136" i="12" s="1"/>
  <c r="F137" i="12" a="1"/>
  <c r="F137" i="12" s="1"/>
  <c r="F138" i="12" a="1"/>
  <c r="F138" i="12" s="1"/>
  <c r="F139" i="12" a="1"/>
  <c r="F139" i="12" s="1"/>
  <c r="F140" i="12" a="1"/>
  <c r="F140" i="12" s="1"/>
  <c r="F141" i="12" a="1"/>
  <c r="F141" i="12" s="1"/>
  <c r="F142" i="12" a="1"/>
  <c r="F142" i="12" s="1"/>
  <c r="F143" i="12" a="1"/>
  <c r="F143" i="12" s="1"/>
  <c r="F144" i="12" a="1"/>
  <c r="F144" i="12" s="1"/>
  <c r="F145" i="12" a="1"/>
  <c r="F145" i="12" s="1"/>
  <c r="F146" i="12" a="1"/>
  <c r="F146" i="12" s="1"/>
  <c r="F147" i="12" a="1"/>
  <c r="F147" i="12" s="1"/>
  <c r="F148" i="12" a="1"/>
  <c r="F148" i="12" s="1"/>
  <c r="F149" i="12" a="1"/>
  <c r="F149" i="12" s="1"/>
  <c r="F150" i="12" a="1"/>
  <c r="F150" i="12" s="1"/>
  <c r="F151" i="12" a="1"/>
  <c r="F151" i="12" s="1"/>
  <c r="F152" i="12" a="1"/>
  <c r="F152" i="12" s="1"/>
  <c r="F153" i="12" a="1"/>
  <c r="F153" i="12" s="1"/>
  <c r="F154" i="12" a="1"/>
  <c r="F154" i="12" s="1"/>
  <c r="F155" i="12" a="1"/>
  <c r="F155" i="12" s="1"/>
  <c r="F156" i="12" a="1"/>
  <c r="F156" i="12" s="1"/>
  <c r="F157" i="12" a="1"/>
  <c r="F157" i="12" s="1"/>
  <c r="F158" i="12" a="1"/>
  <c r="F158" i="12" s="1"/>
  <c r="F159" i="12" a="1"/>
  <c r="F159" i="12" s="1"/>
  <c r="F160" i="12" a="1"/>
  <c r="F160" i="12" s="1"/>
  <c r="F161" i="12" a="1"/>
  <c r="F161" i="12" s="1"/>
  <c r="F162" i="12" a="1"/>
  <c r="F162" i="12" s="1"/>
  <c r="F163" i="12" a="1"/>
  <c r="F163" i="12" s="1"/>
  <c r="F164" i="12" a="1"/>
  <c r="F164" i="12" s="1"/>
  <c r="F165" i="12" a="1"/>
  <c r="F165" i="12" s="1"/>
  <c r="F166" i="12" a="1"/>
  <c r="F166" i="12" s="1"/>
  <c r="F167" i="12" a="1"/>
  <c r="F167" i="12" s="1"/>
  <c r="F168" i="12" a="1"/>
  <c r="F168" i="12" s="1"/>
  <c r="F169" i="12" a="1"/>
  <c r="F169" i="12" s="1"/>
  <c r="F170" i="12" a="1"/>
  <c r="F170" i="12" s="1"/>
  <c r="F171" i="12" a="1"/>
  <c r="F171" i="12" s="1"/>
  <c r="F172" i="12" a="1"/>
  <c r="F172" i="12" s="1"/>
  <c r="F173" i="12" a="1"/>
  <c r="F173" i="12" s="1"/>
  <c r="F174" i="12" a="1"/>
  <c r="F174" i="12" s="1"/>
  <c r="F175" i="12" a="1"/>
  <c r="F175" i="12" s="1"/>
  <c r="F176" i="12" a="1"/>
  <c r="F176" i="12" s="1"/>
  <c r="F177" i="12" a="1"/>
  <c r="F177" i="12" s="1"/>
  <c r="F178" i="12" a="1"/>
  <c r="F178" i="12" s="1"/>
  <c r="F179" i="12" a="1"/>
  <c r="F179" i="12" s="1"/>
  <c r="F180" i="12" a="1"/>
  <c r="F180" i="12" s="1"/>
  <c r="F181" i="12" a="1"/>
  <c r="F181" i="12" s="1"/>
  <c r="F182" i="12" a="1"/>
  <c r="F182" i="12" s="1"/>
  <c r="F183" i="12" a="1"/>
  <c r="F183" i="12" s="1"/>
  <c r="F184" i="12" a="1"/>
  <c r="F184" i="12" s="1"/>
  <c r="F185" i="12" a="1"/>
  <c r="F185" i="12" s="1"/>
  <c r="F186" i="12" a="1"/>
  <c r="F186" i="12" s="1"/>
  <c r="F187" i="12" a="1"/>
  <c r="F187" i="12" s="1"/>
  <c r="F188" i="12" a="1"/>
  <c r="F188" i="12" s="1"/>
  <c r="F189" i="12" a="1"/>
  <c r="F189" i="12" s="1"/>
  <c r="F190" i="12" a="1"/>
  <c r="F190" i="12" s="1"/>
  <c r="F191" i="12" a="1"/>
  <c r="F191" i="12" s="1"/>
  <c r="F192" i="12" a="1"/>
  <c r="F192" i="12" s="1"/>
  <c r="F193" i="12" a="1"/>
  <c r="F193" i="12" s="1"/>
  <c r="F194" i="12" a="1"/>
  <c r="F194" i="12" s="1"/>
  <c r="F195" i="12" a="1"/>
  <c r="F195" i="12" s="1"/>
  <c r="F196" i="12" a="1"/>
  <c r="F196" i="12" s="1"/>
  <c r="F197" i="12" a="1"/>
  <c r="F197" i="12" s="1"/>
  <c r="F198" i="12" a="1"/>
  <c r="F198" i="12" s="1"/>
  <c r="F199" i="12" a="1"/>
  <c r="F199" i="12" s="1"/>
  <c r="F200" i="12" a="1"/>
  <c r="F200" i="12" s="1"/>
  <c r="F201" i="12" a="1"/>
  <c r="F201" i="12" s="1"/>
  <c r="F202" i="12" a="1"/>
  <c r="F202" i="12" s="1"/>
  <c r="F203" i="12" a="1"/>
  <c r="F203" i="12" s="1"/>
  <c r="F204" i="12" a="1"/>
  <c r="F204" i="12" s="1"/>
  <c r="F205" i="12" a="1"/>
  <c r="F205" i="12" s="1"/>
  <c r="F206" i="12" a="1"/>
  <c r="F206" i="12" s="1"/>
  <c r="F207" i="12" a="1"/>
  <c r="F207" i="12" s="1"/>
  <c r="F208" i="12" a="1"/>
  <c r="F208" i="12" s="1"/>
  <c r="F209" i="12" a="1"/>
  <c r="F209" i="12" s="1"/>
  <c r="F210" i="12" a="1"/>
  <c r="F210" i="12" s="1"/>
  <c r="F211" i="12" a="1"/>
  <c r="F211" i="12" s="1"/>
  <c r="F212" i="12" a="1"/>
  <c r="F212" i="12" s="1"/>
  <c r="F213" i="12" a="1"/>
  <c r="F213" i="12" s="1"/>
  <c r="F214" i="12" a="1"/>
  <c r="F214" i="12" s="1"/>
  <c r="F215" i="12" a="1"/>
  <c r="F215" i="12" s="1"/>
  <c r="F216" i="12" a="1"/>
  <c r="F216" i="12" s="1"/>
  <c r="F217" i="12" a="1"/>
  <c r="F217" i="12" s="1"/>
  <c r="F218" i="12" a="1"/>
  <c r="F218" i="12" s="1"/>
  <c r="F219" i="12" a="1"/>
  <c r="F219" i="12" s="1"/>
  <c r="F220" i="12" a="1"/>
  <c r="F220" i="12" s="1"/>
  <c r="F221" i="12" a="1"/>
  <c r="F221" i="12" s="1"/>
  <c r="F222" i="12" a="1"/>
  <c r="F222" i="12" s="1"/>
  <c r="F223" i="12" a="1"/>
  <c r="F223" i="12" s="1"/>
  <c r="F224" i="12" a="1"/>
  <c r="F224" i="12" s="1"/>
  <c r="F225" i="12" a="1"/>
  <c r="F225" i="12" s="1"/>
  <c r="F226" i="12" a="1"/>
  <c r="F226" i="12" s="1"/>
  <c r="F227" i="12" a="1"/>
  <c r="F227" i="12" s="1"/>
  <c r="F228" i="12" a="1"/>
  <c r="F228" i="12"/>
  <c r="F229" i="12" a="1"/>
  <c r="F229" i="12" s="1"/>
  <c r="F230" i="12" a="1"/>
  <c r="F230" i="12" s="1"/>
  <c r="F231" i="12" a="1"/>
  <c r="F231" i="12" s="1"/>
  <c r="F232" i="12" a="1"/>
  <c r="F232" i="12" s="1"/>
  <c r="F233" i="12" a="1"/>
  <c r="F233" i="12" s="1"/>
  <c r="F234" i="12" a="1"/>
  <c r="F234" i="12" s="1"/>
  <c r="F235" i="12" a="1"/>
  <c r="F235" i="12"/>
  <c r="F236" i="12" a="1"/>
  <c r="F236" i="12" s="1"/>
  <c r="F237" i="12" a="1"/>
  <c r="F237" i="12" s="1"/>
  <c r="F238" i="12" a="1"/>
  <c r="F238" i="12" s="1"/>
  <c r="F239" i="12" a="1"/>
  <c r="F239" i="12" s="1"/>
  <c r="F240" i="12" a="1"/>
  <c r="F240" i="12" s="1"/>
  <c r="F241" i="12" a="1"/>
  <c r="F241" i="12" s="1"/>
  <c r="F242" i="12" a="1"/>
  <c r="F242" i="12" s="1"/>
  <c r="F243" i="12" a="1"/>
  <c r="F243" i="12" s="1"/>
  <c r="F244" i="12" a="1"/>
  <c r="F244" i="12" s="1"/>
  <c r="F245" i="12" a="1"/>
  <c r="F245" i="12" s="1"/>
  <c r="F246" i="12" a="1"/>
  <c r="F246" i="12" s="1"/>
  <c r="F247" i="12" a="1"/>
  <c r="F247" i="12" s="1"/>
  <c r="F248" i="12" a="1"/>
  <c r="F248" i="12" s="1"/>
  <c r="F249" i="12" a="1"/>
  <c r="F249" i="12" s="1"/>
  <c r="F250" i="12" a="1"/>
  <c r="F250" i="12" s="1"/>
  <c r="F251" i="12" a="1"/>
  <c r="F251" i="12" s="1"/>
  <c r="F252" i="12" a="1"/>
  <c r="F252" i="12" s="1"/>
  <c r="F253" i="12" a="1"/>
  <c r="F253" i="12" s="1"/>
  <c r="F254" i="12" a="1"/>
  <c r="F254" i="12" s="1"/>
  <c r="F255" i="12" a="1"/>
  <c r="F255" i="12" s="1"/>
  <c r="F256" i="12" a="1"/>
  <c r="F256" i="12" s="1"/>
  <c r="F257" i="12" a="1"/>
  <c r="F257" i="12" s="1"/>
  <c r="F258" i="12" a="1"/>
  <c r="F258" i="12" s="1"/>
  <c r="F259" i="12" a="1"/>
  <c r="F259" i="12" s="1"/>
  <c r="F260" i="12" a="1"/>
  <c r="F260" i="12"/>
  <c r="F261" i="12" a="1"/>
  <c r="F261" i="12" s="1"/>
  <c r="F262" i="12" a="1"/>
  <c r="F262" i="12" s="1"/>
  <c r="F263" i="12" a="1"/>
  <c r="F263" i="12" s="1"/>
  <c r="F264" i="12" a="1"/>
  <c r="F264" i="12" s="1"/>
  <c r="F265" i="12" a="1"/>
  <c r="F265" i="12" s="1"/>
  <c r="F266" i="12" a="1"/>
  <c r="F266" i="12" s="1"/>
  <c r="F267" i="12" a="1"/>
  <c r="F267" i="12"/>
  <c r="F268" i="12" a="1"/>
  <c r="F268" i="12" s="1"/>
  <c r="F269" i="12" a="1"/>
  <c r="F269" i="12" s="1"/>
  <c r="F270" i="12" a="1"/>
  <c r="F270" i="12" s="1"/>
  <c r="F271" i="12" a="1"/>
  <c r="F271" i="12" s="1"/>
  <c r="F272" i="12" a="1"/>
  <c r="F272" i="12" s="1"/>
  <c r="F273" i="12" a="1"/>
  <c r="F273" i="12" s="1"/>
  <c r="F274" i="12" a="1"/>
  <c r="F274" i="12" s="1"/>
  <c r="F275" i="12" a="1"/>
  <c r="F275" i="12" s="1"/>
  <c r="F276" i="12" a="1"/>
  <c r="F276" i="12" s="1"/>
  <c r="F277" i="12" a="1"/>
  <c r="F277" i="12" s="1"/>
  <c r="F278" i="12" a="1"/>
  <c r="F278" i="12" s="1"/>
  <c r="F279" i="12" a="1"/>
  <c r="F279" i="12" s="1"/>
  <c r="F280" i="12" a="1"/>
  <c r="F280" i="12" s="1"/>
  <c r="F281" i="12" a="1"/>
  <c r="F281" i="12" s="1"/>
  <c r="F282" i="12" a="1"/>
  <c r="F282" i="12" s="1"/>
  <c r="F283" i="12" a="1"/>
  <c r="F283" i="12" s="1"/>
  <c r="F284" i="12" a="1"/>
  <c r="F284" i="12" s="1"/>
  <c r="F285" i="12" a="1"/>
  <c r="F285" i="12" s="1"/>
  <c r="F286" i="12" a="1"/>
  <c r="F286" i="12" s="1"/>
  <c r="F287" i="12" a="1"/>
  <c r="F287" i="12" s="1"/>
  <c r="F288" i="12" a="1"/>
  <c r="F288" i="12" s="1"/>
  <c r="F289" i="12" a="1"/>
  <c r="F289" i="12" s="1"/>
  <c r="F290" i="12" a="1"/>
  <c r="F290" i="12" s="1"/>
  <c r="F291" i="12" a="1"/>
  <c r="F291" i="12" s="1"/>
  <c r="F292" i="12" a="1"/>
  <c r="F292" i="12"/>
  <c r="F293" i="12" a="1"/>
  <c r="F293" i="12" s="1"/>
  <c r="F294" i="12" a="1"/>
  <c r="F294" i="12" s="1"/>
  <c r="F295" i="12" a="1"/>
  <c r="F295" i="12" s="1"/>
  <c r="F296" i="12" a="1"/>
  <c r="F296" i="12" s="1"/>
  <c r="F297" i="12" a="1"/>
  <c r="F297" i="12" s="1"/>
  <c r="F298" i="12" a="1"/>
  <c r="F298" i="12" s="1"/>
  <c r="F299" i="12" a="1"/>
  <c r="F299" i="12"/>
  <c r="F300" i="12" a="1"/>
  <c r="F300" i="12" s="1"/>
  <c r="F301" i="12" a="1"/>
  <c r="F301" i="12" s="1"/>
  <c r="F302" i="12" a="1"/>
  <c r="F302" i="12" s="1"/>
  <c r="F303" i="12" a="1"/>
  <c r="F303" i="12" s="1"/>
  <c r="F304" i="12" a="1"/>
  <c r="F304" i="12" s="1"/>
  <c r="F305" i="12" a="1"/>
  <c r="F305" i="12" s="1"/>
  <c r="F306" i="12" a="1"/>
  <c r="F306" i="12" s="1"/>
  <c r="F307" i="12" a="1"/>
  <c r="F307" i="12" s="1"/>
  <c r="F308" i="12" a="1"/>
  <c r="F308" i="12" s="1"/>
  <c r="F309" i="12" a="1"/>
  <c r="F309" i="12" s="1"/>
  <c r="F310" i="12" a="1"/>
  <c r="F310" i="12" s="1"/>
  <c r="F311" i="12" a="1"/>
  <c r="F311" i="12"/>
  <c r="F312" i="12" a="1"/>
  <c r="F312" i="12" s="1"/>
  <c r="F313" i="12" a="1"/>
  <c r="F313" i="12" s="1"/>
  <c r="F314" i="12" a="1"/>
  <c r="F314" i="12" s="1"/>
  <c r="F315" i="12" a="1"/>
  <c r="F315" i="12" s="1"/>
  <c r="F316" i="12" a="1"/>
  <c r="F316" i="12" s="1"/>
  <c r="F317" i="12" a="1"/>
  <c r="F317" i="12" s="1"/>
  <c r="F318" i="12" a="1"/>
  <c r="F318" i="12" s="1"/>
  <c r="F319" i="12" a="1"/>
  <c r="F319" i="12" s="1"/>
  <c r="F320" i="12" a="1"/>
  <c r="F320" i="12" s="1"/>
  <c r="F321" i="12" a="1"/>
  <c r="F321" i="12" s="1"/>
  <c r="F322" i="12" a="1"/>
  <c r="F322" i="12" s="1"/>
  <c r="F323" i="12" a="1"/>
  <c r="F323" i="12" s="1"/>
  <c r="F324" i="12" a="1"/>
  <c r="F324" i="12"/>
  <c r="F325" i="12" a="1"/>
  <c r="F325" i="12" s="1"/>
  <c r="F326" i="12" a="1"/>
  <c r="F326" i="12" s="1"/>
  <c r="F327" i="12" a="1"/>
  <c r="F327" i="12"/>
  <c r="F328" i="12" a="1"/>
  <c r="F328" i="12" s="1"/>
  <c r="F329" i="12" a="1"/>
  <c r="F329" i="12" s="1"/>
  <c r="F330" i="12" a="1"/>
  <c r="F330" i="12" s="1"/>
  <c r="F331" i="12" a="1"/>
  <c r="F331" i="12" s="1"/>
  <c r="F332" i="12" a="1"/>
  <c r="F332" i="12" s="1"/>
  <c r="F333" i="12" a="1"/>
  <c r="F333" i="12" s="1"/>
  <c r="F334" i="12" a="1"/>
  <c r="F334" i="12" s="1"/>
  <c r="F335" i="12" a="1"/>
  <c r="F335" i="12" s="1"/>
  <c r="F336" i="12" a="1"/>
  <c r="F336" i="12" s="1"/>
  <c r="F337" i="12" a="1"/>
  <c r="F337" i="12" s="1"/>
  <c r="F338" i="12" a="1"/>
  <c r="F338" i="12" s="1"/>
  <c r="F339" i="12" a="1"/>
  <c r="F339" i="12" s="1"/>
  <c r="F340" i="12" a="1"/>
  <c r="F340" i="12"/>
  <c r="F341" i="12" a="1"/>
  <c r="F341" i="12" s="1"/>
  <c r="F342" i="12" a="1"/>
  <c r="F342" i="12" s="1"/>
  <c r="F343" i="12" a="1"/>
  <c r="F343" i="12"/>
  <c r="F344" i="12" a="1"/>
  <c r="F344" i="12" s="1"/>
  <c r="F345" i="12" a="1"/>
  <c r="F345" i="12" s="1"/>
  <c r="F346" i="12" a="1"/>
  <c r="F346" i="12" s="1"/>
  <c r="F347" i="12" a="1"/>
  <c r="F347" i="12" s="1"/>
  <c r="F348" i="12" a="1"/>
  <c r="F348" i="12" s="1"/>
  <c r="F349" i="12" a="1"/>
  <c r="F349" i="12"/>
  <c r="F350" i="12" a="1"/>
  <c r="F350" i="12"/>
  <c r="F351" i="12" a="1"/>
  <c r="F351" i="12"/>
  <c r="F352" i="12" a="1"/>
  <c r="F352" i="12" s="1"/>
  <c r="F353" i="12" a="1"/>
  <c r="F353" i="12" s="1"/>
  <c r="F354" i="12" a="1"/>
  <c r="F354" i="12" s="1"/>
  <c r="F355" i="12" a="1"/>
  <c r="F355" i="12" s="1"/>
  <c r="F356" i="12" a="1"/>
  <c r="F356" i="12" s="1"/>
  <c r="F357" i="12" a="1"/>
  <c r="F357" i="12"/>
  <c r="F358" i="12" a="1"/>
  <c r="F358" i="12"/>
  <c r="F359" i="12" a="1"/>
  <c r="F359" i="12"/>
  <c r="F360" i="12" a="1"/>
  <c r="F360" i="12" s="1"/>
  <c r="F361" i="12" a="1"/>
  <c r="F361" i="12" s="1"/>
  <c r="F362" i="12" a="1"/>
  <c r="F362" i="12" s="1"/>
  <c r="F363" i="12" a="1"/>
  <c r="F363" i="12" s="1"/>
  <c r="F364" i="12" a="1"/>
  <c r="F364" i="12" s="1"/>
  <c r="F365" i="12" a="1"/>
  <c r="F365" i="12"/>
  <c r="F366" i="12" a="1"/>
  <c r="F366" i="12"/>
  <c r="F367" i="12" a="1"/>
  <c r="F367" i="12"/>
  <c r="F368" i="12" a="1"/>
  <c r="F368" i="12" s="1"/>
  <c r="F369" i="12" a="1"/>
  <c r="F369" i="12" s="1"/>
  <c r="F370" i="12" a="1"/>
  <c r="F370" i="12" s="1"/>
  <c r="F371" i="12" a="1"/>
  <c r="F371" i="12" s="1"/>
  <c r="F372" i="12" a="1"/>
  <c r="F372" i="12" s="1"/>
  <c r="F373" i="12" a="1"/>
  <c r="F373" i="12"/>
  <c r="F374" i="12" a="1"/>
  <c r="F374" i="12"/>
  <c r="F375" i="12" a="1"/>
  <c r="F375" i="12"/>
  <c r="F376" i="12" a="1"/>
  <c r="F376" i="12" s="1"/>
  <c r="F377" i="12" a="1"/>
  <c r="F377" i="12" s="1"/>
  <c r="F378" i="12" a="1"/>
  <c r="F378" i="12" s="1"/>
  <c r="F379" i="12" a="1"/>
  <c r="F379" i="12" s="1"/>
  <c r="F380" i="12" a="1"/>
  <c r="F380" i="12" s="1"/>
  <c r="F381" i="12" a="1"/>
  <c r="F381" i="12"/>
  <c r="F382" i="12" a="1"/>
  <c r="F382" i="12"/>
  <c r="F383" i="12" a="1"/>
  <c r="F383" i="12"/>
  <c r="F384" i="12" a="1"/>
  <c r="F384" i="12" s="1"/>
  <c r="F385" i="12" a="1"/>
  <c r="F385" i="12" s="1"/>
  <c r="F386" i="12" a="1"/>
  <c r="F386" i="12" s="1"/>
  <c r="F387" i="12" a="1"/>
  <c r="F387" i="12" s="1"/>
  <c r="F388" i="12" a="1"/>
  <c r="F388" i="12" s="1"/>
  <c r="F389" i="12" a="1"/>
  <c r="F389" i="12"/>
  <c r="F390" i="12" a="1"/>
  <c r="F390" i="12"/>
  <c r="F391" i="12" a="1"/>
  <c r="F391" i="12"/>
  <c r="F392" i="12" a="1"/>
  <c r="F392" i="12" s="1"/>
  <c r="F393" i="12" a="1"/>
  <c r="F393" i="12" s="1"/>
  <c r="F394" i="12" a="1"/>
  <c r="F394" i="12" s="1"/>
  <c r="F395" i="12" a="1"/>
  <c r="F395" i="12" s="1"/>
  <c r="F396" i="12" a="1"/>
  <c r="F396" i="12" s="1"/>
  <c r="F397" i="12" a="1"/>
  <c r="F397" i="12"/>
  <c r="F398" i="12" a="1"/>
  <c r="F398" i="12"/>
  <c r="F399" i="12" a="1"/>
  <c r="F399" i="12"/>
  <c r="F400" i="12" a="1"/>
  <c r="F400" i="12" s="1"/>
  <c r="F401" i="12" a="1"/>
  <c r="F401" i="12" s="1"/>
  <c r="F402" i="12" a="1"/>
  <c r="F402" i="12" s="1"/>
  <c r="F403" i="12" a="1"/>
  <c r="F403" i="12" s="1"/>
  <c r="F404" i="12" a="1"/>
  <c r="F404" i="12" s="1"/>
  <c r="F405" i="12" a="1"/>
  <c r="F405" i="12"/>
  <c r="F406" i="12" a="1"/>
  <c r="F406" i="12"/>
  <c r="F407" i="12" a="1"/>
  <c r="F407" i="12"/>
  <c r="F408" i="12" a="1"/>
  <c r="F408" i="12" s="1"/>
  <c r="F409" i="12" a="1"/>
  <c r="F409" i="12" s="1"/>
  <c r="F410" i="12" a="1"/>
  <c r="F410" i="12" s="1"/>
  <c r="F411" i="12" a="1"/>
  <c r="F411" i="12" s="1"/>
  <c r="F412" i="12" a="1"/>
  <c r="F412" i="12" s="1"/>
  <c r="F413" i="12" a="1"/>
  <c r="F413" i="12"/>
  <c r="F414" i="12" a="1"/>
  <c r="F414" i="12"/>
  <c r="F415" i="12" a="1"/>
  <c r="F415" i="12"/>
  <c r="F416" i="12" a="1"/>
  <c r="F416" i="12" s="1"/>
  <c r="F417" i="12" a="1"/>
  <c r="F417" i="12" s="1"/>
  <c r="F418" i="12" a="1"/>
  <c r="F418" i="12" s="1"/>
  <c r="F419" i="12" a="1"/>
  <c r="F419" i="12" s="1"/>
  <c r="F420" i="12" a="1"/>
  <c r="F420" i="12" s="1"/>
  <c r="F421" i="12" a="1"/>
  <c r="F421" i="12"/>
  <c r="F422" i="12" a="1"/>
  <c r="F422" i="12"/>
  <c r="F423" i="12" a="1"/>
  <c r="F423" i="12"/>
  <c r="F424" i="12" a="1"/>
  <c r="F424" i="12" s="1"/>
  <c r="F425" i="12" a="1"/>
  <c r="F425" i="12" s="1"/>
  <c r="F426" i="12" a="1"/>
  <c r="F426" i="12" s="1"/>
  <c r="F427" i="12" a="1"/>
  <c r="F427" i="12" s="1"/>
  <c r="F428" i="12" a="1"/>
  <c r="F428" i="12" s="1"/>
  <c r="F429" i="12" a="1"/>
  <c r="F429" i="12"/>
  <c r="F430" i="12" a="1"/>
  <c r="F430" i="12"/>
  <c r="F431" i="12" a="1"/>
  <c r="F431" i="12"/>
  <c r="F432" i="12" a="1"/>
  <c r="F432" i="12" s="1"/>
  <c r="F433" i="12" a="1"/>
  <c r="F433" i="12" s="1"/>
  <c r="F434" i="12" a="1"/>
  <c r="F434" i="12" s="1"/>
  <c r="F435" i="12" a="1"/>
  <c r="F435" i="12" s="1"/>
  <c r="F436" i="12" a="1"/>
  <c r="F436" i="12" s="1"/>
  <c r="F437" i="12" a="1"/>
  <c r="F437" i="12"/>
  <c r="F438" i="12" a="1"/>
  <c r="F438" i="12"/>
  <c r="F439" i="12" a="1"/>
  <c r="F439" i="12"/>
  <c r="F440" i="12" a="1"/>
  <c r="F440" i="12" s="1"/>
  <c r="F441" i="12" a="1"/>
  <c r="F441" i="12" s="1"/>
  <c r="F442" i="12" a="1"/>
  <c r="F442" i="12" s="1"/>
  <c r="F443" i="12" a="1"/>
  <c r="F443" i="12" s="1"/>
  <c r="F444" i="12" a="1"/>
  <c r="F444" i="12" s="1"/>
  <c r="F445" i="12" a="1"/>
  <c r="F445" i="12"/>
  <c r="F446" i="12" a="1"/>
  <c r="F446" i="12"/>
  <c r="F447" i="12" a="1"/>
  <c r="F447" i="12"/>
  <c r="F448" i="12" a="1"/>
  <c r="F448" i="12" s="1"/>
  <c r="F449" i="12" a="1"/>
  <c r="F449" i="12" s="1"/>
  <c r="F450" i="12" a="1"/>
  <c r="F450" i="12" s="1"/>
  <c r="F451" i="12" a="1"/>
  <c r="F451" i="12" s="1"/>
  <c r="F452" i="12" a="1"/>
  <c r="F452" i="12" s="1"/>
  <c r="F453" i="12" a="1"/>
  <c r="F453" i="12"/>
  <c r="F454" i="12" a="1"/>
  <c r="F454" i="12"/>
  <c r="F455" i="12" a="1"/>
  <c r="F455" i="12" s="1"/>
  <c r="F456" i="12" a="1"/>
  <c r="F456" i="12" s="1"/>
  <c r="F457" i="12" a="1"/>
  <c r="F457" i="12" s="1"/>
  <c r="F458" i="12" a="1"/>
  <c r="F458" i="12" s="1"/>
  <c r="F459" i="12" a="1"/>
  <c r="F459" i="12" s="1"/>
  <c r="F460" i="12" a="1"/>
  <c r="F460" i="12" s="1"/>
  <c r="F461" i="12" a="1"/>
  <c r="F461" i="12"/>
  <c r="F462" i="12" a="1"/>
  <c r="F462" i="12"/>
  <c r="F463" i="12" a="1"/>
  <c r="F463" i="12"/>
  <c r="F464" i="12" a="1"/>
  <c r="F464" i="12" s="1"/>
  <c r="F465" i="12" a="1"/>
  <c r="F465" i="12" s="1"/>
  <c r="F466" i="12" a="1"/>
  <c r="F466" i="12" s="1"/>
  <c r="F467" i="12" a="1"/>
  <c r="F467" i="12" s="1"/>
  <c r="F468" i="12" a="1"/>
  <c r="F468" i="12" s="1"/>
  <c r="F469" i="12" a="1"/>
  <c r="F469" i="12" s="1"/>
  <c r="F470" i="12" a="1"/>
  <c r="F470" i="12"/>
  <c r="F471" i="12" a="1"/>
  <c r="F471" i="12"/>
  <c r="F472" i="12" a="1"/>
  <c r="F472" i="12" s="1"/>
  <c r="F473" i="12" a="1"/>
  <c r="F473" i="12"/>
  <c r="F474" i="12" a="1"/>
  <c r="F474" i="12" s="1"/>
  <c r="F475" i="12" a="1"/>
  <c r="F475" i="12" s="1"/>
  <c r="F476" i="12" a="1"/>
  <c r="F476" i="12" s="1"/>
  <c r="F477" i="12" a="1"/>
  <c r="F477" i="12"/>
  <c r="F478" i="12" a="1"/>
  <c r="F478" i="12"/>
  <c r="F479" i="12" a="1"/>
  <c r="F479" i="12"/>
  <c r="F480" i="12" a="1"/>
  <c r="F480" i="12" s="1"/>
  <c r="F481" i="12" a="1"/>
  <c r="F481" i="12" s="1"/>
  <c r="F482" i="12" a="1"/>
  <c r="F482" i="12"/>
  <c r="F483" i="12" a="1"/>
  <c r="F483" i="12" s="1"/>
  <c r="F484" i="12" a="1"/>
  <c r="F484" i="12" s="1"/>
  <c r="F485" i="12" a="1"/>
  <c r="F485" i="12"/>
  <c r="F486" i="12" a="1"/>
  <c r="F486" i="12"/>
  <c r="F487" i="12" a="1"/>
  <c r="F487" i="12"/>
  <c r="F488" i="12" a="1"/>
  <c r="F488" i="12" s="1"/>
  <c r="F489" i="12" a="1"/>
  <c r="F489" i="12" s="1"/>
  <c r="F490" i="12" a="1"/>
  <c r="F490" i="12" s="1"/>
  <c r="F491" i="12" a="1"/>
  <c r="F491" i="12"/>
  <c r="F492" i="12" a="1"/>
  <c r="F492" i="12" s="1"/>
  <c r="F493" i="12" a="1"/>
  <c r="F493" i="12"/>
  <c r="F494" i="12" a="1"/>
  <c r="F494" i="12"/>
  <c r="F495" i="12" a="1"/>
  <c r="F495" i="12"/>
  <c r="F496" i="12" a="1"/>
  <c r="F496" i="12" s="1"/>
  <c r="F497" i="12" a="1"/>
  <c r="F497" i="12" s="1"/>
  <c r="F498" i="12" a="1"/>
  <c r="F498" i="12" s="1"/>
  <c r="F499" i="12" a="1"/>
  <c r="F499" i="12" s="1"/>
  <c r="F500" i="12" a="1"/>
  <c r="F500" i="12" s="1"/>
  <c r="F501" i="12" a="1"/>
  <c r="F501" i="12"/>
  <c r="F502" i="12" a="1"/>
  <c r="F502" i="12"/>
  <c r="F503" i="12" a="1"/>
  <c r="F503" i="12"/>
  <c r="F504" i="12" a="1"/>
  <c r="F504" i="12" s="1"/>
  <c r="F505" i="12" a="1"/>
  <c r="F505" i="12" s="1"/>
  <c r="F506" i="12" a="1"/>
  <c r="F506" i="12" s="1"/>
  <c r="F507" i="12" a="1"/>
  <c r="F507" i="12" s="1"/>
  <c r="F508" i="12" a="1"/>
  <c r="F508" i="12" s="1"/>
  <c r="F509" i="12" a="1"/>
  <c r="F509" i="12"/>
  <c r="F510" i="12" a="1"/>
  <c r="F510" i="12" s="1"/>
  <c r="F511" i="12" a="1"/>
  <c r="F511" i="12"/>
  <c r="F512" i="12" a="1"/>
  <c r="F512" i="12" s="1"/>
  <c r="F513" i="12" a="1"/>
  <c r="F513" i="12" s="1"/>
  <c r="F514" i="12" a="1"/>
  <c r="F514" i="12" s="1"/>
  <c r="F515" i="12" a="1"/>
  <c r="F515" i="12" s="1"/>
  <c r="F516" i="12" a="1"/>
  <c r="F516" i="12" s="1"/>
  <c r="F517" i="12" a="1"/>
  <c r="F517" i="12"/>
  <c r="F518" i="12" a="1"/>
  <c r="F518" i="12"/>
  <c r="F519" i="12" a="1"/>
  <c r="F519" i="12" s="1"/>
  <c r="F520" i="12" a="1"/>
  <c r="F520" i="12"/>
  <c r="F521" i="12" a="1"/>
  <c r="F521" i="12" s="1"/>
  <c r="F522" i="12" a="1"/>
  <c r="F522" i="12"/>
  <c r="F523" i="12" a="1"/>
  <c r="F523" i="12"/>
  <c r="F524" i="12" a="1"/>
  <c r="F524" i="12"/>
  <c r="F525" i="12" a="1"/>
  <c r="F525" i="12" s="1"/>
  <c r="F526" i="12" a="1"/>
  <c r="F526" i="12"/>
  <c r="F527" i="12" a="1"/>
  <c r="F527" i="12"/>
  <c r="F528" i="12" a="1"/>
  <c r="F528" i="12"/>
  <c r="F529" i="12" a="1"/>
  <c r="F529" i="12" s="1"/>
  <c r="F530" i="12" a="1"/>
  <c r="F530" i="12"/>
  <c r="F531" i="12" a="1"/>
  <c r="F531" i="12" s="1"/>
  <c r="F532" i="12" a="1"/>
  <c r="F532" i="12"/>
  <c r="F533" i="12" a="1"/>
  <c r="F533" i="12" s="1"/>
  <c r="F534" i="12" a="1"/>
  <c r="F534" i="12"/>
  <c r="F535" i="12" a="1"/>
  <c r="F535" i="12"/>
  <c r="F536" i="12" a="1"/>
  <c r="F536" i="12"/>
  <c r="F537" i="12" a="1"/>
  <c r="F537" i="12" s="1"/>
  <c r="F538" i="12" a="1"/>
  <c r="F538" i="12"/>
  <c r="F539" i="12" a="1"/>
  <c r="F539" i="12" s="1"/>
  <c r="F540" i="12" a="1"/>
  <c r="F540" i="12"/>
  <c r="F541" i="12" a="1"/>
  <c r="F541" i="12" s="1"/>
  <c r="F542" i="12" a="1"/>
  <c r="F542" i="12"/>
  <c r="F543" i="12" a="1"/>
  <c r="F543" i="12" s="1"/>
  <c r="F544" i="12" a="1"/>
  <c r="F544" i="12"/>
  <c r="F545" i="12" a="1"/>
  <c r="F545" i="12" s="1"/>
  <c r="F546" i="12" a="1"/>
  <c r="F546" i="12"/>
  <c r="F547" i="12" a="1"/>
  <c r="F547" i="12"/>
  <c r="F548" i="12" a="1"/>
  <c r="F548" i="12"/>
  <c r="F549" i="12" a="1"/>
  <c r="F549" i="12" s="1"/>
  <c r="F550" i="12" a="1"/>
  <c r="F550" i="12"/>
  <c r="F551" i="12" a="1"/>
  <c r="F551" i="12" s="1"/>
  <c r="F552" i="12" a="1"/>
  <c r="F552" i="12"/>
  <c r="F553" i="12" a="1"/>
  <c r="F553" i="12" s="1"/>
  <c r="F554" i="12" a="1"/>
  <c r="F554" i="12"/>
  <c r="F555" i="12" a="1"/>
  <c r="F555" i="12"/>
  <c r="F556" i="12" a="1"/>
  <c r="F556" i="12"/>
  <c r="F557" i="12" a="1"/>
  <c r="F557" i="12" s="1"/>
  <c r="F558" i="12" a="1"/>
  <c r="F558" i="12"/>
  <c r="F559" i="12" a="1"/>
  <c r="F559" i="12"/>
  <c r="F560" i="12" a="1"/>
  <c r="F560" i="12"/>
  <c r="F561" i="12" a="1"/>
  <c r="F561" i="12" s="1"/>
  <c r="F562" i="12" a="1"/>
  <c r="F562" i="12"/>
  <c r="F563" i="12" a="1"/>
  <c r="F563" i="12" s="1"/>
  <c r="F564" i="12" a="1"/>
  <c r="F564" i="12"/>
  <c r="F565" i="12" a="1"/>
  <c r="F565" i="12" s="1"/>
  <c r="F566" i="12" a="1"/>
  <c r="F566" i="12"/>
  <c r="F567" i="12" a="1"/>
  <c r="F567" i="12"/>
  <c r="F568" i="12" a="1"/>
  <c r="F568" i="12"/>
  <c r="F569" i="12" a="1"/>
  <c r="F569" i="12" s="1"/>
  <c r="F570" i="12" a="1"/>
  <c r="F570" i="12"/>
  <c r="F571" i="12" a="1"/>
  <c r="F571" i="12" s="1"/>
  <c r="F572" i="12" a="1"/>
  <c r="F572" i="12"/>
  <c r="F573" i="12" a="1"/>
  <c r="F573" i="12" s="1"/>
  <c r="F574" i="12" a="1"/>
  <c r="F574" i="12"/>
  <c r="F575" i="12" a="1"/>
  <c r="F575" i="12" s="1"/>
  <c r="F576" i="12" a="1"/>
  <c r="F576" i="12"/>
  <c r="F577" i="12" a="1"/>
  <c r="F577" i="12" s="1"/>
  <c r="F578" i="12" a="1"/>
  <c r="F578" i="12"/>
  <c r="F579" i="12" a="1"/>
  <c r="F579" i="12"/>
  <c r="F580" i="12" a="1"/>
  <c r="F580" i="12" s="1"/>
  <c r="F581" i="12" a="1"/>
  <c r="F581" i="12" s="1"/>
  <c r="F582" i="12" a="1"/>
  <c r="F582" i="12"/>
  <c r="F583" i="12" a="1"/>
  <c r="F583" i="12" s="1"/>
  <c r="F584" i="12" a="1"/>
  <c r="F584" i="12" s="1"/>
  <c r="F585" i="12" a="1"/>
  <c r="F585" i="12" s="1"/>
  <c r="F586" i="12" a="1"/>
  <c r="F586" i="12"/>
  <c r="F587" i="12" a="1"/>
  <c r="F587" i="12" s="1"/>
  <c r="F588" i="12" a="1"/>
  <c r="F588" i="12"/>
  <c r="F589" i="12" a="1"/>
  <c r="F589" i="12" s="1"/>
  <c r="F590" i="12" a="1"/>
  <c r="F590" i="12"/>
  <c r="F591" i="12" a="1"/>
  <c r="F591" i="12"/>
  <c r="F592" i="12" a="1"/>
  <c r="F592" i="12" s="1"/>
  <c r="F593" i="12" a="1"/>
  <c r="F593" i="12" s="1"/>
  <c r="F594" i="12" a="1"/>
  <c r="F594" i="12"/>
  <c r="F595" i="12" a="1"/>
  <c r="F595" i="12" s="1"/>
  <c r="F596" i="12" a="1"/>
  <c r="F596" i="12" s="1"/>
  <c r="F597" i="12" a="1"/>
  <c r="F597" i="12" s="1"/>
  <c r="F598" i="12" a="1"/>
  <c r="F598" i="12"/>
  <c r="F599" i="12" a="1"/>
  <c r="F599" i="12"/>
  <c r="F600" i="12" a="1"/>
  <c r="F600" i="12"/>
  <c r="F601" i="12" a="1"/>
  <c r="F601" i="12" s="1"/>
  <c r="F602" i="12" a="1"/>
  <c r="F602" i="12"/>
  <c r="F603" i="12" a="1"/>
  <c r="F603" i="12" s="1"/>
  <c r="F604" i="12" a="1"/>
  <c r="F604" i="12" s="1"/>
  <c r="F605" i="12" a="1"/>
  <c r="F605" i="12" s="1"/>
  <c r="F606" i="12" a="1"/>
  <c r="F606" i="12" s="1"/>
  <c r="F607" i="12" a="1"/>
  <c r="F607" i="12" s="1"/>
  <c r="F608" i="12" a="1"/>
  <c r="F608" i="12"/>
  <c r="F609" i="12" a="1"/>
  <c r="F609" i="12" s="1"/>
  <c r="F610" i="12" a="1"/>
  <c r="F610" i="12"/>
  <c r="F611" i="12" a="1"/>
  <c r="F611" i="12"/>
  <c r="F612" i="12" a="1"/>
  <c r="F612" i="12" s="1"/>
  <c r="F613" i="12" a="1"/>
  <c r="F613" i="12" s="1"/>
  <c r="F614" i="12" a="1"/>
  <c r="F614" i="12"/>
  <c r="F615" i="12" a="1"/>
  <c r="F615" i="12" s="1"/>
  <c r="F616" i="12" a="1"/>
  <c r="F616" i="12" s="1"/>
  <c r="F617" i="12" a="1"/>
  <c r="F617" i="12" s="1"/>
  <c r="F618" i="12" a="1"/>
  <c r="F618" i="12" s="1"/>
  <c r="F619" i="12" a="1"/>
  <c r="F619" i="12" s="1"/>
  <c r="F620" i="12" a="1"/>
  <c r="F620" i="12"/>
  <c r="F621" i="12" a="1"/>
  <c r="F621" i="12" s="1"/>
  <c r="F622" i="12" a="1"/>
  <c r="F622" i="12"/>
  <c r="F623" i="12" a="1"/>
  <c r="F623" i="12"/>
  <c r="F624" i="12" a="1"/>
  <c r="F624" i="12" s="1"/>
  <c r="F625" i="12" a="1"/>
  <c r="F625" i="12" s="1"/>
  <c r="F626" i="12" a="1"/>
  <c r="F626" i="12" s="1"/>
  <c r="F627" i="12" a="1"/>
  <c r="F627" i="12" s="1"/>
  <c r="F628" i="12" a="1"/>
  <c r="F628" i="12" s="1"/>
  <c r="F629" i="12" a="1"/>
  <c r="F629" i="12" s="1"/>
  <c r="F630" i="12" a="1"/>
  <c r="F630" i="12" s="1"/>
  <c r="F631" i="12" a="1"/>
  <c r="F631" i="12"/>
  <c r="F632" i="12" a="1"/>
  <c r="F632" i="12"/>
  <c r="F633" i="12" a="1"/>
  <c r="F633" i="12" s="1"/>
  <c r="F634" i="12" a="1"/>
  <c r="F634" i="12"/>
  <c r="F635" i="12" a="1"/>
  <c r="F635" i="12" s="1"/>
  <c r="F636" i="12" a="1"/>
  <c r="F636" i="12" s="1"/>
  <c r="F637" i="12" a="1"/>
  <c r="F637" i="12" s="1"/>
  <c r="F638" i="12" a="1"/>
  <c r="F638" i="12" s="1"/>
  <c r="F639" i="12" a="1"/>
  <c r="F639" i="12" s="1"/>
  <c r="F640" i="12" a="1"/>
  <c r="F640" i="12"/>
  <c r="F641" i="12" a="1"/>
  <c r="F641" i="12" s="1"/>
  <c r="F642" i="12" a="1"/>
  <c r="F642" i="12" s="1"/>
  <c r="F643" i="12" a="1"/>
  <c r="F643" i="12"/>
  <c r="F644" i="12" a="1"/>
  <c r="F644" i="12" s="1"/>
  <c r="F645" i="12" a="1"/>
  <c r="F645" i="12" s="1"/>
  <c r="F646" i="12" a="1"/>
  <c r="F646" i="12"/>
  <c r="F647" i="12" a="1"/>
  <c r="F647" i="12" s="1"/>
  <c r="F648" i="12" a="1"/>
  <c r="F648" i="12" s="1"/>
  <c r="F649" i="12" a="1"/>
  <c r="F649" i="12" s="1"/>
  <c r="F650" i="12" a="1"/>
  <c r="F650" i="12" s="1"/>
  <c r="F651" i="12" a="1"/>
  <c r="F651" i="12"/>
  <c r="F652" i="12" a="1"/>
  <c r="F652" i="12"/>
  <c r="F653" i="12" a="1"/>
  <c r="F653" i="12" s="1"/>
  <c r="F654" i="12" a="1"/>
  <c r="F654" i="12"/>
  <c r="F655" i="12" a="1"/>
  <c r="F655" i="12"/>
  <c r="F656" i="12" a="1"/>
  <c r="F656" i="12" s="1"/>
  <c r="F657" i="12" a="1"/>
  <c r="F657" i="12" s="1"/>
  <c r="F658" i="12" a="1"/>
  <c r="F658" i="12" s="1"/>
  <c r="F659" i="12" a="1"/>
  <c r="F659" i="12" s="1"/>
  <c r="F660" i="12" a="1"/>
  <c r="F660" i="12" s="1"/>
  <c r="F661" i="12" a="1"/>
  <c r="F661" i="12" s="1"/>
  <c r="F662" i="12" a="1"/>
  <c r="F662" i="12" s="1"/>
  <c r="F663" i="12" a="1"/>
  <c r="F663" i="12"/>
  <c r="F664" i="12" a="1"/>
  <c r="F664" i="12"/>
  <c r="F665" i="12" a="1"/>
  <c r="F665" i="12" s="1"/>
  <c r="F666" i="12" a="1"/>
  <c r="F666" i="12"/>
  <c r="F667" i="12" a="1"/>
  <c r="F667" i="12" s="1"/>
  <c r="F668" i="12" a="1"/>
  <c r="F668" i="12" s="1"/>
  <c r="F669" i="12" a="1"/>
  <c r="F669" i="12" s="1"/>
  <c r="F670" i="12" a="1"/>
  <c r="F670" i="12" s="1"/>
  <c r="F671" i="12" a="1"/>
  <c r="F671" i="12" s="1"/>
  <c r="F672" i="12" a="1"/>
  <c r="F672" i="12"/>
  <c r="F673" i="12" a="1"/>
  <c r="F673" i="12" s="1"/>
  <c r="F674" i="12" a="1"/>
  <c r="F674" i="12"/>
  <c r="F675" i="12" a="1"/>
  <c r="F675" i="12"/>
  <c r="F676" i="12" a="1"/>
  <c r="F676" i="12" s="1"/>
  <c r="F677" i="12" a="1"/>
  <c r="F677" i="12" s="1"/>
  <c r="F678" i="12" a="1"/>
  <c r="F678" i="12"/>
  <c r="F679" i="12" a="1"/>
  <c r="F679" i="12" s="1"/>
  <c r="F680" i="12" a="1"/>
  <c r="F680" i="12" s="1"/>
  <c r="F681" i="12" a="1"/>
  <c r="F681" i="12" s="1"/>
  <c r="F682" i="12" a="1"/>
  <c r="F682" i="12" s="1"/>
  <c r="F683" i="12" a="1"/>
  <c r="F683" i="12" s="1"/>
  <c r="F684" i="12" a="1"/>
  <c r="F684" i="12"/>
  <c r="F685" i="12" a="1"/>
  <c r="F685" i="12" s="1"/>
  <c r="F686" i="12" a="1"/>
  <c r="F686" i="12"/>
  <c r="F687" i="12" a="1"/>
  <c r="F687" i="12"/>
  <c r="F688" i="12" a="1"/>
  <c r="F688" i="12" s="1"/>
  <c r="F689" i="12" a="1"/>
  <c r="F689" i="12" s="1"/>
  <c r="F690" i="12" a="1"/>
  <c r="F690" i="12" s="1"/>
  <c r="F691" i="12" a="1"/>
  <c r="F691" i="12" s="1"/>
  <c r="F692" i="12" a="1"/>
  <c r="F692" i="12" s="1"/>
  <c r="F693" i="12" a="1"/>
  <c r="F693" i="12" s="1"/>
  <c r="F694" i="12" a="1"/>
  <c r="F694" i="12" s="1"/>
  <c r="F695" i="12" a="1"/>
  <c r="F695" i="12"/>
  <c r="F696" i="12" a="1"/>
  <c r="F696" i="12"/>
  <c r="F697" i="12" a="1"/>
  <c r="F697" i="12" s="1"/>
  <c r="F698" i="12" a="1"/>
  <c r="F698" i="12"/>
  <c r="F699" i="12" a="1"/>
  <c r="F699" i="12" s="1"/>
  <c r="F700" i="12" a="1"/>
  <c r="F700" i="12" s="1"/>
  <c r="F701" i="12" a="1"/>
  <c r="F701" i="12" s="1"/>
  <c r="F702" i="12" a="1"/>
  <c r="F702" i="12" s="1"/>
  <c r="F703" i="12" a="1"/>
  <c r="F703" i="12" s="1"/>
  <c r="F704" i="12" a="1"/>
  <c r="F704" i="12"/>
  <c r="F705" i="12" a="1"/>
  <c r="F705" i="12" s="1"/>
  <c r="F706" i="12" a="1"/>
  <c r="F706" i="12"/>
  <c r="F707" i="12" a="1"/>
  <c r="F707" i="12"/>
  <c r="F708" i="12" a="1"/>
  <c r="F708" i="12" s="1"/>
  <c r="F709" i="12" a="1"/>
  <c r="F709" i="12" s="1"/>
  <c r="F710" i="12" a="1"/>
  <c r="F710" i="12"/>
  <c r="F711" i="12" a="1"/>
  <c r="F711" i="12" s="1"/>
  <c r="F712" i="12" a="1"/>
  <c r="F712" i="12" s="1"/>
  <c r="F713" i="12" a="1"/>
  <c r="F713" i="12" s="1"/>
  <c r="F714" i="12" a="1"/>
  <c r="F714" i="12" s="1"/>
  <c r="F715" i="12" a="1"/>
  <c r="F715" i="12"/>
  <c r="F716" i="12" a="1"/>
  <c r="F716" i="12"/>
  <c r="F717" i="12" a="1"/>
  <c r="F717" i="12" s="1"/>
  <c r="F718" i="12" a="1"/>
  <c r="F718" i="12"/>
  <c r="F719" i="12" a="1"/>
  <c r="F719" i="12"/>
  <c r="F720" i="12" a="1"/>
  <c r="F720" i="12" s="1"/>
  <c r="F721" i="12" a="1"/>
  <c r="F721" i="12" s="1"/>
  <c r="F722" i="12" a="1"/>
  <c r="F722" i="12" s="1"/>
  <c r="F723" i="12" a="1"/>
  <c r="F723" i="12" s="1"/>
  <c r="F724" i="12" a="1"/>
  <c r="F724" i="12" s="1"/>
  <c r="F725" i="12" a="1"/>
  <c r="F725" i="12" s="1"/>
  <c r="F726" i="12" a="1"/>
  <c r="F726" i="12" s="1"/>
  <c r="F727" i="12" a="1"/>
  <c r="F727" i="12"/>
  <c r="F728" i="12" a="1"/>
  <c r="F728" i="12"/>
  <c r="F729" i="12" a="1"/>
  <c r="F729" i="12" s="1"/>
  <c r="F730" i="12" a="1"/>
  <c r="F730" i="12"/>
  <c r="F731" i="12" a="1"/>
  <c r="F731" i="12" s="1"/>
  <c r="F732" i="12" a="1"/>
  <c r="F732" i="12" s="1"/>
  <c r="F733" i="12" a="1"/>
  <c r="F733" i="12" s="1"/>
  <c r="F734" i="12" a="1"/>
  <c r="F734" i="12" s="1"/>
  <c r="F735" i="12" a="1"/>
  <c r="F735" i="12" s="1"/>
  <c r="F736" i="12" a="1"/>
  <c r="F736" i="12"/>
  <c r="F737" i="12" a="1"/>
  <c r="F737" i="12" s="1"/>
  <c r="F738" i="12" a="1"/>
  <c r="F738" i="12"/>
  <c r="F739" i="12" a="1"/>
  <c r="F739" i="12"/>
  <c r="F740" i="12" a="1"/>
  <c r="F740" i="12" s="1"/>
  <c r="F741" i="12" a="1"/>
  <c r="F741" i="12" s="1"/>
  <c r="F742" i="12" a="1"/>
  <c r="F742" i="12"/>
  <c r="F743" i="12" a="1"/>
  <c r="F743" i="12" s="1"/>
  <c r="F744" i="12" a="1"/>
  <c r="F744" i="12" s="1"/>
  <c r="F745" i="12" a="1"/>
  <c r="F745" i="12" s="1"/>
  <c r="F746" i="12" a="1"/>
  <c r="F746" i="12" s="1"/>
  <c r="F747" i="12" a="1"/>
  <c r="F747" i="12"/>
  <c r="F748" i="12" a="1"/>
  <c r="F748" i="12"/>
  <c r="F749" i="12" a="1"/>
  <c r="F749" i="12" s="1"/>
  <c r="F750" i="12" a="1"/>
  <c r="F750" i="12"/>
  <c r="F751" i="12" a="1"/>
  <c r="F751" i="12"/>
  <c r="F752" i="12" a="1"/>
  <c r="F752" i="12" s="1"/>
  <c r="F753" i="12" a="1"/>
  <c r="F753" i="12" s="1"/>
  <c r="F754" i="12" a="1"/>
  <c r="F754" i="12" s="1"/>
  <c r="F755" i="12" a="1"/>
  <c r="F755" i="12" s="1"/>
  <c r="F756" i="12" a="1"/>
  <c r="F756" i="12" s="1"/>
  <c r="F757" i="12" a="1"/>
  <c r="F757" i="12" s="1"/>
  <c r="F758" i="12" a="1"/>
  <c r="F758" i="12" s="1"/>
  <c r="F759" i="12" a="1"/>
  <c r="F759" i="12"/>
  <c r="F760" i="12" a="1"/>
  <c r="F760" i="12"/>
  <c r="F761" i="12" a="1"/>
  <c r="F761" i="12" s="1"/>
  <c r="F762" i="12" a="1"/>
  <c r="F762" i="12"/>
  <c r="F763" i="12" a="1"/>
  <c r="F763" i="12" s="1"/>
  <c r="F764" i="12" a="1"/>
  <c r="F764" i="12" s="1"/>
  <c r="F765" i="12" a="1"/>
  <c r="F765" i="12" s="1"/>
  <c r="F766" i="12" a="1"/>
  <c r="F766" i="12" s="1"/>
  <c r="F767" i="12" a="1"/>
  <c r="F767" i="12" s="1"/>
  <c r="F768" i="12" a="1"/>
  <c r="F768" i="12"/>
  <c r="F769" i="12" a="1"/>
  <c r="F769" i="12" s="1"/>
  <c r="F770" i="12" a="1"/>
  <c r="F770" i="12"/>
  <c r="F771" i="12" a="1"/>
  <c r="F771" i="12"/>
  <c r="F772" i="12" a="1"/>
  <c r="F772" i="12" s="1"/>
  <c r="F773" i="12" a="1"/>
  <c r="F773" i="12" s="1"/>
  <c r="F774" i="12" a="1"/>
  <c r="F774" i="12"/>
  <c r="F775" i="12" a="1"/>
  <c r="F775" i="12" s="1"/>
  <c r="F776" i="12" a="1"/>
  <c r="F776" i="12" s="1"/>
  <c r="F777" i="12" a="1"/>
  <c r="F777" i="12" s="1"/>
  <c r="F778" i="12" a="1"/>
  <c r="F778" i="12" s="1"/>
  <c r="F779" i="12" a="1"/>
  <c r="F779" i="12"/>
  <c r="F780" i="12" a="1"/>
  <c r="F780" i="12"/>
  <c r="F781" i="12" a="1"/>
  <c r="F781" i="12" s="1"/>
  <c r="F782" i="12" a="1"/>
  <c r="F782" i="12"/>
  <c r="F783" i="12" a="1"/>
  <c r="F783" i="12"/>
  <c r="F784" i="12" a="1"/>
  <c r="F784" i="12" s="1"/>
  <c r="F785" i="12" a="1"/>
  <c r="F785" i="12" s="1"/>
  <c r="F786" i="12" a="1"/>
  <c r="F786" i="12" s="1"/>
  <c r="F787" i="12" a="1"/>
  <c r="F787" i="12" s="1"/>
  <c r="F788" i="12" a="1"/>
  <c r="F788" i="12" s="1"/>
  <c r="F789" i="12" a="1"/>
  <c r="F789" i="12" s="1"/>
  <c r="F790" i="12" a="1"/>
  <c r="F790" i="12" s="1"/>
  <c r="F791" i="12" a="1"/>
  <c r="F791" i="12"/>
  <c r="F792" i="12" a="1"/>
  <c r="F792" i="12"/>
  <c r="F793" i="12" a="1"/>
  <c r="F793" i="12" s="1"/>
  <c r="F794" i="12" a="1"/>
  <c r="F794" i="12"/>
  <c r="F795" i="12" a="1"/>
  <c r="F795" i="12" s="1"/>
  <c r="F796" i="12" a="1"/>
  <c r="F796" i="12" s="1"/>
  <c r="F797" i="12" a="1"/>
  <c r="F797" i="12" s="1"/>
  <c r="F798" i="12" a="1"/>
  <c r="F798" i="12" s="1"/>
  <c r="F799" i="12" a="1"/>
  <c r="F799" i="12" s="1"/>
  <c r="F800" i="12" a="1"/>
  <c r="F800" i="12"/>
  <c r="F801" i="12" a="1"/>
  <c r="F801" i="12" s="1"/>
  <c r="F802" i="12" a="1"/>
  <c r="F802" i="12"/>
  <c r="F803" i="12" a="1"/>
  <c r="F803" i="12"/>
  <c r="F804" i="12" a="1"/>
  <c r="F804" i="12" s="1"/>
  <c r="F805" i="12" a="1"/>
  <c r="F805" i="12" s="1"/>
  <c r="F806" i="12" a="1"/>
  <c r="F806" i="12"/>
  <c r="F807" i="12" a="1"/>
  <c r="F807" i="12" s="1"/>
  <c r="F808" i="12" a="1"/>
  <c r="F808" i="12" s="1"/>
  <c r="F809" i="12" a="1"/>
  <c r="F809" i="12" s="1"/>
  <c r="F810" i="12" a="1"/>
  <c r="F810" i="12" s="1"/>
  <c r="F811" i="12" a="1"/>
  <c r="F811" i="12"/>
  <c r="F812" i="12" a="1"/>
  <c r="F812" i="12"/>
  <c r="F813" i="12" a="1"/>
  <c r="F813" i="12" s="1"/>
  <c r="F814" i="12" a="1"/>
  <c r="F814" i="12"/>
  <c r="F815" i="12" a="1"/>
  <c r="F815" i="12"/>
  <c r="F816" i="12" a="1"/>
  <c r="F816" i="12" s="1"/>
  <c r="F817" i="12" a="1"/>
  <c r="F817" i="12" s="1"/>
  <c r="F818" i="12" a="1"/>
  <c r="F818" i="12" s="1"/>
  <c r="F819" i="12" a="1"/>
  <c r="F819" i="12" s="1"/>
  <c r="F820" i="12" a="1"/>
  <c r="F820" i="12" s="1"/>
  <c r="F821" i="12" a="1"/>
  <c r="F821" i="12" s="1"/>
  <c r="F822" i="12" a="1"/>
  <c r="F822" i="12" s="1"/>
  <c r="F823" i="12" a="1"/>
  <c r="F823" i="12"/>
  <c r="F824" i="12" a="1"/>
  <c r="F824" i="12"/>
  <c r="F825" i="12" a="1"/>
  <c r="F825" i="12" s="1"/>
  <c r="F826" i="12" a="1"/>
  <c r="F826" i="12"/>
  <c r="F827" i="12" a="1"/>
  <c r="F827" i="12" s="1"/>
  <c r="F828" i="12" a="1"/>
  <c r="F828" i="12" s="1"/>
  <c r="F829" i="12" a="1"/>
  <c r="F829" i="12" s="1"/>
  <c r="F830" i="12" a="1"/>
  <c r="F830" i="12" s="1"/>
  <c r="F831" i="12" a="1"/>
  <c r="F831" i="12" s="1"/>
  <c r="F832" i="12" a="1"/>
  <c r="F832" i="12"/>
  <c r="F833" i="12" a="1"/>
  <c r="F833" i="12" s="1"/>
  <c r="F834" i="12" a="1"/>
  <c r="F834" i="12"/>
  <c r="F835" i="12" a="1"/>
  <c r="F835" i="12"/>
  <c r="F836" i="12" a="1"/>
  <c r="F836" i="12" s="1"/>
  <c r="F837" i="12" a="1"/>
  <c r="F837" i="12" s="1"/>
  <c r="F838" i="12" a="1"/>
  <c r="F838" i="12"/>
  <c r="F839" i="12" a="1"/>
  <c r="F839" i="12" s="1"/>
  <c r="F840" i="12" a="1"/>
  <c r="F840" i="12" s="1"/>
  <c r="F841" i="12" a="1"/>
  <c r="F841" i="12" s="1"/>
  <c r="F842" i="12" a="1"/>
  <c r="F842" i="12" s="1"/>
  <c r="F843" i="12" a="1"/>
  <c r="F843" i="12"/>
  <c r="F844" i="12" a="1"/>
  <c r="F844" i="12"/>
  <c r="F845" i="12" a="1"/>
  <c r="F845" i="12" s="1"/>
  <c r="F846" i="12" a="1"/>
  <c r="F846" i="12"/>
  <c r="F847" i="12" a="1"/>
  <c r="F847" i="12"/>
  <c r="F848" i="12" a="1"/>
  <c r="F848" i="12" s="1"/>
  <c r="F849" i="12" a="1"/>
  <c r="F849" i="12" s="1"/>
  <c r="F850" i="12" a="1"/>
  <c r="F850" i="12" s="1"/>
  <c r="F851" i="12" a="1"/>
  <c r="F851" i="12" s="1"/>
  <c r="F852" i="12" a="1"/>
  <c r="F852" i="12" s="1"/>
  <c r="F853" i="12" a="1"/>
  <c r="F853" i="12" s="1"/>
  <c r="F854" i="12" a="1"/>
  <c r="F854" i="12" s="1"/>
  <c r="F855" i="12" a="1"/>
  <c r="F855" i="12"/>
  <c r="F856" i="12" a="1"/>
  <c r="F856" i="12"/>
  <c r="F857" i="12" a="1"/>
  <c r="F857" i="12" s="1"/>
  <c r="F858" i="12" a="1"/>
  <c r="F858" i="12"/>
  <c r="F859" i="12" a="1"/>
  <c r="F859" i="12" s="1"/>
  <c r="F860" i="12" a="1"/>
  <c r="F860" i="12" s="1"/>
  <c r="F861" i="12" a="1"/>
  <c r="F861" i="12" s="1"/>
  <c r="F862" i="12" a="1"/>
  <c r="F862" i="12" s="1"/>
  <c r="F863" i="12" a="1"/>
  <c r="F863" i="12" s="1"/>
  <c r="F864" i="12" a="1"/>
  <c r="F864" i="12"/>
  <c r="F865" i="12" a="1"/>
  <c r="F865" i="12" s="1"/>
  <c r="F866" i="12" a="1"/>
  <c r="F866" i="12"/>
  <c r="F867" i="12" a="1"/>
  <c r="F867" i="12"/>
  <c r="F868" i="12" a="1"/>
  <c r="F868" i="12" s="1"/>
  <c r="F869" i="12" a="1"/>
  <c r="F869" i="12" s="1"/>
  <c r="F870" i="12" a="1"/>
  <c r="F870" i="12"/>
  <c r="F871" i="12" a="1"/>
  <c r="F871" i="12" s="1"/>
  <c r="F872" i="12" a="1"/>
  <c r="F872" i="12" s="1"/>
  <c r="F873" i="12" a="1"/>
  <c r="F873" i="12" s="1"/>
  <c r="F874" i="12" a="1"/>
  <c r="F874" i="12" s="1"/>
  <c r="F875" i="12" a="1"/>
  <c r="F875" i="12"/>
  <c r="F876" i="12" a="1"/>
  <c r="F876" i="12"/>
  <c r="F877" i="12" a="1"/>
  <c r="F877" i="12" s="1"/>
  <c r="F878" i="12" a="1"/>
  <c r="F878" i="12"/>
  <c r="F879" i="12" a="1"/>
  <c r="F879" i="12"/>
  <c r="F880" i="12" a="1"/>
  <c r="F880" i="12" s="1"/>
  <c r="F881" i="12" a="1"/>
  <c r="F881" i="12" s="1"/>
  <c r="F882" i="12" a="1"/>
  <c r="F882" i="12" s="1"/>
  <c r="F883" i="12" a="1"/>
  <c r="F883" i="12" s="1"/>
  <c r="F884" i="12" a="1"/>
  <c r="F884" i="12" s="1"/>
  <c r="F885" i="12" a="1"/>
  <c r="F885" i="12" s="1"/>
  <c r="F886" i="12" a="1"/>
  <c r="F886" i="12" s="1"/>
  <c r="F887" i="12" a="1"/>
  <c r="F887" i="12"/>
  <c r="F888" i="12" a="1"/>
  <c r="F888" i="12"/>
  <c r="F889" i="12" a="1"/>
  <c r="F889" i="12" s="1"/>
  <c r="F890" i="12" a="1"/>
  <c r="F890" i="12"/>
  <c r="F891" i="12" a="1"/>
  <c r="F891" i="12" s="1"/>
  <c r="F892" i="12" a="1"/>
  <c r="F892" i="12" s="1"/>
  <c r="F893" i="12" a="1"/>
  <c r="F893" i="12" s="1"/>
  <c r="F894" i="12" a="1"/>
  <c r="F894" i="12" s="1"/>
  <c r="F895" i="12" a="1"/>
  <c r="F895" i="12" s="1"/>
  <c r="F896" i="12" a="1"/>
  <c r="F896" i="12"/>
  <c r="F897" i="12" a="1"/>
  <c r="F897" i="12" s="1"/>
  <c r="F898" i="12" a="1"/>
  <c r="F898" i="12"/>
  <c r="F899" i="12" a="1"/>
  <c r="F899" i="12"/>
  <c r="F900" i="12" a="1"/>
  <c r="F900" i="12" s="1"/>
  <c r="F901" i="12" a="1"/>
  <c r="F901" i="12" s="1"/>
  <c r="F902" i="12" a="1"/>
  <c r="F902" i="12"/>
  <c r="F903" i="12" a="1"/>
  <c r="F903" i="12" s="1"/>
  <c r="F904" i="12" a="1"/>
  <c r="F904" i="12" s="1"/>
  <c r="F905" i="12" a="1"/>
  <c r="F905" i="12" s="1"/>
  <c r="F906" i="12" a="1"/>
  <c r="F906" i="12" s="1"/>
  <c r="F907" i="12" a="1"/>
  <c r="F907" i="12"/>
  <c r="F908" i="12" a="1"/>
  <c r="F908" i="12"/>
  <c r="F909" i="12" a="1"/>
  <c r="F909" i="12" s="1"/>
  <c r="F910" i="12" a="1"/>
  <c r="F910" i="12"/>
  <c r="F911" i="12" a="1"/>
  <c r="F911" i="12"/>
  <c r="F912" i="12" a="1"/>
  <c r="F912" i="12" s="1"/>
  <c r="F913" i="12" a="1"/>
  <c r="F913" i="12" s="1"/>
  <c r="F914" i="12" a="1"/>
  <c r="F914" i="12" s="1"/>
  <c r="F915" i="12" a="1"/>
  <c r="F915" i="12" s="1"/>
  <c r="F916" i="12" a="1"/>
  <c r="F916" i="12" s="1"/>
  <c r="F917" i="12" a="1"/>
  <c r="F917" i="12" s="1"/>
  <c r="F918" i="12" a="1"/>
  <c r="F918" i="12" s="1"/>
  <c r="F919" i="12" a="1"/>
  <c r="F919" i="12"/>
  <c r="F920" i="12" a="1"/>
  <c r="F920" i="12"/>
  <c r="F921" i="12" a="1"/>
  <c r="F921" i="12" s="1"/>
  <c r="F922" i="12" a="1"/>
  <c r="F922" i="12"/>
  <c r="F923" i="12" a="1"/>
  <c r="F923" i="12" s="1"/>
  <c r="F924" i="12" a="1"/>
  <c r="F924" i="12" s="1"/>
  <c r="F925" i="12" a="1"/>
  <c r="F925" i="12" s="1"/>
  <c r="F926" i="12" a="1"/>
  <c r="F926" i="12" s="1"/>
  <c r="F927" i="12" a="1"/>
  <c r="F927" i="12" s="1"/>
  <c r="F928" i="12" a="1"/>
  <c r="F928" i="12"/>
  <c r="F929" i="12" a="1"/>
  <c r="F929" i="12" s="1"/>
  <c r="F930" i="12" a="1"/>
  <c r="F930" i="12"/>
  <c r="F931" i="12" a="1"/>
  <c r="F931" i="12"/>
  <c r="F932" i="12" a="1"/>
  <c r="F932" i="12" s="1"/>
  <c r="F933" i="12" a="1"/>
  <c r="F933" i="12" s="1"/>
  <c r="F934" i="12" a="1"/>
  <c r="F934" i="12"/>
  <c r="F935" i="12" a="1"/>
  <c r="F935" i="12" s="1"/>
  <c r="F936" i="12" a="1"/>
  <c r="F936" i="12" s="1"/>
  <c r="F937" i="12" a="1"/>
  <c r="F937" i="12" s="1"/>
  <c r="F938" i="12" a="1"/>
  <c r="F938" i="12" s="1"/>
  <c r="F939" i="12" a="1"/>
  <c r="F939" i="12"/>
  <c r="F940" i="12" a="1"/>
  <c r="F940" i="12"/>
  <c r="F941" i="12" a="1"/>
  <c r="F941" i="12" s="1"/>
  <c r="F942" i="12" a="1"/>
  <c r="F942" i="12"/>
  <c r="F943" i="12" a="1"/>
  <c r="F943" i="12"/>
  <c r="F944" i="12" a="1"/>
  <c r="F944" i="12" s="1"/>
  <c r="F945" i="12" a="1"/>
  <c r="F945" i="12" s="1"/>
  <c r="F946" i="12" a="1"/>
  <c r="F946" i="12" s="1"/>
  <c r="F947" i="12" a="1"/>
  <c r="F947" i="12" s="1"/>
  <c r="F948" i="12" a="1"/>
  <c r="F948" i="12" s="1"/>
  <c r="F949" i="12" a="1"/>
  <c r="F949" i="12" s="1"/>
  <c r="F950" i="12" a="1"/>
  <c r="F950" i="12" s="1"/>
  <c r="F951" i="12" a="1"/>
  <c r="F951" i="12"/>
  <c r="F952" i="12" a="1"/>
  <c r="F952" i="12"/>
  <c r="F953" i="12" a="1"/>
  <c r="F953" i="12" s="1"/>
  <c r="F954" i="12" a="1"/>
  <c r="F954" i="12"/>
  <c r="F955" i="12" a="1"/>
  <c r="F955" i="12" s="1"/>
  <c r="F956" i="12" a="1"/>
  <c r="F956" i="12" s="1"/>
  <c r="F957" i="12" a="1"/>
  <c r="F957" i="12" s="1"/>
  <c r="F958" i="12" a="1"/>
  <c r="F958" i="12" s="1"/>
  <c r="F959" i="12" a="1"/>
  <c r="F959" i="12" s="1"/>
  <c r="F960" i="12" a="1"/>
  <c r="F960" i="12"/>
  <c r="F961" i="12" a="1"/>
  <c r="F961" i="12" s="1"/>
  <c r="F962" i="12" a="1"/>
  <c r="F962" i="12"/>
  <c r="F963" i="12" a="1"/>
  <c r="F963" i="12"/>
  <c r="F964" i="12" a="1"/>
  <c r="F964" i="12" s="1"/>
  <c r="F965" i="12" a="1"/>
  <c r="F965" i="12" s="1"/>
  <c r="F966" i="12" a="1"/>
  <c r="F966" i="12"/>
  <c r="F967" i="12" a="1"/>
  <c r="F967" i="12" s="1"/>
  <c r="F968" i="12" a="1"/>
  <c r="F968" i="12" s="1"/>
  <c r="F969" i="12" a="1"/>
  <c r="F969" i="12" s="1"/>
  <c r="F970" i="12" a="1"/>
  <c r="F970" i="12" s="1"/>
  <c r="F971" i="12" a="1"/>
  <c r="F971" i="12"/>
  <c r="F972" i="12" a="1"/>
  <c r="F972" i="12"/>
  <c r="F973" i="12" a="1"/>
  <c r="F973" i="12" s="1"/>
  <c r="F974" i="12" a="1"/>
  <c r="F974" i="12"/>
  <c r="F975" i="12" a="1"/>
  <c r="F975" i="12"/>
  <c r="F976" i="12" a="1"/>
  <c r="F976" i="12" s="1"/>
  <c r="F977" i="12" a="1"/>
  <c r="F977" i="12" s="1"/>
  <c r="F978" i="12" a="1"/>
  <c r="F978" i="12" s="1"/>
  <c r="F979" i="12" a="1"/>
  <c r="F979" i="12" s="1"/>
  <c r="F980" i="12" a="1"/>
  <c r="F980" i="12" s="1"/>
  <c r="F981" i="12" a="1"/>
  <c r="F981" i="12" s="1"/>
  <c r="F982" i="12" a="1"/>
  <c r="F982" i="12" s="1"/>
  <c r="F983" i="12" a="1"/>
  <c r="F983" i="12"/>
  <c r="F984" i="12" a="1"/>
  <c r="F984" i="12"/>
  <c r="F985" i="12" a="1"/>
  <c r="F985" i="12" s="1"/>
  <c r="F986" i="12" a="1"/>
  <c r="F986" i="12"/>
  <c r="F987" i="12" a="1"/>
  <c r="F987" i="12" s="1"/>
  <c r="F988" i="12" a="1"/>
  <c r="F988" i="12" s="1"/>
  <c r="F989" i="12" a="1"/>
  <c r="F989" i="12" s="1"/>
  <c r="F990" i="12" a="1"/>
  <c r="F990" i="12" s="1"/>
  <c r="F991" i="12" a="1"/>
  <c r="F991" i="12" s="1"/>
  <c r="F992" i="12" a="1"/>
  <c r="F992" i="12"/>
  <c r="F993" i="12" a="1"/>
  <c r="F993" i="12" s="1"/>
  <c r="F994" i="12" a="1"/>
  <c r="F994" i="12"/>
  <c r="F995" i="12" a="1"/>
  <c r="F995" i="12"/>
  <c r="F996" i="12" a="1"/>
  <c r="F996" i="12" s="1"/>
  <c r="F997" i="12" a="1"/>
  <c r="F997" i="12" s="1"/>
  <c r="F998" i="12" a="1"/>
  <c r="F998" i="12"/>
  <c r="F999" i="12" a="1"/>
  <c r="F999" i="12" s="1"/>
  <c r="F1000" i="12" a="1"/>
  <c r="F1000" i="12" s="1"/>
  <c r="F1001" i="12" a="1"/>
  <c r="F1001" i="12" s="1"/>
  <c r="F1002" i="12" a="1"/>
  <c r="F1002" i="12" s="1"/>
  <c r="F1003" i="12" a="1"/>
  <c r="F1003" i="12"/>
  <c r="F1004" i="12" a="1"/>
  <c r="F1004" i="12"/>
  <c r="F1005" i="12" a="1"/>
  <c r="F1005" i="12" s="1"/>
  <c r="F1006" i="12" a="1"/>
  <c r="F1006" i="12"/>
  <c r="F1007" i="12" a="1"/>
  <c r="F1007" i="12"/>
  <c r="F1008" i="12" a="1"/>
  <c r="F1008" i="12" s="1"/>
  <c r="F1009" i="12" a="1"/>
  <c r="F1009" i="12" s="1"/>
  <c r="F1010" i="12" a="1"/>
  <c r="F1010" i="12" s="1"/>
  <c r="F1011" i="12" a="1"/>
  <c r="F1011" i="12" s="1"/>
  <c r="F1012" i="12" a="1"/>
  <c r="F1012" i="12" s="1"/>
  <c r="F1013" i="12" a="1"/>
  <c r="F1013" i="12" s="1"/>
  <c r="F1014" i="12" a="1"/>
  <c r="F1014" i="12"/>
  <c r="F1015" i="12" a="1"/>
  <c r="F1015" i="12"/>
  <c r="F1016" i="12" a="1"/>
  <c r="F1016" i="12"/>
  <c r="F1017" i="12" a="1"/>
  <c r="F1017" i="12" s="1"/>
  <c r="F1018" i="12" a="1"/>
  <c r="F1018" i="12"/>
  <c r="F1019" i="12" a="1"/>
  <c r="F1019" i="12" s="1"/>
  <c r="F1020" i="12" a="1"/>
  <c r="F1020" i="12" s="1"/>
  <c r="F1021" i="12" a="1"/>
  <c r="F1021" i="12" s="1"/>
  <c r="F1022" i="12" a="1"/>
  <c r="F1022" i="12" s="1"/>
  <c r="F1023" i="12" a="1"/>
  <c r="F1023" i="12" s="1"/>
  <c r="F1024" i="12" a="1"/>
  <c r="F1024" i="12"/>
  <c r="F1025" i="12" a="1"/>
  <c r="F1025" i="12" s="1"/>
  <c r="F1026" i="12" a="1"/>
  <c r="F1026" i="12" s="1"/>
  <c r="F1027" i="12" a="1"/>
  <c r="F1027" i="12"/>
  <c r="F1028" i="12" a="1"/>
  <c r="F1028" i="12" s="1"/>
  <c r="F1029" i="12" a="1"/>
  <c r="F1029" i="12" s="1"/>
  <c r="F1030" i="12" a="1"/>
  <c r="F1030" i="12"/>
  <c r="F1031" i="12" a="1"/>
  <c r="F1031" i="12" s="1"/>
  <c r="F1032" i="12" a="1"/>
  <c r="F1032" i="12"/>
  <c r="F1033" i="12" a="1"/>
  <c r="F1033" i="12" s="1"/>
  <c r="F1034" i="12" a="1"/>
  <c r="F1034" i="12" s="1"/>
  <c r="F1035" i="12" a="1"/>
  <c r="F1035" i="12"/>
  <c r="F1036" i="12" a="1"/>
  <c r="F1036" i="12" s="1"/>
  <c r="F1037" i="12" a="1"/>
  <c r="F1037" i="12" s="1"/>
  <c r="F1038" i="12" a="1"/>
  <c r="F1038" i="12"/>
  <c r="F1039" i="12" a="1"/>
  <c r="F1039" i="12"/>
  <c r="F1040" i="12" a="1"/>
  <c r="F1040" i="12" s="1"/>
  <c r="F1041" i="12" a="1"/>
  <c r="F1041" i="12" s="1"/>
  <c r="F1042" i="12" a="1"/>
  <c r="F1042" i="12" s="1"/>
  <c r="F1043" i="12" a="1"/>
  <c r="F1043" i="12" s="1"/>
  <c r="F1044" i="12" a="1"/>
  <c r="F1044" i="12"/>
  <c r="F1045" i="12" a="1"/>
  <c r="F1045" i="12" s="1"/>
  <c r="F1046" i="12" a="1"/>
  <c r="F1046" i="12" s="1"/>
  <c r="F1047" i="12" a="1"/>
  <c r="F1047" i="12"/>
  <c r="F1048" i="12" a="1"/>
  <c r="F1048" i="12"/>
  <c r="F1049" i="12" a="1"/>
  <c r="F1049" i="12" s="1"/>
  <c r="F1050" i="12" a="1"/>
  <c r="F1050" i="12"/>
  <c r="F1051" i="12" a="1"/>
  <c r="F1051" i="12" s="1"/>
  <c r="F1052" i="12" a="1"/>
  <c r="F1052" i="12" s="1"/>
  <c r="F1053" i="12" a="1"/>
  <c r="F1053" i="12" s="1"/>
  <c r="F1054" i="12" a="1"/>
  <c r="F1054" i="12" s="1"/>
  <c r="F1055" i="12" a="1"/>
  <c r="F1055" i="12" s="1"/>
  <c r="F1056" i="12" a="1"/>
  <c r="F1056" i="12"/>
  <c r="F1057" i="12" a="1"/>
  <c r="F1057" i="12" s="1"/>
  <c r="F1058" i="12" a="1"/>
  <c r="F1058" i="12"/>
  <c r="F1059" i="12" a="1"/>
  <c r="F1059" i="12"/>
  <c r="F1060" i="12" a="1"/>
  <c r="F1060" i="12" s="1"/>
  <c r="F1061" i="12" a="1"/>
  <c r="F1061" i="12" s="1"/>
  <c r="F1062" i="12" a="1"/>
  <c r="F1062" i="12"/>
  <c r="F1063" i="12" a="1"/>
  <c r="F1063" i="12"/>
  <c r="F1064" i="12" a="1"/>
  <c r="F1064" i="12"/>
  <c r="F1065" i="12" a="1"/>
  <c r="F1065" i="12" s="1"/>
  <c r="F1066" i="12" a="1"/>
  <c r="F1066" i="12" s="1"/>
  <c r="F1067" i="12" a="1"/>
  <c r="F1067" i="12" s="1"/>
  <c r="F1068" i="12" a="1"/>
  <c r="F1068" i="12"/>
  <c r="F1069" i="12" a="1"/>
  <c r="F1069" i="12" s="1"/>
  <c r="F1070" i="12" a="1"/>
  <c r="F1070" i="12"/>
  <c r="F1071" i="12" a="1"/>
  <c r="F1071" i="12"/>
  <c r="F1072" i="12" a="1"/>
  <c r="F1072" i="12"/>
  <c r="F1073" i="12" a="1"/>
  <c r="F1073" i="12" s="1"/>
  <c r="F1074" i="12" a="1"/>
  <c r="F1074" i="12" s="1"/>
  <c r="F1075" i="12" a="1"/>
  <c r="F1075" i="12" s="1"/>
  <c r="F1076" i="12" a="1"/>
  <c r="F1076" i="12"/>
  <c r="F1077" i="12" a="1"/>
  <c r="F1077" i="12" s="1"/>
  <c r="F1078" i="12" a="1"/>
  <c r="F1078" i="12"/>
  <c r="F1079" i="12" a="1"/>
  <c r="F1079" i="12"/>
  <c r="F1080" i="12" a="1"/>
  <c r="F1080" i="12"/>
  <c r="F1081" i="12" a="1"/>
  <c r="F1081" i="12" s="1"/>
  <c r="F1082" i="12" a="1"/>
  <c r="F1082" i="12" s="1"/>
  <c r="F1083" i="12" a="1"/>
  <c r="F1083" i="12" s="1"/>
  <c r="F1084" i="12" a="1"/>
  <c r="F1084" i="12" s="1"/>
  <c r="F1085" i="12" a="1"/>
  <c r="F1085" i="12" s="1"/>
  <c r="F1086" i="12" a="1"/>
  <c r="F1086" i="12" s="1"/>
  <c r="F1087" i="12" a="1"/>
  <c r="F1087" i="12" s="1"/>
  <c r="F1088" i="12" a="1"/>
  <c r="F1088" i="12"/>
  <c r="F1089" i="12" a="1"/>
  <c r="F1089" i="12" s="1"/>
  <c r="F1090" i="12" a="1"/>
  <c r="F1090" i="12"/>
  <c r="F1091" i="12" a="1"/>
  <c r="F1091" i="12"/>
  <c r="F1092" i="12" a="1"/>
  <c r="F1092" i="12" s="1"/>
  <c r="F1093" i="12" a="1"/>
  <c r="F1093" i="12" s="1"/>
  <c r="F1094" i="12" a="1"/>
  <c r="F1094" i="12"/>
  <c r="F1095" i="12" a="1"/>
  <c r="F1095" i="12"/>
  <c r="F1096" i="12" a="1"/>
  <c r="F1096" i="12"/>
  <c r="F1097" i="12" a="1"/>
  <c r="F1097" i="12" s="1"/>
  <c r="F1098" i="12" a="1"/>
  <c r="F1098" i="12" s="1"/>
  <c r="F1099" i="12" a="1"/>
  <c r="F1099" i="12"/>
  <c r="F1100" i="12" a="1"/>
  <c r="F1100" i="12"/>
  <c r="F1101" i="12" a="1"/>
  <c r="F1101" i="12" s="1"/>
  <c r="F1102" i="12" a="1"/>
  <c r="F1102" i="12"/>
  <c r="F1103" i="12" a="1"/>
  <c r="F1103" i="12"/>
  <c r="F1104" i="12" a="1"/>
  <c r="F1104" i="12" s="1"/>
  <c r="F1105" i="12" a="1"/>
  <c r="F1105" i="12" s="1"/>
  <c r="F1106" i="12" a="1"/>
  <c r="F1106" i="12" s="1"/>
  <c r="F1107" i="12" a="1"/>
  <c r="F1107" i="12" s="1"/>
  <c r="F1108" i="12" a="1"/>
  <c r="F1108" i="12" s="1"/>
  <c r="F1109" i="12" a="1"/>
  <c r="F1109" i="12" s="1"/>
  <c r="F1110" i="12" a="1"/>
  <c r="F1110" i="12" s="1"/>
  <c r="F1111" i="12" a="1"/>
  <c r="F1111" i="12"/>
  <c r="F1112" i="12" a="1"/>
  <c r="F1112" i="12"/>
  <c r="F1113" i="12" a="1"/>
  <c r="F1113" i="12" s="1"/>
  <c r="F1114" i="12" a="1"/>
  <c r="F1114" i="12"/>
  <c r="F1115" i="12" a="1"/>
  <c r="F1115" i="12" s="1"/>
  <c r="F1116" i="12" a="1"/>
  <c r="F1116" i="12" s="1"/>
  <c r="F1117" i="12" a="1"/>
  <c r="F1117" i="12" s="1"/>
  <c r="F1118" i="12" a="1"/>
  <c r="F1118" i="12" s="1"/>
  <c r="F1119" i="12" a="1"/>
  <c r="F1119" i="12"/>
  <c r="F1120" i="12" a="1"/>
  <c r="F1120" i="12"/>
  <c r="F1121" i="12" a="1"/>
  <c r="F1121" i="12" s="1"/>
  <c r="F1122" i="12" a="1"/>
  <c r="F1122" i="12"/>
  <c r="F1123" i="12" a="1"/>
  <c r="F1123" i="12" s="1"/>
  <c r="F1124" i="12" a="1"/>
  <c r="F1124" i="12" s="1"/>
  <c r="F1125" i="12" a="1"/>
  <c r="F1125" i="12" s="1"/>
  <c r="F1126" i="12" a="1"/>
  <c r="F1126" i="12"/>
  <c r="F1127" i="12" a="1"/>
  <c r="F1127" i="12"/>
  <c r="F1128" i="12" a="1"/>
  <c r="F1128" i="12" s="1"/>
  <c r="F1129" i="12" a="1"/>
  <c r="F1129" i="12" s="1"/>
  <c r="F1130" i="12" a="1"/>
  <c r="F1130" i="12" s="1"/>
  <c r="F1131" i="12" a="1"/>
  <c r="F1131" i="12"/>
  <c r="F1132" i="12" a="1"/>
  <c r="F1132" i="12" s="1"/>
  <c r="F1133" i="12" a="1"/>
  <c r="F1133" i="12" s="1"/>
  <c r="F1134" i="12" a="1"/>
  <c r="F1134" i="12"/>
  <c r="F1135" i="12" a="1"/>
  <c r="F1135" i="12"/>
  <c r="F1136" i="12" a="1"/>
  <c r="F1136" i="12" s="1"/>
  <c r="F1137" i="12" a="1"/>
  <c r="F1137" i="12" s="1"/>
  <c r="F1138" i="12" a="1"/>
  <c r="F1138" i="12" s="1"/>
  <c r="F1139" i="12" a="1"/>
  <c r="F1139" i="12" s="1"/>
  <c r="F1140" i="12" a="1"/>
  <c r="F1140" i="12"/>
  <c r="F1141" i="12" a="1"/>
  <c r="F1141" i="12" s="1"/>
  <c r="F1142" i="12" a="1"/>
  <c r="F1142" i="12" s="1"/>
  <c r="F1143" i="12" a="1"/>
  <c r="F1143" i="12"/>
  <c r="F1144" i="12" a="1"/>
  <c r="F1144" i="12"/>
  <c r="F1145" i="12" a="1"/>
  <c r="F1145" i="12" s="1"/>
  <c r="F1146" i="12" a="1"/>
  <c r="F1146" i="12"/>
  <c r="F1147" i="12" a="1"/>
  <c r="F1147" i="12" s="1"/>
  <c r="F1148" i="12" a="1"/>
  <c r="F1148" i="12" s="1"/>
  <c r="F1149" i="12" a="1"/>
  <c r="F1149" i="12" s="1"/>
  <c r="F1150" i="12" a="1"/>
  <c r="F1150" i="12"/>
  <c r="F1151" i="12" a="1"/>
  <c r="F1151" i="12" s="1"/>
  <c r="F1152" i="12" a="1"/>
  <c r="F1152" i="12"/>
  <c r="F1153" i="12" a="1"/>
  <c r="F1153" i="12" s="1"/>
  <c r="F1154" i="12" a="1"/>
  <c r="F1154" i="12" s="1"/>
  <c r="F1155" i="12" a="1"/>
  <c r="F1155" i="12"/>
  <c r="F1156" i="12" a="1"/>
  <c r="F1156" i="12" s="1"/>
  <c r="F1157" i="12" a="1"/>
  <c r="F1157" i="12" s="1"/>
  <c r="F1158" i="12" a="1"/>
  <c r="F1158" i="12" s="1"/>
  <c r="F1159" i="12" a="1"/>
  <c r="F1159" i="12" s="1"/>
  <c r="F1160" i="12" a="1"/>
  <c r="F1160" i="12" s="1"/>
  <c r="F1161" i="12" a="1"/>
  <c r="F1161" i="12" s="1"/>
  <c r="F1162" i="12" a="1"/>
  <c r="F1162" i="12"/>
  <c r="F1163" i="12" a="1"/>
  <c r="F1163" i="12" s="1"/>
  <c r="F1164" i="12" a="1"/>
  <c r="F1164" i="12" s="1"/>
  <c r="F1165" i="12" a="1"/>
  <c r="F1165" i="12" s="1"/>
  <c r="F1166" i="12" a="1"/>
  <c r="F1166" i="12"/>
  <c r="F1167" i="12" a="1"/>
  <c r="F1167" i="12"/>
  <c r="F1168" i="12" a="1"/>
  <c r="F1168" i="12" s="1"/>
  <c r="F1169" i="12" a="1"/>
  <c r="F1169" i="12" s="1"/>
  <c r="F1170" i="12" a="1"/>
  <c r="F1170" i="12" s="1"/>
  <c r="F1171" i="12" a="1"/>
  <c r="F1171" i="12"/>
  <c r="F1172" i="12" a="1"/>
  <c r="F1172" i="12" s="1"/>
  <c r="F1173" i="12" a="1"/>
  <c r="F1173" i="12" s="1"/>
  <c r="F1174" i="12" a="1"/>
  <c r="F1174" i="12" s="1"/>
  <c r="F1175" i="12" a="1"/>
  <c r="F1175" i="12" s="1"/>
  <c r="F1176" i="12" a="1"/>
  <c r="F1176" i="12" s="1"/>
  <c r="F1177" i="12" a="1"/>
  <c r="F1177" i="12" s="1"/>
  <c r="F1178" i="12" a="1"/>
  <c r="F1178" i="12"/>
  <c r="F1179" i="12" a="1"/>
  <c r="F1179" i="12" s="1"/>
  <c r="F1180" i="12" a="1"/>
  <c r="F1180" i="12" s="1"/>
  <c r="F1181" i="12" a="1"/>
  <c r="F1181" i="12" s="1"/>
  <c r="F1182" i="12" a="1"/>
  <c r="F1182" i="12"/>
  <c r="F1183" i="12" a="1"/>
  <c r="F1183" i="12"/>
  <c r="F1184" i="12" a="1"/>
  <c r="F1184" i="12" s="1"/>
  <c r="F1185" i="12" a="1"/>
  <c r="F1185" i="12" s="1"/>
  <c r="F1186" i="12" a="1"/>
  <c r="F1186" i="12" s="1"/>
  <c r="F1187" i="12" a="1"/>
  <c r="F1187" i="12"/>
  <c r="F1188" i="12" a="1"/>
  <c r="F1188" i="12" s="1"/>
  <c r="F1189" i="12" a="1"/>
  <c r="F1189" i="12" s="1"/>
  <c r="F1190" i="12" a="1"/>
  <c r="F1190" i="12" s="1"/>
  <c r="F1191" i="12" a="1"/>
  <c r="F1191" i="12" s="1"/>
  <c r="F1192" i="12" a="1"/>
  <c r="F1192" i="12" s="1"/>
  <c r="F1193" i="12" a="1"/>
  <c r="F1193" i="12" s="1"/>
  <c r="F1194" i="12" a="1"/>
  <c r="F1194" i="12"/>
  <c r="F1195" i="12" a="1"/>
  <c r="F1195" i="12" s="1"/>
  <c r="F1196" i="12" a="1"/>
  <c r="F1196" i="12" s="1"/>
  <c r="F1197" i="12" a="1"/>
  <c r="F1197" i="12" s="1"/>
  <c r="F1198" i="12" a="1"/>
  <c r="F1198" i="12"/>
  <c r="F1199" i="12" a="1"/>
  <c r="F1199" i="12"/>
  <c r="F1200" i="12" a="1"/>
  <c r="F1200" i="12" s="1"/>
  <c r="F1201" i="12" a="1"/>
  <c r="F1201" i="12" s="1"/>
  <c r="F1202" i="12" a="1"/>
  <c r="F1202" i="12" s="1"/>
  <c r="F1203" i="12" a="1"/>
  <c r="F1203" i="12"/>
  <c r="F1204" i="12" a="1"/>
  <c r="F1204" i="12" s="1"/>
  <c r="F1205" i="12" a="1"/>
  <c r="F1205" i="12" s="1"/>
  <c r="F1206" i="12" a="1"/>
  <c r="F1206" i="12" s="1"/>
  <c r="F1207" i="12" a="1"/>
  <c r="F1207" i="12" s="1"/>
  <c r="F1208" i="12" a="1"/>
  <c r="F1208" i="12" s="1"/>
  <c r="F1209" i="12" a="1"/>
  <c r="F1209" i="12" s="1"/>
  <c r="F1210" i="12" a="1"/>
  <c r="F1210" i="12"/>
  <c r="F1211" i="12" a="1"/>
  <c r="F1211" i="12" s="1"/>
  <c r="F1212" i="12" a="1"/>
  <c r="F1212" i="12" s="1"/>
  <c r="F1213" i="12" a="1"/>
  <c r="F1213" i="12" s="1"/>
  <c r="F1214" i="12" a="1"/>
  <c r="F1214" i="12"/>
  <c r="F1215" i="12" a="1"/>
  <c r="F1215" i="12"/>
  <c r="F1216" i="12" a="1"/>
  <c r="F1216" i="12" s="1"/>
  <c r="F1217" i="12" a="1"/>
  <c r="F1217" i="12" s="1"/>
  <c r="F1218" i="12" a="1"/>
  <c r="F1218" i="12" s="1"/>
  <c r="F1219" i="12" a="1"/>
  <c r="F1219" i="12"/>
  <c r="F1220" i="12" a="1"/>
  <c r="F1220" i="12" s="1"/>
  <c r="F1221" i="12" a="1"/>
  <c r="F1221" i="12" s="1"/>
  <c r="F1222" i="12" a="1"/>
  <c r="F1222" i="12" s="1"/>
  <c r="F1223" i="12" a="1"/>
  <c r="F1223" i="12" s="1"/>
  <c r="F1224" i="12" a="1"/>
  <c r="F1224" i="12" s="1"/>
  <c r="F1225" i="12" a="1"/>
  <c r="F1225" i="12" s="1"/>
  <c r="F1226" i="12" a="1"/>
  <c r="F1226" i="12"/>
  <c r="F1227" i="12" a="1"/>
  <c r="F1227" i="12" s="1"/>
  <c r="F1228" i="12" a="1"/>
  <c r="F1228" i="12" s="1"/>
  <c r="F1229" i="12" a="1"/>
  <c r="F1229" i="12" s="1"/>
  <c r="F1230" i="12" a="1"/>
  <c r="F1230" i="12"/>
  <c r="F1231" i="12" a="1"/>
  <c r="F1231" i="12"/>
  <c r="F1232" i="12" a="1"/>
  <c r="F1232" i="12" s="1"/>
  <c r="F1233" i="12" a="1"/>
  <c r="F1233" i="12" s="1"/>
  <c r="F1234" i="12" a="1"/>
  <c r="F1234" i="12" s="1"/>
  <c r="F1235" i="12" a="1"/>
  <c r="F1235" i="12"/>
  <c r="F1236" i="12" a="1"/>
  <c r="F1236" i="12" s="1"/>
  <c r="F1237" i="12" a="1"/>
  <c r="F1237" i="12" s="1"/>
  <c r="F1238" i="12" a="1"/>
  <c r="F1238" i="12" s="1"/>
  <c r="F1239" i="12" a="1"/>
  <c r="F1239" i="12" s="1"/>
  <c r="F1240" i="12" a="1"/>
  <c r="F1240" i="12" s="1"/>
  <c r="F1241" i="12" a="1"/>
  <c r="F1241" i="12" s="1"/>
  <c r="F1242" i="12" a="1"/>
  <c r="F1242" i="12"/>
  <c r="F1243" i="12" a="1"/>
  <c r="F1243" i="12" s="1"/>
  <c r="F1244" i="12" a="1"/>
  <c r="F1244" i="12" s="1"/>
  <c r="F1245" i="12" a="1"/>
  <c r="F1245" i="12" s="1"/>
  <c r="F1246" i="12" a="1"/>
  <c r="F1246" i="12"/>
  <c r="F1247" i="12" a="1"/>
  <c r="F1247" i="12"/>
  <c r="F1248" i="12" a="1"/>
  <c r="F1248" i="12" s="1"/>
  <c r="F1249" i="12" a="1"/>
  <c r="F1249" i="12" s="1"/>
  <c r="F1250" i="12" a="1"/>
  <c r="F1250" i="12" s="1"/>
  <c r="F1251" i="12" a="1"/>
  <c r="F1251" i="12"/>
  <c r="F1252" i="12" a="1"/>
  <c r="F1252" i="12" s="1"/>
  <c r="F1253" i="12" a="1"/>
  <c r="F1253" i="12" s="1"/>
  <c r="F1254" i="12" a="1"/>
  <c r="F1254" i="12" s="1"/>
  <c r="F1255" i="12" a="1"/>
  <c r="F1255" i="12" s="1"/>
  <c r="F1256" i="12" a="1"/>
  <c r="F1256" i="12" s="1"/>
  <c r="F1257" i="12" a="1"/>
  <c r="F1257" i="12" s="1"/>
  <c r="F1258" i="12" a="1"/>
  <c r="F1258" i="12"/>
  <c r="F1259" i="12" a="1"/>
  <c r="F1259" i="12" s="1"/>
  <c r="F1260" i="12" a="1"/>
  <c r="F1260" i="12" s="1"/>
  <c r="F1261" i="12" a="1"/>
  <c r="F1261" i="12" s="1"/>
  <c r="F1262" i="12" a="1"/>
  <c r="F1262" i="12"/>
  <c r="F1263" i="12" a="1"/>
  <c r="F1263" i="12"/>
  <c r="F1264" i="12" a="1"/>
  <c r="F1264" i="12" s="1"/>
  <c r="F1265" i="12" a="1"/>
  <c r="F1265" i="12" s="1"/>
  <c r="F1266" i="12" a="1"/>
  <c r="F1266" i="12" s="1"/>
  <c r="F1267" i="12" a="1"/>
  <c r="F1267" i="12"/>
  <c r="F1268" i="12" a="1"/>
  <c r="F1268" i="12" s="1"/>
  <c r="F1269" i="12" a="1"/>
  <c r="F1269" i="12" s="1"/>
  <c r="F1270" i="12" a="1"/>
  <c r="F1270" i="12" s="1"/>
  <c r="F1271" i="12" a="1"/>
  <c r="F1271" i="12" s="1"/>
  <c r="F1272" i="12" a="1"/>
  <c r="F1272" i="12" s="1"/>
  <c r="F1273" i="12" a="1"/>
  <c r="F1273" i="12" s="1"/>
  <c r="F1274" i="12" a="1"/>
  <c r="F1274" i="12"/>
  <c r="F1275" i="12" a="1"/>
  <c r="F1275" i="12" s="1"/>
  <c r="F1276" i="12" a="1"/>
  <c r="F1276" i="12" s="1"/>
  <c r="F1277" i="12" a="1"/>
  <c r="F1277" i="12" s="1"/>
  <c r="F1278" i="12" a="1"/>
  <c r="F1278" i="12"/>
  <c r="F1279" i="12" a="1"/>
  <c r="F1279" i="12"/>
  <c r="F1280" i="12" a="1"/>
  <c r="F1280" i="12" s="1"/>
  <c r="F1281" i="12" a="1"/>
  <c r="F1281" i="12" s="1"/>
  <c r="F1282" i="12" a="1"/>
  <c r="F1282" i="12" s="1"/>
  <c r="F1283" i="12" a="1"/>
  <c r="F1283" i="12"/>
  <c r="F1284" i="12" a="1"/>
  <c r="F1284" i="12" s="1"/>
  <c r="F1285" i="12" a="1"/>
  <c r="F1285" i="12" s="1"/>
  <c r="F1286" i="12" a="1"/>
  <c r="F1286" i="12" s="1"/>
  <c r="F1287" i="12" a="1"/>
  <c r="F1287" i="12" s="1"/>
  <c r="F1288" i="12" a="1"/>
  <c r="F1288" i="12" s="1"/>
  <c r="F1289" i="12" a="1"/>
  <c r="F1289" i="12" s="1"/>
  <c r="F1290" i="12" a="1"/>
  <c r="F1290" i="12"/>
  <c r="F1291" i="12" a="1"/>
  <c r="F1291" i="12" s="1"/>
  <c r="F1292" i="12" a="1"/>
  <c r="F1292" i="12" s="1"/>
  <c r="F1293" i="12" a="1"/>
  <c r="F1293" i="12" s="1"/>
  <c r="F1294" i="12" a="1"/>
  <c r="F1294" i="12"/>
  <c r="F1295" i="12" a="1"/>
  <c r="F1295" i="12"/>
  <c r="F1296" i="12" a="1"/>
  <c r="F1296" i="12" s="1"/>
  <c r="F1297" i="12" a="1"/>
  <c r="F1297" i="12" s="1"/>
  <c r="F1298" i="12" a="1"/>
  <c r="F1298" i="12" s="1"/>
  <c r="F1299" i="12" a="1"/>
  <c r="F1299" i="12"/>
  <c r="F1300" i="12" a="1"/>
  <c r="F1300" i="12" s="1"/>
  <c r="F1301" i="12" a="1"/>
  <c r="F1301" i="12" s="1"/>
  <c r="F1302" i="12" a="1"/>
  <c r="F1302" i="12" s="1"/>
  <c r="F1303" i="12" a="1"/>
  <c r="F1303" i="12" s="1"/>
  <c r="F1304" i="12" a="1"/>
  <c r="F1304" i="12" s="1"/>
  <c r="F1305" i="12" a="1"/>
  <c r="F1305" i="12" s="1"/>
  <c r="F1306" i="12" a="1"/>
  <c r="F1306" i="12"/>
  <c r="F1307" i="12" a="1"/>
  <c r="F1307" i="12" s="1"/>
  <c r="F1308" i="12" a="1"/>
  <c r="F1308" i="12" s="1"/>
  <c r="F1309" i="12" a="1"/>
  <c r="F1309" i="12" s="1"/>
  <c r="F1310" i="12" a="1"/>
  <c r="F1310" i="12"/>
  <c r="F1311" i="12" a="1"/>
  <c r="F1311" i="12"/>
  <c r="F1312" i="12" a="1"/>
  <c r="F1312" i="12" s="1"/>
  <c r="F1313" i="12" a="1"/>
  <c r="F1313" i="12" s="1"/>
  <c r="F1314" i="12" a="1"/>
  <c r="F1314" i="12" s="1"/>
  <c r="F1315" i="12" a="1"/>
  <c r="F1315" i="12"/>
  <c r="F1316" i="12" a="1"/>
  <c r="F1316" i="12" s="1"/>
  <c r="F1317" i="12" a="1"/>
  <c r="F1317" i="12" s="1"/>
  <c r="F1318" i="12" a="1"/>
  <c r="F1318" i="12" s="1"/>
  <c r="F1319" i="12" a="1"/>
  <c r="F1319" i="12" s="1"/>
  <c r="F1320" i="12" a="1"/>
  <c r="F1320" i="12" s="1"/>
  <c r="F1321" i="12" a="1"/>
  <c r="F1321" i="12" s="1"/>
  <c r="F1322" i="12" a="1"/>
  <c r="F1322" i="12"/>
  <c r="F1323" i="12" a="1"/>
  <c r="F1323" i="12" s="1"/>
  <c r="F1324" i="12" a="1"/>
  <c r="F1324" i="12" s="1"/>
  <c r="F1325" i="12" a="1"/>
  <c r="F1325" i="12" s="1"/>
  <c r="F1326" i="12" a="1"/>
  <c r="F1326" i="12"/>
  <c r="F1327" i="12" a="1"/>
  <c r="F1327" i="12"/>
  <c r="F1328" i="12" a="1"/>
  <c r="F1328" i="12" s="1"/>
  <c r="F1329" i="12" a="1"/>
  <c r="F1329" i="12" s="1"/>
  <c r="F1330" i="12" a="1"/>
  <c r="F1330" i="12" s="1"/>
  <c r="F1331" i="12" a="1"/>
  <c r="F1331" i="12"/>
  <c r="F1332" i="12" a="1"/>
  <c r="F1332" i="12" s="1"/>
  <c r="F1333" i="12" a="1"/>
  <c r="F1333" i="12" s="1"/>
  <c r="F1334" i="12" a="1"/>
  <c r="F1334" i="12" s="1"/>
  <c r="F1335" i="12" a="1"/>
  <c r="F1335" i="12" s="1"/>
  <c r="F1336" i="12" a="1"/>
  <c r="F1336" i="12" s="1"/>
  <c r="F1337" i="12" a="1"/>
  <c r="F1337" i="12" s="1"/>
  <c r="F1338" i="12" a="1"/>
  <c r="F1338" i="12"/>
  <c r="F1339" i="12" a="1"/>
  <c r="F1339" i="12" s="1"/>
  <c r="F1340" i="12" a="1"/>
  <c r="F1340" i="12" s="1"/>
  <c r="F1341" i="12" a="1"/>
  <c r="F1341" i="12" s="1"/>
  <c r="F1342" i="12" a="1"/>
  <c r="F1342" i="12"/>
  <c r="F1343" i="12" a="1"/>
  <c r="F1343" i="12"/>
  <c r="F1344" i="12" a="1"/>
  <c r="F1344" i="12" s="1"/>
  <c r="F1345" i="12" a="1"/>
  <c r="F1345" i="12" s="1"/>
  <c r="F1346" i="12" a="1"/>
  <c r="F1346" i="12" s="1"/>
  <c r="F1347" i="12" a="1"/>
  <c r="F1347" i="12"/>
  <c r="F1348" i="12" a="1"/>
  <c r="F1348" i="12" s="1"/>
  <c r="F1349" i="12" a="1"/>
  <c r="F1349" i="12" s="1"/>
  <c r="F1350" i="12" a="1"/>
  <c r="F1350" i="12" s="1"/>
  <c r="F1351" i="12" a="1"/>
  <c r="F1351" i="12" s="1"/>
  <c r="F1352" i="12" a="1"/>
  <c r="F1352" i="12" s="1"/>
  <c r="F1353" i="12" a="1"/>
  <c r="F1353" i="12" s="1"/>
  <c r="F1354" i="12" a="1"/>
  <c r="F1354" i="12"/>
  <c r="F1355" i="12" a="1"/>
  <c r="F1355" i="12" s="1"/>
  <c r="F1356" i="12" a="1"/>
  <c r="F1356" i="12" s="1"/>
  <c r="F1357" i="12" a="1"/>
  <c r="F1357" i="12" s="1"/>
  <c r="F1358" i="12" a="1"/>
  <c r="F1358" i="12"/>
  <c r="F1359" i="12" a="1"/>
  <c r="F1359" i="12"/>
  <c r="F1360" i="12" a="1"/>
  <c r="F1360" i="12" s="1"/>
  <c r="F1361" i="12" a="1"/>
  <c r="F1361" i="12" s="1"/>
  <c r="F1362" i="12" a="1"/>
  <c r="F1362" i="12" s="1"/>
  <c r="F1363" i="12" a="1"/>
  <c r="F1363" i="12"/>
  <c r="F1364" i="12" a="1"/>
  <c r="F1364" i="12" s="1"/>
  <c r="F1365" i="12" a="1"/>
  <c r="F1365" i="12" s="1"/>
  <c r="F1366" i="12" a="1"/>
  <c r="F1366" i="12" s="1"/>
  <c r="F1367" i="12" a="1"/>
  <c r="F1367" i="12" s="1"/>
  <c r="F1368" i="12" a="1"/>
  <c r="F1368" i="12" s="1"/>
  <c r="F1369" i="12" a="1"/>
  <c r="F1369" i="12" s="1"/>
  <c r="F1370" i="12" a="1"/>
  <c r="F1370" i="12"/>
  <c r="F1371" i="12" a="1"/>
  <c r="F1371" i="12" s="1"/>
  <c r="F1372" i="12" a="1"/>
  <c r="F1372" i="12" s="1"/>
  <c r="F1373" i="12" a="1"/>
  <c r="F1373" i="12" s="1"/>
  <c r="F1374" i="12" a="1"/>
  <c r="F1374" i="12"/>
  <c r="F1375" i="12" a="1"/>
  <c r="F1375" i="12"/>
  <c r="F1376" i="12" a="1"/>
  <c r="F1376" i="12" s="1"/>
  <c r="F1377" i="12" a="1"/>
  <c r="F1377" i="12" s="1"/>
  <c r="F1378" i="12" a="1"/>
  <c r="F1378" i="12" s="1"/>
  <c r="F1379" i="12" a="1"/>
  <c r="F1379" i="12"/>
  <c r="F1380" i="12" a="1"/>
  <c r="F1380" i="12" s="1"/>
  <c r="F1381" i="12" a="1"/>
  <c r="F1381" i="12" s="1"/>
  <c r="F1382" i="12" a="1"/>
  <c r="F1382" i="12" s="1"/>
  <c r="F1383" i="12" a="1"/>
  <c r="F1383" i="12" s="1"/>
  <c r="F1384" i="12" a="1"/>
  <c r="F1384" i="12" s="1"/>
  <c r="F1385" i="12" a="1"/>
  <c r="F1385" i="12" s="1"/>
  <c r="F1386" i="12" a="1"/>
  <c r="F1386" i="12"/>
  <c r="F1387" i="12" a="1"/>
  <c r="F1387" i="12" s="1"/>
  <c r="F1388" i="12" a="1"/>
  <c r="F1388" i="12" s="1"/>
  <c r="F1389" i="12" a="1"/>
  <c r="F1389" i="12" s="1"/>
  <c r="F1390" i="12" a="1"/>
  <c r="F1390" i="12"/>
  <c r="F1391" i="12" a="1"/>
  <c r="F1391" i="12"/>
  <c r="F1392" i="12" a="1"/>
  <c r="F1392" i="12" s="1"/>
  <c r="F1393" i="12" a="1"/>
  <c r="F1393" i="12" s="1"/>
  <c r="F1394" i="12" a="1"/>
  <c r="F1394" i="12" s="1"/>
  <c r="F1395" i="12" a="1"/>
  <c r="F1395" i="12"/>
  <c r="F1396" i="12" a="1"/>
  <c r="F1396" i="12" s="1"/>
  <c r="F1397" i="12" a="1"/>
  <c r="F1397" i="12" s="1"/>
  <c r="F1398" i="12" a="1"/>
  <c r="F1398" i="12" s="1"/>
  <c r="F1399" i="12" a="1"/>
  <c r="F1399" i="12" s="1"/>
  <c r="F1400" i="12" a="1"/>
  <c r="F1400" i="12" s="1"/>
  <c r="F1401" i="12" a="1"/>
  <c r="F1401" i="12" s="1"/>
  <c r="F1402" i="12" a="1"/>
  <c r="F1402" i="12"/>
  <c r="F1403" i="12" a="1"/>
  <c r="F1403" i="12" s="1"/>
  <c r="F1404" i="12" a="1"/>
  <c r="F1404" i="12" s="1"/>
  <c r="F1405" i="12" a="1"/>
  <c r="F1405" i="12" s="1"/>
  <c r="F1406" i="12" a="1"/>
  <c r="F1406" i="12"/>
  <c r="F1407" i="12" a="1"/>
  <c r="F1407" i="12"/>
  <c r="F1408" i="12" a="1"/>
  <c r="F1408" i="12" s="1"/>
  <c r="F1409" i="12" a="1"/>
  <c r="F1409" i="12" s="1"/>
  <c r="F1410" i="12" a="1"/>
  <c r="F1410" i="12" s="1"/>
  <c r="F1411" i="12" a="1"/>
  <c r="F1411" i="12"/>
  <c r="F1412" i="12" a="1"/>
  <c r="F1412" i="12" s="1"/>
  <c r="F1413" i="12" a="1"/>
  <c r="F1413" i="12" s="1"/>
  <c r="F1414" i="12" a="1"/>
  <c r="F1414" i="12" s="1"/>
  <c r="F1415" i="12" a="1"/>
  <c r="F1415" i="12" s="1"/>
  <c r="F1416" i="12" a="1"/>
  <c r="F1416" i="12" s="1"/>
  <c r="F1417" i="12" a="1"/>
  <c r="F1417" i="12" s="1"/>
  <c r="F1418" i="12" a="1"/>
  <c r="F1418" i="12"/>
  <c r="F1419" i="12" a="1"/>
  <c r="F1419" i="12" s="1"/>
  <c r="F1420" i="12" a="1"/>
  <c r="F1420" i="12" s="1"/>
  <c r="F1421" i="12" a="1"/>
  <c r="F1421" i="12" s="1"/>
  <c r="F1422" i="12" a="1"/>
  <c r="F1422" i="12"/>
  <c r="F1423" i="12" a="1"/>
  <c r="F1423" i="12"/>
  <c r="F1424" i="12" a="1"/>
  <c r="F1424" i="12" s="1"/>
  <c r="F1425" i="12" a="1"/>
  <c r="F1425" i="12" s="1"/>
  <c r="F1426" i="12" a="1"/>
  <c r="F1426" i="12" s="1"/>
  <c r="F1427" i="12" a="1"/>
  <c r="F1427" i="12"/>
  <c r="F1428" i="12" a="1"/>
  <c r="F1428" i="12" s="1"/>
  <c r="F1429" i="12" a="1"/>
  <c r="F1429" i="12" s="1"/>
  <c r="F1430" i="12" a="1"/>
  <c r="F1430" i="12" s="1"/>
  <c r="F1431" i="12" a="1"/>
  <c r="F1431" i="12" s="1"/>
  <c r="F1432" i="12" a="1"/>
  <c r="F1432" i="12" s="1"/>
  <c r="F1433" i="12" a="1"/>
  <c r="F1433" i="12" s="1"/>
  <c r="F1434" i="12" a="1"/>
  <c r="F1434" i="12"/>
  <c r="F1435" i="12" a="1"/>
  <c r="F1435" i="12" s="1"/>
  <c r="F1436" i="12" a="1"/>
  <c r="F1436" i="12" s="1"/>
  <c r="F1437" i="12" a="1"/>
  <c r="F1437" i="12" s="1"/>
  <c r="F1438" i="12" a="1"/>
  <c r="F1438" i="12"/>
  <c r="F1439" i="12" a="1"/>
  <c r="F1439" i="12"/>
  <c r="F1440" i="12" a="1"/>
  <c r="F1440" i="12" s="1"/>
  <c r="F1441" i="12" a="1"/>
  <c r="F1441" i="12" s="1"/>
  <c r="F1442" i="12" a="1"/>
  <c r="F1442" i="12" s="1"/>
  <c r="F1443" i="12" a="1"/>
  <c r="F1443" i="12"/>
  <c r="F1444" i="12" a="1"/>
  <c r="F1444" i="12" s="1"/>
  <c r="F1445" i="12" a="1"/>
  <c r="F1445" i="12" s="1"/>
  <c r="F1446" i="12" a="1"/>
  <c r="F1446" i="12" s="1"/>
  <c r="F1447" i="12" a="1"/>
  <c r="F1447" i="12" s="1"/>
  <c r="F1448" i="12" a="1"/>
  <c r="F1448" i="12" s="1"/>
  <c r="F1449" i="12" a="1"/>
  <c r="F1449" i="12" s="1"/>
  <c r="F1450" i="12" a="1"/>
  <c r="F1450" i="12"/>
  <c r="F1451" i="12" a="1"/>
  <c r="F1451" i="12" s="1"/>
  <c r="F1452" i="12" a="1"/>
  <c r="F1452" i="12" s="1"/>
  <c r="F1453" i="12" a="1"/>
  <c r="F1453" i="12" s="1"/>
  <c r="F1454" i="12" a="1"/>
  <c r="F1454" i="12"/>
  <c r="F1455" i="12" a="1"/>
  <c r="F1455" i="12"/>
  <c r="F1456" i="12" a="1"/>
  <c r="F1456" i="12" s="1"/>
  <c r="F1457" i="12" a="1"/>
  <c r="F1457" i="12" s="1"/>
  <c r="F1458" i="12" a="1"/>
  <c r="F1458" i="12" s="1"/>
  <c r="F1459" i="12" a="1"/>
  <c r="F1459" i="12"/>
  <c r="F1460" i="12" a="1"/>
  <c r="F1460" i="12" s="1"/>
  <c r="F1461" i="12" a="1"/>
  <c r="F1461" i="12" s="1"/>
  <c r="F1462" i="12" a="1"/>
  <c r="F1462" i="12" s="1"/>
  <c r="F1463" i="12" a="1"/>
  <c r="F1463" i="12" s="1"/>
  <c r="F1464" i="12" a="1"/>
  <c r="F1464" i="12" s="1"/>
  <c r="F1465" i="12" a="1"/>
  <c r="F1465" i="12" s="1"/>
  <c r="F1466" i="12" a="1"/>
  <c r="F1466" i="12"/>
  <c r="F1467" i="12" a="1"/>
  <c r="F1467" i="12" s="1"/>
  <c r="F1468" i="12" a="1"/>
  <c r="F1468" i="12" s="1"/>
  <c r="F1469" i="12" a="1"/>
  <c r="F1469" i="12" s="1"/>
  <c r="F1470" i="12" a="1"/>
  <c r="F1470" i="12"/>
  <c r="F1471" i="12" a="1"/>
  <c r="F1471" i="12"/>
  <c r="F1472" i="12" a="1"/>
  <c r="F1472" i="12" s="1"/>
  <c r="F1473" i="12" a="1"/>
  <c r="F1473" i="12" s="1"/>
  <c r="F1474" i="12" a="1"/>
  <c r="F1474" i="12" s="1"/>
  <c r="F1475" i="12" a="1"/>
  <c r="F1475" i="12"/>
  <c r="F1476" i="12" a="1"/>
  <c r="F1476" i="12" s="1"/>
  <c r="F1477" i="12" a="1"/>
  <c r="F1477" i="12" s="1"/>
  <c r="F1478" i="12" a="1"/>
  <c r="F1478" i="12" s="1"/>
  <c r="F1479" i="12" a="1"/>
  <c r="F1479" i="12" s="1"/>
  <c r="F1480" i="12" a="1"/>
  <c r="F1480" i="12" s="1"/>
  <c r="F1481" i="12" a="1"/>
  <c r="F1481" i="12" s="1"/>
  <c r="F1482" i="12" a="1"/>
  <c r="F1482" i="12"/>
  <c r="F1483" i="12" a="1"/>
  <c r="F1483" i="12" s="1"/>
  <c r="F1484" i="12" a="1"/>
  <c r="F1484" i="12" s="1"/>
  <c r="F1485" i="12" a="1"/>
  <c r="F1485" i="12" s="1"/>
  <c r="F1486" i="12" a="1"/>
  <c r="F1486" i="12"/>
  <c r="F1487" i="12" a="1"/>
  <c r="F1487" i="12"/>
  <c r="F1488" i="12" a="1"/>
  <c r="F1488" i="12" s="1"/>
  <c r="F1489" i="12" a="1"/>
  <c r="F1489" i="12" s="1"/>
  <c r="F1490" i="12" a="1"/>
  <c r="F1490" i="12" s="1"/>
  <c r="F1491" i="12" a="1"/>
  <c r="F1491" i="12"/>
  <c r="F1492" i="12" a="1"/>
  <c r="F1492" i="12" s="1"/>
  <c r="F1493" i="12" a="1"/>
  <c r="F1493" i="12" s="1"/>
  <c r="F1494" i="12" a="1"/>
  <c r="F1494" i="12" s="1"/>
  <c r="F1495" i="12" a="1"/>
  <c r="F1495" i="12" s="1"/>
  <c r="F1496" i="12" a="1"/>
  <c r="F1496" i="12" s="1"/>
  <c r="F1497" i="12" a="1"/>
  <c r="F1497" i="12" s="1"/>
  <c r="F1498" i="12" a="1"/>
  <c r="F1498" i="12"/>
  <c r="F1499" i="12" a="1"/>
  <c r="F1499" i="12" s="1"/>
  <c r="F1500" i="12" a="1"/>
  <c r="F1500" i="12" s="1"/>
  <c r="F1501" i="12" a="1"/>
  <c r="F1501" i="12" s="1"/>
  <c r="F1502" i="12" a="1"/>
  <c r="F1502" i="12"/>
  <c r="F1503" i="12" a="1"/>
  <c r="F1503" i="12"/>
  <c r="F1504" i="12" a="1"/>
  <c r="F1504" i="12" s="1"/>
  <c r="F1505" i="12" a="1"/>
  <c r="F1505" i="12" s="1"/>
  <c r="F1506" i="12" a="1"/>
  <c r="F1506" i="12" s="1"/>
  <c r="F1507" i="12" a="1"/>
  <c r="F1507" i="12"/>
  <c r="F1508" i="12" a="1"/>
  <c r="F1508" i="12" s="1"/>
  <c r="F1509" i="12" a="1"/>
  <c r="F1509" i="12" s="1"/>
  <c r="F1510" i="12" a="1"/>
  <c r="F1510" i="12" s="1"/>
  <c r="F1511" i="12" a="1"/>
  <c r="F1511" i="12" s="1"/>
  <c r="F1512" i="12" a="1"/>
  <c r="F1512" i="12" s="1"/>
  <c r="F1513" i="12" a="1"/>
  <c r="F1513" i="12" s="1"/>
  <c r="F1514" i="12" a="1"/>
  <c r="F1514" i="12"/>
  <c r="F1515" i="12" a="1"/>
  <c r="F1515" i="12" s="1"/>
  <c r="F1516" i="12" a="1"/>
  <c r="F1516" i="12" s="1"/>
  <c r="F1517" i="12" a="1"/>
  <c r="F1517" i="12" s="1"/>
  <c r="F1518" i="12" a="1"/>
  <c r="F1518" i="12"/>
  <c r="F1519" i="12" a="1"/>
  <c r="F1519" i="12"/>
  <c r="F1520" i="12" a="1"/>
  <c r="F1520" i="12" s="1"/>
  <c r="F1521" i="12" a="1"/>
  <c r="F1521" i="12" s="1"/>
  <c r="F1522" i="12" a="1"/>
  <c r="F1522" i="12" s="1"/>
  <c r="F1523" i="12" a="1"/>
  <c r="F1523" i="12"/>
  <c r="F1524" i="12" a="1"/>
  <c r="F1524" i="12" s="1"/>
  <c r="F1525" i="12" a="1"/>
  <c r="F1525" i="12" s="1"/>
  <c r="F1526" i="12" a="1"/>
  <c r="F1526" i="12" s="1"/>
  <c r="F1527" i="12" a="1"/>
  <c r="F1527" i="12" s="1"/>
  <c r="F1528" i="12" a="1"/>
  <c r="F1528" i="12" s="1"/>
  <c r="F1529" i="12" a="1"/>
  <c r="F1529" i="12" s="1"/>
  <c r="F1530" i="12" a="1"/>
  <c r="F1530" i="12"/>
  <c r="F1531" i="12" a="1"/>
  <c r="F1531" i="12" s="1"/>
  <c r="F1532" i="12" a="1"/>
  <c r="F1532" i="12" s="1"/>
  <c r="F1533" i="12" a="1"/>
  <c r="F1533" i="12" s="1"/>
  <c r="F1534" i="12" a="1"/>
  <c r="F1534" i="12"/>
  <c r="F1535" i="12" a="1"/>
  <c r="F1535" i="12"/>
  <c r="F1536" i="12" a="1"/>
  <c r="F1536" i="12" s="1"/>
  <c r="F1537" i="12" a="1"/>
  <c r="F1537" i="12" s="1"/>
  <c r="F1538" i="12" a="1"/>
  <c r="F1538" i="12" s="1"/>
  <c r="F1539" i="12" a="1"/>
  <c r="F1539" i="12"/>
  <c r="F1540" i="12" a="1"/>
  <c r="F1540" i="12" s="1"/>
  <c r="F1541" i="12" a="1"/>
  <c r="F1541" i="12" s="1"/>
  <c r="F1542" i="12" a="1"/>
  <c r="F1542" i="12" s="1"/>
  <c r="F1543" i="12" a="1"/>
  <c r="F1543" i="12" s="1"/>
  <c r="F1544" i="12" a="1"/>
  <c r="F1544" i="12" s="1"/>
  <c r="F1545" i="12" a="1"/>
  <c r="F1545" i="12" s="1"/>
  <c r="F1546" i="12" a="1"/>
  <c r="F1546" i="12"/>
  <c r="F1547" i="12" a="1"/>
  <c r="F1547" i="12" s="1"/>
  <c r="F1548" i="12" a="1"/>
  <c r="F1548" i="12" s="1"/>
  <c r="F1549" i="12" a="1"/>
  <c r="F1549" i="12" s="1"/>
  <c r="F1550" i="12" a="1"/>
  <c r="F1550" i="12"/>
  <c r="F1551" i="12" a="1"/>
  <c r="F1551" i="12"/>
  <c r="F1552" i="12" a="1"/>
  <c r="F1552" i="12" s="1"/>
  <c r="F1553" i="12" a="1"/>
  <c r="F1553" i="12" s="1"/>
  <c r="F1554" i="12" a="1"/>
  <c r="F1554" i="12" s="1"/>
  <c r="F1555" i="12" a="1"/>
  <c r="F1555" i="12"/>
  <c r="F1556" i="12" a="1"/>
  <c r="F1556" i="12" s="1"/>
  <c r="F1557" i="12" a="1"/>
  <c r="F1557" i="12" s="1"/>
  <c r="F1558" i="12" a="1"/>
  <c r="F1558" i="12" s="1"/>
  <c r="F1559" i="12" a="1"/>
  <c r="F1559" i="12" s="1"/>
  <c r="F1560" i="12" a="1"/>
  <c r="F1560" i="12" s="1"/>
  <c r="F1561" i="12" a="1"/>
  <c r="F1561" i="12" s="1"/>
  <c r="F1562" i="12" a="1"/>
  <c r="F1562" i="12"/>
  <c r="F1563" i="12" a="1"/>
  <c r="F1563" i="12" s="1"/>
  <c r="F1564" i="12" a="1"/>
  <c r="F1564" i="12" s="1"/>
  <c r="F1565" i="12" a="1"/>
  <c r="F1565" i="12" s="1"/>
  <c r="F1566" i="12" a="1"/>
  <c r="F1566" i="12"/>
  <c r="F1567" i="12" a="1"/>
  <c r="F1567" i="12"/>
  <c r="F1568" i="12" a="1"/>
  <c r="F1568" i="12" s="1"/>
  <c r="F1569" i="12" a="1"/>
  <c r="F1569" i="12" s="1"/>
  <c r="F1570" i="12" a="1"/>
  <c r="F1570" i="12" s="1"/>
  <c r="F1571" i="12" a="1"/>
  <c r="F1571" i="12"/>
  <c r="F1572" i="12" a="1"/>
  <c r="F1572" i="12" s="1"/>
  <c r="F1573" i="12" a="1"/>
  <c r="F1573" i="12" s="1"/>
  <c r="F1574" i="12" a="1"/>
  <c r="F1574" i="12" s="1"/>
  <c r="F1575" i="12" a="1"/>
  <c r="F1575" i="12" s="1"/>
  <c r="F1576" i="12" a="1"/>
  <c r="F1576" i="12" s="1"/>
  <c r="F1577" i="12" a="1"/>
  <c r="F1577" i="12" s="1"/>
  <c r="F1578" i="12" a="1"/>
  <c r="F1578" i="12"/>
  <c r="F1579" i="12" a="1"/>
  <c r="F1579" i="12" s="1"/>
  <c r="F1580" i="12" a="1"/>
  <c r="F1580" i="12" s="1"/>
  <c r="F1581" i="12" a="1"/>
  <c r="F1581" i="12" s="1"/>
  <c r="F1582" i="12" a="1"/>
  <c r="F1582" i="12"/>
  <c r="F1583" i="12" a="1"/>
  <c r="F1583" i="12"/>
  <c r="F1584" i="12" a="1"/>
  <c r="F1584" i="12" s="1"/>
  <c r="F1585" i="12" a="1"/>
  <c r="F1585" i="12" s="1"/>
  <c r="F1586" i="12" a="1"/>
  <c r="F1586" i="12" s="1"/>
  <c r="F1587" i="12" a="1"/>
  <c r="F1587" i="12"/>
  <c r="F1588" i="12" a="1"/>
  <c r="F1588" i="12" s="1"/>
  <c r="F1589" i="12" a="1"/>
  <c r="F1589" i="12" s="1"/>
  <c r="F1590" i="12" a="1"/>
  <c r="F1590" i="12" s="1"/>
  <c r="F1591" i="12" a="1"/>
  <c r="F1591" i="12" s="1"/>
  <c r="F1592" i="12" a="1"/>
  <c r="F1592" i="12" s="1"/>
  <c r="F1593" i="12" a="1"/>
  <c r="F1593" i="12" s="1"/>
  <c r="F1594" i="12" a="1"/>
  <c r="F1594" i="12"/>
  <c r="F1595" i="12" a="1"/>
  <c r="F1595" i="12" s="1"/>
  <c r="F1596" i="12" a="1"/>
  <c r="F1596" i="12" s="1"/>
  <c r="F1597" i="12" a="1"/>
  <c r="F1597" i="12" s="1"/>
  <c r="F1598" i="12" a="1"/>
  <c r="F1598" i="12"/>
  <c r="F1599" i="12" a="1"/>
  <c r="F1599" i="12"/>
  <c r="F1600" i="12" a="1"/>
  <c r="F1600" i="12" s="1"/>
  <c r="F1601" i="12" a="1"/>
  <c r="F1601" i="12" s="1"/>
  <c r="F1602" i="12" a="1"/>
  <c r="F1602" i="12" s="1"/>
  <c r="F1603" i="12" a="1"/>
  <c r="F1603" i="12"/>
  <c r="F1604" i="12" a="1"/>
  <c r="F1604" i="12" s="1"/>
  <c r="F1605" i="12" a="1"/>
  <c r="F1605" i="12" s="1"/>
  <c r="F1606" i="12" a="1"/>
  <c r="F1606" i="12" s="1"/>
  <c r="F1607" i="12" a="1"/>
  <c r="F1607" i="12" s="1"/>
  <c r="F1608" i="12" a="1"/>
  <c r="F1608" i="12" s="1"/>
  <c r="F1609" i="12" a="1"/>
  <c r="F1609" i="12" s="1"/>
  <c r="F1610" i="12" a="1"/>
  <c r="F1610" i="12"/>
  <c r="F1611" i="12" a="1"/>
  <c r="F1611" i="12" s="1"/>
  <c r="F1612" i="12" a="1"/>
  <c r="F1612" i="12" s="1"/>
  <c r="F1613" i="12" a="1"/>
  <c r="F1613" i="12" s="1"/>
  <c r="F1614" i="12" a="1"/>
  <c r="F1614" i="12"/>
  <c r="F1615" i="12" a="1"/>
  <c r="F1615" i="12" s="1"/>
  <c r="F1616" i="12" a="1"/>
  <c r="F1616" i="12"/>
  <c r="F1617" i="12" a="1"/>
  <c r="F1617" i="12" s="1"/>
  <c r="F1618" i="12" a="1"/>
  <c r="F1618" i="12"/>
  <c r="F1619" i="12" a="1"/>
  <c r="F1619" i="12"/>
  <c r="F1620" i="12" a="1"/>
  <c r="F1620" i="12" s="1"/>
  <c r="F1621" i="12" a="1"/>
  <c r="F1621" i="12" s="1"/>
  <c r="F1622" i="12" a="1"/>
  <c r="F1622" i="12"/>
  <c r="F1623" i="12" a="1"/>
  <c r="F1623" i="12"/>
  <c r="F1624" i="12" a="1"/>
  <c r="F1624" i="12" s="1"/>
  <c r="F1625" i="12" a="1"/>
  <c r="F1625" i="12" s="1"/>
  <c r="F1626" i="12" a="1"/>
  <c r="F1626" i="12" s="1"/>
  <c r="F1627" i="12" a="1"/>
  <c r="F1627" i="12"/>
  <c r="F1628" i="12" a="1"/>
  <c r="F1628" i="12"/>
  <c r="F1629" i="12" a="1"/>
  <c r="F1629" i="12" s="1"/>
  <c r="F1630" i="12" a="1"/>
  <c r="F1630" i="12"/>
  <c r="F1631" i="12" a="1"/>
  <c r="F1631" i="12"/>
  <c r="F1632" i="12" a="1"/>
  <c r="F1632" i="12"/>
  <c r="F1633" i="12" a="1"/>
  <c r="F1633" i="12" s="1"/>
  <c r="F1634" i="12" a="1"/>
  <c r="F1634" i="12" s="1"/>
  <c r="F1635" i="12" a="1"/>
  <c r="F1635" i="12" s="1"/>
  <c r="F1636" i="12" a="1"/>
  <c r="F1636" i="12"/>
  <c r="F1637" i="12" a="1"/>
  <c r="F1637" i="12" s="1"/>
  <c r="F1638" i="12" a="1"/>
  <c r="F1638" i="12" s="1"/>
  <c r="F1639" i="12" a="1"/>
  <c r="F1639" i="12"/>
  <c r="F1640" i="12" a="1"/>
  <c r="F1640" i="12"/>
  <c r="F1641" i="12" a="1"/>
  <c r="F1641" i="12" s="1"/>
  <c r="F1642" i="12" a="1"/>
  <c r="F1642" i="12"/>
  <c r="F1643" i="12" a="1"/>
  <c r="F1643" i="12" s="1"/>
  <c r="F1644" i="12" a="1"/>
  <c r="F1644" i="12" s="1"/>
  <c r="F1645" i="12" a="1"/>
  <c r="F1645" i="12" s="1"/>
  <c r="F1646" i="12" a="1"/>
  <c r="F1646" i="12"/>
  <c r="F1647" i="12" a="1"/>
  <c r="F1647" i="12" s="1"/>
  <c r="F1648" i="12" a="1"/>
  <c r="F1648" i="12"/>
  <c r="F1649" i="12" a="1"/>
  <c r="F1649" i="12" s="1"/>
  <c r="F1650" i="12" a="1"/>
  <c r="F1650" i="12"/>
  <c r="F1651" i="12" a="1"/>
  <c r="F1651" i="12"/>
  <c r="F1652" i="12" a="1"/>
  <c r="F1652" i="12" s="1"/>
  <c r="F1653" i="12" a="1"/>
  <c r="F1653" i="12" s="1"/>
  <c r="F1654" i="12" a="1"/>
  <c r="F1654" i="12"/>
  <c r="F1655" i="12" a="1"/>
  <c r="F1655" i="12"/>
  <c r="F1656" i="12" a="1"/>
  <c r="F1656" i="12" s="1"/>
  <c r="F1657" i="12" a="1"/>
  <c r="F1657" i="12" s="1"/>
  <c r="F1658" i="12" a="1"/>
  <c r="F1658" i="12" s="1"/>
  <c r="F1659" i="12" a="1"/>
  <c r="F1659" i="12"/>
  <c r="F1660" i="12" a="1"/>
  <c r="F1660" i="12"/>
  <c r="F1661" i="12" a="1"/>
  <c r="F1661" i="12" s="1"/>
  <c r="F1662" i="12" a="1"/>
  <c r="F1662" i="12"/>
  <c r="F1663" i="12" a="1"/>
  <c r="F1663" i="12"/>
  <c r="F1664" i="12" a="1"/>
  <c r="F1664" i="12"/>
  <c r="F1665" i="12" a="1"/>
  <c r="F1665" i="12" s="1"/>
  <c r="F1666" i="12" a="1"/>
  <c r="F1666" i="12" s="1"/>
  <c r="F1667" i="12" a="1"/>
  <c r="F1667" i="12" s="1"/>
  <c r="F1668" i="12" a="1"/>
  <c r="F1668" i="12"/>
  <c r="F1669" i="12" a="1"/>
  <c r="F1669" i="12" s="1"/>
  <c r="F1670" i="12" a="1"/>
  <c r="F1670" i="12" s="1"/>
  <c r="F1671" i="12" a="1"/>
  <c r="F1671" i="12"/>
  <c r="F1672" i="12" a="1"/>
  <c r="F1672" i="12"/>
  <c r="F1673" i="12" a="1"/>
  <c r="F1673" i="12" s="1"/>
  <c r="F1674" i="12" a="1"/>
  <c r="F1674" i="12"/>
  <c r="F1675" i="12" a="1"/>
  <c r="F1675" i="12" s="1"/>
  <c r="F1676" i="12" a="1"/>
  <c r="F1676" i="12" s="1"/>
  <c r="F1677" i="12" a="1"/>
  <c r="F1677" i="12" s="1"/>
  <c r="F1678" i="12" a="1"/>
  <c r="F1678" i="12"/>
  <c r="F1679" i="12" a="1"/>
  <c r="F1679" i="12" s="1"/>
  <c r="F1680" i="12" a="1"/>
  <c r="F1680" i="12"/>
  <c r="F1681" i="12" a="1"/>
  <c r="F1681" i="12" s="1"/>
  <c r="F1682" i="12" a="1"/>
  <c r="F1682" i="12"/>
  <c r="F1683" i="12" a="1"/>
  <c r="F1683" i="12"/>
  <c r="F1684" i="12" a="1"/>
  <c r="F1684" i="12" s="1"/>
  <c r="F1685" i="12" a="1"/>
  <c r="F1685" i="12" s="1"/>
  <c r="F1686" i="12" a="1"/>
  <c r="F1686" i="12"/>
  <c r="F1687" i="12" a="1"/>
  <c r="F1687" i="12"/>
  <c r="F1688" i="12" a="1"/>
  <c r="F1688" i="12" s="1"/>
  <c r="F1689" i="12" a="1"/>
  <c r="F1689" i="12" s="1"/>
  <c r="F1690" i="12" a="1"/>
  <c r="F1690" i="12" s="1"/>
  <c r="F1691" i="12" a="1"/>
  <c r="F1691" i="12"/>
  <c r="F1692" i="12" a="1"/>
  <c r="F1692" i="12"/>
  <c r="F1693" i="12" a="1"/>
  <c r="F1693" i="12" s="1"/>
  <c r="F1694" i="12" a="1"/>
  <c r="F1694" i="12"/>
  <c r="F1695" i="12" a="1"/>
  <c r="F1695" i="12"/>
  <c r="F1696" i="12" a="1"/>
  <c r="F1696" i="12"/>
  <c r="F1697" i="12" a="1"/>
  <c r="F1697" i="12" s="1"/>
  <c r="F1698" i="12" a="1"/>
  <c r="F1698" i="12" s="1"/>
  <c r="F1699" i="12" a="1"/>
  <c r="F1699" i="12" s="1"/>
  <c r="F1700" i="12" a="1"/>
  <c r="F1700" i="12"/>
  <c r="F1701" i="12" a="1"/>
  <c r="F1701" i="12" s="1"/>
  <c r="F1702" i="12" a="1"/>
  <c r="F1702" i="12" s="1"/>
  <c r="F1703" i="12" a="1"/>
  <c r="F1703" i="12"/>
  <c r="F1704" i="12" a="1"/>
  <c r="F1704" i="12"/>
  <c r="F1705" i="12" a="1"/>
  <c r="F1705" i="12" s="1"/>
  <c r="F1706" i="12" a="1"/>
  <c r="F1706" i="12"/>
  <c r="F1707" i="12" a="1"/>
  <c r="F1707" i="12" s="1"/>
  <c r="F1708" i="12" a="1"/>
  <c r="F1708" i="12" s="1"/>
  <c r="F1709" i="12" a="1"/>
  <c r="F1709" i="12" s="1"/>
  <c r="F1710" i="12" a="1"/>
  <c r="F1710" i="12"/>
  <c r="F1711" i="12" a="1"/>
  <c r="F1711" i="12" s="1"/>
  <c r="F1712" i="12" a="1"/>
  <c r="F1712" i="12"/>
  <c r="F1713" i="12" a="1"/>
  <c r="F1713" i="12" s="1"/>
  <c r="F1714" i="12" a="1"/>
  <c r="F1714" i="12"/>
  <c r="F1715" i="12" a="1"/>
  <c r="F1715" i="12"/>
  <c r="F1716" i="12" a="1"/>
  <c r="F1716" i="12" s="1"/>
  <c r="F1717" i="12" a="1"/>
  <c r="F1717" i="12" s="1"/>
  <c r="F1718" i="12" a="1"/>
  <c r="F1718" i="12"/>
  <c r="F1719" i="12" a="1"/>
  <c r="F1719" i="12"/>
  <c r="F1720" i="12" a="1"/>
  <c r="F1720" i="12" s="1"/>
  <c r="F1721" i="12" a="1"/>
  <c r="F1721" i="12" s="1"/>
  <c r="F1722" i="12" a="1"/>
  <c r="F1722" i="12" s="1"/>
  <c r="F1723" i="12" a="1"/>
  <c r="F1723" i="12"/>
  <c r="F1724" i="12" a="1"/>
  <c r="F1724" i="12"/>
  <c r="F1725" i="12" a="1"/>
  <c r="F1725" i="12" s="1"/>
  <c r="F1726" i="12" a="1"/>
  <c r="F1726" i="12"/>
  <c r="F1727" i="12" a="1"/>
  <c r="F1727" i="12"/>
  <c r="F1728" i="12" a="1"/>
  <c r="F1728" i="12"/>
  <c r="F1729" i="12" a="1"/>
  <c r="F1729" i="12" s="1"/>
  <c r="F1730" i="12" a="1"/>
  <c r="F1730" i="12" s="1"/>
  <c r="F1731" i="12" a="1"/>
  <c r="F1731" i="12" s="1"/>
  <c r="F1732" i="12" a="1"/>
  <c r="F1732" i="12"/>
  <c r="F1733" i="12" a="1"/>
  <c r="F1733" i="12" s="1"/>
  <c r="F1734" i="12" a="1"/>
  <c r="F1734" i="12" s="1"/>
  <c r="F1735" i="12" a="1"/>
  <c r="F1735" i="12"/>
  <c r="F1736" i="12" a="1"/>
  <c r="F1736" i="12"/>
  <c r="F1737" i="12" a="1"/>
  <c r="F1737" i="12" s="1"/>
  <c r="F1738" i="12" a="1"/>
  <c r="F1738" i="12"/>
  <c r="F1739" i="12" a="1"/>
  <c r="F1739" i="12" s="1"/>
  <c r="F1740" i="12" a="1"/>
  <c r="F1740" i="12" s="1"/>
  <c r="F1741" i="12" a="1"/>
  <c r="F1741" i="12" s="1"/>
  <c r="F1742" i="12" a="1"/>
  <c r="F1742" i="12"/>
  <c r="F1743" i="12" a="1"/>
  <c r="F1743" i="12" s="1"/>
  <c r="F1744" i="12" a="1"/>
  <c r="F1744" i="12"/>
  <c r="F1745" i="12" a="1"/>
  <c r="F1745" i="12" s="1"/>
  <c r="F1746" i="12" a="1"/>
  <c r="F1746" i="12"/>
  <c r="F1747" i="12" a="1"/>
  <c r="F1747" i="12"/>
  <c r="F1748" i="12" a="1"/>
  <c r="F1748" i="12" s="1"/>
  <c r="F1749" i="12" a="1"/>
  <c r="F1749" i="12" s="1"/>
  <c r="F1750" i="12" a="1"/>
  <c r="F1750" i="12"/>
  <c r="F1751" i="12" a="1"/>
  <c r="F1751" i="12"/>
  <c r="F1752" i="12" a="1"/>
  <c r="F1752" i="12" s="1"/>
  <c r="F1753" i="12" a="1"/>
  <c r="F1753" i="12" s="1"/>
  <c r="F1754" i="12" a="1"/>
  <c r="F1754" i="12" s="1"/>
  <c r="F1755" i="12" a="1"/>
  <c r="F1755" i="12"/>
  <c r="F1756" i="12" a="1"/>
  <c r="F1756" i="12"/>
  <c r="F1757" i="12" a="1"/>
  <c r="F1757" i="12" s="1"/>
  <c r="F1758" i="12" a="1"/>
  <c r="F1758" i="12"/>
  <c r="F1759" i="12" a="1"/>
  <c r="F1759" i="12"/>
  <c r="F1760" i="12" a="1"/>
  <c r="F1760" i="12"/>
  <c r="F1761" i="12" a="1"/>
  <c r="F1761" i="12" s="1"/>
  <c r="F1762" i="12" a="1"/>
  <c r="F1762" i="12" s="1"/>
  <c r="F1763" i="12" a="1"/>
  <c r="F1763" i="12" s="1"/>
  <c r="F1764" i="12" a="1"/>
  <c r="F1764" i="12"/>
  <c r="F1765" i="12" a="1"/>
  <c r="F1765" i="12" s="1"/>
  <c r="F1766" i="12" a="1"/>
  <c r="F1766" i="12" s="1"/>
  <c r="F1767" i="12" a="1"/>
  <c r="F1767" i="12"/>
  <c r="F1768" i="12" a="1"/>
  <c r="F1768" i="12"/>
  <c r="F1769" i="12" a="1"/>
  <c r="F1769" i="12" s="1"/>
  <c r="F1770" i="12" a="1"/>
  <c r="F1770" i="12"/>
  <c r="F1771" i="12" a="1"/>
  <c r="F1771" i="12" s="1"/>
  <c r="F1772" i="12" a="1"/>
  <c r="F1772" i="12" s="1"/>
  <c r="F1773" i="12" a="1"/>
  <c r="F1773" i="12" s="1"/>
  <c r="F1774" i="12" a="1"/>
  <c r="F1774" i="12"/>
  <c r="F1775" i="12" a="1"/>
  <c r="F1775" i="12" s="1"/>
  <c r="F1776" i="12" a="1"/>
  <c r="F1776" i="12"/>
  <c r="F1777" i="12" a="1"/>
  <c r="F1777" i="12" s="1"/>
  <c r="F1778" i="12" a="1"/>
  <c r="F1778" i="12"/>
  <c r="F1779" i="12" a="1"/>
  <c r="F1779" i="12"/>
  <c r="F1780" i="12" a="1"/>
  <c r="F1780" i="12" s="1"/>
  <c r="F1781" i="12" a="1"/>
  <c r="F1781" i="12" s="1"/>
  <c r="F1782" i="12" a="1"/>
  <c r="F1782" i="12"/>
  <c r="F1783" i="12" a="1"/>
  <c r="F1783" i="12"/>
  <c r="F1784" i="12" a="1"/>
  <c r="F1784" i="12" s="1"/>
  <c r="F1785" i="12" a="1"/>
  <c r="F1785" i="12" s="1"/>
  <c r="F1786" i="12" a="1"/>
  <c r="F1786" i="12" s="1"/>
  <c r="F1787" i="12" a="1"/>
  <c r="F1787" i="12"/>
  <c r="F1788" i="12" a="1"/>
  <c r="F1788" i="12"/>
  <c r="F1789" i="12" a="1"/>
  <c r="F1789" i="12" s="1"/>
  <c r="F1790" i="12" a="1"/>
  <c r="F1790" i="12"/>
  <c r="F1791" i="12" a="1"/>
  <c r="F1791" i="12"/>
  <c r="F1792" i="12" a="1"/>
  <c r="F1792" i="12"/>
  <c r="F1793" i="12" a="1"/>
  <c r="F1793" i="12" s="1"/>
  <c r="F1794" i="12" a="1"/>
  <c r="F1794" i="12" s="1"/>
  <c r="F1795" i="12" a="1"/>
  <c r="F1795" i="12" s="1"/>
  <c r="F1796" i="12" a="1"/>
  <c r="F1796" i="12"/>
  <c r="F1797" i="12" a="1"/>
  <c r="F1797" i="12" s="1"/>
  <c r="F1798" i="12" a="1"/>
  <c r="F1798" i="12" s="1"/>
  <c r="F1799" i="12" a="1"/>
  <c r="F1799" i="12"/>
  <c r="F1800" i="12" a="1"/>
  <c r="F1800" i="12"/>
  <c r="F1801" i="12" a="1"/>
  <c r="F1801" i="12" s="1"/>
  <c r="F1802" i="12" a="1"/>
  <c r="F1802" i="12"/>
  <c r="F1803" i="12" a="1"/>
  <c r="F1803" i="12" s="1"/>
  <c r="F1804" i="12" a="1"/>
  <c r="F1804" i="12" s="1"/>
  <c r="F1805" i="12" a="1"/>
  <c r="F1805" i="12" s="1"/>
  <c r="F1806" i="12" a="1"/>
  <c r="F1806" i="12"/>
  <c r="F1807" i="12" a="1"/>
  <c r="F1807" i="12" s="1"/>
  <c r="F1808" i="12" a="1"/>
  <c r="F1808" i="12"/>
  <c r="F1809" i="12" a="1"/>
  <c r="F1809" i="12" s="1"/>
  <c r="F1810" i="12" a="1"/>
  <c r="F1810" i="12"/>
  <c r="F1811" i="12" a="1"/>
  <c r="F1811" i="12"/>
  <c r="F1812" i="12" a="1"/>
  <c r="F1812" i="12" s="1"/>
  <c r="F1813" i="12" a="1"/>
  <c r="F1813" i="12" s="1"/>
  <c r="F1814" i="12" a="1"/>
  <c r="F1814" i="12"/>
  <c r="F1815" i="12" a="1"/>
  <c r="F1815" i="12"/>
  <c r="F1816" i="12" a="1"/>
  <c r="F1816" i="12" s="1"/>
  <c r="F1817" i="12" a="1"/>
  <c r="F1817" i="12" s="1"/>
  <c r="F1818" i="12" a="1"/>
  <c r="F1818" i="12" s="1"/>
  <c r="F1819" i="12" a="1"/>
  <c r="F1819" i="12"/>
  <c r="F1820" i="12" a="1"/>
  <c r="F1820" i="12"/>
  <c r="F1821" i="12" a="1"/>
  <c r="F1821" i="12" s="1"/>
  <c r="F1822" i="12" a="1"/>
  <c r="F1822" i="12"/>
  <c r="F1823" i="12" a="1"/>
  <c r="F1823" i="12"/>
  <c r="F1824" i="12" a="1"/>
  <c r="F1824" i="12"/>
  <c r="F1825" i="12" a="1"/>
  <c r="F1825" i="12" s="1"/>
  <c r="F1826" i="12" a="1"/>
  <c r="F1826" i="12" s="1"/>
  <c r="F1827" i="12" a="1"/>
  <c r="F1827" i="12" s="1"/>
  <c r="F1828" i="12" a="1"/>
  <c r="F1828" i="12"/>
  <c r="F1829" i="12" a="1"/>
  <c r="F1829" i="12" s="1"/>
  <c r="F1830" i="12" a="1"/>
  <c r="F1830" i="12" s="1"/>
  <c r="F1831" i="12" a="1"/>
  <c r="F1831" i="12"/>
  <c r="F1832" i="12" a="1"/>
  <c r="F1832" i="12"/>
  <c r="F1833" i="12" a="1"/>
  <c r="F1833" i="12" s="1"/>
  <c r="F1834" i="12" a="1"/>
  <c r="F1834" i="12"/>
  <c r="F1835" i="12" a="1"/>
  <c r="F1835" i="12" s="1"/>
  <c r="F1836" i="12" a="1"/>
  <c r="F1836" i="12" s="1"/>
  <c r="F1837" i="12" a="1"/>
  <c r="F1837" i="12" s="1"/>
  <c r="F1838" i="12" a="1"/>
  <c r="F1838" i="12"/>
  <c r="F1839" i="12" a="1"/>
  <c r="F1839" i="12" s="1"/>
  <c r="F1840" i="12" a="1"/>
  <c r="F1840" i="12"/>
  <c r="F1841" i="12" a="1"/>
  <c r="F1841" i="12" s="1"/>
  <c r="F1842" i="12" a="1"/>
  <c r="F1842" i="12"/>
  <c r="F1843" i="12" a="1"/>
  <c r="F1843" i="12"/>
  <c r="F1844" i="12" a="1"/>
  <c r="F1844" i="12" s="1"/>
  <c r="F1845" i="12" a="1"/>
  <c r="F1845" i="12" s="1"/>
  <c r="F1846" i="12" a="1"/>
  <c r="F1846" i="12"/>
  <c r="F1847" i="12" a="1"/>
  <c r="F1847" i="12"/>
  <c r="F1848" i="12" a="1"/>
  <c r="F1848" i="12" s="1"/>
  <c r="F1849" i="12" a="1"/>
  <c r="F1849" i="12" s="1"/>
  <c r="F1850" i="12" a="1"/>
  <c r="F1850" i="12" s="1"/>
  <c r="F1851" i="12" a="1"/>
  <c r="F1851" i="12"/>
  <c r="F1852" i="12" a="1"/>
  <c r="F1852" i="12"/>
  <c r="F1853" i="12" a="1"/>
  <c r="F1853" i="12" s="1"/>
  <c r="F1854" i="12" a="1"/>
  <c r="F1854" i="12"/>
  <c r="F1855" i="12" a="1"/>
  <c r="F1855" i="12"/>
  <c r="F1856" i="12" a="1"/>
  <c r="F1856" i="12"/>
  <c r="F1857" i="12" a="1"/>
  <c r="F1857" i="12" s="1"/>
  <c r="F1858" i="12" a="1"/>
  <c r="F1858" i="12" s="1"/>
  <c r="F1859" i="12" a="1"/>
  <c r="F1859" i="12" s="1"/>
  <c r="F1860" i="12" a="1"/>
  <c r="F1860" i="12"/>
  <c r="F1861" i="12" a="1"/>
  <c r="F1861" i="12" s="1"/>
  <c r="F1862" i="12" a="1"/>
  <c r="F1862" i="12" s="1"/>
  <c r="F1863" i="12" a="1"/>
  <c r="F1863" i="12"/>
  <c r="F1864" i="12" a="1"/>
  <c r="F1864" i="12"/>
  <c r="F1865" i="12" a="1"/>
  <c r="F1865" i="12" s="1"/>
  <c r="F1866" i="12" a="1"/>
  <c r="F1866" i="12"/>
  <c r="F1867" i="12" a="1"/>
  <c r="F1867" i="12" s="1"/>
  <c r="F1868" i="12" a="1"/>
  <c r="F1868" i="12" s="1"/>
  <c r="F1869" i="12" a="1"/>
  <c r="F1869" i="12" s="1"/>
  <c r="F1870" i="12" a="1"/>
  <c r="F1870" i="12"/>
  <c r="F1871" i="12" a="1"/>
  <c r="F1871" i="12" s="1"/>
  <c r="F1872" i="12" a="1"/>
  <c r="F1872" i="12"/>
  <c r="F1873" i="12" a="1"/>
  <c r="F1873" i="12" s="1"/>
  <c r="F1874" i="12" a="1"/>
  <c r="F1874" i="12"/>
  <c r="F1875" i="12" a="1"/>
  <c r="F1875" i="12"/>
  <c r="F1876" i="12" a="1"/>
  <c r="F1876" i="12" s="1"/>
  <c r="F1877" i="12" a="1"/>
  <c r="F1877" i="12" s="1"/>
  <c r="F1878" i="12" a="1"/>
  <c r="F1878" i="12"/>
  <c r="F1879" i="12" a="1"/>
  <c r="F1879" i="12"/>
  <c r="F1880" i="12" a="1"/>
  <c r="F1880" i="12" s="1"/>
  <c r="F1881" i="12" a="1"/>
  <c r="F1881" i="12" s="1"/>
  <c r="F1882" i="12" a="1"/>
  <c r="F1882" i="12" s="1"/>
  <c r="F1883" i="12" a="1"/>
  <c r="F1883" i="12"/>
  <c r="F1884" i="12" a="1"/>
  <c r="F1884" i="12"/>
  <c r="F1885" i="12" a="1"/>
  <c r="F1885" i="12" s="1"/>
  <c r="F1886" i="12" a="1"/>
  <c r="F1886" i="12"/>
  <c r="F1887" i="12" a="1"/>
  <c r="F1887" i="12"/>
  <c r="F1888" i="12" a="1"/>
  <c r="F1888" i="12"/>
  <c r="F1889" i="12" a="1"/>
  <c r="F1889" i="12" s="1"/>
  <c r="F1890" i="12" a="1"/>
  <c r="F1890" i="12" s="1"/>
  <c r="F1891" i="12" a="1"/>
  <c r="F1891" i="12" s="1"/>
  <c r="F1892" i="12" a="1"/>
  <c r="F1892" i="12"/>
  <c r="F1893" i="12" a="1"/>
  <c r="F1893" i="12" s="1"/>
  <c r="F1894" i="12" a="1"/>
  <c r="F1894" i="12" s="1"/>
  <c r="F1895" i="12" a="1"/>
  <c r="F1895" i="12"/>
  <c r="F1896" i="12" a="1"/>
  <c r="F1896" i="12"/>
  <c r="F1897" i="12" a="1"/>
  <c r="F1897" i="12" s="1"/>
  <c r="F1898" i="12" a="1"/>
  <c r="F1898" i="12"/>
  <c r="F1899" i="12" a="1"/>
  <c r="F1899" i="12" s="1"/>
  <c r="F1900" i="12" a="1"/>
  <c r="F1900" i="12" s="1"/>
  <c r="F1901" i="12" a="1"/>
  <c r="F1901" i="12" s="1"/>
  <c r="F1902" i="12" a="1"/>
  <c r="F1902" i="12"/>
  <c r="F1903" i="12" a="1"/>
  <c r="F1903" i="12" s="1"/>
  <c r="F1904" i="12" a="1"/>
  <c r="F1904" i="12"/>
  <c r="F1905" i="12" a="1"/>
  <c r="F1905" i="12" s="1"/>
  <c r="F1906" i="12" a="1"/>
  <c r="F1906" i="12"/>
  <c r="F1907" i="12" a="1"/>
  <c r="F1907" i="12"/>
  <c r="F1908" i="12" a="1"/>
  <c r="F1908" i="12" s="1"/>
  <c r="F1909" i="12" a="1"/>
  <c r="F1909" i="12" s="1"/>
  <c r="F1910" i="12" a="1"/>
  <c r="F1910" i="12"/>
  <c r="F1911" i="12" a="1"/>
  <c r="F1911" i="12"/>
  <c r="F1912" i="12" a="1"/>
  <c r="F1912" i="12" s="1"/>
  <c r="F1913" i="12" a="1"/>
  <c r="F1913" i="12" s="1"/>
  <c r="F1914" i="12" a="1"/>
  <c r="F1914" i="12" s="1"/>
  <c r="F1915" i="12" a="1"/>
  <c r="F1915" i="12"/>
  <c r="F1916" i="12" a="1"/>
  <c r="F1916" i="12"/>
  <c r="F1917" i="12" a="1"/>
  <c r="F1917" i="12" s="1"/>
  <c r="F1918" i="12" a="1"/>
  <c r="F1918" i="12"/>
  <c r="F1919" i="12" a="1"/>
  <c r="F1919" i="12"/>
  <c r="F1920" i="12" a="1"/>
  <c r="F1920" i="12"/>
  <c r="F1921" i="12" a="1"/>
  <c r="F1921" i="12" s="1"/>
  <c r="F1922" i="12" a="1"/>
  <c r="F1922" i="12" s="1"/>
  <c r="F1923" i="12" a="1"/>
  <c r="F1923" i="12" s="1"/>
  <c r="F1924" i="12" a="1"/>
  <c r="F1924" i="12"/>
  <c r="F1925" i="12" a="1"/>
  <c r="F1925" i="12" s="1"/>
  <c r="F1926" i="12" a="1"/>
  <c r="F1926" i="12" s="1"/>
  <c r="F1927" i="12" a="1"/>
  <c r="F1927" i="12"/>
  <c r="F1928" i="12" a="1"/>
  <c r="F1928" i="12"/>
  <c r="F1929" i="12" a="1"/>
  <c r="F1929" i="12" s="1"/>
  <c r="F1930" i="12" a="1"/>
  <c r="F1930" i="12"/>
  <c r="F1931" i="12" a="1"/>
  <c r="F1931" i="12" s="1"/>
  <c r="F1932" i="12" a="1"/>
  <c r="F1932" i="12" s="1"/>
  <c r="F1933" i="12" a="1"/>
  <c r="F1933" i="12" s="1"/>
  <c r="F1934" i="12" a="1"/>
  <c r="F1934" i="12"/>
  <c r="F1935" i="12" a="1"/>
  <c r="F1935" i="12" s="1"/>
  <c r="F1936" i="12" a="1"/>
  <c r="F1936" i="12"/>
  <c r="F1937" i="12" a="1"/>
  <c r="F1937" i="12" s="1"/>
  <c r="F1938" i="12" a="1"/>
  <c r="F1938" i="12"/>
  <c r="F1939" i="12" a="1"/>
  <c r="F1939" i="12"/>
  <c r="F1940" i="12" a="1"/>
  <c r="F1940" i="12" s="1"/>
  <c r="F1941" i="12" a="1"/>
  <c r="F1941" i="12" s="1"/>
  <c r="F1942" i="12" a="1"/>
  <c r="F1942" i="12"/>
  <c r="F1943" i="12" a="1"/>
  <c r="F1943" i="12"/>
  <c r="F1944" i="12" a="1"/>
  <c r="F1944" i="12" s="1"/>
  <c r="F1945" i="12" a="1"/>
  <c r="F1945" i="12" s="1"/>
  <c r="F1946" i="12" a="1"/>
  <c r="F1946" i="12" s="1"/>
  <c r="F1947" i="12" a="1"/>
  <c r="F1947" i="12"/>
  <c r="F1948" i="12" a="1"/>
  <c r="F1948" i="12"/>
  <c r="F1949" i="12" a="1"/>
  <c r="F1949" i="12" s="1"/>
  <c r="F1950" i="12" a="1"/>
  <c r="F1950" i="12"/>
  <c r="F1951" i="12" a="1"/>
  <c r="F1951" i="12"/>
  <c r="F1952" i="12" a="1"/>
  <c r="F1952" i="12"/>
  <c r="F1953" i="12" a="1"/>
  <c r="F1953" i="12" s="1"/>
  <c r="F1954" i="12" a="1"/>
  <c r="F1954" i="12" s="1"/>
  <c r="F1955" i="12" a="1"/>
  <c r="F1955" i="12" s="1"/>
  <c r="F1956" i="12" a="1"/>
  <c r="F1956" i="12"/>
  <c r="F1957" i="12" a="1"/>
  <c r="F1957" i="12" s="1"/>
  <c r="F1958" i="12" a="1"/>
  <c r="F1958" i="12" s="1"/>
  <c r="F1959" i="12" a="1"/>
  <c r="F1959" i="12"/>
  <c r="F1960" i="12" a="1"/>
  <c r="F1960" i="12"/>
  <c r="F1961" i="12" a="1"/>
  <c r="F1961" i="12" s="1"/>
  <c r="F1962" i="12" a="1"/>
  <c r="F1962" i="12"/>
  <c r="F1963" i="12" a="1"/>
  <c r="F1963" i="12" s="1"/>
  <c r="F1964" i="12" a="1"/>
  <c r="F1964" i="12" s="1"/>
  <c r="F1965" i="12" a="1"/>
  <c r="F1965" i="12" s="1"/>
  <c r="F1966" i="12" a="1"/>
  <c r="F1966" i="12"/>
  <c r="F1967" i="12" a="1"/>
  <c r="F1967" i="12" s="1"/>
  <c r="F1968" i="12" a="1"/>
  <c r="F1968" i="12"/>
  <c r="F1969" i="12" a="1"/>
  <c r="F1969" i="12" s="1"/>
  <c r="F1970" i="12" a="1"/>
  <c r="F1970" i="12"/>
  <c r="F1971" i="12" a="1"/>
  <c r="F1971" i="12"/>
  <c r="F1972" i="12" a="1"/>
  <c r="F1972" i="12" s="1"/>
  <c r="F1973" i="12" a="1"/>
  <c r="F1973" i="12" s="1"/>
  <c r="F1974" i="12" a="1"/>
  <c r="F1974" i="12"/>
  <c r="F1975" i="12" a="1"/>
  <c r="F1975" i="12"/>
  <c r="F1976" i="12" a="1"/>
  <c r="F1976" i="12" s="1"/>
  <c r="F1977" i="12" a="1"/>
  <c r="F1977" i="12" s="1"/>
  <c r="F1978" i="12" a="1"/>
  <c r="F1978" i="12" s="1"/>
  <c r="F1979" i="12" a="1"/>
  <c r="F1979" i="12"/>
  <c r="F1980" i="12" a="1"/>
  <c r="F1980" i="12"/>
  <c r="F1981" i="12" a="1"/>
  <c r="F1981" i="12" s="1"/>
  <c r="F1982" i="12" a="1"/>
  <c r="F1982" i="12"/>
  <c r="F1983" i="12" a="1"/>
  <c r="F1983" i="12"/>
  <c r="F1984" i="12" a="1"/>
  <c r="F1984" i="12"/>
  <c r="F1985" i="12" a="1"/>
  <c r="F1985" i="12" s="1"/>
  <c r="F1986" i="12" a="1"/>
  <c r="F1986" i="12" s="1"/>
  <c r="F1987" i="12" a="1"/>
  <c r="F1987" i="12" s="1"/>
  <c r="F1988" i="12" a="1"/>
  <c r="F1988" i="12"/>
  <c r="F1989" i="12" a="1"/>
  <c r="F1989" i="12" s="1"/>
  <c r="F1990" i="12" a="1"/>
  <c r="F1990" i="12" s="1"/>
  <c r="F1991" i="12" a="1"/>
  <c r="F1991" i="12"/>
  <c r="F1992" i="12" a="1"/>
  <c r="F1992" i="12"/>
  <c r="F1993" i="12" a="1"/>
  <c r="F1993" i="12" s="1"/>
  <c r="F1994" i="12" a="1"/>
  <c r="F1994" i="12"/>
  <c r="F1995" i="12" a="1"/>
  <c r="F1995" i="12" s="1"/>
  <c r="F1996" i="12" a="1"/>
  <c r="F1996" i="12" s="1"/>
  <c r="F1997" i="12" a="1"/>
  <c r="F1997" i="12" s="1"/>
  <c r="F1998" i="12" a="1"/>
  <c r="F1998" i="12"/>
  <c r="F1999" i="12" a="1"/>
  <c r="F1999" i="12" s="1"/>
  <c r="F2000" i="12" a="1"/>
  <c r="F2000" i="12"/>
  <c r="F2001" i="12" a="1"/>
  <c r="F2001" i="12" s="1"/>
  <c r="F2002" i="12" a="1"/>
  <c r="F2002" i="12"/>
  <c r="F2003" i="12" a="1"/>
  <c r="F2003" i="12"/>
  <c r="F4" i="12" a="1"/>
  <c r="F4" i="12" s="1"/>
  <c r="B17" i="25"/>
  <c r="C17" i="25"/>
  <c r="D17" i="25"/>
  <c r="E17" i="25"/>
  <c r="F17" i="25"/>
  <c r="B18" i="25"/>
  <c r="C18" i="25"/>
  <c r="D18" i="25"/>
  <c r="E18" i="25"/>
  <c r="F18" i="25"/>
  <c r="B19" i="25"/>
  <c r="C19" i="25"/>
  <c r="D19" i="25"/>
  <c r="E19" i="25"/>
  <c r="F19" i="25"/>
  <c r="B20" i="25"/>
  <c r="C20" i="25"/>
  <c r="D20" i="25"/>
  <c r="E20" i="25"/>
  <c r="F20" i="25"/>
  <c r="B21" i="25"/>
  <c r="C21" i="25"/>
  <c r="D21" i="25"/>
  <c r="E21" i="25"/>
  <c r="F21" i="25"/>
  <c r="B22" i="25"/>
  <c r="C22" i="25"/>
  <c r="D22" i="25"/>
  <c r="E22" i="25"/>
  <c r="F22" i="25"/>
  <c r="B23" i="25"/>
  <c r="C23" i="25"/>
  <c r="D23" i="25"/>
  <c r="E23" i="25"/>
  <c r="F23" i="25"/>
  <c r="B24" i="25"/>
  <c r="C24" i="25"/>
  <c r="D24" i="25"/>
  <c r="E24" i="25"/>
  <c r="F24" i="25"/>
  <c r="B25" i="25"/>
  <c r="C25" i="25"/>
  <c r="D25" i="25"/>
  <c r="E25" i="25"/>
  <c r="F25" i="25"/>
  <c r="B26" i="25"/>
  <c r="C26" i="25"/>
  <c r="D26" i="25"/>
  <c r="E26" i="25"/>
  <c r="F26" i="25"/>
  <c r="B27" i="25"/>
  <c r="C27" i="25"/>
  <c r="D27" i="25"/>
  <c r="E27" i="25"/>
  <c r="F27" i="25"/>
  <c r="B28" i="25"/>
  <c r="C28" i="25"/>
  <c r="D28" i="25"/>
  <c r="E28" i="25"/>
  <c r="F28" i="25"/>
  <c r="B29" i="25"/>
  <c r="C29" i="25"/>
  <c r="D29" i="25"/>
  <c r="E29" i="25"/>
  <c r="F29" i="25"/>
  <c r="B30" i="25"/>
  <c r="C30" i="25"/>
  <c r="D30" i="25"/>
  <c r="E30" i="25"/>
  <c r="F30" i="25"/>
  <c r="B31" i="25"/>
  <c r="C31" i="25"/>
  <c r="D31" i="25"/>
  <c r="E31" i="25"/>
  <c r="F31" i="25"/>
  <c r="B32" i="25"/>
  <c r="C32" i="25"/>
  <c r="D32" i="25"/>
  <c r="E32" i="25"/>
  <c r="F32" i="25"/>
  <c r="B33" i="25"/>
  <c r="C33" i="25"/>
  <c r="D33" i="25"/>
  <c r="E33" i="25"/>
  <c r="F33" i="25"/>
  <c r="B34" i="25"/>
  <c r="C34" i="25"/>
  <c r="D34" i="25"/>
  <c r="E34" i="25"/>
  <c r="F34" i="25"/>
  <c r="B35" i="25"/>
  <c r="C35" i="25"/>
  <c r="D35" i="25"/>
  <c r="E35" i="25"/>
  <c r="F35" i="25"/>
  <c r="B36" i="25"/>
  <c r="C36" i="25"/>
  <c r="D36" i="25"/>
  <c r="E36" i="25"/>
  <c r="F36" i="25"/>
  <c r="B37" i="25"/>
  <c r="C37" i="25"/>
  <c r="D37" i="25"/>
  <c r="E37" i="25"/>
  <c r="F37" i="25"/>
  <c r="B38" i="25"/>
  <c r="C38" i="25"/>
  <c r="D38" i="25"/>
  <c r="E38" i="25"/>
  <c r="F38" i="25"/>
  <c r="B39" i="25"/>
  <c r="C39" i="25"/>
  <c r="D39" i="25"/>
  <c r="E39" i="25"/>
  <c r="F39" i="25"/>
  <c r="B40" i="25"/>
  <c r="C40" i="25"/>
  <c r="D40" i="25"/>
  <c r="E40" i="25"/>
  <c r="F40" i="25"/>
  <c r="B41" i="25"/>
  <c r="C41" i="25"/>
  <c r="D41" i="25"/>
  <c r="E41" i="25"/>
  <c r="F41" i="25"/>
  <c r="B42" i="25"/>
  <c r="C42" i="25"/>
  <c r="D42" i="25"/>
  <c r="E42" i="25"/>
  <c r="F42" i="25"/>
  <c r="B43" i="25"/>
  <c r="C43" i="25"/>
  <c r="D43" i="25"/>
  <c r="E43" i="25"/>
  <c r="F43" i="25"/>
  <c r="B44" i="25"/>
  <c r="C44" i="25"/>
  <c r="D44" i="25"/>
  <c r="E44" i="25"/>
  <c r="F44" i="25"/>
  <c r="B45" i="25"/>
  <c r="C45" i="25"/>
  <c r="D45" i="25"/>
  <c r="E45" i="25"/>
  <c r="F45" i="25"/>
  <c r="B46" i="25"/>
  <c r="C46" i="25"/>
  <c r="D46" i="25"/>
  <c r="E46" i="25"/>
  <c r="F46" i="25"/>
  <c r="B47" i="25"/>
  <c r="C47" i="25"/>
  <c r="D47" i="25"/>
  <c r="E47" i="25"/>
  <c r="F47" i="25"/>
  <c r="B48" i="25"/>
  <c r="C48" i="25"/>
  <c r="D48" i="25"/>
  <c r="E48" i="25"/>
  <c r="F48" i="25"/>
  <c r="B49" i="25"/>
  <c r="C49" i="25"/>
  <c r="D49" i="25"/>
  <c r="E49" i="25"/>
  <c r="F49" i="25"/>
  <c r="B50" i="25"/>
  <c r="C50" i="25"/>
  <c r="D50" i="25"/>
  <c r="E50" i="25"/>
  <c r="F50" i="25"/>
  <c r="B51" i="25"/>
  <c r="C51" i="25"/>
  <c r="D51" i="25"/>
  <c r="E51" i="25"/>
  <c r="F51" i="25"/>
  <c r="B52" i="25"/>
  <c r="C52" i="25"/>
  <c r="D52" i="25"/>
  <c r="E52" i="25"/>
  <c r="F52" i="25"/>
  <c r="B53" i="25"/>
  <c r="C53" i="25"/>
  <c r="D53" i="25"/>
  <c r="E53" i="25"/>
  <c r="F53" i="25"/>
  <c r="B54" i="25"/>
  <c r="C54" i="25"/>
  <c r="D54" i="25"/>
  <c r="E54" i="25"/>
  <c r="F54" i="25"/>
  <c r="B55" i="25"/>
  <c r="C55" i="25"/>
  <c r="D55" i="25"/>
  <c r="E55" i="25"/>
  <c r="F55" i="25"/>
  <c r="B56" i="25"/>
  <c r="C56" i="25"/>
  <c r="D56" i="25"/>
  <c r="E56" i="25"/>
  <c r="F56" i="25"/>
  <c r="B57" i="25"/>
  <c r="C57" i="25"/>
  <c r="D57" i="25"/>
  <c r="E57" i="25"/>
  <c r="F57" i="25"/>
  <c r="B58" i="25"/>
  <c r="C58" i="25"/>
  <c r="D58" i="25"/>
  <c r="E58" i="25"/>
  <c r="F58" i="25"/>
  <c r="B59" i="25"/>
  <c r="C59" i="25"/>
  <c r="D59" i="25"/>
  <c r="E59" i="25"/>
  <c r="F59" i="25"/>
  <c r="B60" i="25"/>
  <c r="C60" i="25"/>
  <c r="D60" i="25"/>
  <c r="E60" i="25"/>
  <c r="F60" i="25"/>
  <c r="B61" i="25"/>
  <c r="C61" i="25"/>
  <c r="D61" i="25"/>
  <c r="E61" i="25"/>
  <c r="F61" i="25"/>
  <c r="B62" i="25"/>
  <c r="C62" i="25"/>
  <c r="D62" i="25"/>
  <c r="E62" i="25"/>
  <c r="F62" i="25"/>
  <c r="B63" i="25"/>
  <c r="C63" i="25"/>
  <c r="D63" i="25"/>
  <c r="E63" i="25"/>
  <c r="F63" i="25"/>
  <c r="B64" i="25"/>
  <c r="C64" i="25"/>
  <c r="D64" i="25"/>
  <c r="E64" i="25"/>
  <c r="F64" i="25"/>
  <c r="B65" i="25"/>
  <c r="C65" i="25"/>
  <c r="D65" i="25"/>
  <c r="E65" i="25"/>
  <c r="F65" i="25"/>
  <c r="B66" i="25"/>
  <c r="C66" i="25"/>
  <c r="D66" i="25"/>
  <c r="E66" i="25"/>
  <c r="F66" i="25"/>
  <c r="B67" i="25"/>
  <c r="C67" i="25"/>
  <c r="D67" i="25"/>
  <c r="E67" i="25"/>
  <c r="F67" i="25"/>
  <c r="B68" i="25"/>
  <c r="C68" i="25"/>
  <c r="D68" i="25"/>
  <c r="E68" i="25"/>
  <c r="F68" i="25"/>
  <c r="B69" i="25"/>
  <c r="C69" i="25"/>
  <c r="D69" i="25"/>
  <c r="E69" i="25"/>
  <c r="F69" i="25"/>
  <c r="B70" i="25"/>
  <c r="C70" i="25"/>
  <c r="D70" i="25"/>
  <c r="E70" i="25"/>
  <c r="F70" i="25"/>
  <c r="B71" i="25"/>
  <c r="C71" i="25"/>
  <c r="D71" i="25"/>
  <c r="E71" i="25"/>
  <c r="F71" i="25"/>
  <c r="B72" i="25"/>
  <c r="C72" i="25"/>
  <c r="D72" i="25"/>
  <c r="E72" i="25"/>
  <c r="F72" i="25"/>
  <c r="B73" i="25"/>
  <c r="C73" i="25"/>
  <c r="D73" i="25"/>
  <c r="E73" i="25"/>
  <c r="F73" i="25"/>
  <c r="B74" i="25"/>
  <c r="C74" i="25"/>
  <c r="D74" i="25"/>
  <c r="E74" i="25"/>
  <c r="F74" i="25"/>
  <c r="B75" i="25"/>
  <c r="C75" i="25"/>
  <c r="D75" i="25"/>
  <c r="E75" i="25"/>
  <c r="F75" i="25"/>
  <c r="B76" i="25"/>
  <c r="C76" i="25"/>
  <c r="D76" i="25"/>
  <c r="E76" i="25"/>
  <c r="F76" i="25"/>
  <c r="B77" i="25"/>
  <c r="C77" i="25"/>
  <c r="D77" i="25"/>
  <c r="E77" i="25"/>
  <c r="F77" i="25"/>
  <c r="B78" i="25"/>
  <c r="C78" i="25"/>
  <c r="D78" i="25"/>
  <c r="E78" i="25"/>
  <c r="F78" i="25"/>
  <c r="B79" i="25"/>
  <c r="C79" i="25"/>
  <c r="D79" i="25"/>
  <c r="E79" i="25"/>
  <c r="F79" i="25"/>
  <c r="B80" i="25"/>
  <c r="C80" i="25"/>
  <c r="D80" i="25"/>
  <c r="E80" i="25"/>
  <c r="F80" i="25"/>
  <c r="B81" i="25"/>
  <c r="C81" i="25"/>
  <c r="D81" i="25"/>
  <c r="E81" i="25"/>
  <c r="F81" i="25"/>
  <c r="B82" i="25"/>
  <c r="C82" i="25"/>
  <c r="D82" i="25"/>
  <c r="E82" i="25"/>
  <c r="F82" i="25"/>
  <c r="B83" i="25"/>
  <c r="C83" i="25"/>
  <c r="D83" i="25"/>
  <c r="E83" i="25"/>
  <c r="F83" i="25"/>
  <c r="B84" i="25"/>
  <c r="C84" i="25"/>
  <c r="D84" i="25"/>
  <c r="E84" i="25"/>
  <c r="F84" i="25"/>
  <c r="B85" i="25"/>
  <c r="C85" i="25"/>
  <c r="D85" i="25"/>
  <c r="E85" i="25"/>
  <c r="F85" i="25"/>
  <c r="B86" i="25"/>
  <c r="C86" i="25"/>
  <c r="D86" i="25"/>
  <c r="E86" i="25"/>
  <c r="F86" i="25"/>
  <c r="B87" i="25"/>
  <c r="C87" i="25"/>
  <c r="D87" i="25"/>
  <c r="E87" i="25"/>
  <c r="F87" i="25"/>
  <c r="B88" i="25"/>
  <c r="C88" i="25"/>
  <c r="D88" i="25"/>
  <c r="E88" i="25"/>
  <c r="F88" i="25"/>
  <c r="B89" i="25"/>
  <c r="C89" i="25"/>
  <c r="D89" i="25"/>
  <c r="E89" i="25"/>
  <c r="F89" i="25"/>
  <c r="B90" i="25"/>
  <c r="C90" i="25"/>
  <c r="D90" i="25"/>
  <c r="E90" i="25"/>
  <c r="F90" i="25"/>
  <c r="B91" i="25"/>
  <c r="C91" i="25"/>
  <c r="D91" i="25"/>
  <c r="E91" i="25"/>
  <c r="F91" i="25"/>
  <c r="B92" i="25"/>
  <c r="C92" i="25"/>
  <c r="D92" i="25"/>
  <c r="E92" i="25"/>
  <c r="F92" i="25"/>
  <c r="B93" i="25"/>
  <c r="C93" i="25"/>
  <c r="D93" i="25"/>
  <c r="E93" i="25"/>
  <c r="F93" i="25"/>
  <c r="B94" i="25"/>
  <c r="C94" i="25"/>
  <c r="D94" i="25"/>
  <c r="E94" i="25"/>
  <c r="F94" i="25"/>
  <c r="B95" i="25"/>
  <c r="C95" i="25"/>
  <c r="D95" i="25"/>
  <c r="E95" i="25"/>
  <c r="F95" i="25"/>
  <c r="B96" i="25"/>
  <c r="C96" i="25"/>
  <c r="D96" i="25"/>
  <c r="E96" i="25"/>
  <c r="F96" i="25"/>
  <c r="B97" i="25"/>
  <c r="C97" i="25"/>
  <c r="D97" i="25"/>
  <c r="E97" i="25"/>
  <c r="F97" i="25"/>
  <c r="B98" i="25"/>
  <c r="C98" i="25"/>
  <c r="D98" i="25"/>
  <c r="E98" i="25"/>
  <c r="F98" i="25"/>
  <c r="B99" i="25"/>
  <c r="C99" i="25"/>
  <c r="D99" i="25"/>
  <c r="E99" i="25"/>
  <c r="F99" i="25"/>
  <c r="B100" i="25"/>
  <c r="C100" i="25"/>
  <c r="D100" i="25"/>
  <c r="E100" i="25"/>
  <c r="F100" i="25"/>
  <c r="B101" i="25"/>
  <c r="C101" i="25"/>
  <c r="D101" i="25"/>
  <c r="E101" i="25"/>
  <c r="F101" i="25"/>
  <c r="B102" i="25"/>
  <c r="C102" i="25"/>
  <c r="D102" i="25"/>
  <c r="E102" i="25"/>
  <c r="F102" i="25"/>
  <c r="B103" i="25"/>
  <c r="C103" i="25"/>
  <c r="D103" i="25"/>
  <c r="E103" i="25"/>
  <c r="F103" i="25"/>
  <c r="B104" i="25"/>
  <c r="C104" i="25"/>
  <c r="D104" i="25"/>
  <c r="E104" i="25"/>
  <c r="F104" i="25"/>
  <c r="B105" i="25"/>
  <c r="C105" i="25"/>
  <c r="D105" i="25"/>
  <c r="E105" i="25"/>
  <c r="F105" i="25"/>
  <c r="B106" i="25"/>
  <c r="C106" i="25"/>
  <c r="D106" i="25"/>
  <c r="E106" i="25"/>
  <c r="F106" i="25"/>
  <c r="B107" i="25"/>
  <c r="C107" i="25"/>
  <c r="D107" i="25"/>
  <c r="E107" i="25"/>
  <c r="F107" i="25"/>
  <c r="B108" i="25"/>
  <c r="C108" i="25"/>
  <c r="D108" i="25"/>
  <c r="E108" i="25"/>
  <c r="F108" i="25"/>
  <c r="B109" i="25"/>
  <c r="C109" i="25"/>
  <c r="D109" i="25"/>
  <c r="E109" i="25"/>
  <c r="F109" i="25"/>
  <c r="B110" i="25"/>
  <c r="C110" i="25"/>
  <c r="D110" i="25"/>
  <c r="E110" i="25"/>
  <c r="F110" i="25"/>
  <c r="B111" i="25"/>
  <c r="C111" i="25"/>
  <c r="D111" i="25"/>
  <c r="E111" i="25"/>
  <c r="F111" i="25"/>
  <c r="B112" i="25"/>
  <c r="C112" i="25"/>
  <c r="D112" i="25"/>
  <c r="E112" i="25"/>
  <c r="F112" i="25"/>
  <c r="B113" i="25"/>
  <c r="C113" i="25"/>
  <c r="D113" i="25"/>
  <c r="E113" i="25"/>
  <c r="F113" i="25"/>
  <c r="B114" i="25"/>
  <c r="C114" i="25"/>
  <c r="D114" i="25"/>
  <c r="E114" i="25"/>
  <c r="F114" i="25"/>
  <c r="B115" i="25"/>
  <c r="C115" i="25"/>
  <c r="D115" i="25"/>
  <c r="E115" i="25"/>
  <c r="F115" i="25"/>
  <c r="B116" i="25"/>
  <c r="C116" i="25"/>
  <c r="D116" i="25"/>
  <c r="E116" i="25"/>
  <c r="F116" i="25"/>
  <c r="B117" i="25"/>
  <c r="C117" i="25"/>
  <c r="D117" i="25"/>
  <c r="E117" i="25"/>
  <c r="F117" i="25"/>
  <c r="B118" i="25"/>
  <c r="C118" i="25"/>
  <c r="D118" i="25"/>
  <c r="E118" i="25"/>
  <c r="F118" i="25"/>
  <c r="B119" i="25"/>
  <c r="C119" i="25"/>
  <c r="D119" i="25"/>
  <c r="E119" i="25"/>
  <c r="F119" i="25"/>
  <c r="B120" i="25"/>
  <c r="C120" i="25"/>
  <c r="D120" i="25"/>
  <c r="E120" i="25"/>
  <c r="F120" i="25"/>
  <c r="B121" i="25"/>
  <c r="C121" i="25"/>
  <c r="D121" i="25"/>
  <c r="E121" i="25"/>
  <c r="F121" i="25"/>
  <c r="B122" i="25"/>
  <c r="C122" i="25"/>
  <c r="D122" i="25"/>
  <c r="E122" i="25"/>
  <c r="F122" i="25"/>
  <c r="B123" i="25"/>
  <c r="C123" i="25"/>
  <c r="D123" i="25"/>
  <c r="E123" i="25"/>
  <c r="F123" i="25"/>
  <c r="B124" i="25"/>
  <c r="C124" i="25"/>
  <c r="D124" i="25"/>
  <c r="E124" i="25"/>
  <c r="F124" i="25"/>
  <c r="B125" i="25"/>
  <c r="C125" i="25"/>
  <c r="D125" i="25"/>
  <c r="E125" i="25"/>
  <c r="F125" i="25"/>
  <c r="B126" i="25"/>
  <c r="C126" i="25"/>
  <c r="D126" i="25"/>
  <c r="E126" i="25"/>
  <c r="F126" i="25"/>
  <c r="B127" i="25"/>
  <c r="C127" i="25"/>
  <c r="D127" i="25"/>
  <c r="E127" i="25"/>
  <c r="F127" i="25"/>
  <c r="B128" i="25"/>
  <c r="C128" i="25"/>
  <c r="D128" i="25"/>
  <c r="E128" i="25"/>
  <c r="F128" i="25"/>
  <c r="B129" i="25"/>
  <c r="C129" i="25"/>
  <c r="D129" i="25"/>
  <c r="E129" i="25"/>
  <c r="F129" i="25"/>
  <c r="B130" i="25"/>
  <c r="C130" i="25"/>
  <c r="D130" i="25"/>
  <c r="E130" i="25"/>
  <c r="F130" i="25"/>
  <c r="B131" i="25"/>
  <c r="C131" i="25"/>
  <c r="D131" i="25"/>
  <c r="E131" i="25"/>
  <c r="F131" i="25"/>
  <c r="B132" i="25"/>
  <c r="C132" i="25"/>
  <c r="D132" i="25"/>
  <c r="E132" i="25"/>
  <c r="F132" i="25"/>
  <c r="B133" i="25"/>
  <c r="C133" i="25"/>
  <c r="D133" i="25"/>
  <c r="E133" i="25"/>
  <c r="F133" i="25"/>
  <c r="B134" i="25"/>
  <c r="C134" i="25"/>
  <c r="D134" i="25"/>
  <c r="E134" i="25"/>
  <c r="F134" i="25"/>
  <c r="B135" i="25"/>
  <c r="C135" i="25"/>
  <c r="D135" i="25"/>
  <c r="E135" i="25"/>
  <c r="F135" i="25"/>
  <c r="B136" i="25"/>
  <c r="C136" i="25"/>
  <c r="D136" i="25"/>
  <c r="E136" i="25"/>
  <c r="F136" i="25"/>
  <c r="B137" i="25"/>
  <c r="C137" i="25"/>
  <c r="D137" i="25"/>
  <c r="E137" i="25"/>
  <c r="F137" i="25"/>
  <c r="B138" i="25"/>
  <c r="C138" i="25"/>
  <c r="D138" i="25"/>
  <c r="E138" i="25"/>
  <c r="F138" i="25"/>
  <c r="B139" i="25"/>
  <c r="C139" i="25"/>
  <c r="D139" i="25"/>
  <c r="E139" i="25"/>
  <c r="F139" i="25"/>
  <c r="B140" i="25"/>
  <c r="C140" i="25"/>
  <c r="D140" i="25"/>
  <c r="E140" i="25"/>
  <c r="F140" i="25"/>
  <c r="B141" i="25"/>
  <c r="C141" i="25"/>
  <c r="D141" i="25"/>
  <c r="E141" i="25"/>
  <c r="F141" i="25"/>
  <c r="B142" i="25"/>
  <c r="C142" i="25"/>
  <c r="D142" i="25"/>
  <c r="E142" i="25"/>
  <c r="F142" i="25"/>
  <c r="B143" i="25"/>
  <c r="C143" i="25"/>
  <c r="D143" i="25"/>
  <c r="E143" i="25"/>
  <c r="F143" i="25"/>
  <c r="B144" i="25"/>
  <c r="C144" i="25"/>
  <c r="D144" i="25"/>
  <c r="E144" i="25"/>
  <c r="F144" i="25"/>
  <c r="B145" i="25"/>
  <c r="C145" i="25"/>
  <c r="D145" i="25"/>
  <c r="E145" i="25"/>
  <c r="F145" i="25"/>
  <c r="B146" i="25"/>
  <c r="C146" i="25"/>
  <c r="D146" i="25"/>
  <c r="E146" i="25"/>
  <c r="F146" i="25"/>
  <c r="B147" i="25"/>
  <c r="C147" i="25"/>
  <c r="D147" i="25"/>
  <c r="E147" i="25"/>
  <c r="F147" i="25"/>
  <c r="B148" i="25"/>
  <c r="C148" i="25"/>
  <c r="D148" i="25"/>
  <c r="E148" i="25"/>
  <c r="F148" i="25"/>
  <c r="B149" i="25"/>
  <c r="C149" i="25"/>
  <c r="D149" i="25"/>
  <c r="E149" i="25"/>
  <c r="F149" i="25"/>
  <c r="B150" i="25"/>
  <c r="C150" i="25"/>
  <c r="D150" i="25"/>
  <c r="E150" i="25"/>
  <c r="F150" i="25"/>
  <c r="B151" i="25"/>
  <c r="C151" i="25"/>
  <c r="D151" i="25"/>
  <c r="E151" i="25"/>
  <c r="F151" i="25"/>
  <c r="B152" i="25"/>
  <c r="C152" i="25"/>
  <c r="D152" i="25"/>
  <c r="E152" i="25"/>
  <c r="F152" i="25"/>
  <c r="B153" i="25"/>
  <c r="C153" i="25"/>
  <c r="D153" i="25"/>
  <c r="E153" i="25"/>
  <c r="F153" i="25"/>
  <c r="B154" i="25"/>
  <c r="C154" i="25"/>
  <c r="D154" i="25"/>
  <c r="E154" i="25"/>
  <c r="F154" i="25"/>
  <c r="B155" i="25"/>
  <c r="C155" i="25"/>
  <c r="D155" i="25"/>
  <c r="E155" i="25"/>
  <c r="F155" i="25"/>
  <c r="B156" i="25"/>
  <c r="C156" i="25"/>
  <c r="D156" i="25"/>
  <c r="E156" i="25"/>
  <c r="F156" i="25"/>
  <c r="B157" i="25"/>
  <c r="C157" i="25"/>
  <c r="D157" i="25"/>
  <c r="E157" i="25"/>
  <c r="F157" i="25"/>
  <c r="B158" i="25"/>
  <c r="C158" i="25"/>
  <c r="D158" i="25"/>
  <c r="E158" i="25"/>
  <c r="F158" i="25"/>
  <c r="B159" i="25"/>
  <c r="C159" i="25"/>
  <c r="D159" i="25"/>
  <c r="E159" i="25"/>
  <c r="F159" i="25"/>
  <c r="B160" i="25"/>
  <c r="C160" i="25"/>
  <c r="D160" i="25"/>
  <c r="E160" i="25"/>
  <c r="F160" i="25"/>
  <c r="B161" i="25"/>
  <c r="C161" i="25"/>
  <c r="D161" i="25"/>
  <c r="E161" i="25"/>
  <c r="F161" i="25"/>
  <c r="B162" i="25"/>
  <c r="C162" i="25"/>
  <c r="D162" i="25"/>
  <c r="E162" i="25"/>
  <c r="F162" i="25"/>
  <c r="B163" i="25"/>
  <c r="C163" i="25"/>
  <c r="D163" i="25"/>
  <c r="E163" i="25"/>
  <c r="F163" i="25"/>
  <c r="B164" i="25"/>
  <c r="C164" i="25"/>
  <c r="D164" i="25"/>
  <c r="E164" i="25"/>
  <c r="F164" i="25"/>
  <c r="B165" i="25"/>
  <c r="C165" i="25"/>
  <c r="D165" i="25"/>
  <c r="E165" i="25"/>
  <c r="F165" i="25"/>
  <c r="B166" i="25"/>
  <c r="C166" i="25"/>
  <c r="D166" i="25"/>
  <c r="E166" i="25"/>
  <c r="F166" i="25"/>
  <c r="B167" i="25"/>
  <c r="C167" i="25"/>
  <c r="D167" i="25"/>
  <c r="E167" i="25"/>
  <c r="F167" i="25"/>
  <c r="B168" i="25"/>
  <c r="C168" i="25"/>
  <c r="D168" i="25"/>
  <c r="E168" i="25"/>
  <c r="F168" i="25"/>
  <c r="B169" i="25"/>
  <c r="C169" i="25"/>
  <c r="D169" i="25"/>
  <c r="E169" i="25"/>
  <c r="F169" i="25"/>
  <c r="B170" i="25"/>
  <c r="C170" i="25"/>
  <c r="D170" i="25"/>
  <c r="E170" i="25"/>
  <c r="F170" i="25"/>
  <c r="B171" i="25"/>
  <c r="C171" i="25"/>
  <c r="D171" i="25"/>
  <c r="E171" i="25"/>
  <c r="F171" i="25"/>
  <c r="B172" i="25"/>
  <c r="C172" i="25"/>
  <c r="D172" i="25"/>
  <c r="E172" i="25"/>
  <c r="F172" i="25"/>
  <c r="B173" i="25"/>
  <c r="C173" i="25"/>
  <c r="D173" i="25"/>
  <c r="E173" i="25"/>
  <c r="F173" i="25"/>
  <c r="B174" i="25"/>
  <c r="C174" i="25"/>
  <c r="D174" i="25"/>
  <c r="E174" i="25"/>
  <c r="F174" i="25"/>
  <c r="B175" i="25"/>
  <c r="C175" i="25"/>
  <c r="D175" i="25"/>
  <c r="E175" i="25"/>
  <c r="F175" i="25"/>
  <c r="B176" i="25"/>
  <c r="C176" i="25"/>
  <c r="D176" i="25"/>
  <c r="E176" i="25"/>
  <c r="F176" i="25"/>
  <c r="B177" i="25"/>
  <c r="C177" i="25"/>
  <c r="D177" i="25"/>
  <c r="E177" i="25"/>
  <c r="F177" i="25"/>
  <c r="B178" i="25"/>
  <c r="C178" i="25"/>
  <c r="D178" i="25"/>
  <c r="E178" i="25"/>
  <c r="F178" i="25"/>
  <c r="B179" i="25"/>
  <c r="C179" i="25"/>
  <c r="D179" i="25"/>
  <c r="E179" i="25"/>
  <c r="F179" i="25"/>
  <c r="B180" i="25"/>
  <c r="C180" i="25"/>
  <c r="D180" i="25"/>
  <c r="E180" i="25"/>
  <c r="F180" i="25"/>
  <c r="B181" i="25"/>
  <c r="C181" i="25"/>
  <c r="D181" i="25"/>
  <c r="E181" i="25"/>
  <c r="F181" i="25"/>
  <c r="B182" i="25"/>
  <c r="C182" i="25"/>
  <c r="D182" i="25"/>
  <c r="E182" i="25"/>
  <c r="F182" i="25"/>
  <c r="B183" i="25"/>
  <c r="C183" i="25"/>
  <c r="D183" i="25"/>
  <c r="E183" i="25"/>
  <c r="F183" i="25"/>
  <c r="B184" i="25"/>
  <c r="C184" i="25"/>
  <c r="D184" i="25"/>
  <c r="E184" i="25"/>
  <c r="F184" i="25"/>
  <c r="B185" i="25"/>
  <c r="C185" i="25"/>
  <c r="D185" i="25"/>
  <c r="E185" i="25"/>
  <c r="F185" i="25"/>
  <c r="B186" i="25"/>
  <c r="C186" i="25"/>
  <c r="D186" i="25"/>
  <c r="E186" i="25"/>
  <c r="F186" i="25"/>
  <c r="B187" i="25"/>
  <c r="C187" i="25"/>
  <c r="D187" i="25"/>
  <c r="E187" i="25"/>
  <c r="F187" i="25"/>
  <c r="B188" i="25"/>
  <c r="C188" i="25"/>
  <c r="D188" i="25"/>
  <c r="E188" i="25"/>
  <c r="F188" i="25"/>
  <c r="B189" i="25"/>
  <c r="C189" i="25"/>
  <c r="D189" i="25"/>
  <c r="E189" i="25"/>
  <c r="F189" i="25"/>
  <c r="B190" i="25"/>
  <c r="C190" i="25"/>
  <c r="D190" i="25"/>
  <c r="E190" i="25"/>
  <c r="F190" i="25"/>
  <c r="B191" i="25"/>
  <c r="C191" i="25"/>
  <c r="D191" i="25"/>
  <c r="E191" i="25"/>
  <c r="F191" i="25"/>
  <c r="B192" i="25"/>
  <c r="C192" i="25"/>
  <c r="D192" i="25"/>
  <c r="E192" i="25"/>
  <c r="F192" i="25"/>
  <c r="B193" i="25"/>
  <c r="C193" i="25"/>
  <c r="D193" i="25"/>
  <c r="E193" i="25"/>
  <c r="F193" i="25"/>
  <c r="B194" i="25"/>
  <c r="C194" i="25"/>
  <c r="D194" i="25"/>
  <c r="E194" i="25"/>
  <c r="F194" i="25"/>
  <c r="B195" i="25"/>
  <c r="C195" i="25"/>
  <c r="D195" i="25"/>
  <c r="E195" i="25"/>
  <c r="F195" i="25"/>
  <c r="B196" i="25"/>
  <c r="C196" i="25"/>
  <c r="D196" i="25"/>
  <c r="E196" i="25"/>
  <c r="F196" i="25"/>
  <c r="B197" i="25"/>
  <c r="C197" i="25"/>
  <c r="D197" i="25"/>
  <c r="E197" i="25"/>
  <c r="F197" i="25"/>
  <c r="B198" i="25"/>
  <c r="C198" i="25"/>
  <c r="D198" i="25"/>
  <c r="E198" i="25"/>
  <c r="F198" i="25"/>
  <c r="B199" i="25"/>
  <c r="C199" i="25"/>
  <c r="D199" i="25"/>
  <c r="E199" i="25"/>
  <c r="F199" i="25"/>
  <c r="B200" i="25"/>
  <c r="C200" i="25"/>
  <c r="D200" i="25"/>
  <c r="E200" i="25"/>
  <c r="F200" i="25"/>
  <c r="B201" i="25"/>
  <c r="C201" i="25"/>
  <c r="D201" i="25"/>
  <c r="E201" i="25"/>
  <c r="F201" i="25"/>
  <c r="B202" i="25"/>
  <c r="C202" i="25"/>
  <c r="D202" i="25"/>
  <c r="E202" i="25"/>
  <c r="F202" i="25"/>
  <c r="B203" i="25"/>
  <c r="C203" i="25"/>
  <c r="D203" i="25"/>
  <c r="E203" i="25"/>
  <c r="F203" i="25"/>
  <c r="B204" i="25"/>
  <c r="C204" i="25"/>
  <c r="D204" i="25"/>
  <c r="E204" i="25"/>
  <c r="F204" i="25"/>
  <c r="B205" i="25"/>
  <c r="C205" i="25"/>
  <c r="D205" i="25"/>
  <c r="E205" i="25"/>
  <c r="F205" i="25"/>
  <c r="B206" i="25"/>
  <c r="C206" i="25"/>
  <c r="D206" i="25"/>
  <c r="E206" i="25"/>
  <c r="F206" i="25"/>
  <c r="B207" i="25"/>
  <c r="C207" i="25"/>
  <c r="D207" i="25"/>
  <c r="E207" i="25"/>
  <c r="F207" i="25"/>
  <c r="B208" i="25"/>
  <c r="C208" i="25"/>
  <c r="D208" i="25"/>
  <c r="E208" i="25"/>
  <c r="F208" i="25"/>
  <c r="B209" i="25"/>
  <c r="C209" i="25"/>
  <c r="D209" i="25"/>
  <c r="E209" i="25"/>
  <c r="F209" i="25"/>
  <c r="B210" i="25"/>
  <c r="C210" i="25"/>
  <c r="D210" i="25"/>
  <c r="E210" i="25"/>
  <c r="F210" i="25"/>
  <c r="B211" i="25"/>
  <c r="C211" i="25"/>
  <c r="D211" i="25"/>
  <c r="E211" i="25"/>
  <c r="F211" i="25"/>
  <c r="B212" i="25"/>
  <c r="C212" i="25"/>
  <c r="D212" i="25"/>
  <c r="E212" i="25"/>
  <c r="F212" i="25"/>
  <c r="B213" i="25"/>
  <c r="C213" i="25"/>
  <c r="D213" i="25"/>
  <c r="E213" i="25"/>
  <c r="F213" i="25"/>
  <c r="B214" i="25"/>
  <c r="C214" i="25"/>
  <c r="D214" i="25"/>
  <c r="E214" i="25"/>
  <c r="F214" i="25"/>
  <c r="B215" i="25"/>
  <c r="C215" i="25"/>
  <c r="D215" i="25"/>
  <c r="E215" i="25"/>
  <c r="F215" i="25"/>
  <c r="B216" i="25"/>
  <c r="C216" i="25"/>
  <c r="D216" i="25"/>
  <c r="E216" i="25"/>
  <c r="F216" i="25"/>
  <c r="B217" i="25"/>
  <c r="C217" i="25"/>
  <c r="D217" i="25"/>
  <c r="E217" i="25"/>
  <c r="F217" i="25"/>
  <c r="B218" i="25"/>
  <c r="C218" i="25"/>
  <c r="D218" i="25"/>
  <c r="E218" i="25"/>
  <c r="F218" i="25"/>
  <c r="B219" i="25"/>
  <c r="C219" i="25"/>
  <c r="D219" i="25"/>
  <c r="E219" i="25"/>
  <c r="F219" i="25"/>
  <c r="B220" i="25"/>
  <c r="C220" i="25"/>
  <c r="D220" i="25"/>
  <c r="E220" i="25"/>
  <c r="F220" i="25"/>
  <c r="B221" i="25"/>
  <c r="C221" i="25"/>
  <c r="D221" i="25"/>
  <c r="E221" i="25"/>
  <c r="F221" i="25"/>
  <c r="B222" i="25"/>
  <c r="C222" i="25"/>
  <c r="D222" i="25"/>
  <c r="E222" i="25"/>
  <c r="F222" i="25"/>
  <c r="B223" i="25"/>
  <c r="C223" i="25"/>
  <c r="D223" i="25"/>
  <c r="E223" i="25"/>
  <c r="F223" i="25"/>
  <c r="B224" i="25"/>
  <c r="C224" i="25"/>
  <c r="D224" i="25"/>
  <c r="E224" i="25"/>
  <c r="F224" i="25"/>
  <c r="B225" i="25"/>
  <c r="C225" i="25"/>
  <c r="D225" i="25"/>
  <c r="E225" i="25"/>
  <c r="F225" i="25"/>
  <c r="B226" i="25"/>
  <c r="C226" i="25"/>
  <c r="D226" i="25"/>
  <c r="E226" i="25"/>
  <c r="F226" i="25"/>
  <c r="B227" i="25"/>
  <c r="C227" i="25"/>
  <c r="D227" i="25"/>
  <c r="E227" i="25"/>
  <c r="F227" i="25"/>
  <c r="B228" i="25"/>
  <c r="C228" i="25"/>
  <c r="D228" i="25"/>
  <c r="E228" i="25"/>
  <c r="F228" i="25"/>
  <c r="B229" i="25"/>
  <c r="C229" i="25"/>
  <c r="D229" i="25"/>
  <c r="E229" i="25"/>
  <c r="F229" i="25"/>
  <c r="B230" i="25"/>
  <c r="C230" i="25"/>
  <c r="D230" i="25"/>
  <c r="E230" i="25"/>
  <c r="F230" i="25"/>
  <c r="B231" i="25"/>
  <c r="C231" i="25"/>
  <c r="D231" i="25"/>
  <c r="E231" i="25"/>
  <c r="F231" i="25"/>
  <c r="B232" i="25"/>
  <c r="C232" i="25"/>
  <c r="D232" i="25"/>
  <c r="E232" i="25"/>
  <c r="F232" i="25"/>
  <c r="B233" i="25"/>
  <c r="C233" i="25"/>
  <c r="D233" i="25"/>
  <c r="E233" i="25"/>
  <c r="F233" i="25"/>
  <c r="B234" i="25"/>
  <c r="C234" i="25"/>
  <c r="D234" i="25"/>
  <c r="E234" i="25"/>
  <c r="F234" i="25"/>
  <c r="B235" i="25"/>
  <c r="C235" i="25"/>
  <c r="D235" i="25"/>
  <c r="E235" i="25"/>
  <c r="F235" i="25"/>
  <c r="B236" i="25"/>
  <c r="C236" i="25"/>
  <c r="D236" i="25"/>
  <c r="E236" i="25"/>
  <c r="F236" i="25"/>
  <c r="B237" i="25"/>
  <c r="C237" i="25"/>
  <c r="D237" i="25"/>
  <c r="E237" i="25"/>
  <c r="F237" i="25"/>
  <c r="B238" i="25"/>
  <c r="C238" i="25"/>
  <c r="D238" i="25"/>
  <c r="E238" i="25"/>
  <c r="F238" i="25"/>
  <c r="B239" i="25"/>
  <c r="C239" i="25"/>
  <c r="D239" i="25"/>
  <c r="E239" i="25"/>
  <c r="F239" i="25"/>
  <c r="B240" i="25"/>
  <c r="C240" i="25"/>
  <c r="D240" i="25"/>
  <c r="E240" i="25"/>
  <c r="F240" i="25"/>
  <c r="B241" i="25"/>
  <c r="C241" i="25"/>
  <c r="D241" i="25"/>
  <c r="E241" i="25"/>
  <c r="F241" i="25"/>
  <c r="B242" i="25"/>
  <c r="C242" i="25"/>
  <c r="D242" i="25"/>
  <c r="E242" i="25"/>
  <c r="F242" i="25"/>
  <c r="B243" i="25"/>
  <c r="C243" i="25"/>
  <c r="D243" i="25"/>
  <c r="E243" i="25"/>
  <c r="F243" i="25"/>
  <c r="B244" i="25"/>
  <c r="C244" i="25"/>
  <c r="D244" i="25"/>
  <c r="E244" i="25"/>
  <c r="F244" i="25"/>
  <c r="B245" i="25"/>
  <c r="C245" i="25"/>
  <c r="D245" i="25"/>
  <c r="E245" i="25"/>
  <c r="F245" i="25"/>
  <c r="B246" i="25"/>
  <c r="C246" i="25"/>
  <c r="D246" i="25"/>
  <c r="E246" i="25"/>
  <c r="F246" i="25"/>
  <c r="B247" i="25"/>
  <c r="C247" i="25"/>
  <c r="D247" i="25"/>
  <c r="E247" i="25"/>
  <c r="F247" i="25"/>
  <c r="B248" i="25"/>
  <c r="C248" i="25"/>
  <c r="D248" i="25"/>
  <c r="E248" i="25"/>
  <c r="F248" i="25"/>
  <c r="B249" i="25"/>
  <c r="C249" i="25"/>
  <c r="D249" i="25"/>
  <c r="E249" i="25"/>
  <c r="F249" i="25"/>
  <c r="B250" i="25"/>
  <c r="C250" i="25"/>
  <c r="D250" i="25"/>
  <c r="E250" i="25"/>
  <c r="F250" i="25"/>
  <c r="B251" i="25"/>
  <c r="C251" i="25"/>
  <c r="D251" i="25"/>
  <c r="E251" i="25"/>
  <c r="F251" i="25"/>
  <c r="B252" i="25"/>
  <c r="C252" i="25"/>
  <c r="D252" i="25"/>
  <c r="E252" i="25"/>
  <c r="F252" i="25"/>
  <c r="B253" i="25"/>
  <c r="C253" i="25"/>
  <c r="D253" i="25"/>
  <c r="E253" i="25"/>
  <c r="F253" i="25"/>
  <c r="B254" i="25"/>
  <c r="C254" i="25"/>
  <c r="D254" i="25"/>
  <c r="E254" i="25"/>
  <c r="F254" i="25"/>
  <c r="B255" i="25"/>
  <c r="C255" i="25"/>
  <c r="D255" i="25"/>
  <c r="E255" i="25"/>
  <c r="F255" i="25"/>
  <c r="B256" i="25"/>
  <c r="C256" i="25"/>
  <c r="D256" i="25"/>
  <c r="E256" i="25"/>
  <c r="F256" i="25"/>
  <c r="B257" i="25"/>
  <c r="C257" i="25"/>
  <c r="D257" i="25"/>
  <c r="E257" i="25"/>
  <c r="F257" i="25"/>
  <c r="B258" i="25"/>
  <c r="C258" i="25"/>
  <c r="D258" i="25"/>
  <c r="E258" i="25"/>
  <c r="F258" i="25"/>
  <c r="B259" i="25"/>
  <c r="C259" i="25"/>
  <c r="D259" i="25"/>
  <c r="E259" i="25"/>
  <c r="F259" i="25"/>
  <c r="B260" i="25"/>
  <c r="C260" i="25"/>
  <c r="D260" i="25"/>
  <c r="E260" i="25"/>
  <c r="F260" i="25"/>
  <c r="B261" i="25"/>
  <c r="C261" i="25"/>
  <c r="D261" i="25"/>
  <c r="E261" i="25"/>
  <c r="F261" i="25"/>
  <c r="B262" i="25"/>
  <c r="C262" i="25"/>
  <c r="D262" i="25"/>
  <c r="E262" i="25"/>
  <c r="F262" i="25"/>
  <c r="B263" i="25"/>
  <c r="C263" i="25"/>
  <c r="D263" i="25"/>
  <c r="E263" i="25"/>
  <c r="F263" i="25"/>
  <c r="B264" i="25"/>
  <c r="C264" i="25"/>
  <c r="D264" i="25"/>
  <c r="E264" i="25"/>
  <c r="F264" i="25"/>
  <c r="B265" i="25"/>
  <c r="C265" i="25"/>
  <c r="D265" i="25"/>
  <c r="E265" i="25"/>
  <c r="F265" i="25"/>
  <c r="B266" i="25"/>
  <c r="C266" i="25"/>
  <c r="D266" i="25"/>
  <c r="E266" i="25"/>
  <c r="F266" i="25"/>
  <c r="B267" i="25"/>
  <c r="C267" i="25"/>
  <c r="D267" i="25"/>
  <c r="E267" i="25"/>
  <c r="F267" i="25"/>
  <c r="B268" i="25"/>
  <c r="C268" i="25"/>
  <c r="D268" i="25"/>
  <c r="E268" i="25"/>
  <c r="F268" i="25"/>
  <c r="B269" i="25"/>
  <c r="C269" i="25"/>
  <c r="D269" i="25"/>
  <c r="E269" i="25"/>
  <c r="F269" i="25"/>
  <c r="B270" i="25"/>
  <c r="C270" i="25"/>
  <c r="D270" i="25"/>
  <c r="E270" i="25"/>
  <c r="F270" i="25"/>
  <c r="B271" i="25"/>
  <c r="C271" i="25"/>
  <c r="D271" i="25"/>
  <c r="E271" i="25"/>
  <c r="F271" i="25"/>
  <c r="B272" i="25"/>
  <c r="C272" i="25"/>
  <c r="D272" i="25"/>
  <c r="E272" i="25"/>
  <c r="F272" i="25"/>
  <c r="B273" i="25"/>
  <c r="C273" i="25"/>
  <c r="D273" i="25"/>
  <c r="E273" i="25"/>
  <c r="F273" i="25"/>
  <c r="B274" i="25"/>
  <c r="C274" i="25"/>
  <c r="D274" i="25"/>
  <c r="E274" i="25"/>
  <c r="F274" i="25"/>
  <c r="B275" i="25"/>
  <c r="C275" i="25"/>
  <c r="D275" i="25"/>
  <c r="E275" i="25"/>
  <c r="F275" i="25"/>
  <c r="B276" i="25"/>
  <c r="C276" i="25"/>
  <c r="D276" i="25"/>
  <c r="E276" i="25"/>
  <c r="F276" i="25"/>
  <c r="B277" i="25"/>
  <c r="C277" i="25"/>
  <c r="D277" i="25"/>
  <c r="E277" i="25"/>
  <c r="F277" i="25"/>
  <c r="B278" i="25"/>
  <c r="C278" i="25"/>
  <c r="D278" i="25"/>
  <c r="E278" i="25"/>
  <c r="F278" i="25"/>
  <c r="B279" i="25"/>
  <c r="C279" i="25"/>
  <c r="D279" i="25"/>
  <c r="E279" i="25"/>
  <c r="F279" i="25"/>
  <c r="B280" i="25"/>
  <c r="C280" i="25"/>
  <c r="D280" i="25"/>
  <c r="E280" i="25"/>
  <c r="F280" i="25"/>
  <c r="B281" i="25"/>
  <c r="C281" i="25"/>
  <c r="D281" i="25"/>
  <c r="E281" i="25"/>
  <c r="F281" i="25"/>
  <c r="B282" i="25"/>
  <c r="C282" i="25"/>
  <c r="D282" i="25"/>
  <c r="E282" i="25"/>
  <c r="F282" i="25"/>
  <c r="B283" i="25"/>
  <c r="C283" i="25"/>
  <c r="D283" i="25"/>
  <c r="E283" i="25"/>
  <c r="F283" i="25"/>
  <c r="B284" i="25"/>
  <c r="C284" i="25"/>
  <c r="D284" i="25"/>
  <c r="E284" i="25"/>
  <c r="F284" i="25"/>
  <c r="B285" i="25"/>
  <c r="C285" i="25"/>
  <c r="D285" i="25"/>
  <c r="E285" i="25"/>
  <c r="F285" i="25"/>
  <c r="B286" i="25"/>
  <c r="C286" i="25"/>
  <c r="D286" i="25"/>
  <c r="E286" i="25"/>
  <c r="F286" i="25"/>
  <c r="B287" i="25"/>
  <c r="C287" i="25"/>
  <c r="D287" i="25"/>
  <c r="E287" i="25"/>
  <c r="F287" i="25"/>
  <c r="B288" i="25"/>
  <c r="C288" i="25"/>
  <c r="D288" i="25"/>
  <c r="E288" i="25"/>
  <c r="F288" i="25"/>
  <c r="B289" i="25"/>
  <c r="C289" i="25"/>
  <c r="D289" i="25"/>
  <c r="E289" i="25"/>
  <c r="F289" i="25"/>
  <c r="B290" i="25"/>
  <c r="C290" i="25"/>
  <c r="D290" i="25"/>
  <c r="E290" i="25"/>
  <c r="F290" i="25"/>
  <c r="B291" i="25"/>
  <c r="C291" i="25"/>
  <c r="D291" i="25"/>
  <c r="E291" i="25"/>
  <c r="F291" i="25"/>
  <c r="B292" i="25"/>
  <c r="C292" i="25"/>
  <c r="D292" i="25"/>
  <c r="E292" i="25"/>
  <c r="F292" i="25"/>
  <c r="B293" i="25"/>
  <c r="C293" i="25"/>
  <c r="D293" i="25"/>
  <c r="E293" i="25"/>
  <c r="F293" i="25"/>
  <c r="B294" i="25"/>
  <c r="C294" i="25"/>
  <c r="D294" i="25"/>
  <c r="E294" i="25"/>
  <c r="F294" i="25"/>
  <c r="B295" i="25"/>
  <c r="C295" i="25"/>
  <c r="D295" i="25"/>
  <c r="E295" i="25"/>
  <c r="F295" i="25"/>
  <c r="B296" i="25"/>
  <c r="C296" i="25"/>
  <c r="D296" i="25"/>
  <c r="E296" i="25"/>
  <c r="F296" i="25"/>
  <c r="B297" i="25"/>
  <c r="C297" i="25"/>
  <c r="D297" i="25"/>
  <c r="E297" i="25"/>
  <c r="F297" i="25"/>
  <c r="B298" i="25"/>
  <c r="C298" i="25"/>
  <c r="D298" i="25"/>
  <c r="E298" i="25"/>
  <c r="F298" i="25"/>
  <c r="B299" i="25"/>
  <c r="C299" i="25"/>
  <c r="D299" i="25"/>
  <c r="E299" i="25"/>
  <c r="F299" i="25"/>
  <c r="B300" i="25"/>
  <c r="C300" i="25"/>
  <c r="D300" i="25"/>
  <c r="E300" i="25"/>
  <c r="F300" i="25"/>
  <c r="B301" i="25"/>
  <c r="C301" i="25"/>
  <c r="D301" i="25"/>
  <c r="E301" i="25"/>
  <c r="F301" i="25"/>
  <c r="B302" i="25"/>
  <c r="C302" i="25"/>
  <c r="D302" i="25"/>
  <c r="E302" i="25"/>
  <c r="F302" i="25"/>
  <c r="B303" i="25"/>
  <c r="C303" i="25"/>
  <c r="D303" i="25"/>
  <c r="E303" i="25"/>
  <c r="F303" i="25"/>
  <c r="B304" i="25"/>
  <c r="C304" i="25"/>
  <c r="D304" i="25"/>
  <c r="E304" i="25"/>
  <c r="F304" i="25"/>
  <c r="B305" i="25"/>
  <c r="C305" i="25"/>
  <c r="D305" i="25"/>
  <c r="E305" i="25"/>
  <c r="F305" i="25"/>
  <c r="B306" i="25"/>
  <c r="C306" i="25"/>
  <c r="D306" i="25"/>
  <c r="E306" i="25"/>
  <c r="F306" i="25"/>
  <c r="B307" i="25"/>
  <c r="C307" i="25"/>
  <c r="D307" i="25"/>
  <c r="E307" i="25"/>
  <c r="F307" i="25"/>
  <c r="B308" i="25"/>
  <c r="C308" i="25"/>
  <c r="D308" i="25"/>
  <c r="E308" i="25"/>
  <c r="F308" i="25"/>
  <c r="B309" i="25"/>
  <c r="C309" i="25"/>
  <c r="D309" i="25"/>
  <c r="E309" i="25"/>
  <c r="F309" i="25"/>
  <c r="B310" i="25"/>
  <c r="C310" i="25"/>
  <c r="D310" i="25"/>
  <c r="E310" i="25"/>
  <c r="F310" i="25"/>
  <c r="B311" i="25"/>
  <c r="C311" i="25"/>
  <c r="D311" i="25"/>
  <c r="E311" i="25"/>
  <c r="F311" i="25"/>
  <c r="B312" i="25"/>
  <c r="C312" i="25"/>
  <c r="D312" i="25"/>
  <c r="E312" i="25"/>
  <c r="F312" i="25"/>
  <c r="B313" i="25"/>
  <c r="C313" i="25"/>
  <c r="D313" i="25"/>
  <c r="E313" i="25"/>
  <c r="F313" i="25"/>
  <c r="B314" i="25"/>
  <c r="C314" i="25"/>
  <c r="D314" i="25"/>
  <c r="E314" i="25"/>
  <c r="F314" i="25"/>
  <c r="B315" i="25"/>
  <c r="C315" i="25"/>
  <c r="D315" i="25"/>
  <c r="E315" i="25"/>
  <c r="F315" i="25"/>
  <c r="B316" i="25"/>
  <c r="C316" i="25"/>
  <c r="D316" i="25"/>
  <c r="E316" i="25"/>
  <c r="F316" i="25"/>
  <c r="B317" i="25"/>
  <c r="C317" i="25"/>
  <c r="D317" i="25"/>
  <c r="E317" i="25"/>
  <c r="F317" i="25"/>
  <c r="B318" i="25"/>
  <c r="C318" i="25"/>
  <c r="D318" i="25"/>
  <c r="E318" i="25"/>
  <c r="F318" i="25"/>
  <c r="B319" i="25"/>
  <c r="C319" i="25"/>
  <c r="D319" i="25"/>
  <c r="E319" i="25"/>
  <c r="F319" i="25"/>
  <c r="B320" i="25"/>
  <c r="C320" i="25"/>
  <c r="D320" i="25"/>
  <c r="E320" i="25"/>
  <c r="F320" i="25"/>
  <c r="B321" i="25"/>
  <c r="C321" i="25"/>
  <c r="D321" i="25"/>
  <c r="E321" i="25"/>
  <c r="F321" i="25"/>
  <c r="B322" i="25"/>
  <c r="C322" i="25"/>
  <c r="D322" i="25"/>
  <c r="E322" i="25"/>
  <c r="F322" i="25"/>
  <c r="B323" i="25"/>
  <c r="C323" i="25"/>
  <c r="D323" i="25"/>
  <c r="E323" i="25"/>
  <c r="F323" i="25"/>
  <c r="B324" i="25"/>
  <c r="C324" i="25"/>
  <c r="D324" i="25"/>
  <c r="E324" i="25"/>
  <c r="F324" i="25"/>
  <c r="B325" i="25"/>
  <c r="C325" i="25"/>
  <c r="D325" i="25"/>
  <c r="E325" i="25"/>
  <c r="F325" i="25"/>
  <c r="B326" i="25"/>
  <c r="C326" i="25"/>
  <c r="D326" i="25"/>
  <c r="E326" i="25"/>
  <c r="F326" i="25"/>
  <c r="B327" i="25"/>
  <c r="C327" i="25"/>
  <c r="D327" i="25"/>
  <c r="E327" i="25"/>
  <c r="F327" i="25"/>
  <c r="B328" i="25"/>
  <c r="C328" i="25"/>
  <c r="D328" i="25"/>
  <c r="E328" i="25"/>
  <c r="F328" i="25"/>
  <c r="B329" i="25"/>
  <c r="C329" i="25"/>
  <c r="D329" i="25"/>
  <c r="E329" i="25"/>
  <c r="F329" i="25"/>
  <c r="B330" i="25"/>
  <c r="C330" i="25"/>
  <c r="D330" i="25"/>
  <c r="E330" i="25"/>
  <c r="F330" i="25"/>
  <c r="B331" i="25"/>
  <c r="C331" i="25"/>
  <c r="D331" i="25"/>
  <c r="E331" i="25"/>
  <c r="F331" i="25"/>
  <c r="B332" i="25"/>
  <c r="C332" i="25"/>
  <c r="D332" i="25"/>
  <c r="E332" i="25"/>
  <c r="F332" i="25"/>
  <c r="B333" i="25"/>
  <c r="C333" i="25"/>
  <c r="D333" i="25"/>
  <c r="E333" i="25"/>
  <c r="F333" i="25"/>
  <c r="B334" i="25"/>
  <c r="C334" i="25"/>
  <c r="D334" i="25"/>
  <c r="E334" i="25"/>
  <c r="F334" i="25"/>
  <c r="B335" i="25"/>
  <c r="C335" i="25"/>
  <c r="D335" i="25"/>
  <c r="E335" i="25"/>
  <c r="F335" i="25"/>
  <c r="B336" i="25"/>
  <c r="C336" i="25"/>
  <c r="D336" i="25"/>
  <c r="E336" i="25"/>
  <c r="F336" i="25"/>
  <c r="B337" i="25"/>
  <c r="C337" i="25"/>
  <c r="D337" i="25"/>
  <c r="E337" i="25"/>
  <c r="F337" i="25"/>
  <c r="B338" i="25"/>
  <c r="C338" i="25"/>
  <c r="D338" i="25"/>
  <c r="E338" i="25"/>
  <c r="F338" i="25"/>
  <c r="B339" i="25"/>
  <c r="C339" i="25"/>
  <c r="D339" i="25"/>
  <c r="E339" i="25"/>
  <c r="F339" i="25"/>
  <c r="B340" i="25"/>
  <c r="C340" i="25"/>
  <c r="D340" i="25"/>
  <c r="E340" i="25"/>
  <c r="F340" i="25"/>
  <c r="B341" i="25"/>
  <c r="C341" i="25"/>
  <c r="D341" i="25"/>
  <c r="E341" i="25"/>
  <c r="F341" i="25"/>
  <c r="B342" i="25"/>
  <c r="C342" i="25"/>
  <c r="D342" i="25"/>
  <c r="E342" i="25"/>
  <c r="F342" i="25"/>
  <c r="B343" i="25"/>
  <c r="C343" i="25"/>
  <c r="D343" i="25"/>
  <c r="E343" i="25"/>
  <c r="F343" i="25"/>
  <c r="B344" i="25"/>
  <c r="C344" i="25"/>
  <c r="D344" i="25"/>
  <c r="E344" i="25"/>
  <c r="F344" i="25"/>
  <c r="B345" i="25"/>
  <c r="C345" i="25"/>
  <c r="D345" i="25"/>
  <c r="E345" i="25"/>
  <c r="F345" i="25"/>
  <c r="B346" i="25"/>
  <c r="C346" i="25"/>
  <c r="D346" i="25"/>
  <c r="E346" i="25"/>
  <c r="F346" i="25"/>
  <c r="B347" i="25"/>
  <c r="C347" i="25"/>
  <c r="D347" i="25"/>
  <c r="E347" i="25"/>
  <c r="F347" i="25"/>
  <c r="B348" i="25"/>
  <c r="C348" i="25"/>
  <c r="D348" i="25"/>
  <c r="E348" i="25"/>
  <c r="F348" i="25"/>
  <c r="B349" i="25"/>
  <c r="C349" i="25"/>
  <c r="D349" i="25"/>
  <c r="E349" i="25"/>
  <c r="F349" i="25"/>
  <c r="B350" i="25"/>
  <c r="C350" i="25"/>
  <c r="D350" i="25"/>
  <c r="E350" i="25"/>
  <c r="F350" i="25"/>
  <c r="B351" i="25"/>
  <c r="C351" i="25"/>
  <c r="D351" i="25"/>
  <c r="E351" i="25"/>
  <c r="F351" i="25"/>
  <c r="B352" i="25"/>
  <c r="C352" i="25"/>
  <c r="D352" i="25"/>
  <c r="E352" i="25"/>
  <c r="F352" i="25"/>
  <c r="B353" i="25"/>
  <c r="C353" i="25"/>
  <c r="D353" i="25"/>
  <c r="E353" i="25"/>
  <c r="F353" i="25"/>
  <c r="B354" i="25"/>
  <c r="C354" i="25"/>
  <c r="D354" i="25"/>
  <c r="E354" i="25"/>
  <c r="F354" i="25"/>
  <c r="B355" i="25"/>
  <c r="C355" i="25"/>
  <c r="D355" i="25"/>
  <c r="E355" i="25"/>
  <c r="F355" i="25"/>
  <c r="B356" i="25"/>
  <c r="C356" i="25"/>
  <c r="D356" i="25"/>
  <c r="E356" i="25"/>
  <c r="F356" i="25"/>
  <c r="B357" i="25"/>
  <c r="C357" i="25"/>
  <c r="D357" i="25"/>
  <c r="E357" i="25"/>
  <c r="F357" i="25"/>
  <c r="B358" i="25"/>
  <c r="C358" i="25"/>
  <c r="D358" i="25"/>
  <c r="E358" i="25"/>
  <c r="F358" i="25"/>
  <c r="B359" i="25"/>
  <c r="C359" i="25"/>
  <c r="D359" i="25"/>
  <c r="E359" i="25"/>
  <c r="F359" i="25"/>
  <c r="B360" i="25"/>
  <c r="C360" i="25"/>
  <c r="D360" i="25"/>
  <c r="E360" i="25"/>
  <c r="F360" i="25"/>
  <c r="B361" i="25"/>
  <c r="C361" i="25"/>
  <c r="D361" i="25"/>
  <c r="E361" i="25"/>
  <c r="F361" i="25"/>
  <c r="B362" i="25"/>
  <c r="C362" i="25"/>
  <c r="D362" i="25"/>
  <c r="E362" i="25"/>
  <c r="F362" i="25"/>
  <c r="B363" i="25"/>
  <c r="C363" i="25"/>
  <c r="D363" i="25"/>
  <c r="E363" i="25"/>
  <c r="F363" i="25"/>
  <c r="B364" i="25"/>
  <c r="C364" i="25"/>
  <c r="D364" i="25"/>
  <c r="E364" i="25"/>
  <c r="F364" i="25"/>
  <c r="B365" i="25"/>
  <c r="C365" i="25"/>
  <c r="D365" i="25"/>
  <c r="E365" i="25"/>
  <c r="F365" i="25"/>
  <c r="B366" i="25"/>
  <c r="C366" i="25"/>
  <c r="D366" i="25"/>
  <c r="E366" i="25"/>
  <c r="F366" i="25"/>
  <c r="B367" i="25"/>
  <c r="C367" i="25"/>
  <c r="D367" i="25"/>
  <c r="E367" i="25"/>
  <c r="F367" i="25"/>
  <c r="B368" i="25"/>
  <c r="C368" i="25"/>
  <c r="D368" i="25"/>
  <c r="E368" i="25"/>
  <c r="F368" i="25"/>
  <c r="B369" i="25"/>
  <c r="C369" i="25"/>
  <c r="D369" i="25"/>
  <c r="E369" i="25"/>
  <c r="F369" i="25"/>
  <c r="B370" i="25"/>
  <c r="C370" i="25"/>
  <c r="D370" i="25"/>
  <c r="E370" i="25"/>
  <c r="F370" i="25"/>
  <c r="B371" i="25"/>
  <c r="C371" i="25"/>
  <c r="D371" i="25"/>
  <c r="E371" i="25"/>
  <c r="F371" i="25"/>
  <c r="B372" i="25"/>
  <c r="C372" i="25"/>
  <c r="D372" i="25"/>
  <c r="E372" i="25"/>
  <c r="F372" i="25"/>
  <c r="B373" i="25"/>
  <c r="C373" i="25"/>
  <c r="D373" i="25"/>
  <c r="E373" i="25"/>
  <c r="F373" i="25"/>
  <c r="B374" i="25"/>
  <c r="C374" i="25"/>
  <c r="D374" i="25"/>
  <c r="E374" i="25"/>
  <c r="F374" i="25"/>
  <c r="B375" i="25"/>
  <c r="C375" i="25"/>
  <c r="D375" i="25"/>
  <c r="E375" i="25"/>
  <c r="F375" i="25"/>
  <c r="B376" i="25"/>
  <c r="C376" i="25"/>
  <c r="D376" i="25"/>
  <c r="E376" i="25"/>
  <c r="F376" i="25"/>
  <c r="B377" i="25"/>
  <c r="C377" i="25"/>
  <c r="D377" i="25"/>
  <c r="E377" i="25"/>
  <c r="F377" i="25"/>
  <c r="B378" i="25"/>
  <c r="C378" i="25"/>
  <c r="D378" i="25"/>
  <c r="E378" i="25"/>
  <c r="F378" i="25"/>
  <c r="B379" i="25"/>
  <c r="C379" i="25"/>
  <c r="D379" i="25"/>
  <c r="E379" i="25"/>
  <c r="F379" i="25"/>
  <c r="B380" i="25"/>
  <c r="C380" i="25"/>
  <c r="D380" i="25"/>
  <c r="E380" i="25"/>
  <c r="F380" i="25"/>
  <c r="B381" i="25"/>
  <c r="C381" i="25"/>
  <c r="D381" i="25"/>
  <c r="E381" i="25"/>
  <c r="F381" i="25"/>
  <c r="B382" i="25"/>
  <c r="C382" i="25"/>
  <c r="D382" i="25"/>
  <c r="E382" i="25"/>
  <c r="F382" i="25"/>
  <c r="B383" i="25"/>
  <c r="C383" i="25"/>
  <c r="D383" i="25"/>
  <c r="E383" i="25"/>
  <c r="F383" i="25"/>
  <c r="B384" i="25"/>
  <c r="C384" i="25"/>
  <c r="D384" i="25"/>
  <c r="E384" i="25"/>
  <c r="F384" i="25"/>
  <c r="B385" i="25"/>
  <c r="C385" i="25"/>
  <c r="D385" i="25"/>
  <c r="E385" i="25"/>
  <c r="F385" i="25"/>
  <c r="B386" i="25"/>
  <c r="C386" i="25"/>
  <c r="D386" i="25"/>
  <c r="E386" i="25"/>
  <c r="F386" i="25"/>
  <c r="B387" i="25"/>
  <c r="C387" i="25"/>
  <c r="D387" i="25"/>
  <c r="E387" i="25"/>
  <c r="F387" i="25"/>
  <c r="B388" i="25"/>
  <c r="C388" i="25"/>
  <c r="D388" i="25"/>
  <c r="E388" i="25"/>
  <c r="F388" i="25"/>
  <c r="B389" i="25"/>
  <c r="C389" i="25"/>
  <c r="D389" i="25"/>
  <c r="E389" i="25"/>
  <c r="F389" i="25"/>
  <c r="B390" i="25"/>
  <c r="C390" i="25"/>
  <c r="D390" i="25"/>
  <c r="E390" i="25"/>
  <c r="F390" i="25"/>
  <c r="B391" i="25"/>
  <c r="C391" i="25"/>
  <c r="D391" i="25"/>
  <c r="E391" i="25"/>
  <c r="F391" i="25"/>
  <c r="B392" i="25"/>
  <c r="C392" i="25"/>
  <c r="D392" i="25"/>
  <c r="E392" i="25"/>
  <c r="F392" i="25"/>
  <c r="B393" i="25"/>
  <c r="C393" i="25"/>
  <c r="D393" i="25"/>
  <c r="E393" i="25"/>
  <c r="F393" i="25"/>
  <c r="B394" i="25"/>
  <c r="C394" i="25"/>
  <c r="D394" i="25"/>
  <c r="E394" i="25"/>
  <c r="F394" i="25"/>
  <c r="B395" i="25"/>
  <c r="C395" i="25"/>
  <c r="D395" i="25"/>
  <c r="E395" i="25"/>
  <c r="F395" i="25"/>
  <c r="B396" i="25"/>
  <c r="C396" i="25"/>
  <c r="D396" i="25"/>
  <c r="E396" i="25"/>
  <c r="F396" i="25"/>
  <c r="B397" i="25"/>
  <c r="C397" i="25"/>
  <c r="D397" i="25"/>
  <c r="E397" i="25"/>
  <c r="F397" i="25"/>
  <c r="B398" i="25"/>
  <c r="C398" i="25"/>
  <c r="D398" i="25"/>
  <c r="E398" i="25"/>
  <c r="F398" i="25"/>
  <c r="B399" i="25"/>
  <c r="C399" i="25"/>
  <c r="D399" i="25"/>
  <c r="E399" i="25"/>
  <c r="F399" i="25"/>
  <c r="B400" i="25"/>
  <c r="C400" i="25"/>
  <c r="D400" i="25"/>
  <c r="E400" i="25"/>
  <c r="F400" i="25"/>
  <c r="B401" i="25"/>
  <c r="C401" i="25"/>
  <c r="D401" i="25"/>
  <c r="E401" i="25"/>
  <c r="F401" i="25"/>
  <c r="B402" i="25"/>
  <c r="C402" i="25"/>
  <c r="D402" i="25"/>
  <c r="E402" i="25"/>
  <c r="F402" i="25"/>
  <c r="B403" i="25"/>
  <c r="C403" i="25"/>
  <c r="D403" i="25"/>
  <c r="E403" i="25"/>
  <c r="F403" i="25"/>
  <c r="B404" i="25"/>
  <c r="C404" i="25"/>
  <c r="D404" i="25"/>
  <c r="E404" i="25"/>
  <c r="F404" i="25"/>
  <c r="B405" i="25"/>
  <c r="C405" i="25"/>
  <c r="D405" i="25"/>
  <c r="E405" i="25"/>
  <c r="F405" i="25"/>
  <c r="B406" i="25"/>
  <c r="C406" i="25"/>
  <c r="D406" i="25"/>
  <c r="E406" i="25"/>
  <c r="F406" i="25"/>
  <c r="B407" i="25"/>
  <c r="C407" i="25"/>
  <c r="D407" i="25"/>
  <c r="E407" i="25"/>
  <c r="F407" i="25"/>
  <c r="B408" i="25"/>
  <c r="C408" i="25"/>
  <c r="D408" i="25"/>
  <c r="E408" i="25"/>
  <c r="F408" i="25"/>
  <c r="B409" i="25"/>
  <c r="C409" i="25"/>
  <c r="D409" i="25"/>
  <c r="E409" i="25"/>
  <c r="F409" i="25"/>
  <c r="B410" i="25"/>
  <c r="C410" i="25"/>
  <c r="D410" i="25"/>
  <c r="E410" i="25"/>
  <c r="F410" i="25"/>
  <c r="B411" i="25"/>
  <c r="C411" i="25"/>
  <c r="D411" i="25"/>
  <c r="E411" i="25"/>
  <c r="F411" i="25"/>
  <c r="B412" i="25"/>
  <c r="C412" i="25"/>
  <c r="D412" i="25"/>
  <c r="E412" i="25"/>
  <c r="F412" i="25"/>
  <c r="B413" i="25"/>
  <c r="C413" i="25"/>
  <c r="D413" i="25"/>
  <c r="E413" i="25"/>
  <c r="F413" i="25"/>
  <c r="B414" i="25"/>
  <c r="C414" i="25"/>
  <c r="D414" i="25"/>
  <c r="E414" i="25"/>
  <c r="F414" i="25"/>
  <c r="B415" i="25"/>
  <c r="C415" i="25"/>
  <c r="D415" i="25"/>
  <c r="E415" i="25"/>
  <c r="F415" i="25"/>
  <c r="B416" i="25"/>
  <c r="C416" i="25"/>
  <c r="D416" i="25"/>
  <c r="E416" i="25"/>
  <c r="F416" i="25"/>
  <c r="B417" i="25"/>
  <c r="C417" i="25"/>
  <c r="D417" i="25"/>
  <c r="E417" i="25"/>
  <c r="F417" i="25"/>
  <c r="B418" i="25"/>
  <c r="C418" i="25"/>
  <c r="D418" i="25"/>
  <c r="E418" i="25"/>
  <c r="F418" i="25"/>
  <c r="B419" i="25"/>
  <c r="C419" i="25"/>
  <c r="D419" i="25"/>
  <c r="E419" i="25"/>
  <c r="F419" i="25"/>
  <c r="B420" i="25"/>
  <c r="C420" i="25"/>
  <c r="D420" i="25"/>
  <c r="E420" i="25"/>
  <c r="F420" i="25"/>
  <c r="B421" i="25"/>
  <c r="C421" i="25"/>
  <c r="D421" i="25"/>
  <c r="E421" i="25"/>
  <c r="F421" i="25"/>
  <c r="B422" i="25"/>
  <c r="C422" i="25"/>
  <c r="D422" i="25"/>
  <c r="E422" i="25"/>
  <c r="F422" i="25"/>
  <c r="B423" i="25"/>
  <c r="C423" i="25"/>
  <c r="D423" i="25"/>
  <c r="E423" i="25"/>
  <c r="F423" i="25"/>
  <c r="B424" i="25"/>
  <c r="C424" i="25"/>
  <c r="D424" i="25"/>
  <c r="E424" i="25"/>
  <c r="F424" i="25"/>
  <c r="B425" i="25"/>
  <c r="C425" i="25"/>
  <c r="D425" i="25"/>
  <c r="E425" i="25"/>
  <c r="F425" i="25"/>
  <c r="B426" i="25"/>
  <c r="C426" i="25"/>
  <c r="D426" i="25"/>
  <c r="E426" i="25"/>
  <c r="F426" i="25"/>
  <c r="B427" i="25"/>
  <c r="C427" i="25"/>
  <c r="D427" i="25"/>
  <c r="E427" i="25"/>
  <c r="F427" i="25"/>
  <c r="B428" i="25"/>
  <c r="C428" i="25"/>
  <c r="D428" i="25"/>
  <c r="E428" i="25"/>
  <c r="F428" i="25"/>
  <c r="B429" i="25"/>
  <c r="C429" i="25"/>
  <c r="D429" i="25"/>
  <c r="E429" i="25"/>
  <c r="F429" i="25"/>
  <c r="B430" i="25"/>
  <c r="C430" i="25"/>
  <c r="D430" i="25"/>
  <c r="E430" i="25"/>
  <c r="F430" i="25"/>
  <c r="B431" i="25"/>
  <c r="C431" i="25"/>
  <c r="D431" i="25"/>
  <c r="E431" i="25"/>
  <c r="F431" i="25"/>
  <c r="B432" i="25"/>
  <c r="C432" i="25"/>
  <c r="D432" i="25"/>
  <c r="E432" i="25"/>
  <c r="F432" i="25"/>
  <c r="B433" i="25"/>
  <c r="C433" i="25"/>
  <c r="D433" i="25"/>
  <c r="E433" i="25"/>
  <c r="F433" i="25"/>
  <c r="B434" i="25"/>
  <c r="C434" i="25"/>
  <c r="D434" i="25"/>
  <c r="E434" i="25"/>
  <c r="F434" i="25"/>
  <c r="B435" i="25"/>
  <c r="C435" i="25"/>
  <c r="D435" i="25"/>
  <c r="E435" i="25"/>
  <c r="F435" i="25"/>
  <c r="B436" i="25"/>
  <c r="C436" i="25"/>
  <c r="D436" i="25"/>
  <c r="E436" i="25"/>
  <c r="F436" i="25"/>
  <c r="B437" i="25"/>
  <c r="C437" i="25"/>
  <c r="D437" i="25"/>
  <c r="E437" i="25"/>
  <c r="F437" i="25"/>
  <c r="B438" i="25"/>
  <c r="C438" i="25"/>
  <c r="D438" i="25"/>
  <c r="E438" i="25"/>
  <c r="F438" i="25"/>
  <c r="B439" i="25"/>
  <c r="C439" i="25"/>
  <c r="D439" i="25"/>
  <c r="E439" i="25"/>
  <c r="F439" i="25"/>
  <c r="B440" i="25"/>
  <c r="C440" i="25"/>
  <c r="D440" i="25"/>
  <c r="E440" i="25"/>
  <c r="F440" i="25"/>
  <c r="B441" i="25"/>
  <c r="C441" i="25"/>
  <c r="D441" i="25"/>
  <c r="E441" i="25"/>
  <c r="F441" i="25"/>
  <c r="B442" i="25"/>
  <c r="C442" i="25"/>
  <c r="D442" i="25"/>
  <c r="E442" i="25"/>
  <c r="F442" i="25"/>
  <c r="B443" i="25"/>
  <c r="C443" i="25"/>
  <c r="D443" i="25"/>
  <c r="E443" i="25"/>
  <c r="F443" i="25"/>
  <c r="B444" i="25"/>
  <c r="C444" i="25"/>
  <c r="D444" i="25"/>
  <c r="E444" i="25"/>
  <c r="F444" i="25"/>
  <c r="B445" i="25"/>
  <c r="C445" i="25"/>
  <c r="D445" i="25"/>
  <c r="E445" i="25"/>
  <c r="F445" i="25"/>
  <c r="B446" i="25"/>
  <c r="C446" i="25"/>
  <c r="D446" i="25"/>
  <c r="E446" i="25"/>
  <c r="F446" i="25"/>
  <c r="B447" i="25"/>
  <c r="C447" i="25"/>
  <c r="D447" i="25"/>
  <c r="E447" i="25"/>
  <c r="F447" i="25"/>
  <c r="B448" i="25"/>
  <c r="C448" i="25"/>
  <c r="D448" i="25"/>
  <c r="E448" i="25"/>
  <c r="F448" i="25"/>
  <c r="B449" i="25"/>
  <c r="C449" i="25"/>
  <c r="D449" i="25"/>
  <c r="E449" i="25"/>
  <c r="F449" i="25"/>
  <c r="B450" i="25"/>
  <c r="C450" i="25"/>
  <c r="D450" i="25"/>
  <c r="E450" i="25"/>
  <c r="F450" i="25"/>
  <c r="B451" i="25"/>
  <c r="C451" i="25"/>
  <c r="D451" i="25"/>
  <c r="E451" i="25"/>
  <c r="F451" i="25"/>
  <c r="B452" i="25"/>
  <c r="C452" i="25"/>
  <c r="D452" i="25"/>
  <c r="E452" i="25"/>
  <c r="F452" i="25"/>
  <c r="B453" i="25"/>
  <c r="C453" i="25"/>
  <c r="D453" i="25"/>
  <c r="E453" i="25"/>
  <c r="F453" i="25"/>
  <c r="B454" i="25"/>
  <c r="C454" i="25"/>
  <c r="D454" i="25"/>
  <c r="E454" i="25"/>
  <c r="F454" i="25"/>
  <c r="B455" i="25"/>
  <c r="C455" i="25"/>
  <c r="D455" i="25"/>
  <c r="E455" i="25"/>
  <c r="F455" i="25"/>
  <c r="B456" i="25"/>
  <c r="C456" i="25"/>
  <c r="D456" i="25"/>
  <c r="E456" i="25"/>
  <c r="F456" i="25"/>
  <c r="B457" i="25"/>
  <c r="C457" i="25"/>
  <c r="D457" i="25"/>
  <c r="E457" i="25"/>
  <c r="F457" i="25"/>
  <c r="B458" i="25"/>
  <c r="C458" i="25"/>
  <c r="D458" i="25"/>
  <c r="E458" i="25"/>
  <c r="F458" i="25"/>
  <c r="B459" i="25"/>
  <c r="C459" i="25"/>
  <c r="D459" i="25"/>
  <c r="E459" i="25"/>
  <c r="F459" i="25"/>
  <c r="B460" i="25"/>
  <c r="C460" i="25"/>
  <c r="D460" i="25"/>
  <c r="E460" i="25"/>
  <c r="F460" i="25"/>
  <c r="B461" i="25"/>
  <c r="C461" i="25"/>
  <c r="D461" i="25"/>
  <c r="E461" i="25"/>
  <c r="F461" i="25"/>
  <c r="B462" i="25"/>
  <c r="C462" i="25"/>
  <c r="D462" i="25"/>
  <c r="E462" i="25"/>
  <c r="F462" i="25"/>
  <c r="B463" i="25"/>
  <c r="C463" i="25"/>
  <c r="D463" i="25"/>
  <c r="E463" i="25"/>
  <c r="F463" i="25"/>
  <c r="B464" i="25"/>
  <c r="C464" i="25"/>
  <c r="D464" i="25"/>
  <c r="E464" i="25"/>
  <c r="F464" i="25"/>
  <c r="B465" i="25"/>
  <c r="C465" i="25"/>
  <c r="D465" i="25"/>
  <c r="E465" i="25"/>
  <c r="F465" i="25"/>
  <c r="B466" i="25"/>
  <c r="C466" i="25"/>
  <c r="D466" i="25"/>
  <c r="E466" i="25"/>
  <c r="F466" i="25"/>
  <c r="B467" i="25"/>
  <c r="C467" i="25"/>
  <c r="D467" i="25"/>
  <c r="E467" i="25"/>
  <c r="F467" i="25"/>
  <c r="B468" i="25"/>
  <c r="C468" i="25"/>
  <c r="D468" i="25"/>
  <c r="E468" i="25"/>
  <c r="F468" i="25"/>
  <c r="B469" i="25"/>
  <c r="C469" i="25"/>
  <c r="D469" i="25"/>
  <c r="E469" i="25"/>
  <c r="F469" i="25"/>
  <c r="B470" i="25"/>
  <c r="C470" i="25"/>
  <c r="D470" i="25"/>
  <c r="E470" i="25"/>
  <c r="F470" i="25"/>
  <c r="B471" i="25"/>
  <c r="C471" i="25"/>
  <c r="D471" i="25"/>
  <c r="E471" i="25"/>
  <c r="F471" i="25"/>
  <c r="B472" i="25"/>
  <c r="C472" i="25"/>
  <c r="D472" i="25"/>
  <c r="E472" i="25"/>
  <c r="F472" i="25"/>
  <c r="B473" i="25"/>
  <c r="C473" i="25"/>
  <c r="D473" i="25"/>
  <c r="E473" i="25"/>
  <c r="F473" i="25"/>
  <c r="B474" i="25"/>
  <c r="C474" i="25"/>
  <c r="D474" i="25"/>
  <c r="E474" i="25"/>
  <c r="F474" i="25"/>
  <c r="B475" i="25"/>
  <c r="C475" i="25"/>
  <c r="D475" i="25"/>
  <c r="E475" i="25"/>
  <c r="F475" i="25"/>
  <c r="B476" i="25"/>
  <c r="C476" i="25"/>
  <c r="D476" i="25"/>
  <c r="E476" i="25"/>
  <c r="F476" i="25"/>
  <c r="B477" i="25"/>
  <c r="C477" i="25"/>
  <c r="D477" i="25"/>
  <c r="E477" i="25"/>
  <c r="F477" i="25"/>
  <c r="B478" i="25"/>
  <c r="C478" i="25"/>
  <c r="D478" i="25"/>
  <c r="E478" i="25"/>
  <c r="F478" i="25"/>
  <c r="B479" i="25"/>
  <c r="C479" i="25"/>
  <c r="D479" i="25"/>
  <c r="E479" i="25"/>
  <c r="F479" i="25"/>
  <c r="B480" i="25"/>
  <c r="C480" i="25"/>
  <c r="D480" i="25"/>
  <c r="E480" i="25"/>
  <c r="F480" i="25"/>
  <c r="B481" i="25"/>
  <c r="C481" i="25"/>
  <c r="D481" i="25"/>
  <c r="E481" i="25"/>
  <c r="F481" i="25"/>
  <c r="B482" i="25"/>
  <c r="C482" i="25"/>
  <c r="D482" i="25"/>
  <c r="E482" i="25"/>
  <c r="F482" i="25"/>
  <c r="B483" i="25"/>
  <c r="C483" i="25"/>
  <c r="D483" i="25"/>
  <c r="E483" i="25"/>
  <c r="F483" i="25"/>
  <c r="B484" i="25"/>
  <c r="C484" i="25"/>
  <c r="D484" i="25"/>
  <c r="E484" i="25"/>
  <c r="F484" i="25"/>
  <c r="B485" i="25"/>
  <c r="C485" i="25"/>
  <c r="D485" i="25"/>
  <c r="E485" i="25"/>
  <c r="F485" i="25"/>
  <c r="B486" i="25"/>
  <c r="C486" i="25"/>
  <c r="D486" i="25"/>
  <c r="E486" i="25"/>
  <c r="F486" i="25"/>
  <c r="B487" i="25"/>
  <c r="C487" i="25"/>
  <c r="D487" i="25"/>
  <c r="E487" i="25"/>
  <c r="F487" i="25"/>
  <c r="B488" i="25"/>
  <c r="C488" i="25"/>
  <c r="D488" i="25"/>
  <c r="E488" i="25"/>
  <c r="F488" i="25"/>
  <c r="B489" i="25"/>
  <c r="C489" i="25"/>
  <c r="D489" i="25"/>
  <c r="E489" i="25"/>
  <c r="F489" i="25"/>
  <c r="B490" i="25"/>
  <c r="C490" i="25"/>
  <c r="D490" i="25"/>
  <c r="E490" i="25"/>
  <c r="F490" i="25"/>
  <c r="B491" i="25"/>
  <c r="C491" i="25"/>
  <c r="D491" i="25"/>
  <c r="E491" i="25"/>
  <c r="F491" i="25"/>
  <c r="B492" i="25"/>
  <c r="C492" i="25"/>
  <c r="D492" i="25"/>
  <c r="E492" i="25"/>
  <c r="F492" i="25"/>
  <c r="B493" i="25"/>
  <c r="C493" i="25"/>
  <c r="D493" i="25"/>
  <c r="E493" i="25"/>
  <c r="F493" i="25"/>
  <c r="B494" i="25"/>
  <c r="C494" i="25"/>
  <c r="D494" i="25"/>
  <c r="E494" i="25"/>
  <c r="F494" i="25"/>
  <c r="B495" i="25"/>
  <c r="C495" i="25"/>
  <c r="D495" i="25"/>
  <c r="E495" i="25"/>
  <c r="F495" i="25"/>
  <c r="B496" i="25"/>
  <c r="C496" i="25"/>
  <c r="D496" i="25"/>
  <c r="E496" i="25"/>
  <c r="F496" i="25"/>
  <c r="B497" i="25"/>
  <c r="C497" i="25"/>
  <c r="D497" i="25"/>
  <c r="E497" i="25"/>
  <c r="F497" i="25"/>
  <c r="B498" i="25"/>
  <c r="C498" i="25"/>
  <c r="D498" i="25"/>
  <c r="E498" i="25"/>
  <c r="F498" i="25"/>
  <c r="B499" i="25"/>
  <c r="C499" i="25"/>
  <c r="D499" i="25"/>
  <c r="E499" i="25"/>
  <c r="F499" i="25"/>
  <c r="B500" i="25"/>
  <c r="C500" i="25"/>
  <c r="D500" i="25"/>
  <c r="E500" i="25"/>
  <c r="F500" i="25"/>
  <c r="B501" i="25"/>
  <c r="C501" i="25"/>
  <c r="D501" i="25"/>
  <c r="E501" i="25"/>
  <c r="F501" i="25"/>
  <c r="B502" i="25"/>
  <c r="C502" i="25"/>
  <c r="D502" i="25"/>
  <c r="E502" i="25"/>
  <c r="F502" i="25"/>
  <c r="B503" i="25"/>
  <c r="C503" i="25"/>
  <c r="D503" i="25"/>
  <c r="E503" i="25"/>
  <c r="F503" i="25"/>
  <c r="B504" i="25"/>
  <c r="C504" i="25"/>
  <c r="D504" i="25"/>
  <c r="E504" i="25"/>
  <c r="F504" i="25"/>
  <c r="B505" i="25"/>
  <c r="C505" i="25"/>
  <c r="D505" i="25"/>
  <c r="E505" i="25"/>
  <c r="F505" i="25"/>
  <c r="B506" i="25"/>
  <c r="C506" i="25"/>
  <c r="D506" i="25"/>
  <c r="E506" i="25"/>
  <c r="F506" i="25"/>
  <c r="B507" i="25"/>
  <c r="C507" i="25"/>
  <c r="D507" i="25"/>
  <c r="E507" i="25"/>
  <c r="F507" i="25"/>
  <c r="B508" i="25"/>
  <c r="C508" i="25"/>
  <c r="D508" i="25"/>
  <c r="E508" i="25"/>
  <c r="F508" i="25"/>
  <c r="B509" i="25"/>
  <c r="C509" i="25"/>
  <c r="D509" i="25"/>
  <c r="E509" i="25"/>
  <c r="F509" i="25"/>
  <c r="B510" i="25"/>
  <c r="C510" i="25"/>
  <c r="D510" i="25"/>
  <c r="E510" i="25"/>
  <c r="F510" i="25"/>
  <c r="B511" i="25"/>
  <c r="C511" i="25"/>
  <c r="D511" i="25"/>
  <c r="E511" i="25"/>
  <c r="F511" i="25"/>
  <c r="B512" i="25"/>
  <c r="C512" i="25"/>
  <c r="D512" i="25"/>
  <c r="E512" i="25"/>
  <c r="F512" i="25"/>
  <c r="B513" i="25"/>
  <c r="C513" i="25"/>
  <c r="D513" i="25"/>
  <c r="E513" i="25"/>
  <c r="F513" i="25"/>
  <c r="B514" i="25"/>
  <c r="C514" i="25"/>
  <c r="D514" i="25"/>
  <c r="E514" i="25"/>
  <c r="F514" i="25"/>
  <c r="B515" i="25"/>
  <c r="C515" i="25"/>
  <c r="D515" i="25"/>
  <c r="E515" i="25"/>
  <c r="F515" i="25"/>
  <c r="B516" i="25"/>
  <c r="C516" i="25"/>
  <c r="D516" i="25"/>
  <c r="E516" i="25"/>
  <c r="F516" i="25"/>
  <c r="B517" i="25"/>
  <c r="C517" i="25"/>
  <c r="D517" i="25"/>
  <c r="E517" i="25"/>
  <c r="F517" i="25"/>
  <c r="B518" i="25"/>
  <c r="C518" i="25"/>
  <c r="D518" i="25"/>
  <c r="E518" i="25"/>
  <c r="F518" i="25"/>
  <c r="B519" i="25"/>
  <c r="C519" i="25"/>
  <c r="D519" i="25"/>
  <c r="E519" i="25"/>
  <c r="F519" i="25"/>
  <c r="B520" i="25"/>
  <c r="C520" i="25"/>
  <c r="D520" i="25"/>
  <c r="E520" i="25"/>
  <c r="F520" i="25"/>
  <c r="B521" i="25"/>
  <c r="C521" i="25"/>
  <c r="D521" i="25"/>
  <c r="E521" i="25"/>
  <c r="F521" i="25"/>
  <c r="B522" i="25"/>
  <c r="C522" i="25"/>
  <c r="D522" i="25"/>
  <c r="E522" i="25"/>
  <c r="F522" i="25"/>
  <c r="B523" i="25"/>
  <c r="C523" i="25"/>
  <c r="D523" i="25"/>
  <c r="E523" i="25"/>
  <c r="F523" i="25"/>
  <c r="B524" i="25"/>
  <c r="C524" i="25"/>
  <c r="D524" i="25"/>
  <c r="E524" i="25"/>
  <c r="F524" i="25"/>
  <c r="B525" i="25"/>
  <c r="C525" i="25"/>
  <c r="D525" i="25"/>
  <c r="E525" i="25"/>
  <c r="F525" i="25"/>
  <c r="B526" i="25"/>
  <c r="C526" i="25"/>
  <c r="D526" i="25"/>
  <c r="E526" i="25"/>
  <c r="F526" i="25"/>
  <c r="B527" i="25"/>
  <c r="C527" i="25"/>
  <c r="D527" i="25"/>
  <c r="E527" i="25"/>
  <c r="F527" i="25"/>
  <c r="B528" i="25"/>
  <c r="C528" i="25"/>
  <c r="D528" i="25"/>
  <c r="E528" i="25"/>
  <c r="F528" i="25"/>
  <c r="B529" i="25"/>
  <c r="C529" i="25"/>
  <c r="D529" i="25"/>
  <c r="E529" i="25"/>
  <c r="F529" i="25"/>
  <c r="B530" i="25"/>
  <c r="C530" i="25"/>
  <c r="D530" i="25"/>
  <c r="E530" i="25"/>
  <c r="F530" i="25"/>
  <c r="B531" i="25"/>
  <c r="C531" i="25"/>
  <c r="D531" i="25"/>
  <c r="E531" i="25"/>
  <c r="F531" i="25"/>
  <c r="B532" i="25"/>
  <c r="C532" i="25"/>
  <c r="D532" i="25"/>
  <c r="E532" i="25"/>
  <c r="F532" i="25"/>
  <c r="B533" i="25"/>
  <c r="C533" i="25"/>
  <c r="D533" i="25"/>
  <c r="E533" i="25"/>
  <c r="F533" i="25"/>
  <c r="B534" i="25"/>
  <c r="C534" i="25"/>
  <c r="D534" i="25"/>
  <c r="E534" i="25"/>
  <c r="F534" i="25"/>
  <c r="B535" i="25"/>
  <c r="C535" i="25"/>
  <c r="D535" i="25"/>
  <c r="E535" i="25"/>
  <c r="F535" i="25"/>
  <c r="B536" i="25"/>
  <c r="C536" i="25"/>
  <c r="D536" i="25"/>
  <c r="E536" i="25"/>
  <c r="F536" i="25"/>
  <c r="B537" i="25"/>
  <c r="C537" i="25"/>
  <c r="D537" i="25"/>
  <c r="E537" i="25"/>
  <c r="F537" i="25"/>
  <c r="B538" i="25"/>
  <c r="C538" i="25"/>
  <c r="D538" i="25"/>
  <c r="E538" i="25"/>
  <c r="F538" i="25"/>
  <c r="B539" i="25"/>
  <c r="C539" i="25"/>
  <c r="D539" i="25"/>
  <c r="E539" i="25"/>
  <c r="F539" i="25"/>
  <c r="B540" i="25"/>
  <c r="C540" i="25"/>
  <c r="D540" i="25"/>
  <c r="E540" i="25"/>
  <c r="F540" i="25"/>
  <c r="B541" i="25"/>
  <c r="C541" i="25"/>
  <c r="D541" i="25"/>
  <c r="E541" i="25"/>
  <c r="F541" i="25"/>
  <c r="B542" i="25"/>
  <c r="C542" i="25"/>
  <c r="D542" i="25"/>
  <c r="E542" i="25"/>
  <c r="F542" i="25"/>
  <c r="B543" i="25"/>
  <c r="C543" i="25"/>
  <c r="D543" i="25"/>
  <c r="E543" i="25"/>
  <c r="F543" i="25"/>
  <c r="B544" i="25"/>
  <c r="C544" i="25"/>
  <c r="D544" i="25"/>
  <c r="E544" i="25"/>
  <c r="F544" i="25"/>
  <c r="B545" i="25"/>
  <c r="C545" i="25"/>
  <c r="D545" i="25"/>
  <c r="E545" i="25"/>
  <c r="F545" i="25"/>
  <c r="B546" i="25"/>
  <c r="C546" i="25"/>
  <c r="D546" i="25"/>
  <c r="E546" i="25"/>
  <c r="F546" i="25"/>
  <c r="B547" i="25"/>
  <c r="C547" i="25"/>
  <c r="D547" i="25"/>
  <c r="E547" i="25"/>
  <c r="F547" i="25"/>
  <c r="B548" i="25"/>
  <c r="C548" i="25"/>
  <c r="D548" i="25"/>
  <c r="E548" i="25"/>
  <c r="F548" i="25"/>
  <c r="B549" i="25"/>
  <c r="C549" i="25"/>
  <c r="D549" i="25"/>
  <c r="E549" i="25"/>
  <c r="F549" i="25"/>
  <c r="B550" i="25"/>
  <c r="C550" i="25"/>
  <c r="D550" i="25"/>
  <c r="E550" i="25"/>
  <c r="F550" i="25"/>
  <c r="B551" i="25"/>
  <c r="C551" i="25"/>
  <c r="D551" i="25"/>
  <c r="E551" i="25"/>
  <c r="F551" i="25"/>
  <c r="B552" i="25"/>
  <c r="C552" i="25"/>
  <c r="D552" i="25"/>
  <c r="E552" i="25"/>
  <c r="F552" i="25"/>
  <c r="B553" i="25"/>
  <c r="C553" i="25"/>
  <c r="D553" i="25"/>
  <c r="E553" i="25"/>
  <c r="F553" i="25"/>
  <c r="B554" i="25"/>
  <c r="C554" i="25"/>
  <c r="D554" i="25"/>
  <c r="E554" i="25"/>
  <c r="F554" i="25"/>
  <c r="B555" i="25"/>
  <c r="C555" i="25"/>
  <c r="D555" i="25"/>
  <c r="E555" i="25"/>
  <c r="F555" i="25"/>
  <c r="B556" i="25"/>
  <c r="C556" i="25"/>
  <c r="D556" i="25"/>
  <c r="E556" i="25"/>
  <c r="F556" i="25"/>
  <c r="B557" i="25"/>
  <c r="C557" i="25"/>
  <c r="D557" i="25"/>
  <c r="E557" i="25"/>
  <c r="F557" i="25"/>
  <c r="B558" i="25"/>
  <c r="C558" i="25"/>
  <c r="D558" i="25"/>
  <c r="E558" i="25"/>
  <c r="F558" i="25"/>
  <c r="B559" i="25"/>
  <c r="C559" i="25"/>
  <c r="D559" i="25"/>
  <c r="E559" i="25"/>
  <c r="F559" i="25"/>
  <c r="B560" i="25"/>
  <c r="C560" i="25"/>
  <c r="D560" i="25"/>
  <c r="E560" i="25"/>
  <c r="F560" i="25"/>
  <c r="B561" i="25"/>
  <c r="C561" i="25"/>
  <c r="D561" i="25"/>
  <c r="E561" i="25"/>
  <c r="F561" i="25"/>
  <c r="B562" i="25"/>
  <c r="C562" i="25"/>
  <c r="D562" i="25"/>
  <c r="E562" i="25"/>
  <c r="F562" i="25"/>
  <c r="B563" i="25"/>
  <c r="C563" i="25"/>
  <c r="D563" i="25"/>
  <c r="E563" i="25"/>
  <c r="F563" i="25"/>
  <c r="B564" i="25"/>
  <c r="C564" i="25"/>
  <c r="D564" i="25"/>
  <c r="E564" i="25"/>
  <c r="F564" i="25"/>
  <c r="B565" i="25"/>
  <c r="C565" i="25"/>
  <c r="D565" i="25"/>
  <c r="E565" i="25"/>
  <c r="F565" i="25"/>
  <c r="B566" i="25"/>
  <c r="C566" i="25"/>
  <c r="D566" i="25"/>
  <c r="E566" i="25"/>
  <c r="F566" i="25"/>
  <c r="B567" i="25"/>
  <c r="C567" i="25"/>
  <c r="D567" i="25"/>
  <c r="E567" i="25"/>
  <c r="F567" i="25"/>
  <c r="B568" i="25"/>
  <c r="C568" i="25"/>
  <c r="D568" i="25"/>
  <c r="E568" i="25"/>
  <c r="F568" i="25"/>
  <c r="B569" i="25"/>
  <c r="C569" i="25"/>
  <c r="D569" i="25"/>
  <c r="E569" i="25"/>
  <c r="F569" i="25"/>
  <c r="B570" i="25"/>
  <c r="C570" i="25"/>
  <c r="D570" i="25"/>
  <c r="E570" i="25"/>
  <c r="F570" i="25"/>
  <c r="B571" i="25"/>
  <c r="C571" i="25"/>
  <c r="D571" i="25"/>
  <c r="E571" i="25"/>
  <c r="F571" i="25"/>
  <c r="B572" i="25"/>
  <c r="C572" i="25"/>
  <c r="D572" i="25"/>
  <c r="E572" i="25"/>
  <c r="F572" i="25"/>
  <c r="B573" i="25"/>
  <c r="C573" i="25"/>
  <c r="D573" i="25"/>
  <c r="E573" i="25"/>
  <c r="F573" i="25"/>
  <c r="B574" i="25"/>
  <c r="C574" i="25"/>
  <c r="D574" i="25"/>
  <c r="E574" i="25"/>
  <c r="F574" i="25"/>
  <c r="B575" i="25"/>
  <c r="C575" i="25"/>
  <c r="D575" i="25"/>
  <c r="E575" i="25"/>
  <c r="F575" i="25"/>
  <c r="B576" i="25"/>
  <c r="C576" i="25"/>
  <c r="D576" i="25"/>
  <c r="E576" i="25"/>
  <c r="F576" i="25"/>
  <c r="B577" i="25"/>
  <c r="C577" i="25"/>
  <c r="D577" i="25"/>
  <c r="E577" i="25"/>
  <c r="F577" i="25"/>
  <c r="B578" i="25"/>
  <c r="C578" i="25"/>
  <c r="D578" i="25"/>
  <c r="E578" i="25"/>
  <c r="F578" i="25"/>
  <c r="B579" i="25"/>
  <c r="C579" i="25"/>
  <c r="D579" i="25"/>
  <c r="E579" i="25"/>
  <c r="F579" i="25"/>
  <c r="B580" i="25"/>
  <c r="C580" i="25"/>
  <c r="D580" i="25"/>
  <c r="E580" i="25"/>
  <c r="F580" i="25"/>
  <c r="B581" i="25"/>
  <c r="C581" i="25"/>
  <c r="D581" i="25"/>
  <c r="E581" i="25"/>
  <c r="F581" i="25"/>
  <c r="B582" i="25"/>
  <c r="C582" i="25"/>
  <c r="D582" i="25"/>
  <c r="E582" i="25"/>
  <c r="F582" i="25"/>
  <c r="B583" i="25"/>
  <c r="C583" i="25"/>
  <c r="D583" i="25"/>
  <c r="E583" i="25"/>
  <c r="F583" i="25"/>
  <c r="B584" i="25"/>
  <c r="C584" i="25"/>
  <c r="D584" i="25"/>
  <c r="E584" i="25"/>
  <c r="F584" i="25"/>
  <c r="B585" i="25"/>
  <c r="C585" i="25"/>
  <c r="D585" i="25"/>
  <c r="E585" i="25"/>
  <c r="F585" i="25"/>
  <c r="B586" i="25"/>
  <c r="C586" i="25"/>
  <c r="D586" i="25"/>
  <c r="E586" i="25"/>
  <c r="F586" i="25"/>
  <c r="B587" i="25"/>
  <c r="C587" i="25"/>
  <c r="D587" i="25"/>
  <c r="E587" i="25"/>
  <c r="F587" i="25"/>
  <c r="B588" i="25"/>
  <c r="C588" i="25"/>
  <c r="D588" i="25"/>
  <c r="E588" i="25"/>
  <c r="F588" i="25"/>
  <c r="B589" i="25"/>
  <c r="C589" i="25"/>
  <c r="D589" i="25"/>
  <c r="E589" i="25"/>
  <c r="F589" i="25"/>
  <c r="B590" i="25"/>
  <c r="C590" i="25"/>
  <c r="D590" i="25"/>
  <c r="E590" i="25"/>
  <c r="F590" i="25"/>
  <c r="B591" i="25"/>
  <c r="C591" i="25"/>
  <c r="D591" i="25"/>
  <c r="E591" i="25"/>
  <c r="F591" i="25"/>
  <c r="B592" i="25"/>
  <c r="C592" i="25"/>
  <c r="D592" i="25"/>
  <c r="E592" i="25"/>
  <c r="F592" i="25"/>
  <c r="B593" i="25"/>
  <c r="C593" i="25"/>
  <c r="D593" i="25"/>
  <c r="E593" i="25"/>
  <c r="F593" i="25"/>
  <c r="B594" i="25"/>
  <c r="C594" i="25"/>
  <c r="D594" i="25"/>
  <c r="E594" i="25"/>
  <c r="F594" i="25"/>
  <c r="B595" i="25"/>
  <c r="C595" i="25"/>
  <c r="D595" i="25"/>
  <c r="E595" i="25"/>
  <c r="F595" i="25"/>
  <c r="B596" i="25"/>
  <c r="C596" i="25"/>
  <c r="D596" i="25"/>
  <c r="E596" i="25"/>
  <c r="F596" i="25"/>
  <c r="B597" i="25"/>
  <c r="C597" i="25"/>
  <c r="D597" i="25"/>
  <c r="E597" i="25"/>
  <c r="F597" i="25"/>
  <c r="B598" i="25"/>
  <c r="C598" i="25"/>
  <c r="D598" i="25"/>
  <c r="E598" i="25"/>
  <c r="F598" i="25"/>
  <c r="B599" i="25"/>
  <c r="C599" i="25"/>
  <c r="D599" i="25"/>
  <c r="E599" i="25"/>
  <c r="F599" i="25"/>
  <c r="B600" i="25"/>
  <c r="C600" i="25"/>
  <c r="D600" i="25"/>
  <c r="E600" i="25"/>
  <c r="F600" i="25"/>
  <c r="B601" i="25"/>
  <c r="C601" i="25"/>
  <c r="D601" i="25"/>
  <c r="E601" i="25"/>
  <c r="F601" i="25"/>
  <c r="B602" i="25"/>
  <c r="C602" i="25"/>
  <c r="D602" i="25"/>
  <c r="E602" i="25"/>
  <c r="F602" i="25"/>
  <c r="B603" i="25"/>
  <c r="C603" i="25"/>
  <c r="D603" i="25"/>
  <c r="E603" i="25"/>
  <c r="F603" i="25"/>
  <c r="B604" i="25"/>
  <c r="C604" i="25"/>
  <c r="D604" i="25"/>
  <c r="E604" i="25"/>
  <c r="F604" i="25"/>
  <c r="B605" i="25"/>
  <c r="C605" i="25"/>
  <c r="D605" i="25"/>
  <c r="E605" i="25"/>
  <c r="F605" i="25"/>
  <c r="B606" i="25"/>
  <c r="C606" i="25"/>
  <c r="D606" i="25"/>
  <c r="E606" i="25"/>
  <c r="F606" i="25"/>
  <c r="B607" i="25"/>
  <c r="C607" i="25"/>
  <c r="D607" i="25"/>
  <c r="E607" i="25"/>
  <c r="F607" i="25"/>
  <c r="B608" i="25"/>
  <c r="C608" i="25"/>
  <c r="D608" i="25"/>
  <c r="E608" i="25"/>
  <c r="F608" i="25"/>
  <c r="B609" i="25"/>
  <c r="C609" i="25"/>
  <c r="D609" i="25"/>
  <c r="E609" i="25"/>
  <c r="F609" i="25"/>
  <c r="B610" i="25"/>
  <c r="C610" i="25"/>
  <c r="D610" i="25"/>
  <c r="E610" i="25"/>
  <c r="F610" i="25"/>
  <c r="B611" i="25"/>
  <c r="C611" i="25"/>
  <c r="D611" i="25"/>
  <c r="E611" i="25"/>
  <c r="F611" i="25"/>
  <c r="B612" i="25"/>
  <c r="C612" i="25"/>
  <c r="D612" i="25"/>
  <c r="E612" i="25"/>
  <c r="F612" i="25"/>
  <c r="B613" i="25"/>
  <c r="C613" i="25"/>
  <c r="D613" i="25"/>
  <c r="E613" i="25"/>
  <c r="F613" i="25"/>
  <c r="B614" i="25"/>
  <c r="C614" i="25"/>
  <c r="D614" i="25"/>
  <c r="E614" i="25"/>
  <c r="F614" i="25"/>
  <c r="B615" i="25"/>
  <c r="C615" i="25"/>
  <c r="D615" i="25"/>
  <c r="E615" i="25"/>
  <c r="F615" i="25"/>
  <c r="B616" i="25"/>
  <c r="C616" i="25"/>
  <c r="D616" i="25"/>
  <c r="E616" i="25"/>
  <c r="F616" i="25"/>
  <c r="B617" i="25"/>
  <c r="C617" i="25"/>
  <c r="D617" i="25"/>
  <c r="E617" i="25"/>
  <c r="F617" i="25"/>
  <c r="B618" i="25"/>
  <c r="C618" i="25"/>
  <c r="D618" i="25"/>
  <c r="E618" i="25"/>
  <c r="F618" i="25"/>
  <c r="B619" i="25"/>
  <c r="C619" i="25"/>
  <c r="D619" i="25"/>
  <c r="E619" i="25"/>
  <c r="F619" i="25"/>
  <c r="B620" i="25"/>
  <c r="C620" i="25"/>
  <c r="D620" i="25"/>
  <c r="E620" i="25"/>
  <c r="F620" i="25"/>
  <c r="B621" i="25"/>
  <c r="C621" i="25"/>
  <c r="D621" i="25"/>
  <c r="E621" i="25"/>
  <c r="F621" i="25"/>
  <c r="B622" i="25"/>
  <c r="C622" i="25"/>
  <c r="D622" i="25"/>
  <c r="E622" i="25"/>
  <c r="F622" i="25"/>
  <c r="B623" i="25"/>
  <c r="C623" i="25"/>
  <c r="D623" i="25"/>
  <c r="E623" i="25"/>
  <c r="F623" i="25"/>
  <c r="B624" i="25"/>
  <c r="C624" i="25"/>
  <c r="D624" i="25"/>
  <c r="E624" i="25"/>
  <c r="F624" i="25"/>
  <c r="B625" i="25"/>
  <c r="C625" i="25"/>
  <c r="D625" i="25"/>
  <c r="E625" i="25"/>
  <c r="F625" i="25"/>
  <c r="B626" i="25"/>
  <c r="C626" i="25"/>
  <c r="D626" i="25"/>
  <c r="E626" i="25"/>
  <c r="F626" i="25"/>
  <c r="B627" i="25"/>
  <c r="C627" i="25"/>
  <c r="D627" i="25"/>
  <c r="E627" i="25"/>
  <c r="F627" i="25"/>
  <c r="B628" i="25"/>
  <c r="C628" i="25"/>
  <c r="D628" i="25"/>
  <c r="E628" i="25"/>
  <c r="F628" i="25"/>
  <c r="B629" i="25"/>
  <c r="C629" i="25"/>
  <c r="D629" i="25"/>
  <c r="E629" i="25"/>
  <c r="F629" i="25"/>
  <c r="B630" i="25"/>
  <c r="C630" i="25"/>
  <c r="D630" i="25"/>
  <c r="E630" i="25"/>
  <c r="F630" i="25"/>
  <c r="B631" i="25"/>
  <c r="C631" i="25"/>
  <c r="D631" i="25"/>
  <c r="E631" i="25"/>
  <c r="F631" i="25"/>
  <c r="B632" i="25"/>
  <c r="C632" i="25"/>
  <c r="D632" i="25"/>
  <c r="E632" i="25"/>
  <c r="F632" i="25"/>
  <c r="B633" i="25"/>
  <c r="C633" i="25"/>
  <c r="D633" i="25"/>
  <c r="E633" i="25"/>
  <c r="F633" i="25"/>
  <c r="B634" i="25"/>
  <c r="C634" i="25"/>
  <c r="D634" i="25"/>
  <c r="E634" i="25"/>
  <c r="F634" i="25"/>
  <c r="B635" i="25"/>
  <c r="C635" i="25"/>
  <c r="D635" i="25"/>
  <c r="E635" i="25"/>
  <c r="F635" i="25"/>
  <c r="B636" i="25"/>
  <c r="C636" i="25"/>
  <c r="D636" i="25"/>
  <c r="E636" i="25"/>
  <c r="F636" i="25"/>
  <c r="B637" i="25"/>
  <c r="C637" i="25"/>
  <c r="D637" i="25"/>
  <c r="E637" i="25"/>
  <c r="F637" i="25"/>
  <c r="B638" i="25"/>
  <c r="C638" i="25"/>
  <c r="D638" i="25"/>
  <c r="E638" i="25"/>
  <c r="F638" i="25"/>
  <c r="B639" i="25"/>
  <c r="C639" i="25"/>
  <c r="D639" i="25"/>
  <c r="E639" i="25"/>
  <c r="F639" i="25"/>
  <c r="B640" i="25"/>
  <c r="C640" i="25"/>
  <c r="D640" i="25"/>
  <c r="E640" i="25"/>
  <c r="F640" i="25"/>
  <c r="B641" i="25"/>
  <c r="C641" i="25"/>
  <c r="D641" i="25"/>
  <c r="E641" i="25"/>
  <c r="F641" i="25"/>
  <c r="B642" i="25"/>
  <c r="C642" i="25"/>
  <c r="D642" i="25"/>
  <c r="E642" i="25"/>
  <c r="F642" i="25"/>
  <c r="B643" i="25"/>
  <c r="C643" i="25"/>
  <c r="D643" i="25"/>
  <c r="E643" i="25"/>
  <c r="F643" i="25"/>
  <c r="B644" i="25"/>
  <c r="C644" i="25"/>
  <c r="D644" i="25"/>
  <c r="E644" i="25"/>
  <c r="F644" i="25"/>
  <c r="B645" i="25"/>
  <c r="C645" i="25"/>
  <c r="D645" i="25"/>
  <c r="E645" i="25"/>
  <c r="F645" i="25"/>
  <c r="B646" i="25"/>
  <c r="C646" i="25"/>
  <c r="D646" i="25"/>
  <c r="E646" i="25"/>
  <c r="F646" i="25"/>
  <c r="B647" i="25"/>
  <c r="C647" i="25"/>
  <c r="D647" i="25"/>
  <c r="E647" i="25"/>
  <c r="F647" i="25"/>
  <c r="B648" i="25"/>
  <c r="C648" i="25"/>
  <c r="D648" i="25"/>
  <c r="E648" i="25"/>
  <c r="F648" i="25"/>
  <c r="B649" i="25"/>
  <c r="C649" i="25"/>
  <c r="D649" i="25"/>
  <c r="E649" i="25"/>
  <c r="F649" i="25"/>
  <c r="B650" i="25"/>
  <c r="C650" i="25"/>
  <c r="D650" i="25"/>
  <c r="E650" i="25"/>
  <c r="F650" i="25"/>
  <c r="B651" i="25"/>
  <c r="C651" i="25"/>
  <c r="D651" i="25"/>
  <c r="E651" i="25"/>
  <c r="F651" i="25"/>
  <c r="B652" i="25"/>
  <c r="C652" i="25"/>
  <c r="D652" i="25"/>
  <c r="E652" i="25"/>
  <c r="F652" i="25"/>
  <c r="B653" i="25"/>
  <c r="C653" i="25"/>
  <c r="D653" i="25"/>
  <c r="E653" i="25"/>
  <c r="F653" i="25"/>
  <c r="B654" i="25"/>
  <c r="C654" i="25"/>
  <c r="D654" i="25"/>
  <c r="E654" i="25"/>
  <c r="F654" i="25"/>
  <c r="B655" i="25"/>
  <c r="C655" i="25"/>
  <c r="D655" i="25"/>
  <c r="E655" i="25"/>
  <c r="F655" i="25"/>
  <c r="B656" i="25"/>
  <c r="C656" i="25"/>
  <c r="D656" i="25"/>
  <c r="E656" i="25"/>
  <c r="F656" i="25"/>
  <c r="B657" i="25"/>
  <c r="C657" i="25"/>
  <c r="D657" i="25"/>
  <c r="E657" i="25"/>
  <c r="F657" i="25"/>
  <c r="B658" i="25"/>
  <c r="C658" i="25"/>
  <c r="D658" i="25"/>
  <c r="E658" i="25"/>
  <c r="F658" i="25"/>
  <c r="B659" i="25"/>
  <c r="C659" i="25"/>
  <c r="D659" i="25"/>
  <c r="E659" i="25"/>
  <c r="F659" i="25"/>
  <c r="B660" i="25"/>
  <c r="C660" i="25"/>
  <c r="D660" i="25"/>
  <c r="E660" i="25"/>
  <c r="F660" i="25"/>
  <c r="B661" i="25"/>
  <c r="C661" i="25"/>
  <c r="D661" i="25"/>
  <c r="E661" i="25"/>
  <c r="F661" i="25"/>
  <c r="B662" i="25"/>
  <c r="C662" i="25"/>
  <c r="D662" i="25"/>
  <c r="E662" i="25"/>
  <c r="F662" i="25"/>
  <c r="B663" i="25"/>
  <c r="C663" i="25"/>
  <c r="D663" i="25"/>
  <c r="E663" i="25"/>
  <c r="F663" i="25"/>
  <c r="B664" i="25"/>
  <c r="C664" i="25"/>
  <c r="D664" i="25"/>
  <c r="E664" i="25"/>
  <c r="F664" i="25"/>
  <c r="B665" i="25"/>
  <c r="C665" i="25"/>
  <c r="D665" i="25"/>
  <c r="E665" i="25"/>
  <c r="F665" i="25"/>
  <c r="B666" i="25"/>
  <c r="C666" i="25"/>
  <c r="D666" i="25"/>
  <c r="E666" i="25"/>
  <c r="F666" i="25"/>
  <c r="B667" i="25"/>
  <c r="C667" i="25"/>
  <c r="D667" i="25"/>
  <c r="E667" i="25"/>
  <c r="F667" i="25"/>
  <c r="B668" i="25"/>
  <c r="C668" i="25"/>
  <c r="D668" i="25"/>
  <c r="E668" i="25"/>
  <c r="F668" i="25"/>
  <c r="B669" i="25"/>
  <c r="C669" i="25"/>
  <c r="D669" i="25"/>
  <c r="E669" i="25"/>
  <c r="F669" i="25"/>
  <c r="B670" i="25"/>
  <c r="C670" i="25"/>
  <c r="D670" i="25"/>
  <c r="E670" i="25"/>
  <c r="F670" i="25"/>
  <c r="B671" i="25"/>
  <c r="C671" i="25"/>
  <c r="D671" i="25"/>
  <c r="E671" i="25"/>
  <c r="F671" i="25"/>
  <c r="B672" i="25"/>
  <c r="C672" i="25"/>
  <c r="D672" i="25"/>
  <c r="E672" i="25"/>
  <c r="F672" i="25"/>
  <c r="B673" i="25"/>
  <c r="C673" i="25"/>
  <c r="D673" i="25"/>
  <c r="E673" i="25"/>
  <c r="F673" i="25"/>
  <c r="B674" i="25"/>
  <c r="C674" i="25"/>
  <c r="D674" i="25"/>
  <c r="E674" i="25"/>
  <c r="F674" i="25"/>
  <c r="B675" i="25"/>
  <c r="C675" i="25"/>
  <c r="D675" i="25"/>
  <c r="E675" i="25"/>
  <c r="F675" i="25"/>
  <c r="B676" i="25"/>
  <c r="C676" i="25"/>
  <c r="D676" i="25"/>
  <c r="E676" i="25"/>
  <c r="F676" i="25"/>
  <c r="B677" i="25"/>
  <c r="C677" i="25"/>
  <c r="D677" i="25"/>
  <c r="E677" i="25"/>
  <c r="F677" i="25"/>
  <c r="B678" i="25"/>
  <c r="C678" i="25"/>
  <c r="D678" i="25"/>
  <c r="E678" i="25"/>
  <c r="F678" i="25"/>
  <c r="B679" i="25"/>
  <c r="C679" i="25"/>
  <c r="D679" i="25"/>
  <c r="E679" i="25"/>
  <c r="F679" i="25"/>
  <c r="B680" i="25"/>
  <c r="C680" i="25"/>
  <c r="D680" i="25"/>
  <c r="E680" i="25"/>
  <c r="F680" i="25"/>
  <c r="B681" i="25"/>
  <c r="C681" i="25"/>
  <c r="D681" i="25"/>
  <c r="E681" i="25"/>
  <c r="F681" i="25"/>
  <c r="B682" i="25"/>
  <c r="C682" i="25"/>
  <c r="D682" i="25"/>
  <c r="E682" i="25"/>
  <c r="F682" i="25"/>
  <c r="B683" i="25"/>
  <c r="C683" i="25"/>
  <c r="D683" i="25"/>
  <c r="E683" i="25"/>
  <c r="F683" i="25"/>
  <c r="B684" i="25"/>
  <c r="C684" i="25"/>
  <c r="D684" i="25"/>
  <c r="E684" i="25"/>
  <c r="F684" i="25"/>
  <c r="B685" i="25"/>
  <c r="C685" i="25"/>
  <c r="D685" i="25"/>
  <c r="E685" i="25"/>
  <c r="F685" i="25"/>
  <c r="B686" i="25"/>
  <c r="C686" i="25"/>
  <c r="D686" i="25"/>
  <c r="E686" i="25"/>
  <c r="F686" i="25"/>
  <c r="B687" i="25"/>
  <c r="C687" i="25"/>
  <c r="D687" i="25"/>
  <c r="E687" i="25"/>
  <c r="F687" i="25"/>
  <c r="B688" i="25"/>
  <c r="C688" i="25"/>
  <c r="D688" i="25"/>
  <c r="E688" i="25"/>
  <c r="F688" i="25"/>
  <c r="B689" i="25"/>
  <c r="C689" i="25"/>
  <c r="D689" i="25"/>
  <c r="E689" i="25"/>
  <c r="F689" i="25"/>
  <c r="B690" i="25"/>
  <c r="C690" i="25"/>
  <c r="D690" i="25"/>
  <c r="E690" i="25"/>
  <c r="F690" i="25"/>
  <c r="B691" i="25"/>
  <c r="C691" i="25"/>
  <c r="D691" i="25"/>
  <c r="E691" i="25"/>
  <c r="F691" i="25"/>
  <c r="B692" i="25"/>
  <c r="C692" i="25"/>
  <c r="D692" i="25"/>
  <c r="E692" i="25"/>
  <c r="F692" i="25"/>
  <c r="B693" i="25"/>
  <c r="C693" i="25"/>
  <c r="D693" i="25"/>
  <c r="E693" i="25"/>
  <c r="F693" i="25"/>
  <c r="B694" i="25"/>
  <c r="C694" i="25"/>
  <c r="D694" i="25"/>
  <c r="E694" i="25"/>
  <c r="F694" i="25"/>
  <c r="B695" i="25"/>
  <c r="C695" i="25"/>
  <c r="D695" i="25"/>
  <c r="E695" i="25"/>
  <c r="F695" i="25"/>
  <c r="B696" i="25"/>
  <c r="C696" i="25"/>
  <c r="D696" i="25"/>
  <c r="E696" i="25"/>
  <c r="F696" i="25"/>
  <c r="B697" i="25"/>
  <c r="C697" i="25"/>
  <c r="D697" i="25"/>
  <c r="E697" i="25"/>
  <c r="F697" i="25"/>
  <c r="B698" i="25"/>
  <c r="C698" i="25"/>
  <c r="D698" i="25"/>
  <c r="E698" i="25"/>
  <c r="F698" i="25"/>
  <c r="B699" i="25"/>
  <c r="C699" i="25"/>
  <c r="D699" i="25"/>
  <c r="E699" i="25"/>
  <c r="F699" i="25"/>
  <c r="B700" i="25"/>
  <c r="C700" i="25"/>
  <c r="D700" i="25"/>
  <c r="E700" i="25"/>
  <c r="F700" i="25"/>
  <c r="B701" i="25"/>
  <c r="C701" i="25"/>
  <c r="D701" i="25"/>
  <c r="E701" i="25"/>
  <c r="F701" i="25"/>
  <c r="B702" i="25"/>
  <c r="C702" i="25"/>
  <c r="D702" i="25"/>
  <c r="E702" i="25"/>
  <c r="F702" i="25"/>
  <c r="B703" i="25"/>
  <c r="C703" i="25"/>
  <c r="D703" i="25"/>
  <c r="E703" i="25"/>
  <c r="F703" i="25"/>
  <c r="B704" i="25"/>
  <c r="C704" i="25"/>
  <c r="D704" i="25"/>
  <c r="E704" i="25"/>
  <c r="F704" i="25"/>
  <c r="B705" i="25"/>
  <c r="C705" i="25"/>
  <c r="D705" i="25"/>
  <c r="E705" i="25"/>
  <c r="F705" i="25"/>
  <c r="B706" i="25"/>
  <c r="C706" i="25"/>
  <c r="D706" i="25"/>
  <c r="E706" i="25"/>
  <c r="F706" i="25"/>
  <c r="B707" i="25"/>
  <c r="C707" i="25"/>
  <c r="D707" i="25"/>
  <c r="E707" i="25"/>
  <c r="F707" i="25"/>
  <c r="B708" i="25"/>
  <c r="C708" i="25"/>
  <c r="D708" i="25"/>
  <c r="E708" i="25"/>
  <c r="F708" i="25"/>
  <c r="B709" i="25"/>
  <c r="C709" i="25"/>
  <c r="D709" i="25"/>
  <c r="E709" i="25"/>
  <c r="F709" i="25"/>
  <c r="B710" i="25"/>
  <c r="C710" i="25"/>
  <c r="D710" i="25"/>
  <c r="E710" i="25"/>
  <c r="F710" i="25"/>
  <c r="B711" i="25"/>
  <c r="C711" i="25"/>
  <c r="D711" i="25"/>
  <c r="E711" i="25"/>
  <c r="F711" i="25"/>
  <c r="B712" i="25"/>
  <c r="C712" i="25"/>
  <c r="D712" i="25"/>
  <c r="E712" i="25"/>
  <c r="F712" i="25"/>
  <c r="B713" i="25"/>
  <c r="C713" i="25"/>
  <c r="D713" i="25"/>
  <c r="E713" i="25"/>
  <c r="F713" i="25"/>
  <c r="B714" i="25"/>
  <c r="C714" i="25"/>
  <c r="D714" i="25"/>
  <c r="E714" i="25"/>
  <c r="F714" i="25"/>
  <c r="B715" i="25"/>
  <c r="C715" i="25"/>
  <c r="D715" i="25"/>
  <c r="E715" i="25"/>
  <c r="F715" i="25"/>
  <c r="B716" i="25"/>
  <c r="C716" i="25"/>
  <c r="D716" i="25"/>
  <c r="E716" i="25"/>
  <c r="F716" i="25"/>
  <c r="B717" i="25"/>
  <c r="C717" i="25"/>
  <c r="D717" i="25"/>
  <c r="E717" i="25"/>
  <c r="F717" i="25"/>
  <c r="B718" i="25"/>
  <c r="C718" i="25"/>
  <c r="D718" i="25"/>
  <c r="E718" i="25"/>
  <c r="F718" i="25"/>
  <c r="B719" i="25"/>
  <c r="C719" i="25"/>
  <c r="D719" i="25"/>
  <c r="E719" i="25"/>
  <c r="F719" i="25"/>
  <c r="B720" i="25"/>
  <c r="C720" i="25"/>
  <c r="D720" i="25"/>
  <c r="E720" i="25"/>
  <c r="F720" i="25"/>
  <c r="B721" i="25"/>
  <c r="C721" i="25"/>
  <c r="D721" i="25"/>
  <c r="E721" i="25"/>
  <c r="F721" i="25"/>
  <c r="B722" i="25"/>
  <c r="C722" i="25"/>
  <c r="D722" i="25"/>
  <c r="E722" i="25"/>
  <c r="F722" i="25"/>
  <c r="B723" i="25"/>
  <c r="C723" i="25"/>
  <c r="D723" i="25"/>
  <c r="E723" i="25"/>
  <c r="F723" i="25"/>
  <c r="B724" i="25"/>
  <c r="C724" i="25"/>
  <c r="D724" i="25"/>
  <c r="E724" i="25"/>
  <c r="F724" i="25"/>
  <c r="B725" i="25"/>
  <c r="C725" i="25"/>
  <c r="D725" i="25"/>
  <c r="E725" i="25"/>
  <c r="F725" i="25"/>
  <c r="B726" i="25"/>
  <c r="C726" i="25"/>
  <c r="D726" i="25"/>
  <c r="E726" i="25"/>
  <c r="F726" i="25"/>
  <c r="B727" i="25"/>
  <c r="C727" i="25"/>
  <c r="D727" i="25"/>
  <c r="E727" i="25"/>
  <c r="F727" i="25"/>
  <c r="B728" i="25"/>
  <c r="C728" i="25"/>
  <c r="D728" i="25"/>
  <c r="E728" i="25"/>
  <c r="F728" i="25"/>
  <c r="B729" i="25"/>
  <c r="C729" i="25"/>
  <c r="D729" i="25"/>
  <c r="E729" i="25"/>
  <c r="F729" i="25"/>
  <c r="B730" i="25"/>
  <c r="C730" i="25"/>
  <c r="D730" i="25"/>
  <c r="E730" i="25"/>
  <c r="F730" i="25"/>
  <c r="B731" i="25"/>
  <c r="C731" i="25"/>
  <c r="D731" i="25"/>
  <c r="E731" i="25"/>
  <c r="F731" i="25"/>
  <c r="B732" i="25"/>
  <c r="C732" i="25"/>
  <c r="D732" i="25"/>
  <c r="E732" i="25"/>
  <c r="F732" i="25"/>
  <c r="B733" i="25"/>
  <c r="C733" i="25"/>
  <c r="D733" i="25"/>
  <c r="E733" i="25"/>
  <c r="F733" i="25"/>
  <c r="B734" i="25"/>
  <c r="C734" i="25"/>
  <c r="D734" i="25"/>
  <c r="E734" i="25"/>
  <c r="F734" i="25"/>
  <c r="B735" i="25"/>
  <c r="C735" i="25"/>
  <c r="D735" i="25"/>
  <c r="E735" i="25"/>
  <c r="F735" i="25"/>
  <c r="B736" i="25"/>
  <c r="C736" i="25"/>
  <c r="D736" i="25"/>
  <c r="E736" i="25"/>
  <c r="F736" i="25"/>
  <c r="B737" i="25"/>
  <c r="C737" i="25"/>
  <c r="D737" i="25"/>
  <c r="E737" i="25"/>
  <c r="F737" i="25"/>
  <c r="B738" i="25"/>
  <c r="C738" i="25"/>
  <c r="D738" i="25"/>
  <c r="E738" i="25"/>
  <c r="F738" i="25"/>
  <c r="B739" i="25"/>
  <c r="C739" i="25"/>
  <c r="D739" i="25"/>
  <c r="E739" i="25"/>
  <c r="F739" i="25"/>
  <c r="B740" i="25"/>
  <c r="C740" i="25"/>
  <c r="D740" i="25"/>
  <c r="E740" i="25"/>
  <c r="F740" i="25"/>
  <c r="B741" i="25"/>
  <c r="C741" i="25"/>
  <c r="D741" i="25"/>
  <c r="E741" i="25"/>
  <c r="F741" i="25"/>
  <c r="B742" i="25"/>
  <c r="C742" i="25"/>
  <c r="D742" i="25"/>
  <c r="E742" i="25"/>
  <c r="F742" i="25"/>
  <c r="B743" i="25"/>
  <c r="C743" i="25"/>
  <c r="D743" i="25"/>
  <c r="E743" i="25"/>
  <c r="F743" i="25"/>
  <c r="B744" i="25"/>
  <c r="C744" i="25"/>
  <c r="D744" i="25"/>
  <c r="E744" i="25"/>
  <c r="F744" i="25"/>
  <c r="B745" i="25"/>
  <c r="C745" i="25"/>
  <c r="D745" i="25"/>
  <c r="E745" i="25"/>
  <c r="F745" i="25"/>
  <c r="B746" i="25"/>
  <c r="C746" i="25"/>
  <c r="D746" i="25"/>
  <c r="E746" i="25"/>
  <c r="F746" i="25"/>
  <c r="B747" i="25"/>
  <c r="C747" i="25"/>
  <c r="D747" i="25"/>
  <c r="E747" i="25"/>
  <c r="F747" i="25"/>
  <c r="B748" i="25"/>
  <c r="C748" i="25"/>
  <c r="D748" i="25"/>
  <c r="E748" i="25"/>
  <c r="F748" i="25"/>
  <c r="B749" i="25"/>
  <c r="C749" i="25"/>
  <c r="D749" i="25"/>
  <c r="E749" i="25"/>
  <c r="F749" i="25"/>
  <c r="B750" i="25"/>
  <c r="C750" i="25"/>
  <c r="D750" i="25"/>
  <c r="E750" i="25"/>
  <c r="F750" i="25"/>
  <c r="B751" i="25"/>
  <c r="C751" i="25"/>
  <c r="D751" i="25"/>
  <c r="E751" i="25"/>
  <c r="F751" i="25"/>
  <c r="B752" i="25"/>
  <c r="C752" i="25"/>
  <c r="D752" i="25"/>
  <c r="E752" i="25"/>
  <c r="F752" i="25"/>
  <c r="B753" i="25"/>
  <c r="C753" i="25"/>
  <c r="D753" i="25"/>
  <c r="E753" i="25"/>
  <c r="F753" i="25"/>
  <c r="B754" i="25"/>
  <c r="C754" i="25"/>
  <c r="D754" i="25"/>
  <c r="E754" i="25"/>
  <c r="F754" i="25"/>
  <c r="B755" i="25"/>
  <c r="C755" i="25"/>
  <c r="D755" i="25"/>
  <c r="E755" i="25"/>
  <c r="F755" i="25"/>
  <c r="B756" i="25"/>
  <c r="C756" i="25"/>
  <c r="D756" i="25"/>
  <c r="E756" i="25"/>
  <c r="F756" i="25"/>
  <c r="B757" i="25"/>
  <c r="C757" i="25"/>
  <c r="D757" i="25"/>
  <c r="E757" i="25"/>
  <c r="F757" i="25"/>
  <c r="B758" i="25"/>
  <c r="C758" i="25"/>
  <c r="D758" i="25"/>
  <c r="E758" i="25"/>
  <c r="F758" i="25"/>
  <c r="B759" i="25"/>
  <c r="C759" i="25"/>
  <c r="D759" i="25"/>
  <c r="E759" i="25"/>
  <c r="F759" i="25"/>
  <c r="B760" i="25"/>
  <c r="C760" i="25"/>
  <c r="D760" i="25"/>
  <c r="E760" i="25"/>
  <c r="F760" i="25"/>
  <c r="B761" i="25"/>
  <c r="C761" i="25"/>
  <c r="D761" i="25"/>
  <c r="E761" i="25"/>
  <c r="F761" i="25"/>
  <c r="B762" i="25"/>
  <c r="C762" i="25"/>
  <c r="D762" i="25"/>
  <c r="E762" i="25"/>
  <c r="F762" i="25"/>
  <c r="B763" i="25"/>
  <c r="C763" i="25"/>
  <c r="D763" i="25"/>
  <c r="E763" i="25"/>
  <c r="F763" i="25"/>
  <c r="B764" i="25"/>
  <c r="C764" i="25"/>
  <c r="D764" i="25"/>
  <c r="E764" i="25"/>
  <c r="F764" i="25"/>
  <c r="B765" i="25"/>
  <c r="C765" i="25"/>
  <c r="D765" i="25"/>
  <c r="E765" i="25"/>
  <c r="F765" i="25"/>
  <c r="B766" i="25"/>
  <c r="C766" i="25"/>
  <c r="D766" i="25"/>
  <c r="E766" i="25"/>
  <c r="F766" i="25"/>
  <c r="B767" i="25"/>
  <c r="C767" i="25"/>
  <c r="D767" i="25"/>
  <c r="E767" i="25"/>
  <c r="F767" i="25"/>
  <c r="B768" i="25"/>
  <c r="C768" i="25"/>
  <c r="D768" i="25"/>
  <c r="E768" i="25"/>
  <c r="F768" i="25"/>
  <c r="B769" i="25"/>
  <c r="C769" i="25"/>
  <c r="D769" i="25"/>
  <c r="E769" i="25"/>
  <c r="F769" i="25"/>
  <c r="B770" i="25"/>
  <c r="C770" i="25"/>
  <c r="D770" i="25"/>
  <c r="E770" i="25"/>
  <c r="F770" i="25"/>
  <c r="B771" i="25"/>
  <c r="C771" i="25"/>
  <c r="D771" i="25"/>
  <c r="E771" i="25"/>
  <c r="F771" i="25"/>
  <c r="B772" i="25"/>
  <c r="C772" i="25"/>
  <c r="D772" i="25"/>
  <c r="E772" i="25"/>
  <c r="F772" i="25"/>
  <c r="B773" i="25"/>
  <c r="C773" i="25"/>
  <c r="D773" i="25"/>
  <c r="E773" i="25"/>
  <c r="F773" i="25"/>
  <c r="B774" i="25"/>
  <c r="C774" i="25"/>
  <c r="D774" i="25"/>
  <c r="E774" i="25"/>
  <c r="F774" i="25"/>
  <c r="B775" i="25"/>
  <c r="C775" i="25"/>
  <c r="D775" i="25"/>
  <c r="E775" i="25"/>
  <c r="F775" i="25"/>
  <c r="B776" i="25"/>
  <c r="C776" i="25"/>
  <c r="D776" i="25"/>
  <c r="E776" i="25"/>
  <c r="F776" i="25"/>
  <c r="B777" i="25"/>
  <c r="C777" i="25"/>
  <c r="D777" i="25"/>
  <c r="E777" i="25"/>
  <c r="F777" i="25"/>
  <c r="B778" i="25"/>
  <c r="C778" i="25"/>
  <c r="D778" i="25"/>
  <c r="E778" i="25"/>
  <c r="F778" i="25"/>
  <c r="B779" i="25"/>
  <c r="C779" i="25"/>
  <c r="D779" i="25"/>
  <c r="E779" i="25"/>
  <c r="F779" i="25"/>
  <c r="B780" i="25"/>
  <c r="C780" i="25"/>
  <c r="D780" i="25"/>
  <c r="E780" i="25"/>
  <c r="F780" i="25"/>
  <c r="B781" i="25"/>
  <c r="C781" i="25"/>
  <c r="D781" i="25"/>
  <c r="E781" i="25"/>
  <c r="F781" i="25"/>
  <c r="B782" i="25"/>
  <c r="C782" i="25"/>
  <c r="D782" i="25"/>
  <c r="E782" i="25"/>
  <c r="F782" i="25"/>
  <c r="B783" i="25"/>
  <c r="C783" i="25"/>
  <c r="D783" i="25"/>
  <c r="E783" i="25"/>
  <c r="F783" i="25"/>
  <c r="B784" i="25"/>
  <c r="C784" i="25"/>
  <c r="D784" i="25"/>
  <c r="E784" i="25"/>
  <c r="F784" i="25"/>
  <c r="B785" i="25"/>
  <c r="C785" i="25"/>
  <c r="D785" i="25"/>
  <c r="E785" i="25"/>
  <c r="F785" i="25"/>
  <c r="B786" i="25"/>
  <c r="C786" i="25"/>
  <c r="D786" i="25"/>
  <c r="E786" i="25"/>
  <c r="F786" i="25"/>
  <c r="B787" i="25"/>
  <c r="C787" i="25"/>
  <c r="D787" i="25"/>
  <c r="E787" i="25"/>
  <c r="F787" i="25"/>
  <c r="B788" i="25"/>
  <c r="C788" i="25"/>
  <c r="D788" i="25"/>
  <c r="E788" i="25"/>
  <c r="F788" i="25"/>
  <c r="B789" i="25"/>
  <c r="C789" i="25"/>
  <c r="D789" i="25"/>
  <c r="E789" i="25"/>
  <c r="F789" i="25"/>
  <c r="B790" i="25"/>
  <c r="C790" i="25"/>
  <c r="D790" i="25"/>
  <c r="E790" i="25"/>
  <c r="F790" i="25"/>
  <c r="B791" i="25"/>
  <c r="C791" i="25"/>
  <c r="D791" i="25"/>
  <c r="E791" i="25"/>
  <c r="F791" i="25"/>
  <c r="B792" i="25"/>
  <c r="C792" i="25"/>
  <c r="D792" i="25"/>
  <c r="E792" i="25"/>
  <c r="F792" i="25"/>
  <c r="B793" i="25"/>
  <c r="C793" i="25"/>
  <c r="D793" i="25"/>
  <c r="E793" i="25"/>
  <c r="F793" i="25"/>
  <c r="B794" i="25"/>
  <c r="C794" i="25"/>
  <c r="D794" i="25"/>
  <c r="E794" i="25"/>
  <c r="F794" i="25"/>
  <c r="B795" i="25"/>
  <c r="C795" i="25"/>
  <c r="D795" i="25"/>
  <c r="E795" i="25"/>
  <c r="F795" i="25"/>
  <c r="B796" i="25"/>
  <c r="C796" i="25"/>
  <c r="D796" i="25"/>
  <c r="E796" i="25"/>
  <c r="F796" i="25"/>
  <c r="B797" i="25"/>
  <c r="C797" i="25"/>
  <c r="D797" i="25"/>
  <c r="E797" i="25"/>
  <c r="F797" i="25"/>
  <c r="B798" i="25"/>
  <c r="C798" i="25"/>
  <c r="D798" i="25"/>
  <c r="E798" i="25"/>
  <c r="F798" i="25"/>
  <c r="B799" i="25"/>
  <c r="C799" i="25"/>
  <c r="D799" i="25"/>
  <c r="E799" i="25"/>
  <c r="F799" i="25"/>
  <c r="B800" i="25"/>
  <c r="C800" i="25"/>
  <c r="D800" i="25"/>
  <c r="E800" i="25"/>
  <c r="F800" i="25"/>
  <c r="B801" i="25"/>
  <c r="C801" i="25"/>
  <c r="D801" i="25"/>
  <c r="E801" i="25"/>
  <c r="F801" i="25"/>
  <c r="B802" i="25"/>
  <c r="C802" i="25"/>
  <c r="D802" i="25"/>
  <c r="E802" i="25"/>
  <c r="F802" i="25"/>
  <c r="B803" i="25"/>
  <c r="C803" i="25"/>
  <c r="D803" i="25"/>
  <c r="E803" i="25"/>
  <c r="F803" i="25"/>
  <c r="B804" i="25"/>
  <c r="C804" i="25"/>
  <c r="D804" i="25"/>
  <c r="E804" i="25"/>
  <c r="F804" i="25"/>
  <c r="B805" i="25"/>
  <c r="C805" i="25"/>
  <c r="D805" i="25"/>
  <c r="E805" i="25"/>
  <c r="F805" i="25"/>
  <c r="B806" i="25"/>
  <c r="C806" i="25"/>
  <c r="D806" i="25"/>
  <c r="E806" i="25"/>
  <c r="F806" i="25"/>
  <c r="B807" i="25"/>
  <c r="C807" i="25"/>
  <c r="D807" i="25"/>
  <c r="E807" i="25"/>
  <c r="F807" i="25"/>
  <c r="B808" i="25"/>
  <c r="C808" i="25"/>
  <c r="D808" i="25"/>
  <c r="E808" i="25"/>
  <c r="F808" i="25"/>
  <c r="B809" i="25"/>
  <c r="C809" i="25"/>
  <c r="D809" i="25"/>
  <c r="E809" i="25"/>
  <c r="F809" i="25"/>
  <c r="B810" i="25"/>
  <c r="C810" i="25"/>
  <c r="D810" i="25"/>
  <c r="E810" i="25"/>
  <c r="F810" i="25"/>
  <c r="B811" i="25"/>
  <c r="C811" i="25"/>
  <c r="D811" i="25"/>
  <c r="E811" i="25"/>
  <c r="F811" i="25"/>
  <c r="B812" i="25"/>
  <c r="C812" i="25"/>
  <c r="D812" i="25"/>
  <c r="E812" i="25"/>
  <c r="F812" i="25"/>
  <c r="B813" i="25"/>
  <c r="C813" i="25"/>
  <c r="D813" i="25"/>
  <c r="E813" i="25"/>
  <c r="F813" i="25"/>
  <c r="B814" i="25"/>
  <c r="C814" i="25"/>
  <c r="D814" i="25"/>
  <c r="E814" i="25"/>
  <c r="F814" i="25"/>
  <c r="B815" i="25"/>
  <c r="C815" i="25"/>
  <c r="D815" i="25"/>
  <c r="E815" i="25"/>
  <c r="F815" i="25"/>
  <c r="B816" i="25"/>
  <c r="C816" i="25"/>
  <c r="D816" i="25"/>
  <c r="E816" i="25"/>
  <c r="F816" i="25"/>
  <c r="B817" i="25"/>
  <c r="C817" i="25"/>
  <c r="D817" i="25"/>
  <c r="E817" i="25"/>
  <c r="F817" i="25"/>
  <c r="B818" i="25"/>
  <c r="C818" i="25"/>
  <c r="D818" i="25"/>
  <c r="E818" i="25"/>
  <c r="F818" i="25"/>
  <c r="B819" i="25"/>
  <c r="C819" i="25"/>
  <c r="D819" i="25"/>
  <c r="E819" i="25"/>
  <c r="F819" i="25"/>
  <c r="B820" i="25"/>
  <c r="C820" i="25"/>
  <c r="D820" i="25"/>
  <c r="E820" i="25"/>
  <c r="F820" i="25"/>
  <c r="B821" i="25"/>
  <c r="C821" i="25"/>
  <c r="D821" i="25"/>
  <c r="E821" i="25"/>
  <c r="F821" i="25"/>
  <c r="B822" i="25"/>
  <c r="C822" i="25"/>
  <c r="D822" i="25"/>
  <c r="E822" i="25"/>
  <c r="F822" i="25"/>
  <c r="B823" i="25"/>
  <c r="C823" i="25"/>
  <c r="D823" i="25"/>
  <c r="E823" i="25"/>
  <c r="F823" i="25"/>
  <c r="B824" i="25"/>
  <c r="C824" i="25"/>
  <c r="D824" i="25"/>
  <c r="E824" i="25"/>
  <c r="F824" i="25"/>
  <c r="B825" i="25"/>
  <c r="C825" i="25"/>
  <c r="D825" i="25"/>
  <c r="E825" i="25"/>
  <c r="F825" i="25"/>
  <c r="B826" i="25"/>
  <c r="C826" i="25"/>
  <c r="D826" i="25"/>
  <c r="E826" i="25"/>
  <c r="F826" i="25"/>
  <c r="B827" i="25"/>
  <c r="C827" i="25"/>
  <c r="D827" i="25"/>
  <c r="E827" i="25"/>
  <c r="F827" i="25"/>
  <c r="B828" i="25"/>
  <c r="C828" i="25"/>
  <c r="D828" i="25"/>
  <c r="E828" i="25"/>
  <c r="F828" i="25"/>
  <c r="B829" i="25"/>
  <c r="C829" i="25"/>
  <c r="D829" i="25"/>
  <c r="E829" i="25"/>
  <c r="F829" i="25"/>
  <c r="B830" i="25"/>
  <c r="C830" i="25"/>
  <c r="D830" i="25"/>
  <c r="E830" i="25"/>
  <c r="F830" i="25"/>
  <c r="B831" i="25"/>
  <c r="C831" i="25"/>
  <c r="D831" i="25"/>
  <c r="E831" i="25"/>
  <c r="F831" i="25"/>
  <c r="B832" i="25"/>
  <c r="C832" i="25"/>
  <c r="D832" i="25"/>
  <c r="E832" i="25"/>
  <c r="F832" i="25"/>
  <c r="B833" i="25"/>
  <c r="C833" i="25"/>
  <c r="D833" i="25"/>
  <c r="E833" i="25"/>
  <c r="F833" i="25"/>
  <c r="B834" i="25"/>
  <c r="C834" i="25"/>
  <c r="D834" i="25"/>
  <c r="E834" i="25"/>
  <c r="F834" i="25"/>
  <c r="B835" i="25"/>
  <c r="C835" i="25"/>
  <c r="D835" i="25"/>
  <c r="E835" i="25"/>
  <c r="F835" i="25"/>
  <c r="B836" i="25"/>
  <c r="C836" i="25"/>
  <c r="D836" i="25"/>
  <c r="E836" i="25"/>
  <c r="F836" i="25"/>
  <c r="B837" i="25"/>
  <c r="C837" i="25"/>
  <c r="D837" i="25"/>
  <c r="E837" i="25"/>
  <c r="F837" i="25"/>
  <c r="B838" i="25"/>
  <c r="C838" i="25"/>
  <c r="D838" i="25"/>
  <c r="E838" i="25"/>
  <c r="F838" i="25"/>
  <c r="B839" i="25"/>
  <c r="C839" i="25"/>
  <c r="D839" i="25"/>
  <c r="E839" i="25"/>
  <c r="F839" i="25"/>
  <c r="B840" i="25"/>
  <c r="C840" i="25"/>
  <c r="D840" i="25"/>
  <c r="E840" i="25"/>
  <c r="F840" i="25"/>
  <c r="B841" i="25"/>
  <c r="C841" i="25"/>
  <c r="D841" i="25"/>
  <c r="E841" i="25"/>
  <c r="F841" i="25"/>
  <c r="B842" i="25"/>
  <c r="C842" i="25"/>
  <c r="D842" i="25"/>
  <c r="E842" i="25"/>
  <c r="F842" i="25"/>
  <c r="B843" i="25"/>
  <c r="C843" i="25"/>
  <c r="D843" i="25"/>
  <c r="E843" i="25"/>
  <c r="F843" i="25"/>
  <c r="B844" i="25"/>
  <c r="C844" i="25"/>
  <c r="D844" i="25"/>
  <c r="E844" i="25"/>
  <c r="F844" i="25"/>
  <c r="B845" i="25"/>
  <c r="C845" i="25"/>
  <c r="D845" i="25"/>
  <c r="E845" i="25"/>
  <c r="F845" i="25"/>
  <c r="B846" i="25"/>
  <c r="C846" i="25"/>
  <c r="D846" i="25"/>
  <c r="E846" i="25"/>
  <c r="F846" i="25"/>
  <c r="B847" i="25"/>
  <c r="C847" i="25"/>
  <c r="D847" i="25"/>
  <c r="E847" i="25"/>
  <c r="F847" i="25"/>
  <c r="B848" i="25"/>
  <c r="C848" i="25"/>
  <c r="D848" i="25"/>
  <c r="E848" i="25"/>
  <c r="F848" i="25"/>
  <c r="B849" i="25"/>
  <c r="C849" i="25"/>
  <c r="D849" i="25"/>
  <c r="E849" i="25"/>
  <c r="F849" i="25"/>
  <c r="B850" i="25"/>
  <c r="C850" i="25"/>
  <c r="D850" i="25"/>
  <c r="E850" i="25"/>
  <c r="F850" i="25"/>
  <c r="B851" i="25"/>
  <c r="C851" i="25"/>
  <c r="D851" i="25"/>
  <c r="E851" i="25"/>
  <c r="F851" i="25"/>
  <c r="B852" i="25"/>
  <c r="C852" i="25"/>
  <c r="D852" i="25"/>
  <c r="E852" i="25"/>
  <c r="F852" i="25"/>
  <c r="B853" i="25"/>
  <c r="C853" i="25"/>
  <c r="D853" i="25"/>
  <c r="E853" i="25"/>
  <c r="F853" i="25"/>
  <c r="B854" i="25"/>
  <c r="C854" i="25"/>
  <c r="D854" i="25"/>
  <c r="E854" i="25"/>
  <c r="F854" i="25"/>
  <c r="B855" i="25"/>
  <c r="C855" i="25"/>
  <c r="D855" i="25"/>
  <c r="E855" i="25"/>
  <c r="F855" i="25"/>
  <c r="B856" i="25"/>
  <c r="C856" i="25"/>
  <c r="D856" i="25"/>
  <c r="E856" i="25"/>
  <c r="F856" i="25"/>
  <c r="B857" i="25"/>
  <c r="C857" i="25"/>
  <c r="D857" i="25"/>
  <c r="E857" i="25"/>
  <c r="F857" i="25"/>
  <c r="B858" i="25"/>
  <c r="C858" i="25"/>
  <c r="D858" i="25"/>
  <c r="E858" i="25"/>
  <c r="F858" i="25"/>
  <c r="B859" i="25"/>
  <c r="C859" i="25"/>
  <c r="D859" i="25"/>
  <c r="E859" i="25"/>
  <c r="F859" i="25"/>
  <c r="B860" i="25"/>
  <c r="C860" i="25"/>
  <c r="D860" i="25"/>
  <c r="E860" i="25"/>
  <c r="F860" i="25"/>
  <c r="B861" i="25"/>
  <c r="C861" i="25"/>
  <c r="D861" i="25"/>
  <c r="E861" i="25"/>
  <c r="F861" i="25"/>
  <c r="B862" i="25"/>
  <c r="C862" i="25"/>
  <c r="D862" i="25"/>
  <c r="E862" i="25"/>
  <c r="F862" i="25"/>
  <c r="B863" i="25"/>
  <c r="C863" i="25"/>
  <c r="D863" i="25"/>
  <c r="E863" i="25"/>
  <c r="F863" i="25"/>
  <c r="B864" i="25"/>
  <c r="C864" i="25"/>
  <c r="D864" i="25"/>
  <c r="E864" i="25"/>
  <c r="F864" i="25"/>
  <c r="B865" i="25"/>
  <c r="C865" i="25"/>
  <c r="D865" i="25"/>
  <c r="E865" i="25"/>
  <c r="F865" i="25"/>
  <c r="B866" i="25"/>
  <c r="C866" i="25"/>
  <c r="D866" i="25"/>
  <c r="E866" i="25"/>
  <c r="F866" i="25"/>
  <c r="B867" i="25"/>
  <c r="C867" i="25"/>
  <c r="D867" i="25"/>
  <c r="E867" i="25"/>
  <c r="F867" i="25"/>
  <c r="B868" i="25"/>
  <c r="C868" i="25"/>
  <c r="D868" i="25"/>
  <c r="E868" i="25"/>
  <c r="F868" i="25"/>
  <c r="B869" i="25"/>
  <c r="C869" i="25"/>
  <c r="D869" i="25"/>
  <c r="E869" i="25"/>
  <c r="F869" i="25"/>
  <c r="B870" i="25"/>
  <c r="C870" i="25"/>
  <c r="D870" i="25"/>
  <c r="E870" i="25"/>
  <c r="F870" i="25"/>
  <c r="B871" i="25"/>
  <c r="C871" i="25"/>
  <c r="D871" i="25"/>
  <c r="E871" i="25"/>
  <c r="F871" i="25"/>
  <c r="B872" i="25"/>
  <c r="C872" i="25"/>
  <c r="D872" i="25"/>
  <c r="E872" i="25"/>
  <c r="F872" i="25"/>
  <c r="B873" i="25"/>
  <c r="C873" i="25"/>
  <c r="D873" i="25"/>
  <c r="E873" i="25"/>
  <c r="F873" i="25"/>
  <c r="B874" i="25"/>
  <c r="C874" i="25"/>
  <c r="D874" i="25"/>
  <c r="E874" i="25"/>
  <c r="F874" i="25"/>
  <c r="B875" i="25"/>
  <c r="C875" i="25"/>
  <c r="D875" i="25"/>
  <c r="E875" i="25"/>
  <c r="F875" i="25"/>
  <c r="B876" i="25"/>
  <c r="C876" i="25"/>
  <c r="D876" i="25"/>
  <c r="E876" i="25"/>
  <c r="F876" i="25"/>
  <c r="B877" i="25"/>
  <c r="C877" i="25"/>
  <c r="D877" i="25"/>
  <c r="E877" i="25"/>
  <c r="F877" i="25"/>
  <c r="B878" i="25"/>
  <c r="C878" i="25"/>
  <c r="D878" i="25"/>
  <c r="E878" i="25"/>
  <c r="F878" i="25"/>
  <c r="B879" i="25"/>
  <c r="C879" i="25"/>
  <c r="D879" i="25"/>
  <c r="E879" i="25"/>
  <c r="F879" i="25"/>
  <c r="B880" i="25"/>
  <c r="C880" i="25"/>
  <c r="D880" i="25"/>
  <c r="E880" i="25"/>
  <c r="F880" i="25"/>
  <c r="B881" i="25"/>
  <c r="C881" i="25"/>
  <c r="D881" i="25"/>
  <c r="E881" i="25"/>
  <c r="F881" i="25"/>
  <c r="B882" i="25"/>
  <c r="C882" i="25"/>
  <c r="D882" i="25"/>
  <c r="E882" i="25"/>
  <c r="F882" i="25"/>
  <c r="B883" i="25"/>
  <c r="C883" i="25"/>
  <c r="D883" i="25"/>
  <c r="E883" i="25"/>
  <c r="F883" i="25"/>
  <c r="B884" i="25"/>
  <c r="C884" i="25"/>
  <c r="D884" i="25"/>
  <c r="E884" i="25"/>
  <c r="F884" i="25"/>
  <c r="B885" i="25"/>
  <c r="C885" i="25"/>
  <c r="D885" i="25"/>
  <c r="E885" i="25"/>
  <c r="F885" i="25"/>
  <c r="B886" i="25"/>
  <c r="C886" i="25"/>
  <c r="D886" i="25"/>
  <c r="E886" i="25"/>
  <c r="F886" i="25"/>
  <c r="B887" i="25"/>
  <c r="C887" i="25"/>
  <c r="D887" i="25"/>
  <c r="E887" i="25"/>
  <c r="F887" i="25"/>
  <c r="B888" i="25"/>
  <c r="C888" i="25"/>
  <c r="D888" i="25"/>
  <c r="E888" i="25"/>
  <c r="F888" i="25"/>
  <c r="B889" i="25"/>
  <c r="C889" i="25"/>
  <c r="D889" i="25"/>
  <c r="E889" i="25"/>
  <c r="F889" i="25"/>
  <c r="B890" i="25"/>
  <c r="C890" i="25"/>
  <c r="D890" i="25"/>
  <c r="E890" i="25"/>
  <c r="F890" i="25"/>
  <c r="B891" i="25"/>
  <c r="C891" i="25"/>
  <c r="D891" i="25"/>
  <c r="E891" i="25"/>
  <c r="F891" i="25"/>
  <c r="B892" i="25"/>
  <c r="C892" i="25"/>
  <c r="D892" i="25"/>
  <c r="E892" i="25"/>
  <c r="F892" i="25"/>
  <c r="B893" i="25"/>
  <c r="C893" i="25"/>
  <c r="D893" i="25"/>
  <c r="E893" i="25"/>
  <c r="F893" i="25"/>
  <c r="B894" i="25"/>
  <c r="C894" i="25"/>
  <c r="D894" i="25"/>
  <c r="E894" i="25"/>
  <c r="F894" i="25"/>
  <c r="B895" i="25"/>
  <c r="C895" i="25"/>
  <c r="D895" i="25"/>
  <c r="E895" i="25"/>
  <c r="F895" i="25"/>
  <c r="B896" i="25"/>
  <c r="C896" i="25"/>
  <c r="D896" i="25"/>
  <c r="E896" i="25"/>
  <c r="F896" i="25"/>
  <c r="B897" i="25"/>
  <c r="C897" i="25"/>
  <c r="D897" i="25"/>
  <c r="E897" i="25"/>
  <c r="F897" i="25"/>
  <c r="B898" i="25"/>
  <c r="C898" i="25"/>
  <c r="D898" i="25"/>
  <c r="E898" i="25"/>
  <c r="F898" i="25"/>
  <c r="B899" i="25"/>
  <c r="C899" i="25"/>
  <c r="D899" i="25"/>
  <c r="E899" i="25"/>
  <c r="F899" i="25"/>
  <c r="B900" i="25"/>
  <c r="C900" i="25"/>
  <c r="D900" i="25"/>
  <c r="E900" i="25"/>
  <c r="F900" i="25"/>
  <c r="B901" i="25"/>
  <c r="C901" i="25"/>
  <c r="D901" i="25"/>
  <c r="E901" i="25"/>
  <c r="F901" i="25"/>
  <c r="B902" i="25"/>
  <c r="C902" i="25"/>
  <c r="D902" i="25"/>
  <c r="E902" i="25"/>
  <c r="F902" i="25"/>
  <c r="B903" i="25"/>
  <c r="C903" i="25"/>
  <c r="D903" i="25"/>
  <c r="E903" i="25"/>
  <c r="F903" i="25"/>
  <c r="B904" i="25"/>
  <c r="C904" i="25"/>
  <c r="D904" i="25"/>
  <c r="E904" i="25"/>
  <c r="F904" i="25"/>
  <c r="B905" i="25"/>
  <c r="C905" i="25"/>
  <c r="D905" i="25"/>
  <c r="E905" i="25"/>
  <c r="F905" i="25"/>
  <c r="B906" i="25"/>
  <c r="C906" i="25"/>
  <c r="D906" i="25"/>
  <c r="E906" i="25"/>
  <c r="F906" i="25"/>
  <c r="B907" i="25"/>
  <c r="C907" i="25"/>
  <c r="D907" i="25"/>
  <c r="E907" i="25"/>
  <c r="F907" i="25"/>
  <c r="B908" i="25"/>
  <c r="C908" i="25"/>
  <c r="D908" i="25"/>
  <c r="E908" i="25"/>
  <c r="F908" i="25"/>
  <c r="B909" i="25"/>
  <c r="C909" i="25"/>
  <c r="D909" i="25"/>
  <c r="E909" i="25"/>
  <c r="F909" i="25"/>
  <c r="B910" i="25"/>
  <c r="C910" i="25"/>
  <c r="D910" i="25"/>
  <c r="E910" i="25"/>
  <c r="F910" i="25"/>
  <c r="B911" i="25"/>
  <c r="C911" i="25"/>
  <c r="D911" i="25"/>
  <c r="E911" i="25"/>
  <c r="F911" i="25"/>
  <c r="B912" i="25"/>
  <c r="C912" i="25"/>
  <c r="D912" i="25"/>
  <c r="E912" i="25"/>
  <c r="F912" i="25"/>
  <c r="B913" i="25"/>
  <c r="C913" i="25"/>
  <c r="D913" i="25"/>
  <c r="E913" i="25"/>
  <c r="F913" i="25"/>
  <c r="B914" i="25"/>
  <c r="C914" i="25"/>
  <c r="D914" i="25"/>
  <c r="E914" i="25"/>
  <c r="F914" i="25"/>
  <c r="B915" i="25"/>
  <c r="C915" i="25"/>
  <c r="D915" i="25"/>
  <c r="E915" i="25"/>
  <c r="F915" i="25"/>
  <c r="B916" i="25"/>
  <c r="C916" i="25"/>
  <c r="D916" i="25"/>
  <c r="E916" i="25"/>
  <c r="F916" i="25"/>
  <c r="B917" i="25"/>
  <c r="C917" i="25"/>
  <c r="D917" i="25"/>
  <c r="E917" i="25"/>
  <c r="F917" i="25"/>
  <c r="B918" i="25"/>
  <c r="C918" i="25"/>
  <c r="D918" i="25"/>
  <c r="E918" i="25"/>
  <c r="F918" i="25"/>
  <c r="B919" i="25"/>
  <c r="C919" i="25"/>
  <c r="D919" i="25"/>
  <c r="E919" i="25"/>
  <c r="F919" i="25"/>
  <c r="B920" i="25"/>
  <c r="C920" i="25"/>
  <c r="D920" i="25"/>
  <c r="E920" i="25"/>
  <c r="F920" i="25"/>
  <c r="B921" i="25"/>
  <c r="C921" i="25"/>
  <c r="D921" i="25"/>
  <c r="E921" i="25"/>
  <c r="F921" i="25"/>
  <c r="B922" i="25"/>
  <c r="C922" i="25"/>
  <c r="D922" i="25"/>
  <c r="E922" i="25"/>
  <c r="F922" i="25"/>
  <c r="B923" i="25"/>
  <c r="C923" i="25"/>
  <c r="D923" i="25"/>
  <c r="E923" i="25"/>
  <c r="F923" i="25"/>
  <c r="B924" i="25"/>
  <c r="C924" i="25"/>
  <c r="D924" i="25"/>
  <c r="E924" i="25"/>
  <c r="F924" i="25"/>
  <c r="B925" i="25"/>
  <c r="C925" i="25"/>
  <c r="D925" i="25"/>
  <c r="E925" i="25"/>
  <c r="F925" i="25"/>
  <c r="B926" i="25"/>
  <c r="C926" i="25"/>
  <c r="D926" i="25"/>
  <c r="E926" i="25"/>
  <c r="F926" i="25"/>
  <c r="B927" i="25"/>
  <c r="C927" i="25"/>
  <c r="D927" i="25"/>
  <c r="E927" i="25"/>
  <c r="F927" i="25"/>
  <c r="B928" i="25"/>
  <c r="C928" i="25"/>
  <c r="D928" i="25"/>
  <c r="E928" i="25"/>
  <c r="F928" i="25"/>
  <c r="B929" i="25"/>
  <c r="C929" i="25"/>
  <c r="D929" i="25"/>
  <c r="E929" i="25"/>
  <c r="F929" i="25"/>
  <c r="B930" i="25"/>
  <c r="C930" i="25"/>
  <c r="D930" i="25"/>
  <c r="E930" i="25"/>
  <c r="F930" i="25"/>
  <c r="B931" i="25"/>
  <c r="C931" i="25"/>
  <c r="D931" i="25"/>
  <c r="E931" i="25"/>
  <c r="F931" i="25"/>
  <c r="B932" i="25"/>
  <c r="C932" i="25"/>
  <c r="D932" i="25"/>
  <c r="E932" i="25"/>
  <c r="F932" i="25"/>
  <c r="B933" i="25"/>
  <c r="C933" i="25"/>
  <c r="D933" i="25"/>
  <c r="E933" i="25"/>
  <c r="F933" i="25"/>
  <c r="B934" i="25"/>
  <c r="C934" i="25"/>
  <c r="D934" i="25"/>
  <c r="E934" i="25"/>
  <c r="F934" i="25"/>
  <c r="B935" i="25"/>
  <c r="C935" i="25"/>
  <c r="D935" i="25"/>
  <c r="E935" i="25"/>
  <c r="F935" i="25"/>
  <c r="B936" i="25"/>
  <c r="C936" i="25"/>
  <c r="D936" i="25"/>
  <c r="E936" i="25"/>
  <c r="F936" i="25"/>
  <c r="B937" i="25"/>
  <c r="C937" i="25"/>
  <c r="D937" i="25"/>
  <c r="E937" i="25"/>
  <c r="F937" i="25"/>
  <c r="B938" i="25"/>
  <c r="C938" i="25"/>
  <c r="D938" i="25"/>
  <c r="E938" i="25"/>
  <c r="F938" i="25"/>
  <c r="B939" i="25"/>
  <c r="C939" i="25"/>
  <c r="D939" i="25"/>
  <c r="E939" i="25"/>
  <c r="F939" i="25"/>
  <c r="B940" i="25"/>
  <c r="C940" i="25"/>
  <c r="D940" i="25"/>
  <c r="E940" i="25"/>
  <c r="F940" i="25"/>
  <c r="B941" i="25"/>
  <c r="C941" i="25"/>
  <c r="D941" i="25"/>
  <c r="E941" i="25"/>
  <c r="F941" i="25"/>
  <c r="B942" i="25"/>
  <c r="C942" i="25"/>
  <c r="D942" i="25"/>
  <c r="E942" i="25"/>
  <c r="F942" i="25"/>
  <c r="B943" i="25"/>
  <c r="C943" i="25"/>
  <c r="D943" i="25"/>
  <c r="E943" i="25"/>
  <c r="F943" i="25"/>
  <c r="B944" i="25"/>
  <c r="C944" i="25"/>
  <c r="D944" i="25"/>
  <c r="E944" i="25"/>
  <c r="F944" i="25"/>
  <c r="B945" i="25"/>
  <c r="C945" i="25"/>
  <c r="D945" i="25"/>
  <c r="E945" i="25"/>
  <c r="F945" i="25"/>
  <c r="B946" i="25"/>
  <c r="C946" i="25"/>
  <c r="D946" i="25"/>
  <c r="E946" i="25"/>
  <c r="F946" i="25"/>
  <c r="B947" i="25"/>
  <c r="C947" i="25"/>
  <c r="D947" i="25"/>
  <c r="E947" i="25"/>
  <c r="F947" i="25"/>
  <c r="B948" i="25"/>
  <c r="C948" i="25"/>
  <c r="D948" i="25"/>
  <c r="E948" i="25"/>
  <c r="F948" i="25"/>
  <c r="B949" i="25"/>
  <c r="C949" i="25"/>
  <c r="D949" i="25"/>
  <c r="E949" i="25"/>
  <c r="F949" i="25"/>
  <c r="B950" i="25"/>
  <c r="C950" i="25"/>
  <c r="D950" i="25"/>
  <c r="E950" i="25"/>
  <c r="F950" i="25"/>
  <c r="B951" i="25"/>
  <c r="C951" i="25"/>
  <c r="D951" i="25"/>
  <c r="E951" i="25"/>
  <c r="F951" i="25"/>
  <c r="B952" i="25"/>
  <c r="C952" i="25"/>
  <c r="D952" i="25"/>
  <c r="E952" i="25"/>
  <c r="F952" i="25"/>
  <c r="B953" i="25"/>
  <c r="C953" i="25"/>
  <c r="D953" i="25"/>
  <c r="E953" i="25"/>
  <c r="F953" i="25"/>
  <c r="B954" i="25"/>
  <c r="C954" i="25"/>
  <c r="D954" i="25"/>
  <c r="E954" i="25"/>
  <c r="F954" i="25"/>
  <c r="B955" i="25"/>
  <c r="C955" i="25"/>
  <c r="D955" i="25"/>
  <c r="E955" i="25"/>
  <c r="F955" i="25"/>
  <c r="B956" i="25"/>
  <c r="C956" i="25"/>
  <c r="D956" i="25"/>
  <c r="E956" i="25"/>
  <c r="F956" i="25"/>
  <c r="B957" i="25"/>
  <c r="C957" i="25"/>
  <c r="D957" i="25"/>
  <c r="E957" i="25"/>
  <c r="F957" i="25"/>
  <c r="B958" i="25"/>
  <c r="C958" i="25"/>
  <c r="D958" i="25"/>
  <c r="E958" i="25"/>
  <c r="F958" i="25"/>
  <c r="B959" i="25"/>
  <c r="C959" i="25"/>
  <c r="D959" i="25"/>
  <c r="E959" i="25"/>
  <c r="F959" i="25"/>
  <c r="B960" i="25"/>
  <c r="C960" i="25"/>
  <c r="D960" i="25"/>
  <c r="E960" i="25"/>
  <c r="F960" i="25"/>
  <c r="B961" i="25"/>
  <c r="C961" i="25"/>
  <c r="D961" i="25"/>
  <c r="E961" i="25"/>
  <c r="F961" i="25"/>
  <c r="B962" i="25"/>
  <c r="C962" i="25"/>
  <c r="D962" i="25"/>
  <c r="E962" i="25"/>
  <c r="F962" i="25"/>
  <c r="B963" i="25"/>
  <c r="C963" i="25"/>
  <c r="D963" i="25"/>
  <c r="E963" i="25"/>
  <c r="F963" i="25"/>
  <c r="B964" i="25"/>
  <c r="C964" i="25"/>
  <c r="D964" i="25"/>
  <c r="E964" i="25"/>
  <c r="F964" i="25"/>
  <c r="B965" i="25"/>
  <c r="C965" i="25"/>
  <c r="D965" i="25"/>
  <c r="E965" i="25"/>
  <c r="F965" i="25"/>
  <c r="B966" i="25"/>
  <c r="C966" i="25"/>
  <c r="D966" i="25"/>
  <c r="E966" i="25"/>
  <c r="F966" i="25"/>
  <c r="B967" i="25"/>
  <c r="C967" i="25"/>
  <c r="D967" i="25"/>
  <c r="E967" i="25"/>
  <c r="F967" i="25"/>
  <c r="B968" i="25"/>
  <c r="C968" i="25"/>
  <c r="D968" i="25"/>
  <c r="E968" i="25"/>
  <c r="F968" i="25"/>
  <c r="B969" i="25"/>
  <c r="C969" i="25"/>
  <c r="D969" i="25"/>
  <c r="E969" i="25"/>
  <c r="F969" i="25"/>
  <c r="B970" i="25"/>
  <c r="C970" i="25"/>
  <c r="D970" i="25"/>
  <c r="E970" i="25"/>
  <c r="F970" i="25"/>
  <c r="B971" i="25"/>
  <c r="C971" i="25"/>
  <c r="D971" i="25"/>
  <c r="E971" i="25"/>
  <c r="F971" i="25"/>
  <c r="B972" i="25"/>
  <c r="C972" i="25"/>
  <c r="D972" i="25"/>
  <c r="E972" i="25"/>
  <c r="F972" i="25"/>
  <c r="B973" i="25"/>
  <c r="C973" i="25"/>
  <c r="D973" i="25"/>
  <c r="E973" i="25"/>
  <c r="F973" i="25"/>
  <c r="B974" i="25"/>
  <c r="C974" i="25"/>
  <c r="D974" i="25"/>
  <c r="E974" i="25"/>
  <c r="F974" i="25"/>
  <c r="B975" i="25"/>
  <c r="C975" i="25"/>
  <c r="D975" i="25"/>
  <c r="E975" i="25"/>
  <c r="F975" i="25"/>
  <c r="B976" i="25"/>
  <c r="C976" i="25"/>
  <c r="D976" i="25"/>
  <c r="E976" i="25"/>
  <c r="F976" i="25"/>
  <c r="B977" i="25"/>
  <c r="C977" i="25"/>
  <c r="D977" i="25"/>
  <c r="E977" i="25"/>
  <c r="F977" i="25"/>
  <c r="B978" i="25"/>
  <c r="C978" i="25"/>
  <c r="D978" i="25"/>
  <c r="E978" i="25"/>
  <c r="F978" i="25"/>
  <c r="B979" i="25"/>
  <c r="C979" i="25"/>
  <c r="D979" i="25"/>
  <c r="E979" i="25"/>
  <c r="F979" i="25"/>
  <c r="B980" i="25"/>
  <c r="C980" i="25"/>
  <c r="D980" i="25"/>
  <c r="E980" i="25"/>
  <c r="F980" i="25"/>
  <c r="B981" i="25"/>
  <c r="C981" i="25"/>
  <c r="D981" i="25"/>
  <c r="E981" i="25"/>
  <c r="F981" i="25"/>
  <c r="B982" i="25"/>
  <c r="C982" i="25"/>
  <c r="D982" i="25"/>
  <c r="E982" i="25"/>
  <c r="F982" i="25"/>
  <c r="B983" i="25"/>
  <c r="C983" i="25"/>
  <c r="D983" i="25"/>
  <c r="E983" i="25"/>
  <c r="F983" i="25"/>
  <c r="B984" i="25"/>
  <c r="C984" i="25"/>
  <c r="D984" i="25"/>
  <c r="E984" i="25"/>
  <c r="F984" i="25"/>
  <c r="B985" i="25"/>
  <c r="C985" i="25"/>
  <c r="D985" i="25"/>
  <c r="E985" i="25"/>
  <c r="F985" i="25"/>
  <c r="B986" i="25"/>
  <c r="C986" i="25"/>
  <c r="D986" i="25"/>
  <c r="E986" i="25"/>
  <c r="F986" i="25"/>
  <c r="B987" i="25"/>
  <c r="C987" i="25"/>
  <c r="D987" i="25"/>
  <c r="E987" i="25"/>
  <c r="F987" i="25"/>
  <c r="B988" i="25"/>
  <c r="C988" i="25"/>
  <c r="D988" i="25"/>
  <c r="E988" i="25"/>
  <c r="F988" i="25"/>
  <c r="B989" i="25"/>
  <c r="C989" i="25"/>
  <c r="D989" i="25"/>
  <c r="E989" i="25"/>
  <c r="F989" i="25"/>
  <c r="B990" i="25"/>
  <c r="C990" i="25"/>
  <c r="D990" i="25"/>
  <c r="E990" i="25"/>
  <c r="F990" i="25"/>
  <c r="B991" i="25"/>
  <c r="C991" i="25"/>
  <c r="D991" i="25"/>
  <c r="E991" i="25"/>
  <c r="F991" i="25"/>
  <c r="B992" i="25"/>
  <c r="C992" i="25"/>
  <c r="D992" i="25"/>
  <c r="E992" i="25"/>
  <c r="F992" i="25"/>
  <c r="B993" i="25"/>
  <c r="C993" i="25"/>
  <c r="D993" i="25"/>
  <c r="E993" i="25"/>
  <c r="F993" i="25"/>
  <c r="B994" i="25"/>
  <c r="C994" i="25"/>
  <c r="D994" i="25"/>
  <c r="E994" i="25"/>
  <c r="F994" i="25"/>
  <c r="B995" i="25"/>
  <c r="C995" i="25"/>
  <c r="D995" i="25"/>
  <c r="E995" i="25"/>
  <c r="F995" i="25"/>
  <c r="B996" i="25"/>
  <c r="C996" i="25"/>
  <c r="D996" i="25"/>
  <c r="E996" i="25"/>
  <c r="F996" i="25"/>
  <c r="B997" i="25"/>
  <c r="C997" i="25"/>
  <c r="D997" i="25"/>
  <c r="E997" i="25"/>
  <c r="F997" i="25"/>
  <c r="B998" i="25"/>
  <c r="C998" i="25"/>
  <c r="D998" i="25"/>
  <c r="E998" i="25"/>
  <c r="F998" i="25"/>
  <c r="B999" i="25"/>
  <c r="C999" i="25"/>
  <c r="D999" i="25"/>
  <c r="E999" i="25"/>
  <c r="F999" i="25"/>
  <c r="B1000" i="25"/>
  <c r="C1000" i="25"/>
  <c r="D1000" i="25"/>
  <c r="E1000" i="25"/>
  <c r="F1000" i="25"/>
  <c r="B1001" i="25"/>
  <c r="C1001" i="25"/>
  <c r="D1001" i="25"/>
  <c r="E1001" i="25"/>
  <c r="F1001" i="25"/>
  <c r="B1002" i="25"/>
  <c r="C1002" i="25"/>
  <c r="D1002" i="25"/>
  <c r="E1002" i="25"/>
  <c r="F1002" i="25"/>
  <c r="B1003" i="25"/>
  <c r="C1003" i="25"/>
  <c r="D1003" i="25"/>
  <c r="E1003" i="25"/>
  <c r="F1003" i="25"/>
  <c r="B1004" i="25"/>
  <c r="C1004" i="25"/>
  <c r="D1004" i="25"/>
  <c r="E1004" i="25"/>
  <c r="F1004" i="25"/>
  <c r="B1005" i="25"/>
  <c r="C1005" i="25"/>
  <c r="D1005" i="25"/>
  <c r="E1005" i="25"/>
  <c r="F1005" i="25"/>
  <c r="B1006" i="25"/>
  <c r="C1006" i="25"/>
  <c r="D1006" i="25"/>
  <c r="E1006" i="25"/>
  <c r="F1006" i="25"/>
  <c r="B1007" i="25"/>
  <c r="C1007" i="25"/>
  <c r="D1007" i="25"/>
  <c r="E1007" i="25"/>
  <c r="F1007" i="25"/>
  <c r="B1008" i="25"/>
  <c r="C1008" i="25"/>
  <c r="D1008" i="25"/>
  <c r="E1008" i="25"/>
  <c r="F1008" i="25"/>
  <c r="B1009" i="25"/>
  <c r="C1009" i="25"/>
  <c r="D1009" i="25"/>
  <c r="E1009" i="25"/>
  <c r="F1009" i="25"/>
  <c r="B1010" i="25"/>
  <c r="C1010" i="25"/>
  <c r="D1010" i="25"/>
  <c r="E1010" i="25"/>
  <c r="F1010" i="25"/>
  <c r="B1011" i="25"/>
  <c r="C1011" i="25"/>
  <c r="D1011" i="25"/>
  <c r="E1011" i="25"/>
  <c r="F1011" i="25"/>
  <c r="B1012" i="25"/>
  <c r="C1012" i="25"/>
  <c r="D1012" i="25"/>
  <c r="E1012" i="25"/>
  <c r="F1012" i="25"/>
  <c r="B1013" i="25"/>
  <c r="C1013" i="25"/>
  <c r="D1013" i="25"/>
  <c r="E1013" i="25"/>
  <c r="F1013" i="25"/>
  <c r="B1014" i="25"/>
  <c r="C1014" i="25"/>
  <c r="D1014" i="25"/>
  <c r="E1014" i="25"/>
  <c r="F1014" i="25"/>
  <c r="B1015" i="25"/>
  <c r="C1015" i="25"/>
  <c r="D1015" i="25"/>
  <c r="E1015" i="25"/>
  <c r="F1015" i="25"/>
  <c r="B1016" i="25"/>
  <c r="C1016" i="25"/>
  <c r="D1016" i="25"/>
  <c r="E1016" i="25"/>
  <c r="F1016" i="25"/>
  <c r="B1017" i="25"/>
  <c r="C1017" i="25"/>
  <c r="D1017" i="25"/>
  <c r="E1017" i="25"/>
  <c r="F1017" i="25"/>
  <c r="B1018" i="25"/>
  <c r="C1018" i="25"/>
  <c r="D1018" i="25"/>
  <c r="E1018" i="25"/>
  <c r="F1018" i="25"/>
  <c r="B1019" i="25"/>
  <c r="C1019" i="25"/>
  <c r="D1019" i="25"/>
  <c r="E1019" i="25"/>
  <c r="F1019" i="25"/>
  <c r="B1020" i="25"/>
  <c r="C1020" i="25"/>
  <c r="D1020" i="25"/>
  <c r="E1020" i="25"/>
  <c r="F1020" i="25"/>
  <c r="B1021" i="25"/>
  <c r="C1021" i="25"/>
  <c r="D1021" i="25"/>
  <c r="E1021" i="25"/>
  <c r="F1021" i="25"/>
  <c r="B1022" i="25"/>
  <c r="C1022" i="25"/>
  <c r="D1022" i="25"/>
  <c r="E1022" i="25"/>
  <c r="F1022" i="25"/>
  <c r="B1023" i="25"/>
  <c r="C1023" i="25"/>
  <c r="D1023" i="25"/>
  <c r="E1023" i="25"/>
  <c r="F1023" i="25"/>
  <c r="B1024" i="25"/>
  <c r="C1024" i="25"/>
  <c r="D1024" i="25"/>
  <c r="E1024" i="25"/>
  <c r="F1024" i="25"/>
  <c r="B1025" i="25"/>
  <c r="C1025" i="25"/>
  <c r="D1025" i="25"/>
  <c r="E1025" i="25"/>
  <c r="F1025" i="25"/>
  <c r="B1026" i="25"/>
  <c r="C1026" i="25"/>
  <c r="D1026" i="25"/>
  <c r="E1026" i="25"/>
  <c r="F1026" i="25"/>
  <c r="B1027" i="25"/>
  <c r="C1027" i="25"/>
  <c r="D1027" i="25"/>
  <c r="E1027" i="25"/>
  <c r="F1027" i="25"/>
  <c r="B1028" i="25"/>
  <c r="C1028" i="25"/>
  <c r="D1028" i="25"/>
  <c r="E1028" i="25"/>
  <c r="F1028" i="25"/>
  <c r="B1029" i="25"/>
  <c r="C1029" i="25"/>
  <c r="D1029" i="25"/>
  <c r="E1029" i="25"/>
  <c r="F1029" i="25"/>
  <c r="B1030" i="25"/>
  <c r="C1030" i="25"/>
  <c r="D1030" i="25"/>
  <c r="E1030" i="25"/>
  <c r="F1030" i="25"/>
  <c r="B1031" i="25"/>
  <c r="C1031" i="25"/>
  <c r="D1031" i="25"/>
  <c r="E1031" i="25"/>
  <c r="F1031" i="25"/>
  <c r="B1032" i="25"/>
  <c r="C1032" i="25"/>
  <c r="D1032" i="25"/>
  <c r="E1032" i="25"/>
  <c r="F1032" i="25"/>
  <c r="B1033" i="25"/>
  <c r="C1033" i="25"/>
  <c r="D1033" i="25"/>
  <c r="E1033" i="25"/>
  <c r="F1033" i="25"/>
  <c r="B1034" i="25"/>
  <c r="C1034" i="25"/>
  <c r="D1034" i="25"/>
  <c r="E1034" i="25"/>
  <c r="F1034" i="25"/>
  <c r="B1035" i="25"/>
  <c r="C1035" i="25"/>
  <c r="D1035" i="25"/>
  <c r="E1035" i="25"/>
  <c r="F1035" i="25"/>
  <c r="B1036" i="25"/>
  <c r="C1036" i="25"/>
  <c r="D1036" i="25"/>
  <c r="E1036" i="25"/>
  <c r="F1036" i="25"/>
  <c r="B1037" i="25"/>
  <c r="C1037" i="25"/>
  <c r="D1037" i="25"/>
  <c r="E1037" i="25"/>
  <c r="F1037" i="25"/>
  <c r="B1038" i="25"/>
  <c r="C1038" i="25"/>
  <c r="D1038" i="25"/>
  <c r="E1038" i="25"/>
  <c r="F1038" i="25"/>
  <c r="B1039" i="25"/>
  <c r="C1039" i="25"/>
  <c r="D1039" i="25"/>
  <c r="E1039" i="25"/>
  <c r="F1039" i="25"/>
  <c r="B1040" i="25"/>
  <c r="C1040" i="25"/>
  <c r="D1040" i="25"/>
  <c r="E1040" i="25"/>
  <c r="F1040" i="25"/>
  <c r="B1041" i="25"/>
  <c r="C1041" i="25"/>
  <c r="D1041" i="25"/>
  <c r="E1041" i="25"/>
  <c r="F1041" i="25"/>
  <c r="B1042" i="25"/>
  <c r="C1042" i="25"/>
  <c r="D1042" i="25"/>
  <c r="E1042" i="25"/>
  <c r="F1042" i="25"/>
  <c r="B1043" i="25"/>
  <c r="C1043" i="25"/>
  <c r="D1043" i="25"/>
  <c r="E1043" i="25"/>
  <c r="F1043" i="25"/>
  <c r="B1044" i="25"/>
  <c r="C1044" i="25"/>
  <c r="D1044" i="25"/>
  <c r="E1044" i="25"/>
  <c r="F1044" i="25"/>
  <c r="B1045" i="25"/>
  <c r="C1045" i="25"/>
  <c r="D1045" i="25"/>
  <c r="E1045" i="25"/>
  <c r="F1045" i="25"/>
  <c r="B1046" i="25"/>
  <c r="C1046" i="25"/>
  <c r="D1046" i="25"/>
  <c r="E1046" i="25"/>
  <c r="F1046" i="25"/>
  <c r="B1047" i="25"/>
  <c r="C1047" i="25"/>
  <c r="D1047" i="25"/>
  <c r="E1047" i="25"/>
  <c r="F1047" i="25"/>
  <c r="B1048" i="25"/>
  <c r="C1048" i="25"/>
  <c r="D1048" i="25"/>
  <c r="E1048" i="25"/>
  <c r="F1048" i="25"/>
  <c r="B1049" i="25"/>
  <c r="C1049" i="25"/>
  <c r="D1049" i="25"/>
  <c r="E1049" i="25"/>
  <c r="F1049" i="25"/>
  <c r="B1050" i="25"/>
  <c r="C1050" i="25"/>
  <c r="D1050" i="25"/>
  <c r="E1050" i="25"/>
  <c r="F1050" i="25"/>
  <c r="B1051" i="25"/>
  <c r="C1051" i="25"/>
  <c r="D1051" i="25"/>
  <c r="E1051" i="25"/>
  <c r="F1051" i="25"/>
  <c r="B1052" i="25"/>
  <c r="C1052" i="25"/>
  <c r="D1052" i="25"/>
  <c r="E1052" i="25"/>
  <c r="F1052" i="25"/>
  <c r="B1053" i="25"/>
  <c r="C1053" i="25"/>
  <c r="D1053" i="25"/>
  <c r="E1053" i="25"/>
  <c r="F1053" i="25"/>
  <c r="B1054" i="25"/>
  <c r="C1054" i="25"/>
  <c r="D1054" i="25"/>
  <c r="E1054" i="25"/>
  <c r="F1054" i="25"/>
  <c r="B1055" i="25"/>
  <c r="C1055" i="25"/>
  <c r="D1055" i="25"/>
  <c r="E1055" i="25"/>
  <c r="F1055" i="25"/>
  <c r="B1056" i="25"/>
  <c r="C1056" i="25"/>
  <c r="D1056" i="25"/>
  <c r="E1056" i="25"/>
  <c r="F1056" i="25"/>
  <c r="B1057" i="25"/>
  <c r="C1057" i="25"/>
  <c r="D1057" i="25"/>
  <c r="E1057" i="25"/>
  <c r="F1057" i="25"/>
  <c r="B1058" i="25"/>
  <c r="C1058" i="25"/>
  <c r="D1058" i="25"/>
  <c r="E1058" i="25"/>
  <c r="F1058" i="25"/>
  <c r="B1059" i="25"/>
  <c r="C1059" i="25"/>
  <c r="D1059" i="25"/>
  <c r="E1059" i="25"/>
  <c r="F1059" i="25"/>
  <c r="B1060" i="25"/>
  <c r="C1060" i="25"/>
  <c r="D1060" i="25"/>
  <c r="E1060" i="25"/>
  <c r="F1060" i="25"/>
  <c r="B1061" i="25"/>
  <c r="C1061" i="25"/>
  <c r="D1061" i="25"/>
  <c r="E1061" i="25"/>
  <c r="F1061" i="25"/>
  <c r="B1062" i="25"/>
  <c r="C1062" i="25"/>
  <c r="D1062" i="25"/>
  <c r="E1062" i="25"/>
  <c r="F1062" i="25"/>
  <c r="B1063" i="25"/>
  <c r="C1063" i="25"/>
  <c r="D1063" i="25"/>
  <c r="E1063" i="25"/>
  <c r="F1063" i="25"/>
  <c r="B1064" i="25"/>
  <c r="C1064" i="25"/>
  <c r="D1064" i="25"/>
  <c r="E1064" i="25"/>
  <c r="F1064" i="25"/>
  <c r="B1065" i="25"/>
  <c r="C1065" i="25"/>
  <c r="D1065" i="25"/>
  <c r="E1065" i="25"/>
  <c r="F1065" i="25"/>
  <c r="B1066" i="25"/>
  <c r="C1066" i="25"/>
  <c r="D1066" i="25"/>
  <c r="E1066" i="25"/>
  <c r="F1066" i="25"/>
  <c r="B1067" i="25"/>
  <c r="C1067" i="25"/>
  <c r="D1067" i="25"/>
  <c r="E1067" i="25"/>
  <c r="F1067" i="25"/>
  <c r="B1068" i="25"/>
  <c r="C1068" i="25"/>
  <c r="D1068" i="25"/>
  <c r="E1068" i="25"/>
  <c r="F1068" i="25"/>
  <c r="B1069" i="25"/>
  <c r="C1069" i="25"/>
  <c r="D1069" i="25"/>
  <c r="E1069" i="25"/>
  <c r="F1069" i="25"/>
  <c r="B1070" i="25"/>
  <c r="C1070" i="25"/>
  <c r="D1070" i="25"/>
  <c r="E1070" i="25"/>
  <c r="F1070" i="25"/>
  <c r="B1071" i="25"/>
  <c r="C1071" i="25"/>
  <c r="D1071" i="25"/>
  <c r="E1071" i="25"/>
  <c r="F1071" i="25"/>
  <c r="B1072" i="25"/>
  <c r="C1072" i="25"/>
  <c r="D1072" i="25"/>
  <c r="E1072" i="25"/>
  <c r="F1072" i="25"/>
  <c r="B1073" i="25"/>
  <c r="C1073" i="25"/>
  <c r="D1073" i="25"/>
  <c r="E1073" i="25"/>
  <c r="F1073" i="25"/>
  <c r="B1074" i="25"/>
  <c r="C1074" i="25"/>
  <c r="D1074" i="25"/>
  <c r="E1074" i="25"/>
  <c r="F1074" i="25"/>
  <c r="B1075" i="25"/>
  <c r="C1075" i="25"/>
  <c r="D1075" i="25"/>
  <c r="E1075" i="25"/>
  <c r="F1075" i="25"/>
  <c r="B1076" i="25"/>
  <c r="C1076" i="25"/>
  <c r="D1076" i="25"/>
  <c r="E1076" i="25"/>
  <c r="F1076" i="25"/>
  <c r="B1077" i="25"/>
  <c r="C1077" i="25"/>
  <c r="D1077" i="25"/>
  <c r="E1077" i="25"/>
  <c r="F1077" i="25"/>
  <c r="B1078" i="25"/>
  <c r="C1078" i="25"/>
  <c r="D1078" i="25"/>
  <c r="E1078" i="25"/>
  <c r="F1078" i="25"/>
  <c r="B1079" i="25"/>
  <c r="C1079" i="25"/>
  <c r="D1079" i="25"/>
  <c r="E1079" i="25"/>
  <c r="F1079" i="25"/>
  <c r="B1080" i="25"/>
  <c r="C1080" i="25"/>
  <c r="D1080" i="25"/>
  <c r="E1080" i="25"/>
  <c r="F1080" i="25"/>
  <c r="B1081" i="25"/>
  <c r="C1081" i="25"/>
  <c r="D1081" i="25"/>
  <c r="E1081" i="25"/>
  <c r="F1081" i="25"/>
  <c r="B1082" i="25"/>
  <c r="C1082" i="25"/>
  <c r="D1082" i="25"/>
  <c r="E1082" i="25"/>
  <c r="F1082" i="25"/>
  <c r="B1083" i="25"/>
  <c r="C1083" i="25"/>
  <c r="D1083" i="25"/>
  <c r="E1083" i="25"/>
  <c r="F1083" i="25"/>
  <c r="B1084" i="25"/>
  <c r="C1084" i="25"/>
  <c r="D1084" i="25"/>
  <c r="E1084" i="25"/>
  <c r="F1084" i="25"/>
  <c r="B1085" i="25"/>
  <c r="C1085" i="25"/>
  <c r="D1085" i="25"/>
  <c r="E1085" i="25"/>
  <c r="F1085" i="25"/>
  <c r="B1086" i="25"/>
  <c r="C1086" i="25"/>
  <c r="D1086" i="25"/>
  <c r="E1086" i="25"/>
  <c r="F1086" i="25"/>
  <c r="B1087" i="25"/>
  <c r="C1087" i="25"/>
  <c r="D1087" i="25"/>
  <c r="E1087" i="25"/>
  <c r="F1087" i="25"/>
  <c r="B1088" i="25"/>
  <c r="C1088" i="25"/>
  <c r="D1088" i="25"/>
  <c r="E1088" i="25"/>
  <c r="F1088" i="25"/>
  <c r="B1089" i="25"/>
  <c r="C1089" i="25"/>
  <c r="D1089" i="25"/>
  <c r="E1089" i="25"/>
  <c r="F1089" i="25"/>
  <c r="B1090" i="25"/>
  <c r="C1090" i="25"/>
  <c r="D1090" i="25"/>
  <c r="E1090" i="25"/>
  <c r="F1090" i="25"/>
  <c r="B1091" i="25"/>
  <c r="C1091" i="25"/>
  <c r="D1091" i="25"/>
  <c r="E1091" i="25"/>
  <c r="F1091" i="25"/>
  <c r="B1092" i="25"/>
  <c r="C1092" i="25"/>
  <c r="D1092" i="25"/>
  <c r="E1092" i="25"/>
  <c r="F1092" i="25"/>
  <c r="B1093" i="25"/>
  <c r="C1093" i="25"/>
  <c r="D1093" i="25"/>
  <c r="E1093" i="25"/>
  <c r="F1093" i="25"/>
  <c r="B1094" i="25"/>
  <c r="C1094" i="25"/>
  <c r="D1094" i="25"/>
  <c r="E1094" i="25"/>
  <c r="F1094" i="25"/>
  <c r="B1095" i="25"/>
  <c r="C1095" i="25"/>
  <c r="D1095" i="25"/>
  <c r="E1095" i="25"/>
  <c r="F1095" i="25"/>
  <c r="B1096" i="25"/>
  <c r="C1096" i="25"/>
  <c r="D1096" i="25"/>
  <c r="E1096" i="25"/>
  <c r="F1096" i="25"/>
  <c r="B1097" i="25"/>
  <c r="C1097" i="25"/>
  <c r="D1097" i="25"/>
  <c r="E1097" i="25"/>
  <c r="F1097" i="25"/>
  <c r="B1098" i="25"/>
  <c r="C1098" i="25"/>
  <c r="D1098" i="25"/>
  <c r="E1098" i="25"/>
  <c r="F1098" i="25"/>
  <c r="B1099" i="25"/>
  <c r="C1099" i="25"/>
  <c r="D1099" i="25"/>
  <c r="E1099" i="25"/>
  <c r="F1099" i="25"/>
  <c r="B1100" i="25"/>
  <c r="C1100" i="25"/>
  <c r="D1100" i="25"/>
  <c r="E1100" i="25"/>
  <c r="F1100" i="25"/>
  <c r="B1101" i="25"/>
  <c r="C1101" i="25"/>
  <c r="D1101" i="25"/>
  <c r="E1101" i="25"/>
  <c r="F1101" i="25"/>
  <c r="B1102" i="25"/>
  <c r="C1102" i="25"/>
  <c r="D1102" i="25"/>
  <c r="E1102" i="25"/>
  <c r="F1102" i="25"/>
  <c r="B1103" i="25"/>
  <c r="C1103" i="25"/>
  <c r="D1103" i="25"/>
  <c r="E1103" i="25"/>
  <c r="F1103" i="25"/>
  <c r="B1104" i="25"/>
  <c r="C1104" i="25"/>
  <c r="D1104" i="25"/>
  <c r="E1104" i="25"/>
  <c r="F1104" i="25"/>
  <c r="B1105" i="25"/>
  <c r="C1105" i="25"/>
  <c r="D1105" i="25"/>
  <c r="E1105" i="25"/>
  <c r="F1105" i="25"/>
  <c r="B1106" i="25"/>
  <c r="C1106" i="25"/>
  <c r="D1106" i="25"/>
  <c r="E1106" i="25"/>
  <c r="F1106" i="25"/>
  <c r="B1107" i="25"/>
  <c r="C1107" i="25"/>
  <c r="D1107" i="25"/>
  <c r="E1107" i="25"/>
  <c r="F1107" i="25"/>
  <c r="B1108" i="25"/>
  <c r="C1108" i="25"/>
  <c r="D1108" i="25"/>
  <c r="E1108" i="25"/>
  <c r="F1108" i="25"/>
  <c r="B1109" i="25"/>
  <c r="C1109" i="25"/>
  <c r="D1109" i="25"/>
  <c r="E1109" i="25"/>
  <c r="F1109" i="25"/>
  <c r="B1110" i="25"/>
  <c r="C1110" i="25"/>
  <c r="D1110" i="25"/>
  <c r="E1110" i="25"/>
  <c r="F1110" i="25"/>
  <c r="B1111" i="25"/>
  <c r="C1111" i="25"/>
  <c r="D1111" i="25"/>
  <c r="E1111" i="25"/>
  <c r="F1111" i="25"/>
  <c r="B1112" i="25"/>
  <c r="C1112" i="25"/>
  <c r="D1112" i="25"/>
  <c r="E1112" i="25"/>
  <c r="F1112" i="25"/>
  <c r="B1113" i="25"/>
  <c r="C1113" i="25"/>
  <c r="D1113" i="25"/>
  <c r="E1113" i="25"/>
  <c r="F1113" i="25"/>
  <c r="B1114" i="25"/>
  <c r="C1114" i="25"/>
  <c r="D1114" i="25"/>
  <c r="E1114" i="25"/>
  <c r="F1114" i="25"/>
  <c r="B1115" i="25"/>
  <c r="C1115" i="25"/>
  <c r="D1115" i="25"/>
  <c r="E1115" i="25"/>
  <c r="F1115" i="25"/>
  <c r="B1116" i="25"/>
  <c r="C1116" i="25"/>
  <c r="D1116" i="25"/>
  <c r="E1116" i="25"/>
  <c r="F1116" i="25"/>
  <c r="B1117" i="25"/>
  <c r="C1117" i="25"/>
  <c r="D1117" i="25"/>
  <c r="E1117" i="25"/>
  <c r="F1117" i="25"/>
  <c r="B1118" i="25"/>
  <c r="C1118" i="25"/>
  <c r="D1118" i="25"/>
  <c r="E1118" i="25"/>
  <c r="F1118" i="25"/>
  <c r="B1119" i="25"/>
  <c r="C1119" i="25"/>
  <c r="D1119" i="25"/>
  <c r="E1119" i="25"/>
  <c r="F1119" i="25"/>
  <c r="B1120" i="25"/>
  <c r="C1120" i="25"/>
  <c r="D1120" i="25"/>
  <c r="E1120" i="25"/>
  <c r="F1120" i="25"/>
  <c r="B1121" i="25"/>
  <c r="C1121" i="25"/>
  <c r="D1121" i="25"/>
  <c r="E1121" i="25"/>
  <c r="F1121" i="25"/>
  <c r="B1122" i="25"/>
  <c r="C1122" i="25"/>
  <c r="D1122" i="25"/>
  <c r="E1122" i="25"/>
  <c r="F1122" i="25"/>
  <c r="B1123" i="25"/>
  <c r="C1123" i="25"/>
  <c r="D1123" i="25"/>
  <c r="E1123" i="25"/>
  <c r="F1123" i="25"/>
  <c r="B1124" i="25"/>
  <c r="C1124" i="25"/>
  <c r="D1124" i="25"/>
  <c r="E1124" i="25"/>
  <c r="F1124" i="25"/>
  <c r="B1125" i="25"/>
  <c r="C1125" i="25"/>
  <c r="D1125" i="25"/>
  <c r="E1125" i="25"/>
  <c r="F1125" i="25"/>
  <c r="B1126" i="25"/>
  <c r="C1126" i="25"/>
  <c r="D1126" i="25"/>
  <c r="E1126" i="25"/>
  <c r="F1126" i="25"/>
  <c r="B1127" i="25"/>
  <c r="C1127" i="25"/>
  <c r="D1127" i="25"/>
  <c r="E1127" i="25"/>
  <c r="F1127" i="25"/>
  <c r="B1128" i="25"/>
  <c r="C1128" i="25"/>
  <c r="D1128" i="25"/>
  <c r="E1128" i="25"/>
  <c r="F1128" i="25"/>
  <c r="B1129" i="25"/>
  <c r="C1129" i="25"/>
  <c r="D1129" i="25"/>
  <c r="E1129" i="25"/>
  <c r="F1129" i="25"/>
  <c r="B1130" i="25"/>
  <c r="C1130" i="25"/>
  <c r="D1130" i="25"/>
  <c r="E1130" i="25"/>
  <c r="F1130" i="25"/>
  <c r="B1131" i="25"/>
  <c r="C1131" i="25"/>
  <c r="D1131" i="25"/>
  <c r="E1131" i="25"/>
  <c r="F1131" i="25"/>
  <c r="B1132" i="25"/>
  <c r="C1132" i="25"/>
  <c r="D1132" i="25"/>
  <c r="E1132" i="25"/>
  <c r="F1132" i="25"/>
  <c r="B1133" i="25"/>
  <c r="C1133" i="25"/>
  <c r="D1133" i="25"/>
  <c r="E1133" i="25"/>
  <c r="F1133" i="25"/>
  <c r="B1134" i="25"/>
  <c r="C1134" i="25"/>
  <c r="D1134" i="25"/>
  <c r="E1134" i="25"/>
  <c r="F1134" i="25"/>
  <c r="B1135" i="25"/>
  <c r="C1135" i="25"/>
  <c r="D1135" i="25"/>
  <c r="E1135" i="25"/>
  <c r="F1135" i="25"/>
  <c r="B1136" i="25"/>
  <c r="C1136" i="25"/>
  <c r="D1136" i="25"/>
  <c r="E1136" i="25"/>
  <c r="F1136" i="25"/>
  <c r="B1137" i="25"/>
  <c r="C1137" i="25"/>
  <c r="D1137" i="25"/>
  <c r="E1137" i="25"/>
  <c r="F1137" i="25"/>
  <c r="B1138" i="25"/>
  <c r="C1138" i="25"/>
  <c r="D1138" i="25"/>
  <c r="E1138" i="25"/>
  <c r="F1138" i="25"/>
  <c r="B1139" i="25"/>
  <c r="C1139" i="25"/>
  <c r="D1139" i="25"/>
  <c r="E1139" i="25"/>
  <c r="F1139" i="25"/>
  <c r="B1140" i="25"/>
  <c r="C1140" i="25"/>
  <c r="D1140" i="25"/>
  <c r="E1140" i="25"/>
  <c r="F1140" i="25"/>
  <c r="B1141" i="25"/>
  <c r="C1141" i="25"/>
  <c r="D1141" i="25"/>
  <c r="E1141" i="25"/>
  <c r="F1141" i="25"/>
  <c r="B1142" i="25"/>
  <c r="C1142" i="25"/>
  <c r="D1142" i="25"/>
  <c r="E1142" i="25"/>
  <c r="F1142" i="25"/>
  <c r="B1143" i="25"/>
  <c r="C1143" i="25"/>
  <c r="D1143" i="25"/>
  <c r="E1143" i="25"/>
  <c r="F1143" i="25"/>
  <c r="B1144" i="25"/>
  <c r="C1144" i="25"/>
  <c r="D1144" i="25"/>
  <c r="E1144" i="25"/>
  <c r="F1144" i="25"/>
  <c r="B1145" i="25"/>
  <c r="C1145" i="25"/>
  <c r="D1145" i="25"/>
  <c r="E1145" i="25"/>
  <c r="F1145" i="25"/>
  <c r="B1146" i="25"/>
  <c r="C1146" i="25"/>
  <c r="D1146" i="25"/>
  <c r="E1146" i="25"/>
  <c r="F1146" i="25"/>
  <c r="B1147" i="25"/>
  <c r="C1147" i="25"/>
  <c r="D1147" i="25"/>
  <c r="E1147" i="25"/>
  <c r="F1147" i="25"/>
  <c r="B1148" i="25"/>
  <c r="C1148" i="25"/>
  <c r="D1148" i="25"/>
  <c r="E1148" i="25"/>
  <c r="F1148" i="25"/>
  <c r="B1149" i="25"/>
  <c r="C1149" i="25"/>
  <c r="D1149" i="25"/>
  <c r="E1149" i="25"/>
  <c r="F1149" i="25"/>
  <c r="B1150" i="25"/>
  <c r="C1150" i="25"/>
  <c r="D1150" i="25"/>
  <c r="E1150" i="25"/>
  <c r="F1150" i="25"/>
  <c r="B1151" i="25"/>
  <c r="C1151" i="25"/>
  <c r="D1151" i="25"/>
  <c r="E1151" i="25"/>
  <c r="F1151" i="25"/>
  <c r="B1152" i="25"/>
  <c r="C1152" i="25"/>
  <c r="D1152" i="25"/>
  <c r="E1152" i="25"/>
  <c r="F1152" i="25"/>
  <c r="B1153" i="25"/>
  <c r="C1153" i="25"/>
  <c r="D1153" i="25"/>
  <c r="E1153" i="25"/>
  <c r="F1153" i="25"/>
  <c r="B1154" i="25"/>
  <c r="C1154" i="25"/>
  <c r="D1154" i="25"/>
  <c r="E1154" i="25"/>
  <c r="F1154" i="25"/>
  <c r="B1155" i="25"/>
  <c r="C1155" i="25"/>
  <c r="D1155" i="25"/>
  <c r="E1155" i="25"/>
  <c r="F1155" i="25"/>
  <c r="B1156" i="25"/>
  <c r="C1156" i="25"/>
  <c r="D1156" i="25"/>
  <c r="E1156" i="25"/>
  <c r="F1156" i="25"/>
  <c r="B1157" i="25"/>
  <c r="C1157" i="25"/>
  <c r="D1157" i="25"/>
  <c r="E1157" i="25"/>
  <c r="F1157" i="25"/>
  <c r="B1158" i="25"/>
  <c r="C1158" i="25"/>
  <c r="D1158" i="25"/>
  <c r="E1158" i="25"/>
  <c r="F1158" i="25"/>
  <c r="B1159" i="25"/>
  <c r="C1159" i="25"/>
  <c r="D1159" i="25"/>
  <c r="E1159" i="25"/>
  <c r="F1159" i="25"/>
  <c r="B1160" i="25"/>
  <c r="C1160" i="25"/>
  <c r="D1160" i="25"/>
  <c r="E1160" i="25"/>
  <c r="F1160" i="25"/>
  <c r="B1161" i="25"/>
  <c r="C1161" i="25"/>
  <c r="D1161" i="25"/>
  <c r="E1161" i="25"/>
  <c r="F1161" i="25"/>
  <c r="B1162" i="25"/>
  <c r="C1162" i="25"/>
  <c r="D1162" i="25"/>
  <c r="E1162" i="25"/>
  <c r="F1162" i="25"/>
  <c r="B1163" i="25"/>
  <c r="C1163" i="25"/>
  <c r="D1163" i="25"/>
  <c r="E1163" i="25"/>
  <c r="F1163" i="25"/>
  <c r="B1164" i="25"/>
  <c r="C1164" i="25"/>
  <c r="D1164" i="25"/>
  <c r="E1164" i="25"/>
  <c r="F1164" i="25"/>
  <c r="B1165" i="25"/>
  <c r="C1165" i="25"/>
  <c r="D1165" i="25"/>
  <c r="E1165" i="25"/>
  <c r="F1165" i="25"/>
  <c r="B1166" i="25"/>
  <c r="C1166" i="25"/>
  <c r="D1166" i="25"/>
  <c r="E1166" i="25"/>
  <c r="F1166" i="25"/>
  <c r="B1167" i="25"/>
  <c r="C1167" i="25"/>
  <c r="D1167" i="25"/>
  <c r="E1167" i="25"/>
  <c r="F1167" i="25"/>
  <c r="B1168" i="25"/>
  <c r="C1168" i="25"/>
  <c r="D1168" i="25"/>
  <c r="E1168" i="25"/>
  <c r="F1168" i="25"/>
  <c r="B1169" i="25"/>
  <c r="C1169" i="25"/>
  <c r="D1169" i="25"/>
  <c r="E1169" i="25"/>
  <c r="F1169" i="25"/>
  <c r="B1170" i="25"/>
  <c r="C1170" i="25"/>
  <c r="D1170" i="25"/>
  <c r="E1170" i="25"/>
  <c r="F1170" i="25"/>
  <c r="B1171" i="25"/>
  <c r="C1171" i="25"/>
  <c r="D1171" i="25"/>
  <c r="E1171" i="25"/>
  <c r="F1171" i="25"/>
  <c r="B1172" i="25"/>
  <c r="C1172" i="25"/>
  <c r="D1172" i="25"/>
  <c r="E1172" i="25"/>
  <c r="F1172" i="25"/>
  <c r="B1173" i="25"/>
  <c r="C1173" i="25"/>
  <c r="D1173" i="25"/>
  <c r="E1173" i="25"/>
  <c r="F1173" i="25"/>
  <c r="B1174" i="25"/>
  <c r="C1174" i="25"/>
  <c r="D1174" i="25"/>
  <c r="E1174" i="25"/>
  <c r="F1174" i="25"/>
  <c r="B1175" i="25"/>
  <c r="C1175" i="25"/>
  <c r="D1175" i="25"/>
  <c r="E1175" i="25"/>
  <c r="F1175" i="25"/>
  <c r="B1176" i="25"/>
  <c r="C1176" i="25"/>
  <c r="D1176" i="25"/>
  <c r="E1176" i="25"/>
  <c r="F1176" i="25"/>
  <c r="B1177" i="25"/>
  <c r="C1177" i="25"/>
  <c r="D1177" i="25"/>
  <c r="E1177" i="25"/>
  <c r="F1177" i="25"/>
  <c r="B1178" i="25"/>
  <c r="C1178" i="25"/>
  <c r="D1178" i="25"/>
  <c r="E1178" i="25"/>
  <c r="F1178" i="25"/>
  <c r="B1179" i="25"/>
  <c r="C1179" i="25"/>
  <c r="D1179" i="25"/>
  <c r="E1179" i="25"/>
  <c r="F1179" i="25"/>
  <c r="B1180" i="25"/>
  <c r="C1180" i="25"/>
  <c r="D1180" i="25"/>
  <c r="E1180" i="25"/>
  <c r="F1180" i="25"/>
  <c r="B1181" i="25"/>
  <c r="C1181" i="25"/>
  <c r="D1181" i="25"/>
  <c r="E1181" i="25"/>
  <c r="F1181" i="25"/>
  <c r="B1182" i="25"/>
  <c r="C1182" i="25"/>
  <c r="D1182" i="25"/>
  <c r="E1182" i="25"/>
  <c r="F1182" i="25"/>
  <c r="B1183" i="25"/>
  <c r="C1183" i="25"/>
  <c r="D1183" i="25"/>
  <c r="E1183" i="25"/>
  <c r="F1183" i="25"/>
  <c r="B1184" i="25"/>
  <c r="C1184" i="25"/>
  <c r="D1184" i="25"/>
  <c r="E1184" i="25"/>
  <c r="F1184" i="25"/>
  <c r="B1185" i="25"/>
  <c r="C1185" i="25"/>
  <c r="D1185" i="25"/>
  <c r="E1185" i="25"/>
  <c r="F1185" i="25"/>
  <c r="B1186" i="25"/>
  <c r="C1186" i="25"/>
  <c r="D1186" i="25"/>
  <c r="E1186" i="25"/>
  <c r="F1186" i="25"/>
  <c r="B1187" i="25"/>
  <c r="C1187" i="25"/>
  <c r="D1187" i="25"/>
  <c r="E1187" i="25"/>
  <c r="F1187" i="25"/>
  <c r="B1188" i="25"/>
  <c r="C1188" i="25"/>
  <c r="D1188" i="25"/>
  <c r="E1188" i="25"/>
  <c r="F1188" i="25"/>
  <c r="B1189" i="25"/>
  <c r="C1189" i="25"/>
  <c r="D1189" i="25"/>
  <c r="E1189" i="25"/>
  <c r="F1189" i="25"/>
  <c r="B1190" i="25"/>
  <c r="C1190" i="25"/>
  <c r="D1190" i="25"/>
  <c r="E1190" i="25"/>
  <c r="F1190" i="25"/>
  <c r="B1191" i="25"/>
  <c r="C1191" i="25"/>
  <c r="D1191" i="25"/>
  <c r="E1191" i="25"/>
  <c r="F1191" i="25"/>
  <c r="B1192" i="25"/>
  <c r="C1192" i="25"/>
  <c r="D1192" i="25"/>
  <c r="E1192" i="25"/>
  <c r="F1192" i="25"/>
  <c r="B1193" i="25"/>
  <c r="C1193" i="25"/>
  <c r="D1193" i="25"/>
  <c r="E1193" i="25"/>
  <c r="F1193" i="25"/>
  <c r="B1194" i="25"/>
  <c r="C1194" i="25"/>
  <c r="D1194" i="25"/>
  <c r="E1194" i="25"/>
  <c r="F1194" i="25"/>
  <c r="B1195" i="25"/>
  <c r="C1195" i="25"/>
  <c r="D1195" i="25"/>
  <c r="E1195" i="25"/>
  <c r="F1195" i="25"/>
  <c r="B1196" i="25"/>
  <c r="C1196" i="25"/>
  <c r="D1196" i="25"/>
  <c r="E1196" i="25"/>
  <c r="F1196" i="25"/>
  <c r="B1197" i="25"/>
  <c r="C1197" i="25"/>
  <c r="D1197" i="25"/>
  <c r="E1197" i="25"/>
  <c r="F1197" i="25"/>
  <c r="B1198" i="25"/>
  <c r="C1198" i="25"/>
  <c r="D1198" i="25"/>
  <c r="E1198" i="25"/>
  <c r="F1198" i="25"/>
  <c r="B1199" i="25"/>
  <c r="C1199" i="25"/>
  <c r="D1199" i="25"/>
  <c r="E1199" i="25"/>
  <c r="F1199" i="25"/>
  <c r="B1200" i="25"/>
  <c r="C1200" i="25"/>
  <c r="D1200" i="25"/>
  <c r="E1200" i="25"/>
  <c r="F1200" i="25"/>
  <c r="B1201" i="25"/>
  <c r="C1201" i="25"/>
  <c r="D1201" i="25"/>
  <c r="E1201" i="25"/>
  <c r="F1201" i="25"/>
  <c r="B1202" i="25"/>
  <c r="C1202" i="25"/>
  <c r="D1202" i="25"/>
  <c r="E1202" i="25"/>
  <c r="F1202" i="25"/>
  <c r="B1203" i="25"/>
  <c r="C1203" i="25"/>
  <c r="D1203" i="25"/>
  <c r="E1203" i="25"/>
  <c r="F1203" i="25"/>
  <c r="B1204" i="25"/>
  <c r="C1204" i="25"/>
  <c r="D1204" i="25"/>
  <c r="E1204" i="25"/>
  <c r="F1204" i="25"/>
  <c r="B1205" i="25"/>
  <c r="C1205" i="25"/>
  <c r="D1205" i="25"/>
  <c r="E1205" i="25"/>
  <c r="F1205" i="25"/>
  <c r="B1206" i="25"/>
  <c r="C1206" i="25"/>
  <c r="D1206" i="25"/>
  <c r="E1206" i="25"/>
  <c r="F1206" i="25"/>
  <c r="B1207" i="25"/>
  <c r="C1207" i="25"/>
  <c r="D1207" i="25"/>
  <c r="E1207" i="25"/>
  <c r="F1207" i="25"/>
  <c r="B1208" i="25"/>
  <c r="C1208" i="25"/>
  <c r="D1208" i="25"/>
  <c r="E1208" i="25"/>
  <c r="F1208" i="25"/>
  <c r="B1209" i="25"/>
  <c r="C1209" i="25"/>
  <c r="D1209" i="25"/>
  <c r="E1209" i="25"/>
  <c r="F1209" i="25"/>
  <c r="B1210" i="25"/>
  <c r="C1210" i="25"/>
  <c r="D1210" i="25"/>
  <c r="E1210" i="25"/>
  <c r="F1210" i="25"/>
  <c r="B1211" i="25"/>
  <c r="C1211" i="25"/>
  <c r="D1211" i="25"/>
  <c r="E1211" i="25"/>
  <c r="F1211" i="25"/>
  <c r="B1212" i="25"/>
  <c r="C1212" i="25"/>
  <c r="D1212" i="25"/>
  <c r="E1212" i="25"/>
  <c r="F1212" i="25"/>
  <c r="B1213" i="25"/>
  <c r="C1213" i="25"/>
  <c r="D1213" i="25"/>
  <c r="E1213" i="25"/>
  <c r="F1213" i="25"/>
  <c r="B1214" i="25"/>
  <c r="C1214" i="25"/>
  <c r="D1214" i="25"/>
  <c r="E1214" i="25"/>
  <c r="F1214" i="25"/>
  <c r="B1215" i="25"/>
  <c r="C1215" i="25"/>
  <c r="D1215" i="25"/>
  <c r="E1215" i="25"/>
  <c r="F1215" i="25"/>
  <c r="B1216" i="25"/>
  <c r="C1216" i="25"/>
  <c r="D1216" i="25"/>
  <c r="E1216" i="25"/>
  <c r="F1216" i="25"/>
  <c r="B1217" i="25"/>
  <c r="C1217" i="25"/>
  <c r="D1217" i="25"/>
  <c r="E1217" i="25"/>
  <c r="F1217" i="25"/>
  <c r="B1218" i="25"/>
  <c r="C1218" i="25"/>
  <c r="D1218" i="25"/>
  <c r="E1218" i="25"/>
  <c r="F1218" i="25"/>
  <c r="B1219" i="25"/>
  <c r="C1219" i="25"/>
  <c r="D1219" i="25"/>
  <c r="E1219" i="25"/>
  <c r="F1219" i="25"/>
  <c r="B1220" i="25"/>
  <c r="C1220" i="25"/>
  <c r="D1220" i="25"/>
  <c r="E1220" i="25"/>
  <c r="F1220" i="25"/>
  <c r="B1221" i="25"/>
  <c r="C1221" i="25"/>
  <c r="D1221" i="25"/>
  <c r="E1221" i="25"/>
  <c r="F1221" i="25"/>
  <c r="B1222" i="25"/>
  <c r="C1222" i="25"/>
  <c r="D1222" i="25"/>
  <c r="E1222" i="25"/>
  <c r="F1222" i="25"/>
  <c r="B1223" i="25"/>
  <c r="C1223" i="25"/>
  <c r="D1223" i="25"/>
  <c r="E1223" i="25"/>
  <c r="F1223" i="25"/>
  <c r="B1224" i="25"/>
  <c r="C1224" i="25"/>
  <c r="D1224" i="25"/>
  <c r="E1224" i="25"/>
  <c r="F1224" i="25"/>
  <c r="B1225" i="25"/>
  <c r="C1225" i="25"/>
  <c r="D1225" i="25"/>
  <c r="E1225" i="25"/>
  <c r="F1225" i="25"/>
  <c r="B1226" i="25"/>
  <c r="C1226" i="25"/>
  <c r="D1226" i="25"/>
  <c r="E1226" i="25"/>
  <c r="F1226" i="25"/>
  <c r="B1227" i="25"/>
  <c r="C1227" i="25"/>
  <c r="D1227" i="25"/>
  <c r="E1227" i="25"/>
  <c r="F1227" i="25"/>
  <c r="B1228" i="25"/>
  <c r="C1228" i="25"/>
  <c r="D1228" i="25"/>
  <c r="E1228" i="25"/>
  <c r="F1228" i="25"/>
  <c r="B1229" i="25"/>
  <c r="C1229" i="25"/>
  <c r="D1229" i="25"/>
  <c r="E1229" i="25"/>
  <c r="F1229" i="25"/>
  <c r="B1230" i="25"/>
  <c r="C1230" i="25"/>
  <c r="D1230" i="25"/>
  <c r="E1230" i="25"/>
  <c r="F1230" i="25"/>
  <c r="B1231" i="25"/>
  <c r="C1231" i="25"/>
  <c r="D1231" i="25"/>
  <c r="E1231" i="25"/>
  <c r="F1231" i="25"/>
  <c r="B1232" i="25"/>
  <c r="C1232" i="25"/>
  <c r="D1232" i="25"/>
  <c r="E1232" i="25"/>
  <c r="F1232" i="25"/>
  <c r="B1233" i="25"/>
  <c r="C1233" i="25"/>
  <c r="D1233" i="25"/>
  <c r="E1233" i="25"/>
  <c r="F1233" i="25"/>
  <c r="B1234" i="25"/>
  <c r="C1234" i="25"/>
  <c r="D1234" i="25"/>
  <c r="E1234" i="25"/>
  <c r="F1234" i="25"/>
  <c r="B1235" i="25"/>
  <c r="C1235" i="25"/>
  <c r="D1235" i="25"/>
  <c r="E1235" i="25"/>
  <c r="F1235" i="25"/>
  <c r="B1236" i="25"/>
  <c r="C1236" i="25"/>
  <c r="D1236" i="25"/>
  <c r="E1236" i="25"/>
  <c r="F1236" i="25"/>
  <c r="B1237" i="25"/>
  <c r="C1237" i="25"/>
  <c r="D1237" i="25"/>
  <c r="E1237" i="25"/>
  <c r="F1237" i="25"/>
  <c r="B1238" i="25"/>
  <c r="C1238" i="25"/>
  <c r="D1238" i="25"/>
  <c r="E1238" i="25"/>
  <c r="F1238" i="25"/>
  <c r="B1239" i="25"/>
  <c r="C1239" i="25"/>
  <c r="D1239" i="25"/>
  <c r="E1239" i="25"/>
  <c r="F1239" i="25"/>
  <c r="B1240" i="25"/>
  <c r="C1240" i="25"/>
  <c r="D1240" i="25"/>
  <c r="E1240" i="25"/>
  <c r="F1240" i="25"/>
  <c r="B1241" i="25"/>
  <c r="C1241" i="25"/>
  <c r="D1241" i="25"/>
  <c r="E1241" i="25"/>
  <c r="F1241" i="25"/>
  <c r="B1242" i="25"/>
  <c r="C1242" i="25"/>
  <c r="D1242" i="25"/>
  <c r="E1242" i="25"/>
  <c r="F1242" i="25"/>
  <c r="B1243" i="25"/>
  <c r="C1243" i="25"/>
  <c r="D1243" i="25"/>
  <c r="E1243" i="25"/>
  <c r="F1243" i="25"/>
  <c r="B1244" i="25"/>
  <c r="C1244" i="25"/>
  <c r="D1244" i="25"/>
  <c r="E1244" i="25"/>
  <c r="F1244" i="25"/>
  <c r="B1245" i="25"/>
  <c r="C1245" i="25"/>
  <c r="D1245" i="25"/>
  <c r="E1245" i="25"/>
  <c r="F1245" i="25"/>
  <c r="B1246" i="25"/>
  <c r="C1246" i="25"/>
  <c r="D1246" i="25"/>
  <c r="E1246" i="25"/>
  <c r="F1246" i="25"/>
  <c r="B1247" i="25"/>
  <c r="C1247" i="25"/>
  <c r="D1247" i="25"/>
  <c r="E1247" i="25"/>
  <c r="F1247" i="25"/>
  <c r="B1248" i="25"/>
  <c r="C1248" i="25"/>
  <c r="D1248" i="25"/>
  <c r="E1248" i="25"/>
  <c r="F1248" i="25"/>
  <c r="B1249" i="25"/>
  <c r="C1249" i="25"/>
  <c r="D1249" i="25"/>
  <c r="E1249" i="25"/>
  <c r="F1249" i="25"/>
  <c r="B1250" i="25"/>
  <c r="C1250" i="25"/>
  <c r="D1250" i="25"/>
  <c r="E1250" i="25"/>
  <c r="F1250" i="25"/>
  <c r="B1251" i="25"/>
  <c r="C1251" i="25"/>
  <c r="D1251" i="25"/>
  <c r="E1251" i="25"/>
  <c r="F1251" i="25"/>
  <c r="B1252" i="25"/>
  <c r="C1252" i="25"/>
  <c r="D1252" i="25"/>
  <c r="E1252" i="25"/>
  <c r="F1252" i="25"/>
  <c r="B1253" i="25"/>
  <c r="C1253" i="25"/>
  <c r="D1253" i="25"/>
  <c r="E1253" i="25"/>
  <c r="F1253" i="25"/>
  <c r="B1254" i="25"/>
  <c r="C1254" i="25"/>
  <c r="D1254" i="25"/>
  <c r="E1254" i="25"/>
  <c r="F1254" i="25"/>
  <c r="B1255" i="25"/>
  <c r="C1255" i="25"/>
  <c r="D1255" i="25"/>
  <c r="E1255" i="25"/>
  <c r="F1255" i="25"/>
  <c r="B1256" i="25"/>
  <c r="C1256" i="25"/>
  <c r="D1256" i="25"/>
  <c r="E1256" i="25"/>
  <c r="F1256" i="25"/>
  <c r="B1257" i="25"/>
  <c r="C1257" i="25"/>
  <c r="D1257" i="25"/>
  <c r="E1257" i="25"/>
  <c r="F1257" i="25"/>
  <c r="B1258" i="25"/>
  <c r="C1258" i="25"/>
  <c r="D1258" i="25"/>
  <c r="E1258" i="25"/>
  <c r="F1258" i="25"/>
  <c r="B1259" i="25"/>
  <c r="C1259" i="25"/>
  <c r="D1259" i="25"/>
  <c r="E1259" i="25"/>
  <c r="F1259" i="25"/>
  <c r="B1260" i="25"/>
  <c r="C1260" i="25"/>
  <c r="D1260" i="25"/>
  <c r="E1260" i="25"/>
  <c r="F1260" i="25"/>
  <c r="B1261" i="25"/>
  <c r="C1261" i="25"/>
  <c r="D1261" i="25"/>
  <c r="E1261" i="25"/>
  <c r="F1261" i="25"/>
  <c r="B1262" i="25"/>
  <c r="C1262" i="25"/>
  <c r="D1262" i="25"/>
  <c r="E1262" i="25"/>
  <c r="F1262" i="25"/>
  <c r="B1263" i="25"/>
  <c r="C1263" i="25"/>
  <c r="D1263" i="25"/>
  <c r="E1263" i="25"/>
  <c r="F1263" i="25"/>
  <c r="B1264" i="25"/>
  <c r="C1264" i="25"/>
  <c r="D1264" i="25"/>
  <c r="E1264" i="25"/>
  <c r="F1264" i="25"/>
  <c r="B1265" i="25"/>
  <c r="C1265" i="25"/>
  <c r="D1265" i="25"/>
  <c r="E1265" i="25"/>
  <c r="F1265" i="25"/>
  <c r="B1266" i="25"/>
  <c r="C1266" i="25"/>
  <c r="D1266" i="25"/>
  <c r="E1266" i="25"/>
  <c r="F1266" i="25"/>
  <c r="B1267" i="25"/>
  <c r="C1267" i="25"/>
  <c r="D1267" i="25"/>
  <c r="E1267" i="25"/>
  <c r="F1267" i="25"/>
  <c r="B1268" i="25"/>
  <c r="C1268" i="25"/>
  <c r="D1268" i="25"/>
  <c r="E1268" i="25"/>
  <c r="F1268" i="25"/>
  <c r="B1269" i="25"/>
  <c r="C1269" i="25"/>
  <c r="D1269" i="25"/>
  <c r="E1269" i="25"/>
  <c r="F1269" i="25"/>
  <c r="B1270" i="25"/>
  <c r="C1270" i="25"/>
  <c r="D1270" i="25"/>
  <c r="E1270" i="25"/>
  <c r="F1270" i="25"/>
  <c r="B1271" i="25"/>
  <c r="C1271" i="25"/>
  <c r="D1271" i="25"/>
  <c r="E1271" i="25"/>
  <c r="F1271" i="25"/>
  <c r="B1272" i="25"/>
  <c r="C1272" i="25"/>
  <c r="D1272" i="25"/>
  <c r="E1272" i="25"/>
  <c r="F1272" i="25"/>
  <c r="B1273" i="25"/>
  <c r="C1273" i="25"/>
  <c r="D1273" i="25"/>
  <c r="E1273" i="25"/>
  <c r="F1273" i="25"/>
  <c r="B1274" i="25"/>
  <c r="C1274" i="25"/>
  <c r="D1274" i="25"/>
  <c r="E1274" i="25"/>
  <c r="F1274" i="25"/>
  <c r="B1275" i="25"/>
  <c r="C1275" i="25"/>
  <c r="D1275" i="25"/>
  <c r="E1275" i="25"/>
  <c r="F1275" i="25"/>
  <c r="B1276" i="25"/>
  <c r="C1276" i="25"/>
  <c r="D1276" i="25"/>
  <c r="E1276" i="25"/>
  <c r="F1276" i="25"/>
  <c r="B1277" i="25"/>
  <c r="C1277" i="25"/>
  <c r="D1277" i="25"/>
  <c r="E1277" i="25"/>
  <c r="F1277" i="25"/>
  <c r="B1278" i="25"/>
  <c r="C1278" i="25"/>
  <c r="D1278" i="25"/>
  <c r="E1278" i="25"/>
  <c r="F1278" i="25"/>
  <c r="B1279" i="25"/>
  <c r="C1279" i="25"/>
  <c r="D1279" i="25"/>
  <c r="E1279" i="25"/>
  <c r="F1279" i="25"/>
  <c r="B1280" i="25"/>
  <c r="C1280" i="25"/>
  <c r="D1280" i="25"/>
  <c r="E1280" i="25"/>
  <c r="F1280" i="25"/>
  <c r="B1281" i="25"/>
  <c r="C1281" i="25"/>
  <c r="D1281" i="25"/>
  <c r="E1281" i="25"/>
  <c r="F1281" i="25"/>
  <c r="B1282" i="25"/>
  <c r="C1282" i="25"/>
  <c r="D1282" i="25"/>
  <c r="E1282" i="25"/>
  <c r="F1282" i="25"/>
  <c r="B1283" i="25"/>
  <c r="C1283" i="25"/>
  <c r="D1283" i="25"/>
  <c r="E1283" i="25"/>
  <c r="F1283" i="25"/>
  <c r="B1284" i="25"/>
  <c r="C1284" i="25"/>
  <c r="D1284" i="25"/>
  <c r="E1284" i="25"/>
  <c r="F1284" i="25"/>
  <c r="B1285" i="25"/>
  <c r="C1285" i="25"/>
  <c r="D1285" i="25"/>
  <c r="E1285" i="25"/>
  <c r="F1285" i="25"/>
  <c r="B1286" i="25"/>
  <c r="C1286" i="25"/>
  <c r="D1286" i="25"/>
  <c r="E1286" i="25"/>
  <c r="F1286" i="25"/>
  <c r="B1287" i="25"/>
  <c r="C1287" i="25"/>
  <c r="D1287" i="25"/>
  <c r="E1287" i="25"/>
  <c r="F1287" i="25"/>
  <c r="B1288" i="25"/>
  <c r="C1288" i="25"/>
  <c r="D1288" i="25"/>
  <c r="E1288" i="25"/>
  <c r="F1288" i="25"/>
  <c r="B1289" i="25"/>
  <c r="C1289" i="25"/>
  <c r="D1289" i="25"/>
  <c r="E1289" i="25"/>
  <c r="F1289" i="25"/>
  <c r="B1290" i="25"/>
  <c r="C1290" i="25"/>
  <c r="D1290" i="25"/>
  <c r="E1290" i="25"/>
  <c r="F1290" i="25"/>
  <c r="B1291" i="25"/>
  <c r="C1291" i="25"/>
  <c r="D1291" i="25"/>
  <c r="E1291" i="25"/>
  <c r="F1291" i="25"/>
  <c r="B1292" i="25"/>
  <c r="C1292" i="25"/>
  <c r="D1292" i="25"/>
  <c r="E1292" i="25"/>
  <c r="F1292" i="25"/>
  <c r="B1293" i="25"/>
  <c r="C1293" i="25"/>
  <c r="D1293" i="25"/>
  <c r="E1293" i="25"/>
  <c r="F1293" i="25"/>
  <c r="B1294" i="25"/>
  <c r="C1294" i="25"/>
  <c r="D1294" i="25"/>
  <c r="E1294" i="25"/>
  <c r="F1294" i="25"/>
  <c r="B1295" i="25"/>
  <c r="C1295" i="25"/>
  <c r="D1295" i="25"/>
  <c r="E1295" i="25"/>
  <c r="F1295" i="25"/>
  <c r="B1296" i="25"/>
  <c r="C1296" i="25"/>
  <c r="D1296" i="25"/>
  <c r="E1296" i="25"/>
  <c r="F1296" i="25"/>
  <c r="B1297" i="25"/>
  <c r="C1297" i="25"/>
  <c r="D1297" i="25"/>
  <c r="E1297" i="25"/>
  <c r="F1297" i="25"/>
  <c r="B1298" i="25"/>
  <c r="C1298" i="25"/>
  <c r="D1298" i="25"/>
  <c r="E1298" i="25"/>
  <c r="F1298" i="25"/>
  <c r="B1299" i="25"/>
  <c r="C1299" i="25"/>
  <c r="D1299" i="25"/>
  <c r="E1299" i="25"/>
  <c r="F1299" i="25"/>
  <c r="B1300" i="25"/>
  <c r="C1300" i="25"/>
  <c r="D1300" i="25"/>
  <c r="E1300" i="25"/>
  <c r="F1300" i="25"/>
  <c r="B1301" i="25"/>
  <c r="C1301" i="25"/>
  <c r="D1301" i="25"/>
  <c r="E1301" i="25"/>
  <c r="F1301" i="25"/>
  <c r="B1302" i="25"/>
  <c r="C1302" i="25"/>
  <c r="D1302" i="25"/>
  <c r="E1302" i="25"/>
  <c r="F1302" i="25"/>
  <c r="B1303" i="25"/>
  <c r="C1303" i="25"/>
  <c r="D1303" i="25"/>
  <c r="E1303" i="25"/>
  <c r="F1303" i="25"/>
  <c r="B1304" i="25"/>
  <c r="C1304" i="25"/>
  <c r="D1304" i="25"/>
  <c r="E1304" i="25"/>
  <c r="F1304" i="25"/>
  <c r="B1305" i="25"/>
  <c r="C1305" i="25"/>
  <c r="D1305" i="25"/>
  <c r="E1305" i="25"/>
  <c r="F1305" i="25"/>
  <c r="B1306" i="25"/>
  <c r="C1306" i="25"/>
  <c r="D1306" i="25"/>
  <c r="E1306" i="25"/>
  <c r="F1306" i="25"/>
  <c r="B1307" i="25"/>
  <c r="C1307" i="25"/>
  <c r="D1307" i="25"/>
  <c r="E1307" i="25"/>
  <c r="F1307" i="25"/>
  <c r="B1308" i="25"/>
  <c r="C1308" i="25"/>
  <c r="D1308" i="25"/>
  <c r="E1308" i="25"/>
  <c r="F1308" i="25"/>
  <c r="B1309" i="25"/>
  <c r="C1309" i="25"/>
  <c r="D1309" i="25"/>
  <c r="E1309" i="25"/>
  <c r="F1309" i="25"/>
  <c r="B1310" i="25"/>
  <c r="C1310" i="25"/>
  <c r="D1310" i="25"/>
  <c r="E1310" i="25"/>
  <c r="F1310" i="25"/>
  <c r="B1311" i="25"/>
  <c r="C1311" i="25"/>
  <c r="D1311" i="25"/>
  <c r="E1311" i="25"/>
  <c r="F1311" i="25"/>
  <c r="B1312" i="25"/>
  <c r="C1312" i="25"/>
  <c r="D1312" i="25"/>
  <c r="E1312" i="25"/>
  <c r="F1312" i="25"/>
  <c r="B1313" i="25"/>
  <c r="C1313" i="25"/>
  <c r="D1313" i="25"/>
  <c r="E1313" i="25"/>
  <c r="F1313" i="25"/>
  <c r="B1314" i="25"/>
  <c r="C1314" i="25"/>
  <c r="D1314" i="25"/>
  <c r="E1314" i="25"/>
  <c r="F1314" i="25"/>
  <c r="B1315" i="25"/>
  <c r="C1315" i="25"/>
  <c r="D1315" i="25"/>
  <c r="E1315" i="25"/>
  <c r="F1315" i="25"/>
  <c r="B1316" i="25"/>
  <c r="C1316" i="25"/>
  <c r="D1316" i="25"/>
  <c r="E1316" i="25"/>
  <c r="F1316" i="25"/>
  <c r="B1317" i="25"/>
  <c r="C1317" i="25"/>
  <c r="D1317" i="25"/>
  <c r="E1317" i="25"/>
  <c r="F1317" i="25"/>
  <c r="B1318" i="25"/>
  <c r="C1318" i="25"/>
  <c r="D1318" i="25"/>
  <c r="E1318" i="25"/>
  <c r="F1318" i="25"/>
  <c r="B1319" i="25"/>
  <c r="C1319" i="25"/>
  <c r="D1319" i="25"/>
  <c r="E1319" i="25"/>
  <c r="F1319" i="25"/>
  <c r="B1320" i="25"/>
  <c r="C1320" i="25"/>
  <c r="D1320" i="25"/>
  <c r="E1320" i="25"/>
  <c r="F1320" i="25"/>
  <c r="B1321" i="25"/>
  <c r="C1321" i="25"/>
  <c r="D1321" i="25"/>
  <c r="E1321" i="25"/>
  <c r="F1321" i="25"/>
  <c r="B1322" i="25"/>
  <c r="C1322" i="25"/>
  <c r="D1322" i="25"/>
  <c r="E1322" i="25"/>
  <c r="F1322" i="25"/>
  <c r="B1323" i="25"/>
  <c r="C1323" i="25"/>
  <c r="D1323" i="25"/>
  <c r="E1323" i="25"/>
  <c r="F1323" i="25"/>
  <c r="B1324" i="25"/>
  <c r="C1324" i="25"/>
  <c r="D1324" i="25"/>
  <c r="E1324" i="25"/>
  <c r="F1324" i="25"/>
  <c r="B1325" i="25"/>
  <c r="C1325" i="25"/>
  <c r="D1325" i="25"/>
  <c r="E1325" i="25"/>
  <c r="F1325" i="25"/>
  <c r="B1326" i="25"/>
  <c r="C1326" i="25"/>
  <c r="D1326" i="25"/>
  <c r="E1326" i="25"/>
  <c r="F1326" i="25"/>
  <c r="B1327" i="25"/>
  <c r="C1327" i="25"/>
  <c r="D1327" i="25"/>
  <c r="E1327" i="25"/>
  <c r="F1327" i="25"/>
  <c r="B1328" i="25"/>
  <c r="C1328" i="25"/>
  <c r="D1328" i="25"/>
  <c r="E1328" i="25"/>
  <c r="F1328" i="25"/>
  <c r="B1329" i="25"/>
  <c r="C1329" i="25"/>
  <c r="D1329" i="25"/>
  <c r="E1329" i="25"/>
  <c r="F1329" i="25"/>
  <c r="B1330" i="25"/>
  <c r="C1330" i="25"/>
  <c r="D1330" i="25"/>
  <c r="E1330" i="25"/>
  <c r="F1330" i="25"/>
  <c r="B1331" i="25"/>
  <c r="C1331" i="25"/>
  <c r="D1331" i="25"/>
  <c r="E1331" i="25"/>
  <c r="F1331" i="25"/>
  <c r="B1332" i="25"/>
  <c r="C1332" i="25"/>
  <c r="D1332" i="25"/>
  <c r="E1332" i="25"/>
  <c r="F1332" i="25"/>
  <c r="B1333" i="25"/>
  <c r="C1333" i="25"/>
  <c r="D1333" i="25"/>
  <c r="E1333" i="25"/>
  <c r="F1333" i="25"/>
  <c r="B1334" i="25"/>
  <c r="C1334" i="25"/>
  <c r="D1334" i="25"/>
  <c r="E1334" i="25"/>
  <c r="F1334" i="25"/>
  <c r="B1335" i="25"/>
  <c r="C1335" i="25"/>
  <c r="D1335" i="25"/>
  <c r="E1335" i="25"/>
  <c r="F1335" i="25"/>
  <c r="B1336" i="25"/>
  <c r="C1336" i="25"/>
  <c r="D1336" i="25"/>
  <c r="E1336" i="25"/>
  <c r="F1336" i="25"/>
  <c r="B1337" i="25"/>
  <c r="C1337" i="25"/>
  <c r="D1337" i="25"/>
  <c r="E1337" i="25"/>
  <c r="F1337" i="25"/>
  <c r="B1338" i="25"/>
  <c r="C1338" i="25"/>
  <c r="D1338" i="25"/>
  <c r="E1338" i="25"/>
  <c r="F1338" i="25"/>
  <c r="B1339" i="25"/>
  <c r="C1339" i="25"/>
  <c r="D1339" i="25"/>
  <c r="E1339" i="25"/>
  <c r="F1339" i="25"/>
  <c r="B1340" i="25"/>
  <c r="C1340" i="25"/>
  <c r="D1340" i="25"/>
  <c r="E1340" i="25"/>
  <c r="F1340" i="25"/>
  <c r="B1341" i="25"/>
  <c r="C1341" i="25"/>
  <c r="D1341" i="25"/>
  <c r="E1341" i="25"/>
  <c r="F1341" i="25"/>
  <c r="B1342" i="25"/>
  <c r="C1342" i="25"/>
  <c r="D1342" i="25"/>
  <c r="E1342" i="25"/>
  <c r="F1342" i="25"/>
  <c r="B1343" i="25"/>
  <c r="C1343" i="25"/>
  <c r="D1343" i="25"/>
  <c r="E1343" i="25"/>
  <c r="F1343" i="25"/>
  <c r="B1344" i="25"/>
  <c r="C1344" i="25"/>
  <c r="D1344" i="25"/>
  <c r="E1344" i="25"/>
  <c r="F1344" i="25"/>
  <c r="B1345" i="25"/>
  <c r="C1345" i="25"/>
  <c r="D1345" i="25"/>
  <c r="E1345" i="25"/>
  <c r="F1345" i="25"/>
  <c r="B1346" i="25"/>
  <c r="C1346" i="25"/>
  <c r="D1346" i="25"/>
  <c r="E1346" i="25"/>
  <c r="F1346" i="25"/>
  <c r="B1347" i="25"/>
  <c r="C1347" i="25"/>
  <c r="D1347" i="25"/>
  <c r="E1347" i="25"/>
  <c r="F1347" i="25"/>
  <c r="B1348" i="25"/>
  <c r="C1348" i="25"/>
  <c r="D1348" i="25"/>
  <c r="E1348" i="25"/>
  <c r="F1348" i="25"/>
  <c r="B1349" i="25"/>
  <c r="C1349" i="25"/>
  <c r="D1349" i="25"/>
  <c r="E1349" i="25"/>
  <c r="F1349" i="25"/>
  <c r="B1350" i="25"/>
  <c r="C1350" i="25"/>
  <c r="D1350" i="25"/>
  <c r="E1350" i="25"/>
  <c r="F1350" i="25"/>
  <c r="B1351" i="25"/>
  <c r="C1351" i="25"/>
  <c r="D1351" i="25"/>
  <c r="E1351" i="25"/>
  <c r="F1351" i="25"/>
  <c r="B1352" i="25"/>
  <c r="C1352" i="25"/>
  <c r="D1352" i="25"/>
  <c r="E1352" i="25"/>
  <c r="F1352" i="25"/>
  <c r="B1353" i="25"/>
  <c r="C1353" i="25"/>
  <c r="D1353" i="25"/>
  <c r="E1353" i="25"/>
  <c r="F1353" i="25"/>
  <c r="B1354" i="25"/>
  <c r="C1354" i="25"/>
  <c r="D1354" i="25"/>
  <c r="E1354" i="25"/>
  <c r="F1354" i="25"/>
  <c r="B1355" i="25"/>
  <c r="C1355" i="25"/>
  <c r="D1355" i="25"/>
  <c r="E1355" i="25"/>
  <c r="F1355" i="25"/>
  <c r="B1356" i="25"/>
  <c r="C1356" i="25"/>
  <c r="D1356" i="25"/>
  <c r="E1356" i="25"/>
  <c r="F1356" i="25"/>
  <c r="B1357" i="25"/>
  <c r="C1357" i="25"/>
  <c r="D1357" i="25"/>
  <c r="E1357" i="25"/>
  <c r="F1357" i="25"/>
  <c r="B1358" i="25"/>
  <c r="C1358" i="25"/>
  <c r="D1358" i="25"/>
  <c r="E1358" i="25"/>
  <c r="F1358" i="25"/>
  <c r="B1359" i="25"/>
  <c r="C1359" i="25"/>
  <c r="D1359" i="25"/>
  <c r="E1359" i="25"/>
  <c r="F1359" i="25"/>
  <c r="B1360" i="25"/>
  <c r="C1360" i="25"/>
  <c r="D1360" i="25"/>
  <c r="E1360" i="25"/>
  <c r="F1360" i="25"/>
  <c r="B1361" i="25"/>
  <c r="C1361" i="25"/>
  <c r="D1361" i="25"/>
  <c r="E1361" i="25"/>
  <c r="F1361" i="25"/>
  <c r="B1362" i="25"/>
  <c r="C1362" i="25"/>
  <c r="D1362" i="25"/>
  <c r="E1362" i="25"/>
  <c r="F1362" i="25"/>
  <c r="B1363" i="25"/>
  <c r="C1363" i="25"/>
  <c r="D1363" i="25"/>
  <c r="E1363" i="25"/>
  <c r="F1363" i="25"/>
  <c r="B1364" i="25"/>
  <c r="C1364" i="25"/>
  <c r="D1364" i="25"/>
  <c r="E1364" i="25"/>
  <c r="F1364" i="25"/>
  <c r="B1365" i="25"/>
  <c r="C1365" i="25"/>
  <c r="D1365" i="25"/>
  <c r="E1365" i="25"/>
  <c r="F1365" i="25"/>
  <c r="B1366" i="25"/>
  <c r="C1366" i="25"/>
  <c r="D1366" i="25"/>
  <c r="E1366" i="25"/>
  <c r="F1366" i="25"/>
  <c r="B1367" i="25"/>
  <c r="C1367" i="25"/>
  <c r="D1367" i="25"/>
  <c r="E1367" i="25"/>
  <c r="F1367" i="25"/>
  <c r="B1368" i="25"/>
  <c r="C1368" i="25"/>
  <c r="D1368" i="25"/>
  <c r="E1368" i="25"/>
  <c r="F1368" i="25"/>
  <c r="B1369" i="25"/>
  <c r="C1369" i="25"/>
  <c r="D1369" i="25"/>
  <c r="E1369" i="25"/>
  <c r="F1369" i="25"/>
  <c r="B1370" i="25"/>
  <c r="C1370" i="25"/>
  <c r="D1370" i="25"/>
  <c r="E1370" i="25"/>
  <c r="F1370" i="25"/>
  <c r="B1371" i="25"/>
  <c r="C1371" i="25"/>
  <c r="D1371" i="25"/>
  <c r="E1371" i="25"/>
  <c r="F1371" i="25"/>
  <c r="B1372" i="25"/>
  <c r="C1372" i="25"/>
  <c r="D1372" i="25"/>
  <c r="E1372" i="25"/>
  <c r="F1372" i="25"/>
  <c r="B1373" i="25"/>
  <c r="C1373" i="25"/>
  <c r="D1373" i="25"/>
  <c r="E1373" i="25"/>
  <c r="F1373" i="25"/>
  <c r="B1374" i="25"/>
  <c r="C1374" i="25"/>
  <c r="D1374" i="25"/>
  <c r="E1374" i="25"/>
  <c r="F1374" i="25"/>
  <c r="B1375" i="25"/>
  <c r="C1375" i="25"/>
  <c r="D1375" i="25"/>
  <c r="E1375" i="25"/>
  <c r="F1375" i="25"/>
  <c r="B1376" i="25"/>
  <c r="C1376" i="25"/>
  <c r="D1376" i="25"/>
  <c r="E1376" i="25"/>
  <c r="F1376" i="25"/>
  <c r="B1377" i="25"/>
  <c r="C1377" i="25"/>
  <c r="D1377" i="25"/>
  <c r="E1377" i="25"/>
  <c r="F1377" i="25"/>
  <c r="B1378" i="25"/>
  <c r="C1378" i="25"/>
  <c r="D1378" i="25"/>
  <c r="E1378" i="25"/>
  <c r="F1378" i="25"/>
  <c r="B1379" i="25"/>
  <c r="C1379" i="25"/>
  <c r="D1379" i="25"/>
  <c r="E1379" i="25"/>
  <c r="F1379" i="25"/>
  <c r="B1380" i="25"/>
  <c r="C1380" i="25"/>
  <c r="D1380" i="25"/>
  <c r="E1380" i="25"/>
  <c r="F1380" i="25"/>
  <c r="B1381" i="25"/>
  <c r="C1381" i="25"/>
  <c r="D1381" i="25"/>
  <c r="E1381" i="25"/>
  <c r="F1381" i="25"/>
  <c r="B1382" i="25"/>
  <c r="C1382" i="25"/>
  <c r="D1382" i="25"/>
  <c r="E1382" i="25"/>
  <c r="F1382" i="25"/>
  <c r="B1383" i="25"/>
  <c r="C1383" i="25"/>
  <c r="D1383" i="25"/>
  <c r="E1383" i="25"/>
  <c r="F1383" i="25"/>
  <c r="B1384" i="25"/>
  <c r="C1384" i="25"/>
  <c r="D1384" i="25"/>
  <c r="E1384" i="25"/>
  <c r="F1384" i="25"/>
  <c r="B1385" i="25"/>
  <c r="C1385" i="25"/>
  <c r="D1385" i="25"/>
  <c r="E1385" i="25"/>
  <c r="F1385" i="25"/>
  <c r="B1386" i="25"/>
  <c r="C1386" i="25"/>
  <c r="D1386" i="25"/>
  <c r="E1386" i="25"/>
  <c r="F1386" i="25"/>
  <c r="B1387" i="25"/>
  <c r="C1387" i="25"/>
  <c r="D1387" i="25"/>
  <c r="E1387" i="25"/>
  <c r="F1387" i="25"/>
  <c r="B1388" i="25"/>
  <c r="C1388" i="25"/>
  <c r="D1388" i="25"/>
  <c r="E1388" i="25"/>
  <c r="F1388" i="25"/>
  <c r="B1389" i="25"/>
  <c r="C1389" i="25"/>
  <c r="D1389" i="25"/>
  <c r="E1389" i="25"/>
  <c r="F1389" i="25"/>
  <c r="B1390" i="25"/>
  <c r="C1390" i="25"/>
  <c r="D1390" i="25"/>
  <c r="E1390" i="25"/>
  <c r="F1390" i="25"/>
  <c r="B1391" i="25"/>
  <c r="C1391" i="25"/>
  <c r="D1391" i="25"/>
  <c r="E1391" i="25"/>
  <c r="F1391" i="25"/>
  <c r="B1392" i="25"/>
  <c r="C1392" i="25"/>
  <c r="D1392" i="25"/>
  <c r="E1392" i="25"/>
  <c r="F1392" i="25"/>
  <c r="B1393" i="25"/>
  <c r="C1393" i="25"/>
  <c r="D1393" i="25"/>
  <c r="E1393" i="25"/>
  <c r="F1393" i="25"/>
  <c r="B1394" i="25"/>
  <c r="C1394" i="25"/>
  <c r="D1394" i="25"/>
  <c r="E1394" i="25"/>
  <c r="F1394" i="25"/>
  <c r="B1395" i="25"/>
  <c r="C1395" i="25"/>
  <c r="D1395" i="25"/>
  <c r="E1395" i="25"/>
  <c r="F1395" i="25"/>
  <c r="B1396" i="25"/>
  <c r="C1396" i="25"/>
  <c r="D1396" i="25"/>
  <c r="E1396" i="25"/>
  <c r="F1396" i="25"/>
  <c r="B1397" i="25"/>
  <c r="C1397" i="25"/>
  <c r="D1397" i="25"/>
  <c r="E1397" i="25"/>
  <c r="F1397" i="25"/>
  <c r="B1398" i="25"/>
  <c r="C1398" i="25"/>
  <c r="D1398" i="25"/>
  <c r="E1398" i="25"/>
  <c r="F1398" i="25"/>
  <c r="B1399" i="25"/>
  <c r="C1399" i="25"/>
  <c r="D1399" i="25"/>
  <c r="E1399" i="25"/>
  <c r="F1399" i="25"/>
  <c r="B1400" i="25"/>
  <c r="C1400" i="25"/>
  <c r="D1400" i="25"/>
  <c r="E1400" i="25"/>
  <c r="F1400" i="25"/>
  <c r="B1401" i="25"/>
  <c r="C1401" i="25"/>
  <c r="D1401" i="25"/>
  <c r="E1401" i="25"/>
  <c r="F1401" i="25"/>
  <c r="B1402" i="25"/>
  <c r="C1402" i="25"/>
  <c r="D1402" i="25"/>
  <c r="E1402" i="25"/>
  <c r="F1402" i="25"/>
  <c r="B1403" i="25"/>
  <c r="C1403" i="25"/>
  <c r="D1403" i="25"/>
  <c r="E1403" i="25"/>
  <c r="F1403" i="25"/>
  <c r="B1404" i="25"/>
  <c r="C1404" i="25"/>
  <c r="D1404" i="25"/>
  <c r="E1404" i="25"/>
  <c r="F1404" i="25"/>
  <c r="B1405" i="25"/>
  <c r="C1405" i="25"/>
  <c r="D1405" i="25"/>
  <c r="E1405" i="25"/>
  <c r="F1405" i="25"/>
  <c r="B1406" i="25"/>
  <c r="C1406" i="25"/>
  <c r="D1406" i="25"/>
  <c r="E1406" i="25"/>
  <c r="F1406" i="25"/>
  <c r="B1407" i="25"/>
  <c r="C1407" i="25"/>
  <c r="D1407" i="25"/>
  <c r="E1407" i="25"/>
  <c r="F1407" i="25"/>
  <c r="B1408" i="25"/>
  <c r="C1408" i="25"/>
  <c r="D1408" i="25"/>
  <c r="E1408" i="25"/>
  <c r="F1408" i="25"/>
  <c r="B1409" i="25"/>
  <c r="C1409" i="25"/>
  <c r="D1409" i="25"/>
  <c r="E1409" i="25"/>
  <c r="F1409" i="25"/>
  <c r="B1410" i="25"/>
  <c r="C1410" i="25"/>
  <c r="D1410" i="25"/>
  <c r="E1410" i="25"/>
  <c r="F1410" i="25"/>
  <c r="B1411" i="25"/>
  <c r="C1411" i="25"/>
  <c r="D1411" i="25"/>
  <c r="E1411" i="25"/>
  <c r="F1411" i="25"/>
  <c r="B1412" i="25"/>
  <c r="C1412" i="25"/>
  <c r="D1412" i="25"/>
  <c r="E1412" i="25"/>
  <c r="F1412" i="25"/>
  <c r="B1413" i="25"/>
  <c r="C1413" i="25"/>
  <c r="D1413" i="25"/>
  <c r="E1413" i="25"/>
  <c r="F1413" i="25"/>
  <c r="B1414" i="25"/>
  <c r="C1414" i="25"/>
  <c r="D1414" i="25"/>
  <c r="E1414" i="25"/>
  <c r="F1414" i="25"/>
  <c r="B1415" i="25"/>
  <c r="C1415" i="25"/>
  <c r="D1415" i="25"/>
  <c r="E1415" i="25"/>
  <c r="F1415" i="25"/>
  <c r="B1416" i="25"/>
  <c r="C1416" i="25"/>
  <c r="D1416" i="25"/>
  <c r="E1416" i="25"/>
  <c r="F1416" i="25"/>
  <c r="B1417" i="25"/>
  <c r="C1417" i="25"/>
  <c r="D1417" i="25"/>
  <c r="E1417" i="25"/>
  <c r="F1417" i="25"/>
  <c r="B1418" i="25"/>
  <c r="C1418" i="25"/>
  <c r="D1418" i="25"/>
  <c r="E1418" i="25"/>
  <c r="F1418" i="25"/>
  <c r="B1419" i="25"/>
  <c r="C1419" i="25"/>
  <c r="D1419" i="25"/>
  <c r="E1419" i="25"/>
  <c r="F1419" i="25"/>
  <c r="B1420" i="25"/>
  <c r="C1420" i="25"/>
  <c r="D1420" i="25"/>
  <c r="E1420" i="25"/>
  <c r="F1420" i="25"/>
  <c r="B1421" i="25"/>
  <c r="C1421" i="25"/>
  <c r="D1421" i="25"/>
  <c r="E1421" i="25"/>
  <c r="F1421" i="25"/>
  <c r="B1422" i="25"/>
  <c r="C1422" i="25"/>
  <c r="D1422" i="25"/>
  <c r="E1422" i="25"/>
  <c r="F1422" i="25"/>
  <c r="B1423" i="25"/>
  <c r="C1423" i="25"/>
  <c r="D1423" i="25"/>
  <c r="E1423" i="25"/>
  <c r="F1423" i="25"/>
  <c r="B1424" i="25"/>
  <c r="C1424" i="25"/>
  <c r="D1424" i="25"/>
  <c r="E1424" i="25"/>
  <c r="F1424" i="25"/>
  <c r="B1425" i="25"/>
  <c r="C1425" i="25"/>
  <c r="D1425" i="25"/>
  <c r="E1425" i="25"/>
  <c r="F1425" i="25"/>
  <c r="B1426" i="25"/>
  <c r="C1426" i="25"/>
  <c r="D1426" i="25"/>
  <c r="E1426" i="25"/>
  <c r="F1426" i="25"/>
  <c r="B1427" i="25"/>
  <c r="C1427" i="25"/>
  <c r="D1427" i="25"/>
  <c r="E1427" i="25"/>
  <c r="F1427" i="25"/>
  <c r="B1428" i="25"/>
  <c r="C1428" i="25"/>
  <c r="D1428" i="25"/>
  <c r="E1428" i="25"/>
  <c r="F1428" i="25"/>
  <c r="B1429" i="25"/>
  <c r="C1429" i="25"/>
  <c r="D1429" i="25"/>
  <c r="E1429" i="25"/>
  <c r="F1429" i="25"/>
  <c r="B1430" i="25"/>
  <c r="C1430" i="25"/>
  <c r="D1430" i="25"/>
  <c r="E1430" i="25"/>
  <c r="F1430" i="25"/>
  <c r="B1431" i="25"/>
  <c r="C1431" i="25"/>
  <c r="D1431" i="25"/>
  <c r="E1431" i="25"/>
  <c r="F1431" i="25"/>
  <c r="B1432" i="25"/>
  <c r="C1432" i="25"/>
  <c r="D1432" i="25"/>
  <c r="E1432" i="25"/>
  <c r="F1432" i="25"/>
  <c r="B1433" i="25"/>
  <c r="C1433" i="25"/>
  <c r="D1433" i="25"/>
  <c r="E1433" i="25"/>
  <c r="F1433" i="25"/>
  <c r="B1434" i="25"/>
  <c r="C1434" i="25"/>
  <c r="D1434" i="25"/>
  <c r="E1434" i="25"/>
  <c r="F1434" i="25"/>
  <c r="B1435" i="25"/>
  <c r="C1435" i="25"/>
  <c r="D1435" i="25"/>
  <c r="E1435" i="25"/>
  <c r="F1435" i="25"/>
  <c r="B1436" i="25"/>
  <c r="C1436" i="25"/>
  <c r="D1436" i="25"/>
  <c r="E1436" i="25"/>
  <c r="F1436" i="25"/>
  <c r="B1437" i="25"/>
  <c r="C1437" i="25"/>
  <c r="D1437" i="25"/>
  <c r="E1437" i="25"/>
  <c r="F1437" i="25"/>
  <c r="B1438" i="25"/>
  <c r="C1438" i="25"/>
  <c r="D1438" i="25"/>
  <c r="E1438" i="25"/>
  <c r="F1438" i="25"/>
  <c r="B1439" i="25"/>
  <c r="C1439" i="25"/>
  <c r="D1439" i="25"/>
  <c r="E1439" i="25"/>
  <c r="F1439" i="25"/>
  <c r="B1440" i="25"/>
  <c r="C1440" i="25"/>
  <c r="D1440" i="25"/>
  <c r="E1440" i="25"/>
  <c r="F1440" i="25"/>
  <c r="B1441" i="25"/>
  <c r="C1441" i="25"/>
  <c r="D1441" i="25"/>
  <c r="E1441" i="25"/>
  <c r="F1441" i="25"/>
  <c r="B1442" i="25"/>
  <c r="C1442" i="25"/>
  <c r="D1442" i="25"/>
  <c r="E1442" i="25"/>
  <c r="F1442" i="25"/>
  <c r="B1443" i="25"/>
  <c r="C1443" i="25"/>
  <c r="D1443" i="25"/>
  <c r="E1443" i="25"/>
  <c r="F1443" i="25"/>
  <c r="B1444" i="25"/>
  <c r="C1444" i="25"/>
  <c r="D1444" i="25"/>
  <c r="E1444" i="25"/>
  <c r="F1444" i="25"/>
  <c r="B1445" i="25"/>
  <c r="C1445" i="25"/>
  <c r="D1445" i="25"/>
  <c r="E1445" i="25"/>
  <c r="F1445" i="25"/>
  <c r="B1446" i="25"/>
  <c r="C1446" i="25"/>
  <c r="D1446" i="25"/>
  <c r="E1446" i="25"/>
  <c r="F1446" i="25"/>
  <c r="B1447" i="25"/>
  <c r="C1447" i="25"/>
  <c r="D1447" i="25"/>
  <c r="E1447" i="25"/>
  <c r="F1447" i="25"/>
  <c r="B1448" i="25"/>
  <c r="C1448" i="25"/>
  <c r="D1448" i="25"/>
  <c r="E1448" i="25"/>
  <c r="F1448" i="25"/>
  <c r="B1449" i="25"/>
  <c r="C1449" i="25"/>
  <c r="D1449" i="25"/>
  <c r="E1449" i="25"/>
  <c r="F1449" i="25"/>
  <c r="B1450" i="25"/>
  <c r="C1450" i="25"/>
  <c r="D1450" i="25"/>
  <c r="E1450" i="25"/>
  <c r="F1450" i="25"/>
  <c r="B1451" i="25"/>
  <c r="C1451" i="25"/>
  <c r="D1451" i="25"/>
  <c r="E1451" i="25"/>
  <c r="F1451" i="25"/>
  <c r="B1452" i="25"/>
  <c r="C1452" i="25"/>
  <c r="D1452" i="25"/>
  <c r="E1452" i="25"/>
  <c r="F1452" i="25"/>
  <c r="B1453" i="25"/>
  <c r="C1453" i="25"/>
  <c r="D1453" i="25"/>
  <c r="E1453" i="25"/>
  <c r="F1453" i="25"/>
  <c r="B1454" i="25"/>
  <c r="C1454" i="25"/>
  <c r="D1454" i="25"/>
  <c r="E1454" i="25"/>
  <c r="F1454" i="25"/>
  <c r="B1455" i="25"/>
  <c r="C1455" i="25"/>
  <c r="D1455" i="25"/>
  <c r="E1455" i="25"/>
  <c r="F1455" i="25"/>
  <c r="B1456" i="25"/>
  <c r="C1456" i="25"/>
  <c r="D1456" i="25"/>
  <c r="E1456" i="25"/>
  <c r="F1456" i="25"/>
  <c r="B1457" i="25"/>
  <c r="C1457" i="25"/>
  <c r="D1457" i="25"/>
  <c r="E1457" i="25"/>
  <c r="F1457" i="25"/>
  <c r="B1458" i="25"/>
  <c r="C1458" i="25"/>
  <c r="D1458" i="25"/>
  <c r="E1458" i="25"/>
  <c r="F1458" i="25"/>
  <c r="B1459" i="25"/>
  <c r="C1459" i="25"/>
  <c r="D1459" i="25"/>
  <c r="E1459" i="25"/>
  <c r="F1459" i="25"/>
  <c r="B1460" i="25"/>
  <c r="C1460" i="25"/>
  <c r="D1460" i="25"/>
  <c r="E1460" i="25"/>
  <c r="F1460" i="25"/>
  <c r="B1461" i="25"/>
  <c r="C1461" i="25"/>
  <c r="D1461" i="25"/>
  <c r="E1461" i="25"/>
  <c r="F1461" i="25"/>
  <c r="B1462" i="25"/>
  <c r="C1462" i="25"/>
  <c r="D1462" i="25"/>
  <c r="E1462" i="25"/>
  <c r="F1462" i="25"/>
  <c r="B1463" i="25"/>
  <c r="C1463" i="25"/>
  <c r="D1463" i="25"/>
  <c r="E1463" i="25"/>
  <c r="F1463" i="25"/>
  <c r="B1464" i="25"/>
  <c r="C1464" i="25"/>
  <c r="D1464" i="25"/>
  <c r="E1464" i="25"/>
  <c r="F1464" i="25"/>
  <c r="B1465" i="25"/>
  <c r="C1465" i="25"/>
  <c r="D1465" i="25"/>
  <c r="E1465" i="25"/>
  <c r="F1465" i="25"/>
  <c r="B1466" i="25"/>
  <c r="C1466" i="25"/>
  <c r="D1466" i="25"/>
  <c r="E1466" i="25"/>
  <c r="F1466" i="25"/>
  <c r="B1467" i="25"/>
  <c r="C1467" i="25"/>
  <c r="D1467" i="25"/>
  <c r="E1467" i="25"/>
  <c r="F1467" i="25"/>
  <c r="B1468" i="25"/>
  <c r="C1468" i="25"/>
  <c r="D1468" i="25"/>
  <c r="E1468" i="25"/>
  <c r="F1468" i="25"/>
  <c r="B1469" i="25"/>
  <c r="C1469" i="25"/>
  <c r="D1469" i="25"/>
  <c r="E1469" i="25"/>
  <c r="F1469" i="25"/>
  <c r="B1470" i="25"/>
  <c r="C1470" i="25"/>
  <c r="D1470" i="25"/>
  <c r="E1470" i="25"/>
  <c r="F1470" i="25"/>
  <c r="B1471" i="25"/>
  <c r="C1471" i="25"/>
  <c r="D1471" i="25"/>
  <c r="E1471" i="25"/>
  <c r="F1471" i="25"/>
  <c r="B1472" i="25"/>
  <c r="C1472" i="25"/>
  <c r="D1472" i="25"/>
  <c r="E1472" i="25"/>
  <c r="F1472" i="25"/>
  <c r="B1473" i="25"/>
  <c r="C1473" i="25"/>
  <c r="D1473" i="25"/>
  <c r="E1473" i="25"/>
  <c r="F1473" i="25"/>
  <c r="B1474" i="25"/>
  <c r="C1474" i="25"/>
  <c r="D1474" i="25"/>
  <c r="E1474" i="25"/>
  <c r="F1474" i="25"/>
  <c r="B1475" i="25"/>
  <c r="C1475" i="25"/>
  <c r="D1475" i="25"/>
  <c r="E1475" i="25"/>
  <c r="F1475" i="25"/>
  <c r="B1476" i="25"/>
  <c r="C1476" i="25"/>
  <c r="D1476" i="25"/>
  <c r="E1476" i="25"/>
  <c r="F1476" i="25"/>
  <c r="B1477" i="25"/>
  <c r="C1477" i="25"/>
  <c r="D1477" i="25"/>
  <c r="E1477" i="25"/>
  <c r="F1477" i="25"/>
  <c r="B1478" i="25"/>
  <c r="C1478" i="25"/>
  <c r="D1478" i="25"/>
  <c r="E1478" i="25"/>
  <c r="F1478" i="25"/>
  <c r="B1479" i="25"/>
  <c r="C1479" i="25"/>
  <c r="D1479" i="25"/>
  <c r="E1479" i="25"/>
  <c r="F1479" i="25"/>
  <c r="B1480" i="25"/>
  <c r="C1480" i="25"/>
  <c r="D1480" i="25"/>
  <c r="E1480" i="25"/>
  <c r="F1480" i="25"/>
  <c r="B1481" i="25"/>
  <c r="C1481" i="25"/>
  <c r="D1481" i="25"/>
  <c r="E1481" i="25"/>
  <c r="F1481" i="25"/>
  <c r="B1482" i="25"/>
  <c r="C1482" i="25"/>
  <c r="D1482" i="25"/>
  <c r="E1482" i="25"/>
  <c r="F1482" i="25"/>
  <c r="B1483" i="25"/>
  <c r="C1483" i="25"/>
  <c r="D1483" i="25"/>
  <c r="E1483" i="25"/>
  <c r="F1483" i="25"/>
  <c r="B1484" i="25"/>
  <c r="C1484" i="25"/>
  <c r="D1484" i="25"/>
  <c r="E1484" i="25"/>
  <c r="F1484" i="25"/>
  <c r="B1485" i="25"/>
  <c r="C1485" i="25"/>
  <c r="D1485" i="25"/>
  <c r="E1485" i="25"/>
  <c r="F1485" i="25"/>
  <c r="B1486" i="25"/>
  <c r="C1486" i="25"/>
  <c r="D1486" i="25"/>
  <c r="E1486" i="25"/>
  <c r="F1486" i="25"/>
  <c r="B1487" i="25"/>
  <c r="C1487" i="25"/>
  <c r="D1487" i="25"/>
  <c r="E1487" i="25"/>
  <c r="F1487" i="25"/>
  <c r="B1488" i="25"/>
  <c r="C1488" i="25"/>
  <c r="D1488" i="25"/>
  <c r="E1488" i="25"/>
  <c r="F1488" i="25"/>
  <c r="B1489" i="25"/>
  <c r="C1489" i="25"/>
  <c r="D1489" i="25"/>
  <c r="E1489" i="25"/>
  <c r="F1489" i="25"/>
  <c r="B1490" i="25"/>
  <c r="C1490" i="25"/>
  <c r="D1490" i="25"/>
  <c r="E1490" i="25"/>
  <c r="F1490" i="25"/>
  <c r="B1491" i="25"/>
  <c r="C1491" i="25"/>
  <c r="D1491" i="25"/>
  <c r="E1491" i="25"/>
  <c r="F1491" i="25"/>
  <c r="B1492" i="25"/>
  <c r="C1492" i="25"/>
  <c r="D1492" i="25"/>
  <c r="E1492" i="25"/>
  <c r="F1492" i="25"/>
  <c r="B1493" i="25"/>
  <c r="C1493" i="25"/>
  <c r="D1493" i="25"/>
  <c r="E1493" i="25"/>
  <c r="F1493" i="25"/>
  <c r="B1494" i="25"/>
  <c r="C1494" i="25"/>
  <c r="D1494" i="25"/>
  <c r="E1494" i="25"/>
  <c r="F1494" i="25"/>
  <c r="B1495" i="25"/>
  <c r="C1495" i="25"/>
  <c r="D1495" i="25"/>
  <c r="E1495" i="25"/>
  <c r="F1495" i="25"/>
  <c r="B1496" i="25"/>
  <c r="C1496" i="25"/>
  <c r="D1496" i="25"/>
  <c r="E1496" i="25"/>
  <c r="F1496" i="25"/>
  <c r="B1497" i="25"/>
  <c r="C1497" i="25"/>
  <c r="D1497" i="25"/>
  <c r="E1497" i="25"/>
  <c r="F1497" i="25"/>
  <c r="B1498" i="25"/>
  <c r="C1498" i="25"/>
  <c r="D1498" i="25"/>
  <c r="E1498" i="25"/>
  <c r="F1498" i="25"/>
  <c r="B1499" i="25"/>
  <c r="C1499" i="25"/>
  <c r="D1499" i="25"/>
  <c r="E1499" i="25"/>
  <c r="F1499" i="25"/>
  <c r="B1500" i="25"/>
  <c r="C1500" i="25"/>
  <c r="D1500" i="25"/>
  <c r="E1500" i="25"/>
  <c r="F1500" i="25"/>
  <c r="B1501" i="25"/>
  <c r="C1501" i="25"/>
  <c r="D1501" i="25"/>
  <c r="E1501" i="25"/>
  <c r="F1501" i="25"/>
  <c r="B1502" i="25"/>
  <c r="C1502" i="25"/>
  <c r="D1502" i="25"/>
  <c r="E1502" i="25"/>
  <c r="F1502" i="25"/>
  <c r="B1503" i="25"/>
  <c r="C1503" i="25"/>
  <c r="D1503" i="25"/>
  <c r="E1503" i="25"/>
  <c r="F1503" i="25"/>
  <c r="B1504" i="25"/>
  <c r="C1504" i="25"/>
  <c r="D1504" i="25"/>
  <c r="E1504" i="25"/>
  <c r="F1504" i="25"/>
  <c r="B1505" i="25"/>
  <c r="C1505" i="25"/>
  <c r="D1505" i="25"/>
  <c r="E1505" i="25"/>
  <c r="F1505" i="25"/>
  <c r="B1506" i="25"/>
  <c r="C1506" i="25"/>
  <c r="D1506" i="25"/>
  <c r="E1506" i="25"/>
  <c r="F1506" i="25"/>
  <c r="B1507" i="25"/>
  <c r="C1507" i="25"/>
  <c r="D1507" i="25"/>
  <c r="E1507" i="25"/>
  <c r="F1507" i="25"/>
  <c r="B1508" i="25"/>
  <c r="C1508" i="25"/>
  <c r="D1508" i="25"/>
  <c r="E1508" i="25"/>
  <c r="F1508" i="25"/>
  <c r="B1509" i="25"/>
  <c r="C1509" i="25"/>
  <c r="D1509" i="25"/>
  <c r="E1509" i="25"/>
  <c r="F1509" i="25"/>
  <c r="B1510" i="25"/>
  <c r="C1510" i="25"/>
  <c r="D1510" i="25"/>
  <c r="E1510" i="25"/>
  <c r="F1510" i="25"/>
  <c r="B1511" i="25"/>
  <c r="C1511" i="25"/>
  <c r="D1511" i="25"/>
  <c r="E1511" i="25"/>
  <c r="F1511" i="25"/>
  <c r="B1512" i="25"/>
  <c r="C1512" i="25"/>
  <c r="D1512" i="25"/>
  <c r="E1512" i="25"/>
  <c r="F1512" i="25"/>
  <c r="B1513" i="25"/>
  <c r="C1513" i="25"/>
  <c r="D1513" i="25"/>
  <c r="E1513" i="25"/>
  <c r="F1513" i="25"/>
  <c r="B1514" i="25"/>
  <c r="C1514" i="25"/>
  <c r="D1514" i="25"/>
  <c r="E1514" i="25"/>
  <c r="F1514" i="25"/>
  <c r="B1515" i="25"/>
  <c r="C1515" i="25"/>
  <c r="D1515" i="25"/>
  <c r="E1515" i="25"/>
  <c r="F1515" i="25"/>
  <c r="B1516" i="25"/>
  <c r="C1516" i="25"/>
  <c r="D1516" i="25"/>
  <c r="E1516" i="25"/>
  <c r="F1516" i="25"/>
  <c r="B1517" i="25"/>
  <c r="C1517" i="25"/>
  <c r="D1517" i="25"/>
  <c r="E1517" i="25"/>
  <c r="F1517" i="25"/>
  <c r="B1518" i="25"/>
  <c r="C1518" i="25"/>
  <c r="D1518" i="25"/>
  <c r="E1518" i="25"/>
  <c r="F1518" i="25"/>
  <c r="B1519" i="25"/>
  <c r="C1519" i="25"/>
  <c r="D1519" i="25"/>
  <c r="E1519" i="25"/>
  <c r="F1519" i="25"/>
  <c r="B1520" i="25"/>
  <c r="C1520" i="25"/>
  <c r="D1520" i="25"/>
  <c r="E1520" i="25"/>
  <c r="F1520" i="25"/>
  <c r="B1521" i="25"/>
  <c r="C1521" i="25"/>
  <c r="D1521" i="25"/>
  <c r="E1521" i="25"/>
  <c r="F1521" i="25"/>
  <c r="B1522" i="25"/>
  <c r="C1522" i="25"/>
  <c r="D1522" i="25"/>
  <c r="E1522" i="25"/>
  <c r="F1522" i="25"/>
  <c r="B1523" i="25"/>
  <c r="C1523" i="25"/>
  <c r="D1523" i="25"/>
  <c r="E1523" i="25"/>
  <c r="F1523" i="25"/>
  <c r="B1524" i="25"/>
  <c r="C1524" i="25"/>
  <c r="D1524" i="25"/>
  <c r="E1524" i="25"/>
  <c r="F1524" i="25"/>
  <c r="B1525" i="25"/>
  <c r="C1525" i="25"/>
  <c r="D1525" i="25"/>
  <c r="E1525" i="25"/>
  <c r="F1525" i="25"/>
  <c r="B1526" i="25"/>
  <c r="C1526" i="25"/>
  <c r="D1526" i="25"/>
  <c r="E1526" i="25"/>
  <c r="F1526" i="25"/>
  <c r="B1527" i="25"/>
  <c r="C1527" i="25"/>
  <c r="D1527" i="25"/>
  <c r="E1527" i="25"/>
  <c r="F1527" i="25"/>
  <c r="B1528" i="25"/>
  <c r="C1528" i="25"/>
  <c r="D1528" i="25"/>
  <c r="E1528" i="25"/>
  <c r="F1528" i="25"/>
  <c r="B1529" i="25"/>
  <c r="C1529" i="25"/>
  <c r="D1529" i="25"/>
  <c r="E1529" i="25"/>
  <c r="F1529" i="25"/>
  <c r="B1530" i="25"/>
  <c r="C1530" i="25"/>
  <c r="D1530" i="25"/>
  <c r="E1530" i="25"/>
  <c r="F1530" i="25"/>
  <c r="B1531" i="25"/>
  <c r="C1531" i="25"/>
  <c r="D1531" i="25"/>
  <c r="E1531" i="25"/>
  <c r="F1531" i="25"/>
  <c r="B1532" i="25"/>
  <c r="C1532" i="25"/>
  <c r="D1532" i="25"/>
  <c r="E1532" i="25"/>
  <c r="F1532" i="25"/>
  <c r="B1533" i="25"/>
  <c r="C1533" i="25"/>
  <c r="D1533" i="25"/>
  <c r="E1533" i="25"/>
  <c r="F1533" i="25"/>
  <c r="B1534" i="25"/>
  <c r="C1534" i="25"/>
  <c r="D1534" i="25"/>
  <c r="E1534" i="25"/>
  <c r="F1534" i="25"/>
  <c r="B1535" i="25"/>
  <c r="C1535" i="25"/>
  <c r="D1535" i="25"/>
  <c r="E1535" i="25"/>
  <c r="F1535" i="25"/>
  <c r="B1536" i="25"/>
  <c r="C1536" i="25"/>
  <c r="D1536" i="25"/>
  <c r="E1536" i="25"/>
  <c r="F1536" i="25"/>
  <c r="B1537" i="25"/>
  <c r="C1537" i="25"/>
  <c r="D1537" i="25"/>
  <c r="E1537" i="25"/>
  <c r="F1537" i="25"/>
  <c r="B1538" i="25"/>
  <c r="C1538" i="25"/>
  <c r="D1538" i="25"/>
  <c r="E1538" i="25"/>
  <c r="F1538" i="25"/>
  <c r="B1539" i="25"/>
  <c r="C1539" i="25"/>
  <c r="D1539" i="25"/>
  <c r="E1539" i="25"/>
  <c r="F1539" i="25"/>
  <c r="B1540" i="25"/>
  <c r="C1540" i="25"/>
  <c r="D1540" i="25"/>
  <c r="E1540" i="25"/>
  <c r="F1540" i="25"/>
  <c r="B1541" i="25"/>
  <c r="C1541" i="25"/>
  <c r="D1541" i="25"/>
  <c r="E1541" i="25"/>
  <c r="F1541" i="25"/>
  <c r="B1542" i="25"/>
  <c r="C1542" i="25"/>
  <c r="D1542" i="25"/>
  <c r="E1542" i="25"/>
  <c r="F1542" i="25"/>
  <c r="B1543" i="25"/>
  <c r="C1543" i="25"/>
  <c r="D1543" i="25"/>
  <c r="E1543" i="25"/>
  <c r="F1543" i="25"/>
  <c r="B1544" i="25"/>
  <c r="C1544" i="25"/>
  <c r="D1544" i="25"/>
  <c r="E1544" i="25"/>
  <c r="F1544" i="25"/>
  <c r="B1545" i="25"/>
  <c r="C1545" i="25"/>
  <c r="D1545" i="25"/>
  <c r="E1545" i="25"/>
  <c r="F1545" i="25"/>
  <c r="B1546" i="25"/>
  <c r="C1546" i="25"/>
  <c r="D1546" i="25"/>
  <c r="E1546" i="25"/>
  <c r="F1546" i="25"/>
  <c r="B1547" i="25"/>
  <c r="C1547" i="25"/>
  <c r="D1547" i="25"/>
  <c r="E1547" i="25"/>
  <c r="F1547" i="25"/>
  <c r="B1548" i="25"/>
  <c r="C1548" i="25"/>
  <c r="D1548" i="25"/>
  <c r="E1548" i="25"/>
  <c r="F1548" i="25"/>
  <c r="B1549" i="25"/>
  <c r="C1549" i="25"/>
  <c r="D1549" i="25"/>
  <c r="E1549" i="25"/>
  <c r="F1549" i="25"/>
  <c r="B1550" i="25"/>
  <c r="C1550" i="25"/>
  <c r="D1550" i="25"/>
  <c r="E1550" i="25"/>
  <c r="F1550" i="25"/>
  <c r="B1551" i="25"/>
  <c r="C1551" i="25"/>
  <c r="D1551" i="25"/>
  <c r="E1551" i="25"/>
  <c r="F1551" i="25"/>
  <c r="B1552" i="25"/>
  <c r="C1552" i="25"/>
  <c r="D1552" i="25"/>
  <c r="E1552" i="25"/>
  <c r="F1552" i="25"/>
  <c r="B1553" i="25"/>
  <c r="C1553" i="25"/>
  <c r="D1553" i="25"/>
  <c r="E1553" i="25"/>
  <c r="F1553" i="25"/>
  <c r="B1554" i="25"/>
  <c r="C1554" i="25"/>
  <c r="D1554" i="25"/>
  <c r="E1554" i="25"/>
  <c r="F1554" i="25"/>
  <c r="B1555" i="25"/>
  <c r="C1555" i="25"/>
  <c r="D1555" i="25"/>
  <c r="E1555" i="25"/>
  <c r="F1555" i="25"/>
  <c r="B1556" i="25"/>
  <c r="C1556" i="25"/>
  <c r="D1556" i="25"/>
  <c r="E1556" i="25"/>
  <c r="F1556" i="25"/>
  <c r="B1557" i="25"/>
  <c r="C1557" i="25"/>
  <c r="D1557" i="25"/>
  <c r="E1557" i="25"/>
  <c r="F1557" i="25"/>
  <c r="B1558" i="25"/>
  <c r="C1558" i="25"/>
  <c r="D1558" i="25"/>
  <c r="E1558" i="25"/>
  <c r="F1558" i="25"/>
  <c r="B1559" i="25"/>
  <c r="C1559" i="25"/>
  <c r="D1559" i="25"/>
  <c r="E1559" i="25"/>
  <c r="F1559" i="25"/>
  <c r="B1560" i="25"/>
  <c r="C1560" i="25"/>
  <c r="D1560" i="25"/>
  <c r="E1560" i="25"/>
  <c r="F1560" i="25"/>
  <c r="B1561" i="25"/>
  <c r="C1561" i="25"/>
  <c r="D1561" i="25"/>
  <c r="E1561" i="25"/>
  <c r="F1561" i="25"/>
  <c r="B1562" i="25"/>
  <c r="C1562" i="25"/>
  <c r="D1562" i="25"/>
  <c r="E1562" i="25"/>
  <c r="F1562" i="25"/>
  <c r="B1563" i="25"/>
  <c r="C1563" i="25"/>
  <c r="D1563" i="25"/>
  <c r="E1563" i="25"/>
  <c r="F1563" i="25"/>
  <c r="B1564" i="25"/>
  <c r="C1564" i="25"/>
  <c r="D1564" i="25"/>
  <c r="E1564" i="25"/>
  <c r="F1564" i="25"/>
  <c r="B1565" i="25"/>
  <c r="C1565" i="25"/>
  <c r="D1565" i="25"/>
  <c r="E1565" i="25"/>
  <c r="F1565" i="25"/>
  <c r="B1566" i="25"/>
  <c r="C1566" i="25"/>
  <c r="D1566" i="25"/>
  <c r="E1566" i="25"/>
  <c r="F1566" i="25"/>
  <c r="B1567" i="25"/>
  <c r="C1567" i="25"/>
  <c r="D1567" i="25"/>
  <c r="E1567" i="25"/>
  <c r="F1567" i="25"/>
  <c r="B1568" i="25"/>
  <c r="C1568" i="25"/>
  <c r="D1568" i="25"/>
  <c r="E1568" i="25"/>
  <c r="F1568" i="25"/>
  <c r="B1569" i="25"/>
  <c r="C1569" i="25"/>
  <c r="D1569" i="25"/>
  <c r="E1569" i="25"/>
  <c r="F1569" i="25"/>
  <c r="B1570" i="25"/>
  <c r="C1570" i="25"/>
  <c r="D1570" i="25"/>
  <c r="E1570" i="25"/>
  <c r="F1570" i="25"/>
  <c r="B1571" i="25"/>
  <c r="C1571" i="25"/>
  <c r="D1571" i="25"/>
  <c r="E1571" i="25"/>
  <c r="F1571" i="25"/>
  <c r="B1572" i="25"/>
  <c r="C1572" i="25"/>
  <c r="D1572" i="25"/>
  <c r="E1572" i="25"/>
  <c r="F1572" i="25"/>
  <c r="B1573" i="25"/>
  <c r="C1573" i="25"/>
  <c r="D1573" i="25"/>
  <c r="E1573" i="25"/>
  <c r="F1573" i="25"/>
  <c r="B1574" i="25"/>
  <c r="C1574" i="25"/>
  <c r="D1574" i="25"/>
  <c r="E1574" i="25"/>
  <c r="F1574" i="25"/>
  <c r="B1575" i="25"/>
  <c r="C1575" i="25"/>
  <c r="D1575" i="25"/>
  <c r="E1575" i="25"/>
  <c r="F1575" i="25"/>
  <c r="B1576" i="25"/>
  <c r="C1576" i="25"/>
  <c r="D1576" i="25"/>
  <c r="E1576" i="25"/>
  <c r="F1576" i="25"/>
  <c r="B1577" i="25"/>
  <c r="C1577" i="25"/>
  <c r="D1577" i="25"/>
  <c r="E1577" i="25"/>
  <c r="F1577" i="25"/>
  <c r="B1578" i="25"/>
  <c r="C1578" i="25"/>
  <c r="D1578" i="25"/>
  <c r="E1578" i="25"/>
  <c r="F1578" i="25"/>
  <c r="B1579" i="25"/>
  <c r="C1579" i="25"/>
  <c r="D1579" i="25"/>
  <c r="E1579" i="25"/>
  <c r="F1579" i="25"/>
  <c r="B1580" i="25"/>
  <c r="C1580" i="25"/>
  <c r="D1580" i="25"/>
  <c r="E1580" i="25"/>
  <c r="F1580" i="25"/>
  <c r="B1581" i="25"/>
  <c r="C1581" i="25"/>
  <c r="D1581" i="25"/>
  <c r="E1581" i="25"/>
  <c r="F1581" i="25"/>
  <c r="B1582" i="25"/>
  <c r="C1582" i="25"/>
  <c r="D1582" i="25"/>
  <c r="E1582" i="25"/>
  <c r="F1582" i="25"/>
  <c r="B1583" i="25"/>
  <c r="C1583" i="25"/>
  <c r="D1583" i="25"/>
  <c r="E1583" i="25"/>
  <c r="F1583" i="25"/>
  <c r="B1584" i="25"/>
  <c r="C1584" i="25"/>
  <c r="D1584" i="25"/>
  <c r="E1584" i="25"/>
  <c r="F1584" i="25"/>
  <c r="B1585" i="25"/>
  <c r="C1585" i="25"/>
  <c r="D1585" i="25"/>
  <c r="E1585" i="25"/>
  <c r="F1585" i="25"/>
  <c r="B1586" i="25"/>
  <c r="C1586" i="25"/>
  <c r="D1586" i="25"/>
  <c r="E1586" i="25"/>
  <c r="F1586" i="25"/>
  <c r="B1587" i="25"/>
  <c r="C1587" i="25"/>
  <c r="D1587" i="25"/>
  <c r="E1587" i="25"/>
  <c r="F1587" i="25"/>
  <c r="B1588" i="25"/>
  <c r="C1588" i="25"/>
  <c r="D1588" i="25"/>
  <c r="E1588" i="25"/>
  <c r="F1588" i="25"/>
  <c r="B1589" i="25"/>
  <c r="C1589" i="25"/>
  <c r="D1589" i="25"/>
  <c r="E1589" i="25"/>
  <c r="F1589" i="25"/>
  <c r="B1590" i="25"/>
  <c r="C1590" i="25"/>
  <c r="D1590" i="25"/>
  <c r="E1590" i="25"/>
  <c r="F1590" i="25"/>
  <c r="B1591" i="25"/>
  <c r="C1591" i="25"/>
  <c r="D1591" i="25"/>
  <c r="E1591" i="25"/>
  <c r="F1591" i="25"/>
  <c r="B1592" i="25"/>
  <c r="C1592" i="25"/>
  <c r="D1592" i="25"/>
  <c r="E1592" i="25"/>
  <c r="F1592" i="25"/>
  <c r="B1593" i="25"/>
  <c r="C1593" i="25"/>
  <c r="D1593" i="25"/>
  <c r="E1593" i="25"/>
  <c r="F1593" i="25"/>
  <c r="B1594" i="25"/>
  <c r="C1594" i="25"/>
  <c r="D1594" i="25"/>
  <c r="E1594" i="25"/>
  <c r="F1594" i="25"/>
  <c r="B1595" i="25"/>
  <c r="C1595" i="25"/>
  <c r="D1595" i="25"/>
  <c r="E1595" i="25"/>
  <c r="F1595" i="25"/>
  <c r="B1596" i="25"/>
  <c r="C1596" i="25"/>
  <c r="D1596" i="25"/>
  <c r="E1596" i="25"/>
  <c r="F1596" i="25"/>
  <c r="B1597" i="25"/>
  <c r="C1597" i="25"/>
  <c r="D1597" i="25"/>
  <c r="E1597" i="25"/>
  <c r="F1597" i="25"/>
  <c r="B1598" i="25"/>
  <c r="C1598" i="25"/>
  <c r="D1598" i="25"/>
  <c r="E1598" i="25"/>
  <c r="F1598" i="25"/>
  <c r="B1599" i="25"/>
  <c r="C1599" i="25"/>
  <c r="D1599" i="25"/>
  <c r="E1599" i="25"/>
  <c r="F1599" i="25"/>
  <c r="B1600" i="25"/>
  <c r="C1600" i="25"/>
  <c r="D1600" i="25"/>
  <c r="E1600" i="25"/>
  <c r="F1600" i="25"/>
  <c r="B1601" i="25"/>
  <c r="C1601" i="25"/>
  <c r="D1601" i="25"/>
  <c r="E1601" i="25"/>
  <c r="F1601" i="25"/>
  <c r="B1602" i="25"/>
  <c r="C1602" i="25"/>
  <c r="D1602" i="25"/>
  <c r="E1602" i="25"/>
  <c r="F1602" i="25"/>
  <c r="B1603" i="25"/>
  <c r="C1603" i="25"/>
  <c r="D1603" i="25"/>
  <c r="E1603" i="25"/>
  <c r="F1603" i="25"/>
  <c r="B1604" i="25"/>
  <c r="C1604" i="25"/>
  <c r="D1604" i="25"/>
  <c r="E1604" i="25"/>
  <c r="F1604" i="25"/>
  <c r="B1605" i="25"/>
  <c r="C1605" i="25"/>
  <c r="D1605" i="25"/>
  <c r="E1605" i="25"/>
  <c r="F1605" i="25"/>
  <c r="B1606" i="25"/>
  <c r="C1606" i="25"/>
  <c r="D1606" i="25"/>
  <c r="E1606" i="25"/>
  <c r="F1606" i="25"/>
  <c r="B1607" i="25"/>
  <c r="C1607" i="25"/>
  <c r="D1607" i="25"/>
  <c r="E1607" i="25"/>
  <c r="F1607" i="25"/>
  <c r="B1608" i="25"/>
  <c r="C1608" i="25"/>
  <c r="D1608" i="25"/>
  <c r="E1608" i="25"/>
  <c r="F1608" i="25"/>
  <c r="B1609" i="25"/>
  <c r="C1609" i="25"/>
  <c r="D1609" i="25"/>
  <c r="E1609" i="25"/>
  <c r="F1609" i="25"/>
  <c r="B1610" i="25"/>
  <c r="C1610" i="25"/>
  <c r="D1610" i="25"/>
  <c r="E1610" i="25"/>
  <c r="F1610" i="25"/>
  <c r="B1611" i="25"/>
  <c r="C1611" i="25"/>
  <c r="D1611" i="25"/>
  <c r="E1611" i="25"/>
  <c r="F1611" i="25"/>
  <c r="B1612" i="25"/>
  <c r="C1612" i="25"/>
  <c r="D1612" i="25"/>
  <c r="E1612" i="25"/>
  <c r="F1612" i="25"/>
  <c r="B1613" i="25"/>
  <c r="C1613" i="25"/>
  <c r="D1613" i="25"/>
  <c r="E1613" i="25"/>
  <c r="F1613" i="25"/>
  <c r="B1614" i="25"/>
  <c r="C1614" i="25"/>
  <c r="D1614" i="25"/>
  <c r="E1614" i="25"/>
  <c r="F1614" i="25"/>
  <c r="B1615" i="25"/>
  <c r="C1615" i="25"/>
  <c r="D1615" i="25"/>
  <c r="E1615" i="25"/>
  <c r="F1615" i="25"/>
  <c r="B1616" i="25"/>
  <c r="C1616" i="25"/>
  <c r="D1616" i="25"/>
  <c r="E1616" i="25"/>
  <c r="F1616" i="25"/>
  <c r="B1617" i="25"/>
  <c r="C1617" i="25"/>
  <c r="D1617" i="25"/>
  <c r="E1617" i="25"/>
  <c r="F1617" i="25"/>
  <c r="B1618" i="25"/>
  <c r="C1618" i="25"/>
  <c r="D1618" i="25"/>
  <c r="E1618" i="25"/>
  <c r="F1618" i="25"/>
  <c r="B1619" i="25"/>
  <c r="C1619" i="25"/>
  <c r="D1619" i="25"/>
  <c r="E1619" i="25"/>
  <c r="F1619" i="25"/>
  <c r="B1620" i="25"/>
  <c r="C1620" i="25"/>
  <c r="D1620" i="25"/>
  <c r="E1620" i="25"/>
  <c r="F1620" i="25"/>
  <c r="B1621" i="25"/>
  <c r="C1621" i="25"/>
  <c r="D1621" i="25"/>
  <c r="E1621" i="25"/>
  <c r="F1621" i="25"/>
  <c r="B1622" i="25"/>
  <c r="C1622" i="25"/>
  <c r="D1622" i="25"/>
  <c r="E1622" i="25"/>
  <c r="F1622" i="25"/>
  <c r="B1623" i="25"/>
  <c r="C1623" i="25"/>
  <c r="D1623" i="25"/>
  <c r="E1623" i="25"/>
  <c r="F1623" i="25"/>
  <c r="B1624" i="25"/>
  <c r="C1624" i="25"/>
  <c r="D1624" i="25"/>
  <c r="E1624" i="25"/>
  <c r="F1624" i="25"/>
  <c r="B1625" i="25"/>
  <c r="C1625" i="25"/>
  <c r="D1625" i="25"/>
  <c r="E1625" i="25"/>
  <c r="F1625" i="25"/>
  <c r="B1626" i="25"/>
  <c r="C1626" i="25"/>
  <c r="D1626" i="25"/>
  <c r="E1626" i="25"/>
  <c r="F1626" i="25"/>
  <c r="B1627" i="25"/>
  <c r="C1627" i="25"/>
  <c r="D1627" i="25"/>
  <c r="E1627" i="25"/>
  <c r="F1627" i="25"/>
  <c r="B1628" i="25"/>
  <c r="C1628" i="25"/>
  <c r="D1628" i="25"/>
  <c r="E1628" i="25"/>
  <c r="F1628" i="25"/>
  <c r="B1629" i="25"/>
  <c r="C1629" i="25"/>
  <c r="D1629" i="25"/>
  <c r="E1629" i="25"/>
  <c r="F1629" i="25"/>
  <c r="B1630" i="25"/>
  <c r="C1630" i="25"/>
  <c r="D1630" i="25"/>
  <c r="E1630" i="25"/>
  <c r="F1630" i="25"/>
  <c r="B1631" i="25"/>
  <c r="C1631" i="25"/>
  <c r="D1631" i="25"/>
  <c r="E1631" i="25"/>
  <c r="F1631" i="25"/>
  <c r="B1632" i="25"/>
  <c r="C1632" i="25"/>
  <c r="D1632" i="25"/>
  <c r="E1632" i="25"/>
  <c r="F1632" i="25"/>
  <c r="B1633" i="25"/>
  <c r="C1633" i="25"/>
  <c r="D1633" i="25"/>
  <c r="E1633" i="25"/>
  <c r="F1633" i="25"/>
  <c r="B1634" i="25"/>
  <c r="C1634" i="25"/>
  <c r="D1634" i="25"/>
  <c r="E1634" i="25"/>
  <c r="F1634" i="25"/>
  <c r="B1635" i="25"/>
  <c r="C1635" i="25"/>
  <c r="D1635" i="25"/>
  <c r="E1635" i="25"/>
  <c r="F1635" i="25"/>
  <c r="B1636" i="25"/>
  <c r="C1636" i="25"/>
  <c r="D1636" i="25"/>
  <c r="E1636" i="25"/>
  <c r="F1636" i="25"/>
  <c r="B1637" i="25"/>
  <c r="C1637" i="25"/>
  <c r="D1637" i="25"/>
  <c r="E1637" i="25"/>
  <c r="F1637" i="25"/>
  <c r="B1638" i="25"/>
  <c r="C1638" i="25"/>
  <c r="D1638" i="25"/>
  <c r="E1638" i="25"/>
  <c r="F1638" i="25"/>
  <c r="B1639" i="25"/>
  <c r="C1639" i="25"/>
  <c r="D1639" i="25"/>
  <c r="E1639" i="25"/>
  <c r="F1639" i="25"/>
  <c r="B1640" i="25"/>
  <c r="C1640" i="25"/>
  <c r="D1640" i="25"/>
  <c r="E1640" i="25"/>
  <c r="F1640" i="25"/>
  <c r="B1641" i="25"/>
  <c r="C1641" i="25"/>
  <c r="D1641" i="25"/>
  <c r="E1641" i="25"/>
  <c r="F1641" i="25"/>
  <c r="B1642" i="25"/>
  <c r="C1642" i="25"/>
  <c r="D1642" i="25"/>
  <c r="E1642" i="25"/>
  <c r="F1642" i="25"/>
  <c r="B1643" i="25"/>
  <c r="C1643" i="25"/>
  <c r="D1643" i="25"/>
  <c r="E1643" i="25"/>
  <c r="F1643" i="25"/>
  <c r="B1644" i="25"/>
  <c r="C1644" i="25"/>
  <c r="D1644" i="25"/>
  <c r="E1644" i="25"/>
  <c r="F1644" i="25"/>
  <c r="B1645" i="25"/>
  <c r="C1645" i="25"/>
  <c r="D1645" i="25"/>
  <c r="E1645" i="25"/>
  <c r="F1645" i="25"/>
  <c r="B1646" i="25"/>
  <c r="C1646" i="25"/>
  <c r="D1646" i="25"/>
  <c r="E1646" i="25"/>
  <c r="F1646" i="25"/>
  <c r="B1647" i="25"/>
  <c r="C1647" i="25"/>
  <c r="D1647" i="25"/>
  <c r="E1647" i="25"/>
  <c r="F1647" i="25"/>
  <c r="B1648" i="25"/>
  <c r="C1648" i="25"/>
  <c r="D1648" i="25"/>
  <c r="E1648" i="25"/>
  <c r="F1648" i="25"/>
  <c r="B1649" i="25"/>
  <c r="C1649" i="25"/>
  <c r="D1649" i="25"/>
  <c r="E1649" i="25"/>
  <c r="F1649" i="25"/>
  <c r="B1650" i="25"/>
  <c r="C1650" i="25"/>
  <c r="D1650" i="25"/>
  <c r="E1650" i="25"/>
  <c r="F1650" i="25"/>
  <c r="B1651" i="25"/>
  <c r="C1651" i="25"/>
  <c r="D1651" i="25"/>
  <c r="E1651" i="25"/>
  <c r="F1651" i="25"/>
  <c r="B1652" i="25"/>
  <c r="C1652" i="25"/>
  <c r="D1652" i="25"/>
  <c r="E1652" i="25"/>
  <c r="F1652" i="25"/>
  <c r="B1653" i="25"/>
  <c r="C1653" i="25"/>
  <c r="D1653" i="25"/>
  <c r="E1653" i="25"/>
  <c r="F1653" i="25"/>
  <c r="B1654" i="25"/>
  <c r="C1654" i="25"/>
  <c r="D1654" i="25"/>
  <c r="E1654" i="25"/>
  <c r="F1654" i="25"/>
  <c r="B1655" i="25"/>
  <c r="C1655" i="25"/>
  <c r="D1655" i="25"/>
  <c r="E1655" i="25"/>
  <c r="F1655" i="25"/>
  <c r="B1656" i="25"/>
  <c r="C1656" i="25"/>
  <c r="D1656" i="25"/>
  <c r="E1656" i="25"/>
  <c r="F1656" i="25"/>
  <c r="B1657" i="25"/>
  <c r="C1657" i="25"/>
  <c r="D1657" i="25"/>
  <c r="E1657" i="25"/>
  <c r="F1657" i="25"/>
  <c r="B1658" i="25"/>
  <c r="C1658" i="25"/>
  <c r="D1658" i="25"/>
  <c r="E1658" i="25"/>
  <c r="F1658" i="25"/>
  <c r="B1659" i="25"/>
  <c r="C1659" i="25"/>
  <c r="D1659" i="25"/>
  <c r="E1659" i="25"/>
  <c r="F1659" i="25"/>
  <c r="B1660" i="25"/>
  <c r="C1660" i="25"/>
  <c r="D1660" i="25"/>
  <c r="E1660" i="25"/>
  <c r="F1660" i="25"/>
  <c r="B1661" i="25"/>
  <c r="C1661" i="25"/>
  <c r="D1661" i="25"/>
  <c r="E1661" i="25"/>
  <c r="F1661" i="25"/>
  <c r="B1662" i="25"/>
  <c r="C1662" i="25"/>
  <c r="D1662" i="25"/>
  <c r="E1662" i="25"/>
  <c r="F1662" i="25"/>
  <c r="B1663" i="25"/>
  <c r="C1663" i="25"/>
  <c r="D1663" i="25"/>
  <c r="E1663" i="25"/>
  <c r="F1663" i="25"/>
  <c r="B1664" i="25"/>
  <c r="C1664" i="25"/>
  <c r="D1664" i="25"/>
  <c r="E1664" i="25"/>
  <c r="F1664" i="25"/>
  <c r="B1665" i="25"/>
  <c r="C1665" i="25"/>
  <c r="D1665" i="25"/>
  <c r="E1665" i="25"/>
  <c r="F1665" i="25"/>
  <c r="B1666" i="25"/>
  <c r="C1666" i="25"/>
  <c r="D1666" i="25"/>
  <c r="E1666" i="25"/>
  <c r="F1666" i="25"/>
  <c r="B1667" i="25"/>
  <c r="C1667" i="25"/>
  <c r="D1667" i="25"/>
  <c r="E1667" i="25"/>
  <c r="F1667" i="25"/>
  <c r="B1668" i="25"/>
  <c r="C1668" i="25"/>
  <c r="D1668" i="25"/>
  <c r="E1668" i="25"/>
  <c r="F1668" i="25"/>
  <c r="B1669" i="25"/>
  <c r="C1669" i="25"/>
  <c r="D1669" i="25"/>
  <c r="E1669" i="25"/>
  <c r="F1669" i="25"/>
  <c r="B1670" i="25"/>
  <c r="C1670" i="25"/>
  <c r="D1670" i="25"/>
  <c r="E1670" i="25"/>
  <c r="F1670" i="25"/>
  <c r="B1671" i="25"/>
  <c r="C1671" i="25"/>
  <c r="D1671" i="25"/>
  <c r="E1671" i="25"/>
  <c r="F1671" i="25"/>
  <c r="B1672" i="25"/>
  <c r="C1672" i="25"/>
  <c r="D1672" i="25"/>
  <c r="E1672" i="25"/>
  <c r="F1672" i="25"/>
  <c r="B1673" i="25"/>
  <c r="C1673" i="25"/>
  <c r="D1673" i="25"/>
  <c r="E1673" i="25"/>
  <c r="F1673" i="25"/>
  <c r="B1674" i="25"/>
  <c r="C1674" i="25"/>
  <c r="D1674" i="25"/>
  <c r="E1674" i="25"/>
  <c r="F1674" i="25"/>
  <c r="B1675" i="25"/>
  <c r="C1675" i="25"/>
  <c r="D1675" i="25"/>
  <c r="E1675" i="25"/>
  <c r="F1675" i="25"/>
  <c r="B1676" i="25"/>
  <c r="C1676" i="25"/>
  <c r="D1676" i="25"/>
  <c r="E1676" i="25"/>
  <c r="F1676" i="25"/>
  <c r="B1677" i="25"/>
  <c r="C1677" i="25"/>
  <c r="D1677" i="25"/>
  <c r="E1677" i="25"/>
  <c r="F1677" i="25"/>
  <c r="B1678" i="25"/>
  <c r="C1678" i="25"/>
  <c r="D1678" i="25"/>
  <c r="E1678" i="25"/>
  <c r="F1678" i="25"/>
  <c r="B1679" i="25"/>
  <c r="C1679" i="25"/>
  <c r="D1679" i="25"/>
  <c r="E1679" i="25"/>
  <c r="F1679" i="25"/>
  <c r="B1680" i="25"/>
  <c r="C1680" i="25"/>
  <c r="D1680" i="25"/>
  <c r="E1680" i="25"/>
  <c r="F1680" i="25"/>
  <c r="B1681" i="25"/>
  <c r="C1681" i="25"/>
  <c r="D1681" i="25"/>
  <c r="E1681" i="25"/>
  <c r="F1681" i="25"/>
  <c r="B1682" i="25"/>
  <c r="C1682" i="25"/>
  <c r="D1682" i="25"/>
  <c r="E1682" i="25"/>
  <c r="F1682" i="25"/>
  <c r="B1683" i="25"/>
  <c r="C1683" i="25"/>
  <c r="D1683" i="25"/>
  <c r="E1683" i="25"/>
  <c r="F1683" i="25"/>
  <c r="B1684" i="25"/>
  <c r="C1684" i="25"/>
  <c r="D1684" i="25"/>
  <c r="E1684" i="25"/>
  <c r="F1684" i="25"/>
  <c r="B1685" i="25"/>
  <c r="C1685" i="25"/>
  <c r="D1685" i="25"/>
  <c r="E1685" i="25"/>
  <c r="F1685" i="25"/>
  <c r="B1686" i="25"/>
  <c r="C1686" i="25"/>
  <c r="D1686" i="25"/>
  <c r="E1686" i="25"/>
  <c r="F1686" i="25"/>
  <c r="B1687" i="25"/>
  <c r="C1687" i="25"/>
  <c r="D1687" i="25"/>
  <c r="E1687" i="25"/>
  <c r="F1687" i="25"/>
  <c r="B1688" i="25"/>
  <c r="C1688" i="25"/>
  <c r="D1688" i="25"/>
  <c r="E1688" i="25"/>
  <c r="F1688" i="25"/>
  <c r="B1689" i="25"/>
  <c r="C1689" i="25"/>
  <c r="D1689" i="25"/>
  <c r="E1689" i="25"/>
  <c r="F1689" i="25"/>
  <c r="B1690" i="25"/>
  <c r="C1690" i="25"/>
  <c r="D1690" i="25"/>
  <c r="E1690" i="25"/>
  <c r="F1690" i="25"/>
  <c r="B1691" i="25"/>
  <c r="C1691" i="25"/>
  <c r="D1691" i="25"/>
  <c r="E1691" i="25"/>
  <c r="F1691" i="25"/>
  <c r="B1692" i="25"/>
  <c r="C1692" i="25"/>
  <c r="D1692" i="25"/>
  <c r="E1692" i="25"/>
  <c r="F1692" i="25"/>
  <c r="B1693" i="25"/>
  <c r="C1693" i="25"/>
  <c r="D1693" i="25"/>
  <c r="E1693" i="25"/>
  <c r="F1693" i="25"/>
  <c r="B1694" i="25"/>
  <c r="C1694" i="25"/>
  <c r="D1694" i="25"/>
  <c r="E1694" i="25"/>
  <c r="F1694" i="25"/>
  <c r="B1695" i="25"/>
  <c r="C1695" i="25"/>
  <c r="D1695" i="25"/>
  <c r="E1695" i="25"/>
  <c r="F1695" i="25"/>
  <c r="B1696" i="25"/>
  <c r="C1696" i="25"/>
  <c r="D1696" i="25"/>
  <c r="E1696" i="25"/>
  <c r="F1696" i="25"/>
  <c r="B1697" i="25"/>
  <c r="C1697" i="25"/>
  <c r="D1697" i="25"/>
  <c r="E1697" i="25"/>
  <c r="F1697" i="25"/>
  <c r="B1698" i="25"/>
  <c r="C1698" i="25"/>
  <c r="D1698" i="25"/>
  <c r="E1698" i="25"/>
  <c r="F1698" i="25"/>
  <c r="B1699" i="25"/>
  <c r="C1699" i="25"/>
  <c r="D1699" i="25"/>
  <c r="E1699" i="25"/>
  <c r="F1699" i="25"/>
  <c r="B1700" i="25"/>
  <c r="C1700" i="25"/>
  <c r="D1700" i="25"/>
  <c r="E1700" i="25"/>
  <c r="F1700" i="25"/>
  <c r="B1701" i="25"/>
  <c r="C1701" i="25"/>
  <c r="D1701" i="25"/>
  <c r="E1701" i="25"/>
  <c r="F1701" i="25"/>
  <c r="B1702" i="25"/>
  <c r="C1702" i="25"/>
  <c r="D1702" i="25"/>
  <c r="E1702" i="25"/>
  <c r="F1702" i="25"/>
  <c r="B1703" i="25"/>
  <c r="C1703" i="25"/>
  <c r="D1703" i="25"/>
  <c r="E1703" i="25"/>
  <c r="F1703" i="25"/>
  <c r="B1704" i="25"/>
  <c r="C1704" i="25"/>
  <c r="D1704" i="25"/>
  <c r="E1704" i="25"/>
  <c r="F1704" i="25"/>
  <c r="B1705" i="25"/>
  <c r="C1705" i="25"/>
  <c r="D1705" i="25"/>
  <c r="E1705" i="25"/>
  <c r="F1705" i="25"/>
  <c r="B1706" i="25"/>
  <c r="C1706" i="25"/>
  <c r="D1706" i="25"/>
  <c r="E1706" i="25"/>
  <c r="F1706" i="25"/>
  <c r="B1707" i="25"/>
  <c r="C1707" i="25"/>
  <c r="D1707" i="25"/>
  <c r="E1707" i="25"/>
  <c r="F1707" i="25"/>
  <c r="B1708" i="25"/>
  <c r="C1708" i="25"/>
  <c r="D1708" i="25"/>
  <c r="E1708" i="25"/>
  <c r="F1708" i="25"/>
  <c r="B1709" i="25"/>
  <c r="C1709" i="25"/>
  <c r="D1709" i="25"/>
  <c r="E1709" i="25"/>
  <c r="F1709" i="25"/>
  <c r="B1710" i="25"/>
  <c r="C1710" i="25"/>
  <c r="D1710" i="25"/>
  <c r="E1710" i="25"/>
  <c r="F1710" i="25"/>
  <c r="B1711" i="25"/>
  <c r="C1711" i="25"/>
  <c r="D1711" i="25"/>
  <c r="E1711" i="25"/>
  <c r="F1711" i="25"/>
  <c r="B1712" i="25"/>
  <c r="C1712" i="25"/>
  <c r="D1712" i="25"/>
  <c r="E1712" i="25"/>
  <c r="F1712" i="25"/>
  <c r="B1713" i="25"/>
  <c r="C1713" i="25"/>
  <c r="D1713" i="25"/>
  <c r="E1713" i="25"/>
  <c r="F1713" i="25"/>
  <c r="B1714" i="25"/>
  <c r="C1714" i="25"/>
  <c r="D1714" i="25"/>
  <c r="E1714" i="25"/>
  <c r="F1714" i="25"/>
  <c r="B1715" i="25"/>
  <c r="C1715" i="25"/>
  <c r="D1715" i="25"/>
  <c r="E1715" i="25"/>
  <c r="F1715" i="25"/>
  <c r="B1716" i="25"/>
  <c r="C1716" i="25"/>
  <c r="D1716" i="25"/>
  <c r="E1716" i="25"/>
  <c r="F1716" i="25"/>
  <c r="B1717" i="25"/>
  <c r="C1717" i="25"/>
  <c r="D1717" i="25"/>
  <c r="E1717" i="25"/>
  <c r="F1717" i="25"/>
  <c r="B1718" i="25"/>
  <c r="C1718" i="25"/>
  <c r="D1718" i="25"/>
  <c r="E1718" i="25"/>
  <c r="F1718" i="25"/>
  <c r="B1719" i="25"/>
  <c r="C1719" i="25"/>
  <c r="D1719" i="25"/>
  <c r="E1719" i="25"/>
  <c r="F1719" i="25"/>
  <c r="B1720" i="25"/>
  <c r="C1720" i="25"/>
  <c r="D1720" i="25"/>
  <c r="E1720" i="25"/>
  <c r="F1720" i="25"/>
  <c r="B1721" i="25"/>
  <c r="C1721" i="25"/>
  <c r="D1721" i="25"/>
  <c r="E1721" i="25"/>
  <c r="F1721" i="25"/>
  <c r="B1722" i="25"/>
  <c r="C1722" i="25"/>
  <c r="D1722" i="25"/>
  <c r="E1722" i="25"/>
  <c r="F1722" i="25"/>
  <c r="B1723" i="25"/>
  <c r="C1723" i="25"/>
  <c r="D1723" i="25"/>
  <c r="E1723" i="25"/>
  <c r="F1723" i="25"/>
  <c r="B1724" i="25"/>
  <c r="C1724" i="25"/>
  <c r="D1724" i="25"/>
  <c r="E1724" i="25"/>
  <c r="F1724" i="25"/>
  <c r="B1725" i="25"/>
  <c r="C1725" i="25"/>
  <c r="D1725" i="25"/>
  <c r="E1725" i="25"/>
  <c r="F1725" i="25"/>
  <c r="B1726" i="25"/>
  <c r="C1726" i="25"/>
  <c r="D1726" i="25"/>
  <c r="E1726" i="25"/>
  <c r="F1726" i="25"/>
  <c r="B1727" i="25"/>
  <c r="C1727" i="25"/>
  <c r="D1727" i="25"/>
  <c r="E1727" i="25"/>
  <c r="F1727" i="25"/>
  <c r="B1728" i="25"/>
  <c r="C1728" i="25"/>
  <c r="D1728" i="25"/>
  <c r="E1728" i="25"/>
  <c r="F1728" i="25"/>
  <c r="B1729" i="25"/>
  <c r="C1729" i="25"/>
  <c r="D1729" i="25"/>
  <c r="E1729" i="25"/>
  <c r="F1729" i="25"/>
  <c r="B1730" i="25"/>
  <c r="C1730" i="25"/>
  <c r="D1730" i="25"/>
  <c r="E1730" i="25"/>
  <c r="F1730" i="25"/>
  <c r="B1731" i="25"/>
  <c r="C1731" i="25"/>
  <c r="D1731" i="25"/>
  <c r="E1731" i="25"/>
  <c r="F1731" i="25"/>
  <c r="B1732" i="25"/>
  <c r="C1732" i="25"/>
  <c r="D1732" i="25"/>
  <c r="E1732" i="25"/>
  <c r="F1732" i="25"/>
  <c r="B1733" i="25"/>
  <c r="C1733" i="25"/>
  <c r="D1733" i="25"/>
  <c r="E1733" i="25"/>
  <c r="F1733" i="25"/>
  <c r="B1734" i="25"/>
  <c r="C1734" i="25"/>
  <c r="D1734" i="25"/>
  <c r="E1734" i="25"/>
  <c r="F1734" i="25"/>
  <c r="B1735" i="25"/>
  <c r="C1735" i="25"/>
  <c r="D1735" i="25"/>
  <c r="E1735" i="25"/>
  <c r="F1735" i="25"/>
  <c r="B1736" i="25"/>
  <c r="C1736" i="25"/>
  <c r="D1736" i="25"/>
  <c r="E1736" i="25"/>
  <c r="F1736" i="25"/>
  <c r="B1737" i="25"/>
  <c r="C1737" i="25"/>
  <c r="D1737" i="25"/>
  <c r="E1737" i="25"/>
  <c r="F1737" i="25"/>
  <c r="B1738" i="25"/>
  <c r="C1738" i="25"/>
  <c r="D1738" i="25"/>
  <c r="E1738" i="25"/>
  <c r="F1738" i="25"/>
  <c r="B1739" i="25"/>
  <c r="C1739" i="25"/>
  <c r="D1739" i="25"/>
  <c r="E1739" i="25"/>
  <c r="F1739" i="25"/>
  <c r="B1740" i="25"/>
  <c r="C1740" i="25"/>
  <c r="D1740" i="25"/>
  <c r="E1740" i="25"/>
  <c r="F1740" i="25"/>
  <c r="B1741" i="25"/>
  <c r="C1741" i="25"/>
  <c r="D1741" i="25"/>
  <c r="E1741" i="25"/>
  <c r="F1741" i="25"/>
  <c r="B1742" i="25"/>
  <c r="C1742" i="25"/>
  <c r="D1742" i="25"/>
  <c r="E1742" i="25"/>
  <c r="F1742" i="25"/>
  <c r="B1743" i="25"/>
  <c r="C1743" i="25"/>
  <c r="D1743" i="25"/>
  <c r="E1743" i="25"/>
  <c r="F1743" i="25"/>
  <c r="B1744" i="25"/>
  <c r="C1744" i="25"/>
  <c r="D1744" i="25"/>
  <c r="E1744" i="25"/>
  <c r="F1744" i="25"/>
  <c r="B1745" i="25"/>
  <c r="C1745" i="25"/>
  <c r="D1745" i="25"/>
  <c r="E1745" i="25"/>
  <c r="F1745" i="25"/>
  <c r="B1746" i="25"/>
  <c r="C1746" i="25"/>
  <c r="D1746" i="25"/>
  <c r="E1746" i="25"/>
  <c r="F1746" i="25"/>
  <c r="B1747" i="25"/>
  <c r="C1747" i="25"/>
  <c r="D1747" i="25"/>
  <c r="E1747" i="25"/>
  <c r="F1747" i="25"/>
  <c r="B1748" i="25"/>
  <c r="C1748" i="25"/>
  <c r="D1748" i="25"/>
  <c r="E1748" i="25"/>
  <c r="F1748" i="25"/>
  <c r="B1749" i="25"/>
  <c r="C1749" i="25"/>
  <c r="D1749" i="25"/>
  <c r="E1749" i="25"/>
  <c r="F1749" i="25"/>
  <c r="B1750" i="25"/>
  <c r="C1750" i="25"/>
  <c r="D1750" i="25"/>
  <c r="E1750" i="25"/>
  <c r="F1750" i="25"/>
  <c r="B1751" i="25"/>
  <c r="C1751" i="25"/>
  <c r="D1751" i="25"/>
  <c r="E1751" i="25"/>
  <c r="F1751" i="25"/>
  <c r="B1752" i="25"/>
  <c r="C1752" i="25"/>
  <c r="D1752" i="25"/>
  <c r="E1752" i="25"/>
  <c r="F1752" i="25"/>
  <c r="B1753" i="25"/>
  <c r="C1753" i="25"/>
  <c r="D1753" i="25"/>
  <c r="E1753" i="25"/>
  <c r="F1753" i="25"/>
  <c r="B1754" i="25"/>
  <c r="C1754" i="25"/>
  <c r="D1754" i="25"/>
  <c r="E1754" i="25"/>
  <c r="F1754" i="25"/>
  <c r="B1755" i="25"/>
  <c r="C1755" i="25"/>
  <c r="D1755" i="25"/>
  <c r="E1755" i="25"/>
  <c r="F1755" i="25"/>
  <c r="B1756" i="25"/>
  <c r="C1756" i="25"/>
  <c r="D1756" i="25"/>
  <c r="E1756" i="25"/>
  <c r="F1756" i="25"/>
  <c r="B1757" i="25"/>
  <c r="C1757" i="25"/>
  <c r="D1757" i="25"/>
  <c r="E1757" i="25"/>
  <c r="F1757" i="25"/>
  <c r="B1758" i="25"/>
  <c r="C1758" i="25"/>
  <c r="D1758" i="25"/>
  <c r="E1758" i="25"/>
  <c r="F1758" i="25"/>
  <c r="B1759" i="25"/>
  <c r="C1759" i="25"/>
  <c r="D1759" i="25"/>
  <c r="E1759" i="25"/>
  <c r="F1759" i="25"/>
  <c r="B1760" i="25"/>
  <c r="C1760" i="25"/>
  <c r="D1760" i="25"/>
  <c r="E1760" i="25"/>
  <c r="F1760" i="25"/>
  <c r="B1761" i="25"/>
  <c r="C1761" i="25"/>
  <c r="D1761" i="25"/>
  <c r="E1761" i="25"/>
  <c r="F1761" i="25"/>
  <c r="B1762" i="25"/>
  <c r="C1762" i="25"/>
  <c r="D1762" i="25"/>
  <c r="E1762" i="25"/>
  <c r="F1762" i="25"/>
  <c r="B1763" i="25"/>
  <c r="C1763" i="25"/>
  <c r="D1763" i="25"/>
  <c r="E1763" i="25"/>
  <c r="F1763" i="25"/>
  <c r="B1764" i="25"/>
  <c r="C1764" i="25"/>
  <c r="D1764" i="25"/>
  <c r="E1764" i="25"/>
  <c r="F1764" i="25"/>
  <c r="B1765" i="25"/>
  <c r="C1765" i="25"/>
  <c r="D1765" i="25"/>
  <c r="E1765" i="25"/>
  <c r="F1765" i="25"/>
  <c r="B1766" i="25"/>
  <c r="C1766" i="25"/>
  <c r="D1766" i="25"/>
  <c r="E1766" i="25"/>
  <c r="F1766" i="25"/>
  <c r="B1767" i="25"/>
  <c r="C1767" i="25"/>
  <c r="D1767" i="25"/>
  <c r="E1767" i="25"/>
  <c r="F1767" i="25"/>
  <c r="B1768" i="25"/>
  <c r="C1768" i="25"/>
  <c r="D1768" i="25"/>
  <c r="E1768" i="25"/>
  <c r="F1768" i="25"/>
  <c r="B1769" i="25"/>
  <c r="C1769" i="25"/>
  <c r="D1769" i="25"/>
  <c r="E1769" i="25"/>
  <c r="F1769" i="25"/>
  <c r="B1770" i="25"/>
  <c r="C1770" i="25"/>
  <c r="D1770" i="25"/>
  <c r="E1770" i="25"/>
  <c r="F1770" i="25"/>
  <c r="B1771" i="25"/>
  <c r="C1771" i="25"/>
  <c r="D1771" i="25"/>
  <c r="E1771" i="25"/>
  <c r="F1771" i="25"/>
  <c r="B1772" i="25"/>
  <c r="C1772" i="25"/>
  <c r="D1772" i="25"/>
  <c r="E1772" i="25"/>
  <c r="F1772" i="25"/>
  <c r="B1773" i="25"/>
  <c r="C1773" i="25"/>
  <c r="D1773" i="25"/>
  <c r="E1773" i="25"/>
  <c r="F1773" i="25"/>
  <c r="B1774" i="25"/>
  <c r="C1774" i="25"/>
  <c r="D1774" i="25"/>
  <c r="E1774" i="25"/>
  <c r="F1774" i="25"/>
  <c r="B1775" i="25"/>
  <c r="C1775" i="25"/>
  <c r="D1775" i="25"/>
  <c r="E1775" i="25"/>
  <c r="F1775" i="25"/>
  <c r="B1776" i="25"/>
  <c r="C1776" i="25"/>
  <c r="D1776" i="25"/>
  <c r="E1776" i="25"/>
  <c r="F1776" i="25"/>
  <c r="B1777" i="25"/>
  <c r="C1777" i="25"/>
  <c r="D1777" i="25"/>
  <c r="E1777" i="25"/>
  <c r="F1777" i="25"/>
  <c r="B1778" i="25"/>
  <c r="C1778" i="25"/>
  <c r="D1778" i="25"/>
  <c r="E1778" i="25"/>
  <c r="F1778" i="25"/>
  <c r="B1779" i="25"/>
  <c r="C1779" i="25"/>
  <c r="D1779" i="25"/>
  <c r="E1779" i="25"/>
  <c r="F1779" i="25"/>
  <c r="B1780" i="25"/>
  <c r="C1780" i="25"/>
  <c r="D1780" i="25"/>
  <c r="E1780" i="25"/>
  <c r="F1780" i="25"/>
  <c r="B1781" i="25"/>
  <c r="C1781" i="25"/>
  <c r="D1781" i="25"/>
  <c r="E1781" i="25"/>
  <c r="F1781" i="25"/>
  <c r="B1782" i="25"/>
  <c r="C1782" i="25"/>
  <c r="D1782" i="25"/>
  <c r="E1782" i="25"/>
  <c r="F1782" i="25"/>
  <c r="B1783" i="25"/>
  <c r="C1783" i="25"/>
  <c r="D1783" i="25"/>
  <c r="E1783" i="25"/>
  <c r="F1783" i="25"/>
  <c r="B1784" i="25"/>
  <c r="C1784" i="25"/>
  <c r="D1784" i="25"/>
  <c r="E1784" i="25"/>
  <c r="F1784" i="25"/>
  <c r="B1785" i="25"/>
  <c r="C1785" i="25"/>
  <c r="D1785" i="25"/>
  <c r="E1785" i="25"/>
  <c r="F1785" i="25"/>
  <c r="B1786" i="25"/>
  <c r="C1786" i="25"/>
  <c r="D1786" i="25"/>
  <c r="E1786" i="25"/>
  <c r="F1786" i="25"/>
  <c r="B1787" i="25"/>
  <c r="C1787" i="25"/>
  <c r="D1787" i="25"/>
  <c r="E1787" i="25"/>
  <c r="F1787" i="25"/>
  <c r="B1788" i="25"/>
  <c r="C1788" i="25"/>
  <c r="D1788" i="25"/>
  <c r="E1788" i="25"/>
  <c r="F1788" i="25"/>
  <c r="B1789" i="25"/>
  <c r="C1789" i="25"/>
  <c r="D1789" i="25"/>
  <c r="E1789" i="25"/>
  <c r="F1789" i="25"/>
  <c r="B1790" i="25"/>
  <c r="C1790" i="25"/>
  <c r="D1790" i="25"/>
  <c r="E1790" i="25"/>
  <c r="F1790" i="25"/>
  <c r="B1791" i="25"/>
  <c r="C1791" i="25"/>
  <c r="D1791" i="25"/>
  <c r="E1791" i="25"/>
  <c r="F1791" i="25"/>
  <c r="B1792" i="25"/>
  <c r="C1792" i="25"/>
  <c r="D1792" i="25"/>
  <c r="E1792" i="25"/>
  <c r="F1792" i="25"/>
  <c r="B1793" i="25"/>
  <c r="C1793" i="25"/>
  <c r="D1793" i="25"/>
  <c r="E1793" i="25"/>
  <c r="F1793" i="25"/>
  <c r="B1794" i="25"/>
  <c r="C1794" i="25"/>
  <c r="D1794" i="25"/>
  <c r="E1794" i="25"/>
  <c r="F1794" i="25"/>
  <c r="B1795" i="25"/>
  <c r="C1795" i="25"/>
  <c r="D1795" i="25"/>
  <c r="E1795" i="25"/>
  <c r="F1795" i="25"/>
  <c r="B1796" i="25"/>
  <c r="C1796" i="25"/>
  <c r="D1796" i="25"/>
  <c r="E1796" i="25"/>
  <c r="F1796" i="25"/>
  <c r="B1797" i="25"/>
  <c r="C1797" i="25"/>
  <c r="D1797" i="25"/>
  <c r="E1797" i="25"/>
  <c r="F1797" i="25"/>
  <c r="B1798" i="25"/>
  <c r="C1798" i="25"/>
  <c r="D1798" i="25"/>
  <c r="E1798" i="25"/>
  <c r="F1798" i="25"/>
  <c r="B1799" i="25"/>
  <c r="C1799" i="25"/>
  <c r="D1799" i="25"/>
  <c r="E1799" i="25"/>
  <c r="F1799" i="25"/>
  <c r="B1800" i="25"/>
  <c r="C1800" i="25"/>
  <c r="D1800" i="25"/>
  <c r="E1800" i="25"/>
  <c r="F1800" i="25"/>
  <c r="B1801" i="25"/>
  <c r="C1801" i="25"/>
  <c r="D1801" i="25"/>
  <c r="E1801" i="25"/>
  <c r="F1801" i="25"/>
  <c r="B1802" i="25"/>
  <c r="C1802" i="25"/>
  <c r="D1802" i="25"/>
  <c r="E1802" i="25"/>
  <c r="F1802" i="25"/>
  <c r="B1803" i="25"/>
  <c r="C1803" i="25"/>
  <c r="D1803" i="25"/>
  <c r="E1803" i="25"/>
  <c r="F1803" i="25"/>
  <c r="B1804" i="25"/>
  <c r="C1804" i="25"/>
  <c r="D1804" i="25"/>
  <c r="E1804" i="25"/>
  <c r="F1804" i="25"/>
  <c r="B1805" i="25"/>
  <c r="C1805" i="25"/>
  <c r="D1805" i="25"/>
  <c r="E1805" i="25"/>
  <c r="F1805" i="25"/>
  <c r="B1806" i="25"/>
  <c r="C1806" i="25"/>
  <c r="D1806" i="25"/>
  <c r="E1806" i="25"/>
  <c r="F1806" i="25"/>
  <c r="B1807" i="25"/>
  <c r="C1807" i="25"/>
  <c r="D1807" i="25"/>
  <c r="E1807" i="25"/>
  <c r="F1807" i="25"/>
  <c r="B1808" i="25"/>
  <c r="C1808" i="25"/>
  <c r="D1808" i="25"/>
  <c r="E1808" i="25"/>
  <c r="F1808" i="25"/>
  <c r="B1809" i="25"/>
  <c r="C1809" i="25"/>
  <c r="D1809" i="25"/>
  <c r="E1809" i="25"/>
  <c r="F1809" i="25"/>
  <c r="B1810" i="25"/>
  <c r="C1810" i="25"/>
  <c r="D1810" i="25"/>
  <c r="E1810" i="25"/>
  <c r="F1810" i="25"/>
  <c r="B1811" i="25"/>
  <c r="C1811" i="25"/>
  <c r="D1811" i="25"/>
  <c r="E1811" i="25"/>
  <c r="F1811" i="25"/>
  <c r="B1812" i="25"/>
  <c r="C1812" i="25"/>
  <c r="D1812" i="25"/>
  <c r="E1812" i="25"/>
  <c r="F1812" i="25"/>
  <c r="B1813" i="25"/>
  <c r="C1813" i="25"/>
  <c r="D1813" i="25"/>
  <c r="E1813" i="25"/>
  <c r="F1813" i="25"/>
  <c r="B1814" i="25"/>
  <c r="C1814" i="25"/>
  <c r="D1814" i="25"/>
  <c r="E1814" i="25"/>
  <c r="F1814" i="25"/>
  <c r="B1815" i="25"/>
  <c r="C1815" i="25"/>
  <c r="D1815" i="25"/>
  <c r="E1815" i="25"/>
  <c r="F1815" i="25"/>
  <c r="B1816" i="25"/>
  <c r="C1816" i="25"/>
  <c r="D1816" i="25"/>
  <c r="E1816" i="25"/>
  <c r="F1816" i="25"/>
  <c r="B1817" i="25"/>
  <c r="C1817" i="25"/>
  <c r="D1817" i="25"/>
  <c r="E1817" i="25"/>
  <c r="F1817" i="25"/>
  <c r="B1818" i="25"/>
  <c r="C1818" i="25"/>
  <c r="D1818" i="25"/>
  <c r="E1818" i="25"/>
  <c r="F1818" i="25"/>
  <c r="B1819" i="25"/>
  <c r="C1819" i="25"/>
  <c r="D1819" i="25"/>
  <c r="E1819" i="25"/>
  <c r="F1819" i="25"/>
  <c r="B1820" i="25"/>
  <c r="C1820" i="25"/>
  <c r="D1820" i="25"/>
  <c r="E1820" i="25"/>
  <c r="F1820" i="25"/>
  <c r="B1821" i="25"/>
  <c r="C1821" i="25"/>
  <c r="D1821" i="25"/>
  <c r="E1821" i="25"/>
  <c r="F1821" i="25"/>
  <c r="B1822" i="25"/>
  <c r="C1822" i="25"/>
  <c r="D1822" i="25"/>
  <c r="E1822" i="25"/>
  <c r="F1822" i="25"/>
  <c r="B1823" i="25"/>
  <c r="C1823" i="25"/>
  <c r="D1823" i="25"/>
  <c r="E1823" i="25"/>
  <c r="F1823" i="25"/>
  <c r="B1824" i="25"/>
  <c r="C1824" i="25"/>
  <c r="D1824" i="25"/>
  <c r="E1824" i="25"/>
  <c r="F1824" i="25"/>
  <c r="B1825" i="25"/>
  <c r="C1825" i="25"/>
  <c r="D1825" i="25"/>
  <c r="E1825" i="25"/>
  <c r="F1825" i="25"/>
  <c r="B1826" i="25"/>
  <c r="C1826" i="25"/>
  <c r="D1826" i="25"/>
  <c r="E1826" i="25"/>
  <c r="F1826" i="25"/>
  <c r="B1827" i="25"/>
  <c r="C1827" i="25"/>
  <c r="D1827" i="25"/>
  <c r="E1827" i="25"/>
  <c r="F1827" i="25"/>
  <c r="B1828" i="25"/>
  <c r="C1828" i="25"/>
  <c r="D1828" i="25"/>
  <c r="E1828" i="25"/>
  <c r="F1828" i="25"/>
  <c r="B1829" i="25"/>
  <c r="C1829" i="25"/>
  <c r="D1829" i="25"/>
  <c r="E1829" i="25"/>
  <c r="F1829" i="25"/>
  <c r="B1830" i="25"/>
  <c r="C1830" i="25"/>
  <c r="D1830" i="25"/>
  <c r="E1830" i="25"/>
  <c r="F1830" i="25"/>
  <c r="B1831" i="25"/>
  <c r="C1831" i="25"/>
  <c r="D1831" i="25"/>
  <c r="E1831" i="25"/>
  <c r="F1831" i="25"/>
  <c r="B1832" i="25"/>
  <c r="C1832" i="25"/>
  <c r="D1832" i="25"/>
  <c r="E1832" i="25"/>
  <c r="F1832" i="25"/>
  <c r="B1833" i="25"/>
  <c r="C1833" i="25"/>
  <c r="D1833" i="25"/>
  <c r="E1833" i="25"/>
  <c r="F1833" i="25"/>
  <c r="B1834" i="25"/>
  <c r="C1834" i="25"/>
  <c r="D1834" i="25"/>
  <c r="E1834" i="25"/>
  <c r="F1834" i="25"/>
  <c r="B1835" i="25"/>
  <c r="C1835" i="25"/>
  <c r="D1835" i="25"/>
  <c r="E1835" i="25"/>
  <c r="F1835" i="25"/>
  <c r="B1836" i="25"/>
  <c r="C1836" i="25"/>
  <c r="D1836" i="25"/>
  <c r="E1836" i="25"/>
  <c r="F1836" i="25"/>
  <c r="B1837" i="25"/>
  <c r="C1837" i="25"/>
  <c r="D1837" i="25"/>
  <c r="E1837" i="25"/>
  <c r="F1837" i="25"/>
  <c r="B1838" i="25"/>
  <c r="C1838" i="25"/>
  <c r="D1838" i="25"/>
  <c r="E1838" i="25"/>
  <c r="F1838" i="25"/>
  <c r="B1839" i="25"/>
  <c r="C1839" i="25"/>
  <c r="D1839" i="25"/>
  <c r="E1839" i="25"/>
  <c r="F1839" i="25"/>
  <c r="B1840" i="25"/>
  <c r="C1840" i="25"/>
  <c r="D1840" i="25"/>
  <c r="E1840" i="25"/>
  <c r="F1840" i="25"/>
  <c r="B1841" i="25"/>
  <c r="C1841" i="25"/>
  <c r="D1841" i="25"/>
  <c r="E1841" i="25"/>
  <c r="F1841" i="25"/>
  <c r="B1842" i="25"/>
  <c r="C1842" i="25"/>
  <c r="D1842" i="25"/>
  <c r="E1842" i="25"/>
  <c r="F1842" i="25"/>
  <c r="B1843" i="25"/>
  <c r="C1843" i="25"/>
  <c r="D1843" i="25"/>
  <c r="E1843" i="25"/>
  <c r="F1843" i="25"/>
  <c r="B1844" i="25"/>
  <c r="C1844" i="25"/>
  <c r="D1844" i="25"/>
  <c r="E1844" i="25"/>
  <c r="F1844" i="25"/>
  <c r="B1845" i="25"/>
  <c r="C1845" i="25"/>
  <c r="D1845" i="25"/>
  <c r="E1845" i="25"/>
  <c r="F1845" i="25"/>
  <c r="B1846" i="25"/>
  <c r="C1846" i="25"/>
  <c r="D1846" i="25"/>
  <c r="E1846" i="25"/>
  <c r="F1846" i="25"/>
  <c r="B1847" i="25"/>
  <c r="C1847" i="25"/>
  <c r="D1847" i="25"/>
  <c r="E1847" i="25"/>
  <c r="F1847" i="25"/>
  <c r="B1848" i="25"/>
  <c r="C1848" i="25"/>
  <c r="D1848" i="25"/>
  <c r="E1848" i="25"/>
  <c r="F1848" i="25"/>
  <c r="B1849" i="25"/>
  <c r="C1849" i="25"/>
  <c r="D1849" i="25"/>
  <c r="E1849" i="25"/>
  <c r="F1849" i="25"/>
  <c r="B1850" i="25"/>
  <c r="C1850" i="25"/>
  <c r="D1850" i="25"/>
  <c r="E1850" i="25"/>
  <c r="F1850" i="25"/>
  <c r="B1851" i="25"/>
  <c r="C1851" i="25"/>
  <c r="D1851" i="25"/>
  <c r="E1851" i="25"/>
  <c r="F1851" i="25"/>
  <c r="B1852" i="25"/>
  <c r="C1852" i="25"/>
  <c r="D1852" i="25"/>
  <c r="E1852" i="25"/>
  <c r="F1852" i="25"/>
  <c r="B1853" i="25"/>
  <c r="C1853" i="25"/>
  <c r="D1853" i="25"/>
  <c r="E1853" i="25"/>
  <c r="F1853" i="25"/>
  <c r="B1854" i="25"/>
  <c r="C1854" i="25"/>
  <c r="D1854" i="25"/>
  <c r="E1854" i="25"/>
  <c r="F1854" i="25"/>
  <c r="B1855" i="25"/>
  <c r="C1855" i="25"/>
  <c r="D1855" i="25"/>
  <c r="E1855" i="25"/>
  <c r="F1855" i="25"/>
  <c r="B1856" i="25"/>
  <c r="C1856" i="25"/>
  <c r="D1856" i="25"/>
  <c r="E1856" i="25"/>
  <c r="F1856" i="25"/>
  <c r="B1857" i="25"/>
  <c r="C1857" i="25"/>
  <c r="D1857" i="25"/>
  <c r="E1857" i="25"/>
  <c r="F1857" i="25"/>
  <c r="B1858" i="25"/>
  <c r="C1858" i="25"/>
  <c r="D1858" i="25"/>
  <c r="E1858" i="25"/>
  <c r="F1858" i="25"/>
  <c r="B1859" i="25"/>
  <c r="C1859" i="25"/>
  <c r="D1859" i="25"/>
  <c r="E1859" i="25"/>
  <c r="F1859" i="25"/>
  <c r="B1860" i="25"/>
  <c r="C1860" i="25"/>
  <c r="D1860" i="25"/>
  <c r="E1860" i="25"/>
  <c r="F1860" i="25"/>
  <c r="B1861" i="25"/>
  <c r="C1861" i="25"/>
  <c r="D1861" i="25"/>
  <c r="E1861" i="25"/>
  <c r="F1861" i="25"/>
  <c r="B1862" i="25"/>
  <c r="C1862" i="25"/>
  <c r="D1862" i="25"/>
  <c r="E1862" i="25"/>
  <c r="F1862" i="25"/>
  <c r="B1863" i="25"/>
  <c r="C1863" i="25"/>
  <c r="D1863" i="25"/>
  <c r="E1863" i="25"/>
  <c r="F1863" i="25"/>
  <c r="B1864" i="25"/>
  <c r="C1864" i="25"/>
  <c r="D1864" i="25"/>
  <c r="E1864" i="25"/>
  <c r="F1864" i="25"/>
  <c r="B1865" i="25"/>
  <c r="C1865" i="25"/>
  <c r="D1865" i="25"/>
  <c r="E1865" i="25"/>
  <c r="F1865" i="25"/>
  <c r="B1866" i="25"/>
  <c r="C1866" i="25"/>
  <c r="D1866" i="25"/>
  <c r="E1866" i="25"/>
  <c r="F1866" i="25"/>
  <c r="B1867" i="25"/>
  <c r="C1867" i="25"/>
  <c r="D1867" i="25"/>
  <c r="E1867" i="25"/>
  <c r="F1867" i="25"/>
  <c r="B1868" i="25"/>
  <c r="C1868" i="25"/>
  <c r="D1868" i="25"/>
  <c r="E1868" i="25"/>
  <c r="F1868" i="25"/>
  <c r="B1869" i="25"/>
  <c r="C1869" i="25"/>
  <c r="D1869" i="25"/>
  <c r="E1869" i="25"/>
  <c r="F1869" i="25"/>
  <c r="B1870" i="25"/>
  <c r="C1870" i="25"/>
  <c r="D1870" i="25"/>
  <c r="E1870" i="25"/>
  <c r="F1870" i="25"/>
  <c r="B1871" i="25"/>
  <c r="C1871" i="25"/>
  <c r="D1871" i="25"/>
  <c r="E1871" i="25"/>
  <c r="F1871" i="25"/>
  <c r="B1872" i="25"/>
  <c r="C1872" i="25"/>
  <c r="D1872" i="25"/>
  <c r="E1872" i="25"/>
  <c r="F1872" i="25"/>
  <c r="B1873" i="25"/>
  <c r="C1873" i="25"/>
  <c r="D1873" i="25"/>
  <c r="E1873" i="25"/>
  <c r="F1873" i="25"/>
  <c r="B1874" i="25"/>
  <c r="C1874" i="25"/>
  <c r="D1874" i="25"/>
  <c r="E1874" i="25"/>
  <c r="F1874" i="25"/>
  <c r="B1875" i="25"/>
  <c r="C1875" i="25"/>
  <c r="D1875" i="25"/>
  <c r="E1875" i="25"/>
  <c r="F1875" i="25"/>
  <c r="B1876" i="25"/>
  <c r="C1876" i="25"/>
  <c r="D1876" i="25"/>
  <c r="E1876" i="25"/>
  <c r="F1876" i="25"/>
  <c r="B1877" i="25"/>
  <c r="C1877" i="25"/>
  <c r="D1877" i="25"/>
  <c r="E1877" i="25"/>
  <c r="F1877" i="25"/>
  <c r="B1878" i="25"/>
  <c r="C1878" i="25"/>
  <c r="D1878" i="25"/>
  <c r="E1878" i="25"/>
  <c r="F1878" i="25"/>
  <c r="B1879" i="25"/>
  <c r="C1879" i="25"/>
  <c r="D1879" i="25"/>
  <c r="E1879" i="25"/>
  <c r="F1879" i="25"/>
  <c r="B1880" i="25"/>
  <c r="C1880" i="25"/>
  <c r="D1880" i="25"/>
  <c r="E1880" i="25"/>
  <c r="F1880" i="25"/>
  <c r="B1881" i="25"/>
  <c r="C1881" i="25"/>
  <c r="D1881" i="25"/>
  <c r="E1881" i="25"/>
  <c r="F1881" i="25"/>
  <c r="B1882" i="25"/>
  <c r="C1882" i="25"/>
  <c r="D1882" i="25"/>
  <c r="E1882" i="25"/>
  <c r="F1882" i="25"/>
  <c r="B1883" i="25"/>
  <c r="C1883" i="25"/>
  <c r="D1883" i="25"/>
  <c r="E1883" i="25"/>
  <c r="F1883" i="25"/>
  <c r="B1884" i="25"/>
  <c r="C1884" i="25"/>
  <c r="D1884" i="25"/>
  <c r="E1884" i="25"/>
  <c r="F1884" i="25"/>
  <c r="B1885" i="25"/>
  <c r="C1885" i="25"/>
  <c r="D1885" i="25"/>
  <c r="E1885" i="25"/>
  <c r="F1885" i="25"/>
  <c r="B1886" i="25"/>
  <c r="C1886" i="25"/>
  <c r="D1886" i="25"/>
  <c r="E1886" i="25"/>
  <c r="F1886" i="25"/>
  <c r="B1887" i="25"/>
  <c r="C1887" i="25"/>
  <c r="D1887" i="25"/>
  <c r="E1887" i="25"/>
  <c r="F1887" i="25"/>
  <c r="B1888" i="25"/>
  <c r="C1888" i="25"/>
  <c r="D1888" i="25"/>
  <c r="E1888" i="25"/>
  <c r="F1888" i="25"/>
  <c r="B1889" i="25"/>
  <c r="C1889" i="25"/>
  <c r="D1889" i="25"/>
  <c r="E1889" i="25"/>
  <c r="F1889" i="25"/>
  <c r="B1890" i="25"/>
  <c r="C1890" i="25"/>
  <c r="D1890" i="25"/>
  <c r="E1890" i="25"/>
  <c r="F1890" i="25"/>
  <c r="B1891" i="25"/>
  <c r="C1891" i="25"/>
  <c r="D1891" i="25"/>
  <c r="E1891" i="25"/>
  <c r="F1891" i="25"/>
  <c r="B1892" i="25"/>
  <c r="C1892" i="25"/>
  <c r="D1892" i="25"/>
  <c r="E1892" i="25"/>
  <c r="F1892" i="25"/>
  <c r="B1893" i="25"/>
  <c r="C1893" i="25"/>
  <c r="D1893" i="25"/>
  <c r="E1893" i="25"/>
  <c r="F1893" i="25"/>
  <c r="B1894" i="25"/>
  <c r="C1894" i="25"/>
  <c r="D1894" i="25"/>
  <c r="E1894" i="25"/>
  <c r="F1894" i="25"/>
  <c r="B1895" i="25"/>
  <c r="C1895" i="25"/>
  <c r="D1895" i="25"/>
  <c r="E1895" i="25"/>
  <c r="F1895" i="25"/>
  <c r="B1896" i="25"/>
  <c r="C1896" i="25"/>
  <c r="D1896" i="25"/>
  <c r="E1896" i="25"/>
  <c r="F1896" i="25"/>
  <c r="B1897" i="25"/>
  <c r="C1897" i="25"/>
  <c r="D1897" i="25"/>
  <c r="E1897" i="25"/>
  <c r="F1897" i="25"/>
  <c r="B1898" i="25"/>
  <c r="C1898" i="25"/>
  <c r="D1898" i="25"/>
  <c r="E1898" i="25"/>
  <c r="F1898" i="25"/>
  <c r="B1899" i="25"/>
  <c r="C1899" i="25"/>
  <c r="D1899" i="25"/>
  <c r="E1899" i="25"/>
  <c r="F1899" i="25"/>
  <c r="B1900" i="25"/>
  <c r="C1900" i="25"/>
  <c r="D1900" i="25"/>
  <c r="E1900" i="25"/>
  <c r="F1900" i="25"/>
  <c r="B1901" i="25"/>
  <c r="C1901" i="25"/>
  <c r="D1901" i="25"/>
  <c r="E1901" i="25"/>
  <c r="F1901" i="25"/>
  <c r="B1902" i="25"/>
  <c r="C1902" i="25"/>
  <c r="D1902" i="25"/>
  <c r="E1902" i="25"/>
  <c r="F1902" i="25"/>
  <c r="B1903" i="25"/>
  <c r="C1903" i="25"/>
  <c r="D1903" i="25"/>
  <c r="E1903" i="25"/>
  <c r="F1903" i="25"/>
  <c r="B1904" i="25"/>
  <c r="C1904" i="25"/>
  <c r="D1904" i="25"/>
  <c r="E1904" i="25"/>
  <c r="F1904" i="25"/>
  <c r="B1905" i="25"/>
  <c r="C1905" i="25"/>
  <c r="D1905" i="25"/>
  <c r="E1905" i="25"/>
  <c r="F1905" i="25"/>
  <c r="B1906" i="25"/>
  <c r="C1906" i="25"/>
  <c r="D1906" i="25"/>
  <c r="E1906" i="25"/>
  <c r="F1906" i="25"/>
  <c r="B1907" i="25"/>
  <c r="C1907" i="25"/>
  <c r="D1907" i="25"/>
  <c r="E1907" i="25"/>
  <c r="F1907" i="25"/>
  <c r="B1908" i="25"/>
  <c r="C1908" i="25"/>
  <c r="D1908" i="25"/>
  <c r="E1908" i="25"/>
  <c r="F1908" i="25"/>
  <c r="B1909" i="25"/>
  <c r="C1909" i="25"/>
  <c r="D1909" i="25"/>
  <c r="E1909" i="25"/>
  <c r="F1909" i="25"/>
  <c r="B1910" i="25"/>
  <c r="C1910" i="25"/>
  <c r="D1910" i="25"/>
  <c r="E1910" i="25"/>
  <c r="F1910" i="25"/>
  <c r="B1911" i="25"/>
  <c r="C1911" i="25"/>
  <c r="D1911" i="25"/>
  <c r="E1911" i="25"/>
  <c r="F1911" i="25"/>
  <c r="B1912" i="25"/>
  <c r="C1912" i="25"/>
  <c r="D1912" i="25"/>
  <c r="E1912" i="25"/>
  <c r="F1912" i="25"/>
  <c r="B1913" i="25"/>
  <c r="C1913" i="25"/>
  <c r="D1913" i="25"/>
  <c r="E1913" i="25"/>
  <c r="F1913" i="25"/>
  <c r="B1914" i="25"/>
  <c r="C1914" i="25"/>
  <c r="D1914" i="25"/>
  <c r="E1914" i="25"/>
  <c r="F1914" i="25"/>
  <c r="B1915" i="25"/>
  <c r="C1915" i="25"/>
  <c r="D1915" i="25"/>
  <c r="E1915" i="25"/>
  <c r="F1915" i="25"/>
  <c r="B1916" i="25"/>
  <c r="C1916" i="25"/>
  <c r="D1916" i="25"/>
  <c r="E1916" i="25"/>
  <c r="F1916" i="25"/>
  <c r="B1917" i="25"/>
  <c r="C1917" i="25"/>
  <c r="D1917" i="25"/>
  <c r="E1917" i="25"/>
  <c r="F1917" i="25"/>
  <c r="B1918" i="25"/>
  <c r="C1918" i="25"/>
  <c r="D1918" i="25"/>
  <c r="E1918" i="25"/>
  <c r="F1918" i="25"/>
  <c r="B1919" i="25"/>
  <c r="C1919" i="25"/>
  <c r="D1919" i="25"/>
  <c r="E1919" i="25"/>
  <c r="F1919" i="25"/>
  <c r="B1920" i="25"/>
  <c r="C1920" i="25"/>
  <c r="D1920" i="25"/>
  <c r="E1920" i="25"/>
  <c r="F1920" i="25"/>
  <c r="B1921" i="25"/>
  <c r="C1921" i="25"/>
  <c r="D1921" i="25"/>
  <c r="E1921" i="25"/>
  <c r="F1921" i="25"/>
  <c r="B1922" i="25"/>
  <c r="C1922" i="25"/>
  <c r="D1922" i="25"/>
  <c r="E1922" i="25"/>
  <c r="F1922" i="25"/>
  <c r="B1923" i="25"/>
  <c r="C1923" i="25"/>
  <c r="D1923" i="25"/>
  <c r="E1923" i="25"/>
  <c r="F1923" i="25"/>
  <c r="B1924" i="25"/>
  <c r="C1924" i="25"/>
  <c r="D1924" i="25"/>
  <c r="E1924" i="25"/>
  <c r="F1924" i="25"/>
  <c r="B1925" i="25"/>
  <c r="C1925" i="25"/>
  <c r="D1925" i="25"/>
  <c r="E1925" i="25"/>
  <c r="F1925" i="25"/>
  <c r="B1926" i="25"/>
  <c r="C1926" i="25"/>
  <c r="D1926" i="25"/>
  <c r="E1926" i="25"/>
  <c r="F1926" i="25"/>
  <c r="B1927" i="25"/>
  <c r="C1927" i="25"/>
  <c r="D1927" i="25"/>
  <c r="E1927" i="25"/>
  <c r="F1927" i="25"/>
  <c r="B1928" i="25"/>
  <c r="C1928" i="25"/>
  <c r="D1928" i="25"/>
  <c r="E1928" i="25"/>
  <c r="F1928" i="25"/>
  <c r="B1929" i="25"/>
  <c r="C1929" i="25"/>
  <c r="D1929" i="25"/>
  <c r="E1929" i="25"/>
  <c r="F1929" i="25"/>
  <c r="B1930" i="25"/>
  <c r="C1930" i="25"/>
  <c r="D1930" i="25"/>
  <c r="E1930" i="25"/>
  <c r="F1930" i="25"/>
  <c r="B1931" i="25"/>
  <c r="C1931" i="25"/>
  <c r="D1931" i="25"/>
  <c r="E1931" i="25"/>
  <c r="F1931" i="25"/>
  <c r="B1932" i="25"/>
  <c r="C1932" i="25"/>
  <c r="D1932" i="25"/>
  <c r="E1932" i="25"/>
  <c r="F1932" i="25"/>
  <c r="B1933" i="25"/>
  <c r="C1933" i="25"/>
  <c r="D1933" i="25"/>
  <c r="E1933" i="25"/>
  <c r="F1933" i="25"/>
  <c r="B1934" i="25"/>
  <c r="C1934" i="25"/>
  <c r="D1934" i="25"/>
  <c r="E1934" i="25"/>
  <c r="F1934" i="25"/>
  <c r="B1935" i="25"/>
  <c r="C1935" i="25"/>
  <c r="D1935" i="25"/>
  <c r="E1935" i="25"/>
  <c r="F1935" i="25"/>
  <c r="B1936" i="25"/>
  <c r="C1936" i="25"/>
  <c r="D1936" i="25"/>
  <c r="E1936" i="25"/>
  <c r="F1936" i="25"/>
  <c r="B1937" i="25"/>
  <c r="C1937" i="25"/>
  <c r="D1937" i="25"/>
  <c r="E1937" i="25"/>
  <c r="F1937" i="25"/>
  <c r="B1938" i="25"/>
  <c r="C1938" i="25"/>
  <c r="D1938" i="25"/>
  <c r="E1938" i="25"/>
  <c r="F1938" i="25"/>
  <c r="B1939" i="25"/>
  <c r="C1939" i="25"/>
  <c r="D1939" i="25"/>
  <c r="E1939" i="25"/>
  <c r="F1939" i="25"/>
  <c r="B1940" i="25"/>
  <c r="C1940" i="25"/>
  <c r="D1940" i="25"/>
  <c r="E1940" i="25"/>
  <c r="F1940" i="25"/>
  <c r="B1941" i="25"/>
  <c r="C1941" i="25"/>
  <c r="D1941" i="25"/>
  <c r="E1941" i="25"/>
  <c r="F1941" i="25"/>
  <c r="B1942" i="25"/>
  <c r="C1942" i="25"/>
  <c r="D1942" i="25"/>
  <c r="E1942" i="25"/>
  <c r="F1942" i="25"/>
  <c r="B1943" i="25"/>
  <c r="C1943" i="25"/>
  <c r="D1943" i="25"/>
  <c r="E1943" i="25"/>
  <c r="F1943" i="25"/>
  <c r="B1944" i="25"/>
  <c r="C1944" i="25"/>
  <c r="D1944" i="25"/>
  <c r="E1944" i="25"/>
  <c r="F1944" i="25"/>
  <c r="B1945" i="25"/>
  <c r="C1945" i="25"/>
  <c r="D1945" i="25"/>
  <c r="E1945" i="25"/>
  <c r="F1945" i="25"/>
  <c r="B1946" i="25"/>
  <c r="C1946" i="25"/>
  <c r="D1946" i="25"/>
  <c r="E1946" i="25"/>
  <c r="F1946" i="25"/>
  <c r="B1947" i="25"/>
  <c r="C1947" i="25"/>
  <c r="D1947" i="25"/>
  <c r="E1947" i="25"/>
  <c r="F1947" i="25"/>
  <c r="B1948" i="25"/>
  <c r="C1948" i="25"/>
  <c r="D1948" i="25"/>
  <c r="E1948" i="25"/>
  <c r="F1948" i="25"/>
  <c r="B1949" i="25"/>
  <c r="C1949" i="25"/>
  <c r="D1949" i="25"/>
  <c r="E1949" i="25"/>
  <c r="F1949" i="25"/>
  <c r="B1950" i="25"/>
  <c r="C1950" i="25"/>
  <c r="D1950" i="25"/>
  <c r="E1950" i="25"/>
  <c r="F1950" i="25"/>
  <c r="B1951" i="25"/>
  <c r="C1951" i="25"/>
  <c r="D1951" i="25"/>
  <c r="E1951" i="25"/>
  <c r="F1951" i="25"/>
  <c r="B1952" i="25"/>
  <c r="C1952" i="25"/>
  <c r="D1952" i="25"/>
  <c r="E1952" i="25"/>
  <c r="F1952" i="25"/>
  <c r="B1953" i="25"/>
  <c r="C1953" i="25"/>
  <c r="D1953" i="25"/>
  <c r="E1953" i="25"/>
  <c r="F1953" i="25"/>
  <c r="B1954" i="25"/>
  <c r="C1954" i="25"/>
  <c r="D1954" i="25"/>
  <c r="E1954" i="25"/>
  <c r="F1954" i="25"/>
  <c r="B1955" i="25"/>
  <c r="C1955" i="25"/>
  <c r="D1955" i="25"/>
  <c r="E1955" i="25"/>
  <c r="F1955" i="25"/>
  <c r="B1956" i="25"/>
  <c r="C1956" i="25"/>
  <c r="D1956" i="25"/>
  <c r="E1956" i="25"/>
  <c r="F1956" i="25"/>
  <c r="B1957" i="25"/>
  <c r="C1957" i="25"/>
  <c r="D1957" i="25"/>
  <c r="E1957" i="25"/>
  <c r="F1957" i="25"/>
  <c r="B1958" i="25"/>
  <c r="C1958" i="25"/>
  <c r="D1958" i="25"/>
  <c r="E1958" i="25"/>
  <c r="F1958" i="25"/>
  <c r="B1959" i="25"/>
  <c r="C1959" i="25"/>
  <c r="D1959" i="25"/>
  <c r="E1959" i="25"/>
  <c r="F1959" i="25"/>
  <c r="B1960" i="25"/>
  <c r="C1960" i="25"/>
  <c r="D1960" i="25"/>
  <c r="E1960" i="25"/>
  <c r="F1960" i="25"/>
  <c r="B1961" i="25"/>
  <c r="C1961" i="25"/>
  <c r="D1961" i="25"/>
  <c r="E1961" i="25"/>
  <c r="F1961" i="25"/>
  <c r="B1962" i="25"/>
  <c r="C1962" i="25"/>
  <c r="D1962" i="25"/>
  <c r="E1962" i="25"/>
  <c r="F1962" i="25"/>
  <c r="B1963" i="25"/>
  <c r="C1963" i="25"/>
  <c r="D1963" i="25"/>
  <c r="E1963" i="25"/>
  <c r="F1963" i="25"/>
  <c r="B1964" i="25"/>
  <c r="C1964" i="25"/>
  <c r="D1964" i="25"/>
  <c r="E1964" i="25"/>
  <c r="F1964" i="25"/>
  <c r="B1965" i="25"/>
  <c r="C1965" i="25"/>
  <c r="D1965" i="25"/>
  <c r="E1965" i="25"/>
  <c r="F1965" i="25"/>
  <c r="B1966" i="25"/>
  <c r="C1966" i="25"/>
  <c r="D1966" i="25"/>
  <c r="E1966" i="25"/>
  <c r="F1966" i="25"/>
  <c r="B1967" i="25"/>
  <c r="C1967" i="25"/>
  <c r="D1967" i="25"/>
  <c r="E1967" i="25"/>
  <c r="F1967" i="25"/>
  <c r="B1968" i="25"/>
  <c r="C1968" i="25"/>
  <c r="D1968" i="25"/>
  <c r="E1968" i="25"/>
  <c r="F1968" i="25"/>
  <c r="B1969" i="25"/>
  <c r="C1969" i="25"/>
  <c r="D1969" i="25"/>
  <c r="E1969" i="25"/>
  <c r="F1969" i="25"/>
  <c r="B1970" i="25"/>
  <c r="C1970" i="25"/>
  <c r="D1970" i="25"/>
  <c r="E1970" i="25"/>
  <c r="F1970" i="25"/>
  <c r="B1971" i="25"/>
  <c r="C1971" i="25"/>
  <c r="D1971" i="25"/>
  <c r="E1971" i="25"/>
  <c r="F1971" i="25"/>
  <c r="B1972" i="25"/>
  <c r="C1972" i="25"/>
  <c r="D1972" i="25"/>
  <c r="E1972" i="25"/>
  <c r="F1972" i="25"/>
  <c r="B1973" i="25"/>
  <c r="C1973" i="25"/>
  <c r="D1973" i="25"/>
  <c r="E1973" i="25"/>
  <c r="F1973" i="25"/>
  <c r="B1974" i="25"/>
  <c r="C1974" i="25"/>
  <c r="D1974" i="25"/>
  <c r="E1974" i="25"/>
  <c r="F1974" i="25"/>
  <c r="B1975" i="25"/>
  <c r="C1975" i="25"/>
  <c r="D1975" i="25"/>
  <c r="E1975" i="25"/>
  <c r="F1975" i="25"/>
  <c r="B1976" i="25"/>
  <c r="C1976" i="25"/>
  <c r="D1976" i="25"/>
  <c r="E1976" i="25"/>
  <c r="F1976" i="25"/>
  <c r="B1977" i="25"/>
  <c r="C1977" i="25"/>
  <c r="D1977" i="25"/>
  <c r="E1977" i="25"/>
  <c r="F1977" i="25"/>
  <c r="B1978" i="25"/>
  <c r="C1978" i="25"/>
  <c r="D1978" i="25"/>
  <c r="E1978" i="25"/>
  <c r="F1978" i="25"/>
  <c r="B1979" i="25"/>
  <c r="C1979" i="25"/>
  <c r="D1979" i="25"/>
  <c r="E1979" i="25"/>
  <c r="F1979" i="25"/>
  <c r="B1980" i="25"/>
  <c r="C1980" i="25"/>
  <c r="D1980" i="25"/>
  <c r="E1980" i="25"/>
  <c r="F1980" i="25"/>
  <c r="B1981" i="25"/>
  <c r="C1981" i="25"/>
  <c r="D1981" i="25"/>
  <c r="E1981" i="25"/>
  <c r="F1981" i="25"/>
  <c r="B1982" i="25"/>
  <c r="C1982" i="25"/>
  <c r="D1982" i="25"/>
  <c r="E1982" i="25"/>
  <c r="F1982" i="25"/>
  <c r="B1983" i="25"/>
  <c r="C1983" i="25"/>
  <c r="D1983" i="25"/>
  <c r="E1983" i="25"/>
  <c r="F1983" i="25"/>
  <c r="B1984" i="25"/>
  <c r="C1984" i="25"/>
  <c r="D1984" i="25"/>
  <c r="E1984" i="25"/>
  <c r="F1984" i="25"/>
  <c r="B1985" i="25"/>
  <c r="C1985" i="25"/>
  <c r="D1985" i="25"/>
  <c r="E1985" i="25"/>
  <c r="F1985" i="25"/>
  <c r="B1986" i="25"/>
  <c r="C1986" i="25"/>
  <c r="D1986" i="25"/>
  <c r="E1986" i="25"/>
  <c r="F1986" i="25"/>
  <c r="B1987" i="25"/>
  <c r="C1987" i="25"/>
  <c r="D1987" i="25"/>
  <c r="E1987" i="25"/>
  <c r="F1987" i="25"/>
  <c r="B1988" i="25"/>
  <c r="C1988" i="25"/>
  <c r="D1988" i="25"/>
  <c r="E1988" i="25"/>
  <c r="F1988" i="25"/>
  <c r="B1989" i="25"/>
  <c r="C1989" i="25"/>
  <c r="D1989" i="25"/>
  <c r="E1989" i="25"/>
  <c r="F1989" i="25"/>
  <c r="B1990" i="25"/>
  <c r="C1990" i="25"/>
  <c r="D1990" i="25"/>
  <c r="E1990" i="25"/>
  <c r="F1990" i="25"/>
  <c r="B1991" i="25"/>
  <c r="C1991" i="25"/>
  <c r="D1991" i="25"/>
  <c r="E1991" i="25"/>
  <c r="F1991" i="25"/>
  <c r="B1992" i="25"/>
  <c r="C1992" i="25"/>
  <c r="D1992" i="25"/>
  <c r="E1992" i="25"/>
  <c r="F1992" i="25"/>
  <c r="B1993" i="25"/>
  <c r="C1993" i="25"/>
  <c r="D1993" i="25"/>
  <c r="E1993" i="25"/>
  <c r="F1993" i="25"/>
  <c r="B1994" i="25"/>
  <c r="C1994" i="25"/>
  <c r="D1994" i="25"/>
  <c r="E1994" i="25"/>
  <c r="F1994" i="25"/>
  <c r="B1995" i="25"/>
  <c r="C1995" i="25"/>
  <c r="D1995" i="25"/>
  <c r="E1995" i="25"/>
  <c r="F1995" i="25"/>
  <c r="B1996" i="25"/>
  <c r="C1996" i="25"/>
  <c r="D1996" i="25"/>
  <c r="E1996" i="25"/>
  <c r="F1996" i="25"/>
  <c r="B1997" i="25"/>
  <c r="C1997" i="25"/>
  <c r="D1997" i="25"/>
  <c r="E1997" i="25"/>
  <c r="F1997" i="25"/>
  <c r="B1998" i="25"/>
  <c r="C1998" i="25"/>
  <c r="D1998" i="25"/>
  <c r="E1998" i="25"/>
  <c r="F1998" i="25"/>
  <c r="B1999" i="25"/>
  <c r="C1999" i="25"/>
  <c r="D1999" i="25"/>
  <c r="E1999" i="25"/>
  <c r="F1999" i="25"/>
  <c r="B2000" i="25"/>
  <c r="C2000" i="25"/>
  <c r="D2000" i="25"/>
  <c r="E2000" i="25"/>
  <c r="F2000" i="25"/>
  <c r="B2001" i="25"/>
  <c r="C2001" i="25"/>
  <c r="D2001" i="25"/>
  <c r="E2001" i="25"/>
  <c r="F2001" i="25"/>
  <c r="B2002" i="25"/>
  <c r="C2002" i="25"/>
  <c r="D2002" i="25"/>
  <c r="E2002" i="25"/>
  <c r="F2002" i="25"/>
  <c r="B2003" i="25"/>
  <c r="C2003" i="25"/>
  <c r="D2003" i="25"/>
  <c r="E2003" i="25"/>
  <c r="F2003" i="25"/>
  <c r="B2004" i="25"/>
  <c r="C2004" i="25"/>
  <c r="D2004" i="25"/>
  <c r="E2004" i="25"/>
  <c r="F2004" i="25"/>
  <c r="B2005" i="25"/>
  <c r="C2005" i="25"/>
  <c r="D2005" i="25"/>
  <c r="E2005" i="25"/>
  <c r="F2005" i="25"/>
  <c r="B2006" i="25"/>
  <c r="C2006" i="25"/>
  <c r="D2006" i="25"/>
  <c r="E2006" i="25"/>
  <c r="F2006" i="25"/>
  <c r="B2007" i="25"/>
  <c r="C2007" i="25"/>
  <c r="D2007" i="25"/>
  <c r="E2007" i="25"/>
  <c r="F2007" i="25"/>
  <c r="B2008" i="25"/>
  <c r="C2008" i="25"/>
  <c r="D2008" i="25"/>
  <c r="E2008" i="25"/>
  <c r="F2008" i="25"/>
  <c r="B2009" i="25"/>
  <c r="C2009" i="25"/>
  <c r="D2009" i="25"/>
  <c r="E2009" i="25"/>
  <c r="F2009" i="25"/>
  <c r="B2010" i="25"/>
  <c r="C2010" i="25"/>
  <c r="D2010" i="25"/>
  <c r="E2010" i="25"/>
  <c r="F2010" i="25"/>
  <c r="B2011" i="25"/>
  <c r="C2011" i="25"/>
  <c r="D2011" i="25"/>
  <c r="E2011" i="25"/>
  <c r="F2011" i="25"/>
  <c r="B2012" i="25"/>
  <c r="C2012" i="25"/>
  <c r="D2012" i="25"/>
  <c r="E2012" i="25"/>
  <c r="F2012" i="25"/>
  <c r="B2013" i="25"/>
  <c r="C2013" i="25"/>
  <c r="D2013" i="25"/>
  <c r="E2013" i="25"/>
  <c r="F2013" i="25"/>
  <c r="B2014" i="25"/>
  <c r="C2014" i="25"/>
  <c r="D2014" i="25"/>
  <c r="E2014" i="25"/>
  <c r="F2014" i="25"/>
  <c r="B2015" i="25"/>
  <c r="C2015" i="25"/>
  <c r="D2015" i="25"/>
  <c r="E2015" i="25"/>
  <c r="F2015" i="25"/>
  <c r="F16" i="25"/>
  <c r="E16" i="25"/>
  <c r="D16" i="25"/>
  <c r="C16" i="25"/>
  <c r="B16" i="25"/>
  <c r="W5" i="12" a="1"/>
  <c r="W5" i="12" s="1"/>
  <c r="V19" i="25"/>
  <c r="U13" i="25" l="1"/>
  <c r="B22" i="24" l="1"/>
  <c r="P19" i="16" l="1"/>
  <c r="P18" i="16"/>
  <c r="P17" i="16"/>
  <c r="P16" i="16"/>
  <c r="P15" i="16"/>
  <c r="P14" i="16"/>
  <c r="P13" i="16"/>
  <c r="P12" i="16"/>
  <c r="P11" i="16"/>
  <c r="P10" i="16"/>
  <c r="P9" i="16"/>
  <c r="P8" i="16"/>
  <c r="P7" i="16"/>
  <c r="P6" i="16"/>
  <c r="P5" i="16"/>
  <c r="P4" i="16"/>
  <c r="Q15" i="16" l="1"/>
  <c r="U15" i="16" s="1"/>
  <c r="Q7" i="16"/>
  <c r="U7" i="16" s="1"/>
  <c r="Q18" i="16"/>
  <c r="U18" i="16" s="1"/>
  <c r="P2" i="16"/>
  <c r="Q12" i="16"/>
  <c r="Q9" i="16"/>
  <c r="Q17" i="16"/>
  <c r="Q4" i="16"/>
  <c r="Q6" i="16"/>
  <c r="Q14" i="16"/>
  <c r="Q11" i="16"/>
  <c r="Q19" i="16"/>
  <c r="Q8" i="16"/>
  <c r="Q16" i="16"/>
  <c r="Q13" i="16"/>
  <c r="Q5" i="16"/>
  <c r="Q10" i="16"/>
  <c r="T15" i="16" l="1"/>
  <c r="T7" i="16"/>
  <c r="T18" i="16"/>
  <c r="U9" i="16"/>
  <c r="T9" i="16"/>
  <c r="U19" i="16"/>
  <c r="T19" i="16"/>
  <c r="U12" i="16"/>
  <c r="T12" i="16"/>
  <c r="T8" i="16"/>
  <c r="U8" i="16"/>
  <c r="U11" i="16"/>
  <c r="T11" i="16"/>
  <c r="U14" i="16"/>
  <c r="T14" i="16"/>
  <c r="T16" i="16"/>
  <c r="U16" i="16"/>
  <c r="U10" i="16"/>
  <c r="T10" i="16"/>
  <c r="R13" i="16"/>
  <c r="R16" i="16"/>
  <c r="R8" i="16"/>
  <c r="U6" i="16"/>
  <c r="R10" i="16"/>
  <c r="R19" i="16"/>
  <c r="R11" i="16"/>
  <c r="T6" i="16"/>
  <c r="R14" i="16"/>
  <c r="R17" i="16"/>
  <c r="R9" i="16"/>
  <c r="R12" i="16"/>
  <c r="R15" i="16"/>
  <c r="R7" i="16"/>
  <c r="R18" i="16"/>
  <c r="R6" i="16"/>
  <c r="U5" i="16"/>
  <c r="T5" i="16"/>
  <c r="U4" i="16"/>
  <c r="T4" i="16"/>
  <c r="T13" i="16"/>
  <c r="U13" i="16"/>
  <c r="U17" i="16"/>
  <c r="T17" i="16"/>
  <c r="U6" i="25" l="1"/>
  <c r="W6" i="12" l="1" a="1"/>
  <c r="W6" i="12" s="1"/>
  <c r="W7" i="12" a="1"/>
  <c r="W7" i="12" s="1"/>
  <c r="W8" i="12" a="1"/>
  <c r="W8" i="12" s="1"/>
  <c r="W9" i="12" a="1"/>
  <c r="W9" i="12" s="1"/>
  <c r="W10" i="12" a="1"/>
  <c r="W10" i="12" s="1"/>
  <c r="W11" i="12" a="1"/>
  <c r="W11" i="12" s="1"/>
  <c r="W12" i="12" a="1"/>
  <c r="W12" i="12" s="1"/>
  <c r="W13" i="12" a="1"/>
  <c r="W13" i="12" s="1"/>
  <c r="W14" i="12" a="1"/>
  <c r="W14" i="12" s="1"/>
  <c r="W15" i="12" a="1"/>
  <c r="W15" i="12" s="1"/>
  <c r="W16" i="12" a="1"/>
  <c r="W16" i="12" s="1"/>
  <c r="W17" i="12" a="1"/>
  <c r="W17" i="12" s="1"/>
  <c r="W18" i="12" a="1"/>
  <c r="W18" i="12" s="1"/>
  <c r="W19" i="12" a="1"/>
  <c r="W19" i="12" s="1"/>
  <c r="W20" i="12" a="1"/>
  <c r="W20" i="12" s="1"/>
  <c r="W21" i="12" a="1"/>
  <c r="W21" i="12" s="1"/>
  <c r="W22" i="12" a="1"/>
  <c r="W22" i="12" s="1"/>
  <c r="W23" i="12" a="1"/>
  <c r="W23" i="12" s="1"/>
  <c r="W24" i="12" a="1"/>
  <c r="W24" i="12" s="1"/>
  <c r="W25" i="12" a="1"/>
  <c r="W25" i="12" s="1"/>
  <c r="W26" i="12" a="1"/>
  <c r="W26" i="12" s="1"/>
  <c r="W27" i="12" a="1"/>
  <c r="W27" i="12" s="1"/>
  <c r="W28" i="12" a="1"/>
  <c r="W28" i="12" s="1"/>
  <c r="W29" i="12" a="1"/>
  <c r="W29" i="12" s="1"/>
  <c r="W30" i="12" a="1"/>
  <c r="W30" i="12" s="1"/>
  <c r="W31" i="12" a="1"/>
  <c r="W31" i="12" s="1"/>
  <c r="W32" i="12" a="1"/>
  <c r="W32" i="12" s="1"/>
  <c r="W33" i="12" a="1"/>
  <c r="W33" i="12" s="1"/>
  <c r="W34" i="12" a="1"/>
  <c r="W34" i="12" s="1"/>
  <c r="W35" i="12" a="1"/>
  <c r="W35" i="12" s="1"/>
  <c r="W36" i="12" a="1"/>
  <c r="W36" i="12" s="1"/>
  <c r="W37" i="12" a="1"/>
  <c r="W37" i="12" s="1"/>
  <c r="W38" i="12" a="1"/>
  <c r="W38" i="12" s="1"/>
  <c r="W39" i="12" a="1"/>
  <c r="W39" i="12" s="1"/>
  <c r="W40" i="12" a="1"/>
  <c r="W40" i="12" s="1"/>
  <c r="W41" i="12" a="1"/>
  <c r="W41" i="12" s="1"/>
  <c r="W42" i="12" a="1"/>
  <c r="W42" i="12" s="1"/>
  <c r="W43" i="12" a="1"/>
  <c r="W43" i="12" s="1"/>
  <c r="W44" i="12" a="1"/>
  <c r="W44" i="12" s="1"/>
  <c r="W45" i="12" a="1"/>
  <c r="W45" i="12" s="1"/>
  <c r="W46" i="12" a="1"/>
  <c r="W46" i="12" s="1"/>
  <c r="W47" i="12" a="1"/>
  <c r="W47" i="12" s="1"/>
  <c r="W48" i="12" a="1"/>
  <c r="W48" i="12" s="1"/>
  <c r="W49" i="12" a="1"/>
  <c r="W49" i="12" s="1"/>
  <c r="W50" i="12" a="1"/>
  <c r="W50" i="12" s="1"/>
  <c r="W51" i="12" a="1"/>
  <c r="W51" i="12" s="1"/>
  <c r="W52" i="12" a="1"/>
  <c r="W52" i="12" s="1"/>
  <c r="W53" i="12" a="1"/>
  <c r="W53" i="12" s="1"/>
  <c r="W54" i="12" a="1"/>
  <c r="W54" i="12" s="1"/>
  <c r="W55" i="12" a="1"/>
  <c r="W55" i="12" s="1"/>
  <c r="W56" i="12" a="1"/>
  <c r="W56" i="12" s="1"/>
  <c r="W57" i="12" a="1"/>
  <c r="W57" i="12" s="1"/>
  <c r="W58" i="12" a="1"/>
  <c r="W58" i="12" s="1"/>
  <c r="W59" i="12" a="1"/>
  <c r="W59" i="12" s="1"/>
  <c r="W60" i="12" a="1"/>
  <c r="W60" i="12" s="1"/>
  <c r="W61" i="12" a="1"/>
  <c r="W61" i="12" s="1"/>
  <c r="W62" i="12" a="1"/>
  <c r="W62" i="12" s="1"/>
  <c r="W63" i="12" a="1"/>
  <c r="W63" i="12" s="1"/>
  <c r="W64" i="12" a="1"/>
  <c r="W64" i="12" s="1"/>
  <c r="W65" i="12" a="1"/>
  <c r="W65" i="12" s="1"/>
  <c r="W66" i="12" a="1"/>
  <c r="W66" i="12" s="1"/>
  <c r="W67" i="12" a="1"/>
  <c r="W67" i="12" s="1"/>
  <c r="W68" i="12" a="1"/>
  <c r="W68" i="12" s="1"/>
  <c r="W69" i="12" a="1"/>
  <c r="W69" i="12" s="1"/>
  <c r="W70" i="12" a="1"/>
  <c r="W70" i="12" s="1"/>
  <c r="W71" i="12" a="1"/>
  <c r="W71" i="12" s="1"/>
  <c r="W72" i="12" a="1"/>
  <c r="W72" i="12" s="1"/>
  <c r="W73" i="12" a="1"/>
  <c r="W73" i="12" s="1"/>
  <c r="W74" i="12" a="1"/>
  <c r="W74" i="12" s="1"/>
  <c r="W75" i="12" a="1"/>
  <c r="W75" i="12" s="1"/>
  <c r="W76" i="12" a="1"/>
  <c r="W76" i="12" s="1"/>
  <c r="W77" i="12" a="1"/>
  <c r="W77" i="12" s="1"/>
  <c r="W78" i="12" a="1"/>
  <c r="W78" i="12" s="1"/>
  <c r="W79" i="12" a="1"/>
  <c r="W79" i="12" s="1"/>
  <c r="W80" i="12" a="1"/>
  <c r="W80" i="12" s="1"/>
  <c r="W81" i="12" a="1"/>
  <c r="W81" i="12" s="1"/>
  <c r="W82" i="12" a="1"/>
  <c r="W82" i="12" s="1"/>
  <c r="W83" i="12" a="1"/>
  <c r="W83" i="12" s="1"/>
  <c r="W84" i="12" a="1"/>
  <c r="W84" i="12" s="1"/>
  <c r="W85" i="12" a="1"/>
  <c r="W85" i="12" s="1"/>
  <c r="W86" i="12" a="1"/>
  <c r="W86" i="12" s="1"/>
  <c r="W87" i="12" a="1"/>
  <c r="W87" i="12" s="1"/>
  <c r="W88" i="12" a="1"/>
  <c r="W88" i="12" s="1"/>
  <c r="W89" i="12" a="1"/>
  <c r="W89" i="12" s="1"/>
  <c r="W90" i="12" a="1"/>
  <c r="W90" i="12" s="1"/>
  <c r="W91" i="12" a="1"/>
  <c r="W91" i="12" s="1"/>
  <c r="W92" i="12" a="1"/>
  <c r="W92" i="12" s="1"/>
  <c r="W93" i="12" a="1"/>
  <c r="W93" i="12" s="1"/>
  <c r="W94" i="12" a="1"/>
  <c r="W94" i="12" s="1"/>
  <c r="W95" i="12" a="1"/>
  <c r="W95" i="12" s="1"/>
  <c r="W96" i="12" a="1"/>
  <c r="W96" i="12" s="1"/>
  <c r="W97" i="12" a="1"/>
  <c r="W97" i="12" s="1"/>
  <c r="W98" i="12" a="1"/>
  <c r="W98" i="12" s="1"/>
  <c r="W99" i="12" a="1"/>
  <c r="W99" i="12" s="1"/>
  <c r="W100" i="12" a="1"/>
  <c r="W100" i="12" s="1"/>
  <c r="W101" i="12" a="1"/>
  <c r="W101" i="12" s="1"/>
  <c r="W102" i="12" a="1"/>
  <c r="W102" i="12" s="1"/>
  <c r="W103" i="12" a="1"/>
  <c r="W103" i="12" s="1"/>
  <c r="W104" i="12" a="1"/>
  <c r="W104" i="12" s="1"/>
  <c r="W105" i="12" a="1"/>
  <c r="W105" i="12" s="1"/>
  <c r="W106" i="12" a="1"/>
  <c r="W106" i="12" s="1"/>
  <c r="W107" i="12" a="1"/>
  <c r="W107" i="12" s="1"/>
  <c r="W108" i="12" a="1"/>
  <c r="W108" i="12" s="1"/>
  <c r="W109" i="12" a="1"/>
  <c r="W109" i="12" s="1"/>
  <c r="W110" i="12" a="1"/>
  <c r="W110" i="12" s="1"/>
  <c r="W111" i="12" a="1"/>
  <c r="W111" i="12" s="1"/>
  <c r="W112" i="12" a="1"/>
  <c r="W112" i="12" s="1"/>
  <c r="W113" i="12" a="1"/>
  <c r="W113" i="12" s="1"/>
  <c r="W114" i="12" a="1"/>
  <c r="W114" i="12" s="1"/>
  <c r="W115" i="12" a="1"/>
  <c r="W115" i="12" s="1"/>
  <c r="W116" i="12" a="1"/>
  <c r="W116" i="12" s="1"/>
  <c r="W117" i="12" a="1"/>
  <c r="W117" i="12" s="1"/>
  <c r="W118" i="12" a="1"/>
  <c r="W118" i="12" s="1"/>
  <c r="W119" i="12" a="1"/>
  <c r="W119" i="12" s="1"/>
  <c r="W120" i="12" a="1"/>
  <c r="W120" i="12" s="1"/>
  <c r="W121" i="12" a="1"/>
  <c r="W121" i="12" s="1"/>
  <c r="W122" i="12" a="1"/>
  <c r="W122" i="12" s="1"/>
  <c r="W123" i="12" a="1"/>
  <c r="W123" i="12" s="1"/>
  <c r="W124" i="12" a="1"/>
  <c r="W124" i="12" s="1"/>
  <c r="W125" i="12" a="1"/>
  <c r="W125" i="12" s="1"/>
  <c r="W126" i="12" a="1"/>
  <c r="W126" i="12" s="1"/>
  <c r="W127" i="12" a="1"/>
  <c r="W127" i="12" s="1"/>
  <c r="W128" i="12" a="1"/>
  <c r="W128" i="12" s="1"/>
  <c r="W129" i="12" a="1"/>
  <c r="W129" i="12" s="1"/>
  <c r="W130" i="12" a="1"/>
  <c r="W130" i="12" s="1"/>
  <c r="W131" i="12" a="1"/>
  <c r="W131" i="12" s="1"/>
  <c r="W132" i="12" a="1"/>
  <c r="W132" i="12" s="1"/>
  <c r="W133" i="12" a="1"/>
  <c r="W133" i="12" s="1"/>
  <c r="W134" i="12" a="1"/>
  <c r="W134" i="12" s="1"/>
  <c r="W135" i="12" a="1"/>
  <c r="W135" i="12" s="1"/>
  <c r="W136" i="12" a="1"/>
  <c r="W136" i="12" s="1"/>
  <c r="W137" i="12" a="1"/>
  <c r="W137" i="12" s="1"/>
  <c r="W138" i="12" a="1"/>
  <c r="W138" i="12" s="1"/>
  <c r="W139" i="12" a="1"/>
  <c r="W139" i="12" s="1"/>
  <c r="W140" i="12" a="1"/>
  <c r="W140" i="12" s="1"/>
  <c r="W141" i="12" a="1"/>
  <c r="W141" i="12" s="1"/>
  <c r="W142" i="12" a="1"/>
  <c r="W142" i="12" s="1"/>
  <c r="W143" i="12" a="1"/>
  <c r="W143" i="12" s="1"/>
  <c r="W144" i="12" a="1"/>
  <c r="W144" i="12" s="1"/>
  <c r="W145" i="12" a="1"/>
  <c r="W145" i="12" s="1"/>
  <c r="W146" i="12" a="1"/>
  <c r="W146" i="12" s="1"/>
  <c r="W147" i="12" a="1"/>
  <c r="W147" i="12" s="1"/>
  <c r="W148" i="12" a="1"/>
  <c r="W148" i="12" s="1"/>
  <c r="W149" i="12" a="1"/>
  <c r="W149" i="12" s="1"/>
  <c r="W150" i="12" a="1"/>
  <c r="W150" i="12" s="1"/>
  <c r="W151" i="12" a="1"/>
  <c r="W151" i="12" s="1"/>
  <c r="W152" i="12" a="1"/>
  <c r="W152" i="12" s="1"/>
  <c r="W153" i="12" a="1"/>
  <c r="W153" i="12" s="1"/>
  <c r="W154" i="12" a="1"/>
  <c r="W154" i="12" s="1"/>
  <c r="W155" i="12" a="1"/>
  <c r="W155" i="12" s="1"/>
  <c r="W156" i="12" a="1"/>
  <c r="W156" i="12" s="1"/>
  <c r="W157" i="12" a="1"/>
  <c r="W157" i="12" s="1"/>
  <c r="W158" i="12" a="1"/>
  <c r="W158" i="12" s="1"/>
  <c r="W159" i="12" a="1"/>
  <c r="W159" i="12" s="1"/>
  <c r="W160" i="12" a="1"/>
  <c r="W160" i="12" s="1"/>
  <c r="W161" i="12" a="1"/>
  <c r="W161" i="12" s="1"/>
  <c r="W162" i="12" a="1"/>
  <c r="W162" i="12" s="1"/>
  <c r="W163" i="12" a="1"/>
  <c r="W163" i="12" s="1"/>
  <c r="W164" i="12" a="1"/>
  <c r="W164" i="12" s="1"/>
  <c r="W165" i="12" a="1"/>
  <c r="W165" i="12" s="1"/>
  <c r="W166" i="12" a="1"/>
  <c r="W166" i="12" s="1"/>
  <c r="W167" i="12" a="1"/>
  <c r="W167" i="12" s="1"/>
  <c r="W168" i="12" a="1"/>
  <c r="W168" i="12" s="1"/>
  <c r="W169" i="12" a="1"/>
  <c r="W169" i="12" s="1"/>
  <c r="W170" i="12" a="1"/>
  <c r="W170" i="12" s="1"/>
  <c r="W171" i="12" a="1"/>
  <c r="W171" i="12" s="1"/>
  <c r="W172" i="12" a="1"/>
  <c r="W172" i="12" s="1"/>
  <c r="W173" i="12" a="1"/>
  <c r="W173" i="12" s="1"/>
  <c r="W174" i="12" a="1"/>
  <c r="W174" i="12" s="1"/>
  <c r="W175" i="12" a="1"/>
  <c r="W175" i="12" s="1"/>
  <c r="W176" i="12" a="1"/>
  <c r="W176" i="12" s="1"/>
  <c r="W177" i="12" a="1"/>
  <c r="W177" i="12" s="1"/>
  <c r="W178" i="12" a="1"/>
  <c r="W178" i="12" s="1"/>
  <c r="W179" i="12" a="1"/>
  <c r="W179" i="12" s="1"/>
  <c r="W180" i="12" a="1"/>
  <c r="W180" i="12" s="1"/>
  <c r="W181" i="12" a="1"/>
  <c r="W181" i="12" s="1"/>
  <c r="W182" i="12" a="1"/>
  <c r="W182" i="12" s="1"/>
  <c r="W183" i="12" a="1"/>
  <c r="W183" i="12" s="1"/>
  <c r="W184" i="12" a="1"/>
  <c r="W184" i="12" s="1"/>
  <c r="W185" i="12" a="1"/>
  <c r="W185" i="12" s="1"/>
  <c r="W186" i="12" a="1"/>
  <c r="W186" i="12" s="1"/>
  <c r="W187" i="12" a="1"/>
  <c r="W187" i="12" s="1"/>
  <c r="W188" i="12" a="1"/>
  <c r="W188" i="12" s="1"/>
  <c r="W189" i="12" a="1"/>
  <c r="W189" i="12" s="1"/>
  <c r="W190" i="12" a="1"/>
  <c r="W190" i="12" s="1"/>
  <c r="W191" i="12" a="1"/>
  <c r="W191" i="12" s="1"/>
  <c r="W192" i="12" a="1"/>
  <c r="W192" i="12" s="1"/>
  <c r="W193" i="12" a="1"/>
  <c r="W193" i="12" s="1"/>
  <c r="W194" i="12" a="1"/>
  <c r="W194" i="12" s="1"/>
  <c r="W195" i="12" a="1"/>
  <c r="W195" i="12" s="1"/>
  <c r="W196" i="12" a="1"/>
  <c r="W196" i="12" s="1"/>
  <c r="W197" i="12" a="1"/>
  <c r="W197" i="12" s="1"/>
  <c r="W198" i="12" a="1"/>
  <c r="W198" i="12" s="1"/>
  <c r="W199" i="12" a="1"/>
  <c r="W199" i="12" s="1"/>
  <c r="W200" i="12" a="1"/>
  <c r="W200" i="12" s="1"/>
  <c r="W201" i="12" a="1"/>
  <c r="W201" i="12" s="1"/>
  <c r="W202" i="12" a="1"/>
  <c r="W202" i="12" s="1"/>
  <c r="W203" i="12" a="1"/>
  <c r="W203" i="12" s="1"/>
  <c r="W204" i="12" a="1"/>
  <c r="W204" i="12" s="1"/>
  <c r="W205" i="12" a="1"/>
  <c r="W205" i="12" s="1"/>
  <c r="W206" i="12" a="1"/>
  <c r="W206" i="12" s="1"/>
  <c r="W207" i="12" a="1"/>
  <c r="W207" i="12" s="1"/>
  <c r="W4" i="12" a="1"/>
  <c r="W4" i="12" s="1"/>
  <c r="H2002" i="14" a="1"/>
  <c r="L2002" i="14" a="1"/>
  <c r="C2002" i="14" a="1"/>
  <c r="N2002" i="14" a="1"/>
  <c r="B2002" i="14" a="1"/>
  <c r="I2002" i="14" a="1"/>
  <c r="O2002" i="14" a="1"/>
  <c r="D2002" i="14" a="1"/>
  <c r="M2002" i="14" a="1"/>
  <c r="J2002" i="14" a="1"/>
  <c r="A2002" i="14" a="1"/>
  <c r="G2002" i="14" a="1"/>
  <c r="F2002" i="14" a="1"/>
  <c r="L2002" i="14" l="1"/>
  <c r="A2002" i="14"/>
  <c r="I2002" i="14"/>
  <c r="M2002" i="14"/>
  <c r="H2002" i="14"/>
  <c r="B2002" i="14"/>
  <c r="F2002" i="14"/>
  <c r="J2002" i="14"/>
  <c r="N2002" i="14"/>
  <c r="D2002" i="14"/>
  <c r="C2002" i="14"/>
  <c r="G2002" i="14"/>
  <c r="O2002" i="14"/>
  <c r="E22" i="1"/>
  <c r="M1943" i="25" l="1"/>
  <c r="M895" i="25"/>
  <c r="M887" i="25"/>
  <c r="M855" i="25"/>
  <c r="M799" i="25"/>
  <c r="M1496" i="25"/>
  <c r="M1456" i="25"/>
  <c r="M1312" i="25"/>
  <c r="M720" i="25"/>
  <c r="M672" i="25"/>
  <c r="M2014" i="25"/>
  <c r="M1934" i="25"/>
  <c r="M1886" i="25"/>
  <c r="M1846" i="25"/>
  <c r="M1790" i="25"/>
  <c r="M1758" i="25"/>
  <c r="M1750" i="25"/>
  <c r="M1622" i="25"/>
  <c r="M1590" i="25"/>
  <c r="M1494" i="25"/>
  <c r="M1486" i="25"/>
  <c r="M1358" i="25"/>
  <c r="M1206" i="25"/>
  <c r="M1110" i="25"/>
  <c r="M1078" i="25"/>
  <c r="M982" i="25"/>
  <c r="M974" i="25"/>
  <c r="M846" i="25"/>
  <c r="M694" i="25"/>
  <c r="M598" i="25"/>
  <c r="M566" i="25"/>
  <c r="M470" i="25"/>
  <c r="M462" i="25"/>
  <c r="M334" i="25"/>
  <c r="M2008" i="25"/>
  <c r="M1664" i="25"/>
  <c r="M1520" i="25"/>
  <c r="M960" i="25"/>
  <c r="M768" i="25"/>
  <c r="M416" i="25"/>
  <c r="M240" i="25"/>
  <c r="M1989" i="25"/>
  <c r="M1957" i="25"/>
  <c r="M1949" i="25"/>
  <c r="M1925" i="25"/>
  <c r="M1893" i="25"/>
  <c r="M1829" i="25"/>
  <c r="M1821" i="25"/>
  <c r="M1757" i="25"/>
  <c r="M1693" i="25"/>
  <c r="M1669" i="25"/>
  <c r="M1573" i="25"/>
  <c r="M1541" i="25"/>
  <c r="M1477" i="25"/>
  <c r="M1445" i="25"/>
  <c r="M1437" i="25"/>
  <c r="M1413" i="25"/>
  <c r="M1381" i="25"/>
  <c r="M1317" i="25"/>
  <c r="M1309" i="25"/>
  <c r="M1245" i="25"/>
  <c r="M1181" i="25"/>
  <c r="M1157" i="25"/>
  <c r="M1061" i="25"/>
  <c r="M1029" i="25"/>
  <c r="M965" i="25"/>
  <c r="M933" i="25"/>
  <c r="M925" i="25"/>
  <c r="M901" i="25"/>
  <c r="M869" i="25"/>
  <c r="M805" i="25"/>
  <c r="M797" i="25"/>
  <c r="M733" i="25"/>
  <c r="M669" i="25"/>
  <c r="M645" i="25"/>
  <c r="M549" i="25"/>
  <c r="M517" i="25"/>
  <c r="M453" i="25"/>
  <c r="M421" i="25"/>
  <c r="M413" i="25"/>
  <c r="M389" i="25"/>
  <c r="M357" i="25"/>
  <c r="M293" i="25"/>
  <c r="M229" i="25"/>
  <c r="M157" i="25"/>
  <c r="M133" i="25"/>
  <c r="M1992" i="25"/>
  <c r="M1672" i="25"/>
  <c r="M1544" i="25"/>
  <c r="M1240" i="25"/>
  <c r="M1088" i="25"/>
  <c r="M896" i="25"/>
  <c r="M504" i="25"/>
  <c r="M344" i="25"/>
  <c r="M48" i="25"/>
  <c r="M1996" i="25"/>
  <c r="M1964" i="25"/>
  <c r="M1900" i="25"/>
  <c r="M1892" i="25"/>
  <c r="M1828" i="25"/>
  <c r="M1804" i="25"/>
  <c r="M1764" i="25"/>
  <c r="M1740" i="25"/>
  <c r="M1708" i="25"/>
  <c r="M1644" i="25"/>
  <c r="M1612" i="25"/>
  <c r="M1572" i="25"/>
  <c r="M1548" i="25"/>
  <c r="M1516" i="25"/>
  <c r="M1508" i="25"/>
  <c r="M1484" i="25"/>
  <c r="M1452" i="25"/>
  <c r="M1388" i="25"/>
  <c r="M1380" i="25"/>
  <c r="M1316" i="25"/>
  <c r="M1292" i="25"/>
  <c r="M1252" i="25"/>
  <c r="M1228" i="25"/>
  <c r="M1196" i="25"/>
  <c r="M1132" i="25"/>
  <c r="M1100" i="25"/>
  <c r="M1060" i="25"/>
  <c r="M1036" i="25"/>
  <c r="M1004" i="25"/>
  <c r="M996" i="25"/>
  <c r="M972" i="25"/>
  <c r="M940" i="25"/>
  <c r="M876" i="25"/>
  <c r="M868" i="25"/>
  <c r="M804" i="25"/>
  <c r="M780" i="25"/>
  <c r="M740" i="25"/>
  <c r="M716" i="25"/>
  <c r="M684" i="25"/>
  <c r="M620" i="25"/>
  <c r="M588" i="25"/>
  <c r="M548" i="25"/>
  <c r="M524" i="25"/>
  <c r="M492" i="25"/>
  <c r="M484" i="25"/>
  <c r="M460" i="25"/>
  <c r="M428" i="25"/>
  <c r="M364" i="25"/>
  <c r="M356" i="25"/>
  <c r="M292" i="25"/>
  <c r="M148" i="25"/>
  <c r="M84" i="25"/>
  <c r="M68" i="25"/>
  <c r="M36" i="25"/>
  <c r="M1856" i="25"/>
  <c r="M1776" i="25"/>
  <c r="M1568" i="25"/>
  <c r="M1472" i="25"/>
  <c r="M1368" i="25"/>
  <c r="M1320" i="25"/>
  <c r="M1064" i="25"/>
  <c r="M952" i="25"/>
  <c r="M760" i="25"/>
  <c r="M664" i="25"/>
  <c r="M568" i="25"/>
  <c r="M520" i="25"/>
  <c r="M1955" i="25"/>
  <c r="M1923" i="25"/>
  <c r="M1883" i="25"/>
  <c r="M1859" i="25"/>
  <c r="M1819" i="25"/>
  <c r="M1795" i="25"/>
  <c r="M1763" i="25"/>
  <c r="M1731" i="25"/>
  <c r="M1699" i="25"/>
  <c r="M1691" i="25"/>
  <c r="M1635" i="25"/>
  <c r="M1627" i="25"/>
  <c r="M1603" i="25"/>
  <c r="M1563" i="25"/>
  <c r="M1539" i="25"/>
  <c r="M1507" i="25"/>
  <c r="M1499" i="25"/>
  <c r="M1443" i="25"/>
  <c r="M1411" i="25"/>
  <c r="M1371" i="25"/>
  <c r="M1347" i="25"/>
  <c r="M1307" i="25"/>
  <c r="M1283" i="25"/>
  <c r="M1251" i="25"/>
  <c r="M1187" i="25"/>
  <c r="M1115" i="25"/>
  <c r="M1091" i="25"/>
  <c r="M1051" i="25"/>
  <c r="M1027" i="25"/>
  <c r="M995" i="25"/>
  <c r="M931" i="25"/>
  <c r="M859" i="25"/>
  <c r="M835" i="25"/>
  <c r="M795" i="25"/>
  <c r="M771" i="25"/>
  <c r="M739" i="25"/>
  <c r="M675" i="25"/>
  <c r="M611" i="25"/>
  <c r="M603" i="25"/>
  <c r="M579" i="25"/>
  <c r="M539" i="25"/>
  <c r="M515" i="25"/>
  <c r="M483" i="25"/>
  <c r="M475" i="25"/>
  <c r="M419" i="25"/>
  <c r="M387" i="25"/>
  <c r="M355" i="25"/>
  <c r="M347" i="25"/>
  <c r="M323" i="25"/>
  <c r="M59" i="25"/>
  <c r="M35" i="25"/>
  <c r="M1984" i="25"/>
  <c r="M1728" i="25"/>
  <c r="M1552" i="25"/>
  <c r="M992" i="25"/>
  <c r="M744" i="25"/>
  <c r="M256" i="25"/>
  <c r="M1962" i="25"/>
  <c r="M1930" i="25"/>
  <c r="M1922" i="25"/>
  <c r="M1834" i="25"/>
  <c r="M1794" i="25"/>
  <c r="M1706" i="25"/>
  <c r="M1666" i="25"/>
  <c r="M1578" i="25"/>
  <c r="M1538" i="25"/>
  <c r="M1450" i="25"/>
  <c r="M1410" i="25"/>
  <c r="M1322" i="25"/>
  <c r="M1282" i="25"/>
  <c r="M1194" i="25"/>
  <c r="M1154" i="25"/>
  <c r="M1066" i="25"/>
  <c r="M1026" i="25"/>
  <c r="M994" i="25"/>
  <c r="M938" i="25"/>
  <c r="M898" i="25"/>
  <c r="M866" i="25"/>
  <c r="M810" i="25"/>
  <c r="M770" i="25"/>
  <c r="M738" i="25"/>
  <c r="M682" i="25"/>
  <c r="M642" i="25"/>
  <c r="M610" i="25"/>
  <c r="M554" i="25"/>
  <c r="M522" i="25"/>
  <c r="M514" i="25"/>
  <c r="M426" i="25"/>
  <c r="M394" i="25"/>
  <c r="M386" i="25"/>
  <c r="M298" i="25"/>
  <c r="M266" i="25"/>
  <c r="M258" i="25"/>
  <c r="M1968" i="25"/>
  <c r="M1928" i="25"/>
  <c r="M1840" i="25"/>
  <c r="M1800" i="25"/>
  <c r="M1656" i="25"/>
  <c r="M1608" i="25"/>
  <c r="M1576" i="25"/>
  <c r="M1480" i="25"/>
  <c r="M1256" i="25"/>
  <c r="M1096" i="25"/>
  <c r="M1056" i="25"/>
  <c r="M920" i="25"/>
  <c r="M872" i="25"/>
  <c r="M736" i="25"/>
  <c r="M688" i="25"/>
  <c r="M544" i="25"/>
  <c r="M320" i="25"/>
  <c r="M2009" i="25"/>
  <c r="M1985" i="25"/>
  <c r="M1977" i="25"/>
  <c r="M1921" i="25"/>
  <c r="M1889" i="25"/>
  <c r="M1881" i="25"/>
  <c r="M1817" i="25"/>
  <c r="M1793" i="25"/>
  <c r="M1753" i="25"/>
  <c r="M1729" i="25"/>
  <c r="M1721" i="25"/>
  <c r="M1665" i="25"/>
  <c r="M1633" i="25"/>
  <c r="M1625" i="25"/>
  <c r="M1537" i="25"/>
  <c r="M1505" i="25"/>
  <c r="M1497" i="25"/>
  <c r="M1433" i="25"/>
  <c r="M1409" i="25"/>
  <c r="M1369" i="25"/>
  <c r="M1345" i="25"/>
  <c r="M1281" i="25"/>
  <c r="M1241" i="25"/>
  <c r="M1209" i="25"/>
  <c r="M1153" i="25"/>
  <c r="M1113" i="25"/>
  <c r="M1049" i="25"/>
  <c r="M1025" i="25"/>
  <c r="M993" i="25"/>
  <c r="M985" i="25"/>
  <c r="M921" i="25"/>
  <c r="M897" i="25"/>
  <c r="M865" i="25"/>
  <c r="M857" i="25"/>
  <c r="M833" i="25"/>
  <c r="M769" i="25"/>
  <c r="M729" i="25"/>
  <c r="M705" i="25"/>
  <c r="M673" i="25"/>
  <c r="M641" i="25"/>
  <c r="M609" i="25"/>
  <c r="M601" i="25"/>
  <c r="M513" i="25"/>
  <c r="M505" i="25"/>
  <c r="M473" i="25"/>
  <c r="M385" i="25"/>
  <c r="M377" i="25"/>
  <c r="M353" i="25"/>
  <c r="M345" i="25"/>
  <c r="M313" i="25"/>
  <c r="M32" i="25" l="1"/>
  <c r="Q32" i="25" s="1"/>
  <c r="M90" i="25"/>
  <c r="M116" i="25"/>
  <c r="M168" i="25"/>
  <c r="M130" i="25"/>
  <c r="M91" i="25"/>
  <c r="M170" i="25"/>
  <c r="P46" i="25"/>
  <c r="M194" i="25"/>
  <c r="M104" i="25"/>
  <c r="P19" i="25"/>
  <c r="P69" i="25"/>
  <c r="P16" i="25"/>
  <c r="P68" i="25"/>
  <c r="Q313" i="25"/>
  <c r="Q609" i="25"/>
  <c r="Q505" i="25"/>
  <c r="Q673" i="25"/>
  <c r="Q387" i="25"/>
  <c r="Q1817" i="25"/>
  <c r="Q1656" i="25"/>
  <c r="Q394" i="25"/>
  <c r="Q738" i="25"/>
  <c r="Q1930" i="25"/>
  <c r="Q1552" i="25"/>
  <c r="Q35" i="25"/>
  <c r="Q1691" i="25"/>
  <c r="Q1096" i="25"/>
  <c r="Q1968" i="25"/>
  <c r="Q611" i="25"/>
  <c r="Q1635" i="25"/>
  <c r="Q1568" i="25"/>
  <c r="Q921" i="25"/>
  <c r="Q1721" i="25"/>
  <c r="Q1889" i="25"/>
  <c r="Q872" i="25"/>
  <c r="Q522" i="25"/>
  <c r="Q866" i="25"/>
  <c r="Q1320" i="25"/>
  <c r="Q377" i="25"/>
  <c r="Q353" i="25"/>
  <c r="Q865" i="25"/>
  <c r="Q1209" i="25"/>
  <c r="Q1433" i="25"/>
  <c r="Q705" i="25"/>
  <c r="Q1729" i="25"/>
  <c r="Q1800" i="25"/>
  <c r="Q59" i="25"/>
  <c r="Q355" i="25"/>
  <c r="Q475" i="25"/>
  <c r="Q1499" i="25"/>
  <c r="Q1923" i="25"/>
  <c r="Q993" i="25"/>
  <c r="Q1049" i="25"/>
  <c r="Q1505" i="25"/>
  <c r="Q994" i="25"/>
  <c r="Q833" i="25"/>
  <c r="Q1345" i="25"/>
  <c r="Q1576" i="25"/>
  <c r="Q760" i="25"/>
  <c r="Q1633" i="25"/>
  <c r="Q1977" i="25"/>
  <c r="Q266" i="25"/>
  <c r="Q610" i="25"/>
  <c r="Q1731" i="25"/>
  <c r="Q520" i="25"/>
  <c r="Q84" i="25"/>
  <c r="Q1985" i="25"/>
  <c r="Q736" i="25"/>
  <c r="Q1411" i="25"/>
  <c r="P569" i="25"/>
  <c r="P953" i="25"/>
  <c r="P1289" i="25"/>
  <c r="P1761" i="25"/>
  <c r="P1297" i="25"/>
  <c r="P1681" i="25"/>
  <c r="P368" i="25"/>
  <c r="P474" i="25"/>
  <c r="Q682" i="25"/>
  <c r="Q938" i="25"/>
  <c r="P1242" i="25"/>
  <c r="Q1578" i="25"/>
  <c r="P1882" i="25"/>
  <c r="Q744" i="25"/>
  <c r="Q419" i="25"/>
  <c r="P747" i="25"/>
  <c r="P987" i="25"/>
  <c r="P1219" i="25"/>
  <c r="P1403" i="25"/>
  <c r="P1587" i="25"/>
  <c r="P1771" i="25"/>
  <c r="P1915" i="25"/>
  <c r="P360" i="25"/>
  <c r="Q952" i="25"/>
  <c r="Q1776" i="25"/>
  <c r="P396" i="25"/>
  <c r="Q484" i="25"/>
  <c r="P676" i="25"/>
  <c r="P908" i="25"/>
  <c r="P1092" i="25"/>
  <c r="Q1228" i="25"/>
  <c r="P1324" i="25"/>
  <c r="P1460" i="25"/>
  <c r="P1604" i="25"/>
  <c r="P1788" i="25"/>
  <c r="P1932" i="25"/>
  <c r="Q48" i="25"/>
  <c r="P848" i="25"/>
  <c r="Q413" i="25"/>
  <c r="P509" i="25"/>
  <c r="P693" i="25"/>
  <c r="P837" i="25"/>
  <c r="P1021" i="25"/>
  <c r="P1205" i="25"/>
  <c r="P1301" i="25"/>
  <c r="Q1437" i="25"/>
  <c r="P1533" i="25"/>
  <c r="Q1573" i="25"/>
  <c r="Q1669" i="25"/>
  <c r="P1765" i="25"/>
  <c r="P1861" i="25"/>
  <c r="Q1949" i="25"/>
  <c r="P1997" i="25"/>
  <c r="P448" i="25"/>
  <c r="Q960" i="25"/>
  <c r="P89" i="25"/>
  <c r="P321" i="25"/>
  <c r="P409" i="25"/>
  <c r="P449" i="25"/>
  <c r="P537" i="25"/>
  <c r="P577" i="25"/>
  <c r="P665" i="25"/>
  <c r="P745" i="25"/>
  <c r="P793" i="25"/>
  <c r="P873" i="25"/>
  <c r="P961" i="25"/>
  <c r="P1001" i="25"/>
  <c r="P1089" i="25"/>
  <c r="P1177" i="25"/>
  <c r="P1217" i="25"/>
  <c r="P1305" i="25"/>
  <c r="P1385" i="25"/>
  <c r="P1473" i="25"/>
  <c r="P1561" i="25"/>
  <c r="P1601" i="25"/>
  <c r="P1689" i="25"/>
  <c r="P1769" i="25"/>
  <c r="P1857" i="25"/>
  <c r="P1945" i="25"/>
  <c r="M368" i="25"/>
  <c r="P2000" i="25"/>
  <c r="P306" i="25"/>
  <c r="P354" i="25"/>
  <c r="P434" i="25"/>
  <c r="P482" i="25"/>
  <c r="P562" i="25"/>
  <c r="P650" i="25"/>
  <c r="P690" i="25"/>
  <c r="P778" i="25"/>
  <c r="P818" i="25"/>
  <c r="P906" i="25"/>
  <c r="P946" i="25"/>
  <c r="P1034" i="25"/>
  <c r="P1122" i="25"/>
  <c r="P1162" i="25"/>
  <c r="P1250" i="25"/>
  <c r="P1290" i="25"/>
  <c r="P1378" i="25"/>
  <c r="P1418" i="25"/>
  <c r="P1506" i="25"/>
  <c r="P1546" i="25"/>
  <c r="P1634" i="25"/>
  <c r="P1674" i="25"/>
  <c r="P1762" i="25"/>
  <c r="P1802" i="25"/>
  <c r="P1890" i="25"/>
  <c r="P1970" i="25"/>
  <c r="P560" i="25"/>
  <c r="P800" i="25"/>
  <c r="P1336" i="25"/>
  <c r="P1784" i="25"/>
  <c r="P227" i="25"/>
  <c r="P291" i="25"/>
  <c r="P339" i="25"/>
  <c r="P427" i="25"/>
  <c r="P523" i="25"/>
  <c r="P667" i="25"/>
  <c r="P755" i="25"/>
  <c r="P803" i="25"/>
  <c r="P899" i="25"/>
  <c r="P939" i="25"/>
  <c r="P1035" i="25"/>
  <c r="P1083" i="25"/>
  <c r="P1179" i="25"/>
  <c r="M1219" i="25"/>
  <c r="P1315" i="25"/>
  <c r="P1363" i="25"/>
  <c r="P1451" i="25"/>
  <c r="P1595" i="25"/>
  <c r="P1827" i="25"/>
  <c r="P1816" i="25"/>
  <c r="M89" i="25"/>
  <c r="M321" i="25"/>
  <c r="P369" i="25"/>
  <c r="M409" i="25"/>
  <c r="M449" i="25"/>
  <c r="P497" i="25"/>
  <c r="M537" i="25"/>
  <c r="M577" i="25"/>
  <c r="P625" i="25"/>
  <c r="M665" i="25"/>
  <c r="P753" i="25"/>
  <c r="M793" i="25"/>
  <c r="P881" i="25"/>
  <c r="M961" i="25"/>
  <c r="P1009" i="25"/>
  <c r="M1089" i="25"/>
  <c r="P1137" i="25"/>
  <c r="M1177" i="25"/>
  <c r="M1217" i="25"/>
  <c r="P1265" i="25"/>
  <c r="M1305" i="25"/>
  <c r="P1393" i="25"/>
  <c r="M1473" i="25"/>
  <c r="P1521" i="25"/>
  <c r="M1561" i="25"/>
  <c r="M1601" i="25"/>
  <c r="P1649" i="25"/>
  <c r="M1689" i="25"/>
  <c r="P1777" i="25"/>
  <c r="M1857" i="25"/>
  <c r="P1905" i="25"/>
  <c r="M1945" i="25"/>
  <c r="P160" i="25"/>
  <c r="P408" i="25"/>
  <c r="P688" i="25"/>
  <c r="P920" i="25"/>
  <c r="P1152" i="25"/>
  <c r="P1392" i="25"/>
  <c r="P1608" i="25"/>
  <c r="P1840" i="25"/>
  <c r="M2000" i="25"/>
  <c r="P314" i="25"/>
  <c r="M354" i="25"/>
  <c r="P442" i="25"/>
  <c r="M482" i="25"/>
  <c r="P570" i="25"/>
  <c r="M650" i="25"/>
  <c r="P698" i="25"/>
  <c r="M778" i="25"/>
  <c r="P826" i="25"/>
  <c r="M906" i="25"/>
  <c r="P954" i="25"/>
  <c r="M1034" i="25"/>
  <c r="P1082" i="25"/>
  <c r="M1122" i="25"/>
  <c r="M1162" i="25"/>
  <c r="P1210" i="25"/>
  <c r="M1250" i="25"/>
  <c r="M1290" i="25"/>
  <c r="P1338" i="25"/>
  <c r="M1378" i="25"/>
  <c r="M1418" i="25"/>
  <c r="P1466" i="25"/>
  <c r="M1506" i="25"/>
  <c r="M1546" i="25"/>
  <c r="P1594" i="25"/>
  <c r="M1634" i="25"/>
  <c r="M1674" i="25"/>
  <c r="P1722" i="25"/>
  <c r="M1762" i="25"/>
  <c r="M1802" i="25"/>
  <c r="P1850" i="25"/>
  <c r="M1890" i="25"/>
  <c r="P1978" i="25"/>
  <c r="P336" i="25"/>
  <c r="M560" i="25"/>
  <c r="M800" i="25"/>
  <c r="P1080" i="25"/>
  <c r="M1336" i="25"/>
  <c r="P1584" i="25"/>
  <c r="P1824" i="25"/>
  <c r="M291" i="25"/>
  <c r="P347" i="25"/>
  <c r="P435" i="25"/>
  <c r="P483" i="25"/>
  <c r="P531" i="25"/>
  <c r="P579" i="25"/>
  <c r="P619" i="25"/>
  <c r="M667" i="25"/>
  <c r="P715" i="25"/>
  <c r="P763" i="25"/>
  <c r="M803" i="25"/>
  <c r="P859" i="25"/>
  <c r="M899" i="25"/>
  <c r="P947" i="25"/>
  <c r="P995" i="25"/>
  <c r="P1043" i="25"/>
  <c r="P1091" i="25"/>
  <c r="P1131" i="25"/>
  <c r="M1179" i="25"/>
  <c r="P1227" i="25"/>
  <c r="P1275" i="25"/>
  <c r="M1315" i="25"/>
  <c r="P1371" i="25"/>
  <c r="P1459" i="25"/>
  <c r="P1507" i="25"/>
  <c r="P1555" i="25"/>
  <c r="P1603" i="25"/>
  <c r="P1643" i="25"/>
  <c r="P1739" i="25"/>
  <c r="P1787" i="25"/>
  <c r="M1827" i="25"/>
  <c r="P1883" i="25"/>
  <c r="P1971" i="25"/>
  <c r="P32" i="25"/>
  <c r="P1064" i="25"/>
  <c r="P1856" i="25"/>
  <c r="P36" i="25"/>
  <c r="P140" i="25"/>
  <c r="P308" i="25"/>
  <c r="Q356" i="25"/>
  <c r="P404" i="25"/>
  <c r="P452" i="25"/>
  <c r="Q492" i="25"/>
  <c r="P548" i="25"/>
  <c r="Q588" i="25"/>
  <c r="P636" i="25"/>
  <c r="P684" i="25"/>
  <c r="P732" i="25"/>
  <c r="P780" i="25"/>
  <c r="P820" i="25"/>
  <c r="Q868" i="25"/>
  <c r="P916" i="25"/>
  <c r="P964" i="25"/>
  <c r="Q1004" i="25"/>
  <c r="P1060" i="25"/>
  <c r="Q1100" i="25"/>
  <c r="P1148" i="25"/>
  <c r="P1196" i="25"/>
  <c r="P1244" i="25"/>
  <c r="P1292" i="25"/>
  <c r="P1332" i="25"/>
  <c r="Q1380" i="25"/>
  <c r="P1428" i="25"/>
  <c r="P1476" i="25"/>
  <c r="Q1516" i="25"/>
  <c r="P1572" i="25"/>
  <c r="Q1612" i="25"/>
  <c r="P1660" i="25"/>
  <c r="P1708" i="25"/>
  <c r="P1756" i="25"/>
  <c r="P1804" i="25"/>
  <c r="P1844" i="25"/>
  <c r="Q1892" i="25"/>
  <c r="P1940" i="25"/>
  <c r="P1988" i="25"/>
  <c r="Q344" i="25"/>
  <c r="P600" i="25"/>
  <c r="P896" i="25"/>
  <c r="P1192" i="25"/>
  <c r="P1544" i="25"/>
  <c r="P1768" i="25"/>
  <c r="Q1992" i="25"/>
  <c r="Q229" i="25"/>
  <c r="P333" i="25"/>
  <c r="P381" i="25"/>
  <c r="Q421" i="25"/>
  <c r="P477" i="25"/>
  <c r="Q517" i="25"/>
  <c r="P565" i="25"/>
  <c r="P613" i="25"/>
  <c r="P661" i="25"/>
  <c r="P709" i="25"/>
  <c r="P749" i="25"/>
  <c r="Q797" i="25"/>
  <c r="P845" i="25"/>
  <c r="P893" i="25"/>
  <c r="Q933" i="25"/>
  <c r="P989" i="25"/>
  <c r="Q1029" i="25"/>
  <c r="P1077" i="25"/>
  <c r="P1125" i="25"/>
  <c r="P1173" i="25"/>
  <c r="P1221" i="25"/>
  <c r="P1261" i="25"/>
  <c r="Q1309" i="25"/>
  <c r="P1357" i="25"/>
  <c r="P1405" i="25"/>
  <c r="Q1445" i="25"/>
  <c r="P1501" i="25"/>
  <c r="Q1541" i="25"/>
  <c r="P1589" i="25"/>
  <c r="P1637" i="25"/>
  <c r="P1685" i="25"/>
  <c r="P1733" i="25"/>
  <c r="P1773" i="25"/>
  <c r="Q1821" i="25"/>
  <c r="P1869" i="25"/>
  <c r="P1917" i="25"/>
  <c r="Q1957" i="25"/>
  <c r="P2013" i="25"/>
  <c r="Q240" i="25"/>
  <c r="P536" i="25"/>
  <c r="Q768" i="25"/>
  <c r="P1048" i="25"/>
  <c r="P1344" i="25"/>
  <c r="P1616" i="25"/>
  <c r="P1888" i="25"/>
  <c r="P38" i="25"/>
  <c r="P326" i="25"/>
  <c r="P374" i="25"/>
  <c r="P414" i="25"/>
  <c r="Q462" i="25"/>
  <c r="P510" i="25"/>
  <c r="P558" i="25"/>
  <c r="Q598" i="25"/>
  <c r="P654" i="25"/>
  <c r="Q694" i="25"/>
  <c r="P742" i="25"/>
  <c r="P790" i="25"/>
  <c r="P838" i="25"/>
  <c r="P886" i="25"/>
  <c r="P926" i="25"/>
  <c r="Q974" i="25"/>
  <c r="P1022" i="25"/>
  <c r="P1070" i="25"/>
  <c r="Q1110" i="25"/>
  <c r="P1166" i="25"/>
  <c r="Q1206" i="25"/>
  <c r="P1254" i="25"/>
  <c r="P1302" i="25"/>
  <c r="P1350" i="25"/>
  <c r="P1398" i="25"/>
  <c r="P1438" i="25"/>
  <c r="Q1486" i="25"/>
  <c r="P1534" i="25"/>
  <c r="P1582" i="25"/>
  <c r="Q1622" i="25"/>
  <c r="P1678" i="25"/>
  <c r="P1718" i="25"/>
  <c r="Q1750" i="25"/>
  <c r="Q1790" i="25"/>
  <c r="P1838" i="25"/>
  <c r="P1878" i="25"/>
  <c r="P1926" i="25"/>
  <c r="P1974" i="25"/>
  <c r="Q2014" i="25"/>
  <c r="P352" i="25"/>
  <c r="P624" i="25"/>
  <c r="P928" i="25"/>
  <c r="P1176" i="25"/>
  <c r="Q1456" i="25"/>
  <c r="P311" i="25"/>
  <c r="P351" i="25"/>
  <c r="P391" i="25"/>
  <c r="P439" i="25"/>
  <c r="P479" i="25"/>
  <c r="P519" i="25"/>
  <c r="P567" i="25"/>
  <c r="P607" i="25"/>
  <c r="P647" i="25"/>
  <c r="P695" i="25"/>
  <c r="P735" i="25"/>
  <c r="P775" i="25"/>
  <c r="P823" i="25"/>
  <c r="P863" i="25"/>
  <c r="P903" i="25"/>
  <c r="P951" i="25"/>
  <c r="P991" i="25"/>
  <c r="P1031" i="25"/>
  <c r="P1079" i="25"/>
  <c r="P1119" i="25"/>
  <c r="P1159" i="25"/>
  <c r="P1207" i="25"/>
  <c r="P1247" i="25"/>
  <c r="P1287" i="25"/>
  <c r="P1335" i="25"/>
  <c r="P1375" i="25"/>
  <c r="P1415" i="25"/>
  <c r="P1463" i="25"/>
  <c r="P1503" i="25"/>
  <c r="P1543" i="25"/>
  <c r="P1591" i="25"/>
  <c r="P1631" i="25"/>
  <c r="P1671" i="25"/>
  <c r="P1719" i="25"/>
  <c r="P1759" i="25"/>
  <c r="P1799" i="25"/>
  <c r="P1847" i="25"/>
  <c r="P1887" i="25"/>
  <c r="P1935" i="25"/>
  <c r="P1983" i="25"/>
  <c r="P353" i="25"/>
  <c r="P825" i="25"/>
  <c r="P1249" i="25"/>
  <c r="P401" i="25"/>
  <c r="P785" i="25"/>
  <c r="P1041" i="25"/>
  <c r="M1249" i="25"/>
  <c r="P1553" i="25"/>
  <c r="P1937" i="25"/>
  <c r="P1096" i="25"/>
  <c r="Q298" i="25"/>
  <c r="P730" i="25"/>
  <c r="Q1026" i="25"/>
  <c r="Q1322" i="25"/>
  <c r="P1626" i="25"/>
  <c r="Q1922" i="25"/>
  <c r="Q515" i="25"/>
  <c r="P1123" i="25"/>
  <c r="Q716" i="25"/>
  <c r="P329" i="25"/>
  <c r="P545" i="25"/>
  <c r="P761" i="25"/>
  <c r="P969" i="25"/>
  <c r="P1097" i="25"/>
  <c r="P1273" i="25"/>
  <c r="P1441" i="25"/>
  <c r="P1609" i="25"/>
  <c r="P1785" i="25"/>
  <c r="P1953" i="25"/>
  <c r="Q688" i="25"/>
  <c r="Q1608" i="25"/>
  <c r="P122" i="25"/>
  <c r="P226" i="25"/>
  <c r="P322" i="25"/>
  <c r="P402" i="25"/>
  <c r="P450" i="25"/>
  <c r="P490" i="25"/>
  <c r="P530" i="25"/>
  <c r="P578" i="25"/>
  <c r="P618" i="25"/>
  <c r="P658" i="25"/>
  <c r="P706" i="25"/>
  <c r="P746" i="25"/>
  <c r="P786" i="25"/>
  <c r="P834" i="25"/>
  <c r="P874" i="25"/>
  <c r="P914" i="25"/>
  <c r="P962" i="25"/>
  <c r="P1002" i="25"/>
  <c r="P1042" i="25"/>
  <c r="P1090" i="25"/>
  <c r="P1130" i="25"/>
  <c r="P1170" i="25"/>
  <c r="P1218" i="25"/>
  <c r="P1258" i="25"/>
  <c r="P1298" i="25"/>
  <c r="P1346" i="25"/>
  <c r="P1386" i="25"/>
  <c r="P1426" i="25"/>
  <c r="P1474" i="25"/>
  <c r="P1514" i="25"/>
  <c r="P1554" i="25"/>
  <c r="P1602" i="25"/>
  <c r="P1642" i="25"/>
  <c r="P1682" i="25"/>
  <c r="P1730" i="25"/>
  <c r="P1770" i="25"/>
  <c r="P1810" i="25"/>
  <c r="P1858" i="25"/>
  <c r="P1898" i="25"/>
  <c r="P1938" i="25"/>
  <c r="P1986" i="25"/>
  <c r="P384" i="25"/>
  <c r="P608" i="25"/>
  <c r="P840" i="25"/>
  <c r="P1136" i="25"/>
  <c r="P1376" i="25"/>
  <c r="P1632" i="25"/>
  <c r="P1872" i="25"/>
  <c r="P123" i="25"/>
  <c r="P179" i="25"/>
  <c r="P299" i="25"/>
  <c r="Q347" i="25"/>
  <c r="P395" i="25"/>
  <c r="P443" i="25"/>
  <c r="Q483" i="25"/>
  <c r="P539" i="25"/>
  <c r="Q579" i="25"/>
  <c r="P627" i="25"/>
  <c r="P675" i="25"/>
  <c r="P723" i="25"/>
  <c r="P771" i="25"/>
  <c r="P811" i="25"/>
  <c r="Q859" i="25"/>
  <c r="P907" i="25"/>
  <c r="P955" i="25"/>
  <c r="Q995" i="25"/>
  <c r="P1051" i="25"/>
  <c r="Q1091" i="25"/>
  <c r="P1139" i="25"/>
  <c r="P1187" i="25"/>
  <c r="P1235" i="25"/>
  <c r="P1283" i="25"/>
  <c r="P1323" i="25"/>
  <c r="Q1371" i="25"/>
  <c r="P1419" i="25"/>
  <c r="P1467" i="25"/>
  <c r="Q1507" i="25"/>
  <c r="P1563" i="25"/>
  <c r="Q1603" i="25"/>
  <c r="P1651" i="25"/>
  <c r="P1699" i="25"/>
  <c r="P1747" i="25"/>
  <c r="P1795" i="25"/>
  <c r="P1835" i="25"/>
  <c r="Q1883" i="25"/>
  <c r="P1931" i="25"/>
  <c r="P1979" i="25"/>
  <c r="P568" i="25"/>
  <c r="P808" i="25"/>
  <c r="Q1064" i="25"/>
  <c r="P1368" i="25"/>
  <c r="P1640" i="25"/>
  <c r="Q1856" i="25"/>
  <c r="Q36" i="25"/>
  <c r="P148" i="25"/>
  <c r="P316" i="25"/>
  <c r="P364" i="25"/>
  <c r="P412" i="25"/>
  <c r="P460" i="25"/>
  <c r="P500" i="25"/>
  <c r="Q548" i="25"/>
  <c r="P596" i="25"/>
  <c r="P644" i="25"/>
  <c r="Q684" i="25"/>
  <c r="P740" i="25"/>
  <c r="Q780" i="25"/>
  <c r="P828" i="25"/>
  <c r="P876" i="25"/>
  <c r="P924" i="25"/>
  <c r="P972" i="25"/>
  <c r="P1012" i="25"/>
  <c r="Q1060" i="25"/>
  <c r="P1108" i="25"/>
  <c r="P1156" i="25"/>
  <c r="Q1196" i="25"/>
  <c r="P1252" i="25"/>
  <c r="Q1292" i="25"/>
  <c r="P1340" i="25"/>
  <c r="P1388" i="25"/>
  <c r="P1436" i="25"/>
  <c r="P1484" i="25"/>
  <c r="P1524" i="25"/>
  <c r="Q1572" i="25"/>
  <c r="P1620" i="25"/>
  <c r="P1668" i="25"/>
  <c r="Q1708" i="25"/>
  <c r="P1764" i="25"/>
  <c r="Q1804" i="25"/>
  <c r="P1852" i="25"/>
  <c r="P1900" i="25"/>
  <c r="P1948" i="25"/>
  <c r="P1996" i="25"/>
  <c r="P392" i="25"/>
  <c r="P648" i="25"/>
  <c r="Q896" i="25"/>
  <c r="P1240" i="25"/>
  <c r="Q1544" i="25"/>
  <c r="P1792" i="25"/>
  <c r="P133" i="25"/>
  <c r="P293" i="25"/>
  <c r="P341" i="25"/>
  <c r="P389" i="25"/>
  <c r="P429" i="25"/>
  <c r="M477" i="25"/>
  <c r="P525" i="25"/>
  <c r="P573" i="25"/>
  <c r="M613" i="25"/>
  <c r="P669" i="25"/>
  <c r="M709" i="25"/>
  <c r="P757" i="25"/>
  <c r="P805" i="25"/>
  <c r="P853" i="25"/>
  <c r="P901" i="25"/>
  <c r="P941" i="25"/>
  <c r="M989" i="25"/>
  <c r="P1037" i="25"/>
  <c r="P1085" i="25"/>
  <c r="M1125" i="25"/>
  <c r="P1181" i="25"/>
  <c r="M1221" i="25"/>
  <c r="P1269" i="25"/>
  <c r="P1317" i="25"/>
  <c r="P1365" i="25"/>
  <c r="P1413" i="25"/>
  <c r="P1453" i="25"/>
  <c r="M1501" i="25"/>
  <c r="P1549" i="25"/>
  <c r="P1597" i="25"/>
  <c r="M1637" i="25"/>
  <c r="P1693" i="25"/>
  <c r="M1733" i="25"/>
  <c r="P1781" i="25"/>
  <c r="P1829" i="25"/>
  <c r="P1877" i="25"/>
  <c r="P1925" i="25"/>
  <c r="P1965" i="25"/>
  <c r="M2013" i="25"/>
  <c r="P280" i="25"/>
  <c r="M536" i="25"/>
  <c r="P816" i="25"/>
  <c r="P1104" i="25"/>
  <c r="M1344" i="25"/>
  <c r="P1664" i="25"/>
  <c r="M1888" i="25"/>
  <c r="P334" i="25"/>
  <c r="M374" i="25"/>
  <c r="P422" i="25"/>
  <c r="P470" i="25"/>
  <c r="P518" i="25"/>
  <c r="P566" i="25"/>
  <c r="P606" i="25"/>
  <c r="M654" i="25"/>
  <c r="P702" i="25"/>
  <c r="P750" i="25"/>
  <c r="M790" i="25"/>
  <c r="P846" i="25"/>
  <c r="M886" i="25"/>
  <c r="P934" i="25"/>
  <c r="P982" i="25"/>
  <c r="P1030" i="25"/>
  <c r="P1078" i="25"/>
  <c r="P1118" i="25"/>
  <c r="M1166" i="25"/>
  <c r="P1214" i="25"/>
  <c r="P1262" i="25"/>
  <c r="M1302" i="25"/>
  <c r="P1358" i="25"/>
  <c r="M1398" i="25"/>
  <c r="P1446" i="25"/>
  <c r="P1494" i="25"/>
  <c r="P1542" i="25"/>
  <c r="P1590" i="25"/>
  <c r="P1630" i="25"/>
  <c r="M1678" i="25"/>
  <c r="M1718" i="25"/>
  <c r="P1758" i="25"/>
  <c r="P1798" i="25"/>
  <c r="P1846" i="25"/>
  <c r="P1886" i="25"/>
  <c r="P1934" i="25"/>
  <c r="M1974" i="25"/>
  <c r="M352" i="25"/>
  <c r="P672" i="25"/>
  <c r="M928" i="25"/>
  <c r="P1224" i="25"/>
  <c r="P1496" i="25"/>
  <c r="M311" i="25"/>
  <c r="M351" i="25"/>
  <c r="P399" i="25"/>
  <c r="M439" i="25"/>
  <c r="M479" i="25"/>
  <c r="P527" i="25"/>
  <c r="M567" i="25"/>
  <c r="M607" i="25"/>
  <c r="P655" i="25"/>
  <c r="M695" i="25"/>
  <c r="M735" i="25"/>
  <c r="P783" i="25"/>
  <c r="M823" i="25"/>
  <c r="M863" i="25"/>
  <c r="P911" i="25"/>
  <c r="M951" i="25"/>
  <c r="M991" i="25"/>
  <c r="P1039" i="25"/>
  <c r="M1079" i="25"/>
  <c r="M1119" i="25"/>
  <c r="P1167" i="25"/>
  <c r="M1207" i="25"/>
  <c r="M1247" i="25"/>
  <c r="P1295" i="25"/>
  <c r="M1335" i="25"/>
  <c r="M1375" i="25"/>
  <c r="P1423" i="25"/>
  <c r="M1463" i="25"/>
  <c r="M1503" i="25"/>
  <c r="P1551" i="25"/>
  <c r="M1591" i="25"/>
  <c r="M1631" i="25"/>
  <c r="P1679" i="25"/>
  <c r="M1719" i="25"/>
  <c r="M1759" i="25"/>
  <c r="P1807" i="25"/>
  <c r="M1847" i="25"/>
  <c r="P1895" i="25"/>
  <c r="P1943" i="25"/>
  <c r="M1983" i="25"/>
  <c r="P481" i="25"/>
  <c r="P737" i="25"/>
  <c r="P1121" i="25"/>
  <c r="P1545" i="25"/>
  <c r="P1929" i="25"/>
  <c r="P257" i="25"/>
  <c r="M569" i="25"/>
  <c r="P913" i="25"/>
  <c r="P1809" i="25"/>
  <c r="P1576" i="25"/>
  <c r="P346" i="25"/>
  <c r="Q642" i="25"/>
  <c r="Q898" i="25"/>
  <c r="Q1194" i="25"/>
  <c r="Q1450" i="25"/>
  <c r="Q1794" i="25"/>
  <c r="P512" i="25"/>
  <c r="P611" i="25"/>
  <c r="P843" i="25"/>
  <c r="Q1307" i="25"/>
  <c r="P580" i="25"/>
  <c r="P281" i="25"/>
  <c r="P457" i="25"/>
  <c r="P633" i="25"/>
  <c r="P801" i="25"/>
  <c r="P1017" i="25"/>
  <c r="P1185" i="25"/>
  <c r="P1353" i="25"/>
  <c r="P1529" i="25"/>
  <c r="P1657" i="25"/>
  <c r="P1825" i="25"/>
  <c r="P1993" i="25"/>
  <c r="P1200" i="25"/>
  <c r="P337" i="25"/>
  <c r="P849" i="25"/>
  <c r="P1105" i="25"/>
  <c r="P1361" i="25"/>
  <c r="M1529" i="25"/>
  <c r="M1657" i="25"/>
  <c r="M1785" i="25"/>
  <c r="P2001" i="25"/>
  <c r="P968" i="25"/>
  <c r="P26" i="25"/>
  <c r="M450" i="25"/>
  <c r="P794" i="25"/>
  <c r="P1050" i="25"/>
  <c r="P1306" i="25"/>
  <c r="P1562" i="25"/>
  <c r="M1770" i="25"/>
  <c r="M384" i="25"/>
  <c r="P1680" i="25"/>
  <c r="P451" i="25"/>
  <c r="P587" i="25"/>
  <c r="Q675" i="25"/>
  <c r="P867" i="25"/>
  <c r="P963" i="25"/>
  <c r="P1099" i="25"/>
  <c r="Q1187" i="25"/>
  <c r="Q1283" i="25"/>
  <c r="P1379" i="25"/>
  <c r="P1475" i="25"/>
  <c r="Q1563" i="25"/>
  <c r="Q1699" i="25"/>
  <c r="P1843" i="25"/>
  <c r="P1112" i="25"/>
  <c r="Q364" i="25"/>
  <c r="P508" i="25"/>
  <c r="P604" i="25"/>
  <c r="P692" i="25"/>
  <c r="P788" i="25"/>
  <c r="Q876" i="25"/>
  <c r="Q972" i="25"/>
  <c r="P1116" i="25"/>
  <c r="P1204" i="25"/>
  <c r="P1300" i="25"/>
  <c r="P1444" i="25"/>
  <c r="P1580" i="25"/>
  <c r="P1676" i="25"/>
  <c r="P1812" i="25"/>
  <c r="P1956" i="25"/>
  <c r="P432" i="25"/>
  <c r="Q1240" i="25"/>
  <c r="P245" i="25"/>
  <c r="P437" i="25"/>
  <c r="P581" i="25"/>
  <c r="P717" i="25"/>
  <c r="Q805" i="25"/>
  <c r="Q901" i="25"/>
  <c r="P1045" i="25"/>
  <c r="P1133" i="25"/>
  <c r="P1277" i="25"/>
  <c r="Q1413" i="25"/>
  <c r="P1509" i="25"/>
  <c r="P1605" i="25"/>
  <c r="P1645" i="25"/>
  <c r="P1741" i="25"/>
  <c r="P1789" i="25"/>
  <c r="Q1829" i="25"/>
  <c r="P1885" i="25"/>
  <c r="Q1925" i="25"/>
  <c r="P1973" i="25"/>
  <c r="P328" i="25"/>
  <c r="P584" i="25"/>
  <c r="P864" i="25"/>
  <c r="P1160" i="25"/>
  <c r="P1400" i="25"/>
  <c r="Q1664" i="25"/>
  <c r="P1920" i="25"/>
  <c r="P166" i="25"/>
  <c r="P222" i="25"/>
  <c r="P286" i="25"/>
  <c r="Q334" i="25"/>
  <c r="P382" i="25"/>
  <c r="P430" i="25"/>
  <c r="Q470" i="25"/>
  <c r="P526" i="25"/>
  <c r="Q566" i="25"/>
  <c r="P614" i="25"/>
  <c r="P662" i="25"/>
  <c r="P710" i="25"/>
  <c r="P758" i="25"/>
  <c r="P798" i="25"/>
  <c r="Q846" i="25"/>
  <c r="P894" i="25"/>
  <c r="P942" i="25"/>
  <c r="Q982" i="25"/>
  <c r="P1038" i="25"/>
  <c r="Q1078" i="25"/>
  <c r="P1126" i="25"/>
  <c r="P1174" i="25"/>
  <c r="P1222" i="25"/>
  <c r="P1270" i="25"/>
  <c r="P1310" i="25"/>
  <c r="Q1358" i="25"/>
  <c r="P1406" i="25"/>
  <c r="P1454" i="25"/>
  <c r="Q1494" i="25"/>
  <c r="P1550" i="25"/>
  <c r="Q1590" i="25"/>
  <c r="P1638" i="25"/>
  <c r="P1686" i="25"/>
  <c r="P1726" i="25"/>
  <c r="Q1758" i="25"/>
  <c r="P1806" i="25"/>
  <c r="Q1846" i="25"/>
  <c r="Q1886" i="25"/>
  <c r="Q1934" i="25"/>
  <c r="P1982" i="25"/>
  <c r="P400" i="25"/>
  <c r="Q672" i="25"/>
  <c r="P976" i="25"/>
  <c r="P1264" i="25"/>
  <c r="Q1496" i="25"/>
  <c r="P279" i="25"/>
  <c r="P319" i="25"/>
  <c r="P359" i="25"/>
  <c r="P407" i="25"/>
  <c r="P447" i="25"/>
  <c r="P487" i="25"/>
  <c r="P535" i="25"/>
  <c r="P575" i="25"/>
  <c r="P615" i="25"/>
  <c r="P663" i="25"/>
  <c r="P703" i="25"/>
  <c r="P743" i="25"/>
  <c r="P791" i="25"/>
  <c r="P831" i="25"/>
  <c r="P871" i="25"/>
  <c r="P919" i="25"/>
  <c r="P959" i="25"/>
  <c r="P999" i="25"/>
  <c r="P1047" i="25"/>
  <c r="P1087" i="25"/>
  <c r="P1127" i="25"/>
  <c r="P1175" i="25"/>
  <c r="P1215" i="25"/>
  <c r="P1255" i="25"/>
  <c r="P1303" i="25"/>
  <c r="P1343" i="25"/>
  <c r="P1383" i="25"/>
  <c r="P1431" i="25"/>
  <c r="P1471" i="25"/>
  <c r="P1511" i="25"/>
  <c r="P1559" i="25"/>
  <c r="P1599" i="25"/>
  <c r="P1639" i="25"/>
  <c r="P1687" i="25"/>
  <c r="P1727" i="25"/>
  <c r="P1767" i="25"/>
  <c r="P1815" i="25"/>
  <c r="P1855" i="25"/>
  <c r="P1903" i="25"/>
  <c r="Q1943" i="25"/>
  <c r="P1991" i="25"/>
  <c r="P441" i="25"/>
  <c r="P777" i="25"/>
  <c r="P1081" i="25"/>
  <c r="P1465" i="25"/>
  <c r="P1721" i="25"/>
  <c r="M481" i="25"/>
  <c r="M737" i="25"/>
  <c r="P1425" i="25"/>
  <c r="M1761" i="25"/>
  <c r="P592" i="25"/>
  <c r="Q386" i="25"/>
  <c r="Q554" i="25"/>
  <c r="Q810" i="25"/>
  <c r="Q1066" i="25"/>
  <c r="Q1282" i="25"/>
  <c r="Q1538" i="25"/>
  <c r="P1754" i="25"/>
  <c r="Q1962" i="25"/>
  <c r="P1288" i="25"/>
  <c r="Q1984" i="25"/>
  <c r="P475" i="25"/>
  <c r="P1171" i="25"/>
  <c r="P948" i="25"/>
  <c r="P225" i="25"/>
  <c r="P417" i="25"/>
  <c r="P585" i="25"/>
  <c r="P713" i="25"/>
  <c r="P889" i="25"/>
  <c r="P1057" i="25"/>
  <c r="P1225" i="25"/>
  <c r="P1401" i="25"/>
  <c r="P1569" i="25"/>
  <c r="P1737" i="25"/>
  <c r="P1865" i="25"/>
  <c r="P1913" i="25"/>
  <c r="P456" i="25"/>
  <c r="P1440" i="25"/>
  <c r="Q1840" i="25"/>
  <c r="P274" i="25"/>
  <c r="P169" i="25"/>
  <c r="M225" i="25"/>
  <c r="P465" i="25"/>
  <c r="M545" i="25"/>
  <c r="M633" i="25"/>
  <c r="M761" i="25"/>
  <c r="M889" i="25"/>
  <c r="P977" i="25"/>
  <c r="M1057" i="25"/>
  <c r="P1233" i="25"/>
  <c r="M1273" i="25"/>
  <c r="M1401" i="25"/>
  <c r="M1441" i="25"/>
  <c r="M1569" i="25"/>
  <c r="P1745" i="25"/>
  <c r="P1873" i="25"/>
  <c r="M1913" i="25"/>
  <c r="M1953" i="25"/>
  <c r="P496" i="25"/>
  <c r="M1200" i="25"/>
  <c r="P1880" i="25"/>
  <c r="M322" i="25"/>
  <c r="P410" i="25"/>
  <c r="M490" i="25"/>
  <c r="M578" i="25"/>
  <c r="M618" i="25"/>
  <c r="M706" i="25"/>
  <c r="M834" i="25"/>
  <c r="M874" i="25"/>
  <c r="M962" i="25"/>
  <c r="M1130" i="25"/>
  <c r="M1218" i="25"/>
  <c r="M1386" i="25"/>
  <c r="M1474" i="25"/>
  <c r="P1690" i="25"/>
  <c r="P1818" i="25"/>
  <c r="M1898" i="25"/>
  <c r="P176" i="25"/>
  <c r="P888" i="25"/>
  <c r="M1376" i="25"/>
  <c r="M1872" i="25"/>
  <c r="P83" i="25"/>
  <c r="M123" i="25"/>
  <c r="P307" i="25"/>
  <c r="P403" i="25"/>
  <c r="Q539" i="25"/>
  <c r="P635" i="25"/>
  <c r="P731" i="25"/>
  <c r="P819" i="25"/>
  <c r="P915" i="25"/>
  <c r="P1003" i="25"/>
  <c r="Q1051" i="25"/>
  <c r="P1147" i="25"/>
  <c r="P1243" i="25"/>
  <c r="P1331" i="25"/>
  <c r="P1427" i="25"/>
  <c r="P1515" i="25"/>
  <c r="P1611" i="25"/>
  <c r="P1659" i="25"/>
  <c r="P1755" i="25"/>
  <c r="Q1795" i="25"/>
  <c r="P1891" i="25"/>
  <c r="P1939" i="25"/>
  <c r="P1987" i="25"/>
  <c r="Q568" i="25"/>
  <c r="P856" i="25"/>
  <c r="Q1368" i="25"/>
  <c r="P1688" i="25"/>
  <c r="P1896" i="25"/>
  <c r="P100" i="25"/>
  <c r="P212" i="25"/>
  <c r="P324" i="25"/>
  <c r="P420" i="25"/>
  <c r="Q460" i="25"/>
  <c r="P556" i="25"/>
  <c r="P652" i="25"/>
  <c r="Q740" i="25"/>
  <c r="P836" i="25"/>
  <c r="P932" i="25"/>
  <c r="P1020" i="25"/>
  <c r="P1068" i="25"/>
  <c r="P1164" i="25"/>
  <c r="Q1252" i="25"/>
  <c r="P1348" i="25"/>
  <c r="Q1388" i="25"/>
  <c r="Q1484" i="25"/>
  <c r="P1532" i="25"/>
  <c r="P1628" i="25"/>
  <c r="P1716" i="25"/>
  <c r="Q1764" i="25"/>
  <c r="P1860" i="25"/>
  <c r="Q1900" i="25"/>
  <c r="Q1996" i="25"/>
  <c r="P184" i="25"/>
  <c r="P704" i="25"/>
  <c r="P944" i="25"/>
  <c r="P1592" i="25"/>
  <c r="P1832" i="25"/>
  <c r="Q133" i="25"/>
  <c r="Q293" i="25"/>
  <c r="P349" i="25"/>
  <c r="Q389" i="25"/>
  <c r="P485" i="25"/>
  <c r="P533" i="25"/>
  <c r="P621" i="25"/>
  <c r="Q669" i="25"/>
  <c r="P765" i="25"/>
  <c r="P861" i="25"/>
  <c r="P949" i="25"/>
  <c r="P997" i="25"/>
  <c r="P1093" i="25"/>
  <c r="Q1181" i="25"/>
  <c r="P1229" i="25"/>
  <c r="Q1317" i="25"/>
  <c r="P1373" i="25"/>
  <c r="P1461" i="25"/>
  <c r="P1557" i="25"/>
  <c r="Q1693" i="25"/>
  <c r="P110" i="25"/>
  <c r="P297" i="25"/>
  <c r="P345" i="25"/>
  <c r="P385" i="25"/>
  <c r="P425" i="25"/>
  <c r="P473" i="25"/>
  <c r="P513" i="25"/>
  <c r="P553" i="25"/>
  <c r="P601" i="25"/>
  <c r="P641" i="25"/>
  <c r="P681" i="25"/>
  <c r="P729" i="25"/>
  <c r="P769" i="25"/>
  <c r="P809" i="25"/>
  <c r="P857" i="25"/>
  <c r="P897" i="25"/>
  <c r="P937" i="25"/>
  <c r="P985" i="25"/>
  <c r="P1025" i="25"/>
  <c r="P1065" i="25"/>
  <c r="P1113" i="25"/>
  <c r="P1153" i="25"/>
  <c r="P1193" i="25"/>
  <c r="P1241" i="25"/>
  <c r="P1281" i="25"/>
  <c r="P1321" i="25"/>
  <c r="P1369" i="25"/>
  <c r="P1409" i="25"/>
  <c r="P1449" i="25"/>
  <c r="P1497" i="25"/>
  <c r="P1537" i="25"/>
  <c r="P1577" i="25"/>
  <c r="P1625" i="25"/>
  <c r="P1665" i="25"/>
  <c r="P1705" i="25"/>
  <c r="P1753" i="25"/>
  <c r="P1793" i="25"/>
  <c r="P1833" i="25"/>
  <c r="P1881" i="25"/>
  <c r="P1921" i="25"/>
  <c r="P1961" i="25"/>
  <c r="P2009" i="25"/>
  <c r="M496" i="25"/>
  <c r="P1000" i="25"/>
  <c r="P1256" i="25"/>
  <c r="P1480" i="25"/>
  <c r="P1928" i="25"/>
  <c r="M26" i="25"/>
  <c r="P290" i="25"/>
  <c r="P330" i="25"/>
  <c r="P370" i="25"/>
  <c r="P418" i="25"/>
  <c r="P458" i="25"/>
  <c r="P498" i="25"/>
  <c r="P546" i="25"/>
  <c r="P586" i="25"/>
  <c r="P626" i="25"/>
  <c r="P674" i="25"/>
  <c r="P714" i="25"/>
  <c r="P754" i="25"/>
  <c r="P802" i="25"/>
  <c r="P842" i="25"/>
  <c r="P882" i="25"/>
  <c r="P930" i="25"/>
  <c r="P970" i="25"/>
  <c r="P1010" i="25"/>
  <c r="P1058" i="25"/>
  <c r="P1098" i="25"/>
  <c r="P1138" i="25"/>
  <c r="P1186" i="25"/>
  <c r="P1226" i="25"/>
  <c r="P1266" i="25"/>
  <c r="P1314" i="25"/>
  <c r="P1354" i="25"/>
  <c r="P1394" i="25"/>
  <c r="P1442" i="25"/>
  <c r="P1482" i="25"/>
  <c r="P1522" i="25"/>
  <c r="P1570" i="25"/>
  <c r="P1610" i="25"/>
  <c r="P1650" i="25"/>
  <c r="P1698" i="25"/>
  <c r="P1738" i="25"/>
  <c r="P1778" i="25"/>
  <c r="P1826" i="25"/>
  <c r="P1866" i="25"/>
  <c r="P1906" i="25"/>
  <c r="P1954" i="25"/>
  <c r="P1994" i="25"/>
  <c r="M176" i="25"/>
  <c r="P424" i="25"/>
  <c r="P656" i="25"/>
  <c r="P936" i="25"/>
  <c r="P1184" i="25"/>
  <c r="P1416" i="25"/>
  <c r="M1680" i="25"/>
  <c r="P1912" i="25"/>
  <c r="M83" i="25"/>
  <c r="P315" i="25"/>
  <c r="P411" i="25"/>
  <c r="M451" i="25"/>
  <c r="P499" i="25"/>
  <c r="P547" i="25"/>
  <c r="P595" i="25"/>
  <c r="P643" i="25"/>
  <c r="P683" i="25"/>
  <c r="M731" i="25"/>
  <c r="P779" i="25"/>
  <c r="P827" i="25"/>
  <c r="M867" i="25"/>
  <c r="P923" i="25"/>
  <c r="M963" i="25"/>
  <c r="P1011" i="25"/>
  <c r="P1059" i="25"/>
  <c r="P1107" i="25"/>
  <c r="P1155" i="25"/>
  <c r="P1195" i="25"/>
  <c r="M1243" i="25"/>
  <c r="P1291" i="25"/>
  <c r="P1339" i="25"/>
  <c r="M1379" i="25"/>
  <c r="P1435" i="25"/>
  <c r="M1475" i="25"/>
  <c r="P1523" i="25"/>
  <c r="P1571" i="25"/>
  <c r="P1619" i="25"/>
  <c r="P1667" i="25"/>
  <c r="P1707" i="25"/>
  <c r="M1755" i="25"/>
  <c r="P1803" i="25"/>
  <c r="P1851" i="25"/>
  <c r="M1891" i="25"/>
  <c r="P1947" i="25"/>
  <c r="M1987" i="25"/>
  <c r="P136" i="25"/>
  <c r="P616" i="25"/>
  <c r="P904" i="25"/>
  <c r="P1168" i="25"/>
  <c r="P1424" i="25"/>
  <c r="P1736" i="25"/>
  <c r="P1936" i="25"/>
  <c r="P332" i="25"/>
  <c r="P372" i="25"/>
  <c r="M420" i="25"/>
  <c r="P468" i="25"/>
  <c r="P516" i="25"/>
  <c r="M556" i="25"/>
  <c r="P612" i="25"/>
  <c r="M652" i="25"/>
  <c r="P700" i="25"/>
  <c r="P748" i="25"/>
  <c r="P796" i="25"/>
  <c r="P844" i="25"/>
  <c r="P884" i="25"/>
  <c r="M932" i="25"/>
  <c r="P980" i="25"/>
  <c r="P1028" i="25"/>
  <c r="M1068" i="25"/>
  <c r="P1124" i="25"/>
  <c r="M1164" i="25"/>
  <c r="P1212" i="25"/>
  <c r="P1260" i="25"/>
  <c r="P1308" i="25"/>
  <c r="P1356" i="25"/>
  <c r="P1396" i="25"/>
  <c r="M1444" i="25"/>
  <c r="P1492" i="25"/>
  <c r="P1540" i="25"/>
  <c r="M1580" i="25"/>
  <c r="P1636" i="25"/>
  <c r="M1676" i="25"/>
  <c r="P1724" i="25"/>
  <c r="P1772" i="25"/>
  <c r="P1820" i="25"/>
  <c r="P1868" i="25"/>
  <c r="P1908" i="25"/>
  <c r="M1956" i="25"/>
  <c r="P2004" i="25"/>
  <c r="M184" i="25"/>
  <c r="P472" i="25"/>
  <c r="M704" i="25"/>
  <c r="P984" i="25"/>
  <c r="P1280" i="25"/>
  <c r="P1624" i="25"/>
  <c r="P1864" i="25"/>
  <c r="P141" i="25"/>
  <c r="M245" i="25"/>
  <c r="P301" i="25"/>
  <c r="M349" i="25"/>
  <c r="P397" i="25"/>
  <c r="P445" i="25"/>
  <c r="M485" i="25"/>
  <c r="P541" i="25"/>
  <c r="M581" i="25"/>
  <c r="P629" i="25"/>
  <c r="P677" i="25"/>
  <c r="P725" i="25"/>
  <c r="P773" i="25"/>
  <c r="P813" i="25"/>
  <c r="M861" i="25"/>
  <c r="P909" i="25"/>
  <c r="P957" i="25"/>
  <c r="M997" i="25"/>
  <c r="P1053" i="25"/>
  <c r="M1093" i="25"/>
  <c r="P1141" i="25"/>
  <c r="P1189" i="25"/>
  <c r="P1237" i="25"/>
  <c r="P1285" i="25"/>
  <c r="P1325" i="25"/>
  <c r="M1373" i="25"/>
  <c r="P1421" i="25"/>
  <c r="P1469" i="25"/>
  <c r="M1509" i="25"/>
  <c r="P1565" i="25"/>
  <c r="M1605" i="25"/>
  <c r="P1653" i="25"/>
  <c r="P1701" i="25"/>
  <c r="P1749" i="25"/>
  <c r="P1797" i="25"/>
  <c r="P1837" i="25"/>
  <c r="M1885" i="25"/>
  <c r="P1933" i="25"/>
  <c r="P1981" i="25"/>
  <c r="P120" i="25"/>
  <c r="P376" i="25"/>
  <c r="M584" i="25"/>
  <c r="P912" i="25"/>
  <c r="M1160" i="25"/>
  <c r="P1448" i="25"/>
  <c r="P1712" i="25"/>
  <c r="P1960" i="25"/>
  <c r="P118" i="25"/>
  <c r="P230" i="25"/>
  <c r="P294" i="25"/>
  <c r="P342" i="25"/>
  <c r="P390" i="25"/>
  <c r="P438" i="25"/>
  <c r="P478" i="25"/>
  <c r="M526" i="25"/>
  <c r="P574" i="25"/>
  <c r="P622" i="25"/>
  <c r="M662" i="25"/>
  <c r="P718" i="25"/>
  <c r="M758" i="25"/>
  <c r="P806" i="25"/>
  <c r="P854" i="25"/>
  <c r="P902" i="25"/>
  <c r="P950" i="25"/>
  <c r="P990" i="25"/>
  <c r="M1038" i="25"/>
  <c r="P1086" i="25"/>
  <c r="P1134" i="25"/>
  <c r="M1174" i="25"/>
  <c r="P1230" i="25"/>
  <c r="M1270" i="25"/>
  <c r="P1318" i="25"/>
  <c r="P1366" i="25"/>
  <c r="P1414" i="25"/>
  <c r="P1462" i="25"/>
  <c r="P1502" i="25"/>
  <c r="M1550" i="25"/>
  <c r="P1598" i="25"/>
  <c r="P1646" i="25"/>
  <c r="M1686" i="25"/>
  <c r="M1726" i="25"/>
  <c r="P1766" i="25"/>
  <c r="M1806" i="25"/>
  <c r="P1854" i="25"/>
  <c r="P1894" i="25"/>
  <c r="P1942" i="25"/>
  <c r="P1990" i="25"/>
  <c r="P440" i="25"/>
  <c r="P720" i="25"/>
  <c r="P1024" i="25"/>
  <c r="P1312" i="25"/>
  <c r="P1536" i="25"/>
  <c r="P47" i="25"/>
  <c r="P111" i="25"/>
  <c r="P167" i="25"/>
  <c r="M279" i="25"/>
  <c r="M319" i="25"/>
  <c r="P367" i="25"/>
  <c r="M407" i="25"/>
  <c r="M447" i="25"/>
  <c r="P495" i="25"/>
  <c r="M535" i="25"/>
  <c r="M575" i="25"/>
  <c r="P623" i="25"/>
  <c r="M663" i="25"/>
  <c r="M703" i="25"/>
  <c r="P751" i="25"/>
  <c r="M791" i="25"/>
  <c r="M831" i="25"/>
  <c r="P879" i="25"/>
  <c r="M919" i="25"/>
  <c r="M959" i="25"/>
  <c r="P1007" i="25"/>
  <c r="M1047" i="25"/>
  <c r="M1087" i="25"/>
  <c r="P1135" i="25"/>
  <c r="M1175" i="25"/>
  <c r="M1215" i="25"/>
  <c r="P1263" i="25"/>
  <c r="M1303" i="25"/>
  <c r="M1343" i="25"/>
  <c r="P1391" i="25"/>
  <c r="M1431" i="25"/>
  <c r="M1471" i="25"/>
  <c r="P1519" i="25"/>
  <c r="M1559" i="25"/>
  <c r="M1599" i="25"/>
  <c r="P1647" i="25"/>
  <c r="M1687" i="25"/>
  <c r="M1727" i="25"/>
  <c r="P1775" i="25"/>
  <c r="M1815" i="25"/>
  <c r="M1855" i="25"/>
  <c r="P1911" i="25"/>
  <c r="P1951" i="25"/>
  <c r="P1999" i="25"/>
  <c r="P393" i="25"/>
  <c r="P697" i="25"/>
  <c r="P1033" i="25"/>
  <c r="P1337" i="25"/>
  <c r="P1593" i="25"/>
  <c r="P1849" i="25"/>
  <c r="M441" i="25"/>
  <c r="M697" i="25"/>
  <c r="M953" i="25"/>
  <c r="M1121" i="25"/>
  <c r="M1337" i="25"/>
  <c r="M1465" i="25"/>
  <c r="M1849" i="25"/>
  <c r="P872" i="25"/>
  <c r="P1800" i="25"/>
  <c r="Q258" i="25"/>
  <c r="P602" i="25"/>
  <c r="P986" i="25"/>
  <c r="P1370" i="25"/>
  <c r="Q1666" i="25"/>
  <c r="P2010" i="25"/>
  <c r="P1552" i="25"/>
  <c r="P59" i="25"/>
  <c r="P563" i="25"/>
  <c r="Q1027" i="25"/>
  <c r="P764" i="25"/>
  <c r="P377" i="25"/>
  <c r="P505" i="25"/>
  <c r="P673" i="25"/>
  <c r="P841" i="25"/>
  <c r="P929" i="25"/>
  <c r="P1145" i="25"/>
  <c r="P1313" i="25"/>
  <c r="P1481" i="25"/>
  <c r="P1697" i="25"/>
  <c r="Q920" i="25"/>
  <c r="P362" i="25"/>
  <c r="M417" i="25"/>
  <c r="P593" i="25"/>
  <c r="P721" i="25"/>
  <c r="M801" i="25"/>
  <c r="M929" i="25"/>
  <c r="M1017" i="25"/>
  <c r="M1145" i="25"/>
  <c r="M1185" i="25"/>
  <c r="M1313" i="25"/>
  <c r="P1489" i="25"/>
  <c r="P1617" i="25"/>
  <c r="M1697" i="25"/>
  <c r="M1825" i="25"/>
  <c r="P736" i="25"/>
  <c r="M1440" i="25"/>
  <c r="P1656" i="25"/>
  <c r="P130" i="25"/>
  <c r="P282" i="25"/>
  <c r="M362" i="25"/>
  <c r="P538" i="25"/>
  <c r="P666" i="25"/>
  <c r="M746" i="25"/>
  <c r="P922" i="25"/>
  <c r="M1002" i="25"/>
  <c r="M1090" i="25"/>
  <c r="P1178" i="25"/>
  <c r="M1258" i="25"/>
  <c r="M1346" i="25"/>
  <c r="P1434" i="25"/>
  <c r="M1514" i="25"/>
  <c r="M1602" i="25"/>
  <c r="M1642" i="25"/>
  <c r="M1730" i="25"/>
  <c r="M1858" i="25"/>
  <c r="P1946" i="25"/>
  <c r="M1986" i="25"/>
  <c r="M608" i="25"/>
  <c r="M1136" i="25"/>
  <c r="P35" i="25"/>
  <c r="P355" i="25"/>
  <c r="P491" i="25"/>
  <c r="Q771" i="25"/>
  <c r="Q148" i="25"/>
  <c r="P121" i="25"/>
  <c r="P305" i="25"/>
  <c r="Q345" i="25"/>
  <c r="Q385" i="25"/>
  <c r="P433" i="25"/>
  <c r="Q473" i="25"/>
  <c r="Q513" i="25"/>
  <c r="P561" i="25"/>
  <c r="Q601" i="25"/>
  <c r="Q641" i="25"/>
  <c r="P689" i="25"/>
  <c r="Q729" i="25"/>
  <c r="Q769" i="25"/>
  <c r="P817" i="25"/>
  <c r="Q857" i="25"/>
  <c r="Q897" i="25"/>
  <c r="P945" i="25"/>
  <c r="Q985" i="25"/>
  <c r="Q1025" i="25"/>
  <c r="P1073" i="25"/>
  <c r="Q1113" i="25"/>
  <c r="Q1153" i="25"/>
  <c r="P1201" i="25"/>
  <c r="Q1241" i="25"/>
  <c r="Q1281" i="25"/>
  <c r="P1329" i="25"/>
  <c r="Q1369" i="25"/>
  <c r="Q1409" i="25"/>
  <c r="P1457" i="25"/>
  <c r="Q1497" i="25"/>
  <c r="Q1537" i="25"/>
  <c r="P1585" i="25"/>
  <c r="Q1625" i="25"/>
  <c r="Q1665" i="25"/>
  <c r="P1713" i="25"/>
  <c r="Q1753" i="25"/>
  <c r="Q1793" i="25"/>
  <c r="P1841" i="25"/>
  <c r="Q1881" i="25"/>
  <c r="Q1921" i="25"/>
  <c r="P1969" i="25"/>
  <c r="Q2009" i="25"/>
  <c r="P320" i="25"/>
  <c r="P544" i="25"/>
  <c r="P784" i="25"/>
  <c r="P1056" i="25"/>
  <c r="Q1256" i="25"/>
  <c r="Q1480" i="25"/>
  <c r="P1704" i="25"/>
  <c r="Q1928" i="25"/>
  <c r="P90" i="25"/>
  <c r="M290" i="25"/>
  <c r="M330" i="25"/>
  <c r="P378" i="25"/>
  <c r="M418" i="25"/>
  <c r="M458" i="25"/>
  <c r="P506" i="25"/>
  <c r="M546" i="25"/>
  <c r="M586" i="25"/>
  <c r="P634" i="25"/>
  <c r="M674" i="25"/>
  <c r="M714" i="25"/>
  <c r="P762" i="25"/>
  <c r="M802" i="25"/>
  <c r="M842" i="25"/>
  <c r="P890" i="25"/>
  <c r="M930" i="25"/>
  <c r="M970" i="25"/>
  <c r="P1018" i="25"/>
  <c r="M1058" i="25"/>
  <c r="M1098" i="25"/>
  <c r="P1146" i="25"/>
  <c r="M1186" i="25"/>
  <c r="M1226" i="25"/>
  <c r="P1274" i="25"/>
  <c r="M1314" i="25"/>
  <c r="M1354" i="25"/>
  <c r="P1402" i="25"/>
  <c r="M1442" i="25"/>
  <c r="M1482" i="25"/>
  <c r="P1530" i="25"/>
  <c r="M1570" i="25"/>
  <c r="M1610" i="25"/>
  <c r="P1658" i="25"/>
  <c r="M1698" i="25"/>
  <c r="M1738" i="25"/>
  <c r="P1786" i="25"/>
  <c r="M1826" i="25"/>
  <c r="M1866" i="25"/>
  <c r="P1914" i="25"/>
  <c r="M1954" i="25"/>
  <c r="M1994" i="25"/>
  <c r="M424" i="25"/>
  <c r="P696" i="25"/>
  <c r="M936" i="25"/>
  <c r="M1184" i="25"/>
  <c r="P1464" i="25"/>
  <c r="P1728" i="25"/>
  <c r="P1952" i="25"/>
  <c r="P43" i="25"/>
  <c r="P91" i="25"/>
  <c r="P323" i="25"/>
  <c r="P363" i="25"/>
  <c r="M411" i="25"/>
  <c r="P459" i="25"/>
  <c r="P507" i="25"/>
  <c r="M547" i="25"/>
  <c r="P603" i="25"/>
  <c r="M643" i="25"/>
  <c r="P691" i="25"/>
  <c r="P739" i="25"/>
  <c r="P787" i="25"/>
  <c r="P835" i="25"/>
  <c r="P875" i="25"/>
  <c r="M923" i="25"/>
  <c r="P971" i="25"/>
  <c r="P1019" i="25"/>
  <c r="M1059" i="25"/>
  <c r="P1115" i="25"/>
  <c r="M1155" i="25"/>
  <c r="P1203" i="25"/>
  <c r="P1251" i="25"/>
  <c r="P1299" i="25"/>
  <c r="P1347" i="25"/>
  <c r="P1387" i="25"/>
  <c r="M1435" i="25"/>
  <c r="P1483" i="25"/>
  <c r="P1531" i="25"/>
  <c r="M1571" i="25"/>
  <c r="P1627" i="25"/>
  <c r="M1667" i="25"/>
  <c r="P1715" i="25"/>
  <c r="P1763" i="25"/>
  <c r="P1811" i="25"/>
  <c r="P1859" i="25"/>
  <c r="P1899" i="25"/>
  <c r="M1947" i="25"/>
  <c r="P1995" i="25"/>
  <c r="M136" i="25"/>
  <c r="P664" i="25"/>
  <c r="M904" i="25"/>
  <c r="M1168" i="25"/>
  <c r="P1472" i="25"/>
  <c r="M1736" i="25"/>
  <c r="M1936" i="25"/>
  <c r="P116" i="25"/>
  <c r="P228" i="25"/>
  <c r="P292" i="25"/>
  <c r="M332" i="25"/>
  <c r="P380" i="25"/>
  <c r="P428" i="25"/>
  <c r="P476" i="25"/>
  <c r="P524" i="25"/>
  <c r="P564" i="25"/>
  <c r="M612" i="25"/>
  <c r="P660" i="25"/>
  <c r="P708" i="25"/>
  <c r="M748" i="25"/>
  <c r="P804" i="25"/>
  <c r="M844" i="25"/>
  <c r="P892" i="25"/>
  <c r="P940" i="25"/>
  <c r="P988" i="25"/>
  <c r="P1036" i="25"/>
  <c r="P1076" i="25"/>
  <c r="M1124" i="25"/>
  <c r="P1172" i="25"/>
  <c r="P1220" i="25"/>
  <c r="M1260" i="25"/>
  <c r="P1316" i="25"/>
  <c r="M1356" i="25"/>
  <c r="P1404" i="25"/>
  <c r="P1452" i="25"/>
  <c r="P1500" i="25"/>
  <c r="P1548" i="25"/>
  <c r="P1588" i="25"/>
  <c r="M1636" i="25"/>
  <c r="P1684" i="25"/>
  <c r="P1732" i="25"/>
  <c r="M1772" i="25"/>
  <c r="P1828" i="25"/>
  <c r="M1868" i="25"/>
  <c r="P1916" i="25"/>
  <c r="P1964" i="25"/>
  <c r="P2012" i="25"/>
  <c r="M472" i="25"/>
  <c r="P752" i="25"/>
  <c r="P1040" i="25"/>
  <c r="M1280" i="25"/>
  <c r="P1672" i="25"/>
  <c r="M1864" i="25"/>
  <c r="P45" i="25"/>
  <c r="P149" i="25"/>
  <c r="P309" i="25"/>
  <c r="P357" i="25"/>
  <c r="P405" i="25"/>
  <c r="P453" i="25"/>
  <c r="P493" i="25"/>
  <c r="M541" i="25"/>
  <c r="P589" i="25"/>
  <c r="P637" i="25"/>
  <c r="M677" i="25"/>
  <c r="P733" i="25"/>
  <c r="M773" i="25"/>
  <c r="P821" i="25"/>
  <c r="P869" i="25"/>
  <c r="P917" i="25"/>
  <c r="P965" i="25"/>
  <c r="P1005" i="25"/>
  <c r="M1053" i="25"/>
  <c r="P1101" i="25"/>
  <c r="P1149" i="25"/>
  <c r="M1189" i="25"/>
  <c r="P1245" i="25"/>
  <c r="M1285" i="25"/>
  <c r="P1333" i="25"/>
  <c r="P1381" i="25"/>
  <c r="P1429" i="25"/>
  <c r="P1477" i="25"/>
  <c r="P1517" i="25"/>
  <c r="M1565" i="25"/>
  <c r="P1613" i="25"/>
  <c r="P1661" i="25"/>
  <c r="M1701" i="25"/>
  <c r="P1757" i="25"/>
  <c r="M1797" i="25"/>
  <c r="P1845" i="25"/>
  <c r="P1893" i="25"/>
  <c r="P1941" i="25"/>
  <c r="P1989" i="25"/>
  <c r="P168" i="25"/>
  <c r="P416" i="25"/>
  <c r="P632" i="25"/>
  <c r="M912" i="25"/>
  <c r="P1208" i="25"/>
  <c r="P1488" i="25"/>
  <c r="M1712" i="25"/>
  <c r="P2008" i="25"/>
  <c r="M118" i="25"/>
  <c r="P182" i="25"/>
  <c r="P302" i="25"/>
  <c r="M342" i="25"/>
  <c r="P398" i="25"/>
  <c r="M438" i="25"/>
  <c r="P486" i="25"/>
  <c r="P534" i="25"/>
  <c r="P582" i="25"/>
  <c r="P630" i="25"/>
  <c r="P670" i="25"/>
  <c r="M718" i="25"/>
  <c r="P766" i="25"/>
  <c r="P814" i="25"/>
  <c r="M854" i="25"/>
  <c r="P910" i="25"/>
  <c r="M950" i="25"/>
  <c r="P998" i="25"/>
  <c r="P1046" i="25"/>
  <c r="P1094" i="25"/>
  <c r="P1142" i="25"/>
  <c r="P1182" i="25"/>
  <c r="M1230" i="25"/>
  <c r="P1278" i="25"/>
  <c r="P1326" i="25"/>
  <c r="M1366" i="25"/>
  <c r="P1422" i="25"/>
  <c r="M1462" i="25"/>
  <c r="P1510" i="25"/>
  <c r="P1558" i="25"/>
  <c r="P1606" i="25"/>
  <c r="P1654" i="25"/>
  <c r="P1694" i="25"/>
  <c r="P1734" i="25"/>
  <c r="P1774" i="25"/>
  <c r="P1814" i="25"/>
  <c r="M1854" i="25"/>
  <c r="P1902" i="25"/>
  <c r="P1950" i="25"/>
  <c r="P1998" i="25"/>
  <c r="P480" i="25"/>
  <c r="Q720" i="25"/>
  <c r="P1072" i="25"/>
  <c r="Q1312" i="25"/>
  <c r="P1600" i="25"/>
  <c r="P119" i="25"/>
  <c r="P287" i="25"/>
  <c r="P327" i="25"/>
  <c r="P375" i="25"/>
  <c r="P415" i="25"/>
  <c r="P455" i="25"/>
  <c r="P503" i="25"/>
  <c r="P543" i="25"/>
  <c r="P583" i="25"/>
  <c r="P631" i="25"/>
  <c r="P671" i="25"/>
  <c r="P711" i="25"/>
  <c r="P759" i="25"/>
  <c r="P799" i="25"/>
  <c r="P839" i="25"/>
  <c r="P887" i="25"/>
  <c r="P927" i="25"/>
  <c r="P967" i="25"/>
  <c r="P1015" i="25"/>
  <c r="P1055" i="25"/>
  <c r="P1095" i="25"/>
  <c r="P1143" i="25"/>
  <c r="P1183" i="25"/>
  <c r="P1223" i="25"/>
  <c r="P1271" i="25"/>
  <c r="P1311" i="25"/>
  <c r="P1351" i="25"/>
  <c r="P1399" i="25"/>
  <c r="P1439" i="25"/>
  <c r="P1479" i="25"/>
  <c r="P1527" i="25"/>
  <c r="P1567" i="25"/>
  <c r="P1607" i="25"/>
  <c r="P1655" i="25"/>
  <c r="P1695" i="25"/>
  <c r="P1735" i="25"/>
  <c r="P1783" i="25"/>
  <c r="P1823" i="25"/>
  <c r="P1863" i="25"/>
  <c r="M1911" i="25"/>
  <c r="P1959" i="25"/>
  <c r="P2007" i="25"/>
  <c r="P521" i="25"/>
  <c r="P865" i="25"/>
  <c r="P1209" i="25"/>
  <c r="P1505" i="25"/>
  <c r="P1633" i="25"/>
  <c r="P1801" i="25"/>
  <c r="P1977" i="25"/>
  <c r="Q320" i="25"/>
  <c r="Q544" i="25"/>
  <c r="P832" i="25"/>
  <c r="Q1056" i="25"/>
  <c r="P1296" i="25"/>
  <c r="P1528" i="25"/>
  <c r="P1760" i="25"/>
  <c r="P1968" i="25"/>
  <c r="P42" i="25"/>
  <c r="Q90" i="25"/>
  <c r="P258" i="25"/>
  <c r="P298" i="25"/>
  <c r="P338" i="25"/>
  <c r="P386" i="25"/>
  <c r="P426" i="25"/>
  <c r="P466" i="25"/>
  <c r="P514" i="25"/>
  <c r="P554" i="25"/>
  <c r="P594" i="25"/>
  <c r="P642" i="25"/>
  <c r="P682" i="25"/>
  <c r="P722" i="25"/>
  <c r="P770" i="25"/>
  <c r="P810" i="25"/>
  <c r="P850" i="25"/>
  <c r="P898" i="25"/>
  <c r="P938" i="25"/>
  <c r="P978" i="25"/>
  <c r="P1026" i="25"/>
  <c r="P1066" i="25"/>
  <c r="P1106" i="25"/>
  <c r="P1154" i="25"/>
  <c r="P1194" i="25"/>
  <c r="P1234" i="25"/>
  <c r="P1282" i="25"/>
  <c r="P1322" i="25"/>
  <c r="P1362" i="25"/>
  <c r="P1410" i="25"/>
  <c r="P1450" i="25"/>
  <c r="P1490" i="25"/>
  <c r="P1538" i="25"/>
  <c r="P1578" i="25"/>
  <c r="P1618" i="25"/>
  <c r="P1666" i="25"/>
  <c r="P1706" i="25"/>
  <c r="P1746" i="25"/>
  <c r="P1794" i="25"/>
  <c r="P1834" i="25"/>
  <c r="P1874" i="25"/>
  <c r="P1922" i="25"/>
  <c r="P1962" i="25"/>
  <c r="P2002" i="25"/>
  <c r="P256" i="25"/>
  <c r="P464" i="25"/>
  <c r="P744" i="25"/>
  <c r="P992" i="25"/>
  <c r="P1232" i="25"/>
  <c r="P1504" i="25"/>
  <c r="Q1728" i="25"/>
  <c r="P1984" i="25"/>
  <c r="Q323" i="25"/>
  <c r="P371" i="25"/>
  <c r="P419" i="25"/>
  <c r="P467" i="25"/>
  <c r="P515" i="25"/>
  <c r="P555" i="25"/>
  <c r="Q603" i="25"/>
  <c r="P651" i="25"/>
  <c r="P699" i="25"/>
  <c r="Q739" i="25"/>
  <c r="P795" i="25"/>
  <c r="Q835" i="25"/>
  <c r="P883" i="25"/>
  <c r="P931" i="25"/>
  <c r="P979" i="25"/>
  <c r="P1027" i="25"/>
  <c r="P1067" i="25"/>
  <c r="Q1115" i="25"/>
  <c r="P1163" i="25"/>
  <c r="P1211" i="25"/>
  <c r="Q1251" i="25"/>
  <c r="P1307" i="25"/>
  <c r="Q1347" i="25"/>
  <c r="P1395" i="25"/>
  <c r="P1443" i="25"/>
  <c r="P1491" i="25"/>
  <c r="P1539" i="25"/>
  <c r="P1579" i="25"/>
  <c r="Q1627" i="25"/>
  <c r="P1675" i="25"/>
  <c r="P1723" i="25"/>
  <c r="Q1763" i="25"/>
  <c r="P1819" i="25"/>
  <c r="Q1859" i="25"/>
  <c r="P1907" i="25"/>
  <c r="P1955" i="25"/>
  <c r="P2003" i="25"/>
  <c r="P296" i="25"/>
  <c r="Q664" i="25"/>
  <c r="P952" i="25"/>
  <c r="P1216" i="25"/>
  <c r="Q1472" i="25"/>
  <c r="P1776" i="25"/>
  <c r="P1976" i="25"/>
  <c r="Q68" i="25"/>
  <c r="Q116" i="25"/>
  <c r="Q292" i="25"/>
  <c r="P340" i="25"/>
  <c r="P388" i="25"/>
  <c r="Q428" i="25"/>
  <c r="P484" i="25"/>
  <c r="Q524" i="25"/>
  <c r="P572" i="25"/>
  <c r="P620" i="25"/>
  <c r="P668" i="25"/>
  <c r="P716" i="25"/>
  <c r="P756" i="25"/>
  <c r="Q804" i="25"/>
  <c r="P852" i="25"/>
  <c r="P900" i="25"/>
  <c r="Q940" i="25"/>
  <c r="P996" i="25"/>
  <c r="Q1036" i="25"/>
  <c r="P1084" i="25"/>
  <c r="P1132" i="25"/>
  <c r="P1180" i="25"/>
  <c r="P1228" i="25"/>
  <c r="P1268" i="25"/>
  <c r="Q1316" i="25"/>
  <c r="P1364" i="25"/>
  <c r="P1412" i="25"/>
  <c r="Q1452" i="25"/>
  <c r="P1508" i="25"/>
  <c r="Q1548" i="25"/>
  <c r="P1596" i="25"/>
  <c r="P1644" i="25"/>
  <c r="P1692" i="25"/>
  <c r="P1740" i="25"/>
  <c r="P1780" i="25"/>
  <c r="Q1828" i="25"/>
  <c r="P1876" i="25"/>
  <c r="P1924" i="25"/>
  <c r="Q1964" i="25"/>
  <c r="P48" i="25"/>
  <c r="P504" i="25"/>
  <c r="P792" i="25"/>
  <c r="P1088" i="25"/>
  <c r="P1328" i="25"/>
  <c r="Q1672" i="25"/>
  <c r="P1904" i="25"/>
  <c r="P157" i="25"/>
  <c r="P213" i="25"/>
  <c r="P317" i="25"/>
  <c r="Q357" i="25"/>
  <c r="P413" i="25"/>
  <c r="Q453" i="25"/>
  <c r="P501" i="25"/>
  <c r="P549" i="25"/>
  <c r="P597" i="25"/>
  <c r="P645" i="25"/>
  <c r="P685" i="25"/>
  <c r="Q733" i="25"/>
  <c r="P781" i="25"/>
  <c r="P829" i="25"/>
  <c r="Q869" i="25"/>
  <c r="P925" i="25"/>
  <c r="Q965" i="25"/>
  <c r="P1013" i="25"/>
  <c r="P1061" i="25"/>
  <c r="P1109" i="25"/>
  <c r="P1157" i="25"/>
  <c r="P1197" i="25"/>
  <c r="Q1245" i="25"/>
  <c r="P1293" i="25"/>
  <c r="P1341" i="25"/>
  <c r="Q1381" i="25"/>
  <c r="P1437" i="25"/>
  <c r="Q1477" i="25"/>
  <c r="P1525" i="25"/>
  <c r="P1573" i="25"/>
  <c r="P1621" i="25"/>
  <c r="P1669" i="25"/>
  <c r="P1709" i="25"/>
  <c r="Q1757" i="25"/>
  <c r="P1805" i="25"/>
  <c r="P1853" i="25"/>
  <c r="Q1893" i="25"/>
  <c r="P1949" i="25"/>
  <c r="Q1989" i="25"/>
  <c r="Q168" i="25"/>
  <c r="Q416" i="25"/>
  <c r="P680" i="25"/>
  <c r="P960" i="25"/>
  <c r="P1248" i="25"/>
  <c r="P1520" i="25"/>
  <c r="P1752" i="25"/>
  <c r="Q2008" i="25"/>
  <c r="P126" i="25"/>
  <c r="P190" i="25"/>
  <c r="P310" i="25"/>
  <c r="P350" i="25"/>
  <c r="M398" i="25"/>
  <c r="P446" i="25"/>
  <c r="P494" i="25"/>
  <c r="M534" i="25"/>
  <c r="P590" i="25"/>
  <c r="M630" i="25"/>
  <c r="P678" i="25"/>
  <c r="P726" i="25"/>
  <c r="P774" i="25"/>
  <c r="P822" i="25"/>
  <c r="P862" i="25"/>
  <c r="M910" i="25"/>
  <c r="P958" i="25"/>
  <c r="P1006" i="25"/>
  <c r="M1046" i="25"/>
  <c r="P1102" i="25"/>
  <c r="M1142" i="25"/>
  <c r="P1190" i="25"/>
  <c r="P1238" i="25"/>
  <c r="P1286" i="25"/>
  <c r="P1334" i="25"/>
  <c r="P1374" i="25"/>
  <c r="M1422" i="25"/>
  <c r="P1470" i="25"/>
  <c r="P1518" i="25"/>
  <c r="M1558" i="25"/>
  <c r="P1614" i="25"/>
  <c r="M1654" i="25"/>
  <c r="M1694" i="25"/>
  <c r="P1742" i="25"/>
  <c r="P1782" i="25"/>
  <c r="P1822" i="25"/>
  <c r="P1862" i="25"/>
  <c r="P1910" i="25"/>
  <c r="M1950" i="25"/>
  <c r="M1998" i="25"/>
  <c r="P224" i="25"/>
  <c r="P528" i="25"/>
  <c r="P776" i="25"/>
  <c r="M1072" i="25"/>
  <c r="P1360" i="25"/>
  <c r="P1648" i="25"/>
  <c r="P63" i="25"/>
  <c r="P127" i="25"/>
  <c r="P183" i="25"/>
  <c r="M287" i="25"/>
  <c r="P335" i="25"/>
  <c r="M375" i="25"/>
  <c r="M415" i="25"/>
  <c r="P463" i="25"/>
  <c r="M503" i="25"/>
  <c r="M543" i="25"/>
  <c r="P591" i="25"/>
  <c r="M631" i="25"/>
  <c r="M671" i="25"/>
  <c r="P719" i="25"/>
  <c r="M759" i="25"/>
  <c r="Q799" i="25"/>
  <c r="P847" i="25"/>
  <c r="Q887" i="25"/>
  <c r="M927" i="25"/>
  <c r="P975" i="25"/>
  <c r="M1015" i="25"/>
  <c r="M1055" i="25"/>
  <c r="P1103" i="25"/>
  <c r="M1143" i="25"/>
  <c r="M1183" i="25"/>
  <c r="P1231" i="25"/>
  <c r="M1271" i="25"/>
  <c r="M1311" i="25"/>
  <c r="P1359" i="25"/>
  <c r="M1399" i="25"/>
  <c r="M1439" i="25"/>
  <c r="P1487" i="25"/>
  <c r="M1527" i="25"/>
  <c r="M1567" i="25"/>
  <c r="P1615" i="25"/>
  <c r="M1655" i="25"/>
  <c r="M1695" i="25"/>
  <c r="P1743" i="25"/>
  <c r="M1783" i="25"/>
  <c r="M1823" i="25"/>
  <c r="P1871" i="25"/>
  <c r="P1919" i="25"/>
  <c r="P1967" i="25"/>
  <c r="M2007" i="25"/>
  <c r="P609" i="25"/>
  <c r="P905" i="25"/>
  <c r="P1161" i="25"/>
  <c r="P1377" i="25"/>
  <c r="P1673" i="25"/>
  <c r="P529" i="25"/>
  <c r="M825" i="25"/>
  <c r="M1081" i="25"/>
  <c r="M1377" i="25"/>
  <c r="Q514" i="25"/>
  <c r="P858" i="25"/>
  <c r="Q1154" i="25"/>
  <c r="P1498" i="25"/>
  <c r="Q1834" i="25"/>
  <c r="Q992" i="25"/>
  <c r="P99" i="25"/>
  <c r="P379" i="25"/>
  <c r="P659" i="25"/>
  <c r="Q795" i="25"/>
  <c r="Q931" i="25"/>
  <c r="P1259" i="25"/>
  <c r="P1499" i="25"/>
  <c r="P1683" i="25"/>
  <c r="Q1819" i="25"/>
  <c r="Q1955" i="25"/>
  <c r="P1272" i="25"/>
  <c r="P348" i="25"/>
  <c r="P532" i="25"/>
  <c r="P812" i="25"/>
  <c r="Q996" i="25"/>
  <c r="P1188" i="25"/>
  <c r="P1372" i="25"/>
  <c r="Q1508" i="25"/>
  <c r="P1700" i="25"/>
  <c r="P1884" i="25"/>
  <c r="P312" i="25"/>
  <c r="Q1088" i="25"/>
  <c r="P1720" i="25"/>
  <c r="Q157" i="25"/>
  <c r="P325" i="25"/>
  <c r="Q549" i="25"/>
  <c r="P789" i="25"/>
  <c r="Q1061" i="25"/>
  <c r="P1389" i="25"/>
  <c r="P1901" i="25"/>
  <c r="P78" i="25"/>
  <c r="M190" i="25"/>
  <c r="P254" i="25"/>
  <c r="M310" i="25"/>
  <c r="P358" i="25"/>
  <c r="P406" i="25"/>
  <c r="P454" i="25"/>
  <c r="P502" i="25"/>
  <c r="P542" i="25"/>
  <c r="M590" i="25"/>
  <c r="P638" i="25"/>
  <c r="P686" i="25"/>
  <c r="M726" i="25"/>
  <c r="P782" i="25"/>
  <c r="M822" i="25"/>
  <c r="P870" i="25"/>
  <c r="P918" i="25"/>
  <c r="P966" i="25"/>
  <c r="P1014" i="25"/>
  <c r="P1054" i="25"/>
  <c r="M1102" i="25"/>
  <c r="P1150" i="25"/>
  <c r="P1198" i="25"/>
  <c r="M1238" i="25"/>
  <c r="P1294" i="25"/>
  <c r="M1334" i="25"/>
  <c r="P1382" i="25"/>
  <c r="P1430" i="25"/>
  <c r="P1478" i="25"/>
  <c r="P1526" i="25"/>
  <c r="P1566" i="25"/>
  <c r="M1614" i="25"/>
  <c r="P1662" i="25"/>
  <c r="P1702" i="25"/>
  <c r="M1742" i="25"/>
  <c r="M1782" i="25"/>
  <c r="M1822" i="25"/>
  <c r="P1870" i="25"/>
  <c r="M1910" i="25"/>
  <c r="P1958" i="25"/>
  <c r="P2006" i="25"/>
  <c r="P288" i="25"/>
  <c r="M528" i="25"/>
  <c r="P824" i="25"/>
  <c r="P1128" i="25"/>
  <c r="P1408" i="25"/>
  <c r="P1696" i="25"/>
  <c r="M127" i="25"/>
  <c r="P255" i="25"/>
  <c r="P295" i="25"/>
  <c r="P343" i="25"/>
  <c r="P383" i="25"/>
  <c r="P423" i="25"/>
  <c r="P471" i="25"/>
  <c r="P511" i="25"/>
  <c r="P551" i="25"/>
  <c r="P599" i="25"/>
  <c r="P639" i="25"/>
  <c r="P679" i="25"/>
  <c r="P727" i="25"/>
  <c r="P767" i="25"/>
  <c r="P807" i="25"/>
  <c r="P855" i="25"/>
  <c r="P895" i="25"/>
  <c r="P935" i="25"/>
  <c r="P983" i="25"/>
  <c r="P1023" i="25"/>
  <c r="P1063" i="25"/>
  <c r="P1111" i="25"/>
  <c r="P1151" i="25"/>
  <c r="P1191" i="25"/>
  <c r="P1239" i="25"/>
  <c r="P1279" i="25"/>
  <c r="P1319" i="25"/>
  <c r="P1367" i="25"/>
  <c r="P1407" i="25"/>
  <c r="P1447" i="25"/>
  <c r="P1495" i="25"/>
  <c r="P1535" i="25"/>
  <c r="P1575" i="25"/>
  <c r="P1623" i="25"/>
  <c r="P1663" i="25"/>
  <c r="P1703" i="25"/>
  <c r="P1751" i="25"/>
  <c r="P1791" i="25"/>
  <c r="P1831" i="25"/>
  <c r="P1879" i="25"/>
  <c r="M1919" i="25"/>
  <c r="P1975" i="25"/>
  <c r="P2015" i="25"/>
  <c r="P313" i="25"/>
  <c r="P649" i="25"/>
  <c r="P993" i="25"/>
  <c r="P1417" i="25"/>
  <c r="P1889" i="25"/>
  <c r="P657" i="25"/>
  <c r="P1169" i="25"/>
  <c r="M1593" i="25"/>
  <c r="M1296" i="25"/>
  <c r="M42" i="25"/>
  <c r="Q426" i="25"/>
  <c r="Q770" i="25"/>
  <c r="P1114" i="25"/>
  <c r="Q1410" i="25"/>
  <c r="Q1706" i="25"/>
  <c r="Q256" i="25"/>
  <c r="P1744" i="25"/>
  <c r="P331" i="25"/>
  <c r="P707" i="25"/>
  <c r="P891" i="25"/>
  <c r="P1075" i="25"/>
  <c r="P1355" i="25"/>
  <c r="Q1443" i="25"/>
  <c r="Q1539" i="25"/>
  <c r="P1635" i="25"/>
  <c r="P1731" i="25"/>
  <c r="P1867" i="25"/>
  <c r="P2011" i="25"/>
  <c r="P712" i="25"/>
  <c r="P1512" i="25"/>
  <c r="P300" i="25"/>
  <c r="P436" i="25"/>
  <c r="Q620" i="25"/>
  <c r="P860" i="25"/>
  <c r="P1044" i="25"/>
  <c r="Q1132" i="25"/>
  <c r="P1276" i="25"/>
  <c r="P1420" i="25"/>
  <c r="P1556" i="25"/>
  <c r="Q1644" i="25"/>
  <c r="Q1740" i="25"/>
  <c r="P1836" i="25"/>
  <c r="P1972" i="25"/>
  <c r="Q504" i="25"/>
  <c r="P1384" i="25"/>
  <c r="P1944" i="25"/>
  <c r="P117" i="25"/>
  <c r="P221" i="25"/>
  <c r="P365" i="25"/>
  <c r="P461" i="25"/>
  <c r="P605" i="25"/>
  <c r="Q645" i="25"/>
  <c r="P741" i="25"/>
  <c r="P877" i="25"/>
  <c r="Q925" i="25"/>
  <c r="P973" i="25"/>
  <c r="P1117" i="25"/>
  <c r="Q1157" i="25"/>
  <c r="P1253" i="25"/>
  <c r="P1349" i="25"/>
  <c r="P1485" i="25"/>
  <c r="P1629" i="25"/>
  <c r="P1717" i="25"/>
  <c r="P1813" i="25"/>
  <c r="P728" i="25"/>
  <c r="P1304" i="25"/>
  <c r="Q1520" i="25"/>
  <c r="P1808" i="25"/>
  <c r="P361" i="25"/>
  <c r="P489" i="25"/>
  <c r="P617" i="25"/>
  <c r="P705" i="25"/>
  <c r="P833" i="25"/>
  <c r="P921" i="25"/>
  <c r="P1049" i="25"/>
  <c r="P1129" i="25"/>
  <c r="P1257" i="25"/>
  <c r="P1345" i="25"/>
  <c r="P1433" i="25"/>
  <c r="P1513" i="25"/>
  <c r="P1641" i="25"/>
  <c r="P1729" i="25"/>
  <c r="P1817" i="25"/>
  <c r="P1897" i="25"/>
  <c r="P1985" i="25"/>
  <c r="P640" i="25"/>
  <c r="P1352" i="25"/>
  <c r="P266" i="25"/>
  <c r="P394" i="25"/>
  <c r="P522" i="25"/>
  <c r="P610" i="25"/>
  <c r="P738" i="25"/>
  <c r="P866" i="25"/>
  <c r="P994" i="25"/>
  <c r="P1074" i="25"/>
  <c r="P1202" i="25"/>
  <c r="P1330" i="25"/>
  <c r="P1458" i="25"/>
  <c r="P1586" i="25"/>
  <c r="P1714" i="25"/>
  <c r="P1842" i="25"/>
  <c r="P1930" i="25"/>
  <c r="P304" i="25"/>
  <c r="P1032" i="25"/>
  <c r="P163" i="25"/>
  <c r="P387" i="25"/>
  <c r="P571" i="25"/>
  <c r="M707" i="25"/>
  <c r="P851" i="25"/>
  <c r="M987" i="25"/>
  <c r="M1123" i="25"/>
  <c r="P1267" i="25"/>
  <c r="P1411" i="25"/>
  <c r="P1547" i="25"/>
  <c r="P1691" i="25"/>
  <c r="P1779" i="25"/>
  <c r="P1875" i="25"/>
  <c r="P1923" i="25"/>
  <c r="P1963" i="25"/>
  <c r="M2011" i="25"/>
  <c r="P520" i="25"/>
  <c r="P760" i="25"/>
  <c r="P1008" i="25"/>
  <c r="P1320" i="25"/>
  <c r="P1568" i="25"/>
  <c r="P84" i="25"/>
  <c r="M300" i="25"/>
  <c r="P356" i="25"/>
  <c r="M396" i="25"/>
  <c r="P444" i="25"/>
  <c r="P492" i="25"/>
  <c r="P540" i="25"/>
  <c r="P588" i="25"/>
  <c r="P628" i="25"/>
  <c r="M676" i="25"/>
  <c r="P724" i="25"/>
  <c r="P772" i="25"/>
  <c r="M812" i="25"/>
  <c r="P868" i="25"/>
  <c r="M908" i="25"/>
  <c r="P956" i="25"/>
  <c r="P1004" i="25"/>
  <c r="P1052" i="25"/>
  <c r="P1100" i="25"/>
  <c r="P1140" i="25"/>
  <c r="M1188" i="25"/>
  <c r="P1236" i="25"/>
  <c r="P1284" i="25"/>
  <c r="M1324" i="25"/>
  <c r="P1380" i="25"/>
  <c r="M1420" i="25"/>
  <c r="P1468" i="25"/>
  <c r="P1516" i="25"/>
  <c r="P1564" i="25"/>
  <c r="P1612" i="25"/>
  <c r="P1652" i="25"/>
  <c r="M1700" i="25"/>
  <c r="P1748" i="25"/>
  <c r="P1796" i="25"/>
  <c r="M1836" i="25"/>
  <c r="P1892" i="25"/>
  <c r="M1932" i="25"/>
  <c r="P1980" i="25"/>
  <c r="P104" i="25"/>
  <c r="P344" i="25"/>
  <c r="P552" i="25"/>
  <c r="M848" i="25"/>
  <c r="P1144" i="25"/>
  <c r="P1432" i="25"/>
  <c r="M1720" i="25"/>
  <c r="P1992" i="25"/>
  <c r="M117" i="25"/>
  <c r="P229" i="25"/>
  <c r="M325" i="25"/>
  <c r="P373" i="25"/>
  <c r="P421" i="25"/>
  <c r="P469" i="25"/>
  <c r="P517" i="25"/>
  <c r="P557" i="25"/>
  <c r="M605" i="25"/>
  <c r="P653" i="25"/>
  <c r="P701" i="25"/>
  <c r="M741" i="25"/>
  <c r="P797" i="25"/>
  <c r="M837" i="25"/>
  <c r="P885" i="25"/>
  <c r="P933" i="25"/>
  <c r="P981" i="25"/>
  <c r="P1029" i="25"/>
  <c r="P1069" i="25"/>
  <c r="M1117" i="25"/>
  <c r="P1165" i="25"/>
  <c r="P1213" i="25"/>
  <c r="M1253" i="25"/>
  <c r="P1309" i="25"/>
  <c r="M1349" i="25"/>
  <c r="P1397" i="25"/>
  <c r="P1445" i="25"/>
  <c r="P1493" i="25"/>
  <c r="P1541" i="25"/>
  <c r="P1581" i="25"/>
  <c r="M1629" i="25"/>
  <c r="P1677" i="25"/>
  <c r="P1725" i="25"/>
  <c r="M1765" i="25"/>
  <c r="P1821" i="25"/>
  <c r="M1861" i="25"/>
  <c r="P1909" i="25"/>
  <c r="P1957" i="25"/>
  <c r="P2005" i="25"/>
  <c r="P240" i="25"/>
  <c r="P488" i="25"/>
  <c r="P768" i="25"/>
  <c r="P1016" i="25"/>
  <c r="M1304" i="25"/>
  <c r="P1560" i="25"/>
  <c r="P1848" i="25"/>
  <c r="P262" i="25"/>
  <c r="P318" i="25"/>
  <c r="P366" i="25"/>
  <c r="M406" i="25"/>
  <c r="P462" i="25"/>
  <c r="M502" i="25"/>
  <c r="P550" i="25"/>
  <c r="P598" i="25"/>
  <c r="P646" i="25"/>
  <c r="P694" i="25"/>
  <c r="P734" i="25"/>
  <c r="M782" i="25"/>
  <c r="P830" i="25"/>
  <c r="P878" i="25"/>
  <c r="M918" i="25"/>
  <c r="P974" i="25"/>
  <c r="M1014" i="25"/>
  <c r="P1062" i="25"/>
  <c r="P1110" i="25"/>
  <c r="P1158" i="25"/>
  <c r="P1206" i="25"/>
  <c r="P1246" i="25"/>
  <c r="M1294" i="25"/>
  <c r="P1342" i="25"/>
  <c r="P1390" i="25"/>
  <c r="M1430" i="25"/>
  <c r="P1486" i="25"/>
  <c r="M1526" i="25"/>
  <c r="P1574" i="25"/>
  <c r="P1622" i="25"/>
  <c r="P1670" i="25"/>
  <c r="P1710" i="25"/>
  <c r="P1750" i="25"/>
  <c r="P1790" i="25"/>
  <c r="P1830" i="25"/>
  <c r="M1870" i="25"/>
  <c r="P1918" i="25"/>
  <c r="P1966" i="25"/>
  <c r="P2014" i="25"/>
  <c r="M288" i="25"/>
  <c r="P576" i="25"/>
  <c r="P880" i="25"/>
  <c r="M1128" i="25"/>
  <c r="P1456" i="25"/>
  <c r="M1696" i="25"/>
  <c r="P199" i="25"/>
  <c r="M255" i="25"/>
  <c r="P303" i="25"/>
  <c r="M343" i="25"/>
  <c r="M383" i="25"/>
  <c r="P431" i="25"/>
  <c r="M471" i="25"/>
  <c r="M511" i="25"/>
  <c r="P559" i="25"/>
  <c r="M599" i="25"/>
  <c r="M639" i="25"/>
  <c r="P687" i="25"/>
  <c r="M727" i="25"/>
  <c r="M767" i="25"/>
  <c r="P815" i="25"/>
  <c r="Q855" i="25"/>
  <c r="Q895" i="25"/>
  <c r="P943" i="25"/>
  <c r="M983" i="25"/>
  <c r="M1023" i="25"/>
  <c r="P1071" i="25"/>
  <c r="M1111" i="25"/>
  <c r="M1151" i="25"/>
  <c r="P1199" i="25"/>
  <c r="M1239" i="25"/>
  <c r="M1279" i="25"/>
  <c r="P1327" i="25"/>
  <c r="M1367" i="25"/>
  <c r="M1407" i="25"/>
  <c r="P1455" i="25"/>
  <c r="M1495" i="25"/>
  <c r="M1535" i="25"/>
  <c r="P1583" i="25"/>
  <c r="M1623" i="25"/>
  <c r="M1663" i="25"/>
  <c r="P1711" i="25"/>
  <c r="M1751" i="25"/>
  <c r="M1791" i="25"/>
  <c r="P1839" i="25"/>
  <c r="M1879" i="25"/>
  <c r="P1927" i="25"/>
  <c r="M1975" i="25"/>
  <c r="P1120" i="25"/>
  <c r="M177" i="25"/>
  <c r="M154" i="25"/>
  <c r="M115" i="25"/>
  <c r="M195" i="25"/>
  <c r="M20" i="25"/>
  <c r="M172" i="25"/>
  <c r="M181" i="25"/>
  <c r="M70" i="25"/>
  <c r="M246" i="25"/>
  <c r="M1814" i="25"/>
  <c r="M1878" i="25"/>
  <c r="M1942" i="25"/>
  <c r="M2006" i="25"/>
  <c r="M159" i="25"/>
  <c r="M191" i="25"/>
  <c r="M16" i="25"/>
  <c r="M248" i="25"/>
  <c r="M34" i="25"/>
  <c r="M162" i="25"/>
  <c r="M242" i="25"/>
  <c r="M1504" i="25"/>
  <c r="M1824" i="25"/>
  <c r="M27" i="25"/>
  <c r="M315" i="25"/>
  <c r="M379" i="25"/>
  <c r="M443" i="25"/>
  <c r="M507" i="25"/>
  <c r="M571" i="25"/>
  <c r="M635" i="25"/>
  <c r="M699" i="25"/>
  <c r="M763" i="25"/>
  <c r="M827" i="25"/>
  <c r="M891" i="25"/>
  <c r="M955" i="25"/>
  <c r="M1019" i="25"/>
  <c r="M1083" i="25"/>
  <c r="M1147" i="25"/>
  <c r="M1211" i="25"/>
  <c r="M1275" i="25"/>
  <c r="M1339" i="25"/>
  <c r="M1403" i="25"/>
  <c r="M1467" i="25"/>
  <c r="M1531" i="25"/>
  <c r="M1595" i="25"/>
  <c r="M1659" i="25"/>
  <c r="M1723" i="25"/>
  <c r="M1787" i="25"/>
  <c r="M1851" i="25"/>
  <c r="M1915" i="25"/>
  <c r="M1979" i="25"/>
  <c r="M712" i="25"/>
  <c r="M1112" i="25"/>
  <c r="M1512" i="25"/>
  <c r="M1896" i="25"/>
  <c r="M100" i="25"/>
  <c r="M324" i="25"/>
  <c r="M388" i="25"/>
  <c r="M452" i="25"/>
  <c r="M516" i="25"/>
  <c r="M580" i="25"/>
  <c r="M644" i="25"/>
  <c r="M708" i="25"/>
  <c r="M772" i="25"/>
  <c r="M836" i="25"/>
  <c r="M900" i="25"/>
  <c r="M964" i="25"/>
  <c r="M1028" i="25"/>
  <c r="M1092" i="25"/>
  <c r="M1156" i="25"/>
  <c r="M1220" i="25"/>
  <c r="M1284" i="25"/>
  <c r="M1348" i="25"/>
  <c r="M1412" i="25"/>
  <c r="M1476" i="25"/>
  <c r="M1540" i="25"/>
  <c r="M1604" i="25"/>
  <c r="M1668" i="25"/>
  <c r="M1732" i="25"/>
  <c r="M1796" i="25"/>
  <c r="M1860" i="25"/>
  <c r="M1924" i="25"/>
  <c r="M1988" i="25"/>
  <c r="M312" i="25"/>
  <c r="M648" i="25"/>
  <c r="M1040" i="25"/>
  <c r="M1432" i="25"/>
  <c r="M1832" i="25"/>
  <c r="M77" i="25"/>
  <c r="M221" i="25"/>
  <c r="M317" i="25"/>
  <c r="M381" i="25"/>
  <c r="M445" i="25"/>
  <c r="M509" i="25"/>
  <c r="M573" i="25"/>
  <c r="M637" i="25"/>
  <c r="M701" i="25"/>
  <c r="M765" i="25"/>
  <c r="M829" i="25"/>
  <c r="M893" i="25"/>
  <c r="M957" i="25"/>
  <c r="M1021" i="25"/>
  <c r="M1085" i="25"/>
  <c r="M1149" i="25"/>
  <c r="M1213" i="25"/>
  <c r="M1277" i="25"/>
  <c r="M1341" i="25"/>
  <c r="M1405" i="25"/>
  <c r="M1469" i="25"/>
  <c r="M1533" i="25"/>
  <c r="M1597" i="25"/>
  <c r="M1661" i="25"/>
  <c r="M1725" i="25"/>
  <c r="M1789" i="25"/>
  <c r="M1853" i="25"/>
  <c r="M1917" i="25"/>
  <c r="M1981" i="25"/>
  <c r="M120" i="25"/>
  <c r="M376" i="25"/>
  <c r="M728" i="25"/>
  <c r="M1104" i="25"/>
  <c r="M1488" i="25"/>
  <c r="M1848" i="25"/>
  <c r="M110" i="25"/>
  <c r="M302" i="25"/>
  <c r="M366" i="25"/>
  <c r="M430" i="25"/>
  <c r="M494" i="25"/>
  <c r="M558" i="25"/>
  <c r="M622" i="25"/>
  <c r="M686" i="25"/>
  <c r="M750" i="25"/>
  <c r="M814" i="25"/>
  <c r="M878" i="25"/>
  <c r="M942" i="25"/>
  <c r="M1006" i="25"/>
  <c r="M1070" i="25"/>
  <c r="M1134" i="25"/>
  <c r="M1198" i="25"/>
  <c r="M1262" i="25"/>
  <c r="M1326" i="25"/>
  <c r="M1390" i="25"/>
  <c r="M1454" i="25"/>
  <c r="M1518" i="25"/>
  <c r="M1582" i="25"/>
  <c r="M1646" i="25"/>
  <c r="M1710" i="25"/>
  <c r="M1774" i="25"/>
  <c r="M1838" i="25"/>
  <c r="M1902" i="25"/>
  <c r="M1966" i="25"/>
  <c r="M480" i="25"/>
  <c r="M880" i="25"/>
  <c r="M1264" i="25"/>
  <c r="M1648" i="25"/>
  <c r="M119" i="25"/>
  <c r="M241" i="25"/>
  <c r="M305" i="25"/>
  <c r="M369" i="25"/>
  <c r="M433" i="25"/>
  <c r="M497" i="25"/>
  <c r="M561" i="25"/>
  <c r="M625" i="25"/>
  <c r="M689" i="25"/>
  <c r="M753" i="25"/>
  <c r="M817" i="25"/>
  <c r="M881" i="25"/>
  <c r="M945" i="25"/>
  <c r="M1009" i="25"/>
  <c r="M1073" i="25"/>
  <c r="M1137" i="25"/>
  <c r="M1201" i="25"/>
  <c r="M1265" i="25"/>
  <c r="M1329" i="25"/>
  <c r="M1393" i="25"/>
  <c r="M1457" i="25"/>
  <c r="M1521" i="25"/>
  <c r="M1585" i="25"/>
  <c r="M1649" i="25"/>
  <c r="M1713" i="25"/>
  <c r="M1777" i="25"/>
  <c r="M1841" i="25"/>
  <c r="M1905" i="25"/>
  <c r="M1969" i="25"/>
  <c r="M272" i="25"/>
  <c r="M640" i="25"/>
  <c r="M1000" i="25"/>
  <c r="M1392" i="25"/>
  <c r="M1760" i="25"/>
  <c r="M122" i="25"/>
  <c r="M202" i="25"/>
  <c r="M250" i="25"/>
  <c r="M314" i="25"/>
  <c r="M378" i="25"/>
  <c r="M442" i="25"/>
  <c r="M506" i="25"/>
  <c r="M570" i="25"/>
  <c r="M634" i="25"/>
  <c r="M698" i="25"/>
  <c r="M762" i="25"/>
  <c r="M826" i="25"/>
  <c r="M890" i="25"/>
  <c r="M954" i="25"/>
  <c r="M1018" i="25"/>
  <c r="M1082" i="25"/>
  <c r="M1146" i="25"/>
  <c r="M1210" i="25"/>
  <c r="M1274" i="25"/>
  <c r="M1338" i="25"/>
  <c r="M1402" i="25"/>
  <c r="M1466" i="25"/>
  <c r="M1530" i="25"/>
  <c r="M1594" i="25"/>
  <c r="M1658" i="25"/>
  <c r="M1722" i="25"/>
  <c r="M1786" i="25"/>
  <c r="M1850" i="25"/>
  <c r="M1914" i="25"/>
  <c r="M1978" i="25"/>
  <c r="M512" i="25"/>
  <c r="M888" i="25"/>
  <c r="M1288" i="25"/>
  <c r="M1632" i="25"/>
  <c r="M1952" i="25"/>
  <c r="M163" i="25"/>
  <c r="M211" i="25"/>
  <c r="M259" i="25"/>
  <c r="M339" i="25"/>
  <c r="M403" i="25"/>
  <c r="M467" i="25"/>
  <c r="M531" i="25"/>
  <c r="M595" i="25"/>
  <c r="M659" i="25"/>
  <c r="M723" i="25"/>
  <c r="M787" i="25"/>
  <c r="M851" i="25"/>
  <c r="M915" i="25"/>
  <c r="M979" i="25"/>
  <c r="M1043" i="25"/>
  <c r="M1107" i="25"/>
  <c r="M1171" i="25"/>
  <c r="M1235" i="25"/>
  <c r="M1299" i="25"/>
  <c r="M1363" i="25"/>
  <c r="M1427" i="25"/>
  <c r="M1491" i="25"/>
  <c r="M1555" i="25"/>
  <c r="M1619" i="25"/>
  <c r="M1683" i="25"/>
  <c r="M1747" i="25"/>
  <c r="M1811" i="25"/>
  <c r="M1875" i="25"/>
  <c r="M1939" i="25"/>
  <c r="M2003" i="25"/>
  <c r="M360" i="25"/>
  <c r="M856" i="25"/>
  <c r="M1272" i="25"/>
  <c r="M1688" i="25"/>
  <c r="M108" i="25"/>
  <c r="M140" i="25"/>
  <c r="M348" i="25"/>
  <c r="M412" i="25"/>
  <c r="M476" i="25"/>
  <c r="M540" i="25"/>
  <c r="M604" i="25"/>
  <c r="M668" i="25"/>
  <c r="M732" i="25"/>
  <c r="M796" i="25"/>
  <c r="M860" i="25"/>
  <c r="M924" i="25"/>
  <c r="M988" i="25"/>
  <c r="M1052" i="25"/>
  <c r="M1116" i="25"/>
  <c r="M1180" i="25"/>
  <c r="M1244" i="25"/>
  <c r="M1308" i="25"/>
  <c r="M1372" i="25"/>
  <c r="M1436" i="25"/>
  <c r="M1500" i="25"/>
  <c r="M1564" i="25"/>
  <c r="M1628" i="25"/>
  <c r="M1692" i="25"/>
  <c r="M1756" i="25"/>
  <c r="M1820" i="25"/>
  <c r="M1884" i="25"/>
  <c r="M1948" i="25"/>
  <c r="M2012" i="25"/>
  <c r="M432" i="25"/>
  <c r="M792" i="25"/>
  <c r="M1192" i="25"/>
  <c r="M1624" i="25"/>
  <c r="M1944" i="25"/>
  <c r="M149" i="25"/>
  <c r="M261" i="25"/>
  <c r="M341" i="25"/>
  <c r="M405" i="25"/>
  <c r="M469" i="25"/>
  <c r="M533" i="25"/>
  <c r="M597" i="25"/>
  <c r="M661" i="25"/>
  <c r="M725" i="25"/>
  <c r="M789" i="25"/>
  <c r="M853" i="25"/>
  <c r="M917" i="25"/>
  <c r="M981" i="25"/>
  <c r="M1045" i="25"/>
  <c r="M1109" i="25"/>
  <c r="M1173" i="25"/>
  <c r="M1237" i="25"/>
  <c r="M1301" i="25"/>
  <c r="M1365" i="25"/>
  <c r="M1429" i="25"/>
  <c r="M1493" i="25"/>
  <c r="M1557" i="25"/>
  <c r="M1621" i="25"/>
  <c r="M1685" i="25"/>
  <c r="M1749" i="25"/>
  <c r="M1813" i="25"/>
  <c r="M1877" i="25"/>
  <c r="M1941" i="25"/>
  <c r="M2005" i="25"/>
  <c r="M488" i="25"/>
  <c r="M864" i="25"/>
  <c r="M1248" i="25"/>
  <c r="M1616" i="25"/>
  <c r="M1960" i="25"/>
  <c r="M38" i="25"/>
  <c r="M182" i="25"/>
  <c r="M326" i="25"/>
  <c r="M390" i="25"/>
  <c r="M454" i="25"/>
  <c r="M518" i="25"/>
  <c r="M582" i="25"/>
  <c r="M646" i="25"/>
  <c r="M710" i="25"/>
  <c r="M774" i="25"/>
  <c r="M838" i="25"/>
  <c r="M902" i="25"/>
  <c r="M966" i="25"/>
  <c r="M1030" i="25"/>
  <c r="M1094" i="25"/>
  <c r="M1158" i="25"/>
  <c r="M1222" i="25"/>
  <c r="M1286" i="25"/>
  <c r="M1350" i="25"/>
  <c r="M1414" i="25"/>
  <c r="M1478" i="25"/>
  <c r="M1542" i="25"/>
  <c r="M1606" i="25"/>
  <c r="M1670" i="25"/>
  <c r="M1734" i="25"/>
  <c r="M1798" i="25"/>
  <c r="M1862" i="25"/>
  <c r="M1926" i="25"/>
  <c r="M1990" i="25"/>
  <c r="M224" i="25"/>
  <c r="M624" i="25"/>
  <c r="M1024" i="25"/>
  <c r="M1408" i="25"/>
  <c r="M47" i="25"/>
  <c r="M303" i="25"/>
  <c r="M367" i="25"/>
  <c r="M431" i="25"/>
  <c r="M495" i="25"/>
  <c r="M559" i="25"/>
  <c r="M623" i="25"/>
  <c r="M687" i="25"/>
  <c r="M751" i="25"/>
  <c r="M815" i="25"/>
  <c r="M879" i="25"/>
  <c r="M943" i="25"/>
  <c r="M1007" i="25"/>
  <c r="M1071" i="25"/>
  <c r="M1135" i="25"/>
  <c r="M1199" i="25"/>
  <c r="M1263" i="25"/>
  <c r="M1327" i="25"/>
  <c r="M1391" i="25"/>
  <c r="M1455" i="25"/>
  <c r="M1519" i="25"/>
  <c r="M1583" i="25"/>
  <c r="M1647" i="25"/>
  <c r="M1711" i="25"/>
  <c r="M1775" i="25"/>
  <c r="M1839" i="25"/>
  <c r="M1903" i="25"/>
  <c r="M1967" i="25"/>
  <c r="M57" i="25"/>
  <c r="M201" i="25"/>
  <c r="M249" i="25"/>
  <c r="M281" i="25"/>
  <c r="M329" i="25"/>
  <c r="M393" i="25"/>
  <c r="M457" i="25"/>
  <c r="M521" i="25"/>
  <c r="M585" i="25"/>
  <c r="M649" i="25"/>
  <c r="M713" i="25"/>
  <c r="M777" i="25"/>
  <c r="M841" i="25"/>
  <c r="M905" i="25"/>
  <c r="M969" i="25"/>
  <c r="M1033" i="25"/>
  <c r="M1097" i="25"/>
  <c r="M1161" i="25"/>
  <c r="M1225" i="25"/>
  <c r="M1289" i="25"/>
  <c r="M1353" i="25"/>
  <c r="M1417" i="25"/>
  <c r="M1481" i="25"/>
  <c r="M1545" i="25"/>
  <c r="M1609" i="25"/>
  <c r="M1673" i="25"/>
  <c r="M1737" i="25"/>
  <c r="M1801" i="25"/>
  <c r="M1865" i="25"/>
  <c r="M1929" i="25"/>
  <c r="M1993" i="25"/>
  <c r="M408" i="25"/>
  <c r="M784" i="25"/>
  <c r="M1152" i="25"/>
  <c r="M1528" i="25"/>
  <c r="M1880" i="25"/>
  <c r="M274" i="25"/>
  <c r="M338" i="25"/>
  <c r="M402" i="25"/>
  <c r="M466" i="25"/>
  <c r="M530" i="25"/>
  <c r="M594" i="25"/>
  <c r="M658" i="25"/>
  <c r="M722" i="25"/>
  <c r="M786" i="25"/>
  <c r="M850" i="25"/>
  <c r="M914" i="25"/>
  <c r="M978" i="25"/>
  <c r="M1042" i="25"/>
  <c r="M1106" i="25"/>
  <c r="M1170" i="25"/>
  <c r="M1234" i="25"/>
  <c r="M1298" i="25"/>
  <c r="M1362" i="25"/>
  <c r="M1426" i="25"/>
  <c r="M1490" i="25"/>
  <c r="M1554" i="25"/>
  <c r="M1618" i="25"/>
  <c r="M1682" i="25"/>
  <c r="M1746" i="25"/>
  <c r="M1810" i="25"/>
  <c r="M1874" i="25"/>
  <c r="M1938" i="25"/>
  <c r="M2002" i="25"/>
  <c r="M304" i="25"/>
  <c r="M656" i="25"/>
  <c r="M1032" i="25"/>
  <c r="M1416" i="25"/>
  <c r="M1744" i="25"/>
  <c r="M267" i="25"/>
  <c r="M299" i="25"/>
  <c r="M363" i="25"/>
  <c r="M427" i="25"/>
  <c r="M491" i="25"/>
  <c r="M555" i="25"/>
  <c r="M619" i="25"/>
  <c r="M683" i="25"/>
  <c r="M747" i="25"/>
  <c r="M811" i="25"/>
  <c r="M875" i="25"/>
  <c r="M939" i="25"/>
  <c r="M1003" i="25"/>
  <c r="M1067" i="25"/>
  <c r="M1131" i="25"/>
  <c r="M1195" i="25"/>
  <c r="M1259" i="25"/>
  <c r="M1323" i="25"/>
  <c r="M1387" i="25"/>
  <c r="M1451" i="25"/>
  <c r="M1515" i="25"/>
  <c r="M1579" i="25"/>
  <c r="M1643" i="25"/>
  <c r="M1707" i="25"/>
  <c r="M1771" i="25"/>
  <c r="M1835" i="25"/>
  <c r="M1899" i="25"/>
  <c r="M1963" i="25"/>
  <c r="M616" i="25"/>
  <c r="M1008" i="25"/>
  <c r="M1424" i="25"/>
  <c r="M1816" i="25"/>
  <c r="M228" i="25"/>
  <c r="M308" i="25"/>
  <c r="M372" i="25"/>
  <c r="M436" i="25"/>
  <c r="M500" i="25"/>
  <c r="M564" i="25"/>
  <c r="M628" i="25"/>
  <c r="M692" i="25"/>
  <c r="M756" i="25"/>
  <c r="M820" i="25"/>
  <c r="M884" i="25"/>
  <c r="M948" i="25"/>
  <c r="M1012" i="25"/>
  <c r="M1076" i="25"/>
  <c r="M1140" i="25"/>
  <c r="M1204" i="25"/>
  <c r="M1268" i="25"/>
  <c r="M1332" i="25"/>
  <c r="M1396" i="25"/>
  <c r="M1460" i="25"/>
  <c r="M1524" i="25"/>
  <c r="M1588" i="25"/>
  <c r="M1652" i="25"/>
  <c r="M1716" i="25"/>
  <c r="M1780" i="25"/>
  <c r="M1844" i="25"/>
  <c r="M1908" i="25"/>
  <c r="M1972" i="25"/>
  <c r="M552" i="25"/>
  <c r="M944" i="25"/>
  <c r="M1328" i="25"/>
  <c r="M1768" i="25"/>
  <c r="M45" i="25"/>
  <c r="M301" i="25"/>
  <c r="M365" i="25"/>
  <c r="M429" i="25"/>
  <c r="M493" i="25"/>
  <c r="M557" i="25"/>
  <c r="M621" i="25"/>
  <c r="M685" i="25"/>
  <c r="M749" i="25"/>
  <c r="M813" i="25"/>
  <c r="M877" i="25"/>
  <c r="M941" i="25"/>
  <c r="M1005" i="25"/>
  <c r="M1069" i="25"/>
  <c r="M1133" i="25"/>
  <c r="M1197" i="25"/>
  <c r="M1261" i="25"/>
  <c r="M1325" i="25"/>
  <c r="M1389" i="25"/>
  <c r="M1453" i="25"/>
  <c r="M1517" i="25"/>
  <c r="M1581" i="25"/>
  <c r="M1645" i="25"/>
  <c r="M1709" i="25"/>
  <c r="M1773" i="25"/>
  <c r="M1837" i="25"/>
  <c r="M1901" i="25"/>
  <c r="M1965" i="25"/>
  <c r="M280" i="25"/>
  <c r="M632" i="25"/>
  <c r="M1016" i="25"/>
  <c r="M1400" i="25"/>
  <c r="M1752" i="25"/>
  <c r="M78" i="25"/>
  <c r="M158" i="25"/>
  <c r="M222" i="25"/>
  <c r="M254" i="25"/>
  <c r="M286" i="25"/>
  <c r="M350" i="25"/>
  <c r="M414" i="25"/>
  <c r="M478" i="25"/>
  <c r="M542" i="25"/>
  <c r="M606" i="25"/>
  <c r="M670" i="25"/>
  <c r="M734" i="25"/>
  <c r="M798" i="25"/>
  <c r="M862" i="25"/>
  <c r="M926" i="25"/>
  <c r="M990" i="25"/>
  <c r="M1054" i="25"/>
  <c r="M1118" i="25"/>
  <c r="M1182" i="25"/>
  <c r="M1246" i="25"/>
  <c r="M1310" i="25"/>
  <c r="M1374" i="25"/>
  <c r="M1438" i="25"/>
  <c r="M1502" i="25"/>
  <c r="M1566" i="25"/>
  <c r="M1630" i="25"/>
  <c r="M400" i="25"/>
  <c r="M776" i="25"/>
  <c r="M1176" i="25"/>
  <c r="M1536" i="25"/>
  <c r="M55" i="25"/>
  <c r="M167" i="25"/>
  <c r="M199" i="25"/>
  <c r="M327" i="25"/>
  <c r="M391" i="25"/>
  <c r="M455" i="25"/>
  <c r="M519" i="25"/>
  <c r="M583" i="25"/>
  <c r="M647" i="25"/>
  <c r="M711" i="25"/>
  <c r="M775" i="25"/>
  <c r="M839" i="25"/>
  <c r="M903" i="25"/>
  <c r="M967" i="25"/>
  <c r="M1031" i="25"/>
  <c r="M1095" i="25"/>
  <c r="M1159" i="25"/>
  <c r="M1223" i="25"/>
  <c r="M1287" i="25"/>
  <c r="M1351" i="25"/>
  <c r="M1415" i="25"/>
  <c r="M1479" i="25"/>
  <c r="M1543" i="25"/>
  <c r="M1607" i="25"/>
  <c r="M1671" i="25"/>
  <c r="M1735" i="25"/>
  <c r="M1799" i="25"/>
  <c r="M1863" i="25"/>
  <c r="M1927" i="25"/>
  <c r="M1991" i="25"/>
  <c r="M161" i="25"/>
  <c r="M209" i="25"/>
  <c r="M218" i="25"/>
  <c r="M67" i="25"/>
  <c r="M204" i="25"/>
  <c r="M236" i="25"/>
  <c r="M277" i="25"/>
  <c r="M86" i="25"/>
  <c r="M207" i="25"/>
  <c r="M1887" i="25"/>
  <c r="M1951" i="25"/>
  <c r="M2015" i="25"/>
  <c r="M18" i="25"/>
  <c r="M50" i="25"/>
  <c r="M75" i="25"/>
  <c r="M109" i="25"/>
  <c r="M94" i="25"/>
  <c r="M96" i="25"/>
  <c r="M263" i="25"/>
  <c r="M257" i="25"/>
  <c r="M337" i="25"/>
  <c r="M401" i="25"/>
  <c r="M465" i="25"/>
  <c r="M529" i="25"/>
  <c r="M593" i="25"/>
  <c r="M657" i="25"/>
  <c r="M721" i="25"/>
  <c r="M785" i="25"/>
  <c r="M849" i="25"/>
  <c r="M913" i="25"/>
  <c r="M977" i="25"/>
  <c r="M1041" i="25"/>
  <c r="M1105" i="25"/>
  <c r="M1169" i="25"/>
  <c r="M1233" i="25"/>
  <c r="M1297" i="25"/>
  <c r="M1361" i="25"/>
  <c r="M1425" i="25"/>
  <c r="M1489" i="25"/>
  <c r="M1553" i="25"/>
  <c r="M1617" i="25"/>
  <c r="M1681" i="25"/>
  <c r="M1745" i="25"/>
  <c r="M1809" i="25"/>
  <c r="M1873" i="25"/>
  <c r="M1937" i="25"/>
  <c r="M2001" i="25"/>
  <c r="M456" i="25"/>
  <c r="M832" i="25"/>
  <c r="M282" i="25"/>
  <c r="M346" i="25"/>
  <c r="M410" i="25"/>
  <c r="M474" i="25"/>
  <c r="M538" i="25"/>
  <c r="M602" i="25"/>
  <c r="M666" i="25"/>
  <c r="M730" i="25"/>
  <c r="M794" i="25"/>
  <c r="M858" i="25"/>
  <c r="M922" i="25"/>
  <c r="M986" i="25"/>
  <c r="M1050" i="25"/>
  <c r="M1114" i="25"/>
  <c r="M1178" i="25"/>
  <c r="M1242" i="25"/>
  <c r="M1306" i="25"/>
  <c r="M1370" i="25"/>
  <c r="M1434" i="25"/>
  <c r="M1498" i="25"/>
  <c r="M1562" i="25"/>
  <c r="M1626" i="25"/>
  <c r="M1690" i="25"/>
  <c r="M1754" i="25"/>
  <c r="M1818" i="25"/>
  <c r="M1882" i="25"/>
  <c r="M1946" i="25"/>
  <c r="M2010" i="25"/>
  <c r="M336" i="25"/>
  <c r="M696" i="25"/>
  <c r="M1080" i="25"/>
  <c r="M1464" i="25"/>
  <c r="M1784" i="25"/>
  <c r="M99" i="25"/>
  <c r="M147" i="25"/>
  <c r="M179" i="25"/>
  <c r="M227" i="25"/>
  <c r="M307" i="25"/>
  <c r="M371" i="25"/>
  <c r="M435" i="25"/>
  <c r="M499" i="25"/>
  <c r="M563" i="25"/>
  <c r="M627" i="25"/>
  <c r="M691" i="25"/>
  <c r="M755" i="25"/>
  <c r="M819" i="25"/>
  <c r="M883" i="25"/>
  <c r="M947" i="25"/>
  <c r="M1011" i="25"/>
  <c r="M1075" i="25"/>
  <c r="M1139" i="25"/>
  <c r="M1203" i="25"/>
  <c r="M1267" i="25"/>
  <c r="M1331" i="25"/>
  <c r="M1395" i="25"/>
  <c r="M1459" i="25"/>
  <c r="M1523" i="25"/>
  <c r="M1587" i="25"/>
  <c r="M1651" i="25"/>
  <c r="M1715" i="25"/>
  <c r="M1779" i="25"/>
  <c r="M1843" i="25"/>
  <c r="M1907" i="25"/>
  <c r="M1971" i="25"/>
  <c r="M52" i="25"/>
  <c r="M92" i="25"/>
  <c r="M252" i="25"/>
  <c r="M316" i="25"/>
  <c r="M380" i="25"/>
  <c r="M444" i="25"/>
  <c r="M508" i="25"/>
  <c r="M572" i="25"/>
  <c r="M636" i="25"/>
  <c r="M700" i="25"/>
  <c r="M764" i="25"/>
  <c r="M828" i="25"/>
  <c r="M892" i="25"/>
  <c r="M956" i="25"/>
  <c r="M1020" i="25"/>
  <c r="M1084" i="25"/>
  <c r="M1148" i="25"/>
  <c r="M1212" i="25"/>
  <c r="M1276" i="25"/>
  <c r="M1340" i="25"/>
  <c r="M1404" i="25"/>
  <c r="M1468" i="25"/>
  <c r="M1532" i="25"/>
  <c r="M1596" i="25"/>
  <c r="M1660" i="25"/>
  <c r="M1724" i="25"/>
  <c r="M1788" i="25"/>
  <c r="M1852" i="25"/>
  <c r="M1916" i="25"/>
  <c r="M1980" i="25"/>
  <c r="M600" i="25"/>
  <c r="M984" i="25"/>
  <c r="M1384" i="25"/>
  <c r="M1792" i="25"/>
  <c r="M165" i="25"/>
  <c r="M213" i="25"/>
  <c r="M309" i="25"/>
  <c r="M373" i="25"/>
  <c r="M437" i="25"/>
  <c r="M501" i="25"/>
  <c r="M565" i="25"/>
  <c r="M629" i="25"/>
  <c r="M693" i="25"/>
  <c r="M757" i="25"/>
  <c r="M821" i="25"/>
  <c r="M885" i="25"/>
  <c r="M949" i="25"/>
  <c r="M1013" i="25"/>
  <c r="M1077" i="25"/>
  <c r="M1141" i="25"/>
  <c r="M1205" i="25"/>
  <c r="M1269" i="25"/>
  <c r="M1333" i="25"/>
  <c r="M1397" i="25"/>
  <c r="M1461" i="25"/>
  <c r="M1525" i="25"/>
  <c r="M1589" i="25"/>
  <c r="M1653" i="25"/>
  <c r="M1717" i="25"/>
  <c r="M1781" i="25"/>
  <c r="M1845" i="25"/>
  <c r="M1909" i="25"/>
  <c r="M1973" i="25"/>
  <c r="M64" i="25"/>
  <c r="M328" i="25"/>
  <c r="M680" i="25"/>
  <c r="M1048" i="25"/>
  <c r="M1448" i="25"/>
  <c r="M1808" i="25"/>
  <c r="M22" i="25"/>
  <c r="M166" i="25"/>
  <c r="M230" i="25"/>
  <c r="M262" i="25"/>
  <c r="M294" i="25"/>
  <c r="M358" i="25"/>
  <c r="M422" i="25"/>
  <c r="M486" i="25"/>
  <c r="M550" i="25"/>
  <c r="M614" i="25"/>
  <c r="M678" i="25"/>
  <c r="M742" i="25"/>
  <c r="M806" i="25"/>
  <c r="M870" i="25"/>
  <c r="M934" i="25"/>
  <c r="M998" i="25"/>
  <c r="M1062" i="25"/>
  <c r="M1126" i="25"/>
  <c r="M1190" i="25"/>
  <c r="M1254" i="25"/>
  <c r="M1318" i="25"/>
  <c r="M1382" i="25"/>
  <c r="M1446" i="25"/>
  <c r="M1510" i="25"/>
  <c r="M1574" i="25"/>
  <c r="M1638" i="25"/>
  <c r="M1702" i="25"/>
  <c r="M1766" i="25"/>
  <c r="M1830" i="25"/>
  <c r="M1894" i="25"/>
  <c r="M1958" i="25"/>
  <c r="M440" i="25"/>
  <c r="M824" i="25"/>
  <c r="M1224" i="25"/>
  <c r="M1600" i="25"/>
  <c r="M31" i="25"/>
  <c r="M63" i="25"/>
  <c r="M111" i="25"/>
  <c r="M335" i="25"/>
  <c r="M399" i="25"/>
  <c r="M463" i="25"/>
  <c r="M527" i="25"/>
  <c r="M591" i="25"/>
  <c r="M655" i="25"/>
  <c r="M719" i="25"/>
  <c r="M783" i="25"/>
  <c r="M847" i="25"/>
  <c r="M911" i="25"/>
  <c r="M975" i="25"/>
  <c r="M1039" i="25"/>
  <c r="M1103" i="25"/>
  <c r="M1167" i="25"/>
  <c r="M1231" i="25"/>
  <c r="M1295" i="25"/>
  <c r="M1359" i="25"/>
  <c r="M1423" i="25"/>
  <c r="M1487" i="25"/>
  <c r="M1551" i="25"/>
  <c r="M1615" i="25"/>
  <c r="M1679" i="25"/>
  <c r="M1743" i="25"/>
  <c r="M1807" i="25"/>
  <c r="M1871" i="25"/>
  <c r="M1935" i="25"/>
  <c r="M1999" i="25"/>
  <c r="M121" i="25"/>
  <c r="M169" i="25"/>
  <c r="M297" i="25"/>
  <c r="M361" i="25"/>
  <c r="M425" i="25"/>
  <c r="M489" i="25"/>
  <c r="M553" i="25"/>
  <c r="M617" i="25"/>
  <c r="M681" i="25"/>
  <c r="M745" i="25"/>
  <c r="M809" i="25"/>
  <c r="M873" i="25"/>
  <c r="M937" i="25"/>
  <c r="M1001" i="25"/>
  <c r="M1065" i="25"/>
  <c r="M1129" i="25"/>
  <c r="M1193" i="25"/>
  <c r="M1257" i="25"/>
  <c r="M1321" i="25"/>
  <c r="M1385" i="25"/>
  <c r="M1449" i="25"/>
  <c r="M1513" i="25"/>
  <c r="M1577" i="25"/>
  <c r="M1641" i="25"/>
  <c r="M1705" i="25"/>
  <c r="M1769" i="25"/>
  <c r="M1833" i="25"/>
  <c r="M1897" i="25"/>
  <c r="M1961" i="25"/>
  <c r="M160" i="25"/>
  <c r="M592" i="25"/>
  <c r="M968" i="25"/>
  <c r="M1352" i="25"/>
  <c r="M1704" i="25"/>
  <c r="M114" i="25"/>
  <c r="M146" i="25"/>
  <c r="M226" i="25"/>
  <c r="M306" i="25"/>
  <c r="M370" i="25"/>
  <c r="M434" i="25"/>
  <c r="M498" i="25"/>
  <c r="M562" i="25"/>
  <c r="M626" i="25"/>
  <c r="M690" i="25"/>
  <c r="M754" i="25"/>
  <c r="M818" i="25"/>
  <c r="M882" i="25"/>
  <c r="M946" i="25"/>
  <c r="M1010" i="25"/>
  <c r="M1074" i="25"/>
  <c r="M1138" i="25"/>
  <c r="M1202" i="25"/>
  <c r="M1266" i="25"/>
  <c r="M1330" i="25"/>
  <c r="M1394" i="25"/>
  <c r="M1458" i="25"/>
  <c r="M1522" i="25"/>
  <c r="M1586" i="25"/>
  <c r="M1650" i="25"/>
  <c r="M1714" i="25"/>
  <c r="M1778" i="25"/>
  <c r="M1842" i="25"/>
  <c r="M1906" i="25"/>
  <c r="M1970" i="25"/>
  <c r="M464" i="25"/>
  <c r="M840" i="25"/>
  <c r="M1232" i="25"/>
  <c r="M1584" i="25"/>
  <c r="M1912" i="25"/>
  <c r="M43" i="25"/>
  <c r="M107" i="25"/>
  <c r="M235" i="25"/>
  <c r="M331" i="25"/>
  <c r="M395" i="25"/>
  <c r="M459" i="25"/>
  <c r="M523" i="25"/>
  <c r="M587" i="25"/>
  <c r="M651" i="25"/>
  <c r="M715" i="25"/>
  <c r="M779" i="25"/>
  <c r="M843" i="25"/>
  <c r="M907" i="25"/>
  <c r="M971" i="25"/>
  <c r="M1035" i="25"/>
  <c r="M1099" i="25"/>
  <c r="M1163" i="25"/>
  <c r="M1227" i="25"/>
  <c r="M1291" i="25"/>
  <c r="M1355" i="25"/>
  <c r="M1419" i="25"/>
  <c r="M1483" i="25"/>
  <c r="M1547" i="25"/>
  <c r="M1611" i="25"/>
  <c r="M1675" i="25"/>
  <c r="M1739" i="25"/>
  <c r="M1803" i="25"/>
  <c r="M1867" i="25"/>
  <c r="M1931" i="25"/>
  <c r="M1995" i="25"/>
  <c r="M296" i="25"/>
  <c r="M808" i="25"/>
  <c r="M1216" i="25"/>
  <c r="M1640" i="25"/>
  <c r="M1976" i="25"/>
  <c r="M60" i="25"/>
  <c r="M212" i="25"/>
  <c r="M340" i="25"/>
  <c r="M404" i="25"/>
  <c r="M468" i="25"/>
  <c r="M532" i="25"/>
  <c r="M596" i="25"/>
  <c r="M660" i="25"/>
  <c r="M724" i="25"/>
  <c r="M788" i="25"/>
  <c r="M852" i="25"/>
  <c r="M916" i="25"/>
  <c r="M980" i="25"/>
  <c r="M1044" i="25"/>
  <c r="M1108" i="25"/>
  <c r="M1172" i="25"/>
  <c r="M1236" i="25"/>
  <c r="M1300" i="25"/>
  <c r="M1364" i="25"/>
  <c r="M1428" i="25"/>
  <c r="M1492" i="25"/>
  <c r="M1556" i="25"/>
  <c r="M1620" i="25"/>
  <c r="M1684" i="25"/>
  <c r="M1748" i="25"/>
  <c r="M1812" i="25"/>
  <c r="M1876" i="25"/>
  <c r="M1940" i="25"/>
  <c r="M2004" i="25"/>
  <c r="M392" i="25"/>
  <c r="M752" i="25"/>
  <c r="M1144" i="25"/>
  <c r="M1592" i="25"/>
  <c r="M1904" i="25"/>
  <c r="M29" i="25"/>
  <c r="M141" i="25"/>
  <c r="M333" i="25"/>
  <c r="M397" i="25"/>
  <c r="M461" i="25"/>
  <c r="M525" i="25"/>
  <c r="M589" i="25"/>
  <c r="M653" i="25"/>
  <c r="M717" i="25"/>
  <c r="M781" i="25"/>
  <c r="M845" i="25"/>
  <c r="M909" i="25"/>
  <c r="M973" i="25"/>
  <c r="M1037" i="25"/>
  <c r="M1101" i="25"/>
  <c r="M1165" i="25"/>
  <c r="M1229" i="25"/>
  <c r="M1293" i="25"/>
  <c r="M1357" i="25"/>
  <c r="M1421" i="25"/>
  <c r="M1485" i="25"/>
  <c r="M1549" i="25"/>
  <c r="M1613" i="25"/>
  <c r="M1677" i="25"/>
  <c r="M1741" i="25"/>
  <c r="M1805" i="25"/>
  <c r="M1869" i="25"/>
  <c r="M1933" i="25"/>
  <c r="M1997" i="25"/>
  <c r="M448" i="25"/>
  <c r="M816" i="25"/>
  <c r="M1208" i="25"/>
  <c r="M1560" i="25"/>
  <c r="M1920" i="25"/>
  <c r="M30" i="25"/>
  <c r="M126" i="25"/>
  <c r="M238" i="25"/>
  <c r="M270" i="25"/>
  <c r="M318" i="25"/>
  <c r="M382" i="25"/>
  <c r="M446" i="25"/>
  <c r="M510" i="25"/>
  <c r="M574" i="25"/>
  <c r="M638" i="25"/>
  <c r="M702" i="25"/>
  <c r="M766" i="25"/>
  <c r="M830" i="25"/>
  <c r="M894" i="25"/>
  <c r="M958" i="25"/>
  <c r="M1022" i="25"/>
  <c r="M1086" i="25"/>
  <c r="M1150" i="25"/>
  <c r="M1214" i="25"/>
  <c r="M1278" i="25"/>
  <c r="M1342" i="25"/>
  <c r="M1406" i="25"/>
  <c r="M1470" i="25"/>
  <c r="M1534" i="25"/>
  <c r="M1598" i="25"/>
  <c r="M1662" i="25"/>
  <c r="M1918" i="25"/>
  <c r="M1982" i="25"/>
  <c r="M576" i="25"/>
  <c r="M976" i="25"/>
  <c r="M1360" i="25"/>
  <c r="M39" i="25"/>
  <c r="M71" i="25"/>
  <c r="M183" i="25"/>
  <c r="M295" i="25"/>
  <c r="M359" i="25"/>
  <c r="M423" i="25"/>
  <c r="M487" i="25"/>
  <c r="M551" i="25"/>
  <c r="M615" i="25"/>
  <c r="M679" i="25"/>
  <c r="M743" i="25"/>
  <c r="M807" i="25"/>
  <c r="M871" i="25"/>
  <c r="M935" i="25"/>
  <c r="M999" i="25"/>
  <c r="M1063" i="25"/>
  <c r="M1127" i="25"/>
  <c r="M1191" i="25"/>
  <c r="M1255" i="25"/>
  <c r="M1319" i="25"/>
  <c r="M1383" i="25"/>
  <c r="M1447" i="25"/>
  <c r="M1511" i="25"/>
  <c r="M1575" i="25"/>
  <c r="M1639" i="25"/>
  <c r="M1703" i="25"/>
  <c r="M1767" i="25"/>
  <c r="M1831" i="25"/>
  <c r="M1895" i="25"/>
  <c r="M1959" i="25"/>
  <c r="M1120" i="25"/>
  <c r="S34" i="12" l="1"/>
  <c r="S1915" i="12"/>
  <c r="S1945" i="12"/>
  <c r="S1420" i="12"/>
  <c r="S996" i="12"/>
  <c r="T414" i="12"/>
  <c r="T875" i="12"/>
  <c r="S1178" i="12"/>
  <c r="S1697" i="12"/>
  <c r="S1764" i="12"/>
  <c r="S783" i="12"/>
  <c r="S1438" i="12"/>
  <c r="S275" i="12"/>
  <c r="S1465" i="12"/>
  <c r="S880" i="12"/>
  <c r="T1781" i="12"/>
  <c r="S350" i="12"/>
  <c r="S1969" i="12"/>
  <c r="S1712" i="12"/>
  <c r="S1598" i="12"/>
  <c r="S574" i="12"/>
  <c r="S1741" i="12"/>
  <c r="S1820" i="12"/>
  <c r="T1578" i="12"/>
  <c r="T1438" i="12"/>
  <c r="T1359" i="12"/>
  <c r="S167" i="12"/>
  <c r="S723" i="12"/>
  <c r="S1744" i="12"/>
  <c r="S624" i="12"/>
  <c r="S1447" i="12"/>
  <c r="S1699" i="12"/>
  <c r="S1818" i="12"/>
  <c r="S818" i="12"/>
  <c r="S538" i="12"/>
  <c r="S354" i="12"/>
  <c r="S1004" i="12"/>
  <c r="S1153" i="12"/>
  <c r="S873" i="12"/>
  <c r="S689" i="12"/>
  <c r="S409" i="12"/>
  <c r="S1736" i="12"/>
  <c r="S1456" i="12"/>
  <c r="S1272" i="12"/>
  <c r="S992" i="12"/>
  <c r="S528" i="12"/>
  <c r="S1535" i="12"/>
  <c r="S755" i="12"/>
  <c r="S906" i="12"/>
  <c r="T1807" i="12"/>
  <c r="S1475" i="12"/>
  <c r="S1527" i="12"/>
  <c r="S1789" i="12"/>
  <c r="S1938" i="12"/>
  <c r="S416" i="12"/>
  <c r="S823" i="12"/>
  <c r="S772" i="12"/>
  <c r="S155" i="12"/>
  <c r="S1225" i="12"/>
  <c r="S1791" i="12"/>
  <c r="T657" i="12"/>
  <c r="S844" i="12"/>
  <c r="S651" i="12"/>
  <c r="T1922" i="12"/>
  <c r="S1210" i="12"/>
  <c r="S1265" i="12"/>
  <c r="S469" i="12"/>
  <c r="S1434" i="12"/>
  <c r="S506" i="12"/>
  <c r="S1472" i="12"/>
  <c r="S352" i="12"/>
  <c r="S1735" i="12"/>
  <c r="S646" i="12"/>
  <c r="S1747" i="12"/>
  <c r="T2002" i="12"/>
  <c r="S1290" i="12"/>
  <c r="T1529" i="12"/>
  <c r="T409" i="12"/>
  <c r="S1198" i="12"/>
  <c r="S1059" i="12"/>
  <c r="T883" i="12"/>
  <c r="S547" i="12"/>
  <c r="S1954" i="12"/>
  <c r="S1698" i="12"/>
  <c r="S1234" i="12"/>
  <c r="S962" i="12"/>
  <c r="S1836" i="12"/>
  <c r="S228" i="12"/>
  <c r="S1569" i="12"/>
  <c r="S1297" i="12"/>
  <c r="S332" i="12"/>
  <c r="S1880" i="12"/>
  <c r="S1556" i="12"/>
  <c r="S1951" i="12"/>
  <c r="S1315" i="12"/>
  <c r="S187" i="12"/>
  <c r="S1146" i="12"/>
  <c r="S682" i="12"/>
  <c r="S1017" i="12"/>
  <c r="S545" i="12"/>
  <c r="S1128" i="12"/>
  <c r="S559" i="12"/>
  <c r="S1037" i="12"/>
  <c r="T1508" i="12"/>
  <c r="S1960" i="12"/>
  <c r="S1032" i="12"/>
  <c r="S1779" i="12"/>
  <c r="S411" i="12"/>
  <c r="S1650" i="12"/>
  <c r="S1370" i="12"/>
  <c r="S1360" i="12"/>
  <c r="S87" i="12"/>
  <c r="S516" i="12"/>
  <c r="S1458" i="12"/>
  <c r="S994" i="12"/>
  <c r="S1329" i="12"/>
  <c r="S1584" i="12"/>
  <c r="S840" i="12"/>
  <c r="S758" i="12"/>
  <c r="S1643" i="12"/>
  <c r="S1299" i="12"/>
  <c r="S619" i="12"/>
  <c r="S696" i="12"/>
  <c r="S1287" i="12"/>
  <c r="T757" i="12"/>
  <c r="S343" i="12"/>
  <c r="S661" i="12"/>
  <c r="S1021" i="12"/>
  <c r="S1978" i="12"/>
  <c r="S610" i="12"/>
  <c r="S289" i="12"/>
  <c r="S972" i="12"/>
  <c r="S1528" i="12"/>
  <c r="S784" i="12"/>
  <c r="S320" i="12"/>
  <c r="S1511" i="12"/>
  <c r="S1047" i="12"/>
  <c r="S1172" i="12"/>
  <c r="S1942" i="12"/>
  <c r="S1254" i="12"/>
  <c r="S1397" i="12"/>
  <c r="S1053" i="12"/>
  <c r="S373" i="12"/>
  <c r="T1305" i="12"/>
  <c r="S903" i="12"/>
  <c r="S1861" i="12"/>
  <c r="S701" i="12"/>
  <c r="S1276" i="12"/>
  <c r="S1675" i="12"/>
  <c r="T1271" i="12"/>
  <c r="S445" i="12"/>
  <c r="S1169" i="12"/>
  <c r="S1096" i="12"/>
  <c r="S796" i="12"/>
  <c r="S1670" i="12"/>
  <c r="S214" i="12"/>
  <c r="S1925" i="12"/>
  <c r="S1403" i="12"/>
  <c r="S1666" i="12"/>
  <c r="S546" i="12"/>
  <c r="T785" i="12"/>
  <c r="S335" i="12"/>
  <c r="S997" i="12"/>
  <c r="S56" i="12"/>
  <c r="S1443" i="12"/>
  <c r="S564" i="12"/>
  <c r="S1562" i="12"/>
  <c r="S1378" i="12"/>
  <c r="S1098" i="12"/>
  <c r="S634" i="12"/>
  <c r="S1897" i="12"/>
  <c r="S1713" i="12"/>
  <c r="S1433" i="12"/>
  <c r="S969" i="12"/>
  <c r="S505" i="12"/>
  <c r="S1132" i="12"/>
  <c r="S92" i="12"/>
  <c r="S1552" i="12"/>
  <c r="S1088" i="12"/>
  <c r="S616" i="12"/>
  <c r="S344" i="12"/>
  <c r="S748" i="12"/>
  <c r="S1767" i="12"/>
  <c r="S375" i="12"/>
  <c r="S1481" i="12"/>
  <c r="S1574" i="12"/>
  <c r="S313" i="12"/>
  <c r="S714" i="12"/>
  <c r="T1952" i="12"/>
  <c r="S732" i="12"/>
  <c r="S330" i="12"/>
  <c r="S1327" i="12"/>
  <c r="T1752" i="12"/>
  <c r="T374" i="12"/>
  <c r="T458" i="12"/>
  <c r="S1288" i="12"/>
  <c r="T503" i="12"/>
  <c r="S884" i="12"/>
  <c r="S324" i="12"/>
  <c r="S676" i="12"/>
  <c r="S743" i="12"/>
  <c r="S1324" i="12"/>
  <c r="S1622" i="12"/>
  <c r="S1110" i="12"/>
  <c r="S550" i="12"/>
  <c r="S1373" i="12"/>
  <c r="S781" i="12"/>
  <c r="S77" i="12"/>
  <c r="T1561" i="12"/>
  <c r="S497" i="12"/>
  <c r="S1312" i="12"/>
  <c r="T940" i="12"/>
  <c r="S735" i="12"/>
  <c r="S462" i="12"/>
  <c r="T1399" i="12"/>
  <c r="T1965" i="12"/>
  <c r="T1037" i="12"/>
  <c r="T1717" i="12"/>
  <c r="T854" i="12"/>
  <c r="T599" i="12"/>
  <c r="S1108" i="12"/>
  <c r="S1827" i="12"/>
  <c r="S291" i="12"/>
  <c r="S1444" i="12"/>
  <c r="S1778" i="12"/>
  <c r="S306" i="12"/>
  <c r="S756" i="12"/>
  <c r="S641" i="12"/>
  <c r="S361" i="12"/>
  <c r="S1980" i="12"/>
  <c r="S1224" i="12"/>
  <c r="S944" i="12"/>
  <c r="S760" i="12"/>
  <c r="S480" i="12"/>
  <c r="S1399" i="12"/>
  <c r="S839" i="12"/>
  <c r="S1600" i="12"/>
  <c r="S1241" i="12"/>
  <c r="S442" i="12"/>
  <c r="S115" i="12"/>
  <c r="T953" i="12"/>
  <c r="S1151" i="12"/>
  <c r="S1782" i="12"/>
  <c r="S1748" i="12"/>
  <c r="S1682" i="12"/>
  <c r="S721" i="12"/>
  <c r="T1101" i="12"/>
  <c r="S1998" i="12"/>
  <c r="S1251" i="12"/>
  <c r="S1152" i="12"/>
  <c r="S1599" i="12"/>
  <c r="S429" i="12"/>
  <c r="S987" i="12"/>
  <c r="T834" i="12"/>
  <c r="S233" i="12"/>
  <c r="S1668" i="12"/>
  <c r="S643" i="12"/>
  <c r="S1250" i="12"/>
  <c r="S1913" i="12"/>
  <c r="S1840" i="12"/>
  <c r="S372" i="12"/>
  <c r="S1067" i="12"/>
  <c r="S914" i="12"/>
  <c r="S1604" i="12"/>
  <c r="T1368" i="12"/>
  <c r="S128" i="12"/>
  <c r="S1187" i="12"/>
  <c r="T843" i="12"/>
  <c r="S675" i="12"/>
  <c r="S1906" i="12"/>
  <c r="S1658" i="12"/>
  <c r="S1194" i="12"/>
  <c r="S722" i="12"/>
  <c r="S450" i="12"/>
  <c r="S1548" i="12"/>
  <c r="S1993" i="12"/>
  <c r="S1529" i="12"/>
  <c r="S1057" i="12"/>
  <c r="S785" i="12"/>
  <c r="S1640" i="12"/>
  <c r="S1368" i="12"/>
  <c r="S1308" i="12"/>
  <c r="S1911" i="12"/>
  <c r="S1610" i="12"/>
  <c r="S856" i="12"/>
  <c r="S598" i="12"/>
  <c r="S301" i="12"/>
  <c r="S1684" i="12"/>
  <c r="S517" i="12"/>
  <c r="S1898" i="12"/>
  <c r="T404" i="12"/>
  <c r="S585" i="12"/>
  <c r="S1094" i="12"/>
  <c r="S1929" i="12"/>
  <c r="S351" i="12"/>
  <c r="S1006" i="12"/>
  <c r="S421" i="12"/>
  <c r="S724" i="12"/>
  <c r="S1074" i="12"/>
  <c r="S583" i="12"/>
  <c r="S1331" i="12"/>
  <c r="S307" i="12"/>
  <c r="S1873" i="12"/>
  <c r="S496" i="12"/>
  <c r="S1989" i="12"/>
  <c r="S1667" i="12"/>
  <c r="S728" i="12"/>
  <c r="S615" i="12"/>
  <c r="S990" i="12"/>
  <c r="S1237" i="12"/>
  <c r="S379" i="12"/>
  <c r="S1905" i="12"/>
  <c r="S741" i="12"/>
  <c r="T382" i="12"/>
  <c r="S1571" i="12"/>
  <c r="S1330" i="12"/>
  <c r="S1050" i="12"/>
  <c r="S866" i="12"/>
  <c r="S586" i="12"/>
  <c r="S1665" i="12"/>
  <c r="S1385" i="12"/>
  <c r="S1201" i="12"/>
  <c r="S921" i="12"/>
  <c r="S457" i="12"/>
  <c r="S1968" i="12"/>
  <c r="S1784" i="12"/>
  <c r="S1504" i="12"/>
  <c r="S1040" i="12"/>
  <c r="S576" i="12"/>
  <c r="S508" i="12"/>
  <c r="S1679" i="12"/>
  <c r="S803" i="12"/>
  <c r="S868" i="12"/>
  <c r="S217" i="12"/>
  <c r="S1863" i="12"/>
  <c r="S1805" i="12"/>
  <c r="S593" i="12"/>
  <c r="S1855" i="12"/>
  <c r="S695" i="12"/>
  <c r="S1435" i="12"/>
  <c r="S1099" i="12"/>
  <c r="S1994" i="12"/>
  <c r="S1186" i="12"/>
  <c r="S178" i="12"/>
  <c r="S145" i="12"/>
  <c r="S1216" i="12"/>
  <c r="S472" i="12"/>
  <c r="S1895" i="12"/>
  <c r="S407" i="12"/>
  <c r="S414" i="12"/>
  <c r="S955" i="12"/>
  <c r="S1410" i="12"/>
  <c r="S1196" i="12"/>
  <c r="S993" i="12"/>
  <c r="S740" i="12"/>
  <c r="S1160" i="12"/>
  <c r="S1751" i="12"/>
  <c r="S1445" i="12"/>
  <c r="S1477" i="12"/>
  <c r="S794" i="12"/>
  <c r="S1689" i="12"/>
  <c r="S761" i="12"/>
  <c r="S1992" i="12"/>
  <c r="S1248" i="12"/>
  <c r="S918" i="12"/>
  <c r="S717" i="12"/>
  <c r="T448" i="12"/>
  <c r="S1901" i="12"/>
  <c r="T1652" i="12"/>
  <c r="S1294" i="12"/>
  <c r="S1813" i="12"/>
  <c r="S970" i="12"/>
  <c r="S1441" i="12"/>
  <c r="T1532" i="12"/>
  <c r="T983" i="12"/>
  <c r="S1334" i="12"/>
  <c r="S1261" i="12"/>
  <c r="S1161" i="12"/>
  <c r="T992" i="12"/>
  <c r="S931" i="12"/>
  <c r="S419" i="12"/>
  <c r="S2002" i="12"/>
  <c r="S1738" i="12"/>
  <c r="S1474" i="12"/>
  <c r="S250" i="12"/>
  <c r="S476" i="12"/>
  <c r="S1809" i="12"/>
  <c r="S540" i="12"/>
  <c r="S712" i="12"/>
  <c r="S432" i="12"/>
  <c r="S72" i="12"/>
  <c r="S1255" i="12"/>
  <c r="S1020" i="12"/>
  <c r="S1190" i="12"/>
  <c r="S254" i="12"/>
  <c r="S1501" i="12"/>
  <c r="S693" i="12"/>
  <c r="S1801" i="12"/>
  <c r="S961" i="12"/>
  <c r="S209" i="12"/>
  <c r="T1632" i="12"/>
  <c r="S424" i="12"/>
  <c r="T1527" i="12"/>
  <c r="T244" i="12"/>
  <c r="S645" i="12"/>
  <c r="S1651" i="12"/>
  <c r="S1307" i="12"/>
  <c r="S971" i="12"/>
  <c r="S627" i="12"/>
  <c r="S283" i="12"/>
  <c r="S812" i="12"/>
  <c r="S1889" i="12"/>
  <c r="T1076" i="12"/>
  <c r="S800" i="12"/>
  <c r="S1247" i="12"/>
  <c r="S1486" i="12"/>
  <c r="S1149" i="12"/>
  <c r="S1859" i="12"/>
  <c r="S323" i="12"/>
  <c r="S1348" i="12"/>
  <c r="S1770" i="12"/>
  <c r="S1602" i="12"/>
  <c r="S1740" i="12"/>
  <c r="S1937" i="12"/>
  <c r="S1561" i="12"/>
  <c r="S1185" i="12"/>
  <c r="S817" i="12"/>
  <c r="T441" i="12"/>
  <c r="S1316" i="12"/>
  <c r="T1816" i="12"/>
  <c r="T1440" i="12"/>
  <c r="S1072" i="12"/>
  <c r="S704" i="12"/>
  <c r="S328" i="12"/>
  <c r="S940" i="12"/>
  <c r="T1751" i="12"/>
  <c r="S1383" i="12"/>
  <c r="S1015" i="12"/>
  <c r="S639" i="12"/>
  <c r="S1972" i="12"/>
  <c r="S1990" i="12"/>
  <c r="S1654" i="12"/>
  <c r="S1310" i="12"/>
  <c r="S966" i="12"/>
  <c r="S630" i="12"/>
  <c r="S286" i="12"/>
  <c r="T1044" i="12"/>
  <c r="S1197" i="12"/>
  <c r="S1851" i="12"/>
  <c r="S1515" i="12"/>
  <c r="S1171" i="12"/>
  <c r="S827" i="12"/>
  <c r="S491" i="12"/>
  <c r="T1300" i="12"/>
  <c r="S1546" i="12"/>
  <c r="S1082" i="12"/>
  <c r="S618" i="12"/>
  <c r="S1996" i="12"/>
  <c r="S1601" i="12"/>
  <c r="S1321" i="12"/>
  <c r="S1137" i="12"/>
  <c r="S857" i="12"/>
  <c r="S393" i="12"/>
  <c r="S1660" i="12"/>
  <c r="S1576" i="12"/>
  <c r="S1304" i="12"/>
  <c r="S959" i="12"/>
  <c r="S679" i="12"/>
  <c r="S495" i="12"/>
  <c r="S31" i="12"/>
  <c r="S1390" i="12"/>
  <c r="S366" i="12"/>
  <c r="T1916" i="12"/>
  <c r="T1997" i="12"/>
  <c r="T1653" i="12"/>
  <c r="S1317" i="12"/>
  <c r="T973" i="12"/>
  <c r="T629" i="12"/>
  <c r="S293" i="12"/>
  <c r="S1934" i="12"/>
  <c r="S1422" i="12"/>
  <c r="S118" i="12"/>
  <c r="S709" i="12"/>
  <c r="S1469" i="12"/>
  <c r="S752" i="12"/>
  <c r="S974" i="12"/>
  <c r="S1987" i="12"/>
  <c r="S1635" i="12"/>
  <c r="S611" i="12"/>
  <c r="S1524" i="12"/>
  <c r="S1842" i="12"/>
  <c r="S1490" i="12"/>
  <c r="S1218" i="12"/>
  <c r="S106" i="12"/>
  <c r="S897" i="12"/>
  <c r="S617" i="12"/>
  <c r="S433" i="12"/>
  <c r="S456" i="12"/>
  <c r="S1412" i="12"/>
  <c r="S1935" i="12"/>
  <c r="S1900" i="12"/>
  <c r="S412" i="12"/>
  <c r="S1814" i="12"/>
  <c r="S1470" i="12"/>
  <c r="S1126" i="12"/>
  <c r="S790" i="12"/>
  <c r="S446" i="12"/>
  <c r="S1916" i="12"/>
  <c r="S1949" i="12"/>
  <c r="S1613" i="12"/>
  <c r="S1269" i="12"/>
  <c r="S925" i="12"/>
  <c r="S589" i="12"/>
  <c r="S98" i="12"/>
  <c r="S1081" i="12"/>
  <c r="S473" i="12"/>
  <c r="S692" i="12"/>
  <c r="S1520" i="12"/>
  <c r="S920" i="12"/>
  <c r="S200" i="12"/>
  <c r="S1927" i="12"/>
  <c r="S1319" i="12"/>
  <c r="S623" i="12"/>
  <c r="S157" i="12"/>
  <c r="S1557" i="12"/>
  <c r="S213" i="12"/>
  <c r="T1526" i="12"/>
  <c r="S1891" i="12"/>
  <c r="S1547" i="12"/>
  <c r="S1203" i="12"/>
  <c r="S859" i="12"/>
  <c r="S523" i="12"/>
  <c r="S1252" i="12"/>
  <c r="S1794" i="12"/>
  <c r="S1442" i="12"/>
  <c r="T1066" i="12"/>
  <c r="S698" i="12"/>
  <c r="T322" i="12"/>
  <c r="S852" i="12"/>
  <c r="S1729" i="12"/>
  <c r="T889" i="12"/>
  <c r="S1944" i="12"/>
  <c r="T960" i="12"/>
  <c r="S1831" i="12"/>
  <c r="S951" i="12"/>
  <c r="S1093" i="12"/>
  <c r="S1341" i="12"/>
  <c r="T1295" i="12"/>
  <c r="T630" i="12"/>
  <c r="S245" i="12"/>
  <c r="S1027" i="12"/>
  <c r="S1834" i="12"/>
  <c r="S268" i="12"/>
  <c r="S1769" i="12"/>
  <c r="S1585" i="12"/>
  <c r="S1305" i="12"/>
  <c r="S841" i="12"/>
  <c r="S377" i="12"/>
  <c r="S636" i="12"/>
  <c r="T1696" i="12"/>
  <c r="S1328" i="12"/>
  <c r="S960" i="12"/>
  <c r="S584" i="12"/>
  <c r="T24" i="12"/>
  <c r="S1967" i="12"/>
  <c r="T1591" i="12"/>
  <c r="S1223" i="12"/>
  <c r="T847" i="12"/>
  <c r="T471" i="12"/>
  <c r="S1620" i="12"/>
  <c r="S1886" i="12"/>
  <c r="S1542" i="12"/>
  <c r="S1206" i="12"/>
  <c r="S862" i="12"/>
  <c r="S518" i="12"/>
  <c r="T676" i="12"/>
  <c r="S749" i="12"/>
  <c r="T1310" i="12"/>
  <c r="S1971" i="12"/>
  <c r="S1619" i="12"/>
  <c r="S1275" i="12"/>
  <c r="S939" i="12"/>
  <c r="S595" i="12"/>
  <c r="T1444" i="12"/>
  <c r="S1866" i="12"/>
  <c r="S1522" i="12"/>
  <c r="S1154" i="12"/>
  <c r="S778" i="12"/>
  <c r="S402" i="12"/>
  <c r="T756" i="12"/>
  <c r="S1761" i="12"/>
  <c r="S1393" i="12"/>
  <c r="T1017" i="12"/>
  <c r="S649" i="12"/>
  <c r="T217" i="12"/>
  <c r="S1976" i="12"/>
  <c r="T1600" i="12"/>
  <c r="S1232" i="12"/>
  <c r="T856" i="12"/>
  <c r="T480" i="12"/>
  <c r="S1052" i="12"/>
  <c r="S1727" i="12"/>
  <c r="S1079" i="12"/>
  <c r="S607" i="12"/>
  <c r="S1582" i="12"/>
  <c r="S942" i="12"/>
  <c r="S686" i="12"/>
  <c r="S430" i="12"/>
  <c r="S1828" i="12"/>
  <c r="S485" i="12"/>
  <c r="S1583" i="12"/>
  <c r="S1071" i="12"/>
  <c r="S415" i="12"/>
  <c r="S1958" i="12"/>
  <c r="S1406" i="12"/>
  <c r="S894" i="12"/>
  <c r="S342" i="12"/>
  <c r="S1757" i="12"/>
  <c r="S1165" i="12"/>
  <c r="S565" i="12"/>
  <c r="S1985" i="12"/>
  <c r="S1289" i="12"/>
  <c r="T36" i="12"/>
  <c r="S896" i="12"/>
  <c r="S1759" i="12"/>
  <c r="S1870" i="12"/>
  <c r="S1285" i="12"/>
  <c r="T72" i="12"/>
  <c r="T1564" i="12"/>
  <c r="T1487" i="12"/>
  <c r="T1197" i="12"/>
  <c r="T1877" i="12"/>
  <c r="T1679" i="12"/>
  <c r="T375" i="12"/>
  <c r="S1830" i="12"/>
  <c r="S854" i="12"/>
  <c r="S1973" i="12"/>
  <c r="S1245" i="12"/>
  <c r="S349" i="12"/>
  <c r="S1473" i="12"/>
  <c r="S729" i="12"/>
  <c r="S1372" i="12"/>
  <c r="S1264" i="12"/>
  <c r="S700" i="12"/>
  <c r="S1063" i="12"/>
  <c r="S1102" i="12"/>
  <c r="S981" i="12"/>
  <c r="S1867" i="12"/>
  <c r="S1523" i="12"/>
  <c r="S1179" i="12"/>
  <c r="S843" i="12"/>
  <c r="S499" i="12"/>
  <c r="S1466" i="12"/>
  <c r="S1002" i="12"/>
  <c r="S530" i="12"/>
  <c r="S242" i="12"/>
  <c r="S777" i="12"/>
  <c r="S1688" i="12"/>
  <c r="S1260" i="12"/>
  <c r="S647" i="12"/>
  <c r="T502" i="12"/>
  <c r="S1219" i="12"/>
  <c r="S707" i="12"/>
  <c r="S1274" i="12"/>
  <c r="S810" i="12"/>
  <c r="S338" i="12"/>
  <c r="S948" i="12"/>
  <c r="S1793" i="12"/>
  <c r="S1425" i="12"/>
  <c r="S1049" i="12"/>
  <c r="S673" i="12"/>
  <c r="S305" i="12"/>
  <c r="S492" i="12"/>
  <c r="S1680" i="12"/>
  <c r="T1304" i="12"/>
  <c r="T928" i="12"/>
  <c r="S560" i="12"/>
  <c r="T56" i="12"/>
  <c r="S1991" i="12"/>
  <c r="T1615" i="12"/>
  <c r="T1239" i="12"/>
  <c r="S871" i="12"/>
  <c r="S503" i="12"/>
  <c r="S1220" i="12"/>
  <c r="S1862" i="12"/>
  <c r="S1526" i="12"/>
  <c r="S1182" i="12"/>
  <c r="S838" i="12"/>
  <c r="S502" i="12"/>
  <c r="S30" i="12"/>
  <c r="T308" i="12"/>
  <c r="S1995" i="12"/>
  <c r="S1723" i="12"/>
  <c r="S1387" i="12"/>
  <c r="S1043" i="12"/>
  <c r="S699" i="12"/>
  <c r="S363" i="12"/>
  <c r="S468" i="12"/>
  <c r="S1762" i="12"/>
  <c r="S754" i="12"/>
  <c r="S474" i="12"/>
  <c r="S290" i="12"/>
  <c r="S156" i="12"/>
  <c r="S1745" i="12"/>
  <c r="S137" i="12"/>
  <c r="S1904" i="12"/>
  <c r="S1720" i="12"/>
  <c r="S1440" i="12"/>
  <c r="S976" i="12"/>
  <c r="S512" i="12"/>
  <c r="S216" i="12"/>
  <c r="S1460" i="12"/>
  <c r="S1847" i="12"/>
  <c r="S1375" i="12"/>
  <c r="S1103" i="12"/>
  <c r="S1452" i="12"/>
  <c r="S1774" i="12"/>
  <c r="S750" i="12"/>
  <c r="T1244" i="12"/>
  <c r="T1869" i="12"/>
  <c r="T1525" i="12"/>
  <c r="S1189" i="12"/>
  <c r="T845" i="12"/>
  <c r="T501" i="12"/>
  <c r="T759" i="12"/>
  <c r="S526" i="12"/>
  <c r="S917" i="12"/>
  <c r="S47" i="12"/>
  <c r="S1788" i="12"/>
  <c r="S1581" i="12"/>
  <c r="S995" i="12"/>
  <c r="S708" i="12"/>
  <c r="S1634" i="12"/>
  <c r="S1354" i="12"/>
  <c r="S890" i="12"/>
  <c r="S426" i="12"/>
  <c r="S1436" i="12"/>
  <c r="S364" i="12"/>
  <c r="S1785" i="12"/>
  <c r="S1313" i="12"/>
  <c r="S1041" i="12"/>
  <c r="S1612" i="12"/>
  <c r="S1808" i="12"/>
  <c r="S1344" i="12"/>
  <c r="S872" i="12"/>
  <c r="S600" i="12"/>
  <c r="S604" i="12"/>
  <c r="S1607" i="12"/>
  <c r="S1143" i="12"/>
  <c r="S671" i="12"/>
  <c r="S399" i="12"/>
  <c r="S1686" i="12"/>
  <c r="S1342" i="12"/>
  <c r="S998" i="12"/>
  <c r="S662" i="12"/>
  <c r="S318" i="12"/>
  <c r="S988" i="12"/>
  <c r="S1821" i="12"/>
  <c r="S1485" i="12"/>
  <c r="S1141" i="12"/>
  <c r="S797" i="12"/>
  <c r="S461" i="12"/>
  <c r="S1449" i="12"/>
  <c r="S849" i="12"/>
  <c r="T281" i="12"/>
  <c r="T1888" i="12"/>
  <c r="S1336" i="12"/>
  <c r="S640" i="12"/>
  <c r="S1676" i="12"/>
  <c r="S1743" i="12"/>
  <c r="T1039" i="12"/>
  <c r="S295" i="12"/>
  <c r="S1806" i="12"/>
  <c r="S1221" i="12"/>
  <c r="S1428" i="12"/>
  <c r="S1045" i="12"/>
  <c r="S463" i="12"/>
  <c r="T798" i="12"/>
  <c r="S1069" i="12"/>
  <c r="S1755" i="12"/>
  <c r="S1419" i="12"/>
  <c r="S1075" i="12"/>
  <c r="S731" i="12"/>
  <c r="S395" i="12"/>
  <c r="S388" i="12"/>
  <c r="S1674" i="12"/>
  <c r="S1298" i="12"/>
  <c r="S930" i="12"/>
  <c r="T554" i="12"/>
  <c r="S154" i="12"/>
  <c r="S1961" i="12"/>
  <c r="S1497" i="12"/>
  <c r="S569" i="12"/>
  <c r="S1568" i="12"/>
  <c r="S680" i="12"/>
  <c r="S1463" i="12"/>
  <c r="S575" i="12"/>
  <c r="S14" i="12"/>
  <c r="S1188" i="12"/>
  <c r="S789" i="12"/>
  <c r="S500" i="12"/>
  <c r="S1797" i="12"/>
  <c r="S1109" i="12"/>
  <c r="S1411" i="12"/>
  <c r="S387" i="12"/>
  <c r="S1212" i="12"/>
  <c r="S1530" i="12"/>
  <c r="S1066" i="12"/>
  <c r="S594" i="12"/>
  <c r="S322" i="12"/>
  <c r="S1092" i="12"/>
  <c r="S513" i="12"/>
  <c r="S121" i="12"/>
  <c r="S1936" i="12"/>
  <c r="T1560" i="12"/>
  <c r="T1184" i="12"/>
  <c r="S816" i="12"/>
  <c r="S448" i="12"/>
  <c r="S1356" i="12"/>
  <c r="S1823" i="12"/>
  <c r="S1455" i="12"/>
  <c r="T1079" i="12"/>
  <c r="S711" i="12"/>
  <c r="T335" i="12"/>
  <c r="S828" i="12"/>
  <c r="S1758" i="12"/>
  <c r="S1414" i="12"/>
  <c r="S1078" i="12"/>
  <c r="S734" i="12"/>
  <c r="S390" i="12"/>
  <c r="S1597" i="12"/>
  <c r="T704" i="12"/>
  <c r="T286" i="12"/>
  <c r="S773" i="12"/>
  <c r="S1835" i="12"/>
  <c r="S1491" i="12"/>
  <c r="S1147" i="12"/>
  <c r="S811" i="12"/>
  <c r="S467" i="12"/>
  <c r="S612" i="12"/>
  <c r="T1738" i="12"/>
  <c r="S1386" i="12"/>
  <c r="S1010" i="12"/>
  <c r="S642" i="12"/>
  <c r="S26" i="12"/>
  <c r="S2001" i="12"/>
  <c r="S1625" i="12"/>
  <c r="S1249" i="12"/>
  <c r="S881" i="12"/>
  <c r="T505" i="12"/>
  <c r="S1532" i="12"/>
  <c r="S1832" i="12"/>
  <c r="S1464" i="12"/>
  <c r="T1088" i="12"/>
  <c r="S720" i="12"/>
  <c r="T344" i="12"/>
  <c r="S1871" i="12"/>
  <c r="S1543" i="12"/>
  <c r="S1215" i="12"/>
  <c r="S935" i="12"/>
  <c r="S751" i="12"/>
  <c r="S471" i="12"/>
  <c r="S1140" i="12"/>
  <c r="S1893" i="12"/>
  <c r="S1637" i="12"/>
  <c r="S1303" i="12"/>
  <c r="S887" i="12"/>
  <c r="S215" i="12"/>
  <c r="S1750" i="12"/>
  <c r="S1238" i="12"/>
  <c r="S678" i="12"/>
  <c r="S1549" i="12"/>
  <c r="S949" i="12"/>
  <c r="S397" i="12"/>
  <c r="S1753" i="12"/>
  <c r="S825" i="12"/>
  <c r="S1592" i="12"/>
  <c r="S384" i="12"/>
  <c r="S1207" i="12"/>
  <c r="T926" i="12"/>
  <c r="S941" i="12"/>
  <c r="T598" i="12"/>
  <c r="T982" i="12"/>
  <c r="T47" i="12"/>
  <c r="T365" i="12"/>
  <c r="T1556" i="12"/>
  <c r="T1918" i="12"/>
  <c r="T597" i="12"/>
  <c r="S1446" i="12"/>
  <c r="S510" i="12"/>
  <c r="S1717" i="12"/>
  <c r="S909" i="12"/>
  <c r="S1292" i="12"/>
  <c r="T1145" i="12"/>
  <c r="S449" i="12"/>
  <c r="S1824" i="12"/>
  <c r="S848" i="12"/>
  <c r="S1719" i="12"/>
  <c r="S319" i="12"/>
  <c r="S2003" i="12"/>
  <c r="S1739" i="12"/>
  <c r="S1395" i="12"/>
  <c r="S1051" i="12"/>
  <c r="S715" i="12"/>
  <c r="S371" i="12"/>
  <c r="S1396" i="12"/>
  <c r="S1946" i="12"/>
  <c r="S1138" i="12"/>
  <c r="S858" i="12"/>
  <c r="S674" i="12"/>
  <c r="S394" i="12"/>
  <c r="T145" i="12"/>
  <c r="S1176" i="12"/>
  <c r="S1671" i="12"/>
  <c r="T980" i="12"/>
  <c r="S1661" i="12"/>
  <c r="S1955" i="12"/>
  <c r="S1603" i="12"/>
  <c r="S835" i="12"/>
  <c r="S51" i="12"/>
  <c r="S212" i="12"/>
  <c r="S1850" i="12"/>
  <c r="S946" i="12"/>
  <c r="S666" i="12"/>
  <c r="S482" i="12"/>
  <c r="S114" i="12"/>
  <c r="T156" i="12"/>
  <c r="S1657" i="12"/>
  <c r="S1281" i="12"/>
  <c r="S913" i="12"/>
  <c r="S537" i="12"/>
  <c r="S1892" i="12"/>
  <c r="S1912" i="12"/>
  <c r="T1536" i="12"/>
  <c r="S1168" i="12"/>
  <c r="T792" i="12"/>
  <c r="T416" i="12"/>
  <c r="T1460" i="12"/>
  <c r="T1847" i="12"/>
  <c r="S1479" i="12"/>
  <c r="T1103" i="12"/>
  <c r="T727" i="12"/>
  <c r="S359" i="12"/>
  <c r="S452" i="12"/>
  <c r="S1734" i="12"/>
  <c r="S1398" i="12"/>
  <c r="S1054" i="12"/>
  <c r="S710" i="12"/>
  <c r="S374" i="12"/>
  <c r="S1516" i="12"/>
  <c r="S1621" i="12"/>
  <c r="S1595" i="12"/>
  <c r="S1259" i="12"/>
  <c r="S915" i="12"/>
  <c r="S571" i="12"/>
  <c r="S107" i="12"/>
  <c r="S1890" i="12"/>
  <c r="S1642" i="12"/>
  <c r="S1170" i="12"/>
  <c r="S898" i="12"/>
  <c r="S1881" i="12"/>
  <c r="S1417" i="12"/>
  <c r="S953" i="12"/>
  <c r="S481" i="12"/>
  <c r="S648" i="12"/>
  <c r="S368" i="12"/>
  <c r="S1983" i="12"/>
  <c r="S1703" i="12"/>
  <c r="S1519" i="12"/>
  <c r="S1239" i="12"/>
  <c r="S775" i="12"/>
  <c r="S311" i="12"/>
  <c r="S1134" i="12"/>
  <c r="S532" i="12"/>
  <c r="T1741" i="12"/>
  <c r="T1397" i="12"/>
  <c r="S1061" i="12"/>
  <c r="T717" i="12"/>
  <c r="T373" i="12"/>
  <c r="S23" i="12"/>
  <c r="S910" i="12"/>
  <c r="T908" i="12"/>
  <c r="S493" i="12"/>
  <c r="T1654" i="12"/>
  <c r="S685" i="12"/>
  <c r="S1379" i="12"/>
  <c r="S355" i="12"/>
  <c r="S99" i="12"/>
  <c r="S1930" i="12"/>
  <c r="S562" i="12"/>
  <c r="S282" i="12"/>
  <c r="S1921" i="12"/>
  <c r="S1641" i="12"/>
  <c r="S1457" i="12"/>
  <c r="S1177" i="12"/>
  <c r="S713" i="12"/>
  <c r="S1480" i="12"/>
  <c r="S1200" i="12"/>
  <c r="S1016" i="12"/>
  <c r="S736" i="12"/>
  <c r="S1924" i="12"/>
  <c r="S1279" i="12"/>
  <c r="S999" i="12"/>
  <c r="S815" i="12"/>
  <c r="S535" i="12"/>
  <c r="S924" i="12"/>
  <c r="S1894" i="12"/>
  <c r="S1558" i="12"/>
  <c r="S1214" i="12"/>
  <c r="S870" i="12"/>
  <c r="S534" i="12"/>
  <c r="S1693" i="12"/>
  <c r="S1357" i="12"/>
  <c r="S1013" i="12"/>
  <c r="S669" i="12"/>
  <c r="S333" i="12"/>
  <c r="S1217" i="12"/>
  <c r="S609" i="12"/>
  <c r="S1580" i="12"/>
  <c r="S1704" i="12"/>
  <c r="S1056" i="12"/>
  <c r="S408" i="12"/>
  <c r="T556" i="12"/>
  <c r="S1503" i="12"/>
  <c r="S807" i="12"/>
  <c r="S876" i="12"/>
  <c r="S398" i="12"/>
  <c r="S484" i="12"/>
  <c r="S1733" i="12"/>
  <c r="S1853" i="12"/>
  <c r="S573" i="12"/>
  <c r="T1950" i="12"/>
  <c r="S580" i="12"/>
  <c r="S1979" i="12"/>
  <c r="S1627" i="12"/>
  <c r="S1291" i="12"/>
  <c r="S947" i="12"/>
  <c r="S603" i="12"/>
  <c r="S267" i="12"/>
  <c r="T1874" i="12"/>
  <c r="S1538" i="12"/>
  <c r="S1162" i="12"/>
  <c r="S786" i="12"/>
  <c r="S418" i="12"/>
  <c r="S1388" i="12"/>
  <c r="T1817" i="12"/>
  <c r="S1121" i="12"/>
  <c r="T1228" i="12"/>
  <c r="S1192" i="12"/>
  <c r="T352" i="12"/>
  <c r="T1175" i="12"/>
  <c r="S1038" i="12"/>
  <c r="S1645" i="12"/>
  <c r="S269" i="12"/>
  <c r="T1182" i="12"/>
  <c r="S1795" i="12"/>
  <c r="S771" i="12"/>
  <c r="S1922" i="12"/>
  <c r="S1202" i="12"/>
  <c r="S922" i="12"/>
  <c r="S738" i="12"/>
  <c r="S458" i="12"/>
  <c r="S1865" i="12"/>
  <c r="S1401" i="12"/>
  <c r="S929" i="12"/>
  <c r="S657" i="12"/>
  <c r="S1228" i="12"/>
  <c r="T1792" i="12"/>
  <c r="S1424" i="12"/>
  <c r="T1048" i="12"/>
  <c r="T672" i="12"/>
  <c r="S304" i="12"/>
  <c r="S556" i="12"/>
  <c r="S1687" i="12"/>
  <c r="S1311" i="12"/>
  <c r="S943" i="12"/>
  <c r="T567" i="12"/>
  <c r="S111" i="12"/>
  <c r="S1974" i="12"/>
  <c r="S1630" i="12"/>
  <c r="S1286" i="12"/>
  <c r="S950" i="12"/>
  <c r="S606" i="12"/>
  <c r="S110" i="12"/>
  <c r="S1085" i="12"/>
  <c r="T1910" i="12"/>
  <c r="S1541" i="12"/>
  <c r="S813" i="12"/>
  <c r="S1707" i="12"/>
  <c r="S1363" i="12"/>
  <c r="S1019" i="12"/>
  <c r="S683" i="12"/>
  <c r="S339" i="12"/>
  <c r="S1962" i="12"/>
  <c r="T1610" i="12"/>
  <c r="S1242" i="12"/>
  <c r="S874" i="12"/>
  <c r="S498" i="12"/>
  <c r="S1332" i="12"/>
  <c r="S1857" i="12"/>
  <c r="S1489" i="12"/>
  <c r="S1113" i="12"/>
  <c r="S737" i="12"/>
  <c r="S369" i="12"/>
  <c r="S588" i="12"/>
  <c r="S1696" i="12"/>
  <c r="S1320" i="12"/>
  <c r="S952" i="12"/>
  <c r="T576" i="12"/>
  <c r="S24" i="12"/>
  <c r="S1359" i="12"/>
  <c r="S1068" i="12"/>
  <c r="S1966" i="12"/>
  <c r="S1326" i="12"/>
  <c r="S396" i="12"/>
  <c r="S1381" i="12"/>
  <c r="S1804" i="12"/>
  <c r="S655" i="12"/>
  <c r="S788" i="12"/>
  <c r="S1534" i="12"/>
  <c r="S1022" i="12"/>
  <c r="S470" i="12"/>
  <c r="S1933" i="12"/>
  <c r="S1293" i="12"/>
  <c r="S733" i="12"/>
  <c r="T948" i="12"/>
  <c r="S1521" i="12"/>
  <c r="T401" i="12"/>
  <c r="T1216" i="12"/>
  <c r="S348" i="12"/>
  <c r="T407" i="12"/>
  <c r="S356" i="12"/>
  <c r="T724" i="12"/>
  <c r="T1621" i="12"/>
  <c r="T981" i="12"/>
  <c r="T693" i="12"/>
  <c r="T510" i="12"/>
  <c r="T1956" i="12"/>
  <c r="T1644" i="12"/>
  <c r="S4" i="12"/>
  <c r="S292" i="12"/>
  <c r="S1062" i="12"/>
  <c r="S1340" i="12"/>
  <c r="S1421" i="12"/>
  <c r="S605" i="12"/>
  <c r="S1705" i="12"/>
  <c r="T913" i="12"/>
  <c r="S105" i="12"/>
  <c r="S1544" i="12"/>
  <c r="S288" i="12"/>
  <c r="T1431" i="12"/>
  <c r="T1694" i="12"/>
  <c r="S1877" i="12"/>
  <c r="S1611" i="12"/>
  <c r="S1267" i="12"/>
  <c r="S923" i="12"/>
  <c r="S587" i="12"/>
  <c r="S243" i="12"/>
  <c r="S1554" i="12"/>
  <c r="S1282" i="12"/>
  <c r="S1377" i="12"/>
  <c r="S300" i="12"/>
  <c r="S520" i="12"/>
  <c r="T919" i="12"/>
  <c r="T1142" i="12"/>
  <c r="S893" i="12"/>
  <c r="S963" i="12"/>
  <c r="S451" i="12"/>
  <c r="S1730" i="12"/>
  <c r="S1362" i="12"/>
  <c r="S1090" i="12"/>
  <c r="S1508" i="12"/>
  <c r="T1881" i="12"/>
  <c r="S1513" i="12"/>
  <c r="S1145" i="12"/>
  <c r="S769" i="12"/>
  <c r="S401" i="12"/>
  <c r="S1076" i="12"/>
  <c r="S1768" i="12"/>
  <c r="S1400" i="12"/>
  <c r="T1024" i="12"/>
  <c r="S656" i="12"/>
  <c r="T280" i="12"/>
  <c r="T652" i="12"/>
  <c r="S1711" i="12"/>
  <c r="T1335" i="12"/>
  <c r="S967" i="12"/>
  <c r="T591" i="12"/>
  <c r="T1716" i="12"/>
  <c r="S1950" i="12"/>
  <c r="S1606" i="12"/>
  <c r="S1270" i="12"/>
  <c r="S926" i="12"/>
  <c r="S582" i="12"/>
  <c r="S246" i="12"/>
  <c r="S820" i="12"/>
  <c r="S853" i="12"/>
  <c r="S1811" i="12"/>
  <c r="S1467" i="12"/>
  <c r="S1131" i="12"/>
  <c r="S787" i="12"/>
  <c r="S443" i="12"/>
  <c r="S1060" i="12"/>
  <c r="S1498" i="12"/>
  <c r="S1314" i="12"/>
  <c r="S1034" i="12"/>
  <c r="S570" i="12"/>
  <c r="S620" i="12"/>
  <c r="S1089" i="12"/>
  <c r="S809" i="12"/>
  <c r="S625" i="12"/>
  <c r="S345" i="12"/>
  <c r="S2000" i="12"/>
  <c r="S1536" i="12"/>
  <c r="S1064" i="12"/>
  <c r="S792" i="12"/>
  <c r="S447" i="12"/>
  <c r="S1940" i="12"/>
  <c r="S1518" i="12"/>
  <c r="S494" i="12"/>
  <c r="S1692" i="12"/>
  <c r="S1957" i="12"/>
  <c r="T1613" i="12"/>
  <c r="T1269" i="12"/>
  <c r="S933" i="12"/>
  <c r="T589" i="12"/>
  <c r="S109" i="12"/>
  <c r="S1644" i="12"/>
  <c r="S581" i="12"/>
  <c r="S1301" i="12"/>
  <c r="T1015" i="12"/>
  <c r="S590" i="12"/>
  <c r="S1939" i="12"/>
  <c r="S1763" i="12"/>
  <c r="S739" i="12"/>
  <c r="S1300" i="12"/>
  <c r="S1450" i="12"/>
  <c r="S978" i="12"/>
  <c r="S706" i="12"/>
  <c r="S1948" i="12"/>
  <c r="S385" i="12"/>
  <c r="S129" i="12"/>
  <c r="S460" i="12"/>
  <c r="S1896" i="12"/>
  <c r="S1624" i="12"/>
  <c r="S1156" i="12"/>
  <c r="S1695" i="12"/>
  <c r="S1423" i="12"/>
  <c r="S1766" i="12"/>
  <c r="S1430" i="12"/>
  <c r="S1086" i="12"/>
  <c r="S742" i="12"/>
  <c r="S406" i="12"/>
  <c r="S1468" i="12"/>
  <c r="S1909" i="12"/>
  <c r="S1565" i="12"/>
  <c r="S1229" i="12"/>
  <c r="S885" i="12"/>
  <c r="S541" i="12"/>
  <c r="T1681" i="12"/>
  <c r="S985" i="12"/>
  <c r="T377" i="12"/>
  <c r="S172" i="12"/>
  <c r="T1472" i="12"/>
  <c r="S824" i="12"/>
  <c r="S88" i="12"/>
  <c r="S1879" i="12"/>
  <c r="S1231" i="12"/>
  <c r="T527" i="12"/>
  <c r="S262" i="12"/>
  <c r="S1389" i="12"/>
  <c r="S936" i="12"/>
  <c r="T1270" i="12"/>
  <c r="S1709" i="12"/>
  <c r="S1843" i="12"/>
  <c r="S1499" i="12"/>
  <c r="S1163" i="12"/>
  <c r="S819" i="12"/>
  <c r="S475" i="12"/>
  <c r="S964" i="12"/>
  <c r="T1746" i="12"/>
  <c r="S1394" i="12"/>
  <c r="S1026" i="12"/>
  <c r="S650" i="12"/>
  <c r="S274" i="12"/>
  <c r="S572" i="12"/>
  <c r="S1633" i="12"/>
  <c r="T793" i="12"/>
  <c r="S1800" i="12"/>
  <c r="T864" i="12"/>
  <c r="T1687" i="12"/>
  <c r="S855" i="12"/>
  <c r="S837" i="12"/>
  <c r="S1173" i="12"/>
  <c r="S831" i="12"/>
  <c r="S334" i="12"/>
  <c r="S1917" i="12"/>
  <c r="S1931" i="12"/>
  <c r="S1155" i="12"/>
  <c r="S1786" i="12"/>
  <c r="S1618" i="12"/>
  <c r="S1346" i="12"/>
  <c r="S1537" i="12"/>
  <c r="S1257" i="12"/>
  <c r="S1073" i="12"/>
  <c r="S793" i="12"/>
  <c r="S329" i="12"/>
  <c r="S380" i="12"/>
  <c r="S1656" i="12"/>
  <c r="T1280" i="12"/>
  <c r="S912" i="12"/>
  <c r="T536" i="12"/>
  <c r="T1844" i="12"/>
  <c r="S1919" i="12"/>
  <c r="S1551" i="12"/>
  <c r="S1175" i="12"/>
  <c r="S799" i="12"/>
  <c r="S431" i="12"/>
  <c r="S1364" i="12"/>
  <c r="S1846" i="12"/>
  <c r="S1502" i="12"/>
  <c r="S1158" i="12"/>
  <c r="S822" i="12"/>
  <c r="S478" i="12"/>
  <c r="S1941" i="12"/>
  <c r="S533" i="12"/>
  <c r="T1014" i="12"/>
  <c r="S1923" i="12"/>
  <c r="S1579" i="12"/>
  <c r="S1235" i="12"/>
  <c r="S891" i="12"/>
  <c r="S555" i="12"/>
  <c r="S1164" i="12"/>
  <c r="S1826" i="12"/>
  <c r="T1474" i="12"/>
  <c r="T1098" i="12"/>
  <c r="S730" i="12"/>
  <c r="S362" i="12"/>
  <c r="S524" i="12"/>
  <c r="S1721" i="12"/>
  <c r="S1345" i="12"/>
  <c r="S977" i="12"/>
  <c r="S601" i="12"/>
  <c r="T1980" i="12"/>
  <c r="S1928" i="12"/>
  <c r="S1560" i="12"/>
  <c r="S1184" i="12"/>
  <c r="S808" i="12"/>
  <c r="S440" i="12"/>
  <c r="S20" i="12"/>
  <c r="S1631" i="12"/>
  <c r="S1031" i="12"/>
  <c r="S567" i="12"/>
  <c r="S1812" i="12"/>
  <c r="S1710" i="12"/>
  <c r="S1596" i="12"/>
  <c r="S1125" i="12"/>
  <c r="S869" i="12"/>
  <c r="S613" i="12"/>
  <c r="S1439" i="12"/>
  <c r="S1023" i="12"/>
  <c r="S327" i="12"/>
  <c r="S1878" i="12"/>
  <c r="S1366" i="12"/>
  <c r="S806" i="12"/>
  <c r="S294" i="12"/>
  <c r="S1677" i="12"/>
  <c r="S1077" i="12"/>
  <c r="S525" i="12"/>
  <c r="T1937" i="12"/>
  <c r="S1193" i="12"/>
  <c r="S1920" i="12"/>
  <c r="S664" i="12"/>
  <c r="S1575" i="12"/>
  <c r="T1566" i="12"/>
  <c r="S1749" i="12"/>
  <c r="T508" i="12"/>
  <c r="T1333" i="12"/>
  <c r="T463" i="12"/>
  <c r="T853" i="12"/>
  <c r="T1709" i="12"/>
  <c r="T23" i="12"/>
  <c r="T661" i="12"/>
  <c r="S57" i="12"/>
  <c r="S1702" i="12"/>
  <c r="S726" i="12"/>
  <c r="S1885" i="12"/>
  <c r="S1117" i="12"/>
  <c r="S1796" i="12"/>
  <c r="S1337" i="12"/>
  <c r="T633" i="12"/>
  <c r="T492" i="12"/>
  <c r="T1120" i="12"/>
  <c r="S1999" i="12"/>
  <c r="S879" i="12"/>
  <c r="T758" i="12"/>
  <c r="S637" i="12"/>
  <c r="S1819" i="12"/>
  <c r="S1483" i="12"/>
  <c r="S1139" i="12"/>
  <c r="S795" i="12"/>
  <c r="S459" i="12"/>
  <c r="S276" i="12"/>
  <c r="S1690" i="12"/>
  <c r="S1418" i="12"/>
  <c r="S954" i="12"/>
  <c r="S490" i="12"/>
  <c r="T537" i="12"/>
  <c r="T1496" i="12"/>
  <c r="T1943" i="12"/>
  <c r="S367" i="12"/>
  <c r="S1347" i="12"/>
  <c r="S171" i="12"/>
  <c r="S764" i="12"/>
  <c r="S1506" i="12"/>
  <c r="S1226" i="12"/>
  <c r="S762" i="12"/>
  <c r="S298" i="12"/>
  <c r="S668" i="12"/>
  <c r="T1745" i="12"/>
  <c r="T1369" i="12"/>
  <c r="S1001" i="12"/>
  <c r="S633" i="12"/>
  <c r="S201" i="12"/>
  <c r="S36" i="12"/>
  <c r="S1632" i="12"/>
  <c r="S1256" i="12"/>
  <c r="S888" i="12"/>
  <c r="T512" i="12"/>
  <c r="S1964" i="12"/>
  <c r="S1943" i="12"/>
  <c r="S1567" i="12"/>
  <c r="S1199" i="12"/>
  <c r="T823" i="12"/>
  <c r="S455" i="12"/>
  <c r="S980" i="12"/>
  <c r="S1822" i="12"/>
  <c r="S1478" i="12"/>
  <c r="S1142" i="12"/>
  <c r="S798" i="12"/>
  <c r="S454" i="12"/>
  <c r="S1956" i="12"/>
  <c r="S1965" i="12"/>
  <c r="S1947" i="12"/>
  <c r="S1683" i="12"/>
  <c r="S1339" i="12"/>
  <c r="S1003" i="12"/>
  <c r="S659" i="12"/>
  <c r="S315" i="12"/>
  <c r="S1986" i="12"/>
  <c r="S1722" i="12"/>
  <c r="S170" i="12"/>
  <c r="S1476" i="12"/>
  <c r="S1977" i="12"/>
  <c r="S1505" i="12"/>
  <c r="S1233" i="12"/>
  <c r="S33" i="12"/>
  <c r="S1028" i="12"/>
  <c r="S1672" i="12"/>
  <c r="S1392" i="12"/>
  <c r="S1208" i="12"/>
  <c r="S928" i="12"/>
  <c r="S464" i="12"/>
  <c r="S104" i="12"/>
  <c r="S1799" i="12"/>
  <c r="S1335" i="12"/>
  <c r="S863" i="12"/>
  <c r="S591" i="12"/>
  <c r="S1902" i="12"/>
  <c r="S878" i="12"/>
  <c r="S1044" i="12"/>
  <c r="S1829" i="12"/>
  <c r="T1485" i="12"/>
  <c r="T1141" i="12"/>
  <c r="S805" i="12"/>
  <c r="T461" i="12"/>
  <c r="S479" i="12"/>
  <c r="S1605" i="12"/>
  <c r="S829" i="12"/>
  <c r="S1540" i="12"/>
  <c r="S860" i="12"/>
  <c r="S1325" i="12"/>
  <c r="S1123" i="12"/>
  <c r="S428" i="12"/>
  <c r="S1754" i="12"/>
  <c r="S1586" i="12"/>
  <c r="S1306" i="12"/>
  <c r="S1122" i="12"/>
  <c r="S842" i="12"/>
  <c r="S378" i="12"/>
  <c r="S108" i="12"/>
  <c r="S1737" i="12"/>
  <c r="S1273" i="12"/>
  <c r="S801" i="12"/>
  <c r="S529" i="12"/>
  <c r="S1268" i="12"/>
  <c r="S1760" i="12"/>
  <c r="S1296" i="12"/>
  <c r="S832" i="12"/>
  <c r="S360" i="12"/>
  <c r="S124" i="12"/>
  <c r="S1839" i="12"/>
  <c r="S1559" i="12"/>
  <c r="S1095" i="12"/>
  <c r="S631" i="12"/>
  <c r="S303" i="12"/>
  <c r="S1404" i="12"/>
  <c r="S1982" i="12"/>
  <c r="S1638" i="12"/>
  <c r="S1302" i="12"/>
  <c r="S958" i="12"/>
  <c r="S614" i="12"/>
  <c r="S278" i="12"/>
  <c r="S1781" i="12"/>
  <c r="S1437" i="12"/>
  <c r="S1101" i="12"/>
  <c r="S757" i="12"/>
  <c r="S413" i="12"/>
  <c r="S1361" i="12"/>
  <c r="S753" i="12"/>
  <c r="T121" i="12"/>
  <c r="S1848" i="12"/>
  <c r="T1240" i="12"/>
  <c r="S544" i="12"/>
  <c r="T1356" i="12"/>
  <c r="S1647" i="12"/>
  <c r="S991" i="12"/>
  <c r="S1678" i="12"/>
  <c r="S453" i="12"/>
  <c r="S444" i="12"/>
  <c r="S877" i="12"/>
  <c r="T1972" i="12"/>
  <c r="T542" i="12"/>
  <c r="S765" i="12"/>
  <c r="S1715" i="12"/>
  <c r="S1371" i="12"/>
  <c r="S1035" i="12"/>
  <c r="S691" i="12"/>
  <c r="S347" i="12"/>
  <c r="S1970" i="12"/>
  <c r="S1626" i="12"/>
  <c r="S1258" i="12"/>
  <c r="S882" i="12"/>
  <c r="S514" i="12"/>
  <c r="S1908" i="12"/>
  <c r="T1913" i="12"/>
  <c r="T1401" i="12"/>
  <c r="S425" i="12"/>
  <c r="S1432" i="12"/>
  <c r="S592" i="12"/>
  <c r="S1367" i="12"/>
  <c r="S439" i="12"/>
  <c r="S1550" i="12"/>
  <c r="S956" i="12"/>
  <c r="S1981" i="12"/>
  <c r="S621" i="12"/>
  <c r="T1782" i="12"/>
  <c r="S901" i="12"/>
  <c r="S725" i="12"/>
  <c r="S1539" i="12"/>
  <c r="S515" i="12"/>
  <c r="S1482" i="12"/>
  <c r="S1018" i="12"/>
  <c r="S554" i="12"/>
  <c r="S804" i="12"/>
  <c r="S1953" i="12"/>
  <c r="S1681" i="12"/>
  <c r="S1780" i="12"/>
  <c r="S1888" i="12"/>
  <c r="S1512" i="12"/>
  <c r="S1144" i="12"/>
  <c r="T768" i="12"/>
  <c r="S400" i="12"/>
  <c r="T1052" i="12"/>
  <c r="S1783" i="12"/>
  <c r="S1407" i="12"/>
  <c r="S1039" i="12"/>
  <c r="S663" i="12"/>
  <c r="S287" i="12"/>
  <c r="S596" i="12"/>
  <c r="S1718" i="12"/>
  <c r="S1374" i="12"/>
  <c r="S1030" i="12"/>
  <c r="S694" i="12"/>
  <c r="S310" i="12"/>
  <c r="S1429" i="12"/>
  <c r="S1111" i="12"/>
  <c r="S1084" i="12"/>
  <c r="S389" i="12"/>
  <c r="S1787" i="12"/>
  <c r="S1451" i="12"/>
  <c r="S1107" i="12"/>
  <c r="S763" i="12"/>
  <c r="S427" i="12"/>
  <c r="S340" i="12"/>
  <c r="S1706" i="12"/>
  <c r="S1338" i="12"/>
  <c r="T962" i="12"/>
  <c r="T586" i="12"/>
  <c r="S1876" i="12"/>
  <c r="T1945" i="12"/>
  <c r="S1577" i="12"/>
  <c r="S1209" i="12"/>
  <c r="S833" i="12"/>
  <c r="S465" i="12"/>
  <c r="S1180" i="12"/>
  <c r="S1792" i="12"/>
  <c r="S1416" i="12"/>
  <c r="S1048" i="12"/>
  <c r="S672" i="12"/>
  <c r="S296" i="12"/>
  <c r="S1495" i="12"/>
  <c r="S703" i="12"/>
  <c r="S423" i="12"/>
  <c r="S1070" i="12"/>
  <c r="S814" i="12"/>
  <c r="S558" i="12"/>
  <c r="S302" i="12"/>
  <c r="S908" i="12"/>
  <c r="S791" i="12"/>
  <c r="S1772" i="12"/>
  <c r="S1662" i="12"/>
  <c r="S1150" i="12"/>
  <c r="S638" i="12"/>
  <c r="S1461" i="12"/>
  <c r="S861" i="12"/>
  <c r="S309" i="12"/>
  <c r="T1657" i="12"/>
  <c r="S681" i="12"/>
  <c r="S1448" i="12"/>
  <c r="T1764" i="12"/>
  <c r="S975" i="12"/>
  <c r="T670" i="12"/>
  <c r="S557" i="12"/>
  <c r="T254" i="12"/>
  <c r="T1493" i="12"/>
  <c r="T1788" i="12"/>
  <c r="T1308" i="12"/>
  <c r="T1623" i="12"/>
  <c r="T726" i="12"/>
  <c r="T301" i="12"/>
  <c r="S7" i="12"/>
  <c r="S151" i="12"/>
  <c r="S1318" i="12"/>
  <c r="S382" i="12"/>
  <c r="S1629" i="12"/>
  <c r="S821" i="12"/>
  <c r="S716" i="12"/>
  <c r="S1105" i="12"/>
  <c r="S353" i="12"/>
  <c r="T1728" i="12"/>
  <c r="T608" i="12"/>
  <c r="S1623" i="12"/>
  <c r="S1732" i="12"/>
  <c r="S1157" i="12"/>
  <c r="S1963" i="12"/>
  <c r="S1691" i="12"/>
  <c r="S1355" i="12"/>
  <c r="S1011" i="12"/>
  <c r="S667" i="12"/>
  <c r="S331" i="12"/>
  <c r="S1116" i="12"/>
  <c r="S626" i="12"/>
  <c r="S346" i="12"/>
  <c r="S66" i="12"/>
  <c r="S1708" i="12"/>
  <c r="T984" i="12"/>
  <c r="S1487" i="12"/>
  <c r="T1822" i="12"/>
  <c r="S1365" i="12"/>
  <c r="S1907" i="12"/>
  <c r="S1731" i="12"/>
  <c r="T787" i="12"/>
  <c r="S1636" i="12"/>
  <c r="S1810" i="12"/>
  <c r="S434" i="12"/>
  <c r="T1996" i="12"/>
  <c r="T1977" i="12"/>
  <c r="S1609" i="12"/>
  <c r="T1233" i="12"/>
  <c r="T857" i="12"/>
  <c r="S489" i="12"/>
  <c r="T1660" i="12"/>
  <c r="S1864" i="12"/>
  <c r="S1496" i="12"/>
  <c r="S1120" i="12"/>
  <c r="S744" i="12"/>
  <c r="S376" i="12"/>
  <c r="S1204" i="12"/>
  <c r="S1807" i="12"/>
  <c r="S1431" i="12"/>
  <c r="S1055" i="12"/>
  <c r="S687" i="12"/>
  <c r="T311" i="12"/>
  <c r="S244" i="12"/>
  <c r="S1694" i="12"/>
  <c r="S1350" i="12"/>
  <c r="S1014" i="12"/>
  <c r="S670" i="12"/>
  <c r="S326" i="12"/>
  <c r="S1284" i="12"/>
  <c r="S1493" i="12"/>
  <c r="S1555" i="12"/>
  <c r="S1211" i="12"/>
  <c r="S875" i="12"/>
  <c r="S531" i="12"/>
  <c r="S1588" i="12"/>
  <c r="S1594" i="12"/>
  <c r="S1130" i="12"/>
  <c r="S658" i="12"/>
  <c r="S386" i="12"/>
  <c r="S1833" i="12"/>
  <c r="S1649" i="12"/>
  <c r="S1369" i="12"/>
  <c r="S905" i="12"/>
  <c r="S441" i="12"/>
  <c r="S1816" i="12"/>
  <c r="S1471" i="12"/>
  <c r="S1191" i="12"/>
  <c r="S1007" i="12"/>
  <c r="S727" i="12"/>
  <c r="S79" i="12"/>
  <c r="S1262" i="12"/>
  <c r="S78" i="12"/>
  <c r="S308" i="12"/>
  <c r="S1701" i="12"/>
  <c r="T1357" i="12"/>
  <c r="T1013" i="12"/>
  <c r="S677" i="12"/>
  <c r="T333" i="12"/>
  <c r="S1166" i="12"/>
  <c r="S270" i="12"/>
  <c r="S1685" i="12"/>
  <c r="S365" i="12"/>
  <c r="S1358" i="12"/>
  <c r="S381" i="12"/>
  <c r="S1507" i="12"/>
  <c r="S483" i="12"/>
  <c r="S35" i="12"/>
  <c r="S1882" i="12"/>
  <c r="S218" i="12"/>
  <c r="S900" i="12"/>
  <c r="S1409" i="12"/>
  <c r="S1129" i="12"/>
  <c r="S945" i="12"/>
  <c r="S665" i="12"/>
  <c r="S968" i="12"/>
  <c r="S688" i="12"/>
  <c r="S504" i="12"/>
  <c r="S1724" i="12"/>
  <c r="S767" i="12"/>
  <c r="S487" i="12"/>
  <c r="S644" i="12"/>
  <c r="S1854" i="12"/>
  <c r="S1510" i="12"/>
  <c r="S1174" i="12"/>
  <c r="S830" i="12"/>
  <c r="S486" i="12"/>
  <c r="S1997" i="12"/>
  <c r="S1653" i="12"/>
  <c r="S1309" i="12"/>
  <c r="S973" i="12"/>
  <c r="S629" i="12"/>
  <c r="S285" i="12"/>
  <c r="T1169" i="12"/>
  <c r="S521" i="12"/>
  <c r="S932" i="12"/>
  <c r="S1616" i="12"/>
  <c r="S1008" i="12"/>
  <c r="S312" i="12"/>
  <c r="S1975" i="12"/>
  <c r="S1415" i="12"/>
  <c r="S719" i="12"/>
  <c r="S71" i="12"/>
  <c r="S164" i="12"/>
  <c r="S965" i="12"/>
  <c r="S1725" i="12"/>
  <c r="S405" i="12"/>
  <c r="S1742" i="12"/>
  <c r="T1931" i="12"/>
  <c r="S1587" i="12"/>
  <c r="S1243" i="12"/>
  <c r="S907" i="12"/>
  <c r="S563" i="12"/>
  <c r="T1484" i="12"/>
  <c r="T1834" i="12"/>
  <c r="T1482" i="12"/>
  <c r="S1114" i="12"/>
  <c r="S746" i="12"/>
  <c r="S370" i="12"/>
  <c r="S1148" i="12"/>
  <c r="S1777" i="12"/>
  <c r="S1033" i="12"/>
  <c r="S420" i="12"/>
  <c r="S1104" i="12"/>
  <c r="S1100" i="12"/>
  <c r="S1087" i="12"/>
  <c r="S782" i="12"/>
  <c r="S1349" i="12"/>
  <c r="S1517" i="12"/>
  <c r="S568" i="12"/>
  <c r="T886" i="12"/>
  <c r="S899" i="12"/>
  <c r="S660" i="12"/>
  <c r="S1874" i="12"/>
  <c r="S690" i="12"/>
  <c r="S410" i="12"/>
  <c r="S1652" i="12"/>
  <c r="S1817" i="12"/>
  <c r="S1353" i="12"/>
  <c r="S889" i="12"/>
  <c r="S417" i="12"/>
  <c r="T884" i="12"/>
  <c r="S1752" i="12"/>
  <c r="S1376" i="12"/>
  <c r="S1000" i="12"/>
  <c r="S632" i="12"/>
  <c r="S136" i="12"/>
  <c r="T20" i="12"/>
  <c r="S1639" i="12"/>
  <c r="S1271" i="12"/>
  <c r="S895" i="12"/>
  <c r="S527" i="12"/>
  <c r="S1860" i="12"/>
  <c r="S1926" i="12"/>
  <c r="S1590" i="12"/>
  <c r="S1246" i="12"/>
  <c r="S902" i="12"/>
  <c r="S566" i="12"/>
  <c r="T1596" i="12"/>
  <c r="S957" i="12"/>
  <c r="S1614" i="12"/>
  <c r="S341" i="12"/>
  <c r="S1659" i="12"/>
  <c r="S1323" i="12"/>
  <c r="S979" i="12"/>
  <c r="S635" i="12"/>
  <c r="S299" i="12"/>
  <c r="S1914" i="12"/>
  <c r="S1570" i="12"/>
  <c r="T1194" i="12"/>
  <c r="S826" i="12"/>
  <c r="T450" i="12"/>
  <c r="S1036" i="12"/>
  <c r="T1809" i="12"/>
  <c r="T1433" i="12"/>
  <c r="S1065" i="12"/>
  <c r="S697" i="12"/>
  <c r="S321" i="12"/>
  <c r="T332" i="12"/>
  <c r="S1648" i="12"/>
  <c r="S1280" i="12"/>
  <c r="S904" i="12"/>
  <c r="S536" i="12"/>
  <c r="S1844" i="12"/>
  <c r="S1775" i="12"/>
  <c r="S1119" i="12"/>
  <c r="S847" i="12"/>
  <c r="S1454" i="12"/>
  <c r="S148" i="12"/>
  <c r="S1765" i="12"/>
  <c r="S357" i="12"/>
  <c r="S1815" i="12"/>
  <c r="S1167" i="12"/>
  <c r="S511" i="12"/>
  <c r="S548" i="12"/>
  <c r="S1494" i="12"/>
  <c r="S934" i="12"/>
  <c r="S422" i="12"/>
  <c r="S1845" i="12"/>
  <c r="S1205" i="12"/>
  <c r="S653" i="12"/>
  <c r="S436" i="12"/>
  <c r="T1425" i="12"/>
  <c r="S836" i="12"/>
  <c r="S1080" i="12"/>
  <c r="S1903" i="12"/>
  <c r="T732" i="12"/>
  <c r="S1669" i="12"/>
  <c r="T1973" i="12"/>
  <c r="T748" i="12"/>
  <c r="T1911" i="12"/>
  <c r="T1421" i="12"/>
  <c r="T860" i="12"/>
  <c r="T1084" i="12"/>
  <c r="T1805" i="12"/>
  <c r="S1918" i="12"/>
  <c r="S982" i="12"/>
  <c r="S628" i="12"/>
  <c r="S1333" i="12"/>
  <c r="S477" i="12"/>
  <c r="S1617" i="12"/>
  <c r="S865" i="12"/>
  <c r="S1932" i="12"/>
  <c r="S1408" i="12"/>
  <c r="S1500" i="12"/>
  <c r="S1343" i="12"/>
  <c r="T1398" i="12"/>
  <c r="S1405" i="12"/>
  <c r="S1563" i="12"/>
  <c r="S1227" i="12"/>
  <c r="S883" i="12"/>
  <c r="S539" i="12"/>
  <c r="S1858" i="12"/>
  <c r="S1514" i="12"/>
  <c r="S1042" i="12"/>
  <c r="S770" i="12"/>
  <c r="T1049" i="12"/>
  <c r="S1872" i="12"/>
  <c r="S336" i="12"/>
  <c r="T783" i="12"/>
  <c r="S846" i="12"/>
  <c r="S597" i="12"/>
  <c r="S1091" i="12"/>
  <c r="S579" i="12"/>
  <c r="S1322" i="12"/>
  <c r="S850" i="12"/>
  <c r="S578" i="12"/>
  <c r="S1236" i="12"/>
  <c r="S1841" i="12"/>
  <c r="T1465" i="12"/>
  <c r="S1097" i="12"/>
  <c r="T721" i="12"/>
  <c r="T345" i="12"/>
  <c r="S780" i="12"/>
  <c r="S1728" i="12"/>
  <c r="S1352" i="12"/>
  <c r="S984" i="12"/>
  <c r="S608" i="12"/>
  <c r="T104" i="12"/>
  <c r="S284" i="12"/>
  <c r="S1663" i="12"/>
  <c r="S1295" i="12"/>
  <c r="S919" i="12"/>
  <c r="S543" i="12"/>
  <c r="S1492" i="12"/>
  <c r="S1910" i="12"/>
  <c r="S1566" i="12"/>
  <c r="S1222" i="12"/>
  <c r="S886" i="12"/>
  <c r="S542" i="12"/>
  <c r="T78" i="12"/>
  <c r="T532" i="12"/>
  <c r="S509" i="12"/>
  <c r="S1771" i="12"/>
  <c r="S1427" i="12"/>
  <c r="S1083" i="12"/>
  <c r="S747" i="12"/>
  <c r="S403" i="12"/>
  <c r="T708" i="12"/>
  <c r="S1802" i="12"/>
  <c r="S1266" i="12"/>
  <c r="S986" i="12"/>
  <c r="S802" i="12"/>
  <c r="S522" i="12"/>
  <c r="S404" i="12"/>
  <c r="S577" i="12"/>
  <c r="S297" i="12"/>
  <c r="S1952" i="12"/>
  <c r="S1488" i="12"/>
  <c r="S1024" i="12"/>
  <c r="S552" i="12"/>
  <c r="S280" i="12"/>
  <c r="S652" i="12"/>
  <c r="S1887" i="12"/>
  <c r="S1615" i="12"/>
  <c r="S1716" i="12"/>
  <c r="S684" i="12"/>
  <c r="S1646" i="12"/>
  <c r="S622" i="12"/>
  <c r="T1468" i="12"/>
  <c r="T1909" i="12"/>
  <c r="S1573" i="12"/>
  <c r="T1229" i="12"/>
  <c r="T885" i="12"/>
  <c r="S549" i="12"/>
  <c r="T136" i="12"/>
  <c r="S654" i="12"/>
  <c r="S1133" i="12"/>
  <c r="S551" i="12"/>
  <c r="T246" i="12"/>
  <c r="S1837" i="12"/>
  <c r="S1899" i="12"/>
  <c r="S867" i="12"/>
  <c r="S1012" i="12"/>
  <c r="S1402" i="12"/>
  <c r="S938" i="12"/>
  <c r="S466" i="12"/>
  <c r="S1700" i="12"/>
  <c r="S1825" i="12"/>
  <c r="S1553" i="12"/>
  <c r="S1852" i="12"/>
  <c r="S1856" i="12"/>
  <c r="S1384" i="12"/>
  <c r="S1112" i="12"/>
  <c r="S892" i="12"/>
  <c r="S1655" i="12"/>
  <c r="S1183" i="12"/>
  <c r="S911" i="12"/>
  <c r="S1726" i="12"/>
  <c r="S1382" i="12"/>
  <c r="S1046" i="12"/>
  <c r="S702" i="12"/>
  <c r="S358" i="12"/>
  <c r="S1244" i="12"/>
  <c r="S1869" i="12"/>
  <c r="S1525" i="12"/>
  <c r="S1181" i="12"/>
  <c r="S845" i="12"/>
  <c r="S501" i="12"/>
  <c r="S1545" i="12"/>
  <c r="S937" i="12"/>
  <c r="S337" i="12"/>
  <c r="T1984" i="12"/>
  <c r="T1376" i="12"/>
  <c r="T728" i="12"/>
  <c r="S1884" i="12"/>
  <c r="T1783" i="12"/>
  <c r="S1135" i="12"/>
  <c r="S391" i="12"/>
  <c r="S1868" i="12"/>
  <c r="T1828" i="12"/>
  <c r="S1213" i="12"/>
  <c r="S1159" i="12"/>
  <c r="T1054" i="12"/>
  <c r="S1413" i="12"/>
  <c r="S1453" i="12"/>
  <c r="S1803" i="12"/>
  <c r="S1459" i="12"/>
  <c r="S1115" i="12"/>
  <c r="S779" i="12"/>
  <c r="S435" i="12"/>
  <c r="T660" i="12"/>
  <c r="S1714" i="12"/>
  <c r="T1346" i="12"/>
  <c r="T970" i="12"/>
  <c r="S602" i="12"/>
  <c r="S210" i="12"/>
  <c r="S316" i="12"/>
  <c r="S1593" i="12"/>
  <c r="S705" i="12"/>
  <c r="S1664" i="12"/>
  <c r="S776" i="12"/>
  <c r="T1551" i="12"/>
  <c r="T663" i="12"/>
  <c r="S325" i="12"/>
  <c r="S1005" i="12"/>
  <c r="S599" i="12"/>
  <c r="S1564" i="12"/>
  <c r="S1533" i="12"/>
  <c r="S1883" i="12"/>
  <c r="S1283" i="12"/>
  <c r="S1484" i="12"/>
  <c r="S1746" i="12"/>
  <c r="S1578" i="12"/>
  <c r="S1106" i="12"/>
  <c r="S834" i="12"/>
  <c r="S1025" i="12"/>
  <c r="S745" i="12"/>
  <c r="S561" i="12"/>
  <c r="S281" i="12"/>
  <c r="S1984" i="12"/>
  <c r="S1608" i="12"/>
  <c r="S1240" i="12"/>
  <c r="S864" i="12"/>
  <c r="S488" i="12"/>
  <c r="S1628" i="12"/>
  <c r="T1871" i="12"/>
  <c r="T1495" i="12"/>
  <c r="S1127" i="12"/>
  <c r="S759" i="12"/>
  <c r="S383" i="12"/>
  <c r="S1124" i="12"/>
  <c r="S1798" i="12"/>
  <c r="S1462" i="12"/>
  <c r="S1118" i="12"/>
  <c r="S774" i="12"/>
  <c r="S438" i="12"/>
  <c r="S1773" i="12"/>
  <c r="S317" i="12"/>
  <c r="S718" i="12"/>
  <c r="S1029" i="12"/>
  <c r="S1875" i="12"/>
  <c r="S1531" i="12"/>
  <c r="S1195" i="12"/>
  <c r="S851" i="12"/>
  <c r="S507" i="12"/>
  <c r="S916" i="12"/>
  <c r="T1778" i="12"/>
  <c r="S1426" i="12"/>
  <c r="S1058" i="12"/>
  <c r="T682" i="12"/>
  <c r="S314" i="12"/>
  <c r="T228" i="12"/>
  <c r="S1673" i="12"/>
  <c r="T1297" i="12"/>
  <c r="T921" i="12"/>
  <c r="S553" i="12"/>
  <c r="S1756" i="12"/>
  <c r="T1880" i="12"/>
  <c r="T1504" i="12"/>
  <c r="S1136" i="12"/>
  <c r="S768" i="12"/>
  <c r="S392" i="12"/>
  <c r="S1959" i="12"/>
  <c r="S1591" i="12"/>
  <c r="S1263" i="12"/>
  <c r="S983" i="12"/>
  <c r="S519" i="12"/>
  <c r="S1572" i="12"/>
  <c r="S1838" i="12"/>
  <c r="S1380" i="12"/>
  <c r="S1509" i="12"/>
  <c r="S1253" i="12"/>
  <c r="S1351" i="12"/>
  <c r="S927" i="12"/>
  <c r="S279" i="12"/>
  <c r="S1790" i="12"/>
  <c r="S1278" i="12"/>
  <c r="S766" i="12"/>
  <c r="S1988" i="12"/>
  <c r="S1589" i="12"/>
  <c r="S989" i="12"/>
  <c r="S437" i="12"/>
  <c r="S1849" i="12"/>
  <c r="S1009" i="12"/>
  <c r="S1776" i="12"/>
  <c r="T472" i="12"/>
  <c r="S1391" i="12"/>
  <c r="S1230" i="12"/>
  <c r="S1277" i="12"/>
  <c r="T1719" i="12"/>
  <c r="T821" i="12"/>
  <c r="T343" i="12"/>
  <c r="T341" i="12"/>
  <c r="T909" i="12"/>
  <c r="T1540" i="12"/>
  <c r="T493" i="12"/>
  <c r="P170" i="25"/>
  <c r="P194" i="25"/>
  <c r="M19" i="25"/>
  <c r="Q170" i="25"/>
  <c r="Q104" i="25"/>
  <c r="Q194" i="25"/>
  <c r="Q91" i="25"/>
  <c r="Q130" i="25"/>
  <c r="M69" i="25"/>
  <c r="M46" i="25"/>
  <c r="Q161" i="25"/>
  <c r="Q238" i="25"/>
  <c r="Q67" i="25"/>
  <c r="Q272" i="25"/>
  <c r="Q52" i="25"/>
  <c r="Q207" i="25"/>
  <c r="Q108" i="25"/>
  <c r="Q181" i="25"/>
  <c r="Q249" i="25"/>
  <c r="Q267" i="25"/>
  <c r="Q39" i="25"/>
  <c r="Q158" i="25"/>
  <c r="Q1127" i="25"/>
  <c r="P62" i="25"/>
  <c r="Q1904" i="25"/>
  <c r="Q1216" i="25"/>
  <c r="Q840" i="25"/>
  <c r="Q160" i="25"/>
  <c r="Q1487" i="25"/>
  <c r="P102" i="25"/>
  <c r="Q1404" i="25"/>
  <c r="Q1075" i="25"/>
  <c r="Q922" i="25"/>
  <c r="P139" i="25"/>
  <c r="Q1735" i="25"/>
  <c r="Q1630" i="25"/>
  <c r="Q1453" i="25"/>
  <c r="P196" i="25"/>
  <c r="Q1554" i="25"/>
  <c r="Q1225" i="25"/>
  <c r="Q943" i="25"/>
  <c r="Q1542" i="25"/>
  <c r="Q1237" i="25"/>
  <c r="Q432" i="25"/>
  <c r="Q1427" i="25"/>
  <c r="Q1722" i="25"/>
  <c r="Q1137" i="25"/>
  <c r="Q1262" i="25"/>
  <c r="Q77" i="25"/>
  <c r="Q1275" i="25"/>
  <c r="P278" i="25"/>
  <c r="Q1294" i="25"/>
  <c r="Q1349" i="25"/>
  <c r="Q1420" i="25"/>
  <c r="Q310" i="25"/>
  <c r="Q1695" i="25"/>
  <c r="Q1366" i="25"/>
  <c r="Q912" i="25"/>
  <c r="Q1726" i="25"/>
  <c r="Q485" i="25"/>
  <c r="Q83" i="25"/>
  <c r="Q1305" i="25"/>
  <c r="Q1575" i="25"/>
  <c r="Q1063" i="25"/>
  <c r="Q551" i="25"/>
  <c r="P71" i="25"/>
  <c r="Q1982" i="25"/>
  <c r="Q1278" i="25"/>
  <c r="Q766" i="25"/>
  <c r="P270" i="25"/>
  <c r="P30" i="25"/>
  <c r="Q1933" i="25"/>
  <c r="Q1421" i="25"/>
  <c r="Q909" i="25"/>
  <c r="Q397" i="25"/>
  <c r="Q1592" i="25"/>
  <c r="Q1748" i="25"/>
  <c r="Q1236" i="25"/>
  <c r="Q724" i="25"/>
  <c r="Q212" i="25"/>
  <c r="Q808" i="25"/>
  <c r="Q1611" i="25"/>
  <c r="Q1099" i="25"/>
  <c r="Q587" i="25"/>
  <c r="P155" i="25"/>
  <c r="Q464" i="25"/>
  <c r="Q1586" i="25"/>
  <c r="Q1074" i="25"/>
  <c r="Q562" i="25"/>
  <c r="P114" i="25"/>
  <c r="Q1961" i="25"/>
  <c r="Q1449" i="25"/>
  <c r="Q937" i="25"/>
  <c r="Q425" i="25"/>
  <c r="Q1935" i="25"/>
  <c r="Q1423" i="25"/>
  <c r="Q911" i="25"/>
  <c r="Q399" i="25"/>
  <c r="Q63" i="25"/>
  <c r="Q1958" i="25"/>
  <c r="Q1446" i="25"/>
  <c r="Q934" i="25"/>
  <c r="Q422" i="25"/>
  <c r="P54" i="25"/>
  <c r="P64" i="25"/>
  <c r="Q1589" i="25"/>
  <c r="Q1077" i="25"/>
  <c r="Q565" i="25"/>
  <c r="P21" i="25"/>
  <c r="Q1852" i="25"/>
  <c r="Q1340" i="25"/>
  <c r="Q828" i="25"/>
  <c r="Q316" i="25"/>
  <c r="Q1523" i="25"/>
  <c r="Q1011" i="25"/>
  <c r="Q499" i="25"/>
  <c r="Q99" i="25"/>
  <c r="Q1882" i="25"/>
  <c r="Q1370" i="25"/>
  <c r="Q858" i="25"/>
  <c r="Q346" i="25"/>
  <c r="Q832" i="25"/>
  <c r="Q1617" i="25"/>
  <c r="Q1105" i="25"/>
  <c r="Q593" i="25"/>
  <c r="P263" i="25"/>
  <c r="P94" i="25"/>
  <c r="P61" i="25"/>
  <c r="P75" i="25"/>
  <c r="P18" i="25"/>
  <c r="P53" i="25"/>
  <c r="Q1671" i="25"/>
  <c r="Q1159" i="25"/>
  <c r="Q647" i="25"/>
  <c r="P103" i="25"/>
  <c r="Q1566" i="25"/>
  <c r="Q1054" i="25"/>
  <c r="Q542" i="25"/>
  <c r="Q1901" i="25"/>
  <c r="Q1389" i="25"/>
  <c r="Q877" i="25"/>
  <c r="Q365" i="25"/>
  <c r="Q1328" i="25"/>
  <c r="Q1652" i="25"/>
  <c r="Q1140" i="25"/>
  <c r="Q628" i="25"/>
  <c r="Q1816" i="25"/>
  <c r="Q1707" i="25"/>
  <c r="Q1195" i="25"/>
  <c r="Q683" i="25"/>
  <c r="Q2002" i="25"/>
  <c r="Q1490" i="25"/>
  <c r="Q978" i="25"/>
  <c r="Q466" i="25"/>
  <c r="Q784" i="25"/>
  <c r="Q1673" i="25"/>
  <c r="Q1161" i="25"/>
  <c r="Q649" i="25"/>
  <c r="Q1903" i="25"/>
  <c r="Q1391" i="25"/>
  <c r="Q879" i="25"/>
  <c r="Q367" i="25"/>
  <c r="Q1990" i="25"/>
  <c r="Q1478" i="25"/>
  <c r="Q966" i="25"/>
  <c r="Q454" i="25"/>
  <c r="Q1248" i="25"/>
  <c r="Q1685" i="25"/>
  <c r="Q1173" i="25"/>
  <c r="Q661" i="25"/>
  <c r="P197" i="25"/>
  <c r="Q2012" i="25"/>
  <c r="Q1500" i="25"/>
  <c r="Q988" i="25"/>
  <c r="Q476" i="25"/>
  <c r="Q1875" i="25"/>
  <c r="Q1363" i="25"/>
  <c r="Q851" i="25"/>
  <c r="Q339" i="25"/>
  <c r="Q1288" i="25"/>
  <c r="Q1658" i="25"/>
  <c r="Q1146" i="25"/>
  <c r="Q634" i="25"/>
  <c r="P202" i="25"/>
  <c r="Q1585" i="25"/>
  <c r="Q1073" i="25"/>
  <c r="Q561" i="25"/>
  <c r="P145" i="25"/>
  <c r="Q1648" i="25"/>
  <c r="Q1710" i="25"/>
  <c r="Q1198" i="25"/>
  <c r="Q686" i="25"/>
  <c r="Q110" i="25"/>
  <c r="Q1917" i="25"/>
  <c r="Q1405" i="25"/>
  <c r="Q893" i="25"/>
  <c r="Q381" i="25"/>
  <c r="Q1832" i="25"/>
  <c r="Q1924" i="25"/>
  <c r="Q1412" i="25"/>
  <c r="Q900" i="25"/>
  <c r="Q388" i="25"/>
  <c r="Q1112" i="25"/>
  <c r="Q1723" i="25"/>
  <c r="Q1211" i="25"/>
  <c r="Q699" i="25"/>
  <c r="P203" i="25"/>
  <c r="P162" i="25"/>
  <c r="P185" i="25"/>
  <c r="P159" i="25"/>
  <c r="P246" i="25"/>
  <c r="P243" i="25"/>
  <c r="P154" i="25"/>
  <c r="P129" i="25"/>
  <c r="Q1495" i="25"/>
  <c r="Q383" i="25"/>
  <c r="Q1430" i="25"/>
  <c r="Q1765" i="25"/>
  <c r="Q1720" i="25"/>
  <c r="Q1836" i="25"/>
  <c r="Q1822" i="25"/>
  <c r="Q726" i="25"/>
  <c r="Q2007" i="25"/>
  <c r="Q1655" i="25"/>
  <c r="Q1055" i="25"/>
  <c r="Q543" i="25"/>
  <c r="Q534" i="25"/>
  <c r="Q1712" i="25"/>
  <c r="Q1565" i="25"/>
  <c r="Q1285" i="25"/>
  <c r="Q1280" i="25"/>
  <c r="Q1260" i="25"/>
  <c r="Q923" i="25"/>
  <c r="Q643" i="25"/>
  <c r="Q1954" i="25"/>
  <c r="Q1354" i="25"/>
  <c r="Q930" i="25"/>
  <c r="Q330" i="25"/>
  <c r="Q1090" i="25"/>
  <c r="Q1465" i="25"/>
  <c r="Q1471" i="25"/>
  <c r="Q1047" i="25"/>
  <c r="Q447" i="25"/>
  <c r="Q1686" i="25"/>
  <c r="Q584" i="25"/>
  <c r="Q1373" i="25"/>
  <c r="Q1093" i="25"/>
  <c r="Q932" i="25"/>
  <c r="Q652" i="25"/>
  <c r="Q731" i="25"/>
  <c r="Q451" i="25"/>
  <c r="Q1872" i="25"/>
  <c r="Q1898" i="25"/>
  <c r="Q1386" i="25"/>
  <c r="Q578" i="25"/>
  <c r="Q1273" i="25"/>
  <c r="Q889" i="25"/>
  <c r="Q1983" i="25"/>
  <c r="Q1631" i="25"/>
  <c r="Q1207" i="25"/>
  <c r="Q607" i="25"/>
  <c r="Q1678" i="25"/>
  <c r="Q1398" i="25"/>
  <c r="Q536" i="25"/>
  <c r="Q1637" i="25"/>
  <c r="Q1336" i="25"/>
  <c r="Q1802" i="25"/>
  <c r="Q1378" i="25"/>
  <c r="Q1089" i="25"/>
  <c r="Q793" i="25"/>
  <c r="Q577" i="25"/>
  <c r="Q318" i="25"/>
  <c r="P260" i="25"/>
  <c r="Q1138" i="25"/>
  <c r="Q1999" i="25"/>
  <c r="Q1510" i="25"/>
  <c r="P52" i="25"/>
  <c r="P58" i="25"/>
  <c r="Q96" i="25"/>
  <c r="P101" i="25"/>
  <c r="Q711" i="25"/>
  <c r="Q1965" i="25"/>
  <c r="Q1716" i="25"/>
  <c r="Q1259" i="25"/>
  <c r="Q1152" i="25"/>
  <c r="Q1967" i="25"/>
  <c r="Q1030" i="25"/>
  <c r="Q261" i="25"/>
  <c r="Q1939" i="25"/>
  <c r="Q1632" i="25"/>
  <c r="Q250" i="25"/>
  <c r="Q1649" i="25"/>
  <c r="Q1774" i="25"/>
  <c r="Q957" i="25"/>
  <c r="Q964" i="25"/>
  <c r="Q1787" i="25"/>
  <c r="Q242" i="25"/>
  <c r="Q177" i="25"/>
  <c r="Q599" i="25"/>
  <c r="Q677" i="25"/>
  <c r="Q546" i="25"/>
  <c r="Q1987" i="25"/>
  <c r="Q26" i="25"/>
  <c r="Q1847" i="25"/>
  <c r="Q790" i="25"/>
  <c r="Q1120" i="25"/>
  <c r="Q1511" i="25"/>
  <c r="Q999" i="25"/>
  <c r="Q487" i="25"/>
  <c r="Q71" i="25"/>
  <c r="Q1918" i="25"/>
  <c r="Q1214" i="25"/>
  <c r="Q702" i="25"/>
  <c r="Q270" i="25"/>
  <c r="Q30" i="25"/>
  <c r="Q1869" i="25"/>
  <c r="Q1357" i="25"/>
  <c r="Q845" i="25"/>
  <c r="Q333" i="25"/>
  <c r="Q1144" i="25"/>
  <c r="Q1684" i="25"/>
  <c r="Q1172" i="25"/>
  <c r="Q660" i="25"/>
  <c r="P164" i="25"/>
  <c r="Q296" i="25"/>
  <c r="Q1547" i="25"/>
  <c r="Q1035" i="25"/>
  <c r="Q523" i="25"/>
  <c r="P107" i="25"/>
  <c r="P56" i="25"/>
  <c r="Q1522" i="25"/>
  <c r="Q1010" i="25"/>
  <c r="Q498" i="25"/>
  <c r="Q114" i="25"/>
  <c r="Q1897" i="25"/>
  <c r="Q1385" i="25"/>
  <c r="Q873" i="25"/>
  <c r="Q361" i="25"/>
  <c r="Q1871" i="25"/>
  <c r="Q1359" i="25"/>
  <c r="Q847" i="25"/>
  <c r="Q335" i="25"/>
  <c r="P31" i="25"/>
  <c r="Q1894" i="25"/>
  <c r="Q1382" i="25"/>
  <c r="Q870" i="25"/>
  <c r="Q358" i="25"/>
  <c r="P22" i="25"/>
  <c r="Q64" i="25"/>
  <c r="Q1525" i="25"/>
  <c r="Q1013" i="25"/>
  <c r="Q501" i="25"/>
  <c r="Q1792" i="25"/>
  <c r="Q1788" i="25"/>
  <c r="Q1276" i="25"/>
  <c r="Q764" i="25"/>
  <c r="P252" i="25"/>
  <c r="Q1971" i="25"/>
  <c r="Q1459" i="25"/>
  <c r="Q947" i="25"/>
  <c r="Q435" i="25"/>
  <c r="Q1784" i="25"/>
  <c r="Q1818" i="25"/>
  <c r="Q1306" i="25"/>
  <c r="Q794" i="25"/>
  <c r="Q282" i="25"/>
  <c r="Q456" i="25"/>
  <c r="Q1553" i="25"/>
  <c r="Q1041" i="25"/>
  <c r="Q529" i="25"/>
  <c r="Q263" i="25"/>
  <c r="Q94" i="25"/>
  <c r="P232" i="25"/>
  <c r="Q75" i="25"/>
  <c r="Q18" i="25"/>
  <c r="P175" i="25"/>
  <c r="P236" i="25"/>
  <c r="P218" i="25"/>
  <c r="P113" i="25"/>
  <c r="Q1607" i="25"/>
  <c r="Q1095" i="25"/>
  <c r="Q583" i="25"/>
  <c r="P55" i="25"/>
  <c r="Q1502" i="25"/>
  <c r="Q990" i="25"/>
  <c r="Q478" i="25"/>
  <c r="Q78" i="25"/>
  <c r="Q1837" i="25"/>
  <c r="Q1325" i="25"/>
  <c r="Q813" i="25"/>
  <c r="Q301" i="25"/>
  <c r="Q944" i="25"/>
  <c r="Q1588" i="25"/>
  <c r="Q1076" i="25"/>
  <c r="Q564" i="25"/>
  <c r="Q1424" i="25"/>
  <c r="Q1643" i="25"/>
  <c r="Q1131" i="25"/>
  <c r="Q619" i="25"/>
  <c r="P219" i="25"/>
  <c r="Q1938" i="25"/>
  <c r="Q1426" i="25"/>
  <c r="Q914" i="25"/>
  <c r="Q402" i="25"/>
  <c r="Q408" i="25"/>
  <c r="Q1609" i="25"/>
  <c r="Q1097" i="25"/>
  <c r="Q585" i="25"/>
  <c r="P201" i="25"/>
  <c r="Q1839" i="25"/>
  <c r="Q1327" i="25"/>
  <c r="Q815" i="25"/>
  <c r="Q303" i="25"/>
  <c r="Q1926" i="25"/>
  <c r="Q1414" i="25"/>
  <c r="Q902" i="25"/>
  <c r="Q390" i="25"/>
  <c r="Q864" i="25"/>
  <c r="Q1621" i="25"/>
  <c r="Q1109" i="25"/>
  <c r="Q597" i="25"/>
  <c r="Q149" i="25"/>
  <c r="Q1948" i="25"/>
  <c r="Q1436" i="25"/>
  <c r="Q924" i="25"/>
  <c r="Q412" i="25"/>
  <c r="P76" i="25"/>
  <c r="Q1811" i="25"/>
  <c r="Q1299" i="25"/>
  <c r="Q787" i="25"/>
  <c r="P259" i="25"/>
  <c r="Q888" i="25"/>
  <c r="Q1594" i="25"/>
  <c r="Q1082" i="25"/>
  <c r="Q570" i="25"/>
  <c r="Q202" i="25"/>
  <c r="P24" i="25"/>
  <c r="Q1521" i="25"/>
  <c r="Q1009" i="25"/>
  <c r="Q497" i="25"/>
  <c r="P97" i="25"/>
  <c r="Q1264" i="25"/>
  <c r="Q1646" i="25"/>
  <c r="Q1134" i="25"/>
  <c r="Q622" i="25"/>
  <c r="Q1848" i="25"/>
  <c r="Q1853" i="25"/>
  <c r="Q1341" i="25"/>
  <c r="Q829" i="25"/>
  <c r="Q317" i="25"/>
  <c r="Q1432" i="25"/>
  <c r="Q1860" i="25"/>
  <c r="Q1348" i="25"/>
  <c r="Q836" i="25"/>
  <c r="Q324" i="25"/>
  <c r="Q712" i="25"/>
  <c r="Q1659" i="25"/>
  <c r="Q1147" i="25"/>
  <c r="Q635" i="25"/>
  <c r="P27" i="25"/>
  <c r="Q162" i="25"/>
  <c r="P137" i="25"/>
  <c r="Q159" i="25"/>
  <c r="Q246" i="25"/>
  <c r="P37" i="25"/>
  <c r="P195" i="25"/>
  <c r="Q154" i="25"/>
  <c r="P33" i="25"/>
  <c r="Q1879" i="25"/>
  <c r="Q1279" i="25"/>
  <c r="Q767" i="25"/>
  <c r="Q343" i="25"/>
  <c r="Q1696" i="25"/>
  <c r="Q117" i="25"/>
  <c r="Q300" i="25"/>
  <c r="Q42" i="25"/>
  <c r="Q1782" i="25"/>
  <c r="Q1614" i="25"/>
  <c r="Q1334" i="25"/>
  <c r="Q1439" i="25"/>
  <c r="Q1015" i="25"/>
  <c r="Q503" i="25"/>
  <c r="Q1422" i="25"/>
  <c r="Q1142" i="25"/>
  <c r="Q718" i="25"/>
  <c r="Q438" i="25"/>
  <c r="Q1701" i="25"/>
  <c r="Q1868" i="25"/>
  <c r="Q1168" i="25"/>
  <c r="Q1059" i="25"/>
  <c r="Q1184" i="25"/>
  <c r="Q1738" i="25"/>
  <c r="Q1314" i="25"/>
  <c r="Q714" i="25"/>
  <c r="Q290" i="25"/>
  <c r="Q1002" i="25"/>
  <c r="Q1337" i="25"/>
  <c r="Q1855" i="25"/>
  <c r="Q1431" i="25"/>
  <c r="Q831" i="25"/>
  <c r="Q407" i="25"/>
  <c r="Q1509" i="25"/>
  <c r="Q1068" i="25"/>
  <c r="Q867" i="25"/>
  <c r="Q1376" i="25"/>
  <c r="Q1218" i="25"/>
  <c r="Q490" i="25"/>
  <c r="Q1200" i="25"/>
  <c r="Q761" i="25"/>
  <c r="Q737" i="25"/>
  <c r="Q1591" i="25"/>
  <c r="Q991" i="25"/>
  <c r="Q567" i="25"/>
  <c r="Q1344" i="25"/>
  <c r="Q291" i="25"/>
  <c r="Q1762" i="25"/>
  <c r="Q1162" i="25"/>
  <c r="Q2000" i="25"/>
  <c r="Q537" i="25"/>
  <c r="Q191" i="25"/>
  <c r="Q935" i="25"/>
  <c r="Q1150" i="25"/>
  <c r="Q1805" i="25"/>
  <c r="Q1293" i="25"/>
  <c r="Q781" i="25"/>
  <c r="Q752" i="25"/>
  <c r="Q1108" i="25"/>
  <c r="Q596" i="25"/>
  <c r="Q1995" i="25"/>
  <c r="Q971" i="25"/>
  <c r="Q107" i="25"/>
  <c r="Q1458" i="25"/>
  <c r="Q946" i="25"/>
  <c r="Q434" i="25"/>
  <c r="Q1833" i="25"/>
  <c r="Q809" i="25"/>
  <c r="Q1807" i="25"/>
  <c r="P271" i="25"/>
  <c r="Q1830" i="25"/>
  <c r="Q806" i="25"/>
  <c r="Q22" i="25"/>
  <c r="Q1461" i="25"/>
  <c r="Q437" i="25"/>
  <c r="Q1724" i="25"/>
  <c r="Q700" i="25"/>
  <c r="Q1907" i="25"/>
  <c r="Q1395" i="25"/>
  <c r="Q883" i="25"/>
  <c r="Q371" i="25"/>
  <c r="Q1464" i="25"/>
  <c r="Q1754" i="25"/>
  <c r="Q1242" i="25"/>
  <c r="Q730" i="25"/>
  <c r="P186" i="25"/>
  <c r="Q2001" i="25"/>
  <c r="Q1489" i="25"/>
  <c r="Q465" i="25"/>
  <c r="P215" i="25"/>
  <c r="P208" i="25"/>
  <c r="P244" i="25"/>
  <c r="P216" i="25"/>
  <c r="P217" i="25"/>
  <c r="P40" i="25"/>
  <c r="Q236" i="25"/>
  <c r="Q218" i="25"/>
  <c r="P65" i="25"/>
  <c r="Q1543" i="25"/>
  <c r="Q1031" i="25"/>
  <c r="Q519" i="25"/>
  <c r="Q55" i="25"/>
  <c r="Q1438" i="25"/>
  <c r="Q926" i="25"/>
  <c r="Q414" i="25"/>
  <c r="Q1752" i="25"/>
  <c r="Q1773" i="25"/>
  <c r="Q1261" i="25"/>
  <c r="Q749" i="25"/>
  <c r="P269" i="25"/>
  <c r="Q552" i="25"/>
  <c r="Q1524" i="25"/>
  <c r="Q1012" i="25"/>
  <c r="Q500" i="25"/>
  <c r="Q1008" i="25"/>
  <c r="Q1579" i="25"/>
  <c r="Q1067" i="25"/>
  <c r="Q555" i="25"/>
  <c r="P171" i="25"/>
  <c r="Q1874" i="25"/>
  <c r="Q1362" i="25"/>
  <c r="Q850" i="25"/>
  <c r="Q338" i="25"/>
  <c r="P72" i="25"/>
  <c r="Q1545" i="25"/>
  <c r="Q1033" i="25"/>
  <c r="Q521" i="25"/>
  <c r="Q201" i="25"/>
  <c r="Q1775" i="25"/>
  <c r="Q1263" i="25"/>
  <c r="Q751" i="25"/>
  <c r="P95" i="25"/>
  <c r="Q1862" i="25"/>
  <c r="Q1350" i="25"/>
  <c r="Q838" i="25"/>
  <c r="Q326" i="25"/>
  <c r="Q488" i="25"/>
  <c r="Q1557" i="25"/>
  <c r="Q1045" i="25"/>
  <c r="Q533" i="25"/>
  <c r="P85" i="25"/>
  <c r="Q1884" i="25"/>
  <c r="Q1372" i="25"/>
  <c r="Q860" i="25"/>
  <c r="Q348" i="25"/>
  <c r="Q1688" i="25"/>
  <c r="Q1747" i="25"/>
  <c r="Q1235" i="25"/>
  <c r="Q723" i="25"/>
  <c r="Q259" i="25"/>
  <c r="Q512" i="25"/>
  <c r="Q1530" i="25"/>
  <c r="Q1018" i="25"/>
  <c r="Q506" i="25"/>
  <c r="Q122" i="25"/>
  <c r="Q1969" i="25"/>
  <c r="Q1457" i="25"/>
  <c r="Q945" i="25"/>
  <c r="Q433" i="25"/>
  <c r="P49" i="25"/>
  <c r="Q880" i="25"/>
  <c r="Q1582" i="25"/>
  <c r="Q1070" i="25"/>
  <c r="Q558" i="25"/>
  <c r="Q1488" i="25"/>
  <c r="Q1789" i="25"/>
  <c r="Q1277" i="25"/>
  <c r="Q765" i="25"/>
  <c r="P253" i="25"/>
  <c r="Q1040" i="25"/>
  <c r="Q1796" i="25"/>
  <c r="Q1284" i="25"/>
  <c r="Q772" i="25"/>
  <c r="P276" i="25"/>
  <c r="P80" i="25"/>
  <c r="Q1595" i="25"/>
  <c r="Q1083" i="25"/>
  <c r="Q571" i="25"/>
  <c r="Q27" i="25"/>
  <c r="P82" i="25"/>
  <c r="P41" i="25"/>
  <c r="P79" i="25"/>
  <c r="P214" i="25"/>
  <c r="P268" i="25"/>
  <c r="Q195" i="25"/>
  <c r="P74" i="25"/>
  <c r="Q1663" i="25"/>
  <c r="Q1239" i="25"/>
  <c r="Q727" i="25"/>
  <c r="Q782" i="25"/>
  <c r="Q502" i="25"/>
  <c r="Q1117" i="25"/>
  <c r="Q837" i="25"/>
  <c r="Q1188" i="25"/>
  <c r="Q908" i="25"/>
  <c r="Q707" i="25"/>
  <c r="Q1296" i="25"/>
  <c r="Q528" i="25"/>
  <c r="Q1742" i="25"/>
  <c r="Q1823" i="25"/>
  <c r="Q1399" i="25"/>
  <c r="Q287" i="25"/>
  <c r="Q1072" i="25"/>
  <c r="Q1558" i="25"/>
  <c r="Q1854" i="25"/>
  <c r="Q854" i="25"/>
  <c r="Q612" i="25"/>
  <c r="Q332" i="25"/>
  <c r="Q904" i="25"/>
  <c r="Q1947" i="25"/>
  <c r="Q1667" i="25"/>
  <c r="Q936" i="25"/>
  <c r="Q1698" i="25"/>
  <c r="Q1098" i="25"/>
  <c r="Q674" i="25"/>
  <c r="Q1825" i="25"/>
  <c r="Q1313" i="25"/>
  <c r="Q1121" i="25"/>
  <c r="Q1815" i="25"/>
  <c r="Q1215" i="25"/>
  <c r="Q791" i="25"/>
  <c r="Q1038" i="25"/>
  <c r="Q758" i="25"/>
  <c r="Q245" i="25"/>
  <c r="Q704" i="25"/>
  <c r="Q1956" i="25"/>
  <c r="Q1676" i="25"/>
  <c r="Q1755" i="25"/>
  <c r="Q1475" i="25"/>
  <c r="Q1130" i="25"/>
  <c r="Q633" i="25"/>
  <c r="Q481" i="25"/>
  <c r="Q1375" i="25"/>
  <c r="Q951" i="25"/>
  <c r="Q351" i="25"/>
  <c r="Q928" i="25"/>
  <c r="Q989" i="25"/>
  <c r="Q709" i="25"/>
  <c r="Q1546" i="25"/>
  <c r="Q1122" i="25"/>
  <c r="Q906" i="25"/>
  <c r="Q650" i="25"/>
  <c r="Q354" i="25"/>
  <c r="Q1945" i="25"/>
  <c r="Q1689" i="25"/>
  <c r="Q321" i="25"/>
  <c r="Q615" i="25"/>
  <c r="Q830" i="25"/>
  <c r="Q1485" i="25"/>
  <c r="Q1812" i="25"/>
  <c r="Q1675" i="25"/>
  <c r="Q1650" i="25"/>
  <c r="Q1001" i="25"/>
  <c r="Q975" i="25"/>
  <c r="Q998" i="25"/>
  <c r="Q1141" i="25"/>
  <c r="Q892" i="25"/>
  <c r="Q147" i="25"/>
  <c r="Q1681" i="25"/>
  <c r="P207" i="25"/>
  <c r="P158" i="25"/>
  <c r="Q1768" i="25"/>
  <c r="Q692" i="25"/>
  <c r="Q747" i="25"/>
  <c r="Q530" i="25"/>
  <c r="Q713" i="25"/>
  <c r="Q224" i="25"/>
  <c r="Q725" i="25"/>
  <c r="Q1564" i="25"/>
  <c r="Q915" i="25"/>
  <c r="Q1210" i="25"/>
  <c r="P87" i="25"/>
  <c r="Q1469" i="25"/>
  <c r="Q452" i="25"/>
  <c r="P181" i="25"/>
  <c r="Q1535" i="25"/>
  <c r="Q1629" i="25"/>
  <c r="Q1700" i="25"/>
  <c r="Q590" i="25"/>
  <c r="Q472" i="25"/>
  <c r="Q844" i="25"/>
  <c r="Q1994" i="25"/>
  <c r="Q1514" i="25"/>
  <c r="Q1849" i="25"/>
  <c r="Q1087" i="25"/>
  <c r="Q618" i="25"/>
  <c r="Q1529" i="25"/>
  <c r="Q803" i="25"/>
  <c r="Q1418" i="25"/>
  <c r="Q1561" i="25"/>
  <c r="Q423" i="25"/>
  <c r="Q638" i="25"/>
  <c r="P173" i="25"/>
  <c r="Q1620" i="25"/>
  <c r="P132" i="25"/>
  <c r="Q1483" i="25"/>
  <c r="Q459" i="25"/>
  <c r="Q1970" i="25"/>
  <c r="P66" i="25"/>
  <c r="Q1321" i="25"/>
  <c r="Q297" i="25"/>
  <c r="Q1295" i="25"/>
  <c r="Q783" i="25"/>
  <c r="Q31" i="25"/>
  <c r="Q1318" i="25"/>
  <c r="Q294" i="25"/>
  <c r="Q1973" i="25"/>
  <c r="Q949" i="25"/>
  <c r="Q1384" i="25"/>
  <c r="Q1212" i="25"/>
  <c r="Q252" i="25"/>
  <c r="Q977" i="25"/>
  <c r="Q1895" i="25"/>
  <c r="Q1383" i="25"/>
  <c r="Q871" i="25"/>
  <c r="Q359" i="25"/>
  <c r="Q1598" i="25"/>
  <c r="Q1086" i="25"/>
  <c r="Q574" i="25"/>
  <c r="Q1560" i="25"/>
  <c r="Q1741" i="25"/>
  <c r="Q1229" i="25"/>
  <c r="Q717" i="25"/>
  <c r="M173" i="25"/>
  <c r="Q392" i="25"/>
  <c r="Q1556" i="25"/>
  <c r="Q1044" i="25"/>
  <c r="Q532" i="25"/>
  <c r="P60" i="25"/>
  <c r="Q1931" i="25"/>
  <c r="Q1419" i="25"/>
  <c r="Q907" i="25"/>
  <c r="Q395" i="25"/>
  <c r="Q43" i="25"/>
  <c r="Q1906" i="25"/>
  <c r="Q1394" i="25"/>
  <c r="Q882" i="25"/>
  <c r="Q370" i="25"/>
  <c r="Q1704" i="25"/>
  <c r="Q1769" i="25"/>
  <c r="Q1257" i="25"/>
  <c r="Q745" i="25"/>
  <c r="P265" i="25"/>
  <c r="Q1743" i="25"/>
  <c r="Q1231" i="25"/>
  <c r="Q719" i="25"/>
  <c r="M271" i="25"/>
  <c r="Q1600" i="25"/>
  <c r="Q1766" i="25"/>
  <c r="Q1254" i="25"/>
  <c r="Q742" i="25"/>
  <c r="Q262" i="25"/>
  <c r="Q1808" i="25"/>
  <c r="Q1909" i="25"/>
  <c r="Q1397" i="25"/>
  <c r="Q885" i="25"/>
  <c r="Q373" i="25"/>
  <c r="Q984" i="25"/>
  <c r="Q1660" i="25"/>
  <c r="Q1148" i="25"/>
  <c r="Q636" i="25"/>
  <c r="P156" i="25"/>
  <c r="Q1843" i="25"/>
  <c r="Q1331" i="25"/>
  <c r="Q819" i="25"/>
  <c r="Q307" i="25"/>
  <c r="Q1080" i="25"/>
  <c r="Q1690" i="25"/>
  <c r="Q1178" i="25"/>
  <c r="Q666" i="25"/>
  <c r="M186" i="25"/>
  <c r="Q1937" i="25"/>
  <c r="Q1425" i="25"/>
  <c r="Q913" i="25"/>
  <c r="Q401" i="25"/>
  <c r="M215" i="25"/>
  <c r="P285" i="25"/>
  <c r="M244" i="25"/>
  <c r="M216" i="25"/>
  <c r="P73" i="25"/>
  <c r="P86" i="25"/>
  <c r="P204" i="25"/>
  <c r="P112" i="25"/>
  <c r="Q1991" i="25"/>
  <c r="Q1479" i="25"/>
  <c r="Q967" i="25"/>
  <c r="Q455" i="25"/>
  <c r="Q1536" i="25"/>
  <c r="Q1374" i="25"/>
  <c r="Q862" i="25"/>
  <c r="Q350" i="25"/>
  <c r="Q1400" i="25"/>
  <c r="Q1709" i="25"/>
  <c r="Q1197" i="25"/>
  <c r="Q685" i="25"/>
  <c r="M269" i="25"/>
  <c r="Q1972" i="25"/>
  <c r="Q1460" i="25"/>
  <c r="Q948" i="25"/>
  <c r="Q436" i="25"/>
  <c r="Q616" i="25"/>
  <c r="Q1515" i="25"/>
  <c r="Q1003" i="25"/>
  <c r="Q491" i="25"/>
  <c r="Q1744" i="25"/>
  <c r="Q1810" i="25"/>
  <c r="Q1298" i="25"/>
  <c r="Q786" i="25"/>
  <c r="Q274" i="25"/>
  <c r="Q1993" i="25"/>
  <c r="Q1481" i="25"/>
  <c r="Q969" i="25"/>
  <c r="Q457" i="25"/>
  <c r="P153" i="25"/>
  <c r="Q1711" i="25"/>
  <c r="Q1199" i="25"/>
  <c r="Q687" i="25"/>
  <c r="Q47" i="25"/>
  <c r="Q1798" i="25"/>
  <c r="Q1286" i="25"/>
  <c r="Q774" i="25"/>
  <c r="Q182" i="25"/>
  <c r="Q2005" i="25"/>
  <c r="Q1493" i="25"/>
  <c r="Q981" i="25"/>
  <c r="Q469" i="25"/>
  <c r="Q1944" i="25"/>
  <c r="Q1820" i="25"/>
  <c r="Q1308" i="25"/>
  <c r="Q796" i="25"/>
  <c r="P284" i="25"/>
  <c r="Q1272" i="25"/>
  <c r="Q1683" i="25"/>
  <c r="Q1171" i="25"/>
  <c r="Q659" i="25"/>
  <c r="P211" i="25"/>
  <c r="Q1978" i="25"/>
  <c r="Q1466" i="25"/>
  <c r="Q954" i="25"/>
  <c r="Q442" i="25"/>
  <c r="Q1760" i="25"/>
  <c r="Q1905" i="25"/>
  <c r="Q1393" i="25"/>
  <c r="Q881" i="25"/>
  <c r="Q369" i="25"/>
  <c r="M49" i="25"/>
  <c r="Q480" i="25"/>
  <c r="Q1518" i="25"/>
  <c r="Q1006" i="25"/>
  <c r="Q494" i="25"/>
  <c r="Q1104" i="25"/>
  <c r="Q1725" i="25"/>
  <c r="Q1213" i="25"/>
  <c r="Q701" i="25"/>
  <c r="Q221" i="25"/>
  <c r="Q648" i="25"/>
  <c r="Q1732" i="25"/>
  <c r="Q1220" i="25"/>
  <c r="Q708" i="25"/>
  <c r="P180" i="25"/>
  <c r="M80" i="25"/>
  <c r="Q1531" i="25"/>
  <c r="Q1019" i="25"/>
  <c r="Q507" i="25"/>
  <c r="Q1824" i="25"/>
  <c r="P34" i="25"/>
  <c r="M41" i="25"/>
  <c r="Q2006" i="25"/>
  <c r="M214" i="25"/>
  <c r="P220" i="25"/>
  <c r="P115" i="25"/>
  <c r="M74" i="25"/>
  <c r="Q1623" i="25"/>
  <c r="Q1023" i="25"/>
  <c r="Q511" i="25"/>
  <c r="Q918" i="25"/>
  <c r="Q1253" i="25"/>
  <c r="Q1324" i="25"/>
  <c r="Q1593" i="25"/>
  <c r="Q190" i="25"/>
  <c r="Q1377" i="25"/>
  <c r="Q1783" i="25"/>
  <c r="Q1183" i="25"/>
  <c r="Q671" i="25"/>
  <c r="Q1462" i="25"/>
  <c r="Q1053" i="25"/>
  <c r="Q773" i="25"/>
  <c r="Q748" i="25"/>
  <c r="Q411" i="25"/>
  <c r="Q1482" i="25"/>
  <c r="Q1058" i="25"/>
  <c r="Q458" i="25"/>
  <c r="Q1858" i="25"/>
  <c r="Q1346" i="25"/>
  <c r="Q1697" i="25"/>
  <c r="Q1185" i="25"/>
  <c r="Q953" i="25"/>
  <c r="Q1599" i="25"/>
  <c r="Q1175" i="25"/>
  <c r="Q575" i="25"/>
  <c r="Q1806" i="25"/>
  <c r="Q1174" i="25"/>
  <c r="Q861" i="25"/>
  <c r="Q581" i="25"/>
  <c r="Q420" i="25"/>
  <c r="Q1891" i="25"/>
  <c r="Q1680" i="25"/>
  <c r="Q176" i="25"/>
  <c r="Q962" i="25"/>
  <c r="Q545" i="25"/>
  <c r="Q450" i="25"/>
  <c r="Q1759" i="25"/>
  <c r="Q1335" i="25"/>
  <c r="Q735" i="25"/>
  <c r="Q311" i="25"/>
  <c r="Q1166" i="25"/>
  <c r="Q886" i="25"/>
  <c r="Q1125" i="25"/>
  <c r="Q1827" i="25"/>
  <c r="Q1179" i="25"/>
  <c r="Q899" i="25"/>
  <c r="Q1506" i="25"/>
  <c r="Q1473" i="25"/>
  <c r="Q1217" i="25"/>
  <c r="Q89" i="25"/>
  <c r="Q368" i="25"/>
  <c r="P192" i="25"/>
  <c r="Q1997" i="25"/>
  <c r="Q1300" i="25"/>
  <c r="Q1163" i="25"/>
  <c r="Q626" i="25"/>
  <c r="Q489" i="25"/>
  <c r="Q463" i="25"/>
  <c r="Q486" i="25"/>
  <c r="Q1653" i="25"/>
  <c r="Q1916" i="25"/>
  <c r="Q1587" i="25"/>
  <c r="Q1434" i="25"/>
  <c r="Q1169" i="25"/>
  <c r="P67" i="25"/>
  <c r="Q167" i="25"/>
  <c r="Q429" i="25"/>
  <c r="P267" i="25"/>
  <c r="Q1737" i="25"/>
  <c r="Q431" i="25"/>
  <c r="Q1749" i="25"/>
  <c r="Q1052" i="25"/>
  <c r="Q403" i="25"/>
  <c r="P193" i="25"/>
  <c r="Q1981" i="25"/>
  <c r="Q1476" i="25"/>
  <c r="P251" i="25"/>
  <c r="Q20" i="25"/>
  <c r="Q1111" i="25"/>
  <c r="Q1271" i="25"/>
  <c r="Q398" i="25"/>
  <c r="Q801" i="25"/>
  <c r="Q1718" i="25"/>
  <c r="Q1221" i="25"/>
  <c r="Q1959" i="25"/>
  <c r="Q1447" i="25"/>
  <c r="Q1662" i="25"/>
  <c r="Q1920" i="25"/>
  <c r="Q1831" i="25"/>
  <c r="Q1319" i="25"/>
  <c r="Q807" i="25"/>
  <c r="Q295" i="25"/>
  <c r="Q1360" i="25"/>
  <c r="Q1534" i="25"/>
  <c r="Q1022" i="25"/>
  <c r="Q510" i="25"/>
  <c r="P206" i="25"/>
  <c r="Q1208" i="25"/>
  <c r="Q1677" i="25"/>
  <c r="Q1165" i="25"/>
  <c r="Q653" i="25"/>
  <c r="Q141" i="25"/>
  <c r="Q2004" i="25"/>
  <c r="Q1492" i="25"/>
  <c r="Q980" i="25"/>
  <c r="Q468" i="25"/>
  <c r="Q60" i="25"/>
  <c r="Q1867" i="25"/>
  <c r="Q1355" i="25"/>
  <c r="Q843" i="25"/>
  <c r="Q331" i="25"/>
  <c r="Q1912" i="25"/>
  <c r="Q1842" i="25"/>
  <c r="Q1330" i="25"/>
  <c r="Q818" i="25"/>
  <c r="Q306" i="25"/>
  <c r="Q1352" i="25"/>
  <c r="Q1705" i="25"/>
  <c r="Q1193" i="25"/>
  <c r="Q681" i="25"/>
  <c r="Q169" i="25"/>
  <c r="Q1679" i="25"/>
  <c r="Q1167" i="25"/>
  <c r="Q655" i="25"/>
  <c r="P223" i="25"/>
  <c r="Q1224" i="25"/>
  <c r="Q1702" i="25"/>
  <c r="Q1190" i="25"/>
  <c r="Q678" i="25"/>
  <c r="Q230" i="25"/>
  <c r="Q1448" i="25"/>
  <c r="Q1845" i="25"/>
  <c r="Q1333" i="25"/>
  <c r="Q821" i="25"/>
  <c r="Q309" i="25"/>
  <c r="Q600" i="25"/>
  <c r="Q1596" i="25"/>
  <c r="Q1084" i="25"/>
  <c r="Q572" i="25"/>
  <c r="P124" i="25"/>
  <c r="Q1779" i="25"/>
  <c r="Q1267" i="25"/>
  <c r="Q755" i="25"/>
  <c r="Q227" i="25"/>
  <c r="Q696" i="25"/>
  <c r="Q1626" i="25"/>
  <c r="Q1114" i="25"/>
  <c r="Q602" i="25"/>
  <c r="P138" i="25"/>
  <c r="Q1873" i="25"/>
  <c r="Q1361" i="25"/>
  <c r="Q849" i="25"/>
  <c r="Q337" i="25"/>
  <c r="P135" i="25"/>
  <c r="P237" i="25"/>
  <c r="P44" i="25"/>
  <c r="P178" i="25"/>
  <c r="Q2015" i="25"/>
  <c r="Q86" i="25"/>
  <c r="Q204" i="25"/>
  <c r="P289" i="25"/>
  <c r="Q1927" i="25"/>
  <c r="Q1415" i="25"/>
  <c r="Q903" i="25"/>
  <c r="Q391" i="25"/>
  <c r="Q1176" i="25"/>
  <c r="Q1310" i="25"/>
  <c r="Q798" i="25"/>
  <c r="Q286" i="25"/>
  <c r="Q1016" i="25"/>
  <c r="Q1645" i="25"/>
  <c r="Q1133" i="25"/>
  <c r="Q621" i="25"/>
  <c r="P205" i="25"/>
  <c r="Q1908" i="25"/>
  <c r="Q1396" i="25"/>
  <c r="Q884" i="25"/>
  <c r="Q372" i="25"/>
  <c r="Q1963" i="25"/>
  <c r="Q1451" i="25"/>
  <c r="Q939" i="25"/>
  <c r="Q427" i="25"/>
  <c r="Q1416" i="25"/>
  <c r="Q1746" i="25"/>
  <c r="Q1234" i="25"/>
  <c r="Q722" i="25"/>
  <c r="P210" i="25"/>
  <c r="Q1929" i="25"/>
  <c r="Q1417" i="25"/>
  <c r="Q905" i="25"/>
  <c r="Q393" i="25"/>
  <c r="P105" i="25"/>
  <c r="Q1647" i="25"/>
  <c r="Q1135" i="25"/>
  <c r="Q623" i="25"/>
  <c r="Q1408" i="25"/>
  <c r="Q1734" i="25"/>
  <c r="Q1222" i="25"/>
  <c r="Q710" i="25"/>
  <c r="P150" i="25"/>
  <c r="Q1941" i="25"/>
  <c r="Q1429" i="25"/>
  <c r="Q917" i="25"/>
  <c r="Q405" i="25"/>
  <c r="Q1624" i="25"/>
  <c r="Q1756" i="25"/>
  <c r="Q1244" i="25"/>
  <c r="Q732" i="25"/>
  <c r="P188" i="25"/>
  <c r="Q856" i="25"/>
  <c r="Q1619" i="25"/>
  <c r="Q1107" i="25"/>
  <c r="Q595" i="25"/>
  <c r="Q211" i="25"/>
  <c r="Q1914" i="25"/>
  <c r="Q1402" i="25"/>
  <c r="Q890" i="25"/>
  <c r="Q378" i="25"/>
  <c r="Q1392" i="25"/>
  <c r="Q1841" i="25"/>
  <c r="Q1329" i="25"/>
  <c r="Q817" i="25"/>
  <c r="Q305" i="25"/>
  <c r="P247" i="25"/>
  <c r="Q1966" i="25"/>
  <c r="Q1454" i="25"/>
  <c r="Q942" i="25"/>
  <c r="Q430" i="25"/>
  <c r="Q728" i="25"/>
  <c r="Q1661" i="25"/>
  <c r="Q1149" i="25"/>
  <c r="Q637" i="25"/>
  <c r="P189" i="25"/>
  <c r="Q312" i="25"/>
  <c r="Q1668" i="25"/>
  <c r="Q1156" i="25"/>
  <c r="Q644" i="25"/>
  <c r="Q100" i="25"/>
  <c r="Q1979" i="25"/>
  <c r="Q1467" i="25"/>
  <c r="Q955" i="25"/>
  <c r="Q443" i="25"/>
  <c r="Q1504" i="25"/>
  <c r="Q34" i="25"/>
  <c r="Q16" i="25"/>
  <c r="Q1942" i="25"/>
  <c r="P134" i="25"/>
  <c r="P172" i="25"/>
  <c r="Q115" i="25"/>
  <c r="P200" i="25"/>
  <c r="Q1407" i="25"/>
  <c r="Q983" i="25"/>
  <c r="Q471" i="25"/>
  <c r="Q288" i="25"/>
  <c r="Q1526" i="25"/>
  <c r="Q1861" i="25"/>
  <c r="Q1932" i="25"/>
  <c r="Q2011" i="25"/>
  <c r="Q1910" i="25"/>
  <c r="Q1102" i="25"/>
  <c r="Q822" i="25"/>
  <c r="Q1081" i="25"/>
  <c r="Q1567" i="25"/>
  <c r="Q1143" i="25"/>
  <c r="Q631" i="25"/>
  <c r="Q1998" i="25"/>
  <c r="Q910" i="25"/>
  <c r="Q630" i="25"/>
  <c r="Q1911" i="25"/>
  <c r="Q118" i="25"/>
  <c r="Q1189" i="25"/>
  <c r="Q1864" i="25"/>
  <c r="Q1636" i="25"/>
  <c r="Q1356" i="25"/>
  <c r="Q1936" i="25"/>
  <c r="Q547" i="25"/>
  <c r="Q1866" i="25"/>
  <c r="Q1442" i="25"/>
  <c r="Q842" i="25"/>
  <c r="Q418" i="25"/>
  <c r="Q1730" i="25"/>
  <c r="Q1258" i="25"/>
  <c r="Q362" i="25"/>
  <c r="Q1145" i="25"/>
  <c r="Q697" i="25"/>
  <c r="Q1559" i="25"/>
  <c r="Q959" i="25"/>
  <c r="Q535" i="25"/>
  <c r="Q1160" i="25"/>
  <c r="Q997" i="25"/>
  <c r="Q556" i="25"/>
  <c r="Q496" i="25"/>
  <c r="Q123" i="25"/>
  <c r="Q874" i="25"/>
  <c r="Q1057" i="25"/>
  <c r="Q1719" i="25"/>
  <c r="Q1119" i="25"/>
  <c r="Q695" i="25"/>
  <c r="Q1302" i="25"/>
  <c r="Q2013" i="25"/>
  <c r="Q1733" i="25"/>
  <c r="Q1315" i="25"/>
  <c r="Q800" i="25"/>
  <c r="Q1890" i="25"/>
  <c r="Q1290" i="25"/>
  <c r="Q1177" i="25"/>
  <c r="Q961" i="25"/>
  <c r="Q665" i="25"/>
  <c r="Q1639" i="25"/>
  <c r="Q1342" i="25"/>
  <c r="Q973" i="25"/>
  <c r="Q788" i="25"/>
  <c r="Q651" i="25"/>
  <c r="Q146" i="25"/>
  <c r="P152" i="25"/>
  <c r="Q328" i="25"/>
  <c r="Q165" i="25"/>
  <c r="Q380" i="25"/>
  <c r="Q1946" i="25"/>
  <c r="Q410" i="25"/>
  <c r="Q657" i="25"/>
  <c r="Q109" i="25"/>
  <c r="Q50" i="25"/>
  <c r="Q1223" i="25"/>
  <c r="Q606" i="25"/>
  <c r="Q1204" i="25"/>
  <c r="Q304" i="25"/>
  <c r="P249" i="25"/>
  <c r="Q518" i="25"/>
  <c r="P108" i="25"/>
  <c r="Q698" i="25"/>
  <c r="P142" i="25"/>
  <c r="Q1988" i="25"/>
  <c r="Q763" i="25"/>
  <c r="P234" i="25"/>
  <c r="Q1014" i="25"/>
  <c r="Q848" i="25"/>
  <c r="Q1570" i="25"/>
  <c r="Q663" i="25"/>
  <c r="Q1550" i="25"/>
  <c r="Q1474" i="25"/>
  <c r="Q225" i="25"/>
  <c r="Q1247" i="25"/>
  <c r="P39" i="25"/>
  <c r="P238" i="25"/>
  <c r="Q1767" i="25"/>
  <c r="Q1255" i="25"/>
  <c r="Q743" i="25"/>
  <c r="P231" i="25"/>
  <c r="Q976" i="25"/>
  <c r="Q1470" i="25"/>
  <c r="Q958" i="25"/>
  <c r="Q446" i="25"/>
  <c r="P174" i="25"/>
  <c r="Q816" i="25"/>
  <c r="Q1613" i="25"/>
  <c r="Q1101" i="25"/>
  <c r="Q589" i="25"/>
  <c r="P29" i="25"/>
  <c r="Q1940" i="25"/>
  <c r="Q1428" i="25"/>
  <c r="Q916" i="25"/>
  <c r="Q404" i="25"/>
  <c r="Q1976" i="25"/>
  <c r="Q1803" i="25"/>
  <c r="Q1291" i="25"/>
  <c r="Q779" i="25"/>
  <c r="P235" i="25"/>
  <c r="Q1584" i="25"/>
  <c r="Q1778" i="25"/>
  <c r="Q1266" i="25"/>
  <c r="Q754" i="25"/>
  <c r="Q226" i="25"/>
  <c r="Q968" i="25"/>
  <c r="Q1641" i="25"/>
  <c r="Q1129" i="25"/>
  <c r="Q617" i="25"/>
  <c r="Q121" i="25"/>
  <c r="Q1615" i="25"/>
  <c r="Q1103" i="25"/>
  <c r="Q591" i="25"/>
  <c r="M223" i="25"/>
  <c r="Q824" i="25"/>
  <c r="Q1638" i="25"/>
  <c r="Q1126" i="25"/>
  <c r="Q614" i="25"/>
  <c r="P198" i="25"/>
  <c r="Q1048" i="25"/>
  <c r="Q1781" i="25"/>
  <c r="Q1269" i="25"/>
  <c r="Q757" i="25"/>
  <c r="Q213" i="25"/>
  <c r="P264" i="25"/>
  <c r="Q1532" i="25"/>
  <c r="Q1020" i="25"/>
  <c r="Q508" i="25"/>
  <c r="P92" i="25"/>
  <c r="Q1715" i="25"/>
  <c r="Q1203" i="25"/>
  <c r="Q691" i="25"/>
  <c r="Q179" i="25"/>
  <c r="Q336" i="25"/>
  <c r="Q1562" i="25"/>
  <c r="Q1050" i="25"/>
  <c r="Q538" i="25"/>
  <c r="M138" i="25"/>
  <c r="Q1809" i="25"/>
  <c r="Q1297" i="25"/>
  <c r="Q785" i="25"/>
  <c r="Q257" i="25"/>
  <c r="P23" i="25"/>
  <c r="M237" i="25"/>
  <c r="M44" i="25"/>
  <c r="P98" i="25"/>
  <c r="Q1951" i="25"/>
  <c r="P277" i="25"/>
  <c r="P275" i="25"/>
  <c r="P209" i="25"/>
  <c r="Q1863" i="25"/>
  <c r="Q1351" i="25"/>
  <c r="Q839" i="25"/>
  <c r="Q327" i="25"/>
  <c r="Q776" i="25"/>
  <c r="Q1246" i="25"/>
  <c r="Q734" i="25"/>
  <c r="Q254" i="25"/>
  <c r="Q632" i="25"/>
  <c r="Q1581" i="25"/>
  <c r="Q1069" i="25"/>
  <c r="Q557" i="25"/>
  <c r="P93" i="25"/>
  <c r="Q1844" i="25"/>
  <c r="Q1332" i="25"/>
  <c r="Q820" i="25"/>
  <c r="Q308" i="25"/>
  <c r="Q1899" i="25"/>
  <c r="Q1387" i="25"/>
  <c r="Q875" i="25"/>
  <c r="Q363" i="25"/>
  <c r="Q1032" i="25"/>
  <c r="Q1682" i="25"/>
  <c r="Q1170" i="25"/>
  <c r="Q658" i="25"/>
  <c r="Q1880" i="25"/>
  <c r="Q1865" i="25"/>
  <c r="Q1353" i="25"/>
  <c r="Q841" i="25"/>
  <c r="Q329" i="25"/>
  <c r="P57" i="25"/>
  <c r="Q1583" i="25"/>
  <c r="Q1071" i="25"/>
  <c r="Q559" i="25"/>
  <c r="Q1024" i="25"/>
  <c r="Q1670" i="25"/>
  <c r="Q1158" i="25"/>
  <c r="Q646" i="25"/>
  <c r="Q38" i="25"/>
  <c r="Q1877" i="25"/>
  <c r="Q1365" i="25"/>
  <c r="Q853" i="25"/>
  <c r="Q341" i="25"/>
  <c r="Q1192" i="25"/>
  <c r="Q1692" i="25"/>
  <c r="Q1180" i="25"/>
  <c r="Q668" i="25"/>
  <c r="M188" i="25"/>
  <c r="Q360" i="25"/>
  <c r="Q1555" i="25"/>
  <c r="Q1043" i="25"/>
  <c r="Q531" i="25"/>
  <c r="Q163" i="25"/>
  <c r="Q1850" i="25"/>
  <c r="Q1338" i="25"/>
  <c r="Q826" i="25"/>
  <c r="Q314" i="25"/>
  <c r="Q1000" i="25"/>
  <c r="Q1777" i="25"/>
  <c r="Q1265" i="25"/>
  <c r="Q753" i="25"/>
  <c r="P241" i="25"/>
  <c r="M247" i="25"/>
  <c r="Q1902" i="25"/>
  <c r="Q1390" i="25"/>
  <c r="Q878" i="25"/>
  <c r="Q366" i="25"/>
  <c r="Q376" i="25"/>
  <c r="Q1597" i="25"/>
  <c r="Q1085" i="25"/>
  <c r="Q573" i="25"/>
  <c r="P125" i="25"/>
  <c r="P144" i="25"/>
  <c r="Q1604" i="25"/>
  <c r="Q1092" i="25"/>
  <c r="Q580" i="25"/>
  <c r="P28" i="25"/>
  <c r="Q1915" i="25"/>
  <c r="Q1403" i="25"/>
  <c r="Q891" i="25"/>
  <c r="Q379" i="25"/>
  <c r="P128" i="25"/>
  <c r="P248" i="25"/>
  <c r="P239" i="25"/>
  <c r="Q1878" i="25"/>
  <c r="P70" i="25"/>
  <c r="Q172" i="25"/>
  <c r="P51" i="25"/>
  <c r="P273" i="25"/>
  <c r="Q1975" i="25"/>
  <c r="Q1791" i="25"/>
  <c r="Q1367" i="25"/>
  <c r="Q255" i="25"/>
  <c r="Q1128" i="25"/>
  <c r="Q605" i="25"/>
  <c r="Q325" i="25"/>
  <c r="Q676" i="25"/>
  <c r="Q396" i="25"/>
  <c r="Q1123" i="25"/>
  <c r="Q127" i="25"/>
  <c r="Q1238" i="25"/>
  <c r="Q825" i="25"/>
  <c r="Q1527" i="25"/>
  <c r="Q927" i="25"/>
  <c r="Q415" i="25"/>
  <c r="Q1950" i="25"/>
  <c r="Q1694" i="25"/>
  <c r="Q1046" i="25"/>
  <c r="Q342" i="25"/>
  <c r="Q1797" i="25"/>
  <c r="Q1772" i="25"/>
  <c r="Q1736" i="25"/>
  <c r="Q1435" i="25"/>
  <c r="Q1155" i="25"/>
  <c r="Q1826" i="25"/>
  <c r="Q1226" i="25"/>
  <c r="Q802" i="25"/>
  <c r="Q1136" i="25"/>
  <c r="Q1642" i="25"/>
  <c r="Q746" i="25"/>
  <c r="Q1017" i="25"/>
  <c r="Q441" i="25"/>
  <c r="Q1343" i="25"/>
  <c r="Q919" i="25"/>
  <c r="Q319" i="25"/>
  <c r="Q526" i="25"/>
  <c r="Q1885" i="25"/>
  <c r="Q1605" i="25"/>
  <c r="Q1444" i="25"/>
  <c r="Q1164" i="25"/>
  <c r="Q1243" i="25"/>
  <c r="Q963" i="25"/>
  <c r="Q834" i="25"/>
  <c r="Q322" i="25"/>
  <c r="Q1953" i="25"/>
  <c r="Q1569" i="25"/>
  <c r="Q1761" i="25"/>
  <c r="Q384" i="25"/>
  <c r="Q1785" i="25"/>
  <c r="Q569" i="25"/>
  <c r="Q1503" i="25"/>
  <c r="Q1079" i="25"/>
  <c r="Q479" i="25"/>
  <c r="Q1888" i="25"/>
  <c r="Q477" i="25"/>
  <c r="Q560" i="25"/>
  <c r="Q1674" i="25"/>
  <c r="Q1250" i="25"/>
  <c r="Q449" i="25"/>
  <c r="P151" i="25"/>
  <c r="Q461" i="25"/>
  <c r="P187" i="25"/>
  <c r="Q1513" i="25"/>
  <c r="Q111" i="25"/>
  <c r="Q629" i="25"/>
  <c r="Q563" i="25"/>
  <c r="P17" i="25"/>
  <c r="P161" i="25"/>
  <c r="Q1118" i="25"/>
  <c r="Q941" i="25"/>
  <c r="Q1771" i="25"/>
  <c r="Q1042" i="25"/>
  <c r="Q1455" i="25"/>
  <c r="Q1616" i="25"/>
  <c r="Q540" i="25"/>
  <c r="P272" i="25"/>
  <c r="Q625" i="25"/>
  <c r="Q750" i="25"/>
  <c r="Q445" i="25"/>
  <c r="Q1512" i="25"/>
  <c r="P233" i="25"/>
  <c r="Q1919" i="25"/>
  <c r="Q759" i="25"/>
  <c r="Q1124" i="25"/>
  <c r="Q970" i="25"/>
  <c r="Q1986" i="25"/>
  <c r="Q1687" i="25"/>
  <c r="Q1270" i="25"/>
  <c r="Q1401" i="25"/>
  <c r="Q823" i="25"/>
  <c r="Q1974" i="25"/>
  <c r="Q1501" i="25"/>
  <c r="Q1703" i="25"/>
  <c r="Q1191" i="25"/>
  <c r="Q679" i="25"/>
  <c r="Q183" i="25"/>
  <c r="Q576" i="25"/>
  <c r="Q1406" i="25"/>
  <c r="Q894" i="25"/>
  <c r="Q382" i="25"/>
  <c r="Q126" i="25"/>
  <c r="Q448" i="25"/>
  <c r="Q1549" i="25"/>
  <c r="Q1037" i="25"/>
  <c r="Q525" i="25"/>
  <c r="Q29" i="25"/>
  <c r="Q1876" i="25"/>
  <c r="Q1364" i="25"/>
  <c r="Q852" i="25"/>
  <c r="Q340" i="25"/>
  <c r="Q1640" i="25"/>
  <c r="Q1739" i="25"/>
  <c r="Q1227" i="25"/>
  <c r="Q715" i="25"/>
  <c r="Q235" i="25"/>
  <c r="Q1232" i="25"/>
  <c r="Q1714" i="25"/>
  <c r="Q1202" i="25"/>
  <c r="Q690" i="25"/>
  <c r="P146" i="25"/>
  <c r="Q592" i="25"/>
  <c r="Q1577" i="25"/>
  <c r="Q1065" i="25"/>
  <c r="Q553" i="25"/>
  <c r="P25" i="25"/>
  <c r="Q1551" i="25"/>
  <c r="Q1039" i="25"/>
  <c r="Q527" i="25"/>
  <c r="P143" i="25"/>
  <c r="Q440" i="25"/>
  <c r="Q1574" i="25"/>
  <c r="Q1062" i="25"/>
  <c r="Q550" i="25"/>
  <c r="Q166" i="25"/>
  <c r="Q680" i="25"/>
  <c r="Q1717" i="25"/>
  <c r="Q1205" i="25"/>
  <c r="Q693" i="25"/>
  <c r="P165" i="25"/>
  <c r="Q1980" i="25"/>
  <c r="Q1468" i="25"/>
  <c r="Q956" i="25"/>
  <c r="Q444" i="25"/>
  <c r="Q92" i="25"/>
  <c r="Q1651" i="25"/>
  <c r="Q1139" i="25"/>
  <c r="Q627" i="25"/>
  <c r="P147" i="25"/>
  <c r="Q2010" i="25"/>
  <c r="Q1498" i="25"/>
  <c r="Q986" i="25"/>
  <c r="Q474" i="25"/>
  <c r="P106" i="25"/>
  <c r="Q1745" i="25"/>
  <c r="Q1233" i="25"/>
  <c r="Q721" i="25"/>
  <c r="P81" i="25"/>
  <c r="P96" i="25"/>
  <c r="P109" i="25"/>
  <c r="P283" i="25"/>
  <c r="P50" i="25"/>
  <c r="Q1887" i="25"/>
  <c r="Q277" i="25"/>
  <c r="P131" i="25"/>
  <c r="Q209" i="25"/>
  <c r="Q1799" i="25"/>
  <c r="Q1287" i="25"/>
  <c r="Q775" i="25"/>
  <c r="Q199" i="25"/>
  <c r="Q400" i="25"/>
  <c r="Q1182" i="25"/>
  <c r="Q670" i="25"/>
  <c r="Q222" i="25"/>
  <c r="Q280" i="25"/>
  <c r="Q1517" i="25"/>
  <c r="Q1005" i="25"/>
  <c r="Q493" i="25"/>
  <c r="Q45" i="25"/>
  <c r="Q1780" i="25"/>
  <c r="Q1268" i="25"/>
  <c r="Q756" i="25"/>
  <c r="Q228" i="25"/>
  <c r="Q1835" i="25"/>
  <c r="Q1323" i="25"/>
  <c r="Q811" i="25"/>
  <c r="Q299" i="25"/>
  <c r="Q656" i="25"/>
  <c r="Q1618" i="25"/>
  <c r="Q1106" i="25"/>
  <c r="Q594" i="25"/>
  <c r="Q1528" i="25"/>
  <c r="Q1801" i="25"/>
  <c r="Q1289" i="25"/>
  <c r="Q777" i="25"/>
  <c r="Q281" i="25"/>
  <c r="Q57" i="25"/>
  <c r="Q1519" i="25"/>
  <c r="Q1007" i="25"/>
  <c r="Q495" i="25"/>
  <c r="Q624" i="25"/>
  <c r="Q1606" i="25"/>
  <c r="Q1094" i="25"/>
  <c r="Q582" i="25"/>
  <c r="Q1960" i="25"/>
  <c r="Q1813" i="25"/>
  <c r="Q1301" i="25"/>
  <c r="Q789" i="25"/>
  <c r="P261" i="25"/>
  <c r="Q792" i="25"/>
  <c r="Q1628" i="25"/>
  <c r="Q1116" i="25"/>
  <c r="Q604" i="25"/>
  <c r="Q140" i="25"/>
  <c r="Q2003" i="25"/>
  <c r="Q1491" i="25"/>
  <c r="Q979" i="25"/>
  <c r="Q467" i="25"/>
  <c r="Q1952" i="25"/>
  <c r="Q1786" i="25"/>
  <c r="Q1274" i="25"/>
  <c r="Q762" i="25"/>
  <c r="P250" i="25"/>
  <c r="Q640" i="25"/>
  <c r="Q1713" i="25"/>
  <c r="Q1201" i="25"/>
  <c r="Q689" i="25"/>
  <c r="Q241" i="25"/>
  <c r="Q119" i="25"/>
  <c r="Q1838" i="25"/>
  <c r="Q1326" i="25"/>
  <c r="Q814" i="25"/>
  <c r="Q302" i="25"/>
  <c r="Q120" i="25"/>
  <c r="Q1533" i="25"/>
  <c r="Q1021" i="25"/>
  <c r="Q509" i="25"/>
  <c r="P77" i="25"/>
  <c r="M144" i="25"/>
  <c r="Q1540" i="25"/>
  <c r="Q1028" i="25"/>
  <c r="Q516" i="25"/>
  <c r="Q1896" i="25"/>
  <c r="Q1851" i="25"/>
  <c r="Q1339" i="25"/>
  <c r="Q827" i="25"/>
  <c r="Q315" i="25"/>
  <c r="P242" i="25"/>
  <c r="Q248" i="25"/>
  <c r="P191" i="25"/>
  <c r="Q1814" i="25"/>
  <c r="Q70" i="25"/>
  <c r="P20" i="25"/>
  <c r="P88" i="25"/>
  <c r="P177" i="25"/>
  <c r="Q1751" i="25"/>
  <c r="Q1151" i="25"/>
  <c r="Q639" i="25"/>
  <c r="Q1870" i="25"/>
  <c r="Q406" i="25"/>
  <c r="Q1304" i="25"/>
  <c r="Q741" i="25"/>
  <c r="Q812" i="25"/>
  <c r="Q987" i="25"/>
  <c r="Q1311" i="25"/>
  <c r="Q375" i="25"/>
  <c r="Q1654" i="25"/>
  <c r="Q1230" i="25"/>
  <c r="Q950" i="25"/>
  <c r="Q541" i="25"/>
  <c r="Q136" i="25"/>
  <c r="Q1571" i="25"/>
  <c r="Q424" i="25"/>
  <c r="Q1610" i="25"/>
  <c r="Q1186" i="25"/>
  <c r="Q586" i="25"/>
  <c r="Q608" i="25"/>
  <c r="Q1602" i="25"/>
  <c r="Q1440" i="25"/>
  <c r="Q929" i="25"/>
  <c r="Q417" i="25"/>
  <c r="Q1727" i="25"/>
  <c r="Q1303" i="25"/>
  <c r="Q703" i="25"/>
  <c r="Q279" i="25"/>
  <c r="Q662" i="25"/>
  <c r="Q349" i="25"/>
  <c r="Q184" i="25"/>
  <c r="Q1580" i="25"/>
  <c r="Q1379" i="25"/>
  <c r="Q706" i="25"/>
  <c r="Q1913" i="25"/>
  <c r="Q1441" i="25"/>
  <c r="Q1770" i="25"/>
  <c r="Q1657" i="25"/>
  <c r="Q1463" i="25"/>
  <c r="Q863" i="25"/>
  <c r="Q439" i="25"/>
  <c r="Q352" i="25"/>
  <c r="Q654" i="25"/>
  <c r="Q374" i="25"/>
  <c r="Q613" i="25"/>
  <c r="Q1249" i="25"/>
  <c r="Q667" i="25"/>
  <c r="Q1634" i="25"/>
  <c r="Q1034" i="25"/>
  <c r="Q778" i="25"/>
  <c r="Q482" i="25"/>
  <c r="Q1857" i="25"/>
  <c r="Q1601" i="25"/>
  <c r="Q409" i="25"/>
  <c r="Q1219" i="25"/>
  <c r="M206" i="25"/>
  <c r="M164" i="25"/>
  <c r="M66" i="25"/>
  <c r="M25" i="25"/>
  <c r="M152" i="25"/>
  <c r="M198" i="25"/>
  <c r="M106" i="25"/>
  <c r="M135" i="25"/>
  <c r="M61" i="25"/>
  <c r="M178" i="25"/>
  <c r="M175" i="25"/>
  <c r="M275" i="25"/>
  <c r="M113" i="25"/>
  <c r="M219" i="25"/>
  <c r="M95" i="25"/>
  <c r="M284" i="25"/>
  <c r="M97" i="25"/>
  <c r="M125" i="25"/>
  <c r="M28" i="25"/>
  <c r="M203" i="25"/>
  <c r="M128" i="25"/>
  <c r="M137" i="25"/>
  <c r="M239" i="25"/>
  <c r="M278" i="25"/>
  <c r="M220" i="25"/>
  <c r="M234" i="25"/>
  <c r="M151" i="25"/>
  <c r="M174" i="25"/>
  <c r="M132" i="25"/>
  <c r="M56" i="25"/>
  <c r="M265" i="25"/>
  <c r="M264" i="25"/>
  <c r="M58" i="25"/>
  <c r="M23" i="25"/>
  <c r="M232" i="25"/>
  <c r="M98" i="25"/>
  <c r="M40" i="25"/>
  <c r="M131" i="25"/>
  <c r="M65" i="25"/>
  <c r="M103" i="25"/>
  <c r="M196" i="25"/>
  <c r="M171" i="25"/>
  <c r="M197" i="25"/>
  <c r="M24" i="25"/>
  <c r="M253" i="25"/>
  <c r="M276" i="25"/>
  <c r="M82" i="25"/>
  <c r="M79" i="25"/>
  <c r="M134" i="25"/>
  <c r="M243" i="25"/>
  <c r="M200" i="25"/>
  <c r="M260" i="25"/>
  <c r="M187" i="25"/>
  <c r="M143" i="25"/>
  <c r="M102" i="25"/>
  <c r="M21" i="25"/>
  <c r="M156" i="25"/>
  <c r="M81" i="25"/>
  <c r="M208" i="25"/>
  <c r="M283" i="25"/>
  <c r="M217" i="25"/>
  <c r="M101" i="25"/>
  <c r="M112" i="25"/>
  <c r="M205" i="25"/>
  <c r="M153" i="25"/>
  <c r="M150" i="25"/>
  <c r="M76" i="25"/>
  <c r="M193" i="25"/>
  <c r="M87" i="25"/>
  <c r="M233" i="25"/>
  <c r="M37" i="25"/>
  <c r="M51" i="25"/>
  <c r="M129" i="25"/>
  <c r="M142" i="25"/>
  <c r="M180" i="25"/>
  <c r="M273" i="25"/>
  <c r="M231" i="25"/>
  <c r="M192" i="25"/>
  <c r="M62" i="25"/>
  <c r="M155" i="25"/>
  <c r="M54" i="25"/>
  <c r="M124" i="25"/>
  <c r="M17" i="25"/>
  <c r="M285" i="25"/>
  <c r="M139" i="25"/>
  <c r="M73" i="25"/>
  <c r="M53" i="25"/>
  <c r="M289" i="25"/>
  <c r="M93" i="25"/>
  <c r="M210" i="25"/>
  <c r="M72" i="25"/>
  <c r="M105" i="25"/>
  <c r="M85" i="25"/>
  <c r="M145" i="25"/>
  <c r="M189" i="25"/>
  <c r="M251" i="25"/>
  <c r="M185" i="25"/>
  <c r="M268" i="25"/>
  <c r="M88" i="25"/>
  <c r="M33" i="25"/>
  <c r="V9" i="25"/>
  <c r="U9" i="25"/>
  <c r="H17" i="25"/>
  <c r="H18" i="25"/>
  <c r="H19" i="25"/>
  <c r="H20" i="25"/>
  <c r="H21" i="25"/>
  <c r="H22" i="25"/>
  <c r="H23" i="25"/>
  <c r="H24" i="25"/>
  <c r="H25" i="25"/>
  <c r="H26" i="25"/>
  <c r="H27" i="25"/>
  <c r="H28" i="25"/>
  <c r="H29" i="25"/>
  <c r="H30" i="25"/>
  <c r="H31" i="25"/>
  <c r="H32" i="25"/>
  <c r="H33" i="25"/>
  <c r="H34" i="25"/>
  <c r="H35" i="25"/>
  <c r="H36" i="25"/>
  <c r="H37" i="25"/>
  <c r="H38" i="25"/>
  <c r="H39" i="25"/>
  <c r="H40" i="25"/>
  <c r="H41" i="25"/>
  <c r="H42" i="25"/>
  <c r="H43" i="25"/>
  <c r="H44" i="25"/>
  <c r="H45" i="25"/>
  <c r="H46" i="25"/>
  <c r="H47" i="25"/>
  <c r="H48" i="25"/>
  <c r="H49" i="25"/>
  <c r="H50" i="25"/>
  <c r="H51" i="25"/>
  <c r="H52" i="25"/>
  <c r="H53" i="25"/>
  <c r="H54" i="25"/>
  <c r="H55" i="25"/>
  <c r="H56" i="25"/>
  <c r="H57" i="25"/>
  <c r="H58" i="25"/>
  <c r="H59" i="25"/>
  <c r="H60" i="25"/>
  <c r="H61" i="25"/>
  <c r="H62" i="25"/>
  <c r="H63" i="25"/>
  <c r="H64" i="25"/>
  <c r="H65" i="25"/>
  <c r="H66" i="25"/>
  <c r="H67" i="25"/>
  <c r="H68" i="25"/>
  <c r="H69" i="25"/>
  <c r="H70" i="25"/>
  <c r="H71" i="25"/>
  <c r="H72" i="25"/>
  <c r="H73" i="25"/>
  <c r="H74" i="25"/>
  <c r="H75" i="25"/>
  <c r="H76" i="25"/>
  <c r="H77" i="25"/>
  <c r="H78" i="25"/>
  <c r="H79" i="25"/>
  <c r="H80" i="25"/>
  <c r="H81" i="25"/>
  <c r="H82" i="25"/>
  <c r="H83" i="25"/>
  <c r="H84" i="25"/>
  <c r="H85" i="25"/>
  <c r="H86" i="25"/>
  <c r="H87" i="25"/>
  <c r="H88" i="25"/>
  <c r="H89" i="25"/>
  <c r="H90" i="25"/>
  <c r="H91" i="25"/>
  <c r="H92" i="25"/>
  <c r="H93" i="25"/>
  <c r="H94"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 r="H160" i="25"/>
  <c r="H161" i="25"/>
  <c r="H162" i="25"/>
  <c r="H163" i="25"/>
  <c r="H164" i="25"/>
  <c r="H165" i="25"/>
  <c r="H166" i="25"/>
  <c r="H167" i="25"/>
  <c r="H168" i="25"/>
  <c r="H169" i="25"/>
  <c r="H170" i="25"/>
  <c r="H171" i="25"/>
  <c r="H172" i="25"/>
  <c r="H173" i="25"/>
  <c r="H174" i="25"/>
  <c r="H175" i="25"/>
  <c r="H176" i="25"/>
  <c r="H177" i="25"/>
  <c r="H178" i="25"/>
  <c r="H179" i="25"/>
  <c r="H180" i="25"/>
  <c r="H181" i="25"/>
  <c r="H182" i="25"/>
  <c r="H183" i="25"/>
  <c r="H184" i="25"/>
  <c r="H185" i="25"/>
  <c r="H186" i="25"/>
  <c r="H187" i="25"/>
  <c r="H188" i="25"/>
  <c r="H189" i="25"/>
  <c r="H190" i="25"/>
  <c r="H191" i="25"/>
  <c r="H192" i="25"/>
  <c r="H193" i="25"/>
  <c r="H194" i="25"/>
  <c r="H195" i="25"/>
  <c r="H196" i="25"/>
  <c r="H197" i="25"/>
  <c r="H198" i="25"/>
  <c r="H199" i="25"/>
  <c r="H200" i="25"/>
  <c r="H201" i="25"/>
  <c r="H202" i="25"/>
  <c r="H203" i="25"/>
  <c r="H204" i="25"/>
  <c r="H205" i="25"/>
  <c r="H206" i="25"/>
  <c r="H207" i="25"/>
  <c r="H208" i="25"/>
  <c r="H209" i="25"/>
  <c r="H210" i="25"/>
  <c r="H211" i="25"/>
  <c r="H212" i="25"/>
  <c r="H213" i="25"/>
  <c r="H214" i="25"/>
  <c r="H215" i="25"/>
  <c r="H216" i="25"/>
  <c r="H217" i="25"/>
  <c r="H218" i="25"/>
  <c r="H219" i="25"/>
  <c r="H220" i="25"/>
  <c r="H221" i="25"/>
  <c r="H222" i="25"/>
  <c r="H223" i="25"/>
  <c r="H224" i="25"/>
  <c r="H225" i="25"/>
  <c r="H226" i="25"/>
  <c r="H227" i="25"/>
  <c r="H228" i="25"/>
  <c r="H229" i="25"/>
  <c r="H230" i="25"/>
  <c r="H231" i="25"/>
  <c r="H232" i="25"/>
  <c r="H233" i="25"/>
  <c r="H234" i="25"/>
  <c r="H235" i="25"/>
  <c r="H236" i="25"/>
  <c r="H237" i="25"/>
  <c r="H238" i="25"/>
  <c r="H239" i="25"/>
  <c r="H240" i="25"/>
  <c r="H241" i="25"/>
  <c r="H242" i="25"/>
  <c r="H243" i="25"/>
  <c r="H244" i="25"/>
  <c r="H245" i="25"/>
  <c r="H246" i="25"/>
  <c r="H247" i="25"/>
  <c r="H248" i="25"/>
  <c r="H249" i="25"/>
  <c r="H250" i="25"/>
  <c r="H251" i="25"/>
  <c r="H252" i="25"/>
  <c r="H253" i="25"/>
  <c r="H254" i="25"/>
  <c r="H255" i="25"/>
  <c r="H256" i="25"/>
  <c r="H257" i="25"/>
  <c r="H258" i="25"/>
  <c r="H259" i="25"/>
  <c r="H260" i="25"/>
  <c r="H261" i="25"/>
  <c r="H262" i="25"/>
  <c r="H263" i="25"/>
  <c r="H264" i="25"/>
  <c r="H265" i="25"/>
  <c r="H266" i="25"/>
  <c r="H267" i="25"/>
  <c r="H268" i="25"/>
  <c r="H269" i="25"/>
  <c r="H270" i="25"/>
  <c r="H271" i="25"/>
  <c r="H272" i="25"/>
  <c r="H273" i="25"/>
  <c r="H274" i="25"/>
  <c r="H275" i="25"/>
  <c r="H276" i="25"/>
  <c r="H277" i="25"/>
  <c r="H278" i="25"/>
  <c r="H279" i="25"/>
  <c r="H280" i="25"/>
  <c r="H281" i="25"/>
  <c r="H282" i="25"/>
  <c r="H283" i="25"/>
  <c r="H284" i="25"/>
  <c r="H285" i="25"/>
  <c r="H286" i="25"/>
  <c r="H287" i="25"/>
  <c r="H288" i="25"/>
  <c r="H289" i="25"/>
  <c r="H290" i="25"/>
  <c r="H291" i="25"/>
  <c r="H292" i="25"/>
  <c r="H293" i="25"/>
  <c r="H294" i="25"/>
  <c r="H295" i="25"/>
  <c r="H296" i="25"/>
  <c r="H297" i="25"/>
  <c r="H298" i="25"/>
  <c r="H299" i="25"/>
  <c r="H300" i="25"/>
  <c r="H301" i="25"/>
  <c r="H302" i="25"/>
  <c r="H303" i="25"/>
  <c r="H304" i="25"/>
  <c r="H305" i="25"/>
  <c r="H306" i="25"/>
  <c r="H307" i="25"/>
  <c r="H308" i="25"/>
  <c r="H309" i="25"/>
  <c r="H310" i="25"/>
  <c r="H311" i="25"/>
  <c r="H312" i="25"/>
  <c r="H313" i="25"/>
  <c r="H314" i="25"/>
  <c r="H315" i="25"/>
  <c r="H316" i="25"/>
  <c r="H317" i="25"/>
  <c r="H318" i="25"/>
  <c r="H319" i="25"/>
  <c r="H320" i="25"/>
  <c r="H321" i="25"/>
  <c r="H322" i="25"/>
  <c r="H323" i="25"/>
  <c r="H324" i="25"/>
  <c r="H325" i="25"/>
  <c r="H326" i="25"/>
  <c r="H327" i="25"/>
  <c r="H328" i="25"/>
  <c r="H329" i="25"/>
  <c r="H330" i="25"/>
  <c r="H331" i="25"/>
  <c r="H332" i="25"/>
  <c r="H333" i="25"/>
  <c r="H334" i="25"/>
  <c r="H335" i="25"/>
  <c r="H336" i="25"/>
  <c r="H337" i="25"/>
  <c r="H338" i="25"/>
  <c r="H339" i="25"/>
  <c r="H340" i="25"/>
  <c r="H341" i="25"/>
  <c r="H342" i="25"/>
  <c r="H343" i="25"/>
  <c r="H344" i="25"/>
  <c r="H345" i="25"/>
  <c r="H346" i="25"/>
  <c r="H347" i="25"/>
  <c r="H348" i="25"/>
  <c r="H349" i="25"/>
  <c r="H350" i="25"/>
  <c r="H351" i="25"/>
  <c r="H352" i="25"/>
  <c r="H353" i="25"/>
  <c r="H354" i="25"/>
  <c r="H355" i="25"/>
  <c r="H356" i="25"/>
  <c r="H357" i="25"/>
  <c r="H358" i="25"/>
  <c r="H359" i="25"/>
  <c r="H360" i="25"/>
  <c r="H361" i="25"/>
  <c r="H362" i="25"/>
  <c r="H363" i="25"/>
  <c r="H364" i="25"/>
  <c r="H365" i="25"/>
  <c r="H366" i="25"/>
  <c r="H367" i="25"/>
  <c r="H368" i="25"/>
  <c r="H369" i="25"/>
  <c r="H370" i="25"/>
  <c r="H371" i="25"/>
  <c r="H372" i="25"/>
  <c r="H373" i="25"/>
  <c r="H374" i="25"/>
  <c r="H375" i="25"/>
  <c r="H376" i="25"/>
  <c r="H377" i="25"/>
  <c r="H378" i="25"/>
  <c r="H379" i="25"/>
  <c r="H380" i="25"/>
  <c r="H381" i="25"/>
  <c r="H382" i="25"/>
  <c r="H383" i="25"/>
  <c r="H384" i="25"/>
  <c r="H385" i="25"/>
  <c r="H386" i="25"/>
  <c r="H387" i="25"/>
  <c r="H388" i="25"/>
  <c r="H389" i="25"/>
  <c r="H390" i="25"/>
  <c r="H391" i="25"/>
  <c r="H392" i="25"/>
  <c r="H393" i="25"/>
  <c r="H394" i="25"/>
  <c r="H395" i="25"/>
  <c r="H396" i="25"/>
  <c r="H397" i="25"/>
  <c r="H398" i="25"/>
  <c r="H399" i="25"/>
  <c r="H400" i="25"/>
  <c r="H401" i="25"/>
  <c r="H402" i="25"/>
  <c r="H403" i="25"/>
  <c r="H404" i="25"/>
  <c r="H405" i="25"/>
  <c r="H406" i="25"/>
  <c r="H407" i="25"/>
  <c r="H408" i="25"/>
  <c r="H409" i="25"/>
  <c r="H410" i="25"/>
  <c r="H411" i="25"/>
  <c r="H412" i="25"/>
  <c r="H413" i="25"/>
  <c r="H414" i="25"/>
  <c r="H415" i="25"/>
  <c r="H416" i="25"/>
  <c r="H417" i="25"/>
  <c r="H418" i="25"/>
  <c r="H419" i="25"/>
  <c r="H420" i="25"/>
  <c r="H421" i="25"/>
  <c r="H422" i="25"/>
  <c r="H423" i="25"/>
  <c r="H424" i="25"/>
  <c r="H425" i="25"/>
  <c r="H426" i="25"/>
  <c r="H427" i="25"/>
  <c r="H428" i="25"/>
  <c r="H429" i="25"/>
  <c r="H430" i="25"/>
  <c r="H431" i="25"/>
  <c r="H432" i="25"/>
  <c r="H433" i="25"/>
  <c r="H434" i="25"/>
  <c r="H435" i="25"/>
  <c r="H436" i="25"/>
  <c r="H437" i="25"/>
  <c r="H438" i="25"/>
  <c r="H439" i="25"/>
  <c r="H440" i="25"/>
  <c r="H441" i="25"/>
  <c r="H442" i="25"/>
  <c r="H443" i="25"/>
  <c r="H444" i="25"/>
  <c r="H445" i="25"/>
  <c r="H446" i="25"/>
  <c r="H447" i="25"/>
  <c r="H448" i="25"/>
  <c r="H449" i="25"/>
  <c r="H450" i="25"/>
  <c r="H451" i="25"/>
  <c r="H452" i="25"/>
  <c r="H453" i="25"/>
  <c r="H454" i="25"/>
  <c r="H455" i="25"/>
  <c r="H456" i="25"/>
  <c r="H457" i="25"/>
  <c r="H458" i="25"/>
  <c r="H459" i="25"/>
  <c r="H460" i="25"/>
  <c r="H461" i="25"/>
  <c r="H462" i="25"/>
  <c r="H463" i="25"/>
  <c r="H464" i="25"/>
  <c r="H465" i="25"/>
  <c r="H466" i="25"/>
  <c r="H467" i="25"/>
  <c r="H468" i="25"/>
  <c r="H469" i="25"/>
  <c r="H470" i="25"/>
  <c r="H471" i="25"/>
  <c r="H472" i="25"/>
  <c r="H473" i="25"/>
  <c r="H474" i="25"/>
  <c r="H475" i="25"/>
  <c r="H476" i="25"/>
  <c r="H477" i="25"/>
  <c r="H478" i="25"/>
  <c r="H479" i="25"/>
  <c r="H480" i="25"/>
  <c r="H481" i="25"/>
  <c r="H482" i="25"/>
  <c r="H483" i="25"/>
  <c r="H484" i="25"/>
  <c r="H485" i="25"/>
  <c r="H486" i="25"/>
  <c r="H487" i="25"/>
  <c r="H488" i="25"/>
  <c r="H489" i="25"/>
  <c r="H490" i="25"/>
  <c r="H491" i="25"/>
  <c r="H492" i="25"/>
  <c r="H493" i="25"/>
  <c r="H494" i="25"/>
  <c r="H495" i="25"/>
  <c r="H496" i="25"/>
  <c r="H497" i="25"/>
  <c r="H498" i="25"/>
  <c r="H499" i="25"/>
  <c r="H500" i="25"/>
  <c r="H501" i="25"/>
  <c r="H502" i="25"/>
  <c r="H503" i="25"/>
  <c r="H504" i="25"/>
  <c r="H505" i="25"/>
  <c r="H506" i="25"/>
  <c r="H507" i="25"/>
  <c r="H508" i="25"/>
  <c r="H509" i="25"/>
  <c r="H510" i="25"/>
  <c r="H511" i="25"/>
  <c r="H512" i="25"/>
  <c r="H513" i="25"/>
  <c r="H514" i="25"/>
  <c r="H515" i="25"/>
  <c r="H516" i="25"/>
  <c r="H517" i="25"/>
  <c r="H518" i="25"/>
  <c r="H519" i="25"/>
  <c r="H520" i="25"/>
  <c r="H521" i="25"/>
  <c r="H522" i="25"/>
  <c r="H523" i="25"/>
  <c r="H524" i="25"/>
  <c r="H525" i="25"/>
  <c r="H526" i="25"/>
  <c r="H527" i="25"/>
  <c r="H528" i="25"/>
  <c r="H529" i="25"/>
  <c r="H530" i="25"/>
  <c r="H531" i="25"/>
  <c r="H532" i="25"/>
  <c r="H533" i="25"/>
  <c r="H534" i="25"/>
  <c r="H535" i="25"/>
  <c r="H536" i="25"/>
  <c r="H537" i="25"/>
  <c r="H538" i="25"/>
  <c r="H539" i="25"/>
  <c r="H540" i="25"/>
  <c r="H541" i="25"/>
  <c r="H542" i="25"/>
  <c r="H543" i="25"/>
  <c r="H544" i="25"/>
  <c r="H545" i="25"/>
  <c r="H546" i="25"/>
  <c r="H547" i="25"/>
  <c r="H548" i="25"/>
  <c r="H549" i="25"/>
  <c r="H550" i="25"/>
  <c r="H551" i="25"/>
  <c r="H552" i="25"/>
  <c r="H553" i="25"/>
  <c r="H554" i="25"/>
  <c r="H555" i="25"/>
  <c r="H556" i="25"/>
  <c r="H557" i="25"/>
  <c r="H558" i="25"/>
  <c r="H559" i="25"/>
  <c r="H560" i="25"/>
  <c r="H561" i="25"/>
  <c r="H562" i="25"/>
  <c r="H563" i="25"/>
  <c r="H564" i="25"/>
  <c r="H565" i="25"/>
  <c r="H566" i="25"/>
  <c r="H567" i="25"/>
  <c r="H568" i="25"/>
  <c r="H569" i="25"/>
  <c r="H570" i="25"/>
  <c r="H571" i="25"/>
  <c r="H572" i="25"/>
  <c r="H573" i="25"/>
  <c r="H574" i="25"/>
  <c r="H575" i="25"/>
  <c r="H576" i="25"/>
  <c r="H577" i="25"/>
  <c r="H578" i="25"/>
  <c r="H579" i="25"/>
  <c r="H580" i="25"/>
  <c r="H581" i="25"/>
  <c r="H582" i="25"/>
  <c r="H583" i="25"/>
  <c r="H584" i="25"/>
  <c r="H585" i="25"/>
  <c r="H586" i="25"/>
  <c r="H587" i="25"/>
  <c r="H588" i="25"/>
  <c r="H589" i="25"/>
  <c r="H590" i="25"/>
  <c r="H591" i="25"/>
  <c r="H592" i="25"/>
  <c r="H593" i="25"/>
  <c r="H594" i="25"/>
  <c r="H595" i="25"/>
  <c r="H596" i="25"/>
  <c r="H597" i="25"/>
  <c r="H598" i="25"/>
  <c r="H599" i="25"/>
  <c r="H600" i="25"/>
  <c r="H601" i="25"/>
  <c r="H602" i="25"/>
  <c r="H603" i="25"/>
  <c r="H604" i="25"/>
  <c r="H605" i="25"/>
  <c r="H606" i="25"/>
  <c r="H607" i="25"/>
  <c r="H608" i="25"/>
  <c r="H609" i="25"/>
  <c r="H610" i="25"/>
  <c r="H611" i="25"/>
  <c r="H612" i="25"/>
  <c r="H613" i="25"/>
  <c r="H614" i="25"/>
  <c r="H615" i="25"/>
  <c r="H616" i="25"/>
  <c r="H617" i="25"/>
  <c r="H618" i="25"/>
  <c r="H619" i="25"/>
  <c r="H620" i="25"/>
  <c r="H621" i="25"/>
  <c r="H622" i="25"/>
  <c r="H623" i="25"/>
  <c r="H624" i="25"/>
  <c r="H625" i="25"/>
  <c r="H626" i="25"/>
  <c r="H627" i="25"/>
  <c r="H628" i="25"/>
  <c r="H629" i="25"/>
  <c r="H630" i="25"/>
  <c r="H631" i="25"/>
  <c r="H632" i="25"/>
  <c r="H633" i="25"/>
  <c r="H634" i="25"/>
  <c r="H635" i="25"/>
  <c r="H636" i="25"/>
  <c r="H637" i="25"/>
  <c r="H638" i="25"/>
  <c r="H639" i="25"/>
  <c r="H640" i="25"/>
  <c r="H641" i="25"/>
  <c r="H642" i="25"/>
  <c r="H643" i="25"/>
  <c r="H644" i="25"/>
  <c r="H645" i="25"/>
  <c r="H646" i="25"/>
  <c r="H647" i="25"/>
  <c r="H648" i="25"/>
  <c r="H649" i="25"/>
  <c r="H650" i="25"/>
  <c r="H651" i="25"/>
  <c r="H652" i="25"/>
  <c r="H653" i="25"/>
  <c r="H654" i="25"/>
  <c r="H655" i="25"/>
  <c r="H656" i="25"/>
  <c r="H657" i="25"/>
  <c r="H658" i="25"/>
  <c r="H659" i="25"/>
  <c r="H660" i="25"/>
  <c r="H661" i="25"/>
  <c r="H662" i="25"/>
  <c r="H663" i="25"/>
  <c r="H664" i="25"/>
  <c r="H665" i="25"/>
  <c r="H666" i="25"/>
  <c r="H667" i="25"/>
  <c r="H668" i="25"/>
  <c r="H669" i="25"/>
  <c r="H670" i="25"/>
  <c r="H671" i="25"/>
  <c r="H672" i="25"/>
  <c r="H673" i="25"/>
  <c r="H674" i="25"/>
  <c r="H675" i="25"/>
  <c r="H676" i="25"/>
  <c r="H677" i="25"/>
  <c r="H678" i="25"/>
  <c r="H679" i="25"/>
  <c r="H680" i="25"/>
  <c r="H681" i="25"/>
  <c r="H682" i="25"/>
  <c r="H683" i="25"/>
  <c r="H684" i="25"/>
  <c r="H685" i="25"/>
  <c r="H686" i="25"/>
  <c r="H687" i="25"/>
  <c r="H688" i="25"/>
  <c r="H689" i="25"/>
  <c r="H690" i="25"/>
  <c r="H691" i="25"/>
  <c r="H692" i="25"/>
  <c r="H693" i="25"/>
  <c r="H694" i="25"/>
  <c r="H695" i="25"/>
  <c r="H696" i="25"/>
  <c r="H697" i="25"/>
  <c r="H698" i="25"/>
  <c r="H699" i="25"/>
  <c r="H700" i="25"/>
  <c r="H701" i="25"/>
  <c r="H702" i="25"/>
  <c r="H703" i="25"/>
  <c r="H704" i="25"/>
  <c r="H705" i="25"/>
  <c r="H706" i="25"/>
  <c r="H707" i="25"/>
  <c r="H708" i="25"/>
  <c r="H709" i="25"/>
  <c r="H710" i="25"/>
  <c r="H711" i="25"/>
  <c r="H712" i="25"/>
  <c r="H713" i="25"/>
  <c r="H714" i="25"/>
  <c r="H715" i="25"/>
  <c r="H716" i="25"/>
  <c r="H717" i="25"/>
  <c r="H718" i="25"/>
  <c r="H719" i="25"/>
  <c r="H720" i="25"/>
  <c r="H721" i="25"/>
  <c r="H722" i="25"/>
  <c r="H723" i="25"/>
  <c r="H724" i="25"/>
  <c r="H725" i="25"/>
  <c r="H726" i="25"/>
  <c r="H727" i="25"/>
  <c r="H728" i="25"/>
  <c r="H729" i="25"/>
  <c r="H730" i="25"/>
  <c r="H731" i="25"/>
  <c r="H732" i="25"/>
  <c r="H733" i="25"/>
  <c r="H734" i="25"/>
  <c r="H735" i="25"/>
  <c r="H736" i="25"/>
  <c r="H737" i="25"/>
  <c r="H738" i="25"/>
  <c r="H739" i="25"/>
  <c r="H740" i="25"/>
  <c r="H741" i="25"/>
  <c r="H742" i="25"/>
  <c r="H743" i="25"/>
  <c r="H744" i="25"/>
  <c r="H745" i="25"/>
  <c r="H746" i="25"/>
  <c r="H747" i="25"/>
  <c r="H748" i="25"/>
  <c r="H749" i="25"/>
  <c r="H750" i="25"/>
  <c r="H751" i="25"/>
  <c r="H752" i="25"/>
  <c r="H753" i="25"/>
  <c r="H754" i="25"/>
  <c r="H755" i="25"/>
  <c r="H756" i="25"/>
  <c r="H757" i="25"/>
  <c r="H758" i="25"/>
  <c r="H759" i="25"/>
  <c r="H760" i="25"/>
  <c r="H761" i="25"/>
  <c r="H762" i="25"/>
  <c r="H763" i="25"/>
  <c r="H764" i="25"/>
  <c r="H765" i="25"/>
  <c r="H766" i="25"/>
  <c r="H767" i="25"/>
  <c r="H768" i="25"/>
  <c r="H769" i="25"/>
  <c r="H770" i="25"/>
  <c r="H771" i="25"/>
  <c r="H772" i="25"/>
  <c r="H773" i="25"/>
  <c r="H774" i="25"/>
  <c r="H775" i="25"/>
  <c r="H776" i="25"/>
  <c r="H777" i="25"/>
  <c r="H778" i="25"/>
  <c r="H779" i="25"/>
  <c r="H780" i="25"/>
  <c r="H781" i="25"/>
  <c r="H782" i="25"/>
  <c r="H783" i="25"/>
  <c r="H784" i="25"/>
  <c r="H785" i="25"/>
  <c r="H786" i="25"/>
  <c r="H787" i="25"/>
  <c r="H788" i="25"/>
  <c r="H789" i="25"/>
  <c r="H790" i="25"/>
  <c r="H791" i="25"/>
  <c r="H792" i="25"/>
  <c r="H793" i="25"/>
  <c r="H794" i="25"/>
  <c r="H795" i="25"/>
  <c r="H796" i="25"/>
  <c r="H797" i="25"/>
  <c r="H798" i="25"/>
  <c r="H799" i="25"/>
  <c r="H800" i="25"/>
  <c r="H801" i="25"/>
  <c r="H802" i="25"/>
  <c r="H803" i="25"/>
  <c r="H804" i="25"/>
  <c r="H805" i="25"/>
  <c r="H806" i="25"/>
  <c r="H807" i="25"/>
  <c r="H808" i="25"/>
  <c r="H809" i="25"/>
  <c r="H810" i="25"/>
  <c r="H811" i="25"/>
  <c r="H812" i="25"/>
  <c r="H813" i="25"/>
  <c r="H814" i="25"/>
  <c r="H815" i="25"/>
  <c r="H816" i="25"/>
  <c r="H817" i="25"/>
  <c r="H818" i="25"/>
  <c r="H819" i="25"/>
  <c r="H820" i="25"/>
  <c r="H821" i="25"/>
  <c r="H822" i="25"/>
  <c r="H823" i="25"/>
  <c r="H824" i="25"/>
  <c r="H825" i="25"/>
  <c r="H826" i="25"/>
  <c r="H827" i="25"/>
  <c r="H828" i="25"/>
  <c r="H829" i="25"/>
  <c r="H830" i="25"/>
  <c r="H831" i="25"/>
  <c r="H832" i="25"/>
  <c r="H833" i="25"/>
  <c r="H834" i="25"/>
  <c r="H835" i="25"/>
  <c r="H836" i="25"/>
  <c r="H837" i="25"/>
  <c r="H838" i="25"/>
  <c r="H839" i="25"/>
  <c r="H840" i="25"/>
  <c r="H841" i="25"/>
  <c r="H842" i="25"/>
  <c r="H843" i="25"/>
  <c r="H844" i="25"/>
  <c r="H845" i="25"/>
  <c r="H846" i="25"/>
  <c r="H847" i="25"/>
  <c r="H848" i="25"/>
  <c r="H849" i="25"/>
  <c r="H850" i="25"/>
  <c r="H851" i="25"/>
  <c r="H852" i="25"/>
  <c r="H853" i="25"/>
  <c r="H854" i="25"/>
  <c r="H855" i="25"/>
  <c r="H856" i="25"/>
  <c r="H857" i="25"/>
  <c r="H858" i="25"/>
  <c r="H859" i="25"/>
  <c r="H860" i="25"/>
  <c r="H861" i="25"/>
  <c r="H862" i="25"/>
  <c r="H863" i="25"/>
  <c r="H864" i="25"/>
  <c r="H865" i="25"/>
  <c r="H866" i="25"/>
  <c r="H867" i="25"/>
  <c r="H868" i="25"/>
  <c r="H869" i="25"/>
  <c r="H870" i="25"/>
  <c r="H871" i="25"/>
  <c r="H872" i="25"/>
  <c r="H873" i="25"/>
  <c r="H874" i="25"/>
  <c r="H875" i="25"/>
  <c r="H876" i="25"/>
  <c r="H877" i="25"/>
  <c r="H878" i="25"/>
  <c r="H879" i="25"/>
  <c r="H880" i="25"/>
  <c r="H881" i="25"/>
  <c r="H882" i="25"/>
  <c r="H883" i="25"/>
  <c r="H884" i="25"/>
  <c r="H885" i="25"/>
  <c r="H886" i="25"/>
  <c r="H887" i="25"/>
  <c r="H888" i="25"/>
  <c r="H889" i="25"/>
  <c r="H890" i="25"/>
  <c r="H891" i="25"/>
  <c r="H892" i="25"/>
  <c r="H893" i="25"/>
  <c r="H894" i="25"/>
  <c r="H895" i="25"/>
  <c r="H896" i="25"/>
  <c r="H897" i="25"/>
  <c r="H898" i="25"/>
  <c r="H899" i="25"/>
  <c r="H900" i="25"/>
  <c r="H901" i="25"/>
  <c r="H902" i="25"/>
  <c r="H903" i="25"/>
  <c r="H904" i="25"/>
  <c r="H905" i="25"/>
  <c r="H906" i="25"/>
  <c r="H907" i="25"/>
  <c r="H908" i="25"/>
  <c r="H909" i="25"/>
  <c r="H910" i="25"/>
  <c r="H911" i="25"/>
  <c r="H912" i="25"/>
  <c r="H913" i="25"/>
  <c r="H914" i="25"/>
  <c r="H915" i="25"/>
  <c r="H916" i="25"/>
  <c r="H917" i="25"/>
  <c r="H918" i="25"/>
  <c r="H919" i="25"/>
  <c r="H920" i="25"/>
  <c r="H921" i="25"/>
  <c r="H922" i="25"/>
  <c r="H923" i="25"/>
  <c r="H924" i="25"/>
  <c r="H925" i="25"/>
  <c r="H926" i="25"/>
  <c r="H927" i="25"/>
  <c r="H928" i="25"/>
  <c r="H929" i="25"/>
  <c r="H930" i="25"/>
  <c r="H931" i="25"/>
  <c r="H932" i="25"/>
  <c r="H933" i="25"/>
  <c r="H934" i="25"/>
  <c r="H935" i="25"/>
  <c r="H936" i="25"/>
  <c r="H937" i="25"/>
  <c r="H938" i="25"/>
  <c r="H939" i="25"/>
  <c r="H940" i="25"/>
  <c r="H941" i="25"/>
  <c r="H942" i="25"/>
  <c r="H943" i="25"/>
  <c r="H944" i="25"/>
  <c r="H945" i="25"/>
  <c r="H946" i="25"/>
  <c r="H947" i="25"/>
  <c r="H948" i="25"/>
  <c r="H949" i="25"/>
  <c r="H950" i="25"/>
  <c r="H951" i="25"/>
  <c r="H952" i="25"/>
  <c r="H953" i="25"/>
  <c r="H954" i="25"/>
  <c r="H955" i="25"/>
  <c r="H956" i="25"/>
  <c r="H957" i="25"/>
  <c r="H958" i="25"/>
  <c r="H959" i="25"/>
  <c r="H960" i="25"/>
  <c r="H961" i="25"/>
  <c r="H962" i="25"/>
  <c r="H963" i="25"/>
  <c r="H964" i="25"/>
  <c r="H965" i="25"/>
  <c r="H966" i="25"/>
  <c r="H967" i="25"/>
  <c r="H968" i="25"/>
  <c r="H969" i="25"/>
  <c r="H970" i="25"/>
  <c r="H971" i="25"/>
  <c r="H972" i="25"/>
  <c r="H973" i="25"/>
  <c r="H974" i="25"/>
  <c r="H975" i="25"/>
  <c r="H976" i="25"/>
  <c r="H977" i="25"/>
  <c r="H978" i="25"/>
  <c r="H979" i="25"/>
  <c r="H980" i="25"/>
  <c r="H981" i="25"/>
  <c r="H982" i="25"/>
  <c r="H983" i="25"/>
  <c r="H984" i="25"/>
  <c r="H985" i="25"/>
  <c r="H986" i="25"/>
  <c r="H987" i="25"/>
  <c r="H988" i="25"/>
  <c r="H989" i="25"/>
  <c r="H990" i="25"/>
  <c r="H991" i="25"/>
  <c r="H992" i="25"/>
  <c r="H993" i="25"/>
  <c r="H994" i="25"/>
  <c r="H995" i="25"/>
  <c r="H996" i="25"/>
  <c r="H997" i="25"/>
  <c r="H998" i="25"/>
  <c r="H999" i="25"/>
  <c r="H1000" i="25"/>
  <c r="H1001" i="25"/>
  <c r="H1002" i="25"/>
  <c r="H1003" i="25"/>
  <c r="H1004" i="25"/>
  <c r="H1005" i="25"/>
  <c r="H1006" i="25"/>
  <c r="H1007" i="25"/>
  <c r="H1008" i="25"/>
  <c r="H1009" i="25"/>
  <c r="H1010" i="25"/>
  <c r="H1011" i="25"/>
  <c r="H1012" i="25"/>
  <c r="H1013" i="25"/>
  <c r="H1014" i="25"/>
  <c r="H1015" i="25"/>
  <c r="H1016" i="25"/>
  <c r="H1017" i="25"/>
  <c r="H1018" i="25"/>
  <c r="H1019" i="25"/>
  <c r="H1020" i="25"/>
  <c r="H1021" i="25"/>
  <c r="H1022" i="25"/>
  <c r="H1023" i="25"/>
  <c r="H1024" i="25"/>
  <c r="H1025" i="25"/>
  <c r="H1026" i="25"/>
  <c r="H1027" i="25"/>
  <c r="H1028" i="25"/>
  <c r="H1029" i="25"/>
  <c r="H1030" i="25"/>
  <c r="H1031" i="25"/>
  <c r="H1032" i="25"/>
  <c r="H1033" i="25"/>
  <c r="H1034" i="25"/>
  <c r="H1035" i="25"/>
  <c r="H1036" i="25"/>
  <c r="H1037" i="25"/>
  <c r="H1038" i="25"/>
  <c r="H1039" i="25"/>
  <c r="H1040" i="25"/>
  <c r="H1041" i="25"/>
  <c r="H1042" i="25"/>
  <c r="H1043" i="25"/>
  <c r="H1044" i="25"/>
  <c r="H1045" i="25"/>
  <c r="H1046" i="25"/>
  <c r="H1047" i="25"/>
  <c r="H1048" i="25"/>
  <c r="H1049" i="25"/>
  <c r="H1050" i="25"/>
  <c r="H1051" i="25"/>
  <c r="H1052" i="25"/>
  <c r="H1053" i="25"/>
  <c r="H1054" i="25"/>
  <c r="H1055" i="25"/>
  <c r="H1056" i="25"/>
  <c r="H1057" i="25"/>
  <c r="H1058" i="25"/>
  <c r="H1059" i="25"/>
  <c r="H1060" i="25"/>
  <c r="H1061" i="25"/>
  <c r="H1062" i="25"/>
  <c r="H1063" i="25"/>
  <c r="H1064" i="25"/>
  <c r="H1065" i="25"/>
  <c r="H1066" i="25"/>
  <c r="H1067" i="25"/>
  <c r="H1068" i="25"/>
  <c r="H1069" i="25"/>
  <c r="H1070" i="25"/>
  <c r="H1071" i="25"/>
  <c r="H1072" i="25"/>
  <c r="H1073" i="25"/>
  <c r="H1074" i="25"/>
  <c r="H1075" i="25"/>
  <c r="H1076" i="25"/>
  <c r="H1077" i="25"/>
  <c r="H1078" i="25"/>
  <c r="H1079" i="25"/>
  <c r="H1080" i="25"/>
  <c r="H1081" i="25"/>
  <c r="H1082" i="25"/>
  <c r="H1083" i="25"/>
  <c r="H1084" i="25"/>
  <c r="H1085" i="25"/>
  <c r="H1086" i="25"/>
  <c r="H1087" i="25"/>
  <c r="H1088" i="25"/>
  <c r="H1089" i="25"/>
  <c r="H1090" i="25"/>
  <c r="H1091" i="25"/>
  <c r="H1092" i="25"/>
  <c r="H1093" i="25"/>
  <c r="H1094" i="25"/>
  <c r="H1095" i="25"/>
  <c r="H1096" i="25"/>
  <c r="H1097" i="25"/>
  <c r="H1098" i="25"/>
  <c r="H1099" i="25"/>
  <c r="H1100" i="25"/>
  <c r="H1101" i="25"/>
  <c r="H1102" i="25"/>
  <c r="H1103" i="25"/>
  <c r="H1104" i="25"/>
  <c r="H1105" i="25"/>
  <c r="H1106" i="25"/>
  <c r="H1107" i="25"/>
  <c r="H1108" i="25"/>
  <c r="H1109" i="25"/>
  <c r="H1110" i="25"/>
  <c r="H1111" i="25"/>
  <c r="H1112" i="25"/>
  <c r="H1113" i="25"/>
  <c r="H1114" i="25"/>
  <c r="H1115" i="25"/>
  <c r="H1116" i="25"/>
  <c r="H1117" i="25"/>
  <c r="H1118" i="25"/>
  <c r="H1119" i="25"/>
  <c r="H1120" i="25"/>
  <c r="H1121" i="25"/>
  <c r="H1122" i="25"/>
  <c r="H1123" i="25"/>
  <c r="H1124" i="25"/>
  <c r="H1125" i="25"/>
  <c r="H1126" i="25"/>
  <c r="H1127" i="25"/>
  <c r="H1128" i="25"/>
  <c r="H1129" i="25"/>
  <c r="H1130" i="25"/>
  <c r="H1131" i="25"/>
  <c r="H1132" i="25"/>
  <c r="H1133" i="25"/>
  <c r="H1134" i="25"/>
  <c r="H1135" i="25"/>
  <c r="H1136" i="25"/>
  <c r="H1137" i="25"/>
  <c r="H1138" i="25"/>
  <c r="H1139" i="25"/>
  <c r="H1140" i="25"/>
  <c r="H1141" i="25"/>
  <c r="H1142" i="25"/>
  <c r="H1143" i="25"/>
  <c r="H1144" i="25"/>
  <c r="H1145" i="25"/>
  <c r="H1146" i="25"/>
  <c r="H1147" i="25"/>
  <c r="H1148" i="25"/>
  <c r="H1149" i="25"/>
  <c r="H1150" i="25"/>
  <c r="H1151" i="25"/>
  <c r="H1152" i="25"/>
  <c r="H1153" i="25"/>
  <c r="H1154" i="25"/>
  <c r="H1155" i="25"/>
  <c r="H1156" i="25"/>
  <c r="H1157" i="25"/>
  <c r="H1158" i="25"/>
  <c r="H1159" i="25"/>
  <c r="H1160" i="25"/>
  <c r="H1161" i="25"/>
  <c r="H1162" i="25"/>
  <c r="H1163" i="25"/>
  <c r="H1164" i="25"/>
  <c r="H1165" i="25"/>
  <c r="H1166" i="25"/>
  <c r="H1167" i="25"/>
  <c r="H1168" i="25"/>
  <c r="H1169" i="25"/>
  <c r="H1170" i="25"/>
  <c r="H1171" i="25"/>
  <c r="H1172" i="25"/>
  <c r="H1173" i="25"/>
  <c r="H1174" i="25"/>
  <c r="H1175" i="25"/>
  <c r="H1176" i="25"/>
  <c r="H1177" i="25"/>
  <c r="H1178" i="25"/>
  <c r="H1179" i="25"/>
  <c r="H1180" i="25"/>
  <c r="H1181" i="25"/>
  <c r="H1182" i="25"/>
  <c r="H1183" i="25"/>
  <c r="H1184" i="25"/>
  <c r="H1185" i="25"/>
  <c r="H1186" i="25"/>
  <c r="H1187" i="25"/>
  <c r="H1188" i="25"/>
  <c r="H1189" i="25"/>
  <c r="H1190" i="25"/>
  <c r="H1191" i="25"/>
  <c r="H1192" i="25"/>
  <c r="H1193" i="25"/>
  <c r="H1194" i="25"/>
  <c r="H1195" i="25"/>
  <c r="H1196" i="25"/>
  <c r="H1197" i="25"/>
  <c r="H1198" i="25"/>
  <c r="H1199" i="25"/>
  <c r="H1200" i="25"/>
  <c r="H1201" i="25"/>
  <c r="H1202" i="25"/>
  <c r="H1203" i="25"/>
  <c r="H1204" i="25"/>
  <c r="H1205" i="25"/>
  <c r="H1206" i="25"/>
  <c r="H1207" i="25"/>
  <c r="H1208" i="25"/>
  <c r="H1209" i="25"/>
  <c r="H1210" i="25"/>
  <c r="H1211" i="25"/>
  <c r="H1212" i="25"/>
  <c r="H1213" i="25"/>
  <c r="H1214" i="25"/>
  <c r="H1215" i="25"/>
  <c r="H1216" i="25"/>
  <c r="H1217" i="25"/>
  <c r="H1218" i="25"/>
  <c r="H1219" i="25"/>
  <c r="H1220" i="25"/>
  <c r="H1221" i="25"/>
  <c r="H1222" i="25"/>
  <c r="H1223" i="25"/>
  <c r="H1224" i="25"/>
  <c r="H1225" i="25"/>
  <c r="H1226" i="25"/>
  <c r="H1227" i="25"/>
  <c r="H1228" i="25"/>
  <c r="H1229" i="25"/>
  <c r="H1230" i="25"/>
  <c r="H1231" i="25"/>
  <c r="H1232" i="25"/>
  <c r="H1233" i="25"/>
  <c r="H1234" i="25"/>
  <c r="H1235" i="25"/>
  <c r="H1236" i="25"/>
  <c r="H1237" i="25"/>
  <c r="H1238" i="25"/>
  <c r="H1239" i="25"/>
  <c r="H1240" i="25"/>
  <c r="H1241" i="25"/>
  <c r="H1242" i="25"/>
  <c r="H1243" i="25"/>
  <c r="H1244" i="25"/>
  <c r="H1245" i="25"/>
  <c r="H1246" i="25"/>
  <c r="H1247" i="25"/>
  <c r="H1248" i="25"/>
  <c r="H1249" i="25"/>
  <c r="H1250" i="25"/>
  <c r="H1251" i="25"/>
  <c r="H1252" i="25"/>
  <c r="H1253" i="25"/>
  <c r="H1254" i="25"/>
  <c r="H1255" i="25"/>
  <c r="H1256" i="25"/>
  <c r="H1257" i="25"/>
  <c r="H1258" i="25"/>
  <c r="H1259" i="25"/>
  <c r="H1260" i="25"/>
  <c r="H1261" i="25"/>
  <c r="H1262" i="25"/>
  <c r="H1263" i="25"/>
  <c r="H1264" i="25"/>
  <c r="H1265" i="25"/>
  <c r="H1266" i="25"/>
  <c r="H1267" i="25"/>
  <c r="H1268" i="25"/>
  <c r="H1269" i="25"/>
  <c r="H1270" i="25"/>
  <c r="H1271" i="25"/>
  <c r="H1272" i="25"/>
  <c r="H1273" i="25"/>
  <c r="H1274" i="25"/>
  <c r="H1275" i="25"/>
  <c r="H1276" i="25"/>
  <c r="H1277" i="25"/>
  <c r="H1278" i="25"/>
  <c r="H1279" i="25"/>
  <c r="H1280" i="25"/>
  <c r="H1281" i="25"/>
  <c r="H1282" i="25"/>
  <c r="H1283" i="25"/>
  <c r="H1284" i="25"/>
  <c r="H1285" i="25"/>
  <c r="H1286" i="25"/>
  <c r="H1287" i="25"/>
  <c r="H1288" i="25"/>
  <c r="H1289" i="25"/>
  <c r="H1290" i="25"/>
  <c r="H1291" i="25"/>
  <c r="H1292" i="25"/>
  <c r="H1293" i="25"/>
  <c r="H1294" i="25"/>
  <c r="H1295" i="25"/>
  <c r="H1296" i="25"/>
  <c r="H1297" i="25"/>
  <c r="H1298" i="25"/>
  <c r="H1299" i="25"/>
  <c r="H1300" i="25"/>
  <c r="H1301" i="25"/>
  <c r="H1302" i="25"/>
  <c r="H1303" i="25"/>
  <c r="H1304" i="25"/>
  <c r="H1305" i="25"/>
  <c r="H1306" i="25"/>
  <c r="H1307" i="25"/>
  <c r="H1308" i="25"/>
  <c r="H1309" i="25"/>
  <c r="H1310" i="25"/>
  <c r="H1311" i="25"/>
  <c r="H1312" i="25"/>
  <c r="H1313" i="25"/>
  <c r="H1314" i="25"/>
  <c r="H1315" i="25"/>
  <c r="H1316" i="25"/>
  <c r="H1317" i="25"/>
  <c r="H1318" i="25"/>
  <c r="H1319" i="25"/>
  <c r="H1320" i="25"/>
  <c r="H1321" i="25"/>
  <c r="H1322" i="25"/>
  <c r="H1323" i="25"/>
  <c r="H1324" i="25"/>
  <c r="H1325" i="25"/>
  <c r="H1326" i="25"/>
  <c r="H1327" i="25"/>
  <c r="H1328" i="25"/>
  <c r="H1329" i="25"/>
  <c r="H1330" i="25"/>
  <c r="H1331" i="25"/>
  <c r="H1332" i="25"/>
  <c r="H1333" i="25"/>
  <c r="H1334" i="25"/>
  <c r="H1335" i="25"/>
  <c r="H1336" i="25"/>
  <c r="H1337" i="25"/>
  <c r="H1338" i="25"/>
  <c r="H1339" i="25"/>
  <c r="H1340" i="25"/>
  <c r="H1341" i="25"/>
  <c r="H1342" i="25"/>
  <c r="H1343" i="25"/>
  <c r="H1344" i="25"/>
  <c r="H1345" i="25"/>
  <c r="H1346" i="25"/>
  <c r="H1347" i="25"/>
  <c r="H1348" i="25"/>
  <c r="H1349" i="25"/>
  <c r="H1350" i="25"/>
  <c r="H1351" i="25"/>
  <c r="H1352" i="25"/>
  <c r="H1353" i="25"/>
  <c r="H1354" i="25"/>
  <c r="H1355" i="25"/>
  <c r="H1356" i="25"/>
  <c r="H1357" i="25"/>
  <c r="H1358" i="25"/>
  <c r="H1359" i="25"/>
  <c r="H1360" i="25"/>
  <c r="H1361" i="25"/>
  <c r="H1362" i="25"/>
  <c r="H1363" i="25"/>
  <c r="H1364" i="25"/>
  <c r="H1365" i="25"/>
  <c r="H1366" i="25"/>
  <c r="H1367" i="25"/>
  <c r="H1368" i="25"/>
  <c r="H1369" i="25"/>
  <c r="H1370" i="25"/>
  <c r="H1371" i="25"/>
  <c r="H1372" i="25"/>
  <c r="H1373" i="25"/>
  <c r="H1374" i="25"/>
  <c r="H1375" i="25"/>
  <c r="H1376" i="25"/>
  <c r="H1377" i="25"/>
  <c r="H1378" i="25"/>
  <c r="H1379" i="25"/>
  <c r="H1380" i="25"/>
  <c r="H1381" i="25"/>
  <c r="H1382" i="25"/>
  <c r="H1383" i="25"/>
  <c r="H1384" i="25"/>
  <c r="H1385" i="25"/>
  <c r="H1386" i="25"/>
  <c r="H1387" i="25"/>
  <c r="H1388" i="25"/>
  <c r="H1389" i="25"/>
  <c r="H1390" i="25"/>
  <c r="H1391" i="25"/>
  <c r="H1392" i="25"/>
  <c r="H1393" i="25"/>
  <c r="H1394" i="25"/>
  <c r="H1395" i="25"/>
  <c r="H1396" i="25"/>
  <c r="H1397" i="25"/>
  <c r="H1398" i="25"/>
  <c r="H1399" i="25"/>
  <c r="H1400" i="25"/>
  <c r="H1401" i="25"/>
  <c r="H1402" i="25"/>
  <c r="H1403" i="25"/>
  <c r="H1404" i="25"/>
  <c r="H1405" i="25"/>
  <c r="H1406" i="25"/>
  <c r="H1407" i="25"/>
  <c r="H1408" i="25"/>
  <c r="H1409" i="25"/>
  <c r="H1410" i="25"/>
  <c r="H1411" i="25"/>
  <c r="H1412" i="25"/>
  <c r="H1413" i="25"/>
  <c r="H1414" i="25"/>
  <c r="H1415" i="25"/>
  <c r="H1416" i="25"/>
  <c r="H1417" i="25"/>
  <c r="H1418" i="25"/>
  <c r="H1419" i="25"/>
  <c r="H1420" i="25"/>
  <c r="H1421" i="25"/>
  <c r="H1422" i="25"/>
  <c r="H1423" i="25"/>
  <c r="H1424" i="25"/>
  <c r="H1425" i="25"/>
  <c r="H1426" i="25"/>
  <c r="H1427" i="25"/>
  <c r="H1428" i="25"/>
  <c r="H1429" i="25"/>
  <c r="H1430" i="25"/>
  <c r="H1431" i="25"/>
  <c r="H1432" i="25"/>
  <c r="H1433" i="25"/>
  <c r="H1434" i="25"/>
  <c r="H1435" i="25"/>
  <c r="H1436" i="25"/>
  <c r="H1437" i="25"/>
  <c r="H1438" i="25"/>
  <c r="H1439" i="25"/>
  <c r="H1440" i="25"/>
  <c r="H1441" i="25"/>
  <c r="H1442" i="25"/>
  <c r="H1443" i="25"/>
  <c r="H1444" i="25"/>
  <c r="H1445" i="25"/>
  <c r="H1446" i="25"/>
  <c r="H1447" i="25"/>
  <c r="H1448" i="25"/>
  <c r="H1449" i="25"/>
  <c r="H1450" i="25"/>
  <c r="H1451" i="25"/>
  <c r="H1452" i="25"/>
  <c r="H1453" i="25"/>
  <c r="H1454" i="25"/>
  <c r="H1455" i="25"/>
  <c r="H1456" i="25"/>
  <c r="H1457" i="25"/>
  <c r="H1458" i="25"/>
  <c r="H1459" i="25"/>
  <c r="H1460" i="25"/>
  <c r="H1461" i="25"/>
  <c r="H1462" i="25"/>
  <c r="H1463" i="25"/>
  <c r="H1464" i="25"/>
  <c r="H1465" i="25"/>
  <c r="H1466" i="25"/>
  <c r="H1467" i="25"/>
  <c r="H1468" i="25"/>
  <c r="H1469" i="25"/>
  <c r="H1470" i="25"/>
  <c r="H1471" i="25"/>
  <c r="H1472" i="25"/>
  <c r="H1473" i="25"/>
  <c r="H1474" i="25"/>
  <c r="H1475" i="25"/>
  <c r="H1476" i="25"/>
  <c r="H1477" i="25"/>
  <c r="H1478" i="25"/>
  <c r="H1479" i="25"/>
  <c r="H1480" i="25"/>
  <c r="H1481" i="25"/>
  <c r="H1482" i="25"/>
  <c r="H1483" i="25"/>
  <c r="H1484" i="25"/>
  <c r="H1485" i="25"/>
  <c r="H1486" i="25"/>
  <c r="H1487" i="25"/>
  <c r="H1488" i="25"/>
  <c r="H1489" i="25"/>
  <c r="H1490" i="25"/>
  <c r="H1491" i="25"/>
  <c r="H1492" i="25"/>
  <c r="H1493" i="25"/>
  <c r="H1494" i="25"/>
  <c r="H1495" i="25"/>
  <c r="H1496" i="25"/>
  <c r="H1497" i="25"/>
  <c r="H1498" i="25"/>
  <c r="H1499" i="25"/>
  <c r="H1500" i="25"/>
  <c r="H1501" i="25"/>
  <c r="H1502" i="25"/>
  <c r="H1503" i="25"/>
  <c r="H1504" i="25"/>
  <c r="H1505" i="25"/>
  <c r="H1506" i="25"/>
  <c r="H1507" i="25"/>
  <c r="H1508" i="25"/>
  <c r="H1509" i="25"/>
  <c r="H1510" i="25"/>
  <c r="H1511" i="25"/>
  <c r="H1512" i="25"/>
  <c r="H1513" i="25"/>
  <c r="H1514" i="25"/>
  <c r="H1515" i="25"/>
  <c r="H1516" i="25"/>
  <c r="H1517" i="25"/>
  <c r="H1518" i="25"/>
  <c r="H1519" i="25"/>
  <c r="H1520" i="25"/>
  <c r="H1521" i="25"/>
  <c r="H1522" i="25"/>
  <c r="H1523" i="25"/>
  <c r="H1524" i="25"/>
  <c r="H1525" i="25"/>
  <c r="H1526" i="25"/>
  <c r="H1527" i="25"/>
  <c r="H1528" i="25"/>
  <c r="H1529" i="25"/>
  <c r="H1530" i="25"/>
  <c r="H1531" i="25"/>
  <c r="H1532" i="25"/>
  <c r="H1533" i="25"/>
  <c r="H1534" i="25"/>
  <c r="H1535" i="25"/>
  <c r="H1536" i="25"/>
  <c r="H1537" i="25"/>
  <c r="H1538" i="25"/>
  <c r="H1539" i="25"/>
  <c r="H1540" i="25"/>
  <c r="H1541" i="25"/>
  <c r="H1542" i="25"/>
  <c r="H1543" i="25"/>
  <c r="H1544" i="25"/>
  <c r="H1545" i="25"/>
  <c r="H1546" i="25"/>
  <c r="H1547" i="25"/>
  <c r="H1548" i="25"/>
  <c r="H1549" i="25"/>
  <c r="H1550" i="25"/>
  <c r="H1551" i="25"/>
  <c r="H1552" i="25"/>
  <c r="H1553" i="25"/>
  <c r="H1554" i="25"/>
  <c r="H1555" i="25"/>
  <c r="H1556" i="25"/>
  <c r="H1557" i="25"/>
  <c r="H1558" i="25"/>
  <c r="H1559" i="25"/>
  <c r="H1560" i="25"/>
  <c r="H1561" i="25"/>
  <c r="H1562" i="25"/>
  <c r="H1563" i="25"/>
  <c r="H1564" i="25"/>
  <c r="H1565" i="25"/>
  <c r="H1566" i="25"/>
  <c r="H1567" i="25"/>
  <c r="H1568" i="25"/>
  <c r="H1569" i="25"/>
  <c r="H1570" i="25"/>
  <c r="H1571" i="25"/>
  <c r="H1572" i="25"/>
  <c r="H1573" i="25"/>
  <c r="H1574" i="25"/>
  <c r="H1575" i="25"/>
  <c r="H1576" i="25"/>
  <c r="H1577" i="25"/>
  <c r="H1578" i="25"/>
  <c r="H1579" i="25"/>
  <c r="H1580" i="25"/>
  <c r="H1581" i="25"/>
  <c r="H1582" i="25"/>
  <c r="H1583" i="25"/>
  <c r="H1584" i="25"/>
  <c r="H1585" i="25"/>
  <c r="H1586" i="25"/>
  <c r="H1587" i="25"/>
  <c r="H1588" i="25"/>
  <c r="H1589" i="25"/>
  <c r="H1590" i="25"/>
  <c r="H1591" i="25"/>
  <c r="H1592" i="25"/>
  <c r="H1593" i="25"/>
  <c r="H1594" i="25"/>
  <c r="H1595" i="25"/>
  <c r="H1596" i="25"/>
  <c r="H1597" i="25"/>
  <c r="H1598" i="25"/>
  <c r="H1599" i="25"/>
  <c r="H1600" i="25"/>
  <c r="H1601" i="25"/>
  <c r="H1602" i="25"/>
  <c r="H1603" i="25"/>
  <c r="H1604" i="25"/>
  <c r="H1605" i="25"/>
  <c r="H1606" i="25"/>
  <c r="H1607" i="25"/>
  <c r="H1608" i="25"/>
  <c r="H1609" i="25"/>
  <c r="H1610" i="25"/>
  <c r="H1611" i="25"/>
  <c r="H1612" i="25"/>
  <c r="H1613" i="25"/>
  <c r="H1614" i="25"/>
  <c r="H1615" i="25"/>
  <c r="H1616" i="25"/>
  <c r="H1617" i="25"/>
  <c r="H1618" i="25"/>
  <c r="H1619" i="25"/>
  <c r="H1620" i="25"/>
  <c r="H1621" i="25"/>
  <c r="H1622" i="25"/>
  <c r="H1623" i="25"/>
  <c r="H1624" i="25"/>
  <c r="H1625" i="25"/>
  <c r="H1626" i="25"/>
  <c r="H1627" i="25"/>
  <c r="H1628" i="25"/>
  <c r="H1629" i="25"/>
  <c r="H1630" i="25"/>
  <c r="H1631" i="25"/>
  <c r="H1632" i="25"/>
  <c r="H1633" i="25"/>
  <c r="H1634" i="25"/>
  <c r="H1635" i="25"/>
  <c r="H1636" i="25"/>
  <c r="H1637" i="25"/>
  <c r="H1638" i="25"/>
  <c r="H1639" i="25"/>
  <c r="H1640" i="25"/>
  <c r="H1641" i="25"/>
  <c r="H1642" i="25"/>
  <c r="H1643" i="25"/>
  <c r="H1644" i="25"/>
  <c r="H1645" i="25"/>
  <c r="H1646" i="25"/>
  <c r="H1647" i="25"/>
  <c r="H1648" i="25"/>
  <c r="H1649" i="25"/>
  <c r="H1650" i="25"/>
  <c r="H1651" i="25"/>
  <c r="H1652" i="25"/>
  <c r="H1653" i="25"/>
  <c r="H1654" i="25"/>
  <c r="H1655" i="25"/>
  <c r="H1656" i="25"/>
  <c r="H1657" i="25"/>
  <c r="H1658" i="25"/>
  <c r="H1659" i="25"/>
  <c r="H1660" i="25"/>
  <c r="H1661" i="25"/>
  <c r="H1662" i="25"/>
  <c r="H1663" i="25"/>
  <c r="H1664" i="25"/>
  <c r="H1665" i="25"/>
  <c r="H1666" i="25"/>
  <c r="H1667" i="25"/>
  <c r="H1668" i="25"/>
  <c r="H1669" i="25"/>
  <c r="H1670" i="25"/>
  <c r="H1671" i="25"/>
  <c r="H1672" i="25"/>
  <c r="H1673" i="25"/>
  <c r="H1674" i="25"/>
  <c r="H1675" i="25"/>
  <c r="H1676" i="25"/>
  <c r="H1677" i="25"/>
  <c r="H1678" i="25"/>
  <c r="H1679" i="25"/>
  <c r="H1680" i="25"/>
  <c r="H1681" i="25"/>
  <c r="H1682" i="25"/>
  <c r="H1683" i="25"/>
  <c r="H1684" i="25"/>
  <c r="H1685" i="25"/>
  <c r="H1686" i="25"/>
  <c r="H1687" i="25"/>
  <c r="H1688" i="25"/>
  <c r="H1689" i="25"/>
  <c r="H1690" i="25"/>
  <c r="H1691" i="25"/>
  <c r="H1692" i="25"/>
  <c r="H1693" i="25"/>
  <c r="H1694" i="25"/>
  <c r="H1695" i="25"/>
  <c r="H1696" i="25"/>
  <c r="H1697" i="25"/>
  <c r="H1698" i="25"/>
  <c r="H1699" i="25"/>
  <c r="H1700" i="25"/>
  <c r="H1701" i="25"/>
  <c r="H1702" i="25"/>
  <c r="H1703" i="25"/>
  <c r="H1704" i="25"/>
  <c r="H1705" i="25"/>
  <c r="H1706" i="25"/>
  <c r="H1707" i="25"/>
  <c r="H1708" i="25"/>
  <c r="H1709" i="25"/>
  <c r="H1710" i="25"/>
  <c r="H1711" i="25"/>
  <c r="H1712" i="25"/>
  <c r="H1713" i="25"/>
  <c r="H1714" i="25"/>
  <c r="H1715" i="25"/>
  <c r="H1716" i="25"/>
  <c r="H1717" i="25"/>
  <c r="H1718" i="25"/>
  <c r="H1719" i="25"/>
  <c r="H1720" i="25"/>
  <c r="H1721" i="25"/>
  <c r="H1722" i="25"/>
  <c r="H1723" i="25"/>
  <c r="H1724" i="25"/>
  <c r="H1725" i="25"/>
  <c r="H1726" i="25"/>
  <c r="H1727" i="25"/>
  <c r="H1728" i="25"/>
  <c r="H1729" i="25"/>
  <c r="H1730" i="25"/>
  <c r="H1731" i="25"/>
  <c r="H1732" i="25"/>
  <c r="H1733" i="25"/>
  <c r="H1734" i="25"/>
  <c r="H1735" i="25"/>
  <c r="H1736" i="25"/>
  <c r="H1737" i="25"/>
  <c r="H1738" i="25"/>
  <c r="H1739" i="25"/>
  <c r="H1740" i="25"/>
  <c r="H1741" i="25"/>
  <c r="H1742" i="25"/>
  <c r="H1743" i="25"/>
  <c r="H1744" i="25"/>
  <c r="H1745" i="25"/>
  <c r="H1746" i="25"/>
  <c r="H1747" i="25"/>
  <c r="H1748" i="25"/>
  <c r="H1749" i="25"/>
  <c r="H1750" i="25"/>
  <c r="H1751" i="25"/>
  <c r="H1752" i="25"/>
  <c r="H1753" i="25"/>
  <c r="H1754" i="25"/>
  <c r="H1755" i="25"/>
  <c r="H1756" i="25"/>
  <c r="H1757" i="25"/>
  <c r="H1758" i="25"/>
  <c r="H1759" i="25"/>
  <c r="H1760" i="25"/>
  <c r="H1761" i="25"/>
  <c r="H1762" i="25"/>
  <c r="H1763" i="25"/>
  <c r="H1764" i="25"/>
  <c r="H1765" i="25"/>
  <c r="H1766" i="25"/>
  <c r="H1767" i="25"/>
  <c r="H1768" i="25"/>
  <c r="H1769" i="25"/>
  <c r="H1770" i="25"/>
  <c r="H1771" i="25"/>
  <c r="H1772" i="25"/>
  <c r="H1773" i="25"/>
  <c r="H1774" i="25"/>
  <c r="H1775" i="25"/>
  <c r="H1776" i="25"/>
  <c r="H1777" i="25"/>
  <c r="H1778" i="25"/>
  <c r="H1779" i="25"/>
  <c r="H1780" i="25"/>
  <c r="H1781" i="25"/>
  <c r="H1782" i="25"/>
  <c r="H1783" i="25"/>
  <c r="H1784" i="25"/>
  <c r="H1785" i="25"/>
  <c r="H1786" i="25"/>
  <c r="H1787" i="25"/>
  <c r="H1788" i="25"/>
  <c r="H1789" i="25"/>
  <c r="H1790" i="25"/>
  <c r="H1791" i="25"/>
  <c r="H1792" i="25"/>
  <c r="H1793" i="25"/>
  <c r="H1794" i="25"/>
  <c r="H1795" i="25"/>
  <c r="H1796" i="25"/>
  <c r="H1797" i="25"/>
  <c r="H1798" i="25"/>
  <c r="H1799" i="25"/>
  <c r="H1800" i="25"/>
  <c r="H1801" i="25"/>
  <c r="H1802" i="25"/>
  <c r="H1803" i="25"/>
  <c r="H1804" i="25"/>
  <c r="H1805" i="25"/>
  <c r="H1806" i="25"/>
  <c r="H1807" i="25"/>
  <c r="H1808" i="25"/>
  <c r="H1809" i="25"/>
  <c r="H1810" i="25"/>
  <c r="H1811" i="25"/>
  <c r="H1812" i="25"/>
  <c r="H1813" i="25"/>
  <c r="H1814" i="25"/>
  <c r="H1815" i="25"/>
  <c r="H1816" i="25"/>
  <c r="H1817" i="25"/>
  <c r="H1818" i="25"/>
  <c r="H1819" i="25"/>
  <c r="H1820" i="25"/>
  <c r="H1821" i="25"/>
  <c r="H1822" i="25"/>
  <c r="H1823" i="25"/>
  <c r="H1824" i="25"/>
  <c r="H1825" i="25"/>
  <c r="H1826" i="25"/>
  <c r="H1827" i="25"/>
  <c r="H1828" i="25"/>
  <c r="H1829" i="25"/>
  <c r="H1830" i="25"/>
  <c r="H1831" i="25"/>
  <c r="H1832" i="25"/>
  <c r="H1833" i="25"/>
  <c r="H1834" i="25"/>
  <c r="H1835" i="25"/>
  <c r="H1836" i="25"/>
  <c r="H1837" i="25"/>
  <c r="H1838" i="25"/>
  <c r="H1839" i="25"/>
  <c r="H1840" i="25"/>
  <c r="H1841" i="25"/>
  <c r="H1842" i="25"/>
  <c r="H1843" i="25"/>
  <c r="H1844" i="25"/>
  <c r="H1845" i="25"/>
  <c r="H1846" i="25"/>
  <c r="H1847" i="25"/>
  <c r="H1848" i="25"/>
  <c r="H1849" i="25"/>
  <c r="H1850" i="25"/>
  <c r="H1851" i="25"/>
  <c r="H1852" i="25"/>
  <c r="H1853" i="25"/>
  <c r="H1854" i="25"/>
  <c r="H1855" i="25"/>
  <c r="H1856" i="25"/>
  <c r="H1857" i="25"/>
  <c r="H1858" i="25"/>
  <c r="H1859" i="25"/>
  <c r="H1860" i="25"/>
  <c r="H1861" i="25"/>
  <c r="H1862" i="25"/>
  <c r="H1863" i="25"/>
  <c r="H1864" i="25"/>
  <c r="H1865" i="25"/>
  <c r="H1866" i="25"/>
  <c r="H1867" i="25"/>
  <c r="H1868" i="25"/>
  <c r="H1869" i="25"/>
  <c r="H1870" i="25"/>
  <c r="H1871" i="25"/>
  <c r="H1872" i="25"/>
  <c r="H1873" i="25"/>
  <c r="H1874" i="25"/>
  <c r="H1875" i="25"/>
  <c r="H1876" i="25"/>
  <c r="H1877" i="25"/>
  <c r="H1878" i="25"/>
  <c r="H1879" i="25"/>
  <c r="H1880" i="25"/>
  <c r="H1881" i="25"/>
  <c r="H1882" i="25"/>
  <c r="H1883" i="25"/>
  <c r="H1884" i="25"/>
  <c r="H1885" i="25"/>
  <c r="H1886" i="25"/>
  <c r="H1887" i="25"/>
  <c r="H1888" i="25"/>
  <c r="H1889" i="25"/>
  <c r="H1890" i="25"/>
  <c r="H1891" i="25"/>
  <c r="H1892" i="25"/>
  <c r="H1893" i="25"/>
  <c r="H1894" i="25"/>
  <c r="H1895" i="25"/>
  <c r="H1896" i="25"/>
  <c r="H1897" i="25"/>
  <c r="H1898" i="25"/>
  <c r="H1899" i="25"/>
  <c r="H1900" i="25"/>
  <c r="H1901" i="25"/>
  <c r="H1902" i="25"/>
  <c r="H1903" i="25"/>
  <c r="H1904" i="25"/>
  <c r="H1905" i="25"/>
  <c r="H1906" i="25"/>
  <c r="H1907" i="25"/>
  <c r="H1908" i="25"/>
  <c r="H1909" i="25"/>
  <c r="H1910" i="25"/>
  <c r="H1911" i="25"/>
  <c r="H1912" i="25"/>
  <c r="H1913" i="25"/>
  <c r="H1914" i="25"/>
  <c r="H1915" i="25"/>
  <c r="H1916" i="25"/>
  <c r="H1917" i="25"/>
  <c r="H1918" i="25"/>
  <c r="H1919" i="25"/>
  <c r="H1920" i="25"/>
  <c r="H1921" i="25"/>
  <c r="H1922" i="25"/>
  <c r="H1923" i="25"/>
  <c r="H1924" i="25"/>
  <c r="H1925" i="25"/>
  <c r="H1926" i="25"/>
  <c r="H1927" i="25"/>
  <c r="H1928" i="25"/>
  <c r="H1929" i="25"/>
  <c r="H1930" i="25"/>
  <c r="H1931" i="25"/>
  <c r="H1932" i="25"/>
  <c r="H1933" i="25"/>
  <c r="H1934" i="25"/>
  <c r="H1935" i="25"/>
  <c r="H1936" i="25"/>
  <c r="H1937" i="25"/>
  <c r="H1938" i="25"/>
  <c r="H1939" i="25"/>
  <c r="H1940" i="25"/>
  <c r="H1941" i="25"/>
  <c r="H1942" i="25"/>
  <c r="H1943" i="25"/>
  <c r="H1944" i="25"/>
  <c r="H1945" i="25"/>
  <c r="H1946" i="25"/>
  <c r="H1947" i="25"/>
  <c r="H1948" i="25"/>
  <c r="H1949" i="25"/>
  <c r="H1950" i="25"/>
  <c r="H1951" i="25"/>
  <c r="H1952" i="25"/>
  <c r="H1953" i="25"/>
  <c r="H1954" i="25"/>
  <c r="H1955" i="25"/>
  <c r="H1956" i="25"/>
  <c r="H1957" i="25"/>
  <c r="H1958" i="25"/>
  <c r="H1959" i="25"/>
  <c r="H1960" i="25"/>
  <c r="H1961" i="25"/>
  <c r="H1962" i="25"/>
  <c r="H1963" i="25"/>
  <c r="H1964" i="25"/>
  <c r="H1965" i="25"/>
  <c r="H1966" i="25"/>
  <c r="H1967" i="25"/>
  <c r="H1968" i="25"/>
  <c r="H1969" i="25"/>
  <c r="H1970" i="25"/>
  <c r="H1971" i="25"/>
  <c r="H1972" i="25"/>
  <c r="H1973" i="25"/>
  <c r="H1974" i="25"/>
  <c r="H1975" i="25"/>
  <c r="H1976" i="25"/>
  <c r="H1977" i="25"/>
  <c r="H1978" i="25"/>
  <c r="H1979" i="25"/>
  <c r="H1980" i="25"/>
  <c r="H1981" i="25"/>
  <c r="H1982" i="25"/>
  <c r="H1983" i="25"/>
  <c r="H1984" i="25"/>
  <c r="H1985" i="25"/>
  <c r="H1986" i="25"/>
  <c r="H1987" i="25"/>
  <c r="H1988" i="25"/>
  <c r="H1989" i="25"/>
  <c r="H1990" i="25"/>
  <c r="H1991" i="25"/>
  <c r="H1992" i="25"/>
  <c r="H1993" i="25"/>
  <c r="H1994" i="25"/>
  <c r="H1995" i="25"/>
  <c r="H1996" i="25"/>
  <c r="H1997" i="25"/>
  <c r="H1998" i="25"/>
  <c r="H1999" i="25"/>
  <c r="H2000" i="25"/>
  <c r="H2001" i="25"/>
  <c r="H2002" i="25"/>
  <c r="H2003" i="25"/>
  <c r="H2004" i="25"/>
  <c r="H2005" i="25"/>
  <c r="H2006" i="25"/>
  <c r="H2007" i="25"/>
  <c r="H2008" i="25"/>
  <c r="H2009" i="25"/>
  <c r="H2010" i="25"/>
  <c r="H2011" i="25"/>
  <c r="H2012" i="25"/>
  <c r="H2013" i="25"/>
  <c r="H2014" i="25"/>
  <c r="H2015" i="25"/>
  <c r="H16" i="25"/>
  <c r="C2001" i="14" a="1"/>
  <c r="M2001" i="14" a="1"/>
  <c r="F2001" i="14" a="1"/>
  <c r="D2001" i="14" a="1"/>
  <c r="O2001" i="14" a="1"/>
  <c r="B2001" i="14" a="1"/>
  <c r="I2001" i="14" a="1"/>
  <c r="A2001" i="14" a="1"/>
  <c r="L2001" i="14" a="1"/>
  <c r="H2001" i="14" a="1"/>
  <c r="G2001" i="14" a="1"/>
  <c r="J2001" i="14" a="1"/>
  <c r="N2001" i="14" a="1"/>
  <c r="B10" i="24" l="1"/>
  <c r="B9" i="24"/>
  <c r="T642" i="12"/>
  <c r="T691" i="12"/>
  <c r="T1218" i="12"/>
  <c r="T58" i="12"/>
  <c r="T1826" i="12"/>
  <c r="T128" i="12"/>
  <c r="T1507" i="12"/>
  <c r="T744" i="12"/>
  <c r="T197" i="12"/>
  <c r="T1998" i="12"/>
  <c r="T538" i="12"/>
  <c r="T1702" i="12"/>
  <c r="T114" i="12"/>
  <c r="T958" i="12"/>
  <c r="T1106" i="12"/>
  <c r="T467" i="12"/>
  <c r="T1873" i="12"/>
  <c r="T1760" i="12"/>
  <c r="T593" i="12"/>
  <c r="T1391" i="12"/>
  <c r="T302" i="12"/>
  <c r="T1012" i="12"/>
  <c r="T1375" i="12"/>
  <c r="T827" i="12"/>
  <c r="T773" i="12"/>
  <c r="T1550" i="12"/>
  <c r="S186" i="12"/>
  <c r="T579" i="12"/>
  <c r="T1791" i="12"/>
  <c r="S219" i="12"/>
  <c r="T1976" i="12"/>
  <c r="T1721" i="12"/>
  <c r="T685" i="12"/>
  <c r="T1899" i="12"/>
  <c r="T459" i="12"/>
  <c r="T716" i="12"/>
  <c r="T583" i="12"/>
  <c r="T1722" i="12"/>
  <c r="T927" i="12"/>
  <c r="T609" i="12"/>
  <c r="S166" i="12"/>
  <c r="T1767" i="12"/>
  <c r="S211" i="12"/>
  <c r="T1343" i="12"/>
  <c r="T1348" i="12"/>
  <c r="S239" i="12"/>
  <c r="T1904" i="12"/>
  <c r="T1167" i="12"/>
  <c r="T569" i="12"/>
  <c r="T736" i="12"/>
  <c r="T1506" i="12"/>
  <c r="T1893" i="12"/>
  <c r="T457" i="12"/>
  <c r="T1981" i="12"/>
  <c r="T1524" i="12"/>
  <c r="T1319" i="12"/>
  <c r="T1588" i="12"/>
  <c r="T733" i="12"/>
  <c r="T1544" i="12"/>
  <c r="T1548" i="12"/>
  <c r="T1471" i="12"/>
  <c r="T460" i="12"/>
  <c r="T753" i="12"/>
  <c r="T1691" i="12"/>
  <c r="T632" i="12"/>
  <c r="T470" i="12"/>
  <c r="T1901" i="12"/>
  <c r="T574" i="12"/>
  <c r="T394" i="12"/>
  <c r="T1839" i="12"/>
  <c r="S65" i="12"/>
  <c r="T750" i="12"/>
  <c r="T1801" i="12"/>
  <c r="T1094" i="12"/>
  <c r="T210" i="12"/>
  <c r="S69" i="12"/>
  <c r="T1456" i="12"/>
  <c r="S13" i="12"/>
  <c r="T840" i="12"/>
  <c r="T613" i="12"/>
  <c r="T449" i="12"/>
  <c r="T1941" i="12"/>
  <c r="T1630" i="12"/>
  <c r="T1515" i="12"/>
  <c r="T160" i="12"/>
  <c r="T561" i="12"/>
  <c r="T348" i="12"/>
  <c r="T329" i="12"/>
  <c r="T1853" i="12"/>
  <c r="T1057" i="12"/>
  <c r="T1008" i="12"/>
  <c r="T214" i="12"/>
  <c r="T1089" i="12"/>
  <c r="T1462" i="12"/>
  <c r="T594" i="12"/>
  <c r="T1627" i="12"/>
  <c r="T111" i="12"/>
  <c r="T1854" i="12"/>
  <c r="T810" i="12"/>
  <c r="T4" i="12"/>
  <c r="T1317" i="12"/>
  <c r="T1612" i="12"/>
  <c r="T1405" i="12"/>
  <c r="T379" i="12"/>
  <c r="S126" i="12"/>
  <c r="T1321" i="12"/>
  <c r="T1340" i="12"/>
  <c r="T641" i="12"/>
  <c r="T1947" i="12"/>
  <c r="T1725" i="12"/>
  <c r="T1985" i="12"/>
  <c r="T1747" i="12"/>
  <c r="T1173" i="12"/>
  <c r="T178" i="12"/>
  <c r="T1994" i="12"/>
  <c r="T1519" i="12"/>
  <c r="T636" i="12"/>
  <c r="T1159" i="12"/>
  <c r="T35" i="12"/>
  <c r="T1503" i="12"/>
  <c r="S61" i="12"/>
  <c r="T873" i="12"/>
  <c r="T31" i="12"/>
  <c r="T965" i="12"/>
  <c r="T19" i="12"/>
  <c r="T791" i="12"/>
  <c r="S75" i="12"/>
  <c r="T735" i="12"/>
  <c r="T1129" i="12"/>
  <c r="T818" i="12"/>
  <c r="T1110" i="12"/>
  <c r="T469" i="12"/>
  <c r="T233" i="12"/>
  <c r="S256" i="12"/>
  <c r="T153" i="12"/>
  <c r="T320" i="12"/>
  <c r="T1105" i="12"/>
  <c r="T1518" i="12"/>
  <c r="T314" i="12"/>
  <c r="T1862" i="12"/>
  <c r="T914" i="12"/>
  <c r="T1477" i="12"/>
  <c r="T1446" i="12"/>
  <c r="T1750" i="12"/>
  <c r="T819" i="12"/>
  <c r="T1130" i="12"/>
  <c r="S21" i="12"/>
  <c r="T1848" i="12"/>
  <c r="T1799" i="12"/>
  <c r="T1412" i="12"/>
  <c r="T1825" i="12"/>
  <c r="T82" i="12"/>
  <c r="T752" i="12"/>
  <c r="S10" i="12"/>
  <c r="T998" i="12"/>
  <c r="T1857" i="12"/>
  <c r="T665" i="12"/>
  <c r="T1247" i="12"/>
  <c r="T1366" i="12"/>
  <c r="T1860" i="12"/>
  <c r="T1342" i="12"/>
  <c r="T1824" i="12"/>
  <c r="T1711" i="12"/>
  <c r="S133" i="12"/>
  <c r="T2000" i="12"/>
  <c r="T1661" i="12"/>
  <c r="T487" i="12"/>
  <c r="T1946" i="12"/>
  <c r="T575" i="12"/>
  <c r="T1266" i="12"/>
  <c r="T1282" i="12"/>
  <c r="T1618" i="12"/>
  <c r="T255" i="12"/>
  <c r="T226" i="12"/>
  <c r="T1622" i="12"/>
  <c r="T851" i="12"/>
  <c r="T1568" i="12"/>
  <c r="T405" i="12"/>
  <c r="T412" i="12"/>
  <c r="T1299" i="12"/>
  <c r="T1139" i="12"/>
  <c r="T236" i="12"/>
  <c r="T1016" i="12"/>
  <c r="T1521" i="12"/>
  <c r="T677" i="12"/>
  <c r="T1940" i="12"/>
  <c r="T1616" i="12"/>
  <c r="T1082" i="12"/>
  <c r="T765" i="12"/>
  <c r="T287" i="12"/>
  <c r="T33" i="12"/>
  <c r="T388" i="12"/>
  <c r="T1875" i="12"/>
  <c r="T1733" i="12"/>
  <c r="T1127" i="12"/>
  <c r="T681" i="12"/>
  <c r="T428" i="12"/>
  <c r="T1565" i="12"/>
  <c r="T703" i="12"/>
  <c r="T17" i="12"/>
  <c r="T1394" i="12"/>
  <c r="T811" i="12"/>
  <c r="T1907" i="12"/>
  <c r="T1604" i="12"/>
  <c r="T551" i="12"/>
  <c r="T1238" i="12"/>
  <c r="T557" i="12"/>
  <c r="T951" i="12"/>
  <c r="T907" i="12"/>
  <c r="T1214" i="12"/>
  <c r="T1034" i="12"/>
  <c r="T115" i="12"/>
  <c r="T1355" i="12"/>
  <c r="S227" i="12"/>
  <c r="T568" i="12"/>
  <c r="T364" i="12"/>
  <c r="S229" i="12"/>
  <c r="T1838" i="12"/>
  <c r="T1865" i="12"/>
  <c r="T1571" i="12"/>
  <c r="T1158" i="12"/>
  <c r="T808" i="12"/>
  <c r="T242" i="12"/>
  <c r="S197" i="12"/>
  <c r="T679" i="12"/>
  <c r="T201" i="12"/>
  <c r="T1626" i="12"/>
  <c r="T109" i="12"/>
  <c r="T1766" i="12"/>
  <c r="T904" i="12"/>
  <c r="S162" i="12"/>
  <c r="T1755" i="12"/>
  <c r="T1558" i="12"/>
  <c r="S96" i="12"/>
  <c r="T97" i="12"/>
  <c r="T134" i="12"/>
  <c r="T1165" i="12"/>
  <c r="T683" i="12"/>
  <c r="T985" i="12"/>
  <c r="T1246" i="12"/>
  <c r="T1344" i="12"/>
  <c r="T1986" i="12"/>
  <c r="T1999" i="12"/>
  <c r="S188" i="12"/>
  <c r="T431" i="12"/>
  <c r="T300" i="12"/>
  <c r="T1442" i="12"/>
  <c r="T366" i="12"/>
  <c r="T844" i="12"/>
  <c r="T1417" i="12"/>
  <c r="T1123" i="12"/>
  <c r="T710" i="12"/>
  <c r="T360" i="12"/>
  <c r="T1004" i="12"/>
  <c r="T1915" i="12"/>
  <c r="S123" i="12"/>
  <c r="T1614" i="12"/>
  <c r="T1072" i="12"/>
  <c r="T218" i="12"/>
  <c r="T1667" i="12"/>
  <c r="T1318" i="12"/>
  <c r="T456" i="12"/>
  <c r="T1196" i="12"/>
  <c r="T1307" i="12"/>
  <c r="T789" i="12"/>
  <c r="S181" i="12"/>
  <c r="T155" i="12"/>
  <c r="T451" i="12"/>
  <c r="T77" i="12"/>
  <c r="T874" i="12"/>
  <c r="T950" i="12"/>
  <c r="T1794" i="12"/>
  <c r="T1846" i="12"/>
  <c r="T1450" i="12"/>
  <c r="T1241" i="12"/>
  <c r="S103" i="12"/>
  <c r="T1201" i="12"/>
  <c r="T942" i="12"/>
  <c r="S272" i="12"/>
  <c r="T1993" i="12"/>
  <c r="T1699" i="12"/>
  <c r="T1286" i="12"/>
  <c r="T936" i="12"/>
  <c r="T1697" i="12"/>
  <c r="T1467" i="12"/>
  <c r="T389" i="12"/>
  <c r="T1166" i="12"/>
  <c r="T624" i="12"/>
  <c r="T1796" i="12"/>
  <c r="T1692" i="12"/>
  <c r="T1407" i="12"/>
  <c r="T1586" i="12"/>
  <c r="T1372" i="12"/>
  <c r="T285" i="12"/>
  <c r="S161" i="12"/>
  <c r="T1075" i="12"/>
  <c r="T1617" i="12"/>
  <c r="T1552" i="12"/>
  <c r="S146" i="12"/>
  <c r="T989" i="12"/>
  <c r="T1677" i="12"/>
  <c r="T977" i="12"/>
  <c r="T1463" i="12"/>
  <c r="T779" i="12"/>
  <c r="T1686" i="12"/>
  <c r="T1842" i="12"/>
  <c r="T1284" i="12"/>
  <c r="T715" i="12"/>
  <c r="S29" i="12"/>
  <c r="T760" i="12"/>
  <c r="T1476" i="12"/>
  <c r="T1445" i="12"/>
  <c r="T711" i="12"/>
  <c r="S73" i="12"/>
  <c r="T1850" i="12"/>
  <c r="T1533" i="12"/>
  <c r="T1055" i="12"/>
  <c r="T737" i="12"/>
  <c r="T507" i="12"/>
  <c r="S204" i="12"/>
  <c r="T718" i="12"/>
  <c r="T688" i="12"/>
  <c r="T1795" i="12"/>
  <c r="T1983" i="12"/>
  <c r="T923" i="12"/>
  <c r="T555" i="12"/>
  <c r="T1364" i="12"/>
  <c r="T1325" i="12"/>
  <c r="T1156" i="12"/>
  <c r="T1003" i="12"/>
  <c r="T1684" i="12"/>
  <c r="S25" i="12"/>
  <c r="T1647" i="12"/>
  <c r="T817" i="12"/>
  <c r="S85" i="12"/>
  <c r="T1582" i="12"/>
  <c r="T912" i="12"/>
  <c r="T378" i="12"/>
  <c r="S189" i="12"/>
  <c r="T1926" i="12"/>
  <c r="T1576" i="12"/>
  <c r="T978" i="12"/>
  <c r="S224" i="12"/>
  <c r="T1029" i="12"/>
  <c r="T423" i="12"/>
  <c r="T1780" i="12"/>
  <c r="T1370" i="12"/>
  <c r="T861" i="12"/>
  <c r="S95" i="12"/>
  <c r="T1672" i="12"/>
  <c r="T690" i="12"/>
  <c r="T778" i="12"/>
  <c r="T230" i="12"/>
  <c r="T1927" i="12"/>
  <c r="T699" i="12"/>
  <c r="S248" i="12"/>
  <c r="T1625" i="12"/>
  <c r="T877" i="12"/>
  <c r="T640" i="12"/>
  <c r="T1459" i="12"/>
  <c r="T911" i="12"/>
  <c r="T1043" i="12"/>
  <c r="T1418" i="12"/>
  <c r="S173" i="12"/>
  <c r="T888" i="12"/>
  <c r="T98" i="12"/>
  <c r="T1573" i="12"/>
  <c r="T1351" i="12"/>
  <c r="T1161" i="12"/>
  <c r="T867" i="12"/>
  <c r="T966" i="12"/>
  <c r="T1128" i="12"/>
  <c r="T1042" i="12"/>
  <c r="S63" i="12"/>
  <c r="T334" i="12"/>
  <c r="T304" i="12"/>
  <c r="S52" i="12"/>
  <c r="T899" i="12"/>
  <c r="T550" i="12"/>
  <c r="T796" i="12"/>
  <c r="T1409" i="12"/>
  <c r="T539" i="12"/>
  <c r="T1354" i="12"/>
  <c r="T65" i="12"/>
  <c r="T931" i="12"/>
  <c r="T910" i="12"/>
  <c r="T1892" i="12"/>
  <c r="T96" i="12"/>
  <c r="S158" i="12"/>
  <c r="T529" i="12"/>
  <c r="T1516" i="12"/>
  <c r="T1823" i="12"/>
  <c r="T1505" i="12"/>
  <c r="T1275" i="12"/>
  <c r="S97" i="12"/>
  <c r="T974" i="12"/>
  <c r="T668" i="12"/>
  <c r="T1027" i="12"/>
  <c r="T678" i="12"/>
  <c r="T1628" i="12"/>
  <c r="T1537" i="12"/>
  <c r="T667" i="12"/>
  <c r="T1675" i="12"/>
  <c r="T433" i="12"/>
  <c r="T1759" i="12"/>
  <c r="T1501" i="12"/>
  <c r="T465" i="12"/>
  <c r="T1749" i="12"/>
  <c r="T1432" i="12"/>
  <c r="T1005" i="12"/>
  <c r="T1423" i="12"/>
  <c r="T403" i="12"/>
  <c r="T664" i="12"/>
  <c r="S261" i="12"/>
  <c r="T367" i="12"/>
  <c r="S132" i="12"/>
  <c r="T1378" i="12"/>
  <c r="T1765" i="12"/>
  <c r="T1031" i="12"/>
  <c r="T1680" i="12"/>
  <c r="T1146" i="12"/>
  <c r="T829" i="12"/>
  <c r="T351" i="12"/>
  <c r="S81" i="12"/>
  <c r="T764" i="12"/>
  <c r="T1939" i="12"/>
  <c r="S11" i="12"/>
  <c r="T526" i="12"/>
  <c r="S80" i="12"/>
  <c r="T1769" i="12"/>
  <c r="T1629" i="12"/>
  <c r="T767" i="12"/>
  <c r="S17" i="12"/>
  <c r="T1458" i="12"/>
  <c r="T1235" i="12"/>
  <c r="T292" i="12"/>
  <c r="T1934" i="12"/>
  <c r="T961" i="12"/>
  <c r="T788" i="12"/>
  <c r="T1045" i="12"/>
  <c r="T947" i="12"/>
  <c r="T830" i="12"/>
  <c r="T1177" i="12"/>
  <c r="T1555" i="12"/>
  <c r="T1514" i="12"/>
  <c r="S122" i="12"/>
  <c r="T1967" i="12"/>
  <c r="T1137" i="12"/>
  <c r="T293" i="12"/>
  <c r="T1902" i="12"/>
  <c r="T1232" i="12"/>
  <c r="T698" i="12"/>
  <c r="T381" i="12"/>
  <c r="T1404" i="12"/>
  <c r="T1896" i="12"/>
  <c r="T1298" i="12"/>
  <c r="T74" i="12"/>
  <c r="T1349" i="12"/>
  <c r="T743" i="12"/>
  <c r="T297" i="12"/>
  <c r="T1690" i="12"/>
  <c r="T1181" i="12"/>
  <c r="T319" i="12"/>
  <c r="T1992" i="12"/>
  <c r="T1010" i="12"/>
  <c r="T1650" i="12"/>
  <c r="T1099" i="12"/>
  <c r="T1737" i="12"/>
  <c r="T1422" i="12"/>
  <c r="T1151" i="12"/>
  <c r="T1494" i="12"/>
  <c r="T723" i="12"/>
  <c r="T1879" i="12"/>
  <c r="T1587" i="12"/>
  <c r="T1470" i="12"/>
  <c r="T1771" i="12"/>
  <c r="T1011" i="12"/>
  <c r="T495" i="12"/>
  <c r="T1208" i="12"/>
  <c r="T482" i="12"/>
  <c r="T869" i="12"/>
  <c r="S199" i="12"/>
  <c r="T1808" i="12"/>
  <c r="T1274" i="12"/>
  <c r="T957" i="12"/>
  <c r="T479" i="12"/>
  <c r="T850" i="12"/>
  <c r="S192" i="12"/>
  <c r="T1925" i="12"/>
  <c r="T295" i="12"/>
  <c r="T972" i="12"/>
  <c r="T1242" i="12"/>
  <c r="T1731" i="12"/>
  <c r="T1382" i="12"/>
  <c r="T520" i="12"/>
  <c r="T1217" i="12"/>
  <c r="T1371" i="12"/>
  <c r="T282" i="12"/>
  <c r="T1958" i="12"/>
  <c r="T1549" i="12"/>
  <c r="T1982" i="12"/>
  <c r="T440" i="12"/>
  <c r="T701" i="12"/>
  <c r="T135" i="12"/>
  <c r="T1800" i="12"/>
  <c r="T638" i="12"/>
  <c r="T939" i="12"/>
  <c r="T1944" i="12"/>
  <c r="T1109" i="12"/>
  <c r="T1935" i="12"/>
  <c r="T275" i="12"/>
  <c r="T1176" i="12"/>
  <c r="S62" i="12"/>
  <c r="T559" i="12"/>
  <c r="T1028" i="12"/>
  <c r="T1570" i="12"/>
  <c r="T494" i="12"/>
  <c r="T1676" i="12"/>
  <c r="T1545" i="12"/>
  <c r="T1251" i="12"/>
  <c r="T838" i="12"/>
  <c r="T488" i="12"/>
  <c r="T1740" i="12"/>
  <c r="S53" i="12"/>
  <c r="S203" i="12"/>
  <c r="T1452" i="12"/>
  <c r="T1449" i="12"/>
  <c r="T422" i="12"/>
  <c r="T740" i="12"/>
  <c r="T1988" i="12"/>
  <c r="T725" i="12"/>
  <c r="T1497" i="12"/>
  <c r="T702" i="12"/>
  <c r="T426" i="12"/>
  <c r="T1602" i="12"/>
  <c r="T1267" i="12"/>
  <c r="S125" i="12"/>
  <c r="T824" i="12"/>
  <c r="T1836" i="12"/>
  <c r="T1509" i="12"/>
  <c r="T775" i="12"/>
  <c r="T137" i="12"/>
  <c r="T1914" i="12"/>
  <c r="T1597" i="12"/>
  <c r="T1119" i="12"/>
  <c r="T801" i="12"/>
  <c r="T571" i="12"/>
  <c r="T63" i="12"/>
  <c r="T270" i="12"/>
  <c r="T1959" i="12"/>
  <c r="T1513" i="12"/>
  <c r="T323" i="12"/>
  <c r="T102" i="12"/>
  <c r="T1535" i="12"/>
  <c r="T833" i="12"/>
  <c r="T59" i="12"/>
  <c r="T1975" i="12"/>
  <c r="T945" i="12"/>
  <c r="T1955" i="12"/>
  <c r="S46" i="12"/>
  <c r="T781" i="12"/>
  <c r="T1666" i="12"/>
  <c r="T1374" i="12"/>
  <c r="T1361" i="12"/>
  <c r="T318" i="12"/>
  <c r="T1273" i="12"/>
  <c r="T714" i="12"/>
  <c r="S117" i="12"/>
  <c r="T687" i="12"/>
  <c r="T1820" i="12"/>
  <c r="T1698" i="12"/>
  <c r="T1134" i="12"/>
  <c r="T976" i="12"/>
  <c r="T442" i="12"/>
  <c r="T637" i="12"/>
  <c r="T671" i="12"/>
  <c r="T353" i="12"/>
  <c r="T635" i="12"/>
  <c r="S251" i="12"/>
  <c r="T1870" i="12"/>
  <c r="T1840" i="12"/>
  <c r="T922" i="12"/>
  <c r="T413" i="12"/>
  <c r="T452" i="12"/>
  <c r="T1224" i="12"/>
  <c r="S258" i="12"/>
  <c r="T1293" i="12"/>
  <c r="T1408" i="12"/>
  <c r="T1710" i="12"/>
  <c r="S184" i="12"/>
  <c r="S90" i="12"/>
  <c r="T146" i="12"/>
  <c r="T260" i="12"/>
  <c r="T182" i="12"/>
  <c r="T158" i="12"/>
  <c r="T1589" i="12"/>
  <c r="T601" i="12"/>
  <c r="S76" i="12"/>
  <c r="T432" i="12"/>
  <c r="T766" i="12"/>
  <c r="T340" i="12"/>
  <c r="T694" i="12"/>
  <c r="T1291" i="12"/>
  <c r="T1174" i="12"/>
  <c r="T1642" i="12"/>
  <c r="T1858" i="12"/>
  <c r="T1802" i="12"/>
  <c r="T1884" i="12"/>
  <c r="T497" i="12"/>
  <c r="T107" i="12"/>
  <c r="T1262" i="12"/>
  <c r="T592" i="12"/>
  <c r="T1948" i="12"/>
  <c r="T45" i="12"/>
  <c r="T1606" i="12"/>
  <c r="T1256" i="12"/>
  <c r="T658" i="12"/>
  <c r="S119" i="12"/>
  <c r="T709" i="12"/>
  <c r="S135" i="12"/>
  <c r="T1968" i="12"/>
  <c r="T1050" i="12"/>
  <c r="T541" i="12"/>
  <c r="T1220" i="12"/>
  <c r="T1352" i="12"/>
  <c r="T370" i="12"/>
  <c r="T1489" i="12"/>
  <c r="T1112" i="12"/>
  <c r="S260" i="12"/>
  <c r="S149" i="12"/>
  <c r="S139" i="12"/>
  <c r="T1067" i="12"/>
  <c r="T310" i="12"/>
  <c r="T514" i="12"/>
  <c r="T1124" i="12"/>
  <c r="T1785" i="12"/>
  <c r="T813" i="12"/>
  <c r="T1116" i="12"/>
  <c r="S58" i="12"/>
  <c r="T1903" i="12"/>
  <c r="T1073" i="12"/>
  <c r="T814" i="12"/>
  <c r="T841" i="12"/>
  <c r="T547" i="12"/>
  <c r="T1868" i="12"/>
  <c r="T1887" i="12"/>
  <c r="T1569" i="12"/>
  <c r="T1339" i="12"/>
  <c r="T1285" i="12"/>
  <c r="T324" i="12"/>
  <c r="T1520" i="12"/>
  <c r="T602" i="12"/>
  <c r="T1091" i="12"/>
  <c r="T742" i="12"/>
  <c r="T1964" i="12"/>
  <c r="T1601" i="12"/>
  <c r="T731" i="12"/>
  <c r="T1538" i="12"/>
  <c r="S130" i="12"/>
  <c r="T1211" i="12"/>
  <c r="T316" i="12"/>
  <c r="T653" i="12"/>
  <c r="T2001" i="12"/>
  <c r="T484" i="12"/>
  <c r="T1133" i="12"/>
  <c r="T535" i="12"/>
  <c r="T618" i="12"/>
  <c r="T1090" i="12"/>
  <c r="T971" i="12"/>
  <c r="T22" i="12"/>
  <c r="T1144" i="12"/>
  <c r="T418" i="12"/>
  <c r="T1829" i="12"/>
  <c r="T1095" i="12"/>
  <c r="T393" i="12"/>
  <c r="T1396" i="12"/>
  <c r="T1917" i="12"/>
  <c r="T1439" i="12"/>
  <c r="T1121" i="12"/>
  <c r="T891" i="12"/>
  <c r="S32" i="12"/>
  <c r="T590" i="12"/>
  <c r="S112" i="12"/>
  <c r="T1833" i="12"/>
  <c r="T643" i="12"/>
  <c r="T294" i="12"/>
  <c r="T1855" i="12"/>
  <c r="T1153" i="12"/>
  <c r="T283" i="12"/>
  <c r="T1209" i="12"/>
  <c r="T1464" i="12"/>
  <c r="S255" i="12"/>
  <c r="T1641" i="12"/>
  <c r="S180" i="12"/>
  <c r="T1815" i="12"/>
  <c r="T438" i="12"/>
  <c r="T849" i="12"/>
  <c r="T1685" i="12"/>
  <c r="T761" i="12"/>
  <c r="T1581" i="12"/>
  <c r="T209" i="12"/>
  <c r="T468" i="12"/>
  <c r="T1748" i="12"/>
  <c r="T1671" i="12"/>
  <c r="T969" i="12"/>
  <c r="T675" i="12"/>
  <c r="T262" i="12"/>
  <c r="T604" i="12"/>
  <c r="T673" i="12"/>
  <c r="T443" i="12"/>
  <c r="T1831" i="12"/>
  <c r="T1385" i="12"/>
  <c r="T1245" i="12"/>
  <c r="T383" i="12"/>
  <c r="T380" i="12"/>
  <c r="T562" i="12"/>
  <c r="T240" i="12"/>
  <c r="T771" i="12"/>
  <c r="S120" i="12"/>
  <c r="T1517" i="12"/>
  <c r="T578" i="12"/>
  <c r="T1198" i="12"/>
  <c r="T680" i="12"/>
  <c r="T986" i="12"/>
  <c r="T603" i="12"/>
  <c r="T1534" i="12"/>
  <c r="T621" i="12"/>
  <c r="T746" i="12"/>
  <c r="T662" i="12"/>
  <c r="T600" i="12"/>
  <c r="T1730" i="12"/>
  <c r="T490" i="12"/>
  <c r="S202" i="12"/>
  <c r="S68" i="12"/>
  <c r="T1265" i="12"/>
  <c r="T421" i="12"/>
  <c r="T500" i="12"/>
  <c r="T1360" i="12"/>
  <c r="T826" i="12"/>
  <c r="T509" i="12"/>
  <c r="S159" i="12"/>
  <c r="T540" i="12"/>
  <c r="T1426" i="12"/>
  <c r="S28" i="12"/>
  <c r="T1989" i="12"/>
  <c r="T1383" i="12"/>
  <c r="T1818" i="12"/>
  <c r="T95" i="12"/>
  <c r="T1793" i="12"/>
  <c r="T279" i="12"/>
  <c r="T478" i="12"/>
  <c r="T1419" i="12"/>
  <c r="T1172" i="12"/>
  <c r="T1410" i="12"/>
  <c r="T288" i="12"/>
  <c r="T142" i="12"/>
  <c r="T623" i="12"/>
  <c r="T1420" i="12"/>
  <c r="T1634" i="12"/>
  <c r="T558" i="12"/>
  <c r="S64" i="12"/>
  <c r="T1609" i="12"/>
  <c r="T1315" i="12"/>
  <c r="T902" i="12"/>
  <c r="T552" i="12"/>
  <c r="T66" i="12"/>
  <c r="S101" i="12"/>
  <c r="T251" i="12"/>
  <c r="T1806" i="12"/>
  <c r="T1264" i="12"/>
  <c r="T346" i="12"/>
  <c r="T1859" i="12"/>
  <c r="T1510" i="12"/>
  <c r="T648" i="12"/>
  <c r="T18" i="12"/>
  <c r="T1499" i="12"/>
  <c r="T587" i="12"/>
  <c r="T238" i="12"/>
  <c r="T1704" i="12"/>
  <c r="T1987" i="12"/>
  <c r="T1790" i="12"/>
  <c r="T1619" i="12"/>
  <c r="T439" i="12"/>
  <c r="T435" i="12"/>
  <c r="T1942" i="12"/>
  <c r="T522" i="12"/>
  <c r="T1708" i="12"/>
  <c r="S234" i="12"/>
  <c r="T1100" i="12"/>
  <c r="T1393" i="12"/>
  <c r="T549" i="12"/>
  <c r="T327" i="12"/>
  <c r="S185" i="12"/>
  <c r="T1978" i="12"/>
  <c r="T772" i="12"/>
  <c r="T1804" i="12"/>
  <c r="T1889" i="12"/>
  <c r="S41" i="12"/>
  <c r="T1605" i="12"/>
  <c r="T999" i="12"/>
  <c r="T1065" i="12"/>
  <c r="T51" i="12"/>
  <c r="T1949" i="12"/>
  <c r="T1087" i="12"/>
  <c r="T385" i="12"/>
  <c r="T1970" i="12"/>
  <c r="T1714" i="12"/>
  <c r="S266" i="12"/>
  <c r="T1225" i="12"/>
  <c r="T1723" i="12"/>
  <c r="T828" i="12"/>
  <c r="T237" i="12"/>
  <c r="T149" i="12"/>
  <c r="T92" i="12"/>
  <c r="T390" i="12"/>
  <c r="T1377" i="12"/>
  <c r="T1758" i="12"/>
  <c r="T650" i="12"/>
  <c r="T815" i="12"/>
  <c r="T802" i="12"/>
  <c r="T777" i="12"/>
  <c r="T1207" i="12"/>
  <c r="T655" i="12"/>
  <c r="T1451" i="12"/>
  <c r="T172" i="12"/>
  <c r="T917" i="12"/>
  <c r="T1559" i="12"/>
  <c r="T975" i="12"/>
  <c r="T1739" i="12"/>
  <c r="S230" i="12"/>
  <c r="T1528" i="12"/>
  <c r="T108" i="12"/>
  <c r="T1189" i="12"/>
  <c r="T455" i="12"/>
  <c r="T780" i="12"/>
  <c r="T1594" i="12"/>
  <c r="T1277" i="12"/>
  <c r="T799" i="12"/>
  <c r="T481" i="12"/>
  <c r="T187" i="12"/>
  <c r="S38" i="12"/>
  <c r="S94" i="12"/>
  <c r="T1639" i="12"/>
  <c r="T1193" i="12"/>
  <c r="S131" i="12"/>
  <c r="T580" i="12"/>
  <c r="T1215" i="12"/>
  <c r="T513" i="12"/>
  <c r="T564" i="12"/>
  <c r="T1389" i="12"/>
  <c r="S221" i="12"/>
  <c r="T1443" i="12"/>
  <c r="T617" i="12"/>
  <c r="T1662" i="12"/>
  <c r="T1773" i="12"/>
  <c r="T1231" i="12"/>
  <c r="T1331" i="12"/>
  <c r="T1814" i="12"/>
  <c r="T1682" i="12"/>
  <c r="T1111" i="12"/>
  <c r="T1779" i="12"/>
  <c r="S236" i="12"/>
  <c r="T1080" i="12"/>
  <c r="T354" i="12"/>
  <c r="T741" i="12"/>
  <c r="T151" i="12"/>
  <c r="T656" i="12"/>
  <c r="T26" i="12"/>
  <c r="S45" i="12"/>
  <c r="T1670" i="12"/>
  <c r="T1320" i="12"/>
  <c r="T722" i="12"/>
  <c r="S263" i="12"/>
  <c r="T1191" i="12"/>
  <c r="T745" i="12"/>
  <c r="T812" i="12"/>
  <c r="T605" i="12"/>
  <c r="T1572" i="12"/>
  <c r="T1416" i="12"/>
  <c r="T434" i="12"/>
  <c r="S226" i="12"/>
  <c r="T836" i="12"/>
  <c r="T506" i="12"/>
  <c r="T645" i="12"/>
  <c r="T639" i="12"/>
  <c r="T1278" i="12"/>
  <c r="T1107" i="12"/>
  <c r="T1148" i="12"/>
  <c r="T1718" i="12"/>
  <c r="T1624" i="12"/>
  <c r="T619" i="12"/>
  <c r="T1920" i="12"/>
  <c r="T103" i="12"/>
  <c r="T943" i="12"/>
  <c r="S177" i="12"/>
  <c r="T1954" i="12"/>
  <c r="T878" i="12"/>
  <c r="S176" i="12"/>
  <c r="T1929" i="12"/>
  <c r="T1635" i="12"/>
  <c r="T1222" i="12"/>
  <c r="T872" i="12"/>
  <c r="T274" i="12"/>
  <c r="S277" i="12"/>
  <c r="T325" i="12"/>
  <c r="T684" i="12"/>
  <c r="T1584" i="12"/>
  <c r="T666" i="12"/>
  <c r="T157" i="12"/>
  <c r="T1830" i="12"/>
  <c r="T968" i="12"/>
  <c r="S194" i="12"/>
  <c r="T1819" i="12"/>
  <c r="T386" i="12"/>
  <c r="T391" i="12"/>
  <c r="S55" i="12"/>
  <c r="T477" i="12"/>
  <c r="T1205" i="12"/>
  <c r="T1154" i="12"/>
  <c r="T164" i="12"/>
  <c r="T563" i="12"/>
  <c r="T446" i="12"/>
  <c r="T659" i="12"/>
  <c r="T906" i="12"/>
  <c r="S208" i="12"/>
  <c r="S22" i="12"/>
  <c r="S168" i="12"/>
  <c r="T1713" i="12"/>
  <c r="T1454" i="12"/>
  <c r="T784" i="12"/>
  <c r="T170" i="12"/>
  <c r="S141" i="12"/>
  <c r="T1798" i="12"/>
  <c r="T1448" i="12"/>
  <c r="T1388" i="12"/>
  <c r="T1979" i="12"/>
  <c r="T901" i="12"/>
  <c r="T1678" i="12"/>
  <c r="T1136" i="12"/>
  <c r="T250" i="12"/>
  <c r="T707" i="12"/>
  <c r="T358" i="12"/>
  <c r="T1919" i="12"/>
  <c r="T347" i="12"/>
  <c r="T937" i="12"/>
  <c r="T1309" i="12"/>
  <c r="T626" i="12"/>
  <c r="T1837" i="12"/>
  <c r="T1523" i="12"/>
  <c r="T713" i="12"/>
  <c r="S195" i="12"/>
  <c r="T1638" i="12"/>
  <c r="T1933" i="12"/>
  <c r="T916" i="12"/>
  <c r="T1743" i="12"/>
  <c r="T1203" i="12"/>
  <c r="T924" i="12"/>
  <c r="T1546" i="12"/>
  <c r="T695" i="12"/>
  <c r="T1227" i="12"/>
  <c r="S70" i="12"/>
  <c r="T1272" i="12"/>
  <c r="T546" i="12"/>
  <c r="T1957" i="12"/>
  <c r="T1223" i="12"/>
  <c r="T521" i="12"/>
  <c r="S83" i="12"/>
  <c r="S60" i="12"/>
  <c r="T1567" i="12"/>
  <c r="T1249" i="12"/>
  <c r="T1019" i="12"/>
  <c r="S232" i="12"/>
  <c r="T1230" i="12"/>
  <c r="T1712" i="12"/>
  <c r="T797" i="12"/>
  <c r="T584" i="12"/>
  <c r="T179" i="12"/>
  <c r="T979" i="12"/>
  <c r="T855" i="12"/>
  <c r="T990" i="12"/>
  <c r="T1856" i="12"/>
  <c r="T1427" i="12"/>
  <c r="T331" i="12"/>
  <c r="T234" i="12"/>
  <c r="T700" i="12"/>
  <c r="T1329" i="12"/>
  <c r="T485" i="12"/>
  <c r="T876" i="12"/>
  <c r="T1424" i="12"/>
  <c r="T890" i="12"/>
  <c r="T573" i="12"/>
  <c r="S207" i="12"/>
  <c r="T932" i="12"/>
  <c r="T1490" i="12"/>
  <c r="S163" i="12"/>
  <c r="T1541" i="12"/>
  <c r="T935" i="12"/>
  <c r="T489" i="12"/>
  <c r="T1882" i="12"/>
  <c r="T1373" i="12"/>
  <c r="T511" i="12"/>
  <c r="T1132" i="12"/>
  <c r="T1202" i="12"/>
  <c r="T1835" i="12"/>
  <c r="T1775" i="12"/>
  <c r="T249" i="12"/>
  <c r="S89" i="12"/>
  <c r="T306" i="12"/>
  <c r="T524" i="12"/>
  <c r="T1261" i="12"/>
  <c r="T920" i="12"/>
  <c r="T1453" i="12"/>
  <c r="T1248" i="12"/>
  <c r="T1643" i="12"/>
  <c r="T371" i="12"/>
  <c r="S150" i="12"/>
  <c r="T1400" i="12"/>
  <c r="T674" i="12"/>
  <c r="S190" i="12"/>
  <c r="T1863" i="12"/>
  <c r="T1673" i="12"/>
  <c r="T1379" i="12"/>
  <c r="T1478" i="12"/>
  <c r="T1640" i="12"/>
  <c r="T1554" i="12"/>
  <c r="S49" i="12"/>
  <c r="T846" i="12"/>
  <c r="T816" i="12"/>
  <c r="S42" i="12"/>
  <c r="T1411" i="12"/>
  <c r="T1062" i="12"/>
  <c r="T200" i="12"/>
  <c r="T1921" i="12"/>
  <c r="T1051" i="12"/>
  <c r="T1683" i="12"/>
  <c r="T1250" i="12"/>
  <c r="T1213" i="12"/>
  <c r="T1063" i="12"/>
  <c r="S50" i="12"/>
  <c r="T195" i="12"/>
  <c r="T118" i="12"/>
  <c r="T1813" i="12"/>
  <c r="T1811" i="12"/>
  <c r="T1583" i="12"/>
  <c r="S37" i="12"/>
  <c r="T848" i="12"/>
  <c r="T189" i="12"/>
  <c r="T1512" i="12"/>
  <c r="T871" i="12"/>
  <c r="T794" i="12"/>
  <c r="T1281" i="12"/>
  <c r="T1188" i="12"/>
  <c r="T1726" i="12"/>
  <c r="T30" i="12"/>
  <c r="S15" i="12"/>
  <c r="T1122" i="12"/>
  <c r="T190" i="12"/>
  <c r="T1097" i="12"/>
  <c r="T1595" i="12"/>
  <c r="T1294" i="12"/>
  <c r="T1347" i="12"/>
  <c r="S152" i="12"/>
  <c r="T987" i="12"/>
  <c r="T1637" i="12"/>
  <c r="T1498" i="12"/>
  <c r="T1195" i="12"/>
  <c r="T1674" i="12"/>
  <c r="T1700" i="12"/>
  <c r="S231" i="12"/>
  <c r="T881" i="12"/>
  <c r="T1276" i="12"/>
  <c r="T1466" i="12"/>
  <c r="T1659" i="12"/>
  <c r="T1093" i="12"/>
  <c r="T553" i="12"/>
  <c r="T1437" i="12"/>
  <c r="T1580" i="12"/>
  <c r="T473" i="12"/>
  <c r="T420" i="12"/>
  <c r="T148" i="12"/>
  <c r="T1590" i="12"/>
  <c r="T628" i="12"/>
  <c r="T1479" i="12"/>
  <c r="T483" i="12"/>
  <c r="S222" i="12"/>
  <c r="T1845" i="12"/>
  <c r="T362" i="12"/>
  <c r="T1429" i="12"/>
  <c r="T267" i="12"/>
  <c r="T596" i="12"/>
  <c r="T938" i="12"/>
  <c r="T1292" i="12"/>
  <c r="S8" i="12"/>
  <c r="T1327" i="12"/>
  <c r="T1314" i="12"/>
  <c r="S238" i="12"/>
  <c r="T1991" i="12"/>
  <c r="T1289" i="12"/>
  <c r="T995" i="12"/>
  <c r="T582" i="12"/>
  <c r="T216" i="12"/>
  <c r="T268" i="12"/>
  <c r="T1787" i="12"/>
  <c r="S84" i="12"/>
  <c r="T1486" i="12"/>
  <c r="T944" i="12"/>
  <c r="T154" i="12"/>
  <c r="T1539" i="12"/>
  <c r="T1190" i="12"/>
  <c r="T328" i="12"/>
  <c r="T436" i="12"/>
  <c r="T1179" i="12"/>
  <c r="T1974" i="12"/>
  <c r="T738" i="12"/>
  <c r="T929" i="12"/>
  <c r="S175" i="12"/>
  <c r="T1876" i="12"/>
  <c r="T1557" i="12"/>
  <c r="T1593" i="12"/>
  <c r="T734" i="12"/>
  <c r="T1724" i="12"/>
  <c r="T915" i="12"/>
  <c r="T313" i="12"/>
  <c r="S39" i="12"/>
  <c r="T879" i="12"/>
  <c r="S113" i="12"/>
  <c r="T1890" i="12"/>
  <c r="T988" i="12"/>
  <c r="T1543" i="12"/>
  <c r="T1180" i="12"/>
  <c r="T1658" i="12"/>
  <c r="T1341" i="12"/>
  <c r="T863" i="12"/>
  <c r="T545" i="12"/>
  <c r="T315" i="12"/>
  <c r="S86" i="12"/>
  <c r="T245" i="12"/>
  <c r="T1038" i="12"/>
  <c r="T496" i="12"/>
  <c r="T1036" i="12"/>
  <c r="T956" i="12"/>
  <c r="T1279" i="12"/>
  <c r="T577" i="12"/>
  <c r="T964" i="12"/>
  <c r="T213" i="12"/>
  <c r="T751" i="12"/>
  <c r="T1192" i="12"/>
  <c r="T368" i="12"/>
  <c r="T1330" i="12"/>
  <c r="T1303" i="12"/>
  <c r="T862" i="12"/>
  <c r="T1547" i="12"/>
  <c r="T1430" i="12"/>
  <c r="T106" i="12"/>
  <c r="T1069" i="12"/>
  <c r="T276" i="12"/>
  <c r="T1930" i="12"/>
  <c r="T88" i="12"/>
  <c r="T1649" i="12"/>
  <c r="T805" i="12"/>
  <c r="T199" i="12"/>
  <c r="T1744" i="12"/>
  <c r="T1210" i="12"/>
  <c r="T893" i="12"/>
  <c r="T415" i="12"/>
  <c r="S193" i="12"/>
  <c r="T1164" i="12"/>
  <c r="T2003" i="12"/>
  <c r="T1861" i="12"/>
  <c r="T1255" i="12"/>
  <c r="T809" i="12"/>
  <c r="T1212" i="12"/>
  <c r="T1693" i="12"/>
  <c r="T831" i="12"/>
  <c r="T129" i="12"/>
  <c r="T1522" i="12"/>
  <c r="T1435" i="12"/>
  <c r="T8" i="12"/>
  <c r="T419" i="12"/>
  <c r="T1575" i="12"/>
  <c r="T1288" i="12"/>
  <c r="T887" i="12"/>
  <c r="T1323" i="12"/>
  <c r="T408" i="12"/>
  <c r="T941" i="12"/>
  <c r="T399" i="12"/>
  <c r="T1365" i="12"/>
  <c r="T1611" i="12"/>
  <c r="T1007" i="12"/>
  <c r="T1720" i="12"/>
  <c r="T994" i="12"/>
  <c r="T1381" i="12"/>
  <c r="T647" i="12"/>
  <c r="T1932" i="12"/>
  <c r="T1786" i="12"/>
  <c r="T1469" i="12"/>
  <c r="T991" i="12"/>
  <c r="T1362" i="12"/>
  <c r="S74" i="12"/>
  <c r="S273" i="12"/>
  <c r="T807" i="12"/>
  <c r="T361" i="12"/>
  <c r="T1754" i="12"/>
  <c r="S253" i="12"/>
  <c r="T1894" i="12"/>
  <c r="T1032" i="12"/>
  <c r="T1729" i="12"/>
  <c r="T1883" i="12"/>
  <c r="T1306" i="12"/>
  <c r="T447" i="12"/>
  <c r="T1406" i="12"/>
  <c r="T832" i="12"/>
  <c r="T1457" i="12"/>
  <c r="T518" i="12"/>
  <c r="T880" i="12"/>
  <c r="T1473" i="12"/>
  <c r="T894" i="12"/>
  <c r="T1363" i="12"/>
  <c r="T692" i="12"/>
  <c r="T1301" i="12"/>
  <c r="T892" i="12"/>
  <c r="T1387" i="12"/>
  <c r="T825" i="12"/>
  <c r="T183" i="12"/>
  <c r="T1071" i="12"/>
  <c r="S241" i="12"/>
  <c r="T868" i="12"/>
  <c r="T1006" i="12"/>
  <c r="T336" i="12"/>
  <c r="T476" i="12"/>
  <c r="T1763" i="12"/>
  <c r="T1350" i="12"/>
  <c r="T1000" i="12"/>
  <c r="T402" i="12"/>
  <c r="T206" i="12"/>
  <c r="T453" i="12"/>
  <c r="T359" i="12"/>
  <c r="T10" i="12"/>
  <c r="T934" i="12"/>
  <c r="T769" i="12"/>
  <c r="T1150" i="12"/>
  <c r="T749" i="12"/>
  <c r="T395" i="12"/>
  <c r="T1302" i="12"/>
  <c r="T706" i="12"/>
  <c r="T1770" i="12"/>
  <c r="T1867" i="12"/>
  <c r="T150" i="12"/>
  <c r="T1336" i="12"/>
  <c r="T610" i="12"/>
  <c r="S12" i="12"/>
  <c r="T1287" i="12"/>
  <c r="T585" i="12"/>
  <c r="T291" i="12"/>
  <c r="T396" i="12"/>
  <c r="T1631" i="12"/>
  <c r="T1313" i="12"/>
  <c r="T1083" i="12"/>
  <c r="S220" i="12"/>
  <c r="T782" i="12"/>
  <c r="S240" i="12"/>
  <c r="T52" i="12"/>
  <c r="T835" i="12"/>
  <c r="T486" i="12"/>
  <c r="T284" i="12"/>
  <c r="T1345" i="12"/>
  <c r="T475" i="12"/>
  <c r="T534" i="12"/>
  <c r="T1762" i="12"/>
  <c r="T1140" i="12"/>
  <c r="S40" i="12"/>
  <c r="T1077" i="12"/>
  <c r="T595" i="12"/>
  <c r="T1886" i="12"/>
  <c r="T572" i="12"/>
  <c r="T918" i="12"/>
  <c r="T1553" i="12"/>
  <c r="T1810" i="12"/>
  <c r="S142" i="12"/>
  <c r="T1199" i="12"/>
  <c r="T369" i="12"/>
  <c r="T1636" i="12"/>
  <c r="T1646" i="12"/>
  <c r="T1488" i="12"/>
  <c r="T954" i="12"/>
  <c r="T1149" i="12"/>
  <c r="T1183" i="12"/>
  <c r="T865" i="12"/>
  <c r="T1147" i="12"/>
  <c r="T581" i="12"/>
  <c r="T87" i="12"/>
  <c r="S9" i="12"/>
  <c r="T1434" i="12"/>
  <c r="T925" i="12"/>
  <c r="S143" i="12"/>
  <c r="T1736" i="12"/>
  <c r="T754" i="12"/>
  <c r="T71" i="12"/>
  <c r="T1337" i="12"/>
  <c r="T1415" i="12"/>
  <c r="T1441" i="12"/>
  <c r="T1475" i="12"/>
  <c r="T27" i="12"/>
  <c r="T55" i="12"/>
  <c r="T1695" i="12"/>
  <c r="T729" i="12"/>
  <c r="T1022" i="12"/>
  <c r="T427" i="12"/>
  <c r="T1367" i="12"/>
  <c r="T1715" i="12"/>
  <c r="T1598" i="12"/>
  <c r="T363" i="12"/>
  <c r="T627" i="12"/>
  <c r="S179" i="12"/>
  <c r="T504" i="12"/>
  <c r="T1009" i="12"/>
  <c r="T229" i="12"/>
  <c r="T1774" i="12"/>
  <c r="T1104" i="12"/>
  <c r="T570" i="12"/>
  <c r="T269" i="12"/>
  <c r="T644" i="12"/>
  <c r="T1768" i="12"/>
  <c r="T1170" i="12"/>
  <c r="T265" i="12"/>
  <c r="T1221" i="12"/>
  <c r="T615" i="12"/>
  <c r="S153" i="12"/>
  <c r="T1562" i="12"/>
  <c r="T1053" i="12"/>
  <c r="T223" i="12"/>
  <c r="T1864" i="12"/>
  <c r="T882" i="12"/>
  <c r="T1962" i="12"/>
  <c r="T747" i="12"/>
  <c r="T528" i="12"/>
  <c r="S5" i="12"/>
  <c r="T437" i="12"/>
  <c r="T1491" i="12"/>
  <c r="T822" i="12"/>
  <c r="T307" i="12"/>
  <c r="T790" i="12"/>
  <c r="T330" i="12"/>
  <c r="T1226" i="12"/>
  <c r="T243" i="12"/>
  <c r="T1866" i="12"/>
  <c r="S16" i="12"/>
  <c r="T1585" i="12"/>
  <c r="T1326" i="12"/>
  <c r="T1353" i="12"/>
  <c r="T1059" i="12"/>
  <c r="T646" i="12"/>
  <c r="T296" i="12"/>
  <c r="T620" i="12"/>
  <c r="T1851" i="12"/>
  <c r="T1797" i="12"/>
  <c r="T167" i="12"/>
  <c r="S252" i="12"/>
  <c r="T1114" i="12"/>
  <c r="T1603" i="12"/>
  <c r="T1254" i="12"/>
  <c r="T392" i="12"/>
  <c r="T804" i="12"/>
  <c r="T1243" i="12"/>
  <c r="T651" i="12"/>
  <c r="T686" i="12"/>
  <c r="T38" i="12"/>
  <c r="S140" i="12"/>
  <c r="T949" i="12"/>
  <c r="T1290" i="12"/>
  <c r="T544" i="12"/>
  <c r="T350" i="12"/>
  <c r="T1924" i="12"/>
  <c r="T898" i="12"/>
  <c r="T1898" i="12"/>
  <c r="T1395" i="12"/>
  <c r="T1492" i="12"/>
  <c r="T1656" i="12"/>
  <c r="T930" i="12"/>
  <c r="T1380" i="12"/>
  <c r="T1607" i="12"/>
  <c r="T905" i="12"/>
  <c r="T611" i="12"/>
  <c r="S198" i="12"/>
  <c r="T1951" i="12"/>
  <c r="T1633" i="12"/>
  <c r="T1403" i="12"/>
  <c r="S225" i="12"/>
  <c r="T1102" i="12"/>
  <c r="T560" i="12"/>
  <c r="T1436" i="12"/>
  <c r="T1155" i="12"/>
  <c r="T806" i="12"/>
  <c r="T48" i="12"/>
  <c r="T1665" i="12"/>
  <c r="T795" i="12"/>
  <c r="T1706" i="12"/>
  <c r="T1969" i="12"/>
  <c r="T417" i="12"/>
  <c r="T474" i="12"/>
  <c r="T356" i="12"/>
  <c r="T1113" i="12"/>
  <c r="T533" i="12"/>
  <c r="T1162" i="12"/>
  <c r="T1334" i="12"/>
  <c r="T1041" i="12"/>
  <c r="T1312" i="12"/>
  <c r="T689" i="12"/>
  <c r="T430" i="12"/>
  <c r="T1260" i="12"/>
  <c r="T1481" i="12"/>
  <c r="T1187" i="12"/>
  <c r="T774" i="12"/>
  <c r="T424" i="12"/>
  <c r="T1185" i="12"/>
  <c r="T955" i="12"/>
  <c r="T654" i="12"/>
  <c r="S144" i="12"/>
  <c r="T1897" i="12"/>
  <c r="T1757" i="12"/>
  <c r="T895" i="12"/>
  <c r="T1074" i="12"/>
  <c r="T1200" i="12"/>
  <c r="T1283" i="12"/>
  <c r="T1608" i="12"/>
  <c r="T606" i="12"/>
  <c r="T1688" i="12"/>
  <c r="T903" i="12"/>
  <c r="T1756" i="12"/>
  <c r="T963" i="12"/>
  <c r="T309" i="12"/>
  <c r="T697" i="12"/>
  <c r="T1118" i="12"/>
  <c r="T1026" i="12"/>
  <c r="T1086" i="12"/>
  <c r="T842" i="12"/>
  <c r="T516" i="12"/>
  <c r="T770" i="12"/>
  <c r="S67" i="12"/>
  <c r="S264" i="12"/>
  <c r="T1777" i="12"/>
  <c r="T933" i="12"/>
  <c r="T247" i="12"/>
  <c r="T1872" i="12"/>
  <c r="T1338" i="12"/>
  <c r="T1021" i="12"/>
  <c r="T543" i="12"/>
  <c r="S257" i="12"/>
  <c r="T43" i="12"/>
  <c r="S205" i="12"/>
  <c r="S174" i="12"/>
  <c r="T1895" i="12"/>
  <c r="S259" i="12"/>
  <c r="T959" i="12"/>
  <c r="T1138" i="12"/>
  <c r="T1332" i="12"/>
  <c r="T1206" i="12"/>
  <c r="T1843" i="12"/>
  <c r="T1047" i="12"/>
  <c r="T491" i="12"/>
  <c r="T105" i="12"/>
  <c r="S183" i="12"/>
  <c r="T1135" i="12"/>
  <c r="T305" i="12"/>
  <c r="T1252" i="12"/>
  <c r="T1070" i="12"/>
  <c r="T400" i="12"/>
  <c r="T852" i="12"/>
  <c r="T1827" i="12"/>
  <c r="T1414" i="12"/>
  <c r="T1064" i="12"/>
  <c r="T466" i="12"/>
  <c r="S206" i="12"/>
  <c r="T517" i="12"/>
  <c r="T1772" i="12"/>
  <c r="T1776" i="12"/>
  <c r="T858" i="12"/>
  <c r="T349" i="12"/>
  <c r="S44" i="12"/>
  <c r="T1160" i="12"/>
  <c r="T258" i="12"/>
  <c r="T1108" i="12"/>
  <c r="T165" i="12"/>
  <c r="T1620" i="12"/>
  <c r="T1953" i="12"/>
  <c r="T1126" i="12"/>
  <c r="T1324" i="12"/>
  <c r="T1971" i="12"/>
  <c r="T719" i="12"/>
  <c r="T1035" i="12"/>
  <c r="T631" i="12"/>
  <c r="T531" i="12"/>
  <c r="T1753" i="12"/>
  <c r="S147" i="12"/>
  <c r="T376" i="12"/>
  <c r="T1905" i="12"/>
  <c r="T1061" i="12"/>
  <c r="T839" i="12"/>
  <c r="T649" i="12"/>
  <c r="T355" i="12"/>
  <c r="T454" i="12"/>
  <c r="T616" i="12"/>
  <c r="T530" i="12"/>
  <c r="S6" i="12"/>
  <c r="T820" i="12"/>
  <c r="T1511" i="12"/>
  <c r="T1577" i="12"/>
  <c r="T387" i="12"/>
  <c r="S102" i="12"/>
  <c r="T1599" i="12"/>
  <c r="T897" i="12"/>
  <c r="S59" i="12"/>
  <c r="T900" i="12"/>
  <c r="T1263" i="12"/>
  <c r="T1530" i="12"/>
  <c r="S127" i="12"/>
  <c r="T1204" i="12"/>
  <c r="T169" i="12"/>
  <c r="T224" i="12"/>
  <c r="T803" i="12"/>
  <c r="T397" i="12"/>
  <c r="T1237" i="12"/>
  <c r="T1645" i="12"/>
  <c r="T337" i="12"/>
  <c r="T1428" i="12"/>
  <c r="T124" i="12"/>
  <c r="T800" i="12"/>
  <c r="S165" i="12"/>
  <c r="T303" i="12"/>
  <c r="T290" i="12"/>
  <c r="T1701" i="12"/>
  <c r="T967" i="12"/>
  <c r="S249" i="12"/>
  <c r="T612" i="12"/>
  <c r="T1789" i="12"/>
  <c r="T1311" i="12"/>
  <c r="T993" i="12"/>
  <c r="T763" i="12"/>
  <c r="S271" i="12"/>
  <c r="T462" i="12"/>
  <c r="T80" i="12"/>
  <c r="T1705" i="12"/>
  <c r="T515" i="12"/>
  <c r="S134" i="12"/>
  <c r="T1727" i="12"/>
  <c r="T1025" i="12"/>
  <c r="T171" i="12"/>
  <c r="T1258" i="12"/>
  <c r="T1500" i="12"/>
  <c r="T1030" i="12"/>
  <c r="T99" i="12"/>
  <c r="T548" i="12"/>
  <c r="T372" i="12"/>
  <c r="T1152" i="12"/>
  <c r="T429" i="12"/>
  <c r="T1143" i="12"/>
  <c r="T1938" i="12"/>
  <c r="T384" i="12"/>
  <c r="T1963" i="12"/>
  <c r="S116" i="12"/>
  <c r="T1592" i="12"/>
  <c r="T866" i="12"/>
  <c r="T1253" i="12"/>
  <c r="T519" i="12"/>
  <c r="T1168" i="12"/>
  <c r="T634" i="12"/>
  <c r="T317" i="12"/>
  <c r="T1020" i="12"/>
  <c r="T1832" i="12"/>
  <c r="T1234" i="12"/>
  <c r="S265" i="12"/>
  <c r="T1703" i="12"/>
  <c r="T1257" i="12"/>
  <c r="T1117" i="12"/>
  <c r="S223" i="12"/>
  <c r="T1928" i="12"/>
  <c r="T946" i="12"/>
  <c r="S27" i="12"/>
  <c r="T1002" i="12"/>
  <c r="S237" i="12"/>
  <c r="T398" i="12"/>
  <c r="T776" i="12"/>
  <c r="T1878" i="12"/>
  <c r="T1707" i="12"/>
  <c r="T523" i="12"/>
  <c r="T406" i="12"/>
  <c r="T1852" i="12"/>
  <c r="T1131" i="12"/>
  <c r="T1849" i="12"/>
  <c r="S160" i="12"/>
  <c r="T1455" i="12"/>
  <c r="T625" i="12"/>
  <c r="S235" i="12"/>
  <c r="T1390" i="12"/>
  <c r="T720" i="12"/>
  <c r="S138" i="12"/>
  <c r="S93" i="12"/>
  <c r="T1734" i="12"/>
  <c r="T1384" i="12"/>
  <c r="T786" i="12"/>
  <c r="T192" i="12"/>
  <c r="T837" i="12"/>
  <c r="T215" i="12"/>
  <c r="T588" i="12"/>
  <c r="T1178" i="12"/>
  <c r="T669" i="12"/>
  <c r="T1900" i="12"/>
  <c r="T1480" i="12"/>
  <c r="T498" i="12"/>
  <c r="T1908" i="12"/>
  <c r="T1259" i="12"/>
  <c r="T1040" i="12"/>
  <c r="T1157" i="12"/>
  <c r="T614" i="12"/>
  <c r="T1461" i="12"/>
  <c r="T299" i="12"/>
  <c r="T1668" i="12"/>
  <c r="T1163" i="12"/>
  <c r="T1046" i="12"/>
  <c r="T1171" i="12"/>
  <c r="T499" i="12"/>
  <c r="T1812" i="12"/>
  <c r="T696" i="12"/>
  <c r="T1092" i="12"/>
  <c r="T357" i="12"/>
  <c r="T1966" i="12"/>
  <c r="T1296" i="12"/>
  <c r="T762" i="12"/>
  <c r="T445" i="12"/>
  <c r="T1732" i="12"/>
  <c r="T1960" i="12"/>
  <c r="T338" i="12"/>
  <c r="S100" i="12"/>
  <c r="T1413" i="12"/>
  <c r="T1068" i="12"/>
  <c r="T1648" i="12"/>
  <c r="T730" i="12"/>
  <c r="T1219" i="12"/>
  <c r="T870" i="12"/>
  <c r="S48" i="12"/>
  <c r="T705" i="12"/>
  <c r="T859" i="12"/>
  <c r="T1961" i="12"/>
  <c r="S54" i="12"/>
  <c r="T411" i="12"/>
  <c r="T1502" i="12"/>
  <c r="S169" i="12"/>
  <c r="T212" i="12"/>
  <c r="T1669" i="12"/>
  <c r="T1663" i="12"/>
  <c r="T342" i="12"/>
  <c r="T339" i="12"/>
  <c r="T1664" i="12"/>
  <c r="T1803" i="12"/>
  <c r="T1655" i="12"/>
  <c r="T1060" i="12"/>
  <c r="T896" i="12"/>
  <c r="T1651" i="12"/>
  <c r="T15" i="12"/>
  <c r="T1784" i="12"/>
  <c r="T1058" i="12"/>
  <c r="T110" i="12"/>
  <c r="T1735" i="12"/>
  <c r="T1033" i="12"/>
  <c r="T739" i="12"/>
  <c r="T326" i="12"/>
  <c r="T996" i="12"/>
  <c r="T1761" i="12"/>
  <c r="T1531" i="12"/>
  <c r="S196" i="12"/>
  <c r="T1742" i="12"/>
  <c r="T425" i="12"/>
  <c r="T1821" i="12"/>
  <c r="T1096" i="12"/>
  <c r="T525" i="12"/>
  <c r="T1579" i="12"/>
  <c r="T1056" i="12"/>
  <c r="T278" i="12"/>
  <c r="T1689" i="12"/>
  <c r="T1322" i="12"/>
  <c r="T755" i="12"/>
  <c r="T147" i="12"/>
  <c r="T312" i="12"/>
  <c r="T1841" i="12"/>
  <c r="T997" i="12"/>
  <c r="S247" i="12"/>
  <c r="T1936" i="12"/>
  <c r="T1402" i="12"/>
  <c r="T1085" i="12"/>
  <c r="T607" i="12"/>
  <c r="T289" i="12"/>
  <c r="S43" i="12"/>
  <c r="T6" i="12"/>
  <c r="T444" i="12"/>
  <c r="T1447" i="12"/>
  <c r="T1001" i="12"/>
  <c r="S19" i="12"/>
  <c r="T1885" i="12"/>
  <c r="T1023" i="12"/>
  <c r="T321" i="12"/>
  <c r="T1906" i="12"/>
  <c r="T14" i="12"/>
  <c r="T952" i="12"/>
  <c r="T1018" i="12"/>
  <c r="T84" i="12"/>
  <c r="T565" i="12"/>
  <c r="T1386" i="12"/>
  <c r="T566" i="12"/>
  <c r="T1081" i="12"/>
  <c r="T1078" i="12"/>
  <c r="T1268" i="12"/>
  <c r="T1995" i="12"/>
  <c r="T1483" i="12"/>
  <c r="S191" i="12"/>
  <c r="T1912" i="12"/>
  <c r="T1186" i="12"/>
  <c r="T622" i="12"/>
  <c r="T464" i="12"/>
  <c r="T1236" i="12"/>
  <c r="T1891" i="12"/>
  <c r="T1990" i="12"/>
  <c r="T1316" i="12"/>
  <c r="S91" i="12"/>
  <c r="S82" i="12"/>
  <c r="T1358" i="12"/>
  <c r="T1328" i="12"/>
  <c r="T410" i="12"/>
  <c r="T1923" i="12"/>
  <c r="T1574" i="12"/>
  <c r="T712" i="12"/>
  <c r="S18" i="12"/>
  <c r="T1563" i="12"/>
  <c r="T298" i="12"/>
  <c r="T1125" i="12"/>
  <c r="T1542" i="12"/>
  <c r="T1392" i="12"/>
  <c r="T1115" i="12"/>
  <c r="T40" i="12"/>
  <c r="T79" i="12"/>
  <c r="S182" i="12"/>
  <c r="Q19" i="25"/>
  <c r="Q46" i="25"/>
  <c r="Q69" i="25"/>
  <c r="Q145" i="25"/>
  <c r="Q73" i="25"/>
  <c r="Q192" i="25"/>
  <c r="Q233" i="25"/>
  <c r="Q101" i="25"/>
  <c r="Q143" i="25"/>
  <c r="Q276" i="25"/>
  <c r="Q131" i="25"/>
  <c r="Q56" i="25"/>
  <c r="Q137" i="25"/>
  <c r="Q219" i="25"/>
  <c r="Q198" i="25"/>
  <c r="Q49" i="25"/>
  <c r="Q173" i="25"/>
  <c r="Q85" i="25"/>
  <c r="Q139" i="25"/>
  <c r="Q231" i="25"/>
  <c r="Q87" i="25"/>
  <c r="Q217" i="25"/>
  <c r="Q187" i="25"/>
  <c r="Q253" i="25"/>
  <c r="Q40" i="25"/>
  <c r="Q132" i="25"/>
  <c r="Q128" i="25"/>
  <c r="Q113" i="25"/>
  <c r="Q152" i="25"/>
  <c r="Q144" i="25"/>
  <c r="Q223" i="25"/>
  <c r="Q214" i="25"/>
  <c r="Q33" i="25"/>
  <c r="Q105" i="25"/>
  <c r="Q285" i="25"/>
  <c r="Q273" i="25"/>
  <c r="Q193" i="25"/>
  <c r="Q283" i="25"/>
  <c r="Q260" i="25"/>
  <c r="Q24" i="25"/>
  <c r="Q98" i="25"/>
  <c r="Q174" i="25"/>
  <c r="Q203" i="25"/>
  <c r="Q275" i="25"/>
  <c r="Q25" i="25"/>
  <c r="Q247" i="25"/>
  <c r="Q44" i="25"/>
  <c r="Q74" i="25"/>
  <c r="Q215" i="25"/>
  <c r="Q88" i="25"/>
  <c r="Q72" i="25"/>
  <c r="Q17" i="25"/>
  <c r="Q180" i="25"/>
  <c r="Q76" i="25"/>
  <c r="Q208" i="25"/>
  <c r="Q200" i="25"/>
  <c r="Q197" i="25"/>
  <c r="Q232" i="25"/>
  <c r="Q151" i="25"/>
  <c r="Q28" i="25"/>
  <c r="Q175" i="25"/>
  <c r="Q66" i="25"/>
  <c r="Q237" i="25"/>
  <c r="Q138" i="25"/>
  <c r="Q268" i="25"/>
  <c r="Q210" i="25"/>
  <c r="Q124" i="25"/>
  <c r="Q142" i="25"/>
  <c r="Q150" i="25"/>
  <c r="Q81" i="25"/>
  <c r="Q243" i="25"/>
  <c r="Q171" i="25"/>
  <c r="Q23" i="25"/>
  <c r="Q234" i="25"/>
  <c r="Q125" i="25"/>
  <c r="Q178" i="25"/>
  <c r="Q164" i="25"/>
  <c r="Q269" i="25"/>
  <c r="Q185" i="25"/>
  <c r="Q93" i="25"/>
  <c r="Q54" i="25"/>
  <c r="Q129" i="25"/>
  <c r="Q153" i="25"/>
  <c r="Q156" i="25"/>
  <c r="Q134" i="25"/>
  <c r="Q196" i="25"/>
  <c r="Q58" i="25"/>
  <c r="Q220" i="25"/>
  <c r="Q97" i="25"/>
  <c r="Q61" i="25"/>
  <c r="Q206" i="25"/>
  <c r="Q188" i="25"/>
  <c r="Q41" i="25"/>
  <c r="Q80" i="25"/>
  <c r="Q216" i="25"/>
  <c r="Q271" i="25"/>
  <c r="Q251" i="25"/>
  <c r="Q289" i="25"/>
  <c r="Q155" i="25"/>
  <c r="Q51" i="25"/>
  <c r="Q205" i="25"/>
  <c r="Q21" i="25"/>
  <c r="Q79" i="25"/>
  <c r="Q103" i="25"/>
  <c r="Q264" i="25"/>
  <c r="Q278" i="25"/>
  <c r="Q284" i="25"/>
  <c r="Q135" i="25"/>
  <c r="Q244" i="25"/>
  <c r="Q189" i="25"/>
  <c r="Q53" i="25"/>
  <c r="Q62" i="25"/>
  <c r="Q37" i="25"/>
  <c r="Q112" i="25"/>
  <c r="Q102" i="25"/>
  <c r="Q82" i="25"/>
  <c r="Q65" i="25"/>
  <c r="Q265" i="25"/>
  <c r="Q239" i="25"/>
  <c r="Q95" i="25"/>
  <c r="Q106" i="25"/>
  <c r="Q186" i="25"/>
  <c r="W9" i="25"/>
  <c r="U11" i="25" s="1"/>
  <c r="L2001" i="14"/>
  <c r="H2001" i="14"/>
  <c r="D2001" i="14"/>
  <c r="O2001" i="14"/>
  <c r="G2001" i="14"/>
  <c r="C2001" i="14"/>
  <c r="N2001" i="14"/>
  <c r="J2001" i="14"/>
  <c r="F2001" i="14"/>
  <c r="B2001" i="14"/>
  <c r="M2001" i="14"/>
  <c r="I2001" i="14"/>
  <c r="A2001" i="14"/>
  <c r="T143" i="12" l="1"/>
  <c r="T113" i="12"/>
  <c r="T185" i="12"/>
  <c r="T68" i="12"/>
  <c r="T69" i="12"/>
  <c r="T25" i="12"/>
  <c r="T252" i="12"/>
  <c r="T85" i="12"/>
  <c r="T86" i="12"/>
  <c r="T184" i="12"/>
  <c r="T271" i="12"/>
  <c r="T180" i="12"/>
  <c r="T191" i="12"/>
  <c r="T119" i="12"/>
  <c r="T83" i="12"/>
  <c r="T50" i="12"/>
  <c r="T91" i="12"/>
  <c r="T259" i="12"/>
  <c r="T208" i="12"/>
  <c r="T81" i="12"/>
  <c r="T159" i="12"/>
  <c r="T126" i="12"/>
  <c r="T188" i="12"/>
  <c r="T62" i="12"/>
  <c r="T12" i="12"/>
  <c r="T202" i="12"/>
  <c r="T241" i="12"/>
  <c r="T37" i="12"/>
  <c r="T89" i="12"/>
  <c r="T53" i="12"/>
  <c r="T232" i="12"/>
  <c r="T193" i="12"/>
  <c r="T29" i="12"/>
  <c r="T122" i="12"/>
  <c r="T152" i="12"/>
  <c r="T138" i="12"/>
  <c r="T163" i="12"/>
  <c r="T168" i="12"/>
  <c r="T13" i="12"/>
  <c r="T181" i="12"/>
  <c r="T140" i="12"/>
  <c r="T75" i="12"/>
  <c r="T125" i="12"/>
  <c r="T61" i="12"/>
  <c r="T161" i="12"/>
  <c r="T9" i="12"/>
  <c r="T257" i="12"/>
  <c r="T132" i="12"/>
  <c r="T207" i="12"/>
  <c r="T139" i="12"/>
  <c r="T273" i="12"/>
  <c r="T127" i="12"/>
  <c r="T57" i="12"/>
  <c r="T174" i="12"/>
  <c r="T100" i="12"/>
  <c r="T266" i="12"/>
  <c r="T277" i="12"/>
  <c r="T49" i="12"/>
  <c r="T117" i="12"/>
  <c r="T222" i="12"/>
  <c r="T198" i="12"/>
  <c r="T220" i="12"/>
  <c r="T76" i="12"/>
  <c r="T162" i="12"/>
  <c r="T93" i="12"/>
  <c r="T120" i="12"/>
  <c r="T73" i="12"/>
  <c r="T264" i="12"/>
  <c r="T34" i="12"/>
  <c r="T42" i="12"/>
  <c r="T256" i="12"/>
  <c r="T203" i="12"/>
  <c r="T177" i="12"/>
  <c r="T64" i="12"/>
  <c r="T272" i="12"/>
  <c r="T112" i="12"/>
  <c r="T41" i="12"/>
  <c r="T204" i="12"/>
  <c r="T231" i="12"/>
  <c r="T225" i="12"/>
  <c r="T211" i="12"/>
  <c r="T186" i="12"/>
  <c r="T221" i="12"/>
  <c r="T94" i="12"/>
  <c r="T239" i="12"/>
  <c r="T11" i="12"/>
  <c r="T21" i="12"/>
  <c r="T28" i="12"/>
  <c r="T131" i="12"/>
  <c r="T253" i="12"/>
  <c r="T54" i="12"/>
  <c r="T235" i="12"/>
  <c r="T205" i="12"/>
  <c r="T90" i="12"/>
  <c r="T194" i="12"/>
  <c r="T141" i="12"/>
  <c r="T60" i="12"/>
  <c r="T116" i="12"/>
  <c r="T227" i="12"/>
  <c r="T67" i="12"/>
  <c r="T46" i="12"/>
  <c r="T173" i="12"/>
  <c r="T196" i="12"/>
  <c r="T32" i="12"/>
  <c r="T248" i="12"/>
  <c r="T175" i="12"/>
  <c r="T70" i="12"/>
  <c r="T123" i="12"/>
  <c r="T39" i="12"/>
  <c r="T176" i="12"/>
  <c r="T144" i="12"/>
  <c r="T166" i="12"/>
  <c r="T130" i="12"/>
  <c r="T16" i="12"/>
  <c r="T5" i="12"/>
  <c r="T263" i="12"/>
  <c r="T261" i="12"/>
  <c r="T101" i="12"/>
  <c r="T219" i="12"/>
  <c r="T44" i="12"/>
  <c r="T133" i="12"/>
  <c r="T7" i="12"/>
  <c r="BYK260" i="22" a="1"/>
  <c r="BYK260" i="22" s="1"/>
  <c r="BYK22" i="22" a="1"/>
  <c r="BYK22" i="22" s="1"/>
  <c r="BYK28" i="22" a="1"/>
  <c r="BYK28" i="22" s="1"/>
  <c r="BYK52" i="22" a="1"/>
  <c r="BYK52" i="22" s="1"/>
  <c r="BYK994" i="22" a="1"/>
  <c r="BYK994" i="22" s="1"/>
  <c r="BYK77" i="22" a="1"/>
  <c r="BYK77" i="22" s="1"/>
  <c r="BYK109" i="22" a="1"/>
  <c r="BYK109" i="22" s="1"/>
  <c r="BYK141" i="22" a="1"/>
  <c r="BYK141" i="22" s="1"/>
  <c r="BYK29" i="22" a="1"/>
  <c r="BYK29" i="22" s="1"/>
  <c r="BYK196" i="22" a="1"/>
  <c r="BYK196" i="22" s="1"/>
  <c r="BYK693" i="22" a="1"/>
  <c r="BYK693" i="22" s="1"/>
  <c r="BYK46" i="22" a="1"/>
  <c r="BYK46" i="22" s="1"/>
  <c r="BYK76" i="22" a="1"/>
  <c r="BYK76" i="22" s="1"/>
  <c r="BYK108" i="22" a="1"/>
  <c r="BYK108" i="22" s="1"/>
  <c r="BYK140" i="22" a="1"/>
  <c r="BYK140" i="22" s="1"/>
  <c r="BYK188" i="22" a="1"/>
  <c r="BYK188" i="22" s="1"/>
  <c r="BYK252" i="22" a="1"/>
  <c r="BYK252" i="22" s="1"/>
  <c r="BYK316" i="22" a="1"/>
  <c r="BYK316" i="22" s="1"/>
  <c r="BYK504" i="22" a="1"/>
  <c r="BYK504" i="22" s="1"/>
  <c r="BYK30" i="22" a="1"/>
  <c r="BYK30" i="22" s="1"/>
  <c r="BYK53" i="22" a="1"/>
  <c r="BYK53" i="22" s="1"/>
  <c r="BYK84" i="22" a="1"/>
  <c r="BYK84" i="22" s="1"/>
  <c r="BYK116" i="22" a="1"/>
  <c r="BYK116" i="22" s="1"/>
  <c r="BYK148" i="22" a="1"/>
  <c r="BYK148" i="22" s="1"/>
  <c r="BYK204" i="22" a="1"/>
  <c r="BYK204" i="22" s="1"/>
  <c r="BYK268" i="22" a="1"/>
  <c r="BYK268" i="22" s="1"/>
  <c r="BYK408" i="22" a="1"/>
  <c r="BYK408" i="22" s="1"/>
  <c r="BYK36" i="22" a="1"/>
  <c r="BYK36" i="22" s="1"/>
  <c r="BYK54" i="22" a="1"/>
  <c r="BYK54" i="22" s="1"/>
  <c r="BYK85" i="22" a="1"/>
  <c r="BYK85" i="22" s="1"/>
  <c r="BYK117" i="22" a="1"/>
  <c r="BYK117" i="22" s="1"/>
  <c r="BYK149" i="22" a="1"/>
  <c r="BYK149" i="22" s="1"/>
  <c r="BYK212" i="22" a="1"/>
  <c r="BYK212" i="22" s="1"/>
  <c r="BYK276" i="22" a="1"/>
  <c r="BYK276" i="22" s="1"/>
  <c r="BYK37" i="22" a="1"/>
  <c r="BYK37" i="22" s="1"/>
  <c r="BYK60" i="22" a="1"/>
  <c r="BYK60" i="22" s="1"/>
  <c r="BYK92" i="22" a="1"/>
  <c r="BYK92" i="22" s="1"/>
  <c r="BYK124" i="22" a="1"/>
  <c r="BYK124" i="22" s="1"/>
  <c r="BYK156" i="22" a="1"/>
  <c r="BYK156" i="22" s="1"/>
  <c r="BYK220" i="22" a="1"/>
  <c r="BYK220" i="22" s="1"/>
  <c r="BYK284" i="22" a="1"/>
  <c r="BYK284" i="22" s="1"/>
  <c r="BYK605" i="22" a="1"/>
  <c r="BYK605" i="22" s="1"/>
  <c r="BYK38" i="22" a="1"/>
  <c r="BYK38" i="22" s="1"/>
  <c r="BYK61" i="22" a="1"/>
  <c r="BYK61" i="22" s="1"/>
  <c r="BYK93" i="22" a="1"/>
  <c r="BYK93" i="22" s="1"/>
  <c r="BYK125" i="22" a="1"/>
  <c r="BYK125" i="22" s="1"/>
  <c r="BYK164" i="22" a="1"/>
  <c r="BYK164" i="22" s="1"/>
  <c r="BYK228" i="22" a="1"/>
  <c r="BYK228" i="22" s="1"/>
  <c r="BYK292" i="22" a="1"/>
  <c r="BYK292" i="22" s="1"/>
  <c r="BYK356" i="22" a="1"/>
  <c r="BYK356" i="22" s="1"/>
  <c r="BYK456" i="22" a="1"/>
  <c r="BYK456" i="22" s="1"/>
  <c r="BYK44" i="22" a="1"/>
  <c r="BYK44" i="22" s="1"/>
  <c r="BYK68" i="22" a="1"/>
  <c r="BYK68" i="22" s="1"/>
  <c r="BYK100" i="22" a="1"/>
  <c r="BYK100" i="22" s="1"/>
  <c r="BYK132" i="22" a="1"/>
  <c r="BYK132" i="22" s="1"/>
  <c r="BYK172" i="22" a="1"/>
  <c r="BYK172" i="22" s="1"/>
  <c r="BYK236" i="22" a="1"/>
  <c r="BYK236" i="22" s="1"/>
  <c r="BYK300" i="22" a="1"/>
  <c r="BYK300" i="22" s="1"/>
  <c r="BYK472" i="22" a="1"/>
  <c r="BYK472" i="22" s="1"/>
  <c r="BYK45" i="22" a="1"/>
  <c r="BYK45" i="22" s="1"/>
  <c r="BYK69" i="22" a="1"/>
  <c r="BYK69" i="22" s="1"/>
  <c r="BYK101" i="22" a="1"/>
  <c r="BYK101" i="22" s="1"/>
  <c r="BYK133" i="22" a="1"/>
  <c r="BYK133" i="22" s="1"/>
  <c r="BYK180" i="22" a="1"/>
  <c r="BYK180" i="22" s="1"/>
  <c r="BYK244" i="22" a="1"/>
  <c r="BYK244" i="22" s="1"/>
  <c r="BYK308" i="22" a="1"/>
  <c r="BYK308" i="22" s="1"/>
  <c r="BYK752" i="22" a="1"/>
  <c r="BYK752" i="22" s="1"/>
  <c r="BYK720" i="22" a="1"/>
  <c r="BYK720" i="22" s="1"/>
  <c r="BYK537" i="22" a="1"/>
  <c r="BYK537" i="22" s="1"/>
  <c r="BYK517" i="22" a="1"/>
  <c r="BYK517" i="22" s="1"/>
  <c r="BYK421" i="22" a="1"/>
  <c r="BYK421" i="22" s="1"/>
  <c r="BYK405" i="22" a="1"/>
  <c r="BYK405" i="22" s="1"/>
  <c r="BYK393" i="22" a="1"/>
  <c r="BYK393" i="22" s="1"/>
  <c r="BYK339" i="22" a="1"/>
  <c r="BYK339" i="22" s="1"/>
  <c r="BYK331" i="22" a="1"/>
  <c r="BYK331" i="22" s="1"/>
  <c r="BYK323" i="22" a="1"/>
  <c r="BYK323" i="22" s="1"/>
  <c r="BYK307" i="22" a="1"/>
  <c r="BYK307" i="22" s="1"/>
  <c r="BYK291" i="22" a="1"/>
  <c r="BYK291" i="22" s="1"/>
  <c r="BYK283" i="22" a="1"/>
  <c r="BYK283" i="22" s="1"/>
  <c r="BYK275" i="22" a="1"/>
  <c r="BYK275" i="22" s="1"/>
  <c r="BYK267" i="22" a="1"/>
  <c r="BYK267" i="22" s="1"/>
  <c r="BYK259" i="22" a="1"/>
  <c r="BYK259" i="22" s="1"/>
  <c r="BYK251" i="22" a="1"/>
  <c r="BYK251" i="22" s="1"/>
  <c r="BYK243" i="22" a="1"/>
  <c r="BYK243" i="22" s="1"/>
  <c r="BYK235" i="22" a="1"/>
  <c r="BYK235" i="22" s="1"/>
  <c r="BYK227" i="22" a="1"/>
  <c r="BYK227" i="22" s="1"/>
  <c r="BYK219" i="22" a="1"/>
  <c r="BYK219" i="22" s="1"/>
  <c r="BYK211" i="22" a="1"/>
  <c r="BYK211" i="22" s="1"/>
  <c r="BYK203" i="22" a="1"/>
  <c r="BYK203" i="22" s="1"/>
  <c r="BYK195" i="22" a="1"/>
  <c r="BYK195" i="22" s="1"/>
  <c r="BYK187" i="22" a="1"/>
  <c r="BYK187" i="22" s="1"/>
  <c r="BYK179" i="22" a="1"/>
  <c r="BYK179" i="22" s="1"/>
  <c r="BYK171" i="22" a="1"/>
  <c r="BYK171" i="22" s="1"/>
  <c r="BYK163" i="22" a="1"/>
  <c r="BYK163" i="22" s="1"/>
  <c r="BYK155" i="22" a="1"/>
  <c r="BYK155" i="22" s="1"/>
  <c r="BYK147" i="22" a="1"/>
  <c r="BYK147" i="22" s="1"/>
  <c r="BYK139" i="22" a="1"/>
  <c r="BYK139" i="22" s="1"/>
  <c r="BYK131" i="22" a="1"/>
  <c r="BYK131" i="22" s="1"/>
  <c r="BYK123" i="22" a="1"/>
  <c r="BYK123" i="22" s="1"/>
  <c r="BYK115" i="22" a="1"/>
  <c r="BYK115" i="22" s="1"/>
  <c r="BYK107" i="22" a="1"/>
  <c r="BYK107" i="22" s="1"/>
  <c r="BYK99" i="22" a="1"/>
  <c r="BYK99" i="22" s="1"/>
  <c r="BYK91" i="22" a="1"/>
  <c r="BYK91" i="22" s="1"/>
  <c r="BYK83" i="22" a="1"/>
  <c r="BYK83" i="22" s="1"/>
  <c r="BYK75" i="22" a="1"/>
  <c r="BYK75" i="22" s="1"/>
  <c r="BYK67" i="22" a="1"/>
  <c r="BYK67" i="22" s="1"/>
  <c r="BYK59" i="22" a="1"/>
  <c r="BYK59" i="22" s="1"/>
  <c r="BYK51" i="22" a="1"/>
  <c r="BYK51" i="22" s="1"/>
  <c r="BYK43" i="22" a="1"/>
  <c r="BYK43" i="22" s="1"/>
  <c r="BYK35" i="22" a="1"/>
  <c r="BYK35" i="22" s="1"/>
  <c r="BYK27" i="22" a="1"/>
  <c r="BYK27" i="22" s="1"/>
  <c r="BYK146" i="22" a="1"/>
  <c r="BYK146" i="22" s="1"/>
  <c r="BYK130" i="22" a="1"/>
  <c r="BYK130" i="22" s="1"/>
  <c r="BYK114" i="22" a="1"/>
  <c r="BYK114" i="22" s="1"/>
  <c r="BYK106" i="22" a="1"/>
  <c r="BYK106" i="22" s="1"/>
  <c r="BYK90" i="22" a="1"/>
  <c r="BYK90" i="22" s="1"/>
  <c r="BYK74" i="22" a="1"/>
  <c r="BYK74" i="22" s="1"/>
  <c r="BYK58" i="22" a="1"/>
  <c r="BYK58" i="22" s="1"/>
  <c r="BYK50" i="22" a="1"/>
  <c r="BYK50" i="22" s="1"/>
  <c r="BYK34" i="22" a="1"/>
  <c r="BYK34" i="22" s="1"/>
  <c r="BYK89" i="22" a="1"/>
  <c r="BYK89" i="22" s="1"/>
  <c r="BYK65" i="22" a="1"/>
  <c r="BYK65" i="22" s="1"/>
  <c r="BYK57" i="22" a="1"/>
  <c r="BYK57" i="22" s="1"/>
  <c r="BYK33" i="22" a="1"/>
  <c r="BYK33" i="22" s="1"/>
  <c r="BYK56" i="22" a="1"/>
  <c r="BYK56" i="22" s="1"/>
  <c r="BYK24" i="22" a="1"/>
  <c r="BYK24" i="22" s="1"/>
  <c r="BYK87" i="22" a="1"/>
  <c r="BYK87" i="22" s="1"/>
  <c r="BYK47" i="22" a="1"/>
  <c r="BYK47" i="22" s="1"/>
  <c r="BYK880" i="22" a="1"/>
  <c r="BYK880" i="22" s="1"/>
  <c r="BYK816" i="22" a="1"/>
  <c r="BYK816" i="22" s="1"/>
  <c r="BYK781" i="22" a="1"/>
  <c r="BYK781" i="22" s="1"/>
  <c r="BYK749" i="22" a="1"/>
  <c r="BYK749" i="22" s="1"/>
  <c r="BYK621" i="22" a="1"/>
  <c r="BYK621" i="22" s="1"/>
  <c r="BYK600" i="22" a="1"/>
  <c r="BYK600" i="22" s="1"/>
  <c r="BYK577" i="22" a="1"/>
  <c r="BYK577" i="22" s="1"/>
  <c r="BYK557" i="22" a="1"/>
  <c r="BYK557" i="22" s="1"/>
  <c r="BYK536" i="22" a="1"/>
  <c r="BYK536" i="22" s="1"/>
  <c r="BYK466" i="22" a="1"/>
  <c r="BYK466" i="22" s="1"/>
  <c r="BYK450" i="22" a="1"/>
  <c r="BYK450" i="22" s="1"/>
  <c r="BYK434" i="22" a="1"/>
  <c r="BYK434" i="22" s="1"/>
  <c r="BYK402" i="22" a="1"/>
  <c r="BYK402" i="22" s="1"/>
  <c r="BYK362" i="22" a="1"/>
  <c r="BYK362" i="22" s="1"/>
  <c r="BYK354" i="22" a="1"/>
  <c r="BYK354" i="22" s="1"/>
  <c r="BYK346" i="22" a="1"/>
  <c r="BYK346" i="22" s="1"/>
  <c r="BYK338" i="22" a="1"/>
  <c r="BYK338" i="22" s="1"/>
  <c r="BYK330" i="22" a="1"/>
  <c r="BYK330" i="22" s="1"/>
  <c r="BYK298" i="22" a="1"/>
  <c r="BYK298" i="22" s="1"/>
  <c r="BYK290" i="22" a="1"/>
  <c r="BYK290" i="22" s="1"/>
  <c r="BYK282" i="22" a="1"/>
  <c r="BYK282" i="22" s="1"/>
  <c r="BYK274" i="22" a="1"/>
  <c r="BYK274" i="22" s="1"/>
  <c r="BYK266" i="22" a="1"/>
  <c r="BYK266" i="22" s="1"/>
  <c r="BYK258" i="22" a="1"/>
  <c r="BYK258" i="22" s="1"/>
  <c r="BYK250" i="22" a="1"/>
  <c r="BYK250" i="22" s="1"/>
  <c r="BYK242" i="22" a="1"/>
  <c r="BYK242" i="22" s="1"/>
  <c r="BYK234" i="22" a="1"/>
  <c r="BYK234" i="22" s="1"/>
  <c r="BYK226" i="22" a="1"/>
  <c r="BYK226" i="22" s="1"/>
  <c r="BYK218" i="22" a="1"/>
  <c r="BYK218" i="22" s="1"/>
  <c r="BYK210" i="22" a="1"/>
  <c r="BYK210" i="22" s="1"/>
  <c r="BYK202" i="22" a="1"/>
  <c r="BYK202" i="22" s="1"/>
  <c r="BYK194" i="22" a="1"/>
  <c r="BYK194" i="22" s="1"/>
  <c r="BYK186" i="22" a="1"/>
  <c r="BYK186" i="22" s="1"/>
  <c r="BYK178" i="22" a="1"/>
  <c r="BYK178" i="22" s="1"/>
  <c r="BYK170" i="22" a="1"/>
  <c r="BYK170" i="22" s="1"/>
  <c r="BYK162" i="22" a="1"/>
  <c r="BYK162" i="22" s="1"/>
  <c r="BYK154" i="22" a="1"/>
  <c r="BYK154" i="22" s="1"/>
  <c r="BYK138" i="22" a="1"/>
  <c r="BYK138" i="22" s="1"/>
  <c r="BYK122" i="22" a="1"/>
  <c r="BYK122" i="22" s="1"/>
  <c r="BYK98" i="22" a="1"/>
  <c r="BYK98" i="22" s="1"/>
  <c r="BYK82" i="22" a="1"/>
  <c r="BYK82" i="22" s="1"/>
  <c r="BYK66" i="22" a="1"/>
  <c r="BYK66" i="22" s="1"/>
  <c r="BYK42" i="22" a="1"/>
  <c r="BYK42" i="22" s="1"/>
  <c r="BYK26" i="22" a="1"/>
  <c r="BYK26" i="22" s="1"/>
  <c r="BYK81" i="22" a="1"/>
  <c r="BYK81" i="22" s="1"/>
  <c r="BYK49" i="22" a="1"/>
  <c r="BYK49" i="22" s="1"/>
  <c r="BYK25" i="22" a="1"/>
  <c r="BYK25" i="22" s="1"/>
  <c r="BYK40" i="22" a="1"/>
  <c r="BYK40" i="22" s="1"/>
  <c r="BYK71" i="22" a="1"/>
  <c r="BYK71" i="22" s="1"/>
  <c r="BYK31" i="22" a="1"/>
  <c r="BYK31" i="22" s="1"/>
  <c r="BYK776" i="22" a="1"/>
  <c r="BYK776" i="22" s="1"/>
  <c r="BYK712" i="22" a="1"/>
  <c r="BYK712" i="22" s="1"/>
  <c r="BYK576" i="22" a="1"/>
  <c r="BYK576" i="22" s="1"/>
  <c r="BYK553" i="22" a="1"/>
  <c r="BYK553" i="22" s="1"/>
  <c r="BYK513" i="22" a="1"/>
  <c r="BYK513" i="22" s="1"/>
  <c r="BYK449" i="22" a="1"/>
  <c r="BYK449" i="22" s="1"/>
  <c r="BYK433" i="22" a="1"/>
  <c r="BYK433" i="22" s="1"/>
  <c r="BYK417" i="22" a="1"/>
  <c r="BYK417" i="22" s="1"/>
  <c r="BYK389" i="22" a="1"/>
  <c r="BYK389" i="22" s="1"/>
  <c r="BYK353" i="22" a="1"/>
  <c r="BYK353" i="22" s="1"/>
  <c r="BYK345" i="22" a="1"/>
  <c r="BYK345" i="22" s="1"/>
  <c r="BYK337" i="22" a="1"/>
  <c r="BYK337" i="22" s="1"/>
  <c r="BYK329" i="22" a="1"/>
  <c r="BYK329" i="22" s="1"/>
  <c r="BYK321" i="22" a="1"/>
  <c r="BYK321" i="22" s="1"/>
  <c r="BYK289" i="22" a="1"/>
  <c r="BYK289" i="22" s="1"/>
  <c r="BYK281" i="22" a="1"/>
  <c r="BYK281" i="22" s="1"/>
  <c r="BYK273" i="22" a="1"/>
  <c r="BYK273" i="22" s="1"/>
  <c r="BYK265" i="22" a="1"/>
  <c r="BYK265" i="22" s="1"/>
  <c r="BYK257" i="22" a="1"/>
  <c r="BYK257" i="22" s="1"/>
  <c r="BYK249" i="22" a="1"/>
  <c r="BYK249" i="22" s="1"/>
  <c r="BYK241" i="22" a="1"/>
  <c r="BYK241" i="22" s="1"/>
  <c r="BYK233" i="22" a="1"/>
  <c r="BYK233" i="22" s="1"/>
  <c r="BYK225" i="22" a="1"/>
  <c r="BYK225" i="22" s="1"/>
  <c r="BYK217" i="22" a="1"/>
  <c r="BYK217" i="22" s="1"/>
  <c r="BYK209" i="22" a="1"/>
  <c r="BYK209" i="22" s="1"/>
  <c r="BYK201" i="22" a="1"/>
  <c r="BYK201" i="22" s="1"/>
  <c r="BYK193" i="22" a="1"/>
  <c r="BYK193" i="22" s="1"/>
  <c r="BYK185" i="22" a="1"/>
  <c r="BYK185" i="22" s="1"/>
  <c r="BYK177" i="22" a="1"/>
  <c r="BYK177" i="22" s="1"/>
  <c r="BYK169" i="22" a="1"/>
  <c r="BYK169" i="22" s="1"/>
  <c r="BYK161" i="22" a="1"/>
  <c r="BYK161" i="22" s="1"/>
  <c r="BYK153" i="22" a="1"/>
  <c r="BYK153" i="22" s="1"/>
  <c r="BYK145" i="22" a="1"/>
  <c r="BYK145" i="22" s="1"/>
  <c r="BYK137" i="22" a="1"/>
  <c r="BYK137" i="22" s="1"/>
  <c r="BYK129" i="22" a="1"/>
  <c r="BYK129" i="22" s="1"/>
  <c r="BYK121" i="22" a="1"/>
  <c r="BYK121" i="22" s="1"/>
  <c r="BYK113" i="22" a="1"/>
  <c r="BYK113" i="22" s="1"/>
  <c r="BYK105" i="22" a="1"/>
  <c r="BYK105" i="22" s="1"/>
  <c r="BYK97" i="22" a="1"/>
  <c r="BYK97" i="22" s="1"/>
  <c r="BYK73" i="22" a="1"/>
  <c r="BYK73" i="22" s="1"/>
  <c r="BYK41" i="22" a="1"/>
  <c r="BYK41" i="22" s="1"/>
  <c r="BYK64" i="22" a="1"/>
  <c r="BYK64" i="22" s="1"/>
  <c r="BYK32" i="22" a="1"/>
  <c r="BYK32" i="22" s="1"/>
  <c r="BYK63" i="22" a="1"/>
  <c r="BYK63" i="22" s="1"/>
  <c r="BYK23" i="22" a="1"/>
  <c r="BYK23" i="22" s="1"/>
  <c r="BYK773" i="22" a="1"/>
  <c r="BYK773" i="22" s="1"/>
  <c r="BYK741" i="22" a="1"/>
  <c r="BYK741" i="22" s="1"/>
  <c r="BYK709" i="22" a="1"/>
  <c r="BYK709" i="22" s="1"/>
  <c r="BYK677" i="22" a="1"/>
  <c r="BYK677" i="22" s="1"/>
  <c r="BYK552" i="22" a="1"/>
  <c r="BYK552" i="22" s="1"/>
  <c r="BYK529" i="22" a="1"/>
  <c r="BYK529" i="22" s="1"/>
  <c r="BYK496" i="22" a="1"/>
  <c r="BYK496" i="22" s="1"/>
  <c r="BYK432" i="22" a="1"/>
  <c r="BYK432" i="22" s="1"/>
  <c r="BYK400" i="22" a="1"/>
  <c r="BYK400" i="22" s="1"/>
  <c r="BYK378" i="22" a="1"/>
  <c r="BYK378" i="22" s="1"/>
  <c r="BYK344" i="22" a="1"/>
  <c r="BYK344" i="22" s="1"/>
  <c r="BYK328" i="22" a="1"/>
  <c r="BYK328" i="22" s="1"/>
  <c r="BYK320" i="22" a="1"/>
  <c r="BYK320" i="22" s="1"/>
  <c r="BYK312" i="22" a="1"/>
  <c r="BYK312" i="22" s="1"/>
  <c r="BYK296" i="22" a="1"/>
  <c r="BYK296" i="22" s="1"/>
  <c r="BYK288" i="22" a="1"/>
  <c r="BYK288" i="22" s="1"/>
  <c r="BYK280" i="22" a="1"/>
  <c r="BYK280" i="22" s="1"/>
  <c r="BYK272" i="22" a="1"/>
  <c r="BYK272" i="22" s="1"/>
  <c r="BYK264" i="22" a="1"/>
  <c r="BYK264" i="22" s="1"/>
  <c r="BYK256" i="22" a="1"/>
  <c r="BYK256" i="22" s="1"/>
  <c r="BYK248" i="22" a="1"/>
  <c r="BYK248" i="22" s="1"/>
  <c r="BYK240" i="22" a="1"/>
  <c r="BYK240" i="22" s="1"/>
  <c r="BYK232" i="22" a="1"/>
  <c r="BYK232" i="22" s="1"/>
  <c r="BYK224" i="22" a="1"/>
  <c r="BYK224" i="22" s="1"/>
  <c r="BYK216" i="22" a="1"/>
  <c r="BYK216" i="22" s="1"/>
  <c r="BYK208" i="22" a="1"/>
  <c r="BYK208" i="22" s="1"/>
  <c r="BYK200" i="22" a="1"/>
  <c r="BYK200" i="22" s="1"/>
  <c r="BYK192" i="22" a="1"/>
  <c r="BYK192" i="22" s="1"/>
  <c r="BYK184" i="22" a="1"/>
  <c r="BYK184" i="22" s="1"/>
  <c r="BYK176" i="22" a="1"/>
  <c r="BYK176" i="22" s="1"/>
  <c r="BYK168" i="22" a="1"/>
  <c r="BYK168" i="22" s="1"/>
  <c r="BYK160" i="22" a="1"/>
  <c r="BYK160" i="22" s="1"/>
  <c r="BYK152" i="22" a="1"/>
  <c r="BYK152" i="22" s="1"/>
  <c r="BYK144" i="22" a="1"/>
  <c r="BYK144" i="22" s="1"/>
  <c r="BYK136" i="22" a="1"/>
  <c r="BYK136" i="22" s="1"/>
  <c r="BYK128" i="22" a="1"/>
  <c r="BYK128" i="22" s="1"/>
  <c r="BYK120" i="22" a="1"/>
  <c r="BYK120" i="22" s="1"/>
  <c r="BYK112" i="22" a="1"/>
  <c r="BYK112" i="22" s="1"/>
  <c r="BYK104" i="22" a="1"/>
  <c r="BYK104" i="22" s="1"/>
  <c r="BYK96" i="22" a="1"/>
  <c r="BYK96" i="22" s="1"/>
  <c r="BYK88" i="22" a="1"/>
  <c r="BYK88" i="22" s="1"/>
  <c r="BYK80" i="22" a="1"/>
  <c r="BYK80" i="22" s="1"/>
  <c r="BYK72" i="22" a="1"/>
  <c r="BYK72" i="22" s="1"/>
  <c r="BYK48" i="22" a="1"/>
  <c r="BYK48" i="22" s="1"/>
  <c r="BYK79" i="22" a="1"/>
  <c r="BYK79" i="22" s="1"/>
  <c r="BYK39" i="22" a="1"/>
  <c r="BYK39" i="22" s="1"/>
  <c r="BYK856" i="22" a="1"/>
  <c r="BYK856" i="22" s="1"/>
  <c r="BYK800" i="22" a="1"/>
  <c r="BYK800" i="22" s="1"/>
  <c r="BYK768" i="22" a="1"/>
  <c r="BYK768" i="22" s="1"/>
  <c r="BYK704" i="22" a="1"/>
  <c r="BYK704" i="22" s="1"/>
  <c r="BYK592" i="22" a="1"/>
  <c r="BYK592" i="22" s="1"/>
  <c r="BYK569" i="22" a="1"/>
  <c r="BYK569" i="22" s="1"/>
  <c r="BYK549" i="22" a="1"/>
  <c r="BYK549" i="22" s="1"/>
  <c r="BYK528" i="22" a="1"/>
  <c r="BYK528" i="22" s="1"/>
  <c r="BYK509" i="22" a="1"/>
  <c r="BYK509" i="22" s="1"/>
  <c r="BYK429" i="22" a="1"/>
  <c r="BYK429" i="22" s="1"/>
  <c r="BYK413" i="22" a="1"/>
  <c r="BYK413" i="22" s="1"/>
  <c r="BYK397" i="22" a="1"/>
  <c r="BYK397" i="22" s="1"/>
  <c r="BYK387" i="22" a="1"/>
  <c r="BYK387" i="22" s="1"/>
  <c r="BYK343" i="22" a="1"/>
  <c r="BYK343" i="22" s="1"/>
  <c r="BYK335" i="22" a="1"/>
  <c r="BYK335" i="22" s="1"/>
  <c r="BYK319" i="22" a="1"/>
  <c r="BYK319" i="22" s="1"/>
  <c r="BYK295" i="22" a="1"/>
  <c r="BYK295" i="22" s="1"/>
  <c r="BYK287" i="22" a="1"/>
  <c r="BYK287" i="22" s="1"/>
  <c r="BYK279" i="22" a="1"/>
  <c r="BYK279" i="22" s="1"/>
  <c r="BYK271" i="22" a="1"/>
  <c r="BYK271" i="22" s="1"/>
  <c r="BYK263" i="22" a="1"/>
  <c r="BYK263" i="22" s="1"/>
  <c r="BYK255" i="22" a="1"/>
  <c r="BYK255" i="22" s="1"/>
  <c r="BYK247" i="22" a="1"/>
  <c r="BYK247" i="22" s="1"/>
  <c r="BYK239" i="22" a="1"/>
  <c r="BYK239" i="22" s="1"/>
  <c r="BYK231" i="22" a="1"/>
  <c r="BYK231" i="22" s="1"/>
  <c r="BYK223" i="22" a="1"/>
  <c r="BYK223" i="22" s="1"/>
  <c r="BYK215" i="22" a="1"/>
  <c r="BYK215" i="22" s="1"/>
  <c r="BYK207" i="22" a="1"/>
  <c r="BYK207" i="22" s="1"/>
  <c r="BYK199" i="22" a="1"/>
  <c r="BYK199" i="22" s="1"/>
  <c r="BYK191" i="22" a="1"/>
  <c r="BYK191" i="22" s="1"/>
  <c r="BYK183" i="22" a="1"/>
  <c r="BYK183" i="22" s="1"/>
  <c r="BYK175" i="22" a="1"/>
  <c r="BYK175" i="22" s="1"/>
  <c r="BYK167" i="22" a="1"/>
  <c r="BYK167" i="22" s="1"/>
  <c r="BYK159" i="22" a="1"/>
  <c r="BYK159" i="22" s="1"/>
  <c r="BYK151" i="22" a="1"/>
  <c r="BYK151" i="22" s="1"/>
  <c r="BYK143" i="22" a="1"/>
  <c r="BYK143" i="22" s="1"/>
  <c r="BYK135" i="22" a="1"/>
  <c r="BYK135" i="22" s="1"/>
  <c r="BYK127" i="22" a="1"/>
  <c r="BYK127" i="22" s="1"/>
  <c r="BYK119" i="22" a="1"/>
  <c r="BYK119" i="22" s="1"/>
  <c r="BYK111" i="22" a="1"/>
  <c r="BYK111" i="22" s="1"/>
  <c r="BYK103" i="22" a="1"/>
  <c r="BYK103" i="22" s="1"/>
  <c r="BYK95" i="22" a="1"/>
  <c r="BYK95" i="22" s="1"/>
  <c r="BYK55" i="22" a="1"/>
  <c r="BYK55" i="22" s="1"/>
  <c r="BYK1058" i="22" a="1"/>
  <c r="BYK1058" i="22" s="1"/>
  <c r="BYK912" i="22" a="1"/>
  <c r="BYK912" i="22" s="1"/>
  <c r="BYK848" i="22" a="1"/>
  <c r="BYK848" i="22" s="1"/>
  <c r="BYK669" i="22" a="1"/>
  <c r="BYK669" i="22" s="1"/>
  <c r="BYK637" i="22" a="1"/>
  <c r="BYK637" i="22" s="1"/>
  <c r="BYK589" i="22" a="1"/>
  <c r="BYK589" i="22" s="1"/>
  <c r="BYK506" i="22" a="1"/>
  <c r="BYK506" i="22" s="1"/>
  <c r="BYK490" i="22" a="1"/>
  <c r="BYK490" i="22" s="1"/>
  <c r="BYK474" i="22" a="1"/>
  <c r="BYK474" i="22" s="1"/>
  <c r="BYK458" i="22" a="1"/>
  <c r="BYK458" i="22" s="1"/>
  <c r="BYK442" i="22" a="1"/>
  <c r="BYK442" i="22" s="1"/>
  <c r="BYK386" i="22" a="1"/>
  <c r="BYK386" i="22" s="1"/>
  <c r="BYK376" i="22" a="1"/>
  <c r="BYK376" i="22" s="1"/>
  <c r="BYK366" i="22" a="1"/>
  <c r="BYK366" i="22" s="1"/>
  <c r="BYK350" i="22" a="1"/>
  <c r="BYK350" i="22" s="1"/>
  <c r="BYK310" i="22" a="1"/>
  <c r="BYK310" i="22" s="1"/>
  <c r="BYK302" i="22" a="1"/>
  <c r="BYK302" i="22" s="1"/>
  <c r="BYK294" i="22" a="1"/>
  <c r="BYK294" i="22" s="1"/>
  <c r="BYK286" i="22" a="1"/>
  <c r="BYK286" i="22" s="1"/>
  <c r="BYK278" i="22" a="1"/>
  <c r="BYK278" i="22" s="1"/>
  <c r="BYK270" i="22" a="1"/>
  <c r="BYK270" i="22" s="1"/>
  <c r="BYK262" i="22" a="1"/>
  <c r="BYK262" i="22" s="1"/>
  <c r="BYK254" i="22" a="1"/>
  <c r="BYK254" i="22" s="1"/>
  <c r="BYK246" i="22" a="1"/>
  <c r="BYK246" i="22" s="1"/>
  <c r="BYK238" i="22" a="1"/>
  <c r="BYK238" i="22" s="1"/>
  <c r="BYK230" i="22" a="1"/>
  <c r="BYK230" i="22" s="1"/>
  <c r="BYK222" i="22" a="1"/>
  <c r="BYK222" i="22" s="1"/>
  <c r="BYK214" i="22" a="1"/>
  <c r="BYK214" i="22" s="1"/>
  <c r="BYK206" i="22" a="1"/>
  <c r="BYK206" i="22" s="1"/>
  <c r="BYK198" i="22" a="1"/>
  <c r="BYK198" i="22" s="1"/>
  <c r="BYK190" i="22" a="1"/>
  <c r="BYK190" i="22" s="1"/>
  <c r="BYK182" i="22" a="1"/>
  <c r="BYK182" i="22" s="1"/>
  <c r="BYK174" i="22" a="1"/>
  <c r="BYK174" i="22" s="1"/>
  <c r="BYK166" i="22" a="1"/>
  <c r="BYK166" i="22" s="1"/>
  <c r="BYK158" i="22" a="1"/>
  <c r="BYK158" i="22" s="1"/>
  <c r="BYK150" i="22" a="1"/>
  <c r="BYK150" i="22" s="1"/>
  <c r="BYK142" i="22" a="1"/>
  <c r="BYK142" i="22" s="1"/>
  <c r="BYK134" i="22" a="1"/>
  <c r="BYK134" i="22" s="1"/>
  <c r="BYK126" i="22" a="1"/>
  <c r="BYK126" i="22" s="1"/>
  <c r="BYK118" i="22" a="1"/>
  <c r="BYK118" i="22" s="1"/>
  <c r="BYK110" i="22" a="1"/>
  <c r="BYK110" i="22" s="1"/>
  <c r="BYK102" i="22" a="1"/>
  <c r="BYK102" i="22" s="1"/>
  <c r="BYK94" i="22" a="1"/>
  <c r="BYK94" i="22" s="1"/>
  <c r="BYK86" i="22" a="1"/>
  <c r="BYK86" i="22" s="1"/>
  <c r="BYK78" i="22" a="1"/>
  <c r="BYK78" i="22" s="1"/>
  <c r="BYK70" i="22" a="1"/>
  <c r="BYK70" i="22" s="1"/>
  <c r="BYK62" i="22" a="1"/>
  <c r="BYK62" i="22" s="1"/>
  <c r="BYK1130" i="22" a="1"/>
  <c r="BYK1130" i="22" s="1"/>
  <c r="BYK1026" i="22" a="1"/>
  <c r="BYK1026" i="22" s="1"/>
  <c r="BYK904" i="22" a="1"/>
  <c r="BYK904" i="22" s="1"/>
  <c r="BYK840" i="22" a="1"/>
  <c r="BYK840" i="22" s="1"/>
  <c r="BYK792" i="22" a="1"/>
  <c r="BYK792" i="22" s="1"/>
  <c r="BYK696" i="22" a="1"/>
  <c r="BYK696" i="22" s="1"/>
  <c r="BYK632" i="22" a="1"/>
  <c r="BYK632" i="22" s="1"/>
  <c r="BYK608" i="22" a="1"/>
  <c r="BYK608" i="22" s="1"/>
  <c r="BYK585" i="22" a="1"/>
  <c r="BYK585" i="22" s="1"/>
  <c r="BYK505" i="22" a="1"/>
  <c r="BYK505" i="22" s="1"/>
  <c r="BYK489" i="22" a="1"/>
  <c r="BYK489" i="22" s="1"/>
  <c r="BYK473" i="22" a="1"/>
  <c r="BYK473" i="22" s="1"/>
  <c r="BYK457" i="22" a="1"/>
  <c r="BYK457" i="22" s="1"/>
  <c r="BYK441" i="22" a="1"/>
  <c r="BYK441" i="22" s="1"/>
  <c r="BYK385" i="22" a="1"/>
  <c r="BYK385" i="22" s="1"/>
  <c r="BYK373" i="22" a="1"/>
  <c r="BYK373" i="22" s="1"/>
  <c r="BYK365" i="22" a="1"/>
  <c r="BYK365" i="22" s="1"/>
  <c r="BYK357" i="22" a="1"/>
  <c r="BYK357" i="22" s="1"/>
  <c r="BYK349" i="22" a="1"/>
  <c r="BYK349" i="22" s="1"/>
  <c r="BYK341" i="22" a="1"/>
  <c r="BYK341" i="22" s="1"/>
  <c r="BYK317" i="22" a="1"/>
  <c r="BYK317" i="22" s="1"/>
  <c r="BYK309" i="22" a="1"/>
  <c r="BYK309" i="22" s="1"/>
  <c r="BYK301" i="22" a="1"/>
  <c r="BYK301" i="22" s="1"/>
  <c r="BYK293" i="22" a="1"/>
  <c r="BYK293" i="22" s="1"/>
  <c r="BYK285" i="22" a="1"/>
  <c r="BYK285" i="22" s="1"/>
  <c r="BYK277" i="22" a="1"/>
  <c r="BYK277" i="22" s="1"/>
  <c r="BYK269" i="22" a="1"/>
  <c r="BYK269" i="22" s="1"/>
  <c r="BYK261" i="22" a="1"/>
  <c r="BYK261" i="22" s="1"/>
  <c r="BYK253" i="22" a="1"/>
  <c r="BYK253" i="22" s="1"/>
  <c r="BYK245" i="22" a="1"/>
  <c r="BYK245" i="22" s="1"/>
  <c r="BYK237" i="22" a="1"/>
  <c r="BYK237" i="22" s="1"/>
  <c r="BYK229" i="22" a="1"/>
  <c r="BYK229" i="22" s="1"/>
  <c r="BYK221" i="22" a="1"/>
  <c r="BYK221" i="22" s="1"/>
  <c r="BYK213" i="22" a="1"/>
  <c r="BYK213" i="22" s="1"/>
  <c r="BYK205" i="22" a="1"/>
  <c r="BYK205" i="22" s="1"/>
  <c r="BYK197" i="22" a="1"/>
  <c r="BYK197" i="22" s="1"/>
  <c r="BYK189" i="22" a="1"/>
  <c r="BYK189" i="22" s="1"/>
  <c r="BYK181" i="22" a="1"/>
  <c r="BYK181" i="22" s="1"/>
  <c r="BYK173" i="22" a="1"/>
  <c r="BYK173" i="22" s="1"/>
  <c r="BYK165" i="22" a="1"/>
  <c r="BYK165" i="22" s="1"/>
  <c r="BYK157" i="22" a="1"/>
  <c r="BYK157" i="22" s="1"/>
  <c r="BYK789" i="22" a="1"/>
  <c r="BYK789" i="22" s="1"/>
  <c r="BYK832" i="22" a="1"/>
  <c r="BYK832" i="22" s="1"/>
  <c r="BYK896" i="22" a="1"/>
  <c r="BYK896" i="22" s="1"/>
  <c r="BYK928" i="22" a="1"/>
  <c r="BYK928" i="22" s="1"/>
  <c r="BYK1146" i="22" a="1"/>
  <c r="BYK1146" i="22" s="1"/>
  <c r="BYK944" i="22" a="1"/>
  <c r="BYK944" i="22" s="1"/>
  <c r="BYK988" i="22" a="1"/>
  <c r="BYK988" i="22" s="1"/>
  <c r="BYK962" i="22" a="1"/>
  <c r="BYK962" i="22" s="1"/>
  <c r="BYK625" i="22" a="1"/>
  <c r="BYK625" i="22" s="1"/>
  <c r="BYK633" i="22" a="1"/>
  <c r="BYK633" i="22" s="1"/>
  <c r="BYK673" i="22" a="1"/>
  <c r="BYK673" i="22" s="1"/>
  <c r="BYK681" i="22" a="1"/>
  <c r="BYK681" i="22" s="1"/>
  <c r="BYK689" i="22" a="1"/>
  <c r="BYK689" i="22" s="1"/>
  <c r="BYK697" i="22" a="1"/>
  <c r="BYK697" i="22" s="1"/>
  <c r="BYK729" i="22" a="1"/>
  <c r="BYK729" i="22" s="1"/>
  <c r="BYK737" i="22" a="1"/>
  <c r="BYK737" i="22" s="1"/>
  <c r="BYK745" i="22" a="1"/>
  <c r="BYK745" i="22" s="1"/>
  <c r="BYK753" i="22" a="1"/>
  <c r="BYK753" i="22" s="1"/>
  <c r="BYK761" i="22" a="1"/>
  <c r="BYK761" i="22" s="1"/>
  <c r="BYK769" i="22" a="1"/>
  <c r="BYK769" i="22" s="1"/>
  <c r="BYK793" i="22" a="1"/>
  <c r="BYK793" i="22" s="1"/>
  <c r="BYK801" i="22" a="1"/>
  <c r="BYK801" i="22" s="1"/>
  <c r="BYK809" i="22" a="1"/>
  <c r="BYK809" i="22" s="1"/>
  <c r="BYK817" i="22" a="1"/>
  <c r="BYK817" i="22" s="1"/>
  <c r="BYK825" i="22" a="1"/>
  <c r="BYK825" i="22" s="1"/>
  <c r="BYK841" i="22" a="1"/>
  <c r="BYK841" i="22" s="1"/>
  <c r="BYK857" i="22" a="1"/>
  <c r="BYK857" i="22" s="1"/>
  <c r="BYK865" i="22" a="1"/>
  <c r="BYK865" i="22" s="1"/>
  <c r="BYK873" i="22" a="1"/>
  <c r="BYK873" i="22" s="1"/>
  <c r="BYK881" i="22" a="1"/>
  <c r="BYK881" i="22" s="1"/>
  <c r="BYK889" i="22" a="1"/>
  <c r="BYK889" i="22" s="1"/>
  <c r="BYK897" i="22" a="1"/>
  <c r="BYK897" i="22" s="1"/>
  <c r="BYK921" i="22" a="1"/>
  <c r="BYK921" i="22" s="1"/>
  <c r="BYK929" i="22" a="1"/>
  <c r="BYK929" i="22" s="1"/>
  <c r="BYK937" i="22" a="1"/>
  <c r="BYK937" i="22" s="1"/>
  <c r="BYK945" i="22" a="1"/>
  <c r="BYK945" i="22" s="1"/>
  <c r="BYK964" i="22" a="1"/>
  <c r="BYK964" i="22" s="1"/>
  <c r="BYK1092" i="22" a="1"/>
  <c r="BYK1092" i="22" s="1"/>
  <c r="BYK1154" i="22" a="1"/>
  <c r="BYK1154" i="22" s="1"/>
  <c r="BYK522" i="22" a="1"/>
  <c r="BYK522" i="22" s="1"/>
  <c r="BYK530" i="22" a="1"/>
  <c r="BYK530" i="22" s="1"/>
  <c r="BYK538" i="22" a="1"/>
  <c r="BYK538" i="22" s="1"/>
  <c r="BYK570" i="22" a="1"/>
  <c r="BYK570" i="22" s="1"/>
  <c r="BYK578" i="22" a="1"/>
  <c r="BYK578" i="22" s="1"/>
  <c r="BYK586" i="22" a="1"/>
  <c r="BYK586" i="22" s="1"/>
  <c r="BYK594" i="22" a="1"/>
  <c r="BYK594" i="22" s="1"/>
  <c r="BYK602" i="22" a="1"/>
  <c r="BYK602" i="22" s="1"/>
  <c r="BYK610" i="22" a="1"/>
  <c r="BYK610" i="22" s="1"/>
  <c r="BYK634" i="22" a="1"/>
  <c r="BYK634" i="22" s="1"/>
  <c r="BYK642" i="22" a="1"/>
  <c r="BYK642" i="22" s="1"/>
  <c r="BYK650" i="22" a="1"/>
  <c r="BYK650" i="22" s="1"/>
  <c r="BYK658" i="22" a="1"/>
  <c r="BYK658" i="22" s="1"/>
  <c r="BYK666" i="22" a="1"/>
  <c r="BYK666" i="22" s="1"/>
  <c r="BYK674" i="22" a="1"/>
  <c r="BYK674" i="22" s="1"/>
  <c r="BYK698" i="22" a="1"/>
  <c r="BYK698" i="22" s="1"/>
  <c r="BYK706" i="22" a="1"/>
  <c r="BYK706" i="22" s="1"/>
  <c r="BYK714" i="22" a="1"/>
  <c r="BYK714" i="22" s="1"/>
  <c r="BYK722" i="22" a="1"/>
  <c r="BYK722" i="22" s="1"/>
  <c r="BYK730" i="22" a="1"/>
  <c r="BYK730" i="22" s="1"/>
  <c r="BYK738" i="22" a="1"/>
  <c r="BYK738" i="22" s="1"/>
  <c r="BYK770" i="22" a="1"/>
  <c r="BYK770" i="22" s="1"/>
  <c r="BYK778" i="22" a="1"/>
  <c r="BYK778" i="22" s="1"/>
  <c r="BYK786" i="22" a="1"/>
  <c r="BYK786" i="22" s="1"/>
  <c r="BYK794" i="22" a="1"/>
  <c r="BYK794" i="22" s="1"/>
  <c r="BYK802" i="22" a="1"/>
  <c r="BYK802" i="22" s="1"/>
  <c r="BYK826" i="22" a="1"/>
  <c r="BYK826" i="22" s="1"/>
  <c r="BYK842" i="22" a="1"/>
  <c r="BYK842" i="22" s="1"/>
  <c r="BYK850" i="22" a="1"/>
  <c r="BYK850" i="22" s="1"/>
  <c r="BYK858" i="22" a="1"/>
  <c r="BYK858" i="22" s="1"/>
  <c r="BYK866" i="22" a="1"/>
  <c r="BYK866" i="22" s="1"/>
  <c r="BYK890" i="22" a="1"/>
  <c r="BYK890" i="22" s="1"/>
  <c r="BYK898" i="22" a="1"/>
  <c r="BYK898" i="22" s="1"/>
  <c r="BYK906" i="22" a="1"/>
  <c r="BYK906" i="22" s="1"/>
  <c r="BYK914" i="22" a="1"/>
  <c r="BYK914" i="22" s="1"/>
  <c r="BYK922" i="22" a="1"/>
  <c r="BYK922" i="22" s="1"/>
  <c r="BYK930" i="22" a="1"/>
  <c r="BYK930" i="22" s="1"/>
  <c r="BYK970" i="22" a="1"/>
  <c r="BYK970" i="22" s="1"/>
  <c r="BYK1002" i="22" a="1"/>
  <c r="BYK1002" i="22" s="1"/>
  <c r="BYK1034" i="22" a="1"/>
  <c r="BYK1034" i="22" s="1"/>
  <c r="BYK1066" i="22" a="1"/>
  <c r="BYK1066" i="22" s="1"/>
  <c r="BYK1098" i="22" a="1"/>
  <c r="BYK1098" i="22" s="1"/>
  <c r="BYK1162" i="22" a="1"/>
  <c r="BYK1162" i="22" s="1"/>
  <c r="BYK419" i="22" a="1"/>
  <c r="BYK419" i="22" s="1"/>
  <c r="BYK427" i="22" a="1"/>
  <c r="BYK427" i="22" s="1"/>
  <c r="BYK435" i="22" a="1"/>
  <c r="BYK435" i="22" s="1"/>
  <c r="BYK443" i="22" a="1"/>
  <c r="BYK443" i="22" s="1"/>
  <c r="BYK451" i="22" a="1"/>
  <c r="BYK451" i="22" s="1"/>
  <c r="BYK459" i="22" a="1"/>
  <c r="BYK459" i="22" s="1"/>
  <c r="BYK483" i="22" a="1"/>
  <c r="BYK483" i="22" s="1"/>
  <c r="BYK491" i="22" a="1"/>
  <c r="BYK491" i="22" s="1"/>
  <c r="BYK499" i="22" a="1"/>
  <c r="BYK499" i="22" s="1"/>
  <c r="BYK507" i="22" a="1"/>
  <c r="BYK507" i="22" s="1"/>
  <c r="BYK515" i="22" a="1"/>
  <c r="BYK515" i="22" s="1"/>
  <c r="BYK523" i="22" a="1"/>
  <c r="BYK523" i="22" s="1"/>
  <c r="BYK547" i="22" a="1"/>
  <c r="BYK547" i="22" s="1"/>
  <c r="BYK555" i="22" a="1"/>
  <c r="BYK555" i="22" s="1"/>
  <c r="BYK563" i="22" a="1"/>
  <c r="BYK563" i="22" s="1"/>
  <c r="BYK571" i="22" a="1"/>
  <c r="BYK571" i="22" s="1"/>
  <c r="BYK579" i="22" a="1"/>
  <c r="BYK579" i="22" s="1"/>
  <c r="BYK587" i="22" a="1"/>
  <c r="BYK587" i="22" s="1"/>
  <c r="BYK619" i="22" a="1"/>
  <c r="BYK619" i="22" s="1"/>
  <c r="BYK627" i="22" a="1"/>
  <c r="BYK627" i="22" s="1"/>
  <c r="BYK635" i="22" a="1"/>
  <c r="BYK635" i="22" s="1"/>
  <c r="BYK643" i="22" a="1"/>
  <c r="BYK643" i="22" s="1"/>
  <c r="BYK651" i="22" a="1"/>
  <c r="BYK651" i="22" s="1"/>
  <c r="BYK659" i="22" a="1"/>
  <c r="BYK659" i="22" s="1"/>
  <c r="BYK675" i="22" a="1"/>
  <c r="BYK675" i="22" s="1"/>
  <c r="BYK683" i="22" a="1"/>
  <c r="BYK683" i="22" s="1"/>
  <c r="BYK691" i="22" a="1"/>
  <c r="BYK691" i="22" s="1"/>
  <c r="BYK699" i="22" a="1"/>
  <c r="BYK699" i="22" s="1"/>
  <c r="BYK707" i="22" a="1"/>
  <c r="BYK707" i="22" s="1"/>
  <c r="BYK715" i="22" a="1"/>
  <c r="BYK715" i="22" s="1"/>
  <c r="BYK739" i="22" a="1"/>
  <c r="BYK739" i="22" s="1"/>
  <c r="BYK747" i="22" a="1"/>
  <c r="BYK747" i="22" s="1"/>
  <c r="BYK755" i="22" a="1"/>
  <c r="BYK755" i="22" s="1"/>
  <c r="BYK763" i="22" a="1"/>
  <c r="BYK763" i="22" s="1"/>
  <c r="BYK771" i="22" a="1"/>
  <c r="BYK771" i="22" s="1"/>
  <c r="BYK779" i="22" a="1"/>
  <c r="BYK779" i="22" s="1"/>
  <c r="BYK803" i="22" a="1"/>
  <c r="BYK803" i="22" s="1"/>
  <c r="BYK811" i="22" a="1"/>
  <c r="BYK811" i="22" s="1"/>
  <c r="BYK819" i="22" a="1"/>
  <c r="BYK819" i="22" s="1"/>
  <c r="BYK827" i="22" a="1"/>
  <c r="BYK827" i="22" s="1"/>
  <c r="BYK835" i="22" a="1"/>
  <c r="BYK835" i="22" s="1"/>
  <c r="BYK843" i="22" a="1"/>
  <c r="BYK843" i="22" s="1"/>
  <c r="BYK851" i="22" a="1"/>
  <c r="BYK851" i="22" s="1"/>
  <c r="BYK867" i="22" a="1"/>
  <c r="BYK867" i="22" s="1"/>
  <c r="BYK875" i="22" a="1"/>
  <c r="BYK875" i="22" s="1"/>
  <c r="BYK883" i="22" a="1"/>
  <c r="BYK883" i="22" s="1"/>
  <c r="BYK891" i="22" a="1"/>
  <c r="BYK891" i="22" s="1"/>
  <c r="BYK899" i="22" a="1"/>
  <c r="BYK899" i="22" s="1"/>
  <c r="BYK915" i="22" a="1"/>
  <c r="BYK915" i="22" s="1"/>
  <c r="BYK931" i="22" a="1"/>
  <c r="BYK931" i="22" s="1"/>
  <c r="BYK939" i="22" a="1"/>
  <c r="BYK939" i="22" s="1"/>
  <c r="BYK948" i="22" a="1"/>
  <c r="BYK948" i="22" s="1"/>
  <c r="BYK972" i="22" a="1"/>
  <c r="BYK972" i="22" s="1"/>
  <c r="BYK1004" i="22" a="1"/>
  <c r="BYK1004" i="22" s="1"/>
  <c r="BYK1036" i="22" a="1"/>
  <c r="BYK1036" i="22" s="1"/>
  <c r="BYK1068" i="22" a="1"/>
  <c r="BYK1068" i="22" s="1"/>
  <c r="BYK1170" i="22" a="1"/>
  <c r="BYK1170" i="22" s="1"/>
  <c r="BYK404" i="22" a="1"/>
  <c r="BYK404" i="22" s="1"/>
  <c r="BYK412" i="22" a="1"/>
  <c r="BYK412" i="22" s="1"/>
  <c r="BYK420" i="22" a="1"/>
  <c r="BYK420" i="22" s="1"/>
  <c r="BYK428" i="22" a="1"/>
  <c r="BYK428" i="22" s="1"/>
  <c r="BYK436" i="22" a="1"/>
  <c r="BYK436" i="22" s="1"/>
  <c r="BYK468" i="22" a="1"/>
  <c r="BYK468" i="22" s="1"/>
  <c r="BYK476" i="22" a="1"/>
  <c r="BYK476" i="22" s="1"/>
  <c r="BYK484" i="22" a="1"/>
  <c r="BYK484" i="22" s="1"/>
  <c r="BYK492" i="22" a="1"/>
  <c r="BYK492" i="22" s="1"/>
  <c r="BYK500" i="22" a="1"/>
  <c r="BYK500" i="22" s="1"/>
  <c r="BYK508" i="22" a="1"/>
  <c r="BYK508" i="22" s="1"/>
  <c r="BYK524" i="22" a="1"/>
  <c r="BYK524" i="22" s="1"/>
  <c r="BYK532" i="22" a="1"/>
  <c r="BYK532" i="22" s="1"/>
  <c r="BYK540" i="22" a="1"/>
  <c r="BYK540" i="22" s="1"/>
  <c r="BYK548" i="22" a="1"/>
  <c r="BYK548" i="22" s="1"/>
  <c r="BYK556" i="22" a="1"/>
  <c r="BYK556" i="22" s="1"/>
  <c r="BYK564" i="22" a="1"/>
  <c r="BYK564" i="22" s="1"/>
  <c r="BYK588" i="22" a="1"/>
  <c r="BYK588" i="22" s="1"/>
  <c r="BYK596" i="22" a="1"/>
  <c r="BYK596" i="22" s="1"/>
  <c r="BYK604" i="22" a="1"/>
  <c r="BYK604" i="22" s="1"/>
  <c r="BYK612" i="22" a="1"/>
  <c r="BYK612" i="22" s="1"/>
  <c r="BYK620" i="22" a="1"/>
  <c r="BYK620" i="22" s="1"/>
  <c r="BYK628" i="22" a="1"/>
  <c r="BYK628" i="22" s="1"/>
  <c r="BYK652" i="22" a="1"/>
  <c r="BYK652" i="22" s="1"/>
  <c r="BYK660" i="22" a="1"/>
  <c r="BYK660" i="22" s="1"/>
  <c r="BYK668" i="22" a="1"/>
  <c r="BYK668" i="22" s="1"/>
  <c r="BYK676" i="22" a="1"/>
  <c r="BYK676" i="22" s="1"/>
  <c r="BYK684" i="22" a="1"/>
  <c r="BYK684" i="22" s="1"/>
  <c r="BYK692" i="22" a="1"/>
  <c r="BYK692" i="22" s="1"/>
  <c r="BYK700" i="22" a="1"/>
  <c r="BYK700" i="22" s="1"/>
  <c r="BYK716" i="22" a="1"/>
  <c r="BYK716" i="22" s="1"/>
  <c r="BYK724" i="22" a="1"/>
  <c r="BYK724" i="22" s="1"/>
  <c r="BYK732" i="22" a="1"/>
  <c r="BYK732" i="22" s="1"/>
  <c r="BYK740" i="22" a="1"/>
  <c r="BYK740" i="22" s="1"/>
  <c r="BYK748" i="22" a="1"/>
  <c r="BYK748" i="22" s="1"/>
  <c r="BYK756" i="22" a="1"/>
  <c r="BYK756" i="22" s="1"/>
  <c r="BYK780" i="22" a="1"/>
  <c r="BYK780" i="22" s="1"/>
  <c r="BYK788" i="22" a="1"/>
  <c r="BYK788" i="22" s="1"/>
  <c r="BYK796" i="22" a="1"/>
  <c r="BYK796" i="22" s="1"/>
  <c r="BYK804" i="22" a="1"/>
  <c r="BYK804" i="22" s="1"/>
  <c r="BYK812" i="22" a="1"/>
  <c r="BYK812" i="22" s="1"/>
  <c r="BYK820" i="22" a="1"/>
  <c r="BYK820" i="22" s="1"/>
  <c r="BYK828" i="22" a="1"/>
  <c r="BYK828" i="22" s="1"/>
  <c r="BYK844" i="22" a="1"/>
  <c r="BYK844" i="22" s="1"/>
  <c r="BYK852" i="22" a="1"/>
  <c r="BYK852" i="22" s="1"/>
  <c r="BYK860" i="22" a="1"/>
  <c r="BYK860" i="22" s="1"/>
  <c r="BYK868" i="22" a="1"/>
  <c r="BYK868" i="22" s="1"/>
  <c r="BYK876" i="22" a="1"/>
  <c r="BYK876" i="22" s="1"/>
  <c r="BYK884" i="22" a="1"/>
  <c r="BYK884" i="22" s="1"/>
  <c r="BYK908" i="22" a="1"/>
  <c r="BYK908" i="22" s="1"/>
  <c r="BYK916" i="22" a="1"/>
  <c r="BYK916" i="22" s="1"/>
  <c r="BYK924" i="22" a="1"/>
  <c r="BYK924" i="22" s="1"/>
  <c r="BYK932" i="22" a="1"/>
  <c r="BYK932" i="22" s="1"/>
  <c r="BYK940" i="22" a="1"/>
  <c r="BYK940" i="22" s="1"/>
  <c r="BYK1042" i="22" a="1"/>
  <c r="BYK1042" i="22" s="1"/>
  <c r="BYK1074" i="22" a="1"/>
  <c r="BYK1074" i="22" s="1"/>
  <c r="BYK1106" i="22" a="1"/>
  <c r="BYK1106" i="22" s="1"/>
  <c r="BYK1178" i="22" a="1"/>
  <c r="BYK1178" i="22" s="1"/>
  <c r="BYK813" i="22" a="1"/>
  <c r="BYK813" i="22" s="1"/>
  <c r="BYK821" i="22" a="1"/>
  <c r="BYK821" i="22" s="1"/>
  <c r="BYK845" i="22" a="1"/>
  <c r="BYK845" i="22" s="1"/>
  <c r="BYK853" i="22" a="1"/>
  <c r="BYK853" i="22" s="1"/>
  <c r="BYK861" i="22" a="1"/>
  <c r="BYK861" i="22" s="1"/>
  <c r="BYK869" i="22" a="1"/>
  <c r="BYK869" i="22" s="1"/>
  <c r="BYK877" i="22" a="1"/>
  <c r="BYK877" i="22" s="1"/>
  <c r="BYK893" i="22" a="1"/>
  <c r="BYK893" i="22" s="1"/>
  <c r="BYK909" i="22" a="1"/>
  <c r="BYK909" i="22" s="1"/>
  <c r="BYK917" i="22" a="1"/>
  <c r="BYK917" i="22" s="1"/>
  <c r="BYK925" i="22" a="1"/>
  <c r="BYK925" i="22" s="1"/>
  <c r="BYK933" i="22" a="1"/>
  <c r="BYK933" i="22" s="1"/>
  <c r="BYK941" i="22" a="1"/>
  <c r="BYK941" i="22" s="1"/>
  <c r="BYK980" i="22" a="1"/>
  <c r="BYK980" i="22" s="1"/>
  <c r="BYK1044" i="22" a="1"/>
  <c r="BYK1044" i="22" s="1"/>
  <c r="BYK1076" i="22" a="1"/>
  <c r="BYK1076" i="22" s="1"/>
  <c r="BYK1114" i="22" a="1"/>
  <c r="BYK1114" i="22" s="1"/>
  <c r="BYK374" i="22" a="1"/>
  <c r="BYK374" i="22" s="1"/>
  <c r="BYK382" i="22" a="1"/>
  <c r="BYK382" i="22" s="1"/>
  <c r="BYK390" i="22" a="1"/>
  <c r="BYK390" i="22" s="1"/>
  <c r="BYK398" i="22" a="1"/>
  <c r="BYK398" i="22" s="1"/>
  <c r="BYK414" i="22" a="1"/>
  <c r="BYK414" i="22" s="1"/>
  <c r="BYK422" i="22" a="1"/>
  <c r="BYK422" i="22" s="1"/>
  <c r="BYK430" i="22" a="1"/>
  <c r="BYK430" i="22" s="1"/>
  <c r="BYK438" i="22" a="1"/>
  <c r="BYK438" i="22" s="1"/>
  <c r="BYK446" i="22" a="1"/>
  <c r="BYK446" i="22" s="1"/>
  <c r="BYK454" i="22" a="1"/>
  <c r="BYK454" i="22" s="1"/>
  <c r="BYK462" i="22" a="1"/>
  <c r="BYK462" i="22" s="1"/>
  <c r="BYK478" i="22" a="1"/>
  <c r="BYK478" i="22" s="1"/>
  <c r="BYK486" i="22" a="1"/>
  <c r="BYK486" i="22" s="1"/>
  <c r="BYK494" i="22" a="1"/>
  <c r="BYK494" i="22" s="1"/>
  <c r="BYK502" i="22" a="1"/>
  <c r="BYK502" i="22" s="1"/>
  <c r="BYK510" i="22" a="1"/>
  <c r="BYK510" i="22" s="1"/>
  <c r="BYK518" i="22" a="1"/>
  <c r="BYK518" i="22" s="1"/>
  <c r="BYK526" i="22" a="1"/>
  <c r="BYK526" i="22" s="1"/>
  <c r="BYK542" i="22" a="1"/>
  <c r="BYK542" i="22" s="1"/>
  <c r="BYK550" i="22" a="1"/>
  <c r="BYK550" i="22" s="1"/>
  <c r="BYK558" i="22" a="1"/>
  <c r="BYK558" i="22" s="1"/>
  <c r="BYK566" i="22" a="1"/>
  <c r="BYK566" i="22" s="1"/>
  <c r="BYK574" i="22" a="1"/>
  <c r="BYK574" i="22" s="1"/>
  <c r="BYK590" i="22" a="1"/>
  <c r="BYK590" i="22" s="1"/>
  <c r="BYK606" i="22" a="1"/>
  <c r="BYK606" i="22" s="1"/>
  <c r="BYK614" i="22" a="1"/>
  <c r="BYK614" i="22" s="1"/>
  <c r="BYK622" i="22" a="1"/>
  <c r="BYK622" i="22" s="1"/>
  <c r="BYK630" i="22" a="1"/>
  <c r="BYK630" i="22" s="1"/>
  <c r="BYK638" i="22" a="1"/>
  <c r="BYK638" i="22" s="1"/>
  <c r="BYK646" i="22" a="1"/>
  <c r="BYK646" i="22" s="1"/>
  <c r="BYK670" i="22" a="1"/>
  <c r="BYK670" i="22" s="1"/>
  <c r="BYK678" i="22" a="1"/>
  <c r="BYK678" i="22" s="1"/>
  <c r="BYK686" i="22" a="1"/>
  <c r="BYK686" i="22" s="1"/>
  <c r="BYK694" i="22" a="1"/>
  <c r="BYK694" i="22" s="1"/>
  <c r="BYK702" i="22" a="1"/>
  <c r="BYK702" i="22" s="1"/>
  <c r="BYK734" i="22" a="1"/>
  <c r="BYK734" i="22" s="1"/>
  <c r="BYK742" i="22" a="1"/>
  <c r="BYK742" i="22" s="1"/>
  <c r="BYK750" i="22" a="1"/>
  <c r="BYK750" i="22" s="1"/>
  <c r="BYK758" i="22" a="1"/>
  <c r="BYK758" i="22" s="1"/>
  <c r="BYK766" i="22" a="1"/>
  <c r="BYK766" i="22" s="1"/>
  <c r="BYK782" i="22" a="1"/>
  <c r="BYK782" i="22" s="1"/>
  <c r="BYK798" i="22" a="1"/>
  <c r="BYK798" i="22" s="1"/>
  <c r="BYK806" i="22" a="1"/>
  <c r="BYK806" i="22" s="1"/>
  <c r="BYK814" i="22" a="1"/>
  <c r="BYK814" i="22" s="1"/>
  <c r="BYK822" i="22" a="1"/>
  <c r="BYK822" i="22" s="1"/>
  <c r="BYK830" i="22" a="1"/>
  <c r="BYK830" i="22" s="1"/>
  <c r="BYK838" i="22" a="1"/>
  <c r="BYK838" i="22" s="1"/>
  <c r="BYK846" i="22" a="1"/>
  <c r="BYK846" i="22" s="1"/>
  <c r="BYK862" i="22" a="1"/>
  <c r="BYK862" i="22" s="1"/>
  <c r="BYK870" i="22" a="1"/>
  <c r="BYK870" i="22" s="1"/>
  <c r="BYK878" i="22" a="1"/>
  <c r="BYK878" i="22" s="1"/>
  <c r="BYK886" i="22" a="1"/>
  <c r="BYK886" i="22" s="1"/>
  <c r="BYK894" i="22" a="1"/>
  <c r="BYK894" i="22" s="1"/>
  <c r="BYK910" i="22" a="1"/>
  <c r="BYK910" i="22" s="1"/>
  <c r="BYK926" i="22" a="1"/>
  <c r="BYK926" i="22" s="1"/>
  <c r="BYK934" i="22" a="1"/>
  <c r="BYK934" i="22" s="1"/>
  <c r="BYK942" i="22" a="1"/>
  <c r="BYK942" i="22" s="1"/>
  <c r="BYK956" i="22" a="1"/>
  <c r="BYK956" i="22" s="1"/>
  <c r="BYK986" i="22" a="1"/>
  <c r="BYK986" i="22" s="1"/>
  <c r="BYK1018" i="22" a="1"/>
  <c r="BYK1018" i="22" s="1"/>
  <c r="BYK1122" i="22" a="1"/>
  <c r="BYK1122" i="22" s="1"/>
  <c r="BYK375" i="22" a="1"/>
  <c r="BYK375" i="22" s="1"/>
  <c r="BYK383" i="22" a="1"/>
  <c r="BYK383" i="22" s="1"/>
  <c r="BYK391" i="22" a="1"/>
  <c r="BYK391" i="22" s="1"/>
  <c r="BYK399" i="22" a="1"/>
  <c r="BYK399" i="22" s="1"/>
  <c r="BYK407" i="22" a="1"/>
  <c r="BYK407" i="22" s="1"/>
  <c r="BYK431" i="22" a="1"/>
  <c r="BYK431" i="22" s="1"/>
  <c r="BYK439" i="22" a="1"/>
  <c r="BYK439" i="22" s="1"/>
  <c r="BYK447" i="22" a="1"/>
  <c r="BYK447" i="22" s="1"/>
  <c r="BYK455" i="22" a="1"/>
  <c r="BYK455" i="22" s="1"/>
  <c r="BYK463" i="22" a="1"/>
  <c r="BYK463" i="22" s="1"/>
  <c r="BYK471" i="22" a="1"/>
  <c r="BYK471" i="22" s="1"/>
  <c r="BYK479" i="22" a="1"/>
  <c r="BYK479" i="22" s="1"/>
  <c r="BYK495" i="22" a="1"/>
  <c r="BYK495" i="22" s="1"/>
  <c r="BYK503" i="22" a="1"/>
  <c r="BYK503" i="22" s="1"/>
  <c r="BYK511" i="22" a="1"/>
  <c r="BYK511" i="22" s="1"/>
  <c r="BYK519" i="22" a="1"/>
  <c r="BYK519" i="22" s="1"/>
  <c r="BYK527" i="22" a="1"/>
  <c r="BYK527" i="22" s="1"/>
  <c r="BYK535" i="22" a="1"/>
  <c r="BYK535" i="22" s="1"/>
  <c r="BYK559" i="22" a="1"/>
  <c r="BYK559" i="22" s="1"/>
  <c r="BYK567" i="22" a="1"/>
  <c r="BYK567" i="22" s="1"/>
  <c r="BYK575" i="22" a="1"/>
  <c r="BYK575" i="22" s="1"/>
  <c r="BYK583" i="22" a="1"/>
  <c r="BYK583" i="22" s="1"/>
  <c r="BYK591" i="22" a="1"/>
  <c r="BYK591" i="22" s="1"/>
  <c r="BYK599" i="22" a="1"/>
  <c r="BYK599" i="22" s="1"/>
  <c r="BYK623" i="22" a="1"/>
  <c r="BYK623" i="22" s="1"/>
  <c r="BYK631" i="22" a="1"/>
  <c r="BYK631" i="22" s="1"/>
  <c r="BYK639" i="22" a="1"/>
  <c r="BYK639" i="22" s="1"/>
  <c r="BYK647" i="22" a="1"/>
  <c r="BYK647" i="22" s="1"/>
  <c r="BYK655" i="22" a="1"/>
  <c r="BYK655" i="22" s="1"/>
  <c r="BYK687" i="22" a="1"/>
  <c r="BYK687" i="22" s="1"/>
  <c r="BYK695" i="22" a="1"/>
  <c r="BYK695" i="22" s="1"/>
  <c r="BYK703" i="22" a="1"/>
  <c r="BYK703" i="22" s="1"/>
  <c r="BYK711" i="22" a="1"/>
  <c r="BYK711" i="22" s="1"/>
  <c r="BYK719" i="22" a="1"/>
  <c r="BYK719" i="22" s="1"/>
  <c r="BYK727" i="22" a="1"/>
  <c r="BYK727" i="22" s="1"/>
  <c r="BYK751" i="22" a="1"/>
  <c r="BYK751" i="22" s="1"/>
  <c r="BYK759" i="22" a="1"/>
  <c r="BYK759" i="22" s="1"/>
  <c r="BYK767" i="22" a="1"/>
  <c r="BYK767" i="22" s="1"/>
  <c r="BYK775" i="22" a="1"/>
  <c r="BYK775" i="22" s="1"/>
  <c r="BYK783" i="22" a="1"/>
  <c r="BYK783" i="22" s="1"/>
  <c r="BYK807" i="22" a="1"/>
  <c r="BYK807" i="22" s="1"/>
  <c r="BYK823" i="22" a="1"/>
  <c r="BYK823" i="22" s="1"/>
  <c r="BYK831" i="22" a="1"/>
  <c r="BYK831" i="22" s="1"/>
  <c r="BYK839" i="22" a="1"/>
  <c r="BYK839" i="22" s="1"/>
  <c r="BYK847" i="22" a="1"/>
  <c r="BYK847" i="22" s="1"/>
  <c r="BYK855" i="22" a="1"/>
  <c r="BYK855" i="22" s="1"/>
  <c r="BYK863" i="22" a="1"/>
  <c r="BYK863" i="22" s="1"/>
  <c r="BYK871" i="22" a="1"/>
  <c r="BYK871" i="22" s="1"/>
  <c r="BYK887" i="22" a="1"/>
  <c r="BYK887" i="22" s="1"/>
  <c r="BYK895" i="22" a="1"/>
  <c r="BYK895" i="22" s="1"/>
  <c r="BYK903" i="22" a="1"/>
  <c r="BYK903" i="22" s="1"/>
  <c r="BYK911" i="22" a="1"/>
  <c r="BYK911" i="22" s="1"/>
  <c r="BYK919" i="22" a="1"/>
  <c r="BYK919" i="22" s="1"/>
  <c r="BYK927" i="22" a="1"/>
  <c r="BYK927" i="22" s="1"/>
  <c r="BYK958" i="22" a="1"/>
  <c r="BYK958" i="22" s="1"/>
  <c r="BYK1052" i="22" a="1"/>
  <c r="BYK1052" i="22" s="1"/>
  <c r="BYK1138" i="22" a="1"/>
  <c r="BYK1138" i="22" s="1"/>
  <c r="BYK1984" i="22" a="1"/>
  <c r="BYK1984" i="22" s="1"/>
  <c r="BYK1920" i="22" a="1"/>
  <c r="BYK1920" i="22" s="1"/>
  <c r="BYK1856" i="22" a="1"/>
  <c r="BYK1856" i="22" s="1"/>
  <c r="BYK1792" i="22" a="1"/>
  <c r="BYK1792" i="22" s="1"/>
  <c r="BYK1746" i="22" a="1"/>
  <c r="BYK1746" i="22" s="1"/>
  <c r="BYK1714" i="22" a="1"/>
  <c r="BYK1714" i="22" s="1"/>
  <c r="BYK1682" i="22" a="1"/>
  <c r="BYK1682" i="22" s="1"/>
  <c r="BYK1650" i="22" a="1"/>
  <c r="BYK1650" i="22" s="1"/>
  <c r="BYK1618" i="22" a="1"/>
  <c r="BYK1618" i="22" s="1"/>
  <c r="BYK1586" i="22" a="1"/>
  <c r="BYK1586" i="22" s="1"/>
  <c r="BYK1568" i="22" a="1"/>
  <c r="BYK1568" i="22" s="1"/>
  <c r="BYK1547" i="22" a="1"/>
  <c r="BYK1547" i="22" s="1"/>
  <c r="BYK1538" i="22" a="1"/>
  <c r="BYK1538" i="22" s="1"/>
  <c r="BYK1529" i="22" a="1"/>
  <c r="BYK1529" i="22" s="1"/>
  <c r="BYK1520" i="22" a="1"/>
  <c r="BYK1520" i="22" s="1"/>
  <c r="BYK1511" i="22" a="1"/>
  <c r="BYK1511" i="22" s="1"/>
  <c r="BYK1502" i="22" a="1"/>
  <c r="BYK1502" i="22" s="1"/>
  <c r="BYK1493" i="22" a="1"/>
  <c r="BYK1493" i="22" s="1"/>
  <c r="BYK1483" i="22" a="1"/>
  <c r="BYK1483" i="22" s="1"/>
  <c r="BYK1474" i="22" a="1"/>
  <c r="BYK1474" i="22" s="1"/>
  <c r="BYK1465" i="22" a="1"/>
  <c r="BYK1465" i="22" s="1"/>
  <c r="BYK1456" i="22" a="1"/>
  <c r="BYK1456" i="22" s="1"/>
  <c r="BYK1447" i="22" a="1"/>
  <c r="BYK1447" i="22" s="1"/>
  <c r="BYK1438" i="22" a="1"/>
  <c r="BYK1438" i="22" s="1"/>
  <c r="BYK1429" i="22" a="1"/>
  <c r="BYK1429" i="22" s="1"/>
  <c r="BYK1419" i="22" a="1"/>
  <c r="BYK1419" i="22" s="1"/>
  <c r="BYK1410" i="22" a="1"/>
  <c r="BYK1410" i="22" s="1"/>
  <c r="BYK1402" i="22" a="1"/>
  <c r="BYK1402" i="22" s="1"/>
  <c r="BYK1394" i="22" a="1"/>
  <c r="BYK1394" i="22" s="1"/>
  <c r="BYK1386" i="22" a="1"/>
  <c r="BYK1386" i="22" s="1"/>
  <c r="BYK1378" i="22" a="1"/>
  <c r="BYK1378" i="22" s="1"/>
  <c r="BYK1370" i="22" a="1"/>
  <c r="BYK1370" i="22" s="1"/>
  <c r="BYK1362" i="22" a="1"/>
  <c r="BYK1362" i="22" s="1"/>
  <c r="BYK1354" i="22" a="1"/>
  <c r="BYK1354" i="22" s="1"/>
  <c r="BYK1346" i="22" a="1"/>
  <c r="BYK1346" i="22" s="1"/>
  <c r="BYK1338" i="22" a="1"/>
  <c r="BYK1338" i="22" s="1"/>
  <c r="BYK1330" i="22" a="1"/>
  <c r="BYK1330" i="22" s="1"/>
  <c r="BYK1322" i="22" a="1"/>
  <c r="BYK1322" i="22" s="1"/>
  <c r="BYK1314" i="22" a="1"/>
  <c r="BYK1314" i="22" s="1"/>
  <c r="BYK1306" i="22" a="1"/>
  <c r="BYK1306" i="22" s="1"/>
  <c r="BYK1298" i="22" a="1"/>
  <c r="BYK1298" i="22" s="1"/>
  <c r="BYK1290" i="22" a="1"/>
  <c r="BYK1290" i="22" s="1"/>
  <c r="BYK1282" i="22" a="1"/>
  <c r="BYK1282" i="22" s="1"/>
  <c r="BYK1274" i="22" a="1"/>
  <c r="BYK1274" i="22" s="1"/>
  <c r="BYK1266" i="22" a="1"/>
  <c r="BYK1266" i="22" s="1"/>
  <c r="BYK1258" i="22" a="1"/>
  <c r="BYK1258" i="22" s="1"/>
  <c r="BYK1250" i="22" a="1"/>
  <c r="BYK1250" i="22" s="1"/>
  <c r="BYK1242" i="22" a="1"/>
  <c r="BYK1242" i="22" s="1"/>
  <c r="BYK1234" i="22" a="1"/>
  <c r="BYK1234" i="22" s="1"/>
  <c r="BYK1226" i="22" a="1"/>
  <c r="BYK1226" i="22" s="1"/>
  <c r="BYK1218" i="22" a="1"/>
  <c r="BYK1218" i="22" s="1"/>
  <c r="BYK1210" i="22" a="1"/>
  <c r="BYK1210" i="22" s="1"/>
  <c r="BYK1202" i="22" a="1"/>
  <c r="BYK1202" i="22" s="1"/>
  <c r="BYK1194" i="22" a="1"/>
  <c r="BYK1194" i="22" s="1"/>
  <c r="BYK1186" i="22" a="1"/>
  <c r="BYK1186" i="22" s="1"/>
  <c r="BYK1976" i="22" a="1"/>
  <c r="BYK1976" i="22" s="1"/>
  <c r="BYK1912" i="22" a="1"/>
  <c r="BYK1912" i="22" s="1"/>
  <c r="BYK1848" i="22" a="1"/>
  <c r="BYK1848" i="22" s="1"/>
  <c r="BYK1784" i="22" a="1"/>
  <c r="BYK1784" i="22" s="1"/>
  <c r="BYK1744" i="22" a="1"/>
  <c r="BYK1744" i="22" s="1"/>
  <c r="BYK1712" i="22" a="1"/>
  <c r="BYK1712" i="22" s="1"/>
  <c r="BYK1680" i="22" a="1"/>
  <c r="BYK1680" i="22" s="1"/>
  <c r="BYK1648" i="22" a="1"/>
  <c r="BYK1648" i="22" s="1"/>
  <c r="BYK1616" i="22" a="1"/>
  <c r="BYK1616" i="22" s="1"/>
  <c r="BYK1585" i="22" a="1"/>
  <c r="BYK1585" i="22" s="1"/>
  <c r="BYK1562" i="22" a="1"/>
  <c r="BYK1562" i="22" s="1"/>
  <c r="BYK1546" i="22" a="1"/>
  <c r="BYK1546" i="22" s="1"/>
  <c r="BYK1537" i="22" a="1"/>
  <c r="BYK1537" i="22" s="1"/>
  <c r="BYK1528" i="22" a="1"/>
  <c r="BYK1528" i="22" s="1"/>
  <c r="BYK1519" i="22" a="1"/>
  <c r="BYK1519" i="22" s="1"/>
  <c r="BYK1510" i="22" a="1"/>
  <c r="BYK1510" i="22" s="1"/>
  <c r="BYK1501" i="22" a="1"/>
  <c r="BYK1501" i="22" s="1"/>
  <c r="BYK1491" i="22" a="1"/>
  <c r="BYK1491" i="22" s="1"/>
  <c r="BYK1482" i="22" a="1"/>
  <c r="BYK1482" i="22" s="1"/>
  <c r="BYK1473" i="22" a="1"/>
  <c r="BYK1473" i="22" s="1"/>
  <c r="BYK1464" i="22" a="1"/>
  <c r="BYK1464" i="22" s="1"/>
  <c r="BYK1455" i="22" a="1"/>
  <c r="BYK1455" i="22" s="1"/>
  <c r="BYK1446" i="22" a="1"/>
  <c r="BYK1446" i="22" s="1"/>
  <c r="BYK1437" i="22" a="1"/>
  <c r="BYK1437" i="22" s="1"/>
  <c r="BYK1427" i="22" a="1"/>
  <c r="BYK1427" i="22" s="1"/>
  <c r="BYK1418" i="22" a="1"/>
  <c r="BYK1418" i="22" s="1"/>
  <c r="BYK1409" i="22" a="1"/>
  <c r="BYK1409" i="22" s="1"/>
  <c r="BYK1401" i="22" a="1"/>
  <c r="BYK1401" i="22" s="1"/>
  <c r="BYK1393" i="22" a="1"/>
  <c r="BYK1393" i="22" s="1"/>
  <c r="BYK1385" i="22" a="1"/>
  <c r="BYK1385" i="22" s="1"/>
  <c r="BYK1377" i="22" a="1"/>
  <c r="BYK1377" i="22" s="1"/>
  <c r="BYK1369" i="22" a="1"/>
  <c r="BYK1369" i="22" s="1"/>
  <c r="BYK1361" i="22" a="1"/>
  <c r="BYK1361" i="22" s="1"/>
  <c r="BYK1353" i="22" a="1"/>
  <c r="BYK1353" i="22" s="1"/>
  <c r="BYK1345" i="22" a="1"/>
  <c r="BYK1345" i="22" s="1"/>
  <c r="BYK1337" i="22" a="1"/>
  <c r="BYK1337" i="22" s="1"/>
  <c r="BYK1329" i="22" a="1"/>
  <c r="BYK1329" i="22" s="1"/>
  <c r="BYK1321" i="22" a="1"/>
  <c r="BYK1321" i="22" s="1"/>
  <c r="BYK1313" i="22" a="1"/>
  <c r="BYK1313" i="22" s="1"/>
  <c r="BYK1305" i="22" a="1"/>
  <c r="BYK1305" i="22" s="1"/>
  <c r="BYK1297" i="22" a="1"/>
  <c r="BYK1297" i="22" s="1"/>
  <c r="BYK1289" i="22" a="1"/>
  <c r="BYK1289" i="22" s="1"/>
  <c r="BYK1281" i="22" a="1"/>
  <c r="BYK1281" i="22" s="1"/>
  <c r="BYK1273" i="22" a="1"/>
  <c r="BYK1273" i="22" s="1"/>
  <c r="BYK1265" i="22" a="1"/>
  <c r="BYK1265" i="22" s="1"/>
  <c r="BYK1257" i="22" a="1"/>
  <c r="BYK1257" i="22" s="1"/>
  <c r="BYK1249" i="22" a="1"/>
  <c r="BYK1249" i="22" s="1"/>
  <c r="BYK1241" i="22" a="1"/>
  <c r="BYK1241" i="22" s="1"/>
  <c r="BYK1233" i="22" a="1"/>
  <c r="BYK1233" i="22" s="1"/>
  <c r="BYK1225" i="22" a="1"/>
  <c r="BYK1225" i="22" s="1"/>
  <c r="BYK1217" i="22" a="1"/>
  <c r="BYK1217" i="22" s="1"/>
  <c r="BYK1209" i="22" a="1"/>
  <c r="BYK1209" i="22" s="1"/>
  <c r="BYK1193" i="22" a="1"/>
  <c r="BYK1193" i="22" s="1"/>
  <c r="BYK1185" i="22" a="1"/>
  <c r="BYK1185" i="22" s="1"/>
  <c r="BYK1177" i="22" a="1"/>
  <c r="BYK1177" i="22" s="1"/>
  <c r="BYK1169" i="22" a="1"/>
  <c r="BYK1169" i="22" s="1"/>
  <c r="BYK1161" i="22" a="1"/>
  <c r="BYK1161" i="22" s="1"/>
  <c r="BYK1153" i="22" a="1"/>
  <c r="BYK1153" i="22" s="1"/>
  <c r="BYK1145" i="22" a="1"/>
  <c r="BYK1145" i="22" s="1"/>
  <c r="BYK1137" i="22" a="1"/>
  <c r="BYK1137" i="22" s="1"/>
  <c r="BYK1129" i="22" a="1"/>
  <c r="BYK1129" i="22" s="1"/>
  <c r="BYK1121" i="22" a="1"/>
  <c r="BYK1121" i="22" s="1"/>
  <c r="BYK1113" i="22" a="1"/>
  <c r="BYK1113" i="22" s="1"/>
  <c r="BYK1105" i="22" a="1"/>
  <c r="BYK1105" i="22" s="1"/>
  <c r="BYK1097" i="22" a="1"/>
  <c r="BYK1097" i="22" s="1"/>
  <c r="BYK1089" i="22" a="1"/>
  <c r="BYK1089" i="22" s="1"/>
  <c r="BYK1073" i="22" a="1"/>
  <c r="BYK1073" i="22" s="1"/>
  <c r="BYK1065" i="22" a="1"/>
  <c r="BYK1065" i="22" s="1"/>
  <c r="BYK1057" i="22" a="1"/>
  <c r="BYK1057" i="22" s="1"/>
  <c r="BYK1049" i="22" a="1"/>
  <c r="BYK1049" i="22" s="1"/>
  <c r="BYK1041" i="22" a="1"/>
  <c r="BYK1041" i="22" s="1"/>
  <c r="BYK1033" i="22" a="1"/>
  <c r="BYK1033" i="22" s="1"/>
  <c r="BYK1025" i="22" a="1"/>
  <c r="BYK1025" i="22" s="1"/>
  <c r="BYK1017" i="22" a="1"/>
  <c r="BYK1017" i="22" s="1"/>
  <c r="BYK1009" i="22" a="1"/>
  <c r="BYK1009" i="22" s="1"/>
  <c r="BYK1001" i="22" a="1"/>
  <c r="BYK1001" i="22" s="1"/>
  <c r="BYK993" i="22" a="1"/>
  <c r="BYK993" i="22" s="1"/>
  <c r="BYK985" i="22" a="1"/>
  <c r="BYK985" i="22" s="1"/>
  <c r="BYK977" i="22" a="1"/>
  <c r="BYK977" i="22" s="1"/>
  <c r="BYK969" i="22" a="1"/>
  <c r="BYK969" i="22" s="1"/>
  <c r="BYK961" i="22" a="1"/>
  <c r="BYK961" i="22" s="1"/>
  <c r="BYK953" i="22" a="1"/>
  <c r="BYK953" i="22" s="1"/>
  <c r="BYK2015" i="22" a="1"/>
  <c r="BYK2015" i="22" s="1"/>
  <c r="BYK1968" i="22" a="1"/>
  <c r="BYK1968" i="22" s="1"/>
  <c r="BYK1904" i="22" a="1"/>
  <c r="BYK1904" i="22" s="1"/>
  <c r="BYK1840" i="22" a="1"/>
  <c r="BYK1840" i="22" s="1"/>
  <c r="BYK1776" i="22" a="1"/>
  <c r="BYK1776" i="22" s="1"/>
  <c r="BYK1738" i="22" a="1"/>
  <c r="BYK1738" i="22" s="1"/>
  <c r="BYK1706" i="22" a="1"/>
  <c r="BYK1706" i="22" s="1"/>
  <c r="BYK1674" i="22" a="1"/>
  <c r="BYK1674" i="22" s="1"/>
  <c r="BYK1642" i="22" a="1"/>
  <c r="BYK1642" i="22" s="1"/>
  <c r="BYK1610" i="22" a="1"/>
  <c r="BYK1610" i="22" s="1"/>
  <c r="BYK1584" i="22" a="1"/>
  <c r="BYK1584" i="22" s="1"/>
  <c r="BYK1561" i="22" a="1"/>
  <c r="BYK1561" i="22" s="1"/>
  <c r="BYK1545" i="22" a="1"/>
  <c r="BYK1545" i="22" s="1"/>
  <c r="BYK1536" i="22" a="1"/>
  <c r="BYK1536" i="22" s="1"/>
  <c r="BYK1527" i="22" a="1"/>
  <c r="BYK1527" i="22" s="1"/>
  <c r="BYK1518" i="22" a="1"/>
  <c r="BYK1518" i="22" s="1"/>
  <c r="BYK1509" i="22" a="1"/>
  <c r="BYK1509" i="22" s="1"/>
  <c r="BYK1499" i="22" a="1"/>
  <c r="BYK1499" i="22" s="1"/>
  <c r="BYK1490" i="22" a="1"/>
  <c r="BYK1490" i="22" s="1"/>
  <c r="BYK1481" i="22" a="1"/>
  <c r="BYK1481" i="22" s="1"/>
  <c r="BYK1472" i="22" a="1"/>
  <c r="BYK1472" i="22" s="1"/>
  <c r="BYK1463" i="22" a="1"/>
  <c r="BYK1463" i="22" s="1"/>
  <c r="BYK1454" i="22" a="1"/>
  <c r="BYK1454" i="22" s="1"/>
  <c r="BYK1445" i="22" a="1"/>
  <c r="BYK1445" i="22" s="1"/>
  <c r="BYK1435" i="22" a="1"/>
  <c r="BYK1435" i="22" s="1"/>
  <c r="BYK1426" i="22" a="1"/>
  <c r="BYK1426" i="22" s="1"/>
  <c r="BYK1417" i="22" a="1"/>
  <c r="BYK1417" i="22" s="1"/>
  <c r="BYK1408" i="22" a="1"/>
  <c r="BYK1408" i="22" s="1"/>
  <c r="BYK1400" i="22" a="1"/>
  <c r="BYK1400" i="22" s="1"/>
  <c r="BYK1392" i="22" a="1"/>
  <c r="BYK1392" i="22" s="1"/>
  <c r="BYK1384" i="22" a="1"/>
  <c r="BYK1384" i="22" s="1"/>
  <c r="BYK1376" i="22" a="1"/>
  <c r="BYK1376" i="22" s="1"/>
  <c r="BYK1368" i="22" a="1"/>
  <c r="BYK1368" i="22" s="1"/>
  <c r="BYK1360" i="22" a="1"/>
  <c r="BYK1360" i="22" s="1"/>
  <c r="BYK1352" i="22" a="1"/>
  <c r="BYK1352" i="22" s="1"/>
  <c r="BYK1344" i="22" a="1"/>
  <c r="BYK1344" i="22" s="1"/>
  <c r="BYK1336" i="22" a="1"/>
  <c r="BYK1336" i="22" s="1"/>
  <c r="BYK1328" i="22" a="1"/>
  <c r="BYK1328" i="22" s="1"/>
  <c r="BYK1320" i="22" a="1"/>
  <c r="BYK1320" i="22" s="1"/>
  <c r="BYK1312" i="22" a="1"/>
  <c r="BYK1312" i="22" s="1"/>
  <c r="BYK1304" i="22" a="1"/>
  <c r="BYK1304" i="22" s="1"/>
  <c r="BYK1296" i="22" a="1"/>
  <c r="BYK1296" i="22" s="1"/>
  <c r="BYK1288" i="22" a="1"/>
  <c r="BYK1288" i="22" s="1"/>
  <c r="BYK1280" i="22" a="1"/>
  <c r="BYK1280" i="22" s="1"/>
  <c r="BYK1272" i="22" a="1"/>
  <c r="BYK1272" i="22" s="1"/>
  <c r="BYK1264" i="22" a="1"/>
  <c r="BYK1264" i="22" s="1"/>
  <c r="BYK1256" i="22" a="1"/>
  <c r="BYK1256" i="22" s="1"/>
  <c r="BYK1248" i="22" a="1"/>
  <c r="BYK1248" i="22" s="1"/>
  <c r="BYK1240" i="22" a="1"/>
  <c r="BYK1240" i="22" s="1"/>
  <c r="BYK1232" i="22" a="1"/>
  <c r="BYK1232" i="22" s="1"/>
  <c r="BYK1224" i="22" a="1"/>
  <c r="BYK1224" i="22" s="1"/>
  <c r="BYK1216" i="22" a="1"/>
  <c r="BYK1216" i="22" s="1"/>
  <c r="BYK1208" i="22" a="1"/>
  <c r="BYK1208" i="22" s="1"/>
  <c r="BYK1200" i="22" a="1"/>
  <c r="BYK1200" i="22" s="1"/>
  <c r="BYK1192" i="22" a="1"/>
  <c r="BYK1192" i="22" s="1"/>
  <c r="BYK1184" i="22" a="1"/>
  <c r="BYK1184" i="22" s="1"/>
  <c r="BYK1176" i="22" a="1"/>
  <c r="BYK1176" i="22" s="1"/>
  <c r="BYK1168" i="22" a="1"/>
  <c r="BYK1168" i="22" s="1"/>
  <c r="BYK1160" i="22" a="1"/>
  <c r="BYK1160" i="22" s="1"/>
  <c r="BYK1152" i="22" a="1"/>
  <c r="BYK1152" i="22" s="1"/>
  <c r="BYK1144" i="22" a="1"/>
  <c r="BYK1144" i="22" s="1"/>
  <c r="BYK1136" i="22" a="1"/>
  <c r="BYK1136" i="22" s="1"/>
  <c r="BYK1128" i="22" a="1"/>
  <c r="BYK1128" i="22" s="1"/>
  <c r="BYK1120" i="22" a="1"/>
  <c r="BYK1120" i="22" s="1"/>
  <c r="BYK1112" i="22" a="1"/>
  <c r="BYK1112" i="22" s="1"/>
  <c r="BYK1104" i="22" a="1"/>
  <c r="BYK1104" i="22" s="1"/>
  <c r="BYK1096" i="22" a="1"/>
  <c r="BYK1096" i="22" s="1"/>
  <c r="BYK1088" i="22" a="1"/>
  <c r="BYK1088" i="22" s="1"/>
  <c r="BYK1080" i="22" a="1"/>
  <c r="BYK1080" i="22" s="1"/>
  <c r="BYK1072" i="22" a="1"/>
  <c r="BYK1072" i="22" s="1"/>
  <c r="BYK1064" i="22" a="1"/>
  <c r="BYK1064" i="22" s="1"/>
  <c r="BYK1056" i="22" a="1"/>
  <c r="BYK1056" i="22" s="1"/>
  <c r="BYK1048" i="22" a="1"/>
  <c r="BYK1048" i="22" s="1"/>
  <c r="BYK1040" i="22" a="1"/>
  <c r="BYK1040" i="22" s="1"/>
  <c r="BYK1032" i="22" a="1"/>
  <c r="BYK1032" i="22" s="1"/>
  <c r="BYK1024" i="22" a="1"/>
  <c r="BYK1024" i="22" s="1"/>
  <c r="BYK1016" i="22" a="1"/>
  <c r="BYK1016" i="22" s="1"/>
  <c r="BYK1008" i="22" a="1"/>
  <c r="BYK1008" i="22" s="1"/>
  <c r="BYK1000" i="22" a="1"/>
  <c r="BYK1000" i="22" s="1"/>
  <c r="BYK992" i="22" a="1"/>
  <c r="BYK992" i="22" s="1"/>
  <c r="BYK984" i="22" a="1"/>
  <c r="BYK984" i="22" s="1"/>
  <c r="BYK968" i="22" a="1"/>
  <c r="BYK968" i="22" s="1"/>
  <c r="BYK960" i="22" a="1"/>
  <c r="BYK960" i="22" s="1"/>
  <c r="BYK952" i="22" a="1"/>
  <c r="BYK952" i="22" s="1"/>
  <c r="BYK2007" i="22" a="1"/>
  <c r="BYK2007" i="22" s="1"/>
  <c r="BYK1960" i="22" a="1"/>
  <c r="BYK1960" i="22" s="1"/>
  <c r="BYK1896" i="22" a="1"/>
  <c r="BYK1896" i="22" s="1"/>
  <c r="BYK1832" i="22" a="1"/>
  <c r="BYK1832" i="22" s="1"/>
  <c r="BYK1768" i="22" a="1"/>
  <c r="BYK1768" i="22" s="1"/>
  <c r="BYK1736" i="22" a="1"/>
  <c r="BYK1736" i="22" s="1"/>
  <c r="BYK1704" i="22" a="1"/>
  <c r="BYK1704" i="22" s="1"/>
  <c r="BYK1672" i="22" a="1"/>
  <c r="BYK1672" i="22" s="1"/>
  <c r="BYK1640" i="22" a="1"/>
  <c r="BYK1640" i="22" s="1"/>
  <c r="BYK1608" i="22" a="1"/>
  <c r="BYK1608" i="22" s="1"/>
  <c r="BYK1578" i="22" a="1"/>
  <c r="BYK1578" i="22" s="1"/>
  <c r="BYK1560" i="22" a="1"/>
  <c r="BYK1560" i="22" s="1"/>
  <c r="BYK1544" i="22" a="1"/>
  <c r="BYK1544" i="22" s="1"/>
  <c r="BYK1535" i="22" a="1"/>
  <c r="BYK1535" i="22" s="1"/>
  <c r="BYK1526" i="22" a="1"/>
  <c r="BYK1526" i="22" s="1"/>
  <c r="BYK1517" i="22" a="1"/>
  <c r="BYK1517" i="22" s="1"/>
  <c r="BYK1507" i="22" a="1"/>
  <c r="BYK1507" i="22" s="1"/>
  <c r="BYK1498" i="22" a="1"/>
  <c r="BYK1498" i="22" s="1"/>
  <c r="BYK1489" i="22" a="1"/>
  <c r="BYK1489" i="22" s="1"/>
  <c r="BYK1480" i="22" a="1"/>
  <c r="BYK1480" i="22" s="1"/>
  <c r="BYK1471" i="22" a="1"/>
  <c r="BYK1471" i="22" s="1"/>
  <c r="BYK1462" i="22" a="1"/>
  <c r="BYK1462" i="22" s="1"/>
  <c r="BYK1453" i="22" a="1"/>
  <c r="BYK1453" i="22" s="1"/>
  <c r="BYK1443" i="22" a="1"/>
  <c r="BYK1443" i="22" s="1"/>
  <c r="BYK1434" i="22" a="1"/>
  <c r="BYK1434" i="22" s="1"/>
  <c r="BYK1425" i="22" a="1"/>
  <c r="BYK1425" i="22" s="1"/>
  <c r="BYK1416" i="22" a="1"/>
  <c r="BYK1416" i="22" s="1"/>
  <c r="BYK1407" i="22" a="1"/>
  <c r="BYK1407" i="22" s="1"/>
  <c r="BYK1399" i="22" a="1"/>
  <c r="BYK1399" i="22" s="1"/>
  <c r="BYK1391" i="22" a="1"/>
  <c r="BYK1391" i="22" s="1"/>
  <c r="BYK1383" i="22" a="1"/>
  <c r="BYK1383" i="22" s="1"/>
  <c r="BYK1375" i="22" a="1"/>
  <c r="BYK1375" i="22" s="1"/>
  <c r="BYK1367" i="22" a="1"/>
  <c r="BYK1367" i="22" s="1"/>
  <c r="BYK1359" i="22" a="1"/>
  <c r="BYK1359" i="22" s="1"/>
  <c r="BYK1351" i="22" a="1"/>
  <c r="BYK1351" i="22" s="1"/>
  <c r="BYK1343" i="22" a="1"/>
  <c r="BYK1343" i="22" s="1"/>
  <c r="BYK1335" i="22" a="1"/>
  <c r="BYK1335" i="22" s="1"/>
  <c r="BYK1327" i="22" a="1"/>
  <c r="BYK1327" i="22" s="1"/>
  <c r="BYK1319" i="22" a="1"/>
  <c r="BYK1319" i="22" s="1"/>
  <c r="BYK1311" i="22" a="1"/>
  <c r="BYK1311" i="22" s="1"/>
  <c r="BYK1303" i="22" a="1"/>
  <c r="BYK1303" i="22" s="1"/>
  <c r="BYK1295" i="22" a="1"/>
  <c r="BYK1295" i="22" s="1"/>
  <c r="BYK1287" i="22" a="1"/>
  <c r="BYK1287" i="22" s="1"/>
  <c r="BYK1279" i="22" a="1"/>
  <c r="BYK1279" i="22" s="1"/>
  <c r="BYK1271" i="22" a="1"/>
  <c r="BYK1271" i="22" s="1"/>
  <c r="BYK1263" i="22" a="1"/>
  <c r="BYK1263" i="22" s="1"/>
  <c r="BYK1255" i="22" a="1"/>
  <c r="BYK1255" i="22" s="1"/>
  <c r="BYK1247" i="22" a="1"/>
  <c r="BYK1247" i="22" s="1"/>
  <c r="BYK1239" i="22" a="1"/>
  <c r="BYK1239" i="22" s="1"/>
  <c r="BYK1231" i="22" a="1"/>
  <c r="BYK1231" i="22" s="1"/>
  <c r="BYK1223" i="22" a="1"/>
  <c r="BYK1223" i="22" s="1"/>
  <c r="BYK1215" i="22" a="1"/>
  <c r="BYK1215" i="22" s="1"/>
  <c r="BYK1207" i="22" a="1"/>
  <c r="BYK1207" i="22" s="1"/>
  <c r="BYK1199" i="22" a="1"/>
  <c r="BYK1199" i="22" s="1"/>
  <c r="BYK1191" i="22" a="1"/>
  <c r="BYK1191" i="22" s="1"/>
  <c r="BYK1183" i="22" a="1"/>
  <c r="BYK1183" i="22" s="1"/>
  <c r="BYK1175" i="22" a="1"/>
  <c r="BYK1175" i="22" s="1"/>
  <c r="BYK1167" i="22" a="1"/>
  <c r="BYK1167" i="22" s="1"/>
  <c r="BYK1159" i="22" a="1"/>
  <c r="BYK1159" i="22" s="1"/>
  <c r="BYK1151" i="22" a="1"/>
  <c r="BYK1151" i="22" s="1"/>
  <c r="BYK1143" i="22" a="1"/>
  <c r="BYK1143" i="22" s="1"/>
  <c r="BYK1135" i="22" a="1"/>
  <c r="BYK1135" i="22" s="1"/>
  <c r="BYK1127" i="22" a="1"/>
  <c r="BYK1127" i="22" s="1"/>
  <c r="BYK1119" i="22" a="1"/>
  <c r="BYK1119" i="22" s="1"/>
  <c r="BYK1111" i="22" a="1"/>
  <c r="BYK1111" i="22" s="1"/>
  <c r="BYK1103" i="22" a="1"/>
  <c r="BYK1103" i="22" s="1"/>
  <c r="BYK1095" i="22" a="1"/>
  <c r="BYK1095" i="22" s="1"/>
  <c r="BYK1087" i="22" a="1"/>
  <c r="BYK1087" i="22" s="1"/>
  <c r="BYK1079" i="22" a="1"/>
  <c r="BYK1079" i="22" s="1"/>
  <c r="BYK1071" i="22" a="1"/>
  <c r="BYK1071" i="22" s="1"/>
  <c r="BYK1063" i="22" a="1"/>
  <c r="BYK1063" i="22" s="1"/>
  <c r="BYK1055" i="22" a="1"/>
  <c r="BYK1055" i="22" s="1"/>
  <c r="BYK1047" i="22" a="1"/>
  <c r="BYK1047" i="22" s="1"/>
  <c r="BYK1039" i="22" a="1"/>
  <c r="BYK1039" i="22" s="1"/>
  <c r="BYK1031" i="22" a="1"/>
  <c r="BYK1031" i="22" s="1"/>
  <c r="BYK1023" i="22" a="1"/>
  <c r="BYK1023" i="22" s="1"/>
  <c r="BYK1015" i="22" a="1"/>
  <c r="BYK1015" i="22" s="1"/>
  <c r="BYK1007" i="22" a="1"/>
  <c r="BYK1007" i="22" s="1"/>
  <c r="BYK999" i="22" a="1"/>
  <c r="BYK999" i="22" s="1"/>
  <c r="BYK991" i="22" a="1"/>
  <c r="BYK991" i="22" s="1"/>
  <c r="BYK983" i="22" a="1"/>
  <c r="BYK983" i="22" s="1"/>
  <c r="BYK975" i="22" a="1"/>
  <c r="BYK975" i="22" s="1"/>
  <c r="BYK967" i="22" a="1"/>
  <c r="BYK967" i="22" s="1"/>
  <c r="BYK959" i="22" a="1"/>
  <c r="BYK959" i="22" s="1"/>
  <c r="BYK951" i="22" a="1"/>
  <c r="BYK951" i="22" s="1"/>
  <c r="BYK2016" i="22" a="1"/>
  <c r="BYK2016" i="22" s="1"/>
  <c r="BYK1952" i="22" a="1"/>
  <c r="BYK1952" i="22" s="1"/>
  <c r="BYK1888" i="22" a="1"/>
  <c r="BYK1888" i="22" s="1"/>
  <c r="BYK1824" i="22" a="1"/>
  <c r="BYK1824" i="22" s="1"/>
  <c r="BYK1762" i="22" a="1"/>
  <c r="BYK1762" i="22" s="1"/>
  <c r="BYK1730" i="22" a="1"/>
  <c r="BYK1730" i="22" s="1"/>
  <c r="BYK1698" i="22" a="1"/>
  <c r="BYK1698" i="22" s="1"/>
  <c r="BYK1666" i="22" a="1"/>
  <c r="BYK1666" i="22" s="1"/>
  <c r="BYK1634" i="22" a="1"/>
  <c r="BYK1634" i="22" s="1"/>
  <c r="BYK1602" i="22" a="1"/>
  <c r="BYK1602" i="22" s="1"/>
  <c r="BYK1577" i="22" a="1"/>
  <c r="BYK1577" i="22" s="1"/>
  <c r="BYK1554" i="22" a="1"/>
  <c r="BYK1554" i="22" s="1"/>
  <c r="BYK1543" i="22" a="1"/>
  <c r="BYK1543" i="22" s="1"/>
  <c r="BYK1534" i="22" a="1"/>
  <c r="BYK1534" i="22" s="1"/>
  <c r="BYK1525" i="22" a="1"/>
  <c r="BYK1525" i="22" s="1"/>
  <c r="BYK1515" i="22" a="1"/>
  <c r="BYK1515" i="22" s="1"/>
  <c r="BYK1506" i="22" a="1"/>
  <c r="BYK1506" i="22" s="1"/>
  <c r="BYK1497" i="22" a="1"/>
  <c r="BYK1497" i="22" s="1"/>
  <c r="BYK1488" i="22" a="1"/>
  <c r="BYK1488" i="22" s="1"/>
  <c r="BYK1479" i="22" a="1"/>
  <c r="BYK1479" i="22" s="1"/>
  <c r="BYK1470" i="22" a="1"/>
  <c r="BYK1470" i="22" s="1"/>
  <c r="BYK1461" i="22" a="1"/>
  <c r="BYK1461" i="22" s="1"/>
  <c r="BYK1451" i="22" a="1"/>
  <c r="BYK1451" i="22" s="1"/>
  <c r="BYK1442" i="22" a="1"/>
  <c r="BYK1442" i="22" s="1"/>
  <c r="BYK1433" i="22" a="1"/>
  <c r="BYK1433" i="22" s="1"/>
  <c r="BYK1424" i="22" a="1"/>
  <c r="BYK1424" i="22" s="1"/>
  <c r="BYK1415" i="22" a="1"/>
  <c r="BYK1415" i="22" s="1"/>
  <c r="BYK1406" i="22" a="1"/>
  <c r="BYK1406" i="22" s="1"/>
  <c r="BYK1398" i="22" a="1"/>
  <c r="BYK1398" i="22" s="1"/>
  <c r="BYK1390" i="22" a="1"/>
  <c r="BYK1390" i="22" s="1"/>
  <c r="BYK1382" i="22" a="1"/>
  <c r="BYK1382" i="22" s="1"/>
  <c r="BYK1374" i="22" a="1"/>
  <c r="BYK1374" i="22" s="1"/>
  <c r="BYK1366" i="22" a="1"/>
  <c r="BYK1366" i="22" s="1"/>
  <c r="BYK1358" i="22" a="1"/>
  <c r="BYK1358" i="22" s="1"/>
  <c r="BYK1350" i="22" a="1"/>
  <c r="BYK1350" i="22" s="1"/>
  <c r="BYK1342" i="22" a="1"/>
  <c r="BYK1342" i="22" s="1"/>
  <c r="BYK1334" i="22" a="1"/>
  <c r="BYK1334" i="22" s="1"/>
  <c r="BYK1326" i="22" a="1"/>
  <c r="BYK1326" i="22" s="1"/>
  <c r="BYK1318" i="22" a="1"/>
  <c r="BYK1318" i="22" s="1"/>
  <c r="BYK1310" i="22" a="1"/>
  <c r="BYK1310" i="22" s="1"/>
  <c r="BYK1302" i="22" a="1"/>
  <c r="BYK1302" i="22" s="1"/>
  <c r="BYK1294" i="22" a="1"/>
  <c r="BYK1294" i="22" s="1"/>
  <c r="BYK1286" i="22" a="1"/>
  <c r="BYK1286" i="22" s="1"/>
  <c r="BYK1278" i="22" a="1"/>
  <c r="BYK1278" i="22" s="1"/>
  <c r="BYK1270" i="22" a="1"/>
  <c r="BYK1270" i="22" s="1"/>
  <c r="BYK1262" i="22" a="1"/>
  <c r="BYK1262" i="22" s="1"/>
  <c r="BYK1254" i="22" a="1"/>
  <c r="BYK1254" i="22" s="1"/>
  <c r="BYK1246" i="22" a="1"/>
  <c r="BYK1246" i="22" s="1"/>
  <c r="BYK1238" i="22" a="1"/>
  <c r="BYK1238" i="22" s="1"/>
  <c r="BYK1230" i="22" a="1"/>
  <c r="BYK1230" i="22" s="1"/>
  <c r="BYK1222" i="22" a="1"/>
  <c r="BYK1222" i="22" s="1"/>
  <c r="BYK1214" i="22" a="1"/>
  <c r="BYK1214" i="22" s="1"/>
  <c r="BYK1206" i="22" a="1"/>
  <c r="BYK1206" i="22" s="1"/>
  <c r="BYK1198" i="22" a="1"/>
  <c r="BYK1198" i="22" s="1"/>
  <c r="BYK1190" i="22" a="1"/>
  <c r="BYK1190" i="22" s="1"/>
  <c r="BYK1182" i="22" a="1"/>
  <c r="BYK1182" i="22" s="1"/>
  <c r="BYK1174" i="22" a="1"/>
  <c r="BYK1174" i="22" s="1"/>
  <c r="BYK1166" i="22" a="1"/>
  <c r="BYK1166" i="22" s="1"/>
  <c r="BYK1158" i="22" a="1"/>
  <c r="BYK1158" i="22" s="1"/>
  <c r="BYK1150" i="22" a="1"/>
  <c r="BYK1150" i="22" s="1"/>
  <c r="BYK1142" i="22" a="1"/>
  <c r="BYK1142" i="22" s="1"/>
  <c r="BYK1134" i="22" a="1"/>
  <c r="BYK1134" i="22" s="1"/>
  <c r="BYK1126" i="22" a="1"/>
  <c r="BYK1126" i="22" s="1"/>
  <c r="BYK1118" i="22" a="1"/>
  <c r="BYK1118" i="22" s="1"/>
  <c r="BYK1110" i="22" a="1"/>
  <c r="BYK1110" i="22" s="1"/>
  <c r="BYK1102" i="22" a="1"/>
  <c r="BYK1102" i="22" s="1"/>
  <c r="BYK1094" i="22" a="1"/>
  <c r="BYK1094" i="22" s="1"/>
  <c r="BYK1086" i="22" a="1"/>
  <c r="BYK1086" i="22" s="1"/>
  <c r="BYK1078" i="22" a="1"/>
  <c r="BYK1078" i="22" s="1"/>
  <c r="BYK1070" i="22" a="1"/>
  <c r="BYK1070" i="22" s="1"/>
  <c r="BYK1062" i="22" a="1"/>
  <c r="BYK1062" i="22" s="1"/>
  <c r="BYK1054" i="22" a="1"/>
  <c r="BYK1054" i="22" s="1"/>
  <c r="BYK1046" i="22" a="1"/>
  <c r="BYK1046" i="22" s="1"/>
  <c r="BYK1038" i="22" a="1"/>
  <c r="BYK1038" i="22" s="1"/>
  <c r="BYK1030" i="22" a="1"/>
  <c r="BYK1030" i="22" s="1"/>
  <c r="BYK1022" i="22" a="1"/>
  <c r="BYK1022" i="22" s="1"/>
  <c r="BYK1014" i="22" a="1"/>
  <c r="BYK1014" i="22" s="1"/>
  <c r="BYK1006" i="22" a="1"/>
  <c r="BYK1006" i="22" s="1"/>
  <c r="BYK998" i="22" a="1"/>
  <c r="BYK998" i="22" s="1"/>
  <c r="BYK990" i="22" a="1"/>
  <c r="BYK990" i="22" s="1"/>
  <c r="BYK982" i="22" a="1"/>
  <c r="BYK982" i="22" s="1"/>
  <c r="BYK974" i="22" a="1"/>
  <c r="BYK974" i="22" s="1"/>
  <c r="BYK966" i="22" a="1"/>
  <c r="BYK966" i="22" s="1"/>
  <c r="BYK2008" i="22" a="1"/>
  <c r="BYK2008" i="22" s="1"/>
  <c r="BYK1944" i="22" a="1"/>
  <c r="BYK1944" i="22" s="1"/>
  <c r="BYK1880" i="22" a="1"/>
  <c r="BYK1880" i="22" s="1"/>
  <c r="BYK1816" i="22" a="1"/>
  <c r="BYK1816" i="22" s="1"/>
  <c r="BYK1760" i="22" a="1"/>
  <c r="BYK1760" i="22" s="1"/>
  <c r="BYK1728" i="22" a="1"/>
  <c r="BYK1728" i="22" s="1"/>
  <c r="BYK1696" i="22" a="1"/>
  <c r="BYK1696" i="22" s="1"/>
  <c r="BYK1664" i="22" a="1"/>
  <c r="BYK1664" i="22" s="1"/>
  <c r="BYK1632" i="22" a="1"/>
  <c r="BYK1632" i="22" s="1"/>
  <c r="BYK1600" i="22" a="1"/>
  <c r="BYK1600" i="22" s="1"/>
  <c r="BYK1576" i="22" a="1"/>
  <c r="BYK1576" i="22" s="1"/>
  <c r="BYK1553" i="22" a="1"/>
  <c r="BYK1553" i="22" s="1"/>
  <c r="BYK1542" i="22" a="1"/>
  <c r="BYK1542" i="22" s="1"/>
  <c r="BYK1533" i="22" a="1"/>
  <c r="BYK1533" i="22" s="1"/>
  <c r="BYK1523" i="22" a="1"/>
  <c r="BYK1523" i="22" s="1"/>
  <c r="BYK1514" i="22" a="1"/>
  <c r="BYK1514" i="22" s="1"/>
  <c r="BYK1505" i="22" a="1"/>
  <c r="BYK1505" i="22" s="1"/>
  <c r="BYK1496" i="22" a="1"/>
  <c r="BYK1496" i="22" s="1"/>
  <c r="BYK1487" i="22" a="1"/>
  <c r="BYK1487" i="22" s="1"/>
  <c r="BYK1478" i="22" a="1"/>
  <c r="BYK1478" i="22" s="1"/>
  <c r="BYK1469" i="22" a="1"/>
  <c r="BYK1469" i="22" s="1"/>
  <c r="BYK1459" i="22" a="1"/>
  <c r="BYK1459" i="22" s="1"/>
  <c r="BYK1450" i="22" a="1"/>
  <c r="BYK1450" i="22" s="1"/>
  <c r="BYK1441" i="22" a="1"/>
  <c r="BYK1441" i="22" s="1"/>
  <c r="BYK1432" i="22" a="1"/>
  <c r="BYK1432" i="22" s="1"/>
  <c r="BYK1423" i="22" a="1"/>
  <c r="BYK1423" i="22" s="1"/>
  <c r="BYK1414" i="22" a="1"/>
  <c r="BYK1414" i="22" s="1"/>
  <c r="BYK1405" i="22" a="1"/>
  <c r="BYK1405" i="22" s="1"/>
  <c r="BYK1397" i="22" a="1"/>
  <c r="BYK1397" i="22" s="1"/>
  <c r="BYK1389" i="22" a="1"/>
  <c r="BYK1389" i="22" s="1"/>
  <c r="BYK1381" i="22" a="1"/>
  <c r="BYK1381" i="22" s="1"/>
  <c r="BYK1373" i="22" a="1"/>
  <c r="BYK1373" i="22" s="1"/>
  <c r="BYK1365" i="22" a="1"/>
  <c r="BYK1365" i="22" s="1"/>
  <c r="BYK1357" i="22" a="1"/>
  <c r="BYK1357" i="22" s="1"/>
  <c r="BYK1349" i="22" a="1"/>
  <c r="BYK1349" i="22" s="1"/>
  <c r="BYK1341" i="22" a="1"/>
  <c r="BYK1341" i="22" s="1"/>
  <c r="BYK1333" i="22" a="1"/>
  <c r="BYK1333" i="22" s="1"/>
  <c r="BYK1325" i="22" a="1"/>
  <c r="BYK1325" i="22" s="1"/>
  <c r="BYK1317" i="22" a="1"/>
  <c r="BYK1317" i="22" s="1"/>
  <c r="BYK1309" i="22" a="1"/>
  <c r="BYK1309" i="22" s="1"/>
  <c r="BYK1301" i="22" a="1"/>
  <c r="BYK1301" i="22" s="1"/>
  <c r="BYK1293" i="22" a="1"/>
  <c r="BYK1293" i="22" s="1"/>
  <c r="BYK1285" i="22" a="1"/>
  <c r="BYK1285" i="22" s="1"/>
  <c r="BYK1277" i="22" a="1"/>
  <c r="BYK1277" i="22" s="1"/>
  <c r="BYK1269" i="22" a="1"/>
  <c r="BYK1269" i="22" s="1"/>
  <c r="BYK1261" i="22" a="1"/>
  <c r="BYK1261" i="22" s="1"/>
  <c r="BYK1253" i="22" a="1"/>
  <c r="BYK1253" i="22" s="1"/>
  <c r="BYK1245" i="22" a="1"/>
  <c r="BYK1245" i="22" s="1"/>
  <c r="BYK1237" i="22" a="1"/>
  <c r="BYK1237" i="22" s="1"/>
  <c r="BYK1229" i="22" a="1"/>
  <c r="BYK1229" i="22" s="1"/>
  <c r="BYK1221" i="22" a="1"/>
  <c r="BYK1221" i="22" s="1"/>
  <c r="BYK1213" i="22" a="1"/>
  <c r="BYK1213" i="22" s="1"/>
  <c r="BYK1205" i="22" a="1"/>
  <c r="BYK1205" i="22" s="1"/>
  <c r="BYK1197" i="22" a="1"/>
  <c r="BYK1197" i="22" s="1"/>
  <c r="BYK1189" i="22" a="1"/>
  <c r="BYK1189" i="22" s="1"/>
  <c r="BYK1181" i="22" a="1"/>
  <c r="BYK1181" i="22" s="1"/>
  <c r="BYK1173" i="22" a="1"/>
  <c r="BYK1173" i="22" s="1"/>
  <c r="BYK1165" i="22" a="1"/>
  <c r="BYK1165" i="22" s="1"/>
  <c r="BYK1157" i="22" a="1"/>
  <c r="BYK1157" i="22" s="1"/>
  <c r="BYK1149" i="22" a="1"/>
  <c r="BYK1149" i="22" s="1"/>
  <c r="BYK1141" i="22" a="1"/>
  <c r="BYK1141" i="22" s="1"/>
  <c r="BYK1133" i="22" a="1"/>
  <c r="BYK1133" i="22" s="1"/>
  <c r="BYK1125" i="22" a="1"/>
  <c r="BYK1125" i="22" s="1"/>
  <c r="BYK1117" i="22" a="1"/>
  <c r="BYK1117" i="22" s="1"/>
  <c r="BYK1109" i="22" a="1"/>
  <c r="BYK1109" i="22" s="1"/>
  <c r="BYK1101" i="22" a="1"/>
  <c r="BYK1101" i="22" s="1"/>
  <c r="BYK1093" i="22" a="1"/>
  <c r="BYK1093" i="22" s="1"/>
  <c r="BYK1085" i="22" a="1"/>
  <c r="BYK1085" i="22" s="1"/>
  <c r="BYK1077" i="22" a="1"/>
  <c r="BYK1077" i="22" s="1"/>
  <c r="BYK1069" i="22" a="1"/>
  <c r="BYK1069" i="22" s="1"/>
  <c r="BYK1061" i="22" a="1"/>
  <c r="BYK1061" i="22" s="1"/>
  <c r="BYK1053" i="22" a="1"/>
  <c r="BYK1053" i="22" s="1"/>
  <c r="BYK1045" i="22" a="1"/>
  <c r="BYK1045" i="22" s="1"/>
  <c r="BYK1037" i="22" a="1"/>
  <c r="BYK1037" i="22" s="1"/>
  <c r="BYK1029" i="22" a="1"/>
  <c r="BYK1029" i="22" s="1"/>
  <c r="BYK1021" i="22" a="1"/>
  <c r="BYK1021" i="22" s="1"/>
  <c r="BYK1013" i="22" a="1"/>
  <c r="BYK1013" i="22" s="1"/>
  <c r="BYK1005" i="22" a="1"/>
  <c r="BYK1005" i="22" s="1"/>
  <c r="BYK997" i="22" a="1"/>
  <c r="BYK997" i="22" s="1"/>
  <c r="BYK989" i="22" a="1"/>
  <c r="BYK989" i="22" s="1"/>
  <c r="BYK981" i="22" a="1"/>
  <c r="BYK981" i="22" s="1"/>
  <c r="BYK973" i="22" a="1"/>
  <c r="BYK973" i="22" s="1"/>
  <c r="BYK965" i="22" a="1"/>
  <c r="BYK965" i="22" s="1"/>
  <c r="BYK957" i="22" a="1"/>
  <c r="BYK957" i="22" s="1"/>
  <c r="BYK949" i="22" a="1"/>
  <c r="BYK949" i="22" s="1"/>
  <c r="BYK2000" i="22" a="1"/>
  <c r="BYK2000" i="22" s="1"/>
  <c r="BYK1936" i="22" a="1"/>
  <c r="BYK1936" i="22" s="1"/>
  <c r="BYK1872" i="22" a="1"/>
  <c r="BYK1872" i="22" s="1"/>
  <c r="BYK1808" i="22" a="1"/>
  <c r="BYK1808" i="22" s="1"/>
  <c r="BYK1754" i="22" a="1"/>
  <c r="BYK1754" i="22" s="1"/>
  <c r="BYK1722" i="22" a="1"/>
  <c r="BYK1722" i="22" s="1"/>
  <c r="BYK1690" i="22" a="1"/>
  <c r="BYK1690" i="22" s="1"/>
  <c r="BYK1658" i="22" a="1"/>
  <c r="BYK1658" i="22" s="1"/>
  <c r="BYK1626" i="22" a="1"/>
  <c r="BYK1626" i="22" s="1"/>
  <c r="BYK1594" i="22" a="1"/>
  <c r="BYK1594" i="22" s="1"/>
  <c r="BYK1570" i="22" a="1"/>
  <c r="BYK1570" i="22" s="1"/>
  <c r="BYK1552" i="22" a="1"/>
  <c r="BYK1552" i="22" s="1"/>
  <c r="BYK1541" i="22" a="1"/>
  <c r="BYK1541" i="22" s="1"/>
  <c r="BYK1531" i="22" a="1"/>
  <c r="BYK1531" i="22" s="1"/>
  <c r="BYK1522" i="22" a="1"/>
  <c r="BYK1522" i="22" s="1"/>
  <c r="BYK1513" i="22" a="1"/>
  <c r="BYK1513" i="22" s="1"/>
  <c r="BYK1504" i="22" a="1"/>
  <c r="BYK1504" i="22" s="1"/>
  <c r="BYK1495" i="22" a="1"/>
  <c r="BYK1495" i="22" s="1"/>
  <c r="BYK1486" i="22" a="1"/>
  <c r="BYK1486" i="22" s="1"/>
  <c r="BYK1477" i="22" a="1"/>
  <c r="BYK1477" i="22" s="1"/>
  <c r="BYK1467" i="22" a="1"/>
  <c r="BYK1467" i="22" s="1"/>
  <c r="BYK1458" i="22" a="1"/>
  <c r="BYK1458" i="22" s="1"/>
  <c r="BYK1449" i="22" a="1"/>
  <c r="BYK1449" i="22" s="1"/>
  <c r="BYK1440" i="22" a="1"/>
  <c r="BYK1440" i="22" s="1"/>
  <c r="BYK1431" i="22" a="1"/>
  <c r="BYK1431" i="22" s="1"/>
  <c r="BYK1422" i="22" a="1"/>
  <c r="BYK1422" i="22" s="1"/>
  <c r="BYK1413" i="22" a="1"/>
  <c r="BYK1413" i="22" s="1"/>
  <c r="BYK1404" i="22" a="1"/>
  <c r="BYK1404" i="22" s="1"/>
  <c r="BYK1396" i="22" a="1"/>
  <c r="BYK1396" i="22" s="1"/>
  <c r="BYK1388" i="22" a="1"/>
  <c r="BYK1388" i="22" s="1"/>
  <c r="BYK1380" i="22" a="1"/>
  <c r="BYK1380" i="22" s="1"/>
  <c r="BYK1372" i="22" a="1"/>
  <c r="BYK1372" i="22" s="1"/>
  <c r="BYK1364" i="22" a="1"/>
  <c r="BYK1364" i="22" s="1"/>
  <c r="BYK1356" i="22" a="1"/>
  <c r="BYK1356" i="22" s="1"/>
  <c r="BYK1348" i="22" a="1"/>
  <c r="BYK1348" i="22" s="1"/>
  <c r="BYK1340" i="22" a="1"/>
  <c r="BYK1340" i="22" s="1"/>
  <c r="BYK1332" i="22" a="1"/>
  <c r="BYK1332" i="22" s="1"/>
  <c r="BYK1324" i="22" a="1"/>
  <c r="BYK1324" i="22" s="1"/>
  <c r="BYK1316" i="22" a="1"/>
  <c r="BYK1316" i="22" s="1"/>
  <c r="BYK1308" i="22" a="1"/>
  <c r="BYK1308" i="22" s="1"/>
  <c r="BYK1300" i="22" a="1"/>
  <c r="BYK1300" i="22" s="1"/>
  <c r="BYK1292" i="22" a="1"/>
  <c r="BYK1292" i="22" s="1"/>
  <c r="BYK1284" i="22" a="1"/>
  <c r="BYK1284" i="22" s="1"/>
  <c r="BYK1276" i="22" a="1"/>
  <c r="BYK1276" i="22" s="1"/>
  <c r="BYK1268" i="22" a="1"/>
  <c r="BYK1268" i="22" s="1"/>
  <c r="BYK1260" i="22" a="1"/>
  <c r="BYK1260" i="22" s="1"/>
  <c r="BYK1252" i="22" a="1"/>
  <c r="BYK1252" i="22" s="1"/>
  <c r="BYK1244" i="22" a="1"/>
  <c r="BYK1244" i="22" s="1"/>
  <c r="BYK1236" i="22" a="1"/>
  <c r="BYK1236" i="22" s="1"/>
  <c r="BYK1228" i="22" a="1"/>
  <c r="BYK1228" i="22" s="1"/>
  <c r="BYK1220" i="22" a="1"/>
  <c r="BYK1220" i="22" s="1"/>
  <c r="BYK1212" i="22" a="1"/>
  <c r="BYK1212" i="22" s="1"/>
  <c r="BYK1204" i="22" a="1"/>
  <c r="BYK1204" i="22" s="1"/>
  <c r="BYK1196" i="22" a="1"/>
  <c r="BYK1196" i="22" s="1"/>
  <c r="BYK1188" i="22" a="1"/>
  <c r="BYK1188" i="22" s="1"/>
  <c r="BYK1180" i="22" a="1"/>
  <c r="BYK1180" i="22" s="1"/>
  <c r="BYK1172" i="22" a="1"/>
  <c r="BYK1172" i="22" s="1"/>
  <c r="BYK1164" i="22" a="1"/>
  <c r="BYK1164" i="22" s="1"/>
  <c r="BYK1156" i="22" a="1"/>
  <c r="BYK1156" i="22" s="1"/>
  <c r="BYK1148" i="22" a="1"/>
  <c r="BYK1148" i="22" s="1"/>
  <c r="BYK1140" i="22" a="1"/>
  <c r="BYK1140" i="22" s="1"/>
  <c r="BYK1132" i="22" a="1"/>
  <c r="BYK1132" i="22" s="1"/>
  <c r="BYK1124" i="22" a="1"/>
  <c r="BYK1124" i="22" s="1"/>
  <c r="BYK1116" i="22" a="1"/>
  <c r="BYK1116" i="22" s="1"/>
  <c r="BYK1108" i="22" a="1"/>
  <c r="BYK1108" i="22" s="1"/>
  <c r="BYK1992" i="22" a="1"/>
  <c r="BYK1992" i="22" s="1"/>
  <c r="BYK1928" i="22" a="1"/>
  <c r="BYK1928" i="22" s="1"/>
  <c r="BYK1864" i="22" a="1"/>
  <c r="BYK1864" i="22" s="1"/>
  <c r="BYK1800" i="22" a="1"/>
  <c r="BYK1800" i="22" s="1"/>
  <c r="BYK1752" i="22" a="1"/>
  <c r="BYK1752" i="22" s="1"/>
  <c r="BYK1720" i="22" a="1"/>
  <c r="BYK1720" i="22" s="1"/>
  <c r="BYK1688" i="22" a="1"/>
  <c r="BYK1688" i="22" s="1"/>
  <c r="BYK1656" i="22" a="1"/>
  <c r="BYK1656" i="22" s="1"/>
  <c r="BYK1624" i="22" a="1"/>
  <c r="BYK1624" i="22" s="1"/>
  <c r="BYK1592" i="22" a="1"/>
  <c r="BYK1592" i="22" s="1"/>
  <c r="BYK1569" i="22" a="1"/>
  <c r="BYK1569" i="22" s="1"/>
  <c r="BYK1549" i="22" a="1"/>
  <c r="BYK1549" i="22" s="1"/>
  <c r="BYK1539" i="22" a="1"/>
  <c r="BYK1539" i="22" s="1"/>
  <c r="BYK1530" i="22" a="1"/>
  <c r="BYK1530" i="22" s="1"/>
  <c r="BYK1521" i="22" a="1"/>
  <c r="BYK1521" i="22" s="1"/>
  <c r="BYK1512" i="22" a="1"/>
  <c r="BYK1512" i="22" s="1"/>
  <c r="BYK1503" i="22" a="1"/>
  <c r="BYK1503" i="22" s="1"/>
  <c r="BYK1494" i="22" a="1"/>
  <c r="BYK1494" i="22" s="1"/>
  <c r="BYK1485" i="22" a="1"/>
  <c r="BYK1485" i="22" s="1"/>
  <c r="BYK1475" i="22" a="1"/>
  <c r="BYK1475" i="22" s="1"/>
  <c r="BYK1466" i="22" a="1"/>
  <c r="BYK1466" i="22" s="1"/>
  <c r="BYK1457" i="22" a="1"/>
  <c r="BYK1457" i="22" s="1"/>
  <c r="BYK1448" i="22" a="1"/>
  <c r="BYK1448" i="22" s="1"/>
  <c r="BYK1439" i="22" a="1"/>
  <c r="BYK1439" i="22" s="1"/>
  <c r="BYK1430" i="22" a="1"/>
  <c r="BYK1430" i="22" s="1"/>
  <c r="BYK1421" i="22" a="1"/>
  <c r="BYK1421" i="22" s="1"/>
  <c r="BYK1411" i="22" a="1"/>
  <c r="BYK1411" i="22" s="1"/>
  <c r="BYK1403" i="22" a="1"/>
  <c r="BYK1403" i="22" s="1"/>
  <c r="BYK1395" i="22" a="1"/>
  <c r="BYK1395" i="22" s="1"/>
  <c r="BYK1387" i="22" a="1"/>
  <c r="BYK1387" i="22" s="1"/>
  <c r="BYK1379" i="22" a="1"/>
  <c r="BYK1379" i="22" s="1"/>
  <c r="BYK1371" i="22" a="1"/>
  <c r="BYK1371" i="22" s="1"/>
  <c r="BYK1363" i="22" a="1"/>
  <c r="BYK1363" i="22" s="1"/>
  <c r="BYK1355" i="22" a="1"/>
  <c r="BYK1355" i="22" s="1"/>
  <c r="BYK1347" i="22" a="1"/>
  <c r="BYK1347" i="22" s="1"/>
  <c r="BYK1339" i="22" a="1"/>
  <c r="BYK1339" i="22" s="1"/>
  <c r="BYK1331" i="22" a="1"/>
  <c r="BYK1331" i="22" s="1"/>
  <c r="BYK1323" i="22" a="1"/>
  <c r="BYK1323" i="22" s="1"/>
  <c r="BYK1315" i="22" a="1"/>
  <c r="BYK1315" i="22" s="1"/>
  <c r="BYK1307" i="22" a="1"/>
  <c r="BYK1307" i="22" s="1"/>
  <c r="BYK1299" i="22" a="1"/>
  <c r="BYK1299" i="22" s="1"/>
  <c r="BYK1291" i="22" a="1"/>
  <c r="BYK1291" i="22" s="1"/>
  <c r="BYK1283" i="22" a="1"/>
  <c r="BYK1283" i="22" s="1"/>
  <c r="BYK1275" i="22" a="1"/>
  <c r="BYK1275" i="22" s="1"/>
  <c r="BYK1267" i="22" a="1"/>
  <c r="BYK1267" i="22" s="1"/>
  <c r="BYK1259" i="22" a="1"/>
  <c r="BYK1259" i="22" s="1"/>
  <c r="BYK1251" i="22" a="1"/>
  <c r="BYK1251" i="22" s="1"/>
  <c r="BYK1243" i="22" a="1"/>
  <c r="BYK1243" i="22" s="1"/>
  <c r="BYK1235" i="22" a="1"/>
  <c r="BYK1235" i="22" s="1"/>
  <c r="BYK1227" i="22" a="1"/>
  <c r="BYK1227" i="22" s="1"/>
  <c r="BYK1219" i="22" a="1"/>
  <c r="BYK1219" i="22" s="1"/>
  <c r="BYK1211" i="22" a="1"/>
  <c r="BYK1211" i="22" s="1"/>
  <c r="BYK1203" i="22" a="1"/>
  <c r="BYK1203" i="22" s="1"/>
  <c r="BYK1195" i="22" a="1"/>
  <c r="BYK1195" i="22" s="1"/>
  <c r="BYK1187" i="22" a="1"/>
  <c r="BYK1187" i="22" s="1"/>
  <c r="BYK1179" i="22" a="1"/>
  <c r="BYK1179" i="22" s="1"/>
  <c r="BYK1171" i="22" a="1"/>
  <c r="BYK1171" i="22" s="1"/>
  <c r="BYK1163" i="22" a="1"/>
  <c r="BYK1163" i="22" s="1"/>
  <c r="BYK1155" i="22" a="1"/>
  <c r="BYK1155" i="22" s="1"/>
  <c r="BYK1147" i="22" a="1"/>
  <c r="BYK1147" i="22" s="1"/>
  <c r="BYK1139" i="22" a="1"/>
  <c r="BYK1139" i="22" s="1"/>
  <c r="BYK1131" i="22" a="1"/>
  <c r="BYK1131" i="22" s="1"/>
  <c r="BYK1123" i="22" a="1"/>
  <c r="BYK1123" i="22" s="1"/>
  <c r="BYK1115" i="22" a="1"/>
  <c r="BYK1115" i="22" s="1"/>
  <c r="BYK1107" i="22" a="1"/>
  <c r="BYK1107" i="22" s="1"/>
  <c r="BYK1099" i="22" a="1"/>
  <c r="BYK1099" i="22" s="1"/>
  <c r="BYK1091" i="22" a="1"/>
  <c r="BYK1091" i="22" s="1"/>
  <c r="BYK1083" i="22" a="1"/>
  <c r="BYK1083" i="22" s="1"/>
  <c r="BYK1075" i="22" a="1"/>
  <c r="BYK1075" i="22" s="1"/>
  <c r="BYK1067" i="22" a="1"/>
  <c r="BYK1067" i="22" s="1"/>
  <c r="BYK1059" i="22" a="1"/>
  <c r="BYK1059" i="22" s="1"/>
  <c r="BYK1051" i="22" a="1"/>
  <c r="BYK1051" i="22" s="1"/>
  <c r="BYK1043" i="22" a="1"/>
  <c r="BYK1043" i="22" s="1"/>
  <c r="BYK1035" i="22" a="1"/>
  <c r="BYK1035" i="22" s="1"/>
  <c r="BYK1027" i="22" a="1"/>
  <c r="BYK1027" i="22" s="1"/>
  <c r="BYK1019" i="22" a="1"/>
  <c r="BYK1019" i="22" s="1"/>
  <c r="BYK1011" i="22" a="1"/>
  <c r="BYK1011" i="22" s="1"/>
  <c r="BYK1003" i="22" a="1"/>
  <c r="BYK1003" i="22" s="1"/>
  <c r="BYK995" i="22" a="1"/>
  <c r="BYK995" i="22" s="1"/>
  <c r="BYK987" i="22" a="1"/>
  <c r="BYK987" i="22" s="1"/>
  <c r="BYK979" i="22" a="1"/>
  <c r="BYK979" i="22" s="1"/>
  <c r="BYK971" i="22" a="1"/>
  <c r="BYK971" i="22" s="1"/>
  <c r="BYK963" i="22" a="1"/>
  <c r="BYK963" i="22" s="1"/>
  <c r="BYK955" i="22" a="1"/>
  <c r="BYK955" i="22" s="1"/>
  <c r="BYK947" i="22" a="1"/>
  <c r="BYK947" i="22" s="1"/>
  <c r="BYK1593" i="22" a="1"/>
  <c r="BYK1593" i="22" s="1"/>
  <c r="BYK1601" i="22" a="1"/>
  <c r="BYK1601" i="22" s="1"/>
  <c r="BYK1609" i="22" a="1"/>
  <c r="BYK1609" i="22" s="1"/>
  <c r="BYK1617" i="22" a="1"/>
  <c r="BYK1617" i="22" s="1"/>
  <c r="BYK1625" i="22" a="1"/>
  <c r="BYK1625" i="22" s="1"/>
  <c r="BYK1633" i="22" a="1"/>
  <c r="BYK1633" i="22" s="1"/>
  <c r="BYK1641" i="22" a="1"/>
  <c r="BYK1641" i="22" s="1"/>
  <c r="BYK1649" i="22" a="1"/>
  <c r="BYK1649" i="22" s="1"/>
  <c r="BYK1657" i="22" a="1"/>
  <c r="BYK1657" i="22" s="1"/>
  <c r="BYK1665" i="22" a="1"/>
  <c r="BYK1665" i="22" s="1"/>
  <c r="BYK1673" i="22" a="1"/>
  <c r="BYK1673" i="22" s="1"/>
  <c r="BYK1681" i="22" a="1"/>
  <c r="BYK1681" i="22" s="1"/>
  <c r="BYK1689" i="22" a="1"/>
  <c r="BYK1689" i="22" s="1"/>
  <c r="BYK1697" i="22" a="1"/>
  <c r="BYK1697" i="22" s="1"/>
  <c r="BYK1705" i="22" a="1"/>
  <c r="BYK1705" i="22" s="1"/>
  <c r="BYK1713" i="22" a="1"/>
  <c r="BYK1713" i="22" s="1"/>
  <c r="BYK1721" i="22" a="1"/>
  <c r="BYK1721" i="22" s="1"/>
  <c r="BYK1729" i="22" a="1"/>
  <c r="BYK1729" i="22" s="1"/>
  <c r="BYK1737" i="22" a="1"/>
  <c r="BYK1737" i="22" s="1"/>
  <c r="BYK1745" i="22" a="1"/>
  <c r="BYK1745" i="22" s="1"/>
  <c r="BYK1753" i="22" a="1"/>
  <c r="BYK1753" i="22" s="1"/>
  <c r="BYK1761" i="22" a="1"/>
  <c r="BYK1761" i="22" s="1"/>
  <c r="BYK1769" i="22" a="1"/>
  <c r="BYK1769" i="22" s="1"/>
  <c r="BYK1777" i="22" a="1"/>
  <c r="BYK1777" i="22" s="1"/>
  <c r="BYK1785" i="22" a="1"/>
  <c r="BYK1785" i="22" s="1"/>
  <c r="BYK1793" i="22" a="1"/>
  <c r="BYK1793" i="22" s="1"/>
  <c r="BYK1801" i="22" a="1"/>
  <c r="BYK1801" i="22" s="1"/>
  <c r="BYK1809" i="22" a="1"/>
  <c r="BYK1809" i="22" s="1"/>
  <c r="BYK1817" i="22" a="1"/>
  <c r="BYK1817" i="22" s="1"/>
  <c r="BYK1825" i="22" a="1"/>
  <c r="BYK1825" i="22" s="1"/>
  <c r="BYK1833" i="22" a="1"/>
  <c r="BYK1833" i="22" s="1"/>
  <c r="BYK1841" i="22" a="1"/>
  <c r="BYK1841" i="22" s="1"/>
  <c r="BYK1849" i="22" a="1"/>
  <c r="BYK1849" i="22" s="1"/>
  <c r="BYK1857" i="22" a="1"/>
  <c r="BYK1857" i="22" s="1"/>
  <c r="BYK1865" i="22" a="1"/>
  <c r="BYK1865" i="22" s="1"/>
  <c r="BYK1873" i="22" a="1"/>
  <c r="BYK1873" i="22" s="1"/>
  <c r="BYK1881" i="22" a="1"/>
  <c r="BYK1881" i="22" s="1"/>
  <c r="BYK1889" i="22" a="1"/>
  <c r="BYK1889" i="22" s="1"/>
  <c r="BYK1897" i="22" a="1"/>
  <c r="BYK1897" i="22" s="1"/>
  <c r="BYK1905" i="22" a="1"/>
  <c r="BYK1905" i="22" s="1"/>
  <c r="BYK1913" i="22" a="1"/>
  <c r="BYK1913" i="22" s="1"/>
  <c r="BYK1921" i="22" a="1"/>
  <c r="BYK1921" i="22" s="1"/>
  <c r="BYK1929" i="22" a="1"/>
  <c r="BYK1929" i="22" s="1"/>
  <c r="BYK1937" i="22" a="1"/>
  <c r="BYK1937" i="22" s="1"/>
  <c r="BYK1945" i="22" a="1"/>
  <c r="BYK1945" i="22" s="1"/>
  <c r="BYK1953" i="22" a="1"/>
  <c r="BYK1953" i="22" s="1"/>
  <c r="BYK1961" i="22" a="1"/>
  <c r="BYK1961" i="22" s="1"/>
  <c r="BYK1969" i="22" a="1"/>
  <c r="BYK1969" i="22" s="1"/>
  <c r="BYK1977" i="22" a="1"/>
  <c r="BYK1977" i="22" s="1"/>
  <c r="BYK1985" i="22" a="1"/>
  <c r="BYK1985" i="22" s="1"/>
  <c r="BYK1993" i="22" a="1"/>
  <c r="BYK1993" i="22" s="1"/>
  <c r="BYK2001" i="22" a="1"/>
  <c r="BYK2001" i="22" s="1"/>
  <c r="BYK2009" i="22" a="1"/>
  <c r="BYK2009" i="22" s="1"/>
  <c r="BYK2017" i="22" a="1"/>
  <c r="BYK2017" i="22" s="1"/>
  <c r="BYK1770" i="22" a="1"/>
  <c r="BYK1770" i="22" s="1"/>
  <c r="BYK1778" i="22" a="1"/>
  <c r="BYK1778" i="22" s="1"/>
  <c r="BYK1786" i="22" a="1"/>
  <c r="BYK1786" i="22" s="1"/>
  <c r="BYK1794" i="22" a="1"/>
  <c r="BYK1794" i="22" s="1"/>
  <c r="BYK1802" i="22" a="1"/>
  <c r="BYK1802" i="22" s="1"/>
  <c r="BYK1810" i="22" a="1"/>
  <c r="BYK1810" i="22" s="1"/>
  <c r="BYK1818" i="22" a="1"/>
  <c r="BYK1818" i="22" s="1"/>
  <c r="BYK1826" i="22" a="1"/>
  <c r="BYK1826" i="22" s="1"/>
  <c r="BYK1834" i="22" a="1"/>
  <c r="BYK1834" i="22" s="1"/>
  <c r="BYK1842" i="22" a="1"/>
  <c r="BYK1842" i="22" s="1"/>
  <c r="BYK1850" i="22" a="1"/>
  <c r="BYK1850" i="22" s="1"/>
  <c r="BYK1858" i="22" a="1"/>
  <c r="BYK1858" i="22" s="1"/>
  <c r="BYK1866" i="22" a="1"/>
  <c r="BYK1866" i="22" s="1"/>
  <c r="BYK1874" i="22" a="1"/>
  <c r="BYK1874" i="22" s="1"/>
  <c r="BYK1882" i="22" a="1"/>
  <c r="BYK1882" i="22" s="1"/>
  <c r="BYK1890" i="22" a="1"/>
  <c r="BYK1890" i="22" s="1"/>
  <c r="BYK1898" i="22" a="1"/>
  <c r="BYK1898" i="22" s="1"/>
  <c r="BYK1906" i="22" a="1"/>
  <c r="BYK1906" i="22" s="1"/>
  <c r="BYK1914" i="22" a="1"/>
  <c r="BYK1914" i="22" s="1"/>
  <c r="BYK1922" i="22" a="1"/>
  <c r="BYK1922" i="22" s="1"/>
  <c r="BYK1930" i="22" a="1"/>
  <c r="BYK1930" i="22" s="1"/>
  <c r="BYK1938" i="22" a="1"/>
  <c r="BYK1938" i="22" s="1"/>
  <c r="BYK1946" i="22" a="1"/>
  <c r="BYK1946" i="22" s="1"/>
  <c r="BYK1954" i="22" a="1"/>
  <c r="BYK1954" i="22" s="1"/>
  <c r="BYK1962" i="22" a="1"/>
  <c r="BYK1962" i="22" s="1"/>
  <c r="BYK1970" i="22" a="1"/>
  <c r="BYK1970" i="22" s="1"/>
  <c r="BYK1978" i="22" a="1"/>
  <c r="BYK1978" i="22" s="1"/>
  <c r="BYK1986" i="22" a="1"/>
  <c r="BYK1986" i="22" s="1"/>
  <c r="BYK1994" i="22" a="1"/>
  <c r="BYK1994" i="22" s="1"/>
  <c r="BYK2002" i="22" a="1"/>
  <c r="BYK2002" i="22" s="1"/>
  <c r="BYK2010" i="22" a="1"/>
  <c r="BYK2010" i="22" s="1"/>
  <c r="BYK2018" i="22" a="1"/>
  <c r="BYK2018" i="22" s="1"/>
  <c r="BYK1555" i="22" a="1"/>
  <c r="BYK1555" i="22" s="1"/>
  <c r="BYK1563" i="22" a="1"/>
  <c r="BYK1563" i="22" s="1"/>
  <c r="BYK1571" i="22" a="1"/>
  <c r="BYK1571" i="22" s="1"/>
  <c r="BYK1579" i="22" a="1"/>
  <c r="BYK1579" i="22" s="1"/>
  <c r="BYK1587" i="22" a="1"/>
  <c r="BYK1587" i="22" s="1"/>
  <c r="BYK1595" i="22" a="1"/>
  <c r="BYK1595" i="22" s="1"/>
  <c r="BYK1603" i="22" a="1"/>
  <c r="BYK1603" i="22" s="1"/>
  <c r="BYK1611" i="22" a="1"/>
  <c r="BYK1611" i="22" s="1"/>
  <c r="BYK1619" i="22" a="1"/>
  <c r="BYK1619" i="22" s="1"/>
  <c r="BYK1627" i="22" a="1"/>
  <c r="BYK1627" i="22" s="1"/>
  <c r="BYK1635" i="22" a="1"/>
  <c r="BYK1635" i="22" s="1"/>
  <c r="BYK1643" i="22" a="1"/>
  <c r="BYK1643" i="22" s="1"/>
  <c r="BYK1651" i="22" a="1"/>
  <c r="BYK1651" i="22" s="1"/>
  <c r="BYK1659" i="22" a="1"/>
  <c r="BYK1659" i="22" s="1"/>
  <c r="BYK1667" i="22" a="1"/>
  <c r="BYK1667" i="22" s="1"/>
  <c r="BYK1675" i="22" a="1"/>
  <c r="BYK1675" i="22" s="1"/>
  <c r="BYK1683" i="22" a="1"/>
  <c r="BYK1683" i="22" s="1"/>
  <c r="BYK1691" i="22" a="1"/>
  <c r="BYK1691" i="22" s="1"/>
  <c r="BYK1699" i="22" a="1"/>
  <c r="BYK1699" i="22" s="1"/>
  <c r="BYK1707" i="22" a="1"/>
  <c r="BYK1707" i="22" s="1"/>
  <c r="BYK1715" i="22" a="1"/>
  <c r="BYK1715" i="22" s="1"/>
  <c r="BYK1723" i="22" a="1"/>
  <c r="BYK1723" i="22" s="1"/>
  <c r="BYK1731" i="22" a="1"/>
  <c r="BYK1731" i="22" s="1"/>
  <c r="BYK1739" i="22" a="1"/>
  <c r="BYK1739" i="22" s="1"/>
  <c r="BYK1747" i="22" a="1"/>
  <c r="BYK1747" i="22" s="1"/>
  <c r="BYK1755" i="22" a="1"/>
  <c r="BYK1755" i="22" s="1"/>
  <c r="BYK1763" i="22" a="1"/>
  <c r="BYK1763" i="22" s="1"/>
  <c r="BYK1771" i="22" a="1"/>
  <c r="BYK1771" i="22" s="1"/>
  <c r="BYK1779" i="22" a="1"/>
  <c r="BYK1779" i="22" s="1"/>
  <c r="BYK1787" i="22" a="1"/>
  <c r="BYK1787" i="22" s="1"/>
  <c r="BYK1795" i="22" a="1"/>
  <c r="BYK1795" i="22" s="1"/>
  <c r="BYK1803" i="22" a="1"/>
  <c r="BYK1803" i="22" s="1"/>
  <c r="BYK1811" i="22" a="1"/>
  <c r="BYK1811" i="22" s="1"/>
  <c r="BYK1819" i="22" a="1"/>
  <c r="BYK1819" i="22" s="1"/>
  <c r="BYK1827" i="22" a="1"/>
  <c r="BYK1827" i="22" s="1"/>
  <c r="BYK1835" i="22" a="1"/>
  <c r="BYK1835" i="22" s="1"/>
  <c r="BYK1843" i="22" a="1"/>
  <c r="BYK1843" i="22" s="1"/>
  <c r="BYK1851" i="22" a="1"/>
  <c r="BYK1851" i="22" s="1"/>
  <c r="BYK1859" i="22" a="1"/>
  <c r="BYK1859" i="22" s="1"/>
  <c r="BYK1867" i="22" a="1"/>
  <c r="BYK1867" i="22" s="1"/>
  <c r="BYK1875" i="22" a="1"/>
  <c r="BYK1875" i="22" s="1"/>
  <c r="BYK1883" i="22" a="1"/>
  <c r="BYK1883" i="22" s="1"/>
  <c r="BYK1891" i="22" a="1"/>
  <c r="BYK1891" i="22" s="1"/>
  <c r="BYK1899" i="22" a="1"/>
  <c r="BYK1899" i="22" s="1"/>
  <c r="BYK1907" i="22" a="1"/>
  <c r="BYK1907" i="22" s="1"/>
  <c r="BYK1915" i="22" a="1"/>
  <c r="BYK1915" i="22" s="1"/>
  <c r="BYK1923" i="22" a="1"/>
  <c r="BYK1923" i="22" s="1"/>
  <c r="BYK1931" i="22" a="1"/>
  <c r="BYK1931" i="22" s="1"/>
  <c r="BYK1939" i="22" a="1"/>
  <c r="BYK1939" i="22" s="1"/>
  <c r="BYK1947" i="22" a="1"/>
  <c r="BYK1947" i="22" s="1"/>
  <c r="BYK1955" i="22" a="1"/>
  <c r="BYK1955" i="22" s="1"/>
  <c r="BYK1963" i="22" a="1"/>
  <c r="BYK1963" i="22" s="1"/>
  <c r="BYK1971" i="22" a="1"/>
  <c r="BYK1971" i="22" s="1"/>
  <c r="BYK1979" i="22" a="1"/>
  <c r="BYK1979" i="22" s="1"/>
  <c r="BYK1987" i="22" a="1"/>
  <c r="BYK1987" i="22" s="1"/>
  <c r="BYK1995" i="22" a="1"/>
  <c r="BYK1995" i="22" s="1"/>
  <c r="BYK2003" i="22" a="1"/>
  <c r="BYK2003" i="22" s="1"/>
  <c r="BYK2011" i="22" a="1"/>
  <c r="BYK2011" i="22" s="1"/>
  <c r="BYK2019" i="22" a="1"/>
  <c r="BYK2019" i="22" s="1"/>
  <c r="BYK1412" i="22" a="1"/>
  <c r="BYK1412" i="22" s="1"/>
  <c r="BYK1420" i="22" a="1"/>
  <c r="BYK1420" i="22" s="1"/>
  <c r="BYK1428" i="22" a="1"/>
  <c r="BYK1428" i="22" s="1"/>
  <c r="BYK1436" i="22" a="1"/>
  <c r="BYK1436" i="22" s="1"/>
  <c r="BYK1444" i="22" a="1"/>
  <c r="BYK1444" i="22" s="1"/>
  <c r="BYK1452" i="22" a="1"/>
  <c r="BYK1452" i="22" s="1"/>
  <c r="BYK1460" i="22" a="1"/>
  <c r="BYK1460" i="22" s="1"/>
  <c r="BYK1468" i="22" a="1"/>
  <c r="BYK1468" i="22" s="1"/>
  <c r="BYK1476" i="22" a="1"/>
  <c r="BYK1476" i="22" s="1"/>
  <c r="BYK1484" i="22" a="1"/>
  <c r="BYK1484" i="22" s="1"/>
  <c r="BYK1492" i="22" a="1"/>
  <c r="BYK1492" i="22" s="1"/>
  <c r="BYK1500" i="22" a="1"/>
  <c r="BYK1500" i="22" s="1"/>
  <c r="BYK1508" i="22" a="1"/>
  <c r="BYK1508" i="22" s="1"/>
  <c r="BYK1516" i="22" a="1"/>
  <c r="BYK1516" i="22" s="1"/>
  <c r="BYK1524" i="22" a="1"/>
  <c r="BYK1524" i="22" s="1"/>
  <c r="BYK1532" i="22" a="1"/>
  <c r="BYK1532" i="22" s="1"/>
  <c r="BYK1540" i="22" a="1"/>
  <c r="BYK1540" i="22" s="1"/>
  <c r="BYK1548" i="22" a="1"/>
  <c r="BYK1548" i="22" s="1"/>
  <c r="BYK1556" i="22" a="1"/>
  <c r="BYK1556" i="22" s="1"/>
  <c r="BYK1564" i="22" a="1"/>
  <c r="BYK1564" i="22" s="1"/>
  <c r="BYK1572" i="22" a="1"/>
  <c r="BYK1572" i="22" s="1"/>
  <c r="BYK1580" i="22" a="1"/>
  <c r="BYK1580" i="22" s="1"/>
  <c r="BYK1588" i="22" a="1"/>
  <c r="BYK1588" i="22" s="1"/>
  <c r="BYK1596" i="22" a="1"/>
  <c r="BYK1596" i="22" s="1"/>
  <c r="BYK1604" i="22" a="1"/>
  <c r="BYK1604" i="22" s="1"/>
  <c r="BYK1612" i="22" a="1"/>
  <c r="BYK1612" i="22" s="1"/>
  <c r="BYK1620" i="22" a="1"/>
  <c r="BYK1620" i="22" s="1"/>
  <c r="BYK1628" i="22" a="1"/>
  <c r="BYK1628" i="22" s="1"/>
  <c r="BYK1636" i="22" a="1"/>
  <c r="BYK1636" i="22" s="1"/>
  <c r="BYK1644" i="22" a="1"/>
  <c r="BYK1644" i="22" s="1"/>
  <c r="BYK1652" i="22" a="1"/>
  <c r="BYK1652" i="22" s="1"/>
  <c r="BYK1660" i="22" a="1"/>
  <c r="BYK1660" i="22" s="1"/>
  <c r="BYK1668" i="22" a="1"/>
  <c r="BYK1668" i="22" s="1"/>
  <c r="BYK1676" i="22" a="1"/>
  <c r="BYK1676" i="22" s="1"/>
  <c r="BYK1684" i="22" a="1"/>
  <c r="BYK1684" i="22" s="1"/>
  <c r="BYK1692" i="22" a="1"/>
  <c r="BYK1692" i="22" s="1"/>
  <c r="BYK1700" i="22" a="1"/>
  <c r="BYK1700" i="22" s="1"/>
  <c r="BYK1708" i="22" a="1"/>
  <c r="BYK1708" i="22" s="1"/>
  <c r="BYK1716" i="22" a="1"/>
  <c r="BYK1716" i="22" s="1"/>
  <c r="BYK1724" i="22" a="1"/>
  <c r="BYK1724" i="22" s="1"/>
  <c r="BYK1732" i="22" a="1"/>
  <c r="BYK1732" i="22" s="1"/>
  <c r="BYK1740" i="22" a="1"/>
  <c r="BYK1740" i="22" s="1"/>
  <c r="BYK1748" i="22" a="1"/>
  <c r="BYK1748" i="22" s="1"/>
  <c r="BYK1756" i="22" a="1"/>
  <c r="BYK1756" i="22" s="1"/>
  <c r="BYK1764" i="22" a="1"/>
  <c r="BYK1764" i="22" s="1"/>
  <c r="BYK1772" i="22" a="1"/>
  <c r="BYK1772" i="22" s="1"/>
  <c r="BYK1780" i="22" a="1"/>
  <c r="BYK1780" i="22" s="1"/>
  <c r="BYK1788" i="22" a="1"/>
  <c r="BYK1788" i="22" s="1"/>
  <c r="BYK1796" i="22" a="1"/>
  <c r="BYK1796" i="22" s="1"/>
  <c r="BYK1804" i="22" a="1"/>
  <c r="BYK1804" i="22" s="1"/>
  <c r="BYK1812" i="22" a="1"/>
  <c r="BYK1812" i="22" s="1"/>
  <c r="BYK1820" i="22" a="1"/>
  <c r="BYK1820" i="22" s="1"/>
  <c r="BYK1828" i="22" a="1"/>
  <c r="BYK1828" i="22" s="1"/>
  <c r="BYK1836" i="22" a="1"/>
  <c r="BYK1836" i="22" s="1"/>
  <c r="BYK1844" i="22" a="1"/>
  <c r="BYK1844" i="22" s="1"/>
  <c r="BYK1852" i="22" a="1"/>
  <c r="BYK1852" i="22" s="1"/>
  <c r="BYK1860" i="22" a="1"/>
  <c r="BYK1860" i="22" s="1"/>
  <c r="BYK1868" i="22" a="1"/>
  <c r="BYK1868" i="22" s="1"/>
  <c r="BYK1876" i="22" a="1"/>
  <c r="BYK1876" i="22" s="1"/>
  <c r="BYK1884" i="22" a="1"/>
  <c r="BYK1884" i="22" s="1"/>
  <c r="BYK1892" i="22" a="1"/>
  <c r="BYK1892" i="22" s="1"/>
  <c r="BYK1900" i="22" a="1"/>
  <c r="BYK1900" i="22" s="1"/>
  <c r="BYK1908" i="22" a="1"/>
  <c r="BYK1908" i="22" s="1"/>
  <c r="BYK1916" i="22" a="1"/>
  <c r="BYK1916" i="22" s="1"/>
  <c r="BYK1924" i="22" a="1"/>
  <c r="BYK1924" i="22" s="1"/>
  <c r="BYK1932" i="22" a="1"/>
  <c r="BYK1932" i="22" s="1"/>
  <c r="BYK1940" i="22" a="1"/>
  <c r="BYK1940" i="22" s="1"/>
  <c r="BYK1948" i="22" a="1"/>
  <c r="BYK1948" i="22" s="1"/>
  <c r="BYK1956" i="22" a="1"/>
  <c r="BYK1956" i="22" s="1"/>
  <c r="BYK1964" i="22" a="1"/>
  <c r="BYK1964" i="22" s="1"/>
  <c r="BYK1972" i="22" a="1"/>
  <c r="BYK1972" i="22" s="1"/>
  <c r="BYK1980" i="22" a="1"/>
  <c r="BYK1980" i="22" s="1"/>
  <c r="BYK1988" i="22" a="1"/>
  <c r="BYK1988" i="22" s="1"/>
  <c r="BYK1996" i="22" a="1"/>
  <c r="BYK1996" i="22" s="1"/>
  <c r="BYK2004" i="22" a="1"/>
  <c r="BYK2004" i="22" s="1"/>
  <c r="BYK2012" i="22" a="1"/>
  <c r="BYK2012" i="22" s="1"/>
  <c r="BYK2020" i="22" a="1"/>
  <c r="BYK2020" i="22" s="1"/>
  <c r="BYK1557" i="22" a="1"/>
  <c r="BYK1557" i="22" s="1"/>
  <c r="BYK1565" i="22" a="1"/>
  <c r="BYK1565" i="22" s="1"/>
  <c r="BYK1573" i="22" a="1"/>
  <c r="BYK1573" i="22" s="1"/>
  <c r="BYK1581" i="22" a="1"/>
  <c r="BYK1581" i="22" s="1"/>
  <c r="BYK1589" i="22" a="1"/>
  <c r="BYK1589" i="22" s="1"/>
  <c r="BYK1597" i="22" a="1"/>
  <c r="BYK1597" i="22" s="1"/>
  <c r="BYK1605" i="22" a="1"/>
  <c r="BYK1605" i="22" s="1"/>
  <c r="BYK1613" i="22" a="1"/>
  <c r="BYK1613" i="22" s="1"/>
  <c r="BYK1621" i="22" a="1"/>
  <c r="BYK1621" i="22" s="1"/>
  <c r="BYK1629" i="22" a="1"/>
  <c r="BYK1629" i="22" s="1"/>
  <c r="BYK1637" i="22" a="1"/>
  <c r="BYK1637" i="22" s="1"/>
  <c r="BYK1645" i="22" a="1"/>
  <c r="BYK1645" i="22" s="1"/>
  <c r="BYK1653" i="22" a="1"/>
  <c r="BYK1653" i="22" s="1"/>
  <c r="BYK1661" i="22" a="1"/>
  <c r="BYK1661" i="22" s="1"/>
  <c r="BYK1669" i="22" a="1"/>
  <c r="BYK1669" i="22" s="1"/>
  <c r="BYK1677" i="22" a="1"/>
  <c r="BYK1677" i="22" s="1"/>
  <c r="BYK1685" i="22" a="1"/>
  <c r="BYK1685" i="22" s="1"/>
  <c r="BYK1693" i="22" a="1"/>
  <c r="BYK1693" i="22" s="1"/>
  <c r="BYK1701" i="22" a="1"/>
  <c r="BYK1701" i="22" s="1"/>
  <c r="BYK1709" i="22" a="1"/>
  <c r="BYK1709" i="22" s="1"/>
  <c r="BYK1717" i="22" a="1"/>
  <c r="BYK1717" i="22" s="1"/>
  <c r="BYK1725" i="22" a="1"/>
  <c r="BYK1725" i="22" s="1"/>
  <c r="BYK1733" i="22" a="1"/>
  <c r="BYK1733" i="22" s="1"/>
  <c r="BYK1741" i="22" a="1"/>
  <c r="BYK1741" i="22" s="1"/>
  <c r="BYK1749" i="22" a="1"/>
  <c r="BYK1749" i="22" s="1"/>
  <c r="BYK1757" i="22" a="1"/>
  <c r="BYK1757" i="22" s="1"/>
  <c r="BYK1765" i="22" a="1"/>
  <c r="BYK1765" i="22" s="1"/>
  <c r="BYK1773" i="22" a="1"/>
  <c r="BYK1773" i="22" s="1"/>
  <c r="BYK1781" i="22" a="1"/>
  <c r="BYK1781" i="22" s="1"/>
  <c r="BYK1789" i="22" a="1"/>
  <c r="BYK1789" i="22" s="1"/>
  <c r="BYK1797" i="22" a="1"/>
  <c r="BYK1797" i="22" s="1"/>
  <c r="BYK1805" i="22" a="1"/>
  <c r="BYK1805" i="22" s="1"/>
  <c r="BYK1813" i="22" a="1"/>
  <c r="BYK1813" i="22" s="1"/>
  <c r="BYK1821" i="22" a="1"/>
  <c r="BYK1821" i="22" s="1"/>
  <c r="BYK1829" i="22" a="1"/>
  <c r="BYK1829" i="22" s="1"/>
  <c r="BYK1837" i="22" a="1"/>
  <c r="BYK1837" i="22" s="1"/>
  <c r="BYK1845" i="22" a="1"/>
  <c r="BYK1845" i="22" s="1"/>
  <c r="BYK1853" i="22" a="1"/>
  <c r="BYK1853" i="22" s="1"/>
  <c r="BYK1861" i="22" a="1"/>
  <c r="BYK1861" i="22" s="1"/>
  <c r="BYK1869" i="22" a="1"/>
  <c r="BYK1869" i="22" s="1"/>
  <c r="BYK1877" i="22" a="1"/>
  <c r="BYK1877" i="22" s="1"/>
  <c r="BYK1885" i="22" a="1"/>
  <c r="BYK1885" i="22" s="1"/>
  <c r="BYK1893" i="22" a="1"/>
  <c r="BYK1893" i="22" s="1"/>
  <c r="BYK1901" i="22" a="1"/>
  <c r="BYK1901" i="22" s="1"/>
  <c r="BYK1909" i="22" a="1"/>
  <c r="BYK1909" i="22" s="1"/>
  <c r="BYK1917" i="22" a="1"/>
  <c r="BYK1917" i="22" s="1"/>
  <c r="BYK1925" i="22" a="1"/>
  <c r="BYK1925" i="22" s="1"/>
  <c r="BYK1933" i="22" a="1"/>
  <c r="BYK1933" i="22" s="1"/>
  <c r="BYK1941" i="22" a="1"/>
  <c r="BYK1941" i="22" s="1"/>
  <c r="BYK1949" i="22" a="1"/>
  <c r="BYK1949" i="22" s="1"/>
  <c r="BYK1957" i="22" a="1"/>
  <c r="BYK1957" i="22" s="1"/>
  <c r="BYK1965" i="22" a="1"/>
  <c r="BYK1965" i="22" s="1"/>
  <c r="BYK1973" i="22" a="1"/>
  <c r="BYK1973" i="22" s="1"/>
  <c r="BYK1981" i="22" a="1"/>
  <c r="BYK1981" i="22" s="1"/>
  <c r="BYK1989" i="22" a="1"/>
  <c r="BYK1989" i="22" s="1"/>
  <c r="BYK1997" i="22" a="1"/>
  <c r="BYK1997" i="22" s="1"/>
  <c r="BYK2005" i="22" a="1"/>
  <c r="BYK2005" i="22" s="1"/>
  <c r="BYK2013" i="22" a="1"/>
  <c r="BYK2013" i="22" s="1"/>
  <c r="BYK21" i="22" a="1"/>
  <c r="BYK21" i="22" s="1"/>
  <c r="BYK1550" i="22" a="1"/>
  <c r="BYK1550" i="22" s="1"/>
  <c r="BYK1558" i="22" a="1"/>
  <c r="BYK1558" i="22" s="1"/>
  <c r="BYK1566" i="22" a="1"/>
  <c r="BYK1566" i="22" s="1"/>
  <c r="BYK1574" i="22" a="1"/>
  <c r="BYK1574" i="22" s="1"/>
  <c r="BYK1582" i="22" a="1"/>
  <c r="BYK1582" i="22" s="1"/>
  <c r="BYK1590" i="22" a="1"/>
  <c r="BYK1590" i="22" s="1"/>
  <c r="BYK1598" i="22" a="1"/>
  <c r="BYK1598" i="22" s="1"/>
  <c r="BYK1606" i="22" a="1"/>
  <c r="BYK1606" i="22" s="1"/>
  <c r="BYK1614" i="22" a="1"/>
  <c r="BYK1614" i="22" s="1"/>
  <c r="BYK1622" i="22" a="1"/>
  <c r="BYK1622" i="22" s="1"/>
  <c r="BYK1630" i="22" a="1"/>
  <c r="BYK1630" i="22" s="1"/>
  <c r="BYK1638" i="22" a="1"/>
  <c r="BYK1638" i="22" s="1"/>
  <c r="BYK1646" i="22" a="1"/>
  <c r="BYK1646" i="22" s="1"/>
  <c r="BYK1654" i="22" a="1"/>
  <c r="BYK1654" i="22" s="1"/>
  <c r="BYK1662" i="22" a="1"/>
  <c r="BYK1662" i="22" s="1"/>
  <c r="BYK1670" i="22" a="1"/>
  <c r="BYK1670" i="22" s="1"/>
  <c r="BYK1678" i="22" a="1"/>
  <c r="BYK1678" i="22" s="1"/>
  <c r="BYK1686" i="22" a="1"/>
  <c r="BYK1686" i="22" s="1"/>
  <c r="BYK1694" i="22" a="1"/>
  <c r="BYK1694" i="22" s="1"/>
  <c r="BYK1702" i="22" a="1"/>
  <c r="BYK1702" i="22" s="1"/>
  <c r="BYK1710" i="22" a="1"/>
  <c r="BYK1710" i="22" s="1"/>
  <c r="BYK1718" i="22" a="1"/>
  <c r="BYK1718" i="22" s="1"/>
  <c r="BYK1726" i="22" a="1"/>
  <c r="BYK1726" i="22" s="1"/>
  <c r="BYK1734" i="22" a="1"/>
  <c r="BYK1734" i="22" s="1"/>
  <c r="BYK1742" i="22" a="1"/>
  <c r="BYK1742" i="22" s="1"/>
  <c r="BYK1750" i="22" a="1"/>
  <c r="BYK1750" i="22" s="1"/>
  <c r="BYK1758" i="22" a="1"/>
  <c r="BYK1758" i="22" s="1"/>
  <c r="BYK1766" i="22" a="1"/>
  <c r="BYK1766" i="22" s="1"/>
  <c r="BYK1774" i="22" a="1"/>
  <c r="BYK1774" i="22" s="1"/>
  <c r="BYK1782" i="22" a="1"/>
  <c r="BYK1782" i="22" s="1"/>
  <c r="BYK1790" i="22" a="1"/>
  <c r="BYK1790" i="22" s="1"/>
  <c r="BYK1798" i="22" a="1"/>
  <c r="BYK1798" i="22" s="1"/>
  <c r="BYK1806" i="22" a="1"/>
  <c r="BYK1806" i="22" s="1"/>
  <c r="BYK1814" i="22" a="1"/>
  <c r="BYK1814" i="22" s="1"/>
  <c r="BYK1822" i="22" a="1"/>
  <c r="BYK1822" i="22" s="1"/>
  <c r="BYK1830" i="22" a="1"/>
  <c r="BYK1830" i="22" s="1"/>
  <c r="BYK1838" i="22" a="1"/>
  <c r="BYK1838" i="22" s="1"/>
  <c r="BYK1846" i="22" a="1"/>
  <c r="BYK1846" i="22" s="1"/>
  <c r="BYK1854" i="22" a="1"/>
  <c r="BYK1854" i="22" s="1"/>
  <c r="BYK1862" i="22" a="1"/>
  <c r="BYK1862" i="22" s="1"/>
  <c r="BYK1870" i="22" a="1"/>
  <c r="BYK1870" i="22" s="1"/>
  <c r="BYK1878" i="22" a="1"/>
  <c r="BYK1878" i="22" s="1"/>
  <c r="BYK1886" i="22" a="1"/>
  <c r="BYK1886" i="22" s="1"/>
  <c r="BYK1894" i="22" a="1"/>
  <c r="BYK1894" i="22" s="1"/>
  <c r="BYK1902" i="22" a="1"/>
  <c r="BYK1902" i="22" s="1"/>
  <c r="BYK1910" i="22" a="1"/>
  <c r="BYK1910" i="22" s="1"/>
  <c r="BYK1918" i="22" a="1"/>
  <c r="BYK1918" i="22" s="1"/>
  <c r="BYK1926" i="22" a="1"/>
  <c r="BYK1926" i="22" s="1"/>
  <c r="BYK1934" i="22" a="1"/>
  <c r="BYK1934" i="22" s="1"/>
  <c r="BYK1942" i="22" a="1"/>
  <c r="BYK1942" i="22" s="1"/>
  <c r="BYK1950" i="22" a="1"/>
  <c r="BYK1950" i="22" s="1"/>
  <c r="BYK1958" i="22" a="1"/>
  <c r="BYK1958" i="22" s="1"/>
  <c r="BYK1966" i="22" a="1"/>
  <c r="BYK1966" i="22" s="1"/>
  <c r="BYK1974" i="22" a="1"/>
  <c r="BYK1974" i="22" s="1"/>
  <c r="BYK1982" i="22" a="1"/>
  <c r="BYK1982" i="22" s="1"/>
  <c r="BYK1990" i="22" a="1"/>
  <c r="BYK1990" i="22" s="1"/>
  <c r="BYK1998" i="22" a="1"/>
  <c r="BYK1998" i="22" s="1"/>
  <c r="BYK2006" i="22" a="1"/>
  <c r="BYK2006" i="22" s="1"/>
  <c r="BYK2014" i="22" a="1"/>
  <c r="BYK2014" i="22" s="1"/>
  <c r="BYK1551" i="22" a="1"/>
  <c r="BYK1551" i="22" s="1"/>
  <c r="BYK1559" i="22" a="1"/>
  <c r="BYK1559" i="22" s="1"/>
  <c r="BYK1567" i="22" a="1"/>
  <c r="BYK1567" i="22" s="1"/>
  <c r="BYK1575" i="22" a="1"/>
  <c r="BYK1575" i="22" s="1"/>
  <c r="BYK1583" i="22" a="1"/>
  <c r="BYK1583" i="22" s="1"/>
  <c r="BYK1591" i="22" a="1"/>
  <c r="BYK1591" i="22" s="1"/>
  <c r="BYK1599" i="22" a="1"/>
  <c r="BYK1599" i="22" s="1"/>
  <c r="BYK1607" i="22" a="1"/>
  <c r="BYK1607" i="22" s="1"/>
  <c r="BYK1615" i="22" a="1"/>
  <c r="BYK1615" i="22" s="1"/>
  <c r="BYK1623" i="22" a="1"/>
  <c r="BYK1623" i="22" s="1"/>
  <c r="BYK1631" i="22" a="1"/>
  <c r="BYK1631" i="22" s="1"/>
  <c r="BYK1639" i="22" a="1"/>
  <c r="BYK1639" i="22" s="1"/>
  <c r="BYK1647" i="22" a="1"/>
  <c r="BYK1647" i="22" s="1"/>
  <c r="BYK1655" i="22" a="1"/>
  <c r="BYK1655" i="22" s="1"/>
  <c r="BYK1663" i="22" a="1"/>
  <c r="BYK1663" i="22" s="1"/>
  <c r="BYK1671" i="22" a="1"/>
  <c r="BYK1671" i="22" s="1"/>
  <c r="BYK1679" i="22" a="1"/>
  <c r="BYK1679" i="22" s="1"/>
  <c r="BYK1687" i="22" a="1"/>
  <c r="BYK1687" i="22" s="1"/>
  <c r="BYK1695" i="22" a="1"/>
  <c r="BYK1695" i="22" s="1"/>
  <c r="BYK1703" i="22" a="1"/>
  <c r="BYK1703" i="22" s="1"/>
  <c r="BYK1711" i="22" a="1"/>
  <c r="BYK1711" i="22" s="1"/>
  <c r="BYK1719" i="22" a="1"/>
  <c r="BYK1719" i="22" s="1"/>
  <c r="BYK1727" i="22" a="1"/>
  <c r="BYK1727" i="22" s="1"/>
  <c r="BYK1735" i="22" a="1"/>
  <c r="BYK1735" i="22" s="1"/>
  <c r="BYK1743" i="22" a="1"/>
  <c r="BYK1743" i="22" s="1"/>
  <c r="BYK1751" i="22" a="1"/>
  <c r="BYK1751" i="22" s="1"/>
  <c r="BYK1759" i="22" a="1"/>
  <c r="BYK1759" i="22" s="1"/>
  <c r="BYK1767" i="22" a="1"/>
  <c r="BYK1767" i="22" s="1"/>
  <c r="BYK1775" i="22" a="1"/>
  <c r="BYK1775" i="22" s="1"/>
  <c r="BYK1783" i="22" a="1"/>
  <c r="BYK1783" i="22" s="1"/>
  <c r="BYK1791" i="22" a="1"/>
  <c r="BYK1791" i="22" s="1"/>
  <c r="BYK1799" i="22" a="1"/>
  <c r="BYK1799" i="22" s="1"/>
  <c r="BYK1807" i="22" a="1"/>
  <c r="BYK1807" i="22" s="1"/>
  <c r="BYK1815" i="22" a="1"/>
  <c r="BYK1815" i="22" s="1"/>
  <c r="BYK1823" i="22" a="1"/>
  <c r="BYK1823" i="22" s="1"/>
  <c r="BYK1831" i="22" a="1"/>
  <c r="BYK1831" i="22" s="1"/>
  <c r="BYK1839" i="22" a="1"/>
  <c r="BYK1839" i="22" s="1"/>
  <c r="BYK1847" i="22" a="1"/>
  <c r="BYK1847" i="22" s="1"/>
  <c r="BYK1855" i="22" a="1"/>
  <c r="BYK1855" i="22" s="1"/>
  <c r="BYK1863" i="22" a="1"/>
  <c r="BYK1863" i="22" s="1"/>
  <c r="BYK1871" i="22" a="1"/>
  <c r="BYK1871" i="22" s="1"/>
  <c r="BYK1879" i="22" a="1"/>
  <c r="BYK1879" i="22" s="1"/>
  <c r="BYK1887" i="22" a="1"/>
  <c r="BYK1887" i="22" s="1"/>
  <c r="BYK1895" i="22" a="1"/>
  <c r="BYK1895" i="22" s="1"/>
  <c r="BYK1903" i="22" a="1"/>
  <c r="BYK1903" i="22" s="1"/>
  <c r="BYK1911" i="22" a="1"/>
  <c r="BYK1911" i="22" s="1"/>
  <c r="BYK1919" i="22" a="1"/>
  <c r="BYK1919" i="22" s="1"/>
  <c r="BYK1927" i="22" a="1"/>
  <c r="BYK1927" i="22" s="1"/>
  <c r="BYK1935" i="22" a="1"/>
  <c r="BYK1935" i="22" s="1"/>
  <c r="BYK1943" i="22" a="1"/>
  <c r="BYK1943" i="22" s="1"/>
  <c r="BYK1951" i="22" a="1"/>
  <c r="BYK1951" i="22" s="1"/>
  <c r="BYK1959" i="22" a="1"/>
  <c r="BYK1959" i="22" s="1"/>
  <c r="BYK1967" i="22" a="1"/>
  <c r="BYK1967" i="22" s="1"/>
  <c r="BYK1975" i="22" a="1"/>
  <c r="BYK1975" i="22" s="1"/>
  <c r="BYK1983" i="22" a="1"/>
  <c r="BYK1983" i="22" s="1"/>
  <c r="BYK1991" i="22" a="1"/>
  <c r="BYK1991" i="22" s="1"/>
  <c r="BYK1999" i="22" a="1"/>
  <c r="BYK1999" i="22" s="1"/>
  <c r="BYK1201" i="22" a="1"/>
  <c r="BYK1201" i="22" s="1"/>
  <c r="BYK1100" i="22" a="1"/>
  <c r="BYK1100" i="22" s="1"/>
  <c r="BYK1090" i="22" a="1"/>
  <c r="BYK1090" i="22" s="1"/>
  <c r="BYK1084" i="22" a="1"/>
  <c r="BYK1084" i="22" s="1"/>
  <c r="BYK1082" i="22" a="1"/>
  <c r="BYK1082" i="22" s="1"/>
  <c r="BYK1081" i="22" a="1"/>
  <c r="BYK1081" i="22" s="1"/>
  <c r="BYK1060" i="22" a="1"/>
  <c r="BYK1060" i="22" s="1"/>
  <c r="BYK1050" i="22" a="1"/>
  <c r="BYK1050" i="22" s="1"/>
  <c r="BYK1028" i="22" a="1"/>
  <c r="BYK1028" i="22" s="1"/>
  <c r="BYK1020" i="22" a="1"/>
  <c r="BYK1020" i="22" s="1"/>
  <c r="BYK1012" i="22" a="1"/>
  <c r="BYK1012" i="22" s="1"/>
  <c r="BYK1010" i="22" a="1"/>
  <c r="BYK1010" i="22" s="1"/>
  <c r="BYK996" i="22" a="1"/>
  <c r="BYK996" i="22" s="1"/>
  <c r="BYK978" i="22" a="1"/>
  <c r="BYK978" i="22" s="1"/>
  <c r="BYK976" i="22" a="1"/>
  <c r="BYK976" i="22" s="1"/>
  <c r="BYK954" i="22" a="1"/>
  <c r="BYK954" i="22" s="1"/>
  <c r="BYK950" i="22" a="1"/>
  <c r="BYK950" i="22" s="1"/>
  <c r="BYK946" i="22" a="1"/>
  <c r="BYK946" i="22" s="1"/>
  <c r="BYK943" i="22" a="1"/>
  <c r="BYK943" i="22" s="1"/>
  <c r="BYK938" i="22" a="1"/>
  <c r="BYK938" i="22" s="1"/>
  <c r="BYK936" i="22" a="1"/>
  <c r="BYK936" i="22" s="1"/>
  <c r="BYK935" i="22" a="1"/>
  <c r="BYK935" i="22" s="1"/>
  <c r="BYK923" i="22" a="1"/>
  <c r="BYK923" i="22" s="1"/>
  <c r="BYK920" i="22" a="1"/>
  <c r="BYK920" i="22" s="1"/>
  <c r="BYK918" i="22" a="1"/>
  <c r="BYK918" i="22" s="1"/>
  <c r="BYK913" i="22" a="1"/>
  <c r="BYK913" i="22" s="1"/>
  <c r="BYK907" i="22" a="1"/>
  <c r="BYK907" i="22" s="1"/>
  <c r="BYK905" i="22" a="1"/>
  <c r="BYK905" i="22" s="1"/>
  <c r="BYK902" i="22" a="1"/>
  <c r="BYK902" i="22" s="1"/>
  <c r="BYK901" i="22" a="1"/>
  <c r="BYK901" i="22" s="1"/>
  <c r="BYK900" i="22" a="1"/>
  <c r="BYK900" i="22" s="1"/>
  <c r="BYK892" i="22" a="1"/>
  <c r="BYK892" i="22" s="1"/>
  <c r="BYK888" i="22" a="1"/>
  <c r="BYK888" i="22" s="1"/>
  <c r="BYK885" i="22" a="1"/>
  <c r="BYK885" i="22" s="1"/>
  <c r="BYK882" i="22" a="1"/>
  <c r="BYK882" i="22" s="1"/>
  <c r="BYK879" i="22" a="1"/>
  <c r="BYK879" i="22" s="1"/>
  <c r="BYK874" i="22" a="1"/>
  <c r="BYK874" i="22" s="1"/>
  <c r="BYK872" i="22" a="1"/>
  <c r="BYK872" i="22" s="1"/>
  <c r="BYK864" i="22" a="1"/>
  <c r="BYK864" i="22" s="1"/>
  <c r="BYK859" i="22" a="1"/>
  <c r="BYK859" i="22" s="1"/>
  <c r="BYK854" i="22" a="1"/>
  <c r="BYK854" i="22" s="1"/>
  <c r="BYK849" i="22" a="1"/>
  <c r="BYK849" i="22" s="1"/>
  <c r="BYK837" i="22" a="1"/>
  <c r="BYK837" i="22" s="1"/>
  <c r="BYK836" i="22" a="1"/>
  <c r="BYK836" i="22" s="1"/>
  <c r="BYK834" i="22" a="1"/>
  <c r="BYK834" i="22" s="1"/>
  <c r="BYK833" i="22" a="1"/>
  <c r="BYK833" i="22" s="1"/>
  <c r="BYK829" i="22" a="1"/>
  <c r="BYK829" i="22" s="1"/>
  <c r="BYK824" i="22" a="1"/>
  <c r="BYK824" i="22" s="1"/>
  <c r="BYK815" i="22" a="1"/>
  <c r="BYK815" i="22" s="1"/>
  <c r="BYK818" i="22" a="1"/>
  <c r="BYK818" i="22" s="1"/>
  <c r="BYK810" i="22" a="1"/>
  <c r="BYK810" i="22" s="1"/>
  <c r="BYK808" i="22" a="1"/>
  <c r="BYK808" i="22" s="1"/>
  <c r="BYK805" i="22" a="1"/>
  <c r="BYK805" i="22" s="1"/>
  <c r="BYK799" i="22" a="1"/>
  <c r="BYK799" i="22" s="1"/>
  <c r="BYK797" i="22" a="1"/>
  <c r="BYK797" i="22" s="1"/>
  <c r="BYK795" i="22" a="1"/>
  <c r="BYK795" i="22" s="1"/>
  <c r="BYK791" i="22" a="1"/>
  <c r="BYK791" i="22" s="1"/>
  <c r="BYK790" i="22" a="1"/>
  <c r="BYK790" i="22" s="1"/>
  <c r="BYK787" i="22" a="1"/>
  <c r="BYK787" i="22" s="1"/>
  <c r="BYK785" i="22" a="1"/>
  <c r="BYK785" i="22" s="1"/>
  <c r="BYK784" i="22" a="1"/>
  <c r="BYK784" i="22" s="1"/>
  <c r="BYK777" i="22" a="1"/>
  <c r="BYK777" i="22" s="1"/>
  <c r="BYK774" i="22" a="1"/>
  <c r="BYK774" i="22" s="1"/>
  <c r="BYK772" i="22" a="1"/>
  <c r="BYK772" i="22" s="1"/>
  <c r="BYK765" i="22" a="1"/>
  <c r="BYK765" i="22" s="1"/>
  <c r="BYK764" i="22" a="1"/>
  <c r="BYK764" i="22" s="1"/>
  <c r="BYK762" i="22" a="1"/>
  <c r="BYK762" i="22" s="1"/>
  <c r="BYK760" i="22" a="1"/>
  <c r="BYK760" i="22" s="1"/>
  <c r="BYK757" i="22" a="1"/>
  <c r="BYK757" i="22" s="1"/>
  <c r="BYK754" i="22" a="1"/>
  <c r="BYK754" i="22" s="1"/>
  <c r="BYK746" i="22" a="1"/>
  <c r="BYK746" i="22" s="1"/>
  <c r="BYK744" i="22" a="1"/>
  <c r="BYK744" i="22" s="1"/>
  <c r="BYK735" i="22" a="1"/>
  <c r="BYK735" i="22" s="1"/>
  <c r="BYK743" i="22" a="1"/>
  <c r="BYK743" i="22" s="1"/>
  <c r="BYK736" i="22" a="1"/>
  <c r="BYK736" i="22" s="1"/>
  <c r="BYK733" i="22" a="1"/>
  <c r="BYK733" i="22" s="1"/>
  <c r="BYK731" i="22" a="1"/>
  <c r="BYK731" i="22" s="1"/>
  <c r="BYK728" i="22" a="1"/>
  <c r="BYK728" i="22" s="1"/>
  <c r="BYK726" i="22" a="1"/>
  <c r="BYK726" i="22" s="1"/>
  <c r="BYK725" i="22" a="1"/>
  <c r="BYK725" i="22" s="1"/>
  <c r="BYK723" i="22" a="1"/>
  <c r="BYK723" i="22" s="1"/>
  <c r="BYK721" i="22" a="1"/>
  <c r="BYK721" i="22" s="1"/>
  <c r="BYK718" i="22" a="1"/>
  <c r="BYK718" i="22" s="1"/>
  <c r="BYK717" i="22" a="1"/>
  <c r="BYK717" i="22" s="1"/>
  <c r="BYK713" i="22" a="1"/>
  <c r="BYK713" i="22" s="1"/>
  <c r="BYK710" i="22" a="1"/>
  <c r="BYK710" i="22" s="1"/>
  <c r="BYK708" i="22" a="1"/>
  <c r="BYK708" i="22" s="1"/>
  <c r="BYK705" i="22" a="1"/>
  <c r="BYK705" i="22" s="1"/>
  <c r="BYK701" i="22" a="1"/>
  <c r="BYK701" i="22" s="1"/>
  <c r="BYK690" i="22" a="1"/>
  <c r="BYK690" i="22" s="1"/>
  <c r="BYK688" i="22" a="1"/>
  <c r="BYK688" i="22" s="1"/>
  <c r="BYK685" i="22" a="1"/>
  <c r="BYK685" i="22" s="1"/>
  <c r="BYK682" i="22" a="1"/>
  <c r="BYK682" i="22" s="1"/>
  <c r="BYK680" i="22" a="1"/>
  <c r="BYK680" i="22" s="1"/>
  <c r="BYK679" i="22" a="1"/>
  <c r="BYK679" i="22" s="1"/>
  <c r="BYK624" i="22" a="1"/>
  <c r="BYK624" i="22" s="1"/>
  <c r="BYK672" i="22" a="1"/>
  <c r="BYK672" i="22" s="1"/>
  <c r="BYK671" i="22" a="1"/>
  <c r="BYK671" i="22" s="1"/>
  <c r="BYK667" i="22" a="1"/>
  <c r="BYK667" i="22" s="1"/>
  <c r="BYK665" i="22" a="1"/>
  <c r="BYK665" i="22" s="1"/>
  <c r="BYK664" i="22" a="1"/>
  <c r="BYK664" i="22" s="1"/>
  <c r="BYK663" i="22" a="1"/>
  <c r="BYK663" i="22" s="1"/>
  <c r="BYK662" i="22" a="1"/>
  <c r="BYK662" i="22" s="1"/>
  <c r="BYK661" i="22" a="1"/>
  <c r="BYK661" i="22" s="1"/>
  <c r="BYK657" i="22" a="1"/>
  <c r="BYK657" i="22" s="1"/>
  <c r="BYK656" i="22" a="1"/>
  <c r="BYK656" i="22" s="1"/>
  <c r="BYK654" i="22" a="1"/>
  <c r="BYK654" i="22" s="1"/>
  <c r="BYK653" i="22" a="1"/>
  <c r="BYK653" i="22" s="1"/>
  <c r="BYK649" i="22" a="1"/>
  <c r="BYK649" i="22" s="1"/>
  <c r="BYK648" i="22" a="1"/>
  <c r="BYK648" i="22" s="1"/>
  <c r="BYK645" i="22" a="1"/>
  <c r="BYK645" i="22" s="1"/>
  <c r="BYK644" i="22" a="1"/>
  <c r="BYK644" i="22" s="1"/>
  <c r="BYK641" i="22" a="1"/>
  <c r="BYK641" i="22" s="1"/>
  <c r="BYK640" i="22" a="1"/>
  <c r="BYK640" i="22" s="1"/>
  <c r="BYK636" i="22" a="1"/>
  <c r="BYK636" i="22" s="1"/>
  <c r="BYK629" i="22" a="1"/>
  <c r="BYK629" i="22" s="1"/>
  <c r="BYK626" i="22" a="1"/>
  <c r="BYK626" i="22" s="1"/>
  <c r="BYK618" i="22" a="1"/>
  <c r="BYK618" i="22" s="1"/>
  <c r="BYK617" i="22" a="1"/>
  <c r="BYK617" i="22" s="1"/>
  <c r="BYK615" i="22" a="1"/>
  <c r="BYK615" i="22" s="1"/>
  <c r="BYK609" i="22" a="1"/>
  <c r="BYK609" i="22" s="1"/>
  <c r="BYK616" i="22" a="1"/>
  <c r="BYK616" i="22" s="1"/>
  <c r="BYK613" i="22" a="1"/>
  <c r="BYK613" i="22" s="1"/>
  <c r="BYK611" i="22" a="1"/>
  <c r="BYK611" i="22" s="1"/>
  <c r="BYK607" i="22" a="1"/>
  <c r="BYK607" i="22" s="1"/>
  <c r="BYK603" i="22" a="1"/>
  <c r="BYK603" i="22" s="1"/>
  <c r="BYK601" i="22" a="1"/>
  <c r="BYK601" i="22" s="1"/>
  <c r="BYK598" i="22" a="1"/>
  <c r="BYK598" i="22" s="1"/>
  <c r="BYK597" i="22" a="1"/>
  <c r="BYK597" i="22" s="1"/>
  <c r="BYK595" i="22" a="1"/>
  <c r="BYK595" i="22" s="1"/>
  <c r="BYK593" i="22" a="1"/>
  <c r="BYK593" i="22" s="1"/>
  <c r="BYK584" i="22" a="1"/>
  <c r="BYK584" i="22" s="1"/>
  <c r="BYK582" i="22" a="1"/>
  <c r="BYK582" i="22" s="1"/>
  <c r="BYK581" i="22" a="1"/>
  <c r="BYK581" i="22" s="1"/>
  <c r="BYK580" i="22" a="1"/>
  <c r="BYK580" i="22" s="1"/>
  <c r="BYK573" i="22" a="1"/>
  <c r="BYK573" i="22" s="1"/>
  <c r="BYK572" i="22" a="1"/>
  <c r="BYK572" i="22" s="1"/>
  <c r="BYK568" i="22" a="1"/>
  <c r="BYK568" i="22" s="1"/>
  <c r="BYK565" i="22" a="1"/>
  <c r="BYK565" i="22" s="1"/>
  <c r="BYK562" i="22" a="1"/>
  <c r="BYK562" i="22" s="1"/>
  <c r="BYK561" i="22" a="1"/>
  <c r="BYK561" i="22" s="1"/>
  <c r="BYK560" i="22" a="1"/>
  <c r="BYK560" i="22" s="1"/>
  <c r="BYK554" i="22" a="1"/>
  <c r="BYK554" i="22" s="1"/>
  <c r="BYK551" i="22" a="1"/>
  <c r="BYK551" i="22" s="1"/>
  <c r="BYK546" i="22" a="1"/>
  <c r="BYK546" i="22" s="1"/>
  <c r="BYK545" i="22" a="1"/>
  <c r="BYK545" i="22" s="1"/>
  <c r="BYK544" i="22" a="1"/>
  <c r="BYK544" i="22" s="1"/>
  <c r="BYK543" i="22" a="1"/>
  <c r="BYK543" i="22" s="1"/>
  <c r="BYK541" i="22" a="1"/>
  <c r="BYK541" i="22" s="1"/>
  <c r="BYK539" i="22" a="1"/>
  <c r="BYK539" i="22" s="1"/>
  <c r="BYK534" i="22" a="1"/>
  <c r="BYK534" i="22" s="1"/>
  <c r="BYK533" i="22" a="1"/>
  <c r="BYK533" i="22" s="1"/>
  <c r="BYK531" i="22" a="1"/>
  <c r="BYK531" i="22" s="1"/>
  <c r="BYK525" i="22" a="1"/>
  <c r="BYK525" i="22" s="1"/>
  <c r="BYK521" i="22" a="1"/>
  <c r="BYK521" i="22" s="1"/>
  <c r="BYK520" i="22" a="1"/>
  <c r="BYK520" i="22" s="1"/>
  <c r="BYK516" i="22" a="1"/>
  <c r="BYK516" i="22" s="1"/>
  <c r="BYK514" i="22" a="1"/>
  <c r="BYK514" i="22" s="1"/>
  <c r="BYK512" i="22" a="1"/>
  <c r="BYK512" i="22" s="1"/>
  <c r="BYK501" i="22" a="1"/>
  <c r="BYK501" i="22" s="1"/>
  <c r="BYK498" i="22" a="1"/>
  <c r="BYK498" i="22" s="1"/>
  <c r="BYK497" i="22" a="1"/>
  <c r="BYK497" i="22" s="1"/>
  <c r="BYK493" i="22" a="1"/>
  <c r="BYK493" i="22" s="1"/>
  <c r="BYK488" i="22" a="1"/>
  <c r="BYK488" i="22" s="1"/>
  <c r="BYK487" i="22" a="1"/>
  <c r="BYK487" i="22" s="1"/>
  <c r="BYK485" i="22" a="1"/>
  <c r="BYK485" i="22" s="1"/>
  <c r="BYK482" i="22" a="1"/>
  <c r="BYK482" i="22" s="1"/>
  <c r="BYK481" i="22" a="1"/>
  <c r="BYK481" i="22" s="1"/>
  <c r="BYK480" i="22" a="1"/>
  <c r="BYK480" i="22" s="1"/>
  <c r="BYK477" i="22" a="1"/>
  <c r="BYK477" i="22" s="1"/>
  <c r="BYK475" i="22" a="1"/>
  <c r="BYK475" i="22" s="1"/>
  <c r="BYK470" i="22" a="1"/>
  <c r="BYK470" i="22" s="1"/>
  <c r="BYK469" i="22" a="1"/>
  <c r="BYK469" i="22" s="1"/>
  <c r="BYK467" i="22" a="1"/>
  <c r="BYK467" i="22" s="1"/>
  <c r="BYK465" i="22" a="1"/>
  <c r="BYK465" i="22" s="1"/>
  <c r="BYK464" i="22" a="1"/>
  <c r="BYK464" i="22" s="1"/>
  <c r="BYK460" i="22" a="1"/>
  <c r="BYK460" i="22" s="1"/>
  <c r="BYK461" i="22" a="1"/>
  <c r="BYK461" i="22" s="1"/>
  <c r="BYK453" i="22" a="1"/>
  <c r="BYK453" i="22" s="1"/>
  <c r="BYK452" i="22" a="1"/>
  <c r="BYK452" i="22" s="1"/>
  <c r="BYK448" i="22" a="1"/>
  <c r="BYK448" i="22" s="1"/>
  <c r="BYK445" i="22" a="1"/>
  <c r="BYK445" i="22" s="1"/>
  <c r="BYK444" i="22" a="1"/>
  <c r="BYK444" i="22" s="1"/>
  <c r="BYK440" i="22" a="1"/>
  <c r="BYK440" i="22" s="1"/>
  <c r="BYK437" i="22" a="1"/>
  <c r="BYK437" i="22" s="1"/>
  <c r="BYK426" i="22" a="1"/>
  <c r="BYK426" i="22" s="1"/>
  <c r="BYK425" i="22" a="1"/>
  <c r="BYK425" i="22" s="1"/>
  <c r="BYK424" i="22" a="1"/>
  <c r="BYK424" i="22" s="1"/>
  <c r="BYK423" i="22" a="1"/>
  <c r="BYK423" i="22" s="1"/>
  <c r="BYK418" i="22" a="1"/>
  <c r="BYK418" i="22" s="1"/>
  <c r="BYK416" i="22" a="1"/>
  <c r="BYK416" i="22" s="1"/>
  <c r="BYK415" i="22" a="1"/>
  <c r="BYK415" i="22" s="1"/>
  <c r="BYK411" i="22" a="1"/>
  <c r="BYK411" i="22" s="1"/>
  <c r="BYK410" i="22" a="1"/>
  <c r="BYK410" i="22" s="1"/>
  <c r="BYK409" i="22" a="1"/>
  <c r="BYK409" i="22" s="1"/>
  <c r="BYK406" i="22" a="1"/>
  <c r="BYK406" i="22" s="1"/>
  <c r="BYK403" i="22" a="1"/>
  <c r="BYK403" i="22" s="1"/>
  <c r="BYK401" i="22" a="1"/>
  <c r="BYK401" i="22" s="1"/>
  <c r="BYK396" i="22" a="1"/>
  <c r="BYK396" i="22" s="1"/>
  <c r="BYK395" i="22" a="1"/>
  <c r="BYK395" i="22" s="1"/>
  <c r="BYK394" i="22" a="1"/>
  <c r="BYK394" i="22" s="1"/>
  <c r="BYK392" i="22" a="1"/>
  <c r="BYK392" i="22" s="1"/>
  <c r="BYK388" i="22" a="1"/>
  <c r="BYK388" i="22" s="1"/>
  <c r="BYK384" i="22" a="1"/>
  <c r="BYK384" i="22" s="1"/>
  <c r="BYK381" i="22" a="1"/>
  <c r="BYK381" i="22" s="1"/>
  <c r="BYK380" i="22" a="1"/>
  <c r="BYK380" i="22" s="1"/>
  <c r="BYK379" i="22" a="1"/>
  <c r="BYK379" i="22" s="1"/>
  <c r="BYK377" i="22" a="1"/>
  <c r="BYK377" i="22" s="1"/>
  <c r="BYK372" i="22" a="1"/>
  <c r="BYK372" i="22" s="1"/>
  <c r="BYK371" i="22" a="1"/>
  <c r="BYK371" i="22" s="1"/>
  <c r="BYK370" i="22" a="1"/>
  <c r="BYK370" i="22" s="1"/>
  <c r="BYK369" i="22" a="1"/>
  <c r="BYK369" i="22" s="1"/>
  <c r="BYK368" i="22" a="1"/>
  <c r="BYK368" i="22" s="1"/>
  <c r="BYK367" i="22" a="1"/>
  <c r="BYK367" i="22" s="1"/>
  <c r="BYK364" i="22" a="1"/>
  <c r="BYK364" i="22" s="1"/>
  <c r="BYK363" i="22" a="1"/>
  <c r="BYK363" i="22" s="1"/>
  <c r="BYK361" i="22" a="1"/>
  <c r="BYK361" i="22" s="1"/>
  <c r="BYK360" i="22" a="1"/>
  <c r="BYK360" i="22" s="1"/>
  <c r="BYK359" i="22" a="1"/>
  <c r="BYK359" i="22" s="1"/>
  <c r="BYK358" i="22" a="1"/>
  <c r="BYK358" i="22" s="1"/>
  <c r="BYK355" i="22" a="1"/>
  <c r="BYK355" i="22" s="1"/>
  <c r="BYK352" i="22" a="1"/>
  <c r="BYK352" i="22" s="1"/>
  <c r="BYK351" i="22" a="1"/>
  <c r="BYK351" i="22" s="1"/>
  <c r="BYK348" i="22" a="1"/>
  <c r="BYK348" i="22" s="1"/>
  <c r="BYK347" i="22" a="1"/>
  <c r="BYK347" i="22" s="1"/>
  <c r="BYK342" i="22" a="1"/>
  <c r="BYK342" i="22" s="1"/>
  <c r="BYK340" i="22" a="1"/>
  <c r="BYK340" i="22" s="1"/>
  <c r="BYK336" i="22" a="1"/>
  <c r="BYK336" i="22" s="1"/>
  <c r="BYK334" i="22" a="1"/>
  <c r="BYK334" i="22" s="1"/>
  <c r="BYK333" i="22" a="1"/>
  <c r="BYK333" i="22" s="1"/>
  <c r="BYK332" i="22" a="1"/>
  <c r="BYK332" i="22" s="1"/>
  <c r="BYK327" i="22" a="1"/>
  <c r="BYK327" i="22" s="1"/>
  <c r="BYK326" i="22" a="1"/>
  <c r="BYK326" i="22" s="1"/>
  <c r="BYK325" i="22" a="1"/>
  <c r="BYK325" i="22" s="1"/>
  <c r="BYK324" i="22" a="1"/>
  <c r="BYK324" i="22" s="1"/>
  <c r="BYK322" i="22" a="1"/>
  <c r="BYK322" i="22" s="1"/>
  <c r="BYK318" i="22" a="1"/>
  <c r="BYK318" i="22" s="1"/>
  <c r="BYK315" i="22" a="1"/>
  <c r="BYK315" i="22" s="1"/>
  <c r="BYK314" i="22" a="1"/>
  <c r="BYK314" i="22" s="1"/>
  <c r="BYK313" i="22" a="1"/>
  <c r="BYK313" i="22" s="1"/>
  <c r="BYK311" i="22" a="1"/>
  <c r="BYK311" i="22" s="1"/>
  <c r="BYK306" i="22" a="1"/>
  <c r="BYK306" i="22" s="1"/>
  <c r="BYK305" i="22" a="1"/>
  <c r="BYK305" i="22" s="1"/>
  <c r="BYK304" i="22" a="1"/>
  <c r="BYK304" i="22" s="1"/>
  <c r="BYK303" i="22" a="1"/>
  <c r="BYK303" i="22" s="1"/>
  <c r="BYK299" i="22" a="1"/>
  <c r="BYK299" i="22" s="1"/>
  <c r="BYK297" i="22" a="1"/>
  <c r="BYK297" i="22" s="1"/>
  <c r="E14" i="1"/>
  <c r="E17" i="1"/>
  <c r="E15" i="1"/>
  <c r="E2001" i="14" a="1"/>
  <c r="E2002" i="14" a="1"/>
  <c r="L666" i="12" l="1" a="1"/>
  <c r="L666" i="12" s="1"/>
  <c r="L1962" i="12" a="1"/>
  <c r="L1962" i="12" s="1"/>
  <c r="L1898" i="12" a="1"/>
  <c r="L1898" i="12" s="1"/>
  <c r="L1842" i="12" a="1"/>
  <c r="L1842" i="12" s="1"/>
  <c r="L1794" i="12" a="1"/>
  <c r="L1794" i="12" s="1"/>
  <c r="L1730" i="12" a="1"/>
  <c r="L1730" i="12" s="1"/>
  <c r="L1682" i="12" a="1"/>
  <c r="L1682" i="12" s="1"/>
  <c r="L1626" i="12" a="1"/>
  <c r="L1626" i="12" s="1"/>
  <c r="L1562" i="12" a="1"/>
  <c r="L1562" i="12" s="1"/>
  <c r="L1498" i="12" a="1"/>
  <c r="L1498" i="12" s="1"/>
  <c r="L1450" i="12" a="1"/>
  <c r="L1450" i="12" s="1"/>
  <c r="L1394" i="12" a="1"/>
  <c r="L1394" i="12" s="1"/>
  <c r="L1338" i="12" a="1"/>
  <c r="L1338" i="12" s="1"/>
  <c r="L1282" i="12" a="1"/>
  <c r="L1282" i="12" s="1"/>
  <c r="L1226" i="12" a="1"/>
  <c r="L1226" i="12" s="1"/>
  <c r="L1162" i="12" a="1"/>
  <c r="L1162" i="12" s="1"/>
  <c r="L1114" i="12" a="1"/>
  <c r="L1114" i="12" s="1"/>
  <c r="L1058" i="12" a="1"/>
  <c r="L1058" i="12" s="1"/>
  <c r="L1002" i="12" a="1"/>
  <c r="L1002" i="12" s="1"/>
  <c r="L946" i="12" a="1"/>
  <c r="L946" i="12" s="1"/>
  <c r="L890" i="12" a="1"/>
  <c r="L890" i="12" s="1"/>
  <c r="L850" i="12" a="1"/>
  <c r="L850" i="12" s="1"/>
  <c r="L794" i="12" a="1"/>
  <c r="L794" i="12" s="1"/>
  <c r="L738" i="12" a="1"/>
  <c r="L738" i="12" s="1"/>
  <c r="L682" i="12" a="1"/>
  <c r="L682" i="12" s="1"/>
  <c r="L1978" i="12" a="1"/>
  <c r="L1978" i="12" s="1"/>
  <c r="L1922" i="12" a="1"/>
  <c r="L1922" i="12" s="1"/>
  <c r="L1866" i="12" a="1"/>
  <c r="L1866" i="12" s="1"/>
  <c r="L1802" i="12" a="1"/>
  <c r="L1802" i="12" s="1"/>
  <c r="L1754" i="12" a="1"/>
  <c r="L1754" i="12" s="1"/>
  <c r="L1690" i="12" a="1"/>
  <c r="L1690" i="12" s="1"/>
  <c r="L1642" i="12" a="1"/>
  <c r="L1642" i="12" s="1"/>
  <c r="L1578" i="12" a="1"/>
  <c r="L1578" i="12" s="1"/>
  <c r="L1522" i="12" a="1"/>
  <c r="L1522" i="12" s="1"/>
  <c r="L1466" i="12" a="1"/>
  <c r="L1466" i="12" s="1"/>
  <c r="L1402" i="12" a="1"/>
  <c r="L1402" i="12" s="1"/>
  <c r="L1346" i="12" a="1"/>
  <c r="L1346" i="12" s="1"/>
  <c r="L1290" i="12" a="1"/>
  <c r="L1290" i="12" s="1"/>
  <c r="L1242" i="12" a="1"/>
  <c r="L1242" i="12" s="1"/>
  <c r="L1186" i="12" a="1"/>
  <c r="L1186" i="12" s="1"/>
  <c r="L1130" i="12" a="1"/>
  <c r="L1130" i="12" s="1"/>
  <c r="L1074" i="12" a="1"/>
  <c r="L1074" i="12" s="1"/>
  <c r="L1018" i="12" a="1"/>
  <c r="L1018" i="12" s="1"/>
  <c r="L962" i="12" a="1"/>
  <c r="L962" i="12" s="1"/>
  <c r="L906" i="12" a="1"/>
  <c r="L906" i="12" s="1"/>
  <c r="L842" i="12" a="1"/>
  <c r="L842" i="12" s="1"/>
  <c r="L786" i="12" a="1"/>
  <c r="L786" i="12" s="1"/>
  <c r="L690" i="12" a="1"/>
  <c r="L690" i="12" s="1"/>
  <c r="L1946" i="12" a="1"/>
  <c r="L1946" i="12" s="1"/>
  <c r="L1890" i="12" a="1"/>
  <c r="L1890" i="12" s="1"/>
  <c r="L1826" i="12" a="1"/>
  <c r="L1826" i="12" s="1"/>
  <c r="L1778" i="12" a="1"/>
  <c r="L1778" i="12" s="1"/>
  <c r="L1706" i="12" a="1"/>
  <c r="L1706" i="12" s="1"/>
  <c r="L1658" i="12" a="1"/>
  <c r="L1658" i="12" s="1"/>
  <c r="L1594" i="12" a="1"/>
  <c r="L1594" i="12" s="1"/>
  <c r="L1546" i="12" a="1"/>
  <c r="L1546" i="12" s="1"/>
  <c r="L1490" i="12" a="1"/>
  <c r="L1490" i="12" s="1"/>
  <c r="L1434" i="12" a="1"/>
  <c r="L1434" i="12" s="1"/>
  <c r="L1378" i="12" a="1"/>
  <c r="L1378" i="12" s="1"/>
  <c r="L1322" i="12" a="1"/>
  <c r="L1322" i="12" s="1"/>
  <c r="L1258" i="12" a="1"/>
  <c r="L1258" i="12" s="1"/>
  <c r="L1202" i="12" a="1"/>
  <c r="L1202" i="12" s="1"/>
  <c r="L1154" i="12" a="1"/>
  <c r="L1154" i="12" s="1"/>
  <c r="L1098" i="12" a="1"/>
  <c r="L1098" i="12" s="1"/>
  <c r="L1042" i="12" a="1"/>
  <c r="L1042" i="12" s="1"/>
  <c r="L986" i="12" a="1"/>
  <c r="L986" i="12" s="1"/>
  <c r="L930" i="12" a="1"/>
  <c r="L930" i="12" s="1"/>
  <c r="L874" i="12" a="1"/>
  <c r="L874" i="12" s="1"/>
  <c r="L826" i="12" a="1"/>
  <c r="L826" i="12" s="1"/>
  <c r="L770" i="12" a="1"/>
  <c r="L770" i="12" s="1"/>
  <c r="L730" i="12" a="1"/>
  <c r="L730" i="12" s="1"/>
  <c r="L658" i="12" a="1"/>
  <c r="L658" i="12" s="1"/>
  <c r="L1986" i="12" a="1"/>
  <c r="L1986" i="12" s="1"/>
  <c r="L1930" i="12" a="1"/>
  <c r="L1930" i="12" s="1"/>
  <c r="L1874" i="12" a="1"/>
  <c r="L1874" i="12" s="1"/>
  <c r="L1818" i="12" a="1"/>
  <c r="L1818" i="12" s="1"/>
  <c r="L1762" i="12" a="1"/>
  <c r="L1762" i="12" s="1"/>
  <c r="L1714" i="12" a="1"/>
  <c r="L1714" i="12" s="1"/>
  <c r="L1666" i="12" a="1"/>
  <c r="L1666" i="12" s="1"/>
  <c r="L1610" i="12" a="1"/>
  <c r="L1610" i="12" s="1"/>
  <c r="L1570" i="12" a="1"/>
  <c r="L1570" i="12" s="1"/>
  <c r="L1514" i="12" a="1"/>
  <c r="L1514" i="12" s="1"/>
  <c r="L1458" i="12" a="1"/>
  <c r="L1458" i="12" s="1"/>
  <c r="L1418" i="12" a="1"/>
  <c r="L1418" i="12" s="1"/>
  <c r="L1354" i="12" a="1"/>
  <c r="L1354" i="12" s="1"/>
  <c r="L1298" i="12" a="1"/>
  <c r="L1298" i="12" s="1"/>
  <c r="L1234" i="12" a="1"/>
  <c r="L1234" i="12" s="1"/>
  <c r="L1178" i="12" a="1"/>
  <c r="L1178" i="12" s="1"/>
  <c r="L1122" i="12" a="1"/>
  <c r="L1122" i="12" s="1"/>
  <c r="L1066" i="12" a="1"/>
  <c r="L1066" i="12" s="1"/>
  <c r="L1010" i="12" a="1"/>
  <c r="L1010" i="12" s="1"/>
  <c r="L954" i="12" a="1"/>
  <c r="L954" i="12" s="1"/>
  <c r="L898" i="12" a="1"/>
  <c r="L898" i="12" s="1"/>
  <c r="L834" i="12" a="1"/>
  <c r="L834" i="12" s="1"/>
  <c r="L778" i="12" a="1"/>
  <c r="L778" i="12" s="1"/>
  <c r="L722" i="12" a="1"/>
  <c r="L722" i="12" s="1"/>
  <c r="L626" i="12" a="1"/>
  <c r="L626" i="12" s="1"/>
  <c r="L1954" i="12" a="1"/>
  <c r="L1954" i="12" s="1"/>
  <c r="L1906" i="12" a="1"/>
  <c r="L1906" i="12" s="1"/>
  <c r="L1850" i="12" a="1"/>
  <c r="L1850" i="12" s="1"/>
  <c r="L1786" i="12" a="1"/>
  <c r="L1786" i="12" s="1"/>
  <c r="L1738" i="12" a="1"/>
  <c r="L1738" i="12" s="1"/>
  <c r="L1674" i="12" a="1"/>
  <c r="L1674" i="12" s="1"/>
  <c r="L1618" i="12" a="1"/>
  <c r="L1618" i="12" s="1"/>
  <c r="L1554" i="12" a="1"/>
  <c r="L1554" i="12" s="1"/>
  <c r="L1506" i="12" a="1"/>
  <c r="L1506" i="12" s="1"/>
  <c r="L1442" i="12" a="1"/>
  <c r="L1442" i="12" s="1"/>
  <c r="L1386" i="12" a="1"/>
  <c r="L1386" i="12" s="1"/>
  <c r="L1330" i="12" a="1"/>
  <c r="L1330" i="12" s="1"/>
  <c r="L1274" i="12" a="1"/>
  <c r="L1274" i="12" s="1"/>
  <c r="L1218" i="12" a="1"/>
  <c r="L1218" i="12" s="1"/>
  <c r="L1170" i="12" a="1"/>
  <c r="L1170" i="12" s="1"/>
  <c r="L1106" i="12" a="1"/>
  <c r="L1106" i="12" s="1"/>
  <c r="L1050" i="12" a="1"/>
  <c r="L1050" i="12" s="1"/>
  <c r="L994" i="12" a="1"/>
  <c r="L994" i="12" s="1"/>
  <c r="L938" i="12" a="1"/>
  <c r="L938" i="12" s="1"/>
  <c r="L882" i="12" a="1"/>
  <c r="L882" i="12" s="1"/>
  <c r="L818" i="12" a="1"/>
  <c r="L818" i="12" s="1"/>
  <c r="L762" i="12" a="1"/>
  <c r="L762" i="12" s="1"/>
  <c r="L714" i="12" a="1"/>
  <c r="L714" i="12" s="1"/>
  <c r="L674" i="12" a="1"/>
  <c r="L674" i="12" s="1"/>
  <c r="L1970" i="12" a="1"/>
  <c r="L1970" i="12" s="1"/>
  <c r="L1914" i="12" a="1"/>
  <c r="L1914" i="12" s="1"/>
  <c r="L1858" i="12" a="1"/>
  <c r="L1858" i="12" s="1"/>
  <c r="L1810" i="12" a="1"/>
  <c r="L1810" i="12" s="1"/>
  <c r="L1746" i="12" a="1"/>
  <c r="L1746" i="12" s="1"/>
  <c r="L1698" i="12" a="1"/>
  <c r="L1698" i="12" s="1"/>
  <c r="L1634" i="12" a="1"/>
  <c r="L1634" i="12" s="1"/>
  <c r="L1586" i="12" a="1"/>
  <c r="L1586" i="12" s="1"/>
  <c r="L1530" i="12" a="1"/>
  <c r="L1530" i="12" s="1"/>
  <c r="L1474" i="12" a="1"/>
  <c r="L1474" i="12" s="1"/>
  <c r="L1410" i="12" a="1"/>
  <c r="L1410" i="12" s="1"/>
  <c r="L1362" i="12" a="1"/>
  <c r="L1362" i="12" s="1"/>
  <c r="L1306" i="12" a="1"/>
  <c r="L1306" i="12" s="1"/>
  <c r="L1250" i="12" a="1"/>
  <c r="L1250" i="12" s="1"/>
  <c r="L1194" i="12" a="1"/>
  <c r="L1194" i="12" s="1"/>
  <c r="L1138" i="12" a="1"/>
  <c r="L1138" i="12" s="1"/>
  <c r="L1082" i="12" a="1"/>
  <c r="L1082" i="12" s="1"/>
  <c r="L1026" i="12" a="1"/>
  <c r="L1026" i="12" s="1"/>
  <c r="L970" i="12" a="1"/>
  <c r="L970" i="12" s="1"/>
  <c r="L922" i="12" a="1"/>
  <c r="L922" i="12" s="1"/>
  <c r="L866" i="12" a="1"/>
  <c r="L866" i="12" s="1"/>
  <c r="L810" i="12" a="1"/>
  <c r="L810" i="12" s="1"/>
  <c r="L746" i="12" a="1"/>
  <c r="L746" i="12" s="1"/>
  <c r="L706" i="12" a="1"/>
  <c r="L706" i="12" s="1"/>
  <c r="L642" i="12" a="1"/>
  <c r="L642" i="12" s="1"/>
  <c r="L1994" i="12" a="1"/>
  <c r="L1994" i="12" s="1"/>
  <c r="L1938" i="12" a="1"/>
  <c r="L1938" i="12" s="1"/>
  <c r="L1882" i="12" a="1"/>
  <c r="L1882" i="12" s="1"/>
  <c r="L1834" i="12" a="1"/>
  <c r="L1834" i="12" s="1"/>
  <c r="L1770" i="12" a="1"/>
  <c r="L1770" i="12" s="1"/>
  <c r="L1722" i="12" a="1"/>
  <c r="L1722" i="12" s="1"/>
  <c r="L1650" i="12" a="1"/>
  <c r="L1650" i="12" s="1"/>
  <c r="L1602" i="12" a="1"/>
  <c r="L1602" i="12" s="1"/>
  <c r="L1538" i="12" a="1"/>
  <c r="L1538" i="12" s="1"/>
  <c r="L1482" i="12" a="1"/>
  <c r="L1482" i="12" s="1"/>
  <c r="L1426" i="12" a="1"/>
  <c r="L1426" i="12" s="1"/>
  <c r="L1370" i="12" a="1"/>
  <c r="L1370" i="12" s="1"/>
  <c r="L1314" i="12" a="1"/>
  <c r="L1314" i="12" s="1"/>
  <c r="L1266" i="12" a="1"/>
  <c r="L1266" i="12" s="1"/>
  <c r="L1210" i="12" a="1"/>
  <c r="L1210" i="12" s="1"/>
  <c r="L1146" i="12" a="1"/>
  <c r="L1146" i="12" s="1"/>
  <c r="L1090" i="12" a="1"/>
  <c r="L1090" i="12" s="1"/>
  <c r="L1034" i="12" a="1"/>
  <c r="L1034" i="12" s="1"/>
  <c r="L978" i="12" a="1"/>
  <c r="L978" i="12" s="1"/>
  <c r="L914" i="12" a="1"/>
  <c r="L914" i="12" s="1"/>
  <c r="L858" i="12" a="1"/>
  <c r="L858" i="12" s="1"/>
  <c r="L802" i="12" a="1"/>
  <c r="L802" i="12" s="1"/>
  <c r="L754" i="12" a="1"/>
  <c r="L754" i="12" s="1"/>
  <c r="L698" i="12" a="1"/>
  <c r="L698" i="12" s="1"/>
  <c r="L650" i="12" a="1"/>
  <c r="L650" i="12" s="1"/>
  <c r="L610" i="12" a="1"/>
  <c r="L610" i="12" s="1"/>
  <c r="L570" i="12" a="1"/>
  <c r="L570" i="12" s="1"/>
  <c r="L514" i="12" a="1"/>
  <c r="L514" i="12" s="1"/>
  <c r="L458" i="12" a="1"/>
  <c r="L458" i="12" s="1"/>
  <c r="L394" i="12" a="1"/>
  <c r="L394" i="12" s="1"/>
  <c r="L338" i="12" a="1"/>
  <c r="L338" i="12" s="1"/>
  <c r="L162" i="12" a="1"/>
  <c r="L162" i="12" s="1"/>
  <c r="L106" i="12" a="1"/>
  <c r="L106" i="12" s="1"/>
  <c r="L74" i="12" a="1"/>
  <c r="L74" i="12" s="1"/>
  <c r="L2000" i="12" a="1"/>
  <c r="L2000" i="12" s="1"/>
  <c r="L1952" i="12" a="1"/>
  <c r="L1952" i="12" s="1"/>
  <c r="L1997" i="12" a="1"/>
  <c r="L1997" i="12" s="1"/>
  <c r="L1981" i="12" a="1"/>
  <c r="L1981" i="12" s="1"/>
  <c r="L1965" i="12" a="1"/>
  <c r="L1965" i="12" s="1"/>
  <c r="L1996" i="12" a="1"/>
  <c r="L1996" i="12" s="1"/>
  <c r="L1988" i="12" a="1"/>
  <c r="L1988" i="12" s="1"/>
  <c r="L1980" i="12" a="1"/>
  <c r="L1980" i="12" s="1"/>
  <c r="L1972" i="12" a="1"/>
  <c r="L1972" i="12" s="1"/>
  <c r="L1964" i="12" a="1"/>
  <c r="L1964" i="12" s="1"/>
  <c r="L1956" i="12" a="1"/>
  <c r="L1956" i="12" s="1"/>
  <c r="L1948" i="12" a="1"/>
  <c r="L1948" i="12" s="1"/>
  <c r="L1940" i="12" a="1"/>
  <c r="L1940" i="12" s="1"/>
  <c r="L1932" i="12" a="1"/>
  <c r="L1932" i="12" s="1"/>
  <c r="L1924" i="12" a="1"/>
  <c r="L1924" i="12" s="1"/>
  <c r="L1916" i="12" a="1"/>
  <c r="L1916" i="12" s="1"/>
  <c r="L1908" i="12" a="1"/>
  <c r="L1908" i="12" s="1"/>
  <c r="L1900" i="12" a="1"/>
  <c r="L1900" i="12" s="1"/>
  <c r="L1892" i="12" a="1"/>
  <c r="L1892" i="12" s="1"/>
  <c r="L1884" i="12" a="1"/>
  <c r="L1884" i="12" s="1"/>
  <c r="L1876" i="12" a="1"/>
  <c r="L1876" i="12" s="1"/>
  <c r="L1868" i="12" a="1"/>
  <c r="L1868" i="12" s="1"/>
  <c r="L1860" i="12" a="1"/>
  <c r="L1860" i="12" s="1"/>
  <c r="L1852" i="12" a="1"/>
  <c r="L1852" i="12" s="1"/>
  <c r="L1844" i="12" a="1"/>
  <c r="L1844" i="12" s="1"/>
  <c r="L1836" i="12" a="1"/>
  <c r="L1836" i="12" s="1"/>
  <c r="L1828" i="12" a="1"/>
  <c r="L1828" i="12" s="1"/>
  <c r="L1820" i="12" a="1"/>
  <c r="L1820" i="12" s="1"/>
  <c r="L1812" i="12" a="1"/>
  <c r="L1812" i="12" s="1"/>
  <c r="L1804" i="12" a="1"/>
  <c r="L1804" i="12" s="1"/>
  <c r="L1796" i="12" a="1"/>
  <c r="L1796" i="12" s="1"/>
  <c r="L1788" i="12" a="1"/>
  <c r="L1788" i="12" s="1"/>
  <c r="L1780" i="12" a="1"/>
  <c r="L1780" i="12" s="1"/>
  <c r="L1772" i="12" a="1"/>
  <c r="L1772" i="12" s="1"/>
  <c r="L1764" i="12" a="1"/>
  <c r="L1764" i="12" s="1"/>
  <c r="L1756" i="12" a="1"/>
  <c r="L1756" i="12" s="1"/>
  <c r="L1748" i="12" a="1"/>
  <c r="L1748" i="12" s="1"/>
  <c r="L1740" i="12" a="1"/>
  <c r="L1740" i="12" s="1"/>
  <c r="L1732" i="12" a="1"/>
  <c r="L1732" i="12" s="1"/>
  <c r="L1724" i="12" a="1"/>
  <c r="L1724" i="12" s="1"/>
  <c r="L1716" i="12" a="1"/>
  <c r="L1716" i="12" s="1"/>
  <c r="L1708" i="12" a="1"/>
  <c r="L1708" i="12" s="1"/>
  <c r="L1700" i="12" a="1"/>
  <c r="L1700" i="12" s="1"/>
  <c r="L1692" i="12" a="1"/>
  <c r="L1692" i="12" s="1"/>
  <c r="L1684" i="12" a="1"/>
  <c r="L1684" i="12" s="1"/>
  <c r="L1676" i="12" a="1"/>
  <c r="L1676" i="12" s="1"/>
  <c r="L1668" i="12" a="1"/>
  <c r="L1668" i="12" s="1"/>
  <c r="L1660" i="12" a="1"/>
  <c r="L1660" i="12" s="1"/>
  <c r="L1652" i="12" a="1"/>
  <c r="L1652" i="12" s="1"/>
  <c r="L1644" i="12" a="1"/>
  <c r="L1644" i="12" s="1"/>
  <c r="L1636" i="12" a="1"/>
  <c r="L1636" i="12" s="1"/>
  <c r="L1628" i="12" a="1"/>
  <c r="L1628" i="12" s="1"/>
  <c r="L1620" i="12" a="1"/>
  <c r="L1620" i="12" s="1"/>
  <c r="L1612" i="12" a="1"/>
  <c r="L1612" i="12" s="1"/>
  <c r="L1604" i="12" a="1"/>
  <c r="L1604" i="12" s="1"/>
  <c r="L1596" i="12" a="1"/>
  <c r="L1596" i="12" s="1"/>
  <c r="L1588" i="12" a="1"/>
  <c r="L1588" i="12" s="1"/>
  <c r="L1580" i="12" a="1"/>
  <c r="L1580" i="12" s="1"/>
  <c r="L1572" i="12" a="1"/>
  <c r="L1572" i="12" s="1"/>
  <c r="L1564" i="12" a="1"/>
  <c r="L1564" i="12" s="1"/>
  <c r="L1556" i="12" a="1"/>
  <c r="L1556" i="12" s="1"/>
  <c r="L1548" i="12" a="1"/>
  <c r="L1548" i="12" s="1"/>
  <c r="L1540" i="12" a="1"/>
  <c r="L1540" i="12" s="1"/>
  <c r="L1532" i="12" a="1"/>
  <c r="L1532" i="12" s="1"/>
  <c r="L1524" i="12" a="1"/>
  <c r="L1524" i="12" s="1"/>
  <c r="L1516" i="12" a="1"/>
  <c r="L1516" i="12" s="1"/>
  <c r="L1508" i="12" a="1"/>
  <c r="L1508" i="12" s="1"/>
  <c r="L1500" i="12" a="1"/>
  <c r="L1500" i="12" s="1"/>
  <c r="L1492" i="12" a="1"/>
  <c r="L1492" i="12" s="1"/>
  <c r="L1484" i="12" a="1"/>
  <c r="L1484" i="12" s="1"/>
  <c r="L1476" i="12" a="1"/>
  <c r="L1476" i="12" s="1"/>
  <c r="L1468" i="12" a="1"/>
  <c r="L1468" i="12" s="1"/>
  <c r="L1460" i="12" a="1"/>
  <c r="L1460" i="12" s="1"/>
  <c r="L1452" i="12" a="1"/>
  <c r="L1452" i="12" s="1"/>
  <c r="L1444" i="12" a="1"/>
  <c r="L1444" i="12" s="1"/>
  <c r="L1436" i="12" a="1"/>
  <c r="L1436" i="12" s="1"/>
  <c r="L1428" i="12" a="1"/>
  <c r="L1428" i="12" s="1"/>
  <c r="L1420" i="12" a="1"/>
  <c r="L1420" i="12" s="1"/>
  <c r="L1412" i="12" a="1"/>
  <c r="L1412" i="12" s="1"/>
  <c r="L1404" i="12" a="1"/>
  <c r="L1404" i="12" s="1"/>
  <c r="L1396" i="12" a="1"/>
  <c r="L1396" i="12" s="1"/>
  <c r="L1388" i="12" a="1"/>
  <c r="L1388" i="12" s="1"/>
  <c r="L1380" i="12" a="1"/>
  <c r="L1380" i="12" s="1"/>
  <c r="L1372" i="12" a="1"/>
  <c r="L1372" i="12" s="1"/>
  <c r="L1364" i="12" a="1"/>
  <c r="L1364" i="12" s="1"/>
  <c r="L1356" i="12" a="1"/>
  <c r="L1356" i="12" s="1"/>
  <c r="L1348" i="12" a="1"/>
  <c r="L1348" i="12" s="1"/>
  <c r="L1340" i="12" a="1"/>
  <c r="L1340" i="12" s="1"/>
  <c r="L1332" i="12" a="1"/>
  <c r="L1332" i="12" s="1"/>
  <c r="L1324" i="12" a="1"/>
  <c r="L1324" i="12" s="1"/>
  <c r="L1316" i="12" a="1"/>
  <c r="L1316" i="12" s="1"/>
  <c r="L1308" i="12" a="1"/>
  <c r="L1308" i="12" s="1"/>
  <c r="L1300" i="12" a="1"/>
  <c r="L1300" i="12" s="1"/>
  <c r="L1292" i="12" a="1"/>
  <c r="L1292" i="12" s="1"/>
  <c r="L1284" i="12" a="1"/>
  <c r="L1284" i="12" s="1"/>
  <c r="L1276" i="12" a="1"/>
  <c r="L1276" i="12" s="1"/>
  <c r="L1268" i="12" a="1"/>
  <c r="L1268" i="12" s="1"/>
  <c r="L1260" i="12" a="1"/>
  <c r="L1260" i="12" s="1"/>
  <c r="L1252" i="12" a="1"/>
  <c r="L1252" i="12" s="1"/>
  <c r="L1244" i="12" a="1"/>
  <c r="L1244" i="12" s="1"/>
  <c r="L1236" i="12" a="1"/>
  <c r="L1236" i="12" s="1"/>
  <c r="L1228" i="12" a="1"/>
  <c r="L1228" i="12" s="1"/>
  <c r="L1220" i="12" a="1"/>
  <c r="L1220" i="12" s="1"/>
  <c r="L1212" i="12" a="1"/>
  <c r="L1212" i="12" s="1"/>
  <c r="L1204" i="12" a="1"/>
  <c r="L1204" i="12" s="1"/>
  <c r="L1196" i="12" a="1"/>
  <c r="L1196" i="12" s="1"/>
  <c r="L1188" i="12" a="1"/>
  <c r="L1188" i="12" s="1"/>
  <c r="L1180" i="12" a="1"/>
  <c r="L1180" i="12" s="1"/>
  <c r="L1172" i="12" a="1"/>
  <c r="L1172" i="12" s="1"/>
  <c r="L1164" i="12" a="1"/>
  <c r="L1164" i="12" s="1"/>
  <c r="L1156" i="12" a="1"/>
  <c r="L1156" i="12" s="1"/>
  <c r="L1148" i="12" a="1"/>
  <c r="L1148" i="12" s="1"/>
  <c r="L1140" i="12" a="1"/>
  <c r="L1140" i="12" s="1"/>
  <c r="L1132" i="12" a="1"/>
  <c r="L1132" i="12" s="1"/>
  <c r="L1124" i="12" a="1"/>
  <c r="L1124" i="12" s="1"/>
  <c r="L1116" i="12" a="1"/>
  <c r="L1116" i="12" s="1"/>
  <c r="L1108" i="12" a="1"/>
  <c r="L1108" i="12" s="1"/>
  <c r="L1100" i="12" a="1"/>
  <c r="L1100" i="12" s="1"/>
  <c r="L1092" i="12" a="1"/>
  <c r="L1092" i="12" s="1"/>
  <c r="L1084" i="12" a="1"/>
  <c r="L1084" i="12" s="1"/>
  <c r="L1076" i="12" a="1"/>
  <c r="L1076" i="12" s="1"/>
  <c r="L1068" i="12" a="1"/>
  <c r="L1068" i="12" s="1"/>
  <c r="L1060" i="12" a="1"/>
  <c r="L1060" i="12" s="1"/>
  <c r="L1052" i="12" a="1"/>
  <c r="L1052" i="12" s="1"/>
  <c r="L1044" i="12" a="1"/>
  <c r="L1044" i="12" s="1"/>
  <c r="L1036" i="12" a="1"/>
  <c r="L1036" i="12" s="1"/>
  <c r="L1028" i="12" a="1"/>
  <c r="L1028" i="12" s="1"/>
  <c r="L1020" i="12" a="1"/>
  <c r="L1020" i="12" s="1"/>
  <c r="L1012" i="12" a="1"/>
  <c r="L1012" i="12" s="1"/>
  <c r="L1004" i="12" a="1"/>
  <c r="L1004" i="12" s="1"/>
  <c r="L996" i="12" a="1"/>
  <c r="L996" i="12" s="1"/>
  <c r="L988" i="12" a="1"/>
  <c r="L988" i="12" s="1"/>
  <c r="L980" i="12" a="1"/>
  <c r="L980" i="12" s="1"/>
  <c r="L972" i="12" a="1"/>
  <c r="L972" i="12" s="1"/>
  <c r="L964" i="12" a="1"/>
  <c r="L964" i="12" s="1"/>
  <c r="L956" i="12" a="1"/>
  <c r="L956" i="12" s="1"/>
  <c r="L948" i="12" a="1"/>
  <c r="L948" i="12" s="1"/>
  <c r="L940" i="12" a="1"/>
  <c r="L940" i="12" s="1"/>
  <c r="L932" i="12" a="1"/>
  <c r="L932" i="12" s="1"/>
  <c r="L924" i="12" a="1"/>
  <c r="L924" i="12" s="1"/>
  <c r="L916" i="12" a="1"/>
  <c r="L916" i="12" s="1"/>
  <c r="L908" i="12" a="1"/>
  <c r="L908" i="12" s="1"/>
  <c r="L900" i="12" a="1"/>
  <c r="L900" i="12" s="1"/>
  <c r="L892" i="12" a="1"/>
  <c r="L892" i="12" s="1"/>
  <c r="L884" i="12" a="1"/>
  <c r="L884" i="12" s="1"/>
  <c r="L876" i="12" a="1"/>
  <c r="L876" i="12" s="1"/>
  <c r="L868" i="12" a="1"/>
  <c r="L868" i="12" s="1"/>
  <c r="L860" i="12" a="1"/>
  <c r="L860" i="12" s="1"/>
  <c r="L852" i="12" a="1"/>
  <c r="L852" i="12" s="1"/>
  <c r="L844" i="12" a="1"/>
  <c r="L844" i="12" s="1"/>
  <c r="L836" i="12" a="1"/>
  <c r="L836" i="12" s="1"/>
  <c r="L828" i="12" a="1"/>
  <c r="L828" i="12" s="1"/>
  <c r="L820" i="12" a="1"/>
  <c r="L820" i="12" s="1"/>
  <c r="L812" i="12" a="1"/>
  <c r="L812" i="12" s="1"/>
  <c r="L804" i="12" a="1"/>
  <c r="L804" i="12" s="1"/>
  <c r="L796" i="12" a="1"/>
  <c r="L796" i="12" s="1"/>
  <c r="L788" i="12" a="1"/>
  <c r="L788" i="12" s="1"/>
  <c r="L780" i="12" a="1"/>
  <c r="L780" i="12" s="1"/>
  <c r="L772" i="12" a="1"/>
  <c r="L772" i="12" s="1"/>
  <c r="L764" i="12" a="1"/>
  <c r="L764" i="12" s="1"/>
  <c r="L756" i="12" a="1"/>
  <c r="L756" i="12" s="1"/>
  <c r="L748" i="12" a="1"/>
  <c r="L748" i="12" s="1"/>
  <c r="L740" i="12" a="1"/>
  <c r="L740" i="12" s="1"/>
  <c r="L732" i="12" a="1"/>
  <c r="L732" i="12" s="1"/>
  <c r="L724" i="12" a="1"/>
  <c r="L724" i="12" s="1"/>
  <c r="L716" i="12" a="1"/>
  <c r="L716" i="12" s="1"/>
  <c r="L708" i="12" a="1"/>
  <c r="L708" i="12" s="1"/>
  <c r="L700" i="12" a="1"/>
  <c r="L700" i="12" s="1"/>
  <c r="L692" i="12" a="1"/>
  <c r="L692" i="12" s="1"/>
  <c r="L684" i="12" a="1"/>
  <c r="L684" i="12" s="1"/>
  <c r="L676" i="12" a="1"/>
  <c r="L676" i="12" s="1"/>
  <c r="L668" i="12" a="1"/>
  <c r="L668" i="12" s="1"/>
  <c r="L660" i="12" a="1"/>
  <c r="L660" i="12" s="1"/>
  <c r="L652" i="12" a="1"/>
  <c r="L652" i="12" s="1"/>
  <c r="L644" i="12" a="1"/>
  <c r="L644" i="12" s="1"/>
  <c r="L636" i="12" a="1"/>
  <c r="L636" i="12" s="1"/>
  <c r="L628" i="12" a="1"/>
  <c r="L628" i="12" s="1"/>
  <c r="L620" i="12" a="1"/>
  <c r="L620" i="12" s="1"/>
  <c r="L612" i="12" a="1"/>
  <c r="L612" i="12" s="1"/>
  <c r="L604" i="12" a="1"/>
  <c r="L604" i="12" s="1"/>
  <c r="L596" i="12" a="1"/>
  <c r="L596" i="12" s="1"/>
  <c r="L588" i="12" a="1"/>
  <c r="L588" i="12" s="1"/>
  <c r="L580" i="12" a="1"/>
  <c r="L580" i="12" s="1"/>
  <c r="L572" i="12" a="1"/>
  <c r="L572" i="12" s="1"/>
  <c r="L564" i="12" a="1"/>
  <c r="L564" i="12" s="1"/>
  <c r="L556" i="12" a="1"/>
  <c r="L556" i="12" s="1"/>
  <c r="L548" i="12" a="1"/>
  <c r="L548" i="12" s="1"/>
  <c r="L540" i="12" a="1"/>
  <c r="L540" i="12" s="1"/>
  <c r="L532" i="12" a="1"/>
  <c r="L532" i="12" s="1"/>
  <c r="L524" i="12" a="1"/>
  <c r="L524" i="12" s="1"/>
  <c r="L516" i="12" a="1"/>
  <c r="L516" i="12" s="1"/>
  <c r="L508" i="12" a="1"/>
  <c r="L508" i="12" s="1"/>
  <c r="L500" i="12" a="1"/>
  <c r="L500" i="12" s="1"/>
  <c r="L492" i="12" a="1"/>
  <c r="L492" i="12" s="1"/>
  <c r="L484" i="12" a="1"/>
  <c r="L484" i="12" s="1"/>
  <c r="L476" i="12" a="1"/>
  <c r="L476" i="12" s="1"/>
  <c r="L468" i="12" a="1"/>
  <c r="L468" i="12" s="1"/>
  <c r="L460" i="12" a="1"/>
  <c r="L460" i="12" s="1"/>
  <c r="L452" i="12" a="1"/>
  <c r="L452" i="12" s="1"/>
  <c r="L444" i="12" a="1"/>
  <c r="L444" i="12" s="1"/>
  <c r="L436" i="12" a="1"/>
  <c r="L436" i="12" s="1"/>
  <c r="L428" i="12" a="1"/>
  <c r="L428" i="12" s="1"/>
  <c r="L420" i="12" a="1"/>
  <c r="L420" i="12" s="1"/>
  <c r="L412" i="12" a="1"/>
  <c r="L412" i="12" s="1"/>
  <c r="L404" i="12" a="1"/>
  <c r="L404" i="12" s="1"/>
  <c r="L396" i="12" a="1"/>
  <c r="L396" i="12" s="1"/>
  <c r="L388" i="12" a="1"/>
  <c r="L388" i="12" s="1"/>
  <c r="L380" i="12" a="1"/>
  <c r="L380" i="12" s="1"/>
  <c r="L372" i="12" a="1"/>
  <c r="L372" i="12" s="1"/>
  <c r="L364" i="12" a="1"/>
  <c r="L364" i="12" s="1"/>
  <c r="L356" i="12" a="1"/>
  <c r="L356" i="12" s="1"/>
  <c r="L348" i="12" a="1"/>
  <c r="L348" i="12" s="1"/>
  <c r="L340" i="12" a="1"/>
  <c r="L340" i="12" s="1"/>
  <c r="L332" i="12" a="1"/>
  <c r="L332" i="12" s="1"/>
  <c r="L324" i="12" a="1"/>
  <c r="L324" i="12" s="1"/>
  <c r="L316" i="12" a="1"/>
  <c r="L316" i="12" s="1"/>
  <c r="L308" i="12" a="1"/>
  <c r="L308" i="12" s="1"/>
  <c r="L300" i="12" a="1"/>
  <c r="L300" i="12" s="1"/>
  <c r="L292" i="12" a="1"/>
  <c r="L292" i="12" s="1"/>
  <c r="L284" i="12" a="1"/>
  <c r="L284" i="12" s="1"/>
  <c r="L204" i="12" a="1"/>
  <c r="L204" i="12" s="1"/>
  <c r="L196" i="12" a="1"/>
  <c r="L196" i="12" s="1"/>
  <c r="L188" i="12" a="1"/>
  <c r="L188" i="12" s="1"/>
  <c r="L180" i="12" a="1"/>
  <c r="L180" i="12" s="1"/>
  <c r="L172" i="12" a="1"/>
  <c r="L172" i="12" s="1"/>
  <c r="L164" i="12" a="1"/>
  <c r="L164" i="12" s="1"/>
  <c r="L156" i="12" a="1"/>
  <c r="L156" i="12" s="1"/>
  <c r="L148" i="12" a="1"/>
  <c r="L148" i="12" s="1"/>
  <c r="L140" i="12" a="1"/>
  <c r="L140" i="12" s="1"/>
  <c r="L132" i="12" a="1"/>
  <c r="L132" i="12" s="1"/>
  <c r="L124" i="12" a="1"/>
  <c r="L124" i="12" s="1"/>
  <c r="L116" i="12" a="1"/>
  <c r="L116" i="12" s="1"/>
  <c r="L108" i="12" a="1"/>
  <c r="L108" i="12" s="1"/>
  <c r="L100" i="12" a="1"/>
  <c r="L100" i="12" s="1"/>
  <c r="L92" i="12" a="1"/>
  <c r="L92" i="12" s="1"/>
  <c r="L84" i="12" a="1"/>
  <c r="L84" i="12" s="1"/>
  <c r="L76" i="12" a="1"/>
  <c r="L76" i="12" s="1"/>
  <c r="L68" i="12" a="1"/>
  <c r="L68" i="12" s="1"/>
  <c r="L60" i="12" a="1"/>
  <c r="L60" i="12" s="1"/>
  <c r="L52" i="12" a="1"/>
  <c r="L52" i="12" s="1"/>
  <c r="L44" i="12" a="1"/>
  <c r="L44" i="12" s="1"/>
  <c r="L36" i="12" a="1"/>
  <c r="L36" i="12" s="1"/>
  <c r="L28" i="12" a="1"/>
  <c r="L28" i="12" s="1"/>
  <c r="L20" i="12" a="1"/>
  <c r="L20" i="12" s="1"/>
  <c r="L12" i="12" a="1"/>
  <c r="L12" i="12" s="1"/>
  <c r="L618" i="12" a="1"/>
  <c r="L618" i="12" s="1"/>
  <c r="L562" i="12" a="1"/>
  <c r="L562" i="12" s="1"/>
  <c r="L506" i="12" a="1"/>
  <c r="L506" i="12" s="1"/>
  <c r="L450" i="12" a="1"/>
  <c r="L450" i="12" s="1"/>
  <c r="L402" i="12" a="1"/>
  <c r="L402" i="12" s="1"/>
  <c r="L346" i="12" a="1"/>
  <c r="L346" i="12" s="1"/>
  <c r="L290" i="12" a="1"/>
  <c r="L290" i="12" s="1"/>
  <c r="L170" i="12" a="1"/>
  <c r="L170" i="12" s="1"/>
  <c r="L130" i="12" a="1"/>
  <c r="L130" i="12" s="1"/>
  <c r="L34" i="12" a="1"/>
  <c r="L34" i="12" s="1"/>
  <c r="L1968" i="12" a="1"/>
  <c r="L1968" i="12" s="1"/>
  <c r="L1990" i="12" a="1"/>
  <c r="L1990" i="12" s="1"/>
  <c r="L1995" i="12" a="1"/>
  <c r="L1995" i="12" s="1"/>
  <c r="L1987" i="12" a="1"/>
  <c r="L1987" i="12" s="1"/>
  <c r="L1979" i="12" a="1"/>
  <c r="L1979" i="12" s="1"/>
  <c r="L1971" i="12" a="1"/>
  <c r="L1971" i="12" s="1"/>
  <c r="L1963" i="12" a="1"/>
  <c r="L1963" i="12" s="1"/>
  <c r="L1955" i="12" a="1"/>
  <c r="L1955" i="12" s="1"/>
  <c r="L1947" i="12" a="1"/>
  <c r="L1947" i="12" s="1"/>
  <c r="L1939" i="12" a="1"/>
  <c r="L1939" i="12" s="1"/>
  <c r="L1931" i="12" a="1"/>
  <c r="L1931" i="12" s="1"/>
  <c r="L1923" i="12" a="1"/>
  <c r="L1923" i="12" s="1"/>
  <c r="L1915" i="12" a="1"/>
  <c r="L1915" i="12" s="1"/>
  <c r="L1907" i="12" a="1"/>
  <c r="L1907" i="12" s="1"/>
  <c r="L1899" i="12" a="1"/>
  <c r="L1899" i="12" s="1"/>
  <c r="L1891" i="12" a="1"/>
  <c r="L1891" i="12" s="1"/>
  <c r="L1883" i="12" a="1"/>
  <c r="L1883" i="12" s="1"/>
  <c r="L1875" i="12" a="1"/>
  <c r="L1875" i="12" s="1"/>
  <c r="L1867" i="12" a="1"/>
  <c r="L1867" i="12" s="1"/>
  <c r="L1859" i="12" a="1"/>
  <c r="L1859" i="12" s="1"/>
  <c r="L1851" i="12" a="1"/>
  <c r="L1851" i="12" s="1"/>
  <c r="L1843" i="12" a="1"/>
  <c r="L1843" i="12" s="1"/>
  <c r="L1835" i="12" a="1"/>
  <c r="L1835" i="12" s="1"/>
  <c r="L1827" i="12" a="1"/>
  <c r="L1827" i="12" s="1"/>
  <c r="L1819" i="12" a="1"/>
  <c r="L1819" i="12" s="1"/>
  <c r="L1811" i="12" a="1"/>
  <c r="L1811" i="12" s="1"/>
  <c r="L1803" i="12" a="1"/>
  <c r="L1803" i="12" s="1"/>
  <c r="L1795" i="12" a="1"/>
  <c r="L1795" i="12" s="1"/>
  <c r="L1787" i="12" a="1"/>
  <c r="L1787" i="12" s="1"/>
  <c r="L1779" i="12" a="1"/>
  <c r="L1779" i="12" s="1"/>
  <c r="L1771" i="12" a="1"/>
  <c r="L1771" i="12" s="1"/>
  <c r="L1763" i="12" a="1"/>
  <c r="L1763" i="12" s="1"/>
  <c r="L1755" i="12" a="1"/>
  <c r="L1755" i="12" s="1"/>
  <c r="L1747" i="12" a="1"/>
  <c r="L1747" i="12" s="1"/>
  <c r="L1739" i="12" a="1"/>
  <c r="L1739" i="12" s="1"/>
  <c r="L1731" i="12" a="1"/>
  <c r="L1731" i="12" s="1"/>
  <c r="L1723" i="12" a="1"/>
  <c r="L1723" i="12" s="1"/>
  <c r="L1715" i="12" a="1"/>
  <c r="L1715" i="12" s="1"/>
  <c r="L1707" i="12" a="1"/>
  <c r="L1707" i="12" s="1"/>
  <c r="L1699" i="12" a="1"/>
  <c r="L1699" i="12" s="1"/>
  <c r="L1691" i="12" a="1"/>
  <c r="L1691" i="12" s="1"/>
  <c r="L1683" i="12" a="1"/>
  <c r="L1683" i="12" s="1"/>
  <c r="L1675" i="12" a="1"/>
  <c r="L1675" i="12" s="1"/>
  <c r="L1667" i="12" a="1"/>
  <c r="L1667" i="12" s="1"/>
  <c r="L1659" i="12" a="1"/>
  <c r="L1659" i="12" s="1"/>
  <c r="L1651" i="12" a="1"/>
  <c r="L1651" i="12" s="1"/>
  <c r="L1643" i="12" a="1"/>
  <c r="L1643" i="12" s="1"/>
  <c r="L1635" i="12" a="1"/>
  <c r="L1635" i="12" s="1"/>
  <c r="L1627" i="12" a="1"/>
  <c r="L1627" i="12" s="1"/>
  <c r="L1619" i="12" a="1"/>
  <c r="L1619" i="12" s="1"/>
  <c r="L1611" i="12" a="1"/>
  <c r="L1611" i="12" s="1"/>
  <c r="L1603" i="12" a="1"/>
  <c r="L1603" i="12" s="1"/>
  <c r="L1595" i="12" a="1"/>
  <c r="L1595" i="12" s="1"/>
  <c r="L1587" i="12" a="1"/>
  <c r="L1587" i="12" s="1"/>
  <c r="L1579" i="12" a="1"/>
  <c r="L1579" i="12" s="1"/>
  <c r="L1571" i="12" a="1"/>
  <c r="L1571" i="12" s="1"/>
  <c r="L1563" i="12" a="1"/>
  <c r="L1563" i="12" s="1"/>
  <c r="L1555" i="12" a="1"/>
  <c r="L1555" i="12" s="1"/>
  <c r="L1547" i="12" a="1"/>
  <c r="L1547" i="12" s="1"/>
  <c r="L1539" i="12" a="1"/>
  <c r="L1539" i="12" s="1"/>
  <c r="L1531" i="12" a="1"/>
  <c r="L1531" i="12" s="1"/>
  <c r="L1523" i="12" a="1"/>
  <c r="L1523" i="12" s="1"/>
  <c r="L1515" i="12" a="1"/>
  <c r="L1515" i="12" s="1"/>
  <c r="L1507" i="12" a="1"/>
  <c r="L1507" i="12" s="1"/>
  <c r="L1499" i="12" a="1"/>
  <c r="L1499" i="12" s="1"/>
  <c r="L1491" i="12" a="1"/>
  <c r="L1491" i="12" s="1"/>
  <c r="L1483" i="12" a="1"/>
  <c r="L1483" i="12" s="1"/>
  <c r="L1475" i="12" a="1"/>
  <c r="L1475" i="12" s="1"/>
  <c r="L1467" i="12" a="1"/>
  <c r="L1467" i="12" s="1"/>
  <c r="L1459" i="12" a="1"/>
  <c r="L1459" i="12" s="1"/>
  <c r="L1451" i="12" a="1"/>
  <c r="L1451" i="12" s="1"/>
  <c r="L1443" i="12" a="1"/>
  <c r="L1443" i="12" s="1"/>
  <c r="L1435" i="12" a="1"/>
  <c r="L1435" i="12" s="1"/>
  <c r="L1427" i="12" a="1"/>
  <c r="L1427" i="12" s="1"/>
  <c r="L1419" i="12" a="1"/>
  <c r="L1419" i="12" s="1"/>
  <c r="L1411" i="12" a="1"/>
  <c r="L1411" i="12" s="1"/>
  <c r="L1403" i="12" a="1"/>
  <c r="L1403" i="12" s="1"/>
  <c r="L1395" i="12" a="1"/>
  <c r="L1395" i="12" s="1"/>
  <c r="L1387" i="12" a="1"/>
  <c r="L1387" i="12" s="1"/>
  <c r="L1379" i="12" a="1"/>
  <c r="L1379" i="12" s="1"/>
  <c r="L1371" i="12" a="1"/>
  <c r="L1371" i="12" s="1"/>
  <c r="L1363" i="12" a="1"/>
  <c r="L1363" i="12" s="1"/>
  <c r="L1355" i="12" a="1"/>
  <c r="L1355" i="12" s="1"/>
  <c r="L1347" i="12" a="1"/>
  <c r="L1347" i="12" s="1"/>
  <c r="L1339" i="12" a="1"/>
  <c r="L1339" i="12" s="1"/>
  <c r="L1331" i="12" a="1"/>
  <c r="L1331" i="12" s="1"/>
  <c r="L1323" i="12" a="1"/>
  <c r="L1323" i="12" s="1"/>
  <c r="L1315" i="12" a="1"/>
  <c r="L1315" i="12" s="1"/>
  <c r="L1307" i="12" a="1"/>
  <c r="L1307" i="12" s="1"/>
  <c r="L1299" i="12" a="1"/>
  <c r="L1299" i="12" s="1"/>
  <c r="L1291" i="12" a="1"/>
  <c r="L1291" i="12" s="1"/>
  <c r="L1283" i="12" a="1"/>
  <c r="L1283" i="12" s="1"/>
  <c r="L1275" i="12" a="1"/>
  <c r="L1275" i="12" s="1"/>
  <c r="L1267" i="12" a="1"/>
  <c r="L1267" i="12" s="1"/>
  <c r="L1259" i="12" a="1"/>
  <c r="L1259" i="12" s="1"/>
  <c r="L1251" i="12" a="1"/>
  <c r="L1251" i="12" s="1"/>
  <c r="L1243" i="12" a="1"/>
  <c r="L1243" i="12" s="1"/>
  <c r="L1235" i="12" a="1"/>
  <c r="L1235" i="12" s="1"/>
  <c r="L1227" i="12" a="1"/>
  <c r="L1227" i="12" s="1"/>
  <c r="L1219" i="12" a="1"/>
  <c r="L1219" i="12" s="1"/>
  <c r="L1211" i="12" a="1"/>
  <c r="L1211" i="12" s="1"/>
  <c r="L1203" i="12" a="1"/>
  <c r="L1203" i="12" s="1"/>
  <c r="L1195" i="12" a="1"/>
  <c r="L1195" i="12" s="1"/>
  <c r="L1187" i="12" a="1"/>
  <c r="L1187" i="12" s="1"/>
  <c r="L1179" i="12" a="1"/>
  <c r="L1179" i="12" s="1"/>
  <c r="L1171" i="12" a="1"/>
  <c r="L1171" i="12" s="1"/>
  <c r="L1163" i="12" a="1"/>
  <c r="L1163" i="12" s="1"/>
  <c r="L1155" i="12" a="1"/>
  <c r="L1155" i="12" s="1"/>
  <c r="L1147" i="12" a="1"/>
  <c r="L1147" i="12" s="1"/>
  <c r="L1139" i="12" a="1"/>
  <c r="L1139" i="12" s="1"/>
  <c r="L1131" i="12" a="1"/>
  <c r="L1131" i="12" s="1"/>
  <c r="L1123" i="12" a="1"/>
  <c r="L1123" i="12" s="1"/>
  <c r="L1115" i="12" a="1"/>
  <c r="L1115" i="12" s="1"/>
  <c r="L1107" i="12" a="1"/>
  <c r="L1107" i="12" s="1"/>
  <c r="L1099" i="12" a="1"/>
  <c r="L1099" i="12" s="1"/>
  <c r="L1091" i="12" a="1"/>
  <c r="L1091" i="12" s="1"/>
  <c r="L1083" i="12" a="1"/>
  <c r="L1083" i="12" s="1"/>
  <c r="L1075" i="12" a="1"/>
  <c r="L1075" i="12" s="1"/>
  <c r="L1067" i="12" a="1"/>
  <c r="L1067" i="12" s="1"/>
  <c r="L1059" i="12" a="1"/>
  <c r="L1059" i="12" s="1"/>
  <c r="L1051" i="12" a="1"/>
  <c r="L1051" i="12" s="1"/>
  <c r="L1043" i="12" a="1"/>
  <c r="L1043" i="12" s="1"/>
  <c r="L1035" i="12" a="1"/>
  <c r="L1035" i="12" s="1"/>
  <c r="L1027" i="12" a="1"/>
  <c r="L1027" i="12" s="1"/>
  <c r="L1019" i="12" a="1"/>
  <c r="L1019" i="12" s="1"/>
  <c r="L1011" i="12" a="1"/>
  <c r="L1011" i="12" s="1"/>
  <c r="L1003" i="12" a="1"/>
  <c r="L1003" i="12" s="1"/>
  <c r="L995" i="12" a="1"/>
  <c r="L995" i="12" s="1"/>
  <c r="L987" i="12" a="1"/>
  <c r="L987" i="12" s="1"/>
  <c r="L979" i="12" a="1"/>
  <c r="L979" i="12" s="1"/>
  <c r="L971" i="12" a="1"/>
  <c r="L971" i="12" s="1"/>
  <c r="L963" i="12" a="1"/>
  <c r="L963" i="12" s="1"/>
  <c r="L955" i="12" a="1"/>
  <c r="L955" i="12" s="1"/>
  <c r="L947" i="12" a="1"/>
  <c r="L947" i="12" s="1"/>
  <c r="L939" i="12" a="1"/>
  <c r="L939" i="12" s="1"/>
  <c r="L931" i="12" a="1"/>
  <c r="L931" i="12" s="1"/>
  <c r="L923" i="12" a="1"/>
  <c r="L923" i="12" s="1"/>
  <c r="L915" i="12" a="1"/>
  <c r="L915" i="12" s="1"/>
  <c r="L907" i="12" a="1"/>
  <c r="L907" i="12" s="1"/>
  <c r="L899" i="12" a="1"/>
  <c r="L899" i="12" s="1"/>
  <c r="L891" i="12" a="1"/>
  <c r="L891" i="12" s="1"/>
  <c r="L883" i="12" a="1"/>
  <c r="L883" i="12" s="1"/>
  <c r="L875" i="12" a="1"/>
  <c r="L875" i="12" s="1"/>
  <c r="L867" i="12" a="1"/>
  <c r="L867" i="12" s="1"/>
  <c r="L859" i="12" a="1"/>
  <c r="L859" i="12" s="1"/>
  <c r="L851" i="12" a="1"/>
  <c r="L851" i="12" s="1"/>
  <c r="L843" i="12" a="1"/>
  <c r="L843" i="12" s="1"/>
  <c r="L835" i="12" a="1"/>
  <c r="L835" i="12" s="1"/>
  <c r="L827" i="12" a="1"/>
  <c r="L827" i="12" s="1"/>
  <c r="L819" i="12" a="1"/>
  <c r="L819" i="12" s="1"/>
  <c r="L811" i="12" a="1"/>
  <c r="L811" i="12" s="1"/>
  <c r="L803" i="12" a="1"/>
  <c r="L803" i="12" s="1"/>
  <c r="L795" i="12" a="1"/>
  <c r="L795" i="12" s="1"/>
  <c r="L787" i="12" a="1"/>
  <c r="L787" i="12" s="1"/>
  <c r="L779" i="12" a="1"/>
  <c r="L779" i="12" s="1"/>
  <c r="L771" i="12" a="1"/>
  <c r="L771" i="12" s="1"/>
  <c r="L763" i="12" a="1"/>
  <c r="L763" i="12" s="1"/>
  <c r="L755" i="12" a="1"/>
  <c r="L755" i="12" s="1"/>
  <c r="L747" i="12" a="1"/>
  <c r="L747" i="12" s="1"/>
  <c r="L739" i="12" a="1"/>
  <c r="L739" i="12" s="1"/>
  <c r="L731" i="12" a="1"/>
  <c r="L731" i="12" s="1"/>
  <c r="L723" i="12" a="1"/>
  <c r="L723" i="12" s="1"/>
  <c r="L715" i="12" a="1"/>
  <c r="L715" i="12" s="1"/>
  <c r="L707" i="12" a="1"/>
  <c r="L707" i="12" s="1"/>
  <c r="L699" i="12" a="1"/>
  <c r="L699" i="12" s="1"/>
  <c r="L691" i="12" a="1"/>
  <c r="L691" i="12" s="1"/>
  <c r="L683" i="12" a="1"/>
  <c r="L683" i="12" s="1"/>
  <c r="L675" i="12" a="1"/>
  <c r="L675" i="12" s="1"/>
  <c r="L667" i="12" a="1"/>
  <c r="L667" i="12" s="1"/>
  <c r="L659" i="12" a="1"/>
  <c r="L659" i="12" s="1"/>
  <c r="L651" i="12" a="1"/>
  <c r="L651" i="12" s="1"/>
  <c r="L643" i="12" a="1"/>
  <c r="L643" i="12" s="1"/>
  <c r="L635" i="12" a="1"/>
  <c r="L635" i="12" s="1"/>
  <c r="L627" i="12" a="1"/>
  <c r="L627" i="12" s="1"/>
  <c r="L619" i="12" a="1"/>
  <c r="L619" i="12" s="1"/>
  <c r="L611" i="12" a="1"/>
  <c r="L611" i="12" s="1"/>
  <c r="L603" i="12" a="1"/>
  <c r="L603" i="12" s="1"/>
  <c r="L595" i="12" a="1"/>
  <c r="L595" i="12" s="1"/>
  <c r="L587" i="12" a="1"/>
  <c r="L587" i="12" s="1"/>
  <c r="L579" i="12" a="1"/>
  <c r="L579" i="12" s="1"/>
  <c r="L571" i="12" a="1"/>
  <c r="L571" i="12" s="1"/>
  <c r="L563" i="12" a="1"/>
  <c r="L563" i="12" s="1"/>
  <c r="L555" i="12" a="1"/>
  <c r="L555" i="12" s="1"/>
  <c r="L547" i="12" a="1"/>
  <c r="L547" i="12" s="1"/>
  <c r="L539" i="12" a="1"/>
  <c r="L539" i="12" s="1"/>
  <c r="L531" i="12" a="1"/>
  <c r="L531" i="12" s="1"/>
  <c r="L523" i="12" a="1"/>
  <c r="L523" i="12" s="1"/>
  <c r="L515" i="12" a="1"/>
  <c r="L515" i="12" s="1"/>
  <c r="L507" i="12" a="1"/>
  <c r="L507" i="12" s="1"/>
  <c r="L499" i="12" a="1"/>
  <c r="L499" i="12" s="1"/>
  <c r="L491" i="12" a="1"/>
  <c r="L491" i="12" s="1"/>
  <c r="L483" i="12" a="1"/>
  <c r="L483" i="12" s="1"/>
  <c r="L475" i="12" a="1"/>
  <c r="L475" i="12" s="1"/>
  <c r="L467" i="12" a="1"/>
  <c r="L467" i="12" s="1"/>
  <c r="L459" i="12" a="1"/>
  <c r="L459" i="12" s="1"/>
  <c r="L451" i="12" a="1"/>
  <c r="L451" i="12" s="1"/>
  <c r="L443" i="12" a="1"/>
  <c r="L443" i="12" s="1"/>
  <c r="L435" i="12" a="1"/>
  <c r="L435" i="12" s="1"/>
  <c r="L427" i="12" a="1"/>
  <c r="L427" i="12" s="1"/>
  <c r="L419" i="12" a="1"/>
  <c r="L419" i="12" s="1"/>
  <c r="L411" i="12" a="1"/>
  <c r="L411" i="12" s="1"/>
  <c r="L403" i="12" a="1"/>
  <c r="L403" i="12" s="1"/>
  <c r="L395" i="12" a="1"/>
  <c r="L395" i="12" s="1"/>
  <c r="L387" i="12" a="1"/>
  <c r="L387" i="12" s="1"/>
  <c r="L379" i="12" a="1"/>
  <c r="L379" i="12" s="1"/>
  <c r="L371" i="12" a="1"/>
  <c r="L371" i="12" s="1"/>
  <c r="L363" i="12" a="1"/>
  <c r="L363" i="12" s="1"/>
  <c r="L355" i="12" a="1"/>
  <c r="L355" i="12" s="1"/>
  <c r="L347" i="12" a="1"/>
  <c r="L347" i="12" s="1"/>
  <c r="L339" i="12" a="1"/>
  <c r="L339" i="12" s="1"/>
  <c r="L331" i="12" a="1"/>
  <c r="L331" i="12" s="1"/>
  <c r="L323" i="12" a="1"/>
  <c r="L323" i="12" s="1"/>
  <c r="L315" i="12" a="1"/>
  <c r="L315" i="12" s="1"/>
  <c r="L307" i="12" a="1"/>
  <c r="L307" i="12" s="1"/>
  <c r="L299" i="12" a="1"/>
  <c r="L299" i="12" s="1"/>
  <c r="L291" i="12" a="1"/>
  <c r="L291" i="12" s="1"/>
  <c r="L283" i="12" a="1"/>
  <c r="L283" i="12" s="1"/>
  <c r="L203" i="12" a="1"/>
  <c r="L203" i="12" s="1"/>
  <c r="L195" i="12" a="1"/>
  <c r="L195" i="12" s="1"/>
  <c r="L187" i="12" a="1"/>
  <c r="L187" i="12" s="1"/>
  <c r="L179" i="12" a="1"/>
  <c r="L179" i="12" s="1"/>
  <c r="L171" i="12" a="1"/>
  <c r="L171" i="12" s="1"/>
  <c r="L163" i="12" a="1"/>
  <c r="L163" i="12" s="1"/>
  <c r="L155" i="12" a="1"/>
  <c r="L155" i="12" s="1"/>
  <c r="L147" i="12" a="1"/>
  <c r="L147" i="12" s="1"/>
  <c r="L139" i="12" a="1"/>
  <c r="L139" i="12" s="1"/>
  <c r="L131" i="12" a="1"/>
  <c r="L131" i="12" s="1"/>
  <c r="L123" i="12" a="1"/>
  <c r="L123" i="12" s="1"/>
  <c r="L115" i="12" a="1"/>
  <c r="L115" i="12" s="1"/>
  <c r="L107" i="12" a="1"/>
  <c r="L107" i="12" s="1"/>
  <c r="L99" i="12" a="1"/>
  <c r="L99" i="12" s="1"/>
  <c r="L91" i="12" a="1"/>
  <c r="L91" i="12" s="1"/>
  <c r="L83" i="12" a="1"/>
  <c r="L83" i="12" s="1"/>
  <c r="L75" i="12" a="1"/>
  <c r="L75" i="12" s="1"/>
  <c r="L67" i="12" a="1"/>
  <c r="L67" i="12" s="1"/>
  <c r="L59" i="12" a="1"/>
  <c r="L59" i="12" s="1"/>
  <c r="L51" i="12" a="1"/>
  <c r="L51" i="12" s="1"/>
  <c r="L43" i="12" a="1"/>
  <c r="L43" i="12" s="1"/>
  <c r="L35" i="12" a="1"/>
  <c r="L35" i="12" s="1"/>
  <c r="L27" i="12" a="1"/>
  <c r="L27" i="12" s="1"/>
  <c r="L19" i="12" a="1"/>
  <c r="L19" i="12" s="1"/>
  <c r="L11" i="12" a="1"/>
  <c r="L11" i="12" s="1"/>
  <c r="L602" i="12" a="1"/>
  <c r="L602" i="12" s="1"/>
  <c r="L546" i="12" a="1"/>
  <c r="L546" i="12" s="1"/>
  <c r="L482" i="12" a="1"/>
  <c r="L482" i="12" s="1"/>
  <c r="L426" i="12" a="1"/>
  <c r="L426" i="12" s="1"/>
  <c r="L370" i="12" a="1"/>
  <c r="L370" i="12" s="1"/>
  <c r="L322" i="12" a="1"/>
  <c r="L322" i="12" s="1"/>
  <c r="L154" i="12" a="1"/>
  <c r="L154" i="12" s="1"/>
  <c r="L98" i="12" a="1"/>
  <c r="L98" i="12" s="1"/>
  <c r="L82" i="12" a="1"/>
  <c r="L82" i="12" s="1"/>
  <c r="L58" i="12" a="1"/>
  <c r="L58" i="12" s="1"/>
  <c r="L18" i="12" a="1"/>
  <c r="L18" i="12" s="1"/>
  <c r="L10" i="12" a="1"/>
  <c r="L10" i="12" s="1"/>
  <c r="L2001" i="12" a="1"/>
  <c r="L2001" i="12" s="1"/>
  <c r="L1993" i="12" a="1"/>
  <c r="L1993" i="12" s="1"/>
  <c r="L1985" i="12" a="1"/>
  <c r="L1985" i="12" s="1"/>
  <c r="L1977" i="12" a="1"/>
  <c r="L1977" i="12" s="1"/>
  <c r="L1969" i="12" a="1"/>
  <c r="L1969" i="12" s="1"/>
  <c r="L1961" i="12" a="1"/>
  <c r="L1961" i="12" s="1"/>
  <c r="L1953" i="12" a="1"/>
  <c r="L1953" i="12" s="1"/>
  <c r="L1945" i="12" a="1"/>
  <c r="L1945" i="12" s="1"/>
  <c r="L1937" i="12" a="1"/>
  <c r="L1937" i="12" s="1"/>
  <c r="L1929" i="12" a="1"/>
  <c r="L1929" i="12" s="1"/>
  <c r="L1921" i="12" a="1"/>
  <c r="L1921" i="12" s="1"/>
  <c r="L1913" i="12" a="1"/>
  <c r="L1913" i="12" s="1"/>
  <c r="L1905" i="12" a="1"/>
  <c r="L1905" i="12" s="1"/>
  <c r="L1897" i="12" a="1"/>
  <c r="L1897" i="12" s="1"/>
  <c r="L1889" i="12" a="1"/>
  <c r="L1889" i="12" s="1"/>
  <c r="L1881" i="12" a="1"/>
  <c r="L1881" i="12" s="1"/>
  <c r="L1873" i="12" a="1"/>
  <c r="L1873" i="12" s="1"/>
  <c r="L1865" i="12" a="1"/>
  <c r="L1865" i="12" s="1"/>
  <c r="L1857" i="12" a="1"/>
  <c r="L1857" i="12" s="1"/>
  <c r="L1849" i="12" a="1"/>
  <c r="L1849" i="12" s="1"/>
  <c r="L1841" i="12" a="1"/>
  <c r="L1841" i="12" s="1"/>
  <c r="L1833" i="12" a="1"/>
  <c r="L1833" i="12" s="1"/>
  <c r="L1825" i="12" a="1"/>
  <c r="L1825" i="12" s="1"/>
  <c r="L1817" i="12" a="1"/>
  <c r="L1817" i="12" s="1"/>
  <c r="L1809" i="12" a="1"/>
  <c r="L1809" i="12" s="1"/>
  <c r="L1801" i="12" a="1"/>
  <c r="L1801" i="12" s="1"/>
  <c r="L1793" i="12" a="1"/>
  <c r="L1793" i="12" s="1"/>
  <c r="L1785" i="12" a="1"/>
  <c r="L1785" i="12" s="1"/>
  <c r="L1777" i="12" a="1"/>
  <c r="L1777" i="12" s="1"/>
  <c r="L1769" i="12" a="1"/>
  <c r="L1769" i="12" s="1"/>
  <c r="L1761" i="12" a="1"/>
  <c r="L1761" i="12" s="1"/>
  <c r="L1753" i="12" a="1"/>
  <c r="L1753" i="12" s="1"/>
  <c r="L1745" i="12" a="1"/>
  <c r="L1745" i="12" s="1"/>
  <c r="L1737" i="12" a="1"/>
  <c r="L1737" i="12" s="1"/>
  <c r="L1729" i="12" a="1"/>
  <c r="L1729" i="12" s="1"/>
  <c r="L1721" i="12" a="1"/>
  <c r="L1721" i="12" s="1"/>
  <c r="L1713" i="12" a="1"/>
  <c r="L1713" i="12" s="1"/>
  <c r="L1705" i="12" a="1"/>
  <c r="L1705" i="12" s="1"/>
  <c r="L1697" i="12" a="1"/>
  <c r="L1697" i="12" s="1"/>
  <c r="L1689" i="12" a="1"/>
  <c r="L1689" i="12" s="1"/>
  <c r="L1681" i="12" a="1"/>
  <c r="L1681" i="12" s="1"/>
  <c r="L1673" i="12" a="1"/>
  <c r="L1673" i="12" s="1"/>
  <c r="L1665" i="12" a="1"/>
  <c r="L1665" i="12" s="1"/>
  <c r="L1657" i="12" a="1"/>
  <c r="L1657" i="12" s="1"/>
  <c r="L1649" i="12" a="1"/>
  <c r="L1649" i="12" s="1"/>
  <c r="L1641" i="12" a="1"/>
  <c r="L1641" i="12" s="1"/>
  <c r="L1633" i="12" a="1"/>
  <c r="L1633" i="12" s="1"/>
  <c r="L1625" i="12" a="1"/>
  <c r="L1625" i="12" s="1"/>
  <c r="L1617" i="12" a="1"/>
  <c r="L1617" i="12" s="1"/>
  <c r="L1609" i="12" a="1"/>
  <c r="L1609" i="12" s="1"/>
  <c r="L1601" i="12" a="1"/>
  <c r="L1601" i="12" s="1"/>
  <c r="L1593" i="12" a="1"/>
  <c r="L1593" i="12" s="1"/>
  <c r="L1585" i="12" a="1"/>
  <c r="L1585" i="12" s="1"/>
  <c r="L1577" i="12" a="1"/>
  <c r="L1577" i="12" s="1"/>
  <c r="L1569" i="12" a="1"/>
  <c r="L1569" i="12" s="1"/>
  <c r="L1561" i="12" a="1"/>
  <c r="L1561" i="12" s="1"/>
  <c r="L1553" i="12" a="1"/>
  <c r="L1553" i="12" s="1"/>
  <c r="L1545" i="12" a="1"/>
  <c r="L1545" i="12" s="1"/>
  <c r="L1537" i="12" a="1"/>
  <c r="L1537" i="12" s="1"/>
  <c r="L1529" i="12" a="1"/>
  <c r="L1529" i="12" s="1"/>
  <c r="L1521" i="12" a="1"/>
  <c r="L1521" i="12" s="1"/>
  <c r="L1513" i="12" a="1"/>
  <c r="L1513" i="12" s="1"/>
  <c r="L1505" i="12" a="1"/>
  <c r="L1505" i="12" s="1"/>
  <c r="L1497" i="12" a="1"/>
  <c r="L1497" i="12" s="1"/>
  <c r="L1489" i="12" a="1"/>
  <c r="L1489" i="12" s="1"/>
  <c r="L1481" i="12" a="1"/>
  <c r="L1481" i="12" s="1"/>
  <c r="L1473" i="12" a="1"/>
  <c r="L1473" i="12" s="1"/>
  <c r="L1465" i="12" a="1"/>
  <c r="L1465" i="12" s="1"/>
  <c r="L1457" i="12" a="1"/>
  <c r="L1457" i="12" s="1"/>
  <c r="L1449" i="12" a="1"/>
  <c r="L1449" i="12" s="1"/>
  <c r="L1441" i="12" a="1"/>
  <c r="L1441" i="12" s="1"/>
  <c r="L1433" i="12" a="1"/>
  <c r="L1433" i="12" s="1"/>
  <c r="L1425" i="12" a="1"/>
  <c r="L1425" i="12" s="1"/>
  <c r="L1417" i="12" a="1"/>
  <c r="L1417" i="12" s="1"/>
  <c r="L1409" i="12" a="1"/>
  <c r="L1409" i="12" s="1"/>
  <c r="L1401" i="12" a="1"/>
  <c r="L1401" i="12" s="1"/>
  <c r="L1393" i="12" a="1"/>
  <c r="L1393" i="12" s="1"/>
  <c r="L1385" i="12" a="1"/>
  <c r="L1385" i="12" s="1"/>
  <c r="L1377" i="12" a="1"/>
  <c r="L1377" i="12" s="1"/>
  <c r="L1369" i="12" a="1"/>
  <c r="L1369" i="12" s="1"/>
  <c r="L1361" i="12" a="1"/>
  <c r="L1361" i="12" s="1"/>
  <c r="L1353" i="12" a="1"/>
  <c r="L1353" i="12" s="1"/>
  <c r="L1345" i="12" a="1"/>
  <c r="L1345" i="12" s="1"/>
  <c r="L1337" i="12" a="1"/>
  <c r="L1337" i="12" s="1"/>
  <c r="L1329" i="12" a="1"/>
  <c r="L1329" i="12" s="1"/>
  <c r="L1321" i="12" a="1"/>
  <c r="L1321" i="12" s="1"/>
  <c r="L1313" i="12" a="1"/>
  <c r="L1313" i="12" s="1"/>
  <c r="L1305" i="12" a="1"/>
  <c r="L1305" i="12" s="1"/>
  <c r="L1297" i="12" a="1"/>
  <c r="L1297" i="12" s="1"/>
  <c r="L1289" i="12" a="1"/>
  <c r="L1289" i="12" s="1"/>
  <c r="L1281" i="12" a="1"/>
  <c r="L1281" i="12" s="1"/>
  <c r="L1273" i="12" a="1"/>
  <c r="L1273" i="12" s="1"/>
  <c r="L1265" i="12" a="1"/>
  <c r="L1265" i="12" s="1"/>
  <c r="L1257" i="12" a="1"/>
  <c r="L1257" i="12" s="1"/>
  <c r="L1249" i="12" a="1"/>
  <c r="L1249" i="12" s="1"/>
  <c r="L1241" i="12" a="1"/>
  <c r="L1241" i="12" s="1"/>
  <c r="L1233" i="12" a="1"/>
  <c r="L1233" i="12" s="1"/>
  <c r="L1225" i="12" a="1"/>
  <c r="L1225" i="12" s="1"/>
  <c r="L1217" i="12" a="1"/>
  <c r="L1217" i="12" s="1"/>
  <c r="L1209" i="12" a="1"/>
  <c r="L1209" i="12" s="1"/>
  <c r="L1201" i="12" a="1"/>
  <c r="L1201" i="12" s="1"/>
  <c r="L1193" i="12" a="1"/>
  <c r="L1193" i="12" s="1"/>
  <c r="L1185" i="12" a="1"/>
  <c r="L1185" i="12" s="1"/>
  <c r="L1177" i="12" a="1"/>
  <c r="L1177" i="12" s="1"/>
  <c r="L1169" i="12" a="1"/>
  <c r="L1169" i="12" s="1"/>
  <c r="L1161" i="12" a="1"/>
  <c r="L1161" i="12" s="1"/>
  <c r="L1153" i="12" a="1"/>
  <c r="L1153" i="12" s="1"/>
  <c r="L1145" i="12" a="1"/>
  <c r="L1145" i="12" s="1"/>
  <c r="L1137" i="12" a="1"/>
  <c r="L1137" i="12" s="1"/>
  <c r="L1129" i="12" a="1"/>
  <c r="L1129" i="12" s="1"/>
  <c r="L1121" i="12" a="1"/>
  <c r="L1121" i="12" s="1"/>
  <c r="L1113" i="12" a="1"/>
  <c r="L1113" i="12" s="1"/>
  <c r="L1105" i="12" a="1"/>
  <c r="L1105" i="12" s="1"/>
  <c r="L1097" i="12" a="1"/>
  <c r="L1097" i="12" s="1"/>
  <c r="L1089" i="12" a="1"/>
  <c r="L1089" i="12" s="1"/>
  <c r="L1081" i="12" a="1"/>
  <c r="L1081" i="12" s="1"/>
  <c r="L1073" i="12" a="1"/>
  <c r="L1073" i="12" s="1"/>
  <c r="L1065" i="12" a="1"/>
  <c r="L1065" i="12" s="1"/>
  <c r="L1057" i="12" a="1"/>
  <c r="L1057" i="12" s="1"/>
  <c r="L1049" i="12" a="1"/>
  <c r="L1049" i="12" s="1"/>
  <c r="L1041" i="12" a="1"/>
  <c r="L1041" i="12" s="1"/>
  <c r="L1033" i="12" a="1"/>
  <c r="L1033" i="12" s="1"/>
  <c r="L1025" i="12" a="1"/>
  <c r="L1025" i="12" s="1"/>
  <c r="L1017" i="12" a="1"/>
  <c r="L1017" i="12" s="1"/>
  <c r="L1009" i="12" a="1"/>
  <c r="L1009" i="12" s="1"/>
  <c r="L1001" i="12" a="1"/>
  <c r="L1001" i="12" s="1"/>
  <c r="L993" i="12" a="1"/>
  <c r="L993" i="12" s="1"/>
  <c r="L985" i="12" a="1"/>
  <c r="L985" i="12" s="1"/>
  <c r="L977" i="12" a="1"/>
  <c r="L977" i="12" s="1"/>
  <c r="L969" i="12" a="1"/>
  <c r="L969" i="12" s="1"/>
  <c r="L961" i="12" a="1"/>
  <c r="L961" i="12" s="1"/>
  <c r="L953" i="12" a="1"/>
  <c r="L953" i="12" s="1"/>
  <c r="L945" i="12" a="1"/>
  <c r="L945" i="12" s="1"/>
  <c r="L937" i="12" a="1"/>
  <c r="L937" i="12" s="1"/>
  <c r="L929" i="12" a="1"/>
  <c r="L929" i="12" s="1"/>
  <c r="L921" i="12" a="1"/>
  <c r="L921" i="12" s="1"/>
  <c r="L913" i="12" a="1"/>
  <c r="L913" i="12" s="1"/>
  <c r="L905" i="12" a="1"/>
  <c r="L905" i="12" s="1"/>
  <c r="L897" i="12" a="1"/>
  <c r="L897" i="12" s="1"/>
  <c r="L889" i="12" a="1"/>
  <c r="L889" i="12" s="1"/>
  <c r="L881" i="12" a="1"/>
  <c r="L881" i="12" s="1"/>
  <c r="L873" i="12" a="1"/>
  <c r="L873" i="12" s="1"/>
  <c r="L865" i="12" a="1"/>
  <c r="L865" i="12" s="1"/>
  <c r="L857" i="12" a="1"/>
  <c r="L857" i="12" s="1"/>
  <c r="L849" i="12" a="1"/>
  <c r="L849" i="12" s="1"/>
  <c r="L841" i="12" a="1"/>
  <c r="L841" i="12" s="1"/>
  <c r="L833" i="12" a="1"/>
  <c r="L833" i="12" s="1"/>
  <c r="L825" i="12" a="1"/>
  <c r="L825" i="12" s="1"/>
  <c r="L817" i="12" a="1"/>
  <c r="L817" i="12" s="1"/>
  <c r="L809" i="12" a="1"/>
  <c r="L809" i="12" s="1"/>
  <c r="L801" i="12" a="1"/>
  <c r="L801" i="12" s="1"/>
  <c r="L793" i="12" a="1"/>
  <c r="L793" i="12" s="1"/>
  <c r="L785" i="12" a="1"/>
  <c r="L785" i="12" s="1"/>
  <c r="L777" i="12" a="1"/>
  <c r="L777" i="12" s="1"/>
  <c r="L769" i="12" a="1"/>
  <c r="L769" i="12" s="1"/>
  <c r="L761" i="12" a="1"/>
  <c r="L761" i="12" s="1"/>
  <c r="L753" i="12" a="1"/>
  <c r="L753" i="12" s="1"/>
  <c r="L745" i="12" a="1"/>
  <c r="L745" i="12" s="1"/>
  <c r="L737" i="12" a="1"/>
  <c r="L737" i="12" s="1"/>
  <c r="L729" i="12" a="1"/>
  <c r="L729" i="12" s="1"/>
  <c r="L721" i="12" a="1"/>
  <c r="L721" i="12" s="1"/>
  <c r="L713" i="12" a="1"/>
  <c r="L713" i="12" s="1"/>
  <c r="L705" i="12" a="1"/>
  <c r="L705" i="12" s="1"/>
  <c r="L697" i="12" a="1"/>
  <c r="L697" i="12" s="1"/>
  <c r="L689" i="12" a="1"/>
  <c r="L689" i="12" s="1"/>
  <c r="L681" i="12" a="1"/>
  <c r="L681" i="12" s="1"/>
  <c r="L673" i="12" a="1"/>
  <c r="L673" i="12" s="1"/>
  <c r="L665" i="12" a="1"/>
  <c r="L665" i="12" s="1"/>
  <c r="L657" i="12" a="1"/>
  <c r="L657" i="12" s="1"/>
  <c r="L649" i="12" a="1"/>
  <c r="L649" i="12" s="1"/>
  <c r="L641" i="12" a="1"/>
  <c r="L641" i="12" s="1"/>
  <c r="L633" i="12" a="1"/>
  <c r="L633" i="12" s="1"/>
  <c r="L625" i="12" a="1"/>
  <c r="L625" i="12" s="1"/>
  <c r="L617" i="12" a="1"/>
  <c r="L617" i="12" s="1"/>
  <c r="L609" i="12" a="1"/>
  <c r="L609" i="12" s="1"/>
  <c r="L601" i="12" a="1"/>
  <c r="L601" i="12" s="1"/>
  <c r="L593" i="12" a="1"/>
  <c r="L593" i="12" s="1"/>
  <c r="L585" i="12" a="1"/>
  <c r="L585" i="12" s="1"/>
  <c r="L577" i="12" a="1"/>
  <c r="L577" i="12" s="1"/>
  <c r="L569" i="12" a="1"/>
  <c r="L569" i="12" s="1"/>
  <c r="L561" i="12" a="1"/>
  <c r="L561" i="12" s="1"/>
  <c r="L553" i="12" a="1"/>
  <c r="L553" i="12" s="1"/>
  <c r="L545" i="12" a="1"/>
  <c r="L545" i="12" s="1"/>
  <c r="L537" i="12" a="1"/>
  <c r="L537" i="12" s="1"/>
  <c r="L529" i="12" a="1"/>
  <c r="L529" i="12" s="1"/>
  <c r="L521" i="12" a="1"/>
  <c r="L521" i="12" s="1"/>
  <c r="L513" i="12" a="1"/>
  <c r="L513" i="12" s="1"/>
  <c r="L505" i="12" a="1"/>
  <c r="L505" i="12" s="1"/>
  <c r="L497" i="12" a="1"/>
  <c r="L497" i="12" s="1"/>
  <c r="L489" i="12" a="1"/>
  <c r="L489" i="12" s="1"/>
  <c r="L481" i="12" a="1"/>
  <c r="L481" i="12" s="1"/>
  <c r="L473" i="12" a="1"/>
  <c r="L473" i="12" s="1"/>
  <c r="L465" i="12" a="1"/>
  <c r="L465" i="12" s="1"/>
  <c r="L457" i="12" a="1"/>
  <c r="L457" i="12" s="1"/>
  <c r="L449" i="12" a="1"/>
  <c r="L449" i="12" s="1"/>
  <c r="L441" i="12" a="1"/>
  <c r="L441" i="12" s="1"/>
  <c r="L433" i="12" a="1"/>
  <c r="L433" i="12" s="1"/>
  <c r="L425" i="12" a="1"/>
  <c r="L425" i="12" s="1"/>
  <c r="L417" i="12" a="1"/>
  <c r="L417" i="12" s="1"/>
  <c r="L409" i="12" a="1"/>
  <c r="L409" i="12" s="1"/>
  <c r="L401" i="12" a="1"/>
  <c r="L401" i="12" s="1"/>
  <c r="L393" i="12" a="1"/>
  <c r="L393" i="12" s="1"/>
  <c r="L385" i="12" a="1"/>
  <c r="L385" i="12" s="1"/>
  <c r="L377" i="12" a="1"/>
  <c r="L377" i="12" s="1"/>
  <c r="L369" i="12" a="1"/>
  <c r="L369" i="12" s="1"/>
  <c r="L361" i="12" a="1"/>
  <c r="L361" i="12" s="1"/>
  <c r="L353" i="12" a="1"/>
  <c r="L353" i="12" s="1"/>
  <c r="L345" i="12" a="1"/>
  <c r="L345" i="12" s="1"/>
  <c r="L337" i="12" a="1"/>
  <c r="L337" i="12" s="1"/>
  <c r="L329" i="12" a="1"/>
  <c r="L329" i="12" s="1"/>
  <c r="L321" i="12" a="1"/>
  <c r="L321" i="12" s="1"/>
  <c r="L313" i="12" a="1"/>
  <c r="L313" i="12" s="1"/>
  <c r="L305" i="12" a="1"/>
  <c r="L305" i="12" s="1"/>
  <c r="L297" i="12" a="1"/>
  <c r="L297" i="12" s="1"/>
  <c r="L289" i="12" a="1"/>
  <c r="L289" i="12" s="1"/>
  <c r="L281" i="12" a="1"/>
  <c r="L281" i="12" s="1"/>
  <c r="L201" i="12" a="1"/>
  <c r="L201" i="12" s="1"/>
  <c r="L193" i="12" a="1"/>
  <c r="L193" i="12" s="1"/>
  <c r="L185" i="12" a="1"/>
  <c r="L185" i="12" s="1"/>
  <c r="L177" i="12" a="1"/>
  <c r="L177" i="12" s="1"/>
  <c r="L169" i="12" a="1"/>
  <c r="L169" i="12" s="1"/>
  <c r="L161" i="12" a="1"/>
  <c r="L161" i="12" s="1"/>
  <c r="L153" i="12" a="1"/>
  <c r="L153" i="12" s="1"/>
  <c r="L145" i="12" a="1"/>
  <c r="L145" i="12" s="1"/>
  <c r="L137" i="12" a="1"/>
  <c r="L137" i="12" s="1"/>
  <c r="L129" i="12" a="1"/>
  <c r="L129" i="12" s="1"/>
  <c r="L121" i="12" a="1"/>
  <c r="L121" i="12" s="1"/>
  <c r="L113" i="12" a="1"/>
  <c r="L113" i="12" s="1"/>
  <c r="L105" i="12" a="1"/>
  <c r="L105" i="12" s="1"/>
  <c r="L97" i="12" a="1"/>
  <c r="L97" i="12" s="1"/>
  <c r="L89" i="12" a="1"/>
  <c r="L89" i="12" s="1"/>
  <c r="L81" i="12" a="1"/>
  <c r="L81" i="12" s="1"/>
  <c r="L73" i="12" a="1"/>
  <c r="L73" i="12" s="1"/>
  <c r="L65" i="12" a="1"/>
  <c r="L65" i="12" s="1"/>
  <c r="L57" i="12" a="1"/>
  <c r="L57" i="12" s="1"/>
  <c r="L49" i="12" a="1"/>
  <c r="L49" i="12" s="1"/>
  <c r="L41" i="12" a="1"/>
  <c r="L41" i="12" s="1"/>
  <c r="L33" i="12" a="1"/>
  <c r="L33" i="12" s="1"/>
  <c r="L25" i="12" a="1"/>
  <c r="L25" i="12" s="1"/>
  <c r="L17" i="12" a="1"/>
  <c r="L17" i="12" s="1"/>
  <c r="L9" i="12" a="1"/>
  <c r="L9" i="12" s="1"/>
  <c r="L554" i="12" a="1"/>
  <c r="L554" i="12" s="1"/>
  <c r="L498" i="12" a="1"/>
  <c r="L498" i="12" s="1"/>
  <c r="L442" i="12" a="1"/>
  <c r="L442" i="12" s="1"/>
  <c r="L378" i="12" a="1"/>
  <c r="L378" i="12" s="1"/>
  <c r="L314" i="12" a="1"/>
  <c r="L314" i="12" s="1"/>
  <c r="L202" i="12" a="1"/>
  <c r="L202" i="12" s="1"/>
  <c r="L146" i="12" a="1"/>
  <c r="L146" i="12" s="1"/>
  <c r="L90" i="12" a="1"/>
  <c r="L90" i="12" s="1"/>
  <c r="L50" i="12" a="1"/>
  <c r="L50" i="12" s="1"/>
  <c r="L1976" i="12" a="1"/>
  <c r="L1976" i="12" s="1"/>
  <c r="L1936" i="12" a="1"/>
  <c r="L1936" i="12" s="1"/>
  <c r="L1920" i="12" a="1"/>
  <c r="L1920" i="12" s="1"/>
  <c r="L1904" i="12" a="1"/>
  <c r="L1904" i="12" s="1"/>
  <c r="L1880" i="12" a="1"/>
  <c r="L1880" i="12" s="1"/>
  <c r="L1864" i="12" a="1"/>
  <c r="L1864" i="12" s="1"/>
  <c r="L1840" i="12" a="1"/>
  <c r="L1840" i="12" s="1"/>
  <c r="L1824" i="12" a="1"/>
  <c r="L1824" i="12" s="1"/>
  <c r="L1808" i="12" a="1"/>
  <c r="L1808" i="12" s="1"/>
  <c r="L1792" i="12" a="1"/>
  <c r="L1792" i="12" s="1"/>
  <c r="L1768" i="12" a="1"/>
  <c r="L1768" i="12" s="1"/>
  <c r="L1752" i="12" a="1"/>
  <c r="L1752" i="12" s="1"/>
  <c r="L1736" i="12" a="1"/>
  <c r="L1736" i="12" s="1"/>
  <c r="L1728" i="12" a="1"/>
  <c r="L1728" i="12" s="1"/>
  <c r="L1720" i="12" a="1"/>
  <c r="L1720" i="12" s="1"/>
  <c r="L1712" i="12" a="1"/>
  <c r="L1712" i="12" s="1"/>
  <c r="L1704" i="12" a="1"/>
  <c r="L1704" i="12" s="1"/>
  <c r="L1696" i="12" a="1"/>
  <c r="L1696" i="12" s="1"/>
  <c r="L1688" i="12" a="1"/>
  <c r="L1688" i="12" s="1"/>
  <c r="L1680" i="12" a="1"/>
  <c r="L1680" i="12" s="1"/>
  <c r="L1672" i="12" a="1"/>
  <c r="L1672" i="12" s="1"/>
  <c r="L1664" i="12" a="1"/>
  <c r="L1664" i="12" s="1"/>
  <c r="L1656" i="12" a="1"/>
  <c r="L1656" i="12" s="1"/>
  <c r="L1648" i="12" a="1"/>
  <c r="L1648" i="12" s="1"/>
  <c r="L1640" i="12" a="1"/>
  <c r="L1640" i="12" s="1"/>
  <c r="L1632" i="12" a="1"/>
  <c r="L1632" i="12" s="1"/>
  <c r="L1624" i="12" a="1"/>
  <c r="L1624" i="12" s="1"/>
  <c r="L1616" i="12" a="1"/>
  <c r="L1616" i="12" s="1"/>
  <c r="L1608" i="12" a="1"/>
  <c r="L1608" i="12" s="1"/>
  <c r="L1600" i="12" a="1"/>
  <c r="L1600" i="12" s="1"/>
  <c r="L1592" i="12" a="1"/>
  <c r="L1592" i="12" s="1"/>
  <c r="L1584" i="12" a="1"/>
  <c r="L1584" i="12" s="1"/>
  <c r="L1576" i="12" a="1"/>
  <c r="L1576" i="12" s="1"/>
  <c r="L1568" i="12" a="1"/>
  <c r="L1568" i="12" s="1"/>
  <c r="L1560" i="12" a="1"/>
  <c r="L1560" i="12" s="1"/>
  <c r="L1552" i="12" a="1"/>
  <c r="L1552" i="12" s="1"/>
  <c r="L1544" i="12" a="1"/>
  <c r="L1544" i="12" s="1"/>
  <c r="L1536" i="12" a="1"/>
  <c r="L1536" i="12" s="1"/>
  <c r="L1528" i="12" a="1"/>
  <c r="L1528" i="12" s="1"/>
  <c r="L1520" i="12" a="1"/>
  <c r="L1520" i="12" s="1"/>
  <c r="L1512" i="12" a="1"/>
  <c r="L1512" i="12" s="1"/>
  <c r="L1504" i="12" a="1"/>
  <c r="L1504" i="12" s="1"/>
  <c r="L1496" i="12" a="1"/>
  <c r="L1496" i="12" s="1"/>
  <c r="L1488" i="12" a="1"/>
  <c r="L1488" i="12" s="1"/>
  <c r="L1480" i="12" a="1"/>
  <c r="L1480" i="12" s="1"/>
  <c r="L1472" i="12" a="1"/>
  <c r="L1472" i="12" s="1"/>
  <c r="L1464" i="12" a="1"/>
  <c r="L1464" i="12" s="1"/>
  <c r="L1456" i="12" a="1"/>
  <c r="L1456" i="12" s="1"/>
  <c r="L1448" i="12" a="1"/>
  <c r="L1448" i="12" s="1"/>
  <c r="L1440" i="12" a="1"/>
  <c r="L1440" i="12" s="1"/>
  <c r="L1432" i="12" a="1"/>
  <c r="L1432" i="12" s="1"/>
  <c r="L1424" i="12" a="1"/>
  <c r="L1424" i="12" s="1"/>
  <c r="L1416" i="12" a="1"/>
  <c r="L1416" i="12" s="1"/>
  <c r="L1408" i="12" a="1"/>
  <c r="L1408" i="12" s="1"/>
  <c r="L1400" i="12" a="1"/>
  <c r="L1400" i="12" s="1"/>
  <c r="L1392" i="12" a="1"/>
  <c r="L1392" i="12" s="1"/>
  <c r="L1384" i="12" a="1"/>
  <c r="L1384" i="12" s="1"/>
  <c r="L1376" i="12" a="1"/>
  <c r="L1376" i="12" s="1"/>
  <c r="L1368" i="12" a="1"/>
  <c r="L1368" i="12" s="1"/>
  <c r="L1360" i="12" a="1"/>
  <c r="L1360" i="12" s="1"/>
  <c r="L1352" i="12" a="1"/>
  <c r="L1352" i="12" s="1"/>
  <c r="L1344" i="12" a="1"/>
  <c r="L1344" i="12" s="1"/>
  <c r="L1336" i="12" a="1"/>
  <c r="L1336" i="12" s="1"/>
  <c r="L1328" i="12" a="1"/>
  <c r="L1328" i="12" s="1"/>
  <c r="L1320" i="12" a="1"/>
  <c r="L1320" i="12" s="1"/>
  <c r="L1312" i="12" a="1"/>
  <c r="L1312" i="12" s="1"/>
  <c r="L1304" i="12" a="1"/>
  <c r="L1304" i="12" s="1"/>
  <c r="L1296" i="12" a="1"/>
  <c r="L1296" i="12" s="1"/>
  <c r="L1288" i="12" a="1"/>
  <c r="L1288" i="12" s="1"/>
  <c r="L1280" i="12" a="1"/>
  <c r="L1280" i="12" s="1"/>
  <c r="L1272" i="12" a="1"/>
  <c r="L1272" i="12" s="1"/>
  <c r="L1264" i="12" a="1"/>
  <c r="L1264" i="12" s="1"/>
  <c r="L1256" i="12" a="1"/>
  <c r="L1256" i="12" s="1"/>
  <c r="L1248" i="12" a="1"/>
  <c r="L1248" i="12" s="1"/>
  <c r="L1240" i="12" a="1"/>
  <c r="L1240" i="12" s="1"/>
  <c r="L1232" i="12" a="1"/>
  <c r="L1232" i="12" s="1"/>
  <c r="L1224" i="12" a="1"/>
  <c r="L1224" i="12" s="1"/>
  <c r="L1216" i="12" a="1"/>
  <c r="L1216" i="12" s="1"/>
  <c r="L1208" i="12" a="1"/>
  <c r="L1208" i="12" s="1"/>
  <c r="L1200" i="12" a="1"/>
  <c r="L1200" i="12" s="1"/>
  <c r="L1192" i="12" a="1"/>
  <c r="L1192" i="12" s="1"/>
  <c r="L1184" i="12" a="1"/>
  <c r="L1184" i="12" s="1"/>
  <c r="L1176" i="12" a="1"/>
  <c r="L1176" i="12" s="1"/>
  <c r="L1168" i="12" a="1"/>
  <c r="L1168" i="12" s="1"/>
  <c r="L1160" i="12" a="1"/>
  <c r="L1160" i="12" s="1"/>
  <c r="L1152" i="12" a="1"/>
  <c r="L1152" i="12" s="1"/>
  <c r="L1144" i="12" a="1"/>
  <c r="L1144" i="12" s="1"/>
  <c r="L1136" i="12" a="1"/>
  <c r="L1136" i="12" s="1"/>
  <c r="L1128" i="12" a="1"/>
  <c r="L1128" i="12" s="1"/>
  <c r="L1120" i="12" a="1"/>
  <c r="L1120" i="12" s="1"/>
  <c r="L1112" i="12" a="1"/>
  <c r="L1112" i="12" s="1"/>
  <c r="L1104" i="12" a="1"/>
  <c r="L1104" i="12" s="1"/>
  <c r="L1096" i="12" a="1"/>
  <c r="L1096" i="12" s="1"/>
  <c r="L1088" i="12" a="1"/>
  <c r="L1088" i="12" s="1"/>
  <c r="L1080" i="12" a="1"/>
  <c r="L1080" i="12" s="1"/>
  <c r="L1072" i="12" a="1"/>
  <c r="L1072" i="12" s="1"/>
  <c r="L1064" i="12" a="1"/>
  <c r="L1064" i="12" s="1"/>
  <c r="L1056" i="12" a="1"/>
  <c r="L1056" i="12" s="1"/>
  <c r="L1048" i="12" a="1"/>
  <c r="L1048" i="12" s="1"/>
  <c r="L1040" i="12" a="1"/>
  <c r="L1040" i="12" s="1"/>
  <c r="L1032" i="12" a="1"/>
  <c r="L1032" i="12" s="1"/>
  <c r="L1024" i="12" a="1"/>
  <c r="L1024" i="12" s="1"/>
  <c r="L1016" i="12" a="1"/>
  <c r="L1016" i="12" s="1"/>
  <c r="L1008" i="12" a="1"/>
  <c r="L1008" i="12" s="1"/>
  <c r="L1000" i="12" a="1"/>
  <c r="L1000" i="12" s="1"/>
  <c r="L992" i="12" a="1"/>
  <c r="L992" i="12" s="1"/>
  <c r="L984" i="12" a="1"/>
  <c r="L984" i="12" s="1"/>
  <c r="L976" i="12" a="1"/>
  <c r="L976" i="12" s="1"/>
  <c r="L968" i="12" a="1"/>
  <c r="L968" i="12" s="1"/>
  <c r="L960" i="12" a="1"/>
  <c r="L960" i="12" s="1"/>
  <c r="L952" i="12" a="1"/>
  <c r="L952" i="12" s="1"/>
  <c r="L944" i="12" a="1"/>
  <c r="L944" i="12" s="1"/>
  <c r="L936" i="12" a="1"/>
  <c r="L936" i="12" s="1"/>
  <c r="L928" i="12" a="1"/>
  <c r="L928" i="12" s="1"/>
  <c r="L920" i="12" a="1"/>
  <c r="L920" i="12" s="1"/>
  <c r="L912" i="12" a="1"/>
  <c r="L912" i="12" s="1"/>
  <c r="L904" i="12" a="1"/>
  <c r="L904" i="12" s="1"/>
  <c r="L896" i="12" a="1"/>
  <c r="L896" i="12" s="1"/>
  <c r="L888" i="12" a="1"/>
  <c r="L888" i="12" s="1"/>
  <c r="L880" i="12" a="1"/>
  <c r="L880" i="12" s="1"/>
  <c r="L872" i="12" a="1"/>
  <c r="L872" i="12" s="1"/>
  <c r="L864" i="12" a="1"/>
  <c r="L864" i="12" s="1"/>
  <c r="L856" i="12" a="1"/>
  <c r="L856" i="12" s="1"/>
  <c r="L848" i="12" a="1"/>
  <c r="L848" i="12" s="1"/>
  <c r="L840" i="12" a="1"/>
  <c r="L840" i="12" s="1"/>
  <c r="L832" i="12" a="1"/>
  <c r="L832" i="12" s="1"/>
  <c r="L824" i="12" a="1"/>
  <c r="L824" i="12" s="1"/>
  <c r="L816" i="12" a="1"/>
  <c r="L816" i="12" s="1"/>
  <c r="L808" i="12" a="1"/>
  <c r="L808" i="12" s="1"/>
  <c r="L800" i="12" a="1"/>
  <c r="L800" i="12" s="1"/>
  <c r="L792" i="12" a="1"/>
  <c r="L792" i="12" s="1"/>
  <c r="L784" i="12" a="1"/>
  <c r="L784" i="12" s="1"/>
  <c r="L776" i="12" a="1"/>
  <c r="L776" i="12" s="1"/>
  <c r="L768" i="12" a="1"/>
  <c r="L768" i="12" s="1"/>
  <c r="L760" i="12" a="1"/>
  <c r="L760" i="12" s="1"/>
  <c r="L752" i="12" a="1"/>
  <c r="L752" i="12" s="1"/>
  <c r="L744" i="12" a="1"/>
  <c r="L744" i="12" s="1"/>
  <c r="L736" i="12" a="1"/>
  <c r="L736" i="12" s="1"/>
  <c r="L728" i="12" a="1"/>
  <c r="L728" i="12" s="1"/>
  <c r="L720" i="12" a="1"/>
  <c r="L720" i="12" s="1"/>
  <c r="L712" i="12" a="1"/>
  <c r="L712" i="12" s="1"/>
  <c r="L704" i="12" a="1"/>
  <c r="L704" i="12" s="1"/>
  <c r="L696" i="12" a="1"/>
  <c r="L696" i="12" s="1"/>
  <c r="L688" i="12" a="1"/>
  <c r="L688" i="12" s="1"/>
  <c r="L680" i="12" a="1"/>
  <c r="L680" i="12" s="1"/>
  <c r="L672" i="12" a="1"/>
  <c r="L672" i="12" s="1"/>
  <c r="L664" i="12" a="1"/>
  <c r="L664" i="12" s="1"/>
  <c r="L656" i="12" a="1"/>
  <c r="L656" i="12" s="1"/>
  <c r="L648" i="12" a="1"/>
  <c r="L648" i="12" s="1"/>
  <c r="L640" i="12" a="1"/>
  <c r="L640" i="12" s="1"/>
  <c r="L632" i="12" a="1"/>
  <c r="L632" i="12" s="1"/>
  <c r="L624" i="12" a="1"/>
  <c r="L624" i="12" s="1"/>
  <c r="L616" i="12" a="1"/>
  <c r="L616" i="12" s="1"/>
  <c r="L608" i="12" a="1"/>
  <c r="L608" i="12" s="1"/>
  <c r="L600" i="12" a="1"/>
  <c r="L600" i="12" s="1"/>
  <c r="L592" i="12" a="1"/>
  <c r="L592" i="12" s="1"/>
  <c r="L584" i="12" a="1"/>
  <c r="L584" i="12" s="1"/>
  <c r="L576" i="12" a="1"/>
  <c r="L576" i="12" s="1"/>
  <c r="L568" i="12" a="1"/>
  <c r="L568" i="12" s="1"/>
  <c r="L560" i="12" a="1"/>
  <c r="L560" i="12" s="1"/>
  <c r="L552" i="12" a="1"/>
  <c r="L552" i="12" s="1"/>
  <c r="L544" i="12" a="1"/>
  <c r="L544" i="12" s="1"/>
  <c r="L536" i="12" a="1"/>
  <c r="L536" i="12" s="1"/>
  <c r="L528" i="12" a="1"/>
  <c r="L528" i="12" s="1"/>
  <c r="L520" i="12" a="1"/>
  <c r="L520" i="12" s="1"/>
  <c r="L512" i="12" a="1"/>
  <c r="L512" i="12" s="1"/>
  <c r="L504" i="12" a="1"/>
  <c r="L504" i="12" s="1"/>
  <c r="L496" i="12" a="1"/>
  <c r="L496" i="12" s="1"/>
  <c r="L488" i="12" a="1"/>
  <c r="L488" i="12" s="1"/>
  <c r="L480" i="12" a="1"/>
  <c r="L480" i="12" s="1"/>
  <c r="L472" i="12" a="1"/>
  <c r="L472" i="12" s="1"/>
  <c r="L464" i="12" a="1"/>
  <c r="L464" i="12" s="1"/>
  <c r="L456" i="12" a="1"/>
  <c r="L456" i="12" s="1"/>
  <c r="L448" i="12" a="1"/>
  <c r="L448" i="12" s="1"/>
  <c r="L440" i="12" a="1"/>
  <c r="L440" i="12" s="1"/>
  <c r="L432" i="12" a="1"/>
  <c r="L432" i="12" s="1"/>
  <c r="L424" i="12" a="1"/>
  <c r="L424" i="12" s="1"/>
  <c r="L416" i="12" a="1"/>
  <c r="L416" i="12" s="1"/>
  <c r="L408" i="12" a="1"/>
  <c r="L408" i="12" s="1"/>
  <c r="L400" i="12" a="1"/>
  <c r="L400" i="12" s="1"/>
  <c r="L392" i="12" a="1"/>
  <c r="L392" i="12" s="1"/>
  <c r="L384" i="12" a="1"/>
  <c r="L384" i="12" s="1"/>
  <c r="L376" i="12" a="1"/>
  <c r="L376" i="12" s="1"/>
  <c r="L368" i="12" a="1"/>
  <c r="L368" i="12" s="1"/>
  <c r="L360" i="12" a="1"/>
  <c r="L360" i="12" s="1"/>
  <c r="L352" i="12" a="1"/>
  <c r="L352" i="12" s="1"/>
  <c r="L344" i="12" a="1"/>
  <c r="L344" i="12" s="1"/>
  <c r="L336" i="12" a="1"/>
  <c r="L336" i="12" s="1"/>
  <c r="L328" i="12" a="1"/>
  <c r="L328" i="12" s="1"/>
  <c r="L320" i="12" a="1"/>
  <c r="L320" i="12" s="1"/>
  <c r="L312" i="12" a="1"/>
  <c r="L312" i="12" s="1"/>
  <c r="L304" i="12" a="1"/>
  <c r="L304" i="12" s="1"/>
  <c r="L296" i="12" a="1"/>
  <c r="L296" i="12" s="1"/>
  <c r="L288" i="12" a="1"/>
  <c r="L288" i="12" s="1"/>
  <c r="L280" i="12" a="1"/>
  <c r="L280" i="12" s="1"/>
  <c r="L200" i="12" a="1"/>
  <c r="L200" i="12" s="1"/>
  <c r="L192" i="12" a="1"/>
  <c r="L192" i="12" s="1"/>
  <c r="L184" i="12" a="1"/>
  <c r="L184" i="12" s="1"/>
  <c r="L176" i="12" a="1"/>
  <c r="L176" i="12" s="1"/>
  <c r="L168" i="12" a="1"/>
  <c r="L168" i="12" s="1"/>
  <c r="L160" i="12" a="1"/>
  <c r="L160" i="12" s="1"/>
  <c r="L152" i="12" a="1"/>
  <c r="L152" i="12" s="1"/>
  <c r="L144" i="12" a="1"/>
  <c r="L144" i="12" s="1"/>
  <c r="L136" i="12" a="1"/>
  <c r="L136" i="12" s="1"/>
  <c r="L128" i="12" a="1"/>
  <c r="L128" i="12" s="1"/>
  <c r="L120" i="12" a="1"/>
  <c r="L120" i="12" s="1"/>
  <c r="L112" i="12" a="1"/>
  <c r="L112" i="12" s="1"/>
  <c r="L104" i="12" a="1"/>
  <c r="L104" i="12" s="1"/>
  <c r="L96" i="12" a="1"/>
  <c r="L96" i="12" s="1"/>
  <c r="L88" i="12" a="1"/>
  <c r="L88" i="12" s="1"/>
  <c r="L80" i="12" a="1"/>
  <c r="L80" i="12" s="1"/>
  <c r="L72" i="12" a="1"/>
  <c r="L72" i="12" s="1"/>
  <c r="L64" i="12" a="1"/>
  <c r="L64" i="12" s="1"/>
  <c r="L56" i="12" a="1"/>
  <c r="L56" i="12" s="1"/>
  <c r="L48" i="12" a="1"/>
  <c r="L48" i="12" s="1"/>
  <c r="L40" i="12" a="1"/>
  <c r="L40" i="12" s="1"/>
  <c r="L32" i="12" a="1"/>
  <c r="L32" i="12" s="1"/>
  <c r="L24" i="12" a="1"/>
  <c r="L24" i="12" s="1"/>
  <c r="L16" i="12" a="1"/>
  <c r="L16" i="12" s="1"/>
  <c r="L8" i="12" a="1"/>
  <c r="L8" i="12" s="1"/>
  <c r="L634" i="12" a="1"/>
  <c r="L634" i="12" s="1"/>
  <c r="L594" i="12" a="1"/>
  <c r="L594" i="12" s="1"/>
  <c r="L538" i="12" a="1"/>
  <c r="L538" i="12" s="1"/>
  <c r="L490" i="12" a="1"/>
  <c r="L490" i="12" s="1"/>
  <c r="L434" i="12" a="1"/>
  <c r="L434" i="12" s="1"/>
  <c r="L386" i="12" a="1"/>
  <c r="L386" i="12" s="1"/>
  <c r="L330" i="12" a="1"/>
  <c r="L330" i="12" s="1"/>
  <c r="L282" i="12" a="1"/>
  <c r="L282" i="12" s="1"/>
  <c r="L194" i="12" a="1"/>
  <c r="L194" i="12" s="1"/>
  <c r="L138" i="12" a="1"/>
  <c r="L138" i="12" s="1"/>
  <c r="L42" i="12" a="1"/>
  <c r="L42" i="12" s="1"/>
  <c r="L1984" i="12" a="1"/>
  <c r="L1984" i="12" s="1"/>
  <c r="L1944" i="12" a="1"/>
  <c r="L1944" i="12" s="1"/>
  <c r="L1928" i="12" a="1"/>
  <c r="L1928" i="12" s="1"/>
  <c r="L1912" i="12" a="1"/>
  <c r="L1912" i="12" s="1"/>
  <c r="L1896" i="12" a="1"/>
  <c r="L1896" i="12" s="1"/>
  <c r="L1888" i="12" a="1"/>
  <c r="L1888" i="12" s="1"/>
  <c r="L1872" i="12" a="1"/>
  <c r="L1872" i="12" s="1"/>
  <c r="L1856" i="12" a="1"/>
  <c r="L1856" i="12" s="1"/>
  <c r="L1848" i="12" a="1"/>
  <c r="L1848" i="12" s="1"/>
  <c r="L1832" i="12" a="1"/>
  <c r="L1832" i="12" s="1"/>
  <c r="L1816" i="12" a="1"/>
  <c r="L1816" i="12" s="1"/>
  <c r="L1800" i="12" a="1"/>
  <c r="L1800" i="12" s="1"/>
  <c r="L1784" i="12" a="1"/>
  <c r="L1784" i="12" s="1"/>
  <c r="L1776" i="12" a="1"/>
  <c r="L1776" i="12" s="1"/>
  <c r="L1760" i="12" a="1"/>
  <c r="L1760" i="12" s="1"/>
  <c r="L1744" i="12" a="1"/>
  <c r="L1744" i="12" s="1"/>
  <c r="L1999" i="12" a="1"/>
  <c r="L1999" i="12" s="1"/>
  <c r="L1991" i="12" a="1"/>
  <c r="L1991" i="12" s="1"/>
  <c r="L1983" i="12" a="1"/>
  <c r="L1983" i="12" s="1"/>
  <c r="L1975" i="12" a="1"/>
  <c r="L1975" i="12" s="1"/>
  <c r="L1967" i="12" a="1"/>
  <c r="L1967" i="12" s="1"/>
  <c r="L1959" i="12" a="1"/>
  <c r="L1959" i="12" s="1"/>
  <c r="L1951" i="12" a="1"/>
  <c r="L1951" i="12" s="1"/>
  <c r="L1943" i="12" a="1"/>
  <c r="L1943" i="12" s="1"/>
  <c r="L1935" i="12" a="1"/>
  <c r="L1935" i="12" s="1"/>
  <c r="L1927" i="12" a="1"/>
  <c r="L1927" i="12" s="1"/>
  <c r="L1919" i="12" a="1"/>
  <c r="L1919" i="12" s="1"/>
  <c r="L1911" i="12" a="1"/>
  <c r="L1911" i="12" s="1"/>
  <c r="L1903" i="12" a="1"/>
  <c r="L1903" i="12" s="1"/>
  <c r="L1895" i="12" a="1"/>
  <c r="L1895" i="12" s="1"/>
  <c r="L1887" i="12" a="1"/>
  <c r="L1887" i="12" s="1"/>
  <c r="L1879" i="12" a="1"/>
  <c r="L1879" i="12" s="1"/>
  <c r="L1871" i="12" a="1"/>
  <c r="L1871" i="12" s="1"/>
  <c r="L1863" i="12" a="1"/>
  <c r="L1863" i="12" s="1"/>
  <c r="L1855" i="12" a="1"/>
  <c r="L1855" i="12" s="1"/>
  <c r="L1847" i="12" a="1"/>
  <c r="L1847" i="12" s="1"/>
  <c r="L1839" i="12" a="1"/>
  <c r="L1839" i="12" s="1"/>
  <c r="L1831" i="12" a="1"/>
  <c r="L1831" i="12" s="1"/>
  <c r="L1823" i="12" a="1"/>
  <c r="L1823" i="12" s="1"/>
  <c r="L1815" i="12" a="1"/>
  <c r="L1815" i="12" s="1"/>
  <c r="L1807" i="12" a="1"/>
  <c r="L1807" i="12" s="1"/>
  <c r="L1799" i="12" a="1"/>
  <c r="L1799" i="12" s="1"/>
  <c r="L1791" i="12" a="1"/>
  <c r="L1791" i="12" s="1"/>
  <c r="L1783" i="12" a="1"/>
  <c r="L1783" i="12" s="1"/>
  <c r="L1775" i="12" a="1"/>
  <c r="L1775" i="12" s="1"/>
  <c r="L1767" i="12" a="1"/>
  <c r="L1767" i="12" s="1"/>
  <c r="L1759" i="12" a="1"/>
  <c r="L1759" i="12" s="1"/>
  <c r="L1751" i="12" a="1"/>
  <c r="L1751" i="12" s="1"/>
  <c r="L1743" i="12" a="1"/>
  <c r="L1743" i="12" s="1"/>
  <c r="L1735" i="12" a="1"/>
  <c r="L1735" i="12" s="1"/>
  <c r="L1727" i="12" a="1"/>
  <c r="L1727" i="12" s="1"/>
  <c r="L1719" i="12" a="1"/>
  <c r="L1719" i="12" s="1"/>
  <c r="L1711" i="12" a="1"/>
  <c r="L1711" i="12" s="1"/>
  <c r="L1703" i="12" a="1"/>
  <c r="L1703" i="12" s="1"/>
  <c r="L1695" i="12" a="1"/>
  <c r="L1695" i="12" s="1"/>
  <c r="L1687" i="12" a="1"/>
  <c r="L1687" i="12" s="1"/>
  <c r="L1679" i="12" a="1"/>
  <c r="L1679" i="12" s="1"/>
  <c r="L1671" i="12" a="1"/>
  <c r="L1671" i="12" s="1"/>
  <c r="L1663" i="12" a="1"/>
  <c r="L1663" i="12" s="1"/>
  <c r="L1655" i="12" a="1"/>
  <c r="L1655" i="12" s="1"/>
  <c r="L1647" i="12" a="1"/>
  <c r="L1647" i="12" s="1"/>
  <c r="L1639" i="12" a="1"/>
  <c r="L1639" i="12" s="1"/>
  <c r="L1631" i="12" a="1"/>
  <c r="L1631" i="12" s="1"/>
  <c r="L1623" i="12" a="1"/>
  <c r="L1623" i="12" s="1"/>
  <c r="L1615" i="12" a="1"/>
  <c r="L1615" i="12" s="1"/>
  <c r="L1607" i="12" a="1"/>
  <c r="L1607" i="12" s="1"/>
  <c r="L1599" i="12" a="1"/>
  <c r="L1599" i="12" s="1"/>
  <c r="L1591" i="12" a="1"/>
  <c r="L1591" i="12" s="1"/>
  <c r="L1583" i="12" a="1"/>
  <c r="L1583" i="12" s="1"/>
  <c r="L1575" i="12" a="1"/>
  <c r="L1575" i="12" s="1"/>
  <c r="L1567" i="12" a="1"/>
  <c r="L1567" i="12" s="1"/>
  <c r="L1559" i="12" a="1"/>
  <c r="L1559" i="12" s="1"/>
  <c r="L1551" i="12" a="1"/>
  <c r="L1551" i="12" s="1"/>
  <c r="L1543" i="12" a="1"/>
  <c r="L1543" i="12" s="1"/>
  <c r="L1535" i="12" a="1"/>
  <c r="L1535" i="12" s="1"/>
  <c r="L1527" i="12" a="1"/>
  <c r="L1527" i="12" s="1"/>
  <c r="L1519" i="12" a="1"/>
  <c r="L1519" i="12" s="1"/>
  <c r="L1511" i="12" a="1"/>
  <c r="L1511" i="12" s="1"/>
  <c r="L1503" i="12" a="1"/>
  <c r="L1503" i="12" s="1"/>
  <c r="L1495" i="12" a="1"/>
  <c r="L1495" i="12" s="1"/>
  <c r="L1487" i="12" a="1"/>
  <c r="L1487" i="12" s="1"/>
  <c r="L1479" i="12" a="1"/>
  <c r="L1479" i="12" s="1"/>
  <c r="L1471" i="12" a="1"/>
  <c r="L1471" i="12" s="1"/>
  <c r="L1463" i="12" a="1"/>
  <c r="L1463" i="12" s="1"/>
  <c r="L1455" i="12" a="1"/>
  <c r="L1455" i="12" s="1"/>
  <c r="L1447" i="12" a="1"/>
  <c r="L1447" i="12" s="1"/>
  <c r="L1439" i="12" a="1"/>
  <c r="L1439" i="12" s="1"/>
  <c r="L1431" i="12" a="1"/>
  <c r="L1431" i="12" s="1"/>
  <c r="L1423" i="12" a="1"/>
  <c r="L1423" i="12" s="1"/>
  <c r="L1415" i="12" a="1"/>
  <c r="L1415" i="12" s="1"/>
  <c r="L1407" i="12" a="1"/>
  <c r="L1407" i="12" s="1"/>
  <c r="L1399" i="12" a="1"/>
  <c r="L1399" i="12" s="1"/>
  <c r="L1391" i="12" a="1"/>
  <c r="L1391" i="12" s="1"/>
  <c r="L1383" i="12" a="1"/>
  <c r="L1383" i="12" s="1"/>
  <c r="L1375" i="12" a="1"/>
  <c r="L1375" i="12" s="1"/>
  <c r="L1367" i="12" a="1"/>
  <c r="L1367" i="12" s="1"/>
  <c r="L1359" i="12" a="1"/>
  <c r="L1359" i="12" s="1"/>
  <c r="L1351" i="12" a="1"/>
  <c r="L1351" i="12" s="1"/>
  <c r="L1343" i="12" a="1"/>
  <c r="L1343" i="12" s="1"/>
  <c r="L1335" i="12" a="1"/>
  <c r="L1335" i="12" s="1"/>
  <c r="L1327" i="12" a="1"/>
  <c r="L1327" i="12" s="1"/>
  <c r="L1319" i="12" a="1"/>
  <c r="L1319" i="12" s="1"/>
  <c r="L1311" i="12" a="1"/>
  <c r="L1311" i="12" s="1"/>
  <c r="L1303" i="12" a="1"/>
  <c r="L1303" i="12" s="1"/>
  <c r="L1295" i="12" a="1"/>
  <c r="L1295" i="12" s="1"/>
  <c r="L1287" i="12" a="1"/>
  <c r="L1287" i="12" s="1"/>
  <c r="L1279" i="12" a="1"/>
  <c r="L1279" i="12" s="1"/>
  <c r="L1271" i="12" a="1"/>
  <c r="L1271" i="12" s="1"/>
  <c r="L1263" i="12" a="1"/>
  <c r="L1263" i="12" s="1"/>
  <c r="L1255" i="12" a="1"/>
  <c r="L1255" i="12" s="1"/>
  <c r="L1247" i="12" a="1"/>
  <c r="L1247" i="12" s="1"/>
  <c r="L1239" i="12" a="1"/>
  <c r="L1239" i="12" s="1"/>
  <c r="L1231" i="12" a="1"/>
  <c r="L1231" i="12" s="1"/>
  <c r="L1223" i="12" a="1"/>
  <c r="L1223" i="12" s="1"/>
  <c r="L1215" i="12" a="1"/>
  <c r="L1215" i="12" s="1"/>
  <c r="L1207" i="12" a="1"/>
  <c r="L1207" i="12" s="1"/>
  <c r="L1199" i="12" a="1"/>
  <c r="L1199" i="12" s="1"/>
  <c r="L1191" i="12" a="1"/>
  <c r="L1191" i="12" s="1"/>
  <c r="L1183" i="12" a="1"/>
  <c r="L1183" i="12" s="1"/>
  <c r="L1175" i="12" a="1"/>
  <c r="L1175" i="12" s="1"/>
  <c r="L1167" i="12" a="1"/>
  <c r="L1167" i="12" s="1"/>
  <c r="L1159" i="12" a="1"/>
  <c r="L1159" i="12" s="1"/>
  <c r="L1151" i="12" a="1"/>
  <c r="L1151" i="12" s="1"/>
  <c r="L1143" i="12" a="1"/>
  <c r="L1143" i="12" s="1"/>
  <c r="L1135" i="12" a="1"/>
  <c r="L1135" i="12" s="1"/>
  <c r="L1127" i="12" a="1"/>
  <c r="L1127" i="12" s="1"/>
  <c r="L1119" i="12" a="1"/>
  <c r="L1119" i="12" s="1"/>
  <c r="L1111" i="12" a="1"/>
  <c r="L1111" i="12" s="1"/>
  <c r="L1103" i="12" a="1"/>
  <c r="L1103" i="12" s="1"/>
  <c r="L1095" i="12" a="1"/>
  <c r="L1095" i="12" s="1"/>
  <c r="L1087" i="12" a="1"/>
  <c r="L1087" i="12" s="1"/>
  <c r="L1079" i="12" a="1"/>
  <c r="L1079" i="12" s="1"/>
  <c r="L1071" i="12" a="1"/>
  <c r="L1071" i="12" s="1"/>
  <c r="L1063" i="12" a="1"/>
  <c r="L1063" i="12" s="1"/>
  <c r="L1055" i="12" a="1"/>
  <c r="L1055" i="12" s="1"/>
  <c r="L1047" i="12" a="1"/>
  <c r="L1047" i="12" s="1"/>
  <c r="L1039" i="12" a="1"/>
  <c r="L1039" i="12" s="1"/>
  <c r="L1031" i="12" a="1"/>
  <c r="L1031" i="12" s="1"/>
  <c r="L1023" i="12" a="1"/>
  <c r="L1023" i="12" s="1"/>
  <c r="L1015" i="12" a="1"/>
  <c r="L1015" i="12" s="1"/>
  <c r="L1007" i="12" a="1"/>
  <c r="L1007" i="12" s="1"/>
  <c r="L999" i="12" a="1"/>
  <c r="L999" i="12" s="1"/>
  <c r="L991" i="12" a="1"/>
  <c r="L991" i="12" s="1"/>
  <c r="L983" i="12" a="1"/>
  <c r="L983" i="12" s="1"/>
  <c r="L975" i="12" a="1"/>
  <c r="L975" i="12" s="1"/>
  <c r="L967" i="12" a="1"/>
  <c r="L967" i="12" s="1"/>
  <c r="L959" i="12" a="1"/>
  <c r="L959" i="12" s="1"/>
  <c r="L951" i="12" a="1"/>
  <c r="L951" i="12" s="1"/>
  <c r="L943" i="12" a="1"/>
  <c r="L943" i="12" s="1"/>
  <c r="L935" i="12" a="1"/>
  <c r="L935" i="12" s="1"/>
  <c r="L927" i="12" a="1"/>
  <c r="L927" i="12" s="1"/>
  <c r="L919" i="12" a="1"/>
  <c r="L919" i="12" s="1"/>
  <c r="L911" i="12" a="1"/>
  <c r="L911" i="12" s="1"/>
  <c r="L903" i="12" a="1"/>
  <c r="L903" i="12" s="1"/>
  <c r="L895" i="12" a="1"/>
  <c r="L895" i="12" s="1"/>
  <c r="L887" i="12" a="1"/>
  <c r="L887" i="12" s="1"/>
  <c r="L879" i="12" a="1"/>
  <c r="L879" i="12" s="1"/>
  <c r="L871" i="12" a="1"/>
  <c r="L871" i="12" s="1"/>
  <c r="L863" i="12" a="1"/>
  <c r="L863" i="12" s="1"/>
  <c r="L855" i="12" a="1"/>
  <c r="L855" i="12" s="1"/>
  <c r="L847" i="12" a="1"/>
  <c r="L847" i="12" s="1"/>
  <c r="L839" i="12" a="1"/>
  <c r="L839" i="12" s="1"/>
  <c r="L831" i="12" a="1"/>
  <c r="L831" i="12" s="1"/>
  <c r="L823" i="12" a="1"/>
  <c r="L823" i="12" s="1"/>
  <c r="L815" i="12" a="1"/>
  <c r="L815" i="12" s="1"/>
  <c r="L807" i="12" a="1"/>
  <c r="L807" i="12" s="1"/>
  <c r="L799" i="12" a="1"/>
  <c r="L799" i="12" s="1"/>
  <c r="L791" i="12" a="1"/>
  <c r="L791" i="12" s="1"/>
  <c r="L783" i="12" a="1"/>
  <c r="L783" i="12" s="1"/>
  <c r="L775" i="12" a="1"/>
  <c r="L775" i="12" s="1"/>
  <c r="L767" i="12" a="1"/>
  <c r="L767" i="12" s="1"/>
  <c r="L759" i="12" a="1"/>
  <c r="L759" i="12" s="1"/>
  <c r="L751" i="12" a="1"/>
  <c r="L751" i="12" s="1"/>
  <c r="L743" i="12" a="1"/>
  <c r="L743" i="12" s="1"/>
  <c r="L735" i="12" a="1"/>
  <c r="L735" i="12" s="1"/>
  <c r="L727" i="12" a="1"/>
  <c r="L727" i="12" s="1"/>
  <c r="L719" i="12" a="1"/>
  <c r="L719" i="12" s="1"/>
  <c r="L711" i="12" a="1"/>
  <c r="L711" i="12" s="1"/>
  <c r="L703" i="12" a="1"/>
  <c r="L703" i="12" s="1"/>
  <c r="L695" i="12" a="1"/>
  <c r="L695" i="12" s="1"/>
  <c r="L687" i="12" a="1"/>
  <c r="L687" i="12" s="1"/>
  <c r="L679" i="12" a="1"/>
  <c r="L679" i="12" s="1"/>
  <c r="L671" i="12" a="1"/>
  <c r="L671" i="12" s="1"/>
  <c r="L663" i="12" a="1"/>
  <c r="L663" i="12" s="1"/>
  <c r="L655" i="12" a="1"/>
  <c r="L655" i="12" s="1"/>
  <c r="L647" i="12" a="1"/>
  <c r="L647" i="12" s="1"/>
  <c r="L639" i="12" a="1"/>
  <c r="L639" i="12" s="1"/>
  <c r="L631" i="12" a="1"/>
  <c r="L631" i="12" s="1"/>
  <c r="L623" i="12" a="1"/>
  <c r="L623" i="12" s="1"/>
  <c r="L615" i="12" a="1"/>
  <c r="L615" i="12" s="1"/>
  <c r="L607" i="12" a="1"/>
  <c r="L607" i="12" s="1"/>
  <c r="L599" i="12" a="1"/>
  <c r="L599" i="12" s="1"/>
  <c r="L591" i="12" a="1"/>
  <c r="L591" i="12" s="1"/>
  <c r="L583" i="12" a="1"/>
  <c r="L583" i="12" s="1"/>
  <c r="L575" i="12" a="1"/>
  <c r="L575" i="12" s="1"/>
  <c r="L567" i="12" a="1"/>
  <c r="L567" i="12" s="1"/>
  <c r="L559" i="12" a="1"/>
  <c r="L559" i="12" s="1"/>
  <c r="L551" i="12" a="1"/>
  <c r="L551" i="12" s="1"/>
  <c r="L543" i="12" a="1"/>
  <c r="L543" i="12" s="1"/>
  <c r="L535" i="12" a="1"/>
  <c r="L535" i="12" s="1"/>
  <c r="L527" i="12" a="1"/>
  <c r="L527" i="12" s="1"/>
  <c r="L519" i="12" a="1"/>
  <c r="L519" i="12" s="1"/>
  <c r="L511" i="12" a="1"/>
  <c r="L511" i="12" s="1"/>
  <c r="L503" i="12" a="1"/>
  <c r="L503" i="12" s="1"/>
  <c r="L495" i="12" a="1"/>
  <c r="L495" i="12" s="1"/>
  <c r="L487" i="12" a="1"/>
  <c r="L487" i="12" s="1"/>
  <c r="L479" i="12" a="1"/>
  <c r="L479" i="12" s="1"/>
  <c r="L471" i="12" a="1"/>
  <c r="L471" i="12" s="1"/>
  <c r="L463" i="12" a="1"/>
  <c r="L463" i="12" s="1"/>
  <c r="L455" i="12" a="1"/>
  <c r="L455" i="12" s="1"/>
  <c r="L447" i="12" a="1"/>
  <c r="L447" i="12" s="1"/>
  <c r="L439" i="12" a="1"/>
  <c r="L439" i="12" s="1"/>
  <c r="L431" i="12" a="1"/>
  <c r="L431" i="12" s="1"/>
  <c r="L423" i="12" a="1"/>
  <c r="L423" i="12" s="1"/>
  <c r="L415" i="12" a="1"/>
  <c r="L415" i="12" s="1"/>
  <c r="L407" i="12" a="1"/>
  <c r="L407" i="12" s="1"/>
  <c r="L399" i="12" a="1"/>
  <c r="L399" i="12" s="1"/>
  <c r="L391" i="12" a="1"/>
  <c r="L391" i="12" s="1"/>
  <c r="L383" i="12" a="1"/>
  <c r="L383" i="12" s="1"/>
  <c r="L375" i="12" a="1"/>
  <c r="L375" i="12" s="1"/>
  <c r="L367" i="12" a="1"/>
  <c r="L367" i="12" s="1"/>
  <c r="L359" i="12" a="1"/>
  <c r="L359" i="12" s="1"/>
  <c r="L351" i="12" a="1"/>
  <c r="L351" i="12" s="1"/>
  <c r="L343" i="12" a="1"/>
  <c r="L343" i="12" s="1"/>
  <c r="L335" i="12" a="1"/>
  <c r="L335" i="12" s="1"/>
  <c r="L327" i="12" a="1"/>
  <c r="L327" i="12" s="1"/>
  <c r="L319" i="12" a="1"/>
  <c r="L319" i="12" s="1"/>
  <c r="L311" i="12" a="1"/>
  <c r="L311" i="12" s="1"/>
  <c r="L303" i="12" a="1"/>
  <c r="L303" i="12" s="1"/>
  <c r="L295" i="12" a="1"/>
  <c r="L295" i="12" s="1"/>
  <c r="L287" i="12" a="1"/>
  <c r="L287" i="12" s="1"/>
  <c r="L279" i="12" a="1"/>
  <c r="L279" i="12" s="1"/>
  <c r="L207" i="12" a="1"/>
  <c r="L207" i="12" s="1"/>
  <c r="L199" i="12" a="1"/>
  <c r="L199" i="12" s="1"/>
  <c r="L191" i="12" a="1"/>
  <c r="L191" i="12" s="1"/>
  <c r="L183" i="12" a="1"/>
  <c r="L183" i="12" s="1"/>
  <c r="L175" i="12" a="1"/>
  <c r="L175" i="12" s="1"/>
  <c r="L167" i="12" a="1"/>
  <c r="L167" i="12" s="1"/>
  <c r="L159" i="12" a="1"/>
  <c r="L159" i="12" s="1"/>
  <c r="L151" i="12" a="1"/>
  <c r="L151" i="12" s="1"/>
  <c r="L143" i="12" a="1"/>
  <c r="L143" i="12" s="1"/>
  <c r="L135" i="12" a="1"/>
  <c r="L135" i="12" s="1"/>
  <c r="L127" i="12" a="1"/>
  <c r="L127" i="12" s="1"/>
  <c r="L119" i="12" a="1"/>
  <c r="L119" i="12" s="1"/>
  <c r="L111" i="12" a="1"/>
  <c r="L111" i="12" s="1"/>
  <c r="L103" i="12" a="1"/>
  <c r="L103" i="12" s="1"/>
  <c r="L95" i="12" a="1"/>
  <c r="L95" i="12" s="1"/>
  <c r="L87" i="12" a="1"/>
  <c r="L87" i="12" s="1"/>
  <c r="L79" i="12" a="1"/>
  <c r="L79" i="12" s="1"/>
  <c r="L71" i="12" a="1"/>
  <c r="L71" i="12" s="1"/>
  <c r="L63" i="12" a="1"/>
  <c r="L63" i="12" s="1"/>
  <c r="L55" i="12" a="1"/>
  <c r="L55" i="12" s="1"/>
  <c r="L47" i="12" a="1"/>
  <c r="L47" i="12" s="1"/>
  <c r="L39" i="12" a="1"/>
  <c r="L39" i="12" s="1"/>
  <c r="L31" i="12" a="1"/>
  <c r="L31" i="12" s="1"/>
  <c r="L23" i="12" a="1"/>
  <c r="L23" i="12" s="1"/>
  <c r="L15" i="12" a="1"/>
  <c r="L15" i="12" s="1"/>
  <c r="L7" i="12" a="1"/>
  <c r="L7" i="12" s="1"/>
  <c r="L578" i="12" a="1"/>
  <c r="L578" i="12" s="1"/>
  <c r="L522" i="12" a="1"/>
  <c r="L522" i="12" s="1"/>
  <c r="L466" i="12" a="1"/>
  <c r="L466" i="12" s="1"/>
  <c r="L410" i="12" a="1"/>
  <c r="L410" i="12" s="1"/>
  <c r="L354" i="12" a="1"/>
  <c r="L354" i="12" s="1"/>
  <c r="L306" i="12" a="1"/>
  <c r="L306" i="12" s="1"/>
  <c r="L186" i="12" a="1"/>
  <c r="L186" i="12" s="1"/>
  <c r="L114" i="12" a="1"/>
  <c r="L114" i="12" s="1"/>
  <c r="L26" i="12" a="1"/>
  <c r="L26" i="12" s="1"/>
  <c r="L1960" i="12" a="1"/>
  <c r="L1960" i="12" s="1"/>
  <c r="L1982" i="12" a="1"/>
  <c r="L1982" i="12" s="1"/>
  <c r="L1974" i="12" a="1"/>
  <c r="L1974" i="12" s="1"/>
  <c r="L1966" i="12" a="1"/>
  <c r="L1966" i="12" s="1"/>
  <c r="L1958" i="12" a="1"/>
  <c r="L1958" i="12" s="1"/>
  <c r="L1950" i="12" a="1"/>
  <c r="L1950" i="12" s="1"/>
  <c r="L1942" i="12" a="1"/>
  <c r="L1942" i="12" s="1"/>
  <c r="L1934" i="12" a="1"/>
  <c r="L1934" i="12" s="1"/>
  <c r="L1926" i="12" a="1"/>
  <c r="L1926" i="12" s="1"/>
  <c r="L1918" i="12" a="1"/>
  <c r="L1918" i="12" s="1"/>
  <c r="L1910" i="12" a="1"/>
  <c r="L1910" i="12" s="1"/>
  <c r="L1902" i="12" a="1"/>
  <c r="L1902" i="12" s="1"/>
  <c r="L1894" i="12" a="1"/>
  <c r="L1894" i="12" s="1"/>
  <c r="L1886" i="12" a="1"/>
  <c r="L1886" i="12" s="1"/>
  <c r="L1878" i="12" a="1"/>
  <c r="L1878" i="12" s="1"/>
  <c r="L1870" i="12" a="1"/>
  <c r="L1870" i="12" s="1"/>
  <c r="L1862" i="12" a="1"/>
  <c r="L1862" i="12" s="1"/>
  <c r="L1854" i="12" a="1"/>
  <c r="L1854" i="12" s="1"/>
  <c r="L1846" i="12" a="1"/>
  <c r="L1846" i="12" s="1"/>
  <c r="L1838" i="12" a="1"/>
  <c r="L1838" i="12" s="1"/>
  <c r="L1830" i="12" a="1"/>
  <c r="L1830" i="12" s="1"/>
  <c r="L1822" i="12" a="1"/>
  <c r="L1822" i="12" s="1"/>
  <c r="L1814" i="12" a="1"/>
  <c r="L1814" i="12" s="1"/>
  <c r="L1806" i="12" a="1"/>
  <c r="L1806" i="12" s="1"/>
  <c r="L1798" i="12" a="1"/>
  <c r="L1798" i="12" s="1"/>
  <c r="L1790" i="12" a="1"/>
  <c r="L1790" i="12" s="1"/>
  <c r="L1782" i="12" a="1"/>
  <c r="L1782" i="12" s="1"/>
  <c r="L1774" i="12" a="1"/>
  <c r="L1774" i="12" s="1"/>
  <c r="L1766" i="12" a="1"/>
  <c r="L1766" i="12" s="1"/>
  <c r="L1758" i="12" a="1"/>
  <c r="L1758" i="12" s="1"/>
  <c r="L1750" i="12" a="1"/>
  <c r="L1750" i="12" s="1"/>
  <c r="L1742" i="12" a="1"/>
  <c r="L1742" i="12" s="1"/>
  <c r="L1734" i="12" a="1"/>
  <c r="L1734" i="12" s="1"/>
  <c r="L1726" i="12" a="1"/>
  <c r="L1726" i="12" s="1"/>
  <c r="L1718" i="12" a="1"/>
  <c r="L1718" i="12" s="1"/>
  <c r="L1710" i="12" a="1"/>
  <c r="L1710" i="12" s="1"/>
  <c r="L1702" i="12" a="1"/>
  <c r="L1702" i="12" s="1"/>
  <c r="L1694" i="12" a="1"/>
  <c r="L1694" i="12" s="1"/>
  <c r="L1686" i="12" a="1"/>
  <c r="L1686" i="12" s="1"/>
  <c r="L1678" i="12" a="1"/>
  <c r="L1678" i="12" s="1"/>
  <c r="L1670" i="12" a="1"/>
  <c r="L1670" i="12" s="1"/>
  <c r="L1662" i="12" a="1"/>
  <c r="L1662" i="12" s="1"/>
  <c r="L1654" i="12" a="1"/>
  <c r="L1654" i="12" s="1"/>
  <c r="L1646" i="12" a="1"/>
  <c r="L1646" i="12" s="1"/>
  <c r="L1638" i="12" a="1"/>
  <c r="L1638" i="12" s="1"/>
  <c r="L1630" i="12" a="1"/>
  <c r="L1630" i="12" s="1"/>
  <c r="L1622" i="12" a="1"/>
  <c r="L1622" i="12" s="1"/>
  <c r="L1614" i="12" a="1"/>
  <c r="L1614" i="12" s="1"/>
  <c r="L1606" i="12" a="1"/>
  <c r="L1606" i="12" s="1"/>
  <c r="L1598" i="12" a="1"/>
  <c r="L1598" i="12" s="1"/>
  <c r="L1590" i="12" a="1"/>
  <c r="L1590" i="12" s="1"/>
  <c r="L1582" i="12" a="1"/>
  <c r="L1582" i="12" s="1"/>
  <c r="L1574" i="12" a="1"/>
  <c r="L1574" i="12" s="1"/>
  <c r="L1566" i="12" a="1"/>
  <c r="L1566" i="12" s="1"/>
  <c r="L1558" i="12" a="1"/>
  <c r="L1558" i="12" s="1"/>
  <c r="L1550" i="12" a="1"/>
  <c r="L1550" i="12" s="1"/>
  <c r="L1542" i="12" a="1"/>
  <c r="L1542" i="12" s="1"/>
  <c r="L1534" i="12" a="1"/>
  <c r="L1534" i="12" s="1"/>
  <c r="L1526" i="12" a="1"/>
  <c r="L1526" i="12" s="1"/>
  <c r="L1518" i="12" a="1"/>
  <c r="L1518" i="12" s="1"/>
  <c r="L1510" i="12" a="1"/>
  <c r="L1510" i="12" s="1"/>
  <c r="L1502" i="12" a="1"/>
  <c r="L1502" i="12" s="1"/>
  <c r="L1494" i="12" a="1"/>
  <c r="L1494" i="12" s="1"/>
  <c r="L1486" i="12" a="1"/>
  <c r="L1486" i="12" s="1"/>
  <c r="L1478" i="12" a="1"/>
  <c r="L1478" i="12" s="1"/>
  <c r="L1470" i="12" a="1"/>
  <c r="L1470" i="12" s="1"/>
  <c r="L1462" i="12" a="1"/>
  <c r="L1462" i="12" s="1"/>
  <c r="L1454" i="12" a="1"/>
  <c r="L1454" i="12" s="1"/>
  <c r="L1446" i="12" a="1"/>
  <c r="L1446" i="12" s="1"/>
  <c r="L1438" i="12" a="1"/>
  <c r="L1438" i="12" s="1"/>
  <c r="L1430" i="12" a="1"/>
  <c r="L1430" i="12" s="1"/>
  <c r="L1422" i="12" a="1"/>
  <c r="L1422" i="12" s="1"/>
  <c r="L1414" i="12" a="1"/>
  <c r="L1414" i="12" s="1"/>
  <c r="L1406" i="12" a="1"/>
  <c r="L1406" i="12" s="1"/>
  <c r="L1398" i="12" a="1"/>
  <c r="L1398" i="12" s="1"/>
  <c r="L1390" i="12" a="1"/>
  <c r="L1390" i="12" s="1"/>
  <c r="L1382" i="12" a="1"/>
  <c r="L1382" i="12" s="1"/>
  <c r="L1374" i="12" a="1"/>
  <c r="L1374" i="12" s="1"/>
  <c r="L1366" i="12" a="1"/>
  <c r="L1366" i="12" s="1"/>
  <c r="L1358" i="12" a="1"/>
  <c r="L1358" i="12" s="1"/>
  <c r="L1350" i="12" a="1"/>
  <c r="L1350" i="12" s="1"/>
  <c r="L1342" i="12" a="1"/>
  <c r="L1342" i="12" s="1"/>
  <c r="L1334" i="12" a="1"/>
  <c r="L1334" i="12" s="1"/>
  <c r="L1326" i="12" a="1"/>
  <c r="L1326" i="12" s="1"/>
  <c r="L1318" i="12" a="1"/>
  <c r="L1318" i="12" s="1"/>
  <c r="L1310" i="12" a="1"/>
  <c r="L1310" i="12" s="1"/>
  <c r="L1302" i="12" a="1"/>
  <c r="L1302" i="12" s="1"/>
  <c r="L1294" i="12" a="1"/>
  <c r="L1294" i="12" s="1"/>
  <c r="L1286" i="12" a="1"/>
  <c r="L1286" i="12" s="1"/>
  <c r="L1278" i="12" a="1"/>
  <c r="L1278" i="12" s="1"/>
  <c r="L1270" i="12" a="1"/>
  <c r="L1270" i="12" s="1"/>
  <c r="L1262" i="12" a="1"/>
  <c r="L1262" i="12" s="1"/>
  <c r="L1254" i="12" a="1"/>
  <c r="L1254" i="12" s="1"/>
  <c r="L1246" i="12" a="1"/>
  <c r="L1246" i="12" s="1"/>
  <c r="L1238" i="12" a="1"/>
  <c r="L1238" i="12" s="1"/>
  <c r="L1230" i="12" a="1"/>
  <c r="L1230" i="12" s="1"/>
  <c r="L1222" i="12" a="1"/>
  <c r="L1222" i="12" s="1"/>
  <c r="L1214" i="12" a="1"/>
  <c r="L1214" i="12" s="1"/>
  <c r="L1206" i="12" a="1"/>
  <c r="L1206" i="12" s="1"/>
  <c r="L1198" i="12" a="1"/>
  <c r="L1198" i="12" s="1"/>
  <c r="L1190" i="12" a="1"/>
  <c r="L1190" i="12" s="1"/>
  <c r="L1182" i="12" a="1"/>
  <c r="L1182" i="12" s="1"/>
  <c r="L1174" i="12" a="1"/>
  <c r="L1174" i="12" s="1"/>
  <c r="L1166" i="12" a="1"/>
  <c r="L1166" i="12" s="1"/>
  <c r="L1158" i="12" a="1"/>
  <c r="L1158" i="12" s="1"/>
  <c r="L1150" i="12" a="1"/>
  <c r="L1150" i="12" s="1"/>
  <c r="L1142" i="12" a="1"/>
  <c r="L1142" i="12" s="1"/>
  <c r="L1134" i="12" a="1"/>
  <c r="L1134" i="12" s="1"/>
  <c r="L1126" i="12" a="1"/>
  <c r="L1126" i="12" s="1"/>
  <c r="L1118" i="12" a="1"/>
  <c r="L1118" i="12" s="1"/>
  <c r="L1110" i="12" a="1"/>
  <c r="L1110" i="12" s="1"/>
  <c r="L1102" i="12" a="1"/>
  <c r="L1102" i="12" s="1"/>
  <c r="L1094" i="12" a="1"/>
  <c r="L1094" i="12" s="1"/>
  <c r="L1086" i="12" a="1"/>
  <c r="L1086" i="12" s="1"/>
  <c r="L1078" i="12" a="1"/>
  <c r="L1078" i="12" s="1"/>
  <c r="L1070" i="12" a="1"/>
  <c r="L1070" i="12" s="1"/>
  <c r="L1062" i="12" a="1"/>
  <c r="L1062" i="12" s="1"/>
  <c r="L1054" i="12" a="1"/>
  <c r="L1054" i="12" s="1"/>
  <c r="L1046" i="12" a="1"/>
  <c r="L1046" i="12" s="1"/>
  <c r="L1038" i="12" a="1"/>
  <c r="L1038" i="12" s="1"/>
  <c r="L1030" i="12" a="1"/>
  <c r="L1030" i="12" s="1"/>
  <c r="L1022" i="12" a="1"/>
  <c r="L1022" i="12" s="1"/>
  <c r="L1014" i="12" a="1"/>
  <c r="L1014" i="12" s="1"/>
  <c r="L1006" i="12" a="1"/>
  <c r="L1006" i="12" s="1"/>
  <c r="L998" i="12" a="1"/>
  <c r="L998" i="12" s="1"/>
  <c r="L990" i="12" a="1"/>
  <c r="L990" i="12" s="1"/>
  <c r="L982" i="12" a="1"/>
  <c r="L982" i="12" s="1"/>
  <c r="L974" i="12" a="1"/>
  <c r="L974" i="12" s="1"/>
  <c r="L966" i="12" a="1"/>
  <c r="L966" i="12" s="1"/>
  <c r="L958" i="12" a="1"/>
  <c r="L958" i="12" s="1"/>
  <c r="L950" i="12" a="1"/>
  <c r="L950" i="12" s="1"/>
  <c r="L942" i="12" a="1"/>
  <c r="L942" i="12" s="1"/>
  <c r="L934" i="12" a="1"/>
  <c r="L934" i="12" s="1"/>
  <c r="L926" i="12" a="1"/>
  <c r="L926" i="12" s="1"/>
  <c r="L918" i="12" a="1"/>
  <c r="L918" i="12" s="1"/>
  <c r="L910" i="12" a="1"/>
  <c r="L910" i="12" s="1"/>
  <c r="L902" i="12" a="1"/>
  <c r="L902" i="12" s="1"/>
  <c r="L894" i="12" a="1"/>
  <c r="L894" i="12" s="1"/>
  <c r="L886" i="12" a="1"/>
  <c r="L886" i="12" s="1"/>
  <c r="L878" i="12" a="1"/>
  <c r="L878" i="12" s="1"/>
  <c r="L870" i="12" a="1"/>
  <c r="L870" i="12" s="1"/>
  <c r="L862" i="12" a="1"/>
  <c r="L862" i="12" s="1"/>
  <c r="L854" i="12" a="1"/>
  <c r="L854" i="12" s="1"/>
  <c r="L846" i="12" a="1"/>
  <c r="L846" i="12" s="1"/>
  <c r="L838" i="12" a="1"/>
  <c r="L838" i="12" s="1"/>
  <c r="L830" i="12" a="1"/>
  <c r="L830" i="12" s="1"/>
  <c r="L822" i="12" a="1"/>
  <c r="L822" i="12" s="1"/>
  <c r="L814" i="12" a="1"/>
  <c r="L814" i="12" s="1"/>
  <c r="L806" i="12" a="1"/>
  <c r="L806" i="12" s="1"/>
  <c r="L798" i="12" a="1"/>
  <c r="L798" i="12" s="1"/>
  <c r="L790" i="12" a="1"/>
  <c r="L790" i="12" s="1"/>
  <c r="L782" i="12" a="1"/>
  <c r="L782" i="12" s="1"/>
  <c r="L774" i="12" a="1"/>
  <c r="L774" i="12" s="1"/>
  <c r="L766" i="12" a="1"/>
  <c r="L766" i="12" s="1"/>
  <c r="L758" i="12" a="1"/>
  <c r="L758" i="12" s="1"/>
  <c r="L750" i="12" a="1"/>
  <c r="L750" i="12" s="1"/>
  <c r="L742" i="12" a="1"/>
  <c r="L742" i="12" s="1"/>
  <c r="L734" i="12" a="1"/>
  <c r="L734" i="12" s="1"/>
  <c r="L726" i="12" a="1"/>
  <c r="L726" i="12" s="1"/>
  <c r="L718" i="12" a="1"/>
  <c r="L718" i="12" s="1"/>
  <c r="L710" i="12" a="1"/>
  <c r="L710" i="12" s="1"/>
  <c r="L702" i="12" a="1"/>
  <c r="L702" i="12" s="1"/>
  <c r="L694" i="12" a="1"/>
  <c r="L694" i="12" s="1"/>
  <c r="L686" i="12" a="1"/>
  <c r="L686" i="12" s="1"/>
  <c r="L678" i="12" a="1"/>
  <c r="L678" i="12" s="1"/>
  <c r="L670" i="12" a="1"/>
  <c r="L670" i="12" s="1"/>
  <c r="L662" i="12" a="1"/>
  <c r="L662" i="12" s="1"/>
  <c r="L654" i="12" a="1"/>
  <c r="L654" i="12" s="1"/>
  <c r="L646" i="12" a="1"/>
  <c r="L646" i="12" s="1"/>
  <c r="L638" i="12" a="1"/>
  <c r="L638" i="12" s="1"/>
  <c r="L630" i="12" a="1"/>
  <c r="L630" i="12" s="1"/>
  <c r="L622" i="12" a="1"/>
  <c r="L622" i="12" s="1"/>
  <c r="L614" i="12" a="1"/>
  <c r="L614" i="12" s="1"/>
  <c r="L606" i="12" a="1"/>
  <c r="L606" i="12" s="1"/>
  <c r="L598" i="12" a="1"/>
  <c r="L598" i="12" s="1"/>
  <c r="L590" i="12" a="1"/>
  <c r="L590" i="12" s="1"/>
  <c r="L582" i="12" a="1"/>
  <c r="L582" i="12" s="1"/>
  <c r="L574" i="12" a="1"/>
  <c r="L574" i="12" s="1"/>
  <c r="L566" i="12" a="1"/>
  <c r="L566" i="12" s="1"/>
  <c r="L558" i="12" a="1"/>
  <c r="L558" i="12" s="1"/>
  <c r="L550" i="12" a="1"/>
  <c r="L550" i="12" s="1"/>
  <c r="L542" i="12" a="1"/>
  <c r="L542" i="12" s="1"/>
  <c r="L534" i="12" a="1"/>
  <c r="L534" i="12" s="1"/>
  <c r="L526" i="12" a="1"/>
  <c r="L526" i="12" s="1"/>
  <c r="L518" i="12" a="1"/>
  <c r="L518" i="12" s="1"/>
  <c r="L510" i="12" a="1"/>
  <c r="L510" i="12" s="1"/>
  <c r="L502" i="12" a="1"/>
  <c r="L502" i="12" s="1"/>
  <c r="L494" i="12" a="1"/>
  <c r="L494" i="12" s="1"/>
  <c r="L486" i="12" a="1"/>
  <c r="L486" i="12" s="1"/>
  <c r="L478" i="12" a="1"/>
  <c r="L478" i="12" s="1"/>
  <c r="L470" i="12" a="1"/>
  <c r="L470" i="12" s="1"/>
  <c r="L462" i="12" a="1"/>
  <c r="L462" i="12" s="1"/>
  <c r="L454" i="12" a="1"/>
  <c r="L454" i="12" s="1"/>
  <c r="L446" i="12" a="1"/>
  <c r="L446" i="12" s="1"/>
  <c r="L438" i="12" a="1"/>
  <c r="L438" i="12" s="1"/>
  <c r="L430" i="12" a="1"/>
  <c r="L430" i="12" s="1"/>
  <c r="L422" i="12" a="1"/>
  <c r="L422" i="12" s="1"/>
  <c r="L414" i="12" a="1"/>
  <c r="L414" i="12" s="1"/>
  <c r="L406" i="12" a="1"/>
  <c r="L406" i="12" s="1"/>
  <c r="L398" i="12" a="1"/>
  <c r="L398" i="12" s="1"/>
  <c r="L390" i="12" a="1"/>
  <c r="L390" i="12" s="1"/>
  <c r="L382" i="12" a="1"/>
  <c r="L382" i="12" s="1"/>
  <c r="L374" i="12" a="1"/>
  <c r="L374" i="12" s="1"/>
  <c r="L366" i="12" a="1"/>
  <c r="L366" i="12" s="1"/>
  <c r="L358" i="12" a="1"/>
  <c r="L358" i="12" s="1"/>
  <c r="L350" i="12" a="1"/>
  <c r="L350" i="12" s="1"/>
  <c r="L342" i="12" a="1"/>
  <c r="L342" i="12" s="1"/>
  <c r="L334" i="12" a="1"/>
  <c r="L334" i="12" s="1"/>
  <c r="L326" i="12" a="1"/>
  <c r="L326" i="12" s="1"/>
  <c r="L318" i="12" a="1"/>
  <c r="L318" i="12" s="1"/>
  <c r="L310" i="12" a="1"/>
  <c r="L310" i="12" s="1"/>
  <c r="L302" i="12" a="1"/>
  <c r="L302" i="12" s="1"/>
  <c r="L294" i="12" a="1"/>
  <c r="L294" i="12" s="1"/>
  <c r="L286" i="12" a="1"/>
  <c r="L286" i="12" s="1"/>
  <c r="L278" i="12" a="1"/>
  <c r="L278" i="12" s="1"/>
  <c r="L206" i="12" a="1"/>
  <c r="L206" i="12" s="1"/>
  <c r="L198" i="12" a="1"/>
  <c r="L198" i="12" s="1"/>
  <c r="L190" i="12" a="1"/>
  <c r="L190" i="12" s="1"/>
  <c r="L182" i="12" a="1"/>
  <c r="L182" i="12" s="1"/>
  <c r="L174" i="12" a="1"/>
  <c r="L174" i="12" s="1"/>
  <c r="L166" i="12" a="1"/>
  <c r="L166" i="12" s="1"/>
  <c r="L158" i="12" a="1"/>
  <c r="L158" i="12" s="1"/>
  <c r="L150" i="12" a="1"/>
  <c r="L150" i="12" s="1"/>
  <c r="L142" i="12" a="1"/>
  <c r="L142" i="12" s="1"/>
  <c r="L134" i="12" a="1"/>
  <c r="L134" i="12" s="1"/>
  <c r="L126" i="12" a="1"/>
  <c r="L126" i="12" s="1"/>
  <c r="L118" i="12" a="1"/>
  <c r="L118" i="12" s="1"/>
  <c r="L110" i="12" a="1"/>
  <c r="L110" i="12" s="1"/>
  <c r="L102" i="12" a="1"/>
  <c r="L102" i="12" s="1"/>
  <c r="L94" i="12" a="1"/>
  <c r="L94" i="12" s="1"/>
  <c r="L86" i="12" a="1"/>
  <c r="L86" i="12" s="1"/>
  <c r="L78" i="12" a="1"/>
  <c r="L78" i="12" s="1"/>
  <c r="L70" i="12" a="1"/>
  <c r="L70" i="12" s="1"/>
  <c r="L62" i="12" a="1"/>
  <c r="L62" i="12" s="1"/>
  <c r="L54" i="12" a="1"/>
  <c r="L54" i="12" s="1"/>
  <c r="L46" i="12" a="1"/>
  <c r="L46" i="12" s="1"/>
  <c r="L38" i="12" a="1"/>
  <c r="L38" i="12" s="1"/>
  <c r="L30" i="12" a="1"/>
  <c r="L30" i="12" s="1"/>
  <c r="L22" i="12" a="1"/>
  <c r="L22" i="12" s="1"/>
  <c r="L14" i="12" a="1"/>
  <c r="L14" i="12" s="1"/>
  <c r="L6" i="12" a="1"/>
  <c r="L6" i="12" s="1"/>
  <c r="L586" i="12" a="1"/>
  <c r="L586" i="12" s="1"/>
  <c r="L530" i="12" a="1"/>
  <c r="L530" i="12" s="1"/>
  <c r="L474" i="12" a="1"/>
  <c r="L474" i="12" s="1"/>
  <c r="L418" i="12" a="1"/>
  <c r="L418" i="12" s="1"/>
  <c r="L362" i="12" a="1"/>
  <c r="L362" i="12" s="1"/>
  <c r="L298" i="12" a="1"/>
  <c r="L298" i="12" s="1"/>
  <c r="L178" i="12" a="1"/>
  <c r="L178" i="12" s="1"/>
  <c r="L122" i="12" a="1"/>
  <c r="L122" i="12" s="1"/>
  <c r="L66" i="12" a="1"/>
  <c r="L66" i="12" s="1"/>
  <c r="L1992" i="12" a="1"/>
  <c r="L1992" i="12" s="1"/>
  <c r="L1998" i="12" a="1"/>
  <c r="L1998" i="12" s="1"/>
  <c r="L1989" i="12" a="1"/>
  <c r="L1989" i="12" s="1"/>
  <c r="L1973" i="12" a="1"/>
  <c r="L1973" i="12" s="1"/>
  <c r="L1957" i="12" a="1"/>
  <c r="L1957" i="12" s="1"/>
  <c r="L1949" i="12" a="1"/>
  <c r="L1949" i="12" s="1"/>
  <c r="L1941" i="12" a="1"/>
  <c r="L1941" i="12" s="1"/>
  <c r="L1933" i="12" a="1"/>
  <c r="L1933" i="12" s="1"/>
  <c r="L1925" i="12" a="1"/>
  <c r="L1925" i="12" s="1"/>
  <c r="L1917" i="12" a="1"/>
  <c r="L1917" i="12" s="1"/>
  <c r="L1909" i="12" a="1"/>
  <c r="L1909" i="12" s="1"/>
  <c r="L1901" i="12" a="1"/>
  <c r="L1901" i="12" s="1"/>
  <c r="L1893" i="12" a="1"/>
  <c r="L1893" i="12" s="1"/>
  <c r="L1885" i="12" a="1"/>
  <c r="L1885" i="12" s="1"/>
  <c r="L1877" i="12" a="1"/>
  <c r="L1877" i="12" s="1"/>
  <c r="L1869" i="12" a="1"/>
  <c r="L1869" i="12" s="1"/>
  <c r="L1861" i="12" a="1"/>
  <c r="L1861" i="12" s="1"/>
  <c r="L1853" i="12" a="1"/>
  <c r="L1853" i="12" s="1"/>
  <c r="L1845" i="12" a="1"/>
  <c r="L1845" i="12" s="1"/>
  <c r="L1837" i="12" a="1"/>
  <c r="L1837" i="12" s="1"/>
  <c r="L1829" i="12" a="1"/>
  <c r="L1829" i="12" s="1"/>
  <c r="L1821" i="12" a="1"/>
  <c r="L1821" i="12" s="1"/>
  <c r="L1813" i="12" a="1"/>
  <c r="L1813" i="12" s="1"/>
  <c r="L1805" i="12" a="1"/>
  <c r="L1805" i="12" s="1"/>
  <c r="L1797" i="12" a="1"/>
  <c r="L1797" i="12" s="1"/>
  <c r="L1789" i="12" a="1"/>
  <c r="L1789" i="12" s="1"/>
  <c r="L1781" i="12" a="1"/>
  <c r="L1781" i="12" s="1"/>
  <c r="L1773" i="12" a="1"/>
  <c r="L1773" i="12" s="1"/>
  <c r="L1765" i="12" a="1"/>
  <c r="L1765" i="12" s="1"/>
  <c r="L1757" i="12" a="1"/>
  <c r="L1757" i="12" s="1"/>
  <c r="L1749" i="12" a="1"/>
  <c r="L1749" i="12" s="1"/>
  <c r="L1741" i="12" a="1"/>
  <c r="L1741" i="12" s="1"/>
  <c r="L1733" i="12" a="1"/>
  <c r="L1733" i="12" s="1"/>
  <c r="L1725" i="12" a="1"/>
  <c r="L1725" i="12" s="1"/>
  <c r="L1717" i="12" a="1"/>
  <c r="L1717" i="12" s="1"/>
  <c r="L1709" i="12" a="1"/>
  <c r="L1709" i="12" s="1"/>
  <c r="L1701" i="12" a="1"/>
  <c r="L1701" i="12" s="1"/>
  <c r="L1693" i="12" a="1"/>
  <c r="L1693" i="12" s="1"/>
  <c r="L1685" i="12" a="1"/>
  <c r="L1685" i="12" s="1"/>
  <c r="L1677" i="12" a="1"/>
  <c r="L1677" i="12" s="1"/>
  <c r="L1669" i="12" a="1"/>
  <c r="L1669" i="12" s="1"/>
  <c r="L1661" i="12" a="1"/>
  <c r="L1661" i="12" s="1"/>
  <c r="L1653" i="12" a="1"/>
  <c r="L1653" i="12" s="1"/>
  <c r="L1645" i="12" a="1"/>
  <c r="L1645" i="12" s="1"/>
  <c r="L1637" i="12" a="1"/>
  <c r="L1637" i="12" s="1"/>
  <c r="L1629" i="12" a="1"/>
  <c r="L1629" i="12" s="1"/>
  <c r="L1621" i="12" a="1"/>
  <c r="L1621" i="12" s="1"/>
  <c r="L1613" i="12" a="1"/>
  <c r="L1613" i="12" s="1"/>
  <c r="L1605" i="12" a="1"/>
  <c r="L1605" i="12" s="1"/>
  <c r="L1597" i="12" a="1"/>
  <c r="L1597" i="12" s="1"/>
  <c r="L1589" i="12" a="1"/>
  <c r="L1589" i="12" s="1"/>
  <c r="L1581" i="12" a="1"/>
  <c r="L1581" i="12" s="1"/>
  <c r="L1573" i="12" a="1"/>
  <c r="L1573" i="12" s="1"/>
  <c r="L1565" i="12" a="1"/>
  <c r="L1565" i="12" s="1"/>
  <c r="L1557" i="12" a="1"/>
  <c r="L1557" i="12" s="1"/>
  <c r="L1549" i="12" a="1"/>
  <c r="L1549" i="12" s="1"/>
  <c r="L1541" i="12" a="1"/>
  <c r="L1541" i="12" s="1"/>
  <c r="L1533" i="12" a="1"/>
  <c r="L1533" i="12" s="1"/>
  <c r="L1525" i="12" a="1"/>
  <c r="L1525" i="12" s="1"/>
  <c r="L1517" i="12" a="1"/>
  <c r="L1517" i="12" s="1"/>
  <c r="L1509" i="12" a="1"/>
  <c r="L1509" i="12" s="1"/>
  <c r="L1501" i="12" a="1"/>
  <c r="L1501" i="12" s="1"/>
  <c r="L1493" i="12" a="1"/>
  <c r="L1493" i="12" s="1"/>
  <c r="L1485" i="12" a="1"/>
  <c r="L1485" i="12" s="1"/>
  <c r="L1477" i="12" a="1"/>
  <c r="L1477" i="12" s="1"/>
  <c r="L1469" i="12" a="1"/>
  <c r="L1469" i="12" s="1"/>
  <c r="L1461" i="12" a="1"/>
  <c r="L1461" i="12" s="1"/>
  <c r="L1453" i="12" a="1"/>
  <c r="L1453" i="12" s="1"/>
  <c r="L1445" i="12" a="1"/>
  <c r="L1445" i="12" s="1"/>
  <c r="L1437" i="12" a="1"/>
  <c r="L1437" i="12" s="1"/>
  <c r="L1429" i="12" a="1"/>
  <c r="L1429" i="12" s="1"/>
  <c r="L1421" i="12" a="1"/>
  <c r="L1421" i="12" s="1"/>
  <c r="L1413" i="12" a="1"/>
  <c r="L1413" i="12" s="1"/>
  <c r="L1405" i="12" a="1"/>
  <c r="L1405" i="12" s="1"/>
  <c r="L1397" i="12" a="1"/>
  <c r="L1397" i="12" s="1"/>
  <c r="L1389" i="12" a="1"/>
  <c r="L1389" i="12" s="1"/>
  <c r="L1381" i="12" a="1"/>
  <c r="L1381" i="12" s="1"/>
  <c r="L1373" i="12" a="1"/>
  <c r="L1373" i="12" s="1"/>
  <c r="L1365" i="12" a="1"/>
  <c r="L1365" i="12" s="1"/>
  <c r="L1357" i="12" a="1"/>
  <c r="L1357" i="12" s="1"/>
  <c r="L1349" i="12" a="1"/>
  <c r="L1349" i="12" s="1"/>
  <c r="L1341" i="12" a="1"/>
  <c r="L1341" i="12" s="1"/>
  <c r="L1333" i="12" a="1"/>
  <c r="L1333" i="12" s="1"/>
  <c r="L1325" i="12" a="1"/>
  <c r="L1325" i="12" s="1"/>
  <c r="L1317" i="12" a="1"/>
  <c r="L1317" i="12" s="1"/>
  <c r="L1309" i="12" a="1"/>
  <c r="L1309" i="12" s="1"/>
  <c r="L1301" i="12" a="1"/>
  <c r="L1301" i="12" s="1"/>
  <c r="L1293" i="12" a="1"/>
  <c r="L1293" i="12" s="1"/>
  <c r="L1285" i="12" a="1"/>
  <c r="L1285" i="12" s="1"/>
  <c r="L1277" i="12" a="1"/>
  <c r="L1277" i="12" s="1"/>
  <c r="L1269" i="12" a="1"/>
  <c r="L1269" i="12" s="1"/>
  <c r="L1261" i="12" a="1"/>
  <c r="L1261" i="12" s="1"/>
  <c r="L1253" i="12" a="1"/>
  <c r="L1253" i="12" s="1"/>
  <c r="L1245" i="12" a="1"/>
  <c r="L1245" i="12" s="1"/>
  <c r="L1237" i="12" a="1"/>
  <c r="L1237" i="12" s="1"/>
  <c r="L1229" i="12" a="1"/>
  <c r="L1229" i="12" s="1"/>
  <c r="L1221" i="12" a="1"/>
  <c r="L1221" i="12" s="1"/>
  <c r="L1213" i="12" a="1"/>
  <c r="L1213" i="12" s="1"/>
  <c r="L1205" i="12" a="1"/>
  <c r="L1205" i="12" s="1"/>
  <c r="L1197" i="12" a="1"/>
  <c r="L1197" i="12" s="1"/>
  <c r="L1189" i="12" a="1"/>
  <c r="L1189" i="12" s="1"/>
  <c r="L1181" i="12" a="1"/>
  <c r="L1181" i="12" s="1"/>
  <c r="L1173" i="12" a="1"/>
  <c r="L1173" i="12" s="1"/>
  <c r="L1165" i="12" a="1"/>
  <c r="L1165" i="12" s="1"/>
  <c r="L1157" i="12" a="1"/>
  <c r="L1157" i="12" s="1"/>
  <c r="L1149" i="12" a="1"/>
  <c r="L1149" i="12" s="1"/>
  <c r="L1141" i="12" a="1"/>
  <c r="L1141" i="12" s="1"/>
  <c r="L1133" i="12" a="1"/>
  <c r="L1133" i="12" s="1"/>
  <c r="L1125" i="12" a="1"/>
  <c r="L1125" i="12" s="1"/>
  <c r="L1117" i="12" a="1"/>
  <c r="L1117" i="12" s="1"/>
  <c r="L1109" i="12" a="1"/>
  <c r="L1109" i="12" s="1"/>
  <c r="L1101" i="12" a="1"/>
  <c r="L1101" i="12" s="1"/>
  <c r="L1093" i="12" a="1"/>
  <c r="L1093" i="12" s="1"/>
  <c r="L1085" i="12" a="1"/>
  <c r="L1085" i="12" s="1"/>
  <c r="L1077" i="12" a="1"/>
  <c r="L1077" i="12" s="1"/>
  <c r="L1069" i="12" a="1"/>
  <c r="L1069" i="12" s="1"/>
  <c r="L1061" i="12" a="1"/>
  <c r="L1061" i="12" s="1"/>
  <c r="L1053" i="12" a="1"/>
  <c r="L1053" i="12" s="1"/>
  <c r="L1045" i="12" a="1"/>
  <c r="L1045" i="12" s="1"/>
  <c r="L1037" i="12" a="1"/>
  <c r="L1037" i="12" s="1"/>
  <c r="L1029" i="12" a="1"/>
  <c r="L1029" i="12" s="1"/>
  <c r="L1021" i="12" a="1"/>
  <c r="L1021" i="12" s="1"/>
  <c r="L1013" i="12" a="1"/>
  <c r="L1013" i="12" s="1"/>
  <c r="L1005" i="12" a="1"/>
  <c r="L1005" i="12" s="1"/>
  <c r="L997" i="12" a="1"/>
  <c r="L997" i="12" s="1"/>
  <c r="L989" i="12" a="1"/>
  <c r="L989" i="12" s="1"/>
  <c r="L981" i="12" a="1"/>
  <c r="L981" i="12" s="1"/>
  <c r="L973" i="12" a="1"/>
  <c r="L973" i="12" s="1"/>
  <c r="L965" i="12" a="1"/>
  <c r="L965" i="12" s="1"/>
  <c r="L957" i="12" a="1"/>
  <c r="L957" i="12" s="1"/>
  <c r="L949" i="12" a="1"/>
  <c r="L949" i="12" s="1"/>
  <c r="L941" i="12" a="1"/>
  <c r="L941" i="12" s="1"/>
  <c r="L933" i="12" a="1"/>
  <c r="L933" i="12" s="1"/>
  <c r="L925" i="12" a="1"/>
  <c r="L925" i="12" s="1"/>
  <c r="L917" i="12" a="1"/>
  <c r="L917" i="12" s="1"/>
  <c r="L909" i="12" a="1"/>
  <c r="L909" i="12" s="1"/>
  <c r="L901" i="12" a="1"/>
  <c r="L901" i="12" s="1"/>
  <c r="L893" i="12" a="1"/>
  <c r="L893" i="12" s="1"/>
  <c r="L885" i="12" a="1"/>
  <c r="L885" i="12" s="1"/>
  <c r="L877" i="12" a="1"/>
  <c r="L877" i="12" s="1"/>
  <c r="L869" i="12" a="1"/>
  <c r="L869" i="12" s="1"/>
  <c r="L861" i="12" a="1"/>
  <c r="L861" i="12" s="1"/>
  <c r="L853" i="12" a="1"/>
  <c r="L853" i="12" s="1"/>
  <c r="L845" i="12" a="1"/>
  <c r="L845" i="12" s="1"/>
  <c r="L837" i="12" a="1"/>
  <c r="L837" i="12" s="1"/>
  <c r="L829" i="12" a="1"/>
  <c r="L829" i="12" s="1"/>
  <c r="L821" i="12" a="1"/>
  <c r="L821" i="12" s="1"/>
  <c r="L813" i="12" a="1"/>
  <c r="L813" i="12" s="1"/>
  <c r="L805" i="12" a="1"/>
  <c r="L805" i="12" s="1"/>
  <c r="L797" i="12" a="1"/>
  <c r="L797" i="12" s="1"/>
  <c r="L789" i="12" a="1"/>
  <c r="L789" i="12" s="1"/>
  <c r="L781" i="12" a="1"/>
  <c r="L781" i="12" s="1"/>
  <c r="L773" i="12" a="1"/>
  <c r="L773" i="12" s="1"/>
  <c r="L765" i="12" a="1"/>
  <c r="L765" i="12" s="1"/>
  <c r="L757" i="12" a="1"/>
  <c r="L757" i="12" s="1"/>
  <c r="L749" i="12" a="1"/>
  <c r="L749" i="12" s="1"/>
  <c r="L741" i="12" a="1"/>
  <c r="L741" i="12" s="1"/>
  <c r="L733" i="12" a="1"/>
  <c r="L733" i="12" s="1"/>
  <c r="L725" i="12" a="1"/>
  <c r="L725" i="12" s="1"/>
  <c r="L717" i="12" a="1"/>
  <c r="L717" i="12" s="1"/>
  <c r="L709" i="12" a="1"/>
  <c r="L709" i="12" s="1"/>
  <c r="L701" i="12" a="1"/>
  <c r="L701" i="12" s="1"/>
  <c r="L693" i="12" a="1"/>
  <c r="L693" i="12" s="1"/>
  <c r="L685" i="12" a="1"/>
  <c r="L685" i="12" s="1"/>
  <c r="L677" i="12" a="1"/>
  <c r="L677" i="12" s="1"/>
  <c r="L669" i="12" a="1"/>
  <c r="L669" i="12" s="1"/>
  <c r="L661" i="12" a="1"/>
  <c r="L661" i="12" s="1"/>
  <c r="L653" i="12" a="1"/>
  <c r="L653" i="12" s="1"/>
  <c r="L645" i="12" a="1"/>
  <c r="L645" i="12" s="1"/>
  <c r="L637" i="12" a="1"/>
  <c r="L637" i="12" s="1"/>
  <c r="L629" i="12" a="1"/>
  <c r="L629" i="12" s="1"/>
  <c r="L621" i="12" a="1"/>
  <c r="L621" i="12" s="1"/>
  <c r="L613" i="12" a="1"/>
  <c r="L613" i="12" s="1"/>
  <c r="L605" i="12" a="1"/>
  <c r="L605" i="12" s="1"/>
  <c r="L597" i="12" a="1"/>
  <c r="L597" i="12" s="1"/>
  <c r="L589" i="12" a="1"/>
  <c r="L589" i="12" s="1"/>
  <c r="L581" i="12" a="1"/>
  <c r="L581" i="12" s="1"/>
  <c r="L573" i="12" a="1"/>
  <c r="L573" i="12" s="1"/>
  <c r="L565" i="12" a="1"/>
  <c r="L565" i="12" s="1"/>
  <c r="L557" i="12" a="1"/>
  <c r="L557" i="12" s="1"/>
  <c r="L549" i="12" a="1"/>
  <c r="L549" i="12" s="1"/>
  <c r="L541" i="12" a="1"/>
  <c r="L541" i="12" s="1"/>
  <c r="L533" i="12" a="1"/>
  <c r="L533" i="12" s="1"/>
  <c r="L525" i="12" a="1"/>
  <c r="L525" i="12" s="1"/>
  <c r="L517" i="12" a="1"/>
  <c r="L517" i="12" s="1"/>
  <c r="L509" i="12" a="1"/>
  <c r="L509" i="12" s="1"/>
  <c r="L501" i="12" a="1"/>
  <c r="L501" i="12" s="1"/>
  <c r="L493" i="12" a="1"/>
  <c r="L493" i="12" s="1"/>
  <c r="L485" i="12" a="1"/>
  <c r="L485" i="12" s="1"/>
  <c r="L477" i="12" a="1"/>
  <c r="L477" i="12" s="1"/>
  <c r="L469" i="12" a="1"/>
  <c r="L469" i="12" s="1"/>
  <c r="L461" i="12" a="1"/>
  <c r="L461" i="12" s="1"/>
  <c r="L453" i="12" a="1"/>
  <c r="L453" i="12" s="1"/>
  <c r="L445" i="12" a="1"/>
  <c r="L445" i="12" s="1"/>
  <c r="L437" i="12" a="1"/>
  <c r="L437" i="12" s="1"/>
  <c r="L429" i="12" a="1"/>
  <c r="L429" i="12" s="1"/>
  <c r="L421" i="12" a="1"/>
  <c r="L421" i="12" s="1"/>
  <c r="L413" i="12" a="1"/>
  <c r="L413" i="12" s="1"/>
  <c r="L405" i="12" a="1"/>
  <c r="L405" i="12" s="1"/>
  <c r="L397" i="12" a="1"/>
  <c r="L397" i="12" s="1"/>
  <c r="L389" i="12" a="1"/>
  <c r="L389" i="12" s="1"/>
  <c r="L381" i="12" a="1"/>
  <c r="L381" i="12" s="1"/>
  <c r="L373" i="12" a="1"/>
  <c r="L373" i="12" s="1"/>
  <c r="L365" i="12" a="1"/>
  <c r="L365" i="12" s="1"/>
  <c r="L357" i="12" a="1"/>
  <c r="L357" i="12" s="1"/>
  <c r="L349" i="12" a="1"/>
  <c r="L349" i="12" s="1"/>
  <c r="L341" i="12" a="1"/>
  <c r="L341" i="12" s="1"/>
  <c r="L333" i="12" a="1"/>
  <c r="L333" i="12" s="1"/>
  <c r="L325" i="12" a="1"/>
  <c r="L325" i="12" s="1"/>
  <c r="L317" i="12" a="1"/>
  <c r="L317" i="12" s="1"/>
  <c r="L309" i="12" a="1"/>
  <c r="L309" i="12" s="1"/>
  <c r="L301" i="12" a="1"/>
  <c r="L301" i="12" s="1"/>
  <c r="L293" i="12" a="1"/>
  <c r="L293" i="12" s="1"/>
  <c r="L285" i="12" a="1"/>
  <c r="L285" i="12" s="1"/>
  <c r="L205" i="12" a="1"/>
  <c r="L205" i="12" s="1"/>
  <c r="L197" i="12" a="1"/>
  <c r="L197" i="12" s="1"/>
  <c r="L189" i="12" a="1"/>
  <c r="L189" i="12" s="1"/>
  <c r="L181" i="12" a="1"/>
  <c r="L181" i="12" s="1"/>
  <c r="L173" i="12" a="1"/>
  <c r="L173" i="12" s="1"/>
  <c r="L165" i="12" a="1"/>
  <c r="L165" i="12" s="1"/>
  <c r="L157" i="12" a="1"/>
  <c r="L157" i="12" s="1"/>
  <c r="L149" i="12" a="1"/>
  <c r="L149" i="12" s="1"/>
  <c r="L141" i="12" a="1"/>
  <c r="L141" i="12" s="1"/>
  <c r="L133" i="12" a="1"/>
  <c r="L133" i="12" s="1"/>
  <c r="L125" i="12" a="1"/>
  <c r="L125" i="12" s="1"/>
  <c r="L117" i="12" a="1"/>
  <c r="L117" i="12" s="1"/>
  <c r="L109" i="12" a="1"/>
  <c r="L109" i="12" s="1"/>
  <c r="L101" i="12" a="1"/>
  <c r="L101" i="12" s="1"/>
  <c r="L93" i="12" a="1"/>
  <c r="L93" i="12" s="1"/>
  <c r="L85" i="12" a="1"/>
  <c r="L85" i="12" s="1"/>
  <c r="L77" i="12" a="1"/>
  <c r="L77" i="12" s="1"/>
  <c r="L69" i="12" a="1"/>
  <c r="L69" i="12" s="1"/>
  <c r="L61" i="12" a="1"/>
  <c r="L61" i="12" s="1"/>
  <c r="L53" i="12" a="1"/>
  <c r="L53" i="12" s="1"/>
  <c r="L45" i="12" a="1"/>
  <c r="L45" i="12" s="1"/>
  <c r="L37" i="12" a="1"/>
  <c r="L37" i="12" s="1"/>
  <c r="L29" i="12" a="1"/>
  <c r="L29" i="12" s="1"/>
  <c r="L21" i="12" a="1"/>
  <c r="L21" i="12" s="1"/>
  <c r="L13" i="12" a="1"/>
  <c r="L13" i="12" s="1"/>
  <c r="L5" i="12" a="1"/>
  <c r="L5" i="12" s="1"/>
  <c r="E2002" i="14"/>
  <c r="L2003" i="12" a="1"/>
  <c r="L2003" i="12" s="1"/>
  <c r="E2001" i="14"/>
  <c r="L2002" i="12" a="1"/>
  <c r="L2002" i="12" s="1"/>
  <c r="K2002" i="14" a="1"/>
  <c r="K2001" i="14" a="1"/>
  <c r="K2001" i="14" l="1"/>
  <c r="K2002" i="14"/>
  <c r="V17" i="25"/>
  <c r="V16" i="25" l="1"/>
  <c r="V18" i="25" s="1"/>
  <c r="B12" i="24" l="1"/>
  <c r="V20" i="25" l="1"/>
  <c r="B16" i="24" s="1"/>
  <c r="V22" i="25" s="1"/>
  <c r="V21" i="25" l="1"/>
  <c r="V23" i="25" s="1"/>
  <c r="B18" i="24" l="1"/>
  <c r="V25" i="25"/>
  <c r="L4" i="12" a="1"/>
  <c r="L4" i="12" s="1"/>
  <c r="B20" i="24" l="1"/>
  <c r="B24" i="24" s="1" a="1"/>
  <c r="B24" i="24" s="1"/>
  <c r="V24" i="25"/>
  <c r="N1327" i="14" l="1" a="1"/>
  <c r="D204" i="14" a="1"/>
  <c r="F368" i="14" a="1"/>
  <c r="I956" i="14" a="1"/>
  <c r="J772" i="14" a="1"/>
  <c r="M866" i="14" a="1"/>
  <c r="F1085" i="14" a="1"/>
  <c r="N1770" i="14" a="1"/>
  <c r="J1139" i="14" a="1"/>
  <c r="I727" i="14" a="1"/>
  <c r="F100" i="14" a="1"/>
  <c r="M1740" i="14" a="1"/>
  <c r="L1596" i="14" a="1"/>
  <c r="C1481" i="14" a="1"/>
  <c r="K1178" i="14" a="1"/>
  <c r="I461" i="14" a="1"/>
  <c r="A631" i="14" a="1"/>
  <c r="G1791" i="14" a="1"/>
  <c r="K1884" i="14" a="1"/>
  <c r="A572" i="14" a="1"/>
  <c r="B1235" i="14" a="1"/>
  <c r="L785" i="14" a="1"/>
  <c r="E352" i="14" a="1"/>
  <c r="L960" i="14" a="1"/>
  <c r="E409" i="14" a="1"/>
  <c r="B1406" i="14" a="1"/>
  <c r="J1622" i="14" a="1"/>
  <c r="D1751" i="14" a="1"/>
  <c r="F337" i="14" a="1"/>
  <c r="B1155" i="14" a="1"/>
  <c r="L803" i="14" a="1"/>
  <c r="I588" i="14" a="1"/>
  <c r="L85" i="14" a="1"/>
  <c r="D871" i="14" a="1"/>
  <c r="M1146" i="14" a="1"/>
  <c r="N993" i="14" a="1"/>
  <c r="B163" i="14" a="1"/>
  <c r="D1588" i="14" a="1"/>
  <c r="I249" i="14" a="1"/>
  <c r="E457" i="14" a="1"/>
  <c r="E1684" i="14" a="1"/>
  <c r="H115" i="14" a="1"/>
  <c r="J1271" i="14" a="1"/>
  <c r="L315" i="14" a="1"/>
  <c r="G1541" i="14" a="1"/>
  <c r="C365" i="14" a="1"/>
  <c r="N1579" i="14" a="1"/>
  <c r="C1289" i="14" a="1"/>
  <c r="M1439" i="14" a="1"/>
  <c r="N78" i="14" a="1"/>
  <c r="F1787" i="14" a="1"/>
  <c r="A724" i="14" a="1"/>
  <c r="B1795" i="14" a="1"/>
  <c r="E1844" i="14" a="1"/>
  <c r="C1020" i="14" a="1"/>
  <c r="H432" i="14" a="1"/>
  <c r="H335" i="14" a="1"/>
  <c r="F1751" i="14" a="1"/>
  <c r="E181" i="14" a="1"/>
  <c r="F101" i="14" a="1"/>
  <c r="C411" i="14" a="1"/>
  <c r="M1849" i="14" a="1"/>
  <c r="C1161" i="14" a="1"/>
  <c r="H1470" i="14" a="1"/>
  <c r="G133" i="14" a="1"/>
  <c r="O1810" i="14" a="1"/>
  <c r="K1665" i="14" a="1"/>
  <c r="I965" i="14" a="1"/>
  <c r="F797" i="14" a="1"/>
  <c r="D1349" i="14" a="1"/>
  <c r="E340" i="14" a="1"/>
  <c r="I89" i="14" a="1"/>
  <c r="A361" i="14" a="1"/>
  <c r="C1554" i="14" a="1"/>
  <c r="K715" i="14" a="1"/>
  <c r="N888" i="14" a="1"/>
  <c r="E529" i="14" a="1"/>
  <c r="M1909" i="14" a="1"/>
  <c r="B1114" i="14" a="1"/>
  <c r="K1114" i="14" a="1"/>
  <c r="N1933" i="14" a="1"/>
  <c r="G629" i="14" a="1"/>
  <c r="E1641" i="14" a="1"/>
  <c r="E1066" i="14" a="1"/>
  <c r="E410" i="14" a="1"/>
  <c r="K535" i="14" a="1"/>
  <c r="G754" i="14" a="1"/>
  <c r="L1237" i="14" a="1"/>
  <c r="J1464" i="14" a="1"/>
  <c r="F343" i="14" a="1"/>
  <c r="N1643" i="14" a="1"/>
  <c r="L1688" i="14" a="1"/>
  <c r="L1501" i="14" a="1"/>
  <c r="H1537" i="14" a="1"/>
  <c r="I1311" i="14" a="1"/>
  <c r="M1457" i="14" a="1"/>
  <c r="K717" i="14" a="1"/>
  <c r="K1989" i="14" a="1"/>
  <c r="B469" i="14" a="1"/>
  <c r="J582" i="14" a="1"/>
  <c r="F1747" i="14" a="1"/>
  <c r="I1852" i="14" a="1"/>
  <c r="F595" i="14" a="1"/>
  <c r="K373" i="14" a="1"/>
  <c r="J417" i="14" a="1"/>
  <c r="M7" i="14" a="1"/>
  <c r="M1513" i="14" a="1"/>
  <c r="D1191" i="14" a="1"/>
  <c r="C1876" i="14" a="1"/>
  <c r="O1902" i="14" a="1"/>
  <c r="I866" i="14" a="1"/>
  <c r="K1493" i="14" a="1"/>
  <c r="N1236" i="14" a="1"/>
  <c r="M1170" i="14" a="1"/>
  <c r="M141" i="14" a="1"/>
  <c r="F74" i="14" a="1"/>
  <c r="N263" i="14" a="1"/>
  <c r="G1192" i="14" a="1"/>
  <c r="F1190" i="14" a="1"/>
  <c r="A612" i="14" a="1"/>
  <c r="C1546" i="14" a="1"/>
  <c r="C1446" i="14" a="1"/>
  <c r="D108" i="14" a="1"/>
  <c r="D457" i="14" a="1"/>
  <c r="C613" i="14" a="1"/>
  <c r="G924" i="14" a="1"/>
  <c r="K476" i="14" a="1"/>
  <c r="K182" i="14" a="1"/>
  <c r="G38" i="14" a="1"/>
  <c r="I1360" i="14" a="1"/>
  <c r="O1048" i="14" a="1"/>
  <c r="F1018" i="14" a="1"/>
  <c r="L218" i="14" a="1"/>
  <c r="E301" i="14" a="1"/>
  <c r="F587" i="14" a="1"/>
  <c r="E129" i="14" a="1"/>
  <c r="G530" i="14" a="1"/>
  <c r="B410" i="14" a="1"/>
  <c r="G1751" i="14" a="1"/>
  <c r="N954" i="14" a="1"/>
  <c r="I1873" i="14" a="1"/>
  <c r="C1430" i="14" a="1"/>
  <c r="E1910" i="14" a="1"/>
  <c r="M225" i="14" a="1"/>
  <c r="A303" i="14" a="1"/>
  <c r="F52" i="14" a="1"/>
  <c r="L1230" i="14" a="1"/>
  <c r="K613" i="14" a="1"/>
  <c r="E1994" i="14" a="1"/>
  <c r="E556" i="14" a="1"/>
  <c r="C609" i="14" a="1"/>
  <c r="B1695" i="14" a="1"/>
  <c r="C1234" i="14" a="1"/>
  <c r="A1357" i="14" a="1"/>
  <c r="G987" i="14" a="1"/>
  <c r="O1973" i="14" a="1"/>
  <c r="C999" i="14" a="1"/>
  <c r="G994" i="14" a="1"/>
  <c r="L797" i="14" a="1"/>
  <c r="M177" i="14" a="1"/>
  <c r="C1297" i="14" a="1"/>
  <c r="K1867" i="14" a="1"/>
  <c r="O498" i="14" a="1"/>
  <c r="H1947" i="14" a="1"/>
  <c r="E691" i="14" a="1"/>
  <c r="C234" i="14" a="1"/>
  <c r="B1931" i="14" a="1"/>
  <c r="E1698" i="14" a="1"/>
  <c r="K934" i="14" a="1"/>
  <c r="F1241" i="14" a="1"/>
  <c r="I1614" i="14" a="1"/>
  <c r="N1914" i="14" a="1"/>
  <c r="I695" i="14" a="1"/>
  <c r="M1997" i="14" a="1"/>
  <c r="A1962" i="14" a="1"/>
  <c r="E70" i="14" a="1"/>
  <c r="M659" i="14" a="1"/>
  <c r="G1795" i="14" a="1"/>
  <c r="A1382" i="14" a="1"/>
  <c r="D1509" i="14" a="1"/>
  <c r="D1554" i="14" a="1"/>
  <c r="R2" i="13" a="1"/>
  <c r="G1276" i="14" a="1"/>
  <c r="E1977" i="14" a="1"/>
  <c r="B1140" i="14" a="1"/>
  <c r="L652" i="14" a="1"/>
  <c r="K1771" i="14" a="1"/>
  <c r="C600" i="14" a="1"/>
  <c r="E597" i="14" a="1"/>
  <c r="F72" i="14" a="1"/>
  <c r="B1971" i="14" a="1"/>
  <c r="F19" i="14" a="1"/>
  <c r="A214" i="14" a="1"/>
  <c r="D363" i="14" a="1"/>
  <c r="F684" i="14" a="1"/>
  <c r="K89" i="14" a="1"/>
  <c r="M450" i="14" a="1"/>
  <c r="J1437" i="14" a="1"/>
  <c r="N1293" i="14" a="1"/>
  <c r="C1625" i="14" a="1"/>
  <c r="K1589" i="14" a="1"/>
  <c r="M311" i="14" a="1"/>
  <c r="O583" i="14" a="1"/>
  <c r="H413" i="14" a="1"/>
  <c r="N1074" i="14" a="1"/>
  <c r="E1424" i="14" a="1"/>
  <c r="I1561" i="14" a="1"/>
  <c r="N1282" i="14" a="1"/>
  <c r="C831" i="14" a="1"/>
  <c r="N1605" i="14" a="1"/>
  <c r="F493" i="14" a="1"/>
  <c r="D938" i="14" a="1"/>
  <c r="D757" i="14" a="1"/>
  <c r="A1983" i="14" a="1"/>
  <c r="A959" i="14" a="1"/>
  <c r="A536" i="14" a="1"/>
  <c r="O685" i="14" a="1"/>
  <c r="G1252" i="14" a="1"/>
  <c r="D357" i="14" a="1"/>
  <c r="L1318" i="14" a="1"/>
  <c r="D380" i="14" a="1"/>
  <c r="L718" i="14" a="1"/>
  <c r="J423" i="14" a="1"/>
  <c r="O1594" i="14" a="1"/>
  <c r="H540" i="14" a="1"/>
  <c r="E640" i="14" a="1"/>
  <c r="G371" i="14" a="1"/>
  <c r="G1069" i="14" a="1"/>
  <c r="F459" i="14" a="1"/>
  <c r="A1105" i="14" a="1"/>
  <c r="O247" i="14" a="1"/>
  <c r="D1664" i="14" a="1"/>
  <c r="G1073" i="14" a="1"/>
  <c r="L1250" i="14" a="1"/>
  <c r="L956" i="14" a="1"/>
  <c r="G1138" i="14" a="1"/>
  <c r="F878" i="14" a="1"/>
  <c r="L1578" i="14" a="1"/>
  <c r="B1544" i="14" a="1"/>
  <c r="L1537" i="14" a="1"/>
  <c r="E186" i="14" a="1"/>
  <c r="E1000" i="14" a="1"/>
  <c r="J572" i="14" a="1"/>
  <c r="D1245" i="14" a="1"/>
  <c r="C63" i="14" a="1"/>
  <c r="G1395" i="14" a="1"/>
  <c r="A1657" i="14" a="1"/>
  <c r="D86" i="14" a="1"/>
  <c r="I1425" i="14" a="1"/>
  <c r="C1253" i="14" a="1"/>
  <c r="K915" i="14" a="1"/>
  <c r="G436" i="14" a="1"/>
  <c r="H444" i="14" a="1"/>
  <c r="K1593" i="14" a="1"/>
  <c r="B172" i="14" a="1"/>
  <c r="I644" i="14" a="1"/>
  <c r="M657" i="14" a="1"/>
  <c r="I693" i="14" a="1"/>
  <c r="B126" i="14" a="1"/>
  <c r="I1917" i="14" a="1"/>
  <c r="M1366" i="14" a="1"/>
  <c r="B176" i="14" a="1"/>
  <c r="N801" i="14" a="1"/>
  <c r="J821" i="14" a="1"/>
  <c r="H604" i="14" a="1"/>
  <c r="I312" i="14" a="1"/>
  <c r="B223" i="14" a="1"/>
  <c r="N1275" i="14" a="1"/>
  <c r="F255" i="14" a="1"/>
  <c r="J791" i="14" a="1"/>
  <c r="C1262" i="14" a="1"/>
  <c r="D207" i="14" a="1"/>
  <c r="A1300" i="14" a="1"/>
  <c r="A403" i="14" a="1"/>
  <c r="K570" i="14" a="1"/>
  <c r="K116" i="14" a="1"/>
  <c r="A1138" i="14" a="1"/>
  <c r="G35" i="14" a="1"/>
  <c r="C1989" i="14" a="1"/>
  <c r="J1183" i="14" a="1"/>
  <c r="D1665" i="14" a="1"/>
  <c r="L1721" i="14" a="1"/>
  <c r="G225" i="14" a="1"/>
  <c r="O55" i="14" a="1"/>
  <c r="G478" i="14" a="1"/>
  <c r="O725" i="14" a="1"/>
  <c r="I546" i="14" a="1"/>
  <c r="L38" i="14" a="1"/>
  <c r="L901" i="14" a="1"/>
  <c r="E1315" i="14" a="1"/>
  <c r="E666" i="14" a="1"/>
  <c r="K1855" i="14" a="1"/>
  <c r="G1577" i="14" a="1"/>
  <c r="J531" i="14" a="1"/>
  <c r="H959" i="14" a="1"/>
  <c r="N657" i="14" a="1"/>
  <c r="L717" i="14" a="1"/>
  <c r="O1086" i="14" a="1"/>
  <c r="N567" i="14" a="1"/>
  <c r="A727" i="14" a="1"/>
  <c r="E1428" i="14" a="1"/>
  <c r="D1057" i="14" a="1"/>
  <c r="O1259" i="14" a="1"/>
  <c r="J216" i="14" a="1"/>
  <c r="G1453" i="14" a="1"/>
  <c r="G1118" i="14" a="1"/>
  <c r="A1197" i="14" a="1"/>
  <c r="B748" i="14" a="1"/>
  <c r="F817" i="14" a="1"/>
  <c r="I339" i="14" a="1"/>
  <c r="D88" i="14" a="1"/>
  <c r="D806" i="14" a="1"/>
  <c r="J614" i="14" a="1"/>
  <c r="I1915" i="14" a="1"/>
  <c r="L446" i="14" a="1"/>
  <c r="M1988" i="14" a="1"/>
  <c r="C1733" i="14" a="1"/>
  <c r="O921" i="14" a="1"/>
  <c r="O1285" i="14" a="1"/>
  <c r="H1443" i="14" a="1"/>
  <c r="N296" i="14" a="1"/>
  <c r="C204" i="14" a="1"/>
  <c r="E906" i="14" a="1"/>
  <c r="G310" i="14" a="1"/>
  <c r="G1670" i="14" a="1"/>
  <c r="O1316" i="14" a="1"/>
  <c r="G49" i="14" a="1"/>
  <c r="K572" i="14" a="1"/>
  <c r="E1767" i="14" a="1"/>
  <c r="N460" i="14" a="1"/>
  <c r="L151" i="14" a="1"/>
  <c r="C618" i="14" a="1"/>
  <c r="J503" i="14" a="1"/>
  <c r="D1114" i="14" a="1"/>
  <c r="H317" i="14" a="1"/>
  <c r="G315" i="14" a="1"/>
  <c r="C1682" i="14" a="1"/>
  <c r="G1329" i="14" a="1"/>
  <c r="C1952" i="14" a="1"/>
  <c r="N1529" i="14" a="1"/>
  <c r="O1113" i="14" a="1"/>
  <c r="N467" i="14" a="1"/>
  <c r="G602" i="14" a="1"/>
  <c r="J158" i="14" a="1"/>
  <c r="M721" i="14" a="1"/>
  <c r="D1527" i="14" a="1"/>
  <c r="D1845" i="14" a="1"/>
  <c r="C1669" i="14" a="1"/>
  <c r="C1496" i="14" a="1"/>
  <c r="K632" i="14" a="1"/>
  <c r="O248" i="14" a="1"/>
  <c r="L1084" i="14" a="1"/>
  <c r="N975" i="14" a="1"/>
  <c r="L1662" i="14" a="1"/>
  <c r="C826" i="14" a="1"/>
  <c r="K1366" i="14" a="1"/>
  <c r="I314" i="14" a="1"/>
  <c r="J1472" i="14" a="1"/>
  <c r="K1962" i="14" a="1"/>
  <c r="M1273" i="14" a="1"/>
  <c r="E904" i="14" a="1"/>
  <c r="D10" i="14" a="1"/>
  <c r="O1737" i="14" a="1"/>
  <c r="J1784" i="14" a="1"/>
  <c r="B92" i="14" a="1"/>
  <c r="A1897" i="14" a="1"/>
  <c r="C1122" i="14" a="1"/>
  <c r="K108" i="14" a="1"/>
  <c r="C1349" i="14" a="1"/>
  <c r="H345" i="14" a="1"/>
  <c r="B514" i="14" a="1"/>
  <c r="A161" i="14" a="1"/>
  <c r="N1263" i="14" a="1"/>
  <c r="E1676" i="14" a="1"/>
  <c r="D126" i="14" a="1"/>
  <c r="M1977" i="14" a="1"/>
  <c r="A848" i="14" a="1"/>
  <c r="F1827" i="14" a="1"/>
  <c r="F835" i="14" a="1"/>
  <c r="A1178" i="14" a="1"/>
  <c r="D30" i="14" a="1"/>
  <c r="L1748" i="14" a="1"/>
  <c r="K1729" i="14" a="1"/>
  <c r="D1725" i="14" a="1"/>
  <c r="E383" i="14" a="1"/>
  <c r="D497" i="14" a="1"/>
  <c r="C315" i="14" a="1"/>
  <c r="A1787" i="14" a="1"/>
  <c r="A531" i="14" a="1"/>
  <c r="C1314" i="14" a="1"/>
  <c r="M1822" i="14" a="1"/>
  <c r="B219" i="14" a="1"/>
  <c r="D1932" i="14" a="1"/>
  <c r="F182" i="14" a="1"/>
  <c r="I1417" i="14" a="1"/>
  <c r="D1217" i="14" a="1"/>
  <c r="F1620" i="14" a="1"/>
  <c r="O1564" i="14" a="1"/>
  <c r="H290" i="14" a="1"/>
  <c r="H812" i="14" a="1"/>
  <c r="K486" i="14" a="1"/>
  <c r="A542" i="14" a="1"/>
  <c r="G483" i="14" a="1"/>
  <c r="E1269" i="14" a="1"/>
  <c r="O437" i="14" a="1"/>
  <c r="M929" i="14" a="1"/>
  <c r="D1462" i="14" a="1"/>
  <c r="I1189" i="14" a="1"/>
  <c r="A1183" i="14" a="1"/>
  <c r="J70" i="14" a="1"/>
  <c r="C867" i="14" a="1"/>
  <c r="L268" i="14" a="1"/>
  <c r="B1018" i="14" a="1"/>
  <c r="J600" i="14" a="1"/>
  <c r="I510" i="14" a="1"/>
  <c r="E1722" i="14" a="1"/>
  <c r="D691" i="14" a="1"/>
  <c r="O655" i="14" a="1"/>
  <c r="M1053" i="14" a="1"/>
  <c r="J865" i="14" a="1"/>
  <c r="K163" i="14" a="1"/>
  <c r="E600" i="14" a="1"/>
  <c r="B914" i="14" a="1"/>
  <c r="G1492" i="14" a="1"/>
  <c r="D461" i="14" a="1"/>
  <c r="M605" i="14" a="1"/>
  <c r="L1842" i="14" a="1"/>
  <c r="G1997" i="14" a="1"/>
  <c r="A1448" i="14" a="1"/>
  <c r="B237" i="14" a="1"/>
  <c r="L136" i="14" a="1"/>
  <c r="H1082" i="14" a="1"/>
  <c r="J764" i="14" a="1"/>
  <c r="I1792" i="14" a="1"/>
  <c r="B726" i="14" a="1"/>
  <c r="I1493" i="14" a="1"/>
  <c r="N874" i="14" a="1"/>
  <c r="L90" i="14" a="1"/>
  <c r="C522" i="14" a="1"/>
  <c r="B51" i="14" a="1"/>
  <c r="F1173" i="14" a="1"/>
  <c r="H1435" i="14" a="1"/>
  <c r="M759" i="14" a="1"/>
  <c r="M943" i="14" a="1"/>
  <c r="N585" i="14" a="1"/>
  <c r="G1691" i="14" a="1"/>
  <c r="K866" i="14" a="1"/>
  <c r="I176" i="14" a="1"/>
  <c r="F1835" i="14" a="1"/>
  <c r="D125" i="14" a="1"/>
  <c r="O194" i="14" a="1"/>
  <c r="E1398" i="14" a="1"/>
  <c r="G1734" i="14" a="1"/>
  <c r="A215" i="14" a="1"/>
  <c r="I731" i="14" a="1"/>
  <c r="F380" i="14" a="1"/>
  <c r="A1515" i="14" a="1"/>
  <c r="N463" i="14" a="1"/>
  <c r="A1075" i="14" a="1"/>
  <c r="F1974" i="14" a="1"/>
  <c r="G974" i="14" a="1"/>
  <c r="C409" i="14" a="1"/>
  <c r="J663" i="14" a="1"/>
  <c r="B1840" i="14" a="1"/>
  <c r="A965" i="14" a="1"/>
  <c r="K1229" i="14" a="1"/>
  <c r="M1397" i="14" a="1"/>
  <c r="A1879" i="14" a="1"/>
  <c r="C498" i="14" a="1"/>
  <c r="L656" i="14" a="1"/>
  <c r="M53" i="14" a="1"/>
  <c r="L1989" i="14" a="1"/>
  <c r="E1314" i="14" a="1"/>
  <c r="K1193" i="14" a="1"/>
  <c r="D98" i="14" a="1"/>
  <c r="H836" i="14" a="1"/>
  <c r="J1562" i="14" a="1"/>
  <c r="O796" i="14" a="1"/>
  <c r="L1503" i="14" a="1"/>
  <c r="K221" i="14" a="1"/>
  <c r="D406" i="14" a="1"/>
  <c r="G355" i="14" a="1"/>
  <c r="E338" i="14" a="1"/>
  <c r="B1697" i="14" a="1"/>
  <c r="N880" i="14" a="1"/>
  <c r="A257" i="14" a="1"/>
  <c r="L969" i="14" a="1"/>
  <c r="N1424" i="14" a="1"/>
  <c r="D384" i="14" a="1"/>
  <c r="A1136" i="14" a="1"/>
  <c r="H1130" i="14" a="1"/>
  <c r="D284" i="14" a="1"/>
  <c r="C860" i="14" a="1"/>
  <c r="N1448" i="14" a="1"/>
  <c r="L759" i="14" a="1"/>
  <c r="F1081" i="14" a="1"/>
  <c r="L735" i="14" a="1"/>
  <c r="E1928" i="14" a="1"/>
  <c r="G1093" i="14" a="1"/>
  <c r="B1361" i="14" a="1"/>
  <c r="O494" i="14" a="1"/>
  <c r="O843" i="14" a="1"/>
  <c r="H249" i="14" a="1"/>
  <c r="B423" i="14" a="1"/>
  <c r="D375" i="14" a="1"/>
  <c r="K1247" i="14" a="1"/>
  <c r="B680" i="14" a="1"/>
  <c r="A370" i="14" a="1"/>
  <c r="C632" i="14" a="1"/>
  <c r="K752" i="14" a="1"/>
  <c r="H149" i="14" a="1"/>
  <c r="N1542" i="14" a="1"/>
  <c r="N161" i="14" a="1"/>
  <c r="H1617" i="14" a="1"/>
  <c r="E662" i="14" a="1"/>
  <c r="D678" i="14" a="1"/>
  <c r="K1456" i="14" a="1"/>
  <c r="F1786" i="14" a="1"/>
  <c r="B1132" i="14" a="1"/>
  <c r="M823" i="14" a="1"/>
  <c r="A1014" i="14" a="1"/>
  <c r="N1794" i="14" a="1"/>
  <c r="K1354" i="14" a="1"/>
  <c r="G1121" i="14" a="1"/>
  <c r="I1005" i="14" a="1"/>
  <c r="B980" i="14" a="1"/>
  <c r="H689" i="14" a="1"/>
  <c r="G989" i="14" a="1"/>
  <c r="K1109" i="14" a="1"/>
  <c r="B1766" i="14" a="1"/>
  <c r="B1234" i="14" a="1"/>
  <c r="C259" i="14" a="1"/>
  <c r="I41" i="14" a="1"/>
  <c r="C704" i="14" a="1"/>
  <c r="C177" i="14" a="1"/>
  <c r="I1000" i="14" a="1"/>
  <c r="J999" i="14" a="1"/>
  <c r="N497" i="14" a="1"/>
  <c r="F1946" i="14" a="1"/>
  <c r="B451" i="14" a="1"/>
  <c r="A1633" i="14" a="1"/>
  <c r="A1637" i="14" a="1"/>
  <c r="I1549" i="14" a="1"/>
  <c r="H701" i="14" a="1"/>
  <c r="J1099" i="14" a="1"/>
  <c r="K1127" i="14" a="1"/>
  <c r="N1372" i="14" a="1"/>
  <c r="N1208" i="14" a="1"/>
  <c r="F525" i="14" a="1"/>
  <c r="D1404" i="14" a="1"/>
  <c r="G744" i="14" a="1"/>
  <c r="A616" i="14" a="1"/>
  <c r="E1474" i="14" a="1"/>
  <c r="H498" i="14" a="1"/>
  <c r="J617" i="14" a="1"/>
  <c r="G1684" i="14" a="1"/>
  <c r="M1352" i="14" a="1"/>
  <c r="O1738" i="14" a="1"/>
  <c r="I1339" i="14" a="1"/>
  <c r="H1502" i="14" a="1"/>
  <c r="L181" i="14" a="1"/>
  <c r="K1776" i="14" a="1"/>
  <c r="K672" i="14" a="1"/>
  <c r="G1058" i="14" a="1"/>
  <c r="D422" i="14" a="1"/>
  <c r="K1512" i="14" a="1"/>
  <c r="J1002" i="14" a="1"/>
  <c r="L1589" i="14" a="1"/>
  <c r="J752" i="14" a="1"/>
  <c r="K815" i="14" a="1"/>
  <c r="A341" i="14" a="1"/>
  <c r="M1054" i="14" a="1"/>
  <c r="F1612" i="14" a="1"/>
  <c r="E518" i="14" a="1"/>
  <c r="D1695" i="14" a="1"/>
  <c r="H1747" i="14" a="1"/>
  <c r="O536" i="14" a="1"/>
  <c r="A1561" i="14" a="1"/>
  <c r="J1181" i="14" a="1"/>
  <c r="J161" i="14" a="1"/>
  <c r="H1015" i="14" a="1"/>
  <c r="L1972" i="14" a="1"/>
  <c r="C1394" i="14" a="1"/>
  <c r="C1568" i="14" a="1"/>
  <c r="B1097" i="14" a="1"/>
  <c r="F1508" i="14" a="1"/>
  <c r="B609" i="14" a="1"/>
  <c r="A1721" i="14" a="1"/>
  <c r="M28" i="14" a="1"/>
  <c r="O992" i="14" a="1"/>
  <c r="D84" i="14" a="1"/>
  <c r="D1582" i="14" a="1"/>
  <c r="O1847" i="14" a="1"/>
  <c r="O691" i="14" a="1"/>
  <c r="M40" i="14" a="1"/>
  <c r="E270" i="14" a="1"/>
  <c r="E81" i="14" a="1"/>
  <c r="M58" i="14" a="1"/>
  <c r="D652" i="14" a="1"/>
  <c r="N517" i="14" a="1"/>
  <c r="M1177" i="14" a="1"/>
  <c r="N403" i="14" a="1"/>
  <c r="D1003" i="14" a="1"/>
  <c r="J1714" i="14" a="1"/>
  <c r="O1962" i="14" a="1"/>
  <c r="J1383" i="14" a="1"/>
  <c r="C1514" i="14" a="1"/>
  <c r="F1003" i="14" a="1"/>
  <c r="E1512" i="14" a="1"/>
  <c r="J552" i="14" a="1"/>
  <c r="G1225" i="14" a="1"/>
  <c r="C387" i="14" a="1"/>
  <c r="N196" i="14" a="1"/>
  <c r="F933" i="14" a="1"/>
  <c r="L599" i="14" a="1"/>
  <c r="I526" i="14" a="1"/>
  <c r="D1183" i="14" a="1"/>
  <c r="F440" i="14" a="1"/>
  <c r="F1237" i="14" a="1"/>
  <c r="I1674" i="14" a="1"/>
  <c r="B1508" i="14" a="1"/>
  <c r="E1119" i="14" a="1"/>
  <c r="I781" i="14" a="1"/>
  <c r="F349" i="14" a="1"/>
  <c r="N862" i="14" a="1"/>
  <c r="I1078" i="14" a="1"/>
  <c r="O100" i="14" a="1"/>
  <c r="H193" i="14" a="1"/>
  <c r="D1831" i="14" a="1"/>
  <c r="F1523" i="14" a="1"/>
  <c r="D351" i="14" a="1"/>
  <c r="I902" i="14" a="1"/>
  <c r="A1659" i="14" a="1"/>
  <c r="A1717" i="14" a="1"/>
  <c r="H1279" i="14" a="1"/>
  <c r="O459" i="14" a="1"/>
  <c r="B1256" i="14" a="1"/>
  <c r="I484" i="14" a="1"/>
  <c r="K1802" i="14" a="1"/>
  <c r="O1509" i="14" a="1"/>
  <c r="K488" i="14" a="1"/>
  <c r="N132" i="14" a="1"/>
  <c r="I753" i="14" a="1"/>
  <c r="C726" i="14" a="1"/>
  <c r="A517" i="14" a="1"/>
  <c r="E1072" i="14" a="1"/>
  <c r="J1800" i="14" a="1"/>
  <c r="E613" i="14" a="1"/>
  <c r="F1514" i="14" a="1"/>
  <c r="I1404" i="14" a="1"/>
  <c r="C959" i="14" a="1"/>
  <c r="J1283" i="14" a="1"/>
  <c r="O770" i="14" a="1"/>
  <c r="M1588" i="14" a="1"/>
  <c r="F1421" i="14" a="1"/>
  <c r="F27" i="14" a="1"/>
  <c r="M811" i="14" a="1"/>
  <c r="B705" i="14" a="1"/>
  <c r="G1108" i="14" a="1"/>
  <c r="B732" i="14" a="1"/>
  <c r="B606" i="14" a="1"/>
  <c r="F1733" i="14" a="1"/>
  <c r="E1556" i="14" a="1"/>
  <c r="E1312" i="14" a="1"/>
  <c r="C847" i="14" a="1"/>
  <c r="O1219" i="14" a="1"/>
  <c r="L1593" i="14" a="1"/>
  <c r="B15" i="14" a="1"/>
  <c r="G1865" i="14" a="1"/>
  <c r="H1669" i="14" a="1"/>
  <c r="A61" i="14" a="1"/>
  <c r="H1236" i="14" a="1"/>
  <c r="N1489" i="14" a="1"/>
  <c r="O582" i="14" a="1"/>
  <c r="N1829" i="14" a="1"/>
  <c r="A451" i="14" a="1"/>
  <c r="K1925" i="14" a="1"/>
  <c r="M1862" i="14" a="1"/>
  <c r="D215" i="14" a="1"/>
  <c r="M1165" i="14" a="1"/>
  <c r="O14" i="14" a="1"/>
  <c r="J520" i="14" a="1"/>
  <c r="F1800" i="14" a="1"/>
  <c r="B679" i="14" a="1"/>
  <c r="C1915" i="14" a="1"/>
  <c r="N789" i="14" a="1"/>
  <c r="N1143" i="14" a="1"/>
  <c r="K895" i="14" a="1"/>
  <c r="M1649" i="14" a="1"/>
  <c r="G1153" i="14" a="1"/>
  <c r="A198" i="14" a="1"/>
  <c r="G82" i="14" a="1"/>
  <c r="D411" i="14" a="1"/>
  <c r="N1876" i="14" a="1"/>
  <c r="E406" i="14" a="1"/>
  <c r="F266" i="14" a="1"/>
  <c r="N1811" i="14" a="1"/>
  <c r="F1259" i="14" a="1"/>
  <c r="G1638" i="14" a="1"/>
  <c r="L1137" i="14" a="1"/>
  <c r="C1163" i="14" a="1"/>
  <c r="B1231" i="14" a="1"/>
  <c r="I1552" i="14" a="1"/>
  <c r="H1246" i="14" a="1"/>
  <c r="E176" i="14" a="1"/>
  <c r="C1239" i="14" a="1"/>
  <c r="O631" i="14" a="1"/>
  <c r="K112" i="14" a="1"/>
  <c r="A467" i="14" a="1"/>
  <c r="C560" i="14" a="1"/>
  <c r="I248" i="14" a="1"/>
  <c r="J449" i="14" a="1"/>
  <c r="G615" i="14" a="1"/>
  <c r="M1614" i="14" a="1"/>
  <c r="B720" i="14" a="1"/>
  <c r="O1531" i="14" a="1"/>
  <c r="H57" i="14" a="1"/>
  <c r="L823" i="14" a="1"/>
  <c r="D878" i="14" a="1"/>
  <c r="C1555" i="14" a="1"/>
  <c r="B1477" i="14" a="1"/>
  <c r="J445" i="14" a="1"/>
  <c r="M48" i="14" a="1"/>
  <c r="B896" i="14" a="1"/>
  <c r="L818" i="14" a="1"/>
  <c r="K1381" i="14" a="1"/>
  <c r="A1351" i="14" a="1"/>
  <c r="H308" i="14" a="1"/>
  <c r="F1006" i="14" a="1"/>
  <c r="O1796" i="14" a="1"/>
  <c r="E1970" i="14" a="1"/>
  <c r="D1254" i="14" a="1"/>
  <c r="G1962" i="14" a="1"/>
  <c r="F1027" i="14" a="1"/>
  <c r="F998" i="14" a="1"/>
  <c r="N788" i="14" a="1"/>
  <c r="D717" i="14" a="1"/>
  <c r="O1604" i="14" a="1"/>
  <c r="G96" i="14" a="1"/>
  <c r="L1199" i="14" a="1"/>
  <c r="O1306" i="14" a="1"/>
  <c r="J269" i="14" a="1"/>
  <c r="N1822" i="14" a="1"/>
  <c r="C971" i="14" a="1"/>
  <c r="J1732" i="14" a="1"/>
  <c r="M1903" i="14" a="1"/>
  <c r="A742" i="14" a="1"/>
  <c r="H1779" i="14" a="1"/>
  <c r="F741" i="14" a="1"/>
  <c r="B1587" i="14" a="1"/>
  <c r="B140" i="14" a="1"/>
  <c r="F1001" i="14" a="1"/>
  <c r="L1714" i="14" a="1"/>
  <c r="N1767" i="14" a="1"/>
  <c r="M675" i="14" a="1"/>
  <c r="B512" i="14" a="1"/>
  <c r="E905" i="14" a="1"/>
  <c r="E1864" i="14" a="1"/>
  <c r="H456" i="14" a="1"/>
  <c r="A1234" i="14" a="1"/>
  <c r="O475" i="14" a="1"/>
  <c r="E1342" i="14" a="1"/>
  <c r="M723" i="14" a="1"/>
  <c r="G502" i="14" a="1"/>
  <c r="G10" i="14" a="1"/>
  <c r="F1335" i="14" a="1"/>
  <c r="L1247" i="14" a="1"/>
  <c r="J324" i="14" a="1"/>
  <c r="G1485" i="14" a="1"/>
  <c r="O707" i="14" a="1"/>
  <c r="K201" i="14" a="1"/>
  <c r="D1702" i="14" a="1"/>
  <c r="M286" i="14" a="1"/>
  <c r="K1202" i="14" a="1"/>
  <c r="J136" i="14" a="1"/>
  <c r="H871" i="14" a="1"/>
  <c r="H1007" i="14" a="1"/>
  <c r="A369" i="14" a="1"/>
  <c r="O1623" i="14" a="1"/>
  <c r="I983" i="14" a="1"/>
  <c r="G576" i="14" a="1"/>
  <c r="K470" i="14" a="1"/>
  <c r="M1298" i="14" a="1"/>
  <c r="G1692" i="14" a="1"/>
  <c r="B1126" i="14" a="1"/>
  <c r="B604" i="14" a="1"/>
  <c r="F593" i="14" a="1"/>
  <c r="B1387" i="14" a="1"/>
  <c r="J1762" i="14" a="1"/>
  <c r="M244" i="14" a="1"/>
  <c r="F788" i="14" a="1"/>
  <c r="A1779" i="14" a="1"/>
  <c r="B1442" i="14" a="1"/>
  <c r="N360" i="14" a="1"/>
  <c r="J909" i="14" a="1"/>
  <c r="F1684" i="14" a="1"/>
  <c r="D1954" i="14" a="1"/>
  <c r="L357" i="14" a="1"/>
  <c r="J901" i="14" a="1"/>
  <c r="G1294" i="14" a="1"/>
  <c r="H1480" i="14" a="1"/>
  <c r="C1119" i="14" a="1"/>
  <c r="O1271" i="14" a="1"/>
  <c r="I1138" i="14" a="1"/>
  <c r="J1265" i="14" a="1"/>
  <c r="J723" i="14" a="1"/>
  <c r="N1203" i="14" a="1"/>
  <c r="H40" i="14" a="1"/>
  <c r="F1701" i="14" a="1"/>
  <c r="I399" i="14" a="1"/>
  <c r="I1161" i="14" a="1"/>
  <c r="E793" i="14" a="1"/>
  <c r="C897" i="14" a="1"/>
  <c r="J1956" i="14" a="1"/>
  <c r="N28" i="14" a="1"/>
  <c r="O1096" i="14" a="1"/>
  <c r="F881" i="14" a="1"/>
  <c r="L767" i="14" a="1"/>
  <c r="A698" i="14" a="1"/>
  <c r="I1480" i="14" a="1"/>
  <c r="D1715" i="14" a="1"/>
  <c r="E369" i="14" a="1"/>
  <c r="M1483" i="14" a="1"/>
  <c r="E343" i="14" a="1"/>
  <c r="K84" i="14" a="1"/>
  <c r="H1855" i="14" a="1"/>
  <c r="O1970" i="14" a="1"/>
  <c r="B1012" i="14" a="1"/>
  <c r="C1032" i="14" a="1"/>
  <c r="O1362" i="14" a="1"/>
  <c r="A15" i="14" a="1"/>
  <c r="O696" i="14" a="1"/>
  <c r="B540" i="14" a="1"/>
  <c r="H1590" i="14" a="1"/>
  <c r="K1938" i="14" a="1"/>
  <c r="D1095" i="14" a="1"/>
  <c r="K686" i="14" a="1"/>
  <c r="J1070" i="14" a="1"/>
  <c r="I116" i="14" a="1"/>
  <c r="D182" i="14" a="1"/>
  <c r="E948" i="14" a="1"/>
  <c r="G1535" i="14" a="1"/>
  <c r="I46" i="14" a="1"/>
  <c r="L188" i="14" a="1"/>
  <c r="F1060" i="14" a="1"/>
  <c r="D1590" i="14" a="1"/>
  <c r="K1851" i="14" a="1"/>
  <c r="K1847" i="14" a="1"/>
  <c r="O1164" i="14" a="1"/>
  <c r="G1596" i="14" a="1"/>
  <c r="L946" i="14" a="1"/>
  <c r="H1891" i="14" a="1"/>
  <c r="H157" i="14" a="1"/>
  <c r="A1370" i="14" a="1"/>
  <c r="I1904" i="14" a="1"/>
  <c r="K1177" i="14" a="1"/>
  <c r="F831" i="14" a="1"/>
  <c r="M473" i="14" a="1"/>
  <c r="K1357" i="14" a="1"/>
  <c r="G857" i="14" a="1"/>
  <c r="B60" i="14" a="1"/>
  <c r="F156" i="14" a="1"/>
  <c r="H511" i="14" a="1"/>
  <c r="B1799" i="14" a="1"/>
  <c r="E1351" i="14" a="1"/>
  <c r="I48" i="14" a="1"/>
  <c r="H1517" i="14" a="1"/>
  <c r="L262" i="14" a="1"/>
  <c r="D848" i="14" a="1"/>
  <c r="N718" i="14" a="1"/>
  <c r="E128" i="14" a="1"/>
  <c r="F217" i="14" a="1"/>
  <c r="J3" i="14" a="1"/>
  <c r="J1540" i="14" a="1"/>
  <c r="K958" i="14" a="1"/>
  <c r="M895" i="14" a="1"/>
  <c r="O1505" i="14" a="1"/>
  <c r="I581" i="14" a="1"/>
  <c r="F1962" i="14" a="1"/>
  <c r="A371" i="14" a="1"/>
  <c r="J1720" i="14" a="1"/>
  <c r="B338" i="14" a="1"/>
  <c r="M1020" i="14" a="1"/>
  <c r="N5" i="14" a="1"/>
  <c r="I1988" i="14" a="1"/>
  <c r="N1843" i="14" a="1"/>
  <c r="D1125" i="14" a="1"/>
  <c r="J1529" i="14" a="1"/>
  <c r="J590" i="14" a="1"/>
  <c r="D28" i="14" a="1"/>
  <c r="M402" i="14" a="1"/>
  <c r="M840" i="14" a="1"/>
  <c r="K1144" i="14" a="1"/>
  <c r="K1649" i="14" a="1"/>
  <c r="G1554" i="14" a="1"/>
  <c r="A180" i="14" a="1"/>
  <c r="J652" i="14" a="1"/>
  <c r="M912" i="14" a="1"/>
  <c r="L1197" i="14" a="1"/>
  <c r="M1468" i="14" a="1"/>
  <c r="F1232" i="14" a="1"/>
  <c r="L1142" i="14" a="1"/>
  <c r="A690" i="14" a="1"/>
  <c r="E657" i="14" a="1"/>
  <c r="A317" i="14" a="1"/>
  <c r="E1041" i="14" a="1"/>
  <c r="F1836" i="14" a="1"/>
  <c r="I113" i="14" a="1"/>
  <c r="G1060" i="14" a="1"/>
  <c r="O1143" i="14" a="1"/>
  <c r="J1857" i="14" a="1"/>
  <c r="N1099" i="14" a="1"/>
  <c r="K1922" i="14" a="1"/>
  <c r="K294" i="14" a="1"/>
  <c r="C1389" i="14" a="1"/>
  <c r="N210" i="14" a="1"/>
  <c r="K1873" i="14" a="1"/>
  <c r="M1376" i="14" a="1"/>
  <c r="A1269" i="14" a="1"/>
  <c r="K703" i="14" a="1"/>
  <c r="E1146" i="14" a="1"/>
  <c r="C1422" i="14" a="1"/>
  <c r="E642" i="14" a="1"/>
  <c r="N30" i="14" a="1"/>
  <c r="N52" i="14" a="1"/>
  <c r="K1903" i="14" a="1"/>
  <c r="A1445" i="14" a="1"/>
  <c r="L1437" i="14" a="1"/>
  <c r="I1687" i="14" a="1"/>
  <c r="F1796" i="14" a="1"/>
  <c r="B1977" i="14" a="1"/>
  <c r="G1598" i="14" a="1"/>
  <c r="E1591" i="14" a="1"/>
  <c r="A229" i="14" a="1"/>
  <c r="H16" i="14" a="1"/>
  <c r="B1229" i="14" a="1"/>
  <c r="H1165" i="14" a="1"/>
  <c r="M1982" i="14" a="1"/>
  <c r="H508" i="14" a="1"/>
  <c r="N106" i="14" a="1"/>
  <c r="A893" i="14" a="1"/>
  <c r="N1430" i="14" a="1"/>
  <c r="O1949" i="14" a="1"/>
  <c r="C541" i="14" a="1"/>
  <c r="H1729" i="14" a="1"/>
  <c r="I890" i="14" a="1"/>
  <c r="H1063" i="14" a="1"/>
  <c r="K1721" i="14" a="1"/>
  <c r="M1325" i="14" a="1"/>
  <c r="A1036" i="14" a="1"/>
  <c r="H385" i="14" a="1"/>
  <c r="F356" i="14" a="1"/>
  <c r="K1709" i="14" a="1"/>
  <c r="B686" i="14" a="1"/>
  <c r="F1016" i="14" a="1"/>
  <c r="H1268" i="14" a="1"/>
  <c r="L765" i="14" a="1"/>
  <c r="E1761" i="14" a="1"/>
  <c r="B1953" i="14" a="1"/>
  <c r="J1074" i="14" a="1"/>
  <c r="K1856" i="14" a="1"/>
  <c r="A1862" i="14" a="1"/>
  <c r="O1694" i="14" a="1"/>
  <c r="K243" i="14" a="1"/>
  <c r="E1339" i="14" a="1"/>
  <c r="N98" i="14" a="1"/>
  <c r="K757" i="14" a="1"/>
  <c r="L1401" i="14" a="1"/>
  <c r="I1933" i="14" a="1"/>
  <c r="G1287" i="14" a="1"/>
  <c r="H342" i="14" a="1"/>
  <c r="I1620" i="14" a="1"/>
  <c r="F1680" i="14" a="1"/>
  <c r="O875" i="14" a="1"/>
  <c r="L1184" i="14" a="1"/>
  <c r="H1872" i="14" a="1"/>
  <c r="E1875" i="14" a="1"/>
  <c r="G1753" i="14" a="1"/>
  <c r="M1586" i="14" a="1"/>
  <c r="J368" i="14" a="1"/>
  <c r="N191" i="14" a="1"/>
  <c r="J1818" i="14" a="1"/>
  <c r="N918" i="14" a="1"/>
  <c r="G789" i="14" a="1"/>
  <c r="C1837" i="14" a="1"/>
  <c r="C1620" i="14" a="1"/>
  <c r="H1283" i="14" a="1"/>
  <c r="G1969" i="14" a="1"/>
  <c r="E541" i="14" a="1"/>
  <c r="G471" i="14" a="1"/>
  <c r="F1853" i="14" a="1"/>
  <c r="F1956" i="14" a="1"/>
  <c r="O736" i="14" a="1"/>
  <c r="K394" i="14" a="1"/>
  <c r="J367" i="14" a="1"/>
  <c r="E1332" i="14" a="1"/>
  <c r="C531" i="14" a="1"/>
  <c r="H354" i="14" a="1"/>
  <c r="A873" i="14" a="1"/>
  <c r="N493" i="14" a="1"/>
  <c r="B1050" i="14" a="1"/>
  <c r="G458" i="14" a="1"/>
  <c r="B208" i="14" a="1"/>
  <c r="H1086" i="14" a="1"/>
  <c r="C1893" i="14" a="1"/>
  <c r="C1106" i="14" a="1"/>
  <c r="B1543" i="14" a="1"/>
  <c r="B1570" i="14" a="1"/>
  <c r="H478" i="14" a="1"/>
  <c r="L141" i="14" a="1"/>
  <c r="I1381" i="14" a="1"/>
  <c r="C1154" i="14" a="1"/>
  <c r="L289" i="14" a="1"/>
  <c r="G678" i="14" a="1"/>
  <c r="G1572" i="14" a="1"/>
  <c r="E1420" i="14" a="1"/>
  <c r="C1240" i="14" a="1"/>
  <c r="D107" i="14" a="1"/>
  <c r="D519" i="14" a="1"/>
  <c r="B281" i="14" a="1"/>
  <c r="J782" i="14" a="1"/>
  <c r="H1988" i="14" a="1"/>
  <c r="D986" i="14" a="1"/>
  <c r="L886" i="14" a="1"/>
  <c r="L976" i="14" a="1"/>
  <c r="L1475" i="14" a="1"/>
  <c r="E242" i="14" a="1"/>
  <c r="E110" i="14" a="1"/>
  <c r="C839" i="14" a="1"/>
  <c r="B999" i="14" a="1"/>
  <c r="D902" i="14" a="1"/>
  <c r="K1552" i="14" a="1"/>
  <c r="O175" i="14" a="1"/>
  <c r="J683" i="14" a="1"/>
  <c r="J1573" i="14" a="1"/>
  <c r="G325" i="14" a="1"/>
  <c r="M1898" i="14" a="1"/>
  <c r="O566" i="14" a="1"/>
  <c r="E641" i="14" a="1"/>
  <c r="H1298" i="14" a="1"/>
  <c r="K1160" i="14" a="1"/>
  <c r="L1507" i="14" a="1"/>
  <c r="K404" i="14" a="1"/>
  <c r="H170" i="14" a="1"/>
  <c r="K1071" i="14" a="1"/>
  <c r="J93" i="14" a="1"/>
  <c r="K1012" i="14" a="1"/>
  <c r="N1614" i="14" a="1"/>
  <c r="F639" i="14" a="1"/>
  <c r="K1133" i="14" a="1"/>
  <c r="G885" i="14" a="1"/>
  <c r="B1817" i="14" a="1"/>
  <c r="B1907" i="14" a="1"/>
  <c r="L1073" i="14" a="1"/>
  <c r="M698" i="14" a="1"/>
  <c r="O29" i="14" a="1"/>
  <c r="E1336" i="14" a="1"/>
  <c r="M147" i="14" a="1"/>
  <c r="K1325" i="14" a="1"/>
  <c r="B307" i="14" a="1"/>
  <c r="D661" i="14" a="1"/>
  <c r="N472" i="14" a="1"/>
  <c r="B1583" i="14" a="1"/>
  <c r="K1544" i="14" a="1"/>
  <c r="L1088" i="14" a="1"/>
  <c r="I18" i="14" a="1"/>
  <c r="M287" i="14" a="1"/>
  <c r="O270" i="14" a="1"/>
  <c r="A905" i="14" a="1"/>
  <c r="K1473" i="14" a="1"/>
  <c r="I968" i="14" a="1"/>
  <c r="I923" i="14" a="1"/>
  <c r="B848" i="14" a="1"/>
  <c r="O1310" i="14" a="1"/>
  <c r="N1188" i="14" a="1"/>
  <c r="E1462" i="14" a="1"/>
  <c r="A1005" i="14" a="1"/>
  <c r="F683" i="14" a="1"/>
  <c r="N1956" i="14" a="1"/>
  <c r="O505" i="14" a="1"/>
  <c r="F1360" i="14" a="1"/>
  <c r="K1002" i="14" a="1"/>
  <c r="G669" i="14" a="1"/>
  <c r="I1585" i="14" a="1"/>
  <c r="L741" i="14" a="1"/>
  <c r="N1320" i="14" a="1"/>
  <c r="C786" i="14" a="1"/>
  <c r="H856" i="14" a="1"/>
  <c r="M609" i="14" a="1"/>
  <c r="E1061" i="14" a="1"/>
  <c r="C1086" i="14" a="1"/>
  <c r="M1145" i="14" a="1"/>
  <c r="K508" i="14" a="1"/>
  <c r="N266" i="14" a="1"/>
  <c r="C803" i="14" a="1"/>
  <c r="M541" i="14" a="1"/>
  <c r="I85" i="14" a="1"/>
  <c r="M458" i="14" a="1"/>
  <c r="H1786" i="14" a="1"/>
  <c r="K781" i="14" a="1"/>
  <c r="O1917" i="14" a="1"/>
  <c r="I301" i="14" a="1"/>
  <c r="D1774" i="14" a="1"/>
  <c r="H369" i="14" a="1"/>
  <c r="C725" i="14" a="1"/>
  <c r="D610" i="14" a="1"/>
  <c r="J1926" i="14" a="1"/>
  <c r="C685" i="14" a="1"/>
  <c r="I952" i="14" a="1"/>
  <c r="K1919" i="14" a="1"/>
  <c r="O1946" i="14" a="1"/>
  <c r="C1501" i="14" a="1"/>
  <c r="F931" i="14" a="1"/>
  <c r="M398" i="14" a="1"/>
  <c r="K607" i="14" a="1"/>
  <c r="O1981" i="14" a="1"/>
  <c r="N668" i="14" a="1"/>
  <c r="I839" i="14" a="1"/>
  <c r="O1850" i="14" a="1"/>
  <c r="E510" i="14" a="1"/>
  <c r="A1374" i="14" a="1"/>
  <c r="F1403" i="14" a="1"/>
  <c r="B1042" i="14" a="1"/>
  <c r="I239" i="14" a="1"/>
  <c r="K1359" i="14" a="1"/>
  <c r="I1733" i="14" a="1"/>
  <c r="E1701" i="14" a="1"/>
  <c r="M648" i="14" a="1"/>
  <c r="G1574" i="14" a="1"/>
  <c r="F621" i="14" a="1"/>
  <c r="K235" i="14" a="1"/>
  <c r="F318" i="14" a="1"/>
  <c r="L1652" i="14" a="1"/>
  <c r="J169" i="14" a="1"/>
  <c r="A11" i="14" a="1"/>
  <c r="B1770" i="14" a="1"/>
  <c r="G384" i="14" a="1"/>
  <c r="N204" i="14" a="1"/>
  <c r="M1257" i="14" a="1"/>
  <c r="I799" i="14" a="1"/>
  <c r="M793" i="14" a="1"/>
  <c r="J938" i="14" a="1"/>
  <c r="M1938" i="14" a="1"/>
  <c r="L370" i="14" a="1"/>
  <c r="D968" i="14" a="1"/>
  <c r="G945" i="14" a="1"/>
  <c r="O967" i="14" a="1"/>
  <c r="D1135" i="14" a="1"/>
  <c r="I1456" i="14" a="1"/>
  <c r="E135" i="14" a="1"/>
  <c r="O1589" i="14" a="1"/>
  <c r="F7" i="14" a="1"/>
  <c r="B36" i="14" a="1"/>
  <c r="C43" i="14" a="1"/>
  <c r="A779" i="14" a="1"/>
  <c r="F601" i="14" a="1"/>
  <c r="E18" i="14" a="1"/>
  <c r="N74" i="14" a="1"/>
  <c r="C1489" i="14" a="1"/>
  <c r="F1455" i="14" a="1"/>
  <c r="N1353" i="14" a="1"/>
  <c r="K1826" i="14" a="1"/>
  <c r="N1803" i="14" a="1"/>
  <c r="O213" i="14" a="1"/>
  <c r="H69" i="14" a="1"/>
  <c r="O915" i="14" a="1"/>
  <c r="H769" i="14" a="1"/>
  <c r="I714" i="14" a="1"/>
  <c r="B1481" i="14" a="1"/>
  <c r="J1376" i="14" a="1"/>
  <c r="A854" i="14" a="1"/>
  <c r="K1578" i="14" a="1"/>
  <c r="O1561" i="14" a="1"/>
  <c r="M1370" i="14" a="1"/>
  <c r="M118" i="14" a="1"/>
  <c r="O396" i="14" a="1"/>
  <c r="F1096" i="14" a="1"/>
  <c r="D1851" i="14" a="1"/>
  <c r="D304" i="14" a="1"/>
  <c r="I341" i="14" a="1"/>
  <c r="N465" i="14" a="1"/>
  <c r="C514" i="14" a="1"/>
  <c r="B971" i="14" a="1"/>
  <c r="A263" i="14" a="1"/>
  <c r="B1539" i="14" a="1"/>
  <c r="J700" i="14" a="1"/>
  <c r="O765" i="14" a="1"/>
  <c r="A93" i="14" a="1"/>
  <c r="L584" i="14" a="1"/>
  <c r="O1530" i="14" a="1"/>
  <c r="B1880" i="14" a="1"/>
  <c r="I1008" i="14" a="1"/>
  <c r="G2000" i="14" a="1"/>
  <c r="N1838" i="14" a="1"/>
  <c r="B1483" i="14" a="1"/>
  <c r="N96" i="14" a="1"/>
  <c r="I1383" i="14" a="1"/>
  <c r="A1483" i="14" a="1"/>
  <c r="N139" i="14" a="1"/>
  <c r="K1426" i="14" a="1"/>
  <c r="A90" i="14" a="1"/>
  <c r="L1944" i="14" a="1"/>
  <c r="F1445" i="14" a="1"/>
  <c r="M1077" i="14" a="1"/>
  <c r="C1400" i="14" a="1"/>
  <c r="B1693" i="14" a="1"/>
  <c r="E965" i="14" a="1"/>
  <c r="I1960" i="14" a="1"/>
  <c r="O1484" i="14" a="1"/>
  <c r="D843" i="14" a="1"/>
  <c r="H45" i="14" a="1"/>
  <c r="E1840" i="14" a="1"/>
  <c r="E881" i="14" a="1"/>
  <c r="O1011" i="14" a="1"/>
  <c r="A40" i="14" a="1"/>
  <c r="K1117" i="14" a="1"/>
  <c r="C1767" i="14" a="1"/>
  <c r="F1819" i="14" a="1"/>
  <c r="O12" i="14" a="1"/>
  <c r="E400" i="14" a="1"/>
  <c r="I1214" i="14" a="1"/>
  <c r="N1196" i="14" a="1"/>
  <c r="J27" i="14" a="1"/>
  <c r="E119" i="14" a="1"/>
  <c r="J41" i="14" a="1"/>
  <c r="C49" i="14" a="1"/>
  <c r="I292" i="14" a="1"/>
  <c r="K1400" i="14" a="1"/>
  <c r="M1303" i="14" a="1"/>
  <c r="C154" i="14" a="1"/>
  <c r="J1909" i="14" a="1"/>
  <c r="K355" i="14" a="1"/>
  <c r="K381" i="14" a="1"/>
  <c r="B203" i="14" a="1"/>
  <c r="B841" i="14" a="1"/>
  <c r="F823" i="14" a="1"/>
  <c r="L1029" i="14" a="1"/>
  <c r="O1068" i="14" a="1"/>
  <c r="C584" i="14" a="1"/>
  <c r="F693" i="14" a="1"/>
  <c r="L699" i="14" a="1"/>
  <c r="N1592" i="14" a="1"/>
  <c r="E208" i="14" a="1"/>
  <c r="C876" i="14" a="1"/>
  <c r="F1409" i="14" a="1"/>
  <c r="I547" i="14" a="1"/>
  <c r="K1246" i="14" a="1"/>
  <c r="K1542" i="14" a="1"/>
  <c r="E174" i="14" a="1"/>
  <c r="B893" i="14" a="1"/>
  <c r="L766" i="14" a="1"/>
  <c r="G1562" i="14" a="1"/>
  <c r="L106" i="14" a="1"/>
  <c r="H1306" i="14" a="1"/>
  <c r="M1271" i="14" a="1"/>
  <c r="G1198" i="14" a="1"/>
  <c r="K1670" i="14" a="1"/>
  <c r="J1208" i="14" a="1"/>
  <c r="D602" i="14" a="1"/>
  <c r="A206" i="14" a="1"/>
  <c r="N1595" i="14" a="1"/>
  <c r="F274" i="14" a="1"/>
  <c r="N839" i="14" a="1"/>
  <c r="E1350" i="14" a="1"/>
  <c r="F456" i="14" a="1"/>
  <c r="D1910" i="14" a="1"/>
  <c r="A712" i="14" a="1"/>
  <c r="C1160" i="14" a="1"/>
  <c r="D1076" i="14" a="1"/>
  <c r="O1499" i="14" a="1"/>
  <c r="D1287" i="14" a="1"/>
  <c r="E300" i="14" a="1"/>
  <c r="E1004" i="14" a="1"/>
  <c r="B230" i="14" a="1"/>
  <c r="N746" i="14" a="1"/>
  <c r="J1292" i="14" a="1"/>
  <c r="K553" i="14" a="1"/>
  <c r="K132" i="14" a="1"/>
  <c r="O233" i="14" a="1"/>
  <c r="K987" i="14" a="1"/>
  <c r="L1030" i="14" a="1"/>
  <c r="H1437" i="14" a="1"/>
  <c r="E834" i="14" a="1"/>
  <c r="A228" i="14" a="1"/>
  <c r="O212" i="14" a="1"/>
  <c r="I1899" i="14" a="1"/>
  <c r="B136" i="14" a="1"/>
  <c r="A247" i="14" a="1"/>
  <c r="A760" i="14" a="1"/>
  <c r="C170" i="14" a="1"/>
  <c r="F910" i="14" a="1"/>
  <c r="O612" i="14" a="1"/>
  <c r="I862" i="14" a="1"/>
  <c r="C1417" i="14" a="1"/>
  <c r="K509" i="14" a="1"/>
  <c r="E646" i="14" a="1"/>
  <c r="L1957" i="14" a="1"/>
  <c r="C1237" i="14" a="1"/>
  <c r="D730" i="14" a="1"/>
  <c r="M921" i="14" a="1"/>
  <c r="M1896" i="14" a="1"/>
  <c r="J785" i="14" a="1"/>
  <c r="D1485" i="14" a="1"/>
  <c r="O1449" i="14" a="1"/>
  <c r="N1795" i="14" a="1"/>
  <c r="O1226" i="14" a="1"/>
  <c r="N1836" i="14" a="1"/>
  <c r="I750" i="14" a="1"/>
  <c r="H325" i="14" a="1"/>
  <c r="D1691" i="14" a="1"/>
  <c r="N298" i="14" a="1"/>
  <c r="O436" i="14" a="1"/>
  <c r="E1362" i="14" a="1"/>
  <c r="J1273" i="14" a="1"/>
  <c r="K1912" i="14" a="1"/>
  <c r="D260" i="14" a="1"/>
  <c r="D1126" i="14" a="1"/>
  <c r="H988" i="14" a="1"/>
  <c r="A1193" i="14" a="1"/>
  <c r="O75" i="14" a="1"/>
  <c r="D180" i="14" a="1"/>
  <c r="F1567" i="14" a="1"/>
  <c r="E256" i="14" a="1"/>
  <c r="K209" i="14" a="1"/>
  <c r="H1169" i="14" a="1"/>
  <c r="M1007" i="14" a="1"/>
  <c r="J960" i="14" a="1"/>
  <c r="F178" i="14" a="1"/>
  <c r="K1413" i="14" a="1"/>
  <c r="C1005" i="14" a="1"/>
  <c r="E1625" i="14" a="1"/>
  <c r="D1558" i="14" a="1"/>
  <c r="M1127" i="14" a="1"/>
  <c r="M1105" i="14" a="1"/>
  <c r="E316" i="14" a="1"/>
  <c r="C182" i="14" a="1"/>
  <c r="N1474" i="14" a="1"/>
  <c r="G8" i="14" a="1"/>
  <c r="O632" i="14" a="1"/>
  <c r="M1607" i="14" a="1"/>
  <c r="A1837" i="14" a="1"/>
  <c r="H1735" i="14" a="1"/>
  <c r="E187" i="14" a="1"/>
  <c r="L1402" i="14" a="1"/>
  <c r="J1550" i="14" a="1"/>
  <c r="M795" i="14" a="1"/>
  <c r="F96" i="14" a="1"/>
  <c r="J988" i="14" a="1"/>
  <c r="G861" i="14" a="1"/>
  <c r="M1491" i="14" a="1"/>
  <c r="K1915" i="14" a="1"/>
  <c r="K1921" i="14" a="1"/>
  <c r="J1244" i="14" a="1"/>
  <c r="J1050" i="14" a="1"/>
  <c r="I617" i="14" a="1"/>
  <c r="H1576" i="14" a="1"/>
  <c r="G295" i="14" a="1"/>
  <c r="A1491" i="14" a="1"/>
  <c r="G1765" i="14" a="1"/>
  <c r="L1799" i="14" a="1"/>
  <c r="M1187" i="14" a="1"/>
  <c r="H1685" i="14" a="1"/>
  <c r="H1738" i="14" a="1"/>
  <c r="C401" i="14" a="1"/>
  <c r="E1529" i="14" a="1"/>
  <c r="J1254" i="14" a="1"/>
  <c r="D1433" i="14" a="1"/>
  <c r="A1790" i="14" a="1"/>
  <c r="F93" i="14" a="1"/>
  <c r="N340" i="14" a="1"/>
  <c r="A23" i="14" a="1"/>
  <c r="M1697" i="14" a="1"/>
  <c r="L332" i="14" a="1"/>
  <c r="F1368" i="14" a="1"/>
  <c r="D1354" i="14" a="1"/>
  <c r="N772" i="14" a="1"/>
  <c r="G139" i="14" a="1"/>
  <c r="M139" i="14" a="1"/>
  <c r="O1231" i="14" a="1"/>
  <c r="M34" i="14" a="1"/>
  <c r="O228" i="14" a="1"/>
  <c r="N857" i="14" a="1"/>
  <c r="I760" i="14" a="1"/>
  <c r="C299" i="14" a="1"/>
  <c r="O729" i="14" a="1"/>
  <c r="C1004" i="14" a="1"/>
  <c r="A346" i="14" a="1"/>
  <c r="I1945" i="14" a="1"/>
  <c r="E1788" i="14" a="1"/>
  <c r="E963" i="14" a="1"/>
  <c r="M1801" i="14" a="1"/>
  <c r="D495" i="14" a="1"/>
  <c r="C1139" i="14" a="1"/>
  <c r="H1912" i="14" a="1"/>
  <c r="H697" i="14" a="1"/>
  <c r="H880" i="14" a="1"/>
  <c r="L1985" i="14" a="1"/>
  <c r="J1351" i="14" a="1"/>
  <c r="H655" i="14" a="1"/>
  <c r="E1473" i="14" a="1"/>
  <c r="K1440" i="14" a="1"/>
  <c r="D128" i="14" a="1"/>
  <c r="F222" i="14" a="1"/>
  <c r="D455" i="14" a="1"/>
  <c r="I1672" i="14" a="1"/>
  <c r="M595" i="14" a="1"/>
  <c r="D783" i="14" a="1"/>
  <c r="H560" i="14" a="1"/>
  <c r="G121" i="14" a="1"/>
  <c r="L1760" i="14" a="1"/>
  <c r="O1741" i="14" a="1"/>
  <c r="J1286" i="14" a="1"/>
  <c r="D1724" i="14" a="1"/>
  <c r="O919" i="14" a="1"/>
  <c r="A1263" i="14" a="1"/>
  <c r="A1532" i="14" a="1"/>
  <c r="B160" i="14" a="1"/>
  <c r="B1928" i="14" a="1"/>
  <c r="J933" i="14" a="1"/>
  <c r="E484" i="14" a="1"/>
  <c r="L1725" i="14" a="1"/>
  <c r="H1565" i="14" a="1"/>
  <c r="G1347" i="14" a="1"/>
  <c r="K932" i="14" a="1"/>
  <c r="I332" i="14" a="1"/>
  <c r="E1026" i="14" a="1"/>
  <c r="G1878" i="14" a="1"/>
  <c r="N291" i="14" a="1"/>
  <c r="J61" i="14" a="1"/>
  <c r="E1159" i="14" a="1"/>
  <c r="F1322" i="14" a="1"/>
  <c r="F1639" i="14" a="1"/>
  <c r="O1712" i="14" a="1"/>
  <c r="C1383" i="14" a="1"/>
  <c r="E365" i="14" a="1"/>
  <c r="A188" i="14" a="1"/>
  <c r="N895" i="14" a="1"/>
  <c r="C710" i="14" a="1"/>
  <c r="L1498" i="14" a="1"/>
  <c r="O1441" i="14" a="1"/>
  <c r="H904" i="14" a="1"/>
  <c r="A216" i="14" a="1"/>
  <c r="H1996" i="14" a="1"/>
  <c r="O1820" i="14" a="1"/>
  <c r="E93" i="14" a="1"/>
  <c r="N1342" i="14" a="1"/>
  <c r="H1441" i="14" a="1"/>
  <c r="G457" i="14" a="1"/>
  <c r="D323" i="14" a="1"/>
  <c r="I1714" i="14" a="1"/>
  <c r="F1511" i="14" a="1"/>
  <c r="M356" i="14" a="1"/>
  <c r="C248" i="14" a="1"/>
  <c r="A1719" i="14" a="1"/>
  <c r="N920" i="14" a="1"/>
  <c r="K1465" i="14" a="1"/>
  <c r="J500" i="14" a="1"/>
  <c r="G123" i="14" a="1"/>
  <c r="K924" i="14" a="1"/>
  <c r="L324" i="14" a="1"/>
  <c r="I1617" i="14" a="1"/>
  <c r="N1201" i="14" a="1"/>
  <c r="H207" i="14" a="1"/>
  <c r="F546" i="14" a="1"/>
  <c r="D1500" i="14" a="1"/>
  <c r="K783" i="14" a="1"/>
  <c r="M1762" i="14" a="1"/>
  <c r="F1128" i="14" a="1"/>
  <c r="K677" i="14" a="1"/>
  <c r="M1709" i="14" a="1"/>
  <c r="F435" i="14" a="1"/>
  <c r="G350" i="14" a="1"/>
  <c r="G963" i="14" a="1"/>
  <c r="B1641" i="14" a="1"/>
  <c r="C1935" i="14" a="1"/>
  <c r="C1243" i="14" a="1"/>
  <c r="J835" i="14" a="1"/>
  <c r="G737" i="14" a="1"/>
  <c r="M1622" i="14" a="1"/>
  <c r="J551" i="14" a="1"/>
  <c r="I778" i="14" a="1"/>
  <c r="L967" i="14" a="1"/>
  <c r="D518" i="14" a="1"/>
  <c r="K157" i="14" a="1"/>
  <c r="C1852" i="14" a="1"/>
  <c r="G1530" i="14" a="1"/>
  <c r="I1621" i="14" a="1"/>
  <c r="G291" i="14" a="1"/>
  <c r="C1184" i="14" a="1"/>
  <c r="K560" i="14" a="1"/>
  <c r="N1294" i="14" a="1"/>
  <c r="N970" i="14" a="1"/>
  <c r="N722" i="14" a="1"/>
  <c r="A1011" i="14" a="1"/>
  <c r="I1066" i="14" a="1"/>
  <c r="J1526" i="14" a="1"/>
  <c r="O130" i="14" a="1"/>
  <c r="E1878" i="14" a="1"/>
  <c r="J1010" i="14" a="1"/>
  <c r="C1896" i="14" a="1"/>
  <c r="D1708" i="14" a="1"/>
  <c r="J282" i="14" a="1"/>
  <c r="N1939" i="14" a="1"/>
  <c r="M453" i="14" a="1"/>
  <c r="B335" i="14" a="1"/>
  <c r="F1535" i="14" a="1"/>
  <c r="I58" i="14" a="1"/>
  <c r="J1643" i="14" a="1"/>
  <c r="E1602" i="14" a="1"/>
  <c r="N208" i="14" a="1"/>
  <c r="L637" i="14" a="1"/>
  <c r="N1728" i="14" a="1"/>
  <c r="G1056" i="14" a="1"/>
  <c r="D1390" i="14" a="1"/>
  <c r="O1318" i="14" a="1"/>
  <c r="C27" i="14" a="1"/>
  <c r="L71" i="14" a="1"/>
  <c r="L669" i="14" a="1"/>
  <c r="A78" i="14" a="1"/>
  <c r="I193" i="14" a="1"/>
  <c r="G1490" i="14" a="1"/>
  <c r="L1269" i="14" a="1"/>
  <c r="O1238" i="14" a="1"/>
  <c r="I230" i="14" a="1"/>
  <c r="N841" i="14" a="1"/>
  <c r="L1422" i="14" a="1"/>
  <c r="H670" i="14" a="1"/>
  <c r="G1529" i="14" a="1"/>
  <c r="G15" i="14" a="1"/>
  <c r="N457" i="14" a="1"/>
  <c r="C732" i="14" a="1"/>
  <c r="C1368" i="14" a="1"/>
  <c r="J649" i="14" a="1"/>
  <c r="K229" i="14" a="1"/>
  <c r="E527" i="14" a="1"/>
  <c r="C1282" i="14" a="1"/>
  <c r="O303" i="14" a="1"/>
  <c r="H1540" i="14" a="1"/>
  <c r="B1620" i="14" a="1"/>
  <c r="K688" i="14" a="1"/>
  <c r="O894" i="14" a="1"/>
  <c r="D245" i="14" a="1"/>
  <c r="N224" i="14" a="1"/>
  <c r="M858" i="14" a="1"/>
  <c r="N849" i="14" a="1"/>
  <c r="K1594" i="14" a="1"/>
  <c r="J541" i="14" a="1"/>
  <c r="C794" i="14" a="1"/>
  <c r="E1303" i="14" a="1"/>
  <c r="A1612" i="14" a="1"/>
  <c r="N979" i="14" a="1"/>
  <c r="E733" i="14" a="1"/>
  <c r="G398" i="14" a="1"/>
  <c r="O1260" i="14" a="1"/>
  <c r="F822" i="14" a="1"/>
  <c r="L1246" i="14" a="1"/>
  <c r="J1469" i="14" a="1"/>
  <c r="J1552" i="14" a="1"/>
  <c r="H1568" i="14" a="1"/>
  <c r="L917" i="14" a="1"/>
  <c r="F395" i="14" a="1"/>
  <c r="D277" i="14" a="1"/>
  <c r="M569" i="14" a="1"/>
  <c r="A1389" i="14" a="1"/>
  <c r="E1660" i="14" a="1"/>
  <c r="C1608" i="14" a="1"/>
  <c r="J1994" i="14" a="1"/>
  <c r="O1708" i="14" a="1"/>
  <c r="G102" i="14" a="1"/>
  <c r="O534" i="14" a="1"/>
  <c r="H1334" i="14" a="1"/>
  <c r="O1464" i="14" a="1"/>
  <c r="I261" i="14" a="1"/>
  <c r="F689" i="14" a="1"/>
  <c r="L376" i="14" a="1"/>
  <c r="N754" i="14" a="1"/>
  <c r="A1498" i="14" a="1"/>
  <c r="K454" i="14" a="1"/>
  <c r="O1176" i="14" a="1"/>
  <c r="K690" i="14" a="1"/>
  <c r="J87" i="14" a="1"/>
  <c r="F1574" i="14" a="1"/>
  <c r="A377" i="14" a="1"/>
  <c r="L409" i="14" a="1"/>
  <c r="B78" i="14" a="1"/>
  <c r="C1764" i="14" a="1"/>
  <c r="F483" i="14" a="1"/>
  <c r="B638" i="14" a="1"/>
  <c r="B538" i="14" a="1"/>
  <c r="M1251" i="14" a="1"/>
  <c r="A359" i="14" a="1"/>
  <c r="L46" i="14" a="1"/>
  <c r="J406" i="14" a="1"/>
  <c r="J951" i="14" a="1"/>
  <c r="A1767" i="14" a="1"/>
  <c r="A1710" i="14" a="1"/>
  <c r="N636" i="14" a="1"/>
  <c r="H1494" i="14" a="1"/>
  <c r="O1957" i="14" a="1"/>
  <c r="E273" i="14" a="1"/>
  <c r="O1605" i="14" a="1"/>
  <c r="I939" i="14" a="1"/>
  <c r="D1414" i="14" a="1"/>
  <c r="I1924" i="14" a="1"/>
  <c r="B302" i="14" a="1"/>
  <c r="M1206" i="14" a="1"/>
  <c r="H861" i="14" a="1"/>
  <c r="I1843" i="14" a="1"/>
  <c r="D1383" i="14" a="1"/>
  <c r="H866" i="14" a="1"/>
  <c r="J1018" i="14" a="1"/>
  <c r="A555" i="14" a="1"/>
  <c r="K346" i="14" a="1"/>
  <c r="H504" i="14" a="1"/>
  <c r="L641" i="14" a="1"/>
  <c r="C1653" i="14" a="1"/>
  <c r="J274" i="14" a="1"/>
  <c r="J1703" i="14" a="1"/>
  <c r="I864" i="14" a="1"/>
  <c r="A1440" i="14" a="1"/>
  <c r="H1556" i="14" a="1"/>
  <c r="O1452" i="14" a="1"/>
  <c r="K324" i="14" a="1"/>
  <c r="E879" i="14" a="1"/>
  <c r="C731" i="14" a="1"/>
  <c r="D1290" i="14" a="1"/>
  <c r="A843" i="14" a="1"/>
  <c r="I1377" i="14" a="1"/>
  <c r="O1345" i="14" a="1"/>
  <c r="F73" i="14" a="1"/>
  <c r="J1420" i="14" a="1"/>
  <c r="O1479" i="14" a="1"/>
  <c r="C398" i="14" a="1"/>
  <c r="M932" i="14" a="1"/>
  <c r="I851" i="14" a="1"/>
  <c r="O1210" i="14" a="1"/>
  <c r="F1570" i="14" a="1"/>
  <c r="A1998" i="14" a="1"/>
  <c r="O628" i="14" a="1"/>
  <c r="J1118" i="14" a="1"/>
  <c r="H1905" i="14" a="1"/>
  <c r="K1314" i="14" a="1"/>
  <c r="H220" i="14" a="1"/>
  <c r="I1790" i="14" a="1"/>
  <c r="J365" i="14" a="1"/>
  <c r="L1166" i="14" a="1"/>
  <c r="H472" i="14" a="1"/>
  <c r="H710" i="14" a="1"/>
  <c r="D16" i="14" a="1"/>
  <c r="A137" i="14" a="1"/>
  <c r="D712" i="14" a="1"/>
  <c r="C370" i="14" a="1"/>
  <c r="L1017" i="14" a="1"/>
  <c r="A1698" i="14" a="1"/>
  <c r="J1908" i="14" a="1"/>
  <c r="C1437" i="14" a="1"/>
  <c r="J1878" i="14" a="1"/>
  <c r="N307" i="14" a="1"/>
  <c r="G931" i="14" a="1"/>
  <c r="C6" i="14" a="1"/>
  <c r="E1535" i="14" a="1"/>
  <c r="A862" i="14" a="1"/>
  <c r="N1491" i="14" a="1"/>
  <c r="F1527" i="14" a="1"/>
  <c r="C778" i="14" a="1"/>
  <c r="N173" i="14" a="1"/>
  <c r="C1341" i="14" a="1"/>
  <c r="E310" i="14" a="1"/>
  <c r="D472" i="14" a="1"/>
  <c r="G1282" i="14" a="1"/>
  <c r="O1990" i="14" a="1"/>
  <c r="H211" i="14" a="1"/>
  <c r="F110" i="14" a="1"/>
  <c r="O842" i="14" a="1"/>
  <c r="I814" i="14" a="1"/>
  <c r="I1285" i="14" a="1"/>
  <c r="H1450" i="14" a="1"/>
  <c r="G1586" i="14" a="1"/>
  <c r="D354" i="14" a="1"/>
  <c r="A1939" i="14" a="1"/>
  <c r="N566" i="14" a="1"/>
  <c r="I767" i="14" a="1"/>
  <c r="L1765" i="14" a="1"/>
  <c r="N1588" i="14" a="1"/>
  <c r="J918" i="14" a="1"/>
  <c r="G1355" i="14" a="1"/>
  <c r="J475" i="14" a="1"/>
  <c r="I441" i="14" a="1"/>
  <c r="A183" i="14" a="1"/>
  <c r="L1483" i="14" a="1"/>
  <c r="G1096" i="14" a="1"/>
  <c r="F940" i="14" a="1"/>
  <c r="N1082" i="14" a="1"/>
  <c r="I1984" i="14" a="1"/>
  <c r="E1716" i="14" a="1"/>
  <c r="A1600" i="14" a="1"/>
  <c r="J450" i="14" a="1"/>
  <c r="J441" i="14" a="1"/>
  <c r="F905" i="14" a="1"/>
  <c r="H591" i="14" a="1"/>
  <c r="E909" i="14" a="1"/>
  <c r="C1518" i="14" a="1"/>
  <c r="A718" i="14" a="1"/>
  <c r="J984" i="14" a="1"/>
  <c r="O1338" i="14" a="1"/>
  <c r="H1416" i="14" a="1"/>
  <c r="A104" i="14" a="1"/>
  <c r="C1136" i="14" a="1"/>
  <c r="O1630" i="14" a="1"/>
  <c r="N1698" i="14" a="1"/>
  <c r="I1847" i="14" a="1"/>
  <c r="G1779" i="14" a="1"/>
  <c r="N785" i="14" a="1"/>
  <c r="L768" i="14" a="1"/>
  <c r="D789" i="14" a="1"/>
  <c r="F1703" i="14" a="1"/>
  <c r="A512" i="14" a="1"/>
  <c r="D1050" i="14" a="1"/>
  <c r="N1271" i="14" a="1"/>
  <c r="H688" i="14" a="1"/>
  <c r="G1017" i="14" a="1"/>
  <c r="O106" i="14" a="1"/>
  <c r="F369" i="14" a="1"/>
  <c r="D774" i="14" a="1"/>
  <c r="J148" i="14" a="1"/>
  <c r="E218" i="14" a="1"/>
  <c r="J420" i="14" a="1"/>
  <c r="H1654" i="14" a="1"/>
  <c r="C1795" i="14" a="1"/>
  <c r="B93" i="14" a="1"/>
  <c r="H667" i="14" a="1"/>
  <c r="D1092" i="14" a="1"/>
  <c r="N1205" i="14" a="1"/>
  <c r="F1551" i="14" a="1"/>
  <c r="C1483" i="14" a="1"/>
  <c r="B400" i="14" a="1"/>
  <c r="A775" i="14" a="1"/>
  <c r="F254" i="14" a="1"/>
  <c r="M296" i="14" a="1"/>
  <c r="H1674" i="14" a="1"/>
  <c r="O1278" i="14" a="1"/>
  <c r="M318" i="14" a="1"/>
  <c r="H922" i="14" a="1"/>
  <c r="K1303" i="14" a="1"/>
  <c r="M1516" i="14" a="1"/>
  <c r="K150" i="14" a="1"/>
  <c r="G1498" i="14" a="1"/>
  <c r="K1131" i="14" a="1"/>
  <c r="E1842" i="14" a="1"/>
  <c r="K638" i="14" a="1"/>
  <c r="I243" i="14" a="1"/>
  <c r="L801" i="14" a="1"/>
  <c r="E1179" i="14" a="1"/>
  <c r="G435" i="14" a="1"/>
  <c r="K1269" i="14" a="1"/>
  <c r="D1140" i="14" a="1"/>
  <c r="M849" i="14" a="1"/>
  <c r="B63" i="14" a="1"/>
  <c r="J473" i="14" a="1"/>
  <c r="F471" i="14" a="1"/>
  <c r="B1478" i="14" a="1"/>
  <c r="N728" i="14" a="1"/>
  <c r="G755" i="14" a="1"/>
  <c r="I215" i="14" a="1"/>
  <c r="N1412" i="14" a="1"/>
  <c r="G1761" i="14" a="1"/>
  <c r="G760" i="14" a="1"/>
  <c r="I1536" i="14" a="1"/>
  <c r="C1954" i="14" a="1"/>
  <c r="O1799" i="14" a="1"/>
  <c r="F1775" i="14" a="1"/>
  <c r="I209" i="14" a="1"/>
  <c r="E1997" i="14" a="1"/>
  <c r="F828" i="14" a="1"/>
  <c r="O243" i="14" a="1"/>
  <c r="K492" i="14" a="1"/>
  <c r="N213" i="14" a="1"/>
  <c r="E1174" i="14" a="1"/>
  <c r="A852" i="14" a="1"/>
  <c r="E1513" i="14" a="1"/>
  <c r="F1675" i="14" a="1"/>
  <c r="J354" i="14" a="1"/>
  <c r="H1211" i="14" a="1"/>
  <c r="A133" i="14" a="1"/>
  <c r="N1944" i="14" a="1"/>
  <c r="K50" i="14" a="1"/>
  <c r="C598" i="14" a="1"/>
  <c r="D1661" i="14" a="1"/>
  <c r="C1145" i="14" a="1"/>
  <c r="I1861" i="14" a="1"/>
  <c r="B1784" i="14" a="1"/>
  <c r="J553" i="14" a="1"/>
  <c r="G1724" i="14" a="1"/>
  <c r="A1758" i="14" a="1"/>
  <c r="E1248" i="14" a="1"/>
  <c r="A1604" i="14" a="1"/>
  <c r="C244" i="14" a="1"/>
  <c r="H947" i="14" a="1"/>
  <c r="O1122" i="14" a="1"/>
  <c r="N367" i="14" a="1"/>
  <c r="N1174" i="14" a="1"/>
  <c r="J879" i="14" a="1"/>
  <c r="G1068" i="14" a="1"/>
  <c r="O794" i="14" a="1"/>
  <c r="N1923" i="14" a="1"/>
  <c r="I1948" i="14" a="1"/>
  <c r="O267" i="14" a="1"/>
  <c r="I213" i="14" a="1"/>
  <c r="K56" i="14" a="1"/>
  <c r="H820" i="14" a="1"/>
  <c r="L369" i="14" a="1"/>
  <c r="I944" i="14" a="1"/>
  <c r="H496" i="14" a="1"/>
  <c r="L122" i="14" a="1"/>
  <c r="D727" i="14" a="1"/>
  <c r="O1217" i="14" a="1"/>
  <c r="O449" i="14" a="1"/>
  <c r="G840" i="14" a="1"/>
  <c r="K801" i="14" a="1"/>
  <c r="L1013" i="14" a="1"/>
  <c r="E957" i="14" a="1"/>
  <c r="I356" i="14" a="1"/>
  <c r="M1684" i="14" a="1"/>
  <c r="D1960" i="14" a="1"/>
  <c r="O1853" i="14" a="1"/>
  <c r="H930" i="14" a="1"/>
  <c r="D1957" i="14" a="1"/>
  <c r="F1515" i="14" a="1"/>
  <c r="O1366" i="14" a="1"/>
  <c r="O142" i="14" a="1"/>
  <c r="L1740" i="14" a="1"/>
  <c r="J1579" i="14" a="1"/>
  <c r="A5" i="14" a="1"/>
  <c r="C866" i="14" a="1"/>
  <c r="K1167" i="14" a="1"/>
  <c r="N913" i="14" a="1"/>
  <c r="G1500" i="14" a="1"/>
  <c r="F1321" i="14" a="1"/>
  <c r="M1503" i="14" a="1"/>
  <c r="G971" i="14" a="1"/>
  <c r="M1392" i="14" a="1"/>
  <c r="L1293" i="14" a="1"/>
  <c r="N828" i="14" a="1"/>
  <c r="B784" i="14" a="1"/>
  <c r="O1635" i="14" a="1"/>
  <c r="M841" i="14" a="1"/>
  <c r="B232" i="14" a="1"/>
  <c r="C1093" i="14" a="1"/>
  <c r="E620" i="14" a="1"/>
  <c r="A1217" i="14" a="1"/>
  <c r="L755" i="14" a="1"/>
  <c r="N1341" i="14" a="1"/>
  <c r="K494" i="14" a="1"/>
  <c r="L706" i="14" a="1"/>
  <c r="D798" i="14" a="1"/>
  <c r="H1392" i="14" a="1"/>
  <c r="L18" i="14" a="1"/>
  <c r="K803" i="14" a="1"/>
  <c r="A337" i="14" a="1"/>
  <c r="L915" i="14" a="1"/>
  <c r="I1485" i="14" a="1"/>
  <c r="J722" i="14" a="1"/>
  <c r="F117" i="14" a="1"/>
  <c r="I836" i="14" a="1"/>
  <c r="I1163" i="14" a="1"/>
  <c r="M1063" i="14" a="1"/>
  <c r="H1832" i="14" a="1"/>
  <c r="O603" i="14" a="1"/>
  <c r="J884" i="14" a="1"/>
  <c r="A1588" i="14" a="1"/>
  <c r="L1628" i="14" a="1"/>
  <c r="D1788" i="14" a="1"/>
  <c r="G1303" i="14" a="1"/>
  <c r="D1965" i="14" a="1"/>
  <c r="M1682" i="14" a="1"/>
  <c r="I916" i="14" a="1"/>
  <c r="A503" i="14" a="1"/>
  <c r="N1992" i="14" a="1"/>
  <c r="H1789" i="14" a="1"/>
  <c r="E1114" i="14" a="1"/>
  <c r="N1418" i="14" a="1"/>
  <c r="L10" i="14" a="1"/>
  <c r="O1682" i="14" a="1"/>
  <c r="G995" i="14" a="1"/>
  <c r="C1639" i="14" a="1"/>
  <c r="N858" i="14" a="1"/>
  <c r="H1614" i="14" a="1"/>
  <c r="O1773" i="14" a="1"/>
  <c r="K565" i="14" a="1"/>
  <c r="I1931" i="14" a="1"/>
  <c r="H809" i="14" a="1"/>
  <c r="N1695" i="14" a="1"/>
  <c r="N1125" i="14" a="1"/>
  <c r="A789" i="14" a="1"/>
  <c r="G611" i="14" a="1"/>
  <c r="B1560" i="14" a="1"/>
  <c r="N607" i="14" a="1"/>
  <c r="A372" i="14" a="1"/>
  <c r="B1366" i="14" a="1"/>
  <c r="N1210" i="14" a="1"/>
  <c r="G783" i="14" a="1"/>
  <c r="I1141" i="14" a="1"/>
  <c r="C1778" i="14" a="1"/>
  <c r="C1732" i="14" a="1"/>
  <c r="O686" i="14" a="1"/>
  <c r="I987" i="14" a="1"/>
  <c r="H1329" i="14" a="1"/>
  <c r="B983" i="14" a="1"/>
  <c r="B1311" i="14" a="1"/>
  <c r="M1219" i="14" a="1"/>
  <c r="F1357" i="14" a="1"/>
  <c r="H1851" i="14" a="1"/>
  <c r="E1824" i="14" a="1"/>
  <c r="K261" i="14" a="1"/>
  <c r="M1482" i="14" a="1"/>
  <c r="D1873" i="14" a="1"/>
  <c r="O1624" i="14" a="1"/>
  <c r="A898" i="14" a="1"/>
  <c r="C1726" i="14" a="1"/>
  <c r="O214" i="14" a="1"/>
  <c r="L551" i="14" a="1"/>
  <c r="A1431" i="14" a="1"/>
  <c r="F971" i="14" a="1"/>
  <c r="H1998" i="14" a="1"/>
  <c r="F715" i="14" a="1"/>
  <c r="B1260" i="14" a="1"/>
  <c r="C293" i="14" a="1"/>
  <c r="C827" i="14" a="1"/>
  <c r="N592" i="14" a="1"/>
  <c r="M933" i="14" a="1"/>
  <c r="N727" i="14" a="1"/>
  <c r="E220" i="14" a="1"/>
  <c r="F353" i="14" a="1"/>
  <c r="D625" i="14" a="1"/>
  <c r="D668" i="14" a="1"/>
  <c r="D1868" i="14" a="1"/>
  <c r="L561" i="14" a="1"/>
  <c r="M778" i="14" a="1"/>
  <c r="A1478" i="14" a="1"/>
  <c r="H839" i="14" a="1"/>
  <c r="F1141" i="14" a="1"/>
  <c r="H602" i="14" a="1"/>
  <c r="G1905" i="14" a="1"/>
  <c r="K1295" i="14" a="1"/>
  <c r="K1232" i="14" a="1"/>
  <c r="N1989" i="14" a="1"/>
  <c r="M267" i="14" a="1"/>
  <c r="J382" i="14" a="1"/>
  <c r="G1802" i="14" a="1"/>
  <c r="A820" i="14" a="1"/>
  <c r="K12" i="14" a="1"/>
  <c r="I918" i="14" a="1"/>
  <c r="H1587" i="14" a="1"/>
  <c r="A44" i="14" a="1"/>
  <c r="I471" i="14" a="1"/>
  <c r="D772" i="14" a="1"/>
  <c r="G1352" i="14" a="1"/>
  <c r="O1434" i="14" a="1"/>
  <c r="E1632" i="14" a="1"/>
  <c r="C1288" i="14" a="1"/>
  <c r="N1864" i="14" a="1"/>
  <c r="J1127" i="14" a="1"/>
  <c r="M625" i="14" a="1"/>
  <c r="A1782" i="14" a="1"/>
  <c r="D480" i="14" a="1"/>
  <c r="L605" i="14" a="1"/>
  <c r="M1803" i="14" a="1"/>
  <c r="B209" i="14" a="1"/>
  <c r="J183" i="14" a="1"/>
  <c r="E513" i="14" a="1"/>
  <c r="F682" i="14" a="1"/>
  <c r="N1446" i="14" a="1"/>
  <c r="E284" i="14" a="1"/>
  <c r="L1646" i="14" a="1"/>
  <c r="E162" i="14" a="1"/>
  <c r="D1655" i="14" a="1"/>
  <c r="N502" i="14" a="1"/>
  <c r="H1799" i="14" a="1"/>
  <c r="C468" i="14" a="1"/>
  <c r="D1753" i="14" a="1"/>
  <c r="D426" i="14" a="1"/>
  <c r="G1000" i="14" a="1"/>
  <c r="E1272" i="14" a="1"/>
  <c r="F1661" i="14" a="1"/>
  <c r="B1973" i="14" a="1"/>
  <c r="C870" i="14" a="1"/>
  <c r="E584" i="14" a="1"/>
  <c r="F1797" i="14" a="1"/>
  <c r="A1806" i="14" a="1"/>
  <c r="K479" i="14" a="1"/>
  <c r="E1374" i="14" a="1"/>
  <c r="G1979" i="14" a="1"/>
  <c r="O121" i="14" a="1"/>
  <c r="F726" i="14" a="1"/>
  <c r="K352" i="14" a="1"/>
  <c r="J281" i="14" a="1"/>
  <c r="J68" i="14" a="1"/>
  <c r="G699" i="14" a="1"/>
  <c r="E97" i="14" a="1"/>
  <c r="J1614" i="14" a="1"/>
  <c r="G1743" i="14" a="1"/>
  <c r="I462" i="14" a="1"/>
  <c r="E1318" i="14" a="1"/>
  <c r="B1245" i="14" a="1"/>
  <c r="K81" i="14" a="1"/>
  <c r="I1932" i="14" a="1"/>
  <c r="C616" i="14" a="1"/>
  <c r="H382" i="14" a="1"/>
  <c r="I1355" i="14" a="1"/>
  <c r="M378" i="14" a="1"/>
  <c r="K1713" i="14" a="1"/>
  <c r="H1380" i="14" a="1"/>
  <c r="F1011" i="14" a="1"/>
  <c r="C672" i="14" a="1"/>
  <c r="A1443" i="14" a="1"/>
  <c r="A1222" i="14" a="1"/>
  <c r="G709" i="14" a="1"/>
  <c r="I769" i="14" a="1"/>
  <c r="G1887" i="14" a="1"/>
  <c r="A402" i="14" a="1"/>
  <c r="C784" i="14" a="1"/>
  <c r="O1402" i="14" a="1"/>
  <c r="J193" i="14" a="1"/>
  <c r="M877" i="14" a="1"/>
  <c r="G1932" i="14" a="1"/>
  <c r="G1614" i="14" a="1"/>
  <c r="I780" i="14" a="1"/>
  <c r="D1591" i="14" a="1"/>
  <c r="L1671" i="14" a="1"/>
  <c r="K433" i="14" a="1"/>
  <c r="F927" i="14" a="1"/>
  <c r="H841" i="14" a="1"/>
  <c r="N1703" i="14" a="1"/>
  <c r="K1368" i="14" a="1"/>
  <c r="F112" i="14" a="1"/>
  <c r="N1637" i="14" a="1"/>
  <c r="H18" i="14" a="1"/>
  <c r="D282" i="14" a="1"/>
  <c r="M729" i="14" a="1"/>
  <c r="F1714" i="14" a="1"/>
  <c r="B1646" i="14" a="1"/>
  <c r="G1417" i="14" a="1"/>
  <c r="B1550" i="14" a="1"/>
  <c r="J1020" i="14" a="1"/>
  <c r="M63" i="14" a="1"/>
  <c r="B741" i="14" a="1"/>
  <c r="F1243" i="14" a="1"/>
  <c r="O897" i="14" a="1"/>
  <c r="L184" i="14" a="1"/>
  <c r="J146" i="14" a="1"/>
  <c r="F1750" i="14" a="1"/>
  <c r="F1648" i="14" a="1"/>
  <c r="L1480" i="14" a="1"/>
  <c r="O416" i="14" a="1"/>
  <c r="E332" i="14" a="1"/>
  <c r="G1311" i="14" a="1"/>
  <c r="L336" i="14" a="1"/>
  <c r="A227" i="14" a="1"/>
  <c r="B724" i="14" a="1"/>
  <c r="E1911" i="14" a="1"/>
  <c r="I1673" i="14" a="1"/>
  <c r="N86" i="14" a="1"/>
  <c r="J1787" i="14" a="1"/>
  <c r="H527" i="14" a="1"/>
  <c r="J1797" i="14" a="1"/>
  <c r="B1687" i="14" a="1"/>
  <c r="H1658" i="14" a="1"/>
  <c r="B639" i="14" a="1"/>
  <c r="B1149" i="14" a="1"/>
  <c r="N1712" i="14" a="1"/>
  <c r="J126" i="14" a="1"/>
  <c r="F1474" i="14" a="1"/>
  <c r="F273" i="14" a="1"/>
  <c r="H1762" i="14" a="1"/>
  <c r="I454" i="14" a="1"/>
  <c r="O246" i="14" a="1"/>
  <c r="J107" i="14" a="1"/>
  <c r="A112" i="14" a="1"/>
  <c r="M1675" i="14" a="1"/>
  <c r="K1551" i="14" a="1"/>
  <c r="D853" i="14" a="1"/>
  <c r="O761" i="14" a="1"/>
  <c r="G1106" i="14" a="1"/>
  <c r="N1639" i="14" a="1"/>
  <c r="F1560" i="14" a="1"/>
  <c r="F903" i="14" a="1"/>
  <c r="A190" i="14" a="1"/>
  <c r="O204" i="14" a="1"/>
  <c r="A404" i="14" a="1"/>
  <c r="D955" i="14" a="1"/>
  <c r="H982" i="14" a="1"/>
  <c r="I1414" i="14" a="1"/>
  <c r="D1525" i="14" a="1"/>
  <c r="M1834" i="14" a="1"/>
  <c r="E585" i="14" a="1"/>
  <c r="K1406" i="14" a="1"/>
  <c r="B973" i="14" a="1"/>
  <c r="N207" i="14" a="1"/>
  <c r="A1713" i="14" a="1"/>
  <c r="E680" i="14" a="1"/>
  <c r="M1672" i="14" a="1"/>
  <c r="O824" i="14" a="1"/>
  <c r="L1654" i="14" a="1"/>
  <c r="H42" i="14" a="1"/>
  <c r="A1313" i="14" a="1"/>
  <c r="B1119" i="14" a="1"/>
  <c r="E1544" i="14" a="1"/>
  <c r="N1749" i="14" a="1"/>
  <c r="B1607" i="14" a="1"/>
  <c r="N766" i="14" a="1"/>
  <c r="J1664" i="14" a="1"/>
  <c r="B181" i="14" a="1"/>
  <c r="G415" i="14" a="1"/>
  <c r="I837" i="14" a="1"/>
  <c r="H1375" i="14" a="1"/>
  <c r="F644" i="14" a="1"/>
  <c r="G866" i="14" a="1"/>
  <c r="B591" i="14" a="1"/>
  <c r="F306" i="14" a="1"/>
  <c r="L1757" i="14" a="1"/>
  <c r="E1726" i="14" a="1"/>
  <c r="H830" i="14" a="1"/>
  <c r="E1822" i="14" a="1"/>
  <c r="D1717" i="14" a="1"/>
  <c r="D1808" i="14" a="1"/>
  <c r="D1327" i="14" a="1"/>
  <c r="E389" i="14" a="1"/>
  <c r="N433" i="14" a="1"/>
  <c r="I163" i="14" a="1"/>
  <c r="C1897" i="14" a="1"/>
  <c r="O66" i="14" a="1"/>
  <c r="B651" i="14" a="1"/>
  <c r="K1857" i="14" a="1"/>
  <c r="G1025" i="14" a="1"/>
  <c r="C53" i="14" a="1"/>
  <c r="M1630" i="14" a="1"/>
  <c r="M297" i="14" a="1"/>
  <c r="N1021" i="14" a="1"/>
  <c r="N503" i="14" a="1"/>
  <c r="C312" i="14" a="1"/>
  <c r="E977" i="14" a="1"/>
  <c r="N1494" i="14" a="1"/>
  <c r="J1015" i="14" a="1"/>
  <c r="N1709" i="14" a="1"/>
  <c r="B1586" i="14" a="1"/>
  <c r="K1579" i="14" a="1"/>
  <c r="M904" i="14" a="1"/>
  <c r="D801" i="14" a="1"/>
  <c r="B218" i="14" a="1"/>
  <c r="M1181" i="14" a="1"/>
  <c r="A351" i="14" a="1"/>
  <c r="G1071" i="14" a="1"/>
  <c r="G1922" i="14" a="1"/>
  <c r="C249" i="14" a="1"/>
  <c r="N1866" i="14" a="1"/>
  <c r="O1108" i="14" a="1"/>
  <c r="F1120" i="14" a="1"/>
  <c r="B603" i="14" a="1"/>
  <c r="G817" i="14" a="1"/>
  <c r="L1620" i="14" a="1"/>
  <c r="C1542" i="14" a="1"/>
  <c r="K1197" i="14" a="1"/>
  <c r="J454" i="14" a="1"/>
  <c r="I325" i="14" a="1"/>
  <c r="C760" i="14" a="1"/>
  <c r="J1224" i="14" a="1"/>
  <c r="G1939" i="14" a="1"/>
  <c r="K653" i="14" a="1"/>
  <c r="J349" i="14" a="1"/>
  <c r="E1242" i="14" a="1"/>
  <c r="O1348" i="14" a="1"/>
  <c r="H1225" i="14" a="1"/>
  <c r="K1803" i="14" a="1"/>
  <c r="H1421" i="14" a="1"/>
  <c r="L878" i="14" a="1"/>
  <c r="C506" i="14" a="1"/>
  <c r="C1910" i="14" a="1"/>
  <c r="E1966" i="14" a="1"/>
  <c r="N1008" i="14" a="1"/>
  <c r="A1489" i="14" a="1"/>
  <c r="B709" i="14" a="1"/>
  <c r="K787" i="14" a="1"/>
  <c r="F1090" i="14" a="1"/>
  <c r="M142" i="14" a="1"/>
  <c r="L1454" i="14" a="1"/>
  <c r="M946" i="14" a="1"/>
  <c r="G811" i="14" a="1"/>
  <c r="G586" i="14" a="1"/>
  <c r="E1434" i="14" a="1"/>
  <c r="H1760" i="14" a="1"/>
  <c r="E984" i="14" a="1"/>
  <c r="G722" i="14" a="1"/>
  <c r="C1257" i="14" a="1"/>
  <c r="L1474" i="14" a="1"/>
  <c r="A767" i="14" a="1"/>
  <c r="M1446" i="14" a="1"/>
  <c r="O1288" i="14" a="1"/>
  <c r="G177" i="14" a="1"/>
  <c r="O831" i="14" a="1"/>
  <c r="L4" i="14" a="1"/>
  <c r="D650" i="14" a="1"/>
  <c r="A1180" i="14" a="1"/>
  <c r="H1773" i="14" a="1"/>
  <c r="O1838" i="14" a="1"/>
  <c r="B646" i="14" a="1"/>
  <c r="L14" i="14" a="1"/>
  <c r="J1549" i="14" a="1"/>
  <c r="G361" i="14" a="1"/>
  <c r="E1503" i="14" a="1"/>
  <c r="E840" i="14" a="1"/>
  <c r="G617" i="14" a="1"/>
  <c r="H336" i="14" a="1"/>
  <c r="I828" i="14" a="1"/>
  <c r="F286" i="14" a="1"/>
  <c r="N851" i="14" a="1"/>
  <c r="A1798" i="14" a="1"/>
  <c r="F1350" i="14" a="1"/>
  <c r="J1644" i="14" a="1"/>
  <c r="F527" i="14" a="1"/>
  <c r="A1127" i="14" a="1"/>
  <c r="J1138" i="14" a="1"/>
  <c r="I816" i="14" a="1"/>
  <c r="B171" i="14" a="1"/>
  <c r="D834" i="14" a="1"/>
  <c r="E1047" i="14" a="1"/>
  <c r="E611" i="14" a="1"/>
  <c r="J258" i="14" a="1"/>
  <c r="D1405" i="14" a="1"/>
  <c r="J1041" i="14" a="1"/>
  <c r="D1720" i="14" a="1"/>
  <c r="A1232" i="14" a="1"/>
  <c r="A318" i="14" a="1"/>
  <c r="O839" i="14" a="1"/>
  <c r="K1615" i="14" a="1"/>
  <c r="L1958" i="14" a="1"/>
  <c r="A1692" i="14" a="1"/>
  <c r="C834" i="14" a="1"/>
  <c r="L727" i="14" a="1"/>
  <c r="J878" i="14" a="1"/>
  <c r="D1985" i="14" a="1"/>
  <c r="E83" i="14" a="1"/>
  <c r="H1854" i="14" a="1"/>
  <c r="O374" i="14" a="1"/>
  <c r="O1818" i="14" a="1"/>
  <c r="I1364" i="14" a="1"/>
  <c r="M1665" i="14" a="1"/>
  <c r="A1279" i="14" a="1"/>
  <c r="K735" i="14" a="1"/>
  <c r="M1035" i="14" a="1"/>
  <c r="I958" i="14" a="1"/>
  <c r="C1994" i="14" a="1"/>
  <c r="K1955" i="14" a="1"/>
  <c r="H1943" i="14" a="1"/>
  <c r="A861" i="14" a="1"/>
  <c r="L589" i="14" a="1"/>
  <c r="E867" i="14" a="1"/>
  <c r="A1168" i="14" a="1"/>
  <c r="B461" i="14" a="1"/>
  <c r="L1658" i="14" a="1"/>
  <c r="N376" i="14" a="1"/>
  <c r="O1255" i="14" a="1"/>
  <c r="M1842" i="14" a="1"/>
  <c r="J1682" i="14" a="1"/>
  <c r="G274" i="14" a="1"/>
  <c r="K1066" i="14" a="1"/>
  <c r="I456" i="14" a="1"/>
  <c r="H1881" i="14" a="1"/>
  <c r="O1987" i="14" a="1"/>
  <c r="C733" i="14" a="1"/>
  <c r="G438" i="14" a="1"/>
  <c r="H269" i="14" a="1"/>
  <c r="N21" i="14" a="1"/>
  <c r="K1194" i="14" a="1"/>
  <c r="D836" i="14" a="1"/>
  <c r="F1182" i="14" a="1"/>
  <c r="M1186" i="14" a="1"/>
  <c r="I1844" i="14" a="1"/>
  <c r="B1449" i="14" a="1"/>
  <c r="E1271" i="14" a="1"/>
  <c r="H1490" i="14" a="1"/>
  <c r="C896" i="14" a="1"/>
  <c r="N131" i="14" a="1"/>
  <c r="I1150" i="14" a="1"/>
  <c r="M1629" i="14" a="1"/>
  <c r="K97" i="14" a="1"/>
  <c r="K1668" i="14" a="1"/>
  <c r="H807" i="14" a="1"/>
  <c r="C1983" i="14" a="1"/>
  <c r="J344" i="14" a="1"/>
  <c r="F846" i="14" a="1"/>
  <c r="L1768" i="14" a="1"/>
  <c r="K183" i="14" a="1"/>
  <c r="K741" i="14" a="1"/>
  <c r="D217" i="14" a="1"/>
  <c r="G1506" i="14" a="1"/>
  <c r="J494" i="14" a="1"/>
  <c r="L1271" i="14" a="1"/>
  <c r="L1361" i="14" a="1"/>
  <c r="N451" i="14" a="1"/>
  <c r="M1718" i="14" a="1"/>
  <c r="E454" i="14" a="1"/>
  <c r="L965" i="14" a="1"/>
  <c r="C1981" i="14" a="1"/>
  <c r="B1589" i="14" a="1"/>
  <c r="D1141" i="14" a="1"/>
  <c r="I580" i="14" a="1"/>
  <c r="L430" i="14" a="1"/>
  <c r="G1798" i="14" a="1"/>
  <c r="K156" i="14" a="1"/>
  <c r="N89" i="14" a="1"/>
  <c r="I1871" i="14" a="1"/>
  <c r="H1604" i="14" a="1"/>
  <c r="O867" i="14" a="1"/>
  <c r="L355" i="14" a="1"/>
  <c r="K1702" i="14" a="1"/>
  <c r="F436" i="14" a="1"/>
  <c r="H815" i="14" a="1"/>
  <c r="A1792" i="14" a="1"/>
  <c r="C475" i="14" a="1"/>
  <c r="A1394" i="14" a="1"/>
  <c r="H471" i="14" a="1"/>
  <c r="C21" i="14" a="1"/>
  <c r="H256" i="14" a="1"/>
  <c r="I1255" i="14" a="1"/>
  <c r="E850" i="14" a="1"/>
  <c r="M1520" i="14" a="1"/>
  <c r="L618" i="14" a="1"/>
  <c r="F77" i="14" a="1"/>
  <c r="A333" i="14" a="1"/>
  <c r="F1799" i="14" a="1"/>
  <c r="H1131" i="14" a="1"/>
  <c r="M364" i="14" a="1"/>
  <c r="A1854" i="14" a="1"/>
  <c r="N1525" i="14" a="1"/>
  <c r="G270" i="14" a="1"/>
  <c r="M1498" i="14" a="1"/>
  <c r="B256" i="14" a="1"/>
  <c r="J1788" i="14" a="1"/>
  <c r="J123" i="14" a="1"/>
  <c r="B513" i="14" a="1"/>
  <c r="E1709" i="14" a="1"/>
  <c r="N1753" i="14" a="1"/>
  <c r="M1147" i="14" a="1"/>
  <c r="N679" i="14" a="1"/>
  <c r="C740" i="14" a="1"/>
  <c r="G1003" i="14" a="1"/>
  <c r="C1605" i="14" a="1"/>
  <c r="G1154" i="14" a="1"/>
  <c r="O613" i="14" a="1"/>
  <c r="J1548" i="14" a="1"/>
  <c r="G1374" i="14" a="1"/>
  <c r="E1062" i="14" a="1"/>
  <c r="G775" i="14" a="1"/>
  <c r="J60" i="14" a="1"/>
  <c r="E525" i="14" a="1"/>
  <c r="G673" i="14" a="1"/>
  <c r="L925" i="14" a="1"/>
  <c r="F1642" i="14" a="1"/>
  <c r="K1545" i="14" a="1"/>
  <c r="K822" i="14" a="1"/>
  <c r="K894" i="14" a="1"/>
  <c r="O983" i="14" a="1"/>
  <c r="G1477" i="14" a="1"/>
  <c r="B46" i="14" a="1"/>
  <c r="M661" i="14" a="1"/>
  <c r="F1000" i="14" a="1"/>
  <c r="C1872" i="14" a="1"/>
  <c r="H633" i="14" a="1"/>
  <c r="N1415" i="14" a="1"/>
  <c r="O1576" i="14" a="1"/>
  <c r="I1597" i="14" a="1"/>
  <c r="C1434" i="14" a="1"/>
  <c r="I1072" i="14" a="1"/>
  <c r="O1273" i="14" a="1"/>
  <c r="D748" i="14" a="1"/>
  <c r="C848" i="14" a="1"/>
  <c r="H938" i="14" a="1"/>
  <c r="G322" i="14" a="1"/>
  <c r="E1227" i="14" a="1"/>
  <c r="N1029" i="14" a="1"/>
  <c r="E779" i="14" a="1"/>
  <c r="B1165" i="14" a="1"/>
  <c r="E1889" i="14" a="1"/>
  <c r="N1080" i="14" a="1"/>
  <c r="F340" i="14" a="1"/>
  <c r="A505" i="14" a="1"/>
  <c r="M1608" i="14" a="1"/>
  <c r="E1965" i="14" a="1"/>
  <c r="G1971" i="14" a="1"/>
  <c r="D830" i="14" a="1"/>
  <c r="J996" i="14" a="1"/>
  <c r="L1034" i="14" a="1"/>
  <c r="J1535" i="14" a="1"/>
  <c r="H989" i="14" a="1"/>
  <c r="A1505" i="14" a="1"/>
  <c r="K1734" i="14" a="1"/>
  <c r="G1166" i="14" a="1"/>
  <c r="N1976" i="14" a="1"/>
  <c r="J1663" i="14" a="1"/>
  <c r="I1859" i="14" a="1"/>
  <c r="K327" i="14" a="1"/>
  <c r="O474" i="14" a="1"/>
  <c r="G1674" i="14" a="1"/>
  <c r="L458" i="14" a="1"/>
  <c r="C140" i="14" a="1"/>
  <c r="H1633" i="14" a="1"/>
  <c r="H1528" i="14" a="1"/>
  <c r="M459" i="14" a="1"/>
  <c r="A102" i="14" a="1"/>
  <c r="L1223" i="14" a="1"/>
  <c r="B252" i="14" a="1"/>
  <c r="J1856" i="14" a="1"/>
  <c r="M915" i="14" a="1"/>
  <c r="N986" i="14" a="1"/>
  <c r="I1781" i="14" a="1"/>
  <c r="F748" i="14" a="1"/>
  <c r="I1609" i="14" a="1"/>
  <c r="D397" i="14" a="1"/>
  <c r="E1141" i="14" a="1"/>
  <c r="M543" i="14" a="1"/>
  <c r="B407" i="14" a="1"/>
  <c r="J643" i="14" a="1"/>
  <c r="A1391" i="14" a="1"/>
  <c r="L65" i="14" a="1"/>
  <c r="I1109" i="14" a="1"/>
  <c r="E942" i="14" a="1"/>
  <c r="O1525" i="14" a="1"/>
  <c r="B1836" i="14" a="1"/>
  <c r="E1993" i="14" a="1"/>
  <c r="M646" i="14" a="1"/>
  <c r="E477" i="14" a="1"/>
  <c r="K359" i="14" a="1"/>
  <c r="N1771" i="14" a="1"/>
  <c r="O146" i="14" a="1"/>
  <c r="M1998" i="14" a="1"/>
  <c r="H1785" i="14" a="1"/>
  <c r="D191" i="14" a="1"/>
  <c r="H835" i="14" a="1"/>
  <c r="M1528" i="14" a="1"/>
  <c r="L1193" i="14" a="1"/>
  <c r="J104" i="14" a="1"/>
  <c r="H89" i="14" a="1"/>
  <c r="N561" i="14" a="1"/>
  <c r="F1306" i="14" a="1"/>
  <c r="C9" i="14" a="1"/>
  <c r="B1086" i="14" a="1"/>
  <c r="A122" i="14" a="1"/>
  <c r="M1246" i="14" a="1"/>
  <c r="K1878" i="14" a="1"/>
  <c r="O1374" i="14" a="1"/>
  <c r="K137" i="14" a="1"/>
  <c r="E655" i="14" a="1"/>
  <c r="H1575" i="14" a="1"/>
  <c r="F1424" i="14" a="1"/>
  <c r="C1203" i="14" a="1"/>
  <c r="M1164" i="14" a="1"/>
  <c r="D1001" i="14" a="1"/>
  <c r="H844" i="14" a="1"/>
  <c r="F40" i="14" a="1"/>
  <c r="F439" i="14" a="1"/>
  <c r="B1000" i="14" a="1"/>
  <c r="F172" i="14" a="1"/>
  <c r="E1998" i="14" a="1"/>
  <c r="B1383" i="14" a="1"/>
  <c r="B1300" i="14" a="1"/>
  <c r="A939" i="14" a="1"/>
  <c r="A63" i="14" a="1"/>
  <c r="J1694" i="14" a="1"/>
  <c r="N1470" i="14" a="1"/>
  <c r="C52" i="14" a="1"/>
  <c r="O1959" i="14" a="1"/>
  <c r="I593" i="14" a="1"/>
  <c r="I1971" i="14" a="1"/>
  <c r="K976" i="14" a="1"/>
  <c r="H1092" i="14" a="1"/>
  <c r="F1690" i="14" a="1"/>
  <c r="H1606" i="14" a="1"/>
  <c r="D1647" i="14" a="1"/>
  <c r="N228" i="14" a="1"/>
  <c r="C730" i="14" a="1"/>
  <c r="K1122" i="14" a="1"/>
  <c r="J1890" i="14" a="1"/>
  <c r="H517" i="14" a="1"/>
  <c r="E667" i="14" a="1"/>
  <c r="A1381" i="14" a="1"/>
  <c r="M359" i="14" a="1"/>
  <c r="B988" i="14" a="1"/>
  <c r="L646" i="14" a="1"/>
  <c r="A1627" i="14" a="1"/>
  <c r="G882" i="14" a="1"/>
  <c r="J427" i="14" a="1"/>
  <c r="A1976" i="14" a="1"/>
  <c r="C1861" i="14" a="1"/>
  <c r="D1635" i="14" a="1"/>
  <c r="A1725" i="14" a="1"/>
  <c r="G1382" i="14" a="1"/>
  <c r="H749" i="14" a="1"/>
  <c r="O1072" i="14" a="1"/>
  <c r="E596" i="14" a="1"/>
  <c r="O1500" i="14" a="1"/>
  <c r="K998" i="14" a="1"/>
  <c r="D369" i="14" a="1"/>
  <c r="H453" i="14" a="1"/>
  <c r="J1665" i="14" a="1"/>
  <c r="C1516" i="14" a="1"/>
  <c r="I1719" i="14" a="1"/>
  <c r="C708" i="14" a="1"/>
  <c r="D1719" i="14" a="1"/>
  <c r="K716" i="14" a="1"/>
  <c r="O840" i="14" a="1"/>
  <c r="D478" i="14" a="1"/>
  <c r="B1346" i="14" a="1"/>
  <c r="D1096" i="14" a="1"/>
  <c r="J1776" i="14" a="1"/>
  <c r="J1165" i="14" a="1"/>
  <c r="H1814" i="14" a="1"/>
  <c r="A149" i="14" a="1"/>
  <c r="F1078" i="14" a="1"/>
  <c r="N221" i="14" a="1"/>
  <c r="K795" i="14" a="1"/>
  <c r="K1556" i="14" a="1"/>
  <c r="D117" i="14" a="1"/>
  <c r="H802" i="14" a="1"/>
  <c r="N1183" i="14" a="1"/>
  <c r="N1072" i="14" a="1"/>
  <c r="I676" i="14" a="1"/>
  <c r="O167" i="14" a="1"/>
  <c r="N1305" i="14" a="1"/>
  <c r="M810" i="14" a="1"/>
  <c r="F1129" i="14" a="1"/>
  <c r="L1414" i="14" a="1"/>
  <c r="H143" i="14" a="1"/>
  <c r="N711" i="14" a="1"/>
  <c r="A1741" i="14" a="1"/>
  <c r="D1323" i="14" a="1"/>
  <c r="M250" i="14" a="1"/>
  <c r="N1165" i="14" a="1"/>
  <c r="H759" i="14" a="1"/>
  <c r="E1285" i="14" a="1"/>
  <c r="I630" i="14" a="1"/>
  <c r="M870" i="14" a="1"/>
  <c r="E491" i="14" a="1"/>
  <c r="H1141" i="14" a="1"/>
  <c r="A549" i="14" a="1"/>
  <c r="B179" i="14" a="1"/>
  <c r="O708" i="14" a="1"/>
  <c r="H1386" i="14" a="1"/>
  <c r="B185" i="14" a="1"/>
  <c r="L1108" i="14" a="1"/>
  <c r="M1944" i="14" a="1"/>
  <c r="F665" i="14" a="1"/>
  <c r="D1780" i="14" a="1"/>
  <c r="L1822" i="14" a="1"/>
  <c r="O383" i="14" a="1"/>
  <c r="J1359" i="14" a="1"/>
  <c r="K383" i="14" a="1"/>
  <c r="C130" i="14" a="1"/>
  <c r="J38" i="14" a="1"/>
  <c r="O1776" i="14" a="1"/>
  <c r="B610" i="14" a="1"/>
  <c r="E77" i="14" a="1"/>
  <c r="F283" i="14" a="1"/>
  <c r="G992" i="14" a="1"/>
  <c r="J801" i="14" a="1"/>
  <c r="G1456" i="14" a="1"/>
  <c r="F1236" i="14" a="1"/>
  <c r="O273" i="14" a="1"/>
  <c r="D1866" i="14" a="1"/>
  <c r="N762" i="14" a="1"/>
  <c r="L1516" i="14" a="1"/>
  <c r="H516" i="14" a="1"/>
  <c r="M1272" i="14" a="1"/>
  <c r="O364" i="14" a="1"/>
  <c r="F1815" i="14" a="1"/>
  <c r="D106" i="14" a="1"/>
  <c r="K691" i="14" a="1"/>
  <c r="O1330" i="14" a="1"/>
  <c r="G1885" i="14" a="1"/>
  <c r="A1016" i="14" a="1"/>
  <c r="F589" i="14" a="1"/>
  <c r="J549" i="14" a="1"/>
  <c r="O550" i="14" a="1"/>
  <c r="C1947" i="14" a="1"/>
  <c r="E746" i="14" a="1"/>
  <c r="B1475" i="14" a="1"/>
  <c r="F382" i="14" a="1"/>
  <c r="J890" i="14" a="1"/>
  <c r="O658" i="14" a="1"/>
  <c r="A737" i="14" a="1"/>
  <c r="H967" i="14" a="1"/>
  <c r="L1452" i="14" a="1"/>
  <c r="C142" i="14" a="1"/>
  <c r="A66" i="14" a="1"/>
  <c r="M972" i="14" a="1"/>
  <c r="N1037" i="14" a="1"/>
  <c r="B1454" i="14" a="1"/>
  <c r="C332" i="14" a="1"/>
  <c r="G950" i="14" a="1"/>
  <c r="O826" i="14" a="1"/>
  <c r="F533" i="14" a="1"/>
  <c r="L707" i="14" a="1"/>
  <c r="L532" i="14" a="1"/>
  <c r="F742" i="14" a="1"/>
  <c r="J714" i="14" a="1"/>
  <c r="M850" i="14" a="1"/>
  <c r="B645" i="14" a="1"/>
  <c r="N1013" i="14" a="1"/>
  <c r="J338" i="14" a="1"/>
  <c r="L177" i="14" a="1"/>
  <c r="L414" i="14" a="1"/>
  <c r="C845" i="14" a="1"/>
  <c r="C1388" i="14" a="1"/>
  <c r="L874" i="14" a="1"/>
  <c r="K1376" i="14" a="1"/>
  <c r="J361" i="14" a="1"/>
  <c r="H1060" i="14" a="1"/>
  <c r="H1439" i="14" a="1"/>
  <c r="B1660" i="14" a="1"/>
  <c r="O1067" i="14" a="1"/>
  <c r="F412" i="14" a="1"/>
  <c r="H1453" i="14" a="1"/>
  <c r="M39" i="14" a="1"/>
  <c r="M1368" i="14" a="1"/>
  <c r="I1699" i="14" a="1"/>
  <c r="O397" i="14" a="1"/>
  <c r="G1340" i="14" a="1"/>
  <c r="L1473" i="14" a="1"/>
  <c r="A1027" i="14" a="1"/>
  <c r="D915" i="14" a="1"/>
  <c r="H652" i="14" a="1"/>
  <c r="H1951" i="14" a="1"/>
  <c r="K1243" i="14" a="1"/>
  <c r="N1364" i="14" a="1"/>
  <c r="H1675" i="14" a="1"/>
  <c r="A1598" i="14" a="1"/>
  <c r="F806" i="14" a="1"/>
  <c r="I1361" i="14" a="1"/>
  <c r="G597" i="14" a="1"/>
  <c r="G743" i="14" a="1"/>
  <c r="D475" i="14" a="1"/>
  <c r="C1064" i="14" a="1"/>
  <c r="B135" i="14" a="1"/>
  <c r="K554" i="14" a="1"/>
  <c r="N702" i="14" a="1"/>
  <c r="C579" i="14" a="1"/>
  <c r="F1668" i="14" a="1"/>
  <c r="J487" i="14" a="1"/>
  <c r="M1878" i="14" a="1"/>
  <c r="O869" i="14" a="1"/>
  <c r="L1400" i="14" a="1"/>
  <c r="H1664" i="14" a="1"/>
  <c r="N1873" i="14" a="1"/>
  <c r="H152" i="14" a="1"/>
  <c r="B1470" i="14" a="1"/>
  <c r="K860" i="14" a="1"/>
  <c r="N500" i="14" a="1"/>
  <c r="D1600" i="14" a="1"/>
  <c r="E37" i="14" a="1"/>
  <c r="H568" i="14" a="1"/>
  <c r="C478" i="14" a="1"/>
  <c r="M1996" i="14" a="1"/>
  <c r="E654" i="14" a="1"/>
  <c r="K222" i="14" a="1"/>
  <c r="C1909" i="14" a="1"/>
  <c r="D1275" i="14" a="1"/>
  <c r="I1865" i="14" a="1"/>
  <c r="O1916" i="14" a="1"/>
  <c r="L1833" i="14" a="1"/>
  <c r="O237" i="14" a="1"/>
  <c r="O89" i="14" a="1"/>
  <c r="E1440" i="14" a="1"/>
  <c r="F508" i="14" a="1"/>
  <c r="B1718" i="14" a="1"/>
  <c r="B1431" i="14" a="1"/>
  <c r="N763" i="14" a="1"/>
  <c r="I1273" i="14" a="1"/>
  <c r="N1421" i="14" a="1"/>
  <c r="C914" i="14" a="1"/>
  <c r="M344" i="14" a="1"/>
  <c r="E1291" i="14" a="1"/>
  <c r="N423" i="14" a="1"/>
  <c r="J51" i="14" a="1"/>
  <c r="H680" i="14" a="1"/>
  <c r="L642" i="14" a="1"/>
  <c r="L1089" i="14" a="1"/>
  <c r="B633" i="14" a="1"/>
  <c r="O1280" i="14" a="1"/>
  <c r="H1213" i="14" a="1"/>
  <c r="E1363" i="14" a="1"/>
  <c r="L955" i="14" a="1"/>
  <c r="N1628" i="14" a="1"/>
  <c r="C975" i="14" a="1"/>
  <c r="J1961" i="14" a="1"/>
  <c r="I1505" i="14" a="1"/>
  <c r="A678" i="14" a="1"/>
  <c r="K336" i="14" a="1"/>
  <c r="K545" i="14" a="1"/>
  <c r="G189" i="14" a="1"/>
  <c r="L23" i="14" a="1"/>
  <c r="B1038" i="14" a="1"/>
  <c r="D638" i="14" a="1"/>
  <c r="A1813" i="14" a="1"/>
  <c r="E1212" i="14" a="1"/>
  <c r="J1858" i="14" a="1"/>
  <c r="C1998" i="14" a="1"/>
  <c r="E1010" i="14" a="1"/>
  <c r="C1059" i="14" a="1"/>
  <c r="M590" i="14" a="1"/>
  <c r="D948" i="14" a="1"/>
  <c r="L1367" i="14" a="1"/>
  <c r="C567" i="14" a="1"/>
  <c r="I1426" i="14" a="1"/>
  <c r="I1469" i="14" a="1"/>
  <c r="K862" i="14" a="1"/>
  <c r="M981" i="14" a="1"/>
  <c r="J481" i="14" a="1"/>
  <c r="C656" i="14" a="1"/>
  <c r="F577" i="14" a="1"/>
  <c r="K340" i="14" a="1"/>
  <c r="C1636" i="14" a="1"/>
  <c r="K1860" i="14" a="1"/>
  <c r="G1758" i="14" a="1"/>
  <c r="O792" i="14" a="1"/>
  <c r="N1240" i="14" a="1"/>
  <c r="G391" i="14" a="1"/>
  <c r="A1691" i="14" a="1"/>
  <c r="L1122" i="14" a="1"/>
  <c r="B157" i="14" a="1"/>
  <c r="O1361" i="14" a="1"/>
  <c r="D434" i="14" a="1"/>
  <c r="N1802" i="14" a="1"/>
  <c r="C642" i="14" a="1"/>
  <c r="D1338" i="14" a="1"/>
  <c r="E1727" i="14" a="1"/>
  <c r="M128" i="14" a="1"/>
  <c r="I1773" i="14" a="1"/>
  <c r="M1244" i="14" a="1"/>
  <c r="C1745" i="14" a="1"/>
  <c r="N770" i="14" a="1"/>
  <c r="K1622" i="14" a="1"/>
  <c r="E670" i="14" a="1"/>
  <c r="L1607" i="14" a="1"/>
  <c r="B1023" i="14" a="1"/>
  <c r="M1731" i="14" a="1"/>
  <c r="M1024" i="14" a="1"/>
  <c r="E571" i="14" a="1"/>
  <c r="K634" i="14" a="1"/>
  <c r="M109" i="14" a="1"/>
  <c r="E1098" i="14" a="1"/>
  <c r="I4" i="14" a="1"/>
  <c r="E504" i="14" a="1"/>
  <c r="E967" i="14" a="1"/>
  <c r="D257" i="14" a="1"/>
  <c r="L1459" i="14" a="1"/>
  <c r="G786" i="14" a="1"/>
  <c r="F1552" i="14" a="1"/>
  <c r="G878" i="14" a="1"/>
  <c r="B1857" i="14" a="1"/>
  <c r="K829" i="14" a="1"/>
  <c r="N1915" i="14" a="1"/>
  <c r="G1468" i="14" a="1"/>
  <c r="B566" i="14" a="1"/>
  <c r="D1355" i="14" a="1"/>
  <c r="J320" i="14" a="1"/>
  <c r="D321" i="14" a="1"/>
  <c r="E1646" i="14" a="1"/>
  <c r="G970" i="14" a="1"/>
  <c r="O1131" i="14" a="1"/>
  <c r="B518" i="14" a="1"/>
  <c r="H56" i="14" a="1"/>
  <c r="F1630" i="14" a="1"/>
  <c r="L335" i="14" a="1"/>
  <c r="D419" i="14" a="1"/>
  <c r="I127" i="14" a="1"/>
  <c r="O1136" i="14" a="1"/>
  <c r="C190" i="14" a="1"/>
  <c r="F264" i="14" a="1"/>
  <c r="M1611" i="14" a="1"/>
  <c r="C1833" i="14" a="1"/>
  <c r="E420" i="14" a="1"/>
  <c r="H1123" i="14" a="1"/>
  <c r="A103" i="14" a="1"/>
  <c r="I364" i="14" a="1"/>
  <c r="H1004" i="14" a="1"/>
  <c r="O1442" i="14" a="1"/>
  <c r="D1281" i="14" a="1"/>
  <c r="G759" i="14" a="1"/>
  <c r="C197" i="14" a="1"/>
  <c r="H339" i="14" a="1"/>
  <c r="L1962" i="14" a="1"/>
  <c r="M1400" i="14" a="1"/>
  <c r="D1393" i="14" a="1"/>
  <c r="K389" i="14" a="1"/>
  <c r="K981" i="14" a="1"/>
  <c r="F1468" i="14" a="1"/>
  <c r="F25" i="14" a="1"/>
  <c r="F1438" i="14" a="1"/>
  <c r="M1259" i="14" a="1"/>
  <c r="A704" i="14" a="1"/>
  <c r="J400" i="14" a="1"/>
  <c r="M1890" i="14" a="1"/>
  <c r="O907" i="14" a="1"/>
  <c r="B1738" i="14" a="1"/>
  <c r="K237" i="14" a="1"/>
  <c r="I2" i="14" a="1"/>
  <c r="F1964" i="14" a="1"/>
  <c r="N1885" i="14" a="1"/>
  <c r="J179" i="14" a="1"/>
  <c r="E602" i="14" a="1"/>
  <c r="E219" i="14" a="1"/>
  <c r="B1385" i="14" a="1"/>
  <c r="N384" i="14" a="1"/>
  <c r="K1639" i="14" a="1"/>
  <c r="B1096" i="14" a="1"/>
  <c r="O1380" i="14" a="1"/>
  <c r="C544" i="14" a="1"/>
  <c r="O87" i="14" a="1"/>
  <c r="H1961" i="14" a="1"/>
  <c r="E372" i="14" a="1"/>
  <c r="L881" i="14" a="1"/>
  <c r="K1699" i="14" a="1"/>
  <c r="D1029" i="14" a="1"/>
  <c r="B178" i="14" a="1"/>
  <c r="F975" i="14" a="1"/>
  <c r="L1991" i="14" a="1"/>
  <c r="H469" i="14" a="1"/>
  <c r="G652" i="14" a="1"/>
  <c r="J228" i="14" a="1"/>
  <c r="K566" i="14" a="1"/>
  <c r="E606" i="14" a="1"/>
  <c r="L135" i="14" a="1"/>
  <c r="B1547" i="14" a="1"/>
  <c r="H526" i="14" a="1"/>
  <c r="L1709" i="14" a="1"/>
  <c r="D173" i="14" a="1"/>
  <c r="H1926" i="14" a="1"/>
  <c r="I765" i="14" a="1"/>
  <c r="M412" i="14" a="1"/>
  <c r="F329" i="14" a="1"/>
  <c r="A382" i="14" a="1"/>
  <c r="E234" i="14" a="1"/>
  <c r="G735" i="14" a="1"/>
  <c r="H14" i="14" a="1"/>
  <c r="H1911" i="14" a="1"/>
  <c r="E469" i="14" a="1"/>
  <c r="D1088" i="14" a="1"/>
  <c r="A875" i="14" a="1"/>
  <c r="N398" i="14" a="1"/>
  <c r="J393" i="14" a="1"/>
  <c r="C117" i="14" a="1"/>
  <c r="E581" i="14" a="1"/>
  <c r="H732" i="14" a="1"/>
  <c r="E479" i="14" a="1"/>
  <c r="F246" i="14" a="1"/>
  <c r="K1443" i="14" a="1"/>
  <c r="K7" i="14" a="1"/>
  <c r="K1893" i="14" a="1"/>
  <c r="J1825" i="14" a="1"/>
  <c r="A864" i="14" a="1"/>
  <c r="L1103" i="14" a="1"/>
  <c r="G1065" i="14" a="1"/>
  <c r="H1148" i="14" a="1"/>
  <c r="G1937" i="14" a="1"/>
  <c r="O1477" i="14" a="1"/>
  <c r="K880" i="14" a="1"/>
  <c r="E385" i="14" a="1"/>
  <c r="C192" i="14" a="1"/>
  <c r="A992" i="14" a="1"/>
  <c r="M1511" i="14" a="1"/>
  <c r="H1422" i="14" a="1"/>
  <c r="L1660" i="14" a="1"/>
  <c r="F310" i="14" a="1"/>
  <c r="D1930" i="14" a="1"/>
  <c r="L1040" i="14" a="1"/>
  <c r="N59" i="14" a="1"/>
  <c r="C10" i="14" a="1"/>
  <c r="G1738" i="14" a="1"/>
  <c r="B687" i="14" a="1"/>
  <c r="K1356" i="14" a="1"/>
  <c r="I172" i="14" a="1"/>
  <c r="I1491" i="14" a="1"/>
  <c r="B1759" i="14" a="1"/>
  <c r="F782" i="14" a="1"/>
  <c r="G22" i="14" a="1"/>
  <c r="G357" i="14" a="1"/>
  <c r="F1754" i="14" a="1"/>
  <c r="G26" i="14" a="1"/>
  <c r="J753" i="14" a="1"/>
  <c r="D736" i="14" a="1"/>
  <c r="H563" i="14" a="1"/>
  <c r="E1540" i="14" a="1"/>
  <c r="K1571" i="14" a="1"/>
  <c r="D501" i="14" a="1"/>
  <c r="I437" i="14" a="1"/>
  <c r="A486" i="14" a="1"/>
  <c r="D232" i="14" a="1"/>
  <c r="C515" i="14" a="1"/>
  <c r="I940" i="14" a="1"/>
  <c r="J1532" i="14" a="1"/>
  <c r="O542" i="14" a="1"/>
  <c r="E1533" i="14" a="1"/>
  <c r="O268" i="14" a="1"/>
  <c r="O896" i="14" a="1"/>
  <c r="M1189" i="14" a="1"/>
  <c r="E1604" i="14" a="1"/>
  <c r="A574" i="14" a="1"/>
  <c r="K1421" i="14" a="1"/>
  <c r="L1534" i="14" a="1"/>
  <c r="L1805" i="14" a="1"/>
  <c r="D42" i="14" a="1"/>
  <c r="O774" i="14" a="1"/>
  <c r="D1313" i="14" a="1"/>
  <c r="J209" i="14" a="1"/>
  <c r="C176" i="14" a="1"/>
  <c r="N1573" i="14" a="1"/>
  <c r="M860" i="14" a="1"/>
  <c r="H117" i="14" a="1"/>
  <c r="K339" i="14" a="1"/>
  <c r="G417" i="14" a="1"/>
  <c r="N286" i="14" a="1"/>
  <c r="J1337" i="14" a="1"/>
  <c r="E804" i="14" a="1"/>
  <c r="L1432" i="14" a="1"/>
  <c r="N271" i="14" a="1"/>
  <c r="J1917" i="14" a="1"/>
  <c r="I9" i="14" a="1"/>
  <c r="J389" i="14" a="1"/>
  <c r="K238" i="14" a="1"/>
  <c r="K1650" i="14" a="1"/>
  <c r="O1029" i="14" a="1"/>
  <c r="M1333" i="14" a="1"/>
  <c r="L1487" i="14" a="1"/>
  <c r="D1315" i="14" a="1"/>
  <c r="O1358" i="14" a="1"/>
  <c r="D1820" i="14" a="1"/>
  <c r="G1221" i="14" a="1"/>
  <c r="B1576" i="14" a="1"/>
  <c r="K1287" i="14" a="1"/>
  <c r="I146" i="14" a="1"/>
  <c r="N1842" i="14" a="1"/>
  <c r="F1916" i="14" a="1"/>
  <c r="A836" i="14" a="1"/>
  <c r="K992" i="14" a="1"/>
  <c r="M1384" i="14" a="1"/>
  <c r="D937" i="14" a="1"/>
  <c r="N1621" i="14" a="1"/>
  <c r="A1307" i="14" a="1"/>
  <c r="H1252" i="14" a="1"/>
  <c r="H332" i="14" a="1"/>
  <c r="K1498" i="14" a="1"/>
  <c r="I521" i="14" a="1"/>
  <c r="E286" i="14" a="1"/>
  <c r="O1935" i="14" a="1"/>
  <c r="O957" i="14" a="1"/>
  <c r="G1004" i="14" a="1"/>
  <c r="I664" i="14" a="1"/>
  <c r="O910" i="14" a="1"/>
  <c r="J1507" i="14" a="1"/>
  <c r="O1620" i="14" a="1"/>
  <c r="O124" i="14" a="1"/>
  <c r="K1818" i="14" a="1"/>
  <c r="C16" i="14" a="1"/>
  <c r="F1029" i="14" a="1"/>
  <c r="N461" i="14" a="1"/>
  <c r="K1042" i="14" a="1"/>
  <c r="B316" i="14" a="1"/>
  <c r="F1491" i="14" a="1"/>
  <c r="I1065" i="14" a="1"/>
  <c r="G152" i="14" a="1"/>
  <c r="G1045" i="14" a="1"/>
  <c r="A1844" i="14" a="1"/>
  <c r="M1590" i="14" a="1"/>
  <c r="B145" i="14" a="1"/>
  <c r="A1755" i="14" a="1"/>
  <c r="E357" i="14" a="1"/>
  <c r="J1177" i="14" a="1"/>
  <c r="J948" i="14" a="1"/>
  <c r="F1858" i="14" a="1"/>
  <c r="G135" i="14" a="1"/>
  <c r="N919" i="14" a="1"/>
  <c r="K158" i="14" a="1"/>
  <c r="E899" i="14" a="1"/>
  <c r="O841" i="14" a="1"/>
  <c r="L1076" i="14" a="1"/>
  <c r="H49" i="14" a="1"/>
  <c r="N604" i="14" a="1"/>
  <c r="I561" i="14" a="1"/>
  <c r="C328" i="14" a="1"/>
  <c r="D1515" i="14" a="1"/>
  <c r="I1516" i="14" a="1"/>
  <c r="A1802" i="14" a="1"/>
  <c r="H932" i="14" a="1"/>
  <c r="G1263" i="14" a="1"/>
  <c r="C33" i="14" a="1"/>
  <c r="H803" i="14" a="1"/>
  <c r="E1693" i="14" a="1"/>
  <c r="N533" i="14" a="1"/>
  <c r="K737" i="14" a="1"/>
  <c r="G1284" i="14" a="1"/>
  <c r="K392" i="14" a="1"/>
  <c r="O259" i="14" a="1"/>
  <c r="N1603" i="14" a="1"/>
  <c r="F805" i="14" a="1"/>
  <c r="H1940" i="14" a="1"/>
  <c r="N1778" i="14" a="1"/>
  <c r="K1319" i="14" a="1"/>
  <c r="A99" i="14" a="1"/>
  <c r="I1472" i="14" a="1"/>
  <c r="H186" i="14" a="1"/>
  <c r="H1824" i="14" a="1"/>
  <c r="C715" i="14" a="1"/>
  <c r="A620" i="14" a="1"/>
  <c r="K1718" i="14" a="1"/>
  <c r="N1834" i="14" a="1"/>
  <c r="J232" i="14" a="1"/>
  <c r="C789" i="14" a="1"/>
  <c r="C954" i="14" a="1"/>
  <c r="L1300" i="14" a="1"/>
  <c r="C919" i="14" a="1"/>
  <c r="O574" i="14" a="1"/>
  <c r="J408" i="14" a="1"/>
  <c r="K290" i="14" a="1"/>
  <c r="A1242" i="14" a="1"/>
  <c r="N1025" i="14" a="1"/>
  <c r="K447" i="14" a="1"/>
  <c r="I624" i="14" a="1"/>
  <c r="G844" i="14" a="1"/>
  <c r="H1171" i="14" a="1"/>
  <c r="N381" i="14" a="1"/>
  <c r="O1550" i="14" a="1"/>
  <c r="O105" i="14" a="1"/>
  <c r="O162" i="14" a="1"/>
  <c r="B900" i="14" a="1"/>
  <c r="E1724" i="14" a="1"/>
  <c r="C1824" i="14" a="1"/>
  <c r="I888" i="14" a="1"/>
  <c r="A1546" i="14" a="1"/>
  <c r="H1920" i="14" a="1"/>
  <c r="M1326" i="14" a="1"/>
  <c r="H777" i="14" a="1"/>
  <c r="E470" i="14" a="1"/>
  <c r="M677" i="14" a="1"/>
  <c r="O925" i="14" a="1"/>
  <c r="E1807" i="14" a="1"/>
  <c r="E572" i="14" a="1"/>
  <c r="A910" i="14" a="1"/>
  <c r="J634" i="14" a="1"/>
  <c r="L1785" i="14" a="1"/>
  <c r="C665" i="14" a="1"/>
  <c r="M947" i="14" a="1"/>
  <c r="D326" i="14" a="1"/>
  <c r="C376" i="14" a="1"/>
  <c r="K1298" i="14" a="1"/>
  <c r="E660" i="14" a="1"/>
  <c r="A1909" i="14" a="1"/>
  <c r="A1733" i="14" a="1"/>
  <c r="C290" i="14" a="1"/>
  <c r="M1545" i="14" a="1"/>
  <c r="G1427" i="14" a="1"/>
  <c r="N1898" i="14" a="1"/>
  <c r="E433" i="14" a="1"/>
  <c r="B737" i="14" a="1"/>
  <c r="G1454" i="14" a="1"/>
  <c r="M1090" i="14" a="1"/>
  <c r="N1244" i="14" a="1"/>
  <c r="C1540" i="14" a="1"/>
  <c r="B356" i="14" a="1"/>
  <c r="B1019" i="14" a="1"/>
  <c r="B867" i="14" a="1"/>
  <c r="C1570" i="14" a="1"/>
  <c r="F186" i="14" a="1"/>
  <c r="I1648" i="14" a="1"/>
  <c r="M1490" i="14" a="1"/>
  <c r="K1326" i="14" a="1"/>
  <c r="O1456" i="14" a="1"/>
  <c r="G612" i="14" a="1"/>
  <c r="F1767" i="14" a="1"/>
  <c r="N1545" i="14" a="1"/>
  <c r="I404" i="14" a="1"/>
  <c r="L444" i="14" a="1"/>
  <c r="B96" i="14" a="1"/>
  <c r="L880" i="14" a="1"/>
  <c r="J949" i="14" a="1"/>
  <c r="H849" i="14" a="1"/>
  <c r="G354" i="14" a="1"/>
  <c r="B534" i="14" a="1"/>
  <c r="F171" i="14" a="1"/>
  <c r="L1170" i="14" a="1"/>
  <c r="E1888" i="14" a="1"/>
  <c r="J1053" i="14" a="1"/>
  <c r="E564" i="14" a="1"/>
  <c r="G1698" i="14" a="1"/>
  <c r="D1698" i="14" a="1"/>
  <c r="K1520" i="14" a="1"/>
  <c r="H1823" i="14" a="1"/>
  <c r="F934" i="14" a="1"/>
  <c r="N990" i="14" a="1"/>
  <c r="A1830" i="14" a="1"/>
  <c r="C1274" i="14" a="1"/>
  <c r="E1532" i="14" a="1"/>
  <c r="J15" i="14" a="1"/>
  <c r="A1276" i="14" a="1"/>
  <c r="E1206" i="14" a="1"/>
  <c r="G1942" i="14" a="1"/>
  <c r="K159" i="14" a="1"/>
  <c r="B1434" i="14" a="1"/>
  <c r="A651" i="14" a="1"/>
  <c r="O970" i="14" a="1"/>
  <c r="K402" i="14" a="1"/>
  <c r="G144" i="14" a="1"/>
  <c r="A1383" i="14" a="1"/>
  <c r="H1401" i="14" a="1"/>
  <c r="A1298" i="14" a="1"/>
  <c r="A1631" i="14" a="1"/>
  <c r="F1568" i="14" a="1"/>
  <c r="O620" i="14" a="1"/>
  <c r="M1089" i="14" a="1"/>
  <c r="J358" i="14" a="1"/>
  <c r="G1201" i="14" a="1"/>
  <c r="N609" i="14" a="1"/>
  <c r="G1647" i="14" a="1"/>
  <c r="N1854" i="14" a="1"/>
  <c r="J910" i="14" a="1"/>
  <c r="L1575" i="14" a="1"/>
  <c r="E1369" i="14" a="1"/>
  <c r="J1987" i="14" a="1"/>
  <c r="N1531" i="14" a="1"/>
  <c r="K912" i="14" a="1"/>
  <c r="A822" i="14" a="1"/>
  <c r="B595" i="14" a="1"/>
  <c r="C1830" i="14" a="1"/>
  <c r="C213" i="14" a="1"/>
  <c r="O107" i="14" a="1"/>
  <c r="H549" i="14" a="1"/>
  <c r="C1273" i="14" a="1"/>
  <c r="I1380" i="14" a="1"/>
  <c r="L1309" i="14" a="1"/>
  <c r="F497" i="14" a="1"/>
  <c r="B1913" i="14" a="1"/>
  <c r="C353" i="14" a="1"/>
  <c r="E1222" i="14" a="1"/>
  <c r="D471" i="14" a="1"/>
  <c r="O949" i="14" a="1"/>
  <c r="E519" i="14" a="1"/>
  <c r="M745" i="14" a="1"/>
  <c r="C558" i="14" a="1"/>
  <c r="G1449" i="14" a="1"/>
  <c r="A1712" i="14" a="1"/>
  <c r="N777" i="14" a="1"/>
  <c r="N1043" i="14" a="1"/>
  <c r="I1158" i="14" a="1"/>
  <c r="J558" i="14" a="1"/>
  <c r="C550" i="14" a="1"/>
  <c r="I1824" i="14" a="1"/>
  <c r="F1807" i="14" a="1"/>
  <c r="F1218" i="14" a="1"/>
  <c r="N421" i="14" a="1"/>
  <c r="C1347" i="14" a="1"/>
  <c r="M1828" i="14" a="1"/>
  <c r="I1236" i="14" a="1"/>
  <c r="O834" i="14" a="1"/>
  <c r="C627" i="14" a="1"/>
  <c r="K397" i="14" a="1"/>
  <c r="M285" i="14" a="1"/>
  <c r="K1790" i="14" a="1"/>
  <c r="B174" i="14" a="1"/>
  <c r="F614" i="14" a="1"/>
  <c r="L624" i="14" a="1"/>
  <c r="K1282" i="14" a="1"/>
  <c r="J1873" i="14" a="1"/>
  <c r="K899" i="14" a="1"/>
  <c r="M530" i="14" a="1"/>
  <c r="D941" i="14" a="1"/>
  <c r="J73" i="14" a="1"/>
  <c r="G1042" i="14" a="1"/>
  <c r="B1926" i="14" a="1"/>
  <c r="H765" i="14" a="1"/>
  <c r="C984" i="14" a="1"/>
  <c r="A316" i="14" a="1"/>
  <c r="N1840" i="14" a="1"/>
  <c r="H1776" i="14" a="1"/>
  <c r="N190" i="14" a="1"/>
  <c r="B379" i="14" a="1"/>
  <c r="H1655" i="14" a="1"/>
  <c r="A1921" i="14" a="1"/>
  <c r="C88" i="14" a="1"/>
  <c r="G531" i="14" a="1"/>
  <c r="G901" i="14" a="1"/>
  <c r="K265" i="14" a="1"/>
  <c r="K734" i="14" a="1"/>
  <c r="N1442" i="14" a="1"/>
  <c r="H1973" i="14" a="1"/>
  <c r="I563" i="14" a="1"/>
  <c r="L196" i="14" a="1"/>
  <c r="J658" i="14" a="1"/>
  <c r="B908" i="14" a="1"/>
  <c r="H1156" i="14" a="1"/>
  <c r="G1155" i="14" a="1"/>
  <c r="F1887" i="14" a="1"/>
  <c r="H1065" i="14" a="1"/>
  <c r="B1047" i="14" a="1"/>
  <c r="N1378" i="14" a="1"/>
  <c r="K232" i="14" a="1"/>
  <c r="F1746" i="14" a="1"/>
  <c r="E106" i="14" a="1"/>
  <c r="O1274" i="14" a="1"/>
  <c r="M1174" i="14" a="1"/>
  <c r="D934" i="14" a="1"/>
  <c r="I1069" i="14" a="1"/>
  <c r="D1959" i="14" a="1"/>
  <c r="D1543" i="14" a="1"/>
  <c r="C880" i="14" a="1"/>
  <c r="M965" i="14" a="1"/>
  <c r="I493" i="14" a="1"/>
  <c r="H1869" i="14" a="1"/>
  <c r="E1669" i="14" a="1"/>
  <c r="H25" i="14" a="1"/>
  <c r="G1269" i="14" a="1"/>
  <c r="H786" i="14" a="1"/>
  <c r="O1521" i="14" a="1"/>
  <c r="F1315" i="14" a="1"/>
  <c r="I1649" i="14" a="1"/>
  <c r="H971" i="14" a="1"/>
  <c r="B1771" i="14" a="1"/>
  <c r="E512" i="14" a="1"/>
  <c r="F1028" i="14" a="1"/>
  <c r="O1830" i="14" a="1"/>
  <c r="C1699" i="14" a="1"/>
  <c r="F1963" i="14" a="1"/>
  <c r="N19" i="14" a="1"/>
  <c r="O1124" i="14" a="1"/>
  <c r="G598" i="14" a="1"/>
  <c r="A62" i="14" a="1"/>
  <c r="A367" i="14" a="1"/>
  <c r="E1956" i="14" a="1"/>
  <c r="K1755" i="14" a="1"/>
  <c r="K1233" i="14" a="1"/>
  <c r="K1458" i="14" a="1"/>
  <c r="M395" i="14" a="1"/>
  <c r="L354" i="14" a="1"/>
  <c r="O1016" i="14" a="1"/>
  <c r="E1051" i="14" a="1"/>
  <c r="K1781" i="14" a="1"/>
  <c r="B1268" i="14" a="1"/>
  <c r="D1087" i="14" a="1"/>
  <c r="L553" i="14" a="1"/>
  <c r="C1258" i="14" a="1"/>
  <c r="C766" i="14" a="1"/>
  <c r="H1886" i="14" a="1"/>
  <c r="S2" i="13" a="1"/>
  <c r="D1958" i="14" a="1"/>
  <c r="K314" i="14" a="1"/>
  <c r="B1078" i="14" a="1"/>
  <c r="C1760" i="14" a="1"/>
  <c r="M1846" i="14" a="1"/>
  <c r="E1140" i="14" a="1"/>
  <c r="G1622" i="14" a="1"/>
  <c r="K1288" i="14" a="1"/>
  <c r="D1502" i="14" a="1"/>
  <c r="C1214" i="14" a="1"/>
  <c r="A713" i="14" a="1"/>
  <c r="H1185" i="14" a="1"/>
  <c r="B175" i="14" a="1"/>
  <c r="C769" i="14" a="1"/>
  <c r="M1942" i="14" a="1"/>
  <c r="M56" i="14" a="1"/>
  <c r="H764" i="14" a="1"/>
  <c r="H493" i="14" a="1"/>
  <c r="E767" i="14" a="1"/>
  <c r="E283" i="14" a="1"/>
  <c r="J1679" i="14" a="1"/>
  <c r="M12" i="14" a="1"/>
  <c r="M1642" i="14" a="1"/>
  <c r="O1650" i="14" a="1"/>
  <c r="J125" i="14" a="1"/>
  <c r="K438" i="14" a="1"/>
  <c r="E889" i="14" a="1"/>
  <c r="N209" i="14" a="1"/>
  <c r="K483" i="14" a="1"/>
  <c r="E661" i="14" a="1"/>
  <c r="M1936" i="14" a="1"/>
  <c r="H1665" i="14" a="1"/>
  <c r="J1054" i="14" a="1"/>
  <c r="E1615" i="14" a="1"/>
  <c r="G11" i="14" a="1"/>
  <c r="I1046" i="14" a="1"/>
  <c r="L1653" i="14" a="1"/>
  <c r="F1010" i="14" a="1"/>
  <c r="N1598" i="14" a="1"/>
  <c r="N1351" i="14" a="1"/>
  <c r="L451" i="14" a="1"/>
  <c r="M498" i="14" a="1"/>
  <c r="E1733" i="14" a="1"/>
  <c r="J352" i="14" a="1"/>
  <c r="A944" i="14" a="1"/>
  <c r="E1980" i="14" a="1"/>
  <c r="E117" i="14" a="1"/>
  <c r="I19" i="14" a="1"/>
  <c r="K1147" i="14" a="1"/>
  <c r="G1256" i="14" a="1"/>
  <c r="O971" i="14" a="1"/>
  <c r="N1420" i="14" a="1"/>
  <c r="C1874" i="14" a="1"/>
  <c r="A988" i="14" a="1"/>
  <c r="J846" i="14" a="1"/>
  <c r="A21" i="14" a="1"/>
  <c r="L1041" i="14" a="1"/>
  <c r="O1563" i="14" a="1"/>
  <c r="E771" i="14" a="1"/>
  <c r="C1688" i="14" a="1"/>
  <c r="I1155" i="14" a="1"/>
  <c r="F836" i="14" a="1"/>
  <c r="C582" i="14" a="1"/>
  <c r="J451" i="14" a="1"/>
  <c r="M1240" i="14" a="1"/>
  <c r="E696" i="14" a="1"/>
  <c r="H523" i="14" a="1"/>
  <c r="C51" i="14" a="1"/>
  <c r="C1751" i="14" a="1"/>
  <c r="C791" i="14" a="1"/>
  <c r="E1777" i="14" a="1"/>
  <c r="G694" i="14" a="1"/>
  <c r="C1566" i="14" a="1"/>
  <c r="B1959" i="14" a="1"/>
  <c r="F1208" i="14" a="1"/>
  <c r="I231" i="14" a="1"/>
  <c r="I878" i="14" a="1"/>
  <c r="D1234" i="14" a="1"/>
  <c r="I1513" i="14" a="1"/>
  <c r="F175" i="14" a="1"/>
  <c r="G72" i="14" a="1"/>
  <c r="F1015" i="14" a="1"/>
  <c r="O1922" i="14" a="1"/>
  <c r="G1223" i="14" a="1"/>
  <c r="L837" i="14" a="1"/>
  <c r="K1835" i="14" a="1"/>
  <c r="F1366" i="14" a="1"/>
  <c r="B1751" i="14" a="1"/>
  <c r="A492" i="14" a="1"/>
  <c r="D936" i="14" a="1"/>
  <c r="M554" i="14" a="1"/>
  <c r="G1332" i="14" a="1"/>
  <c r="M711" i="14" a="1"/>
  <c r="G571" i="14" a="1"/>
  <c r="H1105" i="14" a="1"/>
  <c r="E1039" i="14" a="1"/>
  <c r="L1829" i="14" a="1"/>
  <c r="K1786" i="14" a="1"/>
  <c r="F1103" i="14" a="1"/>
  <c r="I130" i="14" a="1"/>
  <c r="E36" i="14" a="1"/>
  <c r="L687" i="14" a="1"/>
  <c r="I773" i="14" a="1"/>
  <c r="O1183" i="14" a="1"/>
  <c r="L1669" i="14" a="1"/>
  <c r="I447" i="14" a="1"/>
  <c r="I1885" i="14" a="1"/>
  <c r="J545" i="14" a="1"/>
  <c r="H1632" i="14" a="1"/>
  <c r="O330" i="14" a="1"/>
  <c r="E777" i="14" a="1"/>
  <c r="M1685" i="14" a="1"/>
  <c r="A660" i="14" a="1"/>
  <c r="B799" i="14" a="1"/>
  <c r="B689" i="14" a="1"/>
  <c r="C659" i="14" a="1"/>
  <c r="I728" i="14" a="1"/>
  <c r="H567" i="14" a="1"/>
  <c r="K1644" i="14" a="1"/>
  <c r="H1094" i="14" a="1"/>
  <c r="C147" i="14" a="1"/>
  <c r="D880" i="14" a="1"/>
  <c r="N621" i="14" a="1"/>
  <c r="D1094" i="14" a="1"/>
  <c r="L1739" i="14" a="1"/>
  <c r="G1299" i="14" a="1"/>
  <c r="N113" i="14" a="1"/>
  <c r="M1780" i="14" a="1"/>
  <c r="O1988" i="14" a="1"/>
  <c r="A1841" i="14" a="1"/>
  <c r="O716" i="14" a="1"/>
  <c r="O1253" i="14" a="1"/>
  <c r="A389" i="14" a="1"/>
  <c r="C1552" i="14" a="1"/>
  <c r="I483" i="14" a="1"/>
  <c r="D1111" i="14" a="1"/>
  <c r="K332" i="14" a="1"/>
  <c r="M1103" i="14" a="1"/>
  <c r="K729" i="14" a="1"/>
  <c r="O450" i="14" a="1"/>
  <c r="L984" i="14" a="1"/>
  <c r="E303" i="14" a="1"/>
  <c r="M1184" i="14" a="1"/>
  <c r="C211" i="14" a="1"/>
  <c r="J1051" i="14" a="1"/>
  <c r="L450" i="14" a="1"/>
  <c r="E960" i="14" a="1"/>
  <c r="O422" i="14" a="1"/>
  <c r="D44" i="14" a="1"/>
  <c r="J1551" i="14" a="1"/>
  <c r="D1181" i="14" a="1"/>
  <c r="G1817" i="14" a="1"/>
  <c r="M150" i="14" a="1"/>
  <c r="E1407" i="14" a="1"/>
  <c r="G1736" i="14" a="1"/>
  <c r="C1165" i="14" a="1"/>
  <c r="A1221" i="14" a="1"/>
  <c r="M1806" i="14" a="1"/>
  <c r="O1706" i="14" a="1"/>
  <c r="F968" i="14" a="1"/>
  <c r="J1174" i="14" a="1"/>
  <c r="H1035" i="14" a="1"/>
  <c r="I420" i="14" a="1"/>
  <c r="O1978" i="14" a="1"/>
  <c r="M1901" i="14" a="1"/>
  <c r="E829" i="14" a="1"/>
  <c r="G584" i="14" a="1"/>
  <c r="D410" i="14" a="1"/>
  <c r="H173" i="14" a="1"/>
  <c r="O1492" i="14" a="1"/>
  <c r="L1684" i="14" a="1"/>
  <c r="J1007" i="14" a="1"/>
  <c r="B1313" i="14" a="1"/>
  <c r="L623" i="14" a="1"/>
  <c r="E690" i="14" a="1"/>
  <c r="L544" i="14" a="1"/>
  <c r="H1928" i="14" a="1"/>
  <c r="L305" i="14" a="1"/>
  <c r="I1783" i="14" a="1"/>
  <c r="H1055" i="14" a="1"/>
  <c r="I1030" i="14" a="1"/>
  <c r="G51" i="14" a="1"/>
  <c r="N538" i="14" a="1"/>
  <c r="N744" i="14" a="1"/>
  <c r="D1846" i="14" a="1"/>
  <c r="K1363" i="14" a="1"/>
  <c r="N1109" i="14" a="1"/>
  <c r="G1185" i="14" a="1"/>
  <c r="F1616" i="14" a="1"/>
  <c r="C1721" i="14" a="1"/>
  <c r="B862" i="14" a="1"/>
  <c r="C286" i="14" a="1"/>
  <c r="I1757" i="14" a="1"/>
  <c r="L675" i="14" a="1"/>
  <c r="D1589" i="14" a="1"/>
  <c r="N1865" i="14" a="1"/>
  <c r="E1771" i="14" a="1"/>
  <c r="A1286" i="14" a="1"/>
  <c r="E282" i="14" a="1"/>
  <c r="D631" i="14" a="1"/>
  <c r="O1300" i="14" a="1"/>
  <c r="E1021" i="14" a="1"/>
  <c r="B1317" i="14" a="1"/>
  <c r="M1736" i="14" a="1"/>
  <c r="F425" i="14" a="1"/>
  <c r="K217" i="14" a="1"/>
  <c r="K172" i="14" a="1"/>
  <c r="H1469" i="14" a="1"/>
  <c r="E669" i="14" a="1"/>
  <c r="L674" i="14" a="1"/>
  <c r="K149" i="14" a="1"/>
  <c r="K287" i="14" a="1"/>
  <c r="B249" i="14" a="1"/>
  <c r="F1046" i="14" a="1"/>
  <c r="O1560" i="14" a="1"/>
  <c r="A850" i="14" a="1"/>
  <c r="G807" i="14" a="1"/>
  <c r="I137" i="14" a="1"/>
  <c r="G1740" i="14" a="1"/>
  <c r="E232" i="14" a="1"/>
  <c r="G1280" i="14" a="1"/>
  <c r="B1610" i="14" a="1"/>
  <c r="O1844" i="14" a="1"/>
  <c r="F678" i="14" a="1"/>
  <c r="O1670" i="14" a="1"/>
  <c r="I1583" i="14" a="1"/>
  <c r="E101" i="14" a="1"/>
  <c r="C1722" i="14" a="1"/>
  <c r="J458" i="14" a="1"/>
  <c r="E1909" i="14" a="1"/>
  <c r="L1359" i="14" a="1"/>
  <c r="E222" i="14" a="1"/>
  <c r="O389" i="14" a="1"/>
  <c r="I1800" i="14" a="1"/>
  <c r="O934" i="14" a="1"/>
  <c r="C812" i="14" a="1"/>
  <c r="M718" i="14" a="1"/>
  <c r="H572" i="14" a="1"/>
  <c r="B200" i="14" a="1"/>
  <c r="H431" i="14" a="1"/>
  <c r="M168" i="14" a="1"/>
  <c r="N1710" i="14" a="1"/>
  <c r="D1794" i="14" a="1"/>
  <c r="M121" i="14" a="1"/>
  <c r="E1470" i="14" a="1"/>
  <c r="A533" i="14" a="1"/>
  <c r="B1662" i="14" a="1"/>
  <c r="J157" i="14" a="1"/>
  <c r="M1013" i="14" a="1"/>
  <c r="F1685" i="14" a="1"/>
  <c r="O1883" i="14" a="1"/>
  <c r="E1136" i="14" a="1"/>
  <c r="F30" i="14" a="1"/>
  <c r="K105" i="14" a="1"/>
  <c r="A1666" i="14" a="1"/>
  <c r="H440" i="14" a="1"/>
  <c r="N1679" i="14" a="1"/>
  <c r="G887" i="14" a="1"/>
  <c r="E136" i="14" a="1"/>
  <c r="J1698" i="14" a="1"/>
  <c r="A177" i="14" a="1"/>
  <c r="J622" i="14" a="1"/>
  <c r="M1724" i="14" a="1"/>
  <c r="H1796" i="14" a="1"/>
  <c r="F1341" i="14" a="1"/>
  <c r="M1800" i="14" a="1"/>
  <c r="L111" i="14" a="1"/>
  <c r="K345" i="14" a="1"/>
  <c r="E188" i="14" a="1"/>
  <c r="A1413" i="14" a="1"/>
  <c r="E1147" i="14" a="1"/>
  <c r="G517" i="14" a="1"/>
  <c r="K1048" i="14" a="1"/>
  <c r="F501" i="14" a="1"/>
  <c r="G1607" i="14" a="1"/>
  <c r="N1038" i="14" a="1"/>
  <c r="E1666" i="14" a="1"/>
  <c r="I1071" i="14" a="1"/>
  <c r="L1457" i="14" a="1"/>
  <c r="C601" i="14" a="1"/>
  <c r="O250" i="14" a="1"/>
  <c r="M1853" i="14" a="1"/>
  <c r="B14" i="14" a="1"/>
  <c r="B780" i="14" a="1"/>
  <c r="D198" i="14" a="1"/>
  <c r="H410" i="14" a="1"/>
  <c r="F870" i="14" a="1"/>
  <c r="J674" i="14" a="1"/>
  <c r="H569" i="14" a="1"/>
  <c r="F1068" i="14" a="1"/>
  <c r="A1404" i="14" a="1"/>
  <c r="A326" i="14" a="1"/>
  <c r="D520" i="14" a="1"/>
  <c r="L1409" i="14" a="1"/>
  <c r="D768" i="14" a="1"/>
  <c r="G1478" i="14" a="1"/>
  <c r="F352" i="14" a="1"/>
  <c r="K525" i="14" a="1"/>
  <c r="F672" i="14" a="1"/>
  <c r="D2000" i="14" a="1"/>
  <c r="D636" i="14" a="1"/>
  <c r="H1795" i="14" a="1"/>
  <c r="M1330" i="14" a="1"/>
  <c r="O763" i="14" a="1"/>
  <c r="F79" i="14" a="1"/>
  <c r="J1297" i="14" a="1"/>
  <c r="I709" i="14" a="1"/>
  <c r="L1851" i="14" a="1"/>
  <c r="A1360" i="14" a="1"/>
  <c r="B924" i="14" a="1"/>
  <c r="M1550" i="14" a="1"/>
  <c r="J750" i="14" a="1"/>
  <c r="L504" i="14" a="1"/>
  <c r="H954" i="14" a="1"/>
  <c r="D1816" i="14" a="1"/>
  <c r="F1919" i="14" a="1"/>
  <c r="M1410" i="14" a="1"/>
  <c r="D651" i="14" a="1"/>
  <c r="E1265" i="14" a="1"/>
  <c r="N1284" i="14" a="1"/>
  <c r="N774" i="14" a="1"/>
  <c r="F1790" i="14" a="1"/>
  <c r="A1061" i="14" a="1"/>
  <c r="H1151" i="14" a="1"/>
  <c r="I241" i="14" a="1"/>
  <c r="O173" i="14" a="1"/>
  <c r="H33" i="14" a="1"/>
  <c r="L1560" i="14" a="1"/>
  <c r="H1207" i="14" a="1"/>
  <c r="A275" i="14" a="1"/>
  <c r="B714" i="14" a="1"/>
  <c r="L1618" i="14" a="1"/>
  <c r="J231" i="14" a="1"/>
  <c r="F1825" i="14" a="1"/>
  <c r="B1214" i="14" a="1"/>
  <c r="O1821" i="14" a="1"/>
  <c r="O1894" i="14" a="1"/>
  <c r="H505" i="14" a="1"/>
  <c r="D867" i="14" a="1"/>
  <c r="L236" i="14" a="1"/>
  <c r="F216" i="14" a="1"/>
  <c r="J1607" i="14" a="1"/>
  <c r="K1441" i="14" a="1"/>
  <c r="J1868" i="14" a="1"/>
  <c r="F980" i="14" a="1"/>
  <c r="L604" i="14" a="1"/>
  <c r="D991" i="14" a="1"/>
  <c r="M1076" i="14" a="1"/>
  <c r="I347" i="14" a="1"/>
  <c r="O223" i="14" a="1"/>
  <c r="M129" i="14" a="1"/>
  <c r="E1694" i="14" a="1"/>
  <c r="L1215" i="14" a="1"/>
  <c r="C186" i="14" a="1"/>
  <c r="L1126" i="14" a="1"/>
  <c r="E1940" i="14" a="1"/>
  <c r="H1245" i="14" a="1"/>
  <c r="D1864" i="14" a="1"/>
  <c r="E312" i="14" a="1"/>
  <c r="H1753" i="14" a="1"/>
  <c r="I1498" i="14" a="1"/>
  <c r="C1892" i="14" a="1"/>
  <c r="C947" i="14" a="1"/>
  <c r="F1813" i="14" a="1"/>
  <c r="M1969" i="14" a="1"/>
  <c r="I1283" i="14" a="1"/>
  <c r="D1168" i="14" a="1"/>
  <c r="J1497" i="14" a="1"/>
  <c r="D624" i="14" a="1"/>
  <c r="L478" i="14" a="1"/>
  <c r="D896" i="14" a="1"/>
  <c r="A681" i="14" a="1"/>
  <c r="M1691" i="14" a="1"/>
  <c r="D807" i="14" a="1"/>
  <c r="J1629" i="14" a="1"/>
  <c r="E1991" i="14" a="1"/>
  <c r="E1943" i="14" a="1"/>
  <c r="E1370" i="14" a="1"/>
  <c r="D1093" i="14" a="1"/>
  <c r="C779" i="14" a="1"/>
  <c r="K1086" i="14" a="1"/>
  <c r="B1289" i="14" a="1"/>
  <c r="L1376" i="14" a="1"/>
  <c r="I848" i="14" a="1"/>
  <c r="B91" i="14" a="1"/>
  <c r="J245" i="14" a="1"/>
  <c r="C103" i="14" a="1"/>
  <c r="L846" i="14" a="1"/>
  <c r="L1567" i="14" a="1"/>
  <c r="J1320" i="14" a="1"/>
  <c r="D967" i="14" a="1"/>
  <c r="C1710" i="14" a="1"/>
  <c r="N1066" i="14" a="1"/>
  <c r="I1460" i="14" a="1"/>
  <c r="A50" i="14" a="1"/>
  <c r="M619" i="14" a="1"/>
  <c r="E1618" i="14" a="1"/>
  <c r="J79" i="14" a="1"/>
  <c r="G68" i="14" a="1"/>
  <c r="D1785" i="14" a="1"/>
  <c r="I976" i="14" a="1"/>
  <c r="D1374" i="14" a="1"/>
  <c r="A1974" i="14" a="1"/>
  <c r="G1767" i="14" a="1"/>
  <c r="I323" i="14" a="1"/>
  <c r="L1264" i="14" a="1"/>
  <c r="D1034" i="14" a="1"/>
  <c r="B1911" i="14" a="1"/>
  <c r="H1500" i="14" a="1"/>
  <c r="I1722" i="14" a="1"/>
  <c r="O1214" i="14" a="1"/>
  <c r="J568" i="14" a="1"/>
  <c r="A1684" i="14" a="1"/>
  <c r="L1775" i="14" a="1"/>
  <c r="L168" i="14" a="1"/>
  <c r="H109" i="14" a="1"/>
  <c r="C1556" i="14" a="1"/>
  <c r="L719" i="14" a="1"/>
  <c r="K582" i="14" a="1"/>
  <c r="K1691" i="14" a="1"/>
  <c r="K474" i="14" a="1"/>
  <c r="N1889" i="14" a="1"/>
  <c r="K1494" i="14" a="1"/>
  <c r="E1195" i="14" a="1"/>
  <c r="K590" i="14" a="1"/>
  <c r="D1629" i="14" a="1"/>
  <c r="H1557" i="14" a="1"/>
  <c r="G869" i="14" a="1"/>
  <c r="N283" i="14" a="1"/>
  <c r="F1381" i="14" a="1"/>
  <c r="G695" i="14" a="1"/>
  <c r="J377" i="14" a="1"/>
  <c r="J880" i="14" a="1"/>
  <c r="K1657" i="14" a="1"/>
  <c r="A734" i="14" a="1"/>
  <c r="G1696" i="14" a="1"/>
  <c r="D614" i="14" a="1"/>
  <c r="G373" i="14" a="1"/>
  <c r="N1903" i="14" a="1"/>
  <c r="D1956" i="14" a="1"/>
  <c r="H1468" i="14" a="1"/>
  <c r="K1997" i="14" a="1"/>
  <c r="C1468" i="14" a="1"/>
  <c r="O1617" i="14" a="1"/>
  <c r="L882" i="14" a="1"/>
  <c r="C1013" i="14" a="1"/>
  <c r="G1424" i="14" a="1"/>
  <c r="I1099" i="14" a="1"/>
  <c r="A1071" i="14" a="1"/>
  <c r="D944" i="14" a="1"/>
  <c r="C981" i="14" a="1"/>
  <c r="B1549" i="14" a="1"/>
  <c r="L777" i="14" a="1"/>
  <c r="I1397" i="14" a="1"/>
  <c r="K1043" i="14" a="1"/>
  <c r="C157" i="14" a="1"/>
  <c r="N1051" i="14" a="1"/>
  <c r="G1178" i="14" a="1"/>
  <c r="A1885" i="14" a="1"/>
  <c r="H1548" i="14" a="1"/>
  <c r="E989" i="14" a="1"/>
  <c r="I729" i="14" a="1"/>
  <c r="A330" i="14" a="1"/>
  <c r="A953" i="14" a="1"/>
  <c r="I564" i="14" a="1"/>
  <c r="H1876" i="14" a="1"/>
  <c r="N764" i="14" a="1"/>
  <c r="G1815" i="14" a="1"/>
  <c r="H817" i="14" a="1"/>
  <c r="G1001" i="14" a="1"/>
  <c r="B631" i="14" a="1"/>
  <c r="J1860" i="14" a="1"/>
  <c r="I1197" i="14" a="1"/>
  <c r="K740" i="14" a="1"/>
  <c r="O1155" i="14" a="1"/>
  <c r="K593" i="14" a="1"/>
  <c r="K304" i="14" a="1"/>
  <c r="F383" i="14" a="1"/>
  <c r="A831" i="14" a="1"/>
  <c r="G1797" i="14" a="1"/>
  <c r="M21" i="14" a="1"/>
  <c r="D1460" i="14" a="1"/>
  <c r="E8" i="14" a="1"/>
  <c r="L1406" i="14" a="1"/>
  <c r="G988" i="14" a="1"/>
  <c r="F606" i="14" a="1"/>
  <c r="O1516" i="14" a="1"/>
  <c r="J1061" i="14" a="1"/>
  <c r="B1344" i="14" a="1"/>
  <c r="J1938" i="14" a="1"/>
  <c r="J1681" i="14" a="1"/>
  <c r="F237" i="14" a="1"/>
  <c r="A1311" i="14" a="1"/>
  <c r="L1859" i="14" a="1"/>
  <c r="D229" i="14" a="1"/>
  <c r="N1115" i="14" a="1"/>
  <c r="K353" i="14" a="1"/>
  <c r="D127" i="14" a="1"/>
  <c r="I1497" i="14" a="1"/>
  <c r="K516" i="14" a="1"/>
  <c r="O1105" i="14" a="1"/>
  <c r="C1572" i="14" a="1"/>
  <c r="N1130" i="14" a="1"/>
  <c r="D1051" i="14" a="1"/>
  <c r="C307" i="14" a="1"/>
  <c r="A877" i="14" a="1"/>
  <c r="A755" i="14" a="1"/>
  <c r="J1874" i="14" a="1"/>
  <c r="G883" i="14" a="1"/>
  <c r="J1959" i="14" a="1"/>
  <c r="N494" i="14" a="1"/>
  <c r="N211" i="14" a="1"/>
  <c r="A1198" i="14" a="1"/>
  <c r="H1493" i="14" a="1"/>
  <c r="N264" i="14" a="1"/>
  <c r="O1557" i="14" a="1"/>
  <c r="K1138" i="14" a="1"/>
  <c r="H266" i="14" a="1"/>
  <c r="K1486" i="14" a="1"/>
  <c r="M213" i="14" a="1"/>
  <c r="B1348" i="14" a="1"/>
  <c r="A115" i="14" a="1"/>
  <c r="C412" i="14" a="1"/>
  <c r="G1837" i="14" a="1"/>
  <c r="N1697" i="14" a="1"/>
  <c r="H1044" i="14" a="1"/>
  <c r="D965" i="14" a="1"/>
  <c r="F320" i="14" a="1"/>
  <c r="C1585" i="14" a="1"/>
  <c r="O165" i="14" a="1"/>
  <c r="K361" i="14" a="1"/>
  <c r="N368" i="14" a="1"/>
  <c r="C654" i="14" a="1"/>
  <c r="G1549" i="14" a="1"/>
  <c r="H857" i="14" a="1"/>
  <c r="J1481" i="14" a="1"/>
  <c r="H1513" i="14" a="1"/>
  <c r="B1785" i="14" a="1"/>
  <c r="G664" i="14" a="1"/>
  <c r="C1955" i="14" a="1"/>
  <c r="D782" i="14" a="1"/>
  <c r="I32" i="14" a="1"/>
  <c r="L815" i="14" a="1"/>
  <c r="L1105" i="14" a="1"/>
  <c r="M1343" i="14" a="1"/>
  <c r="M553" i="14" a="1"/>
  <c r="H430" i="14" a="1"/>
  <c r="M199" i="14" a="1"/>
  <c r="M124" i="14" a="1"/>
  <c r="G188" i="14" a="1"/>
  <c r="E616" i="14" a="1"/>
  <c r="M1006" i="14" a="1"/>
  <c r="C1195" i="14" a="1"/>
  <c r="M1014" i="14" a="1"/>
  <c r="O1904" i="14" a="1"/>
  <c r="H1266" i="14" a="1"/>
  <c r="G675" i="14" a="1"/>
  <c r="B191" i="14" a="1"/>
  <c r="O471" i="14" a="1"/>
  <c r="F1348" i="14" a="1"/>
  <c r="O622" i="14" a="1"/>
  <c r="O265" i="14" a="1"/>
  <c r="N56" i="14" a="1"/>
  <c r="D1991" i="14" a="1"/>
  <c r="O966" i="14" a="1"/>
  <c r="G1643" i="14" a="1"/>
  <c r="E194" i="14" a="1"/>
  <c r="O1194" i="14" a="1"/>
  <c r="G1429" i="14" a="1"/>
  <c r="G596" i="14" a="1"/>
  <c r="D664" i="14" a="1"/>
  <c r="I1082" i="14" a="1"/>
  <c r="B196" i="14" a="1"/>
  <c r="L1499" i="14" a="1"/>
  <c r="D1178" i="14" a="1"/>
  <c r="O1666" i="14" a="1"/>
  <c r="G1392" i="14" a="1"/>
  <c r="H1201" i="14" a="1"/>
  <c r="C1247" i="14" a="1"/>
  <c r="H314" i="14" a="1"/>
  <c r="K1540" i="14" a="1"/>
  <c r="O1309" i="14" a="1"/>
  <c r="A152" i="14" a="1"/>
  <c r="B330" i="14" a="1"/>
  <c r="F505" i="14" a="1"/>
  <c r="I621" i="14" a="1"/>
  <c r="K1999" i="14" a="1"/>
  <c r="B1054" i="14" a="1"/>
  <c r="A472" i="14" a="1"/>
  <c r="K1213" i="14" a="1"/>
  <c r="K1929" i="14" a="1"/>
  <c r="C1888" i="14" a="1"/>
  <c r="K960" i="14" a="1"/>
  <c r="O667" i="14" a="1"/>
  <c r="N1150" i="14" a="1"/>
  <c r="B320" i="14" a="1"/>
  <c r="K1499" i="14" a="1"/>
  <c r="G475" i="14" a="1"/>
  <c r="D1684" i="14" a="1"/>
  <c r="H1520" i="14" a="1"/>
  <c r="I392" i="14" a="1"/>
  <c r="C1821" i="14" a="1"/>
  <c r="I584" i="14" a="1"/>
  <c r="G842" i="14" a="1"/>
  <c r="B669" i="14" a="1"/>
  <c r="B1006" i="14" a="1"/>
  <c r="L819" i="14" a="1"/>
  <c r="B801" i="14" a="1"/>
  <c r="C1213" i="14" a="1"/>
  <c r="F657" i="14" a="1"/>
  <c r="E734" i="14" a="1"/>
  <c r="B1376" i="14" a="1"/>
  <c r="B1101" i="14" a="1"/>
  <c r="A586" i="14" a="1"/>
  <c r="H2" i="14" a="1"/>
  <c r="J39" i="14" a="1"/>
  <c r="M650" i="14" a="1"/>
  <c r="A892" i="14" a="1"/>
  <c r="N520" i="14" a="1"/>
  <c r="J1040" i="14" a="1"/>
  <c r="K758" i="14" a="1"/>
  <c r="I1525" i="14" a="1"/>
  <c r="K1858" i="14" a="1"/>
  <c r="G219" i="14" a="1"/>
  <c r="J407" i="14" a="1"/>
  <c r="F1844" i="14" a="1"/>
  <c r="K905" i="14" a="1"/>
  <c r="B1685" i="14" a="1"/>
  <c r="D1086" i="14" a="1"/>
  <c r="J1650" i="14" a="1"/>
  <c r="I1730" i="14" a="1"/>
  <c r="E1734" i="14" a="1"/>
  <c r="I338" i="14" a="1"/>
  <c r="O1372" i="14" a="1"/>
  <c r="M1489" i="14" a="1"/>
  <c r="H1749" i="14" a="1"/>
  <c r="M748" i="14" a="1"/>
  <c r="J1871" i="14" a="1"/>
  <c r="I1786" i="14" a="1"/>
  <c r="K1337" i="14" a="1"/>
  <c r="K1806" i="14" a="1"/>
  <c r="A1658" i="14" a="1"/>
  <c r="O806" i="14" a="1"/>
  <c r="I559" i="14" a="1"/>
  <c r="H1806" i="14" a="1"/>
  <c r="C1615" i="14" a="1"/>
  <c r="G1249" i="14" a="1"/>
  <c r="E1548" i="14" a="1"/>
  <c r="H1856" i="14" a="1"/>
  <c r="G1687" i="14" a="1"/>
  <c r="N1817" i="14" a="1"/>
  <c r="M1728" i="14" a="1"/>
  <c r="F1408" i="14" a="1"/>
  <c r="C1816" i="14" a="1"/>
  <c r="K1176" i="14" a="1"/>
  <c r="L1299" i="14" a="1"/>
  <c r="H320" i="14" a="1"/>
  <c r="C537" i="14" a="1"/>
  <c r="M1626" i="14" a="1"/>
  <c r="O1065" i="14" a="1"/>
  <c r="J1410" i="14" a="1"/>
  <c r="A97" i="14" a="1"/>
  <c r="M1914" i="14" a="1"/>
  <c r="D1798" i="14" a="1"/>
  <c r="O1233" i="14" a="1"/>
  <c r="L56" i="14" a="1"/>
  <c r="K274" i="14" a="1"/>
  <c r="O1013" i="14" a="1"/>
  <c r="O109" i="14" a="1"/>
  <c r="F1986" i="14" a="1"/>
  <c r="A79" i="14" a="1"/>
  <c r="H124" i="14" a="1"/>
  <c r="C1076" i="14" a="1"/>
  <c r="M1375" i="14" a="1"/>
  <c r="A815" i="14" a="1"/>
  <c r="M1364" i="14" a="1"/>
  <c r="D963" i="14" a="1"/>
  <c r="O932" i="14" a="1"/>
  <c r="L1795" i="14" a="1"/>
  <c r="A64" i="14" a="1"/>
  <c r="N1593" i="14" a="1"/>
  <c r="J1284" i="14" a="1"/>
  <c r="E88" i="14" a="1"/>
  <c r="C1113" i="14" a="1"/>
  <c r="C1650" i="14" a="1"/>
  <c r="D1838" i="14" a="1"/>
  <c r="I1314" i="14" a="1"/>
  <c r="E1483" i="14" a="1"/>
  <c r="M719" i="14" a="1"/>
  <c r="A1155" i="14" a="1"/>
  <c r="D615" i="14" a="1"/>
  <c r="I1220" i="14" a="1"/>
  <c r="J833" i="14" a="1"/>
  <c r="O387" i="14" a="1"/>
  <c r="G456" i="14" a="1"/>
  <c r="F1334" i="14" a="1"/>
  <c r="D417" i="14" a="1"/>
  <c r="O1711" i="14" a="1"/>
  <c r="C1763" i="14" a="1"/>
  <c r="F548" i="14" a="1"/>
  <c r="M346" i="14" a="1"/>
  <c r="F700" i="14" a="1"/>
  <c r="O1289" i="14" a="1"/>
  <c r="H1476" i="14" a="1"/>
  <c r="E1505" i="14" a="1"/>
  <c r="M175" i="14" a="1"/>
  <c r="C1715" i="14" a="1"/>
  <c r="A1174" i="14" a="1"/>
  <c r="A1422" i="14" a="1"/>
  <c r="H797" i="14" a="1"/>
  <c r="F1724" i="14" a="1"/>
  <c r="M1449" i="14" a="1"/>
  <c r="H1516" i="14" a="1"/>
  <c r="E1667" i="14" a="1"/>
  <c r="E1070" i="14" a="1"/>
  <c r="H823" i="14" a="1"/>
  <c r="A164" i="14" a="1"/>
  <c r="G1949" i="14" a="1"/>
  <c r="H1040" i="14" a="1"/>
  <c r="K1377" i="14" a="1"/>
  <c r="G1864" i="14" a="1"/>
  <c r="B1894" i="14" a="1"/>
  <c r="E1133" i="14" a="1"/>
  <c r="L1559" i="14" a="1"/>
  <c r="A1471" i="14" a="1"/>
  <c r="L600" i="14" a="1"/>
  <c r="G727" i="14" a="1"/>
  <c r="N909" i="14" a="1"/>
  <c r="D1581" i="14" a="1"/>
  <c r="A513" i="14" a="1"/>
  <c r="H1900" i="14" a="1"/>
  <c r="L1642" i="14" a="1"/>
  <c r="E1102" i="14" a="1"/>
  <c r="J1302" i="14" a="1"/>
  <c r="M794" i="14" a="1"/>
  <c r="N38" i="14" a="1"/>
  <c r="E801" i="14" a="1"/>
  <c r="L173" i="14" a="1"/>
  <c r="H1472" i="14" a="1"/>
  <c r="D1283" i="14" a="1"/>
  <c r="F829" i="14" a="1"/>
  <c r="E1299" i="14" a="1"/>
  <c r="F1258" i="14" a="1"/>
  <c r="B366" i="14" a="1"/>
  <c r="G409" i="14" a="1"/>
  <c r="B1899" i="14" a="1"/>
  <c r="B1776" i="14" a="1"/>
  <c r="I1186" i="14" a="1"/>
  <c r="N422" i="14" a="1"/>
  <c r="O1270" i="14" a="1"/>
  <c r="B190" i="14" a="1"/>
  <c r="D474" i="14" a="1"/>
  <c r="K710" i="14" a="1"/>
  <c r="A823" i="14" a="1"/>
  <c r="K1371" i="14" a="1"/>
  <c r="I263" i="14" a="1"/>
  <c r="A438" i="14" a="1"/>
  <c r="B614" i="14" a="1"/>
  <c r="N1535" i="14" a="1"/>
  <c r="M497" i="14" a="1"/>
  <c r="O21" i="14" a="1"/>
  <c r="M1425" i="14" a="1"/>
  <c r="F20" i="14" a="1"/>
  <c r="G1081" i="14" a="1"/>
  <c r="G170" i="14" a="1"/>
  <c r="K581" i="14" a="1"/>
  <c r="M1744" i="14" a="1"/>
  <c r="C1849" i="14" a="1"/>
  <c r="H577" i="14" a="1"/>
  <c r="H358" i="14" a="1"/>
  <c r="J1625" i="14" a="1"/>
  <c r="N1190" i="14" a="1"/>
  <c r="B1362" i="14" a="1"/>
  <c r="F1559" i="14" a="1"/>
  <c r="B1710" i="14" a="1"/>
  <c r="B216" i="14" a="1"/>
  <c r="J91" i="14" a="1"/>
  <c r="L1568" i="14" a="1"/>
  <c r="B708" i="14" a="1"/>
  <c r="N1318" i="14" a="1"/>
  <c r="A1406" i="14" a="1"/>
  <c r="A1883" i="14" a="1"/>
  <c r="C1329" i="14" a="1"/>
  <c r="G249" i="14" a="1"/>
  <c r="O1520" i="14" a="1"/>
  <c r="O1141" i="14" a="1"/>
  <c r="C889" i="14" a="1"/>
  <c r="I1289" i="14" a="1"/>
  <c r="A863" i="14" a="1"/>
  <c r="B1847" i="14" a="1"/>
  <c r="C843" i="14" a="1"/>
  <c r="F1265" i="14" a="1"/>
  <c r="L1471" i="14" a="1"/>
  <c r="J514" i="14" a="1"/>
  <c r="F1157" i="14" a="1"/>
  <c r="K487" i="14" a="1"/>
  <c r="A241" i="14" a="1"/>
  <c r="O1718" i="14" a="1"/>
  <c r="D1516" i="14" a="1"/>
  <c r="F1990" i="14" a="1"/>
  <c r="M1310" i="14" a="1"/>
  <c r="M1028" i="14" a="1"/>
  <c r="G6" i="14" a="1"/>
  <c r="O1301" i="14" a="1"/>
  <c r="L1385" i="14" a="1"/>
  <c r="I792" i="14" a="1"/>
  <c r="I1395" i="14" a="1"/>
  <c r="G1624" i="14" a="1"/>
  <c r="O1727" i="14" a="1"/>
  <c r="B711" i="14" a="1"/>
  <c r="O1001" i="14" a="1"/>
  <c r="C864" i="14" a="1"/>
  <c r="G773" i="14" a="1"/>
  <c r="H1825" i="14" a="1"/>
  <c r="M797" i="14" a="1"/>
  <c r="A1427" i="14" a="1"/>
  <c r="E1347" i="14" a="1"/>
  <c r="K1310" i="14" a="1"/>
  <c r="B1681" i="14" a="1"/>
  <c r="M856" i="14" a="1"/>
  <c r="E180" i="14" a="1"/>
  <c r="M1209" i="14" a="1"/>
  <c r="O363" i="14" a="1"/>
  <c r="J1372" i="14" a="1"/>
  <c r="J189" i="14" a="1"/>
  <c r="H671" i="14" a="1"/>
  <c r="C1001" i="14" a="1"/>
  <c r="M74" i="14" a="1"/>
  <c r="K1788" i="14" a="1"/>
  <c r="B1696" i="14" a="1"/>
  <c r="B1555" i="14" a="1"/>
  <c r="D1212" i="14" a="1"/>
  <c r="O799" i="14" a="1"/>
  <c r="G1763" i="14" a="1"/>
  <c r="F579" i="14" a="1"/>
  <c r="L156" i="14" a="1"/>
  <c r="H1136" i="14" a="1"/>
  <c r="B948" i="14" a="1"/>
  <c r="G1501" i="14" a="1"/>
  <c r="F792" i="14" a="1"/>
  <c r="C306" i="14" a="1"/>
  <c r="K1171" i="14" a="1"/>
  <c r="I1443" i="14" a="1"/>
  <c r="H763" i="14" a="1"/>
  <c r="J964" i="14" a="1"/>
  <c r="L1659" i="14" a="1"/>
  <c r="F1014" i="14" a="1"/>
  <c r="I1822" i="14" a="1"/>
  <c r="H878" i="14" a="1"/>
  <c r="J1992" i="14" a="1"/>
  <c r="L1772" i="14" a="1"/>
  <c r="O1172" i="14" a="1"/>
  <c r="B79" i="14" a="1"/>
  <c r="H641" i="14" a="1"/>
  <c r="N1499" i="14" a="1"/>
  <c r="N974" i="14" a="1"/>
  <c r="I899" i="14" a="1"/>
  <c r="L1984" i="14" a="1"/>
  <c r="I618" i="14" a="1"/>
  <c r="I92" i="14" a="1"/>
  <c r="D839" i="14" a="1"/>
  <c r="O26" i="14" a="1"/>
  <c r="O1599" i="14" a="1"/>
  <c r="I321" i="14" a="1"/>
  <c r="M345" i="14" a="1"/>
  <c r="L922" i="14" a="1"/>
  <c r="A1638" i="14" a="1"/>
  <c r="D1752" i="14" a="1"/>
  <c r="J1214" i="14" a="1"/>
  <c r="K1775" i="14" a="1"/>
  <c r="H419" i="14" a="1"/>
  <c r="E684" i="14" a="1"/>
  <c r="I224" i="14" a="1"/>
  <c r="I1126" i="14" a="1"/>
  <c r="O832" i="14" a="1"/>
  <c r="B1237" i="14" a="1"/>
  <c r="H968" i="14" a="1"/>
  <c r="J1158" i="14" a="1"/>
  <c r="K825" i="14" a="1"/>
  <c r="O1357" i="14" a="1"/>
  <c r="D1360" i="14" a="1"/>
  <c r="A1176" i="14" a="1"/>
  <c r="N1957" i="14" a="1"/>
  <c r="L1383" i="14" a="1"/>
  <c r="C1569" i="14" a="1"/>
  <c r="J1496" i="14" a="1"/>
  <c r="O1948" i="14" a="1"/>
  <c r="M1919" i="14" a="1"/>
  <c r="N726" i="14" a="1"/>
  <c r="E414" i="14" a="1"/>
  <c r="M391" i="14" a="1"/>
  <c r="M528" i="14" a="1"/>
  <c r="J737" i="14" a="1"/>
  <c r="G65" i="14" a="1"/>
  <c r="D1853" i="14" a="1"/>
  <c r="I764" i="14" a="1"/>
  <c r="N1048" i="14" a="1"/>
  <c r="C69" i="14" a="1"/>
  <c r="O1689" i="14" a="1"/>
  <c r="I587" i="14" a="1"/>
  <c r="M307" i="14" a="1"/>
  <c r="K578" i="14" a="1"/>
  <c r="N197" i="14" a="1"/>
  <c r="F739" i="14" a="1"/>
  <c r="I476" i="14" a="1"/>
  <c r="E576" i="14" a="1"/>
  <c r="G1491" i="14" a="1"/>
  <c r="O508" i="14" a="1"/>
  <c r="K331" i="14" a="1"/>
  <c r="O1586" i="14" a="1"/>
  <c r="F1905" i="14" a="1"/>
  <c r="K929" i="14" a="1"/>
  <c r="I1147" i="14" a="1"/>
  <c r="I573" i="14" a="1"/>
  <c r="B974" i="14" a="1"/>
  <c r="G1893" i="14" a="1"/>
  <c r="E197" i="14" a="1"/>
  <c r="J528" i="14" a="1"/>
  <c r="C87" i="14" a="1"/>
  <c r="D377" i="14" a="1"/>
  <c r="O1901" i="14" a="1"/>
  <c r="K1452" i="14" a="1"/>
  <c r="K444" i="14" a="1"/>
  <c r="M1337" i="14" a="1"/>
  <c r="B1809" i="14" a="1"/>
  <c r="G955" i="14" a="1"/>
  <c r="J1062" i="14" a="1"/>
  <c r="J66" i="14" a="1"/>
  <c r="E1329" i="14" a="1"/>
  <c r="J1091" i="14" a="1"/>
  <c r="C676" i="14" a="1"/>
  <c r="L1975" i="14" a="1"/>
  <c r="A1084" i="14" a="1"/>
  <c r="I1031" i="14" a="1"/>
  <c r="E207" i="14" a="1"/>
  <c r="D980" i="14" a="1"/>
  <c r="L221" i="14" a="1"/>
  <c r="B1890" i="14" a="1"/>
  <c r="N658" i="14" a="1"/>
  <c r="F810" i="14" a="1"/>
  <c r="J1199" i="14" a="1"/>
  <c r="J1027" i="14" a="1"/>
  <c r="M1845" i="14" a="1"/>
  <c r="A1438" i="14" a="1"/>
  <c r="H1217" i="14" a="1"/>
  <c r="K1632" i="14" a="1"/>
  <c r="O1687" i="14" a="1"/>
  <c r="O1536" i="14" a="1"/>
  <c r="D1678" i="14" a="1"/>
  <c r="J26" i="14" a="1"/>
  <c r="E1797" i="14" a="1"/>
  <c r="E1392" i="14" a="1"/>
  <c r="D138" i="14" a="1"/>
  <c r="E66" i="14" a="1"/>
  <c r="B1645" i="14" a="1"/>
  <c r="G568" i="14" a="1"/>
  <c r="K592" i="14" a="1"/>
  <c r="M1506" i="14" a="1"/>
  <c r="H1601" i="14" a="1"/>
  <c r="L1732" i="14" a="1"/>
  <c r="L1117" i="14" a="1"/>
  <c r="M1484" i="14" a="1"/>
  <c r="K746" i="14" a="1"/>
  <c r="H1328" i="14" a="1"/>
  <c r="K66" i="14" a="1"/>
  <c r="E780" i="14" a="1"/>
  <c r="L1556" i="14" a="1"/>
  <c r="E321" i="14" a="1"/>
  <c r="O1019" i="14" a="1"/>
  <c r="E1714" i="14" a="1"/>
  <c r="L1661" i="14" a="1"/>
  <c r="L1493" i="14" a="1"/>
  <c r="B1386" i="14" a="1"/>
  <c r="J1918" i="14" a="1"/>
  <c r="O1793" i="14" a="1"/>
  <c r="A1651" i="14" a="1"/>
  <c r="E1385" i="14" a="1"/>
  <c r="C474" i="14" a="1"/>
  <c r="N1028" i="14" a="1"/>
  <c r="D168" i="14" a="1"/>
  <c r="N321" i="14" a="1"/>
  <c r="D802" i="14" a="1"/>
  <c r="N614" i="14" a="1"/>
  <c r="E1571" i="14" a="1"/>
  <c r="K1278" i="14" a="1"/>
  <c r="F1933" i="14" a="1"/>
  <c r="O1304" i="14" a="1"/>
  <c r="D1559" i="14" a="1"/>
  <c r="F1369" i="14" a="1"/>
  <c r="N887" i="14" a="1"/>
  <c r="G1420" i="14" a="1"/>
  <c r="G1981" i="14" a="1"/>
  <c r="J1946" i="14" a="1"/>
  <c r="K1651" i="14" a="1"/>
  <c r="E1534" i="14" a="1"/>
  <c r="B1068" i="14" a="1"/>
  <c r="D1311" i="14" a="1"/>
  <c r="N24" i="14" a="1"/>
  <c r="O1036" i="14" a="1"/>
  <c r="L260" i="14" a="1"/>
  <c r="K1988" i="14" a="1"/>
  <c r="L1384" i="14" a="1"/>
  <c r="H664" i="14" a="1"/>
  <c r="B1834" i="14" a="1"/>
  <c r="C1236" i="14" a="1"/>
  <c r="E421" i="14" a="1"/>
  <c r="A1970" i="14" a="1"/>
  <c r="L1576" i="14" a="1"/>
  <c r="F1771" i="14" a="1"/>
  <c r="D119" i="14" a="1"/>
  <c r="J246" i="14" a="1"/>
  <c r="O781" i="14" a="1"/>
  <c r="H779" i="14" a="1"/>
  <c r="L98" i="14" a="1"/>
  <c r="B1085" i="14" a="1"/>
  <c r="A638" i="14" a="1"/>
  <c r="I774" i="14" a="1"/>
  <c r="B878" i="14" a="1"/>
  <c r="I823" i="14" a="1"/>
  <c r="A1577" i="14" a="1"/>
  <c r="N1323" i="14" a="1"/>
  <c r="C1980" i="14" a="1"/>
  <c r="D1653" i="14" a="1"/>
  <c r="J1115" i="14" a="1"/>
  <c r="F864" i="14" a="1"/>
  <c r="M1578" i="14" a="1"/>
  <c r="K349" i="14" a="1"/>
  <c r="B396" i="14" a="1"/>
  <c r="K1799" i="14" a="1"/>
  <c r="B119" i="14" a="1"/>
  <c r="J279" i="14" a="1"/>
  <c r="O504" i="14" a="1"/>
  <c r="N1940" i="14" a="1"/>
  <c r="D109" i="14" a="1"/>
  <c r="B1523" i="14" a="1"/>
  <c r="O219" i="14" a="1"/>
  <c r="N478" i="14" a="1"/>
  <c r="J511" i="14" a="1"/>
  <c r="I1202" i="14" a="1"/>
  <c r="M666" i="14" a="1"/>
  <c r="G1921" i="14" a="1"/>
  <c r="K207" i="14" a="1"/>
  <c r="I905" i="14" a="1"/>
  <c r="L831" i="14" a="1"/>
  <c r="C1470" i="14" a="1"/>
  <c r="H1892" i="14" a="1"/>
  <c r="C242" i="14" a="1"/>
  <c r="G305" i="14" a="1"/>
  <c r="G1639" i="14" a="1"/>
  <c r="E261" i="14" a="1"/>
  <c r="C1558" i="14" a="1"/>
  <c r="A463" i="14" a="1"/>
  <c r="N152" i="14" a="1"/>
  <c r="O1899" i="14" a="1"/>
  <c r="I1596" i="14" a="1"/>
  <c r="I685" i="14" a="1"/>
  <c r="A715" i="14" a="1"/>
  <c r="B1007" i="14" a="1"/>
  <c r="A587" i="14" a="1"/>
  <c r="H843" i="14" a="1"/>
  <c r="E1453" i="14" a="1"/>
  <c r="J1477" i="14" a="1"/>
  <c r="J1340" i="14" a="1"/>
  <c r="E1897" i="14" a="1"/>
  <c r="C1860" i="14" a="1"/>
  <c r="N310" i="14" a="1"/>
  <c r="J168" i="14" a="1"/>
  <c r="J900" i="14" a="1"/>
  <c r="C868" i="14" a="1"/>
  <c r="E1626" i="14" a="1"/>
  <c r="N1173" i="14" a="1"/>
  <c r="A1268" i="14" a="1"/>
  <c r="N1367" i="14" a="1"/>
  <c r="D99" i="14" a="1"/>
  <c r="J1750" i="14" a="1"/>
  <c r="I253" i="14" a="1"/>
  <c r="H829" i="14" a="1"/>
  <c r="L1927" i="14" a="1"/>
  <c r="D1739" i="14" a="1"/>
  <c r="C428" i="14" a="1"/>
  <c r="I1860" i="14" a="1"/>
  <c r="D278" i="14" a="1"/>
  <c r="A1981" i="14" a="1"/>
  <c r="L222" i="14" a="1"/>
  <c r="B114" i="14" a="1"/>
  <c r="H146" i="14" a="1"/>
  <c r="J787" i="14" a="1"/>
  <c r="M1250" i="14" a="1"/>
  <c r="C1918" i="14" a="1"/>
  <c r="C1825" i="14" a="1"/>
  <c r="G1578" i="14" a="1"/>
  <c r="B1465" i="14" a="1"/>
  <c r="H1820" i="14" a="1"/>
  <c r="B288" i="14" a="1"/>
  <c r="G1515" i="14" a="1"/>
  <c r="B542" i="14" a="1"/>
  <c r="F1576" i="14" a="1"/>
  <c r="M1852" i="14" a="1"/>
  <c r="L223" i="14" a="1"/>
  <c r="O367" i="14" a="1"/>
  <c r="G489" i="14" a="1"/>
  <c r="N978" i="14" a="1"/>
  <c r="N1690" i="14" a="1"/>
  <c r="L1308" i="14" a="1"/>
  <c r="K831" i="14" a="1"/>
  <c r="C114" i="14" a="1"/>
  <c r="F1043" i="14" a="1"/>
  <c r="M1637" i="14" a="1"/>
  <c r="O882" i="14" a="1"/>
  <c r="D1465" i="14" a="1"/>
  <c r="B1171" i="14" a="1"/>
  <c r="E456" i="14" a="1"/>
  <c r="A650" i="14" a="1"/>
  <c r="F1317" i="14" a="1"/>
  <c r="C384" i="14" a="1"/>
  <c r="J266" i="14" a="1"/>
  <c r="C921" i="14" a="1"/>
  <c r="H1521" i="14" a="1"/>
  <c r="G1173" i="14" a="1"/>
  <c r="I1176" i="14" a="1"/>
  <c r="K306" i="14" a="1"/>
  <c r="C494" i="14" a="1"/>
  <c r="K234" i="14" a="1"/>
  <c r="H1361" i="14" a="1"/>
  <c r="J1241" i="14" a="1"/>
  <c r="E736" i="14" a="1"/>
  <c r="I641" i="14" a="1"/>
  <c r="I1907" i="14" a="1"/>
  <c r="A117" i="14" a="1"/>
  <c r="F1766" i="14" a="1"/>
  <c r="L353" i="14" a="1"/>
  <c r="L943" i="14" a="1"/>
  <c r="K1134" i="14" a="1"/>
  <c r="L1619" i="14" a="1"/>
  <c r="C1864" i="14" a="1"/>
  <c r="J1358" i="14" a="1"/>
  <c r="E1796" i="14" a="1"/>
  <c r="K1480" i="14" a="1"/>
  <c r="O242" i="14" a="1"/>
  <c r="B1052" i="14" a="1"/>
  <c r="M882" i="14" a="1"/>
  <c r="H1071" i="14" a="1"/>
  <c r="G1272" i="14" a="1"/>
  <c r="L942" i="14" a="1"/>
  <c r="B1053" i="14" a="1"/>
  <c r="L1845" i="14" a="1"/>
  <c r="L573" i="14" a="1"/>
  <c r="A338" i="14" a="1"/>
  <c r="N60" i="14" a="1"/>
  <c r="C83" i="14" a="1"/>
  <c r="M22" i="14" a="1"/>
  <c r="J1082" i="14" a="1"/>
  <c r="J677" i="14" a="1"/>
  <c r="J783" i="14" a="1"/>
  <c r="B957" i="14" a="1"/>
  <c r="E1074" i="14" a="1"/>
  <c r="N938" i="14" a="1"/>
  <c r="L1683" i="14" a="1"/>
  <c r="E3" i="14" a="1"/>
  <c r="H810" i="14" a="1"/>
  <c r="G356" i="14" a="1"/>
  <c r="H199" i="14" a="1"/>
  <c r="B1315" i="14" a="1"/>
  <c r="F939" i="14" a="1"/>
  <c r="N1253" i="14" a="1"/>
  <c r="D804" i="14" a="1"/>
  <c r="N912" i="14" a="1"/>
  <c r="H627" i="14" a="1"/>
  <c r="K660" i="14" a="1"/>
  <c r="H894" i="14" a="1"/>
  <c r="G1963" i="14" a="1"/>
  <c r="B916" i="14" a="1"/>
  <c r="I1334" i="14" a="1"/>
  <c r="I371" i="14" a="1"/>
  <c r="D720" i="14" a="1"/>
  <c r="H1778" i="14" a="1"/>
  <c r="J1333" i="14" a="1"/>
  <c r="G762" i="14" a="1"/>
  <c r="J1097" i="14" a="1"/>
  <c r="I752" i="14" a="1"/>
  <c r="C796" i="14" a="1"/>
  <c r="O1073" i="14" a="1"/>
  <c r="B1578" i="14" a="1"/>
  <c r="I1457" i="14" a="1"/>
  <c r="A683" i="14" a="1"/>
  <c r="M1278" i="14" a="1"/>
  <c r="N965" i="14" a="1"/>
  <c r="J1893" i="14" a="1"/>
  <c r="F1457" i="14" a="1"/>
  <c r="C95" i="14" a="1"/>
  <c r="J1528" i="14" a="1"/>
  <c r="F410" i="14" a="1"/>
  <c r="G1164" i="14" a="1"/>
  <c r="F1162" i="14" a="1"/>
  <c r="A961" i="14" a="1"/>
  <c r="N1111" i="14" a="1"/>
  <c r="C1573" i="14" a="1"/>
  <c r="D1741" i="14" a="1"/>
  <c r="A49" i="14" a="1"/>
  <c r="E1858" i="14" a="1"/>
  <c r="F1945" i="14" a="1"/>
  <c r="F1987" i="14" a="1"/>
  <c r="G1237" i="14" a="1"/>
  <c r="L104" i="14" a="1"/>
  <c r="E1988" i="14" a="1"/>
  <c r="E643" i="14" a="1"/>
  <c r="E1749" i="14" a="1"/>
  <c r="H1114" i="14" a="1"/>
  <c r="N1019" i="14" a="1"/>
  <c r="C323" i="14" a="1"/>
  <c r="L1541" i="14" a="1"/>
  <c r="F302" i="14" a="1"/>
  <c r="L245" i="14" a="1"/>
  <c r="F1884" i="14" a="1"/>
  <c r="F1673" i="14" a="1"/>
  <c r="H251" i="14" a="1"/>
  <c r="D1613" i="14" a="1"/>
  <c r="B854" i="14" a="1"/>
  <c r="N1930" i="14" a="1"/>
  <c r="I1131" i="14" a="1"/>
  <c r="E1563" i="14" a="1"/>
  <c r="G1514" i="14" a="1"/>
  <c r="B694" i="14" a="1"/>
  <c r="G1606" i="14" a="1"/>
  <c r="A69" i="14" a="1"/>
  <c r="L1306" i="14" a="1"/>
  <c r="F597" i="14" a="1"/>
  <c r="C45" i="14" a="1"/>
  <c r="M995" i="14" a="1"/>
  <c r="K1289" i="14" a="1"/>
  <c r="C331" i="14" a="1"/>
  <c r="C675" i="14" a="1"/>
  <c r="K605" i="14" a="1"/>
  <c r="B877" i="14" a="1"/>
  <c r="I433" i="14" a="1"/>
  <c r="G1312" i="14" a="1"/>
  <c r="E1907" i="14" a="1"/>
  <c r="K966" i="14" a="1"/>
  <c r="J1591" i="14" a="1"/>
  <c r="D281" i="14" a="1"/>
  <c r="J1014" i="14" a="1"/>
  <c r="N75" i="14" a="1"/>
  <c r="O864" i="14" a="1"/>
  <c r="O1092" i="14" a="1"/>
  <c r="E1009" i="14" a="1"/>
  <c r="H948" i="14" a="1"/>
  <c r="D767" i="14" a="1"/>
  <c r="B297" i="14" a="1"/>
  <c r="C1218" i="14" a="1"/>
  <c r="F1083" i="14" a="1"/>
  <c r="D1138" i="14" a="1"/>
  <c r="G610" i="14" a="1"/>
  <c r="J160" i="14" a="1"/>
  <c r="F908" i="14" a="1"/>
  <c r="E806" i="14" a="1"/>
  <c r="G147" i="14" a="1"/>
  <c r="K503" i="14" a="1"/>
  <c r="M377" i="14" a="1"/>
  <c r="A809" i="14" a="1"/>
  <c r="C1709" i="14" a="1"/>
  <c r="E1337" i="14" a="1"/>
  <c r="E140" i="14" a="1"/>
  <c r="M1431" i="14" a="1"/>
  <c r="M299" i="14" a="1"/>
  <c r="O509" i="14" a="1"/>
  <c r="K1516" i="14" a="1"/>
  <c r="F1108" i="14" a="1"/>
  <c r="I88" i="14" a="1"/>
  <c r="H614" i="14" a="1"/>
  <c r="F953" i="14" a="1"/>
  <c r="B616" i="14" a="1"/>
  <c r="H280" i="14" a="1"/>
  <c r="N306" i="14" a="1"/>
  <c r="J564" i="14" a="1"/>
  <c r="M1596" i="14" a="1"/>
  <c r="A754" i="14" a="1"/>
  <c r="B125" i="14" a="1"/>
  <c r="J1996" i="14" a="1"/>
  <c r="K1587" i="14" a="1"/>
  <c r="E221" i="14" a="1"/>
  <c r="G248" i="14" a="1"/>
  <c r="D931" i="14" a="1"/>
  <c r="O414" i="14" a="1"/>
  <c r="J1822" i="14" a="1"/>
  <c r="N953" i="14" a="1"/>
  <c r="C1487" i="14" a="1"/>
  <c r="N1350" i="14" a="1"/>
  <c r="O733" i="14" a="1"/>
  <c r="K1027" i="14" a="1"/>
  <c r="N1239" i="14" a="1"/>
  <c r="L676" i="14" a="1"/>
  <c r="E1300" i="14" a="1"/>
  <c r="E1134" i="14" a="1"/>
  <c r="C1675" i="14" a="1"/>
  <c r="B187" i="14" a="1"/>
  <c r="L1933" i="14" a="1"/>
  <c r="F1374" i="14" a="1"/>
  <c r="M826" i="14" a="1"/>
  <c r="J1715" i="14" a="1"/>
  <c r="O312" i="14" a="1"/>
  <c r="O1840" i="14" a="1"/>
  <c r="F1543" i="14" a="1"/>
  <c r="H638" i="14" a="1"/>
  <c r="I595" i="14" a="1"/>
  <c r="K855" i="14" a="1"/>
  <c r="E1479" i="14" a="1"/>
  <c r="I1866" i="14" a="1"/>
  <c r="A1285" i="14" a="1"/>
  <c r="M1302" i="14" a="1"/>
  <c r="O1690" i="14" a="1"/>
  <c r="F332" i="14" a="1"/>
  <c r="N1744" i="14" a="1"/>
  <c r="N15" i="14" a="1"/>
  <c r="L1286" i="14" a="1"/>
  <c r="F1338" i="14" a="1"/>
  <c r="C709" i="14" a="1"/>
  <c r="I1869" i="14" a="1"/>
  <c r="E562" i="14" a="1"/>
  <c r="O1705" i="14" a="1"/>
  <c r="O1906" i="14" a="1"/>
  <c r="M1037" i="14" a="1"/>
  <c r="D348" i="14" a="1"/>
  <c r="E112" i="14" a="1"/>
  <c r="C413" i="14" a="1"/>
  <c r="J1274" i="14" a="1"/>
  <c r="A1865" i="14" a="1"/>
  <c r="I1058" i="14" a="1"/>
  <c r="G145" i="14" a="1"/>
  <c r="J410" i="14" a="1"/>
  <c r="E1397" i="14" a="1"/>
  <c r="B1597" i="14" a="1"/>
  <c r="F1506" i="14" a="1"/>
  <c r="O1225" i="14" a="1"/>
  <c r="J844" i="14" a="1"/>
  <c r="G1907" i="14" a="1"/>
  <c r="M1138" i="14" a="1"/>
  <c r="B305" i="14" a="1"/>
  <c r="C1728" i="14" a="1"/>
  <c r="O133" i="14" a="1"/>
  <c r="L109" i="14" a="1"/>
  <c r="K529" i="14" a="1"/>
  <c r="O448" i="14" a="1"/>
  <c r="J982" i="14" a="1"/>
  <c r="L855" i="14" a="1"/>
  <c r="I1095" i="14" a="1"/>
  <c r="M1558" i="14" a="1"/>
  <c r="K1130" i="14" a="1"/>
  <c r="F1929" i="14" a="1"/>
  <c r="O1756" i="14" a="1"/>
  <c r="I1188" i="14" a="1"/>
  <c r="J1220" i="14" a="1"/>
  <c r="G48" i="14" a="1"/>
  <c r="N11" i="14" a="1"/>
  <c r="N1739" i="14" a="1"/>
  <c r="D344" i="14" a="1"/>
  <c r="I1479" i="14" a="1"/>
  <c r="E933" i="14" a="1"/>
  <c r="D569" i="14" a="1"/>
  <c r="C300" i="14" a="1"/>
  <c r="D1196" i="14" a="1"/>
  <c r="H1128" i="14" a="1"/>
  <c r="D859" i="14" a="1"/>
  <c r="A762" i="14" a="1"/>
  <c r="K1152" i="14" a="1"/>
  <c r="A1260" i="14" a="1"/>
  <c r="I1367" i="14" a="1"/>
  <c r="G1072" i="14" a="1"/>
  <c r="C146" i="14" a="1"/>
  <c r="B1679" i="14" a="1"/>
  <c r="N1716" i="14" a="1"/>
  <c r="F1659" i="14" a="1"/>
  <c r="N589" i="14" a="1"/>
  <c r="C1844" i="14" a="1"/>
  <c r="K1942" i="14" a="1"/>
  <c r="H30" i="14" a="1"/>
  <c r="O535" i="14" a="1"/>
  <c r="N1857" i="14" a="1"/>
  <c r="I1306" i="14" a="1"/>
  <c r="C383" i="14" a="1"/>
  <c r="E289" i="14" a="1"/>
  <c r="B856" i="14" a="1"/>
  <c r="L1371" i="14" a="1"/>
  <c r="H349" i="14" a="1"/>
  <c r="N790" i="14" a="1"/>
  <c r="C1440" i="14" a="1"/>
  <c r="B792" i="14" a="1"/>
  <c r="K821" i="14" a="1"/>
  <c r="G1389" i="14" a="1"/>
  <c r="I444" i="14" a="1"/>
  <c r="F23" i="14" a="1"/>
  <c r="E447" i="14" a="1"/>
  <c r="E745" i="14" a="1"/>
  <c r="O1739" i="14" a="1"/>
  <c r="D511" i="14" a="1"/>
  <c r="I1282" i="14" a="1"/>
  <c r="O1192" i="14" a="1"/>
  <c r="H589" i="14" a="1"/>
  <c r="G359" i="14" a="1"/>
  <c r="M275" i="14" a="1"/>
  <c r="K1761" i="14" a="1"/>
  <c r="G214" i="14" a="1"/>
  <c r="A19" i="14" a="1"/>
  <c r="G203" i="14" a="1"/>
  <c r="E778" i="14" a="1"/>
  <c r="F1297" i="14" a="1"/>
  <c r="J716" i="14" a="1"/>
  <c r="N1431" i="14" a="1"/>
  <c r="I1382" i="14" a="1"/>
  <c r="J931" i="14" a="1"/>
  <c r="N1705" i="14" a="1"/>
  <c r="K739" i="14" a="1"/>
  <c r="K216" i="14" a="1"/>
  <c r="K1364" i="14" a="1"/>
  <c r="F82" i="14" a="1"/>
  <c r="G306" i="14" a="1"/>
  <c r="I663" i="14" a="1"/>
  <c r="F636" i="14" a="1"/>
  <c r="K1466" i="14" a="1"/>
  <c r="A860" i="14" a="1"/>
  <c r="N678" i="14" a="1"/>
  <c r="K1250" i="14" a="1"/>
  <c r="L1749" i="14" a="1"/>
  <c r="N1180" i="14" a="1"/>
  <c r="A1346" i="14" a="1"/>
  <c r="H461" i="14" a="1"/>
  <c r="O434" i="14" a="1"/>
  <c r="G720" i="14" a="1"/>
  <c r="F808" i="14" a="1"/>
  <c r="B1356" i="14" a="1"/>
  <c r="H1560" i="14" a="1"/>
  <c r="E1345" i="14" a="1"/>
  <c r="H693" i="14" a="1"/>
  <c r="I1011" i="14" a="1"/>
  <c r="N412" i="14" a="1"/>
  <c r="I1399" i="14" a="1"/>
  <c r="M8" i="14" a="1"/>
  <c r="D1226" i="14" a="1"/>
  <c r="C279" i="14" a="1"/>
  <c r="G590" i="14" a="1"/>
  <c r="D176" i="14" a="1"/>
  <c r="B796" i="14" a="1"/>
  <c r="C926" i="14" a="1"/>
  <c r="N1631" i="14" a="1"/>
  <c r="L1302" i="14" a="1"/>
  <c r="I1650" i="14" a="1"/>
  <c r="H963" i="14" a="1"/>
  <c r="N1812" i="14" a="1"/>
  <c r="M155" i="14" a="1"/>
  <c r="O1147" i="14" a="1"/>
  <c r="N1070" i="14" a="1"/>
  <c r="I1812" i="14" a="1"/>
  <c r="B1345" i="14" a="1"/>
  <c r="K74" i="14" a="1"/>
  <c r="M337" i="14" a="1"/>
  <c r="I234" i="14" a="1"/>
  <c r="H790" i="14" a="1"/>
  <c r="J1753" i="14" a="1"/>
  <c r="E1258" i="14" a="1"/>
  <c r="AD2" i="13" a="1"/>
  <c r="D1939" i="14" a="1"/>
  <c r="K1185" i="14" a="1"/>
  <c r="N1228" i="14" a="1"/>
  <c r="A255" i="14" a="1"/>
  <c r="I831" i="14" a="1"/>
  <c r="E1173" i="14" a="1"/>
  <c r="A71" i="14" a="1"/>
  <c r="E294" i="14" a="1"/>
  <c r="B560" i="14" a="1"/>
  <c r="N1510" i="14" a="1"/>
  <c r="D388" i="14" a="1"/>
  <c r="H798" i="14" a="1"/>
  <c r="C355" i="14" a="1"/>
  <c r="B104" i="14" a="1"/>
  <c r="H279" i="14" a="1"/>
  <c r="C680" i="14" a="1"/>
  <c r="A1318" i="14" a="1"/>
  <c r="I1324" i="14" a="1"/>
  <c r="N476" i="14" a="1"/>
  <c r="N245" i="14" a="1"/>
  <c r="J364" i="14" a="1"/>
  <c r="E488" i="14" a="1"/>
  <c r="N842" i="14" a="1"/>
  <c r="G880" i="14" a="1"/>
  <c r="B391" i="14" a="1"/>
  <c r="K617" i="14" a="1"/>
  <c r="A1503" i="14" a="1"/>
  <c r="L1335" i="14" a="1"/>
  <c r="C690" i="14" a="1"/>
  <c r="K1751" i="14" a="1"/>
  <c r="D1663" i="14" a="1"/>
  <c r="M1033" i="14" a="1"/>
  <c r="O71" i="14" a="1"/>
  <c r="O714" i="14" a="1"/>
  <c r="C1074" i="14" a="1"/>
  <c r="A817" i="14" a="1"/>
  <c r="C390" i="14" a="1"/>
  <c r="A420" i="14" a="1"/>
  <c r="I220" i="14" a="1"/>
  <c r="D893" i="14" a="1"/>
  <c r="M1434" i="14" a="1"/>
  <c r="O1188" i="14" a="1"/>
  <c r="D1182" i="14" a="1"/>
  <c r="L1189" i="14" a="1"/>
  <c r="N177" i="14" a="1"/>
  <c r="A987" i="14" a="1"/>
  <c r="M1866" i="14" a="1"/>
  <c r="J1234" i="14" a="1"/>
  <c r="D653" i="14" a="1"/>
  <c r="J1636" i="14" a="1"/>
  <c r="B1094" i="14" a="1"/>
  <c r="A1496" i="14" a="1"/>
  <c r="D930" i="14" a="1"/>
  <c r="N326" i="14" a="1"/>
  <c r="H5" i="14" a="1"/>
  <c r="A1556" i="14" a="1"/>
  <c r="K73" i="14" a="1"/>
  <c r="D1314" i="14" a="1"/>
  <c r="B213" i="14" a="1"/>
  <c r="J462" i="14" a="1"/>
  <c r="F1530" i="14" a="1"/>
  <c r="B467" i="14" a="1"/>
  <c r="A530" i="14" a="1"/>
  <c r="F150" i="14" a="1"/>
  <c r="J1142" i="14" a="1"/>
  <c r="G1375" i="14" a="1"/>
  <c r="F1681" i="14" a="1"/>
  <c r="N934" i="14" a="1"/>
  <c r="H71" i="14" a="1"/>
  <c r="G1947" i="14" a="1"/>
  <c r="I1739" i="14" a="1"/>
  <c r="C235" i="14" a="1"/>
  <c r="F1279" i="14" a="1"/>
  <c r="G301" i="14" a="1"/>
  <c r="H529" i="14" a="1"/>
  <c r="C808" i="14" a="1"/>
  <c r="G1150" i="14" a="1"/>
  <c r="C820" i="14" a="1"/>
  <c r="M714" i="14" a="1"/>
  <c r="E94" i="14" a="1"/>
  <c r="D1597" i="14" a="1"/>
  <c r="C611" i="14" a="1"/>
  <c r="E225" i="14" a="1"/>
  <c r="C1351" i="14" a="1"/>
  <c r="H1117" i="14" a="1"/>
  <c r="D522" i="14" a="1"/>
  <c r="L329" i="14" a="1"/>
  <c r="D1194" i="14" a="1"/>
  <c r="G1776" i="14" a="1"/>
  <c r="I820" i="14" a="1"/>
  <c r="A9" i="14" a="1"/>
  <c r="G815" i="14" a="1"/>
  <c r="M997" i="14" a="1"/>
  <c r="N522" i="14" a="1"/>
  <c r="E1197" i="14" a="1"/>
  <c r="G687" i="14" a="1"/>
  <c r="L950" i="14" a="1"/>
  <c r="A1130" i="14" a="1"/>
  <c r="O452" i="14" a="1"/>
  <c r="J1745" i="14" a="1"/>
  <c r="N1229" i="14" a="1"/>
  <c r="B34" i="14" a="1"/>
  <c r="B1330" i="14" a="1"/>
  <c r="G926" i="14" a="1"/>
  <c r="D1377" i="14" a="1"/>
  <c r="F192" i="14" a="1"/>
  <c r="E877" i="14" a="1"/>
  <c r="K527" i="14" a="1"/>
  <c r="H1155" i="14" a="1"/>
  <c r="C707" i="14" a="1"/>
  <c r="E148" i="14" a="1"/>
  <c r="K230" i="14" a="1"/>
  <c r="O597" i="14" a="1"/>
  <c r="F221" i="14" a="1"/>
  <c r="L782" i="14" a="1"/>
  <c r="D1834" i="14" a="1"/>
  <c r="K11" i="14" a="1"/>
  <c r="C640" i="14" a="1"/>
  <c r="N1988" i="14" a="1"/>
  <c r="A1338" i="14" a="1"/>
  <c r="D243" i="14" a="1"/>
  <c r="F1824" i="14" a="1"/>
  <c r="H303" i="14" a="1"/>
  <c r="B1044" i="14" a="1"/>
  <c r="C893" i="14" a="1"/>
  <c r="B1739" i="14" a="1"/>
  <c r="E1307" i="14" a="1"/>
  <c r="L1598" i="14" a="1"/>
  <c r="M752" i="14" a="1"/>
  <c r="A1933" i="14" a="1"/>
  <c r="I1256" i="14" a="1"/>
  <c r="D1833" i="14" a="1"/>
  <c r="O1102" i="14" a="1"/>
  <c r="I1455" i="14" a="1"/>
  <c r="E1436" i="14" a="1"/>
  <c r="K382" i="14" a="1"/>
  <c r="A1929" i="14" a="1"/>
  <c r="M1931" i="14" a="1"/>
  <c r="J34" i="14" a="1"/>
  <c r="J1243" i="14" a="1"/>
  <c r="M1823" i="14" a="1"/>
  <c r="F208" i="14" a="1"/>
  <c r="C1199" i="14" a="1"/>
  <c r="H1621" i="14" a="1"/>
  <c r="C746" i="14" a="1"/>
  <c r="D597" i="14" a="1"/>
  <c r="B257" i="14" a="1"/>
  <c r="M1829" i="14" a="1"/>
  <c r="I1492" i="14" a="1"/>
  <c r="L1647" i="14" a="1"/>
  <c r="L1763" i="14" a="1"/>
  <c r="D1385" i="14" a="1"/>
  <c r="H1354" i="14" a="1"/>
  <c r="A568" i="14" a="1"/>
  <c r="D247" i="14" a="1"/>
  <c r="J895" i="14" a="1"/>
  <c r="I1642" i="14" a="1"/>
  <c r="F1377" i="14" a="1"/>
  <c r="I770" i="14" a="1"/>
  <c r="B647" i="14" a="1"/>
  <c r="N959" i="14" a="1"/>
  <c r="F839" i="14" a="1"/>
  <c r="C741" i="14" a="1"/>
  <c r="J1175" i="14" a="1"/>
  <c r="F1586" i="14" a="1"/>
  <c r="B1416" i="14" a="1"/>
  <c r="H1637" i="14" a="1"/>
  <c r="F484" i="14" a="1"/>
  <c r="H1373" i="14" a="1"/>
  <c r="I1993" i="14" a="1"/>
  <c r="F10" i="14" a="1"/>
  <c r="D1358" i="14" a="1"/>
  <c r="D1122" i="14" a="1"/>
  <c r="G207" i="14" a="1"/>
  <c r="C1672" i="14" a="1"/>
  <c r="N1758" i="14" a="1"/>
  <c r="L725" i="14" a="1"/>
  <c r="G257" i="14" a="1"/>
  <c r="D24" i="14" a="1"/>
  <c r="G1406" i="14" a="1"/>
  <c r="K1917" i="14" a="1"/>
  <c r="L402" i="14" a="1"/>
  <c r="A1776" i="14" a="1"/>
  <c r="F90" i="14" a="1"/>
  <c r="C120" i="14" a="1"/>
  <c r="G1131" i="14" a="1"/>
  <c r="M1021" i="14" a="1"/>
  <c r="B718" i="14" a="1"/>
  <c r="F1460" i="14" a="1"/>
  <c r="A1838" i="14" a="1"/>
  <c r="K1439" i="14" a="1"/>
  <c r="L1855" i="14" a="1"/>
  <c r="H596" i="14" a="1"/>
  <c r="N27" i="14" a="1"/>
  <c r="O822" i="14" a="1"/>
  <c r="C1862" i="14" a="1"/>
  <c r="C1963" i="14" a="1"/>
  <c r="I1448" i="14" a="1"/>
  <c r="G176" i="14" a="1"/>
  <c r="K1386" i="14" a="1"/>
  <c r="N1877" i="14" a="1"/>
  <c r="G393" i="14" a="1"/>
  <c r="K1832" i="14" a="1"/>
  <c r="I1027" i="14" a="1"/>
  <c r="H1815" i="14" a="1"/>
  <c r="B273" i="14" a="1"/>
  <c r="L731" i="14" a="1"/>
  <c r="C403" i="14" a="1"/>
  <c r="K909" i="14" a="1"/>
  <c r="N138" i="14" a="1"/>
  <c r="E351" i="14" a="1"/>
  <c r="I540" i="14" a="1"/>
  <c r="K453" i="14" a="1"/>
  <c r="N1928" i="14" a="1"/>
  <c r="O421" i="14" a="1"/>
  <c r="F384" i="14" a="1"/>
  <c r="E298" i="14" a="1"/>
  <c r="J182" i="14" a="1"/>
  <c r="H1465" i="14" a="1"/>
  <c r="K1794" i="14" a="1"/>
  <c r="E1963" i="14" a="1"/>
  <c r="L1372" i="14" a="1"/>
  <c r="O1129" i="14" a="1"/>
  <c r="B62" i="14" a="1"/>
  <c r="A146" i="14" a="1"/>
  <c r="B1159" i="14" a="1"/>
  <c r="K979" i="14" a="1"/>
  <c r="M655" i="14" a="1"/>
  <c r="D1048" i="14" a="1"/>
  <c r="E851" i="14" a="1"/>
  <c r="L25" i="14" a="1"/>
  <c r="O898" i="14" a="1"/>
  <c r="A1022" i="14" a="1"/>
  <c r="K1188" i="14" a="1"/>
  <c r="K14" i="14" a="1"/>
  <c r="B992" i="14" a="1"/>
  <c r="M1538" i="14" a="1"/>
  <c r="I97" i="14" a="1"/>
  <c r="I1484" i="14" a="1"/>
  <c r="H608" i="14" a="1"/>
  <c r="C590" i="14" a="1"/>
  <c r="O587" i="14" a="1"/>
  <c r="H1014" i="14" a="1"/>
  <c r="K1905" i="14" a="1"/>
  <c r="J290" i="14" a="1"/>
  <c r="J1570" i="14" a="1"/>
  <c r="K1614" i="14" a="1"/>
  <c r="N1828" i="14" a="1"/>
  <c r="J391" i="14" a="1"/>
  <c r="I689" i="14" a="1"/>
  <c r="B198" i="14" a="1"/>
  <c r="J650" i="14" a="1"/>
  <c r="O1814" i="14" a="1"/>
  <c r="K497" i="14" a="1"/>
  <c r="F1831" i="14" a="1"/>
  <c r="E1835" i="14" a="1"/>
  <c r="H1403" i="14" a="1"/>
  <c r="H154" i="14" a="1"/>
  <c r="B21" i="14" a="1"/>
  <c r="D1704" i="14" a="1"/>
  <c r="N101" i="14" a="1"/>
  <c r="L876" i="14" a="1"/>
  <c r="E280" i="14" a="1"/>
  <c r="M421" i="14" a="1"/>
  <c r="J1976" i="14" a="1"/>
  <c r="H853" i="14" a="1"/>
  <c r="I797" i="14" a="1"/>
  <c r="J316" i="14" a="1"/>
  <c r="D1894" i="14" a="1"/>
  <c r="O1033" i="14" a="1"/>
  <c r="D34" i="14" a="1"/>
  <c r="D644" i="14" a="1"/>
  <c r="D1961" i="14" a="1"/>
  <c r="C552" i="14" a="1"/>
  <c r="N1056" i="14" a="1"/>
  <c r="K1017" i="14" a="1"/>
  <c r="N1487" i="14" a="1"/>
  <c r="H375" i="14" a="1"/>
  <c r="O211" i="14" a="1"/>
  <c r="C317" i="14" a="1"/>
  <c r="J413" i="14" a="1"/>
  <c r="D1188" i="14" a="1"/>
  <c r="C787" i="14" a="1"/>
  <c r="E263" i="14" a="1"/>
  <c r="N625" i="14" a="1"/>
  <c r="F92" i="14" a="1"/>
  <c r="H80" i="14" a="1"/>
  <c r="C901" i="14" a="1"/>
  <c r="H436" i="14" a="1"/>
  <c r="E1030" i="14" a="1"/>
  <c r="L1182" i="14" a="1"/>
  <c r="J1646" i="14" a="1"/>
  <c r="K1748" i="14" a="1"/>
  <c r="F1868" i="14" a="1"/>
  <c r="H1756" i="14" a="1"/>
  <c r="A360" i="14" a="1"/>
  <c r="F800" i="14" a="1"/>
  <c r="I515" i="14" a="1"/>
  <c r="H744" i="14" a="1"/>
  <c r="L1890" i="14" a="1"/>
  <c r="A1043" i="14" a="1"/>
  <c r="O1501" i="14" a="1"/>
  <c r="E1126" i="14" a="1"/>
  <c r="M424" i="14" a="1"/>
  <c r="N1481" i="14" a="1"/>
  <c r="A1825" i="14" a="1"/>
  <c r="H1535" i="14" a="1"/>
  <c r="C64" i="14" a="1"/>
  <c r="C223" i="14" a="1"/>
  <c r="C1171" i="14" a="1"/>
  <c r="D431" i="14" a="1"/>
  <c r="D482" i="14" a="1"/>
  <c r="I1091" i="14" a="1"/>
  <c r="G25" i="14" a="1"/>
  <c r="G1944" i="14" a="1"/>
  <c r="K1419" i="14" a="1"/>
  <c r="B37" i="14" a="1"/>
  <c r="D589" i="14" a="1"/>
  <c r="N1533" i="14" a="1"/>
  <c r="F737" i="14" a="1"/>
  <c r="K517" i="14" a="1"/>
  <c r="A237" i="14" a="1"/>
  <c r="L1527" i="14" a="1"/>
  <c r="B1786" i="14" a="1"/>
  <c r="J874" i="14" a="1"/>
  <c r="G1725" i="14" a="1"/>
  <c r="N1120" i="14" a="1"/>
  <c r="N178" i="14" a="1"/>
  <c r="C464" i="14" a="1"/>
  <c r="F334" i="14" a="1"/>
  <c r="O923" i="14" a="1"/>
  <c r="I495" i="14" a="1"/>
  <c r="L1533" i="14" a="1"/>
  <c r="G1210" i="14" a="1"/>
  <c r="L1633" i="14" a="1"/>
  <c r="H1284" i="14" a="1"/>
  <c r="M1480" i="14" a="1"/>
  <c r="J891" i="14" a="1"/>
  <c r="J303" i="14" a="1"/>
  <c r="I858" i="14" a="1"/>
  <c r="L129" i="14" a="1"/>
  <c r="L1154" i="14" a="1"/>
  <c r="C479" i="14" a="1"/>
  <c r="G47" i="14" a="1"/>
  <c r="G790" i="14" a="1"/>
  <c r="L1443" i="14" a="1"/>
  <c r="B650" i="14" a="1"/>
  <c r="H1103" i="14" a="1"/>
  <c r="E1415" i="14" a="1"/>
  <c r="I1301" i="14" a="1"/>
  <c r="E614" i="14" a="1"/>
  <c r="H1250" i="14" a="1"/>
  <c r="G1195" i="14" a="1"/>
  <c r="K1572" i="14" a="1"/>
  <c r="M1224" i="14" a="1"/>
  <c r="B1035" i="14" a="1"/>
  <c r="H1335" i="14" a="1"/>
  <c r="K1307" i="14" a="1"/>
  <c r="M316" i="14" a="1"/>
  <c r="A1325" i="14" a="1"/>
  <c r="K1757" i="14" a="1"/>
  <c r="M1041" i="14" a="1"/>
  <c r="I158" i="14" a="1"/>
  <c r="G1551" i="14" a="1"/>
  <c r="O835" i="14" a="1"/>
  <c r="J537" i="14" a="1"/>
  <c r="M201" i="14" a="1"/>
  <c r="O636" i="14" a="1"/>
  <c r="K698" i="14" a="1"/>
  <c r="E333" i="14" a="1"/>
  <c r="C946" i="14" a="1"/>
  <c r="A808" i="14" a="1"/>
  <c r="D583" i="14" a="1"/>
  <c r="A979" i="14" a="1"/>
  <c r="M814" i="14" a="1"/>
  <c r="I147" i="14" a="1"/>
  <c r="O1856" i="14" a="1"/>
  <c r="N1101" i="14" a="1"/>
  <c r="E883" i="14" a="1"/>
  <c r="D1246" i="14" a="1"/>
  <c r="A278" i="14" a="1"/>
  <c r="A119" i="14" a="1"/>
  <c r="K514" i="14" a="1"/>
  <c r="F148" i="14" a="1"/>
  <c r="L2" i="14" a="1"/>
  <c r="A36" i="14" a="1"/>
  <c r="K599" i="14" a="1"/>
  <c r="O1386" i="14" a="1"/>
  <c r="I1661" i="14" a="1"/>
  <c r="E1776" i="14" a="1"/>
  <c r="H1659" i="14" a="1"/>
  <c r="N963" i="14" a="1"/>
  <c r="G269" i="14" a="1"/>
  <c r="K1916" i="14" a="1"/>
  <c r="G1916" i="14" a="1"/>
  <c r="C1863" i="14" a="1"/>
  <c r="L1099" i="14" a="1"/>
  <c r="L1676" i="14" a="1"/>
  <c r="M288" i="14" a="1"/>
  <c r="M762" i="14" a="1"/>
  <c r="F697" i="14" a="1"/>
  <c r="J1771" i="14" a="1"/>
  <c r="H773" i="14" a="1"/>
  <c r="O1676" i="14" a="1"/>
  <c r="I489" i="14" a="1"/>
  <c r="K595" i="14" a="1"/>
  <c r="M1563" i="14" a="1"/>
  <c r="C633" i="14" a="1"/>
  <c r="D1628" i="14" a="1"/>
  <c r="B630" i="14" a="1"/>
  <c r="N835" i="14" a="1"/>
  <c r="N1626" i="14" a="1"/>
  <c r="C701" i="14" a="1"/>
  <c r="K1874" i="14" a="1"/>
  <c r="M148" i="14" a="1"/>
  <c r="N620" i="14" a="1"/>
  <c r="A352" i="14" a="1"/>
  <c r="D1366" i="14" a="1"/>
  <c r="D1973" i="14" a="1"/>
  <c r="D307" i="14" a="1"/>
  <c r="M1101" i="14" a="1"/>
  <c r="E1410" i="14" a="1"/>
  <c r="F41" i="14" a="1"/>
  <c r="D331" i="14" a="1"/>
  <c r="B561" i="14" a="1"/>
  <c r="N983" i="14" a="1"/>
  <c r="G556" i="14" a="1"/>
  <c r="J1801" i="14" a="1"/>
  <c r="J1450" i="14" a="1"/>
  <c r="O1800" i="14" a="1"/>
  <c r="E107" i="14" a="1"/>
  <c r="L1583" i="14" a="1"/>
  <c r="L672" i="14" a="1"/>
  <c r="O77" i="14" a="1"/>
  <c r="K1488" i="14" a="1"/>
  <c r="L1218" i="14" a="1"/>
  <c r="G868" i="14" a="1"/>
  <c r="I1423" i="14" a="1"/>
  <c r="B44" i="14" a="1"/>
  <c r="M198" i="14" a="1"/>
  <c r="N1872" i="14" a="1"/>
  <c r="D1748" i="14" a="1"/>
  <c r="J806" i="14" a="1"/>
  <c r="F1741" i="14" a="1"/>
  <c r="E907" i="14" a="1"/>
  <c r="G543" i="14" a="1"/>
  <c r="A1399" i="14" a="1"/>
  <c r="O1249" i="14" a="1"/>
  <c r="C1917" i="14" a="1"/>
  <c r="I1054" i="14" a="1"/>
  <c r="B18" i="14" a="1"/>
  <c r="L889" i="14" a="1"/>
  <c r="K1726" i="14" a="1"/>
  <c r="J1429" i="14" a="1"/>
  <c r="C377" i="14" a="1"/>
  <c r="E1756" i="14" a="1"/>
  <c r="E617" i="14" a="1"/>
  <c r="D609" i="14" a="1"/>
  <c r="N1285" i="14" a="1"/>
  <c r="A1868" i="14" a="1"/>
  <c r="L1912" i="14" a="1"/>
  <c r="H218" i="14" a="1"/>
  <c r="A1518" i="14" a="1"/>
  <c r="N898" i="14" a="1"/>
  <c r="O1819" i="14" a="1"/>
  <c r="M394" i="14" a="1"/>
  <c r="B168" i="14" a="1"/>
  <c r="J1779" i="14" a="1"/>
  <c r="L529" i="14" a="1"/>
  <c r="K1028" i="14" a="1"/>
  <c r="L1720" i="14" a="1"/>
  <c r="G823" i="14" a="1"/>
  <c r="L1810" i="14" a="1"/>
  <c r="K1809" i="14" a="1"/>
  <c r="A592" i="14" a="1"/>
  <c r="I1449" i="14" a="1"/>
  <c r="E1128" i="14" a="1"/>
  <c r="E1167" i="14" a="1"/>
  <c r="D1165" i="14" a="1"/>
  <c r="F1383" i="14" a="1"/>
  <c r="B1665" i="14" a="1"/>
  <c r="F1886" i="14" a="1"/>
  <c r="B253" i="14" a="1"/>
  <c r="J872" i="14" a="1"/>
  <c r="M1406" i="14" a="1"/>
  <c r="F1498" i="14" a="1"/>
  <c r="K1676" i="14" a="1"/>
  <c r="K604" i="14" a="1"/>
  <c r="I1261" i="14" a="1"/>
  <c r="K1606" i="14" a="1"/>
  <c r="L567" i="14" a="1"/>
  <c r="C112" i="14" a="1"/>
  <c r="O1731" i="14" a="1"/>
  <c r="J713" i="14" a="1"/>
  <c r="C62" i="14" a="1"/>
  <c r="O816" i="14" a="1"/>
  <c r="I1136" i="14" a="1"/>
  <c r="F1758" i="14" a="1"/>
  <c r="N1997" i="14" a="1"/>
  <c r="I378" i="14" a="1"/>
  <c r="M784" i="14" a="1"/>
  <c r="C351" i="14" a="1"/>
  <c r="N573" i="14" a="1"/>
  <c r="C1350" i="14" a="1"/>
  <c r="O1786" i="14" a="1"/>
  <c r="I1723" i="14" a="1"/>
  <c r="A1762" i="14" a="1"/>
  <c r="L1887" i="14" a="1"/>
  <c r="M1178" i="14" a="1"/>
  <c r="B1992" i="14" a="1"/>
  <c r="C645" i="14" a="1"/>
  <c r="A1872" i="14" a="1"/>
  <c r="F1540" i="14" a="1"/>
  <c r="A744" i="14" a="1"/>
  <c r="E1740" i="14" a="1"/>
  <c r="N708" i="14" a="1"/>
  <c r="H708" i="14" a="1"/>
  <c r="G1823" i="14" a="1"/>
  <c r="G1348" i="14" a="1"/>
  <c r="L1176" i="14" a="1"/>
  <c r="C1039" i="14" a="1"/>
  <c r="A1797" i="14" a="1"/>
  <c r="G1180" i="14" a="1"/>
  <c r="E443" i="14" a="1"/>
  <c r="K1527" i="14" a="1"/>
  <c r="L1366" i="14" a="1"/>
  <c r="J1483" i="14" a="1"/>
  <c r="D1911" i="14" a="1"/>
  <c r="M766" i="14" a="1"/>
  <c r="N303" i="14" a="1"/>
  <c r="D793" i="14" a="1"/>
  <c r="M944" i="14" a="1"/>
  <c r="H1216" i="14" a="1"/>
  <c r="K1617" i="14" a="1"/>
  <c r="H1292" i="14" a="1"/>
  <c r="A1702" i="14" a="1"/>
  <c r="H1487" i="14" a="1"/>
  <c r="K937" i="14" a="1"/>
  <c r="G395" i="14" a="1"/>
  <c r="B1378" i="14" a="1"/>
  <c r="I1709" i="14" a="1"/>
  <c r="G1918" i="14" a="1"/>
  <c r="J1178" i="14" a="1"/>
  <c r="K1116" i="14" a="1"/>
  <c r="F1777" i="14" a="1"/>
  <c r="F1980" i="14" a="1"/>
  <c r="C60" i="14" a="1"/>
  <c r="O742" i="14" a="1"/>
  <c r="E837" i="14" a="1"/>
  <c r="D1682" i="14" a="1"/>
  <c r="B1984" i="14" a="1"/>
  <c r="A1060" i="14" a="1"/>
  <c r="G1009" i="14" a="1"/>
  <c r="K977" i="14" a="1"/>
  <c r="B1731" i="14" a="1"/>
  <c r="H546" i="14" a="1"/>
  <c r="L712" i="14" a="1"/>
  <c r="E1681" i="14" a="1"/>
  <c r="I872" i="14" a="1"/>
  <c r="I825" i="14" a="1"/>
  <c r="D1336" i="14" a="1"/>
  <c r="M104" i="14" a="1"/>
  <c r="G1645" i="14" a="1"/>
  <c r="K1417" i="14" a="1"/>
  <c r="O1872" i="14" a="1"/>
  <c r="F1481" i="14" a="1"/>
  <c r="L1711" i="14" a="1"/>
  <c r="I932" i="14" a="1"/>
  <c r="H974" i="14" a="1"/>
  <c r="I977" i="14" a="1"/>
  <c r="A1146" i="14" a="1"/>
  <c r="D655" i="14" a="1"/>
  <c r="O1050" i="14" a="1"/>
  <c r="N1386" i="14" a="1"/>
  <c r="E62" i="14" a="1"/>
  <c r="I605" i="14" a="1"/>
  <c r="D1528" i="14" a="1"/>
  <c r="C1319" i="14" a="1"/>
  <c r="F62" i="14" a="1"/>
  <c r="L1276" i="14" a="1"/>
  <c r="B1906" i="14" a="1"/>
  <c r="N351" i="14" a="1"/>
  <c r="M1115" i="14" a="1"/>
  <c r="I1120" i="14" a="1"/>
  <c r="M1066" i="14" a="1"/>
  <c r="C694" i="14" a="1"/>
  <c r="C1537" i="14" a="1"/>
  <c r="M1850" i="14" a="1"/>
  <c r="J715" i="14" a="1"/>
  <c r="D1213" i="14" a="1"/>
  <c r="D145" i="14" a="1"/>
  <c r="A1793" i="14" a="1"/>
  <c r="D48" i="14" a="1"/>
  <c r="O819" i="14" a="1"/>
  <c r="J991" i="14" a="1"/>
  <c r="E1040" i="14" a="1"/>
  <c r="A1397" i="14" a="1"/>
  <c r="E1662" i="14" a="1"/>
  <c r="B192" i="14" a="1"/>
  <c r="H888" i="14" a="1"/>
  <c r="I1376" i="14" a="1"/>
  <c r="B1037" i="14" a="1"/>
  <c r="E601" i="14" a="1"/>
  <c r="O1085" i="14" a="1"/>
  <c r="H1091" i="14" a="1"/>
  <c r="I628" i="14" a="1"/>
  <c r="C32" i="14" a="1"/>
  <c r="O411" i="14" a="1"/>
  <c r="C1231" i="14" a="1"/>
  <c r="O615" i="14" a="1"/>
  <c r="J419" i="14" a="1"/>
  <c r="C1308" i="14" a="1"/>
  <c r="K224" i="14" a="1"/>
  <c r="G1316" i="14" a="1"/>
  <c r="B517" i="14" a="1"/>
  <c r="K1156" i="14" a="1"/>
  <c r="I44" i="14" a="1"/>
  <c r="O156" i="14" a="1"/>
  <c r="L1756" i="14" a="1"/>
  <c r="E498" i="14" a="1"/>
  <c r="E1463" i="14" a="1"/>
  <c r="M2" i="14" a="1"/>
  <c r="O1774" i="14" a="1"/>
  <c r="E1079" i="14" a="1"/>
  <c r="E516" i="14" a="1"/>
  <c r="J1423" i="14" a="1"/>
  <c r="J416" i="14" a="1"/>
  <c r="M1701" i="14" a="1"/>
  <c r="D544" i="14" a="1"/>
  <c r="C728" i="14" a="1"/>
  <c r="B691" i="14" a="1"/>
  <c r="B156" i="14" a="1"/>
  <c r="I1630" i="14" a="1"/>
  <c r="N1984" i="14" a="1"/>
  <c r="L666" i="14" a="1"/>
  <c r="C210" i="14" a="1"/>
  <c r="E211" i="14" a="1"/>
  <c r="F743" i="14" a="1"/>
  <c r="C1208" i="14" a="1"/>
  <c r="D1878" i="14" a="1"/>
  <c r="G1157" i="14" a="1"/>
  <c r="D735" i="14" a="1"/>
  <c r="N64" i="14" a="1"/>
  <c r="C697" i="14" a="1"/>
  <c r="L162" i="14" a="1"/>
  <c r="K1351" i="14" a="1"/>
  <c r="C511" i="14" a="1"/>
  <c r="L841" i="14" a="1"/>
  <c r="D440" i="14" a="1"/>
  <c r="F1318" i="14" a="1"/>
  <c r="E1137" i="14" a="1"/>
  <c r="L1929" i="14" a="1"/>
  <c r="I223" i="14" a="1"/>
  <c r="M1266" i="14" a="1"/>
  <c r="I1559" i="14" a="1"/>
  <c r="H1338" i="14" a="1"/>
  <c r="K1180" i="14" a="1"/>
  <c r="J1370" i="14" a="1"/>
  <c r="A1287" i="14" a="1"/>
  <c r="J1323" i="14" a="1"/>
  <c r="B556" i="14" a="1"/>
  <c r="B1062" i="14" a="1"/>
  <c r="F1220" i="14" a="1"/>
  <c r="F511" i="14" a="1"/>
  <c r="E1558" i="14" a="1"/>
  <c r="C1189" i="14" a="1"/>
  <c r="D666" i="14" a="1"/>
  <c r="K1584" i="14" a="1"/>
  <c r="L1741" i="14" a="1"/>
  <c r="B1882" i="14" a="1"/>
  <c r="B1540" i="14" a="1"/>
  <c r="L422" i="14" a="1"/>
  <c r="M979" i="14" a="1"/>
  <c r="E897" i="14" a="1"/>
  <c r="E1331" i="14" a="1"/>
  <c r="F408" i="14" a="1"/>
  <c r="K354" i="14" a="1"/>
  <c r="F1647" i="14" a="1"/>
  <c r="H854" i="14" a="1"/>
  <c r="A55" i="14" a="1"/>
  <c r="M210" i="14" a="1"/>
  <c r="G418" i="14" a="1"/>
  <c r="J1900" i="14" a="1"/>
  <c r="L1326" i="14" a="1"/>
  <c r="M911" i="14" a="1"/>
  <c r="F47" i="14" a="1"/>
  <c r="L1018" i="14" a="1"/>
  <c r="O1628" i="14" a="1"/>
  <c r="H1194" i="14" a="1"/>
  <c r="N1426" i="14" a="1"/>
  <c r="I457" i="14" a="1"/>
  <c r="E434" i="14" a="1"/>
  <c r="L1074" i="14" a="1"/>
  <c r="L1393" i="14" a="1"/>
  <c r="D591" i="14" a="1"/>
  <c r="E916" i="14" a="1"/>
  <c r="I183" i="14" a="1"/>
  <c r="D1856" i="14" a="1"/>
  <c r="M1283" i="14" a="1"/>
  <c r="F504" i="14" a="1"/>
  <c r="I591" i="14" a="1"/>
  <c r="K789" i="14" a="1"/>
  <c r="K1789" i="14" a="1"/>
  <c r="J1892" i="14" a="1"/>
  <c r="K1529" i="14" a="1"/>
  <c r="M348" i="14" a="1"/>
  <c r="M1605" i="14" a="1"/>
  <c r="A419" i="14" a="1"/>
  <c r="G328" i="14" a="1"/>
  <c r="G1156" i="14" a="1"/>
  <c r="B756" i="14" a="1"/>
  <c r="J1344" i="14" a="1"/>
  <c r="K574" i="14" a="1"/>
  <c r="O642" i="14" a="1"/>
  <c r="F1314" i="14" a="1"/>
  <c r="A1579" i="14" a="1"/>
  <c r="E1054" i="14" a="1"/>
  <c r="A83" i="14" a="1"/>
  <c r="A379" i="14" a="1"/>
  <c r="G1433" i="14" a="1"/>
  <c r="D1496" i="14" a="1"/>
  <c r="G655" i="14" a="1"/>
  <c r="G573" i="14" a="1"/>
  <c r="A252" i="14" a="1"/>
  <c r="E1421" i="14" a="1"/>
  <c r="K1819" i="14" a="1"/>
  <c r="L692" i="14" a="1"/>
  <c r="B588" i="14" a="1"/>
  <c r="I1055" i="14" a="1"/>
  <c r="J1531" i="14" a="1"/>
  <c r="B1764" i="14" a="1"/>
  <c r="B1524" i="14" a="1"/>
  <c r="J947" i="14" a="1"/>
  <c r="E464" i="14" a="1"/>
  <c r="O171" i="14" a="1"/>
  <c r="J99" i="14" a="1"/>
  <c r="L411" i="14" a="1"/>
  <c r="E1261" i="14" a="1"/>
  <c r="I155" i="14" a="1"/>
  <c r="B1613" i="14" a="1"/>
  <c r="I1302" i="14" a="1"/>
  <c r="C1885" i="14" a="1"/>
  <c r="E1932" i="14" a="1"/>
  <c r="H1608" i="14" a="1"/>
  <c r="I76" i="14" a="1"/>
  <c r="M80" i="14" a="1"/>
  <c r="K414" i="14" a="1"/>
  <c r="O1983" i="14" a="1"/>
  <c r="B105" i="14" a="1"/>
  <c r="J824" i="14" a="1"/>
  <c r="M1122" i="14" a="1"/>
  <c r="A1920" i="14" a="1"/>
  <c r="A821" i="14" a="1"/>
  <c r="B1390" i="14" a="1"/>
  <c r="D1787" i="14" a="1"/>
  <c r="I98" i="14" a="1"/>
  <c r="C1201" i="14" a="1"/>
  <c r="E1277" i="14" a="1"/>
  <c r="L1815" i="14" a="1"/>
  <c r="G300" i="14" a="1"/>
  <c r="A1884" i="14" a="1"/>
  <c r="C736" i="14" a="1"/>
  <c r="B1599" i="14" a="1"/>
  <c r="E497" i="14" a="1"/>
  <c r="E1438" i="14" a="1"/>
  <c r="I408" i="14" a="1"/>
  <c r="B1304" i="14" a="1"/>
  <c r="A1876" i="14" a="1"/>
  <c r="N1867" i="14" a="1"/>
  <c r="E152" i="14" a="1"/>
  <c r="D1827" i="14" a="1"/>
  <c r="H274" i="14" a="1"/>
  <c r="G349" i="14" a="1"/>
  <c r="H255" i="14" a="1"/>
  <c r="L1209" i="14" a="1"/>
  <c r="M1735" i="14" a="1"/>
  <c r="G1266" i="14" a="1"/>
  <c r="M532" i="14" a="1"/>
  <c r="K893" i="14" a="1"/>
  <c r="O955" i="14" a="1"/>
  <c r="M220" i="14" a="1"/>
  <c r="J1696" i="14" a="1"/>
  <c r="K1629" i="14" a="1"/>
  <c r="E267" i="14" a="1"/>
  <c r="O417" i="14" a="1"/>
  <c r="H1438" i="14" a="1"/>
  <c r="N1539" i="14" a="1"/>
  <c r="C773" i="14" a="1"/>
  <c r="J105" i="14" a="1"/>
  <c r="D1824" i="14" a="1"/>
  <c r="D437" i="14" a="1"/>
  <c r="H454" i="14" a="1"/>
  <c r="K1395" i="14" a="1"/>
  <c r="J1023" i="14" a="1"/>
  <c r="G1124" i="14" a="1"/>
  <c r="J1920" i="14" a="1"/>
  <c r="G1149" i="14" a="1"/>
  <c r="H29" i="14" a="1"/>
  <c r="I610" i="14" a="1"/>
  <c r="O279" i="14" a="1"/>
  <c r="L1803" i="14" a="1"/>
  <c r="O343" i="14" a="1"/>
  <c r="G921" i="14" a="1"/>
  <c r="E885" i="14" a="1"/>
  <c r="K668" i="14" a="1"/>
  <c r="N1497" i="14" a="1"/>
  <c r="L1746" i="14" a="1"/>
  <c r="D1395" i="14" a="1"/>
  <c r="L344" i="14" a="1"/>
  <c r="J363" i="14" a="1"/>
  <c r="A1716" i="14" a="1"/>
  <c r="E423" i="14" a="1"/>
  <c r="H1720" i="14" a="1"/>
  <c r="E1319" i="14" a="1"/>
  <c r="C1421" i="14" a="1"/>
  <c r="C957" i="14" a="1"/>
  <c r="K1848" i="14" a="1"/>
  <c r="M1307" i="14" a="1"/>
  <c r="C72" i="14" a="1"/>
  <c r="L320" i="14" a="1"/>
  <c r="H1972" i="14" a="1"/>
  <c r="O1667" i="14" a="1"/>
  <c r="E750" i="14" a="1"/>
  <c r="N1256" i="14" a="1"/>
  <c r="H1189" i="14" a="1"/>
  <c r="J917" i="14" a="1"/>
  <c r="M1154" i="14" a="1"/>
  <c r="O1303" i="14" a="1"/>
  <c r="H59" i="14" a="1"/>
  <c r="C1589" i="14" a="1"/>
  <c r="D826" i="14" a="1"/>
  <c r="G476" i="14" a="1"/>
  <c r="I1238" i="14" a="1"/>
  <c r="F407" i="14" a="1"/>
  <c r="N936" i="14" a="1"/>
  <c r="M404" i="14" a="1"/>
  <c r="N1471" i="14" a="1"/>
  <c r="M1443" i="14" a="1"/>
  <c r="D656" i="14" a="1"/>
  <c r="M949" i="14" a="1"/>
  <c r="K983" i="14" a="1"/>
  <c r="L1903" i="14" a="1"/>
  <c r="M1461" i="14" a="1"/>
  <c r="L1001" i="14" a="1"/>
  <c r="H1120" i="14" a="1"/>
  <c r="E1372" i="14" a="1"/>
  <c r="E1028" i="14" a="1"/>
  <c r="F1669" i="14" a="1"/>
  <c r="K563" i="14" a="1"/>
  <c r="L554" i="14" a="1"/>
  <c r="G636" i="14" a="1"/>
  <c r="L161" i="14" a="1"/>
  <c r="I1788" i="14" a="1"/>
  <c r="B1823" i="14" a="1"/>
  <c r="L557" i="14" a="1"/>
  <c r="D393" i="14" a="1"/>
  <c r="D391" i="14" a="1"/>
  <c r="O871" i="14" a="1"/>
  <c r="J1764" i="14" a="1"/>
  <c r="F796" i="14" a="1"/>
  <c r="A1468" i="14" a="1"/>
  <c r="I2000" i="14" a="1"/>
  <c r="E493" i="14" a="1"/>
  <c r="I145" i="14" a="1"/>
  <c r="A745" i="14" a="1"/>
  <c r="H1716" i="14" a="1"/>
  <c r="N793" i="14" a="1"/>
  <c r="L404" i="14" a="1"/>
  <c r="I562" i="14" a="1"/>
  <c r="J1353" i="14" a="1"/>
  <c r="G932" i="14" a="1"/>
  <c r="H1867" i="14" a="1"/>
  <c r="L1379" i="14" a="1"/>
  <c r="K43" i="14" a="1"/>
  <c r="I741" i="14" a="1"/>
  <c r="A1401" i="14" a="1"/>
  <c r="N583" i="14" a="1"/>
  <c r="L1626" i="14" a="1"/>
  <c r="J985" i="14" a="1"/>
  <c r="B235" i="14" a="1"/>
  <c r="D1296" i="14" a="1"/>
  <c r="F1802" i="14" a="1"/>
  <c r="O295" i="14" a="1"/>
  <c r="M242" i="14" a="1"/>
  <c r="A1485" i="14" a="1"/>
  <c r="K588" i="14" a="1"/>
  <c r="A1169" i="14" a="1"/>
  <c r="J868" i="14" a="1"/>
  <c r="H1713" i="14" a="1"/>
  <c r="L1273" i="14" a="1"/>
  <c r="D1823" i="14" a="1"/>
  <c r="L1623" i="14" a="1"/>
  <c r="C1467" i="14" a="1"/>
  <c r="F586" i="14" a="1"/>
  <c r="N569" i="14" a="1"/>
  <c r="H424" i="14" a="1"/>
  <c r="F564" i="14" a="1"/>
  <c r="E1833" i="14" a="1"/>
  <c r="E1675" i="14" a="1"/>
  <c r="I1689" i="14" a="1"/>
  <c r="J557" i="14" a="1"/>
  <c r="K884" i="14" a="1"/>
  <c r="K925" i="14" a="1"/>
  <c r="B1504" i="14" a="1"/>
  <c r="D1364" i="14" a="1"/>
  <c r="H1188" i="14" a="1"/>
  <c r="A849" i="14" a="1"/>
  <c r="K644" i="14" a="1"/>
  <c r="F403" i="14" a="1"/>
  <c r="N1017" i="14" a="1"/>
  <c r="A691" i="14" a="1"/>
  <c r="C1684" i="14" a="1"/>
  <c r="A1653" i="14" a="1"/>
  <c r="F391" i="14" a="1"/>
  <c r="J1245" i="14" a="1"/>
  <c r="O1368" i="14" a="1"/>
  <c r="H1126" i="14" a="1"/>
  <c r="A563" i="14" a="1"/>
  <c r="O54" i="14" a="1"/>
  <c r="M593" i="14" a="1"/>
  <c r="G175" i="14" a="1"/>
  <c r="L1638" i="14" a="1"/>
  <c r="E802" i="14" a="1"/>
  <c r="N1247" i="14" a="1"/>
  <c r="B1162" i="14" a="1"/>
  <c r="E92" i="14" a="1"/>
  <c r="E48" i="14" a="1"/>
  <c r="C193" i="14" a="1"/>
  <c r="H952" i="14" a="1"/>
  <c r="G1463" i="14" a="1"/>
  <c r="A1304" i="14" a="1"/>
  <c r="D1448" i="14" a="1"/>
  <c r="J1092" i="14" a="1"/>
  <c r="N847" i="14" a="1"/>
  <c r="I1021" i="14" a="1"/>
  <c r="L1281" i="14" a="1"/>
  <c r="D1466" i="14" a="1"/>
  <c r="J994" i="14" a="1"/>
  <c r="O1569" i="14" a="1"/>
  <c r="F729" i="14" a="1"/>
  <c r="D1015" i="14" a="1"/>
  <c r="C979" i="14" a="1"/>
  <c r="H642" i="14" a="1"/>
  <c r="N767" i="14" a="1"/>
  <c r="M323" i="14" a="1"/>
  <c r="A826" i="14" a="1"/>
  <c r="M1420" i="14" a="1"/>
  <c r="M484" i="14" a="1"/>
  <c r="N1127" i="14" a="1"/>
  <c r="K1828" i="14" a="1"/>
  <c r="H1360" i="14" a="1"/>
  <c r="B1720" i="14" a="1"/>
  <c r="E390" i="14" a="1"/>
  <c r="F906" i="14" a="1"/>
  <c r="E1728" i="14" a="1"/>
  <c r="L164" i="14" a="1"/>
  <c r="L368" i="14" a="1"/>
  <c r="K1230" i="14" a="1"/>
  <c r="L258" i="14" a="1"/>
  <c r="O395" i="14" a="1"/>
  <c r="I1581" i="14" a="1"/>
  <c r="L288" i="14" a="1"/>
  <c r="A73" i="14" a="1"/>
  <c r="G387" i="14" a="1"/>
  <c r="D508" i="14" a="1"/>
  <c r="K857" i="14" a="1"/>
  <c r="I1809" i="14" a="1"/>
  <c r="B1878" i="14" a="1"/>
  <c r="K1102" i="14" a="1"/>
  <c r="I596" i="14" a="1"/>
  <c r="K109" i="14" a="1"/>
  <c r="F1571" i="14" a="1"/>
  <c r="L1240" i="14" a="1"/>
  <c r="K239" i="14" a="1"/>
  <c r="I682" i="14" a="1"/>
  <c r="D504" i="14" a="1"/>
  <c r="G671" i="14" a="1"/>
  <c r="O1621" i="14" a="1"/>
  <c r="F534" i="14" a="1"/>
  <c r="N595" i="14" a="1"/>
  <c r="J1972" i="14" a="1"/>
  <c r="F1140" i="14" a="1"/>
  <c r="F1490" i="14" a="1"/>
  <c r="O692" i="14" a="1"/>
  <c r="L1363" i="14" a="1"/>
  <c r="D886" i="14" a="1"/>
  <c r="F1725" i="14" a="1"/>
  <c r="L39" i="14" a="1"/>
  <c r="C992" i="14" a="1"/>
  <c r="A43" i="14" a="1"/>
  <c r="M1507" i="14" a="1"/>
  <c r="I225" i="14" a="1"/>
  <c r="M1620" i="14" a="1"/>
  <c r="C417" i="14" a="1"/>
  <c r="G588" i="14" a="1"/>
  <c r="F995" i="14" a="1"/>
  <c r="J1326" i="14" a="1"/>
  <c r="B401" i="14" a="1"/>
  <c r="K839" i="14" a="1"/>
  <c r="B361" i="14" a="1"/>
  <c r="F942" i="14" a="1"/>
  <c r="C1962" i="14" a="1"/>
  <c r="D1604" i="14" a="1"/>
  <c r="J1034" i="14" a="1"/>
  <c r="M803" i="14" a="1"/>
  <c r="F463" i="14" a="1"/>
  <c r="E251" i="14" a="1"/>
  <c r="D1322" i="14" a="1"/>
  <c r="K797" i="14" a="1"/>
  <c r="H428" i="14" a="1"/>
  <c r="M1592" i="14" a="1"/>
  <c r="B1225" i="14" a="1"/>
  <c r="F1305" i="14" a="1"/>
  <c r="I819" i="14" a="1"/>
  <c r="D464" i="14" a="1"/>
  <c r="L1047" i="14" a="1"/>
  <c r="I1045" i="14" a="1"/>
  <c r="A1690" i="14" a="1"/>
  <c r="N1114" i="14" a="1"/>
  <c r="M809" i="14" a="1"/>
  <c r="D209" i="14" a="1"/>
  <c r="N67" i="14" a="1"/>
  <c r="I1752" i="14" a="1"/>
  <c r="O208" i="14" a="1"/>
  <c r="M1747" i="14" a="1"/>
  <c r="L1345" i="14" a="1"/>
  <c r="L7" i="14" a="1"/>
  <c r="H373" i="14" a="1"/>
  <c r="J472" i="14" a="1"/>
  <c r="K480" i="14" a="1"/>
  <c r="I639" i="14" a="1"/>
  <c r="H1934" i="14" a="1"/>
  <c r="K1902" i="14" a="1"/>
  <c r="O271" i="14" a="1"/>
  <c r="H1098" i="14" a="1"/>
  <c r="B1021" i="14" a="1"/>
  <c r="J1947" i="14" a="1"/>
  <c r="M61" i="14" a="1"/>
  <c r="M145" i="14" a="1"/>
  <c r="G551" i="14" a="1"/>
  <c r="D1531" i="14" a="1"/>
  <c r="K1471" i="14" a="1"/>
  <c r="B20" i="14" a="1"/>
  <c r="H381" i="14" a="1"/>
  <c r="C385" i="14" a="1"/>
  <c r="I430" i="14" a="1"/>
  <c r="F348" i="14" a="1"/>
  <c r="B1137" i="14" a="1"/>
  <c r="I1955" i="14" a="1"/>
  <c r="A1139" i="14" a="1"/>
  <c r="G1465" i="14" a="1"/>
  <c r="N396" i="14" a="1"/>
  <c r="N44" i="14" a="1"/>
  <c r="H1372" i="14" a="1"/>
  <c r="E859" i="14" a="1"/>
  <c r="A1054" i="14" a="1"/>
  <c r="K1044" i="14" a="1"/>
  <c r="D1299" i="14" a="1"/>
  <c r="D823" i="14" a="1"/>
  <c r="F944" i="14" a="1"/>
  <c r="G1089" i="14" a="1"/>
  <c r="D541" i="14" a="1"/>
  <c r="G1685" i="14" a="1"/>
  <c r="I1668" i="14" a="1"/>
  <c r="L207" i="14" a="1"/>
  <c r="A51" i="14" a="1"/>
  <c r="C615" i="14" a="1"/>
  <c r="H394" i="14" a="1"/>
  <c r="D1381" i="14" a="1"/>
  <c r="M1705" i="14" a="1"/>
  <c r="D296" i="14" a="1"/>
  <c r="D781" i="14" a="1"/>
  <c r="B1980" i="14" a="1"/>
  <c r="A491" i="14" a="1"/>
  <c r="D1737" i="14" a="1"/>
  <c r="F1959" i="14" a="1"/>
  <c r="H660" i="14" a="1"/>
  <c r="O545" i="14" a="1"/>
  <c r="A476" i="14" a="1"/>
  <c r="E1566" i="14" a="1"/>
  <c r="K711" i="14" a="1"/>
  <c r="G1682" i="14" a="1"/>
  <c r="O1575" i="14" a="1"/>
  <c r="M1445" i="14" a="1"/>
  <c r="C581" i="14" a="1"/>
  <c r="I1398" i="14" a="1"/>
  <c r="L1656" i="14" a="1"/>
  <c r="C900" i="14" a="1"/>
  <c r="A22" i="14" a="1"/>
  <c r="E450" i="14" a="1"/>
  <c r="E1905" i="14" a="1"/>
  <c r="O1827" i="14" a="1"/>
  <c r="E459" i="14" a="1"/>
  <c r="H1179" i="14" a="1"/>
  <c r="F1968" i="14" a="1"/>
  <c r="I951" i="14" a="1"/>
  <c r="H554" i="14" a="1"/>
  <c r="J1641" i="14" a="1"/>
  <c r="H1190" i="14" a="1"/>
  <c r="H702" i="14" a="1"/>
  <c r="B977" i="14" a="1"/>
  <c r="O1109" i="14" a="1"/>
  <c r="B1680" i="14" a="1"/>
  <c r="I1173" i="14" a="1"/>
  <c r="B1036" i="14" a="1"/>
  <c r="C1415" i="14" a="1"/>
  <c r="L1664" i="14" a="1"/>
  <c r="A1739" i="14" a="1"/>
  <c r="H271" i="14" a="1"/>
  <c r="N49" i="14" a="1"/>
  <c r="C1108" i="14" a="1"/>
  <c r="B86" i="14" a="1"/>
  <c r="B1957" i="14" a="1"/>
  <c r="E1302" i="14" a="1"/>
  <c r="N1841" i="14" a="1"/>
  <c r="I973" i="14" a="1"/>
  <c r="A527" i="14" a="1"/>
  <c r="K1564" i="14" a="1"/>
  <c r="D1993" i="14" a="1"/>
  <c r="K1983" i="14" a="1"/>
  <c r="M1729" i="14" a="1"/>
  <c r="D1216" i="14" a="1"/>
  <c r="L41" i="14" a="1"/>
  <c r="O419" i="14" a="1"/>
  <c r="F912" i="14" a="1"/>
  <c r="K1700" i="14" a="1"/>
  <c r="C484" i="14" a="1"/>
  <c r="A1062" i="14" a="1"/>
  <c r="O1932" i="14" a="1"/>
  <c r="N1994" i="14" a="1"/>
  <c r="C57" i="14" a="1"/>
  <c r="J1480" i="14" a="1"/>
  <c r="M302" i="14" a="1"/>
  <c r="K1309" i="14" a="1"/>
  <c r="A652" i="14" a="1"/>
  <c r="C1263" i="14" a="1"/>
  <c r="C1404" i="14" a="1"/>
  <c r="I1704" i="14" a="1"/>
  <c r="A1979" i="14" a="1"/>
  <c r="D1449" i="14" a="1"/>
  <c r="C1410" i="14" a="1"/>
  <c r="M1022" i="14" a="1"/>
  <c r="C1596" i="14" a="1"/>
  <c r="E895" i="14" a="1"/>
  <c r="E1377" i="14" a="1"/>
  <c r="C540" i="14" a="1"/>
  <c r="A441" i="14" a="1"/>
  <c r="K1780" i="14" a="1"/>
  <c r="A417" i="14" a="1"/>
  <c r="A778" i="14" a="1"/>
  <c r="M1190" i="14" a="1"/>
  <c r="E1181" i="14" a="1"/>
  <c r="A294" i="14" a="1"/>
  <c r="E1873" i="14" a="1"/>
  <c r="L1068" i="14" a="1"/>
  <c r="E1635" i="14" a="1"/>
  <c r="L1758" i="14" a="1"/>
  <c r="N1215" i="14" a="1"/>
  <c r="M1765" i="14" a="1"/>
  <c r="B1045" i="14" a="1"/>
  <c r="N141" i="14" a="1"/>
  <c r="E1457" i="14" a="1"/>
  <c r="I1908" i="14" a="1"/>
  <c r="I953" i="14" a="1"/>
  <c r="L1332" i="14" a="1"/>
  <c r="N982" i="14" a="1"/>
  <c r="G1559" i="14" a="1"/>
  <c r="J184" i="14" a="1"/>
  <c r="D1257" i="14" a="1"/>
  <c r="M1017" i="14" a="1"/>
  <c r="G1695" i="14" a="1"/>
  <c r="H729" i="14" a="1"/>
  <c r="J1144" i="14" a="1"/>
  <c r="I1001" i="14" a="1"/>
  <c r="J1546" i="14" a="1"/>
  <c r="M855" i="14" a="1"/>
  <c r="K1580" i="14" a="1"/>
  <c r="M435" i="14" a="1"/>
  <c r="L140" i="14" a="1"/>
  <c r="C909" i="14" a="1"/>
  <c r="B115" i="14" a="1"/>
  <c r="M423" i="14" a="1"/>
  <c r="O525" i="14" a="1"/>
  <c r="B1792" i="14" a="1"/>
  <c r="B1706" i="14" a="1"/>
  <c r="K675" i="14" a="1"/>
  <c r="J1439" i="14" a="1"/>
  <c r="G101" i="14" a="1"/>
  <c r="I1105" i="14" a="1"/>
  <c r="A398" i="14" a="1"/>
  <c r="F432" i="14" a="1"/>
  <c r="I1569" i="14" a="1"/>
  <c r="J1998" i="14" a="1"/>
  <c r="J117" i="14" a="1"/>
  <c r="E1475" i="14" a="1"/>
  <c r="K800" i="14" a="1"/>
  <c r="G339" i="14" a="1"/>
  <c r="C1109" i="14" a="1"/>
  <c r="B1860" i="14" a="1"/>
  <c r="C1290" i="14" a="1"/>
  <c r="M1285" i="14" a="1"/>
  <c r="C1624" i="14" a="1"/>
  <c r="B30" i="14" a="1"/>
  <c r="E1224" i="14" a="1"/>
  <c r="D1255" i="14" a="1"/>
  <c r="O1657" i="14" a="1"/>
  <c r="A186" i="14" a="1"/>
  <c r="F1106" i="14" a="1"/>
  <c r="G1504" i="14" a="1"/>
  <c r="L552" i="14" a="1"/>
  <c r="M1308" i="14" a="1"/>
  <c r="D133" i="14" a="1"/>
  <c r="E943" i="14" a="1"/>
  <c r="D895" i="14" a="1"/>
  <c r="N1526" i="14" a="1"/>
  <c r="J348" i="14" a="1"/>
  <c r="D414" i="14" a="1"/>
  <c r="B1569" i="14" a="1"/>
  <c r="M1615" i="14" a="1"/>
  <c r="N1033" i="14" a="1"/>
  <c r="J237" i="14" a="1"/>
  <c r="A819" i="14" a="1"/>
  <c r="A154" i="14" a="1"/>
  <c r="O470" i="14" a="1"/>
  <c r="K1372" i="14" a="1"/>
  <c r="H161" i="14" a="1"/>
  <c r="A136" i="14" a="1"/>
  <c r="L1194" i="14" a="1"/>
  <c r="O1209" i="14" a="1"/>
  <c r="F1803" i="14" a="1"/>
  <c r="M416" i="14" a="1"/>
  <c r="G462" i="14" a="1"/>
  <c r="G1920" i="14" a="1"/>
  <c r="O38" i="14" a="1"/>
  <c r="I369" i="14" a="1"/>
  <c r="G73" i="14" a="1"/>
  <c r="L1771" i="14" a="1"/>
  <c r="F576" i="14" a="1"/>
  <c r="I428" i="14" a="1"/>
  <c r="M561" i="14" a="1"/>
  <c r="O88" i="14" a="1"/>
  <c r="K911" i="14" a="1"/>
  <c r="H228" i="14" a="1"/>
  <c r="D1490" i="14" a="1"/>
  <c r="E723" i="14" a="1"/>
  <c r="A1973" i="14" a="1"/>
  <c r="O653" i="14" a="1"/>
  <c r="H111" i="14" a="1"/>
  <c r="A785" i="14" a="1"/>
  <c r="A395" i="14" a="1"/>
  <c r="O859" i="14" a="1"/>
  <c r="F1650" i="14" a="1"/>
  <c r="B1318" i="14" a="1"/>
  <c r="N834" i="14" a="1"/>
  <c r="H784" i="14" a="1"/>
  <c r="A1267" i="14" a="1"/>
  <c r="F1144" i="14" a="1"/>
  <c r="L1878" i="14" a="1"/>
  <c r="M1965" i="14" a="1"/>
  <c r="B1080" i="14" a="1"/>
  <c r="G1856" i="14" a="1"/>
  <c r="F1286" i="14" a="1"/>
  <c r="G1917" i="14" a="1"/>
  <c r="N1220" i="14" a="1"/>
  <c r="C214" i="14" a="1"/>
  <c r="N109" i="14" a="1"/>
  <c r="E1490" i="14" a="1"/>
  <c r="M1411" i="14" a="1"/>
  <c r="M492" i="14" a="1"/>
  <c r="F717" i="14" a="1"/>
  <c r="E766" i="14" a="1"/>
  <c r="D1388" i="14" a="1"/>
  <c r="E248" i="14" a="1"/>
  <c r="C614" i="14" a="1"/>
  <c r="C661" i="14" a="1"/>
  <c r="M1512" i="14" a="1"/>
  <c r="K579" i="14" a="1"/>
  <c r="G925" i="14" a="1"/>
  <c r="L1015" i="14" a="1"/>
  <c r="A296" i="14" a="1"/>
  <c r="L1955" i="14" a="1"/>
  <c r="K978" i="14" a="1"/>
  <c r="E1731" i="14" a="1"/>
  <c r="J1261" i="14" a="1"/>
  <c r="F451" i="14" a="1"/>
  <c r="E1432" i="14" a="1"/>
  <c r="O104" i="14" a="1"/>
  <c r="H1222" i="14" a="1"/>
  <c r="E442" i="14" a="1"/>
  <c r="K1797" i="14" a="1"/>
  <c r="C1334" i="14" a="1"/>
  <c r="B1282" i="14" a="1"/>
  <c r="A695" i="14" a="1"/>
  <c r="D1640" i="14" a="1"/>
  <c r="B1777" i="14" a="1"/>
  <c r="L1155" i="14" a="1"/>
  <c r="M336" i="14" a="1"/>
  <c r="K1397" i="14" a="1"/>
  <c r="N1298" i="14" a="1"/>
  <c r="N470" i="14" a="1"/>
  <c r="M546" i="14" a="1"/>
  <c r="H1196" i="14" a="1"/>
  <c r="K1636" i="14" a="1"/>
  <c r="H475" i="14" a="1"/>
  <c r="C450" i="14" a="1"/>
  <c r="A332" i="14" a="1"/>
  <c r="F64" i="14" a="1"/>
  <c r="C577" i="14" a="1"/>
  <c r="O885" i="14" a="1"/>
  <c r="O1467" i="14" a="1"/>
  <c r="M1984" i="14" a="1"/>
  <c r="I867" i="14" a="1"/>
  <c r="G1976" i="14" a="1"/>
  <c r="G1204" i="14" a="1"/>
  <c r="I297" i="14" a="1"/>
  <c r="E1914" i="14" a="1"/>
  <c r="I1175" i="14" a="1"/>
  <c r="L951" i="14" a="1"/>
  <c r="N820" i="14" a="1"/>
  <c r="H1879" i="14" a="1"/>
  <c r="F1982" i="14" a="1"/>
  <c r="C718" i="14" a="1"/>
  <c r="J602" i="14" a="1"/>
  <c r="D532" i="14" a="1"/>
  <c r="J1896" i="14" a="1"/>
  <c r="C1198" i="14" a="1"/>
  <c r="A60" i="14" a="1"/>
  <c r="H1054" i="14" a="1"/>
  <c r="B1253" i="14" a="1"/>
  <c r="K1083" i="14" a="1"/>
  <c r="H51" i="14" a="1"/>
  <c r="E563" i="14" a="1"/>
  <c r="N778" i="14" a="1"/>
  <c r="I1271" i="14" a="1"/>
  <c r="J1108" i="14" a="1"/>
  <c r="H1466" i="14" a="1"/>
  <c r="O797" i="14" a="1"/>
  <c r="B1073" i="14" a="1"/>
  <c r="G180" i="14" a="1"/>
  <c r="G23" i="14" a="1"/>
  <c r="K1754" i="14" a="1"/>
  <c r="G741" i="14" a="1"/>
  <c r="G1519" i="14" a="1"/>
  <c r="O1764" i="14" a="1"/>
  <c r="M1265" i="14" a="1"/>
  <c r="M919" i="14" a="1"/>
  <c r="O369" i="14" a="1"/>
  <c r="O1728" i="14" a="1"/>
  <c r="B789" i="14" a="1"/>
  <c r="K1370" i="14" a="1"/>
  <c r="I690" i="14" a="1"/>
  <c r="A356" i="14" a="1"/>
  <c r="N1337" i="14" a="1"/>
  <c r="O1223" i="14" a="1"/>
  <c r="D293" i="14" a="1"/>
  <c r="B9" i="14" a="1"/>
  <c r="J1674" i="14" a="1"/>
  <c r="C165" i="14" a="1"/>
  <c r="A1407" i="14" a="1"/>
  <c r="I276" i="14" a="1"/>
  <c r="C951" i="14" a="1"/>
  <c r="A1696" i="14" a="1"/>
  <c r="A1080" i="14" a="1"/>
  <c r="O216" i="14" a="1"/>
  <c r="C3" i="14" a="1"/>
  <c r="H873" i="14" a="1"/>
  <c r="N116" i="14" a="1"/>
  <c r="N1185" i="14" a="1"/>
  <c r="O272" i="14" a="1"/>
  <c r="J336" i="14" a="1"/>
  <c r="I389" i="14" a="1"/>
  <c r="C1819" i="14" a="1"/>
  <c r="L1978" i="14" a="1"/>
  <c r="J1432" i="14" a="1"/>
  <c r="E1650" i="14" a="1"/>
  <c r="G889" i="14" a="1"/>
  <c r="F1196" i="14" a="1"/>
  <c r="I485" i="14" a="1"/>
  <c r="C1948" i="14" a="1"/>
  <c r="E237" i="14" a="1"/>
  <c r="G906" i="14" a="1"/>
  <c r="H1336" i="14" a="1"/>
  <c r="M1841" i="14" a="1"/>
  <c r="F1942" i="14" a="1"/>
  <c r="H148" i="14" a="1"/>
  <c r="C1054" i="14" a="1"/>
  <c r="C1527" i="14" a="1"/>
  <c r="L16" i="14" a="1"/>
  <c r="K1173" i="14" a="1"/>
  <c r="N1406" i="14" a="1"/>
  <c r="O644" i="14" a="1"/>
  <c r="G1850" i="14" a="1"/>
  <c r="G734" i="14" a="1"/>
  <c r="D718" i="14" a="1"/>
  <c r="M969" i="14" a="1"/>
  <c r="D74" i="14" a="1"/>
  <c r="A840" i="14" a="1"/>
  <c r="K949" i="14" a="1"/>
  <c r="G1101" i="14" a="1"/>
  <c r="D1683" i="14" a="1"/>
  <c r="N1514" i="14" a="1"/>
  <c r="I1247" i="14" a="1"/>
  <c r="H1039" i="14" a="1"/>
  <c r="F757" i="14" a="1"/>
  <c r="G852" i="14" a="1"/>
  <c r="K1696" i="14" a="1"/>
  <c r="F152" i="14" a="1"/>
  <c r="I1977" i="14" a="1"/>
  <c r="C1937" i="14" a="1"/>
  <c r="C1711" i="14" a="1"/>
  <c r="I1258" i="14" a="1"/>
  <c r="D438" i="14" a="1"/>
  <c r="M1692" i="14" a="1"/>
  <c r="K406" i="14" a="1"/>
  <c r="A464" i="14" a="1"/>
  <c r="F1522" i="14" a="1"/>
  <c r="N688" i="14" a="1"/>
  <c r="I1180" i="14" a="1"/>
  <c r="H1333" i="14" a="1"/>
  <c r="I1775" i="14" a="1"/>
  <c r="O412" i="14" a="1"/>
  <c r="E1320" i="14" a="1"/>
  <c r="C745" i="14" a="1"/>
  <c r="D525" i="14" a="1"/>
  <c r="B1990" i="14" a="1"/>
  <c r="F331" i="14" a="1"/>
  <c r="L1602" i="14" a="1"/>
  <c r="O399" i="14" a="1"/>
  <c r="O1750" i="14" a="1"/>
  <c r="M1781" i="14" a="1"/>
  <c r="O690" i="14" a="1"/>
  <c r="G776" i="14" a="1"/>
  <c r="E1936" i="14" a="1"/>
  <c r="D287" i="14" a="1"/>
  <c r="C1571" i="14" a="1"/>
  <c r="D14" i="14" a="1"/>
  <c r="O245" i="14" a="1"/>
  <c r="G1654" i="14" a="1"/>
  <c r="O1660" i="14" a="1"/>
  <c r="G1383" i="14" a="1"/>
  <c r="C1718" i="14" a="1"/>
  <c r="C723" i="14" a="1"/>
  <c r="H1030" i="14" a="1"/>
  <c r="B1093" i="14" a="1"/>
  <c r="F454" i="14" a="1"/>
  <c r="K1019" i="14" a="1"/>
  <c r="J109" i="14" a="1"/>
  <c r="L1538" i="14" a="1"/>
  <c r="M1804" i="14" a="1"/>
  <c r="K648" i="14" a="1"/>
  <c r="I1820" i="14" a="1"/>
  <c r="M674" i="14" a="1"/>
  <c r="E918" i="14" a="1"/>
  <c r="I1184" i="14" a="1"/>
  <c r="F1439" i="14" a="1"/>
  <c r="H945" i="14" a="1"/>
  <c r="G1710" i="14" a="1"/>
  <c r="E1891" i="14" a="1"/>
  <c r="I208" i="14" a="1"/>
  <c r="I826" i="14" a="1"/>
  <c r="A1348" i="14" a="1"/>
  <c r="E1187" i="14" a="1"/>
  <c r="I860" i="14" a="1"/>
  <c r="M228" i="14" a="1"/>
  <c r="A1018" i="14" a="1"/>
  <c r="A479" i="14" a="1"/>
  <c r="J386" i="14" a="1"/>
  <c r="B455" i="14" a="1"/>
  <c r="K1089" i="14" a="1"/>
  <c r="H1175" i="14" a="1"/>
  <c r="A936" i="14" a="1"/>
  <c r="E704" i="14" a="1"/>
  <c r="A1654" i="14" a="1"/>
  <c r="N1724" i="14" a="1"/>
  <c r="H1974" i="14" a="1"/>
  <c r="J1089" i="14" a="1"/>
  <c r="L1949" i="14" a="1"/>
  <c r="H1162" i="14" a="1"/>
  <c r="I1705" i="14" a="1"/>
  <c r="O425" i="14" a="1"/>
  <c r="A1940" i="14" a="1"/>
  <c r="H1828" i="14" a="1"/>
  <c r="B895" i="14" a="1"/>
  <c r="N563" i="14" a="1"/>
  <c r="K257" i="14" a="1"/>
  <c r="E665" i="14" a="1"/>
  <c r="M86" i="14" a="1"/>
  <c r="K356" i="14" a="1"/>
  <c r="O1398" i="14" a="1"/>
  <c r="H781" i="14" a="1"/>
  <c r="D451" i="14" a="1"/>
  <c r="D728" i="14" a="1"/>
  <c r="H1901" i="14" a="1"/>
  <c r="O403" i="14" a="1"/>
  <c r="L1109" i="14" a="1"/>
  <c r="B1848" i="14" a="1"/>
  <c r="I1627" i="14" a="1"/>
  <c r="L1511" i="14" a="1"/>
  <c r="H609" i="14" a="1"/>
  <c r="F1215" i="14" a="1"/>
  <c r="I90" i="14" a="1"/>
  <c r="L1786" i="14" a="1"/>
  <c r="B1279" i="14" a="1"/>
  <c r="N126" i="14" a="1"/>
  <c r="G1029" i="14" a="1"/>
  <c r="K1088" i="14" a="1"/>
  <c r="F1908" i="14" a="1"/>
  <c r="O558" i="14" a="1"/>
  <c r="I1726" i="14" a="1"/>
  <c r="D565" i="14" a="1"/>
  <c r="E707" i="14" a="1"/>
  <c r="N1752" i="14" a="1"/>
  <c r="M799" i="14" a="1"/>
  <c r="O1483" i="14" a="1"/>
  <c r="N1490" i="14" a="1"/>
  <c r="E1838" i="14" a="1"/>
  <c r="D578" i="14" a="1"/>
  <c r="N873" i="14" a="1"/>
  <c r="G1367" i="14" a="1"/>
  <c r="J1064" i="14" a="1"/>
  <c r="F1814" i="14" a="1"/>
  <c r="N105" i="14" a="1"/>
  <c r="G1608" i="14" a="1"/>
  <c r="B1226" i="14" a="1"/>
  <c r="N1460" i="14" a="1"/>
  <c r="C489" i="14" a="1"/>
  <c r="C166" i="14" a="1"/>
  <c r="H1452" i="14" a="1"/>
  <c r="A519" i="14" a="1"/>
  <c r="D797" i="14" a="1"/>
  <c r="G250" i="14" a="1"/>
  <c r="B84" i="14" a="1"/>
  <c r="L1703" i="14" a="1"/>
  <c r="J1523" i="14" a="1"/>
  <c r="E875" i="14" a="1"/>
  <c r="I1867" i="14" a="1"/>
  <c r="F1280" i="14" a="1"/>
  <c r="N319" i="14" a="1"/>
  <c r="B763" i="14" a="1"/>
  <c r="K1481" i="14" a="1"/>
  <c r="G718" i="14" a="1"/>
  <c r="A1251" i="14" a="1"/>
  <c r="M114" i="14" a="1"/>
  <c r="M821" i="14" a="1"/>
  <c r="O1877" i="14" a="1"/>
  <c r="B1115" i="14" a="1"/>
  <c r="N154" i="14" a="1"/>
  <c r="A759" i="14" a="1"/>
  <c r="F1044" i="14" a="1"/>
  <c r="L1846" i="14" a="1"/>
  <c r="L1187" i="14" a="1"/>
  <c r="M456" i="14" a="1"/>
  <c r="B1191" i="14" a="1"/>
  <c r="D197" i="14" a="1"/>
  <c r="J347" i="14" a="1"/>
  <c r="D1429" i="14" a="1"/>
  <c r="C196" i="14" a="1"/>
  <c r="L1755" i="14" a="1"/>
  <c r="G256" i="14" a="1"/>
  <c r="M1236" i="14" a="1"/>
  <c r="I1989" i="14" a="1"/>
  <c r="B426" i="14" a="1"/>
  <c r="A625" i="14" a="1"/>
  <c r="L1048" i="14" a="1"/>
  <c r="M1889" i="14" a="1"/>
  <c r="O1323" i="14" a="1"/>
  <c r="I171" i="14" a="1"/>
  <c r="K1836" i="14" a="1"/>
  <c r="E765" i="14" a="1"/>
  <c r="I143" i="14" a="1"/>
  <c r="G1074" i="14" a="1"/>
  <c r="B667" i="14" a="1"/>
  <c r="C454" i="14" a="1"/>
  <c r="C1150" i="14" a="1"/>
  <c r="G1508" i="14" a="1"/>
  <c r="E722" i="14" a="1"/>
  <c r="L284" i="14" a="1"/>
  <c r="L1735" i="14" a="1"/>
  <c r="K999" i="14" a="1"/>
  <c r="L1857" i="14" a="1"/>
  <c r="I919" i="14" a="1"/>
  <c r="B1812" i="14" a="1"/>
  <c r="J805" i="14" a="1"/>
  <c r="C1252" i="14" a="1"/>
  <c r="N1242" i="14" a="1"/>
  <c r="D999" i="14" a="1"/>
  <c r="B1800" i="14" a="1"/>
  <c r="O1087" i="14" a="1"/>
  <c r="B1791" i="14" a="1"/>
  <c r="F1172" i="14" a="1"/>
  <c r="C1070" i="14" a="1"/>
  <c r="C604" i="14" a="1"/>
  <c r="B1456" i="14" a="1"/>
  <c r="A1918" i="14" a="1"/>
  <c r="H190" i="14" a="1"/>
  <c r="D242" i="14" a="1"/>
  <c r="G739" i="14" a="1"/>
  <c r="O15" i="14" a="1"/>
  <c r="K719" i="14" a="1"/>
  <c r="N1808" i="14" a="1"/>
  <c r="H120" i="14" a="1"/>
  <c r="D876" i="14" a="1"/>
  <c r="A207" i="14" a="1"/>
  <c r="G453" i="14" a="1"/>
  <c r="I1600" i="14" a="1"/>
  <c r="E1919" i="14" a="1"/>
  <c r="O1641" i="14" a="1"/>
  <c r="E924" i="14" a="1"/>
  <c r="O1513" i="14" a="1"/>
  <c r="K408" i="14" a="1"/>
  <c r="B1409" i="14" a="1"/>
  <c r="J573" i="14" a="1"/>
  <c r="L1285" i="14" a="1"/>
  <c r="K1719" i="14" a="1"/>
  <c r="O27" i="14" a="1"/>
  <c r="I599" i="14" a="1"/>
  <c r="O1816" i="14" a="1"/>
  <c r="N915" i="14" a="1"/>
  <c r="N408" i="14" a="1"/>
  <c r="H1483" i="14" a="1"/>
  <c r="J442" i="14" a="1"/>
  <c r="E873" i="14" a="1"/>
  <c r="A835" i="14" a="1"/>
  <c r="C393" i="14" a="1"/>
  <c r="H654" i="14" a="1"/>
  <c r="I1059" i="14" a="1"/>
  <c r="O129" i="14" a="1"/>
  <c r="M815" i="14" a="1"/>
  <c r="D1220" i="14" a="1"/>
  <c r="G1135" i="14" a="1"/>
  <c r="G1633" i="14" a="1"/>
  <c r="K491" i="14" a="1"/>
  <c r="N1429" i="14" a="1"/>
  <c r="I1815" i="14" a="1"/>
  <c r="F1364" i="14" a="1"/>
  <c r="F290" i="14" a="1"/>
  <c r="G791" i="14" a="1"/>
  <c r="G521" i="14" a="1"/>
  <c r="K624" i="14" a="1"/>
  <c r="F1713" i="14" a="1"/>
  <c r="B819" i="14" a="1"/>
  <c r="F1900" i="14" a="1"/>
  <c r="F626" i="14" a="1"/>
  <c r="F938" i="14" a="1"/>
  <c r="I464" i="14" a="1"/>
  <c r="C1828" i="14" a="1"/>
  <c r="B69" i="14" a="1"/>
  <c r="N1901" i="14" a="1"/>
  <c r="K1980" i="14" a="1"/>
  <c r="H1899" i="14" a="1"/>
  <c r="B1998" i="14" a="1"/>
  <c r="O755" i="14" a="1"/>
  <c r="L154" i="14" a="1"/>
  <c r="E1456" i="14" a="1"/>
  <c r="G1447" i="14" a="1"/>
  <c r="D835" i="14" a="1"/>
  <c r="C1360" i="14" a="1"/>
  <c r="H337" i="14" a="1"/>
  <c r="G618" i="14" a="1"/>
  <c r="E568" i="14" a="1"/>
  <c r="N1863" i="14" a="1"/>
  <c r="N786" i="14" a="1"/>
  <c r="G392" i="14" a="1"/>
  <c r="N1849" i="14" a="1"/>
  <c r="A334" i="14" a="1"/>
  <c r="M461" i="14" a="1"/>
  <c r="K1727" i="14" a="1"/>
  <c r="F1428" i="14" a="1"/>
  <c r="E937" i="14" a="1"/>
  <c r="L1886" i="14" a="1"/>
  <c r="D642" i="14" a="1"/>
  <c r="O1811" i="14" a="1"/>
  <c r="M817" i="14" a="1"/>
  <c r="K326" i="14" a="1"/>
  <c r="J221" i="14" a="1"/>
  <c r="B1649" i="14" a="1"/>
  <c r="H285" i="14" a="1"/>
  <c r="F891" i="14" a="1"/>
  <c r="L82" i="14" a="1"/>
  <c r="N692" i="14" a="1"/>
  <c r="F466" i="14" a="1"/>
  <c r="L926" i="14" a="1"/>
  <c r="N732" i="14" a="1"/>
  <c r="O126" i="14" a="1"/>
  <c r="J970" i="14" a="1"/>
  <c r="B1144" i="14" a="1"/>
  <c r="G1631" i="14" a="1"/>
  <c r="A1257" i="14" a="1"/>
  <c r="H1260" i="14" a="1"/>
  <c r="C1799" i="14" a="1"/>
  <c r="M1429" i="14" a="1"/>
  <c r="L301" i="14" a="1"/>
  <c r="C960" i="14" a="1"/>
  <c r="M47" i="14" a="1"/>
  <c r="H719" i="14" a="1"/>
  <c r="N1348" i="14" a="1"/>
  <c r="G1331" i="14" a="1"/>
  <c r="M1962" i="14" a="1"/>
  <c r="K90" i="14" a="1"/>
  <c r="G1522" i="14" a="1"/>
  <c r="J1919" i="14" a="1"/>
  <c r="E1485" i="14" a="1"/>
  <c r="D1248" i="14" a="1"/>
  <c r="H1339" i="14" a="1"/>
  <c r="B1189" i="14" a="1"/>
  <c r="B537" i="14" a="1"/>
  <c r="I1623" i="14" a="1"/>
  <c r="A1804" i="14" a="1"/>
  <c r="J740" i="14" a="1"/>
  <c r="F723" i="14" a="1"/>
  <c r="I1834" i="14" a="1"/>
  <c r="M1341" i="14" a="1"/>
  <c r="G1247" i="14" a="1"/>
  <c r="F894" i="14" a="1"/>
  <c r="K194" i="14" a="1"/>
  <c r="A1706" i="14" a="1"/>
  <c r="D1242" i="14" a="1"/>
  <c r="K1245" i="14" a="1"/>
  <c r="J1133" i="14" a="1"/>
  <c r="J30" i="14" a="1"/>
  <c r="A591" i="14" a="1"/>
  <c r="H761" i="14" a="1"/>
  <c r="B289" i="14" a="1"/>
  <c r="K1384" i="14" a="1"/>
  <c r="G905" i="14" a="1"/>
  <c r="J646" i="14" a="1"/>
  <c r="D758" i="14" a="1"/>
  <c r="A1582" i="14" a="1"/>
  <c r="H1158" i="14" a="1"/>
  <c r="I322" i="14" a="1"/>
  <c r="M400" i="14" a="1"/>
  <c r="K577" i="14" a="1"/>
  <c r="L1118" i="14" a="1"/>
  <c r="K426" i="14" a="1"/>
  <c r="O379" i="14" a="1"/>
  <c r="O1772" i="14" a="1"/>
  <c r="G972" i="14" a="1"/>
  <c r="O191" i="14" a="1"/>
  <c r="M1269" i="14" a="1"/>
  <c r="B1938" i="14" a="1"/>
  <c r="J1499" i="14" a="1"/>
  <c r="B527" i="14" a="1"/>
  <c r="L1226" i="14" a="1"/>
  <c r="F457" i="14" a="1"/>
  <c r="J574" i="14" a="1"/>
  <c r="O548" i="14" a="1"/>
  <c r="E743" i="14" a="1"/>
  <c r="F1935" i="14" a="1"/>
  <c r="I794" i="14" a="1"/>
  <c r="M684" i="14" a="1"/>
  <c r="J969" i="14" a="1"/>
  <c r="D79" i="14" a="1"/>
  <c r="F63" i="14" a="1"/>
  <c r="A270" i="14" a="1"/>
  <c r="B643" i="14" a="1"/>
  <c r="C1166" i="14" a="1"/>
  <c r="M1440" i="14" a="1"/>
  <c r="B1530" i="14" a="1"/>
  <c r="A703" i="14" a="1"/>
  <c r="H911" i="14" a="1"/>
  <c r="D1371" i="14" a="1"/>
  <c r="E671" i="14" a="1"/>
  <c r="N831" i="14" a="1"/>
  <c r="F1895" i="14" a="1"/>
  <c r="D1972" i="14" a="1"/>
  <c r="G1334" i="14" a="1"/>
  <c r="J1486" i="14" a="1"/>
  <c r="D1038" i="14" a="1"/>
  <c r="A213" i="14" a="1"/>
  <c r="E1038" i="14" a="1"/>
  <c r="A1097" i="14" a="1"/>
  <c r="F1619" i="14" a="1"/>
  <c r="A1354" i="14" a="1"/>
  <c r="H1087" i="14" a="1"/>
  <c r="L572" i="14" a="1"/>
  <c r="A284" i="14" a="1"/>
  <c r="L1622" i="14" a="1"/>
  <c r="C1766" i="14" a="1"/>
  <c r="K753" i="14" a="1"/>
  <c r="B1242" i="14" a="1"/>
  <c r="M1867" i="14" a="1"/>
  <c r="A1275" i="14" a="1"/>
  <c r="O1958" i="14" a="1"/>
  <c r="L989" i="14" a="1"/>
  <c r="A38" i="14" a="1"/>
  <c r="M96" i="14" a="1"/>
  <c r="K955" i="14" a="1"/>
  <c r="F416" i="14" a="1"/>
  <c r="H1355" i="14" a="1"/>
  <c r="O113" i="14" a="1"/>
  <c r="D1545" i="14" a="1"/>
  <c r="J360" i="14" a="1"/>
  <c r="H474" i="14" a="1"/>
  <c r="N721" i="14" a="1"/>
  <c r="A494" i="14" a="1"/>
  <c r="C755" i="14" a="1"/>
  <c r="K1931" i="14" a="1"/>
  <c r="N1009" i="14" a="1"/>
  <c r="B1566" i="14" a="1"/>
  <c r="D1387" i="14" a="1"/>
  <c r="A1675" i="14" a="1"/>
  <c r="C1173" i="14" a="1"/>
  <c r="O758" i="14" a="1"/>
  <c r="N1766" i="14" a="1"/>
  <c r="I1468" i="14" a="1"/>
  <c r="H184" i="14" a="1"/>
  <c r="N1844" i="14" a="1"/>
  <c r="E1252" i="14" a="1"/>
  <c r="J698" i="14" a="1"/>
  <c r="K873" i="14" a="1"/>
  <c r="I482" i="14" a="1"/>
  <c r="L1969" i="14" a="1"/>
  <c r="F631" i="14" a="1"/>
  <c r="B1729" i="14" a="1"/>
  <c r="B124" i="14" a="1"/>
  <c r="D178" i="14" a="1"/>
  <c r="C1940" i="14" a="1"/>
  <c r="O1038" i="14" a="1"/>
  <c r="O358" i="14" a="1"/>
  <c r="K1868" i="14" a="1"/>
  <c r="B510" i="14" a="1"/>
  <c r="C481" i="14" a="1"/>
  <c r="K442" i="14" a="1"/>
  <c r="D860" i="14" a="1"/>
  <c r="J798" i="14" a="1"/>
  <c r="K747" i="14" a="1"/>
  <c r="M1290" i="14" a="1"/>
  <c r="K347" i="14" a="1"/>
  <c r="F1066" i="14" a="1"/>
  <c r="J739" i="14" a="1"/>
  <c r="L1789" i="14" a="1"/>
  <c r="A297" i="14" a="1"/>
  <c r="J334" i="14" a="1"/>
  <c r="A1063" i="14" a="1"/>
  <c r="I445" i="14" a="1"/>
  <c r="E1144" i="14" a="1"/>
  <c r="H661" i="14" a="1"/>
  <c r="G1703" i="14" a="1"/>
  <c r="E1596" i="14" a="1"/>
  <c r="O385" i="14" a="1"/>
  <c r="D1681" i="14" a="1"/>
  <c r="F972" i="14" a="1"/>
  <c r="D1703" i="14" a="1"/>
  <c r="I1420" i="14" a="1"/>
  <c r="L348" i="14" a="1"/>
  <c r="L1169" i="14" a="1"/>
  <c r="H618" i="14" a="1"/>
  <c r="H1023" i="14" a="1"/>
  <c r="N1097" i="14" a="1"/>
  <c r="D121" i="14" a="1"/>
  <c r="I1504" i="14" a="1"/>
  <c r="E1989" i="14" a="1"/>
  <c r="I315" i="14" a="1"/>
  <c r="K459" i="14" a="1"/>
  <c r="B336" i="14" a="1"/>
  <c r="J492" i="14" a="1"/>
  <c r="E1097" i="14" a="1"/>
  <c r="L1863" i="14" a="1"/>
  <c r="N234" i="14" a="1"/>
  <c r="D1619" i="14" a="1"/>
  <c r="N1895" i="14" a="1"/>
  <c r="O1961" i="14" a="1"/>
  <c r="M1452" i="14" a="1"/>
  <c r="F1253" i="14" a="1"/>
  <c r="D1955" i="14" a="1"/>
  <c r="C513" i="14" a="1"/>
  <c r="E142" i="14" a="1"/>
  <c r="M149" i="14" a="1"/>
  <c r="C1528" i="14" a="1"/>
  <c r="B1316" i="14" a="1"/>
  <c r="M1334" i="14" a="1"/>
  <c r="O125" i="14" a="1"/>
  <c r="N512" i="14" a="1"/>
  <c r="E1086" i="14" a="1"/>
  <c r="N1104" i="14" a="1"/>
  <c r="N628" i="14" a="1"/>
  <c r="D770" i="14" a="1"/>
  <c r="D960" i="14" a="1"/>
  <c r="N1218" i="14" a="1"/>
  <c r="M691" i="14" a="1"/>
  <c r="C1887" i="14" a="1"/>
  <c r="D1584" i="14" a="1"/>
  <c r="K1430" i="14" a="1"/>
  <c r="O1918" i="14" a="1"/>
  <c r="A57" i="14" a="1"/>
  <c r="M1043" i="14" a="1"/>
  <c r="M808" i="14" a="1"/>
  <c r="J172" i="14" a="1"/>
  <c r="O1315" i="14" a="1"/>
  <c r="F615" i="14" a="1"/>
  <c r="J31" i="14" a="1"/>
  <c r="B1581" i="14" a="1"/>
  <c r="J963" i="14" a="1"/>
  <c r="B703" i="14" a="1"/>
  <c r="B122" i="14" a="1"/>
  <c r="L1915" i="14" a="1"/>
  <c r="I1268" i="14" a="1"/>
  <c r="A1757" i="14" a="1"/>
  <c r="D1396" i="14" a="1"/>
  <c r="I1073" i="14" a="1"/>
  <c r="E1161" i="14" a="1"/>
  <c r="H869" i="14" a="1"/>
  <c r="F559" i="14" a="1"/>
  <c r="H88" i="14" a="1"/>
  <c r="I216" i="14" a="1"/>
  <c r="K637" i="14" a="1"/>
  <c r="A449" i="14" a="1"/>
  <c r="C1010" i="14" a="1"/>
  <c r="F1148" i="14" a="1"/>
  <c r="B587" i="14" a="1"/>
  <c r="B173" i="14" a="1"/>
  <c r="B993" i="14" a="1"/>
  <c r="C1649" i="14" a="1"/>
  <c r="E1871" i="14" a="1"/>
  <c r="H542" i="14" a="1"/>
  <c r="F608" i="14" a="1"/>
  <c r="J1740" i="14" a="1"/>
  <c r="H406" i="14" a="1"/>
  <c r="I548" i="14" a="1"/>
  <c r="B82" i="14" a="1"/>
  <c r="G1876" i="14" a="1"/>
  <c r="F1991" i="14" a="1"/>
  <c r="N829" i="14" a="1"/>
  <c r="O996" i="14" a="1"/>
  <c r="I1611" i="14" a="1"/>
  <c r="A1210" i="14" a="1"/>
  <c r="A986" i="14" a="1"/>
  <c r="H1564" i="14" a="1"/>
  <c r="B1323" i="14" a="1"/>
  <c r="A687" i="14" a="1"/>
  <c r="I353" i="14" a="1"/>
  <c r="L1539" i="14" a="1"/>
  <c r="N859" i="14" a="1"/>
  <c r="M1915" i="14" a="1"/>
  <c r="N1899" i="14" a="1"/>
  <c r="O847" i="14" a="1"/>
  <c r="J1016" i="14" a="1"/>
  <c r="O627" i="14" a="1"/>
  <c r="C1323" i="14" a="1"/>
  <c r="A1932" i="14" a="1"/>
  <c r="G1345" i="14" a="1"/>
  <c r="G262" i="14" a="1"/>
  <c r="C274" i="14" a="1"/>
  <c r="F1329" i="14" a="1"/>
  <c r="K143" i="14" a="1"/>
  <c r="I342" i="14" a="1"/>
  <c r="I449" i="14" a="1"/>
  <c r="J1110" i="14" a="1"/>
  <c r="J1756" i="14" a="1"/>
  <c r="H1887" i="14" a="1"/>
  <c r="A1827" i="14" a="1"/>
  <c r="A1395" i="14" a="1"/>
  <c r="E578" i="14" a="1"/>
  <c r="N498" i="14" a="1"/>
  <c r="D81" i="14" a="1"/>
  <c r="L124" i="14" a="1"/>
  <c r="G1863" i="14" a="1"/>
  <c r="B869" i="14" a="1"/>
  <c r="M472" i="14" a="1"/>
  <c r="L622" i="14" a="1"/>
  <c r="C1133" i="14" a="1"/>
  <c r="G533" i="14" a="1"/>
  <c r="O311" i="14" a="1"/>
  <c r="A522" i="14" a="1"/>
  <c r="E787" i="14" a="1"/>
  <c r="K832" i="14" a="1"/>
  <c r="N489" i="14" a="1"/>
  <c r="N946" i="14" a="1"/>
  <c r="F1372" i="14" a="1"/>
  <c r="G704" i="14" a="1"/>
  <c r="H63" i="14" a="1"/>
  <c r="E818" i="14" a="1"/>
  <c r="G1836" i="14" a="1"/>
  <c r="N1819" i="14" a="1"/>
  <c r="K1766" i="14" a="1"/>
  <c r="N1105" i="14" a="1"/>
  <c r="F1222" i="14" a="1"/>
  <c r="N1449" i="14" a="1"/>
  <c r="H99" i="14" a="1"/>
  <c r="B413" i="14" a="1"/>
  <c r="E1466" i="14" a="1"/>
  <c r="D1899" i="14" a="1"/>
  <c r="C1655" i="14" a="1"/>
  <c r="G1845" i="14" a="1"/>
  <c r="D1402" i="14" a="1"/>
  <c r="O482" i="14" a="1"/>
  <c r="E20" i="14" a="1"/>
  <c r="J1731" i="14" a="1"/>
  <c r="J1635" i="14" a="1"/>
  <c r="N747" i="14" a="1"/>
  <c r="K153" i="14" a="1"/>
  <c r="D1983" i="14" a="1"/>
  <c r="G1507" i="14" a="1"/>
  <c r="E1267" i="14" a="1"/>
  <c r="L1469" i="14" a="1"/>
  <c r="D255" i="14" a="1"/>
  <c r="J1456" i="14" a="1"/>
  <c r="I1968" i="14" a="1"/>
  <c r="J1910" i="14" a="1"/>
  <c r="F1478" i="14" a="1"/>
  <c r="G782" i="14" a="1"/>
  <c r="G1342" i="14" a="1"/>
  <c r="F330" i="14" a="1"/>
  <c r="J479" i="14" a="1"/>
  <c r="G1442" i="14" a="1"/>
  <c r="I1204" i="14" a="1"/>
  <c r="J950" i="14" a="1"/>
  <c r="I128" i="14" a="1"/>
  <c r="I661" i="14" a="1"/>
  <c r="N943" i="14" a="1"/>
  <c r="I38" i="14" a="1"/>
  <c r="B334" i="14" a="1"/>
  <c r="I1882" i="14" a="1"/>
  <c r="L1005" i="14" a="1"/>
  <c r="B1138" i="14" a="1"/>
  <c r="K794" i="14" a="1"/>
  <c r="D111" i="14" a="1"/>
  <c r="J1955" i="14" a="1"/>
  <c r="G1688" i="14" a="1"/>
  <c r="C1230" i="14" a="1"/>
  <c r="F1059" i="14" a="1"/>
  <c r="A1601" i="14" a="1"/>
  <c r="C650" i="14" a="1"/>
  <c r="E118" i="14" a="1"/>
  <c r="J1967" i="14" a="1"/>
  <c r="A1467" i="14" a="1"/>
  <c r="M347" i="14" a="1"/>
  <c r="A630" i="14" a="1"/>
  <c r="C8" i="14" a="1"/>
  <c r="A335" i="14" a="1"/>
  <c r="C1246" i="14" a="1"/>
  <c r="G463" i="14" a="1"/>
  <c r="G1635" i="14" a="1"/>
  <c r="J603" i="14" a="1"/>
  <c r="F616" i="14" a="1"/>
  <c r="G1538" i="14" a="1"/>
  <c r="E1412" i="14" a="1"/>
  <c r="I1635" i="14" a="1"/>
  <c r="A129" i="14" a="1"/>
  <c r="N907" i="14" a="1"/>
  <c r="H1646" i="14" a="1"/>
  <c r="I1142" i="14" a="1"/>
  <c r="G1209" i="14" a="1"/>
  <c r="L435" i="14" a="1"/>
  <c r="K61" i="14" a="1"/>
  <c r="L570" i="14" a="1"/>
  <c r="J1534" i="14" a="1"/>
  <c r="E1700" i="14" a="1"/>
  <c r="O244" i="14" a="1"/>
  <c r="O116" i="14" a="1"/>
  <c r="G913" i="14" a="1"/>
  <c r="O601" i="14" a="1"/>
  <c r="H48" i="14" a="1"/>
  <c r="D1256" i="14" a="1"/>
  <c r="D1319" i="14" a="1"/>
  <c r="N1299" i="14" a="1"/>
  <c r="H360" i="14" a="1"/>
  <c r="M1071" i="14" a="1"/>
  <c r="F441" i="14" a="1"/>
  <c r="J967" i="14" a="1"/>
  <c r="E1382" i="14" a="1"/>
  <c r="M1923" i="14" a="1"/>
  <c r="B1414" i="14" a="1"/>
  <c r="J796" i="14" a="1"/>
  <c r="I1893" i="14" a="1"/>
  <c r="L1213" i="14" a="1"/>
  <c r="G21" i="14" a="1"/>
  <c r="E392" i="14" a="1"/>
  <c r="L1670" i="14" a="1"/>
  <c r="G894" i="14" a="1"/>
  <c r="B1974" i="14" a="1"/>
  <c r="I1872" i="14" a="1"/>
  <c r="F1600" i="14" a="1"/>
  <c r="J1388" i="14" a="1"/>
  <c r="H1031" i="14" a="1"/>
  <c r="B22" i="14" a="1"/>
  <c r="N903" i="14" a="1"/>
  <c r="C1003" i="14" a="1"/>
  <c r="H1003" i="14" a="1"/>
  <c r="K1305" i="14" a="1"/>
  <c r="J1364" i="14" a="1"/>
  <c r="H1615" i="14" a="1"/>
  <c r="N597" i="14" a="1"/>
  <c r="N73" i="14" a="1"/>
  <c r="M1766" i="14" a="1"/>
  <c r="I1532" i="14" a="1"/>
  <c r="J1228" i="14" a="1"/>
  <c r="F725" i="14" a="1"/>
  <c r="N1856" i="14" a="1"/>
  <c r="N1891" i="14" a="1"/>
  <c r="G682" i="14" a="1"/>
  <c r="L628" i="14" a="1"/>
  <c r="N601" i="14" a="1"/>
  <c r="D1189" i="14" a="1"/>
  <c r="H1997" i="14" a="1"/>
  <c r="H1794" i="14" a="1"/>
  <c r="N1892" i="14" a="1"/>
  <c r="H1691" i="14" a="1"/>
  <c r="J935" i="14" a="1"/>
  <c r="M990" i="14" a="1"/>
  <c r="J755" i="14" a="1"/>
  <c r="C527" i="14" a="1"/>
  <c r="D1880" i="14" a="1"/>
  <c r="I1316" i="14" a="1"/>
  <c r="A461" i="14" a="1"/>
  <c r="K817" i="14" a="1"/>
  <c r="K614" i="14" a="1"/>
  <c r="M156" i="14" a="1"/>
  <c r="B873" i="14" a="1"/>
  <c r="K1184" i="14" a="1"/>
  <c r="I200" i="14" a="1"/>
  <c r="B767" i="14" a="1"/>
  <c r="B377" i="14" a="1"/>
  <c r="B1403" i="14" a="1"/>
  <c r="O795" i="14" a="1"/>
  <c r="H1992" i="14" a="1"/>
  <c r="D1648" i="14" a="1"/>
  <c r="M396" i="14" a="1"/>
  <c r="I1225" i="14" a="1"/>
  <c r="J1332" i="14" a="1"/>
  <c r="L183" i="14" a="1"/>
  <c r="A674" i="14" a="1"/>
  <c r="O909" i="14" a="1"/>
  <c r="N1213" i="14" a="1"/>
  <c r="I811" i="14" a="1"/>
  <c r="B359" i="14" a="1"/>
  <c r="J1688" i="14" a="1"/>
  <c r="L1896" i="14" a="1"/>
  <c r="L386" i="14" a="1"/>
  <c r="I290" i="14" a="1"/>
  <c r="O1328" i="14" a="1"/>
  <c r="O307" i="14" a="1"/>
  <c r="I1081" i="14" a="1"/>
  <c r="N1774" i="14" a="1"/>
  <c r="I501" i="14" a="1"/>
  <c r="O487" i="14" a="1"/>
  <c r="B831" i="14" a="1"/>
  <c r="D1847" i="14" a="1"/>
  <c r="K732" i="14" a="1"/>
  <c r="D1970" i="14" a="1"/>
  <c r="O253" i="14" a="1"/>
  <c r="I266" i="14" a="1"/>
  <c r="I1093" i="14" a="1"/>
  <c r="E1610" i="14" a="1"/>
  <c r="M52" i="14" a="1"/>
  <c r="I166" i="14" a="1"/>
  <c r="D1175" i="14" a="1"/>
  <c r="D1539" i="14" a="1"/>
  <c r="J1721" i="14" a="1"/>
  <c r="L1579" i="14" a="1"/>
  <c r="G1376" i="14" a="1"/>
  <c r="O430" i="14" a="1"/>
  <c r="D233" i="14" a="1"/>
  <c r="H1932" i="14" a="1"/>
  <c r="D1260" i="14" a="1"/>
  <c r="H1941" i="14" a="1"/>
  <c r="A426" i="14" a="1"/>
  <c r="F840" i="14" a="1"/>
  <c r="J1888" i="14" a="1"/>
  <c r="B492" i="14" a="1"/>
  <c r="M1011" i="14" a="1"/>
  <c r="B1141" i="14" a="1"/>
  <c r="F1994" i="14" a="1"/>
  <c r="L512" i="14" a="1"/>
  <c r="M1437" i="14" a="1"/>
  <c r="J727" i="14" a="1"/>
  <c r="H1697" i="14" a="1"/>
  <c r="B1374" i="14" a="1"/>
  <c r="B670" i="14" a="1"/>
  <c r="L243" i="14" a="1"/>
  <c r="F267" i="14" a="1"/>
  <c r="N570" i="14" a="1"/>
  <c r="B1659" i="14" a="1"/>
  <c r="K1487" i="14" a="1"/>
  <c r="H203" i="14" a="1"/>
  <c r="G769" i="14" a="1"/>
  <c r="A1476" i="14" a="1"/>
  <c r="L1808" i="14" a="1"/>
  <c r="N952" i="14" a="1"/>
  <c r="E919" i="14" a="1"/>
  <c r="M1093" i="14" a="1"/>
  <c r="L1674" i="14" a="1"/>
  <c r="J1506" i="14" a="1"/>
  <c r="H2000" i="14" a="1"/>
  <c r="M1295" i="14" a="1"/>
  <c r="H808" i="14" a="1"/>
  <c r="M1670" i="14" a="1"/>
  <c r="I34" i="14" a="1"/>
  <c r="L923" i="14" a="1"/>
  <c r="N1477" i="14" a="1"/>
  <c r="F88" i="14" a="1"/>
  <c r="K1688" i="14" a="1"/>
  <c r="L1135" i="14" a="1"/>
  <c r="J1473" i="14" a="1"/>
  <c r="I1461" i="14" a="1"/>
  <c r="N217" i="14" a="1"/>
  <c r="H1273" i="14" a="1"/>
  <c r="E744" i="14" a="1"/>
  <c r="D273" i="14" a="1"/>
  <c r="B1682" i="14" a="1"/>
  <c r="M1264" i="14" a="1"/>
  <c r="L1704" i="14" a="1"/>
  <c r="A1499" i="14" a="1"/>
  <c r="D1563" i="14" a="1"/>
  <c r="N1156" i="14" a="1"/>
  <c r="E887" i="14" a="1"/>
  <c r="B50" i="14" a="1"/>
  <c r="H1545" i="14" a="1"/>
  <c r="O820" i="14" a="1"/>
  <c r="F1606" i="14" a="1"/>
  <c r="N677" i="14" a="1"/>
  <c r="I114" i="14" a="1"/>
  <c r="D1386" i="14" a="1"/>
  <c r="D1771" i="14" a="1"/>
  <c r="B1001" i="14" a="1"/>
  <c r="C1348" i="14" a="1"/>
  <c r="K1911" i="14" a="1"/>
  <c r="C619" i="14" a="1"/>
  <c r="F904" i="14" a="1"/>
  <c r="C1840" i="14" a="1"/>
  <c r="K117" i="14" a="1"/>
  <c r="M958" i="14" a="1"/>
  <c r="G633" i="14" a="1"/>
  <c r="G1668" i="14" a="1"/>
  <c r="N1046" i="14" a="1"/>
  <c r="A1078" i="14" a="1"/>
  <c r="N1407" i="14" a="1"/>
  <c r="F880" i="14" a="1"/>
  <c r="K493" i="14" a="1"/>
  <c r="I713" i="14" a="1"/>
  <c r="J1268" i="14" a="1"/>
  <c r="J4" i="14" a="1"/>
  <c r="G873" i="14" a="1"/>
  <c r="N186" i="14" a="1"/>
  <c r="I67" i="14" a="1"/>
  <c r="K1680" i="14" a="1"/>
  <c r="J560" i="14" a="1"/>
  <c r="J506" i="14" a="1"/>
  <c r="E1927" i="14" a="1"/>
  <c r="M522" i="14" a="1"/>
  <c r="O256" i="14" a="1"/>
  <c r="O902" i="14" a="1"/>
  <c r="I340" i="14" a="1"/>
  <c r="N1861" i="14" a="1"/>
  <c r="B1707" i="14" a="1"/>
  <c r="G1172" i="14" a="1"/>
  <c r="J853" i="14" a="1"/>
  <c r="D927" i="14" a="1"/>
  <c r="N1300" i="14" a="1"/>
  <c r="H1056" i="14" a="1"/>
  <c r="E945" i="14" a="1"/>
  <c r="J875" i="14" a="1"/>
  <c r="A1832" i="14" a="1"/>
  <c r="B1039" i="14" a="1"/>
  <c r="A1608" i="14" a="1"/>
  <c r="H81" i="14" a="1"/>
  <c r="E702" i="14" a="1"/>
  <c r="E1745" i="14" a="1"/>
  <c r="H1297" i="14" a="1"/>
  <c r="E950" i="14" a="1"/>
  <c r="A1100" i="14" a="1"/>
  <c r="C496" i="14" a="1"/>
  <c r="M1661" i="14" a="1"/>
  <c r="C173" i="14" a="1"/>
  <c r="F1425" i="14" a="1"/>
  <c r="A558" i="14" a="1"/>
  <c r="L1925" i="14" a="1"/>
  <c r="I335" i="14" a="1"/>
  <c r="E1713" i="14" a="1"/>
  <c r="M903" i="14" a="1"/>
  <c r="E223" i="14" a="1"/>
  <c r="H879" i="14" a="1"/>
  <c r="M1838" i="14" a="1"/>
  <c r="G1781" i="14" a="1"/>
  <c r="N800" i="14" a="1"/>
  <c r="A85" i="14" a="1"/>
  <c r="D205" i="14" a="1"/>
  <c r="J457" i="14" a="1"/>
  <c r="F752" i="14" a="1"/>
  <c r="K1009" i="14" a="1"/>
  <c r="K1530" i="14" a="1"/>
  <c r="H921" i="14" a="1"/>
  <c r="H41" i="14" a="1"/>
  <c r="L1640" i="14" a="1"/>
  <c r="N1718" i="14" a="1"/>
  <c r="L1608" i="14" a="1"/>
  <c r="L1296" i="14" a="1"/>
  <c r="O282" i="14" a="1"/>
  <c r="I1407" i="14" a="1"/>
  <c r="D394" i="14" a="1"/>
  <c r="K1943" i="14" a="1"/>
  <c r="N1585" i="14" a="1"/>
  <c r="N897" i="14" a="1"/>
  <c r="C334" i="14" a="1"/>
  <c r="E139" i="14" a="1"/>
  <c r="A1509" i="14" a="1"/>
  <c r="M1500" i="14" a="1"/>
  <c r="I1779" i="14" a="1"/>
  <c r="E1984" i="14" a="1"/>
  <c r="E543" i="14" a="1"/>
  <c r="J1521" i="14" a="1"/>
  <c r="J1537" i="14" a="1"/>
  <c r="D1701" i="14" a="1"/>
  <c r="I1890" i="14" a="1"/>
  <c r="H1318" i="14" a="1"/>
  <c r="B1700" i="14" a="1"/>
  <c r="B1326" i="14" a="1"/>
  <c r="O527" i="14" a="1"/>
  <c r="E1001" i="14" a="1"/>
  <c r="G327" i="14" a="1"/>
  <c r="N32" i="14" a="1"/>
  <c r="E540" i="14" a="1"/>
  <c r="J213" i="14" a="1"/>
  <c r="K1074" i="14" a="1"/>
  <c r="N705" i="14" a="1"/>
  <c r="I1985" i="14" a="1"/>
  <c r="B1364" i="14" a="1"/>
  <c r="A995" i="14" a="1"/>
  <c r="I20" i="14" a="1"/>
  <c r="B1909" i="14" a="1"/>
  <c r="L434" i="14" a="1"/>
  <c r="B1753" i="14" a="1"/>
  <c r="I475" i="14" a="1"/>
  <c r="M427" i="14" a="1"/>
  <c r="H1546" i="14" a="1"/>
  <c r="M883" i="14" a="1"/>
  <c r="I708" i="14" a="1"/>
  <c r="O1344" i="14" a="1"/>
  <c r="G854" i="14" a="1"/>
  <c r="AC2" i="13" a="1"/>
  <c r="N496" i="14" a="1"/>
  <c r="M1749" i="14" a="1"/>
  <c r="I679" i="14" a="1"/>
  <c r="M822" i="14" a="1"/>
  <c r="M46" i="14" a="1"/>
  <c r="K325" i="14" a="1"/>
  <c r="A1254" i="14" a="1"/>
  <c r="D1891" i="14" a="1"/>
  <c r="D690" i="14" a="1"/>
  <c r="N1950" i="14" a="1"/>
  <c r="M798" i="14" a="1"/>
  <c r="N1974" i="14" a="1"/>
  <c r="F518" i="14" a="1"/>
  <c r="M1916" i="14" a="1"/>
  <c r="O647" i="14" a="1"/>
  <c r="E1037" i="14" a="1"/>
  <c r="D1844" i="14" a="1"/>
  <c r="L1128" i="14" a="1"/>
  <c r="A1274" i="14" a="1"/>
  <c r="F543" i="14" a="1"/>
  <c r="K1648" i="14" a="1"/>
  <c r="I945" i="14" a="1"/>
  <c r="J225" i="14" a="1"/>
  <c r="E384" i="14" a="1"/>
  <c r="G818" i="14" a="1"/>
  <c r="F850" i="14" a="1"/>
  <c r="I895" i="14" a="1"/>
  <c r="A1415" i="14" a="1"/>
  <c r="G1844" i="14" a="1"/>
  <c r="A930" i="14" a="1"/>
  <c r="J1593" i="14" a="1"/>
  <c r="H787" i="14" a="1"/>
  <c r="E1395" i="14" a="1"/>
  <c r="M1937" i="14" a="1"/>
  <c r="H204" i="14" a="1"/>
  <c r="N741" i="14" a="1"/>
  <c r="H1173" i="14" a="1"/>
  <c r="N1575" i="14" a="1"/>
  <c r="N1408" i="14" a="1"/>
  <c r="H66" i="14" a="1"/>
  <c r="M1632" i="14" a="1"/>
  <c r="K750" i="14" a="1"/>
  <c r="L1111" i="14" a="1"/>
  <c r="H552" i="14" a="1"/>
  <c r="E888" i="14" a="1"/>
  <c r="F154" i="14" a="1"/>
  <c r="H1813" i="14" a="1"/>
  <c r="C686" i="14" a="1"/>
  <c r="K941" i="14" a="1"/>
  <c r="D1625" i="14" a="1"/>
  <c r="J304" i="14" a="1"/>
  <c r="O530" i="14" a="1"/>
  <c r="J1475" i="14" a="1"/>
  <c r="I1193" i="14" a="1"/>
  <c r="O301" i="14" a="1"/>
  <c r="G1152" i="14" a="1"/>
  <c r="B1744" i="14" a="1"/>
  <c r="K228" i="14" a="1"/>
  <c r="N322" i="14" a="1"/>
  <c r="C92" i="14" a="1"/>
  <c r="G745" i="14" a="1"/>
  <c r="I1564" i="14" a="1"/>
  <c r="M1010" i="14" a="1"/>
  <c r="J815" i="14" a="1"/>
  <c r="H1857" i="14" a="1"/>
  <c r="M76" i="14" a="1"/>
  <c r="G1141" i="14" a="1"/>
  <c r="A354" i="14" a="1"/>
  <c r="L596" i="14" a="1"/>
  <c r="O974" i="14" a="1"/>
  <c r="G298" i="14" a="1"/>
  <c r="D1529" i="14" a="1"/>
  <c r="E53" i="14" a="1"/>
  <c r="A1347" i="14" a="1"/>
  <c r="L470" i="14" a="1"/>
  <c r="I1139" i="14" a="1"/>
  <c r="H766" i="14" a="1"/>
  <c r="B624" i="14" a="1"/>
  <c r="J851" i="14" a="1"/>
  <c r="K289" i="14" a="1"/>
  <c r="E1962" i="14" a="1"/>
  <c r="G447" i="14" a="1"/>
  <c r="C1923" i="14" a="1"/>
  <c r="H1966" i="14" a="1"/>
  <c r="C1452" i="14" a="1"/>
  <c r="A31" i="14" a="1"/>
  <c r="G1014" i="14" a="1"/>
  <c r="F648" i="14" a="1"/>
  <c r="F357" i="14" a="1"/>
  <c r="O288" i="14" a="1"/>
  <c r="F1462" i="14" a="1"/>
  <c r="M1662" i="14" a="1"/>
  <c r="B1266" i="14" a="1"/>
  <c r="M1348" i="14" a="1"/>
  <c r="I1015" i="14" a="1"/>
  <c r="C561" i="14" a="1"/>
  <c r="I429" i="14" a="1"/>
  <c r="D1670" i="14" a="1"/>
  <c r="E1739" i="14" a="1"/>
  <c r="H1204" i="14" a="1"/>
  <c r="A1553" i="14" a="1"/>
  <c r="E394" i="14" a="1"/>
  <c r="E360" i="14" a="1"/>
  <c r="E1827" i="14" a="1"/>
  <c r="K792" i="14" a="1"/>
  <c r="F1189" i="14" a="1"/>
  <c r="C819" i="14" a="1"/>
  <c r="E619" i="14" a="1"/>
  <c r="B1904" i="14" a="1"/>
  <c r="K1984" i="14" a="1"/>
  <c r="N365" i="14" a="1"/>
  <c r="A753" i="14" a="1"/>
  <c r="B328" i="14" a="1"/>
  <c r="H1641" i="14" a="1"/>
  <c r="O1405" i="14" a="1"/>
  <c r="K372" i="14" a="1"/>
  <c r="D1419" i="14" a="1"/>
  <c r="C1117" i="14" a="1"/>
  <c r="J1704" i="14" a="1"/>
  <c r="H399" i="14" a="1"/>
  <c r="N1757" i="14" a="1"/>
  <c r="K1991" i="14" a="1"/>
  <c r="I1534" i="14" a="1"/>
  <c r="F1091" i="14" a="1"/>
  <c r="O333" i="14" a="1"/>
  <c r="D560" i="14" a="1"/>
  <c r="I355" i="14" a="1"/>
  <c r="J197" i="14" a="1"/>
  <c r="M892" i="14" a="1"/>
  <c r="A1506" i="14" a="1"/>
  <c r="B1879" i="14" a="1"/>
  <c r="K1635" i="14" a="1"/>
  <c r="A1596" i="14" a="1"/>
  <c r="A321" i="14" a="1"/>
  <c r="L1210" i="14" a="1"/>
  <c r="B1756" i="14" a="1"/>
  <c r="E833" i="14" a="1"/>
  <c r="H1478" i="14" a="1"/>
  <c r="O873" i="14" a="1"/>
  <c r="J749" i="14" a="1"/>
  <c r="E1143" i="14" a="1"/>
  <c r="B968" i="14" a="1"/>
  <c r="K684" i="14" a="1"/>
  <c r="H1049" i="14" a="1"/>
  <c r="L1342" i="14" a="1"/>
  <c r="F275" i="14" a="1"/>
  <c r="I1793" i="14" a="1"/>
  <c r="A95" i="14" a="1"/>
  <c r="G1829" i="14" a="1"/>
  <c r="N162" i="14" a="1"/>
  <c r="O1868" i="14" a="1"/>
  <c r="C1826" i="14" a="1"/>
  <c r="F936" i="14" a="1"/>
  <c r="H865" i="14" a="1"/>
  <c r="F746" i="14" a="1"/>
  <c r="I571" i="14" a="1"/>
  <c r="F879" i="14" a="1"/>
  <c r="M1038" i="14" a="1"/>
  <c r="M1391" i="14" a="1"/>
  <c r="K1992" i="14" a="1"/>
  <c r="G1402" i="14" a="1"/>
  <c r="G198" i="14" a="1"/>
  <c r="G1419" i="14" a="1"/>
  <c r="E1639" i="14" a="1"/>
  <c r="J1778" i="14" a="1"/>
  <c r="L758" i="14" a="1"/>
  <c r="J1633" i="14" a="1"/>
  <c r="M1974" i="14" a="1"/>
  <c r="B1272" i="14" a="1"/>
  <c r="F1402" i="14" a="1"/>
  <c r="J834" i="14" a="1"/>
  <c r="E1471" i="14" a="1"/>
  <c r="B1048" i="14" a="1"/>
  <c r="M1438" i="14" a="1"/>
  <c r="J257" i="14" a="1"/>
  <c r="G1363" i="14" a="1"/>
  <c r="O348" i="14" a="1"/>
  <c r="M1149" i="14" a="1"/>
  <c r="H1572" i="14" a="1"/>
  <c r="I269" i="14" a="1"/>
  <c r="A1487" i="14" a="1"/>
  <c r="A659" i="14" a="1"/>
  <c r="C813" i="14" a="1"/>
  <c r="M138" i="14" a="1"/>
  <c r="G1580" i="14" a="1"/>
  <c r="E114" i="14" a="1"/>
  <c r="E172" i="14" a="1"/>
  <c r="F252" i="14" a="1"/>
  <c r="H1122" i="14" a="1"/>
  <c r="A618" i="14" a="1"/>
  <c r="J236" i="14" a="1"/>
  <c r="B167" i="14" a="1"/>
  <c r="D1861" i="14" a="1"/>
  <c r="O838" i="14" a="1"/>
  <c r="E1109" i="14" a="1"/>
  <c r="K532" i="14" a="1"/>
  <c r="J992" i="14" a="1"/>
  <c r="N1967" i="14" a="1"/>
  <c r="E1376" i="14" a="1"/>
  <c r="M212" i="14" a="1"/>
  <c r="C677" i="14" a="1"/>
  <c r="I39" i="14" a="1"/>
  <c r="D372" i="14" a="1"/>
  <c r="L1045" i="14" a="1"/>
  <c r="E1116" i="14" a="1"/>
  <c r="I893" i="14" a="1"/>
  <c r="J519" i="14" a="1"/>
  <c r="I320" i="14" a="1"/>
  <c r="F1235" i="14" a="1"/>
  <c r="A684" i="14" a="1"/>
  <c r="A1576" i="14" a="1"/>
  <c r="D1583" i="14" a="1"/>
  <c r="L931" i="14" a="1"/>
  <c r="I1544" i="14" a="1"/>
  <c r="C359" i="14" a="1"/>
  <c r="B1837" i="14" a="1"/>
  <c r="J565" i="14" a="1"/>
  <c r="J987" i="14" a="1"/>
  <c r="B575" i="14" a="1"/>
  <c r="A528" i="14" a="1"/>
  <c r="J1147" i="14" a="1"/>
  <c r="I1036" i="14" a="1"/>
  <c r="E1975" i="14" a="1"/>
  <c r="O1186" i="14" a="1"/>
  <c r="H497" i="14" a="1"/>
  <c r="N690" i="14" a="1"/>
  <c r="J1610" i="14" a="1"/>
  <c r="C657" i="14" a="1"/>
  <c r="O406" i="14" a="1"/>
  <c r="A2" i="14" a="1"/>
  <c r="N1459" i="14" a="1"/>
  <c r="G99" i="14" a="1"/>
  <c r="B586" i="14" a="1"/>
  <c r="B1455" i="14" a="1"/>
  <c r="C66" i="14" a="1"/>
  <c r="G1812" i="14" a="1"/>
  <c r="K441" i="14" a="1"/>
  <c r="L940" i="14" a="1"/>
  <c r="D734" i="14" a="1"/>
  <c r="F56" i="14" a="1"/>
  <c r="E1365" i="14" a="1"/>
  <c r="G1835" i="14" a="1"/>
  <c r="A1828" i="14" a="1"/>
  <c r="N1400" i="14" a="1"/>
  <c r="B1719" i="14" a="1"/>
  <c r="J86" i="14" a="1"/>
  <c r="C164" i="14" a="1"/>
  <c r="K896" i="14" a="1"/>
  <c r="I22" i="14" a="1"/>
  <c r="I1018" i="14" a="1"/>
  <c r="I1396" i="14" a="1"/>
  <c r="A580" i="14" a="1"/>
  <c r="N653" i="14" a="1"/>
  <c r="G1483" i="14" a="1"/>
  <c r="D20" i="14" a="1"/>
  <c r="F845" i="14" a="1"/>
  <c r="G1862" i="14" a="1"/>
  <c r="I796" i="14" a="1"/>
  <c r="B990" i="14" a="1"/>
  <c r="L1884" i="14" a="1"/>
  <c r="K42" i="14" a="1"/>
  <c r="I1291" i="14" a="1"/>
  <c r="D629" i="14" a="1"/>
  <c r="F373" i="14" a="1"/>
  <c r="F1676" i="14" a="1"/>
  <c r="E1435" i="14" a="1"/>
  <c r="A1819" i="14" a="1"/>
  <c r="M1686" i="14" a="1"/>
  <c r="I989" i="14" a="1"/>
  <c r="O1652" i="14" a="1"/>
  <c r="C1012" i="14" a="1"/>
  <c r="N1409" i="14" a="1"/>
  <c r="K995" i="14" a="1"/>
  <c r="D1574" i="14" a="1"/>
  <c r="K743" i="14" a="1"/>
  <c r="C397" i="14" a="1"/>
  <c r="C1448" i="14" a="1"/>
  <c r="J691" i="14" a="1"/>
  <c r="J1192" i="14" a="1"/>
  <c r="N1184" i="14" a="1"/>
  <c r="D803" i="14" a="1"/>
  <c r="D187" i="14" a="1"/>
  <c r="N104" i="14" a="1"/>
  <c r="I1771" i="14" a="1"/>
  <c r="M1150" i="14" a="1"/>
  <c r="J1505" i="14" a="1"/>
  <c r="A1817" i="14" a="1"/>
  <c r="G444" i="14" a="1"/>
  <c r="G237" i="14" a="1"/>
  <c r="O1679" i="14" a="1"/>
  <c r="A603" i="14" a="1"/>
  <c r="E1217" i="14" a="1"/>
  <c r="G335" i="14" a="1"/>
  <c r="F1823" i="14" a="1"/>
  <c r="F1812" i="14" a="1"/>
  <c r="O1004" i="14" a="1"/>
  <c r="B1806" i="14" a="1"/>
  <c r="B1728" i="14" a="1"/>
  <c r="J1433" i="14" a="1"/>
  <c r="F1605" i="14" a="1"/>
  <c r="D1159" i="14" a="1"/>
  <c r="L1603" i="14" a="1"/>
  <c r="G1439" i="14" a="1"/>
  <c r="O442" i="14" a="1"/>
  <c r="F1380" i="14" a="1"/>
  <c r="D1436" i="14" a="1"/>
  <c r="M1681" i="14" a="1"/>
  <c r="A1430" i="14" a="1"/>
  <c r="A328" i="14" a="1"/>
  <c r="N1151" i="14" a="1"/>
  <c r="M1261" i="14" a="1"/>
  <c r="G1954" i="14" a="1"/>
  <c r="J1516" i="14" a="1"/>
  <c r="H1848" i="14" a="1"/>
  <c r="N94" i="14" a="1"/>
  <c r="N814" i="14" a="1"/>
  <c r="N1149" i="14" a="1"/>
  <c r="N1262" i="14" a="1"/>
  <c r="F140" i="14" a="1"/>
  <c r="O1549" i="14" a="1"/>
  <c r="D1271" i="14" a="1"/>
  <c r="E436" i="14" a="1"/>
  <c r="A225" i="14" a="1"/>
  <c r="J1708" i="14" a="1"/>
  <c r="D536" i="14" a="1"/>
  <c r="K1328" i="14" a="1"/>
  <c r="L1004" i="14" a="1"/>
  <c r="L405" i="14" a="1"/>
  <c r="N33" i="14" a="1"/>
  <c r="F189" i="14" a="1"/>
  <c r="M761" i="14" a="1"/>
  <c r="N194" i="14" a="1"/>
  <c r="C592" i="14" a="1"/>
  <c r="J1013" i="14" a="1"/>
  <c r="G1147" i="14" a="1"/>
  <c r="J1004" i="14" a="1"/>
  <c r="H1877" i="14" a="1"/>
  <c r="C930" i="14" a="1"/>
  <c r="E495" i="14" a="1"/>
  <c r="O1579" i="14" a="1"/>
  <c r="I1813" i="14" a="1"/>
  <c r="E966" i="14" a="1"/>
  <c r="O102" i="14" a="1"/>
  <c r="I414" i="14" a="1"/>
  <c r="A1586" i="14" a="1"/>
  <c r="D1292" i="14" a="1"/>
  <c r="J229" i="14" a="1"/>
  <c r="M785" i="14" a="1"/>
  <c r="O1588" i="14" a="1"/>
  <c r="E1458" i="14" a="1"/>
  <c r="I1009" i="14" a="1"/>
  <c r="C1757" i="14" a="1"/>
  <c r="I324" i="14" a="1"/>
  <c r="G1032" i="14" a="1"/>
  <c r="F1444" i="14" a="1"/>
  <c r="K725" i="14" a="1"/>
  <c r="B262" i="14" a="1"/>
  <c r="K1547" i="14" a="1"/>
  <c r="D1043" i="14" a="1"/>
  <c r="E575" i="14" a="1"/>
  <c r="K1294" i="14" a="1"/>
  <c r="K244" i="14" a="1"/>
  <c r="K387" i="14" a="1"/>
  <c r="L774" i="14" a="1"/>
  <c r="L447" i="14" a="1"/>
  <c r="F1121" i="14" a="1"/>
  <c r="M1270" i="14" a="1"/>
  <c r="M1286" i="14" a="1"/>
  <c r="J1751" i="14" a="1"/>
  <c r="G829" i="14" a="1"/>
  <c r="M1472" i="14" a="1"/>
  <c r="B1160" i="14" a="1"/>
  <c r="F34" i="14" a="1"/>
  <c r="D91" i="14" a="1"/>
  <c r="A1040" i="14" a="1"/>
  <c r="M511" i="14" a="1"/>
  <c r="O1539" i="14" a="1"/>
  <c r="D404" i="14" a="1"/>
  <c r="A1148" i="14" a="1"/>
  <c r="A701" i="14" a="1"/>
  <c r="H237" i="14" a="1"/>
  <c r="E710" i="14" a="1"/>
  <c r="A442" i="14" a="1"/>
  <c r="O1809" i="14" a="1"/>
  <c r="K1500" i="14" a="1"/>
  <c r="E1115" i="14" a="1"/>
  <c r="I883" i="14" a="1"/>
  <c r="J1204" i="14" a="1"/>
  <c r="D882" i="14" a="1"/>
  <c r="L377" i="14" a="1"/>
  <c r="I1304" i="14" a="1"/>
  <c r="B1920" i="14" a="1"/>
  <c r="I1883" i="14" a="1"/>
  <c r="E285" i="14" a="1"/>
  <c r="L587" i="14" a="1"/>
  <c r="J18" i="14" a="1"/>
  <c r="E645" i="14" a="1"/>
  <c r="K1063" i="14" a="1"/>
  <c r="I1274" i="14" a="1"/>
  <c r="C1466" i="14" a="1"/>
  <c r="G1085" i="14" a="1"/>
  <c r="F848" i="14" a="1"/>
  <c r="G439" i="14" a="1"/>
  <c r="E1836" i="14" a="1"/>
  <c r="J593" i="14" a="1"/>
  <c r="L907" i="14" a="1"/>
  <c r="N1540" i="14" a="1"/>
  <c r="I1690" i="14" a="1"/>
  <c r="K1231" i="14" a="1"/>
  <c r="J1187" i="14" a="1"/>
  <c r="C571" i="14" a="1"/>
  <c r="D816" i="14" a="1"/>
  <c r="M1139" i="14" a="1"/>
  <c r="E1721" i="14" a="1"/>
  <c r="D1400" i="14" a="1"/>
  <c r="M1981" i="14" a="1"/>
  <c r="K749" i="14" a="1"/>
  <c r="I1509" i="14" a="1"/>
  <c r="J870" i="14" a="1"/>
  <c r="B1307" i="14" a="1"/>
  <c r="K338" i="14" a="1"/>
  <c r="G420" i="14" a="1"/>
  <c r="F925" i="14" a="1"/>
  <c r="C1547" i="14" a="1"/>
  <c r="H1132" i="14" a="1"/>
  <c r="G95" i="14" a="1"/>
  <c r="H380" i="14" a="1"/>
  <c r="L1968" i="14" a="1"/>
  <c r="E1177" i="14" a="1"/>
  <c r="C905" i="14" a="1"/>
  <c r="O914" i="14" a="1"/>
  <c r="D1401" i="14" a="1"/>
  <c r="B582" i="14" a="1"/>
  <c r="F649" i="14" a="1"/>
  <c r="D961" i="14" a="1"/>
  <c r="B976" i="14" a="1"/>
  <c r="H594" i="14" a="1"/>
  <c r="E1996" i="14" a="1"/>
  <c r="J1044" i="14" a="1"/>
  <c r="F1037" i="14" a="1"/>
  <c r="K113" i="14" a="1"/>
  <c r="A140" i="14" a="1"/>
  <c r="F949" i="14" a="1"/>
  <c r="B1146" i="14" a="1"/>
  <c r="G1293" i="14" a="1"/>
  <c r="H334" i="14" a="1"/>
  <c r="B605" i="14" a="1"/>
  <c r="C425" i="14" a="1"/>
  <c r="H1603" i="14" a="1"/>
  <c r="N1137" i="14" a="1"/>
  <c r="O1340" i="14" a="1"/>
  <c r="J1667" i="14" a="1"/>
  <c r="E1801" i="14" a="1"/>
  <c r="G706" i="14" a="1"/>
  <c r="O336" i="14" a="1"/>
  <c r="A167" i="14" a="1"/>
  <c r="L904" i="14" a="1"/>
  <c r="D1912" i="14" a="1"/>
  <c r="F1716" i="14" a="1"/>
  <c r="M824" i="14" a="1"/>
  <c r="M130" i="14" a="1"/>
  <c r="N1248" i="14" a="1"/>
  <c r="O128" i="14" a="1"/>
  <c r="N180" i="14" a="1"/>
  <c r="H1022" i="14" a="1"/>
  <c r="C37" i="14" a="1"/>
  <c r="L358" i="14" a="1"/>
  <c r="I1982" i="14" a="1"/>
  <c r="J1511" i="14" a="1"/>
  <c r="G896" i="14" a="1"/>
  <c r="M637" i="14" a="1"/>
  <c r="E1142" i="14" a="1"/>
  <c r="C1168" i="14" a="1"/>
  <c r="N704" i="14" a="1"/>
  <c r="F1704" i="14" a="1"/>
  <c r="H1143" i="14" a="1"/>
  <c r="J151" i="14" a="1"/>
  <c r="C228" i="14" a="1"/>
  <c r="H1176" i="14" a="1"/>
  <c r="F913" i="14" a="1"/>
  <c r="O1444" i="14" a="1"/>
  <c r="G167" i="14" a="1"/>
  <c r="E1313" i="14" a="1"/>
  <c r="N450" i="14" a="1"/>
  <c r="K1455" i="14" a="1"/>
  <c r="M660" i="14" a="1"/>
  <c r="M920" i="14" a="1"/>
  <c r="G163" i="14" a="1"/>
  <c r="M989" i="14" a="1"/>
  <c r="H983" i="14" a="1"/>
  <c r="F1652" i="14" a="1"/>
  <c r="F826" i="14" a="1"/>
  <c r="L381" i="14" a="1"/>
  <c r="E1153" i="14" a="1"/>
  <c r="I509" i="14" a="1"/>
  <c r="I528" i="14" a="1"/>
  <c r="A834" i="14" a="1"/>
  <c r="M1957" i="14" a="1"/>
  <c r="O1389" i="14" a="1"/>
  <c r="C1300" i="14" a="1"/>
  <c r="J760" i="14" a="1"/>
  <c r="W2" i="13" a="1"/>
  <c r="M223" i="14" a="1"/>
  <c r="K944" i="14" a="1"/>
  <c r="E1600" i="14" a="1"/>
  <c r="H1287" i="14" a="1"/>
  <c r="O568" i="14" a="1"/>
  <c r="O1668" i="14" a="1"/>
  <c r="C1879" i="14" a="1"/>
  <c r="L1910" i="14" a="1"/>
  <c r="K185" i="14" a="1"/>
  <c r="N391" i="14" a="1"/>
  <c r="L479" i="14" a="1"/>
  <c r="N85" i="14" a="1"/>
  <c r="G985" i="14" a="1"/>
  <c r="N344" i="14" a="1"/>
  <c r="D1031" i="14" a="1"/>
  <c r="C724" i="14" a="1"/>
  <c r="J1235" i="14" a="1"/>
  <c r="I1700" i="14" a="1"/>
  <c r="C1794" i="14" a="1"/>
  <c r="F91" i="14" a="1"/>
  <c r="O995" i="14" a="1"/>
  <c r="C603" i="14" a="1"/>
  <c r="I1280" i="14" a="1"/>
  <c r="J611" i="14" a="1"/>
  <c r="G260" i="14" a="1"/>
  <c r="D210" i="14" a="1"/>
  <c r="O1717" i="14" a="1"/>
  <c r="B1841" i="14" a="1"/>
  <c r="D732" i="14" a="1"/>
  <c r="L1905" i="14" a="1"/>
  <c r="K88" i="14" a="1"/>
  <c r="E179" i="14" a="1"/>
  <c r="J1903" i="14" a="1"/>
  <c r="N1390" i="14" a="1"/>
  <c r="B955" i="14" a="1"/>
  <c r="H630" i="14" a="1"/>
  <c r="M1547" i="14" a="1"/>
  <c r="A106" i="14" a="1"/>
  <c r="L375" i="14" a="1"/>
  <c r="B672" i="14" a="1"/>
  <c r="C463" i="14" a="1"/>
  <c r="F1349" i="14" a="1"/>
  <c r="G236" i="14" a="1"/>
  <c r="L993" i="14" a="1"/>
  <c r="H1702" i="14" a="1"/>
  <c r="F988" i="14" a="1"/>
  <c r="F393" i="14" a="1"/>
  <c r="D199" i="14" a="1"/>
  <c r="A973" i="14" a="1"/>
  <c r="J29" i="14" a="1"/>
  <c r="O1639" i="14" a="1"/>
  <c r="D766" i="14" a="1"/>
  <c r="I262" i="14" a="1"/>
  <c r="A1375" i="14" a="1"/>
  <c r="M1183" i="14" a="1"/>
  <c r="E1899" i="14" a="1"/>
  <c r="B373" i="14" a="1"/>
  <c r="M1487" i="14" a="1"/>
  <c r="G487" i="14" a="1"/>
  <c r="L1518" i="14" a="1"/>
  <c r="B161" i="14" a="1"/>
  <c r="H1938" i="14" a="1"/>
  <c r="G1320" i="14" a="1"/>
  <c r="M93" i="14" a="1"/>
  <c r="J797" i="14" a="1"/>
  <c r="I1343" i="14" a="1"/>
  <c r="O750" i="14" a="1"/>
  <c r="C1642" i="14" a="1"/>
  <c r="M577" i="14" a="1"/>
  <c r="E1150" i="14" a="1"/>
  <c r="M20" i="14" a="1"/>
  <c r="M1409" i="14" a="1"/>
  <c r="L312" i="14" a="1"/>
  <c r="B470" i="14" a="1"/>
  <c r="C575" i="14" a="1"/>
  <c r="K468" i="14" a="1"/>
  <c r="L1023" i="14" a="1"/>
  <c r="I196" i="14" a="1"/>
  <c r="K1196" i="14" a="1"/>
  <c r="G1057" i="14" a="1"/>
  <c r="L574" i="14" a="1"/>
  <c r="C1413" i="14" a="1"/>
  <c r="I1694" i="14" a="1"/>
  <c r="I1653" i="14" a="1"/>
  <c r="A716" i="14" a="1"/>
  <c r="H532" i="14" a="1"/>
  <c r="F161" i="14" a="1"/>
  <c r="F690" i="14" a="1"/>
  <c r="C1267" i="14" a="1"/>
  <c r="M280" i="14" a="1"/>
  <c r="M1694" i="14" a="1"/>
  <c r="J1145" i="14" a="1"/>
  <c r="K1820" i="14" a="1"/>
  <c r="J1310" i="14" a="1"/>
  <c r="N906" i="14" a="1"/>
  <c r="E979" i="14" a="1"/>
  <c r="H1948" i="14" a="1"/>
  <c r="D1192" i="14" a="1"/>
  <c r="J322" i="14" a="1"/>
  <c r="C800" i="14" a="1"/>
  <c r="B141" i="14" a="1"/>
  <c r="N415" i="14" a="1"/>
  <c r="D213" i="14" a="1"/>
  <c r="M1899" i="14" a="1"/>
  <c r="I1787" i="14" a="1"/>
  <c r="B112" i="14" a="1"/>
  <c r="B907" i="14" a="1"/>
  <c r="A932" i="14" a="1"/>
  <c r="B1944" i="14" a="1"/>
  <c r="B692" i="14" a="1"/>
  <c r="A872" i="14" a="1"/>
  <c r="F531" i="14" a="1"/>
  <c r="E334" i="14" a="1"/>
  <c r="I1743" i="14" a="1"/>
  <c r="I280" i="14" a="1"/>
  <c r="B879" i="14" a="1"/>
  <c r="G997" i="14" a="1"/>
  <c r="H439" i="14" a="1"/>
  <c r="I349" i="14" a="1"/>
  <c r="O1596" i="14" a="1"/>
  <c r="A881" i="14" a="1"/>
  <c r="I1850" i="14" a="1"/>
  <c r="E1999" i="14" a="1"/>
  <c r="C910" i="14" a="1"/>
  <c r="B441" i="14" a="1"/>
  <c r="K1365" i="14" a="1"/>
  <c r="F1345" i="14" a="1"/>
  <c r="D746" i="14" a="1"/>
  <c r="B340" i="14" a="1"/>
  <c r="F345" i="14" a="1"/>
  <c r="B1996" i="14" a="1"/>
  <c r="G1246" i="14" a="1"/>
  <c r="G1444" i="14" a="1"/>
  <c r="I999" i="14" a="1"/>
  <c r="B1423" i="14" a="1"/>
  <c r="F1656" i="14" a="1"/>
  <c r="F1789" i="14" a="1"/>
  <c r="F1635" i="14" a="1"/>
  <c r="B1565" i="14" a="1"/>
  <c r="G1159" i="14" a="1"/>
  <c r="B899" i="14" a="1"/>
  <c r="A1671" i="14" a="1"/>
  <c r="B1274" i="14" a="1"/>
  <c r="E238" i="14" a="1"/>
  <c r="E650" i="14" a="1"/>
  <c r="B1647" i="14" a="1"/>
  <c r="I440" i="14" a="1"/>
  <c r="M1082" i="14" a="1"/>
  <c r="K98" i="14" a="1"/>
  <c r="E920" i="14" a="1"/>
  <c r="A1824" i="14" a="1"/>
  <c r="K1463" i="14" a="1"/>
  <c r="B1208" i="14" a="1"/>
  <c r="B571" i="14" a="1"/>
  <c r="K1758" i="14" a="1"/>
  <c r="K449" i="14" a="1"/>
  <c r="C814" i="14" a="1"/>
  <c r="K580" i="14" a="1"/>
  <c r="D37" i="14" a="1"/>
  <c r="O457" i="14" a="1"/>
  <c r="B1774" i="14" a="1"/>
  <c r="D1977" i="14" a="1"/>
  <c r="O938" i="14" a="1"/>
  <c r="K367" i="14" a="1"/>
  <c r="J214" i="14" a="1"/>
  <c r="G841" i="14" a="1"/>
  <c r="C1457" i="14" a="1"/>
  <c r="O800" i="14" a="1"/>
  <c r="G1373" i="14" a="1"/>
  <c r="B1334" i="14" a="1"/>
  <c r="H34" i="14" a="1"/>
  <c r="D238" i="14" a="1"/>
  <c r="H473" i="14" a="1"/>
  <c r="A1265" i="14" a="1"/>
  <c r="H746" i="14" a="1"/>
  <c r="L698" i="14" a="1"/>
  <c r="I1665" i="14" a="1"/>
  <c r="H772" i="14" a="1"/>
  <c r="D814" i="14" a="1"/>
  <c r="O1551" i="14" a="1"/>
  <c r="B1964" i="14" a="1"/>
  <c r="A960" i="14" a="1"/>
  <c r="B1694" i="14" a="1"/>
  <c r="C681" i="14" a="1"/>
  <c r="M1824" i="14" a="1"/>
  <c r="A1567" i="14" a="1"/>
  <c r="E788" i="14" a="1"/>
  <c r="H1002" i="14" a="1"/>
  <c r="O310" i="14" a="1"/>
  <c r="N1445" i="14" a="1"/>
  <c r="K1628" i="14" a="1"/>
  <c r="A641" i="14" a="1"/>
  <c r="H709" i="14" a="1"/>
  <c r="M1555" i="14" a="1"/>
  <c r="H1451" i="14" a="1"/>
  <c r="B1088" i="14" a="1"/>
  <c r="K139" i="14" a="1"/>
  <c r="A1829" i="14" a="1"/>
  <c r="N1158" i="14" a="1"/>
  <c r="N1826" i="14" a="1"/>
  <c r="L1433" i="14" a="1"/>
  <c r="E1298" i="14" a="1"/>
  <c r="J412" i="14" a="1"/>
  <c r="N1783" i="14" a="1"/>
  <c r="B280" i="14" a="1"/>
  <c r="I29" i="14" a="1"/>
  <c r="C1226" i="14" a="1"/>
  <c r="C129" i="14" a="1"/>
  <c r="C1531" i="14" a="1"/>
  <c r="K938" i="14" a="1"/>
  <c r="O1371" i="14" a="1"/>
  <c r="L185" i="14" a="1"/>
  <c r="L592" i="14" a="1"/>
  <c r="O1296" i="14" a="1"/>
  <c r="C1965" i="14" a="1"/>
  <c r="H1906" i="14" a="1"/>
  <c r="O1230" i="14" a="1"/>
  <c r="N1306" i="14" a="1"/>
  <c r="K1870" i="14" a="1"/>
  <c r="O940" i="14" a="1"/>
  <c r="I1063" i="14" a="1"/>
  <c r="J1568" i="14" a="1"/>
  <c r="H1754" i="14" a="1"/>
  <c r="I1796" i="14" a="1"/>
  <c r="B1120" i="14" a="1"/>
  <c r="L372" i="14" a="1"/>
  <c r="H1742" i="14" a="1"/>
  <c r="M1205" i="14" a="1"/>
  <c r="G526" i="14" a="1"/>
  <c r="G822" i="14" a="1"/>
  <c r="B1640" i="14" a="1"/>
  <c r="C871" i="14" a="1"/>
  <c r="O70" i="14" a="1"/>
  <c r="E1765" i="14" a="1"/>
  <c r="B1991" i="14" a="1"/>
  <c r="F6" i="14" a="1"/>
  <c r="J1073" i="14" a="1"/>
  <c r="I1515" i="14" a="1"/>
  <c r="O1496" i="14" a="1"/>
  <c r="N896" i="14" a="1"/>
  <c r="M1530" i="14" a="1"/>
  <c r="L1486" i="14" a="1"/>
  <c r="D940" i="14" a="1"/>
  <c r="C265" i="14" a="1"/>
  <c r="E1290" i="14" a="1"/>
  <c r="E133" i="14" a="1"/>
  <c r="N631" i="14" a="1"/>
  <c r="G798" i="14" a="1"/>
  <c r="L1500" i="14" a="1"/>
  <c r="O935" i="14" a="1"/>
  <c r="M101" i="14" a="1"/>
  <c r="J1148" i="14" a="1"/>
  <c r="K1277" i="14" a="1"/>
  <c r="B941" i="14" a="1"/>
  <c r="J1943" i="14" a="1"/>
  <c r="E1166" i="14" a="1"/>
  <c r="I397" i="14" a="1"/>
  <c r="C594" i="14" a="1"/>
  <c r="E1634" i="14" a="1"/>
  <c r="H239" i="14" a="1"/>
  <c r="F955" i="14" a="1"/>
  <c r="B769" i="14" a="1"/>
  <c r="B1850" i="14" a="1"/>
  <c r="L1019" i="14" a="1"/>
  <c r="N335" i="14" a="1"/>
  <c r="C626" i="14" a="1"/>
  <c r="M1884" i="14" a="1"/>
  <c r="C189" i="14" a="1"/>
  <c r="N519" i="14" a="1"/>
  <c r="B1934" i="14" a="1"/>
  <c r="M1859" i="14" a="1"/>
  <c r="H1653" i="14" a="1"/>
  <c r="N1696" i="14" a="1"/>
  <c r="D1163" i="14" a="1"/>
  <c r="E1706" i="14" a="1"/>
  <c r="I330" i="14" a="1"/>
  <c r="A991" i="14" a="1"/>
  <c r="D512" i="14" a="1"/>
  <c r="A540" i="14" a="1"/>
  <c r="L1327" i="14" a="1"/>
  <c r="J1759" i="14" a="1"/>
  <c r="E1969" i="14" a="1"/>
  <c r="F915" i="14" a="1"/>
  <c r="O160" i="14" a="1"/>
  <c r="D795" i="14" a="1"/>
  <c r="N135" i="14" a="1"/>
  <c r="F634" i="14" a="1"/>
  <c r="A1162" i="14" a="1"/>
  <c r="F477" i="14" a="1"/>
  <c r="M1297" i="14" a="1"/>
  <c r="G46" i="14" a="1"/>
  <c r="A1233" i="14" a="1"/>
  <c r="B549" i="14" a="1"/>
  <c r="L1085" i="14" a="1"/>
  <c r="E1020" i="14" a="1"/>
  <c r="H1971" i="14" a="1"/>
  <c r="J1202" i="14" a="1"/>
  <c r="M1959" i="14" a="1"/>
  <c r="L757" i="14" a="1"/>
  <c r="C106" i="14" a="1"/>
  <c r="L516" i="14" a="1"/>
  <c r="F982" i="14" a="1"/>
  <c r="K1191" i="14" a="1"/>
  <c r="A282" i="14" a="1"/>
  <c r="I65" i="14" a="1"/>
  <c r="B658" i="14" a="1"/>
  <c r="E1396" i="14" a="1"/>
  <c r="H1727" i="14" a="1"/>
  <c r="G192" i="14" a="1"/>
  <c r="N1035" i="14" a="1"/>
  <c r="C1305" i="14" a="1"/>
  <c r="M478" i="14" a="1"/>
  <c r="L972" i="14" a="1"/>
  <c r="C1964" i="14" a="1"/>
  <c r="E478" i="14" a="1"/>
  <c r="D563" i="14" a="1"/>
  <c r="J46" i="14" a="1"/>
  <c r="M324" i="14" a="1"/>
  <c r="C1703" i="14" a="1"/>
  <c r="A1988" i="14" a="1"/>
  <c r="N1212" i="14" a="1"/>
  <c r="E1656" i="14" a="1"/>
  <c r="K1082" i="14" a="1"/>
  <c r="N1036" i="14" a="1"/>
  <c r="N929" i="14" a="1"/>
  <c r="E1477" i="14" a="1"/>
  <c r="O1631" i="14" a="1"/>
  <c r="A299" i="14" a="1"/>
  <c r="H330" i="14" a="1"/>
  <c r="A1775" i="14" a="1"/>
  <c r="G118" i="14" a="1"/>
  <c r="I756" i="14" a="1"/>
  <c r="F590" i="14" a="1"/>
  <c r="L1871" i="14" a="1"/>
  <c r="K1881" i="14" a="1"/>
  <c r="O1914" i="14" a="1"/>
  <c r="L1134" i="14" a="1"/>
  <c r="L1806" i="14" a="1"/>
  <c r="C1066" i="14" a="1"/>
  <c r="F550" i="14" a="1"/>
  <c r="H1945" i="14" a="1"/>
  <c r="N951" i="14" a="1"/>
  <c r="B389" i="14" a="1"/>
  <c r="F889" i="14" a="1"/>
  <c r="M331" i="14" a="1"/>
  <c r="N1401" i="14" a="1"/>
  <c r="M1351" i="14" a="1"/>
  <c r="E1081" i="14" a="1"/>
  <c r="E183" i="14" a="1"/>
  <c r="D1782" i="14" a="1"/>
  <c r="C1244" i="14" a="1"/>
  <c r="E96" i="14" a="1"/>
  <c r="K609" i="14" a="1"/>
  <c r="H1139" i="14" a="1"/>
  <c r="K766" i="14" a="1"/>
  <c r="D185" i="14" a="1"/>
  <c r="M1070" i="14" a="1"/>
  <c r="G1993" i="14" a="1"/>
  <c r="F346" i="14" a="1"/>
  <c r="A648" i="14" a="1"/>
  <c r="N1556" i="14" a="1"/>
  <c r="N1528" i="14" a="1"/>
  <c r="L1289" i="14" a="1"/>
  <c r="B1532" i="14" a="1"/>
  <c r="H801" i="14" a="1"/>
  <c r="K1643" i="14" a="1"/>
  <c r="F1773" i="14" a="1"/>
  <c r="G1343" i="14" a="1"/>
  <c r="F1843" i="14" a="1"/>
  <c r="E1640" i="14" a="1"/>
  <c r="F1070" i="14" a="1"/>
  <c r="C329" i="14" a="1"/>
  <c r="A3" i="14" a="1"/>
  <c r="L1873" i="14" a="1"/>
  <c r="N1987" i="14" a="1"/>
  <c r="K696" i="14" a="1"/>
  <c r="O1044" i="14" a="1"/>
  <c r="J648" i="14" a="1"/>
  <c r="E1622" i="14" a="1"/>
  <c r="J1290" i="14" a="1"/>
  <c r="K833" i="14" a="1"/>
  <c r="I1530" i="14" a="1"/>
  <c r="L747" i="14" a="1"/>
  <c r="J1162" i="14" a="1"/>
  <c r="I218" i="14" a="1"/>
  <c r="O551" i="14" a="1"/>
  <c r="M1455" i="14" a="1"/>
  <c r="L927" i="14" a="1"/>
  <c r="I1076" i="14" a="1"/>
  <c r="M1912" i="14" a="1"/>
  <c r="K1605" i="14" a="1"/>
  <c r="M183" i="14" a="1"/>
  <c r="F1736" i="14" a="1"/>
  <c r="G1079" i="14" a="1"/>
  <c r="H155" i="14" a="1"/>
  <c r="H405" i="14" a="1"/>
  <c r="N1339" i="14" a="1"/>
  <c r="J668" i="14" a="1"/>
  <c r="B1736" i="14" a="1"/>
  <c r="O481" i="14" a="1"/>
  <c r="E644" i="14" a="1"/>
  <c r="B1371" i="14" a="1"/>
  <c r="E635" i="14" a="1"/>
  <c r="B258" i="14" a="1"/>
  <c r="F1636" i="14" a="1"/>
  <c r="J1318" i="14" a="1"/>
  <c r="O570" i="14" a="1"/>
  <c r="J1934" i="14" a="1"/>
  <c r="I1467" i="14" a="1"/>
  <c r="A1991" i="14" a="1"/>
  <c r="J426" i="14" a="1"/>
  <c r="N1194" i="14" a="1"/>
  <c r="N639" i="14" a="1"/>
  <c r="L683" i="14" a="1"/>
  <c r="K1524" i="14" a="1"/>
  <c r="M890" i="14" a="1"/>
  <c r="I264" i="14" a="1"/>
  <c r="E678" i="14" a="1"/>
  <c r="K133" i="14" a="1"/>
  <c r="H46" i="14" a="1"/>
  <c r="K1720" i="14" a="1"/>
  <c r="A611" i="14" a="1"/>
  <c r="I1737" i="14" a="1"/>
  <c r="M1447" i="14" a="1"/>
  <c r="L463" i="14" a="1"/>
  <c r="I1362" i="14" a="1"/>
  <c r="A1051" i="14" a="1"/>
  <c r="M1606" i="14" a="1"/>
  <c r="B1775" i="14" a="1"/>
  <c r="H168" i="14" a="1"/>
  <c r="O700" i="14" a="1"/>
  <c r="O1757" i="14" a="1"/>
  <c r="D1630" i="14" a="1"/>
  <c r="A1200" i="14" a="1"/>
  <c r="H1043" i="14" a="1"/>
  <c r="A32" i="14" a="1"/>
  <c r="L107" i="14" a="1"/>
  <c r="C1515" i="14" a="1"/>
  <c r="C717" i="14" a="1"/>
  <c r="L413" i="14" a="1"/>
  <c r="D343" i="14" a="1"/>
  <c r="D1424" i="14" a="1"/>
  <c r="C830" i="14" a="1"/>
  <c r="F1794" i="14" a="1"/>
  <c r="M861" i="14" a="1"/>
  <c r="H1340" i="14" a="1"/>
  <c r="F983" i="14" a="1"/>
  <c r="H757" i="14" a="1"/>
  <c r="N1044" i="14" a="1"/>
  <c r="L1288" i="14" a="1"/>
  <c r="A415" i="14" a="1"/>
  <c r="N939" i="14" a="1"/>
  <c r="L137" i="14" a="1"/>
  <c r="L1650" i="14" a="1"/>
  <c r="F821" i="14" a="1"/>
  <c r="B853" i="14" a="1"/>
  <c r="H1206" i="14" a="1"/>
  <c r="M1176" i="14" a="1"/>
  <c r="M1760" i="14" a="1"/>
  <c r="F480" i="14" a="1"/>
  <c r="O1849" i="14" a="1"/>
  <c r="L1313" i="14" a="1"/>
  <c r="M1574" i="14" a="1"/>
  <c r="C1238" i="14" a="1"/>
  <c r="O359" i="14" a="1"/>
  <c r="I396" i="14" a="1"/>
  <c r="K362" i="14" a="1"/>
  <c r="A139" i="14" a="1"/>
  <c r="B525" i="14" a="1"/>
  <c r="O964" i="14" a="1"/>
  <c r="F702" i="14" a="1"/>
  <c r="C1301" i="14" a="1"/>
  <c r="H1057" i="14" a="1"/>
  <c r="K160" i="14" a="1"/>
  <c r="M939" i="14" a="1"/>
  <c r="B445" i="14" a="1"/>
  <c r="K1914" i="14" a="1"/>
  <c r="L401" i="14" a="1"/>
  <c r="O1966" i="14" a="1"/>
  <c r="D314" i="14" a="1"/>
  <c r="K1322" i="14" a="1"/>
  <c r="F554" i="14" a="1"/>
  <c r="K313" i="14" a="1"/>
  <c r="K1039" i="14" a="1"/>
  <c r="L999" i="14" a="1"/>
  <c r="F359" i="14" a="1"/>
  <c r="F219" i="14" a="1"/>
  <c r="D65" i="14" a="1"/>
  <c r="E587" i="14" a="1"/>
  <c r="D1365" i="14" a="1"/>
  <c r="B1670" i="14" a="1"/>
  <c r="H404" i="14" a="1"/>
  <c r="E249" i="14" a="1"/>
  <c r="C1787" i="14" a="1"/>
  <c r="K1883" i="14" a="1"/>
  <c r="L788" i="14" a="1"/>
  <c r="J1298" i="14" a="1"/>
  <c r="A1026" i="14" a="1"/>
  <c r="O1960" i="14" a="1"/>
  <c r="M758" i="14" a="1"/>
  <c r="H1529" i="14" a="1"/>
  <c r="I336" i="14" a="1"/>
  <c r="F1651" i="14" a="1"/>
  <c r="A1566" i="14" a="1"/>
  <c r="J103" i="14" a="1"/>
  <c r="N855" i="14" a="1"/>
  <c r="F1375" i="14" a="1"/>
  <c r="A1737" i="14" a="1"/>
  <c r="J1394" i="14" a="1"/>
  <c r="K1484" i="14" a="1"/>
  <c r="M1042" i="14" a="1"/>
  <c r="J1766" i="14" a="1"/>
  <c r="H1501" i="14" a="1"/>
  <c r="G1660" i="14" a="1"/>
  <c r="N548" i="14" a="1"/>
  <c r="N1927" i="14" a="1"/>
  <c r="C406" i="14" a="1"/>
  <c r="I654" i="14" a="1"/>
  <c r="N1178" i="14" a="1"/>
  <c r="L1836" i="14" a="1"/>
  <c r="J8" i="14" a="1"/>
  <c r="A1076" i="14" a="1"/>
  <c r="F1353" i="14" a="1"/>
  <c r="B1936" i="14" a="1"/>
  <c r="G850" i="14" a="1"/>
  <c r="F49" i="14" a="1"/>
  <c r="E1425" i="14" a="1"/>
  <c r="E857" i="14" a="1"/>
  <c r="L812" i="14" a="1"/>
  <c r="A1227" i="14" a="1"/>
  <c r="I494" i="14" a="1"/>
  <c r="M739" i="14" a="1"/>
  <c r="M1494" i="14" a="1"/>
  <c r="E1256" i="14" a="1"/>
  <c r="I1846" i="14" a="1"/>
  <c r="A1815" i="14" a="1"/>
  <c r="K320" i="14" a="1"/>
  <c r="A1942" i="14" a="1"/>
  <c r="A758" i="14" a="1"/>
  <c r="N200" i="14" a="1"/>
  <c r="C1845" i="14" a="1"/>
  <c r="K547" i="14" a="1"/>
  <c r="B975" i="14" a="1"/>
  <c r="O1986" i="14" a="1"/>
  <c r="D1108" i="14" a="1"/>
  <c r="L1236" i="14" a="1"/>
  <c r="E401" i="14" a="1"/>
  <c r="J1038" i="14" a="1"/>
  <c r="A1730" i="14" a="1"/>
  <c r="M775" i="14" a="1"/>
  <c r="L1781" i="14" a="1"/>
  <c r="N1674" i="14" a="1"/>
  <c r="E318" i="14" a="1"/>
  <c r="D787" i="14" a="1"/>
  <c r="B991" i="14" a="1"/>
  <c r="D721" i="14" a="1"/>
  <c r="D1356" i="14" a="1"/>
  <c r="G27" i="14" a="1"/>
  <c r="A699" i="14" a="1"/>
  <c r="M1783" i="14" a="1"/>
  <c r="D1045" i="14" a="1"/>
  <c r="N1079" i="14" a="1"/>
  <c r="K923" i="14" a="1"/>
  <c r="J174" i="14" a="1"/>
  <c r="N1182" i="14" a="1"/>
  <c r="J556" i="14" a="1"/>
  <c r="K630" i="14" a="1"/>
  <c r="A583" i="14" a="1"/>
  <c r="K1698" i="14" a="1"/>
  <c r="E580" i="14" a="1"/>
  <c r="G465" i="14" a="1"/>
  <c r="I1828" i="14" a="1"/>
  <c r="J1673" i="14" a="1"/>
  <c r="C1265" i="14" a="1"/>
  <c r="A1996" i="14" a="1"/>
  <c r="E1032" i="14" a="1"/>
  <c r="O1878" i="14" a="1"/>
  <c r="G838" i="14" a="1"/>
  <c r="O28" i="14" a="1"/>
  <c r="J1140" i="14" a="1"/>
  <c r="E1077" i="14" a="1"/>
  <c r="B653" i="14" a="1"/>
  <c r="I1803" i="14" a="1"/>
  <c r="G802" i="14" a="1"/>
  <c r="O86" i="14" a="1"/>
  <c r="N452" i="14" a="1"/>
  <c r="L1685" i="14" a="1"/>
  <c r="M1994" i="14" a="1"/>
  <c r="L997" i="14" a="1"/>
  <c r="E1294" i="14" a="1"/>
  <c r="D1472" i="14" a="1"/>
  <c r="C963" i="14" a="1"/>
  <c r="E429" i="14" a="1"/>
  <c r="L649" i="14" a="1"/>
  <c r="C1458" i="14" a="1"/>
  <c r="B1351" i="14" a="1"/>
  <c r="C646" i="14" a="1"/>
  <c r="L1317" i="14" a="1"/>
  <c r="D1427" i="14" a="1"/>
  <c r="M1469" i="14" a="1"/>
  <c r="C1346" i="14" a="1"/>
  <c r="A1316" i="14" a="1"/>
  <c r="I1570" i="14" a="1"/>
  <c r="E1403" i="14" a="1"/>
  <c r="A1573" i="14" a="1"/>
  <c r="J1156" i="14" a="1"/>
  <c r="D1070" i="14" a="1"/>
  <c r="O703" i="14" a="1"/>
  <c r="H113" i="14" a="1"/>
  <c r="G1339" i="14" a="1"/>
  <c r="M1753" i="14" a="1"/>
  <c r="O1058" i="14" a="1"/>
  <c r="G1391" i="14" a="1"/>
  <c r="D1053" i="14" a="1"/>
  <c r="O1261" i="14" a="1"/>
  <c r="G659" i="14" a="1"/>
  <c r="B186" i="14" a="1"/>
  <c r="K927" i="14" a="1"/>
  <c r="H907" i="14" a="1"/>
  <c r="J78" i="14" a="1"/>
  <c r="A77" i="14" a="1"/>
  <c r="C1116" i="14" a="1"/>
  <c r="M862" i="14" a="1"/>
  <c r="M306" i="14" a="1"/>
  <c r="F1414" i="14" a="1"/>
  <c r="J1651" i="14" a="1"/>
  <c r="B573" i="14" a="1"/>
  <c r="E47" i="14" a="1"/>
  <c r="G681" i="14" a="1"/>
  <c r="B987" i="14" a="1"/>
  <c r="G1777" i="14" a="1"/>
  <c r="F522" i="14" a="1"/>
  <c r="M957" i="14" a="1"/>
  <c r="A518" i="14" a="1"/>
  <c r="C739" i="14" a="1"/>
  <c r="H1699" i="14" a="1"/>
  <c r="J69" i="14" a="1"/>
  <c r="H643" i="14" a="1"/>
  <c r="N1068" i="14" a="1"/>
  <c r="C1034" i="14" a="1"/>
  <c r="D1924" i="14" a="1"/>
  <c r="M540" i="14" a="1"/>
  <c r="K1032" i="14" a="1"/>
  <c r="B244" i="14" a="1"/>
  <c r="D35" i="14" a="1"/>
  <c r="B1716" i="14" a="1"/>
  <c r="J1049" i="14" a="1"/>
  <c r="A1620" i="14" a="1"/>
  <c r="C535" i="14" a="1"/>
  <c r="K687" i="14" a="1"/>
  <c r="O1077" i="14" a="1"/>
  <c r="G1793" i="14" a="1"/>
  <c r="M1739" i="14" a="1"/>
  <c r="E1417" i="14" a="1"/>
  <c r="K1402" i="14" a="1"/>
  <c r="O1905" i="14" a="1"/>
  <c r="K796" i="14" a="1"/>
  <c r="I897" i="14" a="1"/>
  <c r="C1156" i="14" a="1"/>
  <c r="F1183" i="14" a="1"/>
  <c r="N1234" i="14" a="1"/>
  <c r="O1335" i="14" a="1"/>
  <c r="A1605" i="14" a="1"/>
  <c r="D618" i="14" a="1"/>
  <c r="I1445" i="14" a="1"/>
  <c r="N1596" i="14" a="1"/>
  <c r="D468" i="14" a="1"/>
  <c r="E1375" i="14" a="1"/>
  <c r="J498" i="14" a="1"/>
  <c r="A1919" i="14" a="1"/>
  <c r="I42" i="14" a="1"/>
  <c r="E1810" i="14" a="1"/>
  <c r="N1736" i="14" a="1"/>
  <c r="K1436" i="14" a="1"/>
  <c r="I296" i="14" a="1"/>
  <c r="L1530" i="14" a="1"/>
  <c r="C1738" i="14" a="1"/>
  <c r="B502" i="14" a="1"/>
  <c r="I1590" i="14" a="1"/>
  <c r="E1863" i="14" a="1"/>
  <c r="O1637" i="14" a="1"/>
  <c r="A1317" i="14" a="1"/>
  <c r="C1142" i="14" a="1"/>
  <c r="L549" i="14" a="1"/>
  <c r="F1984" i="14" a="1"/>
  <c r="D189" i="14" a="1"/>
  <c r="N302" i="14" a="1"/>
  <c r="L1679" i="14" a="1"/>
  <c r="J761" i="14" a="1"/>
  <c r="A756" i="14" a="1"/>
  <c r="H720" i="14" a="1"/>
  <c r="I1998" i="14" a="1"/>
  <c r="B1949" i="14" a="1"/>
  <c r="A545" i="14" a="1"/>
  <c r="C1626" i="14" a="1"/>
  <c r="A1211" i="14" a="1"/>
  <c r="J873" i="14" a="1"/>
  <c r="A1954" i="14" a="1"/>
  <c r="O441" i="14" a="1"/>
  <c r="G1194" i="14" a="1"/>
  <c r="M1628" i="14" a="1"/>
  <c r="N411" i="14" a="1"/>
  <c r="H175" i="14" a="1"/>
  <c r="I1939" i="14" a="1"/>
  <c r="O1701" i="14" a="1"/>
  <c r="H1752" i="14" a="1"/>
  <c r="H1627" i="14" a="1"/>
  <c r="K1332" i="14" a="1"/>
  <c r="I762" i="14" a="1"/>
  <c r="I574" i="14" a="1"/>
  <c r="D269" i="14" a="1"/>
  <c r="D1407" i="14" a="1"/>
  <c r="I1215" i="14" a="1"/>
  <c r="C408" i="14" a="1"/>
  <c r="B954" i="14" a="1"/>
  <c r="M1767" i="14" a="1"/>
  <c r="J1094" i="14" a="1"/>
  <c r="L1840" i="14" a="1"/>
  <c r="K173" i="14" a="1"/>
  <c r="D1542" i="14" a="1"/>
  <c r="M838" i="14" a="1"/>
  <c r="D1452" i="14" a="1"/>
  <c r="K152" i="14" a="1"/>
  <c r="A189" i="14" a="1"/>
  <c r="E893" i="14" a="1"/>
  <c r="F98" i="14" a="1"/>
  <c r="D654" i="14" a="1"/>
  <c r="N341" i="14" a="1"/>
  <c r="H1781" i="14" a="1"/>
  <c r="C239" i="14" a="1"/>
  <c r="E763" i="14" a="1"/>
  <c r="M1699" i="14" a="1"/>
  <c r="C1322" i="14" a="1"/>
  <c r="E552" i="14" a="1"/>
  <c r="B1251" i="14" a="1"/>
  <c r="J1989" i="14" a="1"/>
  <c r="A1456" i="14" a="1"/>
  <c r="F218" i="14" a="1"/>
  <c r="J758" i="14" a="1"/>
  <c r="F461" i="14" a="1"/>
  <c r="C1031" i="14" a="1"/>
  <c r="I13" i="14" a="1"/>
  <c r="N1335" i="14" a="1"/>
  <c r="A1261" i="14" a="1"/>
  <c r="H310" i="14" a="1"/>
  <c r="F876" i="14" a="1"/>
  <c r="N328" i="14" a="1"/>
  <c r="L1731" i="14" a="1"/>
  <c r="F1722" i="14" a="1"/>
  <c r="J1666" i="14" a="1"/>
  <c r="B936" i="14" a="1"/>
  <c r="I1174" i="14" a="1"/>
  <c r="O1581" i="14" a="1"/>
  <c r="K841" i="14" a="1"/>
  <c r="C1409" i="14" a="1"/>
  <c r="F71" i="14" a="1"/>
  <c r="K718" i="14" a="1"/>
  <c r="G399" i="14" a="1"/>
  <c r="A777" i="14" a="1"/>
  <c r="D1984" i="14" a="1"/>
  <c r="M232" i="14" a="1"/>
  <c r="B759" i="14" a="1"/>
  <c r="A409" i="14" a="1"/>
  <c r="A1585" i="14" a="1"/>
  <c r="A432" i="14" a="1"/>
  <c r="D1721" i="14" a="1"/>
  <c r="N1292" i="14" a="1"/>
  <c r="K1235" i="14" a="1"/>
  <c r="K665" i="14" a="1"/>
  <c r="E1582" i="14" a="1"/>
  <c r="N1759" i="14" a="1"/>
  <c r="J1977" i="14" a="1"/>
  <c r="M1027" i="14" a="1"/>
  <c r="J734" i="14" a="1"/>
  <c r="K458" i="14" a="1"/>
  <c r="L198" i="14" a="1"/>
  <c r="A1855" i="14" a="1"/>
  <c r="O1813" i="14" a="1"/>
  <c r="D192" i="14" a="1"/>
  <c r="F234" i="14" a="1"/>
  <c r="E1678" i="14" a="1"/>
  <c r="F317" i="14" a="1"/>
  <c r="A1873" i="14" a="1"/>
  <c r="M73" i="14" a="1"/>
  <c r="C977" i="14" a="1"/>
  <c r="E827" i="14" a="1"/>
  <c r="D413" i="14" a="1"/>
  <c r="L654" i="14" a="1"/>
  <c r="M255" i="14" a="1"/>
  <c r="L593" i="14" a="1"/>
  <c r="M486" i="14" a="1"/>
  <c r="C1689" i="14" a="1"/>
  <c r="E1645" i="14" a="1"/>
  <c r="F1513" i="14" a="1"/>
  <c r="E1204" i="14" a="1"/>
  <c r="H174" i="14" a="1"/>
  <c r="A913" i="14" a="1"/>
  <c r="B274" i="14" a="1"/>
  <c r="K1474" i="14" a="1"/>
  <c r="F549" i="14" a="1"/>
  <c r="O711" i="14" a="1"/>
  <c r="C476" i="14" a="1"/>
  <c r="A1238" i="14" a="1"/>
  <c r="K1796" i="14" a="1"/>
  <c r="B1130" i="14" a="1"/>
  <c r="A1820" i="14" a="1"/>
  <c r="N1664" i="14" a="1"/>
  <c r="M1680" i="14" a="1"/>
  <c r="C1310" i="14" a="1"/>
  <c r="G1871" i="14" a="1"/>
  <c r="K1890" i="14" a="1"/>
  <c r="O276" i="14" a="1"/>
  <c r="O1397" i="14" a="1"/>
  <c r="E862" i="14" a="1"/>
  <c r="K1078" i="14" a="1"/>
  <c r="M1197" i="14" a="1"/>
  <c r="O1168" i="14" a="1"/>
  <c r="J1658" i="14" a="1"/>
  <c r="H1177" i="14" a="1"/>
  <c r="M26" i="14" a="1"/>
  <c r="N1325" i="14" a="1"/>
  <c r="O220" i="14" a="1"/>
  <c r="F1674" i="14" a="1"/>
  <c r="M726" i="14" a="1"/>
  <c r="J1816" i="14" a="1"/>
  <c r="F1817" i="14" a="1"/>
  <c r="E202" i="14" a="1"/>
  <c r="J493" i="14" a="1"/>
  <c r="D15" i="14" a="1"/>
  <c r="J405" i="14" a="1"/>
  <c r="H107" i="14" a="1"/>
  <c r="G1584" i="14" a="1"/>
  <c r="K878" i="14" a="1"/>
  <c r="H1032" i="14" a="1"/>
  <c r="E1973" i="14" a="1"/>
  <c r="E536" i="14" a="1"/>
  <c r="B1590" i="14" a="1"/>
  <c r="N1823" i="14" a="1"/>
  <c r="K1341" i="14" a="1"/>
  <c r="N1067" i="14" a="1"/>
  <c r="K1346" i="14" a="1"/>
  <c r="K1192" i="14" a="1"/>
  <c r="I381" i="14" a="1"/>
  <c r="L1911" i="14" a="1"/>
  <c r="D1486" i="14" a="1"/>
  <c r="N1475" i="14" a="1"/>
  <c r="H814" i="14" a="1"/>
  <c r="J1891" i="14" a="1"/>
  <c r="H986" i="14" a="1"/>
  <c r="L1947" i="14" a="1"/>
  <c r="G1018" i="14" a="1"/>
  <c r="L328" i="14" a="1"/>
  <c r="K585" i="14" a="1"/>
  <c r="C1137" i="14" a="1"/>
  <c r="F1093" i="14" a="1"/>
  <c r="B640" i="14" a="1"/>
  <c r="C251" i="14" a="1"/>
  <c r="G1782" i="14" a="1"/>
  <c r="O618" i="14" a="1"/>
  <c r="H103" i="14" a="1"/>
  <c r="C1557" i="14" a="1"/>
  <c r="D1599" i="14" a="1"/>
  <c r="C4" i="14" a="1"/>
  <c r="C269" i="14" a="1"/>
  <c r="H1277" i="14" a="1"/>
  <c r="O240" i="14" a="1"/>
  <c r="C136" i="14" a="1"/>
  <c r="G1034" i="14" a="1"/>
  <c r="E627" i="14" a="1"/>
  <c r="A608" i="14" a="1"/>
  <c r="O1112" i="14" a="1"/>
  <c r="L175" i="14" a="1"/>
  <c r="M1408" i="14" a="1"/>
  <c r="E921" i="14" a="1"/>
  <c r="M859" i="14" a="1"/>
  <c r="N1559" i="14" a="1"/>
  <c r="A1486" i="14" a="1"/>
  <c r="K713" i="14" a="1"/>
  <c r="D733" i="14" a="1"/>
  <c r="O1529" i="14" a="1"/>
  <c r="D582" i="14" a="1"/>
  <c r="K1070" i="14" a="1"/>
  <c r="B1615" i="14" a="1"/>
  <c r="L1158" i="14" a="1"/>
  <c r="E1401" i="14" a="1"/>
  <c r="O1927" i="14" a="1"/>
  <c r="F1854" i="14" a="1"/>
  <c r="J1638" i="14" a="1"/>
  <c r="I1133" i="14" a="1"/>
  <c r="G757" i="14" a="1"/>
  <c r="M1891" i="14" a="1"/>
  <c r="A1959" i="14" a="1"/>
  <c r="G45" i="14" a="1"/>
  <c r="B1469" i="14" a="1"/>
  <c r="M1647" i="14" a="1"/>
  <c r="J1033" i="14" a="1"/>
  <c r="B1631" i="14" a="1"/>
  <c r="D753" i="14" a="1"/>
  <c r="G688" i="14" a="1"/>
  <c r="K189" i="14" a="1"/>
  <c r="B431" i="14" a="1"/>
  <c r="K1344" i="14" a="1"/>
  <c r="I784" i="14" a="1"/>
  <c r="B1509" i="14" a="1"/>
  <c r="N1764" i="14" a="1"/>
  <c r="J59" i="14" a="1"/>
  <c r="E1925" i="14" a="1"/>
  <c r="B1749" i="14" a="1"/>
  <c r="L1133" i="14" a="1"/>
  <c r="F1400" i="14" a="1"/>
  <c r="N1103" i="14" a="1"/>
  <c r="K46" i="14" a="1"/>
  <c r="B474" i="14" a="1"/>
  <c r="E1636" i="14" a="1"/>
  <c r="O662" i="14" a="1"/>
  <c r="L1323" i="14" a="1"/>
  <c r="B1773" i="14" a="1"/>
  <c r="E460" i="14" a="1"/>
  <c r="F232" i="14" a="1"/>
  <c r="K989" i="14" a="1"/>
  <c r="C1550" i="14" a="1"/>
  <c r="F1311" i="14" a="1"/>
  <c r="K341" i="14" a="1"/>
  <c r="D315" i="14" a="1"/>
  <c r="K1126" i="14" a="1"/>
  <c r="E1564" i="14" a="1"/>
  <c r="M1036" i="14" a="1"/>
  <c r="J1222" i="14" a="1"/>
  <c r="J1768" i="14" a="1"/>
  <c r="D328" i="14" a="1"/>
  <c r="M763" i="14" a="1"/>
  <c r="D574" i="14" a="1"/>
  <c r="H10" i="14" a="1"/>
  <c r="B39" i="14" a="1"/>
  <c r="O607" i="14" a="1"/>
  <c r="M1087" i="14" a="1"/>
  <c r="B950" i="14" a="1"/>
  <c r="B1271" i="14" a="1"/>
  <c r="E1614" i="14" a="1"/>
  <c r="N347" i="14" a="1"/>
  <c r="F1359" i="14" a="1"/>
  <c r="C519" i="14" a="1"/>
  <c r="M410" i="14" a="1"/>
  <c r="J1686" i="14" a="1"/>
  <c r="B1489" i="14" a="1"/>
  <c r="G491" i="14" a="1"/>
  <c r="A1840" i="14" a="1"/>
  <c r="J1451" i="14" a="1"/>
  <c r="A1551" i="14" a="1"/>
  <c r="J1391" i="14" a="1"/>
  <c r="K1559" i="14" a="1"/>
  <c r="K1374" i="14" a="1"/>
  <c r="H946" i="14" a="1"/>
  <c r="M1540" i="14" a="1"/>
  <c r="F1471" i="14" a="1"/>
  <c r="H848" i="14" a="1"/>
  <c r="D240" i="14" a="1"/>
  <c r="K388" i="14" a="1"/>
  <c r="E1938" i="14" a="1"/>
  <c r="K1521" i="14" a="1"/>
  <c r="J302" i="14" a="1"/>
  <c r="L750" i="14" a="1"/>
  <c r="L796" i="14" a="1"/>
  <c r="K47" i="14" a="1"/>
  <c r="N1179" i="14" a="1"/>
  <c r="M917" i="14" a="1"/>
  <c r="D526" i="14" a="1"/>
  <c r="G1214" i="14" a="1"/>
  <c r="O1777" i="14" a="1"/>
  <c r="O1778" i="14" a="1"/>
  <c r="H561" i="14" a="1"/>
  <c r="G186" i="14" a="1"/>
  <c r="L1138" i="14" a="1"/>
  <c r="K1208" i="14" a="1"/>
  <c r="J175" i="14" a="1"/>
  <c r="L1120" i="14" a="1"/>
  <c r="B1502" i="14" a="1"/>
  <c r="J1403" i="14" a="1"/>
  <c r="I1132" i="14" a="1"/>
  <c r="L821" i="14" a="1"/>
  <c r="M1970" i="14" a="1"/>
  <c r="L1069" i="14" a="1"/>
  <c r="D268" i="14" a="1"/>
  <c r="E1123" i="14" a="1"/>
  <c r="E1406" i="14" a="1"/>
  <c r="E362" i="14" a="1"/>
  <c r="F887" i="14" a="1"/>
  <c r="G1509" i="14" a="1"/>
  <c r="A500" i="14" a="1"/>
  <c r="F111" i="14" a="1"/>
  <c r="D1162" i="14" a="1"/>
  <c r="J1583" i="14" a="1"/>
  <c r="E595" i="14" a="1"/>
  <c r="E832" i="14" a="1"/>
  <c r="N242" i="14" a="1"/>
  <c r="M1532" i="14" a="1"/>
  <c r="J1490" i="14" a="1"/>
  <c r="N1740" i="14" a="1"/>
  <c r="I473" i="14" a="1"/>
  <c r="M1108" i="14" a="1"/>
  <c r="A1101" i="14" a="1"/>
  <c r="G967" i="14" a="1"/>
  <c r="I1110" i="14" a="1"/>
  <c r="G1259" i="14" a="1"/>
  <c r="I1463" i="14" a="1"/>
  <c r="A958" i="14" a="1"/>
  <c r="B1915" i="14" a="1"/>
  <c r="H1157" i="14" a="1"/>
  <c r="N1376" i="14" a="1"/>
  <c r="M796" i="14" a="1"/>
  <c r="E184" i="14" a="1"/>
  <c r="A1881" i="14" a="1"/>
  <c r="C1707" i="14" a="1"/>
  <c r="D1063" i="14" a="1"/>
  <c r="G1641" i="14" a="1"/>
  <c r="H246" i="14" a="1"/>
  <c r="H1041" i="14" a="1"/>
  <c r="A1968" i="14" a="1"/>
  <c r="B1698" i="14" a="1"/>
  <c r="K32" i="14" a="1"/>
  <c r="K1865" i="14" a="1"/>
  <c r="G204" i="14" a="1"/>
  <c r="D1267" i="14" a="1"/>
  <c r="E1293" i="14" a="1"/>
  <c r="H1791" i="14" a="1"/>
  <c r="M447" i="14" a="1"/>
  <c r="F1261" i="14" a="1"/>
  <c r="C1634" i="14" a="1"/>
  <c r="F1564" i="14" a="1"/>
  <c r="G771" i="14" a="1"/>
  <c r="I1808" i="14" a="1"/>
  <c r="K1876" i="14" a="1"/>
  <c r="G785" i="14" a="1"/>
  <c r="O1084" i="14" a="1"/>
  <c r="O74" i="14" a="1"/>
  <c r="E1882" i="14" a="1"/>
  <c r="O1349" i="14" a="1"/>
  <c r="K248" i="14" a="1"/>
  <c r="F5" i="14" a="1"/>
  <c r="N1717" i="14" a="1"/>
  <c r="A796" i="14" a="1"/>
  <c r="G1010" i="14" a="1"/>
  <c r="B685" i="14" a="1"/>
  <c r="O1939" i="14" a="1"/>
  <c r="G1039" i="14" a="1"/>
  <c r="H372" i="14" a="1"/>
  <c r="I954" i="14" a="1"/>
  <c r="O1953" i="14" a="1"/>
  <c r="N1745" i="14" a="1"/>
  <c r="L146" i="14" a="1"/>
  <c r="I272" i="14" a="1"/>
  <c r="E15" i="14" a="1"/>
  <c r="C1654" i="14" a="1"/>
  <c r="N540" i="14" a="1"/>
  <c r="I1002" i="14" a="1"/>
  <c r="I1825" i="14" a="1"/>
  <c r="I1077" i="14" a="1"/>
  <c r="D879" i="14" a="1"/>
  <c r="C549" i="14" a="1"/>
  <c r="H1381" i="14" a="1"/>
  <c r="M1233" i="14" a="1"/>
  <c r="H1580" i="14" a="1"/>
  <c r="H934" i="14" a="1"/>
  <c r="D1065" i="14" a="1"/>
  <c r="H1804" i="14" a="1"/>
  <c r="L611" i="14" a="1"/>
  <c r="D57" i="14" a="1"/>
  <c r="O1170" i="14" a="1"/>
  <c r="L182" i="14" a="1"/>
  <c r="E1736" i="14" a="1"/>
  <c r="O1616" i="14" a="1"/>
  <c r="B930" i="14" a="1"/>
  <c r="N430" i="14" a="1"/>
  <c r="K1382" i="14" a="1"/>
  <c r="L1515" i="14" a="1"/>
  <c r="K1522" i="14" a="1"/>
  <c r="D700" i="14" a="1"/>
  <c r="A1552" i="14" a="1"/>
  <c r="E981" i="14" a="1"/>
  <c r="F1624" i="14" a="1"/>
  <c r="D1172" i="14" a="1"/>
  <c r="C1105" i="14" a="1"/>
  <c r="G1400" i="14" a="1"/>
  <c r="F1893" i="14" a="1"/>
  <c r="J656" i="14" a="1"/>
  <c r="L563" i="14" a="1"/>
  <c r="E1190" i="14" a="1"/>
  <c r="B99" i="14" a="1"/>
  <c r="E1238" i="14" a="1"/>
  <c r="M596" i="14" a="1"/>
  <c r="D567" i="14" a="1"/>
  <c r="H1611" i="14" a="1"/>
  <c r="M696" i="14" a="1"/>
  <c r="F847" i="14" a="1"/>
  <c r="H1001" i="14" a="1"/>
  <c r="J1135" i="14" a="1"/>
  <c r="I1592" i="14" a="1"/>
  <c r="G1222" i="14" a="1"/>
  <c r="L704" i="14" a="1"/>
  <c r="E1255" i="14" a="1"/>
  <c r="K1162" i="14" a="1"/>
  <c r="C648" i="14" a="1"/>
  <c r="C1720" i="14" a="1"/>
  <c r="H1233" i="14" a="1"/>
  <c r="B1314" i="14" a="1"/>
  <c r="H1316" i="14" a="1"/>
  <c r="F250" i="14" a="1"/>
  <c r="N378" i="14" a="1"/>
  <c r="E85" i="14" a="1"/>
  <c r="F999" i="14" a="1"/>
  <c r="D1064" i="14" a="1"/>
  <c r="F1071" i="14" a="1"/>
  <c r="M1610" i="14" a="1"/>
  <c r="B1218" i="14" a="1"/>
  <c r="I345" i="14" a="1"/>
  <c r="H962" i="14" a="1"/>
  <c r="H900" i="14" a="1"/>
  <c r="O1432" i="14" a="1"/>
  <c r="K656" i="14" a="1"/>
  <c r="B1196" i="14" a="1"/>
  <c r="G474" i="14" a="1"/>
  <c r="F1581" i="14" a="1"/>
  <c r="I452" i="14" a="1"/>
  <c r="N399" i="14" a="1"/>
  <c r="B910" i="14" a="1"/>
  <c r="G1129" i="14" a="1"/>
  <c r="L1191" i="14" a="1"/>
  <c r="F1985" i="14" a="1"/>
  <c r="J913" i="14" a="1"/>
  <c r="D1184" i="14" a="1"/>
  <c r="A208" i="14" a="1"/>
  <c r="J1366" i="14" a="1"/>
  <c r="E508" i="14" a="1"/>
  <c r="G1322" i="14" a="1"/>
  <c r="C46" i="14" a="1"/>
  <c r="I1980" i="14" a="1"/>
  <c r="O735" i="14" a="1"/>
  <c r="H714" i="14" a="1"/>
  <c r="C546" i="14" a="1"/>
  <c r="M87" i="14" a="1"/>
  <c r="N1261" i="14" a="1"/>
  <c r="C1196" i="14" a="1"/>
  <c r="D1209" i="14" a="1"/>
  <c r="I1676" i="14" a="1"/>
  <c r="B1772" i="14" a="1"/>
  <c r="A230" i="14" a="1"/>
  <c r="K478" i="14" a="1"/>
  <c r="E1598" i="14" a="1"/>
  <c r="J1805" i="14" a="1"/>
  <c r="I868" i="14" a="1"/>
  <c r="O853" i="14" a="1"/>
  <c r="H223" i="14" a="1"/>
  <c r="F1748" i="14" a="1"/>
  <c r="J1152" i="14" a="1"/>
  <c r="D1881" i="14" a="1"/>
  <c r="M485" i="14" a="1"/>
  <c r="J1844" i="14" a="1"/>
  <c r="F1031" i="14" a="1"/>
  <c r="D869" i="14" a="1"/>
  <c r="F1333" i="14" a="1"/>
  <c r="G1576" i="14" a="1"/>
  <c r="J502" i="14" a="1"/>
  <c r="L835" i="14" a="1"/>
  <c r="O1498" i="14" a="1"/>
  <c r="I217" i="14" a="1"/>
  <c r="D949" i="14" a="1"/>
  <c r="H1810" i="14" a="1"/>
  <c r="F118" i="14" a="1"/>
  <c r="N926" i="14" a="1"/>
  <c r="K330" i="14" a="1"/>
  <c r="G296" i="14" a="1"/>
  <c r="A394" i="14" a="1"/>
  <c r="C1055" i="14" a="1"/>
  <c r="M1748" i="14" a="1"/>
  <c r="E1442" i="14" a="1"/>
  <c r="L795" i="14" a="1"/>
  <c r="N1880" i="14" a="1"/>
  <c r="J384" i="14" a="1"/>
  <c r="G1216" i="14" a="1"/>
  <c r="K1770" i="14" a="1"/>
  <c r="M769" i="14" a="1"/>
  <c r="B623" i="14" a="1"/>
  <c r="I385" i="14" a="1"/>
  <c r="L582" i="14" a="1"/>
  <c r="C1164" i="14" a="1"/>
  <c r="I201" i="14" a="1"/>
  <c r="K1200" i="14" a="1"/>
  <c r="O557" i="14" a="1"/>
  <c r="J1216" i="14" a="1"/>
  <c r="B1112" i="14" a="1"/>
  <c r="E1036" i="14" a="1"/>
  <c r="M1761" i="14" a="1"/>
  <c r="J1129" i="14" a="1"/>
  <c r="O1394" i="14" a="1"/>
  <c r="L720" i="14" a="1"/>
  <c r="J1203" i="14" a="1"/>
  <c r="M1001" i="14" a="1"/>
  <c r="N46" i="14" a="1"/>
  <c r="I513" i="14" a="1"/>
  <c r="G1379" i="14" a="1"/>
  <c r="L680" i="14" a="1"/>
  <c r="N534" i="14" a="1"/>
  <c r="E431" i="14" a="1"/>
  <c r="G978" i="14" a="1"/>
  <c r="L34" i="14" a="1"/>
  <c r="D137" i="14" a="1"/>
  <c r="J456" i="14" a="1"/>
  <c r="K666" i="14" a="1"/>
  <c r="N664" i="14" a="1"/>
  <c r="O723" i="14" a="1"/>
  <c r="C1945" i="14" a="1"/>
  <c r="M1423" i="14" a="1"/>
  <c r="N1563" i="14" a="1"/>
  <c r="G654" i="14" a="1"/>
  <c r="H252" i="14" a="1"/>
  <c r="C1942" i="14" a="1"/>
  <c r="B1485" i="14" a="1"/>
  <c r="F170" i="14" a="1"/>
  <c r="L509" i="14" a="1"/>
  <c r="D1204" i="14" a="1"/>
  <c r="N1768" i="14" a="1"/>
  <c r="O1189" i="14" a="1"/>
  <c r="C894" i="14" a="1"/>
  <c r="E281" i="14" a="1"/>
  <c r="N1047" i="14" a="1"/>
  <c r="J1945" i="14" a="1"/>
  <c r="H645" i="14" a="1"/>
  <c r="O1866" i="14" a="1"/>
  <c r="J317" i="14" a="1"/>
  <c r="G935" i="14" a="1"/>
  <c r="F957" i="14" a="1"/>
  <c r="D1503" i="14" a="1"/>
  <c r="F214" i="14" a="1"/>
  <c r="G1036" i="14" a="1"/>
  <c r="B902" i="14" a="1"/>
  <c r="E1301" i="14" a="1"/>
  <c r="H1387" i="14" a="1"/>
  <c r="N260" i="14" a="1"/>
  <c r="O679" i="14" a="1"/>
  <c r="N1039" i="14" a="1"/>
  <c r="K1886" i="14" a="1"/>
  <c r="G1182" i="14" a="1"/>
  <c r="N1953" i="14" a="1"/>
  <c r="N670" i="14" a="1"/>
  <c r="O1171" i="14" a="1"/>
  <c r="C1151" i="14" a="1"/>
  <c r="A1473" i="14" a="1"/>
  <c r="L417" i="14" a="1"/>
  <c r="E1018" i="14" a="1"/>
  <c r="G1387" i="14" a="1"/>
  <c r="E73" i="14" a="1"/>
  <c r="M1359" i="14" a="1"/>
  <c r="C50" i="14" a="1"/>
  <c r="O1996" i="14" a="1"/>
  <c r="G710" i="14" a="1"/>
  <c r="N473" i="14" a="1"/>
  <c r="B1258" i="14" a="1"/>
  <c r="B752" i="14" a="1"/>
  <c r="O1644" i="14" a="1"/>
  <c r="C566" i="14" a="1"/>
  <c r="A825" i="14" a="1"/>
  <c r="F827" i="14" a="1"/>
  <c r="K280" i="14" a="1"/>
  <c r="E1682" i="14" a="1"/>
  <c r="A1818" i="14" a="1"/>
  <c r="G1031" i="14" a="1"/>
  <c r="B421" i="14" a="1"/>
  <c r="H1129" i="14" a="1"/>
  <c r="I1906" i="14" a="1"/>
  <c r="E1243" i="14" a="1"/>
  <c r="A1465" i="14" a="1"/>
  <c r="F1225" i="14" a="1"/>
  <c r="D1627" i="14" a="1"/>
  <c r="E1972" i="14" a="1"/>
  <c r="I198" i="14" a="1"/>
  <c r="D1859" i="14" a="1"/>
  <c r="C1197" i="14" a="1"/>
  <c r="F1095" i="14" a="1"/>
  <c r="L1412" i="14" a="1"/>
  <c r="J1455" i="14" a="1"/>
  <c r="F1749" i="14" a="1"/>
  <c r="J1309" i="14" a="1"/>
  <c r="A1935" i="14" a="1"/>
  <c r="D1592" i="14" a="1"/>
  <c r="E1537" i="14" a="1"/>
  <c r="B439" i="14" a="1"/>
  <c r="C802" i="14" a="1"/>
  <c r="A475" i="14" a="1"/>
  <c r="M1467" i="14" a="1"/>
  <c r="B805" i="14" a="1"/>
  <c r="N501" i="14" a="1"/>
  <c r="J1982" i="14" a="1"/>
  <c r="H300" i="14" a="1"/>
  <c r="L949" i="14" a="1"/>
  <c r="D1865" i="14" a="1"/>
  <c r="H1488" i="14" a="1"/>
  <c r="B1183" i="14" a="1"/>
  <c r="B1945" i="14" a="1"/>
  <c r="A174" i="14" a="1"/>
  <c r="N103" i="14" a="1"/>
  <c r="N1946" i="14" a="1"/>
  <c r="O177" i="14" a="1"/>
  <c r="O1182" i="14" a="1"/>
  <c r="D810" i="14" a="1"/>
  <c r="C559" i="14" a="1"/>
  <c r="C655" i="14" a="1"/>
  <c r="A437" i="14" a="1"/>
  <c r="G311" i="14" a="1"/>
  <c r="C924" i="14" a="1"/>
  <c r="J1185" i="14" a="1"/>
  <c r="E1849" i="14" a="1"/>
  <c r="G899" i="14" a="1"/>
  <c r="J936" i="14" a="1"/>
  <c r="A841" i="14" a="1"/>
  <c r="K1531" i="14" a="1"/>
  <c r="C429" i="14" a="1"/>
  <c r="N1831" i="14" a="1"/>
  <c r="B1254" i="14" a="1"/>
  <c r="O598" i="14" a="1"/>
  <c r="G461" i="14" a="1"/>
  <c r="H1768" i="14" a="1"/>
  <c r="C1221" i="14" a="1"/>
  <c r="M1331" i="14" a="1"/>
  <c r="C664" i="14" a="1"/>
  <c r="J625" i="14" a="1"/>
  <c r="E1205" i="14" a="1"/>
  <c r="M1830" i="14" a="1"/>
  <c r="N1713" i="14" a="1"/>
  <c r="I699" i="14" a="1"/>
  <c r="D1054" i="14" a="1"/>
  <c r="L497" i="14" a="1"/>
  <c r="M211" i="14" a="1"/>
  <c r="J1574" i="14" a="1"/>
  <c r="O677" i="14" a="1"/>
  <c r="B1319" i="14" a="1"/>
  <c r="L94" i="14" a="1"/>
  <c r="H1285" i="14" a="1"/>
  <c r="F1938" i="14" a="1"/>
  <c r="I1349" i="14" a="1"/>
  <c r="J1484" i="14" a="1"/>
  <c r="O1265" i="14" a="1"/>
  <c r="I651" i="14" a="1"/>
  <c r="C841" i="14" a="1"/>
  <c r="L228" i="14" a="1"/>
  <c r="A838" i="14" a="1"/>
  <c r="A793" i="14" a="1"/>
  <c r="F105" i="14" a="1"/>
  <c r="M983" i="14" a="1"/>
  <c r="F470" i="14" a="1"/>
  <c r="G1487" i="14" a="1"/>
  <c r="K1198" i="14" a="1"/>
  <c r="K843" i="14" a="1"/>
  <c r="C1724" i="14" a="1"/>
  <c r="D1104" i="14" a="1"/>
  <c r="F1097" i="14" a="1"/>
  <c r="O513" i="14" a="1"/>
  <c r="O1041" i="14" a="1"/>
  <c r="B144" i="14" a="1"/>
  <c r="K144" i="14" a="1"/>
  <c r="O1971" i="14" a="1"/>
  <c r="E500" i="14" a="1"/>
  <c r="H716" i="14" a="1"/>
  <c r="I1040" i="14" a="1"/>
  <c r="D628" i="14" a="1"/>
  <c r="M1943" i="14" a="1"/>
  <c r="O555" i="14" a="1"/>
  <c r="I950" i="14" a="1"/>
  <c r="C1868" i="14" a="1"/>
  <c r="H224" i="14" a="1"/>
  <c r="J1677" i="14" a="1"/>
  <c r="I207" i="14" a="1"/>
  <c r="N429" i="14" a="1"/>
  <c r="O724" i="14" a="1"/>
  <c r="L1009" i="14" a="1"/>
  <c r="M1544" i="14" a="1"/>
  <c r="M804" i="14" a="1"/>
  <c r="K972" i="14" a="1"/>
  <c r="E999" i="14" a="1"/>
  <c r="O1979" i="14" a="1"/>
  <c r="N815" i="14" a="1"/>
  <c r="A234" i="14" a="1"/>
  <c r="K1001" i="14" a="1"/>
  <c r="O85" i="14" a="1"/>
  <c r="L1509" i="14" a="1"/>
  <c r="K963" i="14" a="1"/>
  <c r="O1099" i="14" a="1"/>
  <c r="K141" i="14" a="1"/>
  <c r="I1660" i="14" a="1"/>
  <c r="N1700" i="14" a="1"/>
  <c r="F1739" i="14" a="1"/>
  <c r="B940" i="14" a="1"/>
  <c r="A1914" i="14" a="1"/>
  <c r="F209" i="14" a="1"/>
  <c r="C354" i="14" a="1"/>
  <c r="A1823" i="14" a="1"/>
  <c r="M1419" i="14" a="1"/>
  <c r="K1511" i="14" a="1"/>
  <c r="E175" i="14" a="1"/>
  <c r="B1727" i="14" a="1"/>
  <c r="N618" i="14" a="1"/>
  <c r="D1793" i="14" a="1"/>
  <c r="M475" i="14" a="1"/>
  <c r="G216" i="14" a="1"/>
  <c r="D1075" i="14" a="1"/>
  <c r="A1895" i="14" a="1"/>
  <c r="C542" i="14" a="1"/>
  <c r="F1628" i="14" a="1"/>
  <c r="K1634" i="14" a="1"/>
  <c r="G518" i="14" a="1"/>
  <c r="J1770" i="14" a="1"/>
  <c r="F1989" i="14" a="1"/>
  <c r="K1434" i="14" a="1"/>
  <c r="B1678" i="14" a="1"/>
  <c r="B503" i="14" a="1"/>
  <c r="I1817" i="14" a="1"/>
  <c r="A1945" i="14" a="1"/>
  <c r="N683" i="14" a="1"/>
  <c r="H1140" i="14" a="1"/>
  <c r="C1534" i="14" a="1"/>
  <c r="B883" i="14" a="1"/>
  <c r="D1158" i="14" a="1"/>
  <c r="I569" i="14" a="1"/>
  <c r="G574" i="14" a="1"/>
  <c r="J937" i="14" a="1"/>
  <c r="F400" i="14" a="1"/>
  <c r="B1142" i="14" a="1"/>
  <c r="N1141" i="14" a="1"/>
  <c r="J291" i="14" a="1"/>
  <c r="G1328" i="14" a="1"/>
  <c r="M1575" i="14" a="1"/>
  <c r="M442" i="14" a="1"/>
  <c r="K129" i="14" a="1"/>
  <c r="N550" i="14" a="1"/>
  <c r="L1268" i="14" a="1"/>
  <c r="C1765" i="14" a="1"/>
  <c r="F710" i="14" a="1"/>
  <c r="A1306" i="14" a="1"/>
  <c r="M1485" i="14" a="1"/>
  <c r="B886" i="14" a="1"/>
  <c r="F763" i="14" a="1"/>
  <c r="N1312" i="14" a="1"/>
  <c r="A672" i="14" a="1"/>
  <c r="K1647" i="14" a="1"/>
  <c r="F1593" i="14" a="1"/>
  <c r="D26" i="14" a="1"/>
  <c r="E1501" i="14" a="1"/>
  <c r="K1316" i="14" a="1"/>
  <c r="I17" i="14" a="1"/>
  <c r="A1475" i="14" a="1"/>
  <c r="B1562" i="14" a="1"/>
  <c r="L1595" i="14" a="1"/>
  <c r="B169" i="14" a="1"/>
  <c r="I254" i="14" a="1"/>
  <c r="N1624" i="14" a="1"/>
  <c r="H992" i="14" a="1"/>
  <c r="N506" i="14" a="1"/>
  <c r="D1895" i="14" a="1"/>
  <c r="H1455" i="14" a="1"/>
  <c r="O931" i="14" a="1"/>
  <c r="E21" i="14" a="1"/>
  <c r="L700" i="14" a="1"/>
  <c r="I1965" i="14" a="1"/>
  <c r="C183" i="14" a="1"/>
  <c r="E962" i="14" a="1"/>
  <c r="K418" i="14" a="1"/>
  <c r="H1342" i="14" a="1"/>
  <c r="N1279" i="14" a="1"/>
  <c r="M993" i="14" a="1"/>
  <c r="F344" i="14" a="1"/>
  <c r="J989" i="14" a="1"/>
  <c r="C459" i="14" a="1"/>
  <c r="E663" i="14" a="1"/>
  <c r="G1423" i="14" a="1"/>
  <c r="A348" i="14" a="1"/>
  <c r="M642" i="14" a="1"/>
  <c r="L364" i="14" a="1"/>
  <c r="J1595" i="14" a="1"/>
  <c r="G1206" i="14" a="1"/>
  <c r="D1553" i="14" a="1"/>
  <c r="H108" i="14" a="1"/>
  <c r="L1485" i="14" a="1"/>
  <c r="K1777" i="14" a="1"/>
  <c r="J323" i="14" a="1"/>
  <c r="L420" i="14" a="1"/>
  <c r="F1847" i="14" a="1"/>
  <c r="E800" i="14" a="1"/>
  <c r="N121" i="14" a="1"/>
  <c r="D694" i="14" a="1"/>
  <c r="H1499" i="14" a="1"/>
  <c r="N671" i="14" a="1"/>
  <c r="J860" i="14" a="1"/>
  <c r="B1147" i="14" a="1"/>
  <c r="K868" i="14" a="1"/>
  <c r="H267" i="14" a="1"/>
  <c r="M676" i="14" a="1"/>
  <c r="N610" i="14" a="1"/>
  <c r="F747" i="14" a="1"/>
  <c r="H1301" i="14" a="1"/>
  <c r="K673" i="14" a="1"/>
  <c r="M1255" i="14" a="1"/>
  <c r="O1614" i="14" a="1"/>
  <c r="F1940" i="14" a="1"/>
  <c r="A1907" i="14" a="1"/>
  <c r="G44" i="14" a="1"/>
  <c r="B1513" i="14" a="1"/>
  <c r="J1970" i="14" a="1"/>
  <c r="C1741" i="14" a="1"/>
  <c r="F1164" i="14" a="1"/>
  <c r="K926" i="14" a="1"/>
  <c r="D1203" i="14" a="1"/>
  <c r="C1602" i="14" a="1"/>
  <c r="K1744" i="14" a="1"/>
  <c r="I1231" i="14" a="1"/>
  <c r="M1477" i="14" a="1"/>
  <c r="L1492" i="14" a="1"/>
  <c r="D1236" i="14" a="1"/>
  <c r="J1253" i="14" a="1"/>
  <c r="K1018" i="14" a="1"/>
  <c r="C257" i="14" a="1"/>
  <c r="C621" i="14" a="1"/>
  <c r="K808" i="14" a="1"/>
  <c r="L1986" i="14" a="1"/>
  <c r="O1486" i="14" a="1"/>
  <c r="A160" i="14" a="1"/>
  <c r="L515" i="14" a="1"/>
  <c r="E1209" i="14" a="1"/>
  <c r="C1249" i="14" a="1"/>
  <c r="E1752" i="14" a="1"/>
  <c r="I813" i="14" a="1"/>
  <c r="O94" i="14" a="1"/>
  <c r="J1670" i="14" a="1"/>
  <c r="J1160" i="14" a="1"/>
  <c r="J110" i="14" a="1"/>
  <c r="H188" i="14" a="1"/>
  <c r="E1551" i="14" a="1"/>
  <c r="O13" i="14" a="1"/>
  <c r="D1744" i="14" a="1"/>
  <c r="B868" i="14" a="1"/>
  <c r="K1689" i="14" a="1"/>
  <c r="I458" i="14" a="1"/>
  <c r="O611" i="14" a="1"/>
  <c r="H665" i="14" a="1"/>
  <c r="J1077" i="14" a="1"/>
  <c r="O224" i="14" a="1"/>
  <c r="B783" i="14" a="1"/>
  <c r="H1635" i="14" a="1"/>
  <c r="E1006" i="14" a="1"/>
  <c r="D144" i="14" a="1"/>
  <c r="C1932" i="14" a="1"/>
  <c r="J1466" i="14" a="1"/>
  <c r="I1288" i="14" a="1"/>
  <c r="D479" i="14" a="1"/>
  <c r="B77" i="14" a="1"/>
  <c r="B1153" i="14" a="1"/>
  <c r="J288" i="14" a="1"/>
  <c r="M622" i="14" a="1"/>
  <c r="I1092" i="14" a="1"/>
  <c r="A1252" i="14" a="1"/>
  <c r="A269" i="14" a="1"/>
  <c r="F1324" i="14" a="1"/>
  <c r="D939" i="14" a="1"/>
  <c r="M1156" i="14" a="1"/>
  <c r="D1923" i="14" a="1"/>
  <c r="C931" i="14" a="1"/>
  <c r="J1567" i="14" a="1"/>
  <c r="M624" i="14" a="1"/>
  <c r="O718" i="14" a="1"/>
  <c r="D1005" i="14" a="1"/>
  <c r="D487" i="14" a="1"/>
  <c r="B159" i="14" a="1"/>
  <c r="K1025" i="14" a="1"/>
  <c r="N731" i="14" a="1"/>
  <c r="M1752" i="14" a="1"/>
  <c r="D910" i="14" a="1"/>
  <c r="H648" i="14" a="1"/>
  <c r="I1645" i="14" a="1"/>
  <c r="A636" i="14" a="1"/>
  <c r="D407" i="14" a="1"/>
  <c r="G1300" i="14" a="1"/>
  <c r="B1825" i="14" a="1"/>
  <c r="D1839" i="14" a="1"/>
  <c r="C1580" i="14" a="1"/>
  <c r="G758" i="14" a="1"/>
  <c r="D152" i="14" a="1"/>
  <c r="N1653" i="14" a="1"/>
  <c r="G729" i="14" a="1"/>
  <c r="F622" i="14" a="1"/>
  <c r="C1526" i="14" a="1"/>
  <c r="I1580" i="14" a="1"/>
  <c r="B1328" i="14" a="1"/>
  <c r="I379" i="14" a="1"/>
  <c r="N822" i="14" a="1"/>
  <c r="A312" i="14" a="1"/>
  <c r="C727" i="14" a="1"/>
  <c r="A1732" i="14" a="1"/>
  <c r="G553" i="14" a="1"/>
  <c r="G1618" i="14" a="1"/>
  <c r="N798" i="14" a="1"/>
  <c r="G486" i="14" a="1"/>
  <c r="N1792" i="14" a="1"/>
  <c r="N1482" i="14" a="1"/>
  <c r="L1186" i="14" a="1"/>
  <c r="I302" i="14" a="1"/>
  <c r="J927" i="14" a="1"/>
  <c r="D1616" i="14" a="1"/>
  <c r="H1219" i="14" a="1"/>
  <c r="G1715" i="14" a="1"/>
  <c r="E1087" i="14" a="1"/>
  <c r="G592" i="14" a="1"/>
  <c r="B1457" i="14" a="1"/>
  <c r="B1711" i="14" a="1"/>
  <c r="M897" i="14" a="1"/>
  <c r="L928" i="14" a="1"/>
  <c r="O863" i="14" a="1"/>
  <c r="B1782" i="14" a="1"/>
  <c r="O230" i="14" a="1"/>
  <c r="A696" i="14" a="1"/>
  <c r="J1431" i="14" a="1"/>
  <c r="B217" i="14" a="1"/>
  <c r="O148" i="14" a="1"/>
  <c r="D342" i="14" a="1"/>
  <c r="K1195" i="14" a="1"/>
  <c r="O1294" i="14" a="1"/>
  <c r="L836" i="14" a="1"/>
  <c r="B589" i="14" a="1"/>
  <c r="C747" i="14" a="1"/>
  <c r="H1889" i="14" a="1"/>
  <c r="C452" i="14" a="1"/>
  <c r="I1542" i="14" a="1"/>
  <c r="D1185" i="14" a="1"/>
  <c r="N136" i="14" a="1"/>
  <c r="A571" i="14" a="1"/>
  <c r="J422" i="14" a="1"/>
  <c r="K1585" i="14" a="1"/>
  <c r="N1871" i="14" a="1"/>
  <c r="D1121" i="14" a="1"/>
  <c r="O549" i="14" a="1"/>
  <c r="O52" i="14" a="1"/>
  <c r="J765" i="14" a="1"/>
  <c r="A784" i="14" a="1"/>
  <c r="O328" i="14" a="1"/>
  <c r="L912" i="14" a="1"/>
  <c r="E1527" i="14" a="1"/>
  <c r="K1024" i="14" a="1"/>
  <c r="M627" i="14" a="1"/>
  <c r="E776" i="14" a="1"/>
  <c r="J1728" i="14" a="1"/>
  <c r="D1711" i="14" a="1"/>
  <c r="N602" i="14" a="1"/>
  <c r="F206" i="14" a="1"/>
  <c r="M616" i="14" a="1"/>
  <c r="G454" i="14" a="1"/>
  <c r="D1164" i="14" a="1"/>
  <c r="L267" i="14" a="1"/>
  <c r="H1231" i="14" a="1"/>
  <c r="M1371" i="14" a="1"/>
  <c r="O1025" i="14" a="1"/>
  <c r="H452" i="14" a="1"/>
  <c r="J671" i="14" a="1"/>
  <c r="M112" i="14" a="1"/>
  <c r="J666" i="14" a="1"/>
  <c r="D1478" i="14" a="1"/>
  <c r="G1946" i="14" a="1"/>
  <c r="A1171" i="14" a="1"/>
  <c r="A1236" i="14" a="1"/>
  <c r="C115" i="14" a="1"/>
  <c r="H858" i="14" a="1"/>
  <c r="H1650" i="14" a="1"/>
  <c r="K583" i="14" a="1"/>
  <c r="J1230" i="14" a="1"/>
  <c r="O881" i="14" a="1"/>
  <c r="K887" i="14" a="1"/>
  <c r="I1575" i="14" a="1"/>
  <c r="A1115" i="14" a="1"/>
  <c r="I657" i="14" a="1"/>
  <c r="I204" i="14" a="1"/>
  <c r="B661" i="14" a="1"/>
  <c r="D1763" i="14" a="1"/>
  <c r="I1345" i="14" a="1"/>
  <c r="B1872" i="14" a="1"/>
  <c r="E1898" i="14" a="1"/>
  <c r="G1838" i="14" a="1"/>
  <c r="K788" i="14" a="1"/>
  <c r="H1107" i="14" a="1"/>
  <c r="F201" i="14" a="1"/>
  <c r="C372" i="14" a="1"/>
  <c r="H870" i="14" a="1"/>
  <c r="N1437" i="14" a="1"/>
  <c r="D1642" i="14" a="1"/>
  <c r="H74" i="14" a="1"/>
  <c r="F853" i="14" a="1"/>
  <c r="B1240" i="14" a="1"/>
  <c r="G1737" i="14" a="1"/>
  <c r="B526" i="14" a="1"/>
  <c r="M836" i="14" a="1"/>
  <c r="D702" i="14" a="1"/>
  <c r="A738" i="14" a="1"/>
  <c r="M773" i="14" a="1"/>
  <c r="L325" i="14" a="1"/>
  <c r="B1564" i="14" a="1"/>
  <c r="I655" i="14" a="1"/>
  <c r="E653" i="14" a="1"/>
  <c r="J1377" i="14" a="1"/>
  <c r="C932" i="14" a="1"/>
  <c r="M1448" i="14" a="1"/>
  <c r="H895" i="14" a="1"/>
  <c r="N852" i="14" a="1"/>
  <c r="J1693" i="14" a="1"/>
  <c r="K1566" i="14" a="1"/>
  <c r="A1530" i="14" a="1"/>
  <c r="C1873" i="14" a="1"/>
  <c r="J728" i="14" a="1"/>
  <c r="D120" i="14" a="1"/>
  <c r="J409" i="14" a="1"/>
  <c r="D502" i="14" a="1"/>
  <c r="O1042" i="14" a="1"/>
  <c r="N916" i="14" a="1"/>
  <c r="H44" i="14" a="1"/>
  <c r="F1859" i="14" a="1"/>
  <c r="C539" i="14" a="1"/>
  <c r="F69" i="14" a="1"/>
  <c r="M1643" i="14" a="1"/>
  <c r="K1112" i="14" a="1"/>
  <c r="I1874" i="14" a="1"/>
  <c r="L686" i="14" a="1"/>
  <c r="L1874" i="14" a="1"/>
  <c r="G85" i="14" a="1"/>
  <c r="E794" i="14" a="1"/>
  <c r="J42" i="14" a="1"/>
  <c r="F1876" i="14" a="1"/>
  <c r="H39" i="14" a="1"/>
  <c r="O1485" i="14" a="1"/>
  <c r="H993" i="14" a="1"/>
  <c r="N1799" i="14" a="1"/>
  <c r="C276" i="14" a="1"/>
  <c r="J1701" i="14" a="1"/>
  <c r="A550" i="14" a="1"/>
  <c r="O1964" i="14" a="1"/>
  <c r="H502" i="14" a="1"/>
  <c r="C1966" i="14" a="1"/>
  <c r="F301" i="14" a="1"/>
  <c r="H919" i="14" a="1"/>
  <c r="K1894" i="14" a="1"/>
  <c r="E1860" i="14" a="1"/>
  <c r="F1378" i="14" a="1"/>
  <c r="H1927" i="14" a="1"/>
  <c r="M531" i="14" a="1"/>
  <c r="E753" i="14" a="1"/>
  <c r="C1582" i="14" a="1"/>
  <c r="B1482" i="14" a="1"/>
  <c r="F1296" i="14" a="1"/>
  <c r="F1901" i="14" a="1"/>
  <c r="B1451" i="14" a="1"/>
  <c r="A1309" i="14" a="1"/>
  <c r="K1825" i="14" a="1"/>
  <c r="E1941" i="14" a="1"/>
  <c r="G1512" i="14" a="1"/>
  <c r="F784" i="14" a="1"/>
  <c r="E539" i="14" a="1"/>
  <c r="C1427" i="14" a="1"/>
  <c r="I896" i="14" a="1"/>
  <c r="C162" i="14" a="1"/>
  <c r="B283" i="14" a="1"/>
  <c r="K37" i="14" a="1"/>
  <c r="I1074" i="14" a="1"/>
  <c r="N1177" i="14" a="1"/>
  <c r="A1204" i="14" a="1"/>
  <c r="N227" i="14" a="1"/>
  <c r="O193" i="14" a="1"/>
  <c r="C101" i="14" a="1"/>
  <c r="N616" i="14" a="1"/>
  <c r="J1839" i="14" a="1"/>
  <c r="G843" i="14" a="1"/>
  <c r="C1450" i="14" a="1"/>
  <c r="E1841" i="14" a="1"/>
  <c r="C301" i="14" a="1"/>
  <c r="I886" i="14" a="1"/>
  <c r="A733" i="14" a="1"/>
  <c r="N1934" i="14" a="1"/>
  <c r="H322" i="14" a="1"/>
  <c r="E1821" i="14" a="1"/>
  <c r="C952" i="14" a="1"/>
  <c r="D249" i="14" a="1"/>
  <c r="A1333" i="14" a="1"/>
  <c r="I558" i="14" a="1"/>
  <c r="D250" i="14" a="1"/>
  <c r="B6" i="14" a="1"/>
  <c r="C1600" i="14" a="1"/>
  <c r="M1311" i="14" a="1"/>
  <c r="D539" i="14" a="1"/>
  <c r="E1990" i="14" a="1"/>
  <c r="L1338" i="14" a="1"/>
  <c r="N603" i="14" a="1"/>
  <c r="F780" i="14" a="1"/>
  <c r="A16" i="14" a="1"/>
  <c r="I1557" i="14" a="1"/>
  <c r="I1090" i="14" a="1"/>
  <c r="I197" i="14" a="1"/>
  <c r="M1746" i="14" a="1"/>
  <c r="H23" i="14" a="1"/>
  <c r="E844" i="14" a="1"/>
  <c r="L338" i="14" a="1"/>
  <c r="E896" i="14" a="1"/>
  <c r="L1677" i="14" a="1"/>
  <c r="C1617" i="14" a="1"/>
  <c r="B1505" i="14" a="1"/>
  <c r="J1722" i="14" a="1"/>
  <c r="A430" i="14" a="1"/>
  <c r="D1612" i="14" a="1"/>
  <c r="L1249" i="14" a="1"/>
  <c r="E1042" i="14" a="1"/>
  <c r="D524" i="14" a="1"/>
  <c r="M37" i="14" a="1"/>
  <c r="J828" i="14" a="1"/>
  <c r="F1554" i="14" a="1"/>
  <c r="A1192" i="14" a="1"/>
  <c r="O299" i="14" a="1"/>
  <c r="G70" i="14" a="1"/>
  <c r="B491" i="14" a="1"/>
  <c r="G1926" i="14" a="1"/>
  <c r="A1676" i="14" a="1"/>
  <c r="F921" i="14" a="1"/>
  <c r="G1047" i="14" a="1"/>
  <c r="B1103" i="14" a="1"/>
  <c r="B775" i="14" a="1"/>
  <c r="J1000" i="14" a="1"/>
  <c r="C1612" i="14" a="1"/>
  <c r="L1410" i="14" a="1"/>
  <c r="H1492" i="14" a="1"/>
  <c r="D1090" i="14" a="1"/>
  <c r="D1186" i="14" a="1"/>
  <c r="G1037" i="14" a="1"/>
  <c r="H301" i="14" a="1"/>
  <c r="E917" i="14" a="1"/>
  <c r="C1056" i="14" a="1"/>
  <c r="A634" i="14" a="1"/>
  <c r="H379" i="14" a="1"/>
  <c r="B1624" i="14" a="1"/>
  <c r="D855" i="14" a="1"/>
  <c r="M230" i="14" a="1"/>
  <c r="O1936" i="14" a="1"/>
  <c r="L1696" i="14" a="1"/>
  <c r="O532" i="14" a="1"/>
  <c r="J599" i="14" a="1"/>
  <c r="D208" i="14" a="1"/>
  <c r="N686" i="14" a="1"/>
  <c r="O486" i="14" a="1"/>
  <c r="L465" i="14" a="1"/>
  <c r="D267" i="14" a="1"/>
  <c r="A1074" i="14" a="1"/>
  <c r="K1666" i="14" a="1"/>
  <c r="C644" i="14" a="1"/>
  <c r="J139" i="14" a="1"/>
  <c r="H1585" i="14" a="1"/>
  <c r="L1456" i="14" a="1"/>
  <c r="O651" i="14" a="1"/>
  <c r="I1715" i="14" a="1"/>
  <c r="J816" i="14" a="1"/>
  <c r="K939" i="14" a="1"/>
  <c r="L40" i="14" a="1"/>
  <c r="C184" i="14" a="1"/>
  <c r="I1458" i="14" a="1"/>
  <c r="F1517" i="14" a="1"/>
  <c r="H1447" i="14" a="1"/>
  <c r="J1951" i="14" a="1"/>
  <c r="C1025" i="14" a="1"/>
  <c r="G1803" i="14" a="1"/>
  <c r="O377" i="14" a="1"/>
  <c r="L1339" i="14" a="1"/>
  <c r="D1966" i="14" a="1"/>
  <c r="O1091" i="14" a="1"/>
  <c r="B1075" i="14" a="1"/>
  <c r="J1371" i="14" a="1"/>
  <c r="M263" i="14" a="1"/>
  <c r="J1655" i="14" a="1"/>
  <c r="J113" i="14" a="1"/>
  <c r="L1052" i="14" a="1"/>
  <c r="O639" i="14" a="1"/>
  <c r="L580" i="14" a="1"/>
  <c r="F265" i="14" a="1"/>
  <c r="A455" i="14" a="1"/>
  <c r="M438" i="14" a="1"/>
  <c r="G1686" i="14" a="1"/>
  <c r="M700" i="14" a="1"/>
  <c r="E738" i="14" a="1"/>
  <c r="B1674" i="14" a="1"/>
  <c r="I319" i="14" a="1"/>
  <c r="C1656" i="14" a="1"/>
  <c r="K1549" i="14" a="1"/>
  <c r="F1277" i="14" a="1"/>
  <c r="A605" i="14" a="1"/>
  <c r="K1339" i="14" a="1"/>
  <c r="M126" i="14" a="1"/>
  <c r="G57" i="14" a="1"/>
  <c r="F1244" i="14" a="1"/>
  <c r="K669" i="14" a="1"/>
  <c r="M488" i="14" a="1"/>
  <c r="K309" i="14" a="1"/>
  <c r="C508" i="14" a="1"/>
  <c r="H312" i="14" a="1"/>
  <c r="G516" i="14" a="1"/>
  <c r="N1517" i="14" a="1"/>
  <c r="K576" i="14" a="1"/>
  <c r="N1587" i="14" a="1"/>
  <c r="F1805" i="14" a="1"/>
  <c r="K1005" i="14" a="1"/>
  <c r="J314" i="14" a="1"/>
  <c r="A980" i="14" a="1"/>
  <c r="B1503" i="14" a="1"/>
  <c r="C1170" i="14" a="1"/>
  <c r="L547" i="14" a="1"/>
  <c r="D12" i="14" a="1"/>
  <c r="H726" i="14" a="1"/>
  <c r="N624" i="14" a="1"/>
  <c r="C1610" i="14" a="1"/>
  <c r="L1353" i="14" a="1"/>
  <c r="F24" i="14" a="1"/>
  <c r="I1753" i="14" a="1"/>
  <c r="D1316" i="14" a="1"/>
  <c r="J178" i="14" a="1"/>
  <c r="F1744" i="14" a="1"/>
  <c r="H1081" i="14" a="1"/>
  <c r="L1136" i="14" a="1"/>
  <c r="A1966" i="14" a="1"/>
  <c r="E1647" i="14" a="1"/>
  <c r="G853" i="14" a="1"/>
  <c r="G1872" i="14" a="1"/>
  <c r="L494" i="14" a="1"/>
  <c r="K1216" i="14" a="1"/>
  <c r="I1137" i="14" a="1"/>
  <c r="B486" i="14" a="1"/>
  <c r="E1587" i="14" a="1"/>
  <c r="K616" i="14" a="1"/>
  <c r="C1321" i="14" a="1"/>
  <c r="G1658" i="14" a="1"/>
  <c r="D239" i="14" a="1"/>
  <c r="F249" i="14" a="1"/>
  <c r="F1889" i="14" a="1"/>
  <c r="G14" i="14" a="1"/>
  <c r="I511" i="14" a="1"/>
  <c r="C1115" i="14" a="1"/>
  <c r="N992" i="14" a="1"/>
  <c r="F1041" i="14" a="1"/>
  <c r="K984" i="14" a="1"/>
  <c r="A240" i="14" a="1"/>
  <c r="E98" i="14" a="1"/>
  <c r="I1567" i="14" a="1"/>
  <c r="F943" i="14" a="1"/>
  <c r="G1980" i="14" a="1"/>
  <c r="M724" i="14" a="1"/>
  <c r="H539" i="14" a="1"/>
  <c r="F513" i="14" a="1"/>
  <c r="C822" i="14" a="1"/>
  <c r="D270" i="14" a="1"/>
  <c r="O854" i="14" a="1"/>
  <c r="J1068" i="14" a="1"/>
  <c r="N1399" i="14" a="1"/>
  <c r="M1074" i="14" a="1"/>
  <c r="B1976" i="14" a="1"/>
  <c r="A994" i="14" a="1"/>
  <c r="D1622" i="14" a="1"/>
  <c r="F473" i="14" a="1"/>
  <c r="C324" i="14" a="1"/>
  <c r="B1864" i="14" a="1"/>
  <c r="B1202" i="14" a="1"/>
  <c r="O447" i="14" a="1"/>
  <c r="C520" i="14" a="1"/>
  <c r="O1235" i="14" a="1"/>
  <c r="J1647" i="14" a="1"/>
  <c r="F1706" i="14" a="1"/>
  <c r="K1470" i="14" a="1"/>
  <c r="C649" i="14" a="1"/>
  <c r="E1389" i="14" a="1"/>
  <c r="H1238" i="14" a="1"/>
  <c r="N1360" i="14" a="1"/>
  <c r="I91" i="14" a="1"/>
  <c r="F819" i="14" a="1"/>
  <c r="G1461" i="14" a="1"/>
  <c r="J661" i="14" a="1"/>
  <c r="E275" i="14" a="1"/>
  <c r="L1429" i="14" a="1"/>
  <c r="C282" i="14" a="1"/>
  <c r="E1049" i="14" a="1"/>
  <c r="J1087" i="14" a="1"/>
  <c r="K107" i="14" a="1"/>
  <c r="J1798" i="14" a="1"/>
  <c r="A829" i="14" a="1"/>
  <c r="D576" i="14" a="1"/>
  <c r="N1960" i="14" a="1"/>
  <c r="G876" i="14" a="1"/>
  <c r="M1072" i="14" a="1"/>
  <c r="C1476" i="14" a="1"/>
  <c r="B1158" i="14" a="1"/>
  <c r="C139" i="14" a="1"/>
  <c r="B530" i="14" a="1"/>
  <c r="E826" i="14" a="1"/>
  <c r="K625" i="14" a="1"/>
  <c r="B1246" i="14" a="1"/>
  <c r="A1607" i="14" a="1"/>
  <c r="H477" i="14" a="1"/>
  <c r="F930" i="14" a="1"/>
  <c r="B1172" i="14" a="1"/>
  <c r="H1527" i="14" a="1"/>
  <c r="D856" i="14" a="1"/>
  <c r="M697" i="14" a="1"/>
  <c r="C1176" i="14" a="1"/>
  <c r="E1092" i="14" a="1"/>
  <c r="A1697" i="14" a="1"/>
  <c r="G1208" i="14" a="1"/>
  <c r="M738" i="14" a="1"/>
  <c r="C1235" i="14" a="1"/>
  <c r="J186" i="14" a="1"/>
  <c r="B608" i="14" a="1"/>
  <c r="C1911" i="14" a="1"/>
  <c r="J1465" i="14" a="1"/>
  <c r="K1604" i="14" a="1"/>
  <c r="D498" i="14" a="1"/>
  <c r="A1219" i="14" a="1"/>
  <c r="G1443" i="14" a="1"/>
  <c r="B919" i="14" a="1"/>
  <c r="L1196" i="14" a="1"/>
  <c r="N239" i="14" a="1"/>
  <c r="H626" i="14" a="1"/>
  <c r="M1221" i="14" a="1"/>
  <c r="G1066" i="14" a="1"/>
  <c r="G1800" i="14" a="1"/>
  <c r="A1735" i="14" a="1"/>
  <c r="F569" i="14" a="1"/>
  <c r="C573" i="14" a="1"/>
  <c r="C1847" i="14" a="1"/>
  <c r="K1327" i="14" a="1"/>
  <c r="B1733" i="14" a="1"/>
  <c r="K1505" i="14" a="1"/>
  <c r="N1576" i="14" a="1"/>
  <c r="J754" i="14" a="1"/>
  <c r="D1696" i="14" a="1"/>
  <c r="J455" i="14" a="1"/>
  <c r="F446" i="14" a="1"/>
  <c r="J1458" i="14" a="1"/>
  <c r="C1822" i="14" a="1"/>
  <c r="K1254" i="14" a="1"/>
  <c r="K1164" i="14" a="1"/>
  <c r="O1298" i="14" a="1"/>
  <c r="C888" i="14" a="1"/>
  <c r="L645" i="14" a="1"/>
  <c r="K1360" i="14" a="1"/>
  <c r="M663" i="14" a="1"/>
  <c r="H1345" i="14" a="1"/>
  <c r="J1141" i="14" a="1"/>
  <c r="J190" i="14" a="1"/>
  <c r="E1672" i="14" a="1"/>
  <c r="L244" i="14" a="1"/>
  <c r="H1553" i="14" a="1"/>
  <c r="O325" i="14" a="1"/>
  <c r="K200" i="14" a="1"/>
  <c r="J978" i="14" a="1"/>
  <c r="N1010" i="14" a="1"/>
  <c r="N343" i="14" a="1"/>
  <c r="K1300" i="14" a="1"/>
  <c r="O1812" i="14" a="1"/>
  <c r="H1436" i="14" a="1"/>
  <c r="I1957" i="14" a="1"/>
  <c r="A1215" i="14" a="1"/>
  <c r="C55" i="14" a="1"/>
  <c r="N277" i="14" a="1"/>
  <c r="B547" i="14" a="1"/>
  <c r="I1789" i="14" a="1"/>
  <c r="B1963" i="14" a="1"/>
  <c r="M207" i="14" a="1"/>
  <c r="E1565" i="14" a="1"/>
  <c r="K1330" i="14" a="1"/>
  <c r="F1186" i="14" a="1"/>
  <c r="B794" i="14" a="1"/>
  <c r="M406" i="14" a="1"/>
  <c r="I948" i="14" a="1"/>
  <c r="E1075" i="14" a="1"/>
  <c r="A1038" i="14" a="1"/>
  <c r="E1708" i="14" a="1"/>
  <c r="J803" i="14" a="1"/>
  <c r="E751" i="14" a="1"/>
  <c r="D1149" i="14" a="1"/>
  <c r="M1046" i="14" a="1"/>
  <c r="I1903" i="14" a="1"/>
  <c r="J542" i="14" a="1"/>
  <c r="E749" i="14" a="1"/>
  <c r="I656" i="14" a="1"/>
  <c r="K1057" i="14" a="1"/>
  <c r="B1347" i="14" a="1"/>
  <c r="H401" i="14" a="1"/>
  <c r="B1428" i="14" a="1"/>
  <c r="L543" i="14" a="1"/>
  <c r="H1638" i="14" a="1"/>
  <c r="A510" i="14" a="1"/>
  <c r="I300" i="14" a="1"/>
  <c r="I934" i="14" a="1"/>
  <c r="O666" i="14" a="1"/>
  <c r="I1877" i="14" a="1"/>
  <c r="C1752" i="14" a="1"/>
  <c r="N262" i="14" a="1"/>
  <c r="M910" i="14" a="1"/>
  <c r="B698" i="14" a="1"/>
  <c r="F1276" i="14" a="1"/>
  <c r="D1982" i="14" a="1"/>
  <c r="D1023" i="14" a="1"/>
  <c r="F647" i="14" a="1"/>
  <c r="M226" i="14" a="1"/>
  <c r="C1254" i="14" a="1"/>
  <c r="K1120" i="14" a="1"/>
  <c r="C1853" i="14" a="1"/>
  <c r="M1818" i="14" a="1"/>
  <c r="E1122" i="14" a="1"/>
  <c r="M202" i="14" a="1"/>
  <c r="K1060" i="14" a="1"/>
  <c r="A52" i="14" a="1"/>
  <c r="H513" i="14" a="1"/>
  <c r="K1429" i="14" a="1"/>
  <c r="H595" i="14" a="1"/>
  <c r="I861" i="14" a="1"/>
  <c r="M418" i="14" a="1"/>
  <c r="B381" i="14" a="1"/>
  <c r="C472" i="14" a="1"/>
  <c r="G247" i="14" a="1"/>
  <c r="O1180" i="14" a="1"/>
  <c r="K77" i="14" a="1"/>
  <c r="D818" i="14" a="1"/>
  <c r="C1789" i="14" a="1"/>
  <c r="F567" i="14" a="1"/>
  <c r="H1083" i="14" a="1"/>
  <c r="G1248" i="14" a="1"/>
  <c r="N695" i="14" a="1"/>
  <c r="N558" i="14" a="1"/>
  <c r="E1523" i="14" a="1"/>
  <c r="G631" i="14" a="1"/>
  <c r="H1843" i="14" a="1"/>
  <c r="N1814" i="14" a="1"/>
  <c r="J448" i="14" a="1"/>
  <c r="J509" i="14" a="1"/>
  <c r="O10" i="14" a="1"/>
  <c r="N1346" i="14" a="1"/>
  <c r="G1873" i="14" a="1"/>
  <c r="K1543" i="14" a="1"/>
  <c r="E87" i="14" a="1"/>
  <c r="D1879" i="14" a="1"/>
  <c r="G614" i="14" a="1"/>
  <c r="F1255" i="14" a="1"/>
  <c r="F1507" i="14" a="1"/>
  <c r="C1067" i="14" a="1"/>
  <c r="G513" i="14" a="1"/>
  <c r="N233" i="14" a="1"/>
  <c r="N735" i="14" a="1"/>
  <c r="B1419" i="14" a="1"/>
  <c r="M106" i="14" a="1"/>
  <c r="O1454" i="14" a="1"/>
  <c r="G595" i="14" a="1"/>
  <c r="G1321" i="14" a="1"/>
  <c r="G303" i="14" a="1"/>
  <c r="B1333" i="14" a="1"/>
  <c r="N1910" i="14" a="1"/>
  <c r="L909" i="14" a="1"/>
  <c r="D1324" i="14" a="1"/>
  <c r="F996" i="14" a="1"/>
  <c r="J1098" i="14" a="1"/>
  <c r="A1745" i="14" a="1"/>
  <c r="C1052" i="14" a="1"/>
  <c r="E622" i="14" a="1"/>
  <c r="O968" i="14" a="1"/>
  <c r="C771" i="14" a="1"/>
  <c r="D1413" i="14" a="1"/>
  <c r="H1084" i="14" a="1"/>
  <c r="F354" i="14" a="1"/>
  <c r="C31" i="14" a="1"/>
  <c r="E590" i="14" a="1"/>
  <c r="H43" i="14" a="1"/>
  <c r="J1324" i="14" a="1"/>
  <c r="F1841" i="14" a="1"/>
  <c r="J1543" i="14" a="1"/>
  <c r="D820" i="14" a="1"/>
  <c r="C1331" i="14" a="1"/>
  <c r="B511" i="14" a="1"/>
  <c r="J1808" i="14" a="1"/>
  <c r="G1771" i="14" a="1"/>
  <c r="J929" i="14" a="1"/>
  <c r="D162" i="14" a="1"/>
  <c r="D1806" i="14" a="1"/>
  <c r="A963" i="14" a="1"/>
  <c r="L356" i="14" a="1"/>
  <c r="N1586" i="14" a="1"/>
  <c r="D1536" i="14" a="1"/>
  <c r="J432" i="14" a="1"/>
  <c r="L668" i="14" a="1"/>
  <c r="B894" i="14" a="1"/>
  <c r="M1229" i="14" a="1"/>
  <c r="O638" i="14" a="1"/>
  <c r="H679" i="14" a="1"/>
  <c r="C989" i="14" a="1"/>
  <c r="F862" i="14" a="1"/>
  <c r="G165" i="14" a="1"/>
  <c r="I26" i="14" a="1"/>
  <c r="O521" i="14" a="1"/>
  <c r="H1625" i="14" a="1"/>
  <c r="C588" i="14" a="1"/>
  <c r="M1284" i="14" a="1"/>
  <c r="F1842" i="14" a="1"/>
  <c r="O531" i="14" a="1"/>
  <c r="G1595" i="14" a="1"/>
  <c r="O438" i="14" a="1"/>
  <c r="J1083" i="14" a="1"/>
  <c r="F448" i="14" a="1"/>
  <c r="M1976" i="14" a="1"/>
  <c r="N578" i="14" a="1"/>
  <c r="B357" i="14" a="1"/>
  <c r="C580" i="14" a="1"/>
  <c r="D665" i="14" a="1"/>
  <c r="K1267" i="14" a="1"/>
  <c r="O1363" i="14" a="1"/>
  <c r="L89" i="14" a="1"/>
  <c r="F374" i="14" a="1"/>
  <c r="N48" i="14" a="1"/>
  <c r="B918" i="14" a="1"/>
  <c r="O805" i="14" a="1"/>
  <c r="M935" i="14" a="1"/>
  <c r="F215" i="14" a="1"/>
  <c r="A1694" i="14" a="1"/>
  <c r="M390" i="14" a="1"/>
  <c r="C119" i="14" a="1"/>
  <c r="B1946" i="14" a="1"/>
  <c r="O1806" i="14" a="1"/>
  <c r="G1377" i="14" a="1"/>
  <c r="H231" i="14" a="1"/>
  <c r="E408" i="14" a="1"/>
  <c r="A1324" i="14" a="1"/>
  <c r="A771" i="14" a="1"/>
  <c r="J1301" i="14" a="1"/>
  <c r="L644" i="14" a="1"/>
  <c r="L480" i="14" a="1"/>
  <c r="M1459" i="14" a="1"/>
  <c r="M1613" i="14" a="1"/>
  <c r="D1293" i="14" a="1"/>
  <c r="K1904" i="14" a="1"/>
  <c r="D1309" i="14" a="1"/>
  <c r="G1517" i="14" a="1"/>
  <c r="H768" i="14" a="1"/>
  <c r="N157" i="14" a="1"/>
  <c r="H628" i="14" a="1"/>
  <c r="A1660" i="14" a="1"/>
  <c r="N1629" i="14" a="1"/>
  <c r="L742" i="14" a="1"/>
  <c r="F767" i="14" a="1"/>
  <c r="A891" i="14" a="1"/>
  <c r="M50" i="14" a="1"/>
  <c r="G330" i="14" a="1"/>
  <c r="F1203" i="14" a="1"/>
  <c r="M1327" i="14" a="1"/>
  <c r="H1067" i="14" a="1"/>
  <c r="H845" i="14" a="1"/>
  <c r="K45" i="14" a="1"/>
  <c r="N1138" i="14" a="1"/>
  <c r="L55" i="14" a="1"/>
  <c r="N14" i="14" a="1"/>
  <c r="H999" i="14" a="1"/>
  <c r="I1946" i="14" a="1"/>
  <c r="E1233" i="14" a="1"/>
  <c r="L542" i="14" a="1"/>
  <c r="B165" i="14" a="1"/>
  <c r="D1896" i="14" a="1"/>
  <c r="D379" i="14" a="1"/>
  <c r="O1648" i="14" a="1"/>
  <c r="O382" i="14" a="1"/>
  <c r="O197" i="14" a="1"/>
  <c r="M1999" i="14" a="1"/>
  <c r="L1616" i="14" a="1"/>
  <c r="L110" i="14" a="1"/>
  <c r="O985" i="14" a="1"/>
  <c r="B671" i="14" a="1"/>
  <c r="A1729" i="14" a="1"/>
  <c r="I1410" i="14" a="1"/>
  <c r="O1952" i="14" a="1"/>
  <c r="O1736" i="14" a="1"/>
  <c r="I173" i="14" a="1"/>
  <c r="E1449" i="14" a="1"/>
  <c r="L11" i="14" a="1"/>
  <c r="B129" i="14" a="1"/>
  <c r="D1261" i="14" a="1"/>
  <c r="F1996" i="14" a="1"/>
  <c r="K175" i="14" a="1"/>
  <c r="N1340" i="14" a="1"/>
  <c r="J461" i="14" a="1"/>
  <c r="H884" i="14" a="1"/>
  <c r="N87" i="14" a="1"/>
  <c r="L473" i="14" a="1"/>
  <c r="H685" i="14" a="1"/>
  <c r="J1685" i="14" a="1"/>
  <c r="E386" i="14" a="1"/>
  <c r="E1361" i="14" a="1"/>
  <c r="H1584" i="14" a="1"/>
  <c r="F1881" i="14" a="1"/>
  <c r="E1184" i="14" a="1"/>
  <c r="G1896" i="14" a="1"/>
  <c r="C430" i="14" a="1"/>
  <c r="L569" i="14" a="1"/>
  <c r="K1378" i="14" a="1"/>
  <c r="B674" i="14" a="1"/>
  <c r="N673" i="14" a="1"/>
  <c r="M317" i="14" a="1"/>
  <c r="J826" i="14" a="1"/>
  <c r="A664" i="14" a="1"/>
  <c r="H194" i="14" a="1"/>
  <c r="L1168" i="14" a="1"/>
  <c r="D252" i="14" a="1"/>
  <c r="J554" i="14" a="1"/>
  <c r="A128" i="14" a="1"/>
  <c r="O1429" i="14" a="1"/>
  <c r="M367" i="14" a="1"/>
  <c r="B1910" i="14" a="1"/>
  <c r="B1895" i="14" a="1"/>
  <c r="O1698" i="14" a="1"/>
  <c r="J265" i="14" a="1"/>
  <c r="O1632" i="14" a="1"/>
  <c r="M1056" i="14" a="1"/>
  <c r="K310" i="14" a="1"/>
  <c r="N225" i="14" a="1"/>
  <c r="F1579" i="14" a="1"/>
  <c r="E1947" i="14" a="1"/>
  <c r="N1920" i="14" a="1"/>
  <c r="L1426" i="14" a="1"/>
  <c r="D1511" i="14" a="1"/>
  <c r="N1310" i="14" a="1"/>
  <c r="C1084" i="14" a="1"/>
  <c r="N1361" i="14" a="1"/>
  <c r="L893" i="14" a="1"/>
  <c r="O865" i="14" a="1"/>
  <c r="C1264" i="14" a="1"/>
  <c r="J1111" i="14" a="1"/>
  <c r="F207" i="14" a="1"/>
  <c r="E1926" i="14" a="1"/>
  <c r="O424" i="14" a="1"/>
  <c r="E231" i="14" a="1"/>
  <c r="A1365" i="14" a="1"/>
  <c r="E1758" i="14" a="1"/>
  <c r="D584" i="14" a="1"/>
  <c r="B1969" i="14" a="1"/>
  <c r="I1644" i="14" a="1"/>
  <c r="D435" i="14" a="1"/>
  <c r="L1377" i="14" a="1"/>
  <c r="H437" i="14" a="1"/>
  <c r="F447" i="14" a="1"/>
  <c r="K1094" i="14" a="1"/>
  <c r="N513" i="14" a="1"/>
  <c r="J1585" i="14" a="1"/>
  <c r="L81" i="14" a="1"/>
  <c r="D1918" i="14" a="1"/>
  <c r="N117" i="14" a="1"/>
  <c r="E1171" i="14" a="1"/>
  <c r="N165" i="14" a="1"/>
  <c r="I642" i="14" a="1"/>
  <c r="G227" i="14" a="1"/>
  <c r="J1395" i="14" a="1"/>
  <c r="F1156" i="14" a="1"/>
  <c r="M35" i="14" a="1"/>
  <c r="N1136" i="14" a="1"/>
  <c r="C1261" i="14" a="1"/>
  <c r="L408" i="14" a="1"/>
  <c r="G766" i="14" a="1"/>
  <c r="K844" i="14" a="1"/>
  <c r="G408" i="14" a="1"/>
  <c r="I1312" i="14" a="1"/>
  <c r="G1467" i="14" a="1"/>
  <c r="G12" i="14" a="1"/>
  <c r="A29" i="14" a="1"/>
  <c r="D662" i="14" a="1"/>
  <c r="D1494" i="14" a="1"/>
  <c r="A1302" i="14" a="1"/>
  <c r="D1083" i="14" a="1"/>
  <c r="E1743" i="14" a="1"/>
  <c r="D358" i="14" a="1"/>
  <c r="M1714" i="14" a="1"/>
  <c r="E815" i="14" a="1"/>
  <c r="N247" i="14" a="1"/>
  <c r="K864" i="14" a="1"/>
  <c r="A1041" i="14" a="1"/>
  <c r="C1365" i="14" a="1"/>
  <c r="M3" i="14" a="1"/>
  <c r="F1002" i="14" a="1"/>
  <c r="G174" i="14" a="1"/>
  <c r="C1801" i="14" a="1"/>
  <c r="C563" i="14" a="1"/>
  <c r="E1616" i="14" a="1"/>
  <c r="H611" i="14" a="1"/>
  <c r="A329" i="14" a="1"/>
  <c r="E496" i="14" a="1"/>
  <c r="M820" i="14" a="1"/>
  <c r="H1555" i="14" a="1"/>
  <c r="G1372" i="14" a="1"/>
  <c r="B154" i="14" a="1"/>
  <c r="H1929" i="14" a="1"/>
  <c r="F1829" i="14" a="1"/>
  <c r="I775" i="14" a="1"/>
  <c r="G1867" i="14" a="1"/>
  <c r="M751" i="14" a="1"/>
  <c r="N1094" i="14" a="1"/>
  <c r="H875" i="14" a="1"/>
  <c r="H1424" i="14" a="1"/>
  <c r="O33" i="14" a="1"/>
  <c r="M60" i="14" a="1"/>
  <c r="C886" i="14" a="1"/>
  <c r="E1015" i="14" a="1"/>
  <c r="B75" i="14" a="1"/>
  <c r="L1346" i="14" a="1"/>
  <c r="D1147" i="14" a="1"/>
  <c r="M1602" i="14" a="1"/>
  <c r="F1646" i="14" a="1"/>
  <c r="L1921" i="14" a="1"/>
  <c r="C1278" i="14" a="1"/>
  <c r="D1775" i="14" a="1"/>
  <c r="I1891" i="14" a="1"/>
  <c r="C362" i="14" a="1"/>
  <c r="O621" i="14" a="1"/>
  <c r="J1678" i="14" a="1"/>
  <c r="K600" i="14" a="1"/>
  <c r="D1950" i="14" a="1"/>
  <c r="A1191" i="14" a="1"/>
  <c r="K472" i="14" a="1"/>
  <c r="L790" i="14" a="1"/>
  <c r="L1156" i="14" a="1"/>
  <c r="O1721" i="14" a="1"/>
  <c r="A1364" i="14" a="1"/>
  <c r="M493" i="14" a="1"/>
  <c r="A1131" i="14" a="1"/>
  <c r="H1766" i="14" a="1"/>
  <c r="C1366" i="14" a="1"/>
  <c r="G1960" i="14" a="1"/>
  <c r="K151" i="14" a="1"/>
  <c r="O559" i="14" a="1"/>
  <c r="M216" i="14" a="1"/>
  <c r="M409" i="14" a="1"/>
  <c r="O1591" i="14" a="1"/>
  <c r="G171" i="14" a="1"/>
  <c r="N1251" i="14" a="1"/>
  <c r="H1485" i="14" a="1"/>
  <c r="K1220" i="14" a="1"/>
  <c r="F272" i="14" a="1"/>
  <c r="L705" i="14" a="1"/>
  <c r="H723" i="14" a="1"/>
  <c r="E438" i="14" a="1"/>
  <c r="B1353" i="14" a="1"/>
  <c r="I1322" i="14" a="1"/>
  <c r="O1848" i="14" a="1"/>
  <c r="C1622" i="14" a="1"/>
  <c r="M1040" i="14" a="1"/>
  <c r="C1303" i="14" a="1"/>
  <c r="N479" i="14" a="1"/>
  <c r="I403" i="14" a="1"/>
  <c r="D1999" i="14" a="1"/>
  <c r="D274" i="14" a="1"/>
  <c r="G684" i="14" a="1"/>
  <c r="L269" i="14" a="1"/>
  <c r="A833" i="14" a="1"/>
  <c r="D716" i="14" a="1"/>
  <c r="G490" i="14" a="1"/>
  <c r="H672" i="14" a="1"/>
  <c r="H1596" i="14" a="1"/>
  <c r="M289" i="14" a="1"/>
  <c r="N156" i="14" a="1"/>
  <c r="G672" i="14" a="1"/>
  <c r="M179" i="14" a="1"/>
  <c r="E1855" i="14" a="1"/>
  <c r="O1740" i="14" a="1"/>
  <c r="N1644" i="14" a="1"/>
  <c r="H1005" i="14" a="1"/>
  <c r="F1979" i="14" a="1"/>
  <c r="G1271" i="14" a="1"/>
  <c r="F1061" i="14" a="1"/>
  <c r="J770" i="14" a="1"/>
  <c r="L314" i="14" a="1"/>
  <c r="K18" i="14" a="1"/>
  <c r="A1223" i="14" a="1"/>
  <c r="J718" i="14" a="1"/>
  <c r="I542" i="14" a="1"/>
  <c r="B1609" i="14" a="1"/>
  <c r="C1758" i="14" a="1"/>
  <c r="L1907" i="14" a="1"/>
  <c r="M1722" i="14" a="1"/>
  <c r="A378" i="14" a="1"/>
  <c r="L1889" i="14" a="1"/>
  <c r="L753" i="14" a="1"/>
  <c r="G1099" i="14" a="1"/>
  <c r="C1850" i="14" a="1"/>
  <c r="K946" i="14" a="1"/>
  <c r="O1256" i="14" a="1"/>
  <c r="L1011" i="14" a="1"/>
  <c r="H491" i="14" a="1"/>
  <c r="G1191" i="14" a="1"/>
  <c r="J1680" i="14" a="1"/>
  <c r="O2" i="14" a="1"/>
  <c r="M1706" i="14" a="1"/>
  <c r="F858" i="14" a="1"/>
  <c r="K1183" i="14" a="1"/>
  <c r="N1221" i="14" a="1"/>
  <c r="A663" i="14" a="1"/>
  <c r="B1203" i="14" a="1"/>
  <c r="O266" i="14" a="1"/>
  <c r="E878" i="14" a="1"/>
  <c r="H1237" i="14" a="1"/>
  <c r="H1595" i="14" a="1"/>
  <c r="M1009" i="14" a="1"/>
  <c r="F303" i="14" a="1"/>
  <c r="M1159" i="14" a="1"/>
  <c r="L1797" i="14" a="1"/>
  <c r="C1701" i="14" a="1"/>
  <c r="D558" i="14" a="1"/>
  <c r="I931" i="14" a="1"/>
  <c r="E526" i="14" a="1"/>
  <c r="C470" i="14" a="1"/>
  <c r="K13" i="14" a="1"/>
  <c r="O878" i="14" a="1"/>
  <c r="I880" i="14" a="1"/>
  <c r="I1249" i="14" a="1"/>
  <c r="K1808" i="14" a="1"/>
  <c r="F490" i="14" a="1"/>
  <c r="L21" i="14" a="1"/>
  <c r="N1062" i="14" a="1"/>
  <c r="D443" i="14" a="1"/>
  <c r="I738" i="14" a="1"/>
  <c r="K1479" i="14" a="1"/>
  <c r="B1336" i="14" a="1"/>
  <c r="I419" i="14" a="1"/>
  <c r="I608" i="14" a="1"/>
  <c r="I1855" i="14" a="1"/>
  <c r="A1960" i="14" a="1"/>
  <c r="D203" i="14" a="1"/>
  <c r="A1871" i="14" a="1"/>
  <c r="G246" i="14" a="1"/>
  <c r="F650" i="14" a="1"/>
  <c r="E1414" i="14" a="1"/>
  <c r="H1683" i="14" a="1"/>
  <c r="L1864" i="14" a="1"/>
  <c r="G234" i="14" a="1"/>
  <c r="L1668" i="14" a="1"/>
  <c r="N1085" i="14" a="1"/>
  <c r="E835" i="14" a="1"/>
  <c r="O1201" i="14" a="1"/>
  <c r="O141" i="14" a="1"/>
  <c r="I1848" i="14" a="1"/>
  <c r="B858" i="14" a="1"/>
  <c r="M1985" i="14" a="1"/>
  <c r="L1235" i="14" a="1"/>
  <c r="I1837" i="14" a="1"/>
  <c r="J381" i="14" a="1"/>
  <c r="B807" i="14" a="1"/>
  <c r="E1538" i="14" a="1"/>
  <c r="M1081" i="14" a="1"/>
  <c r="D1330" i="14" a="1"/>
  <c r="B1301" i="14" a="1"/>
  <c r="I1052" i="14" a="1"/>
  <c r="B1041" i="14" a="1"/>
  <c r="B790" i="14" a="1"/>
  <c r="C1295" i="14" a="1"/>
  <c r="E1511" i="14" a="1"/>
  <c r="C1120" i="14" a="1"/>
  <c r="K52" i="14" a="1"/>
  <c r="G1335" i="14" a="1"/>
  <c r="O1713" i="14" a="1"/>
  <c r="J1207" i="14" a="1"/>
  <c r="O1472" i="14" a="1"/>
  <c r="I1686" i="14" a="1"/>
  <c r="C988" i="14" a="1"/>
  <c r="F1067" i="14" a="1"/>
  <c r="N330" i="14" a="1"/>
  <c r="A182" i="14" a="1"/>
  <c r="L117" i="14" a="1"/>
  <c r="H1461" i="14" a="1"/>
  <c r="H1723" i="14" a="1"/>
  <c r="K1312" i="14" a="1"/>
  <c r="G1807" i="14" a="1"/>
  <c r="J1017" i="14" a="1"/>
  <c r="D1757" i="14" a="1"/>
  <c r="D350" i="14" a="1"/>
  <c r="H1512" i="14" a="1"/>
  <c r="M1281" i="14" a="1"/>
  <c r="D386" i="14" a="1"/>
  <c r="O386" i="14" a="1"/>
  <c r="O520" i="14" a="1"/>
  <c r="E1574" i="14" a="1"/>
  <c r="N584" i="14" a="1"/>
  <c r="K1286" i="14" a="1"/>
  <c r="K818" i="14" a="1"/>
  <c r="D1677" i="14" a="1"/>
  <c r="B1507" i="14" a="1"/>
  <c r="C149" i="14" a="1"/>
  <c r="J1578" i="14" a="1"/>
  <c r="C945" i="14" a="1"/>
  <c r="J530" i="14" a="1"/>
  <c r="K1570" i="14" a="1"/>
  <c r="K272" i="14" a="1"/>
  <c r="M952" i="14" a="1"/>
  <c r="G1412" i="14" a="1"/>
  <c r="I1403" i="14" a="1"/>
  <c r="F29" i="14" a="1"/>
  <c r="K1135" i="14" a="1"/>
  <c r="F202" i="14" a="1"/>
  <c r="L606" i="14" a="1"/>
  <c r="O1208" i="14" a="1"/>
  <c r="H969" i="14" a="1"/>
  <c r="K920" i="14" a="1"/>
  <c r="N694" i="14" a="1"/>
  <c r="K662" i="14" a="1"/>
  <c r="A1492" i="14" a="1"/>
  <c r="A1821" i="14" a="1"/>
  <c r="E1059" i="14" a="1"/>
  <c r="O1898" i="14" a="1"/>
  <c r="A1781" i="14" a="1"/>
  <c r="L97" i="14" a="1"/>
  <c r="F160" i="14" a="1"/>
  <c r="C1229" i="14" a="1"/>
  <c r="C1490" i="14" a="1"/>
  <c r="G79" i="14" a="1"/>
  <c r="J1734" i="14" a="1"/>
  <c r="N924" i="14" a="1"/>
  <c r="I1053" i="14" a="1"/>
  <c r="E1207" i="14" a="1"/>
  <c r="D1795" i="14" a="1"/>
  <c r="B1065" i="14" a="1"/>
  <c r="O1610" i="14" a="1"/>
  <c r="L271" i="14" a="1"/>
  <c r="K1807" i="14" a="1"/>
  <c r="A708" i="14" a="1"/>
  <c r="E759" i="14" a="1"/>
  <c r="N931" i="14" a="1"/>
  <c r="C1058" i="14" a="1"/>
  <c r="M1983" i="14" a="1"/>
  <c r="H387" i="14" a="1"/>
  <c r="O851" i="14" a="1"/>
  <c r="L445" i="14" a="1"/>
  <c r="D1750" i="14" a="1"/>
  <c r="J675" i="14" a="1"/>
  <c r="O959" i="14" a="1"/>
  <c r="I1811" i="14" a="1"/>
  <c r="H847" i="14" a="1"/>
  <c r="B1484" i="14" a="1"/>
  <c r="K763" i="14" a="1"/>
  <c r="K1575" i="14" a="1"/>
  <c r="G1143" i="14" a="1"/>
  <c r="O1565" i="14" a="1"/>
  <c r="N1498" i="14" a="1"/>
  <c r="J1446" i="14" a="1"/>
  <c r="N158" i="14" a="1"/>
  <c r="K945" i="14" a="1"/>
  <c r="E1386" i="14" a="1"/>
  <c r="C1929" i="14" a="1"/>
  <c r="L684" i="14" a="1"/>
  <c r="B113" i="14" a="1"/>
  <c r="B766" i="14" a="1"/>
  <c r="B1380" i="14" a="1"/>
  <c r="G1965" i="14" a="1"/>
  <c r="F1877" i="14" a="1"/>
  <c r="O562" i="14" a="1"/>
  <c r="B1534" i="14" a="1"/>
  <c r="L477" i="14" a="1"/>
  <c r="L607" i="14" a="1"/>
  <c r="M1716" i="14" a="1"/>
  <c r="H486" i="14" a="1"/>
  <c r="M1557" i="14" a="1"/>
  <c r="I1165" i="14" a="1"/>
  <c r="F1467" i="14" a="1"/>
  <c r="F620" i="14" a="1"/>
  <c r="M673" i="14" a="1"/>
  <c r="L341" i="14" a="1"/>
  <c r="C1901" i="14" a="1"/>
  <c r="E811" i="14" a="1"/>
  <c r="D371" i="14" a="1"/>
  <c r="L392" i="14" a="1"/>
  <c r="A27" i="14" a="1"/>
  <c r="H1011" i="14" a="1"/>
  <c r="K591" i="14" a="1"/>
  <c r="L119" i="14" a="1"/>
  <c r="J1575" i="14" a="1"/>
  <c r="B951" i="14" a="1"/>
  <c r="M372" i="14" a="1"/>
  <c r="E173" i="14" a="1"/>
  <c r="F1697" i="14" a="1"/>
  <c r="L1831" i="14" a="1"/>
  <c r="A908" i="14" a="1"/>
  <c r="D528" i="14" a="1"/>
  <c r="N1599" i="14" a="1"/>
  <c r="I94" i="14" a="1"/>
  <c r="O877" i="14" a="1"/>
  <c r="H623" i="14" a="1"/>
  <c r="K1822" i="14" a="1"/>
  <c r="A795" i="14" a="1"/>
  <c r="D47" i="14" a="1"/>
  <c r="J100" i="14" a="1"/>
  <c r="D660" i="14" a="1"/>
  <c r="L1825" i="14" a="1"/>
  <c r="N515" i="14" a="1"/>
  <c r="M1949" i="14" a="1"/>
  <c r="H1960" i="14" a="1"/>
  <c r="C904" i="14" a="1"/>
  <c r="M1241" i="14" a="1"/>
  <c r="N1772" i="14" a="1"/>
  <c r="B965" i="14" a="1"/>
  <c r="E103" i="14" a="1"/>
  <c r="D550" i="14" a="1"/>
  <c r="B363" i="14" a="1"/>
  <c r="D1975" i="14" a="1"/>
  <c r="K437" i="14" a="1"/>
  <c r="C1870" i="14" a="1"/>
  <c r="G460" i="14" a="1"/>
  <c r="K142" i="14" a="1"/>
  <c r="B239" i="14" a="1"/>
  <c r="M510" i="14" a="1"/>
  <c r="E1671" i="14" a="1"/>
  <c r="L1078" i="14" a="1"/>
  <c r="D147" i="14" a="1"/>
  <c r="J1767" i="14" a="1"/>
  <c r="M1648" i="14" a="1"/>
  <c r="J1325" i="14" a="1"/>
  <c r="H141" i="14" a="1"/>
  <c r="E1160" i="14" a="1"/>
  <c r="A123" i="14" a="1"/>
  <c r="J1063" i="14" a="1"/>
  <c r="O702" i="14" a="1"/>
  <c r="J636" i="14" a="1"/>
  <c r="K1313" i="14" a="1"/>
  <c r="F1922" i="14" a="1"/>
  <c r="N1030" i="14" a="1"/>
  <c r="D1765" i="14" a="1"/>
  <c r="K1759" i="14" a="1"/>
  <c r="M1312" i="14" a="1"/>
  <c r="A1544" i="14" a="1"/>
  <c r="M1424" i="14" a="1"/>
  <c r="O1710" i="14" a="1"/>
  <c r="I607" i="14" a="1"/>
  <c r="C133" i="14" a="1"/>
  <c r="L1077" i="14" a="1"/>
  <c r="D764" i="14" a="1"/>
  <c r="O432" i="14" a="1"/>
  <c r="N97" i="14" a="1"/>
  <c r="I357" i="14" a="1"/>
  <c r="K80" i="14" a="1"/>
  <c r="E1958" i="14" a="1"/>
  <c r="J527" i="14" a="1"/>
  <c r="J1621" i="14" a="1"/>
  <c r="A613" i="14" a="1"/>
  <c r="M1856" i="14" a="1"/>
  <c r="D164" i="14" a="1"/>
  <c r="G1526" i="14" a="1"/>
  <c r="M203" i="14" a="1"/>
  <c r="D1101" i="14" a="1"/>
  <c r="K1046" i="14" a="1"/>
  <c r="O413" i="14" a="1"/>
  <c r="N1295" i="14" a="1"/>
  <c r="F386" i="14" a="1"/>
  <c r="E503" i="14" a="1"/>
  <c r="A283" i="14" a="1"/>
  <c r="I1393" i="14" a="1"/>
  <c r="E157" i="14" a="1"/>
  <c r="K1228" i="14" a="1"/>
  <c r="I747" i="14" a="1"/>
  <c r="F262" i="14" a="1"/>
  <c r="B1721" i="14" a="1"/>
  <c r="F1783" i="14" a="1"/>
  <c r="H846" i="14" a="1"/>
  <c r="F1143" i="14" a="1"/>
  <c r="M135" i="14" a="1"/>
  <c r="L1860" i="14" a="1"/>
  <c r="I1297" i="14" a="1"/>
  <c r="M341" i="14" a="1"/>
  <c r="N559" i="14" a="1"/>
  <c r="J708" i="14" a="1"/>
  <c r="E153" i="14" a="1"/>
  <c r="M1412" i="14" a="1"/>
  <c r="M366" i="14" a="1"/>
  <c r="A1773" i="14" a="1"/>
  <c r="N1405" i="14" a="1"/>
  <c r="N1707" i="14" a="1"/>
  <c r="E1324" i="14" a="1"/>
  <c r="A1613" i="14" a="1"/>
  <c r="O768" i="14" a="1"/>
  <c r="G132" i="14" a="1"/>
  <c r="H506" i="14" a="1"/>
  <c r="E955" i="14" a="1"/>
  <c r="O1656" i="14" a="1"/>
  <c r="K615" i="14" a="1"/>
  <c r="K1672" i="14" a="1"/>
  <c r="D231" i="14" a="1"/>
  <c r="I418" i="14" a="1"/>
  <c r="E1352" i="14" a="1"/>
  <c r="K1437" i="14" a="1"/>
  <c r="C1803" i="14" a="1"/>
  <c r="C277" i="14" a="1"/>
  <c r="J1327" i="14" a="1"/>
  <c r="J230" i="14" a="1"/>
  <c r="G1899" i="14" a="1"/>
  <c r="B1446" i="14" a="1"/>
  <c r="A1812" i="14" a="1"/>
  <c r="F313" i="14" a="1"/>
  <c r="A867" i="14" a="1"/>
  <c r="K1558" i="14" a="1"/>
  <c r="L1389" i="14" a="1"/>
  <c r="N1677" i="14" a="1"/>
  <c r="C209" i="14" a="1"/>
  <c r="F1834" i="14" a="1"/>
  <c r="B1755" i="14" a="1"/>
  <c r="G1557" i="14" a="1"/>
  <c r="I638" i="14" a="1"/>
  <c r="A923" i="14" a="1"/>
  <c r="H1109" i="14" a="1"/>
  <c r="D452" i="14" a="1"/>
  <c r="C1717" i="14" a="1"/>
  <c r="G501" i="14" a="1"/>
  <c r="K1795" i="14" a="1"/>
  <c r="A1087" i="14" a="1"/>
  <c r="B416" i="14" a="1"/>
  <c r="J1025" i="14" a="1"/>
  <c r="H1550" i="14" a="1"/>
  <c r="A1434" i="14" a="1"/>
  <c r="N1241" i="14" a="1"/>
  <c r="L178" i="14" a="1"/>
  <c r="B261" i="14" a="1"/>
  <c r="D220" i="14" a="1"/>
  <c r="L1419" i="14" a="1"/>
  <c r="O1110" i="14" a="1"/>
  <c r="E178" i="14" a="1"/>
  <c r="C906" i="14" a="1"/>
  <c r="I195" i="14" a="1"/>
  <c r="M1243" i="14" a="1"/>
  <c r="J224" i="14" a="1"/>
  <c r="K282" i="14" a="1"/>
  <c r="F1022" i="14" a="1"/>
  <c r="E288" i="14" a="1"/>
  <c r="K124" i="14" a="1"/>
  <c r="C1539" i="14" a="1"/>
  <c r="I810" i="14" a="1"/>
  <c r="L1420" i="14" a="1"/>
  <c r="D1767" i="14" a="1"/>
  <c r="K1954" i="14" a="1"/>
  <c r="F1107" i="14" a="1"/>
  <c r="G993" i="14" a="1"/>
  <c r="M167" i="14" a="1"/>
  <c r="M938" i="14" a="1"/>
  <c r="H616" i="14" a="1"/>
  <c r="N441" i="14" a="1"/>
  <c r="N925" i="14" a="1"/>
  <c r="J627" i="14" a="1"/>
  <c r="C1089" i="14" a="1"/>
  <c r="M256" i="14" a="1"/>
  <c r="J974" i="14" a="1"/>
  <c r="K1317" i="14" a="1"/>
  <c r="N638" i="14" a="1"/>
  <c r="I1801" i="14" a="1"/>
  <c r="D1921" i="14" a="1"/>
  <c r="O1094" i="14" a="1"/>
  <c r="B1822" i="14" a="1"/>
  <c r="A181" i="14" a="1"/>
  <c r="I121" i="14" a="1"/>
  <c r="C231" i="14" a="1"/>
  <c r="A576" i="14" a="1"/>
  <c r="C126" i="14" a="1"/>
  <c r="L1880" i="14" a="1"/>
  <c r="C341" i="14" a="1"/>
  <c r="G1700" i="14" a="1"/>
  <c r="C505" i="14" a="1"/>
  <c r="C722" i="14" a="1"/>
  <c r="C266" i="14" a="1"/>
  <c r="L616" i="14" a="1"/>
  <c r="D1218" i="14" a="1"/>
  <c r="L1431" i="14" a="1"/>
  <c r="C913" i="14" a="1"/>
  <c r="I1209" i="14" a="1"/>
  <c r="F1391" i="14" a="1"/>
  <c r="D1150" i="14" a="1"/>
  <c r="I1033" i="14" a="1"/>
  <c r="M1713" i="14" a="1"/>
  <c r="N1833" i="14" a="1"/>
  <c r="G1494" i="14" a="1"/>
  <c r="N719" i="14" a="1"/>
  <c r="G1459" i="14" a="1"/>
  <c r="B1940" i="14" a="1"/>
  <c r="M1235" i="14" a="1"/>
  <c r="E1270" i="14" a="1"/>
  <c r="E1448" i="14" a="1"/>
  <c r="K360" i="14" a="1"/>
  <c r="E1446" i="14" a="1"/>
  <c r="J1555" i="14" a="1"/>
  <c r="G255" i="14" a="1"/>
  <c r="B1117" i="14" a="1"/>
  <c r="C1204" i="14" a="1"/>
  <c r="K748" i="14" a="1"/>
  <c r="M1666" i="14" a="1"/>
  <c r="A1092" i="14" a="1"/>
  <c r="C1661" i="14" a="1"/>
  <c r="K1753" i="14" a="1"/>
  <c r="F1449" i="14" a="1"/>
  <c r="N663" i="14" a="1"/>
  <c r="O1673" i="14" a="1"/>
  <c r="O455" i="14" a="1"/>
  <c r="J594" i="14" a="1"/>
  <c r="J1829" i="14" a="1"/>
  <c r="B1222" i="14" a="1"/>
  <c r="D729" i="14" a="1"/>
  <c r="B117" i="14" a="1"/>
  <c r="D1810" i="14" a="1"/>
  <c r="J1379" i="14" a="1"/>
  <c r="L1776" i="14" a="1"/>
  <c r="B367" i="14" a="1"/>
  <c r="N1153" i="14" a="1"/>
  <c r="A559" i="14" a="1"/>
  <c r="H1991" i="14" a="1"/>
  <c r="K1445" i="14" a="1"/>
  <c r="D1645" i="14" a="1"/>
  <c r="L425" i="14" a="1"/>
  <c r="J275" i="14" a="1"/>
  <c r="D812" i="14" a="1"/>
  <c r="H1636" i="14" a="1"/>
  <c r="K1563" i="14" a="1"/>
  <c r="C1809" i="14" a="1"/>
  <c r="F824" i="14" a="1"/>
  <c r="J972" i="14" a="1"/>
  <c r="K1299" i="14" a="1"/>
  <c r="K1145" i="14" a="1"/>
  <c r="N1522" i="14" a="1"/>
  <c r="D1197" i="14" a="1"/>
  <c r="B753" i="14" a="1"/>
  <c r="E706" i="14" a="1"/>
  <c r="K1081" i="14" a="1"/>
  <c r="H1239" i="14" a="1"/>
  <c r="J1037" i="14" a="1"/>
  <c r="K1608" i="14" a="1"/>
  <c r="E209" i="14" a="1"/>
  <c r="B1405" i="14" a="1"/>
  <c r="C94" i="14" a="1"/>
  <c r="J301" i="14" a="1"/>
  <c r="B717" i="14" a="1"/>
  <c r="D1259" i="14" a="1"/>
  <c r="K1669" i="14" a="1"/>
  <c r="N1668" i="14" a="1"/>
  <c r="K328" i="14" a="1"/>
  <c r="E45" i="14" a="1"/>
  <c r="E1254" i="14" a="1"/>
  <c r="D1572" i="14" a="1"/>
  <c r="B1701" i="14" a="1"/>
  <c r="A901" i="14" a="1"/>
  <c r="I1562" i="14" a="1"/>
  <c r="A1565" i="14" a="1"/>
  <c r="D815" i="14" a="1"/>
  <c r="A162" i="14" a="1"/>
  <c r="L128" i="14" a="1"/>
  <c r="C19" i="14" a="1"/>
  <c r="D1442" i="14" a="1"/>
  <c r="F404" i="14" a="1"/>
  <c r="M715" i="14" a="1"/>
  <c r="N969" i="14" a="1"/>
  <c r="J504" i="14" a="1"/>
  <c r="A782" i="14" a="1"/>
  <c r="J613" i="14" a="1"/>
  <c r="L442" i="14" a="1"/>
  <c r="L362" i="14" a="1"/>
  <c r="M1450" i="14" a="1"/>
  <c r="D1507" i="14" a="1"/>
  <c r="K281" i="14" a="1"/>
  <c r="N1896" i="14" a="1"/>
  <c r="A1955" i="14" a="1"/>
  <c r="G1702" i="14" a="1"/>
  <c r="N1076" i="14" a="1"/>
  <c r="M1583" i="14" a="1"/>
  <c r="G1380" i="14" a="1"/>
  <c r="B892" i="14" a="1"/>
  <c r="A1388" i="14" a="1"/>
  <c r="K1225" i="14" a="1"/>
  <c r="B287" i="14" a="1"/>
  <c r="I672" i="14" a="1"/>
  <c r="N370" i="14" a="1"/>
  <c r="O936" i="14" a="1"/>
  <c r="M254" i="14" a="1"/>
  <c r="B1350" i="14" a="1"/>
  <c r="G1048" i="14" a="1"/>
  <c r="D1372" i="14" a="1"/>
  <c r="B1295" i="14" a="1"/>
  <c r="I660" i="14" a="1"/>
  <c r="J1509" i="14" a="1"/>
  <c r="F714" i="14" a="1"/>
  <c r="E900" i="14" a="1"/>
  <c r="G1161" i="14" a="1"/>
  <c r="E1851" i="14" a="1"/>
  <c r="L1625" i="14" a="1"/>
  <c r="J1424" i="14" a="1"/>
  <c r="B94" i="14" a="1"/>
  <c r="D607" i="14" a="1"/>
  <c r="J1695" i="14" a="1"/>
  <c r="L1378" i="14" a="1"/>
  <c r="A814" i="14" a="1"/>
  <c r="E1444" i="14" a="1"/>
  <c r="C1381" i="14" a="1"/>
  <c r="O895" i="14" a="1"/>
  <c r="E1605" i="14" a="1"/>
  <c r="B615" i="14" a="1"/>
  <c r="A178" i="14" a="1"/>
  <c r="C743" i="14" a="1"/>
  <c r="O1506" i="14" a="1"/>
  <c r="E243" i="14" a="1"/>
  <c r="B1709" i="14" a="1"/>
  <c r="L1566" i="14" a="1"/>
  <c r="A281" i="14" a="1"/>
  <c r="J1186" i="14" a="1"/>
  <c r="K1111" i="14" a="1"/>
  <c r="D1304" i="14" a="1"/>
  <c r="E1549" i="14" a="1"/>
  <c r="C1523" i="14" a="1"/>
  <c r="I1522" i="14" a="1"/>
  <c r="C752" i="14" a="1"/>
  <c r="J915" i="14" a="1"/>
  <c r="I582" i="14" a="1"/>
  <c r="C607" i="14" a="1"/>
  <c r="K1987" i="14" a="1"/>
  <c r="B1968" i="14" a="1"/>
  <c r="I1554" i="14" a="1"/>
  <c r="D1134" i="14" a="1"/>
  <c r="A1114" i="14" a="1"/>
  <c r="M1369" i="14" a="1"/>
  <c r="E996" i="14" a="1"/>
  <c r="J1343" i="14" a="1"/>
  <c r="J1447" i="14" a="1"/>
  <c r="K384" i="14" a="1"/>
  <c r="C77" i="14" a="1"/>
  <c r="K1204" i="14" a="1"/>
  <c r="D1538" i="14" a="1"/>
  <c r="N1584" i="14" a="1"/>
  <c r="E1668" i="14" a="1"/>
  <c r="A273" i="14" a="1"/>
  <c r="G1706" i="14" a="1"/>
  <c r="G1909" i="14" a="1"/>
  <c r="N1116" i="14" a="1"/>
  <c r="C155" i="14" a="1"/>
  <c r="H933" i="14" a="1"/>
  <c r="F545" i="14" a="1"/>
  <c r="K206" i="14" a="1"/>
  <c r="H1774" i="14" a="1"/>
  <c r="K126" i="14" a="1"/>
  <c r="F744" i="14" a="1"/>
  <c r="B804" i="14" a="1"/>
  <c r="D1705" i="14" a="1"/>
  <c r="O738" i="14" a="1"/>
  <c r="K455" i="14" a="1"/>
  <c r="H1181" i="14" a="1"/>
  <c r="A1159" i="14" a="1"/>
  <c r="G1676" i="14" a="1"/>
  <c r="L659" i="14" a="1"/>
  <c r="M1844" i="14" a="1"/>
  <c r="B1343" i="14" a="1"/>
  <c r="H588" i="14" a="1"/>
  <c r="J1725" i="14" a="1"/>
  <c r="D183" i="14" a="1"/>
  <c r="J319" i="14" a="1"/>
  <c r="E1193" i="14" a="1"/>
  <c r="D1920" i="14" a="1"/>
  <c r="D123" i="14" a="1"/>
  <c r="J88" i="14" a="1"/>
  <c r="N1245" i="14" a="1"/>
  <c r="F1373" i="14" a="1"/>
  <c r="N1999" i="14" a="1"/>
  <c r="N1681" i="14" a="1"/>
  <c r="B644" i="14" a="1"/>
  <c r="C1296" i="14" a="1"/>
  <c r="L431" i="14" a="1"/>
  <c r="L488" i="14" a="1"/>
  <c r="A1685" i="14" a="1"/>
  <c r="H1142" i="14" a="1"/>
  <c r="D254" i="14" a="1"/>
  <c r="A42" i="14" a="1"/>
  <c r="H1939" i="14" a="1"/>
  <c r="L1934" i="14" a="1"/>
  <c r="K1801" i="14" a="1"/>
  <c r="J205" i="14" a="1"/>
  <c r="I783" i="14" a="1"/>
  <c r="F867" i="14" a="1"/>
  <c r="B27" i="14" a="1"/>
  <c r="I793" i="14" a="1"/>
  <c r="A1753" i="14" a="1"/>
  <c r="L1337" i="14" a="1"/>
  <c r="N414" i="14" a="1"/>
  <c r="K1630" i="14" a="1"/>
  <c r="C1227" i="14" a="1"/>
  <c r="J1838" i="14" a="1"/>
  <c r="N1268" i="14" a="1"/>
  <c r="M196" i="14" a="1"/>
  <c r="A1861" i="14" a="1"/>
  <c r="N1947" i="14" a="1"/>
  <c r="O319" i="14" a="1"/>
  <c r="C1153" i="14" a="1"/>
  <c r="N329" i="14" a="1"/>
  <c r="O207" i="14" a="1"/>
  <c r="A307" i="14" a="1"/>
  <c r="O991" i="14" a="1"/>
  <c r="M1960" i="14" a="1"/>
  <c r="H556" i="14" a="1"/>
  <c r="F251" i="14" a="1"/>
  <c r="E347" i="14" a="1"/>
  <c r="I941" i="14" a="1"/>
  <c r="J353" i="14" a="1"/>
  <c r="G466" i="14" a="1"/>
  <c r="E1497" i="14" a="1"/>
  <c r="K1492" i="14" a="1"/>
  <c r="M1374" i="14" a="1"/>
  <c r="D1504" i="14" a="1"/>
  <c r="I206" i="14" a="1"/>
  <c r="C1967" i="14" a="1"/>
  <c r="J894" i="14" a="1"/>
  <c r="L191" i="14" a="1"/>
  <c r="C1379" i="14" a="1"/>
  <c r="L1778" i="14" a="1"/>
  <c r="C1577" i="14" a="1"/>
  <c r="L824" i="14" a="1"/>
  <c r="N868" i="14" a="1"/>
  <c r="C222" i="14" a="1"/>
  <c r="N980" i="14" a="1"/>
  <c r="I1838" i="14" a="1"/>
  <c r="L1710" i="14" a="1"/>
  <c r="O420" i="14" a="1"/>
  <c r="I1909" i="14" a="1"/>
  <c r="C427" i="14" a="1"/>
  <c r="F917" i="14" a="1"/>
  <c r="C1222" i="14" a="1"/>
  <c r="I625" i="14" a="1"/>
  <c r="B399" i="14" a="1"/>
  <c r="O440" i="14" a="1"/>
  <c r="N1355" i="14" a="1"/>
  <c r="D433" i="14" a="1"/>
  <c r="K1125" i="14" a="1"/>
  <c r="M978" i="14" a="1"/>
  <c r="A1029" i="14" a="1"/>
  <c r="F1181" i="14" a="1"/>
  <c r="C371" i="14" a="1"/>
  <c r="B956" i="14" a="1"/>
  <c r="F1738" i="14" a="1"/>
  <c r="F1456" i="14" a="1"/>
  <c r="B1535" i="14" a="1"/>
  <c r="M1751" i="14" a="1"/>
  <c r="C683" i="14" a="1"/>
  <c r="G43" i="14" a="1"/>
  <c r="B1761" i="14" a="1"/>
  <c r="J1168" i="14" a="1"/>
  <c r="E1017" i="14" a="1"/>
  <c r="C884" i="14" a="1"/>
  <c r="K95" i="14" a="1"/>
  <c r="H1634" i="14" a="1"/>
  <c r="N1949" i="14" a="1"/>
  <c r="I1444" i="14" a="1"/>
  <c r="J135" i="14" a="1"/>
  <c r="F135" i="14" a="1"/>
  <c r="N1569" i="14" a="1"/>
  <c r="L1161" i="14" a="1"/>
  <c r="H126" i="14" a="1"/>
  <c r="K118" i="14" a="1"/>
  <c r="L1178" i="14" a="1"/>
  <c r="I270" i="14" a="1"/>
  <c r="I1902" i="14" a="1"/>
  <c r="E542" i="14" a="1"/>
  <c r="O664" i="14" a="1"/>
  <c r="C1835" i="14" a="1"/>
  <c r="C442" i="14" a="1"/>
  <c r="B1948" i="14" a="1"/>
  <c r="I1543" i="14" a="1"/>
  <c r="M523" i="14" a="1"/>
  <c r="B1133" i="14" a="1"/>
  <c r="O811" i="14" a="1"/>
  <c r="F712" i="14" a="1"/>
  <c r="K1333" i="14" a="1"/>
  <c r="K727" i="14" a="1"/>
  <c r="A565" i="14" a="1"/>
  <c r="O546" i="14" a="1"/>
  <c r="M682" i="14" a="1"/>
  <c r="F1496" i="14" a="1"/>
  <c r="J561" i="14" a="1"/>
  <c r="J595" i="14" a="1"/>
  <c r="D428" i="14" a="1"/>
  <c r="C1725" i="14" a="1"/>
  <c r="A1137" i="14" a="1"/>
  <c r="I719" i="14" a="1"/>
  <c r="O1282" i="14" a="1"/>
  <c r="K255" i="14" a="1"/>
  <c r="G222" i="14" a="1"/>
  <c r="H1761" i="14" a="1"/>
  <c r="B1807" i="14" a="1"/>
  <c r="O355" i="14" a="1"/>
  <c r="J1986" i="14" a="1"/>
  <c r="F960" i="14" a="1"/>
  <c r="J1676" i="14" a="1"/>
  <c r="N490" i="14" a="1"/>
  <c r="D1435" i="14" a="1"/>
  <c r="I376" i="14" a="1"/>
  <c r="E380" i="14" a="1"/>
  <c r="K531" i="14" a="1"/>
  <c r="I346" i="14" a="1"/>
  <c r="A1208" i="14" a="1"/>
  <c r="G34" i="14" a="1"/>
  <c r="A380" i="14" a="1"/>
  <c r="H867" i="14" a="1"/>
  <c r="I1386" i="14" a="1"/>
  <c r="A1189" i="14" a="1"/>
  <c r="E1170" i="14" a="1"/>
  <c r="K321" i="14" a="1"/>
  <c r="D592" i="14" a="1"/>
  <c r="F1764" i="14" a="1"/>
  <c r="H1863" i="14" a="1"/>
  <c r="O523" i="14" a="1"/>
  <c r="L1415" i="14" a="1"/>
  <c r="N1387" i="14" a="1"/>
  <c r="D1154" i="14" a="1"/>
  <c r="K203" i="14" a="1"/>
  <c r="O1027" i="14" a="1"/>
  <c r="J1060" i="14" a="1"/>
  <c r="F314" i="14" a="1"/>
  <c r="A1259" i="14" a="1"/>
  <c r="C493" i="14" a="1"/>
  <c r="E317" i="14" a="1"/>
  <c r="N1270" i="14" a="1"/>
  <c r="I1718" i="14" a="1"/>
  <c r="E509" i="14" a="1"/>
  <c r="L1460" i="14" a="1"/>
  <c r="M467" i="14" a="1"/>
  <c r="F1541" i="14" a="1"/>
  <c r="L911" i="14" a="1"/>
  <c r="D251" i="14" a="1"/>
  <c r="J569" i="14" a="1"/>
  <c r="E894" i="14" a="1"/>
  <c r="O1846" i="14" a="1"/>
  <c r="N268" i="14" a="1"/>
  <c r="B550" i="14" a="1"/>
  <c r="C1385" i="14" a="1"/>
  <c r="C1530" i="14" a="1"/>
  <c r="L550" i="14" a="1"/>
  <c r="G1998" i="14" a="1"/>
  <c r="B1241" i="14" a="1"/>
  <c r="E337" i="14" a="1"/>
  <c r="K1697" i="14" a="1"/>
  <c r="B985" i="14" a="1"/>
  <c r="A1700" i="14" a="1"/>
  <c r="A340" i="14" a="1"/>
  <c r="I1430" i="14" a="1"/>
  <c r="D1453" i="14" a="1"/>
  <c r="D722" i="14" a="1"/>
  <c r="I1923" i="14" a="1"/>
  <c r="G969" i="14" a="1"/>
  <c r="K6" i="14" a="1"/>
  <c r="C395" i="14" a="1"/>
  <c r="I111" i="14" a="1"/>
  <c r="J748" i="14" a="1"/>
  <c r="G1203" i="14" a="1"/>
  <c r="J1482" i="14" a="1"/>
  <c r="C374" i="14" a="1"/>
  <c r="G1026" i="14" a="1"/>
  <c r="L1160" i="14" a="1"/>
  <c r="A693" i="14" a="1"/>
  <c r="A1992" i="14" a="1"/>
  <c r="C1971" i="14" a="1"/>
  <c r="G966" i="14" a="1"/>
  <c r="B1842" i="14" a="1"/>
  <c r="B981" i="14" a="1"/>
  <c r="J170" i="14" a="1"/>
  <c r="O1607" i="14" a="1"/>
  <c r="G1722" i="14" a="1"/>
  <c r="B1526" i="14" a="1"/>
  <c r="D771" i="14" a="1"/>
  <c r="C737" i="14" a="1"/>
  <c r="N1117" i="14" a="1"/>
  <c r="G1822" i="14" a="1"/>
  <c r="N1142" i="14" a="1"/>
  <c r="N1381" i="14" a="1"/>
  <c r="K706" i="14" a="1"/>
  <c r="B1595" i="14" a="1"/>
  <c r="G425" i="14" a="1"/>
  <c r="F1463" i="14" a="1"/>
  <c r="D711" i="14" a="1"/>
  <c r="F1608" i="14" a="1"/>
  <c r="J194" i="14" a="1"/>
  <c r="K622" i="14" a="1"/>
  <c r="J1889" i="14" a="1"/>
  <c r="H76" i="14" a="1"/>
  <c r="C1993" i="14" a="1"/>
  <c r="M1309" i="14" a="1"/>
  <c r="B309" i="14" a="1"/>
  <c r="F61" i="14" a="1"/>
  <c r="F1488" i="14" a="1"/>
  <c r="G1746" i="14" a="1"/>
  <c r="N882" i="14" a="1"/>
  <c r="J1019" i="14" a="1"/>
  <c r="E405" i="14" a="1"/>
  <c r="N795" i="14" a="1"/>
  <c r="F540" i="14" a="1"/>
  <c r="H961" i="14" a="1"/>
  <c r="D132" i="14" a="1"/>
  <c r="J1438" i="14" a="1"/>
  <c r="F1710" i="14" a="1"/>
  <c r="L1282" i="14" a="1"/>
  <c r="I1995" i="14" a="1"/>
  <c r="F1080" i="14" a="1"/>
  <c r="A1751" i="14" a="1"/>
  <c r="K1087" i="14" a="1"/>
  <c r="G1629" i="14" a="1"/>
  <c r="I636" i="14" a="1"/>
  <c r="J1421" i="14" a="1"/>
  <c r="D1857" i="14" a="1"/>
  <c r="N935" i="14" a="1"/>
  <c r="D1368" i="14" a="1"/>
  <c r="I1956" i="14" a="1"/>
  <c r="M1910" i="14" a="1"/>
  <c r="D1484" i="14" a="1"/>
  <c r="B1055" i="14" a="1"/>
  <c r="N1723" i="14" a="1"/>
  <c r="N805" i="14" a="1"/>
  <c r="G1028" i="14" a="1"/>
  <c r="I620" i="14" a="1"/>
  <c r="B1923" i="14" a="1"/>
  <c r="D1447" i="14" a="1"/>
  <c r="N843" i="14" a="1"/>
  <c r="N1784" i="14" a="1"/>
  <c r="K1752" i="14" a="1"/>
  <c r="J976" i="14" a="1"/>
  <c r="F777" i="14" a="1"/>
  <c r="D692" i="14" a="1"/>
  <c r="I869" i="14" a="1"/>
  <c r="B425" i="14" a="1"/>
  <c r="M1791" i="14" a="1"/>
  <c r="D585" i="14" a="1"/>
  <c r="J2" i="14" a="1"/>
  <c r="E969" i="14" a="1"/>
  <c r="E1830" i="14" a="1"/>
  <c r="F46" i="14" a="1"/>
  <c r="K838" i="14" a="1"/>
  <c r="K1323" i="14" a="1"/>
  <c r="B1867" i="14" a="1"/>
  <c r="G1970" i="14" a="1"/>
  <c r="O1142" i="14" a="1"/>
  <c r="N1187" i="14" a="1"/>
  <c r="L27" i="14" a="1"/>
  <c r="A482" i="14" a="1"/>
  <c r="D590" i="14" a="1"/>
  <c r="K187" i="14" a="1"/>
  <c r="F1194" i="14" a="1"/>
  <c r="N1848" i="14" a="1"/>
  <c r="H1917" i="14" a="1"/>
  <c r="A460" i="14" a="1"/>
  <c r="I282" i="14" a="1"/>
  <c r="N8" i="14" a="1"/>
  <c r="H1783" i="14" a="1"/>
  <c r="B1458" i="14" a="1"/>
  <c r="L578" i="14" a="1"/>
  <c r="O1167" i="14" a="1"/>
  <c r="B684" i="14" a="1"/>
  <c r="G1754" i="14" a="1"/>
  <c r="N299" i="14" a="1"/>
  <c r="A159" i="14" a="1"/>
  <c r="A1332" i="14" a="1"/>
  <c r="E946" i="14" a="1"/>
  <c r="K693" i="14" a="1"/>
  <c r="N288" i="14" a="1"/>
  <c r="K1939" i="14" a="1"/>
  <c r="I1227" i="14" a="1"/>
  <c r="E56" i="14" a="1"/>
  <c r="M1305" i="14" a="1"/>
  <c r="H1241" i="14" a="1"/>
  <c r="H1027" i="14" a="1"/>
  <c r="I631" i="14" a="1"/>
  <c r="M925" i="14" a="1"/>
  <c r="A957" i="14" a="1"/>
  <c r="A253" i="14" a="1"/>
  <c r="M1876" i="14" a="1"/>
  <c r="L1087" i="14" a="1"/>
  <c r="B1919" i="14" a="1"/>
  <c r="D1161" i="14" a="1"/>
  <c r="O1522" i="14" a="1"/>
  <c r="A65" i="14" a="1"/>
  <c r="F1640" i="14" a="1"/>
  <c r="E812" i="14" a="1"/>
  <c r="N1952" i="14" a="1"/>
  <c r="G957" i="14" a="1"/>
  <c r="F102" i="14" a="1"/>
  <c r="M1245" i="14" a="1"/>
  <c r="H741" i="14" a="1"/>
  <c r="H920" i="14" a="1"/>
  <c r="J128" i="14" a="1"/>
  <c r="G1890" i="14" a="1"/>
  <c r="O1242" i="14" a="1"/>
  <c r="J276" i="14" a="1"/>
  <c r="D996" i="14" a="1"/>
  <c r="L45" i="14" a="1"/>
  <c r="I1245" i="14" a="1"/>
  <c r="A1172" i="14" a="1"/>
  <c r="E1809" i="14" a="1"/>
  <c r="E1349" i="14" a="1"/>
  <c r="L251" i="14" a="1"/>
  <c r="O1535" i="14" a="1"/>
  <c r="F1961" i="14" a="1"/>
  <c r="C18" i="14" a="1"/>
  <c r="L54" i="14" a="1"/>
  <c r="N179" i="14" a="1"/>
  <c r="D1264" i="14" a="1"/>
  <c r="K1251" i="14" a="1"/>
  <c r="L751" i="14" a="1"/>
  <c r="L980" i="14" a="1"/>
  <c r="F371" i="14" a="1"/>
  <c r="L1365" i="14" a="1"/>
  <c r="D211" i="14" a="1"/>
  <c r="L1351" i="14" a="1"/>
  <c r="H1229" i="14" a="1"/>
  <c r="N1269" i="14" a="1"/>
  <c r="A41" i="14" a="1"/>
  <c r="D1177" i="14" a="1"/>
  <c r="J293" i="14" a="1"/>
  <c r="O1381" i="14" a="1"/>
  <c r="A362" i="14" a="1"/>
  <c r="N416" i="14" a="1"/>
  <c r="H1159" i="14" a="1"/>
  <c r="N685" i="14" a="1"/>
  <c r="D1285" i="14" a="1"/>
  <c r="B71" i="14" a="1"/>
  <c r="M942" i="14" a="1"/>
  <c r="C492" i="14" a="1"/>
  <c r="F1953" i="14" a="1"/>
  <c r="M1078" i="14" a="1"/>
  <c r="E296" i="14" a="1"/>
  <c r="O1293" i="14" a="1"/>
  <c r="B829" i="14" a="1"/>
  <c r="A1039" i="14" a="1"/>
  <c r="M1928" i="14" a="1"/>
  <c r="N1660" i="14" a="1"/>
  <c r="A92" i="14" a="1"/>
  <c r="J1527" i="14" a="1"/>
  <c r="G954" i="14" a="1"/>
  <c r="J1586" i="14" a="1"/>
  <c r="D749" i="14" a="1"/>
  <c r="N562" i="14" a="1"/>
  <c r="J533" i="14" a="1"/>
  <c r="H819" i="14" a="1"/>
  <c r="A1032" i="14" a="1"/>
  <c r="M1956" i="14" a="1"/>
  <c r="L1192" i="14" a="1"/>
  <c r="C89" i="14" a="1"/>
  <c r="J903" i="14" a="1"/>
  <c r="J154" i="14" a="1"/>
  <c r="C1393" i="14" a="1"/>
  <c r="F1892" i="14" a="1"/>
  <c r="H675" i="14" a="1"/>
  <c r="I1643" i="14" a="1"/>
  <c r="F1818" i="14" a="1"/>
  <c r="N1777" i="14" a="1"/>
  <c r="D1699" i="14" a="1"/>
  <c r="G1364" i="14" a="1"/>
  <c r="I1707" i="14" a="1"/>
  <c r="D381" i="14" a="1"/>
  <c r="O1049" i="14" a="1"/>
  <c r="A743" i="14" a="1"/>
  <c r="L1175" i="14" a="1"/>
  <c r="F598" i="14" a="1"/>
  <c r="D1736" i="14" a="1"/>
  <c r="H315" i="14" a="1"/>
  <c r="G540" i="14" a="1"/>
  <c r="D870" i="14" a="1"/>
  <c r="O1426" i="14" a="1"/>
  <c r="C1040" i="14" a="1"/>
  <c r="D988" i="14" a="1"/>
  <c r="I469" i="14" a="1"/>
  <c r="F169" i="14" a="1"/>
  <c r="E64" i="14" a="1"/>
  <c r="B10" i="14" a="1"/>
  <c r="O922" i="14" a="1"/>
  <c r="O1771" i="14" a="1"/>
  <c r="A543" i="14" a="1"/>
  <c r="A645" i="14" a="1"/>
  <c r="A1412" i="14" a="1"/>
  <c r="G1218" i="14" a="1"/>
  <c r="L1056" i="14" a="1"/>
  <c r="G578" i="14" a="1"/>
  <c r="B701" i="14" a="1"/>
  <c r="M869" i="14" a="1"/>
  <c r="K1004" i="14" a="1"/>
  <c r="E668" i="14" a="1"/>
  <c r="M1137" i="14" a="1"/>
  <c r="K1792" i="14" a="1"/>
  <c r="H1076" i="14" a="1"/>
  <c r="A254" i="14" a="1"/>
  <c r="L536" i="14" a="1"/>
  <c r="O1115" i="14" a="1"/>
  <c r="E323" i="14" a="1"/>
  <c r="A259" i="14" a="1"/>
  <c r="I1691" i="14" a="1"/>
  <c r="O1302" i="14" a="1"/>
  <c r="N275" i="14" a="1"/>
  <c r="L33" i="14" a="1"/>
  <c r="B1545" i="14" a="1"/>
  <c r="J1330" i="14" a="1"/>
  <c r="L1569" i="14" a="1"/>
  <c r="K68" i="14" a="1"/>
  <c r="N290" i="14" a="1"/>
  <c r="C986" i="14" a="1"/>
  <c r="I505" i="14" a="1"/>
  <c r="K1241" i="14" a="1"/>
  <c r="J1915" i="14" a="1"/>
  <c r="G796" i="14" a="1"/>
  <c r="C628" i="14" a="1"/>
  <c r="H234" i="14" a="1"/>
  <c r="H127" i="14" a="1"/>
  <c r="N1214" i="14" a="1"/>
  <c r="C798" i="14" a="1"/>
  <c r="D1200" i="14" a="1"/>
  <c r="F1217" i="14" a="1"/>
  <c r="L1143" i="14" a="1"/>
  <c r="K1420" i="14" a="1"/>
  <c r="O1664" i="14" a="1"/>
  <c r="L852" i="14" a="1"/>
  <c r="E59" i="14" a="1"/>
  <c r="G579" i="14" a="1"/>
  <c r="M491" i="14" a="1"/>
  <c r="L1543" i="14" a="1"/>
  <c r="O1974" i="14" a="1"/>
  <c r="N394" i="14" a="1"/>
  <c r="F1592" i="14" a="1"/>
  <c r="B846" i="14" a="1"/>
  <c r="O952" i="14" a="1"/>
  <c r="E489" i="14" a="1"/>
  <c r="K802" i="14" a="1"/>
  <c r="M94" i="14" a="1"/>
  <c r="A1744" i="14" a="1"/>
  <c r="J1166" i="14" a="1"/>
  <c r="H408" i="14" a="1"/>
  <c r="J1485" i="14" a="1"/>
  <c r="J1289" i="14" a="1"/>
  <c r="D1459" i="14" a="1"/>
  <c r="C1931" i="14" a="1"/>
  <c r="M1128" i="14" a="1"/>
  <c r="O874" i="14" a="1"/>
  <c r="A1951" i="14" a="1"/>
  <c r="J849" i="14" a="1"/>
  <c r="C536" i="14" a="1"/>
  <c r="G692" i="14" a="1"/>
  <c r="I1219" i="14" a="1"/>
  <c r="C1997" i="14" a="1"/>
  <c r="H881" i="14" a="1"/>
  <c r="H298" i="14" a="1"/>
  <c r="G319" i="14" a="1"/>
  <c r="F602" i="14" a="1"/>
  <c r="J260" i="14" a="1"/>
  <c r="A428" i="14" a="1"/>
  <c r="H264" i="14" a="1"/>
  <c r="O1903" i="14" a="1"/>
  <c r="K635" i="14" a="1"/>
  <c r="B1269" i="14" a="1"/>
  <c r="A1439" i="14" a="1"/>
  <c r="I344" i="14" a="1"/>
  <c r="C369" i="14" a="1"/>
  <c r="G1502" i="14" a="1"/>
  <c r="E113" i="14" a="1"/>
  <c r="H485" i="14" a="1"/>
  <c r="I846" i="14" a="1"/>
  <c r="C666" i="14" a="1"/>
  <c r="H1021" i="14" a="1"/>
  <c r="F1032" i="14" a="1"/>
  <c r="H1811" i="14" a="1"/>
  <c r="C1317" i="14" a="1"/>
  <c r="M1291" i="14" a="1"/>
  <c r="G352" i="14" a="1"/>
  <c r="O315" i="14" a="1"/>
  <c r="I157" i="14" a="1"/>
  <c r="K350" i="14" a="1"/>
  <c r="M1992" i="14" a="1"/>
  <c r="K973" i="14" a="1"/>
  <c r="L1007" i="14" a="1"/>
  <c r="C1451" i="14" a="1"/>
  <c r="F304" i="14" a="1"/>
  <c r="E1979" i="14" a="1"/>
  <c r="D298" i="14" a="1"/>
  <c r="F1450" i="14" a="1"/>
  <c r="C443" i="14" a="1"/>
  <c r="F9" i="14" a="1"/>
  <c r="F630" i="14" a="1"/>
  <c r="I809" i="14" a="1"/>
  <c r="G1525" i="14" a="1"/>
  <c r="J1219" i="14" a="1"/>
  <c r="E1580" i="14" a="1"/>
  <c r="N1882" i="14" a="1"/>
  <c r="L1736" i="14" a="1"/>
  <c r="O1982" i="14" a="1"/>
  <c r="E268" i="14" a="1"/>
  <c r="H902" i="14" a="1"/>
  <c r="O78" i="14" a="1"/>
  <c r="E647" i="14" a="1"/>
  <c r="K1103" i="14" a="1"/>
  <c r="F1008" i="14" a="1"/>
  <c r="I500" i="14" a="1"/>
  <c r="K1391" i="14" a="1"/>
  <c r="B1355" i="14" a="1"/>
  <c r="A1864" i="14" a="1"/>
  <c r="O361" i="14" a="1"/>
  <c r="G867" i="14" a="1"/>
  <c r="O390" i="14" a="1"/>
  <c r="M1551" i="14" a="1"/>
  <c r="K1383" i="14" a="1"/>
  <c r="E902" i="14" a="1"/>
  <c r="O4" i="14" a="1"/>
  <c r="G1410" i="14" a="1"/>
  <c r="J1263" i="14" a="1"/>
  <c r="L576" i="14" a="1"/>
  <c r="H1371" i="14" a="1"/>
  <c r="M1623" i="14" a="1"/>
  <c r="B678" i="14" a="1"/>
  <c r="G685" i="14" a="1"/>
  <c r="H977" i="14" a="1"/>
  <c r="C348" i="14" a="1"/>
  <c r="F1894" i="14" a="1"/>
  <c r="G1117" i="14" a="1"/>
  <c r="O1266" i="14" a="1"/>
  <c r="C810" i="14" a="1"/>
  <c r="J548" i="14" a="1"/>
  <c r="I524" i="14" a="1"/>
  <c r="H711" i="14" a="1"/>
  <c r="M1913" i="14" a="1"/>
  <c r="J639" i="14" a="1"/>
  <c r="O153" i="14" a="1"/>
  <c r="D441" i="14" a="1"/>
  <c r="O135" i="14" a="1"/>
  <c r="D1345" i="14" a="1"/>
  <c r="L809" i="14" a="1"/>
  <c r="K1108" i="14" a="1"/>
  <c r="I1294" i="14" a="1"/>
  <c r="C526" i="14" a="1"/>
  <c r="B803" i="14" a="1"/>
  <c r="E845" i="14" a="1"/>
  <c r="I244" i="14" a="1"/>
  <c r="D1303" i="14" a="1"/>
  <c r="B276" i="14" a="1"/>
  <c r="K1711" i="14" a="1"/>
  <c r="I350" i="14" a="1"/>
  <c r="O407" i="14" a="1"/>
  <c r="O1592" i="14" a="1"/>
  <c r="D1224" i="14" a="1"/>
  <c r="O1455" i="14" a="1"/>
  <c r="A366" i="14" a="1"/>
  <c r="M383" i="14" a="1"/>
  <c r="M620" i="14" a="1"/>
  <c r="A899" i="14" a="1"/>
  <c r="A1134" i="14" a="1"/>
  <c r="M1940" i="14" a="1"/>
  <c r="B634" i="14" a="1"/>
  <c r="C1773" i="14" a="1"/>
  <c r="D976" i="14" a="1"/>
  <c r="O1734" i="14" a="1"/>
  <c r="K293" i="14" a="1"/>
  <c r="F854" i="14" a="1"/>
  <c r="M1002" i="14" a="1"/>
  <c r="I1051" i="14" a="1"/>
  <c r="M1677" i="14" a="1"/>
  <c r="G1652" i="14" a="1"/>
  <c r="A1611" i="14" a="1"/>
  <c r="G1179" i="14" a="1"/>
  <c r="I634" i="14" a="1"/>
  <c r="I842" i="14" a="1"/>
  <c r="J1597" i="14" a="1"/>
  <c r="E1465" i="14" a="1"/>
  <c r="G24" i="14" a="1"/>
  <c r="N316" i="14" a="1"/>
  <c r="L808" i="14" a="1"/>
  <c r="J114" i="14" a="1"/>
  <c r="J477" i="14" a="1"/>
  <c r="K1270" i="14" a="1"/>
  <c r="B1788" i="14" a="1"/>
  <c r="I785" i="14" a="1"/>
  <c r="B1714" i="14" a="1"/>
  <c r="L714" i="14" a="1"/>
  <c r="L259" i="14" a="1"/>
  <c r="E1121" i="14" a="1"/>
  <c r="E399" i="14" a="1"/>
  <c r="G116" i="14" a="1"/>
  <c r="B655" i="14" a="1"/>
  <c r="I749" i="14" a="1"/>
  <c r="A1160" i="14" a="1"/>
  <c r="B487" i="14" a="1"/>
  <c r="B488" i="14" a="1"/>
  <c r="O989" i="14" a="1"/>
  <c r="M891" i="14" a="1"/>
  <c r="C968" i="14" a="1"/>
  <c r="C61" i="14" a="1"/>
  <c r="G272" i="14" a="1"/>
  <c r="N149" i="14" a="1"/>
  <c r="L1072" i="14" a="1"/>
  <c r="O956" i="14" a="1"/>
  <c r="I739" i="14" a="1"/>
  <c r="B1521" i="14" a="1"/>
  <c r="F680" i="14" a="1"/>
  <c r="B7" i="14" a="1"/>
  <c r="B438" i="14" a="1"/>
  <c r="N1163" i="14" a="1"/>
  <c r="J741" i="14" a="1"/>
  <c r="M706" i="14" a="1"/>
  <c r="C756" i="14" a="1"/>
  <c r="G1233" i="14" a="1"/>
  <c r="K266" i="14" a="1"/>
  <c r="F1025" i="14" a="1"/>
  <c r="H212" i="14" a="1"/>
  <c r="N1432" i="14" a="1"/>
  <c r="F969" i="14" a="1"/>
  <c r="K38" i="14" a="1"/>
  <c r="J1921" i="14" a="1"/>
  <c r="O1218" i="14" a="1"/>
  <c r="J1617" i="14" a="1"/>
  <c r="H1994" i="14" a="1"/>
  <c r="M38" i="14" a="1"/>
  <c r="M1402" i="14" a="1"/>
  <c r="I214" i="14" a="1"/>
  <c r="C1823" i="14" a="1"/>
  <c r="I110" i="14" a="1"/>
  <c r="B1900" i="14" a="1"/>
  <c r="B612" i="14" a="1"/>
  <c r="A1001" i="14" a="1"/>
  <c r="D1055" i="14" a="1"/>
  <c r="L1272" i="14" a="1"/>
  <c r="H1717" i="14" a="1"/>
  <c r="L1861" i="14" a="1"/>
  <c r="G523" i="14" a="1"/>
  <c r="N1888" i="14" a="1"/>
  <c r="J699" i="14" a="1"/>
  <c r="A1699" i="14" a="1"/>
  <c r="E715" i="14" a="1"/>
  <c r="L1301" i="14" a="1"/>
  <c r="A1928" i="14" a="1"/>
  <c r="F600" i="14" a="1"/>
  <c r="H495" i="14" a="1"/>
  <c r="D1258" i="14" a="1"/>
  <c r="C1953" i="14" a="1"/>
  <c r="L1897" i="14" a="1"/>
  <c r="C591" i="14" a="1"/>
  <c r="L1544" i="14" a="1"/>
  <c r="E1356" i="14" a="1"/>
  <c r="H519" i="14" a="1"/>
  <c r="L799" i="14" a="1"/>
  <c r="B509" i="14" a="1"/>
  <c r="C698" i="14" a="1"/>
  <c r="J1182" i="14" a="1"/>
  <c r="D611" i="14" a="1"/>
  <c r="I1795" i="14" a="1"/>
  <c r="K40" i="14" a="1"/>
  <c r="C851" i="14" a="1"/>
  <c r="C1731" i="14" a="1"/>
  <c r="K219" i="14" a="1"/>
  <c r="A1429" i="14" a="1"/>
  <c r="L1849" i="14" a="1"/>
  <c r="G115" i="14" a="1"/>
  <c r="I1950" i="14" a="1"/>
  <c r="L1188" i="14" a="1"/>
  <c r="F450" i="14" a="1"/>
  <c r="E1033" i="14" a="1"/>
  <c r="H1748" i="14" a="1"/>
  <c r="J990" i="14" a="1"/>
  <c r="G849" i="14" a="1"/>
  <c r="B453" i="14" a="1"/>
  <c r="D1746" i="14" a="1"/>
  <c r="A942" i="14" a="1"/>
  <c r="N1938" i="14" a="1"/>
  <c r="D641" i="14" a="1"/>
  <c r="K1829" i="14" a="1"/>
  <c r="I1501" i="14" a="1"/>
  <c r="C670" i="14" a="1"/>
  <c r="B552" i="14" a="1"/>
  <c r="D294" i="14" a="1"/>
  <c r="C1913" i="14" a="1"/>
  <c r="G623" i="14" a="1"/>
  <c r="L326" i="14" a="1"/>
  <c r="F628" i="14" a="1"/>
  <c r="N1131" i="14" a="1"/>
  <c r="D356" i="14" a="1"/>
  <c r="N1083" i="14" a="1"/>
  <c r="J1782" i="14" a="1"/>
  <c r="B155" i="14" a="1"/>
  <c r="E882" i="14" a="1"/>
  <c r="O368" i="14" a="1"/>
  <c r="K416" i="14" a="1"/>
  <c r="A393" i="14" a="1"/>
  <c r="D579" i="14" a="1"/>
  <c r="O752" i="14" a="1"/>
  <c r="C1376" i="14" a="1"/>
  <c r="J532" i="14" a="1"/>
  <c r="F685" i="14" a="1"/>
  <c r="I1858" i="14" a="1"/>
  <c r="D1225" i="14" a="1"/>
  <c r="E1572" i="14" a="1"/>
  <c r="G470" i="14" a="1"/>
  <c r="L1360" i="14" a="1"/>
  <c r="H1116" i="14" a="1"/>
  <c r="L1798" i="14" a="1"/>
  <c r="M237" i="14" a="1"/>
  <c r="M876" i="14" a="1"/>
  <c r="C335" i="14" a="1"/>
  <c r="B1368" i="14" a="1"/>
  <c r="M1656" i="14" a="1"/>
  <c r="G538" i="14" a="1"/>
  <c r="O1919" i="14" a="1"/>
  <c r="N383" i="14" a="1"/>
  <c r="J1412" i="14" a="1"/>
  <c r="F1122" i="14" a="1"/>
  <c r="H79" i="14" a="1"/>
  <c r="C1242" i="14" a="1"/>
  <c r="F623" i="14" a="1"/>
  <c r="D1321" i="14" a="1"/>
  <c r="K450" i="14" a="1"/>
  <c r="D1247" i="14" a="1"/>
  <c r="G564" i="14" a="1"/>
  <c r="F1328" i="14" a="1"/>
  <c r="C1677" i="14" a="1"/>
  <c r="G1413" i="14" a="1"/>
  <c r="A1578" i="14" a="1"/>
  <c r="C405" i="14" a="1"/>
  <c r="L330" i="14" a="1"/>
  <c r="I818" i="14" a="1"/>
  <c r="C1780" i="14" a="1"/>
  <c r="K791" i="14" a="1"/>
  <c r="E532" i="14" a="1"/>
  <c r="G1796" i="14" a="1"/>
  <c r="E1702" i="14" a="1"/>
  <c r="K241" i="14" a="1"/>
  <c r="J94" i="14" a="1"/>
  <c r="C145" i="14" a="1"/>
  <c r="I407" i="14" a="1"/>
  <c r="F961" i="14" a="1"/>
  <c r="O924" i="14" a="1"/>
  <c r="I1732" i="14" a="1"/>
  <c r="K964" i="14" a="1"/>
  <c r="N1658" i="14" a="1"/>
  <c r="E664" i="14" a="1"/>
  <c r="M746" i="14" a="1"/>
  <c r="E1064" i="14" a="1"/>
  <c r="O1700" i="14" a="1"/>
  <c r="K1490" i="14" a="1"/>
  <c r="M1079" i="14" a="1"/>
  <c r="H488" i="14" a="1"/>
  <c r="C1357" i="14" a="1"/>
  <c r="H605" i="14" a="1"/>
  <c r="H1547" i="14" a="1"/>
  <c r="J812" i="14" a="1"/>
  <c r="H573" i="14" a="1"/>
  <c r="C1593" i="14" a="1"/>
  <c r="N1810" i="14" a="1"/>
  <c r="N1591" i="14" a="1"/>
  <c r="N1869" i="14" a="1"/>
  <c r="N1558" i="14" a="1"/>
  <c r="J207" i="14" a="1"/>
  <c r="J1630" i="14" a="1"/>
  <c r="N261" i="14" a="1"/>
  <c r="D442" i="14" a="1"/>
  <c r="E703" i="14" a="1"/>
  <c r="C1419" i="14" a="1"/>
  <c r="N656" i="14" a="1"/>
  <c r="G1125" i="14" a="1"/>
  <c r="F1303" i="14" a="1"/>
  <c r="I1555" i="14" a="1"/>
  <c r="G1657" i="14" a="1"/>
  <c r="I990" i="14" a="1"/>
  <c r="E1732" i="14" a="1"/>
  <c r="D1722" i="14" a="1"/>
  <c r="F1493" i="14" a="1"/>
  <c r="I1200" i="14" a="1"/>
  <c r="L347" i="14" a="1"/>
  <c r="L1212" i="14" a="1"/>
  <c r="N1870" i="14" a="1"/>
  <c r="C806" i="14" a="1"/>
  <c r="C246" i="14" a="1"/>
  <c r="L1580" i="14" a="1"/>
  <c r="A1958" i="14" a="1"/>
  <c r="A148" i="14" a="1"/>
  <c r="L1753" i="14" a="1"/>
  <c r="H791" i="14" a="1"/>
  <c r="C1802" i="14" a="1"/>
  <c r="F1768" i="14" a="1"/>
  <c r="J1260" i="14" a="1"/>
  <c r="C1279" i="14" a="1"/>
  <c r="H1525" i="14" a="1"/>
  <c r="O354" i="14" a="1"/>
  <c r="D78" i="14" a="1"/>
  <c r="O975" i="14" a="1"/>
  <c r="I1089" i="14" a="1"/>
  <c r="H1270" i="14" a="1"/>
  <c r="J489" i="14" a="1"/>
  <c r="H752" i="14" a="1"/>
  <c r="Q2" i="13" a="1"/>
  <c r="M1044" i="14" a="1"/>
  <c r="A1096" i="14" a="1"/>
  <c r="D529" i="14" a="1"/>
  <c r="N464" i="14" a="1"/>
  <c r="H396" i="14" a="1"/>
  <c r="K249" i="14" a="1"/>
  <c r="D236" i="14" a="1"/>
  <c r="C1206" i="14" a="1"/>
  <c r="A661" i="14" a="1"/>
  <c r="G1840" i="14" a="1"/>
  <c r="J538" i="14" a="1"/>
  <c r="O181" i="14" a="1"/>
  <c r="N825" i="14" a="1"/>
  <c r="G1819" i="14" a="1"/>
  <c r="G1267" i="14" a="1"/>
  <c r="G1236" i="14" a="1"/>
  <c r="O1198" i="14" a="1"/>
  <c r="C829" i="14" a="1"/>
  <c r="L764" i="14" a="1"/>
  <c r="E1013" i="14" a="1"/>
  <c r="I129" i="14" a="1"/>
  <c r="J45" i="14" a="1"/>
  <c r="G276" i="14" a="1"/>
  <c r="J735" i="14" a="1"/>
  <c r="G103" i="14" a="1"/>
  <c r="L180" i="14" a="1"/>
  <c r="E1091" i="14" a="1"/>
  <c r="O251" i="14" a="1"/>
  <c r="I1631" i="14" a="1"/>
  <c r="M1604" i="14" a="1"/>
  <c r="B943" i="14" a="1"/>
  <c r="G1404" i="14" a="1"/>
  <c r="F627" i="14" a="1"/>
  <c r="H137" i="14" a="1"/>
  <c r="M282" i="14" a="1"/>
  <c r="I237" i="14" a="1"/>
  <c r="H208" i="14" a="1"/>
  <c r="B1627" i="14" a="1"/>
  <c r="H294" i="14" a="1"/>
  <c r="D1636" i="14" a="1"/>
  <c r="J164" i="14" a="1"/>
  <c r="D775" i="14" a="1"/>
  <c r="G129" i="14" a="1"/>
  <c r="D1837" i="14" a="1"/>
  <c r="C1416" i="14" a="1"/>
  <c r="K236" i="14" a="1"/>
  <c r="O1915" i="14" a="1"/>
  <c r="K1249" i="14" a="1"/>
  <c r="N244" i="14" a="1"/>
  <c r="M1274" i="14" a="1"/>
  <c r="F866" i="14" a="1"/>
  <c r="M1707" i="14" a="1"/>
  <c r="D1796" i="14" a="1"/>
  <c r="J959" i="14" a="1"/>
  <c r="D1009" i="14" a="1"/>
  <c r="D1278" i="14" a="1"/>
  <c r="N1671" i="14" a="1"/>
  <c r="G119" i="14" a="1"/>
  <c r="M1813" i="14" a="1"/>
  <c r="G1394" i="14" a="1"/>
  <c r="J474" i="14" a="1"/>
  <c r="F663" i="14" a="1"/>
  <c r="F1610" i="14" a="1"/>
  <c r="J67" i="14" a="1"/>
  <c r="N1154" i="14" a="1"/>
  <c r="O35" i="14" a="1"/>
  <c r="B68" i="14" a="1"/>
  <c r="F132" i="14" a="1"/>
  <c r="J1385" i="14" a="1"/>
  <c r="D7" i="14" a="1"/>
  <c r="M678" i="14" a="1"/>
  <c r="B1335" i="14" a="1"/>
  <c r="H302" i="14" a="1"/>
  <c r="M1519" i="14" a="1"/>
  <c r="D214" i="14" a="1"/>
  <c r="G1445" i="14" a="1"/>
  <c r="H1415" i="14" a="1"/>
  <c r="D142" i="14" a="1"/>
  <c r="H1463" i="14" a="1"/>
  <c r="C1690" i="14" a="1"/>
  <c r="F1809" i="14" a="1"/>
  <c r="B240" i="14" a="1"/>
  <c r="M1068" i="14" a="1"/>
  <c r="C156" i="14" a="1"/>
  <c r="D1523" i="14" a="1"/>
  <c r="H412" i="14" a="1"/>
  <c r="B245" i="14" a="1"/>
  <c r="I1298" i="14" a="1"/>
  <c r="L1037" i="14" a="1"/>
  <c r="O1533" i="14" a="1"/>
  <c r="C811" i="14" a="1"/>
  <c r="F1198" i="14" a="1"/>
  <c r="C1345" i="14" a="1"/>
  <c r="C1866" i="14" a="1"/>
  <c r="L1959" i="14" a="1"/>
  <c r="K1373" i="14" a="1"/>
  <c r="B177" i="14" a="1"/>
  <c r="E608" i="14" a="1"/>
  <c r="B622" i="14" a="1"/>
  <c r="F985" i="14" a="1"/>
  <c r="G1407" i="14" a="1"/>
  <c r="J429" i="14" a="1"/>
  <c r="F294" i="14" a="1"/>
  <c r="D738" i="14" a="1"/>
  <c r="H291" i="14" a="1"/>
  <c r="F1537" i="14" a="1"/>
  <c r="B1925" i="14" a="1"/>
  <c r="O205" i="14" a="1"/>
  <c r="M433" i="14" a="1"/>
  <c r="L577" i="14" a="1"/>
  <c r="E1848" i="14" a="1"/>
  <c r="H1770" i="14" a="1"/>
  <c r="O200" i="14" a="1"/>
  <c r="G1464" i="14" a="1"/>
  <c r="C972" i="14" a="1"/>
  <c r="G120" i="14" a="1"/>
  <c r="K840" i="14" a="1"/>
  <c r="E1570" i="14" a="1"/>
  <c r="H973" i="14" a="1"/>
  <c r="D671" i="14" a="1"/>
  <c r="O614" i="14" a="1"/>
  <c r="N712" i="14" a="1"/>
  <c r="K1546" i="14" a="1"/>
  <c r="A10" i="14" a="1"/>
  <c r="J1088" i="14" a="1"/>
  <c r="B1603" i="14" a="1"/>
  <c r="K448" i="14" a="1"/>
  <c r="A440" i="14" a="1"/>
  <c r="L1553" i="14" a="1"/>
  <c r="D1479" i="14" a="1"/>
  <c r="M1585" i="14" a="1"/>
  <c r="K1428" i="14" a="1"/>
  <c r="D1190" i="14" a="1"/>
  <c r="I327" i="14" a="1"/>
  <c r="K192" i="14" a="1"/>
  <c r="G1290" i="14" a="1"/>
  <c r="H1072" i="14" a="1"/>
  <c r="D292" i="14" a="1"/>
  <c r="B499" i="14" a="1"/>
  <c r="H1350" i="14" a="1"/>
  <c r="L485" i="14" a="1"/>
  <c r="N1921" i="14" a="1"/>
  <c r="E1620" i="14" a="1"/>
  <c r="K446" i="14" a="1"/>
  <c r="A1563" i="14" a="1"/>
  <c r="C1788" i="14" a="1"/>
  <c r="M1394" i="14" a="1"/>
  <c r="C1774" i="14" a="1"/>
  <c r="C1401" i="14" a="1"/>
  <c r="E1085" i="14" a="1"/>
  <c r="M1810" i="14" a="1"/>
  <c r="H886" i="14" a="1"/>
  <c r="C1506" i="14" a="1"/>
  <c r="A1081" i="14" a="1"/>
  <c r="M926" i="14" a="1"/>
  <c r="O1332" i="14" a="1"/>
  <c r="O1900" i="14" a="1"/>
  <c r="D945" i="14" a="1"/>
  <c r="L630" i="14" a="1"/>
  <c r="J167" i="14" a="1"/>
  <c r="J1367" i="14" a="1"/>
  <c r="M455" i="14" a="1"/>
  <c r="N557" i="14" a="1"/>
  <c r="J399" i="14" a="1"/>
  <c r="H816" i="14" a="1"/>
  <c r="F1479" i="14" a="1"/>
  <c r="E190" i="14" a="1"/>
  <c r="J1813" i="14" a="1"/>
  <c r="K1573" i="14" a="1"/>
  <c r="H1197" i="14" a="1"/>
  <c r="L1828" i="14" a="1"/>
  <c r="D432" i="14" a="1"/>
  <c r="M857" i="14" a="1"/>
  <c r="M1260" i="14" a="1"/>
  <c r="O241" i="14" a="1"/>
  <c r="M334" i="14" a="1"/>
  <c r="F1384" i="14" a="1"/>
  <c r="C1842" i="14" a="1"/>
  <c r="N879" i="14" a="1"/>
  <c r="E1553" i="14" a="1"/>
  <c r="K102" i="14" a="1"/>
  <c r="M110" i="14" a="1"/>
  <c r="G1762" i="14" a="1"/>
  <c r="A989" i="14" a="1"/>
  <c r="A235" i="14" a="1"/>
  <c r="C1749" i="14" a="1"/>
  <c r="F1050" i="14" a="1"/>
  <c r="B166" i="14" a="1"/>
  <c r="K1526" i="14" a="1"/>
  <c r="O476" i="14" a="1"/>
  <c r="E345" i="14" a="1"/>
  <c r="G1493" i="14" a="1"/>
  <c r="I942" i="14" a="1"/>
  <c r="D80" i="14" a="1"/>
  <c r="C198" i="14" a="1"/>
  <c r="K412" i="14" a="1"/>
  <c r="G1974" i="14" a="1"/>
  <c r="L1700" i="14" a="1"/>
  <c r="A1098" i="14" a="1"/>
  <c r="A1536" i="14" a="1"/>
  <c r="K429" i="14" a="1"/>
  <c r="M330" i="14" a="1"/>
  <c r="F438" i="14" a="1"/>
  <c r="I1947" i="14" a="1"/>
  <c r="H1807" i="14" a="1"/>
  <c r="B657" i="14" a="1"/>
  <c r="B1100" i="14" a="1"/>
  <c r="F781" i="14" a="1"/>
  <c r="J156" i="14" a="1"/>
  <c r="D1540" i="14" a="1"/>
  <c r="D1952" i="14" a="1"/>
  <c r="C965" i="14" a="1"/>
  <c r="I1172" i="14" a="1"/>
  <c r="B123" i="14" a="1"/>
  <c r="M750" i="14" a="1"/>
  <c r="C653" i="14" a="1"/>
  <c r="H1571" i="14" a="1"/>
  <c r="G337" i="14" a="1"/>
  <c r="B539" i="14" a="1"/>
  <c r="C357" i="14" a="1"/>
  <c r="A1144" i="14" a="1"/>
  <c r="D752" i="14" a="1"/>
  <c r="O1326" i="14" a="1"/>
  <c r="K1451" i="14" a="1"/>
  <c r="O1665" i="14" a="1"/>
  <c r="F1975" i="14" a="1"/>
  <c r="G1567" i="14" a="1"/>
  <c r="I358" i="14" a="1"/>
  <c r="H1741" i="14" a="1"/>
  <c r="B1116" i="14" a="1"/>
  <c r="D1432" i="14" a="1"/>
  <c r="B472" i="14" a="1"/>
  <c r="D1151" i="14" a="1"/>
  <c r="B1275" i="14" a="1"/>
  <c r="K908" i="14" a="1"/>
  <c r="A1003" i="14" a="1"/>
  <c r="E1378" i="14" a="1"/>
  <c r="O1435" i="14" a="1"/>
  <c r="O619" i="14" a="1"/>
  <c r="N1243" i="14" a="1"/>
  <c r="N889" i="14" a="1"/>
  <c r="A1067" i="14" a="1"/>
  <c r="B137" i="14" a="1"/>
  <c r="L70" i="14" a="1"/>
  <c r="B1057" i="14" a="1"/>
  <c r="E138" i="14" a="1"/>
  <c r="E931" i="14" a="1"/>
  <c r="D1000" i="14" a="1"/>
  <c r="N1162" i="14" a="1"/>
  <c r="G828" i="14" a="1"/>
  <c r="C1172" i="14" a="1"/>
  <c r="L1877" i="14" a="1"/>
  <c r="J1864" i="14" a="1"/>
  <c r="F194" i="14" a="1"/>
  <c r="E23" i="14" a="1"/>
  <c r="E1131" i="14" a="1"/>
  <c r="H468" i="14" a="1"/>
  <c r="L1894" i="14" a="1"/>
  <c r="C1843" i="14" a="1"/>
  <c r="C1735" i="14" a="1"/>
  <c r="C1384" i="14" a="1"/>
  <c r="B757" i="14" a="1"/>
  <c r="O172" i="14" a="1"/>
  <c r="M503" i="14" a="1"/>
  <c r="F1171" i="14" a="1"/>
  <c r="G1783" i="14" a="1"/>
  <c r="N1140" i="14" a="1"/>
  <c r="D780" i="14" a="1"/>
  <c r="F1167" i="14" a="1"/>
  <c r="I909" i="14" a="1"/>
  <c r="A1978" i="14" a="1"/>
  <c r="A388" i="14" a="1"/>
  <c r="A749" i="14" a="1"/>
  <c r="N872" i="14" a="1"/>
  <c r="A807" i="14" a="1"/>
  <c r="F1658" i="14" a="1"/>
  <c r="K457" i="14" a="1"/>
  <c r="A68" i="14" a="1"/>
  <c r="M277" i="14" a="1"/>
  <c r="F1993" i="14" a="1"/>
  <c r="E1915" i="14" a="1"/>
  <c r="L866" i="14" a="1"/>
  <c r="H1497" i="14" a="1"/>
  <c r="B1715" i="14" a="1"/>
  <c r="D1593" i="14" a="1"/>
  <c r="L1891" i="14" a="1"/>
  <c r="L1051" i="14" a="1"/>
  <c r="A1355" i="14" a="1"/>
  <c r="I612" i="14" a="1"/>
  <c r="B1302" i="14" a="1"/>
  <c r="H1315" i="14" a="1"/>
  <c r="D759" i="14" a="1"/>
  <c r="L771" i="14" a="1"/>
  <c r="F820" i="14" a="1"/>
  <c r="H284" i="14" a="1"/>
  <c r="J48" i="14" a="1"/>
  <c r="H593" i="14" a="1"/>
  <c r="L1680" i="14" a="1"/>
  <c r="B1781" i="14" a="1"/>
  <c r="A673" i="14" a="1"/>
  <c r="L851" i="14" a="1"/>
  <c r="A816" i="14" a="1"/>
  <c r="E28" i="14" a="1"/>
  <c r="N544" i="14" a="1"/>
  <c r="B889" i="14" a="1"/>
  <c r="B1838" i="14" a="1"/>
  <c r="B1204" i="14" a="1"/>
  <c r="J211" i="14" a="1"/>
  <c r="A1113" i="14" a="1"/>
  <c r="M515" i="14" a="1"/>
  <c r="F351" i="14" a="1"/>
  <c r="H1852" i="14" a="1"/>
  <c r="O539" i="14" a="1"/>
  <c r="B710" i="14" a="1"/>
  <c r="G1104" i="14" a="1"/>
  <c r="O1028" i="14" a="1"/>
  <c r="F1667" i="14" a="1"/>
  <c r="B847" i="14" a="1"/>
  <c r="B654" i="14" a="1"/>
  <c r="M1918" i="14" a="1"/>
  <c r="A1249" i="14" a="1"/>
  <c r="M1347" i="14" a="1"/>
  <c r="M1819" i="14" a="1"/>
  <c r="B183" i="14" a="1"/>
  <c r="M462" i="14" a="1"/>
  <c r="M152" i="14" a="1"/>
  <c r="F1617" i="14" a="1"/>
  <c r="B385" i="14" a="1"/>
  <c r="O705" i="14" a="1"/>
  <c r="B1585" i="14" a="1"/>
  <c r="I132" i="14" a="1"/>
  <c r="C270" i="14" a="1"/>
  <c r="M392" i="14" a="1"/>
  <c r="D56" i="14" a="1"/>
  <c r="L971" i="14" a="1"/>
  <c r="O158" i="14" a="1"/>
  <c r="C1827" i="14" a="1"/>
  <c r="O676" i="14" a="1"/>
  <c r="O1832" i="14" a="1"/>
  <c r="A1112" i="14" a="1"/>
  <c r="J587" i="14" a="1"/>
  <c r="D338" i="14" a="1"/>
  <c r="A978" i="14" a="1"/>
  <c r="A1314" i="14" a="1"/>
  <c r="B884" i="14" a="1"/>
  <c r="G977" i="14" a="1"/>
  <c r="M613" i="14" a="1"/>
  <c r="K1774" i="14" a="1"/>
  <c r="E935" i="14" a="1"/>
  <c r="G1190" i="14" a="1"/>
  <c r="I854" i="14" a="1"/>
  <c r="H28" i="14" a="1"/>
  <c r="C668" i="14" a="1"/>
  <c r="A1643" i="14" a="1"/>
  <c r="E1874" i="14" a="1"/>
  <c r="A70" i="14" a="1"/>
  <c r="B1789" i="14" a="1"/>
  <c r="I246" i="14" a="1"/>
  <c r="H924" i="14" a="1"/>
  <c r="M1353" i="14" a="1"/>
  <c r="G587" i="14" a="1"/>
  <c r="I1160" i="14" a="1"/>
  <c r="K657" i="14" a="1"/>
  <c r="B375" i="14" a="1"/>
  <c r="B464" i="14" a="1"/>
  <c r="M1925" i="14" a="1"/>
  <c r="L861" i="14" a="1"/>
  <c r="H942" i="14" a="1"/>
  <c r="I1044" i="14" a="1"/>
  <c r="A990" i="14" a="1"/>
  <c r="C1936" i="14" a="1"/>
  <c r="O415" i="14" a="1"/>
  <c r="B1211" i="14" a="1"/>
  <c r="D838" i="14" a="1"/>
  <c r="O1287" i="14" a="1"/>
  <c r="O1540" i="14" a="1"/>
  <c r="I604" i="14" a="1"/>
  <c r="C54" i="14" a="1"/>
  <c r="C1648" i="14" a="1"/>
  <c r="J1411" i="14" a="1"/>
  <c r="N551" i="14" a="1"/>
  <c r="N254" i="14" a="1"/>
  <c r="D1120" i="14" a="1"/>
  <c r="C1674" i="14" a="1"/>
  <c r="M1005" i="14" a="1"/>
  <c r="G1510" i="14" a="1"/>
  <c r="K1896" i="14" a="1"/>
  <c r="I1446" i="14" a="1"/>
  <c r="G367" i="14" a="1"/>
  <c r="E652" i="14" a="1"/>
  <c r="A411" i="14" a="1"/>
  <c r="J563" i="14" a="1"/>
  <c r="N1851" i="14" a="1"/>
  <c r="N1468" i="14" a="1"/>
  <c r="L255" i="14" a="1"/>
  <c r="N481" i="14" a="1"/>
  <c r="E1887" i="14" a="1"/>
  <c r="F1723" i="14" a="1"/>
  <c r="A313" i="14" a="1"/>
  <c r="L385" i="14" a="1"/>
  <c r="O1089" i="14" a="1"/>
  <c r="A1015" i="14" a="1"/>
  <c r="F547" i="14" a="1"/>
  <c r="A310" i="14" a="1"/>
  <c r="F1846" i="14" a="1"/>
  <c r="A1122" i="14" a="1"/>
  <c r="N356" i="14" a="1"/>
  <c r="O1403" i="14" a="1"/>
  <c r="C39" i="14" a="1"/>
  <c r="L538" i="14" a="1"/>
  <c r="M1199" i="14" a="1"/>
  <c r="F664" i="14" a="1"/>
  <c r="B986" i="14" a="1"/>
  <c r="N419" i="14" a="1"/>
  <c r="D1455" i="14" a="1"/>
  <c r="K1783" i="14" a="1"/>
  <c r="B826" i="14" a="1"/>
  <c r="M1616" i="14" a="1"/>
  <c r="N174" i="14" a="1"/>
  <c r="J396" i="14" a="1"/>
  <c r="D1654" i="14" a="1"/>
  <c r="M1314" i="14" a="1"/>
  <c r="G1527" i="14" a="1"/>
  <c r="K1234" i="14" a="1"/>
  <c r="N1222" i="14" a="1"/>
  <c r="F1653" i="14" a="1"/>
  <c r="C608" i="14" a="1"/>
  <c r="B860" i="14" a="1"/>
  <c r="H553" i="14" a="1"/>
  <c r="D1762" i="14" a="1"/>
  <c r="L322" i="14" a="1"/>
  <c r="F94" i="14" a="1"/>
  <c r="A110" i="14" a="1"/>
  <c r="H1101" i="14" a="1"/>
  <c r="J777" i="14" a="1"/>
  <c r="H286" i="14" a="1"/>
  <c r="A1501" i="14" a="1"/>
  <c r="F990" i="14" a="1"/>
  <c r="F1870" i="14" a="1"/>
  <c r="I1659" i="14" a="1"/>
  <c r="B1633" i="14" a="1"/>
  <c r="C838" i="14" a="1"/>
  <c r="A956" i="14" a="1"/>
  <c r="I1123" i="14" a="1"/>
  <c r="A1686" i="14" a="1"/>
  <c r="N1366" i="14" a="1"/>
  <c r="J1515" i="14" a="1"/>
  <c r="D658" i="14" a="1"/>
  <c r="A1308" i="14" a="1"/>
  <c r="C426" i="14" a="1"/>
  <c r="O630" i="14" a="1"/>
  <c r="M214" i="14" a="1"/>
  <c r="I178" i="14" a="1"/>
  <c r="G1648" i="14" a="1"/>
  <c r="E1930" i="14" a="1"/>
  <c r="I1452" i="14" a="1"/>
  <c r="G2" i="14" a="1"/>
  <c r="N962" i="14" a="1"/>
  <c r="A1334" i="14" a="1"/>
  <c r="H678" i="14" a="1"/>
  <c r="M1619" i="14" a="1"/>
  <c r="I1759" i="14" a="1"/>
  <c r="M801" i="14" a="1"/>
  <c r="N863" i="14" a="1"/>
  <c r="J1508" i="14" a="1"/>
  <c r="K1394" i="14" a="1"/>
  <c r="B1689" i="14" a="1"/>
  <c r="F1918" i="14" a="1"/>
  <c r="L1521" i="14" a="1"/>
  <c r="H889" i="14" a="1"/>
  <c r="N1354" i="14" a="1"/>
  <c r="K254" i="14" a="1"/>
  <c r="F187" i="14" a="1"/>
  <c r="I520" i="14" a="1"/>
  <c r="A1610" i="14" a="1"/>
  <c r="N1813" i="14" a="1"/>
  <c r="L953" i="14" a="1"/>
  <c r="H1573" i="14" a="1"/>
  <c r="L657" i="14" a="1"/>
  <c r="O1538" i="14" a="1"/>
  <c r="M343" i="14" a="1"/>
  <c r="C1090" i="14" a="1"/>
  <c r="H1721" i="14" a="1"/>
  <c r="K1859" i="14" a="1"/>
  <c r="M1774" i="14" a="1"/>
  <c r="E1792" i="14" a="1"/>
  <c r="C1805" i="14" a="1"/>
  <c r="F1913" i="14" a="1"/>
  <c r="G94" i="14" a="1"/>
  <c r="G630" i="14" a="1"/>
  <c r="L73" i="14" a="1"/>
  <c r="L541" i="14" a="1"/>
  <c r="L396" i="14" a="1"/>
  <c r="F1058" i="14" a="1"/>
  <c r="D825" i="14" a="1"/>
  <c r="M1202" i="14" a="1"/>
  <c r="B446" i="14" a="1"/>
  <c r="C1747" i="14" a="1"/>
  <c r="K562" i="14" a="1"/>
  <c r="K19" i="14" a="1"/>
  <c r="M579" i="14" a="1"/>
  <c r="A1634" i="14" a="1"/>
  <c r="O293" i="14" a="1"/>
  <c r="D1378" i="14" a="1"/>
  <c r="J485" i="14" a="1"/>
  <c r="J945" i="14" a="1"/>
  <c r="A934" i="14" a="1"/>
  <c r="L323" i="14" a="1"/>
  <c r="A1025" i="14" a="1"/>
  <c r="K485" i="14" a="1"/>
  <c r="D739" i="14" a="1"/>
  <c r="L1150" i="14" a="1"/>
  <c r="M1904" i="14" a="1"/>
  <c r="O370" i="14" a="1"/>
  <c r="F585" i="14" a="1"/>
  <c r="D1382" i="14" a="1"/>
  <c r="D481" i="14" a="1"/>
  <c r="F764" i="14" a="1"/>
  <c r="N743" i="14" a="1"/>
  <c r="J119" i="14" a="1"/>
  <c r="H1772" i="14" a="1"/>
  <c r="B857" i="14" a="1"/>
  <c r="K1140" i="14" a="1"/>
  <c r="K1388" i="14" a="1"/>
  <c r="E884" i="14" a="1"/>
  <c r="J1030" i="14" a="1"/>
  <c r="G948" i="14" a="1"/>
  <c r="M533" i="14" a="1"/>
  <c r="F1683" i="14" a="1"/>
  <c r="F1735" i="14" a="1"/>
  <c r="N1472" i="14" a="1"/>
  <c r="F411" i="14" a="1"/>
  <c r="O376" i="14" a="1"/>
  <c r="F60" i="14" a="1"/>
  <c r="C352" i="14" a="1"/>
  <c r="G1841" i="14" a="1"/>
  <c r="G1189" i="14" a="1"/>
  <c r="J707" i="14" a="1"/>
  <c r="O872" i="14" a="1"/>
  <c r="O1762" i="14" a="1"/>
  <c r="M32" i="14" a="1"/>
  <c r="H1622" i="14" a="1"/>
  <c r="L390" i="14" a="1"/>
  <c r="N1124" i="14" a="1"/>
  <c r="K1302" i="14" a="1"/>
  <c r="M1625" i="14" a="1"/>
  <c r="G75" i="14" a="1"/>
  <c r="O67" i="14" a="1"/>
  <c r="A757" i="14" a="1"/>
  <c r="J1225" i="14" a="1"/>
  <c r="F1017" i="14" a="1"/>
  <c r="J1727" i="14" a="1"/>
  <c r="H341" i="14" a="1"/>
  <c r="B536" i="14" a="1"/>
  <c r="J1078" i="14" a="1"/>
  <c r="B1017" i="14" a="1"/>
  <c r="J1151" i="14" a="1"/>
  <c r="H1680" i="14" a="1"/>
  <c r="O547" i="14" a="1"/>
  <c r="C330" i="14" a="1"/>
  <c r="C1352" i="14" a="1"/>
  <c r="M1120" i="14" a="1"/>
  <c r="J1577" i="14" a="1"/>
  <c r="M971" i="14" a="1"/>
  <c r="E1031" i="14" a="1"/>
  <c r="G749" i="14" a="1"/>
  <c r="A996" i="14" a="1"/>
  <c r="G512" i="14" a="1"/>
  <c r="J525" i="14" a="1"/>
  <c r="O1897" i="14" a="1"/>
  <c r="N967" i="14" a="1"/>
  <c r="L172" i="14" a="1"/>
  <c r="J206" i="14" a="1"/>
  <c r="H1812" i="14" a="1"/>
  <c r="J1845" i="14" a="1"/>
  <c r="M896" i="14" a="1"/>
  <c r="E210" i="14" a="1"/>
  <c r="B369" i="14" a="1"/>
  <c r="G1741" i="14" a="1"/>
  <c r="F1416" i="14" a="1"/>
  <c r="D1555" i="14" a="1"/>
  <c r="B611" i="14" a="1"/>
  <c r="B824" i="14" a="1"/>
  <c r="M1388" i="14" a="1"/>
  <c r="A504" i="14" a="1"/>
  <c r="G69" i="14" a="1"/>
  <c r="B881" i="14" a="1"/>
  <c r="F1756" i="14" a="1"/>
  <c r="G307" i="14" a="1"/>
  <c r="A1529" i="14" a="1"/>
  <c r="C1337" i="14" a="1"/>
  <c r="C612" i="14" a="1"/>
  <c r="J710" i="14" a="1"/>
  <c r="J1415" i="14" a="1"/>
  <c r="L849" i="14" a="1"/>
  <c r="I875" i="14" a="1"/>
  <c r="O1704" i="14" a="1"/>
  <c r="E876" i="14" a="1"/>
  <c r="K147" i="14" a="1"/>
  <c r="H1586" i="14" a="1"/>
  <c r="J1095" i="14" a="1"/>
  <c r="J680" i="14" a="1"/>
  <c r="D1552" i="14" a="1"/>
  <c r="J7" i="14" a="1"/>
  <c r="E1528" i="14" a="1"/>
  <c r="N930" i="14" a="1"/>
  <c r="H26" i="14" a="1"/>
  <c r="O469" i="14" a="1"/>
  <c r="C1088" i="14" a="1"/>
  <c r="M1941" i="14" a="1"/>
  <c r="D55" i="14" a="1"/>
  <c r="I824" i="14" a="1"/>
  <c r="N787" i="14" a="1"/>
  <c r="J1347" i="14" a="1"/>
  <c r="H1842" i="14" a="1"/>
  <c r="L69" i="14" a="1"/>
  <c r="H1409" i="14" a="1"/>
  <c r="I502" i="14" a="1"/>
  <c r="A386" i="14" a="1"/>
  <c r="C1210" i="14" a="1"/>
  <c r="G1646" i="14" a="1"/>
  <c r="K1008" i="14" a="1"/>
  <c r="B463" i="14" a="1"/>
  <c r="D286" i="14" a="1"/>
  <c r="E192" i="14" a="1"/>
  <c r="C98" i="14" a="1"/>
  <c r="F599" i="14" a="1"/>
  <c r="N212" i="14" a="1"/>
  <c r="O1726" i="14" a="1"/>
  <c r="H997" i="14" a="1"/>
  <c r="K1049" i="14" a="1"/>
  <c r="N1845" i="14" a="1"/>
  <c r="M1812" i="14" a="1"/>
  <c r="L715" i="14" a="1"/>
  <c r="M1860" i="14" a="1"/>
  <c r="M1911" i="14" a="1"/>
  <c r="J725" i="14" a="1"/>
  <c r="N552" i="14" a="1"/>
  <c r="E193" i="14" a="1"/>
  <c r="M805" i="14" a="1"/>
  <c r="O510" i="14" a="1"/>
  <c r="C1079" i="14" a="1"/>
  <c r="M1651" i="14" a="1"/>
  <c r="D616" i="14" a="1"/>
  <c r="D1004" i="14" a="1"/>
  <c r="L1759" i="14" a="1"/>
  <c r="O1843" i="14" a="1"/>
  <c r="G500" i="14" a="1"/>
  <c r="D1892" i="14" a="1"/>
  <c r="I680" i="14" a="1"/>
  <c r="C1895" i="14" a="1"/>
  <c r="M725" i="14" a="1"/>
  <c r="J1689" i="14" a="1"/>
  <c r="D113" i="14" a="1"/>
  <c r="H1990" i="14" a="1"/>
  <c r="K240" i="14" a="1"/>
  <c r="N336" i="14" a="1"/>
  <c r="J1930" i="14" a="1"/>
  <c r="G1260" i="14" a="1"/>
  <c r="D1567" i="14" a="1"/>
  <c r="I1756" i="14" a="1"/>
  <c r="O210" i="14" a="1"/>
  <c r="M85" i="14" a="1"/>
  <c r="I436" i="14" a="1"/>
  <c r="N482" i="14" a="1"/>
  <c r="J1387" i="14" a="1"/>
  <c r="M656" i="14" a="1"/>
  <c r="L1520" i="14" a="1"/>
  <c r="C1126" i="14" a="1"/>
  <c r="F1820" i="14" a="1"/>
  <c r="L545" i="14" a="1"/>
  <c r="G763" i="14" a="1"/>
  <c r="N599" i="14" a="1"/>
  <c r="M1741" i="14" a="1"/>
  <c r="L278" i="14" a="1"/>
  <c r="B712" i="14" a="1"/>
  <c r="C1068" i="14" a="1"/>
  <c r="G1599" i="14" a="1"/>
  <c r="D1841" i="14" a="1"/>
  <c r="C517" i="14" a="1"/>
  <c r="C844" i="14" a="1"/>
  <c r="D1235" i="14" a="1"/>
  <c r="D1317" i="14" a="1"/>
  <c r="I1116" i="14" a="1"/>
  <c r="C7" i="14" a="1"/>
  <c r="B642" i="14" a="1"/>
  <c r="N1011" i="14" a="1"/>
  <c r="H1908" i="14" a="1"/>
  <c r="O410" i="14" a="1"/>
  <c r="O1759" i="14" a="1"/>
  <c r="F1249" i="14" a="1"/>
  <c r="N355" i="14" a="1"/>
  <c r="L1219" i="14" a="1"/>
  <c r="I1826" i="14" a="1"/>
  <c r="E964" i="14" a="1"/>
  <c r="B891" i="14" a="1"/>
  <c r="H863" i="14" a="1"/>
  <c r="A590" i="14" a="1"/>
  <c r="B211" i="14" a="1"/>
  <c r="G16" i="14" a="1"/>
  <c r="I1584" i="14" a="1"/>
  <c r="J1209" i="14" a="1"/>
  <c r="O468" i="14" a="1"/>
  <c r="O151" i="14" a="1"/>
  <c r="I151" i="14" a="1"/>
  <c r="B449" i="14" a="1"/>
  <c r="A870" i="14" a="1"/>
  <c r="K1085" i="14" a="1"/>
  <c r="G1940" i="14" a="1"/>
  <c r="D1976" i="14" a="1"/>
  <c r="O1686" i="14" a="1"/>
  <c r="E266" i="14" a="1"/>
  <c r="F1254" i="14" a="1"/>
  <c r="J1861" i="14" a="1"/>
  <c r="L249" i="14" a="1"/>
  <c r="M1350" i="14" a="1"/>
  <c r="F1484" i="14" a="1"/>
  <c r="H1053" i="14" a="1"/>
  <c r="H1523" i="14" a="1"/>
  <c r="L899" i="14" a="1"/>
  <c r="O373" i="14" a="1"/>
  <c r="L1888" i="14" a="1"/>
  <c r="E1043" i="14" a="1"/>
  <c r="O722" i="14" a="1"/>
  <c r="G1281" i="14" a="1"/>
  <c r="A791" i="14" a="1"/>
  <c r="M1811" i="14" a="1"/>
  <c r="I881" i="14" a="1"/>
  <c r="O908" i="14" a="1"/>
  <c r="L1751" i="14" a="1"/>
  <c r="B442" i="14" a="1"/>
  <c r="G1623" i="14" a="1"/>
  <c r="K1930" i="14" a="1"/>
  <c r="E1413" i="14" a="1"/>
  <c r="O920" i="14" a="1"/>
  <c r="J825" i="14" a="1"/>
  <c r="F245" i="14" a="1"/>
  <c r="D1713" i="14" a="1"/>
  <c r="G353" i="14" a="1"/>
  <c r="F390" i="14" a="1"/>
  <c r="C1584" i="14" a="1"/>
  <c r="F688" i="14" a="1"/>
  <c r="L1613" i="14" a="1"/>
  <c r="B417" i="14" a="1"/>
  <c r="C316" i="14" a="1"/>
  <c r="G1470" i="14" a="1"/>
  <c r="D1926" i="14" a="1"/>
  <c r="N1729" i="14" a="1"/>
  <c r="I1378" i="14" a="1"/>
  <c r="L1116" i="14" a="1"/>
  <c r="M264" i="14" a="1"/>
  <c r="L525" i="14" a="1"/>
  <c r="E451" i="14" a="1"/>
  <c r="O1595" i="14" a="1"/>
  <c r="B243" i="14" a="1"/>
  <c r="G405" i="14" a="1"/>
  <c r="J1913" i="14" a="1"/>
  <c r="L738" i="14" a="1"/>
  <c r="M629" i="14" a="1"/>
  <c r="O1220" i="14" a="1"/>
  <c r="B1121" i="14" a="1"/>
  <c r="I465" i="14" a="1"/>
  <c r="M688" i="14" a="1"/>
  <c r="B383" i="14" a="1"/>
  <c r="F596" i="14" a="1"/>
  <c r="A538" i="14" a="1"/>
  <c r="F1816" i="14" a="1"/>
  <c r="O402" i="14" a="1"/>
  <c r="K765" i="14" a="1"/>
  <c r="A142" i="14" a="1"/>
  <c r="I460" i="14" a="1"/>
  <c r="G653" i="14" a="1"/>
  <c r="D415" i="14" a="1"/>
  <c r="M99" i="14" a="1"/>
  <c r="C943" i="14" a="1"/>
  <c r="A1574" i="14" a="1"/>
  <c r="K1845" i="14" a="1"/>
  <c r="F492" i="14" a="1"/>
  <c r="C855" i="14" a="1"/>
  <c r="F1074" i="14" a="1"/>
  <c r="G1302" i="14" a="1"/>
  <c r="N571" i="14" a="1"/>
  <c r="B1657" i="14" a="1"/>
  <c r="N1972" i="14" a="1"/>
  <c r="J1408" i="14" a="1"/>
  <c r="M1832" i="14" a="1"/>
  <c r="F611" i="14" a="1"/>
  <c r="I1987" i="14" a="1"/>
  <c r="E349" i="14" a="1"/>
  <c r="G1013" i="14" a="1"/>
  <c r="L1497" i="14" a="1"/>
  <c r="A288" i="14" a="1"/>
  <c r="A1543" i="14" a="1"/>
  <c r="K1692" i="14" a="1"/>
  <c r="N1425" i="14" a="1"/>
  <c r="H1295" i="14" a="1"/>
  <c r="D1928" i="14" a="1"/>
  <c r="H466" i="14" a="1"/>
  <c r="J1707" i="14" a="1"/>
  <c r="B8" i="14" a="1"/>
  <c r="C597" i="14" a="1"/>
  <c r="O81" i="14" a="1"/>
  <c r="N166" i="14" a="1"/>
  <c r="K1014" i="14" a="1"/>
  <c r="L1744" i="14" a="1"/>
  <c r="J1853" i="14" a="1"/>
  <c r="H1629" i="14" a="1"/>
  <c r="N923" i="14" a="1"/>
  <c r="F562" i="14" a="1"/>
  <c r="H1220" i="14" a="1"/>
  <c r="B1022" i="14" a="1"/>
  <c r="K1399" i="14" a="1"/>
  <c r="N1235" i="14" a="1"/>
  <c r="K435" i="14" a="1"/>
  <c r="I1531" i="14" a="1"/>
  <c r="G923" i="14" a="1"/>
  <c r="E1705" i="14" a="1"/>
  <c r="N869" i="14" a="1"/>
  <c r="O132" i="14" a="1"/>
  <c r="E1268" i="14" a="1"/>
  <c r="E1624" i="14" a="1"/>
  <c r="E1916" i="14" a="1"/>
  <c r="A144" i="14" a="1"/>
  <c r="N1356" i="14" a="1"/>
  <c r="B795" i="14" a="1"/>
  <c r="J550" i="14" a="1"/>
  <c r="C461" i="14" a="1"/>
  <c r="M1119" i="14" a="1"/>
  <c r="D1423" i="14" a="1"/>
  <c r="L461" i="14" a="1"/>
  <c r="J1600" i="14" a="1"/>
  <c r="I1453" i="14" a="1"/>
  <c r="K24" i="14" a="1"/>
  <c r="K417" i="14" a="1"/>
  <c r="N110" i="14" a="1"/>
  <c r="J669" i="14" a="1"/>
  <c r="D275" i="14" a="1"/>
  <c r="F1200" i="14" a="1"/>
  <c r="N652" i="14" a="1"/>
  <c r="C168" i="14" a="1"/>
  <c r="L864" i="14" a="1"/>
  <c r="O453" i="14" a="1"/>
  <c r="F669" i="14" a="1"/>
  <c r="A325" i="14" a="1"/>
  <c r="E1002" i="14" a="1"/>
  <c r="B1655" i="14" a="1"/>
  <c r="E50" i="14" a="1"/>
  <c r="G394" i="14" a="1"/>
  <c r="G871" i="14" a="1"/>
  <c r="L1648" i="14" a="1"/>
  <c r="L1315" i="14" a="1"/>
  <c r="G1041" i="14" a="1"/>
  <c r="G403" i="14" a="1"/>
  <c r="N1260" i="14" a="1"/>
  <c r="F801" i="14" a="1"/>
  <c r="O1438" i="14" a="1"/>
  <c r="K1888" i="14" a="1"/>
  <c r="B1262" i="14" a="1"/>
  <c r="H1673" i="14" a="1"/>
  <c r="G1673" i="14" a="1"/>
  <c r="N1552" i="14" a="1"/>
  <c r="M756" i="14" a="1"/>
  <c r="D659" i="14" a="1"/>
  <c r="K268" i="14" a="1"/>
  <c r="H11" i="14" a="1"/>
  <c r="C271" i="14" a="1"/>
  <c r="B788" i="14" a="1"/>
  <c r="I1056" i="14" a="1"/>
  <c r="A405" i="14" a="1"/>
  <c r="G206" i="14" a="1"/>
  <c r="L247" i="14" a="1"/>
  <c r="O1941" i="14" a="1"/>
  <c r="K1653" i="14" a="1"/>
  <c r="L200" i="14" a="1"/>
  <c r="M387" i="14" a="1"/>
  <c r="G1630" i="14" a="1"/>
  <c r="E1612" i="14" a="1"/>
  <c r="F81" i="14" a="1"/>
  <c r="M1895" i="14" a="1"/>
  <c r="M1961" i="14" a="1"/>
  <c r="G265" i="14" a="1"/>
  <c r="B1184" i="14" a="1"/>
  <c r="G1386" i="14" a="1"/>
  <c r="H1542" i="14" a="1"/>
  <c r="B1737" i="14" a="1"/>
  <c r="H1009" i="14" a="1"/>
  <c r="J1558" i="14" a="1"/>
  <c r="K950" i="14" a="1"/>
  <c r="A26" i="14" a="1"/>
  <c r="N357" i="14" a="1"/>
  <c r="N285" i="14" a="1"/>
  <c r="B1056" i="14" a="1"/>
  <c r="B210" i="14" a="1"/>
  <c r="K1446" i="14" a="1"/>
  <c r="A776" i="14" a="1"/>
  <c r="L1546" i="14" a="1"/>
  <c r="C486" i="14" a="1"/>
  <c r="G264" i="14" a="1"/>
  <c r="D1308" i="14" a="1"/>
  <c r="O500" i="14" a="1"/>
  <c r="F36" i="14" a="1"/>
  <c r="B727" i="14" a="1"/>
  <c r="I930" i="14" a="1"/>
  <c r="J1928" i="14" a="1"/>
  <c r="G150" i="14" a="1"/>
  <c r="M1667" i="14" a="1"/>
  <c r="I103" i="14" a="1"/>
  <c r="B746" i="14" a="1"/>
  <c r="B1293" i="14" a="1"/>
  <c r="D674" i="14" a="1"/>
  <c r="F785" i="14" a="1"/>
  <c r="E1687" i="14" a="1"/>
  <c r="E235" i="14" a="1"/>
  <c r="D551" i="14" a="1"/>
  <c r="L1464" i="14" a="1"/>
  <c r="C416" i="14" a="1"/>
  <c r="A1682" i="14" a="1"/>
  <c r="C1332" i="14" a="1"/>
  <c r="J187" i="14" a="1"/>
  <c r="D1883" i="14" a="1"/>
  <c r="O728" i="14" a="1"/>
  <c r="E693" i="14" a="1"/>
  <c r="F896" i="14" a="1"/>
  <c r="L1872" i="14" a="1"/>
  <c r="K1673" i="14" a="1"/>
  <c r="M1247" i="14" a="1"/>
  <c r="L1277" i="14" a="1"/>
  <c r="B594" i="14" a="1"/>
  <c r="G1518" i="14" a="1"/>
  <c r="E1978" i="14" a="1"/>
  <c r="F1860" i="14" a="1"/>
  <c r="M575" i="14" a="1"/>
  <c r="C912" i="14" a="1"/>
  <c r="D1716" i="14" a="1"/>
  <c r="A91" i="14" a="1"/>
  <c r="C243" i="14" a="1"/>
  <c r="A1053" i="14" a="1"/>
  <c r="A1867" i="14" a="1"/>
  <c r="C950" i="14" a="1"/>
  <c r="J1459" i="14" a="1"/>
  <c r="J1565" i="14" a="1"/>
  <c r="B1257" i="14" a="1"/>
  <c r="E1787" i="14" a="1"/>
  <c r="M1727" i="14" a="1"/>
  <c r="D762" i="14" a="1"/>
  <c r="J1195" i="14" a="1"/>
  <c r="B495" i="14" a="1"/>
  <c r="L382" i="14" a="1"/>
  <c r="H374" i="14" a="1"/>
  <c r="M705" i="14" a="1"/>
  <c r="M1847" i="14" a="1"/>
  <c r="N635" i="14" a="1"/>
  <c r="K1574" i="14" a="1"/>
  <c r="C285" i="14" a="1"/>
  <c r="G388" i="14" a="1"/>
  <c r="M991" i="14" a="1"/>
  <c r="E1493" i="14" a="1"/>
  <c r="F89" i="14" a="1"/>
  <c r="M1907" i="14" a="1"/>
  <c r="L1547" i="14" a="1"/>
  <c r="G519" i="14" a="1"/>
  <c r="I1205" i="14" a="1"/>
  <c r="O958" i="14" a="1"/>
  <c r="B1450" i="14" a="1"/>
  <c r="O229" i="14" a="1"/>
  <c r="O1433" i="14" a="1"/>
  <c r="F293" i="14" a="1"/>
  <c r="B1492" i="14" a="1"/>
  <c r="H395" i="14" a="1"/>
  <c r="N1352" i="14" a="1"/>
  <c r="J857" i="14" a="1"/>
  <c r="E1011" i="14" a="1"/>
  <c r="J1489" i="14" a="1"/>
  <c r="K64" i="14" a="1"/>
  <c r="J523" i="14" a="1"/>
  <c r="D1884" i="14" a="1"/>
  <c r="F795" i="14" a="1"/>
  <c r="N899" i="14" a="1"/>
  <c r="E1655" i="14" a="1"/>
  <c r="I1675" i="14" a="1"/>
  <c r="L1832" i="14" a="1"/>
  <c r="D1410" i="14" a="1"/>
  <c r="D1037" i="14" a="1"/>
  <c r="I1523" i="14" a="1"/>
  <c r="K53" i="14" a="1"/>
  <c r="G1076" i="14" a="1"/>
  <c r="E1280" i="14" a="1"/>
  <c r="M1618" i="14" a="1"/>
  <c r="A1851" i="14" a="1"/>
  <c r="B932" i="14" a="1"/>
  <c r="D506" i="14" a="1"/>
  <c r="C967" i="14" a="1"/>
  <c r="J464" i="14" a="1"/>
  <c r="B1571" i="14" a="1"/>
  <c r="K1973" i="14" a="1"/>
  <c r="N1249" i="14" a="1"/>
  <c r="E968" i="14" a="1"/>
  <c r="G1310" i="14" a="1"/>
  <c r="L1270" i="14" a="1"/>
  <c r="F195" i="14" a="1"/>
  <c r="O365" i="14" a="1"/>
  <c r="E244" i="14" a="1"/>
  <c r="C462" i="14" a="1"/>
  <c r="L1260" i="14" a="1"/>
  <c r="M1296" i="14" a="1"/>
  <c r="E304" i="14" a="1"/>
  <c r="L303" i="14" a="1"/>
  <c r="K1324" i="14" a="1"/>
  <c r="F1544" i="14" a="1"/>
  <c r="D1890" i="14" a="1"/>
  <c r="N54" i="14" a="1"/>
  <c r="J852" i="14" a="1"/>
  <c r="K1924" i="14" a="1"/>
  <c r="G642" i="14" a="1"/>
  <c r="E415" i="14" a="1"/>
  <c r="K906" i="14" a="1"/>
  <c r="G646" i="14" a="1"/>
  <c r="N1657" i="14" a="1"/>
  <c r="B1178" i="14" a="1"/>
  <c r="L1245" i="14" a="1"/>
  <c r="F159" i="14" a="1"/>
  <c r="G39" i="14" a="1"/>
  <c r="J576" i="14" a="1"/>
  <c r="F1557" i="14" a="1"/>
  <c r="O501" i="14" a="1"/>
  <c r="F888" i="14" a="1"/>
  <c r="F1613" i="14" a="1"/>
  <c r="J747" i="14" a="1"/>
  <c r="B750" i="14" a="1"/>
  <c r="J133" i="14" a="1"/>
  <c r="A1282" i="14" a="1"/>
  <c r="H718" i="14" a="1"/>
  <c r="C1944" i="14" a="1"/>
  <c r="G599" i="14" a="1"/>
  <c r="J637" i="14" a="1"/>
  <c r="O1317" i="14" a="1"/>
  <c r="L1027" i="14" a="1"/>
  <c r="K779" i="14" a="1"/>
  <c r="L1349" i="14" a="1"/>
  <c r="I922" i="14" a="1"/>
  <c r="M922" i="14" a="1"/>
  <c r="C1225" i="14" a="1"/>
  <c r="B1015" i="14" a="1"/>
  <c r="G1745" i="14" a="1"/>
  <c r="M200" i="14" a="1"/>
  <c r="M1693" i="14" a="1"/>
  <c r="O1074" i="14" a="1"/>
  <c r="N93" i="14" a="1"/>
  <c r="J1848" i="14" a="1"/>
  <c r="L1061" i="14" a="1"/>
  <c r="J1692" i="14" a="1"/>
  <c r="E27" i="14" a="1"/>
  <c r="G440" i="14" a="1"/>
  <c r="I933" i="14" a="1"/>
  <c r="I1275" i="14" a="1"/>
  <c r="I805" i="14" a="1"/>
  <c r="B493" i="14" a="1"/>
  <c r="D983" i="14" a="1"/>
  <c r="D1176" i="14" a="1"/>
  <c r="E944" i="14" a="1"/>
  <c r="H1330" i="14" a="1"/>
  <c r="F1009" i="14" a="1"/>
  <c r="G1919" i="14" a="1"/>
  <c r="D285" i="14" a="1"/>
  <c r="G670" i="14" a="1"/>
  <c r="H1251" i="14" a="1"/>
  <c r="G365" i="14" a="1"/>
  <c r="G1064" i="14" a="1"/>
  <c r="J706" i="14" a="1"/>
  <c r="L455" i="14" a="1"/>
  <c r="B1712" i="14" a="1"/>
  <c r="E533" i="14" a="1"/>
  <c r="C1036" i="14" a="1"/>
  <c r="N1980" i="14" a="1"/>
  <c r="C127" i="14" a="1"/>
  <c r="N1904" i="14" a="1"/>
  <c r="E168" i="14" a="1"/>
  <c r="F1924" i="14" a="1"/>
  <c r="I1579" i="14" a="1"/>
  <c r="O586" i="14" a="1"/>
  <c r="G686" i="14" a="1"/>
  <c r="K1985" i="14" a="1"/>
  <c r="A498" i="14" a="1"/>
  <c r="L270" i="14" a="1"/>
  <c r="D862" i="14" a="1"/>
  <c r="O1060" i="14" a="1"/>
  <c r="L1729" i="14" a="1"/>
  <c r="N40" i="14" a="1"/>
  <c r="J654" i="14" a="1"/>
  <c r="D719" i="14" a="1"/>
  <c r="O139" i="14" a="1"/>
  <c r="G527" i="14" a="1"/>
  <c r="B1223" i="14" a="1"/>
  <c r="G153" i="14" a="1"/>
  <c r="E1661" i="14" a="1"/>
  <c r="J1134" i="14" a="1"/>
  <c r="H717" i="14" a="1"/>
  <c r="H1052" i="14" a="1"/>
  <c r="D975" i="14" a="1"/>
  <c r="H1152" i="14" a="1"/>
  <c r="G87" i="14" a="1"/>
  <c r="F1290" i="14" a="1"/>
  <c r="K1093" i="14" a="1"/>
  <c r="D1375" i="14" a="1"/>
  <c r="G981" i="14" a="1"/>
  <c r="D445" i="14" a="1"/>
  <c r="D1438" i="14" a="1"/>
  <c r="G1585" i="14" a="1"/>
  <c r="N91" i="14" a="1"/>
  <c r="I1412" i="14" a="1"/>
  <c r="J95" i="14" a="1"/>
  <c r="C208" i="14" a="1"/>
  <c r="N7" i="14" a="1"/>
  <c r="K1219" i="14" a="1"/>
  <c r="K2000" i="14" a="1"/>
  <c r="M1058" i="14" a="1"/>
  <c r="J686" i="14" a="1"/>
  <c r="E1292" i="14" a="1"/>
  <c r="D1927" i="14" a="1"/>
  <c r="O784" i="14" a="1"/>
  <c r="M931" i="14" a="1"/>
  <c r="C1200" i="14" a="1"/>
  <c r="M878" i="14" a="1"/>
  <c r="N337" i="14" a="1"/>
  <c r="D1933" i="14" a="1"/>
  <c r="K849" i="14" a="1"/>
  <c r="F84" i="14" a="1"/>
  <c r="L761" i="14" a="1"/>
  <c r="C1038" i="14" a="1"/>
  <c r="L26" i="14" a="1"/>
  <c r="J1119" i="14" a="1"/>
  <c r="J58" i="14" a="1"/>
  <c r="B1031" i="14" a="1"/>
  <c r="F103" i="14" a="1"/>
  <c r="B1064" i="14" a="1"/>
  <c r="H1280" i="14" a="1"/>
  <c r="A1989" i="14" a="1"/>
  <c r="K70" i="14" a="1"/>
  <c r="H509" i="14" a="1"/>
  <c r="H1263" i="14" a="1"/>
  <c r="C343" i="14" a="1"/>
  <c r="C734" i="14" a="1"/>
  <c r="K530" i="14" a="1"/>
  <c r="H1442" i="14" a="1"/>
  <c r="K62" i="14" a="1"/>
  <c r="J598" i="14" a="1"/>
  <c r="F941" i="14" a="1"/>
  <c r="B958" i="14" a="1"/>
  <c r="N1297" i="14" a="1"/>
  <c r="G805" i="14" a="1"/>
  <c r="L1843" i="14" a="1"/>
  <c r="E1046" i="14" a="1"/>
  <c r="L865" i="14" a="1"/>
  <c r="B1381" i="14" a="1"/>
  <c r="I1761" i="14" a="1"/>
  <c r="O1662" i="14" a="1"/>
  <c r="N1791" i="14" a="1"/>
  <c r="J1809" i="14" a="1"/>
  <c r="G691" i="14" a="1"/>
  <c r="G427" i="14" a="1"/>
  <c r="H1113" i="14" a="1"/>
  <c r="C174" i="14" a="1"/>
  <c r="F591" i="14" a="1"/>
  <c r="L890" i="14" a="1"/>
  <c r="N372" i="14" a="1"/>
  <c r="G1238" i="14" a="1"/>
  <c r="D58" i="14" a="1"/>
  <c r="C1646" i="14" a="1"/>
  <c r="F1087" i="14" a="1"/>
  <c r="O1571" i="14" a="1"/>
  <c r="F1418" i="14" a="1"/>
  <c r="D530" i="14" a="1"/>
  <c r="K502" i="14" a="1"/>
  <c r="I186" i="14" a="1"/>
  <c r="N640" i="14" a="1"/>
  <c r="M1062" i="14" a="1"/>
  <c r="H760" i="14" a="1"/>
  <c r="O493" i="14" a="1"/>
  <c r="O1354" i="14" a="1"/>
  <c r="M1403" i="14" a="1"/>
  <c r="F1524" i="14" a="1"/>
  <c r="G1591" i="14" a="1"/>
  <c r="D244" i="14" a="1"/>
  <c r="C1714" i="14" a="1"/>
  <c r="O1672" i="14" a="1"/>
  <c r="G643" i="14" a="1"/>
  <c r="C1268" i="14" a="1"/>
  <c r="K623" i="14" a="1"/>
  <c r="A54" i="14" a="1"/>
  <c r="C366" i="14" a="1"/>
  <c r="M934" i="14" a="1"/>
  <c r="B1276" i="14" a="1"/>
  <c r="B599" i="14" a="1"/>
  <c r="A1315" i="14" a="1"/>
  <c r="J630" i="14" a="1"/>
  <c r="H637" i="14" a="1"/>
  <c r="C753" i="14" a="1"/>
  <c r="B251" i="14" a="1"/>
  <c r="D1233" i="14" a="1"/>
  <c r="L508" i="14" a="1"/>
  <c r="B1673" i="14" a="1"/>
  <c r="H1459" i="14" a="1"/>
  <c r="E1069" i="14" a="1"/>
  <c r="H1099" i="14" a="1"/>
  <c r="H1797" i="14" a="1"/>
  <c r="I1272" i="14" a="1"/>
  <c r="L150" i="14" a="1"/>
  <c r="N792" i="14" a="1"/>
  <c r="O939" i="14" a="1"/>
  <c r="D1353" i="14" a="1"/>
  <c r="K136" i="14" a="1"/>
  <c r="J1796" i="14" a="1"/>
  <c r="J243" i="14" a="1"/>
  <c r="E89" i="14" a="1"/>
  <c r="K1981" i="14" a="1"/>
  <c r="F335" i="14" a="1"/>
  <c r="I829" i="14" a="1"/>
  <c r="J1101" i="14" a="1"/>
  <c r="N806" i="14" a="1"/>
  <c r="B26" i="14" a="1"/>
  <c r="F487" i="14" a="1"/>
  <c r="E1794" i="14" a="1"/>
  <c r="M342" i="14" a="1"/>
  <c r="O709" i="14" a="1"/>
  <c r="H1405" i="14" a="1"/>
  <c r="M229" i="14" a="1"/>
  <c r="J1615" i="14" a="1"/>
  <c r="F1138" i="14" a="1"/>
  <c r="H862" i="14" a="1"/>
  <c r="F1558" i="14" a="1"/>
  <c r="H343" i="14" a="1"/>
  <c r="K91" i="14" a="1"/>
  <c r="N1706" i="14" a="1"/>
  <c r="G1120" i="14" a="1"/>
  <c r="F1528" i="14" a="1"/>
  <c r="A1670" i="14" a="1"/>
  <c r="D488" i="14" a="1"/>
  <c r="A1999" i="14" a="1"/>
  <c r="N1054" i="14" a="1"/>
  <c r="F1233" i="14" a="1"/>
  <c r="B944" i="14" a="1"/>
  <c r="B132" i="14" a="1"/>
  <c r="E79" i="14" a="1"/>
  <c r="B306" i="14" a="1"/>
  <c r="H445" i="14" a="1"/>
  <c r="N1093" i="14" a="1"/>
  <c r="D1056" i="14" a="1"/>
  <c r="E604" i="14" a="1"/>
  <c r="E1595" i="14" a="1"/>
  <c r="B1499" i="14" a="1"/>
  <c r="M1785" i="14" a="1"/>
  <c r="J297" i="14" a="1"/>
  <c r="O812" i="14" a="1"/>
  <c r="F1677" i="14" a="1"/>
  <c r="A610" i="14" a="1"/>
  <c r="H1215" i="14" a="1"/>
  <c r="F1512" i="14" a="1"/>
  <c r="I972" i="14" a="1"/>
  <c r="I405" i="14" a="1"/>
  <c r="L1348" i="14" a="1"/>
  <c r="I257" i="14" a="1"/>
  <c r="J292" i="14" a="1"/>
  <c r="C918" i="14" a="1"/>
  <c r="N701" i="14" a="1"/>
  <c r="O1896" i="14" a="1"/>
  <c r="G137" i="14" a="1"/>
  <c r="B1638" i="14" a="1"/>
  <c r="O222" i="14" a="1"/>
  <c r="H1510" i="14" a="1"/>
  <c r="D1221" i="14" a="1"/>
  <c r="E42" i="14" a="1"/>
  <c r="D947" i="14" a="1"/>
  <c r="A1964" i="14" a="1"/>
  <c r="D640" i="14" a="1"/>
  <c r="O930" i="14" a="1"/>
  <c r="G378" i="14" a="1"/>
  <c r="O1603" i="14" a="1"/>
  <c r="J434" i="14" a="1"/>
  <c r="G848" i="14" a="1"/>
  <c r="L1316" i="14" a="1"/>
  <c r="C91" i="14" a="1"/>
  <c r="H1644" i="14" a="1"/>
  <c r="H1949" i="14" a="1"/>
  <c r="G455" i="14" a="1"/>
  <c r="F1055" i="14" a="1"/>
  <c r="L663" i="14" a="1"/>
  <c r="C1280" i="14" a="1"/>
  <c r="O904" i="14" a="1"/>
  <c r="B390" i="14" a="1"/>
  <c r="N1053" i="14" a="1"/>
  <c r="O1400" i="14" a="1"/>
  <c r="M266" i="14" a="1"/>
  <c r="I55" i="14" a="1"/>
  <c r="F624" i="14" a="1"/>
  <c r="G197" i="14" a="1"/>
  <c r="E825" i="14" a="1"/>
  <c r="I491" i="14" a="1"/>
  <c r="M1203" i="14" a="1"/>
  <c r="C280" i="14" a="1"/>
  <c r="G640" i="14" a="1"/>
  <c r="E1310" i="14" a="1"/>
  <c r="M764" i="14" a="1"/>
  <c r="K145" i="14" a="1"/>
  <c r="F1525" i="14" a="1"/>
  <c r="D1067" i="14" a="1"/>
  <c r="B1676" i="14" a="1"/>
  <c r="A919" i="14" a="1"/>
  <c r="J294" i="14" a="1"/>
  <c r="K262" i="14" a="1"/>
  <c r="H1467" i="14" a="1"/>
  <c r="K1502" i="14" a="1"/>
  <c r="L1549" i="14" a="1"/>
  <c r="C1493" i="14" a="1"/>
  <c r="C1283" i="14" a="1"/>
  <c r="H1907" i="14" a="1"/>
  <c r="H145" i="14" a="1"/>
  <c r="M1743" i="14" a="1"/>
  <c r="M1306" i="14" a="1"/>
  <c r="O1134" i="14" a="1"/>
  <c r="B158" i="14" a="1"/>
  <c r="N1853" i="14" a="1"/>
  <c r="M361" i="14" a="1"/>
  <c r="L1174" i="14" a="1"/>
  <c r="O1925" i="14" a="1"/>
  <c r="K1965" i="14" a="1"/>
  <c r="B1277" i="14" a="1"/>
  <c r="N537" i="14" a="1"/>
  <c r="B308" i="14" a="1"/>
  <c r="F1776" i="14" a="1"/>
  <c r="E869" i="14" a="1"/>
  <c r="L1304" i="14" a="1"/>
  <c r="D1943" i="14" a="1"/>
  <c r="K1029" i="14" a="1"/>
  <c r="N199" i="14" a="1"/>
  <c r="N1443" i="14" a="1"/>
  <c r="D958" i="14" a="1"/>
  <c r="H93" i="14" a="1"/>
  <c r="G1097" i="14" a="1"/>
  <c r="G661" i="14" a="1"/>
  <c r="I786" i="14" a="1"/>
  <c r="D1688" i="14" a="1"/>
  <c r="A1149" i="14" a="1"/>
  <c r="D1694" i="14" a="1"/>
  <c r="C1053" i="14" a="1"/>
  <c r="F323" i="14" a="1"/>
  <c r="M1211" i="14" a="1"/>
  <c r="E1151" i="14" a="1"/>
  <c r="D1535" i="14" a="1"/>
  <c r="J899" i="14" a="1"/>
  <c r="G5" i="14" a="1"/>
  <c r="M1157" i="14" a="1"/>
  <c r="G1476" i="14" a="1"/>
  <c r="D188" i="14" a="1"/>
  <c r="A1321" i="14" a="1"/>
  <c r="E1826" i="14" a="1"/>
  <c r="A921" i="14" a="1"/>
  <c r="I1742" i="14" a="1"/>
  <c r="J397" i="14" a="1"/>
  <c r="E230" i="14" a="1"/>
  <c r="E1371" i="14" a="1"/>
  <c r="O950" i="14" a="1"/>
  <c r="K548" i="14" a="1"/>
  <c r="F704" i="14" a="1"/>
  <c r="K1401" i="14" a="1"/>
  <c r="E116" i="14" a="1"/>
  <c r="C102" i="14" a="1"/>
  <c r="O252" i="14" a="1"/>
  <c r="C1114" i="14" a="1"/>
  <c r="F668" i="14" a="1"/>
  <c r="D1268" i="14" a="1"/>
  <c r="K1020" i="14" a="1"/>
  <c r="I821" i="14" a="1"/>
  <c r="K520" i="14" a="1"/>
  <c r="L847" i="14" a="1"/>
  <c r="C322" i="14" a="1"/>
  <c r="D370" i="14" a="1"/>
  <c r="M867" i="14" a="1"/>
  <c r="J53" i="14" a="1"/>
  <c r="M1018" i="14" a="1"/>
  <c r="F1323" i="14" a="1"/>
  <c r="J1824" i="14" a="1"/>
  <c r="D288" i="14" a="1"/>
  <c r="N1922" i="14" a="1"/>
  <c r="J1272" i="14" a="1"/>
  <c r="E1804" i="14" a="1"/>
  <c r="D866" i="14" a="1"/>
  <c r="A1652" i="14" a="1"/>
  <c r="H647" i="14" a="1"/>
  <c r="G712" i="14" a="1"/>
  <c r="F183" i="14" a="1"/>
  <c r="F632" i="14" a="1"/>
  <c r="B1958" i="14" a="1"/>
  <c r="E368" i="14" a="1"/>
  <c r="K205" i="14" a="1"/>
  <c r="K682" i="14" a="1"/>
  <c r="K1959" i="14" a="1"/>
  <c r="K702" i="14" a="1"/>
  <c r="H1667" i="14" a="1"/>
  <c r="B1818" i="14" a="1"/>
  <c r="M123" i="14" a="1"/>
  <c r="B570" i="14" a="1"/>
  <c r="I49" i="14" a="1"/>
  <c r="L334" i="14" a="1"/>
  <c r="I1471" i="14" a="1"/>
  <c r="A1166" i="14" a="1"/>
  <c r="N1373" i="14" a="1"/>
  <c r="A974" i="14" a="1"/>
  <c r="M241" i="14" a="1"/>
  <c r="E1178" i="14" a="1"/>
  <c r="H912" i="14" a="1"/>
  <c r="F1271" i="14" a="1"/>
  <c r="G331" i="14" a="1"/>
  <c r="G1455" i="14" a="1"/>
  <c r="I1233" i="14" a="1"/>
  <c r="D620" i="14" a="1"/>
  <c r="C473" i="14" a="1"/>
  <c r="O1562" i="14" a="1"/>
  <c r="H1164" i="14" a="1"/>
  <c r="I317" i="14" a="1"/>
  <c r="O1887" i="14" a="1"/>
  <c r="E1237" i="14" a="1"/>
  <c r="M172" i="14" a="1"/>
  <c r="L436" i="14" a="1"/>
  <c r="H191" i="14" a="1"/>
  <c r="B1628" i="14" a="1"/>
  <c r="L691" i="14" a="1"/>
  <c r="M1807" i="14" a="1"/>
  <c r="M512" i="14" a="1"/>
  <c r="N1743" i="14" a="1"/>
  <c r="A635" i="14" a="1"/>
  <c r="N1530" i="14" a="1"/>
  <c r="M703" i="14" a="1"/>
  <c r="M1182" i="14" a="1"/>
  <c r="D1262" i="14" a="1"/>
  <c r="F1546" i="14" a="1"/>
  <c r="J907" i="14" a="1"/>
  <c r="C1380" i="14" a="1"/>
  <c r="D957" i="14" a="1"/>
  <c r="B849" i="14" a="1"/>
  <c r="H677" i="14" a="1"/>
  <c r="K1675" i="14" a="1"/>
  <c r="D1791" i="14" a="1"/>
  <c r="O63" i="14" a="1"/>
  <c r="K692" i="14" a="1"/>
  <c r="A748" i="14" a="1"/>
  <c r="I1618" i="14" a="1"/>
  <c r="C785" i="14" a="1"/>
  <c r="F1482" i="14" a="1"/>
  <c r="G412" i="14" a="1"/>
  <c r="F1666" i="14" a="1"/>
  <c r="J312" i="14" a="1"/>
  <c r="J1648" i="14" a="1"/>
  <c r="D412" i="14" a="1"/>
  <c r="K378" i="14" a="1"/>
  <c r="M717" i="14" a="1"/>
  <c r="M716" i="14" a="1"/>
  <c r="L1217" i="14" a="1"/>
  <c r="G1590" i="14" a="1"/>
  <c r="F506" i="14" a="1"/>
  <c r="I1062" i="14" a="1"/>
  <c r="I135" i="14" a="1"/>
  <c r="E603" i="14" a="1"/>
  <c r="M1117" i="14" a="1"/>
  <c r="B675" i="14" a="1"/>
  <c r="B1648" i="14" a="1"/>
  <c r="A218" i="14" a="1"/>
  <c r="L743" i="14" a="1"/>
  <c r="E1939" i="14" a="1"/>
  <c r="J1736" i="14" a="1"/>
  <c r="C1372" i="14" a="1"/>
  <c r="D1942" i="14" a="1"/>
  <c r="L1190" i="14" a="1"/>
  <c r="J1556" i="14" a="1"/>
  <c r="K1853" i="14" a="1"/>
  <c r="M1668" i="14" a="1"/>
  <c r="F292" i="14" a="1"/>
  <c r="E1368" i="14" a="1"/>
  <c r="K1817" i="14" a="1"/>
  <c r="C1792" i="14" a="1"/>
  <c r="E1663" i="14" a="1"/>
  <c r="H65" i="14" a="1"/>
  <c r="D1745" i="14" a="1"/>
  <c r="G1128" i="14" a="1"/>
  <c r="J1212" i="14" a="1"/>
  <c r="E391" i="14" a="1"/>
  <c r="J981" i="14" a="1"/>
  <c r="H147" i="14" a="1"/>
  <c r="D1482" i="14" a="1"/>
  <c r="G308" i="14" a="1"/>
  <c r="A1258" i="14" a="1"/>
  <c r="O594" i="14" a="1"/>
  <c r="E1175" i="14" a="1"/>
  <c r="M339" i="14" a="1"/>
  <c r="I443" i="14" a="1"/>
  <c r="G1440" i="14" a="1"/>
  <c r="I1679" i="14" a="1"/>
  <c r="M694" i="14" a="1"/>
  <c r="E1422" i="14" a="1"/>
  <c r="D1624" i="14" a="1"/>
  <c r="J253" i="14" a="1"/>
  <c r="G464" i="14" a="1"/>
  <c r="H1428" i="14" a="1"/>
  <c r="E1931" i="14" a="1"/>
  <c r="E61" i="14" a="1"/>
  <c r="K1091" i="14" a="1"/>
  <c r="I410" i="14" a="1"/>
  <c r="A1070" i="14" a="1"/>
  <c r="L1104" i="14" a="1"/>
  <c r="A827" i="14" a="1"/>
  <c r="O323" i="14" a="1"/>
  <c r="E724" i="14" a="1"/>
  <c r="B917" i="14" a="1"/>
  <c r="B1095" i="14" a="1"/>
  <c r="G990" i="14" a="1"/>
  <c r="K919" i="14" a="1"/>
  <c r="J781" i="14" a="1"/>
  <c r="M516" i="14" a="1"/>
  <c r="O137" i="14" a="1"/>
  <c r="M1963" i="14" a="1"/>
  <c r="B734" i="14" a="1"/>
  <c r="E1759" i="14" a="1"/>
  <c r="F698" i="14" a="1"/>
  <c r="F1917" i="14" a="1"/>
  <c r="J1761" i="14" a="1"/>
  <c r="K1597" i="14" a="1"/>
  <c r="M65" i="14" a="1"/>
  <c r="G1605" i="14" a="1"/>
  <c r="E1459" i="14" a="1"/>
  <c r="F1869" i="14" a="1"/>
  <c r="C1891" i="14" a="1"/>
  <c r="O462" i="14" a="1"/>
  <c r="O591" i="14" a="1"/>
  <c r="F113" i="14" a="1"/>
  <c r="O1008" i="14" a="1"/>
  <c r="K643" i="14" a="1"/>
  <c r="C1723" i="14" a="1"/>
  <c r="N972" i="14" a="1"/>
  <c r="A1305" i="14" a="1"/>
  <c r="F1102" i="14" a="1"/>
  <c r="F1510" i="14" a="1"/>
  <c r="F1219" i="14" a="1"/>
  <c r="G1827" i="14" a="1"/>
  <c r="C1175" i="14" a="1"/>
  <c r="B475" i="14" a="1"/>
  <c r="L1750" i="14" a="1"/>
  <c r="O297" i="14" a="1"/>
  <c r="H1248" i="14" a="1"/>
  <c r="B1193" i="14" a="1"/>
  <c r="I1230" i="14" a="1"/>
  <c r="I1935" i="14" a="1"/>
  <c r="K1714" i="14" a="1"/>
  <c r="H559" i="14" a="1"/>
  <c r="D998" i="14" a="1"/>
  <c r="H551" i="14" a="1"/>
  <c r="N650" i="14" a="1"/>
  <c r="E1805" i="14" a="1"/>
  <c r="J588" i="14" a="1"/>
  <c r="G498" i="14" a="1"/>
  <c r="K1879" i="14" a="1"/>
  <c r="E472" i="14" a="1"/>
  <c r="E1884" i="14" a="1"/>
  <c r="M924" i="14" a="1"/>
  <c r="J1897" i="14" a="1"/>
  <c r="G1854" i="14" a="1"/>
  <c r="O1152" i="14" a="1"/>
  <c r="J19" i="14" a="1"/>
  <c r="K501" i="14" a="1"/>
  <c r="D761" i="14" a="1"/>
  <c r="B740" i="14" a="1"/>
  <c r="D1997" i="14" a="1"/>
  <c r="B1690" i="14" a="1"/>
  <c r="H287" i="14" a="1"/>
  <c r="B876" i="14" a="1"/>
  <c r="I1857" i="14" a="1"/>
  <c r="B1415" i="14" a="1"/>
  <c r="M502" i="14" a="1"/>
  <c r="C438" i="14" a="1"/>
  <c r="I1387" i="14" a="1"/>
  <c r="J780" i="14" a="1"/>
  <c r="D248" i="14" a="1"/>
  <c r="M1521" i="14" a="1"/>
  <c r="G1747" i="14" a="1"/>
  <c r="K20" i="14" a="1"/>
  <c r="I124" i="14" a="1"/>
  <c r="C1016" i="14" a="1"/>
  <c r="M384" i="14" a="1"/>
  <c r="F387" i="14" a="1"/>
  <c r="H1034" i="14" a="1"/>
  <c r="K1588" i="14" a="1"/>
  <c r="F445" i="14" a="1"/>
  <c r="D465" i="14" a="1"/>
  <c r="N606" i="14" a="1"/>
  <c r="B184" i="14" a="1"/>
  <c r="C1820" i="14" a="1"/>
  <c r="N1912" i="14" a="1"/>
  <c r="C1533" i="14" a="1"/>
  <c r="H1362" i="14" a="1"/>
  <c r="N1209" i="14" a="1"/>
  <c r="G313" i="14" a="1"/>
  <c r="H860" i="14" a="1"/>
  <c r="O1779" i="14" a="1"/>
  <c r="O287" i="14" a="1"/>
  <c r="L695" i="14" a="1"/>
  <c r="G1438" i="14" a="1"/>
  <c r="A1902" i="14" a="1"/>
  <c r="A677" i="14" a="1"/>
  <c r="M708" i="14" a="1"/>
  <c r="J305" i="14" a="1"/>
  <c r="I1170" i="14" a="1"/>
  <c r="M422" i="14" a="1"/>
  <c r="A997" i="14" a="1"/>
  <c r="M374" i="14" a="1"/>
  <c r="J1671" i="14" a="1"/>
  <c r="B1801" i="14" a="1"/>
  <c r="J370" i="14" a="1"/>
  <c r="D31" i="14" a="1"/>
  <c r="C1232" i="14" a="1"/>
  <c r="L1800" i="14" a="1"/>
  <c r="F1629" i="14" a="1"/>
  <c r="K1036" i="14" a="1"/>
  <c r="D1425" i="14" a="1"/>
  <c r="F613" i="14" a="1"/>
  <c r="D1505" i="14" a="1"/>
  <c r="E573" i="14" a="1"/>
  <c r="G1569" i="14" a="1"/>
  <c r="M295" i="14" a="1"/>
  <c r="N960" i="14" a="1"/>
  <c r="F553" i="14" a="1"/>
  <c r="F1004" i="14" a="1"/>
  <c r="D950" i="14" a="1"/>
  <c r="K1837" i="14" a="1"/>
  <c r="M16" i="14" a="1"/>
  <c r="D1033" i="14" a="1"/>
  <c r="I1242" i="14" a="1"/>
  <c r="O1921" i="14" a="1"/>
  <c r="A1910" i="14" a="1"/>
  <c r="B477" i="14" a="1"/>
  <c r="G126" i="14" a="1"/>
  <c r="J1613" i="14" a="1"/>
  <c r="J1754" i="14" a="1"/>
  <c r="D1633" i="14" a="1"/>
  <c r="N1678" i="14" a="1"/>
  <c r="C1216" i="14" a="1"/>
  <c r="A783" i="14" a="1"/>
  <c r="E1388" i="14" a="1"/>
  <c r="O217" i="14" a="1"/>
  <c r="I450" i="14" a="1"/>
  <c r="C1185" i="14" a="1"/>
  <c r="I8" i="14" a="1"/>
  <c r="O117" i="14" a="1"/>
  <c r="I1785" i="14" a="1"/>
  <c r="N758" i="14" a="1"/>
  <c r="O1037" i="14" a="1"/>
  <c r="I1558" i="14" a="1"/>
  <c r="G235" i="14" a="1"/>
  <c r="I1594" i="14" a="1"/>
  <c r="E1689" i="14" a="1"/>
  <c r="N1357" i="14" a="1"/>
  <c r="M206" i="14" a="1"/>
  <c r="A984" i="14" a="1"/>
  <c r="B1769" i="14" a="1"/>
  <c r="A421" i="14" a="1"/>
  <c r="H1995" i="14" a="1"/>
  <c r="C828" i="14" a="1"/>
  <c r="K1279" i="14" a="1"/>
  <c r="D864" i="14" a="1"/>
  <c r="D984" i="14" a="1"/>
  <c r="L1643" i="14" a="1"/>
  <c r="J729" i="14" a="1"/>
  <c r="F1188" i="14" a="1"/>
  <c r="O1339" i="14" a="1"/>
  <c r="D18" i="14" a="1"/>
  <c r="G708" i="14" a="1"/>
  <c r="B1671" i="14" a="1"/>
  <c r="I597" i="14" a="1"/>
  <c r="L1050" i="14" a="1"/>
  <c r="D534" i="14" a="1"/>
  <c r="I1736" i="14" a="1"/>
  <c r="D1848" i="14" a="1"/>
  <c r="J1661" i="14" a="1"/>
  <c r="K1661" i="14" a="1"/>
  <c r="J1047" i="14" a="1"/>
  <c r="M1559" i="14" a="1"/>
  <c r="H1618" i="14" a="1"/>
  <c r="K1266" i="14" a="1"/>
  <c r="G1450" i="14" a="1"/>
  <c r="A598" i="14" a="1"/>
  <c r="N1720" i="14" a="1"/>
  <c r="C241" i="14" a="1"/>
  <c r="H75" i="14" a="1"/>
  <c r="F1412" i="14" a="1"/>
  <c r="M974" i="14" a="1"/>
  <c r="G916" i="14" a="1"/>
  <c r="I1894" i="14" a="1"/>
  <c r="H1286" i="14" a="1"/>
  <c r="L883" i="14" a="1"/>
  <c r="N784" i="14" a="1"/>
  <c r="G1859" i="14" a="1"/>
  <c r="E1053" i="14" a="1"/>
  <c r="M1518" i="14" a="1"/>
  <c r="J147" i="14" a="1"/>
  <c r="H734" i="14" a="1"/>
  <c r="O236" i="14" a="1"/>
  <c r="N1106" i="14" a="1"/>
  <c r="H1308" i="14" a="1"/>
  <c r="M1148" i="14" a="1"/>
  <c r="L1719" i="14" a="1"/>
  <c r="B1216" i="14" a="1"/>
  <c r="C516" i="14" a="1"/>
  <c r="D1770" i="14" a="1"/>
  <c r="J185" i="14" a="1"/>
  <c r="I470" i="14" a="1"/>
  <c r="H730" i="14" a="1"/>
  <c r="H753" i="14" a="1"/>
  <c r="I517" i="14" a="1"/>
  <c r="D1638" i="14" a="1"/>
  <c r="N1379" i="14" a="1"/>
  <c r="N1615" i="14" a="1"/>
  <c r="O73" i="14" a="1"/>
  <c r="G940" i="14" a="1"/>
  <c r="F1192" i="14" a="1"/>
  <c r="I1101" i="14" a="1"/>
  <c r="A221" i="14" a="1"/>
  <c r="F1202" i="14" a="1"/>
  <c r="F1113" i="14" a="1"/>
  <c r="C440" i="14" a="1"/>
  <c r="J896" i="14" a="1"/>
  <c r="C1369" i="14" a="1"/>
  <c r="D1461" i="14" a="1"/>
  <c r="G1911" i="14" a="1"/>
  <c r="O943" i="14" a="1"/>
  <c r="L1782" i="14" a="1"/>
  <c r="M1003" i="14" a="1"/>
  <c r="J1880" i="14" a="1"/>
  <c r="L1514" i="14" a="1"/>
  <c r="M1336" i="14" a="1"/>
  <c r="O1445" i="14" a="1"/>
  <c r="F519" i="14" a="1"/>
  <c r="H1999" i="14" a="1"/>
  <c r="G1880" i="14" a="1"/>
  <c r="O1857" i="14" a="1"/>
  <c r="N1005" i="14" a="1"/>
  <c r="D637" i="14" a="1"/>
  <c r="A1680" i="14" a="1"/>
  <c r="G1102" i="14" a="1"/>
  <c r="D1024" i="14" a="1"/>
  <c r="C548" i="14" a="1"/>
  <c r="L1354" i="14" a="1"/>
  <c r="H970" i="14" a="1"/>
  <c r="O1291" i="14" a="1"/>
  <c r="K413" i="14" a="1"/>
  <c r="M314" i="14" a="1"/>
  <c r="H826" i="14" a="1"/>
  <c r="F1718" i="14" a="1"/>
  <c r="F1063" i="14" a="1"/>
  <c r="I1528" i="14" a="1"/>
  <c r="H464" i="14" a="1"/>
  <c r="C1595" i="14" a="1"/>
  <c r="K678" i="14" a="1"/>
  <c r="B1947" i="14" a="1"/>
  <c r="L1177" i="14" a="1"/>
  <c r="B1591" i="14" a="1"/>
  <c r="F1399" i="14" a="1"/>
  <c r="C1477" i="14" a="1"/>
  <c r="C775" i="14" a="1"/>
  <c r="C449" i="14" a="1"/>
  <c r="D1843" i="14" a="1"/>
  <c r="N654" i="14" a="1"/>
  <c r="O972" i="14" a="1"/>
  <c r="L1032" i="14" a="1"/>
  <c r="N37" i="14" a="1"/>
  <c r="F1874" i="14" a="1"/>
  <c r="H1078" i="14" a="1"/>
  <c r="I843" i="14" a="1"/>
  <c r="F1542" i="14" a="1"/>
  <c r="K1423" i="14" a="1"/>
  <c r="M1019" i="14" a="1"/>
  <c r="F1625" i="14" a="1"/>
  <c r="H1133" i="14" a="1"/>
  <c r="M833" i="14" a="1"/>
  <c r="D1139" i="14" a="1"/>
  <c r="N507" i="14" a="1"/>
  <c r="D8" i="14" a="1"/>
  <c r="F1720" i="14" a="1"/>
  <c r="N1060" i="14" a="1"/>
  <c r="I606" i="14" a="1"/>
  <c r="C721" i="14" a="1"/>
  <c r="D1080" i="14" a="1"/>
  <c r="I935" i="14" a="1"/>
  <c r="H490" i="14" a="1"/>
  <c r="O5" i="14" a="1"/>
  <c r="K1260" i="14" a="1"/>
  <c r="F482" i="14" a="1"/>
  <c r="G1732" i="14" a="1"/>
  <c r="H1254" i="14" a="1"/>
  <c r="B1213" i="14" a="1"/>
  <c r="H897" i="14" a="1"/>
  <c r="G1078" i="14" a="1"/>
  <c r="O608" i="14" a="1"/>
  <c r="D542" i="14" a="1"/>
  <c r="E1853" i="14" a="1"/>
  <c r="M962" i="14" a="1"/>
  <c r="K385" i="14" a="1"/>
  <c r="C1505" i="14" a="1"/>
  <c r="O982" i="14" a="1"/>
  <c r="G1055" i="14" a="1"/>
  <c r="L1334" i="14" a="1"/>
  <c r="M1861" i="14" a="1"/>
  <c r="F388" i="14" a="1"/>
  <c r="D1784" i="14" a="1"/>
  <c r="I1016" i="14" a="1"/>
  <c r="L407" i="14" a="1"/>
  <c r="B546" i="14" a="1"/>
  <c r="H1359" i="14" a="1"/>
  <c r="F1633" i="14" a="1"/>
  <c r="B771" i="14" a="1"/>
  <c r="J1973" i="14" a="1"/>
  <c r="H1300" i="14" a="1"/>
  <c r="E278" i="14" a="1"/>
  <c r="L985" i="14" a="1"/>
  <c r="H1402" i="14" a="1"/>
  <c r="B1932" i="14" a="1"/>
  <c r="H1751" i="14" a="1"/>
  <c r="A135" i="14" a="1"/>
  <c r="O472" i="14" a="1"/>
  <c r="A1295" i="14" a="1"/>
  <c r="M1179" i="14" a="1"/>
  <c r="G1874" i="14" a="1"/>
  <c r="F1585" i="14" a="1"/>
  <c r="E250" i="14" a="1"/>
  <c r="G244" i="14" a="1"/>
  <c r="F1411" i="14" a="1"/>
  <c r="D1512" i="14" a="1"/>
  <c r="L1394" i="14" a="1"/>
  <c r="G1914" i="14" a="1"/>
  <c r="I1293" i="14" a="1"/>
  <c r="B707" i="14" a="1"/>
  <c r="O1855" i="14" a="1"/>
  <c r="N1521" i="14" a="1"/>
  <c r="B802" i="14" a="1"/>
  <c r="E154" i="14" a="1"/>
  <c r="A1560" i="14" a="1"/>
  <c r="N1993" i="14" a="1"/>
  <c r="I949" i="14" a="1"/>
  <c r="A1337" i="14" a="1"/>
  <c r="G1992" i="14" a="1"/>
  <c r="O672" i="14" a="1"/>
  <c r="A1320" i="14" a="1"/>
  <c r="L337" i="14" a="1"/>
  <c r="I1999" i="14" a="1"/>
  <c r="I1938" i="14" a="1"/>
  <c r="C917" i="14" a="1"/>
  <c r="B1287" i="14" a="1"/>
  <c r="E561" i="14" a="1"/>
  <c r="F15" i="14" a="1"/>
  <c r="C962" i="14" a="1"/>
  <c r="O1835" i="14" a="1"/>
  <c r="K812" i="14" a="1"/>
  <c r="F179" i="14" a="1"/>
  <c r="K473" i="14" a="1"/>
  <c r="B1309" i="14" a="1"/>
  <c r="K1030" i="14" a="1"/>
  <c r="H1574" i="14" a="1"/>
  <c r="H1407" i="14" a="1"/>
  <c r="F1248" i="14" a="1"/>
  <c r="J1773" i="14" a="1"/>
  <c r="N1277" i="14" a="1"/>
  <c r="H1045" i="14" a="1"/>
  <c r="K101" i="14" a="1"/>
  <c r="I1121" i="14" a="1"/>
  <c r="G740" i="14" a="1"/>
  <c r="L80" i="14" a="1"/>
  <c r="G1662" i="14" a="1"/>
  <c r="K1157" i="14" a="1"/>
  <c r="I1651" i="14" a="1"/>
  <c r="O1179" i="14" a="1"/>
  <c r="C1248" i="14" a="1"/>
  <c r="A1024" i="14" a="1"/>
  <c r="I133" i="14" a="1"/>
  <c r="N1202" i="14" a="1"/>
  <c r="F123" i="14" a="1"/>
  <c r="C1353" i="14" a="1"/>
  <c r="E1586" i="14" a="1"/>
  <c r="E1735" i="14" a="1"/>
  <c r="C1508" i="14" a="1"/>
  <c r="H891" i="14" a="1"/>
  <c r="K1528" i="14" a="1"/>
  <c r="A301" i="14" a="1"/>
  <c r="M615" i="14" a="1"/>
  <c r="G125" i="14" a="1"/>
  <c r="G1694" i="14" a="1"/>
  <c r="D1428" i="14" a="1"/>
  <c r="C1934" i="14" a="1"/>
  <c r="M1855" i="14" a="1"/>
  <c r="I63" i="14" a="1"/>
  <c r="B1955" i="14" a="1"/>
  <c r="L208" i="14" a="1"/>
  <c r="K343" i="14" a="1"/>
  <c r="B1030" i="14" a="1"/>
  <c r="B1796" i="14" a="1"/>
  <c r="C1486" i="14" a="1"/>
  <c r="J1418" i="14" a="1"/>
  <c r="H162" i="14" a="1"/>
  <c r="G1933" i="14" a="1"/>
  <c r="O786" i="14" a="1"/>
  <c r="O290" i="14" a="1"/>
  <c r="O1783" i="14" a="1"/>
  <c r="A1673" i="14" a="1"/>
  <c r="G801" i="14" a="1"/>
  <c r="A1771" i="14" a="1"/>
  <c r="E241" i="14" a="1"/>
  <c r="K111" i="14" a="1"/>
  <c r="K227" i="14" a="1"/>
  <c r="L800" i="14" a="1"/>
  <c r="M1126" i="14" a="1"/>
  <c r="K1592" i="14" a="1"/>
  <c r="C1138" i="14" a="1"/>
  <c r="I1217" i="14" a="1"/>
  <c r="H562" i="14" a="1"/>
  <c r="M1140" i="14" a="1"/>
  <c r="A774" i="14" a="1"/>
  <c r="N1594" i="14" a="1"/>
  <c r="E453" i="14" a="1"/>
  <c r="O730" i="14" a="1"/>
  <c r="A1328" i="14" a="1"/>
  <c r="L633" i="14" a="1"/>
  <c r="O1385" i="14" a="1"/>
  <c r="I295" i="14" a="1"/>
  <c r="D1124" i="14" a="1"/>
  <c r="B1252" i="14" a="1"/>
  <c r="E754" i="14" a="1"/>
  <c r="A628" i="14" a="1"/>
  <c r="M1083" i="14" a="1"/>
  <c r="O572" i="14" a="1"/>
  <c r="F760" i="14" a="1"/>
  <c r="J1304" i="14" a="1"/>
  <c r="K211" i="14" a="1"/>
  <c r="D1331" i="14" a="1"/>
  <c r="F1240" i="14" a="1"/>
  <c r="K1687" i="14" a="1"/>
  <c r="L537" i="14" a="1"/>
  <c r="F141" i="14" a="1"/>
  <c r="C71" i="14" a="1"/>
  <c r="H1309" i="14" a="1"/>
  <c r="E1431" i="14" a="1"/>
  <c r="I488" i="14" a="1"/>
  <c r="B567" i="14" a="1"/>
  <c r="C761" i="14" a="1"/>
  <c r="C1194" i="14" a="1"/>
  <c r="K198" i="14" a="1"/>
  <c r="H966" i="14" a="1"/>
  <c r="J1028" i="14" a="1"/>
  <c r="N1654" i="14" a="1"/>
  <c r="E1380" i="14" a="1"/>
  <c r="H876" i="14" a="1"/>
  <c r="A1630" i="14" a="1"/>
  <c r="B598" i="14" a="1"/>
  <c r="I377" i="14" a="1"/>
  <c r="O1431" i="14" a="1"/>
  <c r="H1491" i="14" a="1"/>
  <c r="F1486" i="14" a="1"/>
  <c r="L648" i="14" a="1"/>
  <c r="C1995" i="14" a="1"/>
  <c r="H1676" i="14" a="1"/>
  <c r="F1040" i="14" a="1"/>
  <c r="A882" i="14" a="1"/>
  <c r="L1356" i="14" a="1"/>
  <c r="L441" i="14" a="1"/>
  <c r="M1790" i="14" a="1"/>
  <c r="C1618" i="14" a="1"/>
  <c r="E309" i="14" a="1"/>
  <c r="L773" i="14" a="1"/>
  <c r="M92" i="14" a="1"/>
  <c r="N462" i="14" a="1"/>
  <c r="N511" i="14" a="1"/>
  <c r="G1109" i="14" a="1"/>
  <c r="A998" i="14" a="1"/>
  <c r="L1096" i="14" a="1"/>
  <c r="M170" i="14" a="1"/>
  <c r="K1252" i="14" a="1"/>
  <c r="G668" i="14" a="1"/>
  <c r="A1444" i="14" a="1"/>
  <c r="N10" i="14" a="1"/>
  <c r="N996" i="14" a="1"/>
  <c r="K223" i="14" a="1"/>
  <c r="E341" i="14" a="1"/>
  <c r="I737" i="14" a="1"/>
  <c r="C1736" i="14" a="1"/>
  <c r="D195" i="14" a="1"/>
  <c r="B247" i="14" a="1"/>
  <c r="I1384" i="14" a="1"/>
  <c r="D1614" i="14" a="1"/>
  <c r="L1325" i="14" a="1"/>
  <c r="O1508" i="14" a="1"/>
  <c r="J810" i="14" a="1"/>
  <c r="B676" i="14" a="1"/>
  <c r="D743" i="14" a="1"/>
  <c r="E983" i="14" a="1"/>
  <c r="C1046" i="14" a="1"/>
  <c r="D1495" i="14" a="1"/>
  <c r="J1914" i="14" a="1"/>
  <c r="D1832" i="14" a="1"/>
  <c r="B1742" i="14" a="1"/>
  <c r="L213" i="14" a="1"/>
  <c r="M800" i="14" a="1"/>
  <c r="I1862" i="14" a="1"/>
  <c r="K1367" i="14" a="1"/>
  <c r="F95" i="14" a="1"/>
  <c r="N1694" i="14" a="1"/>
  <c r="J645" i="14" a="1"/>
  <c r="C218" i="14" a="1"/>
  <c r="C1444" i="14" a="1"/>
  <c r="N729" i="14" a="1"/>
  <c r="G1806" i="14" a="1"/>
  <c r="F1689" i="14" a="1"/>
  <c r="D490" i="14" a="1"/>
  <c r="E607" i="14" a="1"/>
  <c r="M1385" i="14" a="1"/>
  <c r="F58" i="14" a="1"/>
  <c r="E1373" i="14" a="1"/>
  <c r="I492" i="14" a="1"/>
  <c r="M1711" i="14" a="1"/>
  <c r="L566" i="14" a="1"/>
  <c r="N1714" i="14" a="1"/>
  <c r="F1602" i="14" a="1"/>
  <c r="N1023" i="14" a="1"/>
  <c r="M1771" i="14" a="1"/>
  <c r="A856" i="14" a="1"/>
  <c r="H1344" i="14" a="1"/>
  <c r="I583" i="14" a="1"/>
  <c r="H200" i="14" a="1"/>
  <c r="L1526" i="14" a="1"/>
  <c r="E1744" i="14" a="1"/>
  <c r="A311" i="14" a="1"/>
  <c r="N1290" i="14" a="1"/>
  <c r="C1006" i="14" a="1"/>
  <c r="L862" i="14" a="1"/>
  <c r="F1708" i="14" a="1"/>
  <c r="E551" i="14" a="1"/>
  <c r="K35" i="14" a="1"/>
  <c r="I995" i="14" a="1"/>
  <c r="E376" i="14" a="1"/>
  <c r="L105" i="14" a="1"/>
  <c r="E1198" i="14" a="1"/>
  <c r="C296" i="14" a="1"/>
  <c r="K742" i="14" a="1"/>
  <c r="A1656" i="14" a="1"/>
  <c r="M834" i="14" a="1"/>
  <c r="H899" i="14" a="1"/>
  <c r="L804" i="14" a="1"/>
  <c r="G1708" i="14" a="1"/>
  <c r="K1961" i="14" a="1"/>
  <c r="G1735" i="14" a="1"/>
  <c r="N958" i="14" a="1"/>
  <c r="F1234" i="14" a="1"/>
  <c r="H402" i="14" a="1"/>
  <c r="A615" i="14" a="1"/>
  <c r="E1486" i="14" a="1"/>
  <c r="B1830" i="14" a="1"/>
  <c r="B963" i="14" a="1"/>
  <c r="C790" i="14" a="1"/>
  <c r="H1678" i="14" a="1"/>
  <c r="B1757" i="14" a="1"/>
  <c r="N713" i="14" a="1"/>
  <c r="C1399" i="14" a="1"/>
  <c r="M767" i="14" a="1"/>
  <c r="K195" i="14" a="1"/>
  <c r="J583" i="14" a="1"/>
  <c r="A1195" i="14" a="1"/>
  <c r="D562" i="14" a="1"/>
  <c r="G196" i="14" a="1"/>
  <c r="E1152" i="14" a="1"/>
  <c r="F1221" i="14" a="1"/>
  <c r="K1804" i="14" a="1"/>
  <c r="H740" i="14" a="1"/>
  <c r="H1841" i="14" a="1"/>
  <c r="B164" i="14" a="1"/>
  <c r="F1992" i="14" a="1"/>
  <c r="E1742" i="14" a="1"/>
  <c r="F1459" i="14" a="1"/>
  <c r="N1121" i="14" a="1"/>
  <c r="E560" i="14" a="1"/>
  <c r="C1786" i="14" a="1"/>
  <c r="O1420" i="14" a="1"/>
  <c r="A331" i="14" a="1"/>
  <c r="G641" i="14" a="1"/>
  <c r="M465" i="14" a="1"/>
  <c r="G1820" i="14" a="1"/>
  <c r="B1139" i="14" a="1"/>
  <c r="A556" i="14" a="1"/>
  <c r="D593" i="14" a="1"/>
  <c r="O192" i="14" a="1"/>
  <c r="H1482" i="14" a="1"/>
  <c r="G541" i="14" a="1"/>
  <c r="B1032" i="14" a="1"/>
  <c r="F1257" i="14" a="1"/>
  <c r="A904" i="14" a="1"/>
  <c r="D911" i="14" a="1"/>
  <c r="J1964" i="14" a="1"/>
  <c r="L872" i="14" a="1"/>
  <c r="M664" i="14" a="1"/>
  <c r="G1126" i="14" a="1"/>
  <c r="M1026" i="14" a="1"/>
  <c r="G976" i="14" a="1"/>
  <c r="B715" i="14" a="1"/>
  <c r="E1235" i="14" a="1"/>
  <c r="O512" i="14" a="1"/>
  <c r="C564" i="14" a="1"/>
  <c r="M1843" i="14" a="1"/>
  <c r="A1597" i="14" a="1"/>
  <c r="G1027" i="14" a="1"/>
  <c r="L1054" i="14" a="1"/>
  <c r="F464" i="14" a="1"/>
  <c r="L426" i="14" a="1"/>
  <c r="M481" i="14" a="1"/>
  <c r="E1104" i="14" a="1"/>
  <c r="M1276" i="14" a="1"/>
  <c r="M1319" i="14" a="1"/>
  <c r="N1613" i="14" a="1"/>
  <c r="H754" i="14" a="1"/>
  <c r="G181" i="14" a="1"/>
  <c r="H104" i="14" a="1"/>
  <c r="D933" i="14" a="1"/>
  <c r="E1530" i="14" a="1"/>
  <c r="N508" i="14" a="1"/>
  <c r="I771" i="14" a="1"/>
  <c r="L235" i="14" a="1"/>
  <c r="C557" i="14" a="1"/>
  <c r="C1356" i="14" a="1"/>
  <c r="N313" i="14" a="1"/>
  <c r="A1511" i="14" a="1"/>
  <c r="L1036" i="14" a="1"/>
  <c r="K1609" i="14" a="1"/>
  <c r="F2000" i="14" a="1"/>
  <c r="D1561" i="14" a="1"/>
  <c r="H176" i="14" a="1"/>
  <c r="C1857" i="14" a="1"/>
  <c r="E49" i="14" a="1"/>
  <c r="O563" i="14" a="1"/>
  <c r="N339" i="14" a="1"/>
  <c r="C84" i="14" a="1"/>
  <c r="M584" i="14" a="1"/>
  <c r="M1218" i="14" a="1"/>
  <c r="F469" i="14" a="1"/>
  <c r="I1940" i="14" a="1"/>
  <c r="N68" i="14" a="1"/>
  <c r="B337" i="14" a="1"/>
  <c r="D1641" i="14" a="1"/>
  <c r="J1588" i="14" a="1"/>
  <c r="L1220" i="14" a="1"/>
  <c r="E934" i="14" a="1"/>
  <c r="A1889" i="14" a="1"/>
  <c r="B577" i="14" a="1"/>
  <c r="L1425" i="14" a="1"/>
  <c r="H185" i="14" a="1"/>
  <c r="C1865" i="14" a="1"/>
  <c r="O1351" i="14" a="1"/>
  <c r="H910" i="14" a="1"/>
  <c r="B108" i="14" a="1"/>
  <c r="A624" i="14" a="1"/>
  <c r="K1654" i="14" a="1"/>
  <c r="F1694" i="14" a="1"/>
  <c r="A1826" i="14" a="1"/>
  <c r="K793" i="14" a="1"/>
  <c r="A1253" i="14" a="1"/>
  <c r="F1781" i="14" a="1"/>
  <c r="H1582" i="14" a="1"/>
  <c r="B102" i="14" a="1"/>
  <c r="D1499" i="14" a="1"/>
  <c r="D163" i="14" a="1"/>
  <c r="A1312" i="14" a="1"/>
  <c r="N1012" i="14" a="1"/>
  <c r="F1213" i="14" a="1"/>
  <c r="F420" i="14" a="1"/>
  <c r="C1645" i="14" a="1"/>
  <c r="E820" i="14" a="1"/>
  <c r="I1821" i="14" a="1"/>
  <c r="M321" i="14" a="1"/>
  <c r="M963" i="14" a="1"/>
  <c r="L1147" i="14" a="1"/>
  <c r="E1526" i="14" a="1"/>
  <c r="J1514" i="14" a="1"/>
  <c r="I57" i="14" a="1"/>
  <c r="H1686" i="14" a="1"/>
  <c r="M1458" i="14" a="1"/>
  <c r="N1608" i="14" a="1"/>
  <c r="H1682" i="14" a="1"/>
  <c r="N1978" i="14" a="1"/>
  <c r="B1233" i="14" a="1"/>
  <c r="E1120" i="14" a="1"/>
  <c r="J284" i="14" a="1"/>
  <c r="J1058" i="14" a="1"/>
  <c r="K663" i="14" a="1"/>
  <c r="L1312" i="14" a="1"/>
  <c r="H564" i="14" a="1"/>
  <c r="C305" i="14" a="1"/>
  <c r="L498" i="14" a="1"/>
  <c r="L1478" i="14" a="1"/>
  <c r="H1398" i="14" a="1"/>
  <c r="J795" i="14" a="1"/>
  <c r="K922" i="14" a="1"/>
  <c r="L1522" i="14" a="1"/>
  <c r="D545" i="14" a="1"/>
  <c r="G151" i="14" a="1"/>
  <c r="J1885" i="14" a="1"/>
  <c r="O1950" i="14" a="1"/>
  <c r="B1634" i="14" a="1"/>
  <c r="O1343" i="14" a="1"/>
  <c r="E1711" i="14" a="1"/>
  <c r="B1109" i="14" a="1"/>
  <c r="O1415" i="14" a="1"/>
  <c r="M385" i="14" a="1"/>
  <c r="O1196" i="14" a="1"/>
  <c r="H917" i="14" a="1"/>
  <c r="K26" i="14" a="1"/>
  <c r="O43" i="14" a="1"/>
  <c r="I946" i="14" a="1"/>
  <c r="L254" i="14" a="1"/>
  <c r="D1756" i="14" a="1"/>
  <c r="O381" i="14" a="1"/>
  <c r="I1333" i="14" a="1"/>
  <c r="I1625" i="14" a="1"/>
  <c r="B246" i="14" a="1"/>
  <c r="C1976" i="14" a="1"/>
  <c r="A365" i="14" a="1"/>
  <c r="N1419" i="14" a="1"/>
  <c r="N545" i="14" a="1"/>
  <c r="M1525" i="14" a="1"/>
  <c r="F147" i="14" a="1"/>
  <c r="A1764" i="14" a="1"/>
  <c r="C1405" i="14" a="1"/>
  <c r="N1968" i="14" a="1"/>
  <c r="L1960" i="14" a="1"/>
  <c r="A1525" i="14" a="1"/>
  <c r="D769" i="14" a="1"/>
  <c r="A1727" i="14" a="1"/>
  <c r="F1346" i="14" a="1"/>
  <c r="B519" i="14" a="1"/>
  <c r="I519" i="14" a="1"/>
  <c r="N1200" i="14" a="1"/>
  <c r="K928" i="14" a="1"/>
  <c r="L1370" i="14" a="1"/>
  <c r="H86" i="14" a="1"/>
  <c r="J1200" i="14" a="1"/>
  <c r="E949" i="14" a="1"/>
  <c r="K647" i="14" a="1"/>
  <c r="L1629" i="14" a="1"/>
  <c r="L879" i="14" a="1"/>
  <c r="C17" i="14" a="1"/>
  <c r="D693" i="14" a="1"/>
  <c r="G1982" i="14" a="1"/>
  <c r="E860" i="14" a="1"/>
  <c r="F1765" i="14" a="1"/>
  <c r="N1689" i="14" a="1"/>
  <c r="B2000" i="14" a="1"/>
  <c r="D817" i="14" a="1"/>
  <c r="O886" i="14" a="1"/>
  <c r="G561" i="14" a="1"/>
  <c r="D1492" i="14" a="1"/>
  <c r="D737" i="14" a="1"/>
  <c r="F720" i="14" a="1"/>
  <c r="D73" i="14" a="1"/>
  <c r="D647" i="14" a="1"/>
  <c r="K785" i="14" a="1"/>
  <c r="O857" i="14" a="1"/>
  <c r="F83" i="14" a="1"/>
  <c r="D990" i="14" a="1"/>
  <c r="F691" i="14" a="1"/>
  <c r="L1510" i="14" a="1"/>
  <c r="L1558" i="14" a="1"/>
  <c r="B1071" i="14" a="1"/>
  <c r="B870" i="14" a="1"/>
  <c r="AA2" i="13" a="1"/>
  <c r="H1218" i="14" a="1"/>
  <c r="I136" i="14" a="1"/>
  <c r="B832" i="14" a="1"/>
  <c r="C205" i="14" a="1"/>
  <c r="C488" i="14" a="1"/>
  <c r="O754" i="14" a="1"/>
  <c r="L1421" i="14" a="1"/>
  <c r="H1138" i="14" a="1"/>
  <c r="I219" i="14" a="1"/>
  <c r="E441" i="14" a="1"/>
  <c r="H1775" i="14" a="1"/>
  <c r="N1370" i="14" a="1"/>
  <c r="D1106" i="14" a="1"/>
  <c r="E1857" i="14" a="1"/>
  <c r="O1993" i="14" a="1"/>
  <c r="B1713" i="14" a="1"/>
  <c r="I530" i="14" a="1"/>
  <c r="C137" i="14" a="1"/>
  <c r="I326" i="14" a="1"/>
  <c r="H1240" i="14" a="1"/>
  <c r="C1695" i="14" a="1"/>
  <c r="O1190" i="14" a="1"/>
  <c r="J767" i="14" a="1"/>
  <c r="I874" i="14" a="1"/>
  <c r="E65" i="14" a="1"/>
  <c r="D708" i="14" a="1"/>
  <c r="M1414" i="14" a="1"/>
  <c r="E265" i="14" a="1"/>
  <c r="O1120" i="14" a="1"/>
  <c r="B1391" i="14" a="1"/>
  <c r="M829" i="14" a="1"/>
  <c r="A1869" i="14" a="1"/>
  <c r="H1759" i="14" a="1"/>
  <c r="L340" i="14" a="1"/>
  <c r="G1019" i="14" a="1"/>
  <c r="L1039" i="14" a="1"/>
  <c r="E1082" i="14" a="1"/>
  <c r="D723" i="14" a="1"/>
  <c r="N1977" i="14" a="1"/>
  <c r="M1786" i="14" a="1"/>
  <c r="B352" i="14" a="1"/>
  <c r="H1710" i="14" a="1"/>
  <c r="M1451" i="14" a="1"/>
  <c r="K1064" i="14" a="1"/>
  <c r="N781" i="14" a="1"/>
  <c r="A526" i="14" a="1"/>
  <c r="H1323" i="14" a="1"/>
  <c r="F1497" i="14" a="1"/>
  <c r="F512" i="14" a="1"/>
  <c r="H1953" i="14" a="1"/>
  <c r="B1637" i="14" a="1"/>
  <c r="E1215" i="14" a="1"/>
  <c r="B1179" i="14" a="1"/>
  <c r="O798" i="14" a="1"/>
  <c r="L276" i="14" a="1"/>
  <c r="F1921" i="14" a="1"/>
  <c r="B1829" i="14" a="1"/>
  <c r="E1127" i="14" a="1"/>
  <c r="J222" i="14" a="1"/>
  <c r="J1321" i="14" a="1"/>
  <c r="D707" i="14" a="1"/>
  <c r="H158" i="14" a="1"/>
  <c r="L1724" i="14" a="1"/>
  <c r="D510" i="14" a="1"/>
  <c r="A1857" i="14" a="1"/>
  <c r="H91" i="14" a="1"/>
  <c r="H418" i="14" a="1"/>
  <c r="I1482" i="14" a="1"/>
  <c r="L1163" i="14" a="1"/>
  <c r="M380" i="14" a="1"/>
  <c r="O789" i="14" a="1"/>
  <c r="I1331" i="14" a="1"/>
  <c r="K628" i="14" a="1"/>
  <c r="H1732" i="14" a="1"/>
  <c r="N1948" i="14" a="1"/>
  <c r="O1655" i="14" a="1"/>
  <c r="D1726" i="14" a="1"/>
  <c r="G1959" i="14" a="1"/>
  <c r="A1133" i="14" a="1"/>
  <c r="M506" i="14" a="1"/>
  <c r="L1937" i="14" a="1"/>
  <c r="I1517" i="14" a="1"/>
  <c r="K1221" i="14" a="1"/>
  <c r="N643" i="14" a="1"/>
  <c r="I455" i="14" a="1"/>
  <c r="C1047" i="14" a="1"/>
  <c r="I406" i="14" a="1"/>
  <c r="H230" i="14" a="1"/>
  <c r="H721" i="14" a="1"/>
  <c r="I1243" i="14" a="1"/>
  <c r="O380" i="14" a="1"/>
  <c r="J311" i="14" a="1"/>
  <c r="J199" i="14" a="1"/>
  <c r="O1573" i="14" a="1"/>
  <c r="K1767" i="14" a="1"/>
  <c r="D1201" i="14" a="1"/>
  <c r="G1664" i="14" a="1"/>
  <c r="G1268" i="14" a="1"/>
  <c r="L1205" i="14" a="1"/>
  <c r="F1688" i="14" a="1"/>
  <c r="K1710" i="14" a="1"/>
  <c r="B563" i="14" a="1"/>
  <c r="J845" i="14" a="1"/>
  <c r="C1746" i="14" a="1"/>
  <c r="H1736" i="14" a="1"/>
  <c r="A1628" i="14" a="1"/>
  <c r="D256" i="14" a="1"/>
  <c r="I409" i="14" a="1"/>
  <c r="C1814" i="14" a="1"/>
  <c r="K512" i="14" a="1"/>
  <c r="B1011" i="14" a="1"/>
  <c r="B885" i="14" a="1"/>
  <c r="I1708" i="14" a="1"/>
  <c r="M1552" i="14" a="1"/>
  <c r="C356" i="14" a="1"/>
  <c r="L466" i="14" a="1"/>
  <c r="M1113" i="14" a="1"/>
  <c r="G1870" i="14" a="1"/>
  <c r="G364" i="14" a="1"/>
  <c r="O1440" i="14" a="1"/>
  <c r="E898" i="14" a="1"/>
  <c r="G1114" i="14" a="1"/>
  <c r="M634" i="14" a="1"/>
  <c r="G497" i="14" a="1"/>
  <c r="M1788" i="14" a="1"/>
  <c r="N1995" i="14" a="1"/>
  <c r="O1203" i="14" a="1"/>
  <c r="F1304" i="14" a="1"/>
  <c r="B1425" i="14" a="1"/>
  <c r="B1519" i="14" a="1"/>
  <c r="E1476" i="14" a="1"/>
  <c r="D141" i="14" a="1"/>
  <c r="C1424" i="14" a="1"/>
  <c r="B1397" i="14" a="1"/>
  <c r="I1879" i="14" a="1"/>
  <c r="E35" i="14" a="1"/>
  <c r="D63" i="14" a="1"/>
  <c r="B468" i="14" a="1"/>
  <c r="H1153" i="14" a="1"/>
  <c r="A902" i="14" a="1"/>
  <c r="N1309" i="14" a="1"/>
  <c r="I167" i="14" a="1"/>
  <c r="L1932" i="14" a="1"/>
  <c r="B317" i="14" a="1"/>
  <c r="H130" i="14" a="1"/>
  <c r="L91" i="14" a="1"/>
  <c r="D136" i="14" a="1"/>
  <c r="G28" i="14" a="1"/>
  <c r="A859" i="14" a="1"/>
  <c r="C391" i="14" a="1"/>
  <c r="M259" i="14" a="1"/>
  <c r="C1370" i="14" a="1"/>
  <c r="D1288" i="14" a="1"/>
  <c r="B1388" i="14" a="1"/>
  <c r="O300" i="14" a="1"/>
  <c r="I550" i="14" a="1"/>
  <c r="B272" i="14" a="1"/>
  <c r="B1058" i="14" a="1"/>
  <c r="K398" i="14" a="1"/>
  <c r="J1416" i="14" a="1"/>
  <c r="O1871" i="14" a="1"/>
  <c r="F1154" i="14" a="1"/>
  <c r="I352" i="14" a="1"/>
  <c r="M303" i="14" a="1"/>
  <c r="G793" i="14" a="1"/>
  <c r="F1452" i="14" a="1"/>
  <c r="E1699" i="14" a="1"/>
  <c r="E1644" i="14" a="1"/>
  <c r="F39" i="14" a="1"/>
  <c r="D62" i="14" a="1"/>
  <c r="C1630" i="14" a="1"/>
  <c r="J171" i="14" a="1"/>
  <c r="B1070" i="14" a="1"/>
  <c r="H344" i="14" a="1"/>
  <c r="M1814" i="14" a="1"/>
  <c r="L373" i="14" a="1"/>
  <c r="N600" i="14" a="1"/>
  <c r="G20" i="14" a="1"/>
  <c r="K1257" i="14" a="1"/>
  <c r="A94" i="14" a="1"/>
  <c r="M1950" i="14" a="1"/>
  <c r="F671" i="14" a="1"/>
  <c r="D1871" i="14" a="1"/>
  <c r="O221" i="14" a="1"/>
  <c r="J693" i="14" a="1"/>
  <c r="M1595" i="14" a="1"/>
  <c r="B264" i="14" a="1"/>
  <c r="M670" i="14" a="1"/>
  <c r="D1119" i="14" a="1"/>
  <c r="G914" i="14" a="1"/>
  <c r="M1673" i="14" a="1"/>
  <c r="N876" i="14" a="1"/>
  <c r="K1690" i="14" a="1"/>
  <c r="D313" i="14" a="1"/>
  <c r="G1851" i="14" a="1"/>
  <c r="A1384" i="14" a="1"/>
  <c r="M722" i="14" a="1"/>
  <c r="N350" i="14" a="1"/>
  <c r="B61" i="14" a="1"/>
  <c r="C185" i="14" a="1"/>
  <c r="H1688" i="14" a="1"/>
  <c r="A1108" i="14" a="1"/>
  <c r="A721" i="14" a="1"/>
  <c r="B1805" i="14" a="1"/>
  <c r="J1983" i="14" a="1"/>
  <c r="I1695" i="14" a="1"/>
  <c r="C801" i="14" a="1"/>
  <c r="G575" i="14" a="1"/>
  <c r="G90" i="14" a="1"/>
  <c r="F389" i="14" a="1"/>
  <c r="L1953" i="14" a="1"/>
  <c r="B1288" i="14" a="1"/>
  <c r="D1476" i="14" a="1"/>
  <c r="F1759" i="14" a="1"/>
  <c r="C1259" i="14" a="1"/>
  <c r="M837" i="14" a="1"/>
  <c r="N95" i="14" a="1"/>
  <c r="O1527" i="14" a="1"/>
  <c r="I913" i="14" a="1"/>
  <c r="E72" i="14" a="1"/>
  <c r="E1334" i="14" a="1"/>
  <c r="M1299" i="14" a="1"/>
  <c r="J1443" i="14" a="1"/>
  <c r="G846" i="14" a="1"/>
  <c r="G539" i="14" a="1"/>
  <c r="N1708" i="14" a="1"/>
  <c r="E865" i="14" a="1"/>
  <c r="M1600" i="14" a="1"/>
  <c r="M217" i="14" a="1"/>
  <c r="E517" i="14" a="1"/>
  <c r="N1858" i="14" a="1"/>
  <c r="O1030" i="14" a="1"/>
  <c r="K428" i="14" a="1"/>
  <c r="O1801" i="14" a="1"/>
  <c r="D683" i="14" a="1"/>
  <c r="N1964" i="14" a="1"/>
  <c r="J1875" i="14" a="1"/>
  <c r="D295" i="14" a="1"/>
  <c r="G953" i="14" a="1"/>
  <c r="M987" i="14" a="1"/>
  <c r="K541" i="14" a="1"/>
  <c r="F655" i="14" a="1"/>
  <c r="J173" i="14" a="1"/>
  <c r="O1913" i="14" a="1"/>
  <c r="L523" i="14" a="1"/>
  <c r="D1078" i="14" a="1"/>
  <c r="I1006" i="14" a="1"/>
  <c r="G1086" i="14" a="1"/>
  <c r="N1466" i="14" a="1"/>
  <c r="C1706" i="14" a="1"/>
  <c r="D832" i="14" a="1"/>
  <c r="N1507" i="14" a="1"/>
  <c r="C1140" i="14" a="1"/>
  <c r="N315" i="14" a="1"/>
  <c r="K1738" i="14" a="1"/>
  <c r="F1193" i="14" a="1"/>
  <c r="E287" i="14" a="1"/>
  <c r="F686" i="14" a="1"/>
  <c r="F1134" i="14" a="1"/>
  <c r="C1220" i="14" a="1"/>
  <c r="L1941" i="14" a="1"/>
  <c r="L1866" i="14" a="1"/>
  <c r="G1749" i="14" a="1"/>
  <c r="D1904" i="14" a="1"/>
  <c r="N387" i="14" a="1"/>
  <c r="E1221" i="14" a="1"/>
  <c r="G1224" i="14" a="1"/>
  <c r="G768" i="14" a="1"/>
  <c r="G149" i="14" a="1"/>
  <c r="G1362" i="14" a="1"/>
  <c r="J155" i="14" a="1"/>
  <c r="D1854" i="14" a="1"/>
  <c r="O602" i="14" a="1"/>
  <c r="B277" i="14" a="1"/>
  <c r="D118" i="14" a="1"/>
  <c r="I308" i="14" a="1"/>
  <c r="A600" i="14" a="1"/>
  <c r="J1560" i="14" a="1"/>
  <c r="H713" i="14" a="1"/>
  <c r="G1925" i="14" a="1"/>
  <c r="C144" i="14" a="1"/>
  <c r="C895" i="14" a="1"/>
  <c r="J784" i="14" a="1"/>
  <c r="K589" i="14" a="1"/>
  <c r="M59" i="14" a="1"/>
  <c r="C47" i="14" a="1"/>
  <c r="F965" i="14" a="1"/>
  <c r="N249" i="14" a="1"/>
  <c r="B1166" i="14" a="1"/>
  <c r="D538" i="14" a="1"/>
  <c r="G1602" i="14" a="1"/>
  <c r="G1239" i="14" a="1"/>
  <c r="C74" i="14" a="1"/>
  <c r="A1726" i="14" a="1"/>
  <c r="H1397" i="14" a="1"/>
  <c r="B368" i="14" a="1"/>
  <c r="K164" i="14" a="1"/>
  <c r="M304" i="14" a="1"/>
  <c r="I1607" i="14" a="1"/>
  <c r="F198" i="14" a="1"/>
  <c r="C1793" i="14" a="1"/>
  <c r="C1275" i="14" a="1"/>
  <c r="G437" i="14" a="1"/>
  <c r="F124" i="14" a="1"/>
  <c r="G157" i="14" a="1"/>
  <c r="D103" i="14" a="1"/>
  <c r="O986" i="14" a="1"/>
  <c r="E1557" i="14" a="1"/>
  <c r="B1310" i="14" a="1"/>
  <c r="I299" i="14" a="1"/>
  <c r="E474" i="14" a="1"/>
  <c r="F773" i="14" a="1"/>
  <c r="N1026" i="14" a="1"/>
  <c r="N1837" i="14" a="1"/>
  <c r="G1133" i="14" a="1"/>
  <c r="C350" i="14" a="1"/>
  <c r="N1945" i="14" a="1"/>
  <c r="F765" i="14" a="1"/>
  <c r="C256" i="14" a="1"/>
  <c r="B1717" i="14" a="1"/>
  <c r="D1446" i="14" a="1"/>
  <c r="J1804" i="14" a="1"/>
  <c r="C1719" i="14" a="1"/>
  <c r="A1017" i="14" a="1"/>
  <c r="B749" i="14" a="1"/>
  <c r="O1121" i="14" a="1"/>
  <c r="F868" i="14" a="1"/>
  <c r="B761" i="14" a="1"/>
  <c r="N1900" i="14" a="1"/>
  <c r="A1689" i="14" a="1"/>
  <c r="B1572" i="14" a="1"/>
  <c r="L1841" i="14" a="1"/>
  <c r="B1129" i="14" a="1"/>
  <c r="N130" i="14" a="1"/>
  <c r="H775" i="14" a="1"/>
  <c r="F1898" i="14" a="1"/>
  <c r="I553" i="14" a="1"/>
  <c r="A1747" i="14" a="1"/>
  <c r="H1631" i="14" a="1"/>
  <c r="A457" i="14" a="1"/>
  <c r="O1428" i="14" a="1"/>
  <c r="O294" i="14" a="1"/>
  <c r="O1907" i="14" a="1"/>
  <c r="D684" i="14" a="1"/>
  <c r="I1429" i="14" a="1"/>
  <c r="J1862" i="14" a="1"/>
  <c r="C1806" i="14" a="1"/>
  <c r="D1989" i="14" a="1"/>
  <c r="I6" i="14" a="1"/>
  <c r="L63" i="14" a="1"/>
  <c r="B1098" i="14" a="1"/>
  <c r="E936" i="14" a="1"/>
  <c r="C928" i="14" a="1"/>
  <c r="N182" i="14" a="1"/>
  <c r="D5" i="14" a="1"/>
  <c r="M652" i="14" a="1"/>
  <c r="N1133" i="14" a="1"/>
  <c r="M1719" i="14" a="1"/>
  <c r="B110" i="14" a="1"/>
  <c r="M1045" i="14" a="1"/>
  <c r="N1785" i="14" a="1"/>
  <c r="C1187" i="14" a="1"/>
  <c r="D1272" i="14" a="1"/>
  <c r="E458" i="14" a="1"/>
  <c r="O554" i="14" a="1"/>
  <c r="O769" i="14" a="1"/>
  <c r="B1826" i="14" a="1"/>
  <c r="C1007" i="14" a="1"/>
  <c r="F1732" i="14" a="1"/>
  <c r="D221" i="14" a="1"/>
  <c r="D763" i="14" a="1"/>
  <c r="C1325" i="14" a="1"/>
  <c r="I1599" i="14" a="1"/>
  <c r="L941" i="14" a="1"/>
  <c r="H309" i="14" a="1"/>
  <c r="G1274" i="14" a="1"/>
  <c r="L306" i="14" a="1"/>
  <c r="J1774" i="14" a="1"/>
  <c r="A786" i="14" a="1"/>
  <c r="E1630" i="14" a="1"/>
  <c r="N1925" i="14" a="1"/>
  <c r="K755" i="14" a="1"/>
  <c r="I1228" i="14" a="1"/>
  <c r="F1772" i="14" a="1"/>
  <c r="F99" i="14" a="1"/>
  <c r="I1741" i="14" a="1"/>
  <c r="I267" i="14" a="1"/>
  <c r="G936" i="14" a="1"/>
  <c r="A752" i="14" a="1"/>
  <c r="A443" i="14" a="1"/>
  <c r="O1663" i="14" a="1"/>
  <c r="E1273" i="14" a="1"/>
  <c r="A200" i="14" a="1"/>
  <c r="H1549" i="14" a="1"/>
  <c r="A236" i="14" a="1"/>
  <c r="J380" i="14" a="1"/>
  <c r="G554" i="14" a="1"/>
  <c r="O152" i="14" a="1"/>
  <c r="A1495" i="14" a="1"/>
  <c r="G53" i="14" a="1"/>
  <c r="I185" i="14" a="1"/>
  <c r="G732" i="14" a="1"/>
  <c r="C1324" i="14" a="1"/>
  <c r="O136" i="14" a="1"/>
  <c r="L248" i="14" a="1"/>
  <c r="M544" i="14" a="1"/>
  <c r="B1091" i="14" a="1"/>
  <c r="A851" i="14" a="1"/>
  <c r="N1518" i="14" a="1"/>
  <c r="D1451" i="14" a="1"/>
  <c r="A1520" i="14" a="1"/>
  <c r="K1739" i="14" a="1"/>
  <c r="L415" i="14" a="1"/>
  <c r="A810" i="14" a="1"/>
  <c r="L1545" i="14" a="1"/>
  <c r="H362" i="14" a="1"/>
  <c r="E60" i="14" a="1"/>
  <c r="L1340" i="14" a="1"/>
  <c r="O108" i="14" a="1"/>
  <c r="D1674" i="14" a="1"/>
  <c r="J254" i="14" a="1"/>
  <c r="N1334" i="14" a="1"/>
  <c r="O1994" i="14" a="1"/>
  <c r="H1046" i="14" a="1"/>
  <c r="G1713" i="14" a="1"/>
  <c r="N666" i="14" a="1"/>
  <c r="H1369" i="14" a="1"/>
  <c r="L1682" i="14" a="1"/>
  <c r="E864" i="14" a="1"/>
  <c r="E1203" i="14" a="1"/>
  <c r="E1078" i="14" a="1"/>
  <c r="H1029" i="14" a="1"/>
  <c r="E856" i="14" a="1"/>
  <c r="M653" i="14" a="1"/>
  <c r="M812" i="14" a="1"/>
  <c r="E1522" i="14" a="1"/>
  <c r="I603" i="14" a="1"/>
  <c r="H1975" i="14" a="1"/>
  <c r="E16" i="14" a="1"/>
  <c r="A567" i="14" a="1"/>
  <c r="O1158" i="14" a="1"/>
  <c r="L1491" i="14" a="1"/>
  <c r="D1219" i="14" a="1"/>
  <c r="F1246" i="14" a="1"/>
  <c r="J181" i="14" a="1"/>
  <c r="M1112" i="14" a="1"/>
  <c r="F1698" i="14" a="1"/>
  <c r="G1235" i="14" a="1"/>
  <c r="H838" i="14" a="1"/>
  <c r="D241" i="14" a="1"/>
  <c r="F1693" i="14" a="1"/>
  <c r="G1015" i="14" a="1"/>
  <c r="N301" i="14" a="1"/>
  <c r="L1948" i="14" a="1"/>
  <c r="F653" i="14" a="1"/>
  <c r="N1793" i="14" a="1"/>
  <c r="G1381" i="14" a="1"/>
  <c r="E975" i="14" a="1"/>
  <c r="H1737" i="14" a="1"/>
  <c r="L1244" i="14" a="1"/>
  <c r="D499" i="14" a="1"/>
  <c r="A258" i="14" a="1"/>
  <c r="G154" i="14" a="1"/>
  <c r="K1977" i="14" a="1"/>
  <c r="E1148" i="14" a="1"/>
  <c r="C14" i="14" a="1"/>
  <c r="C735" i="14" a="1"/>
  <c r="M261" i="14" a="1"/>
  <c r="F1615" i="14" a="1"/>
  <c r="O110" i="14" a="1"/>
  <c r="C410" i="14" a="1"/>
  <c r="L661" i="14" a="1"/>
  <c r="H1871" i="14" a="1"/>
  <c r="D1783" i="14" a="1"/>
  <c r="J149" i="14" a="1"/>
  <c r="F157" i="14" a="1"/>
  <c r="O112" i="14" a="1"/>
  <c r="L708" i="14" a="1"/>
  <c r="F555" i="14" a="1"/>
  <c r="K1976" i="14" a="1"/>
  <c r="N1796" i="14" a="1"/>
  <c r="N79" i="14" a="1"/>
  <c r="I394" i="14" a="1"/>
  <c r="D1747" i="14" a="1"/>
  <c r="I307" i="14" a="1"/>
  <c r="J1167" i="14" a="1"/>
  <c r="D1768" i="14" a="1"/>
  <c r="E938" i="14" a="1"/>
  <c r="J804" i="14" a="1"/>
  <c r="C1050" i="14" a="1"/>
  <c r="G698" i="14" a="1"/>
  <c r="J1501" i="14" a="1"/>
  <c r="K1586" i="14" a="1"/>
  <c r="A1350" i="14" a="1"/>
  <c r="A1704" i="14" a="1"/>
  <c r="F224" i="14" a="1"/>
  <c r="A746" i="14" a="1"/>
  <c r="H282" i="14" a="1"/>
  <c r="E1515" i="14" a="1"/>
  <c r="G1452" i="14" a="1"/>
  <c r="D514" i="14" a="1"/>
  <c r="O497" i="14" a="1"/>
  <c r="E377" i="14" a="1"/>
  <c r="M79" i="14" a="1"/>
  <c r="J318" i="14" a="1"/>
  <c r="O1080" i="14" a="1"/>
  <c r="O56" i="14" a="1"/>
  <c r="E299" i="14" a="1"/>
  <c r="M514" i="14" a="1"/>
  <c r="N1515" i="14" a="1"/>
  <c r="M1460" i="14" a="1"/>
  <c r="B781" i="14" a="1"/>
  <c r="O1026" i="14" a="1"/>
  <c r="N710" i="14" a="1"/>
  <c r="C854" i="14" a="1"/>
  <c r="D914" i="14" a="1"/>
  <c r="A597" i="14" a="1"/>
  <c r="C1407" i="14" a="1"/>
  <c r="J516" i="14" a="1"/>
  <c r="J608" i="14" a="1"/>
  <c r="F1454" i="14" a="1"/>
  <c r="N1970" i="14" a="1"/>
  <c r="I1996" i="14" a="1"/>
  <c r="H24" i="14" a="1"/>
  <c r="M549" i="14" a="1"/>
  <c r="M146" i="14" a="1"/>
  <c r="E1920" i="14" a="1"/>
  <c r="N1129" i="14" a="1"/>
  <c r="M520" i="14" a="1"/>
  <c r="M415" i="14" a="1"/>
  <c r="I1226" i="14" a="1"/>
  <c r="N374" i="14" a="1"/>
  <c r="M1864" i="14" a="1"/>
  <c r="M606" i="14" a="1"/>
  <c r="I1419" i="14" a="1"/>
  <c r="B285" i="14" a="1"/>
  <c r="C1592" i="14" a="1"/>
  <c r="H859" i="14" a="1"/>
  <c r="O178" i="14" a="1"/>
  <c r="O997" i="14" a="1"/>
  <c r="B227" i="14" a="1"/>
  <c r="J1308" i="14" a="1"/>
  <c r="L1227" i="14" a="1"/>
  <c r="I401" i="14" a="1"/>
  <c r="K961" i="14" a="1"/>
  <c r="J1855" i="14" a="1"/>
  <c r="O1268" i="14" a="1"/>
  <c r="A1086" i="14" a="1"/>
  <c r="D235" i="14" a="1"/>
  <c r="I1250" i="14" a="1"/>
  <c r="G411" i="14" a="1"/>
  <c r="F790" i="14" a="1"/>
  <c r="F750" i="14" a="1"/>
  <c r="I1321" i="14" a="1"/>
  <c r="B420" i="14" a="1"/>
  <c r="A485" i="14" a="1"/>
  <c r="G1637" i="14" a="1"/>
  <c r="F536" i="14" a="1"/>
  <c r="M1883" i="14" a="1"/>
  <c r="G1789" i="14" a="1"/>
  <c r="G379" i="14" a="1"/>
  <c r="J615" i="14" a="1"/>
  <c r="H182" i="14" a="1"/>
  <c r="M880" i="14" a="1"/>
  <c r="N270" i="14" a="1"/>
  <c r="C283" i="14" a="1"/>
  <c r="L1225" i="14" a="1"/>
  <c r="K1723" i="14" a="1"/>
  <c r="K41" i="14" a="1"/>
  <c r="I331" i="14" a="1"/>
  <c r="I3" i="14" a="1"/>
  <c r="K1948" i="14" a="1"/>
  <c r="M789" i="14" a="1"/>
  <c r="J709" i="14" a="1"/>
  <c r="J321" i="14" a="1"/>
  <c r="A575" i="14" a="1"/>
  <c r="O1404" i="14" a="1"/>
  <c r="N1410" i="14" a="1"/>
  <c r="D38" i="14" a="1"/>
  <c r="L733" i="14" a="1"/>
  <c r="E413" i="14" a="1"/>
  <c r="D1073" i="14" a="1"/>
  <c r="L366" i="14" a="1"/>
  <c r="B180" i="14" a="1"/>
  <c r="A906" i="14" a="1"/>
  <c r="O780" i="14" a="1"/>
  <c r="C652" i="14" a="1"/>
  <c r="J1842" i="14" a="1"/>
  <c r="K1772" i="14" a="1"/>
  <c r="M994" i="14" a="1"/>
  <c r="F1361" i="14" a="1"/>
  <c r="N1181" i="14" a="1"/>
  <c r="K337" i="14" a="1"/>
  <c r="K99" i="14" a="1"/>
  <c r="O1126" i="14" a="1"/>
  <c r="C1354" i="14" a="1"/>
  <c r="G1991" i="14" a="1"/>
  <c r="E797" i="14" a="1"/>
  <c r="K67" i="14" a="1"/>
  <c r="O1448" i="14" a="1"/>
  <c r="C313" i="14" a="1"/>
  <c r="I203" i="14" a="1"/>
  <c r="F661" i="14" a="1"/>
  <c r="L199" i="14" a="1"/>
  <c r="D912" i="14" a="1"/>
  <c r="M1897" i="14" a="1"/>
  <c r="K1779" i="14" a="1"/>
  <c r="A766" i="14" a="1"/>
  <c r="A1708" i="14" a="1"/>
  <c r="C141" i="14" a="1"/>
  <c r="G566" i="14" a="1"/>
  <c r="E1719" i="14" a="1"/>
  <c r="A1674" i="14" a="1"/>
  <c r="N63" i="14" a="1"/>
  <c r="F572" i="14" a="1"/>
  <c r="H1709" i="14" a="1"/>
  <c r="B1577" i="14" a="1"/>
  <c r="B1939" i="14" a="1"/>
  <c r="E951" i="14" a="1"/>
  <c r="A617" i="14" a="1"/>
  <c r="E926" i="14" a="1"/>
  <c r="O804" i="14" a="1"/>
  <c r="A1860" i="14" a="1"/>
  <c r="I16" i="14" a="1"/>
  <c r="J507" i="14" a="1"/>
  <c r="A1892" i="14" a="1"/>
  <c r="N1211" i="14" a="1"/>
  <c r="H476" i="14" a="1"/>
  <c r="H684" i="14" a="1"/>
  <c r="C400" i="14" a="1"/>
  <c r="O394" i="14" a="1"/>
  <c r="L1712" i="14" a="1"/>
  <c r="D725" i="14" a="1"/>
  <c r="I963" i="14" a="1"/>
  <c r="I531" i="14" a="1"/>
  <c r="N1166" i="14" a="1"/>
  <c r="E124" i="14" a="1"/>
  <c r="M1227" i="14" a="1"/>
  <c r="A1010" i="14" a="1"/>
  <c r="A1069" i="14" a="1"/>
  <c r="H1454" i="14" a="1"/>
  <c r="B103" i="14" a="1"/>
  <c r="D427" i="14" a="1"/>
  <c r="F1165" i="14" a="1"/>
  <c r="B1284" i="14" a="1"/>
  <c r="N255" i="14" a="1"/>
  <c r="C22" i="14" a="1"/>
  <c r="O1342" i="14" a="1"/>
  <c r="L1747" i="14" a="1"/>
  <c r="C340" i="14" a="1"/>
  <c r="L1343" i="14" a="1"/>
  <c r="J1291" i="14" a="1"/>
  <c r="A226" i="14" a="1"/>
  <c r="O1615" i="14" a="1"/>
  <c r="L1966" i="14" a="1"/>
  <c r="D890" i="14" a="1"/>
  <c r="L1066" i="14" a="1"/>
  <c r="D865" i="14" a="1"/>
  <c r="N392" i="14" a="1"/>
  <c r="H213" i="14" a="1"/>
  <c r="H92" i="14" a="1"/>
  <c r="H1850" i="14" a="1"/>
  <c r="J575" i="14" a="1"/>
  <c r="G930" i="14" a="1"/>
  <c r="E1239" i="14" a="1"/>
  <c r="M671" i="14" a="1"/>
  <c r="F1995" i="14" a="1"/>
  <c r="F1596" i="14" a="1"/>
  <c r="A993" i="14" a="1"/>
  <c r="H78" i="14" a="1"/>
  <c r="K1518" i="14" a="1"/>
  <c r="J247" i="14" a="1"/>
  <c r="K1638" i="14" a="1"/>
  <c r="B1033" i="14" a="1"/>
  <c r="E1201" i="14" a="1"/>
  <c r="G648" i="14" a="1"/>
  <c r="C1459" i="14" a="1"/>
  <c r="L1467" i="14" a="1"/>
  <c r="C1979" i="14" a="1"/>
  <c r="C872" i="14" a="1"/>
  <c r="G1005" i="14" a="1"/>
  <c r="E1514" i="14" a="1"/>
  <c r="O1279" i="14" a="1"/>
  <c r="F1332" i="14" a="1"/>
  <c r="H690" i="14" a="1"/>
  <c r="F227" i="14" a="1"/>
  <c r="I1619" i="14" a="1"/>
  <c r="G621" i="14" a="1"/>
  <c r="F1672" i="14" a="1"/>
  <c r="N389" i="14" a="1"/>
  <c r="J1932" i="14" a="1"/>
  <c r="B1463" i="14" a="1"/>
  <c r="H579" i="14" a="1"/>
  <c r="L316" i="14" a="1"/>
  <c r="M1587" i="14" a="1"/>
  <c r="K1663" i="14" a="1"/>
  <c r="F1821" i="14" a="1"/>
  <c r="A679" i="14" a="1"/>
  <c r="K380" i="14" a="1"/>
  <c r="G781" i="14" a="1"/>
  <c r="G529" i="14" a="1"/>
  <c r="K1150" i="14" a="1"/>
  <c r="J1639" i="14" a="1"/>
  <c r="M765" i="14" a="1"/>
  <c r="B735" i="14" a="1"/>
  <c r="D875" i="14" a="1"/>
  <c r="K10" i="14" a="1"/>
  <c r="E314" i="14" a="1"/>
  <c r="O697" i="14" a="1"/>
  <c r="H142" i="14" a="1"/>
  <c r="O1359" i="14" a="1"/>
  <c r="G122" i="14" a="1"/>
  <c r="E137" i="14" a="1"/>
  <c r="E1793" i="14" a="1"/>
  <c r="B1705" i="14" a="1"/>
  <c r="N1894" i="14" a="1"/>
  <c r="D898" i="14" a="1"/>
  <c r="D43" i="14" a="1"/>
  <c r="A1461" i="14" a="1"/>
  <c r="O1390" i="14" a="1"/>
  <c r="B551" i="14" a="1"/>
  <c r="C1048" i="14" a="1"/>
  <c r="I807" i="14" a="1"/>
  <c r="M430" i="14" a="1"/>
  <c r="J217" i="14" a="1"/>
  <c r="C974" i="14" a="1"/>
  <c r="O1629" i="14" a="1"/>
  <c r="G946" i="14" a="1"/>
  <c r="M555" i="14" a="1"/>
  <c r="L833" i="14" a="1"/>
  <c r="M165" i="14" a="1"/>
  <c r="A1243" i="14" a="1"/>
  <c r="B360" i="14" a="1"/>
  <c r="K619" i="14" a="1"/>
  <c r="F692" i="14" a="1"/>
  <c r="A1839" i="14" a="1"/>
  <c r="I160" i="14" a="1"/>
  <c r="O1353" i="14" a="1"/>
  <c r="C219" i="14" a="1"/>
  <c r="A1994" i="14" a="1"/>
  <c r="I380" i="14" a="1"/>
  <c r="I1041" i="14" a="1"/>
  <c r="A1925" i="14" a="1"/>
  <c r="O807" i="14" a="1"/>
  <c r="I1520" i="14" a="1"/>
  <c r="I1929" i="14" a="1"/>
  <c r="A770" i="14" a="1"/>
  <c r="E903" i="14" a="1"/>
  <c r="B498" i="14" a="1"/>
  <c r="B1970" i="14" a="1"/>
  <c r="E481" i="14" a="1"/>
  <c r="A251" i="14" a="1"/>
  <c r="K980" i="14" a="1"/>
  <c r="L1551" i="14" a="1"/>
  <c r="J499" i="14" a="1"/>
  <c r="H1962" i="14" a="1"/>
  <c r="L1635" i="14" a="1"/>
  <c r="B602" i="14" a="1"/>
  <c r="H944" i="14" a="1"/>
  <c r="N796" i="14" a="1"/>
  <c r="L1940" i="14" a="1"/>
  <c r="B56" i="14" a="1"/>
  <c r="I1831" i="14" a="1"/>
  <c r="J1935" i="14" a="1"/>
  <c r="J1122" i="14" a="1"/>
  <c r="L1913" i="14" a="1"/>
  <c r="H1771" i="14" a="1"/>
  <c r="F1337" i="14" a="1"/>
  <c r="D1549" i="14" a="1"/>
  <c r="G208" i="14" a="1"/>
  <c r="M509" i="14" a="1"/>
  <c r="B1650" i="14" a="1"/>
  <c r="G1448" i="14" a="1"/>
  <c r="E990" i="14" a="1"/>
  <c r="O488" i="14" a="1"/>
  <c r="J679" i="14" a="1"/>
  <c r="K292" i="14" a="1"/>
  <c r="E795" i="14" a="1"/>
  <c r="G1956" i="14" a="1"/>
  <c r="F902" i="14" a="1"/>
  <c r="A1167" i="14" a="1"/>
  <c r="N1868" i="14" a="1"/>
  <c r="D1789" i="14" a="1"/>
  <c r="C287" i="14" a="1"/>
  <c r="I1749" i="14" a="1"/>
  <c r="F1158" i="14" a="1"/>
  <c r="G1768" i="14" a="1"/>
  <c r="M617" i="14" a="1"/>
  <c r="D46" i="14" a="1"/>
  <c r="D623" i="14" a="1"/>
  <c r="K1121" i="14" a="1"/>
  <c r="D681" i="14" a="1"/>
  <c r="I898" i="14" a="1"/>
  <c r="M1826" i="14" a="1"/>
  <c r="J357" i="14" a="1"/>
  <c r="E915" i="14" a="1"/>
  <c r="I1640" i="14" a="1"/>
  <c r="A291" i="14" a="1"/>
  <c r="A1663" i="14" a="1"/>
  <c r="B481" i="14" a="1"/>
  <c r="F1556" i="14" a="1"/>
  <c r="I1876" i="14" a="1"/>
  <c r="A1344" i="14" a="1"/>
  <c r="O1969" i="14" a="1"/>
  <c r="N41" i="14" a="1"/>
  <c r="O1803" i="14" a="1"/>
  <c r="D1534" i="14" a="1"/>
  <c r="H60" i="14" a="1"/>
  <c r="O903" i="14" a="1"/>
  <c r="G1231" i="14" a="1"/>
  <c r="A1490" i="14" a="1"/>
  <c r="G716" i="14" a="1"/>
  <c r="D13" i="14" a="1"/>
  <c r="O199" i="14" a="1"/>
  <c r="D319" i="14" a="1"/>
  <c r="B1473" i="14" a="1"/>
  <c r="G493" i="14" a="1"/>
  <c r="C1464" i="14" a="1"/>
  <c r="N251" i="14" a="1"/>
  <c r="G340" i="14" a="1"/>
  <c r="D1605" i="14" a="1"/>
  <c r="L187" i="14" a="1"/>
  <c r="D1179" i="14" a="1"/>
  <c r="F1287" i="14" a="1"/>
  <c r="I1408" i="14" a="1"/>
  <c r="J98" i="14" a="1"/>
  <c r="M1972" i="14" a="1"/>
  <c r="J839" i="14" a="1"/>
  <c r="C1959" i="14" a="1"/>
  <c r="K1695" i="14" a="1"/>
  <c r="M5" i="14" a="1"/>
  <c r="H494" i="14" a="1"/>
  <c r="K1827" i="14" a="1"/>
  <c r="M1382" i="14" a="1"/>
  <c r="A888" i="14" a="1"/>
  <c r="E1696" i="14" a="1"/>
  <c r="B1917" i="14" a="1"/>
  <c r="C347" i="14" a="1"/>
  <c r="O1518" i="14" a="1"/>
  <c r="G3" i="14" a="1"/>
  <c r="M1495" i="14" a="1"/>
  <c r="F552" i="14" a="1"/>
  <c r="C253" i="14" a="1"/>
  <c r="F257" i="14" a="1"/>
  <c r="H1319" i="14" a="1"/>
  <c r="O1767" i="14" a="1"/>
  <c r="C1890" i="14" a="1"/>
  <c r="I1244" i="14" a="1"/>
  <c r="O855" i="14" a="1"/>
  <c r="G1082" i="14" a="1"/>
  <c r="E1168" i="14" a="1"/>
  <c r="M499" i="14" a="1"/>
  <c r="H368" i="14" a="1"/>
  <c r="M1712" i="14" a="1"/>
  <c r="K1010" i="14" a="1"/>
  <c r="L689" i="14" a="1"/>
  <c r="A924" i="14" a="1"/>
  <c r="J609" i="14" a="1"/>
  <c r="L68" i="14" a="1"/>
  <c r="N42" i="14" a="1"/>
  <c r="O980" i="14" a="1"/>
  <c r="G193" i="14" a="1"/>
  <c r="F798" i="14" a="1"/>
  <c r="A1519" i="14" a="1"/>
  <c r="K1095" i="14" a="1"/>
  <c r="D279" i="14" a="1"/>
  <c r="O444" i="14" a="1"/>
  <c r="J1217" i="14" a="1"/>
  <c r="L1697" i="14" a="1"/>
  <c r="C1532" i="14" a="1"/>
  <c r="F751" i="14" a="1"/>
  <c r="G372" i="14" a="1"/>
  <c r="O337" i="14" a="1"/>
  <c r="E1949" i="14" a="1"/>
  <c r="N848" i="14" a="1"/>
  <c r="N1049" i="14" a="1"/>
  <c r="D1728" i="14" a="1"/>
  <c r="A113" i="14" a="1"/>
  <c r="A975" i="14" a="1"/>
  <c r="L464" i="14" a="1"/>
  <c r="M1415" i="14" a="1"/>
  <c r="K1953" i="14" a="1"/>
  <c r="C1898" i="14" a="1"/>
  <c r="H1312" i="14" a="1"/>
  <c r="H622" i="14" a="1"/>
  <c r="H1724" i="14" a="1"/>
  <c r="M1436" i="14" a="1"/>
  <c r="H1352" i="14" a="1"/>
  <c r="D1609" i="14" a="1"/>
  <c r="O1240" i="14" a="1"/>
  <c r="D429" i="14" a="1"/>
  <c r="A1724" i="14" a="1"/>
  <c r="D1286" i="14" a="1"/>
  <c r="N425" i="14" a="1"/>
  <c r="M1888" i="14" a="1"/>
  <c r="F1451" i="14" a="1"/>
  <c r="M1922" i="14" a="1"/>
  <c r="C720" i="14" a="1"/>
  <c r="C1326" i="14" a="1"/>
  <c r="H1837" i="14" a="1"/>
  <c r="F1101" i="14" a="1"/>
  <c r="J1971" i="14" a="1"/>
  <c r="H1930" i="14" a="1"/>
  <c r="H1102" i="14" a="1"/>
  <c r="L521" i="14" a="1"/>
  <c r="B1299" i="14" a="1"/>
  <c r="G1923" i="14" a="1"/>
  <c r="C104" i="14" a="1"/>
  <c r="F1599" i="14" a="1"/>
  <c r="A719" i="14" a="1"/>
  <c r="J1280" i="14" a="1"/>
  <c r="H215" i="14" a="1"/>
  <c r="F256" i="14" a="1"/>
  <c r="L834" i="14" a="1"/>
  <c r="N1620" i="14" a="1"/>
  <c r="J1823" i="14" a="1"/>
  <c r="L219" i="14" a="1"/>
  <c r="B1325" i="14" a="1"/>
  <c r="L530" i="14" a="1"/>
  <c r="L1924" i="14" a="1"/>
  <c r="H576" i="14" a="1"/>
  <c r="E839" i="14" a="1"/>
  <c r="K434" i="14" a="1"/>
  <c r="B1281" i="14" a="1"/>
  <c r="H1968" i="14" a="1"/>
  <c r="N1602" i="14" a="1"/>
  <c r="F120" i="14" a="1"/>
  <c r="M1313" i="14" a="1"/>
  <c r="I1512" i="14" a="1"/>
  <c r="C1974" i="14" a="1"/>
  <c r="L1053" i="14" a="1"/>
  <c r="I1124" i="14" a="1"/>
  <c r="G242" i="14" a="1"/>
  <c r="G1127" i="14" a="1"/>
  <c r="F468" i="14" a="1"/>
  <c r="N1846" i="14" a="1"/>
  <c r="F1632" i="14" a="1"/>
  <c r="L1856" i="14" a="1"/>
  <c r="O616" i="14" a="1"/>
  <c r="D706" i="14" a="1"/>
  <c r="H1061" i="14" a="1"/>
  <c r="L1752" i="14" a="1"/>
  <c r="H1935" i="14" a="1"/>
  <c r="D657" i="14" a="1"/>
  <c r="L481" i="14" a="1"/>
  <c r="C1251" i="14" a="1"/>
  <c r="L1242" i="14" a="1"/>
  <c r="N1027" i="14" a="1"/>
  <c r="G124" i="14" a="1"/>
  <c r="I1556" i="14" a="1"/>
  <c r="B583" i="14" a="1"/>
  <c r="A1341" i="14" a="1"/>
  <c r="H1212" i="14" a="1"/>
  <c r="N1618" i="14" a="1"/>
  <c r="E1584" i="14" a="1"/>
  <c r="L388" i="14" a="1"/>
  <c r="H1648" i="14" a="1"/>
  <c r="H128" i="14" a="1"/>
  <c r="L736" i="14" a="1"/>
  <c r="J165" i="14" a="1"/>
  <c r="H624" i="14" a="1"/>
  <c r="F573" i="14" a="1"/>
  <c r="H1080" i="14" a="1"/>
  <c r="D396" i="14" a="1"/>
  <c r="H929" i="14" a="1"/>
  <c r="E1210" i="14" a="1"/>
  <c r="M1097" i="14" a="1"/>
  <c r="B928" i="14" a="1"/>
  <c r="I827" i="14" a="1"/>
  <c r="O1975" i="14" a="1"/>
  <c r="M608" i="14" a="1"/>
  <c r="I1802" i="14" a="1"/>
  <c r="G429" i="14" a="1"/>
  <c r="H202" i="14" a="1"/>
  <c r="O17" i="14" a="1"/>
  <c r="G1665" i="14" a="1"/>
  <c r="D1974" i="14" a="1"/>
  <c r="C1908" i="14" a="1"/>
  <c r="I1816" i="14" a="1"/>
  <c r="I229" i="14" a="1"/>
  <c r="G1824" i="14" a="1"/>
  <c r="I50" i="14" a="1"/>
  <c r="C1035" i="14" a="1"/>
  <c r="D969" i="14" a="1"/>
  <c r="E344" i="14" a="1"/>
  <c r="N1780" i="14" a="1"/>
  <c r="E258" i="14" a="1"/>
  <c r="D77" i="14" a="1"/>
  <c r="E1321" i="14" a="1"/>
  <c r="N1902" i="14" a="1"/>
  <c r="B520" i="14" a="1"/>
  <c r="D680" i="14" a="1"/>
  <c r="I1037" i="14" a="1"/>
  <c r="E732" i="14" a="1"/>
  <c r="D1801" i="14" a="1"/>
  <c r="N1908" i="14" a="1"/>
  <c r="M1660" i="14" a="1"/>
  <c r="L1396" i="14" a="1"/>
  <c r="L134" i="14" a="1"/>
  <c r="E131" i="14" a="1"/>
  <c r="K1501" i="14" a="1"/>
  <c r="I1878" i="14" a="1"/>
  <c r="D994" i="14" a="1"/>
  <c r="L1441" i="14" a="1"/>
  <c r="A1187" i="14" a="1"/>
  <c r="B994" i="14" a="1"/>
  <c r="C1202" i="14" a="1"/>
  <c r="N730" i="14" a="1"/>
  <c r="B365" i="14" a="1"/>
  <c r="D1850" i="14" a="1"/>
  <c r="O23" i="14" a="1"/>
  <c r="H639" i="14" a="1"/>
  <c r="H1477" i="14" a="1"/>
  <c r="H1205" i="14" a="1"/>
  <c r="H1689" i="14" a="1"/>
  <c r="K1035" i="14" a="1"/>
  <c r="I506" i="14" a="1"/>
  <c r="L1993" i="14" a="1"/>
  <c r="N1816" i="14" a="1"/>
  <c r="H615" i="14" a="1"/>
  <c r="J137" i="14" a="1"/>
  <c r="G1875" i="14" a="1"/>
  <c r="M1654" i="14" a="1"/>
  <c r="C304" i="14" a="1"/>
  <c r="C858" i="14" a="1"/>
  <c r="A1917" i="14" a="1"/>
  <c r="L101" i="14" a="1"/>
  <c r="D1022" i="14" a="1"/>
  <c r="F1294" i="14" a="1"/>
  <c r="A1450" i="14" a="1"/>
  <c r="I1332" i="14" a="1"/>
  <c r="A728" i="14" a="1"/>
  <c r="J1706" i="14" a="1"/>
  <c r="H964" i="14" a="1"/>
  <c r="B221" i="14" a="1"/>
  <c r="A671" i="14" a="1"/>
  <c r="K951" i="14" a="1"/>
  <c r="C1178" i="14" a="1"/>
  <c r="F610" i="14" a="1"/>
  <c r="L1279" i="14" a="1"/>
  <c r="G482" i="14" a="1"/>
  <c r="F115" i="14" a="1"/>
  <c r="N448" i="14" a="1"/>
  <c r="N1797" i="14" a="1"/>
  <c r="L1870" i="14" a="1"/>
  <c r="I118" i="14" a="1"/>
  <c r="O747" i="14" a="1"/>
  <c r="E558" i="14" a="1"/>
  <c r="J1942" i="14" a="1"/>
  <c r="M1534" i="14" a="1"/>
  <c r="D669" i="14" a="1"/>
  <c r="E1328" i="14" a="1"/>
  <c r="N593" i="14" a="1"/>
  <c r="I1778" i="14" a="1"/>
  <c r="F18" i="14" a="1"/>
  <c r="O1021" i="14" a="1"/>
  <c r="J1022" i="14" a="1"/>
  <c r="F732" i="14" a="1"/>
  <c r="C1162" i="14" a="1"/>
  <c r="M1772" i="14" a="1"/>
  <c r="I1325" i="14" a="1"/>
  <c r="M842" i="14" a="1"/>
  <c r="L1022" i="14" a="1"/>
  <c r="E1845" i="14" a="1"/>
  <c r="H620" i="14" a="1"/>
  <c r="M1920" i="14" a="1"/>
  <c r="J1791" i="14" a="1"/>
  <c r="B497" i="14" a="1"/>
  <c r="D401" i="14" a="1"/>
  <c r="O1556" i="14" a="1"/>
  <c r="E216" i="14" a="1"/>
  <c r="G1801" i="14" a="1"/>
  <c r="D907" i="14" a="1"/>
  <c r="C1807" i="14" a="1"/>
  <c r="M557" i="14" a="1"/>
  <c r="F582" i="14" a="1"/>
  <c r="B1951" i="14" a="1"/>
  <c r="A1903" i="14" a="1"/>
  <c r="L1287" i="14" a="1"/>
  <c r="J628" i="14" a="1"/>
  <c r="N72" i="14" a="1"/>
  <c r="O1352" i="14" a="1"/>
  <c r="I681" i="14" a="1"/>
  <c r="C1904" i="14" a="1"/>
  <c r="E980" i="14" a="1"/>
  <c r="O775" i="14" a="1"/>
  <c r="H1460" i="14" a="1"/>
  <c r="J1795" i="14" a="1"/>
  <c r="N1755" i="14" a="1"/>
  <c r="F1312" i="14" a="1"/>
  <c r="H156" i="14" a="1"/>
  <c r="N1267" i="14" a="1"/>
  <c r="L627" i="14" a="1"/>
  <c r="L1691" i="14" a="1"/>
  <c r="I233" i="14" a="1"/>
  <c r="M208" i="14" a="1"/>
  <c r="J1223" i="14" a="1"/>
  <c r="H359" i="14" a="1"/>
  <c r="I1927" i="14" a="1"/>
  <c r="B1404" i="14" a="1"/>
  <c r="B593" i="14" a="1"/>
  <c r="N878" i="14" a="1"/>
  <c r="C885" i="14" a="1"/>
  <c r="H806" i="14" a="1"/>
  <c r="F104" i="14" a="1"/>
  <c r="O1078" i="14" a="1"/>
  <c r="A1424" i="14" a="1"/>
  <c r="H1769" i="14" a="1"/>
  <c r="H632" i="14" a="1"/>
  <c r="H1620" i="14" a="1"/>
  <c r="A256" i="14" a="1"/>
  <c r="N99" i="14" a="1"/>
  <c r="G645" i="14" a="1"/>
  <c r="N779" i="14" a="1"/>
  <c r="A314" i="14" a="1"/>
  <c r="F1476" i="14" a="1"/>
  <c r="O1743" i="14" a="1"/>
  <c r="J10" i="14" a="1"/>
  <c r="K1427" i="14" a="1"/>
  <c r="L418" i="14" a="1"/>
  <c r="M44" i="14" a="1"/>
  <c r="M268" i="14" a="1"/>
  <c r="J1365" i="14" a="1"/>
  <c r="G559" i="14" a="1"/>
  <c r="L634" i="14" a="1"/>
  <c r="I1981" i="14" a="1"/>
  <c r="B1298" i="14" a="1"/>
  <c r="M1107" i="14" a="1"/>
  <c r="L1107" i="14" a="1"/>
  <c r="D373" i="14" a="1"/>
  <c r="O467" i="14" a="1"/>
  <c r="G879" i="14" a="1"/>
  <c r="K329" i="14" a="1"/>
  <c r="C902" i="14" a="1"/>
  <c r="J267" i="14" a="1"/>
  <c r="I1067" i="14" a="1"/>
  <c r="L1446" i="14" a="1"/>
  <c r="I1918" i="14" a="1"/>
  <c r="B1632" i="14" a="1"/>
  <c r="G589" i="14" a="1"/>
  <c r="I1154" i="14" a="1"/>
  <c r="K942" i="14" a="1"/>
  <c r="C1691" i="14" a="1"/>
  <c r="H1967" i="14" a="1"/>
  <c r="H658" i="14" a="1"/>
  <c r="E1060" i="14" a="1"/>
  <c r="A599" i="14" a="1"/>
  <c r="H1281" i="14" a="1"/>
  <c r="F1267" i="14" a="1"/>
  <c r="L1634" i="14" a="1"/>
  <c r="L1418" i="14" a="1"/>
  <c r="D971" i="14" a="1"/>
  <c r="I61" i="14" a="1"/>
  <c r="I1370" i="14" a="1"/>
  <c r="K499" i="14" a="1"/>
  <c r="I725" i="14" a="1"/>
  <c r="B559" i="14" a="1"/>
  <c r="B1440" i="14" a="1"/>
  <c r="C750" i="14" a="1"/>
  <c r="A1528" i="14" a="1"/>
  <c r="E1954" i="14" a="1"/>
  <c r="O1722" i="14" a="1"/>
  <c r="F1976" i="14" a="1"/>
  <c r="B1886" i="14" a="1"/>
  <c r="I99" i="14" a="1"/>
  <c r="K1833" i="14" a="1"/>
  <c r="N278" i="14" a="1"/>
  <c r="C1927" i="14" a="1"/>
  <c r="B810" i="14" a="1"/>
  <c r="B1099" i="14" a="1"/>
  <c r="M1858" i="14" a="1"/>
  <c r="O785" i="14" a="1"/>
  <c r="O1865" i="14" a="1"/>
  <c r="E41" i="14" a="1"/>
  <c r="G302" i="14" a="1"/>
  <c r="N807" i="14" a="1"/>
  <c r="G1556" i="14" a="1"/>
  <c r="O1007" i="14" a="1"/>
  <c r="N379" i="14" a="1"/>
  <c r="L394" i="14" a="1"/>
  <c r="F1204" i="14" a="1"/>
  <c r="F87" i="14" a="1"/>
  <c r="H1028" i="14" a="1"/>
  <c r="F871" i="14" a="1"/>
  <c r="K1706" i="14" a="1"/>
  <c r="H227" i="14" a="1"/>
  <c r="L1025" i="14" a="1"/>
  <c r="F1343" i="14" a="1"/>
  <c r="G1279" i="14" a="1"/>
  <c r="B1297" i="14" a="1"/>
  <c r="F1152" i="14" a="1"/>
  <c r="L1554" i="14" a="1"/>
  <c r="H54" i="14" a="1"/>
  <c r="J1660" i="14" a="1"/>
  <c r="C1179" i="14" a="1"/>
  <c r="G1680" i="14" a="1"/>
  <c r="I938" i="14" a="1"/>
  <c r="K1148" i="14" a="1"/>
  <c r="B1686" i="14" a="1"/>
  <c r="E1005" i="14" a="1"/>
  <c r="L1243" i="14" a="1"/>
  <c r="L770" i="14" a="1"/>
  <c r="A1420" i="14" a="1"/>
  <c r="E997" i="14" a="1"/>
  <c r="N1336" i="14" a="1"/>
  <c r="D1951" i="14" a="1"/>
  <c r="E785" i="14" a="1"/>
  <c r="N1524" i="14" a="1"/>
  <c r="I1049" i="14" a="1"/>
  <c r="I1177" i="14" a="1"/>
  <c r="F1132" i="14" a="1"/>
  <c r="I1669" i="14" a="1"/>
  <c r="A1378" i="14" a="1"/>
  <c r="I541" i="14" a="1"/>
  <c r="L1787" i="14" a="1"/>
  <c r="I27" i="14" a="1"/>
  <c r="H1178" i="14" a="1"/>
  <c r="H235" i="14" a="1"/>
  <c r="M1726" i="14" a="1"/>
  <c r="G662" i="14" a="1"/>
  <c r="F825" i="14" a="1"/>
  <c r="E252" i="14" a="1"/>
  <c r="E1130" i="14" a="1"/>
  <c r="N1532" i="14" a="1"/>
  <c r="F768" i="14" a="1"/>
  <c r="J424" i="14" a="1"/>
  <c r="K903" i="14" a="1"/>
  <c r="L209" i="14" a="1"/>
  <c r="O185" i="14" a="1"/>
  <c r="O1437" i="14" a="1"/>
  <c r="L1062" i="14" a="1"/>
  <c r="M160" i="14" a="1"/>
  <c r="L233" i="14" a="1"/>
  <c r="L1609" i="14" a="1"/>
  <c r="B408" i="14" a="1"/>
  <c r="O401" i="14" a="1"/>
  <c r="M1124" i="14" a="1"/>
  <c r="N1804" i="14" a="1"/>
  <c r="K1242" i="14" a="1"/>
  <c r="K33" i="14" a="1"/>
  <c r="C1316" i="14" a="1"/>
  <c r="B206" i="14" a="1"/>
  <c r="A1788" i="14" a="1"/>
  <c r="D1416" i="14" a="1"/>
  <c r="I668" i="14" a="1"/>
  <c r="L1641" i="14" a="1"/>
  <c r="O1446" i="14" a="1"/>
  <c r="K1944" i="14" a="1"/>
  <c r="J584" i="14" a="1"/>
  <c r="C1030" i="14" a="1"/>
  <c r="I763" i="14" a="1"/>
  <c r="J1266" i="14" a="1"/>
  <c r="A589" i="14" a="1"/>
  <c r="C38" i="14" a="1"/>
  <c r="D877" i="14" a="1"/>
  <c r="C1363" i="14" a="1"/>
  <c r="C1396" i="14" a="1"/>
  <c r="G1136" i="14" a="1"/>
  <c r="C364" i="14" a="1"/>
  <c r="K1901" i="14" a="1"/>
  <c r="G71" i="14" a="1"/>
  <c r="N642" i="14" a="1"/>
  <c r="O1747" i="14" a="1"/>
  <c r="N1719" i="14" a="1"/>
  <c r="F1178" i="14" a="1"/>
  <c r="H788" i="14" a="1"/>
  <c r="C1377" i="14" a="1"/>
  <c r="O285" i="14" a="1"/>
  <c r="O1459" i="14" a="1"/>
  <c r="L43" i="14" a="1"/>
  <c r="N1520" i="14" a="1"/>
  <c r="L1049" i="14" a="1"/>
  <c r="D71" i="14" a="1"/>
  <c r="B386" i="14" a="1"/>
  <c r="N226" i="14" a="1"/>
  <c r="C875" i="14" a="1"/>
  <c r="G1314" i="14" a="1"/>
  <c r="C1604" i="14" a="1"/>
  <c r="K1179" i="14" a="1"/>
  <c r="H1440" i="14" a="1"/>
  <c r="C1921" i="14" a="1"/>
  <c r="G1990" i="14" a="1"/>
  <c r="E1627" i="14" a="1"/>
  <c r="A1593" i="14" a="1"/>
  <c r="E737" i="14" a="1"/>
  <c r="J1056" i="14" a="1"/>
  <c r="E537" i="14" a="1"/>
  <c r="D318" i="14" a="1"/>
  <c r="J681" i="14" a="1"/>
  <c r="O577" i="14" a="1"/>
  <c r="B1016" i="14" a="1"/>
  <c r="N1735" i="14" a="1"/>
  <c r="N725" i="14" a="1"/>
  <c r="M270" i="14" a="1"/>
  <c r="H6" i="14" a="1"/>
  <c r="E1599" i="14" a="1"/>
  <c r="I704" i="14" a="1"/>
  <c r="O1746" i="14" a="1"/>
  <c r="B1264" i="14" a="1"/>
  <c r="F325" i="14" a="1"/>
  <c r="I1435" i="14" a="1"/>
  <c r="J379" i="14" a="1"/>
  <c r="F926" i="14" a="1"/>
  <c r="F734" i="14" a="1"/>
  <c r="C857" i="14" a="1"/>
  <c r="M851" i="14" a="1"/>
  <c r="H363" i="14" a="1"/>
  <c r="J1812" i="14" a="1"/>
  <c r="J743" i="14" a="1"/>
  <c r="O1055" i="14" a="1"/>
  <c r="I271" i="14" a="1"/>
  <c r="M64" i="14" a="1"/>
  <c r="J1990" i="14" a="1"/>
  <c r="I876" i="14" a="1"/>
  <c r="I730" i="14" a="1"/>
  <c r="E656" i="14" a="1"/>
  <c r="N1427" i="14" a="1"/>
  <c r="A1950" i="14" a="1"/>
  <c r="E892" i="14" a="1"/>
  <c r="F769" i="14" a="1"/>
  <c r="B1808" i="14" a="1"/>
  <c r="A1701" i="14" a="1"/>
  <c r="N334" i="14" a="1"/>
  <c r="G1651" i="14" a="1"/>
  <c r="C1313" i="14" a="1"/>
  <c r="A1216" i="14" a="1"/>
  <c r="J955" i="14" a="1"/>
  <c r="H351" i="14" a="1"/>
  <c r="F791" i="14" a="1"/>
  <c r="A1795" i="14" a="1"/>
  <c r="H1066" i="14" a="1"/>
  <c r="E784" i="14" a="1"/>
  <c r="L297" i="14" a="1"/>
  <c r="N183" i="14" a="1"/>
  <c r="J902" i="14" a="1"/>
  <c r="E1670" i="14" a="1"/>
  <c r="G904" i="14" a="1"/>
  <c r="N875" i="14" a="1"/>
  <c r="C1134" i="14" a="1"/>
  <c r="C1567" i="14" a="1"/>
  <c r="D1223" i="14" a="1"/>
  <c r="A1842" i="14" a="1"/>
  <c r="A999" i="14" a="1"/>
  <c r="G376" i="14" a="1"/>
  <c r="D1730" i="14" a="1"/>
  <c r="N1566" i="14" a="1"/>
  <c r="D740" i="14" a="1"/>
  <c r="L629" i="14" a="1"/>
  <c r="M1422" i="14" a="1"/>
  <c r="A87" i="14" a="1"/>
  <c r="C1564" i="14" a="1"/>
  <c r="C169" i="14" a="1"/>
  <c r="B1420" i="14" a="1"/>
  <c r="G1100" i="14" a="1"/>
  <c r="C534" i="14" a="1"/>
  <c r="A1516" i="14" a="1"/>
  <c r="D1571" i="14" a="1"/>
  <c r="C1342" i="14" a="1"/>
  <c r="A1452" i="14" a="1"/>
  <c r="A731" i="14" a="1"/>
  <c r="N632" i="14" a="1"/>
  <c r="A629" i="14" a="1"/>
  <c r="I1478" i="14" a="1"/>
  <c r="O1977" i="14" a="1"/>
  <c r="F1717" i="14" a="1"/>
  <c r="G285" i="14" a="1"/>
  <c r="I974" i="14" a="1"/>
  <c r="H512" i="14" a="1"/>
  <c r="K1182" i="14" a="1"/>
  <c r="O1043" i="14" a="1"/>
  <c r="A1908" i="14" a="1"/>
  <c r="O860" i="14" a="1"/>
  <c r="J1850" i="14" a="1"/>
  <c r="D1270" i="14" a="1"/>
  <c r="A1831" i="14" a="1"/>
  <c r="N369" i="14" a="1"/>
  <c r="K4" i="14" a="1"/>
  <c r="E264" i="14" a="1"/>
  <c r="O1795" i="14" a="1"/>
  <c r="E169" i="14" a="1"/>
  <c r="F377" i="14" a="1"/>
  <c r="I138" i="14" a="1"/>
  <c r="L1548" i="14" a="1"/>
  <c r="E1850" i="14" a="1"/>
  <c r="L935" i="14" a="1"/>
  <c r="I1023" i="14" a="1"/>
  <c r="O1123" i="14" a="1"/>
  <c r="J1389" i="14" a="1"/>
  <c r="D289" i="14" a="1"/>
  <c r="D146" i="14" a="1"/>
  <c r="I1604" i="14" a="1"/>
  <c r="M1332" i="14" a="1"/>
  <c r="E467" i="14" a="1"/>
  <c r="A1568" i="14" a="1"/>
  <c r="C1033" i="14" a="1"/>
  <c r="A1555" i="14" a="1"/>
  <c r="N1715" i="14" a="1"/>
  <c r="O1634" i="14" a="1"/>
  <c r="C530" i="14" a="1"/>
  <c r="A1526" i="14" a="1"/>
  <c r="O944" i="14" a="1"/>
  <c r="O1350" i="14" a="1"/>
  <c r="I936" i="14" a="1"/>
  <c r="A132" i="14" a="1"/>
  <c r="D1800" i="14" a="1"/>
  <c r="H189" i="14" a="1"/>
  <c r="C122" i="14" a="1"/>
  <c r="D1908" i="14" a="1"/>
  <c r="M41" i="14" a="1"/>
  <c r="N1168" i="14" a="1"/>
  <c r="J6" i="14" a="1"/>
  <c r="G1511" i="14" a="1"/>
  <c r="K1852" i="14" a="1"/>
  <c r="F1791" i="14" a="1"/>
  <c r="C1796" i="14" a="1"/>
  <c r="N1990" i="14" a="1"/>
  <c r="D808" i="14" a="1"/>
  <c r="L1014" i="14" a="1"/>
  <c r="I1654" i="14" a="1"/>
  <c r="A1759" i="14" a="1"/>
  <c r="J596" i="14" a="1"/>
  <c r="N950" i="14" a="1"/>
  <c r="H97" i="14" a="1"/>
  <c r="I1012" i="14" a="1"/>
  <c r="B627" i="14" a="1"/>
  <c r="G66" i="14" a="1"/>
  <c r="K386" i="14" a="1"/>
  <c r="C1494" i="14" a="1"/>
  <c r="K847" i="14" a="1"/>
  <c r="B648" i="14" a="1"/>
  <c r="L1572" i="14" a="1"/>
  <c r="M72" i="14" a="1"/>
  <c r="H1594" i="14" a="1"/>
  <c r="E731" i="14" a="1"/>
  <c r="C1611" i="14" a="1"/>
  <c r="F1404" i="14" a="1"/>
  <c r="B392" i="14" a="1"/>
  <c r="D533" i="14" a="1"/>
  <c r="C998" i="14" a="1"/>
  <c r="E992" i="14" a="1"/>
  <c r="E914" i="14" a="1"/>
  <c r="H1272" i="14" a="1"/>
  <c r="I1967" i="14" a="1"/>
  <c r="C1510" i="14" a="1"/>
  <c r="O624" i="14" a="1"/>
  <c r="N1985" i="14" a="1"/>
  <c r="L514" i="14" a="1"/>
  <c r="M1570" i="14" a="1"/>
  <c r="I56" i="14" a="1"/>
  <c r="A462" i="14" a="1"/>
  <c r="J1293" i="14" a="1"/>
  <c r="B967" i="14" a="1"/>
  <c r="K918" i="14" a="1"/>
  <c r="J1596" i="14" a="1"/>
  <c r="A1453" i="14" a="1"/>
  <c r="D1326" i="14" a="1"/>
  <c r="O1511" i="14" a="1"/>
  <c r="D632" i="14" a="1"/>
  <c r="L483" i="14" a="1"/>
  <c r="J1944" i="14" a="1"/>
  <c r="E1847" i="14" a="1"/>
  <c r="E628" i="14" a="1"/>
  <c r="J1581" i="14" a="1"/>
  <c r="G723" i="14" a="1"/>
  <c r="M132" i="14" a="1"/>
  <c r="A1299" i="14" a="1"/>
  <c r="C394" i="14" a="1"/>
  <c r="C538" i="14" a="1"/>
  <c r="G1860" i="14" a="1"/>
  <c r="B1303" i="14" a="1"/>
  <c r="D361" i="14" a="1"/>
  <c r="H1818" i="14" a="1"/>
  <c r="A1645" i="14" a="1"/>
  <c r="F557" i="14" a="1"/>
  <c r="B851" i="14" a="1"/>
  <c r="E382" i="14" a="1"/>
  <c r="C1455" i="14" a="1"/>
  <c r="I1319" i="14" a="1"/>
  <c r="M1373" i="14" a="1"/>
  <c r="M182" i="14" a="1"/>
  <c r="B139" i="14" a="1"/>
  <c r="F315" i="14" a="1"/>
  <c r="N297" i="14" a="1"/>
  <c r="O1661" i="14" a="1"/>
  <c r="G1678" i="14" a="1"/>
  <c r="E1330" i="14" a="1"/>
  <c r="C226" i="14" a="1"/>
  <c r="H1844" i="14" a="1"/>
  <c r="F1382" i="14" a="1"/>
  <c r="F1626" i="14" a="1"/>
  <c r="E993" i="14" a="1"/>
  <c r="M127" i="14" a="1"/>
  <c r="O1568" i="14" a="1"/>
  <c r="H1874" i="14" a="1"/>
  <c r="F974" i="14" a="1"/>
  <c r="L507" i="14" a="1"/>
  <c r="F1679" i="14" a="1"/>
  <c r="B982" i="14" a="1"/>
  <c r="A436" i="14" a="1"/>
  <c r="M737" i="14" a="1"/>
  <c r="M1723" i="14" a="1"/>
  <c r="B1898" i="14" a="1"/>
  <c r="L1261" i="14" a="1"/>
  <c r="D1112" i="14" a="1"/>
  <c r="C302" i="14" a="1"/>
  <c r="F1441" i="14" a="1"/>
  <c r="B1217" i="14" a="1"/>
  <c r="J1653" i="14" a="1"/>
  <c r="B1422" i="14" a="1"/>
  <c r="B259" i="14" a="1"/>
  <c r="J1729" i="14" a="1"/>
  <c r="O1379" i="14" a="1"/>
  <c r="K48" i="14" a="1"/>
  <c r="F1890" i="14" a="1"/>
  <c r="K1555" i="14" a="1"/>
  <c r="D952" i="14" a="1"/>
  <c r="F1518" i="14" a="1"/>
  <c r="H1509" i="14" a="1"/>
  <c r="F794" i="14" a="1"/>
  <c r="L998" i="14" a="1"/>
  <c r="N1002" i="14" a="1"/>
  <c r="L1274" i="14" a="1"/>
  <c r="E1090" i="14" a="1"/>
  <c r="N905" i="14" a="1"/>
  <c r="N1102" i="14" a="1"/>
  <c r="I856" i="14" a="1"/>
  <c r="A1111" i="14" a="1"/>
  <c r="C167" i="14" a="1"/>
  <c r="I800" i="14" a="1"/>
  <c r="H1662" i="14" a="1"/>
  <c r="D1379" i="14" a="1"/>
  <c r="B17" i="14" a="1"/>
  <c r="E1664" i="14" a="1"/>
  <c r="J1494" i="14" a="1"/>
  <c r="J372" i="14" a="1"/>
  <c r="J438" i="14" a="1"/>
  <c r="M292" i="14" a="1"/>
  <c r="L1743" i="14" a="1"/>
  <c r="M1851" i="14" a="1"/>
  <c r="L361" i="14" a="1"/>
  <c r="A343" i="14" a="1"/>
  <c r="J200" i="14" a="1"/>
  <c r="D1337" i="14" a="1"/>
  <c r="C360" i="14" a="1"/>
  <c r="E1961" i="14" a="1"/>
  <c r="M436" i="14" a="1"/>
  <c r="B1765" i="14" a="1"/>
  <c r="J1457" i="14" a="1"/>
  <c r="G1184" i="14" a="1"/>
  <c r="H1764" i="14" a="1"/>
  <c r="A1937" i="14" a="1"/>
  <c r="J697" i="14" a="1"/>
  <c r="D1392" i="14" a="1"/>
  <c r="O511" i="14" a="1"/>
  <c r="M871" i="14" a="1"/>
  <c r="I1964" i="14" a="1"/>
  <c r="M1086" i="14" a="1"/>
  <c r="A212" i="14" a="1"/>
  <c r="K1124" i="14" a="1"/>
  <c r="I622" i="14" a="1"/>
  <c r="B32" i="14" a="1"/>
  <c r="H936" i="14" a="1"/>
  <c r="E1183" i="14" a="1"/>
  <c r="B952" i="14" a="1"/>
  <c r="O30" i="14" a="1"/>
  <c r="B52" i="14" a="1"/>
  <c r="K664" i="14" a="1"/>
  <c r="I288" i="14" a="1"/>
  <c r="E623" i="14" a="1"/>
  <c r="N205" i="14" a="1"/>
  <c r="D1826" i="14" a="1"/>
  <c r="F1631" i="14" a="1"/>
  <c r="B1506" i="14" a="1"/>
  <c r="E1770" i="14" a="1"/>
  <c r="L319" i="14" a="1"/>
  <c r="H541" i="14" a="1"/>
  <c r="N1839" i="14" a="1"/>
  <c r="N1527" i="14" a="1"/>
  <c r="K1768" i="14" a="1"/>
  <c r="C712" i="14" a="1"/>
  <c r="K1422" i="14" a="1"/>
  <c r="D202" i="14" a="1"/>
  <c r="E411" i="14" a="1"/>
  <c r="N586" i="14" a="1"/>
  <c r="E327" i="14" a="1"/>
  <c r="J1649" i="14" a="1"/>
  <c r="B143" i="14" a="1"/>
  <c r="F932" i="14" a="1"/>
  <c r="O1724" i="14" a="1"/>
  <c r="G567" i="14" a="1"/>
  <c r="D169" i="14" a="1"/>
  <c r="I1127" i="14" a="1"/>
  <c r="I929" i="14" a="1"/>
  <c r="M1080" i="14" a="1"/>
  <c r="I152" i="14" a="1"/>
  <c r="A689" i="14" a="1"/>
  <c r="C738" i="14" a="1"/>
  <c r="E781" i="14" a="1"/>
  <c r="O464" i="14" a="1"/>
  <c r="M1123" i="14" a="1"/>
  <c r="H1008" i="14" a="1"/>
  <c r="N1198" i="14" a="1"/>
  <c r="O803" i="14" a="1"/>
  <c r="H949" i="14" a="1"/>
  <c r="N832" i="14" a="1"/>
  <c r="D799" i="14" a="1"/>
  <c r="A1153" i="14" a="1"/>
  <c r="C11" i="14" a="1"/>
  <c r="G1024" i="14" a="1"/>
  <c r="M1279" i="14" a="1"/>
  <c r="C533" i="14" a="1"/>
  <c r="A1494" i="14" a="1"/>
  <c r="F574" i="14" a="1"/>
  <c r="E1164" i="14" a="1"/>
  <c r="D237" i="14" a="1"/>
  <c r="B808" i="14" a="1"/>
  <c r="F1466" i="14" a="1"/>
  <c r="A1237" i="14" a="1"/>
  <c r="M90" i="14" a="1"/>
  <c r="B1639" i="14" a="1"/>
  <c r="M1536" i="14" a="1"/>
  <c r="I1770" i="14" a="1"/>
  <c r="M185" i="14" a="1"/>
  <c r="I1970" i="14" a="1"/>
  <c r="M1964" i="14" a="1"/>
  <c r="O1137" i="14" a="1"/>
  <c r="J124" i="14" a="1"/>
  <c r="B1195" i="14" a="1"/>
  <c r="N1307" i="14" a="1"/>
  <c r="A1770" i="14" a="1"/>
  <c r="F151" i="14" a="1"/>
  <c r="I616" i="14" a="1"/>
  <c r="O900" i="14" a="1"/>
  <c r="M1226" i="14" a="1"/>
  <c r="N1073" i="14" a="1"/>
  <c r="G1727" i="14" a="1"/>
  <c r="K79" i="14" a="1"/>
  <c r="G1344" i="14" a="1"/>
  <c r="K1785" i="14" a="1"/>
  <c r="L1791" i="14" a="1"/>
  <c r="B682" i="14" a="1"/>
  <c r="L1129" i="14" a="1"/>
  <c r="H1567" i="14" a="1"/>
  <c r="B1472" i="14" a="1"/>
  <c r="H694" i="14" a="1"/>
  <c r="C1619" i="14" a="1"/>
  <c r="M1537" i="14" a="1"/>
  <c r="E716" i="14" a="1"/>
  <c r="H58" i="14" a="1"/>
  <c r="K1712" i="14" a="1"/>
  <c r="D704" i="14" a="1"/>
  <c r="K28" i="14" a="1"/>
  <c r="F1035" i="14" a="1"/>
  <c r="G252" i="14" a="1"/>
  <c r="B146" i="14" a="1"/>
  <c r="E302" i="14" a="1"/>
  <c r="E1391" i="14" a="1"/>
  <c r="G1298" i="14" a="1"/>
  <c r="H585" i="14" a="1"/>
  <c r="H247" i="14" a="1"/>
  <c r="J1684" i="14" a="1"/>
  <c r="N1975" i="14" a="1"/>
  <c r="K443" i="14" a="1"/>
  <c r="K1756" i="14" a="1"/>
  <c r="B1337" i="14" a="1"/>
  <c r="A1688" i="14" a="1"/>
  <c r="H1294" i="14" a="1"/>
  <c r="B1965" i="14" a="1"/>
  <c r="K901" i="14" a="1"/>
  <c r="I115" i="14" a="1"/>
  <c r="H828" i="14" a="1"/>
  <c r="C339" i="14" a="1"/>
  <c r="H1368" i="14" a="1"/>
  <c r="F922" i="14" a="1"/>
  <c r="L1141" i="14" a="1"/>
  <c r="I47" i="14" a="1"/>
  <c r="O76" i="14" a="1"/>
  <c r="H1457" i="14" a="1"/>
  <c r="M1029" i="14" a="1"/>
  <c r="F1719" i="14" a="1"/>
  <c r="H581" i="14" a="1"/>
  <c r="A375" i="14" a="1"/>
  <c r="J238" i="14" a="1"/>
  <c r="N440" i="14" a="1"/>
  <c r="N1227" i="14" a="1"/>
  <c r="C1884" i="14" a="1"/>
  <c r="D1032" i="14" a="1"/>
  <c r="L894" i="14" a="1"/>
  <c r="O179" i="14" a="1"/>
  <c r="B1511" i="14" a="1"/>
  <c r="E2000" i="14" a="1"/>
  <c r="E1686" i="14" a="1"/>
  <c r="L443" i="14" a="1"/>
  <c r="O1691" i="14" a="1"/>
  <c r="F67" i="14" a="1"/>
  <c r="K1051" i="14" a="1"/>
  <c r="E1832" i="14" a="1"/>
  <c r="I1326" i="14" a="1"/>
  <c r="J1131" i="14" a="1"/>
  <c r="L395" i="14" a="1"/>
  <c r="J1811" i="14" a="1"/>
  <c r="L555" i="14" a="1"/>
  <c r="M1990" i="14" a="1"/>
  <c r="H634" i="14" a="1"/>
  <c r="A39" i="14" a="1"/>
  <c r="E721" i="14" a="1"/>
  <c r="K1928" i="14" a="1"/>
  <c r="F1983" i="14" a="1"/>
  <c r="K858" i="14" a="1"/>
  <c r="E828" i="14" a="1"/>
  <c r="D449" i="14" a="1"/>
  <c r="K1560" i="14" a="1"/>
  <c r="E659" i="14" a="1"/>
  <c r="M308" i="14" a="1"/>
  <c r="K1016" i="14" a="1"/>
  <c r="J1106" i="14" a="1"/>
  <c r="M1282" i="14" a="1"/>
  <c r="L986" i="14" a="1"/>
  <c r="N1414" i="14" a="1"/>
  <c r="G608" i="14" a="1"/>
  <c r="F1250" i="14" a="1"/>
  <c r="O1926" i="14" a="1"/>
  <c r="H366" i="14" a="1"/>
  <c r="M1088" i="14" a="1"/>
  <c r="B1916" i="14" a="1"/>
  <c r="M556" i="14" a="1"/>
  <c r="J606" i="14" a="1"/>
  <c r="L77" i="14" a="1"/>
  <c r="H840" i="14" a="1"/>
  <c r="H603" i="14" a="1"/>
  <c r="B28" i="14" a="1"/>
  <c r="E1820" i="14" a="1"/>
  <c r="N81" i="14" a="1"/>
  <c r="E354" i="14" a="1"/>
  <c r="D1391" i="14" a="1"/>
  <c r="D1862" i="14" a="1"/>
  <c r="A1368" i="14" a="1"/>
  <c r="F145" i="14" a="1"/>
  <c r="E598" i="14" a="1"/>
  <c r="L1275" i="14" a="1"/>
  <c r="J1331" i="14" a="1"/>
  <c r="L1722" i="14" a="1"/>
  <c r="L1678" i="14" a="1"/>
  <c r="G1888" i="14" a="1"/>
  <c r="J736" i="14" a="1"/>
  <c r="O1997" i="14" a="1"/>
  <c r="H442" i="14" a="1"/>
  <c r="E1937" i="14" a="1"/>
  <c r="B1424" i="14" a="1"/>
  <c r="C1474" i="14" a="1"/>
  <c r="C272" i="14" a="1"/>
  <c r="B863" i="14" a="1"/>
  <c r="B1471" i="14" a="1"/>
  <c r="J678" i="14" a="1"/>
  <c r="K1957" i="14" a="1"/>
  <c r="D264" i="14" a="1"/>
  <c r="M313" i="14" a="1"/>
  <c r="G421" i="14" a="1"/>
  <c r="C1390" i="14" a="1"/>
  <c r="E872" i="14" a="1"/>
  <c r="A1129" i="14" a="1"/>
  <c r="H105" i="14" a="1"/>
  <c r="H1914" i="14" a="1"/>
  <c r="D978" i="14" a="1"/>
  <c r="M191" i="14" a="1"/>
  <c r="I31" i="14" a="1"/>
  <c r="O39" i="14" a="1"/>
  <c r="B76" i="14" a="1"/>
  <c r="B53" i="14" a="1"/>
  <c r="A842" i="14" a="1"/>
  <c r="J1449" i="14" a="1"/>
  <c r="M1579" i="14" a="1"/>
  <c r="B1395" i="14" a="1"/>
  <c r="D302" i="14" a="1"/>
  <c r="B1986" i="14" a="1"/>
  <c r="E146" i="14" a="1"/>
  <c r="L1330" i="14" a="1"/>
  <c r="E279" i="14" a="1"/>
  <c r="M1784" i="14" a="1"/>
  <c r="G1913" i="14" a="1"/>
  <c r="N1874" i="14" a="1"/>
  <c r="N1737" i="14" a="1"/>
  <c r="G959" i="14" a="1"/>
  <c r="B374" i="14" a="1"/>
  <c r="E821" i="14" a="1"/>
  <c r="E1885" i="14" a="1"/>
  <c r="O309" i="14" a="1"/>
  <c r="B1666" i="14" a="1"/>
  <c r="A1778" i="14" a="1"/>
  <c r="H352" i="14" a="1"/>
  <c r="B816" i="14" a="1"/>
  <c r="I281" i="14" a="1"/>
  <c r="B1013" i="14" a="1"/>
  <c r="K27" i="14" a="1"/>
  <c r="J75" i="14" a="1"/>
  <c r="F1268" i="14" a="1"/>
  <c r="I74" i="14" a="1"/>
  <c r="I162" i="14" a="1"/>
  <c r="L495" i="14" a="1"/>
  <c r="B1197" i="14" a="1"/>
  <c r="M1808" i="14" a="1"/>
  <c r="C856" i="14" a="1"/>
  <c r="L888" i="14" a="1"/>
  <c r="E631" i="14" a="1"/>
  <c r="I1098" i="14" a="1"/>
  <c r="E336" i="14" a="1"/>
  <c r="O879" i="14" a="1"/>
  <c r="A532" i="14" a="1"/>
  <c r="J1442" i="14" a="1"/>
  <c r="H414" i="14" a="1"/>
  <c r="B1815" i="14" a="1"/>
  <c r="N523" i="14" a="1"/>
  <c r="D1646" i="14" a="1"/>
  <c r="O1763" i="14" a="1"/>
  <c r="G190" i="14" a="1"/>
  <c r="H1849" i="14" a="1"/>
  <c r="K1092" i="14" a="1"/>
  <c r="C148" i="14" a="1"/>
  <c r="B1174" i="14" a="1"/>
  <c r="A1140" i="14" a="1"/>
  <c r="N400" i="14" a="1"/>
  <c r="L662" i="14" a="1"/>
  <c r="E612" i="14" a="1"/>
  <c r="H1896" i="14" a="1"/>
  <c r="N71" i="14" a="1"/>
  <c r="B485" i="14" a="1"/>
  <c r="F1657" i="14" a="1"/>
  <c r="I1840" i="14" a="1"/>
  <c r="B1228" i="14" a="1"/>
  <c r="L1263" i="14" a="1"/>
  <c r="D1100" i="14" a="1"/>
  <c r="K1652" i="14" a="1"/>
  <c r="J581" i="14" a="1"/>
  <c r="J121" i="14" a="1"/>
  <c r="N528" i="14" a="1"/>
  <c r="L575" i="14" a="1"/>
  <c r="O48" i="14" a="1"/>
  <c r="I1900" i="14" a="1"/>
  <c r="K57" i="14" a="1"/>
  <c r="C224" i="14" a="1"/>
  <c r="N1675" i="14" a="1"/>
  <c r="C1311" i="14" a="1"/>
  <c r="H940" i="14" a="1"/>
  <c r="B201" i="14" a="1"/>
  <c r="D421" i="14" a="1"/>
  <c r="B1813" i="14" a="1"/>
  <c r="G1197" i="14" a="1"/>
  <c r="C172" i="14" a="1"/>
  <c r="C1730" i="14" a="1"/>
  <c r="M603" i="14" a="1"/>
  <c r="M1129" i="14" a="1"/>
  <c r="M695" i="14" a="1"/>
  <c r="B427" i="14" a="1"/>
  <c r="A1293" i="14" a="1"/>
  <c r="J1954" i="14" a="1"/>
  <c r="C1561" i="14" a="1"/>
  <c r="H985" i="14" a="1"/>
  <c r="M536" i="14" a="1"/>
  <c r="F1201" i="14" a="1"/>
  <c r="C993" i="14" a="1"/>
  <c r="J1609" i="14" a="1"/>
  <c r="E1959" i="14" a="1"/>
  <c r="C1924" i="14" a="1"/>
  <c r="N1479" i="14" a="1"/>
  <c r="D756" i="14" a="1"/>
  <c r="B1435" i="14" a="1"/>
  <c r="J1960" i="14" a="1"/>
  <c r="O1103" i="14" a="1"/>
  <c r="D36" i="14" a="1"/>
  <c r="B1580" i="14" a="1"/>
  <c r="A1835" i="14" a="1"/>
  <c r="G1666" i="14" a="1"/>
  <c r="A949" i="14" a="1"/>
  <c r="F1897" i="14" a="1"/>
  <c r="K1872" i="14" a="1"/>
  <c r="D1128" i="14" a="1"/>
  <c r="L96" i="14" a="1"/>
  <c r="K774" i="14" a="1"/>
  <c r="N1257" i="14" a="1"/>
  <c r="C229" i="14" a="1"/>
  <c r="E1846" i="14" a="1"/>
  <c r="E1007" i="14" a="1"/>
  <c r="A1833" i="14" a="1"/>
  <c r="M100" i="14" a="1"/>
  <c r="E448" i="14" a="1"/>
  <c r="N1160" i="14" a="1"/>
  <c r="H232" i="14" a="1"/>
  <c r="K1038" i="14" a="1"/>
  <c r="E387" i="14" a="1"/>
  <c r="B109" i="14" a="1"/>
  <c r="G396" i="14" a="1"/>
  <c r="G220" i="14" a="1"/>
  <c r="H1558" i="14" a="1"/>
  <c r="L556" i="14" a="1"/>
  <c r="B1084" i="14" a="1"/>
  <c r="J1008" i="14" a="1"/>
  <c r="K475" i="14" a="1"/>
  <c r="K69" i="14" a="1"/>
  <c r="J23" i="14" a="1"/>
  <c r="L250" i="14" a="1"/>
  <c r="J863" i="14" a="1"/>
  <c r="E1674" i="14" a="1"/>
  <c r="A1849" i="14" a="1"/>
  <c r="A387" i="14" a="1"/>
  <c r="I1926" i="14" a="1"/>
  <c r="D1903" i="14" a="1"/>
  <c r="K71" i="14" a="1"/>
  <c r="M529" i="14" a="1"/>
  <c r="O1139" i="14" a="1"/>
  <c r="J925" i="14" a="1"/>
  <c r="K1262" i="14" a="1"/>
  <c r="N1971" i="14" a="1"/>
  <c r="K1007" i="14" a="1"/>
  <c r="L992" i="14" a="1"/>
  <c r="A637" i="14" a="1"/>
  <c r="J655" i="14" a="1"/>
  <c r="O634" i="14" a="1"/>
  <c r="J620" i="14" a="1"/>
  <c r="H984" i="14" a="1"/>
  <c r="J1941" i="14" a="1"/>
  <c r="N495" i="14" a="1"/>
  <c r="F898" i="14" a="1"/>
  <c r="O92" i="14" a="1"/>
  <c r="O1867" i="14" a="1"/>
  <c r="H1391" i="14" a="1"/>
  <c r="K510" i="14" a="1"/>
  <c r="D1417" i="14" a="1"/>
  <c r="K226" i="14" a="1"/>
  <c r="G1521" i="14" a="1"/>
  <c r="I1308" i="14" a="1"/>
  <c r="K892" i="14" a="1"/>
  <c r="A1510" i="14" a="1"/>
  <c r="H1326" i="14" a="1"/>
  <c r="H1356" i="14" a="1"/>
  <c r="D352" i="14" a="1"/>
  <c r="K1645" i="14" a="1"/>
  <c r="B1151" i="14" a="1"/>
  <c r="G156" i="14" a="1"/>
  <c r="A609" i="14" a="1"/>
  <c r="E1229" i="14" a="1"/>
  <c r="F76" i="14" a="1"/>
  <c r="M134" i="14" a="1"/>
  <c r="B1026" i="14" a="1"/>
  <c r="K1003" i="14" a="1"/>
  <c r="I1342" i="14" a="1"/>
  <c r="J1275" i="14" a="1"/>
  <c r="O1784" i="14" a="1"/>
  <c r="N1607" i="14" a="1"/>
  <c r="M157" i="14" a="1"/>
  <c r="M525" i="14" a="1"/>
  <c r="A401" i="14" a="1"/>
  <c r="C1373" i="14" a="1"/>
  <c r="G1357" i="14" a="1"/>
  <c r="G1744" i="14" a="1"/>
  <c r="L548" i="14" a="1"/>
  <c r="F535" i="14" a="1"/>
  <c r="N1721" i="14" a="1"/>
  <c r="M1704" i="14" a="1"/>
  <c r="F1199" i="14" a="1"/>
  <c r="C1633" i="14" a="1"/>
  <c r="D85" i="14" a="1"/>
  <c r="K1941" i="14" a="1"/>
  <c r="F947" i="14" a="1"/>
  <c r="N1280" i="14" a="1"/>
  <c r="D1797" i="14" a="1"/>
  <c r="M408" i="14" a="1"/>
  <c r="D190" i="14" a="1"/>
  <c r="H598" i="14" a="1"/>
  <c r="I992" i="14" a="1"/>
  <c r="A1874" i="14" a="1"/>
  <c r="K1743" i="14" a="1"/>
  <c r="J1247" i="14" a="1"/>
  <c r="A1419" i="14" a="1"/>
  <c r="E1766" i="14" a="1"/>
  <c r="K1623" i="14" a="1"/>
  <c r="D263" i="14" a="1"/>
  <c r="J1906" i="14" a="1"/>
  <c r="A1705" i="14" a="1"/>
  <c r="D1040" i="14" a="1"/>
  <c r="G1356" i="14" a="1"/>
  <c r="J742" i="14" a="1"/>
  <c r="G1790" i="14" a="1"/>
  <c r="M362" i="14" a="1"/>
  <c r="L760" i="14" a="1"/>
  <c r="C964" i="14" a="1"/>
  <c r="A1414" i="14" a="1"/>
  <c r="D1430" i="14" a="1"/>
  <c r="M574" i="14" a="1"/>
  <c r="F1446" i="14" a="1"/>
  <c r="C97" i="14" a="1"/>
  <c r="B823" i="14" a="1"/>
  <c r="I1766" i="14" a="1"/>
  <c r="O18" i="14" a="1"/>
  <c r="F1099" i="14" a="1"/>
  <c r="J203" i="14" a="1"/>
  <c r="G1051" i="14" a="1"/>
  <c r="B821" i="14" a="1"/>
  <c r="L562" i="14" a="1"/>
  <c r="A424" i="14" a="1"/>
  <c r="D977" i="14" a="1"/>
  <c r="C1188" i="14" a="1"/>
  <c r="K323" i="14" a="1"/>
  <c r="I1148" i="14" a="1"/>
  <c r="G1403" i="14" a="1"/>
  <c r="L214" i="14" a="1"/>
  <c r="G730" i="14" a="1"/>
  <c r="C1969" i="14" a="1"/>
  <c r="N1447" i="14" a="1"/>
  <c r="H1859" i="14" a="1"/>
  <c r="M449" i="14" a="1"/>
  <c r="F1757" i="14" a="1"/>
  <c r="I423" i="14" a="1"/>
  <c r="I615" i="14" a="1"/>
  <c r="N1345" i="14" a="1"/>
  <c r="H1265" i="14" a="1"/>
  <c r="L948" i="14" a="1"/>
  <c r="M1947" i="14" a="1"/>
  <c r="B1461" i="14" a="1"/>
  <c r="L957" i="14" a="1"/>
  <c r="G446" i="14" a="1"/>
  <c r="M633" i="14" a="1"/>
  <c r="O1943" i="14" a="1"/>
  <c r="G1162" i="14" a="1"/>
  <c r="J1993" i="14" a="1"/>
  <c r="I53" i="14" a="1"/>
  <c r="J1580" i="14" a="1"/>
  <c r="N1672" i="14" a="1"/>
  <c r="N655" i="14" a="1"/>
  <c r="H1514" i="14" a="1"/>
  <c r="F1562" i="14" a="1"/>
  <c r="K318" i="14" a="1"/>
  <c r="D1530" i="14" a="1"/>
  <c r="G1663" i="14" a="1"/>
  <c r="A1572" i="14" a="1"/>
  <c r="J559" i="14" a="1"/>
  <c r="C1975" i="14" a="1"/>
  <c r="O1954" i="14" a="1"/>
  <c r="K1550" i="14" a="1"/>
  <c r="N1059" i="14" a="1"/>
  <c r="M740" i="14" a="1"/>
  <c r="D1706" i="14" a="1"/>
  <c r="H1161" i="14" a="1"/>
  <c r="I1107" i="14" a="1"/>
  <c r="O1742" i="14" a="1"/>
  <c r="J958" i="14" a="1"/>
  <c r="O579" i="14" a="1"/>
  <c r="B833" i="14" a="1"/>
  <c r="F204" i="14" a="1"/>
  <c r="I1990" i="14" a="1"/>
  <c r="N215" i="14" a="1"/>
  <c r="E1287" i="14" a="1"/>
  <c r="F728" i="14" a="1"/>
  <c r="O1790" i="14" a="1"/>
  <c r="A1946" i="14" a="1"/>
  <c r="D1020" i="14" a="1"/>
  <c r="F45" i="14" a="1"/>
  <c r="L1093" i="14" a="1"/>
  <c r="C1513" i="14" a="1"/>
  <c r="B1575" i="14" a="1"/>
  <c r="L1233" i="14" a="1"/>
  <c r="M571" i="14" a="1"/>
  <c r="A173" i="14" a="1"/>
  <c r="I1942" i="14" a="1"/>
  <c r="M1345" i="14" a="1"/>
  <c r="F1545" i="14" a="1"/>
  <c r="F1289" i="14" a="1"/>
  <c r="N1523" i="14" a="1"/>
  <c r="B31" i="14" a="1"/>
  <c r="B1559" i="14" a="1"/>
  <c r="L1180" i="14" a="1"/>
  <c r="E1348" i="14" a="1"/>
  <c r="L681" i="14" a="1"/>
  <c r="J1362" i="14" a="1"/>
  <c r="G1723" i="14" a="1"/>
  <c r="D1727" i="14" a="1"/>
  <c r="A1142" i="14" a="1"/>
  <c r="G964" i="14" a="1"/>
  <c r="D1769" i="14" a="1"/>
  <c r="L1231" i="14" a="1"/>
  <c r="D265" i="14" a="1"/>
  <c r="N1392" i="14" a="1"/>
  <c r="L202" i="14" a="1"/>
  <c r="L1992" i="14" a="1"/>
  <c r="C1551" i="14" a="1"/>
  <c r="F1170" i="14" a="1"/>
  <c r="O1788" i="14" a="1"/>
  <c r="I782" i="14" a="1"/>
  <c r="B325" i="14" a="1"/>
  <c r="J856" i="14" a="1"/>
  <c r="H663" i="14" a="1"/>
  <c r="C936" i="14" a="1"/>
  <c r="O1752" i="14" a="1"/>
  <c r="O656" i="14" a="1"/>
  <c r="L1621" i="14" a="1"/>
  <c r="D1849" i="14" a="1"/>
  <c r="N1286" i="14" a="1"/>
  <c r="O72" i="14" a="1"/>
  <c r="K612" i="14" a="1"/>
  <c r="A763" i="14" a="1"/>
  <c r="J1902" i="14" a="1"/>
  <c r="B729" i="14" a="1"/>
  <c r="J626" i="14" a="1"/>
  <c r="G397" i="14" a="1"/>
  <c r="M772" i="14" a="1"/>
  <c r="A1678" i="14" a="1"/>
  <c r="F241" i="14" a="1"/>
  <c r="N446" i="14" a="1"/>
  <c r="I1716" i="14" a="1"/>
  <c r="G834" i="14" a="1"/>
  <c r="G1008" i="14" a="1"/>
  <c r="C1739" i="14" a="1"/>
  <c r="D1084" i="14" a="1"/>
  <c r="L848" i="14" a="1"/>
  <c r="B850" i="14" a="1"/>
  <c r="L924" i="14" a="1"/>
  <c r="E1323" i="14" a="1"/>
  <c r="C1665" i="14" a="1"/>
  <c r="A560" i="14" a="1"/>
  <c r="J1675" i="14" a="1"/>
  <c r="B248" i="14" a="1"/>
  <c r="G1816" i="14" a="1"/>
  <c r="O1414" i="14" a="1"/>
  <c r="M1379" i="14" a="1"/>
  <c r="B430" i="14" a="1"/>
  <c r="D1012" i="14" a="1"/>
  <c r="M964" i="14" a="1"/>
  <c r="B785" i="14" a="1"/>
  <c r="G1924" i="14" a="1"/>
  <c r="A381" i="14" a="1"/>
  <c r="I1068" i="14" a="1"/>
  <c r="A1033" i="14" a="1"/>
  <c r="K733" i="14" a="1"/>
  <c r="F1075" i="14" a="1"/>
  <c r="F681" i="14" a="1"/>
  <c r="D387" i="14" a="1"/>
  <c r="C424" i="14" a="1"/>
  <c r="L860" i="14" a="1"/>
  <c r="M551" i="14" a="1"/>
  <c r="F841" i="14" a="1"/>
  <c r="A1135" i="14" a="1"/>
  <c r="K1974" i="14" a="1"/>
  <c r="N235" i="14" a="1"/>
  <c r="L30" i="14" a="1"/>
  <c r="L854" i="14" a="1"/>
  <c r="J1434" i="14" a="1"/>
  <c r="E1545" i="14" a="1"/>
  <c r="I1755" i="14" a="1"/>
  <c r="C1697" i="14" a="1"/>
  <c r="O1733" i="14" a="1"/>
  <c r="H125" i="14" a="1"/>
  <c r="O326" i="14" a="1"/>
  <c r="K639" i="14" a="1"/>
  <c r="H682" i="14" a="1"/>
  <c r="G1112" i="14" a="1"/>
  <c r="H742" i="14" a="1"/>
  <c r="L1455" i="14" a="1"/>
  <c r="D1109" i="14" a="1"/>
  <c r="D1174" i="14" a="1"/>
  <c r="A286" i="14" a="1"/>
  <c r="G1931" i="14" a="1"/>
  <c r="I912" i="14" a="1"/>
  <c r="N237" i="14" a="1"/>
  <c r="E1772" i="14" a="1"/>
  <c r="G1398" i="14" a="1"/>
  <c r="K1053" i="14" a="1"/>
  <c r="N521" i="14" a="1"/>
  <c r="C388" i="14" a="1"/>
  <c r="D776" i="14" a="1"/>
  <c r="I1666" i="14" a="1"/>
  <c r="H1616" i="14" a="1"/>
  <c r="L709" i="14" a="1"/>
  <c r="K1415" i="14" a="1"/>
  <c r="C1791" i="14" a="1"/>
  <c r="J624" i="14" a="1"/>
  <c r="E1923" i="14" a="1"/>
  <c r="F1875" i="14" a="1"/>
  <c r="H1883" i="14" a="1"/>
  <c r="D66" i="14" a="1"/>
  <c r="A1731" i="14" a="1"/>
  <c r="F1051" i="14" a="1"/>
  <c r="F1252" i="14" a="1"/>
  <c r="N57" i="14" a="1"/>
  <c r="K489" i="14" a="1"/>
  <c r="H1821" i="14" a="1"/>
  <c r="C1209" i="14" a="1"/>
  <c r="F1150" i="14" a="1"/>
  <c r="O1272" i="14" a="1"/>
  <c r="G473" i="14" a="1"/>
  <c r="C853" i="14" a="1"/>
  <c r="M825" i="14" a="1"/>
  <c r="A67" i="14" a="1"/>
  <c r="H1989" i="14" a="1"/>
  <c r="N619" i="14" a="1"/>
  <c r="J443" i="14" a="1"/>
  <c r="N1144" i="14" a="1"/>
  <c r="E714" i="14" a="1"/>
  <c r="H1870" i="14" a="1"/>
  <c r="A1441" i="14" a="1"/>
  <c r="A1150" i="14" a="1"/>
  <c r="K267" i="14" a="1"/>
  <c r="A1641" i="14" a="1"/>
  <c r="H455" i="14" a="1"/>
  <c r="L1411" i="14" a="1"/>
  <c r="G626" i="14" a="1"/>
  <c r="O331" i="14" a="1"/>
  <c r="A1184" i="14" a="1"/>
  <c r="H1257" i="14" a="1"/>
  <c r="M43" i="14" a="1"/>
  <c r="A1331" i="14" a="1"/>
  <c r="C908" i="14" a="1"/>
  <c r="A1683" i="14" a="1"/>
  <c r="G1349" i="14" a="1"/>
  <c r="I724" i="14" a="1"/>
  <c r="C1536" i="14" a="1"/>
  <c r="A1898" i="14" a="1"/>
  <c r="J1627" i="14" a="1"/>
  <c r="E1880" i="14" a="1"/>
  <c r="O782" i="14" a="1"/>
  <c r="D1607" i="14" a="1"/>
  <c r="D1925" i="14" a="1"/>
  <c r="H555" i="14" a="1"/>
  <c r="G407" i="14" a="1"/>
  <c r="J1640" i="14" a="1"/>
  <c r="C415" i="14" a="1"/>
  <c r="C1215" i="14" a="1"/>
  <c r="H462" i="14" a="1"/>
  <c r="G1473" i="14" a="1"/>
  <c r="K29" i="14" a="1"/>
  <c r="M1698" i="14" a="1"/>
  <c r="N1666" i="14" a="1"/>
  <c r="K49" i="14" a="1"/>
  <c r="L936" i="14" a="1"/>
  <c r="F1778" i="14" a="1"/>
  <c r="D446" i="14" a="1"/>
  <c r="M689" i="14" a="1"/>
  <c r="N940" i="14" a="1"/>
  <c r="B1787" i="14" a="1"/>
  <c r="F300" i="14" a="1"/>
  <c r="B1394" i="14" a="1"/>
  <c r="F937" i="14" a="1"/>
  <c r="I1050" i="14" a="1"/>
  <c r="O40" i="14" a="1"/>
  <c r="N449" i="14" a="1"/>
  <c r="A1089" i="14" a="1"/>
  <c r="F1151" i="14" a="1"/>
  <c r="N1485" i="14" a="1"/>
  <c r="E1869" i="14" a="1"/>
  <c r="L1967" i="14" a="1"/>
  <c r="C319" i="14" a="1"/>
  <c r="L775" i="14" a="1"/>
  <c r="E217" i="14" a="1"/>
  <c r="C1492" i="14" a="1"/>
  <c r="G1475" i="14" a="1"/>
  <c r="K522" i="14" a="1"/>
  <c r="G37" i="14" a="1"/>
  <c r="G870" i="14" a="1"/>
  <c r="O1755" i="14" a="1"/>
  <c r="H53" i="14" a="1"/>
  <c r="C641" i="14" a="1"/>
  <c r="N957" i="14" a="1"/>
  <c r="E1606" i="14" a="1"/>
  <c r="B828" i="14" a="1"/>
  <c r="F1386" i="14" a="1"/>
  <c r="M1267" i="14" a="1"/>
  <c r="G107" i="14" a="1"/>
  <c r="B1024" i="14" a="1"/>
  <c r="K773" i="14" a="1"/>
  <c r="H1609" i="14" a="1"/>
  <c r="D796" i="14" a="1"/>
  <c r="F991" i="14" a="1"/>
  <c r="G725" i="14" a="1"/>
  <c r="I885" i="14" a="1"/>
  <c r="K552" i="14" a="1"/>
  <c r="O1284" i="14" a="1"/>
  <c r="L1987" i="14" a="1"/>
  <c r="K1389" i="14" a="1"/>
  <c r="N827" i="14" a="1"/>
  <c r="I937" i="14" a="1"/>
  <c r="F1832" i="14" a="1"/>
  <c r="I190" i="14" a="1"/>
  <c r="K1119" i="14" a="1"/>
  <c r="K1189" i="14" a="1"/>
  <c r="G309" i="14" a="1"/>
  <c r="E1455" i="14" a="1"/>
  <c r="B1491" i="14" a="1"/>
  <c r="E1266" i="14" a="1"/>
  <c r="I40" i="14" a="1"/>
  <c r="M1160" i="14" a="1"/>
  <c r="J1029" i="14" a="1"/>
  <c r="I446" i="14" a="1"/>
  <c r="F893" i="14" a="1"/>
  <c r="F580" i="14" a="1"/>
  <c r="J1380" i="14" a="1"/>
  <c r="F694" i="14" a="1"/>
  <c r="K1011" i="14" a="1"/>
  <c r="G1176" i="14" a="1"/>
  <c r="G146" i="14" a="1"/>
  <c r="K1107" i="14" a="1"/>
  <c r="B397" i="14" a="1"/>
  <c r="C1815" i="14" a="1"/>
  <c r="M1195" i="14" a="1"/>
  <c r="D695" i="14" a="1"/>
  <c r="M419" i="14" a="1"/>
  <c r="A452" i="14" a="1"/>
  <c r="A74" i="14" a="1"/>
  <c r="H1024" i="14" a="1"/>
  <c r="C375" i="14" a="1"/>
  <c r="G1672" i="14" a="1"/>
  <c r="J975" i="14" a="1"/>
  <c r="E1253" i="14" a="1"/>
  <c r="N591" i="14" a="1"/>
  <c r="L1802" i="14" a="1"/>
  <c r="M1051" i="14" a="1"/>
  <c r="N397" i="14" a="1"/>
  <c r="F1888" i="14" a="1"/>
  <c r="L1358" i="14" a="1"/>
  <c r="K523" i="14" a="1"/>
  <c r="D979" i="14" a="1"/>
  <c r="N1455" i="14" a="1"/>
  <c r="B1209" i="14" a="1"/>
  <c r="B1985" i="14" a="1"/>
  <c r="D1758" i="14" a="1"/>
  <c r="B834" i="14" a="1"/>
  <c r="I1548" i="14" a="1"/>
  <c r="I1344" i="14" a="1"/>
  <c r="C13" i="14" a="1"/>
  <c r="B953" i="14" a="1"/>
  <c r="I611" i="14" a="1"/>
  <c r="F832" i="14" a="1"/>
  <c r="K1517" i="14" a="1"/>
  <c r="M649" i="14" a="1"/>
  <c r="O143" i="14" a="1"/>
  <c r="N349" i="14" a="1"/>
  <c r="H1262" i="14" a="1"/>
  <c r="A868" i="14" a="1"/>
  <c r="D604" i="14" a="1"/>
  <c r="N1075" i="14" a="1"/>
  <c r="C201" i="14" a="1"/>
  <c r="H965" i="14" a="1"/>
  <c r="F1123" i="14" a="1"/>
  <c r="J522" i="14" a="1"/>
  <c r="B1896" i="14" a="1"/>
  <c r="N760" i="14" a="1"/>
  <c r="F1487" i="14" a="1"/>
  <c r="M552" i="14" a="1"/>
  <c r="K78" i="14" a="1"/>
  <c r="I1547" i="14" a="1"/>
  <c r="A1625" i="14" a="1"/>
  <c r="B1459" i="14" a="1"/>
  <c r="O1889" i="14" a="1"/>
  <c r="E1573" i="14" a="1"/>
  <c r="O400" i="14" a="1"/>
  <c r="N187" i="14" a="1"/>
  <c r="O1014" i="14" a="1"/>
  <c r="O1466" i="14" a="1"/>
  <c r="I1340" i="14" a="1"/>
  <c r="O1669" i="14" a="1"/>
  <c r="N1511" i="14" a="1"/>
  <c r="N1512" i="14" a="1"/>
  <c r="I1626" i="14" a="1"/>
  <c r="G159" i="14" a="1"/>
  <c r="G1884" i="14" a="1"/>
  <c r="C289" i="14" a="1"/>
  <c r="E353" i="14" a="1"/>
  <c r="L1206" i="14" a="1"/>
  <c r="A952" i="14" a="1"/>
  <c r="F1362" i="14" a="1"/>
  <c r="I1213" i="14" a="1"/>
  <c r="B459" i="14" a="1"/>
  <c r="H281" i="14" a="1"/>
  <c r="F326" i="14" a="1"/>
  <c r="E494" i="14" a="1"/>
  <c r="L1239" i="14" a="1"/>
  <c r="I226" i="14" a="1"/>
  <c r="F1678" i="14" a="1"/>
  <c r="D1123" i="14" a="1"/>
  <c r="C1042" i="14" a="1"/>
  <c r="K1096" i="14" a="1"/>
  <c r="I1541" i="14" a="1"/>
  <c r="H818" i="14" a="1"/>
  <c r="G1044" i="14" a="1"/>
  <c r="N1122" i="14" a="1"/>
  <c r="D1107" i="14" a="1"/>
  <c r="I1145" i="14" a="1"/>
  <c r="J1623" i="14" a="1"/>
  <c r="K1444" i="14" a="1"/>
  <c r="H956" i="14" a="1"/>
  <c r="G1661" i="14" a="1"/>
  <c r="G1430" i="14" a="1"/>
  <c r="B1040" i="14" a="1"/>
  <c r="O1423" i="14" a="1"/>
  <c r="F1104" i="14" a="1"/>
  <c r="K1590" i="14" a="1"/>
  <c r="G230" i="14" a="1"/>
  <c r="L1046" i="14" a="1"/>
  <c r="O1619" i="14" a="1"/>
  <c r="C1958" i="14" a="1"/>
  <c r="K681" i="14" a="1"/>
  <c r="O313" i="14" a="1"/>
  <c r="B300" i="14" a="1"/>
  <c r="G975" i="14" a="1"/>
  <c r="J1299" i="14" a="1"/>
  <c r="B837" i="14" a="1"/>
  <c r="I1588" i="14" a="1"/>
  <c r="N150" i="14" a="1"/>
  <c r="E31" i="14" a="1"/>
  <c r="G33" i="14" a="1"/>
  <c r="E1520" i="14" a="1"/>
  <c r="O1909" i="14" a="1"/>
  <c r="F1828" i="14" a="1"/>
  <c r="H625" i="14" a="1"/>
  <c r="H586" i="14" a="1"/>
  <c r="J676" i="14" a="1"/>
  <c r="H1718" i="14" a="1"/>
  <c r="K316" i="14" a="1"/>
  <c r="O93" i="14" a="1"/>
  <c r="D1501" i="14" a="1"/>
  <c r="O1956" i="14" a="1"/>
  <c r="K816" i="14" a="1"/>
  <c r="N964" i="14" a="1"/>
  <c r="D587" i="14" a="1"/>
  <c r="F355" i="14" a="1"/>
  <c r="N1590" i="14" a="1"/>
  <c r="G973" i="14" a="1"/>
  <c r="J1012" i="14" a="1"/>
  <c r="D1105" i="14" a="1"/>
  <c r="D813" i="14" a="1"/>
  <c r="G1115" i="14" a="1"/>
  <c r="D1936" i="14" a="1"/>
  <c r="L1599" i="14" a="1"/>
  <c r="D703" i="14" a="1"/>
  <c r="F449" i="14" a="1"/>
  <c r="J1036" i="14" a="1"/>
  <c r="H72" i="14" a="1"/>
  <c r="J414" i="14" a="1"/>
  <c r="L737" i="14" a="1"/>
  <c r="F1862" i="14" a="1"/>
  <c r="D1222" i="14" a="1"/>
  <c r="E1921" i="14" a="1"/>
  <c r="L1333" i="14" a="1"/>
  <c r="F1856" i="14" a="1"/>
  <c r="N1582" i="14" a="1"/>
  <c r="M1405" i="14" a="1"/>
  <c r="I68" i="14" a="1"/>
  <c r="K1239" i="14" a="1"/>
  <c r="K1407" i="14" a="1"/>
  <c r="A445" i="14" a="1"/>
  <c r="I417" i="14" a="1"/>
  <c r="D1071" i="14" a="1"/>
  <c r="A943" i="14" a="1"/>
  <c r="A912" i="14" a="1"/>
  <c r="A1436" i="14" a="1"/>
  <c r="J888" i="14" a="1"/>
  <c r="K799" i="14" a="1"/>
  <c r="D535" i="14" a="1"/>
  <c r="C1445" i="14" a="1"/>
  <c r="L266" i="14" a="1"/>
  <c r="O890" i="14" a="1"/>
  <c r="B1170" i="14" a="1"/>
  <c r="I1495" i="14" a="1"/>
  <c r="L167" i="14" a="1"/>
  <c r="I1986" i="14" a="1"/>
  <c r="D402" i="14" a="1"/>
  <c r="K334" i="14" a="1"/>
  <c r="E1135" i="14" a="1"/>
  <c r="D679" i="14" a="1"/>
  <c r="H565" i="14" a="1"/>
  <c r="F291" i="14" a="1"/>
  <c r="A232" i="14" a="1"/>
  <c r="H1982" i="14" a="1"/>
  <c r="A1870" i="14" a="1"/>
  <c r="A453" i="14" a="1"/>
  <c r="O704" i="14" a="1"/>
  <c r="N1622" i="14" a="1"/>
  <c r="I1080" i="14" a="1"/>
  <c r="B706" i="14" a="1"/>
  <c r="L1614" i="14" a="1"/>
  <c r="J1594" i="14" a="1"/>
  <c r="I1856" i="14" a="1"/>
  <c r="L1790" i="14" a="1"/>
  <c r="F97" i="14" a="1"/>
  <c r="E1344" i="14" a="1"/>
  <c r="C862" i="14" a="1"/>
  <c r="N36" i="14" a="1"/>
  <c r="E1484" i="14" a="1"/>
  <c r="F485" i="14" a="1"/>
  <c r="G1181" i="14" a="1"/>
  <c r="F1316" i="14" a="1"/>
  <c r="D1036" i="14" a="1"/>
  <c r="L1470" i="14" a="1"/>
  <c r="I480" i="14" a="1"/>
  <c r="O483" i="14" a="1"/>
  <c r="E1094" i="14" a="1"/>
  <c r="M363" i="14" a="1"/>
  <c r="E735" i="14" a="1"/>
  <c r="E586" i="14" a="1"/>
  <c r="B224" i="14" a="1"/>
  <c r="O791" i="14" a="1"/>
  <c r="F1950" i="14" a="1"/>
  <c r="I382" i="14" a="1"/>
  <c r="C1750" i="14" a="1"/>
  <c r="A231" i="14" a="1"/>
  <c r="G1883" i="14" a="1"/>
  <c r="H1743" i="14" a="1"/>
  <c r="I351" i="14" a="1"/>
  <c r="F1934" i="14" a="1"/>
  <c r="H1511" i="14" a="1"/>
  <c r="H364" i="14" a="1"/>
  <c r="M927" i="14" a="1"/>
  <c r="J188" i="14" a="1"/>
  <c r="G1165" i="14" a="1"/>
  <c r="C1049" i="14" a="1"/>
  <c r="L1655" i="14" a="1"/>
  <c r="J1210" i="14" a="1"/>
  <c r="J1907" i="14" a="1"/>
  <c r="G1107" i="14" a="1"/>
  <c r="L859" i="14" a="1"/>
  <c r="E104" i="14" a="1"/>
  <c r="I1535" i="14" a="1"/>
  <c r="L299" i="14" a="1"/>
  <c r="D1632" i="14" a="1"/>
  <c r="D1232" i="14" a="1"/>
  <c r="F1251" i="14" a="1"/>
  <c r="O1640" i="14" a="1"/>
  <c r="J467" i="14" a="1"/>
  <c r="G1030" i="14" a="1"/>
  <c r="M985" i="14" a="1"/>
  <c r="O1197" i="14" a="1"/>
  <c r="G402" i="14" a="1"/>
  <c r="O485" i="14" a="1"/>
  <c r="D1817" i="14" a="1"/>
  <c r="F1464" i="14" a="1"/>
  <c r="E375" i="14" a="1"/>
  <c r="J1189" i="14" a="1"/>
  <c r="K1353" i="14" a="1"/>
  <c r="H446" i="14" a="1"/>
  <c r="K736" i="14" a="1"/>
  <c r="J1895" i="14" a="1"/>
  <c r="T2" i="13" a="1"/>
  <c r="J957" i="14" a="1"/>
  <c r="E57" i="14" a="1"/>
  <c r="J690" i="14" a="1"/>
  <c r="J920" i="14" a="1"/>
  <c r="K186" i="14" a="1"/>
  <c r="H119" i="14" a="1"/>
  <c r="L896" i="14" a="1"/>
  <c r="H333" i="14" a="1"/>
  <c r="M1539" i="14" a="1"/>
  <c r="L1883" i="14" a="1"/>
  <c r="G1050" i="14" a="1"/>
  <c r="D715" i="14" a="1"/>
  <c r="C1836" i="14" a="1"/>
  <c r="E841" i="14" a="1"/>
  <c r="J286" i="14" a="1"/>
  <c r="F1734" i="14" a="1"/>
  <c r="B231" i="14" a="1"/>
  <c r="E417" i="14" a="1"/>
  <c r="A1846" i="14" a="1"/>
  <c r="N1225" i="14" a="1"/>
  <c r="D340" i="14" a="1"/>
  <c r="O1215" i="14" a="1"/>
  <c r="F139" i="14" a="1"/>
  <c r="J1757" i="14" a="1"/>
  <c r="M1768" i="14" a="1"/>
  <c r="F1566" i="14" a="1"/>
  <c r="D827" i="14" a="1"/>
  <c r="O963" i="14" a="1"/>
  <c r="E858" i="14" a="1"/>
  <c r="J115" i="14" a="1"/>
  <c r="C744" i="14" a="1"/>
  <c r="L53" i="14" a="1"/>
  <c r="O1409" i="14" a="1"/>
  <c r="E1913" i="14" a="1"/>
  <c r="O917" i="14" a="1"/>
  <c r="A1677" i="14" a="1"/>
  <c r="K859" i="14" a="1"/>
  <c r="L1605" i="14" a="1"/>
  <c r="E1746" i="14" a="1"/>
  <c r="C379" i="14" a="1"/>
  <c r="C1889" i="14" a="1"/>
  <c r="G1553" i="14" a="1"/>
  <c r="E1155" i="14" a="1"/>
  <c r="L1644" i="14" a="1"/>
  <c r="D1652" i="14" a="1"/>
  <c r="H681" i="14" a="1"/>
  <c r="C1623" i="14" a="1"/>
  <c r="I1143" i="14" a="1"/>
  <c r="I165" i="14" a="1"/>
  <c r="K96" i="14" a="1"/>
  <c r="C1729" i="14" a="1"/>
  <c r="G187" i="14" a="1"/>
  <c r="E718" i="14" a="1"/>
  <c r="F1499" i="14" a="1"/>
  <c r="A1647" i="14" a="1"/>
  <c r="D821" i="14" a="1"/>
  <c r="B1400" i="14" a="1"/>
  <c r="C1797" i="14" a="1"/>
  <c r="C434" i="14" a="1"/>
  <c r="J1582" i="14" a="1"/>
  <c r="C1343" i="14" a="1"/>
  <c r="N555" i="14" a="1"/>
  <c r="D1458" i="14" a="1"/>
  <c r="E1213" i="14" a="1"/>
  <c r="O324" i="14" a="1"/>
  <c r="D225" i="14" a="1"/>
  <c r="F1100" i="14" a="1"/>
  <c r="L1535" i="14" a="1"/>
  <c r="D1041" i="14" a="1"/>
  <c r="H376" i="14" a="1"/>
  <c r="O1504" i="14" a="1"/>
  <c r="N401" i="14" a="1"/>
  <c r="B505" i="14" a="1"/>
  <c r="O1928" i="14" a="1"/>
  <c r="G18" i="14" a="1"/>
  <c r="B1601" i="14" a="1"/>
  <c r="B1187" i="14" a="1"/>
  <c r="K322" i="14" a="1"/>
  <c r="G572" i="14" a="1"/>
  <c r="I1473" i="14" a="1"/>
  <c r="J1069" i="14" a="1"/>
  <c r="O1945" i="14" a="1"/>
  <c r="K754" i="14" a="1"/>
  <c r="E1935" i="14" a="1"/>
  <c r="E1883" i="14" a="1"/>
  <c r="H1310" i="14" a="1"/>
  <c r="K775" i="14" a="1"/>
  <c r="O1825" i="14" a="1"/>
  <c r="L728" i="14" a="1"/>
  <c r="D1996" i="14" a="1"/>
  <c r="A1231" i="14" a="1"/>
  <c r="M1569" i="14" a="1"/>
  <c r="L304" i="14" a="1"/>
  <c r="L892" i="14" a="1"/>
  <c r="C380" i="14" a="1"/>
  <c r="G581" i="14" a="1"/>
  <c r="A14" i="14" a="1"/>
  <c r="E1333" i="14" a="1"/>
  <c r="M1441" i="14" a="1"/>
  <c r="D32" i="14" a="1"/>
  <c r="N1095" i="14" a="1"/>
  <c r="O1854" i="14" a="1"/>
  <c r="O1039" i="14" a="1"/>
  <c r="N773" i="14" a="1"/>
  <c r="E1145" i="14" a="1"/>
  <c r="I205" i="14" a="1"/>
  <c r="F645" i="14" a="1"/>
  <c r="A1181" i="14" a="1"/>
  <c r="G1313" i="14" a="1"/>
  <c r="D1014" i="14" a="1"/>
  <c r="I1427" i="14" a="1"/>
  <c r="L492" i="14" a="1"/>
  <c r="B440" i="14" a="1"/>
  <c r="J1419" i="14" a="1"/>
  <c r="G1270" i="14" a="1"/>
  <c r="C1504" i="14" a="1"/>
  <c r="I252" i="14" a="1"/>
  <c r="K193" i="14" a="1"/>
  <c r="H1605" i="14" a="1"/>
  <c r="N1096" i="14" a="1"/>
  <c r="G62" i="14" a="1"/>
  <c r="A1359" i="14" a="1"/>
  <c r="C1403" i="14" a="1"/>
  <c r="D1569" i="14" a="1"/>
  <c r="O1829" i="14" a="1"/>
  <c r="E1450" i="14" a="1"/>
  <c r="G1681" i="14" a="1"/>
  <c r="D1132" i="14" a="1"/>
  <c r="M1870" i="14" a="1"/>
  <c r="K1448" i="14" a="1"/>
  <c r="I372" i="14" a="1"/>
  <c r="B500" i="14" a="1"/>
  <c r="J1518" i="14" a="1"/>
  <c r="K1408" i="14" a="1"/>
  <c r="F421" i="14" a="1"/>
  <c r="J1806" i="14" a="1"/>
  <c r="D4" i="14" a="1"/>
  <c r="L763" i="14" a="1"/>
  <c r="D751" i="14" a="1"/>
  <c r="G792" i="14" a="1"/>
  <c r="N1779" i="14" a="1"/>
  <c r="H1489" i="14" a="1"/>
  <c r="N1832" i="14" a="1"/>
  <c r="B523" i="14" a="1"/>
  <c r="M428" i="14" a="1"/>
  <c r="K986" i="14" a="1"/>
  <c r="G232" i="14" a="1"/>
  <c r="L327" i="14" a="1"/>
  <c r="G1219" i="14" a="1"/>
  <c r="L1826" i="14" a="1"/>
  <c r="D1468" i="14" a="1"/>
  <c r="C86" i="14" a="1"/>
  <c r="F423" i="14" a="1"/>
  <c r="L1555" i="14" a="1"/>
  <c r="B1873" i="14" a="1"/>
  <c r="J800" i="14" a="1"/>
  <c r="G1384" i="14" a="1"/>
  <c r="F1159" i="14" a="1"/>
  <c r="I289" i="14" a="1"/>
  <c r="E698" i="14" a="1"/>
  <c r="C757" i="14" a="1"/>
  <c r="G1193" i="14" a="1"/>
  <c r="F530" i="14" a="1"/>
  <c r="D1279" i="14" a="1"/>
  <c r="D469" i="14" a="1"/>
  <c r="N1638" i="14" a="1"/>
  <c r="F1039" i="14" a="1"/>
  <c r="K1469" i="14" a="1"/>
  <c r="H1193" i="14" a="1"/>
  <c r="I1794" i="14" a="1"/>
  <c r="L1761" i="14" a="1"/>
  <c r="L832" i="14" a="1"/>
  <c r="A84" i="14" a="1"/>
  <c r="E1194" i="14" a="1"/>
  <c r="L1179" i="14" a="1"/>
  <c r="N605" i="14" a="1"/>
  <c r="L349" i="14" a="1"/>
  <c r="C1371" i="14" a="1"/>
  <c r="H1025" i="14" a="1"/>
  <c r="A1356" i="14" a="1"/>
  <c r="E1802" i="14" a="1"/>
  <c r="D1488" i="14" a="1"/>
  <c r="J934" i="14" a="1"/>
  <c r="J1336" i="14" a="1"/>
  <c r="I1318" i="14" a="1"/>
  <c r="M1764" i="14" a="1"/>
  <c r="G859" i="14" a="1"/>
  <c r="C423" i="14" a="1"/>
  <c r="L526" i="14" a="1"/>
  <c r="I1962" i="14" a="1"/>
  <c r="G609" i="14" a="1"/>
  <c r="D1755" i="14" a="1"/>
  <c r="H770" i="14" a="1"/>
  <c r="J289" i="14" a="1"/>
  <c r="D51" i="14" a="1"/>
  <c r="O308" i="14" a="1"/>
  <c r="I375" i="14" a="1"/>
  <c r="L139" i="14" a="1"/>
  <c r="G1898" i="14" a="1"/>
  <c r="C682" i="14" a="1"/>
  <c r="C635" i="14" a="1"/>
  <c r="J298" i="14" a="1"/>
  <c r="G895" i="14" a="1"/>
  <c r="F1863" i="14" a="1"/>
  <c r="O1002" i="14" a="1"/>
  <c r="B1263" i="14" a="1"/>
  <c r="H1249" i="14" a="1"/>
  <c r="O375" i="14" a="1"/>
  <c r="K913" i="14" a="1"/>
  <c r="K714" i="14" a="1"/>
  <c r="C835" i="14" a="1"/>
  <c r="F1153" i="14" a="1"/>
  <c r="J373" i="14" a="1"/>
  <c r="F1999" i="14" a="1"/>
  <c r="C543" i="14" a="1"/>
  <c r="M755" i="14" a="1"/>
  <c r="H1069" i="14" a="1"/>
  <c r="L651" i="14" a="1"/>
  <c r="D200" i="14" a="1"/>
  <c r="A655" i="14" a="1"/>
  <c r="I1057" i="14" a="1"/>
  <c r="D1919" i="14" a="1"/>
  <c r="A408" i="14" a="1"/>
  <c r="J1656" i="14" a="1"/>
  <c r="B424" i="14" a="1"/>
  <c r="J250" i="14" a="1"/>
  <c r="L1350" i="14" a="1"/>
  <c r="D1305" i="14" a="1"/>
  <c r="J210" i="14" a="1"/>
  <c r="N1731" i="14" a="1"/>
  <c r="O1299" i="14" a="1"/>
  <c r="M78" i="14" a="1"/>
  <c r="I1405" i="14" a="1"/>
  <c r="J47" i="14" a="1"/>
  <c r="A1235" i="14" a="1"/>
  <c r="E1044" i="14" a="1"/>
  <c r="A1437" i="14" a="1"/>
  <c r="H1539" i="14" a="1"/>
  <c r="J1733" i="14" a="1"/>
  <c r="L1666" i="14" a="1"/>
  <c r="O1751" i="14" a="1"/>
  <c r="C825" i="14" a="1"/>
  <c r="C585" i="14" a="1"/>
  <c r="F231" i="14" a="1"/>
  <c r="J491" i="14" a="1"/>
  <c r="C422" i="14" a="1"/>
  <c r="F804" i="14" a="1"/>
  <c r="E1196" i="14" a="1"/>
  <c r="A1405" i="14" a="1"/>
  <c r="M1967" i="14" a="1"/>
  <c r="O1277" i="14" a="1"/>
  <c r="H1777" i="14" a="1"/>
  <c r="D1777" i="14" a="1"/>
  <c r="O1360" i="14" a="1"/>
  <c r="A964" i="14" a="1"/>
  <c r="K837" i="14" a="1"/>
  <c r="B1672" i="14" a="1"/>
  <c r="A1035" i="14" a="1"/>
  <c r="J1980" i="14" a="1"/>
  <c r="A1294" i="14" a="1"/>
  <c r="K1730" i="14" a="1"/>
  <c r="E1499" i="14" a="1"/>
  <c r="N808" i="14" a="1"/>
  <c r="C976" i="14" a="1"/>
  <c r="N1909" i="14" a="1"/>
  <c r="I1593" i="14" a="1"/>
  <c r="A911" i="14" a="1"/>
  <c r="C1854" i="14" a="1"/>
  <c r="L929" i="14" a="1"/>
  <c r="G907" i="14" a="1"/>
  <c r="A266" i="14" a="1"/>
  <c r="O617" i="14" a="1"/>
  <c r="E90" i="14" a="1"/>
  <c r="G1855" i="14" a="1"/>
  <c r="F542" i="14" a="1"/>
  <c r="H996" i="14" a="1"/>
  <c r="J1997" i="14" a="1"/>
  <c r="E1783" i="14" a="1"/>
  <c r="F261" i="14" a="1"/>
  <c r="M1499" i="14" a="1"/>
  <c r="M610" i="14" a="1"/>
  <c r="G1083" i="14" a="1"/>
  <c r="N937" i="14" a="1"/>
  <c r="O1923" i="14" a="1"/>
  <c r="I667" i="14" a="1"/>
  <c r="E786" i="14" a="1"/>
  <c r="B969" i="14" a="1"/>
  <c r="M1432" i="14" a="1"/>
  <c r="O1457" i="14" a="1"/>
  <c r="J1425" i="14" a="1"/>
  <c r="K1212" i="14" a="1"/>
  <c r="K1624" i="14" a="1"/>
  <c r="J388" i="14" a="1"/>
  <c r="M1546" i="14" a="1"/>
  <c r="A1622" i="14" a="1"/>
  <c r="I1725" i="14" a="1"/>
  <c r="C1041" i="14" a="1"/>
  <c r="B73" i="14" a="1"/>
  <c r="J1264" i="14" a="1"/>
  <c r="B23" i="14" a="1"/>
  <c r="O1319" i="14" a="1"/>
  <c r="O721" i="14" a="1"/>
  <c r="I1003" i="14" a="1"/>
  <c r="E1478" i="14" a="1"/>
  <c r="F1960" i="14" a="1"/>
  <c r="I498" i="14" a="1"/>
  <c r="M1398" i="14" a="1"/>
  <c r="C545" i="14" a="1"/>
  <c r="K1947" i="14" a="1"/>
  <c r="G1062" i="14" a="1"/>
  <c r="K1155" i="14" a="1"/>
  <c r="N1965" i="14" a="1"/>
  <c r="K135" i="14" a="1"/>
  <c r="J478" i="14" a="1"/>
  <c r="M1674" i="14" a="1"/>
  <c r="B85" i="14" a="1"/>
  <c r="B193" i="14" a="1"/>
  <c r="H1068" i="14" a="1"/>
  <c r="K974" i="14" a="1"/>
  <c r="A1164" i="14" a="1"/>
  <c r="K872" i="14" a="1"/>
  <c r="N230" i="14" a="1"/>
  <c r="G239" i="14" a="1"/>
  <c r="H1282" i="14" a="1"/>
  <c r="O762" i="14" a="1"/>
  <c r="E1819" i="14" a="1"/>
  <c r="E329" i="14" a="1"/>
  <c r="L1115" i="14" a="1"/>
  <c r="J1114" i="14" a="1"/>
  <c r="M1720" i="14" a="1"/>
  <c r="F225" i="14" a="1"/>
  <c r="J1161" i="14" a="1"/>
  <c r="M1367" i="14" a="1"/>
  <c r="F1298" i="14" a="1"/>
  <c r="C1097" i="14" a="1"/>
  <c r="J1710" i="14" a="1"/>
  <c r="D1603" i="14" a="1"/>
  <c r="E854" i="14" a="1"/>
  <c r="O1770" i="14" a="1"/>
  <c r="G211" i="14" a="1"/>
  <c r="F1313" i="14" a="1"/>
  <c r="H338" i="14" a="1"/>
  <c r="E615" i="14" a="1"/>
  <c r="H1858" i="14" a="1"/>
  <c r="A33" i="14" a="1"/>
  <c r="H800" i="14" a="1"/>
  <c r="M1476" i="14" a="1"/>
  <c r="J1226" i="14" a="1"/>
  <c r="E22" i="14" a="1"/>
  <c r="O828" i="14" a="1"/>
  <c r="K1764" i="14" a="1"/>
  <c r="H1978" i="14" a="1"/>
  <c r="M1787" i="14" a="1"/>
  <c r="E1162" i="14" a="1"/>
  <c r="B250" i="14" a="1"/>
  <c r="D1389" i="14" a="1"/>
  <c r="I1035" i="14" a="1"/>
  <c r="H1037" i="14" a="1"/>
  <c r="G1701" i="14" a="1"/>
  <c r="M272" i="14" a="1"/>
  <c r="H106" i="14" a="1"/>
  <c r="N867" i="14" a="1"/>
  <c r="D1887" i="14" a="1"/>
  <c r="J227" i="14" a="1"/>
  <c r="L398" i="14" a="1"/>
  <c r="K1986" i="14" a="1"/>
  <c r="M176" i="14" a="1"/>
  <c r="J306" i="14" a="1"/>
  <c r="G56" i="14" a="1"/>
  <c r="E932" i="14" a="1"/>
  <c r="D1510" i="14" a="1"/>
  <c r="C1443" i="14" a="1"/>
  <c r="I845" i="14" a="1"/>
  <c r="G674" i="14" a="1"/>
  <c r="I1751" i="14" a="1"/>
  <c r="G254" i="14" a="1"/>
  <c r="O1822" i="14" a="1"/>
  <c r="O660" i="14" a="1"/>
  <c r="I683" i="14" a="1"/>
  <c r="A1290" i="14" a="1"/>
  <c r="M576" i="14" a="1"/>
  <c r="H1208" i="14" a="1"/>
  <c r="K106" i="14" a="1"/>
  <c r="Y2" i="13" a="1"/>
  <c r="F1191" i="14" a="1"/>
  <c r="E445" i="14" a="1"/>
  <c r="J1311" i="14" a="1"/>
  <c r="L814" i="14" a="1"/>
  <c r="A1085" i="14" a="1"/>
  <c r="G389" i="14" a="1"/>
  <c r="I1729" i="14" a="1"/>
  <c r="A134" i="14" a="1"/>
  <c r="J453" i="14" a="1"/>
  <c r="F1394" i="14" a="1"/>
  <c r="E1593" i="14" a="1"/>
  <c r="C1704" i="14" a="1"/>
  <c r="N488" i="14" a="1"/>
  <c r="A1575" i="14" a="1"/>
  <c r="M1873" i="14" a="1"/>
  <c r="I1889" i="14" a="1"/>
  <c r="D1118" i="14" a="1"/>
  <c r="L1689" i="14" a="1"/>
  <c r="G1583" i="14" a="1"/>
  <c r="H1652" i="14" a="1"/>
  <c r="O948" i="14" a="1"/>
  <c r="H651" i="14" a="1"/>
  <c r="O46" i="14" a="1"/>
  <c r="H293" i="14" a="1"/>
  <c r="A747" i="14" a="1"/>
  <c r="E121" i="14" a="1"/>
  <c r="O1651" i="14" a="1"/>
  <c r="N1380" i="14" a="1"/>
  <c r="F42" i="14" a="1"/>
  <c r="I1571" i="14" a="1"/>
  <c r="I1612" i="14" a="1"/>
  <c r="L1570" i="14" a="1"/>
  <c r="O1643" i="14" a="1"/>
  <c r="D1298" i="14" a="1"/>
  <c r="I882" i="14" a="1"/>
  <c r="K1080" i="14" a="1"/>
  <c r="D1669" i="14" a="1"/>
  <c r="C1829" i="14" a="1"/>
  <c r="J1814" i="14" a="1"/>
  <c r="D685" i="14" a="1"/>
  <c r="G1632" i="14" a="1"/>
  <c r="I835" i="14" a="1"/>
  <c r="L456" i="14" a="1"/>
  <c r="F367" i="14" a="1"/>
  <c r="E1246" i="14" a="1"/>
  <c r="E1839" i="14" a="1"/>
  <c r="B1156" i="14" a="1"/>
  <c r="J401" i="14" a="1"/>
  <c r="M1515" i="14" a="1"/>
  <c r="O1754" i="14" a="1"/>
  <c r="H1108" i="14" a="1"/>
  <c r="M1030" i="14" a="1"/>
  <c r="H151" i="14" a="1"/>
  <c r="D1302" i="14" a="1"/>
  <c r="O418" i="14" a="1"/>
  <c r="H1163" i="14" a="1"/>
  <c r="A1463" i="14" a="1"/>
  <c r="D253" i="14" a="1"/>
  <c r="I70" i="14" a="1"/>
  <c r="H981" i="14" a="1"/>
  <c r="A1147" i="14" a="1"/>
  <c r="E687" i="14" a="1"/>
  <c r="F1038" i="14" a="1"/>
  <c r="J1373" i="14" a="1"/>
  <c r="J1103" i="14" a="1"/>
  <c r="E1895" i="14" a="1"/>
  <c r="M747" i="14" a="1"/>
  <c r="L1079" i="14" a="1"/>
  <c r="O1083" i="14" a="1"/>
  <c r="I1703" i="14" a="1"/>
  <c r="F1503" i="14" a="1"/>
  <c r="C1880" i="14" a="1"/>
  <c r="E407" i="14" a="1"/>
  <c r="J1282" i="14" a="1"/>
  <c r="O1252" i="14" a="1"/>
  <c r="N665" i="14" a="1"/>
  <c r="N921" i="14" a="1"/>
  <c r="K1625" i="14" a="1"/>
  <c r="M1865" i="14" a="1"/>
  <c r="O671" i="14" a="1"/>
  <c r="L1228" i="14" a="1"/>
  <c r="M988" i="14" a="1"/>
  <c r="M1671" i="14" a="1"/>
  <c r="B1046" i="14" a="1"/>
  <c r="F532" i="14" a="1"/>
  <c r="O1416" i="14" a="1"/>
  <c r="D596" i="14" a="1"/>
  <c r="K1660" i="14" a="1"/>
  <c r="D1913" i="14" a="1"/>
  <c r="D1585" i="14" a="1"/>
  <c r="M1315" i="14" a="1"/>
  <c r="B1283" i="14" a="1"/>
  <c r="D1915" i="14" a="1"/>
  <c r="F1925" i="14" a="1"/>
  <c r="F758" i="14" a="1"/>
  <c r="F168" i="14" a="1"/>
  <c r="C991" i="14" a="1"/>
  <c r="C399" i="14" a="1"/>
  <c r="C1294" i="14" a="1"/>
  <c r="N714" i="14" a="1"/>
  <c r="C554" i="14" a="1"/>
  <c r="I1526" i="14" a="1"/>
  <c r="N1504" i="14" a="1"/>
  <c r="E929" i="14" a="1"/>
  <c r="B436" i="14" a="1"/>
  <c r="I1309" i="14" a="1"/>
  <c r="D1733" i="14" a="1"/>
  <c r="I1019" i="14" a="1"/>
  <c r="B228" i="14" a="1"/>
  <c r="B1417" i="14" a="1"/>
  <c r="M470" i="14" a="1"/>
  <c r="G1804" i="14" a="1"/>
  <c r="O787" i="14" a="1"/>
  <c r="K123" i="14" a="1"/>
  <c r="K1139" i="14" a="1"/>
  <c r="K1215" i="14" a="1"/>
  <c r="J350" i="14" a="1"/>
  <c r="F365" i="14" a="1"/>
  <c r="A1154" i="14" a="1"/>
  <c r="K689" i="14" a="1"/>
  <c r="N1255" i="14" a="1"/>
  <c r="C1143" i="14" a="1"/>
  <c r="A1376" i="14" a="1"/>
  <c r="E1725" i="14" a="1"/>
  <c r="N707" i="14" a="1"/>
  <c r="F1469" i="14" a="1"/>
  <c r="N769" i="14" a="1"/>
  <c r="A1816" i="14" a="1"/>
  <c r="M25" i="14" a="1"/>
  <c r="I250" i="14" a="1"/>
  <c r="E1095" i="14" a="1"/>
  <c r="N1726" i="14" a="1"/>
  <c r="K1811" i="14" a="1"/>
  <c r="M982" i="14" a="1"/>
  <c r="J1026" i="14" a="1"/>
  <c r="H8" i="14" a="1"/>
  <c r="L88" i="14" a="1"/>
  <c r="M1529" i="14" a="1"/>
  <c r="L822" i="14" a="1"/>
  <c r="O1787" i="14" a="1"/>
  <c r="H1406" i="14" a="1"/>
  <c r="D1474" i="14" a="1"/>
  <c r="L1254" i="14" a="1"/>
  <c r="H423" i="14" a="1"/>
  <c r="N1169" i="14" a="1"/>
  <c r="E1950" i="14" a="1"/>
  <c r="M1933" i="14" a="1"/>
  <c r="B74" i="14" a="1"/>
  <c r="E846" i="14" a="1"/>
  <c r="L1604" i="14" a="1"/>
  <c r="N1016" i="14" a="1"/>
  <c r="I1229" i="14" a="1"/>
  <c r="O906" i="14" a="1"/>
  <c r="F1915" i="14" a="1"/>
  <c r="I1602" i="14" a="1"/>
  <c r="K1703" i="14" a="1"/>
  <c r="M742" i="14" a="1"/>
  <c r="I337" i="14" a="1"/>
  <c r="M1617" i="14" a="1"/>
  <c r="D1274" i="14" a="1"/>
  <c r="C1302" i="14" a="1"/>
  <c r="K876" i="14" a="1"/>
  <c r="C762" i="14" a="1"/>
  <c r="C1631" i="14" a="1"/>
  <c r="O122" i="14" a="1"/>
  <c r="J1719" i="14" a="1"/>
  <c r="M1465" i="14" a="1"/>
  <c r="F1229" i="14" a="1"/>
  <c r="C1062" i="14" a="1"/>
  <c r="D1828" i="14" a="1"/>
  <c r="A469" i="14" a="1"/>
  <c r="O776" i="14" a="1"/>
  <c r="D1885" i="14" a="1"/>
  <c r="G1227" i="14" a="1"/>
  <c r="O756" i="14" a="1"/>
  <c r="M1172" i="14" a="1"/>
  <c r="J1267" i="14" a="1"/>
  <c r="M873" i="14" a="1"/>
  <c r="B728" i="14" a="1"/>
  <c r="G1170" i="14" a="1"/>
  <c r="L1110" i="14" a="1"/>
  <c r="A1619" i="14" a="1"/>
  <c r="M864" i="14" a="1"/>
  <c r="L1477" i="14" a="1"/>
  <c r="C793" i="14" a="1"/>
  <c r="E1454" i="14" a="1"/>
  <c r="J202" i="14" a="1"/>
  <c r="J72" i="14" a="1"/>
  <c r="K890" i="14" a="1"/>
  <c r="F1532" i="14" a="1"/>
  <c r="E1695" i="14" a="1"/>
  <c r="D1649" i="14" a="1"/>
  <c r="G1063" i="14" a="1"/>
  <c r="B962" i="14" a="1"/>
  <c r="O771" i="14" a="1"/>
  <c r="D689" i="14" a="1"/>
  <c r="J1820" i="14" a="1"/>
  <c r="J1781" i="14" a="1"/>
  <c r="A1537" i="14" a="1"/>
  <c r="J1294" i="14" a="1"/>
  <c r="D1418" i="14" a="1"/>
  <c r="I1187" i="14" a="1"/>
  <c r="O1056" i="14" a="1"/>
  <c r="C68" i="14" a="1"/>
  <c r="L1848" i="14" a="1"/>
  <c r="I1734" i="14" a="1"/>
  <c r="A344" i="14" a="1"/>
  <c r="C836" i="14" a="1"/>
  <c r="J1963" i="14" a="1"/>
  <c r="L1754" i="14" a="1"/>
  <c r="C1192" i="14" a="1"/>
  <c r="M1316" i="14" a="1"/>
  <c r="B1393" i="14" a="1"/>
  <c r="J1854" i="14" a="1"/>
  <c r="A191" i="14" a="1"/>
  <c r="F1423" i="14" a="1"/>
  <c r="M787" i="14" a="1"/>
  <c r="G831" i="14" a="1"/>
  <c r="M1935" i="14" a="1"/>
  <c r="C933" i="14" a="1"/>
  <c r="O1396" i="14" a="1"/>
  <c r="L871" i="14" a="1"/>
  <c r="E1481" i="14" a="1"/>
  <c r="A1629" i="14" a="1"/>
  <c r="H695" i="14" a="1"/>
  <c r="B1468" i="14" a="1"/>
  <c r="M1427" i="14" a="1"/>
  <c r="I1192" i="14" a="1"/>
  <c r="A163" i="14" a="1"/>
  <c r="N280" i="14" a="1"/>
  <c r="O1463" i="14" a="1"/>
  <c r="C1128" i="14" a="1"/>
  <c r="C247" i="14" a="1"/>
  <c r="L1395" i="14" a="1"/>
  <c r="O345" i="14" a="1"/>
  <c r="A1327" i="14" a="1"/>
  <c r="B111" i="14" a="1"/>
  <c r="A947" i="14" a="1"/>
  <c r="I125" i="14" a="1"/>
  <c r="B747" i="14" a="1"/>
  <c r="C1028" i="14" a="1"/>
  <c r="I549" i="14" a="1"/>
  <c r="B1445" i="14" a="1"/>
  <c r="J233" i="14" a="1"/>
  <c r="G1460" i="14" a="1"/>
  <c r="E1861" i="14" a="1"/>
  <c r="B1002" i="14" a="1"/>
  <c r="J127" i="14" a="1"/>
  <c r="K190" i="14" a="1"/>
  <c r="I1024" i="14" a="1"/>
  <c r="F1957" i="14" a="1"/>
  <c r="C1632" i="14" a="1"/>
  <c r="L153" i="14" a="1"/>
  <c r="D1457" i="14" a="1"/>
  <c r="N474" i="14" a="1"/>
  <c r="N1645" i="14" a="1"/>
  <c r="I1606" i="14" a="1"/>
  <c r="I910" i="14" a="1"/>
  <c r="K1686" i="14" a="1"/>
  <c r="F1885" i="14" a="1"/>
  <c r="F1753" i="14" a="1"/>
  <c r="I1603" i="14" a="1"/>
  <c r="E1088" i="14" a="1"/>
  <c r="G890" i="14" a="1"/>
  <c r="D1363" i="14" a="1"/>
  <c r="N1807" i="14" a="1"/>
  <c r="H1612" i="14" a="1"/>
  <c r="A1323" i="14" a="1"/>
  <c r="N574" i="14" a="1"/>
  <c r="M1710" i="14" a="1"/>
  <c r="F419" i="14" a="1"/>
  <c r="J486" i="14" a="1"/>
  <c r="I1447" i="14" a="1"/>
  <c r="D819" i="14" a="1"/>
  <c r="K646" i="14" a="1"/>
  <c r="K957" i="14" a="1"/>
  <c r="D1156" i="14" a="1"/>
  <c r="B738" i="14" a="1"/>
  <c r="G665" i="14" a="1"/>
  <c r="M1192" i="14" a="1"/>
  <c r="M426" i="14" a="1"/>
  <c r="I245" i="14" a="1"/>
  <c r="L127" i="14" a="1"/>
  <c r="M1185" i="14" a="1"/>
  <c r="F979" i="14" a="1"/>
  <c r="F444" i="14" a="1"/>
  <c r="L500" i="14" a="1"/>
  <c r="E1903" i="14" a="1"/>
  <c r="A118" i="14" a="1"/>
  <c r="G341" i="14" a="1"/>
  <c r="N1411" i="14" a="1"/>
  <c r="B1617" i="14" a="1"/>
  <c r="H1110" i="14" a="1"/>
  <c r="A1761" i="14" a="1"/>
  <c r="M333" i="14" a="1"/>
  <c r="J1329" i="14" a="1"/>
  <c r="L787" i="14" a="1"/>
  <c r="B929" i="14" a="1"/>
  <c r="D1662" i="14" a="1"/>
  <c r="M621" i="14" a="1"/>
  <c r="C1502" i="14" a="1"/>
  <c r="M1634" i="14" a="1"/>
  <c r="E1812" i="14" a="1"/>
  <c r="F467" i="14" a="1"/>
  <c r="I1290" i="14" a="1"/>
  <c r="F1082" i="14" a="1"/>
  <c r="I871" i="14" a="1"/>
  <c r="N1167" i="14" a="1"/>
  <c r="I304" i="14" a="1"/>
  <c r="H482" i="14" a="1"/>
  <c r="L66" i="14" a="1"/>
  <c r="I416" i="14" a="1"/>
  <c r="G344" i="14" a="1"/>
  <c r="E708" i="14" a="1"/>
  <c r="C1098" i="14" a="1"/>
  <c r="J1270" i="14" a="1"/>
  <c r="B1537" i="14" a="1"/>
  <c r="L973" i="14" a="1"/>
  <c r="J956" i="14" a="1"/>
  <c r="G1528" i="14" a="1"/>
  <c r="B59" i="14" a="1"/>
  <c r="F844" i="14" a="1"/>
  <c r="L1979" i="14" a="1"/>
  <c r="D844" i="14" a="1"/>
  <c r="B1943" i="14" a="1"/>
  <c r="O392" i="14" a="1"/>
  <c r="F1692" i="14" a="1"/>
  <c r="K375" i="14" a="1"/>
  <c r="C1560" i="14" a="1"/>
  <c r="O3" i="14" a="1"/>
  <c r="E437" i="14" a="1"/>
  <c r="H1321" i="14" a="1"/>
  <c r="E1517" i="14" a="1"/>
  <c r="M300" i="14" a="1"/>
  <c r="A193" i="14" a="1"/>
  <c r="C679" i="14" a="1"/>
  <c r="G520" i="14" a="1"/>
  <c r="I662" i="14" a="1"/>
  <c r="J1965" i="14" a="1"/>
  <c r="G647" i="14" a="1"/>
  <c r="O1000" i="14" a="1"/>
  <c r="O317" i="14" a="1"/>
  <c r="F1598" i="14" a="1"/>
  <c r="F1509" i="14" a="1"/>
  <c r="M441" i="14" a="1"/>
  <c r="A1458" i="14" a="1"/>
  <c r="G284" i="14" a="1"/>
  <c r="B1975" i="14" a="1"/>
  <c r="F339" i="14" a="1"/>
  <c r="G228" i="14" a="1"/>
  <c r="L1793" i="14" a="1"/>
  <c r="E1491" i="14" a="1"/>
  <c r="M1488" i="14" a="1"/>
  <c r="D89" i="14" a="1"/>
  <c r="F1302" i="14" a="1"/>
  <c r="C948" i="14" a="1"/>
  <c r="C1454" i="14" a="1"/>
  <c r="L389" i="14" a="1"/>
  <c r="A552" i="14" a="1"/>
  <c r="O1071" i="14" a="1"/>
  <c r="O876" i="14" a="1"/>
  <c r="A1822" i="14" a="1"/>
  <c r="B1611" i="14" a="1"/>
  <c r="H169" i="14" a="1"/>
  <c r="D1289" i="14" a="1"/>
  <c r="J2000" i="14" a="1"/>
  <c r="A1151" i="14" a="1"/>
  <c r="E1112" i="14" a="1"/>
  <c r="I1476" i="14" a="1"/>
  <c r="K1489" i="14" a="1"/>
  <c r="M1820" i="14" a="1"/>
  <c r="J818" i="14" a="1"/>
  <c r="O1944" i="14" a="1"/>
  <c r="A262" i="14" a="1"/>
  <c r="E1555" i="14" a="1"/>
  <c r="K1891" i="14" a="1"/>
  <c r="J877" i="14" a="1"/>
  <c r="J62" i="14" a="1"/>
  <c r="N172" i="14" a="1"/>
  <c r="I1317" i="14" a="1"/>
  <c r="L1355" i="14" a="1"/>
  <c r="M1603" i="14" a="1"/>
  <c r="M832" i="14" a="1"/>
  <c r="D1667" i="14" a="1"/>
  <c r="M846" i="14" a="1"/>
  <c r="O1295" i="14" a="1"/>
  <c r="I354" i="14" a="1"/>
  <c r="F563" i="14" a="1"/>
  <c r="F1169" i="14" a="1"/>
  <c r="I1402" i="14" a="1"/>
  <c r="O372" i="14" a="1"/>
  <c r="O1671" i="14" a="1"/>
  <c r="K409" i="14" a="1"/>
  <c r="E805" i="14" a="1"/>
  <c r="O526" i="14" a="1"/>
  <c r="B290" i="14" a="1"/>
  <c r="O596" i="14" a="1"/>
  <c r="L1869" i="14" a="1"/>
  <c r="M432" i="14" a="1"/>
  <c r="H1694" i="14" a="1"/>
  <c r="G1505" i="14" a="1"/>
  <c r="F499" i="14" a="1"/>
  <c r="E773" i="14" a="1"/>
  <c r="N1281" i="14" a="1"/>
  <c r="O899" i="14" a="1"/>
  <c r="C465" i="14" a="1"/>
  <c r="O1424" i="14" a="1"/>
  <c r="A907" i="14" a="1"/>
  <c r="I1431" i="14" a="1"/>
  <c r="N1089" i="14" a="1"/>
  <c r="F1216" i="14" a="1"/>
  <c r="G1163" i="14" a="1"/>
  <c r="D1651" i="14" a="1"/>
  <c r="I1829" i="14" a="1"/>
  <c r="C1578" i="14" a="1"/>
  <c r="L671" i="14" a="1"/>
  <c r="N1467" i="14" a="1"/>
  <c r="J1642" i="14" a="1"/>
  <c r="L895" i="14" a="1"/>
  <c r="D1244" i="14" a="1"/>
  <c r="F899" i="14" a="1"/>
  <c r="B1903" i="14" a="1"/>
  <c r="K1331" i="14" a="1"/>
  <c r="G937" i="14" a="1"/>
  <c r="M1598" i="14" a="1"/>
  <c r="A130" i="14" a="1"/>
  <c r="B199" i="14" a="1"/>
  <c r="M1702" i="14" a="1"/>
  <c r="E1056" i="14" a="1"/>
  <c r="O346" i="14" a="1"/>
  <c r="D1731" i="14" a="1"/>
  <c r="F588" i="14" a="1"/>
  <c r="E1953" i="14" a="1"/>
  <c r="F278" i="14" a="1"/>
  <c r="H323" i="14" a="1"/>
  <c r="N102" i="14" a="1"/>
  <c r="L1590" i="14" a="1"/>
  <c r="D1577" i="14" a="1"/>
  <c r="J1763" i="14" a="1"/>
  <c r="I803" i="14" a="1"/>
  <c r="J566" i="14" a="1"/>
  <c r="E973" i="14" a="1"/>
  <c r="F430" i="14" a="1"/>
  <c r="E605" i="14" a="1"/>
  <c r="M62" i="14" a="1"/>
  <c r="B402" i="14" a="1"/>
  <c r="F376" i="14" a="1"/>
  <c r="A1387" i="14" a="1"/>
  <c r="N1926" i="14" a="1"/>
  <c r="D1995" i="14" a="1"/>
  <c r="L383" i="14" a="1"/>
  <c r="I614" i="14" a="1"/>
  <c r="L391" i="14" a="1"/>
  <c r="J1096" i="14" a="1"/>
  <c r="O561" i="14" a="1"/>
  <c r="M1799" i="14" a="1"/>
  <c r="K798" i="14" a="1"/>
  <c r="E342" i="14" a="1"/>
  <c r="G960" i="14" a="1"/>
  <c r="I865" i="14" a="1"/>
  <c r="J1300" i="14" a="1"/>
  <c r="K867" i="14" a="1"/>
  <c r="D503" i="14" a="1"/>
  <c r="A1709" i="14" a="1"/>
  <c r="E1823" i="14" a="1"/>
  <c r="E163" i="14" a="1"/>
  <c r="M1676" i="14" a="1"/>
  <c r="J605" i="14" a="1"/>
  <c r="C199" i="14" a="1"/>
  <c r="I1538" i="14" a="1"/>
  <c r="D568" i="14" a="1"/>
  <c r="K1143" i="14" a="1"/>
  <c r="E807" i="14" a="1"/>
  <c r="B1150" i="14" a="1"/>
  <c r="K1871" i="14" a="1"/>
  <c r="C1902" i="14" a="1"/>
  <c r="N1687" i="14" a="1"/>
  <c r="D543" i="14" a="1"/>
  <c r="O1611" i="14" a="1"/>
  <c r="G591" i="14" a="1"/>
  <c r="L565" i="14" a="1"/>
  <c r="D425" i="14" a="1"/>
  <c r="H1684" i="14" a="1"/>
  <c r="O1413" i="14" a="1"/>
  <c r="B35" i="14" a="1"/>
  <c r="F1133" i="14" a="1"/>
  <c r="D1992" i="14" a="1"/>
  <c r="H566" i="14" a="1"/>
  <c r="H570" i="14" a="1"/>
  <c r="C1990" i="14" a="1"/>
  <c r="D496" i="14" a="1"/>
  <c r="E1157" i="14" a="1"/>
  <c r="M1971" i="14" a="1"/>
  <c r="M221" i="14" a="1"/>
  <c r="L116" i="14" a="1"/>
  <c r="L1573" i="14" a="1"/>
  <c r="A1362" i="14" a="1"/>
  <c r="J759" i="14" a="1"/>
  <c r="H196" i="14" a="1"/>
  <c r="M186" i="14" a="1"/>
  <c r="K1380" i="14" a="1"/>
  <c r="J892" i="14" a="1"/>
  <c r="O502" i="14" a="1"/>
  <c r="O743" i="14" a="1"/>
  <c r="N417" i="14" a="1"/>
  <c r="A1665" i="14" a="1"/>
  <c r="J1079" i="14" a="1"/>
  <c r="K1149" i="14" a="1"/>
  <c r="C389" i="14" a="1"/>
  <c r="B1357" i="14" a="1"/>
  <c r="A1931" i="14" a="1"/>
  <c r="C458" i="14" a="1"/>
  <c r="B1460" i="14" a="1"/>
  <c r="C643" i="14" a="1"/>
  <c r="E322" i="14" a="1"/>
  <c r="C1973" i="14" a="1"/>
  <c r="A1718" i="14" a="1"/>
  <c r="M760" i="14" a="1"/>
  <c r="B695" i="14" a="1"/>
  <c r="H617" i="14" a="1"/>
  <c r="K1952" i="14" a="1"/>
  <c r="B319" i="14" a="1"/>
  <c r="B226" i="14" a="1"/>
  <c r="N43" i="14" a="1"/>
  <c r="C1663" i="14" a="1"/>
  <c r="E988" i="14" a="1"/>
  <c r="E574" i="14" a="1"/>
  <c r="A1915" i="14" a="1"/>
  <c r="D1901" i="14" a="1"/>
  <c r="J1833" i="14" a="1"/>
  <c r="A1289" i="14" a="1"/>
  <c r="D322" i="14" a="1"/>
  <c r="O1216" i="14" a="1"/>
  <c r="D161" i="14" a="1"/>
  <c r="I1601" i="14" a="1"/>
  <c r="O1145" i="14" a="1"/>
  <c r="O306" i="14" a="1"/>
  <c r="A456" i="14" a="1"/>
  <c r="M401" i="14" a="1"/>
  <c r="D926" i="14" a="1"/>
  <c r="N1625" i="14" a="1"/>
  <c r="G1675" i="14" a="1"/>
  <c r="A1273" i="14" a="1"/>
  <c r="B1726" i="14" a="1"/>
  <c r="N651" i="14" a="1"/>
  <c r="A521" i="14" a="1"/>
  <c r="A768" i="14" a="1"/>
  <c r="F1851" i="14" a="1"/>
  <c r="G1304" i="14" a="1"/>
  <c r="A1687" i="14" a="1"/>
  <c r="E331" i="14" a="1"/>
  <c r="N51" i="14" a="1"/>
  <c r="I777" i="14" a="1"/>
  <c r="E1815" i="14" a="1"/>
  <c r="B1118" i="14" a="1"/>
  <c r="I1385" i="14" a="1"/>
  <c r="K1350" i="14" a="1"/>
  <c r="I1409" i="14" a="1"/>
  <c r="L1398" i="14" a="1"/>
  <c r="G1275" i="14" a="1"/>
  <c r="L1390" i="14" a="1"/>
  <c r="H1987" i="14" a="1"/>
  <c r="F1948" i="14" a="1"/>
  <c r="B1520" i="14" a="1"/>
  <c r="M550" i="14" a="1"/>
  <c r="B739" i="14" a="1"/>
  <c r="O1695" i="14" a="1"/>
  <c r="B1164" i="14" a="1"/>
  <c r="N1786" i="14" a="1"/>
  <c r="C490" i="14" a="1"/>
  <c r="F719" i="14" a="1"/>
  <c r="H1725" i="14" a="1"/>
  <c r="K1026" i="14" a="1"/>
  <c r="K1677" i="14" a="1"/>
  <c r="I1182" i="14" a="1"/>
  <c r="N395" i="14" a="1"/>
  <c r="B188" i="14" a="1"/>
  <c r="B1703" i="14" a="1"/>
  <c r="J1128" i="14" a="1"/>
  <c r="O1251" i="14" a="1"/>
  <c r="N577" i="14" a="1"/>
  <c r="N483" i="14" a="1"/>
  <c r="L242" i="14" a="1"/>
  <c r="O1552" i="14" a="1"/>
  <c r="E1494" i="14" a="1"/>
  <c r="G1418" i="14" a="1"/>
  <c r="A308" i="14" a="1"/>
  <c r="O712" i="14" a="1"/>
  <c r="E824" i="14" a="1"/>
  <c r="H327" i="14" a="1"/>
  <c r="M1869" i="14" a="1"/>
  <c r="F1792" i="14" a="1"/>
  <c r="M111" i="14" a="1"/>
  <c r="O1314" i="14" a="1"/>
  <c r="F1351" i="14" a="1"/>
  <c r="B443" i="14" a="1"/>
  <c r="F1700" i="14" a="1"/>
  <c r="H1846" i="14" a="1"/>
  <c r="E783" i="14" a="1"/>
  <c r="N1331" i="14" a="1"/>
  <c r="N775" i="14" a="1"/>
  <c r="E1542" i="14" a="1"/>
  <c r="C1666" i="14" a="1"/>
  <c r="O1578" i="14" a="1"/>
  <c r="J665" i="14" a="1"/>
  <c r="I585" i="14" a="1"/>
  <c r="L1392" i="14" a="1"/>
  <c r="N1642" i="14" a="1"/>
  <c r="K921" i="14" a="1"/>
  <c r="N1680" i="14" a="1"/>
  <c r="N164" i="14" a="1"/>
  <c r="K596" i="14" a="1"/>
  <c r="A1814" i="14" a="1"/>
  <c r="C100" i="14" a="1"/>
  <c r="J862" i="14" a="1"/>
  <c r="M1356" i="14" a="1"/>
  <c r="F895" i="14" a="1"/>
  <c r="F338" i="14" a="1"/>
  <c r="L1224" i="14" a="1"/>
  <c r="O1331" i="14" a="1"/>
  <c r="I1768" i="14" a="1"/>
  <c r="L1234" i="14" a="1"/>
  <c r="N1634" i="14" a="1"/>
  <c r="E582" i="14" a="1"/>
  <c r="D1017" i="14" a="1"/>
  <c r="J1604" i="14" a="1"/>
  <c r="A1592" i="14" a="1"/>
  <c r="J1606" i="14" a="1"/>
  <c r="M1798" i="14" a="1"/>
  <c r="I192" i="14" a="1"/>
  <c r="M589" i="14" a="1"/>
  <c r="J1169" i="14" a="1"/>
  <c r="B1675" i="14" a="1"/>
  <c r="J664" i="14" a="1"/>
  <c r="I1007" i="14" a="1"/>
  <c r="L1241" i="14" a="1"/>
  <c r="B1360" i="14" a="1"/>
  <c r="E913" i="14" a="1"/>
  <c r="M1872" i="14" a="1"/>
  <c r="C1428" i="14" a="1"/>
  <c r="B1161" i="14" a="1"/>
  <c r="K283" i="14" a="1"/>
  <c r="J1005" i="14" a="1"/>
  <c r="I188" i="14" a="1"/>
  <c r="L428" i="14" a="1"/>
  <c r="G1187" i="14" a="1"/>
  <c r="E1472" i="14" a="1"/>
  <c r="A1428" i="14" a="1"/>
  <c r="I1190" i="14" a="1"/>
  <c r="K537" i="14" a="1"/>
  <c r="I1740" i="14" a="1"/>
  <c r="M1110" i="14" a="1"/>
  <c r="C1307" i="14" a="1"/>
  <c r="J1153" i="14" a="1"/>
  <c r="L1002" i="14" a="1"/>
  <c r="J944" i="14" a="1"/>
  <c r="D1687" i="14" a="1"/>
  <c r="O1119" i="14" a="1"/>
  <c r="E987" i="14" a="1"/>
  <c r="H67" i="14" a="1"/>
  <c r="N1565" i="14" a="1"/>
  <c r="F560" i="14" a="1"/>
  <c r="O1732" i="14" a="1"/>
  <c r="D1937" i="14" a="1"/>
  <c r="E374" i="14" a="1"/>
  <c r="J1409" i="14" a="1"/>
  <c r="O1693" i="14" a="1"/>
  <c r="O95" i="14" a="1"/>
  <c r="B142" i="14" a="1"/>
  <c r="H909" i="14" a="1"/>
  <c r="D1297" i="14" a="1"/>
  <c r="A1449" i="14" a="1"/>
  <c r="J524" i="14" a="1"/>
  <c r="B1259" i="14" a="1"/>
  <c r="I1265" i="14" a="1"/>
  <c r="L945" i="14" a="1"/>
  <c r="A1982" i="14" a="1"/>
  <c r="D554" i="14" a="1"/>
  <c r="B825" i="14" a="1"/>
  <c r="J1502" i="14" a="1"/>
  <c r="A1890" i="14" a="1"/>
  <c r="N914" i="14" a="1"/>
  <c r="L690" i="14" a="1"/>
  <c r="M1213" i="14" a="1"/>
  <c r="G280" i="14" a="1"/>
  <c r="C1456" i="14" a="1"/>
  <c r="B138" i="14" a="1"/>
  <c r="M468" i="14" a="1"/>
  <c r="B1541" i="14" a="1"/>
  <c r="L1690" i="14" a="1"/>
  <c r="H885" i="14" a="1"/>
  <c r="I1682" i="14" a="1"/>
  <c r="M51" i="14" a="1"/>
  <c r="H629" i="14" a="1"/>
  <c r="I643" i="14" a="1"/>
  <c r="N526" i="14" a="1"/>
  <c r="G200" i="14" a="1"/>
  <c r="I487" i="14" a="1"/>
  <c r="D21" i="14" a="1"/>
  <c r="M582" i="14" a="1"/>
  <c r="L528" i="14" a="1"/>
  <c r="D1764" i="14" a="1"/>
  <c r="M727" i="14" a="1"/>
  <c r="M1421" i="14" a="1"/>
  <c r="C1131" i="14" a="1"/>
  <c r="C1743" i="14" a="1"/>
  <c r="M452" i="14" a="1"/>
  <c r="C1867" i="14" a="1"/>
  <c r="A1250" i="14" a="1"/>
  <c r="I278" i="14" a="1"/>
  <c r="J811" i="14" a="1"/>
  <c r="K652" i="14" a="1"/>
  <c r="J272" i="14" a="1"/>
  <c r="C414" i="14" a="1"/>
  <c r="I383" i="14" a="1"/>
  <c r="L1780" i="14" a="1"/>
  <c r="N542" i="14" a="1"/>
  <c r="D1061" i="14" a="1"/>
  <c r="G765" i="14" a="1"/>
  <c r="N445" i="14" a="1"/>
  <c r="J1173" i="14" a="1"/>
  <c r="K405" i="14" a="1"/>
  <c r="J1303" i="14" a="1"/>
  <c r="M403" i="14" a="1"/>
  <c r="M780" i="14" a="1"/>
  <c r="O1221" i="14" a="1"/>
  <c r="A1523" i="14" a="1"/>
  <c r="H890" i="14" a="1"/>
  <c r="O801" i="14" a="1"/>
  <c r="I629" i="14" a="1"/>
  <c r="B1278" i="14" a="1"/>
  <c r="A1408" i="14" a="1"/>
  <c r="O766" i="14" a="1"/>
  <c r="M966" i="14" a="1"/>
  <c r="I523" i="14" a="1"/>
  <c r="O1312" i="14" a="1"/>
  <c r="B1901" i="14" a="1"/>
  <c r="M580" i="14" a="1"/>
  <c r="M476" i="14" a="1"/>
  <c r="J730" i="14" a="1"/>
  <c r="C1144" i="14" a="1"/>
  <c r="B1123" i="14" a="1"/>
  <c r="F495" i="14" a="1"/>
  <c r="F1340" i="14" a="1"/>
  <c r="I1441" i="14" a="1"/>
  <c r="I1350" i="14" a="1"/>
  <c r="D261" i="14" a="1"/>
  <c r="G347" i="14" a="1"/>
  <c r="B1644" i="14" a="1"/>
  <c r="L144" i="14" a="1"/>
  <c r="F392" i="14" a="1"/>
  <c r="E700" i="14" a="1"/>
  <c r="L660" i="14" a="1"/>
  <c r="D922" i="14" a="1"/>
  <c r="F674" i="14" a="1"/>
  <c r="N844" i="14" a="1"/>
  <c r="F1505" i="14" a="1"/>
  <c r="K870" i="14" a="1"/>
  <c r="L143" i="14" a="1"/>
  <c r="M163" i="14" a="1"/>
  <c r="H248" i="14" a="1"/>
  <c r="K363" i="14" a="1"/>
  <c r="B1398" i="14" a="1"/>
  <c r="H531" i="14" a="1"/>
  <c r="I52" i="14" a="1"/>
  <c r="A1711" i="14" a="1"/>
  <c r="B1661" i="14" a="1"/>
  <c r="H1149" i="14" a="1"/>
  <c r="N594" i="14" a="1"/>
  <c r="E412" i="14" a="1"/>
  <c r="O625" i="14" a="1"/>
  <c r="J1553" i="14" a="1"/>
  <c r="N259" i="14" a="1"/>
  <c r="D1611" i="14" a="1"/>
  <c r="H122" i="14" a="1"/>
  <c r="J567" i="14" a="1"/>
  <c r="N661" i="14" a="1"/>
  <c r="B1997" i="14" a="1"/>
  <c r="O976" i="14" a="1"/>
  <c r="O227" i="14" a="1"/>
  <c r="I790" i="14" a="1"/>
  <c r="E725" i="14" a="1"/>
  <c r="A1774" i="14" a="1"/>
  <c r="E272" i="14" a="1"/>
  <c r="M1678" i="14" a="1"/>
  <c r="G143" i="14" a="1"/>
  <c r="A511" i="14" a="1"/>
  <c r="F617" i="14" a="1"/>
  <c r="B5" i="14" a="1"/>
  <c r="N971" i="14" a="1"/>
  <c r="J446" i="14" a="1"/>
  <c r="K917" i="14" a="1"/>
  <c r="O57" i="14" a="1"/>
  <c r="F951" i="14" a="1"/>
  <c r="G1677" i="14" a="1"/>
  <c r="K1201" i="14" a="1"/>
  <c r="K1735" i="14" a="1"/>
  <c r="F1501" i="14" a="1"/>
  <c r="D643" i="14" a="1"/>
  <c r="G451" i="14" a="1"/>
  <c r="M517" i="14" a="1"/>
  <c r="L263" i="14" a="1"/>
  <c r="L1016" i="14" a="1"/>
  <c r="E901" i="14" a="1"/>
  <c r="G1306" i="14" a="1"/>
  <c r="O1191" i="14" a="1"/>
  <c r="I187" i="14" a="1"/>
  <c r="E720" i="14" a="1"/>
  <c r="M187" i="14" a="1"/>
  <c r="G929" i="14" a="1"/>
  <c r="E1260" i="14" a="1"/>
  <c r="B921" i="14" a="1"/>
  <c r="F1034" i="14" a="1"/>
  <c r="B1862" i="14" a="1"/>
  <c r="G728" i="14" a="1"/>
  <c r="H1425" i="14" a="1"/>
  <c r="E1673" i="14" a="1"/>
  <c r="N1655" i="14" a="1"/>
  <c r="D1988" i="14" a="1"/>
  <c r="O693" i="14" a="1"/>
  <c r="H538" i="14" a="1"/>
  <c r="I221" i="14" a="1"/>
  <c r="K1899" i="14" a="1"/>
  <c r="B371" i="14" a="1"/>
  <c r="D1160" i="14" a="1"/>
  <c r="N447" i="14" a="1"/>
  <c r="L994" i="14" a="1"/>
  <c r="O335" i="14" a="1"/>
  <c r="A1957" i="14" a="1"/>
  <c r="D418" i="14" a="1"/>
  <c r="H1840" i="14" a="1"/>
  <c r="I671" i="14" a="1"/>
  <c r="O83" i="14" a="1"/>
  <c r="O519" i="14" a="1"/>
  <c r="H795" i="14" a="1"/>
  <c r="B1180" i="14" a="1"/>
  <c r="D1025" i="14" a="1"/>
  <c r="A88" i="14" a="1"/>
  <c r="F1064" i="14" a="1"/>
  <c r="H1018" i="14" a="1"/>
  <c r="H1830" i="14" a="1"/>
  <c r="J640" i="14" a="1"/>
  <c r="K431" i="14" a="1"/>
  <c r="G1766" i="14" a="1"/>
  <c r="J56" i="14" a="1"/>
  <c r="M1584" i="14" a="1"/>
  <c r="O1399" i="14" a="1"/>
  <c r="J383" i="14" a="1"/>
  <c r="A1888" i="14" a="1"/>
  <c r="D648" i="14" a="1"/>
  <c r="K87" i="14" a="1"/>
  <c r="F1227" i="14" a="1"/>
  <c r="L1817" i="14" a="1"/>
  <c r="C1712" i="14" a="1"/>
  <c r="O1804" i="14" a="1"/>
  <c r="D1888" i="14" a="1"/>
  <c r="A1623" i="14" a="1"/>
  <c r="E809" i="14" a="1"/>
  <c r="B1329" i="14" a="1"/>
  <c r="C1818" i="14" a="1"/>
  <c r="G856" i="14" a="1"/>
  <c r="E134" i="14" a="1"/>
  <c r="K76" i="14" a="1"/>
  <c r="B535" i="14" a="1"/>
  <c r="F1601" i="14" a="1"/>
  <c r="B1664" i="14" a="1"/>
  <c r="L1207" i="14" a="1"/>
  <c r="K897" i="14" a="1"/>
  <c r="N88" i="14" a="1"/>
  <c r="F1139" i="14" a="1"/>
  <c r="D809" i="14" a="1"/>
  <c r="G1033" i="14" a="1"/>
  <c r="A315" i="14" a="1"/>
  <c r="D521" i="14" a="1"/>
  <c r="A769" i="14" a="1"/>
  <c r="D1679" i="14" a="1"/>
  <c r="J37" i="14" a="1"/>
  <c r="K745" i="14" a="1"/>
  <c r="O599" i="14" a="1"/>
  <c r="E830" i="14" a="1"/>
  <c r="L210" i="14" a="1"/>
  <c r="I1490" i="14" a="1"/>
  <c r="L1305" i="14" a="1"/>
  <c r="H1100" i="14" a="1"/>
  <c r="G1613" i="14" a="1"/>
  <c r="F397" i="14" a="1"/>
  <c r="O1514" i="14" a="1"/>
  <c r="K1040" i="14" a="1"/>
  <c r="F328" i="14" a="1"/>
  <c r="F523" i="14" a="1"/>
  <c r="A1073" i="14" a="1"/>
  <c r="L484" i="14" a="1"/>
  <c r="O717" i="14" a="1"/>
  <c r="O1572" i="14" a="1"/>
  <c r="L702" i="14" a="1"/>
  <c r="K997" i="14" a="1"/>
  <c r="M1599" i="14" a="1"/>
  <c r="N1682" i="14" a="1"/>
  <c r="F730" i="14" a="1"/>
  <c r="I1257" i="14" a="1"/>
  <c r="D1237" i="14" a="1"/>
  <c r="H324" i="14" a="1"/>
  <c r="A8" i="14" a="1"/>
  <c r="H229" i="14" a="1"/>
  <c r="E1786" i="14" a="1"/>
  <c r="I1922" i="14" a="1"/>
  <c r="F3" i="14" a="1"/>
  <c r="O1264" i="14" a="1"/>
  <c r="L614" i="14" a="1"/>
  <c r="N1329" i="14" a="1"/>
  <c r="J1085" i="14" a="1"/>
  <c r="N1069" i="14" a="1"/>
  <c r="M1162" i="14" a="1"/>
  <c r="O321" i="14" a="1"/>
  <c r="O1675" i="14" a="1"/>
  <c r="N70" i="14" a="1"/>
  <c r="M29" i="14" a="1"/>
  <c r="O593" i="14" a="1"/>
  <c r="D1672" i="14" a="1"/>
  <c r="A557" i="14" a="1"/>
  <c r="G830" i="14" a="1"/>
  <c r="H12" i="14" a="1"/>
  <c r="N1416" i="14" a="1"/>
  <c r="H1623" i="14" a="1"/>
  <c r="L583" i="14" a="1"/>
  <c r="E1022" i="14" a="1"/>
  <c r="I1598" i="14" a="1"/>
  <c r="H537" i="14" a="1"/>
  <c r="N1693" i="14" a="1"/>
  <c r="L237" i="14" a="1"/>
  <c r="H409" i="14" a="1"/>
  <c r="D266" i="14" a="1"/>
  <c r="C93" i="14" a="1"/>
  <c r="H1410" i="14" a="1"/>
  <c r="B1858" i="14" a="1"/>
  <c r="G820" i="14" a="1"/>
  <c r="K1864" i="14" a="1"/>
  <c r="M693" i="14" a="1"/>
  <c r="I1296" i="14" a="1"/>
  <c r="G676" i="14" a="1"/>
  <c r="K399" i="14" a="1"/>
  <c r="A121" i="14" a="1"/>
  <c r="I1320" i="14" a="1"/>
  <c r="G266" i="14" a="1"/>
  <c r="G1499" i="14" a="1"/>
  <c r="H144" i="14" a="1"/>
  <c r="J1384" i="14" a="1"/>
  <c r="O1577" i="14" a="1"/>
  <c r="H1861" i="14" a="1"/>
  <c r="E68" i="14" a="1"/>
  <c r="J16" i="14" a="1"/>
  <c r="G136" i="14" a="1"/>
  <c r="I149" i="14" a="1"/>
  <c r="F188" i="14" a="1"/>
  <c r="I1354" i="14" a="1"/>
  <c r="K1390" i="14" a="1"/>
  <c r="J295" i="14" a="1"/>
  <c r="C923" i="14" a="1"/>
  <c r="L76" i="14" a="1"/>
  <c r="N168" i="14" a="1"/>
  <c r="O1313" i="14" a="1"/>
  <c r="D1328" i="14" a="1"/>
  <c r="G1935" i="14" a="1"/>
  <c r="D601" i="14" a="1"/>
  <c r="E1800" i="14" a="1"/>
  <c r="O866" i="14" a="1"/>
  <c r="J1474" i="14" a="1"/>
  <c r="L1101" i="14" a="1"/>
  <c r="C1667" i="14" a="1"/>
  <c r="K1431" i="14" a="1"/>
  <c r="B1408" i="14" a="1"/>
  <c r="N31" i="14" a="1"/>
  <c r="G238" i="14" a="1"/>
  <c r="G891" i="14" a="1"/>
  <c r="N231" i="14" a="1"/>
  <c r="F514" i="14" a="1"/>
  <c r="G1428" i="14" a="1"/>
  <c r="C1180" i="14" a="1"/>
  <c r="L152" i="14" a="1"/>
  <c r="G751" i="14" a="1"/>
  <c r="A1472" i="14" a="1"/>
  <c r="I565" i="14" a="1"/>
  <c r="A1352" i="14" a="1"/>
  <c r="G1095" i="14" a="1"/>
  <c r="A1418" i="14" a="1"/>
  <c r="K1561" i="14" a="1"/>
  <c r="D1477" i="14" a="1"/>
  <c r="A1064" i="14" a="1"/>
  <c r="N776" i="14" a="1"/>
  <c r="M1358" i="14" a="1"/>
  <c r="G1972" i="14" a="1"/>
  <c r="D1085" i="14" a="1"/>
  <c r="H1444" i="14" a="1"/>
  <c r="L1468" i="14" a="1"/>
  <c r="F1782" i="14" a="1"/>
  <c r="I1916" i="14" a="1"/>
  <c r="K1315" i="14" a="1"/>
  <c r="J1488" i="14" a="1"/>
  <c r="D45" i="14" a="1"/>
  <c r="L590" i="14" a="1"/>
  <c r="F190" i="14" a="1"/>
  <c r="F1879" i="14" a="1"/>
  <c r="O1645" i="14" a="1"/>
  <c r="K1725" i="14" a="1"/>
  <c r="B524" i="14" a="1"/>
  <c r="M1084" i="14" a="1"/>
  <c r="B33" i="14" a="1"/>
  <c r="O1151" i="14" a="1"/>
  <c r="N2" i="14" a="1"/>
  <c r="H606" i="14" a="1"/>
  <c r="I1366" i="14" a="1"/>
  <c r="O1618" i="14" a="1"/>
  <c r="J701" i="14" a="1"/>
  <c r="A508" i="14" a="1"/>
  <c r="F1643" i="14" a="1"/>
  <c r="G1305" i="14" a="1"/>
  <c r="L1386" i="14" a="1"/>
  <c r="K891" i="14" a="1"/>
  <c r="B629" i="14" a="1"/>
  <c r="E435" i="14" a="1"/>
  <c r="I740" i="14" a="1"/>
  <c r="M1395" i="14" a="1"/>
  <c r="E1902" i="14" a="1"/>
  <c r="I1416" i="14" a="1"/>
  <c r="B812" i="14" a="1"/>
  <c r="K1816" i="14" a="1"/>
  <c r="M1416" i="14" a="1"/>
  <c r="D291" i="14" a="1"/>
  <c r="I1086" i="14" a="1"/>
  <c r="E1274" i="14" a="1"/>
  <c r="F978" i="14" a="1"/>
  <c r="N1549" i="14" a="1"/>
  <c r="G1784" i="14" a="1"/>
  <c r="H896" i="14" a="1"/>
  <c r="A525" i="14" a="1"/>
  <c r="C179" i="14" a="1"/>
  <c r="I1745" i="14" a="1"/>
  <c r="G166" i="14" a="1"/>
  <c r="K1292" i="14" a="1"/>
  <c r="N536" i="14" a="1"/>
  <c r="N1730" i="14" a="1"/>
  <c r="H112" i="14" a="1"/>
  <c r="K197" i="14" a="1"/>
  <c r="H1728" i="14" a="1"/>
  <c r="J111" i="14" a="1"/>
  <c r="O1720" i="14" a="1"/>
  <c r="K3" i="14" a="1"/>
  <c r="J192" i="14" a="1"/>
  <c r="K1223" i="14" a="1"/>
  <c r="H1313" i="14" a="1"/>
  <c r="K500" i="14" a="1"/>
  <c r="M1879" i="14" a="1"/>
  <c r="O1808" i="14" a="1"/>
  <c r="F923" i="14" a="1"/>
  <c r="K176" i="14" a="1"/>
  <c r="H1706" i="14" a="1"/>
  <c r="G1906" i="14" a="1"/>
  <c r="H136" i="14" a="1"/>
  <c r="H855" i="14" a="1"/>
  <c r="F1936" i="14" a="1"/>
  <c r="G1659" i="14" a="1"/>
  <c r="K1612" i="14" a="1"/>
  <c r="K1674" i="14" a="1"/>
  <c r="E416" i="14" a="1"/>
  <c r="C386" i="14" a="1"/>
  <c r="K1525" i="14" a="1"/>
  <c r="O827" i="14" a="1"/>
  <c r="J1599" i="14" a="1"/>
  <c r="K1263" i="14" a="1"/>
  <c r="D110" i="14" a="1"/>
  <c r="L1936" i="14" a="1"/>
  <c r="M1163" i="14" a="1"/>
  <c r="C693" i="14" a="1"/>
  <c r="E1784" i="14" a="1"/>
  <c r="M310" i="14" a="1"/>
  <c r="F1944" i="14" a="1"/>
  <c r="N1733" i="14" a="1"/>
  <c r="E1240" i="14" a="1"/>
  <c r="E796" i="14" a="1"/>
  <c r="J309" i="14" a="1"/>
  <c r="G348" i="14" a="1"/>
  <c r="B313" i="14" a="1"/>
  <c r="L145" i="14" a="1"/>
  <c r="I1315" i="14" a="1"/>
  <c r="N752" i="14" a="1"/>
  <c r="J1495" i="14" a="1"/>
  <c r="N579" i="14" a="1"/>
  <c r="O626" i="14" a="1"/>
  <c r="G128" i="14" a="1"/>
  <c r="F305" i="14" a="1"/>
  <c r="G528" i="14" a="1"/>
  <c r="A81" i="14" a="1"/>
  <c r="J571" i="14" a="1"/>
  <c r="A541" i="14" a="1"/>
  <c r="O1494" i="14" a="1"/>
  <c r="F558" i="14" a="1"/>
  <c r="H1734" i="14" a="1"/>
  <c r="G275" i="14" a="1"/>
  <c r="O861" i="14" a="1"/>
  <c r="G97" i="14" a="1"/>
  <c r="O1745" i="14" a="1"/>
  <c r="D959" i="14" a="1"/>
  <c r="N988" i="14" a="1"/>
  <c r="F1866" i="14" a="1"/>
  <c r="E1214" i="14" a="1"/>
  <c r="O514" i="14" a="1"/>
  <c r="N1289" i="14" a="1"/>
  <c r="M507" i="14" a="1"/>
  <c r="C1986" i="14" a="1"/>
  <c r="C421" i="14" a="1"/>
  <c r="G825" i="14" a="1"/>
  <c r="G1094" i="14" a="1"/>
  <c r="M1085" i="14" a="1"/>
  <c r="K1613" i="14" a="1"/>
  <c r="B11" i="14" a="1"/>
  <c r="K1694" i="14" a="1"/>
  <c r="M828" i="14" a="1"/>
  <c r="J355" i="14" a="1"/>
  <c r="O913" i="14" a="1"/>
  <c r="N1633" i="14" a="1"/>
  <c r="A35" i="14" a="1"/>
  <c r="J495" i="14" a="1"/>
  <c r="N62" i="14" a="1"/>
  <c r="C1914" i="14" a="1"/>
  <c r="E1983" i="14" a="1"/>
  <c r="H521" i="14" a="1"/>
  <c r="N1110" i="14" a="1"/>
  <c r="K751" i="14" a="1"/>
  <c r="O652" i="14" a="1"/>
  <c r="C336" i="14" a="1"/>
  <c r="L595" i="14" a="1"/>
  <c r="J411" i="14" a="1"/>
  <c r="A1956" i="14" a="1"/>
  <c r="M1442" i="14" a="1"/>
  <c r="L286" i="14" a="1"/>
  <c r="D1215" i="14" a="1"/>
  <c r="N572" i="14" a="1"/>
  <c r="J469" i="14" a="1"/>
  <c r="G1832" i="14" a="1"/>
  <c r="G268" i="14" a="1"/>
  <c r="I1359" i="14" a="1"/>
  <c r="L1519" i="14" a="1"/>
  <c r="K253" i="14" a="1"/>
  <c r="C1286" i="14" a="1"/>
  <c r="N1031" i="14" a="1"/>
  <c r="O1510" i="14" a="1"/>
  <c r="E1058" i="14" a="1"/>
  <c r="B1340" i="14" a="1"/>
  <c r="A800" i="14" a="1"/>
  <c r="E1502" i="14" a="1"/>
  <c r="O1063" i="14" a="1"/>
  <c r="O1185" i="14" a="1"/>
  <c r="J638" i="14" a="1"/>
  <c r="A702" i="14" a="1"/>
  <c r="K407" i="14" a="1"/>
  <c r="B1003" i="14" a="1"/>
  <c r="O97" i="14" a="1"/>
  <c r="D1714" i="14" a="1"/>
  <c r="G1088" i="14" a="1"/>
  <c r="M1016" i="14" a="1"/>
  <c r="M1833" i="14" a="1"/>
  <c r="D1740" i="14" a="1"/>
  <c r="I1717" i="14" a="1"/>
  <c r="H295" i="14" a="1"/>
  <c r="N1171" i="14" a="1"/>
  <c r="C1916" i="14" a="1"/>
  <c r="B937" i="14" a="1"/>
  <c r="I613" i="14" a="1"/>
  <c r="C1985" i="14" a="1"/>
  <c r="K1610" i="14" a="1"/>
  <c r="G951" i="14" a="1"/>
  <c r="I751" i="14" a="1"/>
  <c r="I43" i="14" a="1"/>
  <c r="I227" i="14" a="1"/>
  <c r="N733" i="14" a="1"/>
  <c r="I273" i="14" a="1"/>
  <c r="F429" i="14" a="1"/>
  <c r="I1706" i="14" a="1"/>
  <c r="J1249" i="14" a="1"/>
  <c r="G468" i="14" a="1"/>
  <c r="J55" i="14" a="1"/>
  <c r="G1690" i="14" a="1"/>
  <c r="L1686" i="14" a="1"/>
  <c r="G343" i="14" a="1"/>
  <c r="G233" i="14" a="1"/>
  <c r="N794" i="14" a="1"/>
  <c r="C1429" i="14" a="1"/>
  <c r="I736" i="14" a="1"/>
  <c r="N1918" i="14" a="1"/>
  <c r="J273" i="14" a="1"/>
  <c r="M783" i="14" a="1"/>
  <c r="O284" i="14" a="1"/>
  <c r="I1553" i="14" a="1"/>
  <c r="G1422" i="14" a="1"/>
  <c r="A1372" i="14" a="1"/>
  <c r="G1188" i="14" a="1"/>
  <c r="B1967" i="14" a="1"/>
  <c r="M1514" i="14" a="1"/>
  <c r="K826" i="14" a="1"/>
  <c r="M1631" i="14" a="1"/>
  <c r="H778" i="14" a="1"/>
  <c r="L1081" i="14" a="1"/>
  <c r="A1655" i="14" a="1"/>
  <c r="K1762" i="14" a="1"/>
  <c r="K1396" i="14" a="1"/>
  <c r="C35" i="14" a="1"/>
  <c r="L1157" i="14" a="1"/>
  <c r="J687" i="14" a="1"/>
  <c r="O1138" i="14" a="1"/>
  <c r="M818" i="14" a="1"/>
  <c r="C175" i="14" a="1"/>
  <c r="J1149" i="14" a="1"/>
  <c r="M1636" i="14" a="1"/>
  <c r="C178" i="14" a="1"/>
  <c r="N1462" i="14" a="1"/>
  <c r="M1180" i="14" a="1"/>
  <c r="D1697" i="14" a="1"/>
  <c r="B202" i="14" a="1"/>
  <c r="E941" i="14" a="1"/>
  <c r="E499" i="14" a="1"/>
  <c r="C36" i="14" a="1"/>
  <c r="A554" i="14" a="1"/>
  <c r="F766" i="14" a="1"/>
  <c r="E1531" i="14" a="1"/>
  <c r="K39" i="14" a="1"/>
  <c r="K1619" i="14" a="1"/>
  <c r="G1794" i="14" a="1"/>
  <c r="L619" i="14" a="1"/>
  <c r="N272" i="14" a="1"/>
  <c r="I1483" i="14" a="1"/>
  <c r="J997" i="14" a="1"/>
  <c r="I1728" i="14" a="1"/>
  <c r="M1946" i="14" a="1"/>
  <c r="M1372" i="14" a="1"/>
  <c r="D353" i="14" a="1"/>
  <c r="M1349" i="14" a="1"/>
  <c r="O654" i="14" a="1"/>
  <c r="M1060" i="14" a="1"/>
  <c r="M1109" i="14" a="1"/>
  <c r="J431" i="14" a="1"/>
  <c r="K1907" i="14" a="1"/>
  <c r="B938" i="14" a="1"/>
  <c r="F709" i="14" a="1"/>
  <c r="K308" i="14" a="1"/>
  <c r="L560" i="14" a="1"/>
  <c r="J1783" i="14" a="1"/>
  <c r="C662" i="14" a="1"/>
  <c r="L1167" i="14" a="1"/>
  <c r="J1869" i="14" a="1"/>
  <c r="M819" i="14" a="1"/>
  <c r="N1852" i="14" a="1"/>
  <c r="I512" i="14" a="1"/>
  <c r="F260" i="14" a="1"/>
  <c r="G1964" i="14" a="1"/>
  <c r="M1143" i="14" a="1"/>
  <c r="G278" i="14" a="1"/>
  <c r="D1136" i="14" a="1"/>
  <c r="I1702" i="14" a="1"/>
  <c r="F1830" i="14" a="1"/>
  <c r="E44" i="14" a="1"/>
  <c r="N402" i="14" a="1"/>
  <c r="G1539" i="14" a="1"/>
  <c r="D687" i="14" a="1"/>
  <c r="M2" i="13" a="1"/>
  <c r="H852" i="14" a="1"/>
  <c r="L1257" i="14" a="1"/>
  <c r="D1320" i="14" a="1"/>
  <c r="D87" i="14" a="1"/>
  <c r="B349" i="14" a="1"/>
  <c r="J1227" i="14" a="1"/>
  <c r="H872" i="14" a="1"/>
  <c r="I1880" i="14" a="1"/>
  <c r="B483" i="14" a="1"/>
  <c r="C985" i="14" a="1"/>
  <c r="O277" i="14" a="1"/>
  <c r="K333" i="14" a="1"/>
  <c r="O588" i="14" a="1"/>
  <c r="A869" i="14" a="1"/>
  <c r="D1498" i="14" a="1"/>
  <c r="N17" i="14" a="1"/>
  <c r="F1264" i="14" a="1"/>
  <c r="D271" i="14" a="1"/>
  <c r="G17" i="14" a="1"/>
  <c r="I1920" i="14" a="1"/>
  <c r="D1546" i="14" a="1"/>
  <c r="L1532" i="14" a="1"/>
  <c r="O1297" i="14" a="1"/>
  <c r="C237" i="14" a="1"/>
  <c r="A1715" i="14" a="1"/>
  <c r="E1704" i="14" a="1"/>
  <c r="G660" i="14" a="1"/>
  <c r="H1341" i="14" a="1"/>
  <c r="H1532" i="14" a="1"/>
  <c r="J1317" i="14" a="1"/>
  <c r="K1595" i="14" a="1"/>
  <c r="M273" i="14" a="1"/>
  <c r="N833" i="14" a="1"/>
  <c r="H1274" i="14" a="1"/>
  <c r="B1201" i="14" a="1"/>
  <c r="C233" i="14" a="1"/>
  <c r="B1602" i="14" a="1"/>
  <c r="K770" i="14" a="1"/>
  <c r="J310" i="14" a="1"/>
  <c r="N304" i="14" a="1"/>
  <c r="B1778" i="14" a="1"/>
  <c r="H1884" i="14" a="1"/>
  <c r="F1242" i="14" a="1"/>
  <c r="O1544" i="14" a="1"/>
  <c r="O489" i="14" a="1"/>
  <c r="I36" i="14" a="1"/>
  <c r="N961" i="14" a="1"/>
  <c r="N1550" i="14" a="1"/>
  <c r="K1210" i="14" a="1"/>
  <c r="C1149" i="14" a="1"/>
  <c r="K1128" i="14" a="1"/>
  <c r="C767" i="14" a="1"/>
  <c r="E71" i="14" a="1"/>
  <c r="B1488" i="14" a="1"/>
  <c r="J239" i="14" a="1"/>
  <c r="H1267" i="14" a="1"/>
  <c r="L1294" i="14" a="1"/>
  <c r="A1165" i="14" a="1"/>
  <c r="I1208" i="14" a="1"/>
  <c r="F1021" i="14" a="1"/>
  <c r="A1121" i="14" a="1"/>
  <c r="A1409" i="14" a="1"/>
  <c r="I1341" i="14" a="1"/>
  <c r="O371" i="14" a="1"/>
  <c r="A1558" i="14" a="1"/>
  <c r="L710" i="14" a="1"/>
  <c r="F297" i="14" a="1"/>
  <c r="H543" i="14" a="1"/>
  <c r="I536" i="14" a="1"/>
  <c r="K618" i="14" a="1"/>
  <c r="K730" i="14" a="1"/>
  <c r="N645" i="14" a="1"/>
  <c r="L1262" i="14" a="1"/>
  <c r="N1042" i="14" a="1"/>
  <c r="G1669" i="14" a="1"/>
  <c r="G1941" i="14" a="1"/>
  <c r="I148" i="14" a="1"/>
  <c r="G1950" i="14" a="1"/>
  <c r="K991" i="14" a="1"/>
  <c r="K1186" i="14" a="1"/>
  <c r="C1378" i="14" a="1"/>
  <c r="C261" i="14" a="1"/>
  <c r="I426" i="14" a="1"/>
  <c r="K358" i="14" a="1"/>
  <c r="O1224" i="14" a="1"/>
  <c r="C1817" i="14" a="1"/>
  <c r="N3" i="14" a="1"/>
  <c r="K180" i="14" a="1"/>
  <c r="J1368" i="14" a="1"/>
  <c r="M162" i="14" a="1"/>
  <c r="N1146" i="14" a="1"/>
  <c r="C1838" i="14" a="1"/>
  <c r="M667" i="14" a="1"/>
  <c r="H1767" i="14" a="1"/>
  <c r="D1905" i="14" a="1"/>
  <c r="F394" i="14" a="1"/>
  <c r="F1492" i="14" a="1"/>
  <c r="K1824" i="14" a="1"/>
  <c r="I534" i="14" a="1"/>
  <c r="D317" i="14" a="1"/>
  <c r="H479" i="14" a="1"/>
  <c r="B116" i="14" a="1"/>
  <c r="N900" i="14" a="1"/>
  <c r="D1481" i="14" a="1"/>
  <c r="D626" i="14" a="1"/>
  <c r="A290" i="14" a="1"/>
  <c r="K411" i="14" a="1"/>
  <c r="L1611" i="14" a="1"/>
  <c r="K1021" i="14" a="1"/>
  <c r="K1662" i="14" a="1"/>
  <c r="I365" i="14" a="1"/>
  <c r="O969" i="14" a="1"/>
  <c r="N435" i="14" a="1"/>
  <c r="L811" i="14" a="1"/>
  <c r="G1540" i="14" a="1"/>
  <c r="G1853" i="14" a="1"/>
  <c r="O1207" i="14" a="1"/>
  <c r="C770" i="14" a="1"/>
  <c r="A845" i="14" a="1"/>
  <c r="K481" i="14" a="1"/>
  <c r="L1320" i="14" a="1"/>
  <c r="E378" i="14" a="1"/>
  <c r="O461" i="14" a="1"/>
  <c r="B1553" i="14" a="1"/>
  <c r="O1870" i="14" a="1"/>
  <c r="F1239" i="14" a="1"/>
  <c r="L1417" i="14" a="1"/>
  <c r="C1737" i="14" a="1"/>
  <c r="D1692" i="14" a="1"/>
  <c r="J463" i="14" a="1"/>
  <c r="G1948" i="14" a="1"/>
  <c r="O641" i="14" a="1"/>
  <c r="K1683" i="14" a="1"/>
  <c r="N1962" i="14" a="1"/>
  <c r="E1189" i="14" a="1"/>
  <c r="E200" i="14" a="1"/>
  <c r="C1411" i="14" a="1"/>
  <c r="I1246" i="14" a="1"/>
  <c r="I1372" i="14" a="1"/>
  <c r="O637" i="14" a="1"/>
  <c r="I1211" i="14" a="1"/>
  <c r="N1086" i="14" a="1"/>
  <c r="L1839" i="14" a="1"/>
  <c r="G1186" i="14" a="1"/>
  <c r="B1582" i="14" a="1"/>
  <c r="L230" i="14" a="1"/>
  <c r="M234" i="14" a="1"/>
  <c r="D311" i="14" a="1"/>
  <c r="J768" i="14" a="1"/>
  <c r="M1721" i="14" a="1"/>
  <c r="O1392" i="14" a="1"/>
  <c r="M102" i="14" a="1"/>
  <c r="L1112" i="14" a="1"/>
  <c r="K233" i="14" a="1"/>
  <c r="G1928" i="14" a="1"/>
  <c r="J1346" i="14" a="1"/>
  <c r="K58" i="14" a="1"/>
  <c r="C1043" i="14" a="1"/>
  <c r="B45" i="14" a="1"/>
  <c r="M251" i="14" a="1"/>
  <c r="G1111" i="14" a="1"/>
  <c r="H243" i="14" a="1"/>
  <c r="N1333" i="14" a="1"/>
  <c r="K1163" i="14" a="1"/>
  <c r="B1954" i="14" a="1"/>
  <c r="F1780" i="14" a="1"/>
  <c r="K697" i="14" a="1"/>
  <c r="I235" i="14" a="1"/>
  <c r="K1187" i="14" a="1"/>
  <c r="D905" i="14" a="1"/>
  <c r="G910" i="14" a="1"/>
  <c r="G1952" i="14" a="1"/>
  <c r="J1589" i="14" a="1"/>
  <c r="G419" i="14" a="1"/>
  <c r="D453" i="14" a="1"/>
  <c r="F1521" i="14" a="1"/>
  <c r="L1020" i="14" a="1"/>
  <c r="I477" i="14" a="1"/>
  <c r="E940" i="14" a="1"/>
  <c r="O1839" i="14" a="1"/>
  <c r="A1157" i="14" a="1"/>
  <c r="D114" i="14" a="1"/>
  <c r="I1338" i="14" a="1"/>
  <c r="B751" i="14" a="1"/>
  <c r="D731" i="14" a="1"/>
  <c r="F1020" i="14" a="1"/>
  <c r="B809" i="14" a="1"/>
  <c r="M1795" i="14" a="1"/>
  <c r="D310" i="14" a="1"/>
  <c r="L1364" i="14" a="1"/>
  <c r="C1919" i="14" a="1"/>
  <c r="A890" i="14" a="1"/>
  <c r="J1463" i="14" a="1"/>
  <c r="J1001" i="14" a="1"/>
  <c r="O263" i="14" a="1"/>
  <c r="M189" i="14" a="1"/>
  <c r="L1971" i="14" a="1"/>
  <c r="M1361" i="14" a="1"/>
  <c r="L421" i="14" a="1"/>
  <c r="D897" i="14" a="1"/>
  <c r="L1904" i="14" a="1"/>
  <c r="M1848" i="14" a="1"/>
  <c r="I1508" i="14" a="1"/>
  <c r="E994" i="14" a="1"/>
  <c r="L1451" i="14" a="1"/>
  <c r="G984" i="14" a="1"/>
  <c r="O1523" i="14" a="1"/>
  <c r="F1410" i="14" a="1"/>
  <c r="M909" i="14" a="1"/>
  <c r="O1364" i="14" a="1"/>
  <c r="C1883" i="14" a="1"/>
  <c r="I1701" i="14" a="1"/>
  <c r="L655" i="14" a="1"/>
  <c r="L1727" i="14" a="1"/>
  <c r="I1954" i="14" a="1"/>
  <c r="F1285" i="14" a="1"/>
  <c r="A588" i="14" a="1"/>
  <c r="H1303" i="14" a="1"/>
  <c r="G261" i="14" a="1"/>
  <c r="L412" i="14" a="1"/>
  <c r="B1384" i="14" a="1"/>
  <c r="F1582" i="14" a="1"/>
  <c r="K557" i="14" a="1"/>
  <c r="I575" i="14" a="1"/>
  <c r="I318" i="14" a="1"/>
  <c r="J1624" i="14" a="1"/>
  <c r="L132" i="14" a="1"/>
  <c r="M278" i="14" a="1"/>
  <c r="M754" i="14" a="1"/>
  <c r="L806" i="14" a="1"/>
  <c r="A1447" i="14" a="1"/>
  <c r="H96" i="14" a="1"/>
  <c r="N176" i="14" a="1"/>
  <c r="K679" i="14" a="1"/>
  <c r="I832" i="14" a="1"/>
  <c r="H378" i="14" a="1"/>
  <c r="O8" i="14" a="1"/>
  <c r="E1306" i="14" a="1"/>
  <c r="M1993" i="14" a="1"/>
  <c r="D1373" i="14" a="1"/>
  <c r="E1052" i="14" a="1"/>
  <c r="I14" i="14" a="1"/>
  <c r="H276" i="14" a="1"/>
  <c r="H1096" i="14" a="1"/>
  <c r="L987" i="14" a="1"/>
  <c r="I1500" i="14" a="1"/>
  <c r="M1300" i="14" a="1"/>
  <c r="H1839" i="14" a="1"/>
  <c r="K311" i="14" a="1"/>
  <c r="I164" i="14" a="1"/>
  <c r="G299" i="14" a="1"/>
  <c r="G1385" i="14" a="1"/>
  <c r="A477" i="14" a="1"/>
  <c r="F1073" i="14" a="1"/>
  <c r="N715" i="14" a="1"/>
  <c r="D93" i="14" a="1"/>
  <c r="M559" i="14" a="1"/>
  <c r="J1188" i="14" a="1"/>
  <c r="G263" i="14" a="1"/>
  <c r="K846" i="14" a="1"/>
  <c r="G450" i="14" a="1"/>
  <c r="O809" i="14" a="1"/>
  <c r="H95" i="14" a="1"/>
  <c r="E1568" i="14" a="1"/>
  <c r="O1537" i="14" a="1"/>
  <c r="M274" i="14" a="1"/>
  <c r="O1874" i="14" a="1"/>
  <c r="K1541" i="14" a="1"/>
  <c r="J296" i="14" a="1"/>
  <c r="D327" i="14" a="1"/>
  <c r="H1050" i="14" a="1"/>
  <c r="H306" i="14" a="1"/>
  <c r="K1583" i="14" a="1"/>
  <c r="J1539" i="14" a="1"/>
  <c r="G1821" i="14" a="1"/>
  <c r="B1743" i="14" a="1"/>
  <c r="L1814" i="14" a="1"/>
  <c r="N541" i="14" a="1"/>
  <c r="K498" i="14" a="1"/>
  <c r="F481" i="14" a="1"/>
  <c r="A1554" i="14" a="1"/>
  <c r="M188" i="14" a="1"/>
  <c r="D1690" i="14" a="1"/>
  <c r="E161" i="14" a="1"/>
  <c r="E538" i="14" a="1"/>
  <c r="K1514" i="14" a="1"/>
  <c r="I971" i="14" a="1"/>
  <c r="D29" i="14" a="1"/>
  <c r="J122" i="14" a="1"/>
  <c r="J1974" i="14" a="1"/>
  <c r="C326" i="14" a="1"/>
  <c r="N1238" i="14" a="1"/>
  <c r="F865" i="14" a="1"/>
  <c r="K110" i="14" a="1"/>
  <c r="G525" i="14" a="1"/>
  <c r="B1871" i="14" a="1"/>
  <c r="N1742" i="14" a="1"/>
  <c r="G1496" i="14" a="1"/>
  <c r="H796" i="14" a="1"/>
  <c r="N947" i="14" a="1"/>
  <c r="O528" i="14" a="1"/>
  <c r="N1577" i="14" a="1"/>
  <c r="C441" i="14" a="1"/>
  <c r="J529" i="14" a="1"/>
  <c r="M393" i="14" a="1"/>
  <c r="C30" i="14" a="1"/>
  <c r="M262" i="14" a="1"/>
  <c r="I427" i="14" a="1"/>
  <c r="K1814" i="14" a="1"/>
  <c r="N1937" i="14" a="1"/>
  <c r="H1958" i="14" a="1"/>
  <c r="M1238" i="14" a="1"/>
  <c r="D1658" i="14" a="1"/>
  <c r="I1772" i="14" a="1"/>
  <c r="E1715" i="14" a="1"/>
  <c r="E115" i="14" a="1"/>
  <c r="K469" i="14" a="1"/>
  <c r="G32" i="14" a="1"/>
  <c r="J1659" i="14" a="1"/>
  <c r="E475" i="14" a="1"/>
  <c r="I478" i="14" a="1"/>
  <c r="A1477" i="14" a="1"/>
  <c r="A1088" i="14" a="1"/>
  <c r="G546" i="14" a="1"/>
  <c r="G1966" i="14" a="1"/>
  <c r="H27" i="14" a="1"/>
  <c r="N1769" i="14" a="1"/>
  <c r="N531" i="14" a="1"/>
  <c r="I795" i="14" a="1"/>
  <c r="G1052" i="14" a="1"/>
  <c r="M1061" i="14" a="1"/>
  <c r="K1682" i="14" a="1"/>
  <c r="H1579" i="14" a="1"/>
  <c r="I87" i="14" a="1"/>
  <c r="N453" i="14" a="1"/>
  <c r="O1780" i="14" a="1"/>
  <c r="B1600" i="14" a="1"/>
  <c r="N1604" i="14" a="1"/>
  <c r="E1747" i="14" a="1"/>
  <c r="F1793" i="14" a="1"/>
  <c r="K970" i="14" a="1"/>
  <c r="D682" i="14" a="1"/>
  <c r="J1072" i="14" a="1"/>
  <c r="D222" i="14" a="1"/>
  <c r="E589" i="14" a="1"/>
  <c r="J1631" i="14" a="1"/>
  <c r="N1090" i="14" a="1"/>
  <c r="H1390" i="14" a="1"/>
  <c r="K301" i="14" a="1"/>
  <c r="K148" i="14" a="1"/>
  <c r="F1089" i="14" a="1"/>
  <c r="D924" i="14" a="1"/>
  <c r="A1230" i="14" a="1"/>
  <c r="N312" i="14" a="1"/>
  <c r="N860" i="14" a="1"/>
  <c r="N1486" i="14" a="1"/>
  <c r="M1688" i="14" a="1"/>
  <c r="G909" i="14" a="1"/>
  <c r="J1949" i="14" a="1"/>
  <c r="A171" i="14" a="1"/>
  <c r="M1052" i="14" a="1"/>
  <c r="L261" i="14" a="1"/>
  <c r="B220" i="14" a="1"/>
  <c r="C12" i="14" a="1"/>
  <c r="K191" i="14" a="1"/>
  <c r="I101" i="14" a="1"/>
  <c r="H1592" i="14" a="1"/>
  <c r="E189" i="14" a="1"/>
  <c r="E705" i="14" a="1"/>
  <c r="M654" i="14" a="1"/>
  <c r="G1007" i="14" a="1"/>
  <c r="A260" i="14" a="1"/>
  <c r="M1048" i="14" a="1"/>
  <c r="E1073" i="14" a="1"/>
  <c r="G1353" i="14" a="1"/>
  <c r="I716" i="14" a="1"/>
  <c r="H811" i="14" a="1"/>
  <c r="H443" i="14" a="1"/>
  <c r="M1966" i="14" a="1"/>
  <c r="C758" i="14" a="1"/>
  <c r="B1061" i="14" a="1"/>
  <c r="G750" i="14" a="1"/>
  <c r="O1890" i="14" a="1"/>
  <c r="L1440" i="14" a="1"/>
  <c r="F1649" i="14" a="1"/>
  <c r="G1550" i="14" a="1"/>
  <c r="J744" i="14" a="1"/>
  <c r="H1985" i="14" a="1"/>
  <c r="L365" i="14" a="1"/>
  <c r="B909" i="14" a="1"/>
  <c r="I1179" i="14" a="1"/>
  <c r="D1357" i="14" a="1"/>
  <c r="E1692" i="14" a="1"/>
  <c r="H367" i="14" a="1"/>
  <c r="G1756" i="14" a="1"/>
  <c r="F738" i="14" a="1"/>
  <c r="I1994" i="14" a="1"/>
  <c r="J1520" i="14" a="1"/>
  <c r="H198" i="14" a="1"/>
  <c r="J961" i="14" a="1"/>
  <c r="L367" i="14" a="1"/>
  <c r="J97" i="14" a="1"/>
  <c r="K60" i="14" a="1"/>
  <c r="G522" i="14" a="1"/>
  <c r="F677" i="14" a="1"/>
  <c r="B1538" i="14" a="1"/>
  <c r="O880" i="14" a="1"/>
  <c r="J518" i="14" a="1"/>
  <c r="A1738" i="14" a="1"/>
  <c r="L1601" i="14" a="1"/>
  <c r="F1111" i="14" a="1"/>
  <c r="K420" i="14" a="1"/>
  <c r="I1637" i="14" a="1"/>
  <c r="F1594" i="14" a="1"/>
  <c r="K1065" i="14" a="1"/>
  <c r="J799" i="14" a="1"/>
  <c r="I1519" i="14" a="1"/>
  <c r="K1538" i="14" a="1"/>
  <c r="N171" i="14" a="1"/>
  <c r="J1487" i="14" a="1"/>
  <c r="C759" i="14" a="1"/>
  <c r="K1701" i="14" a="1"/>
  <c r="F193" i="14" a="1"/>
  <c r="K943" i="14" a="1"/>
  <c r="M665" i="14" a="1"/>
  <c r="O120" i="14" a="1"/>
  <c r="N413" i="14" a="1"/>
  <c r="A577" i="14" a="1"/>
  <c r="N214" i="14" a="1"/>
  <c r="F1569" i="14" a="1"/>
  <c r="B1768" i="14" a="1"/>
  <c r="K671" i="14" a="1"/>
  <c r="A1695" i="14" a="1"/>
  <c r="K21" i="14" a="1"/>
  <c r="C1361" i="14" a="1"/>
  <c r="I1433" i="14" a="1"/>
  <c r="E1488" i="14" a="1"/>
  <c r="A1047" i="14" a="1"/>
  <c r="F1726" i="14" a="1"/>
  <c r="M1288" i="14" a="1"/>
  <c r="I1284" i="14" a="1"/>
  <c r="L638" i="14" a="1"/>
  <c r="L1792" i="14" a="1"/>
  <c r="K861" i="14" a="1"/>
  <c r="D744" i="14" a="1"/>
  <c r="J43" i="14" a="1"/>
  <c r="F488" i="14" a="1"/>
  <c r="L86" i="14" a="1"/>
  <c r="M1377" i="14" a="1"/>
  <c r="F1054" i="14" a="1"/>
  <c r="M136" i="14" a="1"/>
  <c r="E1384" i="14" a="1"/>
  <c r="H1562" i="14" a="1"/>
  <c r="L92" i="14" a="1"/>
  <c r="I1953" i="14" a="1"/>
  <c r="M1355" i="14" a="1"/>
  <c r="B1616" i="14" a="1"/>
  <c r="L1698" i="14" a="1"/>
  <c r="M1363" i="14" a="1"/>
  <c r="K1106" i="14" a="1"/>
  <c r="A700" i="14" a="1"/>
  <c r="K834" i="14" a="1"/>
  <c r="G1471" i="14" a="1"/>
  <c r="J390" i="14" a="1"/>
  <c r="G638" i="14" a="1"/>
  <c r="O905" i="14" a="1"/>
  <c r="D919" i="14" a="1"/>
  <c r="K988" i="14" a="1"/>
  <c r="M1104" i="14" a="1"/>
  <c r="N108" i="14" a="1"/>
  <c r="E1012" i="14" a="1"/>
  <c r="F654" i="14" a="1"/>
  <c r="B1321" i="14" a="1"/>
  <c r="F1865" i="14" a="1"/>
  <c r="J1504" i="14" a="1"/>
  <c r="K904" i="14" a="1"/>
  <c r="G1849" i="14" a="1"/>
  <c r="F1283" i="14" a="1"/>
  <c r="F347" i="14" a="1"/>
  <c r="J144" i="14" a="1"/>
  <c r="C1563" i="14" a="1"/>
  <c r="N1543" i="14" a="1"/>
  <c r="K629" i="14" a="1"/>
  <c r="O1951" i="14" a="1"/>
  <c r="E476" i="14" a="1"/>
  <c r="A37" i="14" a="1"/>
  <c r="L1408" i="14" a="1"/>
  <c r="I191" i="14" a="1"/>
  <c r="L539" i="14" a="1"/>
  <c r="C510" i="14" a="1"/>
  <c r="L449" i="14" a="1"/>
  <c r="B1510" i="14" a="1"/>
  <c r="E752" i="14" a="1"/>
  <c r="E177" i="14" a="1"/>
  <c r="H1170" i="14" a="1"/>
  <c r="C1051" i="14" a="1"/>
  <c r="I386" i="14" a="1"/>
  <c r="M1216" i="14" a="1"/>
  <c r="M573" i="14" a="1"/>
  <c r="B314" i="14" a="1"/>
  <c r="B652" i="14" a="1"/>
  <c r="A761" i="14" a="1"/>
  <c r="C593" i="14" a="1"/>
  <c r="A1023" i="14" a="1"/>
  <c r="O893" i="14" a="1"/>
  <c r="O342" i="14" a="1"/>
  <c r="E1404" i="14" a="1"/>
  <c r="I468" i="14" a="1"/>
  <c r="F1049" i="14" a="1"/>
  <c r="A223" i="14" a="1"/>
  <c r="L1482" i="14" a="1"/>
  <c r="K495" i="14" a="1"/>
  <c r="F1278" i="14" a="1"/>
  <c r="F1826" i="14" a="1"/>
  <c r="A1271" i="14" a="1"/>
  <c r="F1116" i="14" a="1"/>
  <c r="F284" i="14" a="1"/>
  <c r="I1083" i="14" a="1"/>
  <c r="AF2" i="13" a="1"/>
  <c r="E1071" i="14" a="1"/>
  <c r="N1665" i="14" a="1"/>
  <c r="C706" i="14" a="1"/>
  <c r="L1847" i="14" a="1"/>
  <c r="A336" i="14" a="1"/>
  <c r="O189" i="14" a="1"/>
  <c r="J1491" i="14" a="1"/>
  <c r="B1342" i="14" a="1"/>
  <c r="N1375" i="14" a="1"/>
  <c r="M1542" i="14" a="1"/>
  <c r="J1157" i="14" a="1"/>
  <c r="G267" i="14" a="1"/>
  <c r="H270" i="14" a="1"/>
  <c r="N945" i="14" a="1"/>
  <c r="L1488" i="14" a="1"/>
  <c r="H636" i="14" a="1"/>
  <c r="A264" i="14" a="1"/>
  <c r="B149" i="14" a="1"/>
  <c r="H1278" i="14" a="1"/>
  <c r="N20" i="14" a="1"/>
  <c r="E1908" i="14" a="1"/>
  <c r="M681" i="14" a="1"/>
  <c r="A1117" i="14" a="1"/>
  <c r="L1495" i="14" a="1"/>
  <c r="O44" i="14" a="1"/>
  <c r="N373" i="14" a="1"/>
  <c r="I1613" i="14" a="1"/>
  <c r="J1835" i="14" a="1"/>
  <c r="G1289" i="14" a="1"/>
  <c r="D1211" i="14" a="1"/>
  <c r="L1821" i="14" a="1"/>
  <c r="N1820" i="14" a="1"/>
  <c r="H733" i="14" a="1"/>
  <c r="N927" i="14" a="1"/>
  <c r="D1805" i="14" a="1"/>
  <c r="O962" i="14" a="1"/>
  <c r="B1561" i="14" a="1"/>
  <c r="B1113" i="14" a="1"/>
  <c r="L1080" i="14" a="1"/>
  <c r="J1652" i="14" a="1"/>
  <c r="N1562" i="14" a="1"/>
  <c r="N611" i="14" a="1"/>
  <c r="L1716" i="14" a="1"/>
  <c r="F327" i="14" a="1"/>
  <c r="H1146" i="14" a="1"/>
  <c r="C1641" i="14" a="1"/>
  <c r="M1328" i="14" a="1"/>
  <c r="F1092" i="14" a="1"/>
  <c r="K722" i="14" a="1"/>
  <c r="F381" i="14" a="1"/>
  <c r="N524" i="14" a="1"/>
  <c r="K1101" i="14" a="1"/>
  <c r="M1758" i="14" a="1"/>
  <c r="E958" i="14" a="1"/>
  <c r="L273" i="14" a="1"/>
  <c r="C1520" i="14" a="1"/>
  <c r="F749" i="14" a="1"/>
  <c r="G1882" i="14" a="1"/>
  <c r="I1724" i="14" a="1"/>
  <c r="J1468" i="14" a="1"/>
  <c r="B945" i="14" a="1"/>
  <c r="E1654" i="14" a="1"/>
  <c r="M1640" i="14" a="1"/>
  <c r="L24" i="14" a="1"/>
  <c r="I1514" i="14" a="1"/>
  <c r="O829" i="14" a="1"/>
  <c r="M349" i="14" a="1"/>
  <c r="I568" i="14" a="1"/>
  <c r="D1560" i="14" a="1"/>
  <c r="I702" i="14" a="1"/>
  <c r="G1973" i="14" a="1"/>
  <c r="C1412" i="14" a="1"/>
  <c r="C807" i="14" a="1"/>
  <c r="K1476" i="14" a="1"/>
  <c r="K1034" i="14" a="1"/>
  <c r="G452" i="14" a="1"/>
  <c r="I646" i="14" a="1"/>
  <c r="C987" i="14" a="1"/>
  <c r="N1338" i="14" a="1"/>
  <c r="J521" i="14" a="1"/>
  <c r="I1892" i="14" a="1"/>
  <c r="E247" i="14" a="1"/>
  <c r="D1439" i="14" a="1"/>
  <c r="G777" i="14" a="1"/>
  <c r="I95" i="14" a="1"/>
  <c r="L1003" i="14" a="1"/>
  <c r="B925" i="14" a="1"/>
  <c r="C487" i="14" a="1"/>
  <c r="O858" i="14" a="1"/>
  <c r="E1232" i="14" a="1"/>
  <c r="E570" i="14" a="1"/>
  <c r="B403" i="14" a="1"/>
  <c r="A1980" i="14" a="1"/>
  <c r="I1466" i="14" a="1"/>
  <c r="G401" i="14" a="1"/>
  <c r="C1621" i="14" a="1"/>
  <c r="O344" i="14" a="1"/>
  <c r="G360" i="14" a="1"/>
  <c r="B435" i="14" a="1"/>
  <c r="M67" i="14" a="1"/>
  <c r="L433" i="14" a="1"/>
  <c r="E1541" i="14" a="1"/>
  <c r="C1167" i="14" a="1"/>
  <c r="O1613" i="14" a="1"/>
  <c r="L875" i="14" a="1"/>
  <c r="A900" i="14" a="1"/>
  <c r="L1852" i="14" a="1"/>
  <c r="A895" i="14" a="1"/>
  <c r="L982" i="14" a="1"/>
  <c r="H631" i="14" a="1"/>
  <c r="C1026" i="14" a="1"/>
  <c r="O1805" i="14" a="1"/>
  <c r="C562" i="14" a="1"/>
  <c r="J1538" i="14" a="1"/>
  <c r="H1649" i="14" a="1"/>
  <c r="M1821" i="14" a="1"/>
  <c r="D921" i="14" a="1"/>
  <c r="N549" i="14" a="1"/>
  <c r="M487" i="14" a="1"/>
  <c r="H650" i="14" a="1"/>
  <c r="M1344" i="14" a="1"/>
  <c r="E1297" i="14" a="1"/>
  <c r="N985" i="14" a="1"/>
  <c r="J1163" i="14" a="1"/>
  <c r="C444" i="14" a="1"/>
  <c r="N554" i="14" a="1"/>
  <c r="F544" i="14" a="1"/>
  <c r="L1083" i="14" a="1"/>
  <c r="H1496" i="14" a="1"/>
  <c r="G1555" i="14" a="1"/>
  <c r="C837" i="14" a="1"/>
  <c r="M373" i="14" a="1"/>
  <c r="A1614" i="14" a="1"/>
  <c r="C24" i="14" a="1"/>
  <c r="E1737" i="14" a="1"/>
  <c r="E1439" i="14" a="1"/>
  <c r="O1528" i="14" a="1"/>
  <c r="O463" i="14" a="1"/>
  <c r="L291" i="14" a="1"/>
  <c r="K842" i="14" a="1"/>
  <c r="H1593" i="14" a="1"/>
  <c r="K910" i="14" a="1"/>
  <c r="K1607" i="14" a="1"/>
  <c r="C1640" i="14" a="1"/>
  <c r="K1740" i="14" a="1"/>
  <c r="K606" i="14" a="1"/>
  <c r="N1469" i="14" a="1"/>
  <c r="H1462" i="14" a="1"/>
  <c r="C620" i="14" a="1"/>
  <c r="F138" i="14" a="1"/>
  <c r="B1370" i="14" a="1"/>
  <c r="F954" i="14" a="1"/>
  <c r="B1797" i="14" a="1"/>
  <c r="K611" i="14" a="1"/>
  <c r="I943" i="14" a="1"/>
  <c r="F1932" i="14" a="1"/>
  <c r="B1082" i="14" a="1"/>
  <c r="G484" i="14" a="1"/>
  <c r="M1173" i="14" a="1"/>
  <c r="F478" i="14" a="1"/>
  <c r="E427" i="14" a="1"/>
  <c r="B398" i="14" a="1"/>
  <c r="M1225" i="14" a="1"/>
  <c r="J1634" i="14" a="1"/>
  <c r="O1128" i="14" a="1"/>
  <c r="D485" i="14" a="1"/>
  <c r="F851" i="14" a="1"/>
  <c r="E203" i="14" a="1"/>
  <c r="I362" i="14" a="1"/>
  <c r="G1169" i="14" a="1"/>
  <c r="A151" i="14" a="1"/>
  <c r="H1798" i="14" a="1"/>
  <c r="L1248" i="14" a="1"/>
  <c r="E1518" i="14" a="1"/>
  <c r="C48" i="14" a="1"/>
  <c r="B838" i="14" a="1"/>
  <c r="I1656" i="14" a="1"/>
  <c r="E1358" i="14" a="1"/>
  <c r="D1922" i="14" a="1"/>
  <c r="B1877" i="14" a="1"/>
  <c r="L524" i="14" a="1"/>
  <c r="O1246" i="14" a="1"/>
  <c r="F1115" i="14" a="1"/>
  <c r="H1363" i="14" a="1"/>
  <c r="A1291" i="14" a="1"/>
  <c r="O1111" i="14" a="1"/>
  <c r="D1239" i="14" a="1"/>
  <c r="C961" i="14" a="1"/>
  <c r="K1273" i="14" a="1"/>
  <c r="B241" i="14" a="1"/>
  <c r="A1345" i="14" a="1"/>
  <c r="F1671" i="14" a="1"/>
  <c r="A1256" i="14" a="1"/>
  <c r="N1395" i="14" a="1"/>
  <c r="J1807" i="14" a="1"/>
  <c r="L343" i="14" a="1"/>
  <c r="N1516" i="14" a="1"/>
  <c r="M707" i="14" a="1"/>
  <c r="F1417" i="14" a="1"/>
  <c r="G779" i="14" a="1"/>
  <c r="B1305" i="14" a="1"/>
  <c r="K1069" i="14" a="1"/>
  <c r="B1653" i="14" a="1"/>
  <c r="I373" i="14" a="1"/>
  <c r="E1019" i="14" a="1"/>
  <c r="N751" i="14" a="1"/>
  <c r="M496" i="14" a="1"/>
  <c r="J1590" i="14" a="1"/>
  <c r="D22" i="14" a="1"/>
  <c r="E849" i="14" a="1"/>
  <c r="A1373" i="14" a="1"/>
  <c r="C1081" i="14" a="1"/>
  <c r="A1245" i="14" a="1"/>
  <c r="E712" i="14" a="1"/>
  <c r="D1981" i="14" a="1"/>
  <c r="E1379" i="14" a="1"/>
  <c r="K140" i="14" a="1"/>
  <c r="L1615" i="14" a="1"/>
  <c r="D954" i="14" a="1"/>
  <c r="A1977" i="14" a="1"/>
  <c r="C1609" i="14" a="1"/>
  <c r="H94" i="14" a="1"/>
  <c r="E1096" i="14" a="1"/>
  <c r="D312" i="14" a="1"/>
  <c r="M996" i="14" a="1"/>
  <c r="H353" i="14" a="1"/>
  <c r="C1484" i="14" a="1"/>
  <c r="N904" i="14" a="1"/>
  <c r="F1245" i="14" a="1"/>
  <c r="I1767" i="14" a="1"/>
  <c r="B934" i="14" a="1"/>
  <c r="J208" i="14" a="1"/>
  <c r="I303" i="14" a="1"/>
  <c r="O1395" i="14" a="1"/>
  <c r="B1467" i="14" a="1"/>
  <c r="B457" i="14" a="1"/>
  <c r="F1319" i="14" a="1"/>
  <c r="D1470" i="14" a="1"/>
  <c r="G191" i="14" a="1"/>
  <c r="D1089" i="14" a="1"/>
  <c r="G83" i="14" a="1"/>
  <c r="I650" i="14" a="1"/>
  <c r="B194" i="14" a="1"/>
  <c r="F1770" i="14" a="1"/>
  <c r="N195" i="14" a="1"/>
  <c r="A1997" i="14" a="1"/>
  <c r="J536" i="14" a="1"/>
  <c r="O429" i="14" a="1"/>
  <c r="D134" i="14" a="1"/>
  <c r="H943" i="14" a="1"/>
  <c r="J1252" i="14" a="1"/>
  <c r="M594" i="14" a="1"/>
  <c r="L613" i="14" a="1"/>
  <c r="B478" i="14" a="1"/>
  <c r="A6" i="14" a="1"/>
  <c r="F253" i="14" a="1"/>
  <c r="K712" i="14" a="1"/>
  <c r="M368" i="14" a="1"/>
  <c r="E1469" i="14" a="1"/>
  <c r="F1740" i="14" a="1"/>
  <c r="G700" i="14" a="1"/>
  <c r="H1910" i="14" a="1"/>
  <c r="B291" i="14" a="1"/>
  <c r="H1379" i="14" a="1"/>
  <c r="K1842" i="14" a="1"/>
  <c r="D857" i="14" a="1"/>
  <c r="K1268" i="14" a="1"/>
  <c r="N426" i="14" a="1"/>
  <c r="H3" i="14" a="1"/>
  <c r="N324" i="14" a="1"/>
  <c r="D698" i="14" a="1"/>
  <c r="E150" i="14" a="1"/>
  <c r="H1834" i="14" a="1"/>
  <c r="C132" i="14" a="1"/>
  <c r="L346" i="14" a="1"/>
  <c r="O1493" i="14" a="1"/>
  <c r="O398" i="14" a="1"/>
  <c r="A642" i="14" a="1"/>
  <c r="L158" i="14" a="1"/>
  <c r="O849" i="14" a="1"/>
  <c r="J1948" i="14" a="1"/>
  <c r="J1879" i="14" a="1"/>
  <c r="H547" i="14" a="1"/>
  <c r="G1253" i="14" a="1"/>
  <c r="F1848" i="14" a="1"/>
  <c r="G1486" i="14" a="1"/>
  <c r="B1025" i="14" a="1"/>
  <c r="G534" i="14" a="1"/>
  <c r="D561" i="14" a="1"/>
  <c r="A858" i="14" a="1"/>
  <c r="C26" i="14" a="1"/>
  <c r="A439" i="14" a="1"/>
  <c r="B133" i="14" a="1"/>
  <c r="L279" i="14" a="1"/>
  <c r="L427" i="14" a="1"/>
  <c r="D1680" i="14" a="1"/>
  <c r="N1765" i="14" a="1"/>
  <c r="H1244" i="14" a="1"/>
  <c r="C622" i="14" a="1"/>
  <c r="O1715" i="14" a="1"/>
  <c r="D786" i="14" a="1"/>
  <c r="B1514" i="14" a="1"/>
  <c r="M1797" i="14" a="1"/>
  <c r="L1266" i="14" a="1"/>
  <c r="G1234" i="14" a="1"/>
  <c r="I1465" i="14" a="1"/>
  <c r="D1521" i="14" a="1"/>
  <c r="I69" i="14" a="1"/>
  <c r="J585" i="14" a="1"/>
  <c r="J993" i="14" a="1"/>
  <c r="N1045" i="14" a="1"/>
  <c r="E770" i="14" a="1"/>
  <c r="H1093" i="14" a="1"/>
  <c r="I1692" i="14" a="1"/>
  <c r="E1929" i="14" a="1"/>
  <c r="M1650" i="14" a="1"/>
  <c r="M885" i="14" a="1"/>
  <c r="L829" i="14" a="1"/>
  <c r="K1045" i="14" a="1"/>
  <c r="K1478" i="14" a="1"/>
  <c r="E1451" i="14" a="1"/>
  <c r="A688" i="14" a="1"/>
  <c r="C1519" i="14" a="1"/>
  <c r="J1815" i="14" a="1"/>
  <c r="F1270" i="14" a="1"/>
  <c r="C1495" i="14" a="1"/>
  <c r="G1174" i="14" a="1"/>
  <c r="D1809" i="14" a="1"/>
  <c r="E1547" i="14" a="1"/>
  <c r="G416" i="14" a="1"/>
  <c r="A489" i="14" a="1"/>
  <c r="O1269" i="14" a="1"/>
  <c r="I1518" i="14" a="1"/>
  <c r="K559" i="14" a="1"/>
  <c r="H1656" i="14" a="1"/>
  <c r="N1265" i="14" a="1"/>
  <c r="A1768" i="14" a="1"/>
  <c r="F1293" i="14" a="1"/>
  <c r="G1110" i="14" a="1"/>
  <c r="H492" i="14" a="1"/>
  <c r="L190" i="14" a="1"/>
  <c r="J14" i="14" a="1"/>
  <c r="E9" i="14" a="1"/>
  <c r="C294" i="14" a="1"/>
  <c r="C333" i="14" a="1"/>
  <c r="M863" i="14" a="1"/>
  <c r="F679" i="14" a="1"/>
  <c r="B904" i="14" a="1"/>
  <c r="J1922" i="14" a="1"/>
  <c r="C291" i="14" a="1"/>
  <c r="L1525" i="14" a="1"/>
  <c r="F811" i="14" a="1"/>
  <c r="M731" i="14" a="1"/>
  <c r="A1679" i="14" a="1"/>
  <c r="C833" i="14" a="1"/>
  <c r="O1154" i="14" a="1"/>
  <c r="H179" i="14" a="1"/>
  <c r="A324" i="14" a="1"/>
  <c r="L1106" i="14" a="1"/>
  <c r="N917" i="14" a="1"/>
  <c r="B1623" i="14" a="1"/>
  <c r="O1963" i="14" a="1"/>
  <c r="L448" i="14" a="1"/>
  <c r="O318" i="14" a="1"/>
  <c r="L571" i="14" a="1"/>
  <c r="H1137" i="14" a="1"/>
  <c r="N1850" i="14" a="1"/>
  <c r="K778" i="14" a="1"/>
  <c r="J1662" i="14" a="1"/>
  <c r="G1207" i="14" a="1"/>
  <c r="E1825" i="14" a="1"/>
  <c r="B236" i="14" a="1"/>
  <c r="O994" i="14" a="1"/>
  <c r="L586" i="14" a="1"/>
  <c r="N1032" i="14" a="1"/>
  <c r="L905" i="14" a="1"/>
  <c r="C451" i="14" a="1"/>
  <c r="F1810" i="14" a="1"/>
  <c r="H1106" i="14" a="1"/>
  <c r="I1969" i="14" a="1"/>
  <c r="F638" i="14" a="1"/>
  <c r="I1639" i="14" a="1"/>
  <c r="A806" i="14" a="1"/>
  <c r="I1266" i="14" a="1"/>
  <c r="O69" i="14" a="1"/>
  <c r="G752" i="14" a="1"/>
  <c r="I1353" i="14" a="1"/>
  <c r="G1546" i="14" a="1"/>
  <c r="A58" i="14" a="1"/>
  <c r="N1897" i="14" a="1"/>
  <c r="I474" i="14" a="1"/>
  <c r="I1106" i="14" a="1"/>
  <c r="D1587" i="14" a="1"/>
  <c r="D1487" i="14" a="1"/>
  <c r="I1356" i="14" a="1"/>
  <c r="K1717" i="14" a="1"/>
  <c r="M567" i="14" a="1"/>
  <c r="M97" i="14" a="1"/>
  <c r="E295" i="14" a="1"/>
  <c r="N1363" i="14" a="1"/>
  <c r="L615" i="14" a="1"/>
  <c r="D1792" i="14" a="1"/>
  <c r="B358" i="14" a="1"/>
  <c r="J1246" i="14" a="1"/>
  <c r="G1748" i="14" a="1"/>
  <c r="B1322" i="14" a="1"/>
  <c r="L1996" i="14" a="1"/>
  <c r="K92" i="14" a="1"/>
  <c r="O633" i="14" a="1"/>
  <c r="E1723" i="14" a="1"/>
  <c r="N884" i="14" a="1"/>
  <c r="M84" i="14" a="1"/>
  <c r="B1966" i="14" a="1"/>
  <c r="I1685" i="14" a="1"/>
  <c r="F1902" i="14" a="1"/>
  <c r="M69" i="14" a="1"/>
  <c r="D571" i="14" a="1"/>
  <c r="M916" i="14" a="1"/>
  <c r="L658" i="14" a="1"/>
  <c r="E554" i="14" a="1"/>
  <c r="K1631" i="14" a="1"/>
  <c r="H64" i="14" a="1"/>
  <c r="D1335" i="14" a="1"/>
  <c r="A1975" i="14" a="1"/>
  <c r="N292" i="14" a="1"/>
  <c r="H500" i="14" a="1"/>
  <c r="B996" i="14" a="1"/>
  <c r="K700" i="14" a="1"/>
  <c r="E155" i="14" a="1"/>
  <c r="L295" i="14" a="1"/>
  <c r="L1221" i="14" a="1"/>
  <c r="E430" i="14" a="1"/>
  <c r="D851" i="14" a="1"/>
  <c r="B1783" i="14" a="1"/>
  <c r="E1955" i="14" a="1"/>
  <c r="O1760" i="14" a="1"/>
  <c r="O821" i="14" a="1"/>
  <c r="N120" i="14" a="1"/>
  <c r="E11" i="14" a="1"/>
  <c r="A1893" i="14" a="1"/>
  <c r="L1600" i="14" a="1"/>
  <c r="C44" i="14" a="1"/>
  <c r="M192" i="14" a="1"/>
  <c r="M618" i="14" a="1"/>
  <c r="H370" i="14" a="1"/>
  <c r="I1914" i="14" a="1"/>
  <c r="E803" i="14" a="1"/>
  <c r="O19" i="14" a="1"/>
  <c r="C1754" i="14" a="1"/>
  <c r="F174" i="14" a="1"/>
  <c r="B1239" i="14" a="1"/>
  <c r="B405" i="14" a="1"/>
  <c r="M463" i="14" a="1"/>
  <c r="H201" i="14" a="1"/>
  <c r="H1640" i="14" a="1"/>
  <c r="J1076" i="14" a="1"/>
  <c r="A471" i="14" a="1"/>
  <c r="A157" i="14" a="1"/>
  <c r="N973" i="14" a="1"/>
  <c r="N1916" i="14" a="1"/>
  <c r="H1880" i="14" a="1"/>
  <c r="H449" i="14" a="1"/>
  <c r="N818" i="14" a="1"/>
  <c r="C1678" i="14" a="1"/>
  <c r="A384" i="14" a="1"/>
  <c r="I592" i="14" a="1"/>
  <c r="J241" i="14" a="1"/>
  <c r="A483" i="14" a="1"/>
  <c r="O1417" i="14" a="1"/>
  <c r="D1483" i="14" a="1"/>
  <c r="H417" i="14" a="1"/>
  <c r="M407" i="14" a="1"/>
  <c r="I1151" i="14" a="1"/>
  <c r="B568" i="14" a="1"/>
  <c r="G1021" i="14" a="1"/>
  <c r="K1301" i="14" a="1"/>
  <c r="O933" i="14" a="1"/>
  <c r="O1792" i="14" a="1"/>
  <c r="F1520" i="14" a="1"/>
  <c r="G816" i="14" a="1"/>
  <c r="I1502" i="14" a="1"/>
  <c r="C797" i="14" a="1"/>
  <c r="H1801" i="14" a="1"/>
  <c r="H236" i="14" a="1"/>
  <c r="O740" i="14" a="1"/>
  <c r="F1390" i="14" a="1"/>
  <c r="K1174" i="14" a="1"/>
  <c r="H221" i="14" a="1"/>
  <c r="F1663" i="14" a="1"/>
  <c r="M1100" i="14" a="1"/>
  <c r="M730" i="14" a="1"/>
  <c r="I1278" i="14" a="1"/>
  <c r="G683" i="14" a="1"/>
  <c r="C990" i="14" a="1"/>
  <c r="A353" i="14" a="1"/>
  <c r="J629" i="14" a="1"/>
  <c r="H1317" i="14" a="1"/>
  <c r="N1152" i="14" a="1"/>
  <c r="M1201" i="14" a="1"/>
  <c r="O249" i="14" a="1"/>
  <c r="N1132" i="14" a="1"/>
  <c r="K286" i="14" a="1"/>
  <c r="C1073" i="14" a="1"/>
  <c r="O887" i="14" a="1"/>
  <c r="A1310" i="14" a="1"/>
  <c r="F26" i="14" a="1"/>
  <c r="F298" i="14" a="1"/>
  <c r="O629" i="14" a="1"/>
  <c r="F1300" i="14" a="1"/>
  <c r="G1020" i="14" a="1"/>
  <c r="D1938" i="14" a="1"/>
  <c r="M1763" i="14" a="1"/>
  <c r="E1730" i="14" a="1"/>
  <c r="N525" i="14" a="1"/>
  <c r="M1664" i="14" a="1"/>
  <c r="L1097" i="14" a="1"/>
  <c r="A138" i="14" a="1"/>
  <c r="G1067" i="14" a="1"/>
  <c r="K302" i="14" a="1"/>
  <c r="I105" i="14" a="1"/>
  <c r="N1646" i="14" a="1"/>
  <c r="F2" i="14" a="1"/>
  <c r="F515" i="14" a="1"/>
  <c r="N220" i="14" a="1"/>
  <c r="A272" i="14" a="1"/>
  <c r="M36" i="14" a="1"/>
  <c r="H1531" i="14" a="1"/>
  <c r="K271" i="14" a="1"/>
  <c r="B1498" i="14" a="1"/>
  <c r="I1494" i="14" a="1"/>
  <c r="B1265" i="14" a="1"/>
  <c r="C1671" i="14" a="1"/>
  <c r="H1561" i="14" a="1"/>
  <c r="I920" i="14" a="1"/>
  <c r="A1330" i="14" a="1"/>
  <c r="E1508" i="14" a="1"/>
  <c r="M269" i="14" a="1"/>
  <c r="O1181" i="14" a="1"/>
  <c r="B428" i="14" a="1"/>
  <c r="D633" i="14" a="1"/>
  <c r="L1565" i="14" a="1"/>
  <c r="H386" i="14" a="1"/>
  <c r="J1334" i="14" a="1"/>
  <c r="D462" i="14" a="1"/>
  <c r="N188" i="14" a="1"/>
  <c r="O36" i="14" a="1"/>
  <c r="O595" i="14" a="1"/>
  <c r="B1725" i="14" a="1"/>
  <c r="B1929" i="14" a="1"/>
  <c r="G1145" i="14" a="1"/>
  <c r="M1725" i="14" a="1"/>
  <c r="K122" i="14" a="1"/>
  <c r="F997" i="14" a="1"/>
  <c r="N129" i="14" a="1"/>
  <c r="H1446" i="14" a="1"/>
  <c r="I72" i="14" a="1"/>
  <c r="B508" i="14" a="1"/>
  <c r="K1877" i="14" a="1"/>
  <c r="I537" i="14" a="1"/>
  <c r="C1543" i="14" a="1"/>
  <c r="C308" i="14" a="1"/>
  <c r="I438" i="14" a="1"/>
  <c r="F524" i="14" a="1"/>
  <c r="O556" i="14" a="1"/>
  <c r="L197" i="14" a="1"/>
  <c r="A1266" i="14" a="1"/>
  <c r="M315" i="14" a="1"/>
  <c r="N151" i="14" a="1"/>
  <c r="I1096" i="14" a="1"/>
  <c r="F713" i="14" a="1"/>
  <c r="H1862" i="14" a="1"/>
  <c r="E74" i="14" a="1"/>
  <c r="D382" i="14" a="1"/>
  <c r="N1782" i="14" a="1"/>
  <c r="D1876" i="14" a="1"/>
  <c r="J1276" i="14" a="1"/>
  <c r="C1000" i="14" a="1"/>
  <c r="H893" i="14" a="1"/>
  <c r="F695" i="14" a="1"/>
  <c r="J1428" i="14" a="1"/>
  <c r="K953" i="14" a="1"/>
  <c r="B872" i="14" a="1"/>
  <c r="G656" i="14" a="1"/>
  <c r="H785" i="14" a="1"/>
  <c r="L206" i="14" a="1"/>
  <c r="M709" i="14" a="1"/>
  <c r="I857" i="14" a="1"/>
  <c r="O623" i="14" a="1"/>
  <c r="I1171" i="14" a="1"/>
  <c r="I1905" i="14" a="1"/>
  <c r="H1554" i="14" a="1"/>
  <c r="D531" i="14" a="1"/>
  <c r="G1653" i="14" a="1"/>
  <c r="F1533" i="14" a="1"/>
  <c r="H110" i="14" a="1"/>
  <c r="I21" i="14" a="1"/>
  <c r="K1404" i="14" a="1"/>
  <c r="G1625" i="14" a="1"/>
  <c r="O1659" i="14" a="1"/>
  <c r="H1261" i="14" a="1"/>
  <c r="N1050" i="14" a="1"/>
  <c r="I1224" i="14" a="1"/>
  <c r="M802" i="14" a="1"/>
  <c r="L224" i="14" a="1"/>
  <c r="K215" i="14" a="1"/>
  <c r="N153" i="14" a="1"/>
  <c r="F1461" i="14" a="1"/>
  <c r="M647" i="14" a="1"/>
  <c r="I677" i="14" a="1"/>
  <c r="I841" i="14" a="1"/>
  <c r="I490" i="14" a="1"/>
  <c r="C382" i="14" a="1"/>
  <c r="J1462" i="14" a="1"/>
  <c r="F993" i="14" a="1"/>
  <c r="C1284" i="14" a="1"/>
  <c r="G381" i="14" a="1"/>
  <c r="A150" i="14" a="1"/>
  <c r="M1593" i="14" a="1"/>
  <c r="I1088" i="14" a="1"/>
  <c r="D1346" i="14" a="1"/>
  <c r="N1393" i="14" a="1"/>
  <c r="K1569" i="14" a="1"/>
  <c r="B1684" i="14" a="1"/>
  <c r="J1130" i="14" a="1"/>
  <c r="B170" i="14" a="1"/>
  <c r="I60" i="14" a="1"/>
  <c r="G721" i="14" a="1"/>
  <c r="M91" i="14" a="1"/>
  <c r="N1610" i="14" a="1"/>
  <c r="I453" i="14" a="1"/>
  <c r="D1295" i="14" a="1"/>
  <c r="H1448" i="14" a="1"/>
  <c r="A434" i="14" a="1"/>
  <c r="K1535" i="14" a="1"/>
  <c r="J589" i="14" a="1"/>
  <c r="L962" i="14" a="1"/>
  <c r="L978" i="14" a="1"/>
  <c r="N438" i="14" a="1"/>
  <c r="K1097" i="14" a="1"/>
  <c r="G1393" i="14" a="1"/>
  <c r="D399" i="14" a="1"/>
  <c r="A1297" i="14" a="1"/>
  <c r="K543" i="14" a="1"/>
  <c r="D1420" i="14" a="1"/>
  <c r="C596" i="14" a="1"/>
  <c r="A250" i="14" a="1"/>
  <c r="L1702" i="14" a="1"/>
  <c r="G1536" i="14" a="1"/>
  <c r="C1111" i="14" a="1"/>
  <c r="O1942" i="14" a="1"/>
  <c r="E1419" i="14" a="1"/>
  <c r="D1058" i="14" a="1"/>
  <c r="C28" i="14" a="1"/>
  <c r="O291" i="14" a="1"/>
  <c r="D193" i="14" a="1"/>
  <c r="H1305" i="14" a="1"/>
  <c r="O1337" i="14" a="1"/>
  <c r="G832" i="14" a="1"/>
  <c r="L1362" i="14" a="1"/>
  <c r="L493" i="14" a="1"/>
  <c r="C899" i="14" a="1"/>
  <c r="F1641" i="14" a="1"/>
  <c r="K36" i="14" a="1"/>
  <c r="B38" i="14" a="1"/>
  <c r="F1997" i="14" a="1"/>
  <c r="J854" i="14" a="1"/>
  <c r="L1121" i="14" a="1"/>
  <c r="C507" i="14" a="1"/>
  <c r="N223" i="14" a="1"/>
  <c r="M743" i="14" a="1"/>
  <c r="N1578" i="14" a="1"/>
  <c r="G1296" i="14" a="1"/>
  <c r="I529" i="14" a="1"/>
  <c r="K654" i="14" a="1"/>
  <c r="E490" i="14" a="1"/>
  <c r="M1527" i="14" a="1"/>
  <c r="E52" i="14" a="1"/>
  <c r="I1020" i="14" a="1"/>
  <c r="H1703" i="14" a="1"/>
  <c r="L1428" i="14" a="1"/>
  <c r="E688" i="14" a="1"/>
  <c r="E1608" i="14" a="1"/>
  <c r="L1252" i="14" a="1"/>
  <c r="L257" i="14" a="1"/>
  <c r="J1126" i="14" a="1"/>
  <c r="K1627" i="14" a="1"/>
  <c r="M1153" i="14" a="1"/>
  <c r="I1573" i="14" a="1"/>
  <c r="B1448" i="14" a="1"/>
  <c r="L1895" i="14" a="1"/>
  <c r="H240" i="14" a="1"/>
  <c r="K1854" i="14" a="1"/>
  <c r="D755" i="14" a="1"/>
  <c r="I626" i="14" a="1"/>
  <c r="K208" i="14" a="1"/>
  <c r="B322" i="14" a="1"/>
  <c r="A584" i="14" a="1"/>
  <c r="H171" i="14" a="1"/>
  <c r="D64" i="14" a="1"/>
  <c r="N755" i="14" a="1"/>
  <c r="L1898" i="14" a="1"/>
  <c r="L1508" i="14" a="1"/>
  <c r="M23" i="14" a="1"/>
  <c r="C625" i="14" a="1"/>
  <c r="D500" i="14" a="1"/>
  <c r="F1516" i="14" a="1"/>
  <c r="O234" i="14" a="1"/>
  <c r="I1253" i="14" a="1"/>
  <c r="D436" i="14" a="1"/>
  <c r="K1863" i="14" a="1"/>
  <c r="A709" i="14" a="1"/>
  <c r="O1175" i="14" a="1"/>
  <c r="B1982" i="14" a="1"/>
  <c r="N745" i="14" a="1"/>
  <c r="K174" i="14" a="1"/>
  <c r="J76" i="14" a="1"/>
  <c r="G320" i="14" a="1"/>
  <c r="E1657" i="14" a="1"/>
  <c r="K645" i="14" a="1"/>
  <c r="B433" i="14" a="1"/>
  <c r="I538" i="14" a="1"/>
  <c r="D505" i="14" a="1"/>
  <c r="N1553" i="14" a="1"/>
  <c r="F1906" i="14" a="1"/>
  <c r="E1768" i="14" a="1"/>
  <c r="O1177" i="14" a="1"/>
  <c r="J1171" i="14" a="1"/>
  <c r="K251" i="14" a="1"/>
  <c r="J1865" i="14" a="1"/>
  <c r="G1984" i="14" a="1"/>
  <c r="K63" i="14" a="1"/>
  <c r="N612" i="14" a="1"/>
  <c r="F837" i="14" a="1"/>
  <c r="M1381" i="14" a="1"/>
  <c r="E1992" i="14" a="1"/>
  <c r="N229" i="14" a="1"/>
  <c r="G288" i="14" a="1"/>
  <c r="J240" i="14" a="1"/>
  <c r="G1341" i="14" a="1"/>
  <c r="O1383" i="14" a="1"/>
  <c r="E819" i="14" a="1"/>
  <c r="B641" i="14" a="1"/>
  <c r="I1104" i="14" a="1"/>
  <c r="F762" i="14" a="1"/>
  <c r="O2000" i="14" a="1"/>
  <c r="D316" i="14" a="1"/>
  <c r="N1480" i="14" a="1"/>
  <c r="D884" i="14" a="1"/>
  <c r="A1856" i="14" a="1"/>
  <c r="N34" i="14" a="1"/>
  <c r="E293" i="14" a="1"/>
  <c r="L67" i="14" a="1"/>
  <c r="L1303" i="14" a="1"/>
  <c r="J1090" i="14" a="1"/>
  <c r="J196" i="14" a="1"/>
  <c r="O1356" i="14" a="1"/>
  <c r="J813" i="14" a="1"/>
  <c r="K1810" i="14" a="1"/>
  <c r="G893" i="14" a="1"/>
  <c r="C318" i="14" a="1"/>
  <c r="F673" i="14" a="1"/>
  <c r="N1274" i="14" a="1"/>
  <c r="B1306" i="14" a="1"/>
  <c r="A1102" i="14" a="1"/>
  <c r="E790" i="14" a="1"/>
  <c r="I647" i="14" a="1"/>
  <c r="F1822" i="14" a="1"/>
  <c r="A619" i="14" a="1"/>
  <c r="J1628" i="14" a="1"/>
  <c r="B195" i="14" a="1"/>
  <c r="O1311" i="14" a="1"/>
  <c r="I1875" i="14" a="1"/>
  <c r="O340" i="14" a="1"/>
  <c r="F13" i="14" a="1"/>
  <c r="G1995" i="14" a="1"/>
  <c r="F199" i="14" a="1"/>
  <c r="H662" i="14" a="1"/>
  <c r="E1057" i="14" a="1"/>
  <c r="J1887" i="14" a="1"/>
  <c r="L1816" i="14" a="1"/>
  <c r="A1517" i="14" a="1"/>
  <c r="A1065" i="14" a="1"/>
  <c r="I1663" i="14" a="1"/>
  <c r="B1168" i="14" a="1"/>
  <c r="N1422" i="14" a="1"/>
  <c r="H1518" i="14" a="1"/>
  <c r="O298" i="14" a="1"/>
  <c r="D1566" i="14" a="1"/>
  <c r="C358" i="14" a="1"/>
  <c r="J63" i="14" a="1"/>
  <c r="I1632" i="14" a="1"/>
  <c r="O203" i="14" a="1"/>
  <c r="H1577" i="14" a="1"/>
  <c r="K1050" i="14" a="1"/>
  <c r="H160" i="14" a="1"/>
  <c r="O592" i="14" a="1"/>
  <c r="I776" i="14" a="1"/>
  <c r="M57" i="14" a="1"/>
  <c r="G243" i="14" a="1"/>
  <c r="D1291" i="14" a="1"/>
  <c r="K1945" i="14" a="1"/>
  <c r="N1155" i="14" a="1"/>
  <c r="L1102" i="14" a="1"/>
  <c r="I1853" i="14" a="1"/>
  <c r="F1711" i="14" a="1"/>
  <c r="N1652" i="14" a="1"/>
  <c r="E1579" i="14" a="1"/>
  <c r="J1886" i="14" a="1"/>
  <c r="I1418" i="14" a="1"/>
  <c r="K1362" i="14" a="1"/>
  <c r="N1746" i="14" a="1"/>
  <c r="A878" i="14" a="1"/>
  <c r="E335" i="14" a="1"/>
  <c r="H590" i="14" a="1"/>
  <c r="E29" i="14" a="1"/>
  <c r="L1838" i="14" a="1"/>
  <c r="M466" i="14" a="1"/>
  <c r="M1857" i="14" a="1"/>
  <c r="M980" i="14" a="1"/>
  <c r="C1121" i="14" a="1"/>
  <c r="H1696" i="14" a="1"/>
  <c r="E911" i="14" a="1"/>
  <c r="F789" i="14" a="1"/>
  <c r="H233" i="14" a="1"/>
  <c r="M914" i="14" a="1"/>
  <c r="AB2" i="13" a="1"/>
  <c r="D997" i="14" a="1"/>
  <c r="J1198" i="14" a="1"/>
  <c r="A89" i="14" a="1"/>
  <c r="F1448" i="14" a="1"/>
  <c r="D489" i="14" a="1"/>
  <c r="N539" i="14" a="1"/>
  <c r="M1816" i="14" a="1"/>
  <c r="J1789" i="14" a="1"/>
  <c r="K1110" i="14" a="1"/>
  <c r="N276" i="14" a="1"/>
  <c r="J1735" i="14" a="1"/>
  <c r="C748" i="14" a="1"/>
  <c r="J1953" i="14" a="1"/>
  <c r="L1322" i="14" a="1"/>
  <c r="M1524" i="14" a="1"/>
  <c r="F1609" i="14" a="1"/>
  <c r="K1641" i="14" a="1"/>
  <c r="E84" i="14" a="1"/>
  <c r="D874" i="14" a="1"/>
  <c r="O1149" i="14" a="1"/>
  <c r="O1601" i="14" a="1"/>
  <c r="C586" i="14" a="1"/>
  <c r="M116" i="14" a="1"/>
  <c r="D1537" i="14" a="1"/>
  <c r="N47" i="14" a="1"/>
  <c r="M260" i="14" a="1"/>
  <c r="O1869" i="14" a="1"/>
  <c r="A847" i="14" a="1"/>
  <c r="J356" i="14" a="1"/>
  <c r="E1241" i="14" a="1"/>
  <c r="A830" i="14" a="1"/>
  <c r="D696" i="14" a="1"/>
  <c r="O1020" i="14" a="1"/>
  <c r="O327" i="14" a="1"/>
  <c r="M779" i="14" a="1"/>
  <c r="C1436" i="14" a="1"/>
  <c r="G952" i="14" a="1"/>
  <c r="C1545" i="14" a="1"/>
  <c r="C1680" i="14" a="1"/>
  <c r="M164" i="14" a="1"/>
  <c r="G797" i="14" a="1"/>
  <c r="G624" i="14" a="1"/>
  <c r="A562" i="14" a="1"/>
  <c r="N1751" i="14" a="1"/>
  <c r="K1255" i="14" a="1"/>
  <c r="J848" i="14" a="1"/>
  <c r="A717" i="14" a="1"/>
  <c r="D824" i="14" a="1"/>
  <c r="F1727" i="14" a="1"/>
  <c r="H1348" i="14" a="1"/>
  <c r="E126" i="14" a="1"/>
  <c r="B683" i="14" a="1"/>
  <c r="F662" i="14" a="1"/>
  <c r="E1231" i="14" a="1"/>
  <c r="B532" i="14" a="1"/>
  <c r="M420" i="14" a="1"/>
  <c r="H674" i="14" a="1"/>
  <c r="M1196" i="14" a="1"/>
  <c r="D1348" i="14" a="1"/>
  <c r="I1162" i="14" a="1"/>
  <c r="M1304" i="14" a="1"/>
  <c r="K196" i="14" a="1"/>
  <c r="O1461" i="14" a="1"/>
  <c r="H163" i="14" a="1"/>
  <c r="L1381" i="14" a="1"/>
  <c r="J1936" i="14" a="1"/>
  <c r="L12" i="14" a="1"/>
  <c r="F1591" i="14" a="1"/>
  <c r="L453" i="14" a="1"/>
  <c r="F1937" i="14" a="1"/>
  <c r="I988" i="14" a="1"/>
  <c r="J106" i="14" a="1"/>
  <c r="K1158" i="14" a="1"/>
  <c r="C818" i="14" a="1"/>
  <c r="M744" i="14" a="1"/>
  <c r="G459" i="14" a="1"/>
  <c r="M382" i="14" a="1"/>
  <c r="M252" i="14" a="1"/>
  <c r="D224" i="14" a="1"/>
  <c r="I648" i="14" a="1"/>
  <c r="I134" i="14" a="1"/>
  <c r="L977" i="14" a="1"/>
  <c r="I11" i="14" a="1"/>
  <c r="E1311" i="14" a="1"/>
  <c r="B89" i="14" a="1"/>
  <c r="O1132" i="14" a="1"/>
  <c r="C671" i="14" a="1"/>
  <c r="C576" i="14" a="1"/>
  <c r="O289" i="14" a="1"/>
  <c r="K1600" i="14" a="1"/>
  <c r="A920" i="14" a="1"/>
  <c r="H1816" i="14" a="1"/>
  <c r="G1205" i="14" a="1"/>
  <c r="L1997" i="14" a="1"/>
  <c r="G821" i="14" a="1"/>
  <c r="L732" i="14" a="1"/>
  <c r="O347" i="14" a="1"/>
  <c r="N1461" i="14" a="1"/>
  <c r="N816" i="14" a="1"/>
  <c r="M749" i="14" a="1"/>
  <c r="E1067" i="14" a="1"/>
  <c r="L1065" i="14" a="1"/>
  <c r="B619" i="14" a="1"/>
  <c r="E51" i="14" a="1"/>
  <c r="E871" i="14" a="1"/>
  <c r="B1367" i="14" a="1"/>
  <c r="O663" i="14" a="1"/>
  <c r="I1146" i="14" a="1"/>
  <c r="K51" i="14" a="1"/>
  <c r="M736" i="14" a="1"/>
  <c r="E1245" i="14" a="1"/>
  <c r="G958" i="14" a="1"/>
  <c r="M538" i="14" a="1"/>
  <c r="N1403" i="14" a="1"/>
  <c r="C1027" i="14" a="1"/>
  <c r="C99" i="14" a="1"/>
  <c r="M119" i="14" a="1"/>
  <c r="K1800" i="14" a="1"/>
  <c r="A1533" i="14" a="1"/>
  <c r="K285" i="14" a="1"/>
  <c r="N564" i="14" a="1"/>
  <c r="O423" i="14" a="1"/>
  <c r="L1319" i="14" a="1"/>
  <c r="K1539" i="14" a="1"/>
  <c r="J1978" i="14" a="1"/>
  <c r="J36" i="14" a="1"/>
  <c r="J1616" i="14" a="1"/>
  <c r="E927" i="14" a="1"/>
  <c r="G323" i="14" a="1"/>
  <c r="E1791" i="14" a="1"/>
  <c r="J1180" i="14" a="1"/>
  <c r="M1968" i="14" a="1"/>
  <c r="A427" i="14" a="1"/>
  <c r="J1859" i="14" a="1"/>
  <c r="C288" i="14" a="1"/>
  <c r="C1037" i="14" a="1"/>
  <c r="G169" i="14" a="1"/>
  <c r="E1569" i="14" a="1"/>
  <c r="N588" i="14" a="1"/>
  <c r="D1836" i="14" a="1"/>
  <c r="L429" i="14" a="1"/>
  <c r="B764" i="14" a="1"/>
  <c r="B315" i="14" a="1"/>
  <c r="M181" i="14" a="1"/>
  <c r="B1219" i="14" a="1"/>
  <c r="F706" i="14" a="1"/>
  <c r="A706" i="14" a="1"/>
  <c r="D470" i="14" a="1"/>
  <c r="C1398" i="14" a="1"/>
  <c r="I1167" i="14" a="1"/>
  <c r="D1329" i="14" a="1"/>
  <c r="O668" i="14" a="1"/>
  <c r="D889" i="14" a="1"/>
  <c r="A1203" i="14" a="1"/>
  <c r="D1909" i="14" a="1"/>
  <c r="B787" i="14" a="1"/>
  <c r="M1263" i="14" a="1"/>
  <c r="K1037" i="14" a="1"/>
  <c r="J1884" i="14" a="1"/>
  <c r="D1030" i="14" a="1"/>
  <c r="G1847" i="14" a="1"/>
  <c r="H669" i="14" a="1"/>
  <c r="J1400" i="14" a="1"/>
  <c r="L1858" i="14" a="1"/>
  <c r="E1811" i="14" a="1"/>
  <c r="G908" i="14" a="1"/>
  <c r="N1206" i="14" a="1"/>
  <c r="O58" i="14" a="1"/>
  <c r="D1450" i="14" a="1"/>
  <c r="K1998" i="14" a="1"/>
  <c r="H101" i="14" a="1"/>
  <c r="C292" i="14" a="1"/>
  <c r="L350" i="14" a="1"/>
  <c r="D1998" i="14" a="1"/>
  <c r="K1533" i="14" a="1"/>
  <c r="E1773" i="14" a="1"/>
  <c r="D9" i="14" a="1"/>
  <c r="H1559" i="14" a="1"/>
  <c r="G312" i="14" a="1"/>
  <c r="H1963" i="14" a="1"/>
  <c r="B490" i="14" a="1"/>
  <c r="M945" i="14" a="1"/>
  <c r="J497" i="14" a="1"/>
  <c r="L459" i="14" a="1"/>
  <c r="J1519" i="14" a="1"/>
  <c r="F378" i="14" a="1"/>
  <c r="G98" i="14" a="1"/>
  <c r="C1193" i="14" a="1"/>
  <c r="L265" i="14" a="1"/>
  <c r="A390" i="14" a="1"/>
  <c r="E260" i="14" a="1"/>
  <c r="B456" i="14" a="1"/>
  <c r="B296" i="14" a="1"/>
  <c r="M1745" i="14" a="1"/>
  <c r="M413" i="14" a="1"/>
  <c r="J1937" i="14" a="1"/>
  <c r="O990" i="14" a="1"/>
  <c r="K676" i="14" a="1"/>
  <c r="F1307" i="14" a="1"/>
  <c r="K967" i="14" a="1"/>
  <c r="L1256" i="14" a="1"/>
  <c r="M1991" i="14" a="1"/>
  <c r="I1610" i="14" a="1"/>
  <c r="I1269" i="14" a="1"/>
  <c r="E1236" i="14" a="1"/>
  <c r="L378" i="14" a="1"/>
  <c r="A1986" i="14" a="1"/>
  <c r="E789" i="14" a="1"/>
  <c r="O1150" i="14" a="1"/>
  <c r="C610" i="14" a="1"/>
  <c r="N1684" i="14" a="1"/>
  <c r="C1628" i="14" a="1"/>
  <c r="B351" i="14" a="1"/>
  <c r="O833" i="14" a="1"/>
  <c r="C1101" i="14" a="1"/>
  <c r="D1565" i="14" a="1"/>
  <c r="G1609" i="14" a="1"/>
  <c r="M434" i="14" a="1"/>
  <c r="J1657" i="14" a="1"/>
  <c r="C342" i="14" a="1"/>
  <c r="D131" i="14" a="1"/>
  <c r="C1453" i="14" a="1"/>
  <c r="H217" i="14" a="1"/>
  <c r="F1682" i="14" a="1"/>
  <c r="N1314" i="14" a="1"/>
  <c r="N1763" i="14" a="1"/>
  <c r="K1031" i="14" a="1"/>
  <c r="M710" i="14" a="1"/>
  <c r="E1050" i="14" a="1"/>
  <c r="J1406" i="14" a="1"/>
  <c r="A739" i="14" a="1"/>
  <c r="B1525" i="14" a="1"/>
  <c r="N80" i="14" a="1"/>
  <c r="E307" i="14" a="1"/>
  <c r="O1006" i="14" a="1"/>
  <c r="I486" i="14" a="1"/>
  <c r="B859" i="14" a="1"/>
  <c r="C1250" i="14" a="1"/>
  <c r="M1340" i="14" a="1"/>
  <c r="H1519" i="14" a="1"/>
  <c r="G1038" i="14" a="1"/>
  <c r="E1917" i="14" a="1"/>
  <c r="H528" i="14" a="1"/>
  <c r="O1418" i="14" a="1"/>
  <c r="O973" i="14" a="1"/>
  <c r="K86" i="14" a="1"/>
  <c r="M1470" i="14" a="1"/>
  <c r="B1479" i="14" a="1"/>
  <c r="N2000" i="14" a="1"/>
  <c r="I1368" i="14" a="1"/>
  <c r="N623" i="14" a="1"/>
  <c r="D1980" i="14" a="1"/>
  <c r="L1139" i="14" a="1"/>
  <c r="G1040" i="14" a="1"/>
  <c r="J1338" i="14" a="1"/>
  <c r="I390" i="14" a="1"/>
  <c r="F57" i="14" a="1"/>
  <c r="A544" i="14" a="1"/>
  <c r="B1658" i="14" a="1"/>
  <c r="O1024" i="14" a="1"/>
  <c r="F238" i="14" a="1"/>
  <c r="G259" i="14" a="1"/>
  <c r="L457" i="14" a="1"/>
  <c r="N219" i="14" a="1"/>
  <c r="G1254" i="14" a="1"/>
  <c r="J695" i="14" a="1"/>
  <c r="K1707" i="14" a="1"/>
  <c r="I1895" i="14" a="1"/>
  <c r="M645" i="14" a="1"/>
  <c r="B915" i="14" a="1"/>
  <c r="O1133" i="14" a="1"/>
  <c r="I400" i="14" a="1"/>
  <c r="B1427" i="14" a="1"/>
  <c r="L933" i="14" a="1"/>
  <c r="A529" i="14" a="1"/>
  <c r="I967" i="14" a="1"/>
  <c r="I1286" i="14" a="1"/>
  <c r="D765" i="14" a="1"/>
  <c r="O339" i="14" a="1"/>
  <c r="H131" i="14" a="1"/>
  <c r="H656" i="14" a="1"/>
  <c r="K1291" i="14" a="1"/>
  <c r="C502" i="14" a="1"/>
  <c r="K1972" i="14" a="1"/>
  <c r="D283" i="14" a="1"/>
  <c r="H9" i="14" a="1"/>
  <c r="E1447" i="14" a="1"/>
  <c r="L1375" i="14" a="1"/>
  <c r="G1558" i="14" a="1"/>
  <c r="G182" i="14" a="1"/>
  <c r="K848" i="14" a="1"/>
  <c r="L1423" i="14" a="1"/>
  <c r="L816" i="14" a="1"/>
  <c r="O174" i="14" a="1"/>
  <c r="A839" i="14" a="1"/>
  <c r="K421" i="14" a="1"/>
  <c r="I1884" i="14" a="1"/>
  <c r="O465" i="14" a="1"/>
  <c r="I75" i="14" a="1"/>
  <c r="I15" i="14" a="1"/>
  <c r="I1693" i="14" a="1"/>
  <c r="A539" i="14" a="1"/>
  <c r="M411" i="14" a="1"/>
  <c r="D873" i="14" a="1"/>
  <c r="L744" i="14" a="1"/>
  <c r="E328" i="14" a="1"/>
  <c r="H1668" i="14" a="1"/>
  <c r="B898" i="14" a="1"/>
  <c r="B1835" i="14" a="1"/>
  <c r="J1093" i="14" a="1"/>
  <c r="H935" i="14" a="1"/>
  <c r="G1805" i="14" a="1"/>
  <c r="E1480" i="14" a="1"/>
  <c r="L1513" i="14" a="1"/>
  <c r="A224" i="14" a="1"/>
  <c r="H260" i="14" a="1"/>
  <c r="C1855" i="14" a="1"/>
  <c r="M215" i="14" a="1"/>
  <c r="N1003" i="14" a="1"/>
  <c r="M699" i="14" a="1"/>
  <c r="G1255" i="14" a="1"/>
  <c r="B1148" i="14" a="1"/>
  <c r="G625" i="14" a="1"/>
  <c r="F498" i="14" a="1"/>
  <c r="I1842" i="14" a="1"/>
  <c r="O1729" i="14" a="1"/>
  <c r="N1701" i="14" a="1"/>
  <c r="K1823" i="14" a="1"/>
  <c r="M1277" i="14" a="1"/>
  <c r="G245" i="14" a="1"/>
  <c r="L125" i="14" a="1"/>
  <c r="D349" i="14" a="1"/>
  <c r="I481" i="14" a="1"/>
  <c r="A1396" i="14" a="1"/>
  <c r="O1450" i="14" a="1"/>
  <c r="E701" i="14" a="1"/>
  <c r="I1102" i="14" a="1"/>
  <c r="N274" i="14" a="1"/>
  <c r="N246" i="14" a="1"/>
  <c r="B690" i="14" a="1"/>
  <c r="I1489" i="14" a="1"/>
  <c r="G499" i="14" a="1"/>
  <c r="O1845" i="14" a="1"/>
  <c r="D308" i="14" a="1"/>
  <c r="K959" i="14" a="1"/>
  <c r="O1646" i="14" a="1"/>
  <c r="H931" i="14" a="1"/>
  <c r="O91" i="14" a="1"/>
  <c r="M1357" i="14" a="1"/>
  <c r="K1897" i="14" a="1"/>
  <c r="H1475" i="14" a="1"/>
  <c r="A1371" i="14" a="1"/>
  <c r="E1083" i="14" a="1"/>
  <c r="G839" i="14" a="1"/>
  <c r="A1190" i="14" a="1"/>
  <c r="M713" i="14" a="1"/>
  <c r="H851" i="14" a="1"/>
  <c r="E848" i="14" a="1"/>
  <c r="A1241" i="14" a="1"/>
  <c r="K1416" i="14" a="1"/>
  <c r="C1241" i="14" a="1"/>
  <c r="O1570" i="14" a="1"/>
  <c r="F594" i="14" a="1"/>
  <c r="I1697" i="14" a="1"/>
  <c r="L1055" i="14" a="1"/>
  <c r="D272" i="14" a="1"/>
  <c r="J375" i="14" a="1"/>
  <c r="N627" i="14" a="1"/>
  <c r="G342" i="14" a="1"/>
  <c r="L37" i="14" a="1"/>
  <c r="M1418" i="14" a="1"/>
  <c r="J1618" i="14" a="1"/>
  <c r="I435" i="14" a="1"/>
  <c r="O978" i="14" a="1"/>
  <c r="A1972" i="14" a="1"/>
  <c r="M1769" i="14" a="1"/>
  <c r="F1320" i="14" a="1"/>
  <c r="H1707" i="14" a="1"/>
  <c r="E726" i="14" a="1"/>
  <c r="O170" i="14" a="1"/>
  <c r="F1336" i="14" a="1"/>
  <c r="G1264" i="14" a="1"/>
  <c r="G915" i="14" a="1"/>
  <c r="B1669" i="14" a="1"/>
  <c r="E1191" i="14" a="1"/>
  <c r="D1376" i="14" a="1"/>
  <c r="D777" i="14" a="1"/>
  <c r="N1020" i="14" a="1"/>
  <c r="O1245" i="14" a="1"/>
  <c r="A792" i="14" a="1"/>
  <c r="G809" i="14" a="1"/>
  <c r="M1535" i="14" a="1"/>
  <c r="E201" i="14" a="1"/>
  <c r="O850" i="14" a="1"/>
  <c r="M4" i="14" a="1"/>
  <c r="J1741" i="14" a="1"/>
  <c r="A722" i="14" a="1"/>
  <c r="A1301" i="14" a="1"/>
  <c r="M893" i="14" a="1"/>
  <c r="I635" i="14" a="1"/>
  <c r="E550" i="14" a="1"/>
  <c r="C1999" i="14" a="1"/>
  <c r="A874" i="14" a="1"/>
  <c r="L285" i="14" a="1"/>
  <c r="M1237" i="14" a="1"/>
  <c r="D1761" i="14" a="1"/>
  <c r="A658" i="14" a="1"/>
  <c r="D1097" i="14" a="1"/>
  <c r="H361" i="14" a="1"/>
  <c r="M158" i="14" a="1"/>
  <c r="N1941" i="14" a="1"/>
  <c r="L863" i="14" a="1"/>
  <c r="C1978" i="14" a="1"/>
  <c r="F66" i="14" a="1"/>
  <c r="M1075" i="14" a="1"/>
  <c r="L1238" i="14" a="1"/>
  <c r="H346" i="14" a="1"/>
  <c r="L1444" i="14" a="1"/>
  <c r="H692" i="14" a="1"/>
  <c r="D1944" i="14" a="1"/>
  <c r="J264" i="14" a="1"/>
  <c r="E697" i="14" a="1"/>
  <c r="C915" i="14" a="1"/>
  <c r="E1262" i="14" a="1"/>
  <c r="O977" i="14" a="1"/>
  <c r="B414" i="14" a="1"/>
  <c r="F1284" i="14" a="1"/>
  <c r="L59" i="14" a="1"/>
  <c r="G1432" i="14" a="1"/>
  <c r="D553" i="14" a="1"/>
  <c r="O1422" i="14" a="1"/>
  <c r="J1563" i="14" a="1"/>
  <c r="I1496" i="14" a="1"/>
  <c r="C658" i="14" a="1"/>
  <c r="N1612" i="14" a="1"/>
  <c r="K907" i="14" a="1"/>
  <c r="C255" i="14" a="1"/>
  <c r="O1430" i="14" a="1"/>
  <c r="B699" i="14" a="1"/>
  <c r="E1101" i="14" a="1"/>
  <c r="K759" i="14" a="1"/>
  <c r="M1175" i="14" a="1"/>
  <c r="J335" i="14" a="1"/>
  <c r="M886" i="14" a="1"/>
  <c r="C699" i="14" a="1"/>
  <c r="M1635" i="14" a="1"/>
  <c r="D1475" i="14" a="1"/>
  <c r="A581" i="14" a="1"/>
  <c r="C606" i="14" a="1"/>
  <c r="K850" i="14" a="1"/>
  <c r="E530" i="14" a="1"/>
  <c r="J1697" i="14" a="1"/>
  <c r="I1683" i="14" a="1"/>
  <c r="A1752" i="14" a="1"/>
  <c r="A585" i="14" a="1"/>
  <c r="O1051" i="14" a="1"/>
  <c r="J1748" i="14" a="1"/>
  <c r="L1407" i="14" a="1"/>
  <c r="B806" i="14" a="1"/>
  <c r="G535" i="14" a="1"/>
  <c r="N1404" i="14" a="1"/>
  <c r="B830" i="14" a="1"/>
  <c r="M1230" i="14" a="1"/>
  <c r="A1936" i="14" a="1"/>
  <c r="O1453" i="14" a="1"/>
  <c r="I914" i="14" a="1"/>
  <c r="N122" i="14" a="1"/>
  <c r="E1862" i="14" a="1"/>
  <c r="H1000" i="14" a="1"/>
  <c r="E1289" i="14" a="1"/>
  <c r="F976" i="14" a="1"/>
  <c r="A569" i="14" a="1"/>
  <c r="I1870" i="14" a="1"/>
  <c r="E100" i="14" a="1"/>
  <c r="G724" i="14" a="1"/>
  <c r="H822" i="14" a="1"/>
  <c r="N325" i="14" a="1"/>
  <c r="D1079" i="14" a="1"/>
  <c r="C751" i="14" a="1"/>
  <c r="L1801" i="14" a="1"/>
  <c r="E379" i="14" a="1"/>
  <c r="M159" i="14" a="1"/>
  <c r="C997" i="14" a="1"/>
  <c r="C1755" i="14" a="1"/>
  <c r="G1989" i="14" a="1"/>
  <c r="B1157" i="14" a="1"/>
  <c r="E86" i="14" a="1"/>
  <c r="J1524" i="14" a="1"/>
  <c r="F128" i="14" a="1"/>
  <c r="I1563" i="14" a="1"/>
  <c r="I177" i="14" a="1"/>
  <c r="A1800" i="14" a="1"/>
  <c r="K1006" i="14" a="1"/>
  <c r="E78" i="14" a="1"/>
  <c r="J1836" i="14" a="1"/>
  <c r="B2" i="14" a="1"/>
  <c r="D473" i="14" a="1"/>
  <c r="I812" i="14" a="1"/>
  <c r="E521" i="14" a="1"/>
  <c r="G962" i="14" a="1"/>
  <c r="A1539" i="14" a="1"/>
  <c r="B42" i="14" a="1"/>
  <c r="N1859" i="14" a="1"/>
  <c r="B1533" i="14" a="1"/>
  <c r="N922" i="14" a="1"/>
  <c r="J1882" i="14" a="1"/>
  <c r="A425" i="14" a="1"/>
  <c r="G179" i="14" a="1"/>
  <c r="D1595" i="14" a="1"/>
  <c r="C267" i="14" a="1"/>
  <c r="L64" i="14" a="1"/>
  <c r="F736" i="14" a="1"/>
  <c r="I700" i="14" a="1"/>
  <c r="O984" i="14" a="1"/>
  <c r="C1102" i="14" a="1"/>
  <c r="M1169" i="14" a="1"/>
  <c r="I503" i="14" a="1"/>
  <c r="O186" i="14" a="1"/>
  <c r="N1890" i="14" a="1"/>
  <c r="O1117" i="14" a="1"/>
  <c r="H1202" i="14" a="1"/>
  <c r="F786" i="14" a="1"/>
  <c r="N480" i="14" a="1"/>
  <c r="H1838" i="14" a="1"/>
  <c r="J1136" i="14" a="1"/>
  <c r="E1393" i="14" a="1"/>
  <c r="I552" i="14" a="1"/>
  <c r="F945" i="14" a="1"/>
  <c r="E1226" i="14" a="1"/>
  <c r="K23" i="14" a="1"/>
  <c r="D784" i="14" a="1"/>
  <c r="I804" i="14" a="1"/>
  <c r="N1084" i="14" a="1"/>
  <c r="C1124" i="14" a="1"/>
  <c r="F970" i="14" a="1"/>
  <c r="F1547" i="14" a="1"/>
  <c r="G833" i="14" a="1"/>
  <c r="N845" i="14" a="1"/>
  <c r="J1102" i="14" a="1"/>
  <c r="H1408" i="14" a="1"/>
  <c r="E1762" i="14" a="1"/>
  <c r="L723" i="14" a="1"/>
  <c r="B1987" i="14" a="1"/>
  <c r="I815" i="14" a="1"/>
  <c r="D54" i="14" a="1"/>
  <c r="E1220" i="14" a="1"/>
  <c r="F1589" i="14" a="1"/>
  <c r="C456" i="14" a="1"/>
  <c r="D1131" i="14" a="1"/>
  <c r="B1515" i="14" a="1"/>
  <c r="K460" i="14" a="1"/>
  <c r="B758" i="14" a="1"/>
  <c r="H275" i="14" a="1"/>
  <c r="N443" i="14" a="1"/>
  <c r="L48" i="14" a="1"/>
  <c r="L810" i="14" a="1"/>
  <c r="O960" i="14" a="1"/>
  <c r="I1804" i="14" a="1"/>
  <c r="E1498" i="14" a="1"/>
  <c r="C1100" i="14" a="1"/>
  <c r="G996" i="14" a="1"/>
  <c r="D1946" i="14" a="1"/>
  <c r="J1517" i="14" a="1"/>
  <c r="F271" i="14" a="1"/>
  <c r="O1937" i="14" a="1"/>
  <c r="H915" i="14" a="1"/>
  <c r="I411" i="14" a="1"/>
  <c r="D1307" i="14" a="1"/>
  <c r="C460" i="14" a="1"/>
  <c r="O188" i="14" a="1"/>
  <c r="M1502" i="14" a="1"/>
  <c r="I779" i="14" a="1"/>
  <c r="J1233" i="14" a="1"/>
  <c r="C202" i="14" a="1"/>
  <c r="B501" i="14" a="1"/>
  <c r="F153" i="14" a="1"/>
  <c r="M1700" i="14" a="1"/>
  <c r="L432" i="14" a="1"/>
  <c r="N253" i="14" a="1"/>
  <c r="H1271" i="14" a="1"/>
  <c r="H1722" i="14" a="1"/>
  <c r="L1956" i="14" a="1"/>
  <c r="N238" i="14" a="1"/>
  <c r="N1134" i="14" a="1"/>
  <c r="L966" i="14" a="1"/>
  <c r="H1946" i="14" a="1"/>
  <c r="K760" i="14" a="1"/>
  <c r="C667" i="14" a="1"/>
  <c r="L1465" i="14" a="1"/>
  <c r="C1312" i="14" a="1"/>
  <c r="H1715" i="14" a="1"/>
  <c r="J794" i="14" a="1"/>
  <c r="D663" i="14" a="1"/>
  <c r="J897" i="14" a="1"/>
  <c r="D1113" i="14" a="1"/>
  <c r="M950" i="14" a="1"/>
  <c r="I921" i="14" a="1"/>
  <c r="H706" i="14" a="1"/>
  <c r="G1130" i="14" a="1"/>
  <c r="F1923" i="14" a="1"/>
  <c r="O1999" i="14" a="1"/>
  <c r="B558" i="14" a="1"/>
  <c r="N1906" i="14" a="1"/>
  <c r="O1057" i="14" a="1"/>
  <c r="E636" i="14" a="1"/>
  <c r="E1945" i="14" a="1"/>
  <c r="L1100" i="14" a="1"/>
  <c r="C1951" i="14" a="1"/>
  <c r="A509" i="14" a="1"/>
  <c r="D627" i="14" a="1"/>
  <c r="E1951" i="14" a="1"/>
  <c r="D1639" i="14" a="1"/>
  <c r="D334" i="14" a="1"/>
  <c r="A1421" i="14" a="1"/>
  <c r="L598" i="14" a="1"/>
  <c r="N114" i="14" a="1"/>
  <c r="O1135" i="14" a="1"/>
  <c r="I348" i="14" a="1"/>
  <c r="B25" i="14" a="1"/>
  <c r="F1998" i="14" a="1"/>
  <c r="G892" i="14" a="1"/>
  <c r="L1909" i="14" a="1"/>
  <c r="D1143" i="14" a="1"/>
  <c r="H882" i="14" a="1"/>
  <c r="B875" i="14" a="1"/>
  <c r="M1471" i="14" a="1"/>
  <c r="G920" i="14" a="1"/>
  <c r="C1272" i="14" a="1"/>
  <c r="J980" i="14" a="1"/>
  <c r="A812" i="14" a="1"/>
  <c r="N932" i="14" a="1"/>
  <c r="B1090" i="14" a="1"/>
  <c r="C595" i="14" a="1"/>
  <c r="B266" i="14" a="1"/>
  <c r="I1521" i="14" a="1"/>
  <c r="J540" i="14" a="1"/>
  <c r="B920" i="14" a="1"/>
  <c r="O478" i="14" a="1"/>
  <c r="L1399" i="14" a="1"/>
  <c r="O830" i="14" a="1"/>
  <c r="M1580" i="14" a="1"/>
  <c r="J1342" i="14" a="1"/>
  <c r="E1427" i="14" a="1"/>
  <c r="H1902" i="14" a="1"/>
  <c r="L1255" i="14" a="1"/>
  <c r="E1354" i="14" a="1"/>
  <c r="N1186" i="14" a="1"/>
  <c r="K1361" i="14" a="1"/>
  <c r="O1199" i="14" a="1"/>
  <c r="O1391" i="14" a="1"/>
  <c r="F1861" i="14" a="1"/>
  <c r="G1601" i="14" a="1"/>
  <c r="G404" i="14" a="1"/>
  <c r="F489" i="14" a="1"/>
  <c r="H484" i="14" a="1"/>
  <c r="O61" i="14" a="1"/>
  <c r="A184" i="14" a="1"/>
  <c r="O352" i="14" a="1"/>
  <c r="J376" i="14" a="1"/>
  <c r="I715" i="14" a="1"/>
  <c r="F364" i="14" a="1"/>
  <c r="J234" i="14" a="1"/>
  <c r="I1157" i="14" a="1"/>
  <c r="I1235" i="14" a="1"/>
  <c r="I1616" i="14" a="1"/>
  <c r="H1719" i="14" a="1"/>
  <c r="D477" i="14" a="1"/>
  <c r="J1881" i="14" a="1"/>
  <c r="D1573" i="14" a="1"/>
  <c r="H1661" i="14" a="1"/>
  <c r="I969" i="14" a="1"/>
  <c r="D1325" i="14" a="1"/>
  <c r="L1259" i="14" a="1"/>
  <c r="J460" i="14" a="1"/>
  <c r="I1624" i="14" a="1"/>
  <c r="F731" i="14" a="1"/>
  <c r="K1895" i="14" a="1"/>
  <c r="A1969" i="14" a="1"/>
  <c r="J1554" i="14" a="1"/>
  <c r="J1830" i="14" a="1"/>
  <c r="B964" i="14" a="1"/>
  <c r="K1765" i="14" a="1"/>
  <c r="E545" i="14" a="1"/>
  <c r="L499" i="14" a="1"/>
  <c r="E149" i="14" a="1"/>
  <c r="G201" i="14" a="1"/>
  <c r="M1522" i="14" a="1"/>
  <c r="D1352" i="14" a="1"/>
  <c r="H1429" i="14" a="1"/>
  <c r="M1553" i="14" a="1"/>
  <c r="A656" i="14" a="1"/>
  <c r="F529" i="14" a="1"/>
  <c r="D1643" i="14" a="1"/>
  <c r="B1324" i="14" a="1"/>
  <c r="G1361" i="14" a="1"/>
  <c r="G616" i="14" a="1"/>
  <c r="E418" i="14" a="1"/>
  <c r="E1055" i="14" a="1"/>
  <c r="G1142" i="14" a="1"/>
  <c r="D1522" i="14" a="1"/>
  <c r="E1218" i="14" a="1"/>
  <c r="D398" i="14" a="1"/>
  <c r="H530" i="14" a="1"/>
  <c r="O1195" i="14" a="1"/>
  <c r="N241" i="14" a="1"/>
  <c r="N309" i="14" a="1"/>
  <c r="D599" i="14" a="1"/>
  <c r="L1008" i="14" a="1"/>
  <c r="E1305" i="14" a="1"/>
  <c r="D974" i="14" a="1"/>
  <c r="L1976" i="14" a="1"/>
  <c r="N901" i="14" a="1"/>
  <c r="F721" i="14" a="1"/>
  <c r="H331" i="14" a="1"/>
  <c r="M1854" i="14" a="1"/>
  <c r="E1247" i="14" a="1"/>
  <c r="D297" i="14" a="1"/>
  <c r="A1411" i="14" a="1"/>
  <c r="B393" i="14" a="1"/>
  <c r="M309" i="14" a="1"/>
  <c r="N667" i="14" a="1"/>
  <c r="G140" i="14" a="1"/>
  <c r="J220" i="14" a="1"/>
  <c r="D1445" i="14" a="1"/>
  <c r="J9" i="14" a="1"/>
  <c r="A1723" i="14" a="1"/>
  <c r="D1359" i="14" a="1"/>
  <c r="I1560" i="14" a="1"/>
  <c r="N966" i="14" a="1"/>
  <c r="L51" i="14" a="1"/>
  <c r="A602" i="14" a="1"/>
  <c r="K1994" i="14" a="1"/>
  <c r="K1100" i="14" a="1"/>
  <c r="H755" i="14" a="1"/>
  <c r="N1762" i="14" a="1"/>
  <c r="A666" i="14" a="1"/>
  <c r="E923" i="14" a="1"/>
  <c r="L1216" i="14" a="1"/>
  <c r="A962" i="14" a="1"/>
  <c r="G1327" i="14" a="1"/>
  <c r="J517" i="14" a="1"/>
  <c r="J953" i="14" a="1"/>
  <c r="K1460" i="14" a="1"/>
  <c r="M908" i="14" a="1"/>
  <c r="O749" i="14" a="1"/>
  <c r="M1064" i="14" a="1"/>
  <c r="C1471" i="14" a="1"/>
  <c r="G1604" i="14" a="1"/>
  <c r="I1832" i="14" a="1"/>
  <c r="O1130" i="14" a="1"/>
  <c r="D1749" i="14" a="1"/>
  <c r="O490" i="14" a="1"/>
  <c r="L83" i="14" a="1"/>
  <c r="E34" i="14" a="1"/>
  <c r="F486" i="14" a="1"/>
  <c r="A100" i="14" a="1"/>
  <c r="D456" i="14" a="1"/>
  <c r="D1626" i="14" a="1"/>
  <c r="D1127" i="14" a="1"/>
  <c r="G851" i="14" a="1"/>
  <c r="J92" i="14" a="1"/>
  <c r="G1611" i="14" a="1"/>
  <c r="N1444" i="14" a="1"/>
  <c r="D1440" i="14" a="1"/>
  <c r="I576" i="14" a="1"/>
  <c r="M243" i="14" a="1"/>
  <c r="L597" i="14" a="1"/>
  <c r="H998" i="14" a="1"/>
  <c r="O1938" i="14" a="1"/>
  <c r="N1266" i="14" a="1"/>
  <c r="A126" i="14" a="1"/>
  <c r="F413" i="14" a="1"/>
  <c r="M513" i="14" a="1"/>
  <c r="G258" i="14" a="1"/>
  <c r="M66" i="14" a="1"/>
  <c r="H699" i="14" a="1"/>
  <c r="G1144" i="14" a="1"/>
  <c r="M495" i="14" a="1"/>
  <c r="K1283" i="14" a="1"/>
  <c r="K214" i="14" a="1"/>
  <c r="D1807" i="14" a="1"/>
  <c r="I838" i="14" a="1"/>
  <c r="A222" i="14" a="1"/>
  <c r="A276" i="14" a="1"/>
  <c r="L252" i="14" a="1"/>
  <c r="B1921" i="14" a="1"/>
  <c r="I1997" i="14" a="1"/>
  <c r="M735" i="14" a="1"/>
  <c r="O466" i="14" a="1"/>
  <c r="J153" i="14" a="1"/>
  <c r="C883" i="14" a="1"/>
  <c r="M570" i="14" a="1"/>
  <c r="I1634" i="14" a="1"/>
  <c r="L564" i="14" a="1"/>
  <c r="E1690" i="14" a="1"/>
  <c r="A1057" i="14" a="1"/>
  <c r="O1998" i="14" a="1"/>
  <c r="M865" i="14" a="1"/>
  <c r="O541" i="14" a="1"/>
  <c r="D630" i="14" a="1"/>
  <c r="F1005" i="14" a="1"/>
  <c r="J1354" i="14" a="1"/>
  <c r="J1125" i="14" a="1"/>
  <c r="E271" i="14" a="1"/>
  <c r="G1726" i="14" a="1"/>
  <c r="J191" i="14" a="1"/>
  <c r="H1367" i="14" a="1"/>
  <c r="M928" i="14" a="1"/>
  <c r="D885" i="14" a="1"/>
  <c r="L746" i="14" a="1"/>
  <c r="J942" i="14" a="1"/>
  <c r="A1591" i="14" a="1"/>
  <c r="E1405" i="14" a="1"/>
  <c r="I518" i="14" a="1"/>
  <c r="A277" i="14" a="1"/>
  <c r="N1548" i="14" a="1"/>
  <c r="B1746" i="14" a="1"/>
  <c r="M71" i="14" a="1"/>
  <c r="J1417" i="14" a="1"/>
  <c r="D634" i="14" a="1"/>
  <c r="I698" i="14" a="1"/>
  <c r="A1887" i="14" a="1"/>
  <c r="O443" i="14" a="1"/>
  <c r="L535" i="14" a="1"/>
  <c r="D333" i="14" a="1"/>
  <c r="C325" i="14" a="1"/>
  <c r="J535" i="14" a="1"/>
  <c r="J562" i="14" a="1"/>
  <c r="L1692" i="14" a="1"/>
  <c r="F802" i="14" a="1"/>
  <c r="D160" i="14" a="1"/>
  <c r="N1233" i="14" a="1"/>
  <c r="M1268" i="14" a="1"/>
  <c r="F1969" i="14" a="1"/>
  <c r="H1831" i="14" a="1"/>
  <c r="M1689" i="14" a="1"/>
  <c r="H762" i="14" a="1"/>
  <c r="A1559" i="14" a="1"/>
  <c r="O1873" i="14" a="1"/>
  <c r="L640" i="14" a="1"/>
  <c r="C821" i="14" a="1"/>
  <c r="A896" i="14" a="1"/>
  <c r="C525" i="14" a="1"/>
  <c r="N193" i="14" a="1"/>
  <c r="A1479" i="14" a="1"/>
  <c r="I545" i="14" a="1"/>
  <c r="H1955" i="14" a="1"/>
  <c r="E1982" i="14" a="1"/>
  <c r="H1628" i="14" a="1"/>
  <c r="L585" i="14" a="1"/>
  <c r="J470" i="14" a="1"/>
  <c r="J204" i="14" a="1"/>
  <c r="F1160" i="14" a="1"/>
  <c r="H36" i="14" a="1"/>
  <c r="B292" i="14" a="1"/>
  <c r="F479" i="14" a="1"/>
  <c r="E185" i="14" a="1"/>
  <c r="B1382" i="14" a="1"/>
  <c r="C1217" i="14" a="1"/>
  <c r="I1764" i="14" a="1"/>
  <c r="H465" i="14" a="1"/>
  <c r="A1948" i="14" a="1"/>
  <c r="G1603" i="14" a="1"/>
  <c r="N1688" i="14" a="1"/>
  <c r="E535" i="14" a="1"/>
  <c r="J152" i="14" a="1"/>
  <c r="D1882" i="14" a="1"/>
  <c r="O1248" i="14" a="1"/>
  <c r="M712" i="14" a="1"/>
  <c r="I1527" i="14" a="1"/>
  <c r="E910" i="14" a="1"/>
  <c r="H1417" i="14" a="1"/>
  <c r="A358" i="14" a="1"/>
  <c r="B1267" i="14" a="1"/>
  <c r="D1152" i="14" a="1"/>
  <c r="G1199" i="14" a="1"/>
  <c r="M816" i="14" a="1"/>
  <c r="H459" i="14" a="1"/>
  <c r="E1561" i="14" a="1"/>
  <c r="N881" i="14" a="1"/>
  <c r="D985" i="14" a="1"/>
  <c r="D1872" i="14" a="1"/>
  <c r="M1501" i="14" a="1"/>
  <c r="M658" i="14" a="1"/>
  <c r="E930" i="14" a="1"/>
  <c r="K72" i="14" a="1"/>
  <c r="J859" i="14" a="1"/>
  <c r="K179" i="14" a="1"/>
  <c r="I1415" i="14" a="1"/>
  <c r="O262" i="14" a="1"/>
  <c r="B148" i="14" a="1"/>
  <c r="M1809" i="14" a="1"/>
  <c r="I1085" i="14" a="1"/>
  <c r="D179" i="14" a="1"/>
  <c r="H172" i="14" a="1"/>
  <c r="A244" i="14" a="1"/>
  <c r="L1183" i="14" a="1"/>
  <c r="N1561" i="14" a="1"/>
  <c r="H1660" i="14" a="1"/>
  <c r="O1980" i="14" a="1"/>
  <c r="L1952" i="14" a="1"/>
  <c r="A886" i="14" a="1"/>
  <c r="G1707" i="14" a="1"/>
  <c r="E1543" i="14" a="1"/>
  <c r="D509" i="14" a="1"/>
  <c r="G1265" i="14" a="1"/>
  <c r="H758" i="14" a="1"/>
  <c r="N1197" i="14" a="1"/>
  <c r="O1984" i="14" a="1"/>
  <c r="E1638" i="14" a="1"/>
  <c r="N1223" i="14" a="1"/>
  <c r="E1276" i="14" a="1"/>
  <c r="N1935" i="14" a="1"/>
  <c r="H1383" i="14" a="1"/>
  <c r="D97" i="14" a="1"/>
  <c r="H1385" i="14" a="1"/>
  <c r="B480" i="14" a="1"/>
  <c r="B636" i="14" a="1"/>
  <c r="L1562" i="14" a="1"/>
  <c r="A632" i="14" a="1"/>
  <c r="I374" i="14" a="1"/>
  <c r="G1810" i="14" a="1"/>
  <c r="K1425" i="14" a="1"/>
  <c r="M1510" i="14" a="1"/>
  <c r="C922" i="14" a="1"/>
  <c r="B1076" i="14" a="1"/>
  <c r="F366" i="14" a="1"/>
  <c r="E471" i="14" a="1"/>
  <c r="J1288" i="14" a="1"/>
  <c r="B1453" i="14" a="1"/>
  <c r="C207" i="14" a="1"/>
  <c r="N405" i="14" a="1"/>
  <c r="F818" i="14" a="1"/>
  <c r="C1511" i="14" a="1"/>
  <c r="A1284" i="14" a="1"/>
  <c r="C1779" i="14" a="1"/>
  <c r="I964" i="14" a="1"/>
  <c r="O845" i="14" a="1"/>
  <c r="H1013" i="14" a="1"/>
  <c r="F521" i="14" a="1"/>
  <c r="A80" i="14" a="1"/>
  <c r="J1146" i="14" a="1"/>
  <c r="C1660" i="14" a="1"/>
  <c r="I637" i="14" a="1"/>
  <c r="N269" i="14" a="1"/>
  <c r="G767" i="14" a="1"/>
  <c r="N1126" i="14" a="1"/>
  <c r="I822" i="14" a="1"/>
  <c r="K1352" i="14" a="1"/>
  <c r="G100" i="14" a="1"/>
  <c r="B1853" i="14" a="1"/>
  <c r="G1366" i="14" a="1"/>
  <c r="A1646" i="14" a="1"/>
  <c r="J1785" i="14" a="1"/>
  <c r="B1250" i="14" a="1"/>
  <c r="G826" i="14" a="1"/>
  <c r="O257" i="14" a="1"/>
  <c r="F1231" i="14" a="1"/>
  <c r="O698" i="14" a="1"/>
  <c r="G400" i="14" a="1"/>
  <c r="G943" i="14" a="1"/>
  <c r="K1284" i="14" a="1"/>
  <c r="A1859" i="14" a="1"/>
  <c r="N293" i="14" a="1"/>
  <c r="C780" i="14" a="1"/>
  <c r="K1926" i="14" a="1"/>
  <c r="I1748" i="14" a="1"/>
  <c r="E1613" i="14" a="1"/>
  <c r="H463" i="14" a="1"/>
  <c r="O1859" i="14" a="1"/>
  <c r="C1460" i="14" a="1"/>
  <c r="I666" i="14" a="1"/>
  <c r="O1947" i="14" a="1"/>
  <c r="J1374" i="14" a="1"/>
  <c r="G281" i="14" a="1"/>
  <c r="C523" i="14" a="1"/>
  <c r="N358" i="14" a="1"/>
  <c r="M1893" i="14" a="1"/>
  <c r="M151" i="14" a="1"/>
  <c r="E398" i="14" a="1"/>
  <c r="I961" i="14" a="1"/>
  <c r="M937" i="14" a="1"/>
  <c r="G1451" i="14" a="1"/>
  <c r="L1298" i="14" a="1"/>
  <c r="D1907" i="14" a="1"/>
  <c r="O1881" i="14" a="1"/>
  <c r="D181" i="14" a="1"/>
  <c r="J807" i="14" a="1"/>
  <c r="B364" i="14" a="1"/>
  <c r="C180" i="14" a="1"/>
  <c r="G1091" i="14" a="1"/>
  <c r="E143" i="14" a="1"/>
  <c r="B905" i="14" a="1"/>
  <c r="K680" i="14" a="1"/>
  <c r="G19" i="14" a="1"/>
  <c r="C776" i="14" a="1"/>
  <c r="F205" i="14" a="1"/>
  <c r="G1371" i="14" a="1"/>
  <c r="O1473" i="14" a="1"/>
  <c r="O1892" i="14" a="1"/>
  <c r="O927" i="14" a="1"/>
  <c r="H441" i="14" a="1"/>
  <c r="C1877" i="14" a="1"/>
  <c r="D1693" i="14" a="1"/>
  <c r="H978" i="14" a="1"/>
  <c r="D1803" i="14" a="1"/>
  <c r="A1046" i="14" a="1"/>
  <c r="K982" i="14" a="1"/>
  <c r="D1825" i="14" a="1"/>
  <c r="N1961" i="14" a="1"/>
  <c r="K1461" i="14" a="1"/>
  <c r="B1626" i="14" a="1"/>
  <c r="N1288" i="14" a="1"/>
  <c r="H1744" i="14" a="1"/>
  <c r="E1308" i="14" a="1"/>
  <c r="I966" i="14" a="1"/>
  <c r="H1464" i="14" a="1"/>
  <c r="H1473" i="14" a="1"/>
  <c r="J1826" i="14" a="1"/>
  <c r="H923" i="14" a="1"/>
  <c r="Z2" i="13" a="1"/>
  <c r="J586" i="14" a="1"/>
  <c r="J766" i="14" a="1"/>
  <c r="H1075" i="14" a="1"/>
  <c r="K1054" i="14" a="1"/>
  <c r="L1127" i="14" a="1"/>
  <c r="N738" i="14" a="1"/>
  <c r="L701" i="14" a="1"/>
  <c r="H972" i="14" a="1"/>
  <c r="O1543" i="14" a="1"/>
  <c r="M774" i="14" a="1"/>
  <c r="O1548" i="14" a="1"/>
  <c r="N856" i="14" a="1"/>
  <c r="D1227" i="14" a="1"/>
  <c r="D212" i="14" a="1"/>
  <c r="A141" i="14" a="1"/>
  <c r="M1360" i="14" a="1"/>
  <c r="C1960" i="14" a="1"/>
  <c r="K1340" i="14" a="1"/>
  <c r="A1811" i="14" a="1"/>
  <c r="G1733" i="14" a="1"/>
  <c r="I1287" i="14" a="1"/>
  <c r="J465" i="14" a="1"/>
  <c r="G1262" i="14" a="1"/>
  <c r="I189" i="14" a="1"/>
  <c r="N877" i="14" a="1"/>
  <c r="D360" i="14" a="1"/>
  <c r="N1574" i="14" a="1"/>
  <c r="C792" i="14" a="1"/>
  <c r="N431" i="14" a="1"/>
  <c r="F1788" i="14" a="1"/>
  <c r="E1452" i="14" a="1"/>
  <c r="I678" i="14" a="1"/>
  <c r="H450" i="14" a="1"/>
  <c r="I30" i="14" a="1"/>
  <c r="H980" i="14" a="1"/>
  <c r="J1872" i="14" a="1"/>
  <c r="N1456" i="14" a="1"/>
  <c r="I1328" i="14" a="1"/>
  <c r="I1678" i="14" a="1"/>
  <c r="B1207" i="14" a="1"/>
  <c r="C448" i="14" a="1"/>
  <c r="D1842" i="14" a="1"/>
  <c r="J1052" i="14" a="1"/>
  <c r="I960" i="14" a="1"/>
  <c r="F1539" i="14" a="1"/>
  <c r="E120" i="14" a="1"/>
  <c r="K1248" i="14" a="1"/>
  <c r="H1154" i="14" a="1"/>
  <c r="A488" i="14" a="1"/>
  <c r="E55" i="14" a="1"/>
  <c r="K823" i="14" a="1"/>
  <c r="M631" i="14" a="1"/>
  <c r="G927" i="14" a="1"/>
  <c r="A916" i="14" a="1"/>
  <c r="I154" i="14" a="1"/>
  <c r="J1213" i="14" a="1"/>
  <c r="I169" i="14" a="1"/>
  <c r="L568" i="14" a="1"/>
  <c r="G897" i="14" a="1"/>
  <c r="O1023" i="14" a="1"/>
  <c r="L2000" i="14" a="1"/>
  <c r="H1980" i="14" a="1"/>
  <c r="L1291" i="14" a="1"/>
  <c r="C940" i="14" a="1"/>
  <c r="B1232" i="14" a="1"/>
  <c r="G780" i="14" a="1"/>
  <c r="L947" i="14" a="1"/>
  <c r="E1643" i="14" a="1"/>
  <c r="B1528" i="14" a="1"/>
  <c r="I993" i="14" a="1"/>
  <c r="F561" i="14" a="1"/>
  <c r="H311" i="14" a="1"/>
  <c r="E1944" i="14" a="1"/>
  <c r="L475" i="14" a="1"/>
  <c r="D1867" i="14" a="1"/>
  <c r="H225" i="14" a="1"/>
  <c r="E553" i="14" a="1"/>
  <c r="J817" i="14" a="1"/>
  <c r="J1843" i="14" a="1"/>
  <c r="I467" i="14" a="1"/>
  <c r="L47" i="14" a="1"/>
  <c r="J468" i="14" a="1"/>
  <c r="A751" i="14" a="1"/>
  <c r="L1694" i="14" a="1"/>
  <c r="O610" i="14" a="1"/>
  <c r="C1529" i="14" a="1"/>
  <c r="I1401" i="14" a="1"/>
  <c r="N1589" i="14" a="1"/>
  <c r="O24" i="14" a="1"/>
  <c r="G448" i="14" a="1"/>
  <c r="N556" i="14" a="1"/>
  <c r="N941" i="14" a="1"/>
  <c r="L1540" i="14" a="1"/>
  <c r="J1969" i="14" a="1"/>
  <c r="O492" i="14" a="1"/>
  <c r="D1685" i="14" a="1"/>
  <c r="D649" i="14" a="1"/>
  <c r="J1278" i="14" a="1"/>
  <c r="C532" i="14" a="1"/>
  <c r="A1185" i="14" a="1"/>
  <c r="J1927" i="14" a="1"/>
  <c r="J256" i="14" a="1"/>
  <c r="B1885" i="14" a="1"/>
  <c r="K1507" i="14" a="1"/>
  <c r="O1491" i="14" a="1"/>
  <c r="D280" i="14" a="1"/>
  <c r="L1557" i="14" a="1"/>
  <c r="J1894" i="14" a="1"/>
  <c r="H1589" i="14" a="1"/>
  <c r="B452" i="14" a="1"/>
  <c r="F285" i="14" a="1"/>
  <c r="M639" i="14" a="1"/>
  <c r="E1872" i="14" a="1"/>
  <c r="F1149" i="14" a="1"/>
  <c r="E1208" i="14" a="1"/>
  <c r="M1166" i="14" a="1"/>
  <c r="H994" i="14" a="1"/>
  <c r="A1079" i="14" a="1"/>
  <c r="G764" i="14" a="1"/>
  <c r="I532" i="14" a="1"/>
  <c r="C1834" i="14" a="1"/>
  <c r="F583" i="14" a="1"/>
  <c r="I268" i="14" a="1"/>
  <c r="F1483" i="14" a="1"/>
  <c r="K1454" i="14" a="1"/>
  <c r="C1132" i="14" a="1"/>
  <c r="G845" i="14" a="1"/>
  <c r="A1644" i="14" a="1"/>
  <c r="A707" i="14" a="1"/>
  <c r="K365" i="14" a="1"/>
  <c r="B970" i="14" a="1"/>
  <c r="N981" i="14" a="1"/>
  <c r="A884" i="14" a="1"/>
  <c r="D831" i="14" a="1"/>
  <c r="B312" i="14" a="1"/>
  <c r="E1089" i="14" a="1"/>
  <c r="K948" i="14" a="1"/>
  <c r="I1305" i="14" a="1"/>
  <c r="G1573" i="14" a="1"/>
  <c r="F541" i="14" a="1"/>
  <c r="A1281" i="14" a="1"/>
  <c r="A1808" i="14" a="1"/>
  <c r="C160" i="14" a="1"/>
  <c r="B107" i="14" a="1"/>
  <c r="G1975" i="14" a="1"/>
  <c r="G1717" i="14" a="1"/>
  <c r="A788" i="14" a="1"/>
  <c r="E1870" i="14" a="1"/>
  <c r="N29" i="14" a="1"/>
  <c r="F1899" i="14" a="1"/>
  <c r="B984" i="14" a="1"/>
  <c r="M701" i="14" a="1"/>
  <c r="C435" i="14" a="1"/>
  <c r="L1012" i="14" a="1"/>
  <c r="L1762" i="14" a="1"/>
  <c r="C970" i="14" a="1"/>
  <c r="J505" i="14" a="1"/>
  <c r="A1262" i="14" a="1"/>
  <c r="C1382" i="14" a="1"/>
  <c r="A1433" i="14" a="1"/>
  <c r="L1773" i="14" a="1"/>
  <c r="M702" i="14" a="1"/>
  <c r="M1695" i="14" a="1"/>
  <c r="I602" i="14" a="1"/>
  <c r="D1869" i="14" a="1"/>
  <c r="M248" i="14" a="1"/>
  <c r="K1742" i="14" a="1"/>
  <c r="J1924" i="14" a="1"/>
  <c r="D699" i="14" a="1"/>
  <c r="O408" i="14" a="1"/>
  <c r="F1212" i="14" a="1"/>
  <c r="L1026" i="14" a="1"/>
  <c r="A1848" i="14" a="1"/>
  <c r="O1146" i="14" a="1"/>
  <c r="L1357" i="14" a="1"/>
  <c r="N382" i="14" a="1"/>
  <c r="I236" i="14" a="1"/>
  <c r="O884" i="14" a="1"/>
  <c r="F1024" i="14" a="1"/>
  <c r="I1323" i="14" a="1"/>
  <c r="G558" i="14" a="1"/>
  <c r="O1834" i="14" a="1"/>
  <c r="B1497" i="14" a="1"/>
  <c r="F173" i="14" a="1"/>
  <c r="B1122" i="14" a="1"/>
  <c r="D1310" i="14" a="1"/>
  <c r="N331" i="14" a="1"/>
  <c r="F1310" i="14" a="1"/>
  <c r="N434" i="14" a="1"/>
  <c r="M843" i="14" a="1"/>
  <c r="J1350" i="14" a="1"/>
  <c r="O788" i="14" a="1"/>
  <c r="I1937" i="14" a="1"/>
  <c r="D346" i="14" a="1"/>
  <c r="O1160" i="14" a="1"/>
  <c r="B663" i="14" a="1"/>
  <c r="N1004" i="14" a="1"/>
  <c r="B1495" i="14" a="1"/>
  <c r="O1401" i="14" a="1"/>
  <c r="M276" i="14" a="1"/>
  <c r="N771" i="14" a="1"/>
  <c r="N565" i="14" a="1"/>
  <c r="N273" i="14" a="1"/>
  <c r="E325" i="14" a="1"/>
  <c r="C1432" i="14" a="1"/>
  <c r="N35" i="14" a="1"/>
  <c r="E311" i="14" a="1"/>
  <c r="C1559" i="14" a="1"/>
  <c r="K1846" i="14" a="1"/>
  <c r="H480" i="14" a="1"/>
  <c r="A1474" i="14" a="1"/>
  <c r="O1469" i="14" a="1"/>
  <c r="F857" i="14" a="1"/>
  <c r="L1165" i="14" a="1"/>
  <c r="M444" i="14" a="1"/>
  <c r="F696" i="14" a="1"/>
  <c r="F1238" i="14" a="1"/>
  <c r="D1333" i="14" a="1"/>
  <c r="A1288" i="14" a="1"/>
  <c r="L1311" i="14" a="1"/>
  <c r="D1306" i="14" a="1"/>
  <c r="G803" i="14" a="1"/>
  <c r="D1947" i="14" a="1"/>
  <c r="N1024" i="14" a="1"/>
  <c r="I1919" i="14" a="1"/>
  <c r="H1420" i="14" a="1"/>
  <c r="I228" i="14" a="1"/>
  <c r="B1752" i="14" a="1"/>
  <c r="E485" i="14" a="1"/>
  <c r="A399" i="14" a="1"/>
  <c r="O1032" i="14" a="1"/>
  <c r="O1761" i="14" a="1"/>
  <c r="N1484" i="14" a="1"/>
  <c r="O1367" i="14" a="1"/>
  <c r="L1564" i="14" a="1"/>
  <c r="D403" i="14" a="1"/>
  <c r="C1276" i="14" a="1"/>
  <c r="I726" i="14" a="1"/>
  <c r="H297" i="14" a="1"/>
  <c r="L1524" i="14" a="1"/>
  <c r="I791" i="14" a="1"/>
  <c r="I917" i="14" a="1"/>
  <c r="F1978" i="14" a="1"/>
  <c r="J54" i="14" a="1"/>
  <c r="O1097" i="14" a="1"/>
  <c r="O589" i="14" a="1"/>
  <c r="B1029" i="14" a="1"/>
  <c r="D1431" i="14" a="1"/>
  <c r="B387" i="14" a="1"/>
  <c r="L1496" i="14" a="1"/>
  <c r="E63" i="14" a="1"/>
  <c r="L1624" i="14" a="1"/>
  <c r="J64" i="14" a="1"/>
  <c r="K877" i="14" a="1"/>
  <c r="D1145" i="14" a="1"/>
  <c r="A1742" i="14" a="1"/>
  <c r="M1208" i="14" a="1"/>
  <c r="B1702" i="14" a="1"/>
  <c r="H1320" i="14" a="1"/>
  <c r="C1402" i="14" a="1"/>
  <c r="O166" i="14" a="1"/>
  <c r="D276" i="14" a="1"/>
  <c r="G508" i="14" a="1"/>
  <c r="F963" i="14" a="1"/>
  <c r="F1728" i="14" a="1"/>
  <c r="O357" i="14" a="1"/>
  <c r="B721" i="14" a="1"/>
  <c r="E1974" i="14" a="1"/>
  <c r="L932" i="14" a="1"/>
  <c r="L739" i="14" a="1"/>
  <c r="E711" i="14" a="1"/>
  <c r="A1239" i="14" a="1"/>
  <c r="H1918" i="14" a="1"/>
  <c r="A931" i="14" a="1"/>
  <c r="L371" i="14" a="1"/>
  <c r="E621" i="14" a="1"/>
  <c r="G1869" i="14" a="1"/>
  <c r="E46" i="14" a="1"/>
  <c r="A116" i="14" a="1"/>
  <c r="J433" i="14" a="1"/>
  <c r="I556" i="14" a="1"/>
  <c r="H1474" i="14" a="1"/>
  <c r="B205" i="14" a="1"/>
  <c r="J313" i="14" a="1"/>
  <c r="N1451" i="14" a="1"/>
  <c r="H87" i="14" a="1"/>
  <c r="K307" i="14" a="1"/>
  <c r="N1973" i="14" a="1"/>
  <c r="F1577" i="14" a="1"/>
  <c r="E501" i="14" a="1"/>
  <c r="E1525" i="14" a="1"/>
  <c r="B384" i="14" a="1"/>
  <c r="A606" i="14" a="1"/>
  <c r="M120" i="14" a="1"/>
  <c r="N684" i="14" a="1"/>
  <c r="B1167" i="14" a="1"/>
  <c r="G1570" i="14" a="1"/>
  <c r="N124" i="14" a="1"/>
  <c r="F399" i="14" a="1"/>
  <c r="H1366" i="14" a="1"/>
  <c r="N257" i="14" a="1"/>
  <c r="L170" i="14" a="1"/>
  <c r="E1753" i="14" a="1"/>
  <c r="N1457" i="14" a="1"/>
  <c r="H1793" i="14" a="1"/>
  <c r="L194" i="14" a="1"/>
  <c r="D1830" i="14" a="1"/>
  <c r="G603" i="14" a="1"/>
  <c r="N580" i="14" a="1"/>
  <c r="N1699" i="14" a="1"/>
  <c r="I1365" i="14" a="1"/>
  <c r="I1026" i="14" a="1"/>
  <c r="N1145" i="14" a="1"/>
  <c r="F1387" i="14" a="1"/>
  <c r="B782" i="14" a="1"/>
  <c r="B147" i="14" a="1"/>
  <c r="E1590" i="14" a="1"/>
  <c r="I59" i="14" a="1"/>
  <c r="N1058" i="14" a="1"/>
  <c r="H1364" i="14" a="1"/>
  <c r="E681" i="14" a="1"/>
  <c r="K947" i="14" a="1"/>
  <c r="C1992" i="14" a="1"/>
  <c r="M405" i="14" a="1"/>
  <c r="I184" i="14" a="1"/>
  <c r="F465" i="14" a="1"/>
  <c r="B1551" i="14" a="1"/>
  <c r="I1159" i="14" a="1"/>
  <c r="K1047" i="14" a="1"/>
  <c r="D1210" i="14" a="1"/>
  <c r="D635" i="14" a="1"/>
  <c r="L437" i="14" a="1"/>
  <c r="A1425" i="14" a="1"/>
  <c r="E58" i="14" a="1"/>
  <c r="B448" i="14" a="1"/>
  <c r="A954" i="14" a="1"/>
  <c r="J1075" i="14" a="1"/>
  <c r="H1445" i="14" a="1"/>
  <c r="O706" i="14" a="1"/>
  <c r="I366" i="14" a="1"/>
  <c r="M1473" i="14" a="1"/>
  <c r="J1559" i="14" a="1"/>
  <c r="G1988" i="14" a="1"/>
  <c r="L5" i="14" a="1"/>
  <c r="N742" i="14" a="1"/>
  <c r="A1462" i="14" a="1"/>
  <c r="K275" i="14" a="1"/>
  <c r="C240" i="14" a="1"/>
  <c r="O264" i="14" a="1"/>
  <c r="L467" i="14" a="1"/>
  <c r="O1098" i="14" a="1"/>
  <c r="G1731" i="14" a="1"/>
  <c r="N9" i="14" a="1"/>
  <c r="J607" i="14" a="1"/>
  <c r="G1561" i="14" a="1"/>
  <c r="B901" i="14" a="1"/>
  <c r="M1067" i="14" a="1"/>
  <c r="I367" i="14" a="1"/>
  <c r="O1879" i="14" a="1"/>
  <c r="O1475" i="14" a="1"/>
  <c r="A1363" i="14" a="1"/>
  <c r="E446" i="14" a="1"/>
  <c r="A1728" i="14" a="1"/>
  <c r="H1332" i="14" a="1"/>
  <c r="M75" i="14" a="1"/>
  <c r="A322" i="14" a="1"/>
  <c r="H1663" i="14" a="1"/>
  <c r="D1802" i="14" a="1"/>
  <c r="M1939" i="14" a="1"/>
  <c r="K584" i="14" a="1"/>
  <c r="L653" i="14" a="1"/>
  <c r="G1405" i="14" a="1"/>
  <c r="E502" i="14" a="1"/>
  <c r="N1685" i="14" a="1"/>
  <c r="E1720" i="14" a="1"/>
  <c r="C1574" i="14" a="1"/>
  <c r="E1326" i="14" a="1"/>
  <c r="O1490" i="14" a="1"/>
  <c r="D1586" i="14" a="1"/>
  <c r="J1231" i="14" a="1"/>
  <c r="E985" i="14" a="1"/>
  <c r="I978" i="14" a="1"/>
  <c r="J332" i="14" a="1"/>
  <c r="F1553" i="14" a="1"/>
  <c r="C1972" i="14" a="1"/>
  <c r="A101" i="14" a="1"/>
  <c r="F402" i="14" a="1"/>
  <c r="C1118" i="14" a="1"/>
  <c r="H377" i="14" a="1"/>
  <c r="O1911" i="14" a="1"/>
  <c r="C1087" i="14" a="1"/>
  <c r="O817" i="14" a="1"/>
  <c r="I984" i="14" a="1"/>
  <c r="O941" i="14" a="1"/>
  <c r="K1141" i="14" a="1"/>
  <c r="M440" i="14" a="1"/>
  <c r="B1651" i="14" a="1"/>
  <c r="L1865" i="14" a="1"/>
  <c r="E12" i="14" a="1"/>
  <c r="K1306" i="14" a="1"/>
  <c r="I194" i="14" a="1"/>
  <c r="D1180" i="14" a="1"/>
  <c r="F1247" i="14" a="1"/>
  <c r="G1996" i="14" a="1"/>
  <c r="A692" i="14" a="1"/>
  <c r="J1440" i="14" a="1"/>
  <c r="O1320" i="14" a="1"/>
  <c r="M108" i="14" a="1"/>
  <c r="C110" i="14" a="1"/>
  <c r="E954" i="14" a="1"/>
  <c r="I759" i="14" a="1"/>
  <c r="K59" i="14" a="1"/>
  <c r="E1359" i="14" a="1"/>
  <c r="A423" i="14" a="1"/>
  <c r="N817" i="14" a="1"/>
  <c r="E166" i="14" a="1"/>
  <c r="H1915" i="14" a="1"/>
  <c r="C1024" i="14" a="1"/>
  <c r="J604" i="14" a="1"/>
  <c r="L225" i="14" a="1"/>
  <c r="B960" i="14" a="1"/>
  <c r="G888" i="14" a="1"/>
  <c r="B1169" i="14" a="1"/>
  <c r="B311" i="14" a="1"/>
  <c r="E1106" i="14" a="1"/>
  <c r="F670" i="14" a="1"/>
  <c r="K772" i="14" a="1"/>
  <c r="N1932" i="14" a="1"/>
  <c r="C824" i="14" a="1"/>
  <c r="N575" i="14" a="1"/>
  <c r="N1761" i="14" a="1"/>
  <c r="C181" i="14" a="1"/>
  <c r="J712" i="14" a="1"/>
  <c r="M1444" i="14" a="1"/>
  <c r="J694" i="14" a="1"/>
  <c r="O433" i="14" a="1"/>
  <c r="F1367" i="14" a="1"/>
  <c r="N1959" i="14" a="1"/>
  <c r="L1413" i="14" a="1"/>
  <c r="C700" i="14" a="1"/>
  <c r="F1952" i="14" a="1"/>
  <c r="K1841" i="14" a="1"/>
  <c r="G195" i="14" a="1"/>
  <c r="J840" i="14" a="1"/>
  <c r="O953" i="14" a="1"/>
  <c r="I757" i="14" a="1"/>
  <c r="L685" i="14" a="1"/>
  <c r="G1833" i="14" a="1"/>
  <c r="B118" i="14" a="1"/>
  <c r="H17" i="14" a="1"/>
  <c r="O1470" i="14" a="1"/>
  <c r="I600" i="14" a="1"/>
  <c r="O1373" i="14" a="1"/>
  <c r="B770" i="14" a="1"/>
  <c r="N1825" i="14" a="1"/>
  <c r="O1609" i="14" a="1"/>
  <c r="E424" i="14" a="1"/>
  <c r="H1643" i="14" a="1"/>
  <c r="O987" i="14" a="1"/>
  <c r="O238" i="14" a="1"/>
  <c r="B637" i="14" a="1"/>
  <c r="D219" i="14" a="1"/>
  <c r="B880" i="14" a="1"/>
  <c r="L313" i="14" a="1"/>
  <c r="F431" i="14" a="1"/>
  <c r="M312" i="14" a="1"/>
  <c r="A515" i="14" a="1"/>
  <c r="C1581" i="14" a="1"/>
  <c r="F1125" i="14" a="1"/>
  <c r="H20" i="14" a="1"/>
  <c r="O1436" i="14" a="1"/>
  <c r="I100" i="14" a="1"/>
  <c r="O1775" i="14" a="1"/>
  <c r="F1273" i="14" a="1"/>
  <c r="E468" i="14" a="1"/>
  <c r="G1435" i="14" a="1"/>
  <c r="F1131" i="14" a="1"/>
  <c r="D564" i="14" a="1"/>
  <c r="E925" i="14" a="1"/>
  <c r="O99" i="14" a="1"/>
  <c r="L734" i="14" a="1"/>
  <c r="O538" i="14" a="1"/>
  <c r="B666" i="14" a="1"/>
  <c r="M640" i="14" a="1"/>
  <c r="J1084" i="14" a="1"/>
  <c r="I363" i="14" a="1"/>
  <c r="J746" i="14" a="1"/>
  <c r="I1529" i="14" a="1"/>
  <c r="O131" i="14" a="1"/>
  <c r="O1567" i="14" a="1"/>
  <c r="O1782" i="14" a="1"/>
  <c r="G1900" i="14" a="1"/>
  <c r="E403" i="14" a="1"/>
  <c r="C1676" i="14" a="1"/>
  <c r="J954" i="14" a="1"/>
  <c r="B1636" i="14" a="1"/>
  <c r="O169" i="14" a="1"/>
  <c r="F277" i="14" a="1"/>
  <c r="O965" i="14" a="1"/>
  <c r="H1209" i="14" a="1"/>
  <c r="J261" i="14" a="1"/>
  <c r="J392" i="14" a="1"/>
  <c r="N1319" i="14" a="1"/>
  <c r="K723" i="14" a="1"/>
  <c r="J308" i="14" a="1"/>
  <c r="K1392" i="14" a="1"/>
  <c r="A1093" i="14" a="1"/>
  <c r="E741" i="14" a="1"/>
  <c r="C688" i="14" a="1"/>
  <c r="N305" i="14" a="1"/>
  <c r="L1916" i="14" a="1"/>
  <c r="N1112" i="14" a="1"/>
  <c r="F11" i="14" a="1"/>
  <c r="D1019" i="14" a="1"/>
  <c r="N703" i="14" a="1"/>
  <c r="G1061" i="14" a="1"/>
  <c r="O891" i="14" a="1"/>
  <c r="O1228" i="14" a="1"/>
  <c r="H887" i="14" a="1"/>
  <c r="D1518" i="14" a="1"/>
  <c r="M1627" i="14" a="1"/>
  <c r="D3" i="14" a="1"/>
  <c r="A108" i="14" a="1"/>
  <c r="B57" i="14" a="1"/>
  <c r="F1970" i="14" a="1"/>
  <c r="K881" i="14" a="1"/>
  <c r="C980" i="14" a="1"/>
  <c r="A1550" i="14" a="1"/>
  <c r="O231" i="14" a="1"/>
  <c r="K1966" i="14" a="1"/>
  <c r="M1562" i="14" a="1"/>
  <c r="L1906" i="14" a="1"/>
  <c r="C1869" i="14" a="1"/>
  <c r="O1636" i="14" a="1"/>
  <c r="C1956" i="14" a="1"/>
  <c r="I1841" i="14" a="1"/>
  <c r="L1928" i="14" a="1"/>
  <c r="I247" i="14" a="1"/>
  <c r="M875" i="14" a="1"/>
  <c r="M902" i="14" a="1"/>
  <c r="N1388" i="14" a="1"/>
  <c r="E822" i="14" a="1"/>
  <c r="B275" i="14" a="1"/>
  <c r="O524" i="14" a="1"/>
  <c r="J195" i="14" a="1"/>
  <c r="O993" i="14" a="1"/>
  <c r="L1070" i="14" a="1"/>
  <c r="O1258" i="14" a="1"/>
  <c r="L726" i="14" a="1"/>
  <c r="G210" i="14" a="1"/>
  <c r="M599" i="14" a="1"/>
  <c r="L1374" i="14" a="1"/>
  <c r="L397" i="14" a="1"/>
  <c r="K1411" i="14" a="1"/>
  <c r="B597" i="14" a="1"/>
  <c r="M1737" i="14" a="1"/>
  <c r="O1851" i="14" a="1"/>
  <c r="E1942" i="14" a="1"/>
  <c r="I439" i="14" a="1"/>
  <c r="D603" i="14" a="1"/>
  <c r="O1647" i="14" a="1"/>
  <c r="E912" i="14" a="1"/>
  <c r="O202" i="14" a="1"/>
  <c r="I421" i="14" a="1"/>
  <c r="F604" i="14" a="1"/>
  <c r="I102" i="14" a="1"/>
  <c r="B814" i="14" a="1"/>
  <c r="M1759" i="14" a="1"/>
  <c r="M501" i="14" a="1"/>
  <c r="M113" i="14" a="1"/>
  <c r="E1400" i="14" a="1"/>
  <c r="B745" i="14" a="1"/>
  <c r="C281" i="14" a="1"/>
  <c r="N338" i="14" a="1"/>
  <c r="H1242" i="14" a="1"/>
  <c r="H1740" i="14" a="1"/>
  <c r="D1403" i="14" a="1"/>
  <c r="A1205" i="14" a="1"/>
  <c r="E890" i="14" a="1"/>
  <c r="D1969" i="14" a="1"/>
  <c r="O25" i="14" a="1"/>
  <c r="M1900" i="14" a="1"/>
  <c r="C969" i="14" a="1"/>
  <c r="M894" i="14" a="1"/>
  <c r="E817" i="14" a="1"/>
  <c r="C436" i="14" a="1"/>
  <c r="F1696" i="14" a="1"/>
  <c r="G714" i="14" a="1"/>
  <c r="L1581" i="14" a="1"/>
  <c r="G289" i="14" a="1"/>
  <c r="J307" i="14" a="1"/>
  <c r="M782" i="14" a="1"/>
  <c r="J1242" i="14" a="1"/>
  <c r="O1488" i="14" a="1"/>
  <c r="M1386" i="14" a="1"/>
  <c r="M587" i="14" a="1"/>
  <c r="A730" i="14" a="1"/>
  <c r="J578" i="14" a="1"/>
  <c r="A1292" i="14" a="1"/>
  <c r="O155" i="14" a="1"/>
  <c r="H288" i="14" a="1"/>
  <c r="D745" i="14" a="1"/>
  <c r="A1082" i="14" a="1"/>
  <c r="A801" i="14" a="1"/>
  <c r="F1489" i="14" a="1"/>
  <c r="H1090" i="14" a="1"/>
  <c r="D1276" i="14" a="1"/>
  <c r="N1371" i="14" a="1"/>
  <c r="O1976" i="14" a="1"/>
  <c r="C689" i="14" a="1"/>
  <c r="E1607" i="14" a="1"/>
  <c r="C194" i="14" a="1"/>
  <c r="A1635" i="14" a="1"/>
  <c r="I1248" i="14" a="1"/>
  <c r="O1992" i="14" a="1"/>
  <c r="G507" i="14" a="1"/>
  <c r="M948" i="14" a="1"/>
  <c r="N813" i="14" a="1"/>
  <c r="E1933" i="14" a="1"/>
  <c r="D909" i="14" a="1"/>
  <c r="M591" i="14" a="1"/>
  <c r="F651" i="14" a="1"/>
  <c r="A948" i="14" a="1"/>
  <c r="J621" i="14" a="1"/>
  <c r="B1988" i="14" a="1"/>
  <c r="A465" i="14" a="1"/>
  <c r="O1653" i="14" a="1"/>
  <c r="K8" i="14" a="1"/>
  <c r="A1621" i="14" a="1"/>
  <c r="E799" i="14" a="1"/>
  <c r="D1734" i="14" a="1"/>
  <c r="F1291" i="14" a="1"/>
  <c r="L609" i="14" a="1"/>
  <c r="B1831" i="14" a="1"/>
  <c r="L1006" i="14" a="1"/>
  <c r="H31" i="14" a="1"/>
  <c r="N871" i="14" a="1"/>
  <c r="H728" i="14" a="1"/>
  <c r="I1577" i="14" a="1"/>
  <c r="I311" i="14" a="1"/>
  <c r="O119" i="14" a="1"/>
  <c r="L776" i="14" a="1"/>
  <c r="F1094" i="14" a="1"/>
  <c r="B333" i="14" a="1"/>
  <c r="N1500" i="14" a="1"/>
  <c r="M294" i="14" a="1"/>
  <c r="L975" i="14" a="1"/>
  <c r="E54" i="14" a="1"/>
  <c r="A1179" i="14" a="1"/>
  <c r="L1999" i="14" a="1"/>
  <c r="K366" i="14" a="1"/>
  <c r="K1728" i="14" a="1"/>
  <c r="G863" i="14" a="1"/>
  <c r="G1565" i="14" a="1"/>
  <c r="J662" i="14" a="1"/>
  <c r="M14" i="14" a="1"/>
  <c r="N222" i="14" a="1"/>
  <c r="K1935" i="14" a="1"/>
  <c r="J1190" i="14" a="1"/>
  <c r="B995" i="14" a="1"/>
  <c r="B1866" i="14" a="1"/>
  <c r="F276" i="14" a="1"/>
  <c r="F571" i="14" a="1"/>
  <c r="H400" i="14" a="1"/>
  <c r="N284" i="14" a="1"/>
  <c r="D841" i="14" a="1"/>
  <c r="G651" i="14" a="1"/>
  <c r="L520" i="14" a="1"/>
  <c r="L930" i="14" a="1"/>
  <c r="G1563" i="14" a="1"/>
  <c r="B874" i="14" a="1"/>
  <c r="F775" i="14" a="1"/>
  <c r="B1175" i="14" a="1"/>
  <c r="H305" i="14" a="1"/>
  <c r="A1488" i="14" a="1"/>
  <c r="F909" i="14" a="1"/>
  <c r="C20" i="14" a="1"/>
  <c r="L1086" i="14" a="1"/>
  <c r="A1280" i="14" a="1"/>
  <c r="O84" i="14" a="1"/>
  <c r="O945" i="14" a="1"/>
  <c r="N598" i="14" a="1"/>
  <c r="F884" i="14" a="1"/>
  <c r="J1287" i="14" a="1"/>
  <c r="E953" i="14" a="1"/>
  <c r="E695" i="14" a="1"/>
  <c r="K1601" i="14" a="1"/>
  <c r="L1584" i="14" a="1"/>
  <c r="L36" i="14" a="1"/>
  <c r="N477" i="14" a="1"/>
  <c r="F956" i="14" a="1"/>
  <c r="F180" i="14" a="1"/>
  <c r="M1223" i="14" a="1"/>
  <c r="G1627" i="14" a="1"/>
  <c r="K277" i="14" a="1"/>
  <c r="O1393" i="14" a="1"/>
  <c r="L400" i="14" a="1"/>
  <c r="H328" i="14" a="1"/>
  <c r="N780" i="14" a="1"/>
  <c r="C1391" i="14" a="1"/>
  <c r="I1696" i="14" a="1"/>
  <c r="A435" i="14" a="1"/>
  <c r="G479" i="14" a="1"/>
  <c r="E122" i="14" a="1"/>
  <c r="H1307" i="14" a="1"/>
  <c r="J601" i="14" a="1"/>
  <c r="E1521" i="14" a="1"/>
  <c r="F121" i="14" a="1"/>
  <c r="A1186" i="14" a="1"/>
  <c r="C1110" i="14" a="1"/>
  <c r="K1453" i="14" a="1"/>
  <c r="E455" i="14" a="1"/>
  <c r="C236" i="14" a="1"/>
  <c r="G858" i="14" a="1"/>
  <c r="M89" i="14" a="1"/>
  <c r="C238" i="14" a="1"/>
  <c r="I1911" i="14" a="1"/>
  <c r="K1553" i="14" a="1"/>
  <c r="N1860" i="14" a="1"/>
  <c r="L1930" i="14" a="1"/>
  <c r="K1982" i="14" a="1"/>
  <c r="G565" i="14" a="1"/>
  <c r="G423" i="14" a="1"/>
  <c r="M899" i="14" a="1"/>
  <c r="M474" i="14" a="1"/>
  <c r="E976" i="14" a="1"/>
  <c r="A192" i="14" a="1"/>
  <c r="E1186" i="14" a="1"/>
  <c r="I1975" i="14" a="1"/>
  <c r="L220" i="14" a="1"/>
  <c r="I1400" i="14" a="1"/>
  <c r="J1493" i="14" a="1"/>
  <c r="J1057" i="14" a="1"/>
  <c r="B1127" i="14" a="1"/>
  <c r="D1979" i="14" a="1"/>
  <c r="G282" i="14" a="1"/>
  <c r="F1211" i="14" a="1"/>
  <c r="M1207" i="14" a="1"/>
  <c r="L745" i="14" a="1"/>
  <c r="I798" i="14" a="1"/>
  <c r="H571" i="14" a="1"/>
  <c r="K54" i="14" a="1"/>
  <c r="M279" i="14" a="1"/>
  <c r="M246" i="14" a="1"/>
  <c r="J145" i="14" a="1"/>
  <c r="M1091" i="14" a="1"/>
  <c r="I1061" i="14" a="1"/>
  <c r="I1113" i="14" a="1"/>
  <c r="N144" i="14" a="1"/>
  <c r="H1449" i="14" a="1"/>
  <c r="A1736" i="14" a="1"/>
  <c r="J720" i="14" a="1"/>
  <c r="J1414" i="14" a="1"/>
  <c r="F1947" i="14" a="1"/>
  <c r="G251" i="14" a="1"/>
  <c r="N617" i="14" a="1"/>
  <c r="M327" i="14" a="1"/>
  <c r="F358" i="14" a="1"/>
  <c r="H1524" i="14" a="1"/>
  <c r="C396" i="14" a="1"/>
  <c r="B1486" i="14" a="1"/>
  <c r="D1945" i="14" a="1"/>
  <c r="H1058" i="14" a="1"/>
  <c r="N342" i="14" a="1"/>
  <c r="F755" i="14" a="1"/>
  <c r="N1264" i="14" a="1"/>
  <c r="G569" i="14" a="1"/>
  <c r="L1091" i="14" a="1"/>
  <c r="M753" i="14" a="1"/>
  <c r="G494" i="14" a="1"/>
  <c r="G545" i="14" a="1"/>
  <c r="K1280" i="14" a="1"/>
  <c r="G1243" i="14" a="1"/>
  <c r="M1049" i="14" a="1"/>
  <c r="G141" i="14" a="1"/>
  <c r="H1757" i="14" a="1"/>
  <c r="B131" i="14" a="1"/>
  <c r="E760" i="14" a="1"/>
  <c r="O1863" i="14" a="1"/>
  <c r="K1172" i="14" a="1"/>
  <c r="O82" i="14" a="1"/>
  <c r="A143" i="14" a="1"/>
  <c r="G666" i="14" a="1"/>
  <c r="N1963" i="14" a="1"/>
  <c r="I1507" i="14" a="1"/>
  <c r="K1937" i="14" a="1"/>
  <c r="K1750" i="14" a="1"/>
  <c r="K1621" i="14" a="1"/>
  <c r="N107" i="14" a="1"/>
  <c r="A293" i="14" a="1"/>
  <c r="G185" i="14" a="1"/>
  <c r="E593" i="14" a="1"/>
  <c r="L900" i="14" a="1"/>
  <c r="D156" i="14" a="1"/>
  <c r="M1380" i="14" a="1"/>
  <c r="D59" i="14" a="1"/>
  <c r="L44" i="14" a="1"/>
  <c r="M508" i="14" a="1"/>
  <c r="H197" i="14" a="1"/>
  <c r="B1410" i="14" a="1"/>
  <c r="A1922" i="14" a="1"/>
  <c r="F333" i="14" a="1"/>
  <c r="I1727" i="14" a="1"/>
  <c r="B1995" i="14" a="1"/>
  <c r="N997" i="14" a="1"/>
  <c r="D673" i="14" a="1"/>
  <c r="D1480" i="14" a="1"/>
  <c r="H62" i="14" a="1"/>
  <c r="M1776" i="14" a="1"/>
  <c r="M757" i="14" a="1"/>
  <c r="O281" i="14" a="1"/>
  <c r="E1249" i="14" a="1"/>
  <c r="K564" i="14" a="1"/>
  <c r="B744" i="14" a="1"/>
  <c r="L1738" i="14" a="1"/>
  <c r="H1619" i="14" a="1"/>
  <c r="G1350" i="14" a="1"/>
  <c r="K1412" i="14" a="1"/>
  <c r="M956" i="14" a="1"/>
  <c r="J1170" i="14" a="1"/>
  <c r="D883" i="14" a="1"/>
  <c r="N1878" i="14" a="1"/>
  <c r="K863" i="14" a="1"/>
  <c r="D1790" i="14" a="1"/>
  <c r="F1363" i="14" a="1"/>
  <c r="L1466" i="14" a="1"/>
  <c r="C966" i="14" a="1"/>
  <c r="C245" i="14" a="1"/>
  <c r="N1560" i="14" a="1"/>
  <c r="M144" i="14" a="1"/>
  <c r="F1429" i="14" a="1"/>
  <c r="A885" i="14" a="1"/>
  <c r="A1720" i="14" a="1"/>
  <c r="K295" i="14" a="1"/>
  <c r="M959" i="14" a="1"/>
  <c r="M638" i="14" a="1"/>
  <c r="C1798" i="14" a="1"/>
  <c r="L205" i="14" a="1"/>
  <c r="E947" i="14" a="1"/>
  <c r="E215" i="14" a="1"/>
  <c r="M1609" i="14" a="1"/>
  <c r="M1792" i="14" a="1"/>
  <c r="O456" i="14" a="1"/>
  <c r="I1774" i="14" a="1"/>
  <c r="I1413" i="14" a="1"/>
  <c r="B827" i="14" a="1"/>
  <c r="I696" i="14" a="1"/>
  <c r="O1169" i="14" a="1"/>
  <c r="G1619" i="14" a="1"/>
  <c r="L897" i="14" a="1"/>
  <c r="O1329" i="14" a="1"/>
  <c r="O1462" i="14" a="1"/>
  <c r="I1196" i="14" a="1"/>
  <c r="K65" i="14" a="1"/>
  <c r="D966" i="14" a="1"/>
  <c r="C1182" i="14" a="1"/>
  <c r="C623" i="14" a="1"/>
  <c r="A741" i="14" a="1"/>
  <c r="D901" i="14" a="1"/>
  <c r="J1522" i="14" a="1"/>
  <c r="O1153" i="14" a="1"/>
  <c r="M1096" i="14" a="1"/>
  <c r="L22" i="14" a="1"/>
  <c r="B1558" i="14" a="1"/>
  <c r="G362" i="14" a="1"/>
  <c r="F1473" i="14" a="1"/>
  <c r="N669" i="14" a="1"/>
  <c r="O773" i="14" a="1"/>
  <c r="E308" i="14" a="1"/>
  <c r="C944" i="14" a="1"/>
  <c r="M1543" i="14" a="1"/>
  <c r="A28" i="14" a="1"/>
  <c r="O1346" i="14" a="1"/>
  <c r="I1438" i="14" a="1"/>
  <c r="G824" i="14" a="1"/>
  <c r="B820" i="14" a="1"/>
  <c r="A1714" i="14" a="1"/>
  <c r="M1404" i="14" a="1"/>
  <c r="H1357" i="14" a="1"/>
  <c r="K1880" i="14" a="1"/>
  <c r="M1948" i="14" a="1"/>
  <c r="J526" i="14" a="1"/>
  <c r="J1124" i="14" a="1"/>
  <c r="O918" i="14" a="1"/>
  <c r="E1653" i="14" a="1"/>
  <c r="G1958" i="14" a="1"/>
  <c r="D918" i="14" a="1"/>
  <c r="M564" i="14" a="1"/>
  <c r="K888" i="14" a="1"/>
  <c r="L1892" i="14" a="1"/>
  <c r="B942" i="14" a="1"/>
  <c r="O454" i="14" a="1"/>
  <c r="G81" i="14" a="1"/>
  <c r="J1547" i="14" a="1"/>
  <c r="F1971" i="14" a="1"/>
  <c r="O744" i="14" a="1"/>
  <c r="M1407" i="14" a="1"/>
  <c r="J926" i="14" a="1"/>
  <c r="G613" i="14" a="1"/>
  <c r="J1117" i="14" a="1"/>
  <c r="O1608" i="14" a="1"/>
  <c r="N65" i="14" a="1"/>
  <c r="E1016" i="14" a="1"/>
  <c r="H1247" i="14" a="1"/>
  <c r="L460" i="14" a="1"/>
  <c r="D1550" i="14" a="1"/>
  <c r="M1908" i="14" a="1"/>
  <c r="H599" i="14" a="1"/>
  <c r="I119" i="14" a="1"/>
  <c r="F126" i="14" a="1"/>
  <c r="A1796" i="14" a="1"/>
  <c r="N1547" i="14" a="1"/>
  <c r="A1521" i="14" a="1"/>
  <c r="O1387" i="14" a="1"/>
  <c r="N748" i="14" a="1"/>
  <c r="O1696" i="14" a="1"/>
  <c r="E1757" i="14" a="1"/>
  <c r="C252" i="14" a="1"/>
  <c r="C1899" i="14" a="1"/>
  <c r="C262" i="14" a="1"/>
  <c r="M379" i="14" a="1"/>
  <c r="N1996" i="14" a="1"/>
  <c r="O1503" i="14" a="1"/>
  <c r="L650" i="14" a="1"/>
  <c r="E1482" i="14" a="1"/>
  <c r="J1322" i="14" a="1"/>
  <c r="O409" i="14" a="1"/>
  <c r="F883" i="14" a="1"/>
  <c r="F1588" i="14" a="1"/>
  <c r="L636" i="14" a="1"/>
  <c r="C338" i="14" a="1"/>
  <c r="D1361" i="14" a="1"/>
  <c r="H1276" i="14" a="1"/>
  <c r="N1204" i="14" a="1"/>
  <c r="B1692" i="14" a="1"/>
  <c r="L1726" i="14" a="1"/>
  <c r="G658" i="14" a="1"/>
  <c r="O144" i="14" a="1"/>
  <c r="D904" i="14" a="1"/>
  <c r="K1508" i="14" a="1"/>
  <c r="M464" i="14" a="1"/>
  <c r="N1362" i="14" a="1"/>
  <c r="A1343" i="14" a="1"/>
  <c r="G1002" i="14" a="1"/>
  <c r="C1022" i="14" a="1"/>
  <c r="K466" i="14" a="1"/>
  <c r="N1632" i="14" a="1"/>
  <c r="N547" i="14" a="1"/>
  <c r="C1906" i="14" a="1"/>
  <c r="N12" i="14" a="1"/>
  <c r="E683" i="14" a="1"/>
  <c r="H1944" i="14" a="1"/>
  <c r="C1991" i="14" a="1"/>
  <c r="D943" i="14" a="1"/>
  <c r="G980" i="14" a="1"/>
  <c r="J1612" i="14" a="1"/>
  <c r="G1278" i="14" a="1"/>
  <c r="I1097" i="14" a="1"/>
  <c r="E1609" i="14" a="1"/>
  <c r="E1341" i="14" a="1"/>
  <c r="K546" i="14" a="1"/>
  <c r="A594" i="14" a="1"/>
  <c r="H958" i="14" a="1"/>
  <c r="O163" i="14" a="1"/>
  <c r="K805" i="14" a="1"/>
  <c r="K464" i="14" a="1"/>
  <c r="B64" i="14" a="1"/>
  <c r="N1913" i="14" a="1"/>
  <c r="B768" i="14" a="1"/>
  <c r="A1777" i="14" a="1"/>
  <c r="H1038" i="14" a="1"/>
  <c r="C1330" i="14" a="1"/>
  <c r="B1887" i="14" a="1"/>
  <c r="A633" i="14" a="1"/>
  <c r="M173" i="14" a="1"/>
  <c r="G582" i="14" a="1"/>
  <c r="C842" i="14" a="1"/>
  <c r="C1744" i="14" a="1"/>
  <c r="N1170" i="14" a="1"/>
  <c r="J327" i="14" a="1"/>
  <c r="L165" i="14" a="1"/>
  <c r="L103" i="14" a="1"/>
  <c r="D822" i="14" a="1"/>
  <c r="G481" i="14" a="1"/>
  <c r="M692" i="14" a="1"/>
  <c r="C891" i="14" a="1"/>
  <c r="I139" i="14" a="1"/>
  <c r="K300" i="14" a="1"/>
  <c r="D40" i="14" a="1"/>
  <c r="L791" i="14" a="1"/>
  <c r="H507" i="14" a="1"/>
  <c r="A179" i="14" a="1"/>
  <c r="B1185" i="14" a="1"/>
  <c r="I675" i="14" a="1"/>
  <c r="G787" i="14" a="1"/>
  <c r="F1621" i="14" a="1"/>
  <c r="F1275" i="14" a="1"/>
  <c r="D1929" i="14" a="1"/>
  <c r="I1540" i="14" a="1"/>
  <c r="K1678" i="14" a="1"/>
  <c r="G813" i="14" a="1"/>
  <c r="G443" i="14" a="1"/>
  <c r="G547" i="14" a="1"/>
  <c r="L1597" i="14" a="1"/>
  <c r="L1770" i="14" a="1"/>
  <c r="K154" i="14" a="1"/>
  <c r="H1118" i="14" a="1"/>
  <c r="N163" i="14" a="1"/>
  <c r="K1787" i="14" a="1"/>
  <c r="L186" i="14" a="1"/>
  <c r="K1861" i="14" a="1"/>
  <c r="C663" i="14" a="1"/>
  <c r="K1685" i="14" a="1"/>
  <c r="M1825" i="14" a="1"/>
  <c r="N181" i="14" a="1"/>
  <c r="A1508" i="14" a="1"/>
  <c r="I328" i="14" a="1"/>
  <c r="G649" i="14" a="1"/>
  <c r="A480" i="14" a="1"/>
  <c r="O979" i="14" a="1"/>
  <c r="E483" i="14" a="1"/>
  <c r="B1199" i="14" a="1"/>
  <c r="M848" i="14" a="1"/>
  <c r="E1964" i="14" a="1"/>
  <c r="B733" i="14" a="1"/>
  <c r="L1024" i="14" a="1"/>
  <c r="M1690" i="14" a="1"/>
  <c r="A903" i="14" a="1"/>
  <c r="I1698" i="14" a="1"/>
  <c r="H1427" i="14" a="1"/>
  <c r="I1551" i="14" a="1"/>
  <c r="G1889" i="14" a="1"/>
  <c r="M562" i="14" a="1"/>
  <c r="L1649" i="14" a="1"/>
  <c r="J939" i="14" a="1"/>
  <c r="D459" i="14" a="1"/>
  <c r="F509" i="14" a="1"/>
  <c r="J973" i="14" a="1"/>
  <c r="A111" i="14" a="1"/>
  <c r="F1048" i="14" a="1"/>
  <c r="N1747" i="14" a="1"/>
  <c r="G707" i="14" a="1"/>
  <c r="E102" i="14" a="1"/>
  <c r="I742" i="14" a="1"/>
  <c r="H1026" i="14" a="1"/>
  <c r="D1341" i="14" a="1"/>
  <c r="H1950" i="14" a="1"/>
  <c r="F1882" i="14" a="1"/>
  <c r="D845" i="14" a="1"/>
  <c r="E756" i="14" a="1"/>
  <c r="K1438" i="14" a="1"/>
  <c r="B1863" i="14" a="1"/>
  <c r="C955" i="14" a="1"/>
  <c r="C320" i="14" a="1"/>
  <c r="L857" i="14" a="1"/>
  <c r="K1581" i="14" a="1"/>
  <c r="A1749" i="14" a="1"/>
  <c r="B1950" i="14" a="1"/>
  <c r="M1777" i="14" a="1"/>
  <c r="H1822" i="14" a="1"/>
  <c r="N865" i="14" a="1"/>
  <c r="M1548" i="14" a="1"/>
  <c r="B713" i="14" a="1"/>
  <c r="M1881" i="14" a="1"/>
  <c r="N287" i="14" a="1"/>
  <c r="L1733" i="14" a="1"/>
  <c r="H481" i="14" a="1"/>
  <c r="K1932" i="14" a="1"/>
  <c r="M504" i="14" a="1"/>
  <c r="K1320" i="14" a="1"/>
  <c r="B1077" i="14" a="1"/>
  <c r="C1375" i="14" a="1"/>
  <c r="H597" i="14" a="1"/>
  <c r="C446" i="14" a="1"/>
  <c r="A238" i="14" a="1"/>
  <c r="F1475" i="14" a="1"/>
  <c r="H1758" i="14" a="1"/>
  <c r="G106" i="14" a="1"/>
  <c r="A1207" i="14" a="1"/>
  <c r="B673" i="14" a="1"/>
  <c r="J1221" i="14" a="1"/>
  <c r="M592" i="14" a="1"/>
  <c r="L1587" i="14" a="1"/>
  <c r="G1520" i="14" a="1"/>
  <c r="B1407" i="14" a="1"/>
  <c r="L1784" i="14" a="1"/>
  <c r="N991" i="14" a="1"/>
  <c r="C1339" i="14" a="1"/>
  <c r="L502" i="14" a="1"/>
  <c r="D1002" i="14" a="1"/>
  <c r="N543" i="14" a="1"/>
  <c r="K1497" i="14" a="1"/>
  <c r="L1000" i="14" a="1"/>
  <c r="E1981" i="14" a="1"/>
  <c r="K1166" i="14" a="1"/>
  <c r="C297" i="14" a="1"/>
  <c r="H129" i="14" a="1"/>
  <c r="N1273" i="14" a="1"/>
  <c r="D368" i="14" a="1"/>
  <c r="B1584" i="14" a="1"/>
  <c r="C1907" i="14" a="1"/>
  <c r="D548" i="14" a="1"/>
  <c r="K1503" i="14" a="1"/>
  <c r="H739" i="14" a="1"/>
  <c r="J1780" i="14" a="1"/>
  <c r="M161" i="14" a="1"/>
  <c r="F900" i="14" a="1"/>
  <c r="H950" i="14" a="1"/>
  <c r="M153" i="14" a="1"/>
  <c r="E1896" i="14" a="1"/>
  <c r="C480" i="14" a="1"/>
  <c r="G808" i="14" a="1"/>
  <c r="L784" i="14" a="1"/>
  <c r="A654" i="14" a="1"/>
  <c r="F1415" i="14" a="1"/>
  <c r="F872" i="14" a="1"/>
  <c r="C1228" i="14" a="1"/>
  <c r="C70" i="14" a="1"/>
  <c r="G1774" i="14" a="1"/>
  <c r="J1536" i="14" a="1"/>
  <c r="K342" i="14" a="1"/>
  <c r="G1291" i="14" a="1"/>
  <c r="C687" i="14" a="1"/>
  <c r="I627" i="14" a="1"/>
  <c r="H1150" i="14" a="1"/>
  <c r="C1925" i="14" a="1"/>
  <c r="K1646" i="14" a="1"/>
  <c r="H1898" i="14" a="1"/>
  <c r="B592" i="14" a="1"/>
  <c r="L1202" i="14" a="1"/>
  <c r="K940" i="14" a="1"/>
  <c r="M1930" i="14" a="1"/>
  <c r="K1222" i="14" a="1"/>
  <c r="K451" i="14" a="1"/>
  <c r="I298" i="14" a="1"/>
  <c r="E1780" i="14" a="1"/>
  <c r="E1619" i="14" a="1"/>
  <c r="D517" i="14" a="1"/>
  <c r="I108" i="14" a="1"/>
  <c r="G1523" i="14" a="1"/>
  <c r="C134" i="14" a="1"/>
  <c r="F1555" i="14" a="1"/>
  <c r="J300" i="14" a="1"/>
  <c r="I688" i="14" a="1"/>
  <c r="C128" i="14" a="1"/>
  <c r="N346" i="14" a="1"/>
  <c r="A1850" i="14" a="1"/>
  <c r="E14" i="14" a="1"/>
  <c r="L838" i="14" a="1"/>
  <c r="O1683" i="14" a="1"/>
  <c r="N739" i="14" a="1"/>
  <c r="M42" i="14" a="1"/>
  <c r="E315" i="14" a="1"/>
  <c r="I1153" i="14" a="1"/>
  <c r="M227" i="14" a="1"/>
  <c r="I5" i="14" a="1"/>
  <c r="C1328" i="14" a="1"/>
  <c r="A1225" i="14" a="1"/>
  <c r="G1978" i="14" a="1"/>
  <c r="M519" i="14" a="1"/>
  <c r="I554" i="14" a="1"/>
  <c r="D1273" i="14" a="1"/>
  <c r="K1537" i="14" a="1"/>
  <c r="O1263" i="14" a="1"/>
  <c r="D75" i="14" a="1"/>
  <c r="A248" i="14" a="1"/>
  <c r="L1631" i="14" a="1"/>
  <c r="B1069" i="14" a="1"/>
  <c r="L486" i="14" a="1"/>
  <c r="A406" i="14" a="1"/>
  <c r="C1433" i="14" a="1"/>
  <c r="F1614" i="14" a="1"/>
  <c r="N1572" i="14" a="1"/>
  <c r="N167" i="14" a="1"/>
  <c r="D1723" i="14" a="1"/>
  <c r="C1269" i="14" a="1"/>
  <c r="D301" i="14" a="1"/>
  <c r="G717" i="14" a="1"/>
  <c r="D1580" i="14" a="1"/>
  <c r="E43" i="14" a="1"/>
  <c r="F1263" i="14" a="1"/>
  <c r="O734" i="14" a="1"/>
  <c r="F1584" i="14" a="1"/>
  <c r="I159" i="14" a="1"/>
  <c r="C1465" i="14" a="1"/>
  <c r="O1347" i="14" a="1"/>
  <c r="E1688" i="14" a="1"/>
  <c r="E1364" i="14" a="1"/>
  <c r="M328" i="14" a="1"/>
  <c r="H1865" i="14" a="1"/>
  <c r="J1847" i="14" a="1"/>
  <c r="G445" i="14" a="1"/>
  <c r="A204" i="14" a="1"/>
  <c r="M1835" i="14" a="1"/>
  <c r="A323" i="14" a="1"/>
  <c r="B341" i="14" a="1"/>
  <c r="K1591" i="14" a="1"/>
  <c r="I1264" i="14" a="1"/>
  <c r="M986" i="14" a="1"/>
  <c r="O111" i="14" a="1"/>
  <c r="B562" i="14" a="1"/>
  <c r="G679" i="14" a="1"/>
  <c r="G944" i="14" a="1"/>
  <c r="H1739" i="14" a="1"/>
  <c r="B1861" i="14" a="1"/>
  <c r="L211" i="14" a="1"/>
  <c r="O506" i="14" a="1"/>
  <c r="I706" i="14" a="1"/>
  <c r="G1792" i="14" a="1"/>
  <c r="O665" i="14" a="1"/>
  <c r="H906" i="14" a="1"/>
  <c r="F1880" i="14" a="1"/>
  <c r="K1379" i="14" a="1"/>
  <c r="L1876" i="14" a="1"/>
  <c r="J1690" i="14" a="1"/>
  <c r="K1256" i="14" a="1"/>
  <c r="H1714" i="14" a="1"/>
  <c r="A1632" i="14" a="1"/>
  <c r="J398" i="14" a="1"/>
  <c r="G1699" i="14" a="1"/>
  <c r="C583" i="14" a="1"/>
  <c r="B997" i="14" a="1"/>
  <c r="O777" i="14" a="1"/>
  <c r="L916" i="14" a="1"/>
  <c r="A1780" i="14" a="1"/>
  <c r="O31" i="14" a="1"/>
  <c r="D167" i="14" a="1"/>
  <c r="J1498" i="14" a="1"/>
  <c r="E32" i="14" a="1"/>
  <c r="G1365" i="14" a="1"/>
  <c r="G865" i="14" a="1"/>
  <c r="H206" i="14" a="1"/>
  <c r="O1125" i="14" a="1"/>
  <c r="I1267" i="14" a="1"/>
  <c r="J141" i="14" a="1"/>
  <c r="K1975" i="14" a="1"/>
  <c r="D1821" i="14" a="1"/>
  <c r="L844" i="14" a="1"/>
  <c r="F1163" i="14" a="1"/>
  <c r="C1449" i="14" a="1"/>
  <c r="C1768" i="14" a="1"/>
  <c r="D170" i="14" a="1"/>
  <c r="N1661" i="14" a="1"/>
  <c r="F236" i="14" a="1"/>
  <c r="L959" i="14" a="1"/>
  <c r="J632" i="14" a="1"/>
  <c r="J1422" i="14" a="1"/>
  <c r="E1652" i="14" a="1"/>
  <c r="J1711" i="14" a="1"/>
  <c r="F641" i="14" a="1"/>
  <c r="K651" i="14" a="1"/>
  <c r="C1190" i="14" a="1"/>
  <c r="B1143" i="14" a="1"/>
  <c r="I1636" i="14" a="1"/>
  <c r="G979" i="14" a="1"/>
  <c r="G1292" i="14" a="1"/>
  <c r="O1375" i="14" a="1"/>
  <c r="G1258" i="14" a="1"/>
  <c r="E1437" i="14" a="1"/>
  <c r="G41" i="14" a="1"/>
  <c r="L9" i="14" a="1"/>
  <c r="E1367" i="14" a="1"/>
  <c r="C503" i="14" a="1"/>
  <c r="K1869" i="14" a="1"/>
  <c r="J24" i="14" a="1"/>
  <c r="J166" i="14" a="1"/>
  <c r="I1375" i="14" a="1"/>
  <c r="E1741" i="14" a="1"/>
  <c r="O772" i="14" a="1"/>
  <c r="N1321" i="14" a="1"/>
  <c r="L212" i="14" a="1"/>
  <c r="N243" i="14" a="1"/>
  <c r="D1644" i="14" a="1"/>
  <c r="H1384" i="14" a="1"/>
  <c r="C1148" i="14" a="1"/>
  <c r="L952" i="14" a="1"/>
  <c r="J1120" i="14" a="1"/>
  <c r="A285" i="14" a="1"/>
  <c r="G324" i="14" a="1"/>
  <c r="B1762" i="14" a="1"/>
  <c r="E676" i="14" a="1"/>
  <c r="L885" i="14" a="1"/>
  <c r="G635" i="14" a="1"/>
  <c r="B911" i="14" a="1"/>
  <c r="I1094" i="14" a="1"/>
  <c r="L1283" i="14" a="1"/>
  <c r="C1525" i="14" a="1"/>
  <c r="H84" i="14" a="1"/>
  <c r="I1130" i="14" a="1"/>
  <c r="M197" i="14" a="1"/>
  <c r="O1817" i="14" a="1"/>
  <c r="B1859" i="14" a="1"/>
  <c r="G1634" i="14" a="1"/>
  <c r="K368" i="14" a="1"/>
  <c r="I161" i="14" a="1"/>
  <c r="D1229" i="14" a="1"/>
  <c r="D1454" i="14" a="1"/>
  <c r="H356" i="14" a="1"/>
  <c r="B1608" i="14" a="1"/>
  <c r="A1693" i="14" a="1"/>
  <c r="J869" i="14" a="1"/>
  <c r="M1621" i="14" a="1"/>
  <c r="H429" i="14" a="1"/>
  <c r="F1325" i="14" a="1"/>
  <c r="K1272" i="14" a="1"/>
  <c r="A416" i="14" a="1"/>
  <c r="N45" i="14" a="1"/>
  <c r="C439" i="14" a="1"/>
  <c r="O1815" i="14" a="1"/>
  <c r="J90" i="14" a="1"/>
  <c r="M597" i="14" a="1"/>
  <c r="G810" i="14" a="1"/>
  <c r="F22" i="14" a="1"/>
  <c r="N1199" i="14" a="1"/>
  <c r="J986" i="14" a="1"/>
  <c r="B1020" i="14" a="1"/>
  <c r="C1982" i="14" a="1"/>
  <c r="O90" i="14" a="1"/>
  <c r="O196" i="14" a="1"/>
  <c r="C1591" i="14" a="1"/>
  <c r="G1938" i="14" a="1"/>
  <c r="C1507" i="14" a="1"/>
  <c r="K573" i="14" a="1"/>
  <c r="F458" i="14" a="1"/>
  <c r="G1116" i="14" a="1"/>
  <c r="O393" i="14" a="1"/>
  <c r="F1013" i="14" a="1"/>
  <c r="C1949" i="14" a="1"/>
  <c r="K462" i="14" a="1"/>
  <c r="L1114" i="14" a="1"/>
  <c r="A124" i="14" a="1"/>
  <c r="B1430" i="14" a="1"/>
  <c r="A937" i="14" a="1"/>
  <c r="E1346" i="14" a="1"/>
  <c r="C1224" i="14" a="1"/>
  <c r="B1294" i="14" a="1"/>
  <c r="I23" i="14" a="1"/>
  <c r="M626" i="14" a="1"/>
  <c r="N1670" i="14" a="1"/>
  <c r="J1345" i="14" a="1"/>
  <c r="B1363" i="14" a="1"/>
  <c r="B1567" i="14" a="1"/>
  <c r="F813" i="14" a="1"/>
  <c r="D60" i="14" a="1"/>
  <c r="H357" i="14" a="1"/>
  <c r="I1263" i="14" a="1"/>
  <c r="E17" i="14" a="1"/>
  <c r="A561" i="14" a="1"/>
  <c r="B632" i="14" a="1"/>
  <c r="D1875" i="14" a="1"/>
  <c r="H1904" i="14" a="1"/>
  <c r="D1772" i="14" a="1"/>
  <c r="G1183" i="14" a="1"/>
  <c r="M1121" i="14" a="1"/>
  <c r="B1642" i="14" a="1"/>
  <c r="C96" i="14" a="1"/>
  <c r="D1934" i="14" a="1"/>
  <c r="C617" i="14" a="1"/>
  <c r="L287" i="14" a="1"/>
  <c r="J1191" i="14" a="1"/>
  <c r="L988" i="14" a="1"/>
  <c r="H61" i="14" a="1"/>
  <c r="H178" i="14" a="1"/>
  <c r="A1484" i="14" a="1"/>
  <c r="L1946" i="14" a="1"/>
  <c r="C1245" i="14" a="1"/>
  <c r="H383" i="14" a="1"/>
  <c r="J1176" i="14" a="1"/>
  <c r="G1897" i="14" a="1"/>
  <c r="F633" i="14" a="1"/>
  <c r="K1656" i="14" a="1"/>
  <c r="G607" i="14" a="1"/>
  <c r="J1398" i="14" a="1"/>
  <c r="K425" i="14" a="1"/>
  <c r="C1420" i="14" a="1"/>
  <c r="N439" i="14" a="1"/>
  <c r="I1428" i="14" a="1"/>
  <c r="I911" i="14" a="1"/>
  <c r="M1975" i="14" a="1"/>
  <c r="D329" i="14" a="1"/>
  <c r="B54" i="14" a="1"/>
  <c r="K1459" i="14" a="1"/>
  <c r="B1630" i="14" a="1"/>
  <c r="F1838" i="14" a="1"/>
  <c r="E633" i="14" a="1"/>
  <c r="B923" i="14" a="1"/>
  <c r="M537" i="14" a="1"/>
  <c r="C1683" i="14" a="1"/>
  <c r="I1930" i="14" a="1"/>
  <c r="E1509" i="14" a="1"/>
  <c r="L1369" i="14" a="1"/>
  <c r="C799" i="14" a="1"/>
  <c r="C1812" i="14" a="1"/>
  <c r="L1675" i="14" a="1"/>
  <c r="I1330" i="14" a="1"/>
  <c r="H1430" i="14" a="1"/>
  <c r="O1798" i="14" a="1"/>
  <c r="A1013" i="14" a="1"/>
  <c r="A502" i="14" a="1"/>
  <c r="E1202" i="14" a="1"/>
  <c r="C634" i="14" a="1"/>
  <c r="M1215" i="14" a="1"/>
  <c r="N622" i="14" a="1"/>
  <c r="B793" i="14" a="1"/>
  <c r="C849" i="14" a="1"/>
  <c r="O689" i="14" a="1"/>
  <c r="O1076" i="14" a="1"/>
  <c r="L501" i="14" a="1"/>
  <c r="F1117" i="14" a="1"/>
  <c r="C151" i="14" a="1"/>
  <c r="M1917" i="14" a="1"/>
  <c r="N1647" i="14" a="1"/>
  <c r="A172" i="14" a="1"/>
  <c r="O823" i="14" a="1"/>
  <c r="H687" i="14" a="1"/>
  <c r="K994" i="14" a="1"/>
  <c r="G1212" i="14" a="1"/>
  <c r="L845" i="14" a="1"/>
  <c r="J1898" i="14" a="1"/>
  <c r="D1513" i="14" a="1"/>
  <c r="I1010" i="14" a="1"/>
  <c r="B1290" i="14" a="1"/>
  <c r="F360" i="14" a="1"/>
  <c r="I496" i="14" a="1"/>
  <c r="M1335" i="14" a="1"/>
  <c r="N596" i="14" a="1"/>
  <c r="O477" i="14" a="1"/>
  <c r="C402" i="14" a="1"/>
  <c r="H1289" i="14" a="1"/>
  <c r="N432" i="14" a="1"/>
  <c r="A1743" i="14" a="1"/>
  <c r="L1742" i="14" a="1"/>
  <c r="K1693" i="14" a="1"/>
  <c r="O870" i="14" a="1"/>
  <c r="J1306" i="14" a="1"/>
  <c r="O1412" i="14" a="1"/>
  <c r="F849" i="14" a="1"/>
  <c r="N994" i="14" a="1"/>
  <c r="H1160" i="14" a="1"/>
  <c r="D1422" i="14" a="1"/>
  <c r="B1723" i="14" a="1"/>
  <c r="B1574" i="14" a="1"/>
  <c r="O1685" i="14" a="1"/>
  <c r="M1612" i="14" a="1"/>
  <c r="G1336" i="14" a="1"/>
  <c r="N364" i="14" a="1"/>
  <c r="I1014" i="14" a="1"/>
  <c r="A1507" i="14" a="1"/>
  <c r="E1366" i="14" a="1"/>
  <c r="K814" i="14" a="1"/>
  <c r="G1524" i="14" a="1"/>
  <c r="D129" i="14" a="1"/>
  <c r="G770" i="14" a="1"/>
  <c r="G1436" i="14" a="1"/>
  <c r="D1049" i="14" a="1"/>
  <c r="E1677" i="14" a="1"/>
  <c r="A383" i="14" a="1"/>
  <c r="A1248" i="14" a="1"/>
  <c r="J315" i="14" a="1"/>
  <c r="K631" i="14" a="1"/>
  <c r="G1421" i="14" a="1"/>
  <c r="G413" i="14" a="1"/>
  <c r="E813" i="14" a="1"/>
  <c r="G549" i="14" a="1"/>
  <c r="N1219" i="14" a="1"/>
  <c r="B83" i="14" a="1"/>
  <c r="J374" i="14" a="1"/>
  <c r="H1730" i="14" a="1"/>
  <c r="K121" i="14" a="1"/>
  <c r="H460" i="14" a="1"/>
  <c r="G697" i="14" a="1"/>
  <c r="F843" i="14" a="1"/>
  <c r="A732" i="14" a="1"/>
  <c r="F44" i="14" a="1"/>
  <c r="D135" i="14" a="1"/>
  <c r="G205" i="14" a="1"/>
  <c r="G1616" i="14" a="1"/>
  <c r="I1112" i="14" a="1"/>
  <c r="E1244" i="14" a="1"/>
  <c r="H1232" i="14" a="1"/>
  <c r="K813" i="14" a="1"/>
  <c r="M319" i="14" a="1"/>
  <c r="M381" i="14" a="1"/>
  <c r="L1823" i="14" a="1"/>
  <c r="C1095" i="14" a="1"/>
  <c r="M683" i="14" a="1"/>
  <c r="H1864" i="14" a="1"/>
  <c r="D1334" i="14" a="1"/>
  <c r="O1507" i="14" a="1"/>
  <c r="J1810" i="14" a="1"/>
  <c r="J721" i="14" a="1"/>
  <c r="D454" i="14" a="1"/>
  <c r="N1981" i="14" a="1"/>
  <c r="A76" i="14" a="1"/>
  <c r="E792" i="14" a="1"/>
  <c r="L472" i="14" a="1"/>
  <c r="J1958" i="14" a="1"/>
  <c r="A1581" i="14" a="1"/>
  <c r="F1743" i="14" a="1"/>
  <c r="E473" i="14" a="1"/>
  <c r="G847" i="14" a="1"/>
  <c r="G1718" i="14" a="1"/>
  <c r="J459" i="14" a="1"/>
  <c r="A897" i="14" a="1"/>
  <c r="J490" i="14" a="1"/>
  <c r="D23" i="14" a="1"/>
  <c r="B121" i="14" a="1"/>
  <c r="I78" i="14" a="1"/>
  <c r="I555" i="14" a="1"/>
  <c r="O1458" i="14" a="1"/>
  <c r="D1818" i="14" a="1"/>
  <c r="B1291" i="14" a="1"/>
  <c r="D916" i="14" a="1"/>
  <c r="B507" i="14" a="1"/>
  <c r="B1902" i="14" a="1"/>
  <c r="L558" i="14" a="1"/>
  <c r="H219" i="14" a="1"/>
  <c r="F1565" i="14" a="1"/>
  <c r="M1433" i="14" a="1"/>
  <c r="G58" i="14" a="1"/>
  <c r="I1134" i="14" a="1"/>
  <c r="I66" i="14" a="1"/>
  <c r="K1073" i="14" a="1"/>
  <c r="O1095" i="14" a="1"/>
  <c r="G1594" i="14" a="1"/>
  <c r="K1169" i="14" a="1"/>
  <c r="L1902" i="14" a="1"/>
  <c r="F1903" i="14" a="1"/>
  <c r="O439" i="14" a="1"/>
  <c r="F958" i="14" a="1"/>
  <c r="B553" i="14" a="1"/>
  <c r="B1677" i="14" a="1"/>
  <c r="D1804" i="14" a="1"/>
  <c r="M1114" i="14" a="1"/>
  <c r="L133" i="14" a="1"/>
  <c r="G1346" i="14" a="1"/>
  <c r="D39" i="14" a="1"/>
  <c r="C1651" i="14" a="1"/>
  <c r="A1188" i="14" a="1"/>
  <c r="F575" i="14" a="1"/>
  <c r="C138" i="14" a="1"/>
  <c r="J21" i="14" a="1"/>
  <c r="G1533" i="14" a="1"/>
  <c r="D588" i="14" a="1"/>
  <c r="D112" i="14" a="1"/>
  <c r="I1390" i="14" a="1"/>
  <c r="G1655" i="14" a="1"/>
  <c r="O1059" i="14" a="1"/>
  <c r="B1625" i="14" a="1"/>
  <c r="L78" i="14" a="1"/>
  <c r="C1078" i="14" a="1"/>
  <c r="K170" i="14" a="1"/>
  <c r="F1967" i="14" a="1"/>
  <c r="K335" i="14" a="1"/>
  <c r="F745" i="14" a="1"/>
  <c r="L1321" i="14" a="1"/>
  <c r="G148" i="14" a="1"/>
  <c r="F892" i="14" a="1"/>
  <c r="J1598" i="14" a="1"/>
  <c r="J1256" i="14" a="1"/>
  <c r="D1044" i="14" a="1"/>
  <c r="N119" i="14" a="1"/>
  <c r="K376" i="14" a="1"/>
  <c r="J1939" i="14" a="1"/>
  <c r="L42" i="14" a="1"/>
  <c r="D513" i="14" a="1"/>
  <c r="K1055" i="14" a="1"/>
  <c r="G449" i="14" a="1"/>
  <c r="G1177" i="14" a="1"/>
  <c r="H216" i="14" a="1"/>
  <c r="I1760" i="14" a="1"/>
  <c r="L1258" i="14" a="1"/>
  <c r="A295" i="14" a="1"/>
  <c r="M1479" i="14" a="1"/>
  <c r="I1943" i="14" a="1"/>
  <c r="M1254" i="14" a="1"/>
  <c r="N568" i="14" a="1"/>
  <c r="F1262" i="14" a="1"/>
  <c r="I732" i="14" a="1"/>
  <c r="N546" i="14" a="1"/>
  <c r="M1541" i="14" a="1"/>
  <c r="F263" i="14" a="1"/>
  <c r="M585" i="14" a="1"/>
  <c r="B1496" i="14" a="1"/>
  <c r="J346" i="14" a="1"/>
  <c r="E1132" i="14" a="1"/>
  <c r="M388" i="14" a="1"/>
  <c r="B242" i="14" a="1"/>
  <c r="K1978" i="14" a="1"/>
  <c r="K724" i="14" a="1"/>
  <c r="H1006" i="14" a="1"/>
  <c r="C547" i="14" a="1"/>
  <c r="L625" i="14" a="1"/>
  <c r="N811" i="14" a="1"/>
  <c r="L938" i="14" a="1"/>
  <c r="L321" i="14" a="1"/>
  <c r="L722" i="14" a="1"/>
  <c r="L1232" i="14" a="1"/>
  <c r="O1341" i="14" a="1"/>
  <c r="D1046" i="14" a="1"/>
  <c r="O1202" i="14" a="1"/>
  <c r="N698" i="14" a="1"/>
  <c r="F2" i="13" a="1"/>
  <c r="G215" i="14" a="1"/>
  <c r="N1001" i="14" a="1"/>
  <c r="D1618" i="14" a="1"/>
  <c r="M231" i="14" a="1"/>
  <c r="E297" i="14" a="1"/>
  <c r="L1435" i="14" a="1"/>
  <c r="K761" i="14" a="1"/>
  <c r="L1447" i="14" a="1"/>
  <c r="O1321" i="14" a="1"/>
  <c r="H751" i="14" a="1"/>
  <c r="M233" i="14" a="1"/>
  <c r="C346" i="14" a="1"/>
  <c r="O164" i="14" a="1"/>
  <c r="M518" i="14" a="1"/>
  <c r="B1413" i="14" a="1"/>
  <c r="A1296" i="14" a="1"/>
  <c r="G1480" i="14" a="1"/>
  <c r="J1760" i="14" a="1"/>
  <c r="C1498" i="14" a="1"/>
  <c r="F637" i="14" a="1"/>
  <c r="A781" i="14" a="1"/>
  <c r="E364" i="14" a="1"/>
  <c r="B887" i="14" a="1"/>
  <c r="O1069" i="14" a="1"/>
  <c r="B596" i="14" a="1"/>
  <c r="B1176" i="14" a="1"/>
  <c r="D1673" i="14" a="1"/>
  <c r="E727" i="14" a="1"/>
  <c r="N1555" i="14" a="1"/>
  <c r="K954" i="14" a="1"/>
  <c r="C75" i="14" a="1"/>
  <c r="F223" i="14" a="1"/>
  <c r="J904" i="14" a="1"/>
  <c r="D325" i="14" a="1"/>
  <c r="D1814" i="14" a="1"/>
  <c r="E1813" i="14" a="1"/>
  <c r="N1435" i="14" a="1"/>
  <c r="D1994" i="14" a="1"/>
  <c r="H583" i="14" a="1"/>
  <c r="A1270" i="14" a="1"/>
  <c r="J1700" i="14" a="1"/>
  <c r="B533" i="14" a="1"/>
  <c r="J771" i="14" a="1"/>
  <c r="C684" i="14" a="1"/>
  <c r="J1985" i="14" a="1"/>
  <c r="F771" i="14" a="1"/>
  <c r="C1583" i="14" a="1"/>
  <c r="F144" i="14" a="1"/>
  <c r="B339" i="14" a="1"/>
  <c r="G209" i="14" a="1"/>
  <c r="D1718" i="14" a="1"/>
  <c r="L438" i="14" a="1"/>
  <c r="O1114" i="14" a="1"/>
  <c r="N1065" i="14" a="1"/>
  <c r="M169" i="14" a="1"/>
  <c r="I1348" i="14" a="1"/>
  <c r="H499" i="14" a="1"/>
  <c r="J745" i="14" a="1"/>
  <c r="G1930" i="14" a="1"/>
  <c r="F1665" i="14" a="1"/>
  <c r="A166" i="14" a="1"/>
  <c r="K213" i="14" a="1"/>
  <c r="N976" i="14" a="1"/>
  <c r="O578" i="14" a="1"/>
  <c r="D1778" i="14" a="1"/>
  <c r="H1042" i="14" a="1"/>
  <c r="J1430" i="14" a="1"/>
  <c r="I733" i="14" a="1"/>
  <c r="H82" i="14" a="1"/>
  <c r="O764" i="14" a="1"/>
  <c r="H1979" i="14" a="1"/>
  <c r="O678" i="14" a="1"/>
  <c r="D1738" i="14" a="1"/>
  <c r="E1985" i="14" a="1"/>
  <c r="H640" i="14" a="1"/>
  <c r="H805" i="14" a="1"/>
  <c r="C67" i="14" a="1"/>
  <c r="M720" i="14" a="1"/>
  <c r="I1212" i="14" a="1"/>
  <c r="H834" i="14" a="1"/>
  <c r="K1671" i="14" a="1"/>
  <c r="N1317" i="14" a="1"/>
  <c r="B1937" i="14" a="1"/>
  <c r="D1155" i="14" a="1"/>
  <c r="D580" i="14" a="1"/>
  <c r="B1377" i="14" a="1"/>
  <c r="G1671" i="14" a="1"/>
  <c r="C941" i="14" a="1"/>
  <c r="H957" i="14" a="1"/>
  <c r="L1198" i="14" a="1"/>
  <c r="I560" i="14" a="1"/>
  <c r="C887" i="14" a="1"/>
  <c r="K902" i="14" a="1"/>
  <c r="F228" i="14" a="1"/>
  <c r="J1991" i="14" a="1"/>
  <c r="J1792" i="14" a="1"/>
  <c r="K482" i="14" a="1"/>
  <c r="H319" i="14" a="1"/>
  <c r="C1856" i="14" a="1"/>
  <c r="M1032" i="14" a="1"/>
  <c r="A1353" i="14" a="1"/>
  <c r="H1981" i="14" a="1"/>
  <c r="C631" i="14" a="1"/>
  <c r="N1754" i="14" a="1"/>
  <c r="D676" i="14" a="1"/>
  <c r="B1128" i="14" a="1"/>
  <c r="I844" i="14" a="1"/>
  <c r="E757" i="14" a="1"/>
  <c r="C1482" i="14" a="1"/>
  <c r="D1343" i="14" a="1"/>
  <c r="B332" i="14" a="1"/>
  <c r="F1578" i="14" a="1"/>
  <c r="N353" i="14" a="1"/>
  <c r="M1383" i="14" a="1"/>
  <c r="G1408" i="14" a="1"/>
  <c r="N615" i="14" a="1"/>
  <c r="K767" i="14" a="1"/>
  <c r="N1806" i="14" a="1"/>
  <c r="B1009" i="14" a="1"/>
  <c r="A1987" i="14" a="1"/>
  <c r="A1277" i="14" a="1"/>
  <c r="E1617" i="14" a="1"/>
  <c r="G772" i="14" a="1"/>
  <c r="K303" i="14" a="1"/>
  <c r="N363" i="14" a="1"/>
  <c r="B544" i="14" a="1"/>
  <c r="E1228" i="14" a="1"/>
  <c r="H98" i="14" a="1"/>
  <c r="B301" i="14" a="1"/>
  <c r="B1740" i="14" a="1"/>
  <c r="E1259" i="14" a="1"/>
  <c r="H150" i="14" a="1"/>
  <c r="D216" i="14" a="1"/>
  <c r="K1467" i="14" a="1"/>
  <c r="J25" i="14" a="1"/>
  <c r="N6" i="14" a="1"/>
  <c r="I1199" i="14" a="1"/>
  <c r="E922" i="14" a="1"/>
  <c r="L176" i="14" a="1"/>
  <c r="J331" i="14" a="1"/>
  <c r="N1651" i="14" a="1"/>
  <c r="I1194" i="14" a="1"/>
  <c r="M1133" i="14" a="1"/>
  <c r="I10" i="14" a="1"/>
  <c r="L1705" i="14" a="1"/>
  <c r="A1801" i="14" a="1"/>
  <c r="M320" i="14" a="1"/>
  <c r="O1079" i="14" a="1"/>
  <c r="A1393" i="14" a="1"/>
  <c r="M1802" i="14" a="1"/>
  <c r="B1724" i="14" a="1"/>
  <c r="I1084" i="14" a="1"/>
  <c r="I140" i="14" a="1"/>
  <c r="E1288" i="14" a="1"/>
  <c r="C1601" i="14" a="1"/>
  <c r="J1441" i="14" a="1"/>
  <c r="E25" i="14" a="1"/>
  <c r="C1256" i="14" a="1"/>
  <c r="I1358" i="14" a="1"/>
  <c r="G1945" i="14" a="1"/>
  <c r="E1803" i="14" a="1"/>
  <c r="I1776" i="14" a="1"/>
  <c r="I1688" i="14" a="1"/>
  <c r="M872" i="14" a="1"/>
  <c r="A1451" i="14" a="1"/>
  <c r="B649" i="14" a="1"/>
  <c r="H1954" i="14" a="1"/>
  <c r="M1025" i="14" a="1"/>
  <c r="F778" i="14" a="1"/>
  <c r="E1322" i="14" a="1"/>
  <c r="C1987" i="14" a="1"/>
  <c r="E80" i="14" a="1"/>
  <c r="K1023" i="14" a="1"/>
  <c r="M1683" i="14" a="1"/>
  <c r="K886" i="14" a="1"/>
  <c r="I1223" i="14" a="1"/>
  <c r="O937" i="14" a="1"/>
  <c r="F1052" i="14" a="1"/>
  <c r="N1402" i="14" a="1"/>
  <c r="K1214" i="14" a="1"/>
  <c r="A705" i="14" a="1"/>
  <c r="J979" i="14" a="1"/>
  <c r="I1952" i="14" a="1"/>
  <c r="C1045" i="14" a="1"/>
  <c r="H1534" i="14" a="1"/>
  <c r="B271" i="14" a="1"/>
  <c r="L253" i="14" a="1"/>
  <c r="J1218" i="14" a="1"/>
  <c r="O1365" i="14" a="1"/>
  <c r="D52" i="14" a="1"/>
  <c r="F213" i="14" a="1"/>
  <c r="N1722" i="14" a="1"/>
  <c r="E762" i="14" a="1"/>
  <c r="A12" i="14" a="1"/>
  <c r="K827" i="14" a="1"/>
  <c r="M1287" i="14" a="1"/>
  <c r="A1740" i="14" a="1"/>
  <c r="L1416" i="14" a="1"/>
  <c r="E1781" i="14" a="1"/>
  <c r="E319" i="14" a="1"/>
  <c r="N1969" i="14" a="1"/>
  <c r="O499" i="14" a="1"/>
  <c r="A1847" i="14" a="1"/>
  <c r="D964" i="14" a="1"/>
  <c r="G1359" i="14" a="1"/>
  <c r="N535" i="14" a="1"/>
  <c r="B294" i="14" a="1"/>
  <c r="G1852" i="14" a="1"/>
  <c r="K9" i="14" a="1"/>
  <c r="M1980" i="14" a="1"/>
  <c r="A1240" i="14" a="1"/>
  <c r="O1908" i="14" a="1"/>
  <c r="J1899" i="14" a="1"/>
  <c r="H1351" i="14" a="1"/>
  <c r="H1923" i="14" a="1"/>
  <c r="K790" i="14" a="1"/>
  <c r="C1638" i="14" a="1"/>
  <c r="I982" i="14" a="1"/>
  <c r="N998" i="14" a="1"/>
  <c r="E123" i="14" a="1"/>
  <c r="B1820" i="14" a="1"/>
  <c r="H407" i="14" a="1"/>
  <c r="K1813" i="14" a="1"/>
  <c r="D174" i="14" a="1"/>
  <c r="H767" i="14" a="1"/>
  <c r="L511" i="14" a="1"/>
  <c r="K461" i="14" a="1"/>
  <c r="O846" i="14" a="1"/>
  <c r="E1163" i="14" a="1"/>
  <c r="E1912" i="14" a="1"/>
  <c r="C1147" i="14" a="1"/>
  <c r="M1387" i="14" a="1"/>
  <c r="E269" i="14" a="1"/>
  <c r="F907" i="14" a="1"/>
  <c r="G965" i="14" a="1"/>
  <c r="I144" i="14" a="1"/>
  <c r="F268" i="14" a="1"/>
  <c r="L670" i="14" a="1"/>
  <c r="J1724" i="14" a="1"/>
  <c r="B1568" i="14" a="1"/>
  <c r="H1976" i="14" a="1"/>
  <c r="I717" i="14" a="1"/>
  <c r="C1469" i="14" a="1"/>
  <c r="F1331" i="14" a="1"/>
  <c r="E1679" i="14" a="1"/>
  <c r="J1048" i="14" a="1"/>
  <c r="N1161" i="14" a="1"/>
  <c r="J642" i="14" a="1"/>
  <c r="N649" i="14" a="1"/>
  <c r="H939" i="14" a="1"/>
  <c r="E791" i="14" a="1"/>
  <c r="H1393" i="14" a="1"/>
  <c r="I674" i="14" a="1"/>
  <c r="F1427" i="14" a="1"/>
  <c r="E1946" i="14" a="1"/>
  <c r="O1723" i="14" a="1"/>
  <c r="D300" i="14" a="1"/>
  <c r="B576" i="14" a="1"/>
  <c r="A357" i="14" a="1"/>
  <c r="H1288" i="14" a="1"/>
  <c r="E1129" i="14" a="1"/>
  <c r="F405" i="14" a="1"/>
  <c r="D19" i="14" a="1"/>
  <c r="I1897" i="14" a="1"/>
  <c r="A604" i="14" a="1"/>
  <c r="H422" i="14" a="1"/>
  <c r="N987" i="14" a="1"/>
  <c r="O503" i="14" a="1"/>
  <c r="I1662" i="14" a="1"/>
  <c r="H177" i="14" a="1"/>
  <c r="K1887" i="14" a="1"/>
  <c r="L856" i="14" a="1"/>
  <c r="B1732" i="14" a="1"/>
  <c r="H214" i="14" a="1"/>
  <c r="J1356" i="14" a="1"/>
  <c r="F14" i="14" a="1"/>
  <c r="I1925" i="14" a="1"/>
  <c r="M354" i="14" a="1"/>
  <c r="B1542" i="14" a="1"/>
  <c r="J751" i="14" a="1"/>
  <c r="H686" i="14" a="1"/>
  <c r="C263" i="14" a="1"/>
  <c r="B617" i="14" a="1"/>
  <c r="C1544" i="14" a="1"/>
  <c r="M195" i="14" a="1"/>
  <c r="I768" i="14" a="1"/>
  <c r="M1874" i="14" a="1"/>
  <c r="C660" i="14" a="1"/>
  <c r="A327" i="14" a="1"/>
  <c r="B16" i="14" a="1"/>
  <c r="H1394" i="14" a="1"/>
  <c r="J1382" i="14" a="1"/>
  <c r="M680" i="14" a="1"/>
  <c r="H1191" i="14" a="1"/>
  <c r="O1088" i="14" a="1"/>
  <c r="I306" i="14" a="1"/>
  <c r="M284" i="14" a="1"/>
  <c r="F1699" i="14" a="1"/>
  <c r="C1414" i="14" a="1"/>
  <c r="M1951" i="14" a="1"/>
  <c r="H292" i="14" a="1"/>
  <c r="M1497" i="14" a="1"/>
  <c r="F1638" i="14" a="1"/>
  <c r="M88" i="14" a="1"/>
  <c r="A1912" i="14" a="1"/>
  <c r="M253" i="14" a="1"/>
  <c r="H575" i="14" a="1"/>
  <c r="G485" i="14" a="1"/>
  <c r="D1441" i="14" a="1"/>
  <c r="L8" i="14" a="1"/>
  <c r="O1929" i="14" a="1"/>
  <c r="E419" i="14" a="1"/>
  <c r="N1557" i="14" a="1"/>
  <c r="F948" i="14" a="1"/>
  <c r="B1750" i="14" a="1"/>
  <c r="B613" i="14" a="1"/>
  <c r="B1494" i="14" a="1"/>
  <c r="L1094" i="14" a="1"/>
  <c r="K1951" i="14" a="1"/>
  <c r="G1780" i="14" a="1"/>
  <c r="E868" i="14" a="1"/>
  <c r="I1777" i="14" a="1"/>
  <c r="C1603" i="14" a="1"/>
  <c r="M630" i="14" a="1"/>
  <c r="O1912" i="14" a="1"/>
  <c r="B778" i="14" a="1"/>
  <c r="B664" i="14" a="1"/>
  <c r="O1965" i="14" a="1"/>
  <c r="A350" i="14" a="1"/>
  <c r="C1996" i="14" a="1"/>
  <c r="H365" i="14" a="1"/>
  <c r="C1859" i="14" a="1"/>
  <c r="J1726" i="14" a="1"/>
  <c r="I1279" i="14" a="1"/>
  <c r="N1441" i="14" a="1"/>
  <c r="G164" i="14" a="1"/>
  <c r="J218" i="14" a="1"/>
  <c r="H1647" i="14" a="1"/>
  <c r="C455" i="14" a="1"/>
  <c r="N1383" i="14" a="1"/>
  <c r="H925" i="14" a="1"/>
  <c r="K1626" i="14" a="1"/>
  <c r="O435" i="14" a="1"/>
  <c r="O1166" i="14" a="1"/>
  <c r="D1707" i="14" a="1"/>
  <c r="H1167" i="14" a="1"/>
  <c r="B515" i="14" a="1"/>
  <c r="L307" i="14" a="1"/>
  <c r="C1900" i="14" a="1"/>
  <c r="B1412" i="14" a="1"/>
  <c r="F239" i="14" a="1"/>
  <c r="F1477" i="14" a="1"/>
  <c r="O1421" i="14" a="1"/>
  <c r="J435" i="14" a="1"/>
  <c r="G715" i="14" a="1"/>
  <c r="E1107" i="14" a="1"/>
  <c r="H1077" i="14" a="1"/>
  <c r="L828" i="14" a="1"/>
  <c r="J1042" i="14" a="1"/>
  <c r="B1462" i="14" a="1"/>
  <c r="O1833" i="14" a="1"/>
  <c r="G1369" i="14" a="1"/>
  <c r="J1975" i="14" a="1"/>
  <c r="O1213" i="14" a="1"/>
  <c r="B1438" i="14" a="1"/>
  <c r="K1369" i="14" a="1"/>
  <c r="M1462" i="14" a="1"/>
  <c r="C232" i="14" a="1"/>
  <c r="G42" i="14" a="1"/>
  <c r="E452" i="14" a="1"/>
  <c r="J1841" i="14" a="1"/>
  <c r="C1679" i="14" a="1"/>
  <c r="L121" i="14" a="1"/>
  <c r="I1206" i="14" a="1"/>
  <c r="H133" i="14" a="1"/>
  <c r="L1208" i="14" a="1"/>
  <c r="A1524" i="14" a="1"/>
  <c r="O1995" i="14" a="1"/>
  <c r="E808" i="14" a="1"/>
  <c r="K146" i="14" a="1"/>
  <c r="F646" i="14" a="1"/>
  <c r="M1794" i="14" a="1"/>
  <c r="C161" i="14" a="1"/>
  <c r="D1660" i="14" a="1"/>
  <c r="K252" i="14" a="1"/>
  <c r="D794" i="14" a="1"/>
  <c r="B310" i="14" a="1"/>
  <c r="B722" i="14" a="1"/>
  <c r="D710" i="14" a="1"/>
  <c r="G1325" i="14" a="1"/>
  <c r="N1616" i="14" a="1"/>
  <c r="N1936" i="14" a="1"/>
  <c r="L1627" i="14" a="1"/>
  <c r="G112" i="14" a="1"/>
  <c r="C565" i="14" a="1"/>
  <c r="I981" i="14" a="1"/>
  <c r="L452" i="14" a="1"/>
  <c r="O431" i="14" a="1"/>
  <c r="N1649" i="14" a="1"/>
  <c r="H1964" i="14" a="1"/>
  <c r="B1092" i="14" a="1"/>
  <c r="L1879" i="14" a="1"/>
  <c r="N1636" i="14" a="1"/>
  <c r="M1004" i="14" a="1"/>
  <c r="E514" i="14" a="1"/>
  <c r="A773" i="14" a="1"/>
  <c r="M154" i="14" a="1"/>
  <c r="N1224" i="14" a="1"/>
  <c r="I265" i="14" a="1"/>
  <c r="M1125" i="14" a="1"/>
  <c r="B222" i="14" a="1"/>
  <c r="H1458" i="14" a="1"/>
  <c r="M807" i="14" a="1"/>
  <c r="L518" i="14" a="1"/>
  <c r="G933" i="14" a="1"/>
  <c r="G1986" i="14" a="1"/>
  <c r="L241" i="14" a="1"/>
  <c r="C56" i="14" a="1"/>
  <c r="F1197" i="14" a="1"/>
  <c r="G89" i="14" a="1"/>
  <c r="C1112" i="14" a="1"/>
  <c r="J1065" i="14" a="1"/>
  <c r="N709" i="14" a="1"/>
  <c r="C260" i="14" a="1"/>
  <c r="G506" i="14" a="1"/>
  <c r="L1630" i="14" a="1"/>
  <c r="A82" i="14" a="1"/>
  <c r="O350" i="14" a="1"/>
  <c r="F1145" i="14" a="1"/>
  <c r="O215" i="14" a="1"/>
  <c r="A17" i="14" a="1"/>
  <c r="F556" i="14" a="1"/>
  <c r="E1281" i="14" a="1"/>
  <c r="B1188" i="14" a="1"/>
  <c r="K419" i="14" a="1"/>
  <c r="L169" i="14" a="1"/>
  <c r="C310" i="14" a="1"/>
  <c r="D714" i="14" a="1"/>
  <c r="M1248" i="14" a="1"/>
  <c r="F1344" i="14" a="1"/>
  <c r="J923" i="14" a="1"/>
  <c r="D606" i="14" a="1"/>
  <c r="K865" i="14" a="1"/>
  <c r="J1995" i="14" a="1"/>
  <c r="B350" i="14" a="1"/>
  <c r="M887" i="14" a="1"/>
  <c r="H1223" i="14" a="1"/>
  <c r="I710" i="14" a="1"/>
  <c r="K436" i="14" a="1"/>
  <c r="B1452" i="14" a="1"/>
  <c r="I84" i="14" a="1"/>
  <c r="F1072" i="14" a="1"/>
  <c r="J1742" i="14" a="1"/>
  <c r="E544" i="14" a="1"/>
  <c r="G1564" i="14" a="1"/>
  <c r="I578" i="14" a="1"/>
  <c r="K456" i="14" a="1"/>
  <c r="J177" i="14" a="1"/>
  <c r="I51" i="14" a="1"/>
  <c r="O1891" i="14" a="1"/>
  <c r="A175" i="14" a="1"/>
  <c r="D1198" i="14" a="1"/>
  <c r="D925" i="14" a="1"/>
  <c r="G1903" i="14" a="1"/>
  <c r="E971" i="14" a="1"/>
  <c r="D932" i="14" a="1"/>
  <c r="G1196" i="14" a="1"/>
  <c r="L1667" i="14" a="1"/>
  <c r="M365" i="14" a="1"/>
  <c r="L1981" i="14" a="1"/>
  <c r="A686" i="14" a="1"/>
  <c r="K250" i="14" a="1"/>
  <c r="O1749" i="14" a="1"/>
  <c r="C80" i="14" a="1"/>
  <c r="C268" i="14" a="1"/>
  <c r="I665" i="14" a="1"/>
  <c r="L300" i="14" a="1"/>
  <c r="E195" i="14" a="1"/>
  <c r="C729" i="14" a="1"/>
  <c r="G286" i="14" a="1"/>
  <c r="C1670" i="14" a="1"/>
  <c r="D1008" i="14" a="1"/>
  <c r="A201" i="14" a="1"/>
  <c r="O286" i="14" a="1"/>
  <c r="A1055" i="14" a="1"/>
  <c r="A1766" i="14" a="1"/>
  <c r="O1407" i="14" a="1"/>
  <c r="G74" i="14" a="1"/>
  <c r="C295" i="14" a="1"/>
  <c r="A1469" i="14" a="1"/>
  <c r="E1629" i="14" a="1"/>
  <c r="G1232" i="14" a="1"/>
  <c r="J793" i="14" a="1"/>
  <c r="N699" i="14" a="1"/>
  <c r="H584" i="14" a="1"/>
  <c r="F1977" i="14" a="1"/>
  <c r="H70" i="14" a="1"/>
  <c r="B864" i="14" a="1"/>
  <c r="F722" i="14" a="1"/>
  <c r="A1004" i="14" a="1"/>
  <c r="D1444" i="14" a="1"/>
  <c r="D1332" i="14" a="1"/>
  <c r="H205" i="14" a="1"/>
  <c r="K1812" i="14" a="1"/>
  <c r="J268" i="14" a="1"/>
  <c r="G290" i="14" a="1"/>
  <c r="M1466" i="14" a="1"/>
  <c r="K819" i="14" a="1"/>
  <c r="K505" i="14" a="1"/>
  <c r="N1316" i="14" a="1"/>
  <c r="B197" i="14" a="1"/>
  <c r="F1857" i="14" a="1"/>
  <c r="E1048" i="14" a="1"/>
  <c r="A1104" i="14" a="1"/>
  <c r="E555" i="14" a="1"/>
  <c r="A547" i="14" a="1"/>
  <c r="E1283" i="14" a="1"/>
  <c r="D639" i="14" a="1"/>
  <c r="F1852" i="14" a="1"/>
  <c r="F1867" i="14" a="1"/>
  <c r="N1546" i="14" a="1"/>
  <c r="F1146" i="14" a="1"/>
  <c r="G469" i="14" a="1"/>
  <c r="F21" i="14" a="1"/>
  <c r="A155" i="14" a="1"/>
  <c r="M1023" i="14" a="1"/>
  <c r="F1795" i="14" a="1"/>
  <c r="K708" i="14" a="1"/>
  <c r="I1818" i="14" a="1"/>
  <c r="J673" i="14" a="1"/>
  <c r="I222" i="14" a="1"/>
  <c r="M636" i="14" a="1"/>
  <c r="D1606" i="14" a="1"/>
  <c r="J1668" i="14" a="1"/>
  <c r="I1060" i="14" a="1"/>
  <c r="D290" i="14" a="1"/>
  <c r="A969" i="14" a="1"/>
  <c r="O1206" i="14" a="1"/>
  <c r="K699" i="14" a="1"/>
  <c r="M830" i="14" a="1"/>
  <c r="D1280" i="14" a="1"/>
  <c r="H299" i="14" a="1"/>
  <c r="H587" i="14" a="1"/>
  <c r="D645" i="14" a="1"/>
  <c r="M1880" i="14" a="1"/>
  <c r="J940" i="14" a="1"/>
  <c r="C983" i="14" a="1"/>
  <c r="F229" i="14" a="1"/>
  <c r="D1874" i="14" a="1"/>
  <c r="J1911" i="14" a="1"/>
  <c r="C1125" i="14" a="1"/>
  <c r="M1301" i="14" a="1"/>
  <c r="D153" i="14" a="1"/>
  <c r="L713" i="14" a="1"/>
  <c r="B1500" i="14" a="1"/>
  <c r="K1746" i="14" a="1"/>
  <c r="F502" i="14" a="1"/>
  <c r="A1606" i="14" a="1"/>
  <c r="M951" i="14" a="1"/>
  <c r="K395" i="14" a="1"/>
  <c r="E1338" i="14" a="1"/>
  <c r="M1978" i="14" a="1"/>
  <c r="C23" i="14" a="1"/>
  <c r="B548" i="14" a="1"/>
  <c r="F859" i="14" a="1"/>
  <c r="E742" i="14" a="1"/>
  <c r="E1633" i="14" a="1"/>
  <c r="B1464" i="14" a="1"/>
  <c r="D507" i="14" a="1"/>
  <c r="A1866" i="14" a="1"/>
  <c r="A1952" i="14" a="1"/>
  <c r="E246" i="14" a="1"/>
  <c r="H487" i="14" a="1"/>
  <c r="H747" i="14" a="1"/>
  <c r="M429" i="14" a="1"/>
  <c r="I516" i="14" a="1"/>
  <c r="N386" i="14" a="1"/>
  <c r="J1572" i="14" a="1"/>
  <c r="C1091" i="14" a="1"/>
  <c r="G1251" i="14" a="1"/>
  <c r="A1961" i="14" a="1"/>
  <c r="K177" i="14" a="1"/>
  <c r="I1389" i="14" a="1"/>
  <c r="F474" i="14" a="1"/>
  <c r="J1179" i="14" a="1"/>
  <c r="K1791" i="14" a="1"/>
  <c r="J1172" i="14" a="1"/>
  <c r="M1566" i="14" a="1"/>
  <c r="H483" i="14" a="1"/>
  <c r="I1587" i="14" a="1"/>
  <c r="C518" i="14" a="1"/>
  <c r="E638" i="14" a="1"/>
  <c r="A287" i="14" a="1"/>
  <c r="E393" i="14" a="1"/>
  <c r="O6" i="14" a="1"/>
  <c r="C1616" i="14" a="1"/>
  <c r="L1448" i="14" a="1"/>
  <c r="J1863" i="14" a="1"/>
  <c r="A1392" i="14" a="1"/>
  <c r="I766" i="14" a="1"/>
  <c r="E1008" i="14" a="1"/>
  <c r="F1370" i="14" a="1"/>
  <c r="C1831" i="14" a="1"/>
  <c r="L1387" i="14" a="1"/>
  <c r="E1621" i="14" a="1"/>
  <c r="N1506" i="14" a="1"/>
  <c r="L1835" i="14" a="1"/>
  <c r="L533" i="14" a="1"/>
  <c r="G31" i="14" a="1"/>
  <c r="K247" i="14" a="1"/>
  <c r="K276" i="14" a="1"/>
  <c r="H166" i="14" a="1"/>
  <c r="J1803" i="14" a="1"/>
  <c r="N58" i="14" a="1"/>
  <c r="D888" i="14" a="1"/>
  <c r="D367" i="14" a="1"/>
  <c r="K1132" i="14" a="1"/>
  <c r="G346" i="14" a="1"/>
  <c r="G1211" i="14" a="1"/>
  <c r="O159" i="14" a="1"/>
  <c r="A639" i="14" a="1"/>
  <c r="B1804" i="14" a="1"/>
  <c r="O1476" i="14" a="1"/>
  <c r="L794" i="14" a="1"/>
  <c r="M1796" i="14" a="1"/>
  <c r="E1774" i="14" a="1"/>
  <c r="D347" i="14" a="1"/>
  <c r="G1711" i="14" a="1"/>
  <c r="A1158" i="14" a="1"/>
  <c r="K1104" i="14" a="1"/>
  <c r="F1295" i="14" a="1"/>
  <c r="G410" i="14" a="1"/>
  <c r="A448" i="14" a="1"/>
  <c r="G1693" i="14" a="1"/>
  <c r="B1978" i="14" a="1"/>
  <c r="G1579" i="14" a="1"/>
  <c r="C1497" i="14" a="1"/>
  <c r="E1510" i="14" a="1"/>
  <c r="K1769" i="14" a="1"/>
  <c r="L310" i="14" a="1"/>
  <c r="N687" i="14" a="1"/>
  <c r="J968" i="14" a="1"/>
  <c r="B528" i="14" a="1"/>
  <c r="O1931" i="14" a="1"/>
  <c r="J692" i="14" a="1"/>
  <c r="E356" i="14" a="1"/>
  <c r="N1077" i="14" a="1"/>
  <c r="B1556" i="14" a="1"/>
  <c r="L1974" i="14" a="1"/>
  <c r="K83" i="14" a="1"/>
  <c r="O65" i="14" a="1"/>
  <c r="N1662" i="14" a="1"/>
  <c r="A165" i="14" a="1"/>
  <c r="C1075" i="14" a="1"/>
  <c r="N143" i="14" a="1"/>
  <c r="I1628" i="14" a="1"/>
  <c r="E1859" i="14" a="1"/>
  <c r="N1875" i="14" a="1"/>
  <c r="F136" i="14" a="1"/>
  <c r="D94" i="14" a="1"/>
  <c r="B1889" i="14" a="1"/>
  <c r="K962" i="14" a="1"/>
  <c r="G713" i="14" a="1"/>
  <c r="L1965" i="14" a="1"/>
  <c r="M918" i="14" a="1"/>
  <c r="L990" i="14" a="1"/>
  <c r="A1843" i="14" a="1"/>
  <c r="B1905" i="14" a="1"/>
  <c r="B1621" i="14" a="1"/>
  <c r="L793" i="14" a="1"/>
  <c r="H783" i="14" a="1"/>
  <c r="G1414" i="14" a="1"/>
  <c r="E1649" i="14" a="1"/>
  <c r="N250" i="14" a="1"/>
  <c r="J1933" i="14" a="1"/>
  <c r="C570" i="14" a="1"/>
  <c r="H905" i="14" a="1"/>
  <c r="F1926" i="14" a="1"/>
  <c r="K597" i="14" a="1"/>
  <c r="I1103" i="14" a="1"/>
  <c r="B1247" i="14" a="1"/>
  <c r="E1353" i="14" a="1"/>
  <c r="M1289" i="14" a="1"/>
  <c r="L919" i="14" a="1"/>
  <c r="H582" i="14" a="1"/>
  <c r="I82" i="14" a="1"/>
  <c r="L1144" i="14" a="1"/>
  <c r="A1541" i="14" a="1"/>
  <c r="I1032" i="14" a="1"/>
  <c r="K542" i="14" a="1"/>
  <c r="M190" i="14" a="1"/>
  <c r="C1740" i="14" a="1"/>
  <c r="J756" i="14" a="1"/>
  <c r="B432" i="14" a="1"/>
  <c r="M806" i="14" a="1"/>
  <c r="E1524" i="14" a="1"/>
  <c r="O590" i="14" a="1"/>
  <c r="D942" i="14" a="1"/>
  <c r="A926" i="14" a="1"/>
  <c r="K55" i="14" a="1"/>
  <c r="I970" i="14" a="1"/>
  <c r="H1805" i="14" a="1"/>
  <c r="B80" i="14" a="1"/>
  <c r="F753" i="14" a="1"/>
  <c r="O1598" i="14" a="1"/>
  <c r="F491" i="14" a="1"/>
  <c r="J1790" i="14" a="1"/>
  <c r="F363" i="14" a="1"/>
  <c r="E1443" i="14" a="1"/>
  <c r="J1478" i="14" a="1"/>
  <c r="D149" i="14" a="1"/>
  <c r="L1942" i="14" a="1"/>
  <c r="K270" i="14" a="1"/>
  <c r="O484" i="14" a="1"/>
  <c r="I1565" i="14" a="1"/>
  <c r="L123" i="14" a="1"/>
  <c r="J299" i="14" a="1"/>
  <c r="J1669" i="14" a="1"/>
  <c r="N1015" i="14" a="1"/>
  <c r="M1669" i="14" a="1"/>
  <c r="C1938" i="14" a="1"/>
  <c r="I1276" i="14" a="1"/>
  <c r="F1395" i="14" a="1"/>
  <c r="K1338" i="14" a="1"/>
  <c r="E855" i="14" a="1"/>
  <c r="H1481" i="14" a="1"/>
  <c r="C230" i="14" a="1"/>
  <c r="K119" i="14" a="1"/>
  <c r="F861" i="14" a="1"/>
  <c r="L179" i="14" a="1"/>
  <c r="A546" i="14" a="1"/>
  <c r="E1691" i="14" a="1"/>
  <c r="G1848" i="14" a="1"/>
  <c r="M1222" i="14" a="1"/>
  <c r="F462" i="14" a="1"/>
  <c r="I705" i="14" a="1"/>
  <c r="I451" i="14" a="1"/>
  <c r="I86" i="14" a="1"/>
  <c r="O715" i="14" a="1"/>
  <c r="D581" i="14" a="1"/>
  <c r="G59" i="14" a="1"/>
  <c r="O1229" i="14" a="1"/>
  <c r="H1538" i="14" a="1"/>
  <c r="J1571" i="14" a="1"/>
  <c r="H1221" i="14" a="1"/>
  <c r="D6" i="14" a="1"/>
  <c r="I711" i="14" a="1"/>
  <c r="O1702" i="14" a="1"/>
  <c r="I522" i="14" a="1"/>
  <c r="I980" i="14" a="1"/>
  <c r="J1113" i="14" a="1"/>
  <c r="D555" i="14" a="1"/>
  <c r="E675" i="14" a="1"/>
  <c r="H391" i="14" a="1"/>
  <c r="N133" i="14" a="1"/>
  <c r="B1111" i="14" a="1"/>
  <c r="K246" i="14" a="1"/>
  <c r="N1650" i="14" a="1"/>
  <c r="G1866" i="14" a="1"/>
  <c r="A593" i="14" a="1"/>
  <c r="H153" i="14" a="1"/>
  <c r="C1315" i="14" a="1"/>
  <c r="M338" i="14" a="1"/>
  <c r="I1898" i="14" a="1"/>
  <c r="A1527" i="14" a="1"/>
  <c r="H738" i="14" a="1"/>
  <c r="O1474" i="14" a="1"/>
  <c r="A345" i="14" a="1"/>
  <c r="L868" i="14" a="1"/>
  <c r="O1622" i="14" a="1"/>
  <c r="I1440" i="14" a="1"/>
  <c r="G1714" i="14" a="1"/>
  <c r="N892" i="14" a="1"/>
  <c r="C1562" i="14" a="1"/>
  <c r="H1456" i="14" a="1"/>
  <c r="D1579" i="14" a="1"/>
  <c r="D713" i="14" a="1"/>
  <c r="E125" i="14" a="1"/>
  <c r="L1717" i="14" a="1"/>
  <c r="J1285" i="14" a="1"/>
  <c r="G1831" i="14" a="1"/>
  <c r="F874" i="14" a="1"/>
  <c r="C804" i="14" a="1"/>
  <c r="J428" i="14" a="1"/>
  <c r="A1083" i="14" a="1"/>
  <c r="D82" i="14" a="1"/>
  <c r="N644" i="14" a="1"/>
  <c r="E1918" i="14" a="1"/>
  <c r="L1092" i="14" a="1"/>
  <c r="A626" i="14" a="1"/>
  <c r="O1075" i="14" a="1"/>
  <c r="A1457" i="14" a="1"/>
  <c r="A147" i="14" a="1"/>
  <c r="L118" i="14" a="1"/>
  <c r="C982" i="14" a="1"/>
  <c r="F1326" i="14" a="1"/>
  <c r="L958" i="14" a="1"/>
  <c r="I1034" i="14" a="1"/>
  <c r="E1223" i="14" a="1"/>
  <c r="G1059" i="14" a="1"/>
  <c r="J2" i="13" a="1"/>
  <c r="G637" i="14" a="1"/>
  <c r="H1418" i="14" a="1"/>
  <c r="B1846" i="14" a="1"/>
  <c r="M301" i="14" a="1"/>
  <c r="K1536" i="14" a="1"/>
  <c r="J1699" i="14" a="1"/>
  <c r="C599" i="14" a="1"/>
  <c r="E1712" i="14" a="1"/>
  <c r="O391" i="14" a="1"/>
  <c r="B1981" i="14" a="1"/>
  <c r="H1893" i="14" a="1"/>
  <c r="G1552" i="14" a="1"/>
  <c r="I1805" i="14" a="1"/>
  <c r="N1488" i="14" a="1"/>
  <c r="G1070" i="14" a="1"/>
  <c r="N1326" i="14" a="1"/>
  <c r="A1432" i="14" a="1"/>
  <c r="H1836" i="14" a="1"/>
  <c r="K931" i="14" a="1"/>
  <c r="L239" i="14" a="1"/>
  <c r="A444" i="14" a="1"/>
  <c r="G1650" i="14" a="1"/>
  <c r="A1809" i="14" a="1"/>
  <c r="H262" i="14" a="1"/>
  <c r="D863" i="14" a="1"/>
  <c r="J387" i="14" a="1"/>
  <c r="E141" i="14" a="1"/>
  <c r="B842" i="14" a="1"/>
  <c r="G827" i="14" a="1"/>
  <c r="O101" i="14" a="1"/>
  <c r="G114" i="14" a="1"/>
  <c r="I658" i="14" a="1"/>
  <c r="L317" i="14" a="1"/>
  <c r="N458" i="14" a="1"/>
  <c r="J333" i="14" a="1"/>
  <c r="L1718" i="14" a="1"/>
  <c r="F226" i="14" a="1"/>
  <c r="G1644" i="14" a="1"/>
  <c r="F1864" i="14" a="1"/>
  <c r="C1461" i="14" a="1"/>
  <c r="A1990" i="14" a="1"/>
  <c r="I1048" i="14" a="1"/>
  <c r="F1119" i="14" a="1"/>
  <c r="E1035" i="14" a="1"/>
  <c r="M1733" i="14" a="1"/>
  <c r="K1209" i="14" a="1"/>
  <c r="B1522" i="14" a="1"/>
  <c r="G902" i="14" a="1"/>
  <c r="J893" i="14" a="1"/>
  <c r="A740" i="14" a="1"/>
  <c r="G583" i="14" a="1"/>
  <c r="O1052" i="14" a="1"/>
  <c r="B1803" i="14" a="1"/>
  <c r="K377" i="14" a="1"/>
  <c r="N883" i="14" a="1"/>
  <c r="I1156" i="14" a="1"/>
  <c r="F1958" i="14" a="1"/>
  <c r="F1833" i="14" a="1"/>
  <c r="L1687" i="14" a="1"/>
  <c r="G1175" i="14" a="1"/>
  <c r="I1351" i="14" a="1"/>
  <c r="C298" i="14" a="1"/>
  <c r="I947" i="14" a="1"/>
  <c r="O1118" i="14" a="1"/>
  <c r="J1405" i="14" a="1"/>
  <c r="M446" i="14" a="1"/>
  <c r="O1519" i="14" a="1"/>
  <c r="M1591" i="14" a="1"/>
  <c r="K1889" i="14" a="1"/>
  <c r="A431" i="14" a="1"/>
  <c r="D492" i="14" a="1"/>
  <c r="C1984" i="14" a="1"/>
  <c r="I723" i="14" a="1"/>
  <c r="N1287" i="14" a="1"/>
  <c r="M1565" i="14" a="1"/>
  <c r="O1797" i="14" a="1"/>
  <c r="L62" i="14" a="1"/>
  <c r="N662" i="14" a="1"/>
  <c r="E1829" i="14" a="1"/>
  <c r="A429" i="14" a="1"/>
  <c r="L423" i="14" a="1"/>
  <c r="O1427" i="14" a="1"/>
  <c r="N1738" i="14" a="1"/>
  <c r="M1474" i="14" a="1"/>
  <c r="M1892" i="14" a="1"/>
  <c r="N1630" i="14" a="1"/>
  <c r="F158" i="14" a="1"/>
  <c r="C890" i="14" a="1"/>
  <c r="F1185" i="14" a="1"/>
  <c r="M835" i="14" a="1"/>
  <c r="L721" i="14" a="1"/>
  <c r="I1568" i="14" a="1"/>
  <c r="H898" i="14" a="1"/>
  <c r="N1172" i="14" a="1"/>
  <c r="G109" i="14" a="1"/>
  <c r="M1750" i="14" a="1"/>
  <c r="H1183" i="14" a="1"/>
  <c r="N1509" i="14" a="1"/>
  <c r="C187" i="14" a="1"/>
  <c r="D1656" i="14" a="1"/>
  <c r="I1335" i="14" a="1"/>
  <c r="B182" i="14" a="1"/>
  <c r="J831" i="14" a="1"/>
  <c r="M1782" i="14" a="1"/>
  <c r="O20" i="14" a="1"/>
  <c r="N1478" i="14" a="1"/>
  <c r="H824" i="14" a="1"/>
  <c r="F122" i="14" a="1"/>
  <c r="F994" i="14" a="1"/>
  <c r="J775" i="14" a="1"/>
  <c r="F494" i="14" a="1"/>
  <c r="M222" i="14" a="1"/>
  <c r="O176" i="14" a="1"/>
  <c r="M1877" i="14" a="1"/>
  <c r="E1560" i="14" a="1"/>
  <c r="C907" i="14" a="1"/>
  <c r="N1809" i="14" a="1"/>
  <c r="D811" i="14" a="1"/>
  <c r="L1071" i="14" a="1"/>
  <c r="G1301" i="14" a="1"/>
  <c r="D1115" i="14" a="1"/>
  <c r="N192" i="14" a="1"/>
  <c r="G702" i="14" a="1"/>
  <c r="F1422" i="14" a="1"/>
  <c r="M733" i="14" a="1"/>
  <c r="I1629" i="14" a="1"/>
  <c r="E1460" i="14" a="1"/>
  <c r="F1406" i="14" a="1"/>
  <c r="A1916" i="14" a="1"/>
  <c r="D577" i="14" a="1"/>
  <c r="C1698" i="14" a="1"/>
  <c r="M1144" i="14" a="1"/>
  <c r="F1118" i="14" a="1"/>
  <c r="J1211" i="14" a="1"/>
  <c r="O1766" i="14" a="1"/>
  <c r="M907" i="14" a="1"/>
  <c r="K1342" i="14" a="1"/>
  <c r="K608" i="14" a="1"/>
  <c r="N1308" i="14" a="1"/>
  <c r="J1413" i="14" a="1"/>
  <c r="H245" i="14" a="1"/>
  <c r="I285" i="14" a="1"/>
  <c r="F146" i="14" a="1"/>
  <c r="L1204" i="14" a="1"/>
  <c r="H1845" i="14" a="1"/>
  <c r="M1594" i="14" a="1"/>
  <c r="J77" i="14" a="1"/>
  <c r="L35" i="14" a="1"/>
  <c r="K1510" i="14" a="1"/>
  <c r="O543" i="14" a="1"/>
  <c r="H1235" i="14" a="1"/>
  <c r="I1974" i="14" a="1"/>
  <c r="H1419" i="14" a="1"/>
  <c r="E373" i="14" a="1"/>
  <c r="N1619" i="14" a="1"/>
  <c r="M1464" i="14" a="1"/>
  <c r="F370" i="14" a="1"/>
  <c r="E276" i="14" a="1"/>
  <c r="B1027" i="14" a="1"/>
  <c r="J12" i="14" a="1"/>
  <c r="D946" i="14" a="1"/>
  <c r="F1981" i="14" a="1"/>
  <c r="D1240" i="14" a="1"/>
  <c r="N689" i="14" a="1"/>
  <c r="E1304" i="14" a="1"/>
  <c r="F401" i="14" a="1"/>
  <c r="C1500" i="14" a="1"/>
  <c r="K1565" i="14" a="1"/>
  <c r="H1993" i="14" a="1"/>
  <c r="O961" i="14" a="1"/>
  <c r="H580" i="14" a="1"/>
  <c r="L621" i="14" a="1"/>
  <c r="K507" i="14" a="1"/>
  <c r="M45" i="14" a="1"/>
  <c r="L491" i="14" a="1"/>
  <c r="D1434" i="14" a="1"/>
  <c r="N717" i="14" a="1"/>
  <c r="N1725" i="14" a="1"/>
  <c r="C431" i="14" a="1"/>
  <c r="E1113" i="14" a="1"/>
  <c r="I431" i="14" a="1"/>
  <c r="G1307" i="14" a="1"/>
  <c r="J513" i="14" a="1"/>
  <c r="N155" i="14" a="1"/>
  <c r="A1947" i="14" a="1"/>
  <c r="B581" i="14" a="1"/>
  <c r="H1168" i="14" a="1"/>
  <c r="J591" i="14" a="1"/>
  <c r="D724" i="14" a="1"/>
  <c r="J32" i="14" a="1"/>
  <c r="K728" i="14" a="1"/>
  <c r="G1151" i="14" a="1"/>
  <c r="J244" i="14" a="1"/>
  <c r="J1840" i="14" a="1"/>
  <c r="E1433" i="14" a="1"/>
  <c r="G430" i="14" a="1"/>
  <c r="J1314" i="14" a="1"/>
  <c r="K1237" i="14" a="1"/>
  <c r="G862" i="14" a="1"/>
  <c r="I817" i="14" a="1"/>
  <c r="F838" i="14" a="1"/>
  <c r="K284" i="14" a="1"/>
  <c r="E1278" i="14" a="1"/>
  <c r="L873" i="14" a="1"/>
  <c r="N700" i="14" a="1"/>
  <c r="E639" i="14" a="1"/>
  <c r="G1323" i="14" a="1"/>
  <c r="K762" i="14" a="1"/>
  <c r="O7" i="14" a="1"/>
  <c r="G1628" i="14" a="1"/>
  <c r="O564" i="14" a="1"/>
  <c r="M371" i="14" a="1"/>
  <c r="J1159" i="14" a="1"/>
  <c r="M1775" i="14" a="1"/>
  <c r="I1203" i="14" a="1"/>
  <c r="L1506" i="14" a="1"/>
  <c r="N1324" i="14" a="1"/>
  <c r="C1804" i="14" a="1"/>
  <c r="D1815" i="14" a="1"/>
  <c r="N1278" i="14" a="1"/>
  <c r="D395" i="14" a="1"/>
  <c r="N1385" i="14" a="1"/>
  <c r="M1094" i="14" a="1"/>
  <c r="B578" i="14" a="1"/>
  <c r="L1645" i="14" a="1"/>
  <c r="J732" i="14" a="1"/>
  <c r="L1651" i="14" a="1"/>
  <c r="N1397" i="14" a="1"/>
  <c r="L1723" i="14" a="1"/>
  <c r="J226" i="14" a="1"/>
  <c r="A368" i="14" a="1"/>
  <c r="D570" i="14" a="1"/>
  <c r="J1259" i="14" a="1"/>
  <c r="F1911" i="14" a="1"/>
  <c r="A24" i="14" a="1"/>
  <c r="A1426" i="14" a="1"/>
  <c r="B774" i="14" a="1"/>
  <c r="O1419" i="14" a="1"/>
  <c r="M1839" i="14" a="1"/>
  <c r="B344" i="14" a="1"/>
  <c r="A199" i="14" a="1"/>
  <c r="L1935" i="14" a="1"/>
  <c r="E461" i="14" a="1"/>
  <c r="O1101" i="14" a="1"/>
  <c r="C1614" i="14" a="1"/>
  <c r="M1362" i="14" a="1"/>
  <c r="A1765" i="14" a="1"/>
  <c r="M477" i="14" a="1"/>
  <c r="F1798" i="14" a="1"/>
  <c r="H390" i="14" a="1"/>
  <c r="E959" i="14" a="1"/>
  <c r="A246" i="14" a="1"/>
  <c r="J769" i="14" a="1"/>
  <c r="J1744" i="14" a="1"/>
  <c r="I463" i="14" a="1"/>
  <c r="M888" i="14" a="1"/>
  <c r="K1217" i="14" a="1"/>
  <c r="C1772" i="14" a="1"/>
  <c r="B58" i="14" a="1"/>
  <c r="I1539" i="14" a="1"/>
  <c r="N1943" i="14" a="1"/>
  <c r="I1713" i="14" a="1"/>
  <c r="N1311" i="14" a="1"/>
  <c r="O1625" i="14" a="1"/>
  <c r="A1791" i="14" a="1"/>
  <c r="O954" i="14" a="1"/>
  <c r="L112" i="14" a="1"/>
  <c r="C1509" i="14" a="1"/>
  <c r="N759" i="14" a="1"/>
  <c r="E1806" i="14" a="1"/>
  <c r="D667" i="14" a="1"/>
  <c r="J623" i="14" a="1"/>
  <c r="H960" i="14" a="1"/>
  <c r="A933" i="14" a="1"/>
  <c r="O731" i="14" a="1"/>
  <c r="A1380" i="14" a="1"/>
  <c r="I1270" i="14" a="1"/>
  <c r="B1320" i="14" a="1"/>
  <c r="K626" i="14" a="1"/>
  <c r="E465" i="14" a="1"/>
  <c r="F1453" i="14" a="1"/>
  <c r="D573" i="14" a="1"/>
  <c r="G947" i="14" a="1"/>
  <c r="L410" i="14" a="1"/>
  <c r="G1167" i="14" a="1"/>
  <c r="B1592" i="14" a="1"/>
  <c r="K561" i="14" a="1"/>
  <c r="E1748" i="14" a="1"/>
  <c r="I833" i="14" a="1"/>
  <c r="I1652" i="14" a="1"/>
  <c r="E1659" i="14" a="1"/>
  <c r="I659" i="14" a="1"/>
  <c r="L149" i="14" a="1"/>
  <c r="F1670" i="14" a="1"/>
  <c r="K245" i="14" a="1"/>
  <c r="L983" i="14" a="1"/>
  <c r="G1825" i="14" a="1"/>
  <c r="A649" i="14" a="1"/>
  <c r="B1518" i="14" a="1"/>
  <c r="A1769" i="14" a="1"/>
  <c r="G1319" i="14" a="1"/>
  <c r="B1060" i="14" a="1"/>
  <c r="J1471" i="14" a="1"/>
  <c r="H1353" i="14" a="1"/>
  <c r="E159" i="14" a="1"/>
  <c r="I1241" i="14" a="1"/>
  <c r="N1734" i="14" a="1"/>
  <c r="C920" i="14" a="1"/>
  <c r="J96" i="14" a="1"/>
  <c r="E1577" i="14" a="1"/>
  <c r="I684" i="14" a="1"/>
  <c r="C1586" i="14" a="1"/>
  <c r="L688" i="14" a="1"/>
  <c r="G1446" i="14" a="1"/>
  <c r="H635" i="14" a="1"/>
  <c r="G536" i="14" a="1"/>
  <c r="N499" i="14" a="1"/>
  <c r="B1563" i="14" a="1"/>
  <c r="H1708" i="14" a="1"/>
  <c r="O1003" i="14" a="1"/>
  <c r="J1786" i="14" a="1"/>
  <c r="J439" i="14" a="1"/>
  <c r="D1238" i="14" a="1"/>
  <c r="B263" i="14" a="1"/>
  <c r="H371" i="14" a="1"/>
  <c r="M1696" i="14" a="1"/>
  <c r="G1213" i="14" a="1"/>
  <c r="L1388" i="14" a="1"/>
  <c r="G316" i="14" a="1"/>
  <c r="H1698" i="14" a="1"/>
  <c r="B214" i="14" a="1"/>
  <c r="L1125" i="14" a="1"/>
  <c r="J1229" i="14" a="1"/>
  <c r="D1615" i="14" a="1"/>
  <c r="I1506" i="14" a="1"/>
  <c r="J1250" i="14" a="1"/>
  <c r="I975" i="14" a="1"/>
  <c r="F1927" i="14" a="1"/>
  <c r="B419" i="14" a="1"/>
  <c r="N281" i="14" a="1"/>
  <c r="L476" i="14" a="1"/>
  <c r="L160" i="14" a="1"/>
  <c r="O1585" i="14" a="1"/>
  <c r="L84" i="14" a="1"/>
  <c r="D139" i="14" a="1"/>
  <c r="A391" i="14" a="1"/>
  <c r="N734" i="14" a="1"/>
  <c r="O1468" i="14" a="1"/>
  <c r="A1066" i="14" a="1"/>
  <c r="F1845" i="14" a="1"/>
  <c r="A418" i="14" a="1"/>
  <c r="F1056" i="14" a="1"/>
  <c r="J1399" i="14" a="1"/>
  <c r="L1529" i="14" a="1"/>
  <c r="K526" i="14" a="1"/>
  <c r="B458" i="14" a="1"/>
  <c r="H116" i="14" a="1"/>
  <c r="A1944" i="14" a="1"/>
  <c r="O1703" i="14" a="1"/>
  <c r="D559" i="14" a="1"/>
  <c r="A1880" i="14" a="1"/>
  <c r="E1219" i="14" a="1"/>
  <c r="J1817" i="14" a="1"/>
  <c r="A866" i="14" a="1"/>
  <c r="F860" i="14" a="1"/>
  <c r="E506" i="14" a="1"/>
  <c r="L937" i="14" a="1"/>
  <c r="O988" i="14" a="1"/>
  <c r="C206" i="14" a="1"/>
  <c r="A1423" i="14" a="1"/>
  <c r="B1107" i="14" a="1"/>
  <c r="D527" i="14" a="1"/>
  <c r="H1701" i="14" a="1"/>
  <c r="L148" i="14" a="1"/>
  <c r="M1320" i="14" a="1"/>
  <c r="N646" i="14" a="1"/>
  <c r="B845" i="14" a="1"/>
  <c r="A710" i="14" a="1"/>
  <c r="F643" i="14" a="1"/>
  <c r="A1595" i="14" a="1"/>
  <c r="K1154" i="14" a="1"/>
  <c r="G321" i="14" a="1"/>
  <c r="M238" i="14" a="1"/>
  <c r="D1069" i="14" a="1"/>
  <c r="G689" i="14" a="1"/>
  <c r="C863" i="14" a="1"/>
  <c r="G2" i="13" a="1"/>
  <c r="A145" i="14" a="1"/>
  <c r="M1905" i="14" a="1"/>
  <c r="A496" i="14" a="1"/>
  <c r="L231" i="14" a="1"/>
  <c r="G492" i="14" a="1"/>
  <c r="G1482" i="14" a="1"/>
  <c r="I131" i="14" a="1"/>
  <c r="O1600" i="14" a="1"/>
  <c r="O1163" i="14" a="1"/>
  <c r="D1199" i="14" a="1"/>
  <c r="A1799" i="14" a="1"/>
  <c r="O127" i="14" a="1"/>
  <c r="D337" i="14" a="1"/>
  <c r="H1479" i="14" a="1"/>
  <c r="O49" i="14" a="1"/>
  <c r="F1292" i="14" a="1"/>
  <c r="M1875" i="14" a="1"/>
  <c r="M10" i="14" a="1"/>
  <c r="E95" i="14" a="1"/>
  <c r="G961" i="14" a="1"/>
  <c r="E158" i="14" a="1"/>
  <c r="M1560" i="14" a="1"/>
  <c r="B836" i="14" a="1"/>
  <c r="O1241" i="14" a="1"/>
  <c r="O1015" i="14" a="1"/>
  <c r="I959" i="14" a="1"/>
  <c r="K2" i="13" a="1"/>
  <c r="I1710" i="14" a="1"/>
  <c r="G1879" i="14" a="1"/>
  <c r="B760" i="14" a="1"/>
  <c r="K1567" i="14" a="1"/>
  <c r="H388" i="14" a="1"/>
  <c r="K1033" i="14" a="1"/>
  <c r="F406" i="14" a="1"/>
  <c r="C1784" i="14" a="1"/>
  <c r="H1199" i="14" a="1"/>
  <c r="D116" i="14" a="1"/>
  <c r="E1866" i="14" a="1"/>
  <c r="O1090" i="14" a="1"/>
  <c r="M1924" i="14" a="1"/>
  <c r="K1468" i="14" a="1"/>
  <c r="C152" i="14" a="1"/>
  <c r="E240" i="14" a="1"/>
  <c r="G1458" i="14" a="1"/>
  <c r="M19" i="14" a="1"/>
  <c r="K168" i="14" a="1"/>
  <c r="J351" i="14" a="1"/>
  <c r="O1967" i="14" a="1"/>
  <c r="H263" i="14" a="1"/>
  <c r="J659" i="14" a="1"/>
  <c r="F185" i="14" a="1"/>
  <c r="D515" i="14" a="1"/>
  <c r="L678" i="14" a="1"/>
  <c r="C840" i="14" a="1"/>
  <c r="O1205" i="14" a="1"/>
  <c r="E170" i="14" a="1"/>
  <c r="J1460" i="14" a="1"/>
  <c r="N1886" i="14" a="1"/>
  <c r="I1608" i="14" a="1"/>
  <c r="M1188" i="14" a="1"/>
  <c r="L1818" i="14" a="1"/>
  <c r="G1642" i="14" a="1"/>
  <c r="J847" i="14" a="1"/>
  <c r="M611" i="14" a="1"/>
  <c r="K1405" i="14" a="1"/>
  <c r="B1154" i="14" a="1"/>
  <c r="E591" i="14" a="1"/>
  <c r="A929" i="14" a="1"/>
  <c r="O606" i="14" a="1"/>
  <c r="I722" i="14" a="1"/>
  <c r="K1736" i="14" a="1"/>
  <c r="K319" i="14" a="1"/>
  <c r="I1421" i="14" a="1"/>
  <c r="A1512" i="14" a="1"/>
  <c r="A846" i="14" a="1"/>
  <c r="H1174" i="14" a="1"/>
  <c r="K1336" i="14" a="1"/>
  <c r="D1520" i="14" a="1"/>
  <c r="F75" i="14" a="1"/>
  <c r="M1989" i="14" a="1"/>
  <c r="J466" i="14" a="1"/>
  <c r="N1272" i="14" a="1"/>
  <c r="L204" i="14" a="1"/>
  <c r="J471" i="14" a="1"/>
  <c r="G1139" i="14" a="1"/>
  <c r="B600" i="14" a="1"/>
  <c r="E699" i="14" a="1"/>
  <c r="D151" i="14" a="1"/>
  <c r="A1618" i="14" a="1"/>
  <c r="G1283" i="14" a="1"/>
  <c r="E1729" i="14" a="1"/>
  <c r="I1075" i="14" a="1"/>
  <c r="E769" i="14" a="1"/>
  <c r="E1156" i="14" a="1"/>
  <c r="A880" i="14" a="1"/>
  <c r="L1901" i="14" a="1"/>
  <c r="E397" i="14" a="1"/>
  <c r="C1425" i="14" a="1"/>
  <c r="M1228" i="14" a="1"/>
  <c r="I1436" i="14" a="1"/>
  <c r="K1909" i="14" a="1"/>
  <c r="M581" i="14" a="1"/>
  <c r="C254" i="14" a="1"/>
  <c r="J1305" i="14" a="1"/>
  <c r="F603" i="14" a="1"/>
  <c r="O1334" i="14" a="1"/>
  <c r="C1594" i="14" a="1"/>
  <c r="M651" i="14" a="1"/>
  <c r="K1969" i="14" a="1"/>
  <c r="D1205" i="14" a="1"/>
  <c r="A1624" i="14" a="1"/>
  <c r="J1164" i="14" a="1"/>
  <c r="K513" i="14" a="1"/>
  <c r="F1538" i="14" a="1"/>
  <c r="L1200" i="14" a="1"/>
  <c r="J1100" i="14" a="1"/>
  <c r="M445" i="14" a="1"/>
  <c r="M781" i="14" a="1"/>
  <c r="G173" i="14" a="1"/>
  <c r="K568" i="14" a="1"/>
  <c r="F1931" i="14" a="1"/>
  <c r="I1910" i="14" a="1"/>
  <c r="H1200" i="14" a="1"/>
  <c r="F1431" i="14" a="1"/>
  <c r="K602" i="14" a="1"/>
  <c r="N956" i="14" a="1"/>
  <c r="C1271" i="14" a="1"/>
  <c r="F125" i="14" a="1"/>
  <c r="O981" i="14" a="1"/>
  <c r="A1435" i="14" a="1"/>
  <c r="I986" i="14" a="1"/>
  <c r="O720" i="14" a="1"/>
  <c r="E1536" i="14" a="1"/>
  <c r="G511" i="14" a="1"/>
  <c r="L830" i="14" a="1"/>
  <c r="I293" i="14" a="1"/>
  <c r="H458" i="14" a="1"/>
  <c r="K260" i="14" a="1"/>
  <c r="D1252" i="14" a="1"/>
  <c r="G1531" i="14" a="1"/>
  <c r="I1647" i="14" a="1"/>
  <c r="A34" i="14" a="1"/>
  <c r="J808" i="14" a="1"/>
  <c r="I422" i="14" a="1"/>
  <c r="B677" i="14" a="1"/>
  <c r="L540" i="14" a="1"/>
  <c r="B659" i="14" a="1"/>
  <c r="I924" i="14" a="1"/>
  <c r="H1977" i="14" a="1"/>
  <c r="C1169" i="14" a="1"/>
  <c r="F321" i="14" a="1"/>
  <c r="G441" i="14" a="1"/>
  <c r="C188" i="14" a="1"/>
  <c r="G918" i="14" a="1"/>
  <c r="H737" i="14" a="1"/>
  <c r="N1781" i="14" a="1"/>
  <c r="F1443" i="14" a="1"/>
  <c r="G537" i="14" a="1"/>
  <c r="O1626" i="14" a="1"/>
  <c r="B625" i="14" a="1"/>
  <c r="G580" i="14" a="1"/>
  <c r="D1342" i="14" a="1"/>
  <c r="F258" i="14" a="1"/>
  <c r="I1913" i="14" a="1"/>
  <c r="B1261" i="14" a="1"/>
  <c r="F1195" i="14" a="1"/>
  <c r="J1608" i="14" a="1"/>
  <c r="K1616" i="14" a="1"/>
  <c r="O378" i="14" a="1"/>
  <c r="L944" i="14" a="1"/>
  <c r="F442" i="14" a="1"/>
  <c r="H799" i="14" a="1"/>
  <c r="A1021" i="14" a="1"/>
  <c r="F1436" i="14" a="1"/>
  <c r="M171" i="14" a="1"/>
  <c r="L1945" i="14" a="1"/>
  <c r="C159" i="14" a="1"/>
  <c r="G345" i="14" a="1"/>
  <c r="G1399" i="14" a="1"/>
  <c r="N1391" i="14" a="1"/>
  <c r="N1554" i="14" a="1"/>
  <c r="F259" i="14" a="1"/>
  <c r="J688" i="14" a="1"/>
  <c r="F809" i="14" a="1"/>
  <c r="H52" i="14" a="1"/>
  <c r="H1624" i="14" a="1"/>
  <c r="K1293" i="14" a="1"/>
  <c r="E1467" i="14" a="1"/>
  <c r="E10" i="14" a="1"/>
  <c r="K1015" i="14" a="1"/>
  <c r="D1282" i="14" a="1"/>
  <c r="A1119" i="14" a="1"/>
  <c r="H1924" i="14" a="1"/>
  <c r="K990" i="14" a="1"/>
  <c r="A1583" i="14" a="1"/>
  <c r="N1343" i="14" a="1"/>
  <c r="G496" i="14" a="1"/>
  <c r="N468" i="14" a="1"/>
  <c r="E432" i="14" a="1"/>
  <c r="I1912" i="14" a="1"/>
  <c r="O1602" i="14" a="1"/>
  <c r="D1214" i="14" a="1"/>
  <c r="F362" i="14" a="1"/>
  <c r="B931" i="14" a="1"/>
  <c r="E1180" i="14" a="1"/>
  <c r="E1200" i="14" a="1"/>
  <c r="N407" i="14" a="1"/>
  <c r="G1547" i="14" a="1"/>
  <c r="F1909" i="14" a="1"/>
  <c r="L1672" i="14" a="1"/>
  <c r="L1706" i="14" a="1"/>
  <c r="B574" i="14" a="1"/>
  <c r="O741" i="14" a="1"/>
  <c r="F659" i="14" a="1"/>
  <c r="B1517" i="14" a="1"/>
  <c r="D881" i="14" a="1"/>
  <c r="H1957" i="14" a="1"/>
  <c r="D1384" i="14" a="1"/>
  <c r="M1155" i="14" a="1"/>
  <c r="G778" i="14" a="1"/>
  <c r="D962" i="14" a="1"/>
  <c r="C1291" i="14" a="1"/>
  <c r="A614" i="14" a="1"/>
  <c r="K598" i="14" a="1"/>
  <c r="J962" i="14" a="1"/>
  <c r="O1933" i="14" a="1"/>
  <c r="N948" i="14" a="1"/>
  <c r="G1705" i="14" a="1"/>
  <c r="M471" i="14" a="1"/>
  <c r="O147" i="14" a="1"/>
  <c r="B529" i="14" a="1"/>
  <c r="A1182" i="14" a="1"/>
  <c r="A1882" i="14" a="1"/>
  <c r="C529" i="14" a="1"/>
  <c r="O681" i="14" a="1"/>
  <c r="D177" i="14" a="1"/>
  <c r="H135" i="14" a="1"/>
  <c r="J1849" i="14" a="1"/>
  <c r="B1426" i="14" a="1"/>
  <c r="K820" i="14" a="1"/>
  <c r="I62" i="14" a="1"/>
  <c r="O11" i="14" a="1"/>
  <c r="D1103" i="14" a="1"/>
  <c r="H1214" i="14" a="1"/>
  <c r="C1266" i="14" a="1"/>
  <c r="I156" i="14" a="1"/>
  <c r="M1734" i="14" a="1"/>
  <c r="N1330" i="14" a="1"/>
  <c r="B412" i="14" a="1"/>
  <c r="H1530" i="14" a="1"/>
  <c r="J159" i="14" a="1"/>
  <c r="M1657" i="14" a="1"/>
  <c r="A927" i="14" a="1"/>
  <c r="L1954" i="14" a="1"/>
  <c r="B479" i="14" a="1"/>
  <c r="D1675" i="14" a="1"/>
  <c r="J682" i="14" a="1"/>
  <c r="L2" i="13" a="1"/>
  <c r="E673" i="14" a="1"/>
  <c r="F350" i="14" a="1"/>
  <c r="F428" i="14" a="1"/>
  <c r="J704" i="14" a="1"/>
  <c r="M1131" i="14" a="1"/>
  <c r="N1119" i="14" a="1"/>
  <c r="N1501" i="14" a="1"/>
  <c r="A668" i="14" a="1"/>
  <c r="I1545" i="14" a="1"/>
  <c r="D246" i="14" a="1"/>
  <c r="C1541" i="14" a="1"/>
  <c r="C373" i="14" a="1"/>
  <c r="N308" i="14" a="1"/>
  <c r="I557" i="14" a="1"/>
  <c r="N1732" i="14" a="1"/>
  <c r="J1137" i="14" a="1"/>
  <c r="C477" i="14" a="1"/>
  <c r="I24" i="14" a="1"/>
  <c r="A47" i="14" a="1"/>
  <c r="C203" i="14" a="1"/>
  <c r="H1782" i="14" a="1"/>
  <c r="E1139" i="14" a="1"/>
  <c r="H1036" i="14" a="1"/>
  <c r="G161" i="14" a="1"/>
  <c r="N1502" i="14" a="1"/>
  <c r="K985" i="14" a="1"/>
  <c r="L1461" i="14" a="1"/>
  <c r="J482" i="14" a="1"/>
  <c r="K130" i="14" a="1"/>
  <c r="E1834" i="14" a="1"/>
  <c r="C795" i="14" a="1"/>
  <c r="J1348" i="14" a="1"/>
  <c r="J684" i="14" a="1"/>
  <c r="B1063" i="14" a="1"/>
  <c r="G719" i="14" a="1"/>
  <c r="B134" i="14" a="1"/>
  <c r="B1236" i="14" a="1"/>
  <c r="M1589" i="14" a="1"/>
  <c r="L424" i="14" a="1"/>
  <c r="O852" i="14" a="1"/>
  <c r="K490" i="14" a="1"/>
  <c r="J1081" i="14" a="1"/>
  <c r="D1146" i="14" a="1"/>
  <c r="B295" i="14" a="1"/>
  <c r="H536" i="14" a="1"/>
  <c r="F699" i="14" a="1"/>
  <c r="H1875" i="14" a="1"/>
  <c r="E440" i="14" a="1"/>
  <c r="B444" i="14" a="1"/>
  <c r="M526" i="14" a="1"/>
  <c r="L1490" i="14" a="1"/>
  <c r="L858" i="14" a="1"/>
  <c r="F656" i="14" a="1"/>
  <c r="E1068" i="14" a="1"/>
  <c r="M370" i="14" a="1"/>
  <c r="L1830" i="14" a="1"/>
  <c r="I598" i="14" a="1"/>
  <c r="G1592" i="14" a="1"/>
  <c r="F570" i="14" a="1"/>
  <c r="O198" i="14" a="1"/>
  <c r="D157" i="14" a="1"/>
  <c r="I1503" i="14" a="1"/>
  <c r="D389" i="14" a="1"/>
  <c r="G503" i="14" a="1"/>
  <c r="B665" i="14" a="1"/>
  <c r="B1396" i="14" a="1"/>
  <c r="D1074" i="14" a="1"/>
  <c r="O366" i="14" a="1"/>
  <c r="O1093" i="14" a="1"/>
  <c r="N641" i="14" a="1"/>
  <c r="E1603" i="14" a="1"/>
  <c r="G1683" i="14" a="1"/>
  <c r="G999" i="14" a="1"/>
  <c r="F1465" i="14" a="1"/>
  <c r="O1991" i="14" a="1"/>
  <c r="K1475" i="14" a="1"/>
  <c r="O258" i="14" a="1"/>
  <c r="K30" i="14" a="1"/>
  <c r="I1928" i="14" a="1"/>
  <c r="F1114" i="14" a="1"/>
  <c r="L99" i="14" a="1"/>
  <c r="E1024" i="14" a="1"/>
  <c r="O80" i="14" a="1"/>
  <c r="F584" i="14" a="1"/>
  <c r="I1615" i="14" a="1"/>
  <c r="K519" i="14" a="1"/>
  <c r="E1516" i="14" a="1"/>
  <c r="I788" i="14" a="1"/>
  <c r="K131" i="14" a="1"/>
  <c r="A59" i="14" a="1"/>
  <c r="L839" i="14" a="1"/>
  <c r="I1574" i="14" a="1"/>
  <c r="D861" i="14" a="1"/>
  <c r="A879" i="14" a="1"/>
  <c r="C1769" i="14" a="1"/>
  <c r="M235" i="14" a="1"/>
  <c r="G1397" i="14" a="1"/>
  <c r="N311" i="14" a="1"/>
  <c r="H15" i="14" a="1"/>
  <c r="J129" i="14" a="1"/>
  <c r="G998" i="14" a="1"/>
  <c r="D779" i="14" a="1"/>
  <c r="E1718" i="14" a="1"/>
  <c r="M1509" i="14" a="1"/>
  <c r="H1304" i="14" a="1"/>
  <c r="A1900" i="14" a="1"/>
  <c r="I1108" i="14" a="1"/>
  <c r="C1270" i="14" a="1"/>
  <c r="O1985" i="14" a="1"/>
  <c r="N1439" i="14" a="1"/>
  <c r="K75" i="14" a="1"/>
  <c r="O32" i="14" a="1"/>
  <c r="J1251" i="14" a="1"/>
  <c r="D903" i="14" a="1"/>
  <c r="I64" i="14" a="1"/>
  <c r="M1837" i="14" a="1"/>
  <c r="M1641" i="14" a="1"/>
  <c r="C1776" i="14" a="1"/>
  <c r="O1934" i="14" a="1"/>
  <c r="C1157" i="14" a="1"/>
  <c r="F1769" i="14" a="1"/>
  <c r="F184" i="14" a="1"/>
  <c r="E1093" i="14" a="1"/>
  <c r="E313" i="14" a="1"/>
  <c r="F966" i="14" a="1"/>
  <c r="C1503" i="14" a="1"/>
  <c r="E346" i="14" a="1"/>
  <c r="B1908" i="14" a="1"/>
  <c r="J501" i="14" a="1"/>
  <c r="M578" i="14" a="1"/>
  <c r="G562" i="14" a="1"/>
  <c r="F220" i="14" a="1"/>
  <c r="H100" i="14" a="1"/>
  <c r="H1059" i="14" a="1"/>
  <c r="E843" i="14" a="1"/>
  <c r="E1360" i="14" a="1"/>
  <c r="N1513" i="14" a="1"/>
  <c r="G911" i="14" a="1"/>
  <c r="L1090" i="14" a="1"/>
  <c r="L374" i="14" a="1"/>
  <c r="I1357" i="14" a="1"/>
  <c r="I1754" i="14" a="1"/>
  <c r="I1888" i="14" a="1"/>
  <c r="K1349" i="14" a="1"/>
  <c r="G178" i="14" a="1"/>
  <c r="F296" i="14" a="1"/>
  <c r="J1392" i="14" a="1"/>
  <c r="M704" i="14" a="1"/>
  <c r="F733" i="14" a="1"/>
  <c r="E151" i="14" a="1"/>
  <c r="B98" i="14" a="1"/>
  <c r="K1576" i="14" a="1"/>
  <c r="H273" i="14" a="1"/>
  <c r="L1314" i="14" a="1"/>
  <c r="I1978" i="14" a="1"/>
  <c r="A1213" i="14" a="1"/>
  <c r="A1547" i="14" a="1"/>
  <c r="G294" i="14" a="1"/>
  <c r="O737" i="14" a="1"/>
  <c r="H1726" i="14" a="1"/>
  <c r="N1571" i="14" a="1"/>
  <c r="B1051" i="14" a="1"/>
  <c r="D697" i="14" a="1"/>
  <c r="D341" i="14" a="1"/>
  <c r="D95" i="14" a="1"/>
  <c r="D1526" i="14" a="1"/>
  <c r="B67" i="14" a="1"/>
  <c r="M1663" i="14" a="1"/>
  <c r="J1032" i="14" a="1"/>
  <c r="N1365" i="14" a="1"/>
  <c r="J1381" i="14" a="1"/>
  <c r="C420" i="14" a="1"/>
  <c r="H1234" i="14" a="1"/>
  <c r="J1055" i="14" a="1"/>
  <c r="H1256" i="14" a="1"/>
  <c r="C1127" i="14" a="1"/>
  <c r="E482" i="14" a="1"/>
  <c r="G949" i="14" a="1"/>
  <c r="J280" i="14" a="1"/>
  <c r="C1681" i="14" a="1"/>
  <c r="L138" i="14" a="1"/>
  <c r="A1965" i="14" a="1"/>
  <c r="M397" i="14" a="1"/>
  <c r="I1807" i="14" a="1"/>
  <c r="H868" i="14" a="1"/>
  <c r="M205" i="14" a="1"/>
  <c r="K496" i="14" a="1"/>
  <c r="K575" i="14" a="1"/>
  <c r="B1891" i="14" a="1"/>
  <c r="I77" i="14" a="1"/>
  <c r="B1005" i="14" a="1"/>
  <c r="E1487" i="14" a="1"/>
  <c r="L189" i="14" a="1"/>
  <c r="M1463" i="14" a="1"/>
  <c r="A1668" i="14" a="1"/>
  <c r="M443" i="14" a="1"/>
  <c r="E359" i="14" a="1"/>
  <c r="E1876" i="14" a="1"/>
  <c r="M1130" i="14" a="1"/>
  <c r="C1023" i="14" a="1"/>
  <c r="B949" i="14" a="1"/>
  <c r="F1281" i="14" a="1"/>
  <c r="A1056" i="14" a="1"/>
  <c r="G1425" i="14" a="1"/>
  <c r="E1340" i="14" a="1"/>
  <c r="D1415" i="14" a="1"/>
  <c r="L1151" i="14" a="1"/>
  <c r="A454" i="14" a="1"/>
  <c r="L772" i="14" a="1"/>
  <c r="B1135" i="14" a="1"/>
  <c r="N516" i="14" a="1"/>
  <c r="J1737" i="14" a="1"/>
  <c r="E233" i="14" a="1"/>
  <c r="L612" i="14" a="1"/>
  <c r="C58" i="14" a="1"/>
  <c r="D1986" i="14" a="1"/>
  <c r="E204" i="14" a="1"/>
  <c r="G1462" i="14" a="1"/>
  <c r="K1072" i="14" a="1"/>
  <c r="I1251" i="14" a="1"/>
  <c r="I1327" i="14" a="1"/>
  <c r="G1620" i="14" a="1"/>
  <c r="L351" i="14" a="1"/>
  <c r="H1503" i="14" a="1"/>
  <c r="M853" i="14" a="1"/>
  <c r="A946" i="14" a="1"/>
  <c r="I508" i="14" a="1"/>
  <c r="M482" i="14" a="1"/>
  <c r="F248" i="14" a="1"/>
  <c r="F1715" i="14" a="1"/>
  <c r="G1977" i="14" a="1"/>
  <c r="J644" i="14" a="1"/>
  <c r="J112" i="14" a="1"/>
  <c r="E998" i="14" a="1"/>
  <c r="G217" i="14" a="1"/>
  <c r="C1871" i="14" a="1"/>
  <c r="E1495" i="14" a="1"/>
  <c r="M1581" i="14" a="1"/>
  <c r="I806" i="14" a="1"/>
  <c r="I361" i="14" a="1"/>
  <c r="F472" i="14" a="1"/>
  <c r="L1693" i="14" a="1"/>
  <c r="D726" i="14" a="1"/>
  <c r="N812" i="14" a="1"/>
  <c r="C754" i="14" a="1"/>
  <c r="E1506" i="14" a="1"/>
  <c r="I1681" i="14" a="1"/>
  <c r="K17" i="14" a="1"/>
  <c r="I1486" i="14" a="1"/>
  <c r="C1775" i="14" a="1"/>
  <c r="A1760" i="14" a="1"/>
  <c r="K242" i="14" a="1"/>
  <c r="M1508" i="14" a="1"/>
  <c r="J883" i="14" a="1"/>
  <c r="C1488" i="14" a="1"/>
  <c r="B1280" i="14" a="1"/>
  <c r="H1746" i="14" a="1"/>
  <c r="F282" i="14" a="1"/>
  <c r="I1763" i="14" a="1"/>
  <c r="J150" i="14" a="1"/>
  <c r="B660" i="14" a="1"/>
  <c r="J425" i="14" a="1"/>
  <c r="K161" i="14" a="1"/>
  <c r="L588" i="14" a="1"/>
  <c r="N82" i="14" a="1"/>
  <c r="C605" i="14" a="1"/>
  <c r="M776" i="14" a="1"/>
  <c r="I1022" i="14" a="1"/>
  <c r="B585" i="14" a="1"/>
  <c r="I120" i="14" a="1"/>
  <c r="E449" i="14" a="1"/>
  <c r="A1615" i="14" a="1"/>
  <c r="A1110" i="14" a="1"/>
  <c r="D1493" i="14" a="1"/>
  <c r="K1504" i="14" a="1"/>
  <c r="N613" i="14" a="1"/>
  <c r="O1587" i="14" a="1"/>
  <c r="G9" i="14" a="1"/>
  <c r="H1070" i="14" a="1"/>
  <c r="F1019" i="14" a="1"/>
  <c r="A205" i="14" a="1"/>
  <c r="G1610" i="14" a="1"/>
  <c r="K403" i="14" a="1"/>
  <c r="B580" i="14" a="1"/>
  <c r="M1793" i="14" a="1"/>
  <c r="O1553" i="14" a="1"/>
  <c r="A1143" i="14" a="1"/>
  <c r="K1995" i="14" a="1"/>
  <c r="G1575" i="14" a="1"/>
  <c r="A1707" i="14" a="1"/>
  <c r="K410" i="14" a="1"/>
  <c r="O916" i="14" a="1"/>
  <c r="F724" i="14" a="1"/>
  <c r="C1065" i="14" a="1"/>
  <c r="F517" i="14" a="1"/>
  <c r="C624" i="14" a="1"/>
  <c r="H1124" i="14" a="1"/>
  <c r="L1405" i="14" a="1"/>
  <c r="N1911" i="14" a="1"/>
  <c r="A535" i="14" a="1"/>
  <c r="F164" i="14" a="1"/>
  <c r="O825" i="14" a="1"/>
  <c r="B1105" i="14" a="1"/>
  <c r="L1990" i="14" a="1"/>
  <c r="H601" i="14" a="1"/>
  <c r="I998" i="14" a="1"/>
  <c r="K125" i="14" a="1"/>
  <c r="O1714" i="14" a="1"/>
  <c r="H1413" i="14" a="1"/>
  <c r="C749" i="14" a="1"/>
  <c r="M247" i="14" a="1"/>
  <c r="E224" i="14" a="1"/>
  <c r="K1224" i="14" a="1"/>
  <c r="N676" i="14" a="1"/>
  <c r="H503" i="14" a="1"/>
  <c r="G1409" i="14" a="1"/>
  <c r="F244" i="14" a="1"/>
  <c r="M335" i="14" a="1"/>
  <c r="F568" i="14" a="1"/>
  <c r="F977" i="14" a="1"/>
  <c r="J1713" i="14" a="1"/>
  <c r="I994" i="14" a="1"/>
  <c r="K1963" i="14" a="1"/>
  <c r="C1685" i="14" a="1"/>
  <c r="D1463" i="14" a="1"/>
  <c r="D828" i="14" a="1"/>
  <c r="N928" i="14" a="1"/>
  <c r="K1918" i="14" a="1"/>
  <c r="G1368" i="14" a="1"/>
  <c r="I329" i="14" a="1"/>
  <c r="M122" i="14" a="1"/>
  <c r="C278" i="14" a="1"/>
  <c r="J1592" i="14" a="1"/>
  <c r="N1087" i="14" a="1"/>
  <c r="E599" i="14" a="1"/>
  <c r="F114" i="14" a="1"/>
  <c r="A764" i="14" a="1"/>
  <c r="M178" i="14" a="1"/>
  <c r="M1212" i="14" a="1"/>
  <c r="J647" i="14" a="1"/>
  <c r="N1805" i="14" a="1"/>
  <c r="A853" i="14" a="1"/>
  <c r="J733" i="14" a="1"/>
  <c r="N1302" i="14" a="1"/>
  <c r="E111" i="14" a="1"/>
  <c r="L359" i="14" a="1"/>
  <c r="M1836" i="14" a="1"/>
  <c r="C378" i="14" a="1"/>
  <c r="G550" i="14" a="1"/>
  <c r="G333" i="14" a="1"/>
  <c r="N90" i="14" a="1"/>
  <c r="I859" i="14" a="1"/>
  <c r="N1924" i="14" a="1"/>
  <c r="G50" i="14" a="1"/>
  <c r="K344" i="14" a="1"/>
  <c r="N989" i="14" a="1"/>
  <c r="B989" i="14" a="1"/>
  <c r="F1137" i="14" a="1"/>
  <c r="D1576" i="14" a="1"/>
  <c r="B130" i="14" a="1"/>
  <c r="F452" i="14" a="1"/>
  <c r="G338" i="14" a="1"/>
  <c r="G1712" i="14" a="1"/>
  <c r="M480" i="14" a="1"/>
  <c r="D1964" i="14" a="1"/>
  <c r="B299" i="14" a="1"/>
  <c r="M1831" i="14" a="1"/>
  <c r="A1177" i="14" a="1"/>
  <c r="N1398" i="14" a="1"/>
  <c r="G495" i="14" a="1"/>
  <c r="L667" i="14" a="1"/>
  <c r="A1358" i="14" a="1"/>
  <c r="G1035" i="14" a="1"/>
  <c r="I787" i="14" a="1"/>
  <c r="A363" i="14" a="1"/>
  <c r="N1505" i="14" a="1"/>
  <c r="G142" i="14" a="1"/>
  <c r="O1534" i="14" a="1"/>
  <c r="K1496" i="14" a="1"/>
  <c r="I387" i="14" a="1"/>
  <c r="L902" i="14" a="1"/>
  <c r="A1587" i="14" a="1"/>
  <c r="D493" i="14" a="1"/>
  <c r="A239" i="14" a="1"/>
  <c r="K424" i="14" a="1"/>
  <c r="B762" i="14" a="1"/>
  <c r="F414" i="14" a="1"/>
  <c r="D154" i="14" a="1"/>
  <c r="G1994" i="14" a="1"/>
  <c r="M27" i="14" a="1"/>
  <c r="L1610" i="14" a="1"/>
  <c r="E717" i="14" a="1"/>
  <c r="J1851" i="14" a="1"/>
  <c r="F1850" i="14" a="1"/>
  <c r="J1315" i="14" a="1"/>
  <c r="C938" i="14" a="1"/>
  <c r="K1136" i="14" a="1"/>
  <c r="L813" i="14" a="1"/>
  <c r="A271" i="14" a="1"/>
  <c r="H735" i="14" a="1"/>
  <c r="D336" i="14" a="1"/>
  <c r="F200" i="14" a="1"/>
  <c r="O1880" i="14" a="1"/>
  <c r="F1432" i="14" a="1"/>
  <c r="G912" i="14" a="1"/>
  <c r="F1731" i="14" a="1"/>
  <c r="G1396" i="14" a="1"/>
  <c r="E1080" i="14" a="1"/>
  <c r="F418" i="14" a="1"/>
  <c r="B1554" i="14" a="1"/>
  <c r="E171" i="14" a="1"/>
  <c r="L1058" i="14" a="1"/>
  <c r="G293" i="14" a="1"/>
  <c r="L1923" i="14" a="1"/>
  <c r="L778" i="14" a="1"/>
  <c r="J1269" i="14" a="1"/>
  <c r="I1042" i="14" a="1"/>
  <c r="F289" i="14" a="1"/>
  <c r="A1480" i="14" a="1"/>
  <c r="L1964" i="14" a="1"/>
  <c r="O710" i="14" a="1"/>
  <c r="J1024" i="14" a="1"/>
  <c r="E546" i="14" a="1"/>
  <c r="J82" i="14" a="1"/>
  <c r="B1131" i="14" a="1"/>
  <c r="G1808" i="14" a="1"/>
  <c r="H558" i="14" a="1"/>
  <c r="K427" i="14" a="1"/>
  <c r="K771" i="14" a="1"/>
  <c r="C714" i="14" a="1"/>
  <c r="G1479" i="14" a="1"/>
  <c r="K1970" i="14" a="1"/>
  <c r="F1891" i="14" a="1"/>
  <c r="L626" i="14" a="1"/>
  <c r="K569" i="14" a="1"/>
  <c r="F1627" i="14" a="1"/>
  <c r="F1371" i="14" a="1"/>
  <c r="O649" i="14" a="1"/>
  <c r="F666" i="14" a="1"/>
  <c r="D1026" i="14" a="1"/>
  <c r="L1043" i="14" a="1"/>
  <c r="K1831" i="14" a="1"/>
  <c r="G1951" i="14" a="1"/>
  <c r="L1453" i="14" a="1"/>
  <c r="M166" i="14" a="1"/>
  <c r="F1430" i="14" a="1"/>
  <c r="G366" i="14" a="1"/>
  <c r="D1617" i="14" a="1"/>
  <c r="C220" i="14" a="1"/>
  <c r="G434" i="14" a="1"/>
  <c r="G226" i="14" a="1"/>
  <c r="M741" i="14" a="1"/>
  <c r="D546" i="14" a="1"/>
  <c r="F385" i="14" a="1"/>
  <c r="K1296" i="14" a="1"/>
  <c r="J283" i="14" a="1"/>
  <c r="C1442" i="14" a="1"/>
  <c r="K1679" i="14" a="1"/>
  <c r="H1495" i="14" a="1"/>
  <c r="A578" i="14" a="1"/>
  <c r="J841" i="14" a="1"/>
  <c r="L1844" i="14" a="1"/>
  <c r="J696" i="14" a="1"/>
  <c r="D605" i="14" a="1"/>
  <c r="A1369" i="14" a="1"/>
  <c r="L1324" i="14" a="1"/>
  <c r="J705" i="14" a="1"/>
  <c r="N527" i="14" a="1"/>
  <c r="D1406" i="14" a="1"/>
  <c r="E686" i="14" a="1"/>
  <c r="H908" i="14" a="1"/>
  <c r="C1832" i="14" a="1"/>
  <c r="G1843" i="14" a="1"/>
  <c r="M588" i="14" a="1"/>
  <c r="C1658" i="14" a="1"/>
  <c r="G1858" i="14" a="1"/>
  <c r="C647" i="14" a="1"/>
  <c r="L61" i="14" a="1"/>
  <c r="E1890" i="14" a="1"/>
  <c r="N345" i="14" a="1"/>
  <c r="C1781" i="14" a="1"/>
  <c r="K1843" i="14" a="1"/>
  <c r="K1633" i="14" a="1"/>
  <c r="J1277" i="14" a="1"/>
  <c r="N1232" i="14" a="1"/>
  <c r="D1047" i="14" a="1"/>
  <c r="O1305" i="14" a="1"/>
  <c r="J1738" i="14" a="1"/>
  <c r="N1230" i="14" a="1"/>
  <c r="N236" i="14" a="1"/>
  <c r="O635" i="14" a="1"/>
  <c r="M930" i="14" a="1"/>
  <c r="A573" i="14" a="1"/>
  <c r="J672" i="14" a="1"/>
  <c r="E253" i="14" a="1"/>
  <c r="B55" i="14" a="1"/>
  <c r="C1882" i="14" a="1"/>
  <c r="M1840" i="14" a="1"/>
  <c r="I1310" i="14" a="1"/>
  <c r="N362" i="14" a="1"/>
  <c r="J1752" i="14" a="1"/>
  <c r="A570" i="14" a="1"/>
  <c r="M439" i="14" a="1"/>
  <c r="G377" i="14" a="1"/>
  <c r="M451" i="14" a="1"/>
  <c r="J1747" i="14" a="1"/>
  <c r="L934" i="14" a="1"/>
  <c r="I1849" i="14" a="1"/>
  <c r="N13" i="14" a="1"/>
  <c r="N1428" i="14" a="1"/>
  <c r="E1697" i="14" a="1"/>
  <c r="J547" i="14" a="1"/>
  <c r="H1486" i="14" a="1"/>
  <c r="M973" i="14" a="1"/>
  <c r="G80" i="14" a="1"/>
  <c r="G606" i="14" a="1"/>
  <c r="M322" i="14" a="1"/>
  <c r="K305" i="14" a="1"/>
  <c r="F409" i="14" a="1"/>
  <c r="A1058" i="14" a="1"/>
  <c r="K601" i="14" a="1"/>
  <c r="F1437" i="14" a="1"/>
  <c r="J731" i="14" a="1"/>
  <c r="K188" i="14" a="1"/>
  <c r="O790" i="14" a="1"/>
  <c r="C703" i="14" a="1"/>
  <c r="D705" i="14" a="1"/>
  <c r="I609" i="14" a="1"/>
  <c r="L779" i="14" a="1"/>
  <c r="H524" i="14" a="1"/>
  <c r="K809" i="14" a="1"/>
  <c r="K351" i="14" a="1"/>
  <c r="N1328" i="14" a="1"/>
  <c r="O235" i="14" a="1"/>
  <c r="L1665" i="14" a="1"/>
  <c r="F1109" i="14" a="1"/>
  <c r="J924" i="14" a="1"/>
  <c r="F1662" i="14" a="1"/>
  <c r="I1070" i="14" a="1"/>
  <c r="A970" i="14" a="1"/>
  <c r="G544" i="14" a="1"/>
  <c r="K1956" i="14" a="1"/>
  <c r="L632" i="14" a="1"/>
  <c r="L961" i="14" a="1"/>
  <c r="O1633" i="14" a="1"/>
  <c r="E625" i="14" a="1"/>
  <c r="D140" i="14" a="1"/>
  <c r="K776" i="14" a="1"/>
  <c r="A1446" i="14" a="1"/>
  <c r="C713" i="14" a="1"/>
  <c r="N753" i="14" a="1"/>
  <c r="B725" i="14" a="1"/>
  <c r="G1388" i="14" a="1"/>
  <c r="C1306" i="14" a="1"/>
  <c r="H1919" i="14" a="1"/>
  <c r="L559" i="14" a="1"/>
  <c r="M31" i="14" a="1"/>
  <c r="H696" i="14" a="1"/>
  <c r="I1680" i="14" a="1"/>
  <c r="H195" i="14" a="1"/>
  <c r="H283" i="14" a="1"/>
  <c r="K533" i="14" a="1"/>
  <c r="H1829" i="14" a="1"/>
  <c r="E548" i="14" a="1"/>
  <c r="E1165" i="14" a="1"/>
  <c r="F830" i="14" a="1"/>
  <c r="G819" i="14" a="1"/>
  <c r="D887" i="14" a="1"/>
  <c r="J916" i="14" a="1"/>
  <c r="E1065" i="14" a="1"/>
  <c r="L1290" i="14" a="1"/>
  <c r="B618" i="14" a="1"/>
  <c r="J1988" i="14" a="1"/>
  <c r="O533" i="14" a="1"/>
  <c r="A1513" i="14" a="1"/>
  <c r="H607" i="14" a="1"/>
  <c r="F676" i="14" a="1"/>
  <c r="O1658" i="14" a="1"/>
  <c r="E764" i="14" a="1"/>
  <c r="A279" i="14" a="1"/>
  <c r="O1212" i="14" a="1"/>
  <c r="N218" i="14" a="1"/>
  <c r="C171" i="14" a="1"/>
  <c r="D972" i="14" a="1"/>
  <c r="N1291" i="14" a="1"/>
  <c r="L264" i="14" a="1"/>
  <c r="G1315" i="14" a="1"/>
  <c r="C1920" i="14" a="1"/>
  <c r="I1664" i="14" a="1"/>
  <c r="G650" i="14" a="1"/>
  <c r="K1554" i="14" a="1"/>
  <c r="D1812" i="14" a="1"/>
  <c r="B1177" i="14" a="1"/>
  <c r="J1307" i="14" a="1"/>
  <c r="B998" i="14" a="1"/>
  <c r="M1945" i="14" a="1"/>
  <c r="F539" i="14" a="1"/>
  <c r="H1607" i="14" a="1"/>
  <c r="M901" i="14" a="1"/>
  <c r="G1770" i="14" a="1"/>
  <c r="D1142" i="14" a="1"/>
  <c r="M913" i="14" a="1"/>
  <c r="O1884" i="14" a="1"/>
  <c r="G1901" i="14" a="1"/>
  <c r="H37" i="14" a="1"/>
  <c r="D849" i="14" a="1"/>
  <c r="F1030" i="14" a="1"/>
  <c r="C553" i="14" a="1"/>
  <c r="O445" i="14" a="1"/>
  <c r="O609" i="14" a="1"/>
  <c r="D858" i="14" a="1"/>
  <c r="K1637" i="14" a="1"/>
  <c r="L991" i="14" a="1"/>
  <c r="E880" i="14" a="1"/>
  <c r="K1968" i="14" a="1"/>
  <c r="A1941" i="14" a="1"/>
  <c r="F1177" i="14" a="1"/>
  <c r="M1242" i="14" a="1"/>
  <c r="E624" i="14" a="1"/>
  <c r="J1966" i="14" a="1"/>
  <c r="K484" i="14" a="1"/>
  <c r="H1802" i="14" a="1"/>
  <c r="C116" i="14" a="1"/>
  <c r="E1901" i="14" a="1"/>
  <c r="J702" i="14" a="1"/>
  <c r="M1152" i="14" a="1"/>
  <c r="O1327" i="14" a="1"/>
  <c r="J1709" i="14" a="1"/>
  <c r="H621" i="14" a="1"/>
  <c r="K621" i="14" a="1"/>
  <c r="C846" i="14" a="1"/>
  <c r="F133" i="14" a="1"/>
  <c r="A697" i="14" a="1"/>
  <c r="C1336" i="14" a="1"/>
  <c r="B1656" i="14" a="1"/>
  <c r="H657" i="14" a="1"/>
  <c r="C1298" i="14" a="1"/>
  <c r="K1523" i="14" a="1"/>
  <c r="K1077" i="14" a="1"/>
  <c r="E1430" i="14" a="1"/>
  <c r="K100" i="14" a="1"/>
  <c r="B1730" i="14" a="1"/>
  <c r="A217" i="14" a="1"/>
  <c r="E709" i="14" a="1"/>
  <c r="A1224" i="14" a="1"/>
  <c r="A203" i="14" a="1"/>
  <c r="C485" i="14" a="1"/>
  <c r="H210" i="14" a="1"/>
  <c r="G968" i="14" a="1"/>
  <c r="H38" i="14" a="1"/>
  <c r="A524" i="14" a="1"/>
  <c r="B913" i="14" a="1"/>
  <c r="F1458" i="14" a="1"/>
  <c r="O1597" i="14" a="1"/>
  <c r="M281" i="14" a="1"/>
  <c r="F1161" i="14" a="1"/>
  <c r="K641" i="14" a="1"/>
  <c r="M399" i="14" a="1"/>
  <c r="C1355" i="14" a="1"/>
  <c r="C939" i="14" a="1"/>
  <c r="J1003" i="14" a="1"/>
  <c r="J219" i="14" a="1"/>
  <c r="O1267" i="14" a="1"/>
  <c r="M1354" i="14" a="1"/>
  <c r="M1973" i="14" a="1"/>
  <c r="B1593" i="14" a="1"/>
  <c r="I544" i="14" a="1"/>
  <c r="E982" i="14" a="1"/>
  <c r="A941" i="14" a="1"/>
  <c r="J359" i="14" a="1"/>
  <c r="O187" i="14" a="1"/>
  <c r="E361" i="14" a="1"/>
  <c r="J510" i="14" a="1"/>
  <c r="A1985" i="14" a="1"/>
  <c r="I623" i="14" a="1"/>
  <c r="D1568" i="14" a="1"/>
  <c r="F1442" i="14" a="1"/>
  <c r="H347" i="14" a="1"/>
  <c r="C1146" i="14" a="1"/>
  <c r="I1576" i="14" a="1"/>
  <c r="G680" i="14" a="1"/>
  <c r="H914" i="14" a="1"/>
  <c r="N587" i="14" a="1"/>
  <c r="J1021" i="14" a="1"/>
  <c r="B484" i="14" a="1"/>
  <c r="K1464" i="14" a="1"/>
  <c r="H1226" i="14" a="1"/>
  <c r="L1827" i="14" a="1"/>
  <c r="O815" i="14" a="1"/>
  <c r="G1720" i="14" a="1"/>
  <c r="H1085" i="14" a="1"/>
  <c r="B376" i="14" a="1"/>
  <c r="B1994" i="14" a="1"/>
  <c r="K659" i="14" a="1"/>
  <c r="B326" i="14" a="1"/>
  <c r="L142" i="14" a="1"/>
  <c r="K1778" i="14" a="1"/>
  <c r="L1310" i="14" a="1"/>
  <c r="I1959" i="14" a="1"/>
  <c r="J395" i="14" a="1"/>
  <c r="E1496" i="14" a="1"/>
  <c r="F897" i="14" a="1"/>
  <c r="E1775" i="14" a="1"/>
  <c r="H180" i="14" a="1"/>
  <c r="C499" i="14" a="1"/>
  <c r="N22" i="14" a="1"/>
  <c r="O145" i="14" a="1"/>
  <c r="O779" i="14" a="1"/>
  <c r="D364" i="14" a="1"/>
  <c r="C1462" i="14" a="1"/>
  <c r="M1496" i="14" a="1"/>
  <c r="H447" i="14" a="1"/>
  <c r="F973" i="14" a="1"/>
  <c r="A96" i="14" a="1"/>
  <c r="H1010" i="14" a="1"/>
  <c r="L1373" i="14" a="1"/>
  <c r="M1573" i="14" a="1"/>
  <c r="M839" i="14" a="1"/>
  <c r="C1423" i="14" a="1"/>
  <c r="K1733" i="14" a="1"/>
  <c r="K1449" i="14" a="1"/>
  <c r="K655" i="14" a="1"/>
  <c r="G1728" i="14" a="1"/>
  <c r="E67" i="14" a="1"/>
  <c r="J131" i="14" a="1"/>
  <c r="K396" i="14" a="1"/>
  <c r="L1146" i="14" a="1"/>
  <c r="E1894" i="14" a="1"/>
  <c r="K391" i="14" a="1"/>
  <c r="F1707" i="14" a="1"/>
  <c r="A233" i="14" a="1"/>
  <c r="N385" i="14" a="1"/>
  <c r="G467" i="14" a="1"/>
  <c r="F1224" i="14" a="1"/>
  <c r="N115" i="14" a="1"/>
  <c r="J1544" i="14" a="1"/>
  <c r="O1106" i="14" a="1"/>
  <c r="G1140" i="14" a="1"/>
  <c r="H1079" i="14" a="1"/>
  <c r="O1045" i="14" a="1"/>
  <c r="D366" i="14" a="1"/>
  <c r="D1380" i="14" a="1"/>
  <c r="K5" i="14" a="1"/>
  <c r="H140" i="14" a="1"/>
  <c r="B215" i="14" a="1"/>
  <c r="E1117" i="14" a="1"/>
  <c r="F1563" i="14" a="1"/>
  <c r="C1538" i="14" a="1"/>
  <c r="O1184" i="14" a="1"/>
  <c r="L1783" i="14" a="1"/>
  <c r="J402" i="14" a="1"/>
  <c r="K1170" i="14" a="1"/>
  <c r="K674" i="14" a="1"/>
  <c r="A1095" i="14" a="1"/>
  <c r="N437" i="14" a="1"/>
  <c r="N1519" i="14" a="1"/>
  <c r="C1810" i="14" a="1"/>
  <c r="F142" i="14" a="1"/>
  <c r="B1912" i="14" a="1"/>
  <c r="L126" i="14" a="1"/>
  <c r="L166" i="14" a="1"/>
  <c r="J1360" i="14" a="1"/>
  <c r="B128" i="14" a="1"/>
  <c r="L1908" i="14" a="1"/>
  <c r="F635" i="14" a="1"/>
  <c r="O1460" i="14" a="1"/>
  <c r="B1004" i="14" a="1"/>
  <c r="F361" i="14" a="1"/>
  <c r="C678" i="14" a="1"/>
  <c r="H1255" i="14" a="1"/>
  <c r="K258" i="14" a="1"/>
  <c r="L601" i="14" a="1"/>
  <c r="D894" i="14" a="1"/>
  <c r="N1014" i="14" a="1"/>
  <c r="D1889" i="14" a="1"/>
  <c r="M1135" i="14" a="1"/>
  <c r="F1365" i="14" a="1"/>
  <c r="D1469" i="14" a="1"/>
  <c r="H1399" i="14" a="1"/>
  <c r="N148" i="14" a="1"/>
  <c r="J546" i="14" a="1"/>
  <c r="O567" i="14" a="1"/>
  <c r="K1509" i="14" a="1"/>
  <c r="C898" i="14" a="1"/>
  <c r="D995" i="14" a="1"/>
  <c r="O657" i="14" a="1"/>
  <c r="L534" i="14" a="1"/>
  <c r="N853" i="14" a="1"/>
  <c r="O732" i="14" a="1"/>
  <c r="L1445" i="14" a="1"/>
  <c r="O1692" i="14" a="1"/>
  <c r="B798" i="14" a="1"/>
  <c r="N955" i="14" a="1"/>
  <c r="A669" i="14" a="1"/>
  <c r="K627" i="14" a="1"/>
  <c r="J252" i="14" a="1"/>
  <c r="N799" i="14" a="1"/>
  <c r="O1606" i="14" a="1"/>
  <c r="B1230" i="14" a="1"/>
  <c r="D1786" i="14" a="1"/>
  <c r="D598" i="14" a="1"/>
  <c r="F453" i="14" a="1"/>
  <c r="O1066" i="14" a="1"/>
  <c r="A909" i="14" a="1"/>
  <c r="L298" i="14" a="1"/>
  <c r="J1940" i="14" a="1"/>
  <c r="F581" i="14" a="1"/>
  <c r="G382" i="14" a="1"/>
  <c r="F55" i="14" a="1"/>
  <c r="E239" i="14" a="1"/>
  <c r="E689" i="14" a="1"/>
  <c r="O540" i="14" a="1"/>
  <c r="M1134" i="14" a="1"/>
  <c r="B1760" i="14" a="1"/>
  <c r="B621" i="14" a="1"/>
  <c r="D1596" i="14" a="1"/>
  <c r="M469" i="14" a="1"/>
  <c r="C81" i="14" a="1"/>
  <c r="H522" i="14" a="1"/>
  <c r="D829" i="14" a="1"/>
  <c r="C275" i="14" a="1"/>
  <c r="L1961" i="14" a="1"/>
  <c r="A1642" i="14" a="1"/>
  <c r="O1719" i="14" a="1"/>
  <c r="D345" i="14" a="1"/>
  <c r="E24" i="14" a="1"/>
  <c r="A914" i="14" a="1"/>
  <c r="F1721" i="14" a="1"/>
  <c r="J822" i="14" a="1"/>
  <c r="M55" i="14" a="1"/>
  <c r="H722" i="14" a="1"/>
  <c r="L115" i="14" a="1"/>
  <c r="K1910" i="14" a="1"/>
  <c r="J328" i="14" a="1"/>
  <c r="M690" i="14" a="1"/>
  <c r="G1739" i="14" a="1"/>
  <c r="O1061" i="14" a="1"/>
  <c r="H1051" i="14" a="1"/>
  <c r="A490" i="14" a="1"/>
  <c r="N142" i="14" a="1"/>
  <c r="G1022" i="14" a="1"/>
  <c r="O161" i="14" a="1"/>
  <c r="B569" i="14" a="1"/>
  <c r="G60" i="14" a="1"/>
  <c r="L19" i="14" a="1"/>
  <c r="M968" i="14" a="1"/>
  <c r="M1095" i="14" a="1"/>
  <c r="N1254" i="14" a="1"/>
  <c r="K784" i="14" a="1"/>
  <c r="L762" i="14" a="1"/>
  <c r="A1891" i="14" a="1"/>
  <c r="I572" i="14" a="1"/>
  <c r="C1260" i="14" a="1"/>
  <c r="M900" i="14" a="1"/>
  <c r="C1292" i="14" a="1"/>
  <c r="O338" i="14" a="1"/>
  <c r="M601" i="14" a="1"/>
  <c r="D1035" i="14" a="1"/>
  <c r="C118" i="14" a="1"/>
  <c r="L1571" i="14" a="1"/>
  <c r="I1934" i="14" a="1"/>
  <c r="F1840" i="14" a="1"/>
  <c r="J1393" i="14" a="1"/>
  <c r="L192" i="14" a="1"/>
  <c r="I589" i="14" a="1"/>
  <c r="H745" i="14" a="1"/>
  <c r="O1697" i="14" a="1"/>
  <c r="A1209" i="14" a="1"/>
  <c r="J592" i="14" a="1"/>
  <c r="B97" i="14" a="1"/>
  <c r="J49" i="14" a="1"/>
  <c r="M180" i="14" a="1"/>
  <c r="C711" i="14" a="1"/>
  <c r="F1352" i="14" a="1"/>
  <c r="F434" i="14" a="1"/>
  <c r="I601" i="14" a="1"/>
  <c r="D791" i="14" a="1"/>
  <c r="B818" i="14" a="1"/>
  <c r="G488" i="14" a="1"/>
  <c r="N2" i="13" a="1"/>
  <c r="N1600" i="14" a="1"/>
  <c r="A966" i="14" a="1"/>
  <c r="I1374" i="14" a="1"/>
  <c r="L1284" i="14" a="1"/>
  <c r="J906" i="14" a="1"/>
  <c r="J932" i="14" a="1"/>
  <c r="F1088" i="14" a="1"/>
  <c r="G1679" i="14" a="1"/>
  <c r="H241" i="14" a="1"/>
  <c r="N736" i="14" a="1"/>
  <c r="K212" i="14" a="1"/>
  <c r="I1313" i="14" a="1"/>
  <c r="H1324" i="14" a="1"/>
  <c r="L1042" i="14" a="1"/>
  <c r="L703" i="14" a="1"/>
  <c r="M1517" i="14" a="1"/>
  <c r="E355" i="14" a="1"/>
  <c r="K44" i="14" a="1"/>
  <c r="H1897" i="14" a="1"/>
  <c r="I619" i="14" a="1"/>
  <c r="F312" i="14" a="1"/>
  <c r="F59" i="14" a="1"/>
  <c r="H780" i="14" a="1"/>
  <c r="A940" i="14" a="1"/>
  <c r="D339" i="14" a="1"/>
  <c r="L1594" i="14" a="1"/>
  <c r="L1523" i="14" a="1"/>
  <c r="E33" i="14" a="1"/>
  <c r="G1474" i="14" a="1"/>
  <c r="M500" i="14" a="1"/>
  <c r="I398" i="14" a="1"/>
  <c r="D1171" i="14" a="1"/>
  <c r="E1394" i="14" a="1"/>
  <c r="B1779" i="14" a="1"/>
  <c r="I1454" i="14" a="1"/>
  <c r="A1244" i="14" a="1"/>
  <c r="A1648" i="14" a="1"/>
  <c r="F1053" i="14" a="1"/>
  <c r="A811" i="14" a="1"/>
  <c r="L1804" i="14" a="1"/>
  <c r="E823" i="14" a="1"/>
  <c r="F1550" i="14" a="1"/>
  <c r="I901" i="14" a="1"/>
  <c r="H1679" i="14" a="1"/>
  <c r="I734" i="14" a="1"/>
  <c r="F1839" i="14" a="1"/>
  <c r="G919" i="14" a="1"/>
  <c r="D1829" i="14" a="1"/>
  <c r="J215" i="14" a="1"/>
  <c r="D1471" i="14" a="1"/>
  <c r="B29" i="14" a="1"/>
  <c r="N1955" i="14" a="1"/>
  <c r="C1155" i="14" a="1"/>
  <c r="M1346" i="14" a="1"/>
  <c r="H1952" i="14" a="1"/>
  <c r="E1922" i="14" a="1"/>
  <c r="G1597" i="14" a="1"/>
  <c r="D1967" i="14" a="1"/>
  <c r="J946" i="14" a="1"/>
  <c r="F803" i="14" a="1"/>
  <c r="C344" i="14" a="1"/>
  <c r="M13" i="14" a="1"/>
  <c r="M249" i="14" a="1"/>
  <c r="L1075" i="14" a="1"/>
  <c r="F986" i="14" a="1"/>
  <c r="J1067" i="14" a="1"/>
  <c r="H1591" i="14" a="1"/>
  <c r="L781" i="14" a="1"/>
  <c r="G726" i="14" a="1"/>
  <c r="D1013" i="14" a="1"/>
  <c r="D67" i="14" a="1"/>
  <c r="C1029" i="14" a="1"/>
  <c r="J1448" i="14" a="1"/>
  <c r="E861" i="14" a="1"/>
  <c r="K528" i="14" a="1"/>
  <c r="A158" i="14" a="1"/>
  <c r="G748" i="14" a="1"/>
  <c r="O727" i="14" a="1"/>
  <c r="O751" i="14" a="1"/>
  <c r="B1429" i="14" a="1"/>
  <c r="D1544" i="14" a="1"/>
  <c r="G1904" i="14" a="1"/>
  <c r="B298" i="14" a="1"/>
  <c r="M1141" i="14" a="1"/>
  <c r="D1344" i="14" a="1"/>
  <c r="I1784" i="14" a="1"/>
  <c r="H1671" i="14" a="1"/>
  <c r="F108" i="14" a="1"/>
  <c r="C1130" i="14" a="1"/>
  <c r="G1667" i="14" a="1"/>
  <c r="K1274" i="14" a="1"/>
  <c r="K603" i="14" a="1"/>
  <c r="M1679" i="14" a="1"/>
  <c r="F1644" i="14" a="1"/>
  <c r="C1083" i="14" a="1"/>
  <c r="F834" i="14" a="1"/>
  <c r="F1168" i="14" a="1"/>
  <c r="K1161" i="14" a="1"/>
  <c r="E991" i="14" a="1"/>
  <c r="F1447" i="14" a="1"/>
  <c r="O888" i="14" a="1"/>
  <c r="O1580" i="14" a="1"/>
  <c r="N804" i="14" a="1"/>
  <c r="G593" i="14" a="1"/>
  <c r="H1885" i="14" a="1"/>
  <c r="C1212" i="14" a="1"/>
  <c r="M1426" i="14" a="1"/>
  <c r="E972" i="14" a="1"/>
  <c r="A53" i="14" a="1"/>
  <c r="E1029" i="14" a="1"/>
  <c r="E1779" i="14" a="1"/>
  <c r="L380" i="14" a="1"/>
  <c r="M1597" i="14" a="1"/>
  <c r="E730" i="14" a="1"/>
  <c r="A1794" i="14" a="1"/>
  <c r="N492" i="14" a="1"/>
  <c r="H278" i="14" a="1"/>
  <c r="M669" i="14" a="1"/>
  <c r="H397" i="14" a="1"/>
  <c r="I1991" i="14" a="1"/>
  <c r="B1104" i="14" a="1"/>
  <c r="G898" i="14" a="1"/>
  <c r="H748" i="14" a="1"/>
  <c r="J101" i="14" a="1"/>
  <c r="M628" i="14" a="1"/>
  <c r="B1243" i="14" a="1"/>
  <c r="H704" i="14" a="1"/>
  <c r="L1988" i="14" a="1"/>
  <c r="I1744" i="14" a="1"/>
  <c r="B776" i="14" a="1"/>
  <c r="O479" i="14" a="1"/>
  <c r="E1192" i="14" a="1"/>
  <c r="O643" i="14" a="1"/>
  <c r="C1255" i="14" a="1"/>
  <c r="G1842" i="14" a="1"/>
  <c r="I402" i="14" a="1"/>
  <c r="G160" i="14" a="1"/>
  <c r="J887" i="14" a="1"/>
  <c r="H118" i="14" a="1"/>
  <c r="A720" i="14" a="1"/>
  <c r="E1703" i="14" a="1"/>
  <c r="K1304" i="14" a="1"/>
  <c r="E520" i="14" a="1"/>
  <c r="M457" i="14" a="1"/>
  <c r="M1430" i="14" a="1"/>
  <c r="G406" i="14" a="1"/>
  <c r="H1395" i="14" a="1"/>
  <c r="B1594" i="14" a="1"/>
  <c r="K1993" i="14" a="1"/>
  <c r="G1411" i="14" a="1"/>
  <c r="G1560" i="14" a="1"/>
  <c r="I1025" i="14" a="1"/>
  <c r="J1510" i="14" a="1"/>
  <c r="H1322" i="14" a="1"/>
  <c r="J1196" i="14" a="1"/>
  <c r="N968" i="14" a="1"/>
  <c r="A685" i="14" a="1"/>
  <c r="L1764" i="14" a="1"/>
  <c r="G934" i="14" a="1"/>
  <c r="N111" i="14" a="1"/>
  <c r="K1052" i="14" a="1"/>
  <c r="O746" i="14" a="1"/>
  <c r="E549" i="14" a="1"/>
  <c r="K845" i="14" a="1"/>
  <c r="N1776" i="14" a="1"/>
  <c r="E970" i="14" a="1"/>
  <c r="B1192" i="14" a="1"/>
  <c r="D1990" i="14" a="1"/>
  <c r="J635" i="14" a="1"/>
  <c r="M1217" i="14" a="1"/>
  <c r="L1528" i="14" a="1"/>
  <c r="I45" i="14" a="1"/>
  <c r="O1940" i="14" a="1"/>
  <c r="E1230" i="14" a="1"/>
  <c r="O793" i="14" a="1"/>
  <c r="O1250" i="14" a="1"/>
  <c r="D1935" i="14" a="1"/>
  <c r="B1893" i="14" a="1"/>
  <c r="C1705" i="14" a="1"/>
  <c r="G864" i="14" a="1"/>
  <c r="B382" i="14" a="1"/>
  <c r="I242" i="14" a="1"/>
  <c r="G701" i="14" a="1"/>
  <c r="L1181" i="14" a="1"/>
  <c r="F17" i="14" a="1"/>
  <c r="D320" i="14" a="1"/>
  <c r="B1028" i="14" a="1"/>
  <c r="A466" i="14" a="1"/>
  <c r="J1828" i="14" a="1"/>
  <c r="A1626" i="14" a="1"/>
  <c r="N484" i="14" a="1"/>
  <c r="B1868" i="14" a="1"/>
  <c r="J1435" i="14" a="1"/>
  <c r="B482" i="14" a="1"/>
  <c r="L1681" i="14" a="1"/>
  <c r="C1846" i="14" a="1"/>
  <c r="N1438" i="14" a="1"/>
  <c r="E422" i="14" a="1"/>
  <c r="G105" i="14" a="1"/>
  <c r="H316" i="14" a="1"/>
  <c r="D1098" i="14" a="1"/>
  <c r="J35" i="14" a="1"/>
  <c r="A342" i="14" a="1"/>
  <c r="O1100" i="14" a="1"/>
  <c r="B1999" i="14" a="1"/>
  <c r="A280" i="14" a="1"/>
  <c r="G788" i="14" a="1"/>
  <c r="A1028" i="14" a="1"/>
  <c r="O255" i="14" a="1"/>
  <c r="G747" i="14" a="1"/>
  <c r="C636" i="14" a="1"/>
  <c r="O2" i="13" a="1"/>
  <c r="H1311" i="14" a="1"/>
  <c r="G1288" i="14" a="1"/>
  <c r="I1578" i="14" a="1"/>
  <c r="O1584" i="14" a="1"/>
  <c r="A1650" i="14" a="1"/>
  <c r="H47" i="14" a="1"/>
  <c r="L827" i="14" a="1"/>
  <c r="K202" i="14" a="1"/>
  <c r="E1381" i="14" a="1"/>
  <c r="N1191" i="14" a="1"/>
  <c r="F537" i="14" a="1"/>
  <c r="I1166" i="14" a="1"/>
  <c r="O605" i="14" a="1"/>
  <c r="O1642" i="14" a="1"/>
  <c r="F701" i="14" a="1"/>
  <c r="E306" i="14" a="1"/>
  <c r="J667" i="14" a="1"/>
  <c r="K1442" i="14" a="1"/>
  <c r="C850" i="14" a="1"/>
  <c r="J829" i="14" a="1"/>
  <c r="H1125" i="14" a="1"/>
  <c r="N175" i="14" a="1"/>
  <c r="E1764" i="14" a="1"/>
  <c r="I1835" i="14" a="1"/>
  <c r="H793" i="14" a="1"/>
  <c r="G1894" i="14" a="1"/>
  <c r="L643" i="14" a="1"/>
  <c r="B1827" i="14" a="1"/>
  <c r="D920" i="14" a="1"/>
  <c r="K756" i="14" a="1"/>
  <c r="B1273" i="14" a="1"/>
  <c r="I1117" i="14" a="1"/>
  <c r="N910" i="14" a="1"/>
  <c r="K1793" i="14" a="1"/>
  <c r="F1206" i="14" a="1"/>
  <c r="I202" i="14" a="1"/>
  <c r="D1117" i="14" a="1"/>
  <c r="B935" i="14" a="1"/>
  <c r="J1846" i="14" a="1"/>
  <c r="M1210" i="14" a="1"/>
  <c r="H242" i="14" a="1"/>
  <c r="D1781" i="14" a="1"/>
  <c r="F1393" i="14" a="1"/>
  <c r="K430" i="14" a="1"/>
  <c r="L1819" i="14" a="1"/>
  <c r="K882" i="14" a="1"/>
  <c r="B1439" i="14" a="1"/>
  <c r="H348" i="14" a="1"/>
  <c r="M607" i="14" a="1"/>
  <c r="A131" i="14" a="1"/>
  <c r="M194" i="14" a="1"/>
  <c r="K1642" i="14" a="1"/>
  <c r="L379" i="14" a="1"/>
  <c r="K1335" i="14" a="1"/>
  <c r="E1760" i="14" a="1"/>
  <c r="H864" i="14" a="1"/>
  <c r="B797" i="14" a="1"/>
  <c r="F667" i="14" a="1"/>
  <c r="D1620" i="14" a="1"/>
  <c r="L1663" i="14" a="1"/>
  <c r="H68" i="14" a="1"/>
  <c r="C1734" i="14" a="1"/>
  <c r="A1564" i="14" a="1"/>
  <c r="O883" i="14" a="1"/>
  <c r="M1779" i="14" a="1"/>
  <c r="D303" i="14" a="1"/>
  <c r="F1811" i="14" a="1"/>
  <c r="D1059" i="14" a="1"/>
  <c r="J1525" i="14" a="1"/>
  <c r="M1200" i="14" a="1"/>
  <c r="I1373" i="14" a="1"/>
  <c r="H1259" i="14" a="1"/>
  <c r="N1118" i="14" a="1"/>
  <c r="J201" i="14" a="1"/>
  <c r="K1343" i="14" a="1"/>
  <c r="M1171" i="14" a="1"/>
  <c r="D1351" i="14" a="1"/>
  <c r="F1561" i="14" a="1"/>
  <c r="E747" i="14" a="1"/>
  <c r="B1979" i="14" a="1"/>
  <c r="C321" i="14" a="1"/>
  <c r="H1227" i="14" a="1"/>
  <c r="L963" i="14" a="1"/>
  <c r="D872" i="14" a="1"/>
  <c r="H613" i="14" a="1"/>
  <c r="M1342" i="14" a="1"/>
  <c r="J371" i="14" a="1"/>
  <c r="O1582" i="14" a="1"/>
  <c r="E1717" i="14" a="1"/>
  <c r="D1564" i="14" a="1"/>
  <c r="C1060" i="14" a="1"/>
  <c r="K1433" i="14" a="1"/>
  <c r="O1232" i="14" a="1"/>
  <c r="O1243" i="14" a="1"/>
  <c r="L1574" i="14" a="1"/>
  <c r="I1388" i="14" a="1"/>
  <c r="A1549" i="14" a="1"/>
  <c r="A1481" i="14" a="1"/>
  <c r="N320" i="14" a="1"/>
  <c r="E5" i="14" a="1"/>
  <c r="G1697" i="14" a="1"/>
  <c r="L93" i="14" a="1"/>
  <c r="D1668" i="14" a="1"/>
  <c r="D148" i="14" a="1"/>
  <c r="O560" i="14" a="1"/>
  <c r="H649" i="14" a="1"/>
  <c r="I1586" i="14" a="1"/>
  <c r="C1299" i="14" a="1"/>
  <c r="B354" i="14" a="1"/>
  <c r="O1148" i="14" a="1"/>
  <c r="I551" i="14" a="1"/>
  <c r="A1772" i="14" a="1"/>
  <c r="F106" i="14" a="1"/>
  <c r="I434" i="14" a="1"/>
  <c r="G1360" i="14" a="1"/>
  <c r="C1364" i="14" a="1"/>
  <c r="K1105" i="14" a="1"/>
  <c r="A86" i="14" a="1"/>
  <c r="N134" i="14" a="1"/>
  <c r="O1275" i="14" a="1"/>
  <c r="G639" i="14" a="1"/>
  <c r="B786" i="14" a="1"/>
  <c r="N836" i="14" a="1"/>
  <c r="B779" i="14" a="1"/>
  <c r="E292" i="14" a="1"/>
  <c r="I507" i="14" a="1"/>
  <c r="A210" i="14" a="1"/>
  <c r="D458" i="14" a="1"/>
  <c r="I1499" i="14" a="1"/>
  <c r="G1934" i="14" a="1"/>
  <c r="B754" i="14" a="1"/>
  <c r="B1962" i="14" a="1"/>
  <c r="K1849" i="14" a="1"/>
  <c r="K521" i="14" a="1"/>
  <c r="N1007" i="14" a="1"/>
  <c r="N1157" i="14" a="1"/>
  <c r="I112" i="14" a="1"/>
  <c r="C1782" i="14" a="1"/>
  <c r="D1598" i="14" a="1"/>
  <c r="I1738" i="14" a="1"/>
  <c r="K885" i="14" a="1"/>
  <c r="M1738" i="14" a="1"/>
  <c r="J941" i="14" a="1"/>
  <c r="B979" i="14" a="1"/>
  <c r="A983" i="14" a="1"/>
  <c r="F280" i="14" a="1"/>
  <c r="J1687" i="14" a="1"/>
  <c r="L1130" i="14" a="1"/>
  <c r="F1155" i="14" a="1"/>
  <c r="D854" i="14" a="1"/>
  <c r="C1950" i="14" a="1"/>
  <c r="I539" i="14" a="1"/>
  <c r="L1931" i="14" a="1"/>
  <c r="N1879" i="14" a="1"/>
  <c r="E1172" i="14" a="1"/>
  <c r="L6" i="14" a="1"/>
  <c r="N532" i="14" a="1"/>
  <c r="N1175" i="14" a="1"/>
  <c r="G1146" i="14" a="1"/>
  <c r="E366" i="14" a="1"/>
  <c r="I908" i="14" a="1"/>
  <c r="L639" i="14" a="1"/>
  <c r="C695" i="14" a="1"/>
  <c r="F1664" i="14" a="1"/>
  <c r="G622" i="14" a="1"/>
  <c r="G1915" i="14" a="1"/>
  <c r="N1581" i="14" a="1"/>
  <c r="H326" i="14" a="1"/>
  <c r="L1489" i="14" a="1"/>
  <c r="N1450" i="14" a="1"/>
  <c r="K1705" i="14" a="1"/>
  <c r="E145" i="14" a="1"/>
  <c r="D101" i="14" a="1"/>
  <c r="M565" i="14" a="1"/>
  <c r="D1137" i="14" a="1"/>
  <c r="D1144" i="14" a="1"/>
  <c r="D1129" i="14" a="1"/>
  <c r="E1149" i="14" a="1"/>
  <c r="J983" i="14" a="1"/>
  <c r="B1618" i="14" a="1"/>
  <c r="M600" i="14" a="1"/>
  <c r="G1617" i="14" a="1"/>
  <c r="K851" i="14" a="1"/>
  <c r="I1459" i="14" a="1"/>
  <c r="F107" i="14" a="1"/>
  <c r="E1429" i="14" a="1"/>
  <c r="L1185" i="14" a="1"/>
  <c r="F1472" i="14" a="1"/>
  <c r="L471" i="14" a="1"/>
  <c r="B1087" i="14" a="1"/>
  <c r="H296" i="14" a="1"/>
  <c r="M1568" i="14" a="1"/>
  <c r="J921" i="14" a="1"/>
  <c r="C1606" i="14" a="1"/>
  <c r="I141" i="14" a="1"/>
  <c r="L783" i="14" a="1"/>
  <c r="F230" i="14" a="1"/>
  <c r="D792" i="14" a="1"/>
  <c r="I1201" i="14" a="1"/>
  <c r="N1815" i="14" a="1"/>
  <c r="C637" i="14" a="1"/>
  <c r="G1168" i="14" a="1"/>
  <c r="J259" i="14" a="1"/>
  <c r="H307" i="14" a="1"/>
  <c r="L1980" i="14" a="1"/>
  <c r="K640" i="14" a="1"/>
  <c r="K1398" i="14" a="1"/>
  <c r="H257" i="14" a="1"/>
  <c r="G928" i="14" a="1"/>
  <c r="F1660" i="14" a="1"/>
  <c r="L1766" i="14" a="1"/>
  <c r="C1790" i="14" a="1"/>
  <c r="M1885" i="14" a="1"/>
  <c r="F833" i="14" a="1"/>
  <c r="F319" i="14" a="1"/>
  <c r="H1693" i="14" a="1"/>
  <c r="A640" i="14" a="1"/>
  <c r="D566" i="14" a="1"/>
  <c r="D1072" i="14" a="1"/>
  <c r="F1407" i="14" a="1"/>
  <c r="D1689" i="14" a="1"/>
  <c r="I210" i="14" a="1"/>
  <c r="M1659" i="14" a="1"/>
  <c r="O182" i="14" a="1"/>
  <c r="F1534" i="14" a="1"/>
  <c r="K556" i="14" a="1"/>
  <c r="H427" i="14" a="1"/>
  <c r="I1533" i="14" a="1"/>
  <c r="J1718" i="14" a="1"/>
  <c r="G1148" i="14" a="1"/>
  <c r="L1582" i="14" a="1"/>
  <c r="O1425" i="14" a="1"/>
  <c r="J1123" i="14" a="1"/>
  <c r="I1240" i="14" a="1"/>
  <c r="A1206" i="14" a="1"/>
  <c r="G1881" i="14" a="1"/>
  <c r="A1514" i="14" a="1"/>
  <c r="E199" i="14" a="1"/>
  <c r="C363" i="14" a="1"/>
  <c r="F1308" i="14" a="1"/>
  <c r="C1587" i="14" a="1"/>
  <c r="O446" i="14" a="1"/>
  <c r="E324" i="14" a="1"/>
  <c r="M1099" i="14" a="1"/>
  <c r="H700" i="14" a="1"/>
  <c r="D1840" i="14" a="1"/>
  <c r="K1355" i="14" a="1"/>
  <c r="F952" i="14" a="1"/>
  <c r="A726" i="14" a="1"/>
  <c r="G88" i="14" a="1"/>
  <c r="A1905" i="14" a="1"/>
  <c r="N723" i="14" a="1"/>
  <c r="E1343" i="14" a="1"/>
  <c r="G594" i="14" a="1"/>
  <c r="A1557" i="14" a="1"/>
  <c r="F814" i="14" a="1"/>
  <c r="D1243" i="14" a="1"/>
  <c r="E1769" i="14" a="1"/>
  <c r="O103" i="14" a="1"/>
  <c r="O912" i="14" a="1"/>
  <c r="B1629" i="14" a="1"/>
  <c r="C433" i="14" a="1"/>
  <c r="C1878" i="14" a="1"/>
  <c r="I707" i="14" a="1"/>
  <c r="L1728" i="14" a="1"/>
  <c r="L1970" i="14" a="1"/>
  <c r="N861" i="14" a="1"/>
  <c r="B736" i="14" a="1"/>
  <c r="F526" i="14" a="1"/>
  <c r="I1646" i="14" a="1"/>
  <c r="L603" i="14" a="1"/>
  <c r="M1770" i="14" a="1"/>
  <c r="H976" i="14" a="1"/>
  <c r="K1190" i="14" a="1"/>
  <c r="C41" i="14" a="1"/>
  <c r="C76" i="14" a="1"/>
  <c r="H545" i="14" a="1"/>
  <c r="J52" i="14" a="1"/>
  <c r="B65" i="14" a="1"/>
  <c r="G1929" i="14" a="1"/>
  <c r="L1734" i="14" a="1"/>
  <c r="L1715" i="14" a="1"/>
  <c r="B1194" i="14" a="1"/>
  <c r="E108" i="14" a="1"/>
  <c r="K1844" i="14" a="1"/>
  <c r="B1181" i="14" a="1"/>
  <c r="D1963" i="14" a="1"/>
  <c r="B1081" i="14" a="1"/>
  <c r="I391" i="14" a="1"/>
  <c r="D423" i="14" a="1"/>
  <c r="K1308" i="14" a="1"/>
  <c r="B554" i="14" a="1"/>
  <c r="B286" i="14" a="1"/>
  <c r="F1079" i="14" a="1"/>
  <c r="C143" i="14" a="1"/>
  <c r="I1262" i="14" a="1"/>
  <c r="K1667" i="14" a="1"/>
  <c r="J1237" i="14" a="1"/>
  <c r="C1930" i="14" a="1"/>
  <c r="G1785" i="14" a="1"/>
  <c r="C1943" i="14" a="1"/>
  <c r="H1064" i="14" a="1"/>
  <c r="I291" i="14" a="1"/>
  <c r="I1747" i="14" a="1"/>
  <c r="G1910" i="14" a="1"/>
  <c r="N26" i="14" a="1"/>
  <c r="K968" i="14" a="1"/>
  <c r="K1741" i="14" a="1"/>
  <c r="M1253" i="14" a="1"/>
  <c r="B1079" i="14" a="1"/>
  <c r="H1536" i="14" a="1"/>
  <c r="N1534" i="14" a="1"/>
  <c r="A665" i="14" a="1"/>
  <c r="N629" i="14" a="1"/>
  <c r="B1373" i="14" a="1"/>
  <c r="B903" i="14" a="1"/>
  <c r="C1708" i="14" a="1"/>
  <c r="K1253" i="14" a="1"/>
  <c r="F503" i="14" a="1"/>
  <c r="C1374" i="14" a="1"/>
  <c r="H1533" i="14" a="1"/>
  <c r="F476" i="14" a="1"/>
  <c r="N1098" i="14" a="1"/>
  <c r="E852" i="14" a="1"/>
  <c r="H253" i="14" a="1"/>
  <c r="K707" i="14" a="1"/>
  <c r="M734" i="14" a="1"/>
  <c r="F507" i="14" a="1"/>
  <c r="E1948" i="14" a="1"/>
  <c r="L694" i="14" a="1"/>
  <c r="O1495" i="14" a="1"/>
  <c r="C85" i="14" a="1"/>
  <c r="B282" i="14" a="1"/>
  <c r="H1121" i="14" a="1"/>
  <c r="H1792" i="14" a="1"/>
  <c r="A265" i="14" a="1"/>
  <c r="I1185" i="14" a="1"/>
  <c r="M1554" i="14" a="1"/>
  <c r="D1102" i="14" a="1"/>
  <c r="G1742" i="14" a="1"/>
  <c r="G855" i="14" a="1"/>
  <c r="M685" i="14" a="1"/>
  <c r="B765" i="14" a="1"/>
  <c r="L1636" i="14" a="1"/>
  <c r="M1576" i="14" a="1"/>
  <c r="K705" i="14" a="1"/>
  <c r="B1888" i="14" a="1"/>
  <c r="H1253" i="14" a="1"/>
  <c r="G1636" i="14" a="1"/>
  <c r="A1894" i="14" a="1"/>
  <c r="F1210" i="14" a="1"/>
  <c r="K1684" i="14" a="1"/>
  <c r="O209" i="14" a="1"/>
  <c r="B579" i="14" a="1"/>
  <c r="A621" i="14" a="1"/>
  <c r="C1485" i="14" a="1"/>
  <c r="E713" i="14" a="1"/>
  <c r="C1186" i="14" a="1"/>
  <c r="L1195" i="14" a="1"/>
  <c r="K178" i="14" a="1"/>
  <c r="A1246" i="14" a="1"/>
  <c r="H123" i="14" a="1"/>
  <c r="N824" i="14" a="1"/>
  <c r="C1285" i="14" a="1"/>
  <c r="M1932" i="14" a="1"/>
  <c r="C1406" i="14" a="1"/>
  <c r="G875" i="14" a="1"/>
  <c r="E831" i="14" a="1"/>
  <c r="D175" i="14" a="1"/>
  <c r="J689" i="14" a="1"/>
  <c r="D194" i="14" a="1"/>
  <c r="O810" i="14" a="1"/>
  <c r="H1588" i="14" a="1"/>
  <c r="E630" i="14" a="1"/>
  <c r="D891" i="14" a="1"/>
  <c r="G1119" i="14" a="1"/>
  <c r="F1142" i="14" a="1"/>
  <c r="A339" i="14" a="1"/>
  <c r="I360" i="14" a="1"/>
  <c r="L752" i="14" a="1"/>
  <c r="E402" i="14" a="1"/>
  <c r="H1291" i="14" a="1"/>
  <c r="N1741" i="14" a="1"/>
  <c r="A622" i="14" a="1"/>
  <c r="H187" i="14" a="1"/>
  <c r="D741" i="14" a="1"/>
  <c r="J995" i="14" a="1"/>
  <c r="I892" i="14" a="1"/>
  <c r="C227" i="14" a="1"/>
  <c r="O341" i="14" a="1"/>
  <c r="E1445" i="14" a="1"/>
  <c r="O1465" i="14" a="1"/>
  <c r="C903" i="14" a="1"/>
  <c r="K854" i="14" a="1"/>
  <c r="C1183" i="14" a="1"/>
  <c r="A396" i="14" a="1"/>
  <c r="L217" i="14" a="1"/>
  <c r="H1894" i="14" a="1"/>
  <c r="F1536" i="14" a="1"/>
  <c r="J1832" i="14" a="1"/>
  <c r="D1006" i="14" a="1"/>
  <c r="B1708" i="14" a="1"/>
  <c r="C702" i="14" a="1"/>
  <c r="H1937" i="14" a="1"/>
  <c r="D1742" i="14" a="1"/>
  <c r="J394" i="14" a="1"/>
  <c r="H277" i="14" a="1"/>
  <c r="B267" i="14" a="1"/>
  <c r="F233" i="14" a="1"/>
  <c r="D1773" i="14" a="1"/>
  <c r="G1750" i="14" a="1"/>
  <c r="G794" i="14" a="1"/>
  <c r="E1154" i="14" a="1"/>
  <c r="G1775" i="14" a="1"/>
  <c r="H1882" i="14" a="1"/>
  <c r="B882" i="14" a="1"/>
  <c r="K1866" i="14" a="1"/>
  <c r="J488" i="14" a="1"/>
  <c r="G1285" i="14" a="1"/>
  <c r="G1788" i="14" a="1"/>
  <c r="I1983" i="14" a="1"/>
  <c r="M1204" i="14" a="1"/>
  <c r="K199" i="14" a="1"/>
  <c r="F372" i="14" a="1"/>
  <c r="J1404" i="14" a="1"/>
  <c r="F1687" i="14" a="1"/>
  <c r="I840" i="14" a="1"/>
  <c r="B1763" i="14" a="1"/>
  <c r="J776" i="14" a="1"/>
  <c r="K220" i="14" a="1"/>
  <c r="A1385" i="14" a="1"/>
  <c r="K1620" i="14" a="1"/>
  <c r="B1516" i="14" a="1"/>
  <c r="I153" i="14" a="1"/>
  <c r="G1818" i="14" a="1"/>
  <c r="D1532" i="14" a="1"/>
  <c r="O1831" i="14" a="1"/>
  <c r="E19" i="14" a="1"/>
  <c r="I743" i="14" a="1"/>
  <c r="M143" i="14" a="1"/>
  <c r="G1640" i="14" a="1"/>
  <c r="H1048" i="14" a="1"/>
  <c r="H1681" i="14" a="1"/>
  <c r="H435" i="14" a="1"/>
  <c r="K1568" i="14" a="1"/>
  <c r="D1547" i="14" a="1"/>
  <c r="D1021" i="14" a="1"/>
  <c r="C1524" i="14" a="1"/>
  <c r="F1069" i="14" a="1"/>
  <c r="A1785" i="14" a="1"/>
  <c r="O726" i="14" a="1"/>
  <c r="F1419" i="14" a="1"/>
  <c r="F109" i="14" a="1"/>
  <c r="G168" i="14" a="1"/>
  <c r="C163" i="14" a="1"/>
  <c r="C1359" i="14" a="1"/>
  <c r="M77" i="14" a="1"/>
  <c r="J534" i="14" a="1"/>
  <c r="I745" i="14" a="1"/>
  <c r="B961" i="14" a="1"/>
  <c r="K1532" i="14" a="1"/>
  <c r="I1028" i="14" a="1"/>
  <c r="L1983" i="14" a="1"/>
  <c r="I991" i="14" a="1"/>
  <c r="J911" i="14" a="1"/>
  <c r="G1943" i="14" a="1"/>
  <c r="H1374" i="14" a="1"/>
  <c r="E610" i="14" a="1"/>
  <c r="H792" i="14" a="1"/>
  <c r="M193" i="14" a="1"/>
  <c r="O473" i="14" a="1"/>
  <c r="G218" i="14" a="1"/>
  <c r="A915" i="14" a="1"/>
  <c r="B454" i="14" a="1"/>
  <c r="G184" i="14" a="1"/>
  <c r="A1319" i="14" a="1"/>
  <c r="A1967" i="14" a="1"/>
  <c r="C569" i="14" a="1"/>
  <c r="G1390" i="14" a="1"/>
  <c r="N1344" i="14" a="1"/>
  <c r="K467" i="14" a="1"/>
  <c r="M33" i="14" a="1"/>
  <c r="H1827" i="14" a="1"/>
  <c r="N294" i="14" a="1"/>
  <c r="I927" i="14" a="1"/>
  <c r="I168" i="14" a="1"/>
  <c r="G334" i="14" a="1"/>
  <c r="C1011" i="14" a="1"/>
  <c r="H794" i="14" a="1"/>
  <c r="E1234" i="14" a="1"/>
  <c r="G1132" i="14" a="1"/>
  <c r="F379" i="14" a="1"/>
  <c r="D1016" i="14" a="1"/>
  <c r="J1716" i="14" a="1"/>
  <c r="L1919" i="14" a="1"/>
  <c r="I442" i="14" a="1"/>
  <c r="M535" i="14" a="1"/>
  <c r="K853" i="14" a="1"/>
  <c r="E1500" i="14" a="1"/>
  <c r="L216" i="14" a="1"/>
  <c r="G54" i="14" a="1"/>
  <c r="M1329" i="14" a="1"/>
  <c r="O37" i="14" a="1"/>
  <c r="J966" i="14" a="1"/>
  <c r="N436" i="14" a="1"/>
  <c r="N660" i="14" a="1"/>
  <c r="I1164" i="14" a="1"/>
  <c r="L3" i="14" a="1"/>
  <c r="B1802" i="14" a="1"/>
  <c r="K807" i="14" a="1"/>
  <c r="J1361" i="14" a="1"/>
  <c r="A1562" i="14" a="1"/>
  <c r="J773" i="14" a="1"/>
  <c r="K1056" i="14" a="1"/>
  <c r="B415" i="14" a="1"/>
  <c r="I853" i="14" a="1"/>
  <c r="O753" i="14" a="1"/>
  <c r="J1834" i="14" a="1"/>
  <c r="G213" i="14" a="1"/>
  <c r="K1716" i="14" a="1"/>
  <c r="E160" i="14" a="1"/>
  <c r="H1853" i="14" a="1"/>
  <c r="I1827" i="14" a="1"/>
  <c r="L1606" i="14" a="1"/>
  <c r="L1458" i="14" a="1"/>
  <c r="F308" i="14" a="1"/>
  <c r="J1339" i="14" a="1"/>
  <c r="F1112" i="14" a="1"/>
  <c r="I1798" i="14" a="1"/>
  <c r="H1182" i="14" a="1"/>
  <c r="G61" i="14" a="1"/>
  <c r="A1836" i="14" a="1"/>
  <c r="D1610" i="14" a="1"/>
  <c r="L843" i="14" a="1"/>
  <c r="E1390" i="14" a="1"/>
  <c r="M545" i="14" a="1"/>
  <c r="J476" i="14" a="1"/>
  <c r="D1187" i="14" a="1"/>
  <c r="H1598" i="14" a="1"/>
  <c r="L679" i="14" a="1"/>
  <c r="F1266" i="14" a="1"/>
  <c r="C1094" i="14" a="1"/>
  <c r="L918" i="14" a="1"/>
  <c r="C877" i="14" a="1"/>
  <c r="I691" i="14" a="1"/>
  <c r="E1986" i="14" a="1"/>
  <c r="I343" i="14" a="1"/>
  <c r="M298" i="14" a="1"/>
  <c r="F1495" i="14" a="1"/>
  <c r="A714" i="14" a="1"/>
  <c r="G1927" i="14" a="1"/>
  <c r="N1887" i="14" a="1"/>
  <c r="K965" i="14" a="1"/>
  <c r="F243" i="14" a="1"/>
  <c r="J415" i="14" a="1"/>
  <c r="H1642" i="14" a="1"/>
  <c r="A657" i="14" a="1"/>
  <c r="C200" i="14" a="1"/>
  <c r="H1581" i="14" a="1"/>
  <c r="H1134" i="14" a="1"/>
  <c r="H1692" i="14" a="1"/>
  <c r="E1585" i="14" a="1"/>
  <c r="E320" i="14" a="1"/>
  <c r="F1426" i="14" a="1"/>
  <c r="K1098" i="14" a="1"/>
  <c r="I1411" i="14" a="1"/>
  <c r="A985" i="14" a="1"/>
  <c r="O225" i="14" a="1"/>
  <c r="D572" i="14" a="1"/>
  <c r="H138" i="14" a="1"/>
  <c r="H771" i="14" a="1"/>
  <c r="A1283" i="14" a="1"/>
  <c r="E577" i="14" a="1"/>
  <c r="A647" i="14" a="1"/>
  <c r="A120" i="14" a="1"/>
  <c r="L1657" i="14" a="1"/>
  <c r="J977" i="14" a="1"/>
  <c r="L1813" i="14" a="1"/>
  <c r="K550" i="14" a="1"/>
  <c r="C482" i="14" a="1"/>
  <c r="H743" i="14" a="1"/>
  <c r="G1488" i="14" a="1"/>
  <c r="G1516" i="14" a="1"/>
  <c r="I855" i="14" a="1"/>
  <c r="M1262" i="14" a="1"/>
  <c r="H321" i="14" a="1"/>
  <c r="E1250" i="14" a="1"/>
  <c r="I645" i="14" a="1"/>
  <c r="L1837" i="14" a="1"/>
  <c r="J1503" i="14" a="1"/>
  <c r="A347" i="14" a="1"/>
  <c r="C1771" i="14" a="1"/>
  <c r="N1881" i="14" a="1"/>
  <c r="D1301" i="14" a="1"/>
  <c r="E629" i="14" a="1"/>
  <c r="I1087" i="14" a="1"/>
  <c r="G917" i="14" a="1"/>
  <c r="H1835" i="14" a="1"/>
  <c r="I424" i="14" a="1"/>
  <c r="J483" i="14" a="1"/>
  <c r="G329" i="14" a="1"/>
  <c r="O316" i="14" a="1"/>
  <c r="B1652" i="14" a="1"/>
  <c r="G505" i="14" a="1"/>
  <c r="I504" i="14" a="1"/>
  <c r="M389" i="14" a="1"/>
  <c r="K1913" i="14" a="1"/>
  <c r="O1794" i="14" a="1"/>
  <c r="G172" i="14" a="1"/>
  <c r="L1820" i="14" a="1"/>
  <c r="O1193" i="14" a="1"/>
  <c r="N23" i="14" a="1"/>
  <c r="B1622" i="14" a="1"/>
  <c r="B1249" i="14" a="1"/>
  <c r="L174" i="14" a="1"/>
  <c r="K1265" i="14" a="1"/>
  <c r="K25" i="14" a="1"/>
  <c r="C1158" i="14" a="1"/>
  <c r="O1707" i="14" a="1"/>
  <c r="G1716" i="14" a="1"/>
  <c r="B972" i="14" a="1"/>
  <c r="D1497" i="14" a="1"/>
  <c r="L1922" i="14" a="1"/>
  <c r="G1799" i="14" a="1"/>
  <c r="J1352" i="14" a="1"/>
  <c r="F1356" i="14" a="1"/>
  <c r="E592" i="14" a="1"/>
  <c r="C250" i="14" a="1"/>
  <c r="D1231" i="14" a="1"/>
  <c r="E1416" i="14" a="1"/>
  <c r="O862" i="14" a="1"/>
  <c r="M1954" i="14" a="1"/>
  <c r="D750" i="14" a="1"/>
  <c r="N1078" i="14" a="1"/>
  <c r="A865" i="14" a="1"/>
  <c r="E579" i="14" a="1"/>
  <c r="J329" i="14" a="1"/>
  <c r="K1151" i="14" a="1"/>
  <c r="C1693" i="14" a="1"/>
  <c r="O1828" i="14" a="1"/>
  <c r="A1603" i="14" a="1"/>
  <c r="M1921" i="14" a="1"/>
  <c r="B1331" i="14" a="1"/>
  <c r="N203" i="14" a="1"/>
  <c r="M1478" i="14" a="1"/>
  <c r="D1263" i="14" a="1"/>
  <c r="H1097" i="14" a="1"/>
  <c r="C135" i="14" a="1"/>
  <c r="C29" i="14" a="1"/>
  <c r="B1312" i="14" a="1"/>
  <c r="J618" i="14" a="1"/>
  <c r="D1860" i="14" a="1"/>
  <c r="H1275" i="14" a="1"/>
  <c r="M1401" i="14" a="1"/>
  <c r="B772" i="14" a="1"/>
  <c r="N1476" i="14" a="1"/>
  <c r="A682" i="14" a="1"/>
  <c r="N783" i="14" a="1"/>
  <c r="A196" i="14" a="1"/>
  <c r="B1897" i="14" a="1"/>
  <c r="N837" i="14" a="1"/>
  <c r="B1548" i="14" a="1"/>
  <c r="I1369" i="14" a="1"/>
  <c r="A1594" i="14" a="1"/>
  <c r="H403" i="14" a="1"/>
  <c r="D1411" i="14" a="1"/>
  <c r="O1283" i="14" a="1"/>
  <c r="O1017" i="14" a="1"/>
  <c r="J512" i="14" a="1"/>
  <c r="L506" i="14" a="1"/>
  <c r="B70" i="14" a="1"/>
  <c r="O114" i="14" a="1"/>
  <c r="D1634" i="14" a="1"/>
  <c r="O515" i="14" a="1"/>
  <c r="F812" i="14" a="1"/>
  <c r="C995" i="14" a="1"/>
  <c r="A1220" i="14" a="1"/>
  <c r="C1015" i="14" a="1"/>
  <c r="O942" i="14" a="1"/>
  <c r="G570" i="14" a="1"/>
  <c r="N757" i="14" a="1"/>
  <c r="M598" i="14" a="1"/>
  <c r="I1237" i="14" a="1"/>
  <c r="H1645" i="14" a="1"/>
  <c r="I692" i="14" a="1"/>
  <c r="I1292" i="14" a="1"/>
  <c r="C392" i="14" a="1"/>
  <c r="B1952" i="14" a="1"/>
  <c r="H1073" i="14" a="1"/>
  <c r="E1225" i="14" a="1"/>
  <c r="D305" i="14" a="1"/>
  <c r="M884" i="14" a="1"/>
  <c r="J1831" i="14" a="1"/>
  <c r="J1258" i="14" a="1"/>
  <c r="K1375" i="14" a="1"/>
  <c r="N505" i="14" a="1"/>
  <c r="B207" i="14" a="1"/>
  <c r="O22" i="14" a="1"/>
  <c r="D1077" i="14" a="1"/>
  <c r="L517" i="14" a="1"/>
  <c r="L1095" i="14" a="1"/>
  <c r="A1904" i="14" a="1"/>
  <c r="D27" i="14" a="1"/>
  <c r="J871" i="14" a="1"/>
  <c r="N159" i="14" a="1"/>
  <c r="H1145" i="14" a="1"/>
  <c r="L363" i="14" a="1"/>
  <c r="A1661" i="14" a="1"/>
  <c r="E1176" i="14" a="1"/>
  <c r="J271" i="14" a="1"/>
  <c r="L75" i="14" a="1"/>
  <c r="L1943" i="14" a="1"/>
  <c r="J882" i="14" a="1"/>
  <c r="A507" i="14" a="1"/>
  <c r="F1702" i="14" a="1"/>
  <c r="G1957" i="14" a="1"/>
  <c r="G1077" i="14" a="1"/>
  <c r="J1341" i="14" a="1"/>
  <c r="K1602" i="14" a="1"/>
  <c r="D25" i="14" a="1"/>
  <c r="H1921" i="14" a="1"/>
  <c r="H1969" i="14" a="1"/>
  <c r="A818" i="14" a="1"/>
  <c r="O1876" i="14" a="1"/>
  <c r="D1230" i="14" a="1"/>
  <c r="L1867" i="14" a="1"/>
  <c r="J1262" i="14" a="1"/>
  <c r="C1941" i="14" a="1"/>
  <c r="M448" i="14" a="1"/>
  <c r="B1125" i="14" a="1"/>
  <c r="A1504" i="14" a="1"/>
  <c r="I789" i="14" a="1"/>
  <c r="K701" i="14" a="1"/>
  <c r="I1510" i="14" a="1"/>
  <c r="J1620" i="14" a="1"/>
  <c r="A1756" i="14" a="1"/>
  <c r="G1545" i="14" a="1"/>
  <c r="L147" i="14" a="1"/>
  <c r="I543" i="14" a="1"/>
  <c r="G358" i="14" a="1"/>
  <c r="A968" i="14" a="1"/>
  <c r="E428" i="14" a="1"/>
  <c r="A107" i="14" a="1"/>
  <c r="C1104" i="14" a="1"/>
  <c r="H1370" i="14" a="1"/>
  <c r="L968" i="14" a="1"/>
  <c r="D1467" i="14" a="1"/>
  <c r="E191" i="14" a="1"/>
  <c r="B835" i="14" a="1"/>
  <c r="O926" i="14" a="1"/>
  <c r="A925" i="14" a="1"/>
  <c r="A1255" i="14" a="1"/>
  <c r="N1905" i="14" a="1"/>
  <c r="M325" i="14" a="1"/>
  <c r="A194" i="14" a="1"/>
  <c r="N83" i="14" a="1"/>
  <c r="C777" i="14" a="1"/>
  <c r="B565" i="14" a="1"/>
  <c r="C1657" i="14" a="1"/>
  <c r="F1166" i="14" a="1"/>
  <c r="G117" i="14" a="1"/>
  <c r="B494" i="14" a="1"/>
  <c r="M1317" i="14" a="1"/>
  <c r="F890" i="14" a="1"/>
  <c r="H1695" i="14" a="1"/>
  <c r="B742" i="14" a="1"/>
  <c r="A7" i="14" a="1"/>
  <c r="A551" i="14" a="1"/>
  <c r="E466" i="14" a="1"/>
  <c r="N1773" i="14" a="1"/>
  <c r="C483" i="14" a="1"/>
  <c r="E814" i="14" a="1"/>
  <c r="N1893" i="14" a="1"/>
  <c r="O1082" i="14" a="1"/>
  <c r="L1438" i="14" a="1"/>
  <c r="B466" i="14" a="1"/>
  <c r="G1426" i="14" a="1"/>
  <c r="G1537" i="14" a="1"/>
  <c r="L193" i="14" a="1"/>
  <c r="F166" i="14" a="1"/>
  <c r="F1745" i="14" a="1"/>
  <c r="G557" i="14" a="1"/>
  <c r="L1767" i="14" a="1"/>
  <c r="B304" i="14" a="1"/>
  <c r="D83" i="14" a="1"/>
  <c r="D1250" i="14" a="1"/>
  <c r="N1748" i="14" a="1"/>
  <c r="E290" i="14" a="1"/>
  <c r="B1248" i="14" a="1"/>
  <c r="B696" i="14" a="1"/>
  <c r="L318" i="14" a="1"/>
  <c r="B327" i="14" a="1"/>
  <c r="L163" i="14" a="1"/>
  <c r="F1042" i="14" a="1"/>
  <c r="M874" i="14" a="1"/>
  <c r="N518" i="14" a="1"/>
  <c r="M340" i="14" a="1"/>
  <c r="N442" i="14" a="1"/>
  <c r="I1144" i="14" a="1"/>
  <c r="A168" i="14" a="1"/>
  <c r="B1205" i="14" a="1"/>
  <c r="D1491" i="14" a="1"/>
  <c r="J952" i="14" a="1"/>
  <c r="D552" i="14" a="1"/>
  <c r="J1402" i="14" a="1"/>
  <c r="O1478" i="14" a="1"/>
  <c r="F143" i="14" a="1"/>
  <c r="G1582" i="14" a="1"/>
  <c r="O1281" i="14" a="1"/>
  <c r="D1207" i="14" a="1"/>
  <c r="H1377" i="14" a="1"/>
  <c r="L1201" i="14" a="1"/>
  <c r="H750" i="14" a="1"/>
  <c r="D1284" i="14" a="1"/>
  <c r="G514" i="14" a="1"/>
  <c r="D1099" i="14" a="1"/>
  <c r="K1923" i="14" a="1"/>
  <c r="M813" i="14" a="1"/>
  <c r="C1597" i="14" a="1"/>
  <c r="M602" i="14" a="1"/>
  <c r="K993" i="14" a="1"/>
  <c r="G1543" i="14" a="1"/>
  <c r="M17" i="14" a="1"/>
  <c r="K587" i="14" a="1"/>
  <c r="E1027" i="14" a="1"/>
  <c r="B504" i="14" a="1"/>
  <c r="O458" i="14" a="1"/>
  <c r="D1601" i="14" a="1"/>
  <c r="L786" i="14" a="1"/>
  <c r="A48" i="14" a="1"/>
  <c r="G63" i="14" a="1"/>
  <c r="I413" i="14" a="1"/>
  <c r="O495" i="14" a="1"/>
  <c r="A837" i="14" a="1"/>
  <c r="B388" i="14" a="1"/>
  <c r="G619" i="14" a="1"/>
  <c r="O1765" i="14" a="1"/>
  <c r="K811" i="14" a="1"/>
  <c r="A1877" i="14" a="1"/>
  <c r="G414" i="14" a="1"/>
  <c r="C457" i="14" a="1"/>
  <c r="L519" i="14" a="1"/>
  <c r="D460" i="14" a="1"/>
  <c r="A292" i="14" a="1"/>
  <c r="E1906" i="14" a="1"/>
  <c r="J1827" i="14" a="1"/>
  <c r="I694" i="14" a="1"/>
  <c r="N1623" i="14" a="1"/>
  <c r="B24" i="14" a="1"/>
  <c r="G1226" i="14" a="1"/>
  <c r="A1099" i="14" a="1"/>
  <c r="A478" i="14" a="1"/>
  <c r="K1311" i="14" a="1"/>
  <c r="K975" i="14" a="1"/>
  <c r="L527" i="14" a="1"/>
  <c r="L229" i="14" a="1"/>
  <c r="C1643" i="14" a="1"/>
  <c r="B839" i="14" a="1"/>
  <c r="G1542" i="14" a="1"/>
  <c r="H913" i="14" a="1"/>
  <c r="H350" i="14" a="1"/>
  <c r="I1582" i="14" a="1"/>
  <c r="L1542" i="14" a="1"/>
  <c r="B1108" i="14" a="1"/>
  <c r="K1329" i="14" a="1"/>
  <c r="G746" i="14" a="1"/>
  <c r="A1901" i="14" a="1"/>
  <c r="K1934" i="14" a="1"/>
  <c r="C639" i="14" a="1"/>
  <c r="N240" i="14" a="1"/>
  <c r="C79" i="14" a="1"/>
  <c r="H1873" i="14" a="1"/>
  <c r="O648" i="14" a="1"/>
  <c r="N1711" i="14" a="1"/>
  <c r="M1378" i="14" a="1"/>
  <c r="G292" i="14" a="1"/>
  <c r="I1833" i="14" a="1"/>
  <c r="H261" i="14" a="1"/>
  <c r="D1766" i="14" a="1"/>
  <c r="D409" i="14" a="1"/>
  <c r="B1136" i="14" a="1"/>
  <c r="N427" i="14" a="1"/>
  <c r="F1435" i="14" a="1"/>
  <c r="D1548" i="14" a="1"/>
  <c r="I632" i="14" a="1"/>
  <c r="I425" i="14" a="1"/>
  <c r="I142" i="14" a="1"/>
  <c r="J1444" i="14" a="1"/>
  <c r="E1099" i="14" a="1"/>
  <c r="O1116" i="14" a="1"/>
  <c r="F163" i="14" a="1"/>
  <c r="O168" i="14" a="1"/>
  <c r="A1934" i="14" a="1"/>
  <c r="N1727" i="14" a="1"/>
  <c r="K916" i="14" a="1"/>
  <c r="G644" i="14" a="1"/>
  <c r="E1754" i="14" a="1"/>
  <c r="H1563" i="14" a="1"/>
  <c r="K259" i="14" a="1"/>
  <c r="G1755" i="14" a="1"/>
  <c r="N366" i="14" a="1"/>
  <c r="N560" i="14" a="1"/>
  <c r="D158" i="14" a="1"/>
  <c r="E956" i="14" a="1"/>
  <c r="A883" i="14" a="1"/>
  <c r="M257" i="14" a="1"/>
  <c r="F427" i="14" a="1"/>
  <c r="B1869" i="14" a="1"/>
  <c r="F341" i="14" a="1"/>
  <c r="O584" i="14" a="1"/>
  <c r="L1854" i="14" a="1"/>
  <c r="I1043" i="14" a="1"/>
  <c r="D444" i="14" a="1"/>
  <c r="A1734" i="14" a="1"/>
  <c r="N418" i="14" a="1"/>
  <c r="K1821" i="14" a="1"/>
  <c r="J724" i="14" a="1"/>
  <c r="B966" i="14" a="1"/>
  <c r="N791" i="14" a="1"/>
  <c r="K171" i="14" a="1"/>
  <c r="I1511" i="14" a="1"/>
  <c r="A855" i="14" a="1"/>
  <c r="E1952" i="14" a="1"/>
  <c r="C1159" i="14" a="1"/>
  <c r="N1303" i="14" a="1"/>
  <c r="D1524" i="14" a="1"/>
  <c r="N838" i="14" a="1"/>
  <c r="D155" i="14" a="1"/>
  <c r="A1366" i="14" a="1"/>
  <c r="H1412" i="14" a="1"/>
  <c r="C1933" i="14" a="1"/>
  <c r="B88" i="14" a="1"/>
  <c r="E1034" i="14" a="1"/>
  <c r="O1823" i="14" a="1"/>
  <c r="L974" i="14" a="1"/>
  <c r="O684" i="14" a="1"/>
  <c r="I359" i="14" a="1"/>
  <c r="A1329" i="14" a="1"/>
  <c r="N1148" i="14" a="1"/>
  <c r="E1628" i="14" a="1"/>
  <c r="E213" i="14" a="1"/>
  <c r="I1363" i="14" a="1"/>
  <c r="O1875" i="14" a="1"/>
  <c r="A25" i="14" a="1"/>
  <c r="B1874" i="14" a="1"/>
  <c r="J403" i="14" a="1"/>
  <c r="H850" i="14" a="1"/>
  <c r="E648" i="14" a="1"/>
  <c r="F375" i="14" a="1"/>
  <c r="J1712" i="14" a="1"/>
  <c r="M117" i="14" a="1"/>
  <c r="H32" i="14" a="1"/>
  <c r="E1576" i="14" a="1"/>
  <c r="K1123" i="14" a="1"/>
  <c r="J1479" i="14" a="1"/>
  <c r="L1998" i="14" a="1"/>
  <c r="I1135" i="14" a="1"/>
  <c r="D847" i="14" a="1"/>
  <c r="H1296" i="14" a="1"/>
  <c r="N1493" i="14" a="1"/>
  <c r="I25" i="14" a="1"/>
  <c r="E1651" i="14" a="1"/>
  <c r="C1019" i="14" a="1"/>
  <c r="O1187" i="14" a="1"/>
  <c r="I412" i="14" a="1"/>
  <c r="J786" i="14" a="1"/>
  <c r="O646" i="14" a="1"/>
  <c r="N371" i="14" a="1"/>
  <c r="J44" i="14" a="1"/>
  <c r="B939" i="14" a="1"/>
  <c r="H1325" i="14" a="1"/>
  <c r="O59" i="14" a="1"/>
  <c r="H165" i="14" a="1"/>
  <c r="C1988" i="14" a="1"/>
  <c r="G383" i="14" a="1"/>
  <c r="O600" i="14" a="1"/>
  <c r="A414" i="14" a="1"/>
  <c r="A643" i="14" a="1"/>
  <c r="O1699" i="14" a="1"/>
  <c r="A1264" i="14" a="1"/>
  <c r="O537" i="14" a="1"/>
  <c r="B947" i="14" a="1"/>
  <c r="J421" i="14" a="1"/>
  <c r="N1536" i="14" a="1"/>
  <c r="A1810" i="14" a="1"/>
  <c r="G784" i="14" a="1"/>
  <c r="H1787" i="14" a="1"/>
  <c r="B1758" i="14" a="1"/>
  <c r="F1098" i="14" a="1"/>
  <c r="I1029" i="14" a="1"/>
  <c r="M1708" i="14" a="1"/>
  <c r="C195" i="14" a="1"/>
  <c r="K538" i="14" a="1"/>
  <c r="A1548" i="14" a="1"/>
  <c r="E1707" i="14" a="1"/>
  <c r="H1613" i="14" a="1"/>
  <c r="B1089" i="14" a="1"/>
  <c r="M1136" i="14" a="1"/>
  <c r="J544" i="14" a="1"/>
  <c r="J1313" i="14" a="1"/>
  <c r="N1790" i="14" a="1"/>
  <c r="I1114" i="14" a="1"/>
  <c r="I1392" i="14" a="1"/>
  <c r="N672" i="14" a="1"/>
  <c r="G138" i="14" a="1"/>
  <c r="F1385" i="14" a="1"/>
  <c r="I1887" i="14" a="1"/>
  <c r="I1546" i="14" a="1"/>
  <c r="G903" i="14" a="1"/>
  <c r="L820" i="14" a="1"/>
  <c r="M454" i="14" a="1"/>
  <c r="I907" i="14" a="1"/>
  <c r="E1817" i="14" a="1"/>
  <c r="E1355" i="14" a="1"/>
  <c r="N53" i="14" a="1"/>
  <c r="L454" i="14" a="1"/>
  <c r="L906" i="14" a="1"/>
  <c r="C59" i="14" a="1"/>
  <c r="I847" i="14" a="1"/>
  <c r="J248" i="14" a="1"/>
  <c r="J1375" i="14" a="1"/>
  <c r="K1971" i="14" a="1"/>
  <c r="M1757" i="14" a="1"/>
  <c r="B912" i="14" a="1"/>
  <c r="B1392" i="14" a="1"/>
  <c r="M1220" i="14" a="1"/>
  <c r="K279" i="14" a="1"/>
  <c r="L131" i="14" a="1"/>
  <c r="C716" i="14" a="1"/>
  <c r="A1672" i="14" a="1"/>
  <c r="F426" i="14" a="1"/>
  <c r="H102" i="14" a="1"/>
  <c r="L954" i="14" a="1"/>
  <c r="O1627" i="14" a="1"/>
  <c r="A1681" i="14" a="1"/>
  <c r="M1927" i="14" a="1"/>
  <c r="A1875" i="14" a="1"/>
  <c r="H833" i="14" a="1"/>
  <c r="M1633" i="14" a="1"/>
  <c r="E692" i="14" a="1"/>
  <c r="F1595" i="14" a="1"/>
  <c r="G386" i="14" a="1"/>
  <c r="G194" i="14" a="1"/>
  <c r="L311" i="14" a="1"/>
  <c r="C568" i="14" a="1"/>
  <c r="M679" i="14" a="1"/>
  <c r="C1687" i="14" a="1"/>
  <c r="O1541" i="14" a="1"/>
  <c r="H789" i="14" a="1"/>
  <c r="N1377" i="14" a="1"/>
  <c r="O115" i="14" a="1"/>
  <c r="L1695" i="14" a="1"/>
  <c r="F1045" i="14" a="1"/>
  <c r="L302" i="14" a="1"/>
  <c r="H470" i="14" a="1"/>
  <c r="G504" i="14" a="1"/>
  <c r="C1939" i="14" a="1"/>
  <c r="F578" i="14" a="1"/>
  <c r="M992" i="14" a="1"/>
  <c r="C1177" i="14" a="1"/>
  <c r="M68" i="14" a="1"/>
  <c r="N4" i="14" a="1"/>
  <c r="L711" i="14" a="1"/>
  <c r="A1145" i="14" a="1"/>
  <c r="M9" i="14" a="1"/>
  <c r="G1006" i="14" a="1"/>
  <c r="D1206" i="14" a="1"/>
  <c r="L246" i="14" a="1"/>
  <c r="F1580" i="14" a="1"/>
  <c r="H398" i="14" a="1"/>
  <c r="I1780" i="14" a="1"/>
  <c r="E672" i="14" a="1"/>
  <c r="N1434" i="14" a="1"/>
  <c r="F776" i="14" a="1"/>
  <c r="G271" i="14" a="1"/>
  <c r="F1288" i="14" a="1"/>
  <c r="B1365" i="14" a="1"/>
  <c r="N393" i="14" a="1"/>
  <c r="E1976" i="14" a="1"/>
  <c r="M868" i="14" a="1"/>
  <c r="O1159" i="14" a="1"/>
  <c r="I1422" i="14" a="1"/>
  <c r="I1178" i="14" a="1"/>
  <c r="M641" i="14" a="1"/>
  <c r="I1839" i="14" a="1"/>
  <c r="E75" i="14" a="1"/>
  <c r="C445" i="14" a="1"/>
  <c r="A1214" i="14" a="1"/>
  <c r="D928" i="14" a="1"/>
  <c r="F316" i="14" a="1"/>
  <c r="K440" i="14" a="1"/>
  <c r="M1069" i="14" a="1"/>
  <c r="C1761" i="14" a="1"/>
  <c r="E370" i="14" a="1"/>
  <c r="L1982" i="14" a="1"/>
  <c r="A470" i="14" a="1"/>
  <c r="C495" i="14" a="1"/>
  <c r="B584" i="14" a="1"/>
  <c r="J1396" i="14" a="1"/>
  <c r="E1100" i="14" a="1"/>
  <c r="H1115" i="14" a="1"/>
  <c r="C1692" i="14" a="1"/>
  <c r="D586" i="14" a="1"/>
  <c r="A1834" i="14" a="1"/>
  <c r="B1285" i="14" a="1"/>
  <c r="L842" i="14" a="1"/>
  <c r="L910" i="14" a="1"/>
  <c r="D92" i="14" a="1"/>
  <c r="G1309" i="14" a="1"/>
  <c r="D143" i="14" a="1"/>
  <c r="C1713" i="14" a="1"/>
  <c r="M1116" i="14" a="1"/>
  <c r="O848" i="14" a="1"/>
  <c r="G304" i="14" a="1"/>
  <c r="J711" i="14" a="1"/>
  <c r="I1868" i="14" a="1"/>
  <c r="D374" i="14" a="1"/>
  <c r="A458" i="14" a="1"/>
  <c r="C892" i="14" a="1"/>
  <c r="C40" i="14" a="1"/>
  <c r="K1168" i="14" a="1"/>
  <c r="E30" i="14" a="1"/>
  <c r="O1161" i="14" a="1"/>
  <c r="L1171" i="14" a="1"/>
  <c r="A725" i="14" a="1"/>
  <c r="G1333" i="14" a="1"/>
  <c r="J1923" i="14" a="1"/>
  <c r="E1284" i="14" a="1"/>
  <c r="I1641" i="14" a="1"/>
  <c r="H1378" i="14" a="1"/>
  <c r="D973" i="14" a="1"/>
  <c r="B1010" i="14" a="1"/>
  <c r="J1031" i="14" a="1"/>
  <c r="D1676" i="14" a="1"/>
  <c r="F1007" i="14" a="1"/>
  <c r="G64" i="14" a="1"/>
  <c r="A413" i="14" a="1"/>
  <c r="C1549" i="14" a="1"/>
  <c r="C1014" i="14" a="1"/>
  <c r="H425" i="14" a="1"/>
  <c r="N1135" i="14" a="1"/>
  <c r="L439" i="14" a="1"/>
  <c r="O1451" i="14" a="1"/>
  <c r="N127" i="14" a="1"/>
  <c r="E463" i="14" a="1"/>
  <c r="B1883" i="14" a="1"/>
  <c r="E1680" i="14" a="1"/>
  <c r="H1484" i="14" a="1"/>
  <c r="F1910" i="14" a="1"/>
  <c r="O232" i="14" a="1"/>
  <c r="F1230" i="14" a="1"/>
  <c r="O844" i="14" a="1"/>
  <c r="F619" i="14" a="1"/>
  <c r="A349" i="14" a="1"/>
  <c r="O1292" i="14" a="1"/>
  <c r="G982" i="14" a="1"/>
  <c r="L399" i="14" a="1"/>
  <c r="L1031" i="14" a="1"/>
  <c r="A1322" i="14" a="1"/>
  <c r="C1548" i="14" a="1"/>
  <c r="B13" i="14" a="1"/>
  <c r="D324" i="14" a="1"/>
  <c r="B12" i="14" a="1"/>
  <c r="L113" i="14" a="1"/>
  <c r="H318" i="14" a="1"/>
  <c r="O292" i="14" a="1"/>
  <c r="F424" i="14" a="1"/>
  <c r="G385" i="14" a="1"/>
  <c r="C852" i="14" a="1"/>
  <c r="A1589" i="14" a="1"/>
  <c r="G605" i="14" a="1"/>
  <c r="B1790" i="14" a="1"/>
  <c r="C1579" i="14" a="1"/>
  <c r="K210" i="14" a="1"/>
  <c r="E1111" i="14" a="1"/>
  <c r="C349" i="14" a="1"/>
  <c r="C1599" i="14" a="1"/>
  <c r="J738" i="14" a="1"/>
  <c r="G1600" i="14" a="1"/>
  <c r="G1326" i="14" a="1"/>
  <c r="M1065" i="14" a="1"/>
  <c r="F1440" i="14" a="1"/>
  <c r="O1062" i="14" a="1"/>
  <c r="J1319" i="14" a="1"/>
  <c r="F433" i="14" a="1"/>
  <c r="N282" i="14" a="1"/>
  <c r="M18" i="14" a="1"/>
  <c r="G991" i="14" a="1"/>
  <c r="H73" i="14" a="1"/>
  <c r="D165" i="14" a="1"/>
  <c r="C1021" i="14" a="1"/>
  <c r="F1420" i="14" a="1"/>
  <c r="B489" i="14" a="1"/>
  <c r="D981" i="14" a="1"/>
  <c r="A1609" i="14" a="1"/>
  <c r="M140" i="14" a="1"/>
  <c r="E810" i="14" a="1"/>
  <c r="H164" i="14" a="1"/>
  <c r="M558" i="14" a="1"/>
  <c r="L913" i="14" a="1"/>
  <c r="L406" i="14" a="1"/>
  <c r="O1858" i="14" a="1"/>
  <c r="C1851" i="14" a="1"/>
  <c r="J930" i="14" a="1"/>
  <c r="N1394" i="14" a="1"/>
  <c r="G279" i="14" a="1"/>
  <c r="B95" i="14" a="1"/>
  <c r="M360" i="14" a="1"/>
  <c r="N1252" i="14" a="1"/>
  <c r="K1715" i="14" a="1"/>
  <c r="A516" i="14" a="1"/>
  <c r="L345" i="14" a="1"/>
  <c r="J905" i="14" a="1"/>
  <c r="K390" i="14" a="1"/>
  <c r="G1497" i="14" a="1"/>
  <c r="E569" i="14" a="1"/>
  <c r="D424" i="14" a="1"/>
  <c r="I7" i="14" a="1"/>
  <c r="A694" i="14" a="1"/>
  <c r="I1633" i="14" a="1"/>
  <c r="G76" i="14" a="1"/>
  <c r="L1328" i="14" a="1"/>
  <c r="G110" i="14" a="1"/>
  <c r="K1950" i="14" a="1"/>
  <c r="B1748" i="14" a="1"/>
  <c r="O183" i="14" a="1"/>
  <c r="A495" i="14" a="1"/>
  <c r="G1689" i="14" a="1"/>
  <c r="I1122" i="14" a="1"/>
  <c r="D953" i="14" a="1"/>
  <c r="C949" i="14" a="1"/>
  <c r="J1530" i="14" a="1"/>
  <c r="K16" i="14" a="1"/>
  <c r="E2" i="14" a="1"/>
  <c r="K1763" i="14" a="1"/>
  <c r="I260" i="14" a="1"/>
  <c r="J385" i="14" a="1"/>
  <c r="J922" i="14" a="1"/>
  <c r="I393" i="14" a="1"/>
  <c r="J1541" i="14" a="1"/>
  <c r="E1893" i="14" a="1"/>
  <c r="L1494" i="14" a="1"/>
  <c r="G1457" i="14" a="1"/>
  <c r="G941" i="14" a="1"/>
  <c r="B1186" i="14" a="1"/>
  <c r="C1207" i="14" a="1"/>
  <c r="L1586" i="14" a="1"/>
  <c r="O16" i="14" a="1"/>
  <c r="F1355" i="14" a="1"/>
  <c r="N354" i="14" a="1"/>
  <c r="H1788" i="14" a="1"/>
  <c r="C528" i="14" a="1"/>
  <c r="C264" i="14" a="1"/>
  <c r="O1517" i="14" a="1"/>
  <c r="O123" i="14" a="1"/>
  <c r="M137" i="14" a="1"/>
  <c r="A601" i="14" a="1"/>
  <c r="B543" i="14" a="1"/>
  <c r="E395" i="14" a="1"/>
  <c r="B1110" i="14" a="1"/>
  <c r="M1523" i="14" a="1"/>
  <c r="B1930" i="14" a="1"/>
  <c r="C107" i="14" a="1"/>
  <c r="K726" i="14" a="1"/>
  <c r="N1231" i="14" a="1"/>
  <c r="J1407" i="14" a="1"/>
  <c r="D1941" i="14" a="1"/>
  <c r="J1452" i="14" a="1"/>
  <c r="M1715" i="14" a="1"/>
  <c r="H183" i="14" a="1"/>
  <c r="M1396" i="14" a="1"/>
  <c r="E99" i="14" a="1"/>
  <c r="C865" i="14" a="1"/>
  <c r="C809" i="14" a="1"/>
  <c r="A935" i="14" a="1"/>
  <c r="H1544" i="14" a="1"/>
  <c r="A1878" i="14" a="1"/>
  <c r="J1512" i="14" a="1"/>
  <c r="L1745" i="14" a="1"/>
  <c r="G1999" i="14" a="1"/>
  <c r="F1973" i="14" a="1"/>
  <c r="L1380" i="14" a="1"/>
  <c r="H1337" i="14" a="1"/>
  <c r="M1717" i="14" a="1"/>
  <c r="I748" i="14" a="1"/>
  <c r="L240" i="14" a="1"/>
  <c r="I1004" i="14" a="1"/>
  <c r="K1432" i="14" a="1"/>
  <c r="A548" i="14" a="1"/>
  <c r="B303" i="14" a="1"/>
  <c r="F1988" i="14" a="1"/>
  <c r="G1985" i="14" a="1"/>
  <c r="E523" i="14" a="1"/>
  <c r="H13" i="14" a="1"/>
  <c r="B1206" i="14" a="1"/>
  <c r="E1409" i="14" a="1"/>
  <c r="K463" i="14" a="1"/>
  <c r="H813" i="14" a="1"/>
  <c r="I979" i="14" a="1"/>
  <c r="E974" i="14" a="1"/>
  <c r="C1080" i="14" a="1"/>
  <c r="A1703" i="14" a="1"/>
  <c r="H1016" i="14" a="1"/>
  <c r="N1537" i="14" a="1"/>
  <c r="V2" i="13" a="1"/>
  <c r="A1924" i="14" a="1"/>
  <c r="F336" i="14" a="1"/>
  <c r="M1167" i="14" a="1"/>
  <c r="O1481" i="14" a="1"/>
  <c r="H457" i="14" a="1"/>
  <c r="A1403" i="14" a="1"/>
  <c r="J1672" i="14" a="1"/>
  <c r="E1648" i="14" a="1"/>
  <c r="A595" i="14" a="1"/>
  <c r="G1466" i="14" a="1"/>
  <c r="D1671" i="14" a="1"/>
  <c r="A1442" i="14" a="1"/>
  <c r="B1441" i="14" a="1"/>
  <c r="I873" i="14" a="1"/>
  <c r="D1575" i="14" a="1"/>
  <c r="K1906" i="14" a="1"/>
  <c r="K1892" i="14" a="1"/>
  <c r="A1247" i="14" a="1"/>
  <c r="A1570" i="14" a="1"/>
  <c r="A1077" i="14" a="1"/>
  <c r="M686" i="14" a="1"/>
  <c r="O1526" i="14" a="1"/>
  <c r="E1683" i="14" a="1"/>
  <c r="L1044" i="14" a="1"/>
  <c r="H1651" i="14" a="1"/>
  <c r="F1036" i="14" a="1"/>
  <c r="O701" i="14" a="1"/>
  <c r="E775" i="14" a="1"/>
  <c r="B681" i="14" a="1"/>
  <c r="A1460" i="14" a="1"/>
  <c r="J1295" i="14" a="1"/>
  <c r="J342" i="14" a="1"/>
  <c r="I1346" i="14" a="1"/>
  <c r="M1456" i="14" a="1"/>
  <c r="N348" i="14" a="1"/>
  <c r="L635" i="14" a="1"/>
  <c r="N1821" i="14" a="1"/>
  <c r="E1785" i="14" a="1"/>
  <c r="C418" i="14" a="1"/>
  <c r="K1129" i="14" a="1"/>
  <c r="J830" i="14" a="1"/>
  <c r="B1255" i="14" a="1"/>
  <c r="D1426" i="14" a="1"/>
  <c r="L1561" i="14" a="1"/>
  <c r="A220" i="14" a="1"/>
  <c r="H892" i="14" a="1"/>
  <c r="B1735" i="14" a="1"/>
  <c r="K661" i="14" a="1"/>
  <c r="E609" i="14" a="1"/>
  <c r="C602" i="14" a="1"/>
  <c r="E1995" i="14" a="1"/>
  <c r="B888" i="14" a="1"/>
  <c r="N1250" i="14" a="1"/>
  <c r="D1557" i="14" a="1"/>
  <c r="D1514" i="14" a="1"/>
  <c r="C1061" i="14" a="1"/>
  <c r="A2" i="13" a="1"/>
  <c r="D1971" i="14" a="1"/>
  <c r="C996" i="14" a="1"/>
  <c r="F130" i="14" a="1"/>
  <c r="J580" i="14" a="1"/>
  <c r="M425" i="14" a="1"/>
  <c r="E39" i="14" a="1"/>
  <c r="B225" i="14" a="1"/>
  <c r="O1860" i="14" a="1"/>
  <c r="B1881" i="14" a="1"/>
  <c r="M777" i="14" a="1"/>
  <c r="L1834" i="14" a="1"/>
  <c r="M1214" i="14" a="1"/>
  <c r="C1473" i="14" a="1"/>
  <c r="H1166" i="14" a="1"/>
  <c r="M1863" i="14" a="1"/>
  <c r="O1681" i="14" a="1"/>
  <c r="K165" i="14" a="1"/>
  <c r="J262" i="14" a="1"/>
  <c r="H209" i="14" a="1"/>
  <c r="M790" i="14" a="1"/>
  <c r="E1408" i="14" a="1"/>
  <c r="M258" i="14" a="1"/>
  <c r="H489" i="14" a="1"/>
  <c r="C1205" i="14" a="1"/>
  <c r="E908" i="14" a="1"/>
  <c r="I852" i="14" a="1"/>
  <c r="C589" i="14" a="1"/>
  <c r="L1145" i="14" a="1"/>
  <c r="G77" i="14" a="1"/>
  <c r="D1819" i="14" a="1"/>
  <c r="H1984" i="14" a="1"/>
  <c r="N248" i="14" a="1"/>
  <c r="O1920" i="14" a="1"/>
  <c r="I1168" i="14" a="1"/>
  <c r="I1128" i="14" a="1"/>
  <c r="M566" i="14" a="1"/>
  <c r="K1059" i="14" a="1"/>
  <c r="L29" i="14" a="1"/>
  <c r="I93" i="14" a="1"/>
  <c r="E212" i="14" a="1"/>
  <c r="D773" i="14" a="1"/>
  <c r="M1934" i="14" a="1"/>
  <c r="J118" i="14" a="1"/>
  <c r="E594" i="14" a="1"/>
  <c r="G442" i="14" a="1"/>
  <c r="I1424" i="14" a="1"/>
  <c r="F48" i="14" a="1"/>
  <c r="B1856" i="14" a="1"/>
  <c r="M548" i="14" a="1"/>
  <c r="A364" i="14" a="1"/>
  <c r="A261" i="14" a="1"/>
  <c r="I1394" i="14" a="1"/>
  <c r="K115" i="14" a="1"/>
  <c r="E91" i="14" a="1"/>
  <c r="L1442" i="14" a="1"/>
  <c r="C937" i="14" a="1"/>
  <c r="N1052" i="14" a="1"/>
  <c r="A790" i="14" a="1"/>
  <c r="J1397" i="14" a="1"/>
  <c r="J40" i="14" a="1"/>
  <c r="E1118" i="14" a="1"/>
  <c r="D1987" i="14" a="1"/>
  <c r="F770" i="14" a="1"/>
  <c r="M174" i="14" a="1"/>
  <c r="P2" i="13" a="1"/>
  <c r="D1686" i="14" a="1"/>
  <c r="A433" i="14" a="1"/>
  <c r="O1104" i="14" a="1"/>
  <c r="F1573" i="14" a="1"/>
  <c r="K1737" i="14" a="1"/>
  <c r="L1730" i="14" a="1"/>
  <c r="E1188" i="14" a="1"/>
  <c r="E1868" i="14" a="1"/>
  <c r="J1059" i="14" a="1"/>
  <c r="B120" i="14" a="1"/>
  <c r="M431" i="14" a="1"/>
  <c r="L877" i="14" a="1"/>
  <c r="J1316" i="14" a="1"/>
  <c r="F35" i="14" a="1"/>
  <c r="L696" i="14" a="1"/>
  <c r="J631" i="14" a="1"/>
  <c r="D390" i="14" a="1"/>
  <c r="F32" i="14" a="1"/>
  <c r="M687" i="14" a="1"/>
  <c r="D760" i="14" a="1"/>
  <c r="J362" i="14" a="1"/>
  <c r="K549" i="14" a="1"/>
  <c r="G577" i="14" a="1"/>
  <c r="C82" i="14" a="1"/>
  <c r="I1605" i="14" a="1"/>
  <c r="K1347" i="14" a="1"/>
  <c r="I527" i="14" a="1"/>
  <c r="O1989" i="14" a="1"/>
  <c r="G738" i="14" a="1"/>
  <c r="M831" i="14" a="1"/>
  <c r="J919" i="14" a="1"/>
  <c r="L697" i="14" a="1"/>
  <c r="M604" i="14" a="1"/>
  <c r="K1506" i="14" a="1"/>
  <c r="E214" i="14" a="1"/>
  <c r="A676" i="14" a="1"/>
  <c r="O745" i="14" a="1"/>
  <c r="K348" i="14" a="1"/>
  <c r="C1673" i="14" a="1"/>
  <c r="B1531" i="14" a="1"/>
  <c r="B607" i="14" a="1"/>
  <c r="A1361" i="14" a="1"/>
  <c r="G277" i="14" a="1"/>
  <c r="F759" i="14" a="1"/>
  <c r="H1626" i="14" a="1"/>
  <c r="E838" i="14" a="1"/>
  <c r="N697" i="14" a="1"/>
  <c r="E1763" i="14" a="1"/>
  <c r="C551" i="14" a="1"/>
  <c r="G1826" i="14" a="1"/>
  <c r="I305" i="14" a="1"/>
  <c r="A1326" i="14" a="1"/>
  <c r="M1231" i="14" a="1"/>
  <c r="A950" i="14" a="1"/>
  <c r="B557" i="14" a="1"/>
  <c r="A1664" i="14" a="1"/>
  <c r="K1515" i="14" a="1"/>
  <c r="N1611" i="14" a="1"/>
  <c r="N377" i="14" a="1"/>
  <c r="L1123" i="14" a="1"/>
  <c r="O778" i="14" a="1"/>
  <c r="I181" i="14" a="1"/>
  <c r="N169" i="14" a="1"/>
  <c r="G134" i="14" a="1"/>
  <c r="H159" i="14" a="1"/>
  <c r="D951" i="14" a="1"/>
  <c r="N1207" i="14" a="1"/>
  <c r="L1591" i="14" a="1"/>
  <c r="H1711" i="14" a="1"/>
  <c r="F129" i="14" a="1"/>
  <c r="A780" i="14" a="1"/>
  <c r="F1855" i="14" a="1"/>
  <c r="E1426" i="14" a="1"/>
  <c r="F1760" i="14" a="1"/>
  <c r="K1000" i="14" a="1"/>
  <c r="J89" i="14" a="1"/>
  <c r="A501" i="14" a="1"/>
  <c r="H1602" i="14" a="1"/>
  <c r="A1030" i="14" a="1"/>
  <c r="F8" i="14" a="1"/>
  <c r="L292" i="14" a="1"/>
  <c r="D1779" i="14" a="1"/>
  <c r="O1546" i="14" a="1"/>
  <c r="L1449" i="14" a="1"/>
  <c r="O1040" i="14" a="1"/>
  <c r="G1137" i="14" a="1"/>
  <c r="I1638" i="14" a="1"/>
  <c r="N509" i="14" a="1"/>
  <c r="N1508" i="14" a="1"/>
  <c r="N1862" i="14" a="1"/>
  <c r="M1871" i="14" a="1"/>
  <c r="H355" i="14" a="1"/>
  <c r="E76" i="14" a="1"/>
  <c r="K1805" i="14" a="1"/>
  <c r="H1895" i="14" a="1"/>
  <c r="G1846" i="14" a="1"/>
  <c r="N100" i="14" a="1"/>
  <c r="E259" i="14" a="1"/>
  <c r="K138" i="14" a="1"/>
  <c r="G939" i="14" a="1"/>
  <c r="M845" i="14" a="1"/>
  <c r="B460" i="14" a="1"/>
  <c r="F1904" i="14" a="1"/>
  <c r="J1349" i="14" a="1"/>
  <c r="L887" i="14" a="1"/>
  <c r="B933" i="14" a="1"/>
  <c r="I1979" i="14" a="1"/>
  <c r="G433" i="14" a="1"/>
  <c r="H1343" i="14" a="1"/>
  <c r="I850" i="14" a="1"/>
  <c r="D69" i="14" a="1"/>
  <c r="H979" i="14" a="1"/>
  <c r="M1655" i="14" a="1"/>
  <c r="N1063" i="14" a="1"/>
  <c r="L979" i="14" a="1"/>
  <c r="C437" i="14" a="1"/>
  <c r="I1655" i="14" a="1"/>
  <c r="C925" i="14" a="1"/>
  <c r="K423" i="14" a="1"/>
  <c r="J912" i="14" a="1"/>
  <c r="H1826" i="14" a="1"/>
  <c r="O1325" i="14" a="1"/>
  <c r="F85" i="14" a="1"/>
  <c r="G1786" i="14" a="1"/>
  <c r="B279" i="14" a="1"/>
  <c r="F279" i="14" a="1"/>
  <c r="C1700" i="14" a="1"/>
  <c r="G1092" i="14" a="1"/>
  <c r="C73" i="14" a="1"/>
  <c r="N1246" i="14" a="1"/>
  <c r="K667" i="14" a="1"/>
  <c r="G1764" i="14" a="1"/>
  <c r="F309" i="14" a="1"/>
  <c r="B1332" i="14" a="1"/>
  <c r="C105" i="14" a="1"/>
  <c r="B719" i="14" a="1"/>
  <c r="F1695" i="14" a="1"/>
  <c r="A627" i="14" a="1"/>
  <c r="B1212" i="14" a="1"/>
  <c r="A298" i="14" a="1"/>
  <c r="F1105" i="14" a="1"/>
  <c r="A1584" i="14" a="1"/>
  <c r="K1258" i="14" a="1"/>
  <c r="H518" i="14" a="1"/>
  <c r="N265" i="14" a="1"/>
  <c r="C1057" i="14" a="1"/>
  <c r="G1043" i="14" a="1"/>
  <c r="M1887" i="14" a="1"/>
  <c r="B372" i="14" a="1"/>
  <c r="J1080" i="14" a="1"/>
  <c r="F165" i="14" a="1"/>
  <c r="F155" i="14" a="1"/>
  <c r="E1296" i="14" a="1"/>
  <c r="N659" i="14" a="1"/>
  <c r="N420" i="14" a="1"/>
  <c r="D970" i="14" a="1"/>
  <c r="M417" i="14" a="1"/>
  <c r="N491" i="14" a="1"/>
  <c r="B1444" i="14" a="1"/>
  <c r="N189" i="14" a="1"/>
  <c r="D747" i="14" a="1"/>
  <c r="M1492" i="14" a="1"/>
  <c r="O53" i="14" a="1"/>
  <c r="B922" i="14" a="1"/>
  <c r="L903" i="14" a="1"/>
  <c r="J539" i="14" a="1"/>
  <c r="G1472" i="14" a="1"/>
  <c r="I718" i="14" a="1"/>
  <c r="A1538" i="14" a="1"/>
  <c r="F1943" i="14" a="1"/>
  <c r="O226" i="14" a="1"/>
  <c r="B1358" i="14" a="1"/>
  <c r="A1132" i="14" a="1"/>
  <c r="G7" i="14" a="1"/>
  <c r="K1495" i="14" a="1"/>
  <c r="E1837" i="14" a="1"/>
  <c r="L1476" i="14" a="1"/>
  <c r="G240" i="14" a="1"/>
  <c r="A1109" i="14" a="1"/>
  <c r="N682" i="14" a="1"/>
  <c r="G705" i="14" a="1"/>
  <c r="J616" i="14" a="1"/>
  <c r="G604" i="14" a="1"/>
  <c r="N1597" i="14" a="1"/>
  <c r="H1426" i="14" a="1"/>
  <c r="B1372" i="14" a="1"/>
  <c r="J717" i="14" a="1"/>
  <c r="K738" i="14" a="1"/>
  <c r="C1702" i="14" a="1"/>
  <c r="K898" i="14" a="1"/>
  <c r="D701" i="14" a="1"/>
  <c r="C823" i="14" a="1"/>
  <c r="F1175" i="14" a="1"/>
  <c r="N1692" i="14" a="1"/>
  <c r="M898" i="14" a="1"/>
  <c r="C1946" i="14" a="1"/>
  <c r="K1882" i="14" a="1"/>
  <c r="E682" i="14" a="1"/>
  <c r="M906" i="14" a="1"/>
  <c r="K465" i="14" a="1"/>
  <c r="G585" i="14" a="1"/>
  <c r="K709" i="14" a="1"/>
  <c r="C108" i="14" a="1"/>
  <c r="I830" i="14" a="1"/>
  <c r="F1026" i="14" a="1"/>
  <c r="J1769" i="14" a="1"/>
  <c r="B1924" i="14" a="1"/>
  <c r="L296" i="14" a="1"/>
  <c r="K1403" i="14" a="1"/>
  <c r="E1286" i="14" a="1"/>
  <c r="O946" i="14" a="1"/>
  <c r="N1349" i="14" a="1"/>
  <c r="M632" i="14" a="1"/>
  <c r="B345" i="14" a="1"/>
  <c r="A1993" i="14" a="1"/>
  <c r="J889" i="14" a="1"/>
  <c r="H533" i="14" a="1"/>
  <c r="H1700" i="14" a="1"/>
  <c r="A729" i="14" a="1"/>
  <c r="L102" i="14" a="1"/>
  <c r="J1957" i="14" a="1"/>
  <c r="O329" i="14" a="1"/>
  <c r="L921" i="14" a="1"/>
  <c r="H1269" i="14" a="1"/>
  <c r="L342" i="14" a="1"/>
  <c r="A243" i="14" a="1"/>
  <c r="A1464" i="14" a="1"/>
  <c r="L468" i="14" a="1"/>
  <c r="B906" i="14" a="1"/>
  <c r="F1808" i="14" a="1"/>
  <c r="G158" i="14" a="1"/>
  <c r="I388" i="14" a="1"/>
  <c r="I310" i="14" a="1"/>
  <c r="L817" i="14" a="1"/>
  <c r="H1784" i="14" a="1"/>
  <c r="N1040" i="14" a="1"/>
  <c r="O1893" i="14" a="1"/>
  <c r="M1249" i="14" a="1"/>
  <c r="I594" i="14" a="1"/>
  <c r="K874" i="14" a="1"/>
  <c r="E38" i="14" a="1"/>
  <c r="D1277" i="14" a="1"/>
  <c r="C1841" i="14" a="1"/>
  <c r="H953" i="14" a="1"/>
  <c r="J1619" i="14" a="1"/>
  <c r="L1893" i="14" a="1"/>
  <c r="D258" i="14" a="1"/>
  <c r="E1611" i="14" a="1"/>
  <c r="B269" i="14" a="1"/>
  <c r="D1650" i="14" a="1"/>
  <c r="I1819" i="14" a="1"/>
  <c r="F176" i="14" a="1"/>
  <c r="I71" i="14" a="1"/>
  <c r="J1645" i="14" a="1"/>
  <c r="C1152" i="14" a="1"/>
  <c r="F37" i="14" a="1"/>
  <c r="F1187" i="14" a="1"/>
  <c r="F1339" i="14" a="1"/>
  <c r="M1098" i="14" a="1"/>
  <c r="I633" i="14" a="1"/>
  <c r="D309" i="14" a="1"/>
  <c r="F642" i="14" a="1"/>
  <c r="C1335" i="14" a="1"/>
  <c r="J1035" i="14" a="1"/>
  <c r="E1124" i="14" a="1"/>
  <c r="F1742" i="14" a="1"/>
  <c r="N693" i="14" a="1"/>
  <c r="G1983" i="14" a="1"/>
  <c r="H825" i="14" a="1"/>
  <c r="I1671" i="14" a="1"/>
  <c r="A1402" i="14" a="1"/>
  <c r="M1047" i="14" a="1"/>
  <c r="N1907" i="14" a="1"/>
  <c r="I1941" i="14" a="1"/>
  <c r="L1352" i="14" a="1"/>
  <c r="L1439" i="14" a="1"/>
  <c r="M1475" i="14" a="1"/>
  <c r="A300" i="14" a="1"/>
  <c r="L215" i="14" a="1"/>
  <c r="G1160" i="14" a="1"/>
  <c r="H1508" i="14" a="1"/>
  <c r="H1365" i="14" a="1"/>
  <c r="N170" i="14" a="1"/>
  <c r="L1057" i="14" a="1"/>
  <c r="J1445" i="14" a="1"/>
  <c r="M635" i="14" a="1"/>
  <c r="D1265" i="14" a="1"/>
  <c r="G1593" i="14" a="1"/>
  <c r="I1303" i="14" a="1"/>
  <c r="N471" i="14" a="1"/>
  <c r="K1722" i="14" a="1"/>
  <c r="L631" i="14" a="1"/>
  <c r="B3" i="14" a="1"/>
  <c r="I1140" i="14" a="1"/>
  <c r="O695" i="14" a="1"/>
  <c r="B897" i="14" a="1"/>
  <c r="B1008" i="14" a="1"/>
  <c r="E1594" i="14" a="1"/>
  <c r="J418" i="14" a="1"/>
  <c r="L1536" i="14" a="1"/>
  <c r="K94" i="14" a="1"/>
  <c r="H1012" i="14" a="1"/>
  <c r="A1896" i="14" a="1"/>
  <c r="H514" i="14" a="1"/>
  <c r="L1295" i="14" a="1"/>
  <c r="I877" i="14" a="1"/>
  <c r="I1198" i="14" a="1"/>
  <c r="F918" i="14" a="1"/>
  <c r="E679" i="14" a="1"/>
  <c r="O687" i="14" a="1"/>
  <c r="B656" i="14" a="1"/>
  <c r="C345" i="14" a="1"/>
  <c r="J619" i="14" a="1"/>
  <c r="J577" i="14" a="1"/>
  <c r="E371" i="14" a="1"/>
  <c r="K780" i="14" a="1"/>
  <c r="A794" i="14" a="1"/>
  <c r="D1042" i="14" a="1"/>
  <c r="I286" i="14" a="1"/>
  <c r="D540" i="14" a="1"/>
  <c r="N61" i="14" a="1"/>
  <c r="N18" i="14" a="1"/>
  <c r="AE2" i="13" a="1"/>
  <c r="N332" i="14" a="1"/>
  <c r="F295" i="14" a="1"/>
  <c r="L1307" i="14" a="1"/>
  <c r="F962" i="14" a="1"/>
  <c r="E439" i="14" a="1"/>
  <c r="A564" i="14" a="1"/>
  <c r="F950" i="14" a="1"/>
  <c r="C1512" i="14" a="1"/>
  <c r="M1015" i="14" a="1"/>
  <c r="H1498" i="14" a="1"/>
  <c r="B1819" i="14" a="1"/>
  <c r="M534" i="14" a="1"/>
  <c r="F885" i="14" a="1"/>
  <c r="K297" i="14" a="1"/>
  <c r="J341" i="14" a="1"/>
  <c r="O150" i="14" a="1"/>
  <c r="G1760" i="14" a="1"/>
  <c r="C874" i="14" a="1"/>
  <c r="B693" i="14" a="1"/>
  <c r="N1801" i="14" a="1"/>
  <c r="I179" i="14" a="1"/>
  <c r="K370" i="14" a="1"/>
  <c r="O451" i="14" a="1"/>
  <c r="A1534" i="14" a="1"/>
  <c r="I884" i="14" a="1"/>
  <c r="J1654" i="14" a="1"/>
  <c r="L1063" i="14" a="1"/>
  <c r="K567" i="14" a="1"/>
  <c r="N456" i="14" a="1"/>
  <c r="K432" i="14" a="1"/>
  <c r="C512" i="14" a="1"/>
  <c r="J1470" i="14" a="1"/>
  <c r="K1079" i="14" a="1"/>
  <c r="B1699" i="14" a="1"/>
  <c r="K1113" i="14" a="1"/>
  <c r="O585" i="14" a="1"/>
  <c r="O195" i="14" a="1"/>
  <c r="A1042" i="14" a="1"/>
  <c r="G1955" i="14" a="1"/>
  <c r="L970" i="14" a="1"/>
  <c r="A1500" i="14" a="1"/>
  <c r="G1401" i="14" a="1"/>
  <c r="G983" i="14" a="1"/>
  <c r="J1743" i="14" a="1"/>
  <c r="B1605" i="14" a="1"/>
  <c r="K1862" i="14" a="1"/>
  <c r="D1408" i="14" a="1"/>
  <c r="A1342" i="14" a="1"/>
  <c r="H1047" i="14" a="1"/>
  <c r="D1081" i="14" a="1"/>
  <c r="N410" i="14" a="1"/>
  <c r="I37" i="14" a="1"/>
  <c r="E1818" i="14" a="1"/>
  <c r="F1180" i="14" a="1"/>
  <c r="M586" i="14" a="1"/>
  <c r="O1807" i="14" a="1"/>
  <c r="G874" i="14" a="1"/>
  <c r="N486" i="14" a="1"/>
  <c r="G297" i="14" a="1"/>
  <c r="I1481" i="14" a="1"/>
  <c r="O1826" i="14" a="1"/>
  <c r="F1730" i="14" a="1"/>
  <c r="A1116" i="14" a="1"/>
  <c r="J832" i="14" a="1"/>
  <c r="L853" i="14" a="1"/>
  <c r="L1164" i="14" a="1"/>
  <c r="G1709" i="14" a="1"/>
  <c r="B318" i="14" a="1"/>
  <c r="O1144" i="14" a="1"/>
  <c r="E1575" i="14" a="1"/>
  <c r="E1904" i="14" a="1"/>
  <c r="I284" i="14" a="1"/>
  <c r="M209" i="14" a="1"/>
  <c r="C225" i="14" a="1"/>
  <c r="K298" i="14" a="1"/>
  <c r="J378" i="14" a="1"/>
  <c r="F1228" i="14" a="1"/>
  <c r="H1017" i="14" a="1"/>
  <c r="D846" i="14" a="1"/>
  <c r="J1281" i="14" a="1"/>
  <c r="B1066" i="14" a="1"/>
  <c r="K1927" i="14" a="1"/>
  <c r="N696" i="14" a="1"/>
  <c r="O999" i="14" a="1"/>
  <c r="A1059" i="14" a="1"/>
  <c r="C935" i="14" a="1"/>
  <c r="J1232" i="14" a="1"/>
  <c r="E1623" i="14" a="1"/>
  <c r="D1369" i="14" a="1"/>
  <c r="O767" i="14" a="1"/>
  <c r="M1073" i="14" a="1"/>
  <c r="L74" i="14" a="1"/>
  <c r="N809" i="14" a="1"/>
  <c r="O892" i="14" a="1"/>
  <c r="E870" i="14" a="1"/>
  <c r="G753" i="14" a="1"/>
  <c r="C1635" i="14" a="1"/>
  <c r="K1450" i="14" a="1"/>
  <c r="E961" i="14" a="1"/>
  <c r="O1532" i="14" a="1"/>
  <c r="K1562" i="14" a="1"/>
  <c r="I1379" i="14" a="1"/>
  <c r="A1545" i="14" a="1"/>
  <c r="E1084" i="14" a="1"/>
  <c r="M125" i="14" a="1"/>
  <c r="H703" i="14" a="1"/>
  <c r="A1339" i="14" a="1"/>
  <c r="G1113" i="14" a="1"/>
  <c r="J1821" i="14" a="1"/>
  <c r="A202" i="14" a="1"/>
  <c r="O1480" i="14" a="1"/>
  <c r="E1519" i="14" a="1"/>
  <c r="N289" i="14" a="1"/>
  <c r="J1401" i="14" a="1"/>
  <c r="B1501" i="14" a="1"/>
  <c r="I212" i="14" a="1"/>
  <c r="J1238" i="14" a="1"/>
  <c r="I772" i="14" a="1"/>
  <c r="C1344" i="14" a="1"/>
  <c r="N530" i="14" a="1"/>
  <c r="F1136" i="14" a="1"/>
  <c r="G375" i="14" a="1"/>
  <c r="L1963" i="14" a="1"/>
  <c r="L360" i="14" a="1"/>
  <c r="G1241" i="14" a="1"/>
  <c r="N404" i="14" a="1"/>
  <c r="G1308" i="14" a="1"/>
  <c r="F1519" i="14" a="1"/>
  <c r="J1046" i="14" a="1"/>
  <c r="J163" i="14" a="1"/>
  <c r="L1824" i="14" a="1"/>
  <c r="O1862" i="14" a="1"/>
  <c r="K1850" i="14" a="1"/>
  <c r="D166" i="14" a="1"/>
  <c r="J278" i="14" a="1"/>
  <c r="D1066" i="14" a="1"/>
  <c r="L505" i="14" a="1"/>
  <c r="G472" i="14" a="1"/>
  <c r="H1552" i="14" a="1"/>
  <c r="E26" i="14" a="1"/>
  <c r="N112" i="14" a="1"/>
  <c r="F716" i="14" a="1"/>
  <c r="H1878" i="14" a="1"/>
  <c r="C1071" i="14" a="1"/>
  <c r="M1882" i="14" a="1"/>
  <c r="M1504" i="14" a="1"/>
  <c r="I1566" i="14" a="1"/>
  <c r="G1902" i="14" a="1"/>
  <c r="J1950" i="14" a="1"/>
  <c r="F16" i="14" a="1"/>
  <c r="L1811" i="14" a="1"/>
  <c r="K104" i="14" a="1"/>
  <c r="J74" i="14" a="1"/>
  <c r="K369" i="14" a="1"/>
  <c r="K1297" i="14" a="1"/>
  <c r="B1238" i="14" a="1"/>
  <c r="H574" i="14" a="1"/>
  <c r="I673" i="14" a="1"/>
  <c r="B101" i="14" a="1"/>
  <c r="L1098" i="14" a="1"/>
  <c r="H1192" i="14" a="1"/>
  <c r="A1746" i="14" a="1"/>
  <c r="H1551" i="14" a="1"/>
  <c r="M1827" i="14" a="1"/>
  <c r="E952" i="14" a="1"/>
  <c r="K1447" i="14" a="1"/>
  <c r="E1597" i="14" a="1"/>
  <c r="C630" i="14" a="1"/>
  <c r="N1423" i="14" a="1"/>
  <c r="E274" i="14" a="1"/>
  <c r="H1986" i="14" a="1"/>
  <c r="M1567" i="14" a="1"/>
  <c r="N1413" i="14" a="1"/>
  <c r="F307" i="14" a="1"/>
  <c r="B1922" i="14" a="1"/>
  <c r="A1124" i="14" a="1"/>
  <c r="B1767" i="14" a="1"/>
  <c r="D1743" i="14" a="1"/>
  <c r="N942" i="14" a="1"/>
  <c r="C1756" i="14" a="1"/>
  <c r="E305" i="14" a="1"/>
  <c r="C1233" i="14" a="1"/>
  <c r="L891" i="14" a="1"/>
  <c r="G800" i="14" a="1"/>
  <c r="N1789" i="14" a="1"/>
  <c r="C651" i="14" a="1"/>
  <c r="I1963" i="14" a="1"/>
  <c r="A2000" i="14" a="1"/>
  <c r="E1507" i="14" a="1"/>
  <c r="M1531" i="14" a="1"/>
  <c r="N380" i="14" a="1"/>
  <c r="N902" i="14" a="1"/>
  <c r="A446" i="14" a="1"/>
  <c r="O1886" i="14" a="1"/>
  <c r="M1000" i="14" a="1"/>
  <c r="D675" i="14" a="1"/>
  <c r="A1199" i="14" a="1"/>
  <c r="I1475" i="14" a="1"/>
  <c r="O1502" i="14" a="1"/>
  <c r="C859" i="14" a="1"/>
  <c r="M1687" i="14" a="1"/>
  <c r="G634" i="14" a="1"/>
  <c r="A1103" i="14" a="1"/>
  <c r="I1295" i="14" a="1"/>
  <c r="K996" i="14" a="1"/>
  <c r="E1108" i="14" a="1"/>
  <c r="H1264" i="14" a="1"/>
  <c r="B1884" i="14" a="1"/>
  <c r="H4" i="14" a="1"/>
  <c r="F1872" i="14" a="1"/>
  <c r="J998" i="14" a="1"/>
  <c r="A18" i="14" a="1"/>
  <c r="N850" i="14" a="1"/>
  <c r="A607" i="14" a="1"/>
  <c r="G736" i="14" a="1"/>
  <c r="O1554" i="14" a="1"/>
  <c r="N866" i="14" a="1"/>
  <c r="C1800" i="14" a="1"/>
  <c r="J138" i="14" a="1"/>
  <c r="O1497" i="14" a="1"/>
  <c r="L996" i="14" a="1"/>
  <c r="H340" i="14" a="1"/>
  <c r="F1705" i="14" a="1"/>
  <c r="N388" i="14" a="1"/>
  <c r="G1861" i="14" a="1"/>
  <c r="L869" i="14" a="1"/>
  <c r="C1813" i="14" a="1"/>
  <c r="G1721" i="14" a="1"/>
  <c r="G1773" i="14" a="1"/>
  <c r="N840" i="14" a="1"/>
  <c r="M386" i="14" a="1"/>
  <c r="I109" i="14" a="1"/>
  <c r="F38" i="14" a="1"/>
  <c r="A1152" i="14" a="1"/>
  <c r="B1942" i="14" a="1"/>
  <c r="B791" i="14" a="1"/>
  <c r="G111" i="14" a="1"/>
  <c r="G1568" i="14" a="1"/>
  <c r="A20" i="14" a="1"/>
  <c r="C788" i="14" a="1"/>
  <c r="I1210" i="14" a="1"/>
  <c r="F774" i="14" a="1"/>
  <c r="A98" i="14" a="1"/>
  <c r="K720" i="14" a="1"/>
  <c r="G552" i="14" a="1"/>
  <c r="M1929" i="14" a="1"/>
  <c r="G183" i="14" a="1"/>
  <c r="H1672" i="14" a="1"/>
  <c r="F1147" i="14" a="1"/>
  <c r="C273" i="14" a="1"/>
  <c r="C1522" i="14" a="1"/>
  <c r="F1583" i="14" a="1"/>
  <c r="J366" i="14" a="1"/>
  <c r="F415" i="14" a="1"/>
  <c r="J13" i="14" a="1"/>
  <c r="F929" i="14" a="1"/>
  <c r="D1898" i="14" a="1"/>
  <c r="O1308" i="14" a="1"/>
  <c r="O553" i="14" a="1"/>
  <c r="E1546" i="14" a="1"/>
  <c r="I12" i="14" a="1"/>
  <c r="K1424" i="14" a="1"/>
  <c r="C15" i="14" a="1"/>
  <c r="H646" i="14" a="1"/>
  <c r="D1170" i="14" a="1"/>
  <c r="J80" i="14" a="1"/>
  <c r="B100" i="14" a="1"/>
  <c r="M1275" i="14" a="1"/>
  <c r="H448" i="14" a="1"/>
  <c r="L290" i="14" a="1"/>
  <c r="G938" i="14" a="1"/>
  <c r="E404" i="14" a="1"/>
  <c r="I758" i="14" a="1"/>
  <c r="H181" i="14" a="1"/>
  <c r="F4" i="14" a="1"/>
  <c r="B1643" i="14" a="1"/>
  <c r="O911" i="14" a="1"/>
  <c r="J1925" i="14" a="1"/>
  <c r="A918" i="14" a="1"/>
  <c r="G1704" i="14" a="1"/>
  <c r="G1615" i="14" a="1"/>
  <c r="J447" i="14" a="1"/>
  <c r="A1126" i="14" a="1"/>
  <c r="L462" i="14" a="1"/>
  <c r="J1436" i="14" a="1"/>
  <c r="G1330" i="14" a="1"/>
  <c r="C817" i="14" a="1"/>
  <c r="L939" i="14" a="1"/>
  <c r="M1624" i="14" a="1"/>
  <c r="K296" i="14" a="1"/>
  <c r="A553" i="14" a="1"/>
  <c r="A1161" i="14" a="1"/>
  <c r="K768" i="14" a="1"/>
  <c r="H90" i="14" a="1"/>
  <c r="F1784" i="14" a="1"/>
  <c r="B346" i="14" a="1"/>
  <c r="E6" i="14" a="1"/>
  <c r="K1281" i="14" a="1"/>
  <c r="H289" i="14" a="1"/>
  <c r="F1076" i="14" a="1"/>
  <c r="M732" i="14" a="1"/>
  <c r="O1968" i="14" a="1"/>
  <c r="C815" i="14" a="1"/>
  <c r="M355" i="14" a="1"/>
  <c r="N1301" i="14" a="1"/>
  <c r="A1493" i="14" a="1"/>
  <c r="I887" i="14" a="1"/>
  <c r="M505" i="14" a="1"/>
  <c r="F1691" i="14" a="1"/>
  <c r="C125" i="14" a="1"/>
  <c r="H1541" i="14" a="1"/>
  <c r="K1062" i="14" a="1"/>
  <c r="D619" i="14" a="1"/>
  <c r="B343" i="14" a="1"/>
  <c r="E565" i="14" a="1"/>
  <c r="J1335" i="14" a="1"/>
  <c r="H1147" i="14" a="1"/>
  <c r="G1481" i="14" a="1"/>
  <c r="K1603" i="14" a="1"/>
  <c r="B329" i="14" a="1"/>
  <c r="L474" i="14" a="1"/>
  <c r="O1239" i="14" a="1"/>
  <c r="J1132" i="14" a="1"/>
  <c r="I1762" i="14" a="1"/>
  <c r="D1251" i="14" a="1"/>
  <c r="F50" i="14" a="1"/>
  <c r="J660" i="14" a="1"/>
  <c r="J774" i="14" a="1"/>
  <c r="O140" i="14" a="1"/>
  <c r="J1257" i="14" a="1"/>
  <c r="G229" i="14" a="1"/>
  <c r="E147" i="14" a="1"/>
  <c r="J1739" i="14" a="1"/>
  <c r="K1782" i="14" a="1"/>
  <c r="B1152" i="14" a="1"/>
  <c r="B1798" i="14" a="1"/>
  <c r="L908" i="14" a="1"/>
  <c r="I1039" i="14" a="1"/>
  <c r="N232" i="14" a="1"/>
  <c r="G202" i="14" a="1"/>
  <c r="I1149" i="14" a="1"/>
  <c r="B1722" i="14" a="1"/>
  <c r="N327" i="14" a="1"/>
  <c r="K1485" i="14" a="1"/>
  <c r="B1619" i="14" a="1"/>
  <c r="H782" i="14" a="1"/>
  <c r="J1602" i="14" a="1"/>
  <c r="A374" i="14" a="1"/>
  <c r="C1475" i="14" a="1"/>
  <c r="G1891" i="14" a="1"/>
  <c r="F197" i="14" a="1"/>
  <c r="D124" i="14" a="1"/>
  <c r="K769" i="14" a="1"/>
  <c r="I735" i="14" a="1"/>
  <c r="L1812" i="14" a="1"/>
  <c r="J971" i="14" a="1"/>
  <c r="N1883" i="14" a="1"/>
  <c r="E1199" i="14" a="1"/>
  <c r="D1028" i="14" a="1"/>
  <c r="C42" i="14" a="1"/>
  <c r="H705" i="14" a="1"/>
  <c r="N1453" i="14" a="1"/>
  <c r="D1193" i="14" a="1"/>
  <c r="A646" i="14" a="1"/>
  <c r="N821" i="14" a="1"/>
  <c r="E109" i="14" a="1"/>
  <c r="J452" i="14" a="1"/>
  <c r="G1244" i="14" a="1"/>
  <c r="L60" i="14" a="1"/>
  <c r="C361" i="14" a="1"/>
  <c r="H515" i="14" a="1"/>
  <c r="M1338" i="14" a="1"/>
  <c r="A506" i="14" a="1"/>
  <c r="N184" i="14" a="1"/>
  <c r="D788" i="14" a="1"/>
  <c r="N1374" i="14" a="1"/>
  <c r="N300" i="14" a="1"/>
  <c r="I499" i="14" a="1"/>
  <c r="K971" i="14" a="1"/>
  <c r="O1852" i="14" a="1"/>
  <c r="N1800" i="14" a="1"/>
  <c r="I1017" i="14" a="1"/>
  <c r="J864" i="14" a="1"/>
  <c r="I448" i="14" a="1"/>
  <c r="J1749" i="14" a="1"/>
  <c r="K694" i="14" a="1"/>
  <c r="A1006" i="14" a="1"/>
  <c r="E236" i="14" a="1"/>
  <c r="G221" i="14" a="1"/>
  <c r="E1854" i="14" a="1"/>
  <c r="A1156" i="14" a="1"/>
  <c r="N1567" i="14" a="1"/>
  <c r="H1687" i="14" a="1"/>
  <c r="M1453" i="14" a="1"/>
  <c r="O45" i="14" a="1"/>
  <c r="H7" i="14" a="1"/>
  <c r="I309" i="14" a="1"/>
  <c r="N1369" i="14" a="1"/>
  <c r="G563" i="14" a="1"/>
  <c r="K1181" i="14" a="1"/>
  <c r="F1494" i="14" a="1"/>
  <c r="M1191" i="14" a="1"/>
  <c r="B409" i="14" a="1"/>
  <c r="O1222" i="14" a="1"/>
  <c r="A1012" i="14" a="1"/>
  <c r="A1052" i="14" a="1"/>
  <c r="B668" i="14" a="1"/>
  <c r="C284" i="14" a="1"/>
  <c r="N1123" i="14" a="1"/>
  <c r="F1342" i="14" a="1"/>
  <c r="L1531" i="14" a="1"/>
  <c r="F1376" i="14" a="1"/>
  <c r="H832" i="14" a="1"/>
  <c r="D1551" i="14" a="1"/>
  <c r="H610" i="14" a="1"/>
  <c r="G1090" i="14" a="1"/>
  <c r="G877" i="14" a="1"/>
  <c r="N1159" i="14" a="1"/>
  <c r="C1839" i="14" a="1"/>
  <c r="M1031" i="14" a="1"/>
  <c r="G1049" i="14" a="1"/>
  <c r="F1309" i="14" a="1"/>
  <c r="D1312" i="14" a="1"/>
  <c r="C1063" i="14" a="1"/>
  <c r="J685" i="14" a="1"/>
  <c r="B1614" i="14" a="1"/>
  <c r="F924" i="14" a="1"/>
  <c r="E1216" i="14" a="1"/>
  <c r="K1731" i="14" a="1"/>
  <c r="L729" i="14" a="1"/>
  <c r="B716" i="14" a="1"/>
  <c r="I755" i="14" a="1"/>
  <c r="N1606" i="14" a="1"/>
  <c r="H1733" i="14" a="1"/>
  <c r="N1041" i="14" a="1"/>
  <c r="C432" i="14" a="1"/>
  <c r="G426" i="14" a="1"/>
  <c r="D408" i="14" a="1"/>
  <c r="G1158" i="14" a="1"/>
  <c r="L1995" i="14" a="1"/>
  <c r="N352" i="14" a="1"/>
  <c r="N765" i="14" a="1"/>
  <c r="I33" i="14" a="1"/>
  <c r="K1964" i="14" a="1"/>
  <c r="B1215" i="14" a="1"/>
  <c r="J404" i="14" a="1"/>
  <c r="O1895" i="14" a="1"/>
  <c r="B531" i="14" a="1"/>
  <c r="J134" i="14" a="1"/>
  <c r="A1786" i="14" a="1"/>
  <c r="N1667" i="14" a="1"/>
  <c r="D484" i="14" a="1"/>
  <c r="N716" i="14" a="1"/>
  <c r="A1173" i="14" a="1"/>
  <c r="J1369" i="14" a="1"/>
  <c r="G731" i="14" a="1"/>
  <c r="M239" i="14" a="1"/>
  <c r="L1162" i="14" a="1"/>
  <c r="L1059" i="14" a="1"/>
  <c r="O1861" i="14" a="1"/>
  <c r="J1427" i="14" a="1"/>
  <c r="C578" i="14" a="1"/>
  <c r="I1195" i="14" a="1"/>
  <c r="B496" i="14" a="1"/>
  <c r="H254" i="14" a="1"/>
  <c r="L419" i="14" a="1"/>
  <c r="A1470" i="14" a="1"/>
  <c r="D378" i="14" a="1"/>
  <c r="O650" i="14" a="1"/>
  <c r="A653" i="14" a="1"/>
  <c r="A1571" i="14" a="1"/>
  <c r="C311" i="14" a="1"/>
  <c r="J1626" i="14" a="1"/>
  <c r="E228" i="14" a="1"/>
  <c r="I686" i="14" a="1"/>
  <c r="G130" i="14" a="1"/>
  <c r="K1830" i="14" a="1"/>
  <c r="J881" i="14" a="1"/>
  <c r="I1550" i="14" a="1"/>
  <c r="J1109" i="14" a="1"/>
  <c r="K1519" i="14" a="1"/>
  <c r="K315" i="14" a="1"/>
  <c r="E1957" i="14" a="1"/>
  <c r="F33" i="14" a="1"/>
  <c r="F705" i="14" a="1"/>
  <c r="H226" i="14" a="1"/>
  <c r="L1148" i="14" a="1"/>
  <c r="B331" i="14" a="1"/>
  <c r="H83" i="14" a="1"/>
  <c r="D362" i="14" a="1"/>
  <c r="B473" i="14" a="1"/>
  <c r="A1617" i="14" a="1"/>
  <c r="M1161" i="14" a="1"/>
  <c r="J1632" i="14" a="1"/>
  <c r="L482" i="14" a="1"/>
  <c r="F1062" i="14" a="1"/>
  <c r="J1201" i="14" a="1"/>
  <c r="G326" i="14" a="1"/>
  <c r="I566" i="14" a="1"/>
  <c r="O1924" i="14" a="1"/>
  <c r="H1578" i="14" a="1"/>
  <c r="B72" i="14" a="1"/>
  <c r="D1091" i="14" a="1"/>
  <c r="J285" i="14" a="1"/>
  <c r="A1616" i="14" a="1"/>
  <c r="N886" i="14" a="1"/>
  <c r="K1960" i="14" a="1"/>
  <c r="A803" i="14" a="1"/>
  <c r="D70" i="14" a="1"/>
  <c r="L1450" i="14" a="1"/>
  <c r="N1641" i="14" a="1"/>
  <c r="I1064" i="14" a="1"/>
  <c r="J263" i="14" a="1"/>
  <c r="D1169" i="14" a="1"/>
  <c r="E511" i="14" a="1"/>
  <c r="I1191" i="14" a="1"/>
  <c r="F1130" i="14" a="1"/>
  <c r="D1370" i="14" a="1"/>
  <c r="C1320" i="14" a="1"/>
  <c r="B1552" i="14" a="1"/>
  <c r="O688" i="14" a="1"/>
  <c r="F566" i="14" a="1"/>
  <c r="G1778" i="14" a="1"/>
  <c r="A410" i="14" a="1"/>
  <c r="F1358" i="14" a="1"/>
  <c r="K889" i="14" a="1"/>
  <c r="F914" i="14" a="1"/>
  <c r="B522" i="14" a="1"/>
  <c r="K1165" i="14" a="1"/>
  <c r="O384" i="14" a="1"/>
  <c r="A72" i="14" a="1"/>
  <c r="O571" i="14" a="1"/>
  <c r="E1852" i="14" a="1"/>
  <c r="O254" i="14" a="1"/>
  <c r="F816" i="14" a="1"/>
  <c r="A185" i="14" a="1"/>
  <c r="O1678" i="14" a="1"/>
  <c r="H1750" i="14" a="1"/>
  <c r="D1039" i="14" a="1"/>
  <c r="D365" i="14" a="1"/>
  <c r="N55" i="14" a="1"/>
  <c r="O1824" i="14" a="1"/>
  <c r="B890" i="14" a="1"/>
  <c r="K744" i="14" a="1"/>
  <c r="K1276" i="14" a="1"/>
  <c r="I1886" i="14" a="1"/>
  <c r="F1972" i="14" a="1"/>
  <c r="C1598" i="14" a="1"/>
  <c r="N504" i="14" a="1"/>
  <c r="H877" i="14" a="1"/>
  <c r="A497" i="14" a="1"/>
  <c r="J345" i="14" a="1"/>
  <c r="H1600" i="14" a="1"/>
  <c r="J343" i="14" a="1"/>
  <c r="C1395" i="14" a="1"/>
  <c r="K1321" i="14" a="1"/>
  <c r="O47" i="14" a="1"/>
  <c r="E583" i="14" a="1"/>
  <c r="J1461" i="14" a="1"/>
  <c r="J1328" i="14" a="1"/>
  <c r="K1061" i="14" a="1"/>
  <c r="M1556" i="14" a="1"/>
  <c r="N25" i="14" a="1"/>
  <c r="M827" i="14" a="1"/>
  <c r="B731" i="14" a="1"/>
  <c r="B394" i="14" a="1"/>
  <c r="I649" i="14" a="1"/>
  <c r="K371" i="14" a="1"/>
  <c r="F708" i="14" a="1"/>
  <c r="C1627" i="14" a="1"/>
  <c r="K127" i="14" a="1"/>
  <c r="A305" i="14" a="1"/>
  <c r="G1317" i="14" a="1"/>
  <c r="J50" i="14" a="1"/>
  <c r="O1515" i="14" a="1"/>
  <c r="M976" i="14" a="1"/>
  <c r="M1168" i="14" a="1"/>
  <c r="E566" i="14" a="1"/>
  <c r="N1617" i="14" a="1"/>
  <c r="F1485" i="14" a="1"/>
  <c r="M290" i="14" a="1"/>
  <c r="I1254" i="14" a="1"/>
  <c r="O261" i="14" a="1"/>
  <c r="B688" i="14" a="1"/>
  <c r="M961" i="14" a="1"/>
  <c r="A1390" i="14" a="1"/>
  <c r="D670" i="14" a="1"/>
  <c r="E1103" i="14" a="1"/>
  <c r="B1546" i="14" a="1"/>
  <c r="G1277" i="14" a="1"/>
  <c r="A844" i="14" a="1"/>
  <c r="B1083" i="14" a="1"/>
  <c r="A1349" i="14" a="1"/>
  <c r="N802" i="14" a="1"/>
  <c r="J1576" i="14" a="1"/>
  <c r="I35" i="14" a="1"/>
  <c r="E165" i="14" a="1"/>
  <c r="N1635" i="14" a="1"/>
  <c r="B1855" i="14" a="1"/>
  <c r="K1058" i="14" a="1"/>
  <c r="L1850" i="14" a="1"/>
  <c r="K22" i="14" a="1"/>
  <c r="N487" i="14" a="1"/>
  <c r="E1968" i="14" a="1"/>
  <c r="I1677" i="14" a="1"/>
  <c r="D646" i="14" a="1"/>
  <c r="N984" i="14" a="1"/>
  <c r="L1341" i="14" a="1"/>
  <c r="O1512" i="14" a="1"/>
  <c r="H725" i="14" a="1"/>
  <c r="C1002" i="14" a="1"/>
  <c r="G1588" i="14" a="1"/>
  <c r="L1124" i="14" a="1"/>
  <c r="B1436" i="14" a="1"/>
  <c r="A355" i="14" a="1"/>
  <c r="N1568" i="14" a="1"/>
  <c r="L1368" i="14" a="1"/>
  <c r="N706" i="14" a="1"/>
  <c r="I1391" i="14" a="1"/>
  <c r="I849" i="14" a="1"/>
  <c r="B521" i="14" a="1"/>
  <c r="M1730" i="14" a="1"/>
  <c r="K935" i="14" a="1"/>
  <c r="L1994" i="14" a="1"/>
  <c r="J22" i="14" a="1"/>
  <c r="A1930" i="14" a="1"/>
  <c r="L1926" i="14" a="1"/>
  <c r="J270" i="14" a="1"/>
  <c r="O837" i="14" a="1"/>
  <c r="E1637" i="14" a="1"/>
  <c r="H991" i="14" a="1"/>
  <c r="J820" i="14" a="1"/>
  <c r="M1987" i="14" a="1"/>
  <c r="J108" i="14" a="1"/>
  <c r="A520" i="14" a="1"/>
  <c r="B1961" i="14" a="1"/>
  <c r="F1299" i="14" a="1"/>
  <c r="D852" i="14" a="1"/>
  <c r="D917" i="14" a="1"/>
  <c r="K871" i="14" a="1"/>
  <c r="O1447" i="14" a="1"/>
  <c r="G1759" i="14" a="1"/>
  <c r="B1747" i="14" a="1"/>
  <c r="F807" i="14" a="1"/>
  <c r="C1521" i="14" a="1"/>
  <c r="B395" i="14" a="1"/>
  <c r="I1537" i="14" a="1"/>
  <c r="F538" i="14" a="1"/>
  <c r="H434" i="14" a="1"/>
  <c r="B662" i="14" a="1"/>
  <c r="B406" i="14" a="1"/>
  <c r="O1680" i="14" a="1"/>
  <c r="H1411" i="14" a="1"/>
  <c r="B1927" i="14" a="1"/>
  <c r="M414" i="14" a="1"/>
  <c r="D306" i="14" a="1"/>
  <c r="B1754" i="14" a="1"/>
  <c r="G620" i="14" a="1"/>
  <c r="A1031" i="14" a="1"/>
  <c r="E761" i="14" a="1"/>
  <c r="B447" i="14" a="1"/>
  <c r="B370" i="14" a="1"/>
  <c r="E774" i="14" a="1"/>
  <c r="L898" i="14" a="1"/>
  <c r="L387" i="14" a="1"/>
  <c r="I1239" i="14" a="1"/>
  <c r="A289" i="14" a="1"/>
  <c r="D1228" i="14" a="1"/>
  <c r="H1731" i="14" a="1"/>
  <c r="F1941" i="14" a="1"/>
  <c r="J653" i="14" a="1"/>
  <c r="H1690" i="14" a="1"/>
  <c r="H548" i="14" a="1"/>
  <c r="C638" i="14" a="1"/>
  <c r="L1939" i="14" a="1"/>
  <c r="K1271" i="14" a="1"/>
  <c r="A805" i="14" a="1"/>
  <c r="K1949" i="14" a="1"/>
  <c r="M70" i="14" a="1"/>
  <c r="H438" i="14" a="1"/>
  <c r="I256" i="14" a="1"/>
  <c r="O1376" i="14" a="1"/>
  <c r="C1017" i="14" a="1"/>
  <c r="C1219" i="14" a="1"/>
  <c r="I240" i="14" a="1"/>
  <c r="H1186" i="14" a="1"/>
  <c r="K120" i="14" a="1"/>
  <c r="N977" i="14" a="1"/>
  <c r="G886" i="14" a="1"/>
  <c r="D1443" i="14" a="1"/>
  <c r="J1467" i="14" a="1"/>
  <c r="D1666" i="14" a="1"/>
  <c r="C873" i="14" a="1"/>
  <c r="B1418" i="14" a="1"/>
  <c r="J1184" i="14" a="1"/>
  <c r="N724" i="14" a="1"/>
  <c r="F437" i="14" a="1"/>
  <c r="J670" i="14" a="1"/>
  <c r="H392" i="14" a="1"/>
  <c r="F51" i="14" a="1"/>
  <c r="E1423" i="14" a="1"/>
  <c r="C367" i="14" a="1"/>
  <c r="N1304" i="14" a="1"/>
  <c r="K1582" i="14" a="1"/>
  <c r="O1384" i="14" a="1"/>
  <c r="B265" i="14" a="1"/>
  <c r="H1763" i="14" a="1"/>
  <c r="L28" i="14" a="1"/>
  <c r="E1325" i="14" a="1"/>
  <c r="E1879" i="14" a="1"/>
  <c r="B1354" i="14" a="1"/>
  <c r="L1329" i="14" a="1"/>
  <c r="M568" i="14" a="1"/>
  <c r="B1993" i="14" a="1"/>
  <c r="M1952" i="14" a="1"/>
  <c r="G431" i="14" a="1"/>
  <c r="G287" i="14" a="1"/>
  <c r="J1705" i="14" a="1"/>
  <c r="K1240" i="14" a="1"/>
  <c r="F1603" i="14" a="1"/>
  <c r="J1143" i="14" a="1"/>
  <c r="M437" i="14" a="1"/>
  <c r="D1394" i="14" a="1"/>
  <c r="E1790" i="14" a="1"/>
  <c r="E1441" i="14" a="1"/>
  <c r="K1598" i="14" a="1"/>
  <c r="G1908" i="14" a="1"/>
  <c r="B1401" i="14" a="1"/>
  <c r="J778" i="14" a="1"/>
  <c r="D1760" i="14" a="1"/>
  <c r="G390" i="14" a="1"/>
  <c r="J1255" i="14" a="1"/>
  <c r="I1591" i="14" a="1"/>
  <c r="A1927" i="14" a="1"/>
  <c r="O868" i="14" a="1"/>
  <c r="K1238" i="14" a="1"/>
  <c r="C1304" i="14" a="1"/>
  <c r="A1803" i="14" a="1"/>
  <c r="K1290" i="14" a="1"/>
  <c r="H77" i="14" a="1"/>
  <c r="H1817" i="14" a="1"/>
  <c r="A876" i="14" a="1"/>
  <c r="F1549" i="14" a="1"/>
  <c r="N1640" i="14" a="1"/>
  <c r="A667" i="14" a="1"/>
  <c r="H1765" i="14" a="1"/>
  <c r="I122" i="14" a="1"/>
  <c r="A1640" i="14" a="1"/>
  <c r="F852" i="14" a="1"/>
  <c r="N206" i="14" a="1"/>
  <c r="O1482" i="14" a="1"/>
  <c r="E528" i="14" a="1"/>
  <c r="I1864" i="14" a="1"/>
  <c r="O42" i="14" a="1"/>
  <c r="K879" i="14" a="1"/>
  <c r="N1034" i="14" a="1"/>
  <c r="F660" i="14" a="1"/>
  <c r="L130" i="14" a="1"/>
  <c r="C696" i="14" a="1"/>
  <c r="L277" i="14" a="1"/>
  <c r="G1415" i="14" a="1"/>
  <c r="G1936" i="14" a="1"/>
  <c r="I915" i="14" a="1"/>
  <c r="E1892" i="14" a="1"/>
  <c r="I1111" i="14" a="1"/>
  <c r="K1749" i="14" a="1"/>
  <c r="D1010" i="14" a="1"/>
  <c r="B601" i="14" a="1"/>
  <c r="K103" i="14" a="1"/>
  <c r="N1195" i="14" a="1"/>
  <c r="M955" i="14" a="1"/>
  <c r="G1202" i="14" a="1"/>
  <c r="G836" i="14" a="1"/>
  <c r="N648" i="14" a="1"/>
  <c r="M358" i="14" a="1"/>
  <c r="C782" i="14" a="1"/>
  <c r="B1480" i="14" a="1"/>
  <c r="D1241" i="14" a="1"/>
  <c r="L608" i="14" a="1"/>
  <c r="B1596" i="14" a="1"/>
  <c r="B506" i="14" a="1"/>
  <c r="N995" i="14" a="1"/>
  <c r="G657" i="14" a="1"/>
  <c r="N582" i="14" a="1"/>
  <c r="N128" i="14" a="1"/>
  <c r="J633" i="14" a="1"/>
  <c r="A1201" i="14" a="1"/>
  <c r="A1141" i="14" a="1"/>
  <c r="F1752" i="14" a="1"/>
  <c r="L677" i="14" a="1"/>
  <c r="G1895" i="14" a="1"/>
  <c r="E277" i="14" a="1"/>
  <c r="O149" i="14" a="1"/>
  <c r="N216" i="14" a="1"/>
  <c r="O1684" i="14" a="1"/>
  <c r="F1124" i="14" a="1"/>
  <c r="I415" i="14" a="1"/>
  <c r="G555" i="14" a="1"/>
  <c r="J1357" i="14" a="1"/>
  <c r="H941" i="14" a="1"/>
  <c r="A1009" i="14" a="1"/>
  <c r="L274" i="14" a="1"/>
  <c r="F652" i="14" a="1"/>
  <c r="K900" i="14" a="1"/>
  <c r="A514" i="14" a="1"/>
  <c r="C861" i="14" a="1"/>
  <c r="O1716" i="14" a="1"/>
  <c r="F1269" i="14" a="1"/>
  <c r="E1710" i="14" a="1"/>
  <c r="G1581" i="14" a="1"/>
  <c r="K1099" i="14" a="1"/>
  <c r="H85" i="14" a="1"/>
  <c r="D33" i="14" a="1"/>
  <c r="D1517" i="14" a="1"/>
  <c r="G1912" i="14" a="1"/>
  <c r="A1163" i="14" a="1"/>
  <c r="I640" i="14" a="1"/>
  <c r="K721" i="14" a="1"/>
  <c r="I754" i="14" a="1"/>
  <c r="M560" i="14" a="1"/>
  <c r="B1034" i="14" a="1"/>
  <c r="O1566" i="14" a="1"/>
  <c r="I170" i="14" a="1"/>
  <c r="O552" i="14" a="1"/>
  <c r="D613" i="14" a="1"/>
  <c r="G84" i="14" a="1"/>
  <c r="K269" i="14" a="1"/>
  <c r="I1252" i="14" a="1"/>
  <c r="E978" i="14" a="1"/>
  <c r="I1115" i="14" a="1"/>
  <c r="O1439" i="14" a="1"/>
  <c r="E782" i="14" a="1"/>
  <c r="H975" i="14" a="1"/>
  <c r="B572" i="14" a="1"/>
  <c r="K620" i="14" a="1"/>
  <c r="I808" i="14" a="1"/>
  <c r="B1811" i="14" a="1"/>
  <c r="A1763" i="14" a="1"/>
  <c r="J1066" i="14" a="1"/>
  <c r="B813" i="14" a="1"/>
  <c r="E524" i="14" a="1"/>
  <c r="E772" i="14" a="1"/>
  <c r="L203" i="14" a="1"/>
  <c r="A857" i="14" a="1"/>
  <c r="G480" i="14" a="1"/>
  <c r="B730" i="14" a="1"/>
  <c r="E1025" i="14" a="1"/>
  <c r="E1789" i="14" a="1"/>
  <c r="K1022" i="14" a="1"/>
  <c r="M1324" i="14" a="1"/>
  <c r="H1504" i="14" a="1"/>
  <c r="I1758" i="14" a="1"/>
  <c r="N1433" i="14" a="1"/>
  <c r="B844" i="14" a="1"/>
  <c r="K181" i="14" a="1"/>
  <c r="O760" i="14" a="1"/>
  <c r="C1926" i="14" a="1"/>
  <c r="L120" i="14" a="1"/>
  <c r="J1564" i="14" a="1"/>
  <c r="B90" i="14" a="1"/>
  <c r="C916" i="14" a="1"/>
  <c r="C927" i="14" a="1"/>
  <c r="M1805" i="14" a="1"/>
  <c r="F855" i="14" a="1"/>
  <c r="M889" i="14" a="1"/>
  <c r="J83" i="14" a="1"/>
  <c r="K1318" i="14" a="1"/>
  <c r="G1961" i="14" a="1"/>
  <c r="D1173" i="14" a="1"/>
  <c r="K401" i="14" a="1"/>
  <c r="M1055" i="14" a="1"/>
  <c r="F460" i="14" a="1"/>
  <c r="J140" i="14" a="1"/>
  <c r="C1072" i="14" a="1"/>
  <c r="O1174" i="14" a="1"/>
  <c r="M1413" i="14" a="1"/>
  <c r="F211" i="14" a="1"/>
  <c r="A209" i="14" a="1"/>
  <c r="J1691" i="14" a="1"/>
  <c r="I1152" i="14" a="1"/>
  <c r="I1973" i="14" a="1"/>
  <c r="F605" i="14" a="1"/>
  <c r="B1935" i="14" a="1"/>
  <c r="F1214" i="14" a="1"/>
  <c r="A802" i="14" a="1"/>
  <c r="F162" i="14" a="1"/>
  <c r="K1041" i="14" a="1"/>
  <c r="K379" i="14" a="1"/>
  <c r="D1397" i="14" a="1"/>
  <c r="F935" i="14" a="1"/>
  <c r="M1564" i="14" a="1"/>
  <c r="E1251" i="14" a="1"/>
  <c r="K1275" i="14" a="1"/>
  <c r="H1903" i="14" a="1"/>
  <c r="A889" i="14" a="1"/>
  <c r="O1307" i="14" a="1"/>
  <c r="E229" i="14" a="1"/>
  <c r="F1012" i="14" a="1"/>
  <c r="H535" i="14" a="1"/>
  <c r="E1856" i="14" a="1"/>
  <c r="A493" i="14" a="1"/>
  <c r="H1965" i="14" a="1"/>
  <c r="G1839" i="14" a="1"/>
  <c r="G703" i="14" a="1"/>
  <c r="D448" i="14" a="1"/>
  <c r="O305" i="14" a="1"/>
  <c r="L617" i="14" a="1"/>
  <c r="G162" i="14" a="1"/>
  <c r="M583" i="14" a="1"/>
  <c r="F1907" i="14" a="1"/>
  <c r="M1486" i="14" a="1"/>
  <c r="B1432" i="14" a="1"/>
  <c r="F65" i="14" a="1"/>
  <c r="G1354" i="14" a="1"/>
  <c r="I1300" i="14" a="1"/>
  <c r="L1434" i="14" a="1"/>
  <c r="I73" i="14" a="1"/>
  <c r="E1317" i="14" a="1"/>
  <c r="E1828" i="14" a="1"/>
  <c r="F1205" i="14" a="1"/>
  <c r="O1377" i="14" a="1"/>
  <c r="J1154" i="14" a="1"/>
  <c r="B1832" i="14" a="1"/>
  <c r="A1853" i="14" a="1"/>
  <c r="F281" i="14" a="1"/>
  <c r="G1868" i="14" a="1"/>
  <c r="J369" i="14" a="1"/>
  <c r="C453" i="14" a="1"/>
  <c r="C1123" i="14" a="1"/>
  <c r="E257" i="14" a="1"/>
  <c r="G1230" i="14" a="1"/>
  <c r="D172" i="14" a="1"/>
  <c r="B476" i="14" a="1"/>
  <c r="I1622" i="14" a="1"/>
  <c r="G29" i="14" a="1"/>
  <c r="D1700" i="14" a="1"/>
  <c r="B1074" i="14" a="1"/>
  <c r="K1435" i="14" a="1"/>
  <c r="I577" i="14" a="1"/>
  <c r="O64" i="14" a="1"/>
  <c r="L32" i="14" a="1"/>
  <c r="F1965" i="14" a="1"/>
  <c r="I1670" i="14" a="1"/>
  <c r="J1197" i="14" a="1"/>
  <c r="F1806" i="14" a="1"/>
  <c r="K828" i="14" a="1"/>
  <c r="F1896" i="14" a="1"/>
  <c r="K836" i="14" a="1"/>
  <c r="N1055" i="14" a="1"/>
  <c r="B270" i="14" a="1"/>
  <c r="F1928" i="14" a="1"/>
  <c r="I1183" i="14" a="1"/>
  <c r="I313" i="14" a="1"/>
  <c r="L591" i="14" a="1"/>
  <c r="G1016" i="14" a="1"/>
  <c r="M1645" i="14" a="1"/>
  <c r="A125" i="14" a="1"/>
  <c r="A268" i="14" a="1"/>
  <c r="F203" i="14" a="1"/>
  <c r="E1867" i="14" a="1"/>
  <c r="E1402" i="14" a="1"/>
  <c r="E1211" i="14" a="1"/>
  <c r="I1966" i="14" a="1"/>
  <c r="N455" i="14" a="1"/>
  <c r="D621" i="14" a="1"/>
  <c r="I1799" i="14" a="1"/>
  <c r="D622" i="14" a="1"/>
  <c r="G1968" i="14" a="1"/>
  <c r="G761" i="14" a="1"/>
  <c r="L1132" i="14" a="1"/>
  <c r="I1336" i="14" a="1"/>
  <c r="N720" i="14" a="1"/>
  <c r="L1917" i="14" a="1"/>
  <c r="J120" i="14" a="1"/>
  <c r="L1699" i="14" a="1"/>
  <c r="F618" i="14" a="1"/>
  <c r="M672" i="14" a="1"/>
  <c r="M999" i="14" a="1"/>
  <c r="J1194" i="14" a="1"/>
  <c r="H683" i="14" a="1"/>
  <c r="B628" i="14" a="1"/>
  <c r="J1561" i="14" a="1"/>
  <c r="M1321" i="14" a="1"/>
  <c r="C1293" i="14" a="1"/>
  <c r="F1590" i="14" a="1"/>
  <c r="H250" i="14" a="1"/>
  <c r="B1200" i="14" a="1"/>
  <c r="F783" i="14" a="1"/>
  <c r="J325" i="14" a="1"/>
  <c r="L1588" i="14" a="1"/>
  <c r="O814" i="14" a="1"/>
  <c r="E1581" i="14" a="1"/>
  <c r="G1811" i="14" a="1"/>
  <c r="H1790" i="14" a="1"/>
  <c r="L756" i="14" a="1"/>
  <c r="O1010" i="14" a="1"/>
  <c r="J898" i="14" a="1"/>
  <c r="C1613" i="14" a="1"/>
  <c r="N854" i="14" a="1"/>
  <c r="A765" i="14" a="1"/>
  <c r="N92" i="14" a="1"/>
  <c r="O1081" i="14" a="1"/>
  <c r="I653" i="14" a="1"/>
  <c r="J277" i="14" a="1"/>
  <c r="I712" i="14" a="1"/>
  <c r="L403" i="14" a="1"/>
  <c r="K31" i="14" a="1"/>
  <c r="N647" i="14" a="1"/>
  <c r="N1570" i="14" a="1"/>
  <c r="I801" i="14" a="1"/>
  <c r="K1261" i="14" a="1"/>
  <c r="K1936" i="14" a="1"/>
  <c r="G532" i="14" a="1"/>
  <c r="H238" i="14" a="1"/>
  <c r="J1566" i="14" a="1"/>
  <c r="N949" i="14" a="1"/>
  <c r="E632" i="14" a="1"/>
  <c r="H21" i="14" a="1"/>
  <c r="I1406" i="14" a="1"/>
  <c r="K835" i="14" a="1"/>
  <c r="I533" i="14" a="1"/>
  <c r="J20" i="14" a="1"/>
  <c r="D612" i="14" a="1"/>
  <c r="L226" i="14" a="1"/>
  <c r="I1949" i="14" a="1"/>
  <c r="D1362" i="14" a="1"/>
  <c r="I258" i="14" a="1"/>
  <c r="C1637" i="14" a="1"/>
  <c r="F856" i="14" a="1"/>
  <c r="I1487" i="14" a="1"/>
  <c r="C1694" i="14" a="1"/>
  <c r="I1281" i="14" a="1"/>
  <c r="N768" i="14" a="1"/>
  <c r="B1606" i="14" a="1"/>
  <c r="E1831" i="14" a="1"/>
  <c r="H1666" i="14" a="1"/>
  <c r="H1705" i="14" a="1"/>
  <c r="J827" i="14" a="1"/>
  <c r="N252" i="14" a="1"/>
  <c r="J597" i="14" a="1"/>
  <c r="E156" i="14" a="1"/>
  <c r="J1006" i="14" a="1"/>
  <c r="F324" i="14" a="1"/>
  <c r="C309" i="14" a="1"/>
  <c r="N1452" i="14" a="1"/>
  <c r="E755" i="14" a="1"/>
  <c r="N1259" i="14" a="1"/>
  <c r="C1103" i="14" a="1"/>
  <c r="O1789" i="14" a="1"/>
  <c r="D1893" i="14" a="1"/>
  <c r="A1569" i="14" a="1"/>
  <c r="E626" i="14" a="1"/>
  <c r="K263" i="14" a="1"/>
  <c r="I1232" i="14" a="1"/>
  <c r="A249" i="14" a="1"/>
  <c r="C1727" i="14" a="1"/>
  <c r="B1839" i="14" a="1"/>
  <c r="H35" i="14" a="1"/>
  <c r="K1218" i="14" a="1"/>
  <c r="J1248" i="14" a="1"/>
  <c r="G131" i="14" a="1"/>
  <c r="K1175" i="14" a="1"/>
  <c r="J1296" i="14" a="1"/>
  <c r="G756" i="14" a="1"/>
  <c r="D1068" i="14" a="1"/>
  <c r="L1331" i="14" a="1"/>
  <c r="D709" i="14" a="1"/>
  <c r="D537" i="14" a="1"/>
  <c r="I459" i="14" a="1"/>
  <c r="A1002" i="14" a="1"/>
  <c r="N359" i="14" a="1"/>
  <c r="G1886" i="14" a="1"/>
  <c r="M1817" i="14" a="1"/>
  <c r="J1876" i="14" a="1"/>
  <c r="I370" i="14" a="1"/>
  <c r="L1769" i="14" a="1"/>
  <c r="A127" i="14" a="1"/>
  <c r="C1181" i="14" a="1"/>
  <c r="D1398" i="14" a="1"/>
  <c r="O1785" i="14" a="1"/>
  <c r="D557" i="14" a="1"/>
  <c r="J1545" i="14" a="1"/>
  <c r="N69" i="14" a="1"/>
  <c r="D491" i="14" a="1"/>
  <c r="G601" i="14" a="1"/>
  <c r="J819" i="14" a="1"/>
  <c r="C1668" i="14" a="1"/>
  <c r="J657" i="14" a="1"/>
  <c r="A267" i="14" a="1"/>
  <c r="K1640" i="14" a="1"/>
  <c r="M1906" i="14" a="1"/>
  <c r="I294" i="14" a="1"/>
  <c r="J223" i="14" a="1"/>
  <c r="M265" i="14" a="1"/>
  <c r="B1359" i="14" a="1"/>
  <c r="I275" i="14" a="1"/>
  <c r="I1352" i="14" a="1"/>
  <c r="H433" i="14" a="1"/>
  <c r="A981" i="14" a="1"/>
  <c r="G1318" i="14" a="1"/>
  <c r="J1611" i="14" a="1"/>
  <c r="E866" i="14" a="1"/>
  <c r="K786" i="14" a="1"/>
  <c r="G52" i="14" a="1"/>
  <c r="E1814" i="14" a="1"/>
  <c r="C150" i="14" a="1"/>
  <c r="O808" i="14" a="1"/>
  <c r="G509" i="14" a="1"/>
  <c r="D1659" i="14" a="1"/>
  <c r="M1318" i="14" a="1"/>
  <c r="A967" i="14" a="1"/>
  <c r="C153" i="14" a="1"/>
  <c r="N1541" i="14" a="1"/>
  <c r="O356" i="14" a="1"/>
  <c r="B1220" i="14" a="1"/>
  <c r="O661" i="14" a="1"/>
  <c r="M612" i="14" a="1"/>
  <c r="L1152" i="14" a="1"/>
  <c r="K856" i="14" a="1"/>
  <c r="H1566" i="14" a="1"/>
  <c r="O1034" i="14" a="1"/>
  <c r="C1565" i="14" a="1"/>
  <c r="J1870" i="14" a="1"/>
  <c r="C337" i="14" a="1"/>
  <c r="C1977" i="14" a="1"/>
  <c r="L1577" i="14" a="1"/>
  <c r="M1435" i="14" a="1"/>
  <c r="N823" i="14" a="1"/>
  <c r="I744" i="14" a="1"/>
  <c r="G477" i="14" a="1"/>
  <c r="I104" i="14" a="1"/>
  <c r="G900" i="14" a="1"/>
  <c r="C929" i="14" a="1"/>
  <c r="M791" i="14" a="1"/>
  <c r="B4" i="14" a="1"/>
  <c r="G1566" i="14" a="1"/>
  <c r="C574" i="14" a="1"/>
  <c r="H1809" i="14" a="1"/>
  <c r="J1981" i="14" a="1"/>
  <c r="C1085" i="14" a="1"/>
  <c r="M1638" i="14" a="1"/>
  <c r="D105" i="14" a="1"/>
  <c r="G224" i="14" a="1"/>
  <c r="I1836" i="14" a="1"/>
  <c r="N1176" i="14" a="1"/>
  <c r="N1113" i="14" a="1"/>
  <c r="K518" i="14" a="1"/>
  <c r="C1957" i="14" a="1"/>
  <c r="E719" i="14" a="1"/>
  <c r="F967" i="14" a="1"/>
  <c r="F928" i="14" a="1"/>
  <c r="A955" i="14" a="1"/>
  <c r="N933" i="14" a="1"/>
  <c r="C1875" i="14" a="1"/>
  <c r="M353" i="14" a="1"/>
  <c r="I123" i="14" a="1"/>
  <c r="N1473" i="14" a="1"/>
  <c r="L95" i="14" a="1"/>
  <c r="I891" i="14" a="1"/>
  <c r="D785" i="14" a="1"/>
  <c r="H1314" i="14" a="1"/>
  <c r="B293" i="14" a="1"/>
  <c r="I274" i="14" a="1"/>
  <c r="B1579" i="14" a="1"/>
  <c r="K1920" i="14" a="1"/>
  <c r="C805" i="14" a="1"/>
  <c r="M998" i="14" a="1"/>
  <c r="M105" i="14" a="1"/>
  <c r="G91" i="14" a="1"/>
  <c r="E1125" i="14" a="1"/>
  <c r="A945" i="14" a="1"/>
  <c r="L1038" i="14" a="1"/>
  <c r="F70" i="14" a="1"/>
  <c r="A1923" i="14" a="1"/>
  <c r="D61" i="14" a="1"/>
  <c r="K1704" i="14" a="1"/>
  <c r="L52" i="14" a="1"/>
  <c r="H578" i="14" a="1"/>
  <c r="E816" i="14" a="1"/>
  <c r="N749" i="14" a="1"/>
  <c r="F28" i="14" a="1"/>
  <c r="A1754" i="14" a="1"/>
  <c r="B1173" i="14" a="1"/>
  <c r="C882" i="14" a="1"/>
  <c r="O1590" i="14" a="1"/>
  <c r="L510" i="14" a="1"/>
  <c r="A1886" i="14" a="1"/>
  <c r="N750" i="14" a="1"/>
  <c r="C509" i="14" a="1"/>
  <c r="A114" i="14" a="1"/>
  <c r="B40" i="14" a="1"/>
  <c r="J1603" i="14" a="1"/>
  <c r="B465" i="14" a="1"/>
  <c r="E1263" i="14" a="1"/>
  <c r="E515" i="14" a="1"/>
  <c r="L15" i="14" a="1"/>
  <c r="E658" i="14" a="1"/>
  <c r="K364" i="14" a="1"/>
  <c r="F516" i="14" a="1"/>
  <c r="J1867" i="14" a="1"/>
  <c r="I1432" i="14" a="1"/>
  <c r="K1409" i="14" a="1"/>
  <c r="J1775" i="14" a="1"/>
  <c r="A1531" i="14" a="1"/>
  <c r="G422" i="14" a="1"/>
  <c r="F640" i="14" a="1"/>
  <c r="A537" i="14" a="1"/>
  <c r="O1031" i="14" a="1"/>
  <c r="D778" i="14" a="1"/>
  <c r="C764" i="14" a="1"/>
  <c r="M1493" i="14" a="1"/>
  <c r="E758" i="14" a="1"/>
  <c r="D1412" i="14" a="1"/>
  <c r="M1239" i="14" a="1"/>
  <c r="N1006" i="14" a="1"/>
  <c r="A1335" i="14" a="1"/>
  <c r="K155" i="14" a="1"/>
  <c r="K291" i="14" a="1"/>
  <c r="N1788" i="14" a="1"/>
  <c r="H776" i="14" a="1"/>
  <c r="A373" i="14" a="1"/>
  <c r="D430" i="14" a="1"/>
  <c r="F80" i="14" a="1"/>
  <c r="F1622" i="14" a="1"/>
  <c r="E853" i="14" a="1"/>
  <c r="M1151" i="14" a="1"/>
  <c r="I1806" i="14" a="1"/>
  <c r="O1064" i="14" a="1"/>
  <c r="E507" i="14" a="1"/>
  <c r="B1654" i="14" a="1"/>
  <c r="D754" i="14" a="1"/>
  <c r="E1464" i="14" a="1"/>
  <c r="H1819" i="14" a="1"/>
  <c r="G884" i="14" a="1"/>
  <c r="D1962" i="14" a="1"/>
  <c r="N1108" i="14" a="1"/>
  <c r="M1365" i="14" a="1"/>
  <c r="D50" i="14" a="1"/>
  <c r="D677" i="14" a="1"/>
  <c r="O98" i="14" a="1"/>
  <c r="F1604" i="14" a="1"/>
  <c r="E1295" i="14" a="1"/>
  <c r="A1590" i="14" a="1"/>
  <c r="I1921" i="14" a="1"/>
  <c r="O1768" i="14" a="1"/>
  <c r="H1507" i="14" a="1"/>
  <c r="M1582" i="14" a="1"/>
  <c r="H244" i="14" a="1"/>
  <c r="E130" i="14" a="1"/>
  <c r="C674" i="14" a="1"/>
  <c r="H698" i="14" a="1"/>
  <c r="L884" i="14" a="1"/>
  <c r="I1765" i="14" a="1"/>
  <c r="N406" i="14" a="1"/>
  <c r="H393" i="14" a="1"/>
  <c r="D1811" i="14" a="1"/>
  <c r="F288" i="14" a="1"/>
  <c r="H731" i="14" a="1"/>
  <c r="J1071" i="14" a="1"/>
  <c r="A1522" i="14" a="1"/>
  <c r="I287" i="14" a="1"/>
  <c r="H927" i="14" a="1"/>
  <c r="H1970" i="14" a="1"/>
  <c r="M184" i="14" a="1"/>
  <c r="J71" i="14" a="1"/>
  <c r="E1782" i="14" a="1"/>
  <c r="E13" i="14" a="1"/>
  <c r="N1601" i="14" a="1"/>
  <c r="O68" i="14" a="1"/>
  <c r="M954" i="14" a="1"/>
  <c r="J255" i="14" a="1"/>
  <c r="E1279" i="14" a="1"/>
  <c r="B1049" i="14" a="1"/>
  <c r="G1730" i="14" a="1"/>
  <c r="G1257" i="14" a="1"/>
  <c r="M1293" i="14" a="1"/>
  <c r="H1210" i="14" a="1"/>
  <c r="J1312" i="14" a="1"/>
  <c r="N77" i="14" a="1"/>
  <c r="J339" i="14" a="1"/>
  <c r="A219" i="14" a="1"/>
  <c r="L647" i="14" a="1"/>
  <c r="A1416" i="14" a="1"/>
  <c r="C2" i="14" a="1"/>
  <c r="M357" i="14" a="1"/>
  <c r="G837" i="14" a="1"/>
  <c r="D935" i="14" a="1"/>
  <c r="O404" i="14" a="1"/>
  <c r="N1656" i="14" a="1"/>
  <c r="C1499" i="14" a="1"/>
  <c r="E1158" i="14" a="1"/>
  <c r="N1884" i="14" a="1"/>
  <c r="D1166" i="14" a="1"/>
  <c r="K1393" i="14" a="1"/>
  <c r="B48" i="14" a="1"/>
  <c r="H1803" i="14" a="1"/>
  <c r="K1908" i="14" a="1"/>
  <c r="A976" i="14" a="1"/>
  <c r="O1781" i="14" a="1"/>
  <c r="F1174" i="14" a="1"/>
  <c r="I1944" i="14" a="1"/>
  <c r="J836" i="14" a="1"/>
  <c r="H272" i="14" a="1"/>
  <c r="G273" i="14" a="1"/>
  <c r="C1418" i="14" a="1"/>
  <c r="O304" i="14" a="1"/>
  <c r="N375" i="14" a="1"/>
  <c r="E1799" i="14" a="1"/>
  <c r="C471" i="14" a="1"/>
  <c r="J610" i="14" a="1"/>
  <c r="H951" i="14" a="1"/>
  <c r="F1955" i="14" a="1"/>
  <c r="K264" i="14" a="1"/>
  <c r="E1750" i="14" a="1"/>
  <c r="B1851" i="14" a="1"/>
  <c r="M1773" i="14" a="1"/>
  <c r="H544" i="14" a="1"/>
  <c r="C217" i="14" a="1"/>
  <c r="M291" i="14" a="1"/>
  <c r="A320" i="14" a="1"/>
  <c r="O516" i="14" a="1"/>
  <c r="E728" i="14" a="1"/>
  <c r="D1657" i="14" a="1"/>
  <c r="L594" i="14" a="1"/>
  <c r="G693" i="14" a="1"/>
  <c r="B817" i="14" a="1"/>
  <c r="L920" i="14" a="1"/>
  <c r="J843" i="14" a="1"/>
  <c r="O1542" i="14" a="1"/>
  <c r="N576" i="14" a="1"/>
  <c r="G922" i="14" a="1"/>
  <c r="D1339" i="14" a="1"/>
  <c r="N1750" i="14" a="1"/>
  <c r="H1187" i="14" a="1"/>
  <c r="J837" i="14" a="1"/>
  <c r="I117" i="14" a="1"/>
  <c r="F1873" i="14" a="1"/>
  <c r="A397" i="14" a="1"/>
  <c r="C1961" i="14" a="1"/>
  <c r="N146" i="14" a="1"/>
  <c r="I199" i="14" a="1"/>
  <c r="G336" i="14" a="1"/>
  <c r="A156" i="14" a="1"/>
  <c r="G314" i="14" a="1"/>
  <c r="G835" i="14" a="1"/>
  <c r="A670" i="14" a="1"/>
  <c r="D516" i="14" a="1"/>
  <c r="O581" i="14" a="1"/>
  <c r="F528" i="14" a="1"/>
  <c r="E425" i="14" a="1"/>
  <c r="E1559" i="14" a="1"/>
  <c r="B437" i="14" a="1"/>
  <c r="F703" i="14" a="1"/>
  <c r="D992" i="14" a="1"/>
  <c r="O1178" i="14" a="1"/>
  <c r="G1134" i="14" a="1"/>
  <c r="O1559" i="14" a="1"/>
  <c r="H1230" i="14" a="1"/>
  <c r="F510" i="14" a="1"/>
  <c r="C1770" i="14" a="1"/>
  <c r="J1979" i="14" a="1"/>
  <c r="E105" i="14" a="1"/>
  <c r="C1662" i="14" a="1"/>
  <c r="H1847" i="14" a="1"/>
  <c r="B871" i="14" a="1"/>
  <c r="I1684" i="14" a="1"/>
  <c r="A45" i="14" a="1"/>
  <c r="N581" i="14" a="1"/>
  <c r="N1798" i="14" a="1"/>
  <c r="H903" i="14" a="1"/>
  <c r="D1855" i="14" a="1"/>
  <c r="J965" i="14" a="1"/>
  <c r="B422" i="14" a="1"/>
  <c r="K1227" i="14" a="1"/>
  <c r="F629" i="14" a="1"/>
  <c r="L1504" i="14" a="1"/>
  <c r="J1904" i="14" a="1"/>
  <c r="J1952" i="14" a="1"/>
  <c r="M521" i="14" a="1"/>
  <c r="M967" i="14" a="1"/>
  <c r="G1046" i="14" a="1"/>
  <c r="D196" i="14" a="1"/>
  <c r="D439" i="14" a="1"/>
  <c r="H668" i="14" a="1"/>
  <c r="O1930" i="14" a="1"/>
  <c r="H901" i="14" a="1"/>
  <c r="H987" i="14" a="1"/>
  <c r="A1336" i="14" a="1"/>
  <c r="N1986" i="14" a="1"/>
  <c r="F1397" i="14" a="1"/>
  <c r="E547" i="14" a="1"/>
  <c r="L1550" i="14" a="1"/>
  <c r="D892" i="14" a="1"/>
  <c r="H1583" i="14" a="1"/>
  <c r="B1474" i="14" a="1"/>
  <c r="E995" i="14" a="1"/>
  <c r="A1455" i="14" a="1"/>
  <c r="L1796" i="14" a="1"/>
  <c r="J1723" i="14" a="1"/>
  <c r="B260" i="14" a="1"/>
  <c r="K594" i="14" a="1"/>
  <c r="G1495" i="14" a="1"/>
  <c r="D805" i="14" a="1"/>
  <c r="L352" i="14" a="1"/>
  <c r="J437" i="14" a="1"/>
  <c r="H1400" i="14" a="1"/>
  <c r="M960" i="14" a="1"/>
  <c r="B926" i="14" a="1"/>
  <c r="H1868" i="14" a="1"/>
  <c r="C1211" i="14" a="1"/>
  <c r="M770" i="14" a="1"/>
  <c r="D1902" i="14" a="1"/>
  <c r="I1595" i="14" a="1"/>
  <c r="B1854" i="14" a="1"/>
  <c r="A499" i="14" a="1"/>
  <c r="E729" i="14" a="1"/>
  <c r="F911" i="14" a="1"/>
  <c r="D1712" i="14" a="1"/>
  <c r="C1438" i="14" a="1"/>
  <c r="O1370" i="14" a="1"/>
  <c r="C958" i="14" a="1"/>
  <c r="E588" i="14" a="1"/>
  <c r="E637" i="14" a="1"/>
  <c r="D688" i="14" a="1"/>
  <c r="F1392" i="14" a="1"/>
  <c r="I1439" i="14" a="1"/>
  <c r="A711" i="14" a="1"/>
  <c r="H1677" i="14" a="1"/>
  <c r="B347" i="14" a="1"/>
  <c r="E1552" i="14" a="1"/>
  <c r="M204" i="14" a="1"/>
  <c r="D672" i="14" a="1"/>
  <c r="H19" i="14" a="1"/>
  <c r="H1020" i="14" a="1"/>
  <c r="I150" i="14" a="1"/>
  <c r="C881" i="14" a="1"/>
  <c r="N1979" i="14" a="1"/>
  <c r="I1823" i="14" a="1"/>
  <c r="F1737" i="14" a="1"/>
  <c r="D1202" i="14" a="1"/>
  <c r="A1995" i="14" a="1"/>
  <c r="D1508" i="14" a="1"/>
  <c r="L579" i="14" a="1"/>
  <c r="A306" i="14" a="1"/>
  <c r="B255" i="14" a="1"/>
  <c r="A30" i="14" a="1"/>
  <c r="L665" i="14" a="1"/>
  <c r="O190" i="14" a="1"/>
  <c r="A750" i="14" a="1"/>
  <c r="O1888" i="14" a="1"/>
  <c r="E164" i="14" a="1"/>
  <c r="J1150" i="14" a="1"/>
  <c r="B43" i="14" a="1"/>
  <c r="I1307" i="14" a="1"/>
  <c r="O699" i="14" a="1"/>
  <c r="O998" i="14" a="1"/>
  <c r="I720" i="14" a="1"/>
  <c r="E1631" i="14" a="1"/>
  <c r="J1390" i="14" a="1"/>
  <c r="C1431" i="14" a="1"/>
  <c r="B1339" i="14" a="1"/>
  <c r="L469" i="14" a="1"/>
  <c r="J855" i="14" a="1"/>
  <c r="E1987" i="14" a="1"/>
  <c r="M1198" i="14" a="1"/>
  <c r="A566" i="14" a="1"/>
  <c r="D49" i="14" a="1"/>
  <c r="F119" i="14" a="1"/>
  <c r="C521" i="14" a="1"/>
  <c r="H1526" i="14" a="1"/>
  <c r="N1544" i="14" a="1"/>
  <c r="K1747" i="14" a="1"/>
  <c r="B541" i="14" a="1"/>
  <c r="K1118" i="14" a="1"/>
  <c r="A787" i="14" a="1"/>
  <c r="J1542" i="14" a="1"/>
  <c r="D234" i="14" a="1"/>
  <c r="G860" i="14" a="1"/>
  <c r="J480" i="14" a="1"/>
  <c r="A1272" i="14" a="1"/>
  <c r="M728" i="14" a="1"/>
  <c r="O901" i="14" a="1"/>
  <c r="M1658" i="14" a="1"/>
  <c r="J249" i="14" a="1"/>
  <c r="D1968" i="14" a="1"/>
  <c r="E1877" i="14" a="1"/>
  <c r="F1954" i="14" a="1"/>
  <c r="B1892" i="14" a="1"/>
  <c r="H874" i="14" a="1"/>
  <c r="B590" i="14" a="1"/>
  <c r="M1572" i="14" a="1"/>
  <c r="N1551" i="14" a="1"/>
  <c r="E1105" i="14" a="1"/>
  <c r="I259" i="14" a="1"/>
  <c r="E144" i="14" a="1"/>
  <c r="B978" i="14" a="1"/>
  <c r="L272" i="14" a="1"/>
  <c r="J1968" i="14" a="1"/>
  <c r="A1228" i="14" a="1"/>
  <c r="C221" i="14" a="1"/>
  <c r="B1814" i="14" a="1"/>
  <c r="F901" i="14" a="1"/>
  <c r="C78" i="14" a="1"/>
  <c r="J1193" i="14" a="1"/>
  <c r="C501" i="14" a="1"/>
  <c r="N1929" i="14" a="1"/>
  <c r="N1092" i="14" a="1"/>
  <c r="C65" i="14" a="1"/>
  <c r="J81" i="14" a="1"/>
  <c r="A1303" i="14" a="1"/>
  <c r="C1338" i="14" a="1"/>
  <c r="L490" i="14" a="1"/>
  <c r="C1082" i="14" a="1"/>
  <c r="A392" i="14" a="1"/>
  <c r="J1984" i="14" a="1"/>
  <c r="B1793" i="14" a="1"/>
  <c r="I279" i="14" a="1"/>
  <c r="N1359" i="14" a="1"/>
  <c r="N1081" i="14" a="1"/>
  <c r="E748" i="14" a="1"/>
  <c r="H1327" i="14" a="1"/>
  <c r="B66" i="14" a="1"/>
  <c r="O947" i="14" a="1"/>
  <c r="N1296" i="14" a="1"/>
  <c r="O951" i="14" a="1"/>
  <c r="L282" i="14" a="1"/>
  <c r="B1389" i="14" a="1"/>
  <c r="E227" i="14" a="1"/>
  <c r="G253" i="14" a="1"/>
  <c r="O1005" i="14" a="1"/>
  <c r="F1502" i="14" a="1"/>
  <c r="L825" i="14" a="1"/>
  <c r="E1971" i="14" a="1"/>
  <c r="L155" i="14" a="1"/>
  <c r="A1278" i="14" a="1"/>
  <c r="F609" i="14" a="1"/>
  <c r="L393" i="14" a="1"/>
  <c r="D906" i="14" a="1"/>
  <c r="K649" i="14" a="1"/>
  <c r="K278" i="14" a="1"/>
  <c r="I802" i="14" a="1"/>
  <c r="H415" i="14" a="1"/>
  <c r="F1774" i="14" a="1"/>
  <c r="N590" i="14" a="1"/>
  <c r="I1731" i="14" a="1"/>
  <c r="J440" i="14" a="1"/>
  <c r="C869" i="14" a="1"/>
  <c r="E82" i="14" a="1"/>
  <c r="K1153" i="14" a="1"/>
  <c r="E1583" i="14" a="1"/>
  <c r="L1639" i="14" a="1"/>
  <c r="K1205" i="14" a="1"/>
  <c r="B462" i="14" a="1"/>
  <c r="M1653" i="14" a="1"/>
  <c r="M11" i="14" a="1"/>
  <c r="D259" i="14" a="1"/>
  <c r="A1400" i="14" a="1"/>
  <c r="E7" i="14" a="1"/>
  <c r="E1282" i="14" a="1"/>
  <c r="M54" i="14" a="1"/>
  <c r="B471" i="14" a="1"/>
  <c r="H644" i="14" a="1"/>
  <c r="N318" i="14" a="1"/>
  <c r="M1102" i="14" a="1"/>
  <c r="F754" i="14" a="1"/>
  <c r="O1237" i="14" a="1"/>
  <c r="C1886" i="14" a="1"/>
  <c r="I687" i="14" a="1"/>
  <c r="G1217" i="14" a="1"/>
  <c r="O1555" i="14" a="1"/>
  <c r="O1211" i="14" a="1"/>
  <c r="L339" i="14" a="1"/>
  <c r="A412" i="14" a="1"/>
  <c r="F342" i="14" a="1"/>
  <c r="L805" i="14" a="1"/>
  <c r="H416" i="14" a="1"/>
  <c r="G872" i="14" a="1"/>
  <c r="L17" i="14" a="1"/>
  <c r="A1466" i="14" a="1"/>
  <c r="D228" i="14" a="1"/>
  <c r="I1769" i="14" a="1"/>
  <c r="G127" i="14" a="1"/>
  <c r="J790" i="14" a="1"/>
  <c r="H774" i="14" a="1"/>
  <c r="A468" i="14" a="1"/>
  <c r="O332" i="14" a="1"/>
  <c r="D1350" i="14" a="1"/>
  <c r="M236" i="14" a="1"/>
  <c r="G1200" i="14" a="1"/>
  <c r="E1755" i="14" a="1"/>
  <c r="C1077" i="14" a="1"/>
  <c r="J143" i="14" a="1"/>
  <c r="O1156" i="14" a="1"/>
  <c r="M1902" i="14" a="1"/>
  <c r="A1045" i="14" a="1"/>
  <c r="J1901" i="14" a="1"/>
  <c r="H467" i="14" a="1"/>
  <c r="O645" i="14" a="1"/>
  <c r="K658" i="14" a="1"/>
  <c r="K1784" i="14" a="1"/>
  <c r="F869" i="14" a="1"/>
  <c r="H1933" i="14" a="1"/>
  <c r="G78" i="14" a="1"/>
  <c r="A4" i="14" a="1"/>
  <c r="O1262" i="14" a="1"/>
  <c r="J1240" i="14" a="1"/>
  <c r="B1411" i="14" a="1"/>
  <c r="A723" i="14" a="1"/>
  <c r="K1075" i="14" a="1"/>
  <c r="I761" i="14" a="1"/>
  <c r="A1858" i="14" a="1"/>
  <c r="C1479" i="14" a="1"/>
  <c r="E634" i="14" a="1"/>
  <c r="I906" i="14" a="1"/>
  <c r="O50" i="14" a="1"/>
  <c r="E1843" i="14" a="1"/>
  <c r="H1135" i="14" a="1"/>
  <c r="N1189" i="14" a="1"/>
  <c r="A1229" i="14" a="1"/>
  <c r="H1144" i="14" a="1"/>
  <c r="D359" i="14" a="1"/>
  <c r="I535" i="14" a="1"/>
  <c r="F1930" i="14" a="1"/>
  <c r="I1371" i="14" a="1"/>
  <c r="J33" i="14" a="1"/>
  <c r="D186" i="14" a="1"/>
  <c r="D594" i="14" a="1"/>
  <c r="B1270" i="14" a="1"/>
  <c r="I479" i="14" a="1"/>
  <c r="H1630" i="14" a="1"/>
  <c r="D686" i="14" a="1"/>
  <c r="L1617" i="14" a="1"/>
  <c r="K914" i="14" a="1"/>
  <c r="I1013" i="14" a="1"/>
  <c r="J726" i="14" a="1"/>
  <c r="G1503" i="14" a="1"/>
  <c r="N201" i="14" a="1"/>
  <c r="A534" i="14" a="1"/>
  <c r="D1940" i="14" a="1"/>
  <c r="O1524" i="14" a="1"/>
  <c r="F78" i="14" a="1"/>
  <c r="J130" i="14" a="1"/>
  <c r="E1063" i="14" a="1"/>
  <c r="B723" i="14" a="1"/>
  <c r="C1397" i="14" a="1"/>
  <c r="D1578" i="14" a="1"/>
  <c r="F1127" i="14" a="1"/>
  <c r="B1780" i="14" a="1"/>
  <c r="I926" i="14" a="1"/>
  <c r="J1453" i="14" a="1"/>
  <c r="C1018" i="14" a="1"/>
  <c r="C1575" i="14" a="1"/>
  <c r="B1227" i="14" a="1"/>
  <c r="M103" i="14" a="1"/>
  <c r="C879" i="14" a="1"/>
  <c r="O1234" i="14" a="1"/>
  <c r="N1464" i="14" a="1"/>
  <c r="N1193" i="14" a="1"/>
  <c r="B1852" i="14" a="1"/>
  <c r="L1229" i="14" a="1"/>
  <c r="N1216" i="14" a="1"/>
  <c r="C1441" i="14" a="1"/>
  <c r="G1752" i="14" a="1"/>
  <c r="N630" i="14" a="1"/>
  <c r="C763" i="14" a="1"/>
  <c r="F1401" i="14" a="1"/>
  <c r="K1548" i="14" a="1"/>
  <c r="K1477" i="14" a="1"/>
  <c r="F1763" i="14" a="1"/>
  <c r="G1612" i="14" a="1"/>
  <c r="M1106" i="14" a="1"/>
  <c r="G1228" i="14" a="1"/>
  <c r="E381" i="14" a="1"/>
  <c r="C1069" i="14" a="1"/>
  <c r="J612" i="14" a="1"/>
  <c r="N1583" i="14" a="1"/>
  <c r="A662" i="14" a="1"/>
  <c r="D405" i="14" a="1"/>
  <c r="M1194" i="14" a="1"/>
  <c r="K218" i="14" a="1"/>
  <c r="L1637" i="14" a="1"/>
  <c r="D90" i="14" a="1"/>
  <c r="O1018" i="14" a="1"/>
  <c r="K422" i="14" a="1"/>
  <c r="D1863" i="14" a="1"/>
  <c r="C705" i="14" a="1"/>
  <c r="D1897" i="14" a="1"/>
  <c r="G1416" i="14" a="1"/>
  <c r="B1437" i="14" a="1"/>
  <c r="O1769" i="14" a="1"/>
  <c r="I1976" i="14" a="1"/>
  <c r="G1787" i="14" a="1"/>
  <c r="C447" i="14" a="1"/>
  <c r="D1506" i="14" a="1"/>
  <c r="A1226" i="14" a="1"/>
  <c r="K524" i="14" a="1"/>
  <c r="D1421" i="14" a="1"/>
  <c r="B1734" i="14" a="1"/>
  <c r="O928" i="14" a="1"/>
  <c r="A474" i="14" a="1"/>
  <c r="J1513" i="14" a="1"/>
  <c r="A1926" i="14" a="1"/>
  <c r="L100" i="14" a="1"/>
  <c r="F1837" i="14" a="1"/>
  <c r="O118" i="14" a="1"/>
  <c r="F1274" i="14" a="1"/>
  <c r="K357" i="14" a="1"/>
  <c r="E1550" i="14" a="1"/>
  <c r="H756" i="14" a="1"/>
  <c r="K1655" i="14" a="1"/>
  <c r="N908" i="14" a="1"/>
  <c r="L664" i="14" a="1"/>
  <c r="E396" i="14" a="1"/>
  <c r="K936" i="14" a="1"/>
  <c r="J1492" i="14" a="1"/>
  <c r="L87" i="14" a="1"/>
  <c r="D800" i="14" a="1"/>
  <c r="J1717" i="14" a="1"/>
  <c r="F167" i="14" a="1"/>
  <c r="J1799" i="14" a="1"/>
  <c r="K536" i="14" a="1"/>
  <c r="F196" i="14" a="1"/>
  <c r="J570" i="14" a="1"/>
  <c r="J1039" i="14" a="1"/>
  <c r="N1492" i="14" a="1"/>
  <c r="O1885" i="14" a="1"/>
  <c r="C783" i="14" a="1"/>
  <c r="M854" i="14" a="1"/>
  <c r="L384" i="14" a="1"/>
  <c r="C381" i="14" a="1"/>
  <c r="F1470" i="14" a="1"/>
  <c r="K15" i="14" a="1"/>
  <c r="L964" i="14" a="1"/>
  <c r="C1968" i="14" a="1"/>
  <c r="A459" i="14" a="1"/>
  <c r="G223" i="14" a="1"/>
  <c r="J1239" i="14" a="1"/>
  <c r="F740" i="14" a="1"/>
  <c r="A176" i="14" a="1"/>
  <c r="I1845" i="14" a="1"/>
  <c r="F711" i="14" a="1"/>
  <c r="L1632" i="14" a="1"/>
  <c r="B278" i="14" a="1"/>
  <c r="L1278" i="14" a="1"/>
  <c r="F1801" i="14" a="1"/>
  <c r="B233" i="14" a="1"/>
  <c r="K273" i="14" a="1"/>
  <c r="O1290" i="14" a="1"/>
  <c r="D115" i="14" a="1"/>
  <c r="C878" i="14" a="1"/>
  <c r="D1116" i="14" a="1"/>
  <c r="E1504" i="14" a="1"/>
  <c r="D1133" i="14" a="1"/>
  <c r="J1557" i="14" a="1"/>
  <c r="D1347" i="14" a="1"/>
  <c r="F269" i="14" a="1"/>
  <c r="A1649" i="14" a="1"/>
  <c r="F134" i="14" a="1"/>
  <c r="A644" i="14" a="1"/>
  <c r="I879" i="14" a="1"/>
  <c r="M1132" i="14" a="1"/>
  <c r="M83" i="14" a="1"/>
  <c r="D989" i="14" a="1"/>
  <c r="G560" i="14" a="1"/>
  <c r="E1468" i="14" a="1"/>
  <c r="M1868" i="14" a="1"/>
  <c r="N890" i="14" a="1"/>
  <c r="E649" i="14" a="1"/>
  <c r="D72" i="14" a="1"/>
  <c r="A894" i="14" a="1"/>
  <c r="N1704" i="14" a="1"/>
  <c r="O1709" i="14" a="1"/>
  <c r="F1686" i="14" a="1"/>
  <c r="N1686" i="14" a="1"/>
  <c r="O1583" i="14" a="1"/>
  <c r="N1091" i="14" a="1"/>
  <c r="E182" i="14" a="1"/>
  <c r="L513" i="14" a="1"/>
  <c r="A473" i="14" a="1"/>
  <c r="K374" i="14" a="1"/>
  <c r="J1476" i="14" a="1"/>
  <c r="F1301" i="14" a="1"/>
  <c r="B861" i="14" a="1"/>
  <c r="F1086" i="14" a="1"/>
  <c r="L1807" i="14" a="1"/>
  <c r="E1327" i="14" a="1"/>
  <c r="I1972" i="14" a="1"/>
  <c r="M1294" i="14" a="1"/>
  <c r="L1875" i="14" a="1"/>
  <c r="M1232" i="14" a="1"/>
  <c r="L1251" i="14" a="1"/>
  <c r="J162" i="14" a="1"/>
  <c r="A1580" i="14" a="1"/>
  <c r="K2" i="14" a="1"/>
  <c r="H421" i="14" a="1"/>
  <c r="C629" i="14" a="1"/>
  <c r="F1762" i="14" a="1"/>
  <c r="B49" i="14" a="1"/>
  <c r="C25" i="14" a="1"/>
  <c r="F1912" i="14" a="1"/>
  <c r="G363" i="14" a="1"/>
  <c r="O565" i="14" a="1"/>
  <c r="K1933" i="14" a="1"/>
  <c r="N1100" i="14" a="1"/>
  <c r="C1367" i="14" a="1"/>
  <c r="A1971" i="14" a="1"/>
  <c r="D1130" i="14" a="1"/>
  <c r="J1205" i="14" a="1"/>
  <c r="K540" i="14" a="1"/>
  <c r="E330" i="14" a="1"/>
  <c r="H534" i="14" a="1"/>
  <c r="L1885" i="14" a="1"/>
  <c r="J1206" i="14" a="1"/>
  <c r="N84" i="14" a="1"/>
  <c r="G628" i="14" a="1"/>
  <c r="K869" i="14" a="1"/>
  <c r="O51" i="14" a="1"/>
  <c r="K539" i="14" a="1"/>
  <c r="L792" i="14" a="1"/>
  <c r="D1948" i="14" a="1"/>
  <c r="A1953" i="14" a="1"/>
  <c r="O518" i="14" a="1"/>
  <c r="M1894" i="14" a="1"/>
  <c r="K1596" i="14" a="1"/>
  <c r="N737" i="14" a="1"/>
  <c r="J1011" i="14" a="1"/>
  <c r="I80" i="14" a="1"/>
  <c r="I1854" i="14" a="1"/>
  <c r="B1598" i="14" a="1"/>
  <c r="N485" i="14" a="1"/>
  <c r="C419" i="14" a="1"/>
  <c r="J1931" i="14" a="1"/>
  <c r="B150" i="14" a="1"/>
  <c r="J1426" i="14" a="1"/>
  <c r="F1849" i="14" a="1"/>
  <c r="O1674" i="14" a="1"/>
  <c r="N123" i="14" a="1"/>
  <c r="A1789" i="14" a="1"/>
  <c r="C1652" i="14" a="1"/>
  <c r="F989" i="14" a="1"/>
  <c r="H1195" i="14" a="1"/>
  <c r="O713" i="14" a="1"/>
  <c r="B380" i="14" a="1"/>
  <c r="B1433" i="14" a="1"/>
  <c r="N1000" i="14" a="1"/>
  <c r="C258" i="14" a="1"/>
  <c r="L1280" i="14" a="1"/>
  <c r="H420" i="14" a="1"/>
  <c r="F1176" i="14" a="1"/>
  <c r="H1331" i="14" a="1"/>
  <c r="J858" i="14" a="1"/>
  <c r="A824" i="14" a="1"/>
  <c r="E167" i="14" a="1"/>
  <c r="O522" i="14" a="1"/>
  <c r="B1043" i="14" a="1"/>
  <c r="N803" i="14" a="1"/>
  <c r="N1088" i="14" a="1"/>
  <c r="I701" i="14" a="1"/>
  <c r="O1487" i="14" a="1"/>
  <c r="J116" i="14" a="1"/>
  <c r="E4" i="14" a="1"/>
  <c r="E426" i="14" a="1"/>
  <c r="H1172" i="14" a="1"/>
  <c r="N1417" i="14" a="1"/>
  <c r="G667" i="14" a="1"/>
  <c r="B1190" i="14" a="1"/>
  <c r="B1198" i="14" a="1"/>
  <c r="J287" i="14" a="1"/>
  <c r="K1457" i="14" a="1"/>
  <c r="G1215" i="14" a="1"/>
  <c r="D600" i="14" a="1"/>
  <c r="M483" i="14" a="1"/>
  <c r="J444" i="14" a="1"/>
  <c r="L693" i="14" a="1"/>
  <c r="A1106" i="14" a="1"/>
  <c r="N118" i="14" a="1"/>
  <c r="M1755" i="14" a="1"/>
  <c r="O1547" i="14" a="1"/>
  <c r="F981" i="14" a="1"/>
  <c r="M494" i="14" a="1"/>
  <c r="N16" i="14" a="1"/>
  <c r="F500" i="14" a="1"/>
  <c r="J779" i="14" a="1"/>
  <c r="E206" i="14" a="1"/>
  <c r="D842" i="14" a="1"/>
  <c r="G30" i="14" a="1"/>
  <c r="B1338" i="14" a="1"/>
  <c r="H659" i="14" a="1"/>
  <c r="M1481" i="14" a="1"/>
  <c r="E358" i="14" a="1"/>
  <c r="H1203" i="14" a="1"/>
  <c r="F1761" i="14" a="1"/>
  <c r="C1903" i="14" a="1"/>
  <c r="A675" i="14" a="1"/>
  <c r="B1741" i="14" a="1"/>
  <c r="I1951" i="14" a="1"/>
  <c r="K1068" i="14" a="1"/>
  <c r="I903" i="14" a="1"/>
  <c r="N1835" i="14" a="1"/>
  <c r="M984" i="14" a="1"/>
  <c r="F1526" i="14" a="1"/>
  <c r="N267" i="14" a="1"/>
  <c r="N1580" i="14" a="1"/>
  <c r="H1433" i="14" a="1"/>
  <c r="H1062" i="14" a="1"/>
  <c r="C1092" i="14" a="1"/>
  <c r="M1252" i="14" a="1"/>
  <c r="B773" i="14" a="1"/>
  <c r="E1169" i="14" a="1"/>
  <c r="B151" i="14" a="1"/>
  <c r="H1389" i="14" a="1"/>
  <c r="G1273" i="14" a="1"/>
  <c r="J1962" i="14" a="1"/>
  <c r="D1631" i="14" a="1"/>
  <c r="E1554" i="14" a="1"/>
  <c r="I1572" i="14" a="1"/>
  <c r="F1655" i="14" a="1"/>
  <c r="D385" i="14" a="1"/>
  <c r="B362" i="14" a="1"/>
  <c r="K1159" i="14" a="1"/>
  <c r="G1772" i="14" a="1"/>
  <c r="G1513" i="14" a="1"/>
  <c r="B1849" i="14" a="1"/>
  <c r="D463" i="14" a="1"/>
  <c r="K956" i="14" a="1"/>
  <c r="J543" i="14" a="1"/>
  <c r="M49" i="14" a="1"/>
  <c r="B1745" i="14" a="1"/>
  <c r="K1076" i="14" a="1"/>
  <c r="K952" i="14" a="1"/>
  <c r="G1953" i="14" a="1"/>
  <c r="M271" i="14" a="1"/>
  <c r="A319" i="14" a="1"/>
  <c r="B353" i="14" a="1"/>
  <c r="K93" i="14" a="1"/>
  <c r="C1858" i="14" a="1"/>
  <c r="L1938" i="14" a="1"/>
  <c r="E531" i="14" a="1"/>
  <c r="A1805" i="14" a="1"/>
  <c r="L1950" i="14" a="1"/>
  <c r="L487" i="14" a="1"/>
  <c r="A1943" i="14" a="1"/>
  <c r="I1169" i="14" a="1"/>
  <c r="K1834" i="14" a="1"/>
  <c r="O680" i="14" a="1"/>
  <c r="B1163" i="14" a="1"/>
  <c r="F127" i="14" a="1"/>
  <c r="A1636" i="14" a="1"/>
  <c r="C1309" i="14" a="1"/>
  <c r="N202" i="14" a="1"/>
  <c r="G1571" i="14" a="1"/>
  <c r="I251" i="14" a="1"/>
  <c r="M1549" i="14" a="1"/>
  <c r="B959" i="14" a="1"/>
  <c r="E196" i="14" a="1"/>
  <c r="M332" i="14" a="1"/>
  <c r="J1378" i="14" a="1"/>
  <c r="J762" i="14" a="1"/>
  <c r="L1502" i="14" a="1"/>
  <c r="B189" i="14" a="1"/>
  <c r="H1382" i="14" a="1"/>
  <c r="O670" i="14" a="1"/>
  <c r="H1570" i="14" a="1"/>
  <c r="K1745" i="14" a="1"/>
  <c r="L1159" i="14" a="1"/>
  <c r="L1203" i="14" a="1"/>
  <c r="A1386" i="14" a="1"/>
  <c r="M1417" i="14" a="1"/>
  <c r="A1667" i="14" a="1"/>
  <c r="C1894" i="14" a="1"/>
  <c r="E1003" i="14" a="1"/>
  <c r="M940" i="14" a="1"/>
  <c r="L58" i="14" a="1"/>
  <c r="M644" i="14" a="1"/>
  <c r="J1765" i="14" a="1"/>
  <c r="J861" i="14" a="1"/>
  <c r="B1106" i="14" a="1"/>
  <c r="H715" i="14" a="1"/>
  <c r="D392" i="14" a="1"/>
  <c r="F1388" i="14" a="1"/>
  <c r="B434" i="14" a="1"/>
  <c r="N1663" i="14" a="1"/>
  <c r="G1987" i="14" a="1"/>
  <c r="H121" i="14" a="1"/>
  <c r="L581" i="14" a="1"/>
  <c r="F793" i="14" a="1"/>
  <c r="F1504" i="14" a="1"/>
  <c r="E1182" i="14" a="1"/>
  <c r="N681" i="14" a="1"/>
  <c r="F1396" i="14" a="1"/>
  <c r="F149" i="14" a="1"/>
  <c r="J1116" i="14" a="1"/>
  <c r="L1082" i="14" a="1"/>
  <c r="K933" i="14" a="1"/>
  <c r="J1107" i="14" a="1"/>
  <c r="A1502" i="14" a="1"/>
  <c r="K1067" i="14" a="1"/>
  <c r="N160" i="14" a="1"/>
  <c r="D1266" i="14" a="1"/>
  <c r="B1182" i="14" a="1"/>
  <c r="B1493" i="14" a="1"/>
  <c r="A46" i="14" a="1"/>
  <c r="A1410" i="14" a="1"/>
  <c r="C742" i="14" a="1"/>
  <c r="E847" i="14" a="1"/>
  <c r="K184" i="14" a="1"/>
  <c r="L1336" i="14" a="1"/>
  <c r="J1355" i="14" a="1"/>
  <c r="J943" i="14" a="1"/>
  <c r="B1487" i="14" a="1"/>
  <c r="F1084" i="14" a="1"/>
  <c r="I1450" i="14" a="1"/>
  <c r="M1322" i="14" a="1"/>
  <c r="O813" i="14" a="1"/>
  <c r="J928" i="14" a="1"/>
  <c r="L740" i="14" a="1"/>
  <c r="K930" i="14" a="1"/>
  <c r="H1111" i="14" a="1"/>
  <c r="M771" i="14" a="1"/>
  <c r="O836" i="14" a="1"/>
  <c r="H712" i="14" a="1"/>
  <c r="L807" i="14" a="1"/>
  <c r="C2000" i="14" a="1"/>
  <c r="D376" i="14" a="1"/>
  <c r="C1426" i="14" a="1"/>
  <c r="M1754" i="14" a="1"/>
  <c r="O1489" i="14" a="1"/>
  <c r="F443" i="14" a="1"/>
  <c r="E1275" i="14" a="1"/>
  <c r="G1437" i="14" a="1"/>
  <c r="K1084" i="14" a="1"/>
  <c r="L1479" i="14" a="1"/>
  <c r="O96" i="14" a="1"/>
  <c r="E69" i="14" a="1"/>
  <c r="F1433" i="14" a="1"/>
  <c r="G1220" i="14" a="1"/>
  <c r="C1848" i="14" a="1"/>
  <c r="H916" i="14" a="1"/>
  <c r="L1777" i="14" a="1"/>
  <c r="J1086" i="14" a="1"/>
  <c r="M375" i="14" a="1"/>
  <c r="L496" i="14" a="1"/>
  <c r="H1515" i="14" a="1"/>
  <c r="N1496" i="14" a="1"/>
  <c r="M1034" i="14" a="1"/>
  <c r="I1658" i="14" a="1"/>
  <c r="K683" i="14" a="1"/>
  <c r="C953" i="14" a="1"/>
  <c r="N1830" i="14" a="1"/>
  <c r="I472" i="14" a="1"/>
  <c r="F1920" i="14" a="1"/>
  <c r="J838" i="14" a="1"/>
  <c r="E363" i="14" a="1"/>
  <c r="J1587" i="14" a="1"/>
  <c r="L281" i="14" a="1"/>
  <c r="I1437" i="14" a="1"/>
  <c r="B1379" i="14" a="1"/>
  <c r="J1009" i="14" a="1"/>
  <c r="F787" i="14" a="1"/>
  <c r="I1712" i="14" a="1"/>
  <c r="D850" i="14" a="1"/>
  <c r="F1623" i="14" a="1"/>
  <c r="N633" i="14" a="1"/>
  <c r="E1316" i="14" a="1"/>
  <c r="F1354" i="14" a="1"/>
  <c r="F242" i="14" a="1"/>
  <c r="O218" i="14" a="1"/>
  <c r="D1007" i="14" a="1"/>
  <c r="L1292" i="14" a="1"/>
  <c r="H619" i="14" a="1"/>
  <c r="D330" i="14" a="1"/>
  <c r="K1472" i="14" a="1"/>
  <c r="D1735" i="14" a="1"/>
  <c r="N1322" i="14" a="1"/>
  <c r="O1053" i="14" a="1"/>
  <c r="O201" i="14" a="1"/>
  <c r="O351" i="14" a="1"/>
  <c r="C1553" i="14" a="1"/>
  <c r="D171" i="14" a="1"/>
  <c r="L1033" i="14" a="1"/>
  <c r="H837" i="14" a="1"/>
  <c r="G1337" i="14" a="1"/>
  <c r="B1667" i="14" a="1"/>
  <c r="D184" i="14" a="1"/>
  <c r="L748" i="14" a="1"/>
  <c r="B743" i="14" a="1"/>
  <c r="O529" i="14" a="1"/>
  <c r="D1318" i="14" a="1"/>
  <c r="K515" i="14" a="1"/>
  <c r="G1534" i="14" a="1"/>
  <c r="M131" i="14" a="1"/>
  <c r="K534" i="14" a="1"/>
  <c r="B620" i="14" a="1"/>
  <c r="G1229" i="14" a="1"/>
  <c r="D159" i="14" a="1"/>
  <c r="H831" i="14" a="1"/>
  <c r="N424" i="14" a="1"/>
  <c r="H666" i="14" a="1"/>
  <c r="D262" i="14" a="1"/>
  <c r="N185" i="14" a="1"/>
  <c r="B516" i="14" a="1"/>
  <c r="E339" i="14" a="1"/>
  <c r="D900" i="14" a="1"/>
  <c r="O1593" i="14" a="1"/>
  <c r="D1931" i="14" a="1"/>
  <c r="D1776" i="14" a="1"/>
  <c r="D1269" i="14" a="1"/>
  <c r="N1164" i="14" a="1"/>
  <c r="K1681" i="14" a="1"/>
  <c r="J198" i="14" a="1"/>
  <c r="L682" i="14" a="1"/>
  <c r="L1563" i="14" a="1"/>
  <c r="O1204" i="14" a="1"/>
  <c r="K883" i="14" a="1"/>
  <c r="J102" i="14" a="1"/>
  <c r="K685" i="14" a="1"/>
  <c r="I579" i="14" a="1"/>
  <c r="K1577" i="14" a="1"/>
  <c r="N891" i="14" a="1"/>
  <c r="O694" i="14" a="1"/>
  <c r="M2000" i="14" a="1"/>
  <c r="G806" i="14" a="1"/>
  <c r="E255" i="14" a="1"/>
  <c r="F212" i="14" a="1"/>
  <c r="N1368" i="14" a="1"/>
  <c r="B1843" i="14" a="1"/>
  <c r="E1185" i="14" a="1"/>
  <c r="E487" i="14" a="1"/>
  <c r="J886" i="14" a="1"/>
  <c r="M1526" i="14" a="1"/>
  <c r="O748" i="14" a="1"/>
  <c r="J641" i="14" a="1"/>
  <c r="N675" i="14" a="1"/>
  <c r="A917" i="14" a="1"/>
  <c r="C1174" i="14" a="1"/>
  <c r="J5" i="14" a="1"/>
  <c r="B555" i="14" a="1"/>
  <c r="N999" i="14" a="1"/>
  <c r="M1008" i="14" a="1"/>
  <c r="F1607" i="14" a="1"/>
  <c r="G108" i="14" a="1"/>
  <c r="H926" i="14" a="1"/>
  <c r="A928" i="14" a="1"/>
  <c r="E1461" i="14" a="1"/>
  <c r="G368" i="14" a="1"/>
  <c r="D41" i="14" a="1"/>
  <c r="D549" i="14" a="1"/>
  <c r="J1866" i="14" a="1"/>
  <c r="N1669" i="14" a="1"/>
  <c r="N1315" i="14" a="1"/>
  <c r="L1951" i="14" a="1"/>
  <c r="D416" i="14" a="1"/>
  <c r="A1367" i="14" a="1"/>
  <c r="J1454" i="14" a="1"/>
  <c r="C5" i="14" a="1"/>
  <c r="D299" i="14" a="1"/>
  <c r="E986" i="14" a="1"/>
  <c r="D17" i="14" a="1"/>
  <c r="K415" i="14" a="1"/>
  <c r="O260" i="14" a="1"/>
  <c r="K1199" i="14" a="1"/>
  <c r="K393" i="14" a="1"/>
  <c r="A1377" i="14" a="1"/>
  <c r="G1589" i="14" a="1"/>
  <c r="A799" i="14" a="1"/>
  <c r="O1009" i="14" a="1"/>
  <c r="L754" i="14" a="1"/>
  <c r="D486" i="14" a="1"/>
  <c r="A1170" i="14" a="1"/>
  <c r="B1573" i="14" a="1"/>
  <c r="L1424" i="14" a="1"/>
  <c r="B162" i="14" a="1"/>
  <c r="I1936" i="14" a="1"/>
  <c r="H510" i="14" a="1"/>
  <c r="L108" i="14" a="1"/>
  <c r="I1221" i="14" a="1"/>
  <c r="H928" i="14" a="1"/>
  <c r="B1145" i="14" a="1"/>
  <c r="N258" i="14" a="1"/>
  <c r="M1732" i="14" a="1"/>
  <c r="M1399" i="14" a="1"/>
  <c r="H1404" i="14" a="1"/>
  <c r="A1535" i="14" a="1"/>
  <c r="L749" i="14" a="1"/>
  <c r="N1495" i="14" a="1"/>
  <c r="C1647" i="14" a="1"/>
  <c r="F863" i="14" a="1"/>
  <c r="C774" i="14" a="1"/>
  <c r="H426" i="14" a="1"/>
  <c r="H653" i="14" a="1"/>
  <c r="E492" i="14" a="1"/>
  <c r="G548" i="14" a="1"/>
  <c r="M460" i="14" a="1"/>
  <c r="N1538" i="14" a="1"/>
  <c r="I703" i="14" a="1"/>
  <c r="O34" i="14" a="1"/>
  <c r="D1886" i="14" a="1"/>
  <c r="L79" i="14" a="1"/>
  <c r="J1852" i="14" a="1"/>
  <c r="M572" i="14" a="1"/>
  <c r="D104" i="14" a="1"/>
  <c r="C934" i="14" a="1"/>
  <c r="H1388" i="14" a="1"/>
  <c r="C1644" i="14" a="1"/>
  <c r="I1218" i="14" a="1"/>
  <c r="O362" i="14" a="1"/>
  <c r="O296" i="14" a="1"/>
  <c r="L503" i="14" a="1"/>
  <c r="F687" i="14" a="1"/>
  <c r="D100" i="14" a="1"/>
  <c r="L914" i="14" a="1"/>
  <c r="N1128" i="14" a="1"/>
  <c r="J1819" i="14" a="1"/>
  <c r="O1244" i="14" a="1"/>
  <c r="G524" i="14" a="1"/>
  <c r="B1833" i="14" a="1"/>
  <c r="F987" i="14" a="1"/>
  <c r="C1759" i="14" a="1"/>
  <c r="I466" i="14" a="1"/>
  <c r="A385" i="14" a="1"/>
  <c r="C1970" i="14" a="1"/>
  <c r="L610" i="14" a="1"/>
  <c r="N125" i="14" a="1"/>
  <c r="B1691" i="14" a="1"/>
  <c r="N510" i="14" a="1"/>
  <c r="E291" i="14" a="1"/>
  <c r="A13" i="14" a="1"/>
  <c r="B1286" i="14" a="1"/>
  <c r="G814" i="14" a="1"/>
  <c r="L1853" i="14" a="1"/>
  <c r="I1329" i="14" a="1"/>
  <c r="O157" i="14" a="1"/>
  <c r="L1463" i="14" a="1"/>
  <c r="E350" i="14" a="1"/>
  <c r="B1865" i="14" a="1"/>
  <c r="C911" i="14" a="1"/>
  <c r="M81" i="14" a="1"/>
  <c r="I1100" i="14" a="1"/>
  <c r="B1443" i="14" a="1"/>
  <c r="B323" i="14" a="1"/>
  <c r="C1535" i="14" a="1"/>
  <c r="N1107" i="14" a="1"/>
  <c r="G40" i="14" a="1"/>
  <c r="C1922" i="14" a="1"/>
  <c r="E1110" i="14" a="1"/>
  <c r="M1652" i="14" a="1"/>
  <c r="J866" i="14" a="1"/>
  <c r="L620" i="14" a="1"/>
  <c r="J85" i="14" a="1"/>
  <c r="L1592" i="14" a="1"/>
  <c r="F1330" i="14" a="1"/>
  <c r="C1333" i="14" a="1"/>
  <c r="G1171" i="14" a="1"/>
  <c r="K169" i="14" a="1"/>
  <c r="I1434" i="14" a="1"/>
  <c r="M1979" i="14" a="1"/>
  <c r="K1264" i="14" a="1"/>
  <c r="F1184" i="14" a="1"/>
  <c r="N529" i="14" a="1"/>
  <c r="O669" i="14" a="1"/>
  <c r="F210" i="14" a="1"/>
  <c r="B1635" i="14" a="1"/>
  <c r="G1489" i="14" a="1"/>
  <c r="F177" i="14" a="1"/>
  <c r="A1068" i="14" a="1"/>
  <c r="F520" i="14" a="1"/>
  <c r="O1035" i="14" a="1"/>
  <c r="E1492" i="14" a="1"/>
  <c r="O360" i="14" a="1"/>
  <c r="E618" i="14" a="1"/>
  <c r="F625" i="14" a="1"/>
  <c r="D1556" i="14" a="1"/>
  <c r="L114" i="14" a="1"/>
  <c r="F1779" i="14" a="1"/>
  <c r="B1941" i="14" a="1"/>
  <c r="C1472" i="14" a="1"/>
  <c r="I96" i="14" a="1"/>
  <c r="G1484" i="14" a="1"/>
  <c r="C768" i="14" a="1"/>
  <c r="I590" i="14" a="1"/>
  <c r="H1543" i="14" a="1"/>
  <c r="F287" i="14" a="1"/>
  <c r="C1777" i="14" a="1"/>
  <c r="I669" i="14" a="1"/>
  <c r="C131" i="14" a="1"/>
  <c r="O1333" i="14" a="1"/>
  <c r="H1228" i="14" a="1"/>
  <c r="F1256" i="14" a="1"/>
  <c r="O1322" i="14" a="1"/>
  <c r="K610" i="14" a="1"/>
  <c r="M936" i="14" a="1"/>
  <c r="H1983" i="14" a="1"/>
  <c r="J1794" i="14" a="1"/>
  <c r="C1783" i="14" a="1"/>
  <c r="B1466" i="14" a="1"/>
  <c r="O517" i="14" a="1"/>
  <c r="H1095" i="14" a="1"/>
  <c r="D1822" i="14" a="1"/>
  <c r="K1414" i="14" a="1"/>
  <c r="K134" i="14" a="1"/>
  <c r="F116" i="14" a="1"/>
  <c r="C1008" i="14" a="1"/>
  <c r="K231" i="14" a="1"/>
  <c r="D227" i="14" a="1"/>
  <c r="K633" i="14" a="1"/>
  <c r="N1659" i="14" a="1"/>
  <c r="I1260" i="14" a="1"/>
  <c r="L1472" i="14" a="1"/>
  <c r="I863" i="14" a="1"/>
  <c r="H1243" i="14" a="1"/>
  <c r="O507" i="14" a="1"/>
  <c r="J842" i="14" a="1"/>
  <c r="L1021" i="14" a="1"/>
  <c r="I1442" i="14" a="1"/>
  <c r="H727" i="14" a="1"/>
  <c r="D218" i="14" a="1"/>
  <c r="I174" i="14" a="1"/>
  <c r="H525" i="14" a="1"/>
  <c r="N1226" i="14" a="1"/>
  <c r="C1762" i="14" a="1"/>
  <c r="C673" i="14" a="1"/>
  <c r="M1118" i="14" a="1"/>
  <c r="K1708" i="14" a="1"/>
  <c r="D1870" i="14" a="1"/>
  <c r="I1711" i="14" a="1"/>
  <c r="E1257" i="14" a="1"/>
  <c r="F946" i="14" a="1"/>
  <c r="L1713" i="14" a="1"/>
  <c r="A447" i="14" a="1"/>
  <c r="B626" i="14" a="1"/>
  <c r="F1871" i="14" a="1"/>
  <c r="J719" i="14" a="1"/>
  <c r="J555" i="14" a="1"/>
  <c r="N1347" i="14" a="1"/>
  <c r="A1194" i="14" a="1"/>
  <c r="K166" i="14" a="1"/>
  <c r="E462" i="14" a="1"/>
  <c r="G1023" i="14" a="1"/>
  <c r="H259" i="14" a="1"/>
  <c r="I384" i="14" a="1"/>
  <c r="F1389" i="14" a="1"/>
  <c r="A1911" i="14" a="1"/>
  <c r="J1236" i="14" a="1"/>
  <c r="D899" i="14" a="1"/>
  <c r="D483" i="14" a="1"/>
  <c r="G1834" i="14" a="1"/>
  <c r="K1557" i="14" a="1"/>
  <c r="I1462" i="14" a="1"/>
  <c r="D1858" i="14" a="1"/>
  <c r="B704" i="14" a="1"/>
  <c r="J1500" i="14" a="1"/>
  <c r="H612" i="14" a="1"/>
  <c r="J788" i="14" a="1"/>
  <c r="J1569" i="14" a="1"/>
  <c r="K1946" i="14" a="1"/>
  <c r="H1909" i="14" a="1"/>
  <c r="O1638" i="14" a="1"/>
  <c r="D742" i="14" a="1"/>
  <c r="G1621" i="14" a="1"/>
  <c r="L1010" i="14" a="1"/>
  <c r="C1044" i="14" a="1"/>
  <c r="F1785" i="14" a="1"/>
  <c r="M224" i="14" a="1"/>
  <c r="D1608" i="14" a="1"/>
  <c r="K1345" i="14" a="1"/>
  <c r="G733" i="14" a="1"/>
  <c r="H304" i="14" a="1"/>
  <c r="O1406" i="14" a="1"/>
  <c r="B204" i="14" a="1"/>
  <c r="M1533" i="14" a="1"/>
  <c r="J212" i="14" a="1"/>
  <c r="G1814" i="14" a="1"/>
  <c r="J180" i="14" a="1"/>
  <c r="M245" i="14" a="1"/>
  <c r="K1840" i="14" a="1"/>
  <c r="B815" i="14" a="1"/>
  <c r="B418" i="14" a="1"/>
  <c r="N1787" i="14" a="1"/>
  <c r="D1052" i="14" a="1"/>
  <c r="A422" i="14" a="1"/>
  <c r="C1811" i="14" a="1"/>
  <c r="L1430" i="14" a="1"/>
  <c r="I316" i="14" a="1"/>
  <c r="E486" i="14" a="1"/>
  <c r="L1737" i="14" a="1"/>
  <c r="C303" i="14" a="1"/>
  <c r="C466" i="14" a="1"/>
  <c r="N137" i="14" a="1"/>
  <c r="D1906" i="14" a="1"/>
  <c r="O496" i="14" a="1"/>
  <c r="K1348" i="14" a="1"/>
  <c r="N1396" i="14" a="1"/>
  <c r="C1905" i="14" a="1"/>
  <c r="D556" i="14" a="1"/>
  <c r="L789" i="14" a="1"/>
  <c r="O1236" i="14" a="1"/>
  <c r="M1703" i="14" a="1"/>
  <c r="M305" i="14" a="1"/>
  <c r="K1146" i="14" a="1"/>
  <c r="I1216" i="14" a="1"/>
  <c r="E1076" i="14" a="1"/>
  <c r="L20" i="14" a="1"/>
  <c r="M1258" i="14" a="1"/>
  <c r="M1039" i="14" a="1"/>
  <c r="M1639" i="14" a="1"/>
  <c r="B1870" i="14" a="1"/>
  <c r="N1983" i="14" a="1"/>
  <c r="E1685" i="14" a="1"/>
  <c r="O889" i="14" a="1"/>
  <c r="H313" i="14" a="1"/>
  <c r="D1978" i="14" a="1"/>
  <c r="K1206" i="14" a="1"/>
  <c r="E254" i="14" a="1"/>
  <c r="I1797" i="14" a="1"/>
  <c r="I652" i="14" a="1"/>
  <c r="L201" i="14" a="1"/>
  <c r="A1540" i="14" a="1"/>
  <c r="A1454" i="14" a="1"/>
  <c r="O1046" i="14" a="1"/>
  <c r="O1753" i="14" a="1"/>
  <c r="H676" i="14" a="1"/>
  <c r="I746" i="14" a="1"/>
  <c r="D840" i="14" a="1"/>
  <c r="O1107" i="14" a="1"/>
  <c r="D913" i="14" a="1"/>
  <c r="A1019" i="14" a="1"/>
  <c r="G113" i="14" a="1"/>
  <c r="H1942" i="14" a="1"/>
  <c r="A195" i="14" a="1"/>
  <c r="M792" i="14" a="1"/>
  <c r="D987" i="14" a="1"/>
  <c r="F1804" i="14" a="1"/>
  <c r="O1254" i="14" a="1"/>
  <c r="A1662" i="14" a="1"/>
  <c r="B1604" i="14" a="1"/>
  <c r="J1105" i="14" a="1"/>
  <c r="A736" i="14" a="1"/>
  <c r="N1958" i="14" a="1"/>
  <c r="K642" i="14" a="1"/>
  <c r="A109" i="14" a="1"/>
  <c r="J508" i="14" a="1"/>
  <c r="J1916" i="14" a="1"/>
  <c r="F1572" i="14" a="1"/>
  <c r="I211" i="14" a="1"/>
  <c r="H1913" i="14" a="1"/>
  <c r="C1517" i="14" a="1"/>
  <c r="L1794" i="14" a="1"/>
  <c r="H550" i="14" a="1"/>
  <c r="G1324" i="14" a="1"/>
  <c r="C973" i="14" a="1"/>
  <c r="D923" i="14" a="1"/>
  <c r="H1755" i="14" a="1"/>
  <c r="D993" i="14" a="1"/>
  <c r="L1119" i="14" a="1"/>
  <c r="O349" i="14" a="1"/>
  <c r="A1118" i="14" a="1"/>
  <c r="E226" i="14" a="1"/>
  <c r="O1882" i="14" a="1"/>
  <c r="L1920" i="14" a="1"/>
  <c r="G1757" i="14" a="1"/>
  <c r="G1532" i="14" a="1"/>
  <c r="D790" i="14" a="1"/>
  <c r="I83" i="14" a="1"/>
  <c r="F1282" i="14" a="1"/>
  <c r="J330" i="14" a="1"/>
  <c r="L1774" i="14" a="1"/>
  <c r="H1704" i="14" a="1"/>
  <c r="I985" i="14" a="1"/>
  <c r="M376" i="14" a="1"/>
  <c r="C1135" i="14" a="1"/>
  <c r="L716" i="14" a="1"/>
  <c r="G36" i="14" a="1"/>
  <c r="I1259" i="14" a="1"/>
  <c r="X2" i="13" a="1"/>
  <c r="G942" i="14" a="1"/>
  <c r="F1709" i="14" a="1"/>
  <c r="L1347" i="14" a="1"/>
  <c r="C191" i="14" a="1"/>
  <c r="D1835" i="14" a="1"/>
  <c r="G1719" i="14" a="1"/>
  <c r="N1064" i="14" a="1"/>
  <c r="N390" i="14" a="1"/>
  <c r="I889" i="14" a="1"/>
  <c r="A1783" i="14" a="1"/>
  <c r="B1341" i="14" a="1"/>
  <c r="A1107" i="14" a="1"/>
  <c r="L171" i="14" a="1"/>
  <c r="I79" i="14" a="1"/>
  <c r="J484" i="14" a="1"/>
  <c r="H1104" i="14" a="1"/>
  <c r="G690" i="14" a="1"/>
  <c r="G515" i="14" a="1"/>
  <c r="E863" i="14" a="1"/>
  <c r="J430" i="14" a="1"/>
  <c r="F1587" i="14" a="1"/>
  <c r="L1403" i="14" a="1"/>
  <c r="G742" i="14" a="1"/>
  <c r="N1313" i="14" a="1"/>
  <c r="C124" i="14" a="1"/>
  <c r="F1951" i="14" a="1"/>
  <c r="E1795" i="14" a="1"/>
  <c r="K1203" i="14" a="1"/>
  <c r="H1127" i="14" a="1"/>
  <c r="C109" i="14" a="1"/>
  <c r="C113" i="14" a="1"/>
  <c r="J242" i="14" a="1"/>
  <c r="F1637" i="14" a="1"/>
  <c r="I1125" i="14" a="1"/>
  <c r="B1296" i="14" a="1"/>
  <c r="A105" i="14" a="1"/>
  <c r="I1337" i="14" a="1"/>
  <c r="F1398" i="14" a="1"/>
  <c r="F1531" i="14" a="1"/>
  <c r="O239" i="14" a="1"/>
  <c r="F1575" i="14" a="1"/>
  <c r="L489" i="14" a="1"/>
  <c r="O1324" i="14" a="1"/>
  <c r="C1141" i="14" a="1"/>
  <c r="A1602" i="14" a="1"/>
  <c r="D1799" i="14" a="1"/>
  <c r="C816" i="14" a="1"/>
  <c r="H55" i="14" a="1"/>
  <c r="L1900" i="14" a="1"/>
  <c r="O674" i="14" a="1"/>
  <c r="B1490" i="14" a="1"/>
  <c r="I333" i="14" a="1"/>
  <c r="D1710" i="14" a="1"/>
  <c r="G1967" i="14" a="1"/>
  <c r="O856" i="14" a="1"/>
  <c r="D1367" i="14" a="1"/>
  <c r="A153" i="14" a="1"/>
  <c r="H1916" i="14" a="1"/>
  <c r="M1958" i="14" a="1"/>
  <c r="K506" i="14" a="1"/>
  <c r="B1816" i="14" a="1"/>
  <c r="I238" i="14" a="1"/>
  <c r="N1139" i="14" a="1"/>
  <c r="H411" i="14" a="1"/>
  <c r="G711" i="14" a="1"/>
  <c r="O802" i="14" a="1"/>
  <c r="N333" i="14" a="1"/>
  <c r="O1972" i="14" a="1"/>
  <c r="H134" i="14" a="1"/>
  <c r="D1456" i="14" a="1"/>
  <c r="A1212" i="14" a="1"/>
  <c r="I697" i="14" a="1"/>
  <c r="I1038" i="14" a="1"/>
  <c r="A1128" i="14" a="1"/>
  <c r="A481" i="14" a="1"/>
  <c r="A1963" i="14" a="1"/>
  <c r="N826" i="14" a="1"/>
  <c r="A1913" i="14" a="1"/>
  <c r="N1673" i="14" a="1"/>
  <c r="N1283" i="14" a="1"/>
  <c r="A971" i="14" a="1"/>
  <c r="D206" i="14" a="1"/>
  <c r="B697" i="14" a="1"/>
  <c r="D1340" i="14" a="1"/>
  <c r="A1072" i="14" a="1"/>
  <c r="D230" i="14" a="1"/>
  <c r="C524" i="14" a="1"/>
  <c r="O1022" i="14" a="1"/>
  <c r="A871" i="14" a="1"/>
  <c r="M539" i="14" a="1"/>
  <c r="C1753" i="14" a="1"/>
  <c r="B1399" i="14" a="1"/>
  <c r="F1755" i="14" a="1"/>
  <c r="L238" i="14" a="1"/>
  <c r="B1308" i="14" a="1"/>
  <c r="K1599" i="14" a="1"/>
  <c r="H1033" i="14" a="1"/>
  <c r="F86" i="14" a="1"/>
  <c r="I1299" i="14" a="1"/>
  <c r="M1561" i="14" a="1"/>
  <c r="N680" i="14" a="1"/>
  <c r="D450" i="14" a="1"/>
  <c r="N1503" i="14" a="1"/>
  <c r="D1027" i="14" a="1"/>
  <c r="N1919" i="14" a="1"/>
  <c r="H1670" i="14" a="1"/>
  <c r="M1323" i="14" a="1"/>
  <c r="G1295" i="14" a="1"/>
  <c r="O1165" i="14" a="1"/>
  <c r="H1925" i="14" a="1"/>
  <c r="N1691" i="14" a="1"/>
  <c r="B1527" i="14" a="1"/>
  <c r="M15" i="14" a="1"/>
  <c r="L850" i="14" a="1"/>
  <c r="N1756" i="14" a="1"/>
  <c r="O604" i="14" a="1"/>
  <c r="H1599" i="14" a="1"/>
  <c r="M1050" i="14" a="1"/>
  <c r="C1664" i="14" a="1"/>
  <c r="O1910" i="14" a="1"/>
  <c r="O60" i="14" a="1"/>
  <c r="H955" i="14" a="1"/>
  <c r="H842" i="14" a="1"/>
  <c r="E1601" i="14" a="1"/>
  <c r="A1202" i="14" a="1"/>
  <c r="A1048" i="14" a="1"/>
  <c r="G212" i="14" a="1"/>
  <c r="M1577" i="14" a="1"/>
  <c r="M977" i="14" a="1"/>
  <c r="L602" i="14" a="1"/>
  <c r="B1918" i="14" a="1"/>
  <c r="C1107" i="14" a="1"/>
  <c r="B106" i="14" a="1"/>
  <c r="C1748" i="14" a="1"/>
  <c r="C691" i="14" a="1"/>
  <c r="C407" i="14" a="1"/>
  <c r="M847" i="14" a="1"/>
  <c r="C1191" i="14" a="1"/>
  <c r="K1244" i="14" a="1"/>
  <c r="M1193" i="14" a="1"/>
  <c r="L1484" i="14" a="1"/>
  <c r="G1828" i="14" a="1"/>
  <c r="K670" i="14" a="1"/>
  <c r="O41" i="14" a="1"/>
  <c r="E1539" i="14" a="1"/>
  <c r="A1050" i="14" a="1"/>
  <c r="E1592" i="14" a="1"/>
  <c r="E1567" i="14" a="1"/>
  <c r="D1623" i="14" a="1"/>
  <c r="B1612" i="14" a="1"/>
  <c r="O640" i="14" a="1"/>
  <c r="N198" i="14" a="1"/>
  <c r="G86" i="14" a="1"/>
  <c r="I1720" i="14" a="1"/>
  <c r="D466" i="14" a="1"/>
  <c r="N1358" i="14" a="1"/>
  <c r="K1724" i="14" a="1"/>
  <c r="J809" i="14" a="1"/>
  <c r="F1634" i="14" a="1"/>
  <c r="B1668" i="14" a="1"/>
  <c r="J1601" i="14" a="1"/>
  <c r="H265" i="14" a="1"/>
  <c r="O269" i="14" a="1"/>
  <c r="D400" i="14" a="1"/>
  <c r="C1318" i="14" a="1"/>
  <c r="M1390" i="14" a="1"/>
  <c r="E367" i="14" a="1"/>
  <c r="B342" i="14" a="1"/>
  <c r="C978" i="14" a="1"/>
  <c r="B348" i="14" a="1"/>
  <c r="B635" i="14" a="1"/>
  <c r="H1112" i="14" a="1"/>
  <c r="H883" i="14" a="1"/>
  <c r="G1240" i="14" a="1"/>
  <c r="J326" i="14" a="1"/>
  <c r="A1000" i="14" a="1"/>
  <c r="K1979" i="14" a="1"/>
  <c r="D868" i="14" a="1"/>
  <c r="B450" i="14" a="1"/>
  <c r="B429" i="14" a="1"/>
  <c r="L1862" i="14" a="1"/>
  <c r="A887" i="14" a="1"/>
  <c r="B1983" i="14" a="1"/>
  <c r="C1590" i="14" a="1"/>
  <c r="F919" i="14" a="1"/>
  <c r="O1725" i="14" a="1"/>
  <c r="G1054" i="14" a="1"/>
  <c r="K1611" i="14" a="1"/>
  <c r="N444" i="14" a="1"/>
  <c r="K1940" i="14" a="1"/>
  <c r="N1982" i="14" a="1"/>
  <c r="N1942" i="14" a="1"/>
  <c r="H132" i="14" a="1"/>
  <c r="N761" i="14" a="1"/>
  <c r="O388" i="14" a="1"/>
  <c r="K1618" i="14" a="1"/>
  <c r="M1886" i="14" a="1"/>
  <c r="F1223" i="14" a="1"/>
  <c r="N1827" i="14" a="1"/>
  <c r="G881" i="14" a="1"/>
  <c r="D1900" i="14" a="1"/>
  <c r="O426" i="14" a="1"/>
  <c r="O427" i="14" a="1"/>
  <c r="H1376" i="14" a="1"/>
  <c r="E1489" i="14" a="1"/>
  <c r="A56" i="14" a="1"/>
  <c r="O1162" i="14" a="1"/>
  <c r="A1034" i="14" a="1"/>
  <c r="K558" i="14" a="1"/>
  <c r="A1091" i="14" a="1"/>
  <c r="A1599" i="14" a="1"/>
  <c r="A304" i="14" a="1"/>
  <c r="N1775" i="14" a="1"/>
  <c r="O1140" i="14" a="1"/>
  <c r="C1480" i="14" a="1"/>
  <c r="N469" i="14" a="1"/>
  <c r="C587" i="14" a="1"/>
  <c r="M1601" i="14" a="1"/>
  <c r="B1876" i="14" a="1"/>
  <c r="C572" i="14" a="1"/>
  <c r="F842" i="14" a="1"/>
  <c r="K1838" i="14" a="1"/>
  <c r="B47" i="14" a="1"/>
  <c r="H50" i="14" a="1"/>
  <c r="H937" i="14" a="1"/>
  <c r="G283" i="14" a="1"/>
  <c r="G1123" i="14" a="1"/>
  <c r="J17" i="14" a="1"/>
  <c r="F270" i="14" a="1"/>
  <c r="J57" i="14" a="1"/>
  <c r="K1211" i="14" a="1"/>
  <c r="N1057" i="14" a="1"/>
  <c r="I1118" i="14" a="1"/>
  <c r="H1089" i="14" a="1"/>
  <c r="G1297" i="14" a="1"/>
  <c r="D1541" i="14" a="1"/>
  <c r="I1721" i="14" a="1"/>
  <c r="M1059" i="14" a="1"/>
  <c r="D332" i="14" a="1"/>
  <c r="A1008" i="14" a="1"/>
  <c r="L531" i="14" a="1"/>
  <c r="M1955" i="14" a="1"/>
  <c r="M329" i="14" a="1"/>
  <c r="F1110" i="14" a="1"/>
  <c r="A1748" i="14" a="1"/>
  <c r="G317" i="14" a="1"/>
  <c r="F727" i="14" a="1"/>
  <c r="M283" i="14" a="1"/>
  <c r="N634" i="14" a="1"/>
  <c r="K162" i="14" a="1"/>
  <c r="E886" i="14" a="1"/>
  <c r="G1434" i="14" a="1"/>
  <c r="M542" i="14" a="1"/>
  <c r="N674" i="14" a="1"/>
  <c r="K969" i="14" a="1"/>
  <c r="D223" i="14" a="1"/>
  <c r="L1914" i="14" a="1"/>
  <c r="J1758" i="14" a="1"/>
  <c r="M547" i="14" a="1"/>
  <c r="I232" i="14" a="1"/>
  <c r="D1489" i="14" a="1"/>
  <c r="B1821" i="14" a="1"/>
  <c r="I106" i="14" a="1"/>
  <c r="N1483" i="14" a="1"/>
  <c r="O1388" i="14" a="1"/>
  <c r="O480" i="14" a="1"/>
  <c r="G424" i="14" a="1"/>
  <c r="B1536" i="14" a="1"/>
  <c r="G351" i="14" a="1"/>
  <c r="B1292" i="14" a="1"/>
  <c r="B1221" i="14" a="1"/>
  <c r="F815" i="14" a="1"/>
  <c r="B404" i="14" a="1"/>
  <c r="D929" i="14" a="1"/>
  <c r="L1882" i="14" a="1"/>
  <c r="H1922" i="14" a="1"/>
  <c r="N740" i="14" a="1"/>
  <c r="G1250" i="14" a="1"/>
  <c r="J11" i="14" a="1"/>
  <c r="M82" i="14" a="1"/>
  <c r="K1115" i="14" a="1"/>
  <c r="J340" i="14" a="1"/>
  <c r="O1047" i="14" a="1"/>
  <c r="G1011" i="14" a="1"/>
  <c r="E694" i="14" a="1"/>
  <c r="J1883" i="14" a="1"/>
  <c r="N1931" i="14" a="1"/>
  <c r="O1748" i="14" a="1"/>
  <c r="G1626" i="14" a="1"/>
  <c r="B1059" i="14" a="1"/>
  <c r="B212" i="14" a="1"/>
  <c r="A1125" i="14" a="1"/>
  <c r="K504" i="14" a="1"/>
  <c r="C1478" i="14" a="1"/>
  <c r="D1062" i="14" a="1"/>
  <c r="F1883" i="14" a="1"/>
  <c r="E1411" i="14" a="1"/>
  <c r="L769" i="14" a="1"/>
  <c r="O544" i="14" a="1"/>
  <c r="L157" i="14" a="1"/>
  <c r="J914" i="14" a="1"/>
  <c r="I1222" i="14" a="1"/>
  <c r="L1973" i="14" a="1"/>
  <c r="C1277" i="14" a="1"/>
  <c r="K445" i="14" a="1"/>
  <c r="E1816" i="14" a="1"/>
  <c r="N864" i="14" a="1"/>
  <c r="H995" i="14" a="1"/>
  <c r="B946" i="14" a="1"/>
  <c r="K34" i="14" a="1"/>
  <c r="O134" i="14" a="1"/>
  <c r="I1961" i="14" a="1"/>
  <c r="A1750" i="14" a="1"/>
  <c r="F607" i="14" a="1"/>
  <c r="K1358" i="14" a="1"/>
  <c r="J1793" i="14" a="1"/>
  <c r="L1253" i="14" a="1"/>
  <c r="D1602" i="14" a="1"/>
  <c r="H1522" i="14" a="1"/>
  <c r="M923" i="14" a="1"/>
  <c r="J1104" i="14" a="1"/>
  <c r="H167" i="14" a="1"/>
  <c r="J1363" i="14" a="1"/>
  <c r="H1639" i="14" a="1"/>
  <c r="I1589" i="14" a="1"/>
  <c r="A1218" i="14" a="1"/>
  <c r="B1588" i="14" a="1"/>
  <c r="L1131" i="14" a="1"/>
  <c r="B238" i="14" a="1"/>
  <c r="N1966" i="14" a="1"/>
  <c r="H1299" i="14" a="1"/>
  <c r="A169" i="14" a="1"/>
  <c r="J1802" i="14" a="1"/>
  <c r="I514" i="14" a="1"/>
  <c r="D102" i="14" a="1"/>
  <c r="E245" i="14" a="1"/>
  <c r="A1845" i="14" a="1"/>
  <c r="M879" i="14" a="1"/>
  <c r="J1279" i="14" a="1"/>
  <c r="N454" i="14" a="1"/>
  <c r="I1277" i="14" a="1"/>
  <c r="B1224" i="14" a="1"/>
  <c r="A242" i="14" a="1"/>
  <c r="J789" i="14" a="1"/>
  <c r="C314" i="14" a="1"/>
  <c r="O682" i="14" a="1"/>
  <c r="L1344" i="14" a="1"/>
  <c r="E1264" i="14" a="1"/>
  <c r="I1901" i="14" a="1"/>
  <c r="I955" i="14" a="1"/>
  <c r="D1153" i="14" a="1"/>
  <c r="O1955" i="14" a="1"/>
  <c r="B777" i="14" a="1"/>
  <c r="G1813" i="14" a="1"/>
  <c r="G1012" i="14" a="1"/>
  <c r="L50" i="14" a="1"/>
  <c r="I1477" i="14" a="1"/>
  <c r="M1778" i="14" a="1"/>
  <c r="B1794" i="14" a="1"/>
  <c r="G1087" i="14" a="1"/>
  <c r="L1149" i="14" a="1"/>
  <c r="A596" i="14" a="1"/>
  <c r="N1998" i="14" a="1"/>
  <c r="E739" i="14" a="1"/>
  <c r="E505" i="14" a="1"/>
  <c r="E40" i="14" a="1"/>
  <c r="L1512" i="14" a="1"/>
  <c r="O1791" i="14" a="1"/>
  <c r="J1637" i="14" a="1"/>
  <c r="F916" i="14" a="1"/>
  <c r="D575" i="14" a="1"/>
  <c r="E891" i="14" a="1"/>
  <c r="E842" i="14" a="1"/>
  <c r="I834" i="14" a="1"/>
  <c r="I1782" i="14" a="1"/>
  <c r="N145" i="14" a="1"/>
  <c r="L72" i="14" a="1"/>
  <c r="I395" i="14" a="1"/>
  <c r="H1569" i="14" a="1"/>
  <c r="M24" i="14" a="1"/>
  <c r="I1810" i="14" a="1"/>
  <c r="F877" i="14" a="1"/>
  <c r="F1033" i="14" a="1"/>
  <c r="D1464" i="14" a="1"/>
  <c r="H1019" i="14" a="1"/>
  <c r="O1378" i="14" a="1"/>
  <c r="K1659" i="14" a="1"/>
  <c r="O314" i="14" a="1"/>
  <c r="E874" i="14" a="1"/>
  <c r="D1949" i="14" a="1"/>
  <c r="D420" i="14" a="1"/>
  <c r="I962" i="14" a="1"/>
  <c r="F1500" i="14" a="1"/>
  <c r="J142" i="14" a="1"/>
  <c r="B852" i="14" a="1"/>
  <c r="N1276" i="14" a="1"/>
  <c r="B1067" i="14" a="1"/>
  <c r="M1742" i="14" a="1"/>
  <c r="F1379" i="14" a="1"/>
  <c r="F551" i="14" a="1"/>
  <c r="G380" i="14" a="1"/>
  <c r="L49" i="14" a="1"/>
  <c r="M881" i="14" a="1"/>
  <c r="I180" i="14" a="1"/>
  <c r="G428" i="14" a="1"/>
  <c r="D150" i="14" a="1"/>
  <c r="N409" i="14" a="1"/>
  <c r="I586" i="14" a="1"/>
  <c r="A1340" i="14" a="1"/>
  <c r="I1746" i="14" a="1"/>
  <c r="L981" i="14" a="1"/>
  <c r="B700" i="14" a="1"/>
  <c r="F964" i="14" a="1"/>
  <c r="G67" i="14" a="1"/>
  <c r="K1798" i="14" a="1"/>
  <c r="F31" i="14" a="1"/>
  <c r="O180" i="14" a="1"/>
  <c r="C504" i="14" a="1"/>
  <c r="J1533" i="14" a="1"/>
  <c r="D335" i="14" a="1"/>
  <c r="G799" i="14" a="1"/>
  <c r="C1881" i="14" a="1"/>
  <c r="C772" i="14" a="1"/>
  <c r="H1224" i="14" a="1"/>
  <c r="F756" i="14" a="1"/>
  <c r="E1418" i="14" a="1"/>
  <c r="F247" i="14" a="1"/>
  <c r="L195" i="14" a="1"/>
  <c r="B152" i="14" a="1"/>
  <c r="F1729" i="14" a="1"/>
  <c r="G1431" i="14" a="1"/>
  <c r="K830" i="14" a="1"/>
  <c r="A1379" i="14" a="1"/>
  <c r="A187" i="14" a="1"/>
  <c r="A1938" i="14" a="1"/>
  <c r="L546" i="14" a="1"/>
  <c r="O739" i="14" a="1"/>
  <c r="O1443" i="14" a="1"/>
  <c r="K852" i="14" a="1"/>
  <c r="K764" i="14" a="1"/>
  <c r="F1597" i="14" a="1"/>
  <c r="J1043" i="14" a="1"/>
  <c r="M1280" i="14" a="1"/>
  <c r="C1659" i="14" a="1"/>
  <c r="O184" i="14" a="1"/>
  <c r="M941" i="14" a="1"/>
  <c r="G1544" i="14" a="1"/>
  <c r="O460" i="14" a="1"/>
  <c r="K299" i="14" a="1"/>
  <c r="L1173" i="14" a="1"/>
  <c r="H724" i="14" a="1"/>
  <c r="K511" i="14" a="1"/>
  <c r="F1126" i="14" a="1"/>
  <c r="L1113" i="14" a="1"/>
  <c r="J1905" i="14" a="1"/>
  <c r="M293" i="14" a="1"/>
  <c r="G1105" i="14" a="1"/>
  <c r="F1712" i="14" a="1"/>
  <c r="O1173" i="14" a="1"/>
  <c r="B1369" i="14" a="1"/>
  <c r="C1387" i="14" a="1"/>
  <c r="N39" i="14" a="1"/>
  <c r="L870" i="14" a="1"/>
  <c r="D1018" i="14" a="1"/>
  <c r="M133" i="14" a="1"/>
  <c r="D1709" i="14" a="1"/>
  <c r="B81" i="14" a="1"/>
  <c r="B41" i="14" a="1"/>
  <c r="B1972" i="14" a="1"/>
  <c r="M1815" i="14" a="1"/>
  <c r="O283" i="14" a="1"/>
  <c r="B1933" i="14" a="1"/>
  <c r="N1465" i="14" a="1"/>
  <c r="B564" i="14" a="1"/>
  <c r="G1084" i="14" a="1"/>
  <c r="E1589" i="14" a="1"/>
  <c r="O1841" i="14" a="1"/>
  <c r="O1127" i="14" a="1"/>
  <c r="J176" i="14" a="1"/>
  <c r="M668" i="14" a="1"/>
  <c r="K1491" i="14" a="1"/>
  <c r="F1057" i="14" a="1"/>
  <c r="H389" i="14" a="1"/>
  <c r="D1148" i="14" a="1"/>
  <c r="M852" i="14" a="1"/>
  <c r="E388" i="14" a="1"/>
  <c r="M905" i="14" a="1"/>
  <c r="E1383" i="14" a="1"/>
  <c r="D1011" i="14" a="1"/>
  <c r="N1627" i="14" a="1"/>
  <c r="K806" i="14" a="1"/>
  <c r="N691" i="14" a="1"/>
  <c r="I1958" i="14" a="1"/>
  <c r="C90" i="14" a="1"/>
  <c r="A1482" i="14" a="1"/>
  <c r="B234" i="14" a="1"/>
  <c r="B927" i="14" a="1"/>
  <c r="D11" i="14" a="1"/>
  <c r="O1336" i="14" a="1"/>
  <c r="K804" i="14" a="1"/>
  <c r="I1119" i="14" a="1"/>
  <c r="A1722" i="14" a="1"/>
  <c r="M1234" i="14" a="1"/>
  <c r="H1866" i="14" a="1"/>
  <c r="O1758" i="14" a="1"/>
  <c r="A680" i="14" a="1"/>
  <c r="A579" i="14" a="1"/>
  <c r="J65" i="14" a="1"/>
  <c r="K400" i="14" a="1"/>
  <c r="J1702" i="14" a="1"/>
  <c r="O1200" i="14" a="1"/>
  <c r="L280" i="14" a="1"/>
  <c r="K777" i="14" a="1"/>
  <c r="H990" i="14" a="1"/>
  <c r="H22" i="14" a="1"/>
  <c r="A484" i="14" a="1"/>
  <c r="M98" i="14" a="1"/>
  <c r="F612" i="14" a="1"/>
  <c r="G92" i="14" a="1"/>
  <c r="C1463" i="14" a="1"/>
  <c r="F1949" i="14" a="1"/>
  <c r="C1912" i="14" a="1"/>
  <c r="M115" i="14" a="1"/>
  <c r="B702" i="14" a="1"/>
  <c r="H1936" i="14" a="1"/>
  <c r="M1092" i="14" a="1"/>
  <c r="N1676" i="14" a="1"/>
  <c r="I997" i="14" a="1"/>
  <c r="N894" i="14" a="1"/>
  <c r="C956" i="14" a="1"/>
  <c r="N1436" i="14" a="1"/>
  <c r="L673" i="14" a="1"/>
  <c r="G369" i="14" a="1"/>
  <c r="U2" i="13" a="1"/>
  <c r="O1688" i="14" a="1"/>
  <c r="E567" i="14" a="1"/>
  <c r="J436" i="14" a="1"/>
  <c r="G55" i="14" a="1"/>
  <c r="L1481" i="14" a="1"/>
  <c r="I277" i="14" a="1"/>
  <c r="O491" i="14" a="1"/>
  <c r="D467" i="14" a="1"/>
  <c r="L1505" i="14" a="1"/>
  <c r="J867" i="14" a="1"/>
  <c r="C327" i="14" a="1"/>
  <c r="D1409" i="14" a="1"/>
  <c r="B1327" i="14" a="1"/>
  <c r="G1729" i="14" a="1"/>
  <c r="E1967" i="14" a="1"/>
  <c r="O576" i="14" a="1"/>
  <c r="M326" i="14" a="1"/>
  <c r="E198" i="14" a="1"/>
  <c r="H1302" i="14" a="1"/>
  <c r="C1928" i="14" a="1"/>
  <c r="E348" i="14" a="1"/>
  <c r="J337" i="14" a="1"/>
  <c r="F54" i="14" a="1"/>
  <c r="A1120" i="14" a="1"/>
  <c r="K650" i="14" a="1"/>
  <c r="A274" i="14" a="1"/>
  <c r="I996" i="14" a="1"/>
  <c r="G600" i="14" a="1"/>
  <c r="N944" i="14" a="1"/>
  <c r="N1818" i="14" a="1"/>
  <c r="F53" i="14" a="1"/>
  <c r="M1789" i="14" a="1"/>
  <c r="J1929" i="14" a="1"/>
  <c r="F137" i="14" a="1"/>
  <c r="O1558" i="14" a="1"/>
  <c r="E326" i="14" a="1"/>
  <c r="M479" i="14" a="1"/>
  <c r="A1196" i="14" a="1"/>
  <c r="E939" i="14" a="1"/>
  <c r="F875" i="14" a="1"/>
  <c r="K1236" i="14" a="1"/>
  <c r="A813" i="14" a="1"/>
  <c r="J28" i="14" a="1"/>
  <c r="J235" i="14" a="1"/>
  <c r="I126" i="14" a="1"/>
  <c r="D1110" i="14" a="1"/>
  <c r="G1075" i="14" a="1"/>
  <c r="H1610" i="14" a="1"/>
  <c r="L1517" i="14" a="1"/>
  <c r="B822" i="14" a="1"/>
  <c r="C368" i="14" a="1"/>
  <c r="M643" i="14" a="1"/>
  <c r="F1347" i="14" a="1"/>
  <c r="J1772" i="14" a="1"/>
  <c r="N323" i="14" a="1"/>
  <c r="G374" i="14" a="1"/>
  <c r="C1287" i="14" a="1"/>
  <c r="G432" i="14" a="1"/>
  <c r="E1738" i="14" a="1"/>
  <c r="O1012" i="14" a="1"/>
  <c r="C1362" i="14" a="1"/>
  <c r="J757" i="14" a="1"/>
  <c r="E740" i="14" a="1"/>
  <c r="B1210" i="14" a="1"/>
  <c r="D595" i="14" a="1"/>
  <c r="C1386" i="14" a="1"/>
  <c r="K471" i="14" a="1"/>
  <c r="D1473" i="14" a="1"/>
  <c r="G627" i="14" a="1"/>
  <c r="C215" i="14" a="1"/>
  <c r="E1886" i="14" a="1"/>
  <c r="H222" i="14" a="1"/>
  <c r="F799" i="14" a="1"/>
  <c r="E1751" i="14" a="1"/>
  <c r="K782" i="14" a="1"/>
  <c r="M240" i="14" a="1"/>
  <c r="K1760" i="14" a="1"/>
  <c r="N1382" i="14" a="1"/>
  <c r="J1386" i="14" a="1"/>
  <c r="K1875" i="14" a="1"/>
  <c r="J1912" i="14" a="1"/>
  <c r="D1300" i="14" a="1"/>
  <c r="D53" i="14" a="1"/>
  <c r="O929" i="14" a="1"/>
  <c r="C1607" i="14" a="1"/>
  <c r="B324" i="14" a="1"/>
  <c r="G241" i="14" a="1"/>
  <c r="A1784" i="14" a="1"/>
  <c r="H1800" i="14" a="1"/>
  <c r="F396" i="14" a="1"/>
  <c r="M788" i="14" a="1"/>
  <c r="A623" i="14" a="1"/>
  <c r="O79" i="14" a="1"/>
  <c r="E798" i="14" a="1"/>
  <c r="J1683" i="14" a="1"/>
  <c r="G1469" i="14" a="1"/>
  <c r="N756" i="14" a="1"/>
  <c r="B1914" i="14" a="1"/>
  <c r="H1888" i="14" a="1"/>
  <c r="H804" i="14" a="1"/>
  <c r="J1837" i="14" a="1"/>
  <c r="C1629" i="14" a="1"/>
  <c r="K1226" i="14" a="1"/>
  <c r="I81" i="14" a="1"/>
  <c r="B1956" i="14" a="1"/>
  <c r="O1735" i="14" a="1"/>
  <c r="K312" i="14" a="1"/>
  <c r="K1483" i="14" a="1"/>
  <c r="B1875" i="14" a="1"/>
  <c r="H1293" i="14" a="1"/>
  <c r="N76" i="14" a="1"/>
  <c r="G774" i="14" a="1"/>
  <c r="E1934" i="14" a="1"/>
  <c r="C1408" i="14" a="1"/>
  <c r="H268" i="14" a="1"/>
  <c r="N810" i="14" a="1"/>
  <c r="F12" i="14" a="1"/>
  <c r="O280" i="14" a="1"/>
  <c r="K875" i="14" a="1"/>
  <c r="K1090" i="14" a="1"/>
  <c r="H592" i="14" a="1"/>
  <c r="C1392" i="14" a="1"/>
  <c r="D1759" i="14" a="1"/>
  <c r="A922" i="14" a="1"/>
  <c r="K1996" i="14" a="1"/>
  <c r="N317" i="14" a="1"/>
  <c r="I1750" i="14" a="1"/>
  <c r="N66" i="14" a="1"/>
  <c r="K1418" i="14" a="1"/>
  <c r="N1847" i="14" a="1"/>
  <c r="D1167" i="14" a="1"/>
  <c r="A1639" i="14" a="1"/>
  <c r="M490" i="14" a="1"/>
  <c r="D1852" i="14" a="1"/>
  <c r="E1335" i="14" a="1"/>
  <c r="C832" i="14" a="1"/>
  <c r="O659" i="14" a="1"/>
  <c r="K1207" i="14" a="1"/>
  <c r="M527" i="14" a="1"/>
  <c r="I1830" i="14" a="1"/>
  <c r="A828" i="14" a="1"/>
  <c r="G332" i="14" a="1"/>
  <c r="B411" i="14" a="1"/>
  <c r="M107" i="14" a="1"/>
  <c r="K1513" i="14" a="1"/>
  <c r="N459" i="14" a="1"/>
  <c r="J579" i="14" a="1"/>
  <c r="G696" i="14" a="1"/>
  <c r="J814" i="14" a="1"/>
  <c r="B1447" i="14" a="1"/>
  <c r="H1074" i="14" a="1"/>
  <c r="J802" i="14" a="1"/>
  <c r="D1195" i="14" a="1"/>
  <c r="F1966" i="14" a="1"/>
  <c r="B1014" i="14" a="1"/>
  <c r="D226" i="14" a="1"/>
  <c r="K439" i="14" a="1"/>
  <c r="O206" i="14" a="1"/>
  <c r="I1667" i="14" a="1"/>
  <c r="H1808" i="14" a="1"/>
  <c r="G1053" i="14" a="1"/>
  <c r="O1574" i="14" a="1"/>
  <c r="O1730" i="14" a="1"/>
  <c r="H451" i="14" a="1"/>
  <c r="H1505" i="14" a="1"/>
  <c r="L1462" i="14" a="1"/>
  <c r="J763" i="14" a="1"/>
  <c r="E651" i="14" a="1"/>
  <c r="L1265" i="14" a="1"/>
  <c r="L1391" i="14" a="1"/>
  <c r="A376" i="14" a="1"/>
  <c r="N1022" i="14" a="1"/>
  <c r="H1931" i="14" a="1"/>
  <c r="E534" i="14" a="1"/>
  <c r="N279" i="14" a="1"/>
  <c r="F322" i="14" a="1"/>
  <c r="N295" i="14" a="1"/>
  <c r="A1949" i="14" a="1"/>
  <c r="D617" i="14" a="1"/>
  <c r="D608" i="14" a="1"/>
  <c r="F1611" i="14" a="1"/>
  <c r="B840" i="14" a="1"/>
  <c r="C34" i="14" a="1"/>
  <c r="I1488" i="14" a="1"/>
  <c r="L234" i="14" a="1"/>
  <c r="F417" i="14" a="1"/>
  <c r="G4" i="14" a="1"/>
  <c r="N797" i="14" a="1"/>
  <c r="I283" i="14" a="1"/>
  <c r="I925" i="14" a="1"/>
  <c r="B843" i="14" a="1"/>
  <c r="C111" i="14" a="1"/>
  <c r="F565" i="14" a="1"/>
  <c r="F1226" i="14" a="1"/>
  <c r="I670" i="14" a="1"/>
  <c r="N50" i="14" a="1"/>
  <c r="H114" i="14" a="1"/>
  <c r="J1877" i="14" a="1"/>
  <c r="F235" i="14" a="1"/>
  <c r="B545" i="14" a="1"/>
  <c r="N1648" i="14" a="1"/>
  <c r="I900" i="14" a="1"/>
  <c r="I1524" i="14" a="1"/>
  <c r="K1815" i="14" a="1"/>
  <c r="K636" i="14" a="1"/>
  <c r="H1434" i="14" a="1"/>
  <c r="F181" i="14" a="1"/>
  <c r="H1423" i="14" a="1"/>
  <c r="E1642" i="14" a="1"/>
  <c r="A977" i="14" a="1"/>
  <c r="A798" i="14" a="1"/>
  <c r="G1892" i="14" a="1"/>
  <c r="H918" i="14" a="1"/>
  <c r="O1257" i="14" a="1"/>
  <c r="O1842" i="14" a="1"/>
  <c r="H139" i="14" a="1"/>
  <c r="C123" i="14" a="1"/>
  <c r="F1260" i="14" a="1"/>
  <c r="K1410" i="14" a="1"/>
  <c r="K551" i="14" a="1"/>
  <c r="E1309" i="14" a="1"/>
  <c r="A1044" i="14" a="1"/>
  <c r="K1732" i="14" a="1"/>
  <c r="F455" i="14" a="1"/>
  <c r="O683" i="14" a="1"/>
  <c r="F873" i="14" a="1"/>
  <c r="C1358" i="14" a="1"/>
  <c r="F1654" i="14" a="1"/>
  <c r="G510" i="14" a="1"/>
  <c r="E1798" i="14" a="1"/>
  <c r="O405" i="14" a="1"/>
  <c r="F1413" i="14" a="1"/>
  <c r="L1673" i="14" a="1"/>
  <c r="D2" i="14" a="1"/>
  <c r="L256" i="14" a="1"/>
  <c r="N256" i="14" a="1"/>
  <c r="J132" i="14" a="1"/>
  <c r="E480" i="14" a="1"/>
  <c r="H192" i="14" a="1"/>
  <c r="G663" i="14" a="1"/>
  <c r="F992" i="14" a="1"/>
  <c r="N1564" i="14" a="1"/>
  <c r="C1009" i="14" a="1"/>
  <c r="O275" i="14" a="1"/>
  <c r="C1099" i="14" a="1"/>
  <c r="K1990" i="14" a="1"/>
  <c r="L1060" i="14" a="1"/>
  <c r="B1704" i="14" a="1"/>
  <c r="K704" i="14" a="1"/>
  <c r="K82" i="14" a="1"/>
  <c r="M768" i="14" a="1"/>
  <c r="H1506" i="14" a="1"/>
  <c r="C719" i="14" a="1"/>
  <c r="N782" i="14" a="1"/>
  <c r="J823" i="14" a="1"/>
  <c r="L1028" i="14" a="1"/>
  <c r="D1208" i="14" a="1"/>
  <c r="C216" i="14" a="1"/>
  <c r="G677" i="14" a="1"/>
  <c r="K1885" i="14" a="1"/>
  <c r="E205" i="14" a="1"/>
  <c r="G1103" i="14" a="1"/>
  <c r="H1657" i="14" a="1"/>
  <c r="K1900" i="14" a="1"/>
  <c r="L416" i="14" a="1"/>
  <c r="A523" i="14" a="1"/>
  <c r="A1899" i="14" a="1"/>
  <c r="I1451" i="14" a="1"/>
  <c r="L1297" i="14" a="1"/>
  <c r="H1956" i="14" a="1"/>
  <c r="C556" i="14" a="1"/>
  <c r="I1881" i="14" a="1"/>
  <c r="C1435" i="14" a="1"/>
  <c r="B1663" i="14" a="1"/>
  <c r="N830" i="14" a="1"/>
  <c r="D1916" i="14" a="1"/>
  <c r="N870" i="14" a="1"/>
  <c r="B1824" i="14" a="1"/>
  <c r="C212" i="14" a="1"/>
  <c r="L1404" i="14" a="1"/>
  <c r="O9" i="14" a="1"/>
  <c r="K555" i="14" a="1"/>
  <c r="F398" i="14" a="1"/>
  <c r="F959" i="14" a="1"/>
  <c r="K1013" i="14" a="1"/>
  <c r="G93" i="14" a="1"/>
  <c r="H1860" i="14" a="1"/>
  <c r="K1898" i="14" a="1"/>
  <c r="E768" i="14" a="1"/>
  <c r="H1414" i="14" a="1"/>
  <c r="O302" i="14" a="1"/>
  <c r="O573" i="14" a="1"/>
  <c r="B284" i="14" a="1"/>
  <c r="K204" i="14" a="1"/>
  <c r="H1712" i="14" a="1"/>
  <c r="G812" i="14" a="1"/>
  <c r="A197" i="14" a="1"/>
  <c r="F772" i="14" a="1"/>
  <c r="H821" i="14" a="1"/>
  <c r="N846" i="14" a="1"/>
  <c r="J84" i="14" a="1"/>
  <c r="L1868" i="14" a="1"/>
  <c r="M1393" i="14" a="1"/>
  <c r="C500" i="14" a="1"/>
  <c r="C1785" i="14" a="1"/>
  <c r="L440" i="14" a="1"/>
  <c r="I1207" i="14" a="1"/>
  <c r="A582" i="14" a="1"/>
  <c r="A1020" i="14" a="1"/>
  <c r="B229" i="14" a="1"/>
  <c r="L840" i="14" a="1"/>
  <c r="M623" i="14" a="1"/>
  <c r="L1222" i="14" a="1"/>
  <c r="M1158" i="14" a="1"/>
  <c r="E1808" i="14" a="1"/>
  <c r="E1588" i="14" a="1"/>
  <c r="M1986" i="14" a="1"/>
  <c r="B1244" i="14" a="1"/>
  <c r="J1730" i="14" a="1"/>
  <c r="D447" i="14" a="1"/>
  <c r="O719" i="14" a="1"/>
  <c r="B1557" i="14" a="1"/>
  <c r="K1658" i="14" a="1"/>
  <c r="I1234" i="14" a="1"/>
  <c r="F1939" i="14" a="1"/>
  <c r="C1129" i="14" a="1"/>
  <c r="A797" i="14" a="1"/>
  <c r="M6" i="14" a="1"/>
  <c r="F1327" i="14" a="1"/>
  <c r="L1552" i="14" a="1"/>
  <c r="J703" i="14" a="1"/>
  <c r="D76" i="14" a="1"/>
  <c r="O320" i="14" a="1"/>
  <c r="O274" i="14" a="1"/>
  <c r="L724" i="14" a="1"/>
  <c r="A1542" i="14" a="1"/>
  <c r="B1072" i="14" a="1"/>
  <c r="N893" i="14" a="1"/>
  <c r="J850" i="14" a="1"/>
  <c r="B1844" i="14" a="1"/>
  <c r="L826" i="14" a="1"/>
  <c r="N1683" i="14" a="1"/>
  <c r="H1471" i="14" a="1"/>
  <c r="A1459" i="14" a="1"/>
  <c r="L1788" i="14" a="1"/>
  <c r="F191" i="14" a="1"/>
  <c r="J1121" i="14" a="1"/>
  <c r="B268" i="14" a="1"/>
  <c r="O154" i="14" a="1"/>
  <c r="D982" i="14" a="1"/>
  <c r="C1340" i="14" a="1"/>
  <c r="L522" i="14" a="1"/>
  <c r="I1896" i="14" a="1"/>
  <c r="D1399" i="14" a="1"/>
  <c r="E1357" i="14" a="1"/>
  <c r="G1548" i="14" a="1"/>
  <c r="O1410" i="14" a="1"/>
  <c r="B254" i="14" a="1"/>
  <c r="K1482" i="14" a="1"/>
  <c r="N1824" i="14" a="1"/>
  <c r="G318" i="14" a="1"/>
  <c r="B1828" i="14" a="1"/>
  <c r="D494" i="14" a="1"/>
  <c r="C555" i="14" a="1"/>
  <c r="F1047" i="14" a="1"/>
  <c r="H258" i="14" a="1"/>
  <c r="M1571" i="14" a="1"/>
  <c r="F920" i="14" a="1"/>
  <c r="K1142" i="14" a="1"/>
  <c r="I525" i="14" a="1"/>
  <c r="G1245" i="14" a="1"/>
  <c r="B19" i="14" a="1"/>
  <c r="L308" i="14" a="1"/>
  <c r="D1953" i="14" a="1"/>
  <c r="C1439" i="14" a="1"/>
  <c r="G956" i="14" a="1"/>
  <c r="B755" i="14" a="1"/>
  <c r="L1585" i="14" a="1"/>
  <c r="I928" i="14" a="1"/>
  <c r="E557" i="14" a="1"/>
  <c r="F1135" i="14" a="1"/>
  <c r="H600" i="14" a="1"/>
  <c r="K1773" i="14" a="1"/>
  <c r="O1411" i="14" a="1"/>
  <c r="K544" i="14" a="1"/>
  <c r="L1708" i="14" a="1"/>
  <c r="O580" i="14" a="1"/>
  <c r="M369" i="14" a="1"/>
  <c r="H329" i="14" a="1"/>
  <c r="C158" i="14" a="1"/>
  <c r="I368" i="14" a="1"/>
  <c r="F761" i="14" a="1"/>
  <c r="O1864" i="14" a="1"/>
  <c r="G199" i="14" a="1"/>
  <c r="F1878" i="14" a="1"/>
  <c r="M1646" i="14" a="1"/>
  <c r="M1995" i="14" a="1"/>
  <c r="H1119" i="14" a="1"/>
  <c r="G1649" i="14" a="1"/>
  <c r="N1991" i="14" a="1"/>
  <c r="N1258" i="14" a="1"/>
  <c r="M975" i="14" a="1"/>
  <c r="I1814" i="14" a="1"/>
  <c r="C1281" i="14" a="1"/>
  <c r="F718" i="14" a="1"/>
  <c r="E1562" i="14" a="1"/>
  <c r="H1349" i="14" a="1"/>
  <c r="L1899" i="14" a="1"/>
  <c r="E522" i="14" a="1"/>
  <c r="L294" i="14" a="1"/>
  <c r="E1865" i="14" a="1"/>
  <c r="L1211" i="14" a="1"/>
  <c r="C1686" i="14" a="1"/>
  <c r="B1529" i="14" a="1"/>
  <c r="J885" i="14" a="1"/>
  <c r="A1417" i="14" a="1"/>
  <c r="I1470" i="14" a="1"/>
  <c r="E685" i="14" a="1"/>
  <c r="I1474" i="14" a="1"/>
  <c r="E677" i="14" a="1"/>
  <c r="G1441" i="14" a="1"/>
  <c r="O353" i="14" a="1"/>
  <c r="H1431" i="14" a="1"/>
  <c r="J515" i="14" a="1"/>
  <c r="H1346" i="14" a="1"/>
  <c r="G1656" i="14" a="1"/>
  <c r="L1382" i="14" a="1"/>
  <c r="L1881" i="14" a="1"/>
  <c r="A309" i="14" a="1"/>
  <c r="C1447" i="14" a="1"/>
  <c r="O322" i="14" a="1"/>
  <c r="K1958" i="14" a="1"/>
  <c r="F882" i="14" a="1"/>
  <c r="G986" i="14" a="1"/>
  <c r="G370" i="14" a="1"/>
  <c r="B811" i="14" a="1"/>
  <c r="F299" i="14" a="1"/>
  <c r="L1153" i="14" a="1"/>
  <c r="L1035" i="14" a="1"/>
  <c r="K1534" i="14" a="1"/>
  <c r="I957" i="14" a="1"/>
  <c r="K1839" i="14" a="1"/>
  <c r="E1045" i="14" a="1"/>
  <c r="G1358" i="14" a="1"/>
  <c r="A1007" i="14" a="1"/>
  <c r="D122" i="14" a="1"/>
  <c r="M350" i="14" a="1"/>
  <c r="I432" i="14" a="1"/>
  <c r="N1389" i="14" a="1"/>
  <c r="G1587" i="14" a="1"/>
  <c r="F1548" i="14" a="1"/>
  <c r="N1463" i="14" a="1"/>
  <c r="N637" i="14" a="1"/>
  <c r="A1984" i="14" a="1"/>
  <c r="H1833" i="14" a="1"/>
  <c r="I28" i="14" a="1"/>
  <c r="L780" i="14" a="1"/>
  <c r="M524" i="14" a="1"/>
  <c r="E928" i="14" a="1"/>
  <c r="J876" i="14" a="1"/>
  <c r="N1384" i="14" a="1"/>
  <c r="H1890" i="14" a="1"/>
  <c r="K1664" i="14" a="1"/>
  <c r="H673" i="14" a="1"/>
  <c r="L1172" i="14" a="1"/>
  <c r="D1570" i="14" a="1"/>
  <c r="J1584" i="14" a="1"/>
  <c r="J251" i="14" a="1"/>
  <c r="L57" i="14" a="1"/>
  <c r="H1432" i="14" a="1"/>
  <c r="O673" i="14" a="1"/>
  <c r="B1688" i="14" a="1"/>
  <c r="B1375" i="14" a="1"/>
  <c r="E1023" i="14" a="1"/>
  <c r="F1529" i="14" a="1"/>
  <c r="L1267" i="14" a="1"/>
  <c r="I894" i="14" a="1"/>
  <c r="A170" i="14" a="1"/>
  <c r="D1253" i="14" a="1"/>
  <c r="G804" i="14" a="1"/>
  <c r="N1071" i="14" a="1"/>
  <c r="K1967" i="14" a="1"/>
  <c r="D1917" i="14" a="1"/>
  <c r="C469" i="14" a="1"/>
  <c r="D523" i="14" a="1"/>
  <c r="K452" i="14" a="1"/>
  <c r="B1349" i="14" a="1"/>
  <c r="I1079" i="14" a="1"/>
  <c r="A938" i="14" a="1"/>
  <c r="H1184" i="14" a="1"/>
  <c r="H1780" i="14" a="1"/>
  <c r="H1198" i="14" a="1"/>
  <c r="C765" i="14" a="1"/>
  <c r="M1428" i="14" a="1"/>
  <c r="J1999" i="14" a="1"/>
  <c r="K167" i="14" a="1"/>
  <c r="M95" i="14" a="1"/>
  <c r="B1683" i="14" a="1"/>
  <c r="A1863" i="14" a="1"/>
  <c r="I497" i="14" a="1"/>
  <c r="N1855" i="14" a="1"/>
  <c r="J1155" i="14" a="1"/>
  <c r="D1082" i="14" a="1"/>
  <c r="M1256" i="14" a="1"/>
  <c r="N475" i="14" a="1"/>
  <c r="O1157" i="14" a="1"/>
  <c r="A804" i="14" a="1"/>
  <c r="I567" i="14" a="1"/>
  <c r="G1261" i="14" a="1"/>
  <c r="C404" i="14" a="1"/>
  <c r="J1755" i="14" a="1"/>
  <c r="C669" i="14" a="1"/>
  <c r="A407" i="14" a="1"/>
  <c r="A951" i="14" a="1"/>
  <c r="I54" i="14" a="1"/>
  <c r="C497" i="14" a="1"/>
  <c r="M1142" i="14" a="1"/>
  <c r="E1924" i="14" a="1"/>
  <c r="N514" i="14" a="1"/>
  <c r="H557" i="14" a="1"/>
  <c r="L309" i="14" a="1"/>
  <c r="G1830" i="14" a="1"/>
  <c r="A1123" i="14" a="1"/>
  <c r="D383" i="14" a="1"/>
  <c r="I1347" i="14" a="1"/>
  <c r="M1756" i="14" a="1"/>
  <c r="G1242" i="14" a="1"/>
  <c r="N1440" i="14" a="1"/>
  <c r="O1677" i="14" a="1"/>
  <c r="N314" i="14" a="1"/>
  <c r="E1014" i="14" a="1"/>
  <c r="K1137" i="14" a="1"/>
  <c r="D1914" i="14" a="1"/>
  <c r="L1397" i="14" a="1"/>
  <c r="E1387" i="14" a="1"/>
  <c r="M1953" i="14" a="1"/>
  <c r="M351" i="14" a="1"/>
  <c r="B1989" i="14" a="1"/>
  <c r="D355" i="14" a="1"/>
  <c r="E1881" i="14" a="1"/>
  <c r="A735" i="14" a="1"/>
  <c r="O1247" i="14" a="1"/>
  <c r="D201" i="14" a="1"/>
  <c r="B1102" i="14" a="1"/>
  <c r="D956" i="14" a="1"/>
  <c r="I721" i="14" a="1"/>
  <c r="L333" i="14" a="1"/>
  <c r="N553" i="14" a="1"/>
  <c r="O1286" i="14" a="1"/>
  <c r="G13" i="14" a="1"/>
  <c r="E1778" i="14" a="1"/>
  <c r="A1094" i="14" a="1"/>
  <c r="O1649" i="14" a="1"/>
  <c r="J1215" i="14" a="1"/>
  <c r="L31" i="14" a="1"/>
  <c r="N1454" i="14" a="1"/>
  <c r="K586" i="14" a="1"/>
  <c r="A1906" i="14" a="1"/>
  <c r="N428" i="14" a="1"/>
  <c r="N1760" i="14" a="1"/>
  <c r="A1175" i="14" a="1"/>
  <c r="L995" i="14" a="1"/>
  <c r="L1427" i="14" a="1"/>
  <c r="M218" i="14" a="1"/>
  <c r="F1645" i="14" a="1"/>
  <c r="L867" i="14" a="1"/>
  <c r="B1845" i="14" a="1"/>
  <c r="I570" i="14" a="1"/>
  <c r="J651" i="14" a="1"/>
  <c r="D1157" i="14" a="1"/>
  <c r="M563" i="14" a="1"/>
  <c r="D96" i="14" a="1"/>
  <c r="O1227" i="14" a="1"/>
  <c r="G542" i="14" a="1"/>
  <c r="A982" i="14" a="1"/>
  <c r="K1387" i="14" a="1"/>
  <c r="M1926" i="14" a="1"/>
  <c r="E1138" i="14" a="1"/>
  <c r="N147" i="14" a="1"/>
  <c r="O1054" i="14" a="1"/>
  <c r="J1777" i="14" a="1"/>
  <c r="A245" i="14" a="1"/>
  <c r="K114" i="14" a="1"/>
  <c r="G1857" i="14" a="1"/>
  <c r="A1669" i="14" a="1"/>
  <c r="E444" i="14" a="1"/>
  <c r="L1809" i="14" a="1"/>
  <c r="D1813" i="14" a="1"/>
  <c r="N608" i="14" a="1"/>
  <c r="C942" i="14" a="1"/>
  <c r="D547" i="14" a="1"/>
  <c r="C1808" i="14" a="1"/>
  <c r="O569" i="14" a="1"/>
  <c r="B1421" i="14" a="1"/>
  <c r="B1402" i="14" a="1"/>
  <c r="K1334" i="14" a="1"/>
  <c r="E127" i="14" a="1"/>
  <c r="O1382" i="14" a="1"/>
  <c r="G1809" i="14" a="1"/>
  <c r="J1045" i="14" a="1"/>
  <c r="K810" i="14" a="1"/>
  <c r="F707" i="14" a="1"/>
  <c r="M352" i="14" a="1"/>
  <c r="M1505" i="14" a="1"/>
  <c r="B865" i="14" a="1"/>
  <c r="G632" i="14" a="1"/>
  <c r="K225" i="14" a="1"/>
  <c r="A1037" i="14" a="1"/>
  <c r="K85" i="14" a="1"/>
  <c r="A75" i="14" a="1"/>
  <c r="C1223" i="14" a="1"/>
  <c r="I255" i="14" a="1"/>
  <c r="B800" i="14" a="1"/>
  <c r="N911" i="14" a="1"/>
  <c r="F475" i="14" a="1"/>
  <c r="N1609" i="14" a="1"/>
  <c r="D1519" i="14" a="1"/>
  <c r="B1134" i="14" a="1"/>
  <c r="M662" i="14" a="1"/>
  <c r="N1332" i="14" a="1"/>
  <c r="M1111" i="14" a="1"/>
  <c r="K1259" i="14" a="1"/>
  <c r="O1654" i="14" a="1"/>
  <c r="N1217" i="14" a="1"/>
  <c r="L13" i="14" a="1"/>
  <c r="K477" i="14" a="1"/>
  <c r="F1618" i="14" a="1"/>
  <c r="L798" i="14" a="1"/>
  <c r="I1047" i="14" a="1"/>
  <c r="O62" i="14" a="1"/>
  <c r="E836" i="14" a="1"/>
  <c r="F658" i="14" a="1"/>
  <c r="D833" i="14" a="1"/>
  <c r="N1954" i="14" a="1"/>
  <c r="O1802" i="14" a="1"/>
  <c r="B855" i="14" a="1"/>
  <c r="F1405" i="14" a="1"/>
  <c r="H1745" i="14" a="1"/>
  <c r="C1576" i="14" a="1"/>
  <c r="H1258" i="14" a="1"/>
  <c r="N1951" i="14" a="1"/>
  <c r="E262" i="14" a="1"/>
  <c r="B87" i="14" a="1"/>
  <c r="A1852" i="14" a="1"/>
  <c r="G1370" i="14" a="1"/>
  <c r="B1810" i="14" a="1"/>
  <c r="L275" i="14" a="1"/>
  <c r="I1129" i="14" a="1"/>
  <c r="A1807" i="14" a="1"/>
  <c r="G1351" i="14" a="1"/>
  <c r="K695" i="14" a="1"/>
  <c r="C1696" i="14" a="1"/>
  <c r="B355" i="14" a="1"/>
  <c r="I107" i="14" a="1"/>
  <c r="F1077" i="14" a="1"/>
  <c r="C994" i="14" a="1"/>
  <c r="J908" i="14" a="1"/>
  <c r="L1064" i="14" a="1"/>
  <c r="I1657" i="14" a="1"/>
  <c r="L227" i="14" a="1"/>
  <c r="N140" i="14" a="1"/>
  <c r="O575" i="14" a="1"/>
  <c r="O1545" i="14" a="1"/>
  <c r="B127" i="14" a="1"/>
  <c r="O1408" i="14" a="1"/>
  <c r="D1729" i="14" a="1"/>
  <c r="C692" i="14" a="1"/>
  <c r="D1562" i="14" a="1"/>
  <c r="M1292" i="14" a="1"/>
  <c r="B866" i="14" a="1"/>
  <c r="D1637" i="14" a="1"/>
  <c r="I1851" i="14" a="1"/>
  <c r="K256" i="14" a="1"/>
  <c r="O278" i="14" a="1"/>
  <c r="D1294" i="14" a="1"/>
  <c r="M953" i="14" a="1"/>
  <c r="F1209" i="14" a="1"/>
  <c r="O1744" i="14" a="1"/>
  <c r="A487" i="14" a="1"/>
  <c r="F1272" i="14" a="1"/>
  <c r="B1352" i="14" a="1"/>
  <c r="D908" i="14" a="1"/>
  <c r="G104" i="14" a="1"/>
  <c r="B153" i="14" a="1"/>
  <c r="I175" i="14" a="1"/>
  <c r="M489" i="14" a="1"/>
  <c r="A450" i="14" a="1"/>
  <c r="O334" i="14" a="1"/>
  <c r="C1327" i="14" a="1"/>
  <c r="M970" i="14" a="1"/>
  <c r="C1096" i="14" a="1"/>
  <c r="L730" i="14" a="1"/>
  <c r="M1644" i="14" a="1"/>
  <c r="M786" i="14" a="1"/>
  <c r="F1179" i="14" a="1"/>
  <c r="C1742" i="14" a="1"/>
  <c r="F240" i="14" a="1"/>
  <c r="F422" i="14" a="1"/>
  <c r="F1434" i="14" a="1"/>
  <c r="M30" i="14" a="1"/>
  <c r="I1863" i="14" a="1"/>
  <c r="I1735" i="14" a="1"/>
  <c r="L159" i="14" a="1"/>
  <c r="E1960" i="14" a="1"/>
  <c r="A972" i="14" a="1"/>
  <c r="D1060" i="14" a="1"/>
  <c r="A302" i="14" a="1"/>
  <c r="K288" i="14" a="1"/>
  <c r="K731" i="14" a="1"/>
  <c r="L1779" i="14" a="1"/>
  <c r="F43" i="14" a="1"/>
  <c r="A772" i="14" a="1"/>
  <c r="E1665" i="14" a="1"/>
  <c r="G1098" i="14" a="1"/>
  <c r="O1612" i="14" a="1"/>
  <c r="L1701" i="14" a="1"/>
  <c r="C1491" i="14" a="1"/>
  <c r="J1605" i="14" a="1"/>
  <c r="F131" i="14" a="1"/>
  <c r="O1369" i="14" a="1"/>
  <c r="L283" i="14" a="1"/>
  <c r="D837" i="14" a="1"/>
  <c r="N361" i="14" a="1"/>
  <c r="F592" i="14" a="1"/>
  <c r="A1398" i="14" a="1"/>
  <c r="E1399" i="14" a="1"/>
  <c r="K128" i="14" a="1"/>
  <c r="G231" i="14" a="1"/>
  <c r="D476" i="14" a="1"/>
  <c r="L1436" i="14" a="1"/>
  <c r="N1458" i="14" a="1"/>
  <c r="O1837" i="14" a="1"/>
  <c r="I904" i="14" a="1"/>
  <c r="F984" i="14" a="1"/>
  <c r="N1018" i="14" a="1"/>
  <c r="M1057" i="14" a="1"/>
  <c r="L1612" i="14" a="1"/>
  <c r="H1088" i="14" a="1"/>
  <c r="H1597" i="14" a="1"/>
  <c r="D1877" i="14" a="1"/>
  <c r="K1462" i="14" a="1"/>
  <c r="I1791" i="14" a="1"/>
  <c r="F1480" i="14" a="1"/>
  <c r="O428" i="14" a="1"/>
  <c r="G1378" i="14" a="1"/>
  <c r="G795" i="14" a="1"/>
  <c r="N1702" i="14" a="1"/>
  <c r="C1588" i="14" a="1"/>
  <c r="L293" i="14" a="1"/>
  <c r="J1112" i="14" a="1"/>
  <c r="C491" i="14" a="1"/>
  <c r="F68" i="14" a="1"/>
  <c r="B378" i="14" a="1"/>
  <c r="F735" i="14" a="1"/>
  <c r="N1237" i="14" a="1"/>
  <c r="F1023" i="14" a="1"/>
  <c r="H384" i="14" a="1"/>
  <c r="A832" i="14" a="1"/>
  <c r="A1049" i="14" a="1"/>
  <c r="D1437" i="14" a="1"/>
  <c r="D1533" i="14" a="1"/>
  <c r="K1285" i="14" a="1"/>
  <c r="F1914" i="14" a="1"/>
  <c r="M219" i="14" a="1"/>
  <c r="L802" i="14" a="1"/>
  <c r="H1290" i="14" a="1"/>
  <c r="O757" i="14" a="1"/>
  <c r="F496" i="14" a="1"/>
  <c r="I334" i="14" a="1"/>
  <c r="N819" i="14" a="1"/>
  <c r="F311" i="14" a="1"/>
  <c r="O1836" i="14" a="1"/>
  <c r="E559" i="14" a="1"/>
  <c r="G1122" i="14" a="1"/>
  <c r="K1385" i="14" a="1"/>
  <c r="G1286" i="14" a="1"/>
  <c r="D1754" i="14" a="1"/>
  <c r="D1732" i="14" a="1"/>
  <c r="L1067" i="14" a="1"/>
  <c r="N885" i="14" a="1"/>
  <c r="J496" i="14" a="1"/>
  <c r="F1065" i="14" a="1"/>
  <c r="H501" i="14" a="1"/>
  <c r="K571" i="14" a="1"/>
  <c r="O1471" i="14" a="1"/>
  <c r="A1090" i="14" a="1"/>
  <c r="L331" i="14" a="1"/>
  <c r="D130" i="14" a="1"/>
  <c r="H691" i="14" a="1"/>
  <c r="H1959" i="14" a="1"/>
  <c r="B321" i="14" a="1"/>
  <c r="C121" i="14" a="1"/>
  <c r="L232" i="14" a="1"/>
  <c r="H736" i="14" a="1"/>
  <c r="M614" i="14" a="1"/>
  <c r="H1396" i="14" a="1"/>
  <c r="H827" i="14" a="1"/>
  <c r="N626" i="14" a="1"/>
  <c r="M1389" i="14" a="1"/>
  <c r="A211" i="14" a="1"/>
  <c r="F1207" i="14" a="1"/>
  <c r="O1276" i="14" a="1"/>
  <c r="O818" i="14" a="1"/>
  <c r="D68" i="14" a="1"/>
  <c r="N1917" i="14" a="1"/>
  <c r="B1960" i="14" a="1"/>
  <c r="K317" i="14" a="1"/>
  <c r="M1339" i="14" a="1"/>
  <c r="D1249" i="14" a="1"/>
  <c r="O783" i="14" a="1"/>
  <c r="L1214" i="14" a="1"/>
  <c r="B1124" i="14" a="1"/>
  <c r="C781" i="14" a="1"/>
  <c r="E1658" i="14" a="1"/>
  <c r="G1080" i="14" a="1"/>
  <c r="G1877" i="14" a="1"/>
  <c r="L1918" i="14" a="1"/>
  <c r="O1070" i="14" a="1"/>
  <c r="C1716" i="14" a="1"/>
  <c r="E132" i="14" a="1"/>
  <c r="H1180" i="14" a="1"/>
  <c r="E674" i="14" a="1"/>
  <c r="K824" i="14" a="1"/>
  <c r="O1355" i="14" a="1"/>
  <c r="L1707" i="14" a="1"/>
  <c r="B1512" i="14" a="1"/>
  <c r="H1358" i="14" a="1"/>
  <c r="M844" i="14" a="1"/>
  <c r="F886" i="14" a="1"/>
  <c r="N1147" i="14" a="1"/>
  <c r="F779" i="14" a="1"/>
  <c r="G1769" i="14" a="1"/>
  <c r="O759" i="14" a="1"/>
  <c r="M1454" i="14" a="1"/>
  <c r="B1476" i="14" a="1"/>
  <c r="G155" i="14" a="1"/>
  <c r="I870" i="14" a="1"/>
  <c r="G1338" i="14" a="1"/>
  <c r="H707" i="14" a="1"/>
  <c r="A1497" i="14" a="1"/>
  <c r="H1347" i="14" a="1"/>
  <c r="D1594" i="14" a="1"/>
  <c r="A400" i="14" a="1"/>
  <c r="J792" i="14" a="1"/>
  <c r="I1464" i="14" a="1"/>
  <c r="L1140" i="14" a="1"/>
  <c r="N1061" i="14" a="1"/>
  <c r="N1192" i="14" a="1"/>
  <c r="I1181" i="14" a="1"/>
  <c r="N466" i="14" a="1"/>
  <c r="D1621" i="14" a="1"/>
  <c r="I1992" i="14" a="1"/>
  <c r="E1578" i="14" a="1"/>
  <c r="C467" i="14" a="1"/>
  <c r="E1900" i="14" a="1"/>
  <c r="O675" i="14" a="1"/>
  <c r="F675" i="14" a="1"/>
  <c r="O138" i="14" a="1"/>
  <c r="I182" i="14" a="1"/>
  <c r="M1012" i="14" a="1"/>
  <c r="J1746" i="14" a="1"/>
  <c r="H520" i="14" a="1"/>
  <c r="L1977" i="14" a="1"/>
  <c r="L1977" i="14" l="1"/>
  <c r="H520" i="14"/>
  <c r="J1746" i="14"/>
  <c r="M1012" i="14"/>
  <c r="I182" i="14"/>
  <c r="O138" i="14"/>
  <c r="F675" i="14"/>
  <c r="O675" i="14"/>
  <c r="E1900" i="14"/>
  <c r="C467" i="14"/>
  <c r="E1578" i="14"/>
  <c r="I1992" i="14"/>
  <c r="D1621" i="14"/>
  <c r="N466" i="14"/>
  <c r="I1181" i="14"/>
  <c r="N1192" i="14"/>
  <c r="N1061" i="14"/>
  <c r="L1140" i="14"/>
  <c r="I1464" i="14"/>
  <c r="J792" i="14"/>
  <c r="A400" i="14"/>
  <c r="D1594" i="14"/>
  <c r="H1347" i="14"/>
  <c r="A1497" i="14"/>
  <c r="H707" i="14"/>
  <c r="G1338" i="14"/>
  <c r="I870" i="14"/>
  <c r="G155" i="14"/>
  <c r="B1476" i="14"/>
  <c r="M1454" i="14"/>
  <c r="O759" i="14"/>
  <c r="G1769" i="14"/>
  <c r="F779" i="14"/>
  <c r="N1147" i="14"/>
  <c r="F886" i="14"/>
  <c r="M844" i="14"/>
  <c r="H1358" i="14"/>
  <c r="B1512" i="14"/>
  <c r="L1707" i="14"/>
  <c r="O1355" i="14"/>
  <c r="K824" i="14"/>
  <c r="E674" i="14"/>
  <c r="H1180" i="14"/>
  <c r="E132" i="14"/>
  <c r="C1716" i="14"/>
  <c r="O1070" i="14"/>
  <c r="L1918" i="14"/>
  <c r="G1877" i="14"/>
  <c r="G1080" i="14"/>
  <c r="E1658" i="14"/>
  <c r="C781" i="14"/>
  <c r="B1124" i="14"/>
  <c r="L1214" i="14"/>
  <c r="O783" i="14"/>
  <c r="D1249" i="14"/>
  <c r="M1339" i="14"/>
  <c r="K317" i="14"/>
  <c r="B1960" i="14"/>
  <c r="N1917" i="14"/>
  <c r="D68" i="14"/>
  <c r="O818" i="14"/>
  <c r="O1276" i="14"/>
  <c r="F1207" i="14"/>
  <c r="A211" i="14"/>
  <c r="M1389" i="14"/>
  <c r="N626" i="14"/>
  <c r="H827" i="14"/>
  <c r="H1396" i="14"/>
  <c r="M614" i="14"/>
  <c r="H736" i="14"/>
  <c r="L232" i="14"/>
  <c r="C121" i="14"/>
  <c r="B321" i="14"/>
  <c r="H1959" i="14"/>
  <c r="H691" i="14"/>
  <c r="D130" i="14"/>
  <c r="L331" i="14"/>
  <c r="A1090" i="14"/>
  <c r="O1471" i="14"/>
  <c r="K571" i="14"/>
  <c r="H501" i="14"/>
  <c r="F1065" i="14"/>
  <c r="J496" i="14"/>
  <c r="N885" i="14"/>
  <c r="L1067" i="14"/>
  <c r="D1732" i="14"/>
  <c r="D1754" i="14"/>
  <c r="G1286" i="14"/>
  <c r="K1385" i="14"/>
  <c r="G1122" i="14"/>
  <c r="E559" i="14"/>
  <c r="O1836" i="14"/>
  <c r="F311" i="14"/>
  <c r="N819" i="14"/>
  <c r="I334" i="14"/>
  <c r="F496" i="14"/>
  <c r="O757" i="14"/>
  <c r="H1290" i="14"/>
  <c r="L802" i="14"/>
  <c r="M219" i="14"/>
  <c r="F1914" i="14"/>
  <c r="K1285" i="14"/>
  <c r="D1533" i="14"/>
  <c r="D1437" i="14"/>
  <c r="A1049" i="14"/>
  <c r="A832" i="14"/>
  <c r="H384" i="14"/>
  <c r="F1023" i="14"/>
  <c r="N1237" i="14"/>
  <c r="F735" i="14"/>
  <c r="B378" i="14"/>
  <c r="F68" i="14"/>
  <c r="C491" i="14"/>
  <c r="J1112" i="14"/>
  <c r="L293" i="14"/>
  <c r="C1588" i="14"/>
  <c r="N1702" i="14"/>
  <c r="G795" i="14"/>
  <c r="G1378" i="14"/>
  <c r="O428" i="14"/>
  <c r="F1480" i="14"/>
  <c r="I1791" i="14"/>
  <c r="K1462" i="14"/>
  <c r="D1877" i="14"/>
  <c r="H1597" i="14"/>
  <c r="H1088" i="14"/>
  <c r="L1612" i="14"/>
  <c r="M1057" i="14"/>
  <c r="N1018" i="14"/>
  <c r="F984" i="14"/>
  <c r="I904" i="14"/>
  <c r="O1837" i="14"/>
  <c r="N1458" i="14"/>
  <c r="L1436" i="14"/>
  <c r="D476" i="14"/>
  <c r="G231" i="14"/>
  <c r="K128" i="14"/>
  <c r="E1399" i="14"/>
  <c r="A1398" i="14"/>
  <c r="F592" i="14"/>
  <c r="N361" i="14"/>
  <c r="D837" i="14"/>
  <c r="L283" i="14"/>
  <c r="O1369" i="14"/>
  <c r="F131" i="14"/>
  <c r="J1605" i="14"/>
  <c r="C1491" i="14"/>
  <c r="L1701" i="14"/>
  <c r="O1612" i="14"/>
  <c r="G1098" i="14"/>
  <c r="E1665" i="14"/>
  <c r="A772" i="14"/>
  <c r="F43" i="14"/>
  <c r="L1779" i="14"/>
  <c r="K731" i="14"/>
  <c r="K288" i="14"/>
  <c r="A302" i="14"/>
  <c r="D1060" i="14"/>
  <c r="A972" i="14"/>
  <c r="E1960" i="14"/>
  <c r="L159" i="14"/>
  <c r="I1735" i="14"/>
  <c r="I1863" i="14"/>
  <c r="M30" i="14"/>
  <c r="F1434" i="14"/>
  <c r="F422" i="14"/>
  <c r="F240" i="14"/>
  <c r="C1742" i="14"/>
  <c r="F1179" i="14"/>
  <c r="M786" i="14"/>
  <c r="M1644" i="14"/>
  <c r="L730" i="14"/>
  <c r="C1096" i="14"/>
  <c r="M970" i="14"/>
  <c r="C1327" i="14"/>
  <c r="O334" i="14"/>
  <c r="A450" i="14"/>
  <c r="M489" i="14"/>
  <c r="I175" i="14"/>
  <c r="B153" i="14"/>
  <c r="G104" i="14"/>
  <c r="D908" i="14"/>
  <c r="B1352" i="14"/>
  <c r="F1272" i="14"/>
  <c r="A487" i="14"/>
  <c r="O1744" i="14"/>
  <c r="F1209" i="14"/>
  <c r="M953" i="14"/>
  <c r="D1294" i="14"/>
  <c r="O278" i="14"/>
  <c r="K256" i="14"/>
  <c r="I1851" i="14"/>
  <c r="D1637" i="14"/>
  <c r="B866" i="14"/>
  <c r="M1292" i="14"/>
  <c r="D1562" i="14"/>
  <c r="C692" i="14"/>
  <c r="D1729" i="14"/>
  <c r="O1408" i="14"/>
  <c r="B127" i="14"/>
  <c r="O1545" i="14"/>
  <c r="O575" i="14"/>
  <c r="N140" i="14"/>
  <c r="L227" i="14"/>
  <c r="I1657" i="14"/>
  <c r="L1064" i="14"/>
  <c r="J908" i="14"/>
  <c r="C994" i="14"/>
  <c r="F1077" i="14"/>
  <c r="I107" i="14"/>
  <c r="B355" i="14"/>
  <c r="C1696" i="14"/>
  <c r="K695" i="14"/>
  <c r="G1351" i="14"/>
  <c r="A1807" i="14"/>
  <c r="I1129" i="14"/>
  <c r="L275" i="14"/>
  <c r="B1810" i="14"/>
  <c r="G1370" i="14"/>
  <c r="A1852" i="14"/>
  <c r="B87" i="14"/>
  <c r="E262" i="14"/>
  <c r="N1951" i="14"/>
  <c r="H1258" i="14"/>
  <c r="C1576" i="14"/>
  <c r="H1745" i="14"/>
  <c r="F1405" i="14"/>
  <c r="B855" i="14"/>
  <c r="O1802" i="14"/>
  <c r="N1954" i="14"/>
  <c r="D833" i="14"/>
  <c r="F658" i="14"/>
  <c r="E836" i="14"/>
  <c r="O62" i="14"/>
  <c r="I1047" i="14"/>
  <c r="L798" i="14"/>
  <c r="F1618" i="14"/>
  <c r="K477" i="14"/>
  <c r="L13" i="14"/>
  <c r="N1217" i="14"/>
  <c r="O1654" i="14"/>
  <c r="K1259" i="14"/>
  <c r="M1111" i="14"/>
  <c r="N1332" i="14"/>
  <c r="M662" i="14"/>
  <c r="B1134" i="14"/>
  <c r="D1519" i="14"/>
  <c r="N1609" i="14"/>
  <c r="F475" i="14"/>
  <c r="N911" i="14"/>
  <c r="B800" i="14"/>
  <c r="I255" i="14"/>
  <c r="C1223" i="14"/>
  <c r="A75" i="14"/>
  <c r="K85" i="14"/>
  <c r="A1037" i="14"/>
  <c r="K225" i="14"/>
  <c r="G632" i="14"/>
  <c r="B865" i="14"/>
  <c r="M1505" i="14"/>
  <c r="M352" i="14"/>
  <c r="F707" i="14"/>
  <c r="K810" i="14"/>
  <c r="J1045" i="14"/>
  <c r="G1809" i="14"/>
  <c r="O1382" i="14"/>
  <c r="E127" i="14"/>
  <c r="K1334" i="14"/>
  <c r="B1402" i="14"/>
  <c r="B1421" i="14"/>
  <c r="O569" i="14"/>
  <c r="C1808" i="14"/>
  <c r="D547" i="14"/>
  <c r="C942" i="14"/>
  <c r="N608" i="14"/>
  <c r="D1813" i="14"/>
  <c r="L1809" i="14"/>
  <c r="E444" i="14"/>
  <c r="A1669" i="14"/>
  <c r="G1857" i="14"/>
  <c r="K114" i="14"/>
  <c r="A245" i="14"/>
  <c r="J1777" i="14"/>
  <c r="O1054" i="14"/>
  <c r="N147" i="14"/>
  <c r="E1138" i="14"/>
  <c r="M1926" i="14"/>
  <c r="K1387" i="14"/>
  <c r="A982" i="14"/>
  <c r="G542" i="14"/>
  <c r="O1227" i="14"/>
  <c r="D96" i="14"/>
  <c r="M563" i="14"/>
  <c r="D1157" i="14"/>
  <c r="J651" i="14"/>
  <c r="I570" i="14"/>
  <c r="B1845" i="14"/>
  <c r="L867" i="14"/>
  <c r="F1645" i="14"/>
  <c r="M218" i="14"/>
  <c r="L1427" i="14"/>
  <c r="L995" i="14"/>
  <c r="A1175" i="14"/>
  <c r="N1760" i="14"/>
  <c r="N428" i="14"/>
  <c r="A1906" i="14"/>
  <c r="K586" i="14"/>
  <c r="N1454" i="14"/>
  <c r="L31" i="14"/>
  <c r="J1215" i="14"/>
  <c r="O1649" i="14"/>
  <c r="A1094" i="14"/>
  <c r="E1778" i="14"/>
  <c r="G13" i="14"/>
  <c r="O1286" i="14"/>
  <c r="N553" i="14"/>
  <c r="L333" i="14"/>
  <c r="I721" i="14"/>
  <c r="D956" i="14"/>
  <c r="B1102" i="14"/>
  <c r="D201" i="14"/>
  <c r="O1247" i="14"/>
  <c r="A735" i="14"/>
  <c r="E1881" i="14"/>
  <c r="D355" i="14"/>
  <c r="B1989" i="14"/>
  <c r="M351" i="14"/>
  <c r="M1953" i="14"/>
  <c r="E1387" i="14"/>
  <c r="L1397" i="14"/>
  <c r="D1914" i="14"/>
  <c r="K1137" i="14"/>
  <c r="E1014" i="14"/>
  <c r="N314" i="14"/>
  <c r="O1677" i="14"/>
  <c r="N1440" i="14"/>
  <c r="G1242" i="14"/>
  <c r="M1756" i="14"/>
  <c r="I1347" i="14"/>
  <c r="D383" i="14"/>
  <c r="A1123" i="14"/>
  <c r="G1830" i="14"/>
  <c r="L309" i="14"/>
  <c r="H557" i="14"/>
  <c r="N514" i="14"/>
  <c r="E1924" i="14"/>
  <c r="M1142" i="14"/>
  <c r="C497" i="14"/>
  <c r="I54" i="14"/>
  <c r="A951" i="14"/>
  <c r="A407" i="14"/>
  <c r="C669" i="14"/>
  <c r="J1755" i="14"/>
  <c r="C404" i="14"/>
  <c r="G1261" i="14"/>
  <c r="I567" i="14"/>
  <c r="A804" i="14"/>
  <c r="O1157" i="14"/>
  <c r="N475" i="14"/>
  <c r="M1256" i="14"/>
  <c r="D1082" i="14"/>
  <c r="J1155" i="14"/>
  <c r="N1855" i="14"/>
  <c r="I497" i="14"/>
  <c r="A1863" i="14"/>
  <c r="B1683" i="14"/>
  <c r="M95" i="14"/>
  <c r="K167" i="14"/>
  <c r="J1999" i="14"/>
  <c r="M1428" i="14"/>
  <c r="C765" i="14"/>
  <c r="H1198" i="14"/>
  <c r="H1780" i="14"/>
  <c r="H1184" i="14"/>
  <c r="A938" i="14"/>
  <c r="I1079" i="14"/>
  <c r="B1349" i="14"/>
  <c r="K452" i="14"/>
  <c r="D523" i="14"/>
  <c r="C469" i="14"/>
  <c r="D1917" i="14"/>
  <c r="K1967" i="14"/>
  <c r="N1071" i="14"/>
  <c r="G804" i="14"/>
  <c r="D1253" i="14"/>
  <c r="A170" i="14"/>
  <c r="I894" i="14"/>
  <c r="L1267" i="14"/>
  <c r="F1529" i="14"/>
  <c r="E1023" i="14"/>
  <c r="B1375" i="14"/>
  <c r="B1688" i="14"/>
  <c r="O673" i="14"/>
  <c r="H1432" i="14"/>
  <c r="L57" i="14"/>
  <c r="J251" i="14"/>
  <c r="J1584" i="14"/>
  <c r="D1570" i="14"/>
  <c r="L1172" i="14"/>
  <c r="H673" i="14"/>
  <c r="K1664" i="14"/>
  <c r="H1890" i="14"/>
  <c r="N1384" i="14"/>
  <c r="J876" i="14"/>
  <c r="E928" i="14"/>
  <c r="M524" i="14"/>
  <c r="L780" i="14"/>
  <c r="I28" i="14"/>
  <c r="H1833" i="14"/>
  <c r="A1984" i="14"/>
  <c r="N637" i="14"/>
  <c r="N1463" i="14"/>
  <c r="F1548" i="14"/>
  <c r="G1587" i="14"/>
  <c r="N1389" i="14"/>
  <c r="I432" i="14"/>
  <c r="M350" i="14"/>
  <c r="D122" i="14"/>
  <c r="A1007" i="14"/>
  <c r="G1358" i="14"/>
  <c r="E1045" i="14"/>
  <c r="K1839" i="14"/>
  <c r="I957" i="14"/>
  <c r="K1534" i="14"/>
  <c r="L1035" i="14"/>
  <c r="L1153" i="14"/>
  <c r="F299" i="14"/>
  <c r="B811" i="14"/>
  <c r="G370" i="14"/>
  <c r="G986" i="14"/>
  <c r="F882" i="14"/>
  <c r="K1958" i="14"/>
  <c r="O322" i="14"/>
  <c r="C1447" i="14"/>
  <c r="A309" i="14"/>
  <c r="L1881" i="14"/>
  <c r="L1382" i="14"/>
  <c r="G1656" i="14"/>
  <c r="H1346" i="14"/>
  <c r="J515" i="14"/>
  <c r="H1431" i="14"/>
  <c r="O353" i="14"/>
  <c r="G1441" i="14"/>
  <c r="E677" i="14"/>
  <c r="I1474" i="14"/>
  <c r="E685" i="14"/>
  <c r="I1470" i="14"/>
  <c r="A1417" i="14"/>
  <c r="J885" i="14"/>
  <c r="B1529" i="14"/>
  <c r="C1686" i="14"/>
  <c r="L1211" i="14"/>
  <c r="E1865" i="14"/>
  <c r="L294" i="14"/>
  <c r="E522" i="14"/>
  <c r="L1899" i="14"/>
  <c r="H1349" i="14"/>
  <c r="E1562" i="14"/>
  <c r="F718" i="14"/>
  <c r="C1281" i="14"/>
  <c r="I1814" i="14"/>
  <c r="M975" i="14"/>
  <c r="N1258" i="14"/>
  <c r="N1991" i="14"/>
  <c r="G1649" i="14"/>
  <c r="H1119" i="14"/>
  <c r="M1995" i="14"/>
  <c r="M1646" i="14"/>
  <c r="F1878" i="14"/>
  <c r="G199" i="14"/>
  <c r="O1864" i="14"/>
  <c r="F761" i="14"/>
  <c r="I368" i="14"/>
  <c r="C158" i="14"/>
  <c r="H329" i="14"/>
  <c r="M369" i="14"/>
  <c r="O580" i="14"/>
  <c r="L1708" i="14"/>
  <c r="K544" i="14"/>
  <c r="O1411" i="14"/>
  <c r="K1773" i="14"/>
  <c r="H600" i="14"/>
  <c r="F1135" i="14"/>
  <c r="E557" i="14"/>
  <c r="I928" i="14"/>
  <c r="L1585" i="14"/>
  <c r="B755" i="14"/>
  <c r="G956" i="14"/>
  <c r="C1439" i="14"/>
  <c r="D1953" i="14"/>
  <c r="L308" i="14"/>
  <c r="B19" i="14"/>
  <c r="G1245" i="14"/>
  <c r="I525" i="14"/>
  <c r="K1142" i="14"/>
  <c r="F920" i="14"/>
  <c r="M1571" i="14"/>
  <c r="H258" i="14"/>
  <c r="F1047" i="14"/>
  <c r="C555" i="14"/>
  <c r="D494" i="14"/>
  <c r="B1828" i="14"/>
  <c r="G318" i="14"/>
  <c r="N1824" i="14"/>
  <c r="K1482" i="14"/>
  <c r="B254" i="14"/>
  <c r="O1410" i="14"/>
  <c r="G1548" i="14"/>
  <c r="E1357" i="14"/>
  <c r="D1399" i="14"/>
  <c r="I1896" i="14"/>
  <c r="L522" i="14"/>
  <c r="C1340" i="14"/>
  <c r="D982" i="14"/>
  <c r="O154" i="14"/>
  <c r="B268" i="14"/>
  <c r="J1121" i="14"/>
  <c r="F191" i="14"/>
  <c r="L1788" i="14"/>
  <c r="A1459" i="14"/>
  <c r="H1471" i="14"/>
  <c r="N1683" i="14"/>
  <c r="L826" i="14"/>
  <c r="B1844" i="14"/>
  <c r="J850" i="14"/>
  <c r="N893" i="14"/>
  <c r="B1072" i="14"/>
  <c r="A1542" i="14"/>
  <c r="L724" i="14"/>
  <c r="O274" i="14"/>
  <c r="O320" i="14"/>
  <c r="D76" i="14"/>
  <c r="J703" i="14"/>
  <c r="L1552" i="14"/>
  <c r="F1327" i="14"/>
  <c r="M6" i="14"/>
  <c r="A797" i="14"/>
  <c r="C1129" i="14"/>
  <c r="F1939" i="14"/>
  <c r="I1234" i="14"/>
  <c r="K1658" i="14"/>
  <c r="B1557" i="14"/>
  <c r="O719" i="14"/>
  <c r="D447" i="14"/>
  <c r="J1730" i="14"/>
  <c r="B1244" i="14"/>
  <c r="M1986" i="14"/>
  <c r="E1588" i="14"/>
  <c r="E1808" i="14"/>
  <c r="M1158" i="14"/>
  <c r="L1222" i="14"/>
  <c r="M623" i="14"/>
  <c r="L840" i="14"/>
  <c r="B229" i="14"/>
  <c r="A1020" i="14"/>
  <c r="A582" i="14"/>
  <c r="I1207" i="14"/>
  <c r="L440" i="14"/>
  <c r="C1785" i="14"/>
  <c r="C500" i="14"/>
  <c r="M1393" i="14"/>
  <c r="L1868" i="14"/>
  <c r="J84" i="14"/>
  <c r="N846" i="14"/>
  <c r="H821" i="14"/>
  <c r="F772" i="14"/>
  <c r="A197" i="14"/>
  <c r="G812" i="14"/>
  <c r="H1712" i="14"/>
  <c r="K204" i="14"/>
  <c r="B284" i="14"/>
  <c r="O573" i="14"/>
  <c r="O302" i="14"/>
  <c r="H1414" i="14"/>
  <c r="E768" i="14"/>
  <c r="K1898" i="14"/>
  <c r="H1860" i="14"/>
  <c r="G93" i="14"/>
  <c r="K1013" i="14"/>
  <c r="F959" i="14"/>
  <c r="F398" i="14"/>
  <c r="K555" i="14"/>
  <c r="O9" i="14"/>
  <c r="L1404" i="14"/>
  <c r="C212" i="14"/>
  <c r="B1824" i="14"/>
  <c r="N870" i="14"/>
  <c r="D1916" i="14"/>
  <c r="N830" i="14"/>
  <c r="B1663" i="14"/>
  <c r="C1435" i="14"/>
  <c r="I1881" i="14"/>
  <c r="C556" i="14"/>
  <c r="H1956" i="14"/>
  <c r="L1297" i="14"/>
  <c r="I1451" i="14"/>
  <c r="A1899" i="14"/>
  <c r="A523" i="14"/>
  <c r="L416" i="14"/>
  <c r="K1900" i="14"/>
  <c r="H1657" i="14"/>
  <c r="G1103" i="14"/>
  <c r="E205" i="14"/>
  <c r="K1885" i="14"/>
  <c r="G677" i="14"/>
  <c r="C216" i="14"/>
  <c r="D1208" i="14"/>
  <c r="L1028" i="14"/>
  <c r="J823" i="14"/>
  <c r="N782" i="14"/>
  <c r="C719" i="14"/>
  <c r="H1506" i="14"/>
  <c r="M768" i="14"/>
  <c r="K82" i="14"/>
  <c r="K704" i="14"/>
  <c r="B1704" i="14"/>
  <c r="L1060" i="14"/>
  <c r="K1990" i="14"/>
  <c r="C1099" i="14"/>
  <c r="O275" i="14"/>
  <c r="C1009" i="14"/>
  <c r="N1564" i="14"/>
  <c r="F992" i="14"/>
  <c r="G663" i="14"/>
  <c r="H192" i="14"/>
  <c r="E480" i="14"/>
  <c r="J132" i="14"/>
  <c r="N256" i="14"/>
  <c r="L256" i="14"/>
  <c r="D2" i="14"/>
  <c r="L1673" i="14"/>
  <c r="F1413" i="14"/>
  <c r="O405" i="14"/>
  <c r="E1798" i="14"/>
  <c r="G510" i="14"/>
  <c r="F1654" i="14"/>
  <c r="C1358" i="14"/>
  <c r="F873" i="14"/>
  <c r="O683" i="14"/>
  <c r="F455" i="14"/>
  <c r="K1732" i="14"/>
  <c r="A1044" i="14"/>
  <c r="E1309" i="14"/>
  <c r="K551" i="14"/>
  <c r="K1410" i="14"/>
  <c r="F1260" i="14"/>
  <c r="C123" i="14"/>
  <c r="H139" i="14"/>
  <c r="O1842" i="14"/>
  <c r="O1257" i="14"/>
  <c r="H918" i="14"/>
  <c r="G1892" i="14"/>
  <c r="A798" i="14"/>
  <c r="A977" i="14"/>
  <c r="E1642" i="14"/>
  <c r="H1423" i="14"/>
  <c r="F181" i="14"/>
  <c r="H1434" i="14"/>
  <c r="K636" i="14"/>
  <c r="K1815" i="14"/>
  <c r="I1524" i="14"/>
  <c r="I900" i="14"/>
  <c r="N1648" i="14"/>
  <c r="B545" i="14"/>
  <c r="F235" i="14"/>
  <c r="J1877" i="14"/>
  <c r="H114" i="14"/>
  <c r="N50" i="14"/>
  <c r="I670" i="14"/>
  <c r="F1226" i="14"/>
  <c r="F565" i="14"/>
  <c r="C111" i="14"/>
  <c r="B843" i="14"/>
  <c r="I925" i="14"/>
  <c r="I283" i="14"/>
  <c r="N797" i="14"/>
  <c r="G4" i="14"/>
  <c r="F417" i="14"/>
  <c r="L234" i="14"/>
  <c r="I1488" i="14"/>
  <c r="C34" i="14"/>
  <c r="B840" i="14"/>
  <c r="F1611" i="14"/>
  <c r="D608" i="14"/>
  <c r="D617" i="14"/>
  <c r="A1949" i="14"/>
  <c r="N295" i="14"/>
  <c r="F322" i="14"/>
  <c r="N279" i="14"/>
  <c r="E534" i="14"/>
  <c r="H1931" i="14"/>
  <c r="N1022" i="14"/>
  <c r="A376" i="14"/>
  <c r="L1391" i="14"/>
  <c r="L1265" i="14"/>
  <c r="E651" i="14"/>
  <c r="J763" i="14"/>
  <c r="L1462" i="14"/>
  <c r="H1505" i="14"/>
  <c r="H451" i="14"/>
  <c r="O1730" i="14"/>
  <c r="O1574" i="14"/>
  <c r="G1053" i="14"/>
  <c r="H1808" i="14"/>
  <c r="I1667" i="14"/>
  <c r="O206" i="14"/>
  <c r="K439" i="14"/>
  <c r="D226" i="14"/>
  <c r="B1014" i="14"/>
  <c r="F1966" i="14"/>
  <c r="D1195" i="14"/>
  <c r="J802" i="14"/>
  <c r="H1074" i="14"/>
  <c r="B1447" i="14"/>
  <c r="J814" i="14"/>
  <c r="G696" i="14"/>
  <c r="J579" i="14"/>
  <c r="N459" i="14"/>
  <c r="K1513" i="14"/>
  <c r="M107" i="14"/>
  <c r="B411" i="14"/>
  <c r="G332" i="14"/>
  <c r="A828" i="14"/>
  <c r="I1830" i="14"/>
  <c r="M527" i="14"/>
  <c r="K1207" i="14"/>
  <c r="O659" i="14"/>
  <c r="C832" i="14"/>
  <c r="E1335" i="14"/>
  <c r="D1852" i="14"/>
  <c r="M490" i="14"/>
  <c r="A1639" i="14"/>
  <c r="D1167" i="14"/>
  <c r="N1847" i="14"/>
  <c r="K1418" i="14"/>
  <c r="N66" i="14"/>
  <c r="I1750" i="14"/>
  <c r="N317" i="14"/>
  <c r="K1996" i="14"/>
  <c r="A922" i="14"/>
  <c r="D1759" i="14"/>
  <c r="C1392" i="14"/>
  <c r="H592" i="14"/>
  <c r="K1090" i="14"/>
  <c r="K875" i="14"/>
  <c r="O280" i="14"/>
  <c r="F12" i="14"/>
  <c r="N810" i="14"/>
  <c r="H268" i="14"/>
  <c r="C1408" i="14"/>
  <c r="E1934" i="14"/>
  <c r="G774" i="14"/>
  <c r="N76" i="14"/>
  <c r="H1293" i="14"/>
  <c r="B1875" i="14"/>
  <c r="K1483" i="14"/>
  <c r="K312" i="14"/>
  <c r="O1735" i="14"/>
  <c r="B1956" i="14"/>
  <c r="I81" i="14"/>
  <c r="K1226" i="14"/>
  <c r="C1629" i="14"/>
  <c r="J1837" i="14"/>
  <c r="H804" i="14"/>
  <c r="H1888" i="14"/>
  <c r="B1914" i="14"/>
  <c r="N756" i="14"/>
  <c r="G1469" i="14"/>
  <c r="J1683" i="14"/>
  <c r="E798" i="14"/>
  <c r="O79" i="14"/>
  <c r="A623" i="14"/>
  <c r="M788" i="14"/>
  <c r="F396" i="14"/>
  <c r="H1800" i="14"/>
  <c r="A1784" i="14"/>
  <c r="G241" i="14"/>
  <c r="B324" i="14"/>
  <c r="C1607" i="14"/>
  <c r="O929" i="14"/>
  <c r="D53" i="14"/>
  <c r="D1300" i="14"/>
  <c r="J1912" i="14"/>
  <c r="K1875" i="14"/>
  <c r="J1386" i="14"/>
  <c r="N1382" i="14"/>
  <c r="K1760" i="14"/>
  <c r="M240" i="14"/>
  <c r="K782" i="14"/>
  <c r="E1751" i="14"/>
  <c r="F799" i="14"/>
  <c r="H222" i="14"/>
  <c r="E1886" i="14"/>
  <c r="C215" i="14"/>
  <c r="G627" i="14"/>
  <c r="D1473" i="14"/>
  <c r="K471" i="14"/>
  <c r="C1386" i="14"/>
  <c r="D595" i="14"/>
  <c r="B1210" i="14"/>
  <c r="E740" i="14"/>
  <c r="J757" i="14"/>
  <c r="C1362" i="14"/>
  <c r="O1012" i="14"/>
  <c r="E1738" i="14"/>
  <c r="G432" i="14"/>
  <c r="C1287" i="14"/>
  <c r="G374" i="14"/>
  <c r="N323" i="14"/>
  <c r="J1772" i="14"/>
  <c r="F1347" i="14"/>
  <c r="M643" i="14"/>
  <c r="C368" i="14"/>
  <c r="B822" i="14"/>
  <c r="L1517" i="14"/>
  <c r="H1610" i="14"/>
  <c r="G1075" i="14"/>
  <c r="D1110" i="14"/>
  <c r="I126" i="14"/>
  <c r="J235" i="14"/>
  <c r="J28" i="14"/>
  <c r="A813" i="14"/>
  <c r="K1236" i="14"/>
  <c r="F875" i="14"/>
  <c r="E939" i="14"/>
  <c r="A1196" i="14"/>
  <c r="M479" i="14"/>
  <c r="E326" i="14"/>
  <c r="O1558" i="14"/>
  <c r="F137" i="14"/>
  <c r="J1929" i="14"/>
  <c r="M1789" i="14"/>
  <c r="F53" i="14"/>
  <c r="N1818" i="14"/>
  <c r="N944" i="14"/>
  <c r="G600" i="14"/>
  <c r="I996" i="14"/>
  <c r="A274" i="14"/>
  <c r="K650" i="14"/>
  <c r="A1120" i="14"/>
  <c r="F54" i="14"/>
  <c r="J337" i="14"/>
  <c r="E348" i="14"/>
  <c r="C1928" i="14"/>
  <c r="H1302" i="14"/>
  <c r="E198" i="14"/>
  <c r="M326" i="14"/>
  <c r="O576" i="14"/>
  <c r="E1967" i="14"/>
  <c r="G1729" i="14"/>
  <c r="B1327" i="14"/>
  <c r="D1409" i="14"/>
  <c r="C327" i="14"/>
  <c r="J867" i="14"/>
  <c r="L1505" i="14"/>
  <c r="D467" i="14"/>
  <c r="O491" i="14"/>
  <c r="I277" i="14"/>
  <c r="L1481" i="14"/>
  <c r="G55" i="14"/>
  <c r="J436" i="14"/>
  <c r="E567" i="14"/>
  <c r="O1688" i="14"/>
  <c r="U2" i="13"/>
  <c r="G369" i="14"/>
  <c r="L673" i="14"/>
  <c r="N1436" i="14"/>
  <c r="C956" i="14"/>
  <c r="N894" i="14"/>
  <c r="I997" i="14"/>
  <c r="N1676" i="14"/>
  <c r="M1092" i="14"/>
  <c r="H1936" i="14"/>
  <c r="B702" i="14"/>
  <c r="M115" i="14"/>
  <c r="C1912" i="14"/>
  <c r="F1949" i="14"/>
  <c r="C1463" i="14"/>
  <c r="G92" i="14"/>
  <c r="F612" i="14"/>
  <c r="M98" i="14"/>
  <c r="A484" i="14"/>
  <c r="H22" i="14"/>
  <c r="H990" i="14"/>
  <c r="K777" i="14"/>
  <c r="L280" i="14"/>
  <c r="O1200" i="14"/>
  <c r="J1702" i="14"/>
  <c r="K400" i="14"/>
  <c r="J65" i="14"/>
  <c r="A579" i="14"/>
  <c r="A680" i="14"/>
  <c r="O1758" i="14"/>
  <c r="H1866" i="14"/>
  <c r="M1234" i="14"/>
  <c r="A1722" i="14"/>
  <c r="I1119" i="14"/>
  <c r="K804" i="14"/>
  <c r="O1336" i="14"/>
  <c r="D11" i="14"/>
  <c r="B927" i="14"/>
  <c r="B234" i="14"/>
  <c r="A1482" i="14"/>
  <c r="C90" i="14"/>
  <c r="I1958" i="14"/>
  <c r="N691" i="14"/>
  <c r="K806" i="14"/>
  <c r="N1627" i="14"/>
  <c r="D1011" i="14"/>
  <c r="E1383" i="14"/>
  <c r="M905" i="14"/>
  <c r="E388" i="14"/>
  <c r="M852" i="14"/>
  <c r="D1148" i="14"/>
  <c r="H389" i="14"/>
  <c r="F1057" i="14"/>
  <c r="K1491" i="14"/>
  <c r="M668" i="14"/>
  <c r="J176" i="14"/>
  <c r="O1127" i="14"/>
  <c r="O1841" i="14"/>
  <c r="E1589" i="14"/>
  <c r="G1084" i="14"/>
  <c r="B564" i="14"/>
  <c r="N1465" i="14"/>
  <c r="B1933" i="14"/>
  <c r="O283" i="14"/>
  <c r="M1815" i="14"/>
  <c r="B1972" i="14"/>
  <c r="B41" i="14"/>
  <c r="B81" i="14"/>
  <c r="D1709" i="14"/>
  <c r="M133" i="14"/>
  <c r="D1018" i="14"/>
  <c r="L870" i="14"/>
  <c r="N39" i="14"/>
  <c r="C1387" i="14"/>
  <c r="B1369" i="14"/>
  <c r="O1173" i="14"/>
  <c r="F1712" i="14"/>
  <c r="G1105" i="14"/>
  <c r="M293" i="14"/>
  <c r="J1905" i="14"/>
  <c r="L1113" i="14"/>
  <c r="F1126" i="14"/>
  <c r="K511" i="14"/>
  <c r="H724" i="14"/>
  <c r="L1173" i="14"/>
  <c r="K299" i="14"/>
  <c r="O460" i="14"/>
  <c r="G1544" i="14"/>
  <c r="M941" i="14"/>
  <c r="O184" i="14"/>
  <c r="C1659" i="14"/>
  <c r="M1280" i="14"/>
  <c r="J1043" i="14"/>
  <c r="F1597" i="14"/>
  <c r="K764" i="14"/>
  <c r="K852" i="14"/>
  <c r="O1443" i="14"/>
  <c r="O739" i="14"/>
  <c r="L546" i="14"/>
  <c r="A1938" i="14"/>
  <c r="A187" i="14"/>
  <c r="A1379" i="14"/>
  <c r="K830" i="14"/>
  <c r="G1431" i="14"/>
  <c r="F1729" i="14"/>
  <c r="B152" i="14"/>
  <c r="L195" i="14"/>
  <c r="F247" i="14"/>
  <c r="E1418" i="14"/>
  <c r="F756" i="14"/>
  <c r="H1224" i="14"/>
  <c r="C772" i="14"/>
  <c r="C1881" i="14"/>
  <c r="G799" i="14"/>
  <c r="D335" i="14"/>
  <c r="J1533" i="14"/>
  <c r="C504" i="14"/>
  <c r="O180" i="14"/>
  <c r="F31" i="14"/>
  <c r="K1798" i="14"/>
  <c r="G67" i="14"/>
  <c r="F964" i="14"/>
  <c r="B700" i="14"/>
  <c r="L981" i="14"/>
  <c r="I1746" i="14"/>
  <c r="A1340" i="14"/>
  <c r="I586" i="14"/>
  <c r="N409" i="14"/>
  <c r="D150" i="14"/>
  <c r="G428" i="14"/>
  <c r="I180" i="14"/>
  <c r="M881" i="14"/>
  <c r="L49" i="14"/>
  <c r="G380" i="14"/>
  <c r="F551" i="14"/>
  <c r="F1379" i="14"/>
  <c r="M1742" i="14"/>
  <c r="B1067" i="14"/>
  <c r="N1276" i="14"/>
  <c r="B852" i="14"/>
  <c r="J142" i="14"/>
  <c r="F1500" i="14"/>
  <c r="I962" i="14"/>
  <c r="D420" i="14"/>
  <c r="D1949" i="14"/>
  <c r="E874" i="14"/>
  <c r="O314" i="14"/>
  <c r="K1659" i="14"/>
  <c r="O1378" i="14"/>
  <c r="H1019" i="14"/>
  <c r="D1464" i="14"/>
  <c r="F1033" i="14"/>
  <c r="F877" i="14"/>
  <c r="I1810" i="14"/>
  <c r="M24" i="14"/>
  <c r="H1569" i="14"/>
  <c r="I395" i="14"/>
  <c r="L72" i="14"/>
  <c r="N145" i="14"/>
  <c r="I1782" i="14"/>
  <c r="I834" i="14"/>
  <c r="E842" i="14"/>
  <c r="E891" i="14"/>
  <c r="D575" i="14"/>
  <c r="F916" i="14"/>
  <c r="J1637" i="14"/>
  <c r="O1791" i="14"/>
  <c r="L1512" i="14"/>
  <c r="E40" i="14"/>
  <c r="E505" i="14"/>
  <c r="E739" i="14"/>
  <c r="N1998" i="14"/>
  <c r="A596" i="14"/>
  <c r="L1149" i="14"/>
  <c r="G1087" i="14"/>
  <c r="B1794" i="14"/>
  <c r="M1778" i="14"/>
  <c r="I1477" i="14"/>
  <c r="L50" i="14"/>
  <c r="G1012" i="14"/>
  <c r="G1813" i="14"/>
  <c r="B777" i="14"/>
  <c r="O1955" i="14"/>
  <c r="D1153" i="14"/>
  <c r="I955" i="14"/>
  <c r="I1901" i="14"/>
  <c r="E1264" i="14"/>
  <c r="L1344" i="14"/>
  <c r="O682" i="14"/>
  <c r="C314" i="14"/>
  <c r="J789" i="14"/>
  <c r="A242" i="14"/>
  <c r="B1224" i="14"/>
  <c r="I1277" i="14"/>
  <c r="N454" i="14"/>
  <c r="J1279" i="14"/>
  <c r="M879" i="14"/>
  <c r="A1845" i="14"/>
  <c r="E245" i="14"/>
  <c r="D102" i="14"/>
  <c r="I514" i="14"/>
  <c r="J1802" i="14"/>
  <c r="A169" i="14"/>
  <c r="H1299" i="14"/>
  <c r="N1966" i="14"/>
  <c r="B238" i="14"/>
  <c r="L1131" i="14"/>
  <c r="B1588" i="14"/>
  <c r="A1218" i="14"/>
  <c r="I1589" i="14"/>
  <c r="H1639" i="14"/>
  <c r="J1363" i="14"/>
  <c r="H167" i="14"/>
  <c r="J1104" i="14"/>
  <c r="M923" i="14"/>
  <c r="H1522" i="14"/>
  <c r="D1602" i="14"/>
  <c r="L1253" i="14"/>
  <c r="J1793" i="14"/>
  <c r="K1358" i="14"/>
  <c r="F607" i="14"/>
  <c r="A1750" i="14"/>
  <c r="I1961" i="14"/>
  <c r="O134" i="14"/>
  <c r="K34" i="14"/>
  <c r="B946" i="14"/>
  <c r="H995" i="14"/>
  <c r="N864" i="14"/>
  <c r="E1816" i="14"/>
  <c r="K445" i="14"/>
  <c r="C1277" i="14"/>
  <c r="L1973" i="14"/>
  <c r="I1222" i="14"/>
  <c r="J914" i="14"/>
  <c r="L157" i="14"/>
  <c r="O544" i="14"/>
  <c r="L769" i="14"/>
  <c r="E1411" i="14"/>
  <c r="F1883" i="14"/>
  <c r="D1062" i="14"/>
  <c r="C1478" i="14"/>
  <c r="K504" i="14"/>
  <c r="A1125" i="14"/>
  <c r="B212" i="14"/>
  <c r="B1059" i="14"/>
  <c r="G1626" i="14"/>
  <c r="O1748" i="14"/>
  <c r="N1931" i="14"/>
  <c r="J1883" i="14"/>
  <c r="E694" i="14"/>
  <c r="G1011" i="14"/>
  <c r="O1047" i="14"/>
  <c r="J340" i="14"/>
  <c r="K1115" i="14"/>
  <c r="M82" i="14"/>
  <c r="J11" i="14"/>
  <c r="G1250" i="14"/>
  <c r="N740" i="14"/>
  <c r="H1922" i="14"/>
  <c r="L1882" i="14"/>
  <c r="D929" i="14"/>
  <c r="B404" i="14"/>
  <c r="F815" i="14"/>
  <c r="B1221" i="14"/>
  <c r="B1292" i="14"/>
  <c r="G351" i="14"/>
  <c r="B1536" i="14"/>
  <c r="G424" i="14"/>
  <c r="O480" i="14"/>
  <c r="O1388" i="14"/>
  <c r="N1483" i="14"/>
  <c r="I106" i="14"/>
  <c r="B1821" i="14"/>
  <c r="D1489" i="14"/>
  <c r="I232" i="14"/>
  <c r="M547" i="14"/>
  <c r="J1758" i="14"/>
  <c r="L1914" i="14"/>
  <c r="D223" i="14"/>
  <c r="K969" i="14"/>
  <c r="N674" i="14"/>
  <c r="M542" i="14"/>
  <c r="G1434" i="14"/>
  <c r="E886" i="14"/>
  <c r="K162" i="14"/>
  <c r="N634" i="14"/>
  <c r="M283" i="14"/>
  <c r="F727" i="14"/>
  <c r="G317" i="14"/>
  <c r="A1748" i="14"/>
  <c r="F1110" i="14"/>
  <c r="M329" i="14"/>
  <c r="M1955" i="14"/>
  <c r="L531" i="14"/>
  <c r="A1008" i="14"/>
  <c r="D332" i="14"/>
  <c r="M1059" i="14"/>
  <c r="I1721" i="14"/>
  <c r="D1541" i="14"/>
  <c r="G1297" i="14"/>
  <c r="H1089" i="14"/>
  <c r="I1118" i="14"/>
  <c r="N1057" i="14"/>
  <c r="K1211" i="14"/>
  <c r="J57" i="14"/>
  <c r="F270" i="14"/>
  <c r="J17" i="14"/>
  <c r="G1123" i="14"/>
  <c r="G283" i="14"/>
  <c r="H937" i="14"/>
  <c r="H50" i="14"/>
  <c r="B47" i="14"/>
  <c r="K1838" i="14"/>
  <c r="F842" i="14"/>
  <c r="C572" i="14"/>
  <c r="B1876" i="14"/>
  <c r="M1601" i="14"/>
  <c r="C587" i="14"/>
  <c r="N469" i="14"/>
  <c r="C1480" i="14"/>
  <c r="O1140" i="14"/>
  <c r="N1775" i="14"/>
  <c r="A304" i="14"/>
  <c r="A1599" i="14"/>
  <c r="A1091" i="14"/>
  <c r="K558" i="14"/>
  <c r="A1034" i="14"/>
  <c r="O1162" i="14"/>
  <c r="A56" i="14"/>
  <c r="E1489" i="14"/>
  <c r="H1376" i="14"/>
  <c r="O427" i="14"/>
  <c r="O426" i="14"/>
  <c r="D1900" i="14"/>
  <c r="G881" i="14"/>
  <c r="N1827" i="14"/>
  <c r="F1223" i="14"/>
  <c r="M1886" i="14"/>
  <c r="K1618" i="14"/>
  <c r="O388" i="14"/>
  <c r="N761" i="14"/>
  <c r="H132" i="14"/>
  <c r="N1942" i="14"/>
  <c r="N1982" i="14"/>
  <c r="K1940" i="14"/>
  <c r="N444" i="14"/>
  <c r="K1611" i="14"/>
  <c r="G1054" i="14"/>
  <c r="O1725" i="14"/>
  <c r="F919" i="14"/>
  <c r="C1590" i="14"/>
  <c r="B1983" i="14"/>
  <c r="A887" i="14"/>
  <c r="L1862" i="14"/>
  <c r="B429" i="14"/>
  <c r="B450" i="14"/>
  <c r="D868" i="14"/>
  <c r="K1979" i="14"/>
  <c r="A1000" i="14"/>
  <c r="J326" i="14"/>
  <c r="G1240" i="14"/>
  <c r="H883" i="14"/>
  <c r="H1112" i="14"/>
  <c r="B635" i="14"/>
  <c r="B348" i="14"/>
  <c r="C978" i="14"/>
  <c r="B342" i="14"/>
  <c r="E367" i="14"/>
  <c r="M1390" i="14"/>
  <c r="C1318" i="14"/>
  <c r="D400" i="14"/>
  <c r="O269" i="14"/>
  <c r="H265" i="14"/>
  <c r="J1601" i="14"/>
  <c r="B1668" i="14"/>
  <c r="F1634" i="14"/>
  <c r="J809" i="14"/>
  <c r="K1724" i="14"/>
  <c r="N1358" i="14"/>
  <c r="D466" i="14"/>
  <c r="I1720" i="14"/>
  <c r="G86" i="14"/>
  <c r="N198" i="14"/>
  <c r="O640" i="14"/>
  <c r="B1612" i="14"/>
  <c r="D1623" i="14"/>
  <c r="E1567" i="14"/>
  <c r="E1592" i="14"/>
  <c r="A1050" i="14"/>
  <c r="E1539" i="14"/>
  <c r="O41" i="14"/>
  <c r="K670" i="14"/>
  <c r="G1828" i="14"/>
  <c r="L1484" i="14"/>
  <c r="M1193" i="14"/>
  <c r="K1244" i="14"/>
  <c r="C1191" i="14"/>
  <c r="M847" i="14"/>
  <c r="C407" i="14"/>
  <c r="C691" i="14"/>
  <c r="C1748" i="14"/>
  <c r="B106" i="14"/>
  <c r="C1107" i="14"/>
  <c r="B1918" i="14"/>
  <c r="L602" i="14"/>
  <c r="M977" i="14"/>
  <c r="M1577" i="14"/>
  <c r="G212" i="14"/>
  <c r="A1048" i="14"/>
  <c r="A1202" i="14"/>
  <c r="E1601" i="14"/>
  <c r="H842" i="14"/>
  <c r="H955" i="14"/>
  <c r="O60" i="14"/>
  <c r="O1910" i="14"/>
  <c r="C1664" i="14"/>
  <c r="M1050" i="14"/>
  <c r="H1599" i="14"/>
  <c r="O604" i="14"/>
  <c r="N1756" i="14"/>
  <c r="L850" i="14"/>
  <c r="M15" i="14"/>
  <c r="B1527" i="14"/>
  <c r="N1691" i="14"/>
  <c r="H1925" i="14"/>
  <c r="O1165" i="14"/>
  <c r="G1295" i="14"/>
  <c r="M1323" i="14"/>
  <c r="H1670" i="14"/>
  <c r="N1919" i="14"/>
  <c r="D1027" i="14"/>
  <c r="N1503" i="14"/>
  <c r="D450" i="14"/>
  <c r="N680" i="14"/>
  <c r="M1561" i="14"/>
  <c r="I1299" i="14"/>
  <c r="F86" i="14"/>
  <c r="H1033" i="14"/>
  <c r="K1599" i="14"/>
  <c r="B1308" i="14"/>
  <c r="L238" i="14"/>
  <c r="F1755" i="14"/>
  <c r="B1399" i="14"/>
  <c r="C1753" i="14"/>
  <c r="M539" i="14"/>
  <c r="A871" i="14"/>
  <c r="O1022" i="14"/>
  <c r="C524" i="14"/>
  <c r="D230" i="14"/>
  <c r="A1072" i="14"/>
  <c r="D1340" i="14"/>
  <c r="B697" i="14"/>
  <c r="D206" i="14"/>
  <c r="A971" i="14"/>
  <c r="N1283" i="14"/>
  <c r="N1673" i="14"/>
  <c r="A1913" i="14"/>
  <c r="N826" i="14"/>
  <c r="A1963" i="14"/>
  <c r="A481" i="14"/>
  <c r="A1128" i="14"/>
  <c r="I1038" i="14"/>
  <c r="I697" i="14"/>
  <c r="A1212" i="14"/>
  <c r="D1456" i="14"/>
  <c r="H134" i="14"/>
  <c r="O1972" i="14"/>
  <c r="N333" i="14"/>
  <c r="O802" i="14"/>
  <c r="G711" i="14"/>
  <c r="H411" i="14"/>
  <c r="N1139" i="14"/>
  <c r="I238" i="14"/>
  <c r="B1816" i="14"/>
  <c r="K506" i="14"/>
  <c r="M1958" i="14"/>
  <c r="H1916" i="14"/>
  <c r="A153" i="14"/>
  <c r="D1367" i="14"/>
  <c r="O856" i="14"/>
  <c r="G1967" i="14"/>
  <c r="D1710" i="14"/>
  <c r="I333" i="14"/>
  <c r="B1490" i="14"/>
  <c r="O674" i="14"/>
  <c r="L1900" i="14"/>
  <c r="H55" i="14"/>
  <c r="C816" i="14"/>
  <c r="D1799" i="14"/>
  <c r="A1602" i="14"/>
  <c r="C1141" i="14"/>
  <c r="O1324" i="14"/>
  <c r="L489" i="14"/>
  <c r="F1575" i="14"/>
  <c r="O239" i="14"/>
  <c r="F1531" i="14"/>
  <c r="F1398" i="14"/>
  <c r="I1337" i="14"/>
  <c r="A105" i="14"/>
  <c r="B1296" i="14"/>
  <c r="I1125" i="14"/>
  <c r="F1637" i="14"/>
  <c r="J242" i="14"/>
  <c r="C113" i="14"/>
  <c r="C109" i="14"/>
  <c r="H1127" i="14"/>
  <c r="K1203" i="14"/>
  <c r="E1795" i="14"/>
  <c r="F1951" i="14"/>
  <c r="C124" i="14"/>
  <c r="N1313" i="14"/>
  <c r="G742" i="14"/>
  <c r="L1403" i="14"/>
  <c r="F1587" i="14"/>
  <c r="J430" i="14"/>
  <c r="E863" i="14"/>
  <c r="G515" i="14"/>
  <c r="G690" i="14"/>
  <c r="H1104" i="14"/>
  <c r="J484" i="14"/>
  <c r="I79" i="14"/>
  <c r="L171" i="14"/>
  <c r="A1107" i="14"/>
  <c r="B1341" i="14"/>
  <c r="A1783" i="14"/>
  <c r="I889" i="14"/>
  <c r="N390" i="14"/>
  <c r="N1064" i="14"/>
  <c r="G1719" i="14"/>
  <c r="D1835" i="14"/>
  <c r="C191" i="14"/>
  <c r="L1347" i="14"/>
  <c r="F1709" i="14"/>
  <c r="G942" i="14"/>
  <c r="X2" i="13"/>
  <c r="I1259" i="14"/>
  <c r="G36" i="14"/>
  <c r="L716" i="14"/>
  <c r="C1135" i="14"/>
  <c r="M376" i="14"/>
  <c r="I985" i="14"/>
  <c r="H1704" i="14"/>
  <c r="L1774" i="14"/>
  <c r="J330" i="14"/>
  <c r="F1282" i="14"/>
  <c r="I83" i="14"/>
  <c r="D790" i="14"/>
  <c r="G1532" i="14"/>
  <c r="G1757" i="14"/>
  <c r="L1920" i="14"/>
  <c r="O1882" i="14"/>
  <c r="E226" i="14"/>
  <c r="A1118" i="14"/>
  <c r="O349" i="14"/>
  <c r="L1119" i="14"/>
  <c r="D993" i="14"/>
  <c r="H1755" i="14"/>
  <c r="D923" i="14"/>
  <c r="C973" i="14"/>
  <c r="G1324" i="14"/>
  <c r="H550" i="14"/>
  <c r="L1794" i="14"/>
  <c r="C1517" i="14"/>
  <c r="H1913" i="14"/>
  <c r="I211" i="14"/>
  <c r="F1572" i="14"/>
  <c r="J1916" i="14"/>
  <c r="J508" i="14"/>
  <c r="A109" i="14"/>
  <c r="K642" i="14"/>
  <c r="N1958" i="14"/>
  <c r="A736" i="14"/>
  <c r="J1105" i="14"/>
  <c r="B1604" i="14"/>
  <c r="A1662" i="14"/>
  <c r="O1254" i="14"/>
  <c r="F1804" i="14"/>
  <c r="D987" i="14"/>
  <c r="M792" i="14"/>
  <c r="A195" i="14"/>
  <c r="H1942" i="14"/>
  <c r="G113" i="14"/>
  <c r="A1019" i="14"/>
  <c r="D913" i="14"/>
  <c r="O1107" i="14"/>
  <c r="D840" i="14"/>
  <c r="I746" i="14"/>
  <c r="H676" i="14"/>
  <c r="O1753" i="14"/>
  <c r="O1046" i="14"/>
  <c r="A1454" i="14"/>
  <c r="A1540" i="14"/>
  <c r="L201" i="14"/>
  <c r="I652" i="14"/>
  <c r="I1797" i="14"/>
  <c r="E254" i="14"/>
  <c r="K1206" i="14"/>
  <c r="D1978" i="14"/>
  <c r="H313" i="14"/>
  <c r="O889" i="14"/>
  <c r="E1685" i="14"/>
  <c r="N1983" i="14"/>
  <c r="B1870" i="14"/>
  <c r="M1639" i="14"/>
  <c r="M1039" i="14"/>
  <c r="M1258" i="14"/>
  <c r="L20" i="14"/>
  <c r="E1076" i="14"/>
  <c r="I1216" i="14"/>
  <c r="K1146" i="14"/>
  <c r="M305" i="14"/>
  <c r="M1703" i="14"/>
  <c r="O1236" i="14"/>
  <c r="L789" i="14"/>
  <c r="D556" i="14"/>
  <c r="C1905" i="14"/>
  <c r="N1396" i="14"/>
  <c r="K1348" i="14"/>
  <c r="O496" i="14"/>
  <c r="D1906" i="14"/>
  <c r="N137" i="14"/>
  <c r="C466" i="14"/>
  <c r="C303" i="14"/>
  <c r="L1737" i="14"/>
  <c r="E486" i="14"/>
  <c r="I316" i="14"/>
  <c r="L1430" i="14"/>
  <c r="C1811" i="14"/>
  <c r="A422" i="14"/>
  <c r="D1052" i="14"/>
  <c r="N1787" i="14"/>
  <c r="B418" i="14"/>
  <c r="B815" i="14"/>
  <c r="K1840" i="14"/>
  <c r="M245" i="14"/>
  <c r="J180" i="14"/>
  <c r="G1814" i="14"/>
  <c r="J212" i="14"/>
  <c r="M1533" i="14"/>
  <c r="B204" i="14"/>
  <c r="O1406" i="14"/>
  <c r="H304" i="14"/>
  <c r="G733" i="14"/>
  <c r="K1345" i="14"/>
  <c r="D1608" i="14"/>
  <c r="M224" i="14"/>
  <c r="F1785" i="14"/>
  <c r="C1044" i="14"/>
  <c r="L1010" i="14"/>
  <c r="G1621" i="14"/>
  <c r="D742" i="14"/>
  <c r="O1638" i="14"/>
  <c r="H1909" i="14"/>
  <c r="K1946" i="14"/>
  <c r="J1569" i="14"/>
  <c r="J788" i="14"/>
  <c r="H612" i="14"/>
  <c r="J1500" i="14"/>
  <c r="B704" i="14"/>
  <c r="D1858" i="14"/>
  <c r="I1462" i="14"/>
  <c r="K1557" i="14"/>
  <c r="G1834" i="14"/>
  <c r="D483" i="14"/>
  <c r="D899" i="14"/>
  <c r="J1236" i="14"/>
  <c r="A1911" i="14"/>
  <c r="F1389" i="14"/>
  <c r="I384" i="14"/>
  <c r="H259" i="14"/>
  <c r="G1023" i="14"/>
  <c r="E462" i="14"/>
  <c r="K166" i="14"/>
  <c r="A1194" i="14"/>
  <c r="N1347" i="14"/>
  <c r="J555" i="14"/>
  <c r="J719" i="14"/>
  <c r="F1871" i="14"/>
  <c r="B626" i="14"/>
  <c r="A447" i="14"/>
  <c r="L1713" i="14"/>
  <c r="F946" i="14"/>
  <c r="E1257" i="14"/>
  <c r="I1711" i="14"/>
  <c r="D1870" i="14"/>
  <c r="K1708" i="14"/>
  <c r="M1118" i="14"/>
  <c r="C673" i="14"/>
  <c r="C1762" i="14"/>
  <c r="N1226" i="14"/>
  <c r="H525" i="14"/>
  <c r="I174" i="14"/>
  <c r="D218" i="14"/>
  <c r="H727" i="14"/>
  <c r="I1442" i="14"/>
  <c r="L1021" i="14"/>
  <c r="J842" i="14"/>
  <c r="O507" i="14"/>
  <c r="H1243" i="14"/>
  <c r="I863" i="14"/>
  <c r="L1472" i="14"/>
  <c r="I1260" i="14"/>
  <c r="N1659" i="14"/>
  <c r="K633" i="14"/>
  <c r="D227" i="14"/>
  <c r="K231" i="14"/>
  <c r="C1008" i="14"/>
  <c r="F116" i="14"/>
  <c r="K134" i="14"/>
  <c r="K1414" i="14"/>
  <c r="D1822" i="14"/>
  <c r="H1095" i="14"/>
  <c r="O517" i="14"/>
  <c r="B1466" i="14"/>
  <c r="C1783" i="14"/>
  <c r="J1794" i="14"/>
  <c r="H1983" i="14"/>
  <c r="M936" i="14"/>
  <c r="K610" i="14"/>
  <c r="O1322" i="14"/>
  <c r="F1256" i="14"/>
  <c r="H1228" i="14"/>
  <c r="O1333" i="14"/>
  <c r="C131" i="14"/>
  <c r="I669" i="14"/>
  <c r="C1777" i="14"/>
  <c r="F287" i="14"/>
  <c r="H1543" i="14"/>
  <c r="I590" i="14"/>
  <c r="C768" i="14"/>
  <c r="G1484" i="14"/>
  <c r="I96" i="14"/>
  <c r="C1472" i="14"/>
  <c r="B1941" i="14"/>
  <c r="F1779" i="14"/>
  <c r="L114" i="14"/>
  <c r="D1556" i="14"/>
  <c r="F625" i="14"/>
  <c r="E618" i="14"/>
  <c r="O360" i="14"/>
  <c r="E1492" i="14"/>
  <c r="O1035" i="14"/>
  <c r="F520" i="14"/>
  <c r="A1068" i="14"/>
  <c r="F177" i="14"/>
  <c r="G1489" i="14"/>
  <c r="B1635" i="14"/>
  <c r="F210" i="14"/>
  <c r="O669" i="14"/>
  <c r="N529" i="14"/>
  <c r="F1184" i="14"/>
  <c r="K1264" i="14"/>
  <c r="M1979" i="14"/>
  <c r="I1434" i="14"/>
  <c r="K169" i="14"/>
  <c r="G1171" i="14"/>
  <c r="C1333" i="14"/>
  <c r="F1330" i="14"/>
  <c r="L1592" i="14"/>
  <c r="J85" i="14"/>
  <c r="L620" i="14"/>
  <c r="J866" i="14"/>
  <c r="M1652" i="14"/>
  <c r="E1110" i="14"/>
  <c r="C1922" i="14"/>
  <c r="G40" i="14"/>
  <c r="N1107" i="14"/>
  <c r="C1535" i="14"/>
  <c r="B323" i="14"/>
  <c r="B1443" i="14"/>
  <c r="I1100" i="14"/>
  <c r="M81" i="14"/>
  <c r="C911" i="14"/>
  <c r="B1865" i="14"/>
  <c r="E350" i="14"/>
  <c r="L1463" i="14"/>
  <c r="O157" i="14"/>
  <c r="I1329" i="14"/>
  <c r="L1853" i="14"/>
  <c r="G814" i="14"/>
  <c r="B1286" i="14"/>
  <c r="A13" i="14"/>
  <c r="E291" i="14"/>
  <c r="N510" i="14"/>
  <c r="B1691" i="14"/>
  <c r="N125" i="14"/>
  <c r="L610" i="14"/>
  <c r="C1970" i="14"/>
  <c r="A385" i="14"/>
  <c r="I466" i="14"/>
  <c r="C1759" i="14"/>
  <c r="F987" i="14"/>
  <c r="B1833" i="14"/>
  <c r="G524" i="14"/>
  <c r="O1244" i="14"/>
  <c r="J1819" i="14"/>
  <c r="N1128" i="14"/>
  <c r="L914" i="14"/>
  <c r="D100" i="14"/>
  <c r="F687" i="14"/>
  <c r="L503" i="14"/>
  <c r="O296" i="14"/>
  <c r="O362" i="14"/>
  <c r="I1218" i="14"/>
  <c r="C1644" i="14"/>
  <c r="H1388" i="14"/>
  <c r="C934" i="14"/>
  <c r="D104" i="14"/>
  <c r="M572" i="14"/>
  <c r="J1852" i="14"/>
  <c r="L79" i="14"/>
  <c r="D1886" i="14"/>
  <c r="O34" i="14"/>
  <c r="I703" i="14"/>
  <c r="N1538" i="14"/>
  <c r="M460" i="14"/>
  <c r="G548" i="14"/>
  <c r="E492" i="14"/>
  <c r="H653" i="14"/>
  <c r="H426" i="14"/>
  <c r="C774" i="14"/>
  <c r="F863" i="14"/>
  <c r="C1647" i="14"/>
  <c r="N1495" i="14"/>
  <c r="L749" i="14"/>
  <c r="A1535" i="14"/>
  <c r="H1404" i="14"/>
  <c r="M1399" i="14"/>
  <c r="M1732" i="14"/>
  <c r="N258" i="14"/>
  <c r="B1145" i="14"/>
  <c r="H928" i="14"/>
  <c r="I1221" i="14"/>
  <c r="L108" i="14"/>
  <c r="H510" i="14"/>
  <c r="I1936" i="14"/>
  <c r="B162" i="14"/>
  <c r="L1424" i="14"/>
  <c r="B1573" i="14"/>
  <c r="A1170" i="14"/>
  <c r="D486" i="14"/>
  <c r="L754" i="14"/>
  <c r="O1009" i="14"/>
  <c r="A799" i="14"/>
  <c r="G1589" i="14"/>
  <c r="A1377" i="14"/>
  <c r="K393" i="14"/>
  <c r="K1199" i="14"/>
  <c r="O260" i="14"/>
  <c r="K415" i="14"/>
  <c r="D17" i="14"/>
  <c r="E986" i="14"/>
  <c r="D299" i="14"/>
  <c r="C5" i="14"/>
  <c r="J1454" i="14"/>
  <c r="A1367" i="14"/>
  <c r="D416" i="14"/>
  <c r="L1951" i="14"/>
  <c r="N1315" i="14"/>
  <c r="N1669" i="14"/>
  <c r="J1866" i="14"/>
  <c r="D549" i="14"/>
  <c r="D41" i="14"/>
  <c r="G368" i="14"/>
  <c r="E1461" i="14"/>
  <c r="A928" i="14"/>
  <c r="H926" i="14"/>
  <c r="G108" i="14"/>
  <c r="F1607" i="14"/>
  <c r="M1008" i="14"/>
  <c r="N999" i="14"/>
  <c r="B555" i="14"/>
  <c r="J5" i="14"/>
  <c r="C1174" i="14"/>
  <c r="A917" i="14"/>
  <c r="N675" i="14"/>
  <c r="J641" i="14"/>
  <c r="O748" i="14"/>
  <c r="M1526" i="14"/>
  <c r="J886" i="14"/>
  <c r="E487" i="14"/>
  <c r="E1185" i="14"/>
  <c r="B1843" i="14"/>
  <c r="N1368" i="14"/>
  <c r="F212" i="14"/>
  <c r="E255" i="14"/>
  <c r="G806" i="14"/>
  <c r="M2000" i="14"/>
  <c r="O694" i="14"/>
  <c r="N891" i="14"/>
  <c r="K1577" i="14"/>
  <c r="I579" i="14"/>
  <c r="K685" i="14"/>
  <c r="J102" i="14"/>
  <c r="K883" i="14"/>
  <c r="O1204" i="14"/>
  <c r="L1563" i="14"/>
  <c r="L682" i="14"/>
  <c r="J198" i="14"/>
  <c r="K1681" i="14"/>
  <c r="N1164" i="14"/>
  <c r="D1269" i="14"/>
  <c r="D1776" i="14"/>
  <c r="D1931" i="14"/>
  <c r="O1593" i="14"/>
  <c r="D900" i="14"/>
  <c r="E339" i="14"/>
  <c r="B516" i="14"/>
  <c r="N185" i="14"/>
  <c r="D262" i="14"/>
  <c r="H666" i="14"/>
  <c r="N424" i="14"/>
  <c r="H831" i="14"/>
  <c r="D159" i="14"/>
  <c r="G1229" i="14"/>
  <c r="B620" i="14"/>
  <c r="K534" i="14"/>
  <c r="M131" i="14"/>
  <c r="G1534" i="14"/>
  <c r="K515" i="14"/>
  <c r="D1318" i="14"/>
  <c r="O529" i="14"/>
  <c r="B743" i="14"/>
  <c r="L748" i="14"/>
  <c r="D184" i="14"/>
  <c r="B1667" i="14"/>
  <c r="G1337" i="14"/>
  <c r="H837" i="14"/>
  <c r="L1033" i="14"/>
  <c r="D171" i="14"/>
  <c r="C1553" i="14"/>
  <c r="O351" i="14"/>
  <c r="O201" i="14"/>
  <c r="O1053" i="14"/>
  <c r="N1322" i="14"/>
  <c r="D1735" i="14"/>
  <c r="K1472" i="14"/>
  <c r="D330" i="14"/>
  <c r="H619" i="14"/>
  <c r="L1292" i="14"/>
  <c r="D1007" i="14"/>
  <c r="O218" i="14"/>
  <c r="F242" i="14"/>
  <c r="F1354" i="14"/>
  <c r="E1316" i="14"/>
  <c r="N633" i="14"/>
  <c r="F1623" i="14"/>
  <c r="D850" i="14"/>
  <c r="I1712" i="14"/>
  <c r="F787" i="14"/>
  <c r="J1009" i="14"/>
  <c r="B1379" i="14"/>
  <c r="I1437" i="14"/>
  <c r="L281" i="14"/>
  <c r="J1587" i="14"/>
  <c r="E363" i="14"/>
  <c r="J838" i="14"/>
  <c r="F1920" i="14"/>
  <c r="I472" i="14"/>
  <c r="N1830" i="14"/>
  <c r="C953" i="14"/>
  <c r="K683" i="14"/>
  <c r="I1658" i="14"/>
  <c r="M1034" i="14"/>
  <c r="N1496" i="14"/>
  <c r="H1515" i="14"/>
  <c r="L496" i="14"/>
  <c r="M375" i="14"/>
  <c r="J1086" i="14"/>
  <c r="L1777" i="14"/>
  <c r="H916" i="14"/>
  <c r="C1848" i="14"/>
  <c r="G1220" i="14"/>
  <c r="F1433" i="14"/>
  <c r="E69" i="14"/>
  <c r="O96" i="14"/>
  <c r="L1479" i="14"/>
  <c r="K1084" i="14"/>
  <c r="G1437" i="14"/>
  <c r="E1275" i="14"/>
  <c r="F443" i="14"/>
  <c r="O1489" i="14"/>
  <c r="M1754" i="14"/>
  <c r="C1426" i="14"/>
  <c r="D376" i="14"/>
  <c r="C2000" i="14"/>
  <c r="L807" i="14"/>
  <c r="H712" i="14"/>
  <c r="O836" i="14"/>
  <c r="M771" i="14"/>
  <c r="H1111" i="14"/>
  <c r="K930" i="14"/>
  <c r="L740" i="14"/>
  <c r="J928" i="14"/>
  <c r="O813" i="14"/>
  <c r="M1322" i="14"/>
  <c r="I1450" i="14"/>
  <c r="F1084" i="14"/>
  <c r="B1487" i="14"/>
  <c r="J943" i="14"/>
  <c r="J1355" i="14"/>
  <c r="L1336" i="14"/>
  <c r="K184" i="14"/>
  <c r="E847" i="14"/>
  <c r="C742" i="14"/>
  <c r="A1410" i="14"/>
  <c r="A46" i="14"/>
  <c r="B1493" i="14"/>
  <c r="B1182" i="14"/>
  <c r="D1266" i="14"/>
  <c r="N160" i="14"/>
  <c r="K1067" i="14"/>
  <c r="A1502" i="14"/>
  <c r="J1107" i="14"/>
  <c r="K933" i="14"/>
  <c r="L1082" i="14"/>
  <c r="J1116" i="14"/>
  <c r="F149" i="14"/>
  <c r="F1396" i="14"/>
  <c r="N681" i="14"/>
  <c r="E1182" i="14"/>
  <c r="F1504" i="14"/>
  <c r="F793" i="14"/>
  <c r="L581" i="14"/>
  <c r="H121" i="14"/>
  <c r="G1987" i="14"/>
  <c r="N1663" i="14"/>
  <c r="B434" i="14"/>
  <c r="F1388" i="14"/>
  <c r="D392" i="14"/>
  <c r="H715" i="14"/>
  <c r="B1106" i="14"/>
  <c r="J861" i="14"/>
  <c r="J1765" i="14"/>
  <c r="M644" i="14"/>
  <c r="L58" i="14"/>
  <c r="M940" i="14"/>
  <c r="E1003" i="14"/>
  <c r="C1894" i="14"/>
  <c r="A1667" i="14"/>
  <c r="M1417" i="14"/>
  <c r="A1386" i="14"/>
  <c r="L1203" i="14"/>
  <c r="L1159" i="14"/>
  <c r="K1745" i="14"/>
  <c r="H1570" i="14"/>
  <c r="O670" i="14"/>
  <c r="H1382" i="14"/>
  <c r="B189" i="14"/>
  <c r="L1502" i="14"/>
  <c r="J762" i="14"/>
  <c r="J1378" i="14"/>
  <c r="M332" i="14"/>
  <c r="E196" i="14"/>
  <c r="B959" i="14"/>
  <c r="M1549" i="14"/>
  <c r="I251" i="14"/>
  <c r="G1571" i="14"/>
  <c r="N202" i="14"/>
  <c r="C1309" i="14"/>
  <c r="A1636" i="14"/>
  <c r="F127" i="14"/>
  <c r="B1163" i="14"/>
  <c r="O680" i="14"/>
  <c r="K1834" i="14"/>
  <c r="I1169" i="14"/>
  <c r="A1943" i="14"/>
  <c r="L487" i="14"/>
  <c r="L1950" i="14"/>
  <c r="A1805" i="14"/>
  <c r="E531" i="14"/>
  <c r="L1938" i="14"/>
  <c r="C1858" i="14"/>
  <c r="K93" i="14"/>
  <c r="B353" i="14"/>
  <c r="A319" i="14"/>
  <c r="M271" i="14"/>
  <c r="G1953" i="14"/>
  <c r="K952" i="14"/>
  <c r="K1076" i="14"/>
  <c r="B1745" i="14"/>
  <c r="M49" i="14"/>
  <c r="J543" i="14"/>
  <c r="K956" i="14"/>
  <c r="D463" i="14"/>
  <c r="B1849" i="14"/>
  <c r="G1513" i="14"/>
  <c r="G1772" i="14"/>
  <c r="K1159" i="14"/>
  <c r="B362" i="14"/>
  <c r="D385" i="14"/>
  <c r="F1655" i="14"/>
  <c r="I1572" i="14"/>
  <c r="E1554" i="14"/>
  <c r="D1631" i="14"/>
  <c r="J1962" i="14"/>
  <c r="G1273" i="14"/>
  <c r="H1389" i="14"/>
  <c r="B151" i="14"/>
  <c r="E1169" i="14"/>
  <c r="B773" i="14"/>
  <c r="M1252" i="14"/>
  <c r="C1092" i="14"/>
  <c r="H1062" i="14"/>
  <c r="H1433" i="14"/>
  <c r="N1580" i="14"/>
  <c r="N267" i="14"/>
  <c r="F1526" i="14"/>
  <c r="M984" i="14"/>
  <c r="N1835" i="14"/>
  <c r="I903" i="14"/>
  <c r="K1068" i="14"/>
  <c r="I1951" i="14"/>
  <c r="B1741" i="14"/>
  <c r="A675" i="14"/>
  <c r="C1903" i="14"/>
  <c r="F1761" i="14"/>
  <c r="H1203" i="14"/>
  <c r="E358" i="14"/>
  <c r="M1481" i="14"/>
  <c r="H659" i="14"/>
  <c r="B1338" i="14"/>
  <c r="G30" i="14"/>
  <c r="D842" i="14"/>
  <c r="E206" i="14"/>
  <c r="J779" i="14"/>
  <c r="F500" i="14"/>
  <c r="N16" i="14"/>
  <c r="M494" i="14"/>
  <c r="F981" i="14"/>
  <c r="O1547" i="14"/>
  <c r="M1755" i="14"/>
  <c r="N118" i="14"/>
  <c r="A1106" i="14"/>
  <c r="L693" i="14"/>
  <c r="J444" i="14"/>
  <c r="M483" i="14"/>
  <c r="D600" i="14"/>
  <c r="G1215" i="14"/>
  <c r="K1457" i="14"/>
  <c r="J287" i="14"/>
  <c r="B1198" i="14"/>
  <c r="B1190" i="14"/>
  <c r="G667" i="14"/>
  <c r="N1417" i="14"/>
  <c r="H1172" i="14"/>
  <c r="E426" i="14"/>
  <c r="E4" i="14"/>
  <c r="J116" i="14"/>
  <c r="O1487" i="14"/>
  <c r="I701" i="14"/>
  <c r="N1088" i="14"/>
  <c r="N803" i="14"/>
  <c r="B1043" i="14"/>
  <c r="O522" i="14"/>
  <c r="E167" i="14"/>
  <c r="A824" i="14"/>
  <c r="J858" i="14"/>
  <c r="H1331" i="14"/>
  <c r="F1176" i="14"/>
  <c r="H420" i="14"/>
  <c r="L1280" i="14"/>
  <c r="C258" i="14"/>
  <c r="N1000" i="14"/>
  <c r="B1433" i="14"/>
  <c r="B380" i="14"/>
  <c r="O713" i="14"/>
  <c r="H1195" i="14"/>
  <c r="F989" i="14"/>
  <c r="C1652" i="14"/>
  <c r="A1789" i="14"/>
  <c r="N123" i="14"/>
  <c r="O1674" i="14"/>
  <c r="F1849" i="14"/>
  <c r="J1426" i="14"/>
  <c r="B150" i="14"/>
  <c r="J1931" i="14"/>
  <c r="C419" i="14"/>
  <c r="N485" i="14"/>
  <c r="B1598" i="14"/>
  <c r="I1854" i="14"/>
  <c r="I80" i="14"/>
  <c r="J1011" i="14"/>
  <c r="N737" i="14"/>
  <c r="K1596" i="14"/>
  <c r="M1894" i="14"/>
  <c r="O518" i="14"/>
  <c r="A1953" i="14"/>
  <c r="D1948" i="14"/>
  <c r="L792" i="14"/>
  <c r="K539" i="14"/>
  <c r="O51" i="14"/>
  <c r="K869" i="14"/>
  <c r="G628" i="14"/>
  <c r="N84" i="14"/>
  <c r="J1206" i="14"/>
  <c r="L1885" i="14"/>
  <c r="H534" i="14"/>
  <c r="E330" i="14"/>
  <c r="K540" i="14"/>
  <c r="J1205" i="14"/>
  <c r="D1130" i="14"/>
  <c r="A1971" i="14"/>
  <c r="C1367" i="14"/>
  <c r="N1100" i="14"/>
  <c r="K1933" i="14"/>
  <c r="O565" i="14"/>
  <c r="G363" i="14"/>
  <c r="F1912" i="14"/>
  <c r="C25" i="14"/>
  <c r="B49" i="14"/>
  <c r="F1762" i="14"/>
  <c r="C629" i="14"/>
  <c r="H421" i="14"/>
  <c r="K2" i="14"/>
  <c r="A1580" i="14"/>
  <c r="J162" i="14"/>
  <c r="L1251" i="14"/>
  <c r="M1232" i="14"/>
  <c r="L1875" i="14"/>
  <c r="M1294" i="14"/>
  <c r="I1972" i="14"/>
  <c r="E1327" i="14"/>
  <c r="L1807" i="14"/>
  <c r="F1086" i="14"/>
  <c r="B861" i="14"/>
  <c r="F1301" i="14"/>
  <c r="J1476" i="14"/>
  <c r="K374" i="14"/>
  <c r="A473" i="14"/>
  <c r="L513" i="14"/>
  <c r="E182" i="14"/>
  <c r="N1091" i="14"/>
  <c r="O1583" i="14"/>
  <c r="N1686" i="14"/>
  <c r="F1686" i="14"/>
  <c r="O1709" i="14"/>
  <c r="N1704" i="14"/>
  <c r="A894" i="14"/>
  <c r="D72" i="14"/>
  <c r="E649" i="14"/>
  <c r="N890" i="14"/>
  <c r="M1868" i="14"/>
  <c r="E1468" i="14"/>
  <c r="G560" i="14"/>
  <c r="D989" i="14"/>
  <c r="M83" i="14"/>
  <c r="M1132" i="14"/>
  <c r="I879" i="14"/>
  <c r="A644" i="14"/>
  <c r="F134" i="14"/>
  <c r="A1649" i="14"/>
  <c r="F269" i="14"/>
  <c r="D1347" i="14"/>
  <c r="J1557" i="14"/>
  <c r="D1133" i="14"/>
  <c r="E1504" i="14"/>
  <c r="D1116" i="14"/>
  <c r="C878" i="14"/>
  <c r="D115" i="14"/>
  <c r="O1290" i="14"/>
  <c r="K273" i="14"/>
  <c r="B233" i="14"/>
  <c r="F1801" i="14"/>
  <c r="L1278" i="14"/>
  <c r="B278" i="14"/>
  <c r="L1632" i="14"/>
  <c r="F711" i="14"/>
  <c r="I1845" i="14"/>
  <c r="A176" i="14"/>
  <c r="F740" i="14"/>
  <c r="J1239" i="14"/>
  <c r="G223" i="14"/>
  <c r="A459" i="14"/>
  <c r="C1968" i="14"/>
  <c r="L964" i="14"/>
  <c r="K15" i="14"/>
  <c r="F1470" i="14"/>
  <c r="C381" i="14"/>
  <c r="L384" i="14"/>
  <c r="M854" i="14"/>
  <c r="C783" i="14"/>
  <c r="O1885" i="14"/>
  <c r="N1492" i="14"/>
  <c r="J1039" i="14"/>
  <c r="J570" i="14"/>
  <c r="F196" i="14"/>
  <c r="K536" i="14"/>
  <c r="J1799" i="14"/>
  <c r="F167" i="14"/>
  <c r="J1717" i="14"/>
  <c r="D800" i="14"/>
  <c r="L87" i="14"/>
  <c r="J1492" i="14"/>
  <c r="K936" i="14"/>
  <c r="E396" i="14"/>
  <c r="L664" i="14"/>
  <c r="N908" i="14"/>
  <c r="K1655" i="14"/>
  <c r="H756" i="14"/>
  <c r="E1550" i="14"/>
  <c r="K357" i="14"/>
  <c r="F1274" i="14"/>
  <c r="O118" i="14"/>
  <c r="F1837" i="14"/>
  <c r="L100" i="14"/>
  <c r="A1926" i="14"/>
  <c r="J1513" i="14"/>
  <c r="A474" i="14"/>
  <c r="O928" i="14"/>
  <c r="B1734" i="14"/>
  <c r="D1421" i="14"/>
  <c r="K524" i="14"/>
  <c r="A1226" i="14"/>
  <c r="D1506" i="14"/>
  <c r="C447" i="14"/>
  <c r="G1787" i="14"/>
  <c r="I1976" i="14"/>
  <c r="O1769" i="14"/>
  <c r="B1437" i="14"/>
  <c r="G1416" i="14"/>
  <c r="D1897" i="14"/>
  <c r="C705" i="14"/>
  <c r="D1863" i="14"/>
  <c r="K422" i="14"/>
  <c r="O1018" i="14"/>
  <c r="D90" i="14"/>
  <c r="L1637" i="14"/>
  <c r="K218" i="14"/>
  <c r="M1194" i="14"/>
  <c r="D405" i="14"/>
  <c r="A662" i="14"/>
  <c r="N1583" i="14"/>
  <c r="J612" i="14"/>
  <c r="C1069" i="14"/>
  <c r="E381" i="14"/>
  <c r="G1228" i="14"/>
  <c r="M1106" i="14"/>
  <c r="G1612" i="14"/>
  <c r="F1763" i="14"/>
  <c r="K1477" i="14"/>
  <c r="K1548" i="14"/>
  <c r="F1401" i="14"/>
  <c r="C763" i="14"/>
  <c r="N630" i="14"/>
  <c r="G1752" i="14"/>
  <c r="C1441" i="14"/>
  <c r="N1216" i="14"/>
  <c r="L1229" i="14"/>
  <c r="B1852" i="14"/>
  <c r="N1193" i="14"/>
  <c r="N1464" i="14"/>
  <c r="O1234" i="14"/>
  <c r="C879" i="14"/>
  <c r="M103" i="14"/>
  <c r="B1227" i="14"/>
  <c r="C1575" i="14"/>
  <c r="C1018" i="14"/>
  <c r="J1453" i="14"/>
  <c r="I926" i="14"/>
  <c r="B1780" i="14"/>
  <c r="F1127" i="14"/>
  <c r="D1578" i="14"/>
  <c r="C1397" i="14"/>
  <c r="B723" i="14"/>
  <c r="E1063" i="14"/>
  <c r="J130" i="14"/>
  <c r="F78" i="14"/>
  <c r="O1524" i="14"/>
  <c r="D1940" i="14"/>
  <c r="A534" i="14"/>
  <c r="N201" i="14"/>
  <c r="G1503" i="14"/>
  <c r="J726" i="14"/>
  <c r="I1013" i="14"/>
  <c r="K914" i="14"/>
  <c r="L1617" i="14"/>
  <c r="D686" i="14"/>
  <c r="H1630" i="14"/>
  <c r="I479" i="14"/>
  <c r="B1270" i="14"/>
  <c r="D594" i="14"/>
  <c r="D186" i="14"/>
  <c r="J33" i="14"/>
  <c r="I1371" i="14"/>
  <c r="F1930" i="14"/>
  <c r="I535" i="14"/>
  <c r="D359" i="14"/>
  <c r="H1144" i="14"/>
  <c r="A1229" i="14"/>
  <c r="N1189" i="14"/>
  <c r="H1135" i="14"/>
  <c r="E1843" i="14"/>
  <c r="O50" i="14"/>
  <c r="I906" i="14"/>
  <c r="E634" i="14"/>
  <c r="C1479" i="14"/>
  <c r="A1858" i="14"/>
  <c r="I761" i="14"/>
  <c r="K1075" i="14"/>
  <c r="A723" i="14"/>
  <c r="B1411" i="14"/>
  <c r="J1240" i="14"/>
  <c r="O1262" i="14"/>
  <c r="A4" i="14"/>
  <c r="G78" i="14"/>
  <c r="H1933" i="14"/>
  <c r="F869" i="14"/>
  <c r="K1784" i="14"/>
  <c r="K658" i="14"/>
  <c r="O645" i="14"/>
  <c r="H467" i="14"/>
  <c r="J1901" i="14"/>
  <c r="A1045" i="14"/>
  <c r="M1902" i="14"/>
  <c r="O1156" i="14"/>
  <c r="J143" i="14"/>
  <c r="C1077" i="14"/>
  <c r="E1755" i="14"/>
  <c r="G1200" i="14"/>
  <c r="M236" i="14"/>
  <c r="D1350" i="14"/>
  <c r="O332" i="14"/>
  <c r="A468" i="14"/>
  <c r="H774" i="14"/>
  <c r="J790" i="14"/>
  <c r="G127" i="14"/>
  <c r="I1769" i="14"/>
  <c r="D228" i="14"/>
  <c r="A1466" i="14"/>
  <c r="L17" i="14"/>
  <c r="G872" i="14"/>
  <c r="H416" i="14"/>
  <c r="L805" i="14"/>
  <c r="F342" i="14"/>
  <c r="A412" i="14"/>
  <c r="L339" i="14"/>
  <c r="O1211" i="14"/>
  <c r="O1555" i="14"/>
  <c r="G1217" i="14"/>
  <c r="I687" i="14"/>
  <c r="C1886" i="14"/>
  <c r="O1237" i="14"/>
  <c r="F754" i="14"/>
  <c r="M1102" i="14"/>
  <c r="N318" i="14"/>
  <c r="H644" i="14"/>
  <c r="B471" i="14"/>
  <c r="M54" i="14"/>
  <c r="E1282" i="14"/>
  <c r="E7" i="14"/>
  <c r="A1400" i="14"/>
  <c r="D259" i="14"/>
  <c r="M11" i="14"/>
  <c r="M1653" i="14"/>
  <c r="B462" i="14"/>
  <c r="K1205" i="14"/>
  <c r="L1639" i="14"/>
  <c r="E1583" i="14"/>
  <c r="K1153" i="14"/>
  <c r="E82" i="14"/>
  <c r="C869" i="14"/>
  <c r="J440" i="14"/>
  <c r="I1731" i="14"/>
  <c r="N590" i="14"/>
  <c r="F1774" i="14"/>
  <c r="H415" i="14"/>
  <c r="I802" i="14"/>
  <c r="K278" i="14"/>
  <c r="K649" i="14"/>
  <c r="D906" i="14"/>
  <c r="L393" i="14"/>
  <c r="F609" i="14"/>
  <c r="A1278" i="14"/>
  <c r="L155" i="14"/>
  <c r="E1971" i="14"/>
  <c r="L825" i="14"/>
  <c r="F1502" i="14"/>
  <c r="O1005" i="14"/>
  <c r="G253" i="14"/>
  <c r="E227" i="14"/>
  <c r="B1389" i="14"/>
  <c r="L282" i="14"/>
  <c r="O951" i="14"/>
  <c r="N1296" i="14"/>
  <c r="O947" i="14"/>
  <c r="B66" i="14"/>
  <c r="H1327" i="14"/>
  <c r="E748" i="14"/>
  <c r="N1081" i="14"/>
  <c r="N1359" i="14"/>
  <c r="I279" i="14"/>
  <c r="B1793" i="14"/>
  <c r="J1984" i="14"/>
  <c r="A392" i="14"/>
  <c r="C1082" i="14"/>
  <c r="L490" i="14"/>
  <c r="C1338" i="14"/>
  <c r="A1303" i="14"/>
  <c r="J81" i="14"/>
  <c r="C65" i="14"/>
  <c r="N1092" i="14"/>
  <c r="N1929" i="14"/>
  <c r="C501" i="14"/>
  <c r="J1193" i="14"/>
  <c r="C78" i="14"/>
  <c r="F901" i="14"/>
  <c r="B1814" i="14"/>
  <c r="C221" i="14"/>
  <c r="A1228" i="14"/>
  <c r="J1968" i="14"/>
  <c r="L272" i="14"/>
  <c r="B978" i="14"/>
  <c r="E144" i="14"/>
  <c r="I259" i="14"/>
  <c r="E1105" i="14"/>
  <c r="N1551" i="14"/>
  <c r="M1572" i="14"/>
  <c r="B590" i="14"/>
  <c r="H874" i="14"/>
  <c r="B1892" i="14"/>
  <c r="F1954" i="14"/>
  <c r="E1877" i="14"/>
  <c r="D1968" i="14"/>
  <c r="J249" i="14"/>
  <c r="M1658" i="14"/>
  <c r="O901" i="14"/>
  <c r="M728" i="14"/>
  <c r="A1272" i="14"/>
  <c r="J480" i="14"/>
  <c r="G860" i="14"/>
  <c r="D234" i="14"/>
  <c r="J1542" i="14"/>
  <c r="A787" i="14"/>
  <c r="K1118" i="14"/>
  <c r="B541" i="14"/>
  <c r="K1747" i="14"/>
  <c r="N1544" i="14"/>
  <c r="H1526" i="14"/>
  <c r="C521" i="14"/>
  <c r="F119" i="14"/>
  <c r="D49" i="14"/>
  <c r="A566" i="14"/>
  <c r="M1198" i="14"/>
  <c r="E1987" i="14"/>
  <c r="J855" i="14"/>
  <c r="L469" i="14"/>
  <c r="B1339" i="14"/>
  <c r="C1431" i="14"/>
  <c r="J1390" i="14"/>
  <c r="E1631" i="14"/>
  <c r="I720" i="14"/>
  <c r="O998" i="14"/>
  <c r="O699" i="14"/>
  <c r="I1307" i="14"/>
  <c r="B43" i="14"/>
  <c r="J1150" i="14"/>
  <c r="E164" i="14"/>
  <c r="O1888" i="14"/>
  <c r="A750" i="14"/>
  <c r="O190" i="14"/>
  <c r="L665" i="14"/>
  <c r="A30" i="14"/>
  <c r="B255" i="14"/>
  <c r="A306" i="14"/>
  <c r="L579" i="14"/>
  <c r="D1508" i="14"/>
  <c r="A1995" i="14"/>
  <c r="D1202" i="14"/>
  <c r="F1737" i="14"/>
  <c r="I1823" i="14"/>
  <c r="N1979" i="14"/>
  <c r="C881" i="14"/>
  <c r="I150" i="14"/>
  <c r="H1020" i="14"/>
  <c r="H19" i="14"/>
  <c r="D672" i="14"/>
  <c r="M204" i="14"/>
  <c r="E1552" i="14"/>
  <c r="B347" i="14"/>
  <c r="H1677" i="14"/>
  <c r="A711" i="14"/>
  <c r="I1439" i="14"/>
  <c r="F1392" i="14"/>
  <c r="D688" i="14"/>
  <c r="E637" i="14"/>
  <c r="E588" i="14"/>
  <c r="C958" i="14"/>
  <c r="O1370" i="14"/>
  <c r="C1438" i="14"/>
  <c r="D1712" i="14"/>
  <c r="F911" i="14"/>
  <c r="E729" i="14"/>
  <c r="A499" i="14"/>
  <c r="B1854" i="14"/>
  <c r="I1595" i="14"/>
  <c r="D1902" i="14"/>
  <c r="M770" i="14"/>
  <c r="C1211" i="14"/>
  <c r="H1868" i="14"/>
  <c r="B926" i="14"/>
  <c r="M960" i="14"/>
  <c r="H1400" i="14"/>
  <c r="J437" i="14"/>
  <c r="L352" i="14"/>
  <c r="D805" i="14"/>
  <c r="G1495" i="14"/>
  <c r="K594" i="14"/>
  <c r="B260" i="14"/>
  <c r="J1723" i="14"/>
  <c r="L1796" i="14"/>
  <c r="A1455" i="14"/>
  <c r="E995" i="14"/>
  <c r="B1474" i="14"/>
  <c r="H1583" i="14"/>
  <c r="D892" i="14"/>
  <c r="L1550" i="14"/>
  <c r="E547" i="14"/>
  <c r="F1397" i="14"/>
  <c r="N1986" i="14"/>
  <c r="A1336" i="14"/>
  <c r="H987" i="14"/>
  <c r="H901" i="14"/>
  <c r="O1930" i="14"/>
  <c r="H668" i="14"/>
  <c r="D439" i="14"/>
  <c r="D196" i="14"/>
  <c r="G1046" i="14"/>
  <c r="M967" i="14"/>
  <c r="M521" i="14"/>
  <c r="J1952" i="14"/>
  <c r="J1904" i="14"/>
  <c r="L1504" i="14"/>
  <c r="F629" i="14"/>
  <c r="K1227" i="14"/>
  <c r="B422" i="14"/>
  <c r="J965" i="14"/>
  <c r="D1855" i="14"/>
  <c r="H903" i="14"/>
  <c r="N1798" i="14"/>
  <c r="N581" i="14"/>
  <c r="A45" i="14"/>
  <c r="I1684" i="14"/>
  <c r="B871" i="14"/>
  <c r="H1847" i="14"/>
  <c r="C1662" i="14"/>
  <c r="E105" i="14"/>
  <c r="J1979" i="14"/>
  <c r="C1770" i="14"/>
  <c r="F510" i="14"/>
  <c r="H1230" i="14"/>
  <c r="O1559" i="14"/>
  <c r="G1134" i="14"/>
  <c r="O1178" i="14"/>
  <c r="D992" i="14"/>
  <c r="F703" i="14"/>
  <c r="B437" i="14"/>
  <c r="E1559" i="14"/>
  <c r="E425" i="14"/>
  <c r="F528" i="14"/>
  <c r="O581" i="14"/>
  <c r="D516" i="14"/>
  <c r="A670" i="14"/>
  <c r="G835" i="14"/>
  <c r="G314" i="14"/>
  <c r="A156" i="14"/>
  <c r="G336" i="14"/>
  <c r="I199" i="14"/>
  <c r="N146" i="14"/>
  <c r="C1961" i="14"/>
  <c r="A397" i="14"/>
  <c r="F1873" i="14"/>
  <c r="I117" i="14"/>
  <c r="J837" i="14"/>
  <c r="H1187" i="14"/>
  <c r="N1750" i="14"/>
  <c r="D1339" i="14"/>
  <c r="G922" i="14"/>
  <c r="N576" i="14"/>
  <c r="O1542" i="14"/>
  <c r="J843" i="14"/>
  <c r="L920" i="14"/>
  <c r="B817" i="14"/>
  <c r="G693" i="14"/>
  <c r="L594" i="14"/>
  <c r="D1657" i="14"/>
  <c r="E728" i="14"/>
  <c r="O516" i="14"/>
  <c r="A320" i="14"/>
  <c r="M291" i="14"/>
  <c r="C217" i="14"/>
  <c r="H544" i="14"/>
  <c r="M1773" i="14"/>
  <c r="B1851" i="14"/>
  <c r="E1750" i="14"/>
  <c r="K264" i="14"/>
  <c r="F1955" i="14"/>
  <c r="H951" i="14"/>
  <c r="J610" i="14"/>
  <c r="C471" i="14"/>
  <c r="E1799" i="14"/>
  <c r="N375" i="14"/>
  <c r="O304" i="14"/>
  <c r="C1418" i="14"/>
  <c r="G273" i="14"/>
  <c r="H272" i="14"/>
  <c r="J836" i="14"/>
  <c r="I1944" i="14"/>
  <c r="F1174" i="14"/>
  <c r="O1781" i="14"/>
  <c r="A976" i="14"/>
  <c r="K1908" i="14"/>
  <c r="H1803" i="14"/>
  <c r="B48" i="14"/>
  <c r="K1393" i="14"/>
  <c r="D1166" i="14"/>
  <c r="N1884" i="14"/>
  <c r="E1158" i="14"/>
  <c r="C1499" i="14"/>
  <c r="N1656" i="14"/>
  <c r="O404" i="14"/>
  <c r="D935" i="14"/>
  <c r="G837" i="14"/>
  <c r="M357" i="14"/>
  <c r="C2" i="14"/>
  <c r="A1416" i="14"/>
  <c r="L647" i="14"/>
  <c r="A219" i="14"/>
  <c r="J339" i="14"/>
  <c r="N77" i="14"/>
  <c r="J1312" i="14"/>
  <c r="H1210" i="14"/>
  <c r="M1293" i="14"/>
  <c r="G1257" i="14"/>
  <c r="G1730" i="14"/>
  <c r="B1049" i="14"/>
  <c r="E1279" i="14"/>
  <c r="J255" i="14"/>
  <c r="M954" i="14"/>
  <c r="O68" i="14"/>
  <c r="N1601" i="14"/>
  <c r="E13" i="14"/>
  <c r="E1782" i="14"/>
  <c r="J71" i="14"/>
  <c r="M184" i="14"/>
  <c r="H1970" i="14"/>
  <c r="H927" i="14"/>
  <c r="I287" i="14"/>
  <c r="A1522" i="14"/>
  <c r="J1071" i="14"/>
  <c r="H731" i="14"/>
  <c r="F288" i="14"/>
  <c r="D1811" i="14"/>
  <c r="H393" i="14"/>
  <c r="N406" i="14"/>
  <c r="I1765" i="14"/>
  <c r="L884" i="14"/>
  <c r="H698" i="14"/>
  <c r="C674" i="14"/>
  <c r="E130" i="14"/>
  <c r="H244" i="14"/>
  <c r="M1582" i="14"/>
  <c r="H1507" i="14"/>
  <c r="O1768" i="14"/>
  <c r="I1921" i="14"/>
  <c r="A1590" i="14"/>
  <c r="E1295" i="14"/>
  <c r="F1604" i="14"/>
  <c r="O98" i="14"/>
  <c r="D677" i="14"/>
  <c r="D50" i="14"/>
  <c r="M1365" i="14"/>
  <c r="N1108" i="14"/>
  <c r="D1962" i="14"/>
  <c r="G884" i="14"/>
  <c r="H1819" i="14"/>
  <c r="E1464" i="14"/>
  <c r="D754" i="14"/>
  <c r="B1654" i="14"/>
  <c r="E507" i="14"/>
  <c r="O1064" i="14"/>
  <c r="I1806" i="14"/>
  <c r="M1151" i="14"/>
  <c r="E853" i="14"/>
  <c r="F1622" i="14"/>
  <c r="F80" i="14"/>
  <c r="D430" i="14"/>
  <c r="A373" i="14"/>
  <c r="H776" i="14"/>
  <c r="N1788" i="14"/>
  <c r="K291" i="14"/>
  <c r="K155" i="14"/>
  <c r="A1335" i="14"/>
  <c r="N1006" i="14"/>
  <c r="M1239" i="14"/>
  <c r="D1412" i="14"/>
  <c r="E758" i="14"/>
  <c r="M1493" i="14"/>
  <c r="C764" i="14"/>
  <c r="D778" i="14"/>
  <c r="O1031" i="14"/>
  <c r="A537" i="14"/>
  <c r="F640" i="14"/>
  <c r="G422" i="14"/>
  <c r="A1531" i="14"/>
  <c r="J1775" i="14"/>
  <c r="K1409" i="14"/>
  <c r="I1432" i="14"/>
  <c r="J1867" i="14"/>
  <c r="F516" i="14"/>
  <c r="K364" i="14"/>
  <c r="E658" i="14"/>
  <c r="L15" i="14"/>
  <c r="E515" i="14"/>
  <c r="E1263" i="14"/>
  <c r="B465" i="14"/>
  <c r="J1603" i="14"/>
  <c r="B40" i="14"/>
  <c r="A114" i="14"/>
  <c r="C509" i="14"/>
  <c r="N750" i="14"/>
  <c r="A1886" i="14"/>
  <c r="L510" i="14"/>
  <c r="O1590" i="14"/>
  <c r="C882" i="14"/>
  <c r="B1173" i="14"/>
  <c r="A1754" i="14"/>
  <c r="F28" i="14"/>
  <c r="N749" i="14"/>
  <c r="E816" i="14"/>
  <c r="H578" i="14"/>
  <c r="L52" i="14"/>
  <c r="K1704" i="14"/>
  <c r="D61" i="14"/>
  <c r="A1923" i="14"/>
  <c r="F70" i="14"/>
  <c r="L1038" i="14"/>
  <c r="A945" i="14"/>
  <c r="E1125" i="14"/>
  <c r="G91" i="14"/>
  <c r="M105" i="14"/>
  <c r="M998" i="14"/>
  <c r="C805" i="14"/>
  <c r="K1920" i="14"/>
  <c r="B1579" i="14"/>
  <c r="I274" i="14"/>
  <c r="B293" i="14"/>
  <c r="H1314" i="14"/>
  <c r="D785" i="14"/>
  <c r="I891" i="14"/>
  <c r="L95" i="14"/>
  <c r="N1473" i="14"/>
  <c r="I123" i="14"/>
  <c r="M353" i="14"/>
  <c r="C1875" i="14"/>
  <c r="N933" i="14"/>
  <c r="A955" i="14"/>
  <c r="F928" i="14"/>
  <c r="F967" i="14"/>
  <c r="E719" i="14"/>
  <c r="C1957" i="14"/>
  <c r="K518" i="14"/>
  <c r="N1113" i="14"/>
  <c r="N1176" i="14"/>
  <c r="I1836" i="14"/>
  <c r="G224" i="14"/>
  <c r="D105" i="14"/>
  <c r="M1638" i="14"/>
  <c r="C1085" i="14"/>
  <c r="J1981" i="14"/>
  <c r="H1809" i="14"/>
  <c r="C574" i="14"/>
  <c r="G1566" i="14"/>
  <c r="B4" i="14"/>
  <c r="M791" i="14"/>
  <c r="C929" i="14"/>
  <c r="G900" i="14"/>
  <c r="I104" i="14"/>
  <c r="G477" i="14"/>
  <c r="I744" i="14"/>
  <c r="N823" i="14"/>
  <c r="M1435" i="14"/>
  <c r="L1577" i="14"/>
  <c r="C1977" i="14"/>
  <c r="C337" i="14"/>
  <c r="J1870" i="14"/>
  <c r="C1565" i="14"/>
  <c r="O1034" i="14"/>
  <c r="H1566" i="14"/>
  <c r="K856" i="14"/>
  <c r="L1152" i="14"/>
  <c r="M612" i="14"/>
  <c r="O661" i="14"/>
  <c r="B1220" i="14"/>
  <c r="O356" i="14"/>
  <c r="N1541" i="14"/>
  <c r="C153" i="14"/>
  <c r="A967" i="14"/>
  <c r="M1318" i="14"/>
  <c r="D1659" i="14"/>
  <c r="G509" i="14"/>
  <c r="O808" i="14"/>
  <c r="C150" i="14"/>
  <c r="E1814" i="14"/>
  <c r="G52" i="14"/>
  <c r="K786" i="14"/>
  <c r="E866" i="14"/>
  <c r="J1611" i="14"/>
  <c r="G1318" i="14"/>
  <c r="A981" i="14"/>
  <c r="H433" i="14"/>
  <c r="I1352" i="14"/>
  <c r="I275" i="14"/>
  <c r="B1359" i="14"/>
  <c r="M265" i="14"/>
  <c r="J223" i="14"/>
  <c r="I294" i="14"/>
  <c r="M1906" i="14"/>
  <c r="K1640" i="14"/>
  <c r="A267" i="14"/>
  <c r="J657" i="14"/>
  <c r="C1668" i="14"/>
  <c r="J819" i="14"/>
  <c r="G601" i="14"/>
  <c r="D491" i="14"/>
  <c r="N69" i="14"/>
  <c r="J1545" i="14"/>
  <c r="D557" i="14"/>
  <c r="O1785" i="14"/>
  <c r="D1398" i="14"/>
  <c r="C1181" i="14"/>
  <c r="A127" i="14"/>
  <c r="L1769" i="14"/>
  <c r="I370" i="14"/>
  <c r="J1876" i="14"/>
  <c r="M1817" i="14"/>
  <c r="G1886" i="14"/>
  <c r="N359" i="14"/>
  <c r="A1002" i="14"/>
  <c r="I459" i="14"/>
  <c r="D537" i="14"/>
  <c r="D709" i="14"/>
  <c r="L1331" i="14"/>
  <c r="D1068" i="14"/>
  <c r="G756" i="14"/>
  <c r="J1296" i="14"/>
  <c r="K1175" i="14"/>
  <c r="G131" i="14"/>
  <c r="J1248" i="14"/>
  <c r="K1218" i="14"/>
  <c r="H35" i="14"/>
  <c r="B1839" i="14"/>
  <c r="C1727" i="14"/>
  <c r="A249" i="14"/>
  <c r="I1232" i="14"/>
  <c r="K263" i="14"/>
  <c r="E626" i="14"/>
  <c r="A1569" i="14"/>
  <c r="D1893" i="14"/>
  <c r="O1789" i="14"/>
  <c r="C1103" i="14"/>
  <c r="N1259" i="14"/>
  <c r="E755" i="14"/>
  <c r="N1452" i="14"/>
  <c r="C309" i="14"/>
  <c r="F324" i="14"/>
  <c r="J1006" i="14"/>
  <c r="E156" i="14"/>
  <c r="J597" i="14"/>
  <c r="N252" i="14"/>
  <c r="J827" i="14"/>
  <c r="H1705" i="14"/>
  <c r="H1666" i="14"/>
  <c r="E1831" i="14"/>
  <c r="B1606" i="14"/>
  <c r="N768" i="14"/>
  <c r="I1281" i="14"/>
  <c r="C1694" i="14"/>
  <c r="I1487" i="14"/>
  <c r="F856" i="14"/>
  <c r="C1637" i="14"/>
  <c r="I258" i="14"/>
  <c r="D1362" i="14"/>
  <c r="I1949" i="14"/>
  <c r="L226" i="14"/>
  <c r="D612" i="14"/>
  <c r="J20" i="14"/>
  <c r="I533" i="14"/>
  <c r="K835" i="14"/>
  <c r="I1406" i="14"/>
  <c r="H21" i="14"/>
  <c r="E632" i="14"/>
  <c r="N949" i="14"/>
  <c r="J1566" i="14"/>
  <c r="H238" i="14"/>
  <c r="G532" i="14"/>
  <c r="K1936" i="14"/>
  <c r="K1261" i="14"/>
  <c r="I801" i="14"/>
  <c r="N1570" i="14"/>
  <c r="N647" i="14"/>
  <c r="K31" i="14"/>
  <c r="L403" i="14"/>
  <c r="I712" i="14"/>
  <c r="J277" i="14"/>
  <c r="I653" i="14"/>
  <c r="O1081" i="14"/>
  <c r="N92" i="14"/>
  <c r="A765" i="14"/>
  <c r="N854" i="14"/>
  <c r="C1613" i="14"/>
  <c r="J898" i="14"/>
  <c r="O1010" i="14"/>
  <c r="L756" i="14"/>
  <c r="H1790" i="14"/>
  <c r="G1811" i="14"/>
  <c r="E1581" i="14"/>
  <c r="O814" i="14"/>
  <c r="L1588" i="14"/>
  <c r="J325" i="14"/>
  <c r="F783" i="14"/>
  <c r="B1200" i="14"/>
  <c r="H250" i="14"/>
  <c r="F1590" i="14"/>
  <c r="C1293" i="14"/>
  <c r="M1321" i="14"/>
  <c r="J1561" i="14"/>
  <c r="B628" i="14"/>
  <c r="H683" i="14"/>
  <c r="J1194" i="14"/>
  <c r="M999" i="14"/>
  <c r="M672" i="14"/>
  <c r="F618" i="14"/>
  <c r="L1699" i="14"/>
  <c r="J120" i="14"/>
  <c r="L1917" i="14"/>
  <c r="N720" i="14"/>
  <c r="I1336" i="14"/>
  <c r="L1132" i="14"/>
  <c r="G761" i="14"/>
  <c r="G1968" i="14"/>
  <c r="D622" i="14"/>
  <c r="I1799" i="14"/>
  <c r="D621" i="14"/>
  <c r="N455" i="14"/>
  <c r="I1966" i="14"/>
  <c r="E1211" i="14"/>
  <c r="E1402" i="14"/>
  <c r="E1867" i="14"/>
  <c r="F203" i="14"/>
  <c r="A268" i="14"/>
  <c r="A125" i="14"/>
  <c r="M1645" i="14"/>
  <c r="G1016" i="14"/>
  <c r="L591" i="14"/>
  <c r="I313" i="14"/>
  <c r="I1183" i="14"/>
  <c r="F1928" i="14"/>
  <c r="B270" i="14"/>
  <c r="N1055" i="14"/>
  <c r="K836" i="14"/>
  <c r="F1896" i="14"/>
  <c r="K828" i="14"/>
  <c r="F1806" i="14"/>
  <c r="J1197" i="14"/>
  <c r="I1670" i="14"/>
  <c r="F1965" i="14"/>
  <c r="L32" i="14"/>
  <c r="O64" i="14"/>
  <c r="I577" i="14"/>
  <c r="K1435" i="14"/>
  <c r="B1074" i="14"/>
  <c r="D1700" i="14"/>
  <c r="G29" i="14"/>
  <c r="I1622" i="14"/>
  <c r="B476" i="14"/>
  <c r="D172" i="14"/>
  <c r="G1230" i="14"/>
  <c r="E257" i="14"/>
  <c r="C1123" i="14"/>
  <c r="C453" i="14"/>
  <c r="J369" i="14"/>
  <c r="G1868" i="14"/>
  <c r="F281" i="14"/>
  <c r="A1853" i="14"/>
  <c r="B1832" i="14"/>
  <c r="J1154" i="14"/>
  <c r="O1377" i="14"/>
  <c r="F1205" i="14"/>
  <c r="E1828" i="14"/>
  <c r="E1317" i="14"/>
  <c r="I73" i="14"/>
  <c r="L1434" i="14"/>
  <c r="I1300" i="14"/>
  <c r="G1354" i="14"/>
  <c r="F65" i="14"/>
  <c r="B1432" i="14"/>
  <c r="M1486" i="14"/>
  <c r="F1907" i="14"/>
  <c r="M583" i="14"/>
  <c r="G162" i="14"/>
  <c r="L617" i="14"/>
  <c r="O305" i="14"/>
  <c r="D448" i="14"/>
  <c r="G703" i="14"/>
  <c r="G1839" i="14"/>
  <c r="H1965" i="14"/>
  <c r="A493" i="14"/>
  <c r="E1856" i="14"/>
  <c r="H535" i="14"/>
  <c r="F1012" i="14"/>
  <c r="E229" i="14"/>
  <c r="O1307" i="14"/>
  <c r="A889" i="14"/>
  <c r="H1903" i="14"/>
  <c r="K1275" i="14"/>
  <c r="E1251" i="14"/>
  <c r="M1564" i="14"/>
  <c r="F935" i="14"/>
  <c r="D1397" i="14"/>
  <c r="K379" i="14"/>
  <c r="K1041" i="14"/>
  <c r="F162" i="14"/>
  <c r="A802" i="14"/>
  <c r="F1214" i="14"/>
  <c r="B1935" i="14"/>
  <c r="F605" i="14"/>
  <c r="I1973" i="14"/>
  <c r="I1152" i="14"/>
  <c r="J1691" i="14"/>
  <c r="A209" i="14"/>
  <c r="F211" i="14"/>
  <c r="M1413" i="14"/>
  <c r="O1174" i="14"/>
  <c r="C1072" i="14"/>
  <c r="J140" i="14"/>
  <c r="F460" i="14"/>
  <c r="M1055" i="14"/>
  <c r="K401" i="14"/>
  <c r="D1173" i="14"/>
  <c r="G1961" i="14"/>
  <c r="K1318" i="14"/>
  <c r="J83" i="14"/>
  <c r="M889" i="14"/>
  <c r="F855" i="14"/>
  <c r="M1805" i="14"/>
  <c r="C927" i="14"/>
  <c r="C916" i="14"/>
  <c r="B90" i="14"/>
  <c r="J1564" i="14"/>
  <c r="L120" i="14"/>
  <c r="C1926" i="14"/>
  <c r="O760" i="14"/>
  <c r="K181" i="14"/>
  <c r="B844" i="14"/>
  <c r="N1433" i="14"/>
  <c r="I1758" i="14"/>
  <c r="H1504" i="14"/>
  <c r="M1324" i="14"/>
  <c r="K1022" i="14"/>
  <c r="E1789" i="14"/>
  <c r="E1025" i="14"/>
  <c r="B730" i="14"/>
  <c r="G480" i="14"/>
  <c r="A857" i="14"/>
  <c r="L203" i="14"/>
  <c r="E772" i="14"/>
  <c r="E524" i="14"/>
  <c r="B813" i="14"/>
  <c r="J1066" i="14"/>
  <c r="A1763" i="14"/>
  <c r="B1811" i="14"/>
  <c r="I808" i="14"/>
  <c r="K620" i="14"/>
  <c r="B572" i="14"/>
  <c r="H975" i="14"/>
  <c r="E782" i="14"/>
  <c r="O1439" i="14"/>
  <c r="I1115" i="14"/>
  <c r="E978" i="14"/>
  <c r="I1252" i="14"/>
  <c r="K269" i="14"/>
  <c r="G84" i="14"/>
  <c r="D613" i="14"/>
  <c r="O552" i="14"/>
  <c r="I170" i="14"/>
  <c r="O1566" i="14"/>
  <c r="B1034" i="14"/>
  <c r="M560" i="14"/>
  <c r="I754" i="14"/>
  <c r="K721" i="14"/>
  <c r="I640" i="14"/>
  <c r="A1163" i="14"/>
  <c r="G1912" i="14"/>
  <c r="D1517" i="14"/>
  <c r="D33" i="14"/>
  <c r="H85" i="14"/>
  <c r="K1099" i="14"/>
  <c r="G1581" i="14"/>
  <c r="E1710" i="14"/>
  <c r="F1269" i="14"/>
  <c r="O1716" i="14"/>
  <c r="C861" i="14"/>
  <c r="A514" i="14"/>
  <c r="K900" i="14"/>
  <c r="F652" i="14"/>
  <c r="L274" i="14"/>
  <c r="A1009" i="14"/>
  <c r="H941" i="14"/>
  <c r="J1357" i="14"/>
  <c r="G555" i="14"/>
  <c r="I415" i="14"/>
  <c r="F1124" i="14"/>
  <c r="O1684" i="14"/>
  <c r="N216" i="14"/>
  <c r="O149" i="14"/>
  <c r="E277" i="14"/>
  <c r="G1895" i="14"/>
  <c r="L677" i="14"/>
  <c r="F1752" i="14"/>
  <c r="A1141" i="14"/>
  <c r="A1201" i="14"/>
  <c r="J633" i="14"/>
  <c r="N128" i="14"/>
  <c r="N582" i="14"/>
  <c r="G657" i="14"/>
  <c r="N995" i="14"/>
  <c r="B506" i="14"/>
  <c r="B1596" i="14"/>
  <c r="L608" i="14"/>
  <c r="D1241" i="14"/>
  <c r="B1480" i="14"/>
  <c r="C782" i="14"/>
  <c r="M358" i="14"/>
  <c r="N648" i="14"/>
  <c r="G836" i="14"/>
  <c r="G1202" i="14"/>
  <c r="M955" i="14"/>
  <c r="N1195" i="14"/>
  <c r="K103" i="14"/>
  <c r="B601" i="14"/>
  <c r="D1010" i="14"/>
  <c r="K1749" i="14"/>
  <c r="I1111" i="14"/>
  <c r="E1892" i="14"/>
  <c r="I915" i="14"/>
  <c r="G1936" i="14"/>
  <c r="G1415" i="14"/>
  <c r="L277" i="14"/>
  <c r="C696" i="14"/>
  <c r="L130" i="14"/>
  <c r="F660" i="14"/>
  <c r="N1034" i="14"/>
  <c r="K879" i="14"/>
  <c r="O42" i="14"/>
  <c r="I1864" i="14"/>
  <c r="E528" i="14"/>
  <c r="O1482" i="14"/>
  <c r="N206" i="14"/>
  <c r="F852" i="14"/>
  <c r="A1640" i="14"/>
  <c r="I122" i="14"/>
  <c r="H1765" i="14"/>
  <c r="A667" i="14"/>
  <c r="N1640" i="14"/>
  <c r="F1549" i="14"/>
  <c r="A876" i="14"/>
  <c r="H1817" i="14"/>
  <c r="H77" i="14"/>
  <c r="K1290" i="14"/>
  <c r="A1803" i="14"/>
  <c r="C1304" i="14"/>
  <c r="K1238" i="14"/>
  <c r="O868" i="14"/>
  <c r="A1927" i="14"/>
  <c r="I1591" i="14"/>
  <c r="J1255" i="14"/>
  <c r="G390" i="14"/>
  <c r="D1760" i="14"/>
  <c r="J778" i="14"/>
  <c r="B1401" i="14"/>
  <c r="G1908" i="14"/>
  <c r="K1598" i="14"/>
  <c r="E1441" i="14"/>
  <c r="E1790" i="14"/>
  <c r="D1394" i="14"/>
  <c r="M437" i="14"/>
  <c r="J1143" i="14"/>
  <c r="F1603" i="14"/>
  <c r="K1240" i="14"/>
  <c r="J1705" i="14"/>
  <c r="G287" i="14"/>
  <c r="G431" i="14"/>
  <c r="M1952" i="14"/>
  <c r="B1993" i="14"/>
  <c r="M568" i="14"/>
  <c r="L1329" i="14"/>
  <c r="B1354" i="14"/>
  <c r="E1879" i="14"/>
  <c r="E1325" i="14"/>
  <c r="L28" i="14"/>
  <c r="H1763" i="14"/>
  <c r="B265" i="14"/>
  <c r="O1384" i="14"/>
  <c r="K1582" i="14"/>
  <c r="N1304" i="14"/>
  <c r="C367" i="14"/>
  <c r="E1423" i="14"/>
  <c r="F51" i="14"/>
  <c r="H392" i="14"/>
  <c r="J670" i="14"/>
  <c r="F437" i="14"/>
  <c r="N724" i="14"/>
  <c r="J1184" i="14"/>
  <c r="B1418" i="14"/>
  <c r="C873" i="14"/>
  <c r="D1666" i="14"/>
  <c r="J1467" i="14"/>
  <c r="D1443" i="14"/>
  <c r="G886" i="14"/>
  <c r="N977" i="14"/>
  <c r="K120" i="14"/>
  <c r="H1186" i="14"/>
  <c r="I240" i="14"/>
  <c r="C1219" i="14"/>
  <c r="C1017" i="14"/>
  <c r="O1376" i="14"/>
  <c r="I256" i="14"/>
  <c r="H438" i="14"/>
  <c r="M70" i="14"/>
  <c r="K1949" i="14"/>
  <c r="A805" i="14"/>
  <c r="K1271" i="14"/>
  <c r="L1939" i="14"/>
  <c r="C638" i="14"/>
  <c r="H548" i="14"/>
  <c r="H1690" i="14"/>
  <c r="J653" i="14"/>
  <c r="F1941" i="14"/>
  <c r="H1731" i="14"/>
  <c r="D1228" i="14"/>
  <c r="A289" i="14"/>
  <c r="I1239" i="14"/>
  <c r="L387" i="14"/>
  <c r="L898" i="14"/>
  <c r="E774" i="14"/>
  <c r="B370" i="14"/>
  <c r="B447" i="14"/>
  <c r="E761" i="14"/>
  <c r="A1031" i="14"/>
  <c r="G620" i="14"/>
  <c r="B1754" i="14"/>
  <c r="D306" i="14"/>
  <c r="M414" i="14"/>
  <c r="B1927" i="14"/>
  <c r="H1411" i="14"/>
  <c r="O1680" i="14"/>
  <c r="B406" i="14"/>
  <c r="B662" i="14"/>
  <c r="H434" i="14"/>
  <c r="F538" i="14"/>
  <c r="I1537" i="14"/>
  <c r="B395" i="14"/>
  <c r="C1521" i="14"/>
  <c r="F807" i="14"/>
  <c r="B1747" i="14"/>
  <c r="G1759" i="14"/>
  <c r="O1447" i="14"/>
  <c r="K871" i="14"/>
  <c r="D917" i="14"/>
  <c r="D852" i="14"/>
  <c r="F1299" i="14"/>
  <c r="B1961" i="14"/>
  <c r="A520" i="14"/>
  <c r="J108" i="14"/>
  <c r="M1987" i="14"/>
  <c r="J820" i="14"/>
  <c r="H991" i="14"/>
  <c r="E1637" i="14"/>
  <c r="O837" i="14"/>
  <c r="J270" i="14"/>
  <c r="L1926" i="14"/>
  <c r="A1930" i="14"/>
  <c r="J22" i="14"/>
  <c r="L1994" i="14"/>
  <c r="K935" i="14"/>
  <c r="M1730" i="14"/>
  <c r="B521" i="14"/>
  <c r="I849" i="14"/>
  <c r="I1391" i="14"/>
  <c r="N706" i="14"/>
  <c r="L1368" i="14"/>
  <c r="N1568" i="14"/>
  <c r="A355" i="14"/>
  <c r="B1436" i="14"/>
  <c r="L1124" i="14"/>
  <c r="G1588" i="14"/>
  <c r="C1002" i="14"/>
  <c r="H725" i="14"/>
  <c r="O1512" i="14"/>
  <c r="L1341" i="14"/>
  <c r="N984" i="14"/>
  <c r="D646" i="14"/>
  <c r="I1677" i="14"/>
  <c r="E1968" i="14"/>
  <c r="N487" i="14"/>
  <c r="K22" i="14"/>
  <c r="L1850" i="14"/>
  <c r="K1058" i="14"/>
  <c r="B1855" i="14"/>
  <c r="N1635" i="14"/>
  <c r="E165" i="14"/>
  <c r="I35" i="14"/>
  <c r="J1576" i="14"/>
  <c r="N802" i="14"/>
  <c r="A1349" i="14"/>
  <c r="B1083" i="14"/>
  <c r="A844" i="14"/>
  <c r="G1277" i="14"/>
  <c r="B1546" i="14"/>
  <c r="E1103" i="14"/>
  <c r="D670" i="14"/>
  <c r="A1390" i="14"/>
  <c r="M961" i="14"/>
  <c r="B688" i="14"/>
  <c r="O261" i="14"/>
  <c r="I1254" i="14"/>
  <c r="M290" i="14"/>
  <c r="F1485" i="14"/>
  <c r="N1617" i="14"/>
  <c r="E566" i="14"/>
  <c r="M1168" i="14"/>
  <c r="M976" i="14"/>
  <c r="O1515" i="14"/>
  <c r="J50" i="14"/>
  <c r="G1317" i="14"/>
  <c r="A305" i="14"/>
  <c r="K127" i="14"/>
  <c r="C1627" i="14"/>
  <c r="F708" i="14"/>
  <c r="K371" i="14"/>
  <c r="I649" i="14"/>
  <c r="B394" i="14"/>
  <c r="B731" i="14"/>
  <c r="M827" i="14"/>
  <c r="N25" i="14"/>
  <c r="M1556" i="14"/>
  <c r="K1061" i="14"/>
  <c r="J1328" i="14"/>
  <c r="J1461" i="14"/>
  <c r="E583" i="14"/>
  <c r="O47" i="14"/>
  <c r="K1321" i="14"/>
  <c r="C1395" i="14"/>
  <c r="J343" i="14"/>
  <c r="H1600" i="14"/>
  <c r="J345" i="14"/>
  <c r="A497" i="14"/>
  <c r="H877" i="14"/>
  <c r="N504" i="14"/>
  <c r="C1598" i="14"/>
  <c r="F1972" i="14"/>
  <c r="I1886" i="14"/>
  <c r="K1276" i="14"/>
  <c r="K744" i="14"/>
  <c r="B890" i="14"/>
  <c r="O1824" i="14"/>
  <c r="N55" i="14"/>
  <c r="D365" i="14"/>
  <c r="D1039" i="14"/>
  <c r="H1750" i="14"/>
  <c r="O1678" i="14"/>
  <c r="A185" i="14"/>
  <c r="F816" i="14"/>
  <c r="O254" i="14"/>
  <c r="E1852" i="14"/>
  <c r="O571" i="14"/>
  <c r="A72" i="14"/>
  <c r="O384" i="14"/>
  <c r="K1165" i="14"/>
  <c r="B522" i="14"/>
  <c r="F914" i="14"/>
  <c r="K889" i="14"/>
  <c r="F1358" i="14"/>
  <c r="A410" i="14"/>
  <c r="G1778" i="14"/>
  <c r="F566" i="14"/>
  <c r="O688" i="14"/>
  <c r="B1552" i="14"/>
  <c r="C1320" i="14"/>
  <c r="D1370" i="14"/>
  <c r="F1130" i="14"/>
  <c r="I1191" i="14"/>
  <c r="E511" i="14"/>
  <c r="D1169" i="14"/>
  <c r="J263" i="14"/>
  <c r="I1064" i="14"/>
  <c r="N1641" i="14"/>
  <c r="L1450" i="14"/>
  <c r="D70" i="14"/>
  <c r="A803" i="14"/>
  <c r="K1960" i="14"/>
  <c r="N886" i="14"/>
  <c r="A1616" i="14"/>
  <c r="J285" i="14"/>
  <c r="D1091" i="14"/>
  <c r="B72" i="14"/>
  <c r="H1578" i="14"/>
  <c r="O1924" i="14"/>
  <c r="I566" i="14"/>
  <c r="G326" i="14"/>
  <c r="J1201" i="14"/>
  <c r="F1062" i="14"/>
  <c r="L482" i="14"/>
  <c r="J1632" i="14"/>
  <c r="M1161" i="14"/>
  <c r="A1617" i="14"/>
  <c r="B473" i="14"/>
  <c r="D362" i="14"/>
  <c r="H83" i="14"/>
  <c r="B331" i="14"/>
  <c r="L1148" i="14"/>
  <c r="H226" i="14"/>
  <c r="F705" i="14"/>
  <c r="F33" i="14"/>
  <c r="E1957" i="14"/>
  <c r="K315" i="14"/>
  <c r="K1519" i="14"/>
  <c r="J1109" i="14"/>
  <c r="I1550" i="14"/>
  <c r="J881" i="14"/>
  <c r="K1830" i="14"/>
  <c r="G130" i="14"/>
  <c r="I686" i="14"/>
  <c r="E228" i="14"/>
  <c r="J1626" i="14"/>
  <c r="C311" i="14"/>
  <c r="A1571" i="14"/>
  <c r="A653" i="14"/>
  <c r="O650" i="14"/>
  <c r="D378" i="14"/>
  <c r="A1470" i="14"/>
  <c r="L419" i="14"/>
  <c r="H254" i="14"/>
  <c r="B496" i="14"/>
  <c r="I1195" i="14"/>
  <c r="C578" i="14"/>
  <c r="J1427" i="14"/>
  <c r="O1861" i="14"/>
  <c r="L1059" i="14"/>
  <c r="L1162" i="14"/>
  <c r="M239" i="14"/>
  <c r="G731" i="14"/>
  <c r="J1369" i="14"/>
  <c r="A1173" i="14"/>
  <c r="N716" i="14"/>
  <c r="D484" i="14"/>
  <c r="N1667" i="14"/>
  <c r="A1786" i="14"/>
  <c r="J134" i="14"/>
  <c r="B531" i="14"/>
  <c r="O1895" i="14"/>
  <c r="J404" i="14"/>
  <c r="B1215" i="14"/>
  <c r="K1964" i="14"/>
  <c r="I33" i="14"/>
  <c r="N765" i="14"/>
  <c r="N352" i="14"/>
  <c r="L1995" i="14"/>
  <c r="G1158" i="14"/>
  <c r="D408" i="14"/>
  <c r="G426" i="14"/>
  <c r="C432" i="14"/>
  <c r="N1041" i="14"/>
  <c r="H1733" i="14"/>
  <c r="N1606" i="14"/>
  <c r="I755" i="14"/>
  <c r="B716" i="14"/>
  <c r="L729" i="14"/>
  <c r="K1731" i="14"/>
  <c r="E1216" i="14"/>
  <c r="F924" i="14"/>
  <c r="B1614" i="14"/>
  <c r="J685" i="14"/>
  <c r="C1063" i="14"/>
  <c r="D1312" i="14"/>
  <c r="F1309" i="14"/>
  <c r="G1049" i="14"/>
  <c r="M1031" i="14"/>
  <c r="C1839" i="14"/>
  <c r="N1159" i="14"/>
  <c r="G877" i="14"/>
  <c r="G1090" i="14"/>
  <c r="H610" i="14"/>
  <c r="D1551" i="14"/>
  <c r="H832" i="14"/>
  <c r="F1376" i="14"/>
  <c r="L1531" i="14"/>
  <c r="F1342" i="14"/>
  <c r="N1123" i="14"/>
  <c r="C284" i="14"/>
  <c r="B668" i="14"/>
  <c r="A1052" i="14"/>
  <c r="A1012" i="14"/>
  <c r="O1222" i="14"/>
  <c r="B409" i="14"/>
  <c r="M1191" i="14"/>
  <c r="F1494" i="14"/>
  <c r="K1181" i="14"/>
  <c r="G563" i="14"/>
  <c r="N1369" i="14"/>
  <c r="I309" i="14"/>
  <c r="H7" i="14"/>
  <c r="O45" i="14"/>
  <c r="M1453" i="14"/>
  <c r="H1687" i="14"/>
  <c r="N1567" i="14"/>
  <c r="A1156" i="14"/>
  <c r="E1854" i="14"/>
  <c r="G221" i="14"/>
  <c r="E236" i="14"/>
  <c r="A1006" i="14"/>
  <c r="K694" i="14"/>
  <c r="J1749" i="14"/>
  <c r="I448" i="14"/>
  <c r="J864" i="14"/>
  <c r="I1017" i="14"/>
  <c r="N1800" i="14"/>
  <c r="O1852" i="14"/>
  <c r="K971" i="14"/>
  <c r="I499" i="14"/>
  <c r="N300" i="14"/>
  <c r="N1374" i="14"/>
  <c r="D788" i="14"/>
  <c r="N184" i="14"/>
  <c r="A506" i="14"/>
  <c r="M1338" i="14"/>
  <c r="H515" i="14"/>
  <c r="C361" i="14"/>
  <c r="L60" i="14"/>
  <c r="G1244" i="14"/>
  <c r="J452" i="14"/>
  <c r="E109" i="14"/>
  <c r="N821" i="14"/>
  <c r="A646" i="14"/>
  <c r="D1193" i="14"/>
  <c r="N1453" i="14"/>
  <c r="H705" i="14"/>
  <c r="C42" i="14"/>
  <c r="D1028" i="14"/>
  <c r="E1199" i="14"/>
  <c r="N1883" i="14"/>
  <c r="J971" i="14"/>
  <c r="L1812" i="14"/>
  <c r="I735" i="14"/>
  <c r="K769" i="14"/>
  <c r="D124" i="14"/>
  <c r="F197" i="14"/>
  <c r="G1891" i="14"/>
  <c r="C1475" i="14"/>
  <c r="A374" i="14"/>
  <c r="J1602" i="14"/>
  <c r="H782" i="14"/>
  <c r="B1619" i="14"/>
  <c r="K1485" i="14"/>
  <c r="N327" i="14"/>
  <c r="B1722" i="14"/>
  <c r="I1149" i="14"/>
  <c r="G202" i="14"/>
  <c r="N232" i="14"/>
  <c r="I1039" i="14"/>
  <c r="L908" i="14"/>
  <c r="B1798" i="14"/>
  <c r="B1152" i="14"/>
  <c r="K1782" i="14"/>
  <c r="J1739" i="14"/>
  <c r="E147" i="14"/>
  <c r="G229" i="14"/>
  <c r="J1257" i="14"/>
  <c r="O140" i="14"/>
  <c r="J774" i="14"/>
  <c r="J660" i="14"/>
  <c r="F50" i="14"/>
  <c r="D1251" i="14"/>
  <c r="I1762" i="14"/>
  <c r="J1132" i="14"/>
  <c r="O1239" i="14"/>
  <c r="L474" i="14"/>
  <c r="B329" i="14"/>
  <c r="K1603" i="14"/>
  <c r="G1481" i="14"/>
  <c r="H1147" i="14"/>
  <c r="J1335" i="14"/>
  <c r="E565" i="14"/>
  <c r="B343" i="14"/>
  <c r="D619" i="14"/>
  <c r="K1062" i="14"/>
  <c r="H1541" i="14"/>
  <c r="C125" i="14"/>
  <c r="F1691" i="14"/>
  <c r="M505" i="14"/>
  <c r="I887" i="14"/>
  <c r="A1493" i="14"/>
  <c r="N1301" i="14"/>
  <c r="M355" i="14"/>
  <c r="C815" i="14"/>
  <c r="O1968" i="14"/>
  <c r="M732" i="14"/>
  <c r="F1076" i="14"/>
  <c r="H289" i="14"/>
  <c r="K1281" i="14"/>
  <c r="E6" i="14"/>
  <c r="B346" i="14"/>
  <c r="F1784" i="14"/>
  <c r="H90" i="14"/>
  <c r="K768" i="14"/>
  <c r="A1161" i="14"/>
  <c r="A553" i="14"/>
  <c r="K296" i="14"/>
  <c r="M1624" i="14"/>
  <c r="L939" i="14"/>
  <c r="C817" i="14"/>
  <c r="G1330" i="14"/>
  <c r="J1436" i="14"/>
  <c r="L462" i="14"/>
  <c r="A1126" i="14"/>
  <c r="J447" i="14"/>
  <c r="G1615" i="14"/>
  <c r="G1704" i="14"/>
  <c r="A918" i="14"/>
  <c r="J1925" i="14"/>
  <c r="O911" i="14"/>
  <c r="B1643" i="14"/>
  <c r="F4" i="14"/>
  <c r="H181" i="14"/>
  <c r="I758" i="14"/>
  <c r="E404" i="14"/>
  <c r="G938" i="14"/>
  <c r="L290" i="14"/>
  <c r="H448" i="14"/>
  <c r="M1275" i="14"/>
  <c r="B100" i="14"/>
  <c r="J80" i="14"/>
  <c r="D1170" i="14"/>
  <c r="H646" i="14"/>
  <c r="C15" i="14"/>
  <c r="K1424" i="14"/>
  <c r="I12" i="14"/>
  <c r="E1546" i="14"/>
  <c r="O553" i="14"/>
  <c r="O1308" i="14"/>
  <c r="D1898" i="14"/>
  <c r="F929" i="14"/>
  <c r="J13" i="14"/>
  <c r="F415" i="14"/>
  <c r="J366" i="14"/>
  <c r="F1583" i="14"/>
  <c r="C1522" i="14"/>
  <c r="C273" i="14"/>
  <c r="F1147" i="14"/>
  <c r="H1672" i="14"/>
  <c r="G183" i="14"/>
  <c r="M1929" i="14"/>
  <c r="G552" i="14"/>
  <c r="K720" i="14"/>
  <c r="A98" i="14"/>
  <c r="F774" i="14"/>
  <c r="I1210" i="14"/>
  <c r="C788" i="14"/>
  <c r="A20" i="14"/>
  <c r="G1568" i="14"/>
  <c r="G111" i="14"/>
  <c r="B791" i="14"/>
  <c r="B1942" i="14"/>
  <c r="A1152" i="14"/>
  <c r="F38" i="14"/>
  <c r="I109" i="14"/>
  <c r="M386" i="14"/>
  <c r="N840" i="14"/>
  <c r="G1773" i="14"/>
  <c r="G1721" i="14"/>
  <c r="C1813" i="14"/>
  <c r="L869" i="14"/>
  <c r="G1861" i="14"/>
  <c r="N388" i="14"/>
  <c r="F1705" i="14"/>
  <c r="H340" i="14"/>
  <c r="L996" i="14"/>
  <c r="O1497" i="14"/>
  <c r="J138" i="14"/>
  <c r="C1800" i="14"/>
  <c r="N866" i="14"/>
  <c r="O1554" i="14"/>
  <c r="G736" i="14"/>
  <c r="A607" i="14"/>
  <c r="N850" i="14"/>
  <c r="A18" i="14"/>
  <c r="J998" i="14"/>
  <c r="F1872" i="14"/>
  <c r="H4" i="14"/>
  <c r="B1884" i="14"/>
  <c r="H1264" i="14"/>
  <c r="E1108" i="14"/>
  <c r="K996" i="14"/>
  <c r="I1295" i="14"/>
  <c r="A1103" i="14"/>
  <c r="G634" i="14"/>
  <c r="M1687" i="14"/>
  <c r="C859" i="14"/>
  <c r="O1502" i="14"/>
  <c r="I1475" i="14"/>
  <c r="A1199" i="14"/>
  <c r="D675" i="14"/>
  <c r="M1000" i="14"/>
  <c r="O1886" i="14"/>
  <c r="A446" i="14"/>
  <c r="N902" i="14"/>
  <c r="N380" i="14"/>
  <c r="M1531" i="14"/>
  <c r="E1507" i="14"/>
  <c r="A2000" i="14"/>
  <c r="I1963" i="14"/>
  <c r="C651" i="14"/>
  <c r="N1789" i="14"/>
  <c r="G800" i="14"/>
  <c r="L891" i="14"/>
  <c r="C1233" i="14"/>
  <c r="E305" i="14"/>
  <c r="C1756" i="14"/>
  <c r="N942" i="14"/>
  <c r="D1743" i="14"/>
  <c r="B1767" i="14"/>
  <c r="A1124" i="14"/>
  <c r="B1922" i="14"/>
  <c r="F307" i="14"/>
  <c r="N1413" i="14"/>
  <c r="M1567" i="14"/>
  <c r="H1986" i="14"/>
  <c r="E274" i="14"/>
  <c r="N1423" i="14"/>
  <c r="C630" i="14"/>
  <c r="E1597" i="14"/>
  <c r="K1447" i="14"/>
  <c r="E952" i="14"/>
  <c r="M1827" i="14"/>
  <c r="H1551" i="14"/>
  <c r="A1746" i="14"/>
  <c r="H1192" i="14"/>
  <c r="L1098" i="14"/>
  <c r="B101" i="14"/>
  <c r="I673" i="14"/>
  <c r="H574" i="14"/>
  <c r="B1238" i="14"/>
  <c r="K1297" i="14"/>
  <c r="K369" i="14"/>
  <c r="J74" i="14"/>
  <c r="K104" i="14"/>
  <c r="L1811" i="14"/>
  <c r="F16" i="14"/>
  <c r="J1950" i="14"/>
  <c r="G1902" i="14"/>
  <c r="I1566" i="14"/>
  <c r="M1504" i="14"/>
  <c r="M1882" i="14"/>
  <c r="C1071" i="14"/>
  <c r="H1878" i="14"/>
  <c r="F716" i="14"/>
  <c r="N112" i="14"/>
  <c r="E26" i="14"/>
  <c r="H1552" i="14"/>
  <c r="G472" i="14"/>
  <c r="L505" i="14"/>
  <c r="D1066" i="14"/>
  <c r="J278" i="14"/>
  <c r="D166" i="14"/>
  <c r="K1850" i="14"/>
  <c r="O1862" i="14"/>
  <c r="L1824" i="14"/>
  <c r="J163" i="14"/>
  <c r="J1046" i="14"/>
  <c r="F1519" i="14"/>
  <c r="G1308" i="14"/>
  <c r="N404" i="14"/>
  <c r="G1241" i="14"/>
  <c r="L360" i="14"/>
  <c r="L1963" i="14"/>
  <c r="G375" i="14"/>
  <c r="F1136" i="14"/>
  <c r="N530" i="14"/>
  <c r="C1344" i="14"/>
  <c r="I772" i="14"/>
  <c r="J1238" i="14"/>
  <c r="I212" i="14"/>
  <c r="B1501" i="14"/>
  <c r="J1401" i="14"/>
  <c r="N289" i="14"/>
  <c r="E1519" i="14"/>
  <c r="O1480" i="14"/>
  <c r="A202" i="14"/>
  <c r="J1821" i="14"/>
  <c r="G1113" i="14"/>
  <c r="A1339" i="14"/>
  <c r="H703" i="14"/>
  <c r="M125" i="14"/>
  <c r="E1084" i="14"/>
  <c r="A1545" i="14"/>
  <c r="I1379" i="14"/>
  <c r="K1562" i="14"/>
  <c r="O1532" i="14"/>
  <c r="E961" i="14"/>
  <c r="K1450" i="14"/>
  <c r="C1635" i="14"/>
  <c r="G753" i="14"/>
  <c r="E870" i="14"/>
  <c r="O892" i="14"/>
  <c r="N809" i="14"/>
  <c r="L74" i="14"/>
  <c r="M1073" i="14"/>
  <c r="O767" i="14"/>
  <c r="D1369" i="14"/>
  <c r="E1623" i="14"/>
  <c r="J1232" i="14"/>
  <c r="C935" i="14"/>
  <c r="A1059" i="14"/>
  <c r="O999" i="14"/>
  <c r="N696" i="14"/>
  <c r="K1927" i="14"/>
  <c r="B1066" i="14"/>
  <c r="J1281" i="14"/>
  <c r="D846" i="14"/>
  <c r="H1017" i="14"/>
  <c r="F1228" i="14"/>
  <c r="J378" i="14"/>
  <c r="K298" i="14"/>
  <c r="C225" i="14"/>
  <c r="M209" i="14"/>
  <c r="I284" i="14"/>
  <c r="E1904" i="14"/>
  <c r="E1575" i="14"/>
  <c r="O1144" i="14"/>
  <c r="B318" i="14"/>
  <c r="G1709" i="14"/>
  <c r="L1164" i="14"/>
  <c r="L853" i="14"/>
  <c r="J832" i="14"/>
  <c r="A1116" i="14"/>
  <c r="F1730" i="14"/>
  <c r="O1826" i="14"/>
  <c r="I1481" i="14"/>
  <c r="G297" i="14"/>
  <c r="N486" i="14"/>
  <c r="G874" i="14"/>
  <c r="O1807" i="14"/>
  <c r="M586" i="14"/>
  <c r="F1180" i="14"/>
  <c r="E1818" i="14"/>
  <c r="I37" i="14"/>
  <c r="N410" i="14"/>
  <c r="D1081" i="14"/>
  <c r="H1047" i="14"/>
  <c r="A1342" i="14"/>
  <c r="D1408" i="14"/>
  <c r="K1862" i="14"/>
  <c r="B1605" i="14"/>
  <c r="J1743" i="14"/>
  <c r="G983" i="14"/>
  <c r="G1401" i="14"/>
  <c r="A1500" i="14"/>
  <c r="L970" i="14"/>
  <c r="G1955" i="14"/>
  <c r="A1042" i="14"/>
  <c r="O195" i="14"/>
  <c r="O585" i="14"/>
  <c r="K1113" i="14"/>
  <c r="B1699" i="14"/>
  <c r="K1079" i="14"/>
  <c r="J1470" i="14"/>
  <c r="C512" i="14"/>
  <c r="K432" i="14"/>
  <c r="N456" i="14"/>
  <c r="K567" i="14"/>
  <c r="L1063" i="14"/>
  <c r="J1654" i="14"/>
  <c r="I884" i="14"/>
  <c r="A1534" i="14"/>
  <c r="O451" i="14"/>
  <c r="K370" i="14"/>
  <c r="I179" i="14"/>
  <c r="N1801" i="14"/>
  <c r="B693" i="14"/>
  <c r="C874" i="14"/>
  <c r="G1760" i="14"/>
  <c r="O150" i="14"/>
  <c r="J341" i="14"/>
  <c r="K297" i="14"/>
  <c r="F885" i="14"/>
  <c r="M534" i="14"/>
  <c r="B1819" i="14"/>
  <c r="H1498" i="14"/>
  <c r="M1015" i="14"/>
  <c r="C1512" i="14"/>
  <c r="F950" i="14"/>
  <c r="A564" i="14"/>
  <c r="E439" i="14"/>
  <c r="F962" i="14"/>
  <c r="L1307" i="14"/>
  <c r="F295" i="14"/>
  <c r="N332" i="14"/>
  <c r="AE2" i="13"/>
  <c r="N18" i="14"/>
  <c r="N61" i="14"/>
  <c r="D540" i="14"/>
  <c r="I286" i="14"/>
  <c r="D1042" i="14"/>
  <c r="A794" i="14"/>
  <c r="K780" i="14"/>
  <c r="E371" i="14"/>
  <c r="J577" i="14"/>
  <c r="J619" i="14"/>
  <c r="C345" i="14"/>
  <c r="B656" i="14"/>
  <c r="O687" i="14"/>
  <c r="E679" i="14"/>
  <c r="F918" i="14"/>
  <c r="I1198" i="14"/>
  <c r="I877" i="14"/>
  <c r="L1295" i="14"/>
  <c r="H514" i="14"/>
  <c r="A1896" i="14"/>
  <c r="H1012" i="14"/>
  <c r="K94" i="14"/>
  <c r="L1536" i="14"/>
  <c r="J418" i="14"/>
  <c r="E1594" i="14"/>
  <c r="B1008" i="14"/>
  <c r="B897" i="14"/>
  <c r="O695" i="14"/>
  <c r="I1140" i="14"/>
  <c r="B3" i="14"/>
  <c r="L631" i="14"/>
  <c r="K1722" i="14"/>
  <c r="N471" i="14"/>
  <c r="I1303" i="14"/>
  <c r="G1593" i="14"/>
  <c r="D1265" i="14"/>
  <c r="M635" i="14"/>
  <c r="J1445" i="14"/>
  <c r="L1057" i="14"/>
  <c r="N170" i="14"/>
  <c r="H1365" i="14"/>
  <c r="H1508" i="14"/>
  <c r="G1160" i="14"/>
  <c r="L215" i="14"/>
  <c r="A300" i="14"/>
  <c r="M1475" i="14"/>
  <c r="L1439" i="14"/>
  <c r="L1352" i="14"/>
  <c r="I1941" i="14"/>
  <c r="N1907" i="14"/>
  <c r="M1047" i="14"/>
  <c r="A1402" i="14"/>
  <c r="I1671" i="14"/>
  <c r="H825" i="14"/>
  <c r="G1983" i="14"/>
  <c r="N693" i="14"/>
  <c r="F1742" i="14"/>
  <c r="E1124" i="14"/>
  <c r="J1035" i="14"/>
  <c r="C1335" i="14"/>
  <c r="F642" i="14"/>
  <c r="D309" i="14"/>
  <c r="I633" i="14"/>
  <c r="M1098" i="14"/>
  <c r="F1339" i="14"/>
  <c r="F1187" i="14"/>
  <c r="F37" i="14"/>
  <c r="C1152" i="14"/>
  <c r="J1645" i="14"/>
  <c r="I71" i="14"/>
  <c r="F176" i="14"/>
  <c r="I1819" i="14"/>
  <c r="D1650" i="14"/>
  <c r="B269" i="14"/>
  <c r="E1611" i="14"/>
  <c r="D258" i="14"/>
  <c r="L1893" i="14"/>
  <c r="J1619" i="14"/>
  <c r="H953" i="14"/>
  <c r="C1841" i="14"/>
  <c r="D1277" i="14"/>
  <c r="E38" i="14"/>
  <c r="K874" i="14"/>
  <c r="I594" i="14"/>
  <c r="M1249" i="14"/>
  <c r="O1893" i="14"/>
  <c r="N1040" i="14"/>
  <c r="H1784" i="14"/>
  <c r="L817" i="14"/>
  <c r="I310" i="14"/>
  <c r="I388" i="14"/>
  <c r="G158" i="14"/>
  <c r="F1808" i="14"/>
  <c r="B906" i="14"/>
  <c r="L468" i="14"/>
  <c r="A1464" i="14"/>
  <c r="A243" i="14"/>
  <c r="L342" i="14"/>
  <c r="H1269" i="14"/>
  <c r="L921" i="14"/>
  <c r="O329" i="14"/>
  <c r="J1957" i="14"/>
  <c r="L102" i="14"/>
  <c r="A729" i="14"/>
  <c r="H1700" i="14"/>
  <c r="H533" i="14"/>
  <c r="J889" i="14"/>
  <c r="A1993" i="14"/>
  <c r="B345" i="14"/>
  <c r="M632" i="14"/>
  <c r="N1349" i="14"/>
  <c r="O946" i="14"/>
  <c r="E1286" i="14"/>
  <c r="K1403" i="14"/>
  <c r="L296" i="14"/>
  <c r="B1924" i="14"/>
  <c r="J1769" i="14"/>
  <c r="F1026" i="14"/>
  <c r="I830" i="14"/>
  <c r="C108" i="14"/>
  <c r="K709" i="14"/>
  <c r="G585" i="14"/>
  <c r="K465" i="14"/>
  <c r="M906" i="14"/>
  <c r="E682" i="14"/>
  <c r="K1882" i="14"/>
  <c r="C1946" i="14"/>
  <c r="M898" i="14"/>
  <c r="N1692" i="14"/>
  <c r="F1175" i="14"/>
  <c r="C823" i="14"/>
  <c r="D701" i="14"/>
  <c r="K898" i="14"/>
  <c r="C1702" i="14"/>
  <c r="K738" i="14"/>
  <c r="J717" i="14"/>
  <c r="B1372" i="14"/>
  <c r="H1426" i="14"/>
  <c r="N1597" i="14"/>
  <c r="G604" i="14"/>
  <c r="J616" i="14"/>
  <c r="G705" i="14"/>
  <c r="N682" i="14"/>
  <c r="A1109" i="14"/>
  <c r="G240" i="14"/>
  <c r="L1476" i="14"/>
  <c r="E1837" i="14"/>
  <c r="K1495" i="14"/>
  <c r="G7" i="14"/>
  <c r="A1132" i="14"/>
  <c r="B1358" i="14"/>
  <c r="O226" i="14"/>
  <c r="F1943" i="14"/>
  <c r="A1538" i="14"/>
  <c r="I718" i="14"/>
  <c r="G1472" i="14"/>
  <c r="J539" i="14"/>
  <c r="L903" i="14"/>
  <c r="B922" i="14"/>
  <c r="O53" i="14"/>
  <c r="M1492" i="14"/>
  <c r="D747" i="14"/>
  <c r="N189" i="14"/>
  <c r="B1444" i="14"/>
  <c r="N491" i="14"/>
  <c r="M417" i="14"/>
  <c r="D970" i="14"/>
  <c r="N420" i="14"/>
  <c r="N659" i="14"/>
  <c r="E1296" i="14"/>
  <c r="F155" i="14"/>
  <c r="F165" i="14"/>
  <c r="J1080" i="14"/>
  <c r="B372" i="14"/>
  <c r="M1887" i="14"/>
  <c r="G1043" i="14"/>
  <c r="C1057" i="14"/>
  <c r="N265" i="14"/>
  <c r="H518" i="14"/>
  <c r="K1258" i="14"/>
  <c r="A1584" i="14"/>
  <c r="F1105" i="14"/>
  <c r="A298" i="14"/>
  <c r="B1212" i="14"/>
  <c r="A627" i="14"/>
  <c r="F1695" i="14"/>
  <c r="B719" i="14"/>
  <c r="C105" i="14"/>
  <c r="B1332" i="14"/>
  <c r="F309" i="14"/>
  <c r="G1764" i="14"/>
  <c r="K667" i="14"/>
  <c r="N1246" i="14"/>
  <c r="C73" i="14"/>
  <c r="G1092" i="14"/>
  <c r="C1700" i="14"/>
  <c r="F279" i="14"/>
  <c r="B279" i="14"/>
  <c r="G1786" i="14"/>
  <c r="F85" i="14"/>
  <c r="O1325" i="14"/>
  <c r="H1826" i="14"/>
  <c r="J912" i="14"/>
  <c r="K423" i="14"/>
  <c r="C925" i="14"/>
  <c r="I1655" i="14"/>
  <c r="C437" i="14"/>
  <c r="L979" i="14"/>
  <c r="N1063" i="14"/>
  <c r="M1655" i="14"/>
  <c r="H979" i="14"/>
  <c r="D69" i="14"/>
  <c r="I850" i="14"/>
  <c r="H1343" i="14"/>
  <c r="G433" i="14"/>
  <c r="I1979" i="14"/>
  <c r="B933" i="14"/>
  <c r="L887" i="14"/>
  <c r="J1349" i="14"/>
  <c r="F1904" i="14"/>
  <c r="B460" i="14"/>
  <c r="M845" i="14"/>
  <c r="G939" i="14"/>
  <c r="K138" i="14"/>
  <c r="E259" i="14"/>
  <c r="N100" i="14"/>
  <c r="G1846" i="14"/>
  <c r="H1895" i="14"/>
  <c r="K1805" i="14"/>
  <c r="E76" i="14"/>
  <c r="H355" i="14"/>
  <c r="M1871" i="14"/>
  <c r="N1862" i="14"/>
  <c r="N1508" i="14"/>
  <c r="N509" i="14"/>
  <c r="I1638" i="14"/>
  <c r="G1137" i="14"/>
  <c r="O1040" i="14"/>
  <c r="L1449" i="14"/>
  <c r="O1546" i="14"/>
  <c r="D1779" i="14"/>
  <c r="L292" i="14"/>
  <c r="F8" i="14"/>
  <c r="A1030" i="14"/>
  <c r="H1602" i="14"/>
  <c r="A501" i="14"/>
  <c r="J89" i="14"/>
  <c r="K1000" i="14"/>
  <c r="F1760" i="14"/>
  <c r="E1426" i="14"/>
  <c r="F1855" i="14"/>
  <c r="A780" i="14"/>
  <c r="F129" i="14"/>
  <c r="H1711" i="14"/>
  <c r="L1591" i="14"/>
  <c r="N1207" i="14"/>
  <c r="D951" i="14"/>
  <c r="H159" i="14"/>
  <c r="G134" i="14"/>
  <c r="N169" i="14"/>
  <c r="I181" i="14"/>
  <c r="O778" i="14"/>
  <c r="L1123" i="14"/>
  <c r="N377" i="14"/>
  <c r="N1611" i="14"/>
  <c r="K1515" i="14"/>
  <c r="A1664" i="14"/>
  <c r="B557" i="14"/>
  <c r="A950" i="14"/>
  <c r="M1231" i="14"/>
  <c r="A1326" i="14"/>
  <c r="I305" i="14"/>
  <c r="G1826" i="14"/>
  <c r="C551" i="14"/>
  <c r="E1763" i="14"/>
  <c r="N697" i="14"/>
  <c r="E838" i="14"/>
  <c r="H1626" i="14"/>
  <c r="F759" i="14"/>
  <c r="G277" i="14"/>
  <c r="A1361" i="14"/>
  <c r="B607" i="14"/>
  <c r="B1531" i="14"/>
  <c r="C1673" i="14"/>
  <c r="K348" i="14"/>
  <c r="O745" i="14"/>
  <c r="A676" i="14"/>
  <c r="E214" i="14"/>
  <c r="K1506" i="14"/>
  <c r="M604" i="14"/>
  <c r="L697" i="14"/>
  <c r="J919" i="14"/>
  <c r="M831" i="14"/>
  <c r="G738" i="14"/>
  <c r="O1989" i="14"/>
  <c r="I527" i="14"/>
  <c r="K1347" i="14"/>
  <c r="I1605" i="14"/>
  <c r="C82" i="14"/>
  <c r="G577" i="14"/>
  <c r="K549" i="14"/>
  <c r="J362" i="14"/>
  <c r="D760" i="14"/>
  <c r="M687" i="14"/>
  <c r="F32" i="14"/>
  <c r="D390" i="14"/>
  <c r="J631" i="14"/>
  <c r="L696" i="14"/>
  <c r="F35" i="14"/>
  <c r="J1316" i="14"/>
  <c r="L877" i="14"/>
  <c r="M431" i="14"/>
  <c r="B120" i="14"/>
  <c r="J1059" i="14"/>
  <c r="E1868" i="14"/>
  <c r="E1188" i="14"/>
  <c r="L1730" i="14"/>
  <c r="K1737" i="14"/>
  <c r="F1573" i="14"/>
  <c r="O1104" i="14"/>
  <c r="A433" i="14"/>
  <c r="D1686" i="14"/>
  <c r="P2" i="13"/>
  <c r="M174" i="14"/>
  <c r="F770" i="14"/>
  <c r="D1987" i="14"/>
  <c r="E1118" i="14"/>
  <c r="J40" i="14"/>
  <c r="J1397" i="14"/>
  <c r="A790" i="14"/>
  <c r="N1052" i="14"/>
  <c r="C937" i="14"/>
  <c r="L1442" i="14"/>
  <c r="E91" i="14"/>
  <c r="K115" i="14"/>
  <c r="I1394" i="14"/>
  <c r="A261" i="14"/>
  <c r="A364" i="14"/>
  <c r="M548" i="14"/>
  <c r="B1856" i="14"/>
  <c r="F48" i="14"/>
  <c r="I1424" i="14"/>
  <c r="G442" i="14"/>
  <c r="E594" i="14"/>
  <c r="J118" i="14"/>
  <c r="M1934" i="14"/>
  <c r="D773" i="14"/>
  <c r="E212" i="14"/>
  <c r="I93" i="14"/>
  <c r="L29" i="14"/>
  <c r="K1059" i="14"/>
  <c r="M566" i="14"/>
  <c r="I1128" i="14"/>
  <c r="I1168" i="14"/>
  <c r="O1920" i="14"/>
  <c r="N248" i="14"/>
  <c r="H1984" i="14"/>
  <c r="D1819" i="14"/>
  <c r="G77" i="14"/>
  <c r="L1145" i="14"/>
  <c r="C589" i="14"/>
  <c r="I852" i="14"/>
  <c r="E908" i="14"/>
  <c r="C1205" i="14"/>
  <c r="H489" i="14"/>
  <c r="M258" i="14"/>
  <c r="E1408" i="14"/>
  <c r="M790" i="14"/>
  <c r="H209" i="14"/>
  <c r="J262" i="14"/>
  <c r="K165" i="14"/>
  <c r="O1681" i="14"/>
  <c r="M1863" i="14"/>
  <c r="H1166" i="14"/>
  <c r="C1473" i="14"/>
  <c r="M1214" i="14"/>
  <c r="L1834" i="14"/>
  <c r="M777" i="14"/>
  <c r="B1881" i="14"/>
  <c r="O1860" i="14"/>
  <c r="B225" i="14"/>
  <c r="E39" i="14"/>
  <c r="M425" i="14"/>
  <c r="J580" i="14"/>
  <c r="F130" i="14"/>
  <c r="C996" i="14"/>
  <c r="D1971" i="14"/>
  <c r="A2" i="13"/>
  <c r="C1061" i="14"/>
  <c r="D1514" i="14"/>
  <c r="D1557" i="14"/>
  <c r="N1250" i="14"/>
  <c r="B888" i="14"/>
  <c r="E1995" i="14"/>
  <c r="C602" i="14"/>
  <c r="E609" i="14"/>
  <c r="K661" i="14"/>
  <c r="B1735" i="14"/>
  <c r="H892" i="14"/>
  <c r="A220" i="14"/>
  <c r="L1561" i="14"/>
  <c r="D1426" i="14"/>
  <c r="B1255" i="14"/>
  <c r="J830" i="14"/>
  <c r="K1129" i="14"/>
  <c r="C418" i="14"/>
  <c r="E1785" i="14"/>
  <c r="N1821" i="14"/>
  <c r="L635" i="14"/>
  <c r="N348" i="14"/>
  <c r="M1456" i="14"/>
  <c r="I1346" i="14"/>
  <c r="J342" i="14"/>
  <c r="J1295" i="14"/>
  <c r="A1460" i="14"/>
  <c r="B681" i="14"/>
  <c r="E775" i="14"/>
  <c r="O701" i="14"/>
  <c r="F1036" i="14"/>
  <c r="H1651" i="14"/>
  <c r="L1044" i="14"/>
  <c r="E1683" i="14"/>
  <c r="O1526" i="14"/>
  <c r="M686" i="14"/>
  <c r="A1077" i="14"/>
  <c r="A1570" i="14"/>
  <c r="A1247" i="14"/>
  <c r="K1892" i="14"/>
  <c r="K1906" i="14"/>
  <c r="D1575" i="14"/>
  <c r="I873" i="14"/>
  <c r="B1441" i="14"/>
  <c r="A1442" i="14"/>
  <c r="D1671" i="14"/>
  <c r="G1466" i="14"/>
  <c r="A595" i="14"/>
  <c r="E1648" i="14"/>
  <c r="J1672" i="14"/>
  <c r="A1403" i="14"/>
  <c r="H457" i="14"/>
  <c r="O1481" i="14"/>
  <c r="M1167" i="14"/>
  <c r="F336" i="14"/>
  <c r="A1924" i="14"/>
  <c r="V2" i="13"/>
  <c r="N1537" i="14"/>
  <c r="H1016" i="14"/>
  <c r="A1703" i="14"/>
  <c r="C1080" i="14"/>
  <c r="E974" i="14"/>
  <c r="I979" i="14"/>
  <c r="H813" i="14"/>
  <c r="K463" i="14"/>
  <c r="E1409" i="14"/>
  <c r="B1206" i="14"/>
  <c r="H13" i="14"/>
  <c r="E523" i="14"/>
  <c r="G1985" i="14"/>
  <c r="F1988" i="14"/>
  <c r="B303" i="14"/>
  <c r="A548" i="14"/>
  <c r="K1432" i="14"/>
  <c r="I1004" i="14"/>
  <c r="L240" i="14"/>
  <c r="I748" i="14"/>
  <c r="M1717" i="14"/>
  <c r="H1337" i="14"/>
  <c r="L1380" i="14"/>
  <c r="F1973" i="14"/>
  <c r="G1999" i="14"/>
  <c r="L1745" i="14"/>
  <c r="J1512" i="14"/>
  <c r="A1878" i="14"/>
  <c r="H1544" i="14"/>
  <c r="A935" i="14"/>
  <c r="C809" i="14"/>
  <c r="C865" i="14"/>
  <c r="E99" i="14"/>
  <c r="M1396" i="14"/>
  <c r="H183" i="14"/>
  <c r="M1715" i="14"/>
  <c r="J1452" i="14"/>
  <c r="D1941" i="14"/>
  <c r="J1407" i="14"/>
  <c r="N1231" i="14"/>
  <c r="K726" i="14"/>
  <c r="C107" i="14"/>
  <c r="B1930" i="14"/>
  <c r="M1523" i="14"/>
  <c r="B1110" i="14"/>
  <c r="E395" i="14"/>
  <c r="B543" i="14"/>
  <c r="A601" i="14"/>
  <c r="M137" i="14"/>
  <c r="O123" i="14"/>
  <c r="O1517" i="14"/>
  <c r="C264" i="14"/>
  <c r="C528" i="14"/>
  <c r="H1788" i="14"/>
  <c r="N354" i="14"/>
  <c r="F1355" i="14"/>
  <c r="O16" i="14"/>
  <c r="L1586" i="14"/>
  <c r="C1207" i="14"/>
  <c r="B1186" i="14"/>
  <c r="G941" i="14"/>
  <c r="G1457" i="14"/>
  <c r="L1494" i="14"/>
  <c r="E1893" i="14"/>
  <c r="J1541" i="14"/>
  <c r="I393" i="14"/>
  <c r="J922" i="14"/>
  <c r="J385" i="14"/>
  <c r="I260" i="14"/>
  <c r="K1763" i="14"/>
  <c r="E2" i="14"/>
  <c r="K16" i="14"/>
  <c r="J1530" i="14"/>
  <c r="C949" i="14"/>
  <c r="D953" i="14"/>
  <c r="I1122" i="14"/>
  <c r="G1689" i="14"/>
  <c r="A495" i="14"/>
  <c r="O183" i="14"/>
  <c r="B1748" i="14"/>
  <c r="K1950" i="14"/>
  <c r="G110" i="14"/>
  <c r="L1328" i="14"/>
  <c r="G76" i="14"/>
  <c r="I1633" i="14"/>
  <c r="A694" i="14"/>
  <c r="I7" i="14"/>
  <c r="D424" i="14"/>
  <c r="E569" i="14"/>
  <c r="G1497" i="14"/>
  <c r="K390" i="14"/>
  <c r="J905" i="14"/>
  <c r="L345" i="14"/>
  <c r="A516" i="14"/>
  <c r="K1715" i="14"/>
  <c r="N1252" i="14"/>
  <c r="M360" i="14"/>
  <c r="B95" i="14"/>
  <c r="G279" i="14"/>
  <c r="N1394" i="14"/>
  <c r="J930" i="14"/>
  <c r="C1851" i="14"/>
  <c r="O1858" i="14"/>
  <c r="L406" i="14"/>
  <c r="L913" i="14"/>
  <c r="M558" i="14"/>
  <c r="H164" i="14"/>
  <c r="E810" i="14"/>
  <c r="M140" i="14"/>
  <c r="A1609" i="14"/>
  <c r="D981" i="14"/>
  <c r="B489" i="14"/>
  <c r="F1420" i="14"/>
  <c r="C1021" i="14"/>
  <c r="D165" i="14"/>
  <c r="H73" i="14"/>
  <c r="G991" i="14"/>
  <c r="M18" i="14"/>
  <c r="N282" i="14"/>
  <c r="F433" i="14"/>
  <c r="J1319" i="14"/>
  <c r="O1062" i="14"/>
  <c r="F1440" i="14"/>
  <c r="M1065" i="14"/>
  <c r="G1326" i="14"/>
  <c r="G1600" i="14"/>
  <c r="J738" i="14"/>
  <c r="C1599" i="14"/>
  <c r="C349" i="14"/>
  <c r="E1111" i="14"/>
  <c r="K210" i="14"/>
  <c r="C1579" i="14"/>
  <c r="B1790" i="14"/>
  <c r="G605" i="14"/>
  <c r="A1589" i="14"/>
  <c r="C852" i="14"/>
  <c r="G385" i="14"/>
  <c r="F424" i="14"/>
  <c r="O292" i="14"/>
  <c r="H318" i="14"/>
  <c r="L113" i="14"/>
  <c r="B12" i="14"/>
  <c r="D324" i="14"/>
  <c r="B13" i="14"/>
  <c r="C1548" i="14"/>
  <c r="A1322" i="14"/>
  <c r="L1031" i="14"/>
  <c r="L399" i="14"/>
  <c r="G982" i="14"/>
  <c r="O1292" i="14"/>
  <c r="A349" i="14"/>
  <c r="F619" i="14"/>
  <c r="O844" i="14"/>
  <c r="F1230" i="14"/>
  <c r="O232" i="14"/>
  <c r="F1910" i="14"/>
  <c r="H1484" i="14"/>
  <c r="E1680" i="14"/>
  <c r="B1883" i="14"/>
  <c r="E463" i="14"/>
  <c r="N127" i="14"/>
  <c r="O1451" i="14"/>
  <c r="L439" i="14"/>
  <c r="N1135" i="14"/>
  <c r="H425" i="14"/>
  <c r="C1014" i="14"/>
  <c r="C1549" i="14"/>
  <c r="A413" i="14"/>
  <c r="G64" i="14"/>
  <c r="F1007" i="14"/>
  <c r="D1676" i="14"/>
  <c r="J1031" i="14"/>
  <c r="B1010" i="14"/>
  <c r="D973" i="14"/>
  <c r="H1378" i="14"/>
  <c r="I1641" i="14"/>
  <c r="E1284" i="14"/>
  <c r="J1923" i="14"/>
  <c r="G1333" i="14"/>
  <c r="A725" i="14"/>
  <c r="L1171" i="14"/>
  <c r="O1161" i="14"/>
  <c r="E30" i="14"/>
  <c r="K1168" i="14"/>
  <c r="C40" i="14"/>
  <c r="C892" i="14"/>
  <c r="A458" i="14"/>
  <c r="D374" i="14"/>
  <c r="I1868" i="14"/>
  <c r="J711" i="14"/>
  <c r="G304" i="14"/>
  <c r="O848" i="14"/>
  <c r="M1116" i="14"/>
  <c r="C1713" i="14"/>
  <c r="D143" i="14"/>
  <c r="G1309" i="14"/>
  <c r="D92" i="14"/>
  <c r="L910" i="14"/>
  <c r="L842" i="14"/>
  <c r="B1285" i="14"/>
  <c r="A1834" i="14"/>
  <c r="D586" i="14"/>
  <c r="C1692" i="14"/>
  <c r="H1115" i="14"/>
  <c r="E1100" i="14"/>
  <c r="J1396" i="14"/>
  <c r="B584" i="14"/>
  <c r="C495" i="14"/>
  <c r="A470" i="14"/>
  <c r="L1982" i="14"/>
  <c r="E370" i="14"/>
  <c r="C1761" i="14"/>
  <c r="M1069" i="14"/>
  <c r="K440" i="14"/>
  <c r="F316" i="14"/>
  <c r="D928" i="14"/>
  <c r="A1214" i="14"/>
  <c r="C445" i="14"/>
  <c r="E75" i="14"/>
  <c r="I1839" i="14"/>
  <c r="M641" i="14"/>
  <c r="I1178" i="14"/>
  <c r="I1422" i="14"/>
  <c r="O1159" i="14"/>
  <c r="M868" i="14"/>
  <c r="E1976" i="14"/>
  <c r="N393" i="14"/>
  <c r="B1365" i="14"/>
  <c r="F1288" i="14"/>
  <c r="G271" i="14"/>
  <c r="F776" i="14"/>
  <c r="N1434" i="14"/>
  <c r="E672" i="14"/>
  <c r="I1780" i="14"/>
  <c r="H398" i="14"/>
  <c r="F1580" i="14"/>
  <c r="L246" i="14"/>
  <c r="D1206" i="14"/>
  <c r="G1006" i="14"/>
  <c r="M9" i="14"/>
  <c r="A1145" i="14"/>
  <c r="L711" i="14"/>
  <c r="N4" i="14"/>
  <c r="M68" i="14"/>
  <c r="C1177" i="14"/>
  <c r="M992" i="14"/>
  <c r="F578" i="14"/>
  <c r="C1939" i="14"/>
  <c r="G504" i="14"/>
  <c r="H470" i="14"/>
  <c r="L302" i="14"/>
  <c r="F1045" i="14"/>
  <c r="L1695" i="14"/>
  <c r="O115" i="14"/>
  <c r="N1377" i="14"/>
  <c r="H789" i="14"/>
  <c r="O1541" i="14"/>
  <c r="C1687" i="14"/>
  <c r="M679" i="14"/>
  <c r="C568" i="14"/>
  <c r="L311" i="14"/>
  <c r="G194" i="14"/>
  <c r="G386" i="14"/>
  <c r="F1595" i="14"/>
  <c r="E692" i="14"/>
  <c r="M1633" i="14"/>
  <c r="H833" i="14"/>
  <c r="A1875" i="14"/>
  <c r="M1927" i="14"/>
  <c r="A1681" i="14"/>
  <c r="O1627" i="14"/>
  <c r="L954" i="14"/>
  <c r="H102" i="14"/>
  <c r="F426" i="14"/>
  <c r="A1672" i="14"/>
  <c r="C716" i="14"/>
  <c r="L131" i="14"/>
  <c r="K279" i="14"/>
  <c r="M1220" i="14"/>
  <c r="B1392" i="14"/>
  <c r="B912" i="14"/>
  <c r="M1757" i="14"/>
  <c r="K1971" i="14"/>
  <c r="J1375" i="14"/>
  <c r="J248" i="14"/>
  <c r="I847" i="14"/>
  <c r="C59" i="14"/>
  <c r="L906" i="14"/>
  <c r="L454" i="14"/>
  <c r="N53" i="14"/>
  <c r="E1355" i="14"/>
  <c r="E1817" i="14"/>
  <c r="I907" i="14"/>
  <c r="M454" i="14"/>
  <c r="L820" i="14"/>
  <c r="G903" i="14"/>
  <c r="I1546" i="14"/>
  <c r="I1887" i="14"/>
  <c r="F1385" i="14"/>
  <c r="G138" i="14"/>
  <c r="N672" i="14"/>
  <c r="I1392" i="14"/>
  <c r="I1114" i="14"/>
  <c r="N1790" i="14"/>
  <c r="J1313" i="14"/>
  <c r="J544" i="14"/>
  <c r="M1136" i="14"/>
  <c r="B1089" i="14"/>
  <c r="H1613" i="14"/>
  <c r="E1707" i="14"/>
  <c r="A1548" i="14"/>
  <c r="K538" i="14"/>
  <c r="C195" i="14"/>
  <c r="M1708" i="14"/>
  <c r="I1029" i="14"/>
  <c r="F1098" i="14"/>
  <c r="B1758" i="14"/>
  <c r="H1787" i="14"/>
  <c r="G784" i="14"/>
  <c r="A1810" i="14"/>
  <c r="N1536" i="14"/>
  <c r="J421" i="14"/>
  <c r="B947" i="14"/>
  <c r="O537" i="14"/>
  <c r="A1264" i="14"/>
  <c r="O1699" i="14"/>
  <c r="A643" i="14"/>
  <c r="A414" i="14"/>
  <c r="O600" i="14"/>
  <c r="G383" i="14"/>
  <c r="C1988" i="14"/>
  <c r="H165" i="14"/>
  <c r="O59" i="14"/>
  <c r="H1325" i="14"/>
  <c r="B939" i="14"/>
  <c r="J44" i="14"/>
  <c r="N371" i="14"/>
  <c r="O646" i="14"/>
  <c r="J786" i="14"/>
  <c r="I412" i="14"/>
  <c r="O1187" i="14"/>
  <c r="C1019" i="14"/>
  <c r="E1651" i="14"/>
  <c r="I25" i="14"/>
  <c r="N1493" i="14"/>
  <c r="H1296" i="14"/>
  <c r="D847" i="14"/>
  <c r="I1135" i="14"/>
  <c r="L1998" i="14"/>
  <c r="J1479" i="14"/>
  <c r="K1123" i="14"/>
  <c r="E1576" i="14"/>
  <c r="H32" i="14"/>
  <c r="M117" i="14"/>
  <c r="J1712" i="14"/>
  <c r="F375" i="14"/>
  <c r="E648" i="14"/>
  <c r="H850" i="14"/>
  <c r="J403" i="14"/>
  <c r="B1874" i="14"/>
  <c r="A25" i="14"/>
  <c r="O1875" i="14"/>
  <c r="I1363" i="14"/>
  <c r="E213" i="14"/>
  <c r="E1628" i="14"/>
  <c r="N1148" i="14"/>
  <c r="A1329" i="14"/>
  <c r="I359" i="14"/>
  <c r="O684" i="14"/>
  <c r="L974" i="14"/>
  <c r="O1823" i="14"/>
  <c r="E1034" i="14"/>
  <c r="B88" i="14"/>
  <c r="C1933" i="14"/>
  <c r="H1412" i="14"/>
  <c r="A1366" i="14"/>
  <c r="D155" i="14"/>
  <c r="N838" i="14"/>
  <c r="D1524" i="14"/>
  <c r="N1303" i="14"/>
  <c r="C1159" i="14"/>
  <c r="E1952" i="14"/>
  <c r="A855" i="14"/>
  <c r="I1511" i="14"/>
  <c r="K171" i="14"/>
  <c r="N791" i="14"/>
  <c r="B966" i="14"/>
  <c r="J724" i="14"/>
  <c r="K1821" i="14"/>
  <c r="N418" i="14"/>
  <c r="A1734" i="14"/>
  <c r="D444" i="14"/>
  <c r="I1043" i="14"/>
  <c r="L1854" i="14"/>
  <c r="O584" i="14"/>
  <c r="F341" i="14"/>
  <c r="B1869" i="14"/>
  <c r="F427" i="14"/>
  <c r="M257" i="14"/>
  <c r="A883" i="14"/>
  <c r="E956" i="14"/>
  <c r="D158" i="14"/>
  <c r="N560" i="14"/>
  <c r="N366" i="14"/>
  <c r="G1755" i="14"/>
  <c r="K259" i="14"/>
  <c r="H1563" i="14"/>
  <c r="E1754" i="14"/>
  <c r="G644" i="14"/>
  <c r="K916" i="14"/>
  <c r="N1727" i="14"/>
  <c r="A1934" i="14"/>
  <c r="O168" i="14"/>
  <c r="F163" i="14"/>
  <c r="O1116" i="14"/>
  <c r="E1099" i="14"/>
  <c r="J1444" i="14"/>
  <c r="I142" i="14"/>
  <c r="I425" i="14"/>
  <c r="I632" i="14"/>
  <c r="D1548" i="14"/>
  <c r="F1435" i="14"/>
  <c r="N427" i="14"/>
  <c r="B1136" i="14"/>
  <c r="D409" i="14"/>
  <c r="D1766" i="14"/>
  <c r="H261" i="14"/>
  <c r="I1833" i="14"/>
  <c r="G292" i="14"/>
  <c r="M1378" i="14"/>
  <c r="N1711" i="14"/>
  <c r="O648" i="14"/>
  <c r="H1873" i="14"/>
  <c r="C79" i="14"/>
  <c r="N240" i="14"/>
  <c r="C639" i="14"/>
  <c r="K1934" i="14"/>
  <c r="A1901" i="14"/>
  <c r="G746" i="14"/>
  <c r="K1329" i="14"/>
  <c r="B1108" i="14"/>
  <c r="L1542" i="14"/>
  <c r="I1582" i="14"/>
  <c r="H350" i="14"/>
  <c r="H913" i="14"/>
  <c r="G1542" i="14"/>
  <c r="B839" i="14"/>
  <c r="C1643" i="14"/>
  <c r="L229" i="14"/>
  <c r="L527" i="14"/>
  <c r="K975" i="14"/>
  <c r="K1311" i="14"/>
  <c r="A478" i="14"/>
  <c r="A1099" i="14"/>
  <c r="G1226" i="14"/>
  <c r="B24" i="14"/>
  <c r="N1623" i="14"/>
  <c r="I694" i="14"/>
  <c r="J1827" i="14"/>
  <c r="E1906" i="14"/>
  <c r="A292" i="14"/>
  <c r="D460" i="14"/>
  <c r="L519" i="14"/>
  <c r="C457" i="14"/>
  <c r="G414" i="14"/>
  <c r="A1877" i="14"/>
  <c r="K811" i="14"/>
  <c r="O1765" i="14"/>
  <c r="G619" i="14"/>
  <c r="B388" i="14"/>
  <c r="A837" i="14"/>
  <c r="O495" i="14"/>
  <c r="I413" i="14"/>
  <c r="G63" i="14"/>
  <c r="A48" i="14"/>
  <c r="L786" i="14"/>
  <c r="D1601" i="14"/>
  <c r="O458" i="14"/>
  <c r="B504" i="14"/>
  <c r="E1027" i="14"/>
  <c r="K587" i="14"/>
  <c r="M17" i="14"/>
  <c r="G1543" i="14"/>
  <c r="K993" i="14"/>
  <c r="M602" i="14"/>
  <c r="C1597" i="14"/>
  <c r="M813" i="14"/>
  <c r="K1923" i="14"/>
  <c r="D1099" i="14"/>
  <c r="G514" i="14"/>
  <c r="D1284" i="14"/>
  <c r="H750" i="14"/>
  <c r="L1201" i="14"/>
  <c r="H1377" i="14"/>
  <c r="D1207" i="14"/>
  <c r="O1281" i="14"/>
  <c r="G1582" i="14"/>
  <c r="F143" i="14"/>
  <c r="O1478" i="14"/>
  <c r="J1402" i="14"/>
  <c r="D552" i="14"/>
  <c r="J952" i="14"/>
  <c r="D1491" i="14"/>
  <c r="B1205" i="14"/>
  <c r="A168" i="14"/>
  <c r="I1144" i="14"/>
  <c r="N442" i="14"/>
  <c r="M340" i="14"/>
  <c r="N518" i="14"/>
  <c r="M874" i="14"/>
  <c r="F1042" i="14"/>
  <c r="L163" i="14"/>
  <c r="B327" i="14"/>
  <c r="L318" i="14"/>
  <c r="B696" i="14"/>
  <c r="B1248" i="14"/>
  <c r="E290" i="14"/>
  <c r="N1748" i="14"/>
  <c r="D1250" i="14"/>
  <c r="D83" i="14"/>
  <c r="B304" i="14"/>
  <c r="L1767" i="14"/>
  <c r="G557" i="14"/>
  <c r="F1745" i="14"/>
  <c r="F166" i="14"/>
  <c r="L193" i="14"/>
  <c r="G1537" i="14"/>
  <c r="G1426" i="14"/>
  <c r="B466" i="14"/>
  <c r="L1438" i="14"/>
  <c r="O1082" i="14"/>
  <c r="N1893" i="14"/>
  <c r="E814" i="14"/>
  <c r="C483" i="14"/>
  <c r="N1773" i="14"/>
  <c r="E466" i="14"/>
  <c r="A551" i="14"/>
  <c r="A7" i="14"/>
  <c r="B742" i="14"/>
  <c r="H1695" i="14"/>
  <c r="F890" i="14"/>
  <c r="M1317" i="14"/>
  <c r="B494" i="14"/>
  <c r="G117" i="14"/>
  <c r="F1166" i="14"/>
  <c r="C1657" i="14"/>
  <c r="B565" i="14"/>
  <c r="C777" i="14"/>
  <c r="N83" i="14"/>
  <c r="A194" i="14"/>
  <c r="M325" i="14"/>
  <c r="N1905" i="14"/>
  <c r="A1255" i="14"/>
  <c r="A925" i="14"/>
  <c r="O926" i="14"/>
  <c r="B835" i="14"/>
  <c r="E191" i="14"/>
  <c r="D1467" i="14"/>
  <c r="L968" i="14"/>
  <c r="H1370" i="14"/>
  <c r="C1104" i="14"/>
  <c r="A107" i="14"/>
  <c r="E428" i="14"/>
  <c r="A968" i="14"/>
  <c r="G358" i="14"/>
  <c r="I543" i="14"/>
  <c r="L147" i="14"/>
  <c r="G1545" i="14"/>
  <c r="A1756" i="14"/>
  <c r="J1620" i="14"/>
  <c r="I1510" i="14"/>
  <c r="K701" i="14"/>
  <c r="I789" i="14"/>
  <c r="A1504" i="14"/>
  <c r="B1125" i="14"/>
  <c r="M448" i="14"/>
  <c r="C1941" i="14"/>
  <c r="J1262" i="14"/>
  <c r="L1867" i="14"/>
  <c r="D1230" i="14"/>
  <c r="O1876" i="14"/>
  <c r="A818" i="14"/>
  <c r="H1969" i="14"/>
  <c r="H1921" i="14"/>
  <c r="D25" i="14"/>
  <c r="K1602" i="14"/>
  <c r="J1341" i="14"/>
  <c r="G1077" i="14"/>
  <c r="G1957" i="14"/>
  <c r="F1702" i="14"/>
  <c r="A507" i="14"/>
  <c r="J882" i="14"/>
  <c r="L1943" i="14"/>
  <c r="L75" i="14"/>
  <c r="J271" i="14"/>
  <c r="E1176" i="14"/>
  <c r="A1661" i="14"/>
  <c r="L363" i="14"/>
  <c r="H1145" i="14"/>
  <c r="N159" i="14"/>
  <c r="J871" i="14"/>
  <c r="D27" i="14"/>
  <c r="A1904" i="14"/>
  <c r="L1095" i="14"/>
  <c r="L517" i="14"/>
  <c r="D1077" i="14"/>
  <c r="O22" i="14"/>
  <c r="B207" i="14"/>
  <c r="N505" i="14"/>
  <c r="K1375" i="14"/>
  <c r="J1258" i="14"/>
  <c r="J1831" i="14"/>
  <c r="M884" i="14"/>
  <c r="D305" i="14"/>
  <c r="E1225" i="14"/>
  <c r="H1073" i="14"/>
  <c r="B1952" i="14"/>
  <c r="C392" i="14"/>
  <c r="I1292" i="14"/>
  <c r="I692" i="14"/>
  <c r="H1645" i="14"/>
  <c r="I1237" i="14"/>
  <c r="M598" i="14"/>
  <c r="N757" i="14"/>
  <c r="G570" i="14"/>
  <c r="O942" i="14"/>
  <c r="C1015" i="14"/>
  <c r="A1220" i="14"/>
  <c r="C995" i="14"/>
  <c r="F812" i="14"/>
  <c r="O515" i="14"/>
  <c r="D1634" i="14"/>
  <c r="O114" i="14"/>
  <c r="B70" i="14"/>
  <c r="L506" i="14"/>
  <c r="J512" i="14"/>
  <c r="O1017" i="14"/>
  <c r="O1283" i="14"/>
  <c r="D1411" i="14"/>
  <c r="H403" i="14"/>
  <c r="A1594" i="14"/>
  <c r="I1369" i="14"/>
  <c r="B1548" i="14"/>
  <c r="N837" i="14"/>
  <c r="B1897" i="14"/>
  <c r="A196" i="14"/>
  <c r="N783" i="14"/>
  <c r="A682" i="14"/>
  <c r="N1476" i="14"/>
  <c r="B772" i="14"/>
  <c r="M1401" i="14"/>
  <c r="H1275" i="14"/>
  <c r="D1860" i="14"/>
  <c r="J618" i="14"/>
  <c r="B1312" i="14"/>
  <c r="C29" i="14"/>
  <c r="C135" i="14"/>
  <c r="H1097" i="14"/>
  <c r="D1263" i="14"/>
  <c r="M1478" i="14"/>
  <c r="N203" i="14"/>
  <c r="B1331" i="14"/>
  <c r="M1921" i="14"/>
  <c r="A1603" i="14"/>
  <c r="O1828" i="14"/>
  <c r="C1693" i="14"/>
  <c r="K1151" i="14"/>
  <c r="J329" i="14"/>
  <c r="E579" i="14"/>
  <c r="A865" i="14"/>
  <c r="N1078" i="14"/>
  <c r="D750" i="14"/>
  <c r="M1954" i="14"/>
  <c r="O862" i="14"/>
  <c r="E1416" i="14"/>
  <c r="D1231" i="14"/>
  <c r="C250" i="14"/>
  <c r="E592" i="14"/>
  <c r="F1356" i="14"/>
  <c r="J1352" i="14"/>
  <c r="G1799" i="14"/>
  <c r="L1922" i="14"/>
  <c r="D1497" i="14"/>
  <c r="B972" i="14"/>
  <c r="G1716" i="14"/>
  <c r="O1707" i="14"/>
  <c r="C1158" i="14"/>
  <c r="K25" i="14"/>
  <c r="K1265" i="14"/>
  <c r="L174" i="14"/>
  <c r="B1249" i="14"/>
  <c r="B1622" i="14"/>
  <c r="N23" i="14"/>
  <c r="O1193" i="14"/>
  <c r="L1820" i="14"/>
  <c r="G172" i="14"/>
  <c r="O1794" i="14"/>
  <c r="K1913" i="14"/>
  <c r="M389" i="14"/>
  <c r="I504" i="14"/>
  <c r="G505" i="14"/>
  <c r="B1652" i="14"/>
  <c r="O316" i="14"/>
  <c r="G329" i="14"/>
  <c r="J483" i="14"/>
  <c r="I424" i="14"/>
  <c r="H1835" i="14"/>
  <c r="G917" i="14"/>
  <c r="I1087" i="14"/>
  <c r="E629" i="14"/>
  <c r="D1301" i="14"/>
  <c r="N1881" i="14"/>
  <c r="C1771" i="14"/>
  <c r="A347" i="14"/>
  <c r="J1503" i="14"/>
  <c r="L1837" i="14"/>
  <c r="I645" i="14"/>
  <c r="E1250" i="14"/>
  <c r="H321" i="14"/>
  <c r="M1262" i="14"/>
  <c r="I855" i="14"/>
  <c r="G1516" i="14"/>
  <c r="G1488" i="14"/>
  <c r="H743" i="14"/>
  <c r="C482" i="14"/>
  <c r="K550" i="14"/>
  <c r="L1813" i="14"/>
  <c r="J977" i="14"/>
  <c r="L1657" i="14"/>
  <c r="A120" i="14"/>
  <c r="A647" i="14"/>
  <c r="E577" i="14"/>
  <c r="A1283" i="14"/>
  <c r="H771" i="14"/>
  <c r="H138" i="14"/>
  <c r="D572" i="14"/>
  <c r="O225" i="14"/>
  <c r="A985" i="14"/>
  <c r="I1411" i="14"/>
  <c r="K1098" i="14"/>
  <c r="F1426" i="14"/>
  <c r="E320" i="14"/>
  <c r="E1585" i="14"/>
  <c r="H1692" i="14"/>
  <c r="H1134" i="14"/>
  <c r="H1581" i="14"/>
  <c r="C200" i="14"/>
  <c r="A657" i="14"/>
  <c r="H1642" i="14"/>
  <c r="J415" i="14"/>
  <c r="F243" i="14"/>
  <c r="K965" i="14"/>
  <c r="N1887" i="14"/>
  <c r="G1927" i="14"/>
  <c r="A714" i="14"/>
  <c r="F1495" i="14"/>
  <c r="M298" i="14"/>
  <c r="I343" i="14"/>
  <c r="E1986" i="14"/>
  <c r="I691" i="14"/>
  <c r="C877" i="14"/>
  <c r="L918" i="14"/>
  <c r="C1094" i="14"/>
  <c r="F1266" i="14"/>
  <c r="L679" i="14"/>
  <c r="H1598" i="14"/>
  <c r="D1187" i="14"/>
  <c r="J476" i="14"/>
  <c r="M545" i="14"/>
  <c r="E1390" i="14"/>
  <c r="L843" i="14"/>
  <c r="D1610" i="14"/>
  <c r="A1836" i="14"/>
  <c r="G61" i="14"/>
  <c r="H1182" i="14"/>
  <c r="I1798" i="14"/>
  <c r="F1112" i="14"/>
  <c r="J1339" i="14"/>
  <c r="F308" i="14"/>
  <c r="L1458" i="14"/>
  <c r="L1606" i="14"/>
  <c r="I1827" i="14"/>
  <c r="H1853" i="14"/>
  <c r="E160" i="14"/>
  <c r="K1716" i="14"/>
  <c r="G213" i="14"/>
  <c r="J1834" i="14"/>
  <c r="O753" i="14"/>
  <c r="I853" i="14"/>
  <c r="B415" i="14"/>
  <c r="K1056" i="14"/>
  <c r="J773" i="14"/>
  <c r="A1562" i="14"/>
  <c r="J1361" i="14"/>
  <c r="K807" i="14"/>
  <c r="B1802" i="14"/>
  <c r="L3" i="14"/>
  <c r="I1164" i="14"/>
  <c r="N660" i="14"/>
  <c r="N436" i="14"/>
  <c r="J966" i="14"/>
  <c r="O37" i="14"/>
  <c r="M1329" i="14"/>
  <c r="G54" i="14"/>
  <c r="L216" i="14"/>
  <c r="E1500" i="14"/>
  <c r="K853" i="14"/>
  <c r="M535" i="14"/>
  <c r="I442" i="14"/>
  <c r="L1919" i="14"/>
  <c r="J1716" i="14"/>
  <c r="D1016" i="14"/>
  <c r="F379" i="14"/>
  <c r="G1132" i="14"/>
  <c r="E1234" i="14"/>
  <c r="H794" i="14"/>
  <c r="C1011" i="14"/>
  <c r="G334" i="14"/>
  <c r="I168" i="14"/>
  <c r="I927" i="14"/>
  <c r="N294" i="14"/>
  <c r="H1827" i="14"/>
  <c r="M33" i="14"/>
  <c r="K467" i="14"/>
  <c r="N1344" i="14"/>
  <c r="G1390" i="14"/>
  <c r="C569" i="14"/>
  <c r="A1967" i="14"/>
  <c r="A1319" i="14"/>
  <c r="G184" i="14"/>
  <c r="B454" i="14"/>
  <c r="A915" i="14"/>
  <c r="G218" i="14"/>
  <c r="O473" i="14"/>
  <c r="M193" i="14"/>
  <c r="H792" i="14"/>
  <c r="E610" i="14"/>
  <c r="H1374" i="14"/>
  <c r="G1943" i="14"/>
  <c r="J911" i="14"/>
  <c r="I991" i="14"/>
  <c r="L1983" i="14"/>
  <c r="I1028" i="14"/>
  <c r="K1532" i="14"/>
  <c r="B961" i="14"/>
  <c r="I745" i="14"/>
  <c r="J534" i="14"/>
  <c r="M77" i="14"/>
  <c r="C1359" i="14"/>
  <c r="C163" i="14"/>
  <c r="G168" i="14"/>
  <c r="F109" i="14"/>
  <c r="F1419" i="14"/>
  <c r="O726" i="14"/>
  <c r="A1785" i="14"/>
  <c r="F1069" i="14"/>
  <c r="C1524" i="14"/>
  <c r="D1021" i="14"/>
  <c r="D1547" i="14"/>
  <c r="K1568" i="14"/>
  <c r="H435" i="14"/>
  <c r="H1681" i="14"/>
  <c r="H1048" i="14"/>
  <c r="G1640" i="14"/>
  <c r="M143" i="14"/>
  <c r="I743" i="14"/>
  <c r="E19" i="14"/>
  <c r="O1831" i="14"/>
  <c r="D1532" i="14"/>
  <c r="G1818" i="14"/>
  <c r="I153" i="14"/>
  <c r="B1516" i="14"/>
  <c r="K1620" i="14"/>
  <c r="A1385" i="14"/>
  <c r="K220" i="14"/>
  <c r="J776" i="14"/>
  <c r="B1763" i="14"/>
  <c r="I840" i="14"/>
  <c r="F1687" i="14"/>
  <c r="J1404" i="14"/>
  <c r="F372" i="14"/>
  <c r="K199" i="14"/>
  <c r="M1204" i="14"/>
  <c r="I1983" i="14"/>
  <c r="G1788" i="14"/>
  <c r="G1285" i="14"/>
  <c r="J488" i="14"/>
  <c r="K1866" i="14"/>
  <c r="B882" i="14"/>
  <c r="H1882" i="14"/>
  <c r="G1775" i="14"/>
  <c r="E1154" i="14"/>
  <c r="G794" i="14"/>
  <c r="G1750" i="14"/>
  <c r="D1773" i="14"/>
  <c r="F233" i="14"/>
  <c r="B267" i="14"/>
  <c r="H277" i="14"/>
  <c r="J394" i="14"/>
  <c r="D1742" i="14"/>
  <c r="H1937" i="14"/>
  <c r="C702" i="14"/>
  <c r="B1708" i="14"/>
  <c r="D1006" i="14"/>
  <c r="J1832" i="14"/>
  <c r="F1536" i="14"/>
  <c r="H1894" i="14"/>
  <c r="L217" i="14"/>
  <c r="A396" i="14"/>
  <c r="C1183" i="14"/>
  <c r="K854" i="14"/>
  <c r="C903" i="14"/>
  <c r="O1465" i="14"/>
  <c r="E1445" i="14"/>
  <c r="O341" i="14"/>
  <c r="C227" i="14"/>
  <c r="I892" i="14"/>
  <c r="J995" i="14"/>
  <c r="D741" i="14"/>
  <c r="H187" i="14"/>
  <c r="A622" i="14"/>
  <c r="N1741" i="14"/>
  <c r="H1291" i="14"/>
  <c r="E402" i="14"/>
  <c r="L752" i="14"/>
  <c r="I360" i="14"/>
  <c r="A339" i="14"/>
  <c r="F1142" i="14"/>
  <c r="G1119" i="14"/>
  <c r="D891" i="14"/>
  <c r="E630" i="14"/>
  <c r="H1588" i="14"/>
  <c r="O810" i="14"/>
  <c r="D194" i="14"/>
  <c r="J689" i="14"/>
  <c r="D175" i="14"/>
  <c r="E831" i="14"/>
  <c r="G875" i="14"/>
  <c r="C1406" i="14"/>
  <c r="M1932" i="14"/>
  <c r="C1285" i="14"/>
  <c r="N824" i="14"/>
  <c r="H123" i="14"/>
  <c r="A1246" i="14"/>
  <c r="K178" i="14"/>
  <c r="L1195" i="14"/>
  <c r="C1186" i="14"/>
  <c r="E713" i="14"/>
  <c r="C1485" i="14"/>
  <c r="A621" i="14"/>
  <c r="B579" i="14"/>
  <c r="O209" i="14"/>
  <c r="K1684" i="14"/>
  <c r="F1210" i="14"/>
  <c r="A1894" i="14"/>
  <c r="G1636" i="14"/>
  <c r="H1253" i="14"/>
  <c r="B1888" i="14"/>
  <c r="K705" i="14"/>
  <c r="M1576" i="14"/>
  <c r="L1636" i="14"/>
  <c r="B765" i="14"/>
  <c r="M685" i="14"/>
  <c r="G855" i="14"/>
  <c r="G1742" i="14"/>
  <c r="D1102" i="14"/>
  <c r="M1554" i="14"/>
  <c r="I1185" i="14"/>
  <c r="A265" i="14"/>
  <c r="H1792" i="14"/>
  <c r="H1121" i="14"/>
  <c r="B282" i="14"/>
  <c r="C85" i="14"/>
  <c r="O1495" i="14"/>
  <c r="L694" i="14"/>
  <c r="E1948" i="14"/>
  <c r="F507" i="14"/>
  <c r="M734" i="14"/>
  <c r="K707" i="14"/>
  <c r="H253" i="14"/>
  <c r="E852" i="14"/>
  <c r="N1098" i="14"/>
  <c r="F476" i="14"/>
  <c r="H1533" i="14"/>
  <c r="C1374" i="14"/>
  <c r="F503" i="14"/>
  <c r="K1253" i="14"/>
  <c r="C1708" i="14"/>
  <c r="B903" i="14"/>
  <c r="B1373" i="14"/>
  <c r="N629" i="14"/>
  <c r="A665" i="14"/>
  <c r="N1534" i="14"/>
  <c r="H1536" i="14"/>
  <c r="B1079" i="14"/>
  <c r="M1253" i="14"/>
  <c r="K1741" i="14"/>
  <c r="K968" i="14"/>
  <c r="N26" i="14"/>
  <c r="G1910" i="14"/>
  <c r="I1747" i="14"/>
  <c r="I291" i="14"/>
  <c r="H1064" i="14"/>
  <c r="C1943" i="14"/>
  <c r="G1785" i="14"/>
  <c r="C1930" i="14"/>
  <c r="J1237" i="14"/>
  <c r="K1667" i="14"/>
  <c r="I1262" i="14"/>
  <c r="C143" i="14"/>
  <c r="F1079" i="14"/>
  <c r="B286" i="14"/>
  <c r="B554" i="14"/>
  <c r="K1308" i="14"/>
  <c r="D423" i="14"/>
  <c r="I391" i="14"/>
  <c r="B1081" i="14"/>
  <c r="D1963" i="14"/>
  <c r="B1181" i="14"/>
  <c r="K1844" i="14"/>
  <c r="E108" i="14"/>
  <c r="B1194" i="14"/>
  <c r="L1715" i="14"/>
  <c r="L1734" i="14"/>
  <c r="G1929" i="14"/>
  <c r="B65" i="14"/>
  <c r="J52" i="14"/>
  <c r="H545" i="14"/>
  <c r="C76" i="14"/>
  <c r="C41" i="14"/>
  <c r="K1190" i="14"/>
  <c r="H976" i="14"/>
  <c r="M1770" i="14"/>
  <c r="L603" i="14"/>
  <c r="I1646" i="14"/>
  <c r="F526" i="14"/>
  <c r="B736" i="14"/>
  <c r="N861" i="14"/>
  <c r="L1970" i="14"/>
  <c r="L1728" i="14"/>
  <c r="I707" i="14"/>
  <c r="C1878" i="14"/>
  <c r="C433" i="14"/>
  <c r="B1629" i="14"/>
  <c r="O912" i="14"/>
  <c r="O103" i="14"/>
  <c r="E1769" i="14"/>
  <c r="D1243" i="14"/>
  <c r="F814" i="14"/>
  <c r="A1557" i="14"/>
  <c r="G594" i="14"/>
  <c r="E1343" i="14"/>
  <c r="N723" i="14"/>
  <c r="A1905" i="14"/>
  <c r="G88" i="14"/>
  <c r="A726" i="14"/>
  <c r="F952" i="14"/>
  <c r="K1355" i="14"/>
  <c r="D1840" i="14"/>
  <c r="H700" i="14"/>
  <c r="M1099" i="14"/>
  <c r="E324" i="14"/>
  <c r="O446" i="14"/>
  <c r="C1587" i="14"/>
  <c r="F1308" i="14"/>
  <c r="C363" i="14"/>
  <c r="E199" i="14"/>
  <c r="A1514" i="14"/>
  <c r="G1881" i="14"/>
  <c r="A1206" i="14"/>
  <c r="I1240" i="14"/>
  <c r="J1123" i="14"/>
  <c r="O1425" i="14"/>
  <c r="L1582" i="14"/>
  <c r="G1148" i="14"/>
  <c r="J1718" i="14"/>
  <c r="I1533" i="14"/>
  <c r="H427" i="14"/>
  <c r="K556" i="14"/>
  <c r="F1534" i="14"/>
  <c r="O182" i="14"/>
  <c r="M1659" i="14"/>
  <c r="I210" i="14"/>
  <c r="D1689" i="14"/>
  <c r="F1407" i="14"/>
  <c r="D1072" i="14"/>
  <c r="D566" i="14"/>
  <c r="A640" i="14"/>
  <c r="H1693" i="14"/>
  <c r="F319" i="14"/>
  <c r="F833" i="14"/>
  <c r="M1885" i="14"/>
  <c r="C1790" i="14"/>
  <c r="L1766" i="14"/>
  <c r="F1660" i="14"/>
  <c r="G928" i="14"/>
  <c r="H257" i="14"/>
  <c r="K1398" i="14"/>
  <c r="K640" i="14"/>
  <c r="L1980" i="14"/>
  <c r="H307" i="14"/>
  <c r="J259" i="14"/>
  <c r="G1168" i="14"/>
  <c r="C637" i="14"/>
  <c r="N1815" i="14"/>
  <c r="I1201" i="14"/>
  <c r="D792" i="14"/>
  <c r="F230" i="14"/>
  <c r="L783" i="14"/>
  <c r="I141" i="14"/>
  <c r="C1606" i="14"/>
  <c r="J921" i="14"/>
  <c r="M1568" i="14"/>
  <c r="H296" i="14"/>
  <c r="B1087" i="14"/>
  <c r="L471" i="14"/>
  <c r="F1472" i="14"/>
  <c r="L1185" i="14"/>
  <c r="E1429" i="14"/>
  <c r="F107" i="14"/>
  <c r="I1459" i="14"/>
  <c r="K851" i="14"/>
  <c r="G1617" i="14"/>
  <c r="M600" i="14"/>
  <c r="B1618" i="14"/>
  <c r="J983" i="14"/>
  <c r="E1149" i="14"/>
  <c r="D1129" i="14"/>
  <c r="D1144" i="14"/>
  <c r="D1137" i="14"/>
  <c r="M565" i="14"/>
  <c r="D101" i="14"/>
  <c r="E145" i="14"/>
  <c r="K1705" i="14"/>
  <c r="N1450" i="14"/>
  <c r="L1489" i="14"/>
  <c r="H326" i="14"/>
  <c r="N1581" i="14"/>
  <c r="G1915" i="14"/>
  <c r="G622" i="14"/>
  <c r="F1664" i="14"/>
  <c r="C695" i="14"/>
  <c r="L639" i="14"/>
  <c r="I908" i="14"/>
  <c r="E366" i="14"/>
  <c r="G1146" i="14"/>
  <c r="N1175" i="14"/>
  <c r="N532" i="14"/>
  <c r="L6" i="14"/>
  <c r="E1172" i="14"/>
  <c r="N1879" i="14"/>
  <c r="L1931" i="14"/>
  <c r="I539" i="14"/>
  <c r="C1950" i="14"/>
  <c r="D854" i="14"/>
  <c r="F1155" i="14"/>
  <c r="L1130" i="14"/>
  <c r="J1687" i="14"/>
  <c r="F280" i="14"/>
  <c r="A983" i="14"/>
  <c r="B979" i="14"/>
  <c r="J941" i="14"/>
  <c r="M1738" i="14"/>
  <c r="K885" i="14"/>
  <c r="I1738" i="14"/>
  <c r="D1598" i="14"/>
  <c r="C1782" i="14"/>
  <c r="I112" i="14"/>
  <c r="N1157" i="14"/>
  <c r="N1007" i="14"/>
  <c r="K521" i="14"/>
  <c r="K1849" i="14"/>
  <c r="B1962" i="14"/>
  <c r="B754" i="14"/>
  <c r="G1934" i="14"/>
  <c r="I1499" i="14"/>
  <c r="D458" i="14"/>
  <c r="A210" i="14"/>
  <c r="I507" i="14"/>
  <c r="E292" i="14"/>
  <c r="B779" i="14"/>
  <c r="N836" i="14"/>
  <c r="B786" i="14"/>
  <c r="G639" i="14"/>
  <c r="O1275" i="14"/>
  <c r="N134" i="14"/>
  <c r="A86" i="14"/>
  <c r="K1105" i="14"/>
  <c r="C1364" i="14"/>
  <c r="G1360" i="14"/>
  <c r="I434" i="14"/>
  <c r="F106" i="14"/>
  <c r="A1772" i="14"/>
  <c r="I551" i="14"/>
  <c r="O1148" i="14"/>
  <c r="B354" i="14"/>
  <c r="C1299" i="14"/>
  <c r="I1586" i="14"/>
  <c r="H649" i="14"/>
  <c r="O560" i="14"/>
  <c r="D148" i="14"/>
  <c r="D1668" i="14"/>
  <c r="L93" i="14"/>
  <c r="G1697" i="14"/>
  <c r="E5" i="14"/>
  <c r="N320" i="14"/>
  <c r="A1481" i="14"/>
  <c r="A1549" i="14"/>
  <c r="I1388" i="14"/>
  <c r="L1574" i="14"/>
  <c r="O1243" i="14"/>
  <c r="O1232" i="14"/>
  <c r="K1433" i="14"/>
  <c r="C1060" i="14"/>
  <c r="D1564" i="14"/>
  <c r="E1717" i="14"/>
  <c r="O1582" i="14"/>
  <c r="J371" i="14"/>
  <c r="M1342" i="14"/>
  <c r="H613" i="14"/>
  <c r="D872" i="14"/>
  <c r="L963" i="14"/>
  <c r="H1227" i="14"/>
  <c r="C321" i="14"/>
  <c r="B1979" i="14"/>
  <c r="E747" i="14"/>
  <c r="F1561" i="14"/>
  <c r="D1351" i="14"/>
  <c r="M1171" i="14"/>
  <c r="K1343" i="14"/>
  <c r="J201" i="14"/>
  <c r="N1118" i="14"/>
  <c r="H1259" i="14"/>
  <c r="I1373" i="14"/>
  <c r="M1200" i="14"/>
  <c r="J1525" i="14"/>
  <c r="D1059" i="14"/>
  <c r="F1811" i="14"/>
  <c r="D303" i="14"/>
  <c r="M1779" i="14"/>
  <c r="O883" i="14"/>
  <c r="A1564" i="14"/>
  <c r="C1734" i="14"/>
  <c r="H68" i="14"/>
  <c r="L1663" i="14"/>
  <c r="D1620" i="14"/>
  <c r="F667" i="14"/>
  <c r="B797" i="14"/>
  <c r="H864" i="14"/>
  <c r="E1760" i="14"/>
  <c r="K1335" i="14"/>
  <c r="L379" i="14"/>
  <c r="K1642" i="14"/>
  <c r="M194" i="14"/>
  <c r="A131" i="14"/>
  <c r="M607" i="14"/>
  <c r="H348" i="14"/>
  <c r="B1439" i="14"/>
  <c r="K882" i="14"/>
  <c r="L1819" i="14"/>
  <c r="K430" i="14"/>
  <c r="F1393" i="14"/>
  <c r="D1781" i="14"/>
  <c r="H242" i="14"/>
  <c r="M1210" i="14"/>
  <c r="J1846" i="14"/>
  <c r="B935" i="14"/>
  <c r="D1117" i="14"/>
  <c r="I202" i="14"/>
  <c r="F1206" i="14"/>
  <c r="K1793" i="14"/>
  <c r="N910" i="14"/>
  <c r="I1117" i="14"/>
  <c r="B1273" i="14"/>
  <c r="K756" i="14"/>
  <c r="D920" i="14"/>
  <c r="B1827" i="14"/>
  <c r="L643" i="14"/>
  <c r="G1894" i="14"/>
  <c r="H793" i="14"/>
  <c r="I1835" i="14"/>
  <c r="E1764" i="14"/>
  <c r="N175" i="14"/>
  <c r="H1125" i="14"/>
  <c r="J829" i="14"/>
  <c r="C850" i="14"/>
  <c r="K1442" i="14"/>
  <c r="J667" i="14"/>
  <c r="E306" i="14"/>
  <c r="F701" i="14"/>
  <c r="O1642" i="14"/>
  <c r="O605" i="14"/>
  <c r="I1166" i="14"/>
  <c r="F537" i="14"/>
  <c r="N1191" i="14"/>
  <c r="E1381" i="14"/>
  <c r="K202" i="14"/>
  <c r="L827" i="14"/>
  <c r="H47" i="14"/>
  <c r="A1650" i="14"/>
  <c r="O1584" i="14"/>
  <c r="I1578" i="14"/>
  <c r="G1288" i="14"/>
  <c r="H1311" i="14"/>
  <c r="O2" i="13"/>
  <c r="C636" i="14"/>
  <c r="G747" i="14"/>
  <c r="O255" i="14"/>
  <c r="A1028" i="14"/>
  <c r="G788" i="14"/>
  <c r="A280" i="14"/>
  <c r="B1999" i="14"/>
  <c r="O1100" i="14"/>
  <c r="A342" i="14"/>
  <c r="J35" i="14"/>
  <c r="D1098" i="14"/>
  <c r="H316" i="14"/>
  <c r="G105" i="14"/>
  <c r="E422" i="14"/>
  <c r="N1438" i="14"/>
  <c r="C1846" i="14"/>
  <c r="L1681" i="14"/>
  <c r="B482" i="14"/>
  <c r="J1435" i="14"/>
  <c r="B1868" i="14"/>
  <c r="N484" i="14"/>
  <c r="A1626" i="14"/>
  <c r="J1828" i="14"/>
  <c r="A466" i="14"/>
  <c r="B1028" i="14"/>
  <c r="D320" i="14"/>
  <c r="F17" i="14"/>
  <c r="L1181" i="14"/>
  <c r="G701" i="14"/>
  <c r="I242" i="14"/>
  <c r="B382" i="14"/>
  <c r="G864" i="14"/>
  <c r="C1705" i="14"/>
  <c r="B1893" i="14"/>
  <c r="D1935" i="14"/>
  <c r="O1250" i="14"/>
  <c r="O793" i="14"/>
  <c r="E1230" i="14"/>
  <c r="O1940" i="14"/>
  <c r="I45" i="14"/>
  <c r="L1528" i="14"/>
  <c r="M1217" i="14"/>
  <c r="J635" i="14"/>
  <c r="D1990" i="14"/>
  <c r="B1192" i="14"/>
  <c r="E970" i="14"/>
  <c r="N1776" i="14"/>
  <c r="K845" i="14"/>
  <c r="E549" i="14"/>
  <c r="O746" i="14"/>
  <c r="K1052" i="14"/>
  <c r="N111" i="14"/>
  <c r="G934" i="14"/>
  <c r="L1764" i="14"/>
  <c r="A685" i="14"/>
  <c r="N968" i="14"/>
  <c r="J1196" i="14"/>
  <c r="H1322" i="14"/>
  <c r="J1510" i="14"/>
  <c r="I1025" i="14"/>
  <c r="G1560" i="14"/>
  <c r="G1411" i="14"/>
  <c r="K1993" i="14"/>
  <c r="B1594" i="14"/>
  <c r="H1395" i="14"/>
  <c r="G406" i="14"/>
  <c r="M1430" i="14"/>
  <c r="M457" i="14"/>
  <c r="E520" i="14"/>
  <c r="K1304" i="14"/>
  <c r="E1703" i="14"/>
  <c r="A720" i="14"/>
  <c r="H118" i="14"/>
  <c r="J887" i="14"/>
  <c r="G160" i="14"/>
  <c r="I402" i="14"/>
  <c r="G1842" i="14"/>
  <c r="C1255" i="14"/>
  <c r="O643" i="14"/>
  <c r="E1192" i="14"/>
  <c r="O479" i="14"/>
  <c r="B776" i="14"/>
  <c r="I1744" i="14"/>
  <c r="L1988" i="14"/>
  <c r="H704" i="14"/>
  <c r="B1243" i="14"/>
  <c r="M628" i="14"/>
  <c r="J101" i="14"/>
  <c r="H748" i="14"/>
  <c r="G898" i="14"/>
  <c r="B1104" i="14"/>
  <c r="I1991" i="14"/>
  <c r="H397" i="14"/>
  <c r="M669" i="14"/>
  <c r="H278" i="14"/>
  <c r="N492" i="14"/>
  <c r="A1794" i="14"/>
  <c r="E730" i="14"/>
  <c r="M1597" i="14"/>
  <c r="L380" i="14"/>
  <c r="E1779" i="14"/>
  <c r="E1029" i="14"/>
  <c r="A53" i="14"/>
  <c r="E972" i="14"/>
  <c r="M1426" i="14"/>
  <c r="C1212" i="14"/>
  <c r="H1885" i="14"/>
  <c r="G593" i="14"/>
  <c r="N804" i="14"/>
  <c r="O1580" i="14"/>
  <c r="O888" i="14"/>
  <c r="F1447" i="14"/>
  <c r="E991" i="14"/>
  <c r="K1161" i="14"/>
  <c r="F1168" i="14"/>
  <c r="F834" i="14"/>
  <c r="C1083" i="14"/>
  <c r="F1644" i="14"/>
  <c r="M1679" i="14"/>
  <c r="K603" i="14"/>
  <c r="K1274" i="14"/>
  <c r="G1667" i="14"/>
  <c r="C1130" i="14"/>
  <c r="F108" i="14"/>
  <c r="H1671" i="14"/>
  <c r="I1784" i="14"/>
  <c r="D1344" i="14"/>
  <c r="M1141" i="14"/>
  <c r="B298" i="14"/>
  <c r="G1904" i="14"/>
  <c r="D1544" i="14"/>
  <c r="B1429" i="14"/>
  <c r="O751" i="14"/>
  <c r="O727" i="14"/>
  <c r="G748" i="14"/>
  <c r="A158" i="14"/>
  <c r="K528" i="14"/>
  <c r="E861" i="14"/>
  <c r="J1448" i="14"/>
  <c r="C1029" i="14"/>
  <c r="D67" i="14"/>
  <c r="D1013" i="14"/>
  <c r="G726" i="14"/>
  <c r="L781" i="14"/>
  <c r="H1591" i="14"/>
  <c r="J1067" i="14"/>
  <c r="F986" i="14"/>
  <c r="L1075" i="14"/>
  <c r="M249" i="14"/>
  <c r="M13" i="14"/>
  <c r="C344" i="14"/>
  <c r="F803" i="14"/>
  <c r="J946" i="14"/>
  <c r="D1967" i="14"/>
  <c r="G1597" i="14"/>
  <c r="E1922" i="14"/>
  <c r="H1952" i="14"/>
  <c r="M1346" i="14"/>
  <c r="C1155" i="14"/>
  <c r="N1955" i="14"/>
  <c r="B29" i="14"/>
  <c r="D1471" i="14"/>
  <c r="J215" i="14"/>
  <c r="D1829" i="14"/>
  <c r="G919" i="14"/>
  <c r="F1839" i="14"/>
  <c r="I734" i="14"/>
  <c r="H1679" i="14"/>
  <c r="I901" i="14"/>
  <c r="F1550" i="14"/>
  <c r="E823" i="14"/>
  <c r="L1804" i="14"/>
  <c r="A811" i="14"/>
  <c r="F1053" i="14"/>
  <c r="A1648" i="14"/>
  <c r="A1244" i="14"/>
  <c r="I1454" i="14"/>
  <c r="B1779" i="14"/>
  <c r="E1394" i="14"/>
  <c r="D1171" i="14"/>
  <c r="I398" i="14"/>
  <c r="M500" i="14"/>
  <c r="G1474" i="14"/>
  <c r="E33" i="14"/>
  <c r="L1523" i="14"/>
  <c r="L1594" i="14"/>
  <c r="D339" i="14"/>
  <c r="A940" i="14"/>
  <c r="H780" i="14"/>
  <c r="F59" i="14"/>
  <c r="F312" i="14"/>
  <c r="I619" i="14"/>
  <c r="H1897" i="14"/>
  <c r="K44" i="14"/>
  <c r="E355" i="14"/>
  <c r="M1517" i="14"/>
  <c r="L703" i="14"/>
  <c r="L1042" i="14"/>
  <c r="H1324" i="14"/>
  <c r="I1313" i="14"/>
  <c r="K212" i="14"/>
  <c r="N736" i="14"/>
  <c r="H241" i="14"/>
  <c r="G1679" i="14"/>
  <c r="F1088" i="14"/>
  <c r="J932" i="14"/>
  <c r="J906" i="14"/>
  <c r="L1284" i="14"/>
  <c r="I1374" i="14"/>
  <c r="A966" i="14"/>
  <c r="N1600" i="14"/>
  <c r="N2" i="13"/>
  <c r="G488" i="14"/>
  <c r="B818" i="14"/>
  <c r="D791" i="14"/>
  <c r="I601" i="14"/>
  <c r="F434" i="14"/>
  <c r="F1352" i="14"/>
  <c r="C711" i="14"/>
  <c r="M180" i="14"/>
  <c r="J49" i="14"/>
  <c r="B97" i="14"/>
  <c r="J592" i="14"/>
  <c r="A1209" i="14"/>
  <c r="O1697" i="14"/>
  <c r="H745" i="14"/>
  <c r="I589" i="14"/>
  <c r="L192" i="14"/>
  <c r="J1393" i="14"/>
  <c r="F1840" i="14"/>
  <c r="I1934" i="14"/>
  <c r="L1571" i="14"/>
  <c r="C118" i="14"/>
  <c r="D1035" i="14"/>
  <c r="M601" i="14"/>
  <c r="O338" i="14"/>
  <c r="C1292" i="14"/>
  <c r="M900" i="14"/>
  <c r="C1260" i="14"/>
  <c r="I572" i="14"/>
  <c r="A1891" i="14"/>
  <c r="L762" i="14"/>
  <c r="K784" i="14"/>
  <c r="N1254" i="14"/>
  <c r="M1095" i="14"/>
  <c r="M968" i="14"/>
  <c r="L19" i="14"/>
  <c r="G60" i="14"/>
  <c r="B569" i="14"/>
  <c r="O161" i="14"/>
  <c r="G1022" i="14"/>
  <c r="N142" i="14"/>
  <c r="A490" i="14"/>
  <c r="H1051" i="14"/>
  <c r="O1061" i="14"/>
  <c r="G1739" i="14"/>
  <c r="M690" i="14"/>
  <c r="J328" i="14"/>
  <c r="K1910" i="14"/>
  <c r="L115" i="14"/>
  <c r="H722" i="14"/>
  <c r="M55" i="14"/>
  <c r="J822" i="14"/>
  <c r="F1721" i="14"/>
  <c r="A914" i="14"/>
  <c r="E24" i="14"/>
  <c r="D345" i="14"/>
  <c r="O1719" i="14"/>
  <c r="A1642" i="14"/>
  <c r="L1961" i="14"/>
  <c r="C275" i="14"/>
  <c r="D829" i="14"/>
  <c r="H522" i="14"/>
  <c r="C81" i="14"/>
  <c r="M469" i="14"/>
  <c r="D1596" i="14"/>
  <c r="B621" i="14"/>
  <c r="B1760" i="14"/>
  <c r="M1134" i="14"/>
  <c r="O540" i="14"/>
  <c r="E689" i="14"/>
  <c r="E239" i="14"/>
  <c r="F55" i="14"/>
  <c r="G382" i="14"/>
  <c r="F581" i="14"/>
  <c r="J1940" i="14"/>
  <c r="L298" i="14"/>
  <c r="A909" i="14"/>
  <c r="O1066" i="14"/>
  <c r="F453" i="14"/>
  <c r="D598" i="14"/>
  <c r="D1786" i="14"/>
  <c r="B1230" i="14"/>
  <c r="O1606" i="14"/>
  <c r="N799" i="14"/>
  <c r="J252" i="14"/>
  <c r="K627" i="14"/>
  <c r="A669" i="14"/>
  <c r="N955" i="14"/>
  <c r="B798" i="14"/>
  <c r="O1692" i="14"/>
  <c r="L1445" i="14"/>
  <c r="O732" i="14"/>
  <c r="N853" i="14"/>
  <c r="L534" i="14"/>
  <c r="O657" i="14"/>
  <c r="D995" i="14"/>
  <c r="C898" i="14"/>
  <c r="K1509" i="14"/>
  <c r="O567" i="14"/>
  <c r="J546" i="14"/>
  <c r="N148" i="14"/>
  <c r="H1399" i="14"/>
  <c r="D1469" i="14"/>
  <c r="F1365" i="14"/>
  <c r="M1135" i="14"/>
  <c r="D1889" i="14"/>
  <c r="N1014" i="14"/>
  <c r="D894" i="14"/>
  <c r="L601" i="14"/>
  <c r="K258" i="14"/>
  <c r="H1255" i="14"/>
  <c r="C678" i="14"/>
  <c r="F361" i="14"/>
  <c r="B1004" i="14"/>
  <c r="O1460" i="14"/>
  <c r="F635" i="14"/>
  <c r="L1908" i="14"/>
  <c r="B128" i="14"/>
  <c r="J1360" i="14"/>
  <c r="L166" i="14"/>
  <c r="L126" i="14"/>
  <c r="B1912" i="14"/>
  <c r="F142" i="14"/>
  <c r="C1810" i="14"/>
  <c r="N1519" i="14"/>
  <c r="N437" i="14"/>
  <c r="A1095" i="14"/>
  <c r="K674" i="14"/>
  <c r="K1170" i="14"/>
  <c r="J402" i="14"/>
  <c r="L1783" i="14"/>
  <c r="O1184" i="14"/>
  <c r="C1538" i="14"/>
  <c r="F1563" i="14"/>
  <c r="E1117" i="14"/>
  <c r="B215" i="14"/>
  <c r="H140" i="14"/>
  <c r="K5" i="14"/>
  <c r="D1380" i="14"/>
  <c r="D366" i="14"/>
  <c r="O1045" i="14"/>
  <c r="H1079" i="14"/>
  <c r="G1140" i="14"/>
  <c r="O1106" i="14"/>
  <c r="J1544" i="14"/>
  <c r="N115" i="14"/>
  <c r="F1224" i="14"/>
  <c r="G467" i="14"/>
  <c r="N385" i="14"/>
  <c r="A233" i="14"/>
  <c r="F1707" i="14"/>
  <c r="K391" i="14"/>
  <c r="E1894" i="14"/>
  <c r="L1146" i="14"/>
  <c r="K396" i="14"/>
  <c r="J131" i="14"/>
  <c r="E67" i="14"/>
  <c r="G1728" i="14"/>
  <c r="K655" i="14"/>
  <c r="K1449" i="14"/>
  <c r="K1733" i="14"/>
  <c r="C1423" i="14"/>
  <c r="M839" i="14"/>
  <c r="M1573" i="14"/>
  <c r="L1373" i="14"/>
  <c r="H1010" i="14"/>
  <c r="A96" i="14"/>
  <c r="F973" i="14"/>
  <c r="H447" i="14"/>
  <c r="M1496" i="14"/>
  <c r="C1462" i="14"/>
  <c r="D364" i="14"/>
  <c r="O779" i="14"/>
  <c r="O145" i="14"/>
  <c r="N22" i="14"/>
  <c r="C499" i="14"/>
  <c r="H180" i="14"/>
  <c r="E1775" i="14"/>
  <c r="F897" i="14"/>
  <c r="E1496" i="14"/>
  <c r="J395" i="14"/>
  <c r="I1959" i="14"/>
  <c r="L1310" i="14"/>
  <c r="K1778" i="14"/>
  <c r="L142" i="14"/>
  <c r="B326" i="14"/>
  <c r="K659" i="14"/>
  <c r="B1994" i="14"/>
  <c r="B376" i="14"/>
  <c r="H1085" i="14"/>
  <c r="G1720" i="14"/>
  <c r="O815" i="14"/>
  <c r="L1827" i="14"/>
  <c r="H1226" i="14"/>
  <c r="K1464" i="14"/>
  <c r="B484" i="14"/>
  <c r="J1021" i="14"/>
  <c r="N587" i="14"/>
  <c r="H914" i="14"/>
  <c r="G680" i="14"/>
  <c r="I1576" i="14"/>
  <c r="C1146" i="14"/>
  <c r="H347" i="14"/>
  <c r="F1442" i="14"/>
  <c r="D1568" i="14"/>
  <c r="I623" i="14"/>
  <c r="A1985" i="14"/>
  <c r="J510" i="14"/>
  <c r="E361" i="14"/>
  <c r="O187" i="14"/>
  <c r="J359" i="14"/>
  <c r="A941" i="14"/>
  <c r="E982" i="14"/>
  <c r="I544" i="14"/>
  <c r="B1593" i="14"/>
  <c r="M1973" i="14"/>
  <c r="M1354" i="14"/>
  <c r="O1267" i="14"/>
  <c r="J219" i="14"/>
  <c r="J1003" i="14"/>
  <c r="C939" i="14"/>
  <c r="C1355" i="14"/>
  <c r="M399" i="14"/>
  <c r="K641" i="14"/>
  <c r="F1161" i="14"/>
  <c r="M281" i="14"/>
  <c r="O1597" i="14"/>
  <c r="F1458" i="14"/>
  <c r="B913" i="14"/>
  <c r="A524" i="14"/>
  <c r="H38" i="14"/>
  <c r="G968" i="14"/>
  <c r="H210" i="14"/>
  <c r="C485" i="14"/>
  <c r="A203" i="14"/>
  <c r="A1224" i="14"/>
  <c r="E709" i="14"/>
  <c r="A217" i="14"/>
  <c r="B1730" i="14"/>
  <c r="K100" i="14"/>
  <c r="E1430" i="14"/>
  <c r="K1077" i="14"/>
  <c r="K1523" i="14"/>
  <c r="C1298" i="14"/>
  <c r="H657" i="14"/>
  <c r="B1656" i="14"/>
  <c r="C1336" i="14"/>
  <c r="A697" i="14"/>
  <c r="F133" i="14"/>
  <c r="C846" i="14"/>
  <c r="K621" i="14"/>
  <c r="H621" i="14"/>
  <c r="J1709" i="14"/>
  <c r="O1327" i="14"/>
  <c r="M1152" i="14"/>
  <c r="J702" i="14"/>
  <c r="E1901" i="14"/>
  <c r="C116" i="14"/>
  <c r="H1802" i="14"/>
  <c r="K484" i="14"/>
  <c r="J1966" i="14"/>
  <c r="E624" i="14"/>
  <c r="M1242" i="14"/>
  <c r="F1177" i="14"/>
  <c r="A1941" i="14"/>
  <c r="K1968" i="14"/>
  <c r="E880" i="14"/>
  <c r="L991" i="14"/>
  <c r="K1637" i="14"/>
  <c r="D858" i="14"/>
  <c r="O609" i="14"/>
  <c r="O445" i="14"/>
  <c r="C553" i="14"/>
  <c r="F1030" i="14"/>
  <c r="D849" i="14"/>
  <c r="H37" i="14"/>
  <c r="G1901" i="14"/>
  <c r="O1884" i="14"/>
  <c r="M913" i="14"/>
  <c r="D1142" i="14"/>
  <c r="G1770" i="14"/>
  <c r="M901" i="14"/>
  <c r="H1607" i="14"/>
  <c r="F539" i="14"/>
  <c r="M1945" i="14"/>
  <c r="B998" i="14"/>
  <c r="J1307" i="14"/>
  <c r="B1177" i="14"/>
  <c r="D1812" i="14"/>
  <c r="K1554" i="14"/>
  <c r="G650" i="14"/>
  <c r="I1664" i="14"/>
  <c r="C1920" i="14"/>
  <c r="G1315" i="14"/>
  <c r="L264" i="14"/>
  <c r="N1291" i="14"/>
  <c r="D972" i="14"/>
  <c r="C171" i="14"/>
  <c r="N218" i="14"/>
  <c r="O1212" i="14"/>
  <c r="A279" i="14"/>
  <c r="E764" i="14"/>
  <c r="O1658" i="14"/>
  <c r="F676" i="14"/>
  <c r="H607" i="14"/>
  <c r="A1513" i="14"/>
  <c r="O533" i="14"/>
  <c r="J1988" i="14"/>
  <c r="B618" i="14"/>
  <c r="L1290" i="14"/>
  <c r="E1065" i="14"/>
  <c r="J916" i="14"/>
  <c r="D887" i="14"/>
  <c r="G819" i="14"/>
  <c r="F830" i="14"/>
  <c r="E1165" i="14"/>
  <c r="E548" i="14"/>
  <c r="H1829" i="14"/>
  <c r="K533" i="14"/>
  <c r="H283" i="14"/>
  <c r="H195" i="14"/>
  <c r="I1680" i="14"/>
  <c r="H696" i="14"/>
  <c r="M31" i="14"/>
  <c r="L559" i="14"/>
  <c r="H1919" i="14"/>
  <c r="C1306" i="14"/>
  <c r="G1388" i="14"/>
  <c r="B725" i="14"/>
  <c r="N753" i="14"/>
  <c r="C713" i="14"/>
  <c r="A1446" i="14"/>
  <c r="K776" i="14"/>
  <c r="D140" i="14"/>
  <c r="E625" i="14"/>
  <c r="O1633" i="14"/>
  <c r="L961" i="14"/>
  <c r="L632" i="14"/>
  <c r="K1956" i="14"/>
  <c r="G544" i="14"/>
  <c r="A970" i="14"/>
  <c r="I1070" i="14"/>
  <c r="F1662" i="14"/>
  <c r="J924" i="14"/>
  <c r="F1109" i="14"/>
  <c r="L1665" i="14"/>
  <c r="O235" i="14"/>
  <c r="N1328" i="14"/>
  <c r="K351" i="14"/>
  <c r="K809" i="14"/>
  <c r="H524" i="14"/>
  <c r="L779" i="14"/>
  <c r="I609" i="14"/>
  <c r="D705" i="14"/>
  <c r="C703" i="14"/>
  <c r="O790" i="14"/>
  <c r="K188" i="14"/>
  <c r="J731" i="14"/>
  <c r="F1437" i="14"/>
  <c r="K601" i="14"/>
  <c r="A1058" i="14"/>
  <c r="F409" i="14"/>
  <c r="K305" i="14"/>
  <c r="M322" i="14"/>
  <c r="G606" i="14"/>
  <c r="G80" i="14"/>
  <c r="M973" i="14"/>
  <c r="H1486" i="14"/>
  <c r="J547" i="14"/>
  <c r="E1697" i="14"/>
  <c r="N1428" i="14"/>
  <c r="N13" i="14"/>
  <c r="I1849" i="14"/>
  <c r="L934" i="14"/>
  <c r="J1747" i="14"/>
  <c r="M451" i="14"/>
  <c r="G377" i="14"/>
  <c r="M439" i="14"/>
  <c r="A570" i="14"/>
  <c r="J1752" i="14"/>
  <c r="N362" i="14"/>
  <c r="I1310" i="14"/>
  <c r="M1840" i="14"/>
  <c r="C1882" i="14"/>
  <c r="B55" i="14"/>
  <c r="E253" i="14"/>
  <c r="J672" i="14"/>
  <c r="A573" i="14"/>
  <c r="M930" i="14"/>
  <c r="O635" i="14"/>
  <c r="N236" i="14"/>
  <c r="N1230" i="14"/>
  <c r="J1738" i="14"/>
  <c r="O1305" i="14"/>
  <c r="D1047" i="14"/>
  <c r="N1232" i="14"/>
  <c r="J1277" i="14"/>
  <c r="K1633" i="14"/>
  <c r="K1843" i="14"/>
  <c r="C1781" i="14"/>
  <c r="N345" i="14"/>
  <c r="E1890" i="14"/>
  <c r="L61" i="14"/>
  <c r="C647" i="14"/>
  <c r="G1858" i="14"/>
  <c r="C1658" i="14"/>
  <c r="M588" i="14"/>
  <c r="G1843" i="14"/>
  <c r="C1832" i="14"/>
  <c r="H908" i="14"/>
  <c r="E686" i="14"/>
  <c r="D1406" i="14"/>
  <c r="N527" i="14"/>
  <c r="J705" i="14"/>
  <c r="L1324" i="14"/>
  <c r="A1369" i="14"/>
  <c r="D605" i="14"/>
  <c r="J696" i="14"/>
  <c r="L1844" i="14"/>
  <c r="J841" i="14"/>
  <c r="A578" i="14"/>
  <c r="H1495" i="14"/>
  <c r="K1679" i="14"/>
  <c r="C1442" i="14"/>
  <c r="J283" i="14"/>
  <c r="K1296" i="14"/>
  <c r="F385" i="14"/>
  <c r="D546" i="14"/>
  <c r="M741" i="14"/>
  <c r="G226" i="14"/>
  <c r="G434" i="14"/>
  <c r="C220" i="14"/>
  <c r="D1617" i="14"/>
  <c r="G366" i="14"/>
  <c r="F1430" i="14"/>
  <c r="M166" i="14"/>
  <c r="L1453" i="14"/>
  <c r="G1951" i="14"/>
  <c r="K1831" i="14"/>
  <c r="L1043" i="14"/>
  <c r="D1026" i="14"/>
  <c r="F666" i="14"/>
  <c r="O649" i="14"/>
  <c r="F1371" i="14"/>
  <c r="F1627" i="14"/>
  <c r="K569" i="14"/>
  <c r="L626" i="14"/>
  <c r="F1891" i="14"/>
  <c r="K1970" i="14"/>
  <c r="G1479" i="14"/>
  <c r="C714" i="14"/>
  <c r="K771" i="14"/>
  <c r="K427" i="14"/>
  <c r="H558" i="14"/>
  <c r="G1808" i="14"/>
  <c r="B1131" i="14"/>
  <c r="J82" i="14"/>
  <c r="E546" i="14"/>
  <c r="J1024" i="14"/>
  <c r="O710" i="14"/>
  <c r="L1964" i="14"/>
  <c r="A1480" i="14"/>
  <c r="F289" i="14"/>
  <c r="I1042" i="14"/>
  <c r="J1269" i="14"/>
  <c r="L778" i="14"/>
  <c r="L1923" i="14"/>
  <c r="G293" i="14"/>
  <c r="L1058" i="14"/>
  <c r="E171" i="14"/>
  <c r="B1554" i="14"/>
  <c r="F418" i="14"/>
  <c r="E1080" i="14"/>
  <c r="G1396" i="14"/>
  <c r="F1731" i="14"/>
  <c r="G912" i="14"/>
  <c r="F1432" i="14"/>
  <c r="O1880" i="14"/>
  <c r="F200" i="14"/>
  <c r="D336" i="14"/>
  <c r="H735" i="14"/>
  <c r="A271" i="14"/>
  <c r="L813" i="14"/>
  <c r="K1136" i="14"/>
  <c r="C938" i="14"/>
  <c r="J1315" i="14"/>
  <c r="F1850" i="14"/>
  <c r="J1851" i="14"/>
  <c r="E717" i="14"/>
  <c r="L1610" i="14"/>
  <c r="M27" i="14"/>
  <c r="G1994" i="14"/>
  <c r="D154" i="14"/>
  <c r="F414" i="14"/>
  <c r="B762" i="14"/>
  <c r="K424" i="14"/>
  <c r="A239" i="14"/>
  <c r="D493" i="14"/>
  <c r="A1587" i="14"/>
  <c r="L902" i="14"/>
  <c r="I387" i="14"/>
  <c r="K1496" i="14"/>
  <c r="O1534" i="14"/>
  <c r="G142" i="14"/>
  <c r="N1505" i="14"/>
  <c r="A363" i="14"/>
  <c r="I787" i="14"/>
  <c r="G1035" i="14"/>
  <c r="A1358" i="14"/>
  <c r="L667" i="14"/>
  <c r="G495" i="14"/>
  <c r="N1398" i="14"/>
  <c r="A1177" i="14"/>
  <c r="M1831" i="14"/>
  <c r="B299" i="14"/>
  <c r="D1964" i="14"/>
  <c r="M480" i="14"/>
  <c r="G1712" i="14"/>
  <c r="G338" i="14"/>
  <c r="F452" i="14"/>
  <c r="B130" i="14"/>
  <c r="D1576" i="14"/>
  <c r="F1137" i="14"/>
  <c r="B989" i="14"/>
  <c r="N989" i="14"/>
  <c r="K344" i="14"/>
  <c r="G50" i="14"/>
  <c r="N1924" i="14"/>
  <c r="I859" i="14"/>
  <c r="N90" i="14"/>
  <c r="G333" i="14"/>
  <c r="G550" i="14"/>
  <c r="C378" i="14"/>
  <c r="M1836" i="14"/>
  <c r="L359" i="14"/>
  <c r="E111" i="14"/>
  <c r="N1302" i="14"/>
  <c r="J733" i="14"/>
  <c r="A853" i="14"/>
  <c r="N1805" i="14"/>
  <c r="J647" i="14"/>
  <c r="M1212" i="14"/>
  <c r="M178" i="14"/>
  <c r="A764" i="14"/>
  <c r="F114" i="14"/>
  <c r="E599" i="14"/>
  <c r="N1087" i="14"/>
  <c r="J1592" i="14"/>
  <c r="C278" i="14"/>
  <c r="M122" i="14"/>
  <c r="I329" i="14"/>
  <c r="G1368" i="14"/>
  <c r="K1918" i="14"/>
  <c r="N928" i="14"/>
  <c r="D828" i="14"/>
  <c r="D1463" i="14"/>
  <c r="C1685" i="14"/>
  <c r="K1963" i="14"/>
  <c r="I994" i="14"/>
  <c r="J1713" i="14"/>
  <c r="F977" i="14"/>
  <c r="F568" i="14"/>
  <c r="M335" i="14"/>
  <c r="F244" i="14"/>
  <c r="G1409" i="14"/>
  <c r="H503" i="14"/>
  <c r="N676" i="14"/>
  <c r="K1224" i="14"/>
  <c r="E224" i="14"/>
  <c r="M247" i="14"/>
  <c r="C749" i="14"/>
  <c r="H1413" i="14"/>
  <c r="O1714" i="14"/>
  <c r="K125" i="14"/>
  <c r="I998" i="14"/>
  <c r="H601" i="14"/>
  <c r="L1990" i="14"/>
  <c r="B1105" i="14"/>
  <c r="O825" i="14"/>
  <c r="F164" i="14"/>
  <c r="A535" i="14"/>
  <c r="N1911" i="14"/>
  <c r="L1405" i="14"/>
  <c r="H1124" i="14"/>
  <c r="C624" i="14"/>
  <c r="F517" i="14"/>
  <c r="C1065" i="14"/>
  <c r="F724" i="14"/>
  <c r="O916" i="14"/>
  <c r="K410" i="14"/>
  <c r="A1707" i="14"/>
  <c r="G1575" i="14"/>
  <c r="K1995" i="14"/>
  <c r="A1143" i="14"/>
  <c r="O1553" i="14"/>
  <c r="M1793" i="14"/>
  <c r="B580" i="14"/>
  <c r="K403" i="14"/>
  <c r="G1610" i="14"/>
  <c r="A205" i="14"/>
  <c r="F1019" i="14"/>
  <c r="H1070" i="14"/>
  <c r="G9" i="14"/>
  <c r="O1587" i="14"/>
  <c r="N613" i="14"/>
  <c r="K1504" i="14"/>
  <c r="D1493" i="14"/>
  <c r="A1110" i="14"/>
  <c r="A1615" i="14"/>
  <c r="E449" i="14"/>
  <c r="I120" i="14"/>
  <c r="B585" i="14"/>
  <c r="I1022" i="14"/>
  <c r="M776" i="14"/>
  <c r="C605" i="14"/>
  <c r="N82" i="14"/>
  <c r="L588" i="14"/>
  <c r="K161" i="14"/>
  <c r="J425" i="14"/>
  <c r="B660" i="14"/>
  <c r="J150" i="14"/>
  <c r="I1763" i="14"/>
  <c r="F282" i="14"/>
  <c r="H1746" i="14"/>
  <c r="B1280" i="14"/>
  <c r="C1488" i="14"/>
  <c r="J883" i="14"/>
  <c r="M1508" i="14"/>
  <c r="K242" i="14"/>
  <c r="A1760" i="14"/>
  <c r="C1775" i="14"/>
  <c r="I1486" i="14"/>
  <c r="K17" i="14"/>
  <c r="I1681" i="14"/>
  <c r="E1506" i="14"/>
  <c r="C754" i="14"/>
  <c r="N812" i="14"/>
  <c r="D726" i="14"/>
  <c r="L1693" i="14"/>
  <c r="F472" i="14"/>
  <c r="I361" i="14"/>
  <c r="I806" i="14"/>
  <c r="M1581" i="14"/>
  <c r="E1495" i="14"/>
  <c r="C1871" i="14"/>
  <c r="G217" i="14"/>
  <c r="E998" i="14"/>
  <c r="J112" i="14"/>
  <c r="J644" i="14"/>
  <c r="G1977" i="14"/>
  <c r="F1715" i="14"/>
  <c r="F248" i="14"/>
  <c r="M482" i="14"/>
  <c r="I508" i="14"/>
  <c r="A946" i="14"/>
  <c r="M853" i="14"/>
  <c r="H1503" i="14"/>
  <c r="L351" i="14"/>
  <c r="G1620" i="14"/>
  <c r="I1327" i="14"/>
  <c r="I1251" i="14"/>
  <c r="K1072" i="14"/>
  <c r="G1462" i="14"/>
  <c r="E204" i="14"/>
  <c r="D1986" i="14"/>
  <c r="C58" i="14"/>
  <c r="L612" i="14"/>
  <c r="E233" i="14"/>
  <c r="J1737" i="14"/>
  <c r="N516" i="14"/>
  <c r="B1135" i="14"/>
  <c r="L772" i="14"/>
  <c r="A454" i="14"/>
  <c r="L1151" i="14"/>
  <c r="D1415" i="14"/>
  <c r="E1340" i="14"/>
  <c r="G1425" i="14"/>
  <c r="A1056" i="14"/>
  <c r="F1281" i="14"/>
  <c r="B949" i="14"/>
  <c r="C1023" i="14"/>
  <c r="M1130" i="14"/>
  <c r="E1876" i="14"/>
  <c r="E359" i="14"/>
  <c r="M443" i="14"/>
  <c r="A1668" i="14"/>
  <c r="M1463" i="14"/>
  <c r="L189" i="14"/>
  <c r="E1487" i="14"/>
  <c r="B1005" i="14"/>
  <c r="I77" i="14"/>
  <c r="B1891" i="14"/>
  <c r="K575" i="14"/>
  <c r="K496" i="14"/>
  <c r="M205" i="14"/>
  <c r="H868" i="14"/>
  <c r="I1807" i="14"/>
  <c r="M397" i="14"/>
  <c r="A1965" i="14"/>
  <c r="L138" i="14"/>
  <c r="C1681" i="14"/>
  <c r="J280" i="14"/>
  <c r="G949" i="14"/>
  <c r="E482" i="14"/>
  <c r="C1127" i="14"/>
  <c r="H1256" i="14"/>
  <c r="J1055" i="14"/>
  <c r="H1234" i="14"/>
  <c r="C420" i="14"/>
  <c r="J1381" i="14"/>
  <c r="N1365" i="14"/>
  <c r="J1032" i="14"/>
  <c r="M1663" i="14"/>
  <c r="B67" i="14"/>
  <c r="D1526" i="14"/>
  <c r="D95" i="14"/>
  <c r="D341" i="14"/>
  <c r="D697" i="14"/>
  <c r="B1051" i="14"/>
  <c r="N1571" i="14"/>
  <c r="H1726" i="14"/>
  <c r="O737" i="14"/>
  <c r="G294" i="14"/>
  <c r="A1547" i="14"/>
  <c r="A1213" i="14"/>
  <c r="I1978" i="14"/>
  <c r="L1314" i="14"/>
  <c r="H273" i="14"/>
  <c r="K1576" i="14"/>
  <c r="B98" i="14"/>
  <c r="E151" i="14"/>
  <c r="F733" i="14"/>
  <c r="M704" i="14"/>
  <c r="J1392" i="14"/>
  <c r="F296" i="14"/>
  <c r="G178" i="14"/>
  <c r="K1349" i="14"/>
  <c r="I1888" i="14"/>
  <c r="I1754" i="14"/>
  <c r="I1357" i="14"/>
  <c r="L374" i="14"/>
  <c r="L1090" i="14"/>
  <c r="G911" i="14"/>
  <c r="N1513" i="14"/>
  <c r="E1360" i="14"/>
  <c r="E843" i="14"/>
  <c r="H1059" i="14"/>
  <c r="H100" i="14"/>
  <c r="F220" i="14"/>
  <c r="G562" i="14"/>
  <c r="M578" i="14"/>
  <c r="J501" i="14"/>
  <c r="B1908" i="14"/>
  <c r="E346" i="14"/>
  <c r="C1503" i="14"/>
  <c r="F966" i="14"/>
  <c r="E313" i="14"/>
  <c r="E1093" i="14"/>
  <c r="F184" i="14"/>
  <c r="F1769" i="14"/>
  <c r="C1157" i="14"/>
  <c r="O1934" i="14"/>
  <c r="C1776" i="14"/>
  <c r="M1641" i="14"/>
  <c r="M1837" i="14"/>
  <c r="I64" i="14"/>
  <c r="D903" i="14"/>
  <c r="J1251" i="14"/>
  <c r="O32" i="14"/>
  <c r="K75" i="14"/>
  <c r="N1439" i="14"/>
  <c r="O1985" i="14"/>
  <c r="C1270" i="14"/>
  <c r="I1108" i="14"/>
  <c r="A1900" i="14"/>
  <c r="H1304" i="14"/>
  <c r="M1509" i="14"/>
  <c r="E1718" i="14"/>
  <c r="D779" i="14"/>
  <c r="G998" i="14"/>
  <c r="J129" i="14"/>
  <c r="H15" i="14"/>
  <c r="N311" i="14"/>
  <c r="G1397" i="14"/>
  <c r="M235" i="14"/>
  <c r="C1769" i="14"/>
  <c r="A879" i="14"/>
  <c r="D861" i="14"/>
  <c r="I1574" i="14"/>
  <c r="L839" i="14"/>
  <c r="A59" i="14"/>
  <c r="K131" i="14"/>
  <c r="I788" i="14"/>
  <c r="E1516" i="14"/>
  <c r="K519" i="14"/>
  <c r="I1615" i="14"/>
  <c r="F584" i="14"/>
  <c r="O80" i="14"/>
  <c r="E1024" i="14"/>
  <c r="L99" i="14"/>
  <c r="F1114" i="14"/>
  <c r="I1928" i="14"/>
  <c r="K30" i="14"/>
  <c r="O258" i="14"/>
  <c r="K1475" i="14"/>
  <c r="O1991" i="14"/>
  <c r="F1465" i="14"/>
  <c r="G999" i="14"/>
  <c r="G1683" i="14"/>
  <c r="E1603" i="14"/>
  <c r="N641" i="14"/>
  <c r="O1093" i="14"/>
  <c r="O366" i="14"/>
  <c r="D1074" i="14"/>
  <c r="B1396" i="14"/>
  <c r="B665" i="14"/>
  <c r="G503" i="14"/>
  <c r="D389" i="14"/>
  <c r="I1503" i="14"/>
  <c r="D157" i="14"/>
  <c r="O198" i="14"/>
  <c r="F570" i="14"/>
  <c r="G1592" i="14"/>
  <c r="I598" i="14"/>
  <c r="L1830" i="14"/>
  <c r="M370" i="14"/>
  <c r="E1068" i="14"/>
  <c r="F656" i="14"/>
  <c r="L858" i="14"/>
  <c r="L1490" i="14"/>
  <c r="M526" i="14"/>
  <c r="B444" i="14"/>
  <c r="E440" i="14"/>
  <c r="H1875" i="14"/>
  <c r="F699" i="14"/>
  <c r="H536" i="14"/>
  <c r="B295" i="14"/>
  <c r="D1146" i="14"/>
  <c r="J1081" i="14"/>
  <c r="K490" i="14"/>
  <c r="O852" i="14"/>
  <c r="L424" i="14"/>
  <c r="M1589" i="14"/>
  <c r="B1236" i="14"/>
  <c r="B134" i="14"/>
  <c r="G719" i="14"/>
  <c r="B1063" i="14"/>
  <c r="J684" i="14"/>
  <c r="J1348" i="14"/>
  <c r="C795" i="14"/>
  <c r="E1834" i="14"/>
  <c r="K130" i="14"/>
  <c r="J482" i="14"/>
  <c r="L1461" i="14"/>
  <c r="K985" i="14"/>
  <c r="N1502" i="14"/>
  <c r="G161" i="14"/>
  <c r="H1036" i="14"/>
  <c r="E1139" i="14"/>
  <c r="H1782" i="14"/>
  <c r="C203" i="14"/>
  <c r="A47" i="14"/>
  <c r="I24" i="14"/>
  <c r="C477" i="14"/>
  <c r="J1137" i="14"/>
  <c r="N1732" i="14"/>
  <c r="I557" i="14"/>
  <c r="N308" i="14"/>
  <c r="C373" i="14"/>
  <c r="C1541" i="14"/>
  <c r="D246" i="14"/>
  <c r="I1545" i="14"/>
  <c r="A668" i="14"/>
  <c r="N1501" i="14"/>
  <c r="N1119" i="14"/>
  <c r="M1131" i="14"/>
  <c r="J704" i="14"/>
  <c r="F428" i="14"/>
  <c r="F350" i="14"/>
  <c r="E673" i="14"/>
  <c r="L2" i="13"/>
  <c r="J682" i="14"/>
  <c r="D1675" i="14"/>
  <c r="B479" i="14"/>
  <c r="L1954" i="14"/>
  <c r="A927" i="14"/>
  <c r="M1657" i="14"/>
  <c r="J159" i="14"/>
  <c r="H1530" i="14"/>
  <c r="B412" i="14"/>
  <c r="N1330" i="14"/>
  <c r="M1734" i="14"/>
  <c r="I156" i="14"/>
  <c r="C1266" i="14"/>
  <c r="H1214" i="14"/>
  <c r="D1103" i="14"/>
  <c r="O11" i="14"/>
  <c r="I62" i="14"/>
  <c r="K820" i="14"/>
  <c r="B1426" i="14"/>
  <c r="J1849" i="14"/>
  <c r="H135" i="14"/>
  <c r="D177" i="14"/>
  <c r="O681" i="14"/>
  <c r="C529" i="14"/>
  <c r="A1882" i="14"/>
  <c r="A1182" i="14"/>
  <c r="B529" i="14"/>
  <c r="O147" i="14"/>
  <c r="M471" i="14"/>
  <c r="G1705" i="14"/>
  <c r="N948" i="14"/>
  <c r="O1933" i="14"/>
  <c r="J962" i="14"/>
  <c r="K598" i="14"/>
  <c r="A614" i="14"/>
  <c r="C1291" i="14"/>
  <c r="D962" i="14"/>
  <c r="G778" i="14"/>
  <c r="M1155" i="14"/>
  <c r="D1384" i="14"/>
  <c r="H1957" i="14"/>
  <c r="D881" i="14"/>
  <c r="B1517" i="14"/>
  <c r="F659" i="14"/>
  <c r="O741" i="14"/>
  <c r="B574" i="14"/>
  <c r="L1706" i="14"/>
  <c r="L1672" i="14"/>
  <c r="F1909" i="14"/>
  <c r="G1547" i="14"/>
  <c r="N407" i="14"/>
  <c r="E1200" i="14"/>
  <c r="E1180" i="14"/>
  <c r="B931" i="14"/>
  <c r="F362" i="14"/>
  <c r="D1214" i="14"/>
  <c r="O1602" i="14"/>
  <c r="I1912" i="14"/>
  <c r="E432" i="14"/>
  <c r="N468" i="14"/>
  <c r="G496" i="14"/>
  <c r="N1343" i="14"/>
  <c r="A1583" i="14"/>
  <c r="K990" i="14"/>
  <c r="H1924" i="14"/>
  <c r="A1119" i="14"/>
  <c r="D1282" i="14"/>
  <c r="K1015" i="14"/>
  <c r="E10" i="14"/>
  <c r="E1467" i="14"/>
  <c r="K1293" i="14"/>
  <c r="H1624" i="14"/>
  <c r="H52" i="14"/>
  <c r="F809" i="14"/>
  <c r="J688" i="14"/>
  <c r="F259" i="14"/>
  <c r="N1554" i="14"/>
  <c r="N1391" i="14"/>
  <c r="G1399" i="14"/>
  <c r="G345" i="14"/>
  <c r="C159" i="14"/>
  <c r="L1945" i="14"/>
  <c r="M171" i="14"/>
  <c r="F1436" i="14"/>
  <c r="A1021" i="14"/>
  <c r="H799" i="14"/>
  <c r="F442" i="14"/>
  <c r="L944" i="14"/>
  <c r="O378" i="14"/>
  <c r="K1616" i="14"/>
  <c r="J1608" i="14"/>
  <c r="F1195" i="14"/>
  <c r="B1261" i="14"/>
  <c r="I1913" i="14"/>
  <c r="F258" i="14"/>
  <c r="D1342" i="14"/>
  <c r="G580" i="14"/>
  <c r="B625" i="14"/>
  <c r="O1626" i="14"/>
  <c r="G537" i="14"/>
  <c r="F1443" i="14"/>
  <c r="N1781" i="14"/>
  <c r="H737" i="14"/>
  <c r="G918" i="14"/>
  <c r="C188" i="14"/>
  <c r="G441" i="14"/>
  <c r="F321" i="14"/>
  <c r="C1169" i="14"/>
  <c r="H1977" i="14"/>
  <c r="I924" i="14"/>
  <c r="B659" i="14"/>
  <c r="L540" i="14"/>
  <c r="B677" i="14"/>
  <c r="I422" i="14"/>
  <c r="J808" i="14"/>
  <c r="A34" i="14"/>
  <c r="I1647" i="14"/>
  <c r="G1531" i="14"/>
  <c r="D1252" i="14"/>
  <c r="K260" i="14"/>
  <c r="H458" i="14"/>
  <c r="I293" i="14"/>
  <c r="L830" i="14"/>
  <c r="G511" i="14"/>
  <c r="E1536" i="14"/>
  <c r="O720" i="14"/>
  <c r="I986" i="14"/>
  <c r="A1435" i="14"/>
  <c r="O981" i="14"/>
  <c r="F125" i="14"/>
  <c r="C1271" i="14"/>
  <c r="N956" i="14"/>
  <c r="K602" i="14"/>
  <c r="F1431" i="14"/>
  <c r="H1200" i="14"/>
  <c r="I1910" i="14"/>
  <c r="F1931" i="14"/>
  <c r="K568" i="14"/>
  <c r="G173" i="14"/>
  <c r="M781" i="14"/>
  <c r="M445" i="14"/>
  <c r="J1100" i="14"/>
  <c r="L1200" i="14"/>
  <c r="F1538" i="14"/>
  <c r="K513" i="14"/>
  <c r="J1164" i="14"/>
  <c r="A1624" i="14"/>
  <c r="D1205" i="14"/>
  <c r="K1969" i="14"/>
  <c r="M651" i="14"/>
  <c r="C1594" i="14"/>
  <c r="O1334" i="14"/>
  <c r="F603" i="14"/>
  <c r="J1305" i="14"/>
  <c r="C254" i="14"/>
  <c r="M581" i="14"/>
  <c r="K1909" i="14"/>
  <c r="I1436" i="14"/>
  <c r="M1228" i="14"/>
  <c r="C1425" i="14"/>
  <c r="E397" i="14"/>
  <c r="L1901" i="14"/>
  <c r="A880" i="14"/>
  <c r="E1156" i="14"/>
  <c r="E769" i="14"/>
  <c r="I1075" i="14"/>
  <c r="E1729" i="14"/>
  <c r="G1283" i="14"/>
  <c r="A1618" i="14"/>
  <c r="D151" i="14"/>
  <c r="E699" i="14"/>
  <c r="B600" i="14"/>
  <c r="G1139" i="14"/>
  <c r="J471" i="14"/>
  <c r="L204" i="14"/>
  <c r="N1272" i="14"/>
  <c r="J466" i="14"/>
  <c r="M1989" i="14"/>
  <c r="F75" i="14"/>
  <c r="D1520" i="14"/>
  <c r="K1336" i="14"/>
  <c r="H1174" i="14"/>
  <c r="A846" i="14"/>
  <c r="A1512" i="14"/>
  <c r="I1421" i="14"/>
  <c r="K319" i="14"/>
  <c r="K1736" i="14"/>
  <c r="I722" i="14"/>
  <c r="O606" i="14"/>
  <c r="A929" i="14"/>
  <c r="E591" i="14"/>
  <c r="B1154" i="14"/>
  <c r="K1405" i="14"/>
  <c r="M611" i="14"/>
  <c r="J847" i="14"/>
  <c r="G1642" i="14"/>
  <c r="L1818" i="14"/>
  <c r="M1188" i="14"/>
  <c r="I1608" i="14"/>
  <c r="N1886" i="14"/>
  <c r="J1460" i="14"/>
  <c r="E170" i="14"/>
  <c r="O1205" i="14"/>
  <c r="C840" i="14"/>
  <c r="L678" i="14"/>
  <c r="D515" i="14"/>
  <c r="F185" i="14"/>
  <c r="J659" i="14"/>
  <c r="H263" i="14"/>
  <c r="O1967" i="14"/>
  <c r="J351" i="14"/>
  <c r="K168" i="14"/>
  <c r="M19" i="14"/>
  <c r="G1458" i="14"/>
  <c r="E240" i="14"/>
  <c r="C152" i="14"/>
  <c r="K1468" i="14"/>
  <c r="M1924" i="14"/>
  <c r="O1090" i="14"/>
  <c r="E1866" i="14"/>
  <c r="D116" i="14"/>
  <c r="H1199" i="14"/>
  <c r="C1784" i="14"/>
  <c r="F406" i="14"/>
  <c r="K1033" i="14"/>
  <c r="H388" i="14"/>
  <c r="K1567" i="14"/>
  <c r="B760" i="14"/>
  <c r="G1879" i="14"/>
  <c r="I1710" i="14"/>
  <c r="K2" i="13"/>
  <c r="I959" i="14"/>
  <c r="O1015" i="14"/>
  <c r="O1241" i="14"/>
  <c r="B836" i="14"/>
  <c r="M1560" i="14"/>
  <c r="E158" i="14"/>
  <c r="G961" i="14"/>
  <c r="E95" i="14"/>
  <c r="M10" i="14"/>
  <c r="M1875" i="14"/>
  <c r="F1292" i="14"/>
  <c r="O49" i="14"/>
  <c r="H1479" i="14"/>
  <c r="D337" i="14"/>
  <c r="O127" i="14"/>
  <c r="A1799" i="14"/>
  <c r="D1199" i="14"/>
  <c r="O1163" i="14"/>
  <c r="O1600" i="14"/>
  <c r="I131" i="14"/>
  <c r="G1482" i="14"/>
  <c r="G492" i="14"/>
  <c r="L231" i="14"/>
  <c r="A496" i="14"/>
  <c r="M1905" i="14"/>
  <c r="A145" i="14"/>
  <c r="G2" i="13"/>
  <c r="C863" i="14"/>
  <c r="G689" i="14"/>
  <c r="D1069" i="14"/>
  <c r="M238" i="14"/>
  <c r="G321" i="14"/>
  <c r="K1154" i="14"/>
  <c r="A1595" i="14"/>
  <c r="F643" i="14"/>
  <c r="A710" i="14"/>
  <c r="B845" i="14"/>
  <c r="N646" i="14"/>
  <c r="M1320" i="14"/>
  <c r="L148" i="14"/>
  <c r="H1701" i="14"/>
  <c r="D527" i="14"/>
  <c r="B1107" i="14"/>
  <c r="A1423" i="14"/>
  <c r="C206" i="14"/>
  <c r="O988" i="14"/>
  <c r="L937" i="14"/>
  <c r="E506" i="14"/>
  <c r="F860" i="14"/>
  <c r="A866" i="14"/>
  <c r="J1817" i="14"/>
  <c r="E1219" i="14"/>
  <c r="A1880" i="14"/>
  <c r="D559" i="14"/>
  <c r="O1703" i="14"/>
  <c r="A1944" i="14"/>
  <c r="H116" i="14"/>
  <c r="B458" i="14"/>
  <c r="K526" i="14"/>
  <c r="L1529" i="14"/>
  <c r="J1399" i="14"/>
  <c r="F1056" i="14"/>
  <c r="A418" i="14"/>
  <c r="F1845" i="14"/>
  <c r="A1066" i="14"/>
  <c r="O1468" i="14"/>
  <c r="N734" i="14"/>
  <c r="A391" i="14"/>
  <c r="D139" i="14"/>
  <c r="L84" i="14"/>
  <c r="O1585" i="14"/>
  <c r="L160" i="14"/>
  <c r="L476" i="14"/>
  <c r="N281" i="14"/>
  <c r="B419" i="14"/>
  <c r="F1927" i="14"/>
  <c r="I975" i="14"/>
  <c r="J1250" i="14"/>
  <c r="I1506" i="14"/>
  <c r="D1615" i="14"/>
  <c r="J1229" i="14"/>
  <c r="L1125" i="14"/>
  <c r="B214" i="14"/>
  <c r="H1698" i="14"/>
  <c r="G316" i="14"/>
  <c r="L1388" i="14"/>
  <c r="G1213" i="14"/>
  <c r="M1696" i="14"/>
  <c r="H371" i="14"/>
  <c r="B263" i="14"/>
  <c r="D1238" i="14"/>
  <c r="J439" i="14"/>
  <c r="J1786" i="14"/>
  <c r="O1003" i="14"/>
  <c r="H1708" i="14"/>
  <c r="B1563" i="14"/>
  <c r="N499" i="14"/>
  <c r="G536" i="14"/>
  <c r="H635" i="14"/>
  <c r="G1446" i="14"/>
  <c r="L688" i="14"/>
  <c r="C1586" i="14"/>
  <c r="I684" i="14"/>
  <c r="E1577" i="14"/>
  <c r="J96" i="14"/>
  <c r="C920" i="14"/>
  <c r="N1734" i="14"/>
  <c r="I1241" i="14"/>
  <c r="E159" i="14"/>
  <c r="H1353" i="14"/>
  <c r="J1471" i="14"/>
  <c r="B1060" i="14"/>
  <c r="G1319" i="14"/>
  <c r="A1769" i="14"/>
  <c r="B1518" i="14"/>
  <c r="A649" i="14"/>
  <c r="G1825" i="14"/>
  <c r="L983" i="14"/>
  <c r="K245" i="14"/>
  <c r="F1670" i="14"/>
  <c r="L149" i="14"/>
  <c r="I659" i="14"/>
  <c r="E1659" i="14"/>
  <c r="I1652" i="14"/>
  <c r="I833" i="14"/>
  <c r="E1748" i="14"/>
  <c r="K561" i="14"/>
  <c r="B1592" i="14"/>
  <c r="G1167" i="14"/>
  <c r="L410" i="14"/>
  <c r="G947" i="14"/>
  <c r="D573" i="14"/>
  <c r="F1453" i="14"/>
  <c r="E465" i="14"/>
  <c r="K626" i="14"/>
  <c r="B1320" i="14"/>
  <c r="I1270" i="14"/>
  <c r="A1380" i="14"/>
  <c r="O731" i="14"/>
  <c r="A933" i="14"/>
  <c r="H960" i="14"/>
  <c r="J623" i="14"/>
  <c r="D667" i="14"/>
  <c r="E1806" i="14"/>
  <c r="N759" i="14"/>
  <c r="C1509" i="14"/>
  <c r="L112" i="14"/>
  <c r="O954" i="14"/>
  <c r="A1791" i="14"/>
  <c r="O1625" i="14"/>
  <c r="N1311" i="14"/>
  <c r="I1713" i="14"/>
  <c r="N1943" i="14"/>
  <c r="I1539" i="14"/>
  <c r="B58" i="14"/>
  <c r="C1772" i="14"/>
  <c r="K1217" i="14"/>
  <c r="M888" i="14"/>
  <c r="I463" i="14"/>
  <c r="J1744" i="14"/>
  <c r="J769" i="14"/>
  <c r="A246" i="14"/>
  <c r="E959" i="14"/>
  <c r="H390" i="14"/>
  <c r="F1798" i="14"/>
  <c r="M477" i="14"/>
  <c r="A1765" i="14"/>
  <c r="M1362" i="14"/>
  <c r="C1614" i="14"/>
  <c r="O1101" i="14"/>
  <c r="E461" i="14"/>
  <c r="L1935" i="14"/>
  <c r="A199" i="14"/>
  <c r="B344" i="14"/>
  <c r="M1839" i="14"/>
  <c r="O1419" i="14"/>
  <c r="B774" i="14"/>
  <c r="A1426" i="14"/>
  <c r="A24" i="14"/>
  <c r="F1911" i="14"/>
  <c r="J1259" i="14"/>
  <c r="D570" i="14"/>
  <c r="A368" i="14"/>
  <c r="J226" i="14"/>
  <c r="L1723" i="14"/>
  <c r="N1397" i="14"/>
  <c r="L1651" i="14"/>
  <c r="J732" i="14"/>
  <c r="L1645" i="14"/>
  <c r="B578" i="14"/>
  <c r="M1094" i="14"/>
  <c r="N1385" i="14"/>
  <c r="D395" i="14"/>
  <c r="N1278" i="14"/>
  <c r="D1815" i="14"/>
  <c r="C1804" i="14"/>
  <c r="N1324" i="14"/>
  <c r="L1506" i="14"/>
  <c r="I1203" i="14"/>
  <c r="M1775" i="14"/>
  <c r="J1159" i="14"/>
  <c r="M371" i="14"/>
  <c r="O564" i="14"/>
  <c r="G1628" i="14"/>
  <c r="O7" i="14"/>
  <c r="K762" i="14"/>
  <c r="G1323" i="14"/>
  <c r="E639" i="14"/>
  <c r="N700" i="14"/>
  <c r="L873" i="14"/>
  <c r="E1278" i="14"/>
  <c r="K284" i="14"/>
  <c r="F838" i="14"/>
  <c r="I817" i="14"/>
  <c r="G862" i="14"/>
  <c r="K1237" i="14"/>
  <c r="J1314" i="14"/>
  <c r="G430" i="14"/>
  <c r="E1433" i="14"/>
  <c r="J1840" i="14"/>
  <c r="J244" i="14"/>
  <c r="G1151" i="14"/>
  <c r="K728" i="14"/>
  <c r="J32" i="14"/>
  <c r="D724" i="14"/>
  <c r="J591" i="14"/>
  <c r="H1168" i="14"/>
  <c r="B581" i="14"/>
  <c r="A1947" i="14"/>
  <c r="N155" i="14"/>
  <c r="J513" i="14"/>
  <c r="G1307" i="14"/>
  <c r="I431" i="14"/>
  <c r="E1113" i="14"/>
  <c r="C431" i="14"/>
  <c r="N1725" i="14"/>
  <c r="N717" i="14"/>
  <c r="D1434" i="14"/>
  <c r="L491" i="14"/>
  <c r="M45" i="14"/>
  <c r="K507" i="14"/>
  <c r="L621" i="14"/>
  <c r="H580" i="14"/>
  <c r="O961" i="14"/>
  <c r="H1993" i="14"/>
  <c r="K1565" i="14"/>
  <c r="C1500" i="14"/>
  <c r="F401" i="14"/>
  <c r="E1304" i="14"/>
  <c r="N689" i="14"/>
  <c r="D1240" i="14"/>
  <c r="F1981" i="14"/>
  <c r="D946" i="14"/>
  <c r="J12" i="14"/>
  <c r="B1027" i="14"/>
  <c r="E276" i="14"/>
  <c r="F370" i="14"/>
  <c r="M1464" i="14"/>
  <c r="N1619" i="14"/>
  <c r="E373" i="14"/>
  <c r="H1419" i="14"/>
  <c r="I1974" i="14"/>
  <c r="H1235" i="14"/>
  <c r="O543" i="14"/>
  <c r="K1510" i="14"/>
  <c r="L35" i="14"/>
  <c r="J77" i="14"/>
  <c r="M1594" i="14"/>
  <c r="H1845" i="14"/>
  <c r="L1204" i="14"/>
  <c r="F146" i="14"/>
  <c r="I285" i="14"/>
  <c r="H245" i="14"/>
  <c r="J1413" i="14"/>
  <c r="N1308" i="14"/>
  <c r="K608" i="14"/>
  <c r="K1342" i="14"/>
  <c r="M907" i="14"/>
  <c r="O1766" i="14"/>
  <c r="J1211" i="14"/>
  <c r="F1118" i="14"/>
  <c r="M1144" i="14"/>
  <c r="C1698" i="14"/>
  <c r="D577" i="14"/>
  <c r="A1916" i="14"/>
  <c r="F1406" i="14"/>
  <c r="E1460" i="14"/>
  <c r="I1629" i="14"/>
  <c r="M733" i="14"/>
  <c r="F1422" i="14"/>
  <c r="G702" i="14"/>
  <c r="N192" i="14"/>
  <c r="D1115" i="14"/>
  <c r="G1301" i="14"/>
  <c r="L1071" i="14"/>
  <c r="D811" i="14"/>
  <c r="N1809" i="14"/>
  <c r="C907" i="14"/>
  <c r="E1560" i="14"/>
  <c r="M1877" i="14"/>
  <c r="O176" i="14"/>
  <c r="M222" i="14"/>
  <c r="F494" i="14"/>
  <c r="J775" i="14"/>
  <c r="F994" i="14"/>
  <c r="F122" i="14"/>
  <c r="H824" i="14"/>
  <c r="N1478" i="14"/>
  <c r="O20" i="14"/>
  <c r="M1782" i="14"/>
  <c r="J831" i="14"/>
  <c r="B182" i="14"/>
  <c r="I1335" i="14"/>
  <c r="D1656" i="14"/>
  <c r="C187" i="14"/>
  <c r="N1509" i="14"/>
  <c r="H1183" i="14"/>
  <c r="M1750" i="14"/>
  <c r="G109" i="14"/>
  <c r="N1172" i="14"/>
  <c r="H898" i="14"/>
  <c r="I1568" i="14"/>
  <c r="L721" i="14"/>
  <c r="M835" i="14"/>
  <c r="F1185" i="14"/>
  <c r="C890" i="14"/>
  <c r="F158" i="14"/>
  <c r="N1630" i="14"/>
  <c r="M1892" i="14"/>
  <c r="M1474" i="14"/>
  <c r="N1738" i="14"/>
  <c r="O1427" i="14"/>
  <c r="L423" i="14"/>
  <c r="A429" i="14"/>
  <c r="E1829" i="14"/>
  <c r="N662" i="14"/>
  <c r="L62" i="14"/>
  <c r="O1797" i="14"/>
  <c r="M1565" i="14"/>
  <c r="N1287" i="14"/>
  <c r="I723" i="14"/>
  <c r="C1984" i="14"/>
  <c r="D492" i="14"/>
  <c r="A431" i="14"/>
  <c r="K1889" i="14"/>
  <c r="M1591" i="14"/>
  <c r="O1519" i="14"/>
  <c r="M446" i="14"/>
  <c r="J1405" i="14"/>
  <c r="O1118" i="14"/>
  <c r="I947" i="14"/>
  <c r="C298" i="14"/>
  <c r="I1351" i="14"/>
  <c r="G1175" i="14"/>
  <c r="L1687" i="14"/>
  <c r="F1833" i="14"/>
  <c r="F1958" i="14"/>
  <c r="I1156" i="14"/>
  <c r="N883" i="14"/>
  <c r="K377" i="14"/>
  <c r="B1803" i="14"/>
  <c r="O1052" i="14"/>
  <c r="G583" i="14"/>
  <c r="A740" i="14"/>
  <c r="J893" i="14"/>
  <c r="G902" i="14"/>
  <c r="B1522" i="14"/>
  <c r="K1209" i="14"/>
  <c r="M1733" i="14"/>
  <c r="E1035" i="14"/>
  <c r="F1119" i="14"/>
  <c r="I1048" i="14"/>
  <c r="A1990" i="14"/>
  <c r="C1461" i="14"/>
  <c r="F1864" i="14"/>
  <c r="G1644" i="14"/>
  <c r="F226" i="14"/>
  <c r="L1718" i="14"/>
  <c r="J333" i="14"/>
  <c r="N458" i="14"/>
  <c r="L317" i="14"/>
  <c r="I658" i="14"/>
  <c r="G114" i="14"/>
  <c r="O101" i="14"/>
  <c r="G827" i="14"/>
  <c r="B842" i="14"/>
  <c r="E141" i="14"/>
  <c r="J387" i="14"/>
  <c r="D863" i="14"/>
  <c r="H262" i="14"/>
  <c r="A1809" i="14"/>
  <c r="G1650" i="14"/>
  <c r="A444" i="14"/>
  <c r="L239" i="14"/>
  <c r="K931" i="14"/>
  <c r="H1836" i="14"/>
  <c r="A1432" i="14"/>
  <c r="N1326" i="14"/>
  <c r="G1070" i="14"/>
  <c r="N1488" i="14"/>
  <c r="I1805" i="14"/>
  <c r="G1552" i="14"/>
  <c r="H1893" i="14"/>
  <c r="B1981" i="14"/>
  <c r="O391" i="14"/>
  <c r="E1712" i="14"/>
  <c r="C599" i="14"/>
  <c r="J1699" i="14"/>
  <c r="K1536" i="14"/>
  <c r="M301" i="14"/>
  <c r="B1846" i="14"/>
  <c r="H1418" i="14"/>
  <c r="G637" i="14"/>
  <c r="J2" i="13"/>
  <c r="G1059" i="14"/>
  <c r="E1223" i="14"/>
  <c r="I1034" i="14"/>
  <c r="L958" i="14"/>
  <c r="F1326" i="14"/>
  <c r="C982" i="14"/>
  <c r="L118" i="14"/>
  <c r="A147" i="14"/>
  <c r="A1457" i="14"/>
  <c r="O1075" i="14"/>
  <c r="A626" i="14"/>
  <c r="L1092" i="14"/>
  <c r="E1918" i="14"/>
  <c r="N644" i="14"/>
  <c r="D82" i="14"/>
  <c r="A1083" i="14"/>
  <c r="J428" i="14"/>
  <c r="C804" i="14"/>
  <c r="F874" i="14"/>
  <c r="G1831" i="14"/>
  <c r="J1285" i="14"/>
  <c r="L1717" i="14"/>
  <c r="E125" i="14"/>
  <c r="D713" i="14"/>
  <c r="D1579" i="14"/>
  <c r="H1456" i="14"/>
  <c r="C1562" i="14"/>
  <c r="N892" i="14"/>
  <c r="G1714" i="14"/>
  <c r="I1440" i="14"/>
  <c r="O1622" i="14"/>
  <c r="L868" i="14"/>
  <c r="A345" i="14"/>
  <c r="O1474" i="14"/>
  <c r="H738" i="14"/>
  <c r="A1527" i="14"/>
  <c r="I1898" i="14"/>
  <c r="M338" i="14"/>
  <c r="C1315" i="14"/>
  <c r="H153" i="14"/>
  <c r="A593" i="14"/>
  <c r="G1866" i="14"/>
  <c r="N1650" i="14"/>
  <c r="K246" i="14"/>
  <c r="B1111" i="14"/>
  <c r="N133" i="14"/>
  <c r="H391" i="14"/>
  <c r="E675" i="14"/>
  <c r="D555" i="14"/>
  <c r="J1113" i="14"/>
  <c r="I980" i="14"/>
  <c r="I522" i="14"/>
  <c r="O1702" i="14"/>
  <c r="I711" i="14"/>
  <c r="D6" i="14"/>
  <c r="H1221" i="14"/>
  <c r="J1571" i="14"/>
  <c r="H1538" i="14"/>
  <c r="O1229" i="14"/>
  <c r="G59" i="14"/>
  <c r="D581" i="14"/>
  <c r="O715" i="14"/>
  <c r="I86" i="14"/>
  <c r="I451" i="14"/>
  <c r="I705" i="14"/>
  <c r="F462" i="14"/>
  <c r="M1222" i="14"/>
  <c r="G1848" i="14"/>
  <c r="E1691" i="14"/>
  <c r="A546" i="14"/>
  <c r="L179" i="14"/>
  <c r="F861" i="14"/>
  <c r="K119" i="14"/>
  <c r="C230" i="14"/>
  <c r="H1481" i="14"/>
  <c r="E855" i="14"/>
  <c r="K1338" i="14"/>
  <c r="F1395" i="14"/>
  <c r="I1276" i="14"/>
  <c r="C1938" i="14"/>
  <c r="M1669" i="14"/>
  <c r="N1015" i="14"/>
  <c r="J1669" i="14"/>
  <c r="J299" i="14"/>
  <c r="L123" i="14"/>
  <c r="I1565" i="14"/>
  <c r="O484" i="14"/>
  <c r="K270" i="14"/>
  <c r="L1942" i="14"/>
  <c r="D149" i="14"/>
  <c r="J1478" i="14"/>
  <c r="E1443" i="14"/>
  <c r="F363" i="14"/>
  <c r="J1790" i="14"/>
  <c r="F491" i="14"/>
  <c r="O1598" i="14"/>
  <c r="F753" i="14"/>
  <c r="B80" i="14"/>
  <c r="H1805" i="14"/>
  <c r="I970" i="14"/>
  <c r="K55" i="14"/>
  <c r="A926" i="14"/>
  <c r="D942" i="14"/>
  <c r="O590" i="14"/>
  <c r="E1524" i="14"/>
  <c r="M806" i="14"/>
  <c r="B432" i="14"/>
  <c r="J756" i="14"/>
  <c r="C1740" i="14"/>
  <c r="M190" i="14"/>
  <c r="K542" i="14"/>
  <c r="I1032" i="14"/>
  <c r="A1541" i="14"/>
  <c r="L1144" i="14"/>
  <c r="I82" i="14"/>
  <c r="H582" i="14"/>
  <c r="L919" i="14"/>
  <c r="M1289" i="14"/>
  <c r="E1353" i="14"/>
  <c r="B1247" i="14"/>
  <c r="I1103" i="14"/>
  <c r="K597" i="14"/>
  <c r="F1926" i="14"/>
  <c r="H905" i="14"/>
  <c r="C570" i="14"/>
  <c r="J1933" i="14"/>
  <c r="N250" i="14"/>
  <c r="E1649" i="14"/>
  <c r="G1414" i="14"/>
  <c r="H783" i="14"/>
  <c r="L793" i="14"/>
  <c r="B1621" i="14"/>
  <c r="B1905" i="14"/>
  <c r="A1843" i="14"/>
  <c r="L990" i="14"/>
  <c r="M918" i="14"/>
  <c r="L1965" i="14"/>
  <c r="G713" i="14"/>
  <c r="K962" i="14"/>
  <c r="B1889" i="14"/>
  <c r="D94" i="14"/>
  <c r="F136" i="14"/>
  <c r="N1875" i="14"/>
  <c r="E1859" i="14"/>
  <c r="I1628" i="14"/>
  <c r="N143" i="14"/>
  <c r="C1075" i="14"/>
  <c r="A165" i="14"/>
  <c r="N1662" i="14"/>
  <c r="O65" i="14"/>
  <c r="K83" i="14"/>
  <c r="L1974" i="14"/>
  <c r="B1556" i="14"/>
  <c r="N1077" i="14"/>
  <c r="E356" i="14"/>
  <c r="J692" i="14"/>
  <c r="O1931" i="14"/>
  <c r="B528" i="14"/>
  <c r="J968" i="14"/>
  <c r="N687" i="14"/>
  <c r="L310" i="14"/>
  <c r="K1769" i="14"/>
  <c r="E1510" i="14"/>
  <c r="C1497" i="14"/>
  <c r="G1579" i="14"/>
  <c r="B1978" i="14"/>
  <c r="G1693" i="14"/>
  <c r="A448" i="14"/>
  <c r="G410" i="14"/>
  <c r="F1295" i="14"/>
  <c r="K1104" i="14"/>
  <c r="A1158" i="14"/>
  <c r="G1711" i="14"/>
  <c r="D347" i="14"/>
  <c r="E1774" i="14"/>
  <c r="M1796" i="14"/>
  <c r="L794" i="14"/>
  <c r="O1476" i="14"/>
  <c r="B1804" i="14"/>
  <c r="A639" i="14"/>
  <c r="O159" i="14"/>
  <c r="G1211" i="14"/>
  <c r="G346" i="14"/>
  <c r="K1132" i="14"/>
  <c r="D367" i="14"/>
  <c r="D888" i="14"/>
  <c r="N58" i="14"/>
  <c r="J1803" i="14"/>
  <c r="H166" i="14"/>
  <c r="K276" i="14"/>
  <c r="K247" i="14"/>
  <c r="G31" i="14"/>
  <c r="L533" i="14"/>
  <c r="L1835" i="14"/>
  <c r="N1506" i="14"/>
  <c r="E1621" i="14"/>
  <c r="L1387" i="14"/>
  <c r="C1831" i="14"/>
  <c r="F1370" i="14"/>
  <c r="E1008" i="14"/>
  <c r="I766" i="14"/>
  <c r="A1392" i="14"/>
  <c r="J1863" i="14"/>
  <c r="L1448" i="14"/>
  <c r="C1616" i="14"/>
  <c r="O6" i="14"/>
  <c r="E393" i="14"/>
  <c r="A287" i="14"/>
  <c r="E638" i="14"/>
  <c r="C518" i="14"/>
  <c r="I1587" i="14"/>
  <c r="H483" i="14"/>
  <c r="M1566" i="14"/>
  <c r="J1172" i="14"/>
  <c r="K1791" i="14"/>
  <c r="J1179" i="14"/>
  <c r="F474" i="14"/>
  <c r="I1389" i="14"/>
  <c r="K177" i="14"/>
  <c r="A1961" i="14"/>
  <c r="G1251" i="14"/>
  <c r="C1091" i="14"/>
  <c r="J1572" i="14"/>
  <c r="N386" i="14"/>
  <c r="I516" i="14"/>
  <c r="M429" i="14"/>
  <c r="H747" i="14"/>
  <c r="H487" i="14"/>
  <c r="E246" i="14"/>
  <c r="A1952" i="14"/>
  <c r="A1866" i="14"/>
  <c r="D507" i="14"/>
  <c r="B1464" i="14"/>
  <c r="E1633" i="14"/>
  <c r="E742" i="14"/>
  <c r="F859" i="14"/>
  <c r="B548" i="14"/>
  <c r="C23" i="14"/>
  <c r="M1978" i="14"/>
  <c r="E1338" i="14"/>
  <c r="K395" i="14"/>
  <c r="M951" i="14"/>
  <c r="A1606" i="14"/>
  <c r="F502" i="14"/>
  <c r="K1746" i="14"/>
  <c r="B1500" i="14"/>
  <c r="L713" i="14"/>
  <c r="D153" i="14"/>
  <c r="M1301" i="14"/>
  <c r="C1125" i="14"/>
  <c r="J1911" i="14"/>
  <c r="D1874" i="14"/>
  <c r="F229" i="14"/>
  <c r="C983" i="14"/>
  <c r="J940" i="14"/>
  <c r="M1880" i="14"/>
  <c r="D645" i="14"/>
  <c r="H587" i="14"/>
  <c r="H299" i="14"/>
  <c r="D1280" i="14"/>
  <c r="M830" i="14"/>
  <c r="K699" i="14"/>
  <c r="O1206" i="14"/>
  <c r="A969" i="14"/>
  <c r="D290" i="14"/>
  <c r="I1060" i="14"/>
  <c r="J1668" i="14"/>
  <c r="D1606" i="14"/>
  <c r="M636" i="14"/>
  <c r="I222" i="14"/>
  <c r="J673" i="14"/>
  <c r="I1818" i="14"/>
  <c r="K708" i="14"/>
  <c r="F1795" i="14"/>
  <c r="M1023" i="14"/>
  <c r="A155" i="14"/>
  <c r="F21" i="14"/>
  <c r="G469" i="14"/>
  <c r="F1146" i="14"/>
  <c r="N1546" i="14"/>
  <c r="F1867" i="14"/>
  <c r="F1852" i="14"/>
  <c r="D639" i="14"/>
  <c r="E1283" i="14"/>
  <c r="A547" i="14"/>
  <c r="E555" i="14"/>
  <c r="A1104" i="14"/>
  <c r="E1048" i="14"/>
  <c r="F1857" i="14"/>
  <c r="B197" i="14"/>
  <c r="N1316" i="14"/>
  <c r="K505" i="14"/>
  <c r="K819" i="14"/>
  <c r="M1466" i="14"/>
  <c r="G290" i="14"/>
  <c r="J268" i="14"/>
  <c r="K1812" i="14"/>
  <c r="H205" i="14"/>
  <c r="D1332" i="14"/>
  <c r="D1444" i="14"/>
  <c r="A1004" i="14"/>
  <c r="F722" i="14"/>
  <c r="B864" i="14"/>
  <c r="H70" i="14"/>
  <c r="F1977" i="14"/>
  <c r="H584" i="14"/>
  <c r="N699" i="14"/>
  <c r="J793" i="14"/>
  <c r="G1232" i="14"/>
  <c r="E1629" i="14"/>
  <c r="A1469" i="14"/>
  <c r="C295" i="14"/>
  <c r="G74" i="14"/>
  <c r="O1407" i="14"/>
  <c r="A1766" i="14"/>
  <c r="A1055" i="14"/>
  <c r="O286" i="14"/>
  <c r="A201" i="14"/>
  <c r="D1008" i="14"/>
  <c r="C1670" i="14"/>
  <c r="G286" i="14"/>
  <c r="C729" i="14"/>
  <c r="E195" i="14"/>
  <c r="L300" i="14"/>
  <c r="I665" i="14"/>
  <c r="C268" i="14"/>
  <c r="C80" i="14"/>
  <c r="O1749" i="14"/>
  <c r="K250" i="14"/>
  <c r="A686" i="14"/>
  <c r="L1981" i="14"/>
  <c r="M365" i="14"/>
  <c r="L1667" i="14"/>
  <c r="G1196" i="14"/>
  <c r="D932" i="14"/>
  <c r="E971" i="14"/>
  <c r="G1903" i="14"/>
  <c r="D925" i="14"/>
  <c r="D1198" i="14"/>
  <c r="A175" i="14"/>
  <c r="O1891" i="14"/>
  <c r="I51" i="14"/>
  <c r="J177" i="14"/>
  <c r="K456" i="14"/>
  <c r="I578" i="14"/>
  <c r="G1564" i="14"/>
  <c r="E544" i="14"/>
  <c r="J1742" i="14"/>
  <c r="F1072" i="14"/>
  <c r="I84" i="14"/>
  <c r="B1452" i="14"/>
  <c r="K436" i="14"/>
  <c r="I710" i="14"/>
  <c r="H1223" i="14"/>
  <c r="M887" i="14"/>
  <c r="B350" i="14"/>
  <c r="J1995" i="14"/>
  <c r="K865" i="14"/>
  <c r="D606" i="14"/>
  <c r="J923" i="14"/>
  <c r="F1344" i="14"/>
  <c r="M1248" i="14"/>
  <c r="D714" i="14"/>
  <c r="C310" i="14"/>
  <c r="L169" i="14"/>
  <c r="K419" i="14"/>
  <c r="B1188" i="14"/>
  <c r="E1281" i="14"/>
  <c r="F556" i="14"/>
  <c r="A17" i="14"/>
  <c r="O215" i="14"/>
  <c r="F1145" i="14"/>
  <c r="O350" i="14"/>
  <c r="A82" i="14"/>
  <c r="L1630" i="14"/>
  <c r="G506" i="14"/>
  <c r="C260" i="14"/>
  <c r="N709" i="14"/>
  <c r="J1065" i="14"/>
  <c r="C1112" i="14"/>
  <c r="G89" i="14"/>
  <c r="F1197" i="14"/>
  <c r="C56" i="14"/>
  <c r="L241" i="14"/>
  <c r="G1986" i="14"/>
  <c r="G933" i="14"/>
  <c r="L518" i="14"/>
  <c r="M807" i="14"/>
  <c r="H1458" i="14"/>
  <c r="B222" i="14"/>
  <c r="M1125" i="14"/>
  <c r="I265" i="14"/>
  <c r="N1224" i="14"/>
  <c r="M154" i="14"/>
  <c r="A773" i="14"/>
  <c r="E514" i="14"/>
  <c r="M1004" i="14"/>
  <c r="N1636" i="14"/>
  <c r="L1879" i="14"/>
  <c r="B1092" i="14"/>
  <c r="H1964" i="14"/>
  <c r="N1649" i="14"/>
  <c r="O431" i="14"/>
  <c r="L452" i="14"/>
  <c r="I981" i="14"/>
  <c r="C565" i="14"/>
  <c r="G112" i="14"/>
  <c r="L1627" i="14"/>
  <c r="N1936" i="14"/>
  <c r="N1616" i="14"/>
  <c r="G1325" i="14"/>
  <c r="D710" i="14"/>
  <c r="B722" i="14"/>
  <c r="B310" i="14"/>
  <c r="D794" i="14"/>
  <c r="K252" i="14"/>
  <c r="D1660" i="14"/>
  <c r="C161" i="14"/>
  <c r="M1794" i="14"/>
  <c r="F646" i="14"/>
  <c r="K146" i="14"/>
  <c r="E808" i="14"/>
  <c r="O1995" i="14"/>
  <c r="A1524" i="14"/>
  <c r="L1208" i="14"/>
  <c r="H133" i="14"/>
  <c r="I1206" i="14"/>
  <c r="L121" i="14"/>
  <c r="C1679" i="14"/>
  <c r="J1841" i="14"/>
  <c r="E452" i="14"/>
  <c r="G42" i="14"/>
  <c r="C232" i="14"/>
  <c r="M1462" i="14"/>
  <c r="K1369" i="14"/>
  <c r="B1438" i="14"/>
  <c r="O1213" i="14"/>
  <c r="J1975" i="14"/>
  <c r="G1369" i="14"/>
  <c r="O1833" i="14"/>
  <c r="B1462" i="14"/>
  <c r="J1042" i="14"/>
  <c r="L828" i="14"/>
  <c r="H1077" i="14"/>
  <c r="E1107" i="14"/>
  <c r="G715" i="14"/>
  <c r="J435" i="14"/>
  <c r="O1421" i="14"/>
  <c r="F1477" i="14"/>
  <c r="F239" i="14"/>
  <c r="B1412" i="14"/>
  <c r="C1900" i="14"/>
  <c r="L307" i="14"/>
  <c r="B515" i="14"/>
  <c r="H1167" i="14"/>
  <c r="D1707" i="14"/>
  <c r="O1166" i="14"/>
  <c r="O435" i="14"/>
  <c r="K1626" i="14"/>
  <c r="H925" i="14"/>
  <c r="N1383" i="14"/>
  <c r="C455" i="14"/>
  <c r="H1647" i="14"/>
  <c r="J218" i="14"/>
  <c r="G164" i="14"/>
  <c r="N1441" i="14"/>
  <c r="I1279" i="14"/>
  <c r="J1726" i="14"/>
  <c r="C1859" i="14"/>
  <c r="H365" i="14"/>
  <c r="C1996" i="14"/>
  <c r="A350" i="14"/>
  <c r="O1965" i="14"/>
  <c r="B664" i="14"/>
  <c r="B778" i="14"/>
  <c r="O1912" i="14"/>
  <c r="M630" i="14"/>
  <c r="C1603" i="14"/>
  <c r="I1777" i="14"/>
  <c r="E868" i="14"/>
  <c r="G1780" i="14"/>
  <c r="K1951" i="14"/>
  <c r="L1094" i="14"/>
  <c r="B1494" i="14"/>
  <c r="B613" i="14"/>
  <c r="B1750" i="14"/>
  <c r="F948" i="14"/>
  <c r="N1557" i="14"/>
  <c r="E419" i="14"/>
  <c r="O1929" i="14"/>
  <c r="L8" i="14"/>
  <c r="D1441" i="14"/>
  <c r="G485" i="14"/>
  <c r="H575" i="14"/>
  <c r="M253" i="14"/>
  <c r="A1912" i="14"/>
  <c r="M88" i="14"/>
  <c r="F1638" i="14"/>
  <c r="M1497" i="14"/>
  <c r="H292" i="14"/>
  <c r="M1951" i="14"/>
  <c r="C1414" i="14"/>
  <c r="F1699" i="14"/>
  <c r="M284" i="14"/>
  <c r="I306" i="14"/>
  <c r="O1088" i="14"/>
  <c r="H1191" i="14"/>
  <c r="M680" i="14"/>
  <c r="J1382" i="14"/>
  <c r="H1394" i="14"/>
  <c r="B16" i="14"/>
  <c r="A327" i="14"/>
  <c r="C660" i="14"/>
  <c r="M1874" i="14"/>
  <c r="I768" i="14"/>
  <c r="M195" i="14"/>
  <c r="C1544" i="14"/>
  <c r="B617" i="14"/>
  <c r="C263" i="14"/>
  <c r="H686" i="14"/>
  <c r="J751" i="14"/>
  <c r="B1542" i="14"/>
  <c r="M354" i="14"/>
  <c r="I1925" i="14"/>
  <c r="F14" i="14"/>
  <c r="J1356" i="14"/>
  <c r="H214" i="14"/>
  <c r="B1732" i="14"/>
  <c r="L856" i="14"/>
  <c r="K1887" i="14"/>
  <c r="H177" i="14"/>
  <c r="I1662" i="14"/>
  <c r="O503" i="14"/>
  <c r="N987" i="14"/>
  <c r="H422" i="14"/>
  <c r="A604" i="14"/>
  <c r="I1897" i="14"/>
  <c r="D19" i="14"/>
  <c r="F405" i="14"/>
  <c r="E1129" i="14"/>
  <c r="H1288" i="14"/>
  <c r="A357" i="14"/>
  <c r="B576" i="14"/>
  <c r="D300" i="14"/>
  <c r="O1723" i="14"/>
  <c r="E1946" i="14"/>
  <c r="F1427" i="14"/>
  <c r="I674" i="14"/>
  <c r="H1393" i="14"/>
  <c r="E791" i="14"/>
  <c r="H939" i="14"/>
  <c r="N649" i="14"/>
  <c r="J642" i="14"/>
  <c r="N1161" i="14"/>
  <c r="J1048" i="14"/>
  <c r="E1679" i="14"/>
  <c r="F1331" i="14"/>
  <c r="C1469" i="14"/>
  <c r="I717" i="14"/>
  <c r="H1976" i="14"/>
  <c r="B1568" i="14"/>
  <c r="J1724" i="14"/>
  <c r="L670" i="14"/>
  <c r="F268" i="14"/>
  <c r="I144" i="14"/>
  <c r="G965" i="14"/>
  <c r="F907" i="14"/>
  <c r="E269" i="14"/>
  <c r="M1387" i="14"/>
  <c r="C1147" i="14"/>
  <c r="E1912" i="14"/>
  <c r="E1163" i="14"/>
  <c r="O846" i="14"/>
  <c r="K461" i="14"/>
  <c r="L511" i="14"/>
  <c r="H767" i="14"/>
  <c r="D174" i="14"/>
  <c r="K1813" i="14"/>
  <c r="H407" i="14"/>
  <c r="B1820" i="14"/>
  <c r="E123" i="14"/>
  <c r="N998" i="14"/>
  <c r="I982" i="14"/>
  <c r="C1638" i="14"/>
  <c r="K790" i="14"/>
  <c r="H1923" i="14"/>
  <c r="H1351" i="14"/>
  <c r="J1899" i="14"/>
  <c r="O1908" i="14"/>
  <c r="A1240" i="14"/>
  <c r="M1980" i="14"/>
  <c r="K9" i="14"/>
  <c r="G1852" i="14"/>
  <c r="B294" i="14"/>
  <c r="N535" i="14"/>
  <c r="G1359" i="14"/>
  <c r="D964" i="14"/>
  <c r="A1847" i="14"/>
  <c r="O499" i="14"/>
  <c r="N1969" i="14"/>
  <c r="E319" i="14"/>
  <c r="E1781" i="14"/>
  <c r="L1416" i="14"/>
  <c r="A1740" i="14"/>
  <c r="M1287" i="14"/>
  <c r="K827" i="14"/>
  <c r="A12" i="14"/>
  <c r="E762" i="14"/>
  <c r="N1722" i="14"/>
  <c r="F213" i="14"/>
  <c r="D52" i="14"/>
  <c r="O1365" i="14"/>
  <c r="J1218" i="14"/>
  <c r="L253" i="14"/>
  <c r="B271" i="14"/>
  <c r="H1534" i="14"/>
  <c r="C1045" i="14"/>
  <c r="I1952" i="14"/>
  <c r="J979" i="14"/>
  <c r="A705" i="14"/>
  <c r="K1214" i="14"/>
  <c r="N1402" i="14"/>
  <c r="F1052" i="14"/>
  <c r="O937" i="14"/>
  <c r="I1223" i="14"/>
  <c r="K886" i="14"/>
  <c r="M1683" i="14"/>
  <c r="K1023" i="14"/>
  <c r="E80" i="14"/>
  <c r="C1987" i="14"/>
  <c r="E1322" i="14"/>
  <c r="F778" i="14"/>
  <c r="M1025" i="14"/>
  <c r="H1954" i="14"/>
  <c r="B649" i="14"/>
  <c r="A1451" i="14"/>
  <c r="M872" i="14"/>
  <c r="I1688" i="14"/>
  <c r="I1776" i="14"/>
  <c r="E1803" i="14"/>
  <c r="G1945" i="14"/>
  <c r="I1358" i="14"/>
  <c r="C1256" i="14"/>
  <c r="E25" i="14"/>
  <c r="J1441" i="14"/>
  <c r="C1601" i="14"/>
  <c r="E1288" i="14"/>
  <c r="I140" i="14"/>
  <c r="I1084" i="14"/>
  <c r="B1724" i="14"/>
  <c r="M1802" i="14"/>
  <c r="A1393" i="14"/>
  <c r="O1079" i="14"/>
  <c r="M320" i="14"/>
  <c r="A1801" i="14"/>
  <c r="L1705" i="14"/>
  <c r="I10" i="14"/>
  <c r="M1133" i="14"/>
  <c r="I1194" i="14"/>
  <c r="N1651" i="14"/>
  <c r="J331" i="14"/>
  <c r="L176" i="14"/>
  <c r="E922" i="14"/>
  <c r="I1199" i="14"/>
  <c r="N6" i="14"/>
  <c r="J25" i="14"/>
  <c r="K1467" i="14"/>
  <c r="D216" i="14"/>
  <c r="H150" i="14"/>
  <c r="E1259" i="14"/>
  <c r="B1740" i="14"/>
  <c r="B301" i="14"/>
  <c r="H98" i="14"/>
  <c r="E1228" i="14"/>
  <c r="B544" i="14"/>
  <c r="N363" i="14"/>
  <c r="K303" i="14"/>
  <c r="G772" i="14"/>
  <c r="E1617" i="14"/>
  <c r="A1277" i="14"/>
  <c r="A1987" i="14"/>
  <c r="B1009" i="14"/>
  <c r="N1806" i="14"/>
  <c r="K767" i="14"/>
  <c r="N615" i="14"/>
  <c r="G1408" i="14"/>
  <c r="M1383" i="14"/>
  <c r="N353" i="14"/>
  <c r="F1578" i="14"/>
  <c r="B332" i="14"/>
  <c r="D1343" i="14"/>
  <c r="C1482" i="14"/>
  <c r="E757" i="14"/>
  <c r="I844" i="14"/>
  <c r="B1128" i="14"/>
  <c r="D676" i="14"/>
  <c r="N1754" i="14"/>
  <c r="C631" i="14"/>
  <c r="H1981" i="14"/>
  <c r="A1353" i="14"/>
  <c r="M1032" i="14"/>
  <c r="C1856" i="14"/>
  <c r="H319" i="14"/>
  <c r="K482" i="14"/>
  <c r="J1792" i="14"/>
  <c r="J1991" i="14"/>
  <c r="F228" i="14"/>
  <c r="K902" i="14"/>
  <c r="C887" i="14"/>
  <c r="I560" i="14"/>
  <c r="L1198" i="14"/>
  <c r="H957" i="14"/>
  <c r="C941" i="14"/>
  <c r="G1671" i="14"/>
  <c r="B1377" i="14"/>
  <c r="D580" i="14"/>
  <c r="D1155" i="14"/>
  <c r="B1937" i="14"/>
  <c r="N1317" i="14"/>
  <c r="K1671" i="14"/>
  <c r="H834" i="14"/>
  <c r="I1212" i="14"/>
  <c r="M720" i="14"/>
  <c r="C67" i="14"/>
  <c r="H805" i="14"/>
  <c r="H640" i="14"/>
  <c r="E1985" i="14"/>
  <c r="D1738" i="14"/>
  <c r="O678" i="14"/>
  <c r="H1979" i="14"/>
  <c r="O764" i="14"/>
  <c r="H82" i="14"/>
  <c r="I733" i="14"/>
  <c r="J1430" i="14"/>
  <c r="H1042" i="14"/>
  <c r="D1778" i="14"/>
  <c r="O578" i="14"/>
  <c r="N976" i="14"/>
  <c r="K213" i="14"/>
  <c r="A166" i="14"/>
  <c r="F1665" i="14"/>
  <c r="G1930" i="14"/>
  <c r="J745" i="14"/>
  <c r="H499" i="14"/>
  <c r="I1348" i="14"/>
  <c r="M169" i="14"/>
  <c r="N1065" i="14"/>
  <c r="O1114" i="14"/>
  <c r="L438" i="14"/>
  <c r="D1718" i="14"/>
  <c r="G209" i="14"/>
  <c r="B339" i="14"/>
  <c r="F144" i="14"/>
  <c r="C1583" i="14"/>
  <c r="F771" i="14"/>
  <c r="J1985" i="14"/>
  <c r="C684" i="14"/>
  <c r="J771" i="14"/>
  <c r="B533" i="14"/>
  <c r="J1700" i="14"/>
  <c r="A1270" i="14"/>
  <c r="H583" i="14"/>
  <c r="D1994" i="14"/>
  <c r="N1435" i="14"/>
  <c r="E1813" i="14"/>
  <c r="D1814" i="14"/>
  <c r="D325" i="14"/>
  <c r="J904" i="14"/>
  <c r="F223" i="14"/>
  <c r="C75" i="14"/>
  <c r="K954" i="14"/>
  <c r="N1555" i="14"/>
  <c r="E727" i="14"/>
  <c r="D1673" i="14"/>
  <c r="B1176" i="14"/>
  <c r="B596" i="14"/>
  <c r="O1069" i="14"/>
  <c r="B887" i="14"/>
  <c r="E364" i="14"/>
  <c r="A781" i="14"/>
  <c r="F637" i="14"/>
  <c r="C1498" i="14"/>
  <c r="J1760" i="14"/>
  <c r="G1480" i="14"/>
  <c r="A1296" i="14"/>
  <c r="B1413" i="14"/>
  <c r="M518" i="14"/>
  <c r="O164" i="14"/>
  <c r="C346" i="14"/>
  <c r="M233" i="14"/>
  <c r="H751" i="14"/>
  <c r="O1321" i="14"/>
  <c r="L1447" i="14"/>
  <c r="K761" i="14"/>
  <c r="L1435" i="14"/>
  <c r="E297" i="14"/>
  <c r="M231" i="14"/>
  <c r="D1618" i="14"/>
  <c r="N1001" i="14"/>
  <c r="G215" i="14"/>
  <c r="F2" i="13"/>
  <c r="N698" i="14"/>
  <c r="O1202" i="14"/>
  <c r="D1046" i="14"/>
  <c r="O1341" i="14"/>
  <c r="L1232" i="14"/>
  <c r="L722" i="14"/>
  <c r="L321" i="14"/>
  <c r="L938" i="14"/>
  <c r="N811" i="14"/>
  <c r="L625" i="14"/>
  <c r="C547" i="14"/>
  <c r="H1006" i="14"/>
  <c r="K724" i="14"/>
  <c r="K1978" i="14"/>
  <c r="B242" i="14"/>
  <c r="M388" i="14"/>
  <c r="E1132" i="14"/>
  <c r="J346" i="14"/>
  <c r="B1496" i="14"/>
  <c r="M585" i="14"/>
  <c r="F263" i="14"/>
  <c r="M1541" i="14"/>
  <c r="N546" i="14"/>
  <c r="I732" i="14"/>
  <c r="F1262" i="14"/>
  <c r="N568" i="14"/>
  <c r="M1254" i="14"/>
  <c r="I1943" i="14"/>
  <c r="M1479" i="14"/>
  <c r="A295" i="14"/>
  <c r="L1258" i="14"/>
  <c r="I1760" i="14"/>
  <c r="H216" i="14"/>
  <c r="G1177" i="14"/>
  <c r="G449" i="14"/>
  <c r="K1055" i="14"/>
  <c r="D513" i="14"/>
  <c r="L42" i="14"/>
  <c r="J1939" i="14"/>
  <c r="K376" i="14"/>
  <c r="N119" i="14"/>
  <c r="D1044" i="14"/>
  <c r="J1256" i="14"/>
  <c r="J1598" i="14"/>
  <c r="F892" i="14"/>
  <c r="G148" i="14"/>
  <c r="L1321" i="14"/>
  <c r="F745" i="14"/>
  <c r="K335" i="14"/>
  <c r="F1967" i="14"/>
  <c r="K170" i="14"/>
  <c r="C1078" i="14"/>
  <c r="L78" i="14"/>
  <c r="B1625" i="14"/>
  <c r="O1059" i="14"/>
  <c r="G1655" i="14"/>
  <c r="I1390" i="14"/>
  <c r="D112" i="14"/>
  <c r="D588" i="14"/>
  <c r="G1533" i="14"/>
  <c r="J21" i="14"/>
  <c r="C138" i="14"/>
  <c r="F575" i="14"/>
  <c r="A1188" i="14"/>
  <c r="C1651" i="14"/>
  <c r="D39" i="14"/>
  <c r="G1346" i="14"/>
  <c r="L133" i="14"/>
  <c r="M1114" i="14"/>
  <c r="D1804" i="14"/>
  <c r="B1677" i="14"/>
  <c r="B553" i="14"/>
  <c r="F958" i="14"/>
  <c r="O439" i="14"/>
  <c r="F1903" i="14"/>
  <c r="L1902" i="14"/>
  <c r="K1169" i="14"/>
  <c r="G1594" i="14"/>
  <c r="O1095" i="14"/>
  <c r="K1073" i="14"/>
  <c r="I66" i="14"/>
  <c r="I1134" i="14"/>
  <c r="G58" i="14"/>
  <c r="M1433" i="14"/>
  <c r="F1565" i="14"/>
  <c r="H219" i="14"/>
  <c r="L558" i="14"/>
  <c r="B1902" i="14"/>
  <c r="B507" i="14"/>
  <c r="D916" i="14"/>
  <c r="B1291" i="14"/>
  <c r="D1818" i="14"/>
  <c r="O1458" i="14"/>
  <c r="I555" i="14"/>
  <c r="I78" i="14"/>
  <c r="B121" i="14"/>
  <c r="D23" i="14"/>
  <c r="J490" i="14"/>
  <c r="A897" i="14"/>
  <c r="J459" i="14"/>
  <c r="G1718" i="14"/>
  <c r="G847" i="14"/>
  <c r="E473" i="14"/>
  <c r="F1743" i="14"/>
  <c r="A1581" i="14"/>
  <c r="J1958" i="14"/>
  <c r="L472" i="14"/>
  <c r="E792" i="14"/>
  <c r="A76" i="14"/>
  <c r="N1981" i="14"/>
  <c r="D454" i="14"/>
  <c r="J721" i="14"/>
  <c r="J1810" i="14"/>
  <c r="O1507" i="14"/>
  <c r="D1334" i="14"/>
  <c r="H1864" i="14"/>
  <c r="M683" i="14"/>
  <c r="C1095" i="14"/>
  <c r="L1823" i="14"/>
  <c r="M381" i="14"/>
  <c r="M319" i="14"/>
  <c r="K813" i="14"/>
  <c r="H1232" i="14"/>
  <c r="E1244" i="14"/>
  <c r="I1112" i="14"/>
  <c r="G1616" i="14"/>
  <c r="G205" i="14"/>
  <c r="D135" i="14"/>
  <c r="F44" i="14"/>
  <c r="A732" i="14"/>
  <c r="F843" i="14"/>
  <c r="G697" i="14"/>
  <c r="H460" i="14"/>
  <c r="K121" i="14"/>
  <c r="H1730" i="14"/>
  <c r="J374" i="14"/>
  <c r="B83" i="14"/>
  <c r="N1219" i="14"/>
  <c r="G549" i="14"/>
  <c r="E813" i="14"/>
  <c r="G413" i="14"/>
  <c r="G1421" i="14"/>
  <c r="K631" i="14"/>
  <c r="J315" i="14"/>
  <c r="A1248" i="14"/>
  <c r="A383" i="14"/>
  <c r="E1677" i="14"/>
  <c r="D1049" i="14"/>
  <c r="G1436" i="14"/>
  <c r="G770" i="14"/>
  <c r="D129" i="14"/>
  <c r="G1524" i="14"/>
  <c r="K814" i="14"/>
  <c r="E1366" i="14"/>
  <c r="A1507" i="14"/>
  <c r="I1014" i="14"/>
  <c r="N364" i="14"/>
  <c r="G1336" i="14"/>
  <c r="M1612" i="14"/>
  <c r="O1685" i="14"/>
  <c r="B1574" i="14"/>
  <c r="B1723" i="14"/>
  <c r="D1422" i="14"/>
  <c r="H1160" i="14"/>
  <c r="N994" i="14"/>
  <c r="F849" i="14"/>
  <c r="O1412" i="14"/>
  <c r="J1306" i="14"/>
  <c r="O870" i="14"/>
  <c r="K1693" i="14"/>
  <c r="L1742" i="14"/>
  <c r="A1743" i="14"/>
  <c r="N432" i="14"/>
  <c r="H1289" i="14"/>
  <c r="C402" i="14"/>
  <c r="O477" i="14"/>
  <c r="N596" i="14"/>
  <c r="M1335" i="14"/>
  <c r="I496" i="14"/>
  <c r="F360" i="14"/>
  <c r="B1290" i="14"/>
  <c r="I1010" i="14"/>
  <c r="D1513" i="14"/>
  <c r="J1898" i="14"/>
  <c r="L845" i="14"/>
  <c r="G1212" i="14"/>
  <c r="K994" i="14"/>
  <c r="H687" i="14"/>
  <c r="O823" i="14"/>
  <c r="A172" i="14"/>
  <c r="N1647" i="14"/>
  <c r="M1917" i="14"/>
  <c r="C151" i="14"/>
  <c r="F1117" i="14"/>
  <c r="L501" i="14"/>
  <c r="O1076" i="14"/>
  <c r="O689" i="14"/>
  <c r="C849" i="14"/>
  <c r="B793" i="14"/>
  <c r="N622" i="14"/>
  <c r="M1215" i="14"/>
  <c r="C634" i="14"/>
  <c r="E1202" i="14"/>
  <c r="A502" i="14"/>
  <c r="A1013" i="14"/>
  <c r="O1798" i="14"/>
  <c r="H1430" i="14"/>
  <c r="I1330" i="14"/>
  <c r="L1675" i="14"/>
  <c r="C1812" i="14"/>
  <c r="C799" i="14"/>
  <c r="L1369" i="14"/>
  <c r="E1509" i="14"/>
  <c r="I1930" i="14"/>
  <c r="C1683" i="14"/>
  <c r="M537" i="14"/>
  <c r="B923" i="14"/>
  <c r="E633" i="14"/>
  <c r="F1838" i="14"/>
  <c r="B1630" i="14"/>
  <c r="K1459" i="14"/>
  <c r="B54" i="14"/>
  <c r="D329" i="14"/>
  <c r="M1975" i="14"/>
  <c r="I911" i="14"/>
  <c r="I1428" i="14"/>
  <c r="N439" i="14"/>
  <c r="C1420" i="14"/>
  <c r="K425" i="14"/>
  <c r="J1398" i="14"/>
  <c r="G607" i="14"/>
  <c r="K1656" i="14"/>
  <c r="F633" i="14"/>
  <c r="G1897" i="14"/>
  <c r="J1176" i="14"/>
  <c r="H383" i="14"/>
  <c r="C1245" i="14"/>
  <c r="L1946" i="14"/>
  <c r="A1484" i="14"/>
  <c r="H178" i="14"/>
  <c r="H61" i="14"/>
  <c r="L988" i="14"/>
  <c r="J1191" i="14"/>
  <c r="L287" i="14"/>
  <c r="C617" i="14"/>
  <c r="D1934" i="14"/>
  <c r="C96" i="14"/>
  <c r="B1642" i="14"/>
  <c r="M1121" i="14"/>
  <c r="G1183" i="14"/>
  <c r="D1772" i="14"/>
  <c r="H1904" i="14"/>
  <c r="D1875" i="14"/>
  <c r="B632" i="14"/>
  <c r="A561" i="14"/>
  <c r="E17" i="14"/>
  <c r="I1263" i="14"/>
  <c r="H357" i="14"/>
  <c r="D60" i="14"/>
  <c r="F813" i="14"/>
  <c r="B1567" i="14"/>
  <c r="B1363" i="14"/>
  <c r="J1345" i="14"/>
  <c r="N1670" i="14"/>
  <c r="M626" i="14"/>
  <c r="I23" i="14"/>
  <c r="B1294" i="14"/>
  <c r="C1224" i="14"/>
  <c r="E1346" i="14"/>
  <c r="A937" i="14"/>
  <c r="B1430" i="14"/>
  <c r="A124" i="14"/>
  <c r="L1114" i="14"/>
  <c r="K462" i="14"/>
  <c r="C1949" i="14"/>
  <c r="F1013" i="14"/>
  <c r="O393" i="14"/>
  <c r="G1116" i="14"/>
  <c r="F458" i="14"/>
  <c r="K573" i="14"/>
  <c r="C1507" i="14"/>
  <c r="G1938" i="14"/>
  <c r="C1591" i="14"/>
  <c r="O196" i="14"/>
  <c r="O90" i="14"/>
  <c r="C1982" i="14"/>
  <c r="B1020" i="14"/>
  <c r="J986" i="14"/>
  <c r="N1199" i="14"/>
  <c r="F22" i="14"/>
  <c r="G810" i="14"/>
  <c r="M597" i="14"/>
  <c r="J90" i="14"/>
  <c r="O1815" i="14"/>
  <c r="C439" i="14"/>
  <c r="N45" i="14"/>
  <c r="A416" i="14"/>
  <c r="K1272" i="14"/>
  <c r="F1325" i="14"/>
  <c r="H429" i="14"/>
  <c r="M1621" i="14"/>
  <c r="J869" i="14"/>
  <c r="A1693" i="14"/>
  <c r="B1608" i="14"/>
  <c r="H356" i="14"/>
  <c r="D1454" i="14"/>
  <c r="D1229" i="14"/>
  <c r="I161" i="14"/>
  <c r="K368" i="14"/>
  <c r="G1634" i="14"/>
  <c r="B1859" i="14"/>
  <c r="O1817" i="14"/>
  <c r="M197" i="14"/>
  <c r="I1130" i="14"/>
  <c r="H84" i="14"/>
  <c r="C1525" i="14"/>
  <c r="L1283" i="14"/>
  <c r="I1094" i="14"/>
  <c r="B911" i="14"/>
  <c r="G635" i="14"/>
  <c r="L885" i="14"/>
  <c r="E676" i="14"/>
  <c r="B1762" i="14"/>
  <c r="G324" i="14"/>
  <c r="A285" i="14"/>
  <c r="J1120" i="14"/>
  <c r="L952" i="14"/>
  <c r="C1148" i="14"/>
  <c r="H1384" i="14"/>
  <c r="D1644" i="14"/>
  <c r="N243" i="14"/>
  <c r="L212" i="14"/>
  <c r="N1321" i="14"/>
  <c r="O772" i="14"/>
  <c r="E1741" i="14"/>
  <c r="I1375" i="14"/>
  <c r="J166" i="14"/>
  <c r="J24" i="14"/>
  <c r="K1869" i="14"/>
  <c r="C503" i="14"/>
  <c r="E1367" i="14"/>
  <c r="L9" i="14"/>
  <c r="G41" i="14"/>
  <c r="E1437" i="14"/>
  <c r="G1258" i="14"/>
  <c r="O1375" i="14"/>
  <c r="G1292" i="14"/>
  <c r="G979" i="14"/>
  <c r="I1636" i="14"/>
  <c r="B1143" i="14"/>
  <c r="C1190" i="14"/>
  <c r="K651" i="14"/>
  <c r="F641" i="14"/>
  <c r="J1711" i="14"/>
  <c r="E1652" i="14"/>
  <c r="J1422" i="14"/>
  <c r="J632" i="14"/>
  <c r="L959" i="14"/>
  <c r="F236" i="14"/>
  <c r="N1661" i="14"/>
  <c r="D170" i="14"/>
  <c r="C1768" i="14"/>
  <c r="C1449" i="14"/>
  <c r="F1163" i="14"/>
  <c r="L844" i="14"/>
  <c r="D1821" i="14"/>
  <c r="K1975" i="14"/>
  <c r="J141" i="14"/>
  <c r="I1267" i="14"/>
  <c r="O1125" i="14"/>
  <c r="H206" i="14"/>
  <c r="G865" i="14"/>
  <c r="G1365" i="14"/>
  <c r="E32" i="14"/>
  <c r="J1498" i="14"/>
  <c r="D167" i="14"/>
  <c r="O31" i="14"/>
  <c r="A1780" i="14"/>
  <c r="L916" i="14"/>
  <c r="O777" i="14"/>
  <c r="B997" i="14"/>
  <c r="C583" i="14"/>
  <c r="G1699" i="14"/>
  <c r="J398" i="14"/>
  <c r="A1632" i="14"/>
  <c r="H1714" i="14"/>
  <c r="K1256" i="14"/>
  <c r="J1690" i="14"/>
  <c r="L1876" i="14"/>
  <c r="K1379" i="14"/>
  <c r="F1880" i="14"/>
  <c r="H906" i="14"/>
  <c r="O665" i="14"/>
  <c r="G1792" i="14"/>
  <c r="I706" i="14"/>
  <c r="O506" i="14"/>
  <c r="L211" i="14"/>
  <c r="B1861" i="14"/>
  <c r="H1739" i="14"/>
  <c r="G944" i="14"/>
  <c r="G679" i="14"/>
  <c r="B562" i="14"/>
  <c r="O111" i="14"/>
  <c r="M986" i="14"/>
  <c r="I1264" i="14"/>
  <c r="K1591" i="14"/>
  <c r="B341" i="14"/>
  <c r="A323" i="14"/>
  <c r="M1835" i="14"/>
  <c r="A204" i="14"/>
  <c r="G445" i="14"/>
  <c r="J1847" i="14"/>
  <c r="H1865" i="14"/>
  <c r="M328" i="14"/>
  <c r="E1364" i="14"/>
  <c r="E1688" i="14"/>
  <c r="O1347" i="14"/>
  <c r="C1465" i="14"/>
  <c r="I159" i="14"/>
  <c r="F1584" i="14"/>
  <c r="O734" i="14"/>
  <c r="F1263" i="14"/>
  <c r="E43" i="14"/>
  <c r="D1580" i="14"/>
  <c r="G717" i="14"/>
  <c r="D301" i="14"/>
  <c r="C1269" i="14"/>
  <c r="D1723" i="14"/>
  <c r="N167" i="14"/>
  <c r="N1572" i="14"/>
  <c r="F1614" i="14"/>
  <c r="C1433" i="14"/>
  <c r="A406" i="14"/>
  <c r="L486" i="14"/>
  <c r="B1069" i="14"/>
  <c r="L1631" i="14"/>
  <c r="A248" i="14"/>
  <c r="D75" i="14"/>
  <c r="O1263" i="14"/>
  <c r="K1537" i="14"/>
  <c r="D1273" i="14"/>
  <c r="I554" i="14"/>
  <c r="M519" i="14"/>
  <c r="G1978" i="14"/>
  <c r="A1225" i="14"/>
  <c r="C1328" i="14"/>
  <c r="I5" i="14"/>
  <c r="M227" i="14"/>
  <c r="I1153" i="14"/>
  <c r="E315" i="14"/>
  <c r="M42" i="14"/>
  <c r="N739" i="14"/>
  <c r="O1683" i="14"/>
  <c r="L838" i="14"/>
  <c r="E14" i="14"/>
  <c r="A1850" i="14"/>
  <c r="N346" i="14"/>
  <c r="C128" i="14"/>
  <c r="I688" i="14"/>
  <c r="J300" i="14"/>
  <c r="F1555" i="14"/>
  <c r="C134" i="14"/>
  <c r="G1523" i="14"/>
  <c r="I108" i="14"/>
  <c r="D517" i="14"/>
  <c r="E1619" i="14"/>
  <c r="E1780" i="14"/>
  <c r="I298" i="14"/>
  <c r="K451" i="14"/>
  <c r="K1222" i="14"/>
  <c r="M1930" i="14"/>
  <c r="K940" i="14"/>
  <c r="L1202" i="14"/>
  <c r="B592" i="14"/>
  <c r="H1898" i="14"/>
  <c r="K1646" i="14"/>
  <c r="C1925" i="14"/>
  <c r="H1150" i="14"/>
  <c r="I627" i="14"/>
  <c r="C687" i="14"/>
  <c r="G1291" i="14"/>
  <c r="K342" i="14"/>
  <c r="J1536" i="14"/>
  <c r="G1774" i="14"/>
  <c r="C70" i="14"/>
  <c r="C1228" i="14"/>
  <c r="F872" i="14"/>
  <c r="F1415" i="14"/>
  <c r="A654" i="14"/>
  <c r="L784" i="14"/>
  <c r="G808" i="14"/>
  <c r="C480" i="14"/>
  <c r="E1896" i="14"/>
  <c r="M153" i="14"/>
  <c r="H950" i="14"/>
  <c r="F900" i="14"/>
  <c r="M161" i="14"/>
  <c r="J1780" i="14"/>
  <c r="H739" i="14"/>
  <c r="K1503" i="14"/>
  <c r="D548" i="14"/>
  <c r="C1907" i="14"/>
  <c r="B1584" i="14"/>
  <c r="D368" i="14"/>
  <c r="N1273" i="14"/>
  <c r="H129" i="14"/>
  <c r="C297" i="14"/>
  <c r="K1166" i="14"/>
  <c r="E1981" i="14"/>
  <c r="L1000" i="14"/>
  <c r="K1497" i="14"/>
  <c r="N543" i="14"/>
  <c r="D1002" i="14"/>
  <c r="L502" i="14"/>
  <c r="C1339" i="14"/>
  <c r="N991" i="14"/>
  <c r="L1784" i="14"/>
  <c r="B1407" i="14"/>
  <c r="G1520" i="14"/>
  <c r="L1587" i="14"/>
  <c r="M592" i="14"/>
  <c r="J1221" i="14"/>
  <c r="B673" i="14"/>
  <c r="A1207" i="14"/>
  <c r="G106" i="14"/>
  <c r="H1758" i="14"/>
  <c r="F1475" i="14"/>
  <c r="A238" i="14"/>
  <c r="C446" i="14"/>
  <c r="H597" i="14"/>
  <c r="C1375" i="14"/>
  <c r="B1077" i="14"/>
  <c r="K1320" i="14"/>
  <c r="M504" i="14"/>
  <c r="K1932" i="14"/>
  <c r="H481" i="14"/>
  <c r="L1733" i="14"/>
  <c r="N287" i="14"/>
  <c r="M1881" i="14"/>
  <c r="B713" i="14"/>
  <c r="M1548" i="14"/>
  <c r="N865" i="14"/>
  <c r="H1822" i="14"/>
  <c r="M1777" i="14"/>
  <c r="B1950" i="14"/>
  <c r="A1749" i="14"/>
  <c r="K1581" i="14"/>
  <c r="L857" i="14"/>
  <c r="C320" i="14"/>
  <c r="C955" i="14"/>
  <c r="B1863" i="14"/>
  <c r="K1438" i="14"/>
  <c r="E756" i="14"/>
  <c r="D845" i="14"/>
  <c r="F1882" i="14"/>
  <c r="H1950" i="14"/>
  <c r="D1341" i="14"/>
  <c r="H1026" i="14"/>
  <c r="I742" i="14"/>
  <c r="E102" i="14"/>
  <c r="G707" i="14"/>
  <c r="N1747" i="14"/>
  <c r="F1048" i="14"/>
  <c r="A111" i="14"/>
  <c r="J973" i="14"/>
  <c r="F509" i="14"/>
  <c r="D459" i="14"/>
  <c r="J939" i="14"/>
  <c r="L1649" i="14"/>
  <c r="M562" i="14"/>
  <c r="G1889" i="14"/>
  <c r="I1551" i="14"/>
  <c r="H1427" i="14"/>
  <c r="I1698" i="14"/>
  <c r="A903" i="14"/>
  <c r="M1690" i="14"/>
  <c r="L1024" i="14"/>
  <c r="B733" i="14"/>
  <c r="E1964" i="14"/>
  <c r="M848" i="14"/>
  <c r="B1199" i="14"/>
  <c r="E483" i="14"/>
  <c r="O979" i="14"/>
  <c r="A480" i="14"/>
  <c r="G649" i="14"/>
  <c r="I328" i="14"/>
  <c r="A1508" i="14"/>
  <c r="N181" i="14"/>
  <c r="M1825" i="14"/>
  <c r="K1685" i="14"/>
  <c r="C663" i="14"/>
  <c r="K1861" i="14"/>
  <c r="L186" i="14"/>
  <c r="K1787" i="14"/>
  <c r="N163" i="14"/>
  <c r="H1118" i="14"/>
  <c r="K154" i="14"/>
  <c r="L1770" i="14"/>
  <c r="L1597" i="14"/>
  <c r="G547" i="14"/>
  <c r="G443" i="14"/>
  <c r="G813" i="14"/>
  <c r="K1678" i="14"/>
  <c r="I1540" i="14"/>
  <c r="D1929" i="14"/>
  <c r="F1275" i="14"/>
  <c r="F1621" i="14"/>
  <c r="G787" i="14"/>
  <c r="I675" i="14"/>
  <c r="B1185" i="14"/>
  <c r="A179" i="14"/>
  <c r="H507" i="14"/>
  <c r="L791" i="14"/>
  <c r="D40" i="14"/>
  <c r="K300" i="14"/>
  <c r="I139" i="14"/>
  <c r="C891" i="14"/>
  <c r="M692" i="14"/>
  <c r="G481" i="14"/>
  <c r="D822" i="14"/>
  <c r="L103" i="14"/>
  <c r="L165" i="14"/>
  <c r="J327" i="14"/>
  <c r="N1170" i="14"/>
  <c r="C1744" i="14"/>
  <c r="C842" i="14"/>
  <c r="G582" i="14"/>
  <c r="M173" i="14"/>
  <c r="A633" i="14"/>
  <c r="B1887" i="14"/>
  <c r="C1330" i="14"/>
  <c r="H1038" i="14"/>
  <c r="A1777" i="14"/>
  <c r="B768" i="14"/>
  <c r="N1913" i="14"/>
  <c r="B64" i="14"/>
  <c r="K464" i="14"/>
  <c r="K805" i="14"/>
  <c r="O163" i="14"/>
  <c r="H958" i="14"/>
  <c r="A594" i="14"/>
  <c r="K546" i="14"/>
  <c r="E1341" i="14"/>
  <c r="E1609" i="14"/>
  <c r="I1097" i="14"/>
  <c r="G1278" i="14"/>
  <c r="J1612" i="14"/>
  <c r="G980" i="14"/>
  <c r="D943" i="14"/>
  <c r="C1991" i="14"/>
  <c r="H1944" i="14"/>
  <c r="E683" i="14"/>
  <c r="N12" i="14"/>
  <c r="C1906" i="14"/>
  <c r="N547" i="14"/>
  <c r="N1632" i="14"/>
  <c r="K466" i="14"/>
  <c r="C1022" i="14"/>
  <c r="G1002" i="14"/>
  <c r="A1343" i="14"/>
  <c r="N1362" i="14"/>
  <c r="M464" i="14"/>
  <c r="K1508" i="14"/>
  <c r="D904" i="14"/>
  <c r="O144" i="14"/>
  <c r="G658" i="14"/>
  <c r="L1726" i="14"/>
  <c r="B1692" i="14"/>
  <c r="N1204" i="14"/>
  <c r="H1276" i="14"/>
  <c r="D1361" i="14"/>
  <c r="C338" i="14"/>
  <c r="L636" i="14"/>
  <c r="F1588" i="14"/>
  <c r="F883" i="14"/>
  <c r="O409" i="14"/>
  <c r="J1322" i="14"/>
  <c r="E1482" i="14"/>
  <c r="L650" i="14"/>
  <c r="O1503" i="14"/>
  <c r="N1996" i="14"/>
  <c r="M379" i="14"/>
  <c r="C262" i="14"/>
  <c r="C1899" i="14"/>
  <c r="C252" i="14"/>
  <c r="E1757" i="14"/>
  <c r="O1696" i="14"/>
  <c r="N748" i="14"/>
  <c r="O1387" i="14"/>
  <c r="A1521" i="14"/>
  <c r="N1547" i="14"/>
  <c r="A1796" i="14"/>
  <c r="F126" i="14"/>
  <c r="I119" i="14"/>
  <c r="H599" i="14"/>
  <c r="M1908" i="14"/>
  <c r="D1550" i="14"/>
  <c r="L460" i="14"/>
  <c r="H1247" i="14"/>
  <c r="E1016" i="14"/>
  <c r="N65" i="14"/>
  <c r="O1608" i="14"/>
  <c r="J1117" i="14"/>
  <c r="G613" i="14"/>
  <c r="J926" i="14"/>
  <c r="M1407" i="14"/>
  <c r="O744" i="14"/>
  <c r="F1971" i="14"/>
  <c r="J1547" i="14"/>
  <c r="G81" i="14"/>
  <c r="O454" i="14"/>
  <c r="B942" i="14"/>
  <c r="L1892" i="14"/>
  <c r="K888" i="14"/>
  <c r="M564" i="14"/>
  <c r="D918" i="14"/>
  <c r="G1958" i="14"/>
  <c r="E1653" i="14"/>
  <c r="O918" i="14"/>
  <c r="J1124" i="14"/>
  <c r="J526" i="14"/>
  <c r="M1948" i="14"/>
  <c r="K1880" i="14"/>
  <c r="H1357" i="14"/>
  <c r="M1404" i="14"/>
  <c r="A1714" i="14"/>
  <c r="B820" i="14"/>
  <c r="G824" i="14"/>
  <c r="I1438" i="14"/>
  <c r="O1346" i="14"/>
  <c r="A28" i="14"/>
  <c r="M1543" i="14"/>
  <c r="C944" i="14"/>
  <c r="E308" i="14"/>
  <c r="O773" i="14"/>
  <c r="N669" i="14"/>
  <c r="F1473" i="14"/>
  <c r="G362" i="14"/>
  <c r="B1558" i="14"/>
  <c r="L22" i="14"/>
  <c r="M1096" i="14"/>
  <c r="O1153" i="14"/>
  <c r="J1522" i="14"/>
  <c r="D901" i="14"/>
  <c r="A741" i="14"/>
  <c r="C623" i="14"/>
  <c r="C1182" i="14"/>
  <c r="D966" i="14"/>
  <c r="K65" i="14"/>
  <c r="I1196" i="14"/>
  <c r="O1462" i="14"/>
  <c r="O1329" i="14"/>
  <c r="L897" i="14"/>
  <c r="G1619" i="14"/>
  <c r="O1169" i="14"/>
  <c r="I696" i="14"/>
  <c r="B827" i="14"/>
  <c r="I1413" i="14"/>
  <c r="I1774" i="14"/>
  <c r="O456" i="14"/>
  <c r="M1792" i="14"/>
  <c r="M1609" i="14"/>
  <c r="E215" i="14"/>
  <c r="E947" i="14"/>
  <c r="L205" i="14"/>
  <c r="C1798" i="14"/>
  <c r="M638" i="14"/>
  <c r="M959" i="14"/>
  <c r="K295" i="14"/>
  <c r="A1720" i="14"/>
  <c r="A885" i="14"/>
  <c r="F1429" i="14"/>
  <c r="M144" i="14"/>
  <c r="N1560" i="14"/>
  <c r="C245" i="14"/>
  <c r="C966" i="14"/>
  <c r="L1466" i="14"/>
  <c r="F1363" i="14"/>
  <c r="D1790" i="14"/>
  <c r="K863" i="14"/>
  <c r="N1878" i="14"/>
  <c r="D883" i="14"/>
  <c r="J1170" i="14"/>
  <c r="M956" i="14"/>
  <c r="K1412" i="14"/>
  <c r="G1350" i="14"/>
  <c r="H1619" i="14"/>
  <c r="L1738" i="14"/>
  <c r="B744" i="14"/>
  <c r="K564" i="14"/>
  <c r="E1249" i="14"/>
  <c r="O281" i="14"/>
  <c r="M757" i="14"/>
  <c r="M1776" i="14"/>
  <c r="H62" i="14"/>
  <c r="D1480" i="14"/>
  <c r="D673" i="14"/>
  <c r="N997" i="14"/>
  <c r="B1995" i="14"/>
  <c r="I1727" i="14"/>
  <c r="F333" i="14"/>
  <c r="A1922" i="14"/>
  <c r="B1410" i="14"/>
  <c r="H197" i="14"/>
  <c r="M508" i="14"/>
  <c r="L44" i="14"/>
  <c r="D59" i="14"/>
  <c r="M1380" i="14"/>
  <c r="D156" i="14"/>
  <c r="L900" i="14"/>
  <c r="E593" i="14"/>
  <c r="G185" i="14"/>
  <c r="A293" i="14"/>
  <c r="N107" i="14"/>
  <c r="K1621" i="14"/>
  <c r="K1750" i="14"/>
  <c r="K1937" i="14"/>
  <c r="I1507" i="14"/>
  <c r="N1963" i="14"/>
  <c r="G666" i="14"/>
  <c r="A143" i="14"/>
  <c r="O82" i="14"/>
  <c r="K1172" i="14"/>
  <c r="O1863" i="14"/>
  <c r="E760" i="14"/>
  <c r="B131" i="14"/>
  <c r="H1757" i="14"/>
  <c r="G141" i="14"/>
  <c r="M1049" i="14"/>
  <c r="G1243" i="14"/>
  <c r="K1280" i="14"/>
  <c r="G545" i="14"/>
  <c r="G494" i="14"/>
  <c r="M753" i="14"/>
  <c r="L1091" i="14"/>
  <c r="G569" i="14"/>
  <c r="N1264" i="14"/>
  <c r="F755" i="14"/>
  <c r="N342" i="14"/>
  <c r="H1058" i="14"/>
  <c r="D1945" i="14"/>
  <c r="B1486" i="14"/>
  <c r="C396" i="14"/>
  <c r="H1524" i="14"/>
  <c r="F358" i="14"/>
  <c r="M327" i="14"/>
  <c r="N617" i="14"/>
  <c r="G251" i="14"/>
  <c r="F1947" i="14"/>
  <c r="J1414" i="14"/>
  <c r="J720" i="14"/>
  <c r="A1736" i="14"/>
  <c r="H1449" i="14"/>
  <c r="N144" i="14"/>
  <c r="I1113" i="14"/>
  <c r="I1061" i="14"/>
  <c r="M1091" i="14"/>
  <c r="J145" i="14"/>
  <c r="M246" i="14"/>
  <c r="M279" i="14"/>
  <c r="K54" i="14"/>
  <c r="H571" i="14"/>
  <c r="I798" i="14"/>
  <c r="L745" i="14"/>
  <c r="M1207" i="14"/>
  <c r="F1211" i="14"/>
  <c r="G282" i="14"/>
  <c r="D1979" i="14"/>
  <c r="B1127" i="14"/>
  <c r="J1057" i="14"/>
  <c r="J1493" i="14"/>
  <c r="I1400" i="14"/>
  <c r="L220" i="14"/>
  <c r="I1975" i="14"/>
  <c r="E1186" i="14"/>
  <c r="A192" i="14"/>
  <c r="E976" i="14"/>
  <c r="M474" i="14"/>
  <c r="M899" i="14"/>
  <c r="G423" i="14"/>
  <c r="G565" i="14"/>
  <c r="K1982" i="14"/>
  <c r="L1930" i="14"/>
  <c r="N1860" i="14"/>
  <c r="K1553" i="14"/>
  <c r="I1911" i="14"/>
  <c r="C238" i="14"/>
  <c r="M89" i="14"/>
  <c r="G858" i="14"/>
  <c r="C236" i="14"/>
  <c r="E455" i="14"/>
  <c r="K1453" i="14"/>
  <c r="C1110" i="14"/>
  <c r="A1186" i="14"/>
  <c r="F121" i="14"/>
  <c r="E1521" i="14"/>
  <c r="J601" i="14"/>
  <c r="H1307" i="14"/>
  <c r="E122" i="14"/>
  <c r="G479" i="14"/>
  <c r="A435" i="14"/>
  <c r="I1696" i="14"/>
  <c r="C1391" i="14"/>
  <c r="N780" i="14"/>
  <c r="H328" i="14"/>
  <c r="L400" i="14"/>
  <c r="O1393" i="14"/>
  <c r="K277" i="14"/>
  <c r="G1627" i="14"/>
  <c r="M1223" i="14"/>
  <c r="F180" i="14"/>
  <c r="F956" i="14"/>
  <c r="N477" i="14"/>
  <c r="L36" i="14"/>
  <c r="L1584" i="14"/>
  <c r="K1601" i="14"/>
  <c r="E695" i="14"/>
  <c r="E953" i="14"/>
  <c r="J1287" i="14"/>
  <c r="F884" i="14"/>
  <c r="N598" i="14"/>
  <c r="O945" i="14"/>
  <c r="O84" i="14"/>
  <c r="A1280" i="14"/>
  <c r="L1086" i="14"/>
  <c r="C20" i="14"/>
  <c r="F909" i="14"/>
  <c r="A1488" i="14"/>
  <c r="H305" i="14"/>
  <c r="B1175" i="14"/>
  <c r="F775" i="14"/>
  <c r="B874" i="14"/>
  <c r="G1563" i="14"/>
  <c r="L930" i="14"/>
  <c r="L520" i="14"/>
  <c r="G651" i="14"/>
  <c r="D841" i="14"/>
  <c r="N284" i="14"/>
  <c r="H400" i="14"/>
  <c r="F571" i="14"/>
  <c r="F276" i="14"/>
  <c r="B1866" i="14"/>
  <c r="B995" i="14"/>
  <c r="J1190" i="14"/>
  <c r="K1935" i="14"/>
  <c r="N222" i="14"/>
  <c r="M14" i="14"/>
  <c r="J662" i="14"/>
  <c r="G1565" i="14"/>
  <c r="G863" i="14"/>
  <c r="K1728" i="14"/>
  <c r="K366" i="14"/>
  <c r="L1999" i="14"/>
  <c r="A1179" i="14"/>
  <c r="E54" i="14"/>
  <c r="L975" i="14"/>
  <c r="M294" i="14"/>
  <c r="N1500" i="14"/>
  <c r="B333" i="14"/>
  <c r="F1094" i="14"/>
  <c r="L776" i="14"/>
  <c r="O119" i="14"/>
  <c r="I311" i="14"/>
  <c r="I1577" i="14"/>
  <c r="H728" i="14"/>
  <c r="N871" i="14"/>
  <c r="H31" i="14"/>
  <c r="L1006" i="14"/>
  <c r="B1831" i="14"/>
  <c r="L609" i="14"/>
  <c r="F1291" i="14"/>
  <c r="D1734" i="14"/>
  <c r="E799" i="14"/>
  <c r="A1621" i="14"/>
  <c r="K8" i="14"/>
  <c r="O1653" i="14"/>
  <c r="A465" i="14"/>
  <c r="B1988" i="14"/>
  <c r="J621" i="14"/>
  <c r="A948" i="14"/>
  <c r="F651" i="14"/>
  <c r="M591" i="14"/>
  <c r="D909" i="14"/>
  <c r="E1933" i="14"/>
  <c r="N813" i="14"/>
  <c r="M948" i="14"/>
  <c r="G507" i="14"/>
  <c r="O1992" i="14"/>
  <c r="I1248" i="14"/>
  <c r="A1635" i="14"/>
  <c r="C194" i="14"/>
  <c r="E1607" i="14"/>
  <c r="C689" i="14"/>
  <c r="O1976" i="14"/>
  <c r="N1371" i="14"/>
  <c r="D1276" i="14"/>
  <c r="H1090" i="14"/>
  <c r="F1489" i="14"/>
  <c r="A801" i="14"/>
  <c r="A1082" i="14"/>
  <c r="D745" i="14"/>
  <c r="H288" i="14"/>
  <c r="O155" i="14"/>
  <c r="A1292" i="14"/>
  <c r="J578" i="14"/>
  <c r="A730" i="14"/>
  <c r="M587" i="14"/>
  <c r="M1386" i="14"/>
  <c r="O1488" i="14"/>
  <c r="J1242" i="14"/>
  <c r="M782" i="14"/>
  <c r="J307" i="14"/>
  <c r="G289" i="14"/>
  <c r="L1581" i="14"/>
  <c r="G714" i="14"/>
  <c r="F1696" i="14"/>
  <c r="C436" i="14"/>
  <c r="E817" i="14"/>
  <c r="M894" i="14"/>
  <c r="C969" i="14"/>
  <c r="M1900" i="14"/>
  <c r="O25" i="14"/>
  <c r="D1969" i="14"/>
  <c r="E890" i="14"/>
  <c r="A1205" i="14"/>
  <c r="D1403" i="14"/>
  <c r="H1740" i="14"/>
  <c r="H1242" i="14"/>
  <c r="N338" i="14"/>
  <c r="C281" i="14"/>
  <c r="B745" i="14"/>
  <c r="E1400" i="14"/>
  <c r="M113" i="14"/>
  <c r="M501" i="14"/>
  <c r="M1759" i="14"/>
  <c r="B814" i="14"/>
  <c r="I102" i="14"/>
  <c r="F604" i="14"/>
  <c r="I421" i="14"/>
  <c r="O202" i="14"/>
  <c r="E912" i="14"/>
  <c r="O1647" i="14"/>
  <c r="D603" i="14"/>
  <c r="I439" i="14"/>
  <c r="E1942" i="14"/>
  <c r="O1851" i="14"/>
  <c r="M1737" i="14"/>
  <c r="B597" i="14"/>
  <c r="K1411" i="14"/>
  <c r="L397" i="14"/>
  <c r="L1374" i="14"/>
  <c r="M599" i="14"/>
  <c r="G210" i="14"/>
  <c r="L726" i="14"/>
  <c r="O1258" i="14"/>
  <c r="L1070" i="14"/>
  <c r="O993" i="14"/>
  <c r="J195" i="14"/>
  <c r="O524" i="14"/>
  <c r="B275" i="14"/>
  <c r="E822" i="14"/>
  <c r="N1388" i="14"/>
  <c r="M902" i="14"/>
  <c r="M875" i="14"/>
  <c r="I247" i="14"/>
  <c r="L1928" i="14"/>
  <c r="I1841" i="14"/>
  <c r="C1956" i="14"/>
  <c r="O1636" i="14"/>
  <c r="C1869" i="14"/>
  <c r="L1906" i="14"/>
  <c r="M1562" i="14"/>
  <c r="K1966" i="14"/>
  <c r="O231" i="14"/>
  <c r="A1550" i="14"/>
  <c r="C980" i="14"/>
  <c r="K881" i="14"/>
  <c r="F1970" i="14"/>
  <c r="B57" i="14"/>
  <c r="A108" i="14"/>
  <c r="D3" i="14"/>
  <c r="M1627" i="14"/>
  <c r="D1518" i="14"/>
  <c r="H887" i="14"/>
  <c r="O1228" i="14"/>
  <c r="O891" i="14"/>
  <c r="G1061" i="14"/>
  <c r="N703" i="14"/>
  <c r="D1019" i="14"/>
  <c r="F11" i="14"/>
  <c r="N1112" i="14"/>
  <c r="L1916" i="14"/>
  <c r="N305" i="14"/>
  <c r="C688" i="14"/>
  <c r="E741" i="14"/>
  <c r="A1093" i="14"/>
  <c r="K1392" i="14"/>
  <c r="J308" i="14"/>
  <c r="K723" i="14"/>
  <c r="N1319" i="14"/>
  <c r="J392" i="14"/>
  <c r="J261" i="14"/>
  <c r="H1209" i="14"/>
  <c r="O965" i="14"/>
  <c r="F277" i="14"/>
  <c r="O169" i="14"/>
  <c r="B1636" i="14"/>
  <c r="J954" i="14"/>
  <c r="C1676" i="14"/>
  <c r="E403" i="14"/>
  <c r="G1900" i="14"/>
  <c r="O1782" i="14"/>
  <c r="O1567" i="14"/>
  <c r="O131" i="14"/>
  <c r="I1529" i="14"/>
  <c r="J746" i="14"/>
  <c r="I363" i="14"/>
  <c r="J1084" i="14"/>
  <c r="M640" i="14"/>
  <c r="B666" i="14"/>
  <c r="O538" i="14"/>
  <c r="L734" i="14"/>
  <c r="O99" i="14"/>
  <c r="E925" i="14"/>
  <c r="D564" i="14"/>
  <c r="F1131" i="14"/>
  <c r="G1435" i="14"/>
  <c r="E468" i="14"/>
  <c r="F1273" i="14"/>
  <c r="O1775" i="14"/>
  <c r="I100" i="14"/>
  <c r="O1436" i="14"/>
  <c r="H20" i="14"/>
  <c r="F1125" i="14"/>
  <c r="C1581" i="14"/>
  <c r="A515" i="14"/>
  <c r="M312" i="14"/>
  <c r="F431" i="14"/>
  <c r="L313" i="14"/>
  <c r="B880" i="14"/>
  <c r="D219" i="14"/>
  <c r="B637" i="14"/>
  <c r="O238" i="14"/>
  <c r="O987" i="14"/>
  <c r="H1643" i="14"/>
  <c r="E424" i="14"/>
  <c r="O1609" i="14"/>
  <c r="N1825" i="14"/>
  <c r="B770" i="14"/>
  <c r="O1373" i="14"/>
  <c r="I600" i="14"/>
  <c r="O1470" i="14"/>
  <c r="H17" i="14"/>
  <c r="B118" i="14"/>
  <c r="G1833" i="14"/>
  <c r="L685" i="14"/>
  <c r="I757" i="14"/>
  <c r="O953" i="14"/>
  <c r="J840" i="14"/>
  <c r="G195" i="14"/>
  <c r="K1841" i="14"/>
  <c r="F1952" i="14"/>
  <c r="C700" i="14"/>
  <c r="L1413" i="14"/>
  <c r="N1959" i="14"/>
  <c r="F1367" i="14"/>
  <c r="O433" i="14"/>
  <c r="J694" i="14"/>
  <c r="M1444" i="14"/>
  <c r="J712" i="14"/>
  <c r="C181" i="14"/>
  <c r="N1761" i="14"/>
  <c r="N575" i="14"/>
  <c r="C824" i="14"/>
  <c r="N1932" i="14"/>
  <c r="K772" i="14"/>
  <c r="F670" i="14"/>
  <c r="E1106" i="14"/>
  <c r="B311" i="14"/>
  <c r="B1169" i="14"/>
  <c r="G888" i="14"/>
  <c r="B960" i="14"/>
  <c r="L225" i="14"/>
  <c r="J604" i="14"/>
  <c r="C1024" i="14"/>
  <c r="H1915" i="14"/>
  <c r="E166" i="14"/>
  <c r="N817" i="14"/>
  <c r="A423" i="14"/>
  <c r="E1359" i="14"/>
  <c r="K59" i="14"/>
  <c r="I759" i="14"/>
  <c r="E954" i="14"/>
  <c r="C110" i="14"/>
  <c r="M108" i="14"/>
  <c r="O1320" i="14"/>
  <c r="J1440" i="14"/>
  <c r="A692" i="14"/>
  <c r="G1996" i="14"/>
  <c r="F1247" i="14"/>
  <c r="D1180" i="14"/>
  <c r="I194" i="14"/>
  <c r="K1306" i="14"/>
  <c r="E12" i="14"/>
  <c r="L1865" i="14"/>
  <c r="B1651" i="14"/>
  <c r="M440" i="14"/>
  <c r="K1141" i="14"/>
  <c r="O941" i="14"/>
  <c r="I984" i="14"/>
  <c r="O817" i="14"/>
  <c r="C1087" i="14"/>
  <c r="O1911" i="14"/>
  <c r="H377" i="14"/>
  <c r="C1118" i="14"/>
  <c r="F402" i="14"/>
  <c r="A101" i="14"/>
  <c r="C1972" i="14"/>
  <c r="F1553" i="14"/>
  <c r="J332" i="14"/>
  <c r="I978" i="14"/>
  <c r="E985" i="14"/>
  <c r="J1231" i="14"/>
  <c r="D1586" i="14"/>
  <c r="O1490" i="14"/>
  <c r="E1326" i="14"/>
  <c r="C1574" i="14"/>
  <c r="E1720" i="14"/>
  <c r="N1685" i="14"/>
  <c r="E502" i="14"/>
  <c r="G1405" i="14"/>
  <c r="L653" i="14"/>
  <c r="K584" i="14"/>
  <c r="M1939" i="14"/>
  <c r="D1802" i="14"/>
  <c r="H1663" i="14"/>
  <c r="A322" i="14"/>
  <c r="M75" i="14"/>
  <c r="H1332" i="14"/>
  <c r="A1728" i="14"/>
  <c r="E446" i="14"/>
  <c r="A1363" i="14"/>
  <c r="O1475" i="14"/>
  <c r="O1879" i="14"/>
  <c r="I367" i="14"/>
  <c r="M1067" i="14"/>
  <c r="B901" i="14"/>
  <c r="G1561" i="14"/>
  <c r="J607" i="14"/>
  <c r="N9" i="14"/>
  <c r="G1731" i="14"/>
  <c r="O1098" i="14"/>
  <c r="L467" i="14"/>
  <c r="O264" i="14"/>
  <c r="C240" i="14"/>
  <c r="K275" i="14"/>
  <c r="A1462" i="14"/>
  <c r="N742" i="14"/>
  <c r="L5" i="14"/>
  <c r="G1988" i="14"/>
  <c r="J1559" i="14"/>
  <c r="M1473" i="14"/>
  <c r="I366" i="14"/>
  <c r="O706" i="14"/>
  <c r="H1445" i="14"/>
  <c r="J1075" i="14"/>
  <c r="A954" i="14"/>
  <c r="B448" i="14"/>
  <c r="E58" i="14"/>
  <c r="A1425" i="14"/>
  <c r="L437" i="14"/>
  <c r="D635" i="14"/>
  <c r="D1210" i="14"/>
  <c r="K1047" i="14"/>
  <c r="I1159" i="14"/>
  <c r="B1551" i="14"/>
  <c r="F465" i="14"/>
  <c r="I184" i="14"/>
  <c r="M405" i="14"/>
  <c r="C1992" i="14"/>
  <c r="K947" i="14"/>
  <c r="E681" i="14"/>
  <c r="H1364" i="14"/>
  <c r="N1058" i="14"/>
  <c r="I59" i="14"/>
  <c r="E1590" i="14"/>
  <c r="B147" i="14"/>
  <c r="B782" i="14"/>
  <c r="F1387" i="14"/>
  <c r="N1145" i="14"/>
  <c r="I1026" i="14"/>
  <c r="I1365" i="14"/>
  <c r="N1699" i="14"/>
  <c r="N580" i="14"/>
  <c r="G603" i="14"/>
  <c r="D1830" i="14"/>
  <c r="L194" i="14"/>
  <c r="H1793" i="14"/>
  <c r="N1457" i="14"/>
  <c r="E1753" i="14"/>
  <c r="L170" i="14"/>
  <c r="N257" i="14"/>
  <c r="H1366" i="14"/>
  <c r="F399" i="14"/>
  <c r="N124" i="14"/>
  <c r="G1570" i="14"/>
  <c r="B1167" i="14"/>
  <c r="N684" i="14"/>
  <c r="M120" i="14"/>
  <c r="A606" i="14"/>
  <c r="B384" i="14"/>
  <c r="E1525" i="14"/>
  <c r="E501" i="14"/>
  <c r="F1577" i="14"/>
  <c r="N1973" i="14"/>
  <c r="K307" i="14"/>
  <c r="H87" i="14"/>
  <c r="N1451" i="14"/>
  <c r="J313" i="14"/>
  <c r="B205" i="14"/>
  <c r="H1474" i="14"/>
  <c r="I556" i="14"/>
  <c r="J433" i="14"/>
  <c r="A116" i="14"/>
  <c r="E46" i="14"/>
  <c r="G1869" i="14"/>
  <c r="E621" i="14"/>
  <c r="L371" i="14"/>
  <c r="A931" i="14"/>
  <c r="H1918" i="14"/>
  <c r="A1239" i="14"/>
  <c r="E711" i="14"/>
  <c r="L739" i="14"/>
  <c r="L932" i="14"/>
  <c r="E1974" i="14"/>
  <c r="B721" i="14"/>
  <c r="O357" i="14"/>
  <c r="F1728" i="14"/>
  <c r="F963" i="14"/>
  <c r="G508" i="14"/>
  <c r="D276" i="14"/>
  <c r="O166" i="14"/>
  <c r="C1402" i="14"/>
  <c r="H1320" i="14"/>
  <c r="B1702" i="14"/>
  <c r="M1208" i="14"/>
  <c r="A1742" i="14"/>
  <c r="D1145" i="14"/>
  <c r="K877" i="14"/>
  <c r="J64" i="14"/>
  <c r="L1624" i="14"/>
  <c r="E63" i="14"/>
  <c r="L1496" i="14"/>
  <c r="B387" i="14"/>
  <c r="D1431" i="14"/>
  <c r="B1029" i="14"/>
  <c r="O589" i="14"/>
  <c r="O1097" i="14"/>
  <c r="J54" i="14"/>
  <c r="F1978" i="14"/>
  <c r="I917" i="14"/>
  <c r="I791" i="14"/>
  <c r="L1524" i="14"/>
  <c r="H297" i="14"/>
  <c r="I726" i="14"/>
  <c r="C1276" i="14"/>
  <c r="D403" i="14"/>
  <c r="L1564" i="14"/>
  <c r="O1367" i="14"/>
  <c r="N1484" i="14"/>
  <c r="O1761" i="14"/>
  <c r="O1032" i="14"/>
  <c r="A399" i="14"/>
  <c r="E485" i="14"/>
  <c r="B1752" i="14"/>
  <c r="I228" i="14"/>
  <c r="H1420" i="14"/>
  <c r="I1919" i="14"/>
  <c r="N1024" i="14"/>
  <c r="D1947" i="14"/>
  <c r="G803" i="14"/>
  <c r="D1306" i="14"/>
  <c r="L1311" i="14"/>
  <c r="A1288" i="14"/>
  <c r="D1333" i="14"/>
  <c r="F1238" i="14"/>
  <c r="F696" i="14"/>
  <c r="M444" i="14"/>
  <c r="L1165" i="14"/>
  <c r="F857" i="14"/>
  <c r="O1469" i="14"/>
  <c r="A1474" i="14"/>
  <c r="H480" i="14"/>
  <c r="K1846" i="14"/>
  <c r="C1559" i="14"/>
  <c r="E311" i="14"/>
  <c r="N35" i="14"/>
  <c r="C1432" i="14"/>
  <c r="E325" i="14"/>
  <c r="N273" i="14"/>
  <c r="N565" i="14"/>
  <c r="N771" i="14"/>
  <c r="M276" i="14"/>
  <c r="O1401" i="14"/>
  <c r="B1495" i="14"/>
  <c r="N1004" i="14"/>
  <c r="B663" i="14"/>
  <c r="O1160" i="14"/>
  <c r="D346" i="14"/>
  <c r="I1937" i="14"/>
  <c r="O788" i="14"/>
  <c r="J1350" i="14"/>
  <c r="M843" i="14"/>
  <c r="N434" i="14"/>
  <c r="F1310" i="14"/>
  <c r="N331" i="14"/>
  <c r="D1310" i="14"/>
  <c r="B1122" i="14"/>
  <c r="F173" i="14"/>
  <c r="B1497" i="14"/>
  <c r="O1834" i="14"/>
  <c r="G558" i="14"/>
  <c r="I1323" i="14"/>
  <c r="F1024" i="14"/>
  <c r="O884" i="14"/>
  <c r="I236" i="14"/>
  <c r="N382" i="14"/>
  <c r="L1357" i="14"/>
  <c r="O1146" i="14"/>
  <c r="A1848" i="14"/>
  <c r="L1026" i="14"/>
  <c r="F1212" i="14"/>
  <c r="O408" i="14"/>
  <c r="D699" i="14"/>
  <c r="J1924" i="14"/>
  <c r="K1742" i="14"/>
  <c r="M248" i="14"/>
  <c r="D1869" i="14"/>
  <c r="I602" i="14"/>
  <c r="M1695" i="14"/>
  <c r="M702" i="14"/>
  <c r="L1773" i="14"/>
  <c r="A1433" i="14"/>
  <c r="C1382" i="14"/>
  <c r="A1262" i="14"/>
  <c r="J505" i="14"/>
  <c r="C970" i="14"/>
  <c r="L1762" i="14"/>
  <c r="L1012" i="14"/>
  <c r="C435" i="14"/>
  <c r="M701" i="14"/>
  <c r="B984" i="14"/>
  <c r="F1899" i="14"/>
  <c r="N29" i="14"/>
  <c r="E1870" i="14"/>
  <c r="A788" i="14"/>
  <c r="G1717" i="14"/>
  <c r="G1975" i="14"/>
  <c r="B107" i="14"/>
  <c r="C160" i="14"/>
  <c r="A1808" i="14"/>
  <c r="A1281" i="14"/>
  <c r="F541" i="14"/>
  <c r="G1573" i="14"/>
  <c r="I1305" i="14"/>
  <c r="K948" i="14"/>
  <c r="E1089" i="14"/>
  <c r="B312" i="14"/>
  <c r="D831" i="14"/>
  <c r="A884" i="14"/>
  <c r="N981" i="14"/>
  <c r="B970" i="14"/>
  <c r="K365" i="14"/>
  <c r="A707" i="14"/>
  <c r="A1644" i="14"/>
  <c r="G845" i="14"/>
  <c r="C1132" i="14"/>
  <c r="K1454" i="14"/>
  <c r="F1483" i="14"/>
  <c r="I268" i="14"/>
  <c r="F583" i="14"/>
  <c r="C1834" i="14"/>
  <c r="I532" i="14"/>
  <c r="G764" i="14"/>
  <c r="A1079" i="14"/>
  <c r="H994" i="14"/>
  <c r="M1166" i="14"/>
  <c r="E1208" i="14"/>
  <c r="F1149" i="14"/>
  <c r="E1872" i="14"/>
  <c r="M639" i="14"/>
  <c r="F285" i="14"/>
  <c r="B452" i="14"/>
  <c r="H1589" i="14"/>
  <c r="J1894" i="14"/>
  <c r="L1557" i="14"/>
  <c r="D280" i="14"/>
  <c r="O1491" i="14"/>
  <c r="K1507" i="14"/>
  <c r="B1885" i="14"/>
  <c r="J256" i="14"/>
  <c r="J1927" i="14"/>
  <c r="A1185" i="14"/>
  <c r="C532" i="14"/>
  <c r="J1278" i="14"/>
  <c r="D649" i="14"/>
  <c r="D1685" i="14"/>
  <c r="O492" i="14"/>
  <c r="J1969" i="14"/>
  <c r="L1540" i="14"/>
  <c r="N941" i="14"/>
  <c r="N556" i="14"/>
  <c r="G448" i="14"/>
  <c r="O24" i="14"/>
  <c r="N1589" i="14"/>
  <c r="I1401" i="14"/>
  <c r="C1529" i="14"/>
  <c r="O610" i="14"/>
  <c r="L1694" i="14"/>
  <c r="A751" i="14"/>
  <c r="J468" i="14"/>
  <c r="L47" i="14"/>
  <c r="I467" i="14"/>
  <c r="J1843" i="14"/>
  <c r="J817" i="14"/>
  <c r="E553" i="14"/>
  <c r="H225" i="14"/>
  <c r="D1867" i="14"/>
  <c r="L475" i="14"/>
  <c r="E1944" i="14"/>
  <c r="H311" i="14"/>
  <c r="F561" i="14"/>
  <c r="I993" i="14"/>
  <c r="B1528" i="14"/>
  <c r="E1643" i="14"/>
  <c r="L947" i="14"/>
  <c r="G780" i="14"/>
  <c r="B1232" i="14"/>
  <c r="C940" i="14"/>
  <c r="L1291" i="14"/>
  <c r="H1980" i="14"/>
  <c r="L2000" i="14"/>
  <c r="O1023" i="14"/>
  <c r="G897" i="14"/>
  <c r="L568" i="14"/>
  <c r="I169" i="14"/>
  <c r="J1213" i="14"/>
  <c r="I154" i="14"/>
  <c r="A916" i="14"/>
  <c r="G927" i="14"/>
  <c r="M631" i="14"/>
  <c r="K823" i="14"/>
  <c r="E55" i="14"/>
  <c r="A488" i="14"/>
  <c r="H1154" i="14"/>
  <c r="K1248" i="14"/>
  <c r="E120" i="14"/>
  <c r="F1539" i="14"/>
  <c r="I960" i="14"/>
  <c r="J1052" i="14"/>
  <c r="D1842" i="14"/>
  <c r="C448" i="14"/>
  <c r="B1207" i="14"/>
  <c r="I1678" i="14"/>
  <c r="I1328" i="14"/>
  <c r="N1456" i="14"/>
  <c r="J1872" i="14"/>
  <c r="H980" i="14"/>
  <c r="I30" i="14"/>
  <c r="H450" i="14"/>
  <c r="I678" i="14"/>
  <c r="E1452" i="14"/>
  <c r="F1788" i="14"/>
  <c r="N431" i="14"/>
  <c r="C792" i="14"/>
  <c r="N1574" i="14"/>
  <c r="D360" i="14"/>
  <c r="N877" i="14"/>
  <c r="I189" i="14"/>
  <c r="G1262" i="14"/>
  <c r="J465" i="14"/>
  <c r="I1287" i="14"/>
  <c r="G1733" i="14"/>
  <c r="A1811" i="14"/>
  <c r="K1340" i="14"/>
  <c r="C1960" i="14"/>
  <c r="M1360" i="14"/>
  <c r="A141" i="14"/>
  <c r="D212" i="14"/>
  <c r="D1227" i="14"/>
  <c r="N856" i="14"/>
  <c r="O1548" i="14"/>
  <c r="M774" i="14"/>
  <c r="O1543" i="14"/>
  <c r="H972" i="14"/>
  <c r="L701" i="14"/>
  <c r="N738" i="14"/>
  <c r="L1127" i="14"/>
  <c r="K1054" i="14"/>
  <c r="H1075" i="14"/>
  <c r="J766" i="14"/>
  <c r="J586" i="14"/>
  <c r="Z2" i="13"/>
  <c r="H923" i="14"/>
  <c r="J1826" i="14"/>
  <c r="H1473" i="14"/>
  <c r="H1464" i="14"/>
  <c r="I966" i="14"/>
  <c r="E1308" i="14"/>
  <c r="H1744" i="14"/>
  <c r="N1288" i="14"/>
  <c r="B1626" i="14"/>
  <c r="K1461" i="14"/>
  <c r="N1961" i="14"/>
  <c r="D1825" i="14"/>
  <c r="K982" i="14"/>
  <c r="A1046" i="14"/>
  <c r="D1803" i="14"/>
  <c r="H978" i="14"/>
  <c r="D1693" i="14"/>
  <c r="C1877" i="14"/>
  <c r="H441" i="14"/>
  <c r="O927" i="14"/>
  <c r="O1892" i="14"/>
  <c r="O1473" i="14"/>
  <c r="G1371" i="14"/>
  <c r="F205" i="14"/>
  <c r="C776" i="14"/>
  <c r="G19" i="14"/>
  <c r="K680" i="14"/>
  <c r="B905" i="14"/>
  <c r="E143" i="14"/>
  <c r="G1091" i="14"/>
  <c r="C180" i="14"/>
  <c r="B364" i="14"/>
  <c r="J807" i="14"/>
  <c r="D181" i="14"/>
  <c r="O1881" i="14"/>
  <c r="D1907" i="14"/>
  <c r="L1298" i="14"/>
  <c r="G1451" i="14"/>
  <c r="M937" i="14"/>
  <c r="I961" i="14"/>
  <c r="E398" i="14"/>
  <c r="M151" i="14"/>
  <c r="M1893" i="14"/>
  <c r="N358" i="14"/>
  <c r="C523" i="14"/>
  <c r="G281" i="14"/>
  <c r="J1374" i="14"/>
  <c r="O1947" i="14"/>
  <c r="I666" i="14"/>
  <c r="C1460" i="14"/>
  <c r="O1859" i="14"/>
  <c r="H463" i="14"/>
  <c r="E1613" i="14"/>
  <c r="I1748" i="14"/>
  <c r="K1926" i="14"/>
  <c r="C780" i="14"/>
  <c r="N293" i="14"/>
  <c r="A1859" i="14"/>
  <c r="K1284" i="14"/>
  <c r="G943" i="14"/>
  <c r="G400" i="14"/>
  <c r="O698" i="14"/>
  <c r="F1231" i="14"/>
  <c r="O257" i="14"/>
  <c r="G826" i="14"/>
  <c r="B1250" i="14"/>
  <c r="J1785" i="14"/>
  <c r="A1646" i="14"/>
  <c r="G1366" i="14"/>
  <c r="B1853" i="14"/>
  <c r="G100" i="14"/>
  <c r="K1352" i="14"/>
  <c r="I822" i="14"/>
  <c r="N1126" i="14"/>
  <c r="G767" i="14"/>
  <c r="N269" i="14"/>
  <c r="I637" i="14"/>
  <c r="C1660" i="14"/>
  <c r="J1146" i="14"/>
  <c r="A80" i="14"/>
  <c r="F521" i="14"/>
  <c r="H1013" i="14"/>
  <c r="O845" i="14"/>
  <c r="I964" i="14"/>
  <c r="C1779" i="14"/>
  <c r="A1284" i="14"/>
  <c r="C1511" i="14"/>
  <c r="F818" i="14"/>
  <c r="N405" i="14"/>
  <c r="C207" i="14"/>
  <c r="B1453" i="14"/>
  <c r="J1288" i="14"/>
  <c r="E471" i="14"/>
  <c r="F366" i="14"/>
  <c r="B1076" i="14"/>
  <c r="C922" i="14"/>
  <c r="M1510" i="14"/>
  <c r="K1425" i="14"/>
  <c r="G1810" i="14"/>
  <c r="I374" i="14"/>
  <c r="A632" i="14"/>
  <c r="L1562" i="14"/>
  <c r="B636" i="14"/>
  <c r="B480" i="14"/>
  <c r="H1385" i="14"/>
  <c r="D97" i="14"/>
  <c r="H1383" i="14"/>
  <c r="N1935" i="14"/>
  <c r="E1276" i="14"/>
  <c r="N1223" i="14"/>
  <c r="E1638" i="14"/>
  <c r="O1984" i="14"/>
  <c r="N1197" i="14"/>
  <c r="H758" i="14"/>
  <c r="G1265" i="14"/>
  <c r="D509" i="14"/>
  <c r="E1543" i="14"/>
  <c r="G1707" i="14"/>
  <c r="A886" i="14"/>
  <c r="L1952" i="14"/>
  <c r="O1980" i="14"/>
  <c r="H1660" i="14"/>
  <c r="N1561" i="14"/>
  <c r="L1183" i="14"/>
  <c r="A244" i="14"/>
  <c r="H172" i="14"/>
  <c r="D179" i="14"/>
  <c r="I1085" i="14"/>
  <c r="M1809" i="14"/>
  <c r="B148" i="14"/>
  <c r="O262" i="14"/>
  <c r="I1415" i="14"/>
  <c r="K179" i="14"/>
  <c r="J859" i="14"/>
  <c r="K72" i="14"/>
  <c r="E930" i="14"/>
  <c r="M658" i="14"/>
  <c r="M1501" i="14"/>
  <c r="D1872" i="14"/>
  <c r="D985" i="14"/>
  <c r="N881" i="14"/>
  <c r="E1561" i="14"/>
  <c r="H459" i="14"/>
  <c r="M816" i="14"/>
  <c r="G1199" i="14"/>
  <c r="D1152" i="14"/>
  <c r="B1267" i="14"/>
  <c r="A358" i="14"/>
  <c r="H1417" i="14"/>
  <c r="E910" i="14"/>
  <c r="I1527" i="14"/>
  <c r="M712" i="14"/>
  <c r="O1248" i="14"/>
  <c r="D1882" i="14"/>
  <c r="J152" i="14"/>
  <c r="E535" i="14"/>
  <c r="N1688" i="14"/>
  <c r="G1603" i="14"/>
  <c r="A1948" i="14"/>
  <c r="H465" i="14"/>
  <c r="I1764" i="14"/>
  <c r="C1217" i="14"/>
  <c r="B1382" i="14"/>
  <c r="E185" i="14"/>
  <c r="F479" i="14"/>
  <c r="B292" i="14"/>
  <c r="H36" i="14"/>
  <c r="F1160" i="14"/>
  <c r="J204" i="14"/>
  <c r="J470" i="14"/>
  <c r="L585" i="14"/>
  <c r="H1628" i="14"/>
  <c r="E1982" i="14"/>
  <c r="H1955" i="14"/>
  <c r="I545" i="14"/>
  <c r="A1479" i="14"/>
  <c r="N193" i="14"/>
  <c r="C525" i="14"/>
  <c r="A896" i="14"/>
  <c r="C821" i="14"/>
  <c r="L640" i="14"/>
  <c r="O1873" i="14"/>
  <c r="A1559" i="14"/>
  <c r="H762" i="14"/>
  <c r="M1689" i="14"/>
  <c r="H1831" i="14"/>
  <c r="F1969" i="14"/>
  <c r="M1268" i="14"/>
  <c r="N1233" i="14"/>
  <c r="D160" i="14"/>
  <c r="F802" i="14"/>
  <c r="L1692" i="14"/>
  <c r="J562" i="14"/>
  <c r="J535" i="14"/>
  <c r="C325" i="14"/>
  <c r="D333" i="14"/>
  <c r="L535" i="14"/>
  <c r="O443" i="14"/>
  <c r="A1887" i="14"/>
  <c r="I698" i="14"/>
  <c r="D634" i="14"/>
  <c r="J1417" i="14"/>
  <c r="M71" i="14"/>
  <c r="B1746" i="14"/>
  <c r="N1548" i="14"/>
  <c r="A277" i="14"/>
  <c r="I518" i="14"/>
  <c r="E1405" i="14"/>
  <c r="A1591" i="14"/>
  <c r="J942" i="14"/>
  <c r="L746" i="14"/>
  <c r="D885" i="14"/>
  <c r="M928" i="14"/>
  <c r="H1367" i="14"/>
  <c r="J191" i="14"/>
  <c r="G1726" i="14"/>
  <c r="E271" i="14"/>
  <c r="J1125" i="14"/>
  <c r="J1354" i="14"/>
  <c r="F1005" i="14"/>
  <c r="D630" i="14"/>
  <c r="O541" i="14"/>
  <c r="M865" i="14"/>
  <c r="O1998" i="14"/>
  <c r="A1057" i="14"/>
  <c r="E1690" i="14"/>
  <c r="L564" i="14"/>
  <c r="I1634" i="14"/>
  <c r="M570" i="14"/>
  <c r="C883" i="14"/>
  <c r="J153" i="14"/>
  <c r="O466" i="14"/>
  <c r="M735" i="14"/>
  <c r="I1997" i="14"/>
  <c r="B1921" i="14"/>
  <c r="L252" i="14"/>
  <c r="A276" i="14"/>
  <c r="A222" i="14"/>
  <c r="I838" i="14"/>
  <c r="D1807" i="14"/>
  <c r="K214" i="14"/>
  <c r="K1283" i="14"/>
  <c r="M495" i="14"/>
  <c r="G1144" i="14"/>
  <c r="H699" i="14"/>
  <c r="M66" i="14"/>
  <c r="G258" i="14"/>
  <c r="M513" i="14"/>
  <c r="F413" i="14"/>
  <c r="A126" i="14"/>
  <c r="N1266" i="14"/>
  <c r="O1938" i="14"/>
  <c r="H998" i="14"/>
  <c r="L597" i="14"/>
  <c r="M243" i="14"/>
  <c r="I576" i="14"/>
  <c r="D1440" i="14"/>
  <c r="N1444" i="14"/>
  <c r="G1611" i="14"/>
  <c r="J92" i="14"/>
  <c r="G851" i="14"/>
  <c r="D1127" i="14"/>
  <c r="D1626" i="14"/>
  <c r="D456" i="14"/>
  <c r="A100" i="14"/>
  <c r="F486" i="14"/>
  <c r="E34" i="14"/>
  <c r="L83" i="14"/>
  <c r="O490" i="14"/>
  <c r="D1749" i="14"/>
  <c r="O1130" i="14"/>
  <c r="I1832" i="14"/>
  <c r="G1604" i="14"/>
  <c r="C1471" i="14"/>
  <c r="M1064" i="14"/>
  <c r="O749" i="14"/>
  <c r="M908" i="14"/>
  <c r="K1460" i="14"/>
  <c r="J953" i="14"/>
  <c r="J517" i="14"/>
  <c r="G1327" i="14"/>
  <c r="A962" i="14"/>
  <c r="L1216" i="14"/>
  <c r="E923" i="14"/>
  <c r="A666" i="14"/>
  <c r="N1762" i="14"/>
  <c r="H755" i="14"/>
  <c r="K1100" i="14"/>
  <c r="K1994" i="14"/>
  <c r="A602" i="14"/>
  <c r="L51" i="14"/>
  <c r="N966" i="14"/>
  <c r="I1560" i="14"/>
  <c r="D1359" i="14"/>
  <c r="A1723" i="14"/>
  <c r="J9" i="14"/>
  <c r="D1445" i="14"/>
  <c r="J220" i="14"/>
  <c r="G140" i="14"/>
  <c r="N667" i="14"/>
  <c r="M309" i="14"/>
  <c r="B393" i="14"/>
  <c r="A1411" i="14"/>
  <c r="D297" i="14"/>
  <c r="E1247" i="14"/>
  <c r="M1854" i="14"/>
  <c r="H331" i="14"/>
  <c r="F721" i="14"/>
  <c r="N901" i="14"/>
  <c r="L1976" i="14"/>
  <c r="D974" i="14"/>
  <c r="E1305" i="14"/>
  <c r="L1008" i="14"/>
  <c r="D599" i="14"/>
  <c r="N309" i="14"/>
  <c r="N241" i="14"/>
  <c r="O1195" i="14"/>
  <c r="H530" i="14"/>
  <c r="D398" i="14"/>
  <c r="E1218" i="14"/>
  <c r="D1522" i="14"/>
  <c r="G1142" i="14"/>
  <c r="E1055" i="14"/>
  <c r="E418" i="14"/>
  <c r="G616" i="14"/>
  <c r="G1361" i="14"/>
  <c r="B1324" i="14"/>
  <c r="D1643" i="14"/>
  <c r="F529" i="14"/>
  <c r="A656" i="14"/>
  <c r="M1553" i="14"/>
  <c r="H1429" i="14"/>
  <c r="D1352" i="14"/>
  <c r="M1522" i="14"/>
  <c r="G201" i="14"/>
  <c r="E149" i="14"/>
  <c r="L499" i="14"/>
  <c r="E545" i="14"/>
  <c r="K1765" i="14"/>
  <c r="B964" i="14"/>
  <c r="J1830" i="14"/>
  <c r="J1554" i="14"/>
  <c r="A1969" i="14"/>
  <c r="K1895" i="14"/>
  <c r="F731" i="14"/>
  <c r="I1624" i="14"/>
  <c r="J460" i="14"/>
  <c r="L1259" i="14"/>
  <c r="D1325" i="14"/>
  <c r="I969" i="14"/>
  <c r="H1661" i="14"/>
  <c r="D1573" i="14"/>
  <c r="J1881" i="14"/>
  <c r="D477" i="14"/>
  <c r="H1719" i="14"/>
  <c r="I1616" i="14"/>
  <c r="I1235" i="14"/>
  <c r="I1157" i="14"/>
  <c r="J234" i="14"/>
  <c r="F364" i="14"/>
  <c r="I715" i="14"/>
  <c r="J376" i="14"/>
  <c r="O352" i="14"/>
  <c r="A184" i="14"/>
  <c r="O61" i="14"/>
  <c r="H484" i="14"/>
  <c r="F489" i="14"/>
  <c r="G404" i="14"/>
  <c r="G1601" i="14"/>
  <c r="F1861" i="14"/>
  <c r="O1391" i="14"/>
  <c r="O1199" i="14"/>
  <c r="K1361" i="14"/>
  <c r="N1186" i="14"/>
  <c r="E1354" i="14"/>
  <c r="L1255" i="14"/>
  <c r="H1902" i="14"/>
  <c r="E1427" i="14"/>
  <c r="J1342" i="14"/>
  <c r="M1580" i="14"/>
  <c r="O830" i="14"/>
  <c r="L1399" i="14"/>
  <c r="O478" i="14"/>
  <c r="B920" i="14"/>
  <c r="J540" i="14"/>
  <c r="I1521" i="14"/>
  <c r="B266" i="14"/>
  <c r="C595" i="14"/>
  <c r="B1090" i="14"/>
  <c r="N932" i="14"/>
  <c r="A812" i="14"/>
  <c r="J980" i="14"/>
  <c r="C1272" i="14"/>
  <c r="G920" i="14"/>
  <c r="M1471" i="14"/>
  <c r="B875" i="14"/>
  <c r="H882" i="14"/>
  <c r="D1143" i="14"/>
  <c r="L1909" i="14"/>
  <c r="G892" i="14"/>
  <c r="F1998" i="14"/>
  <c r="B25" i="14"/>
  <c r="I348" i="14"/>
  <c r="O1135" i="14"/>
  <c r="N114" i="14"/>
  <c r="L598" i="14"/>
  <c r="A1421" i="14"/>
  <c r="D334" i="14"/>
  <c r="D1639" i="14"/>
  <c r="E1951" i="14"/>
  <c r="D627" i="14"/>
  <c r="A509" i="14"/>
  <c r="C1951" i="14"/>
  <c r="L1100" i="14"/>
  <c r="E1945" i="14"/>
  <c r="E636" i="14"/>
  <c r="O1057" i="14"/>
  <c r="N1906" i="14"/>
  <c r="B558" i="14"/>
  <c r="O1999" i="14"/>
  <c r="F1923" i="14"/>
  <c r="G1130" i="14"/>
  <c r="H706" i="14"/>
  <c r="I921" i="14"/>
  <c r="M950" i="14"/>
  <c r="D1113" i="14"/>
  <c r="J897" i="14"/>
  <c r="D663" i="14"/>
  <c r="J794" i="14"/>
  <c r="H1715" i="14"/>
  <c r="C1312" i="14"/>
  <c r="L1465" i="14"/>
  <c r="C667" i="14"/>
  <c r="K760" i="14"/>
  <c r="H1946" i="14"/>
  <c r="L966" i="14"/>
  <c r="N1134" i="14"/>
  <c r="N238" i="14"/>
  <c r="L1956" i="14"/>
  <c r="H1722" i="14"/>
  <c r="H1271" i="14"/>
  <c r="N253" i="14"/>
  <c r="L432" i="14"/>
  <c r="M1700" i="14"/>
  <c r="F153" i="14"/>
  <c r="B501" i="14"/>
  <c r="C202" i="14"/>
  <c r="J1233" i="14"/>
  <c r="I779" i="14"/>
  <c r="M1502" i="14"/>
  <c r="O188" i="14"/>
  <c r="C460" i="14"/>
  <c r="D1307" i="14"/>
  <c r="I411" i="14"/>
  <c r="H915" i="14"/>
  <c r="O1937" i="14"/>
  <c r="F271" i="14"/>
  <c r="J1517" i="14"/>
  <c r="D1946" i="14"/>
  <c r="G996" i="14"/>
  <c r="C1100" i="14"/>
  <c r="E1498" i="14"/>
  <c r="I1804" i="14"/>
  <c r="O960" i="14"/>
  <c r="L810" i="14"/>
  <c r="L48" i="14"/>
  <c r="N443" i="14"/>
  <c r="H275" i="14"/>
  <c r="B758" i="14"/>
  <c r="K460" i="14"/>
  <c r="B1515" i="14"/>
  <c r="D1131" i="14"/>
  <c r="C456" i="14"/>
  <c r="F1589" i="14"/>
  <c r="E1220" i="14"/>
  <c r="D54" i="14"/>
  <c r="I815" i="14"/>
  <c r="B1987" i="14"/>
  <c r="L723" i="14"/>
  <c r="E1762" i="14"/>
  <c r="H1408" i="14"/>
  <c r="J1102" i="14"/>
  <c r="N845" i="14"/>
  <c r="G833" i="14"/>
  <c r="F1547" i="14"/>
  <c r="F970" i="14"/>
  <c r="C1124" i="14"/>
  <c r="N1084" i="14"/>
  <c r="I804" i="14"/>
  <c r="D784" i="14"/>
  <c r="K23" i="14"/>
  <c r="E1226" i="14"/>
  <c r="F945" i="14"/>
  <c r="I552" i="14"/>
  <c r="E1393" i="14"/>
  <c r="J1136" i="14"/>
  <c r="H1838" i="14"/>
  <c r="N480" i="14"/>
  <c r="F786" i="14"/>
  <c r="H1202" i="14"/>
  <c r="O1117" i="14"/>
  <c r="N1890" i="14"/>
  <c r="O186" i="14"/>
  <c r="I503" i="14"/>
  <c r="M1169" i="14"/>
  <c r="C1102" i="14"/>
  <c r="O984" i="14"/>
  <c r="I700" i="14"/>
  <c r="F736" i="14"/>
  <c r="L64" i="14"/>
  <c r="C267" i="14"/>
  <c r="D1595" i="14"/>
  <c r="G179" i="14"/>
  <c r="A425" i="14"/>
  <c r="J1882" i="14"/>
  <c r="N922" i="14"/>
  <c r="B1533" i="14"/>
  <c r="N1859" i="14"/>
  <c r="B42" i="14"/>
  <c r="A1539" i="14"/>
  <c r="G962" i="14"/>
  <c r="E521" i="14"/>
  <c r="I812" i="14"/>
  <c r="D473" i="14"/>
  <c r="B2" i="14"/>
  <c r="J1836" i="14"/>
  <c r="E78" i="14"/>
  <c r="K1006" i="14"/>
  <c r="A1800" i="14"/>
  <c r="I177" i="14"/>
  <c r="I1563" i="14"/>
  <c r="F128" i="14"/>
  <c r="J1524" i="14"/>
  <c r="E86" i="14"/>
  <c r="B1157" i="14"/>
  <c r="G1989" i="14"/>
  <c r="C1755" i="14"/>
  <c r="C997" i="14"/>
  <c r="M159" i="14"/>
  <c r="E379" i="14"/>
  <c r="L1801" i="14"/>
  <c r="C751" i="14"/>
  <c r="D1079" i="14"/>
  <c r="N325" i="14"/>
  <c r="H822" i="14"/>
  <c r="G724" i="14"/>
  <c r="E100" i="14"/>
  <c r="I1870" i="14"/>
  <c r="A569" i="14"/>
  <c r="F976" i="14"/>
  <c r="E1289" i="14"/>
  <c r="H1000" i="14"/>
  <c r="E1862" i="14"/>
  <c r="N122" i="14"/>
  <c r="I914" i="14"/>
  <c r="O1453" i="14"/>
  <c r="A1936" i="14"/>
  <c r="M1230" i="14"/>
  <c r="B830" i="14"/>
  <c r="N1404" i="14"/>
  <c r="G535" i="14"/>
  <c r="B806" i="14"/>
  <c r="L1407" i="14"/>
  <c r="J1748" i="14"/>
  <c r="O1051" i="14"/>
  <c r="A585" i="14"/>
  <c r="A1752" i="14"/>
  <c r="I1683" i="14"/>
  <c r="J1697" i="14"/>
  <c r="E530" i="14"/>
  <c r="K850" i="14"/>
  <c r="C606" i="14"/>
  <c r="A581" i="14"/>
  <c r="D1475" i="14"/>
  <c r="M1635" i="14"/>
  <c r="C699" i="14"/>
  <c r="M886" i="14"/>
  <c r="J335" i="14"/>
  <c r="M1175" i="14"/>
  <c r="K759" i="14"/>
  <c r="E1101" i="14"/>
  <c r="B699" i="14"/>
  <c r="O1430" i="14"/>
  <c r="C255" i="14"/>
  <c r="K907" i="14"/>
  <c r="N1612" i="14"/>
  <c r="C658" i="14"/>
  <c r="I1496" i="14"/>
  <c r="J1563" i="14"/>
  <c r="O1422" i="14"/>
  <c r="D553" i="14"/>
  <c r="G1432" i="14"/>
  <c r="L59" i="14"/>
  <c r="F1284" i="14"/>
  <c r="B414" i="14"/>
  <c r="O977" i="14"/>
  <c r="E1262" i="14"/>
  <c r="C915" i="14"/>
  <c r="E697" i="14"/>
  <c r="J264" i="14"/>
  <c r="D1944" i="14"/>
  <c r="H692" i="14"/>
  <c r="L1444" i="14"/>
  <c r="H346" i="14"/>
  <c r="L1238" i="14"/>
  <c r="M1075" i="14"/>
  <c r="F66" i="14"/>
  <c r="C1978" i="14"/>
  <c r="L863" i="14"/>
  <c r="N1941" i="14"/>
  <c r="M158" i="14"/>
  <c r="H361" i="14"/>
  <c r="D1097" i="14"/>
  <c r="A658" i="14"/>
  <c r="D1761" i="14"/>
  <c r="M1237" i="14"/>
  <c r="L285" i="14"/>
  <c r="A874" i="14"/>
  <c r="C1999" i="14"/>
  <c r="E550" i="14"/>
  <c r="I635" i="14"/>
  <c r="M893" i="14"/>
  <c r="A1301" i="14"/>
  <c r="A722" i="14"/>
  <c r="J1741" i="14"/>
  <c r="M4" i="14"/>
  <c r="O850" i="14"/>
  <c r="E201" i="14"/>
  <c r="M1535" i="14"/>
  <c r="G809" i="14"/>
  <c r="A792" i="14"/>
  <c r="O1245" i="14"/>
  <c r="N1020" i="14"/>
  <c r="D777" i="14"/>
  <c r="D1376" i="14"/>
  <c r="E1191" i="14"/>
  <c r="B1669" i="14"/>
  <c r="G915" i="14"/>
  <c r="G1264" i="14"/>
  <c r="F1336" i="14"/>
  <c r="O170" i="14"/>
  <c r="E726" i="14"/>
  <c r="H1707" i="14"/>
  <c r="F1320" i="14"/>
  <c r="M1769" i="14"/>
  <c r="A1972" i="14"/>
  <c r="O978" i="14"/>
  <c r="I435" i="14"/>
  <c r="J1618" i="14"/>
  <c r="M1418" i="14"/>
  <c r="L37" i="14"/>
  <c r="G342" i="14"/>
  <c r="N627" i="14"/>
  <c r="J375" i="14"/>
  <c r="D272" i="14"/>
  <c r="L1055" i="14"/>
  <c r="I1697" i="14"/>
  <c r="F594" i="14"/>
  <c r="O1570" i="14"/>
  <c r="C1241" i="14"/>
  <c r="K1416" i="14"/>
  <c r="A1241" i="14"/>
  <c r="E848" i="14"/>
  <c r="H851" i="14"/>
  <c r="M713" i="14"/>
  <c r="A1190" i="14"/>
  <c r="G839" i="14"/>
  <c r="E1083" i="14"/>
  <c r="A1371" i="14"/>
  <c r="H1475" i="14"/>
  <c r="K1897" i="14"/>
  <c r="M1357" i="14"/>
  <c r="O91" i="14"/>
  <c r="H931" i="14"/>
  <c r="O1646" i="14"/>
  <c r="K959" i="14"/>
  <c r="D308" i="14"/>
  <c r="O1845" i="14"/>
  <c r="G499" i="14"/>
  <c r="I1489" i="14"/>
  <c r="B690" i="14"/>
  <c r="N246" i="14"/>
  <c r="N274" i="14"/>
  <c r="I1102" i="14"/>
  <c r="E701" i="14"/>
  <c r="O1450" i="14"/>
  <c r="A1396" i="14"/>
  <c r="I481" i="14"/>
  <c r="D349" i="14"/>
  <c r="L125" i="14"/>
  <c r="G245" i="14"/>
  <c r="M1277" i="14"/>
  <c r="K1823" i="14"/>
  <c r="N1701" i="14"/>
  <c r="O1729" i="14"/>
  <c r="I1842" i="14"/>
  <c r="F498" i="14"/>
  <c r="G625" i="14"/>
  <c r="B1148" i="14"/>
  <c r="G1255" i="14"/>
  <c r="M699" i="14"/>
  <c r="N1003" i="14"/>
  <c r="M215" i="14"/>
  <c r="C1855" i="14"/>
  <c r="H260" i="14"/>
  <c r="A224" i="14"/>
  <c r="L1513" i="14"/>
  <c r="E1480" i="14"/>
  <c r="G1805" i="14"/>
  <c r="H935" i="14"/>
  <c r="J1093" i="14"/>
  <c r="B1835" i="14"/>
  <c r="B898" i="14"/>
  <c r="H1668" i="14"/>
  <c r="E328" i="14"/>
  <c r="L744" i="14"/>
  <c r="D873" i="14"/>
  <c r="M411" i="14"/>
  <c r="A539" i="14"/>
  <c r="I1693" i="14"/>
  <c r="I15" i="14"/>
  <c r="I75" i="14"/>
  <c r="O465" i="14"/>
  <c r="I1884" i="14"/>
  <c r="K421" i="14"/>
  <c r="A839" i="14"/>
  <c r="O174" i="14"/>
  <c r="L816" i="14"/>
  <c r="L1423" i="14"/>
  <c r="K848" i="14"/>
  <c r="G182" i="14"/>
  <c r="G1558" i="14"/>
  <c r="L1375" i="14"/>
  <c r="E1447" i="14"/>
  <c r="H9" i="14"/>
  <c r="D283" i="14"/>
  <c r="K1972" i="14"/>
  <c r="C502" i="14"/>
  <c r="K1291" i="14"/>
  <c r="H656" i="14"/>
  <c r="H131" i="14"/>
  <c r="O339" i="14"/>
  <c r="D765" i="14"/>
  <c r="I1286" i="14"/>
  <c r="I967" i="14"/>
  <c r="A529" i="14"/>
  <c r="L933" i="14"/>
  <c r="B1427" i="14"/>
  <c r="I400" i="14"/>
  <c r="O1133" i="14"/>
  <c r="B915" i="14"/>
  <c r="M645" i="14"/>
  <c r="I1895" i="14"/>
  <c r="K1707" i="14"/>
  <c r="J695" i="14"/>
  <c r="G1254" i="14"/>
  <c r="N219" i="14"/>
  <c r="L457" i="14"/>
  <c r="G259" i="14"/>
  <c r="F238" i="14"/>
  <c r="O1024" i="14"/>
  <c r="B1658" i="14"/>
  <c r="A544" i="14"/>
  <c r="F57" i="14"/>
  <c r="I390" i="14"/>
  <c r="J1338" i="14"/>
  <c r="G1040" i="14"/>
  <c r="L1139" i="14"/>
  <c r="D1980" i="14"/>
  <c r="N623" i="14"/>
  <c r="I1368" i="14"/>
  <c r="N2000" i="14"/>
  <c r="B1479" i="14"/>
  <c r="M1470" i="14"/>
  <c r="K86" i="14"/>
  <c r="O973" i="14"/>
  <c r="O1418" i="14"/>
  <c r="H528" i="14"/>
  <c r="E1917" i="14"/>
  <c r="G1038" i="14"/>
  <c r="H1519" i="14"/>
  <c r="M1340" i="14"/>
  <c r="C1250" i="14"/>
  <c r="B859" i="14"/>
  <c r="I486" i="14"/>
  <c r="O1006" i="14"/>
  <c r="E307" i="14"/>
  <c r="N80" i="14"/>
  <c r="B1525" i="14"/>
  <c r="A739" i="14"/>
  <c r="J1406" i="14"/>
  <c r="E1050" i="14"/>
  <c r="M710" i="14"/>
  <c r="K1031" i="14"/>
  <c r="N1763" i="14"/>
  <c r="N1314" i="14"/>
  <c r="F1682" i="14"/>
  <c r="H217" i="14"/>
  <c r="C1453" i="14"/>
  <c r="D131" i="14"/>
  <c r="C342" i="14"/>
  <c r="J1657" i="14"/>
  <c r="M434" i="14"/>
  <c r="G1609" i="14"/>
  <c r="D1565" i="14"/>
  <c r="C1101" i="14"/>
  <c r="O833" i="14"/>
  <c r="B351" i="14"/>
  <c r="C1628" i="14"/>
  <c r="N1684" i="14"/>
  <c r="C610" i="14"/>
  <c r="O1150" i="14"/>
  <c r="E789" i="14"/>
  <c r="A1986" i="14"/>
  <c r="L378" i="14"/>
  <c r="E1236" i="14"/>
  <c r="I1269" i="14"/>
  <c r="I1610" i="14"/>
  <c r="M1991" i="14"/>
  <c r="L1256" i="14"/>
  <c r="K967" i="14"/>
  <c r="F1307" i="14"/>
  <c r="K676" i="14"/>
  <c r="O990" i="14"/>
  <c r="J1937" i="14"/>
  <c r="M413" i="14"/>
  <c r="M1745" i="14"/>
  <c r="B296" i="14"/>
  <c r="B456" i="14"/>
  <c r="E260" i="14"/>
  <c r="A390" i="14"/>
  <c r="L265" i="14"/>
  <c r="C1193" i="14"/>
  <c r="G98" i="14"/>
  <c r="F378" i="14"/>
  <c r="J1519" i="14"/>
  <c r="L459" i="14"/>
  <c r="J497" i="14"/>
  <c r="M945" i="14"/>
  <c r="B490" i="14"/>
  <c r="H1963" i="14"/>
  <c r="G312" i="14"/>
  <c r="H1559" i="14"/>
  <c r="D9" i="14"/>
  <c r="E1773" i="14"/>
  <c r="K1533" i="14"/>
  <c r="D1998" i="14"/>
  <c r="L350" i="14"/>
  <c r="C292" i="14"/>
  <c r="H101" i="14"/>
  <c r="K1998" i="14"/>
  <c r="D1450" i="14"/>
  <c r="O58" i="14"/>
  <c r="N1206" i="14"/>
  <c r="G908" i="14"/>
  <c r="E1811" i="14"/>
  <c r="L1858" i="14"/>
  <c r="J1400" i="14"/>
  <c r="H669" i="14"/>
  <c r="G1847" i="14"/>
  <c r="D1030" i="14"/>
  <c r="J1884" i="14"/>
  <c r="K1037" i="14"/>
  <c r="M1263" i="14"/>
  <c r="B787" i="14"/>
  <c r="D1909" i="14"/>
  <c r="A1203" i="14"/>
  <c r="D889" i="14"/>
  <c r="O668" i="14"/>
  <c r="D1329" i="14"/>
  <c r="I1167" i="14"/>
  <c r="C1398" i="14"/>
  <c r="D470" i="14"/>
  <c r="A706" i="14"/>
  <c r="F706" i="14"/>
  <c r="B1219" i="14"/>
  <c r="M181" i="14"/>
  <c r="B315" i="14"/>
  <c r="B764" i="14"/>
  <c r="L429" i="14"/>
  <c r="D1836" i="14"/>
  <c r="N588" i="14"/>
  <c r="E1569" i="14"/>
  <c r="G169" i="14"/>
  <c r="C1037" i="14"/>
  <c r="C288" i="14"/>
  <c r="J1859" i="14"/>
  <c r="A427" i="14"/>
  <c r="M1968" i="14"/>
  <c r="J1180" i="14"/>
  <c r="E1791" i="14"/>
  <c r="G323" i="14"/>
  <c r="E927" i="14"/>
  <c r="J1616" i="14"/>
  <c r="J36" i="14"/>
  <c r="J1978" i="14"/>
  <c r="K1539" i="14"/>
  <c r="L1319" i="14"/>
  <c r="O423" i="14"/>
  <c r="N564" i="14"/>
  <c r="K285" i="14"/>
  <c r="A1533" i="14"/>
  <c r="K1800" i="14"/>
  <c r="M119" i="14"/>
  <c r="C99" i="14"/>
  <c r="C1027" i="14"/>
  <c r="N1403" i="14"/>
  <c r="M538" i="14"/>
  <c r="G958" i="14"/>
  <c r="E1245" i="14"/>
  <c r="M736" i="14"/>
  <c r="K51" i="14"/>
  <c r="I1146" i="14"/>
  <c r="O663" i="14"/>
  <c r="B1367" i="14"/>
  <c r="E871" i="14"/>
  <c r="E51" i="14"/>
  <c r="B619" i="14"/>
  <c r="L1065" i="14"/>
  <c r="E1067" i="14"/>
  <c r="M749" i="14"/>
  <c r="N816" i="14"/>
  <c r="N1461" i="14"/>
  <c r="O347" i="14"/>
  <c r="L732" i="14"/>
  <c r="G821" i="14"/>
  <c r="L1997" i="14"/>
  <c r="G1205" i="14"/>
  <c r="H1816" i="14"/>
  <c r="A920" i="14"/>
  <c r="K1600" i="14"/>
  <c r="O289" i="14"/>
  <c r="C576" i="14"/>
  <c r="C671" i="14"/>
  <c r="O1132" i="14"/>
  <c r="B89" i="14"/>
  <c r="E1311" i="14"/>
  <c r="I11" i="14"/>
  <c r="L977" i="14"/>
  <c r="I134" i="14"/>
  <c r="I648" i="14"/>
  <c r="D224" i="14"/>
  <c r="M252" i="14"/>
  <c r="M382" i="14"/>
  <c r="G459" i="14"/>
  <c r="M744" i="14"/>
  <c r="C818" i="14"/>
  <c r="K1158" i="14"/>
  <c r="J106" i="14"/>
  <c r="I988" i="14"/>
  <c r="F1937" i="14"/>
  <c r="L453" i="14"/>
  <c r="F1591" i="14"/>
  <c r="L12" i="14"/>
  <c r="J1936" i="14"/>
  <c r="L1381" i="14"/>
  <c r="H163" i="14"/>
  <c r="O1461" i="14"/>
  <c r="K196" i="14"/>
  <c r="M1304" i="14"/>
  <c r="I1162" i="14"/>
  <c r="D1348" i="14"/>
  <c r="M1196" i="14"/>
  <c r="H674" i="14"/>
  <c r="M420" i="14"/>
  <c r="B532" i="14"/>
  <c r="E1231" i="14"/>
  <c r="F662" i="14"/>
  <c r="B683" i="14"/>
  <c r="E126" i="14"/>
  <c r="H1348" i="14"/>
  <c r="F1727" i="14"/>
  <c r="D824" i="14"/>
  <c r="A717" i="14"/>
  <c r="J848" i="14"/>
  <c r="K1255" i="14"/>
  <c r="N1751" i="14"/>
  <c r="A562" i="14"/>
  <c r="G624" i="14"/>
  <c r="G797" i="14"/>
  <c r="M164" i="14"/>
  <c r="C1680" i="14"/>
  <c r="C1545" i="14"/>
  <c r="G952" i="14"/>
  <c r="C1436" i="14"/>
  <c r="M779" i="14"/>
  <c r="O327" i="14"/>
  <c r="O1020" i="14"/>
  <c r="D696" i="14"/>
  <c r="A830" i="14"/>
  <c r="E1241" i="14"/>
  <c r="J356" i="14"/>
  <c r="A847" i="14"/>
  <c r="O1869" i="14"/>
  <c r="M260" i="14"/>
  <c r="N47" i="14"/>
  <c r="D1537" i="14"/>
  <c r="M116" i="14"/>
  <c r="C586" i="14"/>
  <c r="O1601" i="14"/>
  <c r="O1149" i="14"/>
  <c r="D874" i="14"/>
  <c r="E84" i="14"/>
  <c r="K1641" i="14"/>
  <c r="F1609" i="14"/>
  <c r="M1524" i="14"/>
  <c r="L1322" i="14"/>
  <c r="J1953" i="14"/>
  <c r="C748" i="14"/>
  <c r="J1735" i="14"/>
  <c r="N276" i="14"/>
  <c r="K1110" i="14"/>
  <c r="J1789" i="14"/>
  <c r="M1816" i="14"/>
  <c r="N539" i="14"/>
  <c r="D489" i="14"/>
  <c r="F1448" i="14"/>
  <c r="A89" i="14"/>
  <c r="J1198" i="14"/>
  <c r="D997" i="14"/>
  <c r="AB2" i="13"/>
  <c r="M914" i="14"/>
  <c r="H233" i="14"/>
  <c r="F789" i="14"/>
  <c r="E911" i="14"/>
  <c r="H1696" i="14"/>
  <c r="C1121" i="14"/>
  <c r="M980" i="14"/>
  <c r="M1857" i="14"/>
  <c r="M466" i="14"/>
  <c r="L1838" i="14"/>
  <c r="E29" i="14"/>
  <c r="H590" i="14"/>
  <c r="E335" i="14"/>
  <c r="A878" i="14"/>
  <c r="N1746" i="14"/>
  <c r="K1362" i="14"/>
  <c r="I1418" i="14"/>
  <c r="J1886" i="14"/>
  <c r="E1579" i="14"/>
  <c r="N1652" i="14"/>
  <c r="F1711" i="14"/>
  <c r="I1853" i="14"/>
  <c r="L1102" i="14"/>
  <c r="N1155" i="14"/>
  <c r="K1945" i="14"/>
  <c r="D1291" i="14"/>
  <c r="G243" i="14"/>
  <c r="M57" i="14"/>
  <c r="I776" i="14"/>
  <c r="O592" i="14"/>
  <c r="H160" i="14"/>
  <c r="K1050" i="14"/>
  <c r="H1577" i="14"/>
  <c r="O203" i="14"/>
  <c r="I1632" i="14"/>
  <c r="J63" i="14"/>
  <c r="C358" i="14"/>
  <c r="D1566" i="14"/>
  <c r="O298" i="14"/>
  <c r="H1518" i="14"/>
  <c r="N1422" i="14"/>
  <c r="B1168" i="14"/>
  <c r="I1663" i="14"/>
  <c r="A1065" i="14"/>
  <c r="A1517" i="14"/>
  <c r="L1816" i="14"/>
  <c r="J1887" i="14"/>
  <c r="E1057" i="14"/>
  <c r="H662" i="14"/>
  <c r="F199" i="14"/>
  <c r="G1995" i="14"/>
  <c r="F13" i="14"/>
  <c r="O340" i="14"/>
  <c r="I1875" i="14"/>
  <c r="O1311" i="14"/>
  <c r="B195" i="14"/>
  <c r="J1628" i="14"/>
  <c r="A619" i="14"/>
  <c r="F1822" i="14"/>
  <c r="I647" i="14"/>
  <c r="E790" i="14"/>
  <c r="A1102" i="14"/>
  <c r="B1306" i="14"/>
  <c r="N1274" i="14"/>
  <c r="F673" i="14"/>
  <c r="C318" i="14"/>
  <c r="G893" i="14"/>
  <c r="K1810" i="14"/>
  <c r="J813" i="14"/>
  <c r="O1356" i="14"/>
  <c r="J196" i="14"/>
  <c r="J1090" i="14"/>
  <c r="L1303" i="14"/>
  <c r="L67" i="14"/>
  <c r="E293" i="14"/>
  <c r="N34" i="14"/>
  <c r="A1856" i="14"/>
  <c r="D884" i="14"/>
  <c r="N1480" i="14"/>
  <c r="D316" i="14"/>
  <c r="O2000" i="14"/>
  <c r="F762" i="14"/>
  <c r="I1104" i="14"/>
  <c r="B641" i="14"/>
  <c r="E819" i="14"/>
  <c r="O1383" i="14"/>
  <c r="G1341" i="14"/>
  <c r="J240" i="14"/>
  <c r="G288" i="14"/>
  <c r="N229" i="14"/>
  <c r="E1992" i="14"/>
  <c r="M1381" i="14"/>
  <c r="F837" i="14"/>
  <c r="N612" i="14"/>
  <c r="K63" i="14"/>
  <c r="G1984" i="14"/>
  <c r="J1865" i="14"/>
  <c r="K251" i="14"/>
  <c r="J1171" i="14"/>
  <c r="O1177" i="14"/>
  <c r="E1768" i="14"/>
  <c r="F1906" i="14"/>
  <c r="N1553" i="14"/>
  <c r="D505" i="14"/>
  <c r="I538" i="14"/>
  <c r="B433" i="14"/>
  <c r="K645" i="14"/>
  <c r="E1657" i="14"/>
  <c r="G320" i="14"/>
  <c r="J76" i="14"/>
  <c r="K174" i="14"/>
  <c r="N745" i="14"/>
  <c r="B1982" i="14"/>
  <c r="O1175" i="14"/>
  <c r="A709" i="14"/>
  <c r="K1863" i="14"/>
  <c r="D436" i="14"/>
  <c r="I1253" i="14"/>
  <c r="O234" i="14"/>
  <c r="F1516" i="14"/>
  <c r="D500" i="14"/>
  <c r="C625" i="14"/>
  <c r="M23" i="14"/>
  <c r="L1508" i="14"/>
  <c r="L1898" i="14"/>
  <c r="N755" i="14"/>
  <c r="D64" i="14"/>
  <c r="H171" i="14"/>
  <c r="A584" i="14"/>
  <c r="B322" i="14"/>
  <c r="K208" i="14"/>
  <c r="I626" i="14"/>
  <c r="D755" i="14"/>
  <c r="K1854" i="14"/>
  <c r="H240" i="14"/>
  <c r="L1895" i="14"/>
  <c r="B1448" i="14"/>
  <c r="I1573" i="14"/>
  <c r="M1153" i="14"/>
  <c r="K1627" i="14"/>
  <c r="J1126" i="14"/>
  <c r="L257" i="14"/>
  <c r="L1252" i="14"/>
  <c r="E1608" i="14"/>
  <c r="E688" i="14"/>
  <c r="L1428" i="14"/>
  <c r="H1703" i="14"/>
  <c r="I1020" i="14"/>
  <c r="E52" i="14"/>
  <c r="M1527" i="14"/>
  <c r="E490" i="14"/>
  <c r="K654" i="14"/>
  <c r="I529" i="14"/>
  <c r="G1296" i="14"/>
  <c r="N1578" i="14"/>
  <c r="M743" i="14"/>
  <c r="N223" i="14"/>
  <c r="C507" i="14"/>
  <c r="L1121" i="14"/>
  <c r="J854" i="14"/>
  <c r="F1997" i="14"/>
  <c r="B38" i="14"/>
  <c r="K36" i="14"/>
  <c r="F1641" i="14"/>
  <c r="C899" i="14"/>
  <c r="L493" i="14"/>
  <c r="L1362" i="14"/>
  <c r="G832" i="14"/>
  <c r="O1337" i="14"/>
  <c r="H1305" i="14"/>
  <c r="D193" i="14"/>
  <c r="O291" i="14"/>
  <c r="C28" i="14"/>
  <c r="D1058" i="14"/>
  <c r="E1419" i="14"/>
  <c r="O1942" i="14"/>
  <c r="C1111" i="14"/>
  <c r="G1536" i="14"/>
  <c r="L1702" i="14"/>
  <c r="A250" i="14"/>
  <c r="C596" i="14"/>
  <c r="D1420" i="14"/>
  <c r="K543" i="14"/>
  <c r="A1297" i="14"/>
  <c r="D399" i="14"/>
  <c r="G1393" i="14"/>
  <c r="K1097" i="14"/>
  <c r="N438" i="14"/>
  <c r="L978" i="14"/>
  <c r="L962" i="14"/>
  <c r="J589" i="14"/>
  <c r="K1535" i="14"/>
  <c r="A434" i="14"/>
  <c r="H1448" i="14"/>
  <c r="D1295" i="14"/>
  <c r="I453" i="14"/>
  <c r="N1610" i="14"/>
  <c r="M91" i="14"/>
  <c r="G721" i="14"/>
  <c r="I60" i="14"/>
  <c r="B170" i="14"/>
  <c r="J1130" i="14"/>
  <c r="B1684" i="14"/>
  <c r="K1569" i="14"/>
  <c r="N1393" i="14"/>
  <c r="D1346" i="14"/>
  <c r="I1088" i="14"/>
  <c r="M1593" i="14"/>
  <c r="A150" i="14"/>
  <c r="G381" i="14"/>
  <c r="C1284" i="14"/>
  <c r="F993" i="14"/>
  <c r="J1462" i="14"/>
  <c r="C382" i="14"/>
  <c r="I490" i="14"/>
  <c r="I841" i="14"/>
  <c r="I677" i="14"/>
  <c r="M647" i="14"/>
  <c r="F1461" i="14"/>
  <c r="N153" i="14"/>
  <c r="K215" i="14"/>
  <c r="L224" i="14"/>
  <c r="M802" i="14"/>
  <c r="I1224" i="14"/>
  <c r="N1050" i="14"/>
  <c r="H1261" i="14"/>
  <c r="O1659" i="14"/>
  <c r="G1625" i="14"/>
  <c r="K1404" i="14"/>
  <c r="I21" i="14"/>
  <c r="H110" i="14"/>
  <c r="F1533" i="14"/>
  <c r="G1653" i="14"/>
  <c r="D531" i="14"/>
  <c r="H1554" i="14"/>
  <c r="I1905" i="14"/>
  <c r="I1171" i="14"/>
  <c r="O623" i="14"/>
  <c r="I857" i="14"/>
  <c r="M709" i="14"/>
  <c r="L206" i="14"/>
  <c r="H785" i="14"/>
  <c r="G656" i="14"/>
  <c r="B872" i="14"/>
  <c r="K953" i="14"/>
  <c r="J1428" i="14"/>
  <c r="F695" i="14"/>
  <c r="H893" i="14"/>
  <c r="C1000" i="14"/>
  <c r="J1276" i="14"/>
  <c r="D1876" i="14"/>
  <c r="N1782" i="14"/>
  <c r="D382" i="14"/>
  <c r="E74" i="14"/>
  <c r="H1862" i="14"/>
  <c r="F713" i="14"/>
  <c r="I1096" i="14"/>
  <c r="N151" i="14"/>
  <c r="M315" i="14"/>
  <c r="A1266" i="14"/>
  <c r="L197" i="14"/>
  <c r="O556" i="14"/>
  <c r="F524" i="14"/>
  <c r="I438" i="14"/>
  <c r="C308" i="14"/>
  <c r="C1543" i="14"/>
  <c r="I537" i="14"/>
  <c r="K1877" i="14"/>
  <c r="B508" i="14"/>
  <c r="I72" i="14"/>
  <c r="H1446" i="14"/>
  <c r="N129" i="14"/>
  <c r="F997" i="14"/>
  <c r="K122" i="14"/>
  <c r="M1725" i="14"/>
  <c r="G1145" i="14"/>
  <c r="B1929" i="14"/>
  <c r="B1725" i="14"/>
  <c r="O595" i="14"/>
  <c r="O36" i="14"/>
  <c r="N188" i="14"/>
  <c r="D462" i="14"/>
  <c r="J1334" i="14"/>
  <c r="H386" i="14"/>
  <c r="L1565" i="14"/>
  <c r="D633" i="14"/>
  <c r="B428" i="14"/>
  <c r="O1181" i="14"/>
  <c r="M269" i="14"/>
  <c r="E1508" i="14"/>
  <c r="A1330" i="14"/>
  <c r="I920" i="14"/>
  <c r="H1561" i="14"/>
  <c r="C1671" i="14"/>
  <c r="B1265" i="14"/>
  <c r="I1494" i="14"/>
  <c r="B1498" i="14"/>
  <c r="K271" i="14"/>
  <c r="H1531" i="14"/>
  <c r="M36" i="14"/>
  <c r="A272" i="14"/>
  <c r="N220" i="14"/>
  <c r="F515" i="14"/>
  <c r="F2" i="14"/>
  <c r="N1646" i="14"/>
  <c r="I105" i="14"/>
  <c r="K302" i="14"/>
  <c r="G1067" i="14"/>
  <c r="A138" i="14"/>
  <c r="L1097" i="14"/>
  <c r="M1664" i="14"/>
  <c r="N525" i="14"/>
  <c r="E1730" i="14"/>
  <c r="M1763" i="14"/>
  <c r="D1938" i="14"/>
  <c r="G1020" i="14"/>
  <c r="F1300" i="14"/>
  <c r="O629" i="14"/>
  <c r="F298" i="14"/>
  <c r="F26" i="14"/>
  <c r="A1310" i="14"/>
  <c r="O887" i="14"/>
  <c r="C1073" i="14"/>
  <c r="K286" i="14"/>
  <c r="N1132" i="14"/>
  <c r="O249" i="14"/>
  <c r="M1201" i="14"/>
  <c r="N1152" i="14"/>
  <c r="H1317" i="14"/>
  <c r="J629" i="14"/>
  <c r="A353" i="14"/>
  <c r="C990" i="14"/>
  <c r="G683" i="14"/>
  <c r="I1278" i="14"/>
  <c r="M730" i="14"/>
  <c r="M1100" i="14"/>
  <c r="F1663" i="14"/>
  <c r="H221" i="14"/>
  <c r="K1174" i="14"/>
  <c r="F1390" i="14"/>
  <c r="O740" i="14"/>
  <c r="H236" i="14"/>
  <c r="H1801" i="14"/>
  <c r="C797" i="14"/>
  <c r="I1502" i="14"/>
  <c r="G816" i="14"/>
  <c r="F1520" i="14"/>
  <c r="O1792" i="14"/>
  <c r="O933" i="14"/>
  <c r="K1301" i="14"/>
  <c r="G1021" i="14"/>
  <c r="B568" i="14"/>
  <c r="I1151" i="14"/>
  <c r="M407" i="14"/>
  <c r="H417" i="14"/>
  <c r="D1483" i="14"/>
  <c r="O1417" i="14"/>
  <c r="A483" i="14"/>
  <c r="J241" i="14"/>
  <c r="I592" i="14"/>
  <c r="A384" i="14"/>
  <c r="C1678" i="14"/>
  <c r="N818" i="14"/>
  <c r="H449" i="14"/>
  <c r="H1880" i="14"/>
  <c r="N1916" i="14"/>
  <c r="N973" i="14"/>
  <c r="A157" i="14"/>
  <c r="A471" i="14"/>
  <c r="J1076" i="14"/>
  <c r="H1640" i="14"/>
  <c r="H201" i="14"/>
  <c r="M463" i="14"/>
  <c r="B405" i="14"/>
  <c r="B1239" i="14"/>
  <c r="F174" i="14"/>
  <c r="C1754" i="14"/>
  <c r="O19" i="14"/>
  <c r="E803" i="14"/>
  <c r="I1914" i="14"/>
  <c r="H370" i="14"/>
  <c r="M618" i="14"/>
  <c r="M192" i="14"/>
  <c r="C44" i="14"/>
  <c r="L1600" i="14"/>
  <c r="A1893" i="14"/>
  <c r="E11" i="14"/>
  <c r="N120" i="14"/>
  <c r="O821" i="14"/>
  <c r="O1760" i="14"/>
  <c r="E1955" i="14"/>
  <c r="B1783" i="14"/>
  <c r="D851" i="14"/>
  <c r="E430" i="14"/>
  <c r="L1221" i="14"/>
  <c r="L295" i="14"/>
  <c r="E155" i="14"/>
  <c r="K700" i="14"/>
  <c r="B996" i="14"/>
  <c r="H500" i="14"/>
  <c r="N292" i="14"/>
  <c r="A1975" i="14"/>
  <c r="D1335" i="14"/>
  <c r="H64" i="14"/>
  <c r="K1631" i="14"/>
  <c r="E554" i="14"/>
  <c r="L658" i="14"/>
  <c r="M916" i="14"/>
  <c r="D571" i="14"/>
  <c r="M69" i="14"/>
  <c r="F1902" i="14"/>
  <c r="I1685" i="14"/>
  <c r="B1966" i="14"/>
  <c r="M84" i="14"/>
  <c r="N884" i="14"/>
  <c r="E1723" i="14"/>
  <c r="O633" i="14"/>
  <c r="K92" i="14"/>
  <c r="L1996" i="14"/>
  <c r="B1322" i="14"/>
  <c r="G1748" i="14"/>
  <c r="J1246" i="14"/>
  <c r="B358" i="14"/>
  <c r="D1792" i="14"/>
  <c r="L615" i="14"/>
  <c r="N1363" i="14"/>
  <c r="E295" i="14"/>
  <c r="M97" i="14"/>
  <c r="M567" i="14"/>
  <c r="K1717" i="14"/>
  <c r="I1356" i="14"/>
  <c r="D1487" i="14"/>
  <c r="D1587" i="14"/>
  <c r="I1106" i="14"/>
  <c r="I474" i="14"/>
  <c r="N1897" i="14"/>
  <c r="A58" i="14"/>
  <c r="G1546" i="14"/>
  <c r="I1353" i="14"/>
  <c r="G752" i="14"/>
  <c r="O69" i="14"/>
  <c r="I1266" i="14"/>
  <c r="A806" i="14"/>
  <c r="I1639" i="14"/>
  <c r="F638" i="14"/>
  <c r="I1969" i="14"/>
  <c r="H1106" i="14"/>
  <c r="F1810" i="14"/>
  <c r="C451" i="14"/>
  <c r="L905" i="14"/>
  <c r="N1032" i="14"/>
  <c r="L586" i="14"/>
  <c r="O994" i="14"/>
  <c r="B236" i="14"/>
  <c r="E1825" i="14"/>
  <c r="G1207" i="14"/>
  <c r="J1662" i="14"/>
  <c r="K778" i="14"/>
  <c r="N1850" i="14"/>
  <c r="H1137" i="14"/>
  <c r="L571" i="14"/>
  <c r="O318" i="14"/>
  <c r="L448" i="14"/>
  <c r="O1963" i="14"/>
  <c r="B1623" i="14"/>
  <c r="N917" i="14"/>
  <c r="L1106" i="14"/>
  <c r="A324" i="14"/>
  <c r="H179" i="14"/>
  <c r="O1154" i="14"/>
  <c r="C833" i="14"/>
  <c r="A1679" i="14"/>
  <c r="M731" i="14"/>
  <c r="F811" i="14"/>
  <c r="L1525" i="14"/>
  <c r="C291" i="14"/>
  <c r="J1922" i="14"/>
  <c r="B904" i="14"/>
  <c r="F679" i="14"/>
  <c r="M863" i="14"/>
  <c r="C333" i="14"/>
  <c r="C294" i="14"/>
  <c r="E9" i="14"/>
  <c r="J14" i="14"/>
  <c r="L190" i="14"/>
  <c r="H492" i="14"/>
  <c r="G1110" i="14"/>
  <c r="F1293" i="14"/>
  <c r="A1768" i="14"/>
  <c r="N1265" i="14"/>
  <c r="H1656" i="14"/>
  <c r="K559" i="14"/>
  <c r="I1518" i="14"/>
  <c r="O1269" i="14"/>
  <c r="A489" i="14"/>
  <c r="G416" i="14"/>
  <c r="E1547" i="14"/>
  <c r="D1809" i="14"/>
  <c r="G1174" i="14"/>
  <c r="C1495" i="14"/>
  <c r="F1270" i="14"/>
  <c r="J1815" i="14"/>
  <c r="C1519" i="14"/>
  <c r="A688" i="14"/>
  <c r="E1451" i="14"/>
  <c r="K1478" i="14"/>
  <c r="K1045" i="14"/>
  <c r="L829" i="14"/>
  <c r="M885" i="14"/>
  <c r="M1650" i="14"/>
  <c r="E1929" i="14"/>
  <c r="I1692" i="14"/>
  <c r="H1093" i="14"/>
  <c r="E770" i="14"/>
  <c r="N1045" i="14"/>
  <c r="J993" i="14"/>
  <c r="J585" i="14"/>
  <c r="I69" i="14"/>
  <c r="D1521" i="14"/>
  <c r="I1465" i="14"/>
  <c r="G1234" i="14"/>
  <c r="L1266" i="14"/>
  <c r="M1797" i="14"/>
  <c r="B1514" i="14"/>
  <c r="D786" i="14"/>
  <c r="O1715" i="14"/>
  <c r="C622" i="14"/>
  <c r="H1244" i="14"/>
  <c r="N1765" i="14"/>
  <c r="D1680" i="14"/>
  <c r="L427" i="14"/>
  <c r="L279" i="14"/>
  <c r="B133" i="14"/>
  <c r="A439" i="14"/>
  <c r="C26" i="14"/>
  <c r="A858" i="14"/>
  <c r="D561" i="14"/>
  <c r="G534" i="14"/>
  <c r="B1025" i="14"/>
  <c r="G1486" i="14"/>
  <c r="F1848" i="14"/>
  <c r="G1253" i="14"/>
  <c r="H547" i="14"/>
  <c r="J1879" i="14"/>
  <c r="J1948" i="14"/>
  <c r="O849" i="14"/>
  <c r="L158" i="14"/>
  <c r="A642" i="14"/>
  <c r="O398" i="14"/>
  <c r="O1493" i="14"/>
  <c r="L346" i="14"/>
  <c r="C132" i="14"/>
  <c r="H1834" i="14"/>
  <c r="E150" i="14"/>
  <c r="D698" i="14"/>
  <c r="N324" i="14"/>
  <c r="H3" i="14"/>
  <c r="N426" i="14"/>
  <c r="K1268" i="14"/>
  <c r="D857" i="14"/>
  <c r="K1842" i="14"/>
  <c r="H1379" i="14"/>
  <c r="B291" i="14"/>
  <c r="H1910" i="14"/>
  <c r="G700" i="14"/>
  <c r="F1740" i="14"/>
  <c r="E1469" i="14"/>
  <c r="M368" i="14"/>
  <c r="K712" i="14"/>
  <c r="F253" i="14"/>
  <c r="A6" i="14"/>
  <c r="B478" i="14"/>
  <c r="L613" i="14"/>
  <c r="M594" i="14"/>
  <c r="J1252" i="14"/>
  <c r="H943" i="14"/>
  <c r="D134" i="14"/>
  <c r="O429" i="14"/>
  <c r="J536" i="14"/>
  <c r="A1997" i="14"/>
  <c r="N195" i="14"/>
  <c r="F1770" i="14"/>
  <c r="B194" i="14"/>
  <c r="I650" i="14"/>
  <c r="G83" i="14"/>
  <c r="D1089" i="14"/>
  <c r="G191" i="14"/>
  <c r="D1470" i="14"/>
  <c r="F1319" i="14"/>
  <c r="B457" i="14"/>
  <c r="B1467" i="14"/>
  <c r="O1395" i="14"/>
  <c r="I303" i="14"/>
  <c r="J208" i="14"/>
  <c r="B934" i="14"/>
  <c r="I1767" i="14"/>
  <c r="F1245" i="14"/>
  <c r="N904" i="14"/>
  <c r="C1484" i="14"/>
  <c r="H353" i="14"/>
  <c r="M996" i="14"/>
  <c r="D312" i="14"/>
  <c r="E1096" i="14"/>
  <c r="H94" i="14"/>
  <c r="C1609" i="14"/>
  <c r="A1977" i="14"/>
  <c r="D954" i="14"/>
  <c r="L1615" i="14"/>
  <c r="K140" i="14"/>
  <c r="E1379" i="14"/>
  <c r="D1981" i="14"/>
  <c r="E712" i="14"/>
  <c r="A1245" i="14"/>
  <c r="C1081" i="14"/>
  <c r="A1373" i="14"/>
  <c r="E849" i="14"/>
  <c r="D22" i="14"/>
  <c r="J1590" i="14"/>
  <c r="M496" i="14"/>
  <c r="N751" i="14"/>
  <c r="E1019" i="14"/>
  <c r="I373" i="14"/>
  <c r="B1653" i="14"/>
  <c r="K1069" i="14"/>
  <c r="B1305" i="14"/>
  <c r="G779" i="14"/>
  <c r="F1417" i="14"/>
  <c r="M707" i="14"/>
  <c r="N1516" i="14"/>
  <c r="L343" i="14"/>
  <c r="J1807" i="14"/>
  <c r="N1395" i="14"/>
  <c r="A1256" i="14"/>
  <c r="F1671" i="14"/>
  <c r="A1345" i="14"/>
  <c r="B241" i="14"/>
  <c r="K1273" i="14"/>
  <c r="C961" i="14"/>
  <c r="D1239" i="14"/>
  <c r="O1111" i="14"/>
  <c r="A1291" i="14"/>
  <c r="H1363" i="14"/>
  <c r="F1115" i="14"/>
  <c r="O1246" i="14"/>
  <c r="L524" i="14"/>
  <c r="B1877" i="14"/>
  <c r="D1922" i="14"/>
  <c r="E1358" i="14"/>
  <c r="I1656" i="14"/>
  <c r="B838" i="14"/>
  <c r="C48" i="14"/>
  <c r="E1518" i="14"/>
  <c r="L1248" i="14"/>
  <c r="H1798" i="14"/>
  <c r="A151" i="14"/>
  <c r="G1169" i="14"/>
  <c r="I362" i="14"/>
  <c r="E203" i="14"/>
  <c r="F851" i="14"/>
  <c r="D485" i="14"/>
  <c r="O1128" i="14"/>
  <c r="J1634" i="14"/>
  <c r="M1225" i="14"/>
  <c r="B398" i="14"/>
  <c r="E427" i="14"/>
  <c r="F478" i="14"/>
  <c r="M1173" i="14"/>
  <c r="G484" i="14"/>
  <c r="B1082" i="14"/>
  <c r="F1932" i="14"/>
  <c r="I943" i="14"/>
  <c r="K611" i="14"/>
  <c r="B1797" i="14"/>
  <c r="F954" i="14"/>
  <c r="B1370" i="14"/>
  <c r="F138" i="14"/>
  <c r="C620" i="14"/>
  <c r="H1462" i="14"/>
  <c r="N1469" i="14"/>
  <c r="K606" i="14"/>
  <c r="K1740" i="14"/>
  <c r="C1640" i="14"/>
  <c r="K1607" i="14"/>
  <c r="K910" i="14"/>
  <c r="H1593" i="14"/>
  <c r="K842" i="14"/>
  <c r="L291" i="14"/>
  <c r="O463" i="14"/>
  <c r="O1528" i="14"/>
  <c r="E1439" i="14"/>
  <c r="E1737" i="14"/>
  <c r="C24" i="14"/>
  <c r="A1614" i="14"/>
  <c r="M373" i="14"/>
  <c r="C837" i="14"/>
  <c r="G1555" i="14"/>
  <c r="H1496" i="14"/>
  <c r="L1083" i="14"/>
  <c r="F544" i="14"/>
  <c r="N554" i="14"/>
  <c r="C444" i="14"/>
  <c r="J1163" i="14"/>
  <c r="N985" i="14"/>
  <c r="E1297" i="14"/>
  <c r="M1344" i="14"/>
  <c r="H650" i="14"/>
  <c r="M487" i="14"/>
  <c r="N549" i="14"/>
  <c r="D921" i="14"/>
  <c r="M1821" i="14"/>
  <c r="H1649" i="14"/>
  <c r="J1538" i="14"/>
  <c r="C562" i="14"/>
  <c r="O1805" i="14"/>
  <c r="C1026" i="14"/>
  <c r="H631" i="14"/>
  <c r="L982" i="14"/>
  <c r="A895" i="14"/>
  <c r="L1852" i="14"/>
  <c r="A900" i="14"/>
  <c r="L875" i="14"/>
  <c r="O1613" i="14"/>
  <c r="C1167" i="14"/>
  <c r="E1541" i="14"/>
  <c r="L433" i="14"/>
  <c r="M67" i="14"/>
  <c r="B435" i="14"/>
  <c r="G360" i="14"/>
  <c r="O344" i="14"/>
  <c r="C1621" i="14"/>
  <c r="G401" i="14"/>
  <c r="I1466" i="14"/>
  <c r="A1980" i="14"/>
  <c r="B403" i="14"/>
  <c r="E570" i="14"/>
  <c r="E1232" i="14"/>
  <c r="O858" i="14"/>
  <c r="C487" i="14"/>
  <c r="B925" i="14"/>
  <c r="L1003" i="14"/>
  <c r="I95" i="14"/>
  <c r="G777" i="14"/>
  <c r="D1439" i="14"/>
  <c r="E247" i="14"/>
  <c r="I1892" i="14"/>
  <c r="J521" i="14"/>
  <c r="N1338" i="14"/>
  <c r="C987" i="14"/>
  <c r="I646" i="14"/>
  <c r="G452" i="14"/>
  <c r="K1034" i="14"/>
  <c r="K1476" i="14"/>
  <c r="C807" i="14"/>
  <c r="C1412" i="14"/>
  <c r="G1973" i="14"/>
  <c r="I702" i="14"/>
  <c r="D1560" i="14"/>
  <c r="I568" i="14"/>
  <c r="M349" i="14"/>
  <c r="O829" i="14"/>
  <c r="I1514" i="14"/>
  <c r="L24" i="14"/>
  <c r="M1640" i="14"/>
  <c r="E1654" i="14"/>
  <c r="B945" i="14"/>
  <c r="J1468" i="14"/>
  <c r="I1724" i="14"/>
  <c r="G1882" i="14"/>
  <c r="F749" i="14"/>
  <c r="C1520" i="14"/>
  <c r="L273" i="14"/>
  <c r="E958" i="14"/>
  <c r="M1758" i="14"/>
  <c r="K1101" i="14"/>
  <c r="N524" i="14"/>
  <c r="F381" i="14"/>
  <c r="K722" i="14"/>
  <c r="F1092" i="14"/>
  <c r="M1328" i="14"/>
  <c r="C1641" i="14"/>
  <c r="H1146" i="14"/>
  <c r="F327" i="14"/>
  <c r="L1716" i="14"/>
  <c r="N611" i="14"/>
  <c r="N1562" i="14"/>
  <c r="J1652" i="14"/>
  <c r="L1080" i="14"/>
  <c r="B1113" i="14"/>
  <c r="B1561" i="14"/>
  <c r="O962" i="14"/>
  <c r="D1805" i="14"/>
  <c r="N927" i="14"/>
  <c r="H733" i="14"/>
  <c r="N1820" i="14"/>
  <c r="L1821" i="14"/>
  <c r="D1211" i="14"/>
  <c r="G1289" i="14"/>
  <c r="J1835" i="14"/>
  <c r="I1613" i="14"/>
  <c r="N373" i="14"/>
  <c r="O44" i="14"/>
  <c r="L1495" i="14"/>
  <c r="A1117" i="14"/>
  <c r="M681" i="14"/>
  <c r="E1908" i="14"/>
  <c r="N20" i="14"/>
  <c r="H1278" i="14"/>
  <c r="B149" i="14"/>
  <c r="A264" i="14"/>
  <c r="H636" i="14"/>
  <c r="L1488" i="14"/>
  <c r="N945" i="14"/>
  <c r="H270" i="14"/>
  <c r="G267" i="14"/>
  <c r="J1157" i="14"/>
  <c r="M1542" i="14"/>
  <c r="N1375" i="14"/>
  <c r="B1342" i="14"/>
  <c r="J1491" i="14"/>
  <c r="O189" i="14"/>
  <c r="A336" i="14"/>
  <c r="L1847" i="14"/>
  <c r="C706" i="14"/>
  <c r="N1665" i="14"/>
  <c r="E1071" i="14"/>
  <c r="AF2" i="13"/>
  <c r="I1083" i="14"/>
  <c r="F284" i="14"/>
  <c r="F1116" i="14"/>
  <c r="A1271" i="14"/>
  <c r="F1826" i="14"/>
  <c r="F1278" i="14"/>
  <c r="K495" i="14"/>
  <c r="L1482" i="14"/>
  <c r="A223" i="14"/>
  <c r="F1049" i="14"/>
  <c r="I468" i="14"/>
  <c r="E1404" i="14"/>
  <c r="O342" i="14"/>
  <c r="O893" i="14"/>
  <c r="A1023" i="14"/>
  <c r="C593" i="14"/>
  <c r="A761" i="14"/>
  <c r="B652" i="14"/>
  <c r="B314" i="14"/>
  <c r="M573" i="14"/>
  <c r="M1216" i="14"/>
  <c r="I386" i="14"/>
  <c r="C1051" i="14"/>
  <c r="H1170" i="14"/>
  <c r="E177" i="14"/>
  <c r="E752" i="14"/>
  <c r="B1510" i="14"/>
  <c r="L449" i="14"/>
  <c r="C510" i="14"/>
  <c r="L539" i="14"/>
  <c r="I191" i="14"/>
  <c r="L1408" i="14"/>
  <c r="A37" i="14"/>
  <c r="E476" i="14"/>
  <c r="O1951" i="14"/>
  <c r="K629" i="14"/>
  <c r="N1543" i="14"/>
  <c r="C1563" i="14"/>
  <c r="J144" i="14"/>
  <c r="F347" i="14"/>
  <c r="F1283" i="14"/>
  <c r="G1849" i="14"/>
  <c r="K904" i="14"/>
  <c r="J1504" i="14"/>
  <c r="F1865" i="14"/>
  <c r="B1321" i="14"/>
  <c r="F654" i="14"/>
  <c r="E1012" i="14"/>
  <c r="N108" i="14"/>
  <c r="M1104" i="14"/>
  <c r="K988" i="14"/>
  <c r="D919" i="14"/>
  <c r="O905" i="14"/>
  <c r="G638" i="14"/>
  <c r="J390" i="14"/>
  <c r="G1471" i="14"/>
  <c r="K834" i="14"/>
  <c r="A700" i="14"/>
  <c r="K1106" i="14"/>
  <c r="M1363" i="14"/>
  <c r="L1698" i="14"/>
  <c r="B1616" i="14"/>
  <c r="M1355" i="14"/>
  <c r="I1953" i="14"/>
  <c r="L92" i="14"/>
  <c r="H1562" i="14"/>
  <c r="E1384" i="14"/>
  <c r="M136" i="14"/>
  <c r="F1054" i="14"/>
  <c r="M1377" i="14"/>
  <c r="L86" i="14"/>
  <c r="F488" i="14"/>
  <c r="J43" i="14"/>
  <c r="D744" i="14"/>
  <c r="K861" i="14"/>
  <c r="L1792" i="14"/>
  <c r="L638" i="14"/>
  <c r="I1284" i="14"/>
  <c r="M1288" i="14"/>
  <c r="F1726" i="14"/>
  <c r="A1047" i="14"/>
  <c r="E1488" i="14"/>
  <c r="I1433" i="14"/>
  <c r="C1361" i="14"/>
  <c r="K21" i="14"/>
  <c r="A1695" i="14"/>
  <c r="K671" i="14"/>
  <c r="B1768" i="14"/>
  <c r="F1569" i="14"/>
  <c r="N214" i="14"/>
  <c r="A577" i="14"/>
  <c r="N413" i="14"/>
  <c r="O120" i="14"/>
  <c r="M665" i="14"/>
  <c r="K943" i="14"/>
  <c r="F193" i="14"/>
  <c r="K1701" i="14"/>
  <c r="C759" i="14"/>
  <c r="J1487" i="14"/>
  <c r="N171" i="14"/>
  <c r="K1538" i="14"/>
  <c r="I1519" i="14"/>
  <c r="J799" i="14"/>
  <c r="K1065" i="14"/>
  <c r="F1594" i="14"/>
  <c r="I1637" i="14"/>
  <c r="K420" i="14"/>
  <c r="F1111" i="14"/>
  <c r="L1601" i="14"/>
  <c r="A1738" i="14"/>
  <c r="J518" i="14"/>
  <c r="O880" i="14"/>
  <c r="B1538" i="14"/>
  <c r="F677" i="14"/>
  <c r="G522" i="14"/>
  <c r="K60" i="14"/>
  <c r="J97" i="14"/>
  <c r="L367" i="14"/>
  <c r="J961" i="14"/>
  <c r="H198" i="14"/>
  <c r="J1520" i="14"/>
  <c r="I1994" i="14"/>
  <c r="F738" i="14"/>
  <c r="G1756" i="14"/>
  <c r="H367" i="14"/>
  <c r="E1692" i="14"/>
  <c r="D1357" i="14"/>
  <c r="I1179" i="14"/>
  <c r="B909" i="14"/>
  <c r="L365" i="14"/>
  <c r="H1985" i="14"/>
  <c r="J744" i="14"/>
  <c r="G1550" i="14"/>
  <c r="F1649" i="14"/>
  <c r="L1440" i="14"/>
  <c r="O1890" i="14"/>
  <c r="G750" i="14"/>
  <c r="B1061" i="14"/>
  <c r="C758" i="14"/>
  <c r="M1966" i="14"/>
  <c r="H443" i="14"/>
  <c r="H811" i="14"/>
  <c r="I716" i="14"/>
  <c r="G1353" i="14"/>
  <c r="E1073" i="14"/>
  <c r="M1048" i="14"/>
  <c r="A260" i="14"/>
  <c r="G1007" i="14"/>
  <c r="M654" i="14"/>
  <c r="E705" i="14"/>
  <c r="E189" i="14"/>
  <c r="H1592" i="14"/>
  <c r="I101" i="14"/>
  <c r="K191" i="14"/>
  <c r="C12" i="14"/>
  <c r="B220" i="14"/>
  <c r="L261" i="14"/>
  <c r="M1052" i="14"/>
  <c r="A171" i="14"/>
  <c r="J1949" i="14"/>
  <c r="G909" i="14"/>
  <c r="M1688" i="14"/>
  <c r="N1486" i="14"/>
  <c r="N860" i="14"/>
  <c r="N312" i="14"/>
  <c r="A1230" i="14"/>
  <c r="D924" i="14"/>
  <c r="F1089" i="14"/>
  <c r="K148" i="14"/>
  <c r="K301" i="14"/>
  <c r="H1390" i="14"/>
  <c r="N1090" i="14"/>
  <c r="J1631" i="14"/>
  <c r="E589" i="14"/>
  <c r="D222" i="14"/>
  <c r="J1072" i="14"/>
  <c r="D682" i="14"/>
  <c r="K970" i="14"/>
  <c r="F1793" i="14"/>
  <c r="E1747" i="14"/>
  <c r="N1604" i="14"/>
  <c r="B1600" i="14"/>
  <c r="O1780" i="14"/>
  <c r="N453" i="14"/>
  <c r="I87" i="14"/>
  <c r="H1579" i="14"/>
  <c r="K1682" i="14"/>
  <c r="M1061" i="14"/>
  <c r="G1052" i="14"/>
  <c r="I795" i="14"/>
  <c r="N531" i="14"/>
  <c r="N1769" i="14"/>
  <c r="H27" i="14"/>
  <c r="G1966" i="14"/>
  <c r="G546" i="14"/>
  <c r="A1088" i="14"/>
  <c r="A1477" i="14"/>
  <c r="I478" i="14"/>
  <c r="E475" i="14"/>
  <c r="J1659" i="14"/>
  <c r="G32" i="14"/>
  <c r="K469" i="14"/>
  <c r="E115" i="14"/>
  <c r="E1715" i="14"/>
  <c r="I1772" i="14"/>
  <c r="D1658" i="14"/>
  <c r="M1238" i="14"/>
  <c r="H1958" i="14"/>
  <c r="N1937" i="14"/>
  <c r="K1814" i="14"/>
  <c r="I427" i="14"/>
  <c r="M262" i="14"/>
  <c r="C30" i="14"/>
  <c r="M393" i="14"/>
  <c r="J529" i="14"/>
  <c r="C441" i="14"/>
  <c r="N1577" i="14"/>
  <c r="O528" i="14"/>
  <c r="N947" i="14"/>
  <c r="H796" i="14"/>
  <c r="G1496" i="14"/>
  <c r="N1742" i="14"/>
  <c r="B1871" i="14"/>
  <c r="G525" i="14"/>
  <c r="K110" i="14"/>
  <c r="F865" i="14"/>
  <c r="N1238" i="14"/>
  <c r="C326" i="14"/>
  <c r="J1974" i="14"/>
  <c r="J122" i="14"/>
  <c r="D29" i="14"/>
  <c r="I971" i="14"/>
  <c r="K1514" i="14"/>
  <c r="E538" i="14"/>
  <c r="E161" i="14"/>
  <c r="D1690" i="14"/>
  <c r="M188" i="14"/>
  <c r="A1554" i="14"/>
  <c r="F481" i="14"/>
  <c r="K498" i="14"/>
  <c r="N541" i="14"/>
  <c r="L1814" i="14"/>
  <c r="B1743" i="14"/>
  <c r="G1821" i="14"/>
  <c r="J1539" i="14"/>
  <c r="K1583" i="14"/>
  <c r="H306" i="14"/>
  <c r="H1050" i="14"/>
  <c r="D327" i="14"/>
  <c r="J296" i="14"/>
  <c r="K1541" i="14"/>
  <c r="O1874" i="14"/>
  <c r="M274" i="14"/>
  <c r="O1537" i="14"/>
  <c r="E1568" i="14"/>
  <c r="H95" i="14"/>
  <c r="O809" i="14"/>
  <c r="G450" i="14"/>
  <c r="K846" i="14"/>
  <c r="G263" i="14"/>
  <c r="J1188" i="14"/>
  <c r="M559" i="14"/>
  <c r="D93" i="14"/>
  <c r="N715" i="14"/>
  <c r="F1073" i="14"/>
  <c r="A477" i="14"/>
  <c r="G1385" i="14"/>
  <c r="G299" i="14"/>
  <c r="I164" i="14"/>
  <c r="K311" i="14"/>
  <c r="H1839" i="14"/>
  <c r="M1300" i="14"/>
  <c r="I1500" i="14"/>
  <c r="L987" i="14"/>
  <c r="H1096" i="14"/>
  <c r="H276" i="14"/>
  <c r="I14" i="14"/>
  <c r="E1052" i="14"/>
  <c r="D1373" i="14"/>
  <c r="M1993" i="14"/>
  <c r="E1306" i="14"/>
  <c r="O8" i="14"/>
  <c r="H378" i="14"/>
  <c r="I832" i="14"/>
  <c r="K679" i="14"/>
  <c r="N176" i="14"/>
  <c r="H96" i="14"/>
  <c r="A1447" i="14"/>
  <c r="L806" i="14"/>
  <c r="M754" i="14"/>
  <c r="M278" i="14"/>
  <c r="L132" i="14"/>
  <c r="J1624" i="14"/>
  <c r="I318" i="14"/>
  <c r="I575" i="14"/>
  <c r="K557" i="14"/>
  <c r="F1582" i="14"/>
  <c r="B1384" i="14"/>
  <c r="L412" i="14"/>
  <c r="G261" i="14"/>
  <c r="H1303" i="14"/>
  <c r="A588" i="14"/>
  <c r="F1285" i="14"/>
  <c r="I1954" i="14"/>
  <c r="L1727" i="14"/>
  <c r="L655" i="14"/>
  <c r="I1701" i="14"/>
  <c r="C1883" i="14"/>
  <c r="O1364" i="14"/>
  <c r="M909" i="14"/>
  <c r="F1410" i="14"/>
  <c r="O1523" i="14"/>
  <c r="G984" i="14"/>
  <c r="L1451" i="14"/>
  <c r="E994" i="14"/>
  <c r="I1508" i="14"/>
  <c r="M1848" i="14"/>
  <c r="L1904" i="14"/>
  <c r="D897" i="14"/>
  <c r="L421" i="14"/>
  <c r="M1361" i="14"/>
  <c r="L1971" i="14"/>
  <c r="M189" i="14"/>
  <c r="O263" i="14"/>
  <c r="J1001" i="14"/>
  <c r="J1463" i="14"/>
  <c r="A890" i="14"/>
  <c r="C1919" i="14"/>
  <c r="L1364" i="14"/>
  <c r="D310" i="14"/>
  <c r="M1795" i="14"/>
  <c r="B809" i="14"/>
  <c r="F1020" i="14"/>
  <c r="D731" i="14"/>
  <c r="B751" i="14"/>
  <c r="I1338" i="14"/>
  <c r="D114" i="14"/>
  <c r="A1157" i="14"/>
  <c r="O1839" i="14"/>
  <c r="E940" i="14"/>
  <c r="I477" i="14"/>
  <c r="L1020" i="14"/>
  <c r="F1521" i="14"/>
  <c r="D453" i="14"/>
  <c r="G419" i="14"/>
  <c r="J1589" i="14"/>
  <c r="G1952" i="14"/>
  <c r="G910" i="14"/>
  <c r="D905" i="14"/>
  <c r="K1187" i="14"/>
  <c r="I235" i="14"/>
  <c r="K697" i="14"/>
  <c r="F1780" i="14"/>
  <c r="B1954" i="14"/>
  <c r="K1163" i="14"/>
  <c r="N1333" i="14"/>
  <c r="H243" i="14"/>
  <c r="G1111" i="14"/>
  <c r="M251" i="14"/>
  <c r="B45" i="14"/>
  <c r="C1043" i="14"/>
  <c r="K58" i="14"/>
  <c r="J1346" i="14"/>
  <c r="G1928" i="14"/>
  <c r="K233" i="14"/>
  <c r="L1112" i="14"/>
  <c r="M102" i="14"/>
  <c r="O1392" i="14"/>
  <c r="M1721" i="14"/>
  <c r="J768" i="14"/>
  <c r="D311" i="14"/>
  <c r="M234" i="14"/>
  <c r="L230" i="14"/>
  <c r="B1582" i="14"/>
  <c r="G1186" i="14"/>
  <c r="L1839" i="14"/>
  <c r="N1086" i="14"/>
  <c r="I1211" i="14"/>
  <c r="O637" i="14"/>
  <c r="I1372" i="14"/>
  <c r="I1246" i="14"/>
  <c r="C1411" i="14"/>
  <c r="E200" i="14"/>
  <c r="E1189" i="14"/>
  <c r="N1962" i="14"/>
  <c r="K1683" i="14"/>
  <c r="O641" i="14"/>
  <c r="G1948" i="14"/>
  <c r="J463" i="14"/>
  <c r="D1692" i="14"/>
  <c r="C1737" i="14"/>
  <c r="L1417" i="14"/>
  <c r="F1239" i="14"/>
  <c r="O1870" i="14"/>
  <c r="B1553" i="14"/>
  <c r="O461" i="14"/>
  <c r="E378" i="14"/>
  <c r="L1320" i="14"/>
  <c r="K481" i="14"/>
  <c r="A845" i="14"/>
  <c r="C770" i="14"/>
  <c r="O1207" i="14"/>
  <c r="G1853" i="14"/>
  <c r="G1540" i="14"/>
  <c r="L811" i="14"/>
  <c r="N435" i="14"/>
  <c r="O969" i="14"/>
  <c r="I365" i="14"/>
  <c r="K1662" i="14"/>
  <c r="K1021" i="14"/>
  <c r="L1611" i="14"/>
  <c r="K411" i="14"/>
  <c r="A290" i="14"/>
  <c r="D626" i="14"/>
  <c r="D1481" i="14"/>
  <c r="N900" i="14"/>
  <c r="B116" i="14"/>
  <c r="H479" i="14"/>
  <c r="D317" i="14"/>
  <c r="I534" i="14"/>
  <c r="K1824" i="14"/>
  <c r="F1492" i="14"/>
  <c r="F394" i="14"/>
  <c r="D1905" i="14"/>
  <c r="H1767" i="14"/>
  <c r="M667" i="14"/>
  <c r="C1838" i="14"/>
  <c r="N1146" i="14"/>
  <c r="M162" i="14"/>
  <c r="J1368" i="14"/>
  <c r="K180" i="14"/>
  <c r="N3" i="14"/>
  <c r="C1817" i="14"/>
  <c r="O1224" i="14"/>
  <c r="K358" i="14"/>
  <c r="I426" i="14"/>
  <c r="C261" i="14"/>
  <c r="C1378" i="14"/>
  <c r="K1186" i="14"/>
  <c r="K991" i="14"/>
  <c r="G1950" i="14"/>
  <c r="I148" i="14"/>
  <c r="G1941" i="14"/>
  <c r="G1669" i="14"/>
  <c r="N1042" i="14"/>
  <c r="L1262" i="14"/>
  <c r="N645" i="14"/>
  <c r="K730" i="14"/>
  <c r="K618" i="14"/>
  <c r="I536" i="14"/>
  <c r="H543" i="14"/>
  <c r="F297" i="14"/>
  <c r="L710" i="14"/>
  <c r="A1558" i="14"/>
  <c r="O371" i="14"/>
  <c r="I1341" i="14"/>
  <c r="A1409" i="14"/>
  <c r="A1121" i="14"/>
  <c r="F1021" i="14"/>
  <c r="I1208" i="14"/>
  <c r="A1165" i="14"/>
  <c r="L1294" i="14"/>
  <c r="H1267" i="14"/>
  <c r="J239" i="14"/>
  <c r="B1488" i="14"/>
  <c r="E71" i="14"/>
  <c r="C767" i="14"/>
  <c r="K1128" i="14"/>
  <c r="C1149" i="14"/>
  <c r="K1210" i="14"/>
  <c r="N1550" i="14"/>
  <c r="N961" i="14"/>
  <c r="I36" i="14"/>
  <c r="O489" i="14"/>
  <c r="O1544" i="14"/>
  <c r="F1242" i="14"/>
  <c r="H1884" i="14"/>
  <c r="B1778" i="14"/>
  <c r="N304" i="14"/>
  <c r="J310" i="14"/>
  <c r="K770" i="14"/>
  <c r="B1602" i="14"/>
  <c r="C233" i="14"/>
  <c r="B1201" i="14"/>
  <c r="H1274" i="14"/>
  <c r="N833" i="14"/>
  <c r="M273" i="14"/>
  <c r="K1595" i="14"/>
  <c r="J1317" i="14"/>
  <c r="H1532" i="14"/>
  <c r="H1341" i="14"/>
  <c r="G660" i="14"/>
  <c r="E1704" i="14"/>
  <c r="A1715" i="14"/>
  <c r="C237" i="14"/>
  <c r="O1297" i="14"/>
  <c r="L1532" i="14"/>
  <c r="D1546" i="14"/>
  <c r="I1920" i="14"/>
  <c r="G17" i="14"/>
  <c r="D271" i="14"/>
  <c r="F1264" i="14"/>
  <c r="N17" i="14"/>
  <c r="D1498" i="14"/>
  <c r="A869" i="14"/>
  <c r="O588" i="14"/>
  <c r="K333" i="14"/>
  <c r="O277" i="14"/>
  <c r="C985" i="14"/>
  <c r="B483" i="14"/>
  <c r="I1880" i="14"/>
  <c r="H872" i="14"/>
  <c r="J1227" i="14"/>
  <c r="B349" i="14"/>
  <c r="D87" i="14"/>
  <c r="D1320" i="14"/>
  <c r="L1257" i="14"/>
  <c r="H852" i="14"/>
  <c r="M2" i="13"/>
  <c r="D687" i="14"/>
  <c r="G1539" i="14"/>
  <c r="N402" i="14"/>
  <c r="E44" i="14"/>
  <c r="F1830" i="14"/>
  <c r="I1702" i="14"/>
  <c r="D1136" i="14"/>
  <c r="G278" i="14"/>
  <c r="M1143" i="14"/>
  <c r="G1964" i="14"/>
  <c r="F260" i="14"/>
  <c r="I512" i="14"/>
  <c r="N1852" i="14"/>
  <c r="M819" i="14"/>
  <c r="J1869" i="14"/>
  <c r="L1167" i="14"/>
  <c r="C662" i="14"/>
  <c r="J1783" i="14"/>
  <c r="L560" i="14"/>
  <c r="K308" i="14"/>
  <c r="F709" i="14"/>
  <c r="B938" i="14"/>
  <c r="K1907" i="14"/>
  <c r="J431" i="14"/>
  <c r="M1109" i="14"/>
  <c r="M1060" i="14"/>
  <c r="O654" i="14"/>
  <c r="M1349" i="14"/>
  <c r="D353" i="14"/>
  <c r="M1372" i="14"/>
  <c r="M1946" i="14"/>
  <c r="I1728" i="14"/>
  <c r="J997" i="14"/>
  <c r="I1483" i="14"/>
  <c r="N272" i="14"/>
  <c r="L619" i="14"/>
  <c r="G1794" i="14"/>
  <c r="K1619" i="14"/>
  <c r="K39" i="14"/>
  <c r="E1531" i="14"/>
  <c r="F766" i="14"/>
  <c r="A554" i="14"/>
  <c r="C36" i="14"/>
  <c r="E499" i="14"/>
  <c r="E941" i="14"/>
  <c r="B202" i="14"/>
  <c r="D1697" i="14"/>
  <c r="M1180" i="14"/>
  <c r="N1462" i="14"/>
  <c r="C178" i="14"/>
  <c r="M1636" i="14"/>
  <c r="J1149" i="14"/>
  <c r="C175" i="14"/>
  <c r="M818" i="14"/>
  <c r="O1138" i="14"/>
  <c r="J687" i="14"/>
  <c r="L1157" i="14"/>
  <c r="C35" i="14"/>
  <c r="K1396" i="14"/>
  <c r="K1762" i="14"/>
  <c r="A1655" i="14"/>
  <c r="L1081" i="14"/>
  <c r="H778" i="14"/>
  <c r="M1631" i="14"/>
  <c r="K826" i="14"/>
  <c r="M1514" i="14"/>
  <c r="B1967" i="14"/>
  <c r="G1188" i="14"/>
  <c r="A1372" i="14"/>
  <c r="G1422" i="14"/>
  <c r="I1553" i="14"/>
  <c r="O284" i="14"/>
  <c r="M783" i="14"/>
  <c r="J273" i="14"/>
  <c r="N1918" i="14"/>
  <c r="I736" i="14"/>
  <c r="C1429" i="14"/>
  <c r="N794" i="14"/>
  <c r="G233" i="14"/>
  <c r="G343" i="14"/>
  <c r="L1686" i="14"/>
  <c r="G1690" i="14"/>
  <c r="J55" i="14"/>
  <c r="G468" i="14"/>
  <c r="J1249" i="14"/>
  <c r="I1706" i="14"/>
  <c r="F429" i="14"/>
  <c r="I273" i="14"/>
  <c r="N733" i="14"/>
  <c r="I227" i="14"/>
  <c r="I43" i="14"/>
  <c r="I751" i="14"/>
  <c r="G951" i="14"/>
  <c r="K1610" i="14"/>
  <c r="C1985" i="14"/>
  <c r="I613" i="14"/>
  <c r="B937" i="14"/>
  <c r="C1916" i="14"/>
  <c r="N1171" i="14"/>
  <c r="H295" i="14"/>
  <c r="I1717" i="14"/>
  <c r="D1740" i="14"/>
  <c r="M1833" i="14"/>
  <c r="M1016" i="14"/>
  <c r="G1088" i="14"/>
  <c r="D1714" i="14"/>
  <c r="O97" i="14"/>
  <c r="B1003" i="14"/>
  <c r="K407" i="14"/>
  <c r="A702" i="14"/>
  <c r="J638" i="14"/>
  <c r="O1185" i="14"/>
  <c r="O1063" i="14"/>
  <c r="E1502" i="14"/>
  <c r="A800" i="14"/>
  <c r="B1340" i="14"/>
  <c r="E1058" i="14"/>
  <c r="O1510" i="14"/>
  <c r="N1031" i="14"/>
  <c r="C1286" i="14"/>
  <c r="K253" i="14"/>
  <c r="L1519" i="14"/>
  <c r="I1359" i="14"/>
  <c r="G268" i="14"/>
  <c r="G1832" i="14"/>
  <c r="J469" i="14"/>
  <c r="N572" i="14"/>
  <c r="D1215" i="14"/>
  <c r="L286" i="14"/>
  <c r="M1442" i="14"/>
  <c r="A1956" i="14"/>
  <c r="J411" i="14"/>
  <c r="L595" i="14"/>
  <c r="C336" i="14"/>
  <c r="O652" i="14"/>
  <c r="K751" i="14"/>
  <c r="N1110" i="14"/>
  <c r="H521" i="14"/>
  <c r="E1983" i="14"/>
  <c r="C1914" i="14"/>
  <c r="N62" i="14"/>
  <c r="J495" i="14"/>
  <c r="A35" i="14"/>
  <c r="N1633" i="14"/>
  <c r="O913" i="14"/>
  <c r="J355" i="14"/>
  <c r="M828" i="14"/>
  <c r="K1694" i="14"/>
  <c r="B11" i="14"/>
  <c r="K1613" i="14"/>
  <c r="M1085" i="14"/>
  <c r="G1094" i="14"/>
  <c r="G825" i="14"/>
  <c r="C421" i="14"/>
  <c r="C1986" i="14"/>
  <c r="M507" i="14"/>
  <c r="N1289" i="14"/>
  <c r="O514" i="14"/>
  <c r="E1214" i="14"/>
  <c r="F1866" i="14"/>
  <c r="N988" i="14"/>
  <c r="D959" i="14"/>
  <c r="O1745" i="14"/>
  <c r="G97" i="14"/>
  <c r="O861" i="14"/>
  <c r="G275" i="14"/>
  <c r="H1734" i="14"/>
  <c r="F558" i="14"/>
  <c r="O1494" i="14"/>
  <c r="A541" i="14"/>
  <c r="J571" i="14"/>
  <c r="A81" i="14"/>
  <c r="G528" i="14"/>
  <c r="F305" i="14"/>
  <c r="G128" i="14"/>
  <c r="O626" i="14"/>
  <c r="N579" i="14"/>
  <c r="J1495" i="14"/>
  <c r="N752" i="14"/>
  <c r="I1315" i="14"/>
  <c r="L145" i="14"/>
  <c r="B313" i="14"/>
  <c r="G348" i="14"/>
  <c r="J309" i="14"/>
  <c r="E796" i="14"/>
  <c r="E1240" i="14"/>
  <c r="N1733" i="14"/>
  <c r="F1944" i="14"/>
  <c r="M310" i="14"/>
  <c r="E1784" i="14"/>
  <c r="C693" i="14"/>
  <c r="M1163" i="14"/>
  <c r="L1936" i="14"/>
  <c r="D110" i="14"/>
  <c r="K1263" i="14"/>
  <c r="J1599" i="14"/>
  <c r="O827" i="14"/>
  <c r="K1525" i="14"/>
  <c r="C386" i="14"/>
  <c r="E416" i="14"/>
  <c r="K1674" i="14"/>
  <c r="K1612" i="14"/>
  <c r="G1659" i="14"/>
  <c r="F1936" i="14"/>
  <c r="H855" i="14"/>
  <c r="H136" i="14"/>
  <c r="G1906" i="14"/>
  <c r="H1706" i="14"/>
  <c r="K176" i="14"/>
  <c r="F923" i="14"/>
  <c r="O1808" i="14"/>
  <c r="M1879" i="14"/>
  <c r="K500" i="14"/>
  <c r="H1313" i="14"/>
  <c r="K1223" i="14"/>
  <c r="J192" i="14"/>
  <c r="K3" i="14"/>
  <c r="O1720" i="14"/>
  <c r="J111" i="14"/>
  <c r="H1728" i="14"/>
  <c r="K197" i="14"/>
  <c r="H112" i="14"/>
  <c r="N1730" i="14"/>
  <c r="N536" i="14"/>
  <c r="K1292" i="14"/>
  <c r="G166" i="14"/>
  <c r="I1745" i="14"/>
  <c r="C179" i="14"/>
  <c r="A525" i="14"/>
  <c r="H896" i="14"/>
  <c r="G1784" i="14"/>
  <c r="N1549" i="14"/>
  <c r="F978" i="14"/>
  <c r="E1274" i="14"/>
  <c r="I1086" i="14"/>
  <c r="D291" i="14"/>
  <c r="M1416" i="14"/>
  <c r="K1816" i="14"/>
  <c r="B812" i="14"/>
  <c r="I1416" i="14"/>
  <c r="E1902" i="14"/>
  <c r="M1395" i="14"/>
  <c r="I740" i="14"/>
  <c r="E435" i="14"/>
  <c r="B629" i="14"/>
  <c r="K891" i="14"/>
  <c r="L1386" i="14"/>
  <c r="G1305" i="14"/>
  <c r="F1643" i="14"/>
  <c r="A508" i="14"/>
  <c r="J701" i="14"/>
  <c r="O1618" i="14"/>
  <c r="I1366" i="14"/>
  <c r="H606" i="14"/>
  <c r="N2" i="14"/>
  <c r="O1151" i="14"/>
  <c r="B33" i="14"/>
  <c r="M1084" i="14"/>
  <c r="B524" i="14"/>
  <c r="K1725" i="14"/>
  <c r="O1645" i="14"/>
  <c r="F1879" i="14"/>
  <c r="F190" i="14"/>
  <c r="L590" i="14"/>
  <c r="D45" i="14"/>
  <c r="J1488" i="14"/>
  <c r="K1315" i="14"/>
  <c r="I1916" i="14"/>
  <c r="F1782" i="14"/>
  <c r="L1468" i="14"/>
  <c r="H1444" i="14"/>
  <c r="D1085" i="14"/>
  <c r="G1972" i="14"/>
  <c r="M1358" i="14"/>
  <c r="N776" i="14"/>
  <c r="A1064" i="14"/>
  <c r="D1477" i="14"/>
  <c r="K1561" i="14"/>
  <c r="A1418" i="14"/>
  <c r="G1095" i="14"/>
  <c r="A1352" i="14"/>
  <c r="I565" i="14"/>
  <c r="A1472" i="14"/>
  <c r="G751" i="14"/>
  <c r="L152" i="14"/>
  <c r="C1180" i="14"/>
  <c r="G1428" i="14"/>
  <c r="F514" i="14"/>
  <c r="N231" i="14"/>
  <c r="G891" i="14"/>
  <c r="G238" i="14"/>
  <c r="N31" i="14"/>
  <c r="B1408" i="14"/>
  <c r="K1431" i="14"/>
  <c r="C1667" i="14"/>
  <c r="L1101" i="14"/>
  <c r="J1474" i="14"/>
  <c r="O866" i="14"/>
  <c r="E1800" i="14"/>
  <c r="D601" i="14"/>
  <c r="G1935" i="14"/>
  <c r="D1328" i="14"/>
  <c r="O1313" i="14"/>
  <c r="N168" i="14"/>
  <c r="L76" i="14"/>
  <c r="C923" i="14"/>
  <c r="J295" i="14"/>
  <c r="K1390" i="14"/>
  <c r="I1354" i="14"/>
  <c r="F188" i="14"/>
  <c r="I149" i="14"/>
  <c r="G136" i="14"/>
  <c r="J16" i="14"/>
  <c r="E68" i="14"/>
  <c r="H1861" i="14"/>
  <c r="O1577" i="14"/>
  <c r="J1384" i="14"/>
  <c r="H144" i="14"/>
  <c r="G1499" i="14"/>
  <c r="G266" i="14"/>
  <c r="I1320" i="14"/>
  <c r="A121" i="14"/>
  <c r="K399" i="14"/>
  <c r="G676" i="14"/>
  <c r="I1296" i="14"/>
  <c r="M693" i="14"/>
  <c r="K1864" i="14"/>
  <c r="G820" i="14"/>
  <c r="B1858" i="14"/>
  <c r="H1410" i="14"/>
  <c r="C93" i="14"/>
  <c r="D266" i="14"/>
  <c r="H409" i="14"/>
  <c r="L237" i="14"/>
  <c r="N1693" i="14"/>
  <c r="H537" i="14"/>
  <c r="I1598" i="14"/>
  <c r="E1022" i="14"/>
  <c r="L583" i="14"/>
  <c r="H1623" i="14"/>
  <c r="N1416" i="14"/>
  <c r="H12" i="14"/>
  <c r="G830" i="14"/>
  <c r="A557" i="14"/>
  <c r="D1672" i="14"/>
  <c r="O593" i="14"/>
  <c r="M29" i="14"/>
  <c r="N70" i="14"/>
  <c r="O1675" i="14"/>
  <c r="O321" i="14"/>
  <c r="M1162" i="14"/>
  <c r="N1069" i="14"/>
  <c r="J1085" i="14"/>
  <c r="N1329" i="14"/>
  <c r="L614" i="14"/>
  <c r="O1264" i="14"/>
  <c r="F3" i="14"/>
  <c r="I1922" i="14"/>
  <c r="E1786" i="14"/>
  <c r="H229" i="14"/>
  <c r="A8" i="14"/>
  <c r="H324" i="14"/>
  <c r="D1237" i="14"/>
  <c r="I1257" i="14"/>
  <c r="F730" i="14"/>
  <c r="N1682" i="14"/>
  <c r="M1599" i="14"/>
  <c r="K997" i="14"/>
  <c r="L702" i="14"/>
  <c r="O1572" i="14"/>
  <c r="O717" i="14"/>
  <c r="L484" i="14"/>
  <c r="A1073" i="14"/>
  <c r="F523" i="14"/>
  <c r="F328" i="14"/>
  <c r="K1040" i="14"/>
  <c r="O1514" i="14"/>
  <c r="F397" i="14"/>
  <c r="G1613" i="14"/>
  <c r="H1100" i="14"/>
  <c r="L1305" i="14"/>
  <c r="I1490" i="14"/>
  <c r="L210" i="14"/>
  <c r="E830" i="14"/>
  <c r="O599" i="14"/>
  <c r="K745" i="14"/>
  <c r="J37" i="14"/>
  <c r="D1679" i="14"/>
  <c r="A769" i="14"/>
  <c r="D521" i="14"/>
  <c r="A315" i="14"/>
  <c r="G1033" i="14"/>
  <c r="D809" i="14"/>
  <c r="F1139" i="14"/>
  <c r="N88" i="14"/>
  <c r="K897" i="14"/>
  <c r="L1207" i="14"/>
  <c r="B1664" i="14"/>
  <c r="F1601" i="14"/>
  <c r="B535" i="14"/>
  <c r="K76" i="14"/>
  <c r="E134" i="14"/>
  <c r="G856" i="14"/>
  <c r="C1818" i="14"/>
  <c r="B1329" i="14"/>
  <c r="E809" i="14"/>
  <c r="A1623" i="14"/>
  <c r="D1888" i="14"/>
  <c r="O1804" i="14"/>
  <c r="C1712" i="14"/>
  <c r="L1817" i="14"/>
  <c r="F1227" i="14"/>
  <c r="K87" i="14"/>
  <c r="D648" i="14"/>
  <c r="A1888" i="14"/>
  <c r="J383" i="14"/>
  <c r="O1399" i="14"/>
  <c r="M1584" i="14"/>
  <c r="J56" i="14"/>
  <c r="G1766" i="14"/>
  <c r="K431" i="14"/>
  <c r="J640" i="14"/>
  <c r="H1830" i="14"/>
  <c r="H1018" i="14"/>
  <c r="F1064" i="14"/>
  <c r="A88" i="14"/>
  <c r="D1025" i="14"/>
  <c r="B1180" i="14"/>
  <c r="H795" i="14"/>
  <c r="O519" i="14"/>
  <c r="O83" i="14"/>
  <c r="I671" i="14"/>
  <c r="H1840" i="14"/>
  <c r="D418" i="14"/>
  <c r="A1957" i="14"/>
  <c r="O335" i="14"/>
  <c r="L994" i="14"/>
  <c r="N447" i="14"/>
  <c r="D1160" i="14"/>
  <c r="B371" i="14"/>
  <c r="K1899" i="14"/>
  <c r="I221" i="14"/>
  <c r="H538" i="14"/>
  <c r="O693" i="14"/>
  <c r="D1988" i="14"/>
  <c r="N1655" i="14"/>
  <c r="E1673" i="14"/>
  <c r="H1425" i="14"/>
  <c r="G728" i="14"/>
  <c r="B1862" i="14"/>
  <c r="F1034" i="14"/>
  <c r="B921" i="14"/>
  <c r="E1260" i="14"/>
  <c r="G929" i="14"/>
  <c r="M187" i="14"/>
  <c r="E720" i="14"/>
  <c r="I187" i="14"/>
  <c r="O1191" i="14"/>
  <c r="G1306" i="14"/>
  <c r="E901" i="14"/>
  <c r="L1016" i="14"/>
  <c r="L263" i="14"/>
  <c r="M517" i="14"/>
  <c r="G451" i="14"/>
  <c r="D643" i="14"/>
  <c r="F1501" i="14"/>
  <c r="K1735" i="14"/>
  <c r="K1201" i="14"/>
  <c r="G1677" i="14"/>
  <c r="F951" i="14"/>
  <c r="O57" i="14"/>
  <c r="K917" i="14"/>
  <c r="J446" i="14"/>
  <c r="N971" i="14"/>
  <c r="B5" i="14"/>
  <c r="F617" i="14"/>
  <c r="A511" i="14"/>
  <c r="G143" i="14"/>
  <c r="M1678" i="14"/>
  <c r="E272" i="14"/>
  <c r="A1774" i="14"/>
  <c r="E725" i="14"/>
  <c r="I790" i="14"/>
  <c r="O227" i="14"/>
  <c r="O976" i="14"/>
  <c r="B1997" i="14"/>
  <c r="N661" i="14"/>
  <c r="J567" i="14"/>
  <c r="H122" i="14"/>
  <c r="D1611" i="14"/>
  <c r="N259" i="14"/>
  <c r="J1553" i="14"/>
  <c r="O625" i="14"/>
  <c r="E412" i="14"/>
  <c r="N594" i="14"/>
  <c r="H1149" i="14"/>
  <c r="B1661" i="14"/>
  <c r="A1711" i="14"/>
  <c r="I52" i="14"/>
  <c r="H531" i="14"/>
  <c r="B1398" i="14"/>
  <c r="K363" i="14"/>
  <c r="H248" i="14"/>
  <c r="M163" i="14"/>
  <c r="L143" i="14"/>
  <c r="K870" i="14"/>
  <c r="F1505" i="14"/>
  <c r="N844" i="14"/>
  <c r="F674" i="14"/>
  <c r="D922" i="14"/>
  <c r="L660" i="14"/>
  <c r="E700" i="14"/>
  <c r="F392" i="14"/>
  <c r="L144" i="14"/>
  <c r="B1644" i="14"/>
  <c r="G347" i="14"/>
  <c r="D261" i="14"/>
  <c r="I1350" i="14"/>
  <c r="I1441" i="14"/>
  <c r="F1340" i="14"/>
  <c r="F495" i="14"/>
  <c r="B1123" i="14"/>
  <c r="C1144" i="14"/>
  <c r="J730" i="14"/>
  <c r="M476" i="14"/>
  <c r="M580" i="14"/>
  <c r="B1901" i="14"/>
  <c r="O1312" i="14"/>
  <c r="I523" i="14"/>
  <c r="M966" i="14"/>
  <c r="O766" i="14"/>
  <c r="A1408" i="14"/>
  <c r="B1278" i="14"/>
  <c r="I629" i="14"/>
  <c r="O801" i="14"/>
  <c r="H890" i="14"/>
  <c r="A1523" i="14"/>
  <c r="O1221" i="14"/>
  <c r="M780" i="14"/>
  <c r="M403" i="14"/>
  <c r="J1303" i="14"/>
  <c r="K405" i="14"/>
  <c r="J1173" i="14"/>
  <c r="N445" i="14"/>
  <c r="G765" i="14"/>
  <c r="D1061" i="14"/>
  <c r="N542" i="14"/>
  <c r="L1780" i="14"/>
  <c r="I383" i="14"/>
  <c r="C414" i="14"/>
  <c r="J272" i="14"/>
  <c r="K652" i="14"/>
  <c r="J811" i="14"/>
  <c r="I278" i="14"/>
  <c r="A1250" i="14"/>
  <c r="C1867" i="14"/>
  <c r="M452" i="14"/>
  <c r="C1743" i="14"/>
  <c r="C1131" i="14"/>
  <c r="M1421" i="14"/>
  <c r="M727" i="14"/>
  <c r="D1764" i="14"/>
  <c r="L528" i="14"/>
  <c r="M582" i="14"/>
  <c r="D21" i="14"/>
  <c r="I487" i="14"/>
  <c r="G200" i="14"/>
  <c r="N526" i="14"/>
  <c r="I643" i="14"/>
  <c r="H629" i="14"/>
  <c r="M51" i="14"/>
  <c r="I1682" i="14"/>
  <c r="H885" i="14"/>
  <c r="L1690" i="14"/>
  <c r="B1541" i="14"/>
  <c r="M468" i="14"/>
  <c r="B138" i="14"/>
  <c r="C1456" i="14"/>
  <c r="G280" i="14"/>
  <c r="M1213" i="14"/>
  <c r="L690" i="14"/>
  <c r="N914" i="14"/>
  <c r="A1890" i="14"/>
  <c r="J1502" i="14"/>
  <c r="B825" i="14"/>
  <c r="D554" i="14"/>
  <c r="A1982" i="14"/>
  <c r="L945" i="14"/>
  <c r="I1265" i="14"/>
  <c r="B1259" i="14"/>
  <c r="J524" i="14"/>
  <c r="A1449" i="14"/>
  <c r="D1297" i="14"/>
  <c r="H909" i="14"/>
  <c r="B142" i="14"/>
  <c r="O95" i="14"/>
  <c r="O1693" i="14"/>
  <c r="J1409" i="14"/>
  <c r="E374" i="14"/>
  <c r="D1937" i="14"/>
  <c r="O1732" i="14"/>
  <c r="F560" i="14"/>
  <c r="N1565" i="14"/>
  <c r="H67" i="14"/>
  <c r="E987" i="14"/>
  <c r="O1119" i="14"/>
  <c r="D1687" i="14"/>
  <c r="J944" i="14"/>
  <c r="L1002" i="14"/>
  <c r="J1153" i="14"/>
  <c r="C1307" i="14"/>
  <c r="M1110" i="14"/>
  <c r="I1740" i="14"/>
  <c r="K537" i="14"/>
  <c r="I1190" i="14"/>
  <c r="A1428" i="14"/>
  <c r="E1472" i="14"/>
  <c r="G1187" i="14"/>
  <c r="L428" i="14"/>
  <c r="I188" i="14"/>
  <c r="J1005" i="14"/>
  <c r="K283" i="14"/>
  <c r="B1161" i="14"/>
  <c r="C1428" i="14"/>
  <c r="M1872" i="14"/>
  <c r="E913" i="14"/>
  <c r="B1360" i="14"/>
  <c r="L1241" i="14"/>
  <c r="I1007" i="14"/>
  <c r="J664" i="14"/>
  <c r="B1675" i="14"/>
  <c r="J1169" i="14"/>
  <c r="M589" i="14"/>
  <c r="I192" i="14"/>
  <c r="M1798" i="14"/>
  <c r="J1606" i="14"/>
  <c r="A1592" i="14"/>
  <c r="J1604" i="14"/>
  <c r="D1017" i="14"/>
  <c r="E582" i="14"/>
  <c r="N1634" i="14"/>
  <c r="L1234" i="14"/>
  <c r="I1768" i="14"/>
  <c r="O1331" i="14"/>
  <c r="L1224" i="14"/>
  <c r="F338" i="14"/>
  <c r="F895" i="14"/>
  <c r="M1356" i="14"/>
  <c r="J862" i="14"/>
  <c r="C100" i="14"/>
  <c r="A1814" i="14"/>
  <c r="K596" i="14"/>
  <c r="N164" i="14"/>
  <c r="N1680" i="14"/>
  <c r="K921" i="14"/>
  <c r="N1642" i="14"/>
  <c r="L1392" i="14"/>
  <c r="I585" i="14"/>
  <c r="J665" i="14"/>
  <c r="O1578" i="14"/>
  <c r="C1666" i="14"/>
  <c r="E1542" i="14"/>
  <c r="N775" i="14"/>
  <c r="N1331" i="14"/>
  <c r="E783" i="14"/>
  <c r="H1846" i="14"/>
  <c r="F1700" i="14"/>
  <c r="B443" i="14"/>
  <c r="F1351" i="14"/>
  <c r="O1314" i="14"/>
  <c r="M111" i="14"/>
  <c r="F1792" i="14"/>
  <c r="M1869" i="14"/>
  <c r="H327" i="14"/>
  <c r="E824" i="14"/>
  <c r="O712" i="14"/>
  <c r="A308" i="14"/>
  <c r="G1418" i="14"/>
  <c r="E1494" i="14"/>
  <c r="O1552" i="14"/>
  <c r="L242" i="14"/>
  <c r="N483" i="14"/>
  <c r="N577" i="14"/>
  <c r="O1251" i="14"/>
  <c r="J1128" i="14"/>
  <c r="B1703" i="14"/>
  <c r="B188" i="14"/>
  <c r="N395" i="14"/>
  <c r="I1182" i="14"/>
  <c r="K1677" i="14"/>
  <c r="K1026" i="14"/>
  <c r="H1725" i="14"/>
  <c r="F719" i="14"/>
  <c r="C490" i="14"/>
  <c r="N1786" i="14"/>
  <c r="B1164" i="14"/>
  <c r="O1695" i="14"/>
  <c r="B739" i="14"/>
  <c r="M550" i="14"/>
  <c r="B1520" i="14"/>
  <c r="F1948" i="14"/>
  <c r="H1987" i="14"/>
  <c r="L1390" i="14"/>
  <c r="G1275" i="14"/>
  <c r="L1398" i="14"/>
  <c r="I1409" i="14"/>
  <c r="K1350" i="14"/>
  <c r="I1385" i="14"/>
  <c r="B1118" i="14"/>
  <c r="E1815" i="14"/>
  <c r="I777" i="14"/>
  <c r="N51" i="14"/>
  <c r="E331" i="14"/>
  <c r="A1687" i="14"/>
  <c r="G1304" i="14"/>
  <c r="F1851" i="14"/>
  <c r="A768" i="14"/>
  <c r="A521" i="14"/>
  <c r="N651" i="14"/>
  <c r="B1726" i="14"/>
  <c r="A1273" i="14"/>
  <c r="G1675" i="14"/>
  <c r="N1625" i="14"/>
  <c r="D926" i="14"/>
  <c r="M401" i="14"/>
  <c r="A456" i="14"/>
  <c r="O306" i="14"/>
  <c r="O1145" i="14"/>
  <c r="I1601" i="14"/>
  <c r="D161" i="14"/>
  <c r="O1216" i="14"/>
  <c r="D322" i="14"/>
  <c r="A1289" i="14"/>
  <c r="J1833" i="14"/>
  <c r="D1901" i="14"/>
  <c r="A1915" i="14"/>
  <c r="E574" i="14"/>
  <c r="E988" i="14"/>
  <c r="C1663" i="14"/>
  <c r="N43" i="14"/>
  <c r="B226" i="14"/>
  <c r="B319" i="14"/>
  <c r="K1952" i="14"/>
  <c r="H617" i="14"/>
  <c r="B695" i="14"/>
  <c r="M760" i="14"/>
  <c r="A1718" i="14"/>
  <c r="C1973" i="14"/>
  <c r="E322" i="14"/>
  <c r="C643" i="14"/>
  <c r="B1460" i="14"/>
  <c r="C458" i="14"/>
  <c r="A1931" i="14"/>
  <c r="B1357" i="14"/>
  <c r="C389" i="14"/>
  <c r="K1149" i="14"/>
  <c r="J1079" i="14"/>
  <c r="A1665" i="14"/>
  <c r="N417" i="14"/>
  <c r="O743" i="14"/>
  <c r="O502" i="14"/>
  <c r="J892" i="14"/>
  <c r="K1380" i="14"/>
  <c r="M186" i="14"/>
  <c r="H196" i="14"/>
  <c r="J759" i="14"/>
  <c r="A1362" i="14"/>
  <c r="L1573" i="14"/>
  <c r="L116" i="14"/>
  <c r="M221" i="14"/>
  <c r="M1971" i="14"/>
  <c r="E1157" i="14"/>
  <c r="D496" i="14"/>
  <c r="C1990" i="14"/>
  <c r="H570" i="14"/>
  <c r="H566" i="14"/>
  <c r="D1992" i="14"/>
  <c r="F1133" i="14"/>
  <c r="B35" i="14"/>
  <c r="O1413" i="14"/>
  <c r="H1684" i="14"/>
  <c r="D425" i="14"/>
  <c r="L565" i="14"/>
  <c r="G591" i="14"/>
  <c r="O1611" i="14"/>
  <c r="D543" i="14"/>
  <c r="N1687" i="14"/>
  <c r="C1902" i="14"/>
  <c r="K1871" i="14"/>
  <c r="B1150" i="14"/>
  <c r="E807" i="14"/>
  <c r="K1143" i="14"/>
  <c r="D568" i="14"/>
  <c r="I1538" i="14"/>
  <c r="C199" i="14"/>
  <c r="J605" i="14"/>
  <c r="M1676" i="14"/>
  <c r="E163" i="14"/>
  <c r="E1823" i="14"/>
  <c r="A1709" i="14"/>
  <c r="D503" i="14"/>
  <c r="K867" i="14"/>
  <c r="J1300" i="14"/>
  <c r="I865" i="14"/>
  <c r="G960" i="14"/>
  <c r="E342" i="14"/>
  <c r="K798" i="14"/>
  <c r="M1799" i="14"/>
  <c r="O561" i="14"/>
  <c r="J1096" i="14"/>
  <c r="L391" i="14"/>
  <c r="I614" i="14"/>
  <c r="L383" i="14"/>
  <c r="D1995" i="14"/>
  <c r="N1926" i="14"/>
  <c r="A1387" i="14"/>
  <c r="F376" i="14"/>
  <c r="B402" i="14"/>
  <c r="M62" i="14"/>
  <c r="E605" i="14"/>
  <c r="F430" i="14"/>
  <c r="E973" i="14"/>
  <c r="J566" i="14"/>
  <c r="I803" i="14"/>
  <c r="J1763" i="14"/>
  <c r="D1577" i="14"/>
  <c r="L1590" i="14"/>
  <c r="N102" i="14"/>
  <c r="H323" i="14"/>
  <c r="F278" i="14"/>
  <c r="E1953" i="14"/>
  <c r="F588" i="14"/>
  <c r="D1731" i="14"/>
  <c r="O346" i="14"/>
  <c r="E1056" i="14"/>
  <c r="M1702" i="14"/>
  <c r="B199" i="14"/>
  <c r="A130" i="14"/>
  <c r="M1598" i="14"/>
  <c r="G937" i="14"/>
  <c r="K1331" i="14"/>
  <c r="B1903" i="14"/>
  <c r="F899" i="14"/>
  <c r="D1244" i="14"/>
  <c r="L895" i="14"/>
  <c r="J1642" i="14"/>
  <c r="N1467" i="14"/>
  <c r="L671" i="14"/>
  <c r="C1578" i="14"/>
  <c r="I1829" i="14"/>
  <c r="D1651" i="14"/>
  <c r="G1163" i="14"/>
  <c r="F1216" i="14"/>
  <c r="N1089" i="14"/>
  <c r="I1431" i="14"/>
  <c r="A907" i="14"/>
  <c r="O1424" i="14"/>
  <c r="C465" i="14"/>
  <c r="O899" i="14"/>
  <c r="N1281" i="14"/>
  <c r="E773" i="14"/>
  <c r="F499" i="14"/>
  <c r="G1505" i="14"/>
  <c r="H1694" i="14"/>
  <c r="M432" i="14"/>
  <c r="L1869" i="14"/>
  <c r="O596" i="14"/>
  <c r="B290" i="14"/>
  <c r="O526" i="14"/>
  <c r="E805" i="14"/>
  <c r="K409" i="14"/>
  <c r="O1671" i="14"/>
  <c r="O372" i="14"/>
  <c r="I1402" i="14"/>
  <c r="F1169" i="14"/>
  <c r="F563" i="14"/>
  <c r="I354" i="14"/>
  <c r="O1295" i="14"/>
  <c r="M846" i="14"/>
  <c r="D1667" i="14"/>
  <c r="M832" i="14"/>
  <c r="M1603" i="14"/>
  <c r="L1355" i="14"/>
  <c r="I1317" i="14"/>
  <c r="N172" i="14"/>
  <c r="J62" i="14"/>
  <c r="J877" i="14"/>
  <c r="K1891" i="14"/>
  <c r="E1555" i="14"/>
  <c r="A262" i="14"/>
  <c r="O1944" i="14"/>
  <c r="J818" i="14"/>
  <c r="M1820" i="14"/>
  <c r="K1489" i="14"/>
  <c r="I1476" i="14"/>
  <c r="E1112" i="14"/>
  <c r="A1151" i="14"/>
  <c r="J2000" i="14"/>
  <c r="D1289" i="14"/>
  <c r="H169" i="14"/>
  <c r="B1611" i="14"/>
  <c r="A1822" i="14"/>
  <c r="O876" i="14"/>
  <c r="O1071" i="14"/>
  <c r="A552" i="14"/>
  <c r="L389" i="14"/>
  <c r="C1454" i="14"/>
  <c r="C948" i="14"/>
  <c r="F1302" i="14"/>
  <c r="D89" i="14"/>
  <c r="M1488" i="14"/>
  <c r="E1491" i="14"/>
  <c r="L1793" i="14"/>
  <c r="G228" i="14"/>
  <c r="F339" i="14"/>
  <c r="B1975" i="14"/>
  <c r="G284" i="14"/>
  <c r="A1458" i="14"/>
  <c r="M441" i="14"/>
  <c r="F1509" i="14"/>
  <c r="F1598" i="14"/>
  <c r="O317" i="14"/>
  <c r="O1000" i="14"/>
  <c r="G647" i="14"/>
  <c r="J1965" i="14"/>
  <c r="I662" i="14"/>
  <c r="G520" i="14"/>
  <c r="C679" i="14"/>
  <c r="A193" i="14"/>
  <c r="M300" i="14"/>
  <c r="E1517" i="14"/>
  <c r="H1321" i="14"/>
  <c r="E437" i="14"/>
  <c r="O3" i="14"/>
  <c r="C1560" i="14"/>
  <c r="K375" i="14"/>
  <c r="F1692" i="14"/>
  <c r="O392" i="14"/>
  <c r="B1943" i="14"/>
  <c r="D844" i="14"/>
  <c r="L1979" i="14"/>
  <c r="F844" i="14"/>
  <c r="B59" i="14"/>
  <c r="G1528" i="14"/>
  <c r="J956" i="14"/>
  <c r="L973" i="14"/>
  <c r="B1537" i="14"/>
  <c r="J1270" i="14"/>
  <c r="C1098" i="14"/>
  <c r="E708" i="14"/>
  <c r="G344" i="14"/>
  <c r="I416" i="14"/>
  <c r="L66" i="14"/>
  <c r="H482" i="14"/>
  <c r="I304" i="14"/>
  <c r="N1167" i="14"/>
  <c r="I871" i="14"/>
  <c r="F1082" i="14"/>
  <c r="I1290" i="14"/>
  <c r="F467" i="14"/>
  <c r="E1812" i="14"/>
  <c r="M1634" i="14"/>
  <c r="C1502" i="14"/>
  <c r="M621" i="14"/>
  <c r="D1662" i="14"/>
  <c r="B929" i="14"/>
  <c r="L787" i="14"/>
  <c r="J1329" i="14"/>
  <c r="M333" i="14"/>
  <c r="A1761" i="14"/>
  <c r="H1110" i="14"/>
  <c r="B1617" i="14"/>
  <c r="N1411" i="14"/>
  <c r="G341" i="14"/>
  <c r="A118" i="14"/>
  <c r="E1903" i="14"/>
  <c r="L500" i="14"/>
  <c r="F444" i="14"/>
  <c r="F979" i="14"/>
  <c r="M1185" i="14"/>
  <c r="L127" i="14"/>
  <c r="I245" i="14"/>
  <c r="M426" i="14"/>
  <c r="M1192" i="14"/>
  <c r="G665" i="14"/>
  <c r="B738" i="14"/>
  <c r="D1156" i="14"/>
  <c r="K957" i="14"/>
  <c r="K646" i="14"/>
  <c r="D819" i="14"/>
  <c r="I1447" i="14"/>
  <c r="J486" i="14"/>
  <c r="F419" i="14"/>
  <c r="M1710" i="14"/>
  <c r="N574" i="14"/>
  <c r="A1323" i="14"/>
  <c r="H1612" i="14"/>
  <c r="N1807" i="14"/>
  <c r="D1363" i="14"/>
  <c r="G890" i="14"/>
  <c r="E1088" i="14"/>
  <c r="I1603" i="14"/>
  <c r="F1753" i="14"/>
  <c r="F1885" i="14"/>
  <c r="K1686" i="14"/>
  <c r="I910" i="14"/>
  <c r="I1606" i="14"/>
  <c r="N1645" i="14"/>
  <c r="N474" i="14"/>
  <c r="D1457" i="14"/>
  <c r="L153" i="14"/>
  <c r="C1632" i="14"/>
  <c r="F1957" i="14"/>
  <c r="I1024" i="14"/>
  <c r="K190" i="14"/>
  <c r="J127" i="14"/>
  <c r="B1002" i="14"/>
  <c r="E1861" i="14"/>
  <c r="G1460" i="14"/>
  <c r="J233" i="14"/>
  <c r="B1445" i="14"/>
  <c r="I549" i="14"/>
  <c r="C1028" i="14"/>
  <c r="B747" i="14"/>
  <c r="I125" i="14"/>
  <c r="A947" i="14"/>
  <c r="B111" i="14"/>
  <c r="A1327" i="14"/>
  <c r="O345" i="14"/>
  <c r="L1395" i="14"/>
  <c r="C247" i="14"/>
  <c r="C1128" i="14"/>
  <c r="O1463" i="14"/>
  <c r="N280" i="14"/>
  <c r="A163" i="14"/>
  <c r="I1192" i="14"/>
  <c r="M1427" i="14"/>
  <c r="B1468" i="14"/>
  <c r="H695" i="14"/>
  <c r="A1629" i="14"/>
  <c r="E1481" i="14"/>
  <c r="L871" i="14"/>
  <c r="O1396" i="14"/>
  <c r="C933" i="14"/>
  <c r="M1935" i="14"/>
  <c r="G831" i="14"/>
  <c r="M787" i="14"/>
  <c r="F1423" i="14"/>
  <c r="A191" i="14"/>
  <c r="J1854" i="14"/>
  <c r="B1393" i="14"/>
  <c r="M1316" i="14"/>
  <c r="C1192" i="14"/>
  <c r="L1754" i="14"/>
  <c r="J1963" i="14"/>
  <c r="C836" i="14"/>
  <c r="A344" i="14"/>
  <c r="I1734" i="14"/>
  <c r="L1848" i="14"/>
  <c r="C68" i="14"/>
  <c r="O1056" i="14"/>
  <c r="I1187" i="14"/>
  <c r="D1418" i="14"/>
  <c r="J1294" i="14"/>
  <c r="A1537" i="14"/>
  <c r="J1781" i="14"/>
  <c r="J1820" i="14"/>
  <c r="D689" i="14"/>
  <c r="O771" i="14"/>
  <c r="B962" i="14"/>
  <c r="G1063" i="14"/>
  <c r="D1649" i="14"/>
  <c r="E1695" i="14"/>
  <c r="F1532" i="14"/>
  <c r="K890" i="14"/>
  <c r="J72" i="14"/>
  <c r="J202" i="14"/>
  <c r="E1454" i="14"/>
  <c r="C793" i="14"/>
  <c r="L1477" i="14"/>
  <c r="M864" i="14"/>
  <c r="A1619" i="14"/>
  <c r="L1110" i="14"/>
  <c r="G1170" i="14"/>
  <c r="B728" i="14"/>
  <c r="M873" i="14"/>
  <c r="J1267" i="14"/>
  <c r="M1172" i="14"/>
  <c r="O756" i="14"/>
  <c r="G1227" i="14"/>
  <c r="D1885" i="14"/>
  <c r="O776" i="14"/>
  <c r="A469" i="14"/>
  <c r="D1828" i="14"/>
  <c r="C1062" i="14"/>
  <c r="F1229" i="14"/>
  <c r="M1465" i="14"/>
  <c r="J1719" i="14"/>
  <c r="O122" i="14"/>
  <c r="C1631" i="14"/>
  <c r="C762" i="14"/>
  <c r="K876" i="14"/>
  <c r="C1302" i="14"/>
  <c r="D1274" i="14"/>
  <c r="M1617" i="14"/>
  <c r="I337" i="14"/>
  <c r="M742" i="14"/>
  <c r="K1703" i="14"/>
  <c r="I1602" i="14"/>
  <c r="F1915" i="14"/>
  <c r="O906" i="14"/>
  <c r="I1229" i="14"/>
  <c r="N1016" i="14"/>
  <c r="L1604" i="14"/>
  <c r="E846" i="14"/>
  <c r="B74" i="14"/>
  <c r="M1933" i="14"/>
  <c r="E1950" i="14"/>
  <c r="N1169" i="14"/>
  <c r="H423" i="14"/>
  <c r="L1254" i="14"/>
  <c r="D1474" i="14"/>
  <c r="H1406" i="14"/>
  <c r="O1787" i="14"/>
  <c r="L822" i="14"/>
  <c r="M1529" i="14"/>
  <c r="L88" i="14"/>
  <c r="H8" i="14"/>
  <c r="J1026" i="14"/>
  <c r="M982" i="14"/>
  <c r="K1811" i="14"/>
  <c r="N1726" i="14"/>
  <c r="E1095" i="14"/>
  <c r="I250" i="14"/>
  <c r="M25" i="14"/>
  <c r="A1816" i="14"/>
  <c r="N769" i="14"/>
  <c r="F1469" i="14"/>
  <c r="N707" i="14"/>
  <c r="E1725" i="14"/>
  <c r="A1376" i="14"/>
  <c r="C1143" i="14"/>
  <c r="N1255" i="14"/>
  <c r="K689" i="14"/>
  <c r="A1154" i="14"/>
  <c r="F365" i="14"/>
  <c r="J350" i="14"/>
  <c r="K1215" i="14"/>
  <c r="K1139" i="14"/>
  <c r="K123" i="14"/>
  <c r="O787" i="14"/>
  <c r="G1804" i="14"/>
  <c r="M470" i="14"/>
  <c r="B1417" i="14"/>
  <c r="B228" i="14"/>
  <c r="I1019" i="14"/>
  <c r="D1733" i="14"/>
  <c r="I1309" i="14"/>
  <c r="B436" i="14"/>
  <c r="E929" i="14"/>
  <c r="N1504" i="14"/>
  <c r="I1526" i="14"/>
  <c r="C554" i="14"/>
  <c r="N714" i="14"/>
  <c r="C1294" i="14"/>
  <c r="C399" i="14"/>
  <c r="C991" i="14"/>
  <c r="F168" i="14"/>
  <c r="F758" i="14"/>
  <c r="F1925" i="14"/>
  <c r="D1915" i="14"/>
  <c r="B1283" i="14"/>
  <c r="M1315" i="14"/>
  <c r="D1585" i="14"/>
  <c r="D1913" i="14"/>
  <c r="K1660" i="14"/>
  <c r="D596" i="14"/>
  <c r="O1416" i="14"/>
  <c r="F532" i="14"/>
  <c r="B1046" i="14"/>
  <c r="M1671" i="14"/>
  <c r="M988" i="14"/>
  <c r="L1228" i="14"/>
  <c r="O671" i="14"/>
  <c r="M1865" i="14"/>
  <c r="K1625" i="14"/>
  <c r="N921" i="14"/>
  <c r="N665" i="14"/>
  <c r="O1252" i="14"/>
  <c r="J1282" i="14"/>
  <c r="E407" i="14"/>
  <c r="C1880" i="14"/>
  <c r="F1503" i="14"/>
  <c r="I1703" i="14"/>
  <c r="O1083" i="14"/>
  <c r="L1079" i="14"/>
  <c r="M747" i="14"/>
  <c r="E1895" i="14"/>
  <c r="J1103" i="14"/>
  <c r="J1373" i="14"/>
  <c r="F1038" i="14"/>
  <c r="E687" i="14"/>
  <c r="A1147" i="14"/>
  <c r="H981" i="14"/>
  <c r="I70" i="14"/>
  <c r="D253" i="14"/>
  <c r="A1463" i="14"/>
  <c r="H1163" i="14"/>
  <c r="O418" i="14"/>
  <c r="D1302" i="14"/>
  <c r="H151" i="14"/>
  <c r="M1030" i="14"/>
  <c r="H1108" i="14"/>
  <c r="O1754" i="14"/>
  <c r="M1515" i="14"/>
  <c r="J401" i="14"/>
  <c r="B1156" i="14"/>
  <c r="E1839" i="14"/>
  <c r="E1246" i="14"/>
  <c r="F367" i="14"/>
  <c r="L456" i="14"/>
  <c r="I835" i="14"/>
  <c r="G1632" i="14"/>
  <c r="D685" i="14"/>
  <c r="J1814" i="14"/>
  <c r="C1829" i="14"/>
  <c r="D1669" i="14"/>
  <c r="K1080" i="14"/>
  <c r="I882" i="14"/>
  <c r="D1298" i="14"/>
  <c r="O1643" i="14"/>
  <c r="L1570" i="14"/>
  <c r="I1612" i="14"/>
  <c r="I1571" i="14"/>
  <c r="F42" i="14"/>
  <c r="N1380" i="14"/>
  <c r="O1651" i="14"/>
  <c r="E121" i="14"/>
  <c r="A747" i="14"/>
  <c r="H293" i="14"/>
  <c r="O46" i="14"/>
  <c r="H651" i="14"/>
  <c r="O948" i="14"/>
  <c r="H1652" i="14"/>
  <c r="G1583" i="14"/>
  <c r="L1689" i="14"/>
  <c r="D1118" i="14"/>
  <c r="I1889" i="14"/>
  <c r="M1873" i="14"/>
  <c r="A1575" i="14"/>
  <c r="N488" i="14"/>
  <c r="C1704" i="14"/>
  <c r="E1593" i="14"/>
  <c r="F1394" i="14"/>
  <c r="J453" i="14"/>
  <c r="A134" i="14"/>
  <c r="I1729" i="14"/>
  <c r="G389" i="14"/>
  <c r="A1085" i="14"/>
  <c r="L814" i="14"/>
  <c r="J1311" i="14"/>
  <c r="E445" i="14"/>
  <c r="F1191" i="14"/>
  <c r="Y2" i="13"/>
  <c r="K106" i="14"/>
  <c r="H1208" i="14"/>
  <c r="M576" i="14"/>
  <c r="A1290" i="14"/>
  <c r="I683" i="14"/>
  <c r="O660" i="14"/>
  <c r="O1822" i="14"/>
  <c r="G254" i="14"/>
  <c r="I1751" i="14"/>
  <c r="G674" i="14"/>
  <c r="I845" i="14"/>
  <c r="C1443" i="14"/>
  <c r="D1510" i="14"/>
  <c r="E932" i="14"/>
  <c r="G56" i="14"/>
  <c r="J306" i="14"/>
  <c r="M176" i="14"/>
  <c r="K1986" i="14"/>
  <c r="L398" i="14"/>
  <c r="J227" i="14"/>
  <c r="D1887" i="14"/>
  <c r="N867" i="14"/>
  <c r="H106" i="14"/>
  <c r="M272" i="14"/>
  <c r="G1701" i="14"/>
  <c r="H1037" i="14"/>
  <c r="I1035" i="14"/>
  <c r="D1389" i="14"/>
  <c r="B250" i="14"/>
  <c r="E1162" i="14"/>
  <c r="M1787" i="14"/>
  <c r="H1978" i="14"/>
  <c r="K1764" i="14"/>
  <c r="O828" i="14"/>
  <c r="E22" i="14"/>
  <c r="J1226" i="14"/>
  <c r="M1476" i="14"/>
  <c r="H800" i="14"/>
  <c r="A33" i="14"/>
  <c r="H1858" i="14"/>
  <c r="E615" i="14"/>
  <c r="H338" i="14"/>
  <c r="F1313" i="14"/>
  <c r="G211" i="14"/>
  <c r="O1770" i="14"/>
  <c r="E854" i="14"/>
  <c r="D1603" i="14"/>
  <c r="J1710" i="14"/>
  <c r="C1097" i="14"/>
  <c r="F1298" i="14"/>
  <c r="M1367" i="14"/>
  <c r="J1161" i="14"/>
  <c r="F225" i="14"/>
  <c r="M1720" i="14"/>
  <c r="J1114" i="14"/>
  <c r="L1115" i="14"/>
  <c r="E329" i="14"/>
  <c r="E1819" i="14"/>
  <c r="O762" i="14"/>
  <c r="H1282" i="14"/>
  <c r="G239" i="14"/>
  <c r="N230" i="14"/>
  <c r="K872" i="14"/>
  <c r="A1164" i="14"/>
  <c r="K974" i="14"/>
  <c r="H1068" i="14"/>
  <c r="B193" i="14"/>
  <c r="B85" i="14"/>
  <c r="M1674" i="14"/>
  <c r="J478" i="14"/>
  <c r="K135" i="14"/>
  <c r="N1965" i="14"/>
  <c r="K1155" i="14"/>
  <c r="G1062" i="14"/>
  <c r="K1947" i="14"/>
  <c r="C545" i="14"/>
  <c r="M1398" i="14"/>
  <c r="I498" i="14"/>
  <c r="F1960" i="14"/>
  <c r="E1478" i="14"/>
  <c r="I1003" i="14"/>
  <c r="O721" i="14"/>
  <c r="O1319" i="14"/>
  <c r="B23" i="14"/>
  <c r="J1264" i="14"/>
  <c r="B73" i="14"/>
  <c r="C1041" i="14"/>
  <c r="I1725" i="14"/>
  <c r="A1622" i="14"/>
  <c r="M1546" i="14"/>
  <c r="J388" i="14"/>
  <c r="K1624" i="14"/>
  <c r="K1212" i="14"/>
  <c r="J1425" i="14"/>
  <c r="O1457" i="14"/>
  <c r="M1432" i="14"/>
  <c r="B969" i="14"/>
  <c r="E786" i="14"/>
  <c r="I667" i="14"/>
  <c r="O1923" i="14"/>
  <c r="N937" i="14"/>
  <c r="G1083" i="14"/>
  <c r="M610" i="14"/>
  <c r="M1499" i="14"/>
  <c r="F261" i="14"/>
  <c r="E1783" i="14"/>
  <c r="J1997" i="14"/>
  <c r="H996" i="14"/>
  <c r="F542" i="14"/>
  <c r="G1855" i="14"/>
  <c r="E90" i="14"/>
  <c r="O617" i="14"/>
  <c r="A266" i="14"/>
  <c r="G907" i="14"/>
  <c r="L929" i="14"/>
  <c r="C1854" i="14"/>
  <c r="A911" i="14"/>
  <c r="I1593" i="14"/>
  <c r="N1909" i="14"/>
  <c r="C976" i="14"/>
  <c r="N808" i="14"/>
  <c r="E1499" i="14"/>
  <c r="K1730" i="14"/>
  <c r="A1294" i="14"/>
  <c r="J1980" i="14"/>
  <c r="A1035" i="14"/>
  <c r="B1672" i="14"/>
  <c r="K837" i="14"/>
  <c r="A964" i="14"/>
  <c r="O1360" i="14"/>
  <c r="D1777" i="14"/>
  <c r="H1777" i="14"/>
  <c r="O1277" i="14"/>
  <c r="M1967" i="14"/>
  <c r="A1405" i="14"/>
  <c r="E1196" i="14"/>
  <c r="F804" i="14"/>
  <c r="C422" i="14"/>
  <c r="J491" i="14"/>
  <c r="F231" i="14"/>
  <c r="C585" i="14"/>
  <c r="C825" i="14"/>
  <c r="O1751" i="14"/>
  <c r="L1666" i="14"/>
  <c r="J1733" i="14"/>
  <c r="H1539" i="14"/>
  <c r="A1437" i="14"/>
  <c r="E1044" i="14"/>
  <c r="A1235" i="14"/>
  <c r="J47" i="14"/>
  <c r="I1405" i="14"/>
  <c r="M78" i="14"/>
  <c r="O1299" i="14"/>
  <c r="N1731" i="14"/>
  <c r="J210" i="14"/>
  <c r="D1305" i="14"/>
  <c r="L1350" i="14"/>
  <c r="J250" i="14"/>
  <c r="B424" i="14"/>
  <c r="J1656" i="14"/>
  <c r="A408" i="14"/>
  <c r="D1919" i="14"/>
  <c r="I1057" i="14"/>
  <c r="A655" i="14"/>
  <c r="D200" i="14"/>
  <c r="L651" i="14"/>
  <c r="H1069" i="14"/>
  <c r="M755" i="14"/>
  <c r="C543" i="14"/>
  <c r="F1999" i="14"/>
  <c r="J373" i="14"/>
  <c r="F1153" i="14"/>
  <c r="C835" i="14"/>
  <c r="K714" i="14"/>
  <c r="K913" i="14"/>
  <c r="O375" i="14"/>
  <c r="H1249" i="14"/>
  <c r="B1263" i="14"/>
  <c r="O1002" i="14"/>
  <c r="F1863" i="14"/>
  <c r="G895" i="14"/>
  <c r="J298" i="14"/>
  <c r="C635" i="14"/>
  <c r="C682" i="14"/>
  <c r="G1898" i="14"/>
  <c r="L139" i="14"/>
  <c r="I375" i="14"/>
  <c r="O308" i="14"/>
  <c r="D51" i="14"/>
  <c r="J289" i="14"/>
  <c r="H770" i="14"/>
  <c r="D1755" i="14"/>
  <c r="G609" i="14"/>
  <c r="I1962" i="14"/>
  <c r="L526" i="14"/>
  <c r="C423" i="14"/>
  <c r="G859" i="14"/>
  <c r="M1764" i="14"/>
  <c r="I1318" i="14"/>
  <c r="J1336" i="14"/>
  <c r="J934" i="14"/>
  <c r="D1488" i="14"/>
  <c r="E1802" i="14"/>
  <c r="A1356" i="14"/>
  <c r="H1025" i="14"/>
  <c r="C1371" i="14"/>
  <c r="L349" i="14"/>
  <c r="N605" i="14"/>
  <c r="L1179" i="14"/>
  <c r="E1194" i="14"/>
  <c r="A84" i="14"/>
  <c r="L832" i="14"/>
  <c r="L1761" i="14"/>
  <c r="I1794" i="14"/>
  <c r="H1193" i="14"/>
  <c r="K1469" i="14"/>
  <c r="F1039" i="14"/>
  <c r="N1638" i="14"/>
  <c r="D469" i="14"/>
  <c r="D1279" i="14"/>
  <c r="F530" i="14"/>
  <c r="G1193" i="14"/>
  <c r="C757" i="14"/>
  <c r="E698" i="14"/>
  <c r="I289" i="14"/>
  <c r="F1159" i="14"/>
  <c r="G1384" i="14"/>
  <c r="J800" i="14"/>
  <c r="B1873" i="14"/>
  <c r="L1555" i="14"/>
  <c r="F423" i="14"/>
  <c r="C86" i="14"/>
  <c r="D1468" i="14"/>
  <c r="L1826" i="14"/>
  <c r="G1219" i="14"/>
  <c r="L327" i="14"/>
  <c r="G232" i="14"/>
  <c r="K986" i="14"/>
  <c r="M428" i="14"/>
  <c r="B523" i="14"/>
  <c r="N1832" i="14"/>
  <c r="H1489" i="14"/>
  <c r="N1779" i="14"/>
  <c r="G792" i="14"/>
  <c r="D751" i="14"/>
  <c r="L763" i="14"/>
  <c r="D4" i="14"/>
  <c r="J1806" i="14"/>
  <c r="F421" i="14"/>
  <c r="K1408" i="14"/>
  <c r="J1518" i="14"/>
  <c r="B500" i="14"/>
  <c r="I372" i="14"/>
  <c r="K1448" i="14"/>
  <c r="M1870" i="14"/>
  <c r="D1132" i="14"/>
  <c r="G1681" i="14"/>
  <c r="E1450" i="14"/>
  <c r="O1829" i="14"/>
  <c r="D1569" i="14"/>
  <c r="C1403" i="14"/>
  <c r="A1359" i="14"/>
  <c r="G62" i="14"/>
  <c r="N1096" i="14"/>
  <c r="H1605" i="14"/>
  <c r="K193" i="14"/>
  <c r="I252" i="14"/>
  <c r="C1504" i="14"/>
  <c r="G1270" i="14"/>
  <c r="J1419" i="14"/>
  <c r="B440" i="14"/>
  <c r="L492" i="14"/>
  <c r="I1427" i="14"/>
  <c r="D1014" i="14"/>
  <c r="G1313" i="14"/>
  <c r="A1181" i="14"/>
  <c r="F645" i="14"/>
  <c r="I205" i="14"/>
  <c r="E1145" i="14"/>
  <c r="N773" i="14"/>
  <c r="O1039" i="14"/>
  <c r="O1854" i="14"/>
  <c r="N1095" i="14"/>
  <c r="D32" i="14"/>
  <c r="M1441" i="14"/>
  <c r="E1333" i="14"/>
  <c r="A14" i="14"/>
  <c r="G581" i="14"/>
  <c r="C380" i="14"/>
  <c r="L892" i="14"/>
  <c r="L304" i="14"/>
  <c r="M1569" i="14"/>
  <c r="A1231" i="14"/>
  <c r="D1996" i="14"/>
  <c r="L728" i="14"/>
  <c r="O1825" i="14"/>
  <c r="K775" i="14"/>
  <c r="H1310" i="14"/>
  <c r="E1883" i="14"/>
  <c r="E1935" i="14"/>
  <c r="K754" i="14"/>
  <c r="O1945" i="14"/>
  <c r="J1069" i="14"/>
  <c r="I1473" i="14"/>
  <c r="G572" i="14"/>
  <c r="K322" i="14"/>
  <c r="B1187" i="14"/>
  <c r="B1601" i="14"/>
  <c r="G18" i="14"/>
  <c r="O1928" i="14"/>
  <c r="B505" i="14"/>
  <c r="N401" i="14"/>
  <c r="O1504" i="14"/>
  <c r="H376" i="14"/>
  <c r="D1041" i="14"/>
  <c r="L1535" i="14"/>
  <c r="F1100" i="14"/>
  <c r="D225" i="14"/>
  <c r="O324" i="14"/>
  <c r="E1213" i="14"/>
  <c r="D1458" i="14"/>
  <c r="N555" i="14"/>
  <c r="C1343" i="14"/>
  <c r="J1582" i="14"/>
  <c r="C434" i="14"/>
  <c r="C1797" i="14"/>
  <c r="B1400" i="14"/>
  <c r="D821" i="14"/>
  <c r="A1647" i="14"/>
  <c r="F1499" i="14"/>
  <c r="E718" i="14"/>
  <c r="G187" i="14"/>
  <c r="C1729" i="14"/>
  <c r="K96" i="14"/>
  <c r="I165" i="14"/>
  <c r="I1143" i="14"/>
  <c r="C1623" i="14"/>
  <c r="H681" i="14"/>
  <c r="D1652" i="14"/>
  <c r="L1644" i="14"/>
  <c r="E1155" i="14"/>
  <c r="G1553" i="14"/>
  <c r="C1889" i="14"/>
  <c r="C379" i="14"/>
  <c r="E1746" i="14"/>
  <c r="L1605" i="14"/>
  <c r="K859" i="14"/>
  <c r="A1677" i="14"/>
  <c r="O917" i="14"/>
  <c r="E1913" i="14"/>
  <c r="O1409" i="14"/>
  <c r="L53" i="14"/>
  <c r="C744" i="14"/>
  <c r="J115" i="14"/>
  <c r="E858" i="14"/>
  <c r="O963" i="14"/>
  <c r="D827" i="14"/>
  <c r="F1566" i="14"/>
  <c r="M1768" i="14"/>
  <c r="J1757" i="14"/>
  <c r="F139" i="14"/>
  <c r="O1215" i="14"/>
  <c r="D340" i="14"/>
  <c r="N1225" i="14"/>
  <c r="A1846" i="14"/>
  <c r="E417" i="14"/>
  <c r="B231" i="14"/>
  <c r="F1734" i="14"/>
  <c r="J286" i="14"/>
  <c r="E841" i="14"/>
  <c r="C1836" i="14"/>
  <c r="D715" i="14"/>
  <c r="G1050" i="14"/>
  <c r="L1883" i="14"/>
  <c r="M1539" i="14"/>
  <c r="H333" i="14"/>
  <c r="L896" i="14"/>
  <c r="H119" i="14"/>
  <c r="K186" i="14"/>
  <c r="J920" i="14"/>
  <c r="J690" i="14"/>
  <c r="E57" i="14"/>
  <c r="J957" i="14"/>
  <c r="T2" i="13"/>
  <c r="J1895" i="14"/>
  <c r="K736" i="14"/>
  <c r="H446" i="14"/>
  <c r="K1353" i="14"/>
  <c r="J1189" i="14"/>
  <c r="E375" i="14"/>
  <c r="F1464" i="14"/>
  <c r="D1817" i="14"/>
  <c r="O485" i="14"/>
  <c r="G402" i="14"/>
  <c r="O1197" i="14"/>
  <c r="M985" i="14"/>
  <c r="G1030" i="14"/>
  <c r="J467" i="14"/>
  <c r="O1640" i="14"/>
  <c r="F1251" i="14"/>
  <c r="D1232" i="14"/>
  <c r="D1632" i="14"/>
  <c r="L299" i="14"/>
  <c r="I1535" i="14"/>
  <c r="E104" i="14"/>
  <c r="L859" i="14"/>
  <c r="G1107" i="14"/>
  <c r="J1907" i="14"/>
  <c r="J1210" i="14"/>
  <c r="L1655" i="14"/>
  <c r="C1049" i="14"/>
  <c r="G1165" i="14"/>
  <c r="J188" i="14"/>
  <c r="M927" i="14"/>
  <c r="H364" i="14"/>
  <c r="H1511" i="14"/>
  <c r="F1934" i="14"/>
  <c r="I351" i="14"/>
  <c r="H1743" i="14"/>
  <c r="G1883" i="14"/>
  <c r="A231" i="14"/>
  <c r="C1750" i="14"/>
  <c r="I382" i="14"/>
  <c r="F1950" i="14"/>
  <c r="O791" i="14"/>
  <c r="B224" i="14"/>
  <c r="E586" i="14"/>
  <c r="E735" i="14"/>
  <c r="M363" i="14"/>
  <c r="E1094" i="14"/>
  <c r="O483" i="14"/>
  <c r="I480" i="14"/>
  <c r="L1470" i="14"/>
  <c r="D1036" i="14"/>
  <c r="F1316" i="14"/>
  <c r="G1181" i="14"/>
  <c r="F485" i="14"/>
  <c r="E1484" i="14"/>
  <c r="N36" i="14"/>
  <c r="C862" i="14"/>
  <c r="E1344" i="14"/>
  <c r="F97" i="14"/>
  <c r="L1790" i="14"/>
  <c r="I1856" i="14"/>
  <c r="J1594" i="14"/>
  <c r="L1614" i="14"/>
  <c r="B706" i="14"/>
  <c r="I1080" i="14"/>
  <c r="N1622" i="14"/>
  <c r="O704" i="14"/>
  <c r="A453" i="14"/>
  <c r="A1870" i="14"/>
  <c r="H1982" i="14"/>
  <c r="A232" i="14"/>
  <c r="F291" i="14"/>
  <c r="H565" i="14"/>
  <c r="D679" i="14"/>
  <c r="E1135" i="14"/>
  <c r="K334" i="14"/>
  <c r="D402" i="14"/>
  <c r="I1986" i="14"/>
  <c r="L167" i="14"/>
  <c r="I1495" i="14"/>
  <c r="B1170" i="14"/>
  <c r="O890" i="14"/>
  <c r="L266" i="14"/>
  <c r="C1445" i="14"/>
  <c r="D535" i="14"/>
  <c r="K799" i="14"/>
  <c r="J888" i="14"/>
  <c r="A1436" i="14"/>
  <c r="A912" i="14"/>
  <c r="A943" i="14"/>
  <c r="D1071" i="14"/>
  <c r="I417" i="14"/>
  <c r="A445" i="14"/>
  <c r="K1407" i="14"/>
  <c r="K1239" i="14"/>
  <c r="I68" i="14"/>
  <c r="M1405" i="14"/>
  <c r="N1582" i="14"/>
  <c r="F1856" i="14"/>
  <c r="L1333" i="14"/>
  <c r="E1921" i="14"/>
  <c r="D1222" i="14"/>
  <c r="F1862" i="14"/>
  <c r="L737" i="14"/>
  <c r="J414" i="14"/>
  <c r="H72" i="14"/>
  <c r="J1036" i="14"/>
  <c r="F449" i="14"/>
  <c r="D703" i="14"/>
  <c r="L1599" i="14"/>
  <c r="D1936" i="14"/>
  <c r="G1115" i="14"/>
  <c r="D813" i="14"/>
  <c r="D1105" i="14"/>
  <c r="J1012" i="14"/>
  <c r="G973" i="14"/>
  <c r="N1590" i="14"/>
  <c r="F355" i="14"/>
  <c r="D587" i="14"/>
  <c r="N964" i="14"/>
  <c r="K816" i="14"/>
  <c r="O1956" i="14"/>
  <c r="D1501" i="14"/>
  <c r="O93" i="14"/>
  <c r="K316" i="14"/>
  <c r="H1718" i="14"/>
  <c r="J676" i="14"/>
  <c r="H586" i="14"/>
  <c r="H625" i="14"/>
  <c r="F1828" i="14"/>
  <c r="O1909" i="14"/>
  <c r="E1520" i="14"/>
  <c r="G33" i="14"/>
  <c r="E31" i="14"/>
  <c r="N150" i="14"/>
  <c r="I1588" i="14"/>
  <c r="B837" i="14"/>
  <c r="J1299" i="14"/>
  <c r="G975" i="14"/>
  <c r="B300" i="14"/>
  <c r="O313" i="14"/>
  <c r="K681" i="14"/>
  <c r="C1958" i="14"/>
  <c r="O1619" i="14"/>
  <c r="L1046" i="14"/>
  <c r="G230" i="14"/>
  <c r="K1590" i="14"/>
  <c r="F1104" i="14"/>
  <c r="O1423" i="14"/>
  <c r="B1040" i="14"/>
  <c r="G1430" i="14"/>
  <c r="G1661" i="14"/>
  <c r="H956" i="14"/>
  <c r="K1444" i="14"/>
  <c r="J1623" i="14"/>
  <c r="I1145" i="14"/>
  <c r="D1107" i="14"/>
  <c r="N1122" i="14"/>
  <c r="G1044" i="14"/>
  <c r="H818" i="14"/>
  <c r="I1541" i="14"/>
  <c r="K1096" i="14"/>
  <c r="C1042" i="14"/>
  <c r="D1123" i="14"/>
  <c r="F1678" i="14"/>
  <c r="I226" i="14"/>
  <c r="L1239" i="14"/>
  <c r="E494" i="14"/>
  <c r="F326" i="14"/>
  <c r="H281" i="14"/>
  <c r="B459" i="14"/>
  <c r="I1213" i="14"/>
  <c r="F1362" i="14"/>
  <c r="A952" i="14"/>
  <c r="L1206" i="14"/>
  <c r="E353" i="14"/>
  <c r="C289" i="14"/>
  <c r="G1884" i="14"/>
  <c r="G159" i="14"/>
  <c r="I1626" i="14"/>
  <c r="N1512" i="14"/>
  <c r="N1511" i="14"/>
  <c r="O1669" i="14"/>
  <c r="I1340" i="14"/>
  <c r="O1466" i="14"/>
  <c r="O1014" i="14"/>
  <c r="N187" i="14"/>
  <c r="O400" i="14"/>
  <c r="E1573" i="14"/>
  <c r="O1889" i="14"/>
  <c r="B1459" i="14"/>
  <c r="A1625" i="14"/>
  <c r="I1547" i="14"/>
  <c r="K78" i="14"/>
  <c r="M552" i="14"/>
  <c r="F1487" i="14"/>
  <c r="N760" i="14"/>
  <c r="B1896" i="14"/>
  <c r="J522" i="14"/>
  <c r="F1123" i="14"/>
  <c r="H965" i="14"/>
  <c r="C201" i="14"/>
  <c r="N1075" i="14"/>
  <c r="D604" i="14"/>
  <c r="A868" i="14"/>
  <c r="H1262" i="14"/>
  <c r="N349" i="14"/>
  <c r="O143" i="14"/>
  <c r="M649" i="14"/>
  <c r="K1517" i="14"/>
  <c r="F832" i="14"/>
  <c r="I611" i="14"/>
  <c r="B953" i="14"/>
  <c r="C13" i="14"/>
  <c r="I1344" i="14"/>
  <c r="I1548" i="14"/>
  <c r="B834" i="14"/>
  <c r="D1758" i="14"/>
  <c r="B1985" i="14"/>
  <c r="B1209" i="14"/>
  <c r="N1455" i="14"/>
  <c r="D979" i="14"/>
  <c r="K523" i="14"/>
  <c r="L1358" i="14"/>
  <c r="F1888" i="14"/>
  <c r="N397" i="14"/>
  <c r="M1051" i="14"/>
  <c r="L1802" i="14"/>
  <c r="N591" i="14"/>
  <c r="E1253" i="14"/>
  <c r="J975" i="14"/>
  <c r="G1672" i="14"/>
  <c r="C375" i="14"/>
  <c r="H1024" i="14"/>
  <c r="A74" i="14"/>
  <c r="A452" i="14"/>
  <c r="M419" i="14"/>
  <c r="D695" i="14"/>
  <c r="M1195" i="14"/>
  <c r="C1815" i="14"/>
  <c r="B397" i="14"/>
  <c r="K1107" i="14"/>
  <c r="G146" i="14"/>
  <c r="G1176" i="14"/>
  <c r="K1011" i="14"/>
  <c r="F694" i="14"/>
  <c r="J1380" i="14"/>
  <c r="F580" i="14"/>
  <c r="F893" i="14"/>
  <c r="I446" i="14"/>
  <c r="J1029" i="14"/>
  <c r="M1160" i="14"/>
  <c r="I40" i="14"/>
  <c r="E1266" i="14"/>
  <c r="B1491" i="14"/>
  <c r="E1455" i="14"/>
  <c r="G309" i="14"/>
  <c r="K1189" i="14"/>
  <c r="K1119" i="14"/>
  <c r="I190" i="14"/>
  <c r="F1832" i="14"/>
  <c r="I937" i="14"/>
  <c r="N827" i="14"/>
  <c r="K1389" i="14"/>
  <c r="L1987" i="14"/>
  <c r="O1284" i="14"/>
  <c r="K552" i="14"/>
  <c r="I885" i="14"/>
  <c r="G725" i="14"/>
  <c r="F991" i="14"/>
  <c r="D796" i="14"/>
  <c r="H1609" i="14"/>
  <c r="K773" i="14"/>
  <c r="B1024" i="14"/>
  <c r="G107" i="14"/>
  <c r="M1267" i="14"/>
  <c r="F1386" i="14"/>
  <c r="B828" i="14"/>
  <c r="E1606" i="14"/>
  <c r="N957" i="14"/>
  <c r="C641" i="14"/>
  <c r="H53" i="14"/>
  <c r="O1755" i="14"/>
  <c r="G870" i="14"/>
  <c r="G37" i="14"/>
  <c r="K522" i="14"/>
  <c r="G1475" i="14"/>
  <c r="C1492" i="14"/>
  <c r="E217" i="14"/>
  <c r="L775" i="14"/>
  <c r="C319" i="14"/>
  <c r="L1967" i="14"/>
  <c r="E1869" i="14"/>
  <c r="N1485" i="14"/>
  <c r="F1151" i="14"/>
  <c r="A1089" i="14"/>
  <c r="N449" i="14"/>
  <c r="O40" i="14"/>
  <c r="I1050" i="14"/>
  <c r="F937" i="14"/>
  <c r="B1394" i="14"/>
  <c r="F300" i="14"/>
  <c r="B1787" i="14"/>
  <c r="N940" i="14"/>
  <c r="M689" i="14"/>
  <c r="D446" i="14"/>
  <c r="F1778" i="14"/>
  <c r="L936" i="14"/>
  <c r="K49" i="14"/>
  <c r="N1666" i="14"/>
  <c r="M1698" i="14"/>
  <c r="K29" i="14"/>
  <c r="G1473" i="14"/>
  <c r="H462" i="14"/>
  <c r="C1215" i="14"/>
  <c r="C415" i="14"/>
  <c r="J1640" i="14"/>
  <c r="G407" i="14"/>
  <c r="H555" i="14"/>
  <c r="D1925" i="14"/>
  <c r="D1607" i="14"/>
  <c r="O782" i="14"/>
  <c r="E1880" i="14"/>
  <c r="J1627" i="14"/>
  <c r="A1898" i="14"/>
  <c r="C1536" i="14"/>
  <c r="I724" i="14"/>
  <c r="G1349" i="14"/>
  <c r="A1683" i="14"/>
  <c r="C908" i="14"/>
  <c r="A1331" i="14"/>
  <c r="M43" i="14"/>
  <c r="H1257" i="14"/>
  <c r="A1184" i="14"/>
  <c r="O331" i="14"/>
  <c r="G626" i="14"/>
  <c r="L1411" i="14"/>
  <c r="H455" i="14"/>
  <c r="A1641" i="14"/>
  <c r="K267" i="14"/>
  <c r="A1150" i="14"/>
  <c r="A1441" i="14"/>
  <c r="H1870" i="14"/>
  <c r="E714" i="14"/>
  <c r="N1144" i="14"/>
  <c r="J443" i="14"/>
  <c r="N619" i="14"/>
  <c r="H1989" i="14"/>
  <c r="A67" i="14"/>
  <c r="M825" i="14"/>
  <c r="C853" i="14"/>
  <c r="G473" i="14"/>
  <c r="O1272" i="14"/>
  <c r="F1150" i="14"/>
  <c r="C1209" i="14"/>
  <c r="H1821" i="14"/>
  <c r="K489" i="14"/>
  <c r="N57" i="14"/>
  <c r="F1252" i="14"/>
  <c r="F1051" i="14"/>
  <c r="A1731" i="14"/>
  <c r="D66" i="14"/>
  <c r="H1883" i="14"/>
  <c r="F1875" i="14"/>
  <c r="E1923" i="14"/>
  <c r="J624" i="14"/>
  <c r="C1791" i="14"/>
  <c r="K1415" i="14"/>
  <c r="L709" i="14"/>
  <c r="H1616" i="14"/>
  <c r="I1666" i="14"/>
  <c r="D776" i="14"/>
  <c r="C388" i="14"/>
  <c r="N521" i="14"/>
  <c r="K1053" i="14"/>
  <c r="G1398" i="14"/>
  <c r="E1772" i="14"/>
  <c r="N237" i="14"/>
  <c r="I912" i="14"/>
  <c r="G1931" i="14"/>
  <c r="A286" i="14"/>
  <c r="D1174" i="14"/>
  <c r="D1109" i="14"/>
  <c r="L1455" i="14"/>
  <c r="H742" i="14"/>
  <c r="G1112" i="14"/>
  <c r="H682" i="14"/>
  <c r="K639" i="14"/>
  <c r="O326" i="14"/>
  <c r="H125" i="14"/>
  <c r="O1733" i="14"/>
  <c r="C1697" i="14"/>
  <c r="I1755" i="14"/>
  <c r="E1545" i="14"/>
  <c r="J1434" i="14"/>
  <c r="L854" i="14"/>
  <c r="L30" i="14"/>
  <c r="N235" i="14"/>
  <c r="K1974" i="14"/>
  <c r="A1135" i="14"/>
  <c r="F841" i="14"/>
  <c r="M551" i="14"/>
  <c r="L860" i="14"/>
  <c r="C424" i="14"/>
  <c r="D387" i="14"/>
  <c r="F681" i="14"/>
  <c r="F1075" i="14"/>
  <c r="K733" i="14"/>
  <c r="A1033" i="14"/>
  <c r="I1068" i="14"/>
  <c r="A381" i="14"/>
  <c r="G1924" i="14"/>
  <c r="B785" i="14"/>
  <c r="M964" i="14"/>
  <c r="D1012" i="14"/>
  <c r="B430" i="14"/>
  <c r="M1379" i="14"/>
  <c r="O1414" i="14"/>
  <c r="G1816" i="14"/>
  <c r="B248" i="14"/>
  <c r="J1675" i="14"/>
  <c r="A560" i="14"/>
  <c r="C1665" i="14"/>
  <c r="E1323" i="14"/>
  <c r="L924" i="14"/>
  <c r="B850" i="14"/>
  <c r="L848" i="14"/>
  <c r="D1084" i="14"/>
  <c r="C1739" i="14"/>
  <c r="G1008" i="14"/>
  <c r="G834" i="14"/>
  <c r="I1716" i="14"/>
  <c r="N446" i="14"/>
  <c r="F241" i="14"/>
  <c r="A1678" i="14"/>
  <c r="M772" i="14"/>
  <c r="G397" i="14"/>
  <c r="J626" i="14"/>
  <c r="B729" i="14"/>
  <c r="J1902" i="14"/>
  <c r="A763" i="14"/>
  <c r="K612" i="14"/>
  <c r="O72" i="14"/>
  <c r="N1286" i="14"/>
  <c r="D1849" i="14"/>
  <c r="L1621" i="14"/>
  <c r="O656" i="14"/>
  <c r="O1752" i="14"/>
  <c r="C936" i="14"/>
  <c r="H663" i="14"/>
  <c r="J856" i="14"/>
  <c r="B325" i="14"/>
  <c r="I782" i="14"/>
  <c r="O1788" i="14"/>
  <c r="F1170" i="14"/>
  <c r="C1551" i="14"/>
  <c r="L1992" i="14"/>
  <c r="L202" i="14"/>
  <c r="N1392" i="14"/>
  <c r="D265" i="14"/>
  <c r="L1231" i="14"/>
  <c r="D1769" i="14"/>
  <c r="G964" i="14"/>
  <c r="A1142" i="14"/>
  <c r="D1727" i="14"/>
  <c r="G1723" i="14"/>
  <c r="J1362" i="14"/>
  <c r="L681" i="14"/>
  <c r="E1348" i="14"/>
  <c r="L1180" i="14"/>
  <c r="B1559" i="14"/>
  <c r="B31" i="14"/>
  <c r="N1523" i="14"/>
  <c r="F1289" i="14"/>
  <c r="F1545" i="14"/>
  <c r="M1345" i="14"/>
  <c r="I1942" i="14"/>
  <c r="A173" i="14"/>
  <c r="M571" i="14"/>
  <c r="L1233" i="14"/>
  <c r="B1575" i="14"/>
  <c r="C1513" i="14"/>
  <c r="L1093" i="14"/>
  <c r="F45" i="14"/>
  <c r="D1020" i="14"/>
  <c r="A1946" i="14"/>
  <c r="O1790" i="14"/>
  <c r="F728" i="14"/>
  <c r="E1287" i="14"/>
  <c r="N215" i="14"/>
  <c r="I1990" i="14"/>
  <c r="F204" i="14"/>
  <c r="B833" i="14"/>
  <c r="O579" i="14"/>
  <c r="J958" i="14"/>
  <c r="O1742" i="14"/>
  <c r="I1107" i="14"/>
  <c r="H1161" i="14"/>
  <c r="D1706" i="14"/>
  <c r="M740" i="14"/>
  <c r="N1059" i="14"/>
  <c r="K1550" i="14"/>
  <c r="O1954" i="14"/>
  <c r="C1975" i="14"/>
  <c r="J559" i="14"/>
  <c r="A1572" i="14"/>
  <c r="G1663" i="14"/>
  <c r="D1530" i="14"/>
  <c r="K318" i="14"/>
  <c r="F1562" i="14"/>
  <c r="H1514" i="14"/>
  <c r="N655" i="14"/>
  <c r="N1672" i="14"/>
  <c r="J1580" i="14"/>
  <c r="I53" i="14"/>
  <c r="J1993" i="14"/>
  <c r="G1162" i="14"/>
  <c r="O1943" i="14"/>
  <c r="M633" i="14"/>
  <c r="G446" i="14"/>
  <c r="L957" i="14"/>
  <c r="B1461" i="14"/>
  <c r="M1947" i="14"/>
  <c r="L948" i="14"/>
  <c r="H1265" i="14"/>
  <c r="N1345" i="14"/>
  <c r="I615" i="14"/>
  <c r="I423" i="14"/>
  <c r="F1757" i="14"/>
  <c r="M449" i="14"/>
  <c r="H1859" i="14"/>
  <c r="N1447" i="14"/>
  <c r="C1969" i="14"/>
  <c r="G730" i="14"/>
  <c r="L214" i="14"/>
  <c r="G1403" i="14"/>
  <c r="I1148" i="14"/>
  <c r="K323" i="14"/>
  <c r="C1188" i="14"/>
  <c r="D977" i="14"/>
  <c r="A424" i="14"/>
  <c r="L562" i="14"/>
  <c r="B821" i="14"/>
  <c r="G1051" i="14"/>
  <c r="J203" i="14"/>
  <c r="F1099" i="14"/>
  <c r="O18" i="14"/>
  <c r="I1766" i="14"/>
  <c r="B823" i="14"/>
  <c r="C97" i="14"/>
  <c r="F1446" i="14"/>
  <c r="M574" i="14"/>
  <c r="D1430" i="14"/>
  <c r="A1414" i="14"/>
  <c r="C964" i="14"/>
  <c r="L760" i="14"/>
  <c r="M362" i="14"/>
  <c r="G1790" i="14"/>
  <c r="J742" i="14"/>
  <c r="G1356" i="14"/>
  <c r="D1040" i="14"/>
  <c r="A1705" i="14"/>
  <c r="J1906" i="14"/>
  <c r="D263" i="14"/>
  <c r="K1623" i="14"/>
  <c r="E1766" i="14"/>
  <c r="A1419" i="14"/>
  <c r="J1247" i="14"/>
  <c r="K1743" i="14"/>
  <c r="A1874" i="14"/>
  <c r="I992" i="14"/>
  <c r="H598" i="14"/>
  <c r="D190" i="14"/>
  <c r="M408" i="14"/>
  <c r="D1797" i="14"/>
  <c r="N1280" i="14"/>
  <c r="F947" i="14"/>
  <c r="K1941" i="14"/>
  <c r="D85" i="14"/>
  <c r="C1633" i="14"/>
  <c r="F1199" i="14"/>
  <c r="M1704" i="14"/>
  <c r="N1721" i="14"/>
  <c r="F535" i="14"/>
  <c r="L548" i="14"/>
  <c r="G1744" i="14"/>
  <c r="G1357" i="14"/>
  <c r="C1373" i="14"/>
  <c r="A401" i="14"/>
  <c r="M525" i="14"/>
  <c r="M157" i="14"/>
  <c r="N1607" i="14"/>
  <c r="O1784" i="14"/>
  <c r="J1275" i="14"/>
  <c r="I1342" i="14"/>
  <c r="K1003" i="14"/>
  <c r="B1026" i="14"/>
  <c r="M134" i="14"/>
  <c r="F76" i="14"/>
  <c r="E1229" i="14"/>
  <c r="A609" i="14"/>
  <c r="G156" i="14"/>
  <c r="B1151" i="14"/>
  <c r="K1645" i="14"/>
  <c r="D352" i="14"/>
  <c r="H1356" i="14"/>
  <c r="H1326" i="14"/>
  <c r="A1510" i="14"/>
  <c r="K892" i="14"/>
  <c r="I1308" i="14"/>
  <c r="G1521" i="14"/>
  <c r="K226" i="14"/>
  <c r="D1417" i="14"/>
  <c r="K510" i="14"/>
  <c r="H1391" i="14"/>
  <c r="O1867" i="14"/>
  <c r="O92" i="14"/>
  <c r="F898" i="14"/>
  <c r="N495" i="14"/>
  <c r="J1941" i="14"/>
  <c r="H984" i="14"/>
  <c r="J620" i="14"/>
  <c r="O634" i="14"/>
  <c r="J655" i="14"/>
  <c r="A637" i="14"/>
  <c r="L992" i="14"/>
  <c r="K1007" i="14"/>
  <c r="N1971" i="14"/>
  <c r="K1262" i="14"/>
  <c r="J925" i="14"/>
  <c r="O1139" i="14"/>
  <c r="M529" i="14"/>
  <c r="K71" i="14"/>
  <c r="D1903" i="14"/>
  <c r="I1926" i="14"/>
  <c r="A387" i="14"/>
  <c r="A1849" i="14"/>
  <c r="E1674" i="14"/>
  <c r="J863" i="14"/>
  <c r="L250" i="14"/>
  <c r="J23" i="14"/>
  <c r="K69" i="14"/>
  <c r="K475" i="14"/>
  <c r="J1008" i="14"/>
  <c r="B1084" i="14"/>
  <c r="L556" i="14"/>
  <c r="H1558" i="14"/>
  <c r="G220" i="14"/>
  <c r="G396" i="14"/>
  <c r="B109" i="14"/>
  <c r="E387" i="14"/>
  <c r="K1038" i="14"/>
  <c r="H232" i="14"/>
  <c r="N1160" i="14"/>
  <c r="E448" i="14"/>
  <c r="M100" i="14"/>
  <c r="A1833" i="14"/>
  <c r="E1007" i="14"/>
  <c r="E1846" i="14"/>
  <c r="C229" i="14"/>
  <c r="N1257" i="14"/>
  <c r="K774" i="14"/>
  <c r="L96" i="14"/>
  <c r="D1128" i="14"/>
  <c r="K1872" i="14"/>
  <c r="F1897" i="14"/>
  <c r="A949" i="14"/>
  <c r="G1666" i="14"/>
  <c r="A1835" i="14"/>
  <c r="B1580" i="14"/>
  <c r="D36" i="14"/>
  <c r="O1103" i="14"/>
  <c r="J1960" i="14"/>
  <c r="B1435" i="14"/>
  <c r="D756" i="14"/>
  <c r="N1479" i="14"/>
  <c r="C1924" i="14"/>
  <c r="E1959" i="14"/>
  <c r="J1609" i="14"/>
  <c r="C993" i="14"/>
  <c r="F1201" i="14"/>
  <c r="M536" i="14"/>
  <c r="H985" i="14"/>
  <c r="C1561" i="14"/>
  <c r="J1954" i="14"/>
  <c r="A1293" i="14"/>
  <c r="B427" i="14"/>
  <c r="M695" i="14"/>
  <c r="M1129" i="14"/>
  <c r="M603" i="14"/>
  <c r="C1730" i="14"/>
  <c r="C172" i="14"/>
  <c r="G1197" i="14"/>
  <c r="B1813" i="14"/>
  <c r="D421" i="14"/>
  <c r="B201" i="14"/>
  <c r="H940" i="14"/>
  <c r="C1311" i="14"/>
  <c r="N1675" i="14"/>
  <c r="C224" i="14"/>
  <c r="K57" i="14"/>
  <c r="I1900" i="14"/>
  <c r="O48" i="14"/>
  <c r="L575" i="14"/>
  <c r="N528" i="14"/>
  <c r="J121" i="14"/>
  <c r="J581" i="14"/>
  <c r="K1652" i="14"/>
  <c r="D1100" i="14"/>
  <c r="L1263" i="14"/>
  <c r="B1228" i="14"/>
  <c r="I1840" i="14"/>
  <c r="F1657" i="14"/>
  <c r="B485" i="14"/>
  <c r="N71" i="14"/>
  <c r="H1896" i="14"/>
  <c r="E612" i="14"/>
  <c r="L662" i="14"/>
  <c r="N400" i="14"/>
  <c r="A1140" i="14"/>
  <c r="B1174" i="14"/>
  <c r="C148" i="14"/>
  <c r="K1092" i="14"/>
  <c r="H1849" i="14"/>
  <c r="G190" i="14"/>
  <c r="O1763" i="14"/>
  <c r="D1646" i="14"/>
  <c r="N523" i="14"/>
  <c r="B1815" i="14"/>
  <c r="H414" i="14"/>
  <c r="J1442" i="14"/>
  <c r="A532" i="14"/>
  <c r="O879" i="14"/>
  <c r="E336" i="14"/>
  <c r="I1098" i="14"/>
  <c r="E631" i="14"/>
  <c r="L888" i="14"/>
  <c r="C856" i="14"/>
  <c r="M1808" i="14"/>
  <c r="B1197" i="14"/>
  <c r="L495" i="14"/>
  <c r="I162" i="14"/>
  <c r="I74" i="14"/>
  <c r="F1268" i="14"/>
  <c r="J75" i="14"/>
  <c r="K27" i="14"/>
  <c r="B1013" i="14"/>
  <c r="I281" i="14"/>
  <c r="B816" i="14"/>
  <c r="H352" i="14"/>
  <c r="A1778" i="14"/>
  <c r="B1666" i="14"/>
  <c r="O309" i="14"/>
  <c r="E1885" i="14"/>
  <c r="E821" i="14"/>
  <c r="B374" i="14"/>
  <c r="G959" i="14"/>
  <c r="N1737" i="14"/>
  <c r="N1874" i="14"/>
  <c r="G1913" i="14"/>
  <c r="M1784" i="14"/>
  <c r="E279" i="14"/>
  <c r="L1330" i="14"/>
  <c r="E146" i="14"/>
  <c r="B1986" i="14"/>
  <c r="D302" i="14"/>
  <c r="B1395" i="14"/>
  <c r="M1579" i="14"/>
  <c r="J1449" i="14"/>
  <c r="A842" i="14"/>
  <c r="B53" i="14"/>
  <c r="B76" i="14"/>
  <c r="O39" i="14"/>
  <c r="I31" i="14"/>
  <c r="M191" i="14"/>
  <c r="D978" i="14"/>
  <c r="H1914" i="14"/>
  <c r="H105" i="14"/>
  <c r="A1129" i="14"/>
  <c r="E872" i="14"/>
  <c r="C1390" i="14"/>
  <c r="G421" i="14"/>
  <c r="M313" i="14"/>
  <c r="D264" i="14"/>
  <c r="K1957" i="14"/>
  <c r="J678" i="14"/>
  <c r="B1471" i="14"/>
  <c r="B863" i="14"/>
  <c r="C272" i="14"/>
  <c r="C1474" i="14"/>
  <c r="B1424" i="14"/>
  <c r="E1937" i="14"/>
  <c r="H442" i="14"/>
  <c r="O1997" i="14"/>
  <c r="J736" i="14"/>
  <c r="G1888" i="14"/>
  <c r="L1678" i="14"/>
  <c r="L1722" i="14"/>
  <c r="J1331" i="14"/>
  <c r="L1275" i="14"/>
  <c r="E598" i="14"/>
  <c r="F145" i="14"/>
  <c r="A1368" i="14"/>
  <c r="D1862" i="14"/>
  <c r="D1391" i="14"/>
  <c r="E354" i="14"/>
  <c r="N81" i="14"/>
  <c r="E1820" i="14"/>
  <c r="B28" i="14"/>
  <c r="H603" i="14"/>
  <c r="H840" i="14"/>
  <c r="L77" i="14"/>
  <c r="J606" i="14"/>
  <c r="M556" i="14"/>
  <c r="B1916" i="14"/>
  <c r="M1088" i="14"/>
  <c r="H366" i="14"/>
  <c r="O1926" i="14"/>
  <c r="F1250" i="14"/>
  <c r="G608" i="14"/>
  <c r="N1414" i="14"/>
  <c r="L986" i="14"/>
  <c r="M1282" i="14"/>
  <c r="J1106" i="14"/>
  <c r="K1016" i="14"/>
  <c r="M308" i="14"/>
  <c r="E659" i="14"/>
  <c r="K1560" i="14"/>
  <c r="D449" i="14"/>
  <c r="E828" i="14"/>
  <c r="K858" i="14"/>
  <c r="F1983" i="14"/>
  <c r="K1928" i="14"/>
  <c r="E721" i="14"/>
  <c r="A39" i="14"/>
  <c r="H634" i="14"/>
  <c r="M1990" i="14"/>
  <c r="L555" i="14"/>
  <c r="J1811" i="14"/>
  <c r="L395" i="14"/>
  <c r="J1131" i="14"/>
  <c r="I1326" i="14"/>
  <c r="E1832" i="14"/>
  <c r="K1051" i="14"/>
  <c r="F67" i="14"/>
  <c r="O1691" i="14"/>
  <c r="L443" i="14"/>
  <c r="E1686" i="14"/>
  <c r="E2000" i="14"/>
  <c r="B1511" i="14"/>
  <c r="O179" i="14"/>
  <c r="L894" i="14"/>
  <c r="D1032" i="14"/>
  <c r="C1884" i="14"/>
  <c r="N1227" i="14"/>
  <c r="N440" i="14"/>
  <c r="J238" i="14"/>
  <c r="A375" i="14"/>
  <c r="H581" i="14"/>
  <c r="F1719" i="14"/>
  <c r="M1029" i="14"/>
  <c r="H1457" i="14"/>
  <c r="O76" i="14"/>
  <c r="I47" i="14"/>
  <c r="L1141" i="14"/>
  <c r="F922" i="14"/>
  <c r="H1368" i="14"/>
  <c r="C339" i="14"/>
  <c r="H828" i="14"/>
  <c r="I115" i="14"/>
  <c r="K901" i="14"/>
  <c r="B1965" i="14"/>
  <c r="H1294" i="14"/>
  <c r="A1688" i="14"/>
  <c r="B1337" i="14"/>
  <c r="K1756" i="14"/>
  <c r="K443" i="14"/>
  <c r="N1975" i="14"/>
  <c r="J1684" i="14"/>
  <c r="H247" i="14"/>
  <c r="H585" i="14"/>
  <c r="G1298" i="14"/>
  <c r="E1391" i="14"/>
  <c r="E302" i="14"/>
  <c r="B146" i="14"/>
  <c r="G252" i="14"/>
  <c r="F1035" i="14"/>
  <c r="K28" i="14"/>
  <c r="D704" i="14"/>
  <c r="K1712" i="14"/>
  <c r="H58" i="14"/>
  <c r="E716" i="14"/>
  <c r="M1537" i="14"/>
  <c r="C1619" i="14"/>
  <c r="H694" i="14"/>
  <c r="B1472" i="14"/>
  <c r="H1567" i="14"/>
  <c r="L1129" i="14"/>
  <c r="B682" i="14"/>
  <c r="L1791" i="14"/>
  <c r="K1785" i="14"/>
  <c r="G1344" i="14"/>
  <c r="K79" i="14"/>
  <c r="G1727" i="14"/>
  <c r="N1073" i="14"/>
  <c r="M1226" i="14"/>
  <c r="O900" i="14"/>
  <c r="I616" i="14"/>
  <c r="F151" i="14"/>
  <c r="A1770" i="14"/>
  <c r="N1307" i="14"/>
  <c r="B1195" i="14"/>
  <c r="J124" i="14"/>
  <c r="O1137" i="14"/>
  <c r="M1964" i="14"/>
  <c r="I1970" i="14"/>
  <c r="M185" i="14"/>
  <c r="I1770" i="14"/>
  <c r="M1536" i="14"/>
  <c r="B1639" i="14"/>
  <c r="M90" i="14"/>
  <c r="A1237" i="14"/>
  <c r="F1466" i="14"/>
  <c r="B808" i="14"/>
  <c r="D237" i="14"/>
  <c r="E1164" i="14"/>
  <c r="F574" i="14"/>
  <c r="A1494" i="14"/>
  <c r="C533" i="14"/>
  <c r="M1279" i="14"/>
  <c r="G1024" i="14"/>
  <c r="C11" i="14"/>
  <c r="A1153" i="14"/>
  <c r="D799" i="14"/>
  <c r="N832" i="14"/>
  <c r="H949" i="14"/>
  <c r="O803" i="14"/>
  <c r="N1198" i="14"/>
  <c r="H1008" i="14"/>
  <c r="M1123" i="14"/>
  <c r="O464" i="14"/>
  <c r="E781" i="14"/>
  <c r="C738" i="14"/>
  <c r="A689" i="14"/>
  <c r="I152" i="14"/>
  <c r="M1080" i="14"/>
  <c r="I929" i="14"/>
  <c r="I1127" i="14"/>
  <c r="D169" i="14"/>
  <c r="G567" i="14"/>
  <c r="O1724" i="14"/>
  <c r="F932" i="14"/>
  <c r="B143" i="14"/>
  <c r="J1649" i="14"/>
  <c r="E327" i="14"/>
  <c r="N586" i="14"/>
  <c r="E411" i="14"/>
  <c r="D202" i="14"/>
  <c r="K1422" i="14"/>
  <c r="C712" i="14"/>
  <c r="K1768" i="14"/>
  <c r="N1527" i="14"/>
  <c r="N1839" i="14"/>
  <c r="H541" i="14"/>
  <c r="L319" i="14"/>
  <c r="E1770" i="14"/>
  <c r="B1506" i="14"/>
  <c r="F1631" i="14"/>
  <c r="D1826" i="14"/>
  <c r="N205" i="14"/>
  <c r="E623" i="14"/>
  <c r="I288" i="14"/>
  <c r="K664" i="14"/>
  <c r="B52" i="14"/>
  <c r="O30" i="14"/>
  <c r="B952" i="14"/>
  <c r="E1183" i="14"/>
  <c r="H936" i="14"/>
  <c r="B32" i="14"/>
  <c r="I622" i="14"/>
  <c r="K1124" i="14"/>
  <c r="A212" i="14"/>
  <c r="M1086" i="14"/>
  <c r="I1964" i="14"/>
  <c r="M871" i="14"/>
  <c r="O511" i="14"/>
  <c r="D1392" i="14"/>
  <c r="J697" i="14"/>
  <c r="A1937" i="14"/>
  <c r="H1764" i="14"/>
  <c r="G1184" i="14"/>
  <c r="J1457" i="14"/>
  <c r="B1765" i="14"/>
  <c r="M436" i="14"/>
  <c r="E1961" i="14"/>
  <c r="C360" i="14"/>
  <c r="D1337" i="14"/>
  <c r="J200" i="14"/>
  <c r="A343" i="14"/>
  <c r="L361" i="14"/>
  <c r="M1851" i="14"/>
  <c r="L1743" i="14"/>
  <c r="M292" i="14"/>
  <c r="J438" i="14"/>
  <c r="J372" i="14"/>
  <c r="J1494" i="14"/>
  <c r="E1664" i="14"/>
  <c r="B17" i="14"/>
  <c r="D1379" i="14"/>
  <c r="H1662" i="14"/>
  <c r="I800" i="14"/>
  <c r="C167" i="14"/>
  <c r="A1111" i="14"/>
  <c r="I856" i="14"/>
  <c r="N1102" i="14"/>
  <c r="N905" i="14"/>
  <c r="E1090" i="14"/>
  <c r="L1274" i="14"/>
  <c r="N1002" i="14"/>
  <c r="L998" i="14"/>
  <c r="F794" i="14"/>
  <c r="H1509" i="14"/>
  <c r="F1518" i="14"/>
  <c r="D952" i="14"/>
  <c r="K1555" i="14"/>
  <c r="F1890" i="14"/>
  <c r="K48" i="14"/>
  <c r="O1379" i="14"/>
  <c r="J1729" i="14"/>
  <c r="B259" i="14"/>
  <c r="B1422" i="14"/>
  <c r="J1653" i="14"/>
  <c r="B1217" i="14"/>
  <c r="F1441" i="14"/>
  <c r="C302" i="14"/>
  <c r="D1112" i="14"/>
  <c r="L1261" i="14"/>
  <c r="B1898" i="14"/>
  <c r="M1723" i="14"/>
  <c r="M737" i="14"/>
  <c r="A436" i="14"/>
  <c r="B982" i="14"/>
  <c r="F1679" i="14"/>
  <c r="L507" i="14"/>
  <c r="F974" i="14"/>
  <c r="H1874" i="14"/>
  <c r="O1568" i="14"/>
  <c r="M127" i="14"/>
  <c r="E993" i="14"/>
  <c r="F1626" i="14"/>
  <c r="F1382" i="14"/>
  <c r="H1844" i="14"/>
  <c r="C226" i="14"/>
  <c r="E1330" i="14"/>
  <c r="G1678" i="14"/>
  <c r="O1661" i="14"/>
  <c r="N297" i="14"/>
  <c r="F315" i="14"/>
  <c r="B139" i="14"/>
  <c r="M182" i="14"/>
  <c r="M1373" i="14"/>
  <c r="I1319" i="14"/>
  <c r="C1455" i="14"/>
  <c r="E382" i="14"/>
  <c r="B851" i="14"/>
  <c r="F557" i="14"/>
  <c r="A1645" i="14"/>
  <c r="H1818" i="14"/>
  <c r="D361" i="14"/>
  <c r="B1303" i="14"/>
  <c r="G1860" i="14"/>
  <c r="C538" i="14"/>
  <c r="C394" i="14"/>
  <c r="A1299" i="14"/>
  <c r="M132" i="14"/>
  <c r="G723" i="14"/>
  <c r="J1581" i="14"/>
  <c r="E628" i="14"/>
  <c r="E1847" i="14"/>
  <c r="J1944" i="14"/>
  <c r="L483" i="14"/>
  <c r="D632" i="14"/>
  <c r="O1511" i="14"/>
  <c r="D1326" i="14"/>
  <c r="A1453" i="14"/>
  <c r="J1596" i="14"/>
  <c r="K918" i="14"/>
  <c r="B967" i="14"/>
  <c r="J1293" i="14"/>
  <c r="A462" i="14"/>
  <c r="I56" i="14"/>
  <c r="M1570" i="14"/>
  <c r="L514" i="14"/>
  <c r="N1985" i="14"/>
  <c r="O624" i="14"/>
  <c r="C1510" i="14"/>
  <c r="I1967" i="14"/>
  <c r="H1272" i="14"/>
  <c r="E914" i="14"/>
  <c r="E992" i="14"/>
  <c r="C998" i="14"/>
  <c r="D533" i="14"/>
  <c r="B392" i="14"/>
  <c r="F1404" i="14"/>
  <c r="C1611" i="14"/>
  <c r="E731" i="14"/>
  <c r="H1594" i="14"/>
  <c r="M72" i="14"/>
  <c r="L1572" i="14"/>
  <c r="B648" i="14"/>
  <c r="K847" i="14"/>
  <c r="C1494" i="14"/>
  <c r="K386" i="14"/>
  <c r="G66" i="14"/>
  <c r="B627" i="14"/>
  <c r="I1012" i="14"/>
  <c r="H97" i="14"/>
  <c r="N950" i="14"/>
  <c r="J596" i="14"/>
  <c r="A1759" i="14"/>
  <c r="I1654" i="14"/>
  <c r="L1014" i="14"/>
  <c r="D808" i="14"/>
  <c r="N1990" i="14"/>
  <c r="C1796" i="14"/>
  <c r="F1791" i="14"/>
  <c r="K1852" i="14"/>
  <c r="G1511" i="14"/>
  <c r="J6" i="14"/>
  <c r="N1168" i="14"/>
  <c r="M41" i="14"/>
  <c r="D1908" i="14"/>
  <c r="C122" i="14"/>
  <c r="H189" i="14"/>
  <c r="D1800" i="14"/>
  <c r="A132" i="14"/>
  <c r="I936" i="14"/>
  <c r="O1350" i="14"/>
  <c r="O944" i="14"/>
  <c r="A1526" i="14"/>
  <c r="C530" i="14"/>
  <c r="O1634" i="14"/>
  <c r="N1715" i="14"/>
  <c r="A1555" i="14"/>
  <c r="C1033" i="14"/>
  <c r="A1568" i="14"/>
  <c r="E467" i="14"/>
  <c r="M1332" i="14"/>
  <c r="I1604" i="14"/>
  <c r="D146" i="14"/>
  <c r="D289" i="14"/>
  <c r="J1389" i="14"/>
  <c r="O1123" i="14"/>
  <c r="I1023" i="14"/>
  <c r="L935" i="14"/>
  <c r="E1850" i="14"/>
  <c r="L1548" i="14"/>
  <c r="I138" i="14"/>
  <c r="F377" i="14"/>
  <c r="E169" i="14"/>
  <c r="O1795" i="14"/>
  <c r="E264" i="14"/>
  <c r="K4" i="14"/>
  <c r="N369" i="14"/>
  <c r="A1831" i="14"/>
  <c r="D1270" i="14"/>
  <c r="J1850" i="14"/>
  <c r="O860" i="14"/>
  <c r="A1908" i="14"/>
  <c r="O1043" i="14"/>
  <c r="K1182" i="14"/>
  <c r="H512" i="14"/>
  <c r="I974" i="14"/>
  <c r="G285" i="14"/>
  <c r="F1717" i="14"/>
  <c r="O1977" i="14"/>
  <c r="I1478" i="14"/>
  <c r="A629" i="14"/>
  <c r="N632" i="14"/>
  <c r="A731" i="14"/>
  <c r="A1452" i="14"/>
  <c r="C1342" i="14"/>
  <c r="D1571" i="14"/>
  <c r="A1516" i="14"/>
  <c r="C534" i="14"/>
  <c r="G1100" i="14"/>
  <c r="B1420" i="14"/>
  <c r="C169" i="14"/>
  <c r="C1564" i="14"/>
  <c r="A87" i="14"/>
  <c r="M1422" i="14"/>
  <c r="L629" i="14"/>
  <c r="D740" i="14"/>
  <c r="N1566" i="14"/>
  <c r="D1730" i="14"/>
  <c r="G376" i="14"/>
  <c r="A999" i="14"/>
  <c r="A1842" i="14"/>
  <c r="D1223" i="14"/>
  <c r="C1567" i="14"/>
  <c r="C1134" i="14"/>
  <c r="N875" i="14"/>
  <c r="G904" i="14"/>
  <c r="E1670" i="14"/>
  <c r="J902" i="14"/>
  <c r="N183" i="14"/>
  <c r="L297" i="14"/>
  <c r="E784" i="14"/>
  <c r="H1066" i="14"/>
  <c r="A1795" i="14"/>
  <c r="F791" i="14"/>
  <c r="H351" i="14"/>
  <c r="J955" i="14"/>
  <c r="A1216" i="14"/>
  <c r="C1313" i="14"/>
  <c r="G1651" i="14"/>
  <c r="N334" i="14"/>
  <c r="A1701" i="14"/>
  <c r="B1808" i="14"/>
  <c r="F769" i="14"/>
  <c r="E892" i="14"/>
  <c r="A1950" i="14"/>
  <c r="N1427" i="14"/>
  <c r="E656" i="14"/>
  <c r="I730" i="14"/>
  <c r="I876" i="14"/>
  <c r="J1990" i="14"/>
  <c r="M64" i="14"/>
  <c r="I271" i="14"/>
  <c r="O1055" i="14"/>
  <c r="J743" i="14"/>
  <c r="J1812" i="14"/>
  <c r="H363" i="14"/>
  <c r="M851" i="14"/>
  <c r="C857" i="14"/>
  <c r="F734" i="14"/>
  <c r="F926" i="14"/>
  <c r="J379" i="14"/>
  <c r="I1435" i="14"/>
  <c r="F325" i="14"/>
  <c r="B1264" i="14"/>
  <c r="O1746" i="14"/>
  <c r="I704" i="14"/>
  <c r="E1599" i="14"/>
  <c r="H6" i="14"/>
  <c r="M270" i="14"/>
  <c r="N725" i="14"/>
  <c r="N1735" i="14"/>
  <c r="B1016" i="14"/>
  <c r="O577" i="14"/>
  <c r="J681" i="14"/>
  <c r="D318" i="14"/>
  <c r="E537" i="14"/>
  <c r="J1056" i="14"/>
  <c r="E737" i="14"/>
  <c r="A1593" i="14"/>
  <c r="E1627" i="14"/>
  <c r="G1990" i="14"/>
  <c r="C1921" i="14"/>
  <c r="H1440" i="14"/>
  <c r="K1179" i="14"/>
  <c r="C1604" i="14"/>
  <c r="G1314" i="14"/>
  <c r="C875" i="14"/>
  <c r="N226" i="14"/>
  <c r="B386" i="14"/>
  <c r="D71" i="14"/>
  <c r="L1049" i="14"/>
  <c r="N1520" i="14"/>
  <c r="L43" i="14"/>
  <c r="O1459" i="14"/>
  <c r="O285" i="14"/>
  <c r="C1377" i="14"/>
  <c r="H788" i="14"/>
  <c r="F1178" i="14"/>
  <c r="N1719" i="14"/>
  <c r="O1747" i="14"/>
  <c r="N642" i="14"/>
  <c r="G71" i="14"/>
  <c r="K1901" i="14"/>
  <c r="C364" i="14"/>
  <c r="G1136" i="14"/>
  <c r="C1396" i="14"/>
  <c r="C1363" i="14"/>
  <c r="D877" i="14"/>
  <c r="C38" i="14"/>
  <c r="A589" i="14"/>
  <c r="J1266" i="14"/>
  <c r="I763" i="14"/>
  <c r="C1030" i="14"/>
  <c r="J584" i="14"/>
  <c r="K1944" i="14"/>
  <c r="O1446" i="14"/>
  <c r="L1641" i="14"/>
  <c r="I668" i="14"/>
  <c r="D1416" i="14"/>
  <c r="A1788" i="14"/>
  <c r="B206" i="14"/>
  <c r="C1316" i="14"/>
  <c r="K33" i="14"/>
  <c r="K1242" i="14"/>
  <c r="N1804" i="14"/>
  <c r="M1124" i="14"/>
  <c r="O401" i="14"/>
  <c r="B408" i="14"/>
  <c r="L1609" i="14"/>
  <c r="L233" i="14"/>
  <c r="M160" i="14"/>
  <c r="L1062" i="14"/>
  <c r="O1437" i="14"/>
  <c r="O185" i="14"/>
  <c r="L209" i="14"/>
  <c r="K903" i="14"/>
  <c r="J424" i="14"/>
  <c r="F768" i="14"/>
  <c r="N1532" i="14"/>
  <c r="E1130" i="14"/>
  <c r="E252" i="14"/>
  <c r="F825" i="14"/>
  <c r="G662" i="14"/>
  <c r="M1726" i="14"/>
  <c r="H235" i="14"/>
  <c r="H1178" i="14"/>
  <c r="I27" i="14"/>
  <c r="L1787" i="14"/>
  <c r="I541" i="14"/>
  <c r="A1378" i="14"/>
  <c r="I1669" i="14"/>
  <c r="F1132" i="14"/>
  <c r="I1177" i="14"/>
  <c r="I1049" i="14"/>
  <c r="N1524" i="14"/>
  <c r="E785" i="14"/>
  <c r="D1951" i="14"/>
  <c r="N1336" i="14"/>
  <c r="E997" i="14"/>
  <c r="A1420" i="14"/>
  <c r="L770" i="14"/>
  <c r="L1243" i="14"/>
  <c r="E1005" i="14"/>
  <c r="B1686" i="14"/>
  <c r="K1148" i="14"/>
  <c r="I938" i="14"/>
  <c r="G1680" i="14"/>
  <c r="C1179" i="14"/>
  <c r="J1660" i="14"/>
  <c r="H54" i="14"/>
  <c r="L1554" i="14"/>
  <c r="F1152" i="14"/>
  <c r="B1297" i="14"/>
  <c r="G1279" i="14"/>
  <c r="F1343" i="14"/>
  <c r="L1025" i="14"/>
  <c r="H227" i="14"/>
  <c r="K1706" i="14"/>
  <c r="F871" i="14"/>
  <c r="H1028" i="14"/>
  <c r="F87" i="14"/>
  <c r="F1204" i="14"/>
  <c r="L394" i="14"/>
  <c r="N379" i="14"/>
  <c r="O1007" i="14"/>
  <c r="G1556" i="14"/>
  <c r="N807" i="14"/>
  <c r="G302" i="14"/>
  <c r="E41" i="14"/>
  <c r="O1865" i="14"/>
  <c r="O785" i="14"/>
  <c r="M1858" i="14"/>
  <c r="B1099" i="14"/>
  <c r="B810" i="14"/>
  <c r="C1927" i="14"/>
  <c r="N278" i="14"/>
  <c r="K1833" i="14"/>
  <c r="I99" i="14"/>
  <c r="B1886" i="14"/>
  <c r="F1976" i="14"/>
  <c r="O1722" i="14"/>
  <c r="E1954" i="14"/>
  <c r="A1528" i="14"/>
  <c r="C750" i="14"/>
  <c r="B1440" i="14"/>
  <c r="B559" i="14"/>
  <c r="I725" i="14"/>
  <c r="K499" i="14"/>
  <c r="I1370" i="14"/>
  <c r="I61" i="14"/>
  <c r="D971" i="14"/>
  <c r="L1418" i="14"/>
  <c r="L1634" i="14"/>
  <c r="F1267" i="14"/>
  <c r="H1281" i="14"/>
  <c r="A599" i="14"/>
  <c r="E1060" i="14"/>
  <c r="H658" i="14"/>
  <c r="H1967" i="14"/>
  <c r="C1691" i="14"/>
  <c r="K942" i="14"/>
  <c r="I1154" i="14"/>
  <c r="G589" i="14"/>
  <c r="B1632" i="14"/>
  <c r="I1918" i="14"/>
  <c r="L1446" i="14"/>
  <c r="I1067" i="14"/>
  <c r="J267" i="14"/>
  <c r="C902" i="14"/>
  <c r="K329" i="14"/>
  <c r="G879" i="14"/>
  <c r="O467" i="14"/>
  <c r="D373" i="14"/>
  <c r="L1107" i="14"/>
  <c r="M1107" i="14"/>
  <c r="B1298" i="14"/>
  <c r="I1981" i="14"/>
  <c r="L634" i="14"/>
  <c r="G559" i="14"/>
  <c r="J1365" i="14"/>
  <c r="M268" i="14"/>
  <c r="M44" i="14"/>
  <c r="L418" i="14"/>
  <c r="K1427" i="14"/>
  <c r="J10" i="14"/>
  <c r="O1743" i="14"/>
  <c r="F1476" i="14"/>
  <c r="A314" i="14"/>
  <c r="N779" i="14"/>
  <c r="G645" i="14"/>
  <c r="N99" i="14"/>
  <c r="A256" i="14"/>
  <c r="H1620" i="14"/>
  <c r="H632" i="14"/>
  <c r="H1769" i="14"/>
  <c r="A1424" i="14"/>
  <c r="O1078" i="14"/>
  <c r="F104" i="14"/>
  <c r="H806" i="14"/>
  <c r="C885" i="14"/>
  <c r="N878" i="14"/>
  <c r="B593" i="14"/>
  <c r="B1404" i="14"/>
  <c r="I1927" i="14"/>
  <c r="H359" i="14"/>
  <c r="J1223" i="14"/>
  <c r="M208" i="14"/>
  <c r="I233" i="14"/>
  <c r="L1691" i="14"/>
  <c r="L627" i="14"/>
  <c r="N1267" i="14"/>
  <c r="H156" i="14"/>
  <c r="F1312" i="14"/>
  <c r="N1755" i="14"/>
  <c r="J1795" i="14"/>
  <c r="H1460" i="14"/>
  <c r="O775" i="14"/>
  <c r="E980" i="14"/>
  <c r="C1904" i="14"/>
  <c r="I681" i="14"/>
  <c r="O1352" i="14"/>
  <c r="N72" i="14"/>
  <c r="J628" i="14"/>
  <c r="L1287" i="14"/>
  <c r="A1903" i="14"/>
  <c r="B1951" i="14"/>
  <c r="F582" i="14"/>
  <c r="M557" i="14"/>
  <c r="C1807" i="14"/>
  <c r="D907" i="14"/>
  <c r="G1801" i="14"/>
  <c r="E216" i="14"/>
  <c r="O1556" i="14"/>
  <c r="D401" i="14"/>
  <c r="B497" i="14"/>
  <c r="J1791" i="14"/>
  <c r="M1920" i="14"/>
  <c r="H620" i="14"/>
  <c r="E1845" i="14"/>
  <c r="L1022" i="14"/>
  <c r="M842" i="14"/>
  <c r="I1325" i="14"/>
  <c r="M1772" i="14"/>
  <c r="C1162" i="14"/>
  <c r="F732" i="14"/>
  <c r="J1022" i="14"/>
  <c r="O1021" i="14"/>
  <c r="F18" i="14"/>
  <c r="I1778" i="14"/>
  <c r="N593" i="14"/>
  <c r="E1328" i="14"/>
  <c r="D669" i="14"/>
  <c r="M1534" i="14"/>
  <c r="J1942" i="14"/>
  <c r="E558" i="14"/>
  <c r="O747" i="14"/>
  <c r="I118" i="14"/>
  <c r="L1870" i="14"/>
  <c r="N1797" i="14"/>
  <c r="N448" i="14"/>
  <c r="F115" i="14"/>
  <c r="G482" i="14"/>
  <c r="L1279" i="14"/>
  <c r="F610" i="14"/>
  <c r="C1178" i="14"/>
  <c r="K951" i="14"/>
  <c r="A671" i="14"/>
  <c r="B221" i="14"/>
  <c r="H964" i="14"/>
  <c r="J1706" i="14"/>
  <c r="A728" i="14"/>
  <c r="I1332" i="14"/>
  <c r="A1450" i="14"/>
  <c r="F1294" i="14"/>
  <c r="D1022" i="14"/>
  <c r="L101" i="14"/>
  <c r="A1917" i="14"/>
  <c r="C858" i="14"/>
  <c r="C304" i="14"/>
  <c r="M1654" i="14"/>
  <c r="G1875" i="14"/>
  <c r="J137" i="14"/>
  <c r="H615" i="14"/>
  <c r="N1816" i="14"/>
  <c r="L1993" i="14"/>
  <c r="I506" i="14"/>
  <c r="K1035" i="14"/>
  <c r="H1689" i="14"/>
  <c r="H1205" i="14"/>
  <c r="H1477" i="14"/>
  <c r="H639" i="14"/>
  <c r="O23" i="14"/>
  <c r="D1850" i="14"/>
  <c r="B365" i="14"/>
  <c r="N730" i="14"/>
  <c r="C1202" i="14"/>
  <c r="B994" i="14"/>
  <c r="A1187" i="14"/>
  <c r="L1441" i="14"/>
  <c r="D994" i="14"/>
  <c r="I1878" i="14"/>
  <c r="K1501" i="14"/>
  <c r="E131" i="14"/>
  <c r="L134" i="14"/>
  <c r="L1396" i="14"/>
  <c r="M1660" i="14"/>
  <c r="N1908" i="14"/>
  <c r="D1801" i="14"/>
  <c r="E732" i="14"/>
  <c r="I1037" i="14"/>
  <c r="D680" i="14"/>
  <c r="B520" i="14"/>
  <c r="N1902" i="14"/>
  <c r="E1321" i="14"/>
  <c r="D77" i="14"/>
  <c r="E258" i="14"/>
  <c r="N1780" i="14"/>
  <c r="E344" i="14"/>
  <c r="D969" i="14"/>
  <c r="C1035" i="14"/>
  <c r="I50" i="14"/>
  <c r="G1824" i="14"/>
  <c r="I229" i="14"/>
  <c r="I1816" i="14"/>
  <c r="C1908" i="14"/>
  <c r="D1974" i="14"/>
  <c r="G1665" i="14"/>
  <c r="O17" i="14"/>
  <c r="H202" i="14"/>
  <c r="G429" i="14"/>
  <c r="I1802" i="14"/>
  <c r="M608" i="14"/>
  <c r="O1975" i="14"/>
  <c r="I827" i="14"/>
  <c r="B928" i="14"/>
  <c r="M1097" i="14"/>
  <c r="E1210" i="14"/>
  <c r="H929" i="14"/>
  <c r="D396" i="14"/>
  <c r="H1080" i="14"/>
  <c r="F573" i="14"/>
  <c r="H624" i="14"/>
  <c r="J165" i="14"/>
  <c r="L736" i="14"/>
  <c r="H128" i="14"/>
  <c r="H1648" i="14"/>
  <c r="L388" i="14"/>
  <c r="E1584" i="14"/>
  <c r="N1618" i="14"/>
  <c r="H1212" i="14"/>
  <c r="A1341" i="14"/>
  <c r="B583" i="14"/>
  <c r="I1556" i="14"/>
  <c r="G124" i="14"/>
  <c r="N1027" i="14"/>
  <c r="L1242" i="14"/>
  <c r="C1251" i="14"/>
  <c r="L481" i="14"/>
  <c r="D657" i="14"/>
  <c r="H1935" i="14"/>
  <c r="L1752" i="14"/>
  <c r="H1061" i="14"/>
  <c r="D706" i="14"/>
  <c r="O616" i="14"/>
  <c r="L1856" i="14"/>
  <c r="F1632" i="14"/>
  <c r="N1846" i="14"/>
  <c r="F468" i="14"/>
  <c r="G1127" i="14"/>
  <c r="G242" i="14"/>
  <c r="I1124" i="14"/>
  <c r="L1053" i="14"/>
  <c r="C1974" i="14"/>
  <c r="I1512" i="14"/>
  <c r="M1313" i="14"/>
  <c r="F120" i="14"/>
  <c r="N1602" i="14"/>
  <c r="H1968" i="14"/>
  <c r="B1281" i="14"/>
  <c r="K434" i="14"/>
  <c r="E839" i="14"/>
  <c r="H576" i="14"/>
  <c r="L1924" i="14"/>
  <c r="L530" i="14"/>
  <c r="B1325" i="14"/>
  <c r="L219" i="14"/>
  <c r="J1823" i="14"/>
  <c r="N1620" i="14"/>
  <c r="L834" i="14"/>
  <c r="F256" i="14"/>
  <c r="H215" i="14"/>
  <c r="J1280" i="14"/>
  <c r="A719" i="14"/>
  <c r="F1599" i="14"/>
  <c r="C104" i="14"/>
  <c r="G1923" i="14"/>
  <c r="B1299" i="14"/>
  <c r="L521" i="14"/>
  <c r="H1102" i="14"/>
  <c r="H1930" i="14"/>
  <c r="J1971" i="14"/>
  <c r="F1101" i="14"/>
  <c r="H1837" i="14"/>
  <c r="C1326" i="14"/>
  <c r="C720" i="14"/>
  <c r="M1922" i="14"/>
  <c r="F1451" i="14"/>
  <c r="M1888" i="14"/>
  <c r="N425" i="14"/>
  <c r="D1286" i="14"/>
  <c r="A1724" i="14"/>
  <c r="D429" i="14"/>
  <c r="O1240" i="14"/>
  <c r="D1609" i="14"/>
  <c r="H1352" i="14"/>
  <c r="M1436" i="14"/>
  <c r="H1724" i="14"/>
  <c r="H622" i="14"/>
  <c r="H1312" i="14"/>
  <c r="C1898" i="14"/>
  <c r="K1953" i="14"/>
  <c r="M1415" i="14"/>
  <c r="L464" i="14"/>
  <c r="A975" i="14"/>
  <c r="A113" i="14"/>
  <c r="D1728" i="14"/>
  <c r="N1049" i="14"/>
  <c r="N848" i="14"/>
  <c r="E1949" i="14"/>
  <c r="O337" i="14"/>
  <c r="G372" i="14"/>
  <c r="F751" i="14"/>
  <c r="C1532" i="14"/>
  <c r="L1697" i="14"/>
  <c r="J1217" i="14"/>
  <c r="O444" i="14"/>
  <c r="D279" i="14"/>
  <c r="K1095" i="14"/>
  <c r="A1519" i="14"/>
  <c r="F798" i="14"/>
  <c r="G193" i="14"/>
  <c r="O980" i="14"/>
  <c r="N42" i="14"/>
  <c r="L68" i="14"/>
  <c r="J609" i="14"/>
  <c r="A924" i="14"/>
  <c r="L689" i="14"/>
  <c r="K1010" i="14"/>
  <c r="M1712" i="14"/>
  <c r="H368" i="14"/>
  <c r="M499" i="14"/>
  <c r="E1168" i="14"/>
  <c r="G1082" i="14"/>
  <c r="O855" i="14"/>
  <c r="I1244" i="14"/>
  <c r="C1890" i="14"/>
  <c r="O1767" i="14"/>
  <c r="H1319" i="14"/>
  <c r="F257" i="14"/>
  <c r="C253" i="14"/>
  <c r="F552" i="14"/>
  <c r="M1495" i="14"/>
  <c r="G3" i="14"/>
  <c r="O1518" i="14"/>
  <c r="C347" i="14"/>
  <c r="B1917" i="14"/>
  <c r="E1696" i="14"/>
  <c r="A888" i="14"/>
  <c r="M1382" i="14"/>
  <c r="K1827" i="14"/>
  <c r="H494" i="14"/>
  <c r="M5" i="14"/>
  <c r="K1695" i="14"/>
  <c r="C1959" i="14"/>
  <c r="J839" i="14"/>
  <c r="M1972" i="14"/>
  <c r="J98" i="14"/>
  <c r="I1408" i="14"/>
  <c r="F1287" i="14"/>
  <c r="D1179" i="14"/>
  <c r="L187" i="14"/>
  <c r="D1605" i="14"/>
  <c r="G340" i="14"/>
  <c r="N251" i="14"/>
  <c r="C1464" i="14"/>
  <c r="G493" i="14"/>
  <c r="B1473" i="14"/>
  <c r="D319" i="14"/>
  <c r="O199" i="14"/>
  <c r="D13" i="14"/>
  <c r="G716" i="14"/>
  <c r="A1490" i="14"/>
  <c r="G1231" i="14"/>
  <c r="O903" i="14"/>
  <c r="H60" i="14"/>
  <c r="D1534" i="14"/>
  <c r="O1803" i="14"/>
  <c r="N41" i="14"/>
  <c r="O1969" i="14"/>
  <c r="A1344" i="14"/>
  <c r="I1876" i="14"/>
  <c r="F1556" i="14"/>
  <c r="B481" i="14"/>
  <c r="A1663" i="14"/>
  <c r="A291" i="14"/>
  <c r="I1640" i="14"/>
  <c r="E915" i="14"/>
  <c r="J357" i="14"/>
  <c r="M1826" i="14"/>
  <c r="I898" i="14"/>
  <c r="D681" i="14"/>
  <c r="K1121" i="14"/>
  <c r="D623" i="14"/>
  <c r="D46" i="14"/>
  <c r="M617" i="14"/>
  <c r="G1768" i="14"/>
  <c r="F1158" i="14"/>
  <c r="I1749" i="14"/>
  <c r="C287" i="14"/>
  <c r="D1789" i="14"/>
  <c r="N1868" i="14"/>
  <c r="A1167" i="14"/>
  <c r="F902" i="14"/>
  <c r="G1956" i="14"/>
  <c r="E795" i="14"/>
  <c r="K292" i="14"/>
  <c r="J679" i="14"/>
  <c r="O488" i="14"/>
  <c r="E990" i="14"/>
  <c r="G1448" i="14"/>
  <c r="B1650" i="14"/>
  <c r="M509" i="14"/>
  <c r="G208" i="14"/>
  <c r="D1549" i="14"/>
  <c r="F1337" i="14"/>
  <c r="H1771" i="14"/>
  <c r="L1913" i="14"/>
  <c r="J1122" i="14"/>
  <c r="J1935" i="14"/>
  <c r="I1831" i="14"/>
  <c r="B56" i="14"/>
  <c r="L1940" i="14"/>
  <c r="N796" i="14"/>
  <c r="H944" i="14"/>
  <c r="B602" i="14"/>
  <c r="L1635" i="14"/>
  <c r="H1962" i="14"/>
  <c r="J499" i="14"/>
  <c r="L1551" i="14"/>
  <c r="K980" i="14"/>
  <c r="A251" i="14"/>
  <c r="E481" i="14"/>
  <c r="B1970" i="14"/>
  <c r="B498" i="14"/>
  <c r="E903" i="14"/>
  <c r="A770" i="14"/>
  <c r="I1929" i="14"/>
  <c r="I1520" i="14"/>
  <c r="O807" i="14"/>
  <c r="A1925" i="14"/>
  <c r="I1041" i="14"/>
  <c r="I380" i="14"/>
  <c r="A1994" i="14"/>
  <c r="C219" i="14"/>
  <c r="O1353" i="14"/>
  <c r="I160" i="14"/>
  <c r="A1839" i="14"/>
  <c r="F692" i="14"/>
  <c r="K619" i="14"/>
  <c r="B360" i="14"/>
  <c r="A1243" i="14"/>
  <c r="M165" i="14"/>
  <c r="L833" i="14"/>
  <c r="M555" i="14"/>
  <c r="G946" i="14"/>
  <c r="O1629" i="14"/>
  <c r="C974" i="14"/>
  <c r="J217" i="14"/>
  <c r="M430" i="14"/>
  <c r="I807" i="14"/>
  <c r="C1048" i="14"/>
  <c r="B551" i="14"/>
  <c r="O1390" i="14"/>
  <c r="A1461" i="14"/>
  <c r="D43" i="14"/>
  <c r="D898" i="14"/>
  <c r="N1894" i="14"/>
  <c r="B1705" i="14"/>
  <c r="E1793" i="14"/>
  <c r="E137" i="14"/>
  <c r="G122" i="14"/>
  <c r="O1359" i="14"/>
  <c r="H142" i="14"/>
  <c r="O697" i="14"/>
  <c r="E314" i="14"/>
  <c r="K10" i="14"/>
  <c r="D875" i="14"/>
  <c r="B735" i="14"/>
  <c r="M765" i="14"/>
  <c r="J1639" i="14"/>
  <c r="K1150" i="14"/>
  <c r="G529" i="14"/>
  <c r="G781" i="14"/>
  <c r="K380" i="14"/>
  <c r="A679" i="14"/>
  <c r="F1821" i="14"/>
  <c r="K1663" i="14"/>
  <c r="M1587" i="14"/>
  <c r="L316" i="14"/>
  <c r="H579" i="14"/>
  <c r="B1463" i="14"/>
  <c r="J1932" i="14"/>
  <c r="N389" i="14"/>
  <c r="F1672" i="14"/>
  <c r="G621" i="14"/>
  <c r="I1619" i="14"/>
  <c r="F227" i="14"/>
  <c r="H690" i="14"/>
  <c r="F1332" i="14"/>
  <c r="O1279" i="14"/>
  <c r="E1514" i="14"/>
  <c r="G1005" i="14"/>
  <c r="C872" i="14"/>
  <c r="C1979" i="14"/>
  <c r="L1467" i="14"/>
  <c r="C1459" i="14"/>
  <c r="G648" i="14"/>
  <c r="E1201" i="14"/>
  <c r="B1033" i="14"/>
  <c r="K1638" i="14"/>
  <c r="J247" i="14"/>
  <c r="K1518" i="14"/>
  <c r="H78" i="14"/>
  <c r="A993" i="14"/>
  <c r="F1596" i="14"/>
  <c r="F1995" i="14"/>
  <c r="M671" i="14"/>
  <c r="E1239" i="14"/>
  <c r="G930" i="14"/>
  <c r="J575" i="14"/>
  <c r="H1850" i="14"/>
  <c r="H92" i="14"/>
  <c r="H213" i="14"/>
  <c r="N392" i="14"/>
  <c r="D865" i="14"/>
  <c r="L1066" i="14"/>
  <c r="D890" i="14"/>
  <c r="L1966" i="14"/>
  <c r="O1615" i="14"/>
  <c r="A226" i="14"/>
  <c r="J1291" i="14"/>
  <c r="L1343" i="14"/>
  <c r="C340" i="14"/>
  <c r="L1747" i="14"/>
  <c r="O1342" i="14"/>
  <c r="C22" i="14"/>
  <c r="N255" i="14"/>
  <c r="B1284" i="14"/>
  <c r="F1165" i="14"/>
  <c r="D427" i="14"/>
  <c r="B103" i="14"/>
  <c r="H1454" i="14"/>
  <c r="A1069" i="14"/>
  <c r="A1010" i="14"/>
  <c r="M1227" i="14"/>
  <c r="E124" i="14"/>
  <c r="N1166" i="14"/>
  <c r="I531" i="14"/>
  <c r="I963" i="14"/>
  <c r="D725" i="14"/>
  <c r="L1712" i="14"/>
  <c r="O394" i="14"/>
  <c r="C400" i="14"/>
  <c r="H684" i="14"/>
  <c r="H476" i="14"/>
  <c r="N1211" i="14"/>
  <c r="A1892" i="14"/>
  <c r="J507" i="14"/>
  <c r="I16" i="14"/>
  <c r="A1860" i="14"/>
  <c r="O804" i="14"/>
  <c r="E926" i="14"/>
  <c r="A617" i="14"/>
  <c r="E951" i="14"/>
  <c r="B1939" i="14"/>
  <c r="B1577" i="14"/>
  <c r="H1709" i="14"/>
  <c r="F572" i="14"/>
  <c r="N63" i="14"/>
  <c r="A1674" i="14"/>
  <c r="E1719" i="14"/>
  <c r="G566" i="14"/>
  <c r="C141" i="14"/>
  <c r="A1708" i="14"/>
  <c r="A766" i="14"/>
  <c r="K1779" i="14"/>
  <c r="M1897" i="14"/>
  <c r="D912" i="14"/>
  <c r="L199" i="14"/>
  <c r="F661" i="14"/>
  <c r="I203" i="14"/>
  <c r="C313" i="14"/>
  <c r="O1448" i="14"/>
  <c r="K67" i="14"/>
  <c r="E797" i="14"/>
  <c r="G1991" i="14"/>
  <c r="C1354" i="14"/>
  <c r="O1126" i="14"/>
  <c r="K99" i="14"/>
  <c r="K337" i="14"/>
  <c r="N1181" i="14"/>
  <c r="F1361" i="14"/>
  <c r="M994" i="14"/>
  <c r="K1772" i="14"/>
  <c r="J1842" i="14"/>
  <c r="C652" i="14"/>
  <c r="O780" i="14"/>
  <c r="A906" i="14"/>
  <c r="B180" i="14"/>
  <c r="L366" i="14"/>
  <c r="D1073" i="14"/>
  <c r="E413" i="14"/>
  <c r="L733" i="14"/>
  <c r="D38" i="14"/>
  <c r="N1410" i="14"/>
  <c r="O1404" i="14"/>
  <c r="A575" i="14"/>
  <c r="J321" i="14"/>
  <c r="J709" i="14"/>
  <c r="M789" i="14"/>
  <c r="K1948" i="14"/>
  <c r="I3" i="14"/>
  <c r="I331" i="14"/>
  <c r="K41" i="14"/>
  <c r="K1723" i="14"/>
  <c r="L1225" i="14"/>
  <c r="C283" i="14"/>
  <c r="N270" i="14"/>
  <c r="M880" i="14"/>
  <c r="H182" i="14"/>
  <c r="J615" i="14"/>
  <c r="G379" i="14"/>
  <c r="G1789" i="14"/>
  <c r="M1883" i="14"/>
  <c r="F536" i="14"/>
  <c r="G1637" i="14"/>
  <c r="A485" i="14"/>
  <c r="B420" i="14"/>
  <c r="I1321" i="14"/>
  <c r="F750" i="14"/>
  <c r="F790" i="14"/>
  <c r="G411" i="14"/>
  <c r="I1250" i="14"/>
  <c r="D235" i="14"/>
  <c r="A1086" i="14"/>
  <c r="O1268" i="14"/>
  <c r="J1855" i="14"/>
  <c r="K961" i="14"/>
  <c r="I401" i="14"/>
  <c r="L1227" i="14"/>
  <c r="J1308" i="14"/>
  <c r="B227" i="14"/>
  <c r="O997" i="14"/>
  <c r="O178" i="14"/>
  <c r="H859" i="14"/>
  <c r="C1592" i="14"/>
  <c r="B285" i="14"/>
  <c r="I1419" i="14"/>
  <c r="M606" i="14"/>
  <c r="M1864" i="14"/>
  <c r="N374" i="14"/>
  <c r="I1226" i="14"/>
  <c r="M415" i="14"/>
  <c r="M520" i="14"/>
  <c r="N1129" i="14"/>
  <c r="E1920" i="14"/>
  <c r="M146" i="14"/>
  <c r="M549" i="14"/>
  <c r="H24" i="14"/>
  <c r="I1996" i="14"/>
  <c r="N1970" i="14"/>
  <c r="F1454" i="14"/>
  <c r="J608" i="14"/>
  <c r="J516" i="14"/>
  <c r="C1407" i="14"/>
  <c r="A597" i="14"/>
  <c r="D914" i="14"/>
  <c r="C854" i="14"/>
  <c r="N710" i="14"/>
  <c r="O1026" i="14"/>
  <c r="B781" i="14"/>
  <c r="M1460" i="14"/>
  <c r="N1515" i="14"/>
  <c r="M514" i="14"/>
  <c r="E299" i="14"/>
  <c r="O56" i="14"/>
  <c r="O1080" i="14"/>
  <c r="J318" i="14"/>
  <c r="M79" i="14"/>
  <c r="E377" i="14"/>
  <c r="O497" i="14"/>
  <c r="D514" i="14"/>
  <c r="G1452" i="14"/>
  <c r="E1515" i="14"/>
  <c r="H282" i="14"/>
  <c r="A746" i="14"/>
  <c r="F224" i="14"/>
  <c r="A1704" i="14"/>
  <c r="A1350" i="14"/>
  <c r="K1586" i="14"/>
  <c r="J1501" i="14"/>
  <c r="G698" i="14"/>
  <c r="C1050" i="14"/>
  <c r="J804" i="14"/>
  <c r="E938" i="14"/>
  <c r="D1768" i="14"/>
  <c r="J1167" i="14"/>
  <c r="I307" i="14"/>
  <c r="D1747" i="14"/>
  <c r="I394" i="14"/>
  <c r="N79" i="14"/>
  <c r="N1796" i="14"/>
  <c r="K1976" i="14"/>
  <c r="F555" i="14"/>
  <c r="L708" i="14"/>
  <c r="O112" i="14"/>
  <c r="F157" i="14"/>
  <c r="J149" i="14"/>
  <c r="D1783" i="14"/>
  <c r="H1871" i="14"/>
  <c r="L661" i="14"/>
  <c r="C410" i="14"/>
  <c r="O110" i="14"/>
  <c r="F1615" i="14"/>
  <c r="M261" i="14"/>
  <c r="C735" i="14"/>
  <c r="C14" i="14"/>
  <c r="E1148" i="14"/>
  <c r="K1977" i="14"/>
  <c r="G154" i="14"/>
  <c r="A258" i="14"/>
  <c r="D499" i="14"/>
  <c r="L1244" i="14"/>
  <c r="H1737" i="14"/>
  <c r="E975" i="14"/>
  <c r="G1381" i="14"/>
  <c r="N1793" i="14"/>
  <c r="F653" i="14"/>
  <c r="L1948" i="14"/>
  <c r="N301" i="14"/>
  <c r="G1015" i="14"/>
  <c r="F1693" i="14"/>
  <c r="D241" i="14"/>
  <c r="H838" i="14"/>
  <c r="G1235" i="14"/>
  <c r="F1698" i="14"/>
  <c r="M1112" i="14"/>
  <c r="J181" i="14"/>
  <c r="F1246" i="14"/>
  <c r="D1219" i="14"/>
  <c r="L1491" i="14"/>
  <c r="O1158" i="14"/>
  <c r="A567" i="14"/>
  <c r="E16" i="14"/>
  <c r="H1975" i="14"/>
  <c r="I603" i="14"/>
  <c r="E1522" i="14"/>
  <c r="M812" i="14"/>
  <c r="M653" i="14"/>
  <c r="E856" i="14"/>
  <c r="H1029" i="14"/>
  <c r="E1078" i="14"/>
  <c r="E1203" i="14"/>
  <c r="E864" i="14"/>
  <c r="L1682" i="14"/>
  <c r="H1369" i="14"/>
  <c r="N666" i="14"/>
  <c r="G1713" i="14"/>
  <c r="H1046" i="14"/>
  <c r="O1994" i="14"/>
  <c r="N1334" i="14"/>
  <c r="J254" i="14"/>
  <c r="D1674" i="14"/>
  <c r="O108" i="14"/>
  <c r="L1340" i="14"/>
  <c r="E60" i="14"/>
  <c r="H362" i="14"/>
  <c r="L1545" i="14"/>
  <c r="A810" i="14"/>
  <c r="L415" i="14"/>
  <c r="K1739" i="14"/>
  <c r="A1520" i="14"/>
  <c r="D1451" i="14"/>
  <c r="N1518" i="14"/>
  <c r="A851" i="14"/>
  <c r="B1091" i="14"/>
  <c r="M544" i="14"/>
  <c r="L248" i="14"/>
  <c r="O136" i="14"/>
  <c r="C1324" i="14"/>
  <c r="G732" i="14"/>
  <c r="I185" i="14"/>
  <c r="G53" i="14"/>
  <c r="A1495" i="14"/>
  <c r="O152" i="14"/>
  <c r="G554" i="14"/>
  <c r="J380" i="14"/>
  <c r="A236" i="14"/>
  <c r="H1549" i="14"/>
  <c r="A200" i="14"/>
  <c r="E1273" i="14"/>
  <c r="O1663" i="14"/>
  <c r="A443" i="14"/>
  <c r="A752" i="14"/>
  <c r="G936" i="14"/>
  <c r="I267" i="14"/>
  <c r="I1741" i="14"/>
  <c r="F99" i="14"/>
  <c r="F1772" i="14"/>
  <c r="I1228" i="14"/>
  <c r="K755" i="14"/>
  <c r="N1925" i="14"/>
  <c r="E1630" i="14"/>
  <c r="A786" i="14"/>
  <c r="J1774" i="14"/>
  <c r="L306" i="14"/>
  <c r="G1274" i="14"/>
  <c r="H309" i="14"/>
  <c r="L941" i="14"/>
  <c r="I1599" i="14"/>
  <c r="C1325" i="14"/>
  <c r="D763" i="14"/>
  <c r="D221" i="14"/>
  <c r="F1732" i="14"/>
  <c r="C1007" i="14"/>
  <c r="B1826" i="14"/>
  <c r="O769" i="14"/>
  <c r="O554" i="14"/>
  <c r="E458" i="14"/>
  <c r="D1272" i="14"/>
  <c r="C1187" i="14"/>
  <c r="N1785" i="14"/>
  <c r="M1045" i="14"/>
  <c r="B110" i="14"/>
  <c r="M1719" i="14"/>
  <c r="N1133" i="14"/>
  <c r="M652" i="14"/>
  <c r="D5" i="14"/>
  <c r="N182" i="14"/>
  <c r="C928" i="14"/>
  <c r="E936" i="14"/>
  <c r="B1098" i="14"/>
  <c r="L63" i="14"/>
  <c r="I6" i="14"/>
  <c r="D1989" i="14"/>
  <c r="C1806" i="14"/>
  <c r="J1862" i="14"/>
  <c r="I1429" i="14"/>
  <c r="D684" i="14"/>
  <c r="O1907" i="14"/>
  <c r="O294" i="14"/>
  <c r="O1428" i="14"/>
  <c r="A457" i="14"/>
  <c r="H1631" i="14"/>
  <c r="A1747" i="14"/>
  <c r="I553" i="14"/>
  <c r="F1898" i="14"/>
  <c r="H775" i="14"/>
  <c r="N130" i="14"/>
  <c r="B1129" i="14"/>
  <c r="L1841" i="14"/>
  <c r="B1572" i="14"/>
  <c r="A1689" i="14"/>
  <c r="N1900" i="14"/>
  <c r="B761" i="14"/>
  <c r="F868" i="14"/>
  <c r="O1121" i="14"/>
  <c r="B749" i="14"/>
  <c r="A1017" i="14"/>
  <c r="C1719" i="14"/>
  <c r="J1804" i="14"/>
  <c r="D1446" i="14"/>
  <c r="B1717" i="14"/>
  <c r="C256" i="14"/>
  <c r="F765" i="14"/>
  <c r="N1945" i="14"/>
  <c r="C350" i="14"/>
  <c r="G1133" i="14"/>
  <c r="N1837" i="14"/>
  <c r="N1026" i="14"/>
  <c r="F773" i="14"/>
  <c r="E474" i="14"/>
  <c r="I299" i="14"/>
  <c r="B1310" i="14"/>
  <c r="E1557" i="14"/>
  <c r="O986" i="14"/>
  <c r="D103" i="14"/>
  <c r="G157" i="14"/>
  <c r="F124" i="14"/>
  <c r="G437" i="14"/>
  <c r="C1275" i="14"/>
  <c r="C1793" i="14"/>
  <c r="F198" i="14"/>
  <c r="I1607" i="14"/>
  <c r="M304" i="14"/>
  <c r="K164" i="14"/>
  <c r="B368" i="14"/>
  <c r="H1397" i="14"/>
  <c r="A1726" i="14"/>
  <c r="C74" i="14"/>
  <c r="G1239" i="14"/>
  <c r="G1602" i="14"/>
  <c r="D538" i="14"/>
  <c r="B1166" i="14"/>
  <c r="N249" i="14"/>
  <c r="F965" i="14"/>
  <c r="C47" i="14"/>
  <c r="M59" i="14"/>
  <c r="K589" i="14"/>
  <c r="J784" i="14"/>
  <c r="C895" i="14"/>
  <c r="C144" i="14"/>
  <c r="G1925" i="14"/>
  <c r="H713" i="14"/>
  <c r="J1560" i="14"/>
  <c r="A600" i="14"/>
  <c r="I308" i="14"/>
  <c r="D118" i="14"/>
  <c r="B277" i="14"/>
  <c r="O602" i="14"/>
  <c r="D1854" i="14"/>
  <c r="J155" i="14"/>
  <c r="G1362" i="14"/>
  <c r="G149" i="14"/>
  <c r="G768" i="14"/>
  <c r="G1224" i="14"/>
  <c r="E1221" i="14"/>
  <c r="N387" i="14"/>
  <c r="D1904" i="14"/>
  <c r="G1749" i="14"/>
  <c r="L1866" i="14"/>
  <c r="L1941" i="14"/>
  <c r="C1220" i="14"/>
  <c r="F1134" i="14"/>
  <c r="F686" i="14"/>
  <c r="E287" i="14"/>
  <c r="F1193" i="14"/>
  <c r="K1738" i="14"/>
  <c r="N315" i="14"/>
  <c r="C1140" i="14"/>
  <c r="N1507" i="14"/>
  <c r="D832" i="14"/>
  <c r="C1706" i="14"/>
  <c r="N1466" i="14"/>
  <c r="G1086" i="14"/>
  <c r="I1006" i="14"/>
  <c r="D1078" i="14"/>
  <c r="L523" i="14"/>
  <c r="O1913" i="14"/>
  <c r="J173" i="14"/>
  <c r="F655" i="14"/>
  <c r="K541" i="14"/>
  <c r="M987" i="14"/>
  <c r="G953" i="14"/>
  <c r="D295" i="14"/>
  <c r="J1875" i="14"/>
  <c r="N1964" i="14"/>
  <c r="D683" i="14"/>
  <c r="O1801" i="14"/>
  <c r="K428" i="14"/>
  <c r="O1030" i="14"/>
  <c r="N1858" i="14"/>
  <c r="E517" i="14"/>
  <c r="M217" i="14"/>
  <c r="M1600" i="14"/>
  <c r="E865" i="14"/>
  <c r="N1708" i="14"/>
  <c r="G539" i="14"/>
  <c r="G846" i="14"/>
  <c r="J1443" i="14"/>
  <c r="M1299" i="14"/>
  <c r="E1334" i="14"/>
  <c r="E72" i="14"/>
  <c r="I913" i="14"/>
  <c r="O1527" i="14"/>
  <c r="N95" i="14"/>
  <c r="M837" i="14"/>
  <c r="C1259" i="14"/>
  <c r="F1759" i="14"/>
  <c r="D1476" i="14"/>
  <c r="B1288" i="14"/>
  <c r="L1953" i="14"/>
  <c r="F389" i="14"/>
  <c r="G90" i="14"/>
  <c r="G575" i="14"/>
  <c r="C801" i="14"/>
  <c r="I1695" i="14"/>
  <c r="J1983" i="14"/>
  <c r="B1805" i="14"/>
  <c r="A721" i="14"/>
  <c r="A1108" i="14"/>
  <c r="H1688" i="14"/>
  <c r="C185" i="14"/>
  <c r="B61" i="14"/>
  <c r="N350" i="14"/>
  <c r="M722" i="14"/>
  <c r="A1384" i="14"/>
  <c r="G1851" i="14"/>
  <c r="D313" i="14"/>
  <c r="K1690" i="14"/>
  <c r="N876" i="14"/>
  <c r="M1673" i="14"/>
  <c r="G914" i="14"/>
  <c r="D1119" i="14"/>
  <c r="M670" i="14"/>
  <c r="B264" i="14"/>
  <c r="M1595" i="14"/>
  <c r="J693" i="14"/>
  <c r="O221" i="14"/>
  <c r="D1871" i="14"/>
  <c r="F671" i="14"/>
  <c r="M1950" i="14"/>
  <c r="A94" i="14"/>
  <c r="K1257" i="14"/>
  <c r="G20" i="14"/>
  <c r="N600" i="14"/>
  <c r="L373" i="14"/>
  <c r="M1814" i="14"/>
  <c r="H344" i="14"/>
  <c r="B1070" i="14"/>
  <c r="J171" i="14"/>
  <c r="C1630" i="14"/>
  <c r="D62" i="14"/>
  <c r="F39" i="14"/>
  <c r="E1644" i="14"/>
  <c r="E1699" i="14"/>
  <c r="F1452" i="14"/>
  <c r="G793" i="14"/>
  <c r="M303" i="14"/>
  <c r="I352" i="14"/>
  <c r="F1154" i="14"/>
  <c r="O1871" i="14"/>
  <c r="J1416" i="14"/>
  <c r="K398" i="14"/>
  <c r="B1058" i="14"/>
  <c r="B272" i="14"/>
  <c r="I550" i="14"/>
  <c r="O300" i="14"/>
  <c r="B1388" i="14"/>
  <c r="D1288" i="14"/>
  <c r="C1370" i="14"/>
  <c r="M259" i="14"/>
  <c r="C391" i="14"/>
  <c r="A859" i="14"/>
  <c r="G28" i="14"/>
  <c r="D136" i="14"/>
  <c r="L91" i="14"/>
  <c r="H130" i="14"/>
  <c r="B317" i="14"/>
  <c r="L1932" i="14"/>
  <c r="I167" i="14"/>
  <c r="N1309" i="14"/>
  <c r="A902" i="14"/>
  <c r="H1153" i="14"/>
  <c r="B468" i="14"/>
  <c r="D63" i="14"/>
  <c r="E35" i="14"/>
  <c r="I1879" i="14"/>
  <c r="B1397" i="14"/>
  <c r="C1424" i="14"/>
  <c r="D141" i="14"/>
  <c r="E1476" i="14"/>
  <c r="B1519" i="14"/>
  <c r="B1425" i="14"/>
  <c r="F1304" i="14"/>
  <c r="O1203" i="14"/>
  <c r="N1995" i="14"/>
  <c r="M1788" i="14"/>
  <c r="G497" i="14"/>
  <c r="M634" i="14"/>
  <c r="G1114" i="14"/>
  <c r="E898" i="14"/>
  <c r="O1440" i="14"/>
  <c r="G364" i="14"/>
  <c r="G1870" i="14"/>
  <c r="M1113" i="14"/>
  <c r="L466" i="14"/>
  <c r="C356" i="14"/>
  <c r="M1552" i="14"/>
  <c r="I1708" i="14"/>
  <c r="B885" i="14"/>
  <c r="B1011" i="14"/>
  <c r="K512" i="14"/>
  <c r="C1814" i="14"/>
  <c r="I409" i="14"/>
  <c r="D256" i="14"/>
  <c r="A1628" i="14"/>
  <c r="H1736" i="14"/>
  <c r="C1746" i="14"/>
  <c r="J845" i="14"/>
  <c r="B563" i="14"/>
  <c r="K1710" i="14"/>
  <c r="F1688" i="14"/>
  <c r="L1205" i="14"/>
  <c r="G1268" i="14"/>
  <c r="G1664" i="14"/>
  <c r="D1201" i="14"/>
  <c r="K1767" i="14"/>
  <c r="O1573" i="14"/>
  <c r="J199" i="14"/>
  <c r="J311" i="14"/>
  <c r="O380" i="14"/>
  <c r="I1243" i="14"/>
  <c r="H721" i="14"/>
  <c r="H230" i="14"/>
  <c r="I406" i="14"/>
  <c r="C1047" i="14"/>
  <c r="I455" i="14"/>
  <c r="N643" i="14"/>
  <c r="K1221" i="14"/>
  <c r="I1517" i="14"/>
  <c r="L1937" i="14"/>
  <c r="M506" i="14"/>
  <c r="A1133" i="14"/>
  <c r="G1959" i="14"/>
  <c r="D1726" i="14"/>
  <c r="O1655" i="14"/>
  <c r="N1948" i="14"/>
  <c r="H1732" i="14"/>
  <c r="K628" i="14"/>
  <c r="I1331" i="14"/>
  <c r="O789" i="14"/>
  <c r="M380" i="14"/>
  <c r="L1163" i="14"/>
  <c r="I1482" i="14"/>
  <c r="H418" i="14"/>
  <c r="H91" i="14"/>
  <c r="A1857" i="14"/>
  <c r="D510" i="14"/>
  <c r="L1724" i="14"/>
  <c r="H158" i="14"/>
  <c r="D707" i="14"/>
  <c r="J1321" i="14"/>
  <c r="J222" i="14"/>
  <c r="E1127" i="14"/>
  <c r="B1829" i="14"/>
  <c r="F1921" i="14"/>
  <c r="L276" i="14"/>
  <c r="O798" i="14"/>
  <c r="B1179" i="14"/>
  <c r="E1215" i="14"/>
  <c r="B1637" i="14"/>
  <c r="H1953" i="14"/>
  <c r="F512" i="14"/>
  <c r="F1497" i="14"/>
  <c r="H1323" i="14"/>
  <c r="A526" i="14"/>
  <c r="N781" i="14"/>
  <c r="K1064" i="14"/>
  <c r="M1451" i="14"/>
  <c r="H1710" i="14"/>
  <c r="B352" i="14"/>
  <c r="M1786" i="14"/>
  <c r="N1977" i="14"/>
  <c r="D723" i="14"/>
  <c r="E1082" i="14"/>
  <c r="L1039" i="14"/>
  <c r="G1019" i="14"/>
  <c r="L340" i="14"/>
  <c r="H1759" i="14"/>
  <c r="A1869" i="14"/>
  <c r="M829" i="14"/>
  <c r="B1391" i="14"/>
  <c r="O1120" i="14"/>
  <c r="E265" i="14"/>
  <c r="M1414" i="14"/>
  <c r="D708" i="14"/>
  <c r="E65" i="14"/>
  <c r="I874" i="14"/>
  <c r="J767" i="14"/>
  <c r="O1190" i="14"/>
  <c r="C1695" i="14"/>
  <c r="H1240" i="14"/>
  <c r="I326" i="14"/>
  <c r="C137" i="14"/>
  <c r="I530" i="14"/>
  <c r="B1713" i="14"/>
  <c r="O1993" i="14"/>
  <c r="E1857" i="14"/>
  <c r="D1106" i="14"/>
  <c r="N1370" i="14"/>
  <c r="H1775" i="14"/>
  <c r="E441" i="14"/>
  <c r="I219" i="14"/>
  <c r="H1138" i="14"/>
  <c r="L1421" i="14"/>
  <c r="O754" i="14"/>
  <c r="C488" i="14"/>
  <c r="C205" i="14"/>
  <c r="B832" i="14"/>
  <c r="I136" i="14"/>
  <c r="H1218" i="14"/>
  <c r="AA2" i="13"/>
  <c r="B870" i="14"/>
  <c r="B1071" i="14"/>
  <c r="L1558" i="14"/>
  <c r="L1510" i="14"/>
  <c r="F691" i="14"/>
  <c r="D990" i="14"/>
  <c r="F83" i="14"/>
  <c r="O857" i="14"/>
  <c r="K785" i="14"/>
  <c r="D647" i="14"/>
  <c r="D73" i="14"/>
  <c r="F720" i="14"/>
  <c r="D737" i="14"/>
  <c r="D1492" i="14"/>
  <c r="G561" i="14"/>
  <c r="O886" i="14"/>
  <c r="D817" i="14"/>
  <c r="B2000" i="14"/>
  <c r="N1689" i="14"/>
  <c r="F1765" i="14"/>
  <c r="E860" i="14"/>
  <c r="G1982" i="14"/>
  <c r="D693" i="14"/>
  <c r="C17" i="14"/>
  <c r="L879" i="14"/>
  <c r="L1629" i="14"/>
  <c r="K647" i="14"/>
  <c r="E949" i="14"/>
  <c r="J1200" i="14"/>
  <c r="H86" i="14"/>
  <c r="L1370" i="14"/>
  <c r="K928" i="14"/>
  <c r="N1200" i="14"/>
  <c r="I519" i="14"/>
  <c r="B519" i="14"/>
  <c r="F1346" i="14"/>
  <c r="A1727" i="14"/>
  <c r="D769" i="14"/>
  <c r="A1525" i="14"/>
  <c r="L1960" i="14"/>
  <c r="N1968" i="14"/>
  <c r="C1405" i="14"/>
  <c r="A1764" i="14"/>
  <c r="F147" i="14"/>
  <c r="M1525" i="14"/>
  <c r="N545" i="14"/>
  <c r="N1419" i="14"/>
  <c r="A365" i="14"/>
  <c r="C1976" i="14"/>
  <c r="B246" i="14"/>
  <c r="I1625" i="14"/>
  <c r="I1333" i="14"/>
  <c r="O381" i="14"/>
  <c r="D1756" i="14"/>
  <c r="L254" i="14"/>
  <c r="I946" i="14"/>
  <c r="O43" i="14"/>
  <c r="K26" i="14"/>
  <c r="H917" i="14"/>
  <c r="O1196" i="14"/>
  <c r="M385" i="14"/>
  <c r="O1415" i="14"/>
  <c r="B1109" i="14"/>
  <c r="E1711" i="14"/>
  <c r="O1343" i="14"/>
  <c r="B1634" i="14"/>
  <c r="O1950" i="14"/>
  <c r="J1885" i="14"/>
  <c r="G151" i="14"/>
  <c r="D545" i="14"/>
  <c r="L1522" i="14"/>
  <c r="K922" i="14"/>
  <c r="J795" i="14"/>
  <c r="H1398" i="14"/>
  <c r="L1478" i="14"/>
  <c r="L498" i="14"/>
  <c r="C305" i="14"/>
  <c r="H564" i="14"/>
  <c r="L1312" i="14"/>
  <c r="K663" i="14"/>
  <c r="J1058" i="14"/>
  <c r="J284" i="14"/>
  <c r="E1120" i="14"/>
  <c r="B1233" i="14"/>
  <c r="N1978" i="14"/>
  <c r="H1682" i="14"/>
  <c r="N1608" i="14"/>
  <c r="M1458" i="14"/>
  <c r="H1686" i="14"/>
  <c r="I57" i="14"/>
  <c r="J1514" i="14"/>
  <c r="E1526" i="14"/>
  <c r="L1147" i="14"/>
  <c r="M963" i="14"/>
  <c r="M321" i="14"/>
  <c r="I1821" i="14"/>
  <c r="E820" i="14"/>
  <c r="C1645" i="14"/>
  <c r="F420" i="14"/>
  <c r="F1213" i="14"/>
  <c r="N1012" i="14"/>
  <c r="A1312" i="14"/>
  <c r="D163" i="14"/>
  <c r="D1499" i="14"/>
  <c r="B102" i="14"/>
  <c r="H1582" i="14"/>
  <c r="F1781" i="14"/>
  <c r="A1253" i="14"/>
  <c r="K793" i="14"/>
  <c r="A1826" i="14"/>
  <c r="F1694" i="14"/>
  <c r="K1654" i="14"/>
  <c r="A624" i="14"/>
  <c r="B108" i="14"/>
  <c r="H910" i="14"/>
  <c r="O1351" i="14"/>
  <c r="C1865" i="14"/>
  <c r="H185" i="14"/>
  <c r="L1425" i="14"/>
  <c r="B577" i="14"/>
  <c r="A1889" i="14"/>
  <c r="E934" i="14"/>
  <c r="L1220" i="14"/>
  <c r="J1588" i="14"/>
  <c r="D1641" i="14"/>
  <c r="B337" i="14"/>
  <c r="N68" i="14"/>
  <c r="I1940" i="14"/>
  <c r="F469" i="14"/>
  <c r="M1218" i="14"/>
  <c r="M584" i="14"/>
  <c r="C84" i="14"/>
  <c r="N339" i="14"/>
  <c r="O563" i="14"/>
  <c r="E49" i="14"/>
  <c r="C1857" i="14"/>
  <c r="H176" i="14"/>
  <c r="D1561" i="14"/>
  <c r="F2000" i="14"/>
  <c r="K1609" i="14"/>
  <c r="L1036" i="14"/>
  <c r="A1511" i="14"/>
  <c r="N313" i="14"/>
  <c r="C1356" i="14"/>
  <c r="C557" i="14"/>
  <c r="L235" i="14"/>
  <c r="I771" i="14"/>
  <c r="N508" i="14"/>
  <c r="E1530" i="14"/>
  <c r="D933" i="14"/>
  <c r="H104" i="14"/>
  <c r="G181" i="14"/>
  <c r="H754" i="14"/>
  <c r="N1613" i="14"/>
  <c r="M1319" i="14"/>
  <c r="M1276" i="14"/>
  <c r="E1104" i="14"/>
  <c r="M481" i="14"/>
  <c r="L426" i="14"/>
  <c r="F464" i="14"/>
  <c r="L1054" i="14"/>
  <c r="G1027" i="14"/>
  <c r="A1597" i="14"/>
  <c r="M1843" i="14"/>
  <c r="C564" i="14"/>
  <c r="O512" i="14"/>
  <c r="E1235" i="14"/>
  <c r="B715" i="14"/>
  <c r="G976" i="14"/>
  <c r="M1026" i="14"/>
  <c r="G1126" i="14"/>
  <c r="M664" i="14"/>
  <c r="L872" i="14"/>
  <c r="J1964" i="14"/>
  <c r="D911" i="14"/>
  <c r="A904" i="14"/>
  <c r="F1257" i="14"/>
  <c r="B1032" i="14"/>
  <c r="G541" i="14"/>
  <c r="H1482" i="14"/>
  <c r="O192" i="14"/>
  <c r="D593" i="14"/>
  <c r="A556" i="14"/>
  <c r="B1139" i="14"/>
  <c r="G1820" i="14"/>
  <c r="M465" i="14"/>
  <c r="G641" i="14"/>
  <c r="A331" i="14"/>
  <c r="O1420" i="14"/>
  <c r="C1786" i="14"/>
  <c r="E560" i="14"/>
  <c r="N1121" i="14"/>
  <c r="F1459" i="14"/>
  <c r="E1742" i="14"/>
  <c r="F1992" i="14"/>
  <c r="B164" i="14"/>
  <c r="H1841" i="14"/>
  <c r="H740" i="14"/>
  <c r="K1804" i="14"/>
  <c r="F1221" i="14"/>
  <c r="E1152" i="14"/>
  <c r="G196" i="14"/>
  <c r="D562" i="14"/>
  <c r="A1195" i="14"/>
  <c r="J583" i="14"/>
  <c r="K195" i="14"/>
  <c r="M767" i="14"/>
  <c r="C1399" i="14"/>
  <c r="N713" i="14"/>
  <c r="B1757" i="14"/>
  <c r="H1678" i="14"/>
  <c r="C790" i="14"/>
  <c r="B963" i="14"/>
  <c r="B1830" i="14"/>
  <c r="E1486" i="14"/>
  <c r="A615" i="14"/>
  <c r="H402" i="14"/>
  <c r="F1234" i="14"/>
  <c r="N958" i="14"/>
  <c r="G1735" i="14"/>
  <c r="K1961" i="14"/>
  <c r="G1708" i="14"/>
  <c r="L804" i="14"/>
  <c r="H899" i="14"/>
  <c r="M834" i="14"/>
  <c r="A1656" i="14"/>
  <c r="K742" i="14"/>
  <c r="C296" i="14"/>
  <c r="E1198" i="14"/>
  <c r="L105" i="14"/>
  <c r="E376" i="14"/>
  <c r="I995" i="14"/>
  <c r="K35" i="14"/>
  <c r="E551" i="14"/>
  <c r="F1708" i="14"/>
  <c r="L862" i="14"/>
  <c r="C1006" i="14"/>
  <c r="N1290" i="14"/>
  <c r="A311" i="14"/>
  <c r="E1744" i="14"/>
  <c r="L1526" i="14"/>
  <c r="H200" i="14"/>
  <c r="I583" i="14"/>
  <c r="H1344" i="14"/>
  <c r="A856" i="14"/>
  <c r="M1771" i="14"/>
  <c r="N1023" i="14"/>
  <c r="F1602" i="14"/>
  <c r="N1714" i="14"/>
  <c r="L566" i="14"/>
  <c r="M1711" i="14"/>
  <c r="I492" i="14"/>
  <c r="E1373" i="14"/>
  <c r="F58" i="14"/>
  <c r="M1385" i="14"/>
  <c r="E607" i="14"/>
  <c r="D490" i="14"/>
  <c r="F1689" i="14"/>
  <c r="G1806" i="14"/>
  <c r="N729" i="14"/>
  <c r="C1444" i="14"/>
  <c r="C218" i="14"/>
  <c r="J645" i="14"/>
  <c r="N1694" i="14"/>
  <c r="F95" i="14"/>
  <c r="K1367" i="14"/>
  <c r="I1862" i="14"/>
  <c r="M800" i="14"/>
  <c r="L213" i="14"/>
  <c r="B1742" i="14"/>
  <c r="D1832" i="14"/>
  <c r="J1914" i="14"/>
  <c r="D1495" i="14"/>
  <c r="C1046" i="14"/>
  <c r="E983" i="14"/>
  <c r="D743" i="14"/>
  <c r="B676" i="14"/>
  <c r="J810" i="14"/>
  <c r="O1508" i="14"/>
  <c r="L1325" i="14"/>
  <c r="D1614" i="14"/>
  <c r="I1384" i="14"/>
  <c r="B247" i="14"/>
  <c r="D195" i="14"/>
  <c r="C1736" i="14"/>
  <c r="I737" i="14"/>
  <c r="E341" i="14"/>
  <c r="K223" i="14"/>
  <c r="N996" i="14"/>
  <c r="N10" i="14"/>
  <c r="A1444" i="14"/>
  <c r="G668" i="14"/>
  <c r="K1252" i="14"/>
  <c r="M170" i="14"/>
  <c r="L1096" i="14"/>
  <c r="A998" i="14"/>
  <c r="G1109" i="14"/>
  <c r="N511" i="14"/>
  <c r="N462" i="14"/>
  <c r="M92" i="14"/>
  <c r="L773" i="14"/>
  <c r="E309" i="14"/>
  <c r="C1618" i="14"/>
  <c r="M1790" i="14"/>
  <c r="L441" i="14"/>
  <c r="L1356" i="14"/>
  <c r="A882" i="14"/>
  <c r="F1040" i="14"/>
  <c r="H1676" i="14"/>
  <c r="C1995" i="14"/>
  <c r="L648" i="14"/>
  <c r="F1486" i="14"/>
  <c r="H1491" i="14"/>
  <c r="O1431" i="14"/>
  <c r="I377" i="14"/>
  <c r="B598" i="14"/>
  <c r="A1630" i="14"/>
  <c r="H876" i="14"/>
  <c r="E1380" i="14"/>
  <c r="N1654" i="14"/>
  <c r="J1028" i="14"/>
  <c r="H966" i="14"/>
  <c r="K198" i="14"/>
  <c r="C1194" i="14"/>
  <c r="C761" i="14"/>
  <c r="B567" i="14"/>
  <c r="I488" i="14"/>
  <c r="E1431" i="14"/>
  <c r="H1309" i="14"/>
  <c r="C71" i="14"/>
  <c r="F141" i="14"/>
  <c r="L537" i="14"/>
  <c r="K1687" i="14"/>
  <c r="F1240" i="14"/>
  <c r="D1331" i="14"/>
  <c r="K211" i="14"/>
  <c r="J1304" i="14"/>
  <c r="F760" i="14"/>
  <c r="O572" i="14"/>
  <c r="M1083" i="14"/>
  <c r="A628" i="14"/>
  <c r="E754" i="14"/>
  <c r="B1252" i="14"/>
  <c r="D1124" i="14"/>
  <c r="I295" i="14"/>
  <c r="O1385" i="14"/>
  <c r="L633" i="14"/>
  <c r="A1328" i="14"/>
  <c r="O730" i="14"/>
  <c r="E453" i="14"/>
  <c r="N1594" i="14"/>
  <c r="A774" i="14"/>
  <c r="M1140" i="14"/>
  <c r="H562" i="14"/>
  <c r="I1217" i="14"/>
  <c r="C1138" i="14"/>
  <c r="K1592" i="14"/>
  <c r="M1126" i="14"/>
  <c r="L800" i="14"/>
  <c r="K227" i="14"/>
  <c r="K111" i="14"/>
  <c r="E241" i="14"/>
  <c r="A1771" i="14"/>
  <c r="G801" i="14"/>
  <c r="A1673" i="14"/>
  <c r="O1783" i="14"/>
  <c r="O290" i="14"/>
  <c r="O786" i="14"/>
  <c r="G1933" i="14"/>
  <c r="H162" i="14"/>
  <c r="J1418" i="14"/>
  <c r="C1486" i="14"/>
  <c r="B1796" i="14"/>
  <c r="B1030" i="14"/>
  <c r="K343" i="14"/>
  <c r="L208" i="14"/>
  <c r="B1955" i="14"/>
  <c r="I63" i="14"/>
  <c r="M1855" i="14"/>
  <c r="C1934" i="14"/>
  <c r="D1428" i="14"/>
  <c r="G1694" i="14"/>
  <c r="G125" i="14"/>
  <c r="M615" i="14"/>
  <c r="A301" i="14"/>
  <c r="K1528" i="14"/>
  <c r="H891" i="14"/>
  <c r="C1508" i="14"/>
  <c r="E1735" i="14"/>
  <c r="E1586" i="14"/>
  <c r="C1353" i="14"/>
  <c r="F123" i="14"/>
  <c r="N1202" i="14"/>
  <c r="I133" i="14"/>
  <c r="A1024" i="14"/>
  <c r="C1248" i="14"/>
  <c r="O1179" i="14"/>
  <c r="I1651" i="14"/>
  <c r="K1157" i="14"/>
  <c r="G1662" i="14"/>
  <c r="L80" i="14"/>
  <c r="G740" i="14"/>
  <c r="I1121" i="14"/>
  <c r="K101" i="14"/>
  <c r="H1045" i="14"/>
  <c r="N1277" i="14"/>
  <c r="J1773" i="14"/>
  <c r="F1248" i="14"/>
  <c r="H1407" i="14"/>
  <c r="H1574" i="14"/>
  <c r="K1030" i="14"/>
  <c r="B1309" i="14"/>
  <c r="K473" i="14"/>
  <c r="F179" i="14"/>
  <c r="K812" i="14"/>
  <c r="O1835" i="14"/>
  <c r="C962" i="14"/>
  <c r="F15" i="14"/>
  <c r="E561" i="14"/>
  <c r="B1287" i="14"/>
  <c r="C917" i="14"/>
  <c r="I1938" i="14"/>
  <c r="I1999" i="14"/>
  <c r="L337" i="14"/>
  <c r="A1320" i="14"/>
  <c r="O672" i="14"/>
  <c r="G1992" i="14"/>
  <c r="A1337" i="14"/>
  <c r="I949" i="14"/>
  <c r="N1993" i="14"/>
  <c r="A1560" i="14"/>
  <c r="E154" i="14"/>
  <c r="B802" i="14"/>
  <c r="N1521" i="14"/>
  <c r="O1855" i="14"/>
  <c r="B707" i="14"/>
  <c r="I1293" i="14"/>
  <c r="G1914" i="14"/>
  <c r="L1394" i="14"/>
  <c r="D1512" i="14"/>
  <c r="F1411" i="14"/>
  <c r="G244" i="14"/>
  <c r="E250" i="14"/>
  <c r="F1585" i="14"/>
  <c r="G1874" i="14"/>
  <c r="M1179" i="14"/>
  <c r="A1295" i="14"/>
  <c r="O472" i="14"/>
  <c r="A135" i="14"/>
  <c r="H1751" i="14"/>
  <c r="B1932" i="14"/>
  <c r="H1402" i="14"/>
  <c r="L985" i="14"/>
  <c r="E278" i="14"/>
  <c r="H1300" i="14"/>
  <c r="J1973" i="14"/>
  <c r="B771" i="14"/>
  <c r="F1633" i="14"/>
  <c r="H1359" i="14"/>
  <c r="B546" i="14"/>
  <c r="L407" i="14"/>
  <c r="I1016" i="14"/>
  <c r="D1784" i="14"/>
  <c r="F388" i="14"/>
  <c r="M1861" i="14"/>
  <c r="L1334" i="14"/>
  <c r="G1055" i="14"/>
  <c r="O982" i="14"/>
  <c r="C1505" i="14"/>
  <c r="K385" i="14"/>
  <c r="M962" i="14"/>
  <c r="E1853" i="14"/>
  <c r="D542" i="14"/>
  <c r="O608" i="14"/>
  <c r="G1078" i="14"/>
  <c r="H897" i="14"/>
  <c r="B1213" i="14"/>
  <c r="H1254" i="14"/>
  <c r="G1732" i="14"/>
  <c r="F482" i="14"/>
  <c r="K1260" i="14"/>
  <c r="O5" i="14"/>
  <c r="H490" i="14"/>
  <c r="I935" i="14"/>
  <c r="D1080" i="14"/>
  <c r="C721" i="14"/>
  <c r="I606" i="14"/>
  <c r="N1060" i="14"/>
  <c r="F1720" i="14"/>
  <c r="D8" i="14"/>
  <c r="N507" i="14"/>
  <c r="D1139" i="14"/>
  <c r="M833" i="14"/>
  <c r="H1133" i="14"/>
  <c r="F1625" i="14"/>
  <c r="M1019" i="14"/>
  <c r="K1423" i="14"/>
  <c r="F1542" i="14"/>
  <c r="I843" i="14"/>
  <c r="H1078" i="14"/>
  <c r="F1874" i="14"/>
  <c r="N37" i="14"/>
  <c r="L1032" i="14"/>
  <c r="O972" i="14"/>
  <c r="N654" i="14"/>
  <c r="D1843" i="14"/>
  <c r="C449" i="14"/>
  <c r="C775" i="14"/>
  <c r="C1477" i="14"/>
  <c r="F1399" i="14"/>
  <c r="B1591" i="14"/>
  <c r="L1177" i="14"/>
  <c r="B1947" i="14"/>
  <c r="K678" i="14"/>
  <c r="C1595" i="14"/>
  <c r="H464" i="14"/>
  <c r="I1528" i="14"/>
  <c r="F1063" i="14"/>
  <c r="F1718" i="14"/>
  <c r="H826" i="14"/>
  <c r="M314" i="14"/>
  <c r="K413" i="14"/>
  <c r="O1291" i="14"/>
  <c r="H970" i="14"/>
  <c r="L1354" i="14"/>
  <c r="C548" i="14"/>
  <c r="D1024" i="14"/>
  <c r="G1102" i="14"/>
  <c r="A1680" i="14"/>
  <c r="D637" i="14"/>
  <c r="N1005" i="14"/>
  <c r="O1857" i="14"/>
  <c r="G1880" i="14"/>
  <c r="H1999" i="14"/>
  <c r="F519" i="14"/>
  <c r="O1445" i="14"/>
  <c r="M1336" i="14"/>
  <c r="L1514" i="14"/>
  <c r="J1880" i="14"/>
  <c r="M1003" i="14"/>
  <c r="L1782" i="14"/>
  <c r="O943" i="14"/>
  <c r="G1911" i="14"/>
  <c r="D1461" i="14"/>
  <c r="C1369" i="14"/>
  <c r="J896" i="14"/>
  <c r="C440" i="14"/>
  <c r="F1113" i="14"/>
  <c r="F1202" i="14"/>
  <c r="A221" i="14"/>
  <c r="I1101" i="14"/>
  <c r="F1192" i="14"/>
  <c r="G940" i="14"/>
  <c r="O73" i="14"/>
  <c r="N1615" i="14"/>
  <c r="N1379" i="14"/>
  <c r="D1638" i="14"/>
  <c r="I517" i="14"/>
  <c r="H753" i="14"/>
  <c r="H730" i="14"/>
  <c r="I470" i="14"/>
  <c r="J185" i="14"/>
  <c r="D1770" i="14"/>
  <c r="C516" i="14"/>
  <c r="B1216" i="14"/>
  <c r="L1719" i="14"/>
  <c r="M1148" i="14"/>
  <c r="H1308" i="14"/>
  <c r="N1106" i="14"/>
  <c r="O236" i="14"/>
  <c r="H734" i="14"/>
  <c r="J147" i="14"/>
  <c r="M1518" i="14"/>
  <c r="E1053" i="14"/>
  <c r="G1859" i="14"/>
  <c r="N784" i="14"/>
  <c r="L883" i="14"/>
  <c r="H1286" i="14"/>
  <c r="I1894" i="14"/>
  <c r="G916" i="14"/>
  <c r="M974" i="14"/>
  <c r="F1412" i="14"/>
  <c r="H75" i="14"/>
  <c r="C241" i="14"/>
  <c r="N1720" i="14"/>
  <c r="A598" i="14"/>
  <c r="G1450" i="14"/>
  <c r="K1266" i="14"/>
  <c r="H1618" i="14"/>
  <c r="M1559" i="14"/>
  <c r="J1047" i="14"/>
  <c r="K1661" i="14"/>
  <c r="J1661" i="14"/>
  <c r="D1848" i="14"/>
  <c r="I1736" i="14"/>
  <c r="D534" i="14"/>
  <c r="L1050" i="14"/>
  <c r="I597" i="14"/>
  <c r="B1671" i="14"/>
  <c r="G708" i="14"/>
  <c r="D18" i="14"/>
  <c r="O1339" i="14"/>
  <c r="F1188" i="14"/>
  <c r="J729" i="14"/>
  <c r="L1643" i="14"/>
  <c r="D984" i="14"/>
  <c r="D864" i="14"/>
  <c r="K1279" i="14"/>
  <c r="C828" i="14"/>
  <c r="H1995" i="14"/>
  <c r="A421" i="14"/>
  <c r="B1769" i="14"/>
  <c r="A984" i="14"/>
  <c r="M206" i="14"/>
  <c r="N1357" i="14"/>
  <c r="E1689" i="14"/>
  <c r="I1594" i="14"/>
  <c r="G235" i="14"/>
  <c r="I1558" i="14"/>
  <c r="O1037" i="14"/>
  <c r="N758" i="14"/>
  <c r="I1785" i="14"/>
  <c r="O117" i="14"/>
  <c r="I8" i="14"/>
  <c r="C1185" i="14"/>
  <c r="I450" i="14"/>
  <c r="O217" i="14"/>
  <c r="E1388" i="14"/>
  <c r="A783" i="14"/>
  <c r="C1216" i="14"/>
  <c r="N1678" i="14"/>
  <c r="D1633" i="14"/>
  <c r="J1754" i="14"/>
  <c r="J1613" i="14"/>
  <c r="G126" i="14"/>
  <c r="B477" i="14"/>
  <c r="A1910" i="14"/>
  <c r="O1921" i="14"/>
  <c r="I1242" i="14"/>
  <c r="D1033" i="14"/>
  <c r="M16" i="14"/>
  <c r="K1837" i="14"/>
  <c r="D950" i="14"/>
  <c r="F1004" i="14"/>
  <c r="F553" i="14"/>
  <c r="N960" i="14"/>
  <c r="M295" i="14"/>
  <c r="G1569" i="14"/>
  <c r="E573" i="14"/>
  <c r="D1505" i="14"/>
  <c r="F613" i="14"/>
  <c r="D1425" i="14"/>
  <c r="K1036" i="14"/>
  <c r="F1629" i="14"/>
  <c r="L1800" i="14"/>
  <c r="C1232" i="14"/>
  <c r="D31" i="14"/>
  <c r="J370" i="14"/>
  <c r="B1801" i="14"/>
  <c r="J1671" i="14"/>
  <c r="M374" i="14"/>
  <c r="A997" i="14"/>
  <c r="M422" i="14"/>
  <c r="I1170" i="14"/>
  <c r="J305" i="14"/>
  <c r="M708" i="14"/>
  <c r="A677" i="14"/>
  <c r="A1902" i="14"/>
  <c r="G1438" i="14"/>
  <c r="L695" i="14"/>
  <c r="O287" i="14"/>
  <c r="O1779" i="14"/>
  <c r="H860" i="14"/>
  <c r="G313" i="14"/>
  <c r="N1209" i="14"/>
  <c r="H1362" i="14"/>
  <c r="C1533" i="14"/>
  <c r="N1912" i="14"/>
  <c r="C1820" i="14"/>
  <c r="B184" i="14"/>
  <c r="N606" i="14"/>
  <c r="D465" i="14"/>
  <c r="F445" i="14"/>
  <c r="K1588" i="14"/>
  <c r="H1034" i="14"/>
  <c r="F387" i="14"/>
  <c r="M384" i="14"/>
  <c r="C1016" i="14"/>
  <c r="I124" i="14"/>
  <c r="K20" i="14"/>
  <c r="G1747" i="14"/>
  <c r="M1521" i="14"/>
  <c r="D248" i="14"/>
  <c r="J780" i="14"/>
  <c r="I1387" i="14"/>
  <c r="C438" i="14"/>
  <c r="M502" i="14"/>
  <c r="B1415" i="14"/>
  <c r="I1857" i="14"/>
  <c r="B876" i="14"/>
  <c r="H287" i="14"/>
  <c r="B1690" i="14"/>
  <c r="D1997" i="14"/>
  <c r="B740" i="14"/>
  <c r="D761" i="14"/>
  <c r="K501" i="14"/>
  <c r="J19" i="14"/>
  <c r="O1152" i="14"/>
  <c r="G1854" i="14"/>
  <c r="J1897" i="14"/>
  <c r="M924" i="14"/>
  <c r="E1884" i="14"/>
  <c r="E472" i="14"/>
  <c r="K1879" i="14"/>
  <c r="G498" i="14"/>
  <c r="J588" i="14"/>
  <c r="E1805" i="14"/>
  <c r="N650" i="14"/>
  <c r="H551" i="14"/>
  <c r="D998" i="14"/>
  <c r="H559" i="14"/>
  <c r="K1714" i="14"/>
  <c r="I1935" i="14"/>
  <c r="I1230" i="14"/>
  <c r="B1193" i="14"/>
  <c r="H1248" i="14"/>
  <c r="O297" i="14"/>
  <c r="L1750" i="14"/>
  <c r="B475" i="14"/>
  <c r="C1175" i="14"/>
  <c r="G1827" i="14"/>
  <c r="F1219" i="14"/>
  <c r="F1510" i="14"/>
  <c r="F1102" i="14"/>
  <c r="A1305" i="14"/>
  <c r="N972" i="14"/>
  <c r="C1723" i="14"/>
  <c r="K643" i="14"/>
  <c r="O1008" i="14"/>
  <c r="F113" i="14"/>
  <c r="O591" i="14"/>
  <c r="O462" i="14"/>
  <c r="C1891" i="14"/>
  <c r="F1869" i="14"/>
  <c r="E1459" i="14"/>
  <c r="G1605" i="14"/>
  <c r="M65" i="14"/>
  <c r="K1597" i="14"/>
  <c r="J1761" i="14"/>
  <c r="F1917" i="14"/>
  <c r="F698" i="14"/>
  <c r="E1759" i="14"/>
  <c r="B734" i="14"/>
  <c r="M1963" i="14"/>
  <c r="O137" i="14"/>
  <c r="M516" i="14"/>
  <c r="J781" i="14"/>
  <c r="K919" i="14"/>
  <c r="G990" i="14"/>
  <c r="B1095" i="14"/>
  <c r="B917" i="14"/>
  <c r="E724" i="14"/>
  <c r="O323" i="14"/>
  <c r="A827" i="14"/>
  <c r="L1104" i="14"/>
  <c r="A1070" i="14"/>
  <c r="I410" i="14"/>
  <c r="K1091" i="14"/>
  <c r="E61" i="14"/>
  <c r="E1931" i="14"/>
  <c r="H1428" i="14"/>
  <c r="G464" i="14"/>
  <c r="J253" i="14"/>
  <c r="D1624" i="14"/>
  <c r="E1422" i="14"/>
  <c r="M694" i="14"/>
  <c r="I1679" i="14"/>
  <c r="G1440" i="14"/>
  <c r="I443" i="14"/>
  <c r="M339" i="14"/>
  <c r="E1175" i="14"/>
  <c r="O594" i="14"/>
  <c r="A1258" i="14"/>
  <c r="G308" i="14"/>
  <c r="D1482" i="14"/>
  <c r="H147" i="14"/>
  <c r="J981" i="14"/>
  <c r="E391" i="14"/>
  <c r="J1212" i="14"/>
  <c r="G1128" i="14"/>
  <c r="D1745" i="14"/>
  <c r="H65" i="14"/>
  <c r="E1663" i="14"/>
  <c r="C1792" i="14"/>
  <c r="K1817" i="14"/>
  <c r="E1368" i="14"/>
  <c r="F292" i="14"/>
  <c r="M1668" i="14"/>
  <c r="K1853" i="14"/>
  <c r="J1556" i="14"/>
  <c r="L1190" i="14"/>
  <c r="D1942" i="14"/>
  <c r="C1372" i="14"/>
  <c r="J1736" i="14"/>
  <c r="E1939" i="14"/>
  <c r="L743" i="14"/>
  <c r="A218" i="14"/>
  <c r="B1648" i="14"/>
  <c r="B675" i="14"/>
  <c r="M1117" i="14"/>
  <c r="E603" i="14"/>
  <c r="I135" i="14"/>
  <c r="I1062" i="14"/>
  <c r="F506" i="14"/>
  <c r="G1590" i="14"/>
  <c r="L1217" i="14"/>
  <c r="M716" i="14"/>
  <c r="M717" i="14"/>
  <c r="K378" i="14"/>
  <c r="D412" i="14"/>
  <c r="J1648" i="14"/>
  <c r="J312" i="14"/>
  <c r="F1666" i="14"/>
  <c r="G412" i="14"/>
  <c r="F1482" i="14"/>
  <c r="C785" i="14"/>
  <c r="I1618" i="14"/>
  <c r="A748" i="14"/>
  <c r="K692" i="14"/>
  <c r="O63" i="14"/>
  <c r="D1791" i="14"/>
  <c r="K1675" i="14"/>
  <c r="H677" i="14"/>
  <c r="B849" i="14"/>
  <c r="D957" i="14"/>
  <c r="C1380" i="14"/>
  <c r="J907" i="14"/>
  <c r="F1546" i="14"/>
  <c r="D1262" i="14"/>
  <c r="M1182" i="14"/>
  <c r="M703" i="14"/>
  <c r="N1530" i="14"/>
  <c r="A635" i="14"/>
  <c r="N1743" i="14"/>
  <c r="M512" i="14"/>
  <c r="M1807" i="14"/>
  <c r="L691" i="14"/>
  <c r="B1628" i="14"/>
  <c r="H191" i="14"/>
  <c r="L436" i="14"/>
  <c r="M172" i="14"/>
  <c r="E1237" i="14"/>
  <c r="O1887" i="14"/>
  <c r="I317" i="14"/>
  <c r="H1164" i="14"/>
  <c r="O1562" i="14"/>
  <c r="C473" i="14"/>
  <c r="D620" i="14"/>
  <c r="I1233" i="14"/>
  <c r="G1455" i="14"/>
  <c r="G331" i="14"/>
  <c r="F1271" i="14"/>
  <c r="H912" i="14"/>
  <c r="E1178" i="14"/>
  <c r="M241" i="14"/>
  <c r="A974" i="14"/>
  <c r="N1373" i="14"/>
  <c r="A1166" i="14"/>
  <c r="I1471" i="14"/>
  <c r="L334" i="14"/>
  <c r="I49" i="14"/>
  <c r="B570" i="14"/>
  <c r="M123" i="14"/>
  <c r="B1818" i="14"/>
  <c r="H1667" i="14"/>
  <c r="K702" i="14"/>
  <c r="K1959" i="14"/>
  <c r="K682" i="14"/>
  <c r="K205" i="14"/>
  <c r="E368" i="14"/>
  <c r="B1958" i="14"/>
  <c r="F632" i="14"/>
  <c r="F183" i="14"/>
  <c r="G712" i="14"/>
  <c r="H647" i="14"/>
  <c r="A1652" i="14"/>
  <c r="D866" i="14"/>
  <c r="E1804" i="14"/>
  <c r="J1272" i="14"/>
  <c r="N1922" i="14"/>
  <c r="D288" i="14"/>
  <c r="J1824" i="14"/>
  <c r="F1323" i="14"/>
  <c r="M1018" i="14"/>
  <c r="J53" i="14"/>
  <c r="M867" i="14"/>
  <c r="D370" i="14"/>
  <c r="C322" i="14"/>
  <c r="L847" i="14"/>
  <c r="K520" i="14"/>
  <c r="I821" i="14"/>
  <c r="K1020" i="14"/>
  <c r="D1268" i="14"/>
  <c r="F668" i="14"/>
  <c r="C1114" i="14"/>
  <c r="O252" i="14"/>
  <c r="C102" i="14"/>
  <c r="E116" i="14"/>
  <c r="K1401" i="14"/>
  <c r="F704" i="14"/>
  <c r="K548" i="14"/>
  <c r="O950" i="14"/>
  <c r="E1371" i="14"/>
  <c r="E230" i="14"/>
  <c r="J397" i="14"/>
  <c r="I1742" i="14"/>
  <c r="A921" i="14"/>
  <c r="E1826" i="14"/>
  <c r="A1321" i="14"/>
  <c r="D188" i="14"/>
  <c r="G1476" i="14"/>
  <c r="M1157" i="14"/>
  <c r="G5" i="14"/>
  <c r="J899" i="14"/>
  <c r="D1535" i="14"/>
  <c r="E1151" i="14"/>
  <c r="M1211" i="14"/>
  <c r="F323" i="14"/>
  <c r="C1053" i="14"/>
  <c r="D1694" i="14"/>
  <c r="A1149" i="14"/>
  <c r="D1688" i="14"/>
  <c r="I786" i="14"/>
  <c r="G661" i="14"/>
  <c r="G1097" i="14"/>
  <c r="H93" i="14"/>
  <c r="D958" i="14"/>
  <c r="N1443" i="14"/>
  <c r="N199" i="14"/>
  <c r="K1029" i="14"/>
  <c r="D1943" i="14"/>
  <c r="L1304" i="14"/>
  <c r="E869" i="14"/>
  <c r="F1776" i="14"/>
  <c r="B308" i="14"/>
  <c r="N537" i="14"/>
  <c r="B1277" i="14"/>
  <c r="K1965" i="14"/>
  <c r="O1925" i="14"/>
  <c r="L1174" i="14"/>
  <c r="M361" i="14"/>
  <c r="N1853" i="14"/>
  <c r="B158" i="14"/>
  <c r="O1134" i="14"/>
  <c r="M1306" i="14"/>
  <c r="M1743" i="14"/>
  <c r="H145" i="14"/>
  <c r="H1907" i="14"/>
  <c r="C1283" i="14"/>
  <c r="C1493" i="14"/>
  <c r="L1549" i="14"/>
  <c r="K1502" i="14"/>
  <c r="H1467" i="14"/>
  <c r="K262" i="14"/>
  <c r="J294" i="14"/>
  <c r="A919" i="14"/>
  <c r="B1676" i="14"/>
  <c r="D1067" i="14"/>
  <c r="F1525" i="14"/>
  <c r="K145" i="14"/>
  <c r="M764" i="14"/>
  <c r="E1310" i="14"/>
  <c r="G640" i="14"/>
  <c r="C280" i="14"/>
  <c r="M1203" i="14"/>
  <c r="I491" i="14"/>
  <c r="E825" i="14"/>
  <c r="G197" i="14"/>
  <c r="F624" i="14"/>
  <c r="I55" i="14"/>
  <c r="M266" i="14"/>
  <c r="O1400" i="14"/>
  <c r="N1053" i="14"/>
  <c r="B390" i="14"/>
  <c r="O904" i="14"/>
  <c r="C1280" i="14"/>
  <c r="L663" i="14"/>
  <c r="F1055" i="14"/>
  <c r="G455" i="14"/>
  <c r="H1949" i="14"/>
  <c r="H1644" i="14"/>
  <c r="C91" i="14"/>
  <c r="L1316" i="14"/>
  <c r="G848" i="14"/>
  <c r="J434" i="14"/>
  <c r="O1603" i="14"/>
  <c r="G378" i="14"/>
  <c r="O930" i="14"/>
  <c r="D640" i="14"/>
  <c r="A1964" i="14"/>
  <c r="D947" i="14"/>
  <c r="E42" i="14"/>
  <c r="D1221" i="14"/>
  <c r="H1510" i="14"/>
  <c r="O222" i="14"/>
  <c r="B1638" i="14"/>
  <c r="G137" i="14"/>
  <c r="O1896" i="14"/>
  <c r="N701" i="14"/>
  <c r="C918" i="14"/>
  <c r="J292" i="14"/>
  <c r="I257" i="14"/>
  <c r="L1348" i="14"/>
  <c r="I405" i="14"/>
  <c r="I972" i="14"/>
  <c r="F1512" i="14"/>
  <c r="H1215" i="14"/>
  <c r="A610" i="14"/>
  <c r="F1677" i="14"/>
  <c r="O812" i="14"/>
  <c r="J297" i="14"/>
  <c r="M1785" i="14"/>
  <c r="B1499" i="14"/>
  <c r="E1595" i="14"/>
  <c r="E604" i="14"/>
  <c r="D1056" i="14"/>
  <c r="N1093" i="14"/>
  <c r="H445" i="14"/>
  <c r="B306" i="14"/>
  <c r="E79" i="14"/>
  <c r="B132" i="14"/>
  <c r="B944" i="14"/>
  <c r="F1233" i="14"/>
  <c r="N1054" i="14"/>
  <c r="A1999" i="14"/>
  <c r="D488" i="14"/>
  <c r="A1670" i="14"/>
  <c r="F1528" i="14"/>
  <c r="G1120" i="14"/>
  <c r="N1706" i="14"/>
  <c r="K91" i="14"/>
  <c r="H343" i="14"/>
  <c r="F1558" i="14"/>
  <c r="H862" i="14"/>
  <c r="F1138" i="14"/>
  <c r="J1615" i="14"/>
  <c r="M229" i="14"/>
  <c r="H1405" i="14"/>
  <c r="O709" i="14"/>
  <c r="M342" i="14"/>
  <c r="E1794" i="14"/>
  <c r="F487" i="14"/>
  <c r="B26" i="14"/>
  <c r="N806" i="14"/>
  <c r="J1101" i="14"/>
  <c r="I829" i="14"/>
  <c r="F335" i="14"/>
  <c r="K1981" i="14"/>
  <c r="E89" i="14"/>
  <c r="J243" i="14"/>
  <c r="J1796" i="14"/>
  <c r="K136" i="14"/>
  <c r="D1353" i="14"/>
  <c r="O939" i="14"/>
  <c r="N792" i="14"/>
  <c r="L150" i="14"/>
  <c r="I1272" i="14"/>
  <c r="H1797" i="14"/>
  <c r="H1099" i="14"/>
  <c r="E1069" i="14"/>
  <c r="H1459" i="14"/>
  <c r="B1673" i="14"/>
  <c r="L508" i="14"/>
  <c r="D1233" i="14"/>
  <c r="B251" i="14"/>
  <c r="C753" i="14"/>
  <c r="H637" i="14"/>
  <c r="J630" i="14"/>
  <c r="A1315" i="14"/>
  <c r="B599" i="14"/>
  <c r="B1276" i="14"/>
  <c r="M934" i="14"/>
  <c r="C366" i="14"/>
  <c r="A54" i="14"/>
  <c r="K623" i="14"/>
  <c r="C1268" i="14"/>
  <c r="G643" i="14"/>
  <c r="O1672" i="14"/>
  <c r="C1714" i="14"/>
  <c r="D244" i="14"/>
  <c r="G1591" i="14"/>
  <c r="F1524" i="14"/>
  <c r="M1403" i="14"/>
  <c r="O1354" i="14"/>
  <c r="O493" i="14"/>
  <c r="H760" i="14"/>
  <c r="M1062" i="14"/>
  <c r="N640" i="14"/>
  <c r="I186" i="14"/>
  <c r="K502" i="14"/>
  <c r="D530" i="14"/>
  <c r="F1418" i="14"/>
  <c r="O1571" i="14"/>
  <c r="F1087" i="14"/>
  <c r="C1646" i="14"/>
  <c r="D58" i="14"/>
  <c r="G1238" i="14"/>
  <c r="N372" i="14"/>
  <c r="L890" i="14"/>
  <c r="F591" i="14"/>
  <c r="C174" i="14"/>
  <c r="H1113" i="14"/>
  <c r="G427" i="14"/>
  <c r="G691" i="14"/>
  <c r="J1809" i="14"/>
  <c r="N1791" i="14"/>
  <c r="O1662" i="14"/>
  <c r="I1761" i="14"/>
  <c r="B1381" i="14"/>
  <c r="L865" i="14"/>
  <c r="E1046" i="14"/>
  <c r="L1843" i="14"/>
  <c r="G805" i="14"/>
  <c r="N1297" i="14"/>
  <c r="B958" i="14"/>
  <c r="F941" i="14"/>
  <c r="J598" i="14"/>
  <c r="K62" i="14"/>
  <c r="H1442" i="14"/>
  <c r="K530" i="14"/>
  <c r="C734" i="14"/>
  <c r="C343" i="14"/>
  <c r="H1263" i="14"/>
  <c r="H509" i="14"/>
  <c r="K70" i="14"/>
  <c r="A1989" i="14"/>
  <c r="H1280" i="14"/>
  <c r="B1064" i="14"/>
  <c r="F103" i="14"/>
  <c r="B1031" i="14"/>
  <c r="J58" i="14"/>
  <c r="J1119" i="14"/>
  <c r="L26" i="14"/>
  <c r="C1038" i="14"/>
  <c r="L761" i="14"/>
  <c r="F84" i="14"/>
  <c r="K849" i="14"/>
  <c r="D1933" i="14"/>
  <c r="N337" i="14"/>
  <c r="M878" i="14"/>
  <c r="C1200" i="14"/>
  <c r="M931" i="14"/>
  <c r="O784" i="14"/>
  <c r="D1927" i="14"/>
  <c r="E1292" i="14"/>
  <c r="J686" i="14"/>
  <c r="M1058" i="14"/>
  <c r="K2000" i="14"/>
  <c r="K1219" i="14"/>
  <c r="N7" i="14"/>
  <c r="C208" i="14"/>
  <c r="J95" i="14"/>
  <c r="I1412" i="14"/>
  <c r="N91" i="14"/>
  <c r="G1585" i="14"/>
  <c r="D1438" i="14"/>
  <c r="D445" i="14"/>
  <c r="G981" i="14"/>
  <c r="D1375" i="14"/>
  <c r="K1093" i="14"/>
  <c r="F1290" i="14"/>
  <c r="G87" i="14"/>
  <c r="H1152" i="14"/>
  <c r="D975" i="14"/>
  <c r="H1052" i="14"/>
  <c r="H717" i="14"/>
  <c r="J1134" i="14"/>
  <c r="E1661" i="14"/>
  <c r="G153" i="14"/>
  <c r="B1223" i="14"/>
  <c r="G527" i="14"/>
  <c r="O139" i="14"/>
  <c r="D719" i="14"/>
  <c r="J654" i="14"/>
  <c r="N40" i="14"/>
  <c r="L1729" i="14"/>
  <c r="O1060" i="14"/>
  <c r="D862" i="14"/>
  <c r="L270" i="14"/>
  <c r="A498" i="14"/>
  <c r="K1985" i="14"/>
  <c r="G686" i="14"/>
  <c r="O586" i="14"/>
  <c r="I1579" i="14"/>
  <c r="F1924" i="14"/>
  <c r="E168" i="14"/>
  <c r="N1904" i="14"/>
  <c r="C127" i="14"/>
  <c r="N1980" i="14"/>
  <c r="C1036" i="14"/>
  <c r="E533" i="14"/>
  <c r="B1712" i="14"/>
  <c r="L455" i="14"/>
  <c r="J706" i="14"/>
  <c r="G1064" i="14"/>
  <c r="G365" i="14"/>
  <c r="H1251" i="14"/>
  <c r="G670" i="14"/>
  <c r="D285" i="14"/>
  <c r="G1919" i="14"/>
  <c r="F1009" i="14"/>
  <c r="H1330" i="14"/>
  <c r="E944" i="14"/>
  <c r="D1176" i="14"/>
  <c r="D983" i="14"/>
  <c r="B493" i="14"/>
  <c r="I805" i="14"/>
  <c r="I1275" i="14"/>
  <c r="I933" i="14"/>
  <c r="G440" i="14"/>
  <c r="E27" i="14"/>
  <c r="J1692" i="14"/>
  <c r="L1061" i="14"/>
  <c r="J1848" i="14"/>
  <c r="N93" i="14"/>
  <c r="O1074" i="14"/>
  <c r="M1693" i="14"/>
  <c r="M200" i="14"/>
  <c r="G1745" i="14"/>
  <c r="B1015" i="14"/>
  <c r="C1225" i="14"/>
  <c r="M922" i="14"/>
  <c r="I922" i="14"/>
  <c r="L1349" i="14"/>
  <c r="K779" i="14"/>
  <c r="L1027" i="14"/>
  <c r="O1317" i="14"/>
  <c r="J637" i="14"/>
  <c r="G599" i="14"/>
  <c r="C1944" i="14"/>
  <c r="H718" i="14"/>
  <c r="A1282" i="14"/>
  <c r="J133" i="14"/>
  <c r="B750" i="14"/>
  <c r="J747" i="14"/>
  <c r="F1613" i="14"/>
  <c r="F888" i="14"/>
  <c r="O501" i="14"/>
  <c r="F1557" i="14"/>
  <c r="J576" i="14"/>
  <c r="G39" i="14"/>
  <c r="F159" i="14"/>
  <c r="L1245" i="14"/>
  <c r="B1178" i="14"/>
  <c r="N1657" i="14"/>
  <c r="G646" i="14"/>
  <c r="K906" i="14"/>
  <c r="E415" i="14"/>
  <c r="G642" i="14"/>
  <c r="K1924" i="14"/>
  <c r="J852" i="14"/>
  <c r="N54" i="14"/>
  <c r="D1890" i="14"/>
  <c r="F1544" i="14"/>
  <c r="K1324" i="14"/>
  <c r="L303" i="14"/>
  <c r="E304" i="14"/>
  <c r="M1296" i="14"/>
  <c r="L1260" i="14"/>
  <c r="C462" i="14"/>
  <c r="E244" i="14"/>
  <c r="O365" i="14"/>
  <c r="F195" i="14"/>
  <c r="L1270" i="14"/>
  <c r="G1310" i="14"/>
  <c r="E968" i="14"/>
  <c r="N1249" i="14"/>
  <c r="K1973" i="14"/>
  <c r="B1571" i="14"/>
  <c r="J464" i="14"/>
  <c r="C967" i="14"/>
  <c r="D506" i="14"/>
  <c r="B932" i="14"/>
  <c r="A1851" i="14"/>
  <c r="M1618" i="14"/>
  <c r="E1280" i="14"/>
  <c r="G1076" i="14"/>
  <c r="K53" i="14"/>
  <c r="I1523" i="14"/>
  <c r="D1037" i="14"/>
  <c r="D1410" i="14"/>
  <c r="L1832" i="14"/>
  <c r="I1675" i="14"/>
  <c r="E1655" i="14"/>
  <c r="N899" i="14"/>
  <c r="F795" i="14"/>
  <c r="D1884" i="14"/>
  <c r="J523" i="14"/>
  <c r="K64" i="14"/>
  <c r="J1489" i="14"/>
  <c r="E1011" i="14"/>
  <c r="J857" i="14"/>
  <c r="N1352" i="14"/>
  <c r="H395" i="14"/>
  <c r="B1492" i="14"/>
  <c r="F293" i="14"/>
  <c r="O1433" i="14"/>
  <c r="O229" i="14"/>
  <c r="B1450" i="14"/>
  <c r="O958" i="14"/>
  <c r="I1205" i="14"/>
  <c r="G519" i="14"/>
  <c r="L1547" i="14"/>
  <c r="M1907" i="14"/>
  <c r="F89" i="14"/>
  <c r="E1493" i="14"/>
  <c r="M991" i="14"/>
  <c r="G388" i="14"/>
  <c r="C285" i="14"/>
  <c r="K1574" i="14"/>
  <c r="N635" i="14"/>
  <c r="M1847" i="14"/>
  <c r="M705" i="14"/>
  <c r="H374" i="14"/>
  <c r="L382" i="14"/>
  <c r="B495" i="14"/>
  <c r="J1195" i="14"/>
  <c r="D762" i="14"/>
  <c r="M1727" i="14"/>
  <c r="E1787" i="14"/>
  <c r="B1257" i="14"/>
  <c r="J1565" i="14"/>
  <c r="J1459" i="14"/>
  <c r="C950" i="14"/>
  <c r="A1867" i="14"/>
  <c r="A1053" i="14"/>
  <c r="C243" i="14"/>
  <c r="A91" i="14"/>
  <c r="D1716" i="14"/>
  <c r="C912" i="14"/>
  <c r="M575" i="14"/>
  <c r="F1860" i="14"/>
  <c r="E1978" i="14"/>
  <c r="G1518" i="14"/>
  <c r="B594" i="14"/>
  <c r="L1277" i="14"/>
  <c r="M1247" i="14"/>
  <c r="K1673" i="14"/>
  <c r="L1872" i="14"/>
  <c r="F896" i="14"/>
  <c r="E693" i="14"/>
  <c r="O728" i="14"/>
  <c r="D1883" i="14"/>
  <c r="J187" i="14"/>
  <c r="C1332" i="14"/>
  <c r="A1682" i="14"/>
  <c r="C416" i="14"/>
  <c r="L1464" i="14"/>
  <c r="D551" i="14"/>
  <c r="E235" i="14"/>
  <c r="E1687" i="14"/>
  <c r="F785" i="14"/>
  <c r="D674" i="14"/>
  <c r="B1293" i="14"/>
  <c r="B746" i="14"/>
  <c r="I103" i="14"/>
  <c r="M1667" i="14"/>
  <c r="G150" i="14"/>
  <c r="J1928" i="14"/>
  <c r="I930" i="14"/>
  <c r="B727" i="14"/>
  <c r="F36" i="14"/>
  <c r="O500" i="14"/>
  <c r="D1308" i="14"/>
  <c r="G264" i="14"/>
  <c r="C486" i="14"/>
  <c r="L1546" i="14"/>
  <c r="A776" i="14"/>
  <c r="K1446" i="14"/>
  <c r="B210" i="14"/>
  <c r="B1056" i="14"/>
  <c r="N285" i="14"/>
  <c r="N357" i="14"/>
  <c r="A26" i="14"/>
  <c r="K950" i="14"/>
  <c r="J1558" i="14"/>
  <c r="H1009" i="14"/>
  <c r="B1737" i="14"/>
  <c r="H1542" i="14"/>
  <c r="G1386" i="14"/>
  <c r="B1184" i="14"/>
  <c r="G265" i="14"/>
  <c r="M1961" i="14"/>
  <c r="M1895" i="14"/>
  <c r="F81" i="14"/>
  <c r="E1612" i="14"/>
  <c r="G1630" i="14"/>
  <c r="M387" i="14"/>
  <c r="L200" i="14"/>
  <c r="K1653" i="14"/>
  <c r="O1941" i="14"/>
  <c r="L247" i="14"/>
  <c r="G206" i="14"/>
  <c r="A405" i="14"/>
  <c r="I1056" i="14"/>
  <c r="B788" i="14"/>
  <c r="C271" i="14"/>
  <c r="H11" i="14"/>
  <c r="K268" i="14"/>
  <c r="D659" i="14"/>
  <c r="M756" i="14"/>
  <c r="N1552" i="14"/>
  <c r="G1673" i="14"/>
  <c r="H1673" i="14"/>
  <c r="B1262" i="14"/>
  <c r="K1888" i="14"/>
  <c r="O1438" i="14"/>
  <c r="F801" i="14"/>
  <c r="N1260" i="14"/>
  <c r="G403" i="14"/>
  <c r="G1041" i="14"/>
  <c r="L1315" i="14"/>
  <c r="L1648" i="14"/>
  <c r="G871" i="14"/>
  <c r="G394" i="14"/>
  <c r="E50" i="14"/>
  <c r="B1655" i="14"/>
  <c r="E1002" i="14"/>
  <c r="A325" i="14"/>
  <c r="F669" i="14"/>
  <c r="O453" i="14"/>
  <c r="L864" i="14"/>
  <c r="C168" i="14"/>
  <c r="N652" i="14"/>
  <c r="F1200" i="14"/>
  <c r="D275" i="14"/>
  <c r="J669" i="14"/>
  <c r="N110" i="14"/>
  <c r="K417" i="14"/>
  <c r="K24" i="14"/>
  <c r="I1453" i="14"/>
  <c r="J1600" i="14"/>
  <c r="L461" i="14"/>
  <c r="D1423" i="14"/>
  <c r="M1119" i="14"/>
  <c r="C461" i="14"/>
  <c r="J550" i="14"/>
  <c r="B795" i="14"/>
  <c r="N1356" i="14"/>
  <c r="A144" i="14"/>
  <c r="E1916" i="14"/>
  <c r="E1624" i="14"/>
  <c r="E1268" i="14"/>
  <c r="O132" i="14"/>
  <c r="N869" i="14"/>
  <c r="E1705" i="14"/>
  <c r="G923" i="14"/>
  <c r="I1531" i="14"/>
  <c r="K435" i="14"/>
  <c r="N1235" i="14"/>
  <c r="K1399" i="14"/>
  <c r="B1022" i="14"/>
  <c r="H1220" i="14"/>
  <c r="F562" i="14"/>
  <c r="N923" i="14"/>
  <c r="H1629" i="14"/>
  <c r="J1853" i="14"/>
  <c r="L1744" i="14"/>
  <c r="K1014" i="14"/>
  <c r="N166" i="14"/>
  <c r="O81" i="14"/>
  <c r="C597" i="14"/>
  <c r="B8" i="14"/>
  <c r="J1707" i="14"/>
  <c r="H466" i="14"/>
  <c r="D1928" i="14"/>
  <c r="H1295" i="14"/>
  <c r="N1425" i="14"/>
  <c r="K1692" i="14"/>
  <c r="A1543" i="14"/>
  <c r="A288" i="14"/>
  <c r="L1497" i="14"/>
  <c r="G1013" i="14"/>
  <c r="E349" i="14"/>
  <c r="I1987" i="14"/>
  <c r="F611" i="14"/>
  <c r="M1832" i="14"/>
  <c r="J1408" i="14"/>
  <c r="N1972" i="14"/>
  <c r="B1657" i="14"/>
  <c r="N571" i="14"/>
  <c r="G1302" i="14"/>
  <c r="F1074" i="14"/>
  <c r="C855" i="14"/>
  <c r="F492" i="14"/>
  <c r="K1845" i="14"/>
  <c r="A1574" i="14"/>
  <c r="C943" i="14"/>
  <c r="M99" i="14"/>
  <c r="D415" i="14"/>
  <c r="G653" i="14"/>
  <c r="I460" i="14"/>
  <c r="A142" i="14"/>
  <c r="K765" i="14"/>
  <c r="O402" i="14"/>
  <c r="F1816" i="14"/>
  <c r="A538" i="14"/>
  <c r="F596" i="14"/>
  <c r="B383" i="14"/>
  <c r="M688" i="14"/>
  <c r="I465" i="14"/>
  <c r="B1121" i="14"/>
  <c r="O1220" i="14"/>
  <c r="M629" i="14"/>
  <c r="L738" i="14"/>
  <c r="J1913" i="14"/>
  <c r="G405" i="14"/>
  <c r="B243" i="14"/>
  <c r="O1595" i="14"/>
  <c r="E451" i="14"/>
  <c r="L525" i="14"/>
  <c r="M264" i="14"/>
  <c r="L1116" i="14"/>
  <c r="I1378" i="14"/>
  <c r="N1729" i="14"/>
  <c r="D1926" i="14"/>
  <c r="G1470" i="14"/>
  <c r="C316" i="14"/>
  <c r="B417" i="14"/>
  <c r="L1613" i="14"/>
  <c r="F688" i="14"/>
  <c r="C1584" i="14"/>
  <c r="F390" i="14"/>
  <c r="G353" i="14"/>
  <c r="D1713" i="14"/>
  <c r="F245" i="14"/>
  <c r="J825" i="14"/>
  <c r="O920" i="14"/>
  <c r="E1413" i="14"/>
  <c r="K1930" i="14"/>
  <c r="G1623" i="14"/>
  <c r="B442" i="14"/>
  <c r="L1751" i="14"/>
  <c r="O908" i="14"/>
  <c r="I881" i="14"/>
  <c r="M1811" i="14"/>
  <c r="A791" i="14"/>
  <c r="G1281" i="14"/>
  <c r="O722" i="14"/>
  <c r="E1043" i="14"/>
  <c r="L1888" i="14"/>
  <c r="O373" i="14"/>
  <c r="L899" i="14"/>
  <c r="H1523" i="14"/>
  <c r="H1053" i="14"/>
  <c r="F1484" i="14"/>
  <c r="M1350" i="14"/>
  <c r="L249" i="14"/>
  <c r="J1861" i="14"/>
  <c r="F1254" i="14"/>
  <c r="E266" i="14"/>
  <c r="O1686" i="14"/>
  <c r="D1976" i="14"/>
  <c r="G1940" i="14"/>
  <c r="K1085" i="14"/>
  <c r="A870" i="14"/>
  <c r="B449" i="14"/>
  <c r="I151" i="14"/>
  <c r="O151" i="14"/>
  <c r="O468" i="14"/>
  <c r="J1209" i="14"/>
  <c r="I1584" i="14"/>
  <c r="G16" i="14"/>
  <c r="B211" i="14"/>
  <c r="A590" i="14"/>
  <c r="H863" i="14"/>
  <c r="B891" i="14"/>
  <c r="E964" i="14"/>
  <c r="I1826" i="14"/>
  <c r="L1219" i="14"/>
  <c r="N355" i="14"/>
  <c r="F1249" i="14"/>
  <c r="O1759" i="14"/>
  <c r="O410" i="14"/>
  <c r="H1908" i="14"/>
  <c r="N1011" i="14"/>
  <c r="B642" i="14"/>
  <c r="C7" i="14"/>
  <c r="I1116" i="14"/>
  <c r="D1317" i="14"/>
  <c r="D1235" i="14"/>
  <c r="C844" i="14"/>
  <c r="C517" i="14"/>
  <c r="D1841" i="14"/>
  <c r="G1599" i="14"/>
  <c r="C1068" i="14"/>
  <c r="B712" i="14"/>
  <c r="L278" i="14"/>
  <c r="M1741" i="14"/>
  <c r="N599" i="14"/>
  <c r="G763" i="14"/>
  <c r="L545" i="14"/>
  <c r="F1820" i="14"/>
  <c r="C1126" i="14"/>
  <c r="L1520" i="14"/>
  <c r="M656" i="14"/>
  <c r="J1387" i="14"/>
  <c r="N482" i="14"/>
  <c r="I436" i="14"/>
  <c r="M85" i="14"/>
  <c r="O210" i="14"/>
  <c r="I1756" i="14"/>
  <c r="D1567" i="14"/>
  <c r="G1260" i="14"/>
  <c r="J1930" i="14"/>
  <c r="N336" i="14"/>
  <c r="K240" i="14"/>
  <c r="H1990" i="14"/>
  <c r="D113" i="14"/>
  <c r="J1689" i="14"/>
  <c r="M725" i="14"/>
  <c r="C1895" i="14"/>
  <c r="I680" i="14"/>
  <c r="D1892" i="14"/>
  <c r="G500" i="14"/>
  <c r="O1843" i="14"/>
  <c r="L1759" i="14"/>
  <c r="D1004" i="14"/>
  <c r="D616" i="14"/>
  <c r="M1651" i="14"/>
  <c r="C1079" i="14"/>
  <c r="O510" i="14"/>
  <c r="M805" i="14"/>
  <c r="E193" i="14"/>
  <c r="N552" i="14"/>
  <c r="J725" i="14"/>
  <c r="M1911" i="14"/>
  <c r="M1860" i="14"/>
  <c r="L715" i="14"/>
  <c r="M1812" i="14"/>
  <c r="N1845" i="14"/>
  <c r="K1049" i="14"/>
  <c r="H997" i="14"/>
  <c r="O1726" i="14"/>
  <c r="N212" i="14"/>
  <c r="F599" i="14"/>
  <c r="C98" i="14"/>
  <c r="E192" i="14"/>
  <c r="D286" i="14"/>
  <c r="B463" i="14"/>
  <c r="K1008" i="14"/>
  <c r="G1646" i="14"/>
  <c r="C1210" i="14"/>
  <c r="A386" i="14"/>
  <c r="I502" i="14"/>
  <c r="H1409" i="14"/>
  <c r="L69" i="14"/>
  <c r="H1842" i="14"/>
  <c r="J1347" i="14"/>
  <c r="N787" i="14"/>
  <c r="I824" i="14"/>
  <c r="D55" i="14"/>
  <c r="M1941" i="14"/>
  <c r="C1088" i="14"/>
  <c r="O469" i="14"/>
  <c r="H26" i="14"/>
  <c r="N930" i="14"/>
  <c r="E1528" i="14"/>
  <c r="J7" i="14"/>
  <c r="D1552" i="14"/>
  <c r="J680" i="14"/>
  <c r="J1095" i="14"/>
  <c r="H1586" i="14"/>
  <c r="K147" i="14"/>
  <c r="E876" i="14"/>
  <c r="O1704" i="14"/>
  <c r="I875" i="14"/>
  <c r="L849" i="14"/>
  <c r="J1415" i="14"/>
  <c r="J710" i="14"/>
  <c r="C612" i="14"/>
  <c r="C1337" i="14"/>
  <c r="A1529" i="14"/>
  <c r="G307" i="14"/>
  <c r="F1756" i="14"/>
  <c r="B881" i="14"/>
  <c r="G69" i="14"/>
  <c r="A504" i="14"/>
  <c r="M1388" i="14"/>
  <c r="B824" i="14"/>
  <c r="B611" i="14"/>
  <c r="D1555" i="14"/>
  <c r="F1416" i="14"/>
  <c r="G1741" i="14"/>
  <c r="B369" i="14"/>
  <c r="E210" i="14"/>
  <c r="M896" i="14"/>
  <c r="J1845" i="14"/>
  <c r="H1812" i="14"/>
  <c r="J206" i="14"/>
  <c r="L172" i="14"/>
  <c r="N967" i="14"/>
  <c r="O1897" i="14"/>
  <c r="J525" i="14"/>
  <c r="G512" i="14"/>
  <c r="A996" i="14"/>
  <c r="G749" i="14"/>
  <c r="E1031" i="14"/>
  <c r="M971" i="14"/>
  <c r="J1577" i="14"/>
  <c r="M1120" i="14"/>
  <c r="C1352" i="14"/>
  <c r="C330" i="14"/>
  <c r="O547" i="14"/>
  <c r="H1680" i="14"/>
  <c r="J1151" i="14"/>
  <c r="B1017" i="14"/>
  <c r="J1078" i="14"/>
  <c r="B536" i="14"/>
  <c r="H341" i="14"/>
  <c r="J1727" i="14"/>
  <c r="F1017" i="14"/>
  <c r="J1225" i="14"/>
  <c r="A757" i="14"/>
  <c r="O67" i="14"/>
  <c r="G75" i="14"/>
  <c r="M1625" i="14"/>
  <c r="K1302" i="14"/>
  <c r="N1124" i="14"/>
  <c r="L390" i="14"/>
  <c r="H1622" i="14"/>
  <c r="M32" i="14"/>
  <c r="O1762" i="14"/>
  <c r="O872" i="14"/>
  <c r="J707" i="14"/>
  <c r="G1189" i="14"/>
  <c r="G1841" i="14"/>
  <c r="C352" i="14"/>
  <c r="F60" i="14"/>
  <c r="O376" i="14"/>
  <c r="F411" i="14"/>
  <c r="N1472" i="14"/>
  <c r="F1735" i="14"/>
  <c r="F1683" i="14"/>
  <c r="M533" i="14"/>
  <c r="G948" i="14"/>
  <c r="J1030" i="14"/>
  <c r="E884" i="14"/>
  <c r="K1388" i="14"/>
  <c r="K1140" i="14"/>
  <c r="B857" i="14"/>
  <c r="H1772" i="14"/>
  <c r="J119" i="14"/>
  <c r="N743" i="14"/>
  <c r="F764" i="14"/>
  <c r="D481" i="14"/>
  <c r="D1382" i="14"/>
  <c r="F585" i="14"/>
  <c r="O370" i="14"/>
  <c r="M1904" i="14"/>
  <c r="L1150" i="14"/>
  <c r="D739" i="14"/>
  <c r="K485" i="14"/>
  <c r="A1025" i="14"/>
  <c r="L323" i="14"/>
  <c r="A934" i="14"/>
  <c r="J945" i="14"/>
  <c r="J485" i="14"/>
  <c r="D1378" i="14"/>
  <c r="O293" i="14"/>
  <c r="A1634" i="14"/>
  <c r="M579" i="14"/>
  <c r="K19" i="14"/>
  <c r="K562" i="14"/>
  <c r="C1747" i="14"/>
  <c r="B446" i="14"/>
  <c r="M1202" i="14"/>
  <c r="D825" i="14"/>
  <c r="F1058" i="14"/>
  <c r="L396" i="14"/>
  <c r="L541" i="14"/>
  <c r="L73" i="14"/>
  <c r="G630" i="14"/>
  <c r="G94" i="14"/>
  <c r="F1913" i="14"/>
  <c r="C1805" i="14"/>
  <c r="E1792" i="14"/>
  <c r="M1774" i="14"/>
  <c r="K1859" i="14"/>
  <c r="H1721" i="14"/>
  <c r="C1090" i="14"/>
  <c r="M343" i="14"/>
  <c r="O1538" i="14"/>
  <c r="L657" i="14"/>
  <c r="H1573" i="14"/>
  <c r="L953" i="14"/>
  <c r="N1813" i="14"/>
  <c r="A1610" i="14"/>
  <c r="I520" i="14"/>
  <c r="F187" i="14"/>
  <c r="K254" i="14"/>
  <c r="N1354" i="14"/>
  <c r="H889" i="14"/>
  <c r="L1521" i="14"/>
  <c r="F1918" i="14"/>
  <c r="B1689" i="14"/>
  <c r="K1394" i="14"/>
  <c r="J1508" i="14"/>
  <c r="N863" i="14"/>
  <c r="M801" i="14"/>
  <c r="I1759" i="14"/>
  <c r="M1619" i="14"/>
  <c r="H678" i="14"/>
  <c r="A1334" i="14"/>
  <c r="N962" i="14"/>
  <c r="G2" i="14"/>
  <c r="I1452" i="14"/>
  <c r="E1930" i="14"/>
  <c r="G1648" i="14"/>
  <c r="I178" i="14"/>
  <c r="M214" i="14"/>
  <c r="O630" i="14"/>
  <c r="C426" i="14"/>
  <c r="A1308" i="14"/>
  <c r="D658" i="14"/>
  <c r="J1515" i="14"/>
  <c r="N1366" i="14"/>
  <c r="A1686" i="14"/>
  <c r="I1123" i="14"/>
  <c r="A956" i="14"/>
  <c r="C838" i="14"/>
  <c r="B1633" i="14"/>
  <c r="I1659" i="14"/>
  <c r="F1870" i="14"/>
  <c r="F990" i="14"/>
  <c r="A1501" i="14"/>
  <c r="H286" i="14"/>
  <c r="J777" i="14"/>
  <c r="H1101" i="14"/>
  <c r="A110" i="14"/>
  <c r="F94" i="14"/>
  <c r="L322" i="14"/>
  <c r="D1762" i="14"/>
  <c r="H553" i="14"/>
  <c r="B860" i="14"/>
  <c r="C608" i="14"/>
  <c r="F1653" i="14"/>
  <c r="N1222" i="14"/>
  <c r="K1234" i="14"/>
  <c r="G1527" i="14"/>
  <c r="M1314" i="14"/>
  <c r="D1654" i="14"/>
  <c r="J396" i="14"/>
  <c r="N174" i="14"/>
  <c r="M1616" i="14"/>
  <c r="B826" i="14"/>
  <c r="K1783" i="14"/>
  <c r="D1455" i="14"/>
  <c r="N419" i="14"/>
  <c r="B986" i="14"/>
  <c r="F664" i="14"/>
  <c r="M1199" i="14"/>
  <c r="L538" i="14"/>
  <c r="C39" i="14"/>
  <c r="O1403" i="14"/>
  <c r="N356" i="14"/>
  <c r="A1122" i="14"/>
  <c r="F1846" i="14"/>
  <c r="A310" i="14"/>
  <c r="F547" i="14"/>
  <c r="A1015" i="14"/>
  <c r="O1089" i="14"/>
  <c r="L385" i="14"/>
  <c r="A313" i="14"/>
  <c r="F1723" i="14"/>
  <c r="E1887" i="14"/>
  <c r="N481" i="14"/>
  <c r="L255" i="14"/>
  <c r="N1468" i="14"/>
  <c r="N1851" i="14"/>
  <c r="J563" i="14"/>
  <c r="A411" i="14"/>
  <c r="E652" i="14"/>
  <c r="G367" i="14"/>
  <c r="I1446" i="14"/>
  <c r="K1896" i="14"/>
  <c r="G1510" i="14"/>
  <c r="M1005" i="14"/>
  <c r="C1674" i="14"/>
  <c r="D1120" i="14"/>
  <c r="N254" i="14"/>
  <c r="N551" i="14"/>
  <c r="J1411" i="14"/>
  <c r="C1648" i="14"/>
  <c r="C54" i="14"/>
  <c r="I604" i="14"/>
  <c r="O1540" i="14"/>
  <c r="O1287" i="14"/>
  <c r="D838" i="14"/>
  <c r="B1211" i="14"/>
  <c r="O415" i="14"/>
  <c r="C1936" i="14"/>
  <c r="A990" i="14"/>
  <c r="I1044" i="14"/>
  <c r="H942" i="14"/>
  <c r="L861" i="14"/>
  <c r="M1925" i="14"/>
  <c r="B464" i="14"/>
  <c r="B375" i="14"/>
  <c r="K657" i="14"/>
  <c r="I1160" i="14"/>
  <c r="G587" i="14"/>
  <c r="M1353" i="14"/>
  <c r="H924" i="14"/>
  <c r="I246" i="14"/>
  <c r="B1789" i="14"/>
  <c r="A70" i="14"/>
  <c r="E1874" i="14"/>
  <c r="A1643" i="14"/>
  <c r="C668" i="14"/>
  <c r="H28" i="14"/>
  <c r="I854" i="14"/>
  <c r="G1190" i="14"/>
  <c r="E935" i="14"/>
  <c r="K1774" i="14"/>
  <c r="M613" i="14"/>
  <c r="G977" i="14"/>
  <c r="B884" i="14"/>
  <c r="A1314" i="14"/>
  <c r="A978" i="14"/>
  <c r="D338" i="14"/>
  <c r="J587" i="14"/>
  <c r="A1112" i="14"/>
  <c r="O1832" i="14"/>
  <c r="O676" i="14"/>
  <c r="C1827" i="14"/>
  <c r="O158" i="14"/>
  <c r="L971" i="14"/>
  <c r="D56" i="14"/>
  <c r="M392" i="14"/>
  <c r="C270" i="14"/>
  <c r="I132" i="14"/>
  <c r="B1585" i="14"/>
  <c r="O705" i="14"/>
  <c r="B385" i="14"/>
  <c r="F1617" i="14"/>
  <c r="M152" i="14"/>
  <c r="M462" i="14"/>
  <c r="B183" i="14"/>
  <c r="M1819" i="14"/>
  <c r="M1347" i="14"/>
  <c r="A1249" i="14"/>
  <c r="M1918" i="14"/>
  <c r="B654" i="14"/>
  <c r="B847" i="14"/>
  <c r="F1667" i="14"/>
  <c r="O1028" i="14"/>
  <c r="G1104" i="14"/>
  <c r="B710" i="14"/>
  <c r="O539" i="14"/>
  <c r="H1852" i="14"/>
  <c r="F351" i="14"/>
  <c r="M515" i="14"/>
  <c r="A1113" i="14"/>
  <c r="J211" i="14"/>
  <c r="B1204" i="14"/>
  <c r="B1838" i="14"/>
  <c r="B889" i="14"/>
  <c r="N544" i="14"/>
  <c r="E28" i="14"/>
  <c r="A816" i="14"/>
  <c r="L851" i="14"/>
  <c r="A673" i="14"/>
  <c r="B1781" i="14"/>
  <c r="L1680" i="14"/>
  <c r="H593" i="14"/>
  <c r="J48" i="14"/>
  <c r="H284" i="14"/>
  <c r="F820" i="14"/>
  <c r="L771" i="14"/>
  <c r="D759" i="14"/>
  <c r="H1315" i="14"/>
  <c r="B1302" i="14"/>
  <c r="I612" i="14"/>
  <c r="A1355" i="14"/>
  <c r="L1051" i="14"/>
  <c r="L1891" i="14"/>
  <c r="D1593" i="14"/>
  <c r="B1715" i="14"/>
  <c r="H1497" i="14"/>
  <c r="L866" i="14"/>
  <c r="E1915" i="14"/>
  <c r="F1993" i="14"/>
  <c r="M277" i="14"/>
  <c r="A68" i="14"/>
  <c r="K457" i="14"/>
  <c r="F1658" i="14"/>
  <c r="A807" i="14"/>
  <c r="N872" i="14"/>
  <c r="A749" i="14"/>
  <c r="A388" i="14"/>
  <c r="A1978" i="14"/>
  <c r="I909" i="14"/>
  <c r="F1167" i="14"/>
  <c r="D780" i="14"/>
  <c r="N1140" i="14"/>
  <c r="G1783" i="14"/>
  <c r="F1171" i="14"/>
  <c r="M503" i="14"/>
  <c r="O172" i="14"/>
  <c r="B757" i="14"/>
  <c r="C1384" i="14"/>
  <c r="C1735" i="14"/>
  <c r="C1843" i="14"/>
  <c r="L1894" i="14"/>
  <c r="H468" i="14"/>
  <c r="E1131" i="14"/>
  <c r="E23" i="14"/>
  <c r="F194" i="14"/>
  <c r="J1864" i="14"/>
  <c r="L1877" i="14"/>
  <c r="C1172" i="14"/>
  <c r="G828" i="14"/>
  <c r="N1162" i="14"/>
  <c r="D1000" i="14"/>
  <c r="E931" i="14"/>
  <c r="E138" i="14"/>
  <c r="B1057" i="14"/>
  <c r="L70" i="14"/>
  <c r="B137" i="14"/>
  <c r="A1067" i="14"/>
  <c r="N889" i="14"/>
  <c r="N1243" i="14"/>
  <c r="O619" i="14"/>
  <c r="O1435" i="14"/>
  <c r="E1378" i="14"/>
  <c r="A1003" i="14"/>
  <c r="K908" i="14"/>
  <c r="B1275" i="14"/>
  <c r="D1151" i="14"/>
  <c r="B472" i="14"/>
  <c r="D1432" i="14"/>
  <c r="B1116" i="14"/>
  <c r="H1741" i="14"/>
  <c r="I358" i="14"/>
  <c r="G1567" i="14"/>
  <c r="F1975" i="14"/>
  <c r="O1665" i="14"/>
  <c r="K1451" i="14"/>
  <c r="O1326" i="14"/>
  <c r="D752" i="14"/>
  <c r="A1144" i="14"/>
  <c r="C357" i="14"/>
  <c r="B539" i="14"/>
  <c r="G337" i="14"/>
  <c r="H1571" i="14"/>
  <c r="C653" i="14"/>
  <c r="M750" i="14"/>
  <c r="B123" i="14"/>
  <c r="I1172" i="14"/>
  <c r="C965" i="14"/>
  <c r="D1952" i="14"/>
  <c r="D1540" i="14"/>
  <c r="J156" i="14"/>
  <c r="F781" i="14"/>
  <c r="B1100" i="14"/>
  <c r="B657" i="14"/>
  <c r="H1807" i="14"/>
  <c r="I1947" i="14"/>
  <c r="F438" i="14"/>
  <c r="M330" i="14"/>
  <c r="K429" i="14"/>
  <c r="A1536" i="14"/>
  <c r="A1098" i="14"/>
  <c r="L1700" i="14"/>
  <c r="G1974" i="14"/>
  <c r="K412" i="14"/>
  <c r="C198" i="14"/>
  <c r="D80" i="14"/>
  <c r="I942" i="14"/>
  <c r="G1493" i="14"/>
  <c r="E345" i="14"/>
  <c r="O476" i="14"/>
  <c r="K1526" i="14"/>
  <c r="B166" i="14"/>
  <c r="F1050" i="14"/>
  <c r="C1749" i="14"/>
  <c r="A235" i="14"/>
  <c r="A989" i="14"/>
  <c r="G1762" i="14"/>
  <c r="M110" i="14"/>
  <c r="K102" i="14"/>
  <c r="E1553" i="14"/>
  <c r="N879" i="14"/>
  <c r="C1842" i="14"/>
  <c r="F1384" i="14"/>
  <c r="M334" i="14"/>
  <c r="O241" i="14"/>
  <c r="M1260" i="14"/>
  <c r="M857" i="14"/>
  <c r="D432" i="14"/>
  <c r="L1828" i="14"/>
  <c r="H1197" i="14"/>
  <c r="K1573" i="14"/>
  <c r="J1813" i="14"/>
  <c r="E190" i="14"/>
  <c r="F1479" i="14"/>
  <c r="H816" i="14"/>
  <c r="J399" i="14"/>
  <c r="N557" i="14"/>
  <c r="M455" i="14"/>
  <c r="J1367" i="14"/>
  <c r="J167" i="14"/>
  <c r="L630" i="14"/>
  <c r="D945" i="14"/>
  <c r="O1900" i="14"/>
  <c r="O1332" i="14"/>
  <c r="M926" i="14"/>
  <c r="A1081" i="14"/>
  <c r="C1506" i="14"/>
  <c r="H886" i="14"/>
  <c r="M1810" i="14"/>
  <c r="E1085" i="14"/>
  <c r="C1401" i="14"/>
  <c r="C1774" i="14"/>
  <c r="M1394" i="14"/>
  <c r="C1788" i="14"/>
  <c r="A1563" i="14"/>
  <c r="K446" i="14"/>
  <c r="E1620" i="14"/>
  <c r="N1921" i="14"/>
  <c r="L485" i="14"/>
  <c r="H1350" i="14"/>
  <c r="B499" i="14"/>
  <c r="D292" i="14"/>
  <c r="H1072" i="14"/>
  <c r="G1290" i="14"/>
  <c r="K192" i="14"/>
  <c r="I327" i="14"/>
  <c r="D1190" i="14"/>
  <c r="K1428" i="14"/>
  <c r="M1585" i="14"/>
  <c r="D1479" i="14"/>
  <c r="L1553" i="14"/>
  <c r="A440" i="14"/>
  <c r="K448" i="14"/>
  <c r="B1603" i="14"/>
  <c r="J1088" i="14"/>
  <c r="A10" i="14"/>
  <c r="K1546" i="14"/>
  <c r="N712" i="14"/>
  <c r="O614" i="14"/>
  <c r="D671" i="14"/>
  <c r="H973" i="14"/>
  <c r="E1570" i="14"/>
  <c r="K840" i="14"/>
  <c r="G120" i="14"/>
  <c r="C972" i="14"/>
  <c r="G1464" i="14"/>
  <c r="O200" i="14"/>
  <c r="H1770" i="14"/>
  <c r="E1848" i="14"/>
  <c r="L577" i="14"/>
  <c r="M433" i="14"/>
  <c r="O205" i="14"/>
  <c r="B1925" i="14"/>
  <c r="F1537" i="14"/>
  <c r="H291" i="14"/>
  <c r="D738" i="14"/>
  <c r="F294" i="14"/>
  <c r="J429" i="14"/>
  <c r="G1407" i="14"/>
  <c r="F985" i="14"/>
  <c r="B622" i="14"/>
  <c r="E608" i="14"/>
  <c r="B177" i="14"/>
  <c r="K1373" i="14"/>
  <c r="L1959" i="14"/>
  <c r="C1866" i="14"/>
  <c r="C1345" i="14"/>
  <c r="F1198" i="14"/>
  <c r="C811" i="14"/>
  <c r="O1533" i="14"/>
  <c r="L1037" i="14"/>
  <c r="I1298" i="14"/>
  <c r="B245" i="14"/>
  <c r="H412" i="14"/>
  <c r="D1523" i="14"/>
  <c r="C156" i="14"/>
  <c r="M1068" i="14"/>
  <c r="B240" i="14"/>
  <c r="F1809" i="14"/>
  <c r="C1690" i="14"/>
  <c r="H1463" i="14"/>
  <c r="D142" i="14"/>
  <c r="H1415" i="14"/>
  <c r="G1445" i="14"/>
  <c r="D214" i="14"/>
  <c r="M1519" i="14"/>
  <c r="H302" i="14"/>
  <c r="B1335" i="14"/>
  <c r="M678" i="14"/>
  <c r="D7" i="14"/>
  <c r="J1385" i="14"/>
  <c r="F132" i="14"/>
  <c r="B68" i="14"/>
  <c r="O35" i="14"/>
  <c r="N1154" i="14"/>
  <c r="J67" i="14"/>
  <c r="F1610" i="14"/>
  <c r="F663" i="14"/>
  <c r="J474" i="14"/>
  <c r="G1394" i="14"/>
  <c r="M1813" i="14"/>
  <c r="G119" i="14"/>
  <c r="N1671" i="14"/>
  <c r="D1278" i="14"/>
  <c r="D1009" i="14"/>
  <c r="J959" i="14"/>
  <c r="D1796" i="14"/>
  <c r="M1707" i="14"/>
  <c r="F866" i="14"/>
  <c r="M1274" i="14"/>
  <c r="N244" i="14"/>
  <c r="K1249" i="14"/>
  <c r="O1915" i="14"/>
  <c r="K236" i="14"/>
  <c r="C1416" i="14"/>
  <c r="D1837" i="14"/>
  <c r="G129" i="14"/>
  <c r="D775" i="14"/>
  <c r="J164" i="14"/>
  <c r="D1636" i="14"/>
  <c r="H294" i="14"/>
  <c r="B1627" i="14"/>
  <c r="H208" i="14"/>
  <c r="I237" i="14"/>
  <c r="M282" i="14"/>
  <c r="H137" i="14"/>
  <c r="F627" i="14"/>
  <c r="G1404" i="14"/>
  <c r="B943" i="14"/>
  <c r="M1604" i="14"/>
  <c r="I1631" i="14"/>
  <c r="O251" i="14"/>
  <c r="E1091" i="14"/>
  <c r="L180" i="14"/>
  <c r="G103" i="14"/>
  <c r="J735" i="14"/>
  <c r="G276" i="14"/>
  <c r="J45" i="14"/>
  <c r="I129" i="14"/>
  <c r="E1013" i="14"/>
  <c r="L764" i="14"/>
  <c r="C829" i="14"/>
  <c r="O1198" i="14"/>
  <c r="G1236" i="14"/>
  <c r="G1267" i="14"/>
  <c r="G1819" i="14"/>
  <c r="N825" i="14"/>
  <c r="O181" i="14"/>
  <c r="J538" i="14"/>
  <c r="G1840" i="14"/>
  <c r="A661" i="14"/>
  <c r="C1206" i="14"/>
  <c r="D236" i="14"/>
  <c r="K249" i="14"/>
  <c r="H396" i="14"/>
  <c r="N464" i="14"/>
  <c r="D529" i="14"/>
  <c r="A1096" i="14"/>
  <c r="M1044" i="14"/>
  <c r="Q2" i="13"/>
  <c r="H752" i="14"/>
  <c r="J489" i="14"/>
  <c r="H1270" i="14"/>
  <c r="I1089" i="14"/>
  <c r="O975" i="14"/>
  <c r="D78" i="14"/>
  <c r="O354" i="14"/>
  <c r="H1525" i="14"/>
  <c r="C1279" i="14"/>
  <c r="J1260" i="14"/>
  <c r="F1768" i="14"/>
  <c r="C1802" i="14"/>
  <c r="H791" i="14"/>
  <c r="L1753" i="14"/>
  <c r="A148" i="14"/>
  <c r="A1958" i="14"/>
  <c r="L1580" i="14"/>
  <c r="C246" i="14"/>
  <c r="C806" i="14"/>
  <c r="N1870" i="14"/>
  <c r="L1212" i="14"/>
  <c r="L347" i="14"/>
  <c r="I1200" i="14"/>
  <c r="F1493" i="14"/>
  <c r="D1722" i="14"/>
  <c r="E1732" i="14"/>
  <c r="I990" i="14"/>
  <c r="G1657" i="14"/>
  <c r="I1555" i="14"/>
  <c r="F1303" i="14"/>
  <c r="G1125" i="14"/>
  <c r="N656" i="14"/>
  <c r="C1419" i="14"/>
  <c r="E703" i="14"/>
  <c r="D442" i="14"/>
  <c r="N261" i="14"/>
  <c r="J1630" i="14"/>
  <c r="J207" i="14"/>
  <c r="N1558" i="14"/>
  <c r="N1869" i="14"/>
  <c r="N1591" i="14"/>
  <c r="N1810" i="14"/>
  <c r="C1593" i="14"/>
  <c r="H573" i="14"/>
  <c r="J812" i="14"/>
  <c r="H1547" i="14"/>
  <c r="H605" i="14"/>
  <c r="C1357" i="14"/>
  <c r="H488" i="14"/>
  <c r="M1079" i="14"/>
  <c r="K1490" i="14"/>
  <c r="O1700" i="14"/>
  <c r="E1064" i="14"/>
  <c r="M746" i="14"/>
  <c r="E664" i="14"/>
  <c r="N1658" i="14"/>
  <c r="K964" i="14"/>
  <c r="I1732" i="14"/>
  <c r="O924" i="14"/>
  <c r="F961" i="14"/>
  <c r="I407" i="14"/>
  <c r="C145" i="14"/>
  <c r="J94" i="14"/>
  <c r="K241" i="14"/>
  <c r="E1702" i="14"/>
  <c r="G1796" i="14"/>
  <c r="E532" i="14"/>
  <c r="K791" i="14"/>
  <c r="C1780" i="14"/>
  <c r="I818" i="14"/>
  <c r="L330" i="14"/>
  <c r="C405" i="14"/>
  <c r="A1578" i="14"/>
  <c r="G1413" i="14"/>
  <c r="C1677" i="14"/>
  <c r="F1328" i="14"/>
  <c r="G564" i="14"/>
  <c r="D1247" i="14"/>
  <c r="K450" i="14"/>
  <c r="D1321" i="14"/>
  <c r="F623" i="14"/>
  <c r="C1242" i="14"/>
  <c r="H79" i="14"/>
  <c r="F1122" i="14"/>
  <c r="J1412" i="14"/>
  <c r="N383" i="14"/>
  <c r="O1919" i="14"/>
  <c r="G538" i="14"/>
  <c r="M1656" i="14"/>
  <c r="B1368" i="14"/>
  <c r="C335" i="14"/>
  <c r="M876" i="14"/>
  <c r="M237" i="14"/>
  <c r="L1798" i="14"/>
  <c r="H1116" i="14"/>
  <c r="L1360" i="14"/>
  <c r="G470" i="14"/>
  <c r="E1572" i="14"/>
  <c r="D1225" i="14"/>
  <c r="I1858" i="14"/>
  <c r="F685" i="14"/>
  <c r="J532" i="14"/>
  <c r="C1376" i="14"/>
  <c r="O752" i="14"/>
  <c r="D579" i="14"/>
  <c r="A393" i="14"/>
  <c r="K416" i="14"/>
  <c r="O368" i="14"/>
  <c r="E882" i="14"/>
  <c r="B155" i="14"/>
  <c r="J1782" i="14"/>
  <c r="N1083" i="14"/>
  <c r="D356" i="14"/>
  <c r="N1131" i="14"/>
  <c r="F628" i="14"/>
  <c r="L326" i="14"/>
  <c r="G623" i="14"/>
  <c r="C1913" i="14"/>
  <c r="D294" i="14"/>
  <c r="B552" i="14"/>
  <c r="C670" i="14"/>
  <c r="I1501" i="14"/>
  <c r="K1829" i="14"/>
  <c r="D641" i="14"/>
  <c r="N1938" i="14"/>
  <c r="A942" i="14"/>
  <c r="D1746" i="14"/>
  <c r="B453" i="14"/>
  <c r="G849" i="14"/>
  <c r="J990" i="14"/>
  <c r="H1748" i="14"/>
  <c r="E1033" i="14"/>
  <c r="F450" i="14"/>
  <c r="L1188" i="14"/>
  <c r="I1950" i="14"/>
  <c r="G115" i="14"/>
  <c r="L1849" i="14"/>
  <c r="A1429" i="14"/>
  <c r="K219" i="14"/>
  <c r="C1731" i="14"/>
  <c r="C851" i="14"/>
  <c r="K40" i="14"/>
  <c r="I1795" i="14"/>
  <c r="D611" i="14"/>
  <c r="J1182" i="14"/>
  <c r="C698" i="14"/>
  <c r="B509" i="14"/>
  <c r="L799" i="14"/>
  <c r="H519" i="14"/>
  <c r="E1356" i="14"/>
  <c r="L1544" i="14"/>
  <c r="C591" i="14"/>
  <c r="L1897" i="14"/>
  <c r="C1953" i="14"/>
  <c r="D1258" i="14"/>
  <c r="H495" i="14"/>
  <c r="F600" i="14"/>
  <c r="A1928" i="14"/>
  <c r="L1301" i="14"/>
  <c r="E715" i="14"/>
  <c r="A1699" i="14"/>
  <c r="J699" i="14"/>
  <c r="N1888" i="14"/>
  <c r="G523" i="14"/>
  <c r="L1861" i="14"/>
  <c r="H1717" i="14"/>
  <c r="L1272" i="14"/>
  <c r="D1055" i="14"/>
  <c r="A1001" i="14"/>
  <c r="B612" i="14"/>
  <c r="B1900" i="14"/>
  <c r="I110" i="14"/>
  <c r="C1823" i="14"/>
  <c r="I214" i="14"/>
  <c r="M1402" i="14"/>
  <c r="M38" i="14"/>
  <c r="H1994" i="14"/>
  <c r="J1617" i="14"/>
  <c r="O1218" i="14"/>
  <c r="J1921" i="14"/>
  <c r="K38" i="14"/>
  <c r="F969" i="14"/>
  <c r="N1432" i="14"/>
  <c r="H212" i="14"/>
  <c r="F1025" i="14"/>
  <c r="K266" i="14"/>
  <c r="G1233" i="14"/>
  <c r="C756" i="14"/>
  <c r="M706" i="14"/>
  <c r="J741" i="14"/>
  <c r="N1163" i="14"/>
  <c r="B438" i="14"/>
  <c r="B7" i="14"/>
  <c r="F680" i="14"/>
  <c r="B1521" i="14"/>
  <c r="I739" i="14"/>
  <c r="O956" i="14"/>
  <c r="L1072" i="14"/>
  <c r="N149" i="14"/>
  <c r="G272" i="14"/>
  <c r="C61" i="14"/>
  <c r="C968" i="14"/>
  <c r="M891" i="14"/>
  <c r="O989" i="14"/>
  <c r="B488" i="14"/>
  <c r="B487" i="14"/>
  <c r="A1160" i="14"/>
  <c r="I749" i="14"/>
  <c r="B655" i="14"/>
  <c r="G116" i="14"/>
  <c r="E399" i="14"/>
  <c r="E1121" i="14"/>
  <c r="L259" i="14"/>
  <c r="L714" i="14"/>
  <c r="B1714" i="14"/>
  <c r="I785" i="14"/>
  <c r="B1788" i="14"/>
  <c r="K1270" i="14"/>
  <c r="J477" i="14"/>
  <c r="J114" i="14"/>
  <c r="L808" i="14"/>
  <c r="N316" i="14"/>
  <c r="G24" i="14"/>
  <c r="E1465" i="14"/>
  <c r="J1597" i="14"/>
  <c r="I842" i="14"/>
  <c r="I634" i="14"/>
  <c r="G1179" i="14"/>
  <c r="A1611" i="14"/>
  <c r="G1652" i="14"/>
  <c r="M1677" i="14"/>
  <c r="I1051" i="14"/>
  <c r="M1002" i="14"/>
  <c r="F854" i="14"/>
  <c r="K293" i="14"/>
  <c r="O1734" i="14"/>
  <c r="D976" i="14"/>
  <c r="C1773" i="14"/>
  <c r="B634" i="14"/>
  <c r="M1940" i="14"/>
  <c r="A1134" i="14"/>
  <c r="A899" i="14"/>
  <c r="M620" i="14"/>
  <c r="M383" i="14"/>
  <c r="A366" i="14"/>
  <c r="O1455" i="14"/>
  <c r="D1224" i="14"/>
  <c r="O1592" i="14"/>
  <c r="O407" i="14"/>
  <c r="I350" i="14"/>
  <c r="K1711" i="14"/>
  <c r="B276" i="14"/>
  <c r="D1303" i="14"/>
  <c r="I244" i="14"/>
  <c r="E845" i="14"/>
  <c r="B803" i="14"/>
  <c r="C526" i="14"/>
  <c r="I1294" i="14"/>
  <c r="K1108" i="14"/>
  <c r="L809" i="14"/>
  <c r="D1345" i="14"/>
  <c r="O135" i="14"/>
  <c r="D441" i="14"/>
  <c r="O153" i="14"/>
  <c r="J639" i="14"/>
  <c r="M1913" i="14"/>
  <c r="H711" i="14"/>
  <c r="I524" i="14"/>
  <c r="J548" i="14"/>
  <c r="C810" i="14"/>
  <c r="O1266" i="14"/>
  <c r="G1117" i="14"/>
  <c r="F1894" i="14"/>
  <c r="C348" i="14"/>
  <c r="H977" i="14"/>
  <c r="G685" i="14"/>
  <c r="B678" i="14"/>
  <c r="M1623" i="14"/>
  <c r="H1371" i="14"/>
  <c r="L576" i="14"/>
  <c r="J1263" i="14"/>
  <c r="G1410" i="14"/>
  <c r="O4" i="14"/>
  <c r="E902" i="14"/>
  <c r="K1383" i="14"/>
  <c r="M1551" i="14"/>
  <c r="O390" i="14"/>
  <c r="G867" i="14"/>
  <c r="O361" i="14"/>
  <c r="A1864" i="14"/>
  <c r="B1355" i="14"/>
  <c r="K1391" i="14"/>
  <c r="I500" i="14"/>
  <c r="F1008" i="14"/>
  <c r="K1103" i="14"/>
  <c r="E647" i="14"/>
  <c r="O78" i="14"/>
  <c r="H902" i="14"/>
  <c r="E268" i="14"/>
  <c r="O1982" i="14"/>
  <c r="L1736" i="14"/>
  <c r="N1882" i="14"/>
  <c r="E1580" i="14"/>
  <c r="J1219" i="14"/>
  <c r="G1525" i="14"/>
  <c r="I809" i="14"/>
  <c r="F630" i="14"/>
  <c r="F9" i="14"/>
  <c r="C443" i="14"/>
  <c r="F1450" i="14"/>
  <c r="D298" i="14"/>
  <c r="E1979" i="14"/>
  <c r="F304" i="14"/>
  <c r="C1451" i="14"/>
  <c r="L1007" i="14"/>
  <c r="K973" i="14"/>
  <c r="M1992" i="14"/>
  <c r="K350" i="14"/>
  <c r="I157" i="14"/>
  <c r="O315" i="14"/>
  <c r="G352" i="14"/>
  <c r="M1291" i="14"/>
  <c r="C1317" i="14"/>
  <c r="H1811" i="14"/>
  <c r="F1032" i="14"/>
  <c r="H1021" i="14"/>
  <c r="C666" i="14"/>
  <c r="I846" i="14"/>
  <c r="H485" i="14"/>
  <c r="E113" i="14"/>
  <c r="G1502" i="14"/>
  <c r="C369" i="14"/>
  <c r="I344" i="14"/>
  <c r="A1439" i="14"/>
  <c r="B1269" i="14"/>
  <c r="K635" i="14"/>
  <c r="O1903" i="14"/>
  <c r="H264" i="14"/>
  <c r="A428" i="14"/>
  <c r="J260" i="14"/>
  <c r="F602" i="14"/>
  <c r="G319" i="14"/>
  <c r="H298" i="14"/>
  <c r="H881" i="14"/>
  <c r="C1997" i="14"/>
  <c r="I1219" i="14"/>
  <c r="G692" i="14"/>
  <c r="C536" i="14"/>
  <c r="J849" i="14"/>
  <c r="A1951" i="14"/>
  <c r="O874" i="14"/>
  <c r="M1128" i="14"/>
  <c r="C1931" i="14"/>
  <c r="D1459" i="14"/>
  <c r="J1289" i="14"/>
  <c r="J1485" i="14"/>
  <c r="H408" i="14"/>
  <c r="J1166" i="14"/>
  <c r="A1744" i="14"/>
  <c r="M94" i="14"/>
  <c r="K802" i="14"/>
  <c r="E489" i="14"/>
  <c r="O952" i="14"/>
  <c r="B846" i="14"/>
  <c r="F1592" i="14"/>
  <c r="N394" i="14"/>
  <c r="O1974" i="14"/>
  <c r="L1543" i="14"/>
  <c r="M491" i="14"/>
  <c r="G579" i="14"/>
  <c r="E59" i="14"/>
  <c r="L852" i="14"/>
  <c r="O1664" i="14"/>
  <c r="K1420" i="14"/>
  <c r="L1143" i="14"/>
  <c r="F1217" i="14"/>
  <c r="D1200" i="14"/>
  <c r="C798" i="14"/>
  <c r="N1214" i="14"/>
  <c r="H127" i="14"/>
  <c r="H234" i="14"/>
  <c r="C628" i="14"/>
  <c r="G796" i="14"/>
  <c r="J1915" i="14"/>
  <c r="K1241" i="14"/>
  <c r="I505" i="14"/>
  <c r="C986" i="14"/>
  <c r="N290" i="14"/>
  <c r="K68" i="14"/>
  <c r="L1569" i="14"/>
  <c r="J1330" i="14"/>
  <c r="B1545" i="14"/>
  <c r="L33" i="14"/>
  <c r="N275" i="14"/>
  <c r="O1302" i="14"/>
  <c r="I1691" i="14"/>
  <c r="A259" i="14"/>
  <c r="E323" i="14"/>
  <c r="O1115" i="14"/>
  <c r="L536" i="14"/>
  <c r="A254" i="14"/>
  <c r="H1076" i="14"/>
  <c r="K1792" i="14"/>
  <c r="M1137" i="14"/>
  <c r="E668" i="14"/>
  <c r="K1004" i="14"/>
  <c r="M869" i="14"/>
  <c r="B701" i="14"/>
  <c r="G578" i="14"/>
  <c r="L1056" i="14"/>
  <c r="G1218" i="14"/>
  <c r="A1412" i="14"/>
  <c r="A645" i="14"/>
  <c r="A543" i="14"/>
  <c r="O1771" i="14"/>
  <c r="O922" i="14"/>
  <c r="B10" i="14"/>
  <c r="E64" i="14"/>
  <c r="F169" i="14"/>
  <c r="I469" i="14"/>
  <c r="D988" i="14"/>
  <c r="C1040" i="14"/>
  <c r="O1426" i="14"/>
  <c r="D870" i="14"/>
  <c r="G540" i="14"/>
  <c r="H315" i="14"/>
  <c r="D1736" i="14"/>
  <c r="F598" i="14"/>
  <c r="L1175" i="14"/>
  <c r="A743" i="14"/>
  <c r="O1049" i="14"/>
  <c r="D381" i="14"/>
  <c r="I1707" i="14"/>
  <c r="G1364" i="14"/>
  <c r="D1699" i="14"/>
  <c r="N1777" i="14"/>
  <c r="F1818" i="14"/>
  <c r="I1643" i="14"/>
  <c r="H675" i="14"/>
  <c r="F1892" i="14"/>
  <c r="C1393" i="14"/>
  <c r="J154" i="14"/>
  <c r="J903" i="14"/>
  <c r="C89" i="14"/>
  <c r="L1192" i="14"/>
  <c r="M1956" i="14"/>
  <c r="A1032" i="14"/>
  <c r="H819" i="14"/>
  <c r="J533" i="14"/>
  <c r="N562" i="14"/>
  <c r="D749" i="14"/>
  <c r="J1586" i="14"/>
  <c r="G954" i="14"/>
  <c r="J1527" i="14"/>
  <c r="A92" i="14"/>
  <c r="N1660" i="14"/>
  <c r="M1928" i="14"/>
  <c r="A1039" i="14"/>
  <c r="B829" i="14"/>
  <c r="O1293" i="14"/>
  <c r="E296" i="14"/>
  <c r="M1078" i="14"/>
  <c r="F1953" i="14"/>
  <c r="C492" i="14"/>
  <c r="M942" i="14"/>
  <c r="B71" i="14"/>
  <c r="D1285" i="14"/>
  <c r="N685" i="14"/>
  <c r="H1159" i="14"/>
  <c r="N416" i="14"/>
  <c r="A362" i="14"/>
  <c r="O1381" i="14"/>
  <c r="J293" i="14"/>
  <c r="D1177" i="14"/>
  <c r="A41" i="14"/>
  <c r="N1269" i="14"/>
  <c r="H1229" i="14"/>
  <c r="L1351" i="14"/>
  <c r="D211" i="14"/>
  <c r="L1365" i="14"/>
  <c r="F371" i="14"/>
  <c r="L980" i="14"/>
  <c r="L751" i="14"/>
  <c r="K1251" i="14"/>
  <c r="D1264" i="14"/>
  <c r="N179" i="14"/>
  <c r="L54" i="14"/>
  <c r="C18" i="14"/>
  <c r="F1961" i="14"/>
  <c r="O1535" i="14"/>
  <c r="L251" i="14"/>
  <c r="E1349" i="14"/>
  <c r="E1809" i="14"/>
  <c r="A1172" i="14"/>
  <c r="I1245" i="14"/>
  <c r="L45" i="14"/>
  <c r="D996" i="14"/>
  <c r="J276" i="14"/>
  <c r="O1242" i="14"/>
  <c r="G1890" i="14"/>
  <c r="J128" i="14"/>
  <c r="H920" i="14"/>
  <c r="H741" i="14"/>
  <c r="M1245" i="14"/>
  <c r="F102" i="14"/>
  <c r="G957" i="14"/>
  <c r="N1952" i="14"/>
  <c r="E812" i="14"/>
  <c r="F1640" i="14"/>
  <c r="A65" i="14"/>
  <c r="O1522" i="14"/>
  <c r="D1161" i="14"/>
  <c r="B1919" i="14"/>
  <c r="L1087" i="14"/>
  <c r="M1876" i="14"/>
  <c r="A253" i="14"/>
  <c r="A957" i="14"/>
  <c r="M925" i="14"/>
  <c r="I631" i="14"/>
  <c r="H1027" i="14"/>
  <c r="H1241" i="14"/>
  <c r="M1305" i="14"/>
  <c r="E56" i="14"/>
  <c r="I1227" i="14"/>
  <c r="K1939" i="14"/>
  <c r="N288" i="14"/>
  <c r="K693" i="14"/>
  <c r="E946" i="14"/>
  <c r="A1332" i="14"/>
  <c r="A159" i="14"/>
  <c r="N299" i="14"/>
  <c r="G1754" i="14"/>
  <c r="B684" i="14"/>
  <c r="O1167" i="14"/>
  <c r="L578" i="14"/>
  <c r="B1458" i="14"/>
  <c r="H1783" i="14"/>
  <c r="N8" i="14"/>
  <c r="I282" i="14"/>
  <c r="A460" i="14"/>
  <c r="H1917" i="14"/>
  <c r="N1848" i="14"/>
  <c r="F1194" i="14"/>
  <c r="K187" i="14"/>
  <c r="D590" i="14"/>
  <c r="A482" i="14"/>
  <c r="L27" i="14"/>
  <c r="N1187" i="14"/>
  <c r="O1142" i="14"/>
  <c r="G1970" i="14"/>
  <c r="B1867" i="14"/>
  <c r="K1323" i="14"/>
  <c r="K838" i="14"/>
  <c r="F46" i="14"/>
  <c r="E1830" i="14"/>
  <c r="E969" i="14"/>
  <c r="J2" i="14"/>
  <c r="D585" i="14"/>
  <c r="M1791" i="14"/>
  <c r="B425" i="14"/>
  <c r="I869" i="14"/>
  <c r="D692" i="14"/>
  <c r="F777" i="14"/>
  <c r="J976" i="14"/>
  <c r="K1752" i="14"/>
  <c r="N1784" i="14"/>
  <c r="N843" i="14"/>
  <c r="D1447" i="14"/>
  <c r="B1923" i="14"/>
  <c r="I620" i="14"/>
  <c r="G1028" i="14"/>
  <c r="N805" i="14"/>
  <c r="N1723" i="14"/>
  <c r="B1055" i="14"/>
  <c r="D1484" i="14"/>
  <c r="M1910" i="14"/>
  <c r="I1956" i="14"/>
  <c r="D1368" i="14"/>
  <c r="N935" i="14"/>
  <c r="D1857" i="14"/>
  <c r="J1421" i="14"/>
  <c r="I636" i="14"/>
  <c r="G1629" i="14"/>
  <c r="K1087" i="14"/>
  <c r="A1751" i="14"/>
  <c r="F1080" i="14"/>
  <c r="I1995" i="14"/>
  <c r="L1282" i="14"/>
  <c r="F1710" i="14"/>
  <c r="J1438" i="14"/>
  <c r="D132" i="14"/>
  <c r="H961" i="14"/>
  <c r="F540" i="14"/>
  <c r="N795" i="14"/>
  <c r="E405" i="14"/>
  <c r="J1019" i="14"/>
  <c r="N882" i="14"/>
  <c r="G1746" i="14"/>
  <c r="F1488" i="14"/>
  <c r="F61" i="14"/>
  <c r="B309" i="14"/>
  <c r="M1309" i="14"/>
  <c r="C1993" i="14"/>
  <c r="H76" i="14"/>
  <c r="J1889" i="14"/>
  <c r="K622" i="14"/>
  <c r="J194" i="14"/>
  <c r="F1608" i="14"/>
  <c r="D711" i="14"/>
  <c r="F1463" i="14"/>
  <c r="G425" i="14"/>
  <c r="B1595" i="14"/>
  <c r="K706" i="14"/>
  <c r="N1381" i="14"/>
  <c r="N1142" i="14"/>
  <c r="G1822" i="14"/>
  <c r="N1117" i="14"/>
  <c r="C737" i="14"/>
  <c r="D771" i="14"/>
  <c r="B1526" i="14"/>
  <c r="G1722" i="14"/>
  <c r="O1607" i="14"/>
  <c r="J170" i="14"/>
  <c r="B981" i="14"/>
  <c r="B1842" i="14"/>
  <c r="G966" i="14"/>
  <c r="C1971" i="14"/>
  <c r="A1992" i="14"/>
  <c r="A693" i="14"/>
  <c r="L1160" i="14"/>
  <c r="G1026" i="14"/>
  <c r="C374" i="14"/>
  <c r="J1482" i="14"/>
  <c r="G1203" i="14"/>
  <c r="J748" i="14"/>
  <c r="I111" i="14"/>
  <c r="C395" i="14"/>
  <c r="K6" i="14"/>
  <c r="G969" i="14"/>
  <c r="I1923" i="14"/>
  <c r="D722" i="14"/>
  <c r="D1453" i="14"/>
  <c r="I1430" i="14"/>
  <c r="A340" i="14"/>
  <c r="A1700" i="14"/>
  <c r="B985" i="14"/>
  <c r="K1697" i="14"/>
  <c r="E337" i="14"/>
  <c r="B1241" i="14"/>
  <c r="G1998" i="14"/>
  <c r="L550" i="14"/>
  <c r="C1530" i="14"/>
  <c r="C1385" i="14"/>
  <c r="B550" i="14"/>
  <c r="N268" i="14"/>
  <c r="O1846" i="14"/>
  <c r="E894" i="14"/>
  <c r="J569" i="14"/>
  <c r="D251" i="14"/>
  <c r="L911" i="14"/>
  <c r="F1541" i="14"/>
  <c r="M467" i="14"/>
  <c r="L1460" i="14"/>
  <c r="E509" i="14"/>
  <c r="I1718" i="14"/>
  <c r="N1270" i="14"/>
  <c r="E317" i="14"/>
  <c r="C493" i="14"/>
  <c r="A1259" i="14"/>
  <c r="F314" i="14"/>
  <c r="J1060" i="14"/>
  <c r="O1027" i="14"/>
  <c r="K203" i="14"/>
  <c r="D1154" i="14"/>
  <c r="N1387" i="14"/>
  <c r="L1415" i="14"/>
  <c r="O523" i="14"/>
  <c r="H1863" i="14"/>
  <c r="F1764" i="14"/>
  <c r="D592" i="14"/>
  <c r="K321" i="14"/>
  <c r="E1170" i="14"/>
  <c r="A1189" i="14"/>
  <c r="I1386" i="14"/>
  <c r="H867" i="14"/>
  <c r="A380" i="14"/>
  <c r="G34" i="14"/>
  <c r="A1208" i="14"/>
  <c r="I346" i="14"/>
  <c r="K531" i="14"/>
  <c r="E380" i="14"/>
  <c r="I376" i="14"/>
  <c r="D1435" i="14"/>
  <c r="N490" i="14"/>
  <c r="J1676" i="14"/>
  <c r="F960" i="14"/>
  <c r="J1986" i="14"/>
  <c r="O355" i="14"/>
  <c r="B1807" i="14"/>
  <c r="H1761" i="14"/>
  <c r="G222" i="14"/>
  <c r="K255" i="14"/>
  <c r="O1282" i="14"/>
  <c r="I719" i="14"/>
  <c r="A1137" i="14"/>
  <c r="C1725" i="14"/>
  <c r="D428" i="14"/>
  <c r="J595" i="14"/>
  <c r="J561" i="14"/>
  <c r="F1496" i="14"/>
  <c r="M682" i="14"/>
  <c r="O546" i="14"/>
  <c r="A565" i="14"/>
  <c r="K727" i="14"/>
  <c r="K1333" i="14"/>
  <c r="F712" i="14"/>
  <c r="O811" i="14"/>
  <c r="B1133" i="14"/>
  <c r="M523" i="14"/>
  <c r="I1543" i="14"/>
  <c r="B1948" i="14"/>
  <c r="C442" i="14"/>
  <c r="C1835" i="14"/>
  <c r="O664" i="14"/>
  <c r="E542" i="14"/>
  <c r="I1902" i="14"/>
  <c r="I270" i="14"/>
  <c r="L1178" i="14"/>
  <c r="K118" i="14"/>
  <c r="H126" i="14"/>
  <c r="L1161" i="14"/>
  <c r="N1569" i="14"/>
  <c r="F135" i="14"/>
  <c r="J135" i="14"/>
  <c r="I1444" i="14"/>
  <c r="N1949" i="14"/>
  <c r="H1634" i="14"/>
  <c r="K95" i="14"/>
  <c r="C884" i="14"/>
  <c r="E1017" i="14"/>
  <c r="J1168" i="14"/>
  <c r="B1761" i="14"/>
  <c r="G43" i="14"/>
  <c r="C683" i="14"/>
  <c r="M1751" i="14"/>
  <c r="B1535" i="14"/>
  <c r="F1456" i="14"/>
  <c r="F1738" i="14"/>
  <c r="B956" i="14"/>
  <c r="C371" i="14"/>
  <c r="F1181" i="14"/>
  <c r="A1029" i="14"/>
  <c r="M978" i="14"/>
  <c r="K1125" i="14"/>
  <c r="D433" i="14"/>
  <c r="N1355" i="14"/>
  <c r="O440" i="14"/>
  <c r="B399" i="14"/>
  <c r="I625" i="14"/>
  <c r="C1222" i="14"/>
  <c r="F917" i="14"/>
  <c r="C427" i="14"/>
  <c r="I1909" i="14"/>
  <c r="O420" i="14"/>
  <c r="L1710" i="14"/>
  <c r="I1838" i="14"/>
  <c r="N980" i="14"/>
  <c r="C222" i="14"/>
  <c r="N868" i="14"/>
  <c r="L824" i="14"/>
  <c r="C1577" i="14"/>
  <c r="L1778" i="14"/>
  <c r="C1379" i="14"/>
  <c r="L191" i="14"/>
  <c r="J894" i="14"/>
  <c r="C1967" i="14"/>
  <c r="I206" i="14"/>
  <c r="D1504" i="14"/>
  <c r="M1374" i="14"/>
  <c r="K1492" i="14"/>
  <c r="E1497" i="14"/>
  <c r="G466" i="14"/>
  <c r="J353" i="14"/>
  <c r="I941" i="14"/>
  <c r="E347" i="14"/>
  <c r="F251" i="14"/>
  <c r="H556" i="14"/>
  <c r="M1960" i="14"/>
  <c r="O991" i="14"/>
  <c r="A307" i="14"/>
  <c r="O207" i="14"/>
  <c r="N329" i="14"/>
  <c r="C1153" i="14"/>
  <c r="O319" i="14"/>
  <c r="N1947" i="14"/>
  <c r="A1861" i="14"/>
  <c r="M196" i="14"/>
  <c r="N1268" i="14"/>
  <c r="J1838" i="14"/>
  <c r="C1227" i="14"/>
  <c r="K1630" i="14"/>
  <c r="N414" i="14"/>
  <c r="L1337" i="14"/>
  <c r="A1753" i="14"/>
  <c r="I793" i="14"/>
  <c r="B27" i="14"/>
  <c r="F867" i="14"/>
  <c r="I783" i="14"/>
  <c r="J205" i="14"/>
  <c r="K1801" i="14"/>
  <c r="L1934" i="14"/>
  <c r="H1939" i="14"/>
  <c r="A42" i="14"/>
  <c r="D254" i="14"/>
  <c r="H1142" i="14"/>
  <c r="A1685" i="14"/>
  <c r="L488" i="14"/>
  <c r="L431" i="14"/>
  <c r="C1296" i="14"/>
  <c r="B644" i="14"/>
  <c r="N1681" i="14"/>
  <c r="N1999" i="14"/>
  <c r="F1373" i="14"/>
  <c r="N1245" i="14"/>
  <c r="J88" i="14"/>
  <c r="D123" i="14"/>
  <c r="D1920" i="14"/>
  <c r="E1193" i="14"/>
  <c r="J319" i="14"/>
  <c r="D183" i="14"/>
  <c r="J1725" i="14"/>
  <c r="H588" i="14"/>
  <c r="B1343" i="14"/>
  <c r="M1844" i="14"/>
  <c r="L659" i="14"/>
  <c r="G1676" i="14"/>
  <c r="A1159" i="14"/>
  <c r="H1181" i="14"/>
  <c r="K455" i="14"/>
  <c r="O738" i="14"/>
  <c r="D1705" i="14"/>
  <c r="B804" i="14"/>
  <c r="F744" i="14"/>
  <c r="K126" i="14"/>
  <c r="H1774" i="14"/>
  <c r="K206" i="14"/>
  <c r="F545" i="14"/>
  <c r="H933" i="14"/>
  <c r="C155" i="14"/>
  <c r="N1116" i="14"/>
  <c r="G1909" i="14"/>
  <c r="G1706" i="14"/>
  <c r="A273" i="14"/>
  <c r="E1668" i="14"/>
  <c r="N1584" i="14"/>
  <c r="D1538" i="14"/>
  <c r="K1204" i="14"/>
  <c r="C77" i="14"/>
  <c r="K384" i="14"/>
  <c r="J1447" i="14"/>
  <c r="J1343" i="14"/>
  <c r="E996" i="14"/>
  <c r="M1369" i="14"/>
  <c r="A1114" i="14"/>
  <c r="D1134" i="14"/>
  <c r="I1554" i="14"/>
  <c r="B1968" i="14"/>
  <c r="K1987" i="14"/>
  <c r="C607" i="14"/>
  <c r="I582" i="14"/>
  <c r="J915" i="14"/>
  <c r="C752" i="14"/>
  <c r="I1522" i="14"/>
  <c r="C1523" i="14"/>
  <c r="E1549" i="14"/>
  <c r="D1304" i="14"/>
  <c r="K1111" i="14"/>
  <c r="J1186" i="14"/>
  <c r="A281" i="14"/>
  <c r="L1566" i="14"/>
  <c r="B1709" i="14"/>
  <c r="E243" i="14"/>
  <c r="O1506" i="14"/>
  <c r="C743" i="14"/>
  <c r="A178" i="14"/>
  <c r="B615" i="14"/>
  <c r="E1605" i="14"/>
  <c r="O895" i="14"/>
  <c r="C1381" i="14"/>
  <c r="E1444" i="14"/>
  <c r="A814" i="14"/>
  <c r="L1378" i="14"/>
  <c r="J1695" i="14"/>
  <c r="D607" i="14"/>
  <c r="B94" i="14"/>
  <c r="J1424" i="14"/>
  <c r="L1625" i="14"/>
  <c r="E1851" i="14"/>
  <c r="G1161" i="14"/>
  <c r="E900" i="14"/>
  <c r="F714" i="14"/>
  <c r="J1509" i="14"/>
  <c r="I660" i="14"/>
  <c r="B1295" i="14"/>
  <c r="D1372" i="14"/>
  <c r="G1048" i="14"/>
  <c r="B1350" i="14"/>
  <c r="M254" i="14"/>
  <c r="O936" i="14"/>
  <c r="N370" i="14"/>
  <c r="I672" i="14"/>
  <c r="B287" i="14"/>
  <c r="K1225" i="14"/>
  <c r="A1388" i="14"/>
  <c r="B892" i="14"/>
  <c r="G1380" i="14"/>
  <c r="M1583" i="14"/>
  <c r="N1076" i="14"/>
  <c r="G1702" i="14"/>
  <c r="A1955" i="14"/>
  <c r="N1896" i="14"/>
  <c r="K281" i="14"/>
  <c r="D1507" i="14"/>
  <c r="M1450" i="14"/>
  <c r="L362" i="14"/>
  <c r="L442" i="14"/>
  <c r="J613" i="14"/>
  <c r="A782" i="14"/>
  <c r="J504" i="14"/>
  <c r="N969" i="14"/>
  <c r="M715" i="14"/>
  <c r="F404" i="14"/>
  <c r="D1442" i="14"/>
  <c r="C19" i="14"/>
  <c r="L128" i="14"/>
  <c r="A162" i="14"/>
  <c r="D815" i="14"/>
  <c r="A1565" i="14"/>
  <c r="I1562" i="14"/>
  <c r="A901" i="14"/>
  <c r="B1701" i="14"/>
  <c r="D1572" i="14"/>
  <c r="E1254" i="14"/>
  <c r="E45" i="14"/>
  <c r="K328" i="14"/>
  <c r="N1668" i="14"/>
  <c r="K1669" i="14"/>
  <c r="D1259" i="14"/>
  <c r="B717" i="14"/>
  <c r="J301" i="14"/>
  <c r="C94" i="14"/>
  <c r="B1405" i="14"/>
  <c r="E209" i="14"/>
  <c r="K1608" i="14"/>
  <c r="J1037" i="14"/>
  <c r="H1239" i="14"/>
  <c r="K1081" i="14"/>
  <c r="E706" i="14"/>
  <c r="B753" i="14"/>
  <c r="D1197" i="14"/>
  <c r="N1522" i="14"/>
  <c r="K1145" i="14"/>
  <c r="K1299" i="14"/>
  <c r="J972" i="14"/>
  <c r="F824" i="14"/>
  <c r="C1809" i="14"/>
  <c r="K1563" i="14"/>
  <c r="H1636" i="14"/>
  <c r="D812" i="14"/>
  <c r="J275" i="14"/>
  <c r="L425" i="14"/>
  <c r="D1645" i="14"/>
  <c r="K1445" i="14"/>
  <c r="H1991" i="14"/>
  <c r="A559" i="14"/>
  <c r="N1153" i="14"/>
  <c r="B367" i="14"/>
  <c r="L1776" i="14"/>
  <c r="J1379" i="14"/>
  <c r="D1810" i="14"/>
  <c r="B117" i="14"/>
  <c r="D729" i="14"/>
  <c r="B1222" i="14"/>
  <c r="J1829" i="14"/>
  <c r="J594" i="14"/>
  <c r="O455" i="14"/>
  <c r="O1673" i="14"/>
  <c r="N663" i="14"/>
  <c r="F1449" i="14"/>
  <c r="K1753" i="14"/>
  <c r="C1661" i="14"/>
  <c r="A1092" i="14"/>
  <c r="M1666" i="14"/>
  <c r="K748" i="14"/>
  <c r="C1204" i="14"/>
  <c r="B1117" i="14"/>
  <c r="G255" i="14"/>
  <c r="J1555" i="14"/>
  <c r="E1446" i="14"/>
  <c r="K360" i="14"/>
  <c r="E1448" i="14"/>
  <c r="E1270" i="14"/>
  <c r="M1235" i="14"/>
  <c r="B1940" i="14"/>
  <c r="G1459" i="14"/>
  <c r="N719" i="14"/>
  <c r="G1494" i="14"/>
  <c r="N1833" i="14"/>
  <c r="M1713" i="14"/>
  <c r="I1033" i="14"/>
  <c r="D1150" i="14"/>
  <c r="F1391" i="14"/>
  <c r="I1209" i="14"/>
  <c r="C913" i="14"/>
  <c r="L1431" i="14"/>
  <c r="D1218" i="14"/>
  <c r="L616" i="14"/>
  <c r="C266" i="14"/>
  <c r="C722" i="14"/>
  <c r="C505" i="14"/>
  <c r="G1700" i="14"/>
  <c r="C341" i="14"/>
  <c r="L1880" i="14"/>
  <c r="C126" i="14"/>
  <c r="A576" i="14"/>
  <c r="C231" i="14"/>
  <c r="I121" i="14"/>
  <c r="A181" i="14"/>
  <c r="B1822" i="14"/>
  <c r="O1094" i="14"/>
  <c r="D1921" i="14"/>
  <c r="I1801" i="14"/>
  <c r="N638" i="14"/>
  <c r="K1317" i="14"/>
  <c r="J974" i="14"/>
  <c r="M256" i="14"/>
  <c r="C1089" i="14"/>
  <c r="J627" i="14"/>
  <c r="N925" i="14"/>
  <c r="N441" i="14"/>
  <c r="H616" i="14"/>
  <c r="M938" i="14"/>
  <c r="M167" i="14"/>
  <c r="G993" i="14"/>
  <c r="F1107" i="14"/>
  <c r="K1954" i="14"/>
  <c r="D1767" i="14"/>
  <c r="L1420" i="14"/>
  <c r="I810" i="14"/>
  <c r="C1539" i="14"/>
  <c r="K124" i="14"/>
  <c r="E288" i="14"/>
  <c r="F1022" i="14"/>
  <c r="K282" i="14"/>
  <c r="J224" i="14"/>
  <c r="M1243" i="14"/>
  <c r="I195" i="14"/>
  <c r="C906" i="14"/>
  <c r="E178" i="14"/>
  <c r="O1110" i="14"/>
  <c r="L1419" i="14"/>
  <c r="D220" i="14"/>
  <c r="B261" i="14"/>
  <c r="L178" i="14"/>
  <c r="N1241" i="14"/>
  <c r="A1434" i="14"/>
  <c r="H1550" i="14"/>
  <c r="J1025" i="14"/>
  <c r="B416" i="14"/>
  <c r="A1087" i="14"/>
  <c r="K1795" i="14"/>
  <c r="G501" i="14"/>
  <c r="C1717" i="14"/>
  <c r="D452" i="14"/>
  <c r="H1109" i="14"/>
  <c r="A923" i="14"/>
  <c r="I638" i="14"/>
  <c r="G1557" i="14"/>
  <c r="B1755" i="14"/>
  <c r="F1834" i="14"/>
  <c r="C209" i="14"/>
  <c r="N1677" i="14"/>
  <c r="L1389" i="14"/>
  <c r="K1558" i="14"/>
  <c r="A867" i="14"/>
  <c r="F313" i="14"/>
  <c r="A1812" i="14"/>
  <c r="B1446" i="14"/>
  <c r="G1899" i="14"/>
  <c r="J230" i="14"/>
  <c r="J1327" i="14"/>
  <c r="C277" i="14"/>
  <c r="C1803" i="14"/>
  <c r="K1437" i="14"/>
  <c r="E1352" i="14"/>
  <c r="I418" i="14"/>
  <c r="D231" i="14"/>
  <c r="K1672" i="14"/>
  <c r="K615" i="14"/>
  <c r="O1656" i="14"/>
  <c r="E955" i="14"/>
  <c r="H506" i="14"/>
  <c r="G132" i="14"/>
  <c r="O768" i="14"/>
  <c r="A1613" i="14"/>
  <c r="E1324" i="14"/>
  <c r="N1707" i="14"/>
  <c r="N1405" i="14"/>
  <c r="A1773" i="14"/>
  <c r="M366" i="14"/>
  <c r="M1412" i="14"/>
  <c r="E153" i="14"/>
  <c r="J708" i="14"/>
  <c r="N559" i="14"/>
  <c r="M341" i="14"/>
  <c r="I1297" i="14"/>
  <c r="L1860" i="14"/>
  <c r="M135" i="14"/>
  <c r="F1143" i="14"/>
  <c r="H846" i="14"/>
  <c r="F1783" i="14"/>
  <c r="B1721" i="14"/>
  <c r="F262" i="14"/>
  <c r="I747" i="14"/>
  <c r="K1228" i="14"/>
  <c r="E157" i="14"/>
  <c r="I1393" i="14"/>
  <c r="A283" i="14"/>
  <c r="E503" i="14"/>
  <c r="F386" i="14"/>
  <c r="N1295" i="14"/>
  <c r="O413" i="14"/>
  <c r="K1046" i="14"/>
  <c r="D1101" i="14"/>
  <c r="M203" i="14"/>
  <c r="G1526" i="14"/>
  <c r="D164" i="14"/>
  <c r="M1856" i="14"/>
  <c r="A613" i="14"/>
  <c r="J1621" i="14"/>
  <c r="J527" i="14"/>
  <c r="E1958" i="14"/>
  <c r="K80" i="14"/>
  <c r="I357" i="14"/>
  <c r="N97" i="14"/>
  <c r="O432" i="14"/>
  <c r="D764" i="14"/>
  <c r="L1077" i="14"/>
  <c r="C133" i="14"/>
  <c r="I607" i="14"/>
  <c r="O1710" i="14"/>
  <c r="M1424" i="14"/>
  <c r="A1544" i="14"/>
  <c r="M1312" i="14"/>
  <c r="K1759" i="14"/>
  <c r="D1765" i="14"/>
  <c r="N1030" i="14"/>
  <c r="F1922" i="14"/>
  <c r="K1313" i="14"/>
  <c r="J636" i="14"/>
  <c r="O702" i="14"/>
  <c r="J1063" i="14"/>
  <c r="A123" i="14"/>
  <c r="E1160" i="14"/>
  <c r="H141" i="14"/>
  <c r="J1325" i="14"/>
  <c r="M1648" i="14"/>
  <c r="J1767" i="14"/>
  <c r="D147" i="14"/>
  <c r="L1078" i="14"/>
  <c r="E1671" i="14"/>
  <c r="M510" i="14"/>
  <c r="B239" i="14"/>
  <c r="K142" i="14"/>
  <c r="G460" i="14"/>
  <c r="C1870" i="14"/>
  <c r="K437" i="14"/>
  <c r="D1975" i="14"/>
  <c r="B363" i="14"/>
  <c r="D550" i="14"/>
  <c r="E103" i="14"/>
  <c r="B965" i="14"/>
  <c r="N1772" i="14"/>
  <c r="M1241" i="14"/>
  <c r="C904" i="14"/>
  <c r="H1960" i="14"/>
  <c r="M1949" i="14"/>
  <c r="N515" i="14"/>
  <c r="L1825" i="14"/>
  <c r="D660" i="14"/>
  <c r="J100" i="14"/>
  <c r="D47" i="14"/>
  <c r="A795" i="14"/>
  <c r="K1822" i="14"/>
  <c r="H623" i="14"/>
  <c r="O877" i="14"/>
  <c r="I94" i="14"/>
  <c r="N1599" i="14"/>
  <c r="D528" i="14"/>
  <c r="A908" i="14"/>
  <c r="L1831" i="14"/>
  <c r="F1697" i="14"/>
  <c r="E173" i="14"/>
  <c r="M372" i="14"/>
  <c r="B951" i="14"/>
  <c r="J1575" i="14"/>
  <c r="L119" i="14"/>
  <c r="K591" i="14"/>
  <c r="H1011" i="14"/>
  <c r="A27" i="14"/>
  <c r="L392" i="14"/>
  <c r="D371" i="14"/>
  <c r="E811" i="14"/>
  <c r="C1901" i="14"/>
  <c r="L341" i="14"/>
  <c r="M673" i="14"/>
  <c r="F620" i="14"/>
  <c r="F1467" i="14"/>
  <c r="I1165" i="14"/>
  <c r="M1557" i="14"/>
  <c r="H486" i="14"/>
  <c r="M1716" i="14"/>
  <c r="L607" i="14"/>
  <c r="L477" i="14"/>
  <c r="B1534" i="14"/>
  <c r="O562" i="14"/>
  <c r="F1877" i="14"/>
  <c r="G1965" i="14"/>
  <c r="B1380" i="14"/>
  <c r="B766" i="14"/>
  <c r="B113" i="14"/>
  <c r="L684" i="14"/>
  <c r="C1929" i="14"/>
  <c r="E1386" i="14"/>
  <c r="K945" i="14"/>
  <c r="N158" i="14"/>
  <c r="J1446" i="14"/>
  <c r="N1498" i="14"/>
  <c r="O1565" i="14"/>
  <c r="G1143" i="14"/>
  <c r="K1575" i="14"/>
  <c r="K763" i="14"/>
  <c r="B1484" i="14"/>
  <c r="H847" i="14"/>
  <c r="I1811" i="14"/>
  <c r="O959" i="14"/>
  <c r="J675" i="14"/>
  <c r="D1750" i="14"/>
  <c r="L445" i="14"/>
  <c r="O851" i="14"/>
  <c r="H387" i="14"/>
  <c r="M1983" i="14"/>
  <c r="C1058" i="14"/>
  <c r="N931" i="14"/>
  <c r="E759" i="14"/>
  <c r="A708" i="14"/>
  <c r="K1807" i="14"/>
  <c r="L271" i="14"/>
  <c r="O1610" i="14"/>
  <c r="B1065" i="14"/>
  <c r="D1795" i="14"/>
  <c r="E1207" i="14"/>
  <c r="I1053" i="14"/>
  <c r="N924" i="14"/>
  <c r="J1734" i="14"/>
  <c r="G79" i="14"/>
  <c r="C1490" i="14"/>
  <c r="C1229" i="14"/>
  <c r="F160" i="14"/>
  <c r="L97" i="14"/>
  <c r="A1781" i="14"/>
  <c r="O1898" i="14"/>
  <c r="E1059" i="14"/>
  <c r="A1821" i="14"/>
  <c r="A1492" i="14"/>
  <c r="K662" i="14"/>
  <c r="N694" i="14"/>
  <c r="K920" i="14"/>
  <c r="H969" i="14"/>
  <c r="O1208" i="14"/>
  <c r="L606" i="14"/>
  <c r="F202" i="14"/>
  <c r="K1135" i="14"/>
  <c r="F29" i="14"/>
  <c r="I1403" i="14"/>
  <c r="G1412" i="14"/>
  <c r="M952" i="14"/>
  <c r="K272" i="14"/>
  <c r="K1570" i="14"/>
  <c r="J530" i="14"/>
  <c r="C945" i="14"/>
  <c r="J1578" i="14"/>
  <c r="C149" i="14"/>
  <c r="B1507" i="14"/>
  <c r="D1677" i="14"/>
  <c r="K818" i="14"/>
  <c r="K1286" i="14"/>
  <c r="N584" i="14"/>
  <c r="E1574" i="14"/>
  <c r="O520" i="14"/>
  <c r="O386" i="14"/>
  <c r="D386" i="14"/>
  <c r="M1281" i="14"/>
  <c r="H1512" i="14"/>
  <c r="D350" i="14"/>
  <c r="D1757" i="14"/>
  <c r="J1017" i="14"/>
  <c r="G1807" i="14"/>
  <c r="K1312" i="14"/>
  <c r="H1723" i="14"/>
  <c r="H1461" i="14"/>
  <c r="L117" i="14"/>
  <c r="A182" i="14"/>
  <c r="N330" i="14"/>
  <c r="F1067" i="14"/>
  <c r="C988" i="14"/>
  <c r="I1686" i="14"/>
  <c r="O1472" i="14"/>
  <c r="J1207" i="14"/>
  <c r="O1713" i="14"/>
  <c r="G1335" i="14"/>
  <c r="K52" i="14"/>
  <c r="C1120" i="14"/>
  <c r="E1511" i="14"/>
  <c r="C1295" i="14"/>
  <c r="B790" i="14"/>
  <c r="B1041" i="14"/>
  <c r="I1052" i="14"/>
  <c r="B1301" i="14"/>
  <c r="D1330" i="14"/>
  <c r="M1081" i="14"/>
  <c r="E1538" i="14"/>
  <c r="B807" i="14"/>
  <c r="J381" i="14"/>
  <c r="I1837" i="14"/>
  <c r="L1235" i="14"/>
  <c r="M1985" i="14"/>
  <c r="B858" i="14"/>
  <c r="I1848" i="14"/>
  <c r="O141" i="14"/>
  <c r="O1201" i="14"/>
  <c r="E835" i="14"/>
  <c r="N1085" i="14"/>
  <c r="L1668" i="14"/>
  <c r="G234" i="14"/>
  <c r="L1864" i="14"/>
  <c r="H1683" i="14"/>
  <c r="E1414" i="14"/>
  <c r="F650" i="14"/>
  <c r="G246" i="14"/>
  <c r="A1871" i="14"/>
  <c r="D203" i="14"/>
  <c r="A1960" i="14"/>
  <c r="I1855" i="14"/>
  <c r="I608" i="14"/>
  <c r="I419" i="14"/>
  <c r="B1336" i="14"/>
  <c r="K1479" i="14"/>
  <c r="I738" i="14"/>
  <c r="D443" i="14"/>
  <c r="N1062" i="14"/>
  <c r="L21" i="14"/>
  <c r="F490" i="14"/>
  <c r="K1808" i="14"/>
  <c r="I1249" i="14"/>
  <c r="I880" i="14"/>
  <c r="O878" i="14"/>
  <c r="K13" i="14"/>
  <c r="C470" i="14"/>
  <c r="E526" i="14"/>
  <c r="I931" i="14"/>
  <c r="D558" i="14"/>
  <c r="C1701" i="14"/>
  <c r="L1797" i="14"/>
  <c r="M1159" i="14"/>
  <c r="F303" i="14"/>
  <c r="M1009" i="14"/>
  <c r="H1595" i="14"/>
  <c r="H1237" i="14"/>
  <c r="E878" i="14"/>
  <c r="O266" i="14"/>
  <c r="B1203" i="14"/>
  <c r="A663" i="14"/>
  <c r="N1221" i="14"/>
  <c r="K1183" i="14"/>
  <c r="F858" i="14"/>
  <c r="M1706" i="14"/>
  <c r="O2" i="14"/>
  <c r="J1680" i="14"/>
  <c r="G1191" i="14"/>
  <c r="H491" i="14"/>
  <c r="L1011" i="14"/>
  <c r="O1256" i="14"/>
  <c r="K946" i="14"/>
  <c r="C1850" i="14"/>
  <c r="G1099" i="14"/>
  <c r="L753" i="14"/>
  <c r="L1889" i="14"/>
  <c r="A378" i="14"/>
  <c r="M1722" i="14"/>
  <c r="L1907" i="14"/>
  <c r="C1758" i="14"/>
  <c r="B1609" i="14"/>
  <c r="I542" i="14"/>
  <c r="J718" i="14"/>
  <c r="A1223" i="14"/>
  <c r="K18" i="14"/>
  <c r="L314" i="14"/>
  <c r="J770" i="14"/>
  <c r="F1061" i="14"/>
  <c r="G1271" i="14"/>
  <c r="F1979" i="14"/>
  <c r="H1005" i="14"/>
  <c r="N1644" i="14"/>
  <c r="O1740" i="14"/>
  <c r="E1855" i="14"/>
  <c r="M179" i="14"/>
  <c r="G672" i="14"/>
  <c r="N156" i="14"/>
  <c r="M289" i="14"/>
  <c r="H1596" i="14"/>
  <c r="H672" i="14"/>
  <c r="G490" i="14"/>
  <c r="D716" i="14"/>
  <c r="A833" i="14"/>
  <c r="L269" i="14"/>
  <c r="G684" i="14"/>
  <c r="D274" i="14"/>
  <c r="D1999" i="14"/>
  <c r="I403" i="14"/>
  <c r="N479" i="14"/>
  <c r="C1303" i="14"/>
  <c r="M1040" i="14"/>
  <c r="C1622" i="14"/>
  <c r="O1848" i="14"/>
  <c r="I1322" i="14"/>
  <c r="B1353" i="14"/>
  <c r="E438" i="14"/>
  <c r="H723" i="14"/>
  <c r="L705" i="14"/>
  <c r="F272" i="14"/>
  <c r="K1220" i="14"/>
  <c r="H1485" i="14"/>
  <c r="N1251" i="14"/>
  <c r="G171" i="14"/>
  <c r="O1591" i="14"/>
  <c r="M409" i="14"/>
  <c r="M216" i="14"/>
  <c r="O559" i="14"/>
  <c r="K151" i="14"/>
  <c r="G1960" i="14"/>
  <c r="C1366" i="14"/>
  <c r="H1766" i="14"/>
  <c r="A1131" i="14"/>
  <c r="M493" i="14"/>
  <c r="A1364" i="14"/>
  <c r="O1721" i="14"/>
  <c r="L1156" i="14"/>
  <c r="L790" i="14"/>
  <c r="K472" i="14"/>
  <c r="A1191" i="14"/>
  <c r="D1950" i="14"/>
  <c r="K600" i="14"/>
  <c r="J1678" i="14"/>
  <c r="O621" i="14"/>
  <c r="C362" i="14"/>
  <c r="I1891" i="14"/>
  <c r="D1775" i="14"/>
  <c r="C1278" i="14"/>
  <c r="L1921" i="14"/>
  <c r="F1646" i="14"/>
  <c r="M1602" i="14"/>
  <c r="D1147" i="14"/>
  <c r="L1346" i="14"/>
  <c r="B75" i="14"/>
  <c r="E1015" i="14"/>
  <c r="C886" i="14"/>
  <c r="M60" i="14"/>
  <c r="O33" i="14"/>
  <c r="H1424" i="14"/>
  <c r="H875" i="14"/>
  <c r="N1094" i="14"/>
  <c r="M751" i="14"/>
  <c r="G1867" i="14"/>
  <c r="I775" i="14"/>
  <c r="F1829" i="14"/>
  <c r="H1929" i="14"/>
  <c r="B154" i="14"/>
  <c r="G1372" i="14"/>
  <c r="H1555" i="14"/>
  <c r="M820" i="14"/>
  <c r="E496" i="14"/>
  <c r="A329" i="14"/>
  <c r="H611" i="14"/>
  <c r="E1616" i="14"/>
  <c r="C563" i="14"/>
  <c r="C1801" i="14"/>
  <c r="G174" i="14"/>
  <c r="F1002" i="14"/>
  <c r="M3" i="14"/>
  <c r="C1365" i="14"/>
  <c r="A1041" i="14"/>
  <c r="K864" i="14"/>
  <c r="N247" i="14"/>
  <c r="E815" i="14"/>
  <c r="M1714" i="14"/>
  <c r="D358" i="14"/>
  <c r="E1743" i="14"/>
  <c r="D1083" i="14"/>
  <c r="A1302" i="14"/>
  <c r="D1494" i="14"/>
  <c r="D662" i="14"/>
  <c r="A29" i="14"/>
  <c r="G12" i="14"/>
  <c r="G1467" i="14"/>
  <c r="I1312" i="14"/>
  <c r="G408" i="14"/>
  <c r="K844" i="14"/>
  <c r="G766" i="14"/>
  <c r="L408" i="14"/>
  <c r="C1261" i="14"/>
  <c r="N1136" i="14"/>
  <c r="M35" i="14"/>
  <c r="F1156" i="14"/>
  <c r="J1395" i="14"/>
  <c r="G227" i="14"/>
  <c r="I642" i="14"/>
  <c r="N165" i="14"/>
  <c r="E1171" i="14"/>
  <c r="N117" i="14"/>
  <c r="D1918" i="14"/>
  <c r="L81" i="14"/>
  <c r="J1585" i="14"/>
  <c r="N513" i="14"/>
  <c r="K1094" i="14"/>
  <c r="F447" i="14"/>
  <c r="H437" i="14"/>
  <c r="L1377" i="14"/>
  <c r="D435" i="14"/>
  <c r="I1644" i="14"/>
  <c r="B1969" i="14"/>
  <c r="D584" i="14"/>
  <c r="E1758" i="14"/>
  <c r="A1365" i="14"/>
  <c r="E231" i="14"/>
  <c r="O424" i="14"/>
  <c r="E1926" i="14"/>
  <c r="F207" i="14"/>
  <c r="J1111" i="14"/>
  <c r="C1264" i="14"/>
  <c r="O865" i="14"/>
  <c r="L893" i="14"/>
  <c r="N1361" i="14"/>
  <c r="C1084" i="14"/>
  <c r="N1310" i="14"/>
  <c r="D1511" i="14"/>
  <c r="L1426" i="14"/>
  <c r="N1920" i="14"/>
  <c r="E1947" i="14"/>
  <c r="F1579" i="14"/>
  <c r="N225" i="14"/>
  <c r="K310" i="14"/>
  <c r="M1056" i="14"/>
  <c r="O1632" i="14"/>
  <c r="J265" i="14"/>
  <c r="O1698" i="14"/>
  <c r="B1895" i="14"/>
  <c r="B1910" i="14"/>
  <c r="M367" i="14"/>
  <c r="O1429" i="14"/>
  <c r="A128" i="14"/>
  <c r="J554" i="14"/>
  <c r="D252" i="14"/>
  <c r="L1168" i="14"/>
  <c r="H194" i="14"/>
  <c r="A664" i="14"/>
  <c r="J826" i="14"/>
  <c r="M317" i="14"/>
  <c r="N673" i="14"/>
  <c r="B674" i="14"/>
  <c r="K1378" i="14"/>
  <c r="L569" i="14"/>
  <c r="C430" i="14"/>
  <c r="G1896" i="14"/>
  <c r="E1184" i="14"/>
  <c r="F1881" i="14"/>
  <c r="H1584" i="14"/>
  <c r="E1361" i="14"/>
  <c r="E386" i="14"/>
  <c r="J1685" i="14"/>
  <c r="H685" i="14"/>
  <c r="L473" i="14"/>
  <c r="N87" i="14"/>
  <c r="H884" i="14"/>
  <c r="J461" i="14"/>
  <c r="N1340" i="14"/>
  <c r="K175" i="14"/>
  <c r="F1996" i="14"/>
  <c r="D1261" i="14"/>
  <c r="B129" i="14"/>
  <c r="L11" i="14"/>
  <c r="E1449" i="14"/>
  <c r="I173" i="14"/>
  <c r="O1736" i="14"/>
  <c r="O1952" i="14"/>
  <c r="I1410" i="14"/>
  <c r="A1729" i="14"/>
  <c r="B671" i="14"/>
  <c r="O985" i="14"/>
  <c r="L110" i="14"/>
  <c r="L1616" i="14"/>
  <c r="M1999" i="14"/>
  <c r="O197" i="14"/>
  <c r="O382" i="14"/>
  <c r="O1648" i="14"/>
  <c r="D379" i="14"/>
  <c r="D1896" i="14"/>
  <c r="B165" i="14"/>
  <c r="L542" i="14"/>
  <c r="E1233" i="14"/>
  <c r="I1946" i="14"/>
  <c r="H999" i="14"/>
  <c r="N14" i="14"/>
  <c r="L55" i="14"/>
  <c r="N1138" i="14"/>
  <c r="K45" i="14"/>
  <c r="H845" i="14"/>
  <c r="H1067" i="14"/>
  <c r="M1327" i="14"/>
  <c r="F1203" i="14"/>
  <c r="G330" i="14"/>
  <c r="M50" i="14"/>
  <c r="A891" i="14"/>
  <c r="F767" i="14"/>
  <c r="L742" i="14"/>
  <c r="N1629" i="14"/>
  <c r="A1660" i="14"/>
  <c r="H628" i="14"/>
  <c r="N157" i="14"/>
  <c r="H768" i="14"/>
  <c r="G1517" i="14"/>
  <c r="D1309" i="14"/>
  <c r="K1904" i="14"/>
  <c r="D1293" i="14"/>
  <c r="M1613" i="14"/>
  <c r="M1459" i="14"/>
  <c r="L480" i="14"/>
  <c r="L644" i="14"/>
  <c r="J1301" i="14"/>
  <c r="A771" i="14"/>
  <c r="A1324" i="14"/>
  <c r="E408" i="14"/>
  <c r="H231" i="14"/>
  <c r="G1377" i="14"/>
  <c r="O1806" i="14"/>
  <c r="B1946" i="14"/>
  <c r="C119" i="14"/>
  <c r="M390" i="14"/>
  <c r="A1694" i="14"/>
  <c r="F215" i="14"/>
  <c r="M935" i="14"/>
  <c r="O805" i="14"/>
  <c r="B918" i="14"/>
  <c r="N48" i="14"/>
  <c r="F374" i="14"/>
  <c r="L89" i="14"/>
  <c r="O1363" i="14"/>
  <c r="K1267" i="14"/>
  <c r="D665" i="14"/>
  <c r="C580" i="14"/>
  <c r="B357" i="14"/>
  <c r="N578" i="14"/>
  <c r="M1976" i="14"/>
  <c r="F448" i="14"/>
  <c r="J1083" i="14"/>
  <c r="O438" i="14"/>
  <c r="G1595" i="14"/>
  <c r="O531" i="14"/>
  <c r="F1842" i="14"/>
  <c r="M1284" i="14"/>
  <c r="C588" i="14"/>
  <c r="H1625" i="14"/>
  <c r="O521" i="14"/>
  <c r="I26" i="14"/>
  <c r="G165" i="14"/>
  <c r="F862" i="14"/>
  <c r="C989" i="14"/>
  <c r="H679" i="14"/>
  <c r="O638" i="14"/>
  <c r="M1229" i="14"/>
  <c r="B894" i="14"/>
  <c r="L668" i="14"/>
  <c r="J432" i="14"/>
  <c r="D1536" i="14"/>
  <c r="N1586" i="14"/>
  <c r="L356" i="14"/>
  <c r="A963" i="14"/>
  <c r="D1806" i="14"/>
  <c r="D162" i="14"/>
  <c r="J929" i="14"/>
  <c r="G1771" i="14"/>
  <c r="J1808" i="14"/>
  <c r="B511" i="14"/>
  <c r="C1331" i="14"/>
  <c r="D820" i="14"/>
  <c r="J1543" i="14"/>
  <c r="F1841" i="14"/>
  <c r="J1324" i="14"/>
  <c r="H43" i="14"/>
  <c r="E590" i="14"/>
  <c r="C31" i="14"/>
  <c r="F354" i="14"/>
  <c r="H1084" i="14"/>
  <c r="D1413" i="14"/>
  <c r="C771" i="14"/>
  <c r="O968" i="14"/>
  <c r="E622" i="14"/>
  <c r="C1052" i="14"/>
  <c r="A1745" i="14"/>
  <c r="J1098" i="14"/>
  <c r="F996" i="14"/>
  <c r="D1324" i="14"/>
  <c r="L909" i="14"/>
  <c r="N1910" i="14"/>
  <c r="B1333" i="14"/>
  <c r="G303" i="14"/>
  <c r="G1321" i="14"/>
  <c r="G595" i="14"/>
  <c r="O1454" i="14"/>
  <c r="M106" i="14"/>
  <c r="B1419" i="14"/>
  <c r="N735" i="14"/>
  <c r="N233" i="14"/>
  <c r="G513" i="14"/>
  <c r="C1067" i="14"/>
  <c r="F1507" i="14"/>
  <c r="F1255" i="14"/>
  <c r="G614" i="14"/>
  <c r="D1879" i="14"/>
  <c r="E87" i="14"/>
  <c r="K1543" i="14"/>
  <c r="G1873" i="14"/>
  <c r="N1346" i="14"/>
  <c r="O10" i="14"/>
  <c r="J509" i="14"/>
  <c r="J448" i="14"/>
  <c r="N1814" i="14"/>
  <c r="H1843" i="14"/>
  <c r="G631" i="14"/>
  <c r="E1523" i="14"/>
  <c r="N558" i="14"/>
  <c r="N695" i="14"/>
  <c r="G1248" i="14"/>
  <c r="H1083" i="14"/>
  <c r="F567" i="14"/>
  <c r="C1789" i="14"/>
  <c r="D818" i="14"/>
  <c r="K77" i="14"/>
  <c r="O1180" i="14"/>
  <c r="G247" i="14"/>
  <c r="C472" i="14"/>
  <c r="B381" i="14"/>
  <c r="M418" i="14"/>
  <c r="I861" i="14"/>
  <c r="H595" i="14"/>
  <c r="K1429" i="14"/>
  <c r="H513" i="14"/>
  <c r="A52" i="14"/>
  <c r="K1060" i="14"/>
  <c r="M202" i="14"/>
  <c r="E1122" i="14"/>
  <c r="M1818" i="14"/>
  <c r="C1853" i="14"/>
  <c r="K1120" i="14"/>
  <c r="C1254" i="14"/>
  <c r="M226" i="14"/>
  <c r="F647" i="14"/>
  <c r="D1023" i="14"/>
  <c r="D1982" i="14"/>
  <c r="F1276" i="14"/>
  <c r="B698" i="14"/>
  <c r="M910" i="14"/>
  <c r="N262" i="14"/>
  <c r="C1752" i="14"/>
  <c r="I1877" i="14"/>
  <c r="O666" i="14"/>
  <c r="I934" i="14"/>
  <c r="I300" i="14"/>
  <c r="A510" i="14"/>
  <c r="H1638" i="14"/>
  <c r="L543" i="14"/>
  <c r="B1428" i="14"/>
  <c r="H401" i="14"/>
  <c r="B1347" i="14"/>
  <c r="K1057" i="14"/>
  <c r="I656" i="14"/>
  <c r="E749" i="14"/>
  <c r="J542" i="14"/>
  <c r="I1903" i="14"/>
  <c r="M1046" i="14"/>
  <c r="D1149" i="14"/>
  <c r="E751" i="14"/>
  <c r="J803" i="14"/>
  <c r="E1708" i="14"/>
  <c r="A1038" i="14"/>
  <c r="E1075" i="14"/>
  <c r="I948" i="14"/>
  <c r="M406" i="14"/>
  <c r="B794" i="14"/>
  <c r="F1186" i="14"/>
  <c r="K1330" i="14"/>
  <c r="E1565" i="14"/>
  <c r="M207" i="14"/>
  <c r="B1963" i="14"/>
  <c r="I1789" i="14"/>
  <c r="B547" i="14"/>
  <c r="N277" i="14"/>
  <c r="C55" i="14"/>
  <c r="A1215" i="14"/>
  <c r="I1957" i="14"/>
  <c r="H1436" i="14"/>
  <c r="O1812" i="14"/>
  <c r="K1300" i="14"/>
  <c r="N343" i="14"/>
  <c r="N1010" i="14"/>
  <c r="J978" i="14"/>
  <c r="K200" i="14"/>
  <c r="O325" i="14"/>
  <c r="H1553" i="14"/>
  <c r="L244" i="14"/>
  <c r="E1672" i="14"/>
  <c r="J190" i="14"/>
  <c r="J1141" i="14"/>
  <c r="H1345" i="14"/>
  <c r="M663" i="14"/>
  <c r="K1360" i="14"/>
  <c r="L645" i="14"/>
  <c r="C888" i="14"/>
  <c r="O1298" i="14"/>
  <c r="K1164" i="14"/>
  <c r="K1254" i="14"/>
  <c r="C1822" i="14"/>
  <c r="J1458" i="14"/>
  <c r="F446" i="14"/>
  <c r="J455" i="14"/>
  <c r="D1696" i="14"/>
  <c r="J754" i="14"/>
  <c r="N1576" i="14"/>
  <c r="K1505" i="14"/>
  <c r="B1733" i="14"/>
  <c r="K1327" i="14"/>
  <c r="C1847" i="14"/>
  <c r="C573" i="14"/>
  <c r="F569" i="14"/>
  <c r="A1735" i="14"/>
  <c r="G1800" i="14"/>
  <c r="G1066" i="14"/>
  <c r="M1221" i="14"/>
  <c r="H626" i="14"/>
  <c r="N239" i="14"/>
  <c r="L1196" i="14"/>
  <c r="B919" i="14"/>
  <c r="G1443" i="14"/>
  <c r="A1219" i="14"/>
  <c r="D498" i="14"/>
  <c r="K1604" i="14"/>
  <c r="J1465" i="14"/>
  <c r="C1911" i="14"/>
  <c r="B608" i="14"/>
  <c r="J186" i="14"/>
  <c r="C1235" i="14"/>
  <c r="M738" i="14"/>
  <c r="G1208" i="14"/>
  <c r="A1697" i="14"/>
  <c r="E1092" i="14"/>
  <c r="C1176" i="14"/>
  <c r="M697" i="14"/>
  <c r="D856" i="14"/>
  <c r="H1527" i="14"/>
  <c r="B1172" i="14"/>
  <c r="F930" i="14"/>
  <c r="H477" i="14"/>
  <c r="A1607" i="14"/>
  <c r="B1246" i="14"/>
  <c r="K625" i="14"/>
  <c r="E826" i="14"/>
  <c r="B530" i="14"/>
  <c r="C139" i="14"/>
  <c r="B1158" i="14"/>
  <c r="C1476" i="14"/>
  <c r="M1072" i="14"/>
  <c r="G876" i="14"/>
  <c r="N1960" i="14"/>
  <c r="D576" i="14"/>
  <c r="A829" i="14"/>
  <c r="J1798" i="14"/>
  <c r="K107" i="14"/>
  <c r="J1087" i="14"/>
  <c r="E1049" i="14"/>
  <c r="C282" i="14"/>
  <c r="L1429" i="14"/>
  <c r="E275" i="14"/>
  <c r="J661" i="14"/>
  <c r="G1461" i="14"/>
  <c r="F819" i="14"/>
  <c r="I91" i="14"/>
  <c r="N1360" i="14"/>
  <c r="H1238" i="14"/>
  <c r="E1389" i="14"/>
  <c r="C649" i="14"/>
  <c r="K1470" i="14"/>
  <c r="F1706" i="14"/>
  <c r="J1647" i="14"/>
  <c r="O1235" i="14"/>
  <c r="C520" i="14"/>
  <c r="O447" i="14"/>
  <c r="B1202" i="14"/>
  <c r="B1864" i="14"/>
  <c r="C324" i="14"/>
  <c r="F473" i="14"/>
  <c r="D1622" i="14"/>
  <c r="A994" i="14"/>
  <c r="B1976" i="14"/>
  <c r="M1074" i="14"/>
  <c r="N1399" i="14"/>
  <c r="J1068" i="14"/>
  <c r="O854" i="14"/>
  <c r="D270" i="14"/>
  <c r="C822" i="14"/>
  <c r="F513" i="14"/>
  <c r="H539" i="14"/>
  <c r="M724" i="14"/>
  <c r="G1980" i="14"/>
  <c r="F943" i="14"/>
  <c r="I1567" i="14"/>
  <c r="E98" i="14"/>
  <c r="A240" i="14"/>
  <c r="K984" i="14"/>
  <c r="F1041" i="14"/>
  <c r="N992" i="14"/>
  <c r="C1115" i="14"/>
  <c r="I511" i="14"/>
  <c r="G14" i="14"/>
  <c r="F1889" i="14"/>
  <c r="F249" i="14"/>
  <c r="D239" i="14"/>
  <c r="G1658" i="14"/>
  <c r="C1321" i="14"/>
  <c r="K616" i="14"/>
  <c r="E1587" i="14"/>
  <c r="B486" i="14"/>
  <c r="I1137" i="14"/>
  <c r="K1216" i="14"/>
  <c r="L494" i="14"/>
  <c r="G1872" i="14"/>
  <c r="G853" i="14"/>
  <c r="E1647" i="14"/>
  <c r="A1966" i="14"/>
  <c r="L1136" i="14"/>
  <c r="H1081" i="14"/>
  <c r="F1744" i="14"/>
  <c r="J178" i="14"/>
  <c r="D1316" i="14"/>
  <c r="I1753" i="14"/>
  <c r="F24" i="14"/>
  <c r="L1353" i="14"/>
  <c r="C1610" i="14"/>
  <c r="N624" i="14"/>
  <c r="H726" i="14"/>
  <c r="D12" i="14"/>
  <c r="L547" i="14"/>
  <c r="C1170" i="14"/>
  <c r="B1503" i="14"/>
  <c r="A980" i="14"/>
  <c r="J314" i="14"/>
  <c r="K1005" i="14"/>
  <c r="F1805" i="14"/>
  <c r="N1587" i="14"/>
  <c r="K576" i="14"/>
  <c r="N1517" i="14"/>
  <c r="G516" i="14"/>
  <c r="H312" i="14"/>
  <c r="C508" i="14"/>
  <c r="K309" i="14"/>
  <c r="M488" i="14"/>
  <c r="K669" i="14"/>
  <c r="F1244" i="14"/>
  <c r="G57" i="14"/>
  <c r="M126" i="14"/>
  <c r="K1339" i="14"/>
  <c r="A605" i="14"/>
  <c r="F1277" i="14"/>
  <c r="K1549" i="14"/>
  <c r="C1656" i="14"/>
  <c r="I319" i="14"/>
  <c r="B1674" i="14"/>
  <c r="E738" i="14"/>
  <c r="M700" i="14"/>
  <c r="G1686" i="14"/>
  <c r="M438" i="14"/>
  <c r="A455" i="14"/>
  <c r="F265" i="14"/>
  <c r="L580" i="14"/>
  <c r="O639" i="14"/>
  <c r="L1052" i="14"/>
  <c r="J113" i="14"/>
  <c r="J1655" i="14"/>
  <c r="M263" i="14"/>
  <c r="J1371" i="14"/>
  <c r="B1075" i="14"/>
  <c r="O1091" i="14"/>
  <c r="D1966" i="14"/>
  <c r="L1339" i="14"/>
  <c r="O377" i="14"/>
  <c r="G1803" i="14"/>
  <c r="C1025" i="14"/>
  <c r="J1951" i="14"/>
  <c r="H1447" i="14"/>
  <c r="F1517" i="14"/>
  <c r="I1458" i="14"/>
  <c r="C184" i="14"/>
  <c r="L40" i="14"/>
  <c r="K939" i="14"/>
  <c r="J816" i="14"/>
  <c r="I1715" i="14"/>
  <c r="O651" i="14"/>
  <c r="L1456" i="14"/>
  <c r="H1585" i="14"/>
  <c r="J139" i="14"/>
  <c r="C644" i="14"/>
  <c r="K1666" i="14"/>
  <c r="A1074" i="14"/>
  <c r="D267" i="14"/>
  <c r="L465" i="14"/>
  <c r="O486" i="14"/>
  <c r="N686" i="14"/>
  <c r="D208" i="14"/>
  <c r="J599" i="14"/>
  <c r="O532" i="14"/>
  <c r="L1696" i="14"/>
  <c r="O1936" i="14"/>
  <c r="M230" i="14"/>
  <c r="D855" i="14"/>
  <c r="B1624" i="14"/>
  <c r="H379" i="14"/>
  <c r="A634" i="14"/>
  <c r="C1056" i="14"/>
  <c r="E917" i="14"/>
  <c r="H301" i="14"/>
  <c r="G1037" i="14"/>
  <c r="D1186" i="14"/>
  <c r="D1090" i="14"/>
  <c r="H1492" i="14"/>
  <c r="L1410" i="14"/>
  <c r="C1612" i="14"/>
  <c r="J1000" i="14"/>
  <c r="B775" i="14"/>
  <c r="B1103" i="14"/>
  <c r="G1047" i="14"/>
  <c r="F921" i="14"/>
  <c r="A1676" i="14"/>
  <c r="G1926" i="14"/>
  <c r="B491" i="14"/>
  <c r="G70" i="14"/>
  <c r="O299" i="14"/>
  <c r="A1192" i="14"/>
  <c r="F1554" i="14"/>
  <c r="J828" i="14"/>
  <c r="M37" i="14"/>
  <c r="D524" i="14"/>
  <c r="E1042" i="14"/>
  <c r="L1249" i="14"/>
  <c r="D1612" i="14"/>
  <c r="A430" i="14"/>
  <c r="J1722" i="14"/>
  <c r="B1505" i="14"/>
  <c r="C1617" i="14"/>
  <c r="L1677" i="14"/>
  <c r="E896" i="14"/>
  <c r="L338" i="14"/>
  <c r="E844" i="14"/>
  <c r="H23" i="14"/>
  <c r="M1746" i="14"/>
  <c r="I197" i="14"/>
  <c r="I1090" i="14"/>
  <c r="I1557" i="14"/>
  <c r="A16" i="14"/>
  <c r="F780" i="14"/>
  <c r="N603" i="14"/>
  <c r="L1338" i="14"/>
  <c r="E1990" i="14"/>
  <c r="D539" i="14"/>
  <c r="M1311" i="14"/>
  <c r="C1600" i="14"/>
  <c r="B6" i="14"/>
  <c r="D250" i="14"/>
  <c r="I558" i="14"/>
  <c r="A1333" i="14"/>
  <c r="D249" i="14"/>
  <c r="C952" i="14"/>
  <c r="E1821" i="14"/>
  <c r="H322" i="14"/>
  <c r="N1934" i="14"/>
  <c r="A733" i="14"/>
  <c r="I886" i="14"/>
  <c r="C301" i="14"/>
  <c r="E1841" i="14"/>
  <c r="C1450" i="14"/>
  <c r="G843" i="14"/>
  <c r="J1839" i="14"/>
  <c r="N616" i="14"/>
  <c r="C101" i="14"/>
  <c r="O193" i="14"/>
  <c r="N227" i="14"/>
  <c r="A1204" i="14"/>
  <c r="N1177" i="14"/>
  <c r="I1074" i="14"/>
  <c r="K37" i="14"/>
  <c r="B283" i="14"/>
  <c r="C162" i="14"/>
  <c r="I896" i="14"/>
  <c r="C1427" i="14"/>
  <c r="E539" i="14"/>
  <c r="F784" i="14"/>
  <c r="G1512" i="14"/>
  <c r="E1941" i="14"/>
  <c r="K1825" i="14"/>
  <c r="A1309" i="14"/>
  <c r="B1451" i="14"/>
  <c r="F1901" i="14"/>
  <c r="F1296" i="14"/>
  <c r="B1482" i="14"/>
  <c r="C1582" i="14"/>
  <c r="E753" i="14"/>
  <c r="M531" i="14"/>
  <c r="H1927" i="14"/>
  <c r="F1378" i="14"/>
  <c r="E1860" i="14"/>
  <c r="K1894" i="14"/>
  <c r="H919" i="14"/>
  <c r="F301" i="14"/>
  <c r="C1966" i="14"/>
  <c r="H502" i="14"/>
  <c r="O1964" i="14"/>
  <c r="A550" i="14"/>
  <c r="J1701" i="14"/>
  <c r="C276" i="14"/>
  <c r="N1799" i="14"/>
  <c r="H993" i="14"/>
  <c r="O1485" i="14"/>
  <c r="H39" i="14"/>
  <c r="F1876" i="14"/>
  <c r="J42" i="14"/>
  <c r="E794" i="14"/>
  <c r="G85" i="14"/>
  <c r="L1874" i="14"/>
  <c r="L686" i="14"/>
  <c r="I1874" i="14"/>
  <c r="K1112" i="14"/>
  <c r="M1643" i="14"/>
  <c r="F69" i="14"/>
  <c r="C539" i="14"/>
  <c r="F1859" i="14"/>
  <c r="H44" i="14"/>
  <c r="N916" i="14"/>
  <c r="O1042" i="14"/>
  <c r="D502" i="14"/>
  <c r="J409" i="14"/>
  <c r="D120" i="14"/>
  <c r="J728" i="14"/>
  <c r="C1873" i="14"/>
  <c r="A1530" i="14"/>
  <c r="K1566" i="14"/>
  <c r="J1693" i="14"/>
  <c r="N852" i="14"/>
  <c r="H895" i="14"/>
  <c r="M1448" i="14"/>
  <c r="C932" i="14"/>
  <c r="J1377" i="14"/>
  <c r="E653" i="14"/>
  <c r="I655" i="14"/>
  <c r="B1564" i="14"/>
  <c r="L325" i="14"/>
  <c r="M773" i="14"/>
  <c r="A738" i="14"/>
  <c r="D702" i="14"/>
  <c r="M836" i="14"/>
  <c r="B526" i="14"/>
  <c r="G1737" i="14"/>
  <c r="B1240" i="14"/>
  <c r="F853" i="14"/>
  <c r="H74" i="14"/>
  <c r="D1642" i="14"/>
  <c r="N1437" i="14"/>
  <c r="H870" i="14"/>
  <c r="C372" i="14"/>
  <c r="F201" i="14"/>
  <c r="H1107" i="14"/>
  <c r="K788" i="14"/>
  <c r="G1838" i="14"/>
  <c r="E1898" i="14"/>
  <c r="B1872" i="14"/>
  <c r="I1345" i="14"/>
  <c r="D1763" i="14"/>
  <c r="B661" i="14"/>
  <c r="I204" i="14"/>
  <c r="I657" i="14"/>
  <c r="A1115" i="14"/>
  <c r="I1575" i="14"/>
  <c r="K887" i="14"/>
  <c r="O881" i="14"/>
  <c r="J1230" i="14"/>
  <c r="K583" i="14"/>
  <c r="H1650" i="14"/>
  <c r="H858" i="14"/>
  <c r="C115" i="14"/>
  <c r="A1236" i="14"/>
  <c r="A1171" i="14"/>
  <c r="G1946" i="14"/>
  <c r="D1478" i="14"/>
  <c r="J666" i="14"/>
  <c r="M112" i="14"/>
  <c r="J671" i="14"/>
  <c r="H452" i="14"/>
  <c r="O1025" i="14"/>
  <c r="M1371" i="14"/>
  <c r="H1231" i="14"/>
  <c r="L267" i="14"/>
  <c r="D1164" i="14"/>
  <c r="G454" i="14"/>
  <c r="M616" i="14"/>
  <c r="F206" i="14"/>
  <c r="N602" i="14"/>
  <c r="D1711" i="14"/>
  <c r="J1728" i="14"/>
  <c r="E776" i="14"/>
  <c r="M627" i="14"/>
  <c r="K1024" i="14"/>
  <c r="E1527" i="14"/>
  <c r="L912" i="14"/>
  <c r="O328" i="14"/>
  <c r="A784" i="14"/>
  <c r="J765" i="14"/>
  <c r="O52" i="14"/>
  <c r="O549" i="14"/>
  <c r="D1121" i="14"/>
  <c r="N1871" i="14"/>
  <c r="K1585" i="14"/>
  <c r="J422" i="14"/>
  <c r="A571" i="14"/>
  <c r="N136" i="14"/>
  <c r="D1185" i="14"/>
  <c r="I1542" i="14"/>
  <c r="C452" i="14"/>
  <c r="H1889" i="14"/>
  <c r="C747" i="14"/>
  <c r="B589" i="14"/>
  <c r="L836" i="14"/>
  <c r="O1294" i="14"/>
  <c r="K1195" i="14"/>
  <c r="D342" i="14"/>
  <c r="O148" i="14"/>
  <c r="B217" i="14"/>
  <c r="J1431" i="14"/>
  <c r="A696" i="14"/>
  <c r="O230" i="14"/>
  <c r="B1782" i="14"/>
  <c r="O863" i="14"/>
  <c r="L928" i="14"/>
  <c r="M897" i="14"/>
  <c r="B1711" i="14"/>
  <c r="B1457" i="14"/>
  <c r="G592" i="14"/>
  <c r="E1087" i="14"/>
  <c r="G1715" i="14"/>
  <c r="H1219" i="14"/>
  <c r="D1616" i="14"/>
  <c r="J927" i="14"/>
  <c r="I302" i="14"/>
  <c r="L1186" i="14"/>
  <c r="N1482" i="14"/>
  <c r="N1792" i="14"/>
  <c r="G486" i="14"/>
  <c r="N798" i="14"/>
  <c r="G1618" i="14"/>
  <c r="G553" i="14"/>
  <c r="A1732" i="14"/>
  <c r="C727" i="14"/>
  <c r="A312" i="14"/>
  <c r="N822" i="14"/>
  <c r="I379" i="14"/>
  <c r="B1328" i="14"/>
  <c r="I1580" i="14"/>
  <c r="C1526" i="14"/>
  <c r="F622" i="14"/>
  <c r="G729" i="14"/>
  <c r="N1653" i="14"/>
  <c r="D152" i="14"/>
  <c r="G758" i="14"/>
  <c r="C1580" i="14"/>
  <c r="D1839" i="14"/>
  <c r="B1825" i="14"/>
  <c r="G1300" i="14"/>
  <c r="D407" i="14"/>
  <c r="A636" i="14"/>
  <c r="I1645" i="14"/>
  <c r="H648" i="14"/>
  <c r="D910" i="14"/>
  <c r="M1752" i="14"/>
  <c r="N731" i="14"/>
  <c r="K1025" i="14"/>
  <c r="B159" i="14"/>
  <c r="D487" i="14"/>
  <c r="D1005" i="14"/>
  <c r="O718" i="14"/>
  <c r="M624" i="14"/>
  <c r="J1567" i="14"/>
  <c r="C931" i="14"/>
  <c r="D1923" i="14"/>
  <c r="M1156" i="14"/>
  <c r="D939" i="14"/>
  <c r="F1324" i="14"/>
  <c r="A269" i="14"/>
  <c r="A1252" i="14"/>
  <c r="I1092" i="14"/>
  <c r="M622" i="14"/>
  <c r="J288" i="14"/>
  <c r="B1153" i="14"/>
  <c r="B77" i="14"/>
  <c r="D479" i="14"/>
  <c r="I1288" i="14"/>
  <c r="J1466" i="14"/>
  <c r="C1932" i="14"/>
  <c r="D144" i="14"/>
  <c r="E1006" i="14"/>
  <c r="H1635" i="14"/>
  <c r="B783" i="14"/>
  <c r="O224" i="14"/>
  <c r="J1077" i="14"/>
  <c r="H665" i="14"/>
  <c r="O611" i="14"/>
  <c r="I458" i="14"/>
  <c r="K1689" i="14"/>
  <c r="B868" i="14"/>
  <c r="D1744" i="14"/>
  <c r="O13" i="14"/>
  <c r="E1551" i="14"/>
  <c r="H188" i="14"/>
  <c r="J110" i="14"/>
  <c r="J1160" i="14"/>
  <c r="J1670" i="14"/>
  <c r="O94" i="14"/>
  <c r="I813" i="14"/>
  <c r="E1752" i="14"/>
  <c r="C1249" i="14"/>
  <c r="E1209" i="14"/>
  <c r="L515" i="14"/>
  <c r="A160" i="14"/>
  <c r="O1486" i="14"/>
  <c r="L1986" i="14"/>
  <c r="K808" i="14"/>
  <c r="C621" i="14"/>
  <c r="C257" i="14"/>
  <c r="K1018" i="14"/>
  <c r="J1253" i="14"/>
  <c r="D1236" i="14"/>
  <c r="L1492" i="14"/>
  <c r="M1477" i="14"/>
  <c r="I1231" i="14"/>
  <c r="K1744" i="14"/>
  <c r="C1602" i="14"/>
  <c r="D1203" i="14"/>
  <c r="K926" i="14"/>
  <c r="F1164" i="14"/>
  <c r="C1741" i="14"/>
  <c r="J1970" i="14"/>
  <c r="B1513" i="14"/>
  <c r="G44" i="14"/>
  <c r="A1907" i="14"/>
  <c r="F1940" i="14"/>
  <c r="O1614" i="14"/>
  <c r="M1255" i="14"/>
  <c r="K673" i="14"/>
  <c r="H1301" i="14"/>
  <c r="F747" i="14"/>
  <c r="N610" i="14"/>
  <c r="M676" i="14"/>
  <c r="H267" i="14"/>
  <c r="K868" i="14"/>
  <c r="B1147" i="14"/>
  <c r="J860" i="14"/>
  <c r="N671" i="14"/>
  <c r="H1499" i="14"/>
  <c r="D694" i="14"/>
  <c r="N121" i="14"/>
  <c r="E800" i="14"/>
  <c r="F1847" i="14"/>
  <c r="L420" i="14"/>
  <c r="J323" i="14"/>
  <c r="K1777" i="14"/>
  <c r="L1485" i="14"/>
  <c r="H108" i="14"/>
  <c r="D1553" i="14"/>
  <c r="G1206" i="14"/>
  <c r="J1595" i="14"/>
  <c r="L364" i="14"/>
  <c r="M642" i="14"/>
  <c r="A348" i="14"/>
  <c r="G1423" i="14"/>
  <c r="E663" i="14"/>
  <c r="C459" i="14"/>
  <c r="J989" i="14"/>
  <c r="F344" i="14"/>
  <c r="M993" i="14"/>
  <c r="N1279" i="14"/>
  <c r="H1342" i="14"/>
  <c r="K418" i="14"/>
  <c r="E962" i="14"/>
  <c r="C183" i="14"/>
  <c r="I1965" i="14"/>
  <c r="L700" i="14"/>
  <c r="E21" i="14"/>
  <c r="O931" i="14"/>
  <c r="H1455" i="14"/>
  <c r="D1895" i="14"/>
  <c r="N506" i="14"/>
  <c r="H992" i="14"/>
  <c r="N1624" i="14"/>
  <c r="I254" i="14"/>
  <c r="B169" i="14"/>
  <c r="L1595" i="14"/>
  <c r="B1562" i="14"/>
  <c r="A1475" i="14"/>
  <c r="I17" i="14"/>
  <c r="K1316" i="14"/>
  <c r="E1501" i="14"/>
  <c r="D26" i="14"/>
  <c r="F1593" i="14"/>
  <c r="K1647" i="14"/>
  <c r="A672" i="14"/>
  <c r="N1312" i="14"/>
  <c r="F763" i="14"/>
  <c r="B886" i="14"/>
  <c r="M1485" i="14"/>
  <c r="A1306" i="14"/>
  <c r="F710" i="14"/>
  <c r="C1765" i="14"/>
  <c r="L1268" i="14"/>
  <c r="N550" i="14"/>
  <c r="K129" i="14"/>
  <c r="M442" i="14"/>
  <c r="M1575" i="14"/>
  <c r="G1328" i="14"/>
  <c r="J291" i="14"/>
  <c r="N1141" i="14"/>
  <c r="B1142" i="14"/>
  <c r="F400" i="14"/>
  <c r="J937" i="14"/>
  <c r="G574" i="14"/>
  <c r="I569" i="14"/>
  <c r="D1158" i="14"/>
  <c r="B883" i="14"/>
  <c r="C1534" i="14"/>
  <c r="H1140" i="14"/>
  <c r="N683" i="14"/>
  <c r="A1945" i="14"/>
  <c r="I1817" i="14"/>
  <c r="B503" i="14"/>
  <c r="B1678" i="14"/>
  <c r="K1434" i="14"/>
  <c r="F1989" i="14"/>
  <c r="J1770" i="14"/>
  <c r="G518" i="14"/>
  <c r="K1634" i="14"/>
  <c r="F1628" i="14"/>
  <c r="C542" i="14"/>
  <c r="A1895" i="14"/>
  <c r="D1075" i="14"/>
  <c r="G216" i="14"/>
  <c r="M475" i="14"/>
  <c r="D1793" i="14"/>
  <c r="N618" i="14"/>
  <c r="B1727" i="14"/>
  <c r="E175" i="14"/>
  <c r="K1511" i="14"/>
  <c r="M1419" i="14"/>
  <c r="A1823" i="14"/>
  <c r="C354" i="14"/>
  <c r="F209" i="14"/>
  <c r="A1914" i="14"/>
  <c r="B940" i="14"/>
  <c r="F1739" i="14"/>
  <c r="N1700" i="14"/>
  <c r="I1660" i="14"/>
  <c r="K141" i="14"/>
  <c r="O1099" i="14"/>
  <c r="K963" i="14"/>
  <c r="L1509" i="14"/>
  <c r="O85" i="14"/>
  <c r="K1001" i="14"/>
  <c r="A234" i="14"/>
  <c r="N815" i="14"/>
  <c r="O1979" i="14"/>
  <c r="E999" i="14"/>
  <c r="K972" i="14"/>
  <c r="M804" i="14"/>
  <c r="M1544" i="14"/>
  <c r="L1009" i="14"/>
  <c r="O724" i="14"/>
  <c r="N429" i="14"/>
  <c r="I207" i="14"/>
  <c r="J1677" i="14"/>
  <c r="H224" i="14"/>
  <c r="C1868" i="14"/>
  <c r="I950" i="14"/>
  <c r="O555" i="14"/>
  <c r="M1943" i="14"/>
  <c r="D628" i="14"/>
  <c r="I1040" i="14"/>
  <c r="H716" i="14"/>
  <c r="E500" i="14"/>
  <c r="O1971" i="14"/>
  <c r="K144" i="14"/>
  <c r="B144" i="14"/>
  <c r="O1041" i="14"/>
  <c r="O513" i="14"/>
  <c r="F1097" i="14"/>
  <c r="D1104" i="14"/>
  <c r="C1724" i="14"/>
  <c r="K843" i="14"/>
  <c r="K1198" i="14"/>
  <c r="G1487" i="14"/>
  <c r="F470" i="14"/>
  <c r="M983" i="14"/>
  <c r="F105" i="14"/>
  <c r="A793" i="14"/>
  <c r="A838" i="14"/>
  <c r="L228" i="14"/>
  <c r="C841" i="14"/>
  <c r="I651" i="14"/>
  <c r="O1265" i="14"/>
  <c r="J1484" i="14"/>
  <c r="I1349" i="14"/>
  <c r="F1938" i="14"/>
  <c r="H1285" i="14"/>
  <c r="L94" i="14"/>
  <c r="B1319" i="14"/>
  <c r="O677" i="14"/>
  <c r="J1574" i="14"/>
  <c r="M211" i="14"/>
  <c r="L497" i="14"/>
  <c r="D1054" i="14"/>
  <c r="I699" i="14"/>
  <c r="N1713" i="14"/>
  <c r="M1830" i="14"/>
  <c r="E1205" i="14"/>
  <c r="J625" i="14"/>
  <c r="C664" i="14"/>
  <c r="M1331" i="14"/>
  <c r="C1221" i="14"/>
  <c r="H1768" i="14"/>
  <c r="G461" i="14"/>
  <c r="O598" i="14"/>
  <c r="B1254" i="14"/>
  <c r="N1831" i="14"/>
  <c r="C429" i="14"/>
  <c r="K1531" i="14"/>
  <c r="A841" i="14"/>
  <c r="J936" i="14"/>
  <c r="G899" i="14"/>
  <c r="E1849" i="14"/>
  <c r="J1185" i="14"/>
  <c r="C924" i="14"/>
  <c r="G311" i="14"/>
  <c r="A437" i="14"/>
  <c r="C655" i="14"/>
  <c r="C559" i="14"/>
  <c r="D810" i="14"/>
  <c r="O1182" i="14"/>
  <c r="O177" i="14"/>
  <c r="N1946" i="14"/>
  <c r="N103" i="14"/>
  <c r="A174" i="14"/>
  <c r="B1945" i="14"/>
  <c r="B1183" i="14"/>
  <c r="H1488" i="14"/>
  <c r="D1865" i="14"/>
  <c r="L949" i="14"/>
  <c r="H300" i="14"/>
  <c r="J1982" i="14"/>
  <c r="N501" i="14"/>
  <c r="B805" i="14"/>
  <c r="M1467" i="14"/>
  <c r="A475" i="14"/>
  <c r="C802" i="14"/>
  <c r="B439" i="14"/>
  <c r="E1537" i="14"/>
  <c r="D1592" i="14"/>
  <c r="A1935" i="14"/>
  <c r="J1309" i="14"/>
  <c r="F1749" i="14"/>
  <c r="J1455" i="14"/>
  <c r="L1412" i="14"/>
  <c r="F1095" i="14"/>
  <c r="C1197" i="14"/>
  <c r="D1859" i="14"/>
  <c r="I198" i="14"/>
  <c r="E1972" i="14"/>
  <c r="D1627" i="14"/>
  <c r="F1225" i="14"/>
  <c r="A1465" i="14"/>
  <c r="E1243" i="14"/>
  <c r="I1906" i="14"/>
  <c r="H1129" i="14"/>
  <c r="B421" i="14"/>
  <c r="G1031" i="14"/>
  <c r="A1818" i="14"/>
  <c r="E1682" i="14"/>
  <c r="K280" i="14"/>
  <c r="F827" i="14"/>
  <c r="A825" i="14"/>
  <c r="C566" i="14"/>
  <c r="O1644" i="14"/>
  <c r="B752" i="14"/>
  <c r="B1258" i="14"/>
  <c r="N473" i="14"/>
  <c r="G710" i="14"/>
  <c r="O1996" i="14"/>
  <c r="C50" i="14"/>
  <c r="M1359" i="14"/>
  <c r="E73" i="14"/>
  <c r="G1387" i="14"/>
  <c r="E1018" i="14"/>
  <c r="L417" i="14"/>
  <c r="A1473" i="14"/>
  <c r="C1151" i="14"/>
  <c r="O1171" i="14"/>
  <c r="N670" i="14"/>
  <c r="N1953" i="14"/>
  <c r="G1182" i="14"/>
  <c r="K1886" i="14"/>
  <c r="N1039" i="14"/>
  <c r="O679" i="14"/>
  <c r="N260" i="14"/>
  <c r="H1387" i="14"/>
  <c r="E1301" i="14"/>
  <c r="B902" i="14"/>
  <c r="G1036" i="14"/>
  <c r="F214" i="14"/>
  <c r="D1503" i="14"/>
  <c r="F957" i="14"/>
  <c r="G935" i="14"/>
  <c r="J317" i="14"/>
  <c r="O1866" i="14"/>
  <c r="H645" i="14"/>
  <c r="J1945" i="14"/>
  <c r="N1047" i="14"/>
  <c r="E281" i="14"/>
  <c r="C894" i="14"/>
  <c r="O1189" i="14"/>
  <c r="N1768" i="14"/>
  <c r="D1204" i="14"/>
  <c r="L509" i="14"/>
  <c r="F170" i="14"/>
  <c r="B1485" i="14"/>
  <c r="C1942" i="14"/>
  <c r="H252" i="14"/>
  <c r="G654" i="14"/>
  <c r="N1563" i="14"/>
  <c r="M1423" i="14"/>
  <c r="C1945" i="14"/>
  <c r="O723" i="14"/>
  <c r="N664" i="14"/>
  <c r="K666" i="14"/>
  <c r="J456" i="14"/>
  <c r="D137" i="14"/>
  <c r="L34" i="14"/>
  <c r="G978" i="14"/>
  <c r="E431" i="14"/>
  <c r="N534" i="14"/>
  <c r="L680" i="14"/>
  <c r="G1379" i="14"/>
  <c r="I513" i="14"/>
  <c r="N46" i="14"/>
  <c r="M1001" i="14"/>
  <c r="J1203" i="14"/>
  <c r="L720" i="14"/>
  <c r="O1394" i="14"/>
  <c r="J1129" i="14"/>
  <c r="M1761" i="14"/>
  <c r="E1036" i="14"/>
  <c r="B1112" i="14"/>
  <c r="J1216" i="14"/>
  <c r="O557" i="14"/>
  <c r="K1200" i="14"/>
  <c r="I201" i="14"/>
  <c r="C1164" i="14"/>
  <c r="L582" i="14"/>
  <c r="I385" i="14"/>
  <c r="B623" i="14"/>
  <c r="M769" i="14"/>
  <c r="K1770" i="14"/>
  <c r="G1216" i="14"/>
  <c r="J384" i="14"/>
  <c r="N1880" i="14"/>
  <c r="L795" i="14"/>
  <c r="E1442" i="14"/>
  <c r="M1748" i="14"/>
  <c r="C1055" i="14"/>
  <c r="A394" i="14"/>
  <c r="G296" i="14"/>
  <c r="K330" i="14"/>
  <c r="N926" i="14"/>
  <c r="F118" i="14"/>
  <c r="H1810" i="14"/>
  <c r="D949" i="14"/>
  <c r="I217" i="14"/>
  <c r="O1498" i="14"/>
  <c r="L835" i="14"/>
  <c r="J502" i="14"/>
  <c r="G1576" i="14"/>
  <c r="F1333" i="14"/>
  <c r="D869" i="14"/>
  <c r="F1031" i="14"/>
  <c r="J1844" i="14"/>
  <c r="M485" i="14"/>
  <c r="D1881" i="14"/>
  <c r="J1152" i="14"/>
  <c r="F1748" i="14"/>
  <c r="H223" i="14"/>
  <c r="O853" i="14"/>
  <c r="I868" i="14"/>
  <c r="J1805" i="14"/>
  <c r="E1598" i="14"/>
  <c r="K478" i="14"/>
  <c r="A230" i="14"/>
  <c r="B1772" i="14"/>
  <c r="I1676" i="14"/>
  <c r="D1209" i="14"/>
  <c r="C1196" i="14"/>
  <c r="N1261" i="14"/>
  <c r="M87" i="14"/>
  <c r="C546" i="14"/>
  <c r="H714" i="14"/>
  <c r="O735" i="14"/>
  <c r="I1980" i="14"/>
  <c r="C46" i="14"/>
  <c r="G1322" i="14"/>
  <c r="E508" i="14"/>
  <c r="J1366" i="14"/>
  <c r="A208" i="14"/>
  <c r="D1184" i="14"/>
  <c r="J913" i="14"/>
  <c r="F1985" i="14"/>
  <c r="L1191" i="14"/>
  <c r="G1129" i="14"/>
  <c r="B910" i="14"/>
  <c r="N399" i="14"/>
  <c r="I452" i="14"/>
  <c r="F1581" i="14"/>
  <c r="G474" i="14"/>
  <c r="B1196" i="14"/>
  <c r="K656" i="14"/>
  <c r="O1432" i="14"/>
  <c r="H900" i="14"/>
  <c r="H962" i="14"/>
  <c r="I345" i="14"/>
  <c r="B1218" i="14"/>
  <c r="M1610" i="14"/>
  <c r="F1071" i="14"/>
  <c r="D1064" i="14"/>
  <c r="F999" i="14"/>
  <c r="E85" i="14"/>
  <c r="N378" i="14"/>
  <c r="F250" i="14"/>
  <c r="H1316" i="14"/>
  <c r="B1314" i="14"/>
  <c r="H1233" i="14"/>
  <c r="C1720" i="14"/>
  <c r="C648" i="14"/>
  <c r="K1162" i="14"/>
  <c r="E1255" i="14"/>
  <c r="L704" i="14"/>
  <c r="G1222" i="14"/>
  <c r="I1592" i="14"/>
  <c r="J1135" i="14"/>
  <c r="H1001" i="14"/>
  <c r="F847" i="14"/>
  <c r="M696" i="14"/>
  <c r="H1611" i="14"/>
  <c r="D567" i="14"/>
  <c r="M596" i="14"/>
  <c r="E1238" i="14"/>
  <c r="B99" i="14"/>
  <c r="E1190" i="14"/>
  <c r="L563" i="14"/>
  <c r="J656" i="14"/>
  <c r="F1893" i="14"/>
  <c r="G1400" i="14"/>
  <c r="C1105" i="14"/>
  <c r="D1172" i="14"/>
  <c r="F1624" i="14"/>
  <c r="E981" i="14"/>
  <c r="A1552" i="14"/>
  <c r="D700" i="14"/>
  <c r="K1522" i="14"/>
  <c r="L1515" i="14"/>
  <c r="K1382" i="14"/>
  <c r="N430" i="14"/>
  <c r="B930" i="14"/>
  <c r="O1616" i="14"/>
  <c r="E1736" i="14"/>
  <c r="L182" i="14"/>
  <c r="O1170" i="14"/>
  <c r="D57" i="14"/>
  <c r="L611" i="14"/>
  <c r="H1804" i="14"/>
  <c r="D1065" i="14"/>
  <c r="H934" i="14"/>
  <c r="H1580" i="14"/>
  <c r="M1233" i="14"/>
  <c r="H1381" i="14"/>
  <c r="C549" i="14"/>
  <c r="D879" i="14"/>
  <c r="I1077" i="14"/>
  <c r="I1825" i="14"/>
  <c r="I1002" i="14"/>
  <c r="N540" i="14"/>
  <c r="C1654" i="14"/>
  <c r="E15" i="14"/>
  <c r="I272" i="14"/>
  <c r="L146" i="14"/>
  <c r="N1745" i="14"/>
  <c r="O1953" i="14"/>
  <c r="I954" i="14"/>
  <c r="H372" i="14"/>
  <c r="G1039" i="14"/>
  <c r="O1939" i="14"/>
  <c r="B685" i="14"/>
  <c r="G1010" i="14"/>
  <c r="A796" i="14"/>
  <c r="N1717" i="14"/>
  <c r="F5" i="14"/>
  <c r="K248" i="14"/>
  <c r="O1349" i="14"/>
  <c r="E1882" i="14"/>
  <c r="O74" i="14"/>
  <c r="O1084" i="14"/>
  <c r="G785" i="14"/>
  <c r="K1876" i="14"/>
  <c r="I1808" i="14"/>
  <c r="G771" i="14"/>
  <c r="F1564" i="14"/>
  <c r="C1634" i="14"/>
  <c r="F1261" i="14"/>
  <c r="M447" i="14"/>
  <c r="H1791" i="14"/>
  <c r="E1293" i="14"/>
  <c r="D1267" i="14"/>
  <c r="G204" i="14"/>
  <c r="K1865" i="14"/>
  <c r="K32" i="14"/>
  <c r="B1698" i="14"/>
  <c r="A1968" i="14"/>
  <c r="H1041" i="14"/>
  <c r="H246" i="14"/>
  <c r="G1641" i="14"/>
  <c r="D1063" i="14"/>
  <c r="C1707" i="14"/>
  <c r="A1881" i="14"/>
  <c r="E184" i="14"/>
  <c r="M796" i="14"/>
  <c r="N1376" i="14"/>
  <c r="H1157" i="14"/>
  <c r="B1915" i="14"/>
  <c r="A958" i="14"/>
  <c r="I1463" i="14"/>
  <c r="G1259" i="14"/>
  <c r="I1110" i="14"/>
  <c r="G967" i="14"/>
  <c r="A1101" i="14"/>
  <c r="M1108" i="14"/>
  <c r="I473" i="14"/>
  <c r="N1740" i="14"/>
  <c r="J1490" i="14"/>
  <c r="M1532" i="14"/>
  <c r="N242" i="14"/>
  <c r="E832" i="14"/>
  <c r="E595" i="14"/>
  <c r="J1583" i="14"/>
  <c r="D1162" i="14"/>
  <c r="F111" i="14"/>
  <c r="A500" i="14"/>
  <c r="G1509" i="14"/>
  <c r="F887" i="14"/>
  <c r="E362" i="14"/>
  <c r="E1406" i="14"/>
  <c r="E1123" i="14"/>
  <c r="D268" i="14"/>
  <c r="L1069" i="14"/>
  <c r="M1970" i="14"/>
  <c r="L821" i="14"/>
  <c r="I1132" i="14"/>
  <c r="J1403" i="14"/>
  <c r="B1502" i="14"/>
  <c r="L1120" i="14"/>
  <c r="J175" i="14"/>
  <c r="K1208" i="14"/>
  <c r="L1138" i="14"/>
  <c r="G186" i="14"/>
  <c r="H561" i="14"/>
  <c r="O1778" i="14"/>
  <c r="O1777" i="14"/>
  <c r="G1214" i="14"/>
  <c r="D526" i="14"/>
  <c r="M917" i="14"/>
  <c r="N1179" i="14"/>
  <c r="K47" i="14"/>
  <c r="L796" i="14"/>
  <c r="L750" i="14"/>
  <c r="J302" i="14"/>
  <c r="K1521" i="14"/>
  <c r="E1938" i="14"/>
  <c r="K388" i="14"/>
  <c r="D240" i="14"/>
  <c r="H848" i="14"/>
  <c r="F1471" i="14"/>
  <c r="M1540" i="14"/>
  <c r="H946" i="14"/>
  <c r="K1374" i="14"/>
  <c r="K1559" i="14"/>
  <c r="J1391" i="14"/>
  <c r="A1551" i="14"/>
  <c r="J1451" i="14"/>
  <c r="A1840" i="14"/>
  <c r="G491" i="14"/>
  <c r="B1489" i="14"/>
  <c r="J1686" i="14"/>
  <c r="M410" i="14"/>
  <c r="C519" i="14"/>
  <c r="F1359" i="14"/>
  <c r="N347" i="14"/>
  <c r="E1614" i="14"/>
  <c r="B1271" i="14"/>
  <c r="B950" i="14"/>
  <c r="M1087" i="14"/>
  <c r="O607" i="14"/>
  <c r="B39" i="14"/>
  <c r="H10" i="14"/>
  <c r="D574" i="14"/>
  <c r="M763" i="14"/>
  <c r="D328" i="14"/>
  <c r="J1768" i="14"/>
  <c r="J1222" i="14"/>
  <c r="M1036" i="14"/>
  <c r="E1564" i="14"/>
  <c r="K1126" i="14"/>
  <c r="D315" i="14"/>
  <c r="K341" i="14"/>
  <c r="F1311" i="14"/>
  <c r="C1550" i="14"/>
  <c r="K989" i="14"/>
  <c r="F232" i="14"/>
  <c r="E460" i="14"/>
  <c r="B1773" i="14"/>
  <c r="L1323" i="14"/>
  <c r="O662" i="14"/>
  <c r="E1636" i="14"/>
  <c r="B474" i="14"/>
  <c r="K46" i="14"/>
  <c r="N1103" i="14"/>
  <c r="F1400" i="14"/>
  <c r="L1133" i="14"/>
  <c r="B1749" i="14"/>
  <c r="E1925" i="14"/>
  <c r="J59" i="14"/>
  <c r="N1764" i="14"/>
  <c r="B1509" i="14"/>
  <c r="I784" i="14"/>
  <c r="K1344" i="14"/>
  <c r="B431" i="14"/>
  <c r="K189" i="14"/>
  <c r="G688" i="14"/>
  <c r="D753" i="14"/>
  <c r="B1631" i="14"/>
  <c r="J1033" i="14"/>
  <c r="M1647" i="14"/>
  <c r="B1469" i="14"/>
  <c r="G45" i="14"/>
  <c r="A1959" i="14"/>
  <c r="M1891" i="14"/>
  <c r="G757" i="14"/>
  <c r="I1133" i="14"/>
  <c r="J1638" i="14"/>
  <c r="F1854" i="14"/>
  <c r="O1927" i="14"/>
  <c r="E1401" i="14"/>
  <c r="L1158" i="14"/>
  <c r="B1615" i="14"/>
  <c r="K1070" i="14"/>
  <c r="D582" i="14"/>
  <c r="O1529" i="14"/>
  <c r="D733" i="14"/>
  <c r="K713" i="14"/>
  <c r="A1486" i="14"/>
  <c r="N1559" i="14"/>
  <c r="M859" i="14"/>
  <c r="E921" i="14"/>
  <c r="M1408" i="14"/>
  <c r="L175" i="14"/>
  <c r="O1112" i="14"/>
  <c r="A608" i="14"/>
  <c r="E627" i="14"/>
  <c r="G1034" i="14"/>
  <c r="C136" i="14"/>
  <c r="O240" i="14"/>
  <c r="H1277" i="14"/>
  <c r="C269" i="14"/>
  <c r="C4" i="14"/>
  <c r="D1599" i="14"/>
  <c r="C1557" i="14"/>
  <c r="H103" i="14"/>
  <c r="O618" i="14"/>
  <c r="G1782" i="14"/>
  <c r="C251" i="14"/>
  <c r="B640" i="14"/>
  <c r="F1093" i="14"/>
  <c r="C1137" i="14"/>
  <c r="K585" i="14"/>
  <c r="L328" i="14"/>
  <c r="G1018" i="14"/>
  <c r="L1947" i="14"/>
  <c r="H986" i="14"/>
  <c r="J1891" i="14"/>
  <c r="H814" i="14"/>
  <c r="N1475" i="14"/>
  <c r="D1486" i="14"/>
  <c r="L1911" i="14"/>
  <c r="I381" i="14"/>
  <c r="K1192" i="14"/>
  <c r="K1346" i="14"/>
  <c r="N1067" i="14"/>
  <c r="K1341" i="14"/>
  <c r="N1823" i="14"/>
  <c r="B1590" i="14"/>
  <c r="E536" i="14"/>
  <c r="E1973" i="14"/>
  <c r="H1032" i="14"/>
  <c r="K878" i="14"/>
  <c r="G1584" i="14"/>
  <c r="H107" i="14"/>
  <c r="J405" i="14"/>
  <c r="D15" i="14"/>
  <c r="J493" i="14"/>
  <c r="E202" i="14"/>
  <c r="F1817" i="14"/>
  <c r="J1816" i="14"/>
  <c r="M726" i="14"/>
  <c r="F1674" i="14"/>
  <c r="O220" i="14"/>
  <c r="N1325" i="14"/>
  <c r="M26" i="14"/>
  <c r="H1177" i="14"/>
  <c r="J1658" i="14"/>
  <c r="O1168" i="14"/>
  <c r="M1197" i="14"/>
  <c r="K1078" i="14"/>
  <c r="E862" i="14"/>
  <c r="O1397" i="14"/>
  <c r="O276" i="14"/>
  <c r="K1890" i="14"/>
  <c r="G1871" i="14"/>
  <c r="C1310" i="14"/>
  <c r="M1680" i="14"/>
  <c r="N1664" i="14"/>
  <c r="A1820" i="14"/>
  <c r="B1130" i="14"/>
  <c r="K1796" i="14"/>
  <c r="A1238" i="14"/>
  <c r="C476" i="14"/>
  <c r="O711" i="14"/>
  <c r="F549" i="14"/>
  <c r="K1474" i="14"/>
  <c r="B274" i="14"/>
  <c r="A913" i="14"/>
  <c r="H174" i="14"/>
  <c r="E1204" i="14"/>
  <c r="F1513" i="14"/>
  <c r="E1645" i="14"/>
  <c r="C1689" i="14"/>
  <c r="M486" i="14"/>
  <c r="L593" i="14"/>
  <c r="M255" i="14"/>
  <c r="L654" i="14"/>
  <c r="D413" i="14"/>
  <c r="E827" i="14"/>
  <c r="C977" i="14"/>
  <c r="M73" i="14"/>
  <c r="A1873" i="14"/>
  <c r="F317" i="14"/>
  <c r="E1678" i="14"/>
  <c r="F234" i="14"/>
  <c r="D192" i="14"/>
  <c r="O1813" i="14"/>
  <c r="A1855" i="14"/>
  <c r="L198" i="14"/>
  <c r="K458" i="14"/>
  <c r="J734" i="14"/>
  <c r="M1027" i="14"/>
  <c r="J1977" i="14"/>
  <c r="N1759" i="14"/>
  <c r="E1582" i="14"/>
  <c r="K665" i="14"/>
  <c r="K1235" i="14"/>
  <c r="N1292" i="14"/>
  <c r="D1721" i="14"/>
  <c r="A432" i="14"/>
  <c r="A1585" i="14"/>
  <c r="A409" i="14"/>
  <c r="B759" i="14"/>
  <c r="M232" i="14"/>
  <c r="D1984" i="14"/>
  <c r="A777" i="14"/>
  <c r="G399" i="14"/>
  <c r="K718" i="14"/>
  <c r="F71" i="14"/>
  <c r="C1409" i="14"/>
  <c r="K841" i="14"/>
  <c r="O1581" i="14"/>
  <c r="I1174" i="14"/>
  <c r="B936" i="14"/>
  <c r="J1666" i="14"/>
  <c r="F1722" i="14"/>
  <c r="L1731" i="14"/>
  <c r="N328" i="14"/>
  <c r="F876" i="14"/>
  <c r="H310" i="14"/>
  <c r="A1261" i="14"/>
  <c r="N1335" i="14"/>
  <c r="I13" i="14"/>
  <c r="C1031" i="14"/>
  <c r="F461" i="14"/>
  <c r="J758" i="14"/>
  <c r="F218" i="14"/>
  <c r="A1456" i="14"/>
  <c r="J1989" i="14"/>
  <c r="B1251" i="14"/>
  <c r="E552" i="14"/>
  <c r="C1322" i="14"/>
  <c r="M1699" i="14"/>
  <c r="E763" i="14"/>
  <c r="C239" i="14"/>
  <c r="H1781" i="14"/>
  <c r="N341" i="14"/>
  <c r="D654" i="14"/>
  <c r="F98" i="14"/>
  <c r="E893" i="14"/>
  <c r="A189" i="14"/>
  <c r="K152" i="14"/>
  <c r="D1452" i="14"/>
  <c r="M838" i="14"/>
  <c r="D1542" i="14"/>
  <c r="K173" i="14"/>
  <c r="L1840" i="14"/>
  <c r="J1094" i="14"/>
  <c r="M1767" i="14"/>
  <c r="B954" i="14"/>
  <c r="C408" i="14"/>
  <c r="I1215" i="14"/>
  <c r="D1407" i="14"/>
  <c r="D269" i="14"/>
  <c r="I574" i="14"/>
  <c r="I762" i="14"/>
  <c r="K1332" i="14"/>
  <c r="H1627" i="14"/>
  <c r="H1752" i="14"/>
  <c r="O1701" i="14"/>
  <c r="I1939" i="14"/>
  <c r="H175" i="14"/>
  <c r="N411" i="14"/>
  <c r="M1628" i="14"/>
  <c r="G1194" i="14"/>
  <c r="O441" i="14"/>
  <c r="A1954" i="14"/>
  <c r="J873" i="14"/>
  <c r="A1211" i="14"/>
  <c r="C1626" i="14"/>
  <c r="A545" i="14"/>
  <c r="B1949" i="14"/>
  <c r="I1998" i="14"/>
  <c r="H720" i="14"/>
  <c r="A756" i="14"/>
  <c r="J761" i="14"/>
  <c r="L1679" i="14"/>
  <c r="N302" i="14"/>
  <c r="D189" i="14"/>
  <c r="F1984" i="14"/>
  <c r="L549" i="14"/>
  <c r="C1142" i="14"/>
  <c r="A1317" i="14"/>
  <c r="O1637" i="14"/>
  <c r="E1863" i="14"/>
  <c r="I1590" i="14"/>
  <c r="B502" i="14"/>
  <c r="C1738" i="14"/>
  <c r="L1530" i="14"/>
  <c r="I296" i="14"/>
  <c r="K1436" i="14"/>
  <c r="N1736" i="14"/>
  <c r="E1810" i="14"/>
  <c r="I42" i="14"/>
  <c r="A1919" i="14"/>
  <c r="J498" i="14"/>
  <c r="E1375" i="14"/>
  <c r="D468" i="14"/>
  <c r="N1596" i="14"/>
  <c r="I1445" i="14"/>
  <c r="D618" i="14"/>
  <c r="A1605" i="14"/>
  <c r="O1335" i="14"/>
  <c r="N1234" i="14"/>
  <c r="F1183" i="14"/>
  <c r="C1156" i="14"/>
  <c r="I897" i="14"/>
  <c r="K796" i="14"/>
  <c r="O1905" i="14"/>
  <c r="K1402" i="14"/>
  <c r="E1417" i="14"/>
  <c r="M1739" i="14"/>
  <c r="G1793" i="14"/>
  <c r="O1077" i="14"/>
  <c r="K687" i="14"/>
  <c r="C535" i="14"/>
  <c r="A1620" i="14"/>
  <c r="J1049" i="14"/>
  <c r="B1716" i="14"/>
  <c r="D35" i="14"/>
  <c r="B244" i="14"/>
  <c r="K1032" i="14"/>
  <c r="M540" i="14"/>
  <c r="D1924" i="14"/>
  <c r="C1034" i="14"/>
  <c r="N1068" i="14"/>
  <c r="H643" i="14"/>
  <c r="J69" i="14"/>
  <c r="H1699" i="14"/>
  <c r="C739" i="14"/>
  <c r="A518" i="14"/>
  <c r="M957" i="14"/>
  <c r="F522" i="14"/>
  <c r="G1777" i="14"/>
  <c r="B987" i="14"/>
  <c r="G681" i="14"/>
  <c r="E47" i="14"/>
  <c r="B573" i="14"/>
  <c r="J1651" i="14"/>
  <c r="F1414" i="14"/>
  <c r="M306" i="14"/>
  <c r="M862" i="14"/>
  <c r="C1116" i="14"/>
  <c r="A77" i="14"/>
  <c r="J78" i="14"/>
  <c r="H907" i="14"/>
  <c r="K927" i="14"/>
  <c r="B186" i="14"/>
  <c r="G659" i="14"/>
  <c r="O1261" i="14"/>
  <c r="D1053" i="14"/>
  <c r="G1391" i="14"/>
  <c r="O1058" i="14"/>
  <c r="M1753" i="14"/>
  <c r="G1339" i="14"/>
  <c r="H113" i="14"/>
  <c r="O703" i="14"/>
  <c r="D1070" i="14"/>
  <c r="J1156" i="14"/>
  <c r="A1573" i="14"/>
  <c r="E1403" i="14"/>
  <c r="I1570" i="14"/>
  <c r="A1316" i="14"/>
  <c r="C1346" i="14"/>
  <c r="M1469" i="14"/>
  <c r="D1427" i="14"/>
  <c r="L1317" i="14"/>
  <c r="C646" i="14"/>
  <c r="B1351" i="14"/>
  <c r="C1458" i="14"/>
  <c r="L649" i="14"/>
  <c r="E429" i="14"/>
  <c r="C963" i="14"/>
  <c r="D1472" i="14"/>
  <c r="E1294" i="14"/>
  <c r="L997" i="14"/>
  <c r="M1994" i="14"/>
  <c r="L1685" i="14"/>
  <c r="N452" i="14"/>
  <c r="O86" i="14"/>
  <c r="G802" i="14"/>
  <c r="I1803" i="14"/>
  <c r="B653" i="14"/>
  <c r="E1077" i="14"/>
  <c r="J1140" i="14"/>
  <c r="O28" i="14"/>
  <c r="G838" i="14"/>
  <c r="O1878" i="14"/>
  <c r="E1032" i="14"/>
  <c r="A1996" i="14"/>
  <c r="C1265" i="14"/>
  <c r="J1673" i="14"/>
  <c r="I1828" i="14"/>
  <c r="G465" i="14"/>
  <c r="E580" i="14"/>
  <c r="K1698" i="14"/>
  <c r="A583" i="14"/>
  <c r="K630" i="14"/>
  <c r="J556" i="14"/>
  <c r="N1182" i="14"/>
  <c r="J174" i="14"/>
  <c r="K923" i="14"/>
  <c r="N1079" i="14"/>
  <c r="D1045" i="14"/>
  <c r="M1783" i="14"/>
  <c r="A699" i="14"/>
  <c r="G27" i="14"/>
  <c r="D1356" i="14"/>
  <c r="D721" i="14"/>
  <c r="B991" i="14"/>
  <c r="D787" i="14"/>
  <c r="E318" i="14"/>
  <c r="N1674" i="14"/>
  <c r="L1781" i="14"/>
  <c r="M775" i="14"/>
  <c r="A1730" i="14"/>
  <c r="J1038" i="14"/>
  <c r="E401" i="14"/>
  <c r="L1236" i="14"/>
  <c r="D1108" i="14"/>
  <c r="O1986" i="14"/>
  <c r="B975" i="14"/>
  <c r="K547" i="14"/>
  <c r="C1845" i="14"/>
  <c r="N200" i="14"/>
  <c r="A758" i="14"/>
  <c r="A1942" i="14"/>
  <c r="K320" i="14"/>
  <c r="A1815" i="14"/>
  <c r="I1846" i="14"/>
  <c r="E1256" i="14"/>
  <c r="M1494" i="14"/>
  <c r="M739" i="14"/>
  <c r="I494" i="14"/>
  <c r="A1227" i="14"/>
  <c r="L812" i="14"/>
  <c r="E857" i="14"/>
  <c r="E1425" i="14"/>
  <c r="F49" i="14"/>
  <c r="G850" i="14"/>
  <c r="B1936" i="14"/>
  <c r="F1353" i="14"/>
  <c r="A1076" i="14"/>
  <c r="J8" i="14"/>
  <c r="L1836" i="14"/>
  <c r="N1178" i="14"/>
  <c r="I654" i="14"/>
  <c r="C406" i="14"/>
  <c r="N1927" i="14"/>
  <c r="N548" i="14"/>
  <c r="G1660" i="14"/>
  <c r="H1501" i="14"/>
  <c r="J1766" i="14"/>
  <c r="M1042" i="14"/>
  <c r="K1484" i="14"/>
  <c r="J1394" i="14"/>
  <c r="A1737" i="14"/>
  <c r="F1375" i="14"/>
  <c r="N855" i="14"/>
  <c r="J103" i="14"/>
  <c r="A1566" i="14"/>
  <c r="F1651" i="14"/>
  <c r="I336" i="14"/>
  <c r="H1529" i="14"/>
  <c r="M758" i="14"/>
  <c r="O1960" i="14"/>
  <c r="A1026" i="14"/>
  <c r="J1298" i="14"/>
  <c r="L788" i="14"/>
  <c r="K1883" i="14"/>
  <c r="C1787" i="14"/>
  <c r="E249" i="14"/>
  <c r="H404" i="14"/>
  <c r="B1670" i="14"/>
  <c r="D1365" i="14"/>
  <c r="E587" i="14"/>
  <c r="D65" i="14"/>
  <c r="F219" i="14"/>
  <c r="F359" i="14"/>
  <c r="L999" i="14"/>
  <c r="K1039" i="14"/>
  <c r="K313" i="14"/>
  <c r="F554" i="14"/>
  <c r="K1322" i="14"/>
  <c r="D314" i="14"/>
  <c r="O1966" i="14"/>
  <c r="L401" i="14"/>
  <c r="K1914" i="14"/>
  <c r="B445" i="14"/>
  <c r="M939" i="14"/>
  <c r="K160" i="14"/>
  <c r="H1057" i="14"/>
  <c r="C1301" i="14"/>
  <c r="F702" i="14"/>
  <c r="O964" i="14"/>
  <c r="B525" i="14"/>
  <c r="A139" i="14"/>
  <c r="K362" i="14"/>
  <c r="I396" i="14"/>
  <c r="O359" i="14"/>
  <c r="C1238" i="14"/>
  <c r="M1574" i="14"/>
  <c r="L1313" i="14"/>
  <c r="O1849" i="14"/>
  <c r="F480" i="14"/>
  <c r="M1760" i="14"/>
  <c r="M1176" i="14"/>
  <c r="H1206" i="14"/>
  <c r="B853" i="14"/>
  <c r="F821" i="14"/>
  <c r="L1650" i="14"/>
  <c r="L137" i="14"/>
  <c r="N939" i="14"/>
  <c r="A415" i="14"/>
  <c r="L1288" i="14"/>
  <c r="N1044" i="14"/>
  <c r="H757" i="14"/>
  <c r="F983" i="14"/>
  <c r="H1340" i="14"/>
  <c r="M861" i="14"/>
  <c r="F1794" i="14"/>
  <c r="C830" i="14"/>
  <c r="D1424" i="14"/>
  <c r="D343" i="14"/>
  <c r="L413" i="14"/>
  <c r="C717" i="14"/>
  <c r="C1515" i="14"/>
  <c r="L107" i="14"/>
  <c r="A32" i="14"/>
  <c r="H1043" i="14"/>
  <c r="A1200" i="14"/>
  <c r="D1630" i="14"/>
  <c r="O1757" i="14"/>
  <c r="O700" i="14"/>
  <c r="H168" i="14"/>
  <c r="B1775" i="14"/>
  <c r="M1606" i="14"/>
  <c r="A1051" i="14"/>
  <c r="I1362" i="14"/>
  <c r="L463" i="14"/>
  <c r="M1447" i="14"/>
  <c r="I1737" i="14"/>
  <c r="A611" i="14"/>
  <c r="K1720" i="14"/>
  <c r="H46" i="14"/>
  <c r="K133" i="14"/>
  <c r="E678" i="14"/>
  <c r="I264" i="14"/>
  <c r="M890" i="14"/>
  <c r="K1524" i="14"/>
  <c r="L683" i="14"/>
  <c r="N639" i="14"/>
  <c r="N1194" i="14"/>
  <c r="J426" i="14"/>
  <c r="A1991" i="14"/>
  <c r="I1467" i="14"/>
  <c r="J1934" i="14"/>
  <c r="O570" i="14"/>
  <c r="J1318" i="14"/>
  <c r="F1636" i="14"/>
  <c r="B258" i="14"/>
  <c r="E635" i="14"/>
  <c r="B1371" i="14"/>
  <c r="E644" i="14"/>
  <c r="O481" i="14"/>
  <c r="B1736" i="14"/>
  <c r="J668" i="14"/>
  <c r="N1339" i="14"/>
  <c r="H405" i="14"/>
  <c r="H155" i="14"/>
  <c r="G1079" i="14"/>
  <c r="F1736" i="14"/>
  <c r="M183" i="14"/>
  <c r="K1605" i="14"/>
  <c r="M1912" i="14"/>
  <c r="I1076" i="14"/>
  <c r="L927" i="14"/>
  <c r="M1455" i="14"/>
  <c r="O551" i="14"/>
  <c r="I218" i="14"/>
  <c r="J1162" i="14"/>
  <c r="L747" i="14"/>
  <c r="I1530" i="14"/>
  <c r="K833" i="14"/>
  <c r="J1290" i="14"/>
  <c r="E1622" i="14"/>
  <c r="J648" i="14"/>
  <c r="O1044" i="14"/>
  <c r="K696" i="14"/>
  <c r="N1987" i="14"/>
  <c r="L1873" i="14"/>
  <c r="A3" i="14"/>
  <c r="C329" i="14"/>
  <c r="F1070" i="14"/>
  <c r="E1640" i="14"/>
  <c r="F1843" i="14"/>
  <c r="G1343" i="14"/>
  <c r="F1773" i="14"/>
  <c r="K1643" i="14"/>
  <c r="H801" i="14"/>
  <c r="B1532" i="14"/>
  <c r="L1289" i="14"/>
  <c r="N1528" i="14"/>
  <c r="N1556" i="14"/>
  <c r="A648" i="14"/>
  <c r="F346" i="14"/>
  <c r="G1993" i="14"/>
  <c r="M1070" i="14"/>
  <c r="D185" i="14"/>
  <c r="K766" i="14"/>
  <c r="H1139" i="14"/>
  <c r="K609" i="14"/>
  <c r="E96" i="14"/>
  <c r="C1244" i="14"/>
  <c r="D1782" i="14"/>
  <c r="E183" i="14"/>
  <c r="E1081" i="14"/>
  <c r="M1351" i="14"/>
  <c r="N1401" i="14"/>
  <c r="M331" i="14"/>
  <c r="F889" i="14"/>
  <c r="B389" i="14"/>
  <c r="N951" i="14"/>
  <c r="H1945" i="14"/>
  <c r="F550" i="14"/>
  <c r="C1066" i="14"/>
  <c r="L1806" i="14"/>
  <c r="L1134" i="14"/>
  <c r="O1914" i="14"/>
  <c r="K1881" i="14"/>
  <c r="L1871" i="14"/>
  <c r="F590" i="14"/>
  <c r="I756" i="14"/>
  <c r="G118" i="14"/>
  <c r="A1775" i="14"/>
  <c r="H330" i="14"/>
  <c r="A299" i="14"/>
  <c r="O1631" i="14"/>
  <c r="E1477" i="14"/>
  <c r="N929" i="14"/>
  <c r="N1036" i="14"/>
  <c r="K1082" i="14"/>
  <c r="E1656" i="14"/>
  <c r="N1212" i="14"/>
  <c r="A1988" i="14"/>
  <c r="C1703" i="14"/>
  <c r="M324" i="14"/>
  <c r="J46" i="14"/>
  <c r="D563" i="14"/>
  <c r="E478" i="14"/>
  <c r="C1964" i="14"/>
  <c r="L972" i="14"/>
  <c r="M478" i="14"/>
  <c r="C1305" i="14"/>
  <c r="N1035" i="14"/>
  <c r="G192" i="14"/>
  <c r="H1727" i="14"/>
  <c r="E1396" i="14"/>
  <c r="B658" i="14"/>
  <c r="I65" i="14"/>
  <c r="A282" i="14"/>
  <c r="K1191" i="14"/>
  <c r="F982" i="14"/>
  <c r="L516" i="14"/>
  <c r="C106" i="14"/>
  <c r="L757" i="14"/>
  <c r="M1959" i="14"/>
  <c r="J1202" i="14"/>
  <c r="H1971" i="14"/>
  <c r="E1020" i="14"/>
  <c r="L1085" i="14"/>
  <c r="B549" i="14"/>
  <c r="A1233" i="14"/>
  <c r="G46" i="14"/>
  <c r="M1297" i="14"/>
  <c r="F477" i="14"/>
  <c r="A1162" i="14"/>
  <c r="F634" i="14"/>
  <c r="N135" i="14"/>
  <c r="D795" i="14"/>
  <c r="O160" i="14"/>
  <c r="F915" i="14"/>
  <c r="E1969" i="14"/>
  <c r="J1759" i="14"/>
  <c r="L1327" i="14"/>
  <c r="A540" i="14"/>
  <c r="D512" i="14"/>
  <c r="A991" i="14"/>
  <c r="I330" i="14"/>
  <c r="E1706" i="14"/>
  <c r="D1163" i="14"/>
  <c r="N1696" i="14"/>
  <c r="H1653" i="14"/>
  <c r="M1859" i="14"/>
  <c r="B1934" i="14"/>
  <c r="N519" i="14"/>
  <c r="C189" i="14"/>
  <c r="M1884" i="14"/>
  <c r="C626" i="14"/>
  <c r="N335" i="14"/>
  <c r="L1019" i="14"/>
  <c r="B1850" i="14"/>
  <c r="B769" i="14"/>
  <c r="F955" i="14"/>
  <c r="H239" i="14"/>
  <c r="E1634" i="14"/>
  <c r="C594" i="14"/>
  <c r="I397" i="14"/>
  <c r="E1166" i="14"/>
  <c r="J1943" i="14"/>
  <c r="B941" i="14"/>
  <c r="K1277" i="14"/>
  <c r="J1148" i="14"/>
  <c r="M101" i="14"/>
  <c r="O935" i="14"/>
  <c r="L1500" i="14"/>
  <c r="G798" i="14"/>
  <c r="N631" i="14"/>
  <c r="E133" i="14"/>
  <c r="E1290" i="14"/>
  <c r="C265" i="14"/>
  <c r="D940" i="14"/>
  <c r="L1486" i="14"/>
  <c r="M1530" i="14"/>
  <c r="N896" i="14"/>
  <c r="O1496" i="14"/>
  <c r="I1515" i="14"/>
  <c r="J1073" i="14"/>
  <c r="F6" i="14"/>
  <c r="B1991" i="14"/>
  <c r="E1765" i="14"/>
  <c r="O70" i="14"/>
  <c r="C871" i="14"/>
  <c r="B1640" i="14"/>
  <c r="G822" i="14"/>
  <c r="G526" i="14"/>
  <c r="M1205" i="14"/>
  <c r="H1742" i="14"/>
  <c r="L372" i="14"/>
  <c r="B1120" i="14"/>
  <c r="I1796" i="14"/>
  <c r="H1754" i="14"/>
  <c r="J1568" i="14"/>
  <c r="I1063" i="14"/>
  <c r="O940" i="14"/>
  <c r="K1870" i="14"/>
  <c r="N1306" i="14"/>
  <c r="O1230" i="14"/>
  <c r="H1906" i="14"/>
  <c r="C1965" i="14"/>
  <c r="O1296" i="14"/>
  <c r="L592" i="14"/>
  <c r="L185" i="14"/>
  <c r="O1371" i="14"/>
  <c r="K938" i="14"/>
  <c r="C1531" i="14"/>
  <c r="C129" i="14"/>
  <c r="C1226" i="14"/>
  <c r="I29" i="14"/>
  <c r="B280" i="14"/>
  <c r="N1783" i="14"/>
  <c r="J412" i="14"/>
  <c r="E1298" i="14"/>
  <c r="L1433" i="14"/>
  <c r="N1826" i="14"/>
  <c r="N1158" i="14"/>
  <c r="A1829" i="14"/>
  <c r="K139" i="14"/>
  <c r="B1088" i="14"/>
  <c r="H1451" i="14"/>
  <c r="M1555" i="14"/>
  <c r="H709" i="14"/>
  <c r="A641" i="14"/>
  <c r="K1628" i="14"/>
  <c r="N1445" i="14"/>
  <c r="O310" i="14"/>
  <c r="H1002" i="14"/>
  <c r="E788" i="14"/>
  <c r="A1567" i="14"/>
  <c r="M1824" i="14"/>
  <c r="C681" i="14"/>
  <c r="B1694" i="14"/>
  <c r="A960" i="14"/>
  <c r="B1964" i="14"/>
  <c r="O1551" i="14"/>
  <c r="D814" i="14"/>
  <c r="H772" i="14"/>
  <c r="I1665" i="14"/>
  <c r="L698" i="14"/>
  <c r="H746" i="14"/>
  <c r="A1265" i="14"/>
  <c r="H473" i="14"/>
  <c r="D238" i="14"/>
  <c r="H34" i="14"/>
  <c r="B1334" i="14"/>
  <c r="G1373" i="14"/>
  <c r="O800" i="14"/>
  <c r="C1457" i="14"/>
  <c r="G841" i="14"/>
  <c r="J214" i="14"/>
  <c r="K367" i="14"/>
  <c r="O938" i="14"/>
  <c r="D1977" i="14"/>
  <c r="B1774" i="14"/>
  <c r="O457" i="14"/>
  <c r="D37" i="14"/>
  <c r="K580" i="14"/>
  <c r="C814" i="14"/>
  <c r="K449" i="14"/>
  <c r="K1758" i="14"/>
  <c r="B571" i="14"/>
  <c r="B1208" i="14"/>
  <c r="K1463" i="14"/>
  <c r="A1824" i="14"/>
  <c r="E920" i="14"/>
  <c r="K98" i="14"/>
  <c r="M1082" i="14"/>
  <c r="I440" i="14"/>
  <c r="B1647" i="14"/>
  <c r="E650" i="14"/>
  <c r="E238" i="14"/>
  <c r="B1274" i="14"/>
  <c r="A1671" i="14"/>
  <c r="B899" i="14"/>
  <c r="G1159" i="14"/>
  <c r="B1565" i="14"/>
  <c r="F1635" i="14"/>
  <c r="F1789" i="14"/>
  <c r="F1656" i="14"/>
  <c r="B1423" i="14"/>
  <c r="I999" i="14"/>
  <c r="G1444" i="14"/>
  <c r="G1246" i="14"/>
  <c r="B1996" i="14"/>
  <c r="F345" i="14"/>
  <c r="B340" i="14"/>
  <c r="D746" i="14"/>
  <c r="F1345" i="14"/>
  <c r="K1365" i="14"/>
  <c r="B441" i="14"/>
  <c r="C910" i="14"/>
  <c r="E1999" i="14"/>
  <c r="I1850" i="14"/>
  <c r="A881" i="14"/>
  <c r="O1596" i="14"/>
  <c r="I349" i="14"/>
  <c r="H439" i="14"/>
  <c r="G997" i="14"/>
  <c r="B879" i="14"/>
  <c r="I280" i="14"/>
  <c r="I1743" i="14"/>
  <c r="E334" i="14"/>
  <c r="F531" i="14"/>
  <c r="A872" i="14"/>
  <c r="B692" i="14"/>
  <c r="B1944" i="14"/>
  <c r="A932" i="14"/>
  <c r="B907" i="14"/>
  <c r="B112" i="14"/>
  <c r="I1787" i="14"/>
  <c r="M1899" i="14"/>
  <c r="D213" i="14"/>
  <c r="N415" i="14"/>
  <c r="B141" i="14"/>
  <c r="C800" i="14"/>
  <c r="J322" i="14"/>
  <c r="D1192" i="14"/>
  <c r="H1948" i="14"/>
  <c r="E979" i="14"/>
  <c r="N906" i="14"/>
  <c r="J1310" i="14"/>
  <c r="K1820" i="14"/>
  <c r="J1145" i="14"/>
  <c r="M1694" i="14"/>
  <c r="M280" i="14"/>
  <c r="C1267" i="14"/>
  <c r="F690" i="14"/>
  <c r="F161" i="14"/>
  <c r="H532" i="14"/>
  <c r="A716" i="14"/>
  <c r="I1653" i="14"/>
  <c r="I1694" i="14"/>
  <c r="C1413" i="14"/>
  <c r="L574" i="14"/>
  <c r="G1057" i="14"/>
  <c r="K1196" i="14"/>
  <c r="I196" i="14"/>
  <c r="L1023" i="14"/>
  <c r="K468" i="14"/>
  <c r="C575" i="14"/>
  <c r="B470" i="14"/>
  <c r="L312" i="14"/>
  <c r="M1409" i="14"/>
  <c r="M20" i="14"/>
  <c r="E1150" i="14"/>
  <c r="M577" i="14"/>
  <c r="C1642" i="14"/>
  <c r="O750" i="14"/>
  <c r="I1343" i="14"/>
  <c r="J797" i="14"/>
  <c r="M93" i="14"/>
  <c r="G1320" i="14"/>
  <c r="H1938" i="14"/>
  <c r="B161" i="14"/>
  <c r="L1518" i="14"/>
  <c r="G487" i="14"/>
  <c r="M1487" i="14"/>
  <c r="B373" i="14"/>
  <c r="E1899" i="14"/>
  <c r="M1183" i="14"/>
  <c r="A1375" i="14"/>
  <c r="I262" i="14"/>
  <c r="D766" i="14"/>
  <c r="O1639" i="14"/>
  <c r="J29" i="14"/>
  <c r="A973" i="14"/>
  <c r="D199" i="14"/>
  <c r="F393" i="14"/>
  <c r="F988" i="14"/>
  <c r="H1702" i="14"/>
  <c r="L993" i="14"/>
  <c r="G236" i="14"/>
  <c r="F1349" i="14"/>
  <c r="C463" i="14"/>
  <c r="B672" i="14"/>
  <c r="L375" i="14"/>
  <c r="A106" i="14"/>
  <c r="M1547" i="14"/>
  <c r="H630" i="14"/>
  <c r="B955" i="14"/>
  <c r="N1390" i="14"/>
  <c r="J1903" i="14"/>
  <c r="E179" i="14"/>
  <c r="K88" i="14"/>
  <c r="L1905" i="14"/>
  <c r="D732" i="14"/>
  <c r="B1841" i="14"/>
  <c r="O1717" i="14"/>
  <c r="D210" i="14"/>
  <c r="G260" i="14"/>
  <c r="J611" i="14"/>
  <c r="I1280" i="14"/>
  <c r="C603" i="14"/>
  <c r="O995" i="14"/>
  <c r="F91" i="14"/>
  <c r="C1794" i="14"/>
  <c r="I1700" i="14"/>
  <c r="J1235" i="14"/>
  <c r="C724" i="14"/>
  <c r="D1031" i="14"/>
  <c r="N344" i="14"/>
  <c r="G985" i="14"/>
  <c r="N85" i="14"/>
  <c r="L479" i="14"/>
  <c r="N391" i="14"/>
  <c r="K185" i="14"/>
  <c r="L1910" i="14"/>
  <c r="C1879" i="14"/>
  <c r="O1668" i="14"/>
  <c r="O568" i="14"/>
  <c r="H1287" i="14"/>
  <c r="E1600" i="14"/>
  <c r="K944" i="14"/>
  <c r="M223" i="14"/>
  <c r="W2" i="13"/>
  <c r="J760" i="14"/>
  <c r="C1300" i="14"/>
  <c r="O1389" i="14"/>
  <c r="M1957" i="14"/>
  <c r="A834" i="14"/>
  <c r="I528" i="14"/>
  <c r="I509" i="14"/>
  <c r="E1153" i="14"/>
  <c r="L381" i="14"/>
  <c r="F826" i="14"/>
  <c r="F1652" i="14"/>
  <c r="H983" i="14"/>
  <c r="M989" i="14"/>
  <c r="G163" i="14"/>
  <c r="M920" i="14"/>
  <c r="M660" i="14"/>
  <c r="K1455" i="14"/>
  <c r="N450" i="14"/>
  <c r="E1313" i="14"/>
  <c r="G167" i="14"/>
  <c r="O1444" i="14"/>
  <c r="F913" i="14"/>
  <c r="H1176" i="14"/>
  <c r="C228" i="14"/>
  <c r="J151" i="14"/>
  <c r="H1143" i="14"/>
  <c r="F1704" i="14"/>
  <c r="N704" i="14"/>
  <c r="C1168" i="14"/>
  <c r="E1142" i="14"/>
  <c r="M637" i="14"/>
  <c r="G896" i="14"/>
  <c r="J1511" i="14"/>
  <c r="I1982" i="14"/>
  <c r="L358" i="14"/>
  <c r="C37" i="14"/>
  <c r="H1022" i="14"/>
  <c r="N180" i="14"/>
  <c r="O128" i="14"/>
  <c r="N1248" i="14"/>
  <c r="M130" i="14"/>
  <c r="M824" i="14"/>
  <c r="F1716" i="14"/>
  <c r="D1912" i="14"/>
  <c r="L904" i="14"/>
  <c r="A167" i="14"/>
  <c r="O336" i="14"/>
  <c r="G706" i="14"/>
  <c r="E1801" i="14"/>
  <c r="J1667" i="14"/>
  <c r="O1340" i="14"/>
  <c r="N1137" i="14"/>
  <c r="H1603" i="14"/>
  <c r="C425" i="14"/>
  <c r="B605" i="14"/>
  <c r="H334" i="14"/>
  <c r="G1293" i="14"/>
  <c r="B1146" i="14"/>
  <c r="F949" i="14"/>
  <c r="A140" i="14"/>
  <c r="K113" i="14"/>
  <c r="F1037" i="14"/>
  <c r="J1044" i="14"/>
  <c r="E1996" i="14"/>
  <c r="H594" i="14"/>
  <c r="B976" i="14"/>
  <c r="D961" i="14"/>
  <c r="F649" i="14"/>
  <c r="B582" i="14"/>
  <c r="D1401" i="14"/>
  <c r="O914" i="14"/>
  <c r="C905" i="14"/>
  <c r="E1177" i="14"/>
  <c r="L1968" i="14"/>
  <c r="H380" i="14"/>
  <c r="G95" i="14"/>
  <c r="H1132" i="14"/>
  <c r="C1547" i="14"/>
  <c r="F925" i="14"/>
  <c r="G420" i="14"/>
  <c r="K338" i="14"/>
  <c r="B1307" i="14"/>
  <c r="J870" i="14"/>
  <c r="I1509" i="14"/>
  <c r="K749" i="14"/>
  <c r="M1981" i="14"/>
  <c r="D1400" i="14"/>
  <c r="E1721" i="14"/>
  <c r="M1139" i="14"/>
  <c r="D816" i="14"/>
  <c r="C571" i="14"/>
  <c r="J1187" i="14"/>
  <c r="K1231" i="14"/>
  <c r="I1690" i="14"/>
  <c r="N1540" i="14"/>
  <c r="L907" i="14"/>
  <c r="J593" i="14"/>
  <c r="E1836" i="14"/>
  <c r="G439" i="14"/>
  <c r="F848" i="14"/>
  <c r="G1085" i="14"/>
  <c r="C1466" i="14"/>
  <c r="I1274" i="14"/>
  <c r="K1063" i="14"/>
  <c r="E645" i="14"/>
  <c r="J18" i="14"/>
  <c r="L587" i="14"/>
  <c r="E285" i="14"/>
  <c r="I1883" i="14"/>
  <c r="B1920" i="14"/>
  <c r="I1304" i="14"/>
  <c r="L377" i="14"/>
  <c r="D882" i="14"/>
  <c r="J1204" i="14"/>
  <c r="I883" i="14"/>
  <c r="E1115" i="14"/>
  <c r="K1500" i="14"/>
  <c r="O1809" i="14"/>
  <c r="A442" i="14"/>
  <c r="E710" i="14"/>
  <c r="H237" i="14"/>
  <c r="A701" i="14"/>
  <c r="A1148" i="14"/>
  <c r="D404" i="14"/>
  <c r="O1539" i="14"/>
  <c r="M511" i="14"/>
  <c r="A1040" i="14"/>
  <c r="D91" i="14"/>
  <c r="F34" i="14"/>
  <c r="B1160" i="14"/>
  <c r="M1472" i="14"/>
  <c r="G829" i="14"/>
  <c r="J1751" i="14"/>
  <c r="M1286" i="14"/>
  <c r="M1270" i="14"/>
  <c r="F1121" i="14"/>
  <c r="L447" i="14"/>
  <c r="L774" i="14"/>
  <c r="K387" i="14"/>
  <c r="K244" i="14"/>
  <c r="K1294" i="14"/>
  <c r="E575" i="14"/>
  <c r="D1043" i="14"/>
  <c r="K1547" i="14"/>
  <c r="B262" i="14"/>
  <c r="K725" i="14"/>
  <c r="F1444" i="14"/>
  <c r="G1032" i="14"/>
  <c r="I324" i="14"/>
  <c r="C1757" i="14"/>
  <c r="I1009" i="14"/>
  <c r="E1458" i="14"/>
  <c r="O1588" i="14"/>
  <c r="M785" i="14"/>
  <c r="J229" i="14"/>
  <c r="D1292" i="14"/>
  <c r="A1586" i="14"/>
  <c r="I414" i="14"/>
  <c r="O102" i="14"/>
  <c r="E966" i="14"/>
  <c r="I1813" i="14"/>
  <c r="O1579" i="14"/>
  <c r="E495" i="14"/>
  <c r="C930" i="14"/>
  <c r="H1877" i="14"/>
  <c r="J1004" i="14"/>
  <c r="G1147" i="14"/>
  <c r="J1013" i="14"/>
  <c r="C592" i="14"/>
  <c r="N194" i="14"/>
  <c r="M761" i="14"/>
  <c r="F189" i="14"/>
  <c r="N33" i="14"/>
  <c r="L405" i="14"/>
  <c r="L1004" i="14"/>
  <c r="K1328" i="14"/>
  <c r="D536" i="14"/>
  <c r="J1708" i="14"/>
  <c r="A225" i="14"/>
  <c r="E436" i="14"/>
  <c r="D1271" i="14"/>
  <c r="O1549" i="14"/>
  <c r="F140" i="14"/>
  <c r="N1262" i="14"/>
  <c r="N1149" i="14"/>
  <c r="N814" i="14"/>
  <c r="N94" i="14"/>
  <c r="H1848" i="14"/>
  <c r="J1516" i="14"/>
  <c r="G1954" i="14"/>
  <c r="M1261" i="14"/>
  <c r="N1151" i="14"/>
  <c r="A328" i="14"/>
  <c r="A1430" i="14"/>
  <c r="M1681" i="14"/>
  <c r="D1436" i="14"/>
  <c r="F1380" i="14"/>
  <c r="O442" i="14"/>
  <c r="G1439" i="14"/>
  <c r="L1603" i="14"/>
  <c r="D1159" i="14"/>
  <c r="F1605" i="14"/>
  <c r="J1433" i="14"/>
  <c r="B1728" i="14"/>
  <c r="B1806" i="14"/>
  <c r="O1004" i="14"/>
  <c r="F1812" i="14"/>
  <c r="F1823" i="14"/>
  <c r="G335" i="14"/>
  <c r="E1217" i="14"/>
  <c r="A603" i="14"/>
  <c r="O1679" i="14"/>
  <c r="G237" i="14"/>
  <c r="G444" i="14"/>
  <c r="A1817" i="14"/>
  <c r="J1505" i="14"/>
  <c r="M1150" i="14"/>
  <c r="I1771" i="14"/>
  <c r="N104" i="14"/>
  <c r="D187" i="14"/>
  <c r="D803" i="14"/>
  <c r="N1184" i="14"/>
  <c r="J1192" i="14"/>
  <c r="J691" i="14"/>
  <c r="C1448" i="14"/>
  <c r="C397" i="14"/>
  <c r="K743" i="14"/>
  <c r="D1574" i="14"/>
  <c r="K995" i="14"/>
  <c r="N1409" i="14"/>
  <c r="C1012" i="14"/>
  <c r="O1652" i="14"/>
  <c r="I989" i="14"/>
  <c r="M1686" i="14"/>
  <c r="A1819" i="14"/>
  <c r="E1435" i="14"/>
  <c r="F1676" i="14"/>
  <c r="F373" i="14"/>
  <c r="D629" i="14"/>
  <c r="I1291" i="14"/>
  <c r="K42" i="14"/>
  <c r="L1884" i="14"/>
  <c r="B990" i="14"/>
  <c r="I796" i="14"/>
  <c r="G1862" i="14"/>
  <c r="F845" i="14"/>
  <c r="D20" i="14"/>
  <c r="G1483" i="14"/>
  <c r="N653" i="14"/>
  <c r="A580" i="14"/>
  <c r="I1396" i="14"/>
  <c r="I1018" i="14"/>
  <c r="I22" i="14"/>
  <c r="K896" i="14"/>
  <c r="C164" i="14"/>
  <c r="J86" i="14"/>
  <c r="B1719" i="14"/>
  <c r="N1400" i="14"/>
  <c r="A1828" i="14"/>
  <c r="G1835" i="14"/>
  <c r="E1365" i="14"/>
  <c r="F56" i="14"/>
  <c r="D734" i="14"/>
  <c r="L940" i="14"/>
  <c r="K441" i="14"/>
  <c r="G1812" i="14"/>
  <c r="C66" i="14"/>
  <c r="B1455" i="14"/>
  <c r="B586" i="14"/>
  <c r="G99" i="14"/>
  <c r="N1459" i="14"/>
  <c r="A2" i="14"/>
  <c r="O406" i="14"/>
  <c r="C657" i="14"/>
  <c r="J1610" i="14"/>
  <c r="N690" i="14"/>
  <c r="H497" i="14"/>
  <c r="O1186" i="14"/>
  <c r="E1975" i="14"/>
  <c r="I1036" i="14"/>
  <c r="J1147" i="14"/>
  <c r="A528" i="14"/>
  <c r="B575" i="14"/>
  <c r="J987" i="14"/>
  <c r="J565" i="14"/>
  <c r="B1837" i="14"/>
  <c r="C359" i="14"/>
  <c r="I1544" i="14"/>
  <c r="L931" i="14"/>
  <c r="D1583" i="14"/>
  <c r="A1576" i="14"/>
  <c r="A684" i="14"/>
  <c r="F1235" i="14"/>
  <c r="I320" i="14"/>
  <c r="J519" i="14"/>
  <c r="I893" i="14"/>
  <c r="E1116" i="14"/>
  <c r="L1045" i="14"/>
  <c r="D372" i="14"/>
  <c r="I39" i="14"/>
  <c r="C677" i="14"/>
  <c r="M212" i="14"/>
  <c r="E1376" i="14"/>
  <c r="N1967" i="14"/>
  <c r="J992" i="14"/>
  <c r="K532" i="14"/>
  <c r="E1109" i="14"/>
  <c r="O838" i="14"/>
  <c r="D1861" i="14"/>
  <c r="B167" i="14"/>
  <c r="J236" i="14"/>
  <c r="A618" i="14"/>
  <c r="H1122" i="14"/>
  <c r="F252" i="14"/>
  <c r="E172" i="14"/>
  <c r="E114" i="14"/>
  <c r="G1580" i="14"/>
  <c r="M138" i="14"/>
  <c r="C813" i="14"/>
  <c r="A659" i="14"/>
  <c r="A1487" i="14"/>
  <c r="I269" i="14"/>
  <c r="H1572" i="14"/>
  <c r="M1149" i="14"/>
  <c r="O348" i="14"/>
  <c r="G1363" i="14"/>
  <c r="J257" i="14"/>
  <c r="M1438" i="14"/>
  <c r="B1048" i="14"/>
  <c r="E1471" i="14"/>
  <c r="J834" i="14"/>
  <c r="F1402" i="14"/>
  <c r="B1272" i="14"/>
  <c r="M1974" i="14"/>
  <c r="J1633" i="14"/>
  <c r="L758" i="14"/>
  <c r="J1778" i="14"/>
  <c r="E1639" i="14"/>
  <c r="G1419" i="14"/>
  <c r="G198" i="14"/>
  <c r="G1402" i="14"/>
  <c r="K1992" i="14"/>
  <c r="M1391" i="14"/>
  <c r="M1038" i="14"/>
  <c r="F879" i="14"/>
  <c r="I571" i="14"/>
  <c r="F746" i="14"/>
  <c r="H865" i="14"/>
  <c r="F936" i="14"/>
  <c r="C1826" i="14"/>
  <c r="O1868" i="14"/>
  <c r="N162" i="14"/>
  <c r="G1829" i="14"/>
  <c r="A95" i="14"/>
  <c r="I1793" i="14"/>
  <c r="F275" i="14"/>
  <c r="L1342" i="14"/>
  <c r="H1049" i="14"/>
  <c r="K684" i="14"/>
  <c r="B968" i="14"/>
  <c r="E1143" i="14"/>
  <c r="J749" i="14"/>
  <c r="O873" i="14"/>
  <c r="H1478" i="14"/>
  <c r="E833" i="14"/>
  <c r="B1756" i="14"/>
  <c r="L1210" i="14"/>
  <c r="A321" i="14"/>
  <c r="A1596" i="14"/>
  <c r="K1635" i="14"/>
  <c r="B1879" i="14"/>
  <c r="A1506" i="14"/>
  <c r="M892" i="14"/>
  <c r="J197" i="14"/>
  <c r="I355" i="14"/>
  <c r="D560" i="14"/>
  <c r="O333" i="14"/>
  <c r="F1091" i="14"/>
  <c r="I1534" i="14"/>
  <c r="K1991" i="14"/>
  <c r="N1757" i="14"/>
  <c r="H399" i="14"/>
  <c r="J1704" i="14"/>
  <c r="C1117" i="14"/>
  <c r="D1419" i="14"/>
  <c r="K372" i="14"/>
  <c r="O1405" i="14"/>
  <c r="H1641" i="14"/>
  <c r="B328" i="14"/>
  <c r="A753" i="14"/>
  <c r="N365" i="14"/>
  <c r="K1984" i="14"/>
  <c r="B1904" i="14"/>
  <c r="E619" i="14"/>
  <c r="C819" i="14"/>
  <c r="F1189" i="14"/>
  <c r="K792" i="14"/>
  <c r="E1827" i="14"/>
  <c r="E360" i="14"/>
  <c r="E394" i="14"/>
  <c r="A1553" i="14"/>
  <c r="H1204" i="14"/>
  <c r="E1739" i="14"/>
  <c r="D1670" i="14"/>
  <c r="I429" i="14"/>
  <c r="C561" i="14"/>
  <c r="I1015" i="14"/>
  <c r="M1348" i="14"/>
  <c r="B1266" i="14"/>
  <c r="M1662" i="14"/>
  <c r="F1462" i="14"/>
  <c r="O288" i="14"/>
  <c r="F357" i="14"/>
  <c r="F648" i="14"/>
  <c r="G1014" i="14"/>
  <c r="A31" i="14"/>
  <c r="C1452" i="14"/>
  <c r="H1966" i="14"/>
  <c r="C1923" i="14"/>
  <c r="G447" i="14"/>
  <c r="E1962" i="14"/>
  <c r="K289" i="14"/>
  <c r="J851" i="14"/>
  <c r="B624" i="14"/>
  <c r="H766" i="14"/>
  <c r="I1139" i="14"/>
  <c r="L470" i="14"/>
  <c r="A1347" i="14"/>
  <c r="E53" i="14"/>
  <c r="D1529" i="14"/>
  <c r="G298" i="14"/>
  <c r="O974" i="14"/>
  <c r="L596" i="14"/>
  <c r="A354" i="14"/>
  <c r="G1141" i="14"/>
  <c r="M76" i="14"/>
  <c r="H1857" i="14"/>
  <c r="J815" i="14"/>
  <c r="M1010" i="14"/>
  <c r="I1564" i="14"/>
  <c r="G745" i="14"/>
  <c r="C92" i="14"/>
  <c r="N322" i="14"/>
  <c r="K228" i="14"/>
  <c r="B1744" i="14"/>
  <c r="G1152" i="14"/>
  <c r="O301" i="14"/>
  <c r="I1193" i="14"/>
  <c r="J1475" i="14"/>
  <c r="O530" i="14"/>
  <c r="J304" i="14"/>
  <c r="D1625" i="14"/>
  <c r="K941" i="14"/>
  <c r="C686" i="14"/>
  <c r="H1813" i="14"/>
  <c r="F154" i="14"/>
  <c r="E888" i="14"/>
  <c r="H552" i="14"/>
  <c r="L1111" i="14"/>
  <c r="K750" i="14"/>
  <c r="M1632" i="14"/>
  <c r="H66" i="14"/>
  <c r="N1408" i="14"/>
  <c r="N1575" i="14"/>
  <c r="H1173" i="14"/>
  <c r="N741" i="14"/>
  <c r="H204" i="14"/>
  <c r="M1937" i="14"/>
  <c r="E1395" i="14"/>
  <c r="H787" i="14"/>
  <c r="J1593" i="14"/>
  <c r="A930" i="14"/>
  <c r="G1844" i="14"/>
  <c r="A1415" i="14"/>
  <c r="I895" i="14"/>
  <c r="F850" i="14"/>
  <c r="G818" i="14"/>
  <c r="E384" i="14"/>
  <c r="J225" i="14"/>
  <c r="I945" i="14"/>
  <c r="K1648" i="14"/>
  <c r="F543" i="14"/>
  <c r="A1274" i="14"/>
  <c r="L1128" i="14"/>
  <c r="D1844" i="14"/>
  <c r="E1037" i="14"/>
  <c r="O647" i="14"/>
  <c r="M1916" i="14"/>
  <c r="F518" i="14"/>
  <c r="N1974" i="14"/>
  <c r="M798" i="14"/>
  <c r="N1950" i="14"/>
  <c r="D690" i="14"/>
  <c r="D1891" i="14"/>
  <c r="A1254" i="14"/>
  <c r="K325" i="14"/>
  <c r="M46" i="14"/>
  <c r="M822" i="14"/>
  <c r="I679" i="14"/>
  <c r="M1749" i="14"/>
  <c r="N496" i="14"/>
  <c r="AC2" i="13"/>
  <c r="G854" i="14"/>
  <c r="O1344" i="14"/>
  <c r="I708" i="14"/>
  <c r="M883" i="14"/>
  <c r="H1546" i="14"/>
  <c r="M427" i="14"/>
  <c r="I475" i="14"/>
  <c r="B1753" i="14"/>
  <c r="L434" i="14"/>
  <c r="B1909" i="14"/>
  <c r="I20" i="14"/>
  <c r="A995" i="14"/>
  <c r="B1364" i="14"/>
  <c r="I1985" i="14"/>
  <c r="N705" i="14"/>
  <c r="K1074" i="14"/>
  <c r="J213" i="14"/>
  <c r="E540" i="14"/>
  <c r="N32" i="14"/>
  <c r="G327" i="14"/>
  <c r="E1001" i="14"/>
  <c r="O527" i="14"/>
  <c r="B1326" i="14"/>
  <c r="B1700" i="14"/>
  <c r="H1318" i="14"/>
  <c r="I1890" i="14"/>
  <c r="D1701" i="14"/>
  <c r="J1537" i="14"/>
  <c r="J1521" i="14"/>
  <c r="E543" i="14"/>
  <c r="E1984" i="14"/>
  <c r="I1779" i="14"/>
  <c r="M1500" i="14"/>
  <c r="A1509" i="14"/>
  <c r="E139" i="14"/>
  <c r="C334" i="14"/>
  <c r="N897" i="14"/>
  <c r="N1585" i="14"/>
  <c r="K1943" i="14"/>
  <c r="D394" i="14"/>
  <c r="I1407" i="14"/>
  <c r="O282" i="14"/>
  <c r="L1296" i="14"/>
  <c r="L1608" i="14"/>
  <c r="N1718" i="14"/>
  <c r="L1640" i="14"/>
  <c r="H41" i="14"/>
  <c r="H921" i="14"/>
  <c r="K1530" i="14"/>
  <c r="K1009" i="14"/>
  <c r="F752" i="14"/>
  <c r="J457" i="14"/>
  <c r="D205" i="14"/>
  <c r="A85" i="14"/>
  <c r="N800" i="14"/>
  <c r="G1781" i="14"/>
  <c r="M1838" i="14"/>
  <c r="H879" i="14"/>
  <c r="E223" i="14"/>
  <c r="M903" i="14"/>
  <c r="E1713" i="14"/>
  <c r="I335" i="14"/>
  <c r="L1925" i="14"/>
  <c r="A558" i="14"/>
  <c r="F1425" i="14"/>
  <c r="C173" i="14"/>
  <c r="M1661" i="14"/>
  <c r="C496" i="14"/>
  <c r="A1100" i="14"/>
  <c r="E950" i="14"/>
  <c r="H1297" i="14"/>
  <c r="E1745" i="14"/>
  <c r="E702" i="14"/>
  <c r="H81" i="14"/>
  <c r="A1608" i="14"/>
  <c r="B1039" i="14"/>
  <c r="A1832" i="14"/>
  <c r="J875" i="14"/>
  <c r="E945" i="14"/>
  <c r="H1056" i="14"/>
  <c r="N1300" i="14"/>
  <c r="D927" i="14"/>
  <c r="J853" i="14"/>
  <c r="G1172" i="14"/>
  <c r="B1707" i="14"/>
  <c r="N1861" i="14"/>
  <c r="I340" i="14"/>
  <c r="O902" i="14"/>
  <c r="O256" i="14"/>
  <c r="M522" i="14"/>
  <c r="E1927" i="14"/>
  <c r="J506" i="14"/>
  <c r="J560" i="14"/>
  <c r="K1680" i="14"/>
  <c r="I67" i="14"/>
  <c r="N186" i="14"/>
  <c r="G873" i="14"/>
  <c r="J4" i="14"/>
  <c r="J1268" i="14"/>
  <c r="I713" i="14"/>
  <c r="K493" i="14"/>
  <c r="F880" i="14"/>
  <c r="N1407" i="14"/>
  <c r="A1078" i="14"/>
  <c r="N1046" i="14"/>
  <c r="G1668" i="14"/>
  <c r="G633" i="14"/>
  <c r="M958" i="14"/>
  <c r="K117" i="14"/>
  <c r="C1840" i="14"/>
  <c r="F904" i="14"/>
  <c r="C619" i="14"/>
  <c r="K1911" i="14"/>
  <c r="C1348" i="14"/>
  <c r="B1001" i="14"/>
  <c r="D1771" i="14"/>
  <c r="D1386" i="14"/>
  <c r="I114" i="14"/>
  <c r="N677" i="14"/>
  <c r="F1606" i="14"/>
  <c r="O820" i="14"/>
  <c r="H1545" i="14"/>
  <c r="B50" i="14"/>
  <c r="E887" i="14"/>
  <c r="N1156" i="14"/>
  <c r="D1563" i="14"/>
  <c r="A1499" i="14"/>
  <c r="L1704" i="14"/>
  <c r="M1264" i="14"/>
  <c r="B1682" i="14"/>
  <c r="D273" i="14"/>
  <c r="E744" i="14"/>
  <c r="H1273" i="14"/>
  <c r="N217" i="14"/>
  <c r="I1461" i="14"/>
  <c r="J1473" i="14"/>
  <c r="L1135" i="14"/>
  <c r="K1688" i="14"/>
  <c r="F88" i="14"/>
  <c r="N1477" i="14"/>
  <c r="L923" i="14"/>
  <c r="I34" i="14"/>
  <c r="M1670" i="14"/>
  <c r="H808" i="14"/>
  <c r="M1295" i="14"/>
  <c r="H2000" i="14"/>
  <c r="J1506" i="14"/>
  <c r="L1674" i="14"/>
  <c r="M1093" i="14"/>
  <c r="E919" i="14"/>
  <c r="N952" i="14"/>
  <c r="L1808" i="14"/>
  <c r="A1476" i="14"/>
  <c r="G769" i="14"/>
  <c r="H203" i="14"/>
  <c r="K1487" i="14"/>
  <c r="B1659" i="14"/>
  <c r="N570" i="14"/>
  <c r="F267" i="14"/>
  <c r="L243" i="14"/>
  <c r="B670" i="14"/>
  <c r="B1374" i="14"/>
  <c r="H1697" i="14"/>
  <c r="J727" i="14"/>
  <c r="M1437" i="14"/>
  <c r="L512" i="14"/>
  <c r="F1994" i="14"/>
  <c r="B1141" i="14"/>
  <c r="M1011" i="14"/>
  <c r="B492" i="14"/>
  <c r="J1888" i="14"/>
  <c r="F840" i="14"/>
  <c r="A426" i="14"/>
  <c r="H1941" i="14"/>
  <c r="D1260" i="14"/>
  <c r="H1932" i="14"/>
  <c r="D233" i="14"/>
  <c r="O430" i="14"/>
  <c r="G1376" i="14"/>
  <c r="L1579" i="14"/>
  <c r="J1721" i="14"/>
  <c r="D1539" i="14"/>
  <c r="D1175" i="14"/>
  <c r="I166" i="14"/>
  <c r="M52" i="14"/>
  <c r="E1610" i="14"/>
  <c r="I1093" i="14"/>
  <c r="I266" i="14"/>
  <c r="O253" i="14"/>
  <c r="D1970" i="14"/>
  <c r="K732" i="14"/>
  <c r="D1847" i="14"/>
  <c r="B831" i="14"/>
  <c r="O487" i="14"/>
  <c r="I501" i="14"/>
  <c r="N1774" i="14"/>
  <c r="I1081" i="14"/>
  <c r="O307" i="14"/>
  <c r="O1328" i="14"/>
  <c r="I290" i="14"/>
  <c r="L386" i="14"/>
  <c r="L1896" i="14"/>
  <c r="J1688" i="14"/>
  <c r="B359" i="14"/>
  <c r="I811" i="14"/>
  <c r="N1213" i="14"/>
  <c r="O909" i="14"/>
  <c r="A674" i="14"/>
  <c r="L183" i="14"/>
  <c r="J1332" i="14"/>
  <c r="I1225" i="14"/>
  <c r="M396" i="14"/>
  <c r="D1648" i="14"/>
  <c r="H1992" i="14"/>
  <c r="O795" i="14"/>
  <c r="B1403" i="14"/>
  <c r="B377" i="14"/>
  <c r="B767" i="14"/>
  <c r="I200" i="14"/>
  <c r="K1184" i="14"/>
  <c r="B873" i="14"/>
  <c r="M156" i="14"/>
  <c r="K614" i="14"/>
  <c r="K817" i="14"/>
  <c r="A461" i="14"/>
  <c r="I1316" i="14"/>
  <c r="D1880" i="14"/>
  <c r="C527" i="14"/>
  <c r="J755" i="14"/>
  <c r="M990" i="14"/>
  <c r="J935" i="14"/>
  <c r="H1691" i="14"/>
  <c r="N1892" i="14"/>
  <c r="H1794" i="14"/>
  <c r="H1997" i="14"/>
  <c r="D1189" i="14"/>
  <c r="N601" i="14"/>
  <c r="L628" i="14"/>
  <c r="G682" i="14"/>
  <c r="N1891" i="14"/>
  <c r="N1856" i="14"/>
  <c r="F725" i="14"/>
  <c r="J1228" i="14"/>
  <c r="I1532" i="14"/>
  <c r="M1766" i="14"/>
  <c r="N73" i="14"/>
  <c r="N597" i="14"/>
  <c r="H1615" i="14"/>
  <c r="J1364" i="14"/>
  <c r="K1305" i="14"/>
  <c r="H1003" i="14"/>
  <c r="C1003" i="14"/>
  <c r="N903" i="14"/>
  <c r="B22" i="14"/>
  <c r="H1031" i="14"/>
  <c r="J1388" i="14"/>
  <c r="F1600" i="14"/>
  <c r="I1872" i="14"/>
  <c r="B1974" i="14"/>
  <c r="G894" i="14"/>
  <c r="L1670" i="14"/>
  <c r="E392" i="14"/>
  <c r="G21" i="14"/>
  <c r="L1213" i="14"/>
  <c r="I1893" i="14"/>
  <c r="J796" i="14"/>
  <c r="B1414" i="14"/>
  <c r="M1923" i="14"/>
  <c r="E1382" i="14"/>
  <c r="J967" i="14"/>
  <c r="F441" i="14"/>
  <c r="M1071" i="14"/>
  <c r="H360" i="14"/>
  <c r="N1299" i="14"/>
  <c r="D1319" i="14"/>
  <c r="D1256" i="14"/>
  <c r="H48" i="14"/>
  <c r="O601" i="14"/>
  <c r="G913" i="14"/>
  <c r="O116" i="14"/>
  <c r="O244" i="14"/>
  <c r="E1700" i="14"/>
  <c r="J1534" i="14"/>
  <c r="L570" i="14"/>
  <c r="K61" i="14"/>
  <c r="L435" i="14"/>
  <c r="G1209" i="14"/>
  <c r="I1142" i="14"/>
  <c r="H1646" i="14"/>
  <c r="N907" i="14"/>
  <c r="A129" i="14"/>
  <c r="I1635" i="14"/>
  <c r="E1412" i="14"/>
  <c r="G1538" i="14"/>
  <c r="F616" i="14"/>
  <c r="J603" i="14"/>
  <c r="G1635" i="14"/>
  <c r="G463" i="14"/>
  <c r="C1246" i="14"/>
  <c r="A335" i="14"/>
  <c r="C8" i="14"/>
  <c r="A630" i="14"/>
  <c r="M347" i="14"/>
  <c r="A1467" i="14"/>
  <c r="J1967" i="14"/>
  <c r="E118" i="14"/>
  <c r="C650" i="14"/>
  <c r="A1601" i="14"/>
  <c r="F1059" i="14"/>
  <c r="C1230" i="14"/>
  <c r="G1688" i="14"/>
  <c r="J1955" i="14"/>
  <c r="D111" i="14"/>
  <c r="K794" i="14"/>
  <c r="B1138" i="14"/>
  <c r="L1005" i="14"/>
  <c r="I1882" i="14"/>
  <c r="B334" i="14"/>
  <c r="I38" i="14"/>
  <c r="N943" i="14"/>
  <c r="I661" i="14"/>
  <c r="I128" i="14"/>
  <c r="J950" i="14"/>
  <c r="I1204" i="14"/>
  <c r="G1442" i="14"/>
  <c r="J479" i="14"/>
  <c r="F330" i="14"/>
  <c r="G1342" i="14"/>
  <c r="G782" i="14"/>
  <c r="F1478" i="14"/>
  <c r="J1910" i="14"/>
  <c r="I1968" i="14"/>
  <c r="J1456" i="14"/>
  <c r="D255" i="14"/>
  <c r="L1469" i="14"/>
  <c r="E1267" i="14"/>
  <c r="G1507" i="14"/>
  <c r="D1983" i="14"/>
  <c r="K153" i="14"/>
  <c r="N747" i="14"/>
  <c r="J1635" i="14"/>
  <c r="J1731" i="14"/>
  <c r="E20" i="14"/>
  <c r="O482" i="14"/>
  <c r="D1402" i="14"/>
  <c r="G1845" i="14"/>
  <c r="C1655" i="14"/>
  <c r="D1899" i="14"/>
  <c r="E1466" i="14"/>
  <c r="B413" i="14"/>
  <c r="H99" i="14"/>
  <c r="N1449" i="14"/>
  <c r="F1222" i="14"/>
  <c r="N1105" i="14"/>
  <c r="K1766" i="14"/>
  <c r="N1819" i="14"/>
  <c r="G1836" i="14"/>
  <c r="E818" i="14"/>
  <c r="H63" i="14"/>
  <c r="G704" i="14"/>
  <c r="F1372" i="14"/>
  <c r="N946" i="14"/>
  <c r="N489" i="14"/>
  <c r="K832" i="14"/>
  <c r="E787" i="14"/>
  <c r="A522" i="14"/>
  <c r="O311" i="14"/>
  <c r="G533" i="14"/>
  <c r="C1133" i="14"/>
  <c r="L622" i="14"/>
  <c r="M472" i="14"/>
  <c r="B869" i="14"/>
  <c r="G1863" i="14"/>
  <c r="L124" i="14"/>
  <c r="D81" i="14"/>
  <c r="N498" i="14"/>
  <c r="E578" i="14"/>
  <c r="A1395" i="14"/>
  <c r="A1827" i="14"/>
  <c r="H1887" i="14"/>
  <c r="J1756" i="14"/>
  <c r="J1110" i="14"/>
  <c r="I449" i="14"/>
  <c r="I342" i="14"/>
  <c r="K143" i="14"/>
  <c r="F1329" i="14"/>
  <c r="C274" i="14"/>
  <c r="G262" i="14"/>
  <c r="G1345" i="14"/>
  <c r="A1932" i="14"/>
  <c r="C1323" i="14"/>
  <c r="O627" i="14"/>
  <c r="J1016" i="14"/>
  <c r="O847" i="14"/>
  <c r="N1899" i="14"/>
  <c r="M1915" i="14"/>
  <c r="N859" i="14"/>
  <c r="L1539" i="14"/>
  <c r="I353" i="14"/>
  <c r="A687" i="14"/>
  <c r="B1323" i="14"/>
  <c r="H1564" i="14"/>
  <c r="A986" i="14"/>
  <c r="A1210" i="14"/>
  <c r="I1611" i="14"/>
  <c r="O996" i="14"/>
  <c r="N829" i="14"/>
  <c r="F1991" i="14"/>
  <c r="G1876" i="14"/>
  <c r="B82" i="14"/>
  <c r="I548" i="14"/>
  <c r="H406" i="14"/>
  <c r="J1740" i="14"/>
  <c r="F608" i="14"/>
  <c r="H542" i="14"/>
  <c r="E1871" i="14"/>
  <c r="C1649" i="14"/>
  <c r="B993" i="14"/>
  <c r="B173" i="14"/>
  <c r="B587" i="14"/>
  <c r="F1148" i="14"/>
  <c r="C1010" i="14"/>
  <c r="A449" i="14"/>
  <c r="K637" i="14"/>
  <c r="I216" i="14"/>
  <c r="H88" i="14"/>
  <c r="F559" i="14"/>
  <c r="H869" i="14"/>
  <c r="E1161" i="14"/>
  <c r="I1073" i="14"/>
  <c r="D1396" i="14"/>
  <c r="A1757" i="14"/>
  <c r="I1268" i="14"/>
  <c r="L1915" i="14"/>
  <c r="B122" i="14"/>
  <c r="B703" i="14"/>
  <c r="J963" i="14"/>
  <c r="B1581" i="14"/>
  <c r="J31" i="14"/>
  <c r="F615" i="14"/>
  <c r="O1315" i="14"/>
  <c r="J172" i="14"/>
  <c r="M808" i="14"/>
  <c r="M1043" i="14"/>
  <c r="A57" i="14"/>
  <c r="O1918" i="14"/>
  <c r="K1430" i="14"/>
  <c r="D1584" i="14"/>
  <c r="C1887" i="14"/>
  <c r="M691" i="14"/>
  <c r="N1218" i="14"/>
  <c r="D960" i="14"/>
  <c r="D770" i="14"/>
  <c r="N628" i="14"/>
  <c r="N1104" i="14"/>
  <c r="E1086" i="14"/>
  <c r="N512" i="14"/>
  <c r="O125" i="14"/>
  <c r="M1334" i="14"/>
  <c r="B1316" i="14"/>
  <c r="C1528" i="14"/>
  <c r="M149" i="14"/>
  <c r="E142" i="14"/>
  <c r="C513" i="14"/>
  <c r="D1955" i="14"/>
  <c r="F1253" i="14"/>
  <c r="M1452" i="14"/>
  <c r="O1961" i="14"/>
  <c r="N1895" i="14"/>
  <c r="D1619" i="14"/>
  <c r="N234" i="14"/>
  <c r="L1863" i="14"/>
  <c r="E1097" i="14"/>
  <c r="J492" i="14"/>
  <c r="B336" i="14"/>
  <c r="K459" i="14"/>
  <c r="I315" i="14"/>
  <c r="E1989" i="14"/>
  <c r="I1504" i="14"/>
  <c r="D121" i="14"/>
  <c r="N1097" i="14"/>
  <c r="H1023" i="14"/>
  <c r="H618" i="14"/>
  <c r="L1169" i="14"/>
  <c r="L348" i="14"/>
  <c r="I1420" i="14"/>
  <c r="D1703" i="14"/>
  <c r="F972" i="14"/>
  <c r="D1681" i="14"/>
  <c r="O385" i="14"/>
  <c r="E1596" i="14"/>
  <c r="G1703" i="14"/>
  <c r="H661" i="14"/>
  <c r="E1144" i="14"/>
  <c r="I445" i="14"/>
  <c r="A1063" i="14"/>
  <c r="J334" i="14"/>
  <c r="A297" i="14"/>
  <c r="L1789" i="14"/>
  <c r="J739" i="14"/>
  <c r="F1066" i="14"/>
  <c r="K347" i="14"/>
  <c r="M1290" i="14"/>
  <c r="K747" i="14"/>
  <c r="J798" i="14"/>
  <c r="D860" i="14"/>
  <c r="K442" i="14"/>
  <c r="C481" i="14"/>
  <c r="B510" i="14"/>
  <c r="K1868" i="14"/>
  <c r="O358" i="14"/>
  <c r="O1038" i="14"/>
  <c r="C1940" i="14"/>
  <c r="D178" i="14"/>
  <c r="B124" i="14"/>
  <c r="B1729" i="14"/>
  <c r="F631" i="14"/>
  <c r="L1969" i="14"/>
  <c r="I482" i="14"/>
  <c r="K873" i="14"/>
  <c r="J698" i="14"/>
  <c r="E1252" i="14"/>
  <c r="N1844" i="14"/>
  <c r="H184" i="14"/>
  <c r="I1468" i="14"/>
  <c r="N1766" i="14"/>
  <c r="O758" i="14"/>
  <c r="C1173" i="14"/>
  <c r="A1675" i="14"/>
  <c r="D1387" i="14"/>
  <c r="B1566" i="14"/>
  <c r="N1009" i="14"/>
  <c r="K1931" i="14"/>
  <c r="C755" i="14"/>
  <c r="A494" i="14"/>
  <c r="N721" i="14"/>
  <c r="H474" i="14"/>
  <c r="J360" i="14"/>
  <c r="D1545" i="14"/>
  <c r="O113" i="14"/>
  <c r="H1355" i="14"/>
  <c r="F416" i="14"/>
  <c r="K955" i="14"/>
  <c r="M96" i="14"/>
  <c r="A38" i="14"/>
  <c r="L989" i="14"/>
  <c r="O1958" i="14"/>
  <c r="A1275" i="14"/>
  <c r="M1867" i="14"/>
  <c r="B1242" i="14"/>
  <c r="K753" i="14"/>
  <c r="C1766" i="14"/>
  <c r="L1622" i="14"/>
  <c r="A284" i="14"/>
  <c r="L572" i="14"/>
  <c r="H1087" i="14"/>
  <c r="A1354" i="14"/>
  <c r="F1619" i="14"/>
  <c r="A1097" i="14"/>
  <c r="E1038" i="14"/>
  <c r="A213" i="14"/>
  <c r="D1038" i="14"/>
  <c r="J1486" i="14"/>
  <c r="G1334" i="14"/>
  <c r="D1972" i="14"/>
  <c r="F1895" i="14"/>
  <c r="N831" i="14"/>
  <c r="E671" i="14"/>
  <c r="D1371" i="14"/>
  <c r="H911" i="14"/>
  <c r="A703" i="14"/>
  <c r="B1530" i="14"/>
  <c r="M1440" i="14"/>
  <c r="C1166" i="14"/>
  <c r="B643" i="14"/>
  <c r="A270" i="14"/>
  <c r="F63" i="14"/>
  <c r="D79" i="14"/>
  <c r="J969" i="14"/>
  <c r="M684" i="14"/>
  <c r="I794" i="14"/>
  <c r="F1935" i="14"/>
  <c r="E743" i="14"/>
  <c r="O548" i="14"/>
  <c r="J574" i="14"/>
  <c r="F457" i="14"/>
  <c r="L1226" i="14"/>
  <c r="B527" i="14"/>
  <c r="J1499" i="14"/>
  <c r="B1938" i="14"/>
  <c r="M1269" i="14"/>
  <c r="O191" i="14"/>
  <c r="G972" i="14"/>
  <c r="O1772" i="14"/>
  <c r="O379" i="14"/>
  <c r="K426" i="14"/>
  <c r="L1118" i="14"/>
  <c r="K577" i="14"/>
  <c r="M400" i="14"/>
  <c r="I322" i="14"/>
  <c r="H1158" i="14"/>
  <c r="A1582" i="14"/>
  <c r="D758" i="14"/>
  <c r="J646" i="14"/>
  <c r="G905" i="14"/>
  <c r="K1384" i="14"/>
  <c r="B289" i="14"/>
  <c r="H761" i="14"/>
  <c r="A591" i="14"/>
  <c r="J30" i="14"/>
  <c r="J1133" i="14"/>
  <c r="K1245" i="14"/>
  <c r="D1242" i="14"/>
  <c r="A1706" i="14"/>
  <c r="K194" i="14"/>
  <c r="F894" i="14"/>
  <c r="G1247" i="14"/>
  <c r="M1341" i="14"/>
  <c r="I1834" i="14"/>
  <c r="F723" i="14"/>
  <c r="J740" i="14"/>
  <c r="A1804" i="14"/>
  <c r="I1623" i="14"/>
  <c r="B537" i="14"/>
  <c r="B1189" i="14"/>
  <c r="H1339" i="14"/>
  <c r="D1248" i="14"/>
  <c r="E1485" i="14"/>
  <c r="J1919" i="14"/>
  <c r="G1522" i="14"/>
  <c r="K90" i="14"/>
  <c r="M1962" i="14"/>
  <c r="G1331" i="14"/>
  <c r="N1348" i="14"/>
  <c r="H719" i="14"/>
  <c r="M47" i="14"/>
  <c r="C960" i="14"/>
  <c r="L301" i="14"/>
  <c r="M1429" i="14"/>
  <c r="C1799" i="14"/>
  <c r="H1260" i="14"/>
  <c r="A1257" i="14"/>
  <c r="G1631" i="14"/>
  <c r="B1144" i="14"/>
  <c r="J970" i="14"/>
  <c r="O126" i="14"/>
  <c r="N732" i="14"/>
  <c r="L926" i="14"/>
  <c r="F466" i="14"/>
  <c r="N692" i="14"/>
  <c r="L82" i="14"/>
  <c r="F891" i="14"/>
  <c r="H285" i="14"/>
  <c r="B1649" i="14"/>
  <c r="J221" i="14"/>
  <c r="K326" i="14"/>
  <c r="M817" i="14"/>
  <c r="O1811" i="14"/>
  <c r="D642" i="14"/>
  <c r="L1886" i="14"/>
  <c r="E937" i="14"/>
  <c r="F1428" i="14"/>
  <c r="K1727" i="14"/>
  <c r="M461" i="14"/>
  <c r="A334" i="14"/>
  <c r="N1849" i="14"/>
  <c r="G392" i="14"/>
  <c r="N786" i="14"/>
  <c r="N1863" i="14"/>
  <c r="E568" i="14"/>
  <c r="G618" i="14"/>
  <c r="H337" i="14"/>
  <c r="C1360" i="14"/>
  <c r="D835" i="14"/>
  <c r="G1447" i="14"/>
  <c r="E1456" i="14"/>
  <c r="L154" i="14"/>
  <c r="O755" i="14"/>
  <c r="B1998" i="14"/>
  <c r="H1899" i="14"/>
  <c r="K1980" i="14"/>
  <c r="N1901" i="14"/>
  <c r="B69" i="14"/>
  <c r="C1828" i="14"/>
  <c r="I464" i="14"/>
  <c r="F938" i="14"/>
  <c r="F626" i="14"/>
  <c r="F1900" i="14"/>
  <c r="B819" i="14"/>
  <c r="F1713" i="14"/>
  <c r="K624" i="14"/>
  <c r="G521" i="14"/>
  <c r="G791" i="14"/>
  <c r="F290" i="14"/>
  <c r="F1364" i="14"/>
  <c r="I1815" i="14"/>
  <c r="N1429" i="14"/>
  <c r="K491" i="14"/>
  <c r="G1633" i="14"/>
  <c r="G1135" i="14"/>
  <c r="D1220" i="14"/>
  <c r="M815" i="14"/>
  <c r="O129" i="14"/>
  <c r="I1059" i="14"/>
  <c r="H654" i="14"/>
  <c r="C393" i="14"/>
  <c r="A835" i="14"/>
  <c r="E873" i="14"/>
  <c r="J442" i="14"/>
  <c r="H1483" i="14"/>
  <c r="N408" i="14"/>
  <c r="N915" i="14"/>
  <c r="O1816" i="14"/>
  <c r="I599" i="14"/>
  <c r="O27" i="14"/>
  <c r="K1719" i="14"/>
  <c r="L1285" i="14"/>
  <c r="J573" i="14"/>
  <c r="B1409" i="14"/>
  <c r="K408" i="14"/>
  <c r="O1513" i="14"/>
  <c r="E924" i="14"/>
  <c r="O1641" i="14"/>
  <c r="E1919" i="14"/>
  <c r="I1600" i="14"/>
  <c r="G453" i="14"/>
  <c r="A207" i="14"/>
  <c r="D876" i="14"/>
  <c r="H120" i="14"/>
  <c r="N1808" i="14"/>
  <c r="K719" i="14"/>
  <c r="O15" i="14"/>
  <c r="G739" i="14"/>
  <c r="D242" i="14"/>
  <c r="H190" i="14"/>
  <c r="A1918" i="14"/>
  <c r="B1456" i="14"/>
  <c r="C604" i="14"/>
  <c r="C1070" i="14"/>
  <c r="F1172" i="14"/>
  <c r="B1791" i="14"/>
  <c r="O1087" i="14"/>
  <c r="B1800" i="14"/>
  <c r="D999" i="14"/>
  <c r="N1242" i="14"/>
  <c r="C1252" i="14"/>
  <c r="J805" i="14"/>
  <c r="B1812" i="14"/>
  <c r="I919" i="14"/>
  <c r="L1857" i="14"/>
  <c r="K999" i="14"/>
  <c r="L1735" i="14"/>
  <c r="L284" i="14"/>
  <c r="E722" i="14"/>
  <c r="G1508" i="14"/>
  <c r="C1150" i="14"/>
  <c r="C454" i="14"/>
  <c r="B667" i="14"/>
  <c r="G1074" i="14"/>
  <c r="I143" i="14"/>
  <c r="E765" i="14"/>
  <c r="K1836" i="14"/>
  <c r="I171" i="14"/>
  <c r="O1323" i="14"/>
  <c r="M1889" i="14"/>
  <c r="L1048" i="14"/>
  <c r="A625" i="14"/>
  <c r="B426" i="14"/>
  <c r="I1989" i="14"/>
  <c r="M1236" i="14"/>
  <c r="G256" i="14"/>
  <c r="L1755" i="14"/>
  <c r="C196" i="14"/>
  <c r="D1429" i="14"/>
  <c r="J347" i="14"/>
  <c r="D197" i="14"/>
  <c r="B1191" i="14"/>
  <c r="M456" i="14"/>
  <c r="L1187" i="14"/>
  <c r="L1846" i="14"/>
  <c r="F1044" i="14"/>
  <c r="A759" i="14"/>
  <c r="N154" i="14"/>
  <c r="B1115" i="14"/>
  <c r="O1877" i="14"/>
  <c r="M821" i="14"/>
  <c r="M114" i="14"/>
  <c r="A1251" i="14"/>
  <c r="G718" i="14"/>
  <c r="K1481" i="14"/>
  <c r="B763" i="14"/>
  <c r="N319" i="14"/>
  <c r="F1280" i="14"/>
  <c r="I1867" i="14"/>
  <c r="E875" i="14"/>
  <c r="J1523" i="14"/>
  <c r="L1703" i="14"/>
  <c r="B84" i="14"/>
  <c r="G250" i="14"/>
  <c r="D797" i="14"/>
  <c r="A519" i="14"/>
  <c r="H1452" i="14"/>
  <c r="C166" i="14"/>
  <c r="C489" i="14"/>
  <c r="N1460" i="14"/>
  <c r="B1226" i="14"/>
  <c r="G1608" i="14"/>
  <c r="N105" i="14"/>
  <c r="F1814" i="14"/>
  <c r="J1064" i="14"/>
  <c r="G1367" i="14"/>
  <c r="N873" i="14"/>
  <c r="D578" i="14"/>
  <c r="E1838" i="14"/>
  <c r="N1490" i="14"/>
  <c r="O1483" i="14"/>
  <c r="M799" i="14"/>
  <c r="N1752" i="14"/>
  <c r="E707" i="14"/>
  <c r="D565" i="14"/>
  <c r="I1726" i="14"/>
  <c r="O558" i="14"/>
  <c r="F1908" i="14"/>
  <c r="K1088" i="14"/>
  <c r="G1029" i="14"/>
  <c r="N126" i="14"/>
  <c r="B1279" i="14"/>
  <c r="L1786" i="14"/>
  <c r="I90" i="14"/>
  <c r="F1215" i="14"/>
  <c r="H609" i="14"/>
  <c r="L1511" i="14"/>
  <c r="I1627" i="14"/>
  <c r="B1848" i="14"/>
  <c r="L1109" i="14"/>
  <c r="O403" i="14"/>
  <c r="H1901" i="14"/>
  <c r="D728" i="14"/>
  <c r="D451" i="14"/>
  <c r="H781" i="14"/>
  <c r="O1398" i="14"/>
  <c r="K356" i="14"/>
  <c r="M86" i="14"/>
  <c r="E665" i="14"/>
  <c r="K257" i="14"/>
  <c r="N563" i="14"/>
  <c r="B895" i="14"/>
  <c r="H1828" i="14"/>
  <c r="A1940" i="14"/>
  <c r="O425" i="14"/>
  <c r="I1705" i="14"/>
  <c r="H1162" i="14"/>
  <c r="L1949" i="14"/>
  <c r="J1089" i="14"/>
  <c r="H1974" i="14"/>
  <c r="N1724" i="14"/>
  <c r="A1654" i="14"/>
  <c r="E704" i="14"/>
  <c r="A936" i="14"/>
  <c r="H1175" i="14"/>
  <c r="K1089" i="14"/>
  <c r="B455" i="14"/>
  <c r="J386" i="14"/>
  <c r="A479" i="14"/>
  <c r="A1018" i="14"/>
  <c r="M228" i="14"/>
  <c r="I860" i="14"/>
  <c r="E1187" i="14"/>
  <c r="A1348" i="14"/>
  <c r="I826" i="14"/>
  <c r="I208" i="14"/>
  <c r="E1891" i="14"/>
  <c r="G1710" i="14"/>
  <c r="H945" i="14"/>
  <c r="F1439" i="14"/>
  <c r="I1184" i="14"/>
  <c r="E918" i="14"/>
  <c r="M674" i="14"/>
  <c r="I1820" i="14"/>
  <c r="K648" i="14"/>
  <c r="M1804" i="14"/>
  <c r="L1538" i="14"/>
  <c r="J109" i="14"/>
  <c r="K1019" i="14"/>
  <c r="F454" i="14"/>
  <c r="B1093" i="14"/>
  <c r="H1030" i="14"/>
  <c r="C723" i="14"/>
  <c r="C1718" i="14"/>
  <c r="G1383" i="14"/>
  <c r="O1660" i="14"/>
  <c r="G1654" i="14"/>
  <c r="O245" i="14"/>
  <c r="D14" i="14"/>
  <c r="C1571" i="14"/>
  <c r="D287" i="14"/>
  <c r="E1936" i="14"/>
  <c r="G776" i="14"/>
  <c r="O690" i="14"/>
  <c r="M1781" i="14"/>
  <c r="O1750" i="14"/>
  <c r="O399" i="14"/>
  <c r="L1602" i="14"/>
  <c r="F331" i="14"/>
  <c r="B1990" i="14"/>
  <c r="D525" i="14"/>
  <c r="C745" i="14"/>
  <c r="E1320" i="14"/>
  <c r="O412" i="14"/>
  <c r="I1775" i="14"/>
  <c r="H1333" i="14"/>
  <c r="I1180" i="14"/>
  <c r="N688" i="14"/>
  <c r="F1522" i="14"/>
  <c r="A464" i="14"/>
  <c r="K406" i="14"/>
  <c r="M1692" i="14"/>
  <c r="D438" i="14"/>
  <c r="I1258" i="14"/>
  <c r="C1711" i="14"/>
  <c r="C1937" i="14"/>
  <c r="I1977" i="14"/>
  <c r="F152" i="14"/>
  <c r="K1696" i="14"/>
  <c r="G852" i="14"/>
  <c r="F757" i="14"/>
  <c r="H1039" i="14"/>
  <c r="I1247" i="14"/>
  <c r="N1514" i="14"/>
  <c r="D1683" i="14"/>
  <c r="G1101" i="14"/>
  <c r="K949" i="14"/>
  <c r="A840" i="14"/>
  <c r="D74" i="14"/>
  <c r="M969" i="14"/>
  <c r="D718" i="14"/>
  <c r="G734" i="14"/>
  <c r="G1850" i="14"/>
  <c r="O644" i="14"/>
  <c r="N1406" i="14"/>
  <c r="K1173" i="14"/>
  <c r="L16" i="14"/>
  <c r="C1527" i="14"/>
  <c r="C1054" i="14"/>
  <c r="H148" i="14"/>
  <c r="F1942" i="14"/>
  <c r="M1841" i="14"/>
  <c r="H1336" i="14"/>
  <c r="G906" i="14"/>
  <c r="E237" i="14"/>
  <c r="C1948" i="14"/>
  <c r="I485" i="14"/>
  <c r="F1196" i="14"/>
  <c r="G889" i="14"/>
  <c r="E1650" i="14"/>
  <c r="J1432" i="14"/>
  <c r="L1978" i="14"/>
  <c r="C1819" i="14"/>
  <c r="I389" i="14"/>
  <c r="J336" i="14"/>
  <c r="O272" i="14"/>
  <c r="N1185" i="14"/>
  <c r="N116" i="14"/>
  <c r="H873" i="14"/>
  <c r="C3" i="14"/>
  <c r="O216" i="14"/>
  <c r="A1080" i="14"/>
  <c r="A1696" i="14"/>
  <c r="C951" i="14"/>
  <c r="I276" i="14"/>
  <c r="A1407" i="14"/>
  <c r="C165" i="14"/>
  <c r="J1674" i="14"/>
  <c r="B9" i="14"/>
  <c r="D293" i="14"/>
  <c r="O1223" i="14"/>
  <c r="N1337" i="14"/>
  <c r="A356" i="14"/>
  <c r="I690" i="14"/>
  <c r="K1370" i="14"/>
  <c r="B789" i="14"/>
  <c r="O1728" i="14"/>
  <c r="O369" i="14"/>
  <c r="M919" i="14"/>
  <c r="M1265" i="14"/>
  <c r="O1764" i="14"/>
  <c r="G1519" i="14"/>
  <c r="G741" i="14"/>
  <c r="K1754" i="14"/>
  <c r="G23" i="14"/>
  <c r="G180" i="14"/>
  <c r="B1073" i="14"/>
  <c r="O797" i="14"/>
  <c r="H1466" i="14"/>
  <c r="J1108" i="14"/>
  <c r="I1271" i="14"/>
  <c r="N778" i="14"/>
  <c r="E563" i="14"/>
  <c r="H51" i="14"/>
  <c r="K1083" i="14"/>
  <c r="B1253" i="14"/>
  <c r="H1054" i="14"/>
  <c r="A60" i="14"/>
  <c r="C1198" i="14"/>
  <c r="J1896" i="14"/>
  <c r="D532" i="14"/>
  <c r="J602" i="14"/>
  <c r="C718" i="14"/>
  <c r="F1982" i="14"/>
  <c r="H1879" i="14"/>
  <c r="N820" i="14"/>
  <c r="L951" i="14"/>
  <c r="I1175" i="14"/>
  <c r="E1914" i="14"/>
  <c r="I297" i="14"/>
  <c r="G1204" i="14"/>
  <c r="G1976" i="14"/>
  <c r="I867" i="14"/>
  <c r="M1984" i="14"/>
  <c r="O1467" i="14"/>
  <c r="O885" i="14"/>
  <c r="C577" i="14"/>
  <c r="F64" i="14"/>
  <c r="A332" i="14"/>
  <c r="C450" i="14"/>
  <c r="H475" i="14"/>
  <c r="K1636" i="14"/>
  <c r="H1196" i="14"/>
  <c r="M546" i="14"/>
  <c r="N470" i="14"/>
  <c r="N1298" i="14"/>
  <c r="K1397" i="14"/>
  <c r="M336" i="14"/>
  <c r="L1155" i="14"/>
  <c r="B1777" i="14"/>
  <c r="D1640" i="14"/>
  <c r="A695" i="14"/>
  <c r="B1282" i="14"/>
  <c r="C1334" i="14"/>
  <c r="K1797" i="14"/>
  <c r="E442" i="14"/>
  <c r="H1222" i="14"/>
  <c r="O104" i="14"/>
  <c r="E1432" i="14"/>
  <c r="F451" i="14"/>
  <c r="J1261" i="14"/>
  <c r="E1731" i="14"/>
  <c r="K978" i="14"/>
  <c r="L1955" i="14"/>
  <c r="A296" i="14"/>
  <c r="L1015" i="14"/>
  <c r="G925" i="14"/>
  <c r="K579" i="14"/>
  <c r="M1512" i="14"/>
  <c r="C661" i="14"/>
  <c r="C614" i="14"/>
  <c r="E248" i="14"/>
  <c r="D1388" i="14"/>
  <c r="E766" i="14"/>
  <c r="F717" i="14"/>
  <c r="M492" i="14"/>
  <c r="M1411" i="14"/>
  <c r="E1490" i="14"/>
  <c r="N109" i="14"/>
  <c r="C214" i="14"/>
  <c r="N1220" i="14"/>
  <c r="G1917" i="14"/>
  <c r="F1286" i="14"/>
  <c r="G1856" i="14"/>
  <c r="B1080" i="14"/>
  <c r="M1965" i="14"/>
  <c r="L1878" i="14"/>
  <c r="F1144" i="14"/>
  <c r="A1267" i="14"/>
  <c r="H784" i="14"/>
  <c r="N834" i="14"/>
  <c r="B1318" i="14"/>
  <c r="F1650" i="14"/>
  <c r="O859" i="14"/>
  <c r="A395" i="14"/>
  <c r="A785" i="14"/>
  <c r="H111" i="14"/>
  <c r="O653" i="14"/>
  <c r="A1973" i="14"/>
  <c r="E723" i="14"/>
  <c r="D1490" i="14"/>
  <c r="H228" i="14"/>
  <c r="K911" i="14"/>
  <c r="O88" i="14"/>
  <c r="M561" i="14"/>
  <c r="I428" i="14"/>
  <c r="F576" i="14"/>
  <c r="L1771" i="14"/>
  <c r="G73" i="14"/>
  <c r="I369" i="14"/>
  <c r="O38" i="14"/>
  <c r="G1920" i="14"/>
  <c r="G462" i="14"/>
  <c r="M416" i="14"/>
  <c r="F1803" i="14"/>
  <c r="O1209" i="14"/>
  <c r="L1194" i="14"/>
  <c r="A136" i="14"/>
  <c r="H161" i="14"/>
  <c r="K1372" i="14"/>
  <c r="O470" i="14"/>
  <c r="A154" i="14"/>
  <c r="A819" i="14"/>
  <c r="J237" i="14"/>
  <c r="N1033" i="14"/>
  <c r="M1615" i="14"/>
  <c r="B1569" i="14"/>
  <c r="D414" i="14"/>
  <c r="J348" i="14"/>
  <c r="N1526" i="14"/>
  <c r="D895" i="14"/>
  <c r="E943" i="14"/>
  <c r="D133" i="14"/>
  <c r="M1308" i="14"/>
  <c r="L552" i="14"/>
  <c r="G1504" i="14"/>
  <c r="F1106" i="14"/>
  <c r="A186" i="14"/>
  <c r="O1657" i="14"/>
  <c r="D1255" i="14"/>
  <c r="E1224" i="14"/>
  <c r="B30" i="14"/>
  <c r="C1624" i="14"/>
  <c r="M1285" i="14"/>
  <c r="C1290" i="14"/>
  <c r="B1860" i="14"/>
  <c r="C1109" i="14"/>
  <c r="G339" i="14"/>
  <c r="K800" i="14"/>
  <c r="E1475" i="14"/>
  <c r="J117" i="14"/>
  <c r="J1998" i="14"/>
  <c r="I1569" i="14"/>
  <c r="F432" i="14"/>
  <c r="A398" i="14"/>
  <c r="I1105" i="14"/>
  <c r="G101" i="14"/>
  <c r="J1439" i="14"/>
  <c r="K675" i="14"/>
  <c r="B1706" i="14"/>
  <c r="B1792" i="14"/>
  <c r="O525" i="14"/>
  <c r="M423" i="14"/>
  <c r="B115" i="14"/>
  <c r="C909" i="14"/>
  <c r="L140" i="14"/>
  <c r="M435" i="14"/>
  <c r="K1580" i="14"/>
  <c r="M855" i="14"/>
  <c r="J1546" i="14"/>
  <c r="I1001" i="14"/>
  <c r="J1144" i="14"/>
  <c r="H729" i="14"/>
  <c r="G1695" i="14"/>
  <c r="M1017" i="14"/>
  <c r="D1257" i="14"/>
  <c r="J184" i="14"/>
  <c r="G1559" i="14"/>
  <c r="N982" i="14"/>
  <c r="L1332" i="14"/>
  <c r="I953" i="14"/>
  <c r="I1908" i="14"/>
  <c r="E1457" i="14"/>
  <c r="N141" i="14"/>
  <c r="B1045" i="14"/>
  <c r="M1765" i="14"/>
  <c r="N1215" i="14"/>
  <c r="L1758" i="14"/>
  <c r="E1635" i="14"/>
  <c r="L1068" i="14"/>
  <c r="E1873" i="14"/>
  <c r="A294" i="14"/>
  <c r="E1181" i="14"/>
  <c r="M1190" i="14"/>
  <c r="A778" i="14"/>
  <c r="A417" i="14"/>
  <c r="K1780" i="14"/>
  <c r="A441" i="14"/>
  <c r="C540" i="14"/>
  <c r="E1377" i="14"/>
  <c r="E895" i="14"/>
  <c r="C1596" i="14"/>
  <c r="M1022" i="14"/>
  <c r="C1410" i="14"/>
  <c r="D1449" i="14"/>
  <c r="A1979" i="14"/>
  <c r="I1704" i="14"/>
  <c r="C1404" i="14"/>
  <c r="C1263" i="14"/>
  <c r="A652" i="14"/>
  <c r="K1309" i="14"/>
  <c r="M302" i="14"/>
  <c r="J1480" i="14"/>
  <c r="C57" i="14"/>
  <c r="N1994" i="14"/>
  <c r="O1932" i="14"/>
  <c r="A1062" i="14"/>
  <c r="C484" i="14"/>
  <c r="K1700" i="14"/>
  <c r="F912" i="14"/>
  <c r="O419" i="14"/>
  <c r="L41" i="14"/>
  <c r="D1216" i="14"/>
  <c r="M1729" i="14"/>
  <c r="K1983" i="14"/>
  <c r="D1993" i="14"/>
  <c r="K1564" i="14"/>
  <c r="A527" i="14"/>
  <c r="I973" i="14"/>
  <c r="N1841" i="14"/>
  <c r="E1302" i="14"/>
  <c r="B1957" i="14"/>
  <c r="B86" i="14"/>
  <c r="C1108" i="14"/>
  <c r="N49" i="14"/>
  <c r="H271" i="14"/>
  <c r="A1739" i="14"/>
  <c r="L1664" i="14"/>
  <c r="C1415" i="14"/>
  <c r="B1036" i="14"/>
  <c r="I1173" i="14"/>
  <c r="B1680" i="14"/>
  <c r="O1109" i="14"/>
  <c r="B977" i="14"/>
  <c r="H702" i="14"/>
  <c r="H1190" i="14"/>
  <c r="J1641" i="14"/>
  <c r="H554" i="14"/>
  <c r="I951" i="14"/>
  <c r="F1968" i="14"/>
  <c r="H1179" i="14"/>
  <c r="E459" i="14"/>
  <c r="O1827" i="14"/>
  <c r="E1905" i="14"/>
  <c r="E450" i="14"/>
  <c r="A22" i="14"/>
  <c r="C900" i="14"/>
  <c r="L1656" i="14"/>
  <c r="I1398" i="14"/>
  <c r="C581" i="14"/>
  <c r="M1445" i="14"/>
  <c r="O1575" i="14"/>
  <c r="G1682" i="14"/>
  <c r="K711" i="14"/>
  <c r="E1566" i="14"/>
  <c r="A476" i="14"/>
  <c r="O545" i="14"/>
  <c r="H660" i="14"/>
  <c r="F1959" i="14"/>
  <c r="D1737" i="14"/>
  <c r="A491" i="14"/>
  <c r="B1980" i="14"/>
  <c r="D781" i="14"/>
  <c r="D296" i="14"/>
  <c r="M1705" i="14"/>
  <c r="D1381" i="14"/>
  <c r="H394" i="14"/>
  <c r="C615" i="14"/>
  <c r="A51" i="14"/>
  <c r="L207" i="14"/>
  <c r="I1668" i="14"/>
  <c r="G1685" i="14"/>
  <c r="D541" i="14"/>
  <c r="G1089" i="14"/>
  <c r="F944" i="14"/>
  <c r="D823" i="14"/>
  <c r="D1299" i="14"/>
  <c r="K1044" i="14"/>
  <c r="A1054" i="14"/>
  <c r="E859" i="14"/>
  <c r="H1372" i="14"/>
  <c r="N44" i="14"/>
  <c r="N396" i="14"/>
  <c r="G1465" i="14"/>
  <c r="A1139" i="14"/>
  <c r="I1955" i="14"/>
  <c r="B1137" i="14"/>
  <c r="F348" i="14"/>
  <c r="I430" i="14"/>
  <c r="C385" i="14"/>
  <c r="H381" i="14"/>
  <c r="B20" i="14"/>
  <c r="K1471" i="14"/>
  <c r="D1531" i="14"/>
  <c r="G551" i="14"/>
  <c r="M145" i="14"/>
  <c r="M61" i="14"/>
  <c r="J1947" i="14"/>
  <c r="B1021" i="14"/>
  <c r="H1098" i="14"/>
  <c r="O271" i="14"/>
  <c r="K1902" i="14"/>
  <c r="H1934" i="14"/>
  <c r="I639" i="14"/>
  <c r="K480" i="14"/>
  <c r="J472" i="14"/>
  <c r="H373" i="14"/>
  <c r="L7" i="14"/>
  <c r="L1345" i="14"/>
  <c r="M1747" i="14"/>
  <c r="O208" i="14"/>
  <c r="I1752" i="14"/>
  <c r="N67" i="14"/>
  <c r="D209" i="14"/>
  <c r="M809" i="14"/>
  <c r="N1114" i="14"/>
  <c r="A1690" i="14"/>
  <c r="I1045" i="14"/>
  <c r="L1047" i="14"/>
  <c r="D464" i="14"/>
  <c r="I819" i="14"/>
  <c r="F1305" i="14"/>
  <c r="B1225" i="14"/>
  <c r="M1592" i="14"/>
  <c r="H428" i="14"/>
  <c r="K797" i="14"/>
  <c r="D1322" i="14"/>
  <c r="E251" i="14"/>
  <c r="F463" i="14"/>
  <c r="M803" i="14"/>
  <c r="J1034" i="14"/>
  <c r="D1604" i="14"/>
  <c r="C1962" i="14"/>
  <c r="F942" i="14"/>
  <c r="B361" i="14"/>
  <c r="K839" i="14"/>
  <c r="B401" i="14"/>
  <c r="J1326" i="14"/>
  <c r="F995" i="14"/>
  <c r="G588" i="14"/>
  <c r="C417" i="14"/>
  <c r="M1620" i="14"/>
  <c r="I225" i="14"/>
  <c r="M1507" i="14"/>
  <c r="A43" i="14"/>
  <c r="C992" i="14"/>
  <c r="L39" i="14"/>
  <c r="F1725" i="14"/>
  <c r="D886" i="14"/>
  <c r="L1363" i="14"/>
  <c r="O692" i="14"/>
  <c r="F1490" i="14"/>
  <c r="F1140" i="14"/>
  <c r="J1972" i="14"/>
  <c r="N595" i="14"/>
  <c r="F534" i="14"/>
  <c r="O1621" i="14"/>
  <c r="G671" i="14"/>
  <c r="D504" i="14"/>
  <c r="I682" i="14"/>
  <c r="K239" i="14"/>
  <c r="L1240" i="14"/>
  <c r="F1571" i="14"/>
  <c r="K109" i="14"/>
  <c r="I596" i="14"/>
  <c r="K1102" i="14"/>
  <c r="B1878" i="14"/>
  <c r="I1809" i="14"/>
  <c r="K857" i="14"/>
  <c r="D508" i="14"/>
  <c r="G387" i="14"/>
  <c r="A73" i="14"/>
  <c r="L288" i="14"/>
  <c r="I1581" i="14"/>
  <c r="O395" i="14"/>
  <c r="L258" i="14"/>
  <c r="K1230" i="14"/>
  <c r="L368" i="14"/>
  <c r="L164" i="14"/>
  <c r="E1728" i="14"/>
  <c r="F906" i="14"/>
  <c r="E390" i="14"/>
  <c r="B1720" i="14"/>
  <c r="H1360" i="14"/>
  <c r="K1828" i="14"/>
  <c r="N1127" i="14"/>
  <c r="M484" i="14"/>
  <c r="M1420" i="14"/>
  <c r="A826" i="14"/>
  <c r="M323" i="14"/>
  <c r="N767" i="14"/>
  <c r="H642" i="14"/>
  <c r="C979" i="14"/>
  <c r="D1015" i="14"/>
  <c r="F729" i="14"/>
  <c r="O1569" i="14"/>
  <c r="J994" i="14"/>
  <c r="D1466" i="14"/>
  <c r="L1281" i="14"/>
  <c r="I1021" i="14"/>
  <c r="N847" i="14"/>
  <c r="J1092" i="14"/>
  <c r="D1448" i="14"/>
  <c r="A1304" i="14"/>
  <c r="G1463" i="14"/>
  <c r="H952" i="14"/>
  <c r="C193" i="14"/>
  <c r="E48" i="14"/>
  <c r="E92" i="14"/>
  <c r="B1162" i="14"/>
  <c r="N1247" i="14"/>
  <c r="E802" i="14"/>
  <c r="L1638" i="14"/>
  <c r="G175" i="14"/>
  <c r="M593" i="14"/>
  <c r="O54" i="14"/>
  <c r="A563" i="14"/>
  <c r="H1126" i="14"/>
  <c r="O1368" i="14"/>
  <c r="J1245" i="14"/>
  <c r="F391" i="14"/>
  <c r="A1653" i="14"/>
  <c r="C1684" i="14"/>
  <c r="A691" i="14"/>
  <c r="N1017" i="14"/>
  <c r="F403" i="14"/>
  <c r="K644" i="14"/>
  <c r="A849" i="14"/>
  <c r="H1188" i="14"/>
  <c r="D1364" i="14"/>
  <c r="B1504" i="14"/>
  <c r="K925" i="14"/>
  <c r="K884" i="14"/>
  <c r="J557" i="14"/>
  <c r="I1689" i="14"/>
  <c r="E1675" i="14"/>
  <c r="E1833" i="14"/>
  <c r="F564" i="14"/>
  <c r="H424" i="14"/>
  <c r="N569" i="14"/>
  <c r="F586" i="14"/>
  <c r="C1467" i="14"/>
  <c r="L1623" i="14"/>
  <c r="D1823" i="14"/>
  <c r="L1273" i="14"/>
  <c r="H1713" i="14"/>
  <c r="J868" i="14"/>
  <c r="A1169" i="14"/>
  <c r="K588" i="14"/>
  <c r="A1485" i="14"/>
  <c r="M242" i="14"/>
  <c r="O295" i="14"/>
  <c r="F1802" i="14"/>
  <c r="D1296" i="14"/>
  <c r="B235" i="14"/>
  <c r="J985" i="14"/>
  <c r="L1626" i="14"/>
  <c r="N583" i="14"/>
  <c r="A1401" i="14"/>
  <c r="I741" i="14"/>
  <c r="K43" i="14"/>
  <c r="L1379" i="14"/>
  <c r="H1867" i="14"/>
  <c r="G932" i="14"/>
  <c r="J1353" i="14"/>
  <c r="I562" i="14"/>
  <c r="L404" i="14"/>
  <c r="N793" i="14"/>
  <c r="H1716" i="14"/>
  <c r="A745" i="14"/>
  <c r="I145" i="14"/>
  <c r="E493" i="14"/>
  <c r="I2000" i="14"/>
  <c r="A1468" i="14"/>
  <c r="F796" i="14"/>
  <c r="J1764" i="14"/>
  <c r="O871" i="14"/>
  <c r="D391" i="14"/>
  <c r="D393" i="14"/>
  <c r="L557" i="14"/>
  <c r="B1823" i="14"/>
  <c r="I1788" i="14"/>
  <c r="L161" i="14"/>
  <c r="G636" i="14"/>
  <c r="L554" i="14"/>
  <c r="K563" i="14"/>
  <c r="F1669" i="14"/>
  <c r="E1028" i="14"/>
  <c r="E1372" i="14"/>
  <c r="H1120" i="14"/>
  <c r="L1001" i="14"/>
  <c r="M1461" i="14"/>
  <c r="L1903" i="14"/>
  <c r="K983" i="14"/>
  <c r="M949" i="14"/>
  <c r="D656" i="14"/>
  <c r="M1443" i="14"/>
  <c r="N1471" i="14"/>
  <c r="M404" i="14"/>
  <c r="N936" i="14"/>
  <c r="F407" i="14"/>
  <c r="I1238" i="14"/>
  <c r="G476" i="14"/>
  <c r="D826" i="14"/>
  <c r="C1589" i="14"/>
  <c r="H59" i="14"/>
  <c r="O1303" i="14"/>
  <c r="M1154" i="14"/>
  <c r="J917" i="14"/>
  <c r="H1189" i="14"/>
  <c r="N1256" i="14"/>
  <c r="E750" i="14"/>
  <c r="O1667" i="14"/>
  <c r="H1972" i="14"/>
  <c r="L320" i="14"/>
  <c r="C72" i="14"/>
  <c r="M1307" i="14"/>
  <c r="K1848" i="14"/>
  <c r="C957" i="14"/>
  <c r="C1421" i="14"/>
  <c r="E1319" i="14"/>
  <c r="H1720" i="14"/>
  <c r="E423" i="14"/>
  <c r="A1716" i="14"/>
  <c r="J363" i="14"/>
  <c r="L344" i="14"/>
  <c r="D1395" i="14"/>
  <c r="L1746" i="14"/>
  <c r="N1497" i="14"/>
  <c r="K668" i="14"/>
  <c r="E885" i="14"/>
  <c r="G921" i="14"/>
  <c r="O343" i="14"/>
  <c r="L1803" i="14"/>
  <c r="O279" i="14"/>
  <c r="I610" i="14"/>
  <c r="H29" i="14"/>
  <c r="G1149" i="14"/>
  <c r="J1920" i="14"/>
  <c r="G1124" i="14"/>
  <c r="J1023" i="14"/>
  <c r="K1395" i="14"/>
  <c r="H454" i="14"/>
  <c r="D437" i="14"/>
  <c r="D1824" i="14"/>
  <c r="J105" i="14"/>
  <c r="C773" i="14"/>
  <c r="N1539" i="14"/>
  <c r="H1438" i="14"/>
  <c r="O417" i="14"/>
  <c r="E267" i="14"/>
  <c r="K1629" i="14"/>
  <c r="J1696" i="14"/>
  <c r="M220" i="14"/>
  <c r="O955" i="14"/>
  <c r="K893" i="14"/>
  <c r="M532" i="14"/>
  <c r="G1266" i="14"/>
  <c r="M1735" i="14"/>
  <c r="L1209" i="14"/>
  <c r="H255" i="14"/>
  <c r="G349" i="14"/>
  <c r="H274" i="14"/>
  <c r="D1827" i="14"/>
  <c r="E152" i="14"/>
  <c r="N1867" i="14"/>
  <c r="A1876" i="14"/>
  <c r="B1304" i="14"/>
  <c r="I408" i="14"/>
  <c r="E1438" i="14"/>
  <c r="E497" i="14"/>
  <c r="B1599" i="14"/>
  <c r="C736" i="14"/>
  <c r="A1884" i="14"/>
  <c r="G300" i="14"/>
  <c r="L1815" i="14"/>
  <c r="E1277" i="14"/>
  <c r="C1201" i="14"/>
  <c r="I98" i="14"/>
  <c r="D1787" i="14"/>
  <c r="B1390" i="14"/>
  <c r="A821" i="14"/>
  <c r="A1920" i="14"/>
  <c r="M1122" i="14"/>
  <c r="J824" i="14"/>
  <c r="B105" i="14"/>
  <c r="O1983" i="14"/>
  <c r="K414" i="14"/>
  <c r="M80" i="14"/>
  <c r="I76" i="14"/>
  <c r="H1608" i="14"/>
  <c r="E1932" i="14"/>
  <c r="C1885" i="14"/>
  <c r="I1302" i="14"/>
  <c r="B1613" i="14"/>
  <c r="I155" i="14"/>
  <c r="E1261" i="14"/>
  <c r="L411" i="14"/>
  <c r="J99" i="14"/>
  <c r="O171" i="14"/>
  <c r="E464" i="14"/>
  <c r="J947" i="14"/>
  <c r="B1524" i="14"/>
  <c r="B1764" i="14"/>
  <c r="J1531" i="14"/>
  <c r="I1055" i="14"/>
  <c r="B588" i="14"/>
  <c r="L692" i="14"/>
  <c r="K1819" i="14"/>
  <c r="E1421" i="14"/>
  <c r="A252" i="14"/>
  <c r="G573" i="14"/>
  <c r="G655" i="14"/>
  <c r="D1496" i="14"/>
  <c r="G1433" i="14"/>
  <c r="A379" i="14"/>
  <c r="A83" i="14"/>
  <c r="E1054" i="14"/>
  <c r="A1579" i="14"/>
  <c r="F1314" i="14"/>
  <c r="O642" i="14"/>
  <c r="K574" i="14"/>
  <c r="J1344" i="14"/>
  <c r="B756" i="14"/>
  <c r="G1156" i="14"/>
  <c r="G328" i="14"/>
  <c r="A419" i="14"/>
  <c r="M1605" i="14"/>
  <c r="M348" i="14"/>
  <c r="K1529" i="14"/>
  <c r="J1892" i="14"/>
  <c r="K1789" i="14"/>
  <c r="K789" i="14"/>
  <c r="I591" i="14"/>
  <c r="F504" i="14"/>
  <c r="M1283" i="14"/>
  <c r="D1856" i="14"/>
  <c r="I183" i="14"/>
  <c r="E916" i="14"/>
  <c r="D591" i="14"/>
  <c r="L1393" i="14"/>
  <c r="L1074" i="14"/>
  <c r="E434" i="14"/>
  <c r="I457" i="14"/>
  <c r="N1426" i="14"/>
  <c r="H1194" i="14"/>
  <c r="O1628" i="14"/>
  <c r="L1018" i="14"/>
  <c r="F47" i="14"/>
  <c r="M911" i="14"/>
  <c r="L1326" i="14"/>
  <c r="J1900" i="14"/>
  <c r="G418" i="14"/>
  <c r="M210" i="14"/>
  <c r="A55" i="14"/>
  <c r="H854" i="14"/>
  <c r="F1647" i="14"/>
  <c r="K354" i="14"/>
  <c r="F408" i="14"/>
  <c r="E1331" i="14"/>
  <c r="E897" i="14"/>
  <c r="M979" i="14"/>
  <c r="L422" i="14"/>
  <c r="B1540" i="14"/>
  <c r="B1882" i="14"/>
  <c r="L1741" i="14"/>
  <c r="K1584" i="14"/>
  <c r="D666" i="14"/>
  <c r="C1189" i="14"/>
  <c r="E1558" i="14"/>
  <c r="F511" i="14"/>
  <c r="F1220" i="14"/>
  <c r="B1062" i="14"/>
  <c r="B556" i="14"/>
  <c r="J1323" i="14"/>
  <c r="A1287" i="14"/>
  <c r="J1370" i="14"/>
  <c r="K1180" i="14"/>
  <c r="H1338" i="14"/>
  <c r="I1559" i="14"/>
  <c r="M1266" i="14"/>
  <c r="I223" i="14"/>
  <c r="L1929" i="14"/>
  <c r="E1137" i="14"/>
  <c r="F1318" i="14"/>
  <c r="D440" i="14"/>
  <c r="L841" i="14"/>
  <c r="C511" i="14"/>
  <c r="K1351" i="14"/>
  <c r="L162" i="14"/>
  <c r="C697" i="14"/>
  <c r="N64" i="14"/>
  <c r="D735" i="14"/>
  <c r="G1157" i="14"/>
  <c r="D1878" i="14"/>
  <c r="C1208" i="14"/>
  <c r="F743" i="14"/>
  <c r="E211" i="14"/>
  <c r="C210" i="14"/>
  <c r="L666" i="14"/>
  <c r="N1984" i="14"/>
  <c r="I1630" i="14"/>
  <c r="B156" i="14"/>
  <c r="B691" i="14"/>
  <c r="C728" i="14"/>
  <c r="D544" i="14"/>
  <c r="M1701" i="14"/>
  <c r="J416" i="14"/>
  <c r="J1423" i="14"/>
  <c r="E516" i="14"/>
  <c r="E1079" i="14"/>
  <c r="O1774" i="14"/>
  <c r="M2" i="14"/>
  <c r="E1463" i="14"/>
  <c r="E498" i="14"/>
  <c r="L1756" i="14"/>
  <c r="O156" i="14"/>
  <c r="I44" i="14"/>
  <c r="K1156" i="14"/>
  <c r="B517" i="14"/>
  <c r="G1316" i="14"/>
  <c r="K224" i="14"/>
  <c r="C1308" i="14"/>
  <c r="J419" i="14"/>
  <c r="O615" i="14"/>
  <c r="C1231" i="14"/>
  <c r="O411" i="14"/>
  <c r="C32" i="14"/>
  <c r="I628" i="14"/>
  <c r="H1091" i="14"/>
  <c r="O1085" i="14"/>
  <c r="E601" i="14"/>
  <c r="B1037" i="14"/>
  <c r="I1376" i="14"/>
  <c r="H888" i="14"/>
  <c r="B192" i="14"/>
  <c r="E1662" i="14"/>
  <c r="A1397" i="14"/>
  <c r="E1040" i="14"/>
  <c r="J991" i="14"/>
  <c r="O819" i="14"/>
  <c r="D48" i="14"/>
  <c r="A1793" i="14"/>
  <c r="D145" i="14"/>
  <c r="D1213" i="14"/>
  <c r="J715" i="14"/>
  <c r="M1850" i="14"/>
  <c r="C1537" i="14"/>
  <c r="C694" i="14"/>
  <c r="M1066" i="14"/>
  <c r="I1120" i="14"/>
  <c r="M1115" i="14"/>
  <c r="N351" i="14"/>
  <c r="B1906" i="14"/>
  <c r="L1276" i="14"/>
  <c r="F62" i="14"/>
  <c r="C1319" i="14"/>
  <c r="D1528" i="14"/>
  <c r="I605" i="14"/>
  <c r="E62" i="14"/>
  <c r="N1386" i="14"/>
  <c r="O1050" i="14"/>
  <c r="D655" i="14"/>
  <c r="A1146" i="14"/>
  <c r="I977" i="14"/>
  <c r="H974" i="14"/>
  <c r="I932" i="14"/>
  <c r="L1711" i="14"/>
  <c r="F1481" i="14"/>
  <c r="O1872" i="14"/>
  <c r="K1417" i="14"/>
  <c r="G1645" i="14"/>
  <c r="M104" i="14"/>
  <c r="D1336" i="14"/>
  <c r="I825" i="14"/>
  <c r="I872" i="14"/>
  <c r="E1681" i="14"/>
  <c r="L712" i="14"/>
  <c r="H546" i="14"/>
  <c r="B1731" i="14"/>
  <c r="K977" i="14"/>
  <c r="G1009" i="14"/>
  <c r="A1060" i="14"/>
  <c r="B1984" i="14"/>
  <c r="D1682" i="14"/>
  <c r="E837" i="14"/>
  <c r="O742" i="14"/>
  <c r="C60" i="14"/>
  <c r="F1980" i="14"/>
  <c r="F1777" i="14"/>
  <c r="K1116" i="14"/>
  <c r="J1178" i="14"/>
  <c r="G1918" i="14"/>
  <c r="I1709" i="14"/>
  <c r="B1378" i="14"/>
  <c r="G395" i="14"/>
  <c r="K937" i="14"/>
  <c r="H1487" i="14"/>
  <c r="A1702" i="14"/>
  <c r="H1292" i="14"/>
  <c r="K1617" i="14"/>
  <c r="H1216" i="14"/>
  <c r="M944" i="14"/>
  <c r="D793" i="14"/>
  <c r="N303" i="14"/>
  <c r="M766" i="14"/>
  <c r="D1911" i="14"/>
  <c r="J1483" i="14"/>
  <c r="L1366" i="14"/>
  <c r="K1527" i="14"/>
  <c r="E443" i="14"/>
  <c r="G1180" i="14"/>
  <c r="A1797" i="14"/>
  <c r="C1039" i="14"/>
  <c r="L1176" i="14"/>
  <c r="G1348" i="14"/>
  <c r="G1823" i="14"/>
  <c r="H708" i="14"/>
  <c r="N708" i="14"/>
  <c r="E1740" i="14"/>
  <c r="A744" i="14"/>
  <c r="F1540" i="14"/>
  <c r="A1872" i="14"/>
  <c r="C645" i="14"/>
  <c r="B1992" i="14"/>
  <c r="M1178" i="14"/>
  <c r="L1887" i="14"/>
  <c r="A1762" i="14"/>
  <c r="I1723" i="14"/>
  <c r="O1786" i="14"/>
  <c r="C1350" i="14"/>
  <c r="N573" i="14"/>
  <c r="C351" i="14"/>
  <c r="M784" i="14"/>
  <c r="I378" i="14"/>
  <c r="N1997" i="14"/>
  <c r="F1758" i="14"/>
  <c r="I1136" i="14"/>
  <c r="O816" i="14"/>
  <c r="C62" i="14"/>
  <c r="J713" i="14"/>
  <c r="O1731" i="14"/>
  <c r="C112" i="14"/>
  <c r="L567" i="14"/>
  <c r="K1606" i="14"/>
  <c r="I1261" i="14"/>
  <c r="K604" i="14"/>
  <c r="K1676" i="14"/>
  <c r="F1498" i="14"/>
  <c r="M1406" i="14"/>
  <c r="J872" i="14"/>
  <c r="B253" i="14"/>
  <c r="F1886" i="14"/>
  <c r="B1665" i="14"/>
  <c r="F1383" i="14"/>
  <c r="D1165" i="14"/>
  <c r="E1167" i="14"/>
  <c r="E1128" i="14"/>
  <c r="I1449" i="14"/>
  <c r="A592" i="14"/>
  <c r="K1809" i="14"/>
  <c r="L1810" i="14"/>
  <c r="G823" i="14"/>
  <c r="L1720" i="14"/>
  <c r="K1028" i="14"/>
  <c r="L529" i="14"/>
  <c r="J1779" i="14"/>
  <c r="B168" i="14"/>
  <c r="M394" i="14"/>
  <c r="O1819" i="14"/>
  <c r="N898" i="14"/>
  <c r="A1518" i="14"/>
  <c r="H218" i="14"/>
  <c r="L1912" i="14"/>
  <c r="A1868" i="14"/>
  <c r="N1285" i="14"/>
  <c r="D609" i="14"/>
  <c r="E617" i="14"/>
  <c r="E1756" i="14"/>
  <c r="C377" i="14"/>
  <c r="J1429" i="14"/>
  <c r="K1726" i="14"/>
  <c r="L889" i="14"/>
  <c r="B18" i="14"/>
  <c r="I1054" i="14"/>
  <c r="C1917" i="14"/>
  <c r="O1249" i="14"/>
  <c r="A1399" i="14"/>
  <c r="G543" i="14"/>
  <c r="E907" i="14"/>
  <c r="F1741" i="14"/>
  <c r="J806" i="14"/>
  <c r="D1748" i="14"/>
  <c r="N1872" i="14"/>
  <c r="M198" i="14"/>
  <c r="B44" i="14"/>
  <c r="I1423" i="14"/>
  <c r="G868" i="14"/>
  <c r="L1218" i="14"/>
  <c r="K1488" i="14"/>
  <c r="O77" i="14"/>
  <c r="L672" i="14"/>
  <c r="L1583" i="14"/>
  <c r="E107" i="14"/>
  <c r="O1800" i="14"/>
  <c r="J1450" i="14"/>
  <c r="J1801" i="14"/>
  <c r="G556" i="14"/>
  <c r="N983" i="14"/>
  <c r="B561" i="14"/>
  <c r="D331" i="14"/>
  <c r="F41" i="14"/>
  <c r="E1410" i="14"/>
  <c r="M1101" i="14"/>
  <c r="D307" i="14"/>
  <c r="D1973" i="14"/>
  <c r="D1366" i="14"/>
  <c r="A352" i="14"/>
  <c r="N620" i="14"/>
  <c r="M148" i="14"/>
  <c r="K1874" i="14"/>
  <c r="C701" i="14"/>
  <c r="N1626" i="14"/>
  <c r="N835" i="14"/>
  <c r="B630" i="14"/>
  <c r="D1628" i="14"/>
  <c r="C633" i="14"/>
  <c r="M1563" i="14"/>
  <c r="K595" i="14"/>
  <c r="I489" i="14"/>
  <c r="O1676" i="14"/>
  <c r="H773" i="14"/>
  <c r="J1771" i="14"/>
  <c r="F697" i="14"/>
  <c r="M762" i="14"/>
  <c r="M288" i="14"/>
  <c r="L1676" i="14"/>
  <c r="L1099" i="14"/>
  <c r="C1863" i="14"/>
  <c r="G1916" i="14"/>
  <c r="K1916" i="14"/>
  <c r="G269" i="14"/>
  <c r="N963" i="14"/>
  <c r="H1659" i="14"/>
  <c r="E1776" i="14"/>
  <c r="I1661" i="14"/>
  <c r="O1386" i="14"/>
  <c r="K599" i="14"/>
  <c r="A36" i="14"/>
  <c r="L2" i="14"/>
  <c r="F148" i="14"/>
  <c r="K514" i="14"/>
  <c r="A119" i="14"/>
  <c r="A278" i="14"/>
  <c r="D1246" i="14"/>
  <c r="E883" i="14"/>
  <c r="N1101" i="14"/>
  <c r="O1856" i="14"/>
  <c r="I147" i="14"/>
  <c r="M814" i="14"/>
  <c r="A979" i="14"/>
  <c r="D583" i="14"/>
  <c r="A808" i="14"/>
  <c r="C946" i="14"/>
  <c r="E333" i="14"/>
  <c r="K698" i="14"/>
  <c r="O636" i="14"/>
  <c r="M201" i="14"/>
  <c r="J537" i="14"/>
  <c r="O835" i="14"/>
  <c r="G1551" i="14"/>
  <c r="I158" i="14"/>
  <c r="M1041" i="14"/>
  <c r="K1757" i="14"/>
  <c r="A1325" i="14"/>
  <c r="M316" i="14"/>
  <c r="K1307" i="14"/>
  <c r="H1335" i="14"/>
  <c r="B1035" i="14"/>
  <c r="M1224" i="14"/>
  <c r="K1572" i="14"/>
  <c r="G1195" i="14"/>
  <c r="H1250" i="14"/>
  <c r="E614" i="14"/>
  <c r="I1301" i="14"/>
  <c r="E1415" i="14"/>
  <c r="H1103" i="14"/>
  <c r="B650" i="14"/>
  <c r="L1443" i="14"/>
  <c r="G790" i="14"/>
  <c r="G47" i="14"/>
  <c r="C479" i="14"/>
  <c r="L1154" i="14"/>
  <c r="L129" i="14"/>
  <c r="I858" i="14"/>
  <c r="J303" i="14"/>
  <c r="J891" i="14"/>
  <c r="M1480" i="14"/>
  <c r="H1284" i="14"/>
  <c r="L1633" i="14"/>
  <c r="G1210" i="14"/>
  <c r="L1533" i="14"/>
  <c r="I495" i="14"/>
  <c r="O923" i="14"/>
  <c r="F334" i="14"/>
  <c r="C464" i="14"/>
  <c r="N178" i="14"/>
  <c r="N1120" i="14"/>
  <c r="G1725" i="14"/>
  <c r="J874" i="14"/>
  <c r="B1786" i="14"/>
  <c r="L1527" i="14"/>
  <c r="A237" i="14"/>
  <c r="K517" i="14"/>
  <c r="F737" i="14"/>
  <c r="N1533" i="14"/>
  <c r="D589" i="14"/>
  <c r="B37" i="14"/>
  <c r="K1419" i="14"/>
  <c r="G1944" i="14"/>
  <c r="G25" i="14"/>
  <c r="I1091" i="14"/>
  <c r="D482" i="14"/>
  <c r="D431" i="14"/>
  <c r="C1171" i="14"/>
  <c r="C223" i="14"/>
  <c r="C64" i="14"/>
  <c r="H1535" i="14"/>
  <c r="A1825" i="14"/>
  <c r="N1481" i="14"/>
  <c r="M424" i="14"/>
  <c r="E1126" i="14"/>
  <c r="O1501" i="14"/>
  <c r="A1043" i="14"/>
  <c r="L1890" i="14"/>
  <c r="H744" i="14"/>
  <c r="I515" i="14"/>
  <c r="F800" i="14"/>
  <c r="A360" i="14"/>
  <c r="H1756" i="14"/>
  <c r="F1868" i="14"/>
  <c r="K1748" i="14"/>
  <c r="J1646" i="14"/>
  <c r="L1182" i="14"/>
  <c r="E1030" i="14"/>
  <c r="H436" i="14"/>
  <c r="C901" i="14"/>
  <c r="H80" i="14"/>
  <c r="F92" i="14"/>
  <c r="N625" i="14"/>
  <c r="E263" i="14"/>
  <c r="C787" i="14"/>
  <c r="D1188" i="14"/>
  <c r="J413" i="14"/>
  <c r="C317" i="14"/>
  <c r="O211" i="14"/>
  <c r="H375" i="14"/>
  <c r="N1487" i="14"/>
  <c r="K1017" i="14"/>
  <c r="N1056" i="14"/>
  <c r="C552" i="14"/>
  <c r="D1961" i="14"/>
  <c r="D644" i="14"/>
  <c r="D34" i="14"/>
  <c r="O1033" i="14"/>
  <c r="D1894" i="14"/>
  <c r="J316" i="14"/>
  <c r="I797" i="14"/>
  <c r="H853" i="14"/>
  <c r="J1976" i="14"/>
  <c r="M421" i="14"/>
  <c r="E280" i="14"/>
  <c r="L876" i="14"/>
  <c r="N101" i="14"/>
  <c r="D1704" i="14"/>
  <c r="B21" i="14"/>
  <c r="H154" i="14"/>
  <c r="H1403" i="14"/>
  <c r="E1835" i="14"/>
  <c r="F1831" i="14"/>
  <c r="K497" i="14"/>
  <c r="O1814" i="14"/>
  <c r="J650" i="14"/>
  <c r="B198" i="14"/>
  <c r="I689" i="14"/>
  <c r="J391" i="14"/>
  <c r="N1828" i="14"/>
  <c r="K1614" i="14"/>
  <c r="J1570" i="14"/>
  <c r="J290" i="14"/>
  <c r="K1905" i="14"/>
  <c r="H1014" i="14"/>
  <c r="O587" i="14"/>
  <c r="C590" i="14"/>
  <c r="H608" i="14"/>
  <c r="I1484" i="14"/>
  <c r="I97" i="14"/>
  <c r="M1538" i="14"/>
  <c r="B992" i="14"/>
  <c r="K14" i="14"/>
  <c r="K1188" i="14"/>
  <c r="A1022" i="14"/>
  <c r="O898" i="14"/>
  <c r="L25" i="14"/>
  <c r="E851" i="14"/>
  <c r="D1048" i="14"/>
  <c r="M655" i="14"/>
  <c r="K979" i="14"/>
  <c r="B1159" i="14"/>
  <c r="A146" i="14"/>
  <c r="B62" i="14"/>
  <c r="O1129" i="14"/>
  <c r="L1372" i="14"/>
  <c r="E1963" i="14"/>
  <c r="K1794" i="14"/>
  <c r="H1465" i="14"/>
  <c r="J182" i="14"/>
  <c r="E298" i="14"/>
  <c r="F384" i="14"/>
  <c r="O421" i="14"/>
  <c r="N1928" i="14"/>
  <c r="K453" i="14"/>
  <c r="I540" i="14"/>
  <c r="E351" i="14"/>
  <c r="N138" i="14"/>
  <c r="K909" i="14"/>
  <c r="C403" i="14"/>
  <c r="L731" i="14"/>
  <c r="B273" i="14"/>
  <c r="H1815" i="14"/>
  <c r="I1027" i="14"/>
  <c r="K1832" i="14"/>
  <c r="G393" i="14"/>
  <c r="N1877" i="14"/>
  <c r="K1386" i="14"/>
  <c r="G176" i="14"/>
  <c r="I1448" i="14"/>
  <c r="C1963" i="14"/>
  <c r="C1862" i="14"/>
  <c r="O822" i="14"/>
  <c r="N27" i="14"/>
  <c r="H596" i="14"/>
  <c r="L1855" i="14"/>
  <c r="K1439" i="14"/>
  <c r="A1838" i="14"/>
  <c r="F1460" i="14"/>
  <c r="B718" i="14"/>
  <c r="M1021" i="14"/>
  <c r="G1131" i="14"/>
  <c r="C120" i="14"/>
  <c r="F90" i="14"/>
  <c r="A1776" i="14"/>
  <c r="L402" i="14"/>
  <c r="K1917" i="14"/>
  <c r="G1406" i="14"/>
  <c r="D24" i="14"/>
  <c r="G257" i="14"/>
  <c r="L725" i="14"/>
  <c r="N1758" i="14"/>
  <c r="C1672" i="14"/>
  <c r="G207" i="14"/>
  <c r="D1122" i="14"/>
  <c r="D1358" i="14"/>
  <c r="F10" i="14"/>
  <c r="I1993" i="14"/>
  <c r="H1373" i="14"/>
  <c r="F484" i="14"/>
  <c r="H1637" i="14"/>
  <c r="B1416" i="14"/>
  <c r="F1586" i="14"/>
  <c r="J1175" i="14"/>
  <c r="C741" i="14"/>
  <c r="F839" i="14"/>
  <c r="N959" i="14"/>
  <c r="B647" i="14"/>
  <c r="I770" i="14"/>
  <c r="F1377" i="14"/>
  <c r="I1642" i="14"/>
  <c r="J895" i="14"/>
  <c r="D247" i="14"/>
  <c r="A568" i="14"/>
  <c r="H1354" i="14"/>
  <c r="D1385" i="14"/>
  <c r="L1763" i="14"/>
  <c r="L1647" i="14"/>
  <c r="I1492" i="14"/>
  <c r="M1829" i="14"/>
  <c r="B257" i="14"/>
  <c r="D597" i="14"/>
  <c r="C746" i="14"/>
  <c r="H1621" i="14"/>
  <c r="C1199" i="14"/>
  <c r="F208" i="14"/>
  <c r="M1823" i="14"/>
  <c r="J1243" i="14"/>
  <c r="J34" i="14"/>
  <c r="M1931" i="14"/>
  <c r="A1929" i="14"/>
  <c r="K382" i="14"/>
  <c r="E1436" i="14"/>
  <c r="I1455" i="14"/>
  <c r="O1102" i="14"/>
  <c r="D1833" i="14"/>
  <c r="I1256" i="14"/>
  <c r="A1933" i="14"/>
  <c r="M752" i="14"/>
  <c r="L1598" i="14"/>
  <c r="E1307" i="14"/>
  <c r="B1739" i="14"/>
  <c r="C893" i="14"/>
  <c r="B1044" i="14"/>
  <c r="H303" i="14"/>
  <c r="F1824" i="14"/>
  <c r="D243" i="14"/>
  <c r="A1338" i="14"/>
  <c r="N1988" i="14"/>
  <c r="C640" i="14"/>
  <c r="K11" i="14"/>
  <c r="D1834" i="14"/>
  <c r="L782" i="14"/>
  <c r="F221" i="14"/>
  <c r="O597" i="14"/>
  <c r="K230" i="14"/>
  <c r="E148" i="14"/>
  <c r="C707" i="14"/>
  <c r="H1155" i="14"/>
  <c r="K527" i="14"/>
  <c r="E877" i="14"/>
  <c r="F192" i="14"/>
  <c r="D1377" i="14"/>
  <c r="G926" i="14"/>
  <c r="B1330" i="14"/>
  <c r="B34" i="14"/>
  <c r="N1229" i="14"/>
  <c r="J1745" i="14"/>
  <c r="O452" i="14"/>
  <c r="A1130" i="14"/>
  <c r="L950" i="14"/>
  <c r="G687" i="14"/>
  <c r="E1197" i="14"/>
  <c r="N522" i="14"/>
  <c r="M997" i="14"/>
  <c r="G815" i="14"/>
  <c r="A9" i="14"/>
  <c r="I820" i="14"/>
  <c r="G1776" i="14"/>
  <c r="D1194" i="14"/>
  <c r="L329" i="14"/>
  <c r="D522" i="14"/>
  <c r="H1117" i="14"/>
  <c r="C1351" i="14"/>
  <c r="E225" i="14"/>
  <c r="C611" i="14"/>
  <c r="D1597" i="14"/>
  <c r="E94" i="14"/>
  <c r="M714" i="14"/>
  <c r="C820" i="14"/>
  <c r="G1150" i="14"/>
  <c r="C808" i="14"/>
  <c r="H529" i="14"/>
  <c r="G301" i="14"/>
  <c r="F1279" i="14"/>
  <c r="C235" i="14"/>
  <c r="I1739" i="14"/>
  <c r="G1947" i="14"/>
  <c r="H71" i="14"/>
  <c r="N934" i="14"/>
  <c r="F1681" i="14"/>
  <c r="G1375" i="14"/>
  <c r="J1142" i="14"/>
  <c r="F150" i="14"/>
  <c r="A530" i="14"/>
  <c r="B467" i="14"/>
  <c r="F1530" i="14"/>
  <c r="J462" i="14"/>
  <c r="B213" i="14"/>
  <c r="D1314" i="14"/>
  <c r="K73" i="14"/>
  <c r="A1556" i="14"/>
  <c r="H5" i="14"/>
  <c r="N326" i="14"/>
  <c r="D930" i="14"/>
  <c r="A1496" i="14"/>
  <c r="B1094" i="14"/>
  <c r="J1636" i="14"/>
  <c r="D653" i="14"/>
  <c r="J1234" i="14"/>
  <c r="M1866" i="14"/>
  <c r="A987" i="14"/>
  <c r="N177" i="14"/>
  <c r="L1189" i="14"/>
  <c r="D1182" i="14"/>
  <c r="O1188" i="14"/>
  <c r="M1434" i="14"/>
  <c r="D893" i="14"/>
  <c r="I220" i="14"/>
  <c r="A420" i="14"/>
  <c r="C390" i="14"/>
  <c r="A817" i="14"/>
  <c r="C1074" i="14"/>
  <c r="O714" i="14"/>
  <c r="O71" i="14"/>
  <c r="M1033" i="14"/>
  <c r="D1663" i="14"/>
  <c r="K1751" i="14"/>
  <c r="C690" i="14"/>
  <c r="L1335" i="14"/>
  <c r="A1503" i="14"/>
  <c r="K617" i="14"/>
  <c r="B391" i="14"/>
  <c r="G880" i="14"/>
  <c r="N842" i="14"/>
  <c r="E488" i="14"/>
  <c r="J364" i="14"/>
  <c r="N245" i="14"/>
  <c r="N476" i="14"/>
  <c r="I1324" i="14"/>
  <c r="A1318" i="14"/>
  <c r="C680" i="14"/>
  <c r="H279" i="14"/>
  <c r="B104" i="14"/>
  <c r="C355" i="14"/>
  <c r="H798" i="14"/>
  <c r="D388" i="14"/>
  <c r="N1510" i="14"/>
  <c r="B560" i="14"/>
  <c r="E294" i="14"/>
  <c r="A71" i="14"/>
  <c r="E1173" i="14"/>
  <c r="I831" i="14"/>
  <c r="A255" i="14"/>
  <c r="N1228" i="14"/>
  <c r="K1185" i="14"/>
  <c r="D1939" i="14"/>
  <c r="AD2" i="13"/>
  <c r="E1258" i="14"/>
  <c r="J1753" i="14"/>
  <c r="H790" i="14"/>
  <c r="I234" i="14"/>
  <c r="M337" i="14"/>
  <c r="K74" i="14"/>
  <c r="B1345" i="14"/>
  <c r="I1812" i="14"/>
  <c r="N1070" i="14"/>
  <c r="O1147" i="14"/>
  <c r="M155" i="14"/>
  <c r="N1812" i="14"/>
  <c r="H963" i="14"/>
  <c r="I1650" i="14"/>
  <c r="L1302" i="14"/>
  <c r="N1631" i="14"/>
  <c r="C926" i="14"/>
  <c r="B796" i="14"/>
  <c r="D176" i="14"/>
  <c r="G590" i="14"/>
  <c r="C279" i="14"/>
  <c r="D1226" i="14"/>
  <c r="M8" i="14"/>
  <c r="I1399" i="14"/>
  <c r="N412" i="14"/>
  <c r="I1011" i="14"/>
  <c r="H693" i="14"/>
  <c r="E1345" i="14"/>
  <c r="H1560" i="14"/>
  <c r="B1356" i="14"/>
  <c r="F808" i="14"/>
  <c r="G720" i="14"/>
  <c r="O434" i="14"/>
  <c r="H461" i="14"/>
  <c r="A1346" i="14"/>
  <c r="N1180" i="14"/>
  <c r="L1749" i="14"/>
  <c r="K1250" i="14"/>
  <c r="N678" i="14"/>
  <c r="A860" i="14"/>
  <c r="K1466" i="14"/>
  <c r="F636" i="14"/>
  <c r="I663" i="14"/>
  <c r="G306" i="14"/>
  <c r="F82" i="14"/>
  <c r="K1364" i="14"/>
  <c r="K216" i="14"/>
  <c r="K739" i="14"/>
  <c r="N1705" i="14"/>
  <c r="J931" i="14"/>
  <c r="I1382" i="14"/>
  <c r="N1431" i="14"/>
  <c r="J716" i="14"/>
  <c r="F1297" i="14"/>
  <c r="E778" i="14"/>
  <c r="G203" i="14"/>
  <c r="A19" i="14"/>
  <c r="G214" i="14"/>
  <c r="K1761" i="14"/>
  <c r="M275" i="14"/>
  <c r="G359" i="14"/>
  <c r="H589" i="14"/>
  <c r="O1192" i="14"/>
  <c r="I1282" i="14"/>
  <c r="D511" i="14"/>
  <c r="O1739" i="14"/>
  <c r="E745" i="14"/>
  <c r="E447" i="14"/>
  <c r="F23" i="14"/>
  <c r="I444" i="14"/>
  <c r="G1389" i="14"/>
  <c r="K821" i="14"/>
  <c r="B792" i="14"/>
  <c r="C1440" i="14"/>
  <c r="N790" i="14"/>
  <c r="H349" i="14"/>
  <c r="L1371" i="14"/>
  <c r="B856" i="14"/>
  <c r="E289" i="14"/>
  <c r="C383" i="14"/>
  <c r="I1306" i="14"/>
  <c r="N1857" i="14"/>
  <c r="O535" i="14"/>
  <c r="H30" i="14"/>
  <c r="K1942" i="14"/>
  <c r="C1844" i="14"/>
  <c r="N589" i="14"/>
  <c r="F1659" i="14"/>
  <c r="N1716" i="14"/>
  <c r="B1679" i="14"/>
  <c r="C146" i="14"/>
  <c r="G1072" i="14"/>
  <c r="I1367" i="14"/>
  <c r="A1260" i="14"/>
  <c r="K1152" i="14"/>
  <c r="A762" i="14"/>
  <c r="D859" i="14"/>
  <c r="H1128" i="14"/>
  <c r="D1196" i="14"/>
  <c r="C300" i="14"/>
  <c r="D569" i="14"/>
  <c r="E933" i="14"/>
  <c r="I1479" i="14"/>
  <c r="D344" i="14"/>
  <c r="N1739" i="14"/>
  <c r="N11" i="14"/>
  <c r="G48" i="14"/>
  <c r="J1220" i="14"/>
  <c r="I1188" i="14"/>
  <c r="O1756" i="14"/>
  <c r="F1929" i="14"/>
  <c r="K1130" i="14"/>
  <c r="M1558" i="14"/>
  <c r="I1095" i="14"/>
  <c r="L855" i="14"/>
  <c r="J982" i="14"/>
  <c r="O448" i="14"/>
  <c r="K529" i="14"/>
  <c r="L109" i="14"/>
  <c r="O133" i="14"/>
  <c r="C1728" i="14"/>
  <c r="B305" i="14"/>
  <c r="M1138" i="14"/>
  <c r="G1907" i="14"/>
  <c r="J844" i="14"/>
  <c r="O1225" i="14"/>
  <c r="F1506" i="14"/>
  <c r="B1597" i="14"/>
  <c r="E1397" i="14"/>
  <c r="J410" i="14"/>
  <c r="G145" i="14"/>
  <c r="I1058" i="14"/>
  <c r="A1865" i="14"/>
  <c r="J1274" i="14"/>
  <c r="C413" i="14"/>
  <c r="E112" i="14"/>
  <c r="D348" i="14"/>
  <c r="M1037" i="14"/>
  <c r="O1906" i="14"/>
  <c r="O1705" i="14"/>
  <c r="E562" i="14"/>
  <c r="I1869" i="14"/>
  <c r="C709" i="14"/>
  <c r="F1338" i="14"/>
  <c r="L1286" i="14"/>
  <c r="N15" i="14"/>
  <c r="N1744" i="14"/>
  <c r="F332" i="14"/>
  <c r="O1690" i="14"/>
  <c r="M1302" i="14"/>
  <c r="A1285" i="14"/>
  <c r="I1866" i="14"/>
  <c r="E1479" i="14"/>
  <c r="K855" i="14"/>
  <c r="I595" i="14"/>
  <c r="H638" i="14"/>
  <c r="F1543" i="14"/>
  <c r="O1840" i="14"/>
  <c r="O312" i="14"/>
  <c r="J1715" i="14"/>
  <c r="M826" i="14"/>
  <c r="F1374" i="14"/>
  <c r="L1933" i="14"/>
  <c r="B187" i="14"/>
  <c r="C1675" i="14"/>
  <c r="E1134" i="14"/>
  <c r="E1300" i="14"/>
  <c r="L676" i="14"/>
  <c r="N1239" i="14"/>
  <c r="K1027" i="14"/>
  <c r="O733" i="14"/>
  <c r="N1350" i="14"/>
  <c r="C1487" i="14"/>
  <c r="N953" i="14"/>
  <c r="J1822" i="14"/>
  <c r="O414" i="14"/>
  <c r="D931" i="14"/>
  <c r="G248" i="14"/>
  <c r="E221" i="14"/>
  <c r="K1587" i="14"/>
  <c r="J1996" i="14"/>
  <c r="B125" i="14"/>
  <c r="A754" i="14"/>
  <c r="M1596" i="14"/>
  <c r="J564" i="14"/>
  <c r="N306" i="14"/>
  <c r="H280" i="14"/>
  <c r="B616" i="14"/>
  <c r="F953" i="14"/>
  <c r="H614" i="14"/>
  <c r="I88" i="14"/>
  <c r="F1108" i="14"/>
  <c r="K1516" i="14"/>
  <c r="O509" i="14"/>
  <c r="M299" i="14"/>
  <c r="M1431" i="14"/>
  <c r="E140" i="14"/>
  <c r="E1337" i="14"/>
  <c r="C1709" i="14"/>
  <c r="A809" i="14"/>
  <c r="M377" i="14"/>
  <c r="K503" i="14"/>
  <c r="G147" i="14"/>
  <c r="E806" i="14"/>
  <c r="F908" i="14"/>
  <c r="J160" i="14"/>
  <c r="G610" i="14"/>
  <c r="D1138" i="14"/>
  <c r="F1083" i="14"/>
  <c r="C1218" i="14"/>
  <c r="B297" i="14"/>
  <c r="D767" i="14"/>
  <c r="H948" i="14"/>
  <c r="E1009" i="14"/>
  <c r="O1092" i="14"/>
  <c r="O864" i="14"/>
  <c r="N75" i="14"/>
  <c r="J1014" i="14"/>
  <c r="D281" i="14"/>
  <c r="J1591" i="14"/>
  <c r="K966" i="14"/>
  <c r="E1907" i="14"/>
  <c r="G1312" i="14"/>
  <c r="I433" i="14"/>
  <c r="B877" i="14"/>
  <c r="K605" i="14"/>
  <c r="C675" i="14"/>
  <c r="C331" i="14"/>
  <c r="K1289" i="14"/>
  <c r="M995" i="14"/>
  <c r="C45" i="14"/>
  <c r="F597" i="14"/>
  <c r="L1306" i="14"/>
  <c r="A69" i="14"/>
  <c r="G1606" i="14"/>
  <c r="B694" i="14"/>
  <c r="G1514" i="14"/>
  <c r="E1563" i="14"/>
  <c r="I1131" i="14"/>
  <c r="N1930" i="14"/>
  <c r="B854" i="14"/>
  <c r="D1613" i="14"/>
  <c r="H251" i="14"/>
  <c r="F1673" i="14"/>
  <c r="F1884" i="14"/>
  <c r="L245" i="14"/>
  <c r="F302" i="14"/>
  <c r="L1541" i="14"/>
  <c r="C323" i="14"/>
  <c r="N1019" i="14"/>
  <c r="H1114" i="14"/>
  <c r="E1749" i="14"/>
  <c r="E643" i="14"/>
  <c r="E1988" i="14"/>
  <c r="L104" i="14"/>
  <c r="G1237" i="14"/>
  <c r="F1987" i="14"/>
  <c r="F1945" i="14"/>
  <c r="E1858" i="14"/>
  <c r="A49" i="14"/>
  <c r="D1741" i="14"/>
  <c r="C1573" i="14"/>
  <c r="N1111" i="14"/>
  <c r="A961" i="14"/>
  <c r="F1162" i="14"/>
  <c r="G1164" i="14"/>
  <c r="F410" i="14"/>
  <c r="J1528" i="14"/>
  <c r="C95" i="14"/>
  <c r="F1457" i="14"/>
  <c r="J1893" i="14"/>
  <c r="N965" i="14"/>
  <c r="M1278" i="14"/>
  <c r="A683" i="14"/>
  <c r="I1457" i="14"/>
  <c r="B1578" i="14"/>
  <c r="O1073" i="14"/>
  <c r="C796" i="14"/>
  <c r="I752" i="14"/>
  <c r="J1097" i="14"/>
  <c r="G762" i="14"/>
  <c r="J1333" i="14"/>
  <c r="H1778" i="14"/>
  <c r="D720" i="14"/>
  <c r="I371" i="14"/>
  <c r="I1334" i="14"/>
  <c r="B916" i="14"/>
  <c r="G1963" i="14"/>
  <c r="H894" i="14"/>
  <c r="K660" i="14"/>
  <c r="H627" i="14"/>
  <c r="N912" i="14"/>
  <c r="D804" i="14"/>
  <c r="N1253" i="14"/>
  <c r="F939" i="14"/>
  <c r="B1315" i="14"/>
  <c r="H199" i="14"/>
  <c r="G356" i="14"/>
  <c r="H810" i="14"/>
  <c r="E3" i="14"/>
  <c r="L1683" i="14"/>
  <c r="N938" i="14"/>
  <c r="E1074" i="14"/>
  <c r="B957" i="14"/>
  <c r="J783" i="14"/>
  <c r="J677" i="14"/>
  <c r="J1082" i="14"/>
  <c r="M22" i="14"/>
  <c r="C83" i="14"/>
  <c r="N60" i="14"/>
  <c r="A338" i="14"/>
  <c r="L573" i="14"/>
  <c r="L1845" i="14"/>
  <c r="B1053" i="14"/>
  <c r="L942" i="14"/>
  <c r="G1272" i="14"/>
  <c r="H1071" i="14"/>
  <c r="M882" i="14"/>
  <c r="B1052" i="14"/>
  <c r="O242" i="14"/>
  <c r="K1480" i="14"/>
  <c r="E1796" i="14"/>
  <c r="J1358" i="14"/>
  <c r="C1864" i="14"/>
  <c r="L1619" i="14"/>
  <c r="K1134" i="14"/>
  <c r="L943" i="14"/>
  <c r="L353" i="14"/>
  <c r="F1766" i="14"/>
  <c r="A117" i="14"/>
  <c r="I1907" i="14"/>
  <c r="I641" i="14"/>
  <c r="E736" i="14"/>
  <c r="J1241" i="14"/>
  <c r="H1361" i="14"/>
  <c r="K234" i="14"/>
  <c r="C494" i="14"/>
  <c r="K306" i="14"/>
  <c r="I1176" i="14"/>
  <c r="G1173" i="14"/>
  <c r="H1521" i="14"/>
  <c r="C921" i="14"/>
  <c r="J266" i="14"/>
  <c r="C384" i="14"/>
  <c r="F1317" i="14"/>
  <c r="A650" i="14"/>
  <c r="E456" i="14"/>
  <c r="B1171" i="14"/>
  <c r="D1465" i="14"/>
  <c r="O882" i="14"/>
  <c r="M1637" i="14"/>
  <c r="F1043" i="14"/>
  <c r="C114" i="14"/>
  <c r="K831" i="14"/>
  <c r="L1308" i="14"/>
  <c r="N1690" i="14"/>
  <c r="N978" i="14"/>
  <c r="G489" i="14"/>
  <c r="O367" i="14"/>
  <c r="L223" i="14"/>
  <c r="M1852" i="14"/>
  <c r="F1576" i="14"/>
  <c r="B542" i="14"/>
  <c r="G1515" i="14"/>
  <c r="B288" i="14"/>
  <c r="H1820" i="14"/>
  <c r="B1465" i="14"/>
  <c r="G1578" i="14"/>
  <c r="C1825" i="14"/>
  <c r="C1918" i="14"/>
  <c r="M1250" i="14"/>
  <c r="J787" i="14"/>
  <c r="H146" i="14"/>
  <c r="B114" i="14"/>
  <c r="L222" i="14"/>
  <c r="A1981" i="14"/>
  <c r="D278" i="14"/>
  <c r="I1860" i="14"/>
  <c r="C428" i="14"/>
  <c r="D1739" i="14"/>
  <c r="L1927" i="14"/>
  <c r="H829" i="14"/>
  <c r="I253" i="14"/>
  <c r="J1750" i="14"/>
  <c r="D99" i="14"/>
  <c r="N1367" i="14"/>
  <c r="A1268" i="14"/>
  <c r="N1173" i="14"/>
  <c r="E1626" i="14"/>
  <c r="C868" i="14"/>
  <c r="J900" i="14"/>
  <c r="J168" i="14"/>
  <c r="N310" i="14"/>
  <c r="C1860" i="14"/>
  <c r="E1897" i="14"/>
  <c r="J1340" i="14"/>
  <c r="J1477" i="14"/>
  <c r="E1453" i="14"/>
  <c r="H843" i="14"/>
  <c r="A587" i="14"/>
  <c r="B1007" i="14"/>
  <c r="A715" i="14"/>
  <c r="I685" i="14"/>
  <c r="I1596" i="14"/>
  <c r="O1899" i="14"/>
  <c r="N152" i="14"/>
  <c r="A463" i="14"/>
  <c r="C1558" i="14"/>
  <c r="E261" i="14"/>
  <c r="G1639" i="14"/>
  <c r="G305" i="14"/>
  <c r="C242" i="14"/>
  <c r="H1892" i="14"/>
  <c r="C1470" i="14"/>
  <c r="L831" i="14"/>
  <c r="I905" i="14"/>
  <c r="K207" i="14"/>
  <c r="G1921" i="14"/>
  <c r="M666" i="14"/>
  <c r="I1202" i="14"/>
  <c r="J511" i="14"/>
  <c r="N478" i="14"/>
  <c r="O219" i="14"/>
  <c r="B1523" i="14"/>
  <c r="D109" i="14"/>
  <c r="N1940" i="14"/>
  <c r="O504" i="14"/>
  <c r="J279" i="14"/>
  <c r="B119" i="14"/>
  <c r="K1799" i="14"/>
  <c r="B396" i="14"/>
  <c r="K349" i="14"/>
  <c r="M1578" i="14"/>
  <c r="F864" i="14"/>
  <c r="J1115" i="14"/>
  <c r="D1653" i="14"/>
  <c r="C1980" i="14"/>
  <c r="N1323" i="14"/>
  <c r="A1577" i="14"/>
  <c r="I823" i="14"/>
  <c r="B878" i="14"/>
  <c r="I774" i="14"/>
  <c r="A638" i="14"/>
  <c r="B1085" i="14"/>
  <c r="L98" i="14"/>
  <c r="H779" i="14"/>
  <c r="O781" i="14"/>
  <c r="J246" i="14"/>
  <c r="D119" i="14"/>
  <c r="F1771" i="14"/>
  <c r="L1576" i="14"/>
  <c r="A1970" i="14"/>
  <c r="E421" i="14"/>
  <c r="C1236" i="14"/>
  <c r="B1834" i="14"/>
  <c r="H664" i="14"/>
  <c r="L1384" i="14"/>
  <c r="K1988" i="14"/>
  <c r="L260" i="14"/>
  <c r="O1036" i="14"/>
  <c r="N24" i="14"/>
  <c r="D1311" i="14"/>
  <c r="B1068" i="14"/>
  <c r="E1534" i="14"/>
  <c r="K1651" i="14"/>
  <c r="J1946" i="14"/>
  <c r="G1981" i="14"/>
  <c r="G1420" i="14"/>
  <c r="N887" i="14"/>
  <c r="F1369" i="14"/>
  <c r="D1559" i="14"/>
  <c r="O1304" i="14"/>
  <c r="F1933" i="14"/>
  <c r="K1278" i="14"/>
  <c r="E1571" i="14"/>
  <c r="N614" i="14"/>
  <c r="D802" i="14"/>
  <c r="N321" i="14"/>
  <c r="D168" i="14"/>
  <c r="N1028" i="14"/>
  <c r="C474" i="14"/>
  <c r="E1385" i="14"/>
  <c r="A1651" i="14"/>
  <c r="O1793" i="14"/>
  <c r="J1918" i="14"/>
  <c r="B1386" i="14"/>
  <c r="L1493" i="14"/>
  <c r="L1661" i="14"/>
  <c r="E1714" i="14"/>
  <c r="O1019" i="14"/>
  <c r="E321" i="14"/>
  <c r="L1556" i="14"/>
  <c r="E780" i="14"/>
  <c r="K66" i="14"/>
  <c r="H1328" i="14"/>
  <c r="K746" i="14"/>
  <c r="M1484" i="14"/>
  <c r="L1117" i="14"/>
  <c r="L1732" i="14"/>
  <c r="H1601" i="14"/>
  <c r="M1506" i="14"/>
  <c r="K592" i="14"/>
  <c r="G568" i="14"/>
  <c r="B1645" i="14"/>
  <c r="E66" i="14"/>
  <c r="D138" i="14"/>
  <c r="E1392" i="14"/>
  <c r="E1797" i="14"/>
  <c r="J26" i="14"/>
  <c r="D1678" i="14"/>
  <c r="O1536" i="14"/>
  <c r="O1687" i="14"/>
  <c r="K1632" i="14"/>
  <c r="H1217" i="14"/>
  <c r="A1438" i="14"/>
  <c r="M1845" i="14"/>
  <c r="J1027" i="14"/>
  <c r="J1199" i="14"/>
  <c r="F810" i="14"/>
  <c r="N658" i="14"/>
  <c r="B1890" i="14"/>
  <c r="L221" i="14"/>
  <c r="D980" i="14"/>
  <c r="E207" i="14"/>
  <c r="I1031" i="14"/>
  <c r="A1084" i="14"/>
  <c r="L1975" i="14"/>
  <c r="C676" i="14"/>
  <c r="J1091" i="14"/>
  <c r="E1329" i="14"/>
  <c r="J66" i="14"/>
  <c r="J1062" i="14"/>
  <c r="G955" i="14"/>
  <c r="B1809" i="14"/>
  <c r="M1337" i="14"/>
  <c r="K444" i="14"/>
  <c r="K1452" i="14"/>
  <c r="O1901" i="14"/>
  <c r="D377" i="14"/>
  <c r="C87" i="14"/>
  <c r="J528" i="14"/>
  <c r="E197" i="14"/>
  <c r="G1893" i="14"/>
  <c r="B974" i="14"/>
  <c r="I573" i="14"/>
  <c r="I1147" i="14"/>
  <c r="K929" i="14"/>
  <c r="F1905" i="14"/>
  <c r="O1586" i="14"/>
  <c r="K331" i="14"/>
  <c r="O508" i="14"/>
  <c r="G1491" i="14"/>
  <c r="E576" i="14"/>
  <c r="I476" i="14"/>
  <c r="F739" i="14"/>
  <c r="N197" i="14"/>
  <c r="K578" i="14"/>
  <c r="M307" i="14"/>
  <c r="I587" i="14"/>
  <c r="O1689" i="14"/>
  <c r="C69" i="14"/>
  <c r="N1048" i="14"/>
  <c r="I764" i="14"/>
  <c r="D1853" i="14"/>
  <c r="G65" i="14"/>
  <c r="J737" i="14"/>
  <c r="M528" i="14"/>
  <c r="M391" i="14"/>
  <c r="E414" i="14"/>
  <c r="N726" i="14"/>
  <c r="M1919" i="14"/>
  <c r="O1948" i="14"/>
  <c r="J1496" i="14"/>
  <c r="C1569" i="14"/>
  <c r="L1383" i="14"/>
  <c r="N1957" i="14"/>
  <c r="A1176" i="14"/>
  <c r="D1360" i="14"/>
  <c r="O1357" i="14"/>
  <c r="K825" i="14"/>
  <c r="J1158" i="14"/>
  <c r="H968" i="14"/>
  <c r="B1237" i="14"/>
  <c r="O832" i="14"/>
  <c r="I1126" i="14"/>
  <c r="I224" i="14"/>
  <c r="E684" i="14"/>
  <c r="H419" i="14"/>
  <c r="K1775" i="14"/>
  <c r="J1214" i="14"/>
  <c r="D1752" i="14"/>
  <c r="A1638" i="14"/>
  <c r="L922" i="14"/>
  <c r="M345" i="14"/>
  <c r="I321" i="14"/>
  <c r="O1599" i="14"/>
  <c r="O26" i="14"/>
  <c r="D839" i="14"/>
  <c r="I92" i="14"/>
  <c r="I618" i="14"/>
  <c r="L1984" i="14"/>
  <c r="I899" i="14"/>
  <c r="N974" i="14"/>
  <c r="N1499" i="14"/>
  <c r="H641" i="14"/>
  <c r="B79" i="14"/>
  <c r="O1172" i="14"/>
  <c r="L1772" i="14"/>
  <c r="J1992" i="14"/>
  <c r="H878" i="14"/>
  <c r="I1822" i="14"/>
  <c r="F1014" i="14"/>
  <c r="L1659" i="14"/>
  <c r="J964" i="14"/>
  <c r="H763" i="14"/>
  <c r="I1443" i="14"/>
  <c r="K1171" i="14"/>
  <c r="C306" i="14"/>
  <c r="F792" i="14"/>
  <c r="G1501" i="14"/>
  <c r="B948" i="14"/>
  <c r="H1136" i="14"/>
  <c r="L156" i="14"/>
  <c r="F579" i="14"/>
  <c r="G1763" i="14"/>
  <c r="O799" i="14"/>
  <c r="D1212" i="14"/>
  <c r="B1555" i="14"/>
  <c r="B1696" i="14"/>
  <c r="K1788" i="14"/>
  <c r="M74" i="14"/>
  <c r="C1001" i="14"/>
  <c r="H671" i="14"/>
  <c r="J189" i="14"/>
  <c r="J1372" i="14"/>
  <c r="O363" i="14"/>
  <c r="M1209" i="14"/>
  <c r="E180" i="14"/>
  <c r="M856" i="14"/>
  <c r="B1681" i="14"/>
  <c r="K1310" i="14"/>
  <c r="E1347" i="14"/>
  <c r="A1427" i="14"/>
  <c r="M797" i="14"/>
  <c r="H1825" i="14"/>
  <c r="G773" i="14"/>
  <c r="C864" i="14"/>
  <c r="O1001" i="14"/>
  <c r="B711" i="14"/>
  <c r="O1727" i="14"/>
  <c r="G1624" i="14"/>
  <c r="I1395" i="14"/>
  <c r="I792" i="14"/>
  <c r="L1385" i="14"/>
  <c r="O1301" i="14"/>
  <c r="G6" i="14"/>
  <c r="M1028" i="14"/>
  <c r="M1310" i="14"/>
  <c r="F1990" i="14"/>
  <c r="D1516" i="14"/>
  <c r="O1718" i="14"/>
  <c r="A241" i="14"/>
  <c r="K487" i="14"/>
  <c r="F1157" i="14"/>
  <c r="J514" i="14"/>
  <c r="L1471" i="14"/>
  <c r="F1265" i="14"/>
  <c r="C843" i="14"/>
  <c r="B1847" i="14"/>
  <c r="A863" i="14"/>
  <c r="I1289" i="14"/>
  <c r="C889" i="14"/>
  <c r="O1141" i="14"/>
  <c r="O1520" i="14"/>
  <c r="G249" i="14"/>
  <c r="C1329" i="14"/>
  <c r="A1883" i="14"/>
  <c r="A1406" i="14"/>
  <c r="N1318" i="14"/>
  <c r="B708" i="14"/>
  <c r="L1568" i="14"/>
  <c r="J91" i="14"/>
  <c r="B216" i="14"/>
  <c r="B1710" i="14"/>
  <c r="F1559" i="14"/>
  <c r="B1362" i="14"/>
  <c r="N1190" i="14"/>
  <c r="J1625" i="14"/>
  <c r="H358" i="14"/>
  <c r="H577" i="14"/>
  <c r="C1849" i="14"/>
  <c r="M1744" i="14"/>
  <c r="K581" i="14"/>
  <c r="G170" i="14"/>
  <c r="G1081" i="14"/>
  <c r="F20" i="14"/>
  <c r="M1425" i="14"/>
  <c r="O21" i="14"/>
  <c r="M497" i="14"/>
  <c r="N1535" i="14"/>
  <c r="B614" i="14"/>
  <c r="A438" i="14"/>
  <c r="I263" i="14"/>
  <c r="K1371" i="14"/>
  <c r="A823" i="14"/>
  <c r="K710" i="14"/>
  <c r="D474" i="14"/>
  <c r="B190" i="14"/>
  <c r="O1270" i="14"/>
  <c r="N422" i="14"/>
  <c r="I1186" i="14"/>
  <c r="B1776" i="14"/>
  <c r="B1899" i="14"/>
  <c r="G409" i="14"/>
  <c r="B366" i="14"/>
  <c r="F1258" i="14"/>
  <c r="E1299" i="14"/>
  <c r="F829" i="14"/>
  <c r="D1283" i="14"/>
  <c r="H1472" i="14"/>
  <c r="L173" i="14"/>
  <c r="E801" i="14"/>
  <c r="N38" i="14"/>
  <c r="M794" i="14"/>
  <c r="J1302" i="14"/>
  <c r="E1102" i="14"/>
  <c r="L1642" i="14"/>
  <c r="H1900" i="14"/>
  <c r="A513" i="14"/>
  <c r="D1581" i="14"/>
  <c r="N909" i="14"/>
  <c r="G727" i="14"/>
  <c r="L600" i="14"/>
  <c r="A1471" i="14"/>
  <c r="L1559" i="14"/>
  <c r="E1133" i="14"/>
  <c r="B1894" i="14"/>
  <c r="G1864" i="14"/>
  <c r="K1377" i="14"/>
  <c r="H1040" i="14"/>
  <c r="G1949" i="14"/>
  <c r="A164" i="14"/>
  <c r="H823" i="14"/>
  <c r="E1070" i="14"/>
  <c r="E1667" i="14"/>
  <c r="H1516" i="14"/>
  <c r="M1449" i="14"/>
  <c r="F1724" i="14"/>
  <c r="H797" i="14"/>
  <c r="A1422" i="14"/>
  <c r="A1174" i="14"/>
  <c r="C1715" i="14"/>
  <c r="M175" i="14"/>
  <c r="E1505" i="14"/>
  <c r="H1476" i="14"/>
  <c r="O1289" i="14"/>
  <c r="F700" i="14"/>
  <c r="M346" i="14"/>
  <c r="F548" i="14"/>
  <c r="C1763" i="14"/>
  <c r="O1711" i="14"/>
  <c r="D417" i="14"/>
  <c r="F1334" i="14"/>
  <c r="G456" i="14"/>
  <c r="O387" i="14"/>
  <c r="J833" i="14"/>
  <c r="I1220" i="14"/>
  <c r="D615" i="14"/>
  <c r="A1155" i="14"/>
  <c r="M719" i="14"/>
  <c r="E1483" i="14"/>
  <c r="I1314" i="14"/>
  <c r="D1838" i="14"/>
  <c r="C1650" i="14"/>
  <c r="C1113" i="14"/>
  <c r="E88" i="14"/>
  <c r="J1284" i="14"/>
  <c r="N1593" i="14"/>
  <c r="A64" i="14"/>
  <c r="L1795" i="14"/>
  <c r="O932" i="14"/>
  <c r="D963" i="14"/>
  <c r="M1364" i="14"/>
  <c r="A815" i="14"/>
  <c r="M1375" i="14"/>
  <c r="C1076" i="14"/>
  <c r="H124" i="14"/>
  <c r="A79" i="14"/>
  <c r="F1986" i="14"/>
  <c r="O109" i="14"/>
  <c r="O1013" i="14"/>
  <c r="K274" i="14"/>
  <c r="L56" i="14"/>
  <c r="O1233" i="14"/>
  <c r="D1798" i="14"/>
  <c r="M1914" i="14"/>
  <c r="A97" i="14"/>
  <c r="J1410" i="14"/>
  <c r="O1065" i="14"/>
  <c r="M1626" i="14"/>
  <c r="C537" i="14"/>
  <c r="H320" i="14"/>
  <c r="L1299" i="14"/>
  <c r="K1176" i="14"/>
  <c r="C1816" i="14"/>
  <c r="F1408" i="14"/>
  <c r="M1728" i="14"/>
  <c r="N1817" i="14"/>
  <c r="G1687" i="14"/>
  <c r="H1856" i="14"/>
  <c r="E1548" i="14"/>
  <c r="G1249" i="14"/>
  <c r="C1615" i="14"/>
  <c r="H1806" i="14"/>
  <c r="I559" i="14"/>
  <c r="O806" i="14"/>
  <c r="A1658" i="14"/>
  <c r="K1806" i="14"/>
  <c r="K1337" i="14"/>
  <c r="I1786" i="14"/>
  <c r="J1871" i="14"/>
  <c r="M748" i="14"/>
  <c r="H1749" i="14"/>
  <c r="M1489" i="14"/>
  <c r="O1372" i="14"/>
  <c r="I338" i="14"/>
  <c r="E1734" i="14"/>
  <c r="I1730" i="14"/>
  <c r="J1650" i="14"/>
  <c r="D1086" i="14"/>
  <c r="B1685" i="14"/>
  <c r="K905" i="14"/>
  <c r="F1844" i="14"/>
  <c r="J407" i="14"/>
  <c r="G219" i="14"/>
  <c r="K1858" i="14"/>
  <c r="I1525" i="14"/>
  <c r="K758" i="14"/>
  <c r="J1040" i="14"/>
  <c r="N520" i="14"/>
  <c r="A892" i="14"/>
  <c r="M650" i="14"/>
  <c r="J39" i="14"/>
  <c r="H2" i="14"/>
  <c r="A586" i="14"/>
  <c r="B1101" i="14"/>
  <c r="B1376" i="14"/>
  <c r="E734" i="14"/>
  <c r="F657" i="14"/>
  <c r="C1213" i="14"/>
  <c r="B801" i="14"/>
  <c r="L819" i="14"/>
  <c r="B1006" i="14"/>
  <c r="B669" i="14"/>
  <c r="G842" i="14"/>
  <c r="I584" i="14"/>
  <c r="C1821" i="14"/>
  <c r="I392" i="14"/>
  <c r="H1520" i="14"/>
  <c r="D1684" i="14"/>
  <c r="G475" i="14"/>
  <c r="K1499" i="14"/>
  <c r="B320" i="14"/>
  <c r="N1150" i="14"/>
  <c r="O667" i="14"/>
  <c r="K960" i="14"/>
  <c r="C1888" i="14"/>
  <c r="K1929" i="14"/>
  <c r="K1213" i="14"/>
  <c r="A472" i="14"/>
  <c r="B1054" i="14"/>
  <c r="K1999" i="14"/>
  <c r="I621" i="14"/>
  <c r="F505" i="14"/>
  <c r="B330" i="14"/>
  <c r="A152" i="14"/>
  <c r="O1309" i="14"/>
  <c r="K1540" i="14"/>
  <c r="H314" i="14"/>
  <c r="C1247" i="14"/>
  <c r="H1201" i="14"/>
  <c r="G1392" i="14"/>
  <c r="O1666" i="14"/>
  <c r="D1178" i="14"/>
  <c r="L1499" i="14"/>
  <c r="B196" i="14"/>
  <c r="I1082" i="14"/>
  <c r="D664" i="14"/>
  <c r="G596" i="14"/>
  <c r="G1429" i="14"/>
  <c r="O1194" i="14"/>
  <c r="E194" i="14"/>
  <c r="G1643" i="14"/>
  <c r="O966" i="14"/>
  <c r="D1991" i="14"/>
  <c r="N56" i="14"/>
  <c r="O265" i="14"/>
  <c r="O622" i="14"/>
  <c r="F1348" i="14"/>
  <c r="O471" i="14"/>
  <c r="B191" i="14"/>
  <c r="G675" i="14"/>
  <c r="H1266" i="14"/>
  <c r="O1904" i="14"/>
  <c r="M1014" i="14"/>
  <c r="C1195" i="14"/>
  <c r="M1006" i="14"/>
  <c r="E616" i="14"/>
  <c r="G188" i="14"/>
  <c r="M124" i="14"/>
  <c r="M199" i="14"/>
  <c r="H430" i="14"/>
  <c r="M553" i="14"/>
  <c r="M1343" i="14"/>
  <c r="L1105" i="14"/>
  <c r="L815" i="14"/>
  <c r="I32" i="14"/>
  <c r="D782" i="14"/>
  <c r="C1955" i="14"/>
  <c r="G664" i="14"/>
  <c r="B1785" i="14"/>
  <c r="H1513" i="14"/>
  <c r="J1481" i="14"/>
  <c r="H857" i="14"/>
  <c r="G1549" i="14"/>
  <c r="C654" i="14"/>
  <c r="N368" i="14"/>
  <c r="K361" i="14"/>
  <c r="O165" i="14"/>
  <c r="C1585" i="14"/>
  <c r="F320" i="14"/>
  <c r="D965" i="14"/>
  <c r="H1044" i="14"/>
  <c r="N1697" i="14"/>
  <c r="G1837" i="14"/>
  <c r="C412" i="14"/>
  <c r="A115" i="14"/>
  <c r="B1348" i="14"/>
  <c r="M213" i="14"/>
  <c r="K1486" i="14"/>
  <c r="H266" i="14"/>
  <c r="K1138" i="14"/>
  <c r="O1557" i="14"/>
  <c r="N264" i="14"/>
  <c r="H1493" i="14"/>
  <c r="A1198" i="14"/>
  <c r="N211" i="14"/>
  <c r="N494" i="14"/>
  <c r="J1959" i="14"/>
  <c r="G883" i="14"/>
  <c r="J1874" i="14"/>
  <c r="A755" i="14"/>
  <c r="A877" i="14"/>
  <c r="C307" i="14"/>
  <c r="D1051" i="14"/>
  <c r="N1130" i="14"/>
  <c r="C1572" i="14"/>
  <c r="O1105" i="14"/>
  <c r="K516" i="14"/>
  <c r="I1497" i="14"/>
  <c r="D127" i="14"/>
  <c r="K353" i="14"/>
  <c r="N1115" i="14"/>
  <c r="D229" i="14"/>
  <c r="L1859" i="14"/>
  <c r="A1311" i="14"/>
  <c r="F237" i="14"/>
  <c r="J1681" i="14"/>
  <c r="J1938" i="14"/>
  <c r="B1344" i="14"/>
  <c r="J1061" i="14"/>
  <c r="O1516" i="14"/>
  <c r="F606" i="14"/>
  <c r="G988" i="14"/>
  <c r="L1406" i="14"/>
  <c r="E8" i="14"/>
  <c r="D1460" i="14"/>
  <c r="M21" i="14"/>
  <c r="G1797" i="14"/>
  <c r="A831" i="14"/>
  <c r="F383" i="14"/>
  <c r="K304" i="14"/>
  <c r="K593" i="14"/>
  <c r="O1155" i="14"/>
  <c r="K740" i="14"/>
  <c r="I1197" i="14"/>
  <c r="J1860" i="14"/>
  <c r="B631" i="14"/>
  <c r="G1001" i="14"/>
  <c r="H817" i="14"/>
  <c r="G1815" i="14"/>
  <c r="N764" i="14"/>
  <c r="H1876" i="14"/>
  <c r="I564" i="14"/>
  <c r="A953" i="14"/>
  <c r="A330" i="14"/>
  <c r="I729" i="14"/>
  <c r="E989" i="14"/>
  <c r="H1548" i="14"/>
  <c r="A1885" i="14"/>
  <c r="G1178" i="14"/>
  <c r="N1051" i="14"/>
  <c r="C157" i="14"/>
  <c r="K1043" i="14"/>
  <c r="I1397" i="14"/>
  <c r="L777" i="14"/>
  <c r="B1549" i="14"/>
  <c r="C981" i="14"/>
  <c r="D944" i="14"/>
  <c r="A1071" i="14"/>
  <c r="I1099" i="14"/>
  <c r="G1424" i="14"/>
  <c r="C1013" i="14"/>
  <c r="L882" i="14"/>
  <c r="O1617" i="14"/>
  <c r="C1468" i="14"/>
  <c r="K1997" i="14"/>
  <c r="H1468" i="14"/>
  <c r="D1956" i="14"/>
  <c r="N1903" i="14"/>
  <c r="G373" i="14"/>
  <c r="D614" i="14"/>
  <c r="G1696" i="14"/>
  <c r="A734" i="14"/>
  <c r="K1657" i="14"/>
  <c r="J880" i="14"/>
  <c r="J377" i="14"/>
  <c r="G695" i="14"/>
  <c r="F1381" i="14"/>
  <c r="N283" i="14"/>
  <c r="G869" i="14"/>
  <c r="H1557" i="14"/>
  <c r="D1629" i="14"/>
  <c r="K590" i="14"/>
  <c r="E1195" i="14"/>
  <c r="K1494" i="14"/>
  <c r="N1889" i="14"/>
  <c r="K474" i="14"/>
  <c r="K1691" i="14"/>
  <c r="K582" i="14"/>
  <c r="L719" i="14"/>
  <c r="C1556" i="14"/>
  <c r="H109" i="14"/>
  <c r="L168" i="14"/>
  <c r="L1775" i="14"/>
  <c r="A1684" i="14"/>
  <c r="J568" i="14"/>
  <c r="O1214" i="14"/>
  <c r="I1722" i="14"/>
  <c r="H1500" i="14"/>
  <c r="B1911" i="14"/>
  <c r="D1034" i="14"/>
  <c r="L1264" i="14"/>
  <c r="I323" i="14"/>
  <c r="G1767" i="14"/>
  <c r="A1974" i="14"/>
  <c r="D1374" i="14"/>
  <c r="I976" i="14"/>
  <c r="D1785" i="14"/>
  <c r="G68" i="14"/>
  <c r="J79" i="14"/>
  <c r="E1618" i="14"/>
  <c r="M619" i="14"/>
  <c r="A50" i="14"/>
  <c r="I1460" i="14"/>
  <c r="N1066" i="14"/>
  <c r="C1710" i="14"/>
  <c r="D967" i="14"/>
  <c r="J1320" i="14"/>
  <c r="L1567" i="14"/>
  <c r="L846" i="14"/>
  <c r="C103" i="14"/>
  <c r="J245" i="14"/>
  <c r="B91" i="14"/>
  <c r="I848" i="14"/>
  <c r="L1376" i="14"/>
  <c r="B1289" i="14"/>
  <c r="K1086" i="14"/>
  <c r="C779" i="14"/>
  <c r="D1093" i="14"/>
  <c r="E1370" i="14"/>
  <c r="E1943" i="14"/>
  <c r="E1991" i="14"/>
  <c r="J1629" i="14"/>
  <c r="D807" i="14"/>
  <c r="M1691" i="14"/>
  <c r="A681" i="14"/>
  <c r="D896" i="14"/>
  <c r="L478" i="14"/>
  <c r="D624" i="14"/>
  <c r="J1497" i="14"/>
  <c r="D1168" i="14"/>
  <c r="I1283" i="14"/>
  <c r="M1969" i="14"/>
  <c r="F1813" i="14"/>
  <c r="C947" i="14"/>
  <c r="C1892" i="14"/>
  <c r="I1498" i="14"/>
  <c r="H1753" i="14"/>
  <c r="E312" i="14"/>
  <c r="D1864" i="14"/>
  <c r="H1245" i="14"/>
  <c r="E1940" i="14"/>
  <c r="L1126" i="14"/>
  <c r="C186" i="14"/>
  <c r="L1215" i="14"/>
  <c r="E1694" i="14"/>
  <c r="M129" i="14"/>
  <c r="O223" i="14"/>
  <c r="I347" i="14"/>
  <c r="M1076" i="14"/>
  <c r="D991" i="14"/>
  <c r="L604" i="14"/>
  <c r="F980" i="14"/>
  <c r="J1868" i="14"/>
  <c r="K1441" i="14"/>
  <c r="J1607" i="14"/>
  <c r="F216" i="14"/>
  <c r="L236" i="14"/>
  <c r="D867" i="14"/>
  <c r="H505" i="14"/>
  <c r="O1894" i="14"/>
  <c r="O1821" i="14"/>
  <c r="B1214" i="14"/>
  <c r="F1825" i="14"/>
  <c r="J231" i="14"/>
  <c r="L1618" i="14"/>
  <c r="B714" i="14"/>
  <c r="A275" i="14"/>
  <c r="H1207" i="14"/>
  <c r="L1560" i="14"/>
  <c r="H33" i="14"/>
  <c r="O173" i="14"/>
  <c r="I241" i="14"/>
  <c r="H1151" i="14"/>
  <c r="A1061" i="14"/>
  <c r="F1790" i="14"/>
  <c r="N774" i="14"/>
  <c r="N1284" i="14"/>
  <c r="E1265" i="14"/>
  <c r="D651" i="14"/>
  <c r="M1410" i="14"/>
  <c r="F1919" i="14"/>
  <c r="D1816" i="14"/>
  <c r="H954" i="14"/>
  <c r="L504" i="14"/>
  <c r="J750" i="14"/>
  <c r="M1550" i="14"/>
  <c r="B924" i="14"/>
  <c r="A1360" i="14"/>
  <c r="L1851" i="14"/>
  <c r="I709" i="14"/>
  <c r="J1297" i="14"/>
  <c r="F79" i="14"/>
  <c r="O763" i="14"/>
  <c r="M1330" i="14"/>
  <c r="H1795" i="14"/>
  <c r="D636" i="14"/>
  <c r="D2000" i="14"/>
  <c r="F672" i="14"/>
  <c r="K525" i="14"/>
  <c r="F352" i="14"/>
  <c r="G1478" i="14"/>
  <c r="D768" i="14"/>
  <c r="L1409" i="14"/>
  <c r="D520" i="14"/>
  <c r="A326" i="14"/>
  <c r="A1404" i="14"/>
  <c r="F1068" i="14"/>
  <c r="H569" i="14"/>
  <c r="J674" i="14"/>
  <c r="F870" i="14"/>
  <c r="H410" i="14"/>
  <c r="D198" i="14"/>
  <c r="B780" i="14"/>
  <c r="B14" i="14"/>
  <c r="M1853" i="14"/>
  <c r="O250" i="14"/>
  <c r="C601" i="14"/>
  <c r="L1457" i="14"/>
  <c r="I1071" i="14"/>
  <c r="E1666" i="14"/>
  <c r="N1038" i="14"/>
  <c r="G1607" i="14"/>
  <c r="F501" i="14"/>
  <c r="K1048" i="14"/>
  <c r="G517" i="14"/>
  <c r="E1147" i="14"/>
  <c r="A1413" i="14"/>
  <c r="E188" i="14"/>
  <c r="K345" i="14"/>
  <c r="L111" i="14"/>
  <c r="M1800" i="14"/>
  <c r="F1341" i="14"/>
  <c r="H1796" i="14"/>
  <c r="M1724" i="14"/>
  <c r="J622" i="14"/>
  <c r="A177" i="14"/>
  <c r="J1698" i="14"/>
  <c r="E136" i="14"/>
  <c r="G887" i="14"/>
  <c r="N1679" i="14"/>
  <c r="H440" i="14"/>
  <c r="A1666" i="14"/>
  <c r="K105" i="14"/>
  <c r="F30" i="14"/>
  <c r="E1136" i="14"/>
  <c r="O1883" i="14"/>
  <c r="F1685" i="14"/>
  <c r="M1013" i="14"/>
  <c r="J157" i="14"/>
  <c r="B1662" i="14"/>
  <c r="A533" i="14"/>
  <c r="E1470" i="14"/>
  <c r="M121" i="14"/>
  <c r="D1794" i="14"/>
  <c r="N1710" i="14"/>
  <c r="M168" i="14"/>
  <c r="H431" i="14"/>
  <c r="B200" i="14"/>
  <c r="H572" i="14"/>
  <c r="M718" i="14"/>
  <c r="C812" i="14"/>
  <c r="O934" i="14"/>
  <c r="I1800" i="14"/>
  <c r="O389" i="14"/>
  <c r="E222" i="14"/>
  <c r="L1359" i="14"/>
  <c r="E1909" i="14"/>
  <c r="J458" i="14"/>
  <c r="C1722" i="14"/>
  <c r="E101" i="14"/>
  <c r="I1583" i="14"/>
  <c r="O1670" i="14"/>
  <c r="F678" i="14"/>
  <c r="O1844" i="14"/>
  <c r="B1610" i="14"/>
  <c r="G1280" i="14"/>
  <c r="E232" i="14"/>
  <c r="G1740" i="14"/>
  <c r="I137" i="14"/>
  <c r="G807" i="14"/>
  <c r="A850" i="14"/>
  <c r="O1560" i="14"/>
  <c r="F1046" i="14"/>
  <c r="B249" i="14"/>
  <c r="K287" i="14"/>
  <c r="K149" i="14"/>
  <c r="L674" i="14"/>
  <c r="E669" i="14"/>
  <c r="H1469" i="14"/>
  <c r="K172" i="14"/>
  <c r="K217" i="14"/>
  <c r="F425" i="14"/>
  <c r="M1736" i="14"/>
  <c r="B1317" i="14"/>
  <c r="E1021" i="14"/>
  <c r="O1300" i="14"/>
  <c r="D631" i="14"/>
  <c r="E282" i="14"/>
  <c r="A1286" i="14"/>
  <c r="E1771" i="14"/>
  <c r="N1865" i="14"/>
  <c r="D1589" i="14"/>
  <c r="L675" i="14"/>
  <c r="I1757" i="14"/>
  <c r="C286" i="14"/>
  <c r="B862" i="14"/>
  <c r="C1721" i="14"/>
  <c r="F1616" i="14"/>
  <c r="G1185" i="14"/>
  <c r="N1109" i="14"/>
  <c r="K1363" i="14"/>
  <c r="D1846" i="14"/>
  <c r="N744" i="14"/>
  <c r="N538" i="14"/>
  <c r="G51" i="14"/>
  <c r="I1030" i="14"/>
  <c r="H1055" i="14"/>
  <c r="I1783" i="14"/>
  <c r="L305" i="14"/>
  <c r="H1928" i="14"/>
  <c r="L544" i="14"/>
  <c r="E690" i="14"/>
  <c r="L623" i="14"/>
  <c r="B1313" i="14"/>
  <c r="J1007" i="14"/>
  <c r="L1684" i="14"/>
  <c r="O1492" i="14"/>
  <c r="H173" i="14"/>
  <c r="D410" i="14"/>
  <c r="G584" i="14"/>
  <c r="E829" i="14"/>
  <c r="M1901" i="14"/>
  <c r="O1978" i="14"/>
  <c r="I420" i="14"/>
  <c r="H1035" i="14"/>
  <c r="J1174" i="14"/>
  <c r="F968" i="14"/>
  <c r="O1706" i="14"/>
  <c r="M1806" i="14"/>
  <c r="A1221" i="14"/>
  <c r="C1165" i="14"/>
  <c r="G1736" i="14"/>
  <c r="E1407" i="14"/>
  <c r="M150" i="14"/>
  <c r="G1817" i="14"/>
  <c r="D1181" i="14"/>
  <c r="J1551" i="14"/>
  <c r="D44" i="14"/>
  <c r="O422" i="14"/>
  <c r="E960" i="14"/>
  <c r="L450" i="14"/>
  <c r="J1051" i="14"/>
  <c r="C211" i="14"/>
  <c r="M1184" i="14"/>
  <c r="E303" i="14"/>
  <c r="L984" i="14"/>
  <c r="O450" i="14"/>
  <c r="K729" i="14"/>
  <c r="M1103" i="14"/>
  <c r="K332" i="14"/>
  <c r="D1111" i="14"/>
  <c r="I483" i="14"/>
  <c r="C1552" i="14"/>
  <c r="A389" i="14"/>
  <c r="O1253" i="14"/>
  <c r="O716" i="14"/>
  <c r="A1841" i="14"/>
  <c r="O1988" i="14"/>
  <c r="M1780" i="14"/>
  <c r="N113" i="14"/>
  <c r="G1299" i="14"/>
  <c r="L1739" i="14"/>
  <c r="D1094" i="14"/>
  <c r="N621" i="14"/>
  <c r="D880" i="14"/>
  <c r="C147" i="14"/>
  <c r="H1094" i="14"/>
  <c r="K1644" i="14"/>
  <c r="H567" i="14"/>
  <c r="I728" i="14"/>
  <c r="C659" i="14"/>
  <c r="B689" i="14"/>
  <c r="B799" i="14"/>
  <c r="A660" i="14"/>
  <c r="M1685" i="14"/>
  <c r="E777" i="14"/>
  <c r="O330" i="14"/>
  <c r="H1632" i="14"/>
  <c r="J545" i="14"/>
  <c r="I1885" i="14"/>
  <c r="I447" i="14"/>
  <c r="L1669" i="14"/>
  <c r="O1183" i="14"/>
  <c r="I773" i="14"/>
  <c r="L687" i="14"/>
  <c r="E36" i="14"/>
  <c r="I130" i="14"/>
  <c r="F1103" i="14"/>
  <c r="K1786" i="14"/>
  <c r="L1829" i="14"/>
  <c r="E1039" i="14"/>
  <c r="H1105" i="14"/>
  <c r="G571" i="14"/>
  <c r="M711" i="14"/>
  <c r="G1332" i="14"/>
  <c r="M554" i="14"/>
  <c r="D936" i="14"/>
  <c r="A492" i="14"/>
  <c r="B1751" i="14"/>
  <c r="F1366" i="14"/>
  <c r="K1835" i="14"/>
  <c r="L837" i="14"/>
  <c r="G1223" i="14"/>
  <c r="O1922" i="14"/>
  <c r="F1015" i="14"/>
  <c r="G72" i="14"/>
  <c r="F175" i="14"/>
  <c r="I1513" i="14"/>
  <c r="D1234" i="14"/>
  <c r="I878" i="14"/>
  <c r="I231" i="14"/>
  <c r="F1208" i="14"/>
  <c r="B1959" i="14"/>
  <c r="C1566" i="14"/>
  <c r="G694" i="14"/>
  <c r="E1777" i="14"/>
  <c r="C791" i="14"/>
  <c r="C1751" i="14"/>
  <c r="C51" i="14"/>
  <c r="H523" i="14"/>
  <c r="E696" i="14"/>
  <c r="M1240" i="14"/>
  <c r="J451" i="14"/>
  <c r="C582" i="14"/>
  <c r="F836" i="14"/>
  <c r="I1155" i="14"/>
  <c r="C1688" i="14"/>
  <c r="E771" i="14"/>
  <c r="O1563" i="14"/>
  <c r="L1041" i="14"/>
  <c r="A21" i="14"/>
  <c r="J846" i="14"/>
  <c r="A988" i="14"/>
  <c r="C1874" i="14"/>
  <c r="N1420" i="14"/>
  <c r="O971" i="14"/>
  <c r="G1256" i="14"/>
  <c r="K1147" i="14"/>
  <c r="I19" i="14"/>
  <c r="E117" i="14"/>
  <c r="E1980" i="14"/>
  <c r="A944" i="14"/>
  <c r="J352" i="14"/>
  <c r="E1733" i="14"/>
  <c r="M498" i="14"/>
  <c r="L451" i="14"/>
  <c r="N1351" i="14"/>
  <c r="N1598" i="14"/>
  <c r="F1010" i="14"/>
  <c r="L1653" i="14"/>
  <c r="I1046" i="14"/>
  <c r="G11" i="14"/>
  <c r="E1615" i="14"/>
  <c r="J1054" i="14"/>
  <c r="H1665" i="14"/>
  <c r="M1936" i="14"/>
  <c r="E661" i="14"/>
  <c r="K483" i="14"/>
  <c r="N209" i="14"/>
  <c r="E889" i="14"/>
  <c r="K438" i="14"/>
  <c r="J125" i="14"/>
  <c r="O1650" i="14"/>
  <c r="M1642" i="14"/>
  <c r="M12" i="14"/>
  <c r="J1679" i="14"/>
  <c r="E283" i="14"/>
  <c r="E767" i="14"/>
  <c r="H493" i="14"/>
  <c r="H764" i="14"/>
  <c r="M56" i="14"/>
  <c r="M1942" i="14"/>
  <c r="C769" i="14"/>
  <c r="B175" i="14"/>
  <c r="H1185" i="14"/>
  <c r="A713" i="14"/>
  <c r="C1214" i="14"/>
  <c r="D1502" i="14"/>
  <c r="K1288" i="14"/>
  <c r="G1622" i="14"/>
  <c r="E1140" i="14"/>
  <c r="M1846" i="14"/>
  <c r="C1760" i="14"/>
  <c r="B1078" i="14"/>
  <c r="K314" i="14"/>
  <c r="D1958" i="14"/>
  <c r="S2" i="13"/>
  <c r="H1886" i="14"/>
  <c r="C766" i="14"/>
  <c r="C1258" i="14"/>
  <c r="L553" i="14"/>
  <c r="D1087" i="14"/>
  <c r="B1268" i="14"/>
  <c r="K1781" i="14"/>
  <c r="E1051" i="14"/>
  <c r="O1016" i="14"/>
  <c r="L354" i="14"/>
  <c r="M395" i="14"/>
  <c r="K1458" i="14"/>
  <c r="K1233" i="14"/>
  <c r="K1755" i="14"/>
  <c r="E1956" i="14"/>
  <c r="A367" i="14"/>
  <c r="A62" i="14"/>
  <c r="G598" i="14"/>
  <c r="O1124" i="14"/>
  <c r="N19" i="14"/>
  <c r="F1963" i="14"/>
  <c r="C1699" i="14"/>
  <c r="O1830" i="14"/>
  <c r="F1028" i="14"/>
  <c r="E512" i="14"/>
  <c r="B1771" i="14"/>
  <c r="H971" i="14"/>
  <c r="I1649" i="14"/>
  <c r="F1315" i="14"/>
  <c r="O1521" i="14"/>
  <c r="H786" i="14"/>
  <c r="G1269" i="14"/>
  <c r="H25" i="14"/>
  <c r="E1669" i="14"/>
  <c r="H1869" i="14"/>
  <c r="I493" i="14"/>
  <c r="M965" i="14"/>
  <c r="C880" i="14"/>
  <c r="D1543" i="14"/>
  <c r="D1959" i="14"/>
  <c r="I1069" i="14"/>
  <c r="D934" i="14"/>
  <c r="M1174" i="14"/>
  <c r="O1274" i="14"/>
  <c r="E106" i="14"/>
  <c r="F1746" i="14"/>
  <c r="K232" i="14"/>
  <c r="N1378" i="14"/>
  <c r="B1047" i="14"/>
  <c r="H1065" i="14"/>
  <c r="F1887" i="14"/>
  <c r="G1155" i="14"/>
  <c r="H1156" i="14"/>
  <c r="B908" i="14"/>
  <c r="J658" i="14"/>
  <c r="L196" i="14"/>
  <c r="I563" i="14"/>
  <c r="H1973" i="14"/>
  <c r="N1442" i="14"/>
  <c r="K734" i="14"/>
  <c r="K265" i="14"/>
  <c r="G901" i="14"/>
  <c r="G531" i="14"/>
  <c r="C88" i="14"/>
  <c r="A1921" i="14"/>
  <c r="H1655" i="14"/>
  <c r="B379" i="14"/>
  <c r="N190" i="14"/>
  <c r="H1776" i="14"/>
  <c r="N1840" i="14"/>
  <c r="A316" i="14"/>
  <c r="C984" i="14"/>
  <c r="H765" i="14"/>
  <c r="B1926" i="14"/>
  <c r="G1042" i="14"/>
  <c r="J73" i="14"/>
  <c r="D941" i="14"/>
  <c r="M530" i="14"/>
  <c r="K899" i="14"/>
  <c r="J1873" i="14"/>
  <c r="K1282" i="14"/>
  <c r="L624" i="14"/>
  <c r="F614" i="14"/>
  <c r="B174" i="14"/>
  <c r="K1790" i="14"/>
  <c r="M285" i="14"/>
  <c r="K397" i="14"/>
  <c r="C627" i="14"/>
  <c r="O834" i="14"/>
  <c r="I1236" i="14"/>
  <c r="M1828" i="14"/>
  <c r="C1347" i="14"/>
  <c r="N421" i="14"/>
  <c r="F1218" i="14"/>
  <c r="F1807" i="14"/>
  <c r="I1824" i="14"/>
  <c r="C550" i="14"/>
  <c r="J558" i="14"/>
  <c r="I1158" i="14"/>
  <c r="N1043" i="14"/>
  <c r="N777" i="14"/>
  <c r="A1712" i="14"/>
  <c r="G1449" i="14"/>
  <c r="C558" i="14"/>
  <c r="M745" i="14"/>
  <c r="E519" i="14"/>
  <c r="O949" i="14"/>
  <c r="D471" i="14"/>
  <c r="E1222" i="14"/>
  <c r="C353" i="14"/>
  <c r="B1913" i="14"/>
  <c r="F497" i="14"/>
  <c r="L1309" i="14"/>
  <c r="I1380" i="14"/>
  <c r="C1273" i="14"/>
  <c r="H549" i="14"/>
  <c r="O107" i="14"/>
  <c r="C213" i="14"/>
  <c r="C1830" i="14"/>
  <c r="B595" i="14"/>
  <c r="A822" i="14"/>
  <c r="K912" i="14"/>
  <c r="N1531" i="14"/>
  <c r="J1987" i="14"/>
  <c r="E1369" i="14"/>
  <c r="L1575" i="14"/>
  <c r="J910" i="14"/>
  <c r="N1854" i="14"/>
  <c r="G1647" i="14"/>
  <c r="N609" i="14"/>
  <c r="G1201" i="14"/>
  <c r="J358" i="14"/>
  <c r="M1089" i="14"/>
  <c r="O620" i="14"/>
  <c r="F1568" i="14"/>
  <c r="A1631" i="14"/>
  <c r="A1298" i="14"/>
  <c r="H1401" i="14"/>
  <c r="A1383" i="14"/>
  <c r="G144" i="14"/>
  <c r="K402" i="14"/>
  <c r="O970" i="14"/>
  <c r="A651" i="14"/>
  <c r="B1434" i="14"/>
  <c r="K159" i="14"/>
  <c r="G1942" i="14"/>
  <c r="E1206" i="14"/>
  <c r="A1276" i="14"/>
  <c r="J15" i="14"/>
  <c r="E1532" i="14"/>
  <c r="C1274" i="14"/>
  <c r="A1830" i="14"/>
  <c r="N990" i="14"/>
  <c r="F934" i="14"/>
  <c r="H1823" i="14"/>
  <c r="K1520" i="14"/>
  <c r="D1698" i="14"/>
  <c r="G1698" i="14"/>
  <c r="E564" i="14"/>
  <c r="J1053" i="14"/>
  <c r="E1888" i="14"/>
  <c r="L1170" i="14"/>
  <c r="F171" i="14"/>
  <c r="B534" i="14"/>
  <c r="G354" i="14"/>
  <c r="H849" i="14"/>
  <c r="J949" i="14"/>
  <c r="L880" i="14"/>
  <c r="B96" i="14"/>
  <c r="L444" i="14"/>
  <c r="I404" i="14"/>
  <c r="N1545" i="14"/>
  <c r="F1767" i="14"/>
  <c r="G612" i="14"/>
  <c r="O1456" i="14"/>
  <c r="K1326" i="14"/>
  <c r="M1490" i="14"/>
  <c r="I1648" i="14"/>
  <c r="F186" i="14"/>
  <c r="C1570" i="14"/>
  <c r="B867" i="14"/>
  <c r="B1019" i="14"/>
  <c r="B356" i="14"/>
  <c r="C1540" i="14"/>
  <c r="N1244" i="14"/>
  <c r="M1090" i="14"/>
  <c r="G1454" i="14"/>
  <c r="B737" i="14"/>
  <c r="E433" i="14"/>
  <c r="N1898" i="14"/>
  <c r="G1427" i="14"/>
  <c r="M1545" i="14"/>
  <c r="C290" i="14"/>
  <c r="A1733" i="14"/>
  <c r="A1909" i="14"/>
  <c r="E660" i="14"/>
  <c r="K1298" i="14"/>
  <c r="C376" i="14"/>
  <c r="D326" i="14"/>
  <c r="M947" i="14"/>
  <c r="C665" i="14"/>
  <c r="L1785" i="14"/>
  <c r="J634" i="14"/>
  <c r="A910" i="14"/>
  <c r="E572" i="14"/>
  <c r="E1807" i="14"/>
  <c r="O925" i="14"/>
  <c r="M677" i="14"/>
  <c r="E470" i="14"/>
  <c r="H777" i="14"/>
  <c r="M1326" i="14"/>
  <c r="H1920" i="14"/>
  <c r="A1546" i="14"/>
  <c r="I888" i="14"/>
  <c r="C1824" i="14"/>
  <c r="E1724" i="14"/>
  <c r="B900" i="14"/>
  <c r="O162" i="14"/>
  <c r="O105" i="14"/>
  <c r="O1550" i="14"/>
  <c r="N381" i="14"/>
  <c r="H1171" i="14"/>
  <c r="G844" i="14"/>
  <c r="I624" i="14"/>
  <c r="K447" i="14"/>
  <c r="N1025" i="14"/>
  <c r="A1242" i="14"/>
  <c r="K290" i="14"/>
  <c r="J408" i="14"/>
  <c r="O574" i="14"/>
  <c r="C919" i="14"/>
  <c r="L1300" i="14"/>
  <c r="C954" i="14"/>
  <c r="C789" i="14"/>
  <c r="J232" i="14"/>
  <c r="N1834" i="14"/>
  <c r="K1718" i="14"/>
  <c r="A620" i="14"/>
  <c r="C715" i="14"/>
  <c r="H1824" i="14"/>
  <c r="H186" i="14"/>
  <c r="I1472" i="14"/>
  <c r="A99" i="14"/>
  <c r="K1319" i="14"/>
  <c r="N1778" i="14"/>
  <c r="H1940" i="14"/>
  <c r="F805" i="14"/>
  <c r="N1603" i="14"/>
  <c r="O259" i="14"/>
  <c r="K392" i="14"/>
  <c r="G1284" i="14"/>
  <c r="K737" i="14"/>
  <c r="N533" i="14"/>
  <c r="E1693" i="14"/>
  <c r="H803" i="14"/>
  <c r="C33" i="14"/>
  <c r="G1263" i="14"/>
  <c r="H932" i="14"/>
  <c r="A1802" i="14"/>
  <c r="I1516" i="14"/>
  <c r="D1515" i="14"/>
  <c r="C328" i="14"/>
  <c r="I561" i="14"/>
  <c r="N604" i="14"/>
  <c r="H49" i="14"/>
  <c r="L1076" i="14"/>
  <c r="O841" i="14"/>
  <c r="E899" i="14"/>
  <c r="K158" i="14"/>
  <c r="N919" i="14"/>
  <c r="G135" i="14"/>
  <c r="F1858" i="14"/>
  <c r="J948" i="14"/>
  <c r="J1177" i="14"/>
  <c r="E357" i="14"/>
  <c r="A1755" i="14"/>
  <c r="B145" i="14"/>
  <c r="M1590" i="14"/>
  <c r="A1844" i="14"/>
  <c r="G1045" i="14"/>
  <c r="G152" i="14"/>
  <c r="I1065" i="14"/>
  <c r="F1491" i="14"/>
  <c r="B316" i="14"/>
  <c r="K1042" i="14"/>
  <c r="N461" i="14"/>
  <c r="F1029" i="14"/>
  <c r="C16" i="14"/>
  <c r="K1818" i="14"/>
  <c r="O124" i="14"/>
  <c r="O1620" i="14"/>
  <c r="J1507" i="14"/>
  <c r="O910" i="14"/>
  <c r="I664" i="14"/>
  <c r="G1004" i="14"/>
  <c r="O957" i="14"/>
  <c r="O1935" i="14"/>
  <c r="E286" i="14"/>
  <c r="I521" i="14"/>
  <c r="K1498" i="14"/>
  <c r="H332" i="14"/>
  <c r="H1252" i="14"/>
  <c r="A1307" i="14"/>
  <c r="N1621" i="14"/>
  <c r="D937" i="14"/>
  <c r="M1384" i="14"/>
  <c r="K992" i="14"/>
  <c r="A836" i="14"/>
  <c r="F1916" i="14"/>
  <c r="N1842" i="14"/>
  <c r="I146" i="14"/>
  <c r="K1287" i="14"/>
  <c r="B1576" i="14"/>
  <c r="G1221" i="14"/>
  <c r="D1820" i="14"/>
  <c r="O1358" i="14"/>
  <c r="D1315" i="14"/>
  <c r="L1487" i="14"/>
  <c r="M1333" i="14"/>
  <c r="O1029" i="14"/>
  <c r="K1650" i="14"/>
  <c r="K238" i="14"/>
  <c r="J389" i="14"/>
  <c r="I9" i="14"/>
  <c r="J1917" i="14"/>
  <c r="N271" i="14"/>
  <c r="L1432" i="14"/>
  <c r="E804" i="14"/>
  <c r="J1337" i="14"/>
  <c r="N286" i="14"/>
  <c r="G417" i="14"/>
  <c r="K339" i="14"/>
  <c r="H117" i="14"/>
  <c r="M860" i="14"/>
  <c r="N1573" i="14"/>
  <c r="C176" i="14"/>
  <c r="J209" i="14"/>
  <c r="D1313" i="14"/>
  <c r="O774" i="14"/>
  <c r="D42" i="14"/>
  <c r="L1805" i="14"/>
  <c r="L1534" i="14"/>
  <c r="K1421" i="14"/>
  <c r="A574" i="14"/>
  <c r="E1604" i="14"/>
  <c r="M1189" i="14"/>
  <c r="O896" i="14"/>
  <c r="O268" i="14"/>
  <c r="E1533" i="14"/>
  <c r="O542" i="14"/>
  <c r="J1532" i="14"/>
  <c r="I940" i="14"/>
  <c r="C515" i="14"/>
  <c r="D232" i="14"/>
  <c r="A486" i="14"/>
  <c r="I437" i="14"/>
  <c r="D501" i="14"/>
  <c r="K1571" i="14"/>
  <c r="E1540" i="14"/>
  <c r="H563" i="14"/>
  <c r="D736" i="14"/>
  <c r="J753" i="14"/>
  <c r="G26" i="14"/>
  <c r="F1754" i="14"/>
  <c r="G357" i="14"/>
  <c r="G22" i="14"/>
  <c r="F782" i="14"/>
  <c r="B1759" i="14"/>
  <c r="I1491" i="14"/>
  <c r="I172" i="14"/>
  <c r="K1356" i="14"/>
  <c r="B687" i="14"/>
  <c r="G1738" i="14"/>
  <c r="C10" i="14"/>
  <c r="N59" i="14"/>
  <c r="L1040" i="14"/>
  <c r="D1930" i="14"/>
  <c r="F310" i="14"/>
  <c r="L1660" i="14"/>
  <c r="H1422" i="14"/>
  <c r="M1511" i="14"/>
  <c r="A992" i="14"/>
  <c r="C192" i="14"/>
  <c r="E385" i="14"/>
  <c r="K880" i="14"/>
  <c r="O1477" i="14"/>
  <c r="G1937" i="14"/>
  <c r="H1148" i="14"/>
  <c r="G1065" i="14"/>
  <c r="L1103" i="14"/>
  <c r="A864" i="14"/>
  <c r="J1825" i="14"/>
  <c r="K1893" i="14"/>
  <c r="K7" i="14"/>
  <c r="K1443" i="14"/>
  <c r="F246" i="14"/>
  <c r="E479" i="14"/>
  <c r="H732" i="14"/>
  <c r="E581" i="14"/>
  <c r="C117" i="14"/>
  <c r="J393" i="14"/>
  <c r="N398" i="14"/>
  <c r="A875" i="14"/>
  <c r="D1088" i="14"/>
  <c r="E469" i="14"/>
  <c r="H1911" i="14"/>
  <c r="H14" i="14"/>
  <c r="G735" i="14"/>
  <c r="E234" i="14"/>
  <c r="A382" i="14"/>
  <c r="F329" i="14"/>
  <c r="M412" i="14"/>
  <c r="I765" i="14"/>
  <c r="H1926" i="14"/>
  <c r="D173" i="14"/>
  <c r="L1709" i="14"/>
  <c r="H526" i="14"/>
  <c r="B1547" i="14"/>
  <c r="L135" i="14"/>
  <c r="E606" i="14"/>
  <c r="K566" i="14"/>
  <c r="J228" i="14"/>
  <c r="G652" i="14"/>
  <c r="H469" i="14"/>
  <c r="L1991" i="14"/>
  <c r="F975" i="14"/>
  <c r="B178" i="14"/>
  <c r="D1029" i="14"/>
  <c r="K1699" i="14"/>
  <c r="L881" i="14"/>
  <c r="E372" i="14"/>
  <c r="H1961" i="14"/>
  <c r="O87" i="14"/>
  <c r="C544" i="14"/>
  <c r="O1380" i="14"/>
  <c r="B1096" i="14"/>
  <c r="K1639" i="14"/>
  <c r="N384" i="14"/>
  <c r="B1385" i="14"/>
  <c r="E219" i="14"/>
  <c r="E602" i="14"/>
  <c r="J179" i="14"/>
  <c r="N1885" i="14"/>
  <c r="F1964" i="14"/>
  <c r="I2" i="14"/>
  <c r="K237" i="14"/>
  <c r="B1738" i="14"/>
  <c r="O907" i="14"/>
  <c r="M1890" i="14"/>
  <c r="J400" i="14"/>
  <c r="A704" i="14"/>
  <c r="M1259" i="14"/>
  <c r="F1438" i="14"/>
  <c r="F25" i="14"/>
  <c r="F1468" i="14"/>
  <c r="K981" i="14"/>
  <c r="K389" i="14"/>
  <c r="D1393" i="14"/>
  <c r="M1400" i="14"/>
  <c r="L1962" i="14"/>
  <c r="H339" i="14"/>
  <c r="C197" i="14"/>
  <c r="G759" i="14"/>
  <c r="D1281" i="14"/>
  <c r="O1442" i="14"/>
  <c r="H1004" i="14"/>
  <c r="I364" i="14"/>
  <c r="A103" i="14"/>
  <c r="H1123" i="14"/>
  <c r="E420" i="14"/>
  <c r="C1833" i="14"/>
  <c r="M1611" i="14"/>
  <c r="F264" i="14"/>
  <c r="C190" i="14"/>
  <c r="O1136" i="14"/>
  <c r="I127" i="14"/>
  <c r="D419" i="14"/>
  <c r="L335" i="14"/>
  <c r="F1630" i="14"/>
  <c r="H56" i="14"/>
  <c r="B518" i="14"/>
  <c r="O1131" i="14"/>
  <c r="G970" i="14"/>
  <c r="E1646" i="14"/>
  <c r="D321" i="14"/>
  <c r="J320" i="14"/>
  <c r="D1355" i="14"/>
  <c r="B566" i="14"/>
  <c r="G1468" i="14"/>
  <c r="N1915" i="14"/>
  <c r="K829" i="14"/>
  <c r="B1857" i="14"/>
  <c r="G878" i="14"/>
  <c r="F1552" i="14"/>
  <c r="G786" i="14"/>
  <c r="L1459" i="14"/>
  <c r="D257" i="14"/>
  <c r="E967" i="14"/>
  <c r="E504" i="14"/>
  <c r="I4" i="14"/>
  <c r="E1098" i="14"/>
  <c r="M109" i="14"/>
  <c r="K634" i="14"/>
  <c r="E571" i="14"/>
  <c r="M1024" i="14"/>
  <c r="M1731" i="14"/>
  <c r="B1023" i="14"/>
  <c r="L1607" i="14"/>
  <c r="E670" i="14"/>
  <c r="K1622" i="14"/>
  <c r="N770" i="14"/>
  <c r="C1745" i="14"/>
  <c r="M1244" i="14"/>
  <c r="I1773" i="14"/>
  <c r="M128" i="14"/>
  <c r="E1727" i="14"/>
  <c r="D1338" i="14"/>
  <c r="C642" i="14"/>
  <c r="N1802" i="14"/>
  <c r="D434" i="14"/>
  <c r="O1361" i="14"/>
  <c r="B157" i="14"/>
  <c r="L1122" i="14"/>
  <c r="A1691" i="14"/>
  <c r="G391" i="14"/>
  <c r="N1240" i="14"/>
  <c r="O792" i="14"/>
  <c r="G1758" i="14"/>
  <c r="K1860" i="14"/>
  <c r="C1636" i="14"/>
  <c r="K340" i="14"/>
  <c r="F577" i="14"/>
  <c r="C656" i="14"/>
  <c r="J481" i="14"/>
  <c r="M981" i="14"/>
  <c r="K862" i="14"/>
  <c r="I1469" i="14"/>
  <c r="I1426" i="14"/>
  <c r="C567" i="14"/>
  <c r="L1367" i="14"/>
  <c r="D948" i="14"/>
  <c r="M590" i="14"/>
  <c r="C1059" i="14"/>
  <c r="E1010" i="14"/>
  <c r="C1998" i="14"/>
  <c r="J1858" i="14"/>
  <c r="E1212" i="14"/>
  <c r="A1813" i="14"/>
  <c r="D638" i="14"/>
  <c r="B1038" i="14"/>
  <c r="L23" i="14"/>
  <c r="G189" i="14"/>
  <c r="K545" i="14"/>
  <c r="K336" i="14"/>
  <c r="A678" i="14"/>
  <c r="I1505" i="14"/>
  <c r="J1961" i="14"/>
  <c r="C975" i="14"/>
  <c r="N1628" i="14"/>
  <c r="L955" i="14"/>
  <c r="E1363" i="14"/>
  <c r="H1213" i="14"/>
  <c r="O1280" i="14"/>
  <c r="B633" i="14"/>
  <c r="L1089" i="14"/>
  <c r="L642" i="14"/>
  <c r="H680" i="14"/>
  <c r="J51" i="14"/>
  <c r="N423" i="14"/>
  <c r="E1291" i="14"/>
  <c r="M344" i="14"/>
  <c r="C914" i="14"/>
  <c r="N1421" i="14"/>
  <c r="I1273" i="14"/>
  <c r="N763" i="14"/>
  <c r="B1431" i="14"/>
  <c r="B1718" i="14"/>
  <c r="F508" i="14"/>
  <c r="E1440" i="14"/>
  <c r="O89" i="14"/>
  <c r="O237" i="14"/>
  <c r="L1833" i="14"/>
  <c r="O1916" i="14"/>
  <c r="I1865" i="14"/>
  <c r="D1275" i="14"/>
  <c r="C1909" i="14"/>
  <c r="K222" i="14"/>
  <c r="E654" i="14"/>
  <c r="M1996" i="14"/>
  <c r="C478" i="14"/>
  <c r="H568" i="14"/>
  <c r="E37" i="14"/>
  <c r="D1600" i="14"/>
  <c r="N500" i="14"/>
  <c r="K860" i="14"/>
  <c r="B1470" i="14"/>
  <c r="H152" i="14"/>
  <c r="N1873" i="14"/>
  <c r="H1664" i="14"/>
  <c r="L1400" i="14"/>
  <c r="O869" i="14"/>
  <c r="M1878" i="14"/>
  <c r="J487" i="14"/>
  <c r="F1668" i="14"/>
  <c r="C579" i="14"/>
  <c r="N702" i="14"/>
  <c r="K554" i="14"/>
  <c r="B135" i="14"/>
  <c r="C1064" i="14"/>
  <c r="D475" i="14"/>
  <c r="G743" i="14"/>
  <c r="G597" i="14"/>
  <c r="I1361" i="14"/>
  <c r="F806" i="14"/>
  <c r="A1598" i="14"/>
  <c r="H1675" i="14"/>
  <c r="N1364" i="14"/>
  <c r="K1243" i="14"/>
  <c r="H1951" i="14"/>
  <c r="H652" i="14"/>
  <c r="D915" i="14"/>
  <c r="A1027" i="14"/>
  <c r="L1473" i="14"/>
  <c r="G1340" i="14"/>
  <c r="O397" i="14"/>
  <c r="I1699" i="14"/>
  <c r="M1368" i="14"/>
  <c r="M39" i="14"/>
  <c r="H1453" i="14"/>
  <c r="F412" i="14"/>
  <c r="O1067" i="14"/>
  <c r="B1660" i="14"/>
  <c r="H1439" i="14"/>
  <c r="H1060" i="14"/>
  <c r="J361" i="14"/>
  <c r="K1376" i="14"/>
  <c r="L874" i="14"/>
  <c r="C1388" i="14"/>
  <c r="C845" i="14"/>
  <c r="L414" i="14"/>
  <c r="L177" i="14"/>
  <c r="J338" i="14"/>
  <c r="N1013" i="14"/>
  <c r="B645" i="14"/>
  <c r="M850" i="14"/>
  <c r="J714" i="14"/>
  <c r="F742" i="14"/>
  <c r="L532" i="14"/>
  <c r="L707" i="14"/>
  <c r="F533" i="14"/>
  <c r="O826" i="14"/>
  <c r="G950" i="14"/>
  <c r="C332" i="14"/>
  <c r="B1454" i="14"/>
  <c r="N1037" i="14"/>
  <c r="M972" i="14"/>
  <c r="A66" i="14"/>
  <c r="C142" i="14"/>
  <c r="L1452" i="14"/>
  <c r="H967" i="14"/>
  <c r="A737" i="14"/>
  <c r="O658" i="14"/>
  <c r="J890" i="14"/>
  <c r="F382" i="14"/>
  <c r="B1475" i="14"/>
  <c r="E746" i="14"/>
  <c r="C1947" i="14"/>
  <c r="O550" i="14"/>
  <c r="J549" i="14"/>
  <c r="F589" i="14"/>
  <c r="A1016" i="14"/>
  <c r="G1885" i="14"/>
  <c r="O1330" i="14"/>
  <c r="K691" i="14"/>
  <c r="D106" i="14"/>
  <c r="F1815" i="14"/>
  <c r="O364" i="14"/>
  <c r="M1272" i="14"/>
  <c r="H516" i="14"/>
  <c r="L1516" i="14"/>
  <c r="N762" i="14"/>
  <c r="D1866" i="14"/>
  <c r="O273" i="14"/>
  <c r="F1236" i="14"/>
  <c r="G1456" i="14"/>
  <c r="J801" i="14"/>
  <c r="G992" i="14"/>
  <c r="F283" i="14"/>
  <c r="E77" i="14"/>
  <c r="B610" i="14"/>
  <c r="O1776" i="14"/>
  <c r="J38" i="14"/>
  <c r="C130" i="14"/>
  <c r="K383" i="14"/>
  <c r="J1359" i="14"/>
  <c r="O383" i="14"/>
  <c r="L1822" i="14"/>
  <c r="D1780" i="14"/>
  <c r="F665" i="14"/>
  <c r="M1944" i="14"/>
  <c r="L1108" i="14"/>
  <c r="B185" i="14"/>
  <c r="H1386" i="14"/>
  <c r="O708" i="14"/>
  <c r="B179" i="14"/>
  <c r="A549" i="14"/>
  <c r="H1141" i="14"/>
  <c r="E491" i="14"/>
  <c r="M870" i="14"/>
  <c r="I630" i="14"/>
  <c r="E1285" i="14"/>
  <c r="H759" i="14"/>
  <c r="N1165" i="14"/>
  <c r="M250" i="14"/>
  <c r="D1323" i="14"/>
  <c r="A1741" i="14"/>
  <c r="N711" i="14"/>
  <c r="H143" i="14"/>
  <c r="L1414" i="14"/>
  <c r="F1129" i="14"/>
  <c r="M810" i="14"/>
  <c r="N1305" i="14"/>
  <c r="O167" i="14"/>
  <c r="I676" i="14"/>
  <c r="N1072" i="14"/>
  <c r="N1183" i="14"/>
  <c r="H802" i="14"/>
  <c r="D117" i="14"/>
  <c r="K1556" i="14"/>
  <c r="K795" i="14"/>
  <c r="N221" i="14"/>
  <c r="F1078" i="14"/>
  <c r="A149" i="14"/>
  <c r="H1814" i="14"/>
  <c r="J1165" i="14"/>
  <c r="J1776" i="14"/>
  <c r="D1096" i="14"/>
  <c r="B1346" i="14"/>
  <c r="D478" i="14"/>
  <c r="O840" i="14"/>
  <c r="K716" i="14"/>
  <c r="D1719" i="14"/>
  <c r="C708" i="14"/>
  <c r="I1719" i="14"/>
  <c r="C1516" i="14"/>
  <c r="J1665" i="14"/>
  <c r="H453" i="14"/>
  <c r="D369" i="14"/>
  <c r="K998" i="14"/>
  <c r="O1500" i="14"/>
  <c r="E596" i="14"/>
  <c r="O1072" i="14"/>
  <c r="H749" i="14"/>
  <c r="G1382" i="14"/>
  <c r="A1725" i="14"/>
  <c r="D1635" i="14"/>
  <c r="C1861" i="14"/>
  <c r="A1976" i="14"/>
  <c r="J427" i="14"/>
  <c r="G882" i="14"/>
  <c r="A1627" i="14"/>
  <c r="L646" i="14"/>
  <c r="B988" i="14"/>
  <c r="M359" i="14"/>
  <c r="A1381" i="14"/>
  <c r="E667" i="14"/>
  <c r="H517" i="14"/>
  <c r="J1890" i="14"/>
  <c r="K1122" i="14"/>
  <c r="C730" i="14"/>
  <c r="N228" i="14"/>
  <c r="D1647" i="14"/>
  <c r="H1606" i="14"/>
  <c r="F1690" i="14"/>
  <c r="H1092" i="14"/>
  <c r="K976" i="14"/>
  <c r="I1971" i="14"/>
  <c r="I593" i="14"/>
  <c r="O1959" i="14"/>
  <c r="C52" i="14"/>
  <c r="N1470" i="14"/>
  <c r="J1694" i="14"/>
  <c r="A63" i="14"/>
  <c r="A939" i="14"/>
  <c r="B1300" i="14"/>
  <c r="B1383" i="14"/>
  <c r="E1998" i="14"/>
  <c r="F172" i="14"/>
  <c r="B1000" i="14"/>
  <c r="F439" i="14"/>
  <c r="F40" i="14"/>
  <c r="H844" i="14"/>
  <c r="D1001" i="14"/>
  <c r="M1164" i="14"/>
  <c r="C1203" i="14"/>
  <c r="F1424" i="14"/>
  <c r="H1575" i="14"/>
  <c r="E655" i="14"/>
  <c r="K137" i="14"/>
  <c r="O1374" i="14"/>
  <c r="K1878" i="14"/>
  <c r="M1246" i="14"/>
  <c r="A122" i="14"/>
  <c r="B1086" i="14"/>
  <c r="C9" i="14"/>
  <c r="F1306" i="14"/>
  <c r="N561" i="14"/>
  <c r="H89" i="14"/>
  <c r="J104" i="14"/>
  <c r="L1193" i="14"/>
  <c r="M1528" i="14"/>
  <c r="H835" i="14"/>
  <c r="D191" i="14"/>
  <c r="H1785" i="14"/>
  <c r="M1998" i="14"/>
  <c r="O146" i="14"/>
  <c r="N1771" i="14"/>
  <c r="K359" i="14"/>
  <c r="E477" i="14"/>
  <c r="M646" i="14"/>
  <c r="E1993" i="14"/>
  <c r="B1836" i="14"/>
  <c r="O1525" i="14"/>
  <c r="E942" i="14"/>
  <c r="I1109" i="14"/>
  <c r="L65" i="14"/>
  <c r="A1391" i="14"/>
  <c r="J643" i="14"/>
  <c r="B407" i="14"/>
  <c r="M543" i="14"/>
  <c r="E1141" i="14"/>
  <c r="D397" i="14"/>
  <c r="I1609" i="14"/>
  <c r="F748" i="14"/>
  <c r="I1781" i="14"/>
  <c r="N986" i="14"/>
  <c r="M915" i="14"/>
  <c r="J1856" i="14"/>
  <c r="B252" i="14"/>
  <c r="L1223" i="14"/>
  <c r="A102" i="14"/>
  <c r="M459" i="14"/>
  <c r="H1528" i="14"/>
  <c r="H1633" i="14"/>
  <c r="C140" i="14"/>
  <c r="L458" i="14"/>
  <c r="G1674" i="14"/>
  <c r="O474" i="14"/>
  <c r="K327" i="14"/>
  <c r="I1859" i="14"/>
  <c r="J1663" i="14"/>
  <c r="N1976" i="14"/>
  <c r="G1166" i="14"/>
  <c r="K1734" i="14"/>
  <c r="A1505" i="14"/>
  <c r="H989" i="14"/>
  <c r="J1535" i="14"/>
  <c r="L1034" i="14"/>
  <c r="J996" i="14"/>
  <c r="D830" i="14"/>
  <c r="G1971" i="14"/>
  <c r="E1965" i="14"/>
  <c r="M1608" i="14"/>
  <c r="A505" i="14"/>
  <c r="F340" i="14"/>
  <c r="N1080" i="14"/>
  <c r="E1889" i="14"/>
  <c r="B1165" i="14"/>
  <c r="E779" i="14"/>
  <c r="N1029" i="14"/>
  <c r="E1227" i="14"/>
  <c r="G322" i="14"/>
  <c r="H938" i="14"/>
  <c r="C848" i="14"/>
  <c r="D748" i="14"/>
  <c r="O1273" i="14"/>
  <c r="I1072" i="14"/>
  <c r="C1434" i="14"/>
  <c r="I1597" i="14"/>
  <c r="O1576" i="14"/>
  <c r="N1415" i="14"/>
  <c r="H633" i="14"/>
  <c r="C1872" i="14"/>
  <c r="F1000" i="14"/>
  <c r="M661" i="14"/>
  <c r="B46" i="14"/>
  <c r="G1477" i="14"/>
  <c r="O983" i="14"/>
  <c r="K894" i="14"/>
  <c r="K822" i="14"/>
  <c r="K1545" i="14"/>
  <c r="F1642" i="14"/>
  <c r="L925" i="14"/>
  <c r="G673" i="14"/>
  <c r="E525" i="14"/>
  <c r="J60" i="14"/>
  <c r="G775" i="14"/>
  <c r="E1062" i="14"/>
  <c r="G1374" i="14"/>
  <c r="J1548" i="14"/>
  <c r="O613" i="14"/>
  <c r="G1154" i="14"/>
  <c r="C1605" i="14"/>
  <c r="G1003" i="14"/>
  <c r="C740" i="14"/>
  <c r="N679" i="14"/>
  <c r="M1147" i="14"/>
  <c r="N1753" i="14"/>
  <c r="E1709" i="14"/>
  <c r="B513" i="14"/>
  <c r="J123" i="14"/>
  <c r="J1788" i="14"/>
  <c r="B256" i="14"/>
  <c r="M1498" i="14"/>
  <c r="G270" i="14"/>
  <c r="N1525" i="14"/>
  <c r="A1854" i="14"/>
  <c r="M364" i="14"/>
  <c r="H1131" i="14"/>
  <c r="F1799" i="14"/>
  <c r="A333" i="14"/>
  <c r="F77" i="14"/>
  <c r="L618" i="14"/>
  <c r="M1520" i="14"/>
  <c r="E850" i="14"/>
  <c r="I1255" i="14"/>
  <c r="H256" i="14"/>
  <c r="C21" i="14"/>
  <c r="H471" i="14"/>
  <c r="A1394" i="14"/>
  <c r="C475" i="14"/>
  <c r="A1792" i="14"/>
  <c r="H815" i="14"/>
  <c r="F436" i="14"/>
  <c r="K1702" i="14"/>
  <c r="L355" i="14"/>
  <c r="O867" i="14"/>
  <c r="H1604" i="14"/>
  <c r="I1871" i="14"/>
  <c r="N89" i="14"/>
  <c r="K156" i="14"/>
  <c r="G1798" i="14"/>
  <c r="L430" i="14"/>
  <c r="I580" i="14"/>
  <c r="D1141" i="14"/>
  <c r="B1589" i="14"/>
  <c r="C1981" i="14"/>
  <c r="L965" i="14"/>
  <c r="E454" i="14"/>
  <c r="M1718" i="14"/>
  <c r="N451" i="14"/>
  <c r="L1361" i="14"/>
  <c r="L1271" i="14"/>
  <c r="J494" i="14"/>
  <c r="G1506" i="14"/>
  <c r="D217" i="14"/>
  <c r="K741" i="14"/>
  <c r="K183" i="14"/>
  <c r="L1768" i="14"/>
  <c r="F846" i="14"/>
  <c r="J344" i="14"/>
  <c r="C1983" i="14"/>
  <c r="H807" i="14"/>
  <c r="K1668" i="14"/>
  <c r="K97" i="14"/>
  <c r="M1629" i="14"/>
  <c r="I1150" i="14"/>
  <c r="N131" i="14"/>
  <c r="C896" i="14"/>
  <c r="H1490" i="14"/>
  <c r="E1271" i="14"/>
  <c r="B1449" i="14"/>
  <c r="I1844" i="14"/>
  <c r="M1186" i="14"/>
  <c r="F1182" i="14"/>
  <c r="D836" i="14"/>
  <c r="K1194" i="14"/>
  <c r="N21" i="14"/>
  <c r="H269" i="14"/>
  <c r="G438" i="14"/>
  <c r="C733" i="14"/>
  <c r="O1987" i="14"/>
  <c r="H1881" i="14"/>
  <c r="I456" i="14"/>
  <c r="K1066" i="14"/>
  <c r="G274" i="14"/>
  <c r="J1682" i="14"/>
  <c r="M1842" i="14"/>
  <c r="O1255" i="14"/>
  <c r="N376" i="14"/>
  <c r="L1658" i="14"/>
  <c r="B461" i="14"/>
  <c r="A1168" i="14"/>
  <c r="E867" i="14"/>
  <c r="L589" i="14"/>
  <c r="A861" i="14"/>
  <c r="H1943" i="14"/>
  <c r="K1955" i="14"/>
  <c r="C1994" i="14"/>
  <c r="I958" i="14"/>
  <c r="M1035" i="14"/>
  <c r="K735" i="14"/>
  <c r="A1279" i="14"/>
  <c r="M1665" i="14"/>
  <c r="I1364" i="14"/>
  <c r="O1818" i="14"/>
  <c r="O374" i="14"/>
  <c r="H1854" i="14"/>
  <c r="E83" i="14"/>
  <c r="D1985" i="14"/>
  <c r="J878" i="14"/>
  <c r="L727" i="14"/>
  <c r="C834" i="14"/>
  <c r="A1692" i="14"/>
  <c r="L1958" i="14"/>
  <c r="K1615" i="14"/>
  <c r="O839" i="14"/>
  <c r="A318" i="14"/>
  <c r="A1232" i="14"/>
  <c r="D1720" i="14"/>
  <c r="J1041" i="14"/>
  <c r="D1405" i="14"/>
  <c r="J258" i="14"/>
  <c r="E611" i="14"/>
  <c r="E1047" i="14"/>
  <c r="D834" i="14"/>
  <c r="B171" i="14"/>
  <c r="I816" i="14"/>
  <c r="J1138" i="14"/>
  <c r="A1127" i="14"/>
  <c r="F527" i="14"/>
  <c r="J1644" i="14"/>
  <c r="F1350" i="14"/>
  <c r="A1798" i="14"/>
  <c r="N851" i="14"/>
  <c r="F286" i="14"/>
  <c r="I828" i="14"/>
  <c r="H336" i="14"/>
  <c r="G617" i="14"/>
  <c r="E840" i="14"/>
  <c r="E1503" i="14"/>
  <c r="G361" i="14"/>
  <c r="J1549" i="14"/>
  <c r="L14" i="14"/>
  <c r="B646" i="14"/>
  <c r="O1838" i="14"/>
  <c r="H1773" i="14"/>
  <c r="A1180" i="14"/>
  <c r="D650" i="14"/>
  <c r="L4" i="14"/>
  <c r="O831" i="14"/>
  <c r="G177" i="14"/>
  <c r="O1288" i="14"/>
  <c r="M1446" i="14"/>
  <c r="A767" i="14"/>
  <c r="L1474" i="14"/>
  <c r="C1257" i="14"/>
  <c r="G722" i="14"/>
  <c r="E984" i="14"/>
  <c r="H1760" i="14"/>
  <c r="E1434" i="14"/>
  <c r="G586" i="14"/>
  <c r="G811" i="14"/>
  <c r="M946" i="14"/>
  <c r="L1454" i="14"/>
  <c r="M142" i="14"/>
  <c r="F1090" i="14"/>
  <c r="K787" i="14"/>
  <c r="B709" i="14"/>
  <c r="A1489" i="14"/>
  <c r="N1008" i="14"/>
  <c r="E1966" i="14"/>
  <c r="C1910" i="14"/>
  <c r="C506" i="14"/>
  <c r="L878" i="14"/>
  <c r="H1421" i="14"/>
  <c r="K1803" i="14"/>
  <c r="H1225" i="14"/>
  <c r="O1348" i="14"/>
  <c r="E1242" i="14"/>
  <c r="J349" i="14"/>
  <c r="K653" i="14"/>
  <c r="G1939" i="14"/>
  <c r="J1224" i="14"/>
  <c r="C760" i="14"/>
  <c r="I325" i="14"/>
  <c r="J454" i="14"/>
  <c r="K1197" i="14"/>
  <c r="C1542" i="14"/>
  <c r="L1620" i="14"/>
  <c r="G817" i="14"/>
  <c r="B603" i="14"/>
  <c r="F1120" i="14"/>
  <c r="O1108" i="14"/>
  <c r="N1866" i="14"/>
  <c r="C249" i="14"/>
  <c r="G1922" i="14"/>
  <c r="G1071" i="14"/>
  <c r="A351" i="14"/>
  <c r="M1181" i="14"/>
  <c r="B218" i="14"/>
  <c r="D801" i="14"/>
  <c r="M904" i="14"/>
  <c r="K1579" i="14"/>
  <c r="B1586" i="14"/>
  <c r="N1709" i="14"/>
  <c r="J1015" i="14"/>
  <c r="N1494" i="14"/>
  <c r="E977" i="14"/>
  <c r="C312" i="14"/>
  <c r="N503" i="14"/>
  <c r="N1021" i="14"/>
  <c r="M297" i="14"/>
  <c r="M1630" i="14"/>
  <c r="C53" i="14"/>
  <c r="G1025" i="14"/>
  <c r="K1857" i="14"/>
  <c r="B651" i="14"/>
  <c r="O66" i="14"/>
  <c r="C1897" i="14"/>
  <c r="I163" i="14"/>
  <c r="N433" i="14"/>
  <c r="E389" i="14"/>
  <c r="D1327" i="14"/>
  <c r="D1808" i="14"/>
  <c r="D1717" i="14"/>
  <c r="E1822" i="14"/>
  <c r="H830" i="14"/>
  <c r="E1726" i="14"/>
  <c r="L1757" i="14"/>
  <c r="F306" i="14"/>
  <c r="B591" i="14"/>
  <c r="G866" i="14"/>
  <c r="F644" i="14"/>
  <c r="H1375" i="14"/>
  <c r="I837" i="14"/>
  <c r="G415" i="14"/>
  <c r="B181" i="14"/>
  <c r="J1664" i="14"/>
  <c r="N766" i="14"/>
  <c r="B1607" i="14"/>
  <c r="N1749" i="14"/>
  <c r="E1544" i="14"/>
  <c r="B1119" i="14"/>
  <c r="A1313" i="14"/>
  <c r="H42" i="14"/>
  <c r="L1654" i="14"/>
  <c r="O824" i="14"/>
  <c r="M1672" i="14"/>
  <c r="E680" i="14"/>
  <c r="A1713" i="14"/>
  <c r="N207" i="14"/>
  <c r="B973" i="14"/>
  <c r="K1406" i="14"/>
  <c r="E585" i="14"/>
  <c r="M1834" i="14"/>
  <c r="D1525" i="14"/>
  <c r="I1414" i="14"/>
  <c r="H982" i="14"/>
  <c r="D955" i="14"/>
  <c r="A404" i="14"/>
  <c r="O204" i="14"/>
  <c r="A190" i="14"/>
  <c r="F903" i="14"/>
  <c r="F1560" i="14"/>
  <c r="N1639" i="14"/>
  <c r="G1106" i="14"/>
  <c r="O761" i="14"/>
  <c r="D853" i="14"/>
  <c r="K1551" i="14"/>
  <c r="M1675" i="14"/>
  <c r="A112" i="14"/>
  <c r="J107" i="14"/>
  <c r="O246" i="14"/>
  <c r="I454" i="14"/>
  <c r="H1762" i="14"/>
  <c r="F273" i="14"/>
  <c r="F1474" i="14"/>
  <c r="J126" i="14"/>
  <c r="N1712" i="14"/>
  <c r="B1149" i="14"/>
  <c r="B639" i="14"/>
  <c r="H1658" i="14"/>
  <c r="B1687" i="14"/>
  <c r="J1797" i="14"/>
  <c r="H527" i="14"/>
  <c r="J1787" i="14"/>
  <c r="N86" i="14"/>
  <c r="I1673" i="14"/>
  <c r="E1911" i="14"/>
  <c r="B724" i="14"/>
  <c r="A227" i="14"/>
  <c r="L336" i="14"/>
  <c r="G1311" i="14"/>
  <c r="E332" i="14"/>
  <c r="O416" i="14"/>
  <c r="L1480" i="14"/>
  <c r="F1648" i="14"/>
  <c r="F1750" i="14"/>
  <c r="J146" i="14"/>
  <c r="L184" i="14"/>
  <c r="O897" i="14"/>
  <c r="F1243" i="14"/>
  <c r="B741" i="14"/>
  <c r="M63" i="14"/>
  <c r="J1020" i="14"/>
  <c r="B1550" i="14"/>
  <c r="G1417" i="14"/>
  <c r="B1646" i="14"/>
  <c r="F1714" i="14"/>
  <c r="M729" i="14"/>
  <c r="D282" i="14"/>
  <c r="H18" i="14"/>
  <c r="N1637" i="14"/>
  <c r="F112" i="14"/>
  <c r="K1368" i="14"/>
  <c r="N1703" i="14"/>
  <c r="H841" i="14"/>
  <c r="F927" i="14"/>
  <c r="K433" i="14"/>
  <c r="L1671" i="14"/>
  <c r="D1591" i="14"/>
  <c r="I780" i="14"/>
  <c r="G1614" i="14"/>
  <c r="G1932" i="14"/>
  <c r="M877" i="14"/>
  <c r="J193" i="14"/>
  <c r="O1402" i="14"/>
  <c r="C784" i="14"/>
  <c r="A402" i="14"/>
  <c r="G1887" i="14"/>
  <c r="I769" i="14"/>
  <c r="G709" i="14"/>
  <c r="A1222" i="14"/>
  <c r="A1443" i="14"/>
  <c r="C672" i="14"/>
  <c r="F1011" i="14"/>
  <c r="H1380" i="14"/>
  <c r="K1713" i="14"/>
  <c r="M378" i="14"/>
  <c r="I1355" i="14"/>
  <c r="H382" i="14"/>
  <c r="C616" i="14"/>
  <c r="I1932" i="14"/>
  <c r="K81" i="14"/>
  <c r="B1245" i="14"/>
  <c r="E1318" i="14"/>
  <c r="I462" i="14"/>
  <c r="G1743" i="14"/>
  <c r="J1614" i="14"/>
  <c r="E97" i="14"/>
  <c r="G699" i="14"/>
  <c r="J68" i="14"/>
  <c r="J281" i="14"/>
  <c r="K352" i="14"/>
  <c r="F726" i="14"/>
  <c r="O121" i="14"/>
  <c r="G1979" i="14"/>
  <c r="E1374" i="14"/>
  <c r="K479" i="14"/>
  <c r="A1806" i="14"/>
  <c r="F1797" i="14"/>
  <c r="E584" i="14"/>
  <c r="C870" i="14"/>
  <c r="B1973" i="14"/>
  <c r="F1661" i="14"/>
  <c r="E1272" i="14"/>
  <c r="G1000" i="14"/>
  <c r="D426" i="14"/>
  <c r="D1753" i="14"/>
  <c r="C468" i="14"/>
  <c r="H1799" i="14"/>
  <c r="N502" i="14"/>
  <c r="D1655" i="14"/>
  <c r="E162" i="14"/>
  <c r="L1646" i="14"/>
  <c r="E284" i="14"/>
  <c r="N1446" i="14"/>
  <c r="F682" i="14"/>
  <c r="E513" i="14"/>
  <c r="J183" i="14"/>
  <c r="B209" i="14"/>
  <c r="M1803" i="14"/>
  <c r="L605" i="14"/>
  <c r="D480" i="14"/>
  <c r="A1782" i="14"/>
  <c r="M625" i="14"/>
  <c r="J1127" i="14"/>
  <c r="N1864" i="14"/>
  <c r="C1288" i="14"/>
  <c r="E1632" i="14"/>
  <c r="O1434" i="14"/>
  <c r="G1352" i="14"/>
  <c r="D772" i="14"/>
  <c r="I471" i="14"/>
  <c r="A44" i="14"/>
  <c r="H1587" i="14"/>
  <c r="I918" i="14"/>
  <c r="K12" i="14"/>
  <c r="A820" i="14"/>
  <c r="G1802" i="14"/>
  <c r="J382" i="14"/>
  <c r="M267" i="14"/>
  <c r="N1989" i="14"/>
  <c r="K1232" i="14"/>
  <c r="K1295" i="14"/>
  <c r="G1905" i="14"/>
  <c r="H602" i="14"/>
  <c r="F1141" i="14"/>
  <c r="H839" i="14"/>
  <c r="A1478" i="14"/>
  <c r="M778" i="14"/>
  <c r="L561" i="14"/>
  <c r="D1868" i="14"/>
  <c r="D668" i="14"/>
  <c r="D625" i="14"/>
  <c r="F353" i="14"/>
  <c r="E220" i="14"/>
  <c r="N727" i="14"/>
  <c r="M933" i="14"/>
  <c r="N592" i="14"/>
  <c r="C827" i="14"/>
  <c r="C293" i="14"/>
  <c r="B1260" i="14"/>
  <c r="F715" i="14"/>
  <c r="H1998" i="14"/>
  <c r="F971" i="14"/>
  <c r="A1431" i="14"/>
  <c r="L551" i="14"/>
  <c r="O214" i="14"/>
  <c r="C1726" i="14"/>
  <c r="A898" i="14"/>
  <c r="O1624" i="14"/>
  <c r="D1873" i="14"/>
  <c r="M1482" i="14"/>
  <c r="K261" i="14"/>
  <c r="E1824" i="14"/>
  <c r="H1851" i="14"/>
  <c r="F1357" i="14"/>
  <c r="M1219" i="14"/>
  <c r="B1311" i="14"/>
  <c r="B983" i="14"/>
  <c r="H1329" i="14"/>
  <c r="I987" i="14"/>
  <c r="O686" i="14"/>
  <c r="C1732" i="14"/>
  <c r="C1778" i="14"/>
  <c r="I1141" i="14"/>
  <c r="G783" i="14"/>
  <c r="N1210" i="14"/>
  <c r="B1366" i="14"/>
  <c r="A372" i="14"/>
  <c r="N607" i="14"/>
  <c r="B1560" i="14"/>
  <c r="G611" i="14"/>
  <c r="A789" i="14"/>
  <c r="N1125" i="14"/>
  <c r="N1695" i="14"/>
  <c r="H809" i="14"/>
  <c r="I1931" i="14"/>
  <c r="K565" i="14"/>
  <c r="O1773" i="14"/>
  <c r="H1614" i="14"/>
  <c r="N858" i="14"/>
  <c r="C1639" i="14"/>
  <c r="G995" i="14"/>
  <c r="O1682" i="14"/>
  <c r="L10" i="14"/>
  <c r="N1418" i="14"/>
  <c r="E1114" i="14"/>
  <c r="H1789" i="14"/>
  <c r="N1992" i="14"/>
  <c r="A503" i="14"/>
  <c r="I916" i="14"/>
  <c r="M1682" i="14"/>
  <c r="D1965" i="14"/>
  <c r="G1303" i="14"/>
  <c r="D1788" i="14"/>
  <c r="L1628" i="14"/>
  <c r="A1588" i="14"/>
  <c r="J884" i="14"/>
  <c r="O603" i="14"/>
  <c r="H1832" i="14"/>
  <c r="M1063" i="14"/>
  <c r="I1163" i="14"/>
  <c r="I836" i="14"/>
  <c r="F117" i="14"/>
  <c r="J722" i="14"/>
  <c r="I1485" i="14"/>
  <c r="L915" i="14"/>
  <c r="A337" i="14"/>
  <c r="K803" i="14"/>
  <c r="L18" i="14"/>
  <c r="H1392" i="14"/>
  <c r="D798" i="14"/>
  <c r="L706" i="14"/>
  <c r="K494" i="14"/>
  <c r="N1341" i="14"/>
  <c r="L755" i="14"/>
  <c r="A1217" i="14"/>
  <c r="E620" i="14"/>
  <c r="C1093" i="14"/>
  <c r="B232" i="14"/>
  <c r="M841" i="14"/>
  <c r="O1635" i="14"/>
  <c r="B784" i="14"/>
  <c r="N828" i="14"/>
  <c r="L1293" i="14"/>
  <c r="M1392" i="14"/>
  <c r="G971" i="14"/>
  <c r="M1503" i="14"/>
  <c r="F1321" i="14"/>
  <c r="G1500" i="14"/>
  <c r="N913" i="14"/>
  <c r="K1167" i="14"/>
  <c r="C866" i="14"/>
  <c r="A5" i="14"/>
  <c r="J1579" i="14"/>
  <c r="L1740" i="14"/>
  <c r="O142" i="14"/>
  <c r="O1366" i="14"/>
  <c r="F1515" i="14"/>
  <c r="D1957" i="14"/>
  <c r="H930" i="14"/>
  <c r="O1853" i="14"/>
  <c r="D1960" i="14"/>
  <c r="M1684" i="14"/>
  <c r="I356" i="14"/>
  <c r="E957" i="14"/>
  <c r="L1013" i="14"/>
  <c r="K801" i="14"/>
  <c r="G840" i="14"/>
  <c r="O449" i="14"/>
  <c r="O1217" i="14"/>
  <c r="D727" i="14"/>
  <c r="L122" i="14"/>
  <c r="H496" i="14"/>
  <c r="I944" i="14"/>
  <c r="L369" i="14"/>
  <c r="H820" i="14"/>
  <c r="K56" i="14"/>
  <c r="I213" i="14"/>
  <c r="O267" i="14"/>
  <c r="I1948" i="14"/>
  <c r="N1923" i="14"/>
  <c r="O794" i="14"/>
  <c r="G1068" i="14"/>
  <c r="J879" i="14"/>
  <c r="N1174" i="14"/>
  <c r="N367" i="14"/>
  <c r="O1122" i="14"/>
  <c r="H947" i="14"/>
  <c r="C244" i="14"/>
  <c r="A1604" i="14"/>
  <c r="E1248" i="14"/>
  <c r="A1758" i="14"/>
  <c r="G1724" i="14"/>
  <c r="J553" i="14"/>
  <c r="B1784" i="14"/>
  <c r="I1861" i="14"/>
  <c r="C1145" i="14"/>
  <c r="D1661" i="14"/>
  <c r="C598" i="14"/>
  <c r="K50" i="14"/>
  <c r="N1944" i="14"/>
  <c r="A133" i="14"/>
  <c r="H1211" i="14"/>
  <c r="J354" i="14"/>
  <c r="F1675" i="14"/>
  <c r="E1513" i="14"/>
  <c r="A852" i="14"/>
  <c r="E1174" i="14"/>
  <c r="N213" i="14"/>
  <c r="K492" i="14"/>
  <c r="O243" i="14"/>
  <c r="F828" i="14"/>
  <c r="E1997" i="14"/>
  <c r="I209" i="14"/>
  <c r="F1775" i="14"/>
  <c r="O1799" i="14"/>
  <c r="C1954" i="14"/>
  <c r="I1536" i="14"/>
  <c r="G760" i="14"/>
  <c r="G1761" i="14"/>
  <c r="N1412" i="14"/>
  <c r="I215" i="14"/>
  <c r="G755" i="14"/>
  <c r="N728" i="14"/>
  <c r="B1478" i="14"/>
  <c r="F471" i="14"/>
  <c r="J473" i="14"/>
  <c r="B63" i="14"/>
  <c r="M849" i="14"/>
  <c r="D1140" i="14"/>
  <c r="K1269" i="14"/>
  <c r="G435" i="14"/>
  <c r="E1179" i="14"/>
  <c r="L801" i="14"/>
  <c r="I243" i="14"/>
  <c r="K638" i="14"/>
  <c r="E1842" i="14"/>
  <c r="K1131" i="14"/>
  <c r="G1498" i="14"/>
  <c r="K150" i="14"/>
  <c r="M1516" i="14"/>
  <c r="K1303" i="14"/>
  <c r="H922" i="14"/>
  <c r="M318" i="14"/>
  <c r="O1278" i="14"/>
  <c r="H1674" i="14"/>
  <c r="M296" i="14"/>
  <c r="F254" i="14"/>
  <c r="A775" i="14"/>
  <c r="B400" i="14"/>
  <c r="C1483" i="14"/>
  <c r="F1551" i="14"/>
  <c r="N1205" i="14"/>
  <c r="D1092" i="14"/>
  <c r="H667" i="14"/>
  <c r="B93" i="14"/>
  <c r="C1795" i="14"/>
  <c r="H1654" i="14"/>
  <c r="J420" i="14"/>
  <c r="E218" i="14"/>
  <c r="J148" i="14"/>
  <c r="D774" i="14"/>
  <c r="F369" i="14"/>
  <c r="O106" i="14"/>
  <c r="G1017" i="14"/>
  <c r="H688" i="14"/>
  <c r="N1271" i="14"/>
  <c r="D1050" i="14"/>
  <c r="A512" i="14"/>
  <c r="F1703" i="14"/>
  <c r="D789" i="14"/>
  <c r="L768" i="14"/>
  <c r="N785" i="14"/>
  <c r="G1779" i="14"/>
  <c r="I1847" i="14"/>
  <c r="N1698" i="14"/>
  <c r="O1630" i="14"/>
  <c r="C1136" i="14"/>
  <c r="A104" i="14"/>
  <c r="H1416" i="14"/>
  <c r="O1338" i="14"/>
  <c r="J984" i="14"/>
  <c r="A718" i="14"/>
  <c r="C1518" i="14"/>
  <c r="E909" i="14"/>
  <c r="H591" i="14"/>
  <c r="F905" i="14"/>
  <c r="J441" i="14"/>
  <c r="J450" i="14"/>
  <c r="A1600" i="14"/>
  <c r="E1716" i="14"/>
  <c r="I1984" i="14"/>
  <c r="N1082" i="14"/>
  <c r="F940" i="14"/>
  <c r="G1096" i="14"/>
  <c r="L1483" i="14"/>
  <c r="A183" i="14"/>
  <c r="I441" i="14"/>
  <c r="J475" i="14"/>
  <c r="G1355" i="14"/>
  <c r="J918" i="14"/>
  <c r="N1588" i="14"/>
  <c r="L1765" i="14"/>
  <c r="I767" i="14"/>
  <c r="N566" i="14"/>
  <c r="A1939" i="14"/>
  <c r="D354" i="14"/>
  <c r="G1586" i="14"/>
  <c r="H1450" i="14"/>
  <c r="I1285" i="14"/>
  <c r="I814" i="14"/>
  <c r="O842" i="14"/>
  <c r="F110" i="14"/>
  <c r="H211" i="14"/>
  <c r="O1990" i="14"/>
  <c r="G1282" i="14"/>
  <c r="D472" i="14"/>
  <c r="E310" i="14"/>
  <c r="C1341" i="14"/>
  <c r="N173" i="14"/>
  <c r="C778" i="14"/>
  <c r="F1527" i="14"/>
  <c r="N1491" i="14"/>
  <c r="A862" i="14"/>
  <c r="E1535" i="14"/>
  <c r="C6" i="14"/>
  <c r="G931" i="14"/>
  <c r="N307" i="14"/>
  <c r="J1878" i="14"/>
  <c r="C1437" i="14"/>
  <c r="J1908" i="14"/>
  <c r="A1698" i="14"/>
  <c r="L1017" i="14"/>
  <c r="C370" i="14"/>
  <c r="D712" i="14"/>
  <c r="A137" i="14"/>
  <c r="D16" i="14"/>
  <c r="H710" i="14"/>
  <c r="H472" i="14"/>
  <c r="L1166" i="14"/>
  <c r="J365" i="14"/>
  <c r="I1790" i="14"/>
  <c r="H220" i="14"/>
  <c r="K1314" i="14"/>
  <c r="H1905" i="14"/>
  <c r="J1118" i="14"/>
  <c r="O628" i="14"/>
  <c r="A1998" i="14"/>
  <c r="F1570" i="14"/>
  <c r="O1210" i="14"/>
  <c r="I851" i="14"/>
  <c r="M932" i="14"/>
  <c r="C398" i="14"/>
  <c r="O1479" i="14"/>
  <c r="J1420" i="14"/>
  <c r="F73" i="14"/>
  <c r="O1345" i="14"/>
  <c r="I1377" i="14"/>
  <c r="A843" i="14"/>
  <c r="D1290" i="14"/>
  <c r="C731" i="14"/>
  <c r="E879" i="14"/>
  <c r="K324" i="14"/>
  <c r="O1452" i="14"/>
  <c r="H1556" i="14"/>
  <c r="A1440" i="14"/>
  <c r="I864" i="14"/>
  <c r="J1703" i="14"/>
  <c r="J274" i="14"/>
  <c r="C1653" i="14"/>
  <c r="L641" i="14"/>
  <c r="H504" i="14"/>
  <c r="K346" i="14"/>
  <c r="A555" i="14"/>
  <c r="J1018" i="14"/>
  <c r="H866" i="14"/>
  <c r="D1383" i="14"/>
  <c r="I1843" i="14"/>
  <c r="H861" i="14"/>
  <c r="M1206" i="14"/>
  <c r="B302" i="14"/>
  <c r="I1924" i="14"/>
  <c r="D1414" i="14"/>
  <c r="I939" i="14"/>
  <c r="O1605" i="14"/>
  <c r="E273" i="14"/>
  <c r="O1957" i="14"/>
  <c r="H1494" i="14"/>
  <c r="N636" i="14"/>
  <c r="A1710" i="14"/>
  <c r="A1767" i="14"/>
  <c r="J951" i="14"/>
  <c r="J406" i="14"/>
  <c r="L46" i="14"/>
  <c r="A359" i="14"/>
  <c r="M1251" i="14"/>
  <c r="B538" i="14"/>
  <c r="B638" i="14"/>
  <c r="F483" i="14"/>
  <c r="C1764" i="14"/>
  <c r="B78" i="14"/>
  <c r="L409" i="14"/>
  <c r="A377" i="14"/>
  <c r="F1574" i="14"/>
  <c r="J87" i="14"/>
  <c r="K690" i="14"/>
  <c r="O1176" i="14"/>
  <c r="K454" i="14"/>
  <c r="A1498" i="14"/>
  <c r="N754" i="14"/>
  <c r="L376" i="14"/>
  <c r="F689" i="14"/>
  <c r="I261" i="14"/>
  <c r="O1464" i="14"/>
  <c r="H1334" i="14"/>
  <c r="O534" i="14"/>
  <c r="G102" i="14"/>
  <c r="O1708" i="14"/>
  <c r="J1994" i="14"/>
  <c r="C1608" i="14"/>
  <c r="E1660" i="14"/>
  <c r="A1389" i="14"/>
  <c r="M569" i="14"/>
  <c r="D277" i="14"/>
  <c r="F395" i="14"/>
  <c r="L917" i="14"/>
  <c r="H1568" i="14"/>
  <c r="J1552" i="14"/>
  <c r="J1469" i="14"/>
  <c r="L1246" i="14"/>
  <c r="F822" i="14"/>
  <c r="O1260" i="14"/>
  <c r="G398" i="14"/>
  <c r="E733" i="14"/>
  <c r="N979" i="14"/>
  <c r="A1612" i="14"/>
  <c r="E1303" i="14"/>
  <c r="C794" i="14"/>
  <c r="J541" i="14"/>
  <c r="K1594" i="14"/>
  <c r="N849" i="14"/>
  <c r="M858" i="14"/>
  <c r="N224" i="14"/>
  <c r="D245" i="14"/>
  <c r="O894" i="14"/>
  <c r="K688" i="14"/>
  <c r="B1620" i="14"/>
  <c r="H1540" i="14"/>
  <c r="O303" i="14"/>
  <c r="C1282" i="14"/>
  <c r="E527" i="14"/>
  <c r="K229" i="14"/>
  <c r="J649" i="14"/>
  <c r="C1368" i="14"/>
  <c r="C732" i="14"/>
  <c r="N457" i="14"/>
  <c r="G15" i="14"/>
  <c r="G1529" i="14"/>
  <c r="H670" i="14"/>
  <c r="L1422" i="14"/>
  <c r="N841" i="14"/>
  <c r="I230" i="14"/>
  <c r="O1238" i="14"/>
  <c r="L1269" i="14"/>
  <c r="G1490" i="14"/>
  <c r="I193" i="14"/>
  <c r="A78" i="14"/>
  <c r="L669" i="14"/>
  <c r="L71" i="14"/>
  <c r="C27" i="14"/>
  <c r="O1318" i="14"/>
  <c r="D1390" i="14"/>
  <c r="G1056" i="14"/>
  <c r="N1728" i="14"/>
  <c r="L637" i="14"/>
  <c r="N208" i="14"/>
  <c r="E1602" i="14"/>
  <c r="J1643" i="14"/>
  <c r="I58" i="14"/>
  <c r="F1535" i="14"/>
  <c r="B335" i="14"/>
  <c r="M453" i="14"/>
  <c r="N1939" i="14"/>
  <c r="J282" i="14"/>
  <c r="D1708" i="14"/>
  <c r="C1896" i="14"/>
  <c r="J1010" i="14"/>
  <c r="E1878" i="14"/>
  <c r="O130" i="14"/>
  <c r="J1526" i="14"/>
  <c r="I1066" i="14"/>
  <c r="A1011" i="14"/>
  <c r="N722" i="14"/>
  <c r="N970" i="14"/>
  <c r="N1294" i="14"/>
  <c r="K560" i="14"/>
  <c r="C1184" i="14"/>
  <c r="G291" i="14"/>
  <c r="I1621" i="14"/>
  <c r="G1530" i="14"/>
  <c r="C1852" i="14"/>
  <c r="K157" i="14"/>
  <c r="D518" i="14"/>
  <c r="L967" i="14"/>
  <c r="I778" i="14"/>
  <c r="J551" i="14"/>
  <c r="M1622" i="14"/>
  <c r="G737" i="14"/>
  <c r="J835" i="14"/>
  <c r="C1243" i="14"/>
  <c r="C1935" i="14"/>
  <c r="B1641" i="14"/>
  <c r="G963" i="14"/>
  <c r="G350" i="14"/>
  <c r="F435" i="14"/>
  <c r="M1709" i="14"/>
  <c r="K677" i="14"/>
  <c r="F1128" i="14"/>
  <c r="M1762" i="14"/>
  <c r="K783" i="14"/>
  <c r="D1500" i="14"/>
  <c r="F546" i="14"/>
  <c r="H207" i="14"/>
  <c r="N1201" i="14"/>
  <c r="I1617" i="14"/>
  <c r="L324" i="14"/>
  <c r="K924" i="14"/>
  <c r="G123" i="14"/>
  <c r="J500" i="14"/>
  <c r="K1465" i="14"/>
  <c r="N920" i="14"/>
  <c r="A1719" i="14"/>
  <c r="C248" i="14"/>
  <c r="M356" i="14"/>
  <c r="F1511" i="14"/>
  <c r="I1714" i="14"/>
  <c r="D323" i="14"/>
  <c r="G457" i="14"/>
  <c r="H1441" i="14"/>
  <c r="N1342" i="14"/>
  <c r="E93" i="14"/>
  <c r="O1820" i="14"/>
  <c r="H1996" i="14"/>
  <c r="A216" i="14"/>
  <c r="H904" i="14"/>
  <c r="O1441" i="14"/>
  <c r="L1498" i="14"/>
  <c r="C710" i="14"/>
  <c r="N895" i="14"/>
  <c r="A188" i="14"/>
  <c r="E365" i="14"/>
  <c r="C1383" i="14"/>
  <c r="O1712" i="14"/>
  <c r="F1639" i="14"/>
  <c r="F1322" i="14"/>
  <c r="E1159" i="14"/>
  <c r="J61" i="14"/>
  <c r="N291" i="14"/>
  <c r="G1878" i="14"/>
  <c r="E1026" i="14"/>
  <c r="I332" i="14"/>
  <c r="K932" i="14"/>
  <c r="G1347" i="14"/>
  <c r="H1565" i="14"/>
  <c r="L1725" i="14"/>
  <c r="E484" i="14"/>
  <c r="J933" i="14"/>
  <c r="B1928" i="14"/>
  <c r="B160" i="14"/>
  <c r="A1532" i="14"/>
  <c r="A1263" i="14"/>
  <c r="O919" i="14"/>
  <c r="D1724" i="14"/>
  <c r="J1286" i="14"/>
  <c r="O1741" i="14"/>
  <c r="L1760" i="14"/>
  <c r="G121" i="14"/>
  <c r="H560" i="14"/>
  <c r="D783" i="14"/>
  <c r="M595" i="14"/>
  <c r="I1672" i="14"/>
  <c r="D455" i="14"/>
  <c r="F222" i="14"/>
  <c r="D128" i="14"/>
  <c r="K1440" i="14"/>
  <c r="E1473" i="14"/>
  <c r="H655" i="14"/>
  <c r="J1351" i="14"/>
  <c r="L1985" i="14"/>
  <c r="H880" i="14"/>
  <c r="H697" i="14"/>
  <c r="H1912" i="14"/>
  <c r="C1139" i="14"/>
  <c r="D495" i="14"/>
  <c r="M1801" i="14"/>
  <c r="E963" i="14"/>
  <c r="E1788" i="14"/>
  <c r="I1945" i="14"/>
  <c r="A346" i="14"/>
  <c r="C1004" i="14"/>
  <c r="O729" i="14"/>
  <c r="C299" i="14"/>
  <c r="I760" i="14"/>
  <c r="N857" i="14"/>
  <c r="O228" i="14"/>
  <c r="M34" i="14"/>
  <c r="O1231" i="14"/>
  <c r="M139" i="14"/>
  <c r="G139" i="14"/>
  <c r="N772" i="14"/>
  <c r="D1354" i="14"/>
  <c r="F1368" i="14"/>
  <c r="L332" i="14"/>
  <c r="M1697" i="14"/>
  <c r="A23" i="14"/>
  <c r="N340" i="14"/>
  <c r="F93" i="14"/>
  <c r="A1790" i="14"/>
  <c r="D1433" i="14"/>
  <c r="J1254" i="14"/>
  <c r="E1529" i="14"/>
  <c r="C401" i="14"/>
  <c r="H1738" i="14"/>
  <c r="H1685" i="14"/>
  <c r="M1187" i="14"/>
  <c r="L1799" i="14"/>
  <c r="G1765" i="14"/>
  <c r="A1491" i="14"/>
  <c r="G295" i="14"/>
  <c r="H1576" i="14"/>
  <c r="I617" i="14"/>
  <c r="J1050" i="14"/>
  <c r="J1244" i="14"/>
  <c r="K1921" i="14"/>
  <c r="K1915" i="14"/>
  <c r="M1491" i="14"/>
  <c r="G861" i="14"/>
  <c r="J988" i="14"/>
  <c r="F96" i="14"/>
  <c r="M795" i="14"/>
  <c r="J1550" i="14"/>
  <c r="L1402" i="14"/>
  <c r="E187" i="14"/>
  <c r="H1735" i="14"/>
  <c r="A1837" i="14"/>
  <c r="M1607" i="14"/>
  <c r="O632" i="14"/>
  <c r="G8" i="14"/>
  <c r="N1474" i="14"/>
  <c r="C182" i="14"/>
  <c r="E316" i="14"/>
  <c r="M1105" i="14"/>
  <c r="M1127" i="14"/>
  <c r="D1558" i="14"/>
  <c r="E1625" i="14"/>
  <c r="C1005" i="14"/>
  <c r="K1413" i="14"/>
  <c r="F178" i="14"/>
  <c r="J960" i="14"/>
  <c r="M1007" i="14"/>
  <c r="H1169" i="14"/>
  <c r="K209" i="14"/>
  <c r="E256" i="14"/>
  <c r="F1567" i="14"/>
  <c r="D180" i="14"/>
  <c r="O75" i="14"/>
  <c r="A1193" i="14"/>
  <c r="H988" i="14"/>
  <c r="D1126" i="14"/>
  <c r="D260" i="14"/>
  <c r="K1912" i="14"/>
  <c r="J1273" i="14"/>
  <c r="E1362" i="14"/>
  <c r="O436" i="14"/>
  <c r="N298" i="14"/>
  <c r="D1691" i="14"/>
  <c r="H325" i="14"/>
  <c r="I750" i="14"/>
  <c r="N1836" i="14"/>
  <c r="O1226" i="14"/>
  <c r="N1795" i="14"/>
  <c r="O1449" i="14"/>
  <c r="D1485" i="14"/>
  <c r="J785" i="14"/>
  <c r="M1896" i="14"/>
  <c r="M921" i="14"/>
  <c r="D730" i="14"/>
  <c r="C1237" i="14"/>
  <c r="L1957" i="14"/>
  <c r="E646" i="14"/>
  <c r="K509" i="14"/>
  <c r="C1417" i="14"/>
  <c r="I862" i="14"/>
  <c r="O612" i="14"/>
  <c r="F910" i="14"/>
  <c r="C170" i="14"/>
  <c r="A760" i="14"/>
  <c r="A247" i="14"/>
  <c r="B136" i="14"/>
  <c r="I1899" i="14"/>
  <c r="O212" i="14"/>
  <c r="A228" i="14"/>
  <c r="E834" i="14"/>
  <c r="H1437" i="14"/>
  <c r="L1030" i="14"/>
  <c r="K987" i="14"/>
  <c r="O233" i="14"/>
  <c r="K132" i="14"/>
  <c r="K553" i="14"/>
  <c r="J1292" i="14"/>
  <c r="N746" i="14"/>
  <c r="B230" i="14"/>
  <c r="E1004" i="14"/>
  <c r="E300" i="14"/>
  <c r="D1287" i="14"/>
  <c r="O1499" i="14"/>
  <c r="D1076" i="14"/>
  <c r="C1160" i="14"/>
  <c r="A712" i="14"/>
  <c r="D1910" i="14"/>
  <c r="F456" i="14"/>
  <c r="E1350" i="14"/>
  <c r="N839" i="14"/>
  <c r="F274" i="14"/>
  <c r="N1595" i="14"/>
  <c r="A206" i="14"/>
  <c r="D602" i="14"/>
  <c r="J1208" i="14"/>
  <c r="K1670" i="14"/>
  <c r="G1198" i="14"/>
  <c r="M1271" i="14"/>
  <c r="H1306" i="14"/>
  <c r="L106" i="14"/>
  <c r="G1562" i="14"/>
  <c r="L766" i="14"/>
  <c r="B893" i="14"/>
  <c r="E174" i="14"/>
  <c r="K1542" i="14"/>
  <c r="K1246" i="14"/>
  <c r="I547" i="14"/>
  <c r="F1409" i="14"/>
  <c r="C876" i="14"/>
  <c r="E208" i="14"/>
  <c r="N1592" i="14"/>
  <c r="L699" i="14"/>
  <c r="F693" i="14"/>
  <c r="C584" i="14"/>
  <c r="O1068" i="14"/>
  <c r="L1029" i="14"/>
  <c r="F823" i="14"/>
  <c r="B841" i="14"/>
  <c r="B203" i="14"/>
  <c r="K381" i="14"/>
  <c r="K355" i="14"/>
  <c r="J1909" i="14"/>
  <c r="C154" i="14"/>
  <c r="M1303" i="14"/>
  <c r="K1400" i="14"/>
  <c r="I292" i="14"/>
  <c r="C49" i="14"/>
  <c r="J41" i="14"/>
  <c r="E119" i="14"/>
  <c r="J27" i="14"/>
  <c r="N1196" i="14"/>
  <c r="I1214" i="14"/>
  <c r="E400" i="14"/>
  <c r="O12" i="14"/>
  <c r="F1819" i="14"/>
  <c r="C1767" i="14"/>
  <c r="K1117" i="14"/>
  <c r="A40" i="14"/>
  <c r="O1011" i="14"/>
  <c r="E881" i="14"/>
  <c r="E1840" i="14"/>
  <c r="H45" i="14"/>
  <c r="D843" i="14"/>
  <c r="O1484" i="14"/>
  <c r="I1960" i="14"/>
  <c r="E965" i="14"/>
  <c r="B1693" i="14"/>
  <c r="C1400" i="14"/>
  <c r="M1077" i="14"/>
  <c r="F1445" i="14"/>
  <c r="L1944" i="14"/>
  <c r="A90" i="14"/>
  <c r="K1426" i="14"/>
  <c r="N139" i="14"/>
  <c r="A1483" i="14"/>
  <c r="I1383" i="14"/>
  <c r="N96" i="14"/>
  <c r="B1483" i="14"/>
  <c r="N1838" i="14"/>
  <c r="G2000" i="14"/>
  <c r="I1008" i="14"/>
  <c r="B1880" i="14"/>
  <c r="O1530" i="14"/>
  <c r="L584" i="14"/>
  <c r="A93" i="14"/>
  <c r="O765" i="14"/>
  <c r="J700" i="14"/>
  <c r="B1539" i="14"/>
  <c r="A263" i="14"/>
  <c r="B971" i="14"/>
  <c r="C514" i="14"/>
  <c r="N465" i="14"/>
  <c r="I341" i="14"/>
  <c r="D304" i="14"/>
  <c r="D1851" i="14"/>
  <c r="F1096" i="14"/>
  <c r="O396" i="14"/>
  <c r="M118" i="14"/>
  <c r="M1370" i="14"/>
  <c r="O1561" i="14"/>
  <c r="K1578" i="14"/>
  <c r="A854" i="14"/>
  <c r="J1376" i="14"/>
  <c r="B1481" i="14"/>
  <c r="I714" i="14"/>
  <c r="H769" i="14"/>
  <c r="O915" i="14"/>
  <c r="H69" i="14"/>
  <c r="O213" i="14"/>
  <c r="N1803" i="14"/>
  <c r="K1826" i="14"/>
  <c r="N1353" i="14"/>
  <c r="F1455" i="14"/>
  <c r="C1489" i="14"/>
  <c r="N74" i="14"/>
  <c r="E18" i="14"/>
  <c r="F601" i="14"/>
  <c r="A779" i="14"/>
  <c r="C43" i="14"/>
  <c r="B36" i="14"/>
  <c r="F7" i="14"/>
  <c r="O1589" i="14"/>
  <c r="E135" i="14"/>
  <c r="I1456" i="14"/>
  <c r="D1135" i="14"/>
  <c r="O967" i="14"/>
  <c r="G945" i="14"/>
  <c r="D968" i="14"/>
  <c r="L370" i="14"/>
  <c r="M1938" i="14"/>
  <c r="J938" i="14"/>
  <c r="M793" i="14"/>
  <c r="I799" i="14"/>
  <c r="M1257" i="14"/>
  <c r="N204" i="14"/>
  <c r="G384" i="14"/>
  <c r="B1770" i="14"/>
  <c r="A11" i="14"/>
  <c r="J169" i="14"/>
  <c r="L1652" i="14"/>
  <c r="F318" i="14"/>
  <c r="K235" i="14"/>
  <c r="F621" i="14"/>
  <c r="G1574" i="14"/>
  <c r="M648" i="14"/>
  <c r="E1701" i="14"/>
  <c r="I1733" i="14"/>
  <c r="K1359" i="14"/>
  <c r="I239" i="14"/>
  <c r="B1042" i="14"/>
  <c r="F1403" i="14"/>
  <c r="A1374" i="14"/>
  <c r="E510" i="14"/>
  <c r="O1850" i="14"/>
  <c r="I839" i="14"/>
  <c r="N668" i="14"/>
  <c r="O1981" i="14"/>
  <c r="K607" i="14"/>
  <c r="M398" i="14"/>
  <c r="F931" i="14"/>
  <c r="C1501" i="14"/>
  <c r="O1946" i="14"/>
  <c r="K1919" i="14"/>
  <c r="I952" i="14"/>
  <c r="C685" i="14"/>
  <c r="J1926" i="14"/>
  <c r="D610" i="14"/>
  <c r="C725" i="14"/>
  <c r="H369" i="14"/>
  <c r="D1774" i="14"/>
  <c r="I301" i="14"/>
  <c r="O1917" i="14"/>
  <c r="K781" i="14"/>
  <c r="H1786" i="14"/>
  <c r="M458" i="14"/>
  <c r="I85" i="14"/>
  <c r="M541" i="14"/>
  <c r="C803" i="14"/>
  <c r="N266" i="14"/>
  <c r="K508" i="14"/>
  <c r="M1145" i="14"/>
  <c r="C1086" i="14"/>
  <c r="E1061" i="14"/>
  <c r="M609" i="14"/>
  <c r="H856" i="14"/>
  <c r="C786" i="14"/>
  <c r="N1320" i="14"/>
  <c r="L741" i="14"/>
  <c r="I1585" i="14"/>
  <c r="G669" i="14"/>
  <c r="K1002" i="14"/>
  <c r="F1360" i="14"/>
  <c r="O505" i="14"/>
  <c r="N1956" i="14"/>
  <c r="F683" i="14"/>
  <c r="A1005" i="14"/>
  <c r="E1462" i="14"/>
  <c r="N1188" i="14"/>
  <c r="O1310" i="14"/>
  <c r="B848" i="14"/>
  <c r="I923" i="14"/>
  <c r="I968" i="14"/>
  <c r="K1473" i="14"/>
  <c r="A905" i="14"/>
  <c r="O270" i="14"/>
  <c r="M287" i="14"/>
  <c r="I18" i="14"/>
  <c r="L1088" i="14"/>
  <c r="K1544" i="14"/>
  <c r="B1583" i="14"/>
  <c r="N472" i="14"/>
  <c r="D661" i="14"/>
  <c r="B307" i="14"/>
  <c r="K1325" i="14"/>
  <c r="M147" i="14"/>
  <c r="E1336" i="14"/>
  <c r="O29" i="14"/>
  <c r="M698" i="14"/>
  <c r="L1073" i="14"/>
  <c r="B1907" i="14"/>
  <c r="B1817" i="14"/>
  <c r="G885" i="14"/>
  <c r="K1133" i="14"/>
  <c r="F639" i="14"/>
  <c r="N1614" i="14"/>
  <c r="K1012" i="14"/>
  <c r="J93" i="14"/>
  <c r="K1071" i="14"/>
  <c r="H170" i="14"/>
  <c r="K404" i="14"/>
  <c r="L1507" i="14"/>
  <c r="K1160" i="14"/>
  <c r="H1298" i="14"/>
  <c r="E641" i="14"/>
  <c r="O566" i="14"/>
  <c r="M1898" i="14"/>
  <c r="G325" i="14"/>
  <c r="J1573" i="14"/>
  <c r="J683" i="14"/>
  <c r="O175" i="14"/>
  <c r="K1552" i="14"/>
  <c r="D902" i="14"/>
  <c r="B999" i="14"/>
  <c r="C839" i="14"/>
  <c r="E110" i="14"/>
  <c r="E242" i="14"/>
  <c r="L1475" i="14"/>
  <c r="L976" i="14"/>
  <c r="L886" i="14"/>
  <c r="D986" i="14"/>
  <c r="H1988" i="14"/>
  <c r="J782" i="14"/>
  <c r="B281" i="14"/>
  <c r="D519" i="14"/>
  <c r="D107" i="14"/>
  <c r="C1240" i="14"/>
  <c r="E1420" i="14"/>
  <c r="G1572" i="14"/>
  <c r="G678" i="14"/>
  <c r="L289" i="14"/>
  <c r="C1154" i="14"/>
  <c r="I1381" i="14"/>
  <c r="L141" i="14"/>
  <c r="H478" i="14"/>
  <c r="B1570" i="14"/>
  <c r="B1543" i="14"/>
  <c r="C1106" i="14"/>
  <c r="C1893" i="14"/>
  <c r="H1086" i="14"/>
  <c r="B208" i="14"/>
  <c r="G458" i="14"/>
  <c r="B1050" i="14"/>
  <c r="N493" i="14"/>
  <c r="A873" i="14"/>
  <c r="H354" i="14"/>
  <c r="C531" i="14"/>
  <c r="E1332" i="14"/>
  <c r="J367" i="14"/>
  <c r="K394" i="14"/>
  <c r="O736" i="14"/>
  <c r="F1956" i="14"/>
  <c r="F1853" i="14"/>
  <c r="G471" i="14"/>
  <c r="E541" i="14"/>
  <c r="G1969" i="14"/>
  <c r="H1283" i="14"/>
  <c r="C1620" i="14"/>
  <c r="C1837" i="14"/>
  <c r="G789" i="14"/>
  <c r="N918" i="14"/>
  <c r="J1818" i="14"/>
  <c r="N191" i="14"/>
  <c r="J368" i="14"/>
  <c r="M1586" i="14"/>
  <c r="G1753" i="14"/>
  <c r="E1875" i="14"/>
  <c r="H1872" i="14"/>
  <c r="L1184" i="14"/>
  <c r="O875" i="14"/>
  <c r="F1680" i="14"/>
  <c r="I1620" i="14"/>
  <c r="H342" i="14"/>
  <c r="G1287" i="14"/>
  <c r="I1933" i="14"/>
  <c r="L1401" i="14"/>
  <c r="K757" i="14"/>
  <c r="N98" i="14"/>
  <c r="E1339" i="14"/>
  <c r="K243" i="14"/>
  <c r="O1694" i="14"/>
  <c r="A1862" i="14"/>
  <c r="K1856" i="14"/>
  <c r="J1074" i="14"/>
  <c r="B1953" i="14"/>
  <c r="E1761" i="14"/>
  <c r="L765" i="14"/>
  <c r="H1268" i="14"/>
  <c r="F1016" i="14"/>
  <c r="B686" i="14"/>
  <c r="K1709" i="14"/>
  <c r="F356" i="14"/>
  <c r="H385" i="14"/>
  <c r="A1036" i="14"/>
  <c r="M1325" i="14"/>
  <c r="K1721" i="14"/>
  <c r="H1063" i="14"/>
  <c r="I890" i="14"/>
  <c r="H1729" i="14"/>
  <c r="C541" i="14"/>
  <c r="O1949" i="14"/>
  <c r="N1430" i="14"/>
  <c r="A893" i="14"/>
  <c r="N106" i="14"/>
  <c r="H508" i="14"/>
  <c r="M1982" i="14"/>
  <c r="H1165" i="14"/>
  <c r="B1229" i="14"/>
  <c r="H16" i="14"/>
  <c r="A229" i="14"/>
  <c r="E1591" i="14"/>
  <c r="G1598" i="14"/>
  <c r="B1977" i="14"/>
  <c r="F1796" i="14"/>
  <c r="I1687" i="14"/>
  <c r="L1437" i="14"/>
  <c r="A1445" i="14"/>
  <c r="K1903" i="14"/>
  <c r="N52" i="14"/>
  <c r="N30" i="14"/>
  <c r="E642" i="14"/>
  <c r="C1422" i="14"/>
  <c r="E1146" i="14"/>
  <c r="K703" i="14"/>
  <c r="A1269" i="14"/>
  <c r="M1376" i="14"/>
  <c r="K1873" i="14"/>
  <c r="N210" i="14"/>
  <c r="C1389" i="14"/>
  <c r="K294" i="14"/>
  <c r="K1922" i="14"/>
  <c r="N1099" i="14"/>
  <c r="J1857" i="14"/>
  <c r="O1143" i="14"/>
  <c r="G1060" i="14"/>
  <c r="I113" i="14"/>
  <c r="F1836" i="14"/>
  <c r="E1041" i="14"/>
  <c r="A317" i="14"/>
  <c r="E657" i="14"/>
  <c r="A690" i="14"/>
  <c r="L1142" i="14"/>
  <c r="F1232" i="14"/>
  <c r="M1468" i="14"/>
  <c r="L1197" i="14"/>
  <c r="M912" i="14"/>
  <c r="J652" i="14"/>
  <c r="A180" i="14"/>
  <c r="G1554" i="14"/>
  <c r="K1649" i="14"/>
  <c r="K1144" i="14"/>
  <c r="M840" i="14"/>
  <c r="M402" i="14"/>
  <c r="D28" i="14"/>
  <c r="J590" i="14"/>
  <c r="J1529" i="14"/>
  <c r="D1125" i="14"/>
  <c r="N1843" i="14"/>
  <c r="I1988" i="14"/>
  <c r="N5" i="14"/>
  <c r="M1020" i="14"/>
  <c r="B338" i="14"/>
  <c r="J1720" i="14"/>
  <c r="A371" i="14"/>
  <c r="F1962" i="14"/>
  <c r="I581" i="14"/>
  <c r="O1505" i="14"/>
  <c r="M895" i="14"/>
  <c r="K958" i="14"/>
  <c r="J1540" i="14"/>
  <c r="J3" i="14"/>
  <c r="F217" i="14"/>
  <c r="E128" i="14"/>
  <c r="N718" i="14"/>
  <c r="D848" i="14"/>
  <c r="L262" i="14"/>
  <c r="H1517" i="14"/>
  <c r="I48" i="14"/>
  <c r="E1351" i="14"/>
  <c r="B1799" i="14"/>
  <c r="H511" i="14"/>
  <c r="F156" i="14"/>
  <c r="B60" i="14"/>
  <c r="G857" i="14"/>
  <c r="K1357" i="14"/>
  <c r="M473" i="14"/>
  <c r="F831" i="14"/>
  <c r="K1177" i="14"/>
  <c r="I1904" i="14"/>
  <c r="A1370" i="14"/>
  <c r="H157" i="14"/>
  <c r="H1891" i="14"/>
  <c r="L946" i="14"/>
  <c r="G1596" i="14"/>
  <c r="O1164" i="14"/>
  <c r="K1847" i="14"/>
  <c r="K1851" i="14"/>
  <c r="D1590" i="14"/>
  <c r="F1060" i="14"/>
  <c r="L188" i="14"/>
  <c r="I46" i="14"/>
  <c r="G1535" i="14"/>
  <c r="E948" i="14"/>
  <c r="D182" i="14"/>
  <c r="I116" i="14"/>
  <c r="J1070" i="14"/>
  <c r="K686" i="14"/>
  <c r="D1095" i="14"/>
  <c r="K1938" i="14"/>
  <c r="H1590" i="14"/>
  <c r="B540" i="14"/>
  <c r="O696" i="14"/>
  <c r="A15" i="14"/>
  <c r="O1362" i="14"/>
  <c r="C1032" i="14"/>
  <c r="B1012" i="14"/>
  <c r="O1970" i="14"/>
  <c r="H1855" i="14"/>
  <c r="K84" i="14"/>
  <c r="E343" i="14"/>
  <c r="M1483" i="14"/>
  <c r="E369" i="14"/>
  <c r="D1715" i="14"/>
  <c r="I1480" i="14"/>
  <c r="A698" i="14"/>
  <c r="L767" i="14"/>
  <c r="F881" i="14"/>
  <c r="O1096" i="14"/>
  <c r="N28" i="14"/>
  <c r="J1956" i="14"/>
  <c r="C897" i="14"/>
  <c r="E793" i="14"/>
  <c r="I1161" i="14"/>
  <c r="I399" i="14"/>
  <c r="F1701" i="14"/>
  <c r="H40" i="14"/>
  <c r="N1203" i="14"/>
  <c r="J723" i="14"/>
  <c r="J1265" i="14"/>
  <c r="I1138" i="14"/>
  <c r="O1271" i="14"/>
  <c r="C1119" i="14"/>
  <c r="H1480" i="14"/>
  <c r="G1294" i="14"/>
  <c r="J901" i="14"/>
  <c r="L357" i="14"/>
  <c r="D1954" i="14"/>
  <c r="F1684" i="14"/>
  <c r="J909" i="14"/>
  <c r="N360" i="14"/>
  <c r="B1442" i="14"/>
  <c r="A1779" i="14"/>
  <c r="F788" i="14"/>
  <c r="M244" i="14"/>
  <c r="J1762" i="14"/>
  <c r="B1387" i="14"/>
  <c r="F593" i="14"/>
  <c r="B604" i="14"/>
  <c r="B1126" i="14"/>
  <c r="G1692" i="14"/>
  <c r="M1298" i="14"/>
  <c r="K470" i="14"/>
  <c r="G576" i="14"/>
  <c r="I983" i="14"/>
  <c r="O1623" i="14"/>
  <c r="A369" i="14"/>
  <c r="H1007" i="14"/>
  <c r="H871" i="14"/>
  <c r="J136" i="14"/>
  <c r="K1202" i="14"/>
  <c r="M286" i="14"/>
  <c r="D1702" i="14"/>
  <c r="K201" i="14"/>
  <c r="O707" i="14"/>
  <c r="G1485" i="14"/>
  <c r="J324" i="14"/>
  <c r="L1247" i="14"/>
  <c r="F1335" i="14"/>
  <c r="G10" i="14"/>
  <c r="G502" i="14"/>
  <c r="M723" i="14"/>
  <c r="E1342" i="14"/>
  <c r="O475" i="14"/>
  <c r="A1234" i="14"/>
  <c r="H456" i="14"/>
  <c r="E1864" i="14"/>
  <c r="E905" i="14"/>
  <c r="B512" i="14"/>
  <c r="M675" i="14"/>
  <c r="N1767" i="14"/>
  <c r="L1714" i="14"/>
  <c r="F1001" i="14"/>
  <c r="B140" i="14"/>
  <c r="B1587" i="14"/>
  <c r="F741" i="14"/>
  <c r="H1779" i="14"/>
  <c r="A742" i="14"/>
  <c r="M1903" i="14"/>
  <c r="J1732" i="14"/>
  <c r="C971" i="14"/>
  <c r="N1822" i="14"/>
  <c r="J269" i="14"/>
  <c r="O1306" i="14"/>
  <c r="L1199" i="14"/>
  <c r="G96" i="14"/>
  <c r="O1604" i="14"/>
  <c r="D717" i="14"/>
  <c r="N788" i="14"/>
  <c r="F998" i="14"/>
  <c r="F1027" i="14"/>
  <c r="G1962" i="14"/>
  <c r="D1254" i="14"/>
  <c r="E1970" i="14"/>
  <c r="O1796" i="14"/>
  <c r="F1006" i="14"/>
  <c r="H308" i="14"/>
  <c r="A1351" i="14"/>
  <c r="K1381" i="14"/>
  <c r="L818" i="14"/>
  <c r="B896" i="14"/>
  <c r="M48" i="14"/>
  <c r="J445" i="14"/>
  <c r="B1477" i="14"/>
  <c r="C1555" i="14"/>
  <c r="D878" i="14"/>
  <c r="L823" i="14"/>
  <c r="H57" i="14"/>
  <c r="O1531" i="14"/>
  <c r="B720" i="14"/>
  <c r="M1614" i="14"/>
  <c r="G615" i="14"/>
  <c r="J449" i="14"/>
  <c r="I248" i="14"/>
  <c r="C560" i="14"/>
  <c r="A467" i="14"/>
  <c r="K112" i="14"/>
  <c r="O631" i="14"/>
  <c r="C1239" i="14"/>
  <c r="E176" i="14"/>
  <c r="H1246" i="14"/>
  <c r="I1552" i="14"/>
  <c r="B1231" i="14"/>
  <c r="C1163" i="14"/>
  <c r="L1137" i="14"/>
  <c r="G1638" i="14"/>
  <c r="F1259" i="14"/>
  <c r="N1811" i="14"/>
  <c r="F266" i="14"/>
  <c r="E406" i="14"/>
  <c r="N1876" i="14"/>
  <c r="D411" i="14"/>
  <c r="G82" i="14"/>
  <c r="A198" i="14"/>
  <c r="G1153" i="14"/>
  <c r="M1649" i="14"/>
  <c r="K895" i="14"/>
  <c r="N1143" i="14"/>
  <c r="N789" i="14"/>
  <c r="C1915" i="14"/>
  <c r="B679" i="14"/>
  <c r="F1800" i="14"/>
  <c r="J520" i="14"/>
  <c r="O14" i="14"/>
  <c r="M1165" i="14"/>
  <c r="D215" i="14"/>
  <c r="M1862" i="14"/>
  <c r="K1925" i="14"/>
  <c r="A451" i="14"/>
  <c r="N1829" i="14"/>
  <c r="O582" i="14"/>
  <c r="N1489" i="14"/>
  <c r="H1236" i="14"/>
  <c r="A61" i="14"/>
  <c r="H1669" i="14"/>
  <c r="G1865" i="14"/>
  <c r="B15" i="14"/>
  <c r="L1593" i="14"/>
  <c r="O1219" i="14"/>
  <c r="C847" i="14"/>
  <c r="E1312" i="14"/>
  <c r="E1556" i="14"/>
  <c r="F1733" i="14"/>
  <c r="B606" i="14"/>
  <c r="B732" i="14"/>
  <c r="G1108" i="14"/>
  <c r="B705" i="14"/>
  <c r="M811" i="14"/>
  <c r="F27" i="14"/>
  <c r="F1421" i="14"/>
  <c r="M1588" i="14"/>
  <c r="O770" i="14"/>
  <c r="J1283" i="14"/>
  <c r="C959" i="14"/>
  <c r="I1404" i="14"/>
  <c r="F1514" i="14"/>
  <c r="E613" i="14"/>
  <c r="J1800" i="14"/>
  <c r="E1072" i="14"/>
  <c r="A517" i="14"/>
  <c r="C726" i="14"/>
  <c r="I753" i="14"/>
  <c r="N132" i="14"/>
  <c r="K488" i="14"/>
  <c r="O1509" i="14"/>
  <c r="K1802" i="14"/>
  <c r="I484" i="14"/>
  <c r="B1256" i="14"/>
  <c r="O459" i="14"/>
  <c r="H1279" i="14"/>
  <c r="A1717" i="14"/>
  <c r="A1659" i="14"/>
  <c r="I902" i="14"/>
  <c r="D351" i="14"/>
  <c r="F1523" i="14"/>
  <c r="D1831" i="14"/>
  <c r="H193" i="14"/>
  <c r="O100" i="14"/>
  <c r="I1078" i="14"/>
  <c r="N862" i="14"/>
  <c r="F349" i="14"/>
  <c r="I781" i="14"/>
  <c r="E1119" i="14"/>
  <c r="B1508" i="14"/>
  <c r="I1674" i="14"/>
  <c r="F1237" i="14"/>
  <c r="F440" i="14"/>
  <c r="D1183" i="14"/>
  <c r="I526" i="14"/>
  <c r="L599" i="14"/>
  <c r="F933" i="14"/>
  <c r="N196" i="14"/>
  <c r="C387" i="14"/>
  <c r="G1225" i="14"/>
  <c r="J552" i="14"/>
  <c r="E1512" i="14"/>
  <c r="F1003" i="14"/>
  <c r="C1514" i="14"/>
  <c r="J1383" i="14"/>
  <c r="O1962" i="14"/>
  <c r="J1714" i="14"/>
  <c r="D1003" i="14"/>
  <c r="N403" i="14"/>
  <c r="M1177" i="14"/>
  <c r="N517" i="14"/>
  <c r="D652" i="14"/>
  <c r="M58" i="14"/>
  <c r="E81" i="14"/>
  <c r="E270" i="14"/>
  <c r="M40" i="14"/>
  <c r="O691" i="14"/>
  <c r="O1847" i="14"/>
  <c r="D1582" i="14"/>
  <c r="D84" i="14"/>
  <c r="O992" i="14"/>
  <c r="M28" i="14"/>
  <c r="A1721" i="14"/>
  <c r="B609" i="14"/>
  <c r="F1508" i="14"/>
  <c r="B1097" i="14"/>
  <c r="C1568" i="14"/>
  <c r="C1394" i="14"/>
  <c r="L1972" i="14"/>
  <c r="H1015" i="14"/>
  <c r="J161" i="14"/>
  <c r="J1181" i="14"/>
  <c r="A1561" i="14"/>
  <c r="O536" i="14"/>
  <c r="H1747" i="14"/>
  <c r="D1695" i="14"/>
  <c r="E518" i="14"/>
  <c r="F1612" i="14"/>
  <c r="M1054" i="14"/>
  <c r="A341" i="14"/>
  <c r="K815" i="14"/>
  <c r="J752" i="14"/>
  <c r="L1589" i="14"/>
  <c r="J1002" i="14"/>
  <c r="K1512" i="14"/>
  <c r="D422" i="14"/>
  <c r="G1058" i="14"/>
  <c r="K672" i="14"/>
  <c r="K1776" i="14"/>
  <c r="L181" i="14"/>
  <c r="H1502" i="14"/>
  <c r="I1339" i="14"/>
  <c r="O1738" i="14"/>
  <c r="M1352" i="14"/>
  <c r="G1684" i="14"/>
  <c r="J617" i="14"/>
  <c r="H498" i="14"/>
  <c r="E1474" i="14"/>
  <c r="A616" i="14"/>
  <c r="G744" i="14"/>
  <c r="D1404" i="14"/>
  <c r="F525" i="14"/>
  <c r="N1208" i="14"/>
  <c r="N1372" i="14"/>
  <c r="K1127" i="14"/>
  <c r="J1099" i="14"/>
  <c r="H701" i="14"/>
  <c r="I1549" i="14"/>
  <c r="A1637" i="14"/>
  <c r="A1633" i="14"/>
  <c r="B451" i="14"/>
  <c r="F1946" i="14"/>
  <c r="N497" i="14"/>
  <c r="J999" i="14"/>
  <c r="I1000" i="14"/>
  <c r="C177" i="14"/>
  <c r="C704" i="14"/>
  <c r="I41" i="14"/>
  <c r="C259" i="14"/>
  <c r="B1234" i="14"/>
  <c r="B1766" i="14"/>
  <c r="K1109" i="14"/>
  <c r="G989" i="14"/>
  <c r="H689" i="14"/>
  <c r="B980" i="14"/>
  <c r="I1005" i="14"/>
  <c r="G1121" i="14"/>
  <c r="K1354" i="14"/>
  <c r="N1794" i="14"/>
  <c r="A1014" i="14"/>
  <c r="M823" i="14"/>
  <c r="B1132" i="14"/>
  <c r="F1786" i="14"/>
  <c r="K1456" i="14"/>
  <c r="D678" i="14"/>
  <c r="E662" i="14"/>
  <c r="H1617" i="14"/>
  <c r="N161" i="14"/>
  <c r="N1542" i="14"/>
  <c r="H149" i="14"/>
  <c r="K752" i="14"/>
  <c r="C632" i="14"/>
  <c r="A370" i="14"/>
  <c r="B680" i="14"/>
  <c r="K1247" i="14"/>
  <c r="D375" i="14"/>
  <c r="B423" i="14"/>
  <c r="H249" i="14"/>
  <c r="O843" i="14"/>
  <c r="O494" i="14"/>
  <c r="B1361" i="14"/>
  <c r="G1093" i="14"/>
  <c r="E1928" i="14"/>
  <c r="L735" i="14"/>
  <c r="F1081" i="14"/>
  <c r="L759" i="14"/>
  <c r="N1448" i="14"/>
  <c r="C860" i="14"/>
  <c r="D284" i="14"/>
  <c r="H1130" i="14"/>
  <c r="A1136" i="14"/>
  <c r="D384" i="14"/>
  <c r="N1424" i="14"/>
  <c r="L969" i="14"/>
  <c r="A257" i="14"/>
  <c r="N880" i="14"/>
  <c r="B1697" i="14"/>
  <c r="E338" i="14"/>
  <c r="G355" i="14"/>
  <c r="D406" i="14"/>
  <c r="K221" i="14"/>
  <c r="L1503" i="14"/>
  <c r="O796" i="14"/>
  <c r="J1562" i="14"/>
  <c r="H836" i="14"/>
  <c r="D98" i="14"/>
  <c r="K1193" i="14"/>
  <c r="E1314" i="14"/>
  <c r="L1989" i="14"/>
  <c r="M53" i="14"/>
  <c r="L656" i="14"/>
  <c r="C498" i="14"/>
  <c r="A1879" i="14"/>
  <c r="M1397" i="14"/>
  <c r="K1229" i="14"/>
  <c r="A965" i="14"/>
  <c r="B1840" i="14"/>
  <c r="J663" i="14"/>
  <c r="C409" i="14"/>
  <c r="G974" i="14"/>
  <c r="F1974" i="14"/>
  <c r="A1075" i="14"/>
  <c r="N463" i="14"/>
  <c r="A1515" i="14"/>
  <c r="F380" i="14"/>
  <c r="I731" i="14"/>
  <c r="A215" i="14"/>
  <c r="G1734" i="14"/>
  <c r="E1398" i="14"/>
  <c r="O194" i="14"/>
  <c r="D125" i="14"/>
  <c r="F1835" i="14"/>
  <c r="I176" i="14"/>
  <c r="K866" i="14"/>
  <c r="G1691" i="14"/>
  <c r="N585" i="14"/>
  <c r="M943" i="14"/>
  <c r="M759" i="14"/>
  <c r="H1435" i="14"/>
  <c r="F1173" i="14"/>
  <c r="B51" i="14"/>
  <c r="C522" i="14"/>
  <c r="L90" i="14"/>
  <c r="N874" i="14"/>
  <c r="I1493" i="14"/>
  <c r="B726" i="14"/>
  <c r="I1792" i="14"/>
  <c r="J764" i="14"/>
  <c r="H1082" i="14"/>
  <c r="L136" i="14"/>
  <c r="B237" i="14"/>
  <c r="A1448" i="14"/>
  <c r="G1997" i="14"/>
  <c r="L1842" i="14"/>
  <c r="M605" i="14"/>
  <c r="D461" i="14"/>
  <c r="G1492" i="14"/>
  <c r="B914" i="14"/>
  <c r="E600" i="14"/>
  <c r="K163" i="14"/>
  <c r="J865" i="14"/>
  <c r="M1053" i="14"/>
  <c r="O655" i="14"/>
  <c r="D691" i="14"/>
  <c r="E1722" i="14"/>
  <c r="I510" i="14"/>
  <c r="J600" i="14"/>
  <c r="B1018" i="14"/>
  <c r="L268" i="14"/>
  <c r="C867" i="14"/>
  <c r="J70" i="14"/>
  <c r="A1183" i="14"/>
  <c r="I1189" i="14"/>
  <c r="D1462" i="14"/>
  <c r="M929" i="14"/>
  <c r="O437" i="14"/>
  <c r="E1269" i="14"/>
  <c r="G483" i="14"/>
  <c r="A542" i="14"/>
  <c r="K486" i="14"/>
  <c r="H812" i="14"/>
  <c r="H290" i="14"/>
  <c r="O1564" i="14"/>
  <c r="F1620" i="14"/>
  <c r="D1217" i="14"/>
  <c r="I1417" i="14"/>
  <c r="F182" i="14"/>
  <c r="D1932" i="14"/>
  <c r="B219" i="14"/>
  <c r="M1822" i="14"/>
  <c r="C1314" i="14"/>
  <c r="A531" i="14"/>
  <c r="A1787" i="14"/>
  <c r="C315" i="14"/>
  <c r="D497" i="14"/>
  <c r="E383" i="14"/>
  <c r="D1725" i="14"/>
  <c r="K1729" i="14"/>
  <c r="L1748" i="14"/>
  <c r="D30" i="14"/>
  <c r="A1178" i="14"/>
  <c r="F835" i="14"/>
  <c r="F1827" i="14"/>
  <c r="A848" i="14"/>
  <c r="M1977" i="14"/>
  <c r="D126" i="14"/>
  <c r="E1676" i="14"/>
  <c r="N1263" i="14"/>
  <c r="A161" i="14"/>
  <c r="B514" i="14"/>
  <c r="H345" i="14"/>
  <c r="C1349" i="14"/>
  <c r="K108" i="14"/>
  <c r="C1122" i="14"/>
  <c r="A1897" i="14"/>
  <c r="B92" i="14"/>
  <c r="J1784" i="14"/>
  <c r="O1737" i="14"/>
  <c r="D10" i="14"/>
  <c r="E904" i="14"/>
  <c r="M1273" i="14"/>
  <c r="K1962" i="14"/>
  <c r="J1472" i="14"/>
  <c r="I314" i="14"/>
  <c r="K1366" i="14"/>
  <c r="C826" i="14"/>
  <c r="L1662" i="14"/>
  <c r="N975" i="14"/>
  <c r="L1084" i="14"/>
  <c r="O248" i="14"/>
  <c r="K632" i="14"/>
  <c r="C1496" i="14"/>
  <c r="C1669" i="14"/>
  <c r="D1845" i="14"/>
  <c r="D1527" i="14"/>
  <c r="M721" i="14"/>
  <c r="J158" i="14"/>
  <c r="G602" i="14"/>
  <c r="N467" i="14"/>
  <c r="O1113" i="14"/>
  <c r="N1529" i="14"/>
  <c r="C1952" i="14"/>
  <c r="G1329" i="14"/>
  <c r="C1682" i="14"/>
  <c r="G315" i="14"/>
  <c r="H317" i="14"/>
  <c r="D1114" i="14"/>
  <c r="J503" i="14"/>
  <c r="C618" i="14"/>
  <c r="L151" i="14"/>
  <c r="N460" i="14"/>
  <c r="E1767" i="14"/>
  <c r="K572" i="14"/>
  <c r="G49" i="14"/>
  <c r="O1316" i="14"/>
  <c r="G1670" i="14"/>
  <c r="G310" i="14"/>
  <c r="E906" i="14"/>
  <c r="C204" i="14"/>
  <c r="N296" i="14"/>
  <c r="H1443" i="14"/>
  <c r="O1285" i="14"/>
  <c r="O921" i="14"/>
  <c r="C1733" i="14"/>
  <c r="M1988" i="14"/>
  <c r="L446" i="14"/>
  <c r="I1915" i="14"/>
  <c r="J614" i="14"/>
  <c r="D806" i="14"/>
  <c r="D88" i="14"/>
  <c r="I339" i="14"/>
  <c r="F817" i="14"/>
  <c r="B748" i="14"/>
  <c r="A1197" i="14"/>
  <c r="G1118" i="14"/>
  <c r="G1453" i="14"/>
  <c r="J216" i="14"/>
  <c r="O1259" i="14"/>
  <c r="D1057" i="14"/>
  <c r="E1428" i="14"/>
  <c r="A727" i="14"/>
  <c r="N567" i="14"/>
  <c r="O1086" i="14"/>
  <c r="L717" i="14"/>
  <c r="N657" i="14"/>
  <c r="H959" i="14"/>
  <c r="J531" i="14"/>
  <c r="G1577" i="14"/>
  <c r="K1855" i="14"/>
  <c r="E666" i="14"/>
  <c r="E1315" i="14"/>
  <c r="L901" i="14"/>
  <c r="L38" i="14"/>
  <c r="I546" i="14"/>
  <c r="O725" i="14"/>
  <c r="G478" i="14"/>
  <c r="O55" i="14"/>
  <c r="G225" i="14"/>
  <c r="L1721" i="14"/>
  <c r="D1665" i="14"/>
  <c r="J1183" i="14"/>
  <c r="C1989" i="14"/>
  <c r="G35" i="14"/>
  <c r="A1138" i="14"/>
  <c r="K116" i="14"/>
  <c r="K570" i="14"/>
  <c r="A403" i="14"/>
  <c r="A1300" i="14"/>
  <c r="D207" i="14"/>
  <c r="C1262" i="14"/>
  <c r="J791" i="14"/>
  <c r="F255" i="14"/>
  <c r="N1275" i="14"/>
  <c r="B223" i="14"/>
  <c r="I312" i="14"/>
  <c r="H604" i="14"/>
  <c r="J821" i="14"/>
  <c r="N801" i="14"/>
  <c r="B176" i="14"/>
  <c r="M1366" i="14"/>
  <c r="I1917" i="14"/>
  <c r="B126" i="14"/>
  <c r="I693" i="14"/>
  <c r="M657" i="14"/>
  <c r="I644" i="14"/>
  <c r="B172" i="14"/>
  <c r="K1593" i="14"/>
  <c r="H444" i="14"/>
  <c r="G436" i="14"/>
  <c r="K915" i="14"/>
  <c r="C1253" i="14"/>
  <c r="I1425" i="14"/>
  <c r="D86" i="14"/>
  <c r="A1657" i="14"/>
  <c r="G1395" i="14"/>
  <c r="C63" i="14"/>
  <c r="D1245" i="14"/>
  <c r="J572" i="14"/>
  <c r="E1000" i="14"/>
  <c r="E186" i="14"/>
  <c r="L1537" i="14"/>
  <c r="B1544" i="14"/>
  <c r="L1578" i="14"/>
  <c r="F878" i="14"/>
  <c r="G1138" i="14"/>
  <c r="L956" i="14"/>
  <c r="L1250" i="14"/>
  <c r="G1073" i="14"/>
  <c r="D1664" i="14"/>
  <c r="O247" i="14"/>
  <c r="A1105" i="14"/>
  <c r="F459" i="14"/>
  <c r="G1069" i="14"/>
  <c r="G371" i="14"/>
  <c r="E640" i="14"/>
  <c r="H540" i="14"/>
  <c r="O1594" i="14"/>
  <c r="J423" i="14"/>
  <c r="L718" i="14"/>
  <c r="D380" i="14"/>
  <c r="L1318" i="14"/>
  <c r="D357" i="14"/>
  <c r="G1252" i="14"/>
  <c r="O685" i="14"/>
  <c r="A536" i="14"/>
  <c r="A959" i="14"/>
  <c r="A1983" i="14"/>
  <c r="D757" i="14"/>
  <c r="D938" i="14"/>
  <c r="F493" i="14"/>
  <c r="N1605" i="14"/>
  <c r="C831" i="14"/>
  <c r="N1282" i="14"/>
  <c r="I1561" i="14"/>
  <c r="E1424" i="14"/>
  <c r="N1074" i="14"/>
  <c r="H413" i="14"/>
  <c r="O583" i="14"/>
  <c r="M311" i="14"/>
  <c r="K1589" i="14"/>
  <c r="C1625" i="14"/>
  <c r="N1293" i="14"/>
  <c r="J1437" i="14"/>
  <c r="M450" i="14"/>
  <c r="K89" i="14"/>
  <c r="F684" i="14"/>
  <c r="D363" i="14"/>
  <c r="A214" i="14"/>
  <c r="F19" i="14"/>
  <c r="B1971" i="14"/>
  <c r="F72" i="14"/>
  <c r="E597" i="14"/>
  <c r="C600" i="14"/>
  <c r="K1771" i="14"/>
  <c r="L652" i="14"/>
  <c r="B1140" i="14"/>
  <c r="E1977" i="14"/>
  <c r="G1276" i="14"/>
  <c r="R2" i="13"/>
  <c r="D1554" i="14"/>
  <c r="D1509" i="14"/>
  <c r="A1382" i="14"/>
  <c r="G1795" i="14"/>
  <c r="M659" i="14"/>
  <c r="E70" i="14"/>
  <c r="A1962" i="14"/>
  <c r="M1997" i="14"/>
  <c r="I695" i="14"/>
  <c r="N1914" i="14"/>
  <c r="I1614" i="14"/>
  <c r="F1241" i="14"/>
  <c r="K934" i="14"/>
  <c r="E1698" i="14"/>
  <c r="B1931" i="14"/>
  <c r="C234" i="14"/>
  <c r="E691" i="14"/>
  <c r="H1947" i="14"/>
  <c r="O498" i="14"/>
  <c r="K1867" i="14"/>
  <c r="C1297" i="14"/>
  <c r="M177" i="14"/>
  <c r="L797" i="14"/>
  <c r="G994" i="14"/>
  <c r="C999" i="14"/>
  <c r="O1973" i="14"/>
  <c r="G987" i="14"/>
  <c r="A1357" i="14"/>
  <c r="C1234" i="14"/>
  <c r="B1695" i="14"/>
  <c r="C609" i="14"/>
  <c r="E556" i="14"/>
  <c r="E1994" i="14"/>
  <c r="K613" i="14"/>
  <c r="L1230" i="14"/>
  <c r="F52" i="14"/>
  <c r="A303" i="14"/>
  <c r="M225" i="14"/>
  <c r="E1910" i="14"/>
  <c r="C1430" i="14"/>
  <c r="I1873" i="14"/>
  <c r="N954" i="14"/>
  <c r="G1751" i="14"/>
  <c r="B410" i="14"/>
  <c r="G530" i="14"/>
  <c r="E129" i="14"/>
  <c r="F587" i="14"/>
  <c r="E301" i="14"/>
  <c r="L218" i="14"/>
  <c r="F1018" i="14"/>
  <c r="O1048" i="14"/>
  <c r="I1360" i="14"/>
  <c r="G38" i="14"/>
  <c r="K182" i="14"/>
  <c r="K476" i="14"/>
  <c r="G924" i="14"/>
  <c r="C613" i="14"/>
  <c r="D457" i="14"/>
  <c r="D108" i="14"/>
  <c r="C1446" i="14"/>
  <c r="C1546" i="14"/>
  <c r="A612" i="14"/>
  <c r="F1190" i="14"/>
  <c r="G1192" i="14"/>
  <c r="N263" i="14"/>
  <c r="F74" i="14"/>
  <c r="M141" i="14"/>
  <c r="M1170" i="14"/>
  <c r="N1236" i="14"/>
  <c r="K1493" i="14"/>
  <c r="I866" i="14"/>
  <c r="O1902" i="14"/>
  <c r="C1876" i="14"/>
  <c r="D1191" i="14"/>
  <c r="M1513" i="14"/>
  <c r="M7" i="14"/>
  <c r="J417" i="14"/>
  <c r="K373" i="14"/>
  <c r="F595" i="14"/>
  <c r="I1852" i="14"/>
  <c r="F1747" i="14"/>
  <c r="J582" i="14"/>
  <c r="B469" i="14"/>
  <c r="K1989" i="14"/>
  <c r="K717" i="14"/>
  <c r="M1457" i="14"/>
  <c r="I1311" i="14"/>
  <c r="H1537" i="14"/>
  <c r="L1501" i="14"/>
  <c r="L1688" i="14"/>
  <c r="N1643" i="14"/>
  <c r="F343" i="14"/>
  <c r="J1464" i="14"/>
  <c r="L1237" i="14"/>
  <c r="G754" i="14"/>
  <c r="K535" i="14"/>
  <c r="E410" i="14"/>
  <c r="E1066" i="14"/>
  <c r="E1641" i="14"/>
  <c r="G629" i="14"/>
  <c r="N1933" i="14"/>
  <c r="K1114" i="14"/>
  <c r="B1114" i="14"/>
  <c r="M1909" i="14"/>
  <c r="E529" i="14"/>
  <c r="N888" i="14"/>
  <c r="K715" i="14"/>
  <c r="C1554" i="14"/>
  <c r="A361" i="14"/>
  <c r="I89" i="14"/>
  <c r="E340" i="14"/>
  <c r="D1349" i="14"/>
  <c r="F797" i="14"/>
  <c r="I965" i="14"/>
  <c r="K1665" i="14"/>
  <c r="O1810" i="14"/>
  <c r="G133" i="14"/>
  <c r="H1470" i="14"/>
  <c r="C1161" i="14"/>
  <c r="M1849" i="14"/>
  <c r="C411" i="14"/>
  <c r="F101" i="14"/>
  <c r="E181" i="14"/>
  <c r="F1751" i="14"/>
  <c r="H335" i="14"/>
  <c r="H432" i="14"/>
  <c r="C1020" i="14"/>
  <c r="E1844" i="14"/>
  <c r="B1795" i="14"/>
  <c r="A724" i="14"/>
  <c r="F1787" i="14"/>
  <c r="N78" i="14"/>
  <c r="M1439" i="14"/>
  <c r="C1289" i="14"/>
  <c r="N1579" i="14"/>
  <c r="C365" i="14"/>
  <c r="G1541" i="14"/>
  <c r="L315" i="14"/>
  <c r="J1271" i="14"/>
  <c r="H115" i="14"/>
  <c r="E1684" i="14"/>
  <c r="E457" i="14"/>
  <c r="I249" i="14"/>
  <c r="D1588" i="14"/>
  <c r="B163" i="14"/>
  <c r="N993" i="14"/>
  <c r="M1146" i="14"/>
  <c r="D871" i="14"/>
  <c r="L85" i="14"/>
  <c r="I588" i="14"/>
  <c r="L803" i="14"/>
  <c r="B1155" i="14"/>
  <c r="F337" i="14"/>
  <c r="D1751" i="14"/>
  <c r="J1622" i="14"/>
  <c r="B1406" i="14"/>
  <c r="E409" i="14"/>
  <c r="L960" i="14"/>
  <c r="E352" i="14"/>
  <c r="L785" i="14"/>
  <c r="B1235" i="14"/>
  <c r="A572" i="14"/>
  <c r="K1884" i="14"/>
  <c r="G1791" i="14"/>
  <c r="A631" i="14"/>
  <c r="I461" i="14"/>
  <c r="K1178" i="14"/>
  <c r="C1481" i="14"/>
  <c r="L1596" i="14"/>
  <c r="M1740" i="14"/>
  <c r="F100" i="14"/>
  <c r="I727" i="14"/>
  <c r="J1139" i="14"/>
  <c r="N1770" i="14"/>
  <c r="F1085" i="14"/>
  <c r="M866" i="14"/>
  <c r="J772" i="14"/>
  <c r="I956" i="14"/>
  <c r="F368" i="14"/>
  <c r="D204" i="14"/>
  <c r="N1327" i="14"/>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<sst xmlns="http://schemas.openxmlformats.org/spreadsheetml/2006/main" count="19639" uniqueCount="2762">
  <si>
    <t>Establishment Identification</t>
  </si>
  <si>
    <t>Phase of Education</t>
  </si>
  <si>
    <t>Establishment age range</t>
  </si>
  <si>
    <t>Buildings information</t>
  </si>
  <si>
    <t>SEN Admissions</t>
  </si>
  <si>
    <t>Comments</t>
  </si>
  <si>
    <t>Block Reference / External</t>
  </si>
  <si>
    <t>Block Name</t>
  </si>
  <si>
    <t>Surveyor Room Reference</t>
  </si>
  <si>
    <t>Establishment Room Reference</t>
  </si>
  <si>
    <t>Establishment Room Name</t>
  </si>
  <si>
    <t xml:space="preserve">Room Type </t>
  </si>
  <si>
    <t>Room Use</t>
  </si>
  <si>
    <t>Status</t>
  </si>
  <si>
    <t>Net Area</t>
  </si>
  <si>
    <t xml:space="preserve">Non-net Area </t>
  </si>
  <si>
    <t>Height of Room</t>
  </si>
  <si>
    <t>Unusable as Basic Workplaces</t>
  </si>
  <si>
    <t>No. of sinks</t>
  </si>
  <si>
    <t>Accessibility</t>
  </si>
  <si>
    <t>Daylight provision</t>
  </si>
  <si>
    <t>Room Type</t>
  </si>
  <si>
    <t>N/A</t>
  </si>
  <si>
    <t>General</t>
  </si>
  <si>
    <t>Teaching</t>
  </si>
  <si>
    <t>Classbase</t>
  </si>
  <si>
    <t>Establishment Name</t>
  </si>
  <si>
    <t>URN</t>
  </si>
  <si>
    <t>LA Name</t>
  </si>
  <si>
    <t>LA Number</t>
  </si>
  <si>
    <t>Min Age</t>
  </si>
  <si>
    <t>Max Age</t>
  </si>
  <si>
    <t>AdminYear1stMain</t>
  </si>
  <si>
    <t>No of Years Main</t>
  </si>
  <si>
    <t>Forms Of Entry Main</t>
  </si>
  <si>
    <t>PAN 1st</t>
  </si>
  <si>
    <t>AdmissionYear2ndMain</t>
  </si>
  <si>
    <t>No Of Years  2nd</t>
  </si>
  <si>
    <t>Forms Of Entry  2nd</t>
  </si>
  <si>
    <t>PAN 2nd</t>
  </si>
  <si>
    <t>AdmissionYear3rdMain</t>
  </si>
  <si>
    <t>No Of Years 3rd</t>
  </si>
  <si>
    <t>Forms Of Entry 3rd</t>
  </si>
  <si>
    <t>PAN 3rd</t>
  </si>
  <si>
    <t>FTE NoR in year 11 Current</t>
  </si>
  <si>
    <t>FTE Sor Sixth Form Current</t>
  </si>
  <si>
    <t>FTE NoR in year 11 Last Year</t>
  </si>
  <si>
    <t>FTE Sor Sixth Form Last Year</t>
  </si>
  <si>
    <t>FTE NoR in year 11 Year Before Last</t>
  </si>
  <si>
    <t>FTE Sor Sixth Form Year Before Last</t>
  </si>
  <si>
    <t>Nursery or EY Provision</t>
  </si>
  <si>
    <t>Nursery Places Age 0 to 2</t>
  </si>
  <si>
    <t>Nursery Places Age 2 to 3</t>
  </si>
  <si>
    <t>Nursery Places Age 3 to 5</t>
  </si>
  <si>
    <t>Additional Resourced SEN</t>
  </si>
  <si>
    <t>Additional Resourced SEN Places</t>
  </si>
  <si>
    <t>Total site area (m2):</t>
  </si>
  <si>
    <t>Establishment name:</t>
  </si>
  <si>
    <t>Unique Reference Number:</t>
  </si>
  <si>
    <t>Local Authority:</t>
  </si>
  <si>
    <t>LA/Est Number:</t>
  </si>
  <si>
    <t>Nursery or early years provision:</t>
  </si>
  <si>
    <t>Special School Net Capacity Assessment Tool</t>
  </si>
  <si>
    <t xml:space="preserve">Date </t>
  </si>
  <si>
    <t xml:space="preserve">Version </t>
  </si>
  <si>
    <t>Editor</t>
  </si>
  <si>
    <t xml:space="preserve">Comments </t>
  </si>
  <si>
    <t>Description</t>
  </si>
  <si>
    <t>Fitted</t>
  </si>
  <si>
    <t>Light practical (other)</t>
  </si>
  <si>
    <t>Heavy practical</t>
  </si>
  <si>
    <t>Large</t>
  </si>
  <si>
    <t>Storage</t>
  </si>
  <si>
    <t>Non-net</t>
  </si>
  <si>
    <t>Spaces up to 90m2: (area / 1.5) - 4
Spaces over 90m2: (area / 2.5) + 20</t>
  </si>
  <si>
    <t>Spaces up to 120m2: (area / 2) - 4
Spaces over 120m2: (area / 3) + 16</t>
  </si>
  <si>
    <t>Light practical</t>
  </si>
  <si>
    <t>Spaces up to 75m2: (area / 2.5) - 4
Spaces over 75m2: (area / 12.5) + 20</t>
  </si>
  <si>
    <t>Basic Workplaces in mainstream schools</t>
  </si>
  <si>
    <t>Where the number of workplaces is calculated as being 15 or over, some or all of these workplaces are allocated as basic workplaces. The allocation of basic workplaces to a space indicates that it is a potential classbase or teaching space. This is based purely on the size and type of the space and is not a reflection of the current use of the space, nor is it expected that all basic workplaces should be used for teaching. Basic workplaces can take the values of 15 to 30, and then multiples of 30 (e.g. 60, 90, ...).</t>
  </si>
  <si>
    <t>Resource Workplaces in mainstream schools</t>
  </si>
  <si>
    <t>Basic Workplaces in special schools</t>
  </si>
  <si>
    <t>Resource Workplaces in special schools</t>
  </si>
  <si>
    <t>Resource workplaces are the number of workplaces remaining after basic workplaces have been allocated. Resource workplaces can take the values of 0 to 14 in spaces with less than 15 workplaces, and any workplaces remaining once basic workplaces have been allocated.</t>
  </si>
  <si>
    <t>SPACES USED BY THE ESTABLISHMENT AS CLASSBASES,  
Only valid for schools with a primary element. These spaces include any associated part of shared teaching area, if appropriate (see guidance), and should only be used for spaces which are classrooms or areas designated as the registration base for one primary class.</t>
  </si>
  <si>
    <t>Early years</t>
  </si>
  <si>
    <t>SEND resourced</t>
  </si>
  <si>
    <t>Non-school</t>
  </si>
  <si>
    <t>NON-SCHOOL SPACES
These spaces would not be usually available by the school during the school day. This includes places of worship (previously marked "W"), parents and community rooms (previously marked "P"), adult learning facilities (previously marked "A"), some specially resourced facilities (previously marked "R") and any spaces in residential use. Spaces with this status will not be included as part of the net capacity calculation.</t>
  </si>
  <si>
    <t>Ali Haeyawi</t>
  </si>
  <si>
    <t>Room/Space Type</t>
  </si>
  <si>
    <t>Natural habitat</t>
  </si>
  <si>
    <t>Managed habitat</t>
  </si>
  <si>
    <t>Level grass</t>
  </si>
  <si>
    <t>Managed soft surface</t>
  </si>
  <si>
    <t>Specialist soft surface</t>
  </si>
  <si>
    <t>Soft landscaping</t>
  </si>
  <si>
    <t>Specialist hard surface</t>
  </si>
  <si>
    <t>Adjacent hard surface</t>
  </si>
  <si>
    <t>Hard surface</t>
  </si>
  <si>
    <t>Covered hard surface</t>
  </si>
  <si>
    <t>Sheltered area</t>
  </si>
  <si>
    <t>External plant</t>
  </si>
  <si>
    <t>Age range minimum</t>
  </si>
  <si>
    <t>Age range maximum</t>
  </si>
  <si>
    <t>Definitions</t>
  </si>
  <si>
    <t>Daylight/ ventilation</t>
  </si>
  <si>
    <t>Heat/ insulation</t>
  </si>
  <si>
    <t>Fire escape</t>
  </si>
  <si>
    <t>Narrow (&lt;3.5m)</t>
  </si>
  <si>
    <t>Spaces or areas that are less than 3.5m wide (not including any shared circulation area).</t>
  </si>
  <si>
    <t>Low ceiling (&lt;2.1m)</t>
  </si>
  <si>
    <t>Spaces or areas that have an average ceiling height of less than 2.1m (not including ceiling mounted equipment or services).</t>
  </si>
  <si>
    <t>Changing benches</t>
  </si>
  <si>
    <t>85% Circulation</t>
  </si>
  <si>
    <t>Usable area in spaces which are predominantly for circulation, such as malls or other large corridors (where shared circulation is 85% of the total area), foyers or main entrance halls.</t>
  </si>
  <si>
    <t>Pools</t>
  </si>
  <si>
    <t>Indoor swimming pools, including warm water pools and hydrotherapy pools (outdoor swimming pools should not be included in the net area of a establishment).</t>
  </si>
  <si>
    <t>Outbuilding</t>
  </si>
  <si>
    <t xml:space="preserve">Any spaces within a commercial school kitchen, including preparation, washup, food stores, admin, changing and toilets; any changing area with adjoining showers; any spaces of which more than 85% is circulation; any toilets, suites of toilets or hygiene rooms; any plant space including server rooms. </t>
  </si>
  <si>
    <t>Enclosed spaces with minimal daylight and servicing, usually with fitted shelving or racking, not occupied and suitable for storage of teaching resources, work in progress, furniture, sports or other equipment. Not including preparation spaces (e.g. in science and design technology).</t>
  </si>
  <si>
    <t>Enclosed spaces with large volume (e.g. over 3.5m ceilings) which are reasonably ventilated and heated, have electrical servicing and may have fittings to suit PE or performance (e.g. sports halls, gymnasia, swimming pools, halls (including any stage area), dining halls (not smaller social areas), drama, dance or media studios, atria and malls.</t>
  </si>
  <si>
    <t>Any spaces which are daylit, reasonably ventilated and heated (unless Unusable as Basic Workplaces), have electrical and wet servicing, 1 or more sinks and fixed equipment or 2 or more walls of fitted furniture and equipment (F&amp;E), in a clean, hygienic environment (e.g. food room, catering training rooms, clinical or massage spaces with beds, fitness/exercise rooms).</t>
  </si>
  <si>
    <t>Heavy practical 
(clean)</t>
  </si>
  <si>
    <t>Heavy practical
 (workshops)</t>
  </si>
  <si>
    <t>Any spaces which are daylit, reasonably ventilated and heated (unless Unusable as Basic Workplaces), have electrical and wet servicing, 1 or more sinks and fixed equipment, often with extract facilities, in a workshop environment (e.g. design technology, engineering and construction workshops, prep rooms for workshops, CADCAM and heat treatment areas)</t>
  </si>
  <si>
    <t>Any spaces which are daylit, reasonably ventilated and heated (unless Unusable as Basic Workplaces), have electrical, IT and wet servicing, 1 or more sinks and 2 or more walls with fitted furniture (e.g. benching); e.g. art rooms, graphics or textiles rooms, hair and beauty salons or primary practical spaces.</t>
  </si>
  <si>
    <t>Any spaces which are daylit, reasonably ventilated and heated (unless Unusable as Basic Workplaces), have electrical, IT and wet servicing, 1 or more sinks and 2 or more walls with fitted furniture suitable for science (e.g. benching with gas taps); e.g. science studio/ demonstration, science laboratories, science prep rooms.</t>
  </si>
  <si>
    <t>Light practical 
(science)</t>
  </si>
  <si>
    <t xml:space="preserve">Any spaces which are reasonably ventilated and heated (unless Unusable as Basic Workplaces), have electrical and IT servicing, no sinks and 2 or more walls with fitted furniture (e.g. benching); e.g. ICT-rich rooms, music rooms with fixed benching for keyboards or secondary school libraries/ LRCs with fixed shelving. </t>
  </si>
  <si>
    <t>Open-plan/semi-open general</t>
  </si>
  <si>
    <t>Open-plan or semi-open spaces (i.e. open to  main circulation route or other spaces) which are reasonably lit, ventilated and heated, have electrical and IT servicing, 1 or no sinks, 1 or no walls with fitted furniture (e.g. benching) and have minimal fixed equipment.</t>
  </si>
  <si>
    <t>Enclosed spaces which are daylit, reasonably ventilated and heated (unless Unusable as Basic Workplaces), have electrical and IT servicing, 1 or no sinks, 1 or no walls with fitted furniture (e.g. benching) and have minimal fixed equipment.</t>
  </si>
  <si>
    <t>Natural, mainly unmanaged area of natural habitat, fenced to be available to pupils only under supervision.</t>
  </si>
  <si>
    <t>Mainly managed area of horticultural habitat, paddock or bioretention facilities, fenced to be available to pupils only under supervision.</t>
  </si>
  <si>
    <t>Level mown and managed grassed area, available to pupils for PE.</t>
  </si>
  <si>
    <t>Area of mown and managed grass, earth, bark, etc., available to pupils.</t>
  </si>
  <si>
    <t>Artificial grass area (e.g. for pitches), wet pour EPDM rubber or 'synthetic' (i.e. sand dressed synthetic turf, polymeric or clay), etc. available to pupils.</t>
  </si>
  <si>
    <t>Mainly managed area of gardens and soft landscaping.</t>
  </si>
  <si>
    <t>Porous asphalt area or needle punch with shock pad (e.g. for MUGAs), available to pupils for PE.</t>
  </si>
  <si>
    <t>Areas of asphalt, paving or other hard surfaced area adjacent to educational spaces in buildings, partially covered with simple roof coverings.</t>
  </si>
  <si>
    <t>Non-porous asphalt, paving or other hard surfaced area for playgrounds, paths and courtyards.</t>
  </si>
  <si>
    <t>Areas of asphalt, paving or other hard surfaced area wholly covered with simple roof coverings.</t>
  </si>
  <si>
    <t>Hard or soft surfaced areas sheltered by walls, trellises or trees, available to pupils for social, learning, or PE such as swimming pool.</t>
  </si>
  <si>
    <t>Simple structures or tanks without servicing or heating for plant, including storage tanks, solar panel arrays, windmills.</t>
  </si>
  <si>
    <t>Simple buildings without servicing or heating for storage or plant, including garages, sheds, storage containers, energy centres.</t>
  </si>
  <si>
    <t>Dedicated cloakrooms and changing rooms (without showers) that have fixed benches and/or hooks on most walls, and perhaps fixed ‘island’ units (Changing rooms with showers directly adjacent should not be included in the net area of the establishment).</t>
  </si>
  <si>
    <t>Inadequate access or means of escape to allow full-time occupation of the space by pupils or students.</t>
  </si>
  <si>
    <t>Insufficient heating or insulation apparent to allow full-time occupation of the space (e.g. a shed or garage).</t>
  </si>
  <si>
    <t>Insufficient daylight and ventilation apparent to allow full-time occupation of the space (e.g. basements or lofts used for storage).</t>
  </si>
  <si>
    <r>
      <rPr>
        <b/>
        <sz val="12"/>
        <color theme="4"/>
        <rFont val="Arial"/>
        <family val="2"/>
      </rPr>
      <t>Number of workplaces</t>
    </r>
    <r>
      <rPr>
        <sz val="12"/>
        <color theme="4"/>
        <rFont val="Arial"/>
        <family val="2"/>
      </rPr>
      <t xml:space="preserve">
The number of workplaces is automatically calculated for each space, using the room type and net area stated. The number of workplaces each space yields is dependent on the formula used, which are explained below.</t>
    </r>
  </si>
  <si>
    <r>
      <t xml:space="preserve">Unusable as basic workplaces 
</t>
    </r>
    <r>
      <rPr>
        <sz val="12"/>
        <color theme="4"/>
        <rFont val="Arial"/>
        <family val="2"/>
      </rPr>
      <t xml:space="preserve">Spaces which yield less than 15 workplaces are already considered unusable as basic workplaces and therefore do not need to be assessed for any other reason. </t>
    </r>
    <r>
      <rPr>
        <b/>
        <sz val="12"/>
        <color theme="4"/>
        <rFont val="Arial"/>
        <family val="2"/>
      </rPr>
      <t xml:space="preserve">
</t>
    </r>
  </si>
  <si>
    <r>
      <rPr>
        <b/>
        <sz val="12"/>
        <color theme="4"/>
        <rFont val="Arial"/>
        <family val="2"/>
      </rPr>
      <t xml:space="preserve">Definitions for the 'status' of each space </t>
    </r>
    <r>
      <rPr>
        <sz val="12"/>
        <color theme="4"/>
        <rFont val="Arial"/>
        <family val="2"/>
      </rPr>
      <t xml:space="preserve">
</t>
    </r>
  </si>
  <si>
    <t>EFAA</t>
  </si>
  <si>
    <t>Open plan/ semi-open general</t>
  </si>
  <si>
    <t>EFAB</t>
  </si>
  <si>
    <t>Infant</t>
  </si>
  <si>
    <t>Access roads</t>
  </si>
  <si>
    <t>Junior</t>
  </si>
  <si>
    <t>Primary</t>
  </si>
  <si>
    <t>Solar panel arrays</t>
  </si>
  <si>
    <t>Cycle lanes</t>
  </si>
  <si>
    <t>Secondary</t>
  </si>
  <si>
    <t>Special</t>
  </si>
  <si>
    <t>Refuge areas</t>
  </si>
  <si>
    <t>Vehicle drop-off areas</t>
  </si>
  <si>
    <t>EFAC</t>
  </si>
  <si>
    <t>EFAD</t>
  </si>
  <si>
    <t>EFAE</t>
  </si>
  <si>
    <t>EFAF</t>
  </si>
  <si>
    <t>EFAG</t>
  </si>
  <si>
    <t>EFAH</t>
  </si>
  <si>
    <t>Light practical (science)</t>
  </si>
  <si>
    <t>Heavy practical (workshops)</t>
  </si>
  <si>
    <t>Heavy practical (clean)</t>
  </si>
  <si>
    <t>Floor</t>
  </si>
  <si>
    <t>Room</t>
  </si>
  <si>
    <t xml:space="preserve">Basment </t>
  </si>
  <si>
    <t>Ground Floor</t>
  </si>
  <si>
    <t>Lower Ground</t>
  </si>
  <si>
    <t>Mezzanine</t>
  </si>
  <si>
    <t>1st Floor</t>
  </si>
  <si>
    <t>2nd Floor</t>
  </si>
  <si>
    <t>3rd Floor</t>
  </si>
  <si>
    <t>4th Floor</t>
  </si>
  <si>
    <t>5th Floor</t>
  </si>
  <si>
    <t>6th Floor</t>
  </si>
  <si>
    <t>7th Floor</t>
  </si>
  <si>
    <t>8th Floor</t>
  </si>
  <si>
    <t>9th Floor</t>
  </si>
  <si>
    <t>10th Floor</t>
  </si>
  <si>
    <t>11th Floor</t>
  </si>
  <si>
    <t>12th Floor</t>
  </si>
  <si>
    <t>13th Floor</t>
  </si>
  <si>
    <t xml:space="preserve">Type of space validation </t>
  </si>
  <si>
    <t>Upper Ground</t>
  </si>
  <si>
    <t>School Type</t>
  </si>
  <si>
    <t>NCA School Type</t>
  </si>
  <si>
    <t>All</t>
  </si>
  <si>
    <t>FE</t>
  </si>
  <si>
    <t xml:space="preserve">School Key </t>
  </si>
  <si>
    <t>OUT</t>
  </si>
  <si>
    <t>hard surface</t>
  </si>
  <si>
    <t xml:space="preserve">Net Area Validations </t>
  </si>
  <si>
    <t>Other</t>
  </si>
  <si>
    <t>Reason for Unusable room</t>
  </si>
  <si>
    <t xml:space="preserve">Notes </t>
  </si>
  <si>
    <t>Shortlist</t>
  </si>
  <si>
    <t>Min Size</t>
  </si>
  <si>
    <t>Max Size</t>
  </si>
  <si>
    <t>Expected Status</t>
  </si>
  <si>
    <t>Order</t>
  </si>
  <si>
    <t>Changing rooms, no showers</t>
  </si>
  <si>
    <t>Yes</t>
  </si>
  <si>
    <t>Classrooms</t>
  </si>
  <si>
    <t>Faith spaces</t>
  </si>
  <si>
    <t>Infant classrooms</t>
  </si>
  <si>
    <t>Junior classrooms</t>
  </si>
  <si>
    <t>Nursery playrooms</t>
  </si>
  <si>
    <t>Early Years</t>
  </si>
  <si>
    <t>Reception classrooms</t>
  </si>
  <si>
    <t>Social spaces</t>
  </si>
  <si>
    <t>Staff rooms</t>
  </si>
  <si>
    <t>Assembly halls</t>
  </si>
  <si>
    <t>No</t>
  </si>
  <si>
    <t>Equipment stores</t>
  </si>
  <si>
    <t>Furniture stores</t>
  </si>
  <si>
    <t>ICT resource spaces (fitted)</t>
  </si>
  <si>
    <t>Meeting rooms</t>
  </si>
  <si>
    <t>Offices</t>
  </si>
  <si>
    <t>Reprographics rooms</t>
  </si>
  <si>
    <t>SEN resource spaces</t>
  </si>
  <si>
    <t>Shared teaching areas</t>
  </si>
  <si>
    <t>Staff workrooms</t>
  </si>
  <si>
    <t>Teaching resources stores (practical)</t>
  </si>
  <si>
    <t>Therapy rooms</t>
  </si>
  <si>
    <t>Recording control spaces</t>
  </si>
  <si>
    <t>Semi-open classbases (infant)</t>
  </si>
  <si>
    <t>Semi-open classbases (junior)</t>
  </si>
  <si>
    <t>Cloakrooms</t>
  </si>
  <si>
    <t>Coats and bags stores</t>
  </si>
  <si>
    <t>ICT-rich classrooms (fitted)</t>
  </si>
  <si>
    <t>Kitchenettes</t>
  </si>
  <si>
    <t>General (but less than 27m²)</t>
  </si>
  <si>
    <t>Small group rooms</t>
  </si>
  <si>
    <t>Cleaners' stores</t>
  </si>
  <si>
    <t>Laundries</t>
  </si>
  <si>
    <t>Lighting and audio control spaces</t>
  </si>
  <si>
    <t>Servery areas (fitted)</t>
  </si>
  <si>
    <t>Light practical resource spaces</t>
  </si>
  <si>
    <t>Primary practical rooms</t>
  </si>
  <si>
    <t>Food rooms</t>
  </si>
  <si>
    <t>Activity studios</t>
  </si>
  <si>
    <t>Gymnasiums</t>
  </si>
  <si>
    <t>Classroom stores</t>
  </si>
  <si>
    <t>Sports equipment stores</t>
  </si>
  <si>
    <t>Accessible toilets</t>
  </si>
  <si>
    <t>Commercial kitchens (suite)</t>
  </si>
  <si>
    <t>Hygiene rooms</t>
  </si>
  <si>
    <t>Server rooms</t>
  </si>
  <si>
    <t>Toilets (pupils)</t>
  </si>
  <si>
    <t>Toilets (staff/ visitors)</t>
  </si>
  <si>
    <t>Music and drama classrooms</t>
  </si>
  <si>
    <t>Secondary SEN classrooms</t>
  </si>
  <si>
    <t>Study spaces</t>
  </si>
  <si>
    <t>Art and design resource spaces</t>
  </si>
  <si>
    <t>Art rooms</t>
  </si>
  <si>
    <t>Drama studios</t>
  </si>
  <si>
    <t>DT studios</t>
  </si>
  <si>
    <t>Hair and beauty training salons</t>
  </si>
  <si>
    <t>Indoor activity spaces (other)</t>
  </si>
  <si>
    <t>Learning resource centres</t>
  </si>
  <si>
    <t>Music rooms (fitted)</t>
  </si>
  <si>
    <t>Science laboratories</t>
  </si>
  <si>
    <t>Semi-open classbases</t>
  </si>
  <si>
    <t>First aid rooms (sick room)</t>
  </si>
  <si>
    <t>Lecture theatres</t>
  </si>
  <si>
    <t>Darkrooms</t>
  </si>
  <si>
    <t>Photography studios</t>
  </si>
  <si>
    <t>Vehicle workshops</t>
  </si>
  <si>
    <t>Construction workshops</t>
  </si>
  <si>
    <t>Engineering workshops</t>
  </si>
  <si>
    <t>Heavy practical resource spaces</t>
  </si>
  <si>
    <t>Dance studios</t>
  </si>
  <si>
    <t>Chemicals stores</t>
  </si>
  <si>
    <t>Primary SEN classrooms</t>
  </si>
  <si>
    <t>Sixth form SEN classrooms</t>
  </si>
  <si>
    <t>Animal care training rooms</t>
  </si>
  <si>
    <t>Independent life skills rooms</t>
  </si>
  <si>
    <t>Soft play rooms</t>
  </si>
  <si>
    <t>Quiet calming spaces</t>
  </si>
  <si>
    <t>Sensory rooms</t>
  </si>
  <si>
    <t>Multi-purpose practical rooms</t>
  </si>
  <si>
    <t>natural habitat</t>
  </si>
  <si>
    <t>managed habitat</t>
  </si>
  <si>
    <t>level grass</t>
  </si>
  <si>
    <t>managed soft surface</t>
  </si>
  <si>
    <t>specialist soft surface</t>
  </si>
  <si>
    <t>soft landscaping</t>
  </si>
  <si>
    <t>specialist hard surface</t>
  </si>
  <si>
    <t>adjacent hard surface</t>
  </si>
  <si>
    <t>covered hard surface</t>
  </si>
  <si>
    <t>sheltered area</t>
  </si>
  <si>
    <t>external plant</t>
  </si>
  <si>
    <t xml:space="preserve">Key </t>
  </si>
  <si>
    <t>Primary_General</t>
  </si>
  <si>
    <t>Primary_Open plan/ semi-open general</t>
  </si>
  <si>
    <t>Primary_General (but less than 27m²)</t>
  </si>
  <si>
    <t>Primary_Fitted</t>
  </si>
  <si>
    <t>Primary_Light practical (other)</t>
  </si>
  <si>
    <t>Primary_Large</t>
  </si>
  <si>
    <t>Primary_Storage</t>
  </si>
  <si>
    <t>Primary_Non-net</t>
  </si>
  <si>
    <t>Secondary_General</t>
  </si>
  <si>
    <t>Secondary_Open plan/ semi-open general</t>
  </si>
  <si>
    <t>Secondary_General (but less than 27m²)</t>
  </si>
  <si>
    <t>Secondary_Fitted</t>
  </si>
  <si>
    <t>Secondary_Light practical (other)</t>
  </si>
  <si>
    <t>Secondary_Light practical (science)</t>
  </si>
  <si>
    <t>Secondary_Heavy practical (clean)</t>
  </si>
  <si>
    <t>Secondary_Heavy practical (workshops)</t>
  </si>
  <si>
    <t>Secondary_Large</t>
  </si>
  <si>
    <t>Secondary_Storage</t>
  </si>
  <si>
    <t>Secondary_Non-net</t>
  </si>
  <si>
    <t>Special_General</t>
  </si>
  <si>
    <t>Special_Open plan/ semi-open general</t>
  </si>
  <si>
    <t>Special_General (but less than 27m²)</t>
  </si>
  <si>
    <t>Special_Fitted</t>
  </si>
  <si>
    <t>Special_Light practical (other)</t>
  </si>
  <si>
    <t>Special_Light practical (science)</t>
  </si>
  <si>
    <t>Special_Heavy practical (clean)</t>
  </si>
  <si>
    <t>Special_Heavy practical (workshops)</t>
  </si>
  <si>
    <t>Special_Large</t>
  </si>
  <si>
    <t>Special_Storage</t>
  </si>
  <si>
    <t>Special_Non-net</t>
  </si>
  <si>
    <t>Junior_General</t>
  </si>
  <si>
    <t>Junior_Open plan/ semi-open general</t>
  </si>
  <si>
    <t>Junior_General (but less than 27m²)</t>
  </si>
  <si>
    <t>Junior_Fitted</t>
  </si>
  <si>
    <t>Junior_Light practical (other)</t>
  </si>
  <si>
    <t>Junior_Large</t>
  </si>
  <si>
    <t>Junior_Storage</t>
  </si>
  <si>
    <t>Junior_Non-net</t>
  </si>
  <si>
    <t>Infant_General</t>
  </si>
  <si>
    <t>Infant_Open plan/ semi-open general</t>
  </si>
  <si>
    <t>Infant_General (but less than 27m²)</t>
  </si>
  <si>
    <t>Infant_Fitted</t>
  </si>
  <si>
    <t>Infant_Light practical (other)</t>
  </si>
  <si>
    <t>Infant_Large</t>
  </si>
  <si>
    <t>Infant_Storage</t>
  </si>
  <si>
    <t>Infant_Non-net</t>
  </si>
  <si>
    <t>OUT_natural habitat</t>
  </si>
  <si>
    <t>OUT_managed habitat</t>
  </si>
  <si>
    <t>OUT_level grass</t>
  </si>
  <si>
    <t>OUT_managed soft surface</t>
  </si>
  <si>
    <t>OUT_specialist soft surface</t>
  </si>
  <si>
    <t>OUT_soft landscaping</t>
  </si>
  <si>
    <t>OUT_specialist hard surface</t>
  </si>
  <si>
    <t>OUT_adjacent hard surface</t>
  </si>
  <si>
    <t>OUT_hard surface</t>
  </si>
  <si>
    <t>OUT_covered hard surface</t>
  </si>
  <si>
    <t>OUT_sheltered area</t>
  </si>
  <si>
    <t>OUT_external plant</t>
  </si>
  <si>
    <t xml:space="preserve">Room_1 </t>
  </si>
  <si>
    <t>Room_2</t>
  </si>
  <si>
    <t>Room_3</t>
  </si>
  <si>
    <t>Room_4</t>
  </si>
  <si>
    <t>Room_5</t>
  </si>
  <si>
    <t>Room_6</t>
  </si>
  <si>
    <t>Room_7</t>
  </si>
  <si>
    <t>Room_8</t>
  </si>
  <si>
    <t>Room_9</t>
  </si>
  <si>
    <t>Room_10</t>
  </si>
  <si>
    <t>Room_11</t>
  </si>
  <si>
    <t>Room_12</t>
  </si>
  <si>
    <t>Room_13</t>
  </si>
  <si>
    <t>Room_14</t>
  </si>
  <si>
    <t>Room_15</t>
  </si>
  <si>
    <t>Room_16</t>
  </si>
  <si>
    <t>Room_17</t>
  </si>
  <si>
    <t>Room_18</t>
  </si>
  <si>
    <t>Room_19</t>
  </si>
  <si>
    <t>Room_20</t>
  </si>
  <si>
    <t>Room_21</t>
  </si>
  <si>
    <t>Room_22</t>
  </si>
  <si>
    <t>Room_23</t>
  </si>
  <si>
    <t>Room_24</t>
  </si>
  <si>
    <t>Room_25</t>
  </si>
  <si>
    <t>Room_26</t>
  </si>
  <si>
    <t>Room_27</t>
  </si>
  <si>
    <t>Room_28</t>
  </si>
  <si>
    <t>Room_29</t>
  </si>
  <si>
    <t>Room_30</t>
  </si>
  <si>
    <t>Room_31</t>
  </si>
  <si>
    <t>Room_32</t>
  </si>
  <si>
    <t>Room_33</t>
  </si>
  <si>
    <t>Room_34</t>
  </si>
  <si>
    <t>Room_35</t>
  </si>
  <si>
    <t>Room_36</t>
  </si>
  <si>
    <t>Room_37</t>
  </si>
  <si>
    <t>Room_38</t>
  </si>
  <si>
    <t>Room_39</t>
  </si>
  <si>
    <t>Room_40</t>
  </si>
  <si>
    <t>Room_41</t>
  </si>
  <si>
    <t>Room_42</t>
  </si>
  <si>
    <t>Room_43</t>
  </si>
  <si>
    <t>Room_44</t>
  </si>
  <si>
    <t>Room_45</t>
  </si>
  <si>
    <t>Room_46</t>
  </si>
  <si>
    <t>Room_47</t>
  </si>
  <si>
    <t>Room_48</t>
  </si>
  <si>
    <t>Room_49</t>
  </si>
  <si>
    <t>Room_50</t>
  </si>
  <si>
    <t>Room_51</t>
  </si>
  <si>
    <t>Room_52</t>
  </si>
  <si>
    <t>Room_53</t>
  </si>
  <si>
    <t>Room_54</t>
  </si>
  <si>
    <t>Room_55</t>
  </si>
  <si>
    <t>Room_56</t>
  </si>
  <si>
    <t>Room_57</t>
  </si>
  <si>
    <t>Room_58</t>
  </si>
  <si>
    <t>Room_59</t>
  </si>
  <si>
    <t>Room_60</t>
  </si>
  <si>
    <t>Room_61</t>
  </si>
  <si>
    <t>Room_62</t>
  </si>
  <si>
    <t>Room_63</t>
  </si>
  <si>
    <t>Room_64</t>
  </si>
  <si>
    <t>Room_65</t>
  </si>
  <si>
    <t>Room_66</t>
  </si>
  <si>
    <t>Room_67</t>
  </si>
  <si>
    <t>Room_68</t>
  </si>
  <si>
    <t>Room_69</t>
  </si>
  <si>
    <t>Room_70</t>
  </si>
  <si>
    <t>Room_71</t>
  </si>
  <si>
    <t>Room_72</t>
  </si>
  <si>
    <t>Room_73</t>
  </si>
  <si>
    <t>Room_74</t>
  </si>
  <si>
    <t>Room_75</t>
  </si>
  <si>
    <t>Room_76</t>
  </si>
  <si>
    <t>Room_77</t>
  </si>
  <si>
    <t>Room_78</t>
  </si>
  <si>
    <t>Room_79</t>
  </si>
  <si>
    <t>Room_80</t>
  </si>
  <si>
    <t>Room_81</t>
  </si>
  <si>
    <t>Room_82</t>
  </si>
  <si>
    <t>Room_83</t>
  </si>
  <si>
    <t>Room_84</t>
  </si>
  <si>
    <t>Room_85</t>
  </si>
  <si>
    <t>Room_86</t>
  </si>
  <si>
    <t>Room_87</t>
  </si>
  <si>
    <t>Room_88</t>
  </si>
  <si>
    <t>Room_89</t>
  </si>
  <si>
    <t>Room_90</t>
  </si>
  <si>
    <t>Room_91</t>
  </si>
  <si>
    <t>Room_92</t>
  </si>
  <si>
    <t>Room_93</t>
  </si>
  <si>
    <t>Room_94</t>
  </si>
  <si>
    <t>Room_95</t>
  </si>
  <si>
    <t>Room_96</t>
  </si>
  <si>
    <t>Room_97</t>
  </si>
  <si>
    <t>Room_98</t>
  </si>
  <si>
    <t>Room_99</t>
  </si>
  <si>
    <t>Room_100</t>
  </si>
  <si>
    <t>Room_101</t>
  </si>
  <si>
    <t>Room_102</t>
  </si>
  <si>
    <t>Room_103</t>
  </si>
  <si>
    <t>Room_104</t>
  </si>
  <si>
    <t>Room_105</t>
  </si>
  <si>
    <t>Room_106</t>
  </si>
  <si>
    <t>Room_107</t>
  </si>
  <si>
    <t>Room_108</t>
  </si>
  <si>
    <t>Room_109</t>
  </si>
  <si>
    <t>Room_110</t>
  </si>
  <si>
    <t>Room_111</t>
  </si>
  <si>
    <t>Room_112</t>
  </si>
  <si>
    <t>Room_113</t>
  </si>
  <si>
    <t>Room_114</t>
  </si>
  <si>
    <t>Room_115</t>
  </si>
  <si>
    <t>Room_116</t>
  </si>
  <si>
    <t>Room_117</t>
  </si>
  <si>
    <t>Room_118</t>
  </si>
  <si>
    <t>Room_119</t>
  </si>
  <si>
    <t>Room_120</t>
  </si>
  <si>
    <t>Room_121</t>
  </si>
  <si>
    <t>Room_122</t>
  </si>
  <si>
    <t>Room_123</t>
  </si>
  <si>
    <t>Room_124</t>
  </si>
  <si>
    <t>Room_125</t>
  </si>
  <si>
    <t>Room_126</t>
  </si>
  <si>
    <t>Room_127</t>
  </si>
  <si>
    <t>Room_128</t>
  </si>
  <si>
    <t>Room_129</t>
  </si>
  <si>
    <t>Room_130</t>
  </si>
  <si>
    <t>Room_131</t>
  </si>
  <si>
    <t>Room_132</t>
  </si>
  <si>
    <t>Room_133</t>
  </si>
  <si>
    <t>Room_134</t>
  </si>
  <si>
    <t>Room_135</t>
  </si>
  <si>
    <t>Room_136</t>
  </si>
  <si>
    <t>Room_137</t>
  </si>
  <si>
    <t>Room_138</t>
  </si>
  <si>
    <t>Room_139</t>
  </si>
  <si>
    <t>Room_140</t>
  </si>
  <si>
    <t>Room_141</t>
  </si>
  <si>
    <t>Room_142</t>
  </si>
  <si>
    <t>Room_143</t>
  </si>
  <si>
    <t>Room_144</t>
  </si>
  <si>
    <t>Room_145</t>
  </si>
  <si>
    <t>Room_146</t>
  </si>
  <si>
    <t>Room_147</t>
  </si>
  <si>
    <t>Room_148</t>
  </si>
  <si>
    <t>Room_149</t>
  </si>
  <si>
    <t>Room_150</t>
  </si>
  <si>
    <t>Room_151</t>
  </si>
  <si>
    <t>Room_152</t>
  </si>
  <si>
    <t>Room_153</t>
  </si>
  <si>
    <t>Room_154</t>
  </si>
  <si>
    <t>Room_155</t>
  </si>
  <si>
    <t>Room_156</t>
  </si>
  <si>
    <t>Room_157</t>
  </si>
  <si>
    <t>Room_158</t>
  </si>
  <si>
    <t>Room_159</t>
  </si>
  <si>
    <t>Room_160</t>
  </si>
  <si>
    <t>Room_161</t>
  </si>
  <si>
    <t>Room_162</t>
  </si>
  <si>
    <t>Room_163</t>
  </si>
  <si>
    <t>Room_164</t>
  </si>
  <si>
    <t>Room_165</t>
  </si>
  <si>
    <t>Room_166</t>
  </si>
  <si>
    <t>Room_167</t>
  </si>
  <si>
    <t>Room_168</t>
  </si>
  <si>
    <t>Room_169</t>
  </si>
  <si>
    <t>Room_170</t>
  </si>
  <si>
    <t>Room_171</t>
  </si>
  <si>
    <t>Room_172</t>
  </si>
  <si>
    <t>Room_173</t>
  </si>
  <si>
    <t>Room_174</t>
  </si>
  <si>
    <t>Room_175</t>
  </si>
  <si>
    <t>Room_176</t>
  </si>
  <si>
    <t>Room_177</t>
  </si>
  <si>
    <t>Room_178</t>
  </si>
  <si>
    <t>Room_179</t>
  </si>
  <si>
    <t>Room_180</t>
  </si>
  <si>
    <t>Room_181</t>
  </si>
  <si>
    <t>Room_182</t>
  </si>
  <si>
    <t>Room_183</t>
  </si>
  <si>
    <t>Room_184</t>
  </si>
  <si>
    <t>Room_185</t>
  </si>
  <si>
    <t>Room_186</t>
  </si>
  <si>
    <t>Room_187</t>
  </si>
  <si>
    <t>Room_188</t>
  </si>
  <si>
    <t>Room_189</t>
  </si>
  <si>
    <t>Room_190</t>
  </si>
  <si>
    <t>Room_191</t>
  </si>
  <si>
    <t>Room_192</t>
  </si>
  <si>
    <t>Room_193</t>
  </si>
  <si>
    <t>Room_194</t>
  </si>
  <si>
    <t>Room_195</t>
  </si>
  <si>
    <t>Room_196</t>
  </si>
  <si>
    <t>Room_197</t>
  </si>
  <si>
    <t>Room_198</t>
  </si>
  <si>
    <t>Room_199</t>
  </si>
  <si>
    <t>Room_200</t>
  </si>
  <si>
    <t>Room_201</t>
  </si>
  <si>
    <t>Room_202</t>
  </si>
  <si>
    <t>Room_203</t>
  </si>
  <si>
    <t>Room_204</t>
  </si>
  <si>
    <t>Room_205</t>
  </si>
  <si>
    <t>Room_206</t>
  </si>
  <si>
    <t>Room_207</t>
  </si>
  <si>
    <t>Room_208</t>
  </si>
  <si>
    <t>Room_209</t>
  </si>
  <si>
    <t>Room_210</t>
  </si>
  <si>
    <t>Room_211</t>
  </si>
  <si>
    <t>Room_212</t>
  </si>
  <si>
    <t>Room_213</t>
  </si>
  <si>
    <t>Room_214</t>
  </si>
  <si>
    <t>Room_215</t>
  </si>
  <si>
    <t>Room_216</t>
  </si>
  <si>
    <t>Room_217</t>
  </si>
  <si>
    <t>Room_218</t>
  </si>
  <si>
    <t>Room_219</t>
  </si>
  <si>
    <t>Room_220</t>
  </si>
  <si>
    <t>Room_221</t>
  </si>
  <si>
    <t>Room_222</t>
  </si>
  <si>
    <t>Room_223</t>
  </si>
  <si>
    <t>Room_224</t>
  </si>
  <si>
    <t>Room_225</t>
  </si>
  <si>
    <t>Room_226</t>
  </si>
  <si>
    <t>Room_227</t>
  </si>
  <si>
    <t>Room_228</t>
  </si>
  <si>
    <t>Room_229</t>
  </si>
  <si>
    <t>Room_230</t>
  </si>
  <si>
    <t>Room_231</t>
  </si>
  <si>
    <t>Room_232</t>
  </si>
  <si>
    <t>Room_233</t>
  </si>
  <si>
    <t>Room_234</t>
  </si>
  <si>
    <t>Room_235</t>
  </si>
  <si>
    <t>Room_236</t>
  </si>
  <si>
    <t>Room_237</t>
  </si>
  <si>
    <t>Room_238</t>
  </si>
  <si>
    <t>Room_239</t>
  </si>
  <si>
    <t>Room_240</t>
  </si>
  <si>
    <t>Room_241</t>
  </si>
  <si>
    <t>Room_242</t>
  </si>
  <si>
    <t>Room_243</t>
  </si>
  <si>
    <t>Room_244</t>
  </si>
  <si>
    <t>Room_245</t>
  </si>
  <si>
    <t>Room_246</t>
  </si>
  <si>
    <t>Room_247</t>
  </si>
  <si>
    <t>Room_248</t>
  </si>
  <si>
    <t>Room_249</t>
  </si>
  <si>
    <t>Room_250</t>
  </si>
  <si>
    <t>Room_251</t>
  </si>
  <si>
    <t>Room_252</t>
  </si>
  <si>
    <t>Room_253</t>
  </si>
  <si>
    <t>Room_254</t>
  </si>
  <si>
    <t>Room_255</t>
  </si>
  <si>
    <t>Room_256</t>
  </si>
  <si>
    <t>Room_257</t>
  </si>
  <si>
    <t>Room_258</t>
  </si>
  <si>
    <t>Room_259</t>
  </si>
  <si>
    <t>Room_260</t>
  </si>
  <si>
    <t>Room_261</t>
  </si>
  <si>
    <t>Room_262</t>
  </si>
  <si>
    <t>Room_263</t>
  </si>
  <si>
    <t>Room_264</t>
  </si>
  <si>
    <t>Room_265</t>
  </si>
  <si>
    <t>Room_266</t>
  </si>
  <si>
    <t>Room_267</t>
  </si>
  <si>
    <t>Room_268</t>
  </si>
  <si>
    <t>Room_269</t>
  </si>
  <si>
    <t>Room_270</t>
  </si>
  <si>
    <t>Room_271</t>
  </si>
  <si>
    <t>Room_272</t>
  </si>
  <si>
    <t>Room_273</t>
  </si>
  <si>
    <t>Room_274</t>
  </si>
  <si>
    <t>Room_275</t>
  </si>
  <si>
    <t>Room_276</t>
  </si>
  <si>
    <t>Room_277</t>
  </si>
  <si>
    <t>Room_278</t>
  </si>
  <si>
    <t>Room_279</t>
  </si>
  <si>
    <t>Room_280</t>
  </si>
  <si>
    <t>Room_281</t>
  </si>
  <si>
    <t>Room_282</t>
  </si>
  <si>
    <t>Room_283</t>
  </si>
  <si>
    <t>Room_284</t>
  </si>
  <si>
    <t>Room_285</t>
  </si>
  <si>
    <t>Room_286</t>
  </si>
  <si>
    <t>Room_287</t>
  </si>
  <si>
    <t>Room_288</t>
  </si>
  <si>
    <t>Room_289</t>
  </si>
  <si>
    <t>Room_290</t>
  </si>
  <si>
    <t>Room_291</t>
  </si>
  <si>
    <t>Room_292</t>
  </si>
  <si>
    <t>Room_293</t>
  </si>
  <si>
    <t>Room_294</t>
  </si>
  <si>
    <t>Room_295</t>
  </si>
  <si>
    <t>Room_296</t>
  </si>
  <si>
    <t>Room_297</t>
  </si>
  <si>
    <t>Room_298</t>
  </si>
  <si>
    <t>Room_299</t>
  </si>
  <si>
    <t>Room_300</t>
  </si>
  <si>
    <t>Room_301</t>
  </si>
  <si>
    <t>Room_302</t>
  </si>
  <si>
    <t>Room_303</t>
  </si>
  <si>
    <t>Room_304</t>
  </si>
  <si>
    <t>Room_305</t>
  </si>
  <si>
    <t>Room_306</t>
  </si>
  <si>
    <t>Room_307</t>
  </si>
  <si>
    <t>Room_308</t>
  </si>
  <si>
    <t>Room_309</t>
  </si>
  <si>
    <t>Room_310</t>
  </si>
  <si>
    <t>Room_311</t>
  </si>
  <si>
    <t>Room_312</t>
  </si>
  <si>
    <t>Room_313</t>
  </si>
  <si>
    <t>Room_314</t>
  </si>
  <si>
    <t>Room_315</t>
  </si>
  <si>
    <t>Room_316</t>
  </si>
  <si>
    <t>Room_317</t>
  </si>
  <si>
    <t>Room_318</t>
  </si>
  <si>
    <t>Room_319</t>
  </si>
  <si>
    <t>Room_320</t>
  </si>
  <si>
    <t>Room_321</t>
  </si>
  <si>
    <t>Room_322</t>
  </si>
  <si>
    <t>Room_323</t>
  </si>
  <si>
    <t>Room_324</t>
  </si>
  <si>
    <t>Room_325</t>
  </si>
  <si>
    <t>Room_326</t>
  </si>
  <si>
    <t>Room_327</t>
  </si>
  <si>
    <t>Room_328</t>
  </si>
  <si>
    <t>Room_329</t>
  </si>
  <si>
    <t>Room_330</t>
  </si>
  <si>
    <t>Room_331</t>
  </si>
  <si>
    <t>Room_332</t>
  </si>
  <si>
    <t>Room_333</t>
  </si>
  <si>
    <t>Room_334</t>
  </si>
  <si>
    <t>Room_335</t>
  </si>
  <si>
    <t>Room_336</t>
  </si>
  <si>
    <t>Room_337</t>
  </si>
  <si>
    <t>Room_338</t>
  </si>
  <si>
    <t>Room_339</t>
  </si>
  <si>
    <t>Room_340</t>
  </si>
  <si>
    <t>Room_341</t>
  </si>
  <si>
    <t>Room_342</t>
  </si>
  <si>
    <t>Room_343</t>
  </si>
  <si>
    <t>Room_344</t>
  </si>
  <si>
    <t>Room_345</t>
  </si>
  <si>
    <t>Room_346</t>
  </si>
  <si>
    <t>Room_347</t>
  </si>
  <si>
    <t>Room_348</t>
  </si>
  <si>
    <t>Room_349</t>
  </si>
  <si>
    <t>Room_350</t>
  </si>
  <si>
    <t>Room_351</t>
  </si>
  <si>
    <t>Room_352</t>
  </si>
  <si>
    <t>Room_353</t>
  </si>
  <si>
    <t>Room_354</t>
  </si>
  <si>
    <t>Room_355</t>
  </si>
  <si>
    <t>Room_356</t>
  </si>
  <si>
    <t>Room_357</t>
  </si>
  <si>
    <t>Room_358</t>
  </si>
  <si>
    <t>Room_359</t>
  </si>
  <si>
    <t>Room_360</t>
  </si>
  <si>
    <t>Room_361</t>
  </si>
  <si>
    <t>Room_362</t>
  </si>
  <si>
    <t>Room_363</t>
  </si>
  <si>
    <t>Room_364</t>
  </si>
  <si>
    <t>Room_365</t>
  </si>
  <si>
    <t>Room_366</t>
  </si>
  <si>
    <t>Room_367</t>
  </si>
  <si>
    <t>Room_368</t>
  </si>
  <si>
    <t>Room_369</t>
  </si>
  <si>
    <t>Room_370</t>
  </si>
  <si>
    <t>Room_371</t>
  </si>
  <si>
    <t>Room_372</t>
  </si>
  <si>
    <t>Room_373</t>
  </si>
  <si>
    <t>Room_374</t>
  </si>
  <si>
    <t>Room_375</t>
  </si>
  <si>
    <t>Room_376</t>
  </si>
  <si>
    <t>Room_377</t>
  </si>
  <si>
    <t>Room_378</t>
  </si>
  <si>
    <t>Room_379</t>
  </si>
  <si>
    <t>Room_380</t>
  </si>
  <si>
    <t>Room_381</t>
  </si>
  <si>
    <t>Room_382</t>
  </si>
  <si>
    <t>Room_383</t>
  </si>
  <si>
    <t>Room_384</t>
  </si>
  <si>
    <t>Room_385</t>
  </si>
  <si>
    <t>Room_386</t>
  </si>
  <si>
    <t>Room_387</t>
  </si>
  <si>
    <t>Room_388</t>
  </si>
  <si>
    <t>Room_389</t>
  </si>
  <si>
    <t>Room_390</t>
  </si>
  <si>
    <t>Room_391</t>
  </si>
  <si>
    <t>Room_392</t>
  </si>
  <si>
    <t>Room_393</t>
  </si>
  <si>
    <t>Room_394</t>
  </si>
  <si>
    <t>Room_395</t>
  </si>
  <si>
    <t>Room_396</t>
  </si>
  <si>
    <t>Room_397</t>
  </si>
  <si>
    <t>Room_398</t>
  </si>
  <si>
    <t>Room_399</t>
  </si>
  <si>
    <t>Room_400</t>
  </si>
  <si>
    <t>Room_401</t>
  </si>
  <si>
    <t>Room_402</t>
  </si>
  <si>
    <t>Room_403</t>
  </si>
  <si>
    <t>Room_404</t>
  </si>
  <si>
    <t>Room_405</t>
  </si>
  <si>
    <t>Room_406</t>
  </si>
  <si>
    <t>Room_407</t>
  </si>
  <si>
    <t>Room_408</t>
  </si>
  <si>
    <t>Room_409</t>
  </si>
  <si>
    <t>Room_410</t>
  </si>
  <si>
    <t>Room_411</t>
  </si>
  <si>
    <t>Room_412</t>
  </si>
  <si>
    <t>Room_413</t>
  </si>
  <si>
    <t>Room_414</t>
  </si>
  <si>
    <t>Room_415</t>
  </si>
  <si>
    <t>Room_416</t>
  </si>
  <si>
    <t>Room_417</t>
  </si>
  <si>
    <t>Room_418</t>
  </si>
  <si>
    <t>Room_419</t>
  </si>
  <si>
    <t>Room_420</t>
  </si>
  <si>
    <t>Room_421</t>
  </si>
  <si>
    <t>Room_422</t>
  </si>
  <si>
    <t>Room_423</t>
  </si>
  <si>
    <t>Room_424</t>
  </si>
  <si>
    <t>Room_425</t>
  </si>
  <si>
    <t>Room_426</t>
  </si>
  <si>
    <t>Room_427</t>
  </si>
  <si>
    <t>Room_428</t>
  </si>
  <si>
    <t>Room_429</t>
  </si>
  <si>
    <t>Room_430</t>
  </si>
  <si>
    <t>Room_431</t>
  </si>
  <si>
    <t>Room_432</t>
  </si>
  <si>
    <t>Room_433</t>
  </si>
  <si>
    <t>Room_434</t>
  </si>
  <si>
    <t>Room_435</t>
  </si>
  <si>
    <t>Room_436</t>
  </si>
  <si>
    <t>Room_437</t>
  </si>
  <si>
    <t>Room_438</t>
  </si>
  <si>
    <t>Room_439</t>
  </si>
  <si>
    <t>Room_440</t>
  </si>
  <si>
    <t>Room_441</t>
  </si>
  <si>
    <t>Room_442</t>
  </si>
  <si>
    <t>Room_443</t>
  </si>
  <si>
    <t>Room_444</t>
  </si>
  <si>
    <t>Room_445</t>
  </si>
  <si>
    <t>Room_446</t>
  </si>
  <si>
    <t>Room_447</t>
  </si>
  <si>
    <t>Room_448</t>
  </si>
  <si>
    <t>Room_449</t>
  </si>
  <si>
    <t>Room_450</t>
  </si>
  <si>
    <t>Room_451</t>
  </si>
  <si>
    <t>Room_452</t>
  </si>
  <si>
    <t>Room_453</t>
  </si>
  <si>
    <t>Room_454</t>
  </si>
  <si>
    <t>Room_455</t>
  </si>
  <si>
    <t>Room_456</t>
  </si>
  <si>
    <t>Room_457</t>
  </si>
  <si>
    <t>Room_458</t>
  </si>
  <si>
    <t>Room_459</t>
  </si>
  <si>
    <t>Room_460</t>
  </si>
  <si>
    <t>Room_461</t>
  </si>
  <si>
    <t>Room_462</t>
  </si>
  <si>
    <t>Room_463</t>
  </si>
  <si>
    <t>Room_464</t>
  </si>
  <si>
    <t>Room_465</t>
  </si>
  <si>
    <t>Room_466</t>
  </si>
  <si>
    <t>Room_467</t>
  </si>
  <si>
    <t>Room_468</t>
  </si>
  <si>
    <t>Room_469</t>
  </si>
  <si>
    <t>Room_470</t>
  </si>
  <si>
    <t>Room_471</t>
  </si>
  <si>
    <t>Room_472</t>
  </si>
  <si>
    <t>Room_473</t>
  </si>
  <si>
    <t>Room_474</t>
  </si>
  <si>
    <t>Room_475</t>
  </si>
  <si>
    <t>Room_476</t>
  </si>
  <si>
    <t>Room_477</t>
  </si>
  <si>
    <t>Room_478</t>
  </si>
  <si>
    <t>Room_479</t>
  </si>
  <si>
    <t>Room_480</t>
  </si>
  <si>
    <t>Room_481</t>
  </si>
  <si>
    <t>Room_482</t>
  </si>
  <si>
    <t>Room_483</t>
  </si>
  <si>
    <t>Room_484</t>
  </si>
  <si>
    <t>Room_485</t>
  </si>
  <si>
    <t>Room_486</t>
  </si>
  <si>
    <t>Room_487</t>
  </si>
  <si>
    <t>Room_488</t>
  </si>
  <si>
    <t>Room_489</t>
  </si>
  <si>
    <t>Room_490</t>
  </si>
  <si>
    <t>Room_491</t>
  </si>
  <si>
    <t>Room_492</t>
  </si>
  <si>
    <t>Room_493</t>
  </si>
  <si>
    <t>Room_494</t>
  </si>
  <si>
    <t>Room_495</t>
  </si>
  <si>
    <t>Room_496</t>
  </si>
  <si>
    <t>Room_497</t>
  </si>
  <si>
    <t>Room_498</t>
  </si>
  <si>
    <t>Room_499</t>
  </si>
  <si>
    <t>Room_500</t>
  </si>
  <si>
    <t>Room_501</t>
  </si>
  <si>
    <t>Room_502</t>
  </si>
  <si>
    <t>Room_503</t>
  </si>
  <si>
    <t>Room_504</t>
  </si>
  <si>
    <t>Room_505</t>
  </si>
  <si>
    <t>Room_506</t>
  </si>
  <si>
    <t>Room_507</t>
  </si>
  <si>
    <t>Room_508</t>
  </si>
  <si>
    <t>Room_509</t>
  </si>
  <si>
    <t>Room_510</t>
  </si>
  <si>
    <t>Room_511</t>
  </si>
  <si>
    <t>Room_512</t>
  </si>
  <si>
    <t>Room_513</t>
  </si>
  <si>
    <t>Room_514</t>
  </si>
  <si>
    <t>Room_515</t>
  </si>
  <si>
    <t>Room_516</t>
  </si>
  <si>
    <t>Room_517</t>
  </si>
  <si>
    <t>Room_518</t>
  </si>
  <si>
    <t>Room_519</t>
  </si>
  <si>
    <t>Room_520</t>
  </si>
  <si>
    <t>Room_521</t>
  </si>
  <si>
    <t>Room_522</t>
  </si>
  <si>
    <t>Room_523</t>
  </si>
  <si>
    <t>Room_524</t>
  </si>
  <si>
    <t>Room_525</t>
  </si>
  <si>
    <t>Room_526</t>
  </si>
  <si>
    <t>Room_527</t>
  </si>
  <si>
    <t>Room_528</t>
  </si>
  <si>
    <t>Room_529</t>
  </si>
  <si>
    <t>Room_530</t>
  </si>
  <si>
    <t>Room_531</t>
  </si>
  <si>
    <t>Room_532</t>
  </si>
  <si>
    <t>Room_533</t>
  </si>
  <si>
    <t>Room_534</t>
  </si>
  <si>
    <t>Room_535</t>
  </si>
  <si>
    <t>Room_536</t>
  </si>
  <si>
    <t>Room_537</t>
  </si>
  <si>
    <t>Room_538</t>
  </si>
  <si>
    <t>Room_539</t>
  </si>
  <si>
    <t>Room_540</t>
  </si>
  <si>
    <t>Room_541</t>
  </si>
  <si>
    <t>Room_542</t>
  </si>
  <si>
    <t>Room_543</t>
  </si>
  <si>
    <t>Room_544</t>
  </si>
  <si>
    <t>Room_545</t>
  </si>
  <si>
    <t>Room_546</t>
  </si>
  <si>
    <t>Room_547</t>
  </si>
  <si>
    <t>Room_548</t>
  </si>
  <si>
    <t>Room_549</t>
  </si>
  <si>
    <t>Room_550</t>
  </si>
  <si>
    <t>Room_551</t>
  </si>
  <si>
    <t>Room_552</t>
  </si>
  <si>
    <t>Room_553</t>
  </si>
  <si>
    <t>Room_554</t>
  </si>
  <si>
    <t>Room_555</t>
  </si>
  <si>
    <t>Room_556</t>
  </si>
  <si>
    <t>Room_557</t>
  </si>
  <si>
    <t>Room_558</t>
  </si>
  <si>
    <t>Room_559</t>
  </si>
  <si>
    <t>Room_560</t>
  </si>
  <si>
    <t>Room_561</t>
  </si>
  <si>
    <t>Room_562</t>
  </si>
  <si>
    <t>Room_563</t>
  </si>
  <si>
    <t>Room_564</t>
  </si>
  <si>
    <t>Room_565</t>
  </si>
  <si>
    <t>Room_566</t>
  </si>
  <si>
    <t>Room_567</t>
  </si>
  <si>
    <t>Room_568</t>
  </si>
  <si>
    <t>Room_569</t>
  </si>
  <si>
    <t>Room_570</t>
  </si>
  <si>
    <t>Room_571</t>
  </si>
  <si>
    <t>Room_572</t>
  </si>
  <si>
    <t>Room_573</t>
  </si>
  <si>
    <t>Room_574</t>
  </si>
  <si>
    <t>Room_575</t>
  </si>
  <si>
    <t>Room_576</t>
  </si>
  <si>
    <t>Room_577</t>
  </si>
  <si>
    <t>Room_578</t>
  </si>
  <si>
    <t>Room_579</t>
  </si>
  <si>
    <t>Room_580</t>
  </si>
  <si>
    <t>Room_581</t>
  </si>
  <si>
    <t>Room_582</t>
  </si>
  <si>
    <t>Room_583</t>
  </si>
  <si>
    <t>Room_584</t>
  </si>
  <si>
    <t>Room_585</t>
  </si>
  <si>
    <t>Room_586</t>
  </si>
  <si>
    <t>Room_587</t>
  </si>
  <si>
    <t>Room_588</t>
  </si>
  <si>
    <t>Room_589</t>
  </si>
  <si>
    <t>Room_590</t>
  </si>
  <si>
    <t>Room_591</t>
  </si>
  <si>
    <t>Room_592</t>
  </si>
  <si>
    <t>Room_593</t>
  </si>
  <si>
    <t>Room_594</t>
  </si>
  <si>
    <t>Room_595</t>
  </si>
  <si>
    <t>Room_596</t>
  </si>
  <si>
    <t>Room_597</t>
  </si>
  <si>
    <t>Room_598</t>
  </si>
  <si>
    <t>Room_599</t>
  </si>
  <si>
    <t>Room_600</t>
  </si>
  <si>
    <t>Room_601</t>
  </si>
  <si>
    <t>Room_602</t>
  </si>
  <si>
    <t>Room_603</t>
  </si>
  <si>
    <t>Room_604</t>
  </si>
  <si>
    <t>Room_605</t>
  </si>
  <si>
    <t>Room_606</t>
  </si>
  <si>
    <t>Room_607</t>
  </si>
  <si>
    <t>Room_608</t>
  </si>
  <si>
    <t>Room_609</t>
  </si>
  <si>
    <t>Room_610</t>
  </si>
  <si>
    <t>Room_611</t>
  </si>
  <si>
    <t>Room_612</t>
  </si>
  <si>
    <t>Room_613</t>
  </si>
  <si>
    <t>Room_614</t>
  </si>
  <si>
    <t>Room_615</t>
  </si>
  <si>
    <t>Room_616</t>
  </si>
  <si>
    <t>Room_617</t>
  </si>
  <si>
    <t>Room_618</t>
  </si>
  <si>
    <t>Room_619</t>
  </si>
  <si>
    <t>Room_620</t>
  </si>
  <si>
    <t>Room_621</t>
  </si>
  <si>
    <t>Room_622</t>
  </si>
  <si>
    <t>Room_623</t>
  </si>
  <si>
    <t>Room_624</t>
  </si>
  <si>
    <t>Room_625</t>
  </si>
  <si>
    <t>Room_626</t>
  </si>
  <si>
    <t>Room_627</t>
  </si>
  <si>
    <t>Room_628</t>
  </si>
  <si>
    <t>Room_629</t>
  </si>
  <si>
    <t>Room_630</t>
  </si>
  <si>
    <t>Room_631</t>
  </si>
  <si>
    <t>Room_632</t>
  </si>
  <si>
    <t>Room_633</t>
  </si>
  <si>
    <t>Room_634</t>
  </si>
  <si>
    <t>Room_635</t>
  </si>
  <si>
    <t>Room_636</t>
  </si>
  <si>
    <t>Room_637</t>
  </si>
  <si>
    <t>Room_638</t>
  </si>
  <si>
    <t>Room_639</t>
  </si>
  <si>
    <t>Room_640</t>
  </si>
  <si>
    <t>Room_641</t>
  </si>
  <si>
    <t>Room_642</t>
  </si>
  <si>
    <t>Room_643</t>
  </si>
  <si>
    <t>Room_644</t>
  </si>
  <si>
    <t>Room_645</t>
  </si>
  <si>
    <t>Room_646</t>
  </si>
  <si>
    <t>Room_647</t>
  </si>
  <si>
    <t>Room_648</t>
  </si>
  <si>
    <t>Room_649</t>
  </si>
  <si>
    <t>Room_650</t>
  </si>
  <si>
    <t>Room_651</t>
  </si>
  <si>
    <t>Room_652</t>
  </si>
  <si>
    <t>Room_653</t>
  </si>
  <si>
    <t>Room_654</t>
  </si>
  <si>
    <t>Room_655</t>
  </si>
  <si>
    <t>Room_656</t>
  </si>
  <si>
    <t>Room_657</t>
  </si>
  <si>
    <t>Room_658</t>
  </si>
  <si>
    <t>Room_659</t>
  </si>
  <si>
    <t>Room_660</t>
  </si>
  <si>
    <t>Room_661</t>
  </si>
  <si>
    <t>Room_662</t>
  </si>
  <si>
    <t>Room_663</t>
  </si>
  <si>
    <t>Room_664</t>
  </si>
  <si>
    <t>Room_665</t>
  </si>
  <si>
    <t>Room_666</t>
  </si>
  <si>
    <t>Room_667</t>
  </si>
  <si>
    <t>Room_668</t>
  </si>
  <si>
    <t>Room_669</t>
  </si>
  <si>
    <t>Room_670</t>
  </si>
  <si>
    <t>Room_671</t>
  </si>
  <si>
    <t>Room_672</t>
  </si>
  <si>
    <t>Room_673</t>
  </si>
  <si>
    <t>Room_674</t>
  </si>
  <si>
    <t>Room_675</t>
  </si>
  <si>
    <t>Room_676</t>
  </si>
  <si>
    <t>Room_677</t>
  </si>
  <si>
    <t>Room_678</t>
  </si>
  <si>
    <t>Room_679</t>
  </si>
  <si>
    <t>Room_680</t>
  </si>
  <si>
    <t>Room_681</t>
  </si>
  <si>
    <t>Room_682</t>
  </si>
  <si>
    <t>Room_683</t>
  </si>
  <si>
    <t>Room_684</t>
  </si>
  <si>
    <t>Room_685</t>
  </si>
  <si>
    <t>Room_686</t>
  </si>
  <si>
    <t>Room_687</t>
  </si>
  <si>
    <t>Room_688</t>
  </si>
  <si>
    <t>Room_689</t>
  </si>
  <si>
    <t>Room_690</t>
  </si>
  <si>
    <t>Room_691</t>
  </si>
  <si>
    <t>Room_692</t>
  </si>
  <si>
    <t>Room_693</t>
  </si>
  <si>
    <t>Room_694</t>
  </si>
  <si>
    <t>Room_695</t>
  </si>
  <si>
    <t>Room_696</t>
  </si>
  <si>
    <t>Room_697</t>
  </si>
  <si>
    <t>Room_698</t>
  </si>
  <si>
    <t>Room_699</t>
  </si>
  <si>
    <t>Room_700</t>
  </si>
  <si>
    <t>Room_701</t>
  </si>
  <si>
    <t>Room_702</t>
  </si>
  <si>
    <t>Room_703</t>
  </si>
  <si>
    <t>Room_704</t>
  </si>
  <si>
    <t>Room_705</t>
  </si>
  <si>
    <t>Room_706</t>
  </si>
  <si>
    <t>Room_707</t>
  </si>
  <si>
    <t>Room_708</t>
  </si>
  <si>
    <t>Room_709</t>
  </si>
  <si>
    <t>Room_710</t>
  </si>
  <si>
    <t>Room_711</t>
  </si>
  <si>
    <t>Room_712</t>
  </si>
  <si>
    <t>Room_713</t>
  </si>
  <si>
    <t>Room_714</t>
  </si>
  <si>
    <t>Room_715</t>
  </si>
  <si>
    <t>Room_716</t>
  </si>
  <si>
    <t>Room_717</t>
  </si>
  <si>
    <t>Room_718</t>
  </si>
  <si>
    <t>Room_719</t>
  </si>
  <si>
    <t>Room_720</t>
  </si>
  <si>
    <t>Room_721</t>
  </si>
  <si>
    <t>Room_722</t>
  </si>
  <si>
    <t>Room_723</t>
  </si>
  <si>
    <t>Room_724</t>
  </si>
  <si>
    <t>Room_725</t>
  </si>
  <si>
    <t>Room_726</t>
  </si>
  <si>
    <t>Room_727</t>
  </si>
  <si>
    <t>Room_728</t>
  </si>
  <si>
    <t>Room_729</t>
  </si>
  <si>
    <t>Room_730</t>
  </si>
  <si>
    <t>Room_731</t>
  </si>
  <si>
    <t>Room_732</t>
  </si>
  <si>
    <t>Room_733</t>
  </si>
  <si>
    <t>Room_734</t>
  </si>
  <si>
    <t>Room_735</t>
  </si>
  <si>
    <t>Room_736</t>
  </si>
  <si>
    <t>Room_737</t>
  </si>
  <si>
    <t>Room_738</t>
  </si>
  <si>
    <t>Room_739</t>
  </si>
  <si>
    <t>Room_740</t>
  </si>
  <si>
    <t>Room_741</t>
  </si>
  <si>
    <t>Room_742</t>
  </si>
  <si>
    <t>Room_743</t>
  </si>
  <si>
    <t>Room_744</t>
  </si>
  <si>
    <t>Room_745</t>
  </si>
  <si>
    <t>Room_746</t>
  </si>
  <si>
    <t>Room_747</t>
  </si>
  <si>
    <t>Room_748</t>
  </si>
  <si>
    <t>Room_749</t>
  </si>
  <si>
    <t>Room_750</t>
  </si>
  <si>
    <t>Room_751</t>
  </si>
  <si>
    <t>Room_752</t>
  </si>
  <si>
    <t>Room_753</t>
  </si>
  <si>
    <t>Room_754</t>
  </si>
  <si>
    <t>Room_755</t>
  </si>
  <si>
    <t>Room_756</t>
  </si>
  <si>
    <t>Room_757</t>
  </si>
  <si>
    <t>Room_758</t>
  </si>
  <si>
    <t>Room_759</t>
  </si>
  <si>
    <t>Room_760</t>
  </si>
  <si>
    <t>Room_761</t>
  </si>
  <si>
    <t>Room_762</t>
  </si>
  <si>
    <t>Room_763</t>
  </si>
  <si>
    <t>Room_764</t>
  </si>
  <si>
    <t>Room_765</t>
  </si>
  <si>
    <t>Room_766</t>
  </si>
  <si>
    <t>Room_767</t>
  </si>
  <si>
    <t>Room_768</t>
  </si>
  <si>
    <t>Room_769</t>
  </si>
  <si>
    <t>Room_770</t>
  </si>
  <si>
    <t>Room_771</t>
  </si>
  <si>
    <t>Room_772</t>
  </si>
  <si>
    <t>Room_773</t>
  </si>
  <si>
    <t>Room_774</t>
  </si>
  <si>
    <t>Room_775</t>
  </si>
  <si>
    <t>Room_776</t>
  </si>
  <si>
    <t>Room_777</t>
  </si>
  <si>
    <t>Room_778</t>
  </si>
  <si>
    <t>Room_779</t>
  </si>
  <si>
    <t>Room_780</t>
  </si>
  <si>
    <t>Room_781</t>
  </si>
  <si>
    <t>Room_782</t>
  </si>
  <si>
    <t>Room_783</t>
  </si>
  <si>
    <t>Room_784</t>
  </si>
  <si>
    <t>Room_785</t>
  </si>
  <si>
    <t>Room_786</t>
  </si>
  <si>
    <t>Room_787</t>
  </si>
  <si>
    <t>Room_788</t>
  </si>
  <si>
    <t>Room_789</t>
  </si>
  <si>
    <t>Room_790</t>
  </si>
  <si>
    <t>Room_791</t>
  </si>
  <si>
    <t>Room_792</t>
  </si>
  <si>
    <t>Room_793</t>
  </si>
  <si>
    <t>Room_794</t>
  </si>
  <si>
    <t>Room_795</t>
  </si>
  <si>
    <t>Room_796</t>
  </si>
  <si>
    <t>Room_797</t>
  </si>
  <si>
    <t>Room_798</t>
  </si>
  <si>
    <t>Room_799</t>
  </si>
  <si>
    <t>Room_800</t>
  </si>
  <si>
    <t>Room_801</t>
  </si>
  <si>
    <t>Room_802</t>
  </si>
  <si>
    <t>Room_803</t>
  </si>
  <si>
    <t>Room_804</t>
  </si>
  <si>
    <t>Room_805</t>
  </si>
  <si>
    <t>Room_806</t>
  </si>
  <si>
    <t>Room_807</t>
  </si>
  <si>
    <t>Room_808</t>
  </si>
  <si>
    <t>Room_809</t>
  </si>
  <si>
    <t>Room_810</t>
  </si>
  <si>
    <t>Room_811</t>
  </si>
  <si>
    <t>Room_812</t>
  </si>
  <si>
    <t>Room_813</t>
  </si>
  <si>
    <t>Room_814</t>
  </si>
  <si>
    <t>Room_815</t>
  </si>
  <si>
    <t>Room_816</t>
  </si>
  <si>
    <t>Room_817</t>
  </si>
  <si>
    <t>Room_818</t>
  </si>
  <si>
    <t>Room_819</t>
  </si>
  <si>
    <t>Room_820</t>
  </si>
  <si>
    <t>Room_821</t>
  </si>
  <si>
    <t>Room_822</t>
  </si>
  <si>
    <t>Room_823</t>
  </si>
  <si>
    <t>Room_824</t>
  </si>
  <si>
    <t>Room_825</t>
  </si>
  <si>
    <t>Room_826</t>
  </si>
  <si>
    <t>Room_827</t>
  </si>
  <si>
    <t>Room_828</t>
  </si>
  <si>
    <t>Room_829</t>
  </si>
  <si>
    <t>Room_830</t>
  </si>
  <si>
    <t>Room_831</t>
  </si>
  <si>
    <t>Room_832</t>
  </si>
  <si>
    <t>Room_833</t>
  </si>
  <si>
    <t>Room_834</t>
  </si>
  <si>
    <t>Room_835</t>
  </si>
  <si>
    <t>Room_836</t>
  </si>
  <si>
    <t>Room_837</t>
  </si>
  <si>
    <t>Room_838</t>
  </si>
  <si>
    <t>Room_839</t>
  </si>
  <si>
    <t>Room_840</t>
  </si>
  <si>
    <t>Room_841</t>
  </si>
  <si>
    <t>Room_842</t>
  </si>
  <si>
    <t>Room_843</t>
  </si>
  <si>
    <t>Room_844</t>
  </si>
  <si>
    <t>Room_845</t>
  </si>
  <si>
    <t>Room_846</t>
  </si>
  <si>
    <t>Room_847</t>
  </si>
  <si>
    <t>Room_848</t>
  </si>
  <si>
    <t>Room_849</t>
  </si>
  <si>
    <t>Room_850</t>
  </si>
  <si>
    <t>Room_851</t>
  </si>
  <si>
    <t>Room_852</t>
  </si>
  <si>
    <t>Room_853</t>
  </si>
  <si>
    <t>Room_854</t>
  </si>
  <si>
    <t>Room_855</t>
  </si>
  <si>
    <t>Room_856</t>
  </si>
  <si>
    <t>Room_857</t>
  </si>
  <si>
    <t>Room_858</t>
  </si>
  <si>
    <t>Room_859</t>
  </si>
  <si>
    <t>Room_860</t>
  </si>
  <si>
    <t>Room_861</t>
  </si>
  <si>
    <t>Room_862</t>
  </si>
  <si>
    <t>Room_863</t>
  </si>
  <si>
    <t>Room_864</t>
  </si>
  <si>
    <t>Room_865</t>
  </si>
  <si>
    <t>Room_866</t>
  </si>
  <si>
    <t>Room_867</t>
  </si>
  <si>
    <t>Room_868</t>
  </si>
  <si>
    <t>Room_869</t>
  </si>
  <si>
    <t>Room_870</t>
  </si>
  <si>
    <t>Room_871</t>
  </si>
  <si>
    <t>Room_872</t>
  </si>
  <si>
    <t>Room_873</t>
  </si>
  <si>
    <t>Room_874</t>
  </si>
  <si>
    <t>Room_875</t>
  </si>
  <si>
    <t>Room_876</t>
  </si>
  <si>
    <t>Room_877</t>
  </si>
  <si>
    <t>Room_878</t>
  </si>
  <si>
    <t>Room_879</t>
  </si>
  <si>
    <t>Room_880</t>
  </si>
  <si>
    <t>Room_881</t>
  </si>
  <si>
    <t>Room_882</t>
  </si>
  <si>
    <t>Room_883</t>
  </si>
  <si>
    <t>Room_884</t>
  </si>
  <si>
    <t>Room_885</t>
  </si>
  <si>
    <t>Room_886</t>
  </si>
  <si>
    <t>Room_887</t>
  </si>
  <si>
    <t>Room_888</t>
  </si>
  <si>
    <t>Room_889</t>
  </si>
  <si>
    <t>Room_890</t>
  </si>
  <si>
    <t>Room_891</t>
  </si>
  <si>
    <t>Room_892</t>
  </si>
  <si>
    <t>Room_893</t>
  </si>
  <si>
    <t>Room_894</t>
  </si>
  <si>
    <t>Room_895</t>
  </si>
  <si>
    <t>Room_896</t>
  </si>
  <si>
    <t>Room_897</t>
  </si>
  <si>
    <t>Room_898</t>
  </si>
  <si>
    <t>Room_899</t>
  </si>
  <si>
    <t>Room_900</t>
  </si>
  <si>
    <t>Room_901</t>
  </si>
  <si>
    <t>Room_902</t>
  </si>
  <si>
    <t>Room_903</t>
  </si>
  <si>
    <t>Room_904</t>
  </si>
  <si>
    <t>Room_905</t>
  </si>
  <si>
    <t>Room_906</t>
  </si>
  <si>
    <t>Room_907</t>
  </si>
  <si>
    <t>Room_908</t>
  </si>
  <si>
    <t>Room_909</t>
  </si>
  <si>
    <t>Room_910</t>
  </si>
  <si>
    <t>Room_911</t>
  </si>
  <si>
    <t>Room_912</t>
  </si>
  <si>
    <t>Room_913</t>
  </si>
  <si>
    <t>Room_914</t>
  </si>
  <si>
    <t>Room_915</t>
  </si>
  <si>
    <t>Room_916</t>
  </si>
  <si>
    <t>Room_917</t>
  </si>
  <si>
    <t>Room_918</t>
  </si>
  <si>
    <t>Room_919</t>
  </si>
  <si>
    <t>Room_920</t>
  </si>
  <si>
    <t>Room_921</t>
  </si>
  <si>
    <t>Room_922</t>
  </si>
  <si>
    <t>Room_923</t>
  </si>
  <si>
    <t>Room_924</t>
  </si>
  <si>
    <t>Room_925</t>
  </si>
  <si>
    <t>Room_926</t>
  </si>
  <si>
    <t>Room_927</t>
  </si>
  <si>
    <t>Room_928</t>
  </si>
  <si>
    <t>Room_929</t>
  </si>
  <si>
    <t>Room_930</t>
  </si>
  <si>
    <t>Room_931</t>
  </si>
  <si>
    <t>Room_932</t>
  </si>
  <si>
    <t>Room_933</t>
  </si>
  <si>
    <t>Room_934</t>
  </si>
  <si>
    <t>Room_935</t>
  </si>
  <si>
    <t>Room_936</t>
  </si>
  <si>
    <t>Room_937</t>
  </si>
  <si>
    <t>Room_938</t>
  </si>
  <si>
    <t>Room_939</t>
  </si>
  <si>
    <t>Room_940</t>
  </si>
  <si>
    <t>Room_941</t>
  </si>
  <si>
    <t>Room_942</t>
  </si>
  <si>
    <t>Room_943</t>
  </si>
  <si>
    <t>Room_944</t>
  </si>
  <si>
    <t>Room_945</t>
  </si>
  <si>
    <t>Room_946</t>
  </si>
  <si>
    <t>Room_947</t>
  </si>
  <si>
    <t>Room_948</t>
  </si>
  <si>
    <t>Room_949</t>
  </si>
  <si>
    <t>Room_950</t>
  </si>
  <si>
    <t>Room_951</t>
  </si>
  <si>
    <t>Room_952</t>
  </si>
  <si>
    <t>Room_953</t>
  </si>
  <si>
    <t>Room_954</t>
  </si>
  <si>
    <t>Room_955</t>
  </si>
  <si>
    <t>Room_956</t>
  </si>
  <si>
    <t>Room_957</t>
  </si>
  <si>
    <t>Room_958</t>
  </si>
  <si>
    <t>Room_959</t>
  </si>
  <si>
    <t>Room_960</t>
  </si>
  <si>
    <t>Room_961</t>
  </si>
  <si>
    <t>Room_962</t>
  </si>
  <si>
    <t>Room_963</t>
  </si>
  <si>
    <t>Room_964</t>
  </si>
  <si>
    <t>Room_965</t>
  </si>
  <si>
    <t>Room_966</t>
  </si>
  <si>
    <t>Room_967</t>
  </si>
  <si>
    <t>Room_968</t>
  </si>
  <si>
    <t>Room_969</t>
  </si>
  <si>
    <t>Room_970</t>
  </si>
  <si>
    <t>Room_971</t>
  </si>
  <si>
    <t>Room_972</t>
  </si>
  <si>
    <t>Room_973</t>
  </si>
  <si>
    <t>Room_974</t>
  </si>
  <si>
    <t>Room_975</t>
  </si>
  <si>
    <t>Room_976</t>
  </si>
  <si>
    <t>Room_977</t>
  </si>
  <si>
    <t>Room_978</t>
  </si>
  <si>
    <t>Room_979</t>
  </si>
  <si>
    <t>Room_980</t>
  </si>
  <si>
    <t>Room_981</t>
  </si>
  <si>
    <t>Room_982</t>
  </si>
  <si>
    <t>Room_983</t>
  </si>
  <si>
    <t>Room_984</t>
  </si>
  <si>
    <t>Room_985</t>
  </si>
  <si>
    <t>Room_986</t>
  </si>
  <si>
    <t>Room_987</t>
  </si>
  <si>
    <t>Room_988</t>
  </si>
  <si>
    <t>Room_989</t>
  </si>
  <si>
    <t>Room_990</t>
  </si>
  <si>
    <t>Room_991</t>
  </si>
  <si>
    <t>Room_992</t>
  </si>
  <si>
    <t>Room_993</t>
  </si>
  <si>
    <t>Room_994</t>
  </si>
  <si>
    <t>Room_995</t>
  </si>
  <si>
    <t>Room_996</t>
  </si>
  <si>
    <t>Room_997</t>
  </si>
  <si>
    <t>Room_998</t>
  </si>
  <si>
    <t>Room_999</t>
  </si>
  <si>
    <t>Room_1000</t>
  </si>
  <si>
    <t>Room_1001</t>
  </si>
  <si>
    <t>Room_1002</t>
  </si>
  <si>
    <t>Room_1003</t>
  </si>
  <si>
    <t>Room_1004</t>
  </si>
  <si>
    <t>Room_1005</t>
  </si>
  <si>
    <t>Room_1006</t>
  </si>
  <si>
    <t>Room_1007</t>
  </si>
  <si>
    <t>Room_1008</t>
  </si>
  <si>
    <t>Room_1009</t>
  </si>
  <si>
    <t>Room_1010</t>
  </si>
  <si>
    <t>Room_1011</t>
  </si>
  <si>
    <t>Room_1012</t>
  </si>
  <si>
    <t>Room_1013</t>
  </si>
  <si>
    <t>Room_1014</t>
  </si>
  <si>
    <t>Room_1015</t>
  </si>
  <si>
    <t>Room_1016</t>
  </si>
  <si>
    <t>Room_1017</t>
  </si>
  <si>
    <t>Room_1018</t>
  </si>
  <si>
    <t>Room_1019</t>
  </si>
  <si>
    <t>Room_1020</t>
  </si>
  <si>
    <t>Room_1021</t>
  </si>
  <si>
    <t>Room_1022</t>
  </si>
  <si>
    <t>Room_1023</t>
  </si>
  <si>
    <t>Room_1024</t>
  </si>
  <si>
    <t>Room_1025</t>
  </si>
  <si>
    <t>Room_1026</t>
  </si>
  <si>
    <t>Room_1027</t>
  </si>
  <si>
    <t>Room_1028</t>
  </si>
  <si>
    <t>Room_1029</t>
  </si>
  <si>
    <t>Room_1030</t>
  </si>
  <si>
    <t>Room_1031</t>
  </si>
  <si>
    <t>Room_1032</t>
  </si>
  <si>
    <t>Room_1033</t>
  </si>
  <si>
    <t>Room_1034</t>
  </si>
  <si>
    <t>Room_1035</t>
  </si>
  <si>
    <t>Room_1036</t>
  </si>
  <si>
    <t>Room_1037</t>
  </si>
  <si>
    <t>Room_1038</t>
  </si>
  <si>
    <t>Room_1039</t>
  </si>
  <si>
    <t>Room_1040</t>
  </si>
  <si>
    <t>Room_1041</t>
  </si>
  <si>
    <t>Room_1042</t>
  </si>
  <si>
    <t>Room_1043</t>
  </si>
  <si>
    <t>Room_1044</t>
  </si>
  <si>
    <t>Room_1045</t>
  </si>
  <si>
    <t>Room_1046</t>
  </si>
  <si>
    <t>Room_1047</t>
  </si>
  <si>
    <t>Room_1048</t>
  </si>
  <si>
    <t>Room_1049</t>
  </si>
  <si>
    <t>Room_1050</t>
  </si>
  <si>
    <t>Room_1051</t>
  </si>
  <si>
    <t>Room_1052</t>
  </si>
  <si>
    <t>Room_1053</t>
  </si>
  <si>
    <t>Room_1054</t>
  </si>
  <si>
    <t>Room_1055</t>
  </si>
  <si>
    <t>Room_1056</t>
  </si>
  <si>
    <t>Room_1057</t>
  </si>
  <si>
    <t>Room_1058</t>
  </si>
  <si>
    <t>Room_1059</t>
  </si>
  <si>
    <t>Room_1060</t>
  </si>
  <si>
    <t>Room_1061</t>
  </si>
  <si>
    <t>Room_1062</t>
  </si>
  <si>
    <t>Room_1063</t>
  </si>
  <si>
    <t>Room_1064</t>
  </si>
  <si>
    <t>Room_1065</t>
  </si>
  <si>
    <t>Room_1066</t>
  </si>
  <si>
    <t>Room_1067</t>
  </si>
  <si>
    <t>Room_1068</t>
  </si>
  <si>
    <t>Room_1069</t>
  </si>
  <si>
    <t>Room_1070</t>
  </si>
  <si>
    <t>Room_1071</t>
  </si>
  <si>
    <t>Room_1072</t>
  </si>
  <si>
    <t>Room_1073</t>
  </si>
  <si>
    <t>Room_1074</t>
  </si>
  <si>
    <t>Room_1075</t>
  </si>
  <si>
    <t>Room_1076</t>
  </si>
  <si>
    <t>Room_1077</t>
  </si>
  <si>
    <t>Room_1078</t>
  </si>
  <si>
    <t>Room_1079</t>
  </si>
  <si>
    <t>Room_1080</t>
  </si>
  <si>
    <t>Room_1081</t>
  </si>
  <si>
    <t>Room_1082</t>
  </si>
  <si>
    <t>Room_1083</t>
  </si>
  <si>
    <t>Room_1084</t>
  </si>
  <si>
    <t>Room_1085</t>
  </si>
  <si>
    <t>Room_1086</t>
  </si>
  <si>
    <t>Room_1087</t>
  </si>
  <si>
    <t>Room_1088</t>
  </si>
  <si>
    <t>Room_1089</t>
  </si>
  <si>
    <t>Room_1090</t>
  </si>
  <si>
    <t>Room_1091</t>
  </si>
  <si>
    <t>Room_1092</t>
  </si>
  <si>
    <t>Room_1093</t>
  </si>
  <si>
    <t>Room_1094</t>
  </si>
  <si>
    <t>Room_1095</t>
  </si>
  <si>
    <t>Room_1096</t>
  </si>
  <si>
    <t>Room_1097</t>
  </si>
  <si>
    <t>Room_1098</t>
  </si>
  <si>
    <t>Room_1099</t>
  </si>
  <si>
    <t>Room_1100</t>
  </si>
  <si>
    <t>Room_1101</t>
  </si>
  <si>
    <t>Room_1102</t>
  </si>
  <si>
    <t>Room_1103</t>
  </si>
  <si>
    <t>Room_1104</t>
  </si>
  <si>
    <t>Room_1105</t>
  </si>
  <si>
    <t>Room_1106</t>
  </si>
  <si>
    <t>Room_1107</t>
  </si>
  <si>
    <t>Room_1108</t>
  </si>
  <si>
    <t>Room_1109</t>
  </si>
  <si>
    <t>Room_1110</t>
  </si>
  <si>
    <t>Room_1111</t>
  </si>
  <si>
    <t>Room_1112</t>
  </si>
  <si>
    <t>Room_1113</t>
  </si>
  <si>
    <t>Room_1114</t>
  </si>
  <si>
    <t>Room_1115</t>
  </si>
  <si>
    <t>Room_1116</t>
  </si>
  <si>
    <t>Room_1117</t>
  </si>
  <si>
    <t>Room_1118</t>
  </si>
  <si>
    <t>Room_1119</t>
  </si>
  <si>
    <t>Room_1120</t>
  </si>
  <si>
    <t>Room_1121</t>
  </si>
  <si>
    <t>Room_1122</t>
  </si>
  <si>
    <t>Room_1123</t>
  </si>
  <si>
    <t>Room_1124</t>
  </si>
  <si>
    <t>Room_1125</t>
  </si>
  <si>
    <t>Room_1126</t>
  </si>
  <si>
    <t>Room_1127</t>
  </si>
  <si>
    <t>Room_1128</t>
  </si>
  <si>
    <t>Room_1129</t>
  </si>
  <si>
    <t>Room_1130</t>
  </si>
  <si>
    <t>Room_1131</t>
  </si>
  <si>
    <t>Room_1132</t>
  </si>
  <si>
    <t>Room_1133</t>
  </si>
  <si>
    <t>Room_1134</t>
  </si>
  <si>
    <t>Room_1135</t>
  </si>
  <si>
    <t>Room_1136</t>
  </si>
  <si>
    <t>Room_1137</t>
  </si>
  <si>
    <t>Room_1138</t>
  </si>
  <si>
    <t>Room_1139</t>
  </si>
  <si>
    <t>Room_1140</t>
  </si>
  <si>
    <t>Room_1141</t>
  </si>
  <si>
    <t>Room_1142</t>
  </si>
  <si>
    <t>Room_1143</t>
  </si>
  <si>
    <t>Room_1144</t>
  </si>
  <si>
    <t>Room_1145</t>
  </si>
  <si>
    <t>Room_1146</t>
  </si>
  <si>
    <t>Room_1147</t>
  </si>
  <si>
    <t>Room_1148</t>
  </si>
  <si>
    <t>Room_1149</t>
  </si>
  <si>
    <t>Room_1150</t>
  </si>
  <si>
    <t>Room_1151</t>
  </si>
  <si>
    <t>Room_1152</t>
  </si>
  <si>
    <t>Room_1153</t>
  </si>
  <si>
    <t>Room_1154</t>
  </si>
  <si>
    <t>Room_1155</t>
  </si>
  <si>
    <t>Room_1156</t>
  </si>
  <si>
    <t>Room_1157</t>
  </si>
  <si>
    <t>Room_1158</t>
  </si>
  <si>
    <t>Room_1159</t>
  </si>
  <si>
    <t>Room_1160</t>
  </si>
  <si>
    <t>Room_1161</t>
  </si>
  <si>
    <t>Room_1162</t>
  </si>
  <si>
    <t>Room_1163</t>
  </si>
  <si>
    <t>Room_1164</t>
  </si>
  <si>
    <t>Room_1165</t>
  </si>
  <si>
    <t>Room_1166</t>
  </si>
  <si>
    <t>Room_1167</t>
  </si>
  <si>
    <t>Room_1168</t>
  </si>
  <si>
    <t>Room_1169</t>
  </si>
  <si>
    <t>Room_1170</t>
  </si>
  <si>
    <t>Room_1171</t>
  </si>
  <si>
    <t>Room_1172</t>
  </si>
  <si>
    <t>Room_1173</t>
  </si>
  <si>
    <t>Room_1174</t>
  </si>
  <si>
    <t>Room_1175</t>
  </si>
  <si>
    <t>Room_1176</t>
  </si>
  <si>
    <t>Room_1177</t>
  </si>
  <si>
    <t>Room_1178</t>
  </si>
  <si>
    <t>Room_1179</t>
  </si>
  <si>
    <t>Room_1180</t>
  </si>
  <si>
    <t>Room_1181</t>
  </si>
  <si>
    <t>Room_1182</t>
  </si>
  <si>
    <t>Room_1183</t>
  </si>
  <si>
    <t>Room_1184</t>
  </si>
  <si>
    <t>Room_1185</t>
  </si>
  <si>
    <t>Room_1186</t>
  </si>
  <si>
    <t>Room_1187</t>
  </si>
  <si>
    <t>Room_1188</t>
  </si>
  <si>
    <t>Room_1189</t>
  </si>
  <si>
    <t>Room_1190</t>
  </si>
  <si>
    <t>Room_1191</t>
  </si>
  <si>
    <t>Room_1192</t>
  </si>
  <si>
    <t>Room_1193</t>
  </si>
  <si>
    <t>Room_1194</t>
  </si>
  <si>
    <t>Room_1195</t>
  </si>
  <si>
    <t>Room_1196</t>
  </si>
  <si>
    <t>Room_1197</t>
  </si>
  <si>
    <t>Room_1198</t>
  </si>
  <si>
    <t>Room_1199</t>
  </si>
  <si>
    <t>Room_1200</t>
  </si>
  <si>
    <t>Room_1201</t>
  </si>
  <si>
    <t>Room_1202</t>
  </si>
  <si>
    <t>Room_1203</t>
  </si>
  <si>
    <t>Room_1204</t>
  </si>
  <si>
    <t>Room_1205</t>
  </si>
  <si>
    <t>Room_1206</t>
  </si>
  <si>
    <t>Room_1207</t>
  </si>
  <si>
    <t>Room_1208</t>
  </si>
  <si>
    <t>Room_1209</t>
  </si>
  <si>
    <t>Room_1210</t>
  </si>
  <si>
    <t>Room_1211</t>
  </si>
  <si>
    <t>Room_1212</t>
  </si>
  <si>
    <t>Room_1213</t>
  </si>
  <si>
    <t>Room_1214</t>
  </si>
  <si>
    <t>Room_1215</t>
  </si>
  <si>
    <t>Room_1216</t>
  </si>
  <si>
    <t>Room_1217</t>
  </si>
  <si>
    <t>Room_1218</t>
  </si>
  <si>
    <t>Room_1219</t>
  </si>
  <si>
    <t>Room_1220</t>
  </si>
  <si>
    <t>Room_1221</t>
  </si>
  <si>
    <t>Room_1222</t>
  </si>
  <si>
    <t>Room_1223</t>
  </si>
  <si>
    <t>Room_1224</t>
  </si>
  <si>
    <t>Room_1225</t>
  </si>
  <si>
    <t>Room_1226</t>
  </si>
  <si>
    <t>Room_1227</t>
  </si>
  <si>
    <t>Room_1228</t>
  </si>
  <si>
    <t>Room_1229</t>
  </si>
  <si>
    <t>Room_1230</t>
  </si>
  <si>
    <t>Room_1231</t>
  </si>
  <si>
    <t>Room_1232</t>
  </si>
  <si>
    <t>Room_1233</t>
  </si>
  <si>
    <t>Room_1234</t>
  </si>
  <si>
    <t>Room_1235</t>
  </si>
  <si>
    <t>Room_1236</t>
  </si>
  <si>
    <t>Room_1237</t>
  </si>
  <si>
    <t>Room_1238</t>
  </si>
  <si>
    <t>Room_1239</t>
  </si>
  <si>
    <t>Room_1240</t>
  </si>
  <si>
    <t>Room_1241</t>
  </si>
  <si>
    <t>Room_1242</t>
  </si>
  <si>
    <t>Room_1243</t>
  </si>
  <si>
    <t>Room_1244</t>
  </si>
  <si>
    <t>Room_1245</t>
  </si>
  <si>
    <t>Room_1246</t>
  </si>
  <si>
    <t>Room_1247</t>
  </si>
  <si>
    <t>Room_1248</t>
  </si>
  <si>
    <t>Room_1249</t>
  </si>
  <si>
    <t>Room_1250</t>
  </si>
  <si>
    <t>Room_1251</t>
  </si>
  <si>
    <t>Room_1252</t>
  </si>
  <si>
    <t>Room_1253</t>
  </si>
  <si>
    <t>Room_1254</t>
  </si>
  <si>
    <t>Room_1255</t>
  </si>
  <si>
    <t>Room_1256</t>
  </si>
  <si>
    <t>Room_1257</t>
  </si>
  <si>
    <t>Room_1258</t>
  </si>
  <si>
    <t>Room_1259</t>
  </si>
  <si>
    <t>Room_1260</t>
  </si>
  <si>
    <t>Room_1261</t>
  </si>
  <si>
    <t>Room_1262</t>
  </si>
  <si>
    <t>Room_1263</t>
  </si>
  <si>
    <t>Room_1264</t>
  </si>
  <si>
    <t>Room_1265</t>
  </si>
  <si>
    <t>Room_1266</t>
  </si>
  <si>
    <t>Room_1267</t>
  </si>
  <si>
    <t>Room_1268</t>
  </si>
  <si>
    <t>Room_1269</t>
  </si>
  <si>
    <t>Room_1270</t>
  </si>
  <si>
    <t>Room_1271</t>
  </si>
  <si>
    <t>Room_1272</t>
  </si>
  <si>
    <t>Room_1273</t>
  </si>
  <si>
    <t>Room_1274</t>
  </si>
  <si>
    <t>Room_1275</t>
  </si>
  <si>
    <t>Room_1276</t>
  </si>
  <si>
    <t>Room_1277</t>
  </si>
  <si>
    <t>Room_1278</t>
  </si>
  <si>
    <t>Room_1279</t>
  </si>
  <si>
    <t>Room_1280</t>
  </si>
  <si>
    <t>Room_1281</t>
  </si>
  <si>
    <t>Room_1282</t>
  </si>
  <si>
    <t>Room_1283</t>
  </si>
  <si>
    <t>Room_1284</t>
  </si>
  <si>
    <t>Room_1285</t>
  </si>
  <si>
    <t>Room_1286</t>
  </si>
  <si>
    <t>Room_1287</t>
  </si>
  <si>
    <t>Room_1288</t>
  </si>
  <si>
    <t>Room_1289</t>
  </si>
  <si>
    <t>Room_1290</t>
  </si>
  <si>
    <t>Room_1291</t>
  </si>
  <si>
    <t>Room_1292</t>
  </si>
  <si>
    <t>Room_1293</t>
  </si>
  <si>
    <t>Room_1294</t>
  </si>
  <si>
    <t>Room_1295</t>
  </si>
  <si>
    <t>Room_1296</t>
  </si>
  <si>
    <t>Room_1297</t>
  </si>
  <si>
    <t>Room_1298</t>
  </si>
  <si>
    <t>Room_1299</t>
  </si>
  <si>
    <t>Room_1300</t>
  </si>
  <si>
    <t>Room_1301</t>
  </si>
  <si>
    <t>Room_1302</t>
  </si>
  <si>
    <t>Room_1303</t>
  </si>
  <si>
    <t>Room_1304</t>
  </si>
  <si>
    <t>Room_1305</t>
  </si>
  <si>
    <t>Room_1306</t>
  </si>
  <si>
    <t>Room_1307</t>
  </si>
  <si>
    <t>Room_1308</t>
  </si>
  <si>
    <t>Room_1309</t>
  </si>
  <si>
    <t>Room_1310</t>
  </si>
  <si>
    <t>Room_1311</t>
  </si>
  <si>
    <t>Room_1312</t>
  </si>
  <si>
    <t>Room_1313</t>
  </si>
  <si>
    <t>Room_1314</t>
  </si>
  <si>
    <t>Room_1315</t>
  </si>
  <si>
    <t>Room_1316</t>
  </si>
  <si>
    <t>Room_1317</t>
  </si>
  <si>
    <t>Room_1318</t>
  </si>
  <si>
    <t>Room_1319</t>
  </si>
  <si>
    <t>Room_1320</t>
  </si>
  <si>
    <t>Room_1321</t>
  </si>
  <si>
    <t>Room_1322</t>
  </si>
  <si>
    <t>Room_1323</t>
  </si>
  <si>
    <t>Room_1324</t>
  </si>
  <si>
    <t>Room_1325</t>
  </si>
  <si>
    <t>Room_1326</t>
  </si>
  <si>
    <t>Room_1327</t>
  </si>
  <si>
    <t>Room_1328</t>
  </si>
  <si>
    <t>Room_1329</t>
  </si>
  <si>
    <t>Room_1330</t>
  </si>
  <si>
    <t>Room_1331</t>
  </si>
  <si>
    <t>Room_1332</t>
  </si>
  <si>
    <t>Room_1333</t>
  </si>
  <si>
    <t>Room_1334</t>
  </si>
  <si>
    <t>Room_1335</t>
  </si>
  <si>
    <t>Room_1336</t>
  </si>
  <si>
    <t>Room_1337</t>
  </si>
  <si>
    <t>Room_1338</t>
  </si>
  <si>
    <t>Room_1339</t>
  </si>
  <si>
    <t>Room_1340</t>
  </si>
  <si>
    <t>Room_1341</t>
  </si>
  <si>
    <t>Room_1342</t>
  </si>
  <si>
    <t>Room_1343</t>
  </si>
  <si>
    <t>Room_1344</t>
  </si>
  <si>
    <t>Room_1345</t>
  </si>
  <si>
    <t>Room_1346</t>
  </si>
  <si>
    <t>Room_1347</t>
  </si>
  <si>
    <t>Room_1348</t>
  </si>
  <si>
    <t>Room_1349</t>
  </si>
  <si>
    <t>Room_1350</t>
  </si>
  <si>
    <t>Room_1351</t>
  </si>
  <si>
    <t>Room_1352</t>
  </si>
  <si>
    <t>Room_1353</t>
  </si>
  <si>
    <t>Room_1354</t>
  </si>
  <si>
    <t>Room_1355</t>
  </si>
  <si>
    <t>Room_1356</t>
  </si>
  <si>
    <t>Room_1357</t>
  </si>
  <si>
    <t>Room_1358</t>
  </si>
  <si>
    <t>Room_1359</t>
  </si>
  <si>
    <t>Room_1360</t>
  </si>
  <si>
    <t>Room_1361</t>
  </si>
  <si>
    <t>Room_1362</t>
  </si>
  <si>
    <t>Room_1363</t>
  </si>
  <si>
    <t>Room_1364</t>
  </si>
  <si>
    <t>Room_1365</t>
  </si>
  <si>
    <t>Room_1366</t>
  </si>
  <si>
    <t>Room_1367</t>
  </si>
  <si>
    <t>Room_1368</t>
  </si>
  <si>
    <t>Room_1369</t>
  </si>
  <si>
    <t>Room_1370</t>
  </si>
  <si>
    <t>Room_1371</t>
  </si>
  <si>
    <t>Room_1372</t>
  </si>
  <si>
    <t>Room_1373</t>
  </si>
  <si>
    <t>Room_1374</t>
  </si>
  <si>
    <t>Room_1375</t>
  </si>
  <si>
    <t>Room_1376</t>
  </si>
  <si>
    <t>Room_1377</t>
  </si>
  <si>
    <t>Room_1378</t>
  </si>
  <si>
    <t>Room_1379</t>
  </si>
  <si>
    <t>Room_1380</t>
  </si>
  <si>
    <t>Room_1381</t>
  </si>
  <si>
    <t>Room_1382</t>
  </si>
  <si>
    <t>Room_1383</t>
  </si>
  <si>
    <t>Room_1384</t>
  </si>
  <si>
    <t>Room_1385</t>
  </si>
  <si>
    <t>Room_1386</t>
  </si>
  <si>
    <t>Room_1387</t>
  </si>
  <si>
    <t>Room_1388</t>
  </si>
  <si>
    <t>Room_1389</t>
  </si>
  <si>
    <t>Room_1390</t>
  </si>
  <si>
    <t>Room_1391</t>
  </si>
  <si>
    <t>Room_1392</t>
  </si>
  <si>
    <t>Room_1393</t>
  </si>
  <si>
    <t>Room_1394</t>
  </si>
  <si>
    <t>Room_1395</t>
  </si>
  <si>
    <t>Room_1396</t>
  </si>
  <si>
    <t>Room_1397</t>
  </si>
  <si>
    <t>Room_1398</t>
  </si>
  <si>
    <t>Room_1399</t>
  </si>
  <si>
    <t>Room_1400</t>
  </si>
  <si>
    <t>Room_1401</t>
  </si>
  <si>
    <t>Room_1402</t>
  </si>
  <si>
    <t>Room_1403</t>
  </si>
  <si>
    <t>Room_1404</t>
  </si>
  <si>
    <t>Room_1405</t>
  </si>
  <si>
    <t>Room_1406</t>
  </si>
  <si>
    <t>Room_1407</t>
  </si>
  <si>
    <t>Room_1408</t>
  </si>
  <si>
    <t>Room_1409</t>
  </si>
  <si>
    <t>Room_1410</t>
  </si>
  <si>
    <t>Room_1411</t>
  </si>
  <si>
    <t>Room_1412</t>
  </si>
  <si>
    <t>Room_1413</t>
  </si>
  <si>
    <t>Room_1414</t>
  </si>
  <si>
    <t>Room_1415</t>
  </si>
  <si>
    <t>Room_1416</t>
  </si>
  <si>
    <t>Room_1417</t>
  </si>
  <si>
    <t>Room_1418</t>
  </si>
  <si>
    <t>Room_1419</t>
  </si>
  <si>
    <t>Room_1420</t>
  </si>
  <si>
    <t>Room_1421</t>
  </si>
  <si>
    <t>Room_1422</t>
  </si>
  <si>
    <t>Room_1423</t>
  </si>
  <si>
    <t>Room_1424</t>
  </si>
  <si>
    <t>Room_1425</t>
  </si>
  <si>
    <t>Room_1426</t>
  </si>
  <si>
    <t>Room_1427</t>
  </si>
  <si>
    <t>Room_1428</t>
  </si>
  <si>
    <t>Room_1429</t>
  </si>
  <si>
    <t>Room_1430</t>
  </si>
  <si>
    <t>Room_1431</t>
  </si>
  <si>
    <t>Room_1432</t>
  </si>
  <si>
    <t>Room_1433</t>
  </si>
  <si>
    <t>Room_1434</t>
  </si>
  <si>
    <t>Room_1435</t>
  </si>
  <si>
    <t>Room_1436</t>
  </si>
  <si>
    <t>Room_1437</t>
  </si>
  <si>
    <t>Room_1438</t>
  </si>
  <si>
    <t>Room_1439</t>
  </si>
  <si>
    <t>Room_1440</t>
  </si>
  <si>
    <t>Room_1441</t>
  </si>
  <si>
    <t>Room_1442</t>
  </si>
  <si>
    <t>Room_1443</t>
  </si>
  <si>
    <t>Room_1444</t>
  </si>
  <si>
    <t>Room_1445</t>
  </si>
  <si>
    <t>Room_1446</t>
  </si>
  <si>
    <t>Room_1447</t>
  </si>
  <si>
    <t>Room_1448</t>
  </si>
  <si>
    <t>Room_1449</t>
  </si>
  <si>
    <t>Room_1450</t>
  </si>
  <si>
    <t>Room_1451</t>
  </si>
  <si>
    <t>Room_1452</t>
  </si>
  <si>
    <t>Room_1453</t>
  </si>
  <si>
    <t>Room_1454</t>
  </si>
  <si>
    <t>Room_1455</t>
  </si>
  <si>
    <t>Room_1456</t>
  </si>
  <si>
    <t>Room_1457</t>
  </si>
  <si>
    <t>Room_1458</t>
  </si>
  <si>
    <t>Room_1459</t>
  </si>
  <si>
    <t>Room_1460</t>
  </si>
  <si>
    <t>Room_1461</t>
  </si>
  <si>
    <t>Room_1462</t>
  </si>
  <si>
    <t>Room_1463</t>
  </si>
  <si>
    <t>Room_1464</t>
  </si>
  <si>
    <t>Room_1465</t>
  </si>
  <si>
    <t>Room_1466</t>
  </si>
  <si>
    <t>Room_1467</t>
  </si>
  <si>
    <t>Room_1468</t>
  </si>
  <si>
    <t>Room_1469</t>
  </si>
  <si>
    <t>Room_1470</t>
  </si>
  <si>
    <t>Room_1471</t>
  </si>
  <si>
    <t>Room_1472</t>
  </si>
  <si>
    <t>Room_1473</t>
  </si>
  <si>
    <t>Room_1474</t>
  </si>
  <si>
    <t>Room_1475</t>
  </si>
  <si>
    <t>Room_1476</t>
  </si>
  <si>
    <t>Room_1477</t>
  </si>
  <si>
    <t>Room_1478</t>
  </si>
  <si>
    <t>Room_1479</t>
  </si>
  <si>
    <t>Room_1480</t>
  </si>
  <si>
    <t>Room_1481</t>
  </si>
  <si>
    <t>Room_1482</t>
  </si>
  <si>
    <t>Room_1483</t>
  </si>
  <si>
    <t>Room_1484</t>
  </si>
  <si>
    <t>Room_1485</t>
  </si>
  <si>
    <t>Room_1486</t>
  </si>
  <si>
    <t>Room_1487</t>
  </si>
  <si>
    <t>Room_1488</t>
  </si>
  <si>
    <t>Room_1489</t>
  </si>
  <si>
    <t>Room_1490</t>
  </si>
  <si>
    <t>Room_1491</t>
  </si>
  <si>
    <t>Room_1492</t>
  </si>
  <si>
    <t>Room_1493</t>
  </si>
  <si>
    <t>Room_1494</t>
  </si>
  <si>
    <t>Room_1495</t>
  </si>
  <si>
    <t>Room_1496</t>
  </si>
  <si>
    <t>Room_1497</t>
  </si>
  <si>
    <t>Room_1498</t>
  </si>
  <si>
    <t>Room_1499</t>
  </si>
  <si>
    <t>Room_1500</t>
  </si>
  <si>
    <t>Room_1501</t>
  </si>
  <si>
    <t>Room_1502</t>
  </si>
  <si>
    <t>Room_1503</t>
  </si>
  <si>
    <t>Room_1504</t>
  </si>
  <si>
    <t>Room_1505</t>
  </si>
  <si>
    <t>Room_1506</t>
  </si>
  <si>
    <t>Room_1507</t>
  </si>
  <si>
    <t>Room_1508</t>
  </si>
  <si>
    <t>Room_1509</t>
  </si>
  <si>
    <t>Room_1510</t>
  </si>
  <si>
    <t>Room_1511</t>
  </si>
  <si>
    <t>Room_1512</t>
  </si>
  <si>
    <t>Room_1513</t>
  </si>
  <si>
    <t>Room_1514</t>
  </si>
  <si>
    <t>Room_1515</t>
  </si>
  <si>
    <t>Room_1516</t>
  </si>
  <si>
    <t>Room_1517</t>
  </si>
  <si>
    <t>Room_1518</t>
  </si>
  <si>
    <t>Room_1519</t>
  </si>
  <si>
    <t>Room_1520</t>
  </si>
  <si>
    <t>Room_1521</t>
  </si>
  <si>
    <t>Room_1522</t>
  </si>
  <si>
    <t>Room_1523</t>
  </si>
  <si>
    <t>Room_1524</t>
  </si>
  <si>
    <t>Room_1525</t>
  </si>
  <si>
    <t>Room_1526</t>
  </si>
  <si>
    <t>Room_1527</t>
  </si>
  <si>
    <t>Room_1528</t>
  </si>
  <si>
    <t>Room_1529</t>
  </si>
  <si>
    <t>Room_1530</t>
  </si>
  <si>
    <t>Room_1531</t>
  </si>
  <si>
    <t>Room_1532</t>
  </si>
  <si>
    <t>Room_1533</t>
  </si>
  <si>
    <t>Room_1534</t>
  </si>
  <si>
    <t>Room_1535</t>
  </si>
  <si>
    <t>Room_1536</t>
  </si>
  <si>
    <t>Room_1537</t>
  </si>
  <si>
    <t>Room_1538</t>
  </si>
  <si>
    <t>Room_1539</t>
  </si>
  <si>
    <t>Room_1540</t>
  </si>
  <si>
    <t>Room_1541</t>
  </si>
  <si>
    <t>Room_1542</t>
  </si>
  <si>
    <t>Room_1543</t>
  </si>
  <si>
    <t>Room_1544</t>
  </si>
  <si>
    <t>Room_1545</t>
  </si>
  <si>
    <t>Room_1546</t>
  </si>
  <si>
    <t>Room_1547</t>
  </si>
  <si>
    <t>Room_1548</t>
  </si>
  <si>
    <t>Room_1549</t>
  </si>
  <si>
    <t>Room_1550</t>
  </si>
  <si>
    <t>Room_1551</t>
  </si>
  <si>
    <t>Room_1552</t>
  </si>
  <si>
    <t>Room_1553</t>
  </si>
  <si>
    <t>Room_1554</t>
  </si>
  <si>
    <t>Room_1555</t>
  </si>
  <si>
    <t>Room_1556</t>
  </si>
  <si>
    <t>Room_1557</t>
  </si>
  <si>
    <t>Room_1558</t>
  </si>
  <si>
    <t>Room_1559</t>
  </si>
  <si>
    <t>Room_1560</t>
  </si>
  <si>
    <t>Room_1561</t>
  </si>
  <si>
    <t>Room_1562</t>
  </si>
  <si>
    <t>Room_1563</t>
  </si>
  <si>
    <t>Room_1564</t>
  </si>
  <si>
    <t>Room_1565</t>
  </si>
  <si>
    <t>Room_1566</t>
  </si>
  <si>
    <t>Room_1567</t>
  </si>
  <si>
    <t>Room_1568</t>
  </si>
  <si>
    <t>Room_1569</t>
  </si>
  <si>
    <t>Room_1570</t>
  </si>
  <si>
    <t>Room_1571</t>
  </si>
  <si>
    <t>Room_1572</t>
  </si>
  <si>
    <t>Room_1573</t>
  </si>
  <si>
    <t>Room_1574</t>
  </si>
  <si>
    <t>Room_1575</t>
  </si>
  <si>
    <t>Room_1576</t>
  </si>
  <si>
    <t>Room_1577</t>
  </si>
  <si>
    <t>Room_1578</t>
  </si>
  <si>
    <t>Room_1579</t>
  </si>
  <si>
    <t>Room_1580</t>
  </si>
  <si>
    <t>Room_1581</t>
  </si>
  <si>
    <t>Room_1582</t>
  </si>
  <si>
    <t>Room_1583</t>
  </si>
  <si>
    <t>Room_1584</t>
  </si>
  <si>
    <t>Room_1585</t>
  </si>
  <si>
    <t>Room_1586</t>
  </si>
  <si>
    <t>Room_1587</t>
  </si>
  <si>
    <t>Room_1588</t>
  </si>
  <si>
    <t>Room_1589</t>
  </si>
  <si>
    <t>Room_1590</t>
  </si>
  <si>
    <t>Room_1591</t>
  </si>
  <si>
    <t>Room_1592</t>
  </si>
  <si>
    <t>Room_1593</t>
  </si>
  <si>
    <t>Room_1594</t>
  </si>
  <si>
    <t>Room_1595</t>
  </si>
  <si>
    <t>Room_1596</t>
  </si>
  <si>
    <t>Room_1597</t>
  </si>
  <si>
    <t>Room_1598</t>
  </si>
  <si>
    <t>Room_1599</t>
  </si>
  <si>
    <t>Room_1600</t>
  </si>
  <si>
    <t>Room_1601</t>
  </si>
  <si>
    <t>Room_1602</t>
  </si>
  <si>
    <t>Room_1603</t>
  </si>
  <si>
    <t>Room_1604</t>
  </si>
  <si>
    <t>Room_1605</t>
  </si>
  <si>
    <t>Room_1606</t>
  </si>
  <si>
    <t>Room_1607</t>
  </si>
  <si>
    <t>Room_1608</t>
  </si>
  <si>
    <t>Room_1609</t>
  </si>
  <si>
    <t>Room_1610</t>
  </si>
  <si>
    <t>Room_1611</t>
  </si>
  <si>
    <t>Room_1612</t>
  </si>
  <si>
    <t>Room_1613</t>
  </si>
  <si>
    <t>Room_1614</t>
  </si>
  <si>
    <t>Room_1615</t>
  </si>
  <si>
    <t>Room_1616</t>
  </si>
  <si>
    <t>Room_1617</t>
  </si>
  <si>
    <t>Room_1618</t>
  </si>
  <si>
    <t>Room_1619</t>
  </si>
  <si>
    <t>Room_1620</t>
  </si>
  <si>
    <t>Room_1621</t>
  </si>
  <si>
    <t>Room_1622</t>
  </si>
  <si>
    <t>Room_1623</t>
  </si>
  <si>
    <t>Room_1624</t>
  </si>
  <si>
    <t>Room_1625</t>
  </si>
  <si>
    <t>Room_1626</t>
  </si>
  <si>
    <t>Room_1627</t>
  </si>
  <si>
    <t>Room_1628</t>
  </si>
  <si>
    <t>Room_1629</t>
  </si>
  <si>
    <t>Room_1630</t>
  </si>
  <si>
    <t>Room_1631</t>
  </si>
  <si>
    <t>Room_1632</t>
  </si>
  <si>
    <t>Room_1633</t>
  </si>
  <si>
    <t>Room_1634</t>
  </si>
  <si>
    <t>Room_1635</t>
  </si>
  <si>
    <t>Room_1636</t>
  </si>
  <si>
    <t>Room_1637</t>
  </si>
  <si>
    <t>Room_1638</t>
  </si>
  <si>
    <t>Room_1639</t>
  </si>
  <si>
    <t>Room_1640</t>
  </si>
  <si>
    <t>Room_1641</t>
  </si>
  <si>
    <t>Room_1642</t>
  </si>
  <si>
    <t>Room_1643</t>
  </si>
  <si>
    <t>Room_1644</t>
  </si>
  <si>
    <t>Room_1645</t>
  </si>
  <si>
    <t>Room_1646</t>
  </si>
  <si>
    <t>Room_1647</t>
  </si>
  <si>
    <t>Room_1648</t>
  </si>
  <si>
    <t>Room_1649</t>
  </si>
  <si>
    <t>Room_1650</t>
  </si>
  <si>
    <t>Room_1651</t>
  </si>
  <si>
    <t>Room_1652</t>
  </si>
  <si>
    <t>Room_1653</t>
  </si>
  <si>
    <t>Room_1654</t>
  </si>
  <si>
    <t>Room_1655</t>
  </si>
  <si>
    <t>Room_1656</t>
  </si>
  <si>
    <t>Room_1657</t>
  </si>
  <si>
    <t>Room_1658</t>
  </si>
  <si>
    <t>Room_1659</t>
  </si>
  <si>
    <t>Room_1660</t>
  </si>
  <si>
    <t>Room_1661</t>
  </si>
  <si>
    <t>Room_1662</t>
  </si>
  <si>
    <t>Room_1663</t>
  </si>
  <si>
    <t>Room_1664</t>
  </si>
  <si>
    <t>Room_1665</t>
  </si>
  <si>
    <t>Room_1666</t>
  </si>
  <si>
    <t>Room_1667</t>
  </si>
  <si>
    <t>Room_1668</t>
  </si>
  <si>
    <t>Room_1669</t>
  </si>
  <si>
    <t>Room_1670</t>
  </si>
  <si>
    <t>Room_1671</t>
  </si>
  <si>
    <t>Room_1672</t>
  </si>
  <si>
    <t>Room_1673</t>
  </si>
  <si>
    <t>Room_1674</t>
  </si>
  <si>
    <t>Room_1675</t>
  </si>
  <si>
    <t>Room_1676</t>
  </si>
  <si>
    <t>Room_1677</t>
  </si>
  <si>
    <t>Room_1678</t>
  </si>
  <si>
    <t>Room_1679</t>
  </si>
  <si>
    <t>Room_1680</t>
  </si>
  <si>
    <t>Room_1681</t>
  </si>
  <si>
    <t>Room_1682</t>
  </si>
  <si>
    <t>Room_1683</t>
  </si>
  <si>
    <t>Room_1684</t>
  </si>
  <si>
    <t>Room_1685</t>
  </si>
  <si>
    <t>Room_1686</t>
  </si>
  <si>
    <t>Room_1687</t>
  </si>
  <si>
    <t>Room_1688</t>
  </si>
  <si>
    <t>Room_1689</t>
  </si>
  <si>
    <t>Room_1690</t>
  </si>
  <si>
    <t>Room_1691</t>
  </si>
  <si>
    <t>Room_1692</t>
  </si>
  <si>
    <t>Room_1693</t>
  </si>
  <si>
    <t>Room_1694</t>
  </si>
  <si>
    <t>Room_1695</t>
  </si>
  <si>
    <t>Room_1696</t>
  </si>
  <si>
    <t>Room_1697</t>
  </si>
  <si>
    <t>Room_1698</t>
  </si>
  <si>
    <t>Room_1699</t>
  </si>
  <si>
    <t>Room_1700</t>
  </si>
  <si>
    <t>Room_1701</t>
  </si>
  <si>
    <t>Room_1702</t>
  </si>
  <si>
    <t>Room_1703</t>
  </si>
  <si>
    <t>Room_1704</t>
  </si>
  <si>
    <t>Room_1705</t>
  </si>
  <si>
    <t>Room_1706</t>
  </si>
  <si>
    <t>Room_1707</t>
  </si>
  <si>
    <t>Room_1708</t>
  </si>
  <si>
    <t>Room_1709</t>
  </si>
  <si>
    <t>Room_1710</t>
  </si>
  <si>
    <t>Room_1711</t>
  </si>
  <si>
    <t>Room_1712</t>
  </si>
  <si>
    <t>Room_1713</t>
  </si>
  <si>
    <t>Room_1714</t>
  </si>
  <si>
    <t>Room_1715</t>
  </si>
  <si>
    <t>Room_1716</t>
  </si>
  <si>
    <t>Room_1717</t>
  </si>
  <si>
    <t>Room_1718</t>
  </si>
  <si>
    <t>Room_1719</t>
  </si>
  <si>
    <t>Room_1720</t>
  </si>
  <si>
    <t>Room_1721</t>
  </si>
  <si>
    <t>Room_1722</t>
  </si>
  <si>
    <t>Room_1723</t>
  </si>
  <si>
    <t>Room_1724</t>
  </si>
  <si>
    <t>Room_1725</t>
  </si>
  <si>
    <t>Room_1726</t>
  </si>
  <si>
    <t>Room_1727</t>
  </si>
  <si>
    <t>Room_1728</t>
  </si>
  <si>
    <t>Room_1729</t>
  </si>
  <si>
    <t>Room_1730</t>
  </si>
  <si>
    <t>Room_1731</t>
  </si>
  <si>
    <t>Room_1732</t>
  </si>
  <si>
    <t>Room_1733</t>
  </si>
  <si>
    <t>Room_1734</t>
  </si>
  <si>
    <t>Room_1735</t>
  </si>
  <si>
    <t>Room_1736</t>
  </si>
  <si>
    <t>Room_1737</t>
  </si>
  <si>
    <t>Room_1738</t>
  </si>
  <si>
    <t>Room_1739</t>
  </si>
  <si>
    <t>Room_1740</t>
  </si>
  <si>
    <t>Room_1741</t>
  </si>
  <si>
    <t>Room_1742</t>
  </si>
  <si>
    <t>Room_1743</t>
  </si>
  <si>
    <t>Room_1744</t>
  </si>
  <si>
    <t>Room_1745</t>
  </si>
  <si>
    <t>Room_1746</t>
  </si>
  <si>
    <t>Room_1747</t>
  </si>
  <si>
    <t>Room_1748</t>
  </si>
  <si>
    <t>Room_1749</t>
  </si>
  <si>
    <t>Room_1750</t>
  </si>
  <si>
    <t>Room_1751</t>
  </si>
  <si>
    <t>Room_1752</t>
  </si>
  <si>
    <t>Room_1753</t>
  </si>
  <si>
    <t>Room_1754</t>
  </si>
  <si>
    <t>Room_1755</t>
  </si>
  <si>
    <t>Room_1756</t>
  </si>
  <si>
    <t>Room_1757</t>
  </si>
  <si>
    <t>Room_1758</t>
  </si>
  <si>
    <t>Room_1759</t>
  </si>
  <si>
    <t>Room_1760</t>
  </si>
  <si>
    <t>Room_1761</t>
  </si>
  <si>
    <t>Room_1762</t>
  </si>
  <si>
    <t>Room_1763</t>
  </si>
  <si>
    <t>Room_1764</t>
  </si>
  <si>
    <t>Room_1765</t>
  </si>
  <si>
    <t>Room_1766</t>
  </si>
  <si>
    <t>Room_1767</t>
  </si>
  <si>
    <t>Room_1768</t>
  </si>
  <si>
    <t>Room_1769</t>
  </si>
  <si>
    <t>Room_1770</t>
  </si>
  <si>
    <t>Room_1771</t>
  </si>
  <si>
    <t>Room_1772</t>
  </si>
  <si>
    <t>Room_1773</t>
  </si>
  <si>
    <t>Room_1774</t>
  </si>
  <si>
    <t>Room_1775</t>
  </si>
  <si>
    <t>Room_1776</t>
  </si>
  <si>
    <t>Room_1777</t>
  </si>
  <si>
    <t>Room_1778</t>
  </si>
  <si>
    <t>Room_1779</t>
  </si>
  <si>
    <t>Room_1780</t>
  </si>
  <si>
    <t>Room_1781</t>
  </si>
  <si>
    <t>Room_1782</t>
  </si>
  <si>
    <t>Room_1783</t>
  </si>
  <si>
    <t>Room_1784</t>
  </si>
  <si>
    <t>Room_1785</t>
  </si>
  <si>
    <t>Room_1786</t>
  </si>
  <si>
    <t>Room_1787</t>
  </si>
  <si>
    <t>Room_1788</t>
  </si>
  <si>
    <t>Room_1789</t>
  </si>
  <si>
    <t>Room_1790</t>
  </si>
  <si>
    <t>Room_1791</t>
  </si>
  <si>
    <t>Room_1792</t>
  </si>
  <si>
    <t>Room_1793</t>
  </si>
  <si>
    <t>Room_1794</t>
  </si>
  <si>
    <t>Room_1795</t>
  </si>
  <si>
    <t>Room_1796</t>
  </si>
  <si>
    <t>Room_1797</t>
  </si>
  <si>
    <t>Room_1798</t>
  </si>
  <si>
    <t>Room_1799</t>
  </si>
  <si>
    <t>Room_1800</t>
  </si>
  <si>
    <t>Room_1801</t>
  </si>
  <si>
    <t>Room_1802</t>
  </si>
  <si>
    <t>Room_1803</t>
  </si>
  <si>
    <t>Room_1804</t>
  </si>
  <si>
    <t>Room_1805</t>
  </si>
  <si>
    <t>Room_1806</t>
  </si>
  <si>
    <t>Room_1807</t>
  </si>
  <si>
    <t>Room_1808</t>
  </si>
  <si>
    <t>Room_1809</t>
  </si>
  <si>
    <t>Room_1810</t>
  </si>
  <si>
    <t>Room_1811</t>
  </si>
  <si>
    <t>Room_1812</t>
  </si>
  <si>
    <t>Room_1813</t>
  </si>
  <si>
    <t>Room_1814</t>
  </si>
  <si>
    <t>Room_1815</t>
  </si>
  <si>
    <t>Room_1816</t>
  </si>
  <si>
    <t>Room_1817</t>
  </si>
  <si>
    <t>Room_1818</t>
  </si>
  <si>
    <t>Room_1819</t>
  </si>
  <si>
    <t>Room_1820</t>
  </si>
  <si>
    <t>Room_1821</t>
  </si>
  <si>
    <t>Room_1822</t>
  </si>
  <si>
    <t>Room_1823</t>
  </si>
  <si>
    <t>Room_1824</t>
  </si>
  <si>
    <t>Room_1825</t>
  </si>
  <si>
    <t>Room_1826</t>
  </si>
  <si>
    <t>Room_1827</t>
  </si>
  <si>
    <t>Room_1828</t>
  </si>
  <si>
    <t>Room_1829</t>
  </si>
  <si>
    <t>Room_1830</t>
  </si>
  <si>
    <t>Room_1831</t>
  </si>
  <si>
    <t>Room_1832</t>
  </si>
  <si>
    <t>Room_1833</t>
  </si>
  <si>
    <t>Room_1834</t>
  </si>
  <si>
    <t>Room_1835</t>
  </si>
  <si>
    <t>Room_1836</t>
  </si>
  <si>
    <t>Room_1837</t>
  </si>
  <si>
    <t>Room_1838</t>
  </si>
  <si>
    <t>Room_1839</t>
  </si>
  <si>
    <t>Room_1840</t>
  </si>
  <si>
    <t>Room_1841</t>
  </si>
  <si>
    <t>Room_1842</t>
  </si>
  <si>
    <t>Room_1843</t>
  </si>
  <si>
    <t>Room_1844</t>
  </si>
  <si>
    <t>Room_1845</t>
  </si>
  <si>
    <t>Room_1846</t>
  </si>
  <si>
    <t>Room_1847</t>
  </si>
  <si>
    <t>Room_1848</t>
  </si>
  <si>
    <t>Room_1849</t>
  </si>
  <si>
    <t>Room_1850</t>
  </si>
  <si>
    <t>Room_1851</t>
  </si>
  <si>
    <t>Room_1852</t>
  </si>
  <si>
    <t>Room_1853</t>
  </si>
  <si>
    <t>Room_1854</t>
  </si>
  <si>
    <t>Room_1855</t>
  </si>
  <si>
    <t>Room_1856</t>
  </si>
  <si>
    <t>Room_1857</t>
  </si>
  <si>
    <t>Room_1858</t>
  </si>
  <si>
    <t>Room_1859</t>
  </si>
  <si>
    <t>Room_1860</t>
  </si>
  <si>
    <t>Room_1861</t>
  </si>
  <si>
    <t>Room_1862</t>
  </si>
  <si>
    <t>Room_1863</t>
  </si>
  <si>
    <t>Room_1864</t>
  </si>
  <si>
    <t>Room_1865</t>
  </si>
  <si>
    <t>Room_1866</t>
  </si>
  <si>
    <t>Room_1867</t>
  </si>
  <si>
    <t>Room_1868</t>
  </si>
  <si>
    <t>Room_1869</t>
  </si>
  <si>
    <t>Room_1870</t>
  </si>
  <si>
    <t>Room_1871</t>
  </si>
  <si>
    <t>Room_1872</t>
  </si>
  <si>
    <t>Room_1873</t>
  </si>
  <si>
    <t>Room_1874</t>
  </si>
  <si>
    <t>Room_1875</t>
  </si>
  <si>
    <t>Room_1876</t>
  </si>
  <si>
    <t>Room_1877</t>
  </si>
  <si>
    <t>Room_1878</t>
  </si>
  <si>
    <t>Room_1879</t>
  </si>
  <si>
    <t>Room_1880</t>
  </si>
  <si>
    <t>Room_1881</t>
  </si>
  <si>
    <t>Room_1882</t>
  </si>
  <si>
    <t>Room_1883</t>
  </si>
  <si>
    <t>Room_1884</t>
  </si>
  <si>
    <t>Room_1885</t>
  </si>
  <si>
    <t>Room_1886</t>
  </si>
  <si>
    <t>Room_1887</t>
  </si>
  <si>
    <t>Room_1888</t>
  </si>
  <si>
    <t>Room_1889</t>
  </si>
  <si>
    <t>Room_1890</t>
  </si>
  <si>
    <t>Room_1891</t>
  </si>
  <si>
    <t>Room_1892</t>
  </si>
  <si>
    <t>Room_1893</t>
  </si>
  <si>
    <t>Room_1894</t>
  </si>
  <si>
    <t>Room_1895</t>
  </si>
  <si>
    <t>Room_1896</t>
  </si>
  <si>
    <t>Room_1897</t>
  </si>
  <si>
    <t>Room_1898</t>
  </si>
  <si>
    <t>Room_1899</t>
  </si>
  <si>
    <t>Room_1900</t>
  </si>
  <si>
    <t>Room_1901</t>
  </si>
  <si>
    <t>Room_1902</t>
  </si>
  <si>
    <t>Room_1903</t>
  </si>
  <si>
    <t>Room_1904</t>
  </si>
  <si>
    <t>Room_1905</t>
  </si>
  <si>
    <t>Room_1906</t>
  </si>
  <si>
    <t>Room_1907</t>
  </si>
  <si>
    <t>Room_1908</t>
  </si>
  <si>
    <t>Room_1909</t>
  </si>
  <si>
    <t>Room_1910</t>
  </si>
  <si>
    <t>Room_1911</t>
  </si>
  <si>
    <t>Room_1912</t>
  </si>
  <si>
    <t>Room_1913</t>
  </si>
  <si>
    <t>Room_1914</t>
  </si>
  <si>
    <t>Room_1915</t>
  </si>
  <si>
    <t>Room_1916</t>
  </si>
  <si>
    <t>Room_1917</t>
  </si>
  <si>
    <t>Room_1918</t>
  </si>
  <si>
    <t>Room_1919</t>
  </si>
  <si>
    <t>Room_1920</t>
  </si>
  <si>
    <t>Room_1921</t>
  </si>
  <si>
    <t>Room_1922</t>
  </si>
  <si>
    <t>Room_1923</t>
  </si>
  <si>
    <t>Room_1924</t>
  </si>
  <si>
    <t>Room_1925</t>
  </si>
  <si>
    <t>Room_1926</t>
  </si>
  <si>
    <t>Room_1927</t>
  </si>
  <si>
    <t>Room_1928</t>
  </si>
  <si>
    <t>Room_1929</t>
  </si>
  <si>
    <t>Room_1930</t>
  </si>
  <si>
    <t>Room_1931</t>
  </si>
  <si>
    <t>Room_1932</t>
  </si>
  <si>
    <t>Room_1933</t>
  </si>
  <si>
    <t>Room_1934</t>
  </si>
  <si>
    <t>Room_1935</t>
  </si>
  <si>
    <t>Room_1936</t>
  </si>
  <si>
    <t>Room_1937</t>
  </si>
  <si>
    <t>Room_1938</t>
  </si>
  <si>
    <t>Room_1939</t>
  </si>
  <si>
    <t>Room_1940</t>
  </si>
  <si>
    <t>Room_1941</t>
  </si>
  <si>
    <t>Room_1942</t>
  </si>
  <si>
    <t>Room_1943</t>
  </si>
  <si>
    <t>Room_1944</t>
  </si>
  <si>
    <t>Room_1945</t>
  </si>
  <si>
    <t>Room_1946</t>
  </si>
  <si>
    <t>Room_1947</t>
  </si>
  <si>
    <t>Room_1948</t>
  </si>
  <si>
    <t>Room_1949</t>
  </si>
  <si>
    <t>Room_1950</t>
  </si>
  <si>
    <t>Room_1951</t>
  </si>
  <si>
    <t>Room_1952</t>
  </si>
  <si>
    <t>Room_1953</t>
  </si>
  <si>
    <t>Room_1954</t>
  </si>
  <si>
    <t>Room_1955</t>
  </si>
  <si>
    <t>Room_1956</t>
  </si>
  <si>
    <t>Room_1957</t>
  </si>
  <si>
    <t>Room_1958</t>
  </si>
  <si>
    <t>Room_1959</t>
  </si>
  <si>
    <t>Room_1960</t>
  </si>
  <si>
    <t>Room_1961</t>
  </si>
  <si>
    <t>Room_1962</t>
  </si>
  <si>
    <t>Room_1963</t>
  </si>
  <si>
    <t>Room_1964</t>
  </si>
  <si>
    <t>Room_1965</t>
  </si>
  <si>
    <t>Room_1966</t>
  </si>
  <si>
    <t>Room_1967</t>
  </si>
  <si>
    <t>Room_1968</t>
  </si>
  <si>
    <t>Room_1969</t>
  </si>
  <si>
    <t>Room_1970</t>
  </si>
  <si>
    <t>Room_1971</t>
  </si>
  <si>
    <t>Room_1972</t>
  </si>
  <si>
    <t>Room_1973</t>
  </si>
  <si>
    <t>Room_1974</t>
  </si>
  <si>
    <t>Room_1975</t>
  </si>
  <si>
    <t>Room_1976</t>
  </si>
  <si>
    <t>Room_1977</t>
  </si>
  <si>
    <t>Room_1978</t>
  </si>
  <si>
    <t>Room_1979</t>
  </si>
  <si>
    <t>Room_1980</t>
  </si>
  <si>
    <t>Room_1981</t>
  </si>
  <si>
    <t>Room_1982</t>
  </si>
  <si>
    <t>Room_1983</t>
  </si>
  <si>
    <t>Room_1984</t>
  </si>
  <si>
    <t>Room_1985</t>
  </si>
  <si>
    <t>Room_1986</t>
  </si>
  <si>
    <t>Room_1987</t>
  </si>
  <si>
    <t>Room_1988</t>
  </si>
  <si>
    <t>Room_1989</t>
  </si>
  <si>
    <t>Room_1990</t>
  </si>
  <si>
    <t>Room_1991</t>
  </si>
  <si>
    <t>Room_1992</t>
  </si>
  <si>
    <t>Room_1993</t>
  </si>
  <si>
    <t>Room_1994</t>
  </si>
  <si>
    <t>Room_1995</t>
  </si>
  <si>
    <t>Room_1996</t>
  </si>
  <si>
    <t>Room_1997</t>
  </si>
  <si>
    <t>Room_1998</t>
  </si>
  <si>
    <t>Room_1999</t>
  </si>
  <si>
    <t>Room_2000</t>
  </si>
  <si>
    <t>Net Capacity</t>
  </si>
  <si>
    <t>Basic workplaces included in capacity calculation:</t>
  </si>
  <si>
    <t>The total number of workplaces in rooms designated as "Classbase", "Teaching", "Unusable" or unmarked.</t>
  </si>
  <si>
    <t>Resource workplaces included in capacity calculation:</t>
  </si>
  <si>
    <t>Basic workplaces calculated in classbases</t>
  </si>
  <si>
    <t>The total number of basic workplaces in classbases (rooms designated as "Classbase")</t>
  </si>
  <si>
    <t>Basic workplaces calculated in teaching spaces</t>
  </si>
  <si>
    <t>The total number of basic workplaces in teaching spaces (rooms designated as "Teaching")</t>
  </si>
  <si>
    <t>Workplaces available in classbases / teaching spaces</t>
  </si>
  <si>
    <t>Capacity based on classbases / teaching spaces</t>
  </si>
  <si>
    <t>Basic workplace allowance</t>
  </si>
  <si>
    <t>net capacity</t>
  </si>
  <si>
    <t>Theoretical maximum workplaces available</t>
  </si>
  <si>
    <t>For primary schools, the theoretical maximum workplaces available considers all spaces as potential classbases rather than teaching spaces.</t>
  </si>
  <si>
    <t>((70% of the total number of basic and resource workplaces) minus an allowance for untimetabled teaching spaces) multiplied by the utilisation factor.</t>
  </si>
  <si>
    <t>Calculation Parameters</t>
  </si>
  <si>
    <t>ROOM_GROUP</t>
  </si>
  <si>
    <t>NEW_DENOMINATOR</t>
  </si>
  <si>
    <t>NEW_CONSTANT</t>
  </si>
  <si>
    <t>THRESHOLD_SIZE</t>
  </si>
  <si>
    <t>NEW_DENOMINATOR_2</t>
  </si>
  <si>
    <t>NEW_CONSTANT_2</t>
  </si>
  <si>
    <t xml:space="preserve">Total Workplaces </t>
  </si>
  <si>
    <t>Basic Workplaces SEN</t>
  </si>
  <si>
    <t>Resource Workplaces (SEN Unit in Mainstream)</t>
  </si>
  <si>
    <t>Basic Workplaces (Special)</t>
  </si>
  <si>
    <t>Resource Workplaces (Special)</t>
  </si>
  <si>
    <t xml:space="preserve">Status </t>
  </si>
  <si>
    <t>Utilisation Factor calculation</t>
  </si>
  <si>
    <t>Nursery, Infant, Junior, Primary</t>
  </si>
  <si>
    <t>Default Utilisation factor</t>
  </si>
  <si>
    <t>age range</t>
  </si>
  <si>
    <t>11 to 16</t>
  </si>
  <si>
    <t>11 to 18</t>
  </si>
  <si>
    <t>16 to 19</t>
  </si>
  <si>
    <t>3 to 16</t>
  </si>
  <si>
    <t>4 to 16</t>
  </si>
  <si>
    <t>2 to 18</t>
  </si>
  <si>
    <t>3 to 18</t>
  </si>
  <si>
    <t>4 to 18</t>
  </si>
  <si>
    <t xml:space="preserve">Special, Further Education </t>
  </si>
  <si>
    <r>
      <t xml:space="preserve">Total workplaces used in capacity calculation </t>
    </r>
    <r>
      <rPr>
        <b/>
        <sz val="12"/>
        <color rgb="FFFF0000"/>
        <rFont val="Arial"/>
        <family val="2"/>
      </rPr>
      <t>( C )</t>
    </r>
  </si>
  <si>
    <r>
      <t xml:space="preserve">Capacity available in classbases or teaching spaces (using designation) </t>
    </r>
    <r>
      <rPr>
        <b/>
        <sz val="12"/>
        <color rgb="FFFF0000"/>
        <rFont val="Arial"/>
        <family val="2"/>
      </rPr>
      <t>( F )</t>
    </r>
  </si>
  <si>
    <r>
      <t xml:space="preserve">Capacity available in classbases or teaching spaces (using % of total workplaces) </t>
    </r>
    <r>
      <rPr>
        <b/>
        <sz val="11"/>
        <color rgb="FFFF0000"/>
        <rFont val="Calibri"/>
        <family val="2"/>
        <scheme val="minor"/>
      </rPr>
      <t>( G )</t>
    </r>
  </si>
  <si>
    <r>
      <t xml:space="preserve">Basic workplaces allowance (number of sites) </t>
    </r>
    <r>
      <rPr>
        <b/>
        <sz val="12"/>
        <color rgb="FFFF0000"/>
        <rFont val="Arial"/>
        <family val="2"/>
      </rPr>
      <t>( J )</t>
    </r>
  </si>
  <si>
    <r>
      <t xml:space="preserve">Additional basic workplaces allowance (size of site) </t>
    </r>
    <r>
      <rPr>
        <b/>
        <sz val="12"/>
        <color rgb="FFFF0000"/>
        <rFont val="Arial"/>
        <family val="2"/>
      </rPr>
      <t>( K )</t>
    </r>
  </si>
  <si>
    <r>
      <t xml:space="preserve">Maximum workplaces available (based on basic workplaces) </t>
    </r>
    <r>
      <rPr>
        <b/>
        <sz val="12"/>
        <color rgb="FFFF0000"/>
        <rFont val="Arial"/>
        <family val="2"/>
      </rPr>
      <t>( N )</t>
    </r>
  </si>
  <si>
    <r>
      <t xml:space="preserve">Maximum workplaces available </t>
    </r>
    <r>
      <rPr>
        <b/>
        <sz val="12"/>
        <color rgb="FFFF0000"/>
        <rFont val="Arial"/>
        <family val="2"/>
      </rPr>
      <t>( O )</t>
    </r>
  </si>
  <si>
    <r>
      <t xml:space="preserve">Maximum workplaces available (based on capacity) </t>
    </r>
    <r>
      <rPr>
        <b/>
        <sz val="12"/>
        <color rgb="FFFF0000"/>
        <rFont val="Arial"/>
        <family val="2"/>
      </rPr>
      <t>( M )</t>
    </r>
  </si>
  <si>
    <t>Number of Age groups calculation</t>
  </si>
  <si>
    <t xml:space="preserve"> Average sixth form 'stay-on rate' calculation</t>
  </si>
  <si>
    <t>Stay-on rate this year</t>
  </si>
  <si>
    <t>Stay-on rate last year</t>
  </si>
  <si>
    <t>Average stay-on rate</t>
  </si>
  <si>
    <t>Total number of age groups</t>
  </si>
  <si>
    <r>
      <t xml:space="preserve">Minimum workplaces available (using % of maximum) </t>
    </r>
    <r>
      <rPr>
        <b/>
        <sz val="12"/>
        <color rgb="FFFF0000"/>
        <rFont val="Arial"/>
        <family val="2"/>
      </rPr>
      <t>( Q )</t>
    </r>
  </si>
  <si>
    <r>
      <t xml:space="preserve">Minimum workplaces available (using nearest multiple of 30/4) </t>
    </r>
    <r>
      <rPr>
        <b/>
        <sz val="12"/>
        <color rgb="FFFF0000"/>
        <rFont val="Arial"/>
        <family val="2"/>
      </rPr>
      <t>( R )</t>
    </r>
  </si>
  <si>
    <t>Reception</t>
  </si>
  <si>
    <t>Number of sites</t>
  </si>
  <si>
    <t xml:space="preserve">Unusable </t>
  </si>
  <si>
    <t xml:space="preserve">Ages Start </t>
  </si>
  <si>
    <t>Ages End</t>
  </si>
  <si>
    <t>STEP 2</t>
  </si>
  <si>
    <t>STEP 3</t>
  </si>
  <si>
    <t>STEP 4</t>
  </si>
  <si>
    <t>Room Type Calculations</t>
  </si>
  <si>
    <t>2 to 11</t>
  </si>
  <si>
    <t>3 to 11</t>
  </si>
  <si>
    <t>4 to 11</t>
  </si>
  <si>
    <t>5 to 11</t>
  </si>
  <si>
    <t>7 to 11</t>
  </si>
  <si>
    <t>5 to 14</t>
  </si>
  <si>
    <t>5 to 16</t>
  </si>
  <si>
    <t>7 to 19</t>
  </si>
  <si>
    <t>Admissions</t>
  </si>
  <si>
    <t>Last year accommodated:</t>
  </si>
  <si>
    <t>Key Stages (KS)</t>
  </si>
  <si>
    <t>No of classes</t>
  </si>
  <si>
    <t>Class size</t>
  </si>
  <si>
    <t>Total places</t>
  </si>
  <si>
    <t>Classes for Profound Multiple Learning Disabilities Only (PMLD) only</t>
  </si>
  <si>
    <t>7 to 16</t>
  </si>
  <si>
    <t>8 to 16</t>
  </si>
  <si>
    <t>9 to 16</t>
  </si>
  <si>
    <t>5 to 18</t>
  </si>
  <si>
    <t>Current SEN utilisation factor</t>
  </si>
  <si>
    <t>19+</t>
  </si>
  <si>
    <t>Classes for severe Autistic Spectrum Disorder (ASD) only</t>
  </si>
  <si>
    <t>SEND Classes</t>
  </si>
  <si>
    <t>Earliest year of admission</t>
  </si>
  <si>
    <t>Last year accommodated</t>
  </si>
  <si>
    <t>age_range_min</t>
  </si>
  <si>
    <t>age_range_max</t>
  </si>
  <si>
    <t>age_range</t>
  </si>
  <si>
    <t>Age range flag</t>
  </si>
  <si>
    <t>Age group lookup ID</t>
  </si>
  <si>
    <t>Age group name</t>
  </si>
  <si>
    <t>Nursery 2 to 3</t>
  </si>
  <si>
    <t>Nursery 3 to 4</t>
  </si>
  <si>
    <t>Year 1</t>
  </si>
  <si>
    <t>Year 2</t>
  </si>
  <si>
    <t>Year 3</t>
  </si>
  <si>
    <t>Year 4</t>
  </si>
  <si>
    <t>Year 5</t>
  </si>
  <si>
    <t>Year 6</t>
  </si>
  <si>
    <t>Year 7</t>
  </si>
  <si>
    <t>Year 8</t>
  </si>
  <si>
    <t>Year 9</t>
  </si>
  <si>
    <t>Year 10</t>
  </si>
  <si>
    <t>Year 11</t>
  </si>
  <si>
    <t>Year 12</t>
  </si>
  <si>
    <t>Year 13</t>
  </si>
  <si>
    <t>STEP 1</t>
  </si>
  <si>
    <t>Informal dining spaces</t>
  </si>
  <si>
    <t>School libraries</t>
  </si>
  <si>
    <t>Fitness rooms (exercise studios)</t>
  </si>
  <si>
    <t>ICT resource spaces</t>
  </si>
  <si>
    <t>ICT-rich classrooms</t>
  </si>
  <si>
    <t>Learning resources spaces</t>
  </si>
  <si>
    <t>Medical treatment rooms</t>
  </si>
  <si>
    <t>Music practice rooms</t>
  </si>
  <si>
    <t>SEND Resourced</t>
  </si>
  <si>
    <t>Reception areas (entrance)</t>
  </si>
  <si>
    <t>Servery areas</t>
  </si>
  <si>
    <t>Storage rooms</t>
  </si>
  <si>
    <t>Unused net area</t>
  </si>
  <si>
    <t>Work booths</t>
  </si>
  <si>
    <t>Dining furniture stores (and servery)</t>
  </si>
  <si>
    <t>Dining halls</t>
  </si>
  <si>
    <t>Indoor swimming pools</t>
  </si>
  <si>
    <t>Retractable seating storage</t>
  </si>
  <si>
    <t>Ablutions rooms</t>
  </si>
  <si>
    <t>Circulation spaces</t>
  </si>
  <si>
    <t>Plant rooms</t>
  </si>
  <si>
    <t>Supervisable toilets</t>
  </si>
  <si>
    <t>Unoccupied voids</t>
  </si>
  <si>
    <t>Changing rooms, with showers</t>
  </si>
  <si>
    <t>Seminar rooms</t>
  </si>
  <si>
    <t>DT workshops</t>
  </si>
  <si>
    <t>Food prep rooms</t>
  </si>
  <si>
    <t>Learning resource centres (fitted)</t>
  </si>
  <si>
    <t>Science prep rooms</t>
  </si>
  <si>
    <t>Science studios</t>
  </si>
  <si>
    <t>Catering training kitchens</t>
  </si>
  <si>
    <t>Health and clinical training rooms</t>
  </si>
  <si>
    <t>DT prep rooms</t>
  </si>
  <si>
    <t>Media studios</t>
  </si>
  <si>
    <t>Hydrotherapy pools</t>
  </si>
  <si>
    <t>ND Resourced</t>
  </si>
  <si>
    <t>Outdoor class spaces</t>
  </si>
  <si>
    <t>Outdoor climbing areas</t>
  </si>
  <si>
    <t>Outdoor training spaces</t>
  </si>
  <si>
    <t>Covered paths, between facilities</t>
  </si>
  <si>
    <t>Cycle storage spaces, covered</t>
  </si>
  <si>
    <t>Outdoor classrooms, covered</t>
  </si>
  <si>
    <t>Outdoor dining areas, covered</t>
  </si>
  <si>
    <t>Vehicle drop-off areas, covered</t>
  </si>
  <si>
    <t>Plant enclosures, grounds</t>
  </si>
  <si>
    <t>Accessible parking spaces</t>
  </si>
  <si>
    <t>Hard play and social areas</t>
  </si>
  <si>
    <t>Mobility training trails</t>
  </si>
  <si>
    <t>Outdoor dining areas</t>
  </si>
  <si>
    <t>Outdoor vehicle parking spaces</t>
  </si>
  <si>
    <t>Paths, between facilities</t>
  </si>
  <si>
    <t>Pedestrian routes (non-net site area)</t>
  </si>
  <si>
    <t>Playgrounds</t>
  </si>
  <si>
    <t>Vehicle cleaning areas</t>
  </si>
  <si>
    <t>Cricket fields (overlapping in summer)</t>
  </si>
  <si>
    <t>Grass athletics (overlapping in summer)</t>
  </si>
  <si>
    <t>Grass pitches, large</t>
  </si>
  <si>
    <t>Grass pitches, margins</t>
  </si>
  <si>
    <t>Grass pitches, medium</t>
  </si>
  <si>
    <t>Grass pitches, primary</t>
  </si>
  <si>
    <t>Grass pitches, small</t>
  </si>
  <si>
    <t>Rounders fields (overlapping in summer)</t>
  </si>
  <si>
    <t>Allotments</t>
  </si>
  <si>
    <t>Animal enclosures</t>
  </si>
  <si>
    <t>Bioretention basins</t>
  </si>
  <si>
    <t>Living roof areas</t>
  </si>
  <si>
    <t>Managed water habitats</t>
  </si>
  <si>
    <t>Managed wildlife habitats</t>
  </si>
  <si>
    <t>Amenity grass areas</t>
  </si>
  <si>
    <t>Cycling trails</t>
  </si>
  <si>
    <t>Grass play and social areas</t>
  </si>
  <si>
    <t>Living willow structures</t>
  </si>
  <si>
    <t>Nature trails</t>
  </si>
  <si>
    <t>Trim trails</t>
  </si>
  <si>
    <t>Wetland habitats</t>
  </si>
  <si>
    <t>Woodland habitats</t>
  </si>
  <si>
    <t>Outdoor classrooms</t>
  </si>
  <si>
    <t>Outdoor seating areas</t>
  </si>
  <si>
    <t>Outdoor swimming pools</t>
  </si>
  <si>
    <t>Hedges</t>
  </si>
  <si>
    <t>Sensory gardens</t>
  </si>
  <si>
    <t>Soft landscapes (non-net site area)</t>
  </si>
  <si>
    <t>Woodland play and social areas</t>
  </si>
  <si>
    <t>Hard outdoor tennis courts</t>
  </si>
  <si>
    <t>Multi-use games courts</t>
  </si>
  <si>
    <t>Outdoor sports courts</t>
  </si>
  <si>
    <t>Artificial grass pitches</t>
  </si>
  <si>
    <t>Artificial grass play areas</t>
  </si>
  <si>
    <t>Ball-stop net areas (cricket nets)</t>
  </si>
  <si>
    <t>Long jump track and pits</t>
  </si>
  <si>
    <t>Play equipment areas</t>
  </si>
  <si>
    <t>Running tracks</t>
  </si>
  <si>
    <t>Shot put and hammer throwing areas</t>
  </si>
  <si>
    <t>Basic Workplaces (Calculated)</t>
  </si>
  <si>
    <t>Resource Workplaces (Calculated)</t>
  </si>
  <si>
    <t>Age From</t>
  </si>
  <si>
    <t>Age To</t>
  </si>
  <si>
    <t>11 to 19</t>
  </si>
  <si>
    <t>2 to 19</t>
  </si>
  <si>
    <t>4 to 19</t>
  </si>
  <si>
    <t>5 to 19</t>
  </si>
  <si>
    <t>6 to 11</t>
  </si>
  <si>
    <t>7 to 14</t>
  </si>
  <si>
    <t>7 to 18</t>
  </si>
  <si>
    <t>9 to 14</t>
  </si>
  <si>
    <t>9 to 18</t>
  </si>
  <si>
    <t>Dates</t>
  </si>
  <si>
    <t xml:space="preserve">5% PAN Uplift </t>
  </si>
  <si>
    <t xml:space="preserve">Metric </t>
  </si>
  <si>
    <t xml:space="preserve">Value </t>
  </si>
  <si>
    <t>Untimetabled Spaces</t>
  </si>
  <si>
    <t xml:space="preserve">Special schools Maximum workplace adjusted </t>
  </si>
  <si>
    <t xml:space="preserve">Other schools Maximum workplace adjusted </t>
  </si>
  <si>
    <t>Max_Min_Proportion for SEND</t>
  </si>
  <si>
    <t>Basic workplace allowence SEND</t>
  </si>
  <si>
    <t xml:space="preserve">MIN Basic workplace </t>
  </si>
  <si>
    <t>(area / 2.5) - 4</t>
  </si>
  <si>
    <t>Further_Education</t>
  </si>
  <si>
    <t>Further_Education_General</t>
  </si>
  <si>
    <t>Further_Education_Open plan/ semi-open general</t>
  </si>
  <si>
    <t>Further_Education_General (but less than 27m²)</t>
  </si>
  <si>
    <t>Further_Education_Fitted</t>
  </si>
  <si>
    <t>Further_Education_Light practical (science)</t>
  </si>
  <si>
    <t>Further_Education_Light practical (other)</t>
  </si>
  <si>
    <t>Further_Education_Heavy practical (clean)</t>
  </si>
  <si>
    <t>Further_Education_Heavy practical (workshops)</t>
  </si>
  <si>
    <t>Further_Education_Large</t>
  </si>
  <si>
    <t>Further_Education_Storage</t>
  </si>
  <si>
    <t>Further_Education_Non-net</t>
  </si>
  <si>
    <t>All_through</t>
  </si>
  <si>
    <t>All_through_General</t>
  </si>
  <si>
    <t>All_through_Open plan/ semi-open general</t>
  </si>
  <si>
    <t>All_through_General (but less than 27m²)</t>
  </si>
  <si>
    <t>All_through_Fitted</t>
  </si>
  <si>
    <t>All_through_Light practical (science)</t>
  </si>
  <si>
    <t>All_through_Light practical (other)</t>
  </si>
  <si>
    <t>All_through_Heavy practical (clean)</t>
  </si>
  <si>
    <t>All_through_Heavy practical (workshops)</t>
  </si>
  <si>
    <t>All_through_Large</t>
  </si>
  <si>
    <t>All_through_Storage</t>
  </si>
  <si>
    <t>All_through_Non-net</t>
  </si>
  <si>
    <t>_16_plus</t>
  </si>
  <si>
    <t>_16_plus_General</t>
  </si>
  <si>
    <t>_16_plus_Open plan/ semi-open general</t>
  </si>
  <si>
    <t>_16_plus_General (but less than 27m²)</t>
  </si>
  <si>
    <t>_16_plus_Fitted</t>
  </si>
  <si>
    <t>_16_plus_Light practical (science)</t>
  </si>
  <si>
    <t>_16_plus_Light practical (other)</t>
  </si>
  <si>
    <t>_16_plus_Heavy practical (clean)</t>
  </si>
  <si>
    <t>_16_plus_Heavy practical (workshops)</t>
  </si>
  <si>
    <t>_16_plus_Large</t>
  </si>
  <si>
    <t>_16_plus_Storage</t>
  </si>
  <si>
    <t>_16_plus_Non-net</t>
  </si>
  <si>
    <t>Middle_deemed_primary</t>
  </si>
  <si>
    <t>Middle_deemed_primary_General</t>
  </si>
  <si>
    <t>Middle_deemed_primary_Open plan/ semi-open general</t>
  </si>
  <si>
    <t>Middle_deemed_primary_General (but less than 27m²)</t>
  </si>
  <si>
    <t>Middle_deemed_primary_Fitted</t>
  </si>
  <si>
    <t>Middle_deemed_primary_Light practical (other)</t>
  </si>
  <si>
    <t>Middle_deemed_primary_Large</t>
  </si>
  <si>
    <t>Middle_deemed_primary_Storage</t>
  </si>
  <si>
    <t>Middle_deemed_primary_Non-net</t>
  </si>
  <si>
    <t>Middle_deemed_secondary</t>
  </si>
  <si>
    <t>Middle_deemed_secondary_General</t>
  </si>
  <si>
    <t>Middle_deemed_secondary_Open plan/ semi-open general</t>
  </si>
  <si>
    <t>Middle_deemed_secondary_General (but less than 27m²)</t>
  </si>
  <si>
    <t>Middle_deemed_secondary_Fitted</t>
  </si>
  <si>
    <t>Middle_deemed_secondary_Light practical (science)</t>
  </si>
  <si>
    <t>Middle_deemed_secondary_Light practical (other)</t>
  </si>
  <si>
    <t>Middle_deemed_secondary_Heavy practical (clean)</t>
  </si>
  <si>
    <t>Middle_deemed_secondary_Heavy practical (workshops)</t>
  </si>
  <si>
    <t>Middle_deemed_secondary_Large</t>
  </si>
  <si>
    <t>Middle_deemed_secondary_Storage</t>
  </si>
  <si>
    <t>Middle_deemed_secondary_Non-net</t>
  </si>
  <si>
    <t>Middle_deemed_primary_Light practical (science)</t>
  </si>
  <si>
    <t>Middle_deemed_primary_Heavy practical (clean)</t>
  </si>
  <si>
    <t>Middle_deemed_primary_Heavy practical (workshops)</t>
  </si>
  <si>
    <t>2 to 7</t>
  </si>
  <si>
    <t xml:space="preserve">2 to 9 </t>
  </si>
  <si>
    <t>2 to 10</t>
  </si>
  <si>
    <t>2 to 14</t>
  </si>
  <si>
    <t>2 to 16</t>
  </si>
  <si>
    <t xml:space="preserve">3 to 7 </t>
  </si>
  <si>
    <t>3 to 8</t>
  </si>
  <si>
    <t xml:space="preserve">3 to 9 </t>
  </si>
  <si>
    <t>3 to 10</t>
  </si>
  <si>
    <t>3 to 14</t>
  </si>
  <si>
    <t>3 to 19</t>
  </si>
  <si>
    <t>4 to 7</t>
  </si>
  <si>
    <t>4 to 8</t>
  </si>
  <si>
    <t xml:space="preserve">4 to 9 </t>
  </si>
  <si>
    <t>4 to 10</t>
  </si>
  <si>
    <t>4 to 14</t>
  </si>
  <si>
    <t>5 to 7</t>
  </si>
  <si>
    <t>5 to 8</t>
  </si>
  <si>
    <t xml:space="preserve">5 to 9 </t>
  </si>
  <si>
    <t>5 to 10</t>
  </si>
  <si>
    <t>6 to 10</t>
  </si>
  <si>
    <t>6 to 14</t>
  </si>
  <si>
    <t>6 to 16</t>
  </si>
  <si>
    <t>6 to 18</t>
  </si>
  <si>
    <t>6 to 19</t>
  </si>
  <si>
    <t>7 to 10</t>
  </si>
  <si>
    <t>8 to 12</t>
  </si>
  <si>
    <t>8 to 14</t>
  </si>
  <si>
    <t>8 to 18</t>
  </si>
  <si>
    <t>8 to 19</t>
  </si>
  <si>
    <t>9 to 13</t>
  </si>
  <si>
    <t>9 to 19</t>
  </si>
  <si>
    <t>10 to 14</t>
  </si>
  <si>
    <t>10 to 16</t>
  </si>
  <si>
    <t>10 to 18</t>
  </si>
  <si>
    <t>10 to 19</t>
  </si>
  <si>
    <t>11 to 14</t>
  </si>
  <si>
    <t>12 to 16</t>
  </si>
  <si>
    <t>13 to 16</t>
  </si>
  <si>
    <t>14 to 16</t>
  </si>
  <si>
    <t>12 to 18</t>
  </si>
  <si>
    <t>13 to 18</t>
  </si>
  <si>
    <t>14 to 18</t>
  </si>
  <si>
    <t>16 to 18</t>
  </si>
  <si>
    <t>This version of the NCA spreadsheet is locked, if you need an unlocked version for accessibility reasons, please reach out to this email address: DFE.NCAPROGRAMME@education.gov.uk</t>
  </si>
  <si>
    <t>Where the number of workplaces is calculated as being 12 or over, some or all of these workplaces are allocated as basic workplaces. The allocation of basic workplaces to a space indicates that it is a potential classbase or teaching space. This is based purely on the size and type of the space and is not a reflection of the current use of the space, nor is it expected that all basic workplaces should be used for teaching. Basic workplaces can take the values of 12 to 36, and then multiples of 36 (e.g. 72, 108, ...). The wider range in the basic workplace allocation for special schools acknowledges the variance in class sizes that can occur in special schools. Special schools have utilisation factors significantly lower than in mainstream schools to take account of much lower rates of actual pupil occupancy in classrooms.</t>
  </si>
  <si>
    <t>Phase of Education:</t>
  </si>
  <si>
    <t>Additional information (optional)</t>
  </si>
  <si>
    <t>(a) 75% of the maximum workplaces available.</t>
  </si>
  <si>
    <t>Publication Version (Locked)</t>
  </si>
  <si>
    <t>11 to 17</t>
  </si>
  <si>
    <t>Sports halls</t>
  </si>
  <si>
    <t>2 to 5</t>
  </si>
  <si>
    <t>4 to 17</t>
  </si>
  <si>
    <t>5 to 13</t>
  </si>
  <si>
    <t>7 to 13</t>
  </si>
  <si>
    <t>14 to 19</t>
  </si>
  <si>
    <t>4 to 15</t>
  </si>
  <si>
    <t>SPACES USED BY THE ESTABLISHMENT AS TEACHING SPACES,  
These spaces comprise of all rooms available for teaching or learning, including all timetabled spaces, halls and study areas (but not including dining areas or social areas). Libraries and learning resource centres can be considered teaching spaces if they have lessons regularly timetabled in them.</t>
  </si>
  <si>
    <t>4 to 13</t>
  </si>
  <si>
    <t>5 to 12</t>
  </si>
  <si>
    <t>13 to 19</t>
  </si>
  <si>
    <t>Net Capacity Assessment for Special Schools</t>
  </si>
  <si>
    <t>Maximum workplaces available (top of the capacity range)</t>
  </si>
  <si>
    <t>The maximum number of pupils that can be accommodated once the adjustments have been made to the total number of workplaces (to ensure that there is enough space available for support areas and curriculum needs).</t>
  </si>
  <si>
    <t>Minimum workplaces available (bottom of the capacity range)</t>
  </si>
  <si>
    <t xml:space="preserve"> 75% of the maximum workplaces available.</t>
  </si>
  <si>
    <t>Capacity based on Planned Number of Places</t>
  </si>
  <si>
    <t>This is the school’s Planned Number of Places. This is the number of 'full time equivalent' places the school will offer as agreed with the Local Authority. It should exclude Nursery places even if the school has an age range below 4.</t>
  </si>
  <si>
    <t>Net capacity</t>
  </si>
  <si>
    <t>Equal to the capacity based on Planned Number of Places, if within the range. If capacity based on Planned Number of Places is below the minimum, the net capacity defaults to the minimum workplaces available. If capacity based on  Planned Number of Places is above the maximum, the net capacity defaults to the maximum workplaces available.</t>
  </si>
  <si>
    <t xml:space="preserve">A net capacity assessment provides an objective measure of the number of pupils a school can accommodate in its buildings and produces a capacity 'range' indicated by the maximum and minimum workplaces. It is a useful tool to help schools and their responsible bodies set an appropriate capacity figure for a school. It represents the school as at the date of the visit. If a school is considering a change to the 'Planned Number of Places' they should ensure the data in the NCA is up to date.
</t>
  </si>
  <si>
    <t>Schools and responsible bodies should consider what would be an appropriate capacity figure within the range for their school, taking into account the needs of their pupils, rather than automatically use the generated 'Net Capacity' figure.</t>
  </si>
  <si>
    <t>Further information:</t>
  </si>
  <si>
    <t>The "Establishment Details" tab contains information about the individual school including admissions details</t>
  </si>
  <si>
    <t>The "Definitions" tab provides definitions of different fields and the formulae used within the "Room Details' tab.</t>
  </si>
  <si>
    <t xml:space="preserve">The "Room Details" tab, contains detailed information on each room for the school, you can use the 'Definitions' tab to help you understand the meaning of each field or value. </t>
  </si>
  <si>
    <t>The "Calculations" tab shows the steps and formulae used to generate the minimum and maximum workplaces, capacity based on published admission number and net capacity figures shown above.</t>
  </si>
  <si>
    <t>Click  here for full guidance on the net capacity assessment methodology and how to use the tool.</t>
  </si>
  <si>
    <t xml:space="preserve">Earliest year of admission (excluding nursery): </t>
  </si>
  <si>
    <t>Planned Number of Places (excluding nursery places):</t>
  </si>
  <si>
    <t>Nursery places ages 0 to 2</t>
  </si>
  <si>
    <t>Nursery places ages 2 to 3</t>
  </si>
  <si>
    <t>Nursery places ages 3 to 5</t>
  </si>
  <si>
    <t>Nursery</t>
  </si>
  <si>
    <t>Primary KS1/2</t>
  </si>
  <si>
    <t>Secondary KS 3/4</t>
  </si>
  <si>
    <t>Post-16</t>
  </si>
  <si>
    <t xml:space="preserve">Nursery/ Early Years Provision </t>
  </si>
  <si>
    <t>Click here for full Net Capacity Assessment Guidance</t>
  </si>
  <si>
    <t>Establishment details</t>
  </si>
  <si>
    <t>Schools on split sites are those where there are buildings accommodating registration classes on 2 or more sites where pupils would have to use a public highway to travel between sites. If a school uses a room(s) at another establishment (for example a FE college) it does not count as an additional site but should be identified in the Room Details using a block reference of 'OFFSITE' and notes added to confirm where the room is and how it is used.</t>
  </si>
  <si>
    <t>(area / 3.5) - 5</t>
  </si>
  <si>
    <t>Resource workplaces are the number of workplaces remaining after basic workplaces have been allocated. Resource workplaces can take the values of 0 to 11 in spaces with less than 12 workplaces, and any workplaces remaining once basic workplaces have been allocated.</t>
  </si>
  <si>
    <t>LA DESIGNATED EARLY YEARS AND CHILDCARE PROVISION,  
Where these spaces are included in the Room Details, please enter details of the spaces in at the bottom of the "Establishment_Details" sheet. These spaces will not be included as part of the net capacity calculation and should be given a status of 'Early Years'.</t>
  </si>
  <si>
    <t>SPECIALLY RESOURCED FACILITIES FOR PUPILS WITH SPECIAL EDUCATIONAL NEEDS AND DISABILITIES:
Specially resourced facilities at mainstream schools for a specific number of pupils places (over and above the mainstream school admissions and roll) for a specific need. 
 • facilities for pupils with special educational needs (SEN) and disabilities (such as a support centre for pupils with sensory impairments); 
 • facilities for pupils with behaviour management problems (such as a Learning Support Unit);
These spaces will not be included as part of the net capacity calculation. Spaces which are not specially resourced facilities but are predominantly used by SEND pupils should not be given a status of SEND Resourced. For example, a standard secondary classroom which is used by SEND pupils should be given a status of 'Teaching'.</t>
  </si>
  <si>
    <r>
      <rPr>
        <b/>
        <sz val="12"/>
        <color theme="4"/>
        <rFont val="Arial"/>
        <family val="2"/>
      </rPr>
      <t>Outdoor spaces</t>
    </r>
    <r>
      <rPr>
        <sz val="12"/>
        <color theme="1"/>
        <rFont val="Arial"/>
        <family val="2"/>
      </rPr>
      <t xml:space="preserve">
</t>
    </r>
    <r>
      <rPr>
        <sz val="12"/>
        <color theme="4"/>
        <rFont val="Arial"/>
        <family val="2"/>
      </rPr>
      <t>Outdoor spaces do not currently affect the net capacity of the establishment, however recording the type and area of outdoor spaces may provide a comparison with the schedule of accommodation tool and with building bulletin recommendations. Outdoor spaces DO NOT need to be measured unless they are hard surfaced, in which case the area of the space should be entered in the "Additional measure" field . Similar outdoor spaces which are not hard surfaced should be counted, and the number of spaces should be entered in the "Additional measures" field Prefixing the block reference with "OUT" will change the "room type" field to list the outdoor space types below. Record the area of these hard surfaced spaces in the net area field. For outdoor spaces, there is no need to consider whether the space is unusable, or the status.</t>
    </r>
  </si>
  <si>
    <t>This shows the calculations that are used to determine net capacity. When considering overall capacity, the number of workplaces may be considered to be an approximation of the number of pupils.</t>
  </si>
  <si>
    <t>Maximum workplaces available</t>
  </si>
  <si>
    <t>Minimum workplaces available</t>
  </si>
  <si>
    <t>Capacity based on planned number of places</t>
  </si>
  <si>
    <t xml:space="preserve">The capacity based on classbases and/or teaching spaces uses the utilisation factor to account for teaching spaces being timetabled or partially used. </t>
  </si>
  <si>
    <t>45 Basic workplaces, plus 45 additional basic workplace allowance for any additional sites and a further 5 basic workplaces if the site is small (when compared to the capacity based on classbases and/or teaching spaces). Discounting a basic workplace allowance allows parity across a range of school size for large non-teaching spaces.</t>
  </si>
  <si>
    <t>The higher of: (a) the capacity based on classbases and/or teaching spaces or (b) 75% of the (Total basic workplaces minus the basic workplace allowance) multiplied by the utilisation factor.
This ensures a reasonable amount of space is being considered as teaching space.</t>
  </si>
  <si>
    <t>The number of pupils that are at the establishment based on the Planned Number of Places.</t>
  </si>
  <si>
    <r>
      <t xml:space="preserve">The maximum workplaces available above is not only based on the size and type of spaces, but also considers which spaces are used as teaching spaces. The theoretical maximum workplaces available shows the maximum workplaces available if spaces were configured to maximise the amount of teaching space and all of that teaching space was used as such. </t>
    </r>
    <r>
      <rPr>
        <b/>
        <sz val="10"/>
        <color theme="1"/>
        <rFont val="Arial"/>
        <family val="2"/>
      </rPr>
      <t>In most cases, the theoretical maximum capacity will not be achievable without major reconfiguration and will not be achievable with most curriculums / admission arrangements.</t>
    </r>
    <r>
      <rPr>
        <sz val="10"/>
        <color theme="1"/>
        <rFont val="Arial"/>
        <family val="2"/>
      </rPr>
      <t xml:space="preserve"> The theoretical maximum capacity may suggest that a reconfiguration could lead to a increase in capacity. Where a reconfiguration of spaces has reduced the capacity of an establishment (for example, teaching space has been repurposed as office space), the theoretical maximum workplaces available could be used to support a previous higher capacity value.</t>
    </r>
  </si>
  <si>
    <t>Reason for position within range (add notes here as appropriate to explain why a figure different to the default net capacity figure has been chosen for a school).</t>
  </si>
  <si>
    <t>Equal to (a) the capacity based on the Planned Number of Places where between the minimum and maximum workplaces available or (b) the minimum or maximum workplaces available where the capacity based on the Planned Number of Places is outside of the minimum and maximum workplaces available.</t>
  </si>
  <si>
    <t>The lower of: (a) the basic workplaces calculated in classbases and/or teaching spaces or (b) 75% of the total number of basic and resource workplaces.
This ensures that enough support space is being considered to support the teaching space.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</si>
</sst>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mm\-yyyy"/>
  </numFmts>
  <fonts count="45" x14ac:knownFonts="1">
    <font>
      <sz val="11"/>
      <color theme="1"/>
      <name val="Calibri"/>
      <family val="2"/>
      <scheme val="minor"/>
    </font>
    <font>
      <sz val="10"/>
      <color theme="1"/>
      <name val="Arial"/>
      <family val="2"/>
    </font>
    <font>
      <b/>
      <u/>
      <sz val="10"/>
      <name val="Arial"/>
      <family val="2"/>
    </font>
    <font>
      <sz val="10"/>
      <name val="Arial"/>
      <family val="2"/>
    </font>
    <font>
      <b/>
      <u/>
      <sz val="10"/>
      <color theme="1"/>
      <name val="Arial"/>
      <family val="2"/>
    </font>
    <font>
      <b/>
      <u/>
      <sz val="10"/>
      <color theme="4" tint="-0.499984740745262"/>
      <name val="Arial"/>
      <family val="2"/>
    </font>
    <font>
      <b/>
      <u/>
      <sz val="11"/>
      <color theme="4" tint="-0.499984740745262"/>
      <name val="Arial"/>
      <family val="2"/>
    </font>
    <font>
      <b/>
      <sz val="10"/>
      <color theme="4" tint="-0.499984740745262"/>
      <name val="Arial"/>
      <family val="2"/>
    </font>
    <font>
      <sz val="11"/>
      <color theme="1"/>
      <name val="Arial"/>
      <family val="2"/>
    </font>
    <font>
      <b/>
      <sz val="14"/>
      <color theme="4" tint="-0.499984740745262"/>
      <name val="Arial"/>
      <family val="2"/>
    </font>
    <font>
      <sz val="12"/>
      <color theme="4" tint="-0.499984740745262"/>
      <name val="Arial"/>
      <family val="2"/>
    </font>
    <font>
      <b/>
      <u/>
      <sz val="12"/>
      <color theme="4" tint="-0.499984740745262"/>
      <name val="Arial"/>
      <family val="2"/>
    </font>
    <font>
      <sz val="12"/>
      <color theme="1"/>
      <name val="Calibri"/>
      <family val="2"/>
      <scheme val="minor"/>
    </font>
    <font>
      <b/>
      <sz val="12"/>
      <color theme="4"/>
      <name val="Arial"/>
      <family val="2"/>
    </font>
    <font>
      <sz val="12"/>
      <color theme="1"/>
      <name val="Arial"/>
      <family val="2"/>
    </font>
    <font>
      <sz val="12"/>
      <name val="Arial"/>
      <family val="2"/>
    </font>
    <font>
      <sz val="12"/>
      <color theme="4"/>
      <name val="Arial"/>
      <family val="2"/>
    </font>
    <font>
      <b/>
      <sz val="12"/>
      <color theme="0"/>
      <name val="Arial"/>
      <family val="2"/>
    </font>
    <font>
      <sz val="12"/>
      <color theme="0"/>
      <name val="Arial"/>
      <family val="2"/>
    </font>
    <font>
      <b/>
      <u/>
      <sz val="12"/>
      <name val="Arial"/>
      <family val="2"/>
    </font>
    <font>
      <b/>
      <u/>
      <sz val="12"/>
      <color theme="1"/>
      <name val="Arial"/>
      <family val="2"/>
    </font>
    <font>
      <sz val="11"/>
      <color theme="0"/>
      <name val="Calibri"/>
      <family val="2"/>
      <scheme val="minor"/>
    </font>
    <font>
      <sz val="8"/>
      <name val="Calibri"/>
      <family val="2"/>
      <scheme val="minor"/>
    </font>
    <font>
      <b/>
      <sz val="10"/>
      <color theme="0"/>
      <name val="Arial"/>
      <family val="2"/>
    </font>
    <font>
      <sz val="10"/>
      <color rgb="FFFF0000"/>
      <name val="Arial"/>
      <family val="2"/>
    </font>
    <font>
      <b/>
      <sz val="10"/>
      <color theme="1"/>
      <name val="Arial"/>
      <family val="2"/>
    </font>
    <font>
      <b/>
      <sz val="11"/>
      <color theme="1"/>
      <name val="Calibri"/>
      <family val="2"/>
      <scheme val="minor"/>
    </font>
    <font>
      <b/>
      <sz val="12"/>
      <color rgb="FFFF0000"/>
      <name val="Arial"/>
      <family val="2"/>
    </font>
    <font>
      <b/>
      <sz val="11"/>
      <color rgb="FFFF0000"/>
      <name val="Calibri"/>
      <family val="2"/>
      <scheme val="minor"/>
    </font>
    <font>
      <b/>
      <sz val="10"/>
      <name val="Arial"/>
      <family val="2"/>
    </font>
    <font>
      <sz val="11"/>
      <color rgb="FF000000"/>
      <name val="Calibri"/>
      <family val="2"/>
      <scheme val="minor"/>
    </font>
    <font>
      <b/>
      <sz val="11"/>
      <color theme="1"/>
      <name val="Arial"/>
      <family val="2"/>
    </font>
    <font>
      <sz val="11"/>
      <color theme="0" tint="-0.499984740745262"/>
      <name val="Calibri"/>
      <family val="2"/>
      <scheme val="minor"/>
    </font>
    <font>
      <b/>
      <sz val="12"/>
      <name val="Arial"/>
      <family val="2"/>
    </font>
    <font>
      <sz val="12"/>
      <color rgb="FFC00000"/>
      <name val="Arial"/>
      <family val="2"/>
    </font>
    <font>
      <b/>
      <u/>
      <sz val="12"/>
      <color rgb="FFC00000"/>
      <name val="Arial"/>
      <family val="2"/>
    </font>
    <font>
      <b/>
      <sz val="12"/>
      <color rgb="FFC00000"/>
      <name val="Arial"/>
      <family val="2"/>
    </font>
    <font>
      <sz val="10"/>
      <color rgb="FFC00000"/>
      <name val="Arial"/>
      <family val="2"/>
    </font>
    <font>
      <u/>
      <sz val="11"/>
      <color theme="10"/>
      <name val="Calibri"/>
      <family val="2"/>
      <scheme val="minor"/>
    </font>
    <font>
      <b/>
      <sz val="28"/>
      <color theme="4" tint="-0.499984740745262"/>
      <name val="Arial"/>
      <family val="2"/>
    </font>
    <font>
      <b/>
      <sz val="18"/>
      <color theme="1"/>
      <name val="Arial"/>
      <family val="2"/>
    </font>
    <font>
      <b/>
      <sz val="18"/>
      <color rgb="FFFF0000"/>
      <name val="Arial"/>
      <family val="2"/>
    </font>
    <font>
      <sz val="18"/>
      <color theme="4" tint="-0.499984740745262"/>
      <name val="Arial"/>
      <family val="2"/>
    </font>
    <font>
      <b/>
      <u/>
      <sz val="18"/>
      <color theme="4" tint="-0.499984740745262"/>
      <name val="Arial"/>
      <family val="2"/>
    </font>
    <font>
      <u/>
      <sz val="20"/>
      <color theme="10"/>
      <name val="Calibri"/>
      <family val="2"/>
      <scheme val="minor"/>
    </font>
  </fonts>
  <fills count="12">
    <fill>
      <patternFill patternType="none"/>
    </fill>
    <fill>
      <patternFill patternType="gray125"/>
    </fill>
    <fill>
      <patternFill patternType="solid">
        <fgColor theme="4" tint="-0.249977111117893"/>
        <bgColor indexed="64"/>
      </patternFill>
    </fill>
    <fill>
      <patternFill patternType="solid">
        <fgColor theme="8"/>
        <bgColor indexed="64"/>
      </patternFill>
    </fill>
    <fill>
      <patternFill patternType="solid">
        <fgColor rgb="FFFFFF00"/>
        <bgColor indexed="64"/>
      </patternFill>
    </fill>
    <fill>
      <patternFill patternType="solid">
        <fgColor theme="0"/>
        <bgColor indexed="64"/>
      </patternFill>
    </fill>
    <fill>
      <patternFill patternType="solid">
        <fgColor theme="4" tint="0.59999389629810485"/>
        <bgColor indexed="64"/>
      </patternFill>
    </fill>
    <fill>
      <patternFill patternType="solid">
        <fgColor theme="0" tint="-0.499984740745262"/>
        <bgColor indexed="64"/>
      </patternFill>
    </fill>
    <fill>
      <patternFill patternType="solid">
        <fgColor theme="2"/>
        <bgColor indexed="64"/>
      </patternFill>
    </fill>
    <fill>
      <patternFill patternType="solid">
        <fgColor theme="2" tint="-0.499984740745262"/>
        <bgColor indexed="64"/>
      </patternFill>
    </fill>
    <fill>
      <patternFill patternType="solid">
        <fgColor rgb="FFCFDCE3"/>
        <bgColor indexed="64"/>
      </patternFill>
    </fill>
    <fill>
      <patternFill patternType="solid">
        <fgColor rgb="FFED974B"/>
        <bgColor indexed="64"/>
      </patternFill>
    </fill>
  </fills>
  <borders count="55">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medium">
        <color indexed="64"/>
      </left>
      <right style="medium">
        <color indexed="64"/>
      </right>
      <top style="medium">
        <color indexed="64"/>
      </top>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indexed="64"/>
      </right>
      <top style="thin">
        <color auto="1"/>
      </top>
      <bottom style="thin">
        <color auto="1"/>
      </bottom>
      <diagonal/>
    </border>
    <border>
      <left style="thin">
        <color indexed="64"/>
      </left>
      <right style="medium">
        <color indexed="64"/>
      </right>
      <top style="thin">
        <color auto="1"/>
      </top>
      <bottom style="thin">
        <color auto="1"/>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auto="1"/>
      </top>
      <bottom style="thin">
        <color indexed="64"/>
      </bottom>
      <diagonal/>
    </border>
    <border>
      <left/>
      <right style="thin">
        <color indexed="64"/>
      </right>
      <top style="medium">
        <color auto="1"/>
      </top>
      <bottom style="thin">
        <color indexed="64"/>
      </bottom>
      <diagonal/>
    </border>
    <border>
      <left/>
      <right/>
      <top style="medium">
        <color indexed="64"/>
      </top>
      <bottom/>
      <diagonal/>
    </border>
    <border>
      <left/>
      <right/>
      <top style="thin">
        <color indexed="64"/>
      </top>
      <bottom style="thin">
        <color indexed="64"/>
      </bottom>
      <diagonal/>
    </border>
    <border>
      <left style="medium">
        <color indexed="64"/>
      </left>
      <right/>
      <top/>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auto="1"/>
      </top>
      <bottom/>
      <diagonal/>
    </border>
    <border>
      <left style="thin">
        <color indexed="64"/>
      </left>
      <right style="medium">
        <color indexed="64"/>
      </right>
      <top style="thin">
        <color auto="1"/>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s>
  <cellStyleXfs count="4">
    <xf numFmtId="0" fontId="0" fillId="0" borderId="0"/>
    <xf numFmtId="0" fontId="1" fillId="0" borderId="0"/>
    <xf numFmtId="0" fontId="1" fillId="0" borderId="0"/>
    <xf numFmtId="0" fontId="38" fillId="0" borderId="0" applyNumberFormat="0" applyFill="0" applyBorder="0" applyAlignment="0" applyProtection="0"/>
  </cellStyleXfs>
  <cellXfs count="306">
    <xf numFmtId="0" fontId="0" fillId="0" borderId="0" xfId="0"/>
    <xf numFmtId="0" fontId="0" fillId="2" borderId="0" xfId="0" applyFill="1"/>
    <xf numFmtId="0" fontId="2" fillId="2" borderId="0" xfId="1" applyFont="1" applyFill="1" applyAlignment="1">
      <alignment horizontal="left" vertical="top"/>
    </xf>
    <xf numFmtId="0" fontId="3" fillId="2" borderId="0" xfId="1" applyFont="1" applyFill="1" applyAlignment="1">
      <alignment horizontal="left" vertical="top"/>
    </xf>
    <xf numFmtId="0" fontId="2" fillId="2" borderId="0" xfId="1" applyFont="1" applyFill="1" applyAlignment="1">
      <alignment vertical="top"/>
    </xf>
    <xf numFmtId="0" fontId="4" fillId="2" borderId="0" xfId="1" applyFont="1" applyFill="1" applyAlignment="1">
      <alignment vertical="top"/>
    </xf>
    <xf numFmtId="0" fontId="1" fillId="2" borderId="0" xfId="1" applyFill="1" applyAlignment="1">
      <alignment horizontal="left" vertical="top"/>
    </xf>
    <xf numFmtId="0" fontId="1" fillId="2" borderId="0" xfId="0" applyFont="1" applyFill="1"/>
    <xf numFmtId="0" fontId="5" fillId="2" borderId="0" xfId="1" applyFont="1" applyFill="1" applyAlignment="1">
      <alignment vertical="top" wrapText="1"/>
    </xf>
    <xf numFmtId="0" fontId="3" fillId="2" borderId="0" xfId="1" applyFont="1" applyFill="1" applyAlignment="1">
      <alignment vertical="top" wrapText="1"/>
    </xf>
    <xf numFmtId="164" fontId="0" fillId="0" borderId="2" xfId="0" applyNumberFormat="1" applyBorder="1" applyAlignment="1">
      <alignment horizontal="left" indent="1"/>
    </xf>
    <xf numFmtId="164" fontId="0" fillId="0" borderId="3" xfId="0" applyNumberFormat="1" applyBorder="1" applyAlignment="1">
      <alignment horizontal="left" indent="1"/>
    </xf>
    <xf numFmtId="0" fontId="8" fillId="0" borderId="0" xfId="0" applyFont="1"/>
    <xf numFmtId="0" fontId="0" fillId="2" borderId="0" xfId="0" applyFill="1" applyAlignment="1">
      <alignment horizontal="left" vertical="center" indent="1"/>
    </xf>
    <xf numFmtId="0" fontId="0" fillId="0" borderId="0" xfId="0" applyAlignment="1">
      <alignment horizontal="left" vertical="center" indent="1"/>
    </xf>
    <xf numFmtId="0" fontId="0" fillId="0" borderId="10" xfId="0" applyBorder="1" applyAlignment="1">
      <alignment horizontal="left" indent="1"/>
    </xf>
    <xf numFmtId="0" fontId="0" fillId="0" borderId="9" xfId="0" applyBorder="1" applyAlignment="1">
      <alignment horizontal="left" indent="1"/>
    </xf>
    <xf numFmtId="0" fontId="0" fillId="0" borderId="9" xfId="0" applyBorder="1"/>
    <xf numFmtId="0" fontId="0" fillId="0" borderId="10" xfId="0" applyBorder="1"/>
    <xf numFmtId="0" fontId="0" fillId="0" borderId="11" xfId="0" applyBorder="1"/>
    <xf numFmtId="164" fontId="0" fillId="0" borderId="12" xfId="0" applyNumberFormat="1" applyBorder="1" applyAlignment="1">
      <alignment horizontal="left" indent="1"/>
    </xf>
    <xf numFmtId="164" fontId="0" fillId="0" borderId="13" xfId="0" applyNumberFormat="1" applyBorder="1" applyAlignment="1">
      <alignment horizontal="left" indent="1"/>
    </xf>
    <xf numFmtId="0" fontId="0" fillId="0" borderId="14" xfId="0" applyBorder="1"/>
    <xf numFmtId="14" fontId="12" fillId="0" borderId="9" xfId="0" applyNumberFormat="1" applyFont="1" applyBorder="1" applyAlignment="1">
      <alignment horizontal="left" indent="1"/>
    </xf>
    <xf numFmtId="164" fontId="12" fillId="0" borderId="2" xfId="0" applyNumberFormat="1" applyFont="1" applyBorder="1" applyAlignment="1">
      <alignment horizontal="left" indent="1"/>
    </xf>
    <xf numFmtId="164" fontId="12" fillId="0" borderId="3" xfId="0" applyNumberFormat="1" applyFont="1" applyBorder="1" applyAlignment="1">
      <alignment horizontal="left" indent="1"/>
    </xf>
    <xf numFmtId="0" fontId="12" fillId="0" borderId="10" xfId="0" applyFont="1" applyBorder="1" applyAlignment="1">
      <alignment horizontal="left" indent="1"/>
    </xf>
    <xf numFmtId="0" fontId="17" fillId="2" borderId="15" xfId="0" applyFont="1" applyFill="1" applyBorder="1" applyAlignment="1">
      <alignment wrapText="1"/>
    </xf>
    <xf numFmtId="0" fontId="17" fillId="2" borderId="16" xfId="0" applyFont="1" applyFill="1" applyBorder="1" applyAlignment="1">
      <alignment wrapText="1"/>
    </xf>
    <xf numFmtId="0" fontId="15" fillId="0" borderId="0" xfId="1" applyFont="1" applyAlignment="1">
      <alignment horizontal="left" vertical="top"/>
    </xf>
    <xf numFmtId="0" fontId="14" fillId="0" borderId="0" xfId="1" applyFont="1" applyAlignment="1">
      <alignment horizontal="left" vertical="top"/>
    </xf>
    <xf numFmtId="0" fontId="3" fillId="2" borderId="21" xfId="1" applyFont="1" applyFill="1" applyBorder="1" applyAlignment="1">
      <alignment vertical="top"/>
    </xf>
    <xf numFmtId="0" fontId="7" fillId="0" borderId="22" xfId="1" applyFont="1" applyBorder="1" applyAlignment="1">
      <alignment horizontal="left" vertical="top" indent="1"/>
    </xf>
    <xf numFmtId="0" fontId="0" fillId="0" borderId="23" xfId="0" applyBorder="1" applyAlignment="1">
      <alignment horizontal="center"/>
    </xf>
    <xf numFmtId="0" fontId="0" fillId="0" borderId="24" xfId="0" applyBorder="1" applyAlignment="1">
      <alignment horizontal="center"/>
    </xf>
    <xf numFmtId="0" fontId="7" fillId="0" borderId="4" xfId="1" applyFont="1" applyBorder="1" applyAlignment="1">
      <alignment horizontal="left" vertical="top" indent="1"/>
    </xf>
    <xf numFmtId="0" fontId="0" fillId="0" borderId="0" xfId="0" applyAlignment="1">
      <alignment horizontal="center"/>
    </xf>
    <xf numFmtId="0" fontId="0" fillId="0" borderId="21" xfId="0" applyBorder="1" applyAlignment="1">
      <alignment horizontal="center"/>
    </xf>
    <xf numFmtId="0" fontId="11" fillId="0" borderId="4" xfId="1" applyFont="1" applyBorder="1" applyAlignment="1">
      <alignment horizontal="left" vertical="top" indent="1"/>
    </xf>
    <xf numFmtId="0" fontId="12" fillId="0" borderId="0" xfId="0" applyFont="1"/>
    <xf numFmtId="0" fontId="12" fillId="0" borderId="21" xfId="0" applyFont="1" applyBorder="1"/>
    <xf numFmtId="0" fontId="12" fillId="0" borderId="4" xfId="0" applyFont="1" applyBorder="1"/>
    <xf numFmtId="0" fontId="14" fillId="0" borderId="4" xfId="0" applyFont="1" applyBorder="1" applyAlignment="1">
      <alignment horizontal="left" indent="1"/>
    </xf>
    <xf numFmtId="0" fontId="14" fillId="0" borderId="4" xfId="0" applyFont="1" applyBorder="1" applyAlignment="1">
      <alignment horizontal="left" vertical="center" wrapText="1" indent="1"/>
    </xf>
    <xf numFmtId="0" fontId="14" fillId="0" borderId="21" xfId="0" applyFont="1" applyBorder="1"/>
    <xf numFmtId="0" fontId="12" fillId="0" borderId="25" xfId="0" applyFont="1" applyBorder="1"/>
    <xf numFmtId="0" fontId="12" fillId="0" borderId="26" xfId="0" applyFont="1" applyBorder="1"/>
    <xf numFmtId="0" fontId="12" fillId="0" borderId="27" xfId="0" applyFont="1" applyBorder="1"/>
    <xf numFmtId="0" fontId="0" fillId="0" borderId="4" xfId="0" applyBorder="1" applyAlignment="1">
      <alignment horizontal="center"/>
    </xf>
    <xf numFmtId="0" fontId="6" fillId="0" borderId="4" xfId="1" applyFont="1" applyBorder="1" applyAlignment="1">
      <alignment horizontal="left" vertical="top"/>
    </xf>
    <xf numFmtId="0" fontId="19" fillId="0" borderId="0" xfId="1" applyFont="1" applyAlignment="1">
      <alignment horizontal="left" vertical="top"/>
    </xf>
    <xf numFmtId="0" fontId="19" fillId="0" borderId="21" xfId="1" applyFont="1" applyBorder="1" applyAlignment="1">
      <alignment horizontal="left" vertical="top"/>
    </xf>
    <xf numFmtId="0" fontId="13" fillId="0" borderId="17" xfId="1" applyFont="1" applyBorder="1" applyAlignment="1">
      <alignment horizontal="left" vertical="top" indent="1"/>
    </xf>
    <xf numFmtId="0" fontId="15" fillId="0" borderId="4" xfId="1" applyFont="1" applyBorder="1" applyAlignment="1">
      <alignment horizontal="left" vertical="top" indent="1"/>
    </xf>
    <xf numFmtId="0" fontId="15" fillId="0" borderId="21" xfId="1" applyFont="1" applyBorder="1" applyAlignment="1">
      <alignment horizontal="left" vertical="top"/>
    </xf>
    <xf numFmtId="0" fontId="19" fillId="0" borderId="0" xfId="1" applyFont="1" applyAlignment="1">
      <alignment vertical="top"/>
    </xf>
    <xf numFmtId="0" fontId="20" fillId="0" borderId="0" xfId="1" applyFont="1" applyAlignment="1">
      <alignment vertical="top"/>
    </xf>
    <xf numFmtId="0" fontId="11" fillId="0" borderId="4" xfId="1" applyFont="1" applyBorder="1" applyAlignment="1">
      <alignment horizontal="left" vertical="top" wrapText="1" indent="1"/>
    </xf>
    <xf numFmtId="0" fontId="11" fillId="0" borderId="0" xfId="1" applyFont="1" applyAlignment="1">
      <alignment vertical="top" wrapText="1"/>
    </xf>
    <xf numFmtId="0" fontId="11" fillId="0" borderId="21" xfId="1" applyFont="1" applyBorder="1" applyAlignment="1">
      <alignment vertical="top" wrapText="1"/>
    </xf>
    <xf numFmtId="0" fontId="6" fillId="0" borderId="4" xfId="1" applyFont="1" applyBorder="1" applyAlignment="1">
      <alignment horizontal="left" vertical="top" wrapText="1" indent="1"/>
    </xf>
    <xf numFmtId="0" fontId="5" fillId="0" borderId="0" xfId="1" applyFont="1" applyAlignment="1">
      <alignment vertical="top" wrapText="1"/>
    </xf>
    <xf numFmtId="0" fontId="5" fillId="0" borderId="21" xfId="1" applyFont="1" applyBorder="1" applyAlignment="1">
      <alignment vertical="top" wrapText="1"/>
    </xf>
    <xf numFmtId="0" fontId="21" fillId="3" borderId="0" xfId="0" applyFont="1" applyFill="1"/>
    <xf numFmtId="0" fontId="1" fillId="0" borderId="0" xfId="1" applyAlignment="1">
      <alignment horizontal="left" vertical="top"/>
    </xf>
    <xf numFmtId="0" fontId="17" fillId="2" borderId="1" xfId="0" applyFont="1" applyFill="1" applyBorder="1" applyAlignment="1">
      <alignment wrapText="1"/>
    </xf>
    <xf numFmtId="0" fontId="23" fillId="0" borderId="0" xfId="1" applyFont="1" applyAlignment="1">
      <alignment vertical="top"/>
    </xf>
    <xf numFmtId="0" fontId="4" fillId="0" borderId="0" xfId="1" applyFont="1" applyAlignment="1">
      <alignment horizontal="left" vertical="top"/>
    </xf>
    <xf numFmtId="0" fontId="1" fillId="0" borderId="0" xfId="1" applyAlignment="1">
      <alignment horizontal="left" vertical="center" wrapText="1"/>
    </xf>
    <xf numFmtId="0" fontId="1" fillId="0" borderId="0" xfId="1" applyAlignment="1">
      <alignment vertical="top" wrapText="1"/>
    </xf>
    <xf numFmtId="0" fontId="1" fillId="0" borderId="0" xfId="1" applyAlignment="1">
      <alignment horizontal="left" vertical="center"/>
    </xf>
    <xf numFmtId="3" fontId="1" fillId="0" borderId="0" xfId="1" applyNumberFormat="1" applyAlignment="1">
      <alignment horizontal="center" vertical="center"/>
    </xf>
    <xf numFmtId="0" fontId="4" fillId="0" borderId="0" xfId="1" applyFont="1" applyAlignment="1">
      <alignment horizontal="left" vertical="center" wrapText="1"/>
    </xf>
    <xf numFmtId="3" fontId="4" fillId="0" borderId="0" xfId="1" applyNumberFormat="1" applyFont="1" applyAlignment="1">
      <alignment horizontal="center" vertical="center" wrapText="1"/>
    </xf>
    <xf numFmtId="0" fontId="25" fillId="0" borderId="0" xfId="1" applyFont="1" applyAlignment="1">
      <alignment horizontal="left" vertical="center" wrapText="1"/>
    </xf>
    <xf numFmtId="0" fontId="1" fillId="0" borderId="0" xfId="1" applyAlignment="1">
      <alignment horizontal="left" vertical="top" wrapText="1"/>
    </xf>
    <xf numFmtId="0" fontId="25" fillId="0" borderId="0" xfId="1" applyFont="1" applyAlignment="1">
      <alignment horizontal="left" vertical="top"/>
    </xf>
    <xf numFmtId="0" fontId="1" fillId="5" borderId="0" xfId="1" applyFill="1" applyAlignment="1">
      <alignment horizontal="left" vertical="center" wrapText="1"/>
    </xf>
    <xf numFmtId="3" fontId="1" fillId="5" borderId="30" xfId="1" applyNumberFormat="1" applyFill="1" applyBorder="1" applyAlignment="1">
      <alignment horizontal="center" vertical="center" wrapText="1"/>
    </xf>
    <xf numFmtId="3" fontId="1" fillId="5" borderId="0" xfId="1" applyNumberFormat="1" applyFill="1" applyAlignment="1">
      <alignment horizontal="center" vertical="center"/>
    </xf>
    <xf numFmtId="0" fontId="1" fillId="5" borderId="0" xfId="1" applyFill="1" applyAlignment="1">
      <alignment horizontal="left" vertical="center"/>
    </xf>
    <xf numFmtId="0" fontId="17" fillId="2" borderId="16" xfId="0" applyFont="1" applyFill="1" applyBorder="1" applyAlignment="1">
      <alignment vertical="center" wrapText="1"/>
    </xf>
    <xf numFmtId="0" fontId="0" fillId="4" borderId="0" xfId="0" applyFill="1"/>
    <xf numFmtId="0" fontId="30" fillId="0" borderId="0" xfId="0" applyFont="1"/>
    <xf numFmtId="0" fontId="15" fillId="0" borderId="21" xfId="1" applyFont="1" applyBorder="1" applyAlignment="1">
      <alignment horizontal="left" vertical="top" indent="1"/>
    </xf>
    <xf numFmtId="0" fontId="18" fillId="0" borderId="0" xfId="1" applyFont="1" applyAlignment="1">
      <alignment horizontal="left" vertical="top"/>
    </xf>
    <xf numFmtId="0" fontId="18" fillId="0" borderId="21" xfId="1" applyFont="1" applyBorder="1" applyAlignment="1">
      <alignment horizontal="left" vertical="top"/>
    </xf>
    <xf numFmtId="0" fontId="15" fillId="0" borderId="0" xfId="1" applyFont="1" applyAlignment="1">
      <alignment horizontal="left" vertical="top" indent="1"/>
    </xf>
    <xf numFmtId="0" fontId="13" fillId="0" borderId="0" xfId="1" applyFont="1" applyAlignment="1">
      <alignment horizontal="left" vertical="top" indent="1"/>
    </xf>
    <xf numFmtId="0" fontId="13" fillId="0" borderId="21" xfId="1" applyFont="1" applyBorder="1" applyAlignment="1">
      <alignment horizontal="left" vertical="top" indent="1"/>
    </xf>
    <xf numFmtId="0" fontId="14" fillId="0" borderId="0" xfId="1" applyFont="1" applyAlignment="1">
      <alignment horizontal="left" vertical="top" indent="1"/>
    </xf>
    <xf numFmtId="0" fontId="13" fillId="0" borderId="5" xfId="1" applyFont="1" applyBorder="1" applyAlignment="1">
      <alignment horizontal="left" vertical="top" indent="1"/>
    </xf>
    <xf numFmtId="0" fontId="13" fillId="0" borderId="18" xfId="1" applyFont="1" applyBorder="1" applyAlignment="1">
      <alignment horizontal="left" vertical="top" indent="1"/>
    </xf>
    <xf numFmtId="0" fontId="13" fillId="0" borderId="35" xfId="1" applyFont="1" applyBorder="1" applyAlignment="1">
      <alignment horizontal="left" vertical="top" indent="1"/>
    </xf>
    <xf numFmtId="0" fontId="13" fillId="0" borderId="36" xfId="1" applyFont="1" applyBorder="1" applyAlignment="1">
      <alignment horizontal="left" vertical="top" indent="1"/>
    </xf>
    <xf numFmtId="0" fontId="13" fillId="0" borderId="37" xfId="1" applyFont="1" applyBorder="1" applyAlignment="1">
      <alignment horizontal="left" vertical="top" indent="1"/>
    </xf>
    <xf numFmtId="0" fontId="13" fillId="0" borderId="38" xfId="1" applyFont="1" applyBorder="1" applyAlignment="1">
      <alignment horizontal="left" vertical="top" indent="1"/>
    </xf>
    <xf numFmtId="0" fontId="13" fillId="0" borderId="6" xfId="1" applyFont="1" applyBorder="1" applyAlignment="1">
      <alignment horizontal="left" vertical="top" indent="1"/>
    </xf>
    <xf numFmtId="0" fontId="13" fillId="0" borderId="39" xfId="1" applyFont="1" applyBorder="1" applyAlignment="1">
      <alignment horizontal="left" vertical="top" indent="1"/>
    </xf>
    <xf numFmtId="0" fontId="13" fillId="0" borderId="40" xfId="1" applyFont="1" applyBorder="1" applyAlignment="1">
      <alignment horizontal="left" vertical="top" indent="1"/>
    </xf>
    <xf numFmtId="0" fontId="13" fillId="0" borderId="42" xfId="1" applyFont="1" applyBorder="1" applyAlignment="1">
      <alignment horizontal="left" vertical="top" indent="1"/>
    </xf>
    <xf numFmtId="0" fontId="13" fillId="0" borderId="43" xfId="1" applyFont="1" applyBorder="1" applyAlignment="1">
      <alignment horizontal="left" vertical="top" indent="1"/>
    </xf>
    <xf numFmtId="0" fontId="13" fillId="0" borderId="44" xfId="1" applyFont="1" applyBorder="1" applyAlignment="1">
      <alignment horizontal="left" vertical="top" indent="1"/>
    </xf>
    <xf numFmtId="0" fontId="13" fillId="0" borderId="45" xfId="1" applyFont="1" applyBorder="1" applyAlignment="1">
      <alignment horizontal="left" vertical="top" indent="1"/>
    </xf>
    <xf numFmtId="0" fontId="14" fillId="0" borderId="43" xfId="1" applyFont="1" applyBorder="1" applyAlignment="1">
      <alignment horizontal="left" vertical="top" indent="1"/>
    </xf>
    <xf numFmtId="0" fontId="1" fillId="0" borderId="0" xfId="1" applyAlignment="1">
      <alignment horizontal="left"/>
    </xf>
    <xf numFmtId="0" fontId="13" fillId="0" borderId="34" xfId="1" applyFont="1" applyBorder="1" applyAlignment="1">
      <alignment horizontal="left" vertical="top" indent="1"/>
    </xf>
    <xf numFmtId="3" fontId="1" fillId="0" borderId="0" xfId="1" applyNumberFormat="1" applyAlignment="1">
      <alignment horizontal="center" vertical="center" wrapText="1"/>
    </xf>
    <xf numFmtId="17" fontId="0" fillId="0" borderId="0" xfId="0" applyNumberFormat="1"/>
    <xf numFmtId="0" fontId="33" fillId="10" borderId="6" xfId="0" applyFont="1" applyFill="1" applyBorder="1" applyAlignment="1">
      <alignment horizontal="left" vertical="top" indent="6"/>
    </xf>
    <xf numFmtId="0" fontId="33" fillId="10" borderId="7" xfId="0" applyFont="1" applyFill="1" applyBorder="1" applyAlignment="1">
      <alignment horizontal="left" vertical="top" indent="6"/>
    </xf>
    <xf numFmtId="0" fontId="33" fillId="10" borderId="8" xfId="0" applyFont="1" applyFill="1" applyBorder="1" applyAlignment="1">
      <alignment horizontal="left" vertical="top" indent="6"/>
    </xf>
    <xf numFmtId="0" fontId="15" fillId="10" borderId="9" xfId="0" applyFont="1" applyFill="1" applyBorder="1" applyAlignment="1">
      <alignment horizontal="left" vertical="top" wrapText="1" indent="1"/>
    </xf>
    <xf numFmtId="0" fontId="15" fillId="10" borderId="2" xfId="0" applyFont="1" applyFill="1" applyBorder="1" applyAlignment="1">
      <alignment horizontal="left" vertical="top" wrapText="1" indent="1"/>
    </xf>
    <xf numFmtId="0" fontId="15" fillId="10" borderId="3" xfId="0" applyFont="1" applyFill="1" applyBorder="1" applyAlignment="1">
      <alignment horizontal="left" vertical="top" wrapText="1" indent="1"/>
    </xf>
    <xf numFmtId="0" fontId="15" fillId="10" borderId="10" xfId="0" applyFont="1" applyFill="1" applyBorder="1" applyAlignment="1">
      <alignment horizontal="left" vertical="top" wrapText="1" indent="1"/>
    </xf>
    <xf numFmtId="0" fontId="31" fillId="11" borderId="19" xfId="0" applyFont="1" applyFill="1" applyBorder="1" applyAlignment="1">
      <alignment vertical="center"/>
    </xf>
    <xf numFmtId="0" fontId="31" fillId="11" borderId="46" xfId="0" applyFont="1" applyFill="1" applyBorder="1" applyAlignment="1">
      <alignment vertical="center"/>
    </xf>
    <xf numFmtId="0" fontId="31" fillId="11" borderId="46" xfId="0" applyFont="1" applyFill="1" applyBorder="1" applyAlignment="1">
      <alignment horizontal="left" vertical="center" indent="17"/>
    </xf>
    <xf numFmtId="0" fontId="31" fillId="11" borderId="20" xfId="0" applyFont="1" applyFill="1" applyBorder="1"/>
    <xf numFmtId="0" fontId="31" fillId="11" borderId="46" xfId="0" applyFont="1" applyFill="1" applyBorder="1"/>
    <xf numFmtId="0" fontId="31" fillId="11" borderId="46" xfId="0" applyFont="1" applyFill="1" applyBorder="1" applyAlignment="1">
      <alignment horizontal="center" vertical="center"/>
    </xf>
    <xf numFmtId="0" fontId="31" fillId="11" borderId="19" xfId="0" applyFont="1" applyFill="1" applyBorder="1" applyAlignment="1">
      <alignment horizontal="left" vertical="center" indent="7"/>
    </xf>
    <xf numFmtId="0" fontId="33" fillId="10" borderId="15" xfId="0" applyFont="1" applyFill="1" applyBorder="1" applyAlignment="1">
      <alignment vertical="center" wrapText="1"/>
    </xf>
    <xf numFmtId="0" fontId="33" fillId="10" borderId="16" xfId="0" applyFont="1" applyFill="1" applyBorder="1" applyAlignment="1">
      <alignment vertical="center" wrapText="1"/>
    </xf>
    <xf numFmtId="0" fontId="29" fillId="10" borderId="0" xfId="1" applyFont="1" applyFill="1" applyAlignment="1">
      <alignment vertical="top"/>
    </xf>
    <xf numFmtId="0" fontId="34" fillId="0" borderId="21" xfId="1" applyFont="1" applyBorder="1" applyAlignment="1">
      <alignment horizontal="center" vertical="center" wrapText="1"/>
    </xf>
    <xf numFmtId="0" fontId="34" fillId="0" borderId="21" xfId="1" applyFont="1" applyBorder="1" applyAlignment="1">
      <alignment horizontal="left" vertical="top"/>
    </xf>
    <xf numFmtId="0" fontId="36" fillId="0" borderId="0" xfId="1" applyFont="1" applyAlignment="1">
      <alignment horizontal="left" vertical="top" indent="1"/>
    </xf>
    <xf numFmtId="0" fontId="36" fillId="0" borderId="21" xfId="1" applyFont="1" applyBorder="1" applyAlignment="1">
      <alignment horizontal="left" vertical="top" indent="1"/>
    </xf>
    <xf numFmtId="0" fontId="34" fillId="0" borderId="0" xfId="1" applyFont="1" applyAlignment="1">
      <alignment horizontal="left" vertical="top" indent="1"/>
    </xf>
    <xf numFmtId="0" fontId="34" fillId="0" borderId="21" xfId="1" applyFont="1" applyBorder="1" applyAlignment="1">
      <alignment horizontal="left" vertical="top" indent="1"/>
    </xf>
    <xf numFmtId="0" fontId="34" fillId="0" borderId="21" xfId="1" applyFont="1" applyBorder="1" applyAlignment="1">
      <alignment horizontal="center" vertical="top" wrapText="1"/>
    </xf>
    <xf numFmtId="0" fontId="34" fillId="0" borderId="0" xfId="1" applyFont="1" applyAlignment="1">
      <alignment horizontal="center" vertical="top" wrapText="1"/>
    </xf>
    <xf numFmtId="0" fontId="13" fillId="0" borderId="41" xfId="1" applyFont="1" applyBorder="1" applyAlignment="1" applyProtection="1">
      <alignment horizontal="left" vertical="top" indent="1"/>
      <protection locked="0"/>
    </xf>
    <xf numFmtId="0" fontId="13" fillId="0" borderId="37" xfId="1" applyFont="1" applyBorder="1" applyAlignment="1" applyProtection="1">
      <alignment horizontal="left" vertical="top" indent="1"/>
      <protection locked="0"/>
    </xf>
    <xf numFmtId="0" fontId="13" fillId="0" borderId="35" xfId="1" applyFont="1" applyBorder="1" applyAlignment="1" applyProtection="1">
      <alignment horizontal="left" vertical="top" indent="1"/>
      <protection locked="0"/>
    </xf>
    <xf numFmtId="0" fontId="13" fillId="0" borderId="36" xfId="1" applyFont="1" applyBorder="1" applyAlignment="1" applyProtection="1">
      <alignment horizontal="left" vertical="top" indent="1"/>
      <protection locked="0"/>
    </xf>
    <xf numFmtId="0" fontId="14" fillId="0" borderId="18" xfId="1" applyFont="1" applyBorder="1" applyAlignment="1" applyProtection="1">
      <alignment horizontal="left" vertical="top" indent="1"/>
      <protection locked="0"/>
    </xf>
    <xf numFmtId="0" fontId="15" fillId="0" borderId="18" xfId="1" applyFont="1" applyBorder="1" applyAlignment="1" applyProtection="1">
      <alignment horizontal="left" vertical="top" indent="1"/>
      <protection locked="0"/>
    </xf>
    <xf numFmtId="0" fontId="15" fillId="0" borderId="19" xfId="1" applyFont="1" applyBorder="1" applyAlignment="1" applyProtection="1">
      <alignment horizontal="left" vertical="top" indent="1"/>
      <protection locked="0"/>
    </xf>
    <xf numFmtId="0" fontId="15" fillId="0" borderId="20" xfId="1" applyFont="1" applyBorder="1" applyAlignment="1" applyProtection="1">
      <alignment vertical="top"/>
      <protection locked="0"/>
    </xf>
    <xf numFmtId="165" fontId="15" fillId="0" borderId="19" xfId="1" applyNumberFormat="1" applyFont="1" applyBorder="1" applyAlignment="1" applyProtection="1">
      <alignment horizontal="left" vertical="top" indent="1"/>
      <protection locked="0"/>
    </xf>
    <xf numFmtId="0" fontId="14" fillId="0" borderId="9" xfId="0" applyFont="1" applyBorder="1" applyAlignment="1" applyProtection="1">
      <alignment horizontal="left" indent="1"/>
      <protection locked="0"/>
    </xf>
    <xf numFmtId="0" fontId="14" fillId="0" borderId="2" xfId="0" applyFont="1" applyBorder="1" applyAlignment="1" applyProtection="1">
      <alignment horizontal="left" indent="1"/>
      <protection locked="0"/>
    </xf>
    <xf numFmtId="0" fontId="14" fillId="0" borderId="11" xfId="0" applyFont="1" applyBorder="1" applyAlignment="1" applyProtection="1">
      <alignment horizontal="left" indent="1"/>
      <protection locked="0"/>
    </xf>
    <xf numFmtId="0" fontId="14" fillId="0" borderId="12" xfId="0" applyFont="1" applyBorder="1" applyAlignment="1" applyProtection="1">
      <alignment horizontal="left" indent="1"/>
      <protection locked="0"/>
    </xf>
    <xf numFmtId="0" fontId="14" fillId="8" borderId="2" xfId="0" applyFont="1" applyFill="1" applyBorder="1" applyAlignment="1" applyProtection="1">
      <alignment horizontal="left" indent="1"/>
      <protection hidden="1"/>
    </xf>
    <xf numFmtId="0" fontId="14" fillId="8" borderId="12" xfId="0" applyFont="1" applyFill="1" applyBorder="1" applyAlignment="1" applyProtection="1">
      <alignment horizontal="left" indent="1"/>
      <protection hidden="1"/>
    </xf>
    <xf numFmtId="0" fontId="34" fillId="8" borderId="2" xfId="0" applyFont="1" applyFill="1" applyBorder="1" applyAlignment="1" applyProtection="1">
      <alignment horizontal="left" wrapText="1" indent="1"/>
      <protection hidden="1"/>
    </xf>
    <xf numFmtId="0" fontId="34" fillId="8" borderId="12" xfId="0" applyFont="1" applyFill="1" applyBorder="1" applyAlignment="1" applyProtection="1">
      <alignment horizontal="left" wrapText="1" indent="1"/>
      <protection hidden="1"/>
    </xf>
    <xf numFmtId="3" fontId="1" fillId="8" borderId="18" xfId="1" applyNumberFormat="1" applyFill="1" applyBorder="1" applyAlignment="1" applyProtection="1">
      <alignment horizontal="center" vertical="center" wrapText="1"/>
      <protection locked="0"/>
    </xf>
    <xf numFmtId="0" fontId="0" fillId="0" borderId="5" xfId="0" applyBorder="1"/>
    <xf numFmtId="0" fontId="0" fillId="0" borderId="47" xfId="0" applyBorder="1"/>
    <xf numFmtId="0" fontId="25" fillId="0" borderId="2" xfId="1" applyFont="1" applyBorder="1" applyAlignment="1">
      <alignment horizontal="left"/>
    </xf>
    <xf numFmtId="0" fontId="0" fillId="9" borderId="2" xfId="0" applyFill="1" applyBorder="1"/>
    <xf numFmtId="0" fontId="0" fillId="0" borderId="2" xfId="0" applyBorder="1"/>
    <xf numFmtId="0" fontId="0" fillId="0" borderId="15" xfId="0" applyBorder="1"/>
    <xf numFmtId="0" fontId="0" fillId="0" borderId="48" xfId="0" applyBorder="1"/>
    <xf numFmtId="0" fontId="1" fillId="0" borderId="2" xfId="1" applyBorder="1" applyAlignment="1">
      <alignment horizontal="left"/>
    </xf>
    <xf numFmtId="0" fontId="0" fillId="9" borderId="3" xfId="0" applyFill="1" applyBorder="1"/>
    <xf numFmtId="0" fontId="0" fillId="0" borderId="3" xfId="0" applyBorder="1"/>
    <xf numFmtId="0" fontId="0" fillId="9" borderId="33" xfId="0" applyFill="1" applyBorder="1"/>
    <xf numFmtId="0" fontId="0" fillId="0" borderId="49" xfId="0" applyBorder="1"/>
    <xf numFmtId="0" fontId="0" fillId="0" borderId="50" xfId="0" applyBorder="1"/>
    <xf numFmtId="0" fontId="0" fillId="7" borderId="2" xfId="0" applyFill="1" applyBorder="1"/>
    <xf numFmtId="0" fontId="0" fillId="7" borderId="2" xfId="0" applyFill="1" applyBorder="1" applyAlignment="1">
      <alignment horizontal="center"/>
    </xf>
    <xf numFmtId="0" fontId="32" fillId="7" borderId="2" xfId="0" applyFont="1" applyFill="1" applyBorder="1"/>
    <xf numFmtId="0" fontId="17" fillId="2" borderId="4" xfId="0" applyFont="1" applyFill="1" applyBorder="1" applyAlignment="1">
      <alignment vertical="center" wrapText="1"/>
    </xf>
    <xf numFmtId="3" fontId="0" fillId="0" borderId="2" xfId="0" applyNumberFormat="1" applyBorder="1"/>
    <xf numFmtId="0" fontId="17" fillId="2" borderId="0" xfId="0" applyFont="1" applyFill="1" applyAlignment="1">
      <alignment vertical="center" wrapText="1"/>
    </xf>
    <xf numFmtId="0" fontId="14" fillId="0" borderId="2" xfId="0" applyFont="1" applyBorder="1" applyAlignment="1" applyProtection="1">
      <alignment horizontal="left" wrapText="1" indent="1"/>
      <protection locked="0"/>
    </xf>
    <xf numFmtId="0" fontId="14" fillId="0" borderId="12" xfId="0" applyFont="1" applyBorder="1" applyAlignment="1" applyProtection="1">
      <alignment horizontal="left" wrapText="1" indent="1"/>
      <protection locked="0"/>
    </xf>
    <xf numFmtId="0" fontId="0" fillId="0" borderId="0" xfId="0" applyProtection="1">
      <protection hidden="1"/>
    </xf>
    <xf numFmtId="0" fontId="0" fillId="6" borderId="0" xfId="0" applyFill="1" applyProtection="1">
      <protection hidden="1"/>
    </xf>
    <xf numFmtId="0" fontId="17" fillId="2" borderId="16" xfId="0" applyFont="1" applyFill="1" applyBorder="1" applyAlignment="1" applyProtection="1">
      <alignment wrapText="1"/>
      <protection hidden="1"/>
    </xf>
    <xf numFmtId="0" fontId="26" fillId="0" borderId="54" xfId="0" applyFont="1" applyBorder="1"/>
    <xf numFmtId="0" fontId="0" fillId="0" borderId="16" xfId="0" applyBorder="1"/>
    <xf numFmtId="0" fontId="0" fillId="0" borderId="12" xfId="0" applyBorder="1"/>
    <xf numFmtId="3" fontId="1" fillId="8" borderId="18" xfId="1" applyNumberFormat="1" applyFill="1" applyBorder="1" applyAlignment="1" applyProtection="1">
      <alignment horizontal="center" vertical="center" wrapText="1"/>
      <protection hidden="1"/>
    </xf>
    <xf numFmtId="3" fontId="1" fillId="0" borderId="0" xfId="1" applyNumberFormat="1" applyAlignment="1" applyProtection="1">
      <alignment horizontal="center" vertical="center"/>
      <protection hidden="1"/>
    </xf>
    <xf numFmtId="3" fontId="25" fillId="8" borderId="18" xfId="1" applyNumberFormat="1" applyFont="1" applyFill="1" applyBorder="1" applyAlignment="1" applyProtection="1">
      <alignment horizontal="center" vertical="center" wrapText="1"/>
      <protection hidden="1"/>
    </xf>
    <xf numFmtId="3" fontId="40" fillId="8" borderId="18" xfId="1" applyNumberFormat="1" applyFont="1" applyFill="1" applyBorder="1" applyAlignment="1" applyProtection="1">
      <alignment horizontal="center" vertical="center" wrapText="1"/>
      <protection hidden="1"/>
    </xf>
    <xf numFmtId="0" fontId="7" fillId="0" borderId="4" xfId="1" applyFont="1" applyBorder="1" applyAlignment="1" applyProtection="1">
      <alignment horizontal="left" vertical="top" indent="1"/>
      <protection hidden="1"/>
    </xf>
    <xf numFmtId="0" fontId="0" fillId="0" borderId="0" xfId="0" applyAlignment="1" applyProtection="1">
      <alignment horizontal="center"/>
      <protection hidden="1"/>
    </xf>
    <xf numFmtId="0" fontId="0" fillId="0" borderId="21" xfId="0" applyBorder="1" applyAlignment="1" applyProtection="1">
      <alignment horizontal="center"/>
      <protection hidden="1"/>
    </xf>
    <xf numFmtId="0" fontId="10" fillId="0" borderId="0" xfId="1" applyFont="1" applyAlignment="1" applyProtection="1">
      <alignment horizontal="left" vertical="center" wrapText="1" indent="1"/>
      <protection hidden="1"/>
    </xf>
    <xf numFmtId="0" fontId="10" fillId="0" borderId="21" xfId="1" applyFont="1" applyBorder="1" applyAlignment="1" applyProtection="1">
      <alignment horizontal="left" vertical="center" wrapText="1" indent="1"/>
      <protection hidden="1"/>
    </xf>
    <xf numFmtId="0" fontId="40" fillId="0" borderId="0" xfId="1" applyFont="1" applyAlignment="1" applyProtection="1">
      <alignment horizontal="left" vertical="center" wrapText="1"/>
      <protection hidden="1"/>
    </xf>
    <xf numFmtId="0" fontId="10" fillId="0" borderId="0" xfId="1" applyFont="1" applyAlignment="1" applyProtection="1">
      <alignment vertical="center" wrapText="1"/>
      <protection hidden="1"/>
    </xf>
    <xf numFmtId="0" fontId="10" fillId="0" borderId="21" xfId="1" applyFont="1" applyBorder="1" applyAlignment="1" applyProtection="1">
      <alignment vertical="center" wrapText="1"/>
      <protection hidden="1"/>
    </xf>
    <xf numFmtId="3" fontId="40" fillId="0" borderId="0" xfId="1" applyNumberFormat="1" applyFont="1" applyAlignment="1" applyProtection="1">
      <alignment horizontal="center" vertical="center"/>
      <protection hidden="1"/>
    </xf>
    <xf numFmtId="0" fontId="40" fillId="0" borderId="0" xfId="1" applyFont="1" applyAlignment="1" applyProtection="1">
      <alignment horizontal="left" vertical="center"/>
      <protection hidden="1"/>
    </xf>
    <xf numFmtId="0" fontId="10" fillId="0" borderId="4" xfId="1" applyFont="1" applyBorder="1" applyAlignment="1" applyProtection="1">
      <alignment horizontal="left" vertical="center" wrapText="1" indent="1"/>
      <protection hidden="1"/>
    </xf>
    <xf numFmtId="0" fontId="42" fillId="0" borderId="4" xfId="1" applyFont="1" applyBorder="1" applyAlignment="1" applyProtection="1">
      <alignment horizontal="left" vertical="center" wrapText="1" indent="1"/>
      <protection hidden="1"/>
    </xf>
    <xf numFmtId="0" fontId="42" fillId="0" borderId="0" xfId="1" applyFont="1" applyAlignment="1" applyProtection="1">
      <alignment horizontal="left" vertical="center" wrapText="1" indent="1"/>
      <protection hidden="1"/>
    </xf>
    <xf numFmtId="0" fontId="42" fillId="0" borderId="21" xfId="1" applyFont="1" applyBorder="1" applyAlignment="1" applyProtection="1">
      <alignment horizontal="left" vertical="center" wrapText="1" indent="1"/>
      <protection hidden="1"/>
    </xf>
    <xf numFmtId="0" fontId="42" fillId="0" borderId="4" xfId="1" applyFont="1" applyBorder="1" applyAlignment="1" applyProtection="1">
      <alignment horizontal="left" vertical="top" indent="1"/>
      <protection hidden="1"/>
    </xf>
    <xf numFmtId="0" fontId="42" fillId="0" borderId="0" xfId="1" applyFont="1" applyAlignment="1" applyProtection="1">
      <alignment horizontal="left" vertical="top" indent="1"/>
      <protection hidden="1"/>
    </xf>
    <xf numFmtId="0" fontId="42" fillId="0" borderId="21" xfId="1" applyFont="1" applyBorder="1" applyAlignment="1" applyProtection="1">
      <alignment horizontal="left" vertical="top" indent="1"/>
      <protection hidden="1"/>
    </xf>
    <xf numFmtId="0" fontId="44" fillId="0" borderId="0" xfId="3" applyFont="1" applyProtection="1">
      <protection hidden="1"/>
    </xf>
    <xf numFmtId="0" fontId="10" fillId="0" borderId="0" xfId="1" applyFont="1" applyAlignment="1" applyProtection="1">
      <alignment horizontal="left" vertical="top" indent="1"/>
      <protection hidden="1"/>
    </xf>
    <xf numFmtId="0" fontId="10" fillId="0" borderId="21" xfId="1" applyFont="1" applyBorder="1" applyAlignment="1" applyProtection="1">
      <alignment horizontal="left" vertical="top" indent="1"/>
      <protection hidden="1"/>
    </xf>
    <xf numFmtId="0" fontId="13" fillId="0" borderId="18" xfId="1" applyFont="1" applyBorder="1" applyAlignment="1">
      <alignment horizontal="left" vertical="top" wrapText="1" indent="1"/>
    </xf>
    <xf numFmtId="0" fontId="34" fillId="0" borderId="21" xfId="1" applyFont="1" applyBorder="1" applyAlignment="1" applyProtection="1">
      <alignment horizontal="center" vertical="center" wrapText="1"/>
      <protection hidden="1"/>
    </xf>
    <xf numFmtId="0" fontId="35" fillId="0" borderId="21" xfId="1" applyFont="1" applyBorder="1" applyAlignment="1" applyProtection="1">
      <alignment vertical="top"/>
      <protection hidden="1"/>
    </xf>
    <xf numFmtId="0" fontId="34" fillId="0" borderId="21" xfId="1" applyFont="1" applyBorder="1" applyAlignment="1" applyProtection="1">
      <alignment horizontal="left" vertical="top"/>
      <protection hidden="1"/>
    </xf>
    <xf numFmtId="0" fontId="38" fillId="0" borderId="0" xfId="3" applyProtection="1">
      <protection hidden="1"/>
    </xf>
    <xf numFmtId="0" fontId="11" fillId="0" borderId="4" xfId="1" applyFont="1" applyBorder="1" applyAlignment="1" applyProtection="1">
      <alignment horizontal="left" vertical="top" indent="1"/>
      <protection hidden="1"/>
    </xf>
    <xf numFmtId="0" fontId="12" fillId="0" borderId="0" xfId="0" applyFont="1" applyProtection="1">
      <protection hidden="1"/>
    </xf>
    <xf numFmtId="0" fontId="12" fillId="0" borderId="21" xfId="0" applyFont="1" applyBorder="1" applyProtection="1">
      <protection hidden="1"/>
    </xf>
    <xf numFmtId="0" fontId="12" fillId="0" borderId="4" xfId="0" applyFont="1" applyBorder="1" applyProtection="1">
      <protection hidden="1"/>
    </xf>
    <xf numFmtId="0" fontId="13" fillId="0" borderId="4" xfId="2" applyFont="1" applyBorder="1" applyAlignment="1" applyProtection="1">
      <alignment horizontal="left" vertical="top" wrapText="1" indent="1"/>
      <protection hidden="1"/>
    </xf>
    <xf numFmtId="0" fontId="13" fillId="0" borderId="0" xfId="2" applyFont="1" applyAlignment="1" applyProtection="1">
      <alignment horizontal="left" vertical="top" wrapText="1"/>
      <protection hidden="1"/>
    </xf>
    <xf numFmtId="0" fontId="15" fillId="0" borderId="2" xfId="2" applyFont="1" applyBorder="1" applyAlignment="1" applyProtection="1">
      <alignment horizontal="left" vertical="center" indent="1"/>
      <protection hidden="1"/>
    </xf>
    <xf numFmtId="0" fontId="14" fillId="0" borderId="0" xfId="0" applyFont="1" applyAlignment="1" applyProtection="1">
      <alignment horizontal="left" indent="1"/>
      <protection hidden="1"/>
    </xf>
    <xf numFmtId="0" fontId="14" fillId="0" borderId="21" xfId="0" applyFont="1" applyBorder="1" applyAlignment="1" applyProtection="1">
      <alignment horizontal="left" indent="1"/>
      <protection hidden="1"/>
    </xf>
    <xf numFmtId="0" fontId="13" fillId="0" borderId="0" xfId="2" applyFont="1" applyAlignment="1" applyProtection="1">
      <alignment horizontal="left" vertical="top" wrapText="1" indent="1"/>
      <protection hidden="1"/>
    </xf>
    <xf numFmtId="0" fontId="15" fillId="0" borderId="2" xfId="2" applyFont="1" applyBorder="1" applyAlignment="1" applyProtection="1">
      <alignment horizontal="left" vertical="center" wrapText="1" indent="1"/>
      <protection hidden="1"/>
    </xf>
    <xf numFmtId="0" fontId="15" fillId="0" borderId="4" xfId="2" applyFont="1" applyBorder="1" applyAlignment="1" applyProtection="1">
      <alignment horizontal="left" vertical="top" indent="1"/>
      <protection hidden="1"/>
    </xf>
    <xf numFmtId="0" fontId="15" fillId="0" borderId="0" xfId="2" applyFont="1" applyAlignment="1" applyProtection="1">
      <alignment horizontal="left" vertical="top" indent="1"/>
      <protection hidden="1"/>
    </xf>
    <xf numFmtId="0" fontId="14" fillId="0" borderId="4" xfId="0" applyFont="1" applyBorder="1" applyAlignment="1" applyProtection="1">
      <alignment horizontal="left" indent="1"/>
      <protection hidden="1"/>
    </xf>
    <xf numFmtId="0" fontId="14" fillId="0" borderId="4" xfId="0" applyFont="1" applyBorder="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14" fillId="0" borderId="21" xfId="0" applyFont="1" applyBorder="1" applyAlignment="1" applyProtection="1">
      <alignment horizontal="center" vertical="center" wrapText="1"/>
      <protection hidden="1"/>
    </xf>
    <xf numFmtId="0" fontId="14" fillId="0" borderId="2" xfId="0" applyFont="1" applyBorder="1" applyAlignment="1" applyProtection="1">
      <alignment horizontal="left" vertical="center" indent="1"/>
      <protection hidden="1"/>
    </xf>
    <xf numFmtId="0" fontId="14" fillId="0" borderId="2" xfId="0" applyFont="1" applyBorder="1" applyAlignment="1" applyProtection="1">
      <alignment horizontal="left" vertical="center" wrapText="1" indent="1"/>
      <protection hidden="1"/>
    </xf>
    <xf numFmtId="0" fontId="14" fillId="0" borderId="4" xfId="0" applyFont="1" applyBorder="1" applyAlignment="1" applyProtection="1">
      <alignment horizontal="left" vertical="center" wrapText="1" indent="1"/>
      <protection hidden="1"/>
    </xf>
    <xf numFmtId="0" fontId="14" fillId="0" borderId="0" xfId="0" applyFont="1" applyAlignment="1" applyProtection="1">
      <alignment horizontal="left" vertical="center" wrapText="1" indent="1"/>
      <protection hidden="1"/>
    </xf>
    <xf numFmtId="0" fontId="14" fillId="0" borderId="21" xfId="0" applyFont="1" applyBorder="1" applyAlignment="1" applyProtection="1">
      <alignment horizontal="left" vertical="center" wrapText="1" indent="1"/>
      <protection hidden="1"/>
    </xf>
    <xf numFmtId="0" fontId="14" fillId="0" borderId="4" xfId="0" applyFont="1" applyBorder="1" applyProtection="1">
      <protection hidden="1"/>
    </xf>
    <xf numFmtId="0" fontId="14" fillId="0" borderId="0" xfId="0" applyFont="1" applyProtection="1">
      <protection hidden="1"/>
    </xf>
    <xf numFmtId="0" fontId="14" fillId="0" borderId="21" xfId="0" applyFont="1" applyBorder="1" applyProtection="1">
      <protection hidden="1"/>
    </xf>
    <xf numFmtId="0" fontId="14" fillId="0" borderId="0" xfId="1" applyFont="1" applyAlignment="1">
      <alignment horizontal="left" vertical="center" wrapText="1"/>
    </xf>
    <xf numFmtId="0" fontId="42" fillId="0" borderId="4" xfId="1" applyFont="1" applyBorder="1" applyAlignment="1" applyProtection="1">
      <alignment horizontal="left" vertical="top" indent="1"/>
      <protection hidden="1"/>
    </xf>
    <xf numFmtId="0" fontId="42" fillId="0" borderId="0" xfId="1" applyFont="1" applyAlignment="1" applyProtection="1">
      <alignment horizontal="left" vertical="top" indent="1"/>
      <protection hidden="1"/>
    </xf>
    <xf numFmtId="0" fontId="42" fillId="0" borderId="21" xfId="1" applyFont="1" applyBorder="1" applyAlignment="1" applyProtection="1">
      <alignment horizontal="left" vertical="top" indent="1"/>
      <protection hidden="1"/>
    </xf>
    <xf numFmtId="0" fontId="39" fillId="0" borderId="4" xfId="1" applyFont="1" applyBorder="1" applyAlignment="1" applyProtection="1">
      <alignment horizontal="center" vertical="top"/>
      <protection hidden="1"/>
    </xf>
    <xf numFmtId="0" fontId="39" fillId="0" borderId="0" xfId="1" applyFont="1" applyAlignment="1" applyProtection="1">
      <alignment horizontal="center" vertical="top"/>
      <protection hidden="1"/>
    </xf>
    <xf numFmtId="0" fontId="39" fillId="0" borderId="21" xfId="1" applyFont="1" applyBorder="1" applyAlignment="1" applyProtection="1">
      <alignment horizontal="center" vertical="top"/>
      <protection hidden="1"/>
    </xf>
    <xf numFmtId="0" fontId="41" fillId="5" borderId="0" xfId="1" applyFont="1" applyFill="1" applyAlignment="1" applyProtection="1">
      <alignment horizontal="left" vertical="center" wrapText="1"/>
      <protection hidden="1"/>
    </xf>
    <xf numFmtId="0" fontId="42" fillId="0" borderId="4" xfId="1" applyFont="1" applyBorder="1" applyAlignment="1" applyProtection="1">
      <alignment vertical="top" wrapText="1"/>
      <protection hidden="1"/>
    </xf>
    <xf numFmtId="0" fontId="42" fillId="0" borderId="0" xfId="1" applyFont="1" applyAlignment="1" applyProtection="1">
      <alignment vertical="top" wrapText="1"/>
      <protection hidden="1"/>
    </xf>
    <xf numFmtId="0" fontId="42" fillId="0" borderId="21" xfId="1" applyFont="1" applyBorder="1" applyAlignment="1" applyProtection="1">
      <alignment vertical="top" wrapText="1"/>
      <protection hidden="1"/>
    </xf>
    <xf numFmtId="0" fontId="0" fillId="0" borderId="0" xfId="0" applyAlignment="1" applyProtection="1">
      <alignment vertical="top" wrapText="1"/>
      <protection hidden="1"/>
    </xf>
    <xf numFmtId="0" fontId="0" fillId="0" borderId="21" xfId="0" applyBorder="1" applyAlignment="1" applyProtection="1">
      <alignment vertical="top" wrapText="1"/>
      <protection hidden="1"/>
    </xf>
    <xf numFmtId="0" fontId="43" fillId="0" borderId="4" xfId="1" applyFont="1" applyBorder="1" applyAlignment="1" applyProtection="1">
      <alignment horizontal="left" vertical="top" indent="1"/>
      <protection hidden="1"/>
    </xf>
    <xf numFmtId="0" fontId="43" fillId="0" borderId="0" xfId="1" applyFont="1" applyAlignment="1" applyProtection="1">
      <alignment horizontal="left" vertical="top" indent="1"/>
      <protection hidden="1"/>
    </xf>
    <xf numFmtId="0" fontId="43" fillId="0" borderId="21" xfId="1" applyFont="1" applyBorder="1" applyAlignment="1" applyProtection="1">
      <alignment horizontal="left" vertical="top" indent="1"/>
      <protection hidden="1"/>
    </xf>
    <xf numFmtId="0" fontId="14" fillId="0" borderId="0" xfId="0" applyFont="1" applyAlignment="1">
      <alignment horizontal="left" vertical="center" wrapText="1" indent="1"/>
    </xf>
    <xf numFmtId="0" fontId="14" fillId="0" borderId="21" xfId="0" applyFont="1" applyBorder="1" applyAlignment="1">
      <alignment horizontal="left" vertical="center" wrapText="1" indent="1"/>
    </xf>
    <xf numFmtId="0" fontId="3" fillId="0" borderId="28" xfId="1" applyFont="1" applyBorder="1" applyAlignment="1" applyProtection="1">
      <alignment horizontal="center" vertical="top" wrapText="1"/>
      <protection locked="0"/>
    </xf>
    <xf numFmtId="0" fontId="3" fillId="0" borderId="7" xfId="1" applyFont="1" applyBorder="1" applyAlignment="1" applyProtection="1">
      <alignment horizontal="center" vertical="top" wrapText="1"/>
      <protection locked="0"/>
    </xf>
    <xf numFmtId="0" fontId="3" fillId="0" borderId="29" xfId="1" applyFont="1" applyBorder="1" applyAlignment="1" applyProtection="1">
      <alignment horizontal="center" vertical="top" wrapText="1"/>
      <protection locked="0"/>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4" xfId="0" applyBorder="1" applyAlignment="1">
      <alignment horizontal="center"/>
    </xf>
    <xf numFmtId="0" fontId="0" fillId="0" borderId="0" xfId="0" applyAlignment="1">
      <alignment horizontal="center"/>
    </xf>
    <xf numFmtId="0" fontId="0" fillId="0" borderId="21" xfId="0" applyBorder="1" applyAlignment="1">
      <alignment horizontal="center"/>
    </xf>
    <xf numFmtId="0" fontId="9" fillId="0" borderId="4" xfId="1" applyFont="1" applyBorder="1" applyAlignment="1">
      <alignment horizontal="center" vertical="top"/>
    </xf>
    <xf numFmtId="0" fontId="9" fillId="0" borderId="0" xfId="1" applyFont="1" applyAlignment="1">
      <alignment horizontal="center" vertical="top"/>
    </xf>
    <xf numFmtId="0" fontId="9" fillId="0" borderId="21" xfId="1" applyFont="1" applyBorder="1" applyAlignment="1">
      <alignment horizontal="center" vertical="top"/>
    </xf>
    <xf numFmtId="0" fontId="34" fillId="0" borderId="21" xfId="1" applyFont="1" applyBorder="1" applyAlignment="1" applyProtection="1">
      <alignment horizontal="center" vertical="top" wrapText="1"/>
      <protection hidden="1"/>
    </xf>
    <xf numFmtId="0" fontId="34" fillId="0" borderId="32" xfId="1" applyFont="1" applyBorder="1" applyAlignment="1" applyProtection="1">
      <alignment horizontal="center" vertical="top" wrapText="1"/>
      <protection hidden="1"/>
    </xf>
    <xf numFmtId="0" fontId="34" fillId="0" borderId="21" xfId="1" applyFont="1" applyBorder="1" applyAlignment="1" applyProtection="1">
      <alignment horizontal="center" vertical="center" wrapText="1"/>
      <protection hidden="1"/>
    </xf>
    <xf numFmtId="0" fontId="36" fillId="0" borderId="32" xfId="1" applyFont="1" applyBorder="1" applyAlignment="1">
      <alignment horizontal="left" vertical="top" wrapText="1" indent="3"/>
    </xf>
    <xf numFmtId="0" fontId="36" fillId="0" borderId="0" xfId="1" applyFont="1" applyAlignment="1">
      <alignment horizontal="left" vertical="top" wrapText="1" indent="3"/>
    </xf>
    <xf numFmtId="0" fontId="15" fillId="0" borderId="2" xfId="2" applyFont="1" applyBorder="1" applyAlignment="1" applyProtection="1">
      <alignment horizontal="left" vertical="top" wrapText="1" indent="1"/>
      <protection hidden="1"/>
    </xf>
    <xf numFmtId="0" fontId="14" fillId="0" borderId="2" xfId="0" applyFont="1" applyBorder="1" applyAlignment="1" applyProtection="1">
      <alignment horizontal="left" vertical="center" indent="1"/>
      <protection hidden="1"/>
    </xf>
    <xf numFmtId="0" fontId="16" fillId="0" borderId="4" xfId="0" applyFont="1" applyBorder="1" applyAlignment="1" applyProtection="1">
      <alignment horizontal="left" vertical="top" wrapText="1" indent="1"/>
      <protection hidden="1"/>
    </xf>
    <xf numFmtId="0" fontId="16" fillId="0" borderId="0" xfId="0" applyFont="1" applyAlignment="1" applyProtection="1">
      <alignment horizontal="left" vertical="top" wrapText="1" indent="1"/>
      <protection hidden="1"/>
    </xf>
    <xf numFmtId="0" fontId="16" fillId="0" borderId="21" xfId="0" applyFont="1" applyBorder="1" applyAlignment="1" applyProtection="1">
      <alignment horizontal="left" vertical="top" wrapText="1" indent="1"/>
      <protection hidden="1"/>
    </xf>
    <xf numFmtId="0" fontId="14" fillId="0" borderId="2" xfId="0" applyFont="1" applyBorder="1" applyAlignment="1" applyProtection="1">
      <alignment horizontal="left" vertical="center" wrapText="1" indent="1"/>
      <protection hidden="1"/>
    </xf>
    <xf numFmtId="0" fontId="13" fillId="0" borderId="4" xfId="0" applyFont="1" applyBorder="1" applyAlignment="1" applyProtection="1">
      <alignment horizontal="left" vertical="top" wrapText="1" indent="1"/>
      <protection hidden="1"/>
    </xf>
    <xf numFmtId="0" fontId="13" fillId="0" borderId="0" xfId="0" applyFont="1" applyAlignment="1" applyProtection="1">
      <alignment horizontal="left" vertical="top" wrapText="1" indent="1"/>
      <protection hidden="1"/>
    </xf>
    <xf numFmtId="0" fontId="13" fillId="0" borderId="21" xfId="0" applyFont="1" applyBorder="1" applyAlignment="1" applyProtection="1">
      <alignment horizontal="left" vertical="top" wrapText="1" indent="1"/>
      <protection hidden="1"/>
    </xf>
    <xf numFmtId="0" fontId="16" fillId="0" borderId="4" xfId="0" applyFont="1" applyBorder="1" applyAlignment="1" applyProtection="1">
      <alignment horizontal="left" vertical="center" wrapText="1" indent="1"/>
      <protection hidden="1"/>
    </xf>
    <xf numFmtId="0" fontId="16" fillId="0" borderId="0" xfId="0" applyFont="1" applyAlignment="1" applyProtection="1">
      <alignment horizontal="left" vertical="center" wrapText="1" indent="1"/>
      <protection hidden="1"/>
    </xf>
    <xf numFmtId="0" fontId="16" fillId="0" borderId="21" xfId="0" applyFont="1" applyBorder="1" applyAlignment="1" applyProtection="1">
      <alignment horizontal="left" vertical="center" wrapText="1" indent="1"/>
      <protection hidden="1"/>
    </xf>
    <xf numFmtId="0" fontId="14" fillId="0" borderId="2" xfId="0" applyFont="1" applyBorder="1" applyAlignment="1" applyProtection="1">
      <alignment horizontal="left" wrapText="1" indent="1"/>
      <protection hidden="1"/>
    </xf>
    <xf numFmtId="0" fontId="1" fillId="0" borderId="0" xfId="1" applyAlignment="1">
      <alignment horizontal="left" vertical="center" wrapText="1"/>
    </xf>
    <xf numFmtId="0" fontId="1" fillId="0" borderId="0" xfId="1" applyAlignment="1">
      <alignment horizontal="left" vertical="top" wrapText="1"/>
    </xf>
    <xf numFmtId="0" fontId="15" fillId="0" borderId="0" xfId="1" applyFont="1" applyAlignment="1">
      <alignment vertical="top" wrapText="1"/>
    </xf>
    <xf numFmtId="0" fontId="18" fillId="0" borderId="0" xfId="1" applyFont="1" applyAlignment="1">
      <alignment vertical="top" wrapText="1"/>
    </xf>
    <xf numFmtId="0" fontId="37" fillId="0" borderId="0" xfId="1" applyFont="1" applyAlignment="1">
      <alignment vertical="top" wrapText="1"/>
    </xf>
    <xf numFmtId="0" fontId="1" fillId="0" borderId="0" xfId="1" applyAlignment="1">
      <alignment vertical="center" wrapText="1"/>
    </xf>
    <xf numFmtId="0" fontId="24" fillId="0" borderId="0" xfId="1" applyFont="1" applyAlignment="1">
      <alignment horizontal="left" vertical="center" wrapText="1"/>
    </xf>
    <xf numFmtId="0" fontId="24" fillId="5" borderId="0" xfId="1" applyFont="1" applyFill="1" applyAlignment="1">
      <alignment horizontal="left" vertical="center" wrapText="1"/>
    </xf>
    <xf numFmtId="0" fontId="0" fillId="10" borderId="38" xfId="0" applyFill="1" applyBorder="1" applyAlignment="1">
      <alignment horizontal="left" vertical="top" wrapText="1"/>
    </xf>
    <xf numFmtId="0" fontId="0" fillId="10" borderId="30" xfId="0" applyFill="1" applyBorder="1" applyAlignment="1">
      <alignment horizontal="left" vertical="top" wrapText="1"/>
    </xf>
    <xf numFmtId="0" fontId="0" fillId="10" borderId="47" xfId="0" applyFill="1" applyBorder="1" applyAlignment="1">
      <alignment horizontal="left" vertical="top" wrapText="1"/>
    </xf>
    <xf numFmtId="0" fontId="0" fillId="10" borderId="32" xfId="0" applyFill="1" applyBorder="1" applyAlignment="1">
      <alignment horizontal="left" vertical="top" wrapText="1"/>
    </xf>
    <xf numFmtId="0" fontId="0" fillId="10" borderId="0" xfId="0" applyFill="1" applyAlignment="1">
      <alignment horizontal="left" vertical="top" wrapText="1"/>
    </xf>
    <xf numFmtId="0" fontId="0" fillId="10" borderId="51" xfId="0" applyFill="1" applyBorder="1" applyAlignment="1">
      <alignment horizontal="left" vertical="top" wrapText="1"/>
    </xf>
    <xf numFmtId="0" fontId="0" fillId="10" borderId="34" xfId="0" applyFill="1" applyBorder="1" applyAlignment="1">
      <alignment horizontal="left" vertical="top" wrapText="1"/>
    </xf>
    <xf numFmtId="0" fontId="0" fillId="10" borderId="52" xfId="0" applyFill="1" applyBorder="1" applyAlignment="1">
      <alignment horizontal="left" vertical="top" wrapText="1"/>
    </xf>
    <xf numFmtId="0" fontId="0" fillId="10" borderId="53" xfId="0" applyFill="1" applyBorder="1" applyAlignment="1">
      <alignment horizontal="left" vertical="top" wrapText="1"/>
    </xf>
    <xf numFmtId="0" fontId="26" fillId="0" borderId="0" xfId="0" applyFont="1" applyAlignment="1">
      <alignment horizontal="center"/>
    </xf>
    <xf numFmtId="0" fontId="26" fillId="0" borderId="21" xfId="0" applyFont="1" applyBorder="1" applyAlignment="1">
      <alignment horizontal="center"/>
    </xf>
    <xf numFmtId="0" fontId="0" fillId="7" borderId="2" xfId="0" applyFill="1" applyBorder="1" applyAlignment="1">
      <alignment horizontal="center"/>
    </xf>
    <xf numFmtId="0" fontId="17" fillId="2" borderId="4" xfId="0" applyFont="1" applyFill="1" applyBorder="1" applyAlignment="1">
      <alignment horizontal="center" wrapText="1"/>
    </xf>
    <xf numFmtId="0" fontId="17" fillId="2" borderId="0" xfId="0" applyFont="1" applyFill="1" applyAlignment="1">
      <alignment horizontal="center" wrapText="1"/>
    </xf>
    <xf numFmtId="0" fontId="0" fillId="0" borderId="3" xfId="0" applyBorder="1" applyAlignment="1">
      <alignment horizontal="center"/>
    </xf>
    <xf numFmtId="0" fontId="0" fillId="0" borderId="31" xfId="0" applyBorder="1" applyAlignment="1">
      <alignment horizontal="center"/>
    </xf>
    <xf numFmtId="0" fontId="0" fillId="0" borderId="33" xfId="0" applyBorder="1" applyAlignment="1">
      <alignment horizontal="center"/>
    </xf>
  </cellXfs>
  <cellStyles count="4">
    <cellStyle name="Hyperlink" xfId="3" builtinId="8"/>
    <cellStyle name="Normal" xfId="0" builtinId="0"/>
    <cellStyle name="Normal 2" xfId="1" xr:uid="{BF7E8466-96EC-41B0-B192-C608059D5695}"/>
    <cellStyle name="Normal 2 3" xfId="2" xr:uid="{6EEDD471-B83B-4296-971C-7804E20A59B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theme" Target="theme/theme1.xml"/><Relationship Id="rId17" Type="http://schemas.microsoft.com/office/2017/06/relationships/rdRichValueStructure" Target="richData/rdrichvaluestructure.xml"/><Relationship Id="rId2" Type="http://schemas.openxmlformats.org/officeDocument/2006/relationships/worksheet" Target="worksheets/sheet2.xml"/><Relationship Id="rId16" Type="http://schemas.microsoft.com/office/2017/06/relationships/rdRichValue" Target="richData/rdrichvalue.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140805</xdr:colOff>
      <xdr:row>1</xdr:row>
      <xdr:rowOff>102051</xdr:rowOff>
    </xdr:from>
    <xdr:to>
      <xdr:col>1</xdr:col>
      <xdr:colOff>1678621</xdr:colOff>
      <xdr:row>6</xdr:row>
      <xdr:rowOff>104236</xdr:rowOff>
    </xdr:to>
    <xdr:pic>
      <xdr:nvPicPr>
        <xdr:cNvPr id="2" name="Picture 1" descr="Department for Education Logo">
          <a:extLst>
            <a:ext uri="{FF2B5EF4-FFF2-40B4-BE49-F238E27FC236}">
              <a16:creationId xmlns:a16="http://schemas.microsoft.com/office/drawing/2014/main" id="{5DDA204E-E017-49F0-A337-C39EF589F8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668" y="149676"/>
          <a:ext cx="1537816" cy="90706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30368</xdr:colOff>
      <xdr:row>1</xdr:row>
      <xdr:rowOff>15004</xdr:rowOff>
    </xdr:from>
    <xdr:to>
      <xdr:col>1</xdr:col>
      <xdr:colOff>1517804</xdr:colOff>
      <xdr:row>6</xdr:row>
      <xdr:rowOff>13099</xdr:rowOff>
    </xdr:to>
    <xdr:pic>
      <xdr:nvPicPr>
        <xdr:cNvPr id="2" name="Picture 1" descr="Department for Education Logo">
          <a:extLst>
            <a:ext uri="{FF2B5EF4-FFF2-40B4-BE49-F238E27FC236}">
              <a16:creationId xmlns:a16="http://schemas.microsoft.com/office/drawing/2014/main" id="{97805A78-6F96-6D0F-154E-873E7A439E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368" y="55972"/>
          <a:ext cx="1533525" cy="894265"/>
        </a:xfrm>
        <a:prstGeom prst="rect">
          <a:avLst/>
        </a:prstGeom>
        <a:noFill/>
        <a:ln>
          <a:noFill/>
        </a:ln>
      </xdr:spPr>
    </xdr:pic>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3</v>
  </rv>
  <rv s="1">
    <v>13</v>
    <v>1</v>
  </rv>
</rvData>
</file>

<file path=xl/richData/rdrichvaluestructure.xml><?xml version="1.0" encoding="utf-8"?>
<rvStructures xmlns="http://schemas.microsoft.com/office/spreadsheetml/2017/richdata" count="2">
  <s t="_error">
    <k n="errorType" t="i"/>
    <k n="subType" t="i"/>
  </s>
  <s t="_error">
    <k n="errorType" t="i"/>
    <k n="propagated" t="b"/>
  </s>
</rvStructure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assets.publishing.service.gov.uk/media/6846edf757f3515d9611f126/Net_capacity_assessment_guidance.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assets.publishing.service.gov.uk/media/6846edf757f3515d9611f126/Net_capacity_assessment_guidance.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971A-BEBF-44C0-B031-94746D4A15B6}">
  <dimension ref="A1:F43"/>
  <sheetViews>
    <sheetView showGridLines="0" tabSelected="1" zoomScale="70" zoomScaleNormal="70" workbookViewId="0"/>
  </sheetViews>
  <sheetFormatPr defaultRowHeight="15" x14ac:dyDescent="0.25"/>
  <cols>
    <col min="1" max="1" width="0.5703125" customWidth="1"/>
    <col min="2" max="2" width="97.42578125" customWidth="1"/>
    <col min="3" max="3" width="21.140625" customWidth="1"/>
    <col min="4" max="4" width="18" customWidth="1"/>
    <col min="5" max="5" width="161.140625" customWidth="1"/>
    <col min="6" max="6" width="0.7109375" customWidth="1"/>
  </cols>
  <sheetData>
    <row r="1" spans="1:6" ht="3.75" customHeight="1" x14ac:dyDescent="0.25">
      <c r="A1" s="1"/>
      <c r="B1" s="1"/>
      <c r="C1" s="1"/>
      <c r="D1" s="1"/>
      <c r="E1" s="1"/>
      <c r="F1" s="1"/>
    </row>
    <row r="2" spans="1:6" x14ac:dyDescent="0.25">
      <c r="A2" s="1"/>
      <c r="B2" s="32"/>
      <c r="C2" s="33"/>
      <c r="D2" s="33"/>
      <c r="E2" s="34"/>
      <c r="F2" s="1"/>
    </row>
    <row r="3" spans="1:6" x14ac:dyDescent="0.25">
      <c r="A3" s="1"/>
      <c r="B3" s="35"/>
      <c r="C3" s="36"/>
      <c r="D3" s="36"/>
      <c r="E3" s="37"/>
      <c r="F3" s="1"/>
    </row>
    <row r="4" spans="1:6" x14ac:dyDescent="0.25">
      <c r="A4" s="1"/>
      <c r="B4" s="35"/>
      <c r="C4" s="36"/>
      <c r="D4" s="36"/>
      <c r="E4" s="37"/>
      <c r="F4" s="1"/>
    </row>
    <row r="5" spans="1:6" x14ac:dyDescent="0.25">
      <c r="A5" s="1"/>
      <c r="B5" s="35"/>
      <c r="C5" s="36"/>
      <c r="D5" s="36"/>
      <c r="E5" s="37"/>
      <c r="F5" s="1"/>
    </row>
    <row r="6" spans="1:6" x14ac:dyDescent="0.25">
      <c r="A6" s="1"/>
      <c r="B6" s="35"/>
      <c r="C6" s="36"/>
      <c r="D6" s="36"/>
      <c r="E6" s="37"/>
      <c r="F6" s="1"/>
    </row>
    <row r="7" spans="1:6" x14ac:dyDescent="0.25">
      <c r="A7" s="1"/>
      <c r="B7" s="35"/>
      <c r="C7" s="36"/>
      <c r="D7" s="36"/>
      <c r="E7" s="37"/>
      <c r="F7" s="1"/>
    </row>
    <row r="8" spans="1:6" ht="35.25" x14ac:dyDescent="0.25">
      <c r="A8" s="1"/>
      <c r="B8" s="237" t="s">
        <v>2715</v>
      </c>
      <c r="C8" s="238"/>
      <c r="D8" s="238"/>
      <c r="E8" s="239"/>
      <c r="F8" s="1"/>
    </row>
    <row r="9" spans="1:6" x14ac:dyDescent="0.25">
      <c r="A9" s="1"/>
      <c r="B9" s="183"/>
      <c r="C9" s="184"/>
      <c r="D9" s="184"/>
      <c r="E9" s="185"/>
      <c r="F9" s="1"/>
    </row>
    <row r="10" spans="1:6" s="14" customFormat="1" ht="23.1" customHeight="1" thickBot="1" x14ac:dyDescent="0.3">
      <c r="A10" s="13"/>
      <c r="B10" s="186"/>
      <c r="C10" s="186"/>
      <c r="D10" s="186"/>
      <c r="E10" s="187"/>
      <c r="F10" s="1"/>
    </row>
    <row r="11" spans="1:6" s="14" customFormat="1" ht="40.5" customHeight="1" thickBot="1" x14ac:dyDescent="0.3">
      <c r="A11" s="13"/>
      <c r="B11" s="188" t="s">
        <v>2716</v>
      </c>
      <c r="C11" s="182">
        <f>Calculations!B18</f>
        <v>0</v>
      </c>
      <c r="D11" s="188"/>
      <c r="E11" s="189" t="s">
        <v>2717</v>
      </c>
      <c r="F11" s="1"/>
    </row>
    <row r="12" spans="1:6" s="14" customFormat="1" ht="24" thickBot="1" x14ac:dyDescent="0.3">
      <c r="A12" s="13"/>
      <c r="B12" s="240"/>
      <c r="C12" s="240"/>
      <c r="D12" s="240"/>
      <c r="E12" s="190"/>
      <c r="F12" s="1"/>
    </row>
    <row r="13" spans="1:6" s="14" customFormat="1" ht="40.5" customHeight="1" thickBot="1" x14ac:dyDescent="0.3">
      <c r="A13" s="13"/>
      <c r="B13" s="188" t="s">
        <v>2718</v>
      </c>
      <c r="C13" s="182">
        <f>Calculations!B20</f>
        <v>0</v>
      </c>
      <c r="D13" s="188"/>
      <c r="E13" s="190" t="s">
        <v>2719</v>
      </c>
      <c r="F13" s="1"/>
    </row>
    <row r="14" spans="1:6" s="14" customFormat="1" ht="24" thickBot="1" x14ac:dyDescent="0.3">
      <c r="A14" s="13"/>
      <c r="B14" s="188"/>
      <c r="C14" s="191"/>
      <c r="D14" s="192"/>
      <c r="E14" s="190"/>
      <c r="F14" s="1"/>
    </row>
    <row r="15" spans="1:6" s="14" customFormat="1" ht="40.5" customHeight="1" thickBot="1" x14ac:dyDescent="0.3">
      <c r="A15" s="13"/>
      <c r="B15" s="188" t="s">
        <v>2720</v>
      </c>
      <c r="C15" s="182">
        <f>Calculations!B22</f>
        <v>0</v>
      </c>
      <c r="D15" s="192"/>
      <c r="E15" s="190" t="s">
        <v>2721</v>
      </c>
      <c r="F15" s="1"/>
    </row>
    <row r="16" spans="1:6" s="14" customFormat="1" ht="13.5" customHeight="1" thickBot="1" x14ac:dyDescent="0.3">
      <c r="A16" s="13"/>
      <c r="B16" s="188"/>
      <c r="C16" s="191"/>
      <c r="D16" s="192"/>
      <c r="E16" s="190"/>
      <c r="F16" s="1"/>
    </row>
    <row r="17" spans="1:6" s="14" customFormat="1" ht="51" customHeight="1" thickBot="1" x14ac:dyDescent="0.3">
      <c r="A17" s="13"/>
      <c r="B17" s="188" t="s">
        <v>2722</v>
      </c>
      <c r="C17" s="182">
        <f>Calculations!B24</f>
        <v>0</v>
      </c>
      <c r="D17" s="188"/>
      <c r="E17" s="190" t="s">
        <v>2723</v>
      </c>
      <c r="F17" s="1"/>
    </row>
    <row r="18" spans="1:6" s="14" customFormat="1" ht="30" customHeight="1" x14ac:dyDescent="0.25">
      <c r="A18" s="13"/>
      <c r="B18" s="193"/>
      <c r="C18" s="186"/>
      <c r="D18" s="186"/>
      <c r="E18" s="187"/>
      <c r="F18" s="1"/>
    </row>
    <row r="19" spans="1:6" s="14" customFormat="1" ht="70.150000000000006" customHeight="1" x14ac:dyDescent="0.25">
      <c r="A19" s="13"/>
      <c r="B19" s="241" t="s">
        <v>2724</v>
      </c>
      <c r="C19" s="242"/>
      <c r="D19" s="242"/>
      <c r="E19" s="243"/>
      <c r="F19" s="1"/>
    </row>
    <row r="20" spans="1:6" s="14" customFormat="1" ht="48" customHeight="1" x14ac:dyDescent="0.25">
      <c r="A20" s="13"/>
      <c r="B20" s="241" t="s">
        <v>2725</v>
      </c>
      <c r="C20" s="244"/>
      <c r="D20" s="244"/>
      <c r="E20" s="245"/>
      <c r="F20" s="1"/>
    </row>
    <row r="21" spans="1:6" s="14" customFormat="1" ht="18" customHeight="1" x14ac:dyDescent="0.25">
      <c r="A21" s="13"/>
      <c r="B21" s="194"/>
      <c r="C21" s="195"/>
      <c r="D21" s="195"/>
      <c r="E21" s="196"/>
      <c r="F21" s="1"/>
    </row>
    <row r="22" spans="1:6" s="14" customFormat="1" ht="13.9" customHeight="1" x14ac:dyDescent="0.25">
      <c r="A22" s="13"/>
      <c r="B22" s="194"/>
      <c r="C22" s="195"/>
      <c r="D22" s="195"/>
      <c r="E22" s="196"/>
      <c r="F22" s="1"/>
    </row>
    <row r="23" spans="1:6" ht="27.6" customHeight="1" x14ac:dyDescent="0.25">
      <c r="A23" s="1"/>
      <c r="B23" s="246" t="s">
        <v>2726</v>
      </c>
      <c r="C23" s="247"/>
      <c r="D23" s="247"/>
      <c r="E23" s="248"/>
      <c r="F23" s="1"/>
    </row>
    <row r="24" spans="1:6" ht="23.25" x14ac:dyDescent="0.25">
      <c r="A24" s="1"/>
      <c r="B24" s="234" t="s">
        <v>2727</v>
      </c>
      <c r="C24" s="235"/>
      <c r="D24" s="235"/>
      <c r="E24" s="236"/>
      <c r="F24" s="1"/>
    </row>
    <row r="25" spans="1:6" ht="24" customHeight="1" x14ac:dyDescent="0.25">
      <c r="A25" s="1"/>
      <c r="B25" s="234" t="s">
        <v>2728</v>
      </c>
      <c r="C25" s="235"/>
      <c r="D25" s="235"/>
      <c r="E25" s="236"/>
      <c r="F25" s="1"/>
    </row>
    <row r="26" spans="1:6" ht="23.25" x14ac:dyDescent="0.25">
      <c r="A26" s="1"/>
      <c r="B26" s="234" t="s">
        <v>2729</v>
      </c>
      <c r="C26" s="235"/>
      <c r="D26" s="235"/>
      <c r="E26" s="236"/>
      <c r="F26" s="1"/>
    </row>
    <row r="27" spans="1:6" ht="24" customHeight="1" x14ac:dyDescent="0.25">
      <c r="A27" s="1"/>
      <c r="B27" s="197" t="s">
        <v>2730</v>
      </c>
      <c r="C27" s="198"/>
      <c r="D27" s="198"/>
      <c r="E27" s="199"/>
      <c r="F27" s="1"/>
    </row>
    <row r="28" spans="1:6" ht="24" customHeight="1" x14ac:dyDescent="0.25">
      <c r="A28" s="1"/>
      <c r="B28" s="198"/>
      <c r="C28" s="198"/>
      <c r="D28" s="198"/>
      <c r="E28" s="199"/>
      <c r="F28" s="1"/>
    </row>
    <row r="29" spans="1:6" ht="24" customHeight="1" x14ac:dyDescent="0.4">
      <c r="A29" s="1"/>
      <c r="B29" s="200" t="s">
        <v>2731</v>
      </c>
      <c r="C29" s="201"/>
      <c r="D29" s="201"/>
      <c r="E29" s="202"/>
      <c r="F29" s="1"/>
    </row>
    <row r="30" spans="1:6" ht="15.75" x14ac:dyDescent="0.25">
      <c r="A30" s="1"/>
      <c r="B30" s="38"/>
      <c r="C30" s="39"/>
      <c r="D30" s="39"/>
      <c r="E30" s="40"/>
      <c r="F30" s="1"/>
    </row>
    <row r="31" spans="1:6" ht="15.75" x14ac:dyDescent="0.25">
      <c r="A31" s="1"/>
      <c r="B31" s="41"/>
      <c r="C31" s="39"/>
      <c r="D31" s="39"/>
      <c r="E31" s="40"/>
      <c r="F31" s="1"/>
    </row>
    <row r="32" spans="1:6" ht="22.5" customHeight="1" x14ac:dyDescent="0.25">
      <c r="A32" s="1"/>
      <c r="B32" s="43"/>
      <c r="C32" s="249"/>
      <c r="D32" s="249"/>
      <c r="E32" s="250"/>
      <c r="F32" s="1"/>
    </row>
    <row r="33" spans="1:6" ht="22.5" customHeight="1" x14ac:dyDescent="0.25">
      <c r="A33" s="1"/>
      <c r="B33" s="43"/>
      <c r="C33" s="249"/>
      <c r="D33" s="249"/>
      <c r="E33" s="250"/>
      <c r="F33" s="1"/>
    </row>
    <row r="34" spans="1:6" ht="22.5" customHeight="1" x14ac:dyDescent="0.25">
      <c r="A34" s="1"/>
      <c r="B34" s="43"/>
      <c r="C34" s="249"/>
      <c r="D34" s="249"/>
      <c r="E34" s="250"/>
      <c r="F34" s="1"/>
    </row>
    <row r="35" spans="1:6" ht="22.5" customHeight="1" x14ac:dyDescent="0.25">
      <c r="A35" s="1"/>
      <c r="B35" s="43"/>
      <c r="C35" s="249"/>
      <c r="D35" s="249"/>
      <c r="E35" s="250"/>
      <c r="F35" s="1"/>
    </row>
    <row r="36" spans="1:6" ht="22.5" customHeight="1" x14ac:dyDescent="0.25">
      <c r="A36" s="1"/>
      <c r="B36" s="43"/>
      <c r="C36" s="249"/>
      <c r="D36" s="249"/>
      <c r="E36" s="250"/>
      <c r="F36" s="1"/>
    </row>
    <row r="37" spans="1:6" ht="22.5" customHeight="1" x14ac:dyDescent="0.25">
      <c r="A37" s="1"/>
      <c r="B37" s="43"/>
      <c r="C37" s="249"/>
      <c r="D37" s="249"/>
      <c r="E37" s="250"/>
      <c r="F37" s="1"/>
    </row>
    <row r="38" spans="1:6" ht="22.5" customHeight="1" x14ac:dyDescent="0.25">
      <c r="A38" s="1"/>
      <c r="B38" s="43"/>
      <c r="C38" s="249"/>
      <c r="D38" s="249"/>
      <c r="E38" s="250"/>
      <c r="F38" s="1"/>
    </row>
    <row r="39" spans="1:6" ht="22.5" customHeight="1" x14ac:dyDescent="0.25">
      <c r="A39" s="1"/>
      <c r="B39" s="43"/>
      <c r="C39" s="249"/>
      <c r="D39" s="249"/>
      <c r="E39" s="250"/>
      <c r="F39" s="1"/>
    </row>
    <row r="40" spans="1:6" ht="22.5" customHeight="1" x14ac:dyDescent="0.25">
      <c r="A40" s="1"/>
      <c r="B40" s="43"/>
      <c r="C40" s="249"/>
      <c r="D40" s="249"/>
      <c r="E40" s="250"/>
      <c r="F40" s="1"/>
    </row>
    <row r="41" spans="1:6" ht="22.5" customHeight="1" x14ac:dyDescent="0.25">
      <c r="A41" s="1"/>
      <c r="B41" s="43"/>
      <c r="C41" s="249"/>
      <c r="D41" s="249"/>
      <c r="E41" s="250"/>
      <c r="F41" s="1"/>
    </row>
    <row r="42" spans="1:6" ht="15.75" x14ac:dyDescent="0.25">
      <c r="A42" s="1"/>
      <c r="B42" s="45"/>
      <c r="C42" s="46"/>
      <c r="D42" s="46"/>
      <c r="E42" s="47"/>
      <c r="F42" s="1"/>
    </row>
    <row r="43" spans="1:6" ht="4.1500000000000004" customHeight="1" x14ac:dyDescent="0.25">
      <c r="A43" s="1"/>
      <c r="B43" s="1"/>
      <c r="C43" s="1"/>
      <c r="D43" s="1"/>
      <c r="E43" s="1"/>
      <c r="F43" s="1"/>
    </row>
  </sheetData>
  <sheetProtection algorithmName="SHA-512" hashValue="zFtntploV79UaoerF1uUPaQg5s/2rLVpgvDw5sqXt2Yo2An575NngiZt8D81J80eyfisNvv2Ycu9eas0RKTSoQ==" saltValue="T9jx6epaKSAWjuop6Ov3pw==" spinCount="100000" sheet="1" objects="1" scenarios="1"/>
  <mergeCells count="18">
    <mergeCell ref="C41:E41"/>
    <mergeCell ref="B25:E25"/>
    <mergeCell ref="B26:E26"/>
    <mergeCell ref="C32:E32"/>
    <mergeCell ref="C33:E33"/>
    <mergeCell ref="C34:E34"/>
    <mergeCell ref="C35:E35"/>
    <mergeCell ref="C36:E36"/>
    <mergeCell ref="C37:E37"/>
    <mergeCell ref="C38:E38"/>
    <mergeCell ref="C39:E39"/>
    <mergeCell ref="C40:E40"/>
    <mergeCell ref="B24:E24"/>
    <mergeCell ref="B8:E8"/>
    <mergeCell ref="B12:D12"/>
    <mergeCell ref="B19:E19"/>
    <mergeCell ref="B20:E20"/>
    <mergeCell ref="B23:E23"/>
  </mergeCells>
  <hyperlinks>
    <hyperlink ref="B29" r:id="rId1" xr:uid="{B0D7E365-F6BB-4EC2-A615-92AFFFCA9C72}"/>
  </hyperlinks>
  <printOptions gridLines="1"/>
  <pageMargins left="0.70866141732283472" right="0.70866141732283472" top="0.74803149606299213" bottom="0.74803149606299213" header="0.31496062992125984" footer="0.31496062992125984"/>
  <pageSetup paperSize="9" scale="52"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C6576-BD1B-495D-BDB5-02C82BCF62C4}">
  <sheetPr codeName="Sheet2"/>
  <dimension ref="B1:E16"/>
  <sheetViews>
    <sheetView zoomScaleNormal="100" workbookViewId="0"/>
  </sheetViews>
  <sheetFormatPr defaultRowHeight="15" x14ac:dyDescent="0.25"/>
  <cols>
    <col min="1" max="1" width="0.7109375" customWidth="1"/>
    <col min="2" max="4" width="16" customWidth="1"/>
    <col min="5" max="5" width="27.140625" bestFit="1" customWidth="1"/>
    <col min="6" max="6" width="0.7109375" customWidth="1"/>
  </cols>
  <sheetData>
    <row r="1" spans="2:5" ht="3.75" customHeight="1" thickBot="1" x14ac:dyDescent="0.3"/>
    <row r="2" spans="2:5" ht="17.649999999999999" customHeight="1" x14ac:dyDescent="0.25">
      <c r="B2" s="289" t="s">
        <v>2697</v>
      </c>
      <c r="C2" s="290"/>
      <c r="D2" s="290"/>
      <c r="E2" s="291"/>
    </row>
    <row r="3" spans="2:5" x14ac:dyDescent="0.25">
      <c r="B3" s="292"/>
      <c r="C3" s="293"/>
      <c r="D3" s="293"/>
      <c r="E3" s="294"/>
    </row>
    <row r="4" spans="2:5" ht="15.75" thickBot="1" x14ac:dyDescent="0.3">
      <c r="B4" s="295"/>
      <c r="C4" s="296"/>
      <c r="D4" s="296"/>
      <c r="E4" s="297"/>
    </row>
    <row r="9" spans="2:5" ht="3.75" customHeight="1" thickBot="1" x14ac:dyDescent="0.3"/>
    <row r="10" spans="2:5" ht="15.75" x14ac:dyDescent="0.25">
      <c r="B10" s="109" t="s">
        <v>62</v>
      </c>
      <c r="C10" s="110"/>
      <c r="D10" s="110"/>
      <c r="E10" s="111"/>
    </row>
    <row r="11" spans="2:5" x14ac:dyDescent="0.25">
      <c r="B11" s="112" t="s">
        <v>63</v>
      </c>
      <c r="C11" s="113" t="s">
        <v>64</v>
      </c>
      <c r="D11" s="114" t="s">
        <v>65</v>
      </c>
      <c r="E11" s="115" t="s">
        <v>66</v>
      </c>
    </row>
    <row r="12" spans="2:5" ht="15.75" x14ac:dyDescent="0.25">
      <c r="B12" s="23">
        <v>45961</v>
      </c>
      <c r="C12" s="24">
        <v>2.2999999999999998</v>
      </c>
      <c r="D12" s="25" t="s">
        <v>89</v>
      </c>
      <c r="E12" s="26" t="s">
        <v>2702</v>
      </c>
    </row>
    <row r="13" spans="2:5" x14ac:dyDescent="0.25">
      <c r="B13" s="16"/>
      <c r="C13" s="10"/>
      <c r="D13" s="11"/>
      <c r="E13" s="15"/>
    </row>
    <row r="14" spans="2:5" x14ac:dyDescent="0.25">
      <c r="B14" s="17"/>
      <c r="C14" s="10"/>
      <c r="D14" s="11"/>
      <c r="E14" s="18"/>
    </row>
    <row r="15" spans="2:5" x14ac:dyDescent="0.25">
      <c r="B15" s="17"/>
      <c r="C15" s="10"/>
      <c r="D15" s="11"/>
      <c r="E15" s="18"/>
    </row>
    <row r="16" spans="2:5" ht="15.75" thickBot="1" x14ac:dyDescent="0.3">
      <c r="B16" s="19"/>
      <c r="C16" s="20"/>
      <c r="D16" s="21"/>
      <c r="E16" s="22"/>
    </row>
  </sheetData>
  <sheetProtection algorithmName="SHA-512" hashValue="oWCjiXN6KUxNn9vGa1Loom5ZVpeZi7n70X2waK/nmRLSEwlA0otdozrIFFDyRw0EhIY0rpKUCqjD+cPHA5tC3w==" saltValue="oD/k/Z6d8QcWTN58m9+Geg==" spinCount="100000" sheet="1" objects="1" scenarios="1"/>
  <mergeCells count="1">
    <mergeCell ref="B2:E4"/>
  </mergeCells>
  <pageMargins left="0.7" right="0.7" top="0.75" bottom="0.75"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0348B-F12F-499D-8D16-FDB0B886B4A2}">
  <sheetPr codeName="Sheet9">
    <tabColor rgb="FF00B050"/>
  </sheetPr>
  <dimension ref="A1:AB2015"/>
  <sheetViews>
    <sheetView topLeftCell="B1" zoomScale="65" zoomScaleNormal="52" workbookViewId="0">
      <selection activeCell="C2" sqref="C2"/>
    </sheetView>
  </sheetViews>
  <sheetFormatPr defaultRowHeight="15" x14ac:dyDescent="0.25"/>
  <cols>
    <col min="2" max="2" width="23.5703125" customWidth="1"/>
    <col min="3" max="3" width="19.140625" customWidth="1"/>
    <col min="4" max="4" width="39.140625" bestFit="1" customWidth="1"/>
    <col min="5" max="5" width="26.140625" customWidth="1"/>
    <col min="6" max="7" width="21.140625" customWidth="1"/>
    <col min="8" max="8" width="15.42578125" customWidth="1"/>
    <col min="9" max="9" width="26" bestFit="1" customWidth="1"/>
    <col min="10" max="10" width="19.85546875" bestFit="1" customWidth="1"/>
    <col min="11" max="11" width="16.28515625" bestFit="1" customWidth="1"/>
    <col min="12" max="12" width="19.5703125" bestFit="1" customWidth="1"/>
    <col min="13" max="13" width="21.85546875" bestFit="1" customWidth="1"/>
    <col min="14" max="14" width="22.140625" bestFit="1" customWidth="1"/>
    <col min="15" max="15" width="16.42578125" customWidth="1"/>
    <col min="16" max="16" width="13.7109375" customWidth="1"/>
    <col min="17" max="17" width="13.42578125" customWidth="1"/>
    <col min="18" max="18" width="14.85546875" customWidth="1"/>
    <col min="19" max="19" width="16.28515625" customWidth="1"/>
    <col min="21" max="21" width="44.5703125" customWidth="1"/>
    <col min="22" max="22" width="72" bestFit="1" customWidth="1"/>
    <col min="23" max="23" width="33.85546875" bestFit="1" customWidth="1"/>
    <col min="27" max="27" width="9.28515625" customWidth="1"/>
    <col min="28" max="28" width="25" bestFit="1" customWidth="1"/>
  </cols>
  <sheetData>
    <row r="1" spans="1:28" ht="45.4" customHeight="1" thickBot="1" x14ac:dyDescent="0.3">
      <c r="I1" s="28" t="s">
        <v>2378</v>
      </c>
      <c r="U1" s="301" t="s">
        <v>2391</v>
      </c>
      <c r="V1" s="302"/>
      <c r="W1" s="302"/>
      <c r="Y1" s="298" t="s">
        <v>2393</v>
      </c>
      <c r="Z1" s="298"/>
      <c r="AA1" s="298"/>
      <c r="AB1" s="299"/>
    </row>
    <row r="2" spans="1:28" ht="15.75" thickBot="1" x14ac:dyDescent="0.3">
      <c r="D2" s="152" t="s">
        <v>2584</v>
      </c>
      <c r="E2" s="153" t="s">
        <v>2585</v>
      </c>
      <c r="I2" s="154" t="s">
        <v>2379</v>
      </c>
      <c r="J2" s="154" t="s">
        <v>2380</v>
      </c>
      <c r="K2" s="154" t="s">
        <v>2381</v>
      </c>
      <c r="L2" s="154" t="s">
        <v>2382</v>
      </c>
      <c r="M2" s="154" t="s">
        <v>2383</v>
      </c>
      <c r="N2" s="154" t="s">
        <v>2384</v>
      </c>
      <c r="U2" s="155" t="s">
        <v>2392</v>
      </c>
      <c r="V2" s="156" t="s">
        <v>163</v>
      </c>
      <c r="W2" s="155" t="s">
        <v>2403</v>
      </c>
      <c r="Y2" s="176" t="s">
        <v>2571</v>
      </c>
      <c r="Z2" s="176" t="s">
        <v>2572</v>
      </c>
      <c r="AA2" s="176" t="s">
        <v>2394</v>
      </c>
      <c r="AB2" s="176" t="s">
        <v>2448</v>
      </c>
    </row>
    <row r="3" spans="1:28" x14ac:dyDescent="0.25">
      <c r="D3" s="157" t="s">
        <v>2583</v>
      </c>
      <c r="E3" s="158">
        <v>1.05</v>
      </c>
      <c r="F3" s="105"/>
      <c r="I3" s="159" t="s">
        <v>23</v>
      </c>
      <c r="J3" s="159">
        <v>1.5</v>
      </c>
      <c r="K3" s="159">
        <v>-4</v>
      </c>
      <c r="L3" s="159">
        <v>90</v>
      </c>
      <c r="M3" s="159">
        <v>2.5</v>
      </c>
      <c r="N3" s="159">
        <v>20</v>
      </c>
      <c r="U3" s="160"/>
      <c r="V3" s="161">
        <f>_xlfn.IFNA(VLOOKUP(CONCATENATE('Establishment details'!$C$22," to ",'Establishment details'!$C$23),NCA_Calculations!$AA$3:$AB$85,2,FALSE),$AB$27)</f>
        <v>0.28999999999999998</v>
      </c>
      <c r="W3" s="162"/>
      <c r="Y3" s="157">
        <v>2</v>
      </c>
      <c r="Z3" s="177">
        <v>5</v>
      </c>
      <c r="AA3" s="177" t="s">
        <v>2705</v>
      </c>
      <c r="AB3" s="158">
        <v>0.3</v>
      </c>
    </row>
    <row r="4" spans="1:28" ht="15.75" x14ac:dyDescent="0.25">
      <c r="D4" s="17" t="s">
        <v>2586</v>
      </c>
      <c r="E4" s="18">
        <v>30</v>
      </c>
      <c r="F4" s="105"/>
      <c r="I4" s="159" t="s">
        <v>243</v>
      </c>
      <c r="J4" s="159">
        <v>1.5</v>
      </c>
      <c r="K4" s="159">
        <v>-4</v>
      </c>
      <c r="L4" s="159">
        <v>90</v>
      </c>
      <c r="M4" s="159">
        <v>2.5</v>
      </c>
      <c r="N4" s="159">
        <v>20</v>
      </c>
      <c r="U4" s="301" t="s">
        <v>2412</v>
      </c>
      <c r="V4" s="302"/>
      <c r="W4" s="302"/>
      <c r="Y4" s="17">
        <v>2</v>
      </c>
      <c r="Z4" s="156">
        <v>7</v>
      </c>
      <c r="AA4" s="156" t="s">
        <v>2653</v>
      </c>
      <c r="AB4" s="18">
        <v>0.3</v>
      </c>
    </row>
    <row r="5" spans="1:28" x14ac:dyDescent="0.25">
      <c r="D5" s="17" t="s">
        <v>2589</v>
      </c>
      <c r="E5" s="18">
        <v>0.75</v>
      </c>
      <c r="F5" s="105"/>
      <c r="I5" s="159" t="s">
        <v>154</v>
      </c>
      <c r="J5" s="159">
        <v>1.5</v>
      </c>
      <c r="K5" s="159">
        <v>-4</v>
      </c>
      <c r="L5" s="159">
        <v>90</v>
      </c>
      <c r="M5" s="159">
        <v>2.5</v>
      </c>
      <c r="N5" s="159">
        <v>20</v>
      </c>
      <c r="U5" s="156"/>
      <c r="V5" s="156"/>
      <c r="W5" s="156"/>
      <c r="Y5" s="17">
        <v>2</v>
      </c>
      <c r="Z5" s="156">
        <v>9</v>
      </c>
      <c r="AA5" s="156" t="s">
        <v>2654</v>
      </c>
      <c r="AB5" s="18">
        <v>0.3</v>
      </c>
    </row>
    <row r="6" spans="1:28" x14ac:dyDescent="0.25">
      <c r="D6" s="163" t="s">
        <v>2587</v>
      </c>
      <c r="E6" s="164">
        <v>0.7</v>
      </c>
      <c r="F6" s="105"/>
      <c r="I6" s="159" t="s">
        <v>68</v>
      </c>
      <c r="J6" s="159">
        <v>2</v>
      </c>
      <c r="K6" s="159">
        <v>-4</v>
      </c>
      <c r="L6" s="159">
        <v>120</v>
      </c>
      <c r="M6" s="159">
        <v>3</v>
      </c>
      <c r="N6" s="159">
        <v>16</v>
      </c>
      <c r="U6" s="303">
        <f>('Establishment details'!$C$23-IF('Establishment details'!$C$22&lt;=4,0,'Establishment details'!$C$22)+1)</f>
        <v>1</v>
      </c>
      <c r="V6" s="304"/>
      <c r="W6" s="305"/>
      <c r="Y6" s="17">
        <v>2</v>
      </c>
      <c r="Z6" s="156">
        <v>10</v>
      </c>
      <c r="AA6" s="156" t="s">
        <v>2655</v>
      </c>
      <c r="AB6" s="18">
        <v>0.3</v>
      </c>
    </row>
    <row r="7" spans="1:28" ht="15.75" x14ac:dyDescent="0.25">
      <c r="D7" s="163" t="s">
        <v>2588</v>
      </c>
      <c r="E7" s="164">
        <v>0.9</v>
      </c>
      <c r="I7" s="159" t="s">
        <v>172</v>
      </c>
      <c r="J7" s="159">
        <v>2.5</v>
      </c>
      <c r="K7" s="159">
        <v>-4</v>
      </c>
      <c r="L7" s="159">
        <v>999</v>
      </c>
      <c r="M7" s="159">
        <v>2.5</v>
      </c>
      <c r="N7" s="159">
        <v>-4</v>
      </c>
      <c r="U7" s="301" t="s">
        <v>2413</v>
      </c>
      <c r="V7" s="302"/>
      <c r="W7" s="302"/>
      <c r="Y7" s="17">
        <v>2</v>
      </c>
      <c r="Z7" s="156">
        <v>11</v>
      </c>
      <c r="AA7" s="156" t="s">
        <v>2429</v>
      </c>
      <c r="AB7" s="18">
        <v>0.3</v>
      </c>
    </row>
    <row r="8" spans="1:28" x14ac:dyDescent="0.25">
      <c r="D8" s="17" t="s">
        <v>2590</v>
      </c>
      <c r="E8" s="18">
        <v>45</v>
      </c>
      <c r="I8" s="159" t="s">
        <v>69</v>
      </c>
      <c r="J8" s="159">
        <v>2.5</v>
      </c>
      <c r="K8" s="159">
        <v>-4</v>
      </c>
      <c r="L8" s="159">
        <v>999</v>
      </c>
      <c r="M8" s="159">
        <v>2.5</v>
      </c>
      <c r="N8" s="159">
        <v>-4</v>
      </c>
      <c r="U8" s="165" t="s">
        <v>2414</v>
      </c>
      <c r="V8" s="165" t="s">
        <v>2415</v>
      </c>
      <c r="W8" s="165" t="s">
        <v>2416</v>
      </c>
      <c r="Y8" s="17">
        <v>2</v>
      </c>
      <c r="Z8" s="156">
        <v>14</v>
      </c>
      <c r="AA8" s="156" t="s">
        <v>2656</v>
      </c>
      <c r="AB8" s="18">
        <v>0.28999999999999998</v>
      </c>
    </row>
    <row r="9" spans="1:28" ht="15.75" thickBot="1" x14ac:dyDescent="0.3">
      <c r="D9" s="19" t="s">
        <v>2591</v>
      </c>
      <c r="E9" s="22">
        <v>10</v>
      </c>
      <c r="I9" s="159" t="s">
        <v>173</v>
      </c>
      <c r="J9" s="159">
        <v>3.5</v>
      </c>
      <c r="K9" s="159">
        <v>-4</v>
      </c>
      <c r="L9" s="159">
        <v>999</v>
      </c>
      <c r="M9" s="159">
        <v>3.5</v>
      </c>
      <c r="N9" s="159">
        <v>-4</v>
      </c>
      <c r="U9" s="165">
        <f>IFERROR(('Establishment details'!#REF!/'Establishment details'!#REF!),0)</f>
        <v>0</v>
      </c>
      <c r="V9" s="165">
        <f>IFERROR(('Establishment details'!#REF!/'Establishment details'!#REF!),0)</f>
        <v>0</v>
      </c>
      <c r="W9" s="165">
        <f>ROUND(AVERAGE($V$9,$U$9),2)</f>
        <v>0</v>
      </c>
      <c r="Y9" s="17">
        <v>2</v>
      </c>
      <c r="Z9" s="156">
        <v>16</v>
      </c>
      <c r="AA9" s="156" t="s">
        <v>2657</v>
      </c>
      <c r="AB9" s="18">
        <v>0.28000000000000003</v>
      </c>
    </row>
    <row r="10" spans="1:28" ht="15.75" x14ac:dyDescent="0.25">
      <c r="I10" s="159" t="s">
        <v>174</v>
      </c>
      <c r="J10" s="159">
        <v>3.5</v>
      </c>
      <c r="K10" s="159">
        <v>-4</v>
      </c>
      <c r="L10" s="159">
        <v>999</v>
      </c>
      <c r="M10" s="159">
        <v>3.5</v>
      </c>
      <c r="N10" s="159">
        <v>-4</v>
      </c>
      <c r="U10" s="301" t="s">
        <v>2417</v>
      </c>
      <c r="V10" s="302"/>
      <c r="W10" s="302"/>
      <c r="Y10" s="17">
        <v>2</v>
      </c>
      <c r="Z10" s="156">
        <v>18</v>
      </c>
      <c r="AA10" s="156" t="s">
        <v>2400</v>
      </c>
      <c r="AB10" s="18">
        <v>0.27</v>
      </c>
    </row>
    <row r="11" spans="1:28" x14ac:dyDescent="0.25">
      <c r="I11" s="159" t="s">
        <v>71</v>
      </c>
      <c r="J11" s="159">
        <v>2.5</v>
      </c>
      <c r="K11" s="159">
        <v>-4</v>
      </c>
      <c r="L11" s="159">
        <v>75</v>
      </c>
      <c r="M11" s="159">
        <v>12.5</v>
      </c>
      <c r="N11" s="159">
        <v>20</v>
      </c>
      <c r="U11" s="300">
        <f>$U$6+$V$6+$W$6+$W$9</f>
        <v>1</v>
      </c>
      <c r="V11" s="300"/>
      <c r="W11" s="300"/>
      <c r="Y11" s="17">
        <v>2</v>
      </c>
      <c r="Z11" s="156">
        <v>19</v>
      </c>
      <c r="AA11" s="156" t="s">
        <v>2574</v>
      </c>
      <c r="AB11" s="18">
        <v>0.27</v>
      </c>
    </row>
    <row r="12" spans="1:28" x14ac:dyDescent="0.25">
      <c r="I12" s="159" t="s">
        <v>72</v>
      </c>
      <c r="J12" s="159">
        <v>2</v>
      </c>
      <c r="K12" s="159">
        <v>-4</v>
      </c>
      <c r="L12" s="159">
        <v>120</v>
      </c>
      <c r="M12" s="159">
        <v>3</v>
      </c>
      <c r="N12" s="159">
        <v>16</v>
      </c>
      <c r="U12" s="166"/>
      <c r="V12" s="166"/>
      <c r="W12" s="166"/>
      <c r="Y12" s="17">
        <v>3</v>
      </c>
      <c r="Z12" s="156">
        <v>7</v>
      </c>
      <c r="AA12" s="156" t="s">
        <v>2658</v>
      </c>
      <c r="AB12" s="18">
        <v>0.3</v>
      </c>
    </row>
    <row r="13" spans="1:28" x14ac:dyDescent="0.25">
      <c r="I13" s="105"/>
      <c r="U13" s="300">
        <f>'Establishment details'!$C$36</f>
        <v>0</v>
      </c>
      <c r="V13" s="300"/>
      <c r="W13" s="300"/>
      <c r="Y13" s="17">
        <v>3</v>
      </c>
      <c r="Z13" s="156">
        <v>8</v>
      </c>
      <c r="AA13" s="156" t="s">
        <v>2659</v>
      </c>
      <c r="AB13" s="18">
        <v>0.3</v>
      </c>
    </row>
    <row r="14" spans="1:28" ht="15.75" thickBot="1" x14ac:dyDescent="0.3">
      <c r="Y14" s="17">
        <v>3</v>
      </c>
      <c r="Z14" s="156">
        <v>9</v>
      </c>
      <c r="AA14" s="156" t="s">
        <v>2660</v>
      </c>
      <c r="AB14" s="18">
        <v>0.3</v>
      </c>
    </row>
    <row r="15" spans="1:28" ht="63" x14ac:dyDescent="0.25">
      <c r="A15" s="28" t="s">
        <v>176</v>
      </c>
      <c r="B15" s="28" t="s">
        <v>2380</v>
      </c>
      <c r="C15" s="28" t="s">
        <v>2381</v>
      </c>
      <c r="D15" s="28" t="s">
        <v>2382</v>
      </c>
      <c r="E15" s="28" t="s">
        <v>2383</v>
      </c>
      <c r="F15" s="28" t="s">
        <v>2384</v>
      </c>
      <c r="G15" s="28" t="s">
        <v>2422</v>
      </c>
      <c r="H15" s="28" t="s">
        <v>2390</v>
      </c>
      <c r="I15" s="28" t="s">
        <v>2385</v>
      </c>
      <c r="J15" s="28"/>
      <c r="K15" s="28"/>
      <c r="L15" s="28" t="s">
        <v>2386</v>
      </c>
      <c r="M15" s="28" t="s">
        <v>2387</v>
      </c>
      <c r="N15" s="28"/>
      <c r="O15" s="28"/>
      <c r="P15" s="28" t="s">
        <v>2388</v>
      </c>
      <c r="Q15" s="28" t="s">
        <v>2389</v>
      </c>
      <c r="R15" s="28"/>
      <c r="S15" s="28"/>
      <c r="Y15" s="17">
        <v>3</v>
      </c>
      <c r="Z15" s="156">
        <v>10</v>
      </c>
      <c r="AA15" s="156" t="s">
        <v>2661</v>
      </c>
      <c r="AB15" s="18">
        <v>0.3</v>
      </c>
    </row>
    <row r="16" spans="1:28" ht="31.5" x14ac:dyDescent="0.25">
      <c r="A16" s="156">
        <v>1</v>
      </c>
      <c r="B16" s="156" t="e">
        <f>VLOOKUP('Room Details'!$I4,NCA_Calculations!$I$3:$N$12,2,0)</f>
        <v>#N/A</v>
      </c>
      <c r="C16" s="156" t="e">
        <f>VLOOKUP('Room Details'!$I4,NCA_Calculations!$I$3:$N$12,3,0)</f>
        <v>#N/A</v>
      </c>
      <c r="D16" s="156" t="e">
        <f>VLOOKUP('Room Details'!$I4,NCA_Calculations!$I$3:$N$12,4,0)</f>
        <v>#N/A</v>
      </c>
      <c r="E16" s="156" t="e">
        <f>VLOOKUP('Room Details'!$I4,NCA_Calculations!$I$3:$N$12,5,0)</f>
        <v>#N/A</v>
      </c>
      <c r="F16" s="156" t="e">
        <f>VLOOKUP('Room Details'!$I4,NCA_Calculations!$I$3:$N$12,6,0)</f>
        <v>#N/A</v>
      </c>
      <c r="G16" s="156" t="str">
        <f>IF(OR(ISBLANK('Room Details'!$M4), 'Room Details'!$M4 = 0,  'Room Details'!$M4 = "N/A" ),"Usable","Unusable")</f>
        <v>Usable</v>
      </c>
      <c r="H16" s="156">
        <f>'Room Details'!$V4</f>
        <v>0</v>
      </c>
      <c r="I16" s="156">
        <f>_xlfn.IFNA(ROUNDUP(IF(OR('Room Details'!$J4=0,ISBLANK('Room Details'!$J4),'Room Details'!$J4="N/A"),0,IF('Room Details'!$J4&gt;$D16,('Room Details'!$J4/$E16)+$F16,IF('Room Details'!$J4&lt;=ABS($B16*$C16),1,('Room Details'!$J4/$B16)+$C16))),0),0)</f>
        <v>0</v>
      </c>
      <c r="J16" s="167"/>
      <c r="K16" s="167"/>
      <c r="L16" s="156">
        <f>IF($G16 = "Unusable", 0, IF($I16&lt;$E$9, 0, IF(AND($I16&gt;=$E$9,$I16&lt;=$E$4),$I16,INT($I16/$E$4)*$E$4)))</f>
        <v>0</v>
      </c>
      <c r="M16" s="156">
        <f>$I16-$L16</f>
        <v>0</v>
      </c>
      <c r="N16" s="165"/>
      <c r="O16" s="165"/>
      <c r="P16" s="156">
        <f>$L16</f>
        <v>0</v>
      </c>
      <c r="Q16" s="156">
        <f>$M16</f>
        <v>0</v>
      </c>
      <c r="R16" s="165"/>
      <c r="S16" s="165"/>
      <c r="U16" s="168" t="s">
        <v>2404</v>
      </c>
      <c r="V16" s="169">
        <f>Calculations!$B$6+Calculations!$B$7</f>
        <v>0</v>
      </c>
      <c r="Y16" s="17">
        <v>3</v>
      </c>
      <c r="Z16" s="156">
        <v>11</v>
      </c>
      <c r="AA16" s="156" t="s">
        <v>2430</v>
      </c>
      <c r="AB16" s="18">
        <v>0.3</v>
      </c>
    </row>
    <row r="17" spans="1:28" ht="47.25" x14ac:dyDescent="0.25">
      <c r="A17" s="156">
        <v>2</v>
      </c>
      <c r="B17" s="156" t="e">
        <f>VLOOKUP('Room Details'!$I5,NCA_Calculations!$I$3:$N$12,2,0)</f>
        <v>#N/A</v>
      </c>
      <c r="C17" s="156" t="e">
        <f>VLOOKUP('Room Details'!$I5,NCA_Calculations!$I$3:$N$12,3,0)</f>
        <v>#N/A</v>
      </c>
      <c r="D17" s="156" t="e">
        <f>VLOOKUP('Room Details'!$I5,NCA_Calculations!$I$3:$N$12,4,0)</f>
        <v>#N/A</v>
      </c>
      <c r="E17" s="156" t="e">
        <f>VLOOKUP('Room Details'!$I5,NCA_Calculations!$I$3:$N$12,5,0)</f>
        <v>#N/A</v>
      </c>
      <c r="F17" s="156" t="e">
        <f>VLOOKUP('Room Details'!$I5,NCA_Calculations!$I$3:$N$12,6,0)</f>
        <v>#N/A</v>
      </c>
      <c r="G17" s="156" t="str">
        <f>IF(OR(ISBLANK('Room Details'!$M5), 'Room Details'!$M5 = 0,  'Room Details'!$M5 = "N/A" ),"Usable","Unusable")</f>
        <v>Usable</v>
      </c>
      <c r="H17" s="156">
        <f>'Room Details'!$V5</f>
        <v>0</v>
      </c>
      <c r="I17" s="156">
        <f>_xlfn.IFNA(ROUNDUP(IF(OR('Room Details'!$J5=0,ISBLANK('Room Details'!$J5),'Room Details'!$J5="N/A"),0,IF('Room Details'!$J5&gt;$D17,('Room Details'!$J5/$E17)+$F17,IF('Room Details'!$J5&lt;=ABS($B17*$C17),1,('Room Details'!$J5/$B17)+$C17))),0),0)</f>
        <v>0</v>
      </c>
      <c r="J17" s="167"/>
      <c r="K17" s="167"/>
      <c r="L17" s="156">
        <f t="shared" ref="L17:L80" si="0">IF($G17 = "Unusable", 0, IF($I17&lt;$E$9, 0, IF(AND($I17&gt;=$E$9,$I17&lt;=$E$4),$I17,INT($I17/$E$4)*$E$4)))</f>
        <v>0</v>
      </c>
      <c r="M17" s="156">
        <f t="shared" ref="M17:M80" si="1">$I17-$L17</f>
        <v>0</v>
      </c>
      <c r="N17" s="165"/>
      <c r="O17" s="165"/>
      <c r="P17" s="156">
        <f t="shared" ref="P17:P80" si="2">$L17</f>
        <v>0</v>
      </c>
      <c r="Q17" s="156">
        <f t="shared" ref="Q17:Q80" si="3">$M17</f>
        <v>0</v>
      </c>
      <c r="R17" s="165"/>
      <c r="S17" s="165"/>
      <c r="U17" s="168" t="s">
        <v>2405</v>
      </c>
      <c r="V17" s="169">
        <f>Calculations!B9+Calculations!B10</f>
        <v>0</v>
      </c>
      <c r="Y17" s="17">
        <v>3</v>
      </c>
      <c r="Z17" s="156">
        <v>14</v>
      </c>
      <c r="AA17" s="156" t="s">
        <v>2662</v>
      </c>
      <c r="AB17" s="18">
        <v>0.28999999999999998</v>
      </c>
    </row>
    <row r="18" spans="1:28" ht="47.25" x14ac:dyDescent="0.25">
      <c r="A18" s="156">
        <v>3</v>
      </c>
      <c r="B18" s="156" t="e">
        <f>VLOOKUP('Room Details'!$I6,NCA_Calculations!$I$3:$N$12,2,0)</f>
        <v>#N/A</v>
      </c>
      <c r="C18" s="156" t="e">
        <f>VLOOKUP('Room Details'!$I6,NCA_Calculations!$I$3:$N$12,3,0)</f>
        <v>#N/A</v>
      </c>
      <c r="D18" s="156" t="e">
        <f>VLOOKUP('Room Details'!$I6,NCA_Calculations!$I$3:$N$12,4,0)</f>
        <v>#N/A</v>
      </c>
      <c r="E18" s="156" t="e">
        <f>VLOOKUP('Room Details'!$I6,NCA_Calculations!$I$3:$N$12,5,0)</f>
        <v>#N/A</v>
      </c>
      <c r="F18" s="156" t="e">
        <f>VLOOKUP('Room Details'!$I6,NCA_Calculations!$I$3:$N$12,6,0)</f>
        <v>#N/A</v>
      </c>
      <c r="G18" s="156" t="str">
        <f>IF(OR(ISBLANK('Room Details'!$M6), 'Room Details'!$M6 = 0,  'Room Details'!$M6 = "N/A" ),"Usable","Unusable")</f>
        <v>Usable</v>
      </c>
      <c r="H18" s="156">
        <f>'Room Details'!$V6</f>
        <v>0</v>
      </c>
      <c r="I18" s="156">
        <f>_xlfn.IFNA(ROUNDUP(IF(OR('Room Details'!$J6=0,ISBLANK('Room Details'!$J6),'Room Details'!$J6="N/A"),0,IF('Room Details'!$J6&gt;$D18,('Room Details'!$J6/$E18)+$F18,IF('Room Details'!$J6&lt;=ABS($B18*$C18),1,('Room Details'!$J6/$B18)+$C18))),0),0)</f>
        <v>0</v>
      </c>
      <c r="J18" s="167"/>
      <c r="K18" s="167"/>
      <c r="L18" s="156">
        <f t="shared" si="0"/>
        <v>0</v>
      </c>
      <c r="M18" s="156">
        <f t="shared" si="1"/>
        <v>0</v>
      </c>
      <c r="N18" s="165"/>
      <c r="O18" s="165"/>
      <c r="P18" s="156">
        <f t="shared" si="2"/>
        <v>0</v>
      </c>
      <c r="Q18" s="156">
        <f t="shared" si="3"/>
        <v>0</v>
      </c>
      <c r="R18" s="165"/>
      <c r="S18" s="165"/>
      <c r="U18" s="168" t="s">
        <v>2406</v>
      </c>
      <c r="V18" s="156">
        <f>ROUNDDOWN(($V$16*$E$5),1)</f>
        <v>0</v>
      </c>
      <c r="Y18" s="17">
        <v>3</v>
      </c>
      <c r="Z18" s="156">
        <v>16</v>
      </c>
      <c r="AA18" s="156" t="s">
        <v>2398</v>
      </c>
      <c r="AB18" s="18">
        <v>0.28000000000000003</v>
      </c>
    </row>
    <row r="19" spans="1:28" ht="31.5" x14ac:dyDescent="0.25">
      <c r="A19" s="156">
        <v>4</v>
      </c>
      <c r="B19" s="156" t="e">
        <f>VLOOKUP('Room Details'!$I7,NCA_Calculations!$I$3:$N$12,2,0)</f>
        <v>#N/A</v>
      </c>
      <c r="C19" s="156" t="e">
        <f>VLOOKUP('Room Details'!$I7,NCA_Calculations!$I$3:$N$12,3,0)</f>
        <v>#N/A</v>
      </c>
      <c r="D19" s="156" t="e">
        <f>VLOOKUP('Room Details'!$I7,NCA_Calculations!$I$3:$N$12,4,0)</f>
        <v>#N/A</v>
      </c>
      <c r="E19" s="156" t="e">
        <f>VLOOKUP('Room Details'!$I7,NCA_Calculations!$I$3:$N$12,5,0)</f>
        <v>#N/A</v>
      </c>
      <c r="F19" s="156" t="e">
        <f>VLOOKUP('Room Details'!$I7,NCA_Calculations!$I$3:$N$12,6,0)</f>
        <v>#N/A</v>
      </c>
      <c r="G19" s="156" t="str">
        <f>IF(OR(ISBLANK('Room Details'!$M7), 'Room Details'!$M7 = 0,  'Room Details'!$M7 = "N/A" ),"Usable","Unusable")</f>
        <v>Usable</v>
      </c>
      <c r="H19" s="156">
        <f>'Room Details'!$V7</f>
        <v>0</v>
      </c>
      <c r="I19" s="156">
        <f>_xlfn.IFNA(ROUNDUP(IF(OR('Room Details'!$J7=0,ISBLANK('Room Details'!$J7),'Room Details'!$J7="N/A"),0,IF('Room Details'!$J7&gt;$D19,('Room Details'!$J7/$E19)+$F19,IF('Room Details'!$J7&lt;=ABS($B19*$C19),1,('Room Details'!$J7/$B19)+$C19))),0),0)</f>
        <v>0</v>
      </c>
      <c r="J19" s="167"/>
      <c r="K19" s="167"/>
      <c r="L19" s="156">
        <f t="shared" si="0"/>
        <v>0</v>
      </c>
      <c r="M19" s="156">
        <f t="shared" si="1"/>
        <v>0</v>
      </c>
      <c r="N19" s="165"/>
      <c r="O19" s="165"/>
      <c r="P19" s="156">
        <f t="shared" si="2"/>
        <v>0</v>
      </c>
      <c r="Q19" s="156">
        <f t="shared" si="3"/>
        <v>0</v>
      </c>
      <c r="R19" s="165"/>
      <c r="S19" s="165"/>
      <c r="U19" s="170" t="s">
        <v>2407</v>
      </c>
      <c r="V19" s="156">
        <f>ROUNDUP(IF(OR('Establishment details'!$C$27=0,'Establishment details'!$C$27="",ISBLANK('Establishment details'!$C$27)),(1*45),('Establishment details'!$C$27*45)),0)</f>
        <v>45</v>
      </c>
      <c r="Y19" s="17">
        <v>3</v>
      </c>
      <c r="Z19" s="156">
        <v>18</v>
      </c>
      <c r="AA19" s="156" t="s">
        <v>2401</v>
      </c>
      <c r="AB19" s="18">
        <v>0.27</v>
      </c>
    </row>
    <row r="20" spans="1:28" ht="31.5" x14ac:dyDescent="0.25">
      <c r="A20" s="156">
        <v>5</v>
      </c>
      <c r="B20" s="156" t="e">
        <f>VLOOKUP('Room Details'!$I8,NCA_Calculations!$I$3:$N$12,2,0)</f>
        <v>#N/A</v>
      </c>
      <c r="C20" s="156" t="e">
        <f>VLOOKUP('Room Details'!$I8,NCA_Calculations!$I$3:$N$12,3,0)</f>
        <v>#N/A</v>
      </c>
      <c r="D20" s="156" t="e">
        <f>VLOOKUP('Room Details'!$I8,NCA_Calculations!$I$3:$N$12,4,0)</f>
        <v>#N/A</v>
      </c>
      <c r="E20" s="156" t="e">
        <f>VLOOKUP('Room Details'!$I8,NCA_Calculations!$I$3:$N$12,5,0)</f>
        <v>#N/A</v>
      </c>
      <c r="F20" s="156" t="e">
        <f>VLOOKUP('Room Details'!$I8,NCA_Calculations!$I$3:$N$12,6,0)</f>
        <v>#N/A</v>
      </c>
      <c r="G20" s="156" t="str">
        <f>IF(OR(ISBLANK('Room Details'!$M8), 'Room Details'!$M8 = 0,  'Room Details'!$M8 = "N/A" ),"Usable","Unusable")</f>
        <v>Usable</v>
      </c>
      <c r="H20" s="156">
        <f>'Room Details'!$V8</f>
        <v>0</v>
      </c>
      <c r="I20" s="156">
        <f>_xlfn.IFNA(ROUNDUP(IF(OR('Room Details'!$J8=0,ISBLANK('Room Details'!$J8),'Room Details'!$J8="N/A"),0,IF('Room Details'!$J8&gt;$D20,('Room Details'!$J8/$E20)+$F20,IF('Room Details'!$J8&lt;=ABS($B20*$C20),1,('Room Details'!$J8/$B20)+$C20))),0),0)</f>
        <v>0</v>
      </c>
      <c r="J20" s="167"/>
      <c r="K20" s="167"/>
      <c r="L20" s="156">
        <f t="shared" si="0"/>
        <v>0</v>
      </c>
      <c r="M20" s="156">
        <f t="shared" si="1"/>
        <v>0</v>
      </c>
      <c r="N20" s="165"/>
      <c r="O20" s="165"/>
      <c r="P20" s="156">
        <f t="shared" si="2"/>
        <v>0</v>
      </c>
      <c r="Q20" s="156">
        <f t="shared" si="3"/>
        <v>0</v>
      </c>
      <c r="R20" s="165"/>
      <c r="S20" s="165"/>
      <c r="U20" s="170" t="s">
        <v>2408</v>
      </c>
      <c r="V20" s="156">
        <f>IF('Establishment details'!$C$28 &lt;(1500 + (15*Calculations!$B$14)),50,0)</f>
        <v>50</v>
      </c>
      <c r="Y20" s="17">
        <v>3</v>
      </c>
      <c r="Z20" s="156">
        <v>19</v>
      </c>
      <c r="AA20" s="156" t="s">
        <v>2663</v>
      </c>
      <c r="AB20" s="18">
        <v>0.27</v>
      </c>
    </row>
    <row r="21" spans="1:28" ht="31.5" x14ac:dyDescent="0.25">
      <c r="A21" s="156">
        <v>6</v>
      </c>
      <c r="B21" s="156" t="e">
        <f>VLOOKUP('Room Details'!$I9,NCA_Calculations!$I$3:$N$12,2,0)</f>
        <v>#N/A</v>
      </c>
      <c r="C21" s="156" t="e">
        <f>VLOOKUP('Room Details'!$I9,NCA_Calculations!$I$3:$N$12,3,0)</f>
        <v>#N/A</v>
      </c>
      <c r="D21" s="156" t="e">
        <f>VLOOKUP('Room Details'!$I9,NCA_Calculations!$I$3:$N$12,4,0)</f>
        <v>#N/A</v>
      </c>
      <c r="E21" s="156" t="e">
        <f>VLOOKUP('Room Details'!$I9,NCA_Calculations!$I$3:$N$12,5,0)</f>
        <v>#N/A</v>
      </c>
      <c r="F21" s="156" t="e">
        <f>VLOOKUP('Room Details'!$I9,NCA_Calculations!$I$3:$N$12,6,0)</f>
        <v>#N/A</v>
      </c>
      <c r="G21" s="156" t="str">
        <f>IF(OR(ISBLANK('Room Details'!$M9), 'Room Details'!$M9 = 0,  'Room Details'!$M9 = "N/A" ),"Usable","Unusable")</f>
        <v>Usable</v>
      </c>
      <c r="H21" s="156">
        <f>'Room Details'!$V9</f>
        <v>0</v>
      </c>
      <c r="I21" s="156">
        <f>_xlfn.IFNA(ROUNDUP(IF(OR('Room Details'!$J9=0,ISBLANK('Room Details'!$J9),'Room Details'!$J9="N/A"),0,IF('Room Details'!$J9&gt;$D21,('Room Details'!$J9/$E21)+$F21,IF('Room Details'!$J9&lt;=ABS($B21*$C21),1,('Room Details'!$J9/$B21)+$C21))),0),0)</f>
        <v>0</v>
      </c>
      <c r="J21" s="167"/>
      <c r="K21" s="167"/>
      <c r="L21" s="156">
        <f t="shared" si="0"/>
        <v>0</v>
      </c>
      <c r="M21" s="156">
        <f t="shared" si="1"/>
        <v>0</v>
      </c>
      <c r="N21" s="165"/>
      <c r="O21" s="165"/>
      <c r="P21" s="156">
        <f t="shared" si="2"/>
        <v>0</v>
      </c>
      <c r="Q21" s="156">
        <f t="shared" si="3"/>
        <v>0</v>
      </c>
      <c r="R21" s="165"/>
      <c r="S21" s="165"/>
      <c r="U21" s="170" t="s">
        <v>2411</v>
      </c>
      <c r="V21" s="169">
        <f>Calculations!$B$14</f>
        <v>0</v>
      </c>
      <c r="Y21" s="17">
        <v>4</v>
      </c>
      <c r="Z21" s="156">
        <v>7</v>
      </c>
      <c r="AA21" s="156" t="s">
        <v>2664</v>
      </c>
      <c r="AB21" s="18">
        <v>0.3</v>
      </c>
    </row>
    <row r="22" spans="1:28" ht="31.5" x14ac:dyDescent="0.25">
      <c r="A22" s="156">
        <v>7</v>
      </c>
      <c r="B22" s="156" t="e">
        <f>VLOOKUP('Room Details'!$I10,NCA_Calculations!$I$3:$N$12,2,0)</f>
        <v>#N/A</v>
      </c>
      <c r="C22" s="156" t="e">
        <f>VLOOKUP('Room Details'!$I10,NCA_Calculations!$I$3:$N$12,3,0)</f>
        <v>#N/A</v>
      </c>
      <c r="D22" s="156" t="e">
        <f>VLOOKUP('Room Details'!$I10,NCA_Calculations!$I$3:$N$12,4,0)</f>
        <v>#N/A</v>
      </c>
      <c r="E22" s="156" t="e">
        <f>VLOOKUP('Room Details'!$I10,NCA_Calculations!$I$3:$N$12,5,0)</f>
        <v>#N/A</v>
      </c>
      <c r="F22" s="156" t="e">
        <f>VLOOKUP('Room Details'!$I10,NCA_Calculations!$I$3:$N$12,6,0)</f>
        <v>#N/A</v>
      </c>
      <c r="G22" s="156" t="str">
        <f>IF(OR(ISBLANK('Room Details'!$M10), 'Room Details'!$M10 = 0,  'Room Details'!$M10 = "N/A" ),"Usable","Unusable")</f>
        <v>Usable</v>
      </c>
      <c r="H22" s="156">
        <f>'Room Details'!$V10</f>
        <v>0</v>
      </c>
      <c r="I22" s="156">
        <f>_xlfn.IFNA(ROUNDUP(IF(OR('Room Details'!$J10=0,ISBLANK('Room Details'!$J10),'Room Details'!$J10="N/A"),0,IF('Room Details'!$J10&gt;$D22,('Room Details'!$J10/$E22)+$F22,IF('Room Details'!$J10&lt;=ABS($B22*$C22),1,('Room Details'!$J10/$B22)+$C22))),0),0)</f>
        <v>0</v>
      </c>
      <c r="J22" s="167"/>
      <c r="K22" s="167"/>
      <c r="L22" s="156">
        <f t="shared" si="0"/>
        <v>0</v>
      </c>
      <c r="M22" s="156">
        <f t="shared" si="1"/>
        <v>0</v>
      </c>
      <c r="N22" s="165"/>
      <c r="O22" s="165"/>
      <c r="P22" s="156">
        <f t="shared" si="2"/>
        <v>0</v>
      </c>
      <c r="Q22" s="156">
        <f t="shared" si="3"/>
        <v>0</v>
      </c>
      <c r="R22" s="165"/>
      <c r="S22" s="165"/>
      <c r="U22" s="170" t="s">
        <v>2409</v>
      </c>
      <c r="V22" s="169">
        <f>((Calculations!$B$6-Calculations!$B$16)*$E$5)*$V$3</f>
        <v>-20.662499999999998</v>
      </c>
      <c r="Y22" s="17">
        <v>4</v>
      </c>
      <c r="Z22" s="156">
        <v>8</v>
      </c>
      <c r="AA22" s="156" t="s">
        <v>2665</v>
      </c>
      <c r="AB22" s="18">
        <v>0.3</v>
      </c>
    </row>
    <row r="23" spans="1:28" ht="15.75" x14ac:dyDescent="0.25">
      <c r="A23" s="156">
        <v>8</v>
      </c>
      <c r="B23" s="156" t="e">
        <f>VLOOKUP('Room Details'!$I11,NCA_Calculations!$I$3:$N$12,2,0)</f>
        <v>#N/A</v>
      </c>
      <c r="C23" s="156" t="e">
        <f>VLOOKUP('Room Details'!$I11,NCA_Calculations!$I$3:$N$12,3,0)</f>
        <v>#N/A</v>
      </c>
      <c r="D23" s="156" t="e">
        <f>VLOOKUP('Room Details'!$I11,NCA_Calculations!$I$3:$N$12,4,0)</f>
        <v>#N/A</v>
      </c>
      <c r="E23" s="156" t="e">
        <f>VLOOKUP('Room Details'!$I11,NCA_Calculations!$I$3:$N$12,5,0)</f>
        <v>#N/A</v>
      </c>
      <c r="F23" s="156" t="e">
        <f>VLOOKUP('Room Details'!$I11,NCA_Calculations!$I$3:$N$12,6,0)</f>
        <v>#N/A</v>
      </c>
      <c r="G23" s="156" t="str">
        <f>IF(OR(ISBLANK('Room Details'!$M11), 'Room Details'!$M11 = 0,  'Room Details'!$M11 = "N/A" ),"Usable","Unusable")</f>
        <v>Usable</v>
      </c>
      <c r="H23" s="156">
        <f>'Room Details'!$V11</f>
        <v>0</v>
      </c>
      <c r="I23" s="156">
        <f>_xlfn.IFNA(ROUNDUP(IF(OR('Room Details'!$J11=0,ISBLANK('Room Details'!$J11),'Room Details'!$J11="N/A"),0,IF('Room Details'!$J11&gt;$D23,('Room Details'!$J11/$E23)+$F23,IF('Room Details'!$J11&lt;=ABS($B23*$C23),1,('Room Details'!$J11/$B23)+$C23))),0),0)</f>
        <v>0</v>
      </c>
      <c r="J23" s="167"/>
      <c r="K23" s="167"/>
      <c r="L23" s="156">
        <f t="shared" si="0"/>
        <v>0</v>
      </c>
      <c r="M23" s="156">
        <f t="shared" si="1"/>
        <v>0</v>
      </c>
      <c r="N23" s="165"/>
      <c r="O23" s="165"/>
      <c r="P23" s="156">
        <f t="shared" si="2"/>
        <v>0</v>
      </c>
      <c r="Q23" s="156">
        <f t="shared" si="3"/>
        <v>0</v>
      </c>
      <c r="R23" s="165"/>
      <c r="S23" s="165"/>
      <c r="U23" s="170" t="s">
        <v>2410</v>
      </c>
      <c r="V23" s="169">
        <f>MAX($V$21,$V$22)</f>
        <v>0</v>
      </c>
      <c r="Y23" s="17">
        <v>4</v>
      </c>
      <c r="Z23" s="156">
        <v>9</v>
      </c>
      <c r="AA23" s="156" t="s">
        <v>2666</v>
      </c>
      <c r="AB23" s="18">
        <v>0.3</v>
      </c>
    </row>
    <row r="24" spans="1:28" ht="31.5" x14ac:dyDescent="0.25">
      <c r="A24" s="156">
        <v>9</v>
      </c>
      <c r="B24" s="156" t="e">
        <f>VLOOKUP('Room Details'!$I12,NCA_Calculations!$I$3:$N$12,2,0)</f>
        <v>#N/A</v>
      </c>
      <c r="C24" s="156" t="e">
        <f>VLOOKUP('Room Details'!$I12,NCA_Calculations!$I$3:$N$12,3,0)</f>
        <v>#N/A</v>
      </c>
      <c r="D24" s="156" t="e">
        <f>VLOOKUP('Room Details'!$I12,NCA_Calculations!$I$3:$N$12,4,0)</f>
        <v>#N/A</v>
      </c>
      <c r="E24" s="156" t="e">
        <f>VLOOKUP('Room Details'!$I12,NCA_Calculations!$I$3:$N$12,5,0)</f>
        <v>#N/A</v>
      </c>
      <c r="F24" s="156" t="e">
        <f>VLOOKUP('Room Details'!$I12,NCA_Calculations!$I$3:$N$12,6,0)</f>
        <v>#N/A</v>
      </c>
      <c r="G24" s="156" t="str">
        <f>IF(OR(ISBLANK('Room Details'!$M12), 'Room Details'!$M12 = 0,  'Room Details'!$M12 = "N/A" ),"Usable","Unusable")</f>
        <v>Usable</v>
      </c>
      <c r="H24" s="156">
        <f>'Room Details'!$V12</f>
        <v>0</v>
      </c>
      <c r="I24" s="156">
        <f>_xlfn.IFNA(ROUNDUP(IF(OR('Room Details'!$J12=0,ISBLANK('Room Details'!$J12),'Room Details'!$J12="N/A"),0,IF('Room Details'!$J12&gt;$D24,('Room Details'!$J12/$E24)+$F24,IF('Room Details'!$J12&lt;=ABS($B24*$C24),1,('Room Details'!$J12/$B24)+$C24))),0),0)</f>
        <v>0</v>
      </c>
      <c r="J24" s="167"/>
      <c r="K24" s="167"/>
      <c r="L24" s="156">
        <f t="shared" si="0"/>
        <v>0</v>
      </c>
      <c r="M24" s="156">
        <f t="shared" si="1"/>
        <v>0</v>
      </c>
      <c r="N24" s="165"/>
      <c r="O24" s="165"/>
      <c r="P24" s="156">
        <f t="shared" si="2"/>
        <v>0</v>
      </c>
      <c r="Q24" s="156">
        <f t="shared" si="3"/>
        <v>0</v>
      </c>
      <c r="R24" s="165"/>
      <c r="S24" s="165"/>
      <c r="U24" s="170" t="s">
        <v>2418</v>
      </c>
      <c r="V24" s="156">
        <f>Calculations!$B$18*$E$5</f>
        <v>0</v>
      </c>
      <c r="Y24" s="17">
        <v>4</v>
      </c>
      <c r="Z24" s="156">
        <v>10</v>
      </c>
      <c r="AA24" s="156" t="s">
        <v>2667</v>
      </c>
      <c r="AB24" s="18">
        <v>0.3</v>
      </c>
    </row>
    <row r="25" spans="1:28" ht="30" customHeight="1" x14ac:dyDescent="0.25">
      <c r="A25" s="156">
        <v>10</v>
      </c>
      <c r="B25" s="156" t="e">
        <f>VLOOKUP('Room Details'!$I13,NCA_Calculations!$I$3:$N$12,2,0)</f>
        <v>#N/A</v>
      </c>
      <c r="C25" s="156" t="e">
        <f>VLOOKUP('Room Details'!$I13,NCA_Calculations!$I$3:$N$12,3,0)</f>
        <v>#N/A</v>
      </c>
      <c r="D25" s="156" t="e">
        <f>VLOOKUP('Room Details'!$I13,NCA_Calculations!$I$3:$N$12,4,0)</f>
        <v>#N/A</v>
      </c>
      <c r="E25" s="156" t="e">
        <f>VLOOKUP('Room Details'!$I13,NCA_Calculations!$I$3:$N$12,5,0)</f>
        <v>#N/A</v>
      </c>
      <c r="F25" s="156" t="e">
        <f>VLOOKUP('Room Details'!$I13,NCA_Calculations!$I$3:$N$12,6,0)</f>
        <v>#N/A</v>
      </c>
      <c r="G25" s="156" t="str">
        <f>IF(OR(ISBLANK('Room Details'!$M13), 'Room Details'!$M13 = 0,  'Room Details'!$M13 = "N/A" ),"Usable","Unusable")</f>
        <v>Usable</v>
      </c>
      <c r="H25" s="156">
        <f>'Room Details'!$V13</f>
        <v>0</v>
      </c>
      <c r="I25" s="156">
        <f>_xlfn.IFNA(ROUNDUP(IF(OR('Room Details'!$J13=0,ISBLANK('Room Details'!$J13),'Room Details'!$J13="N/A"),0,IF('Room Details'!$J13&gt;$D25,('Room Details'!$J13/$E25)+$F25,IF('Room Details'!$J13&lt;=ABS($B25*$C25),1,('Room Details'!$J13/$B25)+$C25))),0),0)</f>
        <v>0</v>
      </c>
      <c r="J25" s="167"/>
      <c r="K25" s="167"/>
      <c r="L25" s="156">
        <f t="shared" si="0"/>
        <v>0</v>
      </c>
      <c r="M25" s="156">
        <f t="shared" si="1"/>
        <v>0</v>
      </c>
      <c r="N25" s="165"/>
      <c r="O25" s="165"/>
      <c r="P25" s="156">
        <f t="shared" si="2"/>
        <v>0</v>
      </c>
      <c r="Q25" s="156">
        <f t="shared" si="3"/>
        <v>0</v>
      </c>
      <c r="R25" s="165"/>
      <c r="S25" s="165"/>
      <c r="U25" s="170" t="s">
        <v>2419</v>
      </c>
      <c r="V25" s="165">
        <f>IFERROR(IF(OR('Establishment details'!$C$14="Nursery",'Establishment details'!$C$14="Infant",'Establishment details'!$C$14="Junior",'Establishment details'!$C$14="Primary"),INT(Calculations!$B$18/(NCA_Calculations!$U$11*7.5))*(NCA_Calculations!$U$11*7.5), 0),0)</f>
        <v>0</v>
      </c>
      <c r="Y25" s="17">
        <v>4</v>
      </c>
      <c r="Z25" s="156">
        <v>11</v>
      </c>
      <c r="AA25" s="156" t="s">
        <v>2431</v>
      </c>
      <c r="AB25" s="18">
        <v>0.3</v>
      </c>
    </row>
    <row r="26" spans="1:28" x14ac:dyDescent="0.25">
      <c r="A26" s="156">
        <v>11</v>
      </c>
      <c r="B26" s="156" t="e">
        <f>VLOOKUP('Room Details'!$I14,NCA_Calculations!$I$3:$N$12,2,0)</f>
        <v>#N/A</v>
      </c>
      <c r="C26" s="156" t="e">
        <f>VLOOKUP('Room Details'!$I14,NCA_Calculations!$I$3:$N$12,3,0)</f>
        <v>#N/A</v>
      </c>
      <c r="D26" s="156" t="e">
        <f>VLOOKUP('Room Details'!$I14,NCA_Calculations!$I$3:$N$12,4,0)</f>
        <v>#N/A</v>
      </c>
      <c r="E26" s="156" t="e">
        <f>VLOOKUP('Room Details'!$I14,NCA_Calculations!$I$3:$N$12,5,0)</f>
        <v>#N/A</v>
      </c>
      <c r="F26" s="156" t="e">
        <f>VLOOKUP('Room Details'!$I14,NCA_Calculations!$I$3:$N$12,6,0)</f>
        <v>#N/A</v>
      </c>
      <c r="G26" s="156" t="str">
        <f>IF(OR(ISBLANK('Room Details'!$M14), 'Room Details'!$M14 = 0,  'Room Details'!$M14 = "N/A" ),"Usable","Unusable")</f>
        <v>Usable</v>
      </c>
      <c r="H26" s="156">
        <f>'Room Details'!$V14</f>
        <v>0</v>
      </c>
      <c r="I26" s="156">
        <f>_xlfn.IFNA(ROUNDUP(IF(OR('Room Details'!$J14=0,ISBLANK('Room Details'!$J14),'Room Details'!$J14="N/A"),0,IF('Room Details'!$J14&gt;$D26,('Room Details'!$J14/$E26)+$F26,IF('Room Details'!$J14&lt;=ABS($B26*$C26),1,('Room Details'!$J14/$B26)+$C26))),0),0)</f>
        <v>0</v>
      </c>
      <c r="J26" s="167"/>
      <c r="K26" s="167"/>
      <c r="L26" s="156">
        <f t="shared" si="0"/>
        <v>0</v>
      </c>
      <c r="M26" s="156">
        <f t="shared" si="1"/>
        <v>0</v>
      </c>
      <c r="N26" s="165"/>
      <c r="O26" s="165"/>
      <c r="P26" s="156">
        <f t="shared" si="2"/>
        <v>0</v>
      </c>
      <c r="Q26" s="156">
        <f t="shared" si="3"/>
        <v>0</v>
      </c>
      <c r="R26" s="165"/>
      <c r="S26" s="165"/>
      <c r="Y26" s="17">
        <v>4</v>
      </c>
      <c r="Z26" s="156">
        <v>13</v>
      </c>
      <c r="AA26" s="156" t="s">
        <v>2712</v>
      </c>
      <c r="AB26" s="18">
        <v>0.28999999999999998</v>
      </c>
    </row>
    <row r="27" spans="1:28" x14ac:dyDescent="0.25">
      <c r="A27" s="156">
        <v>12</v>
      </c>
      <c r="B27" s="156" t="e">
        <f>VLOOKUP('Room Details'!$I15,NCA_Calculations!$I$3:$N$12,2,0)</f>
        <v>#N/A</v>
      </c>
      <c r="C27" s="156" t="e">
        <f>VLOOKUP('Room Details'!$I15,NCA_Calculations!$I$3:$N$12,3,0)</f>
        <v>#N/A</v>
      </c>
      <c r="D27" s="156" t="e">
        <f>VLOOKUP('Room Details'!$I15,NCA_Calculations!$I$3:$N$12,4,0)</f>
        <v>#N/A</v>
      </c>
      <c r="E27" s="156" t="e">
        <f>VLOOKUP('Room Details'!$I15,NCA_Calculations!$I$3:$N$12,5,0)</f>
        <v>#N/A</v>
      </c>
      <c r="F27" s="156" t="e">
        <f>VLOOKUP('Room Details'!$I15,NCA_Calculations!$I$3:$N$12,6,0)</f>
        <v>#N/A</v>
      </c>
      <c r="G27" s="156" t="str">
        <f>IF(OR(ISBLANK('Room Details'!$M15), 'Room Details'!$M15 = 0,  'Room Details'!$M15 = "N/A" ),"Usable","Unusable")</f>
        <v>Usable</v>
      </c>
      <c r="H27" s="156">
        <f>'Room Details'!$V15</f>
        <v>0</v>
      </c>
      <c r="I27" s="156">
        <f>_xlfn.IFNA(ROUNDUP(IF(OR('Room Details'!$J15=0,ISBLANK('Room Details'!$J15),'Room Details'!$J15="N/A"),0,IF('Room Details'!$J15&gt;$D27,('Room Details'!$J15/$E27)+$F27,IF('Room Details'!$J15&lt;=ABS($B27*$C27),1,('Room Details'!$J15/$B27)+$C27))),0),0)</f>
        <v>0</v>
      </c>
      <c r="J27" s="167"/>
      <c r="K27" s="167"/>
      <c r="L27" s="156">
        <f t="shared" si="0"/>
        <v>0</v>
      </c>
      <c r="M27" s="156">
        <f t="shared" si="1"/>
        <v>0</v>
      </c>
      <c r="N27" s="165"/>
      <c r="O27" s="165"/>
      <c r="P27" s="156">
        <f t="shared" si="2"/>
        <v>0</v>
      </c>
      <c r="Q27" s="156">
        <f t="shared" si="3"/>
        <v>0</v>
      </c>
      <c r="R27" s="165"/>
      <c r="S27" s="165"/>
      <c r="Y27" s="17">
        <v>4</v>
      </c>
      <c r="Z27" s="156">
        <v>15</v>
      </c>
      <c r="AA27" s="156" t="s">
        <v>2710</v>
      </c>
      <c r="AB27" s="18">
        <v>0.28999999999999998</v>
      </c>
    </row>
    <row r="28" spans="1:28" x14ac:dyDescent="0.25">
      <c r="A28" s="156">
        <v>13</v>
      </c>
      <c r="B28" s="156" t="e">
        <f>VLOOKUP('Room Details'!$I16,NCA_Calculations!$I$3:$N$12,2,0)</f>
        <v>#N/A</v>
      </c>
      <c r="C28" s="156" t="e">
        <f>VLOOKUP('Room Details'!$I16,NCA_Calculations!$I$3:$N$12,3,0)</f>
        <v>#N/A</v>
      </c>
      <c r="D28" s="156" t="e">
        <f>VLOOKUP('Room Details'!$I16,NCA_Calculations!$I$3:$N$12,4,0)</f>
        <v>#N/A</v>
      </c>
      <c r="E28" s="156" t="e">
        <f>VLOOKUP('Room Details'!$I16,NCA_Calculations!$I$3:$N$12,5,0)</f>
        <v>#N/A</v>
      </c>
      <c r="F28" s="156" t="e">
        <f>VLOOKUP('Room Details'!$I16,NCA_Calculations!$I$3:$N$12,6,0)</f>
        <v>#N/A</v>
      </c>
      <c r="G28" s="156" t="str">
        <f>IF(OR(ISBLANK('Room Details'!$M16), 'Room Details'!$M16 = 0,  'Room Details'!$M16 = "N/A" ),"Usable","Unusable")</f>
        <v>Usable</v>
      </c>
      <c r="H28" s="156">
        <f>'Room Details'!$V16</f>
        <v>0</v>
      </c>
      <c r="I28" s="156">
        <f>_xlfn.IFNA(ROUNDUP(IF(OR('Room Details'!$J16=0,ISBLANK('Room Details'!$J16),'Room Details'!$J16="N/A"),0,IF('Room Details'!$J16&gt;$D28,('Room Details'!$J16/$E28)+$F28,IF('Room Details'!$J16&lt;=ABS($B28*$C28),1,('Room Details'!$J16/$B28)+$C28))),0),0)</f>
        <v>0</v>
      </c>
      <c r="J28" s="167"/>
      <c r="K28" s="167"/>
      <c r="L28" s="156">
        <f t="shared" si="0"/>
        <v>0</v>
      </c>
      <c r="M28" s="156">
        <f t="shared" si="1"/>
        <v>0</v>
      </c>
      <c r="N28" s="165"/>
      <c r="O28" s="165"/>
      <c r="P28" s="156">
        <f t="shared" si="2"/>
        <v>0</v>
      </c>
      <c r="Q28" s="156">
        <f t="shared" si="3"/>
        <v>0</v>
      </c>
      <c r="R28" s="165"/>
      <c r="S28" s="165"/>
      <c r="Y28" s="17">
        <v>4</v>
      </c>
      <c r="Z28" s="156">
        <v>14</v>
      </c>
      <c r="AA28" s="156" t="s">
        <v>2668</v>
      </c>
      <c r="AB28" s="18">
        <v>0.28999999999999998</v>
      </c>
    </row>
    <row r="29" spans="1:28" x14ac:dyDescent="0.25">
      <c r="A29" s="156">
        <v>14</v>
      </c>
      <c r="B29" s="156" t="e">
        <f>VLOOKUP('Room Details'!$I17,NCA_Calculations!$I$3:$N$12,2,0)</f>
        <v>#N/A</v>
      </c>
      <c r="C29" s="156" t="e">
        <f>VLOOKUP('Room Details'!$I17,NCA_Calculations!$I$3:$N$12,3,0)</f>
        <v>#N/A</v>
      </c>
      <c r="D29" s="156" t="e">
        <f>VLOOKUP('Room Details'!$I17,NCA_Calculations!$I$3:$N$12,4,0)</f>
        <v>#N/A</v>
      </c>
      <c r="E29" s="156" t="e">
        <f>VLOOKUP('Room Details'!$I17,NCA_Calculations!$I$3:$N$12,5,0)</f>
        <v>#N/A</v>
      </c>
      <c r="F29" s="156" t="e">
        <f>VLOOKUP('Room Details'!$I17,NCA_Calculations!$I$3:$N$12,6,0)</f>
        <v>#N/A</v>
      </c>
      <c r="G29" s="156" t="str">
        <f>IF(OR(ISBLANK('Room Details'!$M17), 'Room Details'!$M17 = 0,  'Room Details'!$M17 = "N/A" ),"Usable","Unusable")</f>
        <v>Usable</v>
      </c>
      <c r="H29" s="156">
        <f>'Room Details'!$V17</f>
        <v>0</v>
      </c>
      <c r="I29" s="156">
        <f>_xlfn.IFNA(ROUNDUP(IF(OR('Room Details'!$J17=0,ISBLANK('Room Details'!$J17),'Room Details'!$J17="N/A"),0,IF('Room Details'!$J17&gt;$D29,('Room Details'!$J17/$E29)+$F29,IF('Room Details'!$J17&lt;=ABS($B29*$C29),1,('Room Details'!$J17/$B29)+$C29))),0),0)</f>
        <v>0</v>
      </c>
      <c r="J29" s="167"/>
      <c r="K29" s="167"/>
      <c r="L29" s="156">
        <f t="shared" si="0"/>
        <v>0</v>
      </c>
      <c r="M29" s="156">
        <f t="shared" si="1"/>
        <v>0</v>
      </c>
      <c r="N29" s="165"/>
      <c r="O29" s="165"/>
      <c r="P29" s="156">
        <f t="shared" si="2"/>
        <v>0</v>
      </c>
      <c r="Q29" s="156">
        <f t="shared" si="3"/>
        <v>0</v>
      </c>
      <c r="R29" s="165"/>
      <c r="S29" s="165"/>
      <c r="Y29" s="17">
        <v>4</v>
      </c>
      <c r="Z29" s="156">
        <v>16</v>
      </c>
      <c r="AA29" s="156" t="s">
        <v>2399</v>
      </c>
      <c r="AB29" s="18">
        <v>0.28999999999999998</v>
      </c>
    </row>
    <row r="30" spans="1:28" x14ac:dyDescent="0.25">
      <c r="A30" s="156">
        <v>15</v>
      </c>
      <c r="B30" s="156" t="e">
        <f>VLOOKUP('Room Details'!$I18,NCA_Calculations!$I$3:$N$12,2,0)</f>
        <v>#N/A</v>
      </c>
      <c r="C30" s="156" t="e">
        <f>VLOOKUP('Room Details'!$I18,NCA_Calculations!$I$3:$N$12,3,0)</f>
        <v>#N/A</v>
      </c>
      <c r="D30" s="156" t="e">
        <f>VLOOKUP('Room Details'!$I18,NCA_Calculations!$I$3:$N$12,4,0)</f>
        <v>#N/A</v>
      </c>
      <c r="E30" s="156" t="e">
        <f>VLOOKUP('Room Details'!$I18,NCA_Calculations!$I$3:$N$12,5,0)</f>
        <v>#N/A</v>
      </c>
      <c r="F30" s="156" t="e">
        <f>VLOOKUP('Room Details'!$I18,NCA_Calculations!$I$3:$N$12,6,0)</f>
        <v>#N/A</v>
      </c>
      <c r="G30" s="156" t="str">
        <f>IF(OR(ISBLANK('Room Details'!$M18), 'Room Details'!$M18 = 0,  'Room Details'!$M18 = "N/A" ),"Usable","Unusable")</f>
        <v>Usable</v>
      </c>
      <c r="H30" s="156">
        <f>'Room Details'!$V18</f>
        <v>0</v>
      </c>
      <c r="I30" s="156">
        <f>_xlfn.IFNA(ROUNDUP(IF(OR('Room Details'!$J18=0,ISBLANK('Room Details'!$J18),'Room Details'!$J18="N/A"),0,IF('Room Details'!$J18&gt;$D30,('Room Details'!$J18/$E30)+$F30,IF('Room Details'!$J18&lt;=ABS($B30*$C30),1,('Room Details'!$J18/$B30)+$C30))),0),0)</f>
        <v>0</v>
      </c>
      <c r="J30" s="167"/>
      <c r="K30" s="167"/>
      <c r="L30" s="156">
        <f t="shared" si="0"/>
        <v>0</v>
      </c>
      <c r="M30" s="156">
        <f t="shared" si="1"/>
        <v>0</v>
      </c>
      <c r="N30" s="165"/>
      <c r="O30" s="165"/>
      <c r="P30" s="156">
        <f t="shared" si="2"/>
        <v>0</v>
      </c>
      <c r="Q30" s="156">
        <f t="shared" si="3"/>
        <v>0</v>
      </c>
      <c r="R30" s="165"/>
      <c r="S30" s="165"/>
      <c r="Y30" s="17">
        <v>4</v>
      </c>
      <c r="Z30" s="156">
        <v>17</v>
      </c>
      <c r="AA30" s="156" t="s">
        <v>2706</v>
      </c>
      <c r="AB30" s="18">
        <v>0.28000000000000003</v>
      </c>
    </row>
    <row r="31" spans="1:28" x14ac:dyDescent="0.25">
      <c r="A31" s="156">
        <v>16</v>
      </c>
      <c r="B31" s="156" t="e">
        <f>VLOOKUP('Room Details'!$I19,NCA_Calculations!$I$3:$N$12,2,0)</f>
        <v>#N/A</v>
      </c>
      <c r="C31" s="156" t="e">
        <f>VLOOKUP('Room Details'!$I19,NCA_Calculations!$I$3:$N$12,3,0)</f>
        <v>#N/A</v>
      </c>
      <c r="D31" s="156" t="e">
        <f>VLOOKUP('Room Details'!$I19,NCA_Calculations!$I$3:$N$12,4,0)</f>
        <v>#N/A</v>
      </c>
      <c r="E31" s="156" t="e">
        <f>VLOOKUP('Room Details'!$I19,NCA_Calculations!$I$3:$N$12,5,0)</f>
        <v>#N/A</v>
      </c>
      <c r="F31" s="156" t="e">
        <f>VLOOKUP('Room Details'!$I19,NCA_Calculations!$I$3:$N$12,6,0)</f>
        <v>#N/A</v>
      </c>
      <c r="G31" s="156" t="str">
        <f>IF(OR(ISBLANK('Room Details'!$M19), 'Room Details'!$M19 = 0,  'Room Details'!$M19 = "N/A" ),"Usable","Unusable")</f>
        <v>Usable</v>
      </c>
      <c r="H31" s="156">
        <f>'Room Details'!$V19</f>
        <v>0</v>
      </c>
      <c r="I31" s="156">
        <f>_xlfn.IFNA(ROUNDUP(IF(OR('Room Details'!$J19=0,ISBLANK('Room Details'!$J19),'Room Details'!$J19="N/A"),0,IF('Room Details'!$J19&gt;$D31,('Room Details'!$J19/$E31)+$F31,IF('Room Details'!$J19&lt;=ABS($B31*$C31),1,('Room Details'!$J19/$B31)+$C31))),0),0)</f>
        <v>0</v>
      </c>
      <c r="J31" s="167"/>
      <c r="K31" s="167"/>
      <c r="L31" s="156">
        <f t="shared" si="0"/>
        <v>0</v>
      </c>
      <c r="M31" s="156">
        <f t="shared" si="1"/>
        <v>0</v>
      </c>
      <c r="N31" s="165"/>
      <c r="O31" s="165"/>
      <c r="P31" s="156">
        <f t="shared" si="2"/>
        <v>0</v>
      </c>
      <c r="Q31" s="156">
        <f t="shared" si="3"/>
        <v>0</v>
      </c>
      <c r="R31" s="165"/>
      <c r="S31" s="165"/>
      <c r="Y31" s="17">
        <v>4</v>
      </c>
      <c r="Z31" s="156">
        <v>18</v>
      </c>
      <c r="AA31" s="156" t="s">
        <v>2402</v>
      </c>
      <c r="AB31" s="18">
        <v>0.27</v>
      </c>
    </row>
    <row r="32" spans="1:28" x14ac:dyDescent="0.25">
      <c r="A32" s="156">
        <v>17</v>
      </c>
      <c r="B32" s="156" t="e">
        <f>VLOOKUP('Room Details'!$I20,NCA_Calculations!$I$3:$N$12,2,0)</f>
        <v>#N/A</v>
      </c>
      <c r="C32" s="156" t="e">
        <f>VLOOKUP('Room Details'!$I20,NCA_Calculations!$I$3:$N$12,3,0)</f>
        <v>#N/A</v>
      </c>
      <c r="D32" s="156" t="e">
        <f>VLOOKUP('Room Details'!$I20,NCA_Calculations!$I$3:$N$12,4,0)</f>
        <v>#N/A</v>
      </c>
      <c r="E32" s="156" t="e">
        <f>VLOOKUP('Room Details'!$I20,NCA_Calculations!$I$3:$N$12,5,0)</f>
        <v>#N/A</v>
      </c>
      <c r="F32" s="156" t="e">
        <f>VLOOKUP('Room Details'!$I20,NCA_Calculations!$I$3:$N$12,6,0)</f>
        <v>#N/A</v>
      </c>
      <c r="G32" s="156" t="str">
        <f>IF(OR(ISBLANK('Room Details'!$M20), 'Room Details'!$M20 = 0,  'Room Details'!$M20 = "N/A" ),"Usable","Unusable")</f>
        <v>Usable</v>
      </c>
      <c r="H32" s="156">
        <f>'Room Details'!$V20</f>
        <v>0</v>
      </c>
      <c r="I32" s="156">
        <f>_xlfn.IFNA(ROUNDUP(IF(OR('Room Details'!$J20=0,ISBLANK('Room Details'!$J20),'Room Details'!$J20="N/A"),0,IF('Room Details'!$J20&gt;$D32,('Room Details'!$J20/$E32)+$F32,IF('Room Details'!$J20&lt;=ABS($B32*$C32),1,('Room Details'!$J20/$B32)+$C32))),0),0)</f>
        <v>0</v>
      </c>
      <c r="J32" s="167"/>
      <c r="K32" s="167"/>
      <c r="L32" s="156">
        <f t="shared" si="0"/>
        <v>0</v>
      </c>
      <c r="M32" s="156">
        <f t="shared" si="1"/>
        <v>0</v>
      </c>
      <c r="N32" s="165"/>
      <c r="O32" s="165"/>
      <c r="P32" s="156">
        <f t="shared" si="2"/>
        <v>0</v>
      </c>
      <c r="Q32" s="156">
        <f t="shared" si="3"/>
        <v>0</v>
      </c>
      <c r="R32" s="165"/>
      <c r="S32" s="165"/>
      <c r="Y32" s="17">
        <v>4</v>
      </c>
      <c r="Z32" s="156">
        <v>19</v>
      </c>
      <c r="AA32" s="156" t="s">
        <v>2575</v>
      </c>
      <c r="AB32" s="18">
        <v>0.27</v>
      </c>
    </row>
    <row r="33" spans="1:28" x14ac:dyDescent="0.25">
      <c r="A33" s="156">
        <v>18</v>
      </c>
      <c r="B33" s="156" t="e">
        <f>VLOOKUP('Room Details'!$I21,NCA_Calculations!$I$3:$N$12,2,0)</f>
        <v>#N/A</v>
      </c>
      <c r="C33" s="156" t="e">
        <f>VLOOKUP('Room Details'!$I21,NCA_Calculations!$I$3:$N$12,3,0)</f>
        <v>#N/A</v>
      </c>
      <c r="D33" s="156" t="e">
        <f>VLOOKUP('Room Details'!$I21,NCA_Calculations!$I$3:$N$12,4,0)</f>
        <v>#N/A</v>
      </c>
      <c r="E33" s="156" t="e">
        <f>VLOOKUP('Room Details'!$I21,NCA_Calculations!$I$3:$N$12,5,0)</f>
        <v>#N/A</v>
      </c>
      <c r="F33" s="156" t="e">
        <f>VLOOKUP('Room Details'!$I21,NCA_Calculations!$I$3:$N$12,6,0)</f>
        <v>#N/A</v>
      </c>
      <c r="G33" s="156" t="str">
        <f>IF(OR(ISBLANK('Room Details'!$M21), 'Room Details'!$M21 = 0,  'Room Details'!$M21 = "N/A" ),"Usable","Unusable")</f>
        <v>Usable</v>
      </c>
      <c r="H33" s="156">
        <f>'Room Details'!$V21</f>
        <v>0</v>
      </c>
      <c r="I33" s="156">
        <f>_xlfn.IFNA(ROUNDUP(IF(OR('Room Details'!$J21=0,ISBLANK('Room Details'!$J21),'Room Details'!$J21="N/A"),0,IF('Room Details'!$J21&gt;$D33,('Room Details'!$J21/$E33)+$F33,IF('Room Details'!$J21&lt;=ABS($B33*$C33),1,('Room Details'!$J21/$B33)+$C33))),0),0)</f>
        <v>0</v>
      </c>
      <c r="J33" s="167"/>
      <c r="K33" s="167"/>
      <c r="L33" s="156">
        <f t="shared" si="0"/>
        <v>0</v>
      </c>
      <c r="M33" s="156">
        <f t="shared" si="1"/>
        <v>0</v>
      </c>
      <c r="N33" s="165"/>
      <c r="O33" s="165"/>
      <c r="P33" s="156">
        <f t="shared" si="2"/>
        <v>0</v>
      </c>
      <c r="Q33" s="156">
        <f t="shared" si="3"/>
        <v>0</v>
      </c>
      <c r="R33" s="165"/>
      <c r="S33" s="165"/>
      <c r="Y33" s="17">
        <v>5</v>
      </c>
      <c r="Z33" s="156">
        <v>7</v>
      </c>
      <c r="AA33" s="156" t="s">
        <v>2669</v>
      </c>
      <c r="AB33" s="18">
        <v>0.3</v>
      </c>
    </row>
    <row r="34" spans="1:28" x14ac:dyDescent="0.25">
      <c r="A34" s="156">
        <v>19</v>
      </c>
      <c r="B34" s="156" t="e">
        <f>VLOOKUP('Room Details'!$I22,NCA_Calculations!$I$3:$N$12,2,0)</f>
        <v>#N/A</v>
      </c>
      <c r="C34" s="156" t="e">
        <f>VLOOKUP('Room Details'!$I22,NCA_Calculations!$I$3:$N$12,3,0)</f>
        <v>#N/A</v>
      </c>
      <c r="D34" s="156" t="e">
        <f>VLOOKUP('Room Details'!$I22,NCA_Calculations!$I$3:$N$12,4,0)</f>
        <v>#N/A</v>
      </c>
      <c r="E34" s="156" t="e">
        <f>VLOOKUP('Room Details'!$I22,NCA_Calculations!$I$3:$N$12,5,0)</f>
        <v>#N/A</v>
      </c>
      <c r="F34" s="156" t="e">
        <f>VLOOKUP('Room Details'!$I22,NCA_Calculations!$I$3:$N$12,6,0)</f>
        <v>#N/A</v>
      </c>
      <c r="G34" s="156" t="str">
        <f>IF(OR(ISBLANK('Room Details'!$M22), 'Room Details'!$M22 = 0,  'Room Details'!$M22 = "N/A" ),"Usable","Unusable")</f>
        <v>Usable</v>
      </c>
      <c r="H34" s="156">
        <f>'Room Details'!$V22</f>
        <v>0</v>
      </c>
      <c r="I34" s="156">
        <f>_xlfn.IFNA(ROUNDUP(IF(OR('Room Details'!$J22=0,ISBLANK('Room Details'!$J22),'Room Details'!$J22="N/A"),0,IF('Room Details'!$J22&gt;$D34,('Room Details'!$J22/$E34)+$F34,IF('Room Details'!$J22&lt;=ABS($B34*$C34),1,('Room Details'!$J22/$B34)+$C34))),0),0)</f>
        <v>0</v>
      </c>
      <c r="J34" s="167"/>
      <c r="K34" s="167"/>
      <c r="L34" s="156">
        <f t="shared" si="0"/>
        <v>0</v>
      </c>
      <c r="M34" s="156">
        <f t="shared" si="1"/>
        <v>0</v>
      </c>
      <c r="N34" s="165"/>
      <c r="O34" s="165"/>
      <c r="P34" s="156">
        <f t="shared" si="2"/>
        <v>0</v>
      </c>
      <c r="Q34" s="156">
        <f t="shared" si="3"/>
        <v>0</v>
      </c>
      <c r="R34" s="165"/>
      <c r="S34" s="165"/>
      <c r="Y34" s="17">
        <v>5</v>
      </c>
      <c r="Z34" s="156">
        <v>8</v>
      </c>
      <c r="AA34" s="156" t="s">
        <v>2670</v>
      </c>
      <c r="AB34" s="18">
        <v>0.3</v>
      </c>
    </row>
    <row r="35" spans="1:28" x14ac:dyDescent="0.25">
      <c r="A35" s="156">
        <v>20</v>
      </c>
      <c r="B35" s="156" t="e">
        <f>VLOOKUP('Room Details'!$I23,NCA_Calculations!$I$3:$N$12,2,0)</f>
        <v>#N/A</v>
      </c>
      <c r="C35" s="156" t="e">
        <f>VLOOKUP('Room Details'!$I23,NCA_Calculations!$I$3:$N$12,3,0)</f>
        <v>#N/A</v>
      </c>
      <c r="D35" s="156" t="e">
        <f>VLOOKUP('Room Details'!$I23,NCA_Calculations!$I$3:$N$12,4,0)</f>
        <v>#N/A</v>
      </c>
      <c r="E35" s="156" t="e">
        <f>VLOOKUP('Room Details'!$I23,NCA_Calculations!$I$3:$N$12,5,0)</f>
        <v>#N/A</v>
      </c>
      <c r="F35" s="156" t="e">
        <f>VLOOKUP('Room Details'!$I23,NCA_Calculations!$I$3:$N$12,6,0)</f>
        <v>#N/A</v>
      </c>
      <c r="G35" s="156" t="str">
        <f>IF(OR(ISBLANK('Room Details'!$M23), 'Room Details'!$M23 = 0,  'Room Details'!$M23 = "N/A" ),"Usable","Unusable")</f>
        <v>Usable</v>
      </c>
      <c r="H35" s="156">
        <f>'Room Details'!$V23</f>
        <v>0</v>
      </c>
      <c r="I35" s="156">
        <f>_xlfn.IFNA(ROUNDUP(IF(OR('Room Details'!$J23=0,ISBLANK('Room Details'!$J23),'Room Details'!$J23="N/A"),0,IF('Room Details'!$J23&gt;$D35,('Room Details'!$J23/$E35)+$F35,IF('Room Details'!$J23&lt;=ABS($B35*$C35),1,('Room Details'!$J23/$B35)+$C35))),0),0)</f>
        <v>0</v>
      </c>
      <c r="J35" s="167"/>
      <c r="K35" s="167"/>
      <c r="L35" s="156">
        <f t="shared" si="0"/>
        <v>0</v>
      </c>
      <c r="M35" s="156">
        <f t="shared" si="1"/>
        <v>0</v>
      </c>
      <c r="N35" s="165"/>
      <c r="O35" s="165"/>
      <c r="P35" s="156">
        <f t="shared" si="2"/>
        <v>0</v>
      </c>
      <c r="Q35" s="156">
        <f t="shared" si="3"/>
        <v>0</v>
      </c>
      <c r="R35" s="165"/>
      <c r="S35" s="165"/>
      <c r="Y35" s="17">
        <v>5</v>
      </c>
      <c r="Z35" s="156">
        <v>9</v>
      </c>
      <c r="AA35" s="156" t="s">
        <v>2671</v>
      </c>
      <c r="AB35" s="18">
        <v>0.3</v>
      </c>
    </row>
    <row r="36" spans="1:28" x14ac:dyDescent="0.25">
      <c r="A36" s="156">
        <v>21</v>
      </c>
      <c r="B36" s="156" t="e">
        <f>VLOOKUP('Room Details'!$I24,NCA_Calculations!$I$3:$N$12,2,0)</f>
        <v>#N/A</v>
      </c>
      <c r="C36" s="156" t="e">
        <f>VLOOKUP('Room Details'!$I24,NCA_Calculations!$I$3:$N$12,3,0)</f>
        <v>#N/A</v>
      </c>
      <c r="D36" s="156" t="e">
        <f>VLOOKUP('Room Details'!$I24,NCA_Calculations!$I$3:$N$12,4,0)</f>
        <v>#N/A</v>
      </c>
      <c r="E36" s="156" t="e">
        <f>VLOOKUP('Room Details'!$I24,NCA_Calculations!$I$3:$N$12,5,0)</f>
        <v>#N/A</v>
      </c>
      <c r="F36" s="156" t="e">
        <f>VLOOKUP('Room Details'!$I24,NCA_Calculations!$I$3:$N$12,6,0)</f>
        <v>#N/A</v>
      </c>
      <c r="G36" s="156" t="str">
        <f>IF(OR(ISBLANK('Room Details'!$M24), 'Room Details'!$M24 = 0,  'Room Details'!$M24 = "N/A" ),"Usable","Unusable")</f>
        <v>Usable</v>
      </c>
      <c r="H36" s="156">
        <f>'Room Details'!$V24</f>
        <v>0</v>
      </c>
      <c r="I36" s="156">
        <f>_xlfn.IFNA(ROUNDUP(IF(OR('Room Details'!$J24=0,ISBLANK('Room Details'!$J24),'Room Details'!$J24="N/A"),0,IF('Room Details'!$J24&gt;$D36,('Room Details'!$J24/$E36)+$F36,IF('Room Details'!$J24&lt;=ABS($B36*$C36),1,('Room Details'!$J24/$B36)+$C36))),0),0)</f>
        <v>0</v>
      </c>
      <c r="J36" s="167"/>
      <c r="K36" s="167"/>
      <c r="L36" s="156">
        <f t="shared" si="0"/>
        <v>0</v>
      </c>
      <c r="M36" s="156">
        <f t="shared" si="1"/>
        <v>0</v>
      </c>
      <c r="N36" s="165"/>
      <c r="O36" s="165"/>
      <c r="P36" s="156">
        <f t="shared" si="2"/>
        <v>0</v>
      </c>
      <c r="Q36" s="156">
        <f t="shared" si="3"/>
        <v>0</v>
      </c>
      <c r="R36" s="165"/>
      <c r="S36" s="165"/>
      <c r="Y36" s="17">
        <v>5</v>
      </c>
      <c r="Z36" s="156">
        <v>10</v>
      </c>
      <c r="AA36" s="156" t="s">
        <v>2672</v>
      </c>
      <c r="AB36" s="18">
        <v>0.3</v>
      </c>
    </row>
    <row r="37" spans="1:28" x14ac:dyDescent="0.25">
      <c r="A37" s="156">
        <v>22</v>
      </c>
      <c r="B37" s="156" t="e">
        <f>VLOOKUP('Room Details'!$I25,NCA_Calculations!$I$3:$N$12,2,0)</f>
        <v>#N/A</v>
      </c>
      <c r="C37" s="156" t="e">
        <f>VLOOKUP('Room Details'!$I25,NCA_Calculations!$I$3:$N$12,3,0)</f>
        <v>#N/A</v>
      </c>
      <c r="D37" s="156" t="e">
        <f>VLOOKUP('Room Details'!$I25,NCA_Calculations!$I$3:$N$12,4,0)</f>
        <v>#N/A</v>
      </c>
      <c r="E37" s="156" t="e">
        <f>VLOOKUP('Room Details'!$I25,NCA_Calculations!$I$3:$N$12,5,0)</f>
        <v>#N/A</v>
      </c>
      <c r="F37" s="156" t="e">
        <f>VLOOKUP('Room Details'!$I25,NCA_Calculations!$I$3:$N$12,6,0)</f>
        <v>#N/A</v>
      </c>
      <c r="G37" s="156" t="str">
        <f>IF(OR(ISBLANK('Room Details'!$M25), 'Room Details'!$M25 = 0,  'Room Details'!$M25 = "N/A" ),"Usable","Unusable")</f>
        <v>Usable</v>
      </c>
      <c r="H37" s="156">
        <f>'Room Details'!$V25</f>
        <v>0</v>
      </c>
      <c r="I37" s="156">
        <f>_xlfn.IFNA(ROUNDUP(IF(OR('Room Details'!$J25=0,ISBLANK('Room Details'!$J25),'Room Details'!$J25="N/A"),0,IF('Room Details'!$J25&gt;$D37,('Room Details'!$J25/$E37)+$F37,IF('Room Details'!$J25&lt;=ABS($B37*$C37),1,('Room Details'!$J25/$B37)+$C37))),0),0)</f>
        <v>0</v>
      </c>
      <c r="J37" s="167"/>
      <c r="K37" s="167"/>
      <c r="L37" s="156">
        <f t="shared" si="0"/>
        <v>0</v>
      </c>
      <c r="M37" s="156">
        <f t="shared" si="1"/>
        <v>0</v>
      </c>
      <c r="N37" s="165"/>
      <c r="O37" s="165"/>
      <c r="P37" s="156">
        <f t="shared" si="2"/>
        <v>0</v>
      </c>
      <c r="Q37" s="156">
        <f t="shared" si="3"/>
        <v>0</v>
      </c>
      <c r="R37" s="165"/>
      <c r="S37" s="165"/>
      <c r="Y37" s="17">
        <v>5</v>
      </c>
      <c r="Z37" s="156">
        <v>11</v>
      </c>
      <c r="AA37" s="156" t="s">
        <v>2432</v>
      </c>
      <c r="AB37" s="18">
        <v>0.3</v>
      </c>
    </row>
    <row r="38" spans="1:28" x14ac:dyDescent="0.25">
      <c r="A38" s="156">
        <v>23</v>
      </c>
      <c r="B38" s="156" t="e">
        <f>VLOOKUP('Room Details'!$I26,NCA_Calculations!$I$3:$N$12,2,0)</f>
        <v>#N/A</v>
      </c>
      <c r="C38" s="156" t="e">
        <f>VLOOKUP('Room Details'!$I26,NCA_Calculations!$I$3:$N$12,3,0)</f>
        <v>#N/A</v>
      </c>
      <c r="D38" s="156" t="e">
        <f>VLOOKUP('Room Details'!$I26,NCA_Calculations!$I$3:$N$12,4,0)</f>
        <v>#N/A</v>
      </c>
      <c r="E38" s="156" t="e">
        <f>VLOOKUP('Room Details'!$I26,NCA_Calculations!$I$3:$N$12,5,0)</f>
        <v>#N/A</v>
      </c>
      <c r="F38" s="156" t="e">
        <f>VLOOKUP('Room Details'!$I26,NCA_Calculations!$I$3:$N$12,6,0)</f>
        <v>#N/A</v>
      </c>
      <c r="G38" s="156" t="str">
        <f>IF(OR(ISBLANK('Room Details'!$M26), 'Room Details'!$M26 = 0,  'Room Details'!$M26 = "N/A" ),"Usable","Unusable")</f>
        <v>Usable</v>
      </c>
      <c r="H38" s="156">
        <f>'Room Details'!$V26</f>
        <v>0</v>
      </c>
      <c r="I38" s="156">
        <f>_xlfn.IFNA(ROUNDUP(IF(OR('Room Details'!$J26=0,ISBLANK('Room Details'!$J26),'Room Details'!$J26="N/A"),0,IF('Room Details'!$J26&gt;$D38,('Room Details'!$J26/$E38)+$F38,IF('Room Details'!$J26&lt;=ABS($B38*$C38),1,('Room Details'!$J26/$B38)+$C38))),0),0)</f>
        <v>0</v>
      </c>
      <c r="J38" s="167"/>
      <c r="K38" s="167"/>
      <c r="L38" s="156">
        <f t="shared" si="0"/>
        <v>0</v>
      </c>
      <c r="M38" s="156">
        <f t="shared" si="1"/>
        <v>0</v>
      </c>
      <c r="N38" s="165"/>
      <c r="O38" s="165"/>
      <c r="P38" s="156">
        <f t="shared" si="2"/>
        <v>0</v>
      </c>
      <c r="Q38" s="156">
        <f t="shared" si="3"/>
        <v>0</v>
      </c>
      <c r="R38" s="165"/>
      <c r="S38" s="165"/>
      <c r="Y38" s="17">
        <v>5</v>
      </c>
      <c r="Z38" s="156">
        <v>12</v>
      </c>
      <c r="AA38" s="156" t="s">
        <v>2713</v>
      </c>
      <c r="AB38" s="18">
        <v>0.28999999999999998</v>
      </c>
    </row>
    <row r="39" spans="1:28" x14ac:dyDescent="0.25">
      <c r="A39" s="156">
        <v>24</v>
      </c>
      <c r="B39" s="156" t="e">
        <f>VLOOKUP('Room Details'!$I27,NCA_Calculations!$I$3:$N$12,2,0)</f>
        <v>#N/A</v>
      </c>
      <c r="C39" s="156" t="e">
        <f>VLOOKUP('Room Details'!$I27,NCA_Calculations!$I$3:$N$12,3,0)</f>
        <v>#N/A</v>
      </c>
      <c r="D39" s="156" t="e">
        <f>VLOOKUP('Room Details'!$I27,NCA_Calculations!$I$3:$N$12,4,0)</f>
        <v>#N/A</v>
      </c>
      <c r="E39" s="156" t="e">
        <f>VLOOKUP('Room Details'!$I27,NCA_Calculations!$I$3:$N$12,5,0)</f>
        <v>#N/A</v>
      </c>
      <c r="F39" s="156" t="e">
        <f>VLOOKUP('Room Details'!$I27,NCA_Calculations!$I$3:$N$12,6,0)</f>
        <v>#N/A</v>
      </c>
      <c r="G39" s="156" t="str">
        <f>IF(OR(ISBLANK('Room Details'!$M27), 'Room Details'!$M27 = 0,  'Room Details'!$M27 = "N/A" ),"Usable","Unusable")</f>
        <v>Usable</v>
      </c>
      <c r="H39" s="156">
        <f>'Room Details'!$V27</f>
        <v>0</v>
      </c>
      <c r="I39" s="156">
        <f>_xlfn.IFNA(ROUNDUP(IF(OR('Room Details'!$J27=0,ISBLANK('Room Details'!$J27),'Room Details'!$J27="N/A"),0,IF('Room Details'!$J27&gt;$D39,('Room Details'!$J27/$E39)+$F39,IF('Room Details'!$J27&lt;=ABS($B39*$C39),1,('Room Details'!$J27/$B39)+$C39))),0),0)</f>
        <v>0</v>
      </c>
      <c r="J39" s="167"/>
      <c r="K39" s="167"/>
      <c r="L39" s="156">
        <f t="shared" si="0"/>
        <v>0</v>
      </c>
      <c r="M39" s="156">
        <f t="shared" si="1"/>
        <v>0</v>
      </c>
      <c r="N39" s="165"/>
      <c r="O39" s="165"/>
      <c r="P39" s="156">
        <f t="shared" si="2"/>
        <v>0</v>
      </c>
      <c r="Q39" s="156">
        <f t="shared" si="3"/>
        <v>0</v>
      </c>
      <c r="R39" s="165"/>
      <c r="S39" s="165"/>
      <c r="Y39" s="17">
        <v>5</v>
      </c>
      <c r="Z39" s="156">
        <v>13</v>
      </c>
      <c r="AA39" s="156" t="s">
        <v>2707</v>
      </c>
      <c r="AB39" s="18">
        <v>0.28999999999999998</v>
      </c>
    </row>
    <row r="40" spans="1:28" x14ac:dyDescent="0.25">
      <c r="A40" s="156">
        <v>25</v>
      </c>
      <c r="B40" s="156" t="e">
        <f>VLOOKUP('Room Details'!$I28,NCA_Calculations!$I$3:$N$12,2,0)</f>
        <v>#N/A</v>
      </c>
      <c r="C40" s="156" t="e">
        <f>VLOOKUP('Room Details'!$I28,NCA_Calculations!$I$3:$N$12,3,0)</f>
        <v>#N/A</v>
      </c>
      <c r="D40" s="156" t="e">
        <f>VLOOKUP('Room Details'!$I28,NCA_Calculations!$I$3:$N$12,4,0)</f>
        <v>#N/A</v>
      </c>
      <c r="E40" s="156" t="e">
        <f>VLOOKUP('Room Details'!$I28,NCA_Calculations!$I$3:$N$12,5,0)</f>
        <v>#N/A</v>
      </c>
      <c r="F40" s="156" t="e">
        <f>VLOOKUP('Room Details'!$I28,NCA_Calculations!$I$3:$N$12,6,0)</f>
        <v>#N/A</v>
      </c>
      <c r="G40" s="156" t="str">
        <f>IF(OR(ISBLANK('Room Details'!$M28), 'Room Details'!$M28 = 0,  'Room Details'!$M28 = "N/A" ),"Usable","Unusable")</f>
        <v>Usable</v>
      </c>
      <c r="H40" s="156">
        <f>'Room Details'!$V28</f>
        <v>0</v>
      </c>
      <c r="I40" s="156">
        <f>_xlfn.IFNA(ROUNDUP(IF(OR('Room Details'!$J28=0,ISBLANK('Room Details'!$J28),'Room Details'!$J28="N/A"),0,IF('Room Details'!$J28&gt;$D40,('Room Details'!$J28/$E40)+$F40,IF('Room Details'!$J28&lt;=ABS($B40*$C40),1,('Room Details'!$J28/$B40)+$C40))),0),0)</f>
        <v>0</v>
      </c>
      <c r="J40" s="167"/>
      <c r="K40" s="167"/>
      <c r="L40" s="156">
        <f t="shared" si="0"/>
        <v>0</v>
      </c>
      <c r="M40" s="156">
        <f t="shared" si="1"/>
        <v>0</v>
      </c>
      <c r="N40" s="165"/>
      <c r="O40" s="165"/>
      <c r="P40" s="156">
        <f t="shared" si="2"/>
        <v>0</v>
      </c>
      <c r="Q40" s="156">
        <f t="shared" si="3"/>
        <v>0</v>
      </c>
      <c r="R40" s="165"/>
      <c r="S40" s="165"/>
      <c r="Y40" s="17">
        <v>5</v>
      </c>
      <c r="Z40" s="156">
        <v>14</v>
      </c>
      <c r="AA40" s="156" t="s">
        <v>2434</v>
      </c>
      <c r="AB40" s="18">
        <v>0.28999999999999998</v>
      </c>
    </row>
    <row r="41" spans="1:28" x14ac:dyDescent="0.25">
      <c r="A41" s="156">
        <v>26</v>
      </c>
      <c r="B41" s="156" t="e">
        <f>VLOOKUP('Room Details'!$I29,NCA_Calculations!$I$3:$N$12,2,0)</f>
        <v>#N/A</v>
      </c>
      <c r="C41" s="156" t="e">
        <f>VLOOKUP('Room Details'!$I29,NCA_Calculations!$I$3:$N$12,3,0)</f>
        <v>#N/A</v>
      </c>
      <c r="D41" s="156" t="e">
        <f>VLOOKUP('Room Details'!$I29,NCA_Calculations!$I$3:$N$12,4,0)</f>
        <v>#N/A</v>
      </c>
      <c r="E41" s="156" t="e">
        <f>VLOOKUP('Room Details'!$I29,NCA_Calculations!$I$3:$N$12,5,0)</f>
        <v>#N/A</v>
      </c>
      <c r="F41" s="156" t="e">
        <f>VLOOKUP('Room Details'!$I29,NCA_Calculations!$I$3:$N$12,6,0)</f>
        <v>#N/A</v>
      </c>
      <c r="G41" s="156" t="str">
        <f>IF(OR(ISBLANK('Room Details'!$M29), 'Room Details'!$M29 = 0,  'Room Details'!$M29 = "N/A" ),"Usable","Unusable")</f>
        <v>Usable</v>
      </c>
      <c r="H41" s="156">
        <f>'Room Details'!$V29</f>
        <v>0</v>
      </c>
      <c r="I41" s="156">
        <f>_xlfn.IFNA(ROUNDUP(IF(OR('Room Details'!$J29=0,ISBLANK('Room Details'!$J29),'Room Details'!$J29="N/A"),0,IF('Room Details'!$J29&gt;$D41,('Room Details'!$J29/$E41)+$F41,IF('Room Details'!$J29&lt;=ABS($B41*$C41),1,('Room Details'!$J29/$B41)+$C41))),0),0)</f>
        <v>0</v>
      </c>
      <c r="J41" s="167"/>
      <c r="K41" s="167"/>
      <c r="L41" s="156">
        <f t="shared" si="0"/>
        <v>0</v>
      </c>
      <c r="M41" s="156">
        <f t="shared" si="1"/>
        <v>0</v>
      </c>
      <c r="N41" s="165"/>
      <c r="O41" s="165"/>
      <c r="P41" s="156">
        <f t="shared" si="2"/>
        <v>0</v>
      </c>
      <c r="Q41" s="156">
        <f t="shared" si="3"/>
        <v>0</v>
      </c>
      <c r="R41" s="165"/>
      <c r="S41" s="165"/>
      <c r="Y41" s="17">
        <v>5</v>
      </c>
      <c r="Z41" s="156">
        <v>16</v>
      </c>
      <c r="AA41" s="156" t="s">
        <v>2435</v>
      </c>
      <c r="AB41" s="18">
        <v>0.28000000000000003</v>
      </c>
    </row>
    <row r="42" spans="1:28" x14ac:dyDescent="0.25">
      <c r="A42" s="156">
        <v>27</v>
      </c>
      <c r="B42" s="156" t="e">
        <f>VLOOKUP('Room Details'!$I30,NCA_Calculations!$I$3:$N$12,2,0)</f>
        <v>#N/A</v>
      </c>
      <c r="C42" s="156" t="e">
        <f>VLOOKUP('Room Details'!$I30,NCA_Calculations!$I$3:$N$12,3,0)</f>
        <v>#N/A</v>
      </c>
      <c r="D42" s="156" t="e">
        <f>VLOOKUP('Room Details'!$I30,NCA_Calculations!$I$3:$N$12,4,0)</f>
        <v>#N/A</v>
      </c>
      <c r="E42" s="156" t="e">
        <f>VLOOKUP('Room Details'!$I30,NCA_Calculations!$I$3:$N$12,5,0)</f>
        <v>#N/A</v>
      </c>
      <c r="F42" s="156" t="e">
        <f>VLOOKUP('Room Details'!$I30,NCA_Calculations!$I$3:$N$12,6,0)</f>
        <v>#N/A</v>
      </c>
      <c r="G42" s="156" t="str">
        <f>IF(OR(ISBLANK('Room Details'!$M30), 'Room Details'!$M30 = 0,  'Room Details'!$M30 = "N/A" ),"Usable","Unusable")</f>
        <v>Usable</v>
      </c>
      <c r="H42" s="156">
        <f>'Room Details'!$V30</f>
        <v>0</v>
      </c>
      <c r="I42" s="156">
        <f>_xlfn.IFNA(ROUNDUP(IF(OR('Room Details'!$J30=0,ISBLANK('Room Details'!$J30),'Room Details'!$J30="N/A"),0,IF('Room Details'!$J30&gt;$D42,('Room Details'!$J30/$E42)+$F42,IF('Room Details'!$J30&lt;=ABS($B42*$C42),1,('Room Details'!$J30/$B42)+$C42))),0),0)</f>
        <v>0</v>
      </c>
      <c r="J42" s="167"/>
      <c r="K42" s="167"/>
      <c r="L42" s="156">
        <f t="shared" si="0"/>
        <v>0</v>
      </c>
      <c r="M42" s="156">
        <f t="shared" si="1"/>
        <v>0</v>
      </c>
      <c r="N42" s="165"/>
      <c r="O42" s="165"/>
      <c r="P42" s="156">
        <f t="shared" si="2"/>
        <v>0</v>
      </c>
      <c r="Q42" s="156">
        <f t="shared" si="3"/>
        <v>0</v>
      </c>
      <c r="R42" s="165"/>
      <c r="S42" s="165"/>
      <c r="Y42" s="17">
        <v>5</v>
      </c>
      <c r="Z42" s="156">
        <v>18</v>
      </c>
      <c r="AA42" s="156" t="s">
        <v>2447</v>
      </c>
      <c r="AB42" s="18">
        <v>0.27</v>
      </c>
    </row>
    <row r="43" spans="1:28" x14ac:dyDescent="0.25">
      <c r="A43" s="156">
        <v>28</v>
      </c>
      <c r="B43" s="156" t="e">
        <f>VLOOKUP('Room Details'!$I31,NCA_Calculations!$I$3:$N$12,2,0)</f>
        <v>#N/A</v>
      </c>
      <c r="C43" s="156" t="e">
        <f>VLOOKUP('Room Details'!$I31,NCA_Calculations!$I$3:$N$12,3,0)</f>
        <v>#N/A</v>
      </c>
      <c r="D43" s="156" t="e">
        <f>VLOOKUP('Room Details'!$I31,NCA_Calculations!$I$3:$N$12,4,0)</f>
        <v>#N/A</v>
      </c>
      <c r="E43" s="156" t="e">
        <f>VLOOKUP('Room Details'!$I31,NCA_Calculations!$I$3:$N$12,5,0)</f>
        <v>#N/A</v>
      </c>
      <c r="F43" s="156" t="e">
        <f>VLOOKUP('Room Details'!$I31,NCA_Calculations!$I$3:$N$12,6,0)</f>
        <v>#N/A</v>
      </c>
      <c r="G43" s="156" t="str">
        <f>IF(OR(ISBLANK('Room Details'!$M31), 'Room Details'!$M31 = 0,  'Room Details'!$M31 = "N/A" ),"Usable","Unusable")</f>
        <v>Usable</v>
      </c>
      <c r="H43" s="156">
        <f>'Room Details'!$V31</f>
        <v>0</v>
      </c>
      <c r="I43" s="156">
        <f>_xlfn.IFNA(ROUNDUP(IF(OR('Room Details'!$J31=0,ISBLANK('Room Details'!$J31),'Room Details'!$J31="N/A"),0,IF('Room Details'!$J31&gt;$D43,('Room Details'!$J31/$E43)+$F43,IF('Room Details'!$J31&lt;=ABS($B43*$C43),1,('Room Details'!$J31/$B43)+$C43))),0),0)</f>
        <v>0</v>
      </c>
      <c r="J43" s="167"/>
      <c r="K43" s="167"/>
      <c r="L43" s="156">
        <f t="shared" si="0"/>
        <v>0</v>
      </c>
      <c r="M43" s="156">
        <f t="shared" si="1"/>
        <v>0</v>
      </c>
      <c r="N43" s="165"/>
      <c r="O43" s="165"/>
      <c r="P43" s="156">
        <f t="shared" si="2"/>
        <v>0</v>
      </c>
      <c r="Q43" s="156">
        <f t="shared" si="3"/>
        <v>0</v>
      </c>
      <c r="R43" s="165"/>
      <c r="S43" s="165"/>
      <c r="Y43" s="17">
        <v>5</v>
      </c>
      <c r="Z43" s="156">
        <v>19</v>
      </c>
      <c r="AA43" s="156" t="s">
        <v>2576</v>
      </c>
      <c r="AB43" s="18">
        <v>0.27</v>
      </c>
    </row>
    <row r="44" spans="1:28" x14ac:dyDescent="0.25">
      <c r="A44" s="156">
        <v>29</v>
      </c>
      <c r="B44" s="156" t="e">
        <f>VLOOKUP('Room Details'!$I32,NCA_Calculations!$I$3:$N$12,2,0)</f>
        <v>#N/A</v>
      </c>
      <c r="C44" s="156" t="e">
        <f>VLOOKUP('Room Details'!$I32,NCA_Calculations!$I$3:$N$12,3,0)</f>
        <v>#N/A</v>
      </c>
      <c r="D44" s="156" t="e">
        <f>VLOOKUP('Room Details'!$I32,NCA_Calculations!$I$3:$N$12,4,0)</f>
        <v>#N/A</v>
      </c>
      <c r="E44" s="156" t="e">
        <f>VLOOKUP('Room Details'!$I32,NCA_Calculations!$I$3:$N$12,5,0)</f>
        <v>#N/A</v>
      </c>
      <c r="F44" s="156" t="e">
        <f>VLOOKUP('Room Details'!$I32,NCA_Calculations!$I$3:$N$12,6,0)</f>
        <v>#N/A</v>
      </c>
      <c r="G44" s="156" t="str">
        <f>IF(OR(ISBLANK('Room Details'!$M32), 'Room Details'!$M32 = 0,  'Room Details'!$M32 = "N/A" ),"Usable","Unusable")</f>
        <v>Usable</v>
      </c>
      <c r="H44" s="156">
        <f>'Room Details'!$V32</f>
        <v>0</v>
      </c>
      <c r="I44" s="156">
        <f>_xlfn.IFNA(ROUNDUP(IF(OR('Room Details'!$J32=0,ISBLANK('Room Details'!$J32),'Room Details'!$J32="N/A"),0,IF('Room Details'!$J32&gt;$D44,('Room Details'!$J32/$E44)+$F44,IF('Room Details'!$J32&lt;=ABS($B44*$C44),1,('Room Details'!$J32/$B44)+$C44))),0),0)</f>
        <v>0</v>
      </c>
      <c r="J44" s="167"/>
      <c r="K44" s="167"/>
      <c r="L44" s="156">
        <f t="shared" si="0"/>
        <v>0</v>
      </c>
      <c r="M44" s="156">
        <f t="shared" si="1"/>
        <v>0</v>
      </c>
      <c r="N44" s="165"/>
      <c r="O44" s="165"/>
      <c r="P44" s="156">
        <f t="shared" si="2"/>
        <v>0</v>
      </c>
      <c r="Q44" s="156">
        <f t="shared" si="3"/>
        <v>0</v>
      </c>
      <c r="R44" s="165"/>
      <c r="S44" s="165"/>
      <c r="Y44" s="17">
        <v>6</v>
      </c>
      <c r="Z44" s="156">
        <v>10</v>
      </c>
      <c r="AA44" s="156" t="s">
        <v>2673</v>
      </c>
      <c r="AB44" s="18">
        <v>0.3</v>
      </c>
    </row>
    <row r="45" spans="1:28" x14ac:dyDescent="0.25">
      <c r="A45" s="156">
        <v>30</v>
      </c>
      <c r="B45" s="156" t="e">
        <f>VLOOKUP('Room Details'!$I33,NCA_Calculations!$I$3:$N$12,2,0)</f>
        <v>#N/A</v>
      </c>
      <c r="C45" s="156" t="e">
        <f>VLOOKUP('Room Details'!$I33,NCA_Calculations!$I$3:$N$12,3,0)</f>
        <v>#N/A</v>
      </c>
      <c r="D45" s="156" t="e">
        <f>VLOOKUP('Room Details'!$I33,NCA_Calculations!$I$3:$N$12,4,0)</f>
        <v>#N/A</v>
      </c>
      <c r="E45" s="156" t="e">
        <f>VLOOKUP('Room Details'!$I33,NCA_Calculations!$I$3:$N$12,5,0)</f>
        <v>#N/A</v>
      </c>
      <c r="F45" s="156" t="e">
        <f>VLOOKUP('Room Details'!$I33,NCA_Calculations!$I$3:$N$12,6,0)</f>
        <v>#N/A</v>
      </c>
      <c r="G45" s="156" t="str">
        <f>IF(OR(ISBLANK('Room Details'!$M33), 'Room Details'!$M33 = 0,  'Room Details'!$M33 = "N/A" ),"Usable","Unusable")</f>
        <v>Usable</v>
      </c>
      <c r="H45" s="156">
        <f>'Room Details'!$V33</f>
        <v>0</v>
      </c>
      <c r="I45" s="156">
        <f>_xlfn.IFNA(ROUNDUP(IF(OR('Room Details'!$J33=0,ISBLANK('Room Details'!$J33),'Room Details'!$J33="N/A"),0,IF('Room Details'!$J33&gt;$D45,('Room Details'!$J33/$E45)+$F45,IF('Room Details'!$J33&lt;=ABS($B45*$C45),1,('Room Details'!$J33/$B45)+$C45))),0),0)</f>
        <v>0</v>
      </c>
      <c r="J45" s="167"/>
      <c r="K45" s="167"/>
      <c r="L45" s="156">
        <f t="shared" si="0"/>
        <v>0</v>
      </c>
      <c r="M45" s="156">
        <f t="shared" si="1"/>
        <v>0</v>
      </c>
      <c r="N45" s="165"/>
      <c r="O45" s="165"/>
      <c r="P45" s="156">
        <f t="shared" si="2"/>
        <v>0</v>
      </c>
      <c r="Q45" s="156">
        <f t="shared" si="3"/>
        <v>0</v>
      </c>
      <c r="R45" s="165"/>
      <c r="S45" s="165"/>
      <c r="Y45" s="17">
        <v>6</v>
      </c>
      <c r="Z45" s="156">
        <v>11</v>
      </c>
      <c r="AA45" s="156" t="s">
        <v>2577</v>
      </c>
      <c r="AB45" s="18">
        <v>0.3</v>
      </c>
    </row>
    <row r="46" spans="1:28" x14ac:dyDescent="0.25">
      <c r="A46" s="156">
        <v>31</v>
      </c>
      <c r="B46" s="156" t="e">
        <f>VLOOKUP('Room Details'!$I34,NCA_Calculations!$I$3:$N$12,2,0)</f>
        <v>#N/A</v>
      </c>
      <c r="C46" s="156" t="e">
        <f>VLOOKUP('Room Details'!$I34,NCA_Calculations!$I$3:$N$12,3,0)</f>
        <v>#N/A</v>
      </c>
      <c r="D46" s="156" t="e">
        <f>VLOOKUP('Room Details'!$I34,NCA_Calculations!$I$3:$N$12,4,0)</f>
        <v>#N/A</v>
      </c>
      <c r="E46" s="156" t="e">
        <f>VLOOKUP('Room Details'!$I34,NCA_Calculations!$I$3:$N$12,5,0)</f>
        <v>#N/A</v>
      </c>
      <c r="F46" s="156" t="e">
        <f>VLOOKUP('Room Details'!$I34,NCA_Calculations!$I$3:$N$12,6,0)</f>
        <v>#N/A</v>
      </c>
      <c r="G46" s="156" t="str">
        <f>IF(OR(ISBLANK('Room Details'!$M34), 'Room Details'!$M34 = 0,  'Room Details'!$M34 = "N/A" ),"Usable","Unusable")</f>
        <v>Usable</v>
      </c>
      <c r="H46" s="156">
        <f>'Room Details'!$V34</f>
        <v>0</v>
      </c>
      <c r="I46" s="156">
        <f>_xlfn.IFNA(ROUNDUP(IF(OR('Room Details'!$J34=0,ISBLANK('Room Details'!$J34),'Room Details'!$J34="N/A"),0,IF('Room Details'!$J34&gt;$D46,('Room Details'!$J34/$E46)+$F46,IF('Room Details'!$J34&lt;=ABS($B46*$C46),1,('Room Details'!$J34/$B46)+$C46))),0),0)</f>
        <v>0</v>
      </c>
      <c r="J46" s="167"/>
      <c r="K46" s="167"/>
      <c r="L46" s="156">
        <f t="shared" si="0"/>
        <v>0</v>
      </c>
      <c r="M46" s="156">
        <f t="shared" si="1"/>
        <v>0</v>
      </c>
      <c r="N46" s="165"/>
      <c r="O46" s="165"/>
      <c r="P46" s="156">
        <f t="shared" si="2"/>
        <v>0</v>
      </c>
      <c r="Q46" s="156">
        <f t="shared" si="3"/>
        <v>0</v>
      </c>
      <c r="R46" s="165"/>
      <c r="S46" s="165"/>
      <c r="Y46" s="17">
        <v>6</v>
      </c>
      <c r="Z46" s="156">
        <v>14</v>
      </c>
      <c r="AA46" s="156" t="s">
        <v>2674</v>
      </c>
      <c r="AB46" s="18">
        <v>0.28999999999999998</v>
      </c>
    </row>
    <row r="47" spans="1:28" x14ac:dyDescent="0.25">
      <c r="A47" s="156">
        <v>32</v>
      </c>
      <c r="B47" s="156" t="e">
        <f>VLOOKUP('Room Details'!$I35,NCA_Calculations!$I$3:$N$12,2,0)</f>
        <v>#N/A</v>
      </c>
      <c r="C47" s="156" t="e">
        <f>VLOOKUP('Room Details'!$I35,NCA_Calculations!$I$3:$N$12,3,0)</f>
        <v>#N/A</v>
      </c>
      <c r="D47" s="156" t="e">
        <f>VLOOKUP('Room Details'!$I35,NCA_Calculations!$I$3:$N$12,4,0)</f>
        <v>#N/A</v>
      </c>
      <c r="E47" s="156" t="e">
        <f>VLOOKUP('Room Details'!$I35,NCA_Calculations!$I$3:$N$12,5,0)</f>
        <v>#N/A</v>
      </c>
      <c r="F47" s="156" t="e">
        <f>VLOOKUP('Room Details'!$I35,NCA_Calculations!$I$3:$N$12,6,0)</f>
        <v>#N/A</v>
      </c>
      <c r="G47" s="156" t="str">
        <f>IF(OR(ISBLANK('Room Details'!$M35), 'Room Details'!$M35 = 0,  'Room Details'!$M35 = "N/A" ),"Usable","Unusable")</f>
        <v>Usable</v>
      </c>
      <c r="H47" s="156">
        <f>'Room Details'!$V35</f>
        <v>0</v>
      </c>
      <c r="I47" s="156">
        <f>_xlfn.IFNA(ROUNDUP(IF(OR('Room Details'!$J35=0,ISBLANK('Room Details'!$J35),'Room Details'!$J35="N/A"),0,IF('Room Details'!$J35&gt;$D47,('Room Details'!$J35/$E47)+$F47,IF('Room Details'!$J35&lt;=ABS($B47*$C47),1,('Room Details'!$J35/$B47)+$C47))),0),0)</f>
        <v>0</v>
      </c>
      <c r="J47" s="167"/>
      <c r="K47" s="167"/>
      <c r="L47" s="156">
        <f t="shared" si="0"/>
        <v>0</v>
      </c>
      <c r="M47" s="156">
        <f t="shared" si="1"/>
        <v>0</v>
      </c>
      <c r="N47" s="165"/>
      <c r="O47" s="165"/>
      <c r="P47" s="156">
        <f t="shared" si="2"/>
        <v>0</v>
      </c>
      <c r="Q47" s="156">
        <f t="shared" si="3"/>
        <v>0</v>
      </c>
      <c r="R47" s="165"/>
      <c r="S47" s="165"/>
      <c r="Y47" s="17">
        <v>6</v>
      </c>
      <c r="Z47" s="156">
        <v>16</v>
      </c>
      <c r="AA47" s="156" t="s">
        <v>2675</v>
      </c>
      <c r="AB47" s="18">
        <v>0.28000000000000003</v>
      </c>
    </row>
    <row r="48" spans="1:28" x14ac:dyDescent="0.25">
      <c r="A48" s="156">
        <v>33</v>
      </c>
      <c r="B48" s="156" t="e">
        <f>VLOOKUP('Room Details'!$I36,NCA_Calculations!$I$3:$N$12,2,0)</f>
        <v>#N/A</v>
      </c>
      <c r="C48" s="156" t="e">
        <f>VLOOKUP('Room Details'!$I36,NCA_Calculations!$I$3:$N$12,3,0)</f>
        <v>#N/A</v>
      </c>
      <c r="D48" s="156" t="e">
        <f>VLOOKUP('Room Details'!$I36,NCA_Calculations!$I$3:$N$12,4,0)</f>
        <v>#N/A</v>
      </c>
      <c r="E48" s="156" t="e">
        <f>VLOOKUP('Room Details'!$I36,NCA_Calculations!$I$3:$N$12,5,0)</f>
        <v>#N/A</v>
      </c>
      <c r="F48" s="156" t="e">
        <f>VLOOKUP('Room Details'!$I36,NCA_Calculations!$I$3:$N$12,6,0)</f>
        <v>#N/A</v>
      </c>
      <c r="G48" s="156" t="str">
        <f>IF(OR(ISBLANK('Room Details'!$M36), 'Room Details'!$M36 = 0,  'Room Details'!$M36 = "N/A" ),"Usable","Unusable")</f>
        <v>Usable</v>
      </c>
      <c r="H48" s="156">
        <f>'Room Details'!$V36</f>
        <v>0</v>
      </c>
      <c r="I48" s="156">
        <f>_xlfn.IFNA(ROUNDUP(IF(OR('Room Details'!$J36=0,ISBLANK('Room Details'!$J36),'Room Details'!$J36="N/A"),0,IF('Room Details'!$J36&gt;$D48,('Room Details'!$J36/$E48)+$F48,IF('Room Details'!$J36&lt;=ABS($B48*$C48),1,('Room Details'!$J36/$B48)+$C48))),0),0)</f>
        <v>0</v>
      </c>
      <c r="J48" s="167"/>
      <c r="K48" s="167"/>
      <c r="L48" s="156">
        <f t="shared" si="0"/>
        <v>0</v>
      </c>
      <c r="M48" s="156">
        <f t="shared" si="1"/>
        <v>0</v>
      </c>
      <c r="N48" s="165"/>
      <c r="O48" s="165"/>
      <c r="P48" s="156">
        <f t="shared" si="2"/>
        <v>0</v>
      </c>
      <c r="Q48" s="156">
        <f t="shared" si="3"/>
        <v>0</v>
      </c>
      <c r="R48" s="165"/>
      <c r="S48" s="165"/>
      <c r="Y48" s="17">
        <v>6</v>
      </c>
      <c r="Z48" s="156">
        <v>18</v>
      </c>
      <c r="AA48" s="156" t="s">
        <v>2676</v>
      </c>
      <c r="AB48" s="18">
        <v>0.27</v>
      </c>
    </row>
    <row r="49" spans="1:28" x14ac:dyDescent="0.25">
      <c r="A49" s="156">
        <v>34</v>
      </c>
      <c r="B49" s="156" t="e">
        <f>VLOOKUP('Room Details'!$I37,NCA_Calculations!$I$3:$N$12,2,0)</f>
        <v>#N/A</v>
      </c>
      <c r="C49" s="156" t="e">
        <f>VLOOKUP('Room Details'!$I37,NCA_Calculations!$I$3:$N$12,3,0)</f>
        <v>#N/A</v>
      </c>
      <c r="D49" s="156" t="e">
        <f>VLOOKUP('Room Details'!$I37,NCA_Calculations!$I$3:$N$12,4,0)</f>
        <v>#N/A</v>
      </c>
      <c r="E49" s="156" t="e">
        <f>VLOOKUP('Room Details'!$I37,NCA_Calculations!$I$3:$N$12,5,0)</f>
        <v>#N/A</v>
      </c>
      <c r="F49" s="156" t="e">
        <f>VLOOKUP('Room Details'!$I37,NCA_Calculations!$I$3:$N$12,6,0)</f>
        <v>#N/A</v>
      </c>
      <c r="G49" s="156" t="str">
        <f>IF(OR(ISBLANK('Room Details'!$M37), 'Room Details'!$M37 = 0,  'Room Details'!$M37 = "N/A" ),"Usable","Unusable")</f>
        <v>Usable</v>
      </c>
      <c r="H49" s="156">
        <f>'Room Details'!$V37</f>
        <v>0</v>
      </c>
      <c r="I49" s="156">
        <f>_xlfn.IFNA(ROUNDUP(IF(OR('Room Details'!$J37=0,ISBLANK('Room Details'!$J37),'Room Details'!$J37="N/A"),0,IF('Room Details'!$J37&gt;$D49,('Room Details'!$J37/$E49)+$F49,IF('Room Details'!$J37&lt;=ABS($B49*$C49),1,('Room Details'!$J37/$B49)+$C49))),0),0)</f>
        <v>0</v>
      </c>
      <c r="J49" s="167"/>
      <c r="K49" s="167"/>
      <c r="L49" s="156">
        <f t="shared" si="0"/>
        <v>0</v>
      </c>
      <c r="M49" s="156">
        <f t="shared" si="1"/>
        <v>0</v>
      </c>
      <c r="N49" s="165"/>
      <c r="O49" s="165"/>
      <c r="P49" s="156">
        <f t="shared" si="2"/>
        <v>0</v>
      </c>
      <c r="Q49" s="156">
        <f t="shared" si="3"/>
        <v>0</v>
      </c>
      <c r="R49" s="165"/>
      <c r="S49" s="165"/>
      <c r="Y49" s="17">
        <v>6</v>
      </c>
      <c r="Z49" s="156">
        <v>19</v>
      </c>
      <c r="AA49" s="156" t="s">
        <v>2677</v>
      </c>
      <c r="AB49" s="18">
        <v>0.27</v>
      </c>
    </row>
    <row r="50" spans="1:28" x14ac:dyDescent="0.25">
      <c r="A50" s="156">
        <v>35</v>
      </c>
      <c r="B50" s="156" t="e">
        <f>VLOOKUP('Room Details'!$I38,NCA_Calculations!$I$3:$N$12,2,0)</f>
        <v>#N/A</v>
      </c>
      <c r="C50" s="156" t="e">
        <f>VLOOKUP('Room Details'!$I38,NCA_Calculations!$I$3:$N$12,3,0)</f>
        <v>#N/A</v>
      </c>
      <c r="D50" s="156" t="e">
        <f>VLOOKUP('Room Details'!$I38,NCA_Calculations!$I$3:$N$12,4,0)</f>
        <v>#N/A</v>
      </c>
      <c r="E50" s="156" t="e">
        <f>VLOOKUP('Room Details'!$I38,NCA_Calculations!$I$3:$N$12,5,0)</f>
        <v>#N/A</v>
      </c>
      <c r="F50" s="156" t="e">
        <f>VLOOKUP('Room Details'!$I38,NCA_Calculations!$I$3:$N$12,6,0)</f>
        <v>#N/A</v>
      </c>
      <c r="G50" s="156" t="str">
        <f>IF(OR(ISBLANK('Room Details'!$M38), 'Room Details'!$M38 = 0,  'Room Details'!$M38 = "N/A" ),"Usable","Unusable")</f>
        <v>Usable</v>
      </c>
      <c r="H50" s="156">
        <f>'Room Details'!$V38</f>
        <v>0</v>
      </c>
      <c r="I50" s="156">
        <f>_xlfn.IFNA(ROUNDUP(IF(OR('Room Details'!$J38=0,ISBLANK('Room Details'!$J38),'Room Details'!$J38="N/A"),0,IF('Room Details'!$J38&gt;$D50,('Room Details'!$J38/$E50)+$F50,IF('Room Details'!$J38&lt;=ABS($B50*$C50),1,('Room Details'!$J38/$B50)+$C50))),0),0)</f>
        <v>0</v>
      </c>
      <c r="J50" s="167"/>
      <c r="K50" s="167"/>
      <c r="L50" s="156">
        <f t="shared" si="0"/>
        <v>0</v>
      </c>
      <c r="M50" s="156">
        <f t="shared" si="1"/>
        <v>0</v>
      </c>
      <c r="N50" s="165"/>
      <c r="O50" s="165"/>
      <c r="P50" s="156">
        <f t="shared" si="2"/>
        <v>0</v>
      </c>
      <c r="Q50" s="156">
        <f t="shared" si="3"/>
        <v>0</v>
      </c>
      <c r="R50" s="165"/>
      <c r="S50" s="165"/>
      <c r="Y50" s="17">
        <v>7</v>
      </c>
      <c r="Z50" s="156">
        <v>10</v>
      </c>
      <c r="AA50" s="156" t="s">
        <v>2678</v>
      </c>
      <c r="AB50" s="18">
        <v>0.3</v>
      </c>
    </row>
    <row r="51" spans="1:28" x14ac:dyDescent="0.25">
      <c r="A51" s="156">
        <v>36</v>
      </c>
      <c r="B51" s="156" t="e">
        <f>VLOOKUP('Room Details'!$I39,NCA_Calculations!$I$3:$N$12,2,0)</f>
        <v>#N/A</v>
      </c>
      <c r="C51" s="156" t="e">
        <f>VLOOKUP('Room Details'!$I39,NCA_Calculations!$I$3:$N$12,3,0)</f>
        <v>#N/A</v>
      </c>
      <c r="D51" s="156" t="e">
        <f>VLOOKUP('Room Details'!$I39,NCA_Calculations!$I$3:$N$12,4,0)</f>
        <v>#N/A</v>
      </c>
      <c r="E51" s="156" t="e">
        <f>VLOOKUP('Room Details'!$I39,NCA_Calculations!$I$3:$N$12,5,0)</f>
        <v>#N/A</v>
      </c>
      <c r="F51" s="156" t="e">
        <f>VLOOKUP('Room Details'!$I39,NCA_Calculations!$I$3:$N$12,6,0)</f>
        <v>#N/A</v>
      </c>
      <c r="G51" s="156" t="str">
        <f>IF(OR(ISBLANK('Room Details'!$M39), 'Room Details'!$M39 = 0,  'Room Details'!$M39 = "N/A" ),"Usable","Unusable")</f>
        <v>Usable</v>
      </c>
      <c r="H51" s="156">
        <f>'Room Details'!$V39</f>
        <v>0</v>
      </c>
      <c r="I51" s="156">
        <f>_xlfn.IFNA(ROUNDUP(IF(OR('Room Details'!$J39=0,ISBLANK('Room Details'!$J39),'Room Details'!$J39="N/A"),0,IF('Room Details'!$J39&gt;$D51,('Room Details'!$J39/$E51)+$F51,IF('Room Details'!$J39&lt;=ABS($B51*$C51),1,('Room Details'!$J39/$B51)+$C51))),0),0)</f>
        <v>0</v>
      </c>
      <c r="J51" s="167"/>
      <c r="K51" s="167"/>
      <c r="L51" s="156">
        <f t="shared" si="0"/>
        <v>0</v>
      </c>
      <c r="M51" s="156">
        <f t="shared" si="1"/>
        <v>0</v>
      </c>
      <c r="N51" s="165"/>
      <c r="O51" s="165"/>
      <c r="P51" s="156">
        <f t="shared" si="2"/>
        <v>0</v>
      </c>
      <c r="Q51" s="156">
        <f t="shared" si="3"/>
        <v>0</v>
      </c>
      <c r="R51" s="165"/>
      <c r="S51" s="165"/>
      <c r="Y51" s="17">
        <v>7</v>
      </c>
      <c r="Z51" s="156">
        <v>11</v>
      </c>
      <c r="AA51" s="156" t="s">
        <v>2433</v>
      </c>
      <c r="AB51" s="18">
        <v>0.3</v>
      </c>
    </row>
    <row r="52" spans="1:28" x14ac:dyDescent="0.25">
      <c r="A52" s="156">
        <v>37</v>
      </c>
      <c r="B52" s="156" t="e">
        <f>VLOOKUP('Room Details'!$I40,NCA_Calculations!$I$3:$N$12,2,0)</f>
        <v>#N/A</v>
      </c>
      <c r="C52" s="156" t="e">
        <f>VLOOKUP('Room Details'!$I40,NCA_Calculations!$I$3:$N$12,3,0)</f>
        <v>#N/A</v>
      </c>
      <c r="D52" s="156" t="e">
        <f>VLOOKUP('Room Details'!$I40,NCA_Calculations!$I$3:$N$12,4,0)</f>
        <v>#N/A</v>
      </c>
      <c r="E52" s="156" t="e">
        <f>VLOOKUP('Room Details'!$I40,NCA_Calculations!$I$3:$N$12,5,0)</f>
        <v>#N/A</v>
      </c>
      <c r="F52" s="156" t="e">
        <f>VLOOKUP('Room Details'!$I40,NCA_Calculations!$I$3:$N$12,6,0)</f>
        <v>#N/A</v>
      </c>
      <c r="G52" s="156" t="str">
        <f>IF(OR(ISBLANK('Room Details'!$M40), 'Room Details'!$M40 = 0,  'Room Details'!$M40 = "N/A" ),"Usable","Unusable")</f>
        <v>Usable</v>
      </c>
      <c r="H52" s="156">
        <f>'Room Details'!$V40</f>
        <v>0</v>
      </c>
      <c r="I52" s="156">
        <f>_xlfn.IFNA(ROUNDUP(IF(OR('Room Details'!$J40=0,ISBLANK('Room Details'!$J40),'Room Details'!$J40="N/A"),0,IF('Room Details'!$J40&gt;$D52,('Room Details'!$J40/$E52)+$F52,IF('Room Details'!$J40&lt;=ABS($B52*$C52),1,('Room Details'!$J40/$B52)+$C52))),0),0)</f>
        <v>0</v>
      </c>
      <c r="J52" s="167"/>
      <c r="K52" s="167"/>
      <c r="L52" s="156">
        <f t="shared" si="0"/>
        <v>0</v>
      </c>
      <c r="M52" s="156">
        <f t="shared" si="1"/>
        <v>0</v>
      </c>
      <c r="N52" s="165"/>
      <c r="O52" s="165"/>
      <c r="P52" s="156">
        <f t="shared" si="2"/>
        <v>0</v>
      </c>
      <c r="Q52" s="156">
        <f t="shared" si="3"/>
        <v>0</v>
      </c>
      <c r="R52" s="165"/>
      <c r="S52" s="165"/>
      <c r="Y52" s="17">
        <v>7</v>
      </c>
      <c r="Z52" s="156">
        <v>13</v>
      </c>
      <c r="AA52" s="156" t="s">
        <v>2708</v>
      </c>
      <c r="AB52" s="18">
        <v>0.28999999999999998</v>
      </c>
    </row>
    <row r="53" spans="1:28" x14ac:dyDescent="0.25">
      <c r="A53" s="156">
        <v>38</v>
      </c>
      <c r="B53" s="156" t="e">
        <f>VLOOKUP('Room Details'!$I41,NCA_Calculations!$I$3:$N$12,2,0)</f>
        <v>#N/A</v>
      </c>
      <c r="C53" s="156" t="e">
        <f>VLOOKUP('Room Details'!$I41,NCA_Calculations!$I$3:$N$12,3,0)</f>
        <v>#N/A</v>
      </c>
      <c r="D53" s="156" t="e">
        <f>VLOOKUP('Room Details'!$I41,NCA_Calculations!$I$3:$N$12,4,0)</f>
        <v>#N/A</v>
      </c>
      <c r="E53" s="156" t="e">
        <f>VLOOKUP('Room Details'!$I41,NCA_Calculations!$I$3:$N$12,5,0)</f>
        <v>#N/A</v>
      </c>
      <c r="F53" s="156" t="e">
        <f>VLOOKUP('Room Details'!$I41,NCA_Calculations!$I$3:$N$12,6,0)</f>
        <v>#N/A</v>
      </c>
      <c r="G53" s="156" t="str">
        <f>IF(OR(ISBLANK('Room Details'!$M41), 'Room Details'!$M41 = 0,  'Room Details'!$M41 = "N/A" ),"Usable","Unusable")</f>
        <v>Usable</v>
      </c>
      <c r="H53" s="156">
        <f>'Room Details'!$V41</f>
        <v>0</v>
      </c>
      <c r="I53" s="156">
        <f>_xlfn.IFNA(ROUNDUP(IF(OR('Room Details'!$J41=0,ISBLANK('Room Details'!$J41),'Room Details'!$J41="N/A"),0,IF('Room Details'!$J41&gt;$D53,('Room Details'!$J41/$E53)+$F53,IF('Room Details'!$J41&lt;=ABS($B53*$C53),1,('Room Details'!$J41/$B53)+$C53))),0),0)</f>
        <v>0</v>
      </c>
      <c r="J53" s="167"/>
      <c r="K53" s="167"/>
      <c r="L53" s="156">
        <f t="shared" si="0"/>
        <v>0</v>
      </c>
      <c r="M53" s="156">
        <f t="shared" si="1"/>
        <v>0</v>
      </c>
      <c r="N53" s="165"/>
      <c r="O53" s="165"/>
      <c r="P53" s="156">
        <f t="shared" si="2"/>
        <v>0</v>
      </c>
      <c r="Q53" s="156">
        <f t="shared" si="3"/>
        <v>0</v>
      </c>
      <c r="R53" s="165"/>
      <c r="S53" s="165"/>
      <c r="Y53" s="17">
        <v>7</v>
      </c>
      <c r="Z53" s="156">
        <v>14</v>
      </c>
      <c r="AA53" s="156" t="s">
        <v>2578</v>
      </c>
      <c r="AB53" s="18">
        <v>0.28999999999999998</v>
      </c>
    </row>
    <row r="54" spans="1:28" x14ac:dyDescent="0.25">
      <c r="A54" s="156">
        <v>39</v>
      </c>
      <c r="B54" s="156" t="e">
        <f>VLOOKUP('Room Details'!$I42,NCA_Calculations!$I$3:$N$12,2,0)</f>
        <v>#N/A</v>
      </c>
      <c r="C54" s="156" t="e">
        <f>VLOOKUP('Room Details'!$I42,NCA_Calculations!$I$3:$N$12,3,0)</f>
        <v>#N/A</v>
      </c>
      <c r="D54" s="156" t="e">
        <f>VLOOKUP('Room Details'!$I42,NCA_Calculations!$I$3:$N$12,4,0)</f>
        <v>#N/A</v>
      </c>
      <c r="E54" s="156" t="e">
        <f>VLOOKUP('Room Details'!$I42,NCA_Calculations!$I$3:$N$12,5,0)</f>
        <v>#N/A</v>
      </c>
      <c r="F54" s="156" t="e">
        <f>VLOOKUP('Room Details'!$I42,NCA_Calculations!$I$3:$N$12,6,0)</f>
        <v>#N/A</v>
      </c>
      <c r="G54" s="156" t="str">
        <f>IF(OR(ISBLANK('Room Details'!$M42), 'Room Details'!$M42 = 0,  'Room Details'!$M42 = "N/A" ),"Usable","Unusable")</f>
        <v>Usable</v>
      </c>
      <c r="H54" s="156">
        <f>'Room Details'!$V42</f>
        <v>0</v>
      </c>
      <c r="I54" s="156">
        <f>_xlfn.IFNA(ROUNDUP(IF(OR('Room Details'!$J42=0,ISBLANK('Room Details'!$J42),'Room Details'!$J42="N/A"),0,IF('Room Details'!$J42&gt;$D54,('Room Details'!$J42/$E54)+$F54,IF('Room Details'!$J42&lt;=ABS($B54*$C54),1,('Room Details'!$J42/$B54)+$C54))),0),0)</f>
        <v>0</v>
      </c>
      <c r="J54" s="167"/>
      <c r="K54" s="167"/>
      <c r="L54" s="156">
        <f t="shared" si="0"/>
        <v>0</v>
      </c>
      <c r="M54" s="156">
        <f t="shared" si="1"/>
        <v>0</v>
      </c>
      <c r="N54" s="165"/>
      <c r="O54" s="165"/>
      <c r="P54" s="156">
        <f t="shared" si="2"/>
        <v>0</v>
      </c>
      <c r="Q54" s="156">
        <f t="shared" si="3"/>
        <v>0</v>
      </c>
      <c r="R54" s="165"/>
      <c r="S54" s="165"/>
      <c r="Y54" s="17">
        <v>7</v>
      </c>
      <c r="Z54" s="156">
        <v>16</v>
      </c>
      <c r="AA54" s="156" t="s">
        <v>2444</v>
      </c>
      <c r="AB54" s="18">
        <v>0.28000000000000003</v>
      </c>
    </row>
    <row r="55" spans="1:28" x14ac:dyDescent="0.25">
      <c r="A55" s="156">
        <v>40</v>
      </c>
      <c r="B55" s="156" t="e">
        <f>VLOOKUP('Room Details'!$I43,NCA_Calculations!$I$3:$N$12,2,0)</f>
        <v>#N/A</v>
      </c>
      <c r="C55" s="156" t="e">
        <f>VLOOKUP('Room Details'!$I43,NCA_Calculations!$I$3:$N$12,3,0)</f>
        <v>#N/A</v>
      </c>
      <c r="D55" s="156" t="e">
        <f>VLOOKUP('Room Details'!$I43,NCA_Calculations!$I$3:$N$12,4,0)</f>
        <v>#N/A</v>
      </c>
      <c r="E55" s="156" t="e">
        <f>VLOOKUP('Room Details'!$I43,NCA_Calculations!$I$3:$N$12,5,0)</f>
        <v>#N/A</v>
      </c>
      <c r="F55" s="156" t="e">
        <f>VLOOKUP('Room Details'!$I43,NCA_Calculations!$I$3:$N$12,6,0)</f>
        <v>#N/A</v>
      </c>
      <c r="G55" s="156" t="str">
        <f>IF(OR(ISBLANK('Room Details'!$M43), 'Room Details'!$M43 = 0,  'Room Details'!$M43 = "N/A" ),"Usable","Unusable")</f>
        <v>Usable</v>
      </c>
      <c r="H55" s="156">
        <f>'Room Details'!$V43</f>
        <v>0</v>
      </c>
      <c r="I55" s="156">
        <f>_xlfn.IFNA(ROUNDUP(IF(OR('Room Details'!$J43=0,ISBLANK('Room Details'!$J43),'Room Details'!$J43="N/A"),0,IF('Room Details'!$J43&gt;$D55,('Room Details'!$J43/$E55)+$F55,IF('Room Details'!$J43&lt;=ABS($B55*$C55),1,('Room Details'!$J43/$B55)+$C55))),0),0)</f>
        <v>0</v>
      </c>
      <c r="J55" s="167"/>
      <c r="K55" s="167"/>
      <c r="L55" s="156">
        <f t="shared" si="0"/>
        <v>0</v>
      </c>
      <c r="M55" s="156">
        <f t="shared" si="1"/>
        <v>0</v>
      </c>
      <c r="N55" s="165"/>
      <c r="O55" s="165"/>
      <c r="P55" s="156">
        <f t="shared" si="2"/>
        <v>0</v>
      </c>
      <c r="Q55" s="156">
        <f t="shared" si="3"/>
        <v>0</v>
      </c>
      <c r="R55" s="165"/>
      <c r="S55" s="165"/>
      <c r="Y55" s="17">
        <v>7</v>
      </c>
      <c r="Z55" s="156">
        <v>18</v>
      </c>
      <c r="AA55" s="156" t="s">
        <v>2579</v>
      </c>
      <c r="AB55" s="18">
        <v>0.27</v>
      </c>
    </row>
    <row r="56" spans="1:28" x14ac:dyDescent="0.25">
      <c r="A56" s="156">
        <v>41</v>
      </c>
      <c r="B56" s="156" t="e">
        <f>VLOOKUP('Room Details'!$I44,NCA_Calculations!$I$3:$N$12,2,0)</f>
        <v>#N/A</v>
      </c>
      <c r="C56" s="156" t="e">
        <f>VLOOKUP('Room Details'!$I44,NCA_Calculations!$I$3:$N$12,3,0)</f>
        <v>#N/A</v>
      </c>
      <c r="D56" s="156" t="e">
        <f>VLOOKUP('Room Details'!$I44,NCA_Calculations!$I$3:$N$12,4,0)</f>
        <v>#N/A</v>
      </c>
      <c r="E56" s="156" t="e">
        <f>VLOOKUP('Room Details'!$I44,NCA_Calculations!$I$3:$N$12,5,0)</f>
        <v>#N/A</v>
      </c>
      <c r="F56" s="156" t="e">
        <f>VLOOKUP('Room Details'!$I44,NCA_Calculations!$I$3:$N$12,6,0)</f>
        <v>#N/A</v>
      </c>
      <c r="G56" s="156" t="str">
        <f>IF(OR(ISBLANK('Room Details'!$M44), 'Room Details'!$M44 = 0,  'Room Details'!$M44 = "N/A" ),"Usable","Unusable")</f>
        <v>Usable</v>
      </c>
      <c r="H56" s="156">
        <f>'Room Details'!$V44</f>
        <v>0</v>
      </c>
      <c r="I56" s="156">
        <f>_xlfn.IFNA(ROUNDUP(IF(OR('Room Details'!$J44=0,ISBLANK('Room Details'!$J44),'Room Details'!$J44="N/A"),0,IF('Room Details'!$J44&gt;$D56,('Room Details'!$J44/$E56)+$F56,IF('Room Details'!$J44&lt;=ABS($B56*$C56),1,('Room Details'!$J44/$B56)+$C56))),0),0)</f>
        <v>0</v>
      </c>
      <c r="J56" s="167"/>
      <c r="K56" s="167"/>
      <c r="L56" s="156">
        <f t="shared" si="0"/>
        <v>0</v>
      </c>
      <c r="M56" s="156">
        <f t="shared" si="1"/>
        <v>0</v>
      </c>
      <c r="N56" s="165"/>
      <c r="O56" s="165"/>
      <c r="P56" s="156">
        <f t="shared" si="2"/>
        <v>0</v>
      </c>
      <c r="Q56" s="156">
        <f t="shared" si="3"/>
        <v>0</v>
      </c>
      <c r="R56" s="165"/>
      <c r="S56" s="165"/>
      <c r="Y56" s="17">
        <v>7</v>
      </c>
      <c r="Z56" s="156">
        <v>19</v>
      </c>
      <c r="AA56" s="156" t="s">
        <v>2436</v>
      </c>
      <c r="AB56" s="18">
        <v>0.26</v>
      </c>
    </row>
    <row r="57" spans="1:28" x14ac:dyDescent="0.25">
      <c r="A57" s="156">
        <v>42</v>
      </c>
      <c r="B57" s="156" t="e">
        <f>VLOOKUP('Room Details'!$I45,NCA_Calculations!$I$3:$N$12,2,0)</f>
        <v>#N/A</v>
      </c>
      <c r="C57" s="156" t="e">
        <f>VLOOKUP('Room Details'!$I45,NCA_Calculations!$I$3:$N$12,3,0)</f>
        <v>#N/A</v>
      </c>
      <c r="D57" s="156" t="e">
        <f>VLOOKUP('Room Details'!$I45,NCA_Calculations!$I$3:$N$12,4,0)</f>
        <v>#N/A</v>
      </c>
      <c r="E57" s="156" t="e">
        <f>VLOOKUP('Room Details'!$I45,NCA_Calculations!$I$3:$N$12,5,0)</f>
        <v>#N/A</v>
      </c>
      <c r="F57" s="156" t="e">
        <f>VLOOKUP('Room Details'!$I45,NCA_Calculations!$I$3:$N$12,6,0)</f>
        <v>#N/A</v>
      </c>
      <c r="G57" s="156" t="str">
        <f>IF(OR(ISBLANK('Room Details'!$M45), 'Room Details'!$M45 = 0,  'Room Details'!$M45 = "N/A" ),"Usable","Unusable")</f>
        <v>Usable</v>
      </c>
      <c r="H57" s="156">
        <f>'Room Details'!$V45</f>
        <v>0</v>
      </c>
      <c r="I57" s="156">
        <f>_xlfn.IFNA(ROUNDUP(IF(OR('Room Details'!$J45=0,ISBLANK('Room Details'!$J45),'Room Details'!$J45="N/A"),0,IF('Room Details'!$J45&gt;$D57,('Room Details'!$J45/$E57)+$F57,IF('Room Details'!$J45&lt;=ABS($B57*$C57),1,('Room Details'!$J45/$B57)+$C57))),0),0)</f>
        <v>0</v>
      </c>
      <c r="J57" s="167"/>
      <c r="K57" s="167"/>
      <c r="L57" s="156">
        <f t="shared" si="0"/>
        <v>0</v>
      </c>
      <c r="M57" s="156">
        <f t="shared" si="1"/>
        <v>0</v>
      </c>
      <c r="N57" s="165"/>
      <c r="O57" s="165"/>
      <c r="P57" s="156">
        <f t="shared" si="2"/>
        <v>0</v>
      </c>
      <c r="Q57" s="156">
        <f t="shared" si="3"/>
        <v>0</v>
      </c>
      <c r="R57" s="165"/>
      <c r="S57" s="165"/>
      <c r="Y57" s="17">
        <v>8</v>
      </c>
      <c r="Z57" s="156">
        <v>12</v>
      </c>
      <c r="AA57" s="156" t="s">
        <v>2679</v>
      </c>
      <c r="AB57" s="18">
        <v>0.28999999999999998</v>
      </c>
    </row>
    <row r="58" spans="1:28" x14ac:dyDescent="0.25">
      <c r="A58" s="156">
        <v>43</v>
      </c>
      <c r="B58" s="156" t="e">
        <f>VLOOKUP('Room Details'!$I46,NCA_Calculations!$I$3:$N$12,2,0)</f>
        <v>#N/A</v>
      </c>
      <c r="C58" s="156" t="e">
        <f>VLOOKUP('Room Details'!$I46,NCA_Calculations!$I$3:$N$12,3,0)</f>
        <v>#N/A</v>
      </c>
      <c r="D58" s="156" t="e">
        <f>VLOOKUP('Room Details'!$I46,NCA_Calculations!$I$3:$N$12,4,0)</f>
        <v>#N/A</v>
      </c>
      <c r="E58" s="156" t="e">
        <f>VLOOKUP('Room Details'!$I46,NCA_Calculations!$I$3:$N$12,5,0)</f>
        <v>#N/A</v>
      </c>
      <c r="F58" s="156" t="e">
        <f>VLOOKUP('Room Details'!$I46,NCA_Calculations!$I$3:$N$12,6,0)</f>
        <v>#N/A</v>
      </c>
      <c r="G58" s="156" t="str">
        <f>IF(OR(ISBLANK('Room Details'!$M46), 'Room Details'!$M46 = 0,  'Room Details'!$M46 = "N/A" ),"Usable","Unusable")</f>
        <v>Usable</v>
      </c>
      <c r="H58" s="156">
        <f>'Room Details'!$V46</f>
        <v>0</v>
      </c>
      <c r="I58" s="156">
        <f>_xlfn.IFNA(ROUNDUP(IF(OR('Room Details'!$J46=0,ISBLANK('Room Details'!$J46),'Room Details'!$J46="N/A"),0,IF('Room Details'!$J46&gt;$D58,('Room Details'!$J46/$E58)+$F58,IF('Room Details'!$J46&lt;=ABS($B58*$C58),1,('Room Details'!$J46/$B58)+$C58))),0),0)</f>
        <v>0</v>
      </c>
      <c r="J58" s="167"/>
      <c r="K58" s="167"/>
      <c r="L58" s="156">
        <f t="shared" si="0"/>
        <v>0</v>
      </c>
      <c r="M58" s="156">
        <f t="shared" si="1"/>
        <v>0</v>
      </c>
      <c r="N58" s="165"/>
      <c r="O58" s="165"/>
      <c r="P58" s="156">
        <f t="shared" si="2"/>
        <v>0</v>
      </c>
      <c r="Q58" s="156">
        <f t="shared" si="3"/>
        <v>0</v>
      </c>
      <c r="R58" s="165"/>
      <c r="S58" s="165"/>
      <c r="Y58" s="17">
        <v>8</v>
      </c>
      <c r="Z58" s="156">
        <v>14</v>
      </c>
      <c r="AA58" s="156" t="s">
        <v>2680</v>
      </c>
      <c r="AB58" s="18">
        <v>0.28999999999999998</v>
      </c>
    </row>
    <row r="59" spans="1:28" x14ac:dyDescent="0.25">
      <c r="A59" s="156">
        <v>44</v>
      </c>
      <c r="B59" s="156" t="e">
        <f>VLOOKUP('Room Details'!$I47,NCA_Calculations!$I$3:$N$12,2,0)</f>
        <v>#N/A</v>
      </c>
      <c r="C59" s="156" t="e">
        <f>VLOOKUP('Room Details'!$I47,NCA_Calculations!$I$3:$N$12,3,0)</f>
        <v>#N/A</v>
      </c>
      <c r="D59" s="156" t="e">
        <f>VLOOKUP('Room Details'!$I47,NCA_Calculations!$I$3:$N$12,4,0)</f>
        <v>#N/A</v>
      </c>
      <c r="E59" s="156" t="e">
        <f>VLOOKUP('Room Details'!$I47,NCA_Calculations!$I$3:$N$12,5,0)</f>
        <v>#N/A</v>
      </c>
      <c r="F59" s="156" t="e">
        <f>VLOOKUP('Room Details'!$I47,NCA_Calculations!$I$3:$N$12,6,0)</f>
        <v>#N/A</v>
      </c>
      <c r="G59" s="156" t="str">
        <f>IF(OR(ISBLANK('Room Details'!$M47), 'Room Details'!$M47 = 0,  'Room Details'!$M47 = "N/A" ),"Usable","Unusable")</f>
        <v>Usable</v>
      </c>
      <c r="H59" s="156">
        <f>'Room Details'!$V47</f>
        <v>0</v>
      </c>
      <c r="I59" s="156">
        <f>_xlfn.IFNA(ROUNDUP(IF(OR('Room Details'!$J47=0,ISBLANK('Room Details'!$J47),'Room Details'!$J47="N/A"),0,IF('Room Details'!$J47&gt;$D59,('Room Details'!$J47/$E59)+$F59,IF('Room Details'!$J47&lt;=ABS($B59*$C59),1,('Room Details'!$J47/$B59)+$C59))),0),0)</f>
        <v>0</v>
      </c>
      <c r="J59" s="167"/>
      <c r="K59" s="167"/>
      <c r="L59" s="156">
        <f t="shared" si="0"/>
        <v>0</v>
      </c>
      <c r="M59" s="156">
        <f t="shared" si="1"/>
        <v>0</v>
      </c>
      <c r="N59" s="165"/>
      <c r="O59" s="165"/>
      <c r="P59" s="156">
        <f t="shared" si="2"/>
        <v>0</v>
      </c>
      <c r="Q59" s="156">
        <f t="shared" si="3"/>
        <v>0</v>
      </c>
      <c r="R59" s="165"/>
      <c r="S59" s="165"/>
      <c r="Y59" s="17">
        <v>8</v>
      </c>
      <c r="Z59" s="156">
        <v>16</v>
      </c>
      <c r="AA59" s="156" t="s">
        <v>2445</v>
      </c>
      <c r="AB59" s="18">
        <v>0.28000000000000003</v>
      </c>
    </row>
    <row r="60" spans="1:28" x14ac:dyDescent="0.25">
      <c r="A60" s="156">
        <v>45</v>
      </c>
      <c r="B60" s="156" t="e">
        <f>VLOOKUP('Room Details'!$I48,NCA_Calculations!$I$3:$N$12,2,0)</f>
        <v>#N/A</v>
      </c>
      <c r="C60" s="156" t="e">
        <f>VLOOKUP('Room Details'!$I48,NCA_Calculations!$I$3:$N$12,3,0)</f>
        <v>#N/A</v>
      </c>
      <c r="D60" s="156" t="e">
        <f>VLOOKUP('Room Details'!$I48,NCA_Calculations!$I$3:$N$12,4,0)</f>
        <v>#N/A</v>
      </c>
      <c r="E60" s="156" t="e">
        <f>VLOOKUP('Room Details'!$I48,NCA_Calculations!$I$3:$N$12,5,0)</f>
        <v>#N/A</v>
      </c>
      <c r="F60" s="156" t="e">
        <f>VLOOKUP('Room Details'!$I48,NCA_Calculations!$I$3:$N$12,6,0)</f>
        <v>#N/A</v>
      </c>
      <c r="G60" s="156" t="str">
        <f>IF(OR(ISBLANK('Room Details'!$M48), 'Room Details'!$M48 = 0,  'Room Details'!$M48 = "N/A" ),"Usable","Unusable")</f>
        <v>Usable</v>
      </c>
      <c r="H60" s="156">
        <f>'Room Details'!$V48</f>
        <v>0</v>
      </c>
      <c r="I60" s="156">
        <f>_xlfn.IFNA(ROUNDUP(IF(OR('Room Details'!$J48=0,ISBLANK('Room Details'!$J48),'Room Details'!$J48="N/A"),0,IF('Room Details'!$J48&gt;$D60,('Room Details'!$J48/$E60)+$F60,IF('Room Details'!$J48&lt;=ABS($B60*$C60),1,('Room Details'!$J48/$B60)+$C60))),0),0)</f>
        <v>0</v>
      </c>
      <c r="J60" s="167"/>
      <c r="K60" s="167"/>
      <c r="L60" s="156">
        <f t="shared" si="0"/>
        <v>0</v>
      </c>
      <c r="M60" s="156">
        <f t="shared" si="1"/>
        <v>0</v>
      </c>
      <c r="N60" s="165"/>
      <c r="O60" s="165"/>
      <c r="P60" s="156">
        <f t="shared" si="2"/>
        <v>0</v>
      </c>
      <c r="Q60" s="156">
        <f t="shared" si="3"/>
        <v>0</v>
      </c>
      <c r="R60" s="165"/>
      <c r="S60" s="165"/>
      <c r="Y60" s="17">
        <v>8</v>
      </c>
      <c r="Z60" s="156">
        <v>18</v>
      </c>
      <c r="AA60" s="156" t="s">
        <v>2681</v>
      </c>
      <c r="AB60" s="18">
        <v>0.26</v>
      </c>
    </row>
    <row r="61" spans="1:28" x14ac:dyDescent="0.25">
      <c r="A61" s="156">
        <v>46</v>
      </c>
      <c r="B61" s="156" t="e">
        <f>VLOOKUP('Room Details'!$I49,NCA_Calculations!$I$3:$N$12,2,0)</f>
        <v>#N/A</v>
      </c>
      <c r="C61" s="156" t="e">
        <f>VLOOKUP('Room Details'!$I49,NCA_Calculations!$I$3:$N$12,3,0)</f>
        <v>#N/A</v>
      </c>
      <c r="D61" s="156" t="e">
        <f>VLOOKUP('Room Details'!$I49,NCA_Calculations!$I$3:$N$12,4,0)</f>
        <v>#N/A</v>
      </c>
      <c r="E61" s="156" t="e">
        <f>VLOOKUP('Room Details'!$I49,NCA_Calculations!$I$3:$N$12,5,0)</f>
        <v>#N/A</v>
      </c>
      <c r="F61" s="156" t="e">
        <f>VLOOKUP('Room Details'!$I49,NCA_Calculations!$I$3:$N$12,6,0)</f>
        <v>#N/A</v>
      </c>
      <c r="G61" s="156" t="str">
        <f>IF(OR(ISBLANK('Room Details'!$M49), 'Room Details'!$M49 = 0,  'Room Details'!$M49 = "N/A" ),"Usable","Unusable")</f>
        <v>Usable</v>
      </c>
      <c r="H61" s="156">
        <f>'Room Details'!$V49</f>
        <v>0</v>
      </c>
      <c r="I61" s="156">
        <f>_xlfn.IFNA(ROUNDUP(IF(OR('Room Details'!$J49=0,ISBLANK('Room Details'!$J49),'Room Details'!$J49="N/A"),0,IF('Room Details'!$J49&gt;$D61,('Room Details'!$J49/$E61)+$F61,IF('Room Details'!$J49&lt;=ABS($B61*$C61),1,('Room Details'!$J49/$B61)+$C61))),0),0)</f>
        <v>0</v>
      </c>
      <c r="J61" s="167"/>
      <c r="K61" s="167"/>
      <c r="L61" s="156">
        <f t="shared" si="0"/>
        <v>0</v>
      </c>
      <c r="M61" s="156">
        <f t="shared" si="1"/>
        <v>0</v>
      </c>
      <c r="N61" s="165"/>
      <c r="O61" s="165"/>
      <c r="P61" s="156">
        <f t="shared" si="2"/>
        <v>0</v>
      </c>
      <c r="Q61" s="156">
        <f t="shared" si="3"/>
        <v>0</v>
      </c>
      <c r="R61" s="165"/>
      <c r="S61" s="165"/>
      <c r="Y61" s="17">
        <v>8</v>
      </c>
      <c r="Z61" s="156">
        <v>19</v>
      </c>
      <c r="AA61" s="156" t="s">
        <v>2682</v>
      </c>
      <c r="AB61" s="18">
        <v>0.26</v>
      </c>
    </row>
    <row r="62" spans="1:28" x14ac:dyDescent="0.25">
      <c r="A62" s="156">
        <v>47</v>
      </c>
      <c r="B62" s="156" t="e">
        <f>VLOOKUP('Room Details'!$I50,NCA_Calculations!$I$3:$N$12,2,0)</f>
        <v>#N/A</v>
      </c>
      <c r="C62" s="156" t="e">
        <f>VLOOKUP('Room Details'!$I50,NCA_Calculations!$I$3:$N$12,3,0)</f>
        <v>#N/A</v>
      </c>
      <c r="D62" s="156" t="e">
        <f>VLOOKUP('Room Details'!$I50,NCA_Calculations!$I$3:$N$12,4,0)</f>
        <v>#N/A</v>
      </c>
      <c r="E62" s="156" t="e">
        <f>VLOOKUP('Room Details'!$I50,NCA_Calculations!$I$3:$N$12,5,0)</f>
        <v>#N/A</v>
      </c>
      <c r="F62" s="156" t="e">
        <f>VLOOKUP('Room Details'!$I50,NCA_Calculations!$I$3:$N$12,6,0)</f>
        <v>#N/A</v>
      </c>
      <c r="G62" s="156" t="str">
        <f>IF(OR(ISBLANK('Room Details'!$M50), 'Room Details'!$M50 = 0,  'Room Details'!$M50 = "N/A" ),"Usable","Unusable")</f>
        <v>Usable</v>
      </c>
      <c r="H62" s="156">
        <f>'Room Details'!$V50</f>
        <v>0</v>
      </c>
      <c r="I62" s="156">
        <f>_xlfn.IFNA(ROUNDUP(IF(OR('Room Details'!$J50=0,ISBLANK('Room Details'!$J50),'Room Details'!$J50="N/A"),0,IF('Room Details'!$J50&gt;$D62,('Room Details'!$J50/$E62)+$F62,IF('Room Details'!$J50&lt;=ABS($B62*$C62),1,('Room Details'!$J50/$B62)+$C62))),0),0)</f>
        <v>0</v>
      </c>
      <c r="J62" s="167"/>
      <c r="K62" s="167"/>
      <c r="L62" s="156">
        <f t="shared" si="0"/>
        <v>0</v>
      </c>
      <c r="M62" s="156">
        <f t="shared" si="1"/>
        <v>0</v>
      </c>
      <c r="N62" s="165"/>
      <c r="O62" s="165"/>
      <c r="P62" s="156">
        <f t="shared" si="2"/>
        <v>0</v>
      </c>
      <c r="Q62" s="156">
        <f t="shared" si="3"/>
        <v>0</v>
      </c>
      <c r="R62" s="165"/>
      <c r="S62" s="165"/>
      <c r="Y62" s="17">
        <v>9</v>
      </c>
      <c r="Z62" s="156">
        <v>13</v>
      </c>
      <c r="AA62" s="156" t="s">
        <v>2683</v>
      </c>
      <c r="AB62" s="18">
        <v>0.28999999999999998</v>
      </c>
    </row>
    <row r="63" spans="1:28" x14ac:dyDescent="0.25">
      <c r="A63" s="156">
        <v>48</v>
      </c>
      <c r="B63" s="156" t="e">
        <f>VLOOKUP('Room Details'!$I51,NCA_Calculations!$I$3:$N$12,2,0)</f>
        <v>#N/A</v>
      </c>
      <c r="C63" s="156" t="e">
        <f>VLOOKUP('Room Details'!$I51,NCA_Calculations!$I$3:$N$12,3,0)</f>
        <v>#N/A</v>
      </c>
      <c r="D63" s="156" t="e">
        <f>VLOOKUP('Room Details'!$I51,NCA_Calculations!$I$3:$N$12,4,0)</f>
        <v>#N/A</v>
      </c>
      <c r="E63" s="156" t="e">
        <f>VLOOKUP('Room Details'!$I51,NCA_Calculations!$I$3:$N$12,5,0)</f>
        <v>#N/A</v>
      </c>
      <c r="F63" s="156" t="e">
        <f>VLOOKUP('Room Details'!$I51,NCA_Calculations!$I$3:$N$12,6,0)</f>
        <v>#N/A</v>
      </c>
      <c r="G63" s="156" t="str">
        <f>IF(OR(ISBLANK('Room Details'!$M51), 'Room Details'!$M51 = 0,  'Room Details'!$M51 = "N/A" ),"Usable","Unusable")</f>
        <v>Usable</v>
      </c>
      <c r="H63" s="156">
        <f>'Room Details'!$V51</f>
        <v>0</v>
      </c>
      <c r="I63" s="156">
        <f>_xlfn.IFNA(ROUNDUP(IF(OR('Room Details'!$J51=0,ISBLANK('Room Details'!$J51),'Room Details'!$J51="N/A"),0,IF('Room Details'!$J51&gt;$D63,('Room Details'!$J51/$E63)+$F63,IF('Room Details'!$J51&lt;=ABS($B63*$C63),1,('Room Details'!$J51/$B63)+$C63))),0),0)</f>
        <v>0</v>
      </c>
      <c r="J63" s="167"/>
      <c r="K63" s="167"/>
      <c r="L63" s="156">
        <f t="shared" si="0"/>
        <v>0</v>
      </c>
      <c r="M63" s="156">
        <f t="shared" si="1"/>
        <v>0</v>
      </c>
      <c r="N63" s="165"/>
      <c r="O63" s="165"/>
      <c r="P63" s="156">
        <f t="shared" si="2"/>
        <v>0</v>
      </c>
      <c r="Q63" s="156">
        <f t="shared" si="3"/>
        <v>0</v>
      </c>
      <c r="R63" s="165"/>
      <c r="S63" s="165"/>
      <c r="Y63" s="17">
        <v>9</v>
      </c>
      <c r="Z63" s="156">
        <v>14</v>
      </c>
      <c r="AA63" s="156" t="s">
        <v>2580</v>
      </c>
      <c r="AB63" s="18">
        <v>0.28000000000000003</v>
      </c>
    </row>
    <row r="64" spans="1:28" x14ac:dyDescent="0.25">
      <c r="A64" s="156">
        <v>49</v>
      </c>
      <c r="B64" s="156" t="e">
        <f>VLOOKUP('Room Details'!$I52,NCA_Calculations!$I$3:$N$12,2,0)</f>
        <v>#N/A</v>
      </c>
      <c r="C64" s="156" t="e">
        <f>VLOOKUP('Room Details'!$I52,NCA_Calculations!$I$3:$N$12,3,0)</f>
        <v>#N/A</v>
      </c>
      <c r="D64" s="156" t="e">
        <f>VLOOKUP('Room Details'!$I52,NCA_Calculations!$I$3:$N$12,4,0)</f>
        <v>#N/A</v>
      </c>
      <c r="E64" s="156" t="e">
        <f>VLOOKUP('Room Details'!$I52,NCA_Calculations!$I$3:$N$12,5,0)</f>
        <v>#N/A</v>
      </c>
      <c r="F64" s="156" t="e">
        <f>VLOOKUP('Room Details'!$I52,NCA_Calculations!$I$3:$N$12,6,0)</f>
        <v>#N/A</v>
      </c>
      <c r="G64" s="156" t="str">
        <f>IF(OR(ISBLANK('Room Details'!$M52), 'Room Details'!$M52 = 0,  'Room Details'!$M52 = "N/A" ),"Usable","Unusable")</f>
        <v>Usable</v>
      </c>
      <c r="H64" s="156">
        <f>'Room Details'!$V52</f>
        <v>0</v>
      </c>
      <c r="I64" s="156">
        <f>_xlfn.IFNA(ROUNDUP(IF(OR('Room Details'!$J52=0,ISBLANK('Room Details'!$J52),'Room Details'!$J52="N/A"),0,IF('Room Details'!$J52&gt;$D64,('Room Details'!$J52/$E64)+$F64,IF('Room Details'!$J52&lt;=ABS($B64*$C64),1,('Room Details'!$J52/$B64)+$C64))),0),0)</f>
        <v>0</v>
      </c>
      <c r="J64" s="167"/>
      <c r="K64" s="167"/>
      <c r="L64" s="156">
        <f t="shared" si="0"/>
        <v>0</v>
      </c>
      <c r="M64" s="156">
        <f t="shared" si="1"/>
        <v>0</v>
      </c>
      <c r="N64" s="165"/>
      <c r="O64" s="165"/>
      <c r="P64" s="156">
        <f t="shared" si="2"/>
        <v>0</v>
      </c>
      <c r="Q64" s="156">
        <f t="shared" si="3"/>
        <v>0</v>
      </c>
      <c r="R64" s="165"/>
      <c r="S64" s="165"/>
      <c r="Y64" s="17">
        <v>9</v>
      </c>
      <c r="Z64" s="156">
        <v>16</v>
      </c>
      <c r="AA64" s="156" t="s">
        <v>2446</v>
      </c>
      <c r="AB64" s="18">
        <v>0.27</v>
      </c>
    </row>
    <row r="65" spans="1:28" x14ac:dyDescent="0.25">
      <c r="A65" s="156">
        <v>50</v>
      </c>
      <c r="B65" s="156" t="e">
        <f>VLOOKUP('Room Details'!$I53,NCA_Calculations!$I$3:$N$12,2,0)</f>
        <v>#N/A</v>
      </c>
      <c r="C65" s="156" t="e">
        <f>VLOOKUP('Room Details'!$I53,NCA_Calculations!$I$3:$N$12,3,0)</f>
        <v>#N/A</v>
      </c>
      <c r="D65" s="156" t="e">
        <f>VLOOKUP('Room Details'!$I53,NCA_Calculations!$I$3:$N$12,4,0)</f>
        <v>#N/A</v>
      </c>
      <c r="E65" s="156" t="e">
        <f>VLOOKUP('Room Details'!$I53,NCA_Calculations!$I$3:$N$12,5,0)</f>
        <v>#N/A</v>
      </c>
      <c r="F65" s="156" t="e">
        <f>VLOOKUP('Room Details'!$I53,NCA_Calculations!$I$3:$N$12,6,0)</f>
        <v>#N/A</v>
      </c>
      <c r="G65" s="156" t="str">
        <f>IF(OR(ISBLANK('Room Details'!$M53), 'Room Details'!$M53 = 0,  'Room Details'!$M53 = "N/A" ),"Usable","Unusable")</f>
        <v>Usable</v>
      </c>
      <c r="H65" s="156">
        <f>'Room Details'!$V53</f>
        <v>0</v>
      </c>
      <c r="I65" s="156">
        <f>_xlfn.IFNA(ROUNDUP(IF(OR('Room Details'!$J53=0,ISBLANK('Room Details'!$J53),'Room Details'!$J53="N/A"),0,IF('Room Details'!$J53&gt;$D65,('Room Details'!$J53/$E65)+$F65,IF('Room Details'!$J53&lt;=ABS($B65*$C65),1,('Room Details'!$J53/$B65)+$C65))),0),0)</f>
        <v>0</v>
      </c>
      <c r="J65" s="167"/>
      <c r="K65" s="167"/>
      <c r="L65" s="156">
        <f t="shared" si="0"/>
        <v>0</v>
      </c>
      <c r="M65" s="156">
        <f t="shared" si="1"/>
        <v>0</v>
      </c>
      <c r="N65" s="165"/>
      <c r="O65" s="165"/>
      <c r="P65" s="156">
        <f t="shared" si="2"/>
        <v>0</v>
      </c>
      <c r="Q65" s="156">
        <f t="shared" si="3"/>
        <v>0</v>
      </c>
      <c r="R65" s="165"/>
      <c r="S65" s="165"/>
      <c r="Y65" s="17">
        <v>9</v>
      </c>
      <c r="Z65" s="156">
        <v>18</v>
      </c>
      <c r="AA65" s="156" t="s">
        <v>2581</v>
      </c>
      <c r="AB65" s="18">
        <v>0.26</v>
      </c>
    </row>
    <row r="66" spans="1:28" x14ac:dyDescent="0.25">
      <c r="A66" s="156">
        <v>51</v>
      </c>
      <c r="B66" s="156" t="e">
        <f>VLOOKUP('Room Details'!$I54,NCA_Calculations!$I$3:$N$12,2,0)</f>
        <v>#N/A</v>
      </c>
      <c r="C66" s="156" t="e">
        <f>VLOOKUP('Room Details'!$I54,NCA_Calculations!$I$3:$N$12,3,0)</f>
        <v>#N/A</v>
      </c>
      <c r="D66" s="156" t="e">
        <f>VLOOKUP('Room Details'!$I54,NCA_Calculations!$I$3:$N$12,4,0)</f>
        <v>#N/A</v>
      </c>
      <c r="E66" s="156" t="e">
        <f>VLOOKUP('Room Details'!$I54,NCA_Calculations!$I$3:$N$12,5,0)</f>
        <v>#N/A</v>
      </c>
      <c r="F66" s="156" t="e">
        <f>VLOOKUP('Room Details'!$I54,NCA_Calculations!$I$3:$N$12,6,0)</f>
        <v>#N/A</v>
      </c>
      <c r="G66" s="156" t="str">
        <f>IF(OR(ISBLANK('Room Details'!$M54), 'Room Details'!$M54 = 0,  'Room Details'!$M54 = "N/A" ),"Usable","Unusable")</f>
        <v>Usable</v>
      </c>
      <c r="H66" s="156">
        <f>'Room Details'!$V54</f>
        <v>0</v>
      </c>
      <c r="I66" s="156">
        <f>_xlfn.IFNA(ROUNDUP(IF(OR('Room Details'!$J54=0,ISBLANK('Room Details'!$J54),'Room Details'!$J54="N/A"),0,IF('Room Details'!$J54&gt;$D66,('Room Details'!$J54/$E66)+$F66,IF('Room Details'!$J54&lt;=ABS($B66*$C66),1,('Room Details'!$J54/$B66)+$C66))),0),0)</f>
        <v>0</v>
      </c>
      <c r="J66" s="167"/>
      <c r="K66" s="167"/>
      <c r="L66" s="156">
        <f t="shared" si="0"/>
        <v>0</v>
      </c>
      <c r="M66" s="156">
        <f t="shared" si="1"/>
        <v>0</v>
      </c>
      <c r="N66" s="165"/>
      <c r="O66" s="165"/>
      <c r="P66" s="156">
        <f t="shared" si="2"/>
        <v>0</v>
      </c>
      <c r="Q66" s="156">
        <f t="shared" si="3"/>
        <v>0</v>
      </c>
      <c r="R66" s="165"/>
      <c r="S66" s="165"/>
      <c r="Y66" s="17">
        <v>9</v>
      </c>
      <c r="Z66" s="156">
        <v>19</v>
      </c>
      <c r="AA66" s="156" t="s">
        <v>2684</v>
      </c>
      <c r="AB66" s="18">
        <v>0.26</v>
      </c>
    </row>
    <row r="67" spans="1:28" x14ac:dyDescent="0.25">
      <c r="A67" s="156">
        <v>52</v>
      </c>
      <c r="B67" s="156" t="e">
        <f>VLOOKUP('Room Details'!$I55,NCA_Calculations!$I$3:$N$12,2,0)</f>
        <v>#N/A</v>
      </c>
      <c r="C67" s="156" t="e">
        <f>VLOOKUP('Room Details'!$I55,NCA_Calculations!$I$3:$N$12,3,0)</f>
        <v>#N/A</v>
      </c>
      <c r="D67" s="156" t="e">
        <f>VLOOKUP('Room Details'!$I55,NCA_Calculations!$I$3:$N$12,4,0)</f>
        <v>#N/A</v>
      </c>
      <c r="E67" s="156" t="e">
        <f>VLOOKUP('Room Details'!$I55,NCA_Calculations!$I$3:$N$12,5,0)</f>
        <v>#N/A</v>
      </c>
      <c r="F67" s="156" t="e">
        <f>VLOOKUP('Room Details'!$I55,NCA_Calculations!$I$3:$N$12,6,0)</f>
        <v>#N/A</v>
      </c>
      <c r="G67" s="156" t="str">
        <f>IF(OR(ISBLANK('Room Details'!$M55), 'Room Details'!$M55 = 0,  'Room Details'!$M55 = "N/A" ),"Usable","Unusable")</f>
        <v>Usable</v>
      </c>
      <c r="H67" s="156">
        <f>'Room Details'!$V55</f>
        <v>0</v>
      </c>
      <c r="I67" s="156">
        <f>_xlfn.IFNA(ROUNDUP(IF(OR('Room Details'!$J55=0,ISBLANK('Room Details'!$J55),'Room Details'!$J55="N/A"),0,IF('Room Details'!$J55&gt;$D67,('Room Details'!$J55/$E67)+$F67,IF('Room Details'!$J55&lt;=ABS($B67*$C67),1,('Room Details'!$J55/$B67)+$C67))),0),0)</f>
        <v>0</v>
      </c>
      <c r="J67" s="167"/>
      <c r="K67" s="167"/>
      <c r="L67" s="156">
        <f t="shared" si="0"/>
        <v>0</v>
      </c>
      <c r="M67" s="156">
        <f t="shared" si="1"/>
        <v>0</v>
      </c>
      <c r="N67" s="165"/>
      <c r="O67" s="165"/>
      <c r="P67" s="156">
        <f t="shared" si="2"/>
        <v>0</v>
      </c>
      <c r="Q67" s="156">
        <f t="shared" si="3"/>
        <v>0</v>
      </c>
      <c r="R67" s="165"/>
      <c r="S67" s="165"/>
      <c r="Y67" s="17">
        <v>10</v>
      </c>
      <c r="Z67" s="156">
        <v>14</v>
      </c>
      <c r="AA67" s="156" t="s">
        <v>2685</v>
      </c>
      <c r="AB67" s="18">
        <v>0.28000000000000003</v>
      </c>
    </row>
    <row r="68" spans="1:28" x14ac:dyDescent="0.25">
      <c r="A68" s="156">
        <v>53</v>
      </c>
      <c r="B68" s="156" t="e">
        <f>VLOOKUP('Room Details'!$I56,NCA_Calculations!$I$3:$N$12,2,0)</f>
        <v>#N/A</v>
      </c>
      <c r="C68" s="156" t="e">
        <f>VLOOKUP('Room Details'!$I56,NCA_Calculations!$I$3:$N$12,3,0)</f>
        <v>#N/A</v>
      </c>
      <c r="D68" s="156" t="e">
        <f>VLOOKUP('Room Details'!$I56,NCA_Calculations!$I$3:$N$12,4,0)</f>
        <v>#N/A</v>
      </c>
      <c r="E68" s="156" t="e">
        <f>VLOOKUP('Room Details'!$I56,NCA_Calculations!$I$3:$N$12,5,0)</f>
        <v>#N/A</v>
      </c>
      <c r="F68" s="156" t="e">
        <f>VLOOKUP('Room Details'!$I56,NCA_Calculations!$I$3:$N$12,6,0)</f>
        <v>#N/A</v>
      </c>
      <c r="G68" s="156" t="str">
        <f>IF(OR(ISBLANK('Room Details'!$M56), 'Room Details'!$M56 = 0,  'Room Details'!$M56 = "N/A" ),"Usable","Unusable")</f>
        <v>Usable</v>
      </c>
      <c r="H68" s="156">
        <f>'Room Details'!$V56</f>
        <v>0</v>
      </c>
      <c r="I68" s="156">
        <f>_xlfn.IFNA(ROUNDUP(IF(OR('Room Details'!$J56=0,ISBLANK('Room Details'!$J56),'Room Details'!$J56="N/A"),0,IF('Room Details'!$J56&gt;$D68,('Room Details'!$J56/$E68)+$F68,IF('Room Details'!$J56&lt;=ABS($B68*$C68),1,('Room Details'!$J56/$B68)+$C68))),0),0)</f>
        <v>0</v>
      </c>
      <c r="J68" s="167"/>
      <c r="K68" s="167"/>
      <c r="L68" s="156">
        <f t="shared" si="0"/>
        <v>0</v>
      </c>
      <c r="M68" s="156">
        <f t="shared" si="1"/>
        <v>0</v>
      </c>
      <c r="N68" s="165"/>
      <c r="O68" s="165"/>
      <c r="P68" s="156">
        <f t="shared" si="2"/>
        <v>0</v>
      </c>
      <c r="Q68" s="156">
        <f t="shared" si="3"/>
        <v>0</v>
      </c>
      <c r="R68" s="165"/>
      <c r="S68" s="165"/>
      <c r="Y68" s="17">
        <v>10</v>
      </c>
      <c r="Z68" s="156">
        <v>16</v>
      </c>
      <c r="AA68" s="156" t="s">
        <v>2686</v>
      </c>
      <c r="AB68" s="18">
        <v>0.27</v>
      </c>
    </row>
    <row r="69" spans="1:28" x14ac:dyDescent="0.25">
      <c r="A69" s="156">
        <v>54</v>
      </c>
      <c r="B69" s="156" t="e">
        <f>VLOOKUP('Room Details'!$I57,NCA_Calculations!$I$3:$N$12,2,0)</f>
        <v>#N/A</v>
      </c>
      <c r="C69" s="156" t="e">
        <f>VLOOKUP('Room Details'!$I57,NCA_Calculations!$I$3:$N$12,3,0)</f>
        <v>#N/A</v>
      </c>
      <c r="D69" s="156" t="e">
        <f>VLOOKUP('Room Details'!$I57,NCA_Calculations!$I$3:$N$12,4,0)</f>
        <v>#N/A</v>
      </c>
      <c r="E69" s="156" t="e">
        <f>VLOOKUP('Room Details'!$I57,NCA_Calculations!$I$3:$N$12,5,0)</f>
        <v>#N/A</v>
      </c>
      <c r="F69" s="156" t="e">
        <f>VLOOKUP('Room Details'!$I57,NCA_Calculations!$I$3:$N$12,6,0)</f>
        <v>#N/A</v>
      </c>
      <c r="G69" s="156" t="str">
        <f>IF(OR(ISBLANK('Room Details'!$M57), 'Room Details'!$M57 = 0,  'Room Details'!$M57 = "N/A" ),"Usable","Unusable")</f>
        <v>Usable</v>
      </c>
      <c r="H69" s="156">
        <f>'Room Details'!$V57</f>
        <v>0</v>
      </c>
      <c r="I69" s="156">
        <f>_xlfn.IFNA(ROUNDUP(IF(OR('Room Details'!$J57=0,ISBLANK('Room Details'!$J57),'Room Details'!$J57="N/A"),0,IF('Room Details'!$J57&gt;$D69,('Room Details'!$J57/$E69)+$F69,IF('Room Details'!$J57&lt;=ABS($B69*$C69),1,('Room Details'!$J57/$B69)+$C69))),0),0)</f>
        <v>0</v>
      </c>
      <c r="J69" s="167"/>
      <c r="K69" s="167"/>
      <c r="L69" s="156">
        <f t="shared" si="0"/>
        <v>0</v>
      </c>
      <c r="M69" s="156">
        <f t="shared" si="1"/>
        <v>0</v>
      </c>
      <c r="N69" s="165"/>
      <c r="O69" s="165"/>
      <c r="P69" s="156">
        <f t="shared" si="2"/>
        <v>0</v>
      </c>
      <c r="Q69" s="156">
        <f t="shared" si="3"/>
        <v>0</v>
      </c>
      <c r="R69" s="165"/>
      <c r="S69" s="165"/>
      <c r="Y69" s="17">
        <v>10</v>
      </c>
      <c r="Z69" s="156">
        <v>18</v>
      </c>
      <c r="AA69" s="156" t="s">
        <v>2687</v>
      </c>
      <c r="AB69" s="18">
        <v>0.26</v>
      </c>
    </row>
    <row r="70" spans="1:28" x14ac:dyDescent="0.25">
      <c r="A70" s="156">
        <v>55</v>
      </c>
      <c r="B70" s="156" t="e">
        <f>VLOOKUP('Room Details'!$I58,NCA_Calculations!$I$3:$N$12,2,0)</f>
        <v>#N/A</v>
      </c>
      <c r="C70" s="156" t="e">
        <f>VLOOKUP('Room Details'!$I58,NCA_Calculations!$I$3:$N$12,3,0)</f>
        <v>#N/A</v>
      </c>
      <c r="D70" s="156" t="e">
        <f>VLOOKUP('Room Details'!$I58,NCA_Calculations!$I$3:$N$12,4,0)</f>
        <v>#N/A</v>
      </c>
      <c r="E70" s="156" t="e">
        <f>VLOOKUP('Room Details'!$I58,NCA_Calculations!$I$3:$N$12,5,0)</f>
        <v>#N/A</v>
      </c>
      <c r="F70" s="156" t="e">
        <f>VLOOKUP('Room Details'!$I58,NCA_Calculations!$I$3:$N$12,6,0)</f>
        <v>#N/A</v>
      </c>
      <c r="G70" s="156" t="str">
        <f>IF(OR(ISBLANK('Room Details'!$M58), 'Room Details'!$M58 = 0,  'Room Details'!$M58 = "N/A" ),"Usable","Unusable")</f>
        <v>Usable</v>
      </c>
      <c r="H70" s="156">
        <f>'Room Details'!$V58</f>
        <v>0</v>
      </c>
      <c r="I70" s="156">
        <f>_xlfn.IFNA(ROUNDUP(IF(OR('Room Details'!$J58=0,ISBLANK('Room Details'!$J58),'Room Details'!$J58="N/A"),0,IF('Room Details'!$J58&gt;$D70,('Room Details'!$J58/$E70)+$F70,IF('Room Details'!$J58&lt;=ABS($B70*$C70),1,('Room Details'!$J58/$B70)+$C70))),0),0)</f>
        <v>0</v>
      </c>
      <c r="J70" s="167"/>
      <c r="K70" s="167"/>
      <c r="L70" s="156">
        <f t="shared" si="0"/>
        <v>0</v>
      </c>
      <c r="M70" s="156">
        <f t="shared" si="1"/>
        <v>0</v>
      </c>
      <c r="N70" s="165"/>
      <c r="O70" s="165"/>
      <c r="P70" s="156">
        <f t="shared" si="2"/>
        <v>0</v>
      </c>
      <c r="Q70" s="156">
        <f t="shared" si="3"/>
        <v>0</v>
      </c>
      <c r="R70" s="165"/>
      <c r="S70" s="165"/>
      <c r="Y70" s="17">
        <v>10</v>
      </c>
      <c r="Z70" s="156">
        <v>19</v>
      </c>
      <c r="AA70" s="156" t="s">
        <v>2688</v>
      </c>
      <c r="AB70" s="18">
        <v>0.25</v>
      </c>
    </row>
    <row r="71" spans="1:28" x14ac:dyDescent="0.25">
      <c r="A71" s="156">
        <v>56</v>
      </c>
      <c r="B71" s="156" t="e">
        <f>VLOOKUP('Room Details'!$I59,NCA_Calculations!$I$3:$N$12,2,0)</f>
        <v>#N/A</v>
      </c>
      <c r="C71" s="156" t="e">
        <f>VLOOKUP('Room Details'!$I59,NCA_Calculations!$I$3:$N$12,3,0)</f>
        <v>#N/A</v>
      </c>
      <c r="D71" s="156" t="e">
        <f>VLOOKUP('Room Details'!$I59,NCA_Calculations!$I$3:$N$12,4,0)</f>
        <v>#N/A</v>
      </c>
      <c r="E71" s="156" t="e">
        <f>VLOOKUP('Room Details'!$I59,NCA_Calculations!$I$3:$N$12,5,0)</f>
        <v>#N/A</v>
      </c>
      <c r="F71" s="156" t="e">
        <f>VLOOKUP('Room Details'!$I59,NCA_Calculations!$I$3:$N$12,6,0)</f>
        <v>#N/A</v>
      </c>
      <c r="G71" s="156" t="str">
        <f>IF(OR(ISBLANK('Room Details'!$M59), 'Room Details'!$M59 = 0,  'Room Details'!$M59 = "N/A" ),"Usable","Unusable")</f>
        <v>Usable</v>
      </c>
      <c r="H71" s="156">
        <f>'Room Details'!$V59</f>
        <v>0</v>
      </c>
      <c r="I71" s="156">
        <f>_xlfn.IFNA(ROUNDUP(IF(OR('Room Details'!$J59=0,ISBLANK('Room Details'!$J59),'Room Details'!$J59="N/A"),0,IF('Room Details'!$J59&gt;$D71,('Room Details'!$J59/$E71)+$F71,IF('Room Details'!$J59&lt;=ABS($B71*$C71),1,('Room Details'!$J59/$B71)+$C71))),0),0)</f>
        <v>0</v>
      </c>
      <c r="J71" s="167"/>
      <c r="K71" s="167"/>
      <c r="L71" s="156">
        <f t="shared" si="0"/>
        <v>0</v>
      </c>
      <c r="M71" s="156">
        <f t="shared" si="1"/>
        <v>0</v>
      </c>
      <c r="N71" s="165"/>
      <c r="O71" s="165"/>
      <c r="P71" s="156">
        <f t="shared" si="2"/>
        <v>0</v>
      </c>
      <c r="Q71" s="156">
        <f t="shared" si="3"/>
        <v>0</v>
      </c>
      <c r="R71" s="165"/>
      <c r="S71" s="165"/>
      <c r="Y71" s="17">
        <v>11</v>
      </c>
      <c r="Z71" s="156">
        <v>14</v>
      </c>
      <c r="AA71" s="156" t="s">
        <v>2689</v>
      </c>
      <c r="AB71" s="18">
        <v>0.27</v>
      </c>
    </row>
    <row r="72" spans="1:28" x14ac:dyDescent="0.25">
      <c r="A72" s="156">
        <v>57</v>
      </c>
      <c r="B72" s="156" t="e">
        <f>VLOOKUP('Room Details'!$I60,NCA_Calculations!$I$3:$N$12,2,0)</f>
        <v>#N/A</v>
      </c>
      <c r="C72" s="156" t="e">
        <f>VLOOKUP('Room Details'!$I60,NCA_Calculations!$I$3:$N$12,3,0)</f>
        <v>#N/A</v>
      </c>
      <c r="D72" s="156" t="e">
        <f>VLOOKUP('Room Details'!$I60,NCA_Calculations!$I$3:$N$12,4,0)</f>
        <v>#N/A</v>
      </c>
      <c r="E72" s="156" t="e">
        <f>VLOOKUP('Room Details'!$I60,NCA_Calculations!$I$3:$N$12,5,0)</f>
        <v>#N/A</v>
      </c>
      <c r="F72" s="156" t="e">
        <f>VLOOKUP('Room Details'!$I60,NCA_Calculations!$I$3:$N$12,6,0)</f>
        <v>#N/A</v>
      </c>
      <c r="G72" s="156" t="str">
        <f>IF(OR(ISBLANK('Room Details'!$M60), 'Room Details'!$M60 = 0,  'Room Details'!$M60 = "N/A" ),"Usable","Unusable")</f>
        <v>Usable</v>
      </c>
      <c r="H72" s="156">
        <f>'Room Details'!$V60</f>
        <v>0</v>
      </c>
      <c r="I72" s="156">
        <f>_xlfn.IFNA(ROUNDUP(IF(OR('Room Details'!$J60=0,ISBLANK('Room Details'!$J60),'Room Details'!$J60="N/A"),0,IF('Room Details'!$J60&gt;$D72,('Room Details'!$J60/$E72)+$F72,IF('Room Details'!$J60&lt;=ABS($B72*$C72),1,('Room Details'!$J60/$B72)+$C72))),0),0)</f>
        <v>0</v>
      </c>
      <c r="J72" s="167"/>
      <c r="K72" s="167"/>
      <c r="L72" s="156">
        <f t="shared" si="0"/>
        <v>0</v>
      </c>
      <c r="M72" s="156">
        <f t="shared" si="1"/>
        <v>0</v>
      </c>
      <c r="N72" s="165"/>
      <c r="O72" s="165"/>
      <c r="P72" s="156">
        <f t="shared" si="2"/>
        <v>0</v>
      </c>
      <c r="Q72" s="156">
        <f t="shared" si="3"/>
        <v>0</v>
      </c>
      <c r="R72" s="165"/>
      <c r="S72" s="165"/>
      <c r="Y72" s="17">
        <v>11</v>
      </c>
      <c r="Z72" s="156">
        <v>16</v>
      </c>
      <c r="AA72" s="156" t="s">
        <v>2395</v>
      </c>
      <c r="AB72" s="18">
        <v>0.26</v>
      </c>
    </row>
    <row r="73" spans="1:28" x14ac:dyDescent="0.25">
      <c r="A73" s="156">
        <v>58</v>
      </c>
      <c r="B73" s="156" t="e">
        <f>VLOOKUP('Room Details'!$I61,NCA_Calculations!$I$3:$N$12,2,0)</f>
        <v>#N/A</v>
      </c>
      <c r="C73" s="156" t="e">
        <f>VLOOKUP('Room Details'!$I61,NCA_Calculations!$I$3:$N$12,3,0)</f>
        <v>#N/A</v>
      </c>
      <c r="D73" s="156" t="e">
        <f>VLOOKUP('Room Details'!$I61,NCA_Calculations!$I$3:$N$12,4,0)</f>
        <v>#N/A</v>
      </c>
      <c r="E73" s="156" t="e">
        <f>VLOOKUP('Room Details'!$I61,NCA_Calculations!$I$3:$N$12,5,0)</f>
        <v>#N/A</v>
      </c>
      <c r="F73" s="156" t="e">
        <f>VLOOKUP('Room Details'!$I61,NCA_Calculations!$I$3:$N$12,6,0)</f>
        <v>#N/A</v>
      </c>
      <c r="G73" s="156" t="str">
        <f>IF(OR(ISBLANK('Room Details'!$M61), 'Room Details'!$M61 = 0,  'Room Details'!$M61 = "N/A" ),"Usable","Unusable")</f>
        <v>Usable</v>
      </c>
      <c r="H73" s="156">
        <f>'Room Details'!$V61</f>
        <v>0</v>
      </c>
      <c r="I73" s="156">
        <f>_xlfn.IFNA(ROUNDUP(IF(OR('Room Details'!$J61=0,ISBLANK('Room Details'!$J61),'Room Details'!$J61="N/A"),0,IF('Room Details'!$J61&gt;$D73,('Room Details'!$J61/$E73)+$F73,IF('Room Details'!$J61&lt;=ABS($B73*$C73),1,('Room Details'!$J61/$B73)+$C73))),0),0)</f>
        <v>0</v>
      </c>
      <c r="J73" s="167"/>
      <c r="K73" s="167"/>
      <c r="L73" s="156">
        <f t="shared" si="0"/>
        <v>0</v>
      </c>
      <c r="M73" s="156">
        <f t="shared" si="1"/>
        <v>0</v>
      </c>
      <c r="N73" s="165"/>
      <c r="O73" s="165"/>
      <c r="P73" s="156">
        <f t="shared" si="2"/>
        <v>0</v>
      </c>
      <c r="Q73" s="156">
        <f t="shared" si="3"/>
        <v>0</v>
      </c>
      <c r="R73" s="165"/>
      <c r="S73" s="165"/>
      <c r="Y73" s="17">
        <v>11</v>
      </c>
      <c r="Z73" s="156">
        <v>17</v>
      </c>
      <c r="AA73" s="156" t="s">
        <v>2703</v>
      </c>
      <c r="AB73" s="18">
        <v>0.25</v>
      </c>
    </row>
    <row r="74" spans="1:28" x14ac:dyDescent="0.25">
      <c r="A74" s="156">
        <v>59</v>
      </c>
      <c r="B74" s="156" t="e">
        <f>VLOOKUP('Room Details'!$I62,NCA_Calculations!$I$3:$N$12,2,0)</f>
        <v>#N/A</v>
      </c>
      <c r="C74" s="156" t="e">
        <f>VLOOKUP('Room Details'!$I62,NCA_Calculations!$I$3:$N$12,3,0)</f>
        <v>#N/A</v>
      </c>
      <c r="D74" s="156" t="e">
        <f>VLOOKUP('Room Details'!$I62,NCA_Calculations!$I$3:$N$12,4,0)</f>
        <v>#N/A</v>
      </c>
      <c r="E74" s="156" t="e">
        <f>VLOOKUP('Room Details'!$I62,NCA_Calculations!$I$3:$N$12,5,0)</f>
        <v>#N/A</v>
      </c>
      <c r="F74" s="156" t="e">
        <f>VLOOKUP('Room Details'!$I62,NCA_Calculations!$I$3:$N$12,6,0)</f>
        <v>#N/A</v>
      </c>
      <c r="G74" s="156" t="str">
        <f>IF(OR(ISBLANK('Room Details'!$M62), 'Room Details'!$M62 = 0,  'Room Details'!$M62 = "N/A" ),"Usable","Unusable")</f>
        <v>Usable</v>
      </c>
      <c r="H74" s="156">
        <f>'Room Details'!$V62</f>
        <v>0</v>
      </c>
      <c r="I74" s="156">
        <f>_xlfn.IFNA(ROUNDUP(IF(OR('Room Details'!$J62=0,ISBLANK('Room Details'!$J62),'Room Details'!$J62="N/A"),0,IF('Room Details'!$J62&gt;$D74,('Room Details'!$J62/$E74)+$F74,IF('Room Details'!$J62&lt;=ABS($B74*$C74),1,('Room Details'!$J62/$B74)+$C74))),0),0)</f>
        <v>0</v>
      </c>
      <c r="J74" s="167"/>
      <c r="K74" s="167"/>
      <c r="L74" s="156">
        <f t="shared" si="0"/>
        <v>0</v>
      </c>
      <c r="M74" s="156">
        <f t="shared" si="1"/>
        <v>0</v>
      </c>
      <c r="N74" s="165"/>
      <c r="O74" s="165"/>
      <c r="P74" s="156">
        <f t="shared" si="2"/>
        <v>0</v>
      </c>
      <c r="Q74" s="156">
        <f t="shared" si="3"/>
        <v>0</v>
      </c>
      <c r="R74" s="165"/>
      <c r="S74" s="165"/>
      <c r="Y74" s="17">
        <v>11</v>
      </c>
      <c r="Z74" s="156">
        <v>18</v>
      </c>
      <c r="AA74" s="156" t="s">
        <v>2396</v>
      </c>
      <c r="AB74" s="18">
        <v>0.25</v>
      </c>
    </row>
    <row r="75" spans="1:28" x14ac:dyDescent="0.25">
      <c r="A75" s="156">
        <v>60</v>
      </c>
      <c r="B75" s="156" t="e">
        <f>VLOOKUP('Room Details'!$I63,NCA_Calculations!$I$3:$N$12,2,0)</f>
        <v>#N/A</v>
      </c>
      <c r="C75" s="156" t="e">
        <f>VLOOKUP('Room Details'!$I63,NCA_Calculations!$I$3:$N$12,3,0)</f>
        <v>#N/A</v>
      </c>
      <c r="D75" s="156" t="e">
        <f>VLOOKUP('Room Details'!$I63,NCA_Calculations!$I$3:$N$12,4,0)</f>
        <v>#N/A</v>
      </c>
      <c r="E75" s="156" t="e">
        <f>VLOOKUP('Room Details'!$I63,NCA_Calculations!$I$3:$N$12,5,0)</f>
        <v>#N/A</v>
      </c>
      <c r="F75" s="156" t="e">
        <f>VLOOKUP('Room Details'!$I63,NCA_Calculations!$I$3:$N$12,6,0)</f>
        <v>#N/A</v>
      </c>
      <c r="G75" s="156" t="str">
        <f>IF(OR(ISBLANK('Room Details'!$M63), 'Room Details'!$M63 = 0,  'Room Details'!$M63 = "N/A" ),"Usable","Unusable")</f>
        <v>Usable</v>
      </c>
      <c r="H75" s="156">
        <f>'Room Details'!$V63</f>
        <v>0</v>
      </c>
      <c r="I75" s="156">
        <f>_xlfn.IFNA(ROUNDUP(IF(OR('Room Details'!$J63=0,ISBLANK('Room Details'!$J63),'Room Details'!$J63="N/A"),0,IF('Room Details'!$J63&gt;$D75,('Room Details'!$J63/$E75)+$F75,IF('Room Details'!$J63&lt;=ABS($B75*$C75),1,('Room Details'!$J63/$B75)+$C75))),0),0)</f>
        <v>0</v>
      </c>
      <c r="J75" s="167"/>
      <c r="K75" s="167"/>
      <c r="L75" s="156">
        <f t="shared" si="0"/>
        <v>0</v>
      </c>
      <c r="M75" s="156">
        <f t="shared" si="1"/>
        <v>0</v>
      </c>
      <c r="N75" s="165"/>
      <c r="O75" s="165"/>
      <c r="P75" s="156">
        <f t="shared" si="2"/>
        <v>0</v>
      </c>
      <c r="Q75" s="156">
        <f t="shared" si="3"/>
        <v>0</v>
      </c>
      <c r="R75" s="165"/>
      <c r="S75" s="165"/>
      <c r="Y75" s="17">
        <v>11</v>
      </c>
      <c r="Z75" s="156">
        <v>19</v>
      </c>
      <c r="AA75" s="156" t="s">
        <v>2573</v>
      </c>
      <c r="AB75" s="18">
        <v>0.25</v>
      </c>
    </row>
    <row r="76" spans="1:28" x14ac:dyDescent="0.25">
      <c r="A76" s="156">
        <v>61</v>
      </c>
      <c r="B76" s="156" t="e">
        <f>VLOOKUP('Room Details'!$I64,NCA_Calculations!$I$3:$N$12,2,0)</f>
        <v>#N/A</v>
      </c>
      <c r="C76" s="156" t="e">
        <f>VLOOKUP('Room Details'!$I64,NCA_Calculations!$I$3:$N$12,3,0)</f>
        <v>#N/A</v>
      </c>
      <c r="D76" s="156" t="e">
        <f>VLOOKUP('Room Details'!$I64,NCA_Calculations!$I$3:$N$12,4,0)</f>
        <v>#N/A</v>
      </c>
      <c r="E76" s="156" t="e">
        <f>VLOOKUP('Room Details'!$I64,NCA_Calculations!$I$3:$N$12,5,0)</f>
        <v>#N/A</v>
      </c>
      <c r="F76" s="156" t="e">
        <f>VLOOKUP('Room Details'!$I64,NCA_Calculations!$I$3:$N$12,6,0)</f>
        <v>#N/A</v>
      </c>
      <c r="G76" s="156" t="str">
        <f>IF(OR(ISBLANK('Room Details'!$M64), 'Room Details'!$M64 = 0,  'Room Details'!$M64 = "N/A" ),"Usable","Unusable")</f>
        <v>Usable</v>
      </c>
      <c r="H76" s="156">
        <f>'Room Details'!$V64</f>
        <v>0</v>
      </c>
      <c r="I76" s="156">
        <f>_xlfn.IFNA(ROUNDUP(IF(OR('Room Details'!$J64=0,ISBLANK('Room Details'!$J64),'Room Details'!$J64="N/A"),0,IF('Room Details'!$J64&gt;$D76,('Room Details'!$J64/$E76)+$F76,IF('Room Details'!$J64&lt;=ABS($B76*$C76),1,('Room Details'!$J64/$B76)+$C76))),0),0)</f>
        <v>0</v>
      </c>
      <c r="J76" s="167"/>
      <c r="K76" s="167"/>
      <c r="L76" s="156">
        <f t="shared" si="0"/>
        <v>0</v>
      </c>
      <c r="M76" s="156">
        <f t="shared" si="1"/>
        <v>0</v>
      </c>
      <c r="N76" s="165"/>
      <c r="O76" s="165"/>
      <c r="P76" s="156">
        <f t="shared" si="2"/>
        <v>0</v>
      </c>
      <c r="Q76" s="156">
        <f t="shared" si="3"/>
        <v>0</v>
      </c>
      <c r="R76" s="165"/>
      <c r="S76" s="165"/>
      <c r="Y76" s="17">
        <v>12</v>
      </c>
      <c r="Z76" s="156">
        <v>16</v>
      </c>
      <c r="AA76" s="156" t="s">
        <v>2690</v>
      </c>
      <c r="AB76" s="18">
        <v>0.26</v>
      </c>
    </row>
    <row r="77" spans="1:28" x14ac:dyDescent="0.25">
      <c r="A77" s="156">
        <v>62</v>
      </c>
      <c r="B77" s="156" t="e">
        <f>VLOOKUP('Room Details'!$I65,NCA_Calculations!$I$3:$N$12,2,0)</f>
        <v>#N/A</v>
      </c>
      <c r="C77" s="156" t="e">
        <f>VLOOKUP('Room Details'!$I65,NCA_Calculations!$I$3:$N$12,3,0)</f>
        <v>#N/A</v>
      </c>
      <c r="D77" s="156" t="e">
        <f>VLOOKUP('Room Details'!$I65,NCA_Calculations!$I$3:$N$12,4,0)</f>
        <v>#N/A</v>
      </c>
      <c r="E77" s="156" t="e">
        <f>VLOOKUP('Room Details'!$I65,NCA_Calculations!$I$3:$N$12,5,0)</f>
        <v>#N/A</v>
      </c>
      <c r="F77" s="156" t="e">
        <f>VLOOKUP('Room Details'!$I65,NCA_Calculations!$I$3:$N$12,6,0)</f>
        <v>#N/A</v>
      </c>
      <c r="G77" s="156" t="str">
        <f>IF(OR(ISBLANK('Room Details'!$M65), 'Room Details'!$M65 = 0,  'Room Details'!$M65 = "N/A" ),"Usable","Unusable")</f>
        <v>Usable</v>
      </c>
      <c r="H77" s="156">
        <f>'Room Details'!$V65</f>
        <v>0</v>
      </c>
      <c r="I77" s="156">
        <f>_xlfn.IFNA(ROUNDUP(IF(OR('Room Details'!$J65=0,ISBLANK('Room Details'!$J65),'Room Details'!$J65="N/A"),0,IF('Room Details'!$J65&gt;$D77,('Room Details'!$J65/$E77)+$F77,IF('Room Details'!$J65&lt;=ABS($B77*$C77),1,('Room Details'!$J65/$B77)+$C77))),0),0)</f>
        <v>0</v>
      </c>
      <c r="J77" s="167"/>
      <c r="K77" s="167"/>
      <c r="L77" s="156">
        <f t="shared" si="0"/>
        <v>0</v>
      </c>
      <c r="M77" s="156">
        <f t="shared" si="1"/>
        <v>0</v>
      </c>
      <c r="N77" s="165"/>
      <c r="O77" s="165"/>
      <c r="P77" s="156">
        <f t="shared" si="2"/>
        <v>0</v>
      </c>
      <c r="Q77" s="156">
        <f t="shared" si="3"/>
        <v>0</v>
      </c>
      <c r="R77" s="165"/>
      <c r="S77" s="165"/>
      <c r="Y77" s="17">
        <v>13</v>
      </c>
      <c r="Z77" s="156">
        <v>16</v>
      </c>
      <c r="AA77" s="156" t="s">
        <v>2691</v>
      </c>
      <c r="AB77" s="18">
        <v>0.25</v>
      </c>
    </row>
    <row r="78" spans="1:28" x14ac:dyDescent="0.25">
      <c r="A78" s="156">
        <v>63</v>
      </c>
      <c r="B78" s="156" t="e">
        <f>VLOOKUP('Room Details'!$I66,NCA_Calculations!$I$3:$N$12,2,0)</f>
        <v>#N/A</v>
      </c>
      <c r="C78" s="156" t="e">
        <f>VLOOKUP('Room Details'!$I66,NCA_Calculations!$I$3:$N$12,3,0)</f>
        <v>#N/A</v>
      </c>
      <c r="D78" s="156" t="e">
        <f>VLOOKUP('Room Details'!$I66,NCA_Calculations!$I$3:$N$12,4,0)</f>
        <v>#N/A</v>
      </c>
      <c r="E78" s="156" t="e">
        <f>VLOOKUP('Room Details'!$I66,NCA_Calculations!$I$3:$N$12,5,0)</f>
        <v>#N/A</v>
      </c>
      <c r="F78" s="156" t="e">
        <f>VLOOKUP('Room Details'!$I66,NCA_Calculations!$I$3:$N$12,6,0)</f>
        <v>#N/A</v>
      </c>
      <c r="G78" s="156" t="str">
        <f>IF(OR(ISBLANK('Room Details'!$M66), 'Room Details'!$M66 = 0,  'Room Details'!$M66 = "N/A" ),"Usable","Unusable")</f>
        <v>Usable</v>
      </c>
      <c r="H78" s="156">
        <f>'Room Details'!$V66</f>
        <v>0</v>
      </c>
      <c r="I78" s="156">
        <f>_xlfn.IFNA(ROUNDUP(IF(OR('Room Details'!$J66=0,ISBLANK('Room Details'!$J66),'Room Details'!$J66="N/A"),0,IF('Room Details'!$J66&gt;$D78,('Room Details'!$J66/$E78)+$F78,IF('Room Details'!$J66&lt;=ABS($B78*$C78),1,('Room Details'!$J66/$B78)+$C78))),0),0)</f>
        <v>0</v>
      </c>
      <c r="J78" s="167"/>
      <c r="K78" s="167"/>
      <c r="L78" s="156">
        <f t="shared" si="0"/>
        <v>0</v>
      </c>
      <c r="M78" s="156">
        <f t="shared" si="1"/>
        <v>0</v>
      </c>
      <c r="N78" s="165"/>
      <c r="O78" s="165"/>
      <c r="P78" s="156">
        <f t="shared" si="2"/>
        <v>0</v>
      </c>
      <c r="Q78" s="156">
        <f t="shared" si="3"/>
        <v>0</v>
      </c>
      <c r="R78" s="165"/>
      <c r="S78" s="165"/>
      <c r="Y78" s="17">
        <v>14</v>
      </c>
      <c r="Z78" s="156">
        <v>16</v>
      </c>
      <c r="AA78" s="156" t="s">
        <v>2692</v>
      </c>
      <c r="AB78" s="18">
        <v>0.25</v>
      </c>
    </row>
    <row r="79" spans="1:28" x14ac:dyDescent="0.25">
      <c r="A79" s="156">
        <v>64</v>
      </c>
      <c r="B79" s="156" t="e">
        <f>VLOOKUP('Room Details'!$I67,NCA_Calculations!$I$3:$N$12,2,0)</f>
        <v>#N/A</v>
      </c>
      <c r="C79" s="156" t="e">
        <f>VLOOKUP('Room Details'!$I67,NCA_Calculations!$I$3:$N$12,3,0)</f>
        <v>#N/A</v>
      </c>
      <c r="D79" s="156" t="e">
        <f>VLOOKUP('Room Details'!$I67,NCA_Calculations!$I$3:$N$12,4,0)</f>
        <v>#N/A</v>
      </c>
      <c r="E79" s="156" t="e">
        <f>VLOOKUP('Room Details'!$I67,NCA_Calculations!$I$3:$N$12,5,0)</f>
        <v>#N/A</v>
      </c>
      <c r="F79" s="156" t="e">
        <f>VLOOKUP('Room Details'!$I67,NCA_Calculations!$I$3:$N$12,6,0)</f>
        <v>#N/A</v>
      </c>
      <c r="G79" s="156" t="str">
        <f>IF(OR(ISBLANK('Room Details'!$M67), 'Room Details'!$M67 = 0,  'Room Details'!$M67 = "N/A" ),"Usable","Unusable")</f>
        <v>Usable</v>
      </c>
      <c r="H79" s="156">
        <f>'Room Details'!$V67</f>
        <v>0</v>
      </c>
      <c r="I79" s="156">
        <f>_xlfn.IFNA(ROUNDUP(IF(OR('Room Details'!$J67=0,ISBLANK('Room Details'!$J67),'Room Details'!$J67="N/A"),0,IF('Room Details'!$J67&gt;$D79,('Room Details'!$J67/$E79)+$F79,IF('Room Details'!$J67&lt;=ABS($B79*$C79),1,('Room Details'!$J67/$B79)+$C79))),0),0)</f>
        <v>0</v>
      </c>
      <c r="J79" s="167"/>
      <c r="K79" s="167"/>
      <c r="L79" s="156">
        <f t="shared" si="0"/>
        <v>0</v>
      </c>
      <c r="M79" s="156">
        <f t="shared" si="1"/>
        <v>0</v>
      </c>
      <c r="N79" s="165"/>
      <c r="O79" s="165"/>
      <c r="P79" s="156">
        <f t="shared" si="2"/>
        <v>0</v>
      </c>
      <c r="Q79" s="156">
        <f t="shared" si="3"/>
        <v>0</v>
      </c>
      <c r="R79" s="165"/>
      <c r="S79" s="165"/>
      <c r="Y79" s="17">
        <v>12</v>
      </c>
      <c r="Z79" s="156">
        <v>18</v>
      </c>
      <c r="AA79" s="156" t="s">
        <v>2693</v>
      </c>
      <c r="AB79" s="18">
        <v>0.25</v>
      </c>
    </row>
    <row r="80" spans="1:28" x14ac:dyDescent="0.25">
      <c r="A80" s="156">
        <v>65</v>
      </c>
      <c r="B80" s="156" t="e">
        <f>VLOOKUP('Room Details'!$I68,NCA_Calculations!$I$3:$N$12,2,0)</f>
        <v>#N/A</v>
      </c>
      <c r="C80" s="156" t="e">
        <f>VLOOKUP('Room Details'!$I68,NCA_Calculations!$I$3:$N$12,3,0)</f>
        <v>#N/A</v>
      </c>
      <c r="D80" s="156" t="e">
        <f>VLOOKUP('Room Details'!$I68,NCA_Calculations!$I$3:$N$12,4,0)</f>
        <v>#N/A</v>
      </c>
      <c r="E80" s="156" t="e">
        <f>VLOOKUP('Room Details'!$I68,NCA_Calculations!$I$3:$N$12,5,0)</f>
        <v>#N/A</v>
      </c>
      <c r="F80" s="156" t="e">
        <f>VLOOKUP('Room Details'!$I68,NCA_Calculations!$I$3:$N$12,6,0)</f>
        <v>#N/A</v>
      </c>
      <c r="G80" s="156" t="str">
        <f>IF(OR(ISBLANK('Room Details'!$M68), 'Room Details'!$M68 = 0,  'Room Details'!$M68 = "N/A" ),"Usable","Unusable")</f>
        <v>Usable</v>
      </c>
      <c r="H80" s="156">
        <f>'Room Details'!$V68</f>
        <v>0</v>
      </c>
      <c r="I80" s="156">
        <f>_xlfn.IFNA(ROUNDUP(IF(OR('Room Details'!$J68=0,ISBLANK('Room Details'!$J68),'Room Details'!$J68="N/A"),0,IF('Room Details'!$J68&gt;$D80,('Room Details'!$J68/$E80)+$F80,IF('Room Details'!$J68&lt;=ABS($B80*$C80),1,('Room Details'!$J68/$B80)+$C80))),0),0)</f>
        <v>0</v>
      </c>
      <c r="J80" s="167"/>
      <c r="K80" s="167"/>
      <c r="L80" s="156">
        <f t="shared" si="0"/>
        <v>0</v>
      </c>
      <c r="M80" s="156">
        <f t="shared" si="1"/>
        <v>0</v>
      </c>
      <c r="N80" s="165"/>
      <c r="O80" s="165"/>
      <c r="P80" s="156">
        <f t="shared" si="2"/>
        <v>0</v>
      </c>
      <c r="Q80" s="156">
        <f t="shared" si="3"/>
        <v>0</v>
      </c>
      <c r="R80" s="165"/>
      <c r="S80" s="165"/>
      <c r="Y80" s="17">
        <v>13</v>
      </c>
      <c r="Z80" s="156">
        <v>19</v>
      </c>
      <c r="AA80" s="156" t="s">
        <v>2714</v>
      </c>
      <c r="AB80" s="18">
        <v>0.24</v>
      </c>
    </row>
    <row r="81" spans="1:28" x14ac:dyDescent="0.25">
      <c r="A81" s="156">
        <v>66</v>
      </c>
      <c r="B81" s="156" t="e">
        <f>VLOOKUP('Room Details'!$I69,NCA_Calculations!$I$3:$N$12,2,0)</f>
        <v>#N/A</v>
      </c>
      <c r="C81" s="156" t="e">
        <f>VLOOKUP('Room Details'!$I69,NCA_Calculations!$I$3:$N$12,3,0)</f>
        <v>#N/A</v>
      </c>
      <c r="D81" s="156" t="e">
        <f>VLOOKUP('Room Details'!$I69,NCA_Calculations!$I$3:$N$12,4,0)</f>
        <v>#N/A</v>
      </c>
      <c r="E81" s="156" t="e">
        <f>VLOOKUP('Room Details'!$I69,NCA_Calculations!$I$3:$N$12,5,0)</f>
        <v>#N/A</v>
      </c>
      <c r="F81" s="156" t="e">
        <f>VLOOKUP('Room Details'!$I69,NCA_Calculations!$I$3:$N$12,6,0)</f>
        <v>#N/A</v>
      </c>
      <c r="G81" s="156" t="str">
        <f>IF(OR(ISBLANK('Room Details'!$M69), 'Room Details'!$M69 = 0,  'Room Details'!$M69 = "N/A" ),"Usable","Unusable")</f>
        <v>Usable</v>
      </c>
      <c r="H81" s="156">
        <f>'Room Details'!$V69</f>
        <v>0</v>
      </c>
      <c r="I81" s="156">
        <f>_xlfn.IFNA(ROUNDUP(IF(OR('Room Details'!$J69=0,ISBLANK('Room Details'!$J69),'Room Details'!$J69="N/A"),0,IF('Room Details'!$J69&gt;$D81,('Room Details'!$J69/$E81)+$F81,IF('Room Details'!$J69&lt;=ABS($B81*$C81),1,('Room Details'!$J69/$B81)+$C81))),0),0)</f>
        <v>0</v>
      </c>
      <c r="J81" s="167"/>
      <c r="K81" s="167"/>
      <c r="L81" s="156">
        <f t="shared" ref="L81:L144" si="4">IF($G81 = "Unusable", 0, IF($I81&lt;$E$9, 0, IF(AND($I81&gt;=$E$9,$I81&lt;=$E$4),$I81,INT($I81/$E$4)*$E$4)))</f>
        <v>0</v>
      </c>
      <c r="M81" s="156">
        <f t="shared" ref="M81:M144" si="5">$I81-$L81</f>
        <v>0</v>
      </c>
      <c r="N81" s="165"/>
      <c r="O81" s="165"/>
      <c r="P81" s="156">
        <f t="shared" ref="P81:P144" si="6">$L81</f>
        <v>0</v>
      </c>
      <c r="Q81" s="156">
        <f t="shared" ref="Q81:Q144" si="7">$M81</f>
        <v>0</v>
      </c>
      <c r="R81" s="165"/>
      <c r="S81" s="165"/>
      <c r="Y81" s="17">
        <v>13</v>
      </c>
      <c r="Z81" s="156">
        <v>18</v>
      </c>
      <c r="AA81" s="156" t="s">
        <v>2694</v>
      </c>
      <c r="AB81" s="18">
        <v>0.24</v>
      </c>
    </row>
    <row r="82" spans="1:28" x14ac:dyDescent="0.25">
      <c r="A82" s="156">
        <v>67</v>
      </c>
      <c r="B82" s="156" t="e">
        <f>VLOOKUP('Room Details'!$I70,NCA_Calculations!$I$3:$N$12,2,0)</f>
        <v>#N/A</v>
      </c>
      <c r="C82" s="156" t="e">
        <f>VLOOKUP('Room Details'!$I70,NCA_Calculations!$I$3:$N$12,3,0)</f>
        <v>#N/A</v>
      </c>
      <c r="D82" s="156" t="e">
        <f>VLOOKUP('Room Details'!$I70,NCA_Calculations!$I$3:$N$12,4,0)</f>
        <v>#N/A</v>
      </c>
      <c r="E82" s="156" t="e">
        <f>VLOOKUP('Room Details'!$I70,NCA_Calculations!$I$3:$N$12,5,0)</f>
        <v>#N/A</v>
      </c>
      <c r="F82" s="156" t="e">
        <f>VLOOKUP('Room Details'!$I70,NCA_Calculations!$I$3:$N$12,6,0)</f>
        <v>#N/A</v>
      </c>
      <c r="G82" s="156" t="str">
        <f>IF(OR(ISBLANK('Room Details'!$M70), 'Room Details'!$M70 = 0,  'Room Details'!$M70 = "N/A" ),"Usable","Unusable")</f>
        <v>Usable</v>
      </c>
      <c r="H82" s="156">
        <f>'Room Details'!$V70</f>
        <v>0</v>
      </c>
      <c r="I82" s="156">
        <f>_xlfn.IFNA(ROUNDUP(IF(OR('Room Details'!$J70=0,ISBLANK('Room Details'!$J70),'Room Details'!$J70="N/A"),0,IF('Room Details'!$J70&gt;$D82,('Room Details'!$J70/$E82)+$F82,IF('Room Details'!$J70&lt;=ABS($B82*$C82),1,('Room Details'!$J70/$B82)+$C82))),0),0)</f>
        <v>0</v>
      </c>
      <c r="J82" s="167"/>
      <c r="K82" s="167"/>
      <c r="L82" s="156">
        <f t="shared" si="4"/>
        <v>0</v>
      </c>
      <c r="M82" s="156">
        <f t="shared" si="5"/>
        <v>0</v>
      </c>
      <c r="N82" s="165"/>
      <c r="O82" s="165"/>
      <c r="P82" s="156">
        <f t="shared" si="6"/>
        <v>0</v>
      </c>
      <c r="Q82" s="156">
        <f t="shared" si="7"/>
        <v>0</v>
      </c>
      <c r="R82" s="165"/>
      <c r="S82" s="165"/>
      <c r="Y82" s="17">
        <v>14</v>
      </c>
      <c r="Z82" s="156">
        <v>18</v>
      </c>
      <c r="AA82" s="156" t="s">
        <v>2695</v>
      </c>
      <c r="AB82" s="18">
        <v>0.23</v>
      </c>
    </row>
    <row r="83" spans="1:28" x14ac:dyDescent="0.25">
      <c r="A83" s="156">
        <v>68</v>
      </c>
      <c r="B83" s="156" t="e">
        <f>VLOOKUP('Room Details'!$I71,NCA_Calculations!$I$3:$N$12,2,0)</f>
        <v>#N/A</v>
      </c>
      <c r="C83" s="156" t="e">
        <f>VLOOKUP('Room Details'!$I71,NCA_Calculations!$I$3:$N$12,3,0)</f>
        <v>#N/A</v>
      </c>
      <c r="D83" s="156" t="e">
        <f>VLOOKUP('Room Details'!$I71,NCA_Calculations!$I$3:$N$12,4,0)</f>
        <v>#N/A</v>
      </c>
      <c r="E83" s="156" t="e">
        <f>VLOOKUP('Room Details'!$I71,NCA_Calculations!$I$3:$N$12,5,0)</f>
        <v>#N/A</v>
      </c>
      <c r="F83" s="156" t="e">
        <f>VLOOKUP('Room Details'!$I71,NCA_Calculations!$I$3:$N$12,6,0)</f>
        <v>#N/A</v>
      </c>
      <c r="G83" s="156" t="str">
        <f>IF(OR(ISBLANK('Room Details'!$M71), 'Room Details'!$M71 = 0,  'Room Details'!$M71 = "N/A" ),"Usable","Unusable")</f>
        <v>Usable</v>
      </c>
      <c r="H83" s="156">
        <f>'Room Details'!$V71</f>
        <v>0</v>
      </c>
      <c r="I83" s="156">
        <f>_xlfn.IFNA(ROUNDUP(IF(OR('Room Details'!$J71=0,ISBLANK('Room Details'!$J71),'Room Details'!$J71="N/A"),0,IF('Room Details'!$J71&gt;$D83,('Room Details'!$J71/$E83)+$F83,IF('Room Details'!$J71&lt;=ABS($B83*$C83),1,('Room Details'!$J71/$B83)+$C83))),0),0)</f>
        <v>0</v>
      </c>
      <c r="J83" s="167"/>
      <c r="K83" s="167"/>
      <c r="L83" s="156">
        <f t="shared" si="4"/>
        <v>0</v>
      </c>
      <c r="M83" s="156">
        <f t="shared" si="5"/>
        <v>0</v>
      </c>
      <c r="N83" s="165"/>
      <c r="O83" s="165"/>
      <c r="P83" s="156">
        <f t="shared" si="6"/>
        <v>0</v>
      </c>
      <c r="Q83" s="156">
        <f t="shared" si="7"/>
        <v>0</v>
      </c>
      <c r="R83" s="165"/>
      <c r="S83" s="165"/>
      <c r="Y83" s="17">
        <v>14</v>
      </c>
      <c r="Z83" s="156">
        <v>19</v>
      </c>
      <c r="AA83" s="156" t="s">
        <v>2709</v>
      </c>
      <c r="AB83" s="18">
        <v>0.23</v>
      </c>
    </row>
    <row r="84" spans="1:28" x14ac:dyDescent="0.25">
      <c r="A84" s="156">
        <v>69</v>
      </c>
      <c r="B84" s="156" t="e">
        <f>VLOOKUP('Room Details'!$I72,NCA_Calculations!$I$3:$N$12,2,0)</f>
        <v>#N/A</v>
      </c>
      <c r="C84" s="156" t="e">
        <f>VLOOKUP('Room Details'!$I72,NCA_Calculations!$I$3:$N$12,3,0)</f>
        <v>#N/A</v>
      </c>
      <c r="D84" s="156" t="e">
        <f>VLOOKUP('Room Details'!$I72,NCA_Calculations!$I$3:$N$12,4,0)</f>
        <v>#N/A</v>
      </c>
      <c r="E84" s="156" t="e">
        <f>VLOOKUP('Room Details'!$I72,NCA_Calculations!$I$3:$N$12,5,0)</f>
        <v>#N/A</v>
      </c>
      <c r="F84" s="156" t="e">
        <f>VLOOKUP('Room Details'!$I72,NCA_Calculations!$I$3:$N$12,6,0)</f>
        <v>#N/A</v>
      </c>
      <c r="G84" s="156" t="str">
        <f>IF(OR(ISBLANK('Room Details'!$M72), 'Room Details'!$M72 = 0,  'Room Details'!$M72 = "N/A" ),"Usable","Unusable")</f>
        <v>Usable</v>
      </c>
      <c r="H84" s="156">
        <f>'Room Details'!$V72</f>
        <v>0</v>
      </c>
      <c r="I84" s="156">
        <f>_xlfn.IFNA(ROUNDUP(IF(OR('Room Details'!$J72=0,ISBLANK('Room Details'!$J72),'Room Details'!$J72="N/A"),0,IF('Room Details'!$J72&gt;$D84,('Room Details'!$J72/$E84)+$F84,IF('Room Details'!$J72&lt;=ABS($B84*$C84),1,('Room Details'!$J72/$B84)+$C84))),0),0)</f>
        <v>0</v>
      </c>
      <c r="J84" s="167"/>
      <c r="K84" s="167"/>
      <c r="L84" s="156">
        <f t="shared" si="4"/>
        <v>0</v>
      </c>
      <c r="M84" s="156">
        <f t="shared" si="5"/>
        <v>0</v>
      </c>
      <c r="N84" s="165"/>
      <c r="O84" s="165"/>
      <c r="P84" s="156">
        <f t="shared" si="6"/>
        <v>0</v>
      </c>
      <c r="Q84" s="156">
        <f t="shared" si="7"/>
        <v>0</v>
      </c>
      <c r="R84" s="165"/>
      <c r="S84" s="165"/>
      <c r="Y84" s="17">
        <v>16</v>
      </c>
      <c r="Z84" s="156">
        <v>18</v>
      </c>
      <c r="AA84" s="156" t="s">
        <v>2696</v>
      </c>
      <c r="AB84" s="18">
        <v>0.22</v>
      </c>
    </row>
    <row r="85" spans="1:28" ht="15.75" thickBot="1" x14ac:dyDescent="0.3">
      <c r="A85" s="156">
        <v>70</v>
      </c>
      <c r="B85" s="156" t="e">
        <f>VLOOKUP('Room Details'!$I73,NCA_Calculations!$I$3:$N$12,2,0)</f>
        <v>#N/A</v>
      </c>
      <c r="C85" s="156" t="e">
        <f>VLOOKUP('Room Details'!$I73,NCA_Calculations!$I$3:$N$12,3,0)</f>
        <v>#N/A</v>
      </c>
      <c r="D85" s="156" t="e">
        <f>VLOOKUP('Room Details'!$I73,NCA_Calculations!$I$3:$N$12,4,0)</f>
        <v>#N/A</v>
      </c>
      <c r="E85" s="156" t="e">
        <f>VLOOKUP('Room Details'!$I73,NCA_Calculations!$I$3:$N$12,5,0)</f>
        <v>#N/A</v>
      </c>
      <c r="F85" s="156" t="e">
        <f>VLOOKUP('Room Details'!$I73,NCA_Calculations!$I$3:$N$12,6,0)</f>
        <v>#N/A</v>
      </c>
      <c r="G85" s="156" t="str">
        <f>IF(OR(ISBLANK('Room Details'!$M73), 'Room Details'!$M73 = 0,  'Room Details'!$M73 = "N/A" ),"Usable","Unusable")</f>
        <v>Usable</v>
      </c>
      <c r="H85" s="156">
        <f>'Room Details'!$V73</f>
        <v>0</v>
      </c>
      <c r="I85" s="156">
        <f>_xlfn.IFNA(ROUNDUP(IF(OR('Room Details'!$J73=0,ISBLANK('Room Details'!$J73),'Room Details'!$J73="N/A"),0,IF('Room Details'!$J73&gt;$D85,('Room Details'!$J73/$E85)+$F85,IF('Room Details'!$J73&lt;=ABS($B85*$C85),1,('Room Details'!$J73/$B85)+$C85))),0),0)</f>
        <v>0</v>
      </c>
      <c r="J85" s="167"/>
      <c r="K85" s="167"/>
      <c r="L85" s="156">
        <f t="shared" si="4"/>
        <v>0</v>
      </c>
      <c r="M85" s="156">
        <f t="shared" si="5"/>
        <v>0</v>
      </c>
      <c r="N85" s="165"/>
      <c r="O85" s="165"/>
      <c r="P85" s="156">
        <f t="shared" si="6"/>
        <v>0</v>
      </c>
      <c r="Q85" s="156">
        <f t="shared" si="7"/>
        <v>0</v>
      </c>
      <c r="R85" s="165"/>
      <c r="S85" s="165"/>
      <c r="Y85" s="19">
        <v>16</v>
      </c>
      <c r="Z85" s="178">
        <v>19</v>
      </c>
      <c r="AA85" s="178" t="s">
        <v>2397</v>
      </c>
      <c r="AB85" s="22">
        <v>0.22</v>
      </c>
    </row>
    <row r="86" spans="1:28" x14ac:dyDescent="0.25">
      <c r="A86" s="156">
        <v>71</v>
      </c>
      <c r="B86" s="156" t="e">
        <f>VLOOKUP('Room Details'!$I74,NCA_Calculations!$I$3:$N$12,2,0)</f>
        <v>#N/A</v>
      </c>
      <c r="C86" s="156" t="e">
        <f>VLOOKUP('Room Details'!$I74,NCA_Calculations!$I$3:$N$12,3,0)</f>
        <v>#N/A</v>
      </c>
      <c r="D86" s="156" t="e">
        <f>VLOOKUP('Room Details'!$I74,NCA_Calculations!$I$3:$N$12,4,0)</f>
        <v>#N/A</v>
      </c>
      <c r="E86" s="156" t="e">
        <f>VLOOKUP('Room Details'!$I74,NCA_Calculations!$I$3:$N$12,5,0)</f>
        <v>#N/A</v>
      </c>
      <c r="F86" s="156" t="e">
        <f>VLOOKUP('Room Details'!$I74,NCA_Calculations!$I$3:$N$12,6,0)</f>
        <v>#N/A</v>
      </c>
      <c r="G86" s="156" t="str">
        <f>IF(OR(ISBLANK('Room Details'!$M74), 'Room Details'!$M74 = 0,  'Room Details'!$M74 = "N/A" ),"Usable","Unusable")</f>
        <v>Usable</v>
      </c>
      <c r="H86" s="156">
        <f>'Room Details'!$V74</f>
        <v>0</v>
      </c>
      <c r="I86" s="156">
        <f>_xlfn.IFNA(ROUNDUP(IF(OR('Room Details'!$J74=0,ISBLANK('Room Details'!$J74),'Room Details'!$J74="N/A"),0,IF('Room Details'!$J74&gt;$D86,('Room Details'!$J74/$E86)+$F86,IF('Room Details'!$J74&lt;=ABS($B86*$C86),1,('Room Details'!$J74/$B86)+$C86))),0),0)</f>
        <v>0</v>
      </c>
      <c r="J86" s="167"/>
      <c r="K86" s="167"/>
      <c r="L86" s="156">
        <f t="shared" si="4"/>
        <v>0</v>
      </c>
      <c r="M86" s="156">
        <f t="shared" si="5"/>
        <v>0</v>
      </c>
      <c r="N86" s="165"/>
      <c r="O86" s="165"/>
      <c r="P86" s="156">
        <f t="shared" si="6"/>
        <v>0</v>
      </c>
      <c r="Q86" s="156">
        <f t="shared" si="7"/>
        <v>0</v>
      </c>
      <c r="R86" s="165"/>
      <c r="S86" s="165"/>
    </row>
    <row r="87" spans="1:28" x14ac:dyDescent="0.25">
      <c r="A87" s="156">
        <v>72</v>
      </c>
      <c r="B87" s="156" t="e">
        <f>VLOOKUP('Room Details'!$I75,NCA_Calculations!$I$3:$N$12,2,0)</f>
        <v>#N/A</v>
      </c>
      <c r="C87" s="156" t="e">
        <f>VLOOKUP('Room Details'!$I75,NCA_Calculations!$I$3:$N$12,3,0)</f>
        <v>#N/A</v>
      </c>
      <c r="D87" s="156" t="e">
        <f>VLOOKUP('Room Details'!$I75,NCA_Calculations!$I$3:$N$12,4,0)</f>
        <v>#N/A</v>
      </c>
      <c r="E87" s="156" t="e">
        <f>VLOOKUP('Room Details'!$I75,NCA_Calculations!$I$3:$N$12,5,0)</f>
        <v>#N/A</v>
      </c>
      <c r="F87" s="156" t="e">
        <f>VLOOKUP('Room Details'!$I75,NCA_Calculations!$I$3:$N$12,6,0)</f>
        <v>#N/A</v>
      </c>
      <c r="G87" s="156" t="str">
        <f>IF(OR(ISBLANK('Room Details'!$M75), 'Room Details'!$M75 = 0,  'Room Details'!$M75 = "N/A" ),"Usable","Unusable")</f>
        <v>Usable</v>
      </c>
      <c r="H87" s="156">
        <f>'Room Details'!$V75</f>
        <v>0</v>
      </c>
      <c r="I87" s="156">
        <f>_xlfn.IFNA(ROUNDUP(IF(OR('Room Details'!$J75=0,ISBLANK('Room Details'!$J75),'Room Details'!$J75="N/A"),0,IF('Room Details'!$J75&gt;$D87,('Room Details'!$J75/$E87)+$F87,IF('Room Details'!$J75&lt;=ABS($B87*$C87),1,('Room Details'!$J75/$B87)+$C87))),0),0)</f>
        <v>0</v>
      </c>
      <c r="J87" s="167"/>
      <c r="K87" s="167"/>
      <c r="L87" s="156">
        <f t="shared" si="4"/>
        <v>0</v>
      </c>
      <c r="M87" s="156">
        <f t="shared" si="5"/>
        <v>0</v>
      </c>
      <c r="N87" s="165"/>
      <c r="O87" s="165"/>
      <c r="P87" s="156">
        <f t="shared" si="6"/>
        <v>0</v>
      </c>
      <c r="Q87" s="156">
        <f t="shared" si="7"/>
        <v>0</v>
      </c>
      <c r="R87" s="165"/>
      <c r="S87" s="165"/>
    </row>
    <row r="88" spans="1:28" x14ac:dyDescent="0.25">
      <c r="A88" s="156">
        <v>73</v>
      </c>
      <c r="B88" s="156" t="e">
        <f>VLOOKUP('Room Details'!$I76,NCA_Calculations!$I$3:$N$12,2,0)</f>
        <v>#N/A</v>
      </c>
      <c r="C88" s="156" t="e">
        <f>VLOOKUP('Room Details'!$I76,NCA_Calculations!$I$3:$N$12,3,0)</f>
        <v>#N/A</v>
      </c>
      <c r="D88" s="156" t="e">
        <f>VLOOKUP('Room Details'!$I76,NCA_Calculations!$I$3:$N$12,4,0)</f>
        <v>#N/A</v>
      </c>
      <c r="E88" s="156" t="e">
        <f>VLOOKUP('Room Details'!$I76,NCA_Calculations!$I$3:$N$12,5,0)</f>
        <v>#N/A</v>
      </c>
      <c r="F88" s="156" t="e">
        <f>VLOOKUP('Room Details'!$I76,NCA_Calculations!$I$3:$N$12,6,0)</f>
        <v>#N/A</v>
      </c>
      <c r="G88" s="156" t="str">
        <f>IF(OR(ISBLANK('Room Details'!$M76), 'Room Details'!$M76 = 0,  'Room Details'!$M76 = "N/A" ),"Usable","Unusable")</f>
        <v>Usable</v>
      </c>
      <c r="H88" s="156">
        <f>'Room Details'!$V76</f>
        <v>0</v>
      </c>
      <c r="I88" s="156">
        <f>_xlfn.IFNA(ROUNDUP(IF(OR('Room Details'!$J76=0,ISBLANK('Room Details'!$J76),'Room Details'!$J76="N/A"),0,IF('Room Details'!$J76&gt;$D88,('Room Details'!$J76/$E88)+$F88,IF('Room Details'!$J76&lt;=ABS($B88*$C88),1,('Room Details'!$J76/$B88)+$C88))),0),0)</f>
        <v>0</v>
      </c>
      <c r="J88" s="167"/>
      <c r="K88" s="167"/>
      <c r="L88" s="156">
        <f t="shared" si="4"/>
        <v>0</v>
      </c>
      <c r="M88" s="156">
        <f t="shared" si="5"/>
        <v>0</v>
      </c>
      <c r="N88" s="165"/>
      <c r="O88" s="165"/>
      <c r="P88" s="156">
        <f t="shared" si="6"/>
        <v>0</v>
      </c>
      <c r="Q88" s="156">
        <f t="shared" si="7"/>
        <v>0</v>
      </c>
      <c r="R88" s="165"/>
      <c r="S88" s="165"/>
    </row>
    <row r="89" spans="1:28" x14ac:dyDescent="0.25">
      <c r="A89" s="156">
        <v>74</v>
      </c>
      <c r="B89" s="156" t="e">
        <f>VLOOKUP('Room Details'!$I77,NCA_Calculations!$I$3:$N$12,2,0)</f>
        <v>#N/A</v>
      </c>
      <c r="C89" s="156" t="e">
        <f>VLOOKUP('Room Details'!$I77,NCA_Calculations!$I$3:$N$12,3,0)</f>
        <v>#N/A</v>
      </c>
      <c r="D89" s="156" t="e">
        <f>VLOOKUP('Room Details'!$I77,NCA_Calculations!$I$3:$N$12,4,0)</f>
        <v>#N/A</v>
      </c>
      <c r="E89" s="156" t="e">
        <f>VLOOKUP('Room Details'!$I77,NCA_Calculations!$I$3:$N$12,5,0)</f>
        <v>#N/A</v>
      </c>
      <c r="F89" s="156" t="e">
        <f>VLOOKUP('Room Details'!$I77,NCA_Calculations!$I$3:$N$12,6,0)</f>
        <v>#N/A</v>
      </c>
      <c r="G89" s="156" t="str">
        <f>IF(OR(ISBLANK('Room Details'!$M77), 'Room Details'!$M77 = 0,  'Room Details'!$M77 = "N/A" ),"Usable","Unusable")</f>
        <v>Usable</v>
      </c>
      <c r="H89" s="156">
        <f>'Room Details'!$V77</f>
        <v>0</v>
      </c>
      <c r="I89" s="156">
        <f>_xlfn.IFNA(ROUNDUP(IF(OR('Room Details'!$J77=0,ISBLANK('Room Details'!$J77),'Room Details'!$J77="N/A"),0,IF('Room Details'!$J77&gt;$D89,('Room Details'!$J77/$E89)+$F89,IF('Room Details'!$J77&lt;=ABS($B89*$C89),1,('Room Details'!$J77/$B89)+$C89))),0),0)</f>
        <v>0</v>
      </c>
      <c r="J89" s="167"/>
      <c r="K89" s="167"/>
      <c r="L89" s="156">
        <f t="shared" si="4"/>
        <v>0</v>
      </c>
      <c r="M89" s="156">
        <f t="shared" si="5"/>
        <v>0</v>
      </c>
      <c r="N89" s="165"/>
      <c r="O89" s="165"/>
      <c r="P89" s="156">
        <f t="shared" si="6"/>
        <v>0</v>
      </c>
      <c r="Q89" s="156">
        <f t="shared" si="7"/>
        <v>0</v>
      </c>
      <c r="R89" s="165"/>
      <c r="S89" s="165"/>
    </row>
    <row r="90" spans="1:28" x14ac:dyDescent="0.25">
      <c r="A90" s="156">
        <v>75</v>
      </c>
      <c r="B90" s="156" t="e">
        <f>VLOOKUP('Room Details'!$I78,NCA_Calculations!$I$3:$N$12,2,0)</f>
        <v>#N/A</v>
      </c>
      <c r="C90" s="156" t="e">
        <f>VLOOKUP('Room Details'!$I78,NCA_Calculations!$I$3:$N$12,3,0)</f>
        <v>#N/A</v>
      </c>
      <c r="D90" s="156" t="e">
        <f>VLOOKUP('Room Details'!$I78,NCA_Calculations!$I$3:$N$12,4,0)</f>
        <v>#N/A</v>
      </c>
      <c r="E90" s="156" t="e">
        <f>VLOOKUP('Room Details'!$I78,NCA_Calculations!$I$3:$N$12,5,0)</f>
        <v>#N/A</v>
      </c>
      <c r="F90" s="156" t="e">
        <f>VLOOKUP('Room Details'!$I78,NCA_Calculations!$I$3:$N$12,6,0)</f>
        <v>#N/A</v>
      </c>
      <c r="G90" s="156" t="str">
        <f>IF(OR(ISBLANK('Room Details'!$M78), 'Room Details'!$M78 = 0,  'Room Details'!$M78 = "N/A" ),"Usable","Unusable")</f>
        <v>Usable</v>
      </c>
      <c r="H90" s="156">
        <f>'Room Details'!$V78</f>
        <v>0</v>
      </c>
      <c r="I90" s="156">
        <f>_xlfn.IFNA(ROUNDUP(IF(OR('Room Details'!$J78=0,ISBLANK('Room Details'!$J78),'Room Details'!$J78="N/A"),0,IF('Room Details'!$J78&gt;$D90,('Room Details'!$J78/$E90)+$F90,IF('Room Details'!$J78&lt;=ABS($B90*$C90),1,('Room Details'!$J78/$B90)+$C90))),0),0)</f>
        <v>0</v>
      </c>
      <c r="J90" s="167"/>
      <c r="K90" s="167"/>
      <c r="L90" s="156">
        <f t="shared" si="4"/>
        <v>0</v>
      </c>
      <c r="M90" s="156">
        <f t="shared" si="5"/>
        <v>0</v>
      </c>
      <c r="N90" s="165"/>
      <c r="O90" s="165"/>
      <c r="P90" s="156">
        <f t="shared" si="6"/>
        <v>0</v>
      </c>
      <c r="Q90" s="156">
        <f t="shared" si="7"/>
        <v>0</v>
      </c>
      <c r="R90" s="165"/>
      <c r="S90" s="165"/>
    </row>
    <row r="91" spans="1:28" x14ac:dyDescent="0.25">
      <c r="A91" s="156">
        <v>76</v>
      </c>
      <c r="B91" s="156" t="e">
        <f>VLOOKUP('Room Details'!$I79,NCA_Calculations!$I$3:$N$12,2,0)</f>
        <v>#N/A</v>
      </c>
      <c r="C91" s="156" t="e">
        <f>VLOOKUP('Room Details'!$I79,NCA_Calculations!$I$3:$N$12,3,0)</f>
        <v>#N/A</v>
      </c>
      <c r="D91" s="156" t="e">
        <f>VLOOKUP('Room Details'!$I79,NCA_Calculations!$I$3:$N$12,4,0)</f>
        <v>#N/A</v>
      </c>
      <c r="E91" s="156" t="e">
        <f>VLOOKUP('Room Details'!$I79,NCA_Calculations!$I$3:$N$12,5,0)</f>
        <v>#N/A</v>
      </c>
      <c r="F91" s="156" t="e">
        <f>VLOOKUP('Room Details'!$I79,NCA_Calculations!$I$3:$N$12,6,0)</f>
        <v>#N/A</v>
      </c>
      <c r="G91" s="156" t="str">
        <f>IF(OR(ISBLANK('Room Details'!$M79), 'Room Details'!$M79 = 0,  'Room Details'!$M79 = "N/A" ),"Usable","Unusable")</f>
        <v>Usable</v>
      </c>
      <c r="H91" s="156">
        <f>'Room Details'!$V79</f>
        <v>0</v>
      </c>
      <c r="I91" s="156">
        <f>_xlfn.IFNA(ROUNDUP(IF(OR('Room Details'!$J79=0,ISBLANK('Room Details'!$J79),'Room Details'!$J79="N/A"),0,IF('Room Details'!$J79&gt;$D91,('Room Details'!$J79/$E91)+$F91,IF('Room Details'!$J79&lt;=ABS($B91*$C91),1,('Room Details'!$J79/$B91)+$C91))),0),0)</f>
        <v>0</v>
      </c>
      <c r="J91" s="167"/>
      <c r="K91" s="167"/>
      <c r="L91" s="156">
        <f t="shared" si="4"/>
        <v>0</v>
      </c>
      <c r="M91" s="156">
        <f t="shared" si="5"/>
        <v>0</v>
      </c>
      <c r="N91" s="165"/>
      <c r="O91" s="165"/>
      <c r="P91" s="156">
        <f t="shared" si="6"/>
        <v>0</v>
      </c>
      <c r="Q91" s="156">
        <f t="shared" si="7"/>
        <v>0</v>
      </c>
      <c r="R91" s="165"/>
      <c r="S91" s="165"/>
    </row>
    <row r="92" spans="1:28" x14ac:dyDescent="0.25">
      <c r="A92" s="156">
        <v>77</v>
      </c>
      <c r="B92" s="156" t="e">
        <f>VLOOKUP('Room Details'!$I80,NCA_Calculations!$I$3:$N$12,2,0)</f>
        <v>#N/A</v>
      </c>
      <c r="C92" s="156" t="e">
        <f>VLOOKUP('Room Details'!$I80,NCA_Calculations!$I$3:$N$12,3,0)</f>
        <v>#N/A</v>
      </c>
      <c r="D92" s="156" t="e">
        <f>VLOOKUP('Room Details'!$I80,NCA_Calculations!$I$3:$N$12,4,0)</f>
        <v>#N/A</v>
      </c>
      <c r="E92" s="156" t="e">
        <f>VLOOKUP('Room Details'!$I80,NCA_Calculations!$I$3:$N$12,5,0)</f>
        <v>#N/A</v>
      </c>
      <c r="F92" s="156" t="e">
        <f>VLOOKUP('Room Details'!$I80,NCA_Calculations!$I$3:$N$12,6,0)</f>
        <v>#N/A</v>
      </c>
      <c r="G92" s="156" t="str">
        <f>IF(OR(ISBLANK('Room Details'!$M80), 'Room Details'!$M80 = 0,  'Room Details'!$M80 = "N/A" ),"Usable","Unusable")</f>
        <v>Usable</v>
      </c>
      <c r="H92" s="156">
        <f>'Room Details'!$V80</f>
        <v>0</v>
      </c>
      <c r="I92" s="156">
        <f>_xlfn.IFNA(ROUNDUP(IF(OR('Room Details'!$J80=0,ISBLANK('Room Details'!$J80),'Room Details'!$J80="N/A"),0,IF('Room Details'!$J80&gt;$D92,('Room Details'!$J80/$E92)+$F92,IF('Room Details'!$J80&lt;=ABS($B92*$C92),1,('Room Details'!$J80/$B92)+$C92))),0),0)</f>
        <v>0</v>
      </c>
      <c r="J92" s="167"/>
      <c r="K92" s="167"/>
      <c r="L92" s="156">
        <f t="shared" si="4"/>
        <v>0</v>
      </c>
      <c r="M92" s="156">
        <f t="shared" si="5"/>
        <v>0</v>
      </c>
      <c r="N92" s="165"/>
      <c r="O92" s="165"/>
      <c r="P92" s="156">
        <f t="shared" si="6"/>
        <v>0</v>
      </c>
      <c r="Q92" s="156">
        <f t="shared" si="7"/>
        <v>0</v>
      </c>
      <c r="R92" s="165"/>
      <c r="S92" s="165"/>
    </row>
    <row r="93" spans="1:28" x14ac:dyDescent="0.25">
      <c r="A93" s="156">
        <v>78</v>
      </c>
      <c r="B93" s="156" t="e">
        <f>VLOOKUP('Room Details'!$I81,NCA_Calculations!$I$3:$N$12,2,0)</f>
        <v>#N/A</v>
      </c>
      <c r="C93" s="156" t="e">
        <f>VLOOKUP('Room Details'!$I81,NCA_Calculations!$I$3:$N$12,3,0)</f>
        <v>#N/A</v>
      </c>
      <c r="D93" s="156" t="e">
        <f>VLOOKUP('Room Details'!$I81,NCA_Calculations!$I$3:$N$12,4,0)</f>
        <v>#N/A</v>
      </c>
      <c r="E93" s="156" t="e">
        <f>VLOOKUP('Room Details'!$I81,NCA_Calculations!$I$3:$N$12,5,0)</f>
        <v>#N/A</v>
      </c>
      <c r="F93" s="156" t="e">
        <f>VLOOKUP('Room Details'!$I81,NCA_Calculations!$I$3:$N$12,6,0)</f>
        <v>#N/A</v>
      </c>
      <c r="G93" s="156" t="str">
        <f>IF(OR(ISBLANK('Room Details'!$M81), 'Room Details'!$M81 = 0,  'Room Details'!$M81 = "N/A" ),"Usable","Unusable")</f>
        <v>Usable</v>
      </c>
      <c r="H93" s="156">
        <f>'Room Details'!$V81</f>
        <v>0</v>
      </c>
      <c r="I93" s="156">
        <f>_xlfn.IFNA(ROUNDUP(IF(OR('Room Details'!$J81=0,ISBLANK('Room Details'!$J81),'Room Details'!$J81="N/A"),0,IF('Room Details'!$J81&gt;$D93,('Room Details'!$J81/$E93)+$F93,IF('Room Details'!$J81&lt;=ABS($B93*$C93),1,('Room Details'!$J81/$B93)+$C93))),0),0)</f>
        <v>0</v>
      </c>
      <c r="J93" s="167"/>
      <c r="K93" s="167"/>
      <c r="L93" s="156">
        <f t="shared" si="4"/>
        <v>0</v>
      </c>
      <c r="M93" s="156">
        <f t="shared" si="5"/>
        <v>0</v>
      </c>
      <c r="N93" s="165"/>
      <c r="O93" s="165"/>
      <c r="P93" s="156">
        <f t="shared" si="6"/>
        <v>0</v>
      </c>
      <c r="Q93" s="156">
        <f t="shared" si="7"/>
        <v>0</v>
      </c>
      <c r="R93" s="165"/>
      <c r="S93" s="165"/>
    </row>
    <row r="94" spans="1:28" x14ac:dyDescent="0.25">
      <c r="A94" s="156">
        <v>79</v>
      </c>
      <c r="B94" s="156" t="e">
        <f>VLOOKUP('Room Details'!$I82,NCA_Calculations!$I$3:$N$12,2,0)</f>
        <v>#N/A</v>
      </c>
      <c r="C94" s="156" t="e">
        <f>VLOOKUP('Room Details'!$I82,NCA_Calculations!$I$3:$N$12,3,0)</f>
        <v>#N/A</v>
      </c>
      <c r="D94" s="156" t="e">
        <f>VLOOKUP('Room Details'!$I82,NCA_Calculations!$I$3:$N$12,4,0)</f>
        <v>#N/A</v>
      </c>
      <c r="E94" s="156" t="e">
        <f>VLOOKUP('Room Details'!$I82,NCA_Calculations!$I$3:$N$12,5,0)</f>
        <v>#N/A</v>
      </c>
      <c r="F94" s="156" t="e">
        <f>VLOOKUP('Room Details'!$I82,NCA_Calculations!$I$3:$N$12,6,0)</f>
        <v>#N/A</v>
      </c>
      <c r="G94" s="156" t="str">
        <f>IF(OR(ISBLANK('Room Details'!$M82), 'Room Details'!$M82 = 0,  'Room Details'!$M82 = "N/A" ),"Usable","Unusable")</f>
        <v>Usable</v>
      </c>
      <c r="H94" s="156">
        <f>'Room Details'!$V82</f>
        <v>0</v>
      </c>
      <c r="I94" s="156">
        <f>_xlfn.IFNA(ROUNDUP(IF(OR('Room Details'!$J82=0,ISBLANK('Room Details'!$J82),'Room Details'!$J82="N/A"),0,IF('Room Details'!$J82&gt;$D94,('Room Details'!$J82/$E94)+$F94,IF('Room Details'!$J82&lt;=ABS($B94*$C94),1,('Room Details'!$J82/$B94)+$C94))),0),0)</f>
        <v>0</v>
      </c>
      <c r="J94" s="167"/>
      <c r="K94" s="167"/>
      <c r="L94" s="156">
        <f t="shared" si="4"/>
        <v>0</v>
      </c>
      <c r="M94" s="156">
        <f t="shared" si="5"/>
        <v>0</v>
      </c>
      <c r="N94" s="165"/>
      <c r="O94" s="165"/>
      <c r="P94" s="156">
        <f t="shared" si="6"/>
        <v>0</v>
      </c>
      <c r="Q94" s="156">
        <f t="shared" si="7"/>
        <v>0</v>
      </c>
      <c r="R94" s="165"/>
      <c r="S94" s="165"/>
    </row>
    <row r="95" spans="1:28" x14ac:dyDescent="0.25">
      <c r="A95" s="156">
        <v>80</v>
      </c>
      <c r="B95" s="156" t="e">
        <f>VLOOKUP('Room Details'!$I83,NCA_Calculations!$I$3:$N$12,2,0)</f>
        <v>#N/A</v>
      </c>
      <c r="C95" s="156" t="e">
        <f>VLOOKUP('Room Details'!$I83,NCA_Calculations!$I$3:$N$12,3,0)</f>
        <v>#N/A</v>
      </c>
      <c r="D95" s="156" t="e">
        <f>VLOOKUP('Room Details'!$I83,NCA_Calculations!$I$3:$N$12,4,0)</f>
        <v>#N/A</v>
      </c>
      <c r="E95" s="156" t="e">
        <f>VLOOKUP('Room Details'!$I83,NCA_Calculations!$I$3:$N$12,5,0)</f>
        <v>#N/A</v>
      </c>
      <c r="F95" s="156" t="e">
        <f>VLOOKUP('Room Details'!$I83,NCA_Calculations!$I$3:$N$12,6,0)</f>
        <v>#N/A</v>
      </c>
      <c r="G95" s="156" t="str">
        <f>IF(OR(ISBLANK('Room Details'!$M83), 'Room Details'!$M83 = 0,  'Room Details'!$M83 = "N/A" ),"Usable","Unusable")</f>
        <v>Usable</v>
      </c>
      <c r="H95" s="156">
        <f>'Room Details'!$V83</f>
        <v>0</v>
      </c>
      <c r="I95" s="156">
        <f>_xlfn.IFNA(ROUNDUP(IF(OR('Room Details'!$J83=0,ISBLANK('Room Details'!$J83),'Room Details'!$J83="N/A"),0,IF('Room Details'!$J83&gt;$D95,('Room Details'!$J83/$E95)+$F95,IF('Room Details'!$J83&lt;=ABS($B95*$C95),1,('Room Details'!$J83/$B95)+$C95))),0),0)</f>
        <v>0</v>
      </c>
      <c r="J95" s="167"/>
      <c r="K95" s="167"/>
      <c r="L95" s="156">
        <f t="shared" si="4"/>
        <v>0</v>
      </c>
      <c r="M95" s="156">
        <f t="shared" si="5"/>
        <v>0</v>
      </c>
      <c r="N95" s="165"/>
      <c r="O95" s="165"/>
      <c r="P95" s="156">
        <f t="shared" si="6"/>
        <v>0</v>
      </c>
      <c r="Q95" s="156">
        <f t="shared" si="7"/>
        <v>0</v>
      </c>
      <c r="R95" s="165"/>
      <c r="S95" s="165"/>
    </row>
    <row r="96" spans="1:28" x14ac:dyDescent="0.25">
      <c r="A96" s="156">
        <v>81</v>
      </c>
      <c r="B96" s="156" t="e">
        <f>VLOOKUP('Room Details'!$I84,NCA_Calculations!$I$3:$N$12,2,0)</f>
        <v>#N/A</v>
      </c>
      <c r="C96" s="156" t="e">
        <f>VLOOKUP('Room Details'!$I84,NCA_Calculations!$I$3:$N$12,3,0)</f>
        <v>#N/A</v>
      </c>
      <c r="D96" s="156" t="e">
        <f>VLOOKUP('Room Details'!$I84,NCA_Calculations!$I$3:$N$12,4,0)</f>
        <v>#N/A</v>
      </c>
      <c r="E96" s="156" t="e">
        <f>VLOOKUP('Room Details'!$I84,NCA_Calculations!$I$3:$N$12,5,0)</f>
        <v>#N/A</v>
      </c>
      <c r="F96" s="156" t="e">
        <f>VLOOKUP('Room Details'!$I84,NCA_Calculations!$I$3:$N$12,6,0)</f>
        <v>#N/A</v>
      </c>
      <c r="G96" s="156" t="str">
        <f>IF(OR(ISBLANK('Room Details'!$M84), 'Room Details'!$M84 = 0,  'Room Details'!$M84 = "N/A" ),"Usable","Unusable")</f>
        <v>Usable</v>
      </c>
      <c r="H96" s="156">
        <f>'Room Details'!$V84</f>
        <v>0</v>
      </c>
      <c r="I96" s="156">
        <f>_xlfn.IFNA(ROUNDUP(IF(OR('Room Details'!$J84=0,ISBLANK('Room Details'!$J84),'Room Details'!$J84="N/A"),0,IF('Room Details'!$J84&gt;$D96,('Room Details'!$J84/$E96)+$F96,IF('Room Details'!$J84&lt;=ABS($B96*$C96),1,('Room Details'!$J84/$B96)+$C96))),0),0)</f>
        <v>0</v>
      </c>
      <c r="J96" s="167"/>
      <c r="K96" s="167"/>
      <c r="L96" s="156">
        <f t="shared" si="4"/>
        <v>0</v>
      </c>
      <c r="M96" s="156">
        <f t="shared" si="5"/>
        <v>0</v>
      </c>
      <c r="N96" s="165"/>
      <c r="O96" s="165"/>
      <c r="P96" s="156">
        <f t="shared" si="6"/>
        <v>0</v>
      </c>
      <c r="Q96" s="156">
        <f t="shared" si="7"/>
        <v>0</v>
      </c>
      <c r="R96" s="165"/>
      <c r="S96" s="165"/>
    </row>
    <row r="97" spans="1:19" x14ac:dyDescent="0.25">
      <c r="A97" s="156">
        <v>82</v>
      </c>
      <c r="B97" s="156" t="e">
        <f>VLOOKUP('Room Details'!$I85,NCA_Calculations!$I$3:$N$12,2,0)</f>
        <v>#N/A</v>
      </c>
      <c r="C97" s="156" t="e">
        <f>VLOOKUP('Room Details'!$I85,NCA_Calculations!$I$3:$N$12,3,0)</f>
        <v>#N/A</v>
      </c>
      <c r="D97" s="156" t="e">
        <f>VLOOKUP('Room Details'!$I85,NCA_Calculations!$I$3:$N$12,4,0)</f>
        <v>#N/A</v>
      </c>
      <c r="E97" s="156" t="e">
        <f>VLOOKUP('Room Details'!$I85,NCA_Calculations!$I$3:$N$12,5,0)</f>
        <v>#N/A</v>
      </c>
      <c r="F97" s="156" t="e">
        <f>VLOOKUP('Room Details'!$I85,NCA_Calculations!$I$3:$N$12,6,0)</f>
        <v>#N/A</v>
      </c>
      <c r="G97" s="156" t="str">
        <f>IF(OR(ISBLANK('Room Details'!$M85), 'Room Details'!$M85 = 0,  'Room Details'!$M85 = "N/A" ),"Usable","Unusable")</f>
        <v>Usable</v>
      </c>
      <c r="H97" s="156">
        <f>'Room Details'!$V85</f>
        <v>0</v>
      </c>
      <c r="I97" s="156">
        <f>_xlfn.IFNA(ROUNDUP(IF(OR('Room Details'!$J85=0,ISBLANK('Room Details'!$J85),'Room Details'!$J85="N/A"),0,IF('Room Details'!$J85&gt;$D97,('Room Details'!$J85/$E97)+$F97,IF('Room Details'!$J85&lt;=ABS($B97*$C97),1,('Room Details'!$J85/$B97)+$C97))),0),0)</f>
        <v>0</v>
      </c>
      <c r="J97" s="167"/>
      <c r="K97" s="167"/>
      <c r="L97" s="156">
        <f t="shared" si="4"/>
        <v>0</v>
      </c>
      <c r="M97" s="156">
        <f t="shared" si="5"/>
        <v>0</v>
      </c>
      <c r="N97" s="165"/>
      <c r="O97" s="165"/>
      <c r="P97" s="156">
        <f t="shared" si="6"/>
        <v>0</v>
      </c>
      <c r="Q97" s="156">
        <f t="shared" si="7"/>
        <v>0</v>
      </c>
      <c r="R97" s="165"/>
      <c r="S97" s="165"/>
    </row>
    <row r="98" spans="1:19" x14ac:dyDescent="0.25">
      <c r="A98" s="156">
        <v>83</v>
      </c>
      <c r="B98" s="156" t="e">
        <f>VLOOKUP('Room Details'!$I86,NCA_Calculations!$I$3:$N$12,2,0)</f>
        <v>#N/A</v>
      </c>
      <c r="C98" s="156" t="e">
        <f>VLOOKUP('Room Details'!$I86,NCA_Calculations!$I$3:$N$12,3,0)</f>
        <v>#N/A</v>
      </c>
      <c r="D98" s="156" t="e">
        <f>VLOOKUP('Room Details'!$I86,NCA_Calculations!$I$3:$N$12,4,0)</f>
        <v>#N/A</v>
      </c>
      <c r="E98" s="156" t="e">
        <f>VLOOKUP('Room Details'!$I86,NCA_Calculations!$I$3:$N$12,5,0)</f>
        <v>#N/A</v>
      </c>
      <c r="F98" s="156" t="e">
        <f>VLOOKUP('Room Details'!$I86,NCA_Calculations!$I$3:$N$12,6,0)</f>
        <v>#N/A</v>
      </c>
      <c r="G98" s="156" t="str">
        <f>IF(OR(ISBLANK('Room Details'!$M86), 'Room Details'!$M86 = 0,  'Room Details'!$M86 = "N/A" ),"Usable","Unusable")</f>
        <v>Usable</v>
      </c>
      <c r="H98" s="156">
        <f>'Room Details'!$V86</f>
        <v>0</v>
      </c>
      <c r="I98" s="156">
        <f>_xlfn.IFNA(ROUNDUP(IF(OR('Room Details'!$J86=0,ISBLANK('Room Details'!$J86),'Room Details'!$J86="N/A"),0,IF('Room Details'!$J86&gt;$D98,('Room Details'!$J86/$E98)+$F98,IF('Room Details'!$J86&lt;=ABS($B98*$C98),1,('Room Details'!$J86/$B98)+$C98))),0),0)</f>
        <v>0</v>
      </c>
      <c r="J98" s="167"/>
      <c r="K98" s="167"/>
      <c r="L98" s="156">
        <f t="shared" si="4"/>
        <v>0</v>
      </c>
      <c r="M98" s="156">
        <f t="shared" si="5"/>
        <v>0</v>
      </c>
      <c r="N98" s="165"/>
      <c r="O98" s="165"/>
      <c r="P98" s="156">
        <f t="shared" si="6"/>
        <v>0</v>
      </c>
      <c r="Q98" s="156">
        <f t="shared" si="7"/>
        <v>0</v>
      </c>
      <c r="R98" s="165"/>
      <c r="S98" s="165"/>
    </row>
    <row r="99" spans="1:19" x14ac:dyDescent="0.25">
      <c r="A99" s="156">
        <v>84</v>
      </c>
      <c r="B99" s="156" t="e">
        <f>VLOOKUP('Room Details'!$I87,NCA_Calculations!$I$3:$N$12,2,0)</f>
        <v>#N/A</v>
      </c>
      <c r="C99" s="156" t="e">
        <f>VLOOKUP('Room Details'!$I87,NCA_Calculations!$I$3:$N$12,3,0)</f>
        <v>#N/A</v>
      </c>
      <c r="D99" s="156" t="e">
        <f>VLOOKUP('Room Details'!$I87,NCA_Calculations!$I$3:$N$12,4,0)</f>
        <v>#N/A</v>
      </c>
      <c r="E99" s="156" t="e">
        <f>VLOOKUP('Room Details'!$I87,NCA_Calculations!$I$3:$N$12,5,0)</f>
        <v>#N/A</v>
      </c>
      <c r="F99" s="156" t="e">
        <f>VLOOKUP('Room Details'!$I87,NCA_Calculations!$I$3:$N$12,6,0)</f>
        <v>#N/A</v>
      </c>
      <c r="G99" s="156" t="str">
        <f>IF(OR(ISBLANK('Room Details'!$M87), 'Room Details'!$M87 = 0,  'Room Details'!$M87 = "N/A" ),"Usable","Unusable")</f>
        <v>Usable</v>
      </c>
      <c r="H99" s="156">
        <f>'Room Details'!$V87</f>
        <v>0</v>
      </c>
      <c r="I99" s="156">
        <f>_xlfn.IFNA(ROUNDUP(IF(OR('Room Details'!$J87=0,ISBLANK('Room Details'!$J87),'Room Details'!$J87="N/A"),0,IF('Room Details'!$J87&gt;$D99,('Room Details'!$J87/$E99)+$F99,IF('Room Details'!$J87&lt;=ABS($B99*$C99),1,('Room Details'!$J87/$B99)+$C99))),0),0)</f>
        <v>0</v>
      </c>
      <c r="J99" s="167"/>
      <c r="K99" s="167"/>
      <c r="L99" s="156">
        <f t="shared" si="4"/>
        <v>0</v>
      </c>
      <c r="M99" s="156">
        <f t="shared" si="5"/>
        <v>0</v>
      </c>
      <c r="N99" s="165"/>
      <c r="O99" s="165"/>
      <c r="P99" s="156">
        <f t="shared" si="6"/>
        <v>0</v>
      </c>
      <c r="Q99" s="156">
        <f t="shared" si="7"/>
        <v>0</v>
      </c>
      <c r="R99" s="165"/>
      <c r="S99" s="165"/>
    </row>
    <row r="100" spans="1:19" x14ac:dyDescent="0.25">
      <c r="A100" s="156">
        <v>85</v>
      </c>
      <c r="B100" s="156" t="e">
        <f>VLOOKUP('Room Details'!$I88,NCA_Calculations!$I$3:$N$12,2,0)</f>
        <v>#N/A</v>
      </c>
      <c r="C100" s="156" t="e">
        <f>VLOOKUP('Room Details'!$I88,NCA_Calculations!$I$3:$N$12,3,0)</f>
        <v>#N/A</v>
      </c>
      <c r="D100" s="156" t="e">
        <f>VLOOKUP('Room Details'!$I88,NCA_Calculations!$I$3:$N$12,4,0)</f>
        <v>#N/A</v>
      </c>
      <c r="E100" s="156" t="e">
        <f>VLOOKUP('Room Details'!$I88,NCA_Calculations!$I$3:$N$12,5,0)</f>
        <v>#N/A</v>
      </c>
      <c r="F100" s="156" t="e">
        <f>VLOOKUP('Room Details'!$I88,NCA_Calculations!$I$3:$N$12,6,0)</f>
        <v>#N/A</v>
      </c>
      <c r="G100" s="156" t="str">
        <f>IF(OR(ISBLANK('Room Details'!$M88), 'Room Details'!$M88 = 0,  'Room Details'!$M88 = "N/A" ),"Usable","Unusable")</f>
        <v>Usable</v>
      </c>
      <c r="H100" s="156">
        <f>'Room Details'!$V88</f>
        <v>0</v>
      </c>
      <c r="I100" s="156">
        <f>_xlfn.IFNA(ROUNDUP(IF(OR('Room Details'!$J88=0,ISBLANK('Room Details'!$J88),'Room Details'!$J88="N/A"),0,IF('Room Details'!$J88&gt;$D100,('Room Details'!$J88/$E100)+$F100,IF('Room Details'!$J88&lt;=ABS($B100*$C100),1,('Room Details'!$J88/$B100)+$C100))),0),0)</f>
        <v>0</v>
      </c>
      <c r="J100" s="167"/>
      <c r="K100" s="167"/>
      <c r="L100" s="156">
        <f t="shared" si="4"/>
        <v>0</v>
      </c>
      <c r="M100" s="156">
        <f t="shared" si="5"/>
        <v>0</v>
      </c>
      <c r="N100" s="165"/>
      <c r="O100" s="165"/>
      <c r="P100" s="156">
        <f t="shared" si="6"/>
        <v>0</v>
      </c>
      <c r="Q100" s="156">
        <f t="shared" si="7"/>
        <v>0</v>
      </c>
      <c r="R100" s="165"/>
      <c r="S100" s="165"/>
    </row>
    <row r="101" spans="1:19" x14ac:dyDescent="0.25">
      <c r="A101" s="156">
        <v>86</v>
      </c>
      <c r="B101" s="156" t="e">
        <f>VLOOKUP('Room Details'!$I89,NCA_Calculations!$I$3:$N$12,2,0)</f>
        <v>#N/A</v>
      </c>
      <c r="C101" s="156" t="e">
        <f>VLOOKUP('Room Details'!$I89,NCA_Calculations!$I$3:$N$12,3,0)</f>
        <v>#N/A</v>
      </c>
      <c r="D101" s="156" t="e">
        <f>VLOOKUP('Room Details'!$I89,NCA_Calculations!$I$3:$N$12,4,0)</f>
        <v>#N/A</v>
      </c>
      <c r="E101" s="156" t="e">
        <f>VLOOKUP('Room Details'!$I89,NCA_Calculations!$I$3:$N$12,5,0)</f>
        <v>#N/A</v>
      </c>
      <c r="F101" s="156" t="e">
        <f>VLOOKUP('Room Details'!$I89,NCA_Calculations!$I$3:$N$12,6,0)</f>
        <v>#N/A</v>
      </c>
      <c r="G101" s="156" t="str">
        <f>IF(OR(ISBLANK('Room Details'!$M89), 'Room Details'!$M89 = 0,  'Room Details'!$M89 = "N/A" ),"Usable","Unusable")</f>
        <v>Usable</v>
      </c>
      <c r="H101" s="156">
        <f>'Room Details'!$V89</f>
        <v>0</v>
      </c>
      <c r="I101" s="156">
        <f>_xlfn.IFNA(ROUNDUP(IF(OR('Room Details'!$J89=0,ISBLANK('Room Details'!$J89),'Room Details'!$J89="N/A"),0,IF('Room Details'!$J89&gt;$D101,('Room Details'!$J89/$E101)+$F101,IF('Room Details'!$J89&lt;=ABS($B101*$C101),1,('Room Details'!$J89/$B101)+$C101))),0),0)</f>
        <v>0</v>
      </c>
      <c r="J101" s="167"/>
      <c r="K101" s="167"/>
      <c r="L101" s="156">
        <f t="shared" si="4"/>
        <v>0</v>
      </c>
      <c r="M101" s="156">
        <f t="shared" si="5"/>
        <v>0</v>
      </c>
      <c r="N101" s="165"/>
      <c r="O101" s="165"/>
      <c r="P101" s="156">
        <f t="shared" si="6"/>
        <v>0</v>
      </c>
      <c r="Q101" s="156">
        <f t="shared" si="7"/>
        <v>0</v>
      </c>
      <c r="R101" s="165"/>
      <c r="S101" s="165"/>
    </row>
    <row r="102" spans="1:19" x14ac:dyDescent="0.25">
      <c r="A102" s="156">
        <v>87</v>
      </c>
      <c r="B102" s="156" t="e">
        <f>VLOOKUP('Room Details'!$I90,NCA_Calculations!$I$3:$N$12,2,0)</f>
        <v>#N/A</v>
      </c>
      <c r="C102" s="156" t="e">
        <f>VLOOKUP('Room Details'!$I90,NCA_Calculations!$I$3:$N$12,3,0)</f>
        <v>#N/A</v>
      </c>
      <c r="D102" s="156" t="e">
        <f>VLOOKUP('Room Details'!$I90,NCA_Calculations!$I$3:$N$12,4,0)</f>
        <v>#N/A</v>
      </c>
      <c r="E102" s="156" t="e">
        <f>VLOOKUP('Room Details'!$I90,NCA_Calculations!$I$3:$N$12,5,0)</f>
        <v>#N/A</v>
      </c>
      <c r="F102" s="156" t="e">
        <f>VLOOKUP('Room Details'!$I90,NCA_Calculations!$I$3:$N$12,6,0)</f>
        <v>#N/A</v>
      </c>
      <c r="G102" s="156" t="str">
        <f>IF(OR(ISBLANK('Room Details'!$M90), 'Room Details'!$M90 = 0,  'Room Details'!$M90 = "N/A" ),"Usable","Unusable")</f>
        <v>Usable</v>
      </c>
      <c r="H102" s="156">
        <f>'Room Details'!$V90</f>
        <v>0</v>
      </c>
      <c r="I102" s="156">
        <f>_xlfn.IFNA(ROUNDUP(IF(OR('Room Details'!$J90=0,ISBLANK('Room Details'!$J90),'Room Details'!$J90="N/A"),0,IF('Room Details'!$J90&gt;$D102,('Room Details'!$J90/$E102)+$F102,IF('Room Details'!$J90&lt;=ABS($B102*$C102),1,('Room Details'!$J90/$B102)+$C102))),0),0)</f>
        <v>0</v>
      </c>
      <c r="J102" s="167"/>
      <c r="K102" s="167"/>
      <c r="L102" s="156">
        <f t="shared" si="4"/>
        <v>0</v>
      </c>
      <c r="M102" s="156">
        <f t="shared" si="5"/>
        <v>0</v>
      </c>
      <c r="N102" s="165"/>
      <c r="O102" s="165"/>
      <c r="P102" s="156">
        <f t="shared" si="6"/>
        <v>0</v>
      </c>
      <c r="Q102" s="156">
        <f t="shared" si="7"/>
        <v>0</v>
      </c>
      <c r="R102" s="165"/>
      <c r="S102" s="165"/>
    </row>
    <row r="103" spans="1:19" x14ac:dyDescent="0.25">
      <c r="A103" s="156">
        <v>88</v>
      </c>
      <c r="B103" s="156" t="e">
        <f>VLOOKUP('Room Details'!$I91,NCA_Calculations!$I$3:$N$12,2,0)</f>
        <v>#N/A</v>
      </c>
      <c r="C103" s="156" t="e">
        <f>VLOOKUP('Room Details'!$I91,NCA_Calculations!$I$3:$N$12,3,0)</f>
        <v>#N/A</v>
      </c>
      <c r="D103" s="156" t="e">
        <f>VLOOKUP('Room Details'!$I91,NCA_Calculations!$I$3:$N$12,4,0)</f>
        <v>#N/A</v>
      </c>
      <c r="E103" s="156" t="e">
        <f>VLOOKUP('Room Details'!$I91,NCA_Calculations!$I$3:$N$12,5,0)</f>
        <v>#N/A</v>
      </c>
      <c r="F103" s="156" t="e">
        <f>VLOOKUP('Room Details'!$I91,NCA_Calculations!$I$3:$N$12,6,0)</f>
        <v>#N/A</v>
      </c>
      <c r="G103" s="156" t="str">
        <f>IF(OR(ISBLANK('Room Details'!$M91), 'Room Details'!$M91 = 0,  'Room Details'!$M91 = "N/A" ),"Usable","Unusable")</f>
        <v>Usable</v>
      </c>
      <c r="H103" s="156">
        <f>'Room Details'!$V91</f>
        <v>0</v>
      </c>
      <c r="I103" s="156">
        <f>_xlfn.IFNA(ROUNDUP(IF(OR('Room Details'!$J91=0,ISBLANK('Room Details'!$J91),'Room Details'!$J91="N/A"),0,IF('Room Details'!$J91&gt;$D103,('Room Details'!$J91/$E103)+$F103,IF('Room Details'!$J91&lt;=ABS($B103*$C103),1,('Room Details'!$J91/$B103)+$C103))),0),0)</f>
        <v>0</v>
      </c>
      <c r="J103" s="167"/>
      <c r="K103" s="167"/>
      <c r="L103" s="156">
        <f t="shared" si="4"/>
        <v>0</v>
      </c>
      <c r="M103" s="156">
        <f t="shared" si="5"/>
        <v>0</v>
      </c>
      <c r="N103" s="165"/>
      <c r="O103" s="165"/>
      <c r="P103" s="156">
        <f t="shared" si="6"/>
        <v>0</v>
      </c>
      <c r="Q103" s="156">
        <f t="shared" si="7"/>
        <v>0</v>
      </c>
      <c r="R103" s="165"/>
      <c r="S103" s="165"/>
    </row>
    <row r="104" spans="1:19" x14ac:dyDescent="0.25">
      <c r="A104" s="156">
        <v>89</v>
      </c>
      <c r="B104" s="156" t="e">
        <f>VLOOKUP('Room Details'!$I92,NCA_Calculations!$I$3:$N$12,2,0)</f>
        <v>#N/A</v>
      </c>
      <c r="C104" s="156" t="e">
        <f>VLOOKUP('Room Details'!$I92,NCA_Calculations!$I$3:$N$12,3,0)</f>
        <v>#N/A</v>
      </c>
      <c r="D104" s="156" t="e">
        <f>VLOOKUP('Room Details'!$I92,NCA_Calculations!$I$3:$N$12,4,0)</f>
        <v>#N/A</v>
      </c>
      <c r="E104" s="156" t="e">
        <f>VLOOKUP('Room Details'!$I92,NCA_Calculations!$I$3:$N$12,5,0)</f>
        <v>#N/A</v>
      </c>
      <c r="F104" s="156" t="e">
        <f>VLOOKUP('Room Details'!$I92,NCA_Calculations!$I$3:$N$12,6,0)</f>
        <v>#N/A</v>
      </c>
      <c r="G104" s="156" t="str">
        <f>IF(OR(ISBLANK('Room Details'!$M92), 'Room Details'!$M92 = 0,  'Room Details'!$M92 = "N/A" ),"Usable","Unusable")</f>
        <v>Usable</v>
      </c>
      <c r="H104" s="156">
        <f>'Room Details'!$V92</f>
        <v>0</v>
      </c>
      <c r="I104" s="156">
        <f>_xlfn.IFNA(ROUNDUP(IF(OR('Room Details'!$J92=0,ISBLANK('Room Details'!$J92),'Room Details'!$J92="N/A"),0,IF('Room Details'!$J92&gt;$D104,('Room Details'!$J92/$E104)+$F104,IF('Room Details'!$J92&lt;=ABS($B104*$C104),1,('Room Details'!$J92/$B104)+$C104))),0),0)</f>
        <v>0</v>
      </c>
      <c r="J104" s="167"/>
      <c r="K104" s="167"/>
      <c r="L104" s="156">
        <f t="shared" si="4"/>
        <v>0</v>
      </c>
      <c r="M104" s="156">
        <f t="shared" si="5"/>
        <v>0</v>
      </c>
      <c r="N104" s="165"/>
      <c r="O104" s="165"/>
      <c r="P104" s="156">
        <f t="shared" si="6"/>
        <v>0</v>
      </c>
      <c r="Q104" s="156">
        <f t="shared" si="7"/>
        <v>0</v>
      </c>
      <c r="R104" s="165"/>
      <c r="S104" s="165"/>
    </row>
    <row r="105" spans="1:19" x14ac:dyDescent="0.25">
      <c r="A105" s="156">
        <v>90</v>
      </c>
      <c r="B105" s="156" t="e">
        <f>VLOOKUP('Room Details'!$I93,NCA_Calculations!$I$3:$N$12,2,0)</f>
        <v>#N/A</v>
      </c>
      <c r="C105" s="156" t="e">
        <f>VLOOKUP('Room Details'!$I93,NCA_Calculations!$I$3:$N$12,3,0)</f>
        <v>#N/A</v>
      </c>
      <c r="D105" s="156" t="e">
        <f>VLOOKUP('Room Details'!$I93,NCA_Calculations!$I$3:$N$12,4,0)</f>
        <v>#N/A</v>
      </c>
      <c r="E105" s="156" t="e">
        <f>VLOOKUP('Room Details'!$I93,NCA_Calculations!$I$3:$N$12,5,0)</f>
        <v>#N/A</v>
      </c>
      <c r="F105" s="156" t="e">
        <f>VLOOKUP('Room Details'!$I93,NCA_Calculations!$I$3:$N$12,6,0)</f>
        <v>#N/A</v>
      </c>
      <c r="G105" s="156" t="str">
        <f>IF(OR(ISBLANK('Room Details'!$M93), 'Room Details'!$M93 = 0,  'Room Details'!$M93 = "N/A" ),"Usable","Unusable")</f>
        <v>Usable</v>
      </c>
      <c r="H105" s="156">
        <f>'Room Details'!$V93</f>
        <v>0</v>
      </c>
      <c r="I105" s="156">
        <f>_xlfn.IFNA(ROUNDUP(IF(OR('Room Details'!$J93=0,ISBLANK('Room Details'!$J93),'Room Details'!$J93="N/A"),0,IF('Room Details'!$J93&gt;$D105,('Room Details'!$J93/$E105)+$F105,IF('Room Details'!$J93&lt;=ABS($B105*$C105),1,('Room Details'!$J93/$B105)+$C105))),0),0)</f>
        <v>0</v>
      </c>
      <c r="J105" s="167"/>
      <c r="K105" s="167"/>
      <c r="L105" s="156">
        <f t="shared" si="4"/>
        <v>0</v>
      </c>
      <c r="M105" s="156">
        <f t="shared" si="5"/>
        <v>0</v>
      </c>
      <c r="N105" s="165"/>
      <c r="O105" s="165"/>
      <c r="P105" s="156">
        <f t="shared" si="6"/>
        <v>0</v>
      </c>
      <c r="Q105" s="156">
        <f t="shared" si="7"/>
        <v>0</v>
      </c>
      <c r="R105" s="165"/>
      <c r="S105" s="165"/>
    </row>
    <row r="106" spans="1:19" x14ac:dyDescent="0.25">
      <c r="A106" s="156">
        <v>91</v>
      </c>
      <c r="B106" s="156" t="e">
        <f>VLOOKUP('Room Details'!$I94,NCA_Calculations!$I$3:$N$12,2,0)</f>
        <v>#N/A</v>
      </c>
      <c r="C106" s="156" t="e">
        <f>VLOOKUP('Room Details'!$I94,NCA_Calculations!$I$3:$N$12,3,0)</f>
        <v>#N/A</v>
      </c>
      <c r="D106" s="156" t="e">
        <f>VLOOKUP('Room Details'!$I94,NCA_Calculations!$I$3:$N$12,4,0)</f>
        <v>#N/A</v>
      </c>
      <c r="E106" s="156" t="e">
        <f>VLOOKUP('Room Details'!$I94,NCA_Calculations!$I$3:$N$12,5,0)</f>
        <v>#N/A</v>
      </c>
      <c r="F106" s="156" t="e">
        <f>VLOOKUP('Room Details'!$I94,NCA_Calculations!$I$3:$N$12,6,0)</f>
        <v>#N/A</v>
      </c>
      <c r="G106" s="156" t="str">
        <f>IF(OR(ISBLANK('Room Details'!$M94), 'Room Details'!$M94 = 0,  'Room Details'!$M94 = "N/A" ),"Usable","Unusable")</f>
        <v>Usable</v>
      </c>
      <c r="H106" s="156">
        <f>'Room Details'!$V94</f>
        <v>0</v>
      </c>
      <c r="I106" s="156">
        <f>_xlfn.IFNA(ROUNDUP(IF(OR('Room Details'!$J94=0,ISBLANK('Room Details'!$J94),'Room Details'!$J94="N/A"),0,IF('Room Details'!$J94&gt;$D106,('Room Details'!$J94/$E106)+$F106,IF('Room Details'!$J94&lt;=ABS($B106*$C106),1,('Room Details'!$J94/$B106)+$C106))),0),0)</f>
        <v>0</v>
      </c>
      <c r="J106" s="167"/>
      <c r="K106" s="167"/>
      <c r="L106" s="156">
        <f t="shared" si="4"/>
        <v>0</v>
      </c>
      <c r="M106" s="156">
        <f t="shared" si="5"/>
        <v>0</v>
      </c>
      <c r="N106" s="165"/>
      <c r="O106" s="165"/>
      <c r="P106" s="156">
        <f t="shared" si="6"/>
        <v>0</v>
      </c>
      <c r="Q106" s="156">
        <f t="shared" si="7"/>
        <v>0</v>
      </c>
      <c r="R106" s="165"/>
      <c r="S106" s="165"/>
    </row>
    <row r="107" spans="1:19" x14ac:dyDescent="0.25">
      <c r="A107" s="156">
        <v>92</v>
      </c>
      <c r="B107" s="156" t="e">
        <f>VLOOKUP('Room Details'!$I95,NCA_Calculations!$I$3:$N$12,2,0)</f>
        <v>#N/A</v>
      </c>
      <c r="C107" s="156" t="e">
        <f>VLOOKUP('Room Details'!$I95,NCA_Calculations!$I$3:$N$12,3,0)</f>
        <v>#N/A</v>
      </c>
      <c r="D107" s="156" t="e">
        <f>VLOOKUP('Room Details'!$I95,NCA_Calculations!$I$3:$N$12,4,0)</f>
        <v>#N/A</v>
      </c>
      <c r="E107" s="156" t="e">
        <f>VLOOKUP('Room Details'!$I95,NCA_Calculations!$I$3:$N$12,5,0)</f>
        <v>#N/A</v>
      </c>
      <c r="F107" s="156" t="e">
        <f>VLOOKUP('Room Details'!$I95,NCA_Calculations!$I$3:$N$12,6,0)</f>
        <v>#N/A</v>
      </c>
      <c r="G107" s="156" t="str">
        <f>IF(OR(ISBLANK('Room Details'!$M95), 'Room Details'!$M95 = 0,  'Room Details'!$M95 = "N/A" ),"Usable","Unusable")</f>
        <v>Usable</v>
      </c>
      <c r="H107" s="156">
        <f>'Room Details'!$V95</f>
        <v>0</v>
      </c>
      <c r="I107" s="156">
        <f>_xlfn.IFNA(ROUNDUP(IF(OR('Room Details'!$J95=0,ISBLANK('Room Details'!$J95),'Room Details'!$J95="N/A"),0,IF('Room Details'!$J95&gt;$D107,('Room Details'!$J95/$E107)+$F107,IF('Room Details'!$J95&lt;=ABS($B107*$C107),1,('Room Details'!$J95/$B107)+$C107))),0),0)</f>
        <v>0</v>
      </c>
      <c r="J107" s="167"/>
      <c r="K107" s="167"/>
      <c r="L107" s="156">
        <f t="shared" si="4"/>
        <v>0</v>
      </c>
      <c r="M107" s="156">
        <f t="shared" si="5"/>
        <v>0</v>
      </c>
      <c r="N107" s="165"/>
      <c r="O107" s="165"/>
      <c r="P107" s="156">
        <f t="shared" si="6"/>
        <v>0</v>
      </c>
      <c r="Q107" s="156">
        <f t="shared" si="7"/>
        <v>0</v>
      </c>
      <c r="R107" s="165"/>
      <c r="S107" s="165"/>
    </row>
    <row r="108" spans="1:19" x14ac:dyDescent="0.25">
      <c r="A108" s="156">
        <v>93</v>
      </c>
      <c r="B108" s="156" t="e">
        <f>VLOOKUP('Room Details'!$I96,NCA_Calculations!$I$3:$N$12,2,0)</f>
        <v>#N/A</v>
      </c>
      <c r="C108" s="156" t="e">
        <f>VLOOKUP('Room Details'!$I96,NCA_Calculations!$I$3:$N$12,3,0)</f>
        <v>#N/A</v>
      </c>
      <c r="D108" s="156" t="e">
        <f>VLOOKUP('Room Details'!$I96,NCA_Calculations!$I$3:$N$12,4,0)</f>
        <v>#N/A</v>
      </c>
      <c r="E108" s="156" t="e">
        <f>VLOOKUP('Room Details'!$I96,NCA_Calculations!$I$3:$N$12,5,0)</f>
        <v>#N/A</v>
      </c>
      <c r="F108" s="156" t="e">
        <f>VLOOKUP('Room Details'!$I96,NCA_Calculations!$I$3:$N$12,6,0)</f>
        <v>#N/A</v>
      </c>
      <c r="G108" s="156" t="str">
        <f>IF(OR(ISBLANK('Room Details'!$M96), 'Room Details'!$M96 = 0,  'Room Details'!$M96 = "N/A" ),"Usable","Unusable")</f>
        <v>Usable</v>
      </c>
      <c r="H108" s="156">
        <f>'Room Details'!$V96</f>
        <v>0</v>
      </c>
      <c r="I108" s="156">
        <f>_xlfn.IFNA(ROUNDUP(IF(OR('Room Details'!$J96=0,ISBLANK('Room Details'!$J96),'Room Details'!$J96="N/A"),0,IF('Room Details'!$J96&gt;$D108,('Room Details'!$J96/$E108)+$F108,IF('Room Details'!$J96&lt;=ABS($B108*$C108),1,('Room Details'!$J96/$B108)+$C108))),0),0)</f>
        <v>0</v>
      </c>
      <c r="J108" s="167"/>
      <c r="K108" s="167"/>
      <c r="L108" s="156">
        <f t="shared" si="4"/>
        <v>0</v>
      </c>
      <c r="M108" s="156">
        <f t="shared" si="5"/>
        <v>0</v>
      </c>
      <c r="N108" s="165"/>
      <c r="O108" s="165"/>
      <c r="P108" s="156">
        <f t="shared" si="6"/>
        <v>0</v>
      </c>
      <c r="Q108" s="156">
        <f t="shared" si="7"/>
        <v>0</v>
      </c>
      <c r="R108" s="165"/>
      <c r="S108" s="165"/>
    </row>
    <row r="109" spans="1:19" x14ac:dyDescent="0.25">
      <c r="A109" s="156">
        <v>94</v>
      </c>
      <c r="B109" s="156" t="e">
        <f>VLOOKUP('Room Details'!$I97,NCA_Calculations!$I$3:$N$12,2,0)</f>
        <v>#N/A</v>
      </c>
      <c r="C109" s="156" t="e">
        <f>VLOOKUP('Room Details'!$I97,NCA_Calculations!$I$3:$N$12,3,0)</f>
        <v>#N/A</v>
      </c>
      <c r="D109" s="156" t="e">
        <f>VLOOKUP('Room Details'!$I97,NCA_Calculations!$I$3:$N$12,4,0)</f>
        <v>#N/A</v>
      </c>
      <c r="E109" s="156" t="e">
        <f>VLOOKUP('Room Details'!$I97,NCA_Calculations!$I$3:$N$12,5,0)</f>
        <v>#N/A</v>
      </c>
      <c r="F109" s="156" t="e">
        <f>VLOOKUP('Room Details'!$I97,NCA_Calculations!$I$3:$N$12,6,0)</f>
        <v>#N/A</v>
      </c>
      <c r="G109" s="156" t="str">
        <f>IF(OR(ISBLANK('Room Details'!$M97), 'Room Details'!$M97 = 0,  'Room Details'!$M97 = "N/A" ),"Usable","Unusable")</f>
        <v>Usable</v>
      </c>
      <c r="H109" s="156">
        <f>'Room Details'!$V97</f>
        <v>0</v>
      </c>
      <c r="I109" s="156">
        <f>_xlfn.IFNA(ROUNDUP(IF(OR('Room Details'!$J97=0,ISBLANK('Room Details'!$J97),'Room Details'!$J97="N/A"),0,IF('Room Details'!$J97&gt;$D109,('Room Details'!$J97/$E109)+$F109,IF('Room Details'!$J97&lt;=ABS($B109*$C109),1,('Room Details'!$J97/$B109)+$C109))),0),0)</f>
        <v>0</v>
      </c>
      <c r="J109" s="167"/>
      <c r="K109" s="167"/>
      <c r="L109" s="156">
        <f t="shared" si="4"/>
        <v>0</v>
      </c>
      <c r="M109" s="156">
        <f t="shared" si="5"/>
        <v>0</v>
      </c>
      <c r="N109" s="165"/>
      <c r="O109" s="165"/>
      <c r="P109" s="156">
        <f t="shared" si="6"/>
        <v>0</v>
      </c>
      <c r="Q109" s="156">
        <f t="shared" si="7"/>
        <v>0</v>
      </c>
      <c r="R109" s="165"/>
      <c r="S109" s="165"/>
    </row>
    <row r="110" spans="1:19" x14ac:dyDescent="0.25">
      <c r="A110" s="156">
        <v>95</v>
      </c>
      <c r="B110" s="156" t="e">
        <f>VLOOKUP('Room Details'!$I98,NCA_Calculations!$I$3:$N$12,2,0)</f>
        <v>#N/A</v>
      </c>
      <c r="C110" s="156" t="e">
        <f>VLOOKUP('Room Details'!$I98,NCA_Calculations!$I$3:$N$12,3,0)</f>
        <v>#N/A</v>
      </c>
      <c r="D110" s="156" t="e">
        <f>VLOOKUP('Room Details'!$I98,NCA_Calculations!$I$3:$N$12,4,0)</f>
        <v>#N/A</v>
      </c>
      <c r="E110" s="156" t="e">
        <f>VLOOKUP('Room Details'!$I98,NCA_Calculations!$I$3:$N$12,5,0)</f>
        <v>#N/A</v>
      </c>
      <c r="F110" s="156" t="e">
        <f>VLOOKUP('Room Details'!$I98,NCA_Calculations!$I$3:$N$12,6,0)</f>
        <v>#N/A</v>
      </c>
      <c r="G110" s="156" t="str">
        <f>IF(OR(ISBLANK('Room Details'!$M98), 'Room Details'!$M98 = 0,  'Room Details'!$M98 = "N/A" ),"Usable","Unusable")</f>
        <v>Usable</v>
      </c>
      <c r="H110" s="156">
        <f>'Room Details'!$V98</f>
        <v>0</v>
      </c>
      <c r="I110" s="156">
        <f>_xlfn.IFNA(ROUNDUP(IF(OR('Room Details'!$J98=0,ISBLANK('Room Details'!$J98),'Room Details'!$J98="N/A"),0,IF('Room Details'!$J98&gt;$D110,('Room Details'!$J98/$E110)+$F110,IF('Room Details'!$J98&lt;=ABS($B110*$C110),1,('Room Details'!$J98/$B110)+$C110))),0),0)</f>
        <v>0</v>
      </c>
      <c r="J110" s="167"/>
      <c r="K110" s="167"/>
      <c r="L110" s="156">
        <f t="shared" si="4"/>
        <v>0</v>
      </c>
      <c r="M110" s="156">
        <f t="shared" si="5"/>
        <v>0</v>
      </c>
      <c r="N110" s="165"/>
      <c r="O110" s="165"/>
      <c r="P110" s="156">
        <f t="shared" si="6"/>
        <v>0</v>
      </c>
      <c r="Q110" s="156">
        <f t="shared" si="7"/>
        <v>0</v>
      </c>
      <c r="R110" s="165"/>
      <c r="S110" s="165"/>
    </row>
    <row r="111" spans="1:19" x14ac:dyDescent="0.25">
      <c r="A111" s="156">
        <v>96</v>
      </c>
      <c r="B111" s="156" t="e">
        <f>VLOOKUP('Room Details'!$I99,NCA_Calculations!$I$3:$N$12,2,0)</f>
        <v>#N/A</v>
      </c>
      <c r="C111" s="156" t="e">
        <f>VLOOKUP('Room Details'!$I99,NCA_Calculations!$I$3:$N$12,3,0)</f>
        <v>#N/A</v>
      </c>
      <c r="D111" s="156" t="e">
        <f>VLOOKUP('Room Details'!$I99,NCA_Calculations!$I$3:$N$12,4,0)</f>
        <v>#N/A</v>
      </c>
      <c r="E111" s="156" t="e">
        <f>VLOOKUP('Room Details'!$I99,NCA_Calculations!$I$3:$N$12,5,0)</f>
        <v>#N/A</v>
      </c>
      <c r="F111" s="156" t="e">
        <f>VLOOKUP('Room Details'!$I99,NCA_Calculations!$I$3:$N$12,6,0)</f>
        <v>#N/A</v>
      </c>
      <c r="G111" s="156" t="str">
        <f>IF(OR(ISBLANK('Room Details'!$M99), 'Room Details'!$M99 = 0,  'Room Details'!$M99 = "N/A" ),"Usable","Unusable")</f>
        <v>Usable</v>
      </c>
      <c r="H111" s="156">
        <f>'Room Details'!$V99</f>
        <v>0</v>
      </c>
      <c r="I111" s="156">
        <f>_xlfn.IFNA(ROUNDUP(IF(OR('Room Details'!$J99=0,ISBLANK('Room Details'!$J99),'Room Details'!$J99="N/A"),0,IF('Room Details'!$J99&gt;$D111,('Room Details'!$J99/$E111)+$F111,IF('Room Details'!$J99&lt;=ABS($B111*$C111),1,('Room Details'!$J99/$B111)+$C111))),0),0)</f>
        <v>0</v>
      </c>
      <c r="J111" s="167"/>
      <c r="K111" s="167"/>
      <c r="L111" s="156">
        <f t="shared" si="4"/>
        <v>0</v>
      </c>
      <c r="M111" s="156">
        <f t="shared" si="5"/>
        <v>0</v>
      </c>
      <c r="N111" s="165"/>
      <c r="O111" s="165"/>
      <c r="P111" s="156">
        <f t="shared" si="6"/>
        <v>0</v>
      </c>
      <c r="Q111" s="156">
        <f t="shared" si="7"/>
        <v>0</v>
      </c>
      <c r="R111" s="165"/>
      <c r="S111" s="165"/>
    </row>
    <row r="112" spans="1:19" x14ac:dyDescent="0.25">
      <c r="A112" s="156">
        <v>97</v>
      </c>
      <c r="B112" s="156" t="e">
        <f>VLOOKUP('Room Details'!$I100,NCA_Calculations!$I$3:$N$12,2,0)</f>
        <v>#N/A</v>
      </c>
      <c r="C112" s="156" t="e">
        <f>VLOOKUP('Room Details'!$I100,NCA_Calculations!$I$3:$N$12,3,0)</f>
        <v>#N/A</v>
      </c>
      <c r="D112" s="156" t="e">
        <f>VLOOKUP('Room Details'!$I100,NCA_Calculations!$I$3:$N$12,4,0)</f>
        <v>#N/A</v>
      </c>
      <c r="E112" s="156" t="e">
        <f>VLOOKUP('Room Details'!$I100,NCA_Calculations!$I$3:$N$12,5,0)</f>
        <v>#N/A</v>
      </c>
      <c r="F112" s="156" t="e">
        <f>VLOOKUP('Room Details'!$I100,NCA_Calculations!$I$3:$N$12,6,0)</f>
        <v>#N/A</v>
      </c>
      <c r="G112" s="156" t="str">
        <f>IF(OR(ISBLANK('Room Details'!$M100), 'Room Details'!$M100 = 0,  'Room Details'!$M100 = "N/A" ),"Usable","Unusable")</f>
        <v>Usable</v>
      </c>
      <c r="H112" s="156">
        <f>'Room Details'!$V100</f>
        <v>0</v>
      </c>
      <c r="I112" s="156">
        <f>_xlfn.IFNA(ROUNDUP(IF(OR('Room Details'!$J100=0,ISBLANK('Room Details'!$J100),'Room Details'!$J100="N/A"),0,IF('Room Details'!$J100&gt;$D112,('Room Details'!$J100/$E112)+$F112,IF('Room Details'!$J100&lt;=ABS($B112*$C112),1,('Room Details'!$J100/$B112)+$C112))),0),0)</f>
        <v>0</v>
      </c>
      <c r="J112" s="167"/>
      <c r="K112" s="167"/>
      <c r="L112" s="156">
        <f t="shared" si="4"/>
        <v>0</v>
      </c>
      <c r="M112" s="156">
        <f t="shared" si="5"/>
        <v>0</v>
      </c>
      <c r="N112" s="165"/>
      <c r="O112" s="165"/>
      <c r="P112" s="156">
        <f t="shared" si="6"/>
        <v>0</v>
      </c>
      <c r="Q112" s="156">
        <f t="shared" si="7"/>
        <v>0</v>
      </c>
      <c r="R112" s="165"/>
      <c r="S112" s="165"/>
    </row>
    <row r="113" spans="1:19" x14ac:dyDescent="0.25">
      <c r="A113" s="156">
        <v>98</v>
      </c>
      <c r="B113" s="156" t="e">
        <f>VLOOKUP('Room Details'!$I101,NCA_Calculations!$I$3:$N$12,2,0)</f>
        <v>#N/A</v>
      </c>
      <c r="C113" s="156" t="e">
        <f>VLOOKUP('Room Details'!$I101,NCA_Calculations!$I$3:$N$12,3,0)</f>
        <v>#N/A</v>
      </c>
      <c r="D113" s="156" t="e">
        <f>VLOOKUP('Room Details'!$I101,NCA_Calculations!$I$3:$N$12,4,0)</f>
        <v>#N/A</v>
      </c>
      <c r="E113" s="156" t="e">
        <f>VLOOKUP('Room Details'!$I101,NCA_Calculations!$I$3:$N$12,5,0)</f>
        <v>#N/A</v>
      </c>
      <c r="F113" s="156" t="e">
        <f>VLOOKUP('Room Details'!$I101,NCA_Calculations!$I$3:$N$12,6,0)</f>
        <v>#N/A</v>
      </c>
      <c r="G113" s="156" t="str">
        <f>IF(OR(ISBLANK('Room Details'!$M101), 'Room Details'!$M101 = 0,  'Room Details'!$M101 = "N/A" ),"Usable","Unusable")</f>
        <v>Usable</v>
      </c>
      <c r="H113" s="156">
        <f>'Room Details'!$V101</f>
        <v>0</v>
      </c>
      <c r="I113" s="156">
        <f>_xlfn.IFNA(ROUNDUP(IF(OR('Room Details'!$J101=0,ISBLANK('Room Details'!$J101),'Room Details'!$J101="N/A"),0,IF('Room Details'!$J101&gt;$D113,('Room Details'!$J101/$E113)+$F113,IF('Room Details'!$J101&lt;=ABS($B113*$C113),1,('Room Details'!$J101/$B113)+$C113))),0),0)</f>
        <v>0</v>
      </c>
      <c r="J113" s="167"/>
      <c r="K113" s="167"/>
      <c r="L113" s="156">
        <f t="shared" si="4"/>
        <v>0</v>
      </c>
      <c r="M113" s="156">
        <f t="shared" si="5"/>
        <v>0</v>
      </c>
      <c r="N113" s="165"/>
      <c r="O113" s="165"/>
      <c r="P113" s="156">
        <f t="shared" si="6"/>
        <v>0</v>
      </c>
      <c r="Q113" s="156">
        <f t="shared" si="7"/>
        <v>0</v>
      </c>
      <c r="R113" s="165"/>
      <c r="S113" s="165"/>
    </row>
    <row r="114" spans="1:19" x14ac:dyDescent="0.25">
      <c r="A114" s="156">
        <v>99</v>
      </c>
      <c r="B114" s="156" t="e">
        <f>VLOOKUP('Room Details'!$I102,NCA_Calculations!$I$3:$N$12,2,0)</f>
        <v>#N/A</v>
      </c>
      <c r="C114" s="156" t="e">
        <f>VLOOKUP('Room Details'!$I102,NCA_Calculations!$I$3:$N$12,3,0)</f>
        <v>#N/A</v>
      </c>
      <c r="D114" s="156" t="e">
        <f>VLOOKUP('Room Details'!$I102,NCA_Calculations!$I$3:$N$12,4,0)</f>
        <v>#N/A</v>
      </c>
      <c r="E114" s="156" t="e">
        <f>VLOOKUP('Room Details'!$I102,NCA_Calculations!$I$3:$N$12,5,0)</f>
        <v>#N/A</v>
      </c>
      <c r="F114" s="156" t="e">
        <f>VLOOKUP('Room Details'!$I102,NCA_Calculations!$I$3:$N$12,6,0)</f>
        <v>#N/A</v>
      </c>
      <c r="G114" s="156" t="str">
        <f>IF(OR(ISBLANK('Room Details'!$M102), 'Room Details'!$M102 = 0,  'Room Details'!$M102 = "N/A" ),"Usable","Unusable")</f>
        <v>Usable</v>
      </c>
      <c r="H114" s="156">
        <f>'Room Details'!$V102</f>
        <v>0</v>
      </c>
      <c r="I114" s="156">
        <f>_xlfn.IFNA(ROUNDUP(IF(OR('Room Details'!$J102=0,ISBLANK('Room Details'!$J102),'Room Details'!$J102="N/A"),0,IF('Room Details'!$J102&gt;$D114,('Room Details'!$J102/$E114)+$F114,IF('Room Details'!$J102&lt;=ABS($B114*$C114),1,('Room Details'!$J102/$B114)+$C114))),0),0)</f>
        <v>0</v>
      </c>
      <c r="J114" s="167"/>
      <c r="K114" s="167"/>
      <c r="L114" s="156">
        <f t="shared" si="4"/>
        <v>0</v>
      </c>
      <c r="M114" s="156">
        <f t="shared" si="5"/>
        <v>0</v>
      </c>
      <c r="N114" s="165"/>
      <c r="O114" s="165"/>
      <c r="P114" s="156">
        <f t="shared" si="6"/>
        <v>0</v>
      </c>
      <c r="Q114" s="156">
        <f t="shared" si="7"/>
        <v>0</v>
      </c>
      <c r="R114" s="165"/>
      <c r="S114" s="165"/>
    </row>
    <row r="115" spans="1:19" x14ac:dyDescent="0.25">
      <c r="A115" s="156">
        <v>100</v>
      </c>
      <c r="B115" s="156" t="e">
        <f>VLOOKUP('Room Details'!$I103,NCA_Calculations!$I$3:$N$12,2,0)</f>
        <v>#N/A</v>
      </c>
      <c r="C115" s="156" t="e">
        <f>VLOOKUP('Room Details'!$I103,NCA_Calculations!$I$3:$N$12,3,0)</f>
        <v>#N/A</v>
      </c>
      <c r="D115" s="156" t="e">
        <f>VLOOKUP('Room Details'!$I103,NCA_Calculations!$I$3:$N$12,4,0)</f>
        <v>#N/A</v>
      </c>
      <c r="E115" s="156" t="e">
        <f>VLOOKUP('Room Details'!$I103,NCA_Calculations!$I$3:$N$12,5,0)</f>
        <v>#N/A</v>
      </c>
      <c r="F115" s="156" t="e">
        <f>VLOOKUP('Room Details'!$I103,NCA_Calculations!$I$3:$N$12,6,0)</f>
        <v>#N/A</v>
      </c>
      <c r="G115" s="156" t="str">
        <f>IF(OR(ISBLANK('Room Details'!$M103), 'Room Details'!$M103 = 0,  'Room Details'!$M103 = "N/A" ),"Usable","Unusable")</f>
        <v>Usable</v>
      </c>
      <c r="H115" s="156">
        <f>'Room Details'!$V103</f>
        <v>0</v>
      </c>
      <c r="I115" s="156">
        <f>_xlfn.IFNA(ROUNDUP(IF(OR('Room Details'!$J103=0,ISBLANK('Room Details'!$J103),'Room Details'!$J103="N/A"),0,IF('Room Details'!$J103&gt;$D115,('Room Details'!$J103/$E115)+$F115,IF('Room Details'!$J103&lt;=ABS($B115*$C115),1,('Room Details'!$J103/$B115)+$C115))),0),0)</f>
        <v>0</v>
      </c>
      <c r="J115" s="167"/>
      <c r="K115" s="167"/>
      <c r="L115" s="156">
        <f t="shared" si="4"/>
        <v>0</v>
      </c>
      <c r="M115" s="156">
        <f t="shared" si="5"/>
        <v>0</v>
      </c>
      <c r="N115" s="165"/>
      <c r="O115" s="165"/>
      <c r="P115" s="156">
        <f t="shared" si="6"/>
        <v>0</v>
      </c>
      <c r="Q115" s="156">
        <f t="shared" si="7"/>
        <v>0</v>
      </c>
      <c r="R115" s="165"/>
      <c r="S115" s="165"/>
    </row>
    <row r="116" spans="1:19" x14ac:dyDescent="0.25">
      <c r="A116" s="156">
        <v>101</v>
      </c>
      <c r="B116" s="156" t="e">
        <f>VLOOKUP('Room Details'!$I104,NCA_Calculations!$I$3:$N$12,2,0)</f>
        <v>#N/A</v>
      </c>
      <c r="C116" s="156" t="e">
        <f>VLOOKUP('Room Details'!$I104,NCA_Calculations!$I$3:$N$12,3,0)</f>
        <v>#N/A</v>
      </c>
      <c r="D116" s="156" t="e">
        <f>VLOOKUP('Room Details'!$I104,NCA_Calculations!$I$3:$N$12,4,0)</f>
        <v>#N/A</v>
      </c>
      <c r="E116" s="156" t="e">
        <f>VLOOKUP('Room Details'!$I104,NCA_Calculations!$I$3:$N$12,5,0)</f>
        <v>#N/A</v>
      </c>
      <c r="F116" s="156" t="e">
        <f>VLOOKUP('Room Details'!$I104,NCA_Calculations!$I$3:$N$12,6,0)</f>
        <v>#N/A</v>
      </c>
      <c r="G116" s="156" t="str">
        <f>IF(OR(ISBLANK('Room Details'!$M104), 'Room Details'!$M104 = 0,  'Room Details'!$M104 = "N/A" ),"Usable","Unusable")</f>
        <v>Usable</v>
      </c>
      <c r="H116" s="156">
        <f>'Room Details'!$V104</f>
        <v>0</v>
      </c>
      <c r="I116" s="156">
        <f>_xlfn.IFNA(ROUNDUP(IF(OR('Room Details'!$J104=0,ISBLANK('Room Details'!$J104),'Room Details'!$J104="N/A"),0,IF('Room Details'!$J104&gt;$D116,('Room Details'!$J104/$E116)+$F116,IF('Room Details'!$J104&lt;=ABS($B116*$C116),1,('Room Details'!$J104/$B116)+$C116))),0),0)</f>
        <v>0</v>
      </c>
      <c r="J116" s="167"/>
      <c r="K116" s="167"/>
      <c r="L116" s="156">
        <f t="shared" si="4"/>
        <v>0</v>
      </c>
      <c r="M116" s="156">
        <f t="shared" si="5"/>
        <v>0</v>
      </c>
      <c r="N116" s="165"/>
      <c r="O116" s="165"/>
      <c r="P116" s="156">
        <f t="shared" si="6"/>
        <v>0</v>
      </c>
      <c r="Q116" s="156">
        <f t="shared" si="7"/>
        <v>0</v>
      </c>
      <c r="R116" s="165"/>
      <c r="S116" s="165"/>
    </row>
    <row r="117" spans="1:19" x14ac:dyDescent="0.25">
      <c r="A117" s="156">
        <v>102</v>
      </c>
      <c r="B117" s="156" t="e">
        <f>VLOOKUP('Room Details'!$I105,NCA_Calculations!$I$3:$N$12,2,0)</f>
        <v>#N/A</v>
      </c>
      <c r="C117" s="156" t="e">
        <f>VLOOKUP('Room Details'!$I105,NCA_Calculations!$I$3:$N$12,3,0)</f>
        <v>#N/A</v>
      </c>
      <c r="D117" s="156" t="e">
        <f>VLOOKUP('Room Details'!$I105,NCA_Calculations!$I$3:$N$12,4,0)</f>
        <v>#N/A</v>
      </c>
      <c r="E117" s="156" t="e">
        <f>VLOOKUP('Room Details'!$I105,NCA_Calculations!$I$3:$N$12,5,0)</f>
        <v>#N/A</v>
      </c>
      <c r="F117" s="156" t="e">
        <f>VLOOKUP('Room Details'!$I105,NCA_Calculations!$I$3:$N$12,6,0)</f>
        <v>#N/A</v>
      </c>
      <c r="G117" s="156" t="str">
        <f>IF(OR(ISBLANK('Room Details'!$M105), 'Room Details'!$M105 = 0,  'Room Details'!$M105 = "N/A" ),"Usable","Unusable")</f>
        <v>Usable</v>
      </c>
      <c r="H117" s="156">
        <f>'Room Details'!$V105</f>
        <v>0</v>
      </c>
      <c r="I117" s="156">
        <f>_xlfn.IFNA(ROUNDUP(IF(OR('Room Details'!$J105=0,ISBLANK('Room Details'!$J105),'Room Details'!$J105="N/A"),0,IF('Room Details'!$J105&gt;$D117,('Room Details'!$J105/$E117)+$F117,IF('Room Details'!$J105&lt;=ABS($B117*$C117),1,('Room Details'!$J105/$B117)+$C117))),0),0)</f>
        <v>0</v>
      </c>
      <c r="J117" s="167"/>
      <c r="K117" s="167"/>
      <c r="L117" s="156">
        <f t="shared" si="4"/>
        <v>0</v>
      </c>
      <c r="M117" s="156">
        <f t="shared" si="5"/>
        <v>0</v>
      </c>
      <c r="N117" s="165"/>
      <c r="O117" s="165"/>
      <c r="P117" s="156">
        <f t="shared" si="6"/>
        <v>0</v>
      </c>
      <c r="Q117" s="156">
        <f t="shared" si="7"/>
        <v>0</v>
      </c>
      <c r="R117" s="165"/>
      <c r="S117" s="165"/>
    </row>
    <row r="118" spans="1:19" x14ac:dyDescent="0.25">
      <c r="A118" s="156">
        <v>103</v>
      </c>
      <c r="B118" s="156" t="e">
        <f>VLOOKUP('Room Details'!$I106,NCA_Calculations!$I$3:$N$12,2,0)</f>
        <v>#N/A</v>
      </c>
      <c r="C118" s="156" t="e">
        <f>VLOOKUP('Room Details'!$I106,NCA_Calculations!$I$3:$N$12,3,0)</f>
        <v>#N/A</v>
      </c>
      <c r="D118" s="156" t="e">
        <f>VLOOKUP('Room Details'!$I106,NCA_Calculations!$I$3:$N$12,4,0)</f>
        <v>#N/A</v>
      </c>
      <c r="E118" s="156" t="e">
        <f>VLOOKUP('Room Details'!$I106,NCA_Calculations!$I$3:$N$12,5,0)</f>
        <v>#N/A</v>
      </c>
      <c r="F118" s="156" t="e">
        <f>VLOOKUP('Room Details'!$I106,NCA_Calculations!$I$3:$N$12,6,0)</f>
        <v>#N/A</v>
      </c>
      <c r="G118" s="156" t="str">
        <f>IF(OR(ISBLANK('Room Details'!$M106), 'Room Details'!$M106 = 0,  'Room Details'!$M106 = "N/A" ),"Usable","Unusable")</f>
        <v>Usable</v>
      </c>
      <c r="H118" s="156">
        <f>'Room Details'!$V106</f>
        <v>0</v>
      </c>
      <c r="I118" s="156">
        <f>_xlfn.IFNA(ROUNDUP(IF(OR('Room Details'!$J106=0,ISBLANK('Room Details'!$J106),'Room Details'!$J106="N/A"),0,IF('Room Details'!$J106&gt;$D118,('Room Details'!$J106/$E118)+$F118,IF('Room Details'!$J106&lt;=ABS($B118*$C118),1,('Room Details'!$J106/$B118)+$C118))),0),0)</f>
        <v>0</v>
      </c>
      <c r="J118" s="167"/>
      <c r="K118" s="167"/>
      <c r="L118" s="156">
        <f t="shared" si="4"/>
        <v>0</v>
      </c>
      <c r="M118" s="156">
        <f t="shared" si="5"/>
        <v>0</v>
      </c>
      <c r="N118" s="165"/>
      <c r="O118" s="165"/>
      <c r="P118" s="156">
        <f t="shared" si="6"/>
        <v>0</v>
      </c>
      <c r="Q118" s="156">
        <f t="shared" si="7"/>
        <v>0</v>
      </c>
      <c r="R118" s="165"/>
      <c r="S118" s="165"/>
    </row>
    <row r="119" spans="1:19" x14ac:dyDescent="0.25">
      <c r="A119" s="156">
        <v>104</v>
      </c>
      <c r="B119" s="156" t="e">
        <f>VLOOKUP('Room Details'!$I107,NCA_Calculations!$I$3:$N$12,2,0)</f>
        <v>#N/A</v>
      </c>
      <c r="C119" s="156" t="e">
        <f>VLOOKUP('Room Details'!$I107,NCA_Calculations!$I$3:$N$12,3,0)</f>
        <v>#N/A</v>
      </c>
      <c r="D119" s="156" t="e">
        <f>VLOOKUP('Room Details'!$I107,NCA_Calculations!$I$3:$N$12,4,0)</f>
        <v>#N/A</v>
      </c>
      <c r="E119" s="156" t="e">
        <f>VLOOKUP('Room Details'!$I107,NCA_Calculations!$I$3:$N$12,5,0)</f>
        <v>#N/A</v>
      </c>
      <c r="F119" s="156" t="e">
        <f>VLOOKUP('Room Details'!$I107,NCA_Calculations!$I$3:$N$12,6,0)</f>
        <v>#N/A</v>
      </c>
      <c r="G119" s="156" t="str">
        <f>IF(OR(ISBLANK('Room Details'!$M107), 'Room Details'!$M107 = 0,  'Room Details'!$M107 = "N/A" ),"Usable","Unusable")</f>
        <v>Usable</v>
      </c>
      <c r="H119" s="156">
        <f>'Room Details'!$V107</f>
        <v>0</v>
      </c>
      <c r="I119" s="156">
        <f>_xlfn.IFNA(ROUNDUP(IF(OR('Room Details'!$J107=0,ISBLANK('Room Details'!$J107),'Room Details'!$J107="N/A"),0,IF('Room Details'!$J107&gt;$D119,('Room Details'!$J107/$E119)+$F119,IF('Room Details'!$J107&lt;=ABS($B119*$C119),1,('Room Details'!$J107/$B119)+$C119))),0),0)</f>
        <v>0</v>
      </c>
      <c r="J119" s="167"/>
      <c r="K119" s="167"/>
      <c r="L119" s="156">
        <f t="shared" si="4"/>
        <v>0</v>
      </c>
      <c r="M119" s="156">
        <f t="shared" si="5"/>
        <v>0</v>
      </c>
      <c r="N119" s="165"/>
      <c r="O119" s="165"/>
      <c r="P119" s="156">
        <f t="shared" si="6"/>
        <v>0</v>
      </c>
      <c r="Q119" s="156">
        <f t="shared" si="7"/>
        <v>0</v>
      </c>
      <c r="R119" s="165"/>
      <c r="S119" s="165"/>
    </row>
    <row r="120" spans="1:19" x14ac:dyDescent="0.25">
      <c r="A120" s="156">
        <v>105</v>
      </c>
      <c r="B120" s="156" t="e">
        <f>VLOOKUP('Room Details'!$I108,NCA_Calculations!$I$3:$N$12,2,0)</f>
        <v>#N/A</v>
      </c>
      <c r="C120" s="156" t="e">
        <f>VLOOKUP('Room Details'!$I108,NCA_Calculations!$I$3:$N$12,3,0)</f>
        <v>#N/A</v>
      </c>
      <c r="D120" s="156" t="e">
        <f>VLOOKUP('Room Details'!$I108,NCA_Calculations!$I$3:$N$12,4,0)</f>
        <v>#N/A</v>
      </c>
      <c r="E120" s="156" t="e">
        <f>VLOOKUP('Room Details'!$I108,NCA_Calculations!$I$3:$N$12,5,0)</f>
        <v>#N/A</v>
      </c>
      <c r="F120" s="156" t="e">
        <f>VLOOKUP('Room Details'!$I108,NCA_Calculations!$I$3:$N$12,6,0)</f>
        <v>#N/A</v>
      </c>
      <c r="G120" s="156" t="str">
        <f>IF(OR(ISBLANK('Room Details'!$M108), 'Room Details'!$M108 = 0,  'Room Details'!$M108 = "N/A" ),"Usable","Unusable")</f>
        <v>Usable</v>
      </c>
      <c r="H120" s="156">
        <f>'Room Details'!$V108</f>
        <v>0</v>
      </c>
      <c r="I120" s="156">
        <f>_xlfn.IFNA(ROUNDUP(IF(OR('Room Details'!$J108=0,ISBLANK('Room Details'!$J108),'Room Details'!$J108="N/A"),0,IF('Room Details'!$J108&gt;$D120,('Room Details'!$J108/$E120)+$F120,IF('Room Details'!$J108&lt;=ABS($B120*$C120),1,('Room Details'!$J108/$B120)+$C120))),0),0)</f>
        <v>0</v>
      </c>
      <c r="J120" s="167"/>
      <c r="K120" s="167"/>
      <c r="L120" s="156">
        <f t="shared" si="4"/>
        <v>0</v>
      </c>
      <c r="M120" s="156">
        <f t="shared" si="5"/>
        <v>0</v>
      </c>
      <c r="N120" s="165"/>
      <c r="O120" s="165"/>
      <c r="P120" s="156">
        <f t="shared" si="6"/>
        <v>0</v>
      </c>
      <c r="Q120" s="156">
        <f t="shared" si="7"/>
        <v>0</v>
      </c>
      <c r="R120" s="165"/>
      <c r="S120" s="165"/>
    </row>
    <row r="121" spans="1:19" x14ac:dyDescent="0.25">
      <c r="A121" s="156">
        <v>106</v>
      </c>
      <c r="B121" s="156" t="e">
        <f>VLOOKUP('Room Details'!$I109,NCA_Calculations!$I$3:$N$12,2,0)</f>
        <v>#N/A</v>
      </c>
      <c r="C121" s="156" t="e">
        <f>VLOOKUP('Room Details'!$I109,NCA_Calculations!$I$3:$N$12,3,0)</f>
        <v>#N/A</v>
      </c>
      <c r="D121" s="156" t="e">
        <f>VLOOKUP('Room Details'!$I109,NCA_Calculations!$I$3:$N$12,4,0)</f>
        <v>#N/A</v>
      </c>
      <c r="E121" s="156" t="e">
        <f>VLOOKUP('Room Details'!$I109,NCA_Calculations!$I$3:$N$12,5,0)</f>
        <v>#N/A</v>
      </c>
      <c r="F121" s="156" t="e">
        <f>VLOOKUP('Room Details'!$I109,NCA_Calculations!$I$3:$N$12,6,0)</f>
        <v>#N/A</v>
      </c>
      <c r="G121" s="156" t="str">
        <f>IF(OR(ISBLANK('Room Details'!$M109), 'Room Details'!$M109 = 0,  'Room Details'!$M109 = "N/A" ),"Usable","Unusable")</f>
        <v>Usable</v>
      </c>
      <c r="H121" s="156">
        <f>'Room Details'!$V109</f>
        <v>0</v>
      </c>
      <c r="I121" s="156">
        <f>_xlfn.IFNA(ROUNDUP(IF(OR('Room Details'!$J109=0,ISBLANK('Room Details'!$J109),'Room Details'!$J109="N/A"),0,IF('Room Details'!$J109&gt;$D121,('Room Details'!$J109/$E121)+$F121,IF('Room Details'!$J109&lt;=ABS($B121*$C121),1,('Room Details'!$J109/$B121)+$C121))),0),0)</f>
        <v>0</v>
      </c>
      <c r="J121" s="167"/>
      <c r="K121" s="167"/>
      <c r="L121" s="156">
        <f t="shared" si="4"/>
        <v>0</v>
      </c>
      <c r="M121" s="156">
        <f t="shared" si="5"/>
        <v>0</v>
      </c>
      <c r="N121" s="165"/>
      <c r="O121" s="165"/>
      <c r="P121" s="156">
        <f t="shared" si="6"/>
        <v>0</v>
      </c>
      <c r="Q121" s="156">
        <f t="shared" si="7"/>
        <v>0</v>
      </c>
      <c r="R121" s="165"/>
      <c r="S121" s="165"/>
    </row>
    <row r="122" spans="1:19" x14ac:dyDescent="0.25">
      <c r="A122" s="156">
        <v>107</v>
      </c>
      <c r="B122" s="156" t="e">
        <f>VLOOKUP('Room Details'!$I110,NCA_Calculations!$I$3:$N$12,2,0)</f>
        <v>#N/A</v>
      </c>
      <c r="C122" s="156" t="e">
        <f>VLOOKUP('Room Details'!$I110,NCA_Calculations!$I$3:$N$12,3,0)</f>
        <v>#N/A</v>
      </c>
      <c r="D122" s="156" t="e">
        <f>VLOOKUP('Room Details'!$I110,NCA_Calculations!$I$3:$N$12,4,0)</f>
        <v>#N/A</v>
      </c>
      <c r="E122" s="156" t="e">
        <f>VLOOKUP('Room Details'!$I110,NCA_Calculations!$I$3:$N$12,5,0)</f>
        <v>#N/A</v>
      </c>
      <c r="F122" s="156" t="e">
        <f>VLOOKUP('Room Details'!$I110,NCA_Calculations!$I$3:$N$12,6,0)</f>
        <v>#N/A</v>
      </c>
      <c r="G122" s="156" t="str">
        <f>IF(OR(ISBLANK('Room Details'!$M110), 'Room Details'!$M110 = 0,  'Room Details'!$M110 = "N/A" ),"Usable","Unusable")</f>
        <v>Usable</v>
      </c>
      <c r="H122" s="156">
        <f>'Room Details'!$V110</f>
        <v>0</v>
      </c>
      <c r="I122" s="156">
        <f>_xlfn.IFNA(ROUNDUP(IF(OR('Room Details'!$J110=0,ISBLANK('Room Details'!$J110),'Room Details'!$J110="N/A"),0,IF('Room Details'!$J110&gt;$D122,('Room Details'!$J110/$E122)+$F122,IF('Room Details'!$J110&lt;=ABS($B122*$C122),1,('Room Details'!$J110/$B122)+$C122))),0),0)</f>
        <v>0</v>
      </c>
      <c r="J122" s="167"/>
      <c r="K122" s="167"/>
      <c r="L122" s="156">
        <f t="shared" si="4"/>
        <v>0</v>
      </c>
      <c r="M122" s="156">
        <f t="shared" si="5"/>
        <v>0</v>
      </c>
      <c r="N122" s="165"/>
      <c r="O122" s="165"/>
      <c r="P122" s="156">
        <f t="shared" si="6"/>
        <v>0</v>
      </c>
      <c r="Q122" s="156">
        <f t="shared" si="7"/>
        <v>0</v>
      </c>
      <c r="R122" s="165"/>
      <c r="S122" s="165"/>
    </row>
    <row r="123" spans="1:19" x14ac:dyDescent="0.25">
      <c r="A123" s="156">
        <v>108</v>
      </c>
      <c r="B123" s="156" t="e">
        <f>VLOOKUP('Room Details'!$I111,NCA_Calculations!$I$3:$N$12,2,0)</f>
        <v>#N/A</v>
      </c>
      <c r="C123" s="156" t="e">
        <f>VLOOKUP('Room Details'!$I111,NCA_Calculations!$I$3:$N$12,3,0)</f>
        <v>#N/A</v>
      </c>
      <c r="D123" s="156" t="e">
        <f>VLOOKUP('Room Details'!$I111,NCA_Calculations!$I$3:$N$12,4,0)</f>
        <v>#N/A</v>
      </c>
      <c r="E123" s="156" t="e">
        <f>VLOOKUP('Room Details'!$I111,NCA_Calculations!$I$3:$N$12,5,0)</f>
        <v>#N/A</v>
      </c>
      <c r="F123" s="156" t="e">
        <f>VLOOKUP('Room Details'!$I111,NCA_Calculations!$I$3:$N$12,6,0)</f>
        <v>#N/A</v>
      </c>
      <c r="G123" s="156" t="str">
        <f>IF(OR(ISBLANK('Room Details'!$M111), 'Room Details'!$M111 = 0,  'Room Details'!$M111 = "N/A" ),"Usable","Unusable")</f>
        <v>Usable</v>
      </c>
      <c r="H123" s="156">
        <f>'Room Details'!$V111</f>
        <v>0</v>
      </c>
      <c r="I123" s="156">
        <f>_xlfn.IFNA(ROUNDUP(IF(OR('Room Details'!$J111=0,ISBLANK('Room Details'!$J111),'Room Details'!$J111="N/A"),0,IF('Room Details'!$J111&gt;$D123,('Room Details'!$J111/$E123)+$F123,IF('Room Details'!$J111&lt;=ABS($B123*$C123),1,('Room Details'!$J111/$B123)+$C123))),0),0)</f>
        <v>0</v>
      </c>
      <c r="J123" s="167"/>
      <c r="K123" s="167"/>
      <c r="L123" s="156">
        <f t="shared" si="4"/>
        <v>0</v>
      </c>
      <c r="M123" s="156">
        <f t="shared" si="5"/>
        <v>0</v>
      </c>
      <c r="N123" s="165"/>
      <c r="O123" s="165"/>
      <c r="P123" s="156">
        <f t="shared" si="6"/>
        <v>0</v>
      </c>
      <c r="Q123" s="156">
        <f t="shared" si="7"/>
        <v>0</v>
      </c>
      <c r="R123" s="165"/>
      <c r="S123" s="165"/>
    </row>
    <row r="124" spans="1:19" x14ac:dyDescent="0.25">
      <c r="A124" s="156">
        <v>109</v>
      </c>
      <c r="B124" s="156" t="e">
        <f>VLOOKUP('Room Details'!$I112,NCA_Calculations!$I$3:$N$12,2,0)</f>
        <v>#N/A</v>
      </c>
      <c r="C124" s="156" t="e">
        <f>VLOOKUP('Room Details'!$I112,NCA_Calculations!$I$3:$N$12,3,0)</f>
        <v>#N/A</v>
      </c>
      <c r="D124" s="156" t="e">
        <f>VLOOKUP('Room Details'!$I112,NCA_Calculations!$I$3:$N$12,4,0)</f>
        <v>#N/A</v>
      </c>
      <c r="E124" s="156" t="e">
        <f>VLOOKUP('Room Details'!$I112,NCA_Calculations!$I$3:$N$12,5,0)</f>
        <v>#N/A</v>
      </c>
      <c r="F124" s="156" t="e">
        <f>VLOOKUP('Room Details'!$I112,NCA_Calculations!$I$3:$N$12,6,0)</f>
        <v>#N/A</v>
      </c>
      <c r="G124" s="156" t="str">
        <f>IF(OR(ISBLANK('Room Details'!$M112), 'Room Details'!$M112 = 0,  'Room Details'!$M112 = "N/A" ),"Usable","Unusable")</f>
        <v>Usable</v>
      </c>
      <c r="H124" s="156">
        <f>'Room Details'!$V112</f>
        <v>0</v>
      </c>
      <c r="I124" s="156">
        <f>_xlfn.IFNA(ROUNDUP(IF(OR('Room Details'!$J112=0,ISBLANK('Room Details'!$J112),'Room Details'!$J112="N/A"),0,IF('Room Details'!$J112&gt;$D124,('Room Details'!$J112/$E124)+$F124,IF('Room Details'!$J112&lt;=ABS($B124*$C124),1,('Room Details'!$J112/$B124)+$C124))),0),0)</f>
        <v>0</v>
      </c>
      <c r="J124" s="167"/>
      <c r="K124" s="167"/>
      <c r="L124" s="156">
        <f t="shared" si="4"/>
        <v>0</v>
      </c>
      <c r="M124" s="156">
        <f t="shared" si="5"/>
        <v>0</v>
      </c>
      <c r="N124" s="165"/>
      <c r="O124" s="165"/>
      <c r="P124" s="156">
        <f t="shared" si="6"/>
        <v>0</v>
      </c>
      <c r="Q124" s="156">
        <f t="shared" si="7"/>
        <v>0</v>
      </c>
      <c r="R124" s="165"/>
      <c r="S124" s="165"/>
    </row>
    <row r="125" spans="1:19" x14ac:dyDescent="0.25">
      <c r="A125" s="156">
        <v>110</v>
      </c>
      <c r="B125" s="156" t="e">
        <f>VLOOKUP('Room Details'!$I113,NCA_Calculations!$I$3:$N$12,2,0)</f>
        <v>#N/A</v>
      </c>
      <c r="C125" s="156" t="e">
        <f>VLOOKUP('Room Details'!$I113,NCA_Calculations!$I$3:$N$12,3,0)</f>
        <v>#N/A</v>
      </c>
      <c r="D125" s="156" t="e">
        <f>VLOOKUP('Room Details'!$I113,NCA_Calculations!$I$3:$N$12,4,0)</f>
        <v>#N/A</v>
      </c>
      <c r="E125" s="156" t="e">
        <f>VLOOKUP('Room Details'!$I113,NCA_Calculations!$I$3:$N$12,5,0)</f>
        <v>#N/A</v>
      </c>
      <c r="F125" s="156" t="e">
        <f>VLOOKUP('Room Details'!$I113,NCA_Calculations!$I$3:$N$12,6,0)</f>
        <v>#N/A</v>
      </c>
      <c r="G125" s="156" t="str">
        <f>IF(OR(ISBLANK('Room Details'!$M113), 'Room Details'!$M113 = 0,  'Room Details'!$M113 = "N/A" ),"Usable","Unusable")</f>
        <v>Usable</v>
      </c>
      <c r="H125" s="156">
        <f>'Room Details'!$V113</f>
        <v>0</v>
      </c>
      <c r="I125" s="156">
        <f>_xlfn.IFNA(ROUNDUP(IF(OR('Room Details'!$J113=0,ISBLANK('Room Details'!$J113),'Room Details'!$J113="N/A"),0,IF('Room Details'!$J113&gt;$D125,('Room Details'!$J113/$E125)+$F125,IF('Room Details'!$J113&lt;=ABS($B125*$C125),1,('Room Details'!$J113/$B125)+$C125))),0),0)</f>
        <v>0</v>
      </c>
      <c r="J125" s="167"/>
      <c r="K125" s="167"/>
      <c r="L125" s="156">
        <f t="shared" si="4"/>
        <v>0</v>
      </c>
      <c r="M125" s="156">
        <f t="shared" si="5"/>
        <v>0</v>
      </c>
      <c r="N125" s="165"/>
      <c r="O125" s="165"/>
      <c r="P125" s="156">
        <f t="shared" si="6"/>
        <v>0</v>
      </c>
      <c r="Q125" s="156">
        <f t="shared" si="7"/>
        <v>0</v>
      </c>
      <c r="R125" s="165"/>
      <c r="S125" s="165"/>
    </row>
    <row r="126" spans="1:19" x14ac:dyDescent="0.25">
      <c r="A126" s="156">
        <v>111</v>
      </c>
      <c r="B126" s="156" t="e">
        <f>VLOOKUP('Room Details'!$I114,NCA_Calculations!$I$3:$N$12,2,0)</f>
        <v>#N/A</v>
      </c>
      <c r="C126" s="156" t="e">
        <f>VLOOKUP('Room Details'!$I114,NCA_Calculations!$I$3:$N$12,3,0)</f>
        <v>#N/A</v>
      </c>
      <c r="D126" s="156" t="e">
        <f>VLOOKUP('Room Details'!$I114,NCA_Calculations!$I$3:$N$12,4,0)</f>
        <v>#N/A</v>
      </c>
      <c r="E126" s="156" t="e">
        <f>VLOOKUP('Room Details'!$I114,NCA_Calculations!$I$3:$N$12,5,0)</f>
        <v>#N/A</v>
      </c>
      <c r="F126" s="156" t="e">
        <f>VLOOKUP('Room Details'!$I114,NCA_Calculations!$I$3:$N$12,6,0)</f>
        <v>#N/A</v>
      </c>
      <c r="G126" s="156" t="str">
        <f>IF(OR(ISBLANK('Room Details'!$M114), 'Room Details'!$M114 = 0,  'Room Details'!$M114 = "N/A" ),"Usable","Unusable")</f>
        <v>Usable</v>
      </c>
      <c r="H126" s="156">
        <f>'Room Details'!$V114</f>
        <v>0</v>
      </c>
      <c r="I126" s="156">
        <f>_xlfn.IFNA(ROUNDUP(IF(OR('Room Details'!$J114=0,ISBLANK('Room Details'!$J114),'Room Details'!$J114="N/A"),0,IF('Room Details'!$J114&gt;$D126,('Room Details'!$J114/$E126)+$F126,IF('Room Details'!$J114&lt;=ABS($B126*$C126),1,('Room Details'!$J114/$B126)+$C126))),0),0)</f>
        <v>0</v>
      </c>
      <c r="J126" s="167"/>
      <c r="K126" s="167"/>
      <c r="L126" s="156">
        <f t="shared" si="4"/>
        <v>0</v>
      </c>
      <c r="M126" s="156">
        <f t="shared" si="5"/>
        <v>0</v>
      </c>
      <c r="N126" s="165"/>
      <c r="O126" s="165"/>
      <c r="P126" s="156">
        <f t="shared" si="6"/>
        <v>0</v>
      </c>
      <c r="Q126" s="156">
        <f t="shared" si="7"/>
        <v>0</v>
      </c>
      <c r="R126" s="165"/>
      <c r="S126" s="165"/>
    </row>
    <row r="127" spans="1:19" x14ac:dyDescent="0.25">
      <c r="A127" s="156">
        <v>112</v>
      </c>
      <c r="B127" s="156" t="e">
        <f>VLOOKUP('Room Details'!$I115,NCA_Calculations!$I$3:$N$12,2,0)</f>
        <v>#N/A</v>
      </c>
      <c r="C127" s="156" t="e">
        <f>VLOOKUP('Room Details'!$I115,NCA_Calculations!$I$3:$N$12,3,0)</f>
        <v>#N/A</v>
      </c>
      <c r="D127" s="156" t="e">
        <f>VLOOKUP('Room Details'!$I115,NCA_Calculations!$I$3:$N$12,4,0)</f>
        <v>#N/A</v>
      </c>
      <c r="E127" s="156" t="e">
        <f>VLOOKUP('Room Details'!$I115,NCA_Calculations!$I$3:$N$12,5,0)</f>
        <v>#N/A</v>
      </c>
      <c r="F127" s="156" t="e">
        <f>VLOOKUP('Room Details'!$I115,NCA_Calculations!$I$3:$N$12,6,0)</f>
        <v>#N/A</v>
      </c>
      <c r="G127" s="156" t="str">
        <f>IF(OR(ISBLANK('Room Details'!$M115), 'Room Details'!$M115 = 0,  'Room Details'!$M115 = "N/A" ),"Usable","Unusable")</f>
        <v>Usable</v>
      </c>
      <c r="H127" s="156">
        <f>'Room Details'!$V115</f>
        <v>0</v>
      </c>
      <c r="I127" s="156">
        <f>_xlfn.IFNA(ROUNDUP(IF(OR('Room Details'!$J115=0,ISBLANK('Room Details'!$J115),'Room Details'!$J115="N/A"),0,IF('Room Details'!$J115&gt;$D127,('Room Details'!$J115/$E127)+$F127,IF('Room Details'!$J115&lt;=ABS($B127*$C127),1,('Room Details'!$J115/$B127)+$C127))),0),0)</f>
        <v>0</v>
      </c>
      <c r="J127" s="167"/>
      <c r="K127" s="167"/>
      <c r="L127" s="156">
        <f t="shared" si="4"/>
        <v>0</v>
      </c>
      <c r="M127" s="156">
        <f t="shared" si="5"/>
        <v>0</v>
      </c>
      <c r="N127" s="165"/>
      <c r="O127" s="165"/>
      <c r="P127" s="156">
        <f t="shared" si="6"/>
        <v>0</v>
      </c>
      <c r="Q127" s="156">
        <f t="shared" si="7"/>
        <v>0</v>
      </c>
      <c r="R127" s="165"/>
      <c r="S127" s="165"/>
    </row>
    <row r="128" spans="1:19" x14ac:dyDescent="0.25">
      <c r="A128" s="156">
        <v>113</v>
      </c>
      <c r="B128" s="156" t="e">
        <f>VLOOKUP('Room Details'!$I116,NCA_Calculations!$I$3:$N$12,2,0)</f>
        <v>#N/A</v>
      </c>
      <c r="C128" s="156" t="e">
        <f>VLOOKUP('Room Details'!$I116,NCA_Calculations!$I$3:$N$12,3,0)</f>
        <v>#N/A</v>
      </c>
      <c r="D128" s="156" t="e">
        <f>VLOOKUP('Room Details'!$I116,NCA_Calculations!$I$3:$N$12,4,0)</f>
        <v>#N/A</v>
      </c>
      <c r="E128" s="156" t="e">
        <f>VLOOKUP('Room Details'!$I116,NCA_Calculations!$I$3:$N$12,5,0)</f>
        <v>#N/A</v>
      </c>
      <c r="F128" s="156" t="e">
        <f>VLOOKUP('Room Details'!$I116,NCA_Calculations!$I$3:$N$12,6,0)</f>
        <v>#N/A</v>
      </c>
      <c r="G128" s="156" t="str">
        <f>IF(OR(ISBLANK('Room Details'!$M116), 'Room Details'!$M116 = 0,  'Room Details'!$M116 = "N/A" ),"Usable","Unusable")</f>
        <v>Usable</v>
      </c>
      <c r="H128" s="156">
        <f>'Room Details'!$V116</f>
        <v>0</v>
      </c>
      <c r="I128" s="156">
        <f>_xlfn.IFNA(ROUNDUP(IF(OR('Room Details'!$J116=0,ISBLANK('Room Details'!$J116),'Room Details'!$J116="N/A"),0,IF('Room Details'!$J116&gt;$D128,('Room Details'!$J116/$E128)+$F128,IF('Room Details'!$J116&lt;=ABS($B128*$C128),1,('Room Details'!$J116/$B128)+$C128))),0),0)</f>
        <v>0</v>
      </c>
      <c r="J128" s="167"/>
      <c r="K128" s="167"/>
      <c r="L128" s="156">
        <f t="shared" si="4"/>
        <v>0</v>
      </c>
      <c r="M128" s="156">
        <f t="shared" si="5"/>
        <v>0</v>
      </c>
      <c r="N128" s="165"/>
      <c r="O128" s="165"/>
      <c r="P128" s="156">
        <f t="shared" si="6"/>
        <v>0</v>
      </c>
      <c r="Q128" s="156">
        <f t="shared" si="7"/>
        <v>0</v>
      </c>
      <c r="R128" s="165"/>
      <c r="S128" s="165"/>
    </row>
    <row r="129" spans="1:19" x14ac:dyDescent="0.25">
      <c r="A129" s="156">
        <v>114</v>
      </c>
      <c r="B129" s="156" t="e">
        <f>VLOOKUP('Room Details'!$I117,NCA_Calculations!$I$3:$N$12,2,0)</f>
        <v>#N/A</v>
      </c>
      <c r="C129" s="156" t="e">
        <f>VLOOKUP('Room Details'!$I117,NCA_Calculations!$I$3:$N$12,3,0)</f>
        <v>#N/A</v>
      </c>
      <c r="D129" s="156" t="e">
        <f>VLOOKUP('Room Details'!$I117,NCA_Calculations!$I$3:$N$12,4,0)</f>
        <v>#N/A</v>
      </c>
      <c r="E129" s="156" t="e">
        <f>VLOOKUP('Room Details'!$I117,NCA_Calculations!$I$3:$N$12,5,0)</f>
        <v>#N/A</v>
      </c>
      <c r="F129" s="156" t="e">
        <f>VLOOKUP('Room Details'!$I117,NCA_Calculations!$I$3:$N$12,6,0)</f>
        <v>#N/A</v>
      </c>
      <c r="G129" s="156" t="str">
        <f>IF(OR(ISBLANK('Room Details'!$M117), 'Room Details'!$M117 = 0,  'Room Details'!$M117 = "N/A" ),"Usable","Unusable")</f>
        <v>Usable</v>
      </c>
      <c r="H129" s="156">
        <f>'Room Details'!$V117</f>
        <v>0</v>
      </c>
      <c r="I129" s="156">
        <f>_xlfn.IFNA(ROUNDUP(IF(OR('Room Details'!$J117=0,ISBLANK('Room Details'!$J117),'Room Details'!$J117="N/A"),0,IF('Room Details'!$J117&gt;$D129,('Room Details'!$J117/$E129)+$F129,IF('Room Details'!$J117&lt;=ABS($B129*$C129),1,('Room Details'!$J117/$B129)+$C129))),0),0)</f>
        <v>0</v>
      </c>
      <c r="J129" s="167"/>
      <c r="K129" s="167"/>
      <c r="L129" s="156">
        <f t="shared" si="4"/>
        <v>0</v>
      </c>
      <c r="M129" s="156">
        <f t="shared" si="5"/>
        <v>0</v>
      </c>
      <c r="N129" s="165"/>
      <c r="O129" s="165"/>
      <c r="P129" s="156">
        <f t="shared" si="6"/>
        <v>0</v>
      </c>
      <c r="Q129" s="156">
        <f t="shared" si="7"/>
        <v>0</v>
      </c>
      <c r="R129" s="165"/>
      <c r="S129" s="165"/>
    </row>
    <row r="130" spans="1:19" x14ac:dyDescent="0.25">
      <c r="A130" s="156">
        <v>115</v>
      </c>
      <c r="B130" s="156" t="e">
        <f>VLOOKUP('Room Details'!$I118,NCA_Calculations!$I$3:$N$12,2,0)</f>
        <v>#N/A</v>
      </c>
      <c r="C130" s="156" t="e">
        <f>VLOOKUP('Room Details'!$I118,NCA_Calculations!$I$3:$N$12,3,0)</f>
        <v>#N/A</v>
      </c>
      <c r="D130" s="156" t="e">
        <f>VLOOKUP('Room Details'!$I118,NCA_Calculations!$I$3:$N$12,4,0)</f>
        <v>#N/A</v>
      </c>
      <c r="E130" s="156" t="e">
        <f>VLOOKUP('Room Details'!$I118,NCA_Calculations!$I$3:$N$12,5,0)</f>
        <v>#N/A</v>
      </c>
      <c r="F130" s="156" t="e">
        <f>VLOOKUP('Room Details'!$I118,NCA_Calculations!$I$3:$N$12,6,0)</f>
        <v>#N/A</v>
      </c>
      <c r="G130" s="156" t="str">
        <f>IF(OR(ISBLANK('Room Details'!$M118), 'Room Details'!$M118 = 0,  'Room Details'!$M118 = "N/A" ),"Usable","Unusable")</f>
        <v>Usable</v>
      </c>
      <c r="H130" s="156">
        <f>'Room Details'!$V118</f>
        <v>0</v>
      </c>
      <c r="I130" s="156">
        <f>_xlfn.IFNA(ROUNDUP(IF(OR('Room Details'!$J118=0,ISBLANK('Room Details'!$J118),'Room Details'!$J118="N/A"),0,IF('Room Details'!$J118&gt;$D130,('Room Details'!$J118/$E130)+$F130,IF('Room Details'!$J118&lt;=ABS($B130*$C130),1,('Room Details'!$J118/$B130)+$C130))),0),0)</f>
        <v>0</v>
      </c>
      <c r="J130" s="167"/>
      <c r="K130" s="167"/>
      <c r="L130" s="156">
        <f t="shared" si="4"/>
        <v>0</v>
      </c>
      <c r="M130" s="156">
        <f t="shared" si="5"/>
        <v>0</v>
      </c>
      <c r="N130" s="165"/>
      <c r="O130" s="165"/>
      <c r="P130" s="156">
        <f t="shared" si="6"/>
        <v>0</v>
      </c>
      <c r="Q130" s="156">
        <f t="shared" si="7"/>
        <v>0</v>
      </c>
      <c r="R130" s="165"/>
      <c r="S130" s="165"/>
    </row>
    <row r="131" spans="1:19" x14ac:dyDescent="0.25">
      <c r="A131" s="156">
        <v>116</v>
      </c>
      <c r="B131" s="156" t="e">
        <f>VLOOKUP('Room Details'!$I119,NCA_Calculations!$I$3:$N$12,2,0)</f>
        <v>#N/A</v>
      </c>
      <c r="C131" s="156" t="e">
        <f>VLOOKUP('Room Details'!$I119,NCA_Calculations!$I$3:$N$12,3,0)</f>
        <v>#N/A</v>
      </c>
      <c r="D131" s="156" t="e">
        <f>VLOOKUP('Room Details'!$I119,NCA_Calculations!$I$3:$N$12,4,0)</f>
        <v>#N/A</v>
      </c>
      <c r="E131" s="156" t="e">
        <f>VLOOKUP('Room Details'!$I119,NCA_Calculations!$I$3:$N$12,5,0)</f>
        <v>#N/A</v>
      </c>
      <c r="F131" s="156" t="e">
        <f>VLOOKUP('Room Details'!$I119,NCA_Calculations!$I$3:$N$12,6,0)</f>
        <v>#N/A</v>
      </c>
      <c r="G131" s="156" t="str">
        <f>IF(OR(ISBLANK('Room Details'!$M119), 'Room Details'!$M119 = 0,  'Room Details'!$M119 = "N/A" ),"Usable","Unusable")</f>
        <v>Usable</v>
      </c>
      <c r="H131" s="156">
        <f>'Room Details'!$V119</f>
        <v>0</v>
      </c>
      <c r="I131" s="156">
        <f>_xlfn.IFNA(ROUNDUP(IF(OR('Room Details'!$J119=0,ISBLANK('Room Details'!$J119),'Room Details'!$J119="N/A"),0,IF('Room Details'!$J119&gt;$D131,('Room Details'!$J119/$E131)+$F131,IF('Room Details'!$J119&lt;=ABS($B131*$C131),1,('Room Details'!$J119/$B131)+$C131))),0),0)</f>
        <v>0</v>
      </c>
      <c r="J131" s="167"/>
      <c r="K131" s="167"/>
      <c r="L131" s="156">
        <f t="shared" si="4"/>
        <v>0</v>
      </c>
      <c r="M131" s="156">
        <f t="shared" si="5"/>
        <v>0</v>
      </c>
      <c r="N131" s="165"/>
      <c r="O131" s="165"/>
      <c r="P131" s="156">
        <f t="shared" si="6"/>
        <v>0</v>
      </c>
      <c r="Q131" s="156">
        <f t="shared" si="7"/>
        <v>0</v>
      </c>
      <c r="R131" s="165"/>
      <c r="S131" s="165"/>
    </row>
    <row r="132" spans="1:19" x14ac:dyDescent="0.25">
      <c r="A132" s="156">
        <v>117</v>
      </c>
      <c r="B132" s="156" t="e">
        <f>VLOOKUP('Room Details'!$I120,NCA_Calculations!$I$3:$N$12,2,0)</f>
        <v>#N/A</v>
      </c>
      <c r="C132" s="156" t="e">
        <f>VLOOKUP('Room Details'!$I120,NCA_Calculations!$I$3:$N$12,3,0)</f>
        <v>#N/A</v>
      </c>
      <c r="D132" s="156" t="e">
        <f>VLOOKUP('Room Details'!$I120,NCA_Calculations!$I$3:$N$12,4,0)</f>
        <v>#N/A</v>
      </c>
      <c r="E132" s="156" t="e">
        <f>VLOOKUP('Room Details'!$I120,NCA_Calculations!$I$3:$N$12,5,0)</f>
        <v>#N/A</v>
      </c>
      <c r="F132" s="156" t="e">
        <f>VLOOKUP('Room Details'!$I120,NCA_Calculations!$I$3:$N$12,6,0)</f>
        <v>#N/A</v>
      </c>
      <c r="G132" s="156" t="str">
        <f>IF(OR(ISBLANK('Room Details'!$M120), 'Room Details'!$M120 = 0,  'Room Details'!$M120 = "N/A" ),"Usable","Unusable")</f>
        <v>Usable</v>
      </c>
      <c r="H132" s="156">
        <f>'Room Details'!$V120</f>
        <v>0</v>
      </c>
      <c r="I132" s="156">
        <f>_xlfn.IFNA(ROUNDUP(IF(OR('Room Details'!$J120=0,ISBLANK('Room Details'!$J120),'Room Details'!$J120="N/A"),0,IF('Room Details'!$J120&gt;$D132,('Room Details'!$J120/$E132)+$F132,IF('Room Details'!$J120&lt;=ABS($B132*$C132),1,('Room Details'!$J120/$B132)+$C132))),0),0)</f>
        <v>0</v>
      </c>
      <c r="J132" s="167"/>
      <c r="K132" s="167"/>
      <c r="L132" s="156">
        <f t="shared" si="4"/>
        <v>0</v>
      </c>
      <c r="M132" s="156">
        <f t="shared" si="5"/>
        <v>0</v>
      </c>
      <c r="N132" s="165"/>
      <c r="O132" s="165"/>
      <c r="P132" s="156">
        <f t="shared" si="6"/>
        <v>0</v>
      </c>
      <c r="Q132" s="156">
        <f t="shared" si="7"/>
        <v>0</v>
      </c>
      <c r="R132" s="165"/>
      <c r="S132" s="165"/>
    </row>
    <row r="133" spans="1:19" x14ac:dyDescent="0.25">
      <c r="A133" s="156">
        <v>118</v>
      </c>
      <c r="B133" s="156" t="e">
        <f>VLOOKUP('Room Details'!$I121,NCA_Calculations!$I$3:$N$12,2,0)</f>
        <v>#N/A</v>
      </c>
      <c r="C133" s="156" t="e">
        <f>VLOOKUP('Room Details'!$I121,NCA_Calculations!$I$3:$N$12,3,0)</f>
        <v>#N/A</v>
      </c>
      <c r="D133" s="156" t="e">
        <f>VLOOKUP('Room Details'!$I121,NCA_Calculations!$I$3:$N$12,4,0)</f>
        <v>#N/A</v>
      </c>
      <c r="E133" s="156" t="e">
        <f>VLOOKUP('Room Details'!$I121,NCA_Calculations!$I$3:$N$12,5,0)</f>
        <v>#N/A</v>
      </c>
      <c r="F133" s="156" t="e">
        <f>VLOOKUP('Room Details'!$I121,NCA_Calculations!$I$3:$N$12,6,0)</f>
        <v>#N/A</v>
      </c>
      <c r="G133" s="156" t="str">
        <f>IF(OR(ISBLANK('Room Details'!$M121), 'Room Details'!$M121 = 0,  'Room Details'!$M121 = "N/A" ),"Usable","Unusable")</f>
        <v>Usable</v>
      </c>
      <c r="H133" s="156">
        <f>'Room Details'!$V121</f>
        <v>0</v>
      </c>
      <c r="I133" s="156">
        <f>_xlfn.IFNA(ROUNDUP(IF(OR('Room Details'!$J121=0,ISBLANK('Room Details'!$J121),'Room Details'!$J121="N/A"),0,IF('Room Details'!$J121&gt;$D133,('Room Details'!$J121/$E133)+$F133,IF('Room Details'!$J121&lt;=ABS($B133*$C133),1,('Room Details'!$J121/$B133)+$C133))),0),0)</f>
        <v>0</v>
      </c>
      <c r="J133" s="167"/>
      <c r="K133" s="167"/>
      <c r="L133" s="156">
        <f t="shared" si="4"/>
        <v>0</v>
      </c>
      <c r="M133" s="156">
        <f t="shared" si="5"/>
        <v>0</v>
      </c>
      <c r="N133" s="165"/>
      <c r="O133" s="165"/>
      <c r="P133" s="156">
        <f t="shared" si="6"/>
        <v>0</v>
      </c>
      <c r="Q133" s="156">
        <f t="shared" si="7"/>
        <v>0</v>
      </c>
      <c r="R133" s="165"/>
      <c r="S133" s="165"/>
    </row>
    <row r="134" spans="1:19" x14ac:dyDescent="0.25">
      <c r="A134" s="156">
        <v>119</v>
      </c>
      <c r="B134" s="156" t="e">
        <f>VLOOKUP('Room Details'!$I122,NCA_Calculations!$I$3:$N$12,2,0)</f>
        <v>#N/A</v>
      </c>
      <c r="C134" s="156" t="e">
        <f>VLOOKUP('Room Details'!$I122,NCA_Calculations!$I$3:$N$12,3,0)</f>
        <v>#N/A</v>
      </c>
      <c r="D134" s="156" t="e">
        <f>VLOOKUP('Room Details'!$I122,NCA_Calculations!$I$3:$N$12,4,0)</f>
        <v>#N/A</v>
      </c>
      <c r="E134" s="156" t="e">
        <f>VLOOKUP('Room Details'!$I122,NCA_Calculations!$I$3:$N$12,5,0)</f>
        <v>#N/A</v>
      </c>
      <c r="F134" s="156" t="e">
        <f>VLOOKUP('Room Details'!$I122,NCA_Calculations!$I$3:$N$12,6,0)</f>
        <v>#N/A</v>
      </c>
      <c r="G134" s="156" t="str">
        <f>IF(OR(ISBLANK('Room Details'!$M122), 'Room Details'!$M122 = 0,  'Room Details'!$M122 = "N/A" ),"Usable","Unusable")</f>
        <v>Usable</v>
      </c>
      <c r="H134" s="156">
        <f>'Room Details'!$V122</f>
        <v>0</v>
      </c>
      <c r="I134" s="156">
        <f>_xlfn.IFNA(ROUNDUP(IF(OR('Room Details'!$J122=0,ISBLANK('Room Details'!$J122),'Room Details'!$J122="N/A"),0,IF('Room Details'!$J122&gt;$D134,('Room Details'!$J122/$E134)+$F134,IF('Room Details'!$J122&lt;=ABS($B134*$C134),1,('Room Details'!$J122/$B134)+$C134))),0),0)</f>
        <v>0</v>
      </c>
      <c r="J134" s="167"/>
      <c r="K134" s="167"/>
      <c r="L134" s="156">
        <f t="shared" si="4"/>
        <v>0</v>
      </c>
      <c r="M134" s="156">
        <f t="shared" si="5"/>
        <v>0</v>
      </c>
      <c r="N134" s="165"/>
      <c r="O134" s="165"/>
      <c r="P134" s="156">
        <f t="shared" si="6"/>
        <v>0</v>
      </c>
      <c r="Q134" s="156">
        <f t="shared" si="7"/>
        <v>0</v>
      </c>
      <c r="R134" s="165"/>
      <c r="S134" s="165"/>
    </row>
    <row r="135" spans="1:19" x14ac:dyDescent="0.25">
      <c r="A135" s="156">
        <v>120</v>
      </c>
      <c r="B135" s="156" t="e">
        <f>VLOOKUP('Room Details'!$I123,NCA_Calculations!$I$3:$N$12,2,0)</f>
        <v>#N/A</v>
      </c>
      <c r="C135" s="156" t="e">
        <f>VLOOKUP('Room Details'!$I123,NCA_Calculations!$I$3:$N$12,3,0)</f>
        <v>#N/A</v>
      </c>
      <c r="D135" s="156" t="e">
        <f>VLOOKUP('Room Details'!$I123,NCA_Calculations!$I$3:$N$12,4,0)</f>
        <v>#N/A</v>
      </c>
      <c r="E135" s="156" t="e">
        <f>VLOOKUP('Room Details'!$I123,NCA_Calculations!$I$3:$N$12,5,0)</f>
        <v>#N/A</v>
      </c>
      <c r="F135" s="156" t="e">
        <f>VLOOKUP('Room Details'!$I123,NCA_Calculations!$I$3:$N$12,6,0)</f>
        <v>#N/A</v>
      </c>
      <c r="G135" s="156" t="str">
        <f>IF(OR(ISBLANK('Room Details'!$M123), 'Room Details'!$M123 = 0,  'Room Details'!$M123 = "N/A" ),"Usable","Unusable")</f>
        <v>Usable</v>
      </c>
      <c r="H135" s="156">
        <f>'Room Details'!$V123</f>
        <v>0</v>
      </c>
      <c r="I135" s="156">
        <f>_xlfn.IFNA(ROUNDUP(IF(OR('Room Details'!$J123=0,ISBLANK('Room Details'!$J123),'Room Details'!$J123="N/A"),0,IF('Room Details'!$J123&gt;$D135,('Room Details'!$J123/$E135)+$F135,IF('Room Details'!$J123&lt;=ABS($B135*$C135),1,('Room Details'!$J123/$B135)+$C135))),0),0)</f>
        <v>0</v>
      </c>
      <c r="J135" s="167"/>
      <c r="K135" s="167"/>
      <c r="L135" s="156">
        <f t="shared" si="4"/>
        <v>0</v>
      </c>
      <c r="M135" s="156">
        <f t="shared" si="5"/>
        <v>0</v>
      </c>
      <c r="N135" s="165"/>
      <c r="O135" s="165"/>
      <c r="P135" s="156">
        <f t="shared" si="6"/>
        <v>0</v>
      </c>
      <c r="Q135" s="156">
        <f t="shared" si="7"/>
        <v>0</v>
      </c>
      <c r="R135" s="165"/>
      <c r="S135" s="165"/>
    </row>
    <row r="136" spans="1:19" x14ac:dyDescent="0.25">
      <c r="A136" s="156">
        <v>121</v>
      </c>
      <c r="B136" s="156" t="e">
        <f>VLOOKUP('Room Details'!$I124,NCA_Calculations!$I$3:$N$12,2,0)</f>
        <v>#N/A</v>
      </c>
      <c r="C136" s="156" t="e">
        <f>VLOOKUP('Room Details'!$I124,NCA_Calculations!$I$3:$N$12,3,0)</f>
        <v>#N/A</v>
      </c>
      <c r="D136" s="156" t="e">
        <f>VLOOKUP('Room Details'!$I124,NCA_Calculations!$I$3:$N$12,4,0)</f>
        <v>#N/A</v>
      </c>
      <c r="E136" s="156" t="e">
        <f>VLOOKUP('Room Details'!$I124,NCA_Calculations!$I$3:$N$12,5,0)</f>
        <v>#N/A</v>
      </c>
      <c r="F136" s="156" t="e">
        <f>VLOOKUP('Room Details'!$I124,NCA_Calculations!$I$3:$N$12,6,0)</f>
        <v>#N/A</v>
      </c>
      <c r="G136" s="156" t="str">
        <f>IF(OR(ISBLANK('Room Details'!$M124), 'Room Details'!$M124 = 0,  'Room Details'!$M124 = "N/A" ),"Usable","Unusable")</f>
        <v>Usable</v>
      </c>
      <c r="H136" s="156">
        <f>'Room Details'!$V124</f>
        <v>0</v>
      </c>
      <c r="I136" s="156">
        <f>_xlfn.IFNA(ROUNDUP(IF(OR('Room Details'!$J124=0,ISBLANK('Room Details'!$J124),'Room Details'!$J124="N/A"),0,IF('Room Details'!$J124&gt;$D136,('Room Details'!$J124/$E136)+$F136,IF('Room Details'!$J124&lt;=ABS($B136*$C136),1,('Room Details'!$J124/$B136)+$C136))),0),0)</f>
        <v>0</v>
      </c>
      <c r="J136" s="167"/>
      <c r="K136" s="167"/>
      <c r="L136" s="156">
        <f t="shared" si="4"/>
        <v>0</v>
      </c>
      <c r="M136" s="156">
        <f t="shared" si="5"/>
        <v>0</v>
      </c>
      <c r="N136" s="165"/>
      <c r="O136" s="165"/>
      <c r="P136" s="156">
        <f t="shared" si="6"/>
        <v>0</v>
      </c>
      <c r="Q136" s="156">
        <f t="shared" si="7"/>
        <v>0</v>
      </c>
      <c r="R136" s="165"/>
      <c r="S136" s="165"/>
    </row>
    <row r="137" spans="1:19" x14ac:dyDescent="0.25">
      <c r="A137" s="156">
        <v>122</v>
      </c>
      <c r="B137" s="156" t="e">
        <f>VLOOKUP('Room Details'!$I125,NCA_Calculations!$I$3:$N$12,2,0)</f>
        <v>#N/A</v>
      </c>
      <c r="C137" s="156" t="e">
        <f>VLOOKUP('Room Details'!$I125,NCA_Calculations!$I$3:$N$12,3,0)</f>
        <v>#N/A</v>
      </c>
      <c r="D137" s="156" t="e">
        <f>VLOOKUP('Room Details'!$I125,NCA_Calculations!$I$3:$N$12,4,0)</f>
        <v>#N/A</v>
      </c>
      <c r="E137" s="156" t="e">
        <f>VLOOKUP('Room Details'!$I125,NCA_Calculations!$I$3:$N$12,5,0)</f>
        <v>#N/A</v>
      </c>
      <c r="F137" s="156" t="e">
        <f>VLOOKUP('Room Details'!$I125,NCA_Calculations!$I$3:$N$12,6,0)</f>
        <v>#N/A</v>
      </c>
      <c r="G137" s="156" t="str">
        <f>IF(OR(ISBLANK('Room Details'!$M125), 'Room Details'!$M125 = 0,  'Room Details'!$M125 = "N/A" ),"Usable","Unusable")</f>
        <v>Usable</v>
      </c>
      <c r="H137" s="156">
        <f>'Room Details'!$V125</f>
        <v>0</v>
      </c>
      <c r="I137" s="156">
        <f>_xlfn.IFNA(ROUNDUP(IF(OR('Room Details'!$J125=0,ISBLANK('Room Details'!$J125),'Room Details'!$J125="N/A"),0,IF('Room Details'!$J125&gt;$D137,('Room Details'!$J125/$E137)+$F137,IF('Room Details'!$J125&lt;=ABS($B137*$C137),1,('Room Details'!$J125/$B137)+$C137))),0),0)</f>
        <v>0</v>
      </c>
      <c r="J137" s="167"/>
      <c r="K137" s="167"/>
      <c r="L137" s="156">
        <f t="shared" si="4"/>
        <v>0</v>
      </c>
      <c r="M137" s="156">
        <f t="shared" si="5"/>
        <v>0</v>
      </c>
      <c r="N137" s="165"/>
      <c r="O137" s="165"/>
      <c r="P137" s="156">
        <f t="shared" si="6"/>
        <v>0</v>
      </c>
      <c r="Q137" s="156">
        <f t="shared" si="7"/>
        <v>0</v>
      </c>
      <c r="R137" s="165"/>
      <c r="S137" s="165"/>
    </row>
    <row r="138" spans="1:19" x14ac:dyDescent="0.25">
      <c r="A138" s="156">
        <v>123</v>
      </c>
      <c r="B138" s="156" t="e">
        <f>VLOOKUP('Room Details'!$I126,NCA_Calculations!$I$3:$N$12,2,0)</f>
        <v>#N/A</v>
      </c>
      <c r="C138" s="156" t="e">
        <f>VLOOKUP('Room Details'!$I126,NCA_Calculations!$I$3:$N$12,3,0)</f>
        <v>#N/A</v>
      </c>
      <c r="D138" s="156" t="e">
        <f>VLOOKUP('Room Details'!$I126,NCA_Calculations!$I$3:$N$12,4,0)</f>
        <v>#N/A</v>
      </c>
      <c r="E138" s="156" t="e">
        <f>VLOOKUP('Room Details'!$I126,NCA_Calculations!$I$3:$N$12,5,0)</f>
        <v>#N/A</v>
      </c>
      <c r="F138" s="156" t="e">
        <f>VLOOKUP('Room Details'!$I126,NCA_Calculations!$I$3:$N$12,6,0)</f>
        <v>#N/A</v>
      </c>
      <c r="G138" s="156" t="str">
        <f>IF(OR(ISBLANK('Room Details'!$M126), 'Room Details'!$M126 = 0,  'Room Details'!$M126 = "N/A" ),"Usable","Unusable")</f>
        <v>Usable</v>
      </c>
      <c r="H138" s="156">
        <f>'Room Details'!$V126</f>
        <v>0</v>
      </c>
      <c r="I138" s="156">
        <f>_xlfn.IFNA(ROUNDUP(IF(OR('Room Details'!$J126=0,ISBLANK('Room Details'!$J126),'Room Details'!$J126="N/A"),0,IF('Room Details'!$J126&gt;$D138,('Room Details'!$J126/$E138)+$F138,IF('Room Details'!$J126&lt;=ABS($B138*$C138),1,('Room Details'!$J126/$B138)+$C138))),0),0)</f>
        <v>0</v>
      </c>
      <c r="J138" s="167"/>
      <c r="K138" s="167"/>
      <c r="L138" s="156">
        <f t="shared" si="4"/>
        <v>0</v>
      </c>
      <c r="M138" s="156">
        <f t="shared" si="5"/>
        <v>0</v>
      </c>
      <c r="N138" s="165"/>
      <c r="O138" s="165"/>
      <c r="P138" s="156">
        <f t="shared" si="6"/>
        <v>0</v>
      </c>
      <c r="Q138" s="156">
        <f t="shared" si="7"/>
        <v>0</v>
      </c>
      <c r="R138" s="165"/>
      <c r="S138" s="165"/>
    </row>
    <row r="139" spans="1:19" x14ac:dyDescent="0.25">
      <c r="A139" s="156">
        <v>124</v>
      </c>
      <c r="B139" s="156" t="e">
        <f>VLOOKUP('Room Details'!$I127,NCA_Calculations!$I$3:$N$12,2,0)</f>
        <v>#N/A</v>
      </c>
      <c r="C139" s="156" t="e">
        <f>VLOOKUP('Room Details'!$I127,NCA_Calculations!$I$3:$N$12,3,0)</f>
        <v>#N/A</v>
      </c>
      <c r="D139" s="156" t="e">
        <f>VLOOKUP('Room Details'!$I127,NCA_Calculations!$I$3:$N$12,4,0)</f>
        <v>#N/A</v>
      </c>
      <c r="E139" s="156" t="e">
        <f>VLOOKUP('Room Details'!$I127,NCA_Calculations!$I$3:$N$12,5,0)</f>
        <v>#N/A</v>
      </c>
      <c r="F139" s="156" t="e">
        <f>VLOOKUP('Room Details'!$I127,NCA_Calculations!$I$3:$N$12,6,0)</f>
        <v>#N/A</v>
      </c>
      <c r="G139" s="156" t="str">
        <f>IF(OR(ISBLANK('Room Details'!$M127), 'Room Details'!$M127 = 0,  'Room Details'!$M127 = "N/A" ),"Usable","Unusable")</f>
        <v>Usable</v>
      </c>
      <c r="H139" s="156">
        <f>'Room Details'!$V127</f>
        <v>0</v>
      </c>
      <c r="I139" s="156">
        <f>_xlfn.IFNA(ROUNDUP(IF(OR('Room Details'!$J127=0,ISBLANK('Room Details'!$J127),'Room Details'!$J127="N/A"),0,IF('Room Details'!$J127&gt;$D139,('Room Details'!$J127/$E139)+$F139,IF('Room Details'!$J127&lt;=ABS($B139*$C139),1,('Room Details'!$J127/$B139)+$C139))),0),0)</f>
        <v>0</v>
      </c>
      <c r="J139" s="167"/>
      <c r="K139" s="167"/>
      <c r="L139" s="156">
        <f t="shared" si="4"/>
        <v>0</v>
      </c>
      <c r="M139" s="156">
        <f t="shared" si="5"/>
        <v>0</v>
      </c>
      <c r="N139" s="165"/>
      <c r="O139" s="165"/>
      <c r="P139" s="156">
        <f t="shared" si="6"/>
        <v>0</v>
      </c>
      <c r="Q139" s="156">
        <f t="shared" si="7"/>
        <v>0</v>
      </c>
      <c r="R139" s="165"/>
      <c r="S139" s="165"/>
    </row>
    <row r="140" spans="1:19" x14ac:dyDescent="0.25">
      <c r="A140" s="156">
        <v>125</v>
      </c>
      <c r="B140" s="156" t="e">
        <f>VLOOKUP('Room Details'!$I128,NCA_Calculations!$I$3:$N$12,2,0)</f>
        <v>#N/A</v>
      </c>
      <c r="C140" s="156" t="e">
        <f>VLOOKUP('Room Details'!$I128,NCA_Calculations!$I$3:$N$12,3,0)</f>
        <v>#N/A</v>
      </c>
      <c r="D140" s="156" t="e">
        <f>VLOOKUP('Room Details'!$I128,NCA_Calculations!$I$3:$N$12,4,0)</f>
        <v>#N/A</v>
      </c>
      <c r="E140" s="156" t="e">
        <f>VLOOKUP('Room Details'!$I128,NCA_Calculations!$I$3:$N$12,5,0)</f>
        <v>#N/A</v>
      </c>
      <c r="F140" s="156" t="e">
        <f>VLOOKUP('Room Details'!$I128,NCA_Calculations!$I$3:$N$12,6,0)</f>
        <v>#N/A</v>
      </c>
      <c r="G140" s="156" t="str">
        <f>IF(OR(ISBLANK('Room Details'!$M128), 'Room Details'!$M128 = 0,  'Room Details'!$M128 = "N/A" ),"Usable","Unusable")</f>
        <v>Usable</v>
      </c>
      <c r="H140" s="156">
        <f>'Room Details'!$V128</f>
        <v>0</v>
      </c>
      <c r="I140" s="156">
        <f>_xlfn.IFNA(ROUNDUP(IF(OR('Room Details'!$J128=0,ISBLANK('Room Details'!$J128),'Room Details'!$J128="N/A"),0,IF('Room Details'!$J128&gt;$D140,('Room Details'!$J128/$E140)+$F140,IF('Room Details'!$J128&lt;=ABS($B140*$C140),1,('Room Details'!$J128/$B140)+$C140))),0),0)</f>
        <v>0</v>
      </c>
      <c r="J140" s="167"/>
      <c r="K140" s="167"/>
      <c r="L140" s="156">
        <f t="shared" si="4"/>
        <v>0</v>
      </c>
      <c r="M140" s="156">
        <f t="shared" si="5"/>
        <v>0</v>
      </c>
      <c r="N140" s="165"/>
      <c r="O140" s="165"/>
      <c r="P140" s="156">
        <f t="shared" si="6"/>
        <v>0</v>
      </c>
      <c r="Q140" s="156">
        <f t="shared" si="7"/>
        <v>0</v>
      </c>
      <c r="R140" s="165"/>
      <c r="S140" s="165"/>
    </row>
    <row r="141" spans="1:19" x14ac:dyDescent="0.25">
      <c r="A141" s="156">
        <v>126</v>
      </c>
      <c r="B141" s="156" t="e">
        <f>VLOOKUP('Room Details'!$I129,NCA_Calculations!$I$3:$N$12,2,0)</f>
        <v>#N/A</v>
      </c>
      <c r="C141" s="156" t="e">
        <f>VLOOKUP('Room Details'!$I129,NCA_Calculations!$I$3:$N$12,3,0)</f>
        <v>#N/A</v>
      </c>
      <c r="D141" s="156" t="e">
        <f>VLOOKUP('Room Details'!$I129,NCA_Calculations!$I$3:$N$12,4,0)</f>
        <v>#N/A</v>
      </c>
      <c r="E141" s="156" t="e">
        <f>VLOOKUP('Room Details'!$I129,NCA_Calculations!$I$3:$N$12,5,0)</f>
        <v>#N/A</v>
      </c>
      <c r="F141" s="156" t="e">
        <f>VLOOKUP('Room Details'!$I129,NCA_Calculations!$I$3:$N$12,6,0)</f>
        <v>#N/A</v>
      </c>
      <c r="G141" s="156" t="str">
        <f>IF(OR(ISBLANK('Room Details'!$M129), 'Room Details'!$M129 = 0,  'Room Details'!$M129 = "N/A" ),"Usable","Unusable")</f>
        <v>Usable</v>
      </c>
      <c r="H141" s="156">
        <f>'Room Details'!$V129</f>
        <v>0</v>
      </c>
      <c r="I141" s="156">
        <f>_xlfn.IFNA(ROUNDUP(IF(OR('Room Details'!$J129=0,ISBLANK('Room Details'!$J129),'Room Details'!$J129="N/A"),0,IF('Room Details'!$J129&gt;$D141,('Room Details'!$J129/$E141)+$F141,IF('Room Details'!$J129&lt;=ABS($B141*$C141),1,('Room Details'!$J129/$B141)+$C141))),0),0)</f>
        <v>0</v>
      </c>
      <c r="J141" s="167"/>
      <c r="K141" s="167"/>
      <c r="L141" s="156">
        <f t="shared" si="4"/>
        <v>0</v>
      </c>
      <c r="M141" s="156">
        <f t="shared" si="5"/>
        <v>0</v>
      </c>
      <c r="N141" s="165"/>
      <c r="O141" s="165"/>
      <c r="P141" s="156">
        <f t="shared" si="6"/>
        <v>0</v>
      </c>
      <c r="Q141" s="156">
        <f t="shared" si="7"/>
        <v>0</v>
      </c>
      <c r="R141" s="165"/>
      <c r="S141" s="165"/>
    </row>
    <row r="142" spans="1:19" x14ac:dyDescent="0.25">
      <c r="A142" s="156">
        <v>127</v>
      </c>
      <c r="B142" s="156" t="e">
        <f>VLOOKUP('Room Details'!$I130,NCA_Calculations!$I$3:$N$12,2,0)</f>
        <v>#N/A</v>
      </c>
      <c r="C142" s="156" t="e">
        <f>VLOOKUP('Room Details'!$I130,NCA_Calculations!$I$3:$N$12,3,0)</f>
        <v>#N/A</v>
      </c>
      <c r="D142" s="156" t="e">
        <f>VLOOKUP('Room Details'!$I130,NCA_Calculations!$I$3:$N$12,4,0)</f>
        <v>#N/A</v>
      </c>
      <c r="E142" s="156" t="e">
        <f>VLOOKUP('Room Details'!$I130,NCA_Calculations!$I$3:$N$12,5,0)</f>
        <v>#N/A</v>
      </c>
      <c r="F142" s="156" t="e">
        <f>VLOOKUP('Room Details'!$I130,NCA_Calculations!$I$3:$N$12,6,0)</f>
        <v>#N/A</v>
      </c>
      <c r="G142" s="156" t="str">
        <f>IF(OR(ISBLANK('Room Details'!$M130), 'Room Details'!$M130 = 0,  'Room Details'!$M130 = "N/A" ),"Usable","Unusable")</f>
        <v>Usable</v>
      </c>
      <c r="H142" s="156">
        <f>'Room Details'!$V130</f>
        <v>0</v>
      </c>
      <c r="I142" s="156">
        <f>_xlfn.IFNA(ROUNDUP(IF(OR('Room Details'!$J130=0,ISBLANK('Room Details'!$J130),'Room Details'!$J130="N/A"),0,IF('Room Details'!$J130&gt;$D142,('Room Details'!$J130/$E142)+$F142,IF('Room Details'!$J130&lt;=ABS($B142*$C142),1,('Room Details'!$J130/$B142)+$C142))),0),0)</f>
        <v>0</v>
      </c>
      <c r="J142" s="167"/>
      <c r="K142" s="167"/>
      <c r="L142" s="156">
        <f t="shared" si="4"/>
        <v>0</v>
      </c>
      <c r="M142" s="156">
        <f t="shared" si="5"/>
        <v>0</v>
      </c>
      <c r="N142" s="165"/>
      <c r="O142" s="165"/>
      <c r="P142" s="156">
        <f t="shared" si="6"/>
        <v>0</v>
      </c>
      <c r="Q142" s="156">
        <f t="shared" si="7"/>
        <v>0</v>
      </c>
      <c r="R142" s="165"/>
      <c r="S142" s="165"/>
    </row>
    <row r="143" spans="1:19" x14ac:dyDescent="0.25">
      <c r="A143" s="156">
        <v>128</v>
      </c>
      <c r="B143" s="156" t="e">
        <f>VLOOKUP('Room Details'!$I131,NCA_Calculations!$I$3:$N$12,2,0)</f>
        <v>#N/A</v>
      </c>
      <c r="C143" s="156" t="e">
        <f>VLOOKUP('Room Details'!$I131,NCA_Calculations!$I$3:$N$12,3,0)</f>
        <v>#N/A</v>
      </c>
      <c r="D143" s="156" t="e">
        <f>VLOOKUP('Room Details'!$I131,NCA_Calculations!$I$3:$N$12,4,0)</f>
        <v>#N/A</v>
      </c>
      <c r="E143" s="156" t="e">
        <f>VLOOKUP('Room Details'!$I131,NCA_Calculations!$I$3:$N$12,5,0)</f>
        <v>#N/A</v>
      </c>
      <c r="F143" s="156" t="e">
        <f>VLOOKUP('Room Details'!$I131,NCA_Calculations!$I$3:$N$12,6,0)</f>
        <v>#N/A</v>
      </c>
      <c r="G143" s="156" t="str">
        <f>IF(OR(ISBLANK('Room Details'!$M131), 'Room Details'!$M131 = 0,  'Room Details'!$M131 = "N/A" ),"Usable","Unusable")</f>
        <v>Usable</v>
      </c>
      <c r="H143" s="156">
        <f>'Room Details'!$V131</f>
        <v>0</v>
      </c>
      <c r="I143" s="156">
        <f>_xlfn.IFNA(ROUNDUP(IF(OR('Room Details'!$J131=0,ISBLANK('Room Details'!$J131),'Room Details'!$J131="N/A"),0,IF('Room Details'!$J131&gt;$D143,('Room Details'!$J131/$E143)+$F143,IF('Room Details'!$J131&lt;=ABS($B143*$C143),1,('Room Details'!$J131/$B143)+$C143))),0),0)</f>
        <v>0</v>
      </c>
      <c r="J143" s="167"/>
      <c r="K143" s="167"/>
      <c r="L143" s="156">
        <f t="shared" si="4"/>
        <v>0</v>
      </c>
      <c r="M143" s="156">
        <f t="shared" si="5"/>
        <v>0</v>
      </c>
      <c r="N143" s="165"/>
      <c r="O143" s="165"/>
      <c r="P143" s="156">
        <f t="shared" si="6"/>
        <v>0</v>
      </c>
      <c r="Q143" s="156">
        <f t="shared" si="7"/>
        <v>0</v>
      </c>
      <c r="R143" s="165"/>
      <c r="S143" s="165"/>
    </row>
    <row r="144" spans="1:19" x14ac:dyDescent="0.25">
      <c r="A144" s="156">
        <v>129</v>
      </c>
      <c r="B144" s="156" t="e">
        <f>VLOOKUP('Room Details'!$I132,NCA_Calculations!$I$3:$N$12,2,0)</f>
        <v>#N/A</v>
      </c>
      <c r="C144" s="156" t="e">
        <f>VLOOKUP('Room Details'!$I132,NCA_Calculations!$I$3:$N$12,3,0)</f>
        <v>#N/A</v>
      </c>
      <c r="D144" s="156" t="e">
        <f>VLOOKUP('Room Details'!$I132,NCA_Calculations!$I$3:$N$12,4,0)</f>
        <v>#N/A</v>
      </c>
      <c r="E144" s="156" t="e">
        <f>VLOOKUP('Room Details'!$I132,NCA_Calculations!$I$3:$N$12,5,0)</f>
        <v>#N/A</v>
      </c>
      <c r="F144" s="156" t="e">
        <f>VLOOKUP('Room Details'!$I132,NCA_Calculations!$I$3:$N$12,6,0)</f>
        <v>#N/A</v>
      </c>
      <c r="G144" s="156" t="str">
        <f>IF(OR(ISBLANK('Room Details'!$M132), 'Room Details'!$M132 = 0,  'Room Details'!$M132 = "N/A" ),"Usable","Unusable")</f>
        <v>Usable</v>
      </c>
      <c r="H144" s="156">
        <f>'Room Details'!$V132</f>
        <v>0</v>
      </c>
      <c r="I144" s="156">
        <f>_xlfn.IFNA(ROUNDUP(IF(OR('Room Details'!$J132=0,ISBLANK('Room Details'!$J132),'Room Details'!$J132="N/A"),0,IF('Room Details'!$J132&gt;$D144,('Room Details'!$J132/$E144)+$F144,IF('Room Details'!$J132&lt;=ABS($B144*$C144),1,('Room Details'!$J132/$B144)+$C144))),0),0)</f>
        <v>0</v>
      </c>
      <c r="J144" s="167"/>
      <c r="K144" s="167"/>
      <c r="L144" s="156">
        <f t="shared" si="4"/>
        <v>0</v>
      </c>
      <c r="M144" s="156">
        <f t="shared" si="5"/>
        <v>0</v>
      </c>
      <c r="N144" s="165"/>
      <c r="O144" s="165"/>
      <c r="P144" s="156">
        <f t="shared" si="6"/>
        <v>0</v>
      </c>
      <c r="Q144" s="156">
        <f t="shared" si="7"/>
        <v>0</v>
      </c>
      <c r="R144" s="165"/>
      <c r="S144" s="165"/>
    </row>
    <row r="145" spans="1:19" x14ac:dyDescent="0.25">
      <c r="A145" s="156">
        <v>130</v>
      </c>
      <c r="B145" s="156" t="e">
        <f>VLOOKUP('Room Details'!$I133,NCA_Calculations!$I$3:$N$12,2,0)</f>
        <v>#N/A</v>
      </c>
      <c r="C145" s="156" t="e">
        <f>VLOOKUP('Room Details'!$I133,NCA_Calculations!$I$3:$N$12,3,0)</f>
        <v>#N/A</v>
      </c>
      <c r="D145" s="156" t="e">
        <f>VLOOKUP('Room Details'!$I133,NCA_Calculations!$I$3:$N$12,4,0)</f>
        <v>#N/A</v>
      </c>
      <c r="E145" s="156" t="e">
        <f>VLOOKUP('Room Details'!$I133,NCA_Calculations!$I$3:$N$12,5,0)</f>
        <v>#N/A</v>
      </c>
      <c r="F145" s="156" t="e">
        <f>VLOOKUP('Room Details'!$I133,NCA_Calculations!$I$3:$N$12,6,0)</f>
        <v>#N/A</v>
      </c>
      <c r="G145" s="156" t="str">
        <f>IF(OR(ISBLANK('Room Details'!$M133), 'Room Details'!$M133 = 0,  'Room Details'!$M133 = "N/A" ),"Usable","Unusable")</f>
        <v>Usable</v>
      </c>
      <c r="H145" s="156">
        <f>'Room Details'!$V133</f>
        <v>0</v>
      </c>
      <c r="I145" s="156">
        <f>_xlfn.IFNA(ROUNDUP(IF(OR('Room Details'!$J133=0,ISBLANK('Room Details'!$J133),'Room Details'!$J133="N/A"),0,IF('Room Details'!$J133&gt;$D145,('Room Details'!$J133/$E145)+$F145,IF('Room Details'!$J133&lt;=ABS($B145*$C145),1,('Room Details'!$J133/$B145)+$C145))),0),0)</f>
        <v>0</v>
      </c>
      <c r="J145" s="167"/>
      <c r="K145" s="167"/>
      <c r="L145" s="156">
        <f t="shared" ref="L145:L208" si="8">IF($G145 = "Unusable", 0, IF($I145&lt;$E$9, 0, IF(AND($I145&gt;=$E$9,$I145&lt;=$E$4),$I145,INT($I145/$E$4)*$E$4)))</f>
        <v>0</v>
      </c>
      <c r="M145" s="156">
        <f t="shared" ref="M145:M208" si="9">$I145-$L145</f>
        <v>0</v>
      </c>
      <c r="N145" s="165"/>
      <c r="O145" s="165"/>
      <c r="P145" s="156">
        <f t="shared" ref="P145:P208" si="10">$L145</f>
        <v>0</v>
      </c>
      <c r="Q145" s="156">
        <f t="shared" ref="Q145:Q208" si="11">$M145</f>
        <v>0</v>
      </c>
      <c r="R145" s="165"/>
      <c r="S145" s="165"/>
    </row>
    <row r="146" spans="1:19" x14ac:dyDescent="0.25">
      <c r="A146" s="156">
        <v>131</v>
      </c>
      <c r="B146" s="156" t="e">
        <f>VLOOKUP('Room Details'!$I134,NCA_Calculations!$I$3:$N$12,2,0)</f>
        <v>#N/A</v>
      </c>
      <c r="C146" s="156" t="e">
        <f>VLOOKUP('Room Details'!$I134,NCA_Calculations!$I$3:$N$12,3,0)</f>
        <v>#N/A</v>
      </c>
      <c r="D146" s="156" t="e">
        <f>VLOOKUP('Room Details'!$I134,NCA_Calculations!$I$3:$N$12,4,0)</f>
        <v>#N/A</v>
      </c>
      <c r="E146" s="156" t="e">
        <f>VLOOKUP('Room Details'!$I134,NCA_Calculations!$I$3:$N$12,5,0)</f>
        <v>#N/A</v>
      </c>
      <c r="F146" s="156" t="e">
        <f>VLOOKUP('Room Details'!$I134,NCA_Calculations!$I$3:$N$12,6,0)</f>
        <v>#N/A</v>
      </c>
      <c r="G146" s="156" t="str">
        <f>IF(OR(ISBLANK('Room Details'!$M134), 'Room Details'!$M134 = 0,  'Room Details'!$M134 = "N/A" ),"Usable","Unusable")</f>
        <v>Usable</v>
      </c>
      <c r="H146" s="156">
        <f>'Room Details'!$V134</f>
        <v>0</v>
      </c>
      <c r="I146" s="156">
        <f>_xlfn.IFNA(ROUNDUP(IF(OR('Room Details'!$J134=0,ISBLANK('Room Details'!$J134),'Room Details'!$J134="N/A"),0,IF('Room Details'!$J134&gt;$D146,('Room Details'!$J134/$E146)+$F146,IF('Room Details'!$J134&lt;=ABS($B146*$C146),1,('Room Details'!$J134/$B146)+$C146))),0),0)</f>
        <v>0</v>
      </c>
      <c r="J146" s="167"/>
      <c r="K146" s="167"/>
      <c r="L146" s="156">
        <f t="shared" si="8"/>
        <v>0</v>
      </c>
      <c r="M146" s="156">
        <f t="shared" si="9"/>
        <v>0</v>
      </c>
      <c r="N146" s="165"/>
      <c r="O146" s="165"/>
      <c r="P146" s="156">
        <f t="shared" si="10"/>
        <v>0</v>
      </c>
      <c r="Q146" s="156">
        <f t="shared" si="11"/>
        <v>0</v>
      </c>
      <c r="R146" s="165"/>
      <c r="S146" s="165"/>
    </row>
    <row r="147" spans="1:19" x14ac:dyDescent="0.25">
      <c r="A147" s="156">
        <v>132</v>
      </c>
      <c r="B147" s="156" t="e">
        <f>VLOOKUP('Room Details'!$I135,NCA_Calculations!$I$3:$N$12,2,0)</f>
        <v>#N/A</v>
      </c>
      <c r="C147" s="156" t="e">
        <f>VLOOKUP('Room Details'!$I135,NCA_Calculations!$I$3:$N$12,3,0)</f>
        <v>#N/A</v>
      </c>
      <c r="D147" s="156" t="e">
        <f>VLOOKUP('Room Details'!$I135,NCA_Calculations!$I$3:$N$12,4,0)</f>
        <v>#N/A</v>
      </c>
      <c r="E147" s="156" t="e">
        <f>VLOOKUP('Room Details'!$I135,NCA_Calculations!$I$3:$N$12,5,0)</f>
        <v>#N/A</v>
      </c>
      <c r="F147" s="156" t="e">
        <f>VLOOKUP('Room Details'!$I135,NCA_Calculations!$I$3:$N$12,6,0)</f>
        <v>#N/A</v>
      </c>
      <c r="G147" s="156" t="str">
        <f>IF(OR(ISBLANK('Room Details'!$M135), 'Room Details'!$M135 = 0,  'Room Details'!$M135 = "N/A" ),"Usable","Unusable")</f>
        <v>Usable</v>
      </c>
      <c r="H147" s="156">
        <f>'Room Details'!$V135</f>
        <v>0</v>
      </c>
      <c r="I147" s="156">
        <f>_xlfn.IFNA(ROUNDUP(IF(OR('Room Details'!$J135=0,ISBLANK('Room Details'!$J135),'Room Details'!$J135="N/A"),0,IF('Room Details'!$J135&gt;$D147,('Room Details'!$J135/$E147)+$F147,IF('Room Details'!$J135&lt;=ABS($B147*$C147),1,('Room Details'!$J135/$B147)+$C147))),0),0)</f>
        <v>0</v>
      </c>
      <c r="J147" s="167"/>
      <c r="K147" s="167"/>
      <c r="L147" s="156">
        <f t="shared" si="8"/>
        <v>0</v>
      </c>
      <c r="M147" s="156">
        <f t="shared" si="9"/>
        <v>0</v>
      </c>
      <c r="N147" s="165"/>
      <c r="O147" s="165"/>
      <c r="P147" s="156">
        <f t="shared" si="10"/>
        <v>0</v>
      </c>
      <c r="Q147" s="156">
        <f t="shared" si="11"/>
        <v>0</v>
      </c>
      <c r="R147" s="165"/>
      <c r="S147" s="165"/>
    </row>
    <row r="148" spans="1:19" x14ac:dyDescent="0.25">
      <c r="A148" s="156">
        <v>133</v>
      </c>
      <c r="B148" s="156" t="e">
        <f>VLOOKUP('Room Details'!$I136,NCA_Calculations!$I$3:$N$12,2,0)</f>
        <v>#N/A</v>
      </c>
      <c r="C148" s="156" t="e">
        <f>VLOOKUP('Room Details'!$I136,NCA_Calculations!$I$3:$N$12,3,0)</f>
        <v>#N/A</v>
      </c>
      <c r="D148" s="156" t="e">
        <f>VLOOKUP('Room Details'!$I136,NCA_Calculations!$I$3:$N$12,4,0)</f>
        <v>#N/A</v>
      </c>
      <c r="E148" s="156" t="e">
        <f>VLOOKUP('Room Details'!$I136,NCA_Calculations!$I$3:$N$12,5,0)</f>
        <v>#N/A</v>
      </c>
      <c r="F148" s="156" t="e">
        <f>VLOOKUP('Room Details'!$I136,NCA_Calculations!$I$3:$N$12,6,0)</f>
        <v>#N/A</v>
      </c>
      <c r="G148" s="156" t="str">
        <f>IF(OR(ISBLANK('Room Details'!$M136), 'Room Details'!$M136 = 0,  'Room Details'!$M136 = "N/A" ),"Usable","Unusable")</f>
        <v>Usable</v>
      </c>
      <c r="H148" s="156">
        <f>'Room Details'!$V136</f>
        <v>0</v>
      </c>
      <c r="I148" s="156">
        <f>_xlfn.IFNA(ROUNDUP(IF(OR('Room Details'!$J136=0,ISBLANK('Room Details'!$J136),'Room Details'!$J136="N/A"),0,IF('Room Details'!$J136&gt;$D148,('Room Details'!$J136/$E148)+$F148,IF('Room Details'!$J136&lt;=ABS($B148*$C148),1,('Room Details'!$J136/$B148)+$C148))),0),0)</f>
        <v>0</v>
      </c>
      <c r="J148" s="167"/>
      <c r="K148" s="167"/>
      <c r="L148" s="156">
        <f t="shared" si="8"/>
        <v>0</v>
      </c>
      <c r="M148" s="156">
        <f t="shared" si="9"/>
        <v>0</v>
      </c>
      <c r="N148" s="165"/>
      <c r="O148" s="165"/>
      <c r="P148" s="156">
        <f t="shared" si="10"/>
        <v>0</v>
      </c>
      <c r="Q148" s="156">
        <f t="shared" si="11"/>
        <v>0</v>
      </c>
      <c r="R148" s="165"/>
      <c r="S148" s="165"/>
    </row>
    <row r="149" spans="1:19" x14ac:dyDescent="0.25">
      <c r="A149" s="156">
        <v>134</v>
      </c>
      <c r="B149" s="156" t="e">
        <f>VLOOKUP('Room Details'!$I137,NCA_Calculations!$I$3:$N$12,2,0)</f>
        <v>#N/A</v>
      </c>
      <c r="C149" s="156" t="e">
        <f>VLOOKUP('Room Details'!$I137,NCA_Calculations!$I$3:$N$12,3,0)</f>
        <v>#N/A</v>
      </c>
      <c r="D149" s="156" t="e">
        <f>VLOOKUP('Room Details'!$I137,NCA_Calculations!$I$3:$N$12,4,0)</f>
        <v>#N/A</v>
      </c>
      <c r="E149" s="156" t="e">
        <f>VLOOKUP('Room Details'!$I137,NCA_Calculations!$I$3:$N$12,5,0)</f>
        <v>#N/A</v>
      </c>
      <c r="F149" s="156" t="e">
        <f>VLOOKUP('Room Details'!$I137,NCA_Calculations!$I$3:$N$12,6,0)</f>
        <v>#N/A</v>
      </c>
      <c r="G149" s="156" t="str">
        <f>IF(OR(ISBLANK('Room Details'!$M137), 'Room Details'!$M137 = 0,  'Room Details'!$M137 = "N/A" ),"Usable","Unusable")</f>
        <v>Usable</v>
      </c>
      <c r="H149" s="156">
        <f>'Room Details'!$V137</f>
        <v>0</v>
      </c>
      <c r="I149" s="156">
        <f>_xlfn.IFNA(ROUNDUP(IF(OR('Room Details'!$J137=0,ISBLANK('Room Details'!$J137),'Room Details'!$J137="N/A"),0,IF('Room Details'!$J137&gt;$D149,('Room Details'!$J137/$E149)+$F149,IF('Room Details'!$J137&lt;=ABS($B149*$C149),1,('Room Details'!$J137/$B149)+$C149))),0),0)</f>
        <v>0</v>
      </c>
      <c r="J149" s="167"/>
      <c r="K149" s="167"/>
      <c r="L149" s="156">
        <f t="shared" si="8"/>
        <v>0</v>
      </c>
      <c r="M149" s="156">
        <f t="shared" si="9"/>
        <v>0</v>
      </c>
      <c r="N149" s="165"/>
      <c r="O149" s="165"/>
      <c r="P149" s="156">
        <f t="shared" si="10"/>
        <v>0</v>
      </c>
      <c r="Q149" s="156">
        <f t="shared" si="11"/>
        <v>0</v>
      </c>
      <c r="R149" s="165"/>
      <c r="S149" s="165"/>
    </row>
    <row r="150" spans="1:19" x14ac:dyDescent="0.25">
      <c r="A150" s="156">
        <v>135</v>
      </c>
      <c r="B150" s="156" t="e">
        <f>VLOOKUP('Room Details'!$I138,NCA_Calculations!$I$3:$N$12,2,0)</f>
        <v>#N/A</v>
      </c>
      <c r="C150" s="156" t="e">
        <f>VLOOKUP('Room Details'!$I138,NCA_Calculations!$I$3:$N$12,3,0)</f>
        <v>#N/A</v>
      </c>
      <c r="D150" s="156" t="e">
        <f>VLOOKUP('Room Details'!$I138,NCA_Calculations!$I$3:$N$12,4,0)</f>
        <v>#N/A</v>
      </c>
      <c r="E150" s="156" t="e">
        <f>VLOOKUP('Room Details'!$I138,NCA_Calculations!$I$3:$N$12,5,0)</f>
        <v>#N/A</v>
      </c>
      <c r="F150" s="156" t="e">
        <f>VLOOKUP('Room Details'!$I138,NCA_Calculations!$I$3:$N$12,6,0)</f>
        <v>#N/A</v>
      </c>
      <c r="G150" s="156" t="str">
        <f>IF(OR(ISBLANK('Room Details'!$M138), 'Room Details'!$M138 = 0,  'Room Details'!$M138 = "N/A" ),"Usable","Unusable")</f>
        <v>Usable</v>
      </c>
      <c r="H150" s="156">
        <f>'Room Details'!$V138</f>
        <v>0</v>
      </c>
      <c r="I150" s="156">
        <f>_xlfn.IFNA(ROUNDUP(IF(OR('Room Details'!$J138=0,ISBLANK('Room Details'!$J138),'Room Details'!$J138="N/A"),0,IF('Room Details'!$J138&gt;$D150,('Room Details'!$J138/$E150)+$F150,IF('Room Details'!$J138&lt;=ABS($B150*$C150),1,('Room Details'!$J138/$B150)+$C150))),0),0)</f>
        <v>0</v>
      </c>
      <c r="J150" s="167"/>
      <c r="K150" s="167"/>
      <c r="L150" s="156">
        <f t="shared" si="8"/>
        <v>0</v>
      </c>
      <c r="M150" s="156">
        <f t="shared" si="9"/>
        <v>0</v>
      </c>
      <c r="N150" s="165"/>
      <c r="O150" s="165"/>
      <c r="P150" s="156">
        <f t="shared" si="10"/>
        <v>0</v>
      </c>
      <c r="Q150" s="156">
        <f t="shared" si="11"/>
        <v>0</v>
      </c>
      <c r="R150" s="165"/>
      <c r="S150" s="165"/>
    </row>
    <row r="151" spans="1:19" x14ac:dyDescent="0.25">
      <c r="A151" s="156">
        <v>136</v>
      </c>
      <c r="B151" s="156" t="e">
        <f>VLOOKUP('Room Details'!$I139,NCA_Calculations!$I$3:$N$12,2,0)</f>
        <v>#N/A</v>
      </c>
      <c r="C151" s="156" t="e">
        <f>VLOOKUP('Room Details'!$I139,NCA_Calculations!$I$3:$N$12,3,0)</f>
        <v>#N/A</v>
      </c>
      <c r="D151" s="156" t="e">
        <f>VLOOKUP('Room Details'!$I139,NCA_Calculations!$I$3:$N$12,4,0)</f>
        <v>#N/A</v>
      </c>
      <c r="E151" s="156" t="e">
        <f>VLOOKUP('Room Details'!$I139,NCA_Calculations!$I$3:$N$12,5,0)</f>
        <v>#N/A</v>
      </c>
      <c r="F151" s="156" t="e">
        <f>VLOOKUP('Room Details'!$I139,NCA_Calculations!$I$3:$N$12,6,0)</f>
        <v>#N/A</v>
      </c>
      <c r="G151" s="156" t="str">
        <f>IF(OR(ISBLANK('Room Details'!$M139), 'Room Details'!$M139 = 0,  'Room Details'!$M139 = "N/A" ),"Usable","Unusable")</f>
        <v>Usable</v>
      </c>
      <c r="H151" s="156">
        <f>'Room Details'!$V139</f>
        <v>0</v>
      </c>
      <c r="I151" s="156">
        <f>_xlfn.IFNA(ROUNDUP(IF(OR('Room Details'!$J139=0,ISBLANK('Room Details'!$J139),'Room Details'!$J139="N/A"),0,IF('Room Details'!$J139&gt;$D151,('Room Details'!$J139/$E151)+$F151,IF('Room Details'!$J139&lt;=ABS($B151*$C151),1,('Room Details'!$J139/$B151)+$C151))),0),0)</f>
        <v>0</v>
      </c>
      <c r="J151" s="167"/>
      <c r="K151" s="167"/>
      <c r="L151" s="156">
        <f t="shared" si="8"/>
        <v>0</v>
      </c>
      <c r="M151" s="156">
        <f t="shared" si="9"/>
        <v>0</v>
      </c>
      <c r="N151" s="165"/>
      <c r="O151" s="165"/>
      <c r="P151" s="156">
        <f t="shared" si="10"/>
        <v>0</v>
      </c>
      <c r="Q151" s="156">
        <f t="shared" si="11"/>
        <v>0</v>
      </c>
      <c r="R151" s="165"/>
      <c r="S151" s="165"/>
    </row>
    <row r="152" spans="1:19" x14ac:dyDescent="0.25">
      <c r="A152" s="156">
        <v>137</v>
      </c>
      <c r="B152" s="156" t="e">
        <f>VLOOKUP('Room Details'!$I140,NCA_Calculations!$I$3:$N$12,2,0)</f>
        <v>#N/A</v>
      </c>
      <c r="C152" s="156" t="e">
        <f>VLOOKUP('Room Details'!$I140,NCA_Calculations!$I$3:$N$12,3,0)</f>
        <v>#N/A</v>
      </c>
      <c r="D152" s="156" t="e">
        <f>VLOOKUP('Room Details'!$I140,NCA_Calculations!$I$3:$N$12,4,0)</f>
        <v>#N/A</v>
      </c>
      <c r="E152" s="156" t="e">
        <f>VLOOKUP('Room Details'!$I140,NCA_Calculations!$I$3:$N$12,5,0)</f>
        <v>#N/A</v>
      </c>
      <c r="F152" s="156" t="e">
        <f>VLOOKUP('Room Details'!$I140,NCA_Calculations!$I$3:$N$12,6,0)</f>
        <v>#N/A</v>
      </c>
      <c r="G152" s="156" t="str">
        <f>IF(OR(ISBLANK('Room Details'!$M140), 'Room Details'!$M140 = 0,  'Room Details'!$M140 = "N/A" ),"Usable","Unusable")</f>
        <v>Usable</v>
      </c>
      <c r="H152" s="156">
        <f>'Room Details'!$V140</f>
        <v>0</v>
      </c>
      <c r="I152" s="156">
        <f>_xlfn.IFNA(ROUNDUP(IF(OR('Room Details'!$J140=0,ISBLANK('Room Details'!$J140),'Room Details'!$J140="N/A"),0,IF('Room Details'!$J140&gt;$D152,('Room Details'!$J140/$E152)+$F152,IF('Room Details'!$J140&lt;=ABS($B152*$C152),1,('Room Details'!$J140/$B152)+$C152))),0),0)</f>
        <v>0</v>
      </c>
      <c r="J152" s="167"/>
      <c r="K152" s="167"/>
      <c r="L152" s="156">
        <f t="shared" si="8"/>
        <v>0</v>
      </c>
      <c r="M152" s="156">
        <f t="shared" si="9"/>
        <v>0</v>
      </c>
      <c r="N152" s="165"/>
      <c r="O152" s="165"/>
      <c r="P152" s="156">
        <f t="shared" si="10"/>
        <v>0</v>
      </c>
      <c r="Q152" s="156">
        <f t="shared" si="11"/>
        <v>0</v>
      </c>
      <c r="R152" s="165"/>
      <c r="S152" s="165"/>
    </row>
    <row r="153" spans="1:19" x14ac:dyDescent="0.25">
      <c r="A153" s="156">
        <v>138</v>
      </c>
      <c r="B153" s="156" t="e">
        <f>VLOOKUP('Room Details'!$I141,NCA_Calculations!$I$3:$N$12,2,0)</f>
        <v>#N/A</v>
      </c>
      <c r="C153" s="156" t="e">
        <f>VLOOKUP('Room Details'!$I141,NCA_Calculations!$I$3:$N$12,3,0)</f>
        <v>#N/A</v>
      </c>
      <c r="D153" s="156" t="e">
        <f>VLOOKUP('Room Details'!$I141,NCA_Calculations!$I$3:$N$12,4,0)</f>
        <v>#N/A</v>
      </c>
      <c r="E153" s="156" t="e">
        <f>VLOOKUP('Room Details'!$I141,NCA_Calculations!$I$3:$N$12,5,0)</f>
        <v>#N/A</v>
      </c>
      <c r="F153" s="156" t="e">
        <f>VLOOKUP('Room Details'!$I141,NCA_Calculations!$I$3:$N$12,6,0)</f>
        <v>#N/A</v>
      </c>
      <c r="G153" s="156" t="str">
        <f>IF(OR(ISBLANK('Room Details'!$M141), 'Room Details'!$M141 = 0,  'Room Details'!$M141 = "N/A" ),"Usable","Unusable")</f>
        <v>Usable</v>
      </c>
      <c r="H153" s="156">
        <f>'Room Details'!$V141</f>
        <v>0</v>
      </c>
      <c r="I153" s="156">
        <f>_xlfn.IFNA(ROUNDUP(IF(OR('Room Details'!$J141=0,ISBLANK('Room Details'!$J141),'Room Details'!$J141="N/A"),0,IF('Room Details'!$J141&gt;$D153,('Room Details'!$J141/$E153)+$F153,IF('Room Details'!$J141&lt;=ABS($B153*$C153),1,('Room Details'!$J141/$B153)+$C153))),0),0)</f>
        <v>0</v>
      </c>
      <c r="J153" s="167"/>
      <c r="K153" s="167"/>
      <c r="L153" s="156">
        <f t="shared" si="8"/>
        <v>0</v>
      </c>
      <c r="M153" s="156">
        <f t="shared" si="9"/>
        <v>0</v>
      </c>
      <c r="N153" s="165"/>
      <c r="O153" s="165"/>
      <c r="P153" s="156">
        <f t="shared" si="10"/>
        <v>0</v>
      </c>
      <c r="Q153" s="156">
        <f t="shared" si="11"/>
        <v>0</v>
      </c>
      <c r="R153" s="165"/>
      <c r="S153" s="165"/>
    </row>
    <row r="154" spans="1:19" x14ac:dyDescent="0.25">
      <c r="A154" s="156">
        <v>139</v>
      </c>
      <c r="B154" s="156" t="e">
        <f>VLOOKUP('Room Details'!$I142,NCA_Calculations!$I$3:$N$12,2,0)</f>
        <v>#N/A</v>
      </c>
      <c r="C154" s="156" t="e">
        <f>VLOOKUP('Room Details'!$I142,NCA_Calculations!$I$3:$N$12,3,0)</f>
        <v>#N/A</v>
      </c>
      <c r="D154" s="156" t="e">
        <f>VLOOKUP('Room Details'!$I142,NCA_Calculations!$I$3:$N$12,4,0)</f>
        <v>#N/A</v>
      </c>
      <c r="E154" s="156" t="e">
        <f>VLOOKUP('Room Details'!$I142,NCA_Calculations!$I$3:$N$12,5,0)</f>
        <v>#N/A</v>
      </c>
      <c r="F154" s="156" t="e">
        <f>VLOOKUP('Room Details'!$I142,NCA_Calculations!$I$3:$N$12,6,0)</f>
        <v>#N/A</v>
      </c>
      <c r="G154" s="156" t="str">
        <f>IF(OR(ISBLANK('Room Details'!$M142), 'Room Details'!$M142 = 0,  'Room Details'!$M142 = "N/A" ),"Usable","Unusable")</f>
        <v>Usable</v>
      </c>
      <c r="H154" s="156">
        <f>'Room Details'!$V142</f>
        <v>0</v>
      </c>
      <c r="I154" s="156">
        <f>_xlfn.IFNA(ROUNDUP(IF(OR('Room Details'!$J142=0,ISBLANK('Room Details'!$J142),'Room Details'!$J142="N/A"),0,IF('Room Details'!$J142&gt;$D154,('Room Details'!$J142/$E154)+$F154,IF('Room Details'!$J142&lt;=ABS($B154*$C154),1,('Room Details'!$J142/$B154)+$C154))),0),0)</f>
        <v>0</v>
      </c>
      <c r="J154" s="167"/>
      <c r="K154" s="167"/>
      <c r="L154" s="156">
        <f t="shared" si="8"/>
        <v>0</v>
      </c>
      <c r="M154" s="156">
        <f t="shared" si="9"/>
        <v>0</v>
      </c>
      <c r="N154" s="165"/>
      <c r="O154" s="165"/>
      <c r="P154" s="156">
        <f t="shared" si="10"/>
        <v>0</v>
      </c>
      <c r="Q154" s="156">
        <f t="shared" si="11"/>
        <v>0</v>
      </c>
      <c r="R154" s="165"/>
      <c r="S154" s="165"/>
    </row>
    <row r="155" spans="1:19" x14ac:dyDescent="0.25">
      <c r="A155" s="156">
        <v>140</v>
      </c>
      <c r="B155" s="156" t="e">
        <f>VLOOKUP('Room Details'!$I143,NCA_Calculations!$I$3:$N$12,2,0)</f>
        <v>#N/A</v>
      </c>
      <c r="C155" s="156" t="e">
        <f>VLOOKUP('Room Details'!$I143,NCA_Calculations!$I$3:$N$12,3,0)</f>
        <v>#N/A</v>
      </c>
      <c r="D155" s="156" t="e">
        <f>VLOOKUP('Room Details'!$I143,NCA_Calculations!$I$3:$N$12,4,0)</f>
        <v>#N/A</v>
      </c>
      <c r="E155" s="156" t="e">
        <f>VLOOKUP('Room Details'!$I143,NCA_Calculations!$I$3:$N$12,5,0)</f>
        <v>#N/A</v>
      </c>
      <c r="F155" s="156" t="e">
        <f>VLOOKUP('Room Details'!$I143,NCA_Calculations!$I$3:$N$12,6,0)</f>
        <v>#N/A</v>
      </c>
      <c r="G155" s="156" t="str">
        <f>IF(OR(ISBLANK('Room Details'!$M143), 'Room Details'!$M143 = 0,  'Room Details'!$M143 = "N/A" ),"Usable","Unusable")</f>
        <v>Usable</v>
      </c>
      <c r="H155" s="156">
        <f>'Room Details'!$V143</f>
        <v>0</v>
      </c>
      <c r="I155" s="156">
        <f>_xlfn.IFNA(ROUNDUP(IF(OR('Room Details'!$J143=0,ISBLANK('Room Details'!$J143),'Room Details'!$J143="N/A"),0,IF('Room Details'!$J143&gt;$D155,('Room Details'!$J143/$E155)+$F155,IF('Room Details'!$J143&lt;=ABS($B155*$C155),1,('Room Details'!$J143/$B155)+$C155))),0),0)</f>
        <v>0</v>
      </c>
      <c r="J155" s="167"/>
      <c r="K155" s="167"/>
      <c r="L155" s="156">
        <f t="shared" si="8"/>
        <v>0</v>
      </c>
      <c r="M155" s="156">
        <f t="shared" si="9"/>
        <v>0</v>
      </c>
      <c r="N155" s="165"/>
      <c r="O155" s="165"/>
      <c r="P155" s="156">
        <f t="shared" si="10"/>
        <v>0</v>
      </c>
      <c r="Q155" s="156">
        <f t="shared" si="11"/>
        <v>0</v>
      </c>
      <c r="R155" s="165"/>
      <c r="S155" s="165"/>
    </row>
    <row r="156" spans="1:19" x14ac:dyDescent="0.25">
      <c r="A156" s="156">
        <v>141</v>
      </c>
      <c r="B156" s="156" t="e">
        <f>VLOOKUP('Room Details'!$I144,NCA_Calculations!$I$3:$N$12,2,0)</f>
        <v>#N/A</v>
      </c>
      <c r="C156" s="156" t="e">
        <f>VLOOKUP('Room Details'!$I144,NCA_Calculations!$I$3:$N$12,3,0)</f>
        <v>#N/A</v>
      </c>
      <c r="D156" s="156" t="e">
        <f>VLOOKUP('Room Details'!$I144,NCA_Calculations!$I$3:$N$12,4,0)</f>
        <v>#N/A</v>
      </c>
      <c r="E156" s="156" t="e">
        <f>VLOOKUP('Room Details'!$I144,NCA_Calculations!$I$3:$N$12,5,0)</f>
        <v>#N/A</v>
      </c>
      <c r="F156" s="156" t="e">
        <f>VLOOKUP('Room Details'!$I144,NCA_Calculations!$I$3:$N$12,6,0)</f>
        <v>#N/A</v>
      </c>
      <c r="G156" s="156" t="str">
        <f>IF(OR(ISBLANK('Room Details'!$M144), 'Room Details'!$M144 = 0,  'Room Details'!$M144 = "N/A" ),"Usable","Unusable")</f>
        <v>Usable</v>
      </c>
      <c r="H156" s="156">
        <f>'Room Details'!$V144</f>
        <v>0</v>
      </c>
      <c r="I156" s="156">
        <f>_xlfn.IFNA(ROUNDUP(IF(OR('Room Details'!$J144=0,ISBLANK('Room Details'!$J144),'Room Details'!$J144="N/A"),0,IF('Room Details'!$J144&gt;$D156,('Room Details'!$J144/$E156)+$F156,IF('Room Details'!$J144&lt;=ABS($B156*$C156),1,('Room Details'!$J144/$B156)+$C156))),0),0)</f>
        <v>0</v>
      </c>
      <c r="J156" s="167"/>
      <c r="K156" s="167"/>
      <c r="L156" s="156">
        <f t="shared" si="8"/>
        <v>0</v>
      </c>
      <c r="M156" s="156">
        <f t="shared" si="9"/>
        <v>0</v>
      </c>
      <c r="N156" s="165"/>
      <c r="O156" s="165"/>
      <c r="P156" s="156">
        <f t="shared" si="10"/>
        <v>0</v>
      </c>
      <c r="Q156" s="156">
        <f t="shared" si="11"/>
        <v>0</v>
      </c>
      <c r="R156" s="165"/>
      <c r="S156" s="165"/>
    </row>
    <row r="157" spans="1:19" x14ac:dyDescent="0.25">
      <c r="A157" s="156">
        <v>142</v>
      </c>
      <c r="B157" s="156" t="e">
        <f>VLOOKUP('Room Details'!$I145,NCA_Calculations!$I$3:$N$12,2,0)</f>
        <v>#N/A</v>
      </c>
      <c r="C157" s="156" t="e">
        <f>VLOOKUP('Room Details'!$I145,NCA_Calculations!$I$3:$N$12,3,0)</f>
        <v>#N/A</v>
      </c>
      <c r="D157" s="156" t="e">
        <f>VLOOKUP('Room Details'!$I145,NCA_Calculations!$I$3:$N$12,4,0)</f>
        <v>#N/A</v>
      </c>
      <c r="E157" s="156" t="e">
        <f>VLOOKUP('Room Details'!$I145,NCA_Calculations!$I$3:$N$12,5,0)</f>
        <v>#N/A</v>
      </c>
      <c r="F157" s="156" t="e">
        <f>VLOOKUP('Room Details'!$I145,NCA_Calculations!$I$3:$N$12,6,0)</f>
        <v>#N/A</v>
      </c>
      <c r="G157" s="156" t="str">
        <f>IF(OR(ISBLANK('Room Details'!$M145), 'Room Details'!$M145 = 0,  'Room Details'!$M145 = "N/A" ),"Usable","Unusable")</f>
        <v>Usable</v>
      </c>
      <c r="H157" s="156">
        <f>'Room Details'!$V145</f>
        <v>0</v>
      </c>
      <c r="I157" s="156">
        <f>_xlfn.IFNA(ROUNDUP(IF(OR('Room Details'!$J145=0,ISBLANK('Room Details'!$J145),'Room Details'!$J145="N/A"),0,IF('Room Details'!$J145&gt;$D157,('Room Details'!$J145/$E157)+$F157,IF('Room Details'!$J145&lt;=ABS($B157*$C157),1,('Room Details'!$J145/$B157)+$C157))),0),0)</f>
        <v>0</v>
      </c>
      <c r="J157" s="167"/>
      <c r="K157" s="167"/>
      <c r="L157" s="156">
        <f t="shared" si="8"/>
        <v>0</v>
      </c>
      <c r="M157" s="156">
        <f t="shared" si="9"/>
        <v>0</v>
      </c>
      <c r="N157" s="165"/>
      <c r="O157" s="165"/>
      <c r="P157" s="156">
        <f t="shared" si="10"/>
        <v>0</v>
      </c>
      <c r="Q157" s="156">
        <f t="shared" si="11"/>
        <v>0</v>
      </c>
      <c r="R157" s="165"/>
      <c r="S157" s="165"/>
    </row>
    <row r="158" spans="1:19" x14ac:dyDescent="0.25">
      <c r="A158" s="156">
        <v>143</v>
      </c>
      <c r="B158" s="156" t="e">
        <f>VLOOKUP('Room Details'!$I146,NCA_Calculations!$I$3:$N$12,2,0)</f>
        <v>#N/A</v>
      </c>
      <c r="C158" s="156" t="e">
        <f>VLOOKUP('Room Details'!$I146,NCA_Calculations!$I$3:$N$12,3,0)</f>
        <v>#N/A</v>
      </c>
      <c r="D158" s="156" t="e">
        <f>VLOOKUP('Room Details'!$I146,NCA_Calculations!$I$3:$N$12,4,0)</f>
        <v>#N/A</v>
      </c>
      <c r="E158" s="156" t="e">
        <f>VLOOKUP('Room Details'!$I146,NCA_Calculations!$I$3:$N$12,5,0)</f>
        <v>#N/A</v>
      </c>
      <c r="F158" s="156" t="e">
        <f>VLOOKUP('Room Details'!$I146,NCA_Calculations!$I$3:$N$12,6,0)</f>
        <v>#N/A</v>
      </c>
      <c r="G158" s="156" t="str">
        <f>IF(OR(ISBLANK('Room Details'!$M146), 'Room Details'!$M146 = 0,  'Room Details'!$M146 = "N/A" ),"Usable","Unusable")</f>
        <v>Usable</v>
      </c>
      <c r="H158" s="156">
        <f>'Room Details'!$V146</f>
        <v>0</v>
      </c>
      <c r="I158" s="156">
        <f>_xlfn.IFNA(ROUNDUP(IF(OR('Room Details'!$J146=0,ISBLANK('Room Details'!$J146),'Room Details'!$J146="N/A"),0,IF('Room Details'!$J146&gt;$D158,('Room Details'!$J146/$E158)+$F158,IF('Room Details'!$J146&lt;=ABS($B158*$C158),1,('Room Details'!$J146/$B158)+$C158))),0),0)</f>
        <v>0</v>
      </c>
      <c r="J158" s="167"/>
      <c r="K158" s="167"/>
      <c r="L158" s="156">
        <f t="shared" si="8"/>
        <v>0</v>
      </c>
      <c r="M158" s="156">
        <f t="shared" si="9"/>
        <v>0</v>
      </c>
      <c r="N158" s="165"/>
      <c r="O158" s="165"/>
      <c r="P158" s="156">
        <f t="shared" si="10"/>
        <v>0</v>
      </c>
      <c r="Q158" s="156">
        <f t="shared" si="11"/>
        <v>0</v>
      </c>
      <c r="R158" s="165"/>
      <c r="S158" s="165"/>
    </row>
    <row r="159" spans="1:19" x14ac:dyDescent="0.25">
      <c r="A159" s="156">
        <v>144</v>
      </c>
      <c r="B159" s="156" t="e">
        <f>VLOOKUP('Room Details'!$I147,NCA_Calculations!$I$3:$N$12,2,0)</f>
        <v>#N/A</v>
      </c>
      <c r="C159" s="156" t="e">
        <f>VLOOKUP('Room Details'!$I147,NCA_Calculations!$I$3:$N$12,3,0)</f>
        <v>#N/A</v>
      </c>
      <c r="D159" s="156" t="e">
        <f>VLOOKUP('Room Details'!$I147,NCA_Calculations!$I$3:$N$12,4,0)</f>
        <v>#N/A</v>
      </c>
      <c r="E159" s="156" t="e">
        <f>VLOOKUP('Room Details'!$I147,NCA_Calculations!$I$3:$N$12,5,0)</f>
        <v>#N/A</v>
      </c>
      <c r="F159" s="156" t="e">
        <f>VLOOKUP('Room Details'!$I147,NCA_Calculations!$I$3:$N$12,6,0)</f>
        <v>#N/A</v>
      </c>
      <c r="G159" s="156" t="str">
        <f>IF(OR(ISBLANK('Room Details'!$M147), 'Room Details'!$M147 = 0,  'Room Details'!$M147 = "N/A" ),"Usable","Unusable")</f>
        <v>Usable</v>
      </c>
      <c r="H159" s="156">
        <f>'Room Details'!$V147</f>
        <v>0</v>
      </c>
      <c r="I159" s="156">
        <f>_xlfn.IFNA(ROUNDUP(IF(OR('Room Details'!$J147=0,ISBLANK('Room Details'!$J147),'Room Details'!$J147="N/A"),0,IF('Room Details'!$J147&gt;$D159,('Room Details'!$J147/$E159)+$F159,IF('Room Details'!$J147&lt;=ABS($B159*$C159),1,('Room Details'!$J147/$B159)+$C159))),0),0)</f>
        <v>0</v>
      </c>
      <c r="J159" s="167"/>
      <c r="K159" s="167"/>
      <c r="L159" s="156">
        <f t="shared" si="8"/>
        <v>0</v>
      </c>
      <c r="M159" s="156">
        <f t="shared" si="9"/>
        <v>0</v>
      </c>
      <c r="N159" s="165"/>
      <c r="O159" s="165"/>
      <c r="P159" s="156">
        <f t="shared" si="10"/>
        <v>0</v>
      </c>
      <c r="Q159" s="156">
        <f t="shared" si="11"/>
        <v>0</v>
      </c>
      <c r="R159" s="165"/>
      <c r="S159" s="165"/>
    </row>
    <row r="160" spans="1:19" x14ac:dyDescent="0.25">
      <c r="A160" s="156">
        <v>145</v>
      </c>
      <c r="B160" s="156" t="e">
        <f>VLOOKUP('Room Details'!$I148,NCA_Calculations!$I$3:$N$12,2,0)</f>
        <v>#N/A</v>
      </c>
      <c r="C160" s="156" t="e">
        <f>VLOOKUP('Room Details'!$I148,NCA_Calculations!$I$3:$N$12,3,0)</f>
        <v>#N/A</v>
      </c>
      <c r="D160" s="156" t="e">
        <f>VLOOKUP('Room Details'!$I148,NCA_Calculations!$I$3:$N$12,4,0)</f>
        <v>#N/A</v>
      </c>
      <c r="E160" s="156" t="e">
        <f>VLOOKUP('Room Details'!$I148,NCA_Calculations!$I$3:$N$12,5,0)</f>
        <v>#N/A</v>
      </c>
      <c r="F160" s="156" t="e">
        <f>VLOOKUP('Room Details'!$I148,NCA_Calculations!$I$3:$N$12,6,0)</f>
        <v>#N/A</v>
      </c>
      <c r="G160" s="156" t="str">
        <f>IF(OR(ISBLANK('Room Details'!$M148), 'Room Details'!$M148 = 0,  'Room Details'!$M148 = "N/A" ),"Usable","Unusable")</f>
        <v>Usable</v>
      </c>
      <c r="H160" s="156">
        <f>'Room Details'!$V148</f>
        <v>0</v>
      </c>
      <c r="I160" s="156">
        <f>_xlfn.IFNA(ROUNDUP(IF(OR('Room Details'!$J148=0,ISBLANK('Room Details'!$J148),'Room Details'!$J148="N/A"),0,IF('Room Details'!$J148&gt;$D160,('Room Details'!$J148/$E160)+$F160,IF('Room Details'!$J148&lt;=ABS($B160*$C160),1,('Room Details'!$J148/$B160)+$C160))),0),0)</f>
        <v>0</v>
      </c>
      <c r="J160" s="167"/>
      <c r="K160" s="167"/>
      <c r="L160" s="156">
        <f t="shared" si="8"/>
        <v>0</v>
      </c>
      <c r="M160" s="156">
        <f t="shared" si="9"/>
        <v>0</v>
      </c>
      <c r="N160" s="165"/>
      <c r="O160" s="165"/>
      <c r="P160" s="156">
        <f t="shared" si="10"/>
        <v>0</v>
      </c>
      <c r="Q160" s="156">
        <f t="shared" si="11"/>
        <v>0</v>
      </c>
      <c r="R160" s="165"/>
      <c r="S160" s="165"/>
    </row>
    <row r="161" spans="1:19" x14ac:dyDescent="0.25">
      <c r="A161" s="156">
        <v>146</v>
      </c>
      <c r="B161" s="156" t="e">
        <f>VLOOKUP('Room Details'!$I149,NCA_Calculations!$I$3:$N$12,2,0)</f>
        <v>#N/A</v>
      </c>
      <c r="C161" s="156" t="e">
        <f>VLOOKUP('Room Details'!$I149,NCA_Calculations!$I$3:$N$12,3,0)</f>
        <v>#N/A</v>
      </c>
      <c r="D161" s="156" t="e">
        <f>VLOOKUP('Room Details'!$I149,NCA_Calculations!$I$3:$N$12,4,0)</f>
        <v>#N/A</v>
      </c>
      <c r="E161" s="156" t="e">
        <f>VLOOKUP('Room Details'!$I149,NCA_Calculations!$I$3:$N$12,5,0)</f>
        <v>#N/A</v>
      </c>
      <c r="F161" s="156" t="e">
        <f>VLOOKUP('Room Details'!$I149,NCA_Calculations!$I$3:$N$12,6,0)</f>
        <v>#N/A</v>
      </c>
      <c r="G161" s="156" t="str">
        <f>IF(OR(ISBLANK('Room Details'!$M149), 'Room Details'!$M149 = 0,  'Room Details'!$M149 = "N/A" ),"Usable","Unusable")</f>
        <v>Usable</v>
      </c>
      <c r="H161" s="156">
        <f>'Room Details'!$V149</f>
        <v>0</v>
      </c>
      <c r="I161" s="156">
        <f>_xlfn.IFNA(ROUNDUP(IF(OR('Room Details'!$J149=0,ISBLANK('Room Details'!$J149),'Room Details'!$J149="N/A"),0,IF('Room Details'!$J149&gt;$D161,('Room Details'!$J149/$E161)+$F161,IF('Room Details'!$J149&lt;=ABS($B161*$C161),1,('Room Details'!$J149/$B161)+$C161))),0),0)</f>
        <v>0</v>
      </c>
      <c r="J161" s="167"/>
      <c r="K161" s="167"/>
      <c r="L161" s="156">
        <f t="shared" si="8"/>
        <v>0</v>
      </c>
      <c r="M161" s="156">
        <f t="shared" si="9"/>
        <v>0</v>
      </c>
      <c r="N161" s="165"/>
      <c r="O161" s="165"/>
      <c r="P161" s="156">
        <f t="shared" si="10"/>
        <v>0</v>
      </c>
      <c r="Q161" s="156">
        <f t="shared" si="11"/>
        <v>0</v>
      </c>
      <c r="R161" s="165"/>
      <c r="S161" s="165"/>
    </row>
    <row r="162" spans="1:19" x14ac:dyDescent="0.25">
      <c r="A162" s="156">
        <v>147</v>
      </c>
      <c r="B162" s="156" t="e">
        <f>VLOOKUP('Room Details'!$I150,NCA_Calculations!$I$3:$N$12,2,0)</f>
        <v>#N/A</v>
      </c>
      <c r="C162" s="156" t="e">
        <f>VLOOKUP('Room Details'!$I150,NCA_Calculations!$I$3:$N$12,3,0)</f>
        <v>#N/A</v>
      </c>
      <c r="D162" s="156" t="e">
        <f>VLOOKUP('Room Details'!$I150,NCA_Calculations!$I$3:$N$12,4,0)</f>
        <v>#N/A</v>
      </c>
      <c r="E162" s="156" t="e">
        <f>VLOOKUP('Room Details'!$I150,NCA_Calculations!$I$3:$N$12,5,0)</f>
        <v>#N/A</v>
      </c>
      <c r="F162" s="156" t="e">
        <f>VLOOKUP('Room Details'!$I150,NCA_Calculations!$I$3:$N$12,6,0)</f>
        <v>#N/A</v>
      </c>
      <c r="G162" s="156" t="str">
        <f>IF(OR(ISBLANK('Room Details'!$M150), 'Room Details'!$M150 = 0,  'Room Details'!$M150 = "N/A" ),"Usable","Unusable")</f>
        <v>Usable</v>
      </c>
      <c r="H162" s="156">
        <f>'Room Details'!$V150</f>
        <v>0</v>
      </c>
      <c r="I162" s="156">
        <f>_xlfn.IFNA(ROUNDUP(IF(OR('Room Details'!$J150=0,ISBLANK('Room Details'!$J150),'Room Details'!$J150="N/A"),0,IF('Room Details'!$J150&gt;$D162,('Room Details'!$J150/$E162)+$F162,IF('Room Details'!$J150&lt;=ABS($B162*$C162),1,('Room Details'!$J150/$B162)+$C162))),0),0)</f>
        <v>0</v>
      </c>
      <c r="J162" s="167"/>
      <c r="K162" s="167"/>
      <c r="L162" s="156">
        <f t="shared" si="8"/>
        <v>0</v>
      </c>
      <c r="M162" s="156">
        <f t="shared" si="9"/>
        <v>0</v>
      </c>
      <c r="N162" s="165"/>
      <c r="O162" s="165"/>
      <c r="P162" s="156">
        <f t="shared" si="10"/>
        <v>0</v>
      </c>
      <c r="Q162" s="156">
        <f t="shared" si="11"/>
        <v>0</v>
      </c>
      <c r="R162" s="165"/>
      <c r="S162" s="165"/>
    </row>
    <row r="163" spans="1:19" x14ac:dyDescent="0.25">
      <c r="A163" s="156">
        <v>148</v>
      </c>
      <c r="B163" s="156" t="e">
        <f>VLOOKUP('Room Details'!$I151,NCA_Calculations!$I$3:$N$12,2,0)</f>
        <v>#N/A</v>
      </c>
      <c r="C163" s="156" t="e">
        <f>VLOOKUP('Room Details'!$I151,NCA_Calculations!$I$3:$N$12,3,0)</f>
        <v>#N/A</v>
      </c>
      <c r="D163" s="156" t="e">
        <f>VLOOKUP('Room Details'!$I151,NCA_Calculations!$I$3:$N$12,4,0)</f>
        <v>#N/A</v>
      </c>
      <c r="E163" s="156" t="e">
        <f>VLOOKUP('Room Details'!$I151,NCA_Calculations!$I$3:$N$12,5,0)</f>
        <v>#N/A</v>
      </c>
      <c r="F163" s="156" t="e">
        <f>VLOOKUP('Room Details'!$I151,NCA_Calculations!$I$3:$N$12,6,0)</f>
        <v>#N/A</v>
      </c>
      <c r="G163" s="156" t="str">
        <f>IF(OR(ISBLANK('Room Details'!$M151), 'Room Details'!$M151 = 0,  'Room Details'!$M151 = "N/A" ),"Usable","Unusable")</f>
        <v>Usable</v>
      </c>
      <c r="H163" s="156">
        <f>'Room Details'!$V151</f>
        <v>0</v>
      </c>
      <c r="I163" s="156">
        <f>_xlfn.IFNA(ROUNDUP(IF(OR('Room Details'!$J151=0,ISBLANK('Room Details'!$J151),'Room Details'!$J151="N/A"),0,IF('Room Details'!$J151&gt;$D163,('Room Details'!$J151/$E163)+$F163,IF('Room Details'!$J151&lt;=ABS($B163*$C163),1,('Room Details'!$J151/$B163)+$C163))),0),0)</f>
        <v>0</v>
      </c>
      <c r="J163" s="167"/>
      <c r="K163" s="167"/>
      <c r="L163" s="156">
        <f t="shared" si="8"/>
        <v>0</v>
      </c>
      <c r="M163" s="156">
        <f t="shared" si="9"/>
        <v>0</v>
      </c>
      <c r="N163" s="165"/>
      <c r="O163" s="165"/>
      <c r="P163" s="156">
        <f t="shared" si="10"/>
        <v>0</v>
      </c>
      <c r="Q163" s="156">
        <f t="shared" si="11"/>
        <v>0</v>
      </c>
      <c r="R163" s="165"/>
      <c r="S163" s="165"/>
    </row>
    <row r="164" spans="1:19" x14ac:dyDescent="0.25">
      <c r="A164" s="156">
        <v>149</v>
      </c>
      <c r="B164" s="156" t="e">
        <f>VLOOKUP('Room Details'!$I152,NCA_Calculations!$I$3:$N$12,2,0)</f>
        <v>#N/A</v>
      </c>
      <c r="C164" s="156" t="e">
        <f>VLOOKUP('Room Details'!$I152,NCA_Calculations!$I$3:$N$12,3,0)</f>
        <v>#N/A</v>
      </c>
      <c r="D164" s="156" t="e">
        <f>VLOOKUP('Room Details'!$I152,NCA_Calculations!$I$3:$N$12,4,0)</f>
        <v>#N/A</v>
      </c>
      <c r="E164" s="156" t="e">
        <f>VLOOKUP('Room Details'!$I152,NCA_Calculations!$I$3:$N$12,5,0)</f>
        <v>#N/A</v>
      </c>
      <c r="F164" s="156" t="e">
        <f>VLOOKUP('Room Details'!$I152,NCA_Calculations!$I$3:$N$12,6,0)</f>
        <v>#N/A</v>
      </c>
      <c r="G164" s="156" t="str">
        <f>IF(OR(ISBLANK('Room Details'!$M152), 'Room Details'!$M152 = 0,  'Room Details'!$M152 = "N/A" ),"Usable","Unusable")</f>
        <v>Usable</v>
      </c>
      <c r="H164" s="156">
        <f>'Room Details'!$V152</f>
        <v>0</v>
      </c>
      <c r="I164" s="156">
        <f>_xlfn.IFNA(ROUNDUP(IF(OR('Room Details'!$J152=0,ISBLANK('Room Details'!$J152),'Room Details'!$J152="N/A"),0,IF('Room Details'!$J152&gt;$D164,('Room Details'!$J152/$E164)+$F164,IF('Room Details'!$J152&lt;=ABS($B164*$C164),1,('Room Details'!$J152/$B164)+$C164))),0),0)</f>
        <v>0</v>
      </c>
      <c r="J164" s="167"/>
      <c r="K164" s="167"/>
      <c r="L164" s="156">
        <f t="shared" si="8"/>
        <v>0</v>
      </c>
      <c r="M164" s="156">
        <f t="shared" si="9"/>
        <v>0</v>
      </c>
      <c r="N164" s="165"/>
      <c r="O164" s="165"/>
      <c r="P164" s="156">
        <f t="shared" si="10"/>
        <v>0</v>
      </c>
      <c r="Q164" s="156">
        <f t="shared" si="11"/>
        <v>0</v>
      </c>
      <c r="R164" s="165"/>
      <c r="S164" s="165"/>
    </row>
    <row r="165" spans="1:19" x14ac:dyDescent="0.25">
      <c r="A165" s="156">
        <v>150</v>
      </c>
      <c r="B165" s="156" t="e">
        <f>VLOOKUP('Room Details'!$I153,NCA_Calculations!$I$3:$N$12,2,0)</f>
        <v>#N/A</v>
      </c>
      <c r="C165" s="156" t="e">
        <f>VLOOKUP('Room Details'!$I153,NCA_Calculations!$I$3:$N$12,3,0)</f>
        <v>#N/A</v>
      </c>
      <c r="D165" s="156" t="e">
        <f>VLOOKUP('Room Details'!$I153,NCA_Calculations!$I$3:$N$12,4,0)</f>
        <v>#N/A</v>
      </c>
      <c r="E165" s="156" t="e">
        <f>VLOOKUP('Room Details'!$I153,NCA_Calculations!$I$3:$N$12,5,0)</f>
        <v>#N/A</v>
      </c>
      <c r="F165" s="156" t="e">
        <f>VLOOKUP('Room Details'!$I153,NCA_Calculations!$I$3:$N$12,6,0)</f>
        <v>#N/A</v>
      </c>
      <c r="G165" s="156" t="str">
        <f>IF(OR(ISBLANK('Room Details'!$M153), 'Room Details'!$M153 = 0,  'Room Details'!$M153 = "N/A" ),"Usable","Unusable")</f>
        <v>Usable</v>
      </c>
      <c r="H165" s="156">
        <f>'Room Details'!$V153</f>
        <v>0</v>
      </c>
      <c r="I165" s="156">
        <f>_xlfn.IFNA(ROUNDUP(IF(OR('Room Details'!$J153=0,ISBLANK('Room Details'!$J153),'Room Details'!$J153="N/A"),0,IF('Room Details'!$J153&gt;$D165,('Room Details'!$J153/$E165)+$F165,IF('Room Details'!$J153&lt;=ABS($B165*$C165),1,('Room Details'!$J153/$B165)+$C165))),0),0)</f>
        <v>0</v>
      </c>
      <c r="J165" s="167"/>
      <c r="K165" s="167"/>
      <c r="L165" s="156">
        <f t="shared" si="8"/>
        <v>0</v>
      </c>
      <c r="M165" s="156">
        <f t="shared" si="9"/>
        <v>0</v>
      </c>
      <c r="N165" s="165"/>
      <c r="O165" s="165"/>
      <c r="P165" s="156">
        <f t="shared" si="10"/>
        <v>0</v>
      </c>
      <c r="Q165" s="156">
        <f t="shared" si="11"/>
        <v>0</v>
      </c>
      <c r="R165" s="165"/>
      <c r="S165" s="165"/>
    </row>
    <row r="166" spans="1:19" x14ac:dyDescent="0.25">
      <c r="A166" s="156">
        <v>151</v>
      </c>
      <c r="B166" s="156" t="e">
        <f>VLOOKUP('Room Details'!$I154,NCA_Calculations!$I$3:$N$12,2,0)</f>
        <v>#N/A</v>
      </c>
      <c r="C166" s="156" t="e">
        <f>VLOOKUP('Room Details'!$I154,NCA_Calculations!$I$3:$N$12,3,0)</f>
        <v>#N/A</v>
      </c>
      <c r="D166" s="156" t="e">
        <f>VLOOKUP('Room Details'!$I154,NCA_Calculations!$I$3:$N$12,4,0)</f>
        <v>#N/A</v>
      </c>
      <c r="E166" s="156" t="e">
        <f>VLOOKUP('Room Details'!$I154,NCA_Calculations!$I$3:$N$12,5,0)</f>
        <v>#N/A</v>
      </c>
      <c r="F166" s="156" t="e">
        <f>VLOOKUP('Room Details'!$I154,NCA_Calculations!$I$3:$N$12,6,0)</f>
        <v>#N/A</v>
      </c>
      <c r="G166" s="156" t="str">
        <f>IF(OR(ISBLANK('Room Details'!$M154), 'Room Details'!$M154 = 0,  'Room Details'!$M154 = "N/A" ),"Usable","Unusable")</f>
        <v>Usable</v>
      </c>
      <c r="H166" s="156">
        <f>'Room Details'!$V154</f>
        <v>0</v>
      </c>
      <c r="I166" s="156">
        <f>_xlfn.IFNA(ROUNDUP(IF(OR('Room Details'!$J154=0,ISBLANK('Room Details'!$J154),'Room Details'!$J154="N/A"),0,IF('Room Details'!$J154&gt;$D166,('Room Details'!$J154/$E166)+$F166,IF('Room Details'!$J154&lt;=ABS($B166*$C166),1,('Room Details'!$J154/$B166)+$C166))),0),0)</f>
        <v>0</v>
      </c>
      <c r="J166" s="167"/>
      <c r="K166" s="167"/>
      <c r="L166" s="156">
        <f t="shared" si="8"/>
        <v>0</v>
      </c>
      <c r="M166" s="156">
        <f t="shared" si="9"/>
        <v>0</v>
      </c>
      <c r="N166" s="165"/>
      <c r="O166" s="165"/>
      <c r="P166" s="156">
        <f t="shared" si="10"/>
        <v>0</v>
      </c>
      <c r="Q166" s="156">
        <f t="shared" si="11"/>
        <v>0</v>
      </c>
      <c r="R166" s="165"/>
      <c r="S166" s="165"/>
    </row>
    <row r="167" spans="1:19" x14ac:dyDescent="0.25">
      <c r="A167" s="156">
        <v>152</v>
      </c>
      <c r="B167" s="156" t="e">
        <f>VLOOKUP('Room Details'!$I155,NCA_Calculations!$I$3:$N$12,2,0)</f>
        <v>#N/A</v>
      </c>
      <c r="C167" s="156" t="e">
        <f>VLOOKUP('Room Details'!$I155,NCA_Calculations!$I$3:$N$12,3,0)</f>
        <v>#N/A</v>
      </c>
      <c r="D167" s="156" t="e">
        <f>VLOOKUP('Room Details'!$I155,NCA_Calculations!$I$3:$N$12,4,0)</f>
        <v>#N/A</v>
      </c>
      <c r="E167" s="156" t="e">
        <f>VLOOKUP('Room Details'!$I155,NCA_Calculations!$I$3:$N$12,5,0)</f>
        <v>#N/A</v>
      </c>
      <c r="F167" s="156" t="e">
        <f>VLOOKUP('Room Details'!$I155,NCA_Calculations!$I$3:$N$12,6,0)</f>
        <v>#N/A</v>
      </c>
      <c r="G167" s="156" t="str">
        <f>IF(OR(ISBLANK('Room Details'!$M155), 'Room Details'!$M155 = 0,  'Room Details'!$M155 = "N/A" ),"Usable","Unusable")</f>
        <v>Usable</v>
      </c>
      <c r="H167" s="156">
        <f>'Room Details'!$V155</f>
        <v>0</v>
      </c>
      <c r="I167" s="156">
        <f>_xlfn.IFNA(ROUNDUP(IF(OR('Room Details'!$J155=0,ISBLANK('Room Details'!$J155),'Room Details'!$J155="N/A"),0,IF('Room Details'!$J155&gt;$D167,('Room Details'!$J155/$E167)+$F167,IF('Room Details'!$J155&lt;=ABS($B167*$C167),1,('Room Details'!$J155/$B167)+$C167))),0),0)</f>
        <v>0</v>
      </c>
      <c r="J167" s="167"/>
      <c r="K167" s="167"/>
      <c r="L167" s="156">
        <f t="shared" si="8"/>
        <v>0</v>
      </c>
      <c r="M167" s="156">
        <f t="shared" si="9"/>
        <v>0</v>
      </c>
      <c r="N167" s="165"/>
      <c r="O167" s="165"/>
      <c r="P167" s="156">
        <f t="shared" si="10"/>
        <v>0</v>
      </c>
      <c r="Q167" s="156">
        <f t="shared" si="11"/>
        <v>0</v>
      </c>
      <c r="R167" s="165"/>
      <c r="S167" s="165"/>
    </row>
    <row r="168" spans="1:19" x14ac:dyDescent="0.25">
      <c r="A168" s="156">
        <v>153</v>
      </c>
      <c r="B168" s="156" t="e">
        <f>VLOOKUP('Room Details'!$I156,NCA_Calculations!$I$3:$N$12,2,0)</f>
        <v>#N/A</v>
      </c>
      <c r="C168" s="156" t="e">
        <f>VLOOKUP('Room Details'!$I156,NCA_Calculations!$I$3:$N$12,3,0)</f>
        <v>#N/A</v>
      </c>
      <c r="D168" s="156" t="e">
        <f>VLOOKUP('Room Details'!$I156,NCA_Calculations!$I$3:$N$12,4,0)</f>
        <v>#N/A</v>
      </c>
      <c r="E168" s="156" t="e">
        <f>VLOOKUP('Room Details'!$I156,NCA_Calculations!$I$3:$N$12,5,0)</f>
        <v>#N/A</v>
      </c>
      <c r="F168" s="156" t="e">
        <f>VLOOKUP('Room Details'!$I156,NCA_Calculations!$I$3:$N$12,6,0)</f>
        <v>#N/A</v>
      </c>
      <c r="G168" s="156" t="str">
        <f>IF(OR(ISBLANK('Room Details'!$M156), 'Room Details'!$M156 = 0,  'Room Details'!$M156 = "N/A" ),"Usable","Unusable")</f>
        <v>Usable</v>
      </c>
      <c r="H168" s="156">
        <f>'Room Details'!$V156</f>
        <v>0</v>
      </c>
      <c r="I168" s="156">
        <f>_xlfn.IFNA(ROUNDUP(IF(OR('Room Details'!$J156=0,ISBLANK('Room Details'!$J156),'Room Details'!$J156="N/A"),0,IF('Room Details'!$J156&gt;$D168,('Room Details'!$J156/$E168)+$F168,IF('Room Details'!$J156&lt;=ABS($B168*$C168),1,('Room Details'!$J156/$B168)+$C168))),0),0)</f>
        <v>0</v>
      </c>
      <c r="J168" s="167"/>
      <c r="K168" s="167"/>
      <c r="L168" s="156">
        <f t="shared" si="8"/>
        <v>0</v>
      </c>
      <c r="M168" s="156">
        <f t="shared" si="9"/>
        <v>0</v>
      </c>
      <c r="N168" s="165"/>
      <c r="O168" s="165"/>
      <c r="P168" s="156">
        <f t="shared" si="10"/>
        <v>0</v>
      </c>
      <c r="Q168" s="156">
        <f t="shared" si="11"/>
        <v>0</v>
      </c>
      <c r="R168" s="165"/>
      <c r="S168" s="165"/>
    </row>
    <row r="169" spans="1:19" x14ac:dyDescent="0.25">
      <c r="A169" s="156">
        <v>154</v>
      </c>
      <c r="B169" s="156" t="e">
        <f>VLOOKUP('Room Details'!$I157,NCA_Calculations!$I$3:$N$12,2,0)</f>
        <v>#N/A</v>
      </c>
      <c r="C169" s="156" t="e">
        <f>VLOOKUP('Room Details'!$I157,NCA_Calculations!$I$3:$N$12,3,0)</f>
        <v>#N/A</v>
      </c>
      <c r="D169" s="156" t="e">
        <f>VLOOKUP('Room Details'!$I157,NCA_Calculations!$I$3:$N$12,4,0)</f>
        <v>#N/A</v>
      </c>
      <c r="E169" s="156" t="e">
        <f>VLOOKUP('Room Details'!$I157,NCA_Calculations!$I$3:$N$12,5,0)</f>
        <v>#N/A</v>
      </c>
      <c r="F169" s="156" t="e">
        <f>VLOOKUP('Room Details'!$I157,NCA_Calculations!$I$3:$N$12,6,0)</f>
        <v>#N/A</v>
      </c>
      <c r="G169" s="156" t="str">
        <f>IF(OR(ISBLANK('Room Details'!$M157), 'Room Details'!$M157 = 0,  'Room Details'!$M157 = "N/A" ),"Usable","Unusable")</f>
        <v>Usable</v>
      </c>
      <c r="H169" s="156">
        <f>'Room Details'!$V157</f>
        <v>0</v>
      </c>
      <c r="I169" s="156">
        <f>_xlfn.IFNA(ROUNDUP(IF(OR('Room Details'!$J157=0,ISBLANK('Room Details'!$J157),'Room Details'!$J157="N/A"),0,IF('Room Details'!$J157&gt;$D169,('Room Details'!$J157/$E169)+$F169,IF('Room Details'!$J157&lt;=ABS($B169*$C169),1,('Room Details'!$J157/$B169)+$C169))),0),0)</f>
        <v>0</v>
      </c>
      <c r="J169" s="167"/>
      <c r="K169" s="167"/>
      <c r="L169" s="156">
        <f t="shared" si="8"/>
        <v>0</v>
      </c>
      <c r="M169" s="156">
        <f t="shared" si="9"/>
        <v>0</v>
      </c>
      <c r="N169" s="165"/>
      <c r="O169" s="165"/>
      <c r="P169" s="156">
        <f t="shared" si="10"/>
        <v>0</v>
      </c>
      <c r="Q169" s="156">
        <f t="shared" si="11"/>
        <v>0</v>
      </c>
      <c r="R169" s="165"/>
      <c r="S169" s="165"/>
    </row>
    <row r="170" spans="1:19" x14ac:dyDescent="0.25">
      <c r="A170" s="156">
        <v>155</v>
      </c>
      <c r="B170" s="156" t="e">
        <f>VLOOKUP('Room Details'!$I158,NCA_Calculations!$I$3:$N$12,2,0)</f>
        <v>#N/A</v>
      </c>
      <c r="C170" s="156" t="e">
        <f>VLOOKUP('Room Details'!$I158,NCA_Calculations!$I$3:$N$12,3,0)</f>
        <v>#N/A</v>
      </c>
      <c r="D170" s="156" t="e">
        <f>VLOOKUP('Room Details'!$I158,NCA_Calculations!$I$3:$N$12,4,0)</f>
        <v>#N/A</v>
      </c>
      <c r="E170" s="156" t="e">
        <f>VLOOKUP('Room Details'!$I158,NCA_Calculations!$I$3:$N$12,5,0)</f>
        <v>#N/A</v>
      </c>
      <c r="F170" s="156" t="e">
        <f>VLOOKUP('Room Details'!$I158,NCA_Calculations!$I$3:$N$12,6,0)</f>
        <v>#N/A</v>
      </c>
      <c r="G170" s="156" t="str">
        <f>IF(OR(ISBLANK('Room Details'!$M158), 'Room Details'!$M158 = 0,  'Room Details'!$M158 = "N/A" ),"Usable","Unusable")</f>
        <v>Usable</v>
      </c>
      <c r="H170" s="156">
        <f>'Room Details'!$V158</f>
        <v>0</v>
      </c>
      <c r="I170" s="156">
        <f>_xlfn.IFNA(ROUNDUP(IF(OR('Room Details'!$J158=0,ISBLANK('Room Details'!$J158),'Room Details'!$J158="N/A"),0,IF('Room Details'!$J158&gt;$D170,('Room Details'!$J158/$E170)+$F170,IF('Room Details'!$J158&lt;=ABS($B170*$C170),1,('Room Details'!$J158/$B170)+$C170))),0),0)</f>
        <v>0</v>
      </c>
      <c r="J170" s="167"/>
      <c r="K170" s="167"/>
      <c r="L170" s="156">
        <f t="shared" si="8"/>
        <v>0</v>
      </c>
      <c r="M170" s="156">
        <f t="shared" si="9"/>
        <v>0</v>
      </c>
      <c r="N170" s="165"/>
      <c r="O170" s="165"/>
      <c r="P170" s="156">
        <f t="shared" si="10"/>
        <v>0</v>
      </c>
      <c r="Q170" s="156">
        <f t="shared" si="11"/>
        <v>0</v>
      </c>
      <c r="R170" s="165"/>
      <c r="S170" s="165"/>
    </row>
    <row r="171" spans="1:19" x14ac:dyDescent="0.25">
      <c r="A171" s="156">
        <v>156</v>
      </c>
      <c r="B171" s="156" t="e">
        <f>VLOOKUP('Room Details'!$I159,NCA_Calculations!$I$3:$N$12,2,0)</f>
        <v>#N/A</v>
      </c>
      <c r="C171" s="156" t="e">
        <f>VLOOKUP('Room Details'!$I159,NCA_Calculations!$I$3:$N$12,3,0)</f>
        <v>#N/A</v>
      </c>
      <c r="D171" s="156" t="e">
        <f>VLOOKUP('Room Details'!$I159,NCA_Calculations!$I$3:$N$12,4,0)</f>
        <v>#N/A</v>
      </c>
      <c r="E171" s="156" t="e">
        <f>VLOOKUP('Room Details'!$I159,NCA_Calculations!$I$3:$N$12,5,0)</f>
        <v>#N/A</v>
      </c>
      <c r="F171" s="156" t="e">
        <f>VLOOKUP('Room Details'!$I159,NCA_Calculations!$I$3:$N$12,6,0)</f>
        <v>#N/A</v>
      </c>
      <c r="G171" s="156" t="str">
        <f>IF(OR(ISBLANK('Room Details'!$M159), 'Room Details'!$M159 = 0,  'Room Details'!$M159 = "N/A" ),"Usable","Unusable")</f>
        <v>Usable</v>
      </c>
      <c r="H171" s="156">
        <f>'Room Details'!$V159</f>
        <v>0</v>
      </c>
      <c r="I171" s="156">
        <f>_xlfn.IFNA(ROUNDUP(IF(OR('Room Details'!$J159=0,ISBLANK('Room Details'!$J159),'Room Details'!$J159="N/A"),0,IF('Room Details'!$J159&gt;$D171,('Room Details'!$J159/$E171)+$F171,IF('Room Details'!$J159&lt;=ABS($B171*$C171),1,('Room Details'!$J159/$B171)+$C171))),0),0)</f>
        <v>0</v>
      </c>
      <c r="J171" s="167"/>
      <c r="K171" s="167"/>
      <c r="L171" s="156">
        <f t="shared" si="8"/>
        <v>0</v>
      </c>
      <c r="M171" s="156">
        <f t="shared" si="9"/>
        <v>0</v>
      </c>
      <c r="N171" s="165"/>
      <c r="O171" s="165"/>
      <c r="P171" s="156">
        <f t="shared" si="10"/>
        <v>0</v>
      </c>
      <c r="Q171" s="156">
        <f t="shared" si="11"/>
        <v>0</v>
      </c>
      <c r="R171" s="165"/>
      <c r="S171" s="165"/>
    </row>
    <row r="172" spans="1:19" x14ac:dyDescent="0.25">
      <c r="A172" s="156">
        <v>157</v>
      </c>
      <c r="B172" s="156" t="e">
        <f>VLOOKUP('Room Details'!$I160,NCA_Calculations!$I$3:$N$12,2,0)</f>
        <v>#N/A</v>
      </c>
      <c r="C172" s="156" t="e">
        <f>VLOOKUP('Room Details'!$I160,NCA_Calculations!$I$3:$N$12,3,0)</f>
        <v>#N/A</v>
      </c>
      <c r="D172" s="156" t="e">
        <f>VLOOKUP('Room Details'!$I160,NCA_Calculations!$I$3:$N$12,4,0)</f>
        <v>#N/A</v>
      </c>
      <c r="E172" s="156" t="e">
        <f>VLOOKUP('Room Details'!$I160,NCA_Calculations!$I$3:$N$12,5,0)</f>
        <v>#N/A</v>
      </c>
      <c r="F172" s="156" t="e">
        <f>VLOOKUP('Room Details'!$I160,NCA_Calculations!$I$3:$N$12,6,0)</f>
        <v>#N/A</v>
      </c>
      <c r="G172" s="156" t="str">
        <f>IF(OR(ISBLANK('Room Details'!$M160), 'Room Details'!$M160 = 0,  'Room Details'!$M160 = "N/A" ),"Usable","Unusable")</f>
        <v>Usable</v>
      </c>
      <c r="H172" s="156">
        <f>'Room Details'!$V160</f>
        <v>0</v>
      </c>
      <c r="I172" s="156">
        <f>_xlfn.IFNA(ROUNDUP(IF(OR('Room Details'!$J160=0,ISBLANK('Room Details'!$J160),'Room Details'!$J160="N/A"),0,IF('Room Details'!$J160&gt;$D172,('Room Details'!$J160/$E172)+$F172,IF('Room Details'!$J160&lt;=ABS($B172*$C172),1,('Room Details'!$J160/$B172)+$C172))),0),0)</f>
        <v>0</v>
      </c>
      <c r="J172" s="167"/>
      <c r="K172" s="167"/>
      <c r="L172" s="156">
        <f t="shared" si="8"/>
        <v>0</v>
      </c>
      <c r="M172" s="156">
        <f t="shared" si="9"/>
        <v>0</v>
      </c>
      <c r="N172" s="165"/>
      <c r="O172" s="165"/>
      <c r="P172" s="156">
        <f t="shared" si="10"/>
        <v>0</v>
      </c>
      <c r="Q172" s="156">
        <f t="shared" si="11"/>
        <v>0</v>
      </c>
      <c r="R172" s="165"/>
      <c r="S172" s="165"/>
    </row>
    <row r="173" spans="1:19" x14ac:dyDescent="0.25">
      <c r="A173" s="156">
        <v>158</v>
      </c>
      <c r="B173" s="156" t="e">
        <f>VLOOKUP('Room Details'!$I161,NCA_Calculations!$I$3:$N$12,2,0)</f>
        <v>#N/A</v>
      </c>
      <c r="C173" s="156" t="e">
        <f>VLOOKUP('Room Details'!$I161,NCA_Calculations!$I$3:$N$12,3,0)</f>
        <v>#N/A</v>
      </c>
      <c r="D173" s="156" t="e">
        <f>VLOOKUP('Room Details'!$I161,NCA_Calculations!$I$3:$N$12,4,0)</f>
        <v>#N/A</v>
      </c>
      <c r="E173" s="156" t="e">
        <f>VLOOKUP('Room Details'!$I161,NCA_Calculations!$I$3:$N$12,5,0)</f>
        <v>#N/A</v>
      </c>
      <c r="F173" s="156" t="e">
        <f>VLOOKUP('Room Details'!$I161,NCA_Calculations!$I$3:$N$12,6,0)</f>
        <v>#N/A</v>
      </c>
      <c r="G173" s="156" t="str">
        <f>IF(OR(ISBLANK('Room Details'!$M161), 'Room Details'!$M161 = 0,  'Room Details'!$M161 = "N/A" ),"Usable","Unusable")</f>
        <v>Usable</v>
      </c>
      <c r="H173" s="156">
        <f>'Room Details'!$V161</f>
        <v>0</v>
      </c>
      <c r="I173" s="156">
        <f>_xlfn.IFNA(ROUNDUP(IF(OR('Room Details'!$J161=0,ISBLANK('Room Details'!$J161),'Room Details'!$J161="N/A"),0,IF('Room Details'!$J161&gt;$D173,('Room Details'!$J161/$E173)+$F173,IF('Room Details'!$J161&lt;=ABS($B173*$C173),1,('Room Details'!$J161/$B173)+$C173))),0),0)</f>
        <v>0</v>
      </c>
      <c r="J173" s="167"/>
      <c r="K173" s="167"/>
      <c r="L173" s="156">
        <f t="shared" si="8"/>
        <v>0</v>
      </c>
      <c r="M173" s="156">
        <f t="shared" si="9"/>
        <v>0</v>
      </c>
      <c r="N173" s="165"/>
      <c r="O173" s="165"/>
      <c r="P173" s="156">
        <f t="shared" si="10"/>
        <v>0</v>
      </c>
      <c r="Q173" s="156">
        <f t="shared" si="11"/>
        <v>0</v>
      </c>
      <c r="R173" s="165"/>
      <c r="S173" s="165"/>
    </row>
    <row r="174" spans="1:19" x14ac:dyDescent="0.25">
      <c r="A174" s="156">
        <v>159</v>
      </c>
      <c r="B174" s="156" t="e">
        <f>VLOOKUP('Room Details'!$I162,NCA_Calculations!$I$3:$N$12,2,0)</f>
        <v>#N/A</v>
      </c>
      <c r="C174" s="156" t="e">
        <f>VLOOKUP('Room Details'!$I162,NCA_Calculations!$I$3:$N$12,3,0)</f>
        <v>#N/A</v>
      </c>
      <c r="D174" s="156" t="e">
        <f>VLOOKUP('Room Details'!$I162,NCA_Calculations!$I$3:$N$12,4,0)</f>
        <v>#N/A</v>
      </c>
      <c r="E174" s="156" t="e">
        <f>VLOOKUP('Room Details'!$I162,NCA_Calculations!$I$3:$N$12,5,0)</f>
        <v>#N/A</v>
      </c>
      <c r="F174" s="156" t="e">
        <f>VLOOKUP('Room Details'!$I162,NCA_Calculations!$I$3:$N$12,6,0)</f>
        <v>#N/A</v>
      </c>
      <c r="G174" s="156" t="str">
        <f>IF(OR(ISBLANK('Room Details'!$M162), 'Room Details'!$M162 = 0,  'Room Details'!$M162 = "N/A" ),"Usable","Unusable")</f>
        <v>Usable</v>
      </c>
      <c r="H174" s="156">
        <f>'Room Details'!$V162</f>
        <v>0</v>
      </c>
      <c r="I174" s="156">
        <f>_xlfn.IFNA(ROUNDUP(IF(OR('Room Details'!$J162=0,ISBLANK('Room Details'!$J162),'Room Details'!$J162="N/A"),0,IF('Room Details'!$J162&gt;$D174,('Room Details'!$J162/$E174)+$F174,IF('Room Details'!$J162&lt;=ABS($B174*$C174),1,('Room Details'!$J162/$B174)+$C174))),0),0)</f>
        <v>0</v>
      </c>
      <c r="J174" s="167"/>
      <c r="K174" s="167"/>
      <c r="L174" s="156">
        <f t="shared" si="8"/>
        <v>0</v>
      </c>
      <c r="M174" s="156">
        <f t="shared" si="9"/>
        <v>0</v>
      </c>
      <c r="N174" s="165"/>
      <c r="O174" s="165"/>
      <c r="P174" s="156">
        <f t="shared" si="10"/>
        <v>0</v>
      </c>
      <c r="Q174" s="156">
        <f t="shared" si="11"/>
        <v>0</v>
      </c>
      <c r="R174" s="165"/>
      <c r="S174" s="165"/>
    </row>
    <row r="175" spans="1:19" x14ac:dyDescent="0.25">
      <c r="A175" s="156">
        <v>160</v>
      </c>
      <c r="B175" s="156" t="e">
        <f>VLOOKUP('Room Details'!$I163,NCA_Calculations!$I$3:$N$12,2,0)</f>
        <v>#N/A</v>
      </c>
      <c r="C175" s="156" t="e">
        <f>VLOOKUP('Room Details'!$I163,NCA_Calculations!$I$3:$N$12,3,0)</f>
        <v>#N/A</v>
      </c>
      <c r="D175" s="156" t="e">
        <f>VLOOKUP('Room Details'!$I163,NCA_Calculations!$I$3:$N$12,4,0)</f>
        <v>#N/A</v>
      </c>
      <c r="E175" s="156" t="e">
        <f>VLOOKUP('Room Details'!$I163,NCA_Calculations!$I$3:$N$12,5,0)</f>
        <v>#N/A</v>
      </c>
      <c r="F175" s="156" t="e">
        <f>VLOOKUP('Room Details'!$I163,NCA_Calculations!$I$3:$N$12,6,0)</f>
        <v>#N/A</v>
      </c>
      <c r="G175" s="156" t="str">
        <f>IF(OR(ISBLANK('Room Details'!$M163), 'Room Details'!$M163 = 0,  'Room Details'!$M163 = "N/A" ),"Usable","Unusable")</f>
        <v>Usable</v>
      </c>
      <c r="H175" s="156">
        <f>'Room Details'!$V163</f>
        <v>0</v>
      </c>
      <c r="I175" s="156">
        <f>_xlfn.IFNA(ROUNDUP(IF(OR('Room Details'!$J163=0,ISBLANK('Room Details'!$J163),'Room Details'!$J163="N/A"),0,IF('Room Details'!$J163&gt;$D175,('Room Details'!$J163/$E175)+$F175,IF('Room Details'!$J163&lt;=ABS($B175*$C175),1,('Room Details'!$J163/$B175)+$C175))),0),0)</f>
        <v>0</v>
      </c>
      <c r="J175" s="167"/>
      <c r="K175" s="167"/>
      <c r="L175" s="156">
        <f t="shared" si="8"/>
        <v>0</v>
      </c>
      <c r="M175" s="156">
        <f t="shared" si="9"/>
        <v>0</v>
      </c>
      <c r="N175" s="165"/>
      <c r="O175" s="165"/>
      <c r="P175" s="156">
        <f t="shared" si="10"/>
        <v>0</v>
      </c>
      <c r="Q175" s="156">
        <f t="shared" si="11"/>
        <v>0</v>
      </c>
      <c r="R175" s="165"/>
      <c r="S175" s="165"/>
    </row>
    <row r="176" spans="1:19" x14ac:dyDescent="0.25">
      <c r="A176" s="156">
        <v>161</v>
      </c>
      <c r="B176" s="156" t="e">
        <f>VLOOKUP('Room Details'!$I164,NCA_Calculations!$I$3:$N$12,2,0)</f>
        <v>#N/A</v>
      </c>
      <c r="C176" s="156" t="e">
        <f>VLOOKUP('Room Details'!$I164,NCA_Calculations!$I$3:$N$12,3,0)</f>
        <v>#N/A</v>
      </c>
      <c r="D176" s="156" t="e">
        <f>VLOOKUP('Room Details'!$I164,NCA_Calculations!$I$3:$N$12,4,0)</f>
        <v>#N/A</v>
      </c>
      <c r="E176" s="156" t="e">
        <f>VLOOKUP('Room Details'!$I164,NCA_Calculations!$I$3:$N$12,5,0)</f>
        <v>#N/A</v>
      </c>
      <c r="F176" s="156" t="e">
        <f>VLOOKUP('Room Details'!$I164,NCA_Calculations!$I$3:$N$12,6,0)</f>
        <v>#N/A</v>
      </c>
      <c r="G176" s="156" t="str">
        <f>IF(OR(ISBLANK('Room Details'!$M164), 'Room Details'!$M164 = 0,  'Room Details'!$M164 = "N/A" ),"Usable","Unusable")</f>
        <v>Usable</v>
      </c>
      <c r="H176" s="156">
        <f>'Room Details'!$V164</f>
        <v>0</v>
      </c>
      <c r="I176" s="156">
        <f>_xlfn.IFNA(ROUNDUP(IF(OR('Room Details'!$J164=0,ISBLANK('Room Details'!$J164),'Room Details'!$J164="N/A"),0,IF('Room Details'!$J164&gt;$D176,('Room Details'!$J164/$E176)+$F176,IF('Room Details'!$J164&lt;=ABS($B176*$C176),1,('Room Details'!$J164/$B176)+$C176))),0),0)</f>
        <v>0</v>
      </c>
      <c r="J176" s="167"/>
      <c r="K176" s="167"/>
      <c r="L176" s="156">
        <f t="shared" si="8"/>
        <v>0</v>
      </c>
      <c r="M176" s="156">
        <f t="shared" si="9"/>
        <v>0</v>
      </c>
      <c r="N176" s="165"/>
      <c r="O176" s="165"/>
      <c r="P176" s="156">
        <f t="shared" si="10"/>
        <v>0</v>
      </c>
      <c r="Q176" s="156">
        <f t="shared" si="11"/>
        <v>0</v>
      </c>
      <c r="R176" s="165"/>
      <c r="S176" s="165"/>
    </row>
    <row r="177" spans="1:19" x14ac:dyDescent="0.25">
      <c r="A177" s="156">
        <v>162</v>
      </c>
      <c r="B177" s="156" t="e">
        <f>VLOOKUP('Room Details'!$I165,NCA_Calculations!$I$3:$N$12,2,0)</f>
        <v>#N/A</v>
      </c>
      <c r="C177" s="156" t="e">
        <f>VLOOKUP('Room Details'!$I165,NCA_Calculations!$I$3:$N$12,3,0)</f>
        <v>#N/A</v>
      </c>
      <c r="D177" s="156" t="e">
        <f>VLOOKUP('Room Details'!$I165,NCA_Calculations!$I$3:$N$12,4,0)</f>
        <v>#N/A</v>
      </c>
      <c r="E177" s="156" t="e">
        <f>VLOOKUP('Room Details'!$I165,NCA_Calculations!$I$3:$N$12,5,0)</f>
        <v>#N/A</v>
      </c>
      <c r="F177" s="156" t="e">
        <f>VLOOKUP('Room Details'!$I165,NCA_Calculations!$I$3:$N$12,6,0)</f>
        <v>#N/A</v>
      </c>
      <c r="G177" s="156" t="str">
        <f>IF(OR(ISBLANK('Room Details'!$M165), 'Room Details'!$M165 = 0,  'Room Details'!$M165 = "N/A" ),"Usable","Unusable")</f>
        <v>Usable</v>
      </c>
      <c r="H177" s="156">
        <f>'Room Details'!$V165</f>
        <v>0</v>
      </c>
      <c r="I177" s="156">
        <f>_xlfn.IFNA(ROUNDUP(IF(OR('Room Details'!$J165=0,ISBLANK('Room Details'!$J165),'Room Details'!$J165="N/A"),0,IF('Room Details'!$J165&gt;$D177,('Room Details'!$J165/$E177)+$F177,IF('Room Details'!$J165&lt;=ABS($B177*$C177),1,('Room Details'!$J165/$B177)+$C177))),0),0)</f>
        <v>0</v>
      </c>
      <c r="J177" s="167"/>
      <c r="K177" s="167"/>
      <c r="L177" s="156">
        <f t="shared" si="8"/>
        <v>0</v>
      </c>
      <c r="M177" s="156">
        <f t="shared" si="9"/>
        <v>0</v>
      </c>
      <c r="N177" s="165"/>
      <c r="O177" s="165"/>
      <c r="P177" s="156">
        <f t="shared" si="10"/>
        <v>0</v>
      </c>
      <c r="Q177" s="156">
        <f t="shared" si="11"/>
        <v>0</v>
      </c>
      <c r="R177" s="165"/>
      <c r="S177" s="165"/>
    </row>
    <row r="178" spans="1:19" x14ac:dyDescent="0.25">
      <c r="A178" s="156">
        <v>163</v>
      </c>
      <c r="B178" s="156" t="e">
        <f>VLOOKUP('Room Details'!$I166,NCA_Calculations!$I$3:$N$12,2,0)</f>
        <v>#N/A</v>
      </c>
      <c r="C178" s="156" t="e">
        <f>VLOOKUP('Room Details'!$I166,NCA_Calculations!$I$3:$N$12,3,0)</f>
        <v>#N/A</v>
      </c>
      <c r="D178" s="156" t="e">
        <f>VLOOKUP('Room Details'!$I166,NCA_Calculations!$I$3:$N$12,4,0)</f>
        <v>#N/A</v>
      </c>
      <c r="E178" s="156" t="e">
        <f>VLOOKUP('Room Details'!$I166,NCA_Calculations!$I$3:$N$12,5,0)</f>
        <v>#N/A</v>
      </c>
      <c r="F178" s="156" t="e">
        <f>VLOOKUP('Room Details'!$I166,NCA_Calculations!$I$3:$N$12,6,0)</f>
        <v>#N/A</v>
      </c>
      <c r="G178" s="156" t="str">
        <f>IF(OR(ISBLANK('Room Details'!$M166), 'Room Details'!$M166 = 0,  'Room Details'!$M166 = "N/A" ),"Usable","Unusable")</f>
        <v>Usable</v>
      </c>
      <c r="H178" s="156">
        <f>'Room Details'!$V166</f>
        <v>0</v>
      </c>
      <c r="I178" s="156">
        <f>_xlfn.IFNA(ROUNDUP(IF(OR('Room Details'!$J166=0,ISBLANK('Room Details'!$J166),'Room Details'!$J166="N/A"),0,IF('Room Details'!$J166&gt;$D178,('Room Details'!$J166/$E178)+$F178,IF('Room Details'!$J166&lt;=ABS($B178*$C178),1,('Room Details'!$J166/$B178)+$C178))),0),0)</f>
        <v>0</v>
      </c>
      <c r="J178" s="167"/>
      <c r="K178" s="167"/>
      <c r="L178" s="156">
        <f t="shared" si="8"/>
        <v>0</v>
      </c>
      <c r="M178" s="156">
        <f t="shared" si="9"/>
        <v>0</v>
      </c>
      <c r="N178" s="165"/>
      <c r="O178" s="165"/>
      <c r="P178" s="156">
        <f t="shared" si="10"/>
        <v>0</v>
      </c>
      <c r="Q178" s="156">
        <f t="shared" si="11"/>
        <v>0</v>
      </c>
      <c r="R178" s="165"/>
      <c r="S178" s="165"/>
    </row>
    <row r="179" spans="1:19" x14ac:dyDescent="0.25">
      <c r="A179" s="156">
        <v>164</v>
      </c>
      <c r="B179" s="156" t="e">
        <f>VLOOKUP('Room Details'!$I167,NCA_Calculations!$I$3:$N$12,2,0)</f>
        <v>#N/A</v>
      </c>
      <c r="C179" s="156" t="e">
        <f>VLOOKUP('Room Details'!$I167,NCA_Calculations!$I$3:$N$12,3,0)</f>
        <v>#N/A</v>
      </c>
      <c r="D179" s="156" t="e">
        <f>VLOOKUP('Room Details'!$I167,NCA_Calculations!$I$3:$N$12,4,0)</f>
        <v>#N/A</v>
      </c>
      <c r="E179" s="156" t="e">
        <f>VLOOKUP('Room Details'!$I167,NCA_Calculations!$I$3:$N$12,5,0)</f>
        <v>#N/A</v>
      </c>
      <c r="F179" s="156" t="e">
        <f>VLOOKUP('Room Details'!$I167,NCA_Calculations!$I$3:$N$12,6,0)</f>
        <v>#N/A</v>
      </c>
      <c r="G179" s="156" t="str">
        <f>IF(OR(ISBLANK('Room Details'!$M167), 'Room Details'!$M167 = 0,  'Room Details'!$M167 = "N/A" ),"Usable","Unusable")</f>
        <v>Usable</v>
      </c>
      <c r="H179" s="156">
        <f>'Room Details'!$V167</f>
        <v>0</v>
      </c>
      <c r="I179" s="156">
        <f>_xlfn.IFNA(ROUNDUP(IF(OR('Room Details'!$J167=0,ISBLANK('Room Details'!$J167),'Room Details'!$J167="N/A"),0,IF('Room Details'!$J167&gt;$D179,('Room Details'!$J167/$E179)+$F179,IF('Room Details'!$J167&lt;=ABS($B179*$C179),1,('Room Details'!$J167/$B179)+$C179))),0),0)</f>
        <v>0</v>
      </c>
      <c r="J179" s="167"/>
      <c r="K179" s="167"/>
      <c r="L179" s="156">
        <f t="shared" si="8"/>
        <v>0</v>
      </c>
      <c r="M179" s="156">
        <f t="shared" si="9"/>
        <v>0</v>
      </c>
      <c r="N179" s="165"/>
      <c r="O179" s="165"/>
      <c r="P179" s="156">
        <f t="shared" si="10"/>
        <v>0</v>
      </c>
      <c r="Q179" s="156">
        <f t="shared" si="11"/>
        <v>0</v>
      </c>
      <c r="R179" s="165"/>
      <c r="S179" s="165"/>
    </row>
    <row r="180" spans="1:19" x14ac:dyDescent="0.25">
      <c r="A180" s="156">
        <v>165</v>
      </c>
      <c r="B180" s="156" t="e">
        <f>VLOOKUP('Room Details'!$I168,NCA_Calculations!$I$3:$N$12,2,0)</f>
        <v>#N/A</v>
      </c>
      <c r="C180" s="156" t="e">
        <f>VLOOKUP('Room Details'!$I168,NCA_Calculations!$I$3:$N$12,3,0)</f>
        <v>#N/A</v>
      </c>
      <c r="D180" s="156" t="e">
        <f>VLOOKUP('Room Details'!$I168,NCA_Calculations!$I$3:$N$12,4,0)</f>
        <v>#N/A</v>
      </c>
      <c r="E180" s="156" t="e">
        <f>VLOOKUP('Room Details'!$I168,NCA_Calculations!$I$3:$N$12,5,0)</f>
        <v>#N/A</v>
      </c>
      <c r="F180" s="156" t="e">
        <f>VLOOKUP('Room Details'!$I168,NCA_Calculations!$I$3:$N$12,6,0)</f>
        <v>#N/A</v>
      </c>
      <c r="G180" s="156" t="str">
        <f>IF(OR(ISBLANK('Room Details'!$M168), 'Room Details'!$M168 = 0,  'Room Details'!$M168 = "N/A" ),"Usable","Unusable")</f>
        <v>Usable</v>
      </c>
      <c r="H180" s="156">
        <f>'Room Details'!$V168</f>
        <v>0</v>
      </c>
      <c r="I180" s="156">
        <f>_xlfn.IFNA(ROUNDUP(IF(OR('Room Details'!$J168=0,ISBLANK('Room Details'!$J168),'Room Details'!$J168="N/A"),0,IF('Room Details'!$J168&gt;$D180,('Room Details'!$J168/$E180)+$F180,IF('Room Details'!$J168&lt;=ABS($B180*$C180),1,('Room Details'!$J168/$B180)+$C180))),0),0)</f>
        <v>0</v>
      </c>
      <c r="J180" s="167"/>
      <c r="K180" s="167"/>
      <c r="L180" s="156">
        <f t="shared" si="8"/>
        <v>0</v>
      </c>
      <c r="M180" s="156">
        <f t="shared" si="9"/>
        <v>0</v>
      </c>
      <c r="N180" s="165"/>
      <c r="O180" s="165"/>
      <c r="P180" s="156">
        <f t="shared" si="10"/>
        <v>0</v>
      </c>
      <c r="Q180" s="156">
        <f t="shared" si="11"/>
        <v>0</v>
      </c>
      <c r="R180" s="165"/>
      <c r="S180" s="165"/>
    </row>
    <row r="181" spans="1:19" x14ac:dyDescent="0.25">
      <c r="A181" s="156">
        <v>166</v>
      </c>
      <c r="B181" s="156" t="e">
        <f>VLOOKUP('Room Details'!$I169,NCA_Calculations!$I$3:$N$12,2,0)</f>
        <v>#N/A</v>
      </c>
      <c r="C181" s="156" t="e">
        <f>VLOOKUP('Room Details'!$I169,NCA_Calculations!$I$3:$N$12,3,0)</f>
        <v>#N/A</v>
      </c>
      <c r="D181" s="156" t="e">
        <f>VLOOKUP('Room Details'!$I169,NCA_Calculations!$I$3:$N$12,4,0)</f>
        <v>#N/A</v>
      </c>
      <c r="E181" s="156" t="e">
        <f>VLOOKUP('Room Details'!$I169,NCA_Calculations!$I$3:$N$12,5,0)</f>
        <v>#N/A</v>
      </c>
      <c r="F181" s="156" t="e">
        <f>VLOOKUP('Room Details'!$I169,NCA_Calculations!$I$3:$N$12,6,0)</f>
        <v>#N/A</v>
      </c>
      <c r="G181" s="156" t="str">
        <f>IF(OR(ISBLANK('Room Details'!$M169), 'Room Details'!$M169 = 0,  'Room Details'!$M169 = "N/A" ),"Usable","Unusable")</f>
        <v>Usable</v>
      </c>
      <c r="H181" s="156">
        <f>'Room Details'!$V169</f>
        <v>0</v>
      </c>
      <c r="I181" s="156">
        <f>_xlfn.IFNA(ROUNDUP(IF(OR('Room Details'!$J169=0,ISBLANK('Room Details'!$J169),'Room Details'!$J169="N/A"),0,IF('Room Details'!$J169&gt;$D181,('Room Details'!$J169/$E181)+$F181,IF('Room Details'!$J169&lt;=ABS($B181*$C181),1,('Room Details'!$J169/$B181)+$C181))),0),0)</f>
        <v>0</v>
      </c>
      <c r="J181" s="167"/>
      <c r="K181" s="167"/>
      <c r="L181" s="156">
        <f t="shared" si="8"/>
        <v>0</v>
      </c>
      <c r="M181" s="156">
        <f t="shared" si="9"/>
        <v>0</v>
      </c>
      <c r="N181" s="165"/>
      <c r="O181" s="165"/>
      <c r="P181" s="156">
        <f t="shared" si="10"/>
        <v>0</v>
      </c>
      <c r="Q181" s="156">
        <f t="shared" si="11"/>
        <v>0</v>
      </c>
      <c r="R181" s="165"/>
      <c r="S181" s="165"/>
    </row>
    <row r="182" spans="1:19" x14ac:dyDescent="0.25">
      <c r="A182" s="156">
        <v>167</v>
      </c>
      <c r="B182" s="156" t="e">
        <f>VLOOKUP('Room Details'!$I170,NCA_Calculations!$I$3:$N$12,2,0)</f>
        <v>#N/A</v>
      </c>
      <c r="C182" s="156" t="e">
        <f>VLOOKUP('Room Details'!$I170,NCA_Calculations!$I$3:$N$12,3,0)</f>
        <v>#N/A</v>
      </c>
      <c r="D182" s="156" t="e">
        <f>VLOOKUP('Room Details'!$I170,NCA_Calculations!$I$3:$N$12,4,0)</f>
        <v>#N/A</v>
      </c>
      <c r="E182" s="156" t="e">
        <f>VLOOKUP('Room Details'!$I170,NCA_Calculations!$I$3:$N$12,5,0)</f>
        <v>#N/A</v>
      </c>
      <c r="F182" s="156" t="e">
        <f>VLOOKUP('Room Details'!$I170,NCA_Calculations!$I$3:$N$12,6,0)</f>
        <v>#N/A</v>
      </c>
      <c r="G182" s="156" t="str">
        <f>IF(OR(ISBLANK('Room Details'!$M170), 'Room Details'!$M170 = 0,  'Room Details'!$M170 = "N/A" ),"Usable","Unusable")</f>
        <v>Usable</v>
      </c>
      <c r="H182" s="156">
        <f>'Room Details'!$V170</f>
        <v>0</v>
      </c>
      <c r="I182" s="156">
        <f>_xlfn.IFNA(ROUNDUP(IF(OR('Room Details'!$J170=0,ISBLANK('Room Details'!$J170),'Room Details'!$J170="N/A"),0,IF('Room Details'!$J170&gt;$D182,('Room Details'!$J170/$E182)+$F182,IF('Room Details'!$J170&lt;=ABS($B182*$C182),1,('Room Details'!$J170/$B182)+$C182))),0),0)</f>
        <v>0</v>
      </c>
      <c r="J182" s="167"/>
      <c r="K182" s="167"/>
      <c r="L182" s="156">
        <f t="shared" si="8"/>
        <v>0</v>
      </c>
      <c r="M182" s="156">
        <f t="shared" si="9"/>
        <v>0</v>
      </c>
      <c r="N182" s="165"/>
      <c r="O182" s="165"/>
      <c r="P182" s="156">
        <f t="shared" si="10"/>
        <v>0</v>
      </c>
      <c r="Q182" s="156">
        <f t="shared" si="11"/>
        <v>0</v>
      </c>
      <c r="R182" s="165"/>
      <c r="S182" s="165"/>
    </row>
    <row r="183" spans="1:19" x14ac:dyDescent="0.25">
      <c r="A183" s="156">
        <v>168</v>
      </c>
      <c r="B183" s="156" t="e">
        <f>VLOOKUP('Room Details'!$I171,NCA_Calculations!$I$3:$N$12,2,0)</f>
        <v>#N/A</v>
      </c>
      <c r="C183" s="156" t="e">
        <f>VLOOKUP('Room Details'!$I171,NCA_Calculations!$I$3:$N$12,3,0)</f>
        <v>#N/A</v>
      </c>
      <c r="D183" s="156" t="e">
        <f>VLOOKUP('Room Details'!$I171,NCA_Calculations!$I$3:$N$12,4,0)</f>
        <v>#N/A</v>
      </c>
      <c r="E183" s="156" t="e">
        <f>VLOOKUP('Room Details'!$I171,NCA_Calculations!$I$3:$N$12,5,0)</f>
        <v>#N/A</v>
      </c>
      <c r="F183" s="156" t="e">
        <f>VLOOKUP('Room Details'!$I171,NCA_Calculations!$I$3:$N$12,6,0)</f>
        <v>#N/A</v>
      </c>
      <c r="G183" s="156" t="str">
        <f>IF(OR(ISBLANK('Room Details'!$M171), 'Room Details'!$M171 = 0,  'Room Details'!$M171 = "N/A" ),"Usable","Unusable")</f>
        <v>Usable</v>
      </c>
      <c r="H183" s="156">
        <f>'Room Details'!$V171</f>
        <v>0</v>
      </c>
      <c r="I183" s="156">
        <f>_xlfn.IFNA(ROUNDUP(IF(OR('Room Details'!$J171=0,ISBLANK('Room Details'!$J171),'Room Details'!$J171="N/A"),0,IF('Room Details'!$J171&gt;$D183,('Room Details'!$J171/$E183)+$F183,IF('Room Details'!$J171&lt;=ABS($B183*$C183),1,('Room Details'!$J171/$B183)+$C183))),0),0)</f>
        <v>0</v>
      </c>
      <c r="J183" s="167"/>
      <c r="K183" s="167"/>
      <c r="L183" s="156">
        <f t="shared" si="8"/>
        <v>0</v>
      </c>
      <c r="M183" s="156">
        <f t="shared" si="9"/>
        <v>0</v>
      </c>
      <c r="N183" s="165"/>
      <c r="O183" s="165"/>
      <c r="P183" s="156">
        <f t="shared" si="10"/>
        <v>0</v>
      </c>
      <c r="Q183" s="156">
        <f t="shared" si="11"/>
        <v>0</v>
      </c>
      <c r="R183" s="165"/>
      <c r="S183" s="165"/>
    </row>
    <row r="184" spans="1:19" x14ac:dyDescent="0.25">
      <c r="A184" s="156">
        <v>169</v>
      </c>
      <c r="B184" s="156" t="e">
        <f>VLOOKUP('Room Details'!$I172,NCA_Calculations!$I$3:$N$12,2,0)</f>
        <v>#N/A</v>
      </c>
      <c r="C184" s="156" t="e">
        <f>VLOOKUP('Room Details'!$I172,NCA_Calculations!$I$3:$N$12,3,0)</f>
        <v>#N/A</v>
      </c>
      <c r="D184" s="156" t="e">
        <f>VLOOKUP('Room Details'!$I172,NCA_Calculations!$I$3:$N$12,4,0)</f>
        <v>#N/A</v>
      </c>
      <c r="E184" s="156" t="e">
        <f>VLOOKUP('Room Details'!$I172,NCA_Calculations!$I$3:$N$12,5,0)</f>
        <v>#N/A</v>
      </c>
      <c r="F184" s="156" t="e">
        <f>VLOOKUP('Room Details'!$I172,NCA_Calculations!$I$3:$N$12,6,0)</f>
        <v>#N/A</v>
      </c>
      <c r="G184" s="156" t="str">
        <f>IF(OR(ISBLANK('Room Details'!$M172), 'Room Details'!$M172 = 0,  'Room Details'!$M172 = "N/A" ),"Usable","Unusable")</f>
        <v>Usable</v>
      </c>
      <c r="H184" s="156">
        <f>'Room Details'!$V172</f>
        <v>0</v>
      </c>
      <c r="I184" s="156">
        <f>_xlfn.IFNA(ROUNDUP(IF(OR('Room Details'!$J172=0,ISBLANK('Room Details'!$J172),'Room Details'!$J172="N/A"),0,IF('Room Details'!$J172&gt;$D184,('Room Details'!$J172/$E184)+$F184,IF('Room Details'!$J172&lt;=ABS($B184*$C184),1,('Room Details'!$J172/$B184)+$C184))),0),0)</f>
        <v>0</v>
      </c>
      <c r="J184" s="167"/>
      <c r="K184" s="167"/>
      <c r="L184" s="156">
        <f t="shared" si="8"/>
        <v>0</v>
      </c>
      <c r="M184" s="156">
        <f t="shared" si="9"/>
        <v>0</v>
      </c>
      <c r="N184" s="165"/>
      <c r="O184" s="165"/>
      <c r="P184" s="156">
        <f t="shared" si="10"/>
        <v>0</v>
      </c>
      <c r="Q184" s="156">
        <f t="shared" si="11"/>
        <v>0</v>
      </c>
      <c r="R184" s="165"/>
      <c r="S184" s="165"/>
    </row>
    <row r="185" spans="1:19" x14ac:dyDescent="0.25">
      <c r="A185" s="156">
        <v>170</v>
      </c>
      <c r="B185" s="156" t="e">
        <f>VLOOKUP('Room Details'!$I173,NCA_Calculations!$I$3:$N$12,2,0)</f>
        <v>#N/A</v>
      </c>
      <c r="C185" s="156" t="e">
        <f>VLOOKUP('Room Details'!$I173,NCA_Calculations!$I$3:$N$12,3,0)</f>
        <v>#N/A</v>
      </c>
      <c r="D185" s="156" t="e">
        <f>VLOOKUP('Room Details'!$I173,NCA_Calculations!$I$3:$N$12,4,0)</f>
        <v>#N/A</v>
      </c>
      <c r="E185" s="156" t="e">
        <f>VLOOKUP('Room Details'!$I173,NCA_Calculations!$I$3:$N$12,5,0)</f>
        <v>#N/A</v>
      </c>
      <c r="F185" s="156" t="e">
        <f>VLOOKUP('Room Details'!$I173,NCA_Calculations!$I$3:$N$12,6,0)</f>
        <v>#N/A</v>
      </c>
      <c r="G185" s="156" t="str">
        <f>IF(OR(ISBLANK('Room Details'!$M173), 'Room Details'!$M173 = 0,  'Room Details'!$M173 = "N/A" ),"Usable","Unusable")</f>
        <v>Usable</v>
      </c>
      <c r="H185" s="156">
        <f>'Room Details'!$V173</f>
        <v>0</v>
      </c>
      <c r="I185" s="156">
        <f>_xlfn.IFNA(ROUNDUP(IF(OR('Room Details'!$J173=0,ISBLANK('Room Details'!$J173),'Room Details'!$J173="N/A"),0,IF('Room Details'!$J173&gt;$D185,('Room Details'!$J173/$E185)+$F185,IF('Room Details'!$J173&lt;=ABS($B185*$C185),1,('Room Details'!$J173/$B185)+$C185))),0),0)</f>
        <v>0</v>
      </c>
      <c r="J185" s="167"/>
      <c r="K185" s="167"/>
      <c r="L185" s="156">
        <f t="shared" si="8"/>
        <v>0</v>
      </c>
      <c r="M185" s="156">
        <f t="shared" si="9"/>
        <v>0</v>
      </c>
      <c r="N185" s="165"/>
      <c r="O185" s="165"/>
      <c r="P185" s="156">
        <f t="shared" si="10"/>
        <v>0</v>
      </c>
      <c r="Q185" s="156">
        <f t="shared" si="11"/>
        <v>0</v>
      </c>
      <c r="R185" s="165"/>
      <c r="S185" s="165"/>
    </row>
    <row r="186" spans="1:19" x14ac:dyDescent="0.25">
      <c r="A186" s="156">
        <v>171</v>
      </c>
      <c r="B186" s="156" t="e">
        <f>VLOOKUP('Room Details'!$I174,NCA_Calculations!$I$3:$N$12,2,0)</f>
        <v>#N/A</v>
      </c>
      <c r="C186" s="156" t="e">
        <f>VLOOKUP('Room Details'!$I174,NCA_Calculations!$I$3:$N$12,3,0)</f>
        <v>#N/A</v>
      </c>
      <c r="D186" s="156" t="e">
        <f>VLOOKUP('Room Details'!$I174,NCA_Calculations!$I$3:$N$12,4,0)</f>
        <v>#N/A</v>
      </c>
      <c r="E186" s="156" t="e">
        <f>VLOOKUP('Room Details'!$I174,NCA_Calculations!$I$3:$N$12,5,0)</f>
        <v>#N/A</v>
      </c>
      <c r="F186" s="156" t="e">
        <f>VLOOKUP('Room Details'!$I174,NCA_Calculations!$I$3:$N$12,6,0)</f>
        <v>#N/A</v>
      </c>
      <c r="G186" s="156" t="str">
        <f>IF(OR(ISBLANK('Room Details'!$M174), 'Room Details'!$M174 = 0,  'Room Details'!$M174 = "N/A" ),"Usable","Unusable")</f>
        <v>Usable</v>
      </c>
      <c r="H186" s="156">
        <f>'Room Details'!$V174</f>
        <v>0</v>
      </c>
      <c r="I186" s="156">
        <f>_xlfn.IFNA(ROUNDUP(IF(OR('Room Details'!$J174=0,ISBLANK('Room Details'!$J174),'Room Details'!$J174="N/A"),0,IF('Room Details'!$J174&gt;$D186,('Room Details'!$J174/$E186)+$F186,IF('Room Details'!$J174&lt;=ABS($B186*$C186),1,('Room Details'!$J174/$B186)+$C186))),0),0)</f>
        <v>0</v>
      </c>
      <c r="J186" s="167"/>
      <c r="K186" s="167"/>
      <c r="L186" s="156">
        <f t="shared" si="8"/>
        <v>0</v>
      </c>
      <c r="M186" s="156">
        <f t="shared" si="9"/>
        <v>0</v>
      </c>
      <c r="N186" s="165"/>
      <c r="O186" s="165"/>
      <c r="P186" s="156">
        <f t="shared" si="10"/>
        <v>0</v>
      </c>
      <c r="Q186" s="156">
        <f t="shared" si="11"/>
        <v>0</v>
      </c>
      <c r="R186" s="165"/>
      <c r="S186" s="165"/>
    </row>
    <row r="187" spans="1:19" x14ac:dyDescent="0.25">
      <c r="A187" s="156">
        <v>172</v>
      </c>
      <c r="B187" s="156" t="e">
        <f>VLOOKUP('Room Details'!$I175,NCA_Calculations!$I$3:$N$12,2,0)</f>
        <v>#N/A</v>
      </c>
      <c r="C187" s="156" t="e">
        <f>VLOOKUP('Room Details'!$I175,NCA_Calculations!$I$3:$N$12,3,0)</f>
        <v>#N/A</v>
      </c>
      <c r="D187" s="156" t="e">
        <f>VLOOKUP('Room Details'!$I175,NCA_Calculations!$I$3:$N$12,4,0)</f>
        <v>#N/A</v>
      </c>
      <c r="E187" s="156" t="e">
        <f>VLOOKUP('Room Details'!$I175,NCA_Calculations!$I$3:$N$12,5,0)</f>
        <v>#N/A</v>
      </c>
      <c r="F187" s="156" t="e">
        <f>VLOOKUP('Room Details'!$I175,NCA_Calculations!$I$3:$N$12,6,0)</f>
        <v>#N/A</v>
      </c>
      <c r="G187" s="156" t="str">
        <f>IF(OR(ISBLANK('Room Details'!$M175), 'Room Details'!$M175 = 0,  'Room Details'!$M175 = "N/A" ),"Usable","Unusable")</f>
        <v>Usable</v>
      </c>
      <c r="H187" s="156">
        <f>'Room Details'!$V175</f>
        <v>0</v>
      </c>
      <c r="I187" s="156">
        <f>_xlfn.IFNA(ROUNDUP(IF(OR('Room Details'!$J175=0,ISBLANK('Room Details'!$J175),'Room Details'!$J175="N/A"),0,IF('Room Details'!$J175&gt;$D187,('Room Details'!$J175/$E187)+$F187,IF('Room Details'!$J175&lt;=ABS($B187*$C187),1,('Room Details'!$J175/$B187)+$C187))),0),0)</f>
        <v>0</v>
      </c>
      <c r="J187" s="167"/>
      <c r="K187" s="167"/>
      <c r="L187" s="156">
        <f t="shared" si="8"/>
        <v>0</v>
      </c>
      <c r="M187" s="156">
        <f t="shared" si="9"/>
        <v>0</v>
      </c>
      <c r="N187" s="165"/>
      <c r="O187" s="165"/>
      <c r="P187" s="156">
        <f t="shared" si="10"/>
        <v>0</v>
      </c>
      <c r="Q187" s="156">
        <f t="shared" si="11"/>
        <v>0</v>
      </c>
      <c r="R187" s="165"/>
      <c r="S187" s="165"/>
    </row>
    <row r="188" spans="1:19" x14ac:dyDescent="0.25">
      <c r="A188" s="156">
        <v>173</v>
      </c>
      <c r="B188" s="156" t="e">
        <f>VLOOKUP('Room Details'!$I176,NCA_Calculations!$I$3:$N$12,2,0)</f>
        <v>#N/A</v>
      </c>
      <c r="C188" s="156" t="e">
        <f>VLOOKUP('Room Details'!$I176,NCA_Calculations!$I$3:$N$12,3,0)</f>
        <v>#N/A</v>
      </c>
      <c r="D188" s="156" t="e">
        <f>VLOOKUP('Room Details'!$I176,NCA_Calculations!$I$3:$N$12,4,0)</f>
        <v>#N/A</v>
      </c>
      <c r="E188" s="156" t="e">
        <f>VLOOKUP('Room Details'!$I176,NCA_Calculations!$I$3:$N$12,5,0)</f>
        <v>#N/A</v>
      </c>
      <c r="F188" s="156" t="e">
        <f>VLOOKUP('Room Details'!$I176,NCA_Calculations!$I$3:$N$12,6,0)</f>
        <v>#N/A</v>
      </c>
      <c r="G188" s="156" t="str">
        <f>IF(OR(ISBLANK('Room Details'!$M176), 'Room Details'!$M176 = 0,  'Room Details'!$M176 = "N/A" ),"Usable","Unusable")</f>
        <v>Usable</v>
      </c>
      <c r="H188" s="156">
        <f>'Room Details'!$V176</f>
        <v>0</v>
      </c>
      <c r="I188" s="156">
        <f>_xlfn.IFNA(ROUNDUP(IF(OR('Room Details'!$J176=0,ISBLANK('Room Details'!$J176),'Room Details'!$J176="N/A"),0,IF('Room Details'!$J176&gt;$D188,('Room Details'!$J176/$E188)+$F188,IF('Room Details'!$J176&lt;=ABS($B188*$C188),1,('Room Details'!$J176/$B188)+$C188))),0),0)</f>
        <v>0</v>
      </c>
      <c r="J188" s="167"/>
      <c r="K188" s="167"/>
      <c r="L188" s="156">
        <f t="shared" si="8"/>
        <v>0</v>
      </c>
      <c r="M188" s="156">
        <f t="shared" si="9"/>
        <v>0</v>
      </c>
      <c r="N188" s="165"/>
      <c r="O188" s="165"/>
      <c r="P188" s="156">
        <f t="shared" si="10"/>
        <v>0</v>
      </c>
      <c r="Q188" s="156">
        <f t="shared" si="11"/>
        <v>0</v>
      </c>
      <c r="R188" s="165"/>
      <c r="S188" s="165"/>
    </row>
    <row r="189" spans="1:19" x14ac:dyDescent="0.25">
      <c r="A189" s="156">
        <v>174</v>
      </c>
      <c r="B189" s="156" t="e">
        <f>VLOOKUP('Room Details'!$I177,NCA_Calculations!$I$3:$N$12,2,0)</f>
        <v>#N/A</v>
      </c>
      <c r="C189" s="156" t="e">
        <f>VLOOKUP('Room Details'!$I177,NCA_Calculations!$I$3:$N$12,3,0)</f>
        <v>#N/A</v>
      </c>
      <c r="D189" s="156" t="e">
        <f>VLOOKUP('Room Details'!$I177,NCA_Calculations!$I$3:$N$12,4,0)</f>
        <v>#N/A</v>
      </c>
      <c r="E189" s="156" t="e">
        <f>VLOOKUP('Room Details'!$I177,NCA_Calculations!$I$3:$N$12,5,0)</f>
        <v>#N/A</v>
      </c>
      <c r="F189" s="156" t="e">
        <f>VLOOKUP('Room Details'!$I177,NCA_Calculations!$I$3:$N$12,6,0)</f>
        <v>#N/A</v>
      </c>
      <c r="G189" s="156" t="str">
        <f>IF(OR(ISBLANK('Room Details'!$M177), 'Room Details'!$M177 = 0,  'Room Details'!$M177 = "N/A" ),"Usable","Unusable")</f>
        <v>Usable</v>
      </c>
      <c r="H189" s="156">
        <f>'Room Details'!$V177</f>
        <v>0</v>
      </c>
      <c r="I189" s="156">
        <f>_xlfn.IFNA(ROUNDUP(IF(OR('Room Details'!$J177=0,ISBLANK('Room Details'!$J177),'Room Details'!$J177="N/A"),0,IF('Room Details'!$J177&gt;$D189,('Room Details'!$J177/$E189)+$F189,IF('Room Details'!$J177&lt;=ABS($B189*$C189),1,('Room Details'!$J177/$B189)+$C189))),0),0)</f>
        <v>0</v>
      </c>
      <c r="J189" s="167"/>
      <c r="K189" s="167"/>
      <c r="L189" s="156">
        <f t="shared" si="8"/>
        <v>0</v>
      </c>
      <c r="M189" s="156">
        <f t="shared" si="9"/>
        <v>0</v>
      </c>
      <c r="N189" s="165"/>
      <c r="O189" s="165"/>
      <c r="P189" s="156">
        <f t="shared" si="10"/>
        <v>0</v>
      </c>
      <c r="Q189" s="156">
        <f t="shared" si="11"/>
        <v>0</v>
      </c>
      <c r="R189" s="165"/>
      <c r="S189" s="165"/>
    </row>
    <row r="190" spans="1:19" x14ac:dyDescent="0.25">
      <c r="A190" s="156">
        <v>175</v>
      </c>
      <c r="B190" s="156" t="e">
        <f>VLOOKUP('Room Details'!$I178,NCA_Calculations!$I$3:$N$12,2,0)</f>
        <v>#N/A</v>
      </c>
      <c r="C190" s="156" t="e">
        <f>VLOOKUP('Room Details'!$I178,NCA_Calculations!$I$3:$N$12,3,0)</f>
        <v>#N/A</v>
      </c>
      <c r="D190" s="156" t="e">
        <f>VLOOKUP('Room Details'!$I178,NCA_Calculations!$I$3:$N$12,4,0)</f>
        <v>#N/A</v>
      </c>
      <c r="E190" s="156" t="e">
        <f>VLOOKUP('Room Details'!$I178,NCA_Calculations!$I$3:$N$12,5,0)</f>
        <v>#N/A</v>
      </c>
      <c r="F190" s="156" t="e">
        <f>VLOOKUP('Room Details'!$I178,NCA_Calculations!$I$3:$N$12,6,0)</f>
        <v>#N/A</v>
      </c>
      <c r="G190" s="156" t="str">
        <f>IF(OR(ISBLANK('Room Details'!$M178), 'Room Details'!$M178 = 0,  'Room Details'!$M178 = "N/A" ),"Usable","Unusable")</f>
        <v>Usable</v>
      </c>
      <c r="H190" s="156">
        <f>'Room Details'!$V178</f>
        <v>0</v>
      </c>
      <c r="I190" s="156">
        <f>_xlfn.IFNA(ROUNDUP(IF(OR('Room Details'!$J178=0,ISBLANK('Room Details'!$J178),'Room Details'!$J178="N/A"),0,IF('Room Details'!$J178&gt;$D190,('Room Details'!$J178/$E190)+$F190,IF('Room Details'!$J178&lt;=ABS($B190*$C190),1,('Room Details'!$J178/$B190)+$C190))),0),0)</f>
        <v>0</v>
      </c>
      <c r="J190" s="167"/>
      <c r="K190" s="167"/>
      <c r="L190" s="156">
        <f t="shared" si="8"/>
        <v>0</v>
      </c>
      <c r="M190" s="156">
        <f t="shared" si="9"/>
        <v>0</v>
      </c>
      <c r="N190" s="165"/>
      <c r="O190" s="165"/>
      <c r="P190" s="156">
        <f t="shared" si="10"/>
        <v>0</v>
      </c>
      <c r="Q190" s="156">
        <f t="shared" si="11"/>
        <v>0</v>
      </c>
      <c r="R190" s="165"/>
      <c r="S190" s="165"/>
    </row>
    <row r="191" spans="1:19" x14ac:dyDescent="0.25">
      <c r="A191" s="156">
        <v>176</v>
      </c>
      <c r="B191" s="156" t="e">
        <f>VLOOKUP('Room Details'!$I179,NCA_Calculations!$I$3:$N$12,2,0)</f>
        <v>#N/A</v>
      </c>
      <c r="C191" s="156" t="e">
        <f>VLOOKUP('Room Details'!$I179,NCA_Calculations!$I$3:$N$12,3,0)</f>
        <v>#N/A</v>
      </c>
      <c r="D191" s="156" t="e">
        <f>VLOOKUP('Room Details'!$I179,NCA_Calculations!$I$3:$N$12,4,0)</f>
        <v>#N/A</v>
      </c>
      <c r="E191" s="156" t="e">
        <f>VLOOKUP('Room Details'!$I179,NCA_Calculations!$I$3:$N$12,5,0)</f>
        <v>#N/A</v>
      </c>
      <c r="F191" s="156" t="e">
        <f>VLOOKUP('Room Details'!$I179,NCA_Calculations!$I$3:$N$12,6,0)</f>
        <v>#N/A</v>
      </c>
      <c r="G191" s="156" t="str">
        <f>IF(OR(ISBLANK('Room Details'!$M179), 'Room Details'!$M179 = 0,  'Room Details'!$M179 = "N/A" ),"Usable","Unusable")</f>
        <v>Usable</v>
      </c>
      <c r="H191" s="156">
        <f>'Room Details'!$V179</f>
        <v>0</v>
      </c>
      <c r="I191" s="156">
        <f>_xlfn.IFNA(ROUNDUP(IF(OR('Room Details'!$J179=0,ISBLANK('Room Details'!$J179),'Room Details'!$J179="N/A"),0,IF('Room Details'!$J179&gt;$D191,('Room Details'!$J179/$E191)+$F191,IF('Room Details'!$J179&lt;=ABS($B191*$C191),1,('Room Details'!$J179/$B191)+$C191))),0),0)</f>
        <v>0</v>
      </c>
      <c r="J191" s="167"/>
      <c r="K191" s="167"/>
      <c r="L191" s="156">
        <f t="shared" si="8"/>
        <v>0</v>
      </c>
      <c r="M191" s="156">
        <f t="shared" si="9"/>
        <v>0</v>
      </c>
      <c r="N191" s="165"/>
      <c r="O191" s="165"/>
      <c r="P191" s="156">
        <f t="shared" si="10"/>
        <v>0</v>
      </c>
      <c r="Q191" s="156">
        <f t="shared" si="11"/>
        <v>0</v>
      </c>
      <c r="R191" s="165"/>
      <c r="S191" s="165"/>
    </row>
    <row r="192" spans="1:19" x14ac:dyDescent="0.25">
      <c r="A192" s="156">
        <v>177</v>
      </c>
      <c r="B192" s="156" t="e">
        <f>VLOOKUP('Room Details'!$I180,NCA_Calculations!$I$3:$N$12,2,0)</f>
        <v>#N/A</v>
      </c>
      <c r="C192" s="156" t="e">
        <f>VLOOKUP('Room Details'!$I180,NCA_Calculations!$I$3:$N$12,3,0)</f>
        <v>#N/A</v>
      </c>
      <c r="D192" s="156" t="e">
        <f>VLOOKUP('Room Details'!$I180,NCA_Calculations!$I$3:$N$12,4,0)</f>
        <v>#N/A</v>
      </c>
      <c r="E192" s="156" t="e">
        <f>VLOOKUP('Room Details'!$I180,NCA_Calculations!$I$3:$N$12,5,0)</f>
        <v>#N/A</v>
      </c>
      <c r="F192" s="156" t="e">
        <f>VLOOKUP('Room Details'!$I180,NCA_Calculations!$I$3:$N$12,6,0)</f>
        <v>#N/A</v>
      </c>
      <c r="G192" s="156" t="str">
        <f>IF(OR(ISBLANK('Room Details'!$M180), 'Room Details'!$M180 = 0,  'Room Details'!$M180 = "N/A" ),"Usable","Unusable")</f>
        <v>Usable</v>
      </c>
      <c r="H192" s="156">
        <f>'Room Details'!$V180</f>
        <v>0</v>
      </c>
      <c r="I192" s="156">
        <f>_xlfn.IFNA(ROUNDUP(IF(OR('Room Details'!$J180=0,ISBLANK('Room Details'!$J180),'Room Details'!$J180="N/A"),0,IF('Room Details'!$J180&gt;$D192,('Room Details'!$J180/$E192)+$F192,IF('Room Details'!$J180&lt;=ABS($B192*$C192),1,('Room Details'!$J180/$B192)+$C192))),0),0)</f>
        <v>0</v>
      </c>
      <c r="J192" s="167"/>
      <c r="K192" s="167"/>
      <c r="L192" s="156">
        <f t="shared" si="8"/>
        <v>0</v>
      </c>
      <c r="M192" s="156">
        <f t="shared" si="9"/>
        <v>0</v>
      </c>
      <c r="N192" s="165"/>
      <c r="O192" s="165"/>
      <c r="P192" s="156">
        <f t="shared" si="10"/>
        <v>0</v>
      </c>
      <c r="Q192" s="156">
        <f t="shared" si="11"/>
        <v>0</v>
      </c>
      <c r="R192" s="165"/>
      <c r="S192" s="165"/>
    </row>
    <row r="193" spans="1:19" x14ac:dyDescent="0.25">
      <c r="A193" s="156">
        <v>178</v>
      </c>
      <c r="B193" s="156" t="e">
        <f>VLOOKUP('Room Details'!$I181,NCA_Calculations!$I$3:$N$12,2,0)</f>
        <v>#N/A</v>
      </c>
      <c r="C193" s="156" t="e">
        <f>VLOOKUP('Room Details'!$I181,NCA_Calculations!$I$3:$N$12,3,0)</f>
        <v>#N/A</v>
      </c>
      <c r="D193" s="156" t="e">
        <f>VLOOKUP('Room Details'!$I181,NCA_Calculations!$I$3:$N$12,4,0)</f>
        <v>#N/A</v>
      </c>
      <c r="E193" s="156" t="e">
        <f>VLOOKUP('Room Details'!$I181,NCA_Calculations!$I$3:$N$12,5,0)</f>
        <v>#N/A</v>
      </c>
      <c r="F193" s="156" t="e">
        <f>VLOOKUP('Room Details'!$I181,NCA_Calculations!$I$3:$N$12,6,0)</f>
        <v>#N/A</v>
      </c>
      <c r="G193" s="156" t="str">
        <f>IF(OR(ISBLANK('Room Details'!$M181), 'Room Details'!$M181 = 0,  'Room Details'!$M181 = "N/A" ),"Usable","Unusable")</f>
        <v>Usable</v>
      </c>
      <c r="H193" s="156">
        <f>'Room Details'!$V181</f>
        <v>0</v>
      </c>
      <c r="I193" s="156">
        <f>_xlfn.IFNA(ROUNDUP(IF(OR('Room Details'!$J181=0,ISBLANK('Room Details'!$J181),'Room Details'!$J181="N/A"),0,IF('Room Details'!$J181&gt;$D193,('Room Details'!$J181/$E193)+$F193,IF('Room Details'!$J181&lt;=ABS($B193*$C193),1,('Room Details'!$J181/$B193)+$C193))),0),0)</f>
        <v>0</v>
      </c>
      <c r="J193" s="167"/>
      <c r="K193" s="167"/>
      <c r="L193" s="156">
        <f t="shared" si="8"/>
        <v>0</v>
      </c>
      <c r="M193" s="156">
        <f t="shared" si="9"/>
        <v>0</v>
      </c>
      <c r="N193" s="165"/>
      <c r="O193" s="165"/>
      <c r="P193" s="156">
        <f t="shared" si="10"/>
        <v>0</v>
      </c>
      <c r="Q193" s="156">
        <f t="shared" si="11"/>
        <v>0</v>
      </c>
      <c r="R193" s="165"/>
      <c r="S193" s="165"/>
    </row>
    <row r="194" spans="1:19" x14ac:dyDescent="0.25">
      <c r="A194" s="156">
        <v>179</v>
      </c>
      <c r="B194" s="156" t="e">
        <f>VLOOKUP('Room Details'!$I182,NCA_Calculations!$I$3:$N$12,2,0)</f>
        <v>#N/A</v>
      </c>
      <c r="C194" s="156" t="e">
        <f>VLOOKUP('Room Details'!$I182,NCA_Calculations!$I$3:$N$12,3,0)</f>
        <v>#N/A</v>
      </c>
      <c r="D194" s="156" t="e">
        <f>VLOOKUP('Room Details'!$I182,NCA_Calculations!$I$3:$N$12,4,0)</f>
        <v>#N/A</v>
      </c>
      <c r="E194" s="156" t="e">
        <f>VLOOKUP('Room Details'!$I182,NCA_Calculations!$I$3:$N$12,5,0)</f>
        <v>#N/A</v>
      </c>
      <c r="F194" s="156" t="e">
        <f>VLOOKUP('Room Details'!$I182,NCA_Calculations!$I$3:$N$12,6,0)</f>
        <v>#N/A</v>
      </c>
      <c r="G194" s="156" t="str">
        <f>IF(OR(ISBLANK('Room Details'!$M182), 'Room Details'!$M182 = 0,  'Room Details'!$M182 = "N/A" ),"Usable","Unusable")</f>
        <v>Usable</v>
      </c>
      <c r="H194" s="156">
        <f>'Room Details'!$V182</f>
        <v>0</v>
      </c>
      <c r="I194" s="156">
        <f>_xlfn.IFNA(ROUNDUP(IF(OR('Room Details'!$J182=0,ISBLANK('Room Details'!$J182),'Room Details'!$J182="N/A"),0,IF('Room Details'!$J182&gt;$D194,('Room Details'!$J182/$E194)+$F194,IF('Room Details'!$J182&lt;=ABS($B194*$C194),1,('Room Details'!$J182/$B194)+$C194))),0),0)</f>
        <v>0</v>
      </c>
      <c r="J194" s="167"/>
      <c r="K194" s="167"/>
      <c r="L194" s="156">
        <f t="shared" si="8"/>
        <v>0</v>
      </c>
      <c r="M194" s="156">
        <f t="shared" si="9"/>
        <v>0</v>
      </c>
      <c r="N194" s="165"/>
      <c r="O194" s="165"/>
      <c r="P194" s="156">
        <f t="shared" si="10"/>
        <v>0</v>
      </c>
      <c r="Q194" s="156">
        <f t="shared" si="11"/>
        <v>0</v>
      </c>
      <c r="R194" s="165"/>
      <c r="S194" s="165"/>
    </row>
    <row r="195" spans="1:19" x14ac:dyDescent="0.25">
      <c r="A195" s="156">
        <v>180</v>
      </c>
      <c r="B195" s="156" t="e">
        <f>VLOOKUP('Room Details'!$I183,NCA_Calculations!$I$3:$N$12,2,0)</f>
        <v>#N/A</v>
      </c>
      <c r="C195" s="156" t="e">
        <f>VLOOKUP('Room Details'!$I183,NCA_Calculations!$I$3:$N$12,3,0)</f>
        <v>#N/A</v>
      </c>
      <c r="D195" s="156" t="e">
        <f>VLOOKUP('Room Details'!$I183,NCA_Calculations!$I$3:$N$12,4,0)</f>
        <v>#N/A</v>
      </c>
      <c r="E195" s="156" t="e">
        <f>VLOOKUP('Room Details'!$I183,NCA_Calculations!$I$3:$N$12,5,0)</f>
        <v>#N/A</v>
      </c>
      <c r="F195" s="156" t="e">
        <f>VLOOKUP('Room Details'!$I183,NCA_Calculations!$I$3:$N$12,6,0)</f>
        <v>#N/A</v>
      </c>
      <c r="G195" s="156" t="str">
        <f>IF(OR(ISBLANK('Room Details'!$M183), 'Room Details'!$M183 = 0,  'Room Details'!$M183 = "N/A" ),"Usable","Unusable")</f>
        <v>Usable</v>
      </c>
      <c r="H195" s="156">
        <f>'Room Details'!$V183</f>
        <v>0</v>
      </c>
      <c r="I195" s="156">
        <f>_xlfn.IFNA(ROUNDUP(IF(OR('Room Details'!$J183=0,ISBLANK('Room Details'!$J183),'Room Details'!$J183="N/A"),0,IF('Room Details'!$J183&gt;$D195,('Room Details'!$J183/$E195)+$F195,IF('Room Details'!$J183&lt;=ABS($B195*$C195),1,('Room Details'!$J183/$B195)+$C195))),0),0)</f>
        <v>0</v>
      </c>
      <c r="J195" s="167"/>
      <c r="K195" s="167"/>
      <c r="L195" s="156">
        <f t="shared" si="8"/>
        <v>0</v>
      </c>
      <c r="M195" s="156">
        <f t="shared" si="9"/>
        <v>0</v>
      </c>
      <c r="N195" s="165"/>
      <c r="O195" s="165"/>
      <c r="P195" s="156">
        <f t="shared" si="10"/>
        <v>0</v>
      </c>
      <c r="Q195" s="156">
        <f t="shared" si="11"/>
        <v>0</v>
      </c>
      <c r="R195" s="165"/>
      <c r="S195" s="165"/>
    </row>
    <row r="196" spans="1:19" x14ac:dyDescent="0.25">
      <c r="A196" s="156">
        <v>181</v>
      </c>
      <c r="B196" s="156" t="e">
        <f>VLOOKUP('Room Details'!$I184,NCA_Calculations!$I$3:$N$12,2,0)</f>
        <v>#N/A</v>
      </c>
      <c r="C196" s="156" t="e">
        <f>VLOOKUP('Room Details'!$I184,NCA_Calculations!$I$3:$N$12,3,0)</f>
        <v>#N/A</v>
      </c>
      <c r="D196" s="156" t="e">
        <f>VLOOKUP('Room Details'!$I184,NCA_Calculations!$I$3:$N$12,4,0)</f>
        <v>#N/A</v>
      </c>
      <c r="E196" s="156" t="e">
        <f>VLOOKUP('Room Details'!$I184,NCA_Calculations!$I$3:$N$12,5,0)</f>
        <v>#N/A</v>
      </c>
      <c r="F196" s="156" t="e">
        <f>VLOOKUP('Room Details'!$I184,NCA_Calculations!$I$3:$N$12,6,0)</f>
        <v>#N/A</v>
      </c>
      <c r="G196" s="156" t="str">
        <f>IF(OR(ISBLANK('Room Details'!$M184), 'Room Details'!$M184 = 0,  'Room Details'!$M184 = "N/A" ),"Usable","Unusable")</f>
        <v>Usable</v>
      </c>
      <c r="H196" s="156">
        <f>'Room Details'!$V184</f>
        <v>0</v>
      </c>
      <c r="I196" s="156">
        <f>_xlfn.IFNA(ROUNDUP(IF(OR('Room Details'!$J184=0,ISBLANK('Room Details'!$J184),'Room Details'!$J184="N/A"),0,IF('Room Details'!$J184&gt;$D196,('Room Details'!$J184/$E196)+$F196,IF('Room Details'!$J184&lt;=ABS($B196*$C196),1,('Room Details'!$J184/$B196)+$C196))),0),0)</f>
        <v>0</v>
      </c>
      <c r="J196" s="167"/>
      <c r="K196" s="167"/>
      <c r="L196" s="156">
        <f t="shared" si="8"/>
        <v>0</v>
      </c>
      <c r="M196" s="156">
        <f t="shared" si="9"/>
        <v>0</v>
      </c>
      <c r="N196" s="165"/>
      <c r="O196" s="165"/>
      <c r="P196" s="156">
        <f t="shared" si="10"/>
        <v>0</v>
      </c>
      <c r="Q196" s="156">
        <f t="shared" si="11"/>
        <v>0</v>
      </c>
      <c r="R196" s="165"/>
      <c r="S196" s="165"/>
    </row>
    <row r="197" spans="1:19" x14ac:dyDescent="0.25">
      <c r="A197" s="156">
        <v>182</v>
      </c>
      <c r="B197" s="156" t="e">
        <f>VLOOKUP('Room Details'!$I185,NCA_Calculations!$I$3:$N$12,2,0)</f>
        <v>#N/A</v>
      </c>
      <c r="C197" s="156" t="e">
        <f>VLOOKUP('Room Details'!$I185,NCA_Calculations!$I$3:$N$12,3,0)</f>
        <v>#N/A</v>
      </c>
      <c r="D197" s="156" t="e">
        <f>VLOOKUP('Room Details'!$I185,NCA_Calculations!$I$3:$N$12,4,0)</f>
        <v>#N/A</v>
      </c>
      <c r="E197" s="156" t="e">
        <f>VLOOKUP('Room Details'!$I185,NCA_Calculations!$I$3:$N$12,5,0)</f>
        <v>#N/A</v>
      </c>
      <c r="F197" s="156" t="e">
        <f>VLOOKUP('Room Details'!$I185,NCA_Calculations!$I$3:$N$12,6,0)</f>
        <v>#N/A</v>
      </c>
      <c r="G197" s="156" t="str">
        <f>IF(OR(ISBLANK('Room Details'!$M185), 'Room Details'!$M185 = 0,  'Room Details'!$M185 = "N/A" ),"Usable","Unusable")</f>
        <v>Usable</v>
      </c>
      <c r="H197" s="156">
        <f>'Room Details'!$V185</f>
        <v>0</v>
      </c>
      <c r="I197" s="156">
        <f>_xlfn.IFNA(ROUNDUP(IF(OR('Room Details'!$J185=0,ISBLANK('Room Details'!$J185),'Room Details'!$J185="N/A"),0,IF('Room Details'!$J185&gt;$D197,('Room Details'!$J185/$E197)+$F197,IF('Room Details'!$J185&lt;=ABS($B197*$C197),1,('Room Details'!$J185/$B197)+$C197))),0),0)</f>
        <v>0</v>
      </c>
      <c r="J197" s="167"/>
      <c r="K197" s="167"/>
      <c r="L197" s="156">
        <f t="shared" si="8"/>
        <v>0</v>
      </c>
      <c r="M197" s="156">
        <f t="shared" si="9"/>
        <v>0</v>
      </c>
      <c r="N197" s="165"/>
      <c r="O197" s="165"/>
      <c r="P197" s="156">
        <f t="shared" si="10"/>
        <v>0</v>
      </c>
      <c r="Q197" s="156">
        <f t="shared" si="11"/>
        <v>0</v>
      </c>
      <c r="R197" s="165"/>
      <c r="S197" s="165"/>
    </row>
    <row r="198" spans="1:19" x14ac:dyDescent="0.25">
      <c r="A198" s="156">
        <v>183</v>
      </c>
      <c r="B198" s="156" t="e">
        <f>VLOOKUP('Room Details'!$I186,NCA_Calculations!$I$3:$N$12,2,0)</f>
        <v>#N/A</v>
      </c>
      <c r="C198" s="156" t="e">
        <f>VLOOKUP('Room Details'!$I186,NCA_Calculations!$I$3:$N$12,3,0)</f>
        <v>#N/A</v>
      </c>
      <c r="D198" s="156" t="e">
        <f>VLOOKUP('Room Details'!$I186,NCA_Calculations!$I$3:$N$12,4,0)</f>
        <v>#N/A</v>
      </c>
      <c r="E198" s="156" t="e">
        <f>VLOOKUP('Room Details'!$I186,NCA_Calculations!$I$3:$N$12,5,0)</f>
        <v>#N/A</v>
      </c>
      <c r="F198" s="156" t="e">
        <f>VLOOKUP('Room Details'!$I186,NCA_Calculations!$I$3:$N$12,6,0)</f>
        <v>#N/A</v>
      </c>
      <c r="G198" s="156" t="str">
        <f>IF(OR(ISBLANK('Room Details'!$M186), 'Room Details'!$M186 = 0,  'Room Details'!$M186 = "N/A" ),"Usable","Unusable")</f>
        <v>Usable</v>
      </c>
      <c r="H198" s="156">
        <f>'Room Details'!$V186</f>
        <v>0</v>
      </c>
      <c r="I198" s="156">
        <f>_xlfn.IFNA(ROUNDUP(IF(OR('Room Details'!$J186=0,ISBLANK('Room Details'!$J186),'Room Details'!$J186="N/A"),0,IF('Room Details'!$J186&gt;$D198,('Room Details'!$J186/$E198)+$F198,IF('Room Details'!$J186&lt;=ABS($B198*$C198),1,('Room Details'!$J186/$B198)+$C198))),0),0)</f>
        <v>0</v>
      </c>
      <c r="J198" s="167"/>
      <c r="K198" s="167"/>
      <c r="L198" s="156">
        <f t="shared" si="8"/>
        <v>0</v>
      </c>
      <c r="M198" s="156">
        <f t="shared" si="9"/>
        <v>0</v>
      </c>
      <c r="N198" s="165"/>
      <c r="O198" s="165"/>
      <c r="P198" s="156">
        <f t="shared" si="10"/>
        <v>0</v>
      </c>
      <c r="Q198" s="156">
        <f t="shared" si="11"/>
        <v>0</v>
      </c>
      <c r="R198" s="165"/>
      <c r="S198" s="165"/>
    </row>
    <row r="199" spans="1:19" x14ac:dyDescent="0.25">
      <c r="A199" s="156">
        <v>184</v>
      </c>
      <c r="B199" s="156" t="e">
        <f>VLOOKUP('Room Details'!$I187,NCA_Calculations!$I$3:$N$12,2,0)</f>
        <v>#N/A</v>
      </c>
      <c r="C199" s="156" t="e">
        <f>VLOOKUP('Room Details'!$I187,NCA_Calculations!$I$3:$N$12,3,0)</f>
        <v>#N/A</v>
      </c>
      <c r="D199" s="156" t="e">
        <f>VLOOKUP('Room Details'!$I187,NCA_Calculations!$I$3:$N$12,4,0)</f>
        <v>#N/A</v>
      </c>
      <c r="E199" s="156" t="e">
        <f>VLOOKUP('Room Details'!$I187,NCA_Calculations!$I$3:$N$12,5,0)</f>
        <v>#N/A</v>
      </c>
      <c r="F199" s="156" t="e">
        <f>VLOOKUP('Room Details'!$I187,NCA_Calculations!$I$3:$N$12,6,0)</f>
        <v>#N/A</v>
      </c>
      <c r="G199" s="156" t="str">
        <f>IF(OR(ISBLANK('Room Details'!$M187), 'Room Details'!$M187 = 0,  'Room Details'!$M187 = "N/A" ),"Usable","Unusable")</f>
        <v>Usable</v>
      </c>
      <c r="H199" s="156">
        <f>'Room Details'!$V187</f>
        <v>0</v>
      </c>
      <c r="I199" s="156">
        <f>_xlfn.IFNA(ROUNDUP(IF(OR('Room Details'!$J187=0,ISBLANK('Room Details'!$J187),'Room Details'!$J187="N/A"),0,IF('Room Details'!$J187&gt;$D199,('Room Details'!$J187/$E199)+$F199,IF('Room Details'!$J187&lt;=ABS($B199*$C199),1,('Room Details'!$J187/$B199)+$C199))),0),0)</f>
        <v>0</v>
      </c>
      <c r="J199" s="167"/>
      <c r="K199" s="167"/>
      <c r="L199" s="156">
        <f t="shared" si="8"/>
        <v>0</v>
      </c>
      <c r="M199" s="156">
        <f t="shared" si="9"/>
        <v>0</v>
      </c>
      <c r="N199" s="165"/>
      <c r="O199" s="165"/>
      <c r="P199" s="156">
        <f t="shared" si="10"/>
        <v>0</v>
      </c>
      <c r="Q199" s="156">
        <f t="shared" si="11"/>
        <v>0</v>
      </c>
      <c r="R199" s="165"/>
      <c r="S199" s="165"/>
    </row>
    <row r="200" spans="1:19" x14ac:dyDescent="0.25">
      <c r="A200" s="156">
        <v>185</v>
      </c>
      <c r="B200" s="156" t="e">
        <f>VLOOKUP('Room Details'!$I188,NCA_Calculations!$I$3:$N$12,2,0)</f>
        <v>#N/A</v>
      </c>
      <c r="C200" s="156" t="e">
        <f>VLOOKUP('Room Details'!$I188,NCA_Calculations!$I$3:$N$12,3,0)</f>
        <v>#N/A</v>
      </c>
      <c r="D200" s="156" t="e">
        <f>VLOOKUP('Room Details'!$I188,NCA_Calculations!$I$3:$N$12,4,0)</f>
        <v>#N/A</v>
      </c>
      <c r="E200" s="156" t="e">
        <f>VLOOKUP('Room Details'!$I188,NCA_Calculations!$I$3:$N$12,5,0)</f>
        <v>#N/A</v>
      </c>
      <c r="F200" s="156" t="e">
        <f>VLOOKUP('Room Details'!$I188,NCA_Calculations!$I$3:$N$12,6,0)</f>
        <v>#N/A</v>
      </c>
      <c r="G200" s="156" t="str">
        <f>IF(OR(ISBLANK('Room Details'!$M188), 'Room Details'!$M188 = 0,  'Room Details'!$M188 = "N/A" ),"Usable","Unusable")</f>
        <v>Usable</v>
      </c>
      <c r="H200" s="156">
        <f>'Room Details'!$V188</f>
        <v>0</v>
      </c>
      <c r="I200" s="156">
        <f>_xlfn.IFNA(ROUNDUP(IF(OR('Room Details'!$J188=0,ISBLANK('Room Details'!$J188),'Room Details'!$J188="N/A"),0,IF('Room Details'!$J188&gt;$D200,('Room Details'!$J188/$E200)+$F200,IF('Room Details'!$J188&lt;=ABS($B200*$C200),1,('Room Details'!$J188/$B200)+$C200))),0),0)</f>
        <v>0</v>
      </c>
      <c r="J200" s="167"/>
      <c r="K200" s="167"/>
      <c r="L200" s="156">
        <f t="shared" si="8"/>
        <v>0</v>
      </c>
      <c r="M200" s="156">
        <f t="shared" si="9"/>
        <v>0</v>
      </c>
      <c r="N200" s="165"/>
      <c r="O200" s="165"/>
      <c r="P200" s="156">
        <f t="shared" si="10"/>
        <v>0</v>
      </c>
      <c r="Q200" s="156">
        <f t="shared" si="11"/>
        <v>0</v>
      </c>
      <c r="R200" s="165"/>
      <c r="S200" s="165"/>
    </row>
    <row r="201" spans="1:19" x14ac:dyDescent="0.25">
      <c r="A201" s="156">
        <v>186</v>
      </c>
      <c r="B201" s="156" t="e">
        <f>VLOOKUP('Room Details'!$I189,NCA_Calculations!$I$3:$N$12,2,0)</f>
        <v>#N/A</v>
      </c>
      <c r="C201" s="156" t="e">
        <f>VLOOKUP('Room Details'!$I189,NCA_Calculations!$I$3:$N$12,3,0)</f>
        <v>#N/A</v>
      </c>
      <c r="D201" s="156" t="e">
        <f>VLOOKUP('Room Details'!$I189,NCA_Calculations!$I$3:$N$12,4,0)</f>
        <v>#N/A</v>
      </c>
      <c r="E201" s="156" t="e">
        <f>VLOOKUP('Room Details'!$I189,NCA_Calculations!$I$3:$N$12,5,0)</f>
        <v>#N/A</v>
      </c>
      <c r="F201" s="156" t="e">
        <f>VLOOKUP('Room Details'!$I189,NCA_Calculations!$I$3:$N$12,6,0)</f>
        <v>#N/A</v>
      </c>
      <c r="G201" s="156" t="str">
        <f>IF(OR(ISBLANK('Room Details'!$M189), 'Room Details'!$M189 = 0,  'Room Details'!$M189 = "N/A" ),"Usable","Unusable")</f>
        <v>Usable</v>
      </c>
      <c r="H201" s="156">
        <f>'Room Details'!$V189</f>
        <v>0</v>
      </c>
      <c r="I201" s="156">
        <f>_xlfn.IFNA(ROUNDUP(IF(OR('Room Details'!$J189=0,ISBLANK('Room Details'!$J189),'Room Details'!$J189="N/A"),0,IF('Room Details'!$J189&gt;$D201,('Room Details'!$J189/$E201)+$F201,IF('Room Details'!$J189&lt;=ABS($B201*$C201),1,('Room Details'!$J189/$B201)+$C201))),0),0)</f>
        <v>0</v>
      </c>
      <c r="J201" s="167"/>
      <c r="K201" s="167"/>
      <c r="L201" s="156">
        <f t="shared" si="8"/>
        <v>0</v>
      </c>
      <c r="M201" s="156">
        <f t="shared" si="9"/>
        <v>0</v>
      </c>
      <c r="N201" s="165"/>
      <c r="O201" s="165"/>
      <c r="P201" s="156">
        <f t="shared" si="10"/>
        <v>0</v>
      </c>
      <c r="Q201" s="156">
        <f t="shared" si="11"/>
        <v>0</v>
      </c>
      <c r="R201" s="165"/>
      <c r="S201" s="165"/>
    </row>
    <row r="202" spans="1:19" x14ac:dyDescent="0.25">
      <c r="A202" s="156">
        <v>187</v>
      </c>
      <c r="B202" s="156" t="e">
        <f>VLOOKUP('Room Details'!$I190,NCA_Calculations!$I$3:$N$12,2,0)</f>
        <v>#N/A</v>
      </c>
      <c r="C202" s="156" t="e">
        <f>VLOOKUP('Room Details'!$I190,NCA_Calculations!$I$3:$N$12,3,0)</f>
        <v>#N/A</v>
      </c>
      <c r="D202" s="156" t="e">
        <f>VLOOKUP('Room Details'!$I190,NCA_Calculations!$I$3:$N$12,4,0)</f>
        <v>#N/A</v>
      </c>
      <c r="E202" s="156" t="e">
        <f>VLOOKUP('Room Details'!$I190,NCA_Calculations!$I$3:$N$12,5,0)</f>
        <v>#N/A</v>
      </c>
      <c r="F202" s="156" t="e">
        <f>VLOOKUP('Room Details'!$I190,NCA_Calculations!$I$3:$N$12,6,0)</f>
        <v>#N/A</v>
      </c>
      <c r="G202" s="156" t="str">
        <f>IF(OR(ISBLANK('Room Details'!$M190), 'Room Details'!$M190 = 0,  'Room Details'!$M190 = "N/A" ),"Usable","Unusable")</f>
        <v>Usable</v>
      </c>
      <c r="H202" s="156">
        <f>'Room Details'!$V190</f>
        <v>0</v>
      </c>
      <c r="I202" s="156">
        <f>_xlfn.IFNA(ROUNDUP(IF(OR('Room Details'!$J190=0,ISBLANK('Room Details'!$J190),'Room Details'!$J190="N/A"),0,IF('Room Details'!$J190&gt;$D202,('Room Details'!$J190/$E202)+$F202,IF('Room Details'!$J190&lt;=ABS($B202*$C202),1,('Room Details'!$J190/$B202)+$C202))),0),0)</f>
        <v>0</v>
      </c>
      <c r="J202" s="167"/>
      <c r="K202" s="167"/>
      <c r="L202" s="156">
        <f t="shared" si="8"/>
        <v>0</v>
      </c>
      <c r="M202" s="156">
        <f t="shared" si="9"/>
        <v>0</v>
      </c>
      <c r="N202" s="165"/>
      <c r="O202" s="165"/>
      <c r="P202" s="156">
        <f t="shared" si="10"/>
        <v>0</v>
      </c>
      <c r="Q202" s="156">
        <f t="shared" si="11"/>
        <v>0</v>
      </c>
      <c r="R202" s="165"/>
      <c r="S202" s="165"/>
    </row>
    <row r="203" spans="1:19" x14ac:dyDescent="0.25">
      <c r="A203" s="156">
        <v>188</v>
      </c>
      <c r="B203" s="156" t="e">
        <f>VLOOKUP('Room Details'!$I191,NCA_Calculations!$I$3:$N$12,2,0)</f>
        <v>#N/A</v>
      </c>
      <c r="C203" s="156" t="e">
        <f>VLOOKUP('Room Details'!$I191,NCA_Calculations!$I$3:$N$12,3,0)</f>
        <v>#N/A</v>
      </c>
      <c r="D203" s="156" t="e">
        <f>VLOOKUP('Room Details'!$I191,NCA_Calculations!$I$3:$N$12,4,0)</f>
        <v>#N/A</v>
      </c>
      <c r="E203" s="156" t="e">
        <f>VLOOKUP('Room Details'!$I191,NCA_Calculations!$I$3:$N$12,5,0)</f>
        <v>#N/A</v>
      </c>
      <c r="F203" s="156" t="e">
        <f>VLOOKUP('Room Details'!$I191,NCA_Calculations!$I$3:$N$12,6,0)</f>
        <v>#N/A</v>
      </c>
      <c r="G203" s="156" t="str">
        <f>IF(OR(ISBLANK('Room Details'!$M191), 'Room Details'!$M191 = 0,  'Room Details'!$M191 = "N/A" ),"Usable","Unusable")</f>
        <v>Usable</v>
      </c>
      <c r="H203" s="156">
        <f>'Room Details'!$V191</f>
        <v>0</v>
      </c>
      <c r="I203" s="156">
        <f>_xlfn.IFNA(ROUNDUP(IF(OR('Room Details'!$J191=0,ISBLANK('Room Details'!$J191),'Room Details'!$J191="N/A"),0,IF('Room Details'!$J191&gt;$D203,('Room Details'!$J191/$E203)+$F203,IF('Room Details'!$J191&lt;=ABS($B203*$C203),1,('Room Details'!$J191/$B203)+$C203))),0),0)</f>
        <v>0</v>
      </c>
      <c r="J203" s="167"/>
      <c r="K203" s="167"/>
      <c r="L203" s="156">
        <f t="shared" si="8"/>
        <v>0</v>
      </c>
      <c r="M203" s="156">
        <f t="shared" si="9"/>
        <v>0</v>
      </c>
      <c r="N203" s="165"/>
      <c r="O203" s="165"/>
      <c r="P203" s="156">
        <f t="shared" si="10"/>
        <v>0</v>
      </c>
      <c r="Q203" s="156">
        <f t="shared" si="11"/>
        <v>0</v>
      </c>
      <c r="R203" s="165"/>
      <c r="S203" s="165"/>
    </row>
    <row r="204" spans="1:19" x14ac:dyDescent="0.25">
      <c r="A204" s="156">
        <v>189</v>
      </c>
      <c r="B204" s="156" t="e">
        <f>VLOOKUP('Room Details'!$I192,NCA_Calculations!$I$3:$N$12,2,0)</f>
        <v>#N/A</v>
      </c>
      <c r="C204" s="156" t="e">
        <f>VLOOKUP('Room Details'!$I192,NCA_Calculations!$I$3:$N$12,3,0)</f>
        <v>#N/A</v>
      </c>
      <c r="D204" s="156" t="e">
        <f>VLOOKUP('Room Details'!$I192,NCA_Calculations!$I$3:$N$12,4,0)</f>
        <v>#N/A</v>
      </c>
      <c r="E204" s="156" t="e">
        <f>VLOOKUP('Room Details'!$I192,NCA_Calculations!$I$3:$N$12,5,0)</f>
        <v>#N/A</v>
      </c>
      <c r="F204" s="156" t="e">
        <f>VLOOKUP('Room Details'!$I192,NCA_Calculations!$I$3:$N$12,6,0)</f>
        <v>#N/A</v>
      </c>
      <c r="G204" s="156" t="str">
        <f>IF(OR(ISBLANK('Room Details'!$M192), 'Room Details'!$M192 = 0,  'Room Details'!$M192 = "N/A" ),"Usable","Unusable")</f>
        <v>Usable</v>
      </c>
      <c r="H204" s="156">
        <f>'Room Details'!$V192</f>
        <v>0</v>
      </c>
      <c r="I204" s="156">
        <f>_xlfn.IFNA(ROUNDUP(IF(OR('Room Details'!$J192=0,ISBLANK('Room Details'!$J192),'Room Details'!$J192="N/A"),0,IF('Room Details'!$J192&gt;$D204,('Room Details'!$J192/$E204)+$F204,IF('Room Details'!$J192&lt;=ABS($B204*$C204),1,('Room Details'!$J192/$B204)+$C204))),0),0)</f>
        <v>0</v>
      </c>
      <c r="J204" s="167"/>
      <c r="K204" s="167"/>
      <c r="L204" s="156">
        <f t="shared" si="8"/>
        <v>0</v>
      </c>
      <c r="M204" s="156">
        <f t="shared" si="9"/>
        <v>0</v>
      </c>
      <c r="N204" s="165"/>
      <c r="O204" s="165"/>
      <c r="P204" s="156">
        <f t="shared" si="10"/>
        <v>0</v>
      </c>
      <c r="Q204" s="156">
        <f t="shared" si="11"/>
        <v>0</v>
      </c>
      <c r="R204" s="165"/>
      <c r="S204" s="165"/>
    </row>
    <row r="205" spans="1:19" x14ac:dyDescent="0.25">
      <c r="A205" s="156">
        <v>190</v>
      </c>
      <c r="B205" s="156" t="e">
        <f>VLOOKUP('Room Details'!$I193,NCA_Calculations!$I$3:$N$12,2,0)</f>
        <v>#N/A</v>
      </c>
      <c r="C205" s="156" t="e">
        <f>VLOOKUP('Room Details'!$I193,NCA_Calculations!$I$3:$N$12,3,0)</f>
        <v>#N/A</v>
      </c>
      <c r="D205" s="156" t="e">
        <f>VLOOKUP('Room Details'!$I193,NCA_Calculations!$I$3:$N$12,4,0)</f>
        <v>#N/A</v>
      </c>
      <c r="E205" s="156" t="e">
        <f>VLOOKUP('Room Details'!$I193,NCA_Calculations!$I$3:$N$12,5,0)</f>
        <v>#N/A</v>
      </c>
      <c r="F205" s="156" t="e">
        <f>VLOOKUP('Room Details'!$I193,NCA_Calculations!$I$3:$N$12,6,0)</f>
        <v>#N/A</v>
      </c>
      <c r="G205" s="156" t="str">
        <f>IF(OR(ISBLANK('Room Details'!$M193), 'Room Details'!$M193 = 0,  'Room Details'!$M193 = "N/A" ),"Usable","Unusable")</f>
        <v>Usable</v>
      </c>
      <c r="H205" s="156">
        <f>'Room Details'!$V193</f>
        <v>0</v>
      </c>
      <c r="I205" s="156">
        <f>_xlfn.IFNA(ROUNDUP(IF(OR('Room Details'!$J193=0,ISBLANK('Room Details'!$J193),'Room Details'!$J193="N/A"),0,IF('Room Details'!$J193&gt;$D205,('Room Details'!$J193/$E205)+$F205,IF('Room Details'!$J193&lt;=ABS($B205*$C205),1,('Room Details'!$J193/$B205)+$C205))),0),0)</f>
        <v>0</v>
      </c>
      <c r="J205" s="167"/>
      <c r="K205" s="167"/>
      <c r="L205" s="156">
        <f t="shared" si="8"/>
        <v>0</v>
      </c>
      <c r="M205" s="156">
        <f t="shared" si="9"/>
        <v>0</v>
      </c>
      <c r="N205" s="165"/>
      <c r="O205" s="165"/>
      <c r="P205" s="156">
        <f t="shared" si="10"/>
        <v>0</v>
      </c>
      <c r="Q205" s="156">
        <f t="shared" si="11"/>
        <v>0</v>
      </c>
      <c r="R205" s="165"/>
      <c r="S205" s="165"/>
    </row>
    <row r="206" spans="1:19" x14ac:dyDescent="0.25">
      <c r="A206" s="156">
        <v>191</v>
      </c>
      <c r="B206" s="156" t="e">
        <f>VLOOKUP('Room Details'!$I194,NCA_Calculations!$I$3:$N$12,2,0)</f>
        <v>#N/A</v>
      </c>
      <c r="C206" s="156" t="e">
        <f>VLOOKUP('Room Details'!$I194,NCA_Calculations!$I$3:$N$12,3,0)</f>
        <v>#N/A</v>
      </c>
      <c r="D206" s="156" t="e">
        <f>VLOOKUP('Room Details'!$I194,NCA_Calculations!$I$3:$N$12,4,0)</f>
        <v>#N/A</v>
      </c>
      <c r="E206" s="156" t="e">
        <f>VLOOKUP('Room Details'!$I194,NCA_Calculations!$I$3:$N$12,5,0)</f>
        <v>#N/A</v>
      </c>
      <c r="F206" s="156" t="e">
        <f>VLOOKUP('Room Details'!$I194,NCA_Calculations!$I$3:$N$12,6,0)</f>
        <v>#N/A</v>
      </c>
      <c r="G206" s="156" t="str">
        <f>IF(OR(ISBLANK('Room Details'!$M194), 'Room Details'!$M194 = 0,  'Room Details'!$M194 = "N/A" ),"Usable","Unusable")</f>
        <v>Usable</v>
      </c>
      <c r="H206" s="156">
        <f>'Room Details'!$V194</f>
        <v>0</v>
      </c>
      <c r="I206" s="156">
        <f>_xlfn.IFNA(ROUNDUP(IF(OR('Room Details'!$J194=0,ISBLANK('Room Details'!$J194),'Room Details'!$J194="N/A"),0,IF('Room Details'!$J194&gt;$D206,('Room Details'!$J194/$E206)+$F206,IF('Room Details'!$J194&lt;=ABS($B206*$C206),1,('Room Details'!$J194/$B206)+$C206))),0),0)</f>
        <v>0</v>
      </c>
      <c r="J206" s="167"/>
      <c r="K206" s="167"/>
      <c r="L206" s="156">
        <f t="shared" si="8"/>
        <v>0</v>
      </c>
      <c r="M206" s="156">
        <f t="shared" si="9"/>
        <v>0</v>
      </c>
      <c r="N206" s="165"/>
      <c r="O206" s="165"/>
      <c r="P206" s="156">
        <f t="shared" si="10"/>
        <v>0</v>
      </c>
      <c r="Q206" s="156">
        <f t="shared" si="11"/>
        <v>0</v>
      </c>
      <c r="R206" s="165"/>
      <c r="S206" s="165"/>
    </row>
    <row r="207" spans="1:19" x14ac:dyDescent="0.25">
      <c r="A207" s="156">
        <v>192</v>
      </c>
      <c r="B207" s="156" t="e">
        <f>VLOOKUP('Room Details'!$I195,NCA_Calculations!$I$3:$N$12,2,0)</f>
        <v>#N/A</v>
      </c>
      <c r="C207" s="156" t="e">
        <f>VLOOKUP('Room Details'!$I195,NCA_Calculations!$I$3:$N$12,3,0)</f>
        <v>#N/A</v>
      </c>
      <c r="D207" s="156" t="e">
        <f>VLOOKUP('Room Details'!$I195,NCA_Calculations!$I$3:$N$12,4,0)</f>
        <v>#N/A</v>
      </c>
      <c r="E207" s="156" t="e">
        <f>VLOOKUP('Room Details'!$I195,NCA_Calculations!$I$3:$N$12,5,0)</f>
        <v>#N/A</v>
      </c>
      <c r="F207" s="156" t="e">
        <f>VLOOKUP('Room Details'!$I195,NCA_Calculations!$I$3:$N$12,6,0)</f>
        <v>#N/A</v>
      </c>
      <c r="G207" s="156" t="str">
        <f>IF(OR(ISBLANK('Room Details'!$M195), 'Room Details'!$M195 = 0,  'Room Details'!$M195 = "N/A" ),"Usable","Unusable")</f>
        <v>Usable</v>
      </c>
      <c r="H207" s="156">
        <f>'Room Details'!$V195</f>
        <v>0</v>
      </c>
      <c r="I207" s="156">
        <f>_xlfn.IFNA(ROUNDUP(IF(OR('Room Details'!$J195=0,ISBLANK('Room Details'!$J195),'Room Details'!$J195="N/A"),0,IF('Room Details'!$J195&gt;$D207,('Room Details'!$J195/$E207)+$F207,IF('Room Details'!$J195&lt;=ABS($B207*$C207),1,('Room Details'!$J195/$B207)+$C207))),0),0)</f>
        <v>0</v>
      </c>
      <c r="J207" s="167"/>
      <c r="K207" s="167"/>
      <c r="L207" s="156">
        <f t="shared" si="8"/>
        <v>0</v>
      </c>
      <c r="M207" s="156">
        <f t="shared" si="9"/>
        <v>0</v>
      </c>
      <c r="N207" s="165"/>
      <c r="O207" s="165"/>
      <c r="P207" s="156">
        <f t="shared" si="10"/>
        <v>0</v>
      </c>
      <c r="Q207" s="156">
        <f t="shared" si="11"/>
        <v>0</v>
      </c>
      <c r="R207" s="165"/>
      <c r="S207" s="165"/>
    </row>
    <row r="208" spans="1:19" x14ac:dyDescent="0.25">
      <c r="A208" s="156">
        <v>193</v>
      </c>
      <c r="B208" s="156" t="e">
        <f>VLOOKUP('Room Details'!$I196,NCA_Calculations!$I$3:$N$12,2,0)</f>
        <v>#N/A</v>
      </c>
      <c r="C208" s="156" t="e">
        <f>VLOOKUP('Room Details'!$I196,NCA_Calculations!$I$3:$N$12,3,0)</f>
        <v>#N/A</v>
      </c>
      <c r="D208" s="156" t="e">
        <f>VLOOKUP('Room Details'!$I196,NCA_Calculations!$I$3:$N$12,4,0)</f>
        <v>#N/A</v>
      </c>
      <c r="E208" s="156" t="e">
        <f>VLOOKUP('Room Details'!$I196,NCA_Calculations!$I$3:$N$12,5,0)</f>
        <v>#N/A</v>
      </c>
      <c r="F208" s="156" t="e">
        <f>VLOOKUP('Room Details'!$I196,NCA_Calculations!$I$3:$N$12,6,0)</f>
        <v>#N/A</v>
      </c>
      <c r="G208" s="156" t="str">
        <f>IF(OR(ISBLANK('Room Details'!$M196), 'Room Details'!$M196 = 0,  'Room Details'!$M196 = "N/A" ),"Usable","Unusable")</f>
        <v>Usable</v>
      </c>
      <c r="H208" s="156">
        <f>'Room Details'!$V196</f>
        <v>0</v>
      </c>
      <c r="I208" s="156">
        <f>_xlfn.IFNA(ROUNDUP(IF(OR('Room Details'!$J196=0,ISBLANK('Room Details'!$J196),'Room Details'!$J196="N/A"),0,IF('Room Details'!$J196&gt;$D208,('Room Details'!$J196/$E208)+$F208,IF('Room Details'!$J196&lt;=ABS($B208*$C208),1,('Room Details'!$J196/$B208)+$C208))),0),0)</f>
        <v>0</v>
      </c>
      <c r="J208" s="167"/>
      <c r="K208" s="167"/>
      <c r="L208" s="156">
        <f t="shared" si="8"/>
        <v>0</v>
      </c>
      <c r="M208" s="156">
        <f t="shared" si="9"/>
        <v>0</v>
      </c>
      <c r="N208" s="165"/>
      <c r="O208" s="165"/>
      <c r="P208" s="156">
        <f t="shared" si="10"/>
        <v>0</v>
      </c>
      <c r="Q208" s="156">
        <f t="shared" si="11"/>
        <v>0</v>
      </c>
      <c r="R208" s="165"/>
      <c r="S208" s="165"/>
    </row>
    <row r="209" spans="1:19" x14ac:dyDescent="0.25">
      <c r="A209" s="156">
        <v>194</v>
      </c>
      <c r="B209" s="156" t="e">
        <f>VLOOKUP('Room Details'!$I197,NCA_Calculations!$I$3:$N$12,2,0)</f>
        <v>#N/A</v>
      </c>
      <c r="C209" s="156" t="e">
        <f>VLOOKUP('Room Details'!$I197,NCA_Calculations!$I$3:$N$12,3,0)</f>
        <v>#N/A</v>
      </c>
      <c r="D209" s="156" t="e">
        <f>VLOOKUP('Room Details'!$I197,NCA_Calculations!$I$3:$N$12,4,0)</f>
        <v>#N/A</v>
      </c>
      <c r="E209" s="156" t="e">
        <f>VLOOKUP('Room Details'!$I197,NCA_Calculations!$I$3:$N$12,5,0)</f>
        <v>#N/A</v>
      </c>
      <c r="F209" s="156" t="e">
        <f>VLOOKUP('Room Details'!$I197,NCA_Calculations!$I$3:$N$12,6,0)</f>
        <v>#N/A</v>
      </c>
      <c r="G209" s="156" t="str">
        <f>IF(OR(ISBLANK('Room Details'!$M197), 'Room Details'!$M197 = 0,  'Room Details'!$M197 = "N/A" ),"Usable","Unusable")</f>
        <v>Usable</v>
      </c>
      <c r="H209" s="156">
        <f>'Room Details'!$V197</f>
        <v>0</v>
      </c>
      <c r="I209" s="156">
        <f>_xlfn.IFNA(ROUNDUP(IF(OR('Room Details'!$J197=0,ISBLANK('Room Details'!$J197),'Room Details'!$J197="N/A"),0,IF('Room Details'!$J197&gt;$D209,('Room Details'!$J197/$E209)+$F209,IF('Room Details'!$J197&lt;=ABS($B209*$C209),1,('Room Details'!$J197/$B209)+$C209))),0),0)</f>
        <v>0</v>
      </c>
      <c r="J209" s="167"/>
      <c r="K209" s="167"/>
      <c r="L209" s="156">
        <f t="shared" ref="L209:L272" si="12">IF($G209 = "Unusable", 0, IF($I209&lt;$E$9, 0, IF(AND($I209&gt;=$E$9,$I209&lt;=$E$4),$I209,INT($I209/$E$4)*$E$4)))</f>
        <v>0</v>
      </c>
      <c r="M209" s="156">
        <f t="shared" ref="M209:M272" si="13">$I209-$L209</f>
        <v>0</v>
      </c>
      <c r="N209" s="165"/>
      <c r="O209" s="165"/>
      <c r="P209" s="156">
        <f t="shared" ref="P209:P272" si="14">$L209</f>
        <v>0</v>
      </c>
      <c r="Q209" s="156">
        <f t="shared" ref="Q209:Q272" si="15">$M209</f>
        <v>0</v>
      </c>
      <c r="R209" s="165"/>
      <c r="S209" s="165"/>
    </row>
    <row r="210" spans="1:19" x14ac:dyDescent="0.25">
      <c r="A210" s="156">
        <v>195</v>
      </c>
      <c r="B210" s="156" t="e">
        <f>VLOOKUP('Room Details'!$I198,NCA_Calculations!$I$3:$N$12,2,0)</f>
        <v>#N/A</v>
      </c>
      <c r="C210" s="156" t="e">
        <f>VLOOKUP('Room Details'!$I198,NCA_Calculations!$I$3:$N$12,3,0)</f>
        <v>#N/A</v>
      </c>
      <c r="D210" s="156" t="e">
        <f>VLOOKUP('Room Details'!$I198,NCA_Calculations!$I$3:$N$12,4,0)</f>
        <v>#N/A</v>
      </c>
      <c r="E210" s="156" t="e">
        <f>VLOOKUP('Room Details'!$I198,NCA_Calculations!$I$3:$N$12,5,0)</f>
        <v>#N/A</v>
      </c>
      <c r="F210" s="156" t="e">
        <f>VLOOKUP('Room Details'!$I198,NCA_Calculations!$I$3:$N$12,6,0)</f>
        <v>#N/A</v>
      </c>
      <c r="G210" s="156" t="str">
        <f>IF(OR(ISBLANK('Room Details'!$M198), 'Room Details'!$M198 = 0,  'Room Details'!$M198 = "N/A" ),"Usable","Unusable")</f>
        <v>Usable</v>
      </c>
      <c r="H210" s="156">
        <f>'Room Details'!$V198</f>
        <v>0</v>
      </c>
      <c r="I210" s="156">
        <f>_xlfn.IFNA(ROUNDUP(IF(OR('Room Details'!$J198=0,ISBLANK('Room Details'!$J198),'Room Details'!$J198="N/A"),0,IF('Room Details'!$J198&gt;$D210,('Room Details'!$J198/$E210)+$F210,IF('Room Details'!$J198&lt;=ABS($B210*$C210),1,('Room Details'!$J198/$B210)+$C210))),0),0)</f>
        <v>0</v>
      </c>
      <c r="J210" s="167"/>
      <c r="K210" s="167"/>
      <c r="L210" s="156">
        <f t="shared" si="12"/>
        <v>0</v>
      </c>
      <c r="M210" s="156">
        <f t="shared" si="13"/>
        <v>0</v>
      </c>
      <c r="N210" s="165"/>
      <c r="O210" s="165"/>
      <c r="P210" s="156">
        <f t="shared" si="14"/>
        <v>0</v>
      </c>
      <c r="Q210" s="156">
        <f t="shared" si="15"/>
        <v>0</v>
      </c>
      <c r="R210" s="165"/>
      <c r="S210" s="165"/>
    </row>
    <row r="211" spans="1:19" x14ac:dyDescent="0.25">
      <c r="A211" s="156">
        <v>196</v>
      </c>
      <c r="B211" s="156" t="e">
        <f>VLOOKUP('Room Details'!$I199,NCA_Calculations!$I$3:$N$12,2,0)</f>
        <v>#N/A</v>
      </c>
      <c r="C211" s="156" t="e">
        <f>VLOOKUP('Room Details'!$I199,NCA_Calculations!$I$3:$N$12,3,0)</f>
        <v>#N/A</v>
      </c>
      <c r="D211" s="156" t="e">
        <f>VLOOKUP('Room Details'!$I199,NCA_Calculations!$I$3:$N$12,4,0)</f>
        <v>#N/A</v>
      </c>
      <c r="E211" s="156" t="e">
        <f>VLOOKUP('Room Details'!$I199,NCA_Calculations!$I$3:$N$12,5,0)</f>
        <v>#N/A</v>
      </c>
      <c r="F211" s="156" t="e">
        <f>VLOOKUP('Room Details'!$I199,NCA_Calculations!$I$3:$N$12,6,0)</f>
        <v>#N/A</v>
      </c>
      <c r="G211" s="156" t="str">
        <f>IF(OR(ISBLANK('Room Details'!$M199), 'Room Details'!$M199 = 0,  'Room Details'!$M199 = "N/A" ),"Usable","Unusable")</f>
        <v>Usable</v>
      </c>
      <c r="H211" s="156">
        <f>'Room Details'!$V199</f>
        <v>0</v>
      </c>
      <c r="I211" s="156">
        <f>_xlfn.IFNA(ROUNDUP(IF(OR('Room Details'!$J199=0,ISBLANK('Room Details'!$J199),'Room Details'!$J199="N/A"),0,IF('Room Details'!$J199&gt;$D211,('Room Details'!$J199/$E211)+$F211,IF('Room Details'!$J199&lt;=ABS($B211*$C211),1,('Room Details'!$J199/$B211)+$C211))),0),0)</f>
        <v>0</v>
      </c>
      <c r="J211" s="167"/>
      <c r="K211" s="167"/>
      <c r="L211" s="156">
        <f t="shared" si="12"/>
        <v>0</v>
      </c>
      <c r="M211" s="156">
        <f t="shared" si="13"/>
        <v>0</v>
      </c>
      <c r="N211" s="165"/>
      <c r="O211" s="165"/>
      <c r="P211" s="156">
        <f t="shared" si="14"/>
        <v>0</v>
      </c>
      <c r="Q211" s="156">
        <f t="shared" si="15"/>
        <v>0</v>
      </c>
      <c r="R211" s="165"/>
      <c r="S211" s="165"/>
    </row>
    <row r="212" spans="1:19" x14ac:dyDescent="0.25">
      <c r="A212" s="156">
        <v>197</v>
      </c>
      <c r="B212" s="156" t="e">
        <f>VLOOKUP('Room Details'!$I200,NCA_Calculations!$I$3:$N$12,2,0)</f>
        <v>#N/A</v>
      </c>
      <c r="C212" s="156" t="e">
        <f>VLOOKUP('Room Details'!$I200,NCA_Calculations!$I$3:$N$12,3,0)</f>
        <v>#N/A</v>
      </c>
      <c r="D212" s="156" t="e">
        <f>VLOOKUP('Room Details'!$I200,NCA_Calculations!$I$3:$N$12,4,0)</f>
        <v>#N/A</v>
      </c>
      <c r="E212" s="156" t="e">
        <f>VLOOKUP('Room Details'!$I200,NCA_Calculations!$I$3:$N$12,5,0)</f>
        <v>#N/A</v>
      </c>
      <c r="F212" s="156" t="e">
        <f>VLOOKUP('Room Details'!$I200,NCA_Calculations!$I$3:$N$12,6,0)</f>
        <v>#N/A</v>
      </c>
      <c r="G212" s="156" t="str">
        <f>IF(OR(ISBLANK('Room Details'!$M200), 'Room Details'!$M200 = 0,  'Room Details'!$M200 = "N/A" ),"Usable","Unusable")</f>
        <v>Usable</v>
      </c>
      <c r="H212" s="156">
        <f>'Room Details'!$V200</f>
        <v>0</v>
      </c>
      <c r="I212" s="156">
        <f>_xlfn.IFNA(ROUNDUP(IF(OR('Room Details'!$J200=0,ISBLANK('Room Details'!$J200),'Room Details'!$J200="N/A"),0,IF('Room Details'!$J200&gt;$D212,('Room Details'!$J200/$E212)+$F212,IF('Room Details'!$J200&lt;=ABS($B212*$C212),1,('Room Details'!$J200/$B212)+$C212))),0),0)</f>
        <v>0</v>
      </c>
      <c r="J212" s="167"/>
      <c r="K212" s="167"/>
      <c r="L212" s="156">
        <f t="shared" si="12"/>
        <v>0</v>
      </c>
      <c r="M212" s="156">
        <f t="shared" si="13"/>
        <v>0</v>
      </c>
      <c r="N212" s="165"/>
      <c r="O212" s="165"/>
      <c r="P212" s="156">
        <f t="shared" si="14"/>
        <v>0</v>
      </c>
      <c r="Q212" s="156">
        <f t="shared" si="15"/>
        <v>0</v>
      </c>
      <c r="R212" s="165"/>
      <c r="S212" s="165"/>
    </row>
    <row r="213" spans="1:19" x14ac:dyDescent="0.25">
      <c r="A213" s="156">
        <v>198</v>
      </c>
      <c r="B213" s="156" t="e">
        <f>VLOOKUP('Room Details'!$I201,NCA_Calculations!$I$3:$N$12,2,0)</f>
        <v>#N/A</v>
      </c>
      <c r="C213" s="156" t="e">
        <f>VLOOKUP('Room Details'!$I201,NCA_Calculations!$I$3:$N$12,3,0)</f>
        <v>#N/A</v>
      </c>
      <c r="D213" s="156" t="e">
        <f>VLOOKUP('Room Details'!$I201,NCA_Calculations!$I$3:$N$12,4,0)</f>
        <v>#N/A</v>
      </c>
      <c r="E213" s="156" t="e">
        <f>VLOOKUP('Room Details'!$I201,NCA_Calculations!$I$3:$N$12,5,0)</f>
        <v>#N/A</v>
      </c>
      <c r="F213" s="156" t="e">
        <f>VLOOKUP('Room Details'!$I201,NCA_Calculations!$I$3:$N$12,6,0)</f>
        <v>#N/A</v>
      </c>
      <c r="G213" s="156" t="str">
        <f>IF(OR(ISBLANK('Room Details'!$M201), 'Room Details'!$M201 = 0,  'Room Details'!$M201 = "N/A" ),"Usable","Unusable")</f>
        <v>Usable</v>
      </c>
      <c r="H213" s="156">
        <f>'Room Details'!$V201</f>
        <v>0</v>
      </c>
      <c r="I213" s="156">
        <f>_xlfn.IFNA(ROUNDUP(IF(OR('Room Details'!$J201=0,ISBLANK('Room Details'!$J201),'Room Details'!$J201="N/A"),0,IF('Room Details'!$J201&gt;$D213,('Room Details'!$J201/$E213)+$F213,IF('Room Details'!$J201&lt;=ABS($B213*$C213),1,('Room Details'!$J201/$B213)+$C213))),0),0)</f>
        <v>0</v>
      </c>
      <c r="J213" s="167"/>
      <c r="K213" s="167"/>
      <c r="L213" s="156">
        <f t="shared" si="12"/>
        <v>0</v>
      </c>
      <c r="M213" s="156">
        <f t="shared" si="13"/>
        <v>0</v>
      </c>
      <c r="N213" s="165"/>
      <c r="O213" s="165"/>
      <c r="P213" s="156">
        <f t="shared" si="14"/>
        <v>0</v>
      </c>
      <c r="Q213" s="156">
        <f t="shared" si="15"/>
        <v>0</v>
      </c>
      <c r="R213" s="165"/>
      <c r="S213" s="165"/>
    </row>
    <row r="214" spans="1:19" x14ac:dyDescent="0.25">
      <c r="A214" s="156">
        <v>199</v>
      </c>
      <c r="B214" s="156" t="e">
        <f>VLOOKUP('Room Details'!$I202,NCA_Calculations!$I$3:$N$12,2,0)</f>
        <v>#N/A</v>
      </c>
      <c r="C214" s="156" t="e">
        <f>VLOOKUP('Room Details'!$I202,NCA_Calculations!$I$3:$N$12,3,0)</f>
        <v>#N/A</v>
      </c>
      <c r="D214" s="156" t="e">
        <f>VLOOKUP('Room Details'!$I202,NCA_Calculations!$I$3:$N$12,4,0)</f>
        <v>#N/A</v>
      </c>
      <c r="E214" s="156" t="e">
        <f>VLOOKUP('Room Details'!$I202,NCA_Calculations!$I$3:$N$12,5,0)</f>
        <v>#N/A</v>
      </c>
      <c r="F214" s="156" t="e">
        <f>VLOOKUP('Room Details'!$I202,NCA_Calculations!$I$3:$N$12,6,0)</f>
        <v>#N/A</v>
      </c>
      <c r="G214" s="156" t="str">
        <f>IF(OR(ISBLANK('Room Details'!$M202), 'Room Details'!$M202 = 0,  'Room Details'!$M202 = "N/A" ),"Usable","Unusable")</f>
        <v>Usable</v>
      </c>
      <c r="H214" s="156">
        <f>'Room Details'!$V202</f>
        <v>0</v>
      </c>
      <c r="I214" s="156">
        <f>_xlfn.IFNA(ROUNDUP(IF(OR('Room Details'!$J202=0,ISBLANK('Room Details'!$J202),'Room Details'!$J202="N/A"),0,IF('Room Details'!$J202&gt;$D214,('Room Details'!$J202/$E214)+$F214,IF('Room Details'!$J202&lt;=ABS($B214*$C214),1,('Room Details'!$J202/$B214)+$C214))),0),0)</f>
        <v>0</v>
      </c>
      <c r="J214" s="167"/>
      <c r="K214" s="167"/>
      <c r="L214" s="156">
        <f t="shared" si="12"/>
        <v>0</v>
      </c>
      <c r="M214" s="156">
        <f t="shared" si="13"/>
        <v>0</v>
      </c>
      <c r="N214" s="165"/>
      <c r="O214" s="165"/>
      <c r="P214" s="156">
        <f t="shared" si="14"/>
        <v>0</v>
      </c>
      <c r="Q214" s="156">
        <f t="shared" si="15"/>
        <v>0</v>
      </c>
      <c r="R214" s="165"/>
      <c r="S214" s="165"/>
    </row>
    <row r="215" spans="1:19" x14ac:dyDescent="0.25">
      <c r="A215" s="156">
        <v>200</v>
      </c>
      <c r="B215" s="156" t="e">
        <f>VLOOKUP('Room Details'!$I203,NCA_Calculations!$I$3:$N$12,2,0)</f>
        <v>#N/A</v>
      </c>
      <c r="C215" s="156" t="e">
        <f>VLOOKUP('Room Details'!$I203,NCA_Calculations!$I$3:$N$12,3,0)</f>
        <v>#N/A</v>
      </c>
      <c r="D215" s="156" t="e">
        <f>VLOOKUP('Room Details'!$I203,NCA_Calculations!$I$3:$N$12,4,0)</f>
        <v>#N/A</v>
      </c>
      <c r="E215" s="156" t="e">
        <f>VLOOKUP('Room Details'!$I203,NCA_Calculations!$I$3:$N$12,5,0)</f>
        <v>#N/A</v>
      </c>
      <c r="F215" s="156" t="e">
        <f>VLOOKUP('Room Details'!$I203,NCA_Calculations!$I$3:$N$12,6,0)</f>
        <v>#N/A</v>
      </c>
      <c r="G215" s="156" t="str">
        <f>IF(OR(ISBLANK('Room Details'!$M203), 'Room Details'!$M203 = 0,  'Room Details'!$M203 = "N/A" ),"Usable","Unusable")</f>
        <v>Usable</v>
      </c>
      <c r="H215" s="156">
        <f>'Room Details'!$V203</f>
        <v>0</v>
      </c>
      <c r="I215" s="156">
        <f>_xlfn.IFNA(ROUNDUP(IF(OR('Room Details'!$J203=0,ISBLANK('Room Details'!$J203),'Room Details'!$J203="N/A"),0,IF('Room Details'!$J203&gt;$D215,('Room Details'!$J203/$E215)+$F215,IF('Room Details'!$J203&lt;=ABS($B215*$C215),1,('Room Details'!$J203/$B215)+$C215))),0),0)</f>
        <v>0</v>
      </c>
      <c r="J215" s="167"/>
      <c r="K215" s="167"/>
      <c r="L215" s="156">
        <f t="shared" si="12"/>
        <v>0</v>
      </c>
      <c r="M215" s="156">
        <f t="shared" si="13"/>
        <v>0</v>
      </c>
      <c r="N215" s="165"/>
      <c r="O215" s="165"/>
      <c r="P215" s="156">
        <f t="shared" si="14"/>
        <v>0</v>
      </c>
      <c r="Q215" s="156">
        <f t="shared" si="15"/>
        <v>0</v>
      </c>
      <c r="R215" s="165"/>
      <c r="S215" s="165"/>
    </row>
    <row r="216" spans="1:19" x14ac:dyDescent="0.25">
      <c r="A216" s="156">
        <v>201</v>
      </c>
      <c r="B216" s="156" t="e">
        <f>VLOOKUP('Room Details'!$I204,NCA_Calculations!$I$3:$N$12,2,0)</f>
        <v>#N/A</v>
      </c>
      <c r="C216" s="156" t="e">
        <f>VLOOKUP('Room Details'!$I204,NCA_Calculations!$I$3:$N$12,3,0)</f>
        <v>#N/A</v>
      </c>
      <c r="D216" s="156" t="e">
        <f>VLOOKUP('Room Details'!$I204,NCA_Calculations!$I$3:$N$12,4,0)</f>
        <v>#N/A</v>
      </c>
      <c r="E216" s="156" t="e">
        <f>VLOOKUP('Room Details'!$I204,NCA_Calculations!$I$3:$N$12,5,0)</f>
        <v>#N/A</v>
      </c>
      <c r="F216" s="156" t="e">
        <f>VLOOKUP('Room Details'!$I204,NCA_Calculations!$I$3:$N$12,6,0)</f>
        <v>#N/A</v>
      </c>
      <c r="G216" s="156" t="str">
        <f>IF(OR(ISBLANK('Room Details'!$M204), 'Room Details'!$M204 = 0,  'Room Details'!$M204 = "N/A" ),"Usable","Unusable")</f>
        <v>Usable</v>
      </c>
      <c r="H216" s="156">
        <f>'Room Details'!$V204</f>
        <v>0</v>
      </c>
      <c r="I216" s="156">
        <f>_xlfn.IFNA(ROUNDUP(IF(OR('Room Details'!$J204=0,ISBLANK('Room Details'!$J204),'Room Details'!$J204="N/A"),0,IF('Room Details'!$J204&gt;$D216,('Room Details'!$J204/$E216)+$F216,IF('Room Details'!$J204&lt;=ABS($B216*$C216),1,('Room Details'!$J204/$B216)+$C216))),0),0)</f>
        <v>0</v>
      </c>
      <c r="J216" s="167"/>
      <c r="K216" s="167"/>
      <c r="L216" s="156">
        <f t="shared" si="12"/>
        <v>0</v>
      </c>
      <c r="M216" s="156">
        <f t="shared" si="13"/>
        <v>0</v>
      </c>
      <c r="N216" s="165"/>
      <c r="O216" s="165"/>
      <c r="P216" s="156">
        <f t="shared" si="14"/>
        <v>0</v>
      </c>
      <c r="Q216" s="156">
        <f t="shared" si="15"/>
        <v>0</v>
      </c>
      <c r="R216" s="165"/>
      <c r="S216" s="165"/>
    </row>
    <row r="217" spans="1:19" x14ac:dyDescent="0.25">
      <c r="A217" s="156">
        <v>202</v>
      </c>
      <c r="B217" s="156" t="e">
        <f>VLOOKUP('Room Details'!$I205,NCA_Calculations!$I$3:$N$12,2,0)</f>
        <v>#N/A</v>
      </c>
      <c r="C217" s="156" t="e">
        <f>VLOOKUP('Room Details'!$I205,NCA_Calculations!$I$3:$N$12,3,0)</f>
        <v>#N/A</v>
      </c>
      <c r="D217" s="156" t="e">
        <f>VLOOKUP('Room Details'!$I205,NCA_Calculations!$I$3:$N$12,4,0)</f>
        <v>#N/A</v>
      </c>
      <c r="E217" s="156" t="e">
        <f>VLOOKUP('Room Details'!$I205,NCA_Calculations!$I$3:$N$12,5,0)</f>
        <v>#N/A</v>
      </c>
      <c r="F217" s="156" t="e">
        <f>VLOOKUP('Room Details'!$I205,NCA_Calculations!$I$3:$N$12,6,0)</f>
        <v>#N/A</v>
      </c>
      <c r="G217" s="156" t="str">
        <f>IF(OR(ISBLANK('Room Details'!$M205), 'Room Details'!$M205 = 0,  'Room Details'!$M205 = "N/A" ),"Usable","Unusable")</f>
        <v>Usable</v>
      </c>
      <c r="H217" s="156">
        <f>'Room Details'!$V205</f>
        <v>0</v>
      </c>
      <c r="I217" s="156">
        <f>_xlfn.IFNA(ROUNDUP(IF(OR('Room Details'!$J205=0,ISBLANK('Room Details'!$J205),'Room Details'!$J205="N/A"),0,IF('Room Details'!$J205&gt;$D217,('Room Details'!$J205/$E217)+$F217,IF('Room Details'!$J205&lt;=ABS($B217*$C217),1,('Room Details'!$J205/$B217)+$C217))),0),0)</f>
        <v>0</v>
      </c>
      <c r="J217" s="167"/>
      <c r="K217" s="167"/>
      <c r="L217" s="156">
        <f t="shared" si="12"/>
        <v>0</v>
      </c>
      <c r="M217" s="156">
        <f t="shared" si="13"/>
        <v>0</v>
      </c>
      <c r="N217" s="165"/>
      <c r="O217" s="165"/>
      <c r="P217" s="156">
        <f t="shared" si="14"/>
        <v>0</v>
      </c>
      <c r="Q217" s="156">
        <f t="shared" si="15"/>
        <v>0</v>
      </c>
      <c r="R217" s="165"/>
      <c r="S217" s="165"/>
    </row>
    <row r="218" spans="1:19" x14ac:dyDescent="0.25">
      <c r="A218" s="156">
        <v>203</v>
      </c>
      <c r="B218" s="156" t="e">
        <f>VLOOKUP('Room Details'!$I206,NCA_Calculations!$I$3:$N$12,2,0)</f>
        <v>#N/A</v>
      </c>
      <c r="C218" s="156" t="e">
        <f>VLOOKUP('Room Details'!$I206,NCA_Calculations!$I$3:$N$12,3,0)</f>
        <v>#N/A</v>
      </c>
      <c r="D218" s="156" t="e">
        <f>VLOOKUP('Room Details'!$I206,NCA_Calculations!$I$3:$N$12,4,0)</f>
        <v>#N/A</v>
      </c>
      <c r="E218" s="156" t="e">
        <f>VLOOKUP('Room Details'!$I206,NCA_Calculations!$I$3:$N$12,5,0)</f>
        <v>#N/A</v>
      </c>
      <c r="F218" s="156" t="e">
        <f>VLOOKUP('Room Details'!$I206,NCA_Calculations!$I$3:$N$12,6,0)</f>
        <v>#N/A</v>
      </c>
      <c r="G218" s="156" t="str">
        <f>IF(OR(ISBLANK('Room Details'!$M206), 'Room Details'!$M206 = 0,  'Room Details'!$M206 = "N/A" ),"Usable","Unusable")</f>
        <v>Usable</v>
      </c>
      <c r="H218" s="156">
        <f>'Room Details'!$V206</f>
        <v>0</v>
      </c>
      <c r="I218" s="156">
        <f>_xlfn.IFNA(ROUNDUP(IF(OR('Room Details'!$J206=0,ISBLANK('Room Details'!$J206),'Room Details'!$J206="N/A"),0,IF('Room Details'!$J206&gt;$D218,('Room Details'!$J206/$E218)+$F218,IF('Room Details'!$J206&lt;=ABS($B218*$C218),1,('Room Details'!$J206/$B218)+$C218))),0),0)</f>
        <v>0</v>
      </c>
      <c r="J218" s="167"/>
      <c r="K218" s="167"/>
      <c r="L218" s="156">
        <f t="shared" si="12"/>
        <v>0</v>
      </c>
      <c r="M218" s="156">
        <f t="shared" si="13"/>
        <v>0</v>
      </c>
      <c r="N218" s="165"/>
      <c r="O218" s="165"/>
      <c r="P218" s="156">
        <f t="shared" si="14"/>
        <v>0</v>
      </c>
      <c r="Q218" s="156">
        <f t="shared" si="15"/>
        <v>0</v>
      </c>
      <c r="R218" s="165"/>
      <c r="S218" s="165"/>
    </row>
    <row r="219" spans="1:19" x14ac:dyDescent="0.25">
      <c r="A219" s="156">
        <v>204</v>
      </c>
      <c r="B219" s="156" t="e">
        <f>VLOOKUP('Room Details'!$I207,NCA_Calculations!$I$3:$N$12,2,0)</f>
        <v>#N/A</v>
      </c>
      <c r="C219" s="156" t="e">
        <f>VLOOKUP('Room Details'!$I207,NCA_Calculations!$I$3:$N$12,3,0)</f>
        <v>#N/A</v>
      </c>
      <c r="D219" s="156" t="e">
        <f>VLOOKUP('Room Details'!$I207,NCA_Calculations!$I$3:$N$12,4,0)</f>
        <v>#N/A</v>
      </c>
      <c r="E219" s="156" t="e">
        <f>VLOOKUP('Room Details'!$I207,NCA_Calculations!$I$3:$N$12,5,0)</f>
        <v>#N/A</v>
      </c>
      <c r="F219" s="156" t="e">
        <f>VLOOKUP('Room Details'!$I207,NCA_Calculations!$I$3:$N$12,6,0)</f>
        <v>#N/A</v>
      </c>
      <c r="G219" s="156" t="str">
        <f>IF(OR(ISBLANK('Room Details'!$M207), 'Room Details'!$M207 = 0,  'Room Details'!$M207 = "N/A" ),"Usable","Unusable")</f>
        <v>Usable</v>
      </c>
      <c r="H219" s="156">
        <f>'Room Details'!$V207</f>
        <v>0</v>
      </c>
      <c r="I219" s="156">
        <f>_xlfn.IFNA(ROUNDUP(IF(OR('Room Details'!$J207=0,ISBLANK('Room Details'!$J207),'Room Details'!$J207="N/A"),0,IF('Room Details'!$J207&gt;$D219,('Room Details'!$J207/$E219)+$F219,IF('Room Details'!$J207&lt;=ABS($B219*$C219),1,('Room Details'!$J207/$B219)+$C219))),0),0)</f>
        <v>0</v>
      </c>
      <c r="J219" s="167"/>
      <c r="K219" s="167"/>
      <c r="L219" s="156">
        <f t="shared" si="12"/>
        <v>0</v>
      </c>
      <c r="M219" s="156">
        <f t="shared" si="13"/>
        <v>0</v>
      </c>
      <c r="N219" s="165"/>
      <c r="O219" s="165"/>
      <c r="P219" s="156">
        <f t="shared" si="14"/>
        <v>0</v>
      </c>
      <c r="Q219" s="156">
        <f t="shared" si="15"/>
        <v>0</v>
      </c>
      <c r="R219" s="165"/>
      <c r="S219" s="165"/>
    </row>
    <row r="220" spans="1:19" x14ac:dyDescent="0.25">
      <c r="A220" s="156">
        <v>205</v>
      </c>
      <c r="B220" s="156" t="e">
        <f>VLOOKUP('Room Details'!$I208,NCA_Calculations!$I$3:$N$12,2,0)</f>
        <v>#N/A</v>
      </c>
      <c r="C220" s="156" t="e">
        <f>VLOOKUP('Room Details'!$I208,NCA_Calculations!$I$3:$N$12,3,0)</f>
        <v>#N/A</v>
      </c>
      <c r="D220" s="156" t="e">
        <f>VLOOKUP('Room Details'!$I208,NCA_Calculations!$I$3:$N$12,4,0)</f>
        <v>#N/A</v>
      </c>
      <c r="E220" s="156" t="e">
        <f>VLOOKUP('Room Details'!$I208,NCA_Calculations!$I$3:$N$12,5,0)</f>
        <v>#N/A</v>
      </c>
      <c r="F220" s="156" t="e">
        <f>VLOOKUP('Room Details'!$I208,NCA_Calculations!$I$3:$N$12,6,0)</f>
        <v>#N/A</v>
      </c>
      <c r="G220" s="156" t="str">
        <f>IF(OR(ISBLANK('Room Details'!$M208), 'Room Details'!$M208 = 0,  'Room Details'!$M208 = "N/A" ),"Usable","Unusable")</f>
        <v>Usable</v>
      </c>
      <c r="H220" s="156">
        <f>'Room Details'!$V208</f>
        <v>0</v>
      </c>
      <c r="I220" s="156">
        <f>_xlfn.IFNA(ROUNDUP(IF(OR('Room Details'!$J208=0,ISBLANK('Room Details'!$J208),'Room Details'!$J208="N/A"),0,IF('Room Details'!$J208&gt;$D220,('Room Details'!$J208/$E220)+$F220,IF('Room Details'!$J208&lt;=ABS($B220*$C220),1,('Room Details'!$J208/$B220)+$C220))),0),0)</f>
        <v>0</v>
      </c>
      <c r="J220" s="167"/>
      <c r="K220" s="167"/>
      <c r="L220" s="156">
        <f t="shared" si="12"/>
        <v>0</v>
      </c>
      <c r="M220" s="156">
        <f t="shared" si="13"/>
        <v>0</v>
      </c>
      <c r="N220" s="165"/>
      <c r="O220" s="165"/>
      <c r="P220" s="156">
        <f t="shared" si="14"/>
        <v>0</v>
      </c>
      <c r="Q220" s="156">
        <f t="shared" si="15"/>
        <v>0</v>
      </c>
      <c r="R220" s="165"/>
      <c r="S220" s="165"/>
    </row>
    <row r="221" spans="1:19" x14ac:dyDescent="0.25">
      <c r="A221" s="156">
        <v>206</v>
      </c>
      <c r="B221" s="156" t="e">
        <f>VLOOKUP('Room Details'!$I209,NCA_Calculations!$I$3:$N$12,2,0)</f>
        <v>#N/A</v>
      </c>
      <c r="C221" s="156" t="e">
        <f>VLOOKUP('Room Details'!$I209,NCA_Calculations!$I$3:$N$12,3,0)</f>
        <v>#N/A</v>
      </c>
      <c r="D221" s="156" t="e">
        <f>VLOOKUP('Room Details'!$I209,NCA_Calculations!$I$3:$N$12,4,0)</f>
        <v>#N/A</v>
      </c>
      <c r="E221" s="156" t="e">
        <f>VLOOKUP('Room Details'!$I209,NCA_Calculations!$I$3:$N$12,5,0)</f>
        <v>#N/A</v>
      </c>
      <c r="F221" s="156" t="e">
        <f>VLOOKUP('Room Details'!$I209,NCA_Calculations!$I$3:$N$12,6,0)</f>
        <v>#N/A</v>
      </c>
      <c r="G221" s="156" t="str">
        <f>IF(OR(ISBLANK('Room Details'!$M209), 'Room Details'!$M209 = 0,  'Room Details'!$M209 = "N/A" ),"Usable","Unusable")</f>
        <v>Usable</v>
      </c>
      <c r="H221" s="156">
        <f>'Room Details'!$V209</f>
        <v>0</v>
      </c>
      <c r="I221" s="156">
        <f>_xlfn.IFNA(ROUNDUP(IF(OR('Room Details'!$J209=0,ISBLANK('Room Details'!$J209),'Room Details'!$J209="N/A"),0,IF('Room Details'!$J209&gt;$D221,('Room Details'!$J209/$E221)+$F221,IF('Room Details'!$J209&lt;=ABS($B221*$C221),1,('Room Details'!$J209/$B221)+$C221))),0),0)</f>
        <v>0</v>
      </c>
      <c r="J221" s="167"/>
      <c r="K221" s="167"/>
      <c r="L221" s="156">
        <f t="shared" si="12"/>
        <v>0</v>
      </c>
      <c r="M221" s="156">
        <f t="shared" si="13"/>
        <v>0</v>
      </c>
      <c r="N221" s="165"/>
      <c r="O221" s="165"/>
      <c r="P221" s="156">
        <f t="shared" si="14"/>
        <v>0</v>
      </c>
      <c r="Q221" s="156">
        <f t="shared" si="15"/>
        <v>0</v>
      </c>
      <c r="R221" s="165"/>
      <c r="S221" s="165"/>
    </row>
    <row r="222" spans="1:19" x14ac:dyDescent="0.25">
      <c r="A222" s="156">
        <v>207</v>
      </c>
      <c r="B222" s="156" t="e">
        <f>VLOOKUP('Room Details'!$I210,NCA_Calculations!$I$3:$N$12,2,0)</f>
        <v>#N/A</v>
      </c>
      <c r="C222" s="156" t="e">
        <f>VLOOKUP('Room Details'!$I210,NCA_Calculations!$I$3:$N$12,3,0)</f>
        <v>#N/A</v>
      </c>
      <c r="D222" s="156" t="e">
        <f>VLOOKUP('Room Details'!$I210,NCA_Calculations!$I$3:$N$12,4,0)</f>
        <v>#N/A</v>
      </c>
      <c r="E222" s="156" t="e">
        <f>VLOOKUP('Room Details'!$I210,NCA_Calculations!$I$3:$N$12,5,0)</f>
        <v>#N/A</v>
      </c>
      <c r="F222" s="156" t="e">
        <f>VLOOKUP('Room Details'!$I210,NCA_Calculations!$I$3:$N$12,6,0)</f>
        <v>#N/A</v>
      </c>
      <c r="G222" s="156" t="str">
        <f>IF(OR(ISBLANK('Room Details'!$M210), 'Room Details'!$M210 = 0,  'Room Details'!$M210 = "N/A" ),"Usable","Unusable")</f>
        <v>Usable</v>
      </c>
      <c r="H222" s="156">
        <f>'Room Details'!$V210</f>
        <v>0</v>
      </c>
      <c r="I222" s="156">
        <f>_xlfn.IFNA(ROUNDUP(IF(OR('Room Details'!$J210=0,ISBLANK('Room Details'!$J210),'Room Details'!$J210="N/A"),0,IF('Room Details'!$J210&gt;$D222,('Room Details'!$J210/$E222)+$F222,IF('Room Details'!$J210&lt;=ABS($B222*$C222),1,('Room Details'!$J210/$B222)+$C222))),0),0)</f>
        <v>0</v>
      </c>
      <c r="J222" s="167"/>
      <c r="K222" s="167"/>
      <c r="L222" s="156">
        <f t="shared" si="12"/>
        <v>0</v>
      </c>
      <c r="M222" s="156">
        <f t="shared" si="13"/>
        <v>0</v>
      </c>
      <c r="N222" s="165"/>
      <c r="O222" s="165"/>
      <c r="P222" s="156">
        <f t="shared" si="14"/>
        <v>0</v>
      </c>
      <c r="Q222" s="156">
        <f t="shared" si="15"/>
        <v>0</v>
      </c>
      <c r="R222" s="165"/>
      <c r="S222" s="165"/>
    </row>
    <row r="223" spans="1:19" x14ac:dyDescent="0.25">
      <c r="A223" s="156">
        <v>208</v>
      </c>
      <c r="B223" s="156" t="e">
        <f>VLOOKUP('Room Details'!$I211,NCA_Calculations!$I$3:$N$12,2,0)</f>
        <v>#N/A</v>
      </c>
      <c r="C223" s="156" t="e">
        <f>VLOOKUP('Room Details'!$I211,NCA_Calculations!$I$3:$N$12,3,0)</f>
        <v>#N/A</v>
      </c>
      <c r="D223" s="156" t="e">
        <f>VLOOKUP('Room Details'!$I211,NCA_Calculations!$I$3:$N$12,4,0)</f>
        <v>#N/A</v>
      </c>
      <c r="E223" s="156" t="e">
        <f>VLOOKUP('Room Details'!$I211,NCA_Calculations!$I$3:$N$12,5,0)</f>
        <v>#N/A</v>
      </c>
      <c r="F223" s="156" t="e">
        <f>VLOOKUP('Room Details'!$I211,NCA_Calculations!$I$3:$N$12,6,0)</f>
        <v>#N/A</v>
      </c>
      <c r="G223" s="156" t="str">
        <f>IF(OR(ISBLANK('Room Details'!$M211), 'Room Details'!$M211 = 0,  'Room Details'!$M211 = "N/A" ),"Usable","Unusable")</f>
        <v>Usable</v>
      </c>
      <c r="H223" s="156">
        <f>'Room Details'!$V211</f>
        <v>0</v>
      </c>
      <c r="I223" s="156">
        <f>_xlfn.IFNA(ROUNDUP(IF(OR('Room Details'!$J211=0,ISBLANK('Room Details'!$J211),'Room Details'!$J211="N/A"),0,IF('Room Details'!$J211&gt;$D223,('Room Details'!$J211/$E223)+$F223,IF('Room Details'!$J211&lt;=ABS($B223*$C223),1,('Room Details'!$J211/$B223)+$C223))),0),0)</f>
        <v>0</v>
      </c>
      <c r="J223" s="167"/>
      <c r="K223" s="167"/>
      <c r="L223" s="156">
        <f t="shared" si="12"/>
        <v>0</v>
      </c>
      <c r="M223" s="156">
        <f t="shared" si="13"/>
        <v>0</v>
      </c>
      <c r="N223" s="165"/>
      <c r="O223" s="165"/>
      <c r="P223" s="156">
        <f t="shared" si="14"/>
        <v>0</v>
      </c>
      <c r="Q223" s="156">
        <f t="shared" si="15"/>
        <v>0</v>
      </c>
      <c r="R223" s="165"/>
      <c r="S223" s="165"/>
    </row>
    <row r="224" spans="1:19" x14ac:dyDescent="0.25">
      <c r="A224" s="156">
        <v>209</v>
      </c>
      <c r="B224" s="156" t="e">
        <f>VLOOKUP('Room Details'!$I212,NCA_Calculations!$I$3:$N$12,2,0)</f>
        <v>#N/A</v>
      </c>
      <c r="C224" s="156" t="e">
        <f>VLOOKUP('Room Details'!$I212,NCA_Calculations!$I$3:$N$12,3,0)</f>
        <v>#N/A</v>
      </c>
      <c r="D224" s="156" t="e">
        <f>VLOOKUP('Room Details'!$I212,NCA_Calculations!$I$3:$N$12,4,0)</f>
        <v>#N/A</v>
      </c>
      <c r="E224" s="156" t="e">
        <f>VLOOKUP('Room Details'!$I212,NCA_Calculations!$I$3:$N$12,5,0)</f>
        <v>#N/A</v>
      </c>
      <c r="F224" s="156" t="e">
        <f>VLOOKUP('Room Details'!$I212,NCA_Calculations!$I$3:$N$12,6,0)</f>
        <v>#N/A</v>
      </c>
      <c r="G224" s="156" t="str">
        <f>IF(OR(ISBLANK('Room Details'!$M212), 'Room Details'!$M212 = 0,  'Room Details'!$M212 = "N/A" ),"Usable","Unusable")</f>
        <v>Usable</v>
      </c>
      <c r="H224" s="156">
        <f>'Room Details'!$V212</f>
        <v>0</v>
      </c>
      <c r="I224" s="156">
        <f>_xlfn.IFNA(ROUNDUP(IF(OR('Room Details'!$J212=0,ISBLANK('Room Details'!$J212),'Room Details'!$J212="N/A"),0,IF('Room Details'!$J212&gt;$D224,('Room Details'!$J212/$E224)+$F224,IF('Room Details'!$J212&lt;=ABS($B224*$C224),1,('Room Details'!$J212/$B224)+$C224))),0),0)</f>
        <v>0</v>
      </c>
      <c r="J224" s="167"/>
      <c r="K224" s="167"/>
      <c r="L224" s="156">
        <f t="shared" si="12"/>
        <v>0</v>
      </c>
      <c r="M224" s="156">
        <f t="shared" si="13"/>
        <v>0</v>
      </c>
      <c r="N224" s="165"/>
      <c r="O224" s="165"/>
      <c r="P224" s="156">
        <f t="shared" si="14"/>
        <v>0</v>
      </c>
      <c r="Q224" s="156">
        <f t="shared" si="15"/>
        <v>0</v>
      </c>
      <c r="R224" s="165"/>
      <c r="S224" s="165"/>
    </row>
    <row r="225" spans="1:19" x14ac:dyDescent="0.25">
      <c r="A225" s="156">
        <v>210</v>
      </c>
      <c r="B225" s="156" t="e">
        <f>VLOOKUP('Room Details'!$I213,NCA_Calculations!$I$3:$N$12,2,0)</f>
        <v>#N/A</v>
      </c>
      <c r="C225" s="156" t="e">
        <f>VLOOKUP('Room Details'!$I213,NCA_Calculations!$I$3:$N$12,3,0)</f>
        <v>#N/A</v>
      </c>
      <c r="D225" s="156" t="e">
        <f>VLOOKUP('Room Details'!$I213,NCA_Calculations!$I$3:$N$12,4,0)</f>
        <v>#N/A</v>
      </c>
      <c r="E225" s="156" t="e">
        <f>VLOOKUP('Room Details'!$I213,NCA_Calculations!$I$3:$N$12,5,0)</f>
        <v>#N/A</v>
      </c>
      <c r="F225" s="156" t="e">
        <f>VLOOKUP('Room Details'!$I213,NCA_Calculations!$I$3:$N$12,6,0)</f>
        <v>#N/A</v>
      </c>
      <c r="G225" s="156" t="str">
        <f>IF(OR(ISBLANK('Room Details'!$M213), 'Room Details'!$M213 = 0,  'Room Details'!$M213 = "N/A" ),"Usable","Unusable")</f>
        <v>Usable</v>
      </c>
      <c r="H225" s="156">
        <f>'Room Details'!$V213</f>
        <v>0</v>
      </c>
      <c r="I225" s="156">
        <f>_xlfn.IFNA(ROUNDUP(IF(OR('Room Details'!$J213=0,ISBLANK('Room Details'!$J213),'Room Details'!$J213="N/A"),0,IF('Room Details'!$J213&gt;$D225,('Room Details'!$J213/$E225)+$F225,IF('Room Details'!$J213&lt;=ABS($B225*$C225),1,('Room Details'!$J213/$B225)+$C225))),0),0)</f>
        <v>0</v>
      </c>
      <c r="J225" s="167"/>
      <c r="K225" s="167"/>
      <c r="L225" s="156">
        <f t="shared" si="12"/>
        <v>0</v>
      </c>
      <c r="M225" s="156">
        <f t="shared" si="13"/>
        <v>0</v>
      </c>
      <c r="N225" s="165"/>
      <c r="O225" s="165"/>
      <c r="P225" s="156">
        <f t="shared" si="14"/>
        <v>0</v>
      </c>
      <c r="Q225" s="156">
        <f t="shared" si="15"/>
        <v>0</v>
      </c>
      <c r="R225" s="165"/>
      <c r="S225" s="165"/>
    </row>
    <row r="226" spans="1:19" x14ac:dyDescent="0.25">
      <c r="A226" s="156">
        <v>211</v>
      </c>
      <c r="B226" s="156" t="e">
        <f>VLOOKUP('Room Details'!$I214,NCA_Calculations!$I$3:$N$12,2,0)</f>
        <v>#N/A</v>
      </c>
      <c r="C226" s="156" t="e">
        <f>VLOOKUP('Room Details'!$I214,NCA_Calculations!$I$3:$N$12,3,0)</f>
        <v>#N/A</v>
      </c>
      <c r="D226" s="156" t="e">
        <f>VLOOKUP('Room Details'!$I214,NCA_Calculations!$I$3:$N$12,4,0)</f>
        <v>#N/A</v>
      </c>
      <c r="E226" s="156" t="e">
        <f>VLOOKUP('Room Details'!$I214,NCA_Calculations!$I$3:$N$12,5,0)</f>
        <v>#N/A</v>
      </c>
      <c r="F226" s="156" t="e">
        <f>VLOOKUP('Room Details'!$I214,NCA_Calculations!$I$3:$N$12,6,0)</f>
        <v>#N/A</v>
      </c>
      <c r="G226" s="156" t="str">
        <f>IF(OR(ISBLANK('Room Details'!$M214), 'Room Details'!$M214 = 0,  'Room Details'!$M214 = "N/A" ),"Usable","Unusable")</f>
        <v>Usable</v>
      </c>
      <c r="H226" s="156">
        <f>'Room Details'!$V214</f>
        <v>0</v>
      </c>
      <c r="I226" s="156">
        <f>_xlfn.IFNA(ROUNDUP(IF(OR('Room Details'!$J214=0,ISBLANK('Room Details'!$J214),'Room Details'!$J214="N/A"),0,IF('Room Details'!$J214&gt;$D226,('Room Details'!$J214/$E226)+$F226,IF('Room Details'!$J214&lt;=ABS($B226*$C226),1,('Room Details'!$J214/$B226)+$C226))),0),0)</f>
        <v>0</v>
      </c>
      <c r="J226" s="167"/>
      <c r="K226" s="167"/>
      <c r="L226" s="156">
        <f t="shared" si="12"/>
        <v>0</v>
      </c>
      <c r="M226" s="156">
        <f t="shared" si="13"/>
        <v>0</v>
      </c>
      <c r="N226" s="165"/>
      <c r="O226" s="165"/>
      <c r="P226" s="156">
        <f t="shared" si="14"/>
        <v>0</v>
      </c>
      <c r="Q226" s="156">
        <f t="shared" si="15"/>
        <v>0</v>
      </c>
      <c r="R226" s="165"/>
      <c r="S226" s="165"/>
    </row>
    <row r="227" spans="1:19" x14ac:dyDescent="0.25">
      <c r="A227" s="156">
        <v>212</v>
      </c>
      <c r="B227" s="156" t="e">
        <f>VLOOKUP('Room Details'!$I215,NCA_Calculations!$I$3:$N$12,2,0)</f>
        <v>#N/A</v>
      </c>
      <c r="C227" s="156" t="e">
        <f>VLOOKUP('Room Details'!$I215,NCA_Calculations!$I$3:$N$12,3,0)</f>
        <v>#N/A</v>
      </c>
      <c r="D227" s="156" t="e">
        <f>VLOOKUP('Room Details'!$I215,NCA_Calculations!$I$3:$N$12,4,0)</f>
        <v>#N/A</v>
      </c>
      <c r="E227" s="156" t="e">
        <f>VLOOKUP('Room Details'!$I215,NCA_Calculations!$I$3:$N$12,5,0)</f>
        <v>#N/A</v>
      </c>
      <c r="F227" s="156" t="e">
        <f>VLOOKUP('Room Details'!$I215,NCA_Calculations!$I$3:$N$12,6,0)</f>
        <v>#N/A</v>
      </c>
      <c r="G227" s="156" t="str">
        <f>IF(OR(ISBLANK('Room Details'!$M215), 'Room Details'!$M215 = 0,  'Room Details'!$M215 = "N/A" ),"Usable","Unusable")</f>
        <v>Usable</v>
      </c>
      <c r="H227" s="156">
        <f>'Room Details'!$V215</f>
        <v>0</v>
      </c>
      <c r="I227" s="156">
        <f>_xlfn.IFNA(ROUNDUP(IF(OR('Room Details'!$J215=0,ISBLANK('Room Details'!$J215),'Room Details'!$J215="N/A"),0,IF('Room Details'!$J215&gt;$D227,('Room Details'!$J215/$E227)+$F227,IF('Room Details'!$J215&lt;=ABS($B227*$C227),1,('Room Details'!$J215/$B227)+$C227))),0),0)</f>
        <v>0</v>
      </c>
      <c r="J227" s="167"/>
      <c r="K227" s="167"/>
      <c r="L227" s="156">
        <f t="shared" si="12"/>
        <v>0</v>
      </c>
      <c r="M227" s="156">
        <f t="shared" si="13"/>
        <v>0</v>
      </c>
      <c r="N227" s="165"/>
      <c r="O227" s="165"/>
      <c r="P227" s="156">
        <f t="shared" si="14"/>
        <v>0</v>
      </c>
      <c r="Q227" s="156">
        <f t="shared" si="15"/>
        <v>0</v>
      </c>
      <c r="R227" s="165"/>
      <c r="S227" s="165"/>
    </row>
    <row r="228" spans="1:19" x14ac:dyDescent="0.25">
      <c r="A228" s="156">
        <v>213</v>
      </c>
      <c r="B228" s="156" t="e">
        <f>VLOOKUP('Room Details'!$I216,NCA_Calculations!$I$3:$N$12,2,0)</f>
        <v>#N/A</v>
      </c>
      <c r="C228" s="156" t="e">
        <f>VLOOKUP('Room Details'!$I216,NCA_Calculations!$I$3:$N$12,3,0)</f>
        <v>#N/A</v>
      </c>
      <c r="D228" s="156" t="e">
        <f>VLOOKUP('Room Details'!$I216,NCA_Calculations!$I$3:$N$12,4,0)</f>
        <v>#N/A</v>
      </c>
      <c r="E228" s="156" t="e">
        <f>VLOOKUP('Room Details'!$I216,NCA_Calculations!$I$3:$N$12,5,0)</f>
        <v>#N/A</v>
      </c>
      <c r="F228" s="156" t="e">
        <f>VLOOKUP('Room Details'!$I216,NCA_Calculations!$I$3:$N$12,6,0)</f>
        <v>#N/A</v>
      </c>
      <c r="G228" s="156" t="str">
        <f>IF(OR(ISBLANK('Room Details'!$M216), 'Room Details'!$M216 = 0,  'Room Details'!$M216 = "N/A" ),"Usable","Unusable")</f>
        <v>Usable</v>
      </c>
      <c r="H228" s="156">
        <f>'Room Details'!$V216</f>
        <v>0</v>
      </c>
      <c r="I228" s="156">
        <f>_xlfn.IFNA(ROUNDUP(IF(OR('Room Details'!$J216=0,ISBLANK('Room Details'!$J216),'Room Details'!$J216="N/A"),0,IF('Room Details'!$J216&gt;$D228,('Room Details'!$J216/$E228)+$F228,IF('Room Details'!$J216&lt;=ABS($B228*$C228),1,('Room Details'!$J216/$B228)+$C228))),0),0)</f>
        <v>0</v>
      </c>
      <c r="J228" s="167"/>
      <c r="K228" s="167"/>
      <c r="L228" s="156">
        <f t="shared" si="12"/>
        <v>0</v>
      </c>
      <c r="M228" s="156">
        <f t="shared" si="13"/>
        <v>0</v>
      </c>
      <c r="N228" s="165"/>
      <c r="O228" s="165"/>
      <c r="P228" s="156">
        <f t="shared" si="14"/>
        <v>0</v>
      </c>
      <c r="Q228" s="156">
        <f t="shared" si="15"/>
        <v>0</v>
      </c>
      <c r="R228" s="165"/>
      <c r="S228" s="165"/>
    </row>
    <row r="229" spans="1:19" x14ac:dyDescent="0.25">
      <c r="A229" s="156">
        <v>214</v>
      </c>
      <c r="B229" s="156" t="e">
        <f>VLOOKUP('Room Details'!$I217,NCA_Calculations!$I$3:$N$12,2,0)</f>
        <v>#N/A</v>
      </c>
      <c r="C229" s="156" t="e">
        <f>VLOOKUP('Room Details'!$I217,NCA_Calculations!$I$3:$N$12,3,0)</f>
        <v>#N/A</v>
      </c>
      <c r="D229" s="156" t="e">
        <f>VLOOKUP('Room Details'!$I217,NCA_Calculations!$I$3:$N$12,4,0)</f>
        <v>#N/A</v>
      </c>
      <c r="E229" s="156" t="e">
        <f>VLOOKUP('Room Details'!$I217,NCA_Calculations!$I$3:$N$12,5,0)</f>
        <v>#N/A</v>
      </c>
      <c r="F229" s="156" t="e">
        <f>VLOOKUP('Room Details'!$I217,NCA_Calculations!$I$3:$N$12,6,0)</f>
        <v>#N/A</v>
      </c>
      <c r="G229" s="156" t="str">
        <f>IF(OR(ISBLANK('Room Details'!$M217), 'Room Details'!$M217 = 0,  'Room Details'!$M217 = "N/A" ),"Usable","Unusable")</f>
        <v>Usable</v>
      </c>
      <c r="H229" s="156">
        <f>'Room Details'!$V217</f>
        <v>0</v>
      </c>
      <c r="I229" s="156">
        <f>_xlfn.IFNA(ROUNDUP(IF(OR('Room Details'!$J217=0,ISBLANK('Room Details'!$J217),'Room Details'!$J217="N/A"),0,IF('Room Details'!$J217&gt;$D229,('Room Details'!$J217/$E229)+$F229,IF('Room Details'!$J217&lt;=ABS($B229*$C229),1,('Room Details'!$J217/$B229)+$C229))),0),0)</f>
        <v>0</v>
      </c>
      <c r="J229" s="167"/>
      <c r="K229" s="167"/>
      <c r="L229" s="156">
        <f t="shared" si="12"/>
        <v>0</v>
      </c>
      <c r="M229" s="156">
        <f t="shared" si="13"/>
        <v>0</v>
      </c>
      <c r="N229" s="165"/>
      <c r="O229" s="165"/>
      <c r="P229" s="156">
        <f t="shared" si="14"/>
        <v>0</v>
      </c>
      <c r="Q229" s="156">
        <f t="shared" si="15"/>
        <v>0</v>
      </c>
      <c r="R229" s="165"/>
      <c r="S229" s="165"/>
    </row>
    <row r="230" spans="1:19" x14ac:dyDescent="0.25">
      <c r="A230" s="156">
        <v>215</v>
      </c>
      <c r="B230" s="156" t="e">
        <f>VLOOKUP('Room Details'!$I218,NCA_Calculations!$I$3:$N$12,2,0)</f>
        <v>#N/A</v>
      </c>
      <c r="C230" s="156" t="e">
        <f>VLOOKUP('Room Details'!$I218,NCA_Calculations!$I$3:$N$12,3,0)</f>
        <v>#N/A</v>
      </c>
      <c r="D230" s="156" t="e">
        <f>VLOOKUP('Room Details'!$I218,NCA_Calculations!$I$3:$N$12,4,0)</f>
        <v>#N/A</v>
      </c>
      <c r="E230" s="156" t="e">
        <f>VLOOKUP('Room Details'!$I218,NCA_Calculations!$I$3:$N$12,5,0)</f>
        <v>#N/A</v>
      </c>
      <c r="F230" s="156" t="e">
        <f>VLOOKUP('Room Details'!$I218,NCA_Calculations!$I$3:$N$12,6,0)</f>
        <v>#N/A</v>
      </c>
      <c r="G230" s="156" t="str">
        <f>IF(OR(ISBLANK('Room Details'!$M218), 'Room Details'!$M218 = 0,  'Room Details'!$M218 = "N/A" ),"Usable","Unusable")</f>
        <v>Usable</v>
      </c>
      <c r="H230" s="156">
        <f>'Room Details'!$V218</f>
        <v>0</v>
      </c>
      <c r="I230" s="156">
        <f>_xlfn.IFNA(ROUNDUP(IF(OR('Room Details'!$J218=0,ISBLANK('Room Details'!$J218),'Room Details'!$J218="N/A"),0,IF('Room Details'!$J218&gt;$D230,('Room Details'!$J218/$E230)+$F230,IF('Room Details'!$J218&lt;=ABS($B230*$C230),1,('Room Details'!$J218/$B230)+$C230))),0),0)</f>
        <v>0</v>
      </c>
      <c r="J230" s="167"/>
      <c r="K230" s="167"/>
      <c r="L230" s="156">
        <f t="shared" si="12"/>
        <v>0</v>
      </c>
      <c r="M230" s="156">
        <f t="shared" si="13"/>
        <v>0</v>
      </c>
      <c r="N230" s="165"/>
      <c r="O230" s="165"/>
      <c r="P230" s="156">
        <f t="shared" si="14"/>
        <v>0</v>
      </c>
      <c r="Q230" s="156">
        <f t="shared" si="15"/>
        <v>0</v>
      </c>
      <c r="R230" s="165"/>
      <c r="S230" s="165"/>
    </row>
    <row r="231" spans="1:19" x14ac:dyDescent="0.25">
      <c r="A231" s="156">
        <v>216</v>
      </c>
      <c r="B231" s="156" t="e">
        <f>VLOOKUP('Room Details'!$I219,NCA_Calculations!$I$3:$N$12,2,0)</f>
        <v>#N/A</v>
      </c>
      <c r="C231" s="156" t="e">
        <f>VLOOKUP('Room Details'!$I219,NCA_Calculations!$I$3:$N$12,3,0)</f>
        <v>#N/A</v>
      </c>
      <c r="D231" s="156" t="e">
        <f>VLOOKUP('Room Details'!$I219,NCA_Calculations!$I$3:$N$12,4,0)</f>
        <v>#N/A</v>
      </c>
      <c r="E231" s="156" t="e">
        <f>VLOOKUP('Room Details'!$I219,NCA_Calculations!$I$3:$N$12,5,0)</f>
        <v>#N/A</v>
      </c>
      <c r="F231" s="156" t="e">
        <f>VLOOKUP('Room Details'!$I219,NCA_Calculations!$I$3:$N$12,6,0)</f>
        <v>#N/A</v>
      </c>
      <c r="G231" s="156" t="str">
        <f>IF(OR(ISBLANK('Room Details'!$M219), 'Room Details'!$M219 = 0,  'Room Details'!$M219 = "N/A" ),"Usable","Unusable")</f>
        <v>Usable</v>
      </c>
      <c r="H231" s="156">
        <f>'Room Details'!$V219</f>
        <v>0</v>
      </c>
      <c r="I231" s="156">
        <f>_xlfn.IFNA(ROUNDUP(IF(OR('Room Details'!$J219=0,ISBLANK('Room Details'!$J219),'Room Details'!$J219="N/A"),0,IF('Room Details'!$J219&gt;$D231,('Room Details'!$J219/$E231)+$F231,IF('Room Details'!$J219&lt;=ABS($B231*$C231),1,('Room Details'!$J219/$B231)+$C231))),0),0)</f>
        <v>0</v>
      </c>
      <c r="J231" s="167"/>
      <c r="K231" s="167"/>
      <c r="L231" s="156">
        <f t="shared" si="12"/>
        <v>0</v>
      </c>
      <c r="M231" s="156">
        <f t="shared" si="13"/>
        <v>0</v>
      </c>
      <c r="N231" s="165"/>
      <c r="O231" s="165"/>
      <c r="P231" s="156">
        <f t="shared" si="14"/>
        <v>0</v>
      </c>
      <c r="Q231" s="156">
        <f t="shared" si="15"/>
        <v>0</v>
      </c>
      <c r="R231" s="165"/>
      <c r="S231" s="165"/>
    </row>
    <row r="232" spans="1:19" x14ac:dyDescent="0.25">
      <c r="A232" s="156">
        <v>217</v>
      </c>
      <c r="B232" s="156" t="e">
        <f>VLOOKUP('Room Details'!$I220,NCA_Calculations!$I$3:$N$12,2,0)</f>
        <v>#N/A</v>
      </c>
      <c r="C232" s="156" t="e">
        <f>VLOOKUP('Room Details'!$I220,NCA_Calculations!$I$3:$N$12,3,0)</f>
        <v>#N/A</v>
      </c>
      <c r="D232" s="156" t="e">
        <f>VLOOKUP('Room Details'!$I220,NCA_Calculations!$I$3:$N$12,4,0)</f>
        <v>#N/A</v>
      </c>
      <c r="E232" s="156" t="e">
        <f>VLOOKUP('Room Details'!$I220,NCA_Calculations!$I$3:$N$12,5,0)</f>
        <v>#N/A</v>
      </c>
      <c r="F232" s="156" t="e">
        <f>VLOOKUP('Room Details'!$I220,NCA_Calculations!$I$3:$N$12,6,0)</f>
        <v>#N/A</v>
      </c>
      <c r="G232" s="156" t="str">
        <f>IF(OR(ISBLANK('Room Details'!$M220), 'Room Details'!$M220 = 0,  'Room Details'!$M220 = "N/A" ),"Usable","Unusable")</f>
        <v>Usable</v>
      </c>
      <c r="H232" s="156">
        <f>'Room Details'!$V220</f>
        <v>0</v>
      </c>
      <c r="I232" s="156">
        <f>_xlfn.IFNA(ROUNDUP(IF(OR('Room Details'!$J220=0,ISBLANK('Room Details'!$J220),'Room Details'!$J220="N/A"),0,IF('Room Details'!$J220&gt;$D232,('Room Details'!$J220/$E232)+$F232,IF('Room Details'!$J220&lt;=ABS($B232*$C232),1,('Room Details'!$J220/$B232)+$C232))),0),0)</f>
        <v>0</v>
      </c>
      <c r="J232" s="167"/>
      <c r="K232" s="167"/>
      <c r="L232" s="156">
        <f t="shared" si="12"/>
        <v>0</v>
      </c>
      <c r="M232" s="156">
        <f t="shared" si="13"/>
        <v>0</v>
      </c>
      <c r="N232" s="165"/>
      <c r="O232" s="165"/>
      <c r="P232" s="156">
        <f t="shared" si="14"/>
        <v>0</v>
      </c>
      <c r="Q232" s="156">
        <f t="shared" si="15"/>
        <v>0</v>
      </c>
      <c r="R232" s="165"/>
      <c r="S232" s="165"/>
    </row>
    <row r="233" spans="1:19" x14ac:dyDescent="0.25">
      <c r="A233" s="156">
        <v>218</v>
      </c>
      <c r="B233" s="156" t="e">
        <f>VLOOKUP('Room Details'!$I221,NCA_Calculations!$I$3:$N$12,2,0)</f>
        <v>#N/A</v>
      </c>
      <c r="C233" s="156" t="e">
        <f>VLOOKUP('Room Details'!$I221,NCA_Calculations!$I$3:$N$12,3,0)</f>
        <v>#N/A</v>
      </c>
      <c r="D233" s="156" t="e">
        <f>VLOOKUP('Room Details'!$I221,NCA_Calculations!$I$3:$N$12,4,0)</f>
        <v>#N/A</v>
      </c>
      <c r="E233" s="156" t="e">
        <f>VLOOKUP('Room Details'!$I221,NCA_Calculations!$I$3:$N$12,5,0)</f>
        <v>#N/A</v>
      </c>
      <c r="F233" s="156" t="e">
        <f>VLOOKUP('Room Details'!$I221,NCA_Calculations!$I$3:$N$12,6,0)</f>
        <v>#N/A</v>
      </c>
      <c r="G233" s="156" t="str">
        <f>IF(OR(ISBLANK('Room Details'!$M221), 'Room Details'!$M221 = 0,  'Room Details'!$M221 = "N/A" ),"Usable","Unusable")</f>
        <v>Usable</v>
      </c>
      <c r="H233" s="156">
        <f>'Room Details'!$V221</f>
        <v>0</v>
      </c>
      <c r="I233" s="156">
        <f>_xlfn.IFNA(ROUNDUP(IF(OR('Room Details'!$J221=0,ISBLANK('Room Details'!$J221),'Room Details'!$J221="N/A"),0,IF('Room Details'!$J221&gt;$D233,('Room Details'!$J221/$E233)+$F233,IF('Room Details'!$J221&lt;=ABS($B233*$C233),1,('Room Details'!$J221/$B233)+$C233))),0),0)</f>
        <v>0</v>
      </c>
      <c r="J233" s="167"/>
      <c r="K233" s="167"/>
      <c r="L233" s="156">
        <f t="shared" si="12"/>
        <v>0</v>
      </c>
      <c r="M233" s="156">
        <f t="shared" si="13"/>
        <v>0</v>
      </c>
      <c r="N233" s="165"/>
      <c r="O233" s="165"/>
      <c r="P233" s="156">
        <f t="shared" si="14"/>
        <v>0</v>
      </c>
      <c r="Q233" s="156">
        <f t="shared" si="15"/>
        <v>0</v>
      </c>
      <c r="R233" s="165"/>
      <c r="S233" s="165"/>
    </row>
    <row r="234" spans="1:19" x14ac:dyDescent="0.25">
      <c r="A234" s="156">
        <v>219</v>
      </c>
      <c r="B234" s="156" t="e">
        <f>VLOOKUP('Room Details'!$I222,NCA_Calculations!$I$3:$N$12,2,0)</f>
        <v>#N/A</v>
      </c>
      <c r="C234" s="156" t="e">
        <f>VLOOKUP('Room Details'!$I222,NCA_Calculations!$I$3:$N$12,3,0)</f>
        <v>#N/A</v>
      </c>
      <c r="D234" s="156" t="e">
        <f>VLOOKUP('Room Details'!$I222,NCA_Calculations!$I$3:$N$12,4,0)</f>
        <v>#N/A</v>
      </c>
      <c r="E234" s="156" t="e">
        <f>VLOOKUP('Room Details'!$I222,NCA_Calculations!$I$3:$N$12,5,0)</f>
        <v>#N/A</v>
      </c>
      <c r="F234" s="156" t="e">
        <f>VLOOKUP('Room Details'!$I222,NCA_Calculations!$I$3:$N$12,6,0)</f>
        <v>#N/A</v>
      </c>
      <c r="G234" s="156" t="str">
        <f>IF(OR(ISBLANK('Room Details'!$M222), 'Room Details'!$M222 = 0,  'Room Details'!$M222 = "N/A" ),"Usable","Unusable")</f>
        <v>Usable</v>
      </c>
      <c r="H234" s="156">
        <f>'Room Details'!$V222</f>
        <v>0</v>
      </c>
      <c r="I234" s="156">
        <f>_xlfn.IFNA(ROUNDUP(IF(OR('Room Details'!$J222=0,ISBLANK('Room Details'!$J222),'Room Details'!$J222="N/A"),0,IF('Room Details'!$J222&gt;$D234,('Room Details'!$J222/$E234)+$F234,IF('Room Details'!$J222&lt;=ABS($B234*$C234),1,('Room Details'!$J222/$B234)+$C234))),0),0)</f>
        <v>0</v>
      </c>
      <c r="J234" s="167"/>
      <c r="K234" s="167"/>
      <c r="L234" s="156">
        <f t="shared" si="12"/>
        <v>0</v>
      </c>
      <c r="M234" s="156">
        <f t="shared" si="13"/>
        <v>0</v>
      </c>
      <c r="N234" s="165"/>
      <c r="O234" s="165"/>
      <c r="P234" s="156">
        <f t="shared" si="14"/>
        <v>0</v>
      </c>
      <c r="Q234" s="156">
        <f t="shared" si="15"/>
        <v>0</v>
      </c>
      <c r="R234" s="165"/>
      <c r="S234" s="165"/>
    </row>
    <row r="235" spans="1:19" x14ac:dyDescent="0.25">
      <c r="A235" s="156">
        <v>220</v>
      </c>
      <c r="B235" s="156" t="e">
        <f>VLOOKUP('Room Details'!$I223,NCA_Calculations!$I$3:$N$12,2,0)</f>
        <v>#N/A</v>
      </c>
      <c r="C235" s="156" t="e">
        <f>VLOOKUP('Room Details'!$I223,NCA_Calculations!$I$3:$N$12,3,0)</f>
        <v>#N/A</v>
      </c>
      <c r="D235" s="156" t="e">
        <f>VLOOKUP('Room Details'!$I223,NCA_Calculations!$I$3:$N$12,4,0)</f>
        <v>#N/A</v>
      </c>
      <c r="E235" s="156" t="e">
        <f>VLOOKUP('Room Details'!$I223,NCA_Calculations!$I$3:$N$12,5,0)</f>
        <v>#N/A</v>
      </c>
      <c r="F235" s="156" t="e">
        <f>VLOOKUP('Room Details'!$I223,NCA_Calculations!$I$3:$N$12,6,0)</f>
        <v>#N/A</v>
      </c>
      <c r="G235" s="156" t="str">
        <f>IF(OR(ISBLANK('Room Details'!$M223), 'Room Details'!$M223 = 0,  'Room Details'!$M223 = "N/A" ),"Usable","Unusable")</f>
        <v>Usable</v>
      </c>
      <c r="H235" s="156">
        <f>'Room Details'!$V223</f>
        <v>0</v>
      </c>
      <c r="I235" s="156">
        <f>_xlfn.IFNA(ROUNDUP(IF(OR('Room Details'!$J223=0,ISBLANK('Room Details'!$J223),'Room Details'!$J223="N/A"),0,IF('Room Details'!$J223&gt;$D235,('Room Details'!$J223/$E235)+$F235,IF('Room Details'!$J223&lt;=ABS($B235*$C235),1,('Room Details'!$J223/$B235)+$C235))),0),0)</f>
        <v>0</v>
      </c>
      <c r="J235" s="167"/>
      <c r="K235" s="167"/>
      <c r="L235" s="156">
        <f t="shared" si="12"/>
        <v>0</v>
      </c>
      <c r="M235" s="156">
        <f t="shared" si="13"/>
        <v>0</v>
      </c>
      <c r="N235" s="165"/>
      <c r="O235" s="165"/>
      <c r="P235" s="156">
        <f t="shared" si="14"/>
        <v>0</v>
      </c>
      <c r="Q235" s="156">
        <f t="shared" si="15"/>
        <v>0</v>
      </c>
      <c r="R235" s="165"/>
      <c r="S235" s="165"/>
    </row>
    <row r="236" spans="1:19" x14ac:dyDescent="0.25">
      <c r="A236" s="156">
        <v>221</v>
      </c>
      <c r="B236" s="156" t="e">
        <f>VLOOKUP('Room Details'!$I224,NCA_Calculations!$I$3:$N$12,2,0)</f>
        <v>#N/A</v>
      </c>
      <c r="C236" s="156" t="e">
        <f>VLOOKUP('Room Details'!$I224,NCA_Calculations!$I$3:$N$12,3,0)</f>
        <v>#N/A</v>
      </c>
      <c r="D236" s="156" t="e">
        <f>VLOOKUP('Room Details'!$I224,NCA_Calculations!$I$3:$N$12,4,0)</f>
        <v>#N/A</v>
      </c>
      <c r="E236" s="156" t="e">
        <f>VLOOKUP('Room Details'!$I224,NCA_Calculations!$I$3:$N$12,5,0)</f>
        <v>#N/A</v>
      </c>
      <c r="F236" s="156" t="e">
        <f>VLOOKUP('Room Details'!$I224,NCA_Calculations!$I$3:$N$12,6,0)</f>
        <v>#N/A</v>
      </c>
      <c r="G236" s="156" t="str">
        <f>IF(OR(ISBLANK('Room Details'!$M224), 'Room Details'!$M224 = 0,  'Room Details'!$M224 = "N/A" ),"Usable","Unusable")</f>
        <v>Usable</v>
      </c>
      <c r="H236" s="156">
        <f>'Room Details'!$V224</f>
        <v>0</v>
      </c>
      <c r="I236" s="156">
        <f>_xlfn.IFNA(ROUNDUP(IF(OR('Room Details'!$J224=0,ISBLANK('Room Details'!$J224),'Room Details'!$J224="N/A"),0,IF('Room Details'!$J224&gt;$D236,('Room Details'!$J224/$E236)+$F236,IF('Room Details'!$J224&lt;=ABS($B236*$C236),1,('Room Details'!$J224/$B236)+$C236))),0),0)</f>
        <v>0</v>
      </c>
      <c r="J236" s="167"/>
      <c r="K236" s="167"/>
      <c r="L236" s="156">
        <f t="shared" si="12"/>
        <v>0</v>
      </c>
      <c r="M236" s="156">
        <f t="shared" si="13"/>
        <v>0</v>
      </c>
      <c r="N236" s="165"/>
      <c r="O236" s="165"/>
      <c r="P236" s="156">
        <f t="shared" si="14"/>
        <v>0</v>
      </c>
      <c r="Q236" s="156">
        <f t="shared" si="15"/>
        <v>0</v>
      </c>
      <c r="R236" s="165"/>
      <c r="S236" s="165"/>
    </row>
    <row r="237" spans="1:19" x14ac:dyDescent="0.25">
      <c r="A237" s="156">
        <v>222</v>
      </c>
      <c r="B237" s="156" t="e">
        <f>VLOOKUP('Room Details'!$I225,NCA_Calculations!$I$3:$N$12,2,0)</f>
        <v>#N/A</v>
      </c>
      <c r="C237" s="156" t="e">
        <f>VLOOKUP('Room Details'!$I225,NCA_Calculations!$I$3:$N$12,3,0)</f>
        <v>#N/A</v>
      </c>
      <c r="D237" s="156" t="e">
        <f>VLOOKUP('Room Details'!$I225,NCA_Calculations!$I$3:$N$12,4,0)</f>
        <v>#N/A</v>
      </c>
      <c r="E237" s="156" t="e">
        <f>VLOOKUP('Room Details'!$I225,NCA_Calculations!$I$3:$N$12,5,0)</f>
        <v>#N/A</v>
      </c>
      <c r="F237" s="156" t="e">
        <f>VLOOKUP('Room Details'!$I225,NCA_Calculations!$I$3:$N$12,6,0)</f>
        <v>#N/A</v>
      </c>
      <c r="G237" s="156" t="str">
        <f>IF(OR(ISBLANK('Room Details'!$M225), 'Room Details'!$M225 = 0,  'Room Details'!$M225 = "N/A" ),"Usable","Unusable")</f>
        <v>Usable</v>
      </c>
      <c r="H237" s="156">
        <f>'Room Details'!$V225</f>
        <v>0</v>
      </c>
      <c r="I237" s="156">
        <f>_xlfn.IFNA(ROUNDUP(IF(OR('Room Details'!$J225=0,ISBLANK('Room Details'!$J225),'Room Details'!$J225="N/A"),0,IF('Room Details'!$J225&gt;$D237,('Room Details'!$J225/$E237)+$F237,IF('Room Details'!$J225&lt;=ABS($B237*$C237),1,('Room Details'!$J225/$B237)+$C237))),0),0)</f>
        <v>0</v>
      </c>
      <c r="J237" s="167"/>
      <c r="K237" s="167"/>
      <c r="L237" s="156">
        <f t="shared" si="12"/>
        <v>0</v>
      </c>
      <c r="M237" s="156">
        <f t="shared" si="13"/>
        <v>0</v>
      </c>
      <c r="N237" s="165"/>
      <c r="O237" s="165"/>
      <c r="P237" s="156">
        <f t="shared" si="14"/>
        <v>0</v>
      </c>
      <c r="Q237" s="156">
        <f t="shared" si="15"/>
        <v>0</v>
      </c>
      <c r="R237" s="165"/>
      <c r="S237" s="165"/>
    </row>
    <row r="238" spans="1:19" x14ac:dyDescent="0.25">
      <c r="A238" s="156">
        <v>223</v>
      </c>
      <c r="B238" s="156" t="e">
        <f>VLOOKUP('Room Details'!$I226,NCA_Calculations!$I$3:$N$12,2,0)</f>
        <v>#N/A</v>
      </c>
      <c r="C238" s="156" t="e">
        <f>VLOOKUP('Room Details'!$I226,NCA_Calculations!$I$3:$N$12,3,0)</f>
        <v>#N/A</v>
      </c>
      <c r="D238" s="156" t="e">
        <f>VLOOKUP('Room Details'!$I226,NCA_Calculations!$I$3:$N$12,4,0)</f>
        <v>#N/A</v>
      </c>
      <c r="E238" s="156" t="e">
        <f>VLOOKUP('Room Details'!$I226,NCA_Calculations!$I$3:$N$12,5,0)</f>
        <v>#N/A</v>
      </c>
      <c r="F238" s="156" t="e">
        <f>VLOOKUP('Room Details'!$I226,NCA_Calculations!$I$3:$N$12,6,0)</f>
        <v>#N/A</v>
      </c>
      <c r="G238" s="156" t="str">
        <f>IF(OR(ISBLANK('Room Details'!$M226), 'Room Details'!$M226 = 0,  'Room Details'!$M226 = "N/A" ),"Usable","Unusable")</f>
        <v>Usable</v>
      </c>
      <c r="H238" s="156">
        <f>'Room Details'!$V226</f>
        <v>0</v>
      </c>
      <c r="I238" s="156">
        <f>_xlfn.IFNA(ROUNDUP(IF(OR('Room Details'!$J226=0,ISBLANK('Room Details'!$J226),'Room Details'!$J226="N/A"),0,IF('Room Details'!$J226&gt;$D238,('Room Details'!$J226/$E238)+$F238,IF('Room Details'!$J226&lt;=ABS($B238*$C238),1,('Room Details'!$J226/$B238)+$C238))),0),0)</f>
        <v>0</v>
      </c>
      <c r="J238" s="167"/>
      <c r="K238" s="167"/>
      <c r="L238" s="156">
        <f t="shared" si="12"/>
        <v>0</v>
      </c>
      <c r="M238" s="156">
        <f t="shared" si="13"/>
        <v>0</v>
      </c>
      <c r="N238" s="165"/>
      <c r="O238" s="165"/>
      <c r="P238" s="156">
        <f t="shared" si="14"/>
        <v>0</v>
      </c>
      <c r="Q238" s="156">
        <f t="shared" si="15"/>
        <v>0</v>
      </c>
      <c r="R238" s="165"/>
      <c r="S238" s="165"/>
    </row>
    <row r="239" spans="1:19" x14ac:dyDescent="0.25">
      <c r="A239" s="156">
        <v>224</v>
      </c>
      <c r="B239" s="156" t="e">
        <f>VLOOKUP('Room Details'!$I227,NCA_Calculations!$I$3:$N$12,2,0)</f>
        <v>#N/A</v>
      </c>
      <c r="C239" s="156" t="e">
        <f>VLOOKUP('Room Details'!$I227,NCA_Calculations!$I$3:$N$12,3,0)</f>
        <v>#N/A</v>
      </c>
      <c r="D239" s="156" t="e">
        <f>VLOOKUP('Room Details'!$I227,NCA_Calculations!$I$3:$N$12,4,0)</f>
        <v>#N/A</v>
      </c>
      <c r="E239" s="156" t="e">
        <f>VLOOKUP('Room Details'!$I227,NCA_Calculations!$I$3:$N$12,5,0)</f>
        <v>#N/A</v>
      </c>
      <c r="F239" s="156" t="e">
        <f>VLOOKUP('Room Details'!$I227,NCA_Calculations!$I$3:$N$12,6,0)</f>
        <v>#N/A</v>
      </c>
      <c r="G239" s="156" t="str">
        <f>IF(OR(ISBLANK('Room Details'!$M227), 'Room Details'!$M227 = 0,  'Room Details'!$M227 = "N/A" ),"Usable","Unusable")</f>
        <v>Usable</v>
      </c>
      <c r="H239" s="156">
        <f>'Room Details'!$V227</f>
        <v>0</v>
      </c>
      <c r="I239" s="156">
        <f>_xlfn.IFNA(ROUNDUP(IF(OR('Room Details'!$J227=0,ISBLANK('Room Details'!$J227),'Room Details'!$J227="N/A"),0,IF('Room Details'!$J227&gt;$D239,('Room Details'!$J227/$E239)+$F239,IF('Room Details'!$J227&lt;=ABS($B239*$C239),1,('Room Details'!$J227/$B239)+$C239))),0),0)</f>
        <v>0</v>
      </c>
      <c r="J239" s="167"/>
      <c r="K239" s="167"/>
      <c r="L239" s="156">
        <f t="shared" si="12"/>
        <v>0</v>
      </c>
      <c r="M239" s="156">
        <f t="shared" si="13"/>
        <v>0</v>
      </c>
      <c r="N239" s="165"/>
      <c r="O239" s="165"/>
      <c r="P239" s="156">
        <f t="shared" si="14"/>
        <v>0</v>
      </c>
      <c r="Q239" s="156">
        <f t="shared" si="15"/>
        <v>0</v>
      </c>
      <c r="R239" s="165"/>
      <c r="S239" s="165"/>
    </row>
    <row r="240" spans="1:19" x14ac:dyDescent="0.25">
      <c r="A240" s="156">
        <v>225</v>
      </c>
      <c r="B240" s="156" t="e">
        <f>VLOOKUP('Room Details'!$I228,NCA_Calculations!$I$3:$N$12,2,0)</f>
        <v>#N/A</v>
      </c>
      <c r="C240" s="156" t="e">
        <f>VLOOKUP('Room Details'!$I228,NCA_Calculations!$I$3:$N$12,3,0)</f>
        <v>#N/A</v>
      </c>
      <c r="D240" s="156" t="e">
        <f>VLOOKUP('Room Details'!$I228,NCA_Calculations!$I$3:$N$12,4,0)</f>
        <v>#N/A</v>
      </c>
      <c r="E240" s="156" t="e">
        <f>VLOOKUP('Room Details'!$I228,NCA_Calculations!$I$3:$N$12,5,0)</f>
        <v>#N/A</v>
      </c>
      <c r="F240" s="156" t="e">
        <f>VLOOKUP('Room Details'!$I228,NCA_Calculations!$I$3:$N$12,6,0)</f>
        <v>#N/A</v>
      </c>
      <c r="G240" s="156" t="str">
        <f>IF(OR(ISBLANK('Room Details'!$M228), 'Room Details'!$M228 = 0,  'Room Details'!$M228 = "N/A" ),"Usable","Unusable")</f>
        <v>Usable</v>
      </c>
      <c r="H240" s="156">
        <f>'Room Details'!$V228</f>
        <v>0</v>
      </c>
      <c r="I240" s="156">
        <f>_xlfn.IFNA(ROUNDUP(IF(OR('Room Details'!$J228=0,ISBLANK('Room Details'!$J228),'Room Details'!$J228="N/A"),0,IF('Room Details'!$J228&gt;$D240,('Room Details'!$J228/$E240)+$F240,IF('Room Details'!$J228&lt;=ABS($B240*$C240),1,('Room Details'!$J228/$B240)+$C240))),0),0)</f>
        <v>0</v>
      </c>
      <c r="J240" s="167"/>
      <c r="K240" s="167"/>
      <c r="L240" s="156">
        <f t="shared" si="12"/>
        <v>0</v>
      </c>
      <c r="M240" s="156">
        <f t="shared" si="13"/>
        <v>0</v>
      </c>
      <c r="N240" s="165"/>
      <c r="O240" s="165"/>
      <c r="P240" s="156">
        <f t="shared" si="14"/>
        <v>0</v>
      </c>
      <c r="Q240" s="156">
        <f t="shared" si="15"/>
        <v>0</v>
      </c>
      <c r="R240" s="165"/>
      <c r="S240" s="165"/>
    </row>
    <row r="241" spans="1:19" x14ac:dyDescent="0.25">
      <c r="A241" s="156">
        <v>226</v>
      </c>
      <c r="B241" s="156" t="e">
        <f>VLOOKUP('Room Details'!$I229,NCA_Calculations!$I$3:$N$12,2,0)</f>
        <v>#N/A</v>
      </c>
      <c r="C241" s="156" t="e">
        <f>VLOOKUP('Room Details'!$I229,NCA_Calculations!$I$3:$N$12,3,0)</f>
        <v>#N/A</v>
      </c>
      <c r="D241" s="156" t="e">
        <f>VLOOKUP('Room Details'!$I229,NCA_Calculations!$I$3:$N$12,4,0)</f>
        <v>#N/A</v>
      </c>
      <c r="E241" s="156" t="e">
        <f>VLOOKUP('Room Details'!$I229,NCA_Calculations!$I$3:$N$12,5,0)</f>
        <v>#N/A</v>
      </c>
      <c r="F241" s="156" t="e">
        <f>VLOOKUP('Room Details'!$I229,NCA_Calculations!$I$3:$N$12,6,0)</f>
        <v>#N/A</v>
      </c>
      <c r="G241" s="156" t="str">
        <f>IF(OR(ISBLANK('Room Details'!$M229), 'Room Details'!$M229 = 0,  'Room Details'!$M229 = "N/A" ),"Usable","Unusable")</f>
        <v>Usable</v>
      </c>
      <c r="H241" s="156">
        <f>'Room Details'!$V229</f>
        <v>0</v>
      </c>
      <c r="I241" s="156">
        <f>_xlfn.IFNA(ROUNDUP(IF(OR('Room Details'!$J229=0,ISBLANK('Room Details'!$J229),'Room Details'!$J229="N/A"),0,IF('Room Details'!$J229&gt;$D241,('Room Details'!$J229/$E241)+$F241,IF('Room Details'!$J229&lt;=ABS($B241*$C241),1,('Room Details'!$J229/$B241)+$C241))),0),0)</f>
        <v>0</v>
      </c>
      <c r="J241" s="167"/>
      <c r="K241" s="167"/>
      <c r="L241" s="156">
        <f t="shared" si="12"/>
        <v>0</v>
      </c>
      <c r="M241" s="156">
        <f t="shared" si="13"/>
        <v>0</v>
      </c>
      <c r="N241" s="165"/>
      <c r="O241" s="165"/>
      <c r="P241" s="156">
        <f t="shared" si="14"/>
        <v>0</v>
      </c>
      <c r="Q241" s="156">
        <f t="shared" si="15"/>
        <v>0</v>
      </c>
      <c r="R241" s="165"/>
      <c r="S241" s="165"/>
    </row>
    <row r="242" spans="1:19" x14ac:dyDescent="0.25">
      <c r="A242" s="156">
        <v>227</v>
      </c>
      <c r="B242" s="156" t="e">
        <f>VLOOKUP('Room Details'!$I230,NCA_Calculations!$I$3:$N$12,2,0)</f>
        <v>#N/A</v>
      </c>
      <c r="C242" s="156" t="e">
        <f>VLOOKUP('Room Details'!$I230,NCA_Calculations!$I$3:$N$12,3,0)</f>
        <v>#N/A</v>
      </c>
      <c r="D242" s="156" t="e">
        <f>VLOOKUP('Room Details'!$I230,NCA_Calculations!$I$3:$N$12,4,0)</f>
        <v>#N/A</v>
      </c>
      <c r="E242" s="156" t="e">
        <f>VLOOKUP('Room Details'!$I230,NCA_Calculations!$I$3:$N$12,5,0)</f>
        <v>#N/A</v>
      </c>
      <c r="F242" s="156" t="e">
        <f>VLOOKUP('Room Details'!$I230,NCA_Calculations!$I$3:$N$12,6,0)</f>
        <v>#N/A</v>
      </c>
      <c r="G242" s="156" t="str">
        <f>IF(OR(ISBLANK('Room Details'!$M230), 'Room Details'!$M230 = 0,  'Room Details'!$M230 = "N/A" ),"Usable","Unusable")</f>
        <v>Usable</v>
      </c>
      <c r="H242" s="156">
        <f>'Room Details'!$V230</f>
        <v>0</v>
      </c>
      <c r="I242" s="156">
        <f>_xlfn.IFNA(ROUNDUP(IF(OR('Room Details'!$J230=0,ISBLANK('Room Details'!$J230),'Room Details'!$J230="N/A"),0,IF('Room Details'!$J230&gt;$D242,('Room Details'!$J230/$E242)+$F242,IF('Room Details'!$J230&lt;=ABS($B242*$C242),1,('Room Details'!$J230/$B242)+$C242))),0),0)</f>
        <v>0</v>
      </c>
      <c r="J242" s="167"/>
      <c r="K242" s="167"/>
      <c r="L242" s="156">
        <f t="shared" si="12"/>
        <v>0</v>
      </c>
      <c r="M242" s="156">
        <f t="shared" si="13"/>
        <v>0</v>
      </c>
      <c r="N242" s="165"/>
      <c r="O242" s="165"/>
      <c r="P242" s="156">
        <f t="shared" si="14"/>
        <v>0</v>
      </c>
      <c r="Q242" s="156">
        <f t="shared" si="15"/>
        <v>0</v>
      </c>
      <c r="R242" s="165"/>
      <c r="S242" s="165"/>
    </row>
    <row r="243" spans="1:19" x14ac:dyDescent="0.25">
      <c r="A243" s="156">
        <v>228</v>
      </c>
      <c r="B243" s="156" t="e">
        <f>VLOOKUP('Room Details'!$I231,NCA_Calculations!$I$3:$N$12,2,0)</f>
        <v>#N/A</v>
      </c>
      <c r="C243" s="156" t="e">
        <f>VLOOKUP('Room Details'!$I231,NCA_Calculations!$I$3:$N$12,3,0)</f>
        <v>#N/A</v>
      </c>
      <c r="D243" s="156" t="e">
        <f>VLOOKUP('Room Details'!$I231,NCA_Calculations!$I$3:$N$12,4,0)</f>
        <v>#N/A</v>
      </c>
      <c r="E243" s="156" t="e">
        <f>VLOOKUP('Room Details'!$I231,NCA_Calculations!$I$3:$N$12,5,0)</f>
        <v>#N/A</v>
      </c>
      <c r="F243" s="156" t="e">
        <f>VLOOKUP('Room Details'!$I231,NCA_Calculations!$I$3:$N$12,6,0)</f>
        <v>#N/A</v>
      </c>
      <c r="G243" s="156" t="str">
        <f>IF(OR(ISBLANK('Room Details'!$M231), 'Room Details'!$M231 = 0,  'Room Details'!$M231 = "N/A" ),"Usable","Unusable")</f>
        <v>Usable</v>
      </c>
      <c r="H243" s="156">
        <f>'Room Details'!$V231</f>
        <v>0</v>
      </c>
      <c r="I243" s="156">
        <f>_xlfn.IFNA(ROUNDUP(IF(OR('Room Details'!$J231=0,ISBLANK('Room Details'!$J231),'Room Details'!$J231="N/A"),0,IF('Room Details'!$J231&gt;$D243,('Room Details'!$J231/$E243)+$F243,IF('Room Details'!$J231&lt;=ABS($B243*$C243),1,('Room Details'!$J231/$B243)+$C243))),0),0)</f>
        <v>0</v>
      </c>
      <c r="J243" s="167"/>
      <c r="K243" s="167"/>
      <c r="L243" s="156">
        <f t="shared" si="12"/>
        <v>0</v>
      </c>
      <c r="M243" s="156">
        <f t="shared" si="13"/>
        <v>0</v>
      </c>
      <c r="N243" s="165"/>
      <c r="O243" s="165"/>
      <c r="P243" s="156">
        <f t="shared" si="14"/>
        <v>0</v>
      </c>
      <c r="Q243" s="156">
        <f t="shared" si="15"/>
        <v>0</v>
      </c>
      <c r="R243" s="165"/>
      <c r="S243" s="165"/>
    </row>
    <row r="244" spans="1:19" x14ac:dyDescent="0.25">
      <c r="A244" s="156">
        <v>229</v>
      </c>
      <c r="B244" s="156" t="e">
        <f>VLOOKUP('Room Details'!$I232,NCA_Calculations!$I$3:$N$12,2,0)</f>
        <v>#N/A</v>
      </c>
      <c r="C244" s="156" t="e">
        <f>VLOOKUP('Room Details'!$I232,NCA_Calculations!$I$3:$N$12,3,0)</f>
        <v>#N/A</v>
      </c>
      <c r="D244" s="156" t="e">
        <f>VLOOKUP('Room Details'!$I232,NCA_Calculations!$I$3:$N$12,4,0)</f>
        <v>#N/A</v>
      </c>
      <c r="E244" s="156" t="e">
        <f>VLOOKUP('Room Details'!$I232,NCA_Calculations!$I$3:$N$12,5,0)</f>
        <v>#N/A</v>
      </c>
      <c r="F244" s="156" t="e">
        <f>VLOOKUP('Room Details'!$I232,NCA_Calculations!$I$3:$N$12,6,0)</f>
        <v>#N/A</v>
      </c>
      <c r="G244" s="156" t="str">
        <f>IF(OR(ISBLANK('Room Details'!$M232), 'Room Details'!$M232 = 0,  'Room Details'!$M232 = "N/A" ),"Usable","Unusable")</f>
        <v>Usable</v>
      </c>
      <c r="H244" s="156">
        <f>'Room Details'!$V232</f>
        <v>0</v>
      </c>
      <c r="I244" s="156">
        <f>_xlfn.IFNA(ROUNDUP(IF(OR('Room Details'!$J232=0,ISBLANK('Room Details'!$J232),'Room Details'!$J232="N/A"),0,IF('Room Details'!$J232&gt;$D244,('Room Details'!$J232/$E244)+$F244,IF('Room Details'!$J232&lt;=ABS($B244*$C244),1,('Room Details'!$J232/$B244)+$C244))),0),0)</f>
        <v>0</v>
      </c>
      <c r="J244" s="167"/>
      <c r="K244" s="167"/>
      <c r="L244" s="156">
        <f t="shared" si="12"/>
        <v>0</v>
      </c>
      <c r="M244" s="156">
        <f t="shared" si="13"/>
        <v>0</v>
      </c>
      <c r="N244" s="165"/>
      <c r="O244" s="165"/>
      <c r="P244" s="156">
        <f t="shared" si="14"/>
        <v>0</v>
      </c>
      <c r="Q244" s="156">
        <f t="shared" si="15"/>
        <v>0</v>
      </c>
      <c r="R244" s="165"/>
      <c r="S244" s="165"/>
    </row>
    <row r="245" spans="1:19" x14ac:dyDescent="0.25">
      <c r="A245" s="156">
        <v>230</v>
      </c>
      <c r="B245" s="156" t="e">
        <f>VLOOKUP('Room Details'!$I233,NCA_Calculations!$I$3:$N$12,2,0)</f>
        <v>#N/A</v>
      </c>
      <c r="C245" s="156" t="e">
        <f>VLOOKUP('Room Details'!$I233,NCA_Calculations!$I$3:$N$12,3,0)</f>
        <v>#N/A</v>
      </c>
      <c r="D245" s="156" t="e">
        <f>VLOOKUP('Room Details'!$I233,NCA_Calculations!$I$3:$N$12,4,0)</f>
        <v>#N/A</v>
      </c>
      <c r="E245" s="156" t="e">
        <f>VLOOKUP('Room Details'!$I233,NCA_Calculations!$I$3:$N$12,5,0)</f>
        <v>#N/A</v>
      </c>
      <c r="F245" s="156" t="e">
        <f>VLOOKUP('Room Details'!$I233,NCA_Calculations!$I$3:$N$12,6,0)</f>
        <v>#N/A</v>
      </c>
      <c r="G245" s="156" t="str">
        <f>IF(OR(ISBLANK('Room Details'!$M233), 'Room Details'!$M233 = 0,  'Room Details'!$M233 = "N/A" ),"Usable","Unusable")</f>
        <v>Usable</v>
      </c>
      <c r="H245" s="156">
        <f>'Room Details'!$V233</f>
        <v>0</v>
      </c>
      <c r="I245" s="156">
        <f>_xlfn.IFNA(ROUNDUP(IF(OR('Room Details'!$J233=0,ISBLANK('Room Details'!$J233),'Room Details'!$J233="N/A"),0,IF('Room Details'!$J233&gt;$D245,('Room Details'!$J233/$E245)+$F245,IF('Room Details'!$J233&lt;=ABS($B245*$C245),1,('Room Details'!$J233/$B245)+$C245))),0),0)</f>
        <v>0</v>
      </c>
      <c r="J245" s="167"/>
      <c r="K245" s="167"/>
      <c r="L245" s="156">
        <f t="shared" si="12"/>
        <v>0</v>
      </c>
      <c r="M245" s="156">
        <f t="shared" si="13"/>
        <v>0</v>
      </c>
      <c r="N245" s="165"/>
      <c r="O245" s="165"/>
      <c r="P245" s="156">
        <f t="shared" si="14"/>
        <v>0</v>
      </c>
      <c r="Q245" s="156">
        <f t="shared" si="15"/>
        <v>0</v>
      </c>
      <c r="R245" s="165"/>
      <c r="S245" s="165"/>
    </row>
    <row r="246" spans="1:19" x14ac:dyDescent="0.25">
      <c r="A246" s="156">
        <v>231</v>
      </c>
      <c r="B246" s="156" t="e">
        <f>VLOOKUP('Room Details'!$I234,NCA_Calculations!$I$3:$N$12,2,0)</f>
        <v>#N/A</v>
      </c>
      <c r="C246" s="156" t="e">
        <f>VLOOKUP('Room Details'!$I234,NCA_Calculations!$I$3:$N$12,3,0)</f>
        <v>#N/A</v>
      </c>
      <c r="D246" s="156" t="e">
        <f>VLOOKUP('Room Details'!$I234,NCA_Calculations!$I$3:$N$12,4,0)</f>
        <v>#N/A</v>
      </c>
      <c r="E246" s="156" t="e">
        <f>VLOOKUP('Room Details'!$I234,NCA_Calculations!$I$3:$N$12,5,0)</f>
        <v>#N/A</v>
      </c>
      <c r="F246" s="156" t="e">
        <f>VLOOKUP('Room Details'!$I234,NCA_Calculations!$I$3:$N$12,6,0)</f>
        <v>#N/A</v>
      </c>
      <c r="G246" s="156" t="str">
        <f>IF(OR(ISBLANK('Room Details'!$M234), 'Room Details'!$M234 = 0,  'Room Details'!$M234 = "N/A" ),"Usable","Unusable")</f>
        <v>Usable</v>
      </c>
      <c r="H246" s="156">
        <f>'Room Details'!$V234</f>
        <v>0</v>
      </c>
      <c r="I246" s="156">
        <f>_xlfn.IFNA(ROUNDUP(IF(OR('Room Details'!$J234=0,ISBLANK('Room Details'!$J234),'Room Details'!$J234="N/A"),0,IF('Room Details'!$J234&gt;$D246,('Room Details'!$J234/$E246)+$F246,IF('Room Details'!$J234&lt;=ABS($B246*$C246),1,('Room Details'!$J234/$B246)+$C246))),0),0)</f>
        <v>0</v>
      </c>
      <c r="J246" s="167"/>
      <c r="K246" s="167"/>
      <c r="L246" s="156">
        <f t="shared" si="12"/>
        <v>0</v>
      </c>
      <c r="M246" s="156">
        <f t="shared" si="13"/>
        <v>0</v>
      </c>
      <c r="N246" s="165"/>
      <c r="O246" s="165"/>
      <c r="P246" s="156">
        <f t="shared" si="14"/>
        <v>0</v>
      </c>
      <c r="Q246" s="156">
        <f t="shared" si="15"/>
        <v>0</v>
      </c>
      <c r="R246" s="165"/>
      <c r="S246" s="165"/>
    </row>
    <row r="247" spans="1:19" x14ac:dyDescent="0.25">
      <c r="A247" s="156">
        <v>232</v>
      </c>
      <c r="B247" s="156" t="e">
        <f>VLOOKUP('Room Details'!$I235,NCA_Calculations!$I$3:$N$12,2,0)</f>
        <v>#N/A</v>
      </c>
      <c r="C247" s="156" t="e">
        <f>VLOOKUP('Room Details'!$I235,NCA_Calculations!$I$3:$N$12,3,0)</f>
        <v>#N/A</v>
      </c>
      <c r="D247" s="156" t="e">
        <f>VLOOKUP('Room Details'!$I235,NCA_Calculations!$I$3:$N$12,4,0)</f>
        <v>#N/A</v>
      </c>
      <c r="E247" s="156" t="e">
        <f>VLOOKUP('Room Details'!$I235,NCA_Calculations!$I$3:$N$12,5,0)</f>
        <v>#N/A</v>
      </c>
      <c r="F247" s="156" t="e">
        <f>VLOOKUP('Room Details'!$I235,NCA_Calculations!$I$3:$N$12,6,0)</f>
        <v>#N/A</v>
      </c>
      <c r="G247" s="156" t="str">
        <f>IF(OR(ISBLANK('Room Details'!$M235), 'Room Details'!$M235 = 0,  'Room Details'!$M235 = "N/A" ),"Usable","Unusable")</f>
        <v>Usable</v>
      </c>
      <c r="H247" s="156">
        <f>'Room Details'!$V235</f>
        <v>0</v>
      </c>
      <c r="I247" s="156">
        <f>_xlfn.IFNA(ROUNDUP(IF(OR('Room Details'!$J235=0,ISBLANK('Room Details'!$J235),'Room Details'!$J235="N/A"),0,IF('Room Details'!$J235&gt;$D247,('Room Details'!$J235/$E247)+$F247,IF('Room Details'!$J235&lt;=ABS($B247*$C247),1,('Room Details'!$J235/$B247)+$C247))),0),0)</f>
        <v>0</v>
      </c>
      <c r="J247" s="167"/>
      <c r="K247" s="167"/>
      <c r="L247" s="156">
        <f t="shared" si="12"/>
        <v>0</v>
      </c>
      <c r="M247" s="156">
        <f t="shared" si="13"/>
        <v>0</v>
      </c>
      <c r="N247" s="165"/>
      <c r="O247" s="165"/>
      <c r="P247" s="156">
        <f t="shared" si="14"/>
        <v>0</v>
      </c>
      <c r="Q247" s="156">
        <f t="shared" si="15"/>
        <v>0</v>
      </c>
      <c r="R247" s="165"/>
      <c r="S247" s="165"/>
    </row>
    <row r="248" spans="1:19" x14ac:dyDescent="0.25">
      <c r="A248" s="156">
        <v>233</v>
      </c>
      <c r="B248" s="156" t="e">
        <f>VLOOKUP('Room Details'!$I236,NCA_Calculations!$I$3:$N$12,2,0)</f>
        <v>#N/A</v>
      </c>
      <c r="C248" s="156" t="e">
        <f>VLOOKUP('Room Details'!$I236,NCA_Calculations!$I$3:$N$12,3,0)</f>
        <v>#N/A</v>
      </c>
      <c r="D248" s="156" t="e">
        <f>VLOOKUP('Room Details'!$I236,NCA_Calculations!$I$3:$N$12,4,0)</f>
        <v>#N/A</v>
      </c>
      <c r="E248" s="156" t="e">
        <f>VLOOKUP('Room Details'!$I236,NCA_Calculations!$I$3:$N$12,5,0)</f>
        <v>#N/A</v>
      </c>
      <c r="F248" s="156" t="e">
        <f>VLOOKUP('Room Details'!$I236,NCA_Calculations!$I$3:$N$12,6,0)</f>
        <v>#N/A</v>
      </c>
      <c r="G248" s="156" t="str">
        <f>IF(OR(ISBLANK('Room Details'!$M236), 'Room Details'!$M236 = 0,  'Room Details'!$M236 = "N/A" ),"Usable","Unusable")</f>
        <v>Usable</v>
      </c>
      <c r="H248" s="156">
        <f>'Room Details'!$V236</f>
        <v>0</v>
      </c>
      <c r="I248" s="156">
        <f>_xlfn.IFNA(ROUNDUP(IF(OR('Room Details'!$J236=0,ISBLANK('Room Details'!$J236),'Room Details'!$J236="N/A"),0,IF('Room Details'!$J236&gt;$D248,('Room Details'!$J236/$E248)+$F248,IF('Room Details'!$J236&lt;=ABS($B248*$C248),1,('Room Details'!$J236/$B248)+$C248))),0),0)</f>
        <v>0</v>
      </c>
      <c r="J248" s="167"/>
      <c r="K248" s="167"/>
      <c r="L248" s="156">
        <f t="shared" si="12"/>
        <v>0</v>
      </c>
      <c r="M248" s="156">
        <f t="shared" si="13"/>
        <v>0</v>
      </c>
      <c r="N248" s="165"/>
      <c r="O248" s="165"/>
      <c r="P248" s="156">
        <f t="shared" si="14"/>
        <v>0</v>
      </c>
      <c r="Q248" s="156">
        <f t="shared" si="15"/>
        <v>0</v>
      </c>
      <c r="R248" s="165"/>
      <c r="S248" s="165"/>
    </row>
    <row r="249" spans="1:19" x14ac:dyDescent="0.25">
      <c r="A249" s="156">
        <v>234</v>
      </c>
      <c r="B249" s="156" t="e">
        <f>VLOOKUP('Room Details'!$I237,NCA_Calculations!$I$3:$N$12,2,0)</f>
        <v>#N/A</v>
      </c>
      <c r="C249" s="156" t="e">
        <f>VLOOKUP('Room Details'!$I237,NCA_Calculations!$I$3:$N$12,3,0)</f>
        <v>#N/A</v>
      </c>
      <c r="D249" s="156" t="e">
        <f>VLOOKUP('Room Details'!$I237,NCA_Calculations!$I$3:$N$12,4,0)</f>
        <v>#N/A</v>
      </c>
      <c r="E249" s="156" t="e">
        <f>VLOOKUP('Room Details'!$I237,NCA_Calculations!$I$3:$N$12,5,0)</f>
        <v>#N/A</v>
      </c>
      <c r="F249" s="156" t="e">
        <f>VLOOKUP('Room Details'!$I237,NCA_Calculations!$I$3:$N$12,6,0)</f>
        <v>#N/A</v>
      </c>
      <c r="G249" s="156" t="str">
        <f>IF(OR(ISBLANK('Room Details'!$M237), 'Room Details'!$M237 = 0,  'Room Details'!$M237 = "N/A" ),"Usable","Unusable")</f>
        <v>Usable</v>
      </c>
      <c r="H249" s="156">
        <f>'Room Details'!$V237</f>
        <v>0</v>
      </c>
      <c r="I249" s="156">
        <f>_xlfn.IFNA(ROUNDUP(IF(OR('Room Details'!$J237=0,ISBLANK('Room Details'!$J237),'Room Details'!$J237="N/A"),0,IF('Room Details'!$J237&gt;$D249,('Room Details'!$J237/$E249)+$F249,IF('Room Details'!$J237&lt;=ABS($B249*$C249),1,('Room Details'!$J237/$B249)+$C249))),0),0)</f>
        <v>0</v>
      </c>
      <c r="J249" s="167"/>
      <c r="K249" s="167"/>
      <c r="L249" s="156">
        <f t="shared" si="12"/>
        <v>0</v>
      </c>
      <c r="M249" s="156">
        <f t="shared" si="13"/>
        <v>0</v>
      </c>
      <c r="N249" s="165"/>
      <c r="O249" s="165"/>
      <c r="P249" s="156">
        <f t="shared" si="14"/>
        <v>0</v>
      </c>
      <c r="Q249" s="156">
        <f t="shared" si="15"/>
        <v>0</v>
      </c>
      <c r="R249" s="165"/>
      <c r="S249" s="165"/>
    </row>
    <row r="250" spans="1:19" x14ac:dyDescent="0.25">
      <c r="A250" s="156">
        <v>235</v>
      </c>
      <c r="B250" s="156" t="e">
        <f>VLOOKUP('Room Details'!$I238,NCA_Calculations!$I$3:$N$12,2,0)</f>
        <v>#N/A</v>
      </c>
      <c r="C250" s="156" t="e">
        <f>VLOOKUP('Room Details'!$I238,NCA_Calculations!$I$3:$N$12,3,0)</f>
        <v>#N/A</v>
      </c>
      <c r="D250" s="156" t="e">
        <f>VLOOKUP('Room Details'!$I238,NCA_Calculations!$I$3:$N$12,4,0)</f>
        <v>#N/A</v>
      </c>
      <c r="E250" s="156" t="e">
        <f>VLOOKUP('Room Details'!$I238,NCA_Calculations!$I$3:$N$12,5,0)</f>
        <v>#N/A</v>
      </c>
      <c r="F250" s="156" t="e">
        <f>VLOOKUP('Room Details'!$I238,NCA_Calculations!$I$3:$N$12,6,0)</f>
        <v>#N/A</v>
      </c>
      <c r="G250" s="156" t="str">
        <f>IF(OR(ISBLANK('Room Details'!$M238), 'Room Details'!$M238 = 0,  'Room Details'!$M238 = "N/A" ),"Usable","Unusable")</f>
        <v>Usable</v>
      </c>
      <c r="H250" s="156">
        <f>'Room Details'!$V238</f>
        <v>0</v>
      </c>
      <c r="I250" s="156">
        <f>_xlfn.IFNA(ROUNDUP(IF(OR('Room Details'!$J238=0,ISBLANK('Room Details'!$J238),'Room Details'!$J238="N/A"),0,IF('Room Details'!$J238&gt;$D250,('Room Details'!$J238/$E250)+$F250,IF('Room Details'!$J238&lt;=ABS($B250*$C250),1,('Room Details'!$J238/$B250)+$C250))),0),0)</f>
        <v>0</v>
      </c>
      <c r="J250" s="167"/>
      <c r="K250" s="167"/>
      <c r="L250" s="156">
        <f t="shared" si="12"/>
        <v>0</v>
      </c>
      <c r="M250" s="156">
        <f t="shared" si="13"/>
        <v>0</v>
      </c>
      <c r="N250" s="165"/>
      <c r="O250" s="165"/>
      <c r="P250" s="156">
        <f t="shared" si="14"/>
        <v>0</v>
      </c>
      <c r="Q250" s="156">
        <f t="shared" si="15"/>
        <v>0</v>
      </c>
      <c r="R250" s="165"/>
      <c r="S250" s="165"/>
    </row>
    <row r="251" spans="1:19" x14ac:dyDescent="0.25">
      <c r="A251" s="156">
        <v>236</v>
      </c>
      <c r="B251" s="156" t="e">
        <f>VLOOKUP('Room Details'!$I239,NCA_Calculations!$I$3:$N$12,2,0)</f>
        <v>#N/A</v>
      </c>
      <c r="C251" s="156" t="e">
        <f>VLOOKUP('Room Details'!$I239,NCA_Calculations!$I$3:$N$12,3,0)</f>
        <v>#N/A</v>
      </c>
      <c r="D251" s="156" t="e">
        <f>VLOOKUP('Room Details'!$I239,NCA_Calculations!$I$3:$N$12,4,0)</f>
        <v>#N/A</v>
      </c>
      <c r="E251" s="156" t="e">
        <f>VLOOKUP('Room Details'!$I239,NCA_Calculations!$I$3:$N$12,5,0)</f>
        <v>#N/A</v>
      </c>
      <c r="F251" s="156" t="e">
        <f>VLOOKUP('Room Details'!$I239,NCA_Calculations!$I$3:$N$12,6,0)</f>
        <v>#N/A</v>
      </c>
      <c r="G251" s="156" t="str">
        <f>IF(OR(ISBLANK('Room Details'!$M239), 'Room Details'!$M239 = 0,  'Room Details'!$M239 = "N/A" ),"Usable","Unusable")</f>
        <v>Usable</v>
      </c>
      <c r="H251" s="156">
        <f>'Room Details'!$V239</f>
        <v>0</v>
      </c>
      <c r="I251" s="156">
        <f>_xlfn.IFNA(ROUNDUP(IF(OR('Room Details'!$J239=0,ISBLANK('Room Details'!$J239),'Room Details'!$J239="N/A"),0,IF('Room Details'!$J239&gt;$D251,('Room Details'!$J239/$E251)+$F251,IF('Room Details'!$J239&lt;=ABS($B251*$C251),1,('Room Details'!$J239/$B251)+$C251))),0),0)</f>
        <v>0</v>
      </c>
      <c r="J251" s="167"/>
      <c r="K251" s="167"/>
      <c r="L251" s="156">
        <f t="shared" si="12"/>
        <v>0</v>
      </c>
      <c r="M251" s="156">
        <f t="shared" si="13"/>
        <v>0</v>
      </c>
      <c r="N251" s="165"/>
      <c r="O251" s="165"/>
      <c r="P251" s="156">
        <f t="shared" si="14"/>
        <v>0</v>
      </c>
      <c r="Q251" s="156">
        <f t="shared" si="15"/>
        <v>0</v>
      </c>
      <c r="R251" s="165"/>
      <c r="S251" s="165"/>
    </row>
    <row r="252" spans="1:19" x14ac:dyDescent="0.25">
      <c r="A252" s="156">
        <v>237</v>
      </c>
      <c r="B252" s="156" t="e">
        <f>VLOOKUP('Room Details'!$I240,NCA_Calculations!$I$3:$N$12,2,0)</f>
        <v>#N/A</v>
      </c>
      <c r="C252" s="156" t="e">
        <f>VLOOKUP('Room Details'!$I240,NCA_Calculations!$I$3:$N$12,3,0)</f>
        <v>#N/A</v>
      </c>
      <c r="D252" s="156" t="e">
        <f>VLOOKUP('Room Details'!$I240,NCA_Calculations!$I$3:$N$12,4,0)</f>
        <v>#N/A</v>
      </c>
      <c r="E252" s="156" t="e">
        <f>VLOOKUP('Room Details'!$I240,NCA_Calculations!$I$3:$N$12,5,0)</f>
        <v>#N/A</v>
      </c>
      <c r="F252" s="156" t="e">
        <f>VLOOKUP('Room Details'!$I240,NCA_Calculations!$I$3:$N$12,6,0)</f>
        <v>#N/A</v>
      </c>
      <c r="G252" s="156" t="str">
        <f>IF(OR(ISBLANK('Room Details'!$M240), 'Room Details'!$M240 = 0,  'Room Details'!$M240 = "N/A" ),"Usable","Unusable")</f>
        <v>Usable</v>
      </c>
      <c r="H252" s="156">
        <f>'Room Details'!$V240</f>
        <v>0</v>
      </c>
      <c r="I252" s="156">
        <f>_xlfn.IFNA(ROUNDUP(IF(OR('Room Details'!$J240=0,ISBLANK('Room Details'!$J240),'Room Details'!$J240="N/A"),0,IF('Room Details'!$J240&gt;$D252,('Room Details'!$J240/$E252)+$F252,IF('Room Details'!$J240&lt;=ABS($B252*$C252),1,('Room Details'!$J240/$B252)+$C252))),0),0)</f>
        <v>0</v>
      </c>
      <c r="J252" s="167"/>
      <c r="K252" s="167"/>
      <c r="L252" s="156">
        <f t="shared" si="12"/>
        <v>0</v>
      </c>
      <c r="M252" s="156">
        <f t="shared" si="13"/>
        <v>0</v>
      </c>
      <c r="N252" s="165"/>
      <c r="O252" s="165"/>
      <c r="P252" s="156">
        <f t="shared" si="14"/>
        <v>0</v>
      </c>
      <c r="Q252" s="156">
        <f t="shared" si="15"/>
        <v>0</v>
      </c>
      <c r="R252" s="165"/>
      <c r="S252" s="165"/>
    </row>
    <row r="253" spans="1:19" x14ac:dyDescent="0.25">
      <c r="A253" s="156">
        <v>238</v>
      </c>
      <c r="B253" s="156" t="e">
        <f>VLOOKUP('Room Details'!$I241,NCA_Calculations!$I$3:$N$12,2,0)</f>
        <v>#N/A</v>
      </c>
      <c r="C253" s="156" t="e">
        <f>VLOOKUP('Room Details'!$I241,NCA_Calculations!$I$3:$N$12,3,0)</f>
        <v>#N/A</v>
      </c>
      <c r="D253" s="156" t="e">
        <f>VLOOKUP('Room Details'!$I241,NCA_Calculations!$I$3:$N$12,4,0)</f>
        <v>#N/A</v>
      </c>
      <c r="E253" s="156" t="e">
        <f>VLOOKUP('Room Details'!$I241,NCA_Calculations!$I$3:$N$12,5,0)</f>
        <v>#N/A</v>
      </c>
      <c r="F253" s="156" t="e">
        <f>VLOOKUP('Room Details'!$I241,NCA_Calculations!$I$3:$N$12,6,0)</f>
        <v>#N/A</v>
      </c>
      <c r="G253" s="156" t="str">
        <f>IF(OR(ISBLANK('Room Details'!$M241), 'Room Details'!$M241 = 0,  'Room Details'!$M241 = "N/A" ),"Usable","Unusable")</f>
        <v>Usable</v>
      </c>
      <c r="H253" s="156">
        <f>'Room Details'!$V241</f>
        <v>0</v>
      </c>
      <c r="I253" s="156">
        <f>_xlfn.IFNA(ROUNDUP(IF(OR('Room Details'!$J241=0,ISBLANK('Room Details'!$J241),'Room Details'!$J241="N/A"),0,IF('Room Details'!$J241&gt;$D253,('Room Details'!$J241/$E253)+$F253,IF('Room Details'!$J241&lt;=ABS($B253*$C253),1,('Room Details'!$J241/$B253)+$C253))),0),0)</f>
        <v>0</v>
      </c>
      <c r="J253" s="167"/>
      <c r="K253" s="167"/>
      <c r="L253" s="156">
        <f t="shared" si="12"/>
        <v>0</v>
      </c>
      <c r="M253" s="156">
        <f t="shared" si="13"/>
        <v>0</v>
      </c>
      <c r="N253" s="165"/>
      <c r="O253" s="165"/>
      <c r="P253" s="156">
        <f t="shared" si="14"/>
        <v>0</v>
      </c>
      <c r="Q253" s="156">
        <f t="shared" si="15"/>
        <v>0</v>
      </c>
      <c r="R253" s="165"/>
      <c r="S253" s="165"/>
    </row>
    <row r="254" spans="1:19" x14ac:dyDescent="0.25">
      <c r="A254" s="156">
        <v>239</v>
      </c>
      <c r="B254" s="156" t="e">
        <f>VLOOKUP('Room Details'!$I242,NCA_Calculations!$I$3:$N$12,2,0)</f>
        <v>#N/A</v>
      </c>
      <c r="C254" s="156" t="e">
        <f>VLOOKUP('Room Details'!$I242,NCA_Calculations!$I$3:$N$12,3,0)</f>
        <v>#N/A</v>
      </c>
      <c r="D254" s="156" t="e">
        <f>VLOOKUP('Room Details'!$I242,NCA_Calculations!$I$3:$N$12,4,0)</f>
        <v>#N/A</v>
      </c>
      <c r="E254" s="156" t="e">
        <f>VLOOKUP('Room Details'!$I242,NCA_Calculations!$I$3:$N$12,5,0)</f>
        <v>#N/A</v>
      </c>
      <c r="F254" s="156" t="e">
        <f>VLOOKUP('Room Details'!$I242,NCA_Calculations!$I$3:$N$12,6,0)</f>
        <v>#N/A</v>
      </c>
      <c r="G254" s="156" t="str">
        <f>IF(OR(ISBLANK('Room Details'!$M242), 'Room Details'!$M242 = 0,  'Room Details'!$M242 = "N/A" ),"Usable","Unusable")</f>
        <v>Usable</v>
      </c>
      <c r="H254" s="156">
        <f>'Room Details'!$V242</f>
        <v>0</v>
      </c>
      <c r="I254" s="156">
        <f>_xlfn.IFNA(ROUNDUP(IF(OR('Room Details'!$J242=0,ISBLANK('Room Details'!$J242),'Room Details'!$J242="N/A"),0,IF('Room Details'!$J242&gt;$D254,('Room Details'!$J242/$E254)+$F254,IF('Room Details'!$J242&lt;=ABS($B254*$C254),1,('Room Details'!$J242/$B254)+$C254))),0),0)</f>
        <v>0</v>
      </c>
      <c r="J254" s="167"/>
      <c r="K254" s="167"/>
      <c r="L254" s="156">
        <f t="shared" si="12"/>
        <v>0</v>
      </c>
      <c r="M254" s="156">
        <f t="shared" si="13"/>
        <v>0</v>
      </c>
      <c r="N254" s="165"/>
      <c r="O254" s="165"/>
      <c r="P254" s="156">
        <f t="shared" si="14"/>
        <v>0</v>
      </c>
      <c r="Q254" s="156">
        <f t="shared" si="15"/>
        <v>0</v>
      </c>
      <c r="R254" s="165"/>
      <c r="S254" s="165"/>
    </row>
    <row r="255" spans="1:19" x14ac:dyDescent="0.25">
      <c r="A255" s="156">
        <v>240</v>
      </c>
      <c r="B255" s="156" t="e">
        <f>VLOOKUP('Room Details'!$I243,NCA_Calculations!$I$3:$N$12,2,0)</f>
        <v>#N/A</v>
      </c>
      <c r="C255" s="156" t="e">
        <f>VLOOKUP('Room Details'!$I243,NCA_Calculations!$I$3:$N$12,3,0)</f>
        <v>#N/A</v>
      </c>
      <c r="D255" s="156" t="e">
        <f>VLOOKUP('Room Details'!$I243,NCA_Calculations!$I$3:$N$12,4,0)</f>
        <v>#N/A</v>
      </c>
      <c r="E255" s="156" t="e">
        <f>VLOOKUP('Room Details'!$I243,NCA_Calculations!$I$3:$N$12,5,0)</f>
        <v>#N/A</v>
      </c>
      <c r="F255" s="156" t="e">
        <f>VLOOKUP('Room Details'!$I243,NCA_Calculations!$I$3:$N$12,6,0)</f>
        <v>#N/A</v>
      </c>
      <c r="G255" s="156" t="str">
        <f>IF(OR(ISBLANK('Room Details'!$M243), 'Room Details'!$M243 = 0,  'Room Details'!$M243 = "N/A" ),"Usable","Unusable")</f>
        <v>Usable</v>
      </c>
      <c r="H255" s="156">
        <f>'Room Details'!$V243</f>
        <v>0</v>
      </c>
      <c r="I255" s="156">
        <f>_xlfn.IFNA(ROUNDUP(IF(OR('Room Details'!$J243=0,ISBLANK('Room Details'!$J243),'Room Details'!$J243="N/A"),0,IF('Room Details'!$J243&gt;$D255,('Room Details'!$J243/$E255)+$F255,IF('Room Details'!$J243&lt;=ABS($B255*$C255),1,('Room Details'!$J243/$B255)+$C255))),0),0)</f>
        <v>0</v>
      </c>
      <c r="J255" s="167"/>
      <c r="K255" s="167"/>
      <c r="L255" s="156">
        <f t="shared" si="12"/>
        <v>0</v>
      </c>
      <c r="M255" s="156">
        <f t="shared" si="13"/>
        <v>0</v>
      </c>
      <c r="N255" s="165"/>
      <c r="O255" s="165"/>
      <c r="P255" s="156">
        <f t="shared" si="14"/>
        <v>0</v>
      </c>
      <c r="Q255" s="156">
        <f t="shared" si="15"/>
        <v>0</v>
      </c>
      <c r="R255" s="165"/>
      <c r="S255" s="165"/>
    </row>
    <row r="256" spans="1:19" x14ac:dyDescent="0.25">
      <c r="A256" s="156">
        <v>241</v>
      </c>
      <c r="B256" s="156" t="e">
        <f>VLOOKUP('Room Details'!$I244,NCA_Calculations!$I$3:$N$12,2,0)</f>
        <v>#N/A</v>
      </c>
      <c r="C256" s="156" t="e">
        <f>VLOOKUP('Room Details'!$I244,NCA_Calculations!$I$3:$N$12,3,0)</f>
        <v>#N/A</v>
      </c>
      <c r="D256" s="156" t="e">
        <f>VLOOKUP('Room Details'!$I244,NCA_Calculations!$I$3:$N$12,4,0)</f>
        <v>#N/A</v>
      </c>
      <c r="E256" s="156" t="e">
        <f>VLOOKUP('Room Details'!$I244,NCA_Calculations!$I$3:$N$12,5,0)</f>
        <v>#N/A</v>
      </c>
      <c r="F256" s="156" t="e">
        <f>VLOOKUP('Room Details'!$I244,NCA_Calculations!$I$3:$N$12,6,0)</f>
        <v>#N/A</v>
      </c>
      <c r="G256" s="156" t="str">
        <f>IF(OR(ISBLANK('Room Details'!$M244), 'Room Details'!$M244 = 0,  'Room Details'!$M244 = "N/A" ),"Usable","Unusable")</f>
        <v>Usable</v>
      </c>
      <c r="H256" s="156">
        <f>'Room Details'!$V244</f>
        <v>0</v>
      </c>
      <c r="I256" s="156">
        <f>_xlfn.IFNA(ROUNDUP(IF(OR('Room Details'!$J244=0,ISBLANK('Room Details'!$J244),'Room Details'!$J244="N/A"),0,IF('Room Details'!$J244&gt;$D256,('Room Details'!$J244/$E256)+$F256,IF('Room Details'!$J244&lt;=ABS($B256*$C256),1,('Room Details'!$J244/$B256)+$C256))),0),0)</f>
        <v>0</v>
      </c>
      <c r="J256" s="167"/>
      <c r="K256" s="167"/>
      <c r="L256" s="156">
        <f t="shared" si="12"/>
        <v>0</v>
      </c>
      <c r="M256" s="156">
        <f t="shared" si="13"/>
        <v>0</v>
      </c>
      <c r="N256" s="165"/>
      <c r="O256" s="165"/>
      <c r="P256" s="156">
        <f t="shared" si="14"/>
        <v>0</v>
      </c>
      <c r="Q256" s="156">
        <f t="shared" si="15"/>
        <v>0</v>
      </c>
      <c r="R256" s="165"/>
      <c r="S256" s="165"/>
    </row>
    <row r="257" spans="1:19" x14ac:dyDescent="0.25">
      <c r="A257" s="156">
        <v>242</v>
      </c>
      <c r="B257" s="156" t="e">
        <f>VLOOKUP('Room Details'!$I245,NCA_Calculations!$I$3:$N$12,2,0)</f>
        <v>#N/A</v>
      </c>
      <c r="C257" s="156" t="e">
        <f>VLOOKUP('Room Details'!$I245,NCA_Calculations!$I$3:$N$12,3,0)</f>
        <v>#N/A</v>
      </c>
      <c r="D257" s="156" t="e">
        <f>VLOOKUP('Room Details'!$I245,NCA_Calculations!$I$3:$N$12,4,0)</f>
        <v>#N/A</v>
      </c>
      <c r="E257" s="156" t="e">
        <f>VLOOKUP('Room Details'!$I245,NCA_Calculations!$I$3:$N$12,5,0)</f>
        <v>#N/A</v>
      </c>
      <c r="F257" s="156" t="e">
        <f>VLOOKUP('Room Details'!$I245,NCA_Calculations!$I$3:$N$12,6,0)</f>
        <v>#N/A</v>
      </c>
      <c r="G257" s="156" t="str">
        <f>IF(OR(ISBLANK('Room Details'!$M245), 'Room Details'!$M245 = 0,  'Room Details'!$M245 = "N/A" ),"Usable","Unusable")</f>
        <v>Usable</v>
      </c>
      <c r="H257" s="156">
        <f>'Room Details'!$V245</f>
        <v>0</v>
      </c>
      <c r="I257" s="156">
        <f>_xlfn.IFNA(ROUNDUP(IF(OR('Room Details'!$J245=0,ISBLANK('Room Details'!$J245),'Room Details'!$J245="N/A"),0,IF('Room Details'!$J245&gt;$D257,('Room Details'!$J245/$E257)+$F257,IF('Room Details'!$J245&lt;=ABS($B257*$C257),1,('Room Details'!$J245/$B257)+$C257))),0),0)</f>
        <v>0</v>
      </c>
      <c r="J257" s="167"/>
      <c r="K257" s="167"/>
      <c r="L257" s="156">
        <f t="shared" si="12"/>
        <v>0</v>
      </c>
      <c r="M257" s="156">
        <f t="shared" si="13"/>
        <v>0</v>
      </c>
      <c r="N257" s="165"/>
      <c r="O257" s="165"/>
      <c r="P257" s="156">
        <f t="shared" si="14"/>
        <v>0</v>
      </c>
      <c r="Q257" s="156">
        <f t="shared" si="15"/>
        <v>0</v>
      </c>
      <c r="R257" s="165"/>
      <c r="S257" s="165"/>
    </row>
    <row r="258" spans="1:19" x14ac:dyDescent="0.25">
      <c r="A258" s="156">
        <v>243</v>
      </c>
      <c r="B258" s="156" t="e">
        <f>VLOOKUP('Room Details'!$I246,NCA_Calculations!$I$3:$N$12,2,0)</f>
        <v>#N/A</v>
      </c>
      <c r="C258" s="156" t="e">
        <f>VLOOKUP('Room Details'!$I246,NCA_Calculations!$I$3:$N$12,3,0)</f>
        <v>#N/A</v>
      </c>
      <c r="D258" s="156" t="e">
        <f>VLOOKUP('Room Details'!$I246,NCA_Calculations!$I$3:$N$12,4,0)</f>
        <v>#N/A</v>
      </c>
      <c r="E258" s="156" t="e">
        <f>VLOOKUP('Room Details'!$I246,NCA_Calculations!$I$3:$N$12,5,0)</f>
        <v>#N/A</v>
      </c>
      <c r="F258" s="156" t="e">
        <f>VLOOKUP('Room Details'!$I246,NCA_Calculations!$I$3:$N$12,6,0)</f>
        <v>#N/A</v>
      </c>
      <c r="G258" s="156" t="str">
        <f>IF(OR(ISBLANK('Room Details'!$M246), 'Room Details'!$M246 = 0,  'Room Details'!$M246 = "N/A" ),"Usable","Unusable")</f>
        <v>Usable</v>
      </c>
      <c r="H258" s="156">
        <f>'Room Details'!$V246</f>
        <v>0</v>
      </c>
      <c r="I258" s="156">
        <f>_xlfn.IFNA(ROUNDUP(IF(OR('Room Details'!$J246=0,ISBLANK('Room Details'!$J246),'Room Details'!$J246="N/A"),0,IF('Room Details'!$J246&gt;$D258,('Room Details'!$J246/$E258)+$F258,IF('Room Details'!$J246&lt;=ABS($B258*$C258),1,('Room Details'!$J246/$B258)+$C258))),0),0)</f>
        <v>0</v>
      </c>
      <c r="J258" s="167"/>
      <c r="K258" s="167"/>
      <c r="L258" s="156">
        <f t="shared" si="12"/>
        <v>0</v>
      </c>
      <c r="M258" s="156">
        <f t="shared" si="13"/>
        <v>0</v>
      </c>
      <c r="N258" s="165"/>
      <c r="O258" s="165"/>
      <c r="P258" s="156">
        <f t="shared" si="14"/>
        <v>0</v>
      </c>
      <c r="Q258" s="156">
        <f t="shared" si="15"/>
        <v>0</v>
      </c>
      <c r="R258" s="165"/>
      <c r="S258" s="165"/>
    </row>
    <row r="259" spans="1:19" x14ac:dyDescent="0.25">
      <c r="A259" s="156">
        <v>244</v>
      </c>
      <c r="B259" s="156" t="e">
        <f>VLOOKUP('Room Details'!$I247,NCA_Calculations!$I$3:$N$12,2,0)</f>
        <v>#N/A</v>
      </c>
      <c r="C259" s="156" t="e">
        <f>VLOOKUP('Room Details'!$I247,NCA_Calculations!$I$3:$N$12,3,0)</f>
        <v>#N/A</v>
      </c>
      <c r="D259" s="156" t="e">
        <f>VLOOKUP('Room Details'!$I247,NCA_Calculations!$I$3:$N$12,4,0)</f>
        <v>#N/A</v>
      </c>
      <c r="E259" s="156" t="e">
        <f>VLOOKUP('Room Details'!$I247,NCA_Calculations!$I$3:$N$12,5,0)</f>
        <v>#N/A</v>
      </c>
      <c r="F259" s="156" t="e">
        <f>VLOOKUP('Room Details'!$I247,NCA_Calculations!$I$3:$N$12,6,0)</f>
        <v>#N/A</v>
      </c>
      <c r="G259" s="156" t="str">
        <f>IF(OR(ISBLANK('Room Details'!$M247), 'Room Details'!$M247 = 0,  'Room Details'!$M247 = "N/A" ),"Usable","Unusable")</f>
        <v>Usable</v>
      </c>
      <c r="H259" s="156">
        <f>'Room Details'!$V247</f>
        <v>0</v>
      </c>
      <c r="I259" s="156">
        <f>_xlfn.IFNA(ROUNDUP(IF(OR('Room Details'!$J247=0,ISBLANK('Room Details'!$J247),'Room Details'!$J247="N/A"),0,IF('Room Details'!$J247&gt;$D259,('Room Details'!$J247/$E259)+$F259,IF('Room Details'!$J247&lt;=ABS($B259*$C259),1,('Room Details'!$J247/$B259)+$C259))),0),0)</f>
        <v>0</v>
      </c>
      <c r="J259" s="167"/>
      <c r="K259" s="167"/>
      <c r="L259" s="156">
        <f t="shared" si="12"/>
        <v>0</v>
      </c>
      <c r="M259" s="156">
        <f t="shared" si="13"/>
        <v>0</v>
      </c>
      <c r="N259" s="165"/>
      <c r="O259" s="165"/>
      <c r="P259" s="156">
        <f t="shared" si="14"/>
        <v>0</v>
      </c>
      <c r="Q259" s="156">
        <f t="shared" si="15"/>
        <v>0</v>
      </c>
      <c r="R259" s="165"/>
      <c r="S259" s="165"/>
    </row>
    <row r="260" spans="1:19" x14ac:dyDescent="0.25">
      <c r="A260" s="156">
        <v>245</v>
      </c>
      <c r="B260" s="156" t="e">
        <f>VLOOKUP('Room Details'!$I248,NCA_Calculations!$I$3:$N$12,2,0)</f>
        <v>#N/A</v>
      </c>
      <c r="C260" s="156" t="e">
        <f>VLOOKUP('Room Details'!$I248,NCA_Calculations!$I$3:$N$12,3,0)</f>
        <v>#N/A</v>
      </c>
      <c r="D260" s="156" t="e">
        <f>VLOOKUP('Room Details'!$I248,NCA_Calculations!$I$3:$N$12,4,0)</f>
        <v>#N/A</v>
      </c>
      <c r="E260" s="156" t="e">
        <f>VLOOKUP('Room Details'!$I248,NCA_Calculations!$I$3:$N$12,5,0)</f>
        <v>#N/A</v>
      </c>
      <c r="F260" s="156" t="e">
        <f>VLOOKUP('Room Details'!$I248,NCA_Calculations!$I$3:$N$12,6,0)</f>
        <v>#N/A</v>
      </c>
      <c r="G260" s="156" t="str">
        <f>IF(OR(ISBLANK('Room Details'!$M248), 'Room Details'!$M248 = 0,  'Room Details'!$M248 = "N/A" ),"Usable","Unusable")</f>
        <v>Usable</v>
      </c>
      <c r="H260" s="156">
        <f>'Room Details'!$V248</f>
        <v>0</v>
      </c>
      <c r="I260" s="156">
        <f>_xlfn.IFNA(ROUNDUP(IF(OR('Room Details'!$J248=0,ISBLANK('Room Details'!$J248),'Room Details'!$J248="N/A"),0,IF('Room Details'!$J248&gt;$D260,('Room Details'!$J248/$E260)+$F260,IF('Room Details'!$J248&lt;=ABS($B260*$C260),1,('Room Details'!$J248/$B260)+$C260))),0),0)</f>
        <v>0</v>
      </c>
      <c r="J260" s="167"/>
      <c r="K260" s="167"/>
      <c r="L260" s="156">
        <f t="shared" si="12"/>
        <v>0</v>
      </c>
      <c r="M260" s="156">
        <f t="shared" si="13"/>
        <v>0</v>
      </c>
      <c r="N260" s="165"/>
      <c r="O260" s="165"/>
      <c r="P260" s="156">
        <f t="shared" si="14"/>
        <v>0</v>
      </c>
      <c r="Q260" s="156">
        <f t="shared" si="15"/>
        <v>0</v>
      </c>
      <c r="R260" s="165"/>
      <c r="S260" s="165"/>
    </row>
    <row r="261" spans="1:19" x14ac:dyDescent="0.25">
      <c r="A261" s="156">
        <v>246</v>
      </c>
      <c r="B261" s="156" t="e">
        <f>VLOOKUP('Room Details'!$I249,NCA_Calculations!$I$3:$N$12,2,0)</f>
        <v>#N/A</v>
      </c>
      <c r="C261" s="156" t="e">
        <f>VLOOKUP('Room Details'!$I249,NCA_Calculations!$I$3:$N$12,3,0)</f>
        <v>#N/A</v>
      </c>
      <c r="D261" s="156" t="e">
        <f>VLOOKUP('Room Details'!$I249,NCA_Calculations!$I$3:$N$12,4,0)</f>
        <v>#N/A</v>
      </c>
      <c r="E261" s="156" t="e">
        <f>VLOOKUP('Room Details'!$I249,NCA_Calculations!$I$3:$N$12,5,0)</f>
        <v>#N/A</v>
      </c>
      <c r="F261" s="156" t="e">
        <f>VLOOKUP('Room Details'!$I249,NCA_Calculations!$I$3:$N$12,6,0)</f>
        <v>#N/A</v>
      </c>
      <c r="G261" s="156" t="str">
        <f>IF(OR(ISBLANK('Room Details'!$M249), 'Room Details'!$M249 = 0,  'Room Details'!$M249 = "N/A" ),"Usable","Unusable")</f>
        <v>Usable</v>
      </c>
      <c r="H261" s="156">
        <f>'Room Details'!$V249</f>
        <v>0</v>
      </c>
      <c r="I261" s="156">
        <f>_xlfn.IFNA(ROUNDUP(IF(OR('Room Details'!$J249=0,ISBLANK('Room Details'!$J249),'Room Details'!$J249="N/A"),0,IF('Room Details'!$J249&gt;$D261,('Room Details'!$J249/$E261)+$F261,IF('Room Details'!$J249&lt;=ABS($B261*$C261),1,('Room Details'!$J249/$B261)+$C261))),0),0)</f>
        <v>0</v>
      </c>
      <c r="J261" s="167"/>
      <c r="K261" s="167"/>
      <c r="L261" s="156">
        <f t="shared" si="12"/>
        <v>0</v>
      </c>
      <c r="M261" s="156">
        <f t="shared" si="13"/>
        <v>0</v>
      </c>
      <c r="N261" s="165"/>
      <c r="O261" s="165"/>
      <c r="P261" s="156">
        <f t="shared" si="14"/>
        <v>0</v>
      </c>
      <c r="Q261" s="156">
        <f t="shared" si="15"/>
        <v>0</v>
      </c>
      <c r="R261" s="165"/>
      <c r="S261" s="165"/>
    </row>
    <row r="262" spans="1:19" x14ac:dyDescent="0.25">
      <c r="A262" s="156">
        <v>247</v>
      </c>
      <c r="B262" s="156" t="e">
        <f>VLOOKUP('Room Details'!$I250,NCA_Calculations!$I$3:$N$12,2,0)</f>
        <v>#N/A</v>
      </c>
      <c r="C262" s="156" t="e">
        <f>VLOOKUP('Room Details'!$I250,NCA_Calculations!$I$3:$N$12,3,0)</f>
        <v>#N/A</v>
      </c>
      <c r="D262" s="156" t="e">
        <f>VLOOKUP('Room Details'!$I250,NCA_Calculations!$I$3:$N$12,4,0)</f>
        <v>#N/A</v>
      </c>
      <c r="E262" s="156" t="e">
        <f>VLOOKUP('Room Details'!$I250,NCA_Calculations!$I$3:$N$12,5,0)</f>
        <v>#N/A</v>
      </c>
      <c r="F262" s="156" t="e">
        <f>VLOOKUP('Room Details'!$I250,NCA_Calculations!$I$3:$N$12,6,0)</f>
        <v>#N/A</v>
      </c>
      <c r="G262" s="156" t="str">
        <f>IF(OR(ISBLANK('Room Details'!$M250), 'Room Details'!$M250 = 0,  'Room Details'!$M250 = "N/A" ),"Usable","Unusable")</f>
        <v>Usable</v>
      </c>
      <c r="H262" s="156">
        <f>'Room Details'!$V250</f>
        <v>0</v>
      </c>
      <c r="I262" s="156">
        <f>_xlfn.IFNA(ROUNDUP(IF(OR('Room Details'!$J250=0,ISBLANK('Room Details'!$J250),'Room Details'!$J250="N/A"),0,IF('Room Details'!$J250&gt;$D262,('Room Details'!$J250/$E262)+$F262,IF('Room Details'!$J250&lt;=ABS($B262*$C262),1,('Room Details'!$J250/$B262)+$C262))),0),0)</f>
        <v>0</v>
      </c>
      <c r="J262" s="167"/>
      <c r="K262" s="167"/>
      <c r="L262" s="156">
        <f t="shared" si="12"/>
        <v>0</v>
      </c>
      <c r="M262" s="156">
        <f t="shared" si="13"/>
        <v>0</v>
      </c>
      <c r="N262" s="165"/>
      <c r="O262" s="165"/>
      <c r="P262" s="156">
        <f t="shared" si="14"/>
        <v>0</v>
      </c>
      <c r="Q262" s="156">
        <f t="shared" si="15"/>
        <v>0</v>
      </c>
      <c r="R262" s="165"/>
      <c r="S262" s="165"/>
    </row>
    <row r="263" spans="1:19" x14ac:dyDescent="0.25">
      <c r="A263" s="156">
        <v>248</v>
      </c>
      <c r="B263" s="156" t="e">
        <f>VLOOKUP('Room Details'!$I251,NCA_Calculations!$I$3:$N$12,2,0)</f>
        <v>#N/A</v>
      </c>
      <c r="C263" s="156" t="e">
        <f>VLOOKUP('Room Details'!$I251,NCA_Calculations!$I$3:$N$12,3,0)</f>
        <v>#N/A</v>
      </c>
      <c r="D263" s="156" t="e">
        <f>VLOOKUP('Room Details'!$I251,NCA_Calculations!$I$3:$N$12,4,0)</f>
        <v>#N/A</v>
      </c>
      <c r="E263" s="156" t="e">
        <f>VLOOKUP('Room Details'!$I251,NCA_Calculations!$I$3:$N$12,5,0)</f>
        <v>#N/A</v>
      </c>
      <c r="F263" s="156" t="e">
        <f>VLOOKUP('Room Details'!$I251,NCA_Calculations!$I$3:$N$12,6,0)</f>
        <v>#N/A</v>
      </c>
      <c r="G263" s="156" t="str">
        <f>IF(OR(ISBLANK('Room Details'!$M251), 'Room Details'!$M251 = 0,  'Room Details'!$M251 = "N/A" ),"Usable","Unusable")</f>
        <v>Usable</v>
      </c>
      <c r="H263" s="156">
        <f>'Room Details'!$V251</f>
        <v>0</v>
      </c>
      <c r="I263" s="156">
        <f>_xlfn.IFNA(ROUNDUP(IF(OR('Room Details'!$J251=0,ISBLANK('Room Details'!$J251),'Room Details'!$J251="N/A"),0,IF('Room Details'!$J251&gt;$D263,('Room Details'!$J251/$E263)+$F263,IF('Room Details'!$J251&lt;=ABS($B263*$C263),1,('Room Details'!$J251/$B263)+$C263))),0),0)</f>
        <v>0</v>
      </c>
      <c r="J263" s="167"/>
      <c r="K263" s="167"/>
      <c r="L263" s="156">
        <f t="shared" si="12"/>
        <v>0</v>
      </c>
      <c r="M263" s="156">
        <f t="shared" si="13"/>
        <v>0</v>
      </c>
      <c r="N263" s="165"/>
      <c r="O263" s="165"/>
      <c r="P263" s="156">
        <f t="shared" si="14"/>
        <v>0</v>
      </c>
      <c r="Q263" s="156">
        <f t="shared" si="15"/>
        <v>0</v>
      </c>
      <c r="R263" s="165"/>
      <c r="S263" s="165"/>
    </row>
    <row r="264" spans="1:19" x14ac:dyDescent="0.25">
      <c r="A264" s="156">
        <v>249</v>
      </c>
      <c r="B264" s="156" t="e">
        <f>VLOOKUP('Room Details'!$I252,NCA_Calculations!$I$3:$N$12,2,0)</f>
        <v>#N/A</v>
      </c>
      <c r="C264" s="156" t="e">
        <f>VLOOKUP('Room Details'!$I252,NCA_Calculations!$I$3:$N$12,3,0)</f>
        <v>#N/A</v>
      </c>
      <c r="D264" s="156" t="e">
        <f>VLOOKUP('Room Details'!$I252,NCA_Calculations!$I$3:$N$12,4,0)</f>
        <v>#N/A</v>
      </c>
      <c r="E264" s="156" t="e">
        <f>VLOOKUP('Room Details'!$I252,NCA_Calculations!$I$3:$N$12,5,0)</f>
        <v>#N/A</v>
      </c>
      <c r="F264" s="156" t="e">
        <f>VLOOKUP('Room Details'!$I252,NCA_Calculations!$I$3:$N$12,6,0)</f>
        <v>#N/A</v>
      </c>
      <c r="G264" s="156" t="str">
        <f>IF(OR(ISBLANK('Room Details'!$M252), 'Room Details'!$M252 = 0,  'Room Details'!$M252 = "N/A" ),"Usable","Unusable")</f>
        <v>Usable</v>
      </c>
      <c r="H264" s="156">
        <f>'Room Details'!$V252</f>
        <v>0</v>
      </c>
      <c r="I264" s="156">
        <f>_xlfn.IFNA(ROUNDUP(IF(OR('Room Details'!$J252=0,ISBLANK('Room Details'!$J252),'Room Details'!$J252="N/A"),0,IF('Room Details'!$J252&gt;$D264,('Room Details'!$J252/$E264)+$F264,IF('Room Details'!$J252&lt;=ABS($B264*$C264),1,('Room Details'!$J252/$B264)+$C264))),0),0)</f>
        <v>0</v>
      </c>
      <c r="J264" s="167"/>
      <c r="K264" s="167"/>
      <c r="L264" s="156">
        <f t="shared" si="12"/>
        <v>0</v>
      </c>
      <c r="M264" s="156">
        <f t="shared" si="13"/>
        <v>0</v>
      </c>
      <c r="N264" s="165"/>
      <c r="O264" s="165"/>
      <c r="P264" s="156">
        <f t="shared" si="14"/>
        <v>0</v>
      </c>
      <c r="Q264" s="156">
        <f t="shared" si="15"/>
        <v>0</v>
      </c>
      <c r="R264" s="165"/>
      <c r="S264" s="165"/>
    </row>
    <row r="265" spans="1:19" x14ac:dyDescent="0.25">
      <c r="A265" s="156">
        <v>250</v>
      </c>
      <c r="B265" s="156" t="e">
        <f>VLOOKUP('Room Details'!$I253,NCA_Calculations!$I$3:$N$12,2,0)</f>
        <v>#N/A</v>
      </c>
      <c r="C265" s="156" t="e">
        <f>VLOOKUP('Room Details'!$I253,NCA_Calculations!$I$3:$N$12,3,0)</f>
        <v>#N/A</v>
      </c>
      <c r="D265" s="156" t="e">
        <f>VLOOKUP('Room Details'!$I253,NCA_Calculations!$I$3:$N$12,4,0)</f>
        <v>#N/A</v>
      </c>
      <c r="E265" s="156" t="e">
        <f>VLOOKUP('Room Details'!$I253,NCA_Calculations!$I$3:$N$12,5,0)</f>
        <v>#N/A</v>
      </c>
      <c r="F265" s="156" t="e">
        <f>VLOOKUP('Room Details'!$I253,NCA_Calculations!$I$3:$N$12,6,0)</f>
        <v>#N/A</v>
      </c>
      <c r="G265" s="156" t="str">
        <f>IF(OR(ISBLANK('Room Details'!$M253), 'Room Details'!$M253 = 0,  'Room Details'!$M253 = "N/A" ),"Usable","Unusable")</f>
        <v>Usable</v>
      </c>
      <c r="H265" s="156">
        <f>'Room Details'!$V253</f>
        <v>0</v>
      </c>
      <c r="I265" s="156">
        <f>_xlfn.IFNA(ROUNDUP(IF(OR('Room Details'!$J253=0,ISBLANK('Room Details'!$J253),'Room Details'!$J253="N/A"),0,IF('Room Details'!$J253&gt;$D265,('Room Details'!$J253/$E265)+$F265,IF('Room Details'!$J253&lt;=ABS($B265*$C265),1,('Room Details'!$J253/$B265)+$C265))),0),0)</f>
        <v>0</v>
      </c>
      <c r="J265" s="167"/>
      <c r="K265" s="167"/>
      <c r="L265" s="156">
        <f t="shared" si="12"/>
        <v>0</v>
      </c>
      <c r="M265" s="156">
        <f t="shared" si="13"/>
        <v>0</v>
      </c>
      <c r="N265" s="165"/>
      <c r="O265" s="165"/>
      <c r="P265" s="156">
        <f t="shared" si="14"/>
        <v>0</v>
      </c>
      <c r="Q265" s="156">
        <f t="shared" si="15"/>
        <v>0</v>
      </c>
      <c r="R265" s="165"/>
      <c r="S265" s="165"/>
    </row>
    <row r="266" spans="1:19" x14ac:dyDescent="0.25">
      <c r="A266" s="156">
        <v>251</v>
      </c>
      <c r="B266" s="156" t="e">
        <f>VLOOKUP('Room Details'!$I254,NCA_Calculations!$I$3:$N$12,2,0)</f>
        <v>#N/A</v>
      </c>
      <c r="C266" s="156" t="e">
        <f>VLOOKUP('Room Details'!$I254,NCA_Calculations!$I$3:$N$12,3,0)</f>
        <v>#N/A</v>
      </c>
      <c r="D266" s="156" t="e">
        <f>VLOOKUP('Room Details'!$I254,NCA_Calculations!$I$3:$N$12,4,0)</f>
        <v>#N/A</v>
      </c>
      <c r="E266" s="156" t="e">
        <f>VLOOKUP('Room Details'!$I254,NCA_Calculations!$I$3:$N$12,5,0)</f>
        <v>#N/A</v>
      </c>
      <c r="F266" s="156" t="e">
        <f>VLOOKUP('Room Details'!$I254,NCA_Calculations!$I$3:$N$12,6,0)</f>
        <v>#N/A</v>
      </c>
      <c r="G266" s="156" t="str">
        <f>IF(OR(ISBLANK('Room Details'!$M254), 'Room Details'!$M254 = 0,  'Room Details'!$M254 = "N/A" ),"Usable","Unusable")</f>
        <v>Usable</v>
      </c>
      <c r="H266" s="156">
        <f>'Room Details'!$V254</f>
        <v>0</v>
      </c>
      <c r="I266" s="156">
        <f>_xlfn.IFNA(ROUNDUP(IF(OR('Room Details'!$J254=0,ISBLANK('Room Details'!$J254),'Room Details'!$J254="N/A"),0,IF('Room Details'!$J254&gt;$D266,('Room Details'!$J254/$E266)+$F266,IF('Room Details'!$J254&lt;=ABS($B266*$C266),1,('Room Details'!$J254/$B266)+$C266))),0),0)</f>
        <v>0</v>
      </c>
      <c r="J266" s="167"/>
      <c r="K266" s="167"/>
      <c r="L266" s="156">
        <f t="shared" si="12"/>
        <v>0</v>
      </c>
      <c r="M266" s="156">
        <f t="shared" si="13"/>
        <v>0</v>
      </c>
      <c r="N266" s="165"/>
      <c r="O266" s="165"/>
      <c r="P266" s="156">
        <f t="shared" si="14"/>
        <v>0</v>
      </c>
      <c r="Q266" s="156">
        <f t="shared" si="15"/>
        <v>0</v>
      </c>
      <c r="R266" s="165"/>
      <c r="S266" s="165"/>
    </row>
    <row r="267" spans="1:19" x14ac:dyDescent="0.25">
      <c r="A267" s="156">
        <v>252</v>
      </c>
      <c r="B267" s="156" t="e">
        <f>VLOOKUP('Room Details'!$I255,NCA_Calculations!$I$3:$N$12,2,0)</f>
        <v>#N/A</v>
      </c>
      <c r="C267" s="156" t="e">
        <f>VLOOKUP('Room Details'!$I255,NCA_Calculations!$I$3:$N$12,3,0)</f>
        <v>#N/A</v>
      </c>
      <c r="D267" s="156" t="e">
        <f>VLOOKUP('Room Details'!$I255,NCA_Calculations!$I$3:$N$12,4,0)</f>
        <v>#N/A</v>
      </c>
      <c r="E267" s="156" t="e">
        <f>VLOOKUP('Room Details'!$I255,NCA_Calculations!$I$3:$N$12,5,0)</f>
        <v>#N/A</v>
      </c>
      <c r="F267" s="156" t="e">
        <f>VLOOKUP('Room Details'!$I255,NCA_Calculations!$I$3:$N$12,6,0)</f>
        <v>#N/A</v>
      </c>
      <c r="G267" s="156" t="str">
        <f>IF(OR(ISBLANK('Room Details'!$M255), 'Room Details'!$M255 = 0,  'Room Details'!$M255 = "N/A" ),"Usable","Unusable")</f>
        <v>Usable</v>
      </c>
      <c r="H267" s="156">
        <f>'Room Details'!$V255</f>
        <v>0</v>
      </c>
      <c r="I267" s="156">
        <f>_xlfn.IFNA(ROUNDUP(IF(OR('Room Details'!$J255=0,ISBLANK('Room Details'!$J255),'Room Details'!$J255="N/A"),0,IF('Room Details'!$J255&gt;$D267,('Room Details'!$J255/$E267)+$F267,IF('Room Details'!$J255&lt;=ABS($B267*$C267),1,('Room Details'!$J255/$B267)+$C267))),0),0)</f>
        <v>0</v>
      </c>
      <c r="J267" s="167"/>
      <c r="K267" s="167"/>
      <c r="L267" s="156">
        <f t="shared" si="12"/>
        <v>0</v>
      </c>
      <c r="M267" s="156">
        <f t="shared" si="13"/>
        <v>0</v>
      </c>
      <c r="N267" s="165"/>
      <c r="O267" s="165"/>
      <c r="P267" s="156">
        <f t="shared" si="14"/>
        <v>0</v>
      </c>
      <c r="Q267" s="156">
        <f t="shared" si="15"/>
        <v>0</v>
      </c>
      <c r="R267" s="165"/>
      <c r="S267" s="165"/>
    </row>
    <row r="268" spans="1:19" x14ac:dyDescent="0.25">
      <c r="A268" s="156">
        <v>253</v>
      </c>
      <c r="B268" s="156" t="e">
        <f>VLOOKUP('Room Details'!$I256,NCA_Calculations!$I$3:$N$12,2,0)</f>
        <v>#N/A</v>
      </c>
      <c r="C268" s="156" t="e">
        <f>VLOOKUP('Room Details'!$I256,NCA_Calculations!$I$3:$N$12,3,0)</f>
        <v>#N/A</v>
      </c>
      <c r="D268" s="156" t="e">
        <f>VLOOKUP('Room Details'!$I256,NCA_Calculations!$I$3:$N$12,4,0)</f>
        <v>#N/A</v>
      </c>
      <c r="E268" s="156" t="e">
        <f>VLOOKUP('Room Details'!$I256,NCA_Calculations!$I$3:$N$12,5,0)</f>
        <v>#N/A</v>
      </c>
      <c r="F268" s="156" t="e">
        <f>VLOOKUP('Room Details'!$I256,NCA_Calculations!$I$3:$N$12,6,0)</f>
        <v>#N/A</v>
      </c>
      <c r="G268" s="156" t="str">
        <f>IF(OR(ISBLANK('Room Details'!$M256), 'Room Details'!$M256 = 0,  'Room Details'!$M256 = "N/A" ),"Usable","Unusable")</f>
        <v>Usable</v>
      </c>
      <c r="H268" s="156">
        <f>'Room Details'!$V256</f>
        <v>0</v>
      </c>
      <c r="I268" s="156">
        <f>_xlfn.IFNA(ROUNDUP(IF(OR('Room Details'!$J256=0,ISBLANK('Room Details'!$J256),'Room Details'!$J256="N/A"),0,IF('Room Details'!$J256&gt;$D268,('Room Details'!$J256/$E268)+$F268,IF('Room Details'!$J256&lt;=ABS($B268*$C268),1,('Room Details'!$J256/$B268)+$C268))),0),0)</f>
        <v>0</v>
      </c>
      <c r="J268" s="167"/>
      <c r="K268" s="167"/>
      <c r="L268" s="156">
        <f t="shared" si="12"/>
        <v>0</v>
      </c>
      <c r="M268" s="156">
        <f t="shared" si="13"/>
        <v>0</v>
      </c>
      <c r="N268" s="165"/>
      <c r="O268" s="165"/>
      <c r="P268" s="156">
        <f t="shared" si="14"/>
        <v>0</v>
      </c>
      <c r="Q268" s="156">
        <f t="shared" si="15"/>
        <v>0</v>
      </c>
      <c r="R268" s="165"/>
      <c r="S268" s="165"/>
    </row>
    <row r="269" spans="1:19" x14ac:dyDescent="0.25">
      <c r="A269" s="156">
        <v>254</v>
      </c>
      <c r="B269" s="156" t="e">
        <f>VLOOKUP('Room Details'!$I257,NCA_Calculations!$I$3:$N$12,2,0)</f>
        <v>#N/A</v>
      </c>
      <c r="C269" s="156" t="e">
        <f>VLOOKUP('Room Details'!$I257,NCA_Calculations!$I$3:$N$12,3,0)</f>
        <v>#N/A</v>
      </c>
      <c r="D269" s="156" t="e">
        <f>VLOOKUP('Room Details'!$I257,NCA_Calculations!$I$3:$N$12,4,0)</f>
        <v>#N/A</v>
      </c>
      <c r="E269" s="156" t="e">
        <f>VLOOKUP('Room Details'!$I257,NCA_Calculations!$I$3:$N$12,5,0)</f>
        <v>#N/A</v>
      </c>
      <c r="F269" s="156" t="e">
        <f>VLOOKUP('Room Details'!$I257,NCA_Calculations!$I$3:$N$12,6,0)</f>
        <v>#N/A</v>
      </c>
      <c r="G269" s="156" t="str">
        <f>IF(OR(ISBLANK('Room Details'!$M257), 'Room Details'!$M257 = 0,  'Room Details'!$M257 = "N/A" ),"Usable","Unusable")</f>
        <v>Usable</v>
      </c>
      <c r="H269" s="156">
        <f>'Room Details'!$V257</f>
        <v>0</v>
      </c>
      <c r="I269" s="156">
        <f>_xlfn.IFNA(ROUNDUP(IF(OR('Room Details'!$J257=0,ISBLANK('Room Details'!$J257),'Room Details'!$J257="N/A"),0,IF('Room Details'!$J257&gt;$D269,('Room Details'!$J257/$E269)+$F269,IF('Room Details'!$J257&lt;=ABS($B269*$C269),1,('Room Details'!$J257/$B269)+$C269))),0),0)</f>
        <v>0</v>
      </c>
      <c r="J269" s="167"/>
      <c r="K269" s="167"/>
      <c r="L269" s="156">
        <f t="shared" si="12"/>
        <v>0</v>
      </c>
      <c r="M269" s="156">
        <f t="shared" si="13"/>
        <v>0</v>
      </c>
      <c r="N269" s="165"/>
      <c r="O269" s="165"/>
      <c r="P269" s="156">
        <f t="shared" si="14"/>
        <v>0</v>
      </c>
      <c r="Q269" s="156">
        <f t="shared" si="15"/>
        <v>0</v>
      </c>
      <c r="R269" s="165"/>
      <c r="S269" s="165"/>
    </row>
    <row r="270" spans="1:19" x14ac:dyDescent="0.25">
      <c r="A270" s="156">
        <v>255</v>
      </c>
      <c r="B270" s="156" t="e">
        <f>VLOOKUP('Room Details'!$I258,NCA_Calculations!$I$3:$N$12,2,0)</f>
        <v>#N/A</v>
      </c>
      <c r="C270" s="156" t="e">
        <f>VLOOKUP('Room Details'!$I258,NCA_Calculations!$I$3:$N$12,3,0)</f>
        <v>#N/A</v>
      </c>
      <c r="D270" s="156" t="e">
        <f>VLOOKUP('Room Details'!$I258,NCA_Calculations!$I$3:$N$12,4,0)</f>
        <v>#N/A</v>
      </c>
      <c r="E270" s="156" t="e">
        <f>VLOOKUP('Room Details'!$I258,NCA_Calculations!$I$3:$N$12,5,0)</f>
        <v>#N/A</v>
      </c>
      <c r="F270" s="156" t="e">
        <f>VLOOKUP('Room Details'!$I258,NCA_Calculations!$I$3:$N$12,6,0)</f>
        <v>#N/A</v>
      </c>
      <c r="G270" s="156" t="str">
        <f>IF(OR(ISBLANK('Room Details'!$M258), 'Room Details'!$M258 = 0,  'Room Details'!$M258 = "N/A" ),"Usable","Unusable")</f>
        <v>Usable</v>
      </c>
      <c r="H270" s="156">
        <f>'Room Details'!$V258</f>
        <v>0</v>
      </c>
      <c r="I270" s="156">
        <f>_xlfn.IFNA(ROUNDUP(IF(OR('Room Details'!$J258=0,ISBLANK('Room Details'!$J258),'Room Details'!$J258="N/A"),0,IF('Room Details'!$J258&gt;$D270,('Room Details'!$J258/$E270)+$F270,IF('Room Details'!$J258&lt;=ABS($B270*$C270),1,('Room Details'!$J258/$B270)+$C270))),0),0)</f>
        <v>0</v>
      </c>
      <c r="J270" s="167"/>
      <c r="K270" s="167"/>
      <c r="L270" s="156">
        <f t="shared" si="12"/>
        <v>0</v>
      </c>
      <c r="M270" s="156">
        <f t="shared" si="13"/>
        <v>0</v>
      </c>
      <c r="N270" s="165"/>
      <c r="O270" s="165"/>
      <c r="P270" s="156">
        <f t="shared" si="14"/>
        <v>0</v>
      </c>
      <c r="Q270" s="156">
        <f t="shared" si="15"/>
        <v>0</v>
      </c>
      <c r="R270" s="165"/>
      <c r="S270" s="165"/>
    </row>
    <row r="271" spans="1:19" x14ac:dyDescent="0.25">
      <c r="A271" s="156">
        <v>256</v>
      </c>
      <c r="B271" s="156" t="e">
        <f>VLOOKUP('Room Details'!$I259,NCA_Calculations!$I$3:$N$12,2,0)</f>
        <v>#N/A</v>
      </c>
      <c r="C271" s="156" t="e">
        <f>VLOOKUP('Room Details'!$I259,NCA_Calculations!$I$3:$N$12,3,0)</f>
        <v>#N/A</v>
      </c>
      <c r="D271" s="156" t="e">
        <f>VLOOKUP('Room Details'!$I259,NCA_Calculations!$I$3:$N$12,4,0)</f>
        <v>#N/A</v>
      </c>
      <c r="E271" s="156" t="e">
        <f>VLOOKUP('Room Details'!$I259,NCA_Calculations!$I$3:$N$12,5,0)</f>
        <v>#N/A</v>
      </c>
      <c r="F271" s="156" t="e">
        <f>VLOOKUP('Room Details'!$I259,NCA_Calculations!$I$3:$N$12,6,0)</f>
        <v>#N/A</v>
      </c>
      <c r="G271" s="156" t="str">
        <f>IF(OR(ISBLANK('Room Details'!$M259), 'Room Details'!$M259 = 0,  'Room Details'!$M259 = "N/A" ),"Usable","Unusable")</f>
        <v>Usable</v>
      </c>
      <c r="H271" s="156">
        <f>'Room Details'!$V259</f>
        <v>0</v>
      </c>
      <c r="I271" s="156">
        <f>_xlfn.IFNA(ROUNDUP(IF(OR('Room Details'!$J259=0,ISBLANK('Room Details'!$J259),'Room Details'!$J259="N/A"),0,IF('Room Details'!$J259&gt;$D271,('Room Details'!$J259/$E271)+$F271,IF('Room Details'!$J259&lt;=ABS($B271*$C271),1,('Room Details'!$J259/$B271)+$C271))),0),0)</f>
        <v>0</v>
      </c>
      <c r="J271" s="167"/>
      <c r="K271" s="167"/>
      <c r="L271" s="156">
        <f t="shared" si="12"/>
        <v>0</v>
      </c>
      <c r="M271" s="156">
        <f t="shared" si="13"/>
        <v>0</v>
      </c>
      <c r="N271" s="165"/>
      <c r="O271" s="165"/>
      <c r="P271" s="156">
        <f t="shared" si="14"/>
        <v>0</v>
      </c>
      <c r="Q271" s="156">
        <f t="shared" si="15"/>
        <v>0</v>
      </c>
      <c r="R271" s="165"/>
      <c r="S271" s="165"/>
    </row>
    <row r="272" spans="1:19" x14ac:dyDescent="0.25">
      <c r="A272" s="156">
        <v>257</v>
      </c>
      <c r="B272" s="156" t="e">
        <f>VLOOKUP('Room Details'!$I260,NCA_Calculations!$I$3:$N$12,2,0)</f>
        <v>#N/A</v>
      </c>
      <c r="C272" s="156" t="e">
        <f>VLOOKUP('Room Details'!$I260,NCA_Calculations!$I$3:$N$12,3,0)</f>
        <v>#N/A</v>
      </c>
      <c r="D272" s="156" t="e">
        <f>VLOOKUP('Room Details'!$I260,NCA_Calculations!$I$3:$N$12,4,0)</f>
        <v>#N/A</v>
      </c>
      <c r="E272" s="156" t="e">
        <f>VLOOKUP('Room Details'!$I260,NCA_Calculations!$I$3:$N$12,5,0)</f>
        <v>#N/A</v>
      </c>
      <c r="F272" s="156" t="e">
        <f>VLOOKUP('Room Details'!$I260,NCA_Calculations!$I$3:$N$12,6,0)</f>
        <v>#N/A</v>
      </c>
      <c r="G272" s="156" t="str">
        <f>IF(OR(ISBLANK('Room Details'!$M260), 'Room Details'!$M260 = 0,  'Room Details'!$M260 = "N/A" ),"Usable","Unusable")</f>
        <v>Usable</v>
      </c>
      <c r="H272" s="156">
        <f>'Room Details'!$V260</f>
        <v>0</v>
      </c>
      <c r="I272" s="156">
        <f>_xlfn.IFNA(ROUNDUP(IF(OR('Room Details'!$J260=0,ISBLANK('Room Details'!$J260),'Room Details'!$J260="N/A"),0,IF('Room Details'!$J260&gt;$D272,('Room Details'!$J260/$E272)+$F272,IF('Room Details'!$J260&lt;=ABS($B272*$C272),1,('Room Details'!$J260/$B272)+$C272))),0),0)</f>
        <v>0</v>
      </c>
      <c r="J272" s="167"/>
      <c r="K272" s="167"/>
      <c r="L272" s="156">
        <f t="shared" si="12"/>
        <v>0</v>
      </c>
      <c r="M272" s="156">
        <f t="shared" si="13"/>
        <v>0</v>
      </c>
      <c r="N272" s="165"/>
      <c r="O272" s="165"/>
      <c r="P272" s="156">
        <f t="shared" si="14"/>
        <v>0</v>
      </c>
      <c r="Q272" s="156">
        <f t="shared" si="15"/>
        <v>0</v>
      </c>
      <c r="R272" s="165"/>
      <c r="S272" s="165"/>
    </row>
    <row r="273" spans="1:19" x14ac:dyDescent="0.25">
      <c r="A273" s="156">
        <v>258</v>
      </c>
      <c r="B273" s="156" t="e">
        <f>VLOOKUP('Room Details'!$I261,NCA_Calculations!$I$3:$N$12,2,0)</f>
        <v>#N/A</v>
      </c>
      <c r="C273" s="156" t="e">
        <f>VLOOKUP('Room Details'!$I261,NCA_Calculations!$I$3:$N$12,3,0)</f>
        <v>#N/A</v>
      </c>
      <c r="D273" s="156" t="e">
        <f>VLOOKUP('Room Details'!$I261,NCA_Calculations!$I$3:$N$12,4,0)</f>
        <v>#N/A</v>
      </c>
      <c r="E273" s="156" t="e">
        <f>VLOOKUP('Room Details'!$I261,NCA_Calculations!$I$3:$N$12,5,0)</f>
        <v>#N/A</v>
      </c>
      <c r="F273" s="156" t="e">
        <f>VLOOKUP('Room Details'!$I261,NCA_Calculations!$I$3:$N$12,6,0)</f>
        <v>#N/A</v>
      </c>
      <c r="G273" s="156" t="str">
        <f>IF(OR(ISBLANK('Room Details'!$M261), 'Room Details'!$M261 = 0,  'Room Details'!$M261 = "N/A" ),"Usable","Unusable")</f>
        <v>Usable</v>
      </c>
      <c r="H273" s="156">
        <f>'Room Details'!$V261</f>
        <v>0</v>
      </c>
      <c r="I273" s="156">
        <f>_xlfn.IFNA(ROUNDUP(IF(OR('Room Details'!$J261=0,ISBLANK('Room Details'!$J261),'Room Details'!$J261="N/A"),0,IF('Room Details'!$J261&gt;$D273,('Room Details'!$J261/$E273)+$F273,IF('Room Details'!$J261&lt;=ABS($B273*$C273),1,('Room Details'!$J261/$B273)+$C273))),0),0)</f>
        <v>0</v>
      </c>
      <c r="J273" s="167"/>
      <c r="K273" s="167"/>
      <c r="L273" s="156">
        <f t="shared" ref="L273:L336" si="16">IF($G273 = "Unusable", 0, IF($I273&lt;$E$9, 0, IF(AND($I273&gt;=$E$9,$I273&lt;=$E$4),$I273,INT($I273/$E$4)*$E$4)))</f>
        <v>0</v>
      </c>
      <c r="M273" s="156">
        <f t="shared" ref="M273:M336" si="17">$I273-$L273</f>
        <v>0</v>
      </c>
      <c r="N273" s="165"/>
      <c r="O273" s="165"/>
      <c r="P273" s="156">
        <f t="shared" ref="P273:P336" si="18">$L273</f>
        <v>0</v>
      </c>
      <c r="Q273" s="156">
        <f t="shared" ref="Q273:Q336" si="19">$M273</f>
        <v>0</v>
      </c>
      <c r="R273" s="165"/>
      <c r="S273" s="165"/>
    </row>
    <row r="274" spans="1:19" x14ac:dyDescent="0.25">
      <c r="A274" s="156">
        <v>259</v>
      </c>
      <c r="B274" s="156" t="e">
        <f>VLOOKUP('Room Details'!$I262,NCA_Calculations!$I$3:$N$12,2,0)</f>
        <v>#N/A</v>
      </c>
      <c r="C274" s="156" t="e">
        <f>VLOOKUP('Room Details'!$I262,NCA_Calculations!$I$3:$N$12,3,0)</f>
        <v>#N/A</v>
      </c>
      <c r="D274" s="156" t="e">
        <f>VLOOKUP('Room Details'!$I262,NCA_Calculations!$I$3:$N$12,4,0)</f>
        <v>#N/A</v>
      </c>
      <c r="E274" s="156" t="e">
        <f>VLOOKUP('Room Details'!$I262,NCA_Calculations!$I$3:$N$12,5,0)</f>
        <v>#N/A</v>
      </c>
      <c r="F274" s="156" t="e">
        <f>VLOOKUP('Room Details'!$I262,NCA_Calculations!$I$3:$N$12,6,0)</f>
        <v>#N/A</v>
      </c>
      <c r="G274" s="156" t="str">
        <f>IF(OR(ISBLANK('Room Details'!$M262), 'Room Details'!$M262 = 0,  'Room Details'!$M262 = "N/A" ),"Usable","Unusable")</f>
        <v>Usable</v>
      </c>
      <c r="H274" s="156">
        <f>'Room Details'!$V262</f>
        <v>0</v>
      </c>
      <c r="I274" s="156">
        <f>_xlfn.IFNA(ROUNDUP(IF(OR('Room Details'!$J262=0,ISBLANK('Room Details'!$J262),'Room Details'!$J262="N/A"),0,IF('Room Details'!$J262&gt;$D274,('Room Details'!$J262/$E274)+$F274,IF('Room Details'!$J262&lt;=ABS($B274*$C274),1,('Room Details'!$J262/$B274)+$C274))),0),0)</f>
        <v>0</v>
      </c>
      <c r="J274" s="167"/>
      <c r="K274" s="167"/>
      <c r="L274" s="156">
        <f t="shared" si="16"/>
        <v>0</v>
      </c>
      <c r="M274" s="156">
        <f t="shared" si="17"/>
        <v>0</v>
      </c>
      <c r="N274" s="165"/>
      <c r="O274" s="165"/>
      <c r="P274" s="156">
        <f t="shared" si="18"/>
        <v>0</v>
      </c>
      <c r="Q274" s="156">
        <f t="shared" si="19"/>
        <v>0</v>
      </c>
      <c r="R274" s="165"/>
      <c r="S274" s="165"/>
    </row>
    <row r="275" spans="1:19" x14ac:dyDescent="0.25">
      <c r="A275" s="156">
        <v>260</v>
      </c>
      <c r="B275" s="156" t="e">
        <f>VLOOKUP('Room Details'!$I263,NCA_Calculations!$I$3:$N$12,2,0)</f>
        <v>#N/A</v>
      </c>
      <c r="C275" s="156" t="e">
        <f>VLOOKUP('Room Details'!$I263,NCA_Calculations!$I$3:$N$12,3,0)</f>
        <v>#N/A</v>
      </c>
      <c r="D275" s="156" t="e">
        <f>VLOOKUP('Room Details'!$I263,NCA_Calculations!$I$3:$N$12,4,0)</f>
        <v>#N/A</v>
      </c>
      <c r="E275" s="156" t="e">
        <f>VLOOKUP('Room Details'!$I263,NCA_Calculations!$I$3:$N$12,5,0)</f>
        <v>#N/A</v>
      </c>
      <c r="F275" s="156" t="e">
        <f>VLOOKUP('Room Details'!$I263,NCA_Calculations!$I$3:$N$12,6,0)</f>
        <v>#N/A</v>
      </c>
      <c r="G275" s="156" t="str">
        <f>IF(OR(ISBLANK('Room Details'!$M263), 'Room Details'!$M263 = 0,  'Room Details'!$M263 = "N/A" ),"Usable","Unusable")</f>
        <v>Usable</v>
      </c>
      <c r="H275" s="156">
        <f>'Room Details'!$V263</f>
        <v>0</v>
      </c>
      <c r="I275" s="156">
        <f>_xlfn.IFNA(ROUNDUP(IF(OR('Room Details'!$J263=0,ISBLANK('Room Details'!$J263),'Room Details'!$J263="N/A"),0,IF('Room Details'!$J263&gt;$D275,('Room Details'!$J263/$E275)+$F275,IF('Room Details'!$J263&lt;=ABS($B275*$C275),1,('Room Details'!$J263/$B275)+$C275))),0),0)</f>
        <v>0</v>
      </c>
      <c r="J275" s="167"/>
      <c r="K275" s="167"/>
      <c r="L275" s="156">
        <f t="shared" si="16"/>
        <v>0</v>
      </c>
      <c r="M275" s="156">
        <f t="shared" si="17"/>
        <v>0</v>
      </c>
      <c r="N275" s="165"/>
      <c r="O275" s="165"/>
      <c r="P275" s="156">
        <f t="shared" si="18"/>
        <v>0</v>
      </c>
      <c r="Q275" s="156">
        <f t="shared" si="19"/>
        <v>0</v>
      </c>
      <c r="R275" s="165"/>
      <c r="S275" s="165"/>
    </row>
    <row r="276" spans="1:19" x14ac:dyDescent="0.25">
      <c r="A276" s="156">
        <v>261</v>
      </c>
      <c r="B276" s="156" t="e">
        <f>VLOOKUP('Room Details'!$I264,NCA_Calculations!$I$3:$N$12,2,0)</f>
        <v>#N/A</v>
      </c>
      <c r="C276" s="156" t="e">
        <f>VLOOKUP('Room Details'!$I264,NCA_Calculations!$I$3:$N$12,3,0)</f>
        <v>#N/A</v>
      </c>
      <c r="D276" s="156" t="e">
        <f>VLOOKUP('Room Details'!$I264,NCA_Calculations!$I$3:$N$12,4,0)</f>
        <v>#N/A</v>
      </c>
      <c r="E276" s="156" t="e">
        <f>VLOOKUP('Room Details'!$I264,NCA_Calculations!$I$3:$N$12,5,0)</f>
        <v>#N/A</v>
      </c>
      <c r="F276" s="156" t="e">
        <f>VLOOKUP('Room Details'!$I264,NCA_Calculations!$I$3:$N$12,6,0)</f>
        <v>#N/A</v>
      </c>
      <c r="G276" s="156" t="str">
        <f>IF(OR(ISBLANK('Room Details'!$M264), 'Room Details'!$M264 = 0,  'Room Details'!$M264 = "N/A" ),"Usable","Unusable")</f>
        <v>Usable</v>
      </c>
      <c r="H276" s="156">
        <f>'Room Details'!$V264</f>
        <v>0</v>
      </c>
      <c r="I276" s="156">
        <f>_xlfn.IFNA(ROUNDUP(IF(OR('Room Details'!$J264=0,ISBLANK('Room Details'!$J264),'Room Details'!$J264="N/A"),0,IF('Room Details'!$J264&gt;$D276,('Room Details'!$J264/$E276)+$F276,IF('Room Details'!$J264&lt;=ABS($B276*$C276),1,('Room Details'!$J264/$B276)+$C276))),0),0)</f>
        <v>0</v>
      </c>
      <c r="J276" s="167"/>
      <c r="K276" s="167"/>
      <c r="L276" s="156">
        <f t="shared" si="16"/>
        <v>0</v>
      </c>
      <c r="M276" s="156">
        <f t="shared" si="17"/>
        <v>0</v>
      </c>
      <c r="N276" s="165"/>
      <c r="O276" s="165"/>
      <c r="P276" s="156">
        <f t="shared" si="18"/>
        <v>0</v>
      </c>
      <c r="Q276" s="156">
        <f t="shared" si="19"/>
        <v>0</v>
      </c>
      <c r="R276" s="165"/>
      <c r="S276" s="165"/>
    </row>
    <row r="277" spans="1:19" x14ac:dyDescent="0.25">
      <c r="A277" s="156">
        <v>262</v>
      </c>
      <c r="B277" s="156" t="e">
        <f>VLOOKUP('Room Details'!$I265,NCA_Calculations!$I$3:$N$12,2,0)</f>
        <v>#N/A</v>
      </c>
      <c r="C277" s="156" t="e">
        <f>VLOOKUP('Room Details'!$I265,NCA_Calculations!$I$3:$N$12,3,0)</f>
        <v>#N/A</v>
      </c>
      <c r="D277" s="156" t="e">
        <f>VLOOKUP('Room Details'!$I265,NCA_Calculations!$I$3:$N$12,4,0)</f>
        <v>#N/A</v>
      </c>
      <c r="E277" s="156" t="e">
        <f>VLOOKUP('Room Details'!$I265,NCA_Calculations!$I$3:$N$12,5,0)</f>
        <v>#N/A</v>
      </c>
      <c r="F277" s="156" t="e">
        <f>VLOOKUP('Room Details'!$I265,NCA_Calculations!$I$3:$N$12,6,0)</f>
        <v>#N/A</v>
      </c>
      <c r="G277" s="156" t="str">
        <f>IF(OR(ISBLANK('Room Details'!$M265), 'Room Details'!$M265 = 0,  'Room Details'!$M265 = "N/A" ),"Usable","Unusable")</f>
        <v>Usable</v>
      </c>
      <c r="H277" s="156">
        <f>'Room Details'!$V265</f>
        <v>0</v>
      </c>
      <c r="I277" s="156">
        <f>_xlfn.IFNA(ROUNDUP(IF(OR('Room Details'!$J265=0,ISBLANK('Room Details'!$J265),'Room Details'!$J265="N/A"),0,IF('Room Details'!$J265&gt;$D277,('Room Details'!$J265/$E277)+$F277,IF('Room Details'!$J265&lt;=ABS($B277*$C277),1,('Room Details'!$J265/$B277)+$C277))),0),0)</f>
        <v>0</v>
      </c>
      <c r="J277" s="167"/>
      <c r="K277" s="167"/>
      <c r="L277" s="156">
        <f t="shared" si="16"/>
        <v>0</v>
      </c>
      <c r="M277" s="156">
        <f t="shared" si="17"/>
        <v>0</v>
      </c>
      <c r="N277" s="165"/>
      <c r="O277" s="165"/>
      <c r="P277" s="156">
        <f t="shared" si="18"/>
        <v>0</v>
      </c>
      <c r="Q277" s="156">
        <f t="shared" si="19"/>
        <v>0</v>
      </c>
      <c r="R277" s="165"/>
      <c r="S277" s="165"/>
    </row>
    <row r="278" spans="1:19" x14ac:dyDescent="0.25">
      <c r="A278" s="156">
        <v>263</v>
      </c>
      <c r="B278" s="156" t="e">
        <f>VLOOKUP('Room Details'!$I266,NCA_Calculations!$I$3:$N$12,2,0)</f>
        <v>#N/A</v>
      </c>
      <c r="C278" s="156" t="e">
        <f>VLOOKUP('Room Details'!$I266,NCA_Calculations!$I$3:$N$12,3,0)</f>
        <v>#N/A</v>
      </c>
      <c r="D278" s="156" t="e">
        <f>VLOOKUP('Room Details'!$I266,NCA_Calculations!$I$3:$N$12,4,0)</f>
        <v>#N/A</v>
      </c>
      <c r="E278" s="156" t="e">
        <f>VLOOKUP('Room Details'!$I266,NCA_Calculations!$I$3:$N$12,5,0)</f>
        <v>#N/A</v>
      </c>
      <c r="F278" s="156" t="e">
        <f>VLOOKUP('Room Details'!$I266,NCA_Calculations!$I$3:$N$12,6,0)</f>
        <v>#N/A</v>
      </c>
      <c r="G278" s="156" t="str">
        <f>IF(OR(ISBLANK('Room Details'!$M266), 'Room Details'!$M266 = 0,  'Room Details'!$M266 = "N/A" ),"Usable","Unusable")</f>
        <v>Usable</v>
      </c>
      <c r="H278" s="156">
        <f>'Room Details'!$V266</f>
        <v>0</v>
      </c>
      <c r="I278" s="156">
        <f>_xlfn.IFNA(ROUNDUP(IF(OR('Room Details'!$J266=0,ISBLANK('Room Details'!$J266),'Room Details'!$J266="N/A"),0,IF('Room Details'!$J266&gt;$D278,('Room Details'!$J266/$E278)+$F278,IF('Room Details'!$J266&lt;=ABS($B278*$C278),1,('Room Details'!$J266/$B278)+$C278))),0),0)</f>
        <v>0</v>
      </c>
      <c r="J278" s="167"/>
      <c r="K278" s="167"/>
      <c r="L278" s="156">
        <f t="shared" si="16"/>
        <v>0</v>
      </c>
      <c r="M278" s="156">
        <f t="shared" si="17"/>
        <v>0</v>
      </c>
      <c r="N278" s="165"/>
      <c r="O278" s="165"/>
      <c r="P278" s="156">
        <f t="shared" si="18"/>
        <v>0</v>
      </c>
      <c r="Q278" s="156">
        <f t="shared" si="19"/>
        <v>0</v>
      </c>
      <c r="R278" s="165"/>
      <c r="S278" s="165"/>
    </row>
    <row r="279" spans="1:19" x14ac:dyDescent="0.25">
      <c r="A279" s="156">
        <v>264</v>
      </c>
      <c r="B279" s="156" t="e">
        <f>VLOOKUP('Room Details'!$I267,NCA_Calculations!$I$3:$N$12,2,0)</f>
        <v>#N/A</v>
      </c>
      <c r="C279" s="156" t="e">
        <f>VLOOKUP('Room Details'!$I267,NCA_Calculations!$I$3:$N$12,3,0)</f>
        <v>#N/A</v>
      </c>
      <c r="D279" s="156" t="e">
        <f>VLOOKUP('Room Details'!$I267,NCA_Calculations!$I$3:$N$12,4,0)</f>
        <v>#N/A</v>
      </c>
      <c r="E279" s="156" t="e">
        <f>VLOOKUP('Room Details'!$I267,NCA_Calculations!$I$3:$N$12,5,0)</f>
        <v>#N/A</v>
      </c>
      <c r="F279" s="156" t="e">
        <f>VLOOKUP('Room Details'!$I267,NCA_Calculations!$I$3:$N$12,6,0)</f>
        <v>#N/A</v>
      </c>
      <c r="G279" s="156" t="str">
        <f>IF(OR(ISBLANK('Room Details'!$M267), 'Room Details'!$M267 = 0,  'Room Details'!$M267 = "N/A" ),"Usable","Unusable")</f>
        <v>Usable</v>
      </c>
      <c r="H279" s="156">
        <f>'Room Details'!$V267</f>
        <v>0</v>
      </c>
      <c r="I279" s="156">
        <f>_xlfn.IFNA(ROUNDUP(IF(OR('Room Details'!$J267=0,ISBLANK('Room Details'!$J267),'Room Details'!$J267="N/A"),0,IF('Room Details'!$J267&gt;$D279,('Room Details'!$J267/$E279)+$F279,IF('Room Details'!$J267&lt;=ABS($B279*$C279),1,('Room Details'!$J267/$B279)+$C279))),0),0)</f>
        <v>0</v>
      </c>
      <c r="J279" s="167"/>
      <c r="K279" s="167"/>
      <c r="L279" s="156">
        <f t="shared" si="16"/>
        <v>0</v>
      </c>
      <c r="M279" s="156">
        <f t="shared" si="17"/>
        <v>0</v>
      </c>
      <c r="N279" s="165"/>
      <c r="O279" s="165"/>
      <c r="P279" s="156">
        <f t="shared" si="18"/>
        <v>0</v>
      </c>
      <c r="Q279" s="156">
        <f t="shared" si="19"/>
        <v>0</v>
      </c>
      <c r="R279" s="165"/>
      <c r="S279" s="165"/>
    </row>
    <row r="280" spans="1:19" x14ac:dyDescent="0.25">
      <c r="A280" s="156">
        <v>265</v>
      </c>
      <c r="B280" s="156" t="e">
        <f>VLOOKUP('Room Details'!$I268,NCA_Calculations!$I$3:$N$12,2,0)</f>
        <v>#N/A</v>
      </c>
      <c r="C280" s="156" t="e">
        <f>VLOOKUP('Room Details'!$I268,NCA_Calculations!$I$3:$N$12,3,0)</f>
        <v>#N/A</v>
      </c>
      <c r="D280" s="156" t="e">
        <f>VLOOKUP('Room Details'!$I268,NCA_Calculations!$I$3:$N$12,4,0)</f>
        <v>#N/A</v>
      </c>
      <c r="E280" s="156" t="e">
        <f>VLOOKUP('Room Details'!$I268,NCA_Calculations!$I$3:$N$12,5,0)</f>
        <v>#N/A</v>
      </c>
      <c r="F280" s="156" t="e">
        <f>VLOOKUP('Room Details'!$I268,NCA_Calculations!$I$3:$N$12,6,0)</f>
        <v>#N/A</v>
      </c>
      <c r="G280" s="156" t="str">
        <f>IF(OR(ISBLANK('Room Details'!$M268), 'Room Details'!$M268 = 0,  'Room Details'!$M268 = "N/A" ),"Usable","Unusable")</f>
        <v>Usable</v>
      </c>
      <c r="H280" s="156">
        <f>'Room Details'!$V268</f>
        <v>0</v>
      </c>
      <c r="I280" s="156">
        <f>_xlfn.IFNA(ROUNDUP(IF(OR('Room Details'!$J268=0,ISBLANK('Room Details'!$J268),'Room Details'!$J268="N/A"),0,IF('Room Details'!$J268&gt;$D280,('Room Details'!$J268/$E280)+$F280,IF('Room Details'!$J268&lt;=ABS($B280*$C280),1,('Room Details'!$J268/$B280)+$C280))),0),0)</f>
        <v>0</v>
      </c>
      <c r="J280" s="167"/>
      <c r="K280" s="167"/>
      <c r="L280" s="156">
        <f t="shared" si="16"/>
        <v>0</v>
      </c>
      <c r="M280" s="156">
        <f t="shared" si="17"/>
        <v>0</v>
      </c>
      <c r="N280" s="165"/>
      <c r="O280" s="165"/>
      <c r="P280" s="156">
        <f t="shared" si="18"/>
        <v>0</v>
      </c>
      <c r="Q280" s="156">
        <f t="shared" si="19"/>
        <v>0</v>
      </c>
      <c r="R280" s="165"/>
      <c r="S280" s="165"/>
    </row>
    <row r="281" spans="1:19" x14ac:dyDescent="0.25">
      <c r="A281" s="156">
        <v>266</v>
      </c>
      <c r="B281" s="156" t="e">
        <f>VLOOKUP('Room Details'!$I269,NCA_Calculations!$I$3:$N$12,2,0)</f>
        <v>#N/A</v>
      </c>
      <c r="C281" s="156" t="e">
        <f>VLOOKUP('Room Details'!$I269,NCA_Calculations!$I$3:$N$12,3,0)</f>
        <v>#N/A</v>
      </c>
      <c r="D281" s="156" t="e">
        <f>VLOOKUP('Room Details'!$I269,NCA_Calculations!$I$3:$N$12,4,0)</f>
        <v>#N/A</v>
      </c>
      <c r="E281" s="156" t="e">
        <f>VLOOKUP('Room Details'!$I269,NCA_Calculations!$I$3:$N$12,5,0)</f>
        <v>#N/A</v>
      </c>
      <c r="F281" s="156" t="e">
        <f>VLOOKUP('Room Details'!$I269,NCA_Calculations!$I$3:$N$12,6,0)</f>
        <v>#N/A</v>
      </c>
      <c r="G281" s="156" t="str">
        <f>IF(OR(ISBLANK('Room Details'!$M269), 'Room Details'!$M269 = 0,  'Room Details'!$M269 = "N/A" ),"Usable","Unusable")</f>
        <v>Usable</v>
      </c>
      <c r="H281" s="156">
        <f>'Room Details'!$V269</f>
        <v>0</v>
      </c>
      <c r="I281" s="156">
        <f>_xlfn.IFNA(ROUNDUP(IF(OR('Room Details'!$J269=0,ISBLANK('Room Details'!$J269),'Room Details'!$J269="N/A"),0,IF('Room Details'!$J269&gt;$D281,('Room Details'!$J269/$E281)+$F281,IF('Room Details'!$J269&lt;=ABS($B281*$C281),1,('Room Details'!$J269/$B281)+$C281))),0),0)</f>
        <v>0</v>
      </c>
      <c r="J281" s="167"/>
      <c r="K281" s="167"/>
      <c r="L281" s="156">
        <f t="shared" si="16"/>
        <v>0</v>
      </c>
      <c r="M281" s="156">
        <f t="shared" si="17"/>
        <v>0</v>
      </c>
      <c r="N281" s="165"/>
      <c r="O281" s="165"/>
      <c r="P281" s="156">
        <f t="shared" si="18"/>
        <v>0</v>
      </c>
      <c r="Q281" s="156">
        <f t="shared" si="19"/>
        <v>0</v>
      </c>
      <c r="R281" s="165"/>
      <c r="S281" s="165"/>
    </row>
    <row r="282" spans="1:19" x14ac:dyDescent="0.25">
      <c r="A282" s="156">
        <v>267</v>
      </c>
      <c r="B282" s="156" t="e">
        <f>VLOOKUP('Room Details'!$I270,NCA_Calculations!$I$3:$N$12,2,0)</f>
        <v>#N/A</v>
      </c>
      <c r="C282" s="156" t="e">
        <f>VLOOKUP('Room Details'!$I270,NCA_Calculations!$I$3:$N$12,3,0)</f>
        <v>#N/A</v>
      </c>
      <c r="D282" s="156" t="e">
        <f>VLOOKUP('Room Details'!$I270,NCA_Calculations!$I$3:$N$12,4,0)</f>
        <v>#N/A</v>
      </c>
      <c r="E282" s="156" t="e">
        <f>VLOOKUP('Room Details'!$I270,NCA_Calculations!$I$3:$N$12,5,0)</f>
        <v>#N/A</v>
      </c>
      <c r="F282" s="156" t="e">
        <f>VLOOKUP('Room Details'!$I270,NCA_Calculations!$I$3:$N$12,6,0)</f>
        <v>#N/A</v>
      </c>
      <c r="G282" s="156" t="str">
        <f>IF(OR(ISBLANK('Room Details'!$M270), 'Room Details'!$M270 = 0,  'Room Details'!$M270 = "N/A" ),"Usable","Unusable")</f>
        <v>Usable</v>
      </c>
      <c r="H282" s="156">
        <f>'Room Details'!$V270</f>
        <v>0</v>
      </c>
      <c r="I282" s="156">
        <f>_xlfn.IFNA(ROUNDUP(IF(OR('Room Details'!$J270=0,ISBLANK('Room Details'!$J270),'Room Details'!$J270="N/A"),0,IF('Room Details'!$J270&gt;$D282,('Room Details'!$J270/$E282)+$F282,IF('Room Details'!$J270&lt;=ABS($B282*$C282),1,('Room Details'!$J270/$B282)+$C282))),0),0)</f>
        <v>0</v>
      </c>
      <c r="J282" s="167"/>
      <c r="K282" s="167"/>
      <c r="L282" s="156">
        <f t="shared" si="16"/>
        <v>0</v>
      </c>
      <c r="M282" s="156">
        <f t="shared" si="17"/>
        <v>0</v>
      </c>
      <c r="N282" s="165"/>
      <c r="O282" s="165"/>
      <c r="P282" s="156">
        <f t="shared" si="18"/>
        <v>0</v>
      </c>
      <c r="Q282" s="156">
        <f t="shared" si="19"/>
        <v>0</v>
      </c>
      <c r="R282" s="165"/>
      <c r="S282" s="165"/>
    </row>
    <row r="283" spans="1:19" x14ac:dyDescent="0.25">
      <c r="A283" s="156">
        <v>268</v>
      </c>
      <c r="B283" s="156" t="e">
        <f>VLOOKUP('Room Details'!$I271,NCA_Calculations!$I$3:$N$12,2,0)</f>
        <v>#N/A</v>
      </c>
      <c r="C283" s="156" t="e">
        <f>VLOOKUP('Room Details'!$I271,NCA_Calculations!$I$3:$N$12,3,0)</f>
        <v>#N/A</v>
      </c>
      <c r="D283" s="156" t="e">
        <f>VLOOKUP('Room Details'!$I271,NCA_Calculations!$I$3:$N$12,4,0)</f>
        <v>#N/A</v>
      </c>
      <c r="E283" s="156" t="e">
        <f>VLOOKUP('Room Details'!$I271,NCA_Calculations!$I$3:$N$12,5,0)</f>
        <v>#N/A</v>
      </c>
      <c r="F283" s="156" t="e">
        <f>VLOOKUP('Room Details'!$I271,NCA_Calculations!$I$3:$N$12,6,0)</f>
        <v>#N/A</v>
      </c>
      <c r="G283" s="156" t="str">
        <f>IF(OR(ISBLANK('Room Details'!$M271), 'Room Details'!$M271 = 0,  'Room Details'!$M271 = "N/A" ),"Usable","Unusable")</f>
        <v>Usable</v>
      </c>
      <c r="H283" s="156">
        <f>'Room Details'!$V271</f>
        <v>0</v>
      </c>
      <c r="I283" s="156">
        <f>_xlfn.IFNA(ROUNDUP(IF(OR('Room Details'!$J271=0,ISBLANK('Room Details'!$J271),'Room Details'!$J271="N/A"),0,IF('Room Details'!$J271&gt;$D283,('Room Details'!$J271/$E283)+$F283,IF('Room Details'!$J271&lt;=ABS($B283*$C283),1,('Room Details'!$J271/$B283)+$C283))),0),0)</f>
        <v>0</v>
      </c>
      <c r="J283" s="167"/>
      <c r="K283" s="167"/>
      <c r="L283" s="156">
        <f t="shared" si="16"/>
        <v>0</v>
      </c>
      <c r="M283" s="156">
        <f t="shared" si="17"/>
        <v>0</v>
      </c>
      <c r="N283" s="165"/>
      <c r="O283" s="165"/>
      <c r="P283" s="156">
        <f t="shared" si="18"/>
        <v>0</v>
      </c>
      <c r="Q283" s="156">
        <f t="shared" si="19"/>
        <v>0</v>
      </c>
      <c r="R283" s="165"/>
      <c r="S283" s="165"/>
    </row>
    <row r="284" spans="1:19" x14ac:dyDescent="0.25">
      <c r="A284" s="156">
        <v>269</v>
      </c>
      <c r="B284" s="156" t="e">
        <f>VLOOKUP('Room Details'!$I272,NCA_Calculations!$I$3:$N$12,2,0)</f>
        <v>#N/A</v>
      </c>
      <c r="C284" s="156" t="e">
        <f>VLOOKUP('Room Details'!$I272,NCA_Calculations!$I$3:$N$12,3,0)</f>
        <v>#N/A</v>
      </c>
      <c r="D284" s="156" t="e">
        <f>VLOOKUP('Room Details'!$I272,NCA_Calculations!$I$3:$N$12,4,0)</f>
        <v>#N/A</v>
      </c>
      <c r="E284" s="156" t="e">
        <f>VLOOKUP('Room Details'!$I272,NCA_Calculations!$I$3:$N$12,5,0)</f>
        <v>#N/A</v>
      </c>
      <c r="F284" s="156" t="e">
        <f>VLOOKUP('Room Details'!$I272,NCA_Calculations!$I$3:$N$12,6,0)</f>
        <v>#N/A</v>
      </c>
      <c r="G284" s="156" t="str">
        <f>IF(OR(ISBLANK('Room Details'!$M272), 'Room Details'!$M272 = 0,  'Room Details'!$M272 = "N/A" ),"Usable","Unusable")</f>
        <v>Usable</v>
      </c>
      <c r="H284" s="156">
        <f>'Room Details'!$V272</f>
        <v>0</v>
      </c>
      <c r="I284" s="156">
        <f>_xlfn.IFNA(ROUNDUP(IF(OR('Room Details'!$J272=0,ISBLANK('Room Details'!$J272),'Room Details'!$J272="N/A"),0,IF('Room Details'!$J272&gt;$D284,('Room Details'!$J272/$E284)+$F284,IF('Room Details'!$J272&lt;=ABS($B284*$C284),1,('Room Details'!$J272/$B284)+$C284))),0),0)</f>
        <v>0</v>
      </c>
      <c r="J284" s="167"/>
      <c r="K284" s="167"/>
      <c r="L284" s="156">
        <f t="shared" si="16"/>
        <v>0</v>
      </c>
      <c r="M284" s="156">
        <f t="shared" si="17"/>
        <v>0</v>
      </c>
      <c r="N284" s="165"/>
      <c r="O284" s="165"/>
      <c r="P284" s="156">
        <f t="shared" si="18"/>
        <v>0</v>
      </c>
      <c r="Q284" s="156">
        <f t="shared" si="19"/>
        <v>0</v>
      </c>
      <c r="R284" s="165"/>
      <c r="S284" s="165"/>
    </row>
    <row r="285" spans="1:19" x14ac:dyDescent="0.25">
      <c r="A285" s="156">
        <v>270</v>
      </c>
      <c r="B285" s="156" t="e">
        <f>VLOOKUP('Room Details'!$I273,NCA_Calculations!$I$3:$N$12,2,0)</f>
        <v>#N/A</v>
      </c>
      <c r="C285" s="156" t="e">
        <f>VLOOKUP('Room Details'!$I273,NCA_Calculations!$I$3:$N$12,3,0)</f>
        <v>#N/A</v>
      </c>
      <c r="D285" s="156" t="e">
        <f>VLOOKUP('Room Details'!$I273,NCA_Calculations!$I$3:$N$12,4,0)</f>
        <v>#N/A</v>
      </c>
      <c r="E285" s="156" t="e">
        <f>VLOOKUP('Room Details'!$I273,NCA_Calculations!$I$3:$N$12,5,0)</f>
        <v>#N/A</v>
      </c>
      <c r="F285" s="156" t="e">
        <f>VLOOKUP('Room Details'!$I273,NCA_Calculations!$I$3:$N$12,6,0)</f>
        <v>#N/A</v>
      </c>
      <c r="G285" s="156" t="str">
        <f>IF(OR(ISBLANK('Room Details'!$M273), 'Room Details'!$M273 = 0,  'Room Details'!$M273 = "N/A" ),"Usable","Unusable")</f>
        <v>Usable</v>
      </c>
      <c r="H285" s="156">
        <f>'Room Details'!$V273</f>
        <v>0</v>
      </c>
      <c r="I285" s="156">
        <f>_xlfn.IFNA(ROUNDUP(IF(OR('Room Details'!$J273=0,ISBLANK('Room Details'!$J273),'Room Details'!$J273="N/A"),0,IF('Room Details'!$J273&gt;$D285,('Room Details'!$J273/$E285)+$F285,IF('Room Details'!$J273&lt;=ABS($B285*$C285),1,('Room Details'!$J273/$B285)+$C285))),0),0)</f>
        <v>0</v>
      </c>
      <c r="J285" s="167"/>
      <c r="K285" s="167"/>
      <c r="L285" s="156">
        <f t="shared" si="16"/>
        <v>0</v>
      </c>
      <c r="M285" s="156">
        <f t="shared" si="17"/>
        <v>0</v>
      </c>
      <c r="N285" s="165"/>
      <c r="O285" s="165"/>
      <c r="P285" s="156">
        <f t="shared" si="18"/>
        <v>0</v>
      </c>
      <c r="Q285" s="156">
        <f t="shared" si="19"/>
        <v>0</v>
      </c>
      <c r="R285" s="165"/>
      <c r="S285" s="165"/>
    </row>
    <row r="286" spans="1:19" x14ac:dyDescent="0.25">
      <c r="A286" s="156">
        <v>271</v>
      </c>
      <c r="B286" s="156" t="e">
        <f>VLOOKUP('Room Details'!$I274,NCA_Calculations!$I$3:$N$12,2,0)</f>
        <v>#N/A</v>
      </c>
      <c r="C286" s="156" t="e">
        <f>VLOOKUP('Room Details'!$I274,NCA_Calculations!$I$3:$N$12,3,0)</f>
        <v>#N/A</v>
      </c>
      <c r="D286" s="156" t="e">
        <f>VLOOKUP('Room Details'!$I274,NCA_Calculations!$I$3:$N$12,4,0)</f>
        <v>#N/A</v>
      </c>
      <c r="E286" s="156" t="e">
        <f>VLOOKUP('Room Details'!$I274,NCA_Calculations!$I$3:$N$12,5,0)</f>
        <v>#N/A</v>
      </c>
      <c r="F286" s="156" t="e">
        <f>VLOOKUP('Room Details'!$I274,NCA_Calculations!$I$3:$N$12,6,0)</f>
        <v>#N/A</v>
      </c>
      <c r="G286" s="156" t="str">
        <f>IF(OR(ISBLANK('Room Details'!$M274), 'Room Details'!$M274 = 0,  'Room Details'!$M274 = "N/A" ),"Usable","Unusable")</f>
        <v>Usable</v>
      </c>
      <c r="H286" s="156">
        <f>'Room Details'!$V274</f>
        <v>0</v>
      </c>
      <c r="I286" s="156">
        <f>_xlfn.IFNA(ROUNDUP(IF(OR('Room Details'!$J274=0,ISBLANK('Room Details'!$J274),'Room Details'!$J274="N/A"),0,IF('Room Details'!$J274&gt;$D286,('Room Details'!$J274/$E286)+$F286,IF('Room Details'!$J274&lt;=ABS($B286*$C286),1,('Room Details'!$J274/$B286)+$C286))),0),0)</f>
        <v>0</v>
      </c>
      <c r="J286" s="167"/>
      <c r="K286" s="167"/>
      <c r="L286" s="156">
        <f t="shared" si="16"/>
        <v>0</v>
      </c>
      <c r="M286" s="156">
        <f t="shared" si="17"/>
        <v>0</v>
      </c>
      <c r="N286" s="165"/>
      <c r="O286" s="165"/>
      <c r="P286" s="156">
        <f t="shared" si="18"/>
        <v>0</v>
      </c>
      <c r="Q286" s="156">
        <f t="shared" si="19"/>
        <v>0</v>
      </c>
      <c r="R286" s="165"/>
      <c r="S286" s="165"/>
    </row>
    <row r="287" spans="1:19" x14ac:dyDescent="0.25">
      <c r="A287" s="156">
        <v>272</v>
      </c>
      <c r="B287" s="156" t="e">
        <f>VLOOKUP('Room Details'!$I275,NCA_Calculations!$I$3:$N$12,2,0)</f>
        <v>#N/A</v>
      </c>
      <c r="C287" s="156" t="e">
        <f>VLOOKUP('Room Details'!$I275,NCA_Calculations!$I$3:$N$12,3,0)</f>
        <v>#N/A</v>
      </c>
      <c r="D287" s="156" t="e">
        <f>VLOOKUP('Room Details'!$I275,NCA_Calculations!$I$3:$N$12,4,0)</f>
        <v>#N/A</v>
      </c>
      <c r="E287" s="156" t="e">
        <f>VLOOKUP('Room Details'!$I275,NCA_Calculations!$I$3:$N$12,5,0)</f>
        <v>#N/A</v>
      </c>
      <c r="F287" s="156" t="e">
        <f>VLOOKUP('Room Details'!$I275,NCA_Calculations!$I$3:$N$12,6,0)</f>
        <v>#N/A</v>
      </c>
      <c r="G287" s="156" t="str">
        <f>IF(OR(ISBLANK('Room Details'!$M275), 'Room Details'!$M275 = 0,  'Room Details'!$M275 = "N/A" ),"Usable","Unusable")</f>
        <v>Usable</v>
      </c>
      <c r="H287" s="156">
        <f>'Room Details'!$V275</f>
        <v>0</v>
      </c>
      <c r="I287" s="156">
        <f>_xlfn.IFNA(ROUNDUP(IF(OR('Room Details'!$J275=0,ISBLANK('Room Details'!$J275),'Room Details'!$J275="N/A"),0,IF('Room Details'!$J275&gt;$D287,('Room Details'!$J275/$E287)+$F287,IF('Room Details'!$J275&lt;=ABS($B287*$C287),1,('Room Details'!$J275/$B287)+$C287))),0),0)</f>
        <v>0</v>
      </c>
      <c r="J287" s="167"/>
      <c r="K287" s="167"/>
      <c r="L287" s="156">
        <f t="shared" si="16"/>
        <v>0</v>
      </c>
      <c r="M287" s="156">
        <f t="shared" si="17"/>
        <v>0</v>
      </c>
      <c r="N287" s="165"/>
      <c r="O287" s="165"/>
      <c r="P287" s="156">
        <f t="shared" si="18"/>
        <v>0</v>
      </c>
      <c r="Q287" s="156">
        <f t="shared" si="19"/>
        <v>0</v>
      </c>
      <c r="R287" s="165"/>
      <c r="S287" s="165"/>
    </row>
    <row r="288" spans="1:19" x14ac:dyDescent="0.25">
      <c r="A288" s="156">
        <v>273</v>
      </c>
      <c r="B288" s="156" t="e">
        <f>VLOOKUP('Room Details'!$I276,NCA_Calculations!$I$3:$N$12,2,0)</f>
        <v>#N/A</v>
      </c>
      <c r="C288" s="156" t="e">
        <f>VLOOKUP('Room Details'!$I276,NCA_Calculations!$I$3:$N$12,3,0)</f>
        <v>#N/A</v>
      </c>
      <c r="D288" s="156" t="e">
        <f>VLOOKUP('Room Details'!$I276,NCA_Calculations!$I$3:$N$12,4,0)</f>
        <v>#N/A</v>
      </c>
      <c r="E288" s="156" t="e">
        <f>VLOOKUP('Room Details'!$I276,NCA_Calculations!$I$3:$N$12,5,0)</f>
        <v>#N/A</v>
      </c>
      <c r="F288" s="156" t="e">
        <f>VLOOKUP('Room Details'!$I276,NCA_Calculations!$I$3:$N$12,6,0)</f>
        <v>#N/A</v>
      </c>
      <c r="G288" s="156" t="str">
        <f>IF(OR(ISBLANK('Room Details'!$M276), 'Room Details'!$M276 = 0,  'Room Details'!$M276 = "N/A" ),"Usable","Unusable")</f>
        <v>Usable</v>
      </c>
      <c r="H288" s="156">
        <f>'Room Details'!$V276</f>
        <v>0</v>
      </c>
      <c r="I288" s="156">
        <f>_xlfn.IFNA(ROUNDUP(IF(OR('Room Details'!$J276=0,ISBLANK('Room Details'!$J276),'Room Details'!$J276="N/A"),0,IF('Room Details'!$J276&gt;$D288,('Room Details'!$J276/$E288)+$F288,IF('Room Details'!$J276&lt;=ABS($B288*$C288),1,('Room Details'!$J276/$B288)+$C288))),0),0)</f>
        <v>0</v>
      </c>
      <c r="J288" s="167"/>
      <c r="K288" s="167"/>
      <c r="L288" s="156">
        <f t="shared" si="16"/>
        <v>0</v>
      </c>
      <c r="M288" s="156">
        <f t="shared" si="17"/>
        <v>0</v>
      </c>
      <c r="N288" s="165"/>
      <c r="O288" s="165"/>
      <c r="P288" s="156">
        <f t="shared" si="18"/>
        <v>0</v>
      </c>
      <c r="Q288" s="156">
        <f t="shared" si="19"/>
        <v>0</v>
      </c>
      <c r="R288" s="165"/>
      <c r="S288" s="165"/>
    </row>
    <row r="289" spans="1:19" x14ac:dyDescent="0.25">
      <c r="A289" s="156">
        <v>274</v>
      </c>
      <c r="B289" s="156" t="e">
        <f>VLOOKUP('Room Details'!$I277,NCA_Calculations!$I$3:$N$12,2,0)</f>
        <v>#N/A</v>
      </c>
      <c r="C289" s="156" t="e">
        <f>VLOOKUP('Room Details'!$I277,NCA_Calculations!$I$3:$N$12,3,0)</f>
        <v>#N/A</v>
      </c>
      <c r="D289" s="156" t="e">
        <f>VLOOKUP('Room Details'!$I277,NCA_Calculations!$I$3:$N$12,4,0)</f>
        <v>#N/A</v>
      </c>
      <c r="E289" s="156" t="e">
        <f>VLOOKUP('Room Details'!$I277,NCA_Calculations!$I$3:$N$12,5,0)</f>
        <v>#N/A</v>
      </c>
      <c r="F289" s="156" t="e">
        <f>VLOOKUP('Room Details'!$I277,NCA_Calculations!$I$3:$N$12,6,0)</f>
        <v>#N/A</v>
      </c>
      <c r="G289" s="156" t="str">
        <f>IF(OR(ISBLANK('Room Details'!$M277), 'Room Details'!$M277 = 0,  'Room Details'!$M277 = "N/A" ),"Usable","Unusable")</f>
        <v>Usable</v>
      </c>
      <c r="H289" s="156">
        <f>'Room Details'!$V277</f>
        <v>0</v>
      </c>
      <c r="I289" s="156">
        <f>_xlfn.IFNA(ROUNDUP(IF(OR('Room Details'!$J277=0,ISBLANK('Room Details'!$J277),'Room Details'!$J277="N/A"),0,IF('Room Details'!$J277&gt;$D289,('Room Details'!$J277/$E289)+$F289,IF('Room Details'!$J277&lt;=ABS($B289*$C289),1,('Room Details'!$J277/$B289)+$C289))),0),0)</f>
        <v>0</v>
      </c>
      <c r="J289" s="167"/>
      <c r="K289" s="167"/>
      <c r="L289" s="156">
        <f t="shared" si="16"/>
        <v>0</v>
      </c>
      <c r="M289" s="156">
        <f t="shared" si="17"/>
        <v>0</v>
      </c>
      <c r="N289" s="165"/>
      <c r="O289" s="165"/>
      <c r="P289" s="156">
        <f t="shared" si="18"/>
        <v>0</v>
      </c>
      <c r="Q289" s="156">
        <f t="shared" si="19"/>
        <v>0</v>
      </c>
      <c r="R289" s="165"/>
      <c r="S289" s="165"/>
    </row>
    <row r="290" spans="1:19" x14ac:dyDescent="0.25">
      <c r="A290" s="156">
        <v>275</v>
      </c>
      <c r="B290" s="156" t="e">
        <f>VLOOKUP('Room Details'!$I278,NCA_Calculations!$I$3:$N$12,2,0)</f>
        <v>#N/A</v>
      </c>
      <c r="C290" s="156" t="e">
        <f>VLOOKUP('Room Details'!$I278,NCA_Calculations!$I$3:$N$12,3,0)</f>
        <v>#N/A</v>
      </c>
      <c r="D290" s="156" t="e">
        <f>VLOOKUP('Room Details'!$I278,NCA_Calculations!$I$3:$N$12,4,0)</f>
        <v>#N/A</v>
      </c>
      <c r="E290" s="156" t="e">
        <f>VLOOKUP('Room Details'!$I278,NCA_Calculations!$I$3:$N$12,5,0)</f>
        <v>#N/A</v>
      </c>
      <c r="F290" s="156" t="e">
        <f>VLOOKUP('Room Details'!$I278,NCA_Calculations!$I$3:$N$12,6,0)</f>
        <v>#N/A</v>
      </c>
      <c r="G290" s="156" t="str">
        <f>IF(OR(ISBLANK('Room Details'!$M278), 'Room Details'!$M278 = 0,  'Room Details'!$M278 = "N/A" ),"Usable","Unusable")</f>
        <v>Usable</v>
      </c>
      <c r="H290" s="156">
        <f>'Room Details'!$V278</f>
        <v>0</v>
      </c>
      <c r="I290" s="156">
        <f>_xlfn.IFNA(ROUNDUP(IF(OR('Room Details'!$J278=0,ISBLANK('Room Details'!$J278),'Room Details'!$J278="N/A"),0,IF('Room Details'!$J278&gt;$D290,('Room Details'!$J278/$E290)+$F290,IF('Room Details'!$J278&lt;=ABS($B290*$C290),1,('Room Details'!$J278/$B290)+$C290))),0),0)</f>
        <v>0</v>
      </c>
      <c r="J290" s="167"/>
      <c r="K290" s="167"/>
      <c r="L290" s="156">
        <f t="shared" si="16"/>
        <v>0</v>
      </c>
      <c r="M290" s="156">
        <f t="shared" si="17"/>
        <v>0</v>
      </c>
      <c r="N290" s="165"/>
      <c r="O290" s="165"/>
      <c r="P290" s="156">
        <f t="shared" si="18"/>
        <v>0</v>
      </c>
      <c r="Q290" s="156">
        <f t="shared" si="19"/>
        <v>0</v>
      </c>
      <c r="R290" s="165"/>
      <c r="S290" s="165"/>
    </row>
    <row r="291" spans="1:19" x14ac:dyDescent="0.25">
      <c r="A291" s="156">
        <v>276</v>
      </c>
      <c r="B291" s="156" t="e">
        <f>VLOOKUP('Room Details'!$I279,NCA_Calculations!$I$3:$N$12,2,0)</f>
        <v>#N/A</v>
      </c>
      <c r="C291" s="156" t="e">
        <f>VLOOKUP('Room Details'!$I279,NCA_Calculations!$I$3:$N$12,3,0)</f>
        <v>#N/A</v>
      </c>
      <c r="D291" s="156" t="e">
        <f>VLOOKUP('Room Details'!$I279,NCA_Calculations!$I$3:$N$12,4,0)</f>
        <v>#N/A</v>
      </c>
      <c r="E291" s="156" t="e">
        <f>VLOOKUP('Room Details'!$I279,NCA_Calculations!$I$3:$N$12,5,0)</f>
        <v>#N/A</v>
      </c>
      <c r="F291" s="156" t="e">
        <f>VLOOKUP('Room Details'!$I279,NCA_Calculations!$I$3:$N$12,6,0)</f>
        <v>#N/A</v>
      </c>
      <c r="G291" s="156" t="str">
        <f>IF(OR(ISBLANK('Room Details'!$M279), 'Room Details'!$M279 = 0,  'Room Details'!$M279 = "N/A" ),"Usable","Unusable")</f>
        <v>Usable</v>
      </c>
      <c r="H291" s="156">
        <f>'Room Details'!$V279</f>
        <v>0</v>
      </c>
      <c r="I291" s="156">
        <f>_xlfn.IFNA(ROUNDUP(IF(OR('Room Details'!$J279=0,ISBLANK('Room Details'!$J279),'Room Details'!$J279="N/A"),0,IF('Room Details'!$J279&gt;$D291,('Room Details'!$J279/$E291)+$F291,IF('Room Details'!$J279&lt;=ABS($B291*$C291),1,('Room Details'!$J279/$B291)+$C291))),0),0)</f>
        <v>0</v>
      </c>
      <c r="J291" s="167"/>
      <c r="K291" s="167"/>
      <c r="L291" s="156">
        <f t="shared" si="16"/>
        <v>0</v>
      </c>
      <c r="M291" s="156">
        <f t="shared" si="17"/>
        <v>0</v>
      </c>
      <c r="N291" s="165"/>
      <c r="O291" s="165"/>
      <c r="P291" s="156">
        <f t="shared" si="18"/>
        <v>0</v>
      </c>
      <c r="Q291" s="156">
        <f t="shared" si="19"/>
        <v>0</v>
      </c>
      <c r="R291" s="165"/>
      <c r="S291" s="165"/>
    </row>
    <row r="292" spans="1:19" x14ac:dyDescent="0.25">
      <c r="A292" s="156">
        <v>277</v>
      </c>
      <c r="B292" s="156" t="e">
        <f>VLOOKUP('Room Details'!$I280,NCA_Calculations!$I$3:$N$12,2,0)</f>
        <v>#N/A</v>
      </c>
      <c r="C292" s="156" t="e">
        <f>VLOOKUP('Room Details'!$I280,NCA_Calculations!$I$3:$N$12,3,0)</f>
        <v>#N/A</v>
      </c>
      <c r="D292" s="156" t="e">
        <f>VLOOKUP('Room Details'!$I280,NCA_Calculations!$I$3:$N$12,4,0)</f>
        <v>#N/A</v>
      </c>
      <c r="E292" s="156" t="e">
        <f>VLOOKUP('Room Details'!$I280,NCA_Calculations!$I$3:$N$12,5,0)</f>
        <v>#N/A</v>
      </c>
      <c r="F292" s="156" t="e">
        <f>VLOOKUP('Room Details'!$I280,NCA_Calculations!$I$3:$N$12,6,0)</f>
        <v>#N/A</v>
      </c>
      <c r="G292" s="156" t="str">
        <f>IF(OR(ISBLANK('Room Details'!$M280), 'Room Details'!$M280 = 0,  'Room Details'!$M280 = "N/A" ),"Usable","Unusable")</f>
        <v>Usable</v>
      </c>
      <c r="H292" s="156">
        <f>'Room Details'!$V280</f>
        <v>0</v>
      </c>
      <c r="I292" s="156">
        <f>_xlfn.IFNA(ROUNDUP(IF(OR('Room Details'!$J280=0,ISBLANK('Room Details'!$J280),'Room Details'!$J280="N/A"),0,IF('Room Details'!$J280&gt;$D292,('Room Details'!$J280/$E292)+$F292,IF('Room Details'!$J280&lt;=ABS($B292*$C292),1,('Room Details'!$J280/$B292)+$C292))),0),0)</f>
        <v>0</v>
      </c>
      <c r="J292" s="167"/>
      <c r="K292" s="167"/>
      <c r="L292" s="156">
        <f t="shared" si="16"/>
        <v>0</v>
      </c>
      <c r="M292" s="156">
        <f t="shared" si="17"/>
        <v>0</v>
      </c>
      <c r="N292" s="165"/>
      <c r="O292" s="165"/>
      <c r="P292" s="156">
        <f t="shared" si="18"/>
        <v>0</v>
      </c>
      <c r="Q292" s="156">
        <f t="shared" si="19"/>
        <v>0</v>
      </c>
      <c r="R292" s="165"/>
      <c r="S292" s="165"/>
    </row>
    <row r="293" spans="1:19" x14ac:dyDescent="0.25">
      <c r="A293" s="156">
        <v>278</v>
      </c>
      <c r="B293" s="156" t="e">
        <f>VLOOKUP('Room Details'!$I281,NCA_Calculations!$I$3:$N$12,2,0)</f>
        <v>#N/A</v>
      </c>
      <c r="C293" s="156" t="e">
        <f>VLOOKUP('Room Details'!$I281,NCA_Calculations!$I$3:$N$12,3,0)</f>
        <v>#N/A</v>
      </c>
      <c r="D293" s="156" t="e">
        <f>VLOOKUP('Room Details'!$I281,NCA_Calculations!$I$3:$N$12,4,0)</f>
        <v>#N/A</v>
      </c>
      <c r="E293" s="156" t="e">
        <f>VLOOKUP('Room Details'!$I281,NCA_Calculations!$I$3:$N$12,5,0)</f>
        <v>#N/A</v>
      </c>
      <c r="F293" s="156" t="e">
        <f>VLOOKUP('Room Details'!$I281,NCA_Calculations!$I$3:$N$12,6,0)</f>
        <v>#N/A</v>
      </c>
      <c r="G293" s="156" t="str">
        <f>IF(OR(ISBLANK('Room Details'!$M281), 'Room Details'!$M281 = 0,  'Room Details'!$M281 = "N/A" ),"Usable","Unusable")</f>
        <v>Usable</v>
      </c>
      <c r="H293" s="156">
        <f>'Room Details'!$V281</f>
        <v>0</v>
      </c>
      <c r="I293" s="156">
        <f>_xlfn.IFNA(ROUNDUP(IF(OR('Room Details'!$J281=0,ISBLANK('Room Details'!$J281),'Room Details'!$J281="N/A"),0,IF('Room Details'!$J281&gt;$D293,('Room Details'!$J281/$E293)+$F293,IF('Room Details'!$J281&lt;=ABS($B293*$C293),1,('Room Details'!$J281/$B293)+$C293))),0),0)</f>
        <v>0</v>
      </c>
      <c r="J293" s="167"/>
      <c r="K293" s="167"/>
      <c r="L293" s="156">
        <f t="shared" si="16"/>
        <v>0</v>
      </c>
      <c r="M293" s="156">
        <f t="shared" si="17"/>
        <v>0</v>
      </c>
      <c r="N293" s="165"/>
      <c r="O293" s="165"/>
      <c r="P293" s="156">
        <f t="shared" si="18"/>
        <v>0</v>
      </c>
      <c r="Q293" s="156">
        <f t="shared" si="19"/>
        <v>0</v>
      </c>
      <c r="R293" s="165"/>
      <c r="S293" s="165"/>
    </row>
    <row r="294" spans="1:19" x14ac:dyDescent="0.25">
      <c r="A294" s="156">
        <v>279</v>
      </c>
      <c r="B294" s="156" t="e">
        <f>VLOOKUP('Room Details'!$I282,NCA_Calculations!$I$3:$N$12,2,0)</f>
        <v>#N/A</v>
      </c>
      <c r="C294" s="156" t="e">
        <f>VLOOKUP('Room Details'!$I282,NCA_Calculations!$I$3:$N$12,3,0)</f>
        <v>#N/A</v>
      </c>
      <c r="D294" s="156" t="e">
        <f>VLOOKUP('Room Details'!$I282,NCA_Calculations!$I$3:$N$12,4,0)</f>
        <v>#N/A</v>
      </c>
      <c r="E294" s="156" t="e">
        <f>VLOOKUP('Room Details'!$I282,NCA_Calculations!$I$3:$N$12,5,0)</f>
        <v>#N/A</v>
      </c>
      <c r="F294" s="156" t="e">
        <f>VLOOKUP('Room Details'!$I282,NCA_Calculations!$I$3:$N$12,6,0)</f>
        <v>#N/A</v>
      </c>
      <c r="G294" s="156" t="str">
        <f>IF(OR(ISBLANK('Room Details'!$M282), 'Room Details'!$M282 = 0,  'Room Details'!$M282 = "N/A" ),"Usable","Unusable")</f>
        <v>Usable</v>
      </c>
      <c r="H294" s="156">
        <f>'Room Details'!$V282</f>
        <v>0</v>
      </c>
      <c r="I294" s="156">
        <f>_xlfn.IFNA(ROUNDUP(IF(OR('Room Details'!$J282=0,ISBLANK('Room Details'!$J282),'Room Details'!$J282="N/A"),0,IF('Room Details'!$J282&gt;$D294,('Room Details'!$J282/$E294)+$F294,IF('Room Details'!$J282&lt;=ABS($B294*$C294),1,('Room Details'!$J282/$B294)+$C294))),0),0)</f>
        <v>0</v>
      </c>
      <c r="J294" s="167"/>
      <c r="K294" s="167"/>
      <c r="L294" s="156">
        <f t="shared" si="16"/>
        <v>0</v>
      </c>
      <c r="M294" s="156">
        <f t="shared" si="17"/>
        <v>0</v>
      </c>
      <c r="N294" s="165"/>
      <c r="O294" s="165"/>
      <c r="P294" s="156">
        <f t="shared" si="18"/>
        <v>0</v>
      </c>
      <c r="Q294" s="156">
        <f t="shared" si="19"/>
        <v>0</v>
      </c>
      <c r="R294" s="165"/>
      <c r="S294" s="165"/>
    </row>
    <row r="295" spans="1:19" x14ac:dyDescent="0.25">
      <c r="A295" s="156">
        <v>280</v>
      </c>
      <c r="B295" s="156" t="e">
        <f>VLOOKUP('Room Details'!$I283,NCA_Calculations!$I$3:$N$12,2,0)</f>
        <v>#N/A</v>
      </c>
      <c r="C295" s="156" t="e">
        <f>VLOOKUP('Room Details'!$I283,NCA_Calculations!$I$3:$N$12,3,0)</f>
        <v>#N/A</v>
      </c>
      <c r="D295" s="156" t="e">
        <f>VLOOKUP('Room Details'!$I283,NCA_Calculations!$I$3:$N$12,4,0)</f>
        <v>#N/A</v>
      </c>
      <c r="E295" s="156" t="e">
        <f>VLOOKUP('Room Details'!$I283,NCA_Calculations!$I$3:$N$12,5,0)</f>
        <v>#N/A</v>
      </c>
      <c r="F295" s="156" t="e">
        <f>VLOOKUP('Room Details'!$I283,NCA_Calculations!$I$3:$N$12,6,0)</f>
        <v>#N/A</v>
      </c>
      <c r="G295" s="156" t="str">
        <f>IF(OR(ISBLANK('Room Details'!$M283), 'Room Details'!$M283 = 0,  'Room Details'!$M283 = "N/A" ),"Usable","Unusable")</f>
        <v>Usable</v>
      </c>
      <c r="H295" s="156">
        <f>'Room Details'!$V283</f>
        <v>0</v>
      </c>
      <c r="I295" s="156">
        <f>_xlfn.IFNA(ROUNDUP(IF(OR('Room Details'!$J283=0,ISBLANK('Room Details'!$J283),'Room Details'!$J283="N/A"),0,IF('Room Details'!$J283&gt;$D295,('Room Details'!$J283/$E295)+$F295,IF('Room Details'!$J283&lt;=ABS($B295*$C295),1,('Room Details'!$J283/$B295)+$C295))),0),0)</f>
        <v>0</v>
      </c>
      <c r="J295" s="167"/>
      <c r="K295" s="167"/>
      <c r="L295" s="156">
        <f t="shared" si="16"/>
        <v>0</v>
      </c>
      <c r="M295" s="156">
        <f t="shared" si="17"/>
        <v>0</v>
      </c>
      <c r="N295" s="165"/>
      <c r="O295" s="165"/>
      <c r="P295" s="156">
        <f t="shared" si="18"/>
        <v>0</v>
      </c>
      <c r="Q295" s="156">
        <f t="shared" si="19"/>
        <v>0</v>
      </c>
      <c r="R295" s="165"/>
      <c r="S295" s="165"/>
    </row>
    <row r="296" spans="1:19" x14ac:dyDescent="0.25">
      <c r="A296" s="156">
        <v>281</v>
      </c>
      <c r="B296" s="156" t="e">
        <f>VLOOKUP('Room Details'!$I284,NCA_Calculations!$I$3:$N$12,2,0)</f>
        <v>#N/A</v>
      </c>
      <c r="C296" s="156" t="e">
        <f>VLOOKUP('Room Details'!$I284,NCA_Calculations!$I$3:$N$12,3,0)</f>
        <v>#N/A</v>
      </c>
      <c r="D296" s="156" t="e">
        <f>VLOOKUP('Room Details'!$I284,NCA_Calculations!$I$3:$N$12,4,0)</f>
        <v>#N/A</v>
      </c>
      <c r="E296" s="156" t="e">
        <f>VLOOKUP('Room Details'!$I284,NCA_Calculations!$I$3:$N$12,5,0)</f>
        <v>#N/A</v>
      </c>
      <c r="F296" s="156" t="e">
        <f>VLOOKUP('Room Details'!$I284,NCA_Calculations!$I$3:$N$12,6,0)</f>
        <v>#N/A</v>
      </c>
      <c r="G296" s="156" t="str">
        <f>IF(OR(ISBLANK('Room Details'!$M284), 'Room Details'!$M284 = 0,  'Room Details'!$M284 = "N/A" ),"Usable","Unusable")</f>
        <v>Usable</v>
      </c>
      <c r="H296" s="156">
        <f>'Room Details'!$V284</f>
        <v>0</v>
      </c>
      <c r="I296" s="156">
        <f>_xlfn.IFNA(ROUNDUP(IF(OR('Room Details'!$J284=0,ISBLANK('Room Details'!$J284),'Room Details'!$J284="N/A"),0,IF('Room Details'!$J284&gt;$D296,('Room Details'!$J284/$E296)+$F296,IF('Room Details'!$J284&lt;=ABS($B296*$C296),1,('Room Details'!$J284/$B296)+$C296))),0),0)</f>
        <v>0</v>
      </c>
      <c r="J296" s="167"/>
      <c r="K296" s="167"/>
      <c r="L296" s="156">
        <f t="shared" si="16"/>
        <v>0</v>
      </c>
      <c r="M296" s="156">
        <f t="shared" si="17"/>
        <v>0</v>
      </c>
      <c r="N296" s="165"/>
      <c r="O296" s="165"/>
      <c r="P296" s="156">
        <f t="shared" si="18"/>
        <v>0</v>
      </c>
      <c r="Q296" s="156">
        <f t="shared" si="19"/>
        <v>0</v>
      </c>
      <c r="R296" s="165"/>
      <c r="S296" s="165"/>
    </row>
    <row r="297" spans="1:19" x14ac:dyDescent="0.25">
      <c r="A297" s="156">
        <v>282</v>
      </c>
      <c r="B297" s="156" t="e">
        <f>VLOOKUP('Room Details'!$I285,NCA_Calculations!$I$3:$N$12,2,0)</f>
        <v>#N/A</v>
      </c>
      <c r="C297" s="156" t="e">
        <f>VLOOKUP('Room Details'!$I285,NCA_Calculations!$I$3:$N$12,3,0)</f>
        <v>#N/A</v>
      </c>
      <c r="D297" s="156" t="e">
        <f>VLOOKUP('Room Details'!$I285,NCA_Calculations!$I$3:$N$12,4,0)</f>
        <v>#N/A</v>
      </c>
      <c r="E297" s="156" t="e">
        <f>VLOOKUP('Room Details'!$I285,NCA_Calculations!$I$3:$N$12,5,0)</f>
        <v>#N/A</v>
      </c>
      <c r="F297" s="156" t="e">
        <f>VLOOKUP('Room Details'!$I285,NCA_Calculations!$I$3:$N$12,6,0)</f>
        <v>#N/A</v>
      </c>
      <c r="G297" s="156" t="str">
        <f>IF(OR(ISBLANK('Room Details'!$M285), 'Room Details'!$M285 = 0,  'Room Details'!$M285 = "N/A" ),"Usable","Unusable")</f>
        <v>Usable</v>
      </c>
      <c r="H297" s="156">
        <f>'Room Details'!$V285</f>
        <v>0</v>
      </c>
      <c r="I297" s="156">
        <f>_xlfn.IFNA(ROUNDUP(IF(OR('Room Details'!$J285=0,ISBLANK('Room Details'!$J285),'Room Details'!$J285="N/A"),0,IF('Room Details'!$J285&gt;$D297,('Room Details'!$J285/$E297)+$F297,IF('Room Details'!$J285&lt;=ABS($B297*$C297),1,('Room Details'!$J285/$B297)+$C297))),0),0)</f>
        <v>0</v>
      </c>
      <c r="J297" s="167"/>
      <c r="K297" s="167"/>
      <c r="L297" s="156">
        <f t="shared" si="16"/>
        <v>0</v>
      </c>
      <c r="M297" s="156">
        <f t="shared" si="17"/>
        <v>0</v>
      </c>
      <c r="N297" s="165"/>
      <c r="O297" s="165"/>
      <c r="P297" s="156">
        <f t="shared" si="18"/>
        <v>0</v>
      </c>
      <c r="Q297" s="156">
        <f t="shared" si="19"/>
        <v>0</v>
      </c>
      <c r="R297" s="165"/>
      <c r="S297" s="165"/>
    </row>
    <row r="298" spans="1:19" x14ac:dyDescent="0.25">
      <c r="A298" s="156">
        <v>283</v>
      </c>
      <c r="B298" s="156" t="e">
        <f>VLOOKUP('Room Details'!$I286,NCA_Calculations!$I$3:$N$12,2,0)</f>
        <v>#N/A</v>
      </c>
      <c r="C298" s="156" t="e">
        <f>VLOOKUP('Room Details'!$I286,NCA_Calculations!$I$3:$N$12,3,0)</f>
        <v>#N/A</v>
      </c>
      <c r="D298" s="156" t="e">
        <f>VLOOKUP('Room Details'!$I286,NCA_Calculations!$I$3:$N$12,4,0)</f>
        <v>#N/A</v>
      </c>
      <c r="E298" s="156" t="e">
        <f>VLOOKUP('Room Details'!$I286,NCA_Calculations!$I$3:$N$12,5,0)</f>
        <v>#N/A</v>
      </c>
      <c r="F298" s="156" t="e">
        <f>VLOOKUP('Room Details'!$I286,NCA_Calculations!$I$3:$N$12,6,0)</f>
        <v>#N/A</v>
      </c>
      <c r="G298" s="156" t="str">
        <f>IF(OR(ISBLANK('Room Details'!$M286), 'Room Details'!$M286 = 0,  'Room Details'!$M286 = "N/A" ),"Usable","Unusable")</f>
        <v>Usable</v>
      </c>
      <c r="H298" s="156">
        <f>'Room Details'!$V286</f>
        <v>0</v>
      </c>
      <c r="I298" s="156">
        <f>_xlfn.IFNA(ROUNDUP(IF(OR('Room Details'!$J286=0,ISBLANK('Room Details'!$J286),'Room Details'!$J286="N/A"),0,IF('Room Details'!$J286&gt;$D298,('Room Details'!$J286/$E298)+$F298,IF('Room Details'!$J286&lt;=ABS($B298*$C298),1,('Room Details'!$J286/$B298)+$C298))),0),0)</f>
        <v>0</v>
      </c>
      <c r="J298" s="167"/>
      <c r="K298" s="167"/>
      <c r="L298" s="156">
        <f t="shared" si="16"/>
        <v>0</v>
      </c>
      <c r="M298" s="156">
        <f t="shared" si="17"/>
        <v>0</v>
      </c>
      <c r="N298" s="165"/>
      <c r="O298" s="165"/>
      <c r="P298" s="156">
        <f t="shared" si="18"/>
        <v>0</v>
      </c>
      <c r="Q298" s="156">
        <f t="shared" si="19"/>
        <v>0</v>
      </c>
      <c r="R298" s="165"/>
      <c r="S298" s="165"/>
    </row>
    <row r="299" spans="1:19" x14ac:dyDescent="0.25">
      <c r="A299" s="156">
        <v>284</v>
      </c>
      <c r="B299" s="156" t="e">
        <f>VLOOKUP('Room Details'!$I287,NCA_Calculations!$I$3:$N$12,2,0)</f>
        <v>#N/A</v>
      </c>
      <c r="C299" s="156" t="e">
        <f>VLOOKUP('Room Details'!$I287,NCA_Calculations!$I$3:$N$12,3,0)</f>
        <v>#N/A</v>
      </c>
      <c r="D299" s="156" t="e">
        <f>VLOOKUP('Room Details'!$I287,NCA_Calculations!$I$3:$N$12,4,0)</f>
        <v>#N/A</v>
      </c>
      <c r="E299" s="156" t="e">
        <f>VLOOKUP('Room Details'!$I287,NCA_Calculations!$I$3:$N$12,5,0)</f>
        <v>#N/A</v>
      </c>
      <c r="F299" s="156" t="e">
        <f>VLOOKUP('Room Details'!$I287,NCA_Calculations!$I$3:$N$12,6,0)</f>
        <v>#N/A</v>
      </c>
      <c r="G299" s="156" t="str">
        <f>IF(OR(ISBLANK('Room Details'!$M287), 'Room Details'!$M287 = 0,  'Room Details'!$M287 = "N/A" ),"Usable","Unusable")</f>
        <v>Usable</v>
      </c>
      <c r="H299" s="156">
        <f>'Room Details'!$V287</f>
        <v>0</v>
      </c>
      <c r="I299" s="156">
        <f>_xlfn.IFNA(ROUNDUP(IF(OR('Room Details'!$J287=0,ISBLANK('Room Details'!$J287),'Room Details'!$J287="N/A"),0,IF('Room Details'!$J287&gt;$D299,('Room Details'!$J287/$E299)+$F299,IF('Room Details'!$J287&lt;=ABS($B299*$C299),1,('Room Details'!$J287/$B299)+$C299))),0),0)</f>
        <v>0</v>
      </c>
      <c r="J299" s="167"/>
      <c r="K299" s="167"/>
      <c r="L299" s="156">
        <f t="shared" si="16"/>
        <v>0</v>
      </c>
      <c r="M299" s="156">
        <f t="shared" si="17"/>
        <v>0</v>
      </c>
      <c r="N299" s="165"/>
      <c r="O299" s="165"/>
      <c r="P299" s="156">
        <f t="shared" si="18"/>
        <v>0</v>
      </c>
      <c r="Q299" s="156">
        <f t="shared" si="19"/>
        <v>0</v>
      </c>
      <c r="R299" s="165"/>
      <c r="S299" s="165"/>
    </row>
    <row r="300" spans="1:19" x14ac:dyDescent="0.25">
      <c r="A300" s="156">
        <v>285</v>
      </c>
      <c r="B300" s="156" t="e">
        <f>VLOOKUP('Room Details'!$I288,NCA_Calculations!$I$3:$N$12,2,0)</f>
        <v>#N/A</v>
      </c>
      <c r="C300" s="156" t="e">
        <f>VLOOKUP('Room Details'!$I288,NCA_Calculations!$I$3:$N$12,3,0)</f>
        <v>#N/A</v>
      </c>
      <c r="D300" s="156" t="e">
        <f>VLOOKUP('Room Details'!$I288,NCA_Calculations!$I$3:$N$12,4,0)</f>
        <v>#N/A</v>
      </c>
      <c r="E300" s="156" t="e">
        <f>VLOOKUP('Room Details'!$I288,NCA_Calculations!$I$3:$N$12,5,0)</f>
        <v>#N/A</v>
      </c>
      <c r="F300" s="156" t="e">
        <f>VLOOKUP('Room Details'!$I288,NCA_Calculations!$I$3:$N$12,6,0)</f>
        <v>#N/A</v>
      </c>
      <c r="G300" s="156" t="str">
        <f>IF(OR(ISBLANK('Room Details'!$M288), 'Room Details'!$M288 = 0,  'Room Details'!$M288 = "N/A" ),"Usable","Unusable")</f>
        <v>Usable</v>
      </c>
      <c r="H300" s="156">
        <f>'Room Details'!$V288</f>
        <v>0</v>
      </c>
      <c r="I300" s="156">
        <f>_xlfn.IFNA(ROUNDUP(IF(OR('Room Details'!$J288=0,ISBLANK('Room Details'!$J288),'Room Details'!$J288="N/A"),0,IF('Room Details'!$J288&gt;$D300,('Room Details'!$J288/$E300)+$F300,IF('Room Details'!$J288&lt;=ABS($B300*$C300),1,('Room Details'!$J288/$B300)+$C300))),0),0)</f>
        <v>0</v>
      </c>
      <c r="J300" s="167"/>
      <c r="K300" s="167"/>
      <c r="L300" s="156">
        <f t="shared" si="16"/>
        <v>0</v>
      </c>
      <c r="M300" s="156">
        <f t="shared" si="17"/>
        <v>0</v>
      </c>
      <c r="N300" s="165"/>
      <c r="O300" s="165"/>
      <c r="P300" s="156">
        <f t="shared" si="18"/>
        <v>0</v>
      </c>
      <c r="Q300" s="156">
        <f t="shared" si="19"/>
        <v>0</v>
      </c>
      <c r="R300" s="165"/>
      <c r="S300" s="165"/>
    </row>
    <row r="301" spans="1:19" x14ac:dyDescent="0.25">
      <c r="A301" s="156">
        <v>286</v>
      </c>
      <c r="B301" s="156" t="e">
        <f>VLOOKUP('Room Details'!$I289,NCA_Calculations!$I$3:$N$12,2,0)</f>
        <v>#N/A</v>
      </c>
      <c r="C301" s="156" t="e">
        <f>VLOOKUP('Room Details'!$I289,NCA_Calculations!$I$3:$N$12,3,0)</f>
        <v>#N/A</v>
      </c>
      <c r="D301" s="156" t="e">
        <f>VLOOKUP('Room Details'!$I289,NCA_Calculations!$I$3:$N$12,4,0)</f>
        <v>#N/A</v>
      </c>
      <c r="E301" s="156" t="e">
        <f>VLOOKUP('Room Details'!$I289,NCA_Calculations!$I$3:$N$12,5,0)</f>
        <v>#N/A</v>
      </c>
      <c r="F301" s="156" t="e">
        <f>VLOOKUP('Room Details'!$I289,NCA_Calculations!$I$3:$N$12,6,0)</f>
        <v>#N/A</v>
      </c>
      <c r="G301" s="156" t="str">
        <f>IF(OR(ISBLANK('Room Details'!$M289), 'Room Details'!$M289 = 0,  'Room Details'!$M289 = "N/A" ),"Usable","Unusable")</f>
        <v>Usable</v>
      </c>
      <c r="H301" s="156">
        <f>'Room Details'!$V289</f>
        <v>0</v>
      </c>
      <c r="I301" s="156">
        <f>_xlfn.IFNA(ROUNDUP(IF(OR('Room Details'!$J289=0,ISBLANK('Room Details'!$J289),'Room Details'!$J289="N/A"),0,IF('Room Details'!$J289&gt;$D301,('Room Details'!$J289/$E301)+$F301,IF('Room Details'!$J289&lt;=ABS($B301*$C301),1,('Room Details'!$J289/$B301)+$C301))),0),0)</f>
        <v>0</v>
      </c>
      <c r="J301" s="167"/>
      <c r="K301" s="167"/>
      <c r="L301" s="156">
        <f t="shared" si="16"/>
        <v>0</v>
      </c>
      <c r="M301" s="156">
        <f t="shared" si="17"/>
        <v>0</v>
      </c>
      <c r="N301" s="165"/>
      <c r="O301" s="165"/>
      <c r="P301" s="156">
        <f t="shared" si="18"/>
        <v>0</v>
      </c>
      <c r="Q301" s="156">
        <f t="shared" si="19"/>
        <v>0</v>
      </c>
      <c r="R301" s="165"/>
      <c r="S301" s="165"/>
    </row>
    <row r="302" spans="1:19" x14ac:dyDescent="0.25">
      <c r="A302" s="156">
        <v>287</v>
      </c>
      <c r="B302" s="156" t="e">
        <f>VLOOKUP('Room Details'!$I290,NCA_Calculations!$I$3:$N$12,2,0)</f>
        <v>#N/A</v>
      </c>
      <c r="C302" s="156" t="e">
        <f>VLOOKUP('Room Details'!$I290,NCA_Calculations!$I$3:$N$12,3,0)</f>
        <v>#N/A</v>
      </c>
      <c r="D302" s="156" t="e">
        <f>VLOOKUP('Room Details'!$I290,NCA_Calculations!$I$3:$N$12,4,0)</f>
        <v>#N/A</v>
      </c>
      <c r="E302" s="156" t="e">
        <f>VLOOKUP('Room Details'!$I290,NCA_Calculations!$I$3:$N$12,5,0)</f>
        <v>#N/A</v>
      </c>
      <c r="F302" s="156" t="e">
        <f>VLOOKUP('Room Details'!$I290,NCA_Calculations!$I$3:$N$12,6,0)</f>
        <v>#N/A</v>
      </c>
      <c r="G302" s="156" t="str">
        <f>IF(OR(ISBLANK('Room Details'!$M290), 'Room Details'!$M290 = 0,  'Room Details'!$M290 = "N/A" ),"Usable","Unusable")</f>
        <v>Usable</v>
      </c>
      <c r="H302" s="156">
        <f>'Room Details'!$V290</f>
        <v>0</v>
      </c>
      <c r="I302" s="156">
        <f>_xlfn.IFNA(ROUNDUP(IF(OR('Room Details'!$J290=0,ISBLANK('Room Details'!$J290),'Room Details'!$J290="N/A"),0,IF('Room Details'!$J290&gt;$D302,('Room Details'!$J290/$E302)+$F302,IF('Room Details'!$J290&lt;=ABS($B302*$C302),1,('Room Details'!$J290/$B302)+$C302))),0),0)</f>
        <v>0</v>
      </c>
      <c r="J302" s="167"/>
      <c r="K302" s="167"/>
      <c r="L302" s="156">
        <f t="shared" si="16"/>
        <v>0</v>
      </c>
      <c r="M302" s="156">
        <f t="shared" si="17"/>
        <v>0</v>
      </c>
      <c r="N302" s="165"/>
      <c r="O302" s="165"/>
      <c r="P302" s="156">
        <f t="shared" si="18"/>
        <v>0</v>
      </c>
      <c r="Q302" s="156">
        <f t="shared" si="19"/>
        <v>0</v>
      </c>
      <c r="R302" s="165"/>
      <c r="S302" s="165"/>
    </row>
    <row r="303" spans="1:19" x14ac:dyDescent="0.25">
      <c r="A303" s="156">
        <v>288</v>
      </c>
      <c r="B303" s="156" t="e">
        <f>VLOOKUP('Room Details'!$I291,NCA_Calculations!$I$3:$N$12,2,0)</f>
        <v>#N/A</v>
      </c>
      <c r="C303" s="156" t="e">
        <f>VLOOKUP('Room Details'!$I291,NCA_Calculations!$I$3:$N$12,3,0)</f>
        <v>#N/A</v>
      </c>
      <c r="D303" s="156" t="e">
        <f>VLOOKUP('Room Details'!$I291,NCA_Calculations!$I$3:$N$12,4,0)</f>
        <v>#N/A</v>
      </c>
      <c r="E303" s="156" t="e">
        <f>VLOOKUP('Room Details'!$I291,NCA_Calculations!$I$3:$N$12,5,0)</f>
        <v>#N/A</v>
      </c>
      <c r="F303" s="156" t="e">
        <f>VLOOKUP('Room Details'!$I291,NCA_Calculations!$I$3:$N$12,6,0)</f>
        <v>#N/A</v>
      </c>
      <c r="G303" s="156" t="str">
        <f>IF(OR(ISBLANK('Room Details'!$M291), 'Room Details'!$M291 = 0,  'Room Details'!$M291 = "N/A" ),"Usable","Unusable")</f>
        <v>Usable</v>
      </c>
      <c r="H303" s="156">
        <f>'Room Details'!$V291</f>
        <v>0</v>
      </c>
      <c r="I303" s="156">
        <f>_xlfn.IFNA(ROUNDUP(IF(OR('Room Details'!$J291=0,ISBLANK('Room Details'!$J291),'Room Details'!$J291="N/A"),0,IF('Room Details'!$J291&gt;$D303,('Room Details'!$J291/$E303)+$F303,IF('Room Details'!$J291&lt;=ABS($B303*$C303),1,('Room Details'!$J291/$B303)+$C303))),0),0)</f>
        <v>0</v>
      </c>
      <c r="J303" s="167"/>
      <c r="K303" s="167"/>
      <c r="L303" s="156">
        <f t="shared" si="16"/>
        <v>0</v>
      </c>
      <c r="M303" s="156">
        <f t="shared" si="17"/>
        <v>0</v>
      </c>
      <c r="N303" s="165"/>
      <c r="O303" s="165"/>
      <c r="P303" s="156">
        <f t="shared" si="18"/>
        <v>0</v>
      </c>
      <c r="Q303" s="156">
        <f t="shared" si="19"/>
        <v>0</v>
      </c>
      <c r="R303" s="165"/>
      <c r="S303" s="165"/>
    </row>
    <row r="304" spans="1:19" x14ac:dyDescent="0.25">
      <c r="A304" s="156">
        <v>289</v>
      </c>
      <c r="B304" s="156" t="e">
        <f>VLOOKUP('Room Details'!$I292,NCA_Calculations!$I$3:$N$12,2,0)</f>
        <v>#N/A</v>
      </c>
      <c r="C304" s="156" t="e">
        <f>VLOOKUP('Room Details'!$I292,NCA_Calculations!$I$3:$N$12,3,0)</f>
        <v>#N/A</v>
      </c>
      <c r="D304" s="156" t="e">
        <f>VLOOKUP('Room Details'!$I292,NCA_Calculations!$I$3:$N$12,4,0)</f>
        <v>#N/A</v>
      </c>
      <c r="E304" s="156" t="e">
        <f>VLOOKUP('Room Details'!$I292,NCA_Calculations!$I$3:$N$12,5,0)</f>
        <v>#N/A</v>
      </c>
      <c r="F304" s="156" t="e">
        <f>VLOOKUP('Room Details'!$I292,NCA_Calculations!$I$3:$N$12,6,0)</f>
        <v>#N/A</v>
      </c>
      <c r="G304" s="156" t="str">
        <f>IF(OR(ISBLANK('Room Details'!$M292), 'Room Details'!$M292 = 0,  'Room Details'!$M292 = "N/A" ),"Usable","Unusable")</f>
        <v>Usable</v>
      </c>
      <c r="H304" s="156">
        <f>'Room Details'!$V292</f>
        <v>0</v>
      </c>
      <c r="I304" s="156">
        <f>_xlfn.IFNA(ROUNDUP(IF(OR('Room Details'!$J292=0,ISBLANK('Room Details'!$J292),'Room Details'!$J292="N/A"),0,IF('Room Details'!$J292&gt;$D304,('Room Details'!$J292/$E304)+$F304,IF('Room Details'!$J292&lt;=ABS($B304*$C304),1,('Room Details'!$J292/$B304)+$C304))),0),0)</f>
        <v>0</v>
      </c>
      <c r="J304" s="167"/>
      <c r="K304" s="167"/>
      <c r="L304" s="156">
        <f t="shared" si="16"/>
        <v>0</v>
      </c>
      <c r="M304" s="156">
        <f t="shared" si="17"/>
        <v>0</v>
      </c>
      <c r="N304" s="165"/>
      <c r="O304" s="165"/>
      <c r="P304" s="156">
        <f t="shared" si="18"/>
        <v>0</v>
      </c>
      <c r="Q304" s="156">
        <f t="shared" si="19"/>
        <v>0</v>
      </c>
      <c r="R304" s="165"/>
      <c r="S304" s="165"/>
    </row>
    <row r="305" spans="1:19" x14ac:dyDescent="0.25">
      <c r="A305" s="156">
        <v>290</v>
      </c>
      <c r="B305" s="156" t="e">
        <f>VLOOKUP('Room Details'!$I293,NCA_Calculations!$I$3:$N$12,2,0)</f>
        <v>#N/A</v>
      </c>
      <c r="C305" s="156" t="e">
        <f>VLOOKUP('Room Details'!$I293,NCA_Calculations!$I$3:$N$12,3,0)</f>
        <v>#N/A</v>
      </c>
      <c r="D305" s="156" t="e">
        <f>VLOOKUP('Room Details'!$I293,NCA_Calculations!$I$3:$N$12,4,0)</f>
        <v>#N/A</v>
      </c>
      <c r="E305" s="156" t="e">
        <f>VLOOKUP('Room Details'!$I293,NCA_Calculations!$I$3:$N$12,5,0)</f>
        <v>#N/A</v>
      </c>
      <c r="F305" s="156" t="e">
        <f>VLOOKUP('Room Details'!$I293,NCA_Calculations!$I$3:$N$12,6,0)</f>
        <v>#N/A</v>
      </c>
      <c r="G305" s="156" t="str">
        <f>IF(OR(ISBLANK('Room Details'!$M293), 'Room Details'!$M293 = 0,  'Room Details'!$M293 = "N/A" ),"Usable","Unusable")</f>
        <v>Usable</v>
      </c>
      <c r="H305" s="156">
        <f>'Room Details'!$V293</f>
        <v>0</v>
      </c>
      <c r="I305" s="156">
        <f>_xlfn.IFNA(ROUNDUP(IF(OR('Room Details'!$J293=0,ISBLANK('Room Details'!$J293),'Room Details'!$J293="N/A"),0,IF('Room Details'!$J293&gt;$D305,('Room Details'!$J293/$E305)+$F305,IF('Room Details'!$J293&lt;=ABS($B305*$C305),1,('Room Details'!$J293/$B305)+$C305))),0),0)</f>
        <v>0</v>
      </c>
      <c r="J305" s="167"/>
      <c r="K305" s="167"/>
      <c r="L305" s="156">
        <f t="shared" si="16"/>
        <v>0</v>
      </c>
      <c r="M305" s="156">
        <f t="shared" si="17"/>
        <v>0</v>
      </c>
      <c r="N305" s="165"/>
      <c r="O305" s="165"/>
      <c r="P305" s="156">
        <f t="shared" si="18"/>
        <v>0</v>
      </c>
      <c r="Q305" s="156">
        <f t="shared" si="19"/>
        <v>0</v>
      </c>
      <c r="R305" s="165"/>
      <c r="S305" s="165"/>
    </row>
    <row r="306" spans="1:19" x14ac:dyDescent="0.25">
      <c r="A306" s="156">
        <v>291</v>
      </c>
      <c r="B306" s="156" t="e">
        <f>VLOOKUP('Room Details'!$I294,NCA_Calculations!$I$3:$N$12,2,0)</f>
        <v>#N/A</v>
      </c>
      <c r="C306" s="156" t="e">
        <f>VLOOKUP('Room Details'!$I294,NCA_Calculations!$I$3:$N$12,3,0)</f>
        <v>#N/A</v>
      </c>
      <c r="D306" s="156" t="e">
        <f>VLOOKUP('Room Details'!$I294,NCA_Calculations!$I$3:$N$12,4,0)</f>
        <v>#N/A</v>
      </c>
      <c r="E306" s="156" t="e">
        <f>VLOOKUP('Room Details'!$I294,NCA_Calculations!$I$3:$N$12,5,0)</f>
        <v>#N/A</v>
      </c>
      <c r="F306" s="156" t="e">
        <f>VLOOKUP('Room Details'!$I294,NCA_Calculations!$I$3:$N$12,6,0)</f>
        <v>#N/A</v>
      </c>
      <c r="G306" s="156" t="str">
        <f>IF(OR(ISBLANK('Room Details'!$M294), 'Room Details'!$M294 = 0,  'Room Details'!$M294 = "N/A" ),"Usable","Unusable")</f>
        <v>Usable</v>
      </c>
      <c r="H306" s="156">
        <f>'Room Details'!$V294</f>
        <v>0</v>
      </c>
      <c r="I306" s="156">
        <f>_xlfn.IFNA(ROUNDUP(IF(OR('Room Details'!$J294=0,ISBLANK('Room Details'!$J294),'Room Details'!$J294="N/A"),0,IF('Room Details'!$J294&gt;$D306,('Room Details'!$J294/$E306)+$F306,IF('Room Details'!$J294&lt;=ABS($B306*$C306),1,('Room Details'!$J294/$B306)+$C306))),0),0)</f>
        <v>0</v>
      </c>
      <c r="J306" s="167"/>
      <c r="K306" s="167"/>
      <c r="L306" s="156">
        <f t="shared" si="16"/>
        <v>0</v>
      </c>
      <c r="M306" s="156">
        <f t="shared" si="17"/>
        <v>0</v>
      </c>
      <c r="N306" s="165"/>
      <c r="O306" s="165"/>
      <c r="P306" s="156">
        <f t="shared" si="18"/>
        <v>0</v>
      </c>
      <c r="Q306" s="156">
        <f t="shared" si="19"/>
        <v>0</v>
      </c>
      <c r="R306" s="165"/>
      <c r="S306" s="165"/>
    </row>
    <row r="307" spans="1:19" x14ac:dyDescent="0.25">
      <c r="A307" s="156">
        <v>292</v>
      </c>
      <c r="B307" s="156" t="e">
        <f>VLOOKUP('Room Details'!$I295,NCA_Calculations!$I$3:$N$12,2,0)</f>
        <v>#N/A</v>
      </c>
      <c r="C307" s="156" t="e">
        <f>VLOOKUP('Room Details'!$I295,NCA_Calculations!$I$3:$N$12,3,0)</f>
        <v>#N/A</v>
      </c>
      <c r="D307" s="156" t="e">
        <f>VLOOKUP('Room Details'!$I295,NCA_Calculations!$I$3:$N$12,4,0)</f>
        <v>#N/A</v>
      </c>
      <c r="E307" s="156" t="e">
        <f>VLOOKUP('Room Details'!$I295,NCA_Calculations!$I$3:$N$12,5,0)</f>
        <v>#N/A</v>
      </c>
      <c r="F307" s="156" t="e">
        <f>VLOOKUP('Room Details'!$I295,NCA_Calculations!$I$3:$N$12,6,0)</f>
        <v>#N/A</v>
      </c>
      <c r="G307" s="156" t="str">
        <f>IF(OR(ISBLANK('Room Details'!$M295), 'Room Details'!$M295 = 0,  'Room Details'!$M295 = "N/A" ),"Usable","Unusable")</f>
        <v>Usable</v>
      </c>
      <c r="H307" s="156">
        <f>'Room Details'!$V295</f>
        <v>0</v>
      </c>
      <c r="I307" s="156">
        <f>_xlfn.IFNA(ROUNDUP(IF(OR('Room Details'!$J295=0,ISBLANK('Room Details'!$J295),'Room Details'!$J295="N/A"),0,IF('Room Details'!$J295&gt;$D307,('Room Details'!$J295/$E307)+$F307,IF('Room Details'!$J295&lt;=ABS($B307*$C307),1,('Room Details'!$J295/$B307)+$C307))),0),0)</f>
        <v>0</v>
      </c>
      <c r="J307" s="167"/>
      <c r="K307" s="167"/>
      <c r="L307" s="156">
        <f t="shared" si="16"/>
        <v>0</v>
      </c>
      <c r="M307" s="156">
        <f t="shared" si="17"/>
        <v>0</v>
      </c>
      <c r="N307" s="165"/>
      <c r="O307" s="165"/>
      <c r="P307" s="156">
        <f t="shared" si="18"/>
        <v>0</v>
      </c>
      <c r="Q307" s="156">
        <f t="shared" si="19"/>
        <v>0</v>
      </c>
      <c r="R307" s="165"/>
      <c r="S307" s="165"/>
    </row>
    <row r="308" spans="1:19" x14ac:dyDescent="0.25">
      <c r="A308" s="156">
        <v>293</v>
      </c>
      <c r="B308" s="156" t="e">
        <f>VLOOKUP('Room Details'!$I296,NCA_Calculations!$I$3:$N$12,2,0)</f>
        <v>#N/A</v>
      </c>
      <c r="C308" s="156" t="e">
        <f>VLOOKUP('Room Details'!$I296,NCA_Calculations!$I$3:$N$12,3,0)</f>
        <v>#N/A</v>
      </c>
      <c r="D308" s="156" t="e">
        <f>VLOOKUP('Room Details'!$I296,NCA_Calculations!$I$3:$N$12,4,0)</f>
        <v>#N/A</v>
      </c>
      <c r="E308" s="156" t="e">
        <f>VLOOKUP('Room Details'!$I296,NCA_Calculations!$I$3:$N$12,5,0)</f>
        <v>#N/A</v>
      </c>
      <c r="F308" s="156" t="e">
        <f>VLOOKUP('Room Details'!$I296,NCA_Calculations!$I$3:$N$12,6,0)</f>
        <v>#N/A</v>
      </c>
      <c r="G308" s="156" t="str">
        <f>IF(OR(ISBLANK('Room Details'!$M296), 'Room Details'!$M296 = 0,  'Room Details'!$M296 = "N/A" ),"Usable","Unusable")</f>
        <v>Usable</v>
      </c>
      <c r="H308" s="156">
        <f>'Room Details'!$V296</f>
        <v>0</v>
      </c>
      <c r="I308" s="156">
        <f>_xlfn.IFNA(ROUNDUP(IF(OR('Room Details'!$J296=0,ISBLANK('Room Details'!$J296),'Room Details'!$J296="N/A"),0,IF('Room Details'!$J296&gt;$D308,('Room Details'!$J296/$E308)+$F308,IF('Room Details'!$J296&lt;=ABS($B308*$C308),1,('Room Details'!$J296/$B308)+$C308))),0),0)</f>
        <v>0</v>
      </c>
      <c r="J308" s="167"/>
      <c r="K308" s="167"/>
      <c r="L308" s="156">
        <f t="shared" si="16"/>
        <v>0</v>
      </c>
      <c r="M308" s="156">
        <f t="shared" si="17"/>
        <v>0</v>
      </c>
      <c r="N308" s="165"/>
      <c r="O308" s="165"/>
      <c r="P308" s="156">
        <f t="shared" si="18"/>
        <v>0</v>
      </c>
      <c r="Q308" s="156">
        <f t="shared" si="19"/>
        <v>0</v>
      </c>
      <c r="R308" s="165"/>
      <c r="S308" s="165"/>
    </row>
    <row r="309" spans="1:19" x14ac:dyDescent="0.25">
      <c r="A309" s="156">
        <v>294</v>
      </c>
      <c r="B309" s="156" t="e">
        <f>VLOOKUP('Room Details'!$I297,NCA_Calculations!$I$3:$N$12,2,0)</f>
        <v>#N/A</v>
      </c>
      <c r="C309" s="156" t="e">
        <f>VLOOKUP('Room Details'!$I297,NCA_Calculations!$I$3:$N$12,3,0)</f>
        <v>#N/A</v>
      </c>
      <c r="D309" s="156" t="e">
        <f>VLOOKUP('Room Details'!$I297,NCA_Calculations!$I$3:$N$12,4,0)</f>
        <v>#N/A</v>
      </c>
      <c r="E309" s="156" t="e">
        <f>VLOOKUP('Room Details'!$I297,NCA_Calculations!$I$3:$N$12,5,0)</f>
        <v>#N/A</v>
      </c>
      <c r="F309" s="156" t="e">
        <f>VLOOKUP('Room Details'!$I297,NCA_Calculations!$I$3:$N$12,6,0)</f>
        <v>#N/A</v>
      </c>
      <c r="G309" s="156" t="str">
        <f>IF(OR(ISBLANK('Room Details'!$M297), 'Room Details'!$M297 = 0,  'Room Details'!$M297 = "N/A" ),"Usable","Unusable")</f>
        <v>Usable</v>
      </c>
      <c r="H309" s="156">
        <f>'Room Details'!$V297</f>
        <v>0</v>
      </c>
      <c r="I309" s="156">
        <f>_xlfn.IFNA(ROUNDUP(IF(OR('Room Details'!$J297=0,ISBLANK('Room Details'!$J297),'Room Details'!$J297="N/A"),0,IF('Room Details'!$J297&gt;$D309,('Room Details'!$J297/$E309)+$F309,IF('Room Details'!$J297&lt;=ABS($B309*$C309),1,('Room Details'!$J297/$B309)+$C309))),0),0)</f>
        <v>0</v>
      </c>
      <c r="J309" s="167"/>
      <c r="K309" s="167"/>
      <c r="L309" s="156">
        <f t="shared" si="16"/>
        <v>0</v>
      </c>
      <c r="M309" s="156">
        <f t="shared" si="17"/>
        <v>0</v>
      </c>
      <c r="N309" s="165"/>
      <c r="O309" s="165"/>
      <c r="P309" s="156">
        <f t="shared" si="18"/>
        <v>0</v>
      </c>
      <c r="Q309" s="156">
        <f t="shared" si="19"/>
        <v>0</v>
      </c>
      <c r="R309" s="165"/>
      <c r="S309" s="165"/>
    </row>
    <row r="310" spans="1:19" x14ac:dyDescent="0.25">
      <c r="A310" s="156">
        <v>295</v>
      </c>
      <c r="B310" s="156" t="e">
        <f>VLOOKUP('Room Details'!$I298,NCA_Calculations!$I$3:$N$12,2,0)</f>
        <v>#N/A</v>
      </c>
      <c r="C310" s="156" t="e">
        <f>VLOOKUP('Room Details'!$I298,NCA_Calculations!$I$3:$N$12,3,0)</f>
        <v>#N/A</v>
      </c>
      <c r="D310" s="156" t="e">
        <f>VLOOKUP('Room Details'!$I298,NCA_Calculations!$I$3:$N$12,4,0)</f>
        <v>#N/A</v>
      </c>
      <c r="E310" s="156" t="e">
        <f>VLOOKUP('Room Details'!$I298,NCA_Calculations!$I$3:$N$12,5,0)</f>
        <v>#N/A</v>
      </c>
      <c r="F310" s="156" t="e">
        <f>VLOOKUP('Room Details'!$I298,NCA_Calculations!$I$3:$N$12,6,0)</f>
        <v>#N/A</v>
      </c>
      <c r="G310" s="156" t="str">
        <f>IF(OR(ISBLANK('Room Details'!$M298), 'Room Details'!$M298 = 0,  'Room Details'!$M298 = "N/A" ),"Usable","Unusable")</f>
        <v>Usable</v>
      </c>
      <c r="H310" s="156">
        <f>'Room Details'!$V298</f>
        <v>0</v>
      </c>
      <c r="I310" s="156">
        <f>_xlfn.IFNA(ROUNDUP(IF(OR('Room Details'!$J298=0,ISBLANK('Room Details'!$J298),'Room Details'!$J298="N/A"),0,IF('Room Details'!$J298&gt;$D310,('Room Details'!$J298/$E310)+$F310,IF('Room Details'!$J298&lt;=ABS($B310*$C310),1,('Room Details'!$J298/$B310)+$C310))),0),0)</f>
        <v>0</v>
      </c>
      <c r="J310" s="167"/>
      <c r="K310" s="167"/>
      <c r="L310" s="156">
        <f t="shared" si="16"/>
        <v>0</v>
      </c>
      <c r="M310" s="156">
        <f t="shared" si="17"/>
        <v>0</v>
      </c>
      <c r="N310" s="165"/>
      <c r="O310" s="165"/>
      <c r="P310" s="156">
        <f t="shared" si="18"/>
        <v>0</v>
      </c>
      <c r="Q310" s="156">
        <f t="shared" si="19"/>
        <v>0</v>
      </c>
      <c r="R310" s="165"/>
      <c r="S310" s="165"/>
    </row>
    <row r="311" spans="1:19" x14ac:dyDescent="0.25">
      <c r="A311" s="156">
        <v>296</v>
      </c>
      <c r="B311" s="156" t="e">
        <f>VLOOKUP('Room Details'!$I299,NCA_Calculations!$I$3:$N$12,2,0)</f>
        <v>#N/A</v>
      </c>
      <c r="C311" s="156" t="e">
        <f>VLOOKUP('Room Details'!$I299,NCA_Calculations!$I$3:$N$12,3,0)</f>
        <v>#N/A</v>
      </c>
      <c r="D311" s="156" t="e">
        <f>VLOOKUP('Room Details'!$I299,NCA_Calculations!$I$3:$N$12,4,0)</f>
        <v>#N/A</v>
      </c>
      <c r="E311" s="156" t="e">
        <f>VLOOKUP('Room Details'!$I299,NCA_Calculations!$I$3:$N$12,5,0)</f>
        <v>#N/A</v>
      </c>
      <c r="F311" s="156" t="e">
        <f>VLOOKUP('Room Details'!$I299,NCA_Calculations!$I$3:$N$12,6,0)</f>
        <v>#N/A</v>
      </c>
      <c r="G311" s="156" t="str">
        <f>IF(OR(ISBLANK('Room Details'!$M299), 'Room Details'!$M299 = 0,  'Room Details'!$M299 = "N/A" ),"Usable","Unusable")</f>
        <v>Usable</v>
      </c>
      <c r="H311" s="156">
        <f>'Room Details'!$V299</f>
        <v>0</v>
      </c>
      <c r="I311" s="156">
        <f>_xlfn.IFNA(ROUNDUP(IF(OR('Room Details'!$J299=0,ISBLANK('Room Details'!$J299),'Room Details'!$J299="N/A"),0,IF('Room Details'!$J299&gt;$D311,('Room Details'!$J299/$E311)+$F311,IF('Room Details'!$J299&lt;=ABS($B311*$C311),1,('Room Details'!$J299/$B311)+$C311))),0),0)</f>
        <v>0</v>
      </c>
      <c r="J311" s="167"/>
      <c r="K311" s="167"/>
      <c r="L311" s="156">
        <f t="shared" si="16"/>
        <v>0</v>
      </c>
      <c r="M311" s="156">
        <f t="shared" si="17"/>
        <v>0</v>
      </c>
      <c r="N311" s="165"/>
      <c r="O311" s="165"/>
      <c r="P311" s="156">
        <f t="shared" si="18"/>
        <v>0</v>
      </c>
      <c r="Q311" s="156">
        <f t="shared" si="19"/>
        <v>0</v>
      </c>
      <c r="R311" s="165"/>
      <c r="S311" s="165"/>
    </row>
    <row r="312" spans="1:19" x14ac:dyDescent="0.25">
      <c r="A312" s="156">
        <v>297</v>
      </c>
      <c r="B312" s="156" t="e">
        <f>VLOOKUP('Room Details'!$I300,NCA_Calculations!$I$3:$N$12,2,0)</f>
        <v>#N/A</v>
      </c>
      <c r="C312" s="156" t="e">
        <f>VLOOKUP('Room Details'!$I300,NCA_Calculations!$I$3:$N$12,3,0)</f>
        <v>#N/A</v>
      </c>
      <c r="D312" s="156" t="e">
        <f>VLOOKUP('Room Details'!$I300,NCA_Calculations!$I$3:$N$12,4,0)</f>
        <v>#N/A</v>
      </c>
      <c r="E312" s="156" t="e">
        <f>VLOOKUP('Room Details'!$I300,NCA_Calculations!$I$3:$N$12,5,0)</f>
        <v>#N/A</v>
      </c>
      <c r="F312" s="156" t="e">
        <f>VLOOKUP('Room Details'!$I300,NCA_Calculations!$I$3:$N$12,6,0)</f>
        <v>#N/A</v>
      </c>
      <c r="G312" s="156" t="str">
        <f>IF(OR(ISBLANK('Room Details'!$M300), 'Room Details'!$M300 = 0,  'Room Details'!$M300 = "N/A" ),"Usable","Unusable")</f>
        <v>Usable</v>
      </c>
      <c r="H312" s="156">
        <f>'Room Details'!$V300</f>
        <v>0</v>
      </c>
      <c r="I312" s="156">
        <f>_xlfn.IFNA(ROUNDUP(IF(OR('Room Details'!$J300=0,ISBLANK('Room Details'!$J300),'Room Details'!$J300="N/A"),0,IF('Room Details'!$J300&gt;$D312,('Room Details'!$J300/$E312)+$F312,IF('Room Details'!$J300&lt;=ABS($B312*$C312),1,('Room Details'!$J300/$B312)+$C312))),0),0)</f>
        <v>0</v>
      </c>
      <c r="J312" s="167"/>
      <c r="K312" s="167"/>
      <c r="L312" s="156">
        <f t="shared" si="16"/>
        <v>0</v>
      </c>
      <c r="M312" s="156">
        <f t="shared" si="17"/>
        <v>0</v>
      </c>
      <c r="N312" s="165"/>
      <c r="O312" s="165"/>
      <c r="P312" s="156">
        <f t="shared" si="18"/>
        <v>0</v>
      </c>
      <c r="Q312" s="156">
        <f t="shared" si="19"/>
        <v>0</v>
      </c>
      <c r="R312" s="165"/>
      <c r="S312" s="165"/>
    </row>
    <row r="313" spans="1:19" x14ac:dyDescent="0.25">
      <c r="A313" s="156">
        <v>298</v>
      </c>
      <c r="B313" s="156" t="e">
        <f>VLOOKUP('Room Details'!$I301,NCA_Calculations!$I$3:$N$12,2,0)</f>
        <v>#N/A</v>
      </c>
      <c r="C313" s="156" t="e">
        <f>VLOOKUP('Room Details'!$I301,NCA_Calculations!$I$3:$N$12,3,0)</f>
        <v>#N/A</v>
      </c>
      <c r="D313" s="156" t="e">
        <f>VLOOKUP('Room Details'!$I301,NCA_Calculations!$I$3:$N$12,4,0)</f>
        <v>#N/A</v>
      </c>
      <c r="E313" s="156" t="e">
        <f>VLOOKUP('Room Details'!$I301,NCA_Calculations!$I$3:$N$12,5,0)</f>
        <v>#N/A</v>
      </c>
      <c r="F313" s="156" t="e">
        <f>VLOOKUP('Room Details'!$I301,NCA_Calculations!$I$3:$N$12,6,0)</f>
        <v>#N/A</v>
      </c>
      <c r="G313" s="156" t="str">
        <f>IF(OR(ISBLANK('Room Details'!$M301), 'Room Details'!$M301 = 0,  'Room Details'!$M301 = "N/A" ),"Usable","Unusable")</f>
        <v>Usable</v>
      </c>
      <c r="H313" s="156">
        <f>'Room Details'!$V301</f>
        <v>0</v>
      </c>
      <c r="I313" s="156">
        <f>_xlfn.IFNA(ROUNDUP(IF(OR('Room Details'!$J301=0,ISBLANK('Room Details'!$J301),'Room Details'!$J301="N/A"),0,IF('Room Details'!$J301&gt;$D313,('Room Details'!$J301/$E313)+$F313,IF('Room Details'!$J301&lt;=ABS($B313*$C313),1,('Room Details'!$J301/$B313)+$C313))),0),0)</f>
        <v>0</v>
      </c>
      <c r="J313" s="167"/>
      <c r="K313" s="167"/>
      <c r="L313" s="156">
        <f t="shared" si="16"/>
        <v>0</v>
      </c>
      <c r="M313" s="156">
        <f t="shared" si="17"/>
        <v>0</v>
      </c>
      <c r="N313" s="165"/>
      <c r="O313" s="165"/>
      <c r="P313" s="156">
        <f t="shared" si="18"/>
        <v>0</v>
      </c>
      <c r="Q313" s="156">
        <f t="shared" si="19"/>
        <v>0</v>
      </c>
      <c r="R313" s="165"/>
      <c r="S313" s="165"/>
    </row>
    <row r="314" spans="1:19" x14ac:dyDescent="0.25">
      <c r="A314" s="156">
        <v>299</v>
      </c>
      <c r="B314" s="156" t="e">
        <f>VLOOKUP('Room Details'!$I302,NCA_Calculations!$I$3:$N$12,2,0)</f>
        <v>#N/A</v>
      </c>
      <c r="C314" s="156" t="e">
        <f>VLOOKUP('Room Details'!$I302,NCA_Calculations!$I$3:$N$12,3,0)</f>
        <v>#N/A</v>
      </c>
      <c r="D314" s="156" t="e">
        <f>VLOOKUP('Room Details'!$I302,NCA_Calculations!$I$3:$N$12,4,0)</f>
        <v>#N/A</v>
      </c>
      <c r="E314" s="156" t="e">
        <f>VLOOKUP('Room Details'!$I302,NCA_Calculations!$I$3:$N$12,5,0)</f>
        <v>#N/A</v>
      </c>
      <c r="F314" s="156" t="e">
        <f>VLOOKUP('Room Details'!$I302,NCA_Calculations!$I$3:$N$12,6,0)</f>
        <v>#N/A</v>
      </c>
      <c r="G314" s="156" t="str">
        <f>IF(OR(ISBLANK('Room Details'!$M302), 'Room Details'!$M302 = 0,  'Room Details'!$M302 = "N/A" ),"Usable","Unusable")</f>
        <v>Usable</v>
      </c>
      <c r="H314" s="156">
        <f>'Room Details'!$V302</f>
        <v>0</v>
      </c>
      <c r="I314" s="156">
        <f>_xlfn.IFNA(ROUNDUP(IF(OR('Room Details'!$J302=0,ISBLANK('Room Details'!$J302),'Room Details'!$J302="N/A"),0,IF('Room Details'!$J302&gt;$D314,('Room Details'!$J302/$E314)+$F314,IF('Room Details'!$J302&lt;=ABS($B314*$C314),1,('Room Details'!$J302/$B314)+$C314))),0),0)</f>
        <v>0</v>
      </c>
      <c r="J314" s="167"/>
      <c r="K314" s="167"/>
      <c r="L314" s="156">
        <f t="shared" si="16"/>
        <v>0</v>
      </c>
      <c r="M314" s="156">
        <f t="shared" si="17"/>
        <v>0</v>
      </c>
      <c r="N314" s="165"/>
      <c r="O314" s="165"/>
      <c r="P314" s="156">
        <f t="shared" si="18"/>
        <v>0</v>
      </c>
      <c r="Q314" s="156">
        <f t="shared" si="19"/>
        <v>0</v>
      </c>
      <c r="R314" s="165"/>
      <c r="S314" s="165"/>
    </row>
    <row r="315" spans="1:19" x14ac:dyDescent="0.25">
      <c r="A315" s="156">
        <v>300</v>
      </c>
      <c r="B315" s="156" t="e">
        <f>VLOOKUP('Room Details'!$I303,NCA_Calculations!$I$3:$N$12,2,0)</f>
        <v>#N/A</v>
      </c>
      <c r="C315" s="156" t="e">
        <f>VLOOKUP('Room Details'!$I303,NCA_Calculations!$I$3:$N$12,3,0)</f>
        <v>#N/A</v>
      </c>
      <c r="D315" s="156" t="e">
        <f>VLOOKUP('Room Details'!$I303,NCA_Calculations!$I$3:$N$12,4,0)</f>
        <v>#N/A</v>
      </c>
      <c r="E315" s="156" t="e">
        <f>VLOOKUP('Room Details'!$I303,NCA_Calculations!$I$3:$N$12,5,0)</f>
        <v>#N/A</v>
      </c>
      <c r="F315" s="156" t="e">
        <f>VLOOKUP('Room Details'!$I303,NCA_Calculations!$I$3:$N$12,6,0)</f>
        <v>#N/A</v>
      </c>
      <c r="G315" s="156" t="str">
        <f>IF(OR(ISBLANK('Room Details'!$M303), 'Room Details'!$M303 = 0,  'Room Details'!$M303 = "N/A" ),"Usable","Unusable")</f>
        <v>Usable</v>
      </c>
      <c r="H315" s="156">
        <f>'Room Details'!$V303</f>
        <v>0</v>
      </c>
      <c r="I315" s="156">
        <f>_xlfn.IFNA(ROUNDUP(IF(OR('Room Details'!$J303=0,ISBLANK('Room Details'!$J303),'Room Details'!$J303="N/A"),0,IF('Room Details'!$J303&gt;$D315,('Room Details'!$J303/$E315)+$F315,IF('Room Details'!$J303&lt;=ABS($B315*$C315),1,('Room Details'!$J303/$B315)+$C315))),0),0)</f>
        <v>0</v>
      </c>
      <c r="J315" s="167"/>
      <c r="K315" s="167"/>
      <c r="L315" s="156">
        <f t="shared" si="16"/>
        <v>0</v>
      </c>
      <c r="M315" s="156">
        <f t="shared" si="17"/>
        <v>0</v>
      </c>
      <c r="N315" s="165"/>
      <c r="O315" s="165"/>
      <c r="P315" s="156">
        <f t="shared" si="18"/>
        <v>0</v>
      </c>
      <c r="Q315" s="156">
        <f t="shared" si="19"/>
        <v>0</v>
      </c>
      <c r="R315" s="165"/>
      <c r="S315" s="165"/>
    </row>
    <row r="316" spans="1:19" x14ac:dyDescent="0.25">
      <c r="A316" s="156">
        <v>301</v>
      </c>
      <c r="B316" s="156" t="e">
        <f>VLOOKUP('Room Details'!$I304,NCA_Calculations!$I$3:$N$12,2,0)</f>
        <v>#N/A</v>
      </c>
      <c r="C316" s="156" t="e">
        <f>VLOOKUP('Room Details'!$I304,NCA_Calculations!$I$3:$N$12,3,0)</f>
        <v>#N/A</v>
      </c>
      <c r="D316" s="156" t="e">
        <f>VLOOKUP('Room Details'!$I304,NCA_Calculations!$I$3:$N$12,4,0)</f>
        <v>#N/A</v>
      </c>
      <c r="E316" s="156" t="e">
        <f>VLOOKUP('Room Details'!$I304,NCA_Calculations!$I$3:$N$12,5,0)</f>
        <v>#N/A</v>
      </c>
      <c r="F316" s="156" t="e">
        <f>VLOOKUP('Room Details'!$I304,NCA_Calculations!$I$3:$N$12,6,0)</f>
        <v>#N/A</v>
      </c>
      <c r="G316" s="156" t="str">
        <f>IF(OR(ISBLANK('Room Details'!$M304), 'Room Details'!$M304 = 0,  'Room Details'!$M304 = "N/A" ),"Usable","Unusable")</f>
        <v>Usable</v>
      </c>
      <c r="H316" s="156">
        <f>'Room Details'!$V304</f>
        <v>0</v>
      </c>
      <c r="I316" s="156">
        <f>_xlfn.IFNA(ROUNDUP(IF(OR('Room Details'!$J304=0,ISBLANK('Room Details'!$J304),'Room Details'!$J304="N/A"),0,IF('Room Details'!$J304&gt;$D316,('Room Details'!$J304/$E316)+$F316,IF('Room Details'!$J304&lt;=ABS($B316*$C316),1,('Room Details'!$J304/$B316)+$C316))),0),0)</f>
        <v>0</v>
      </c>
      <c r="J316" s="167"/>
      <c r="K316" s="167"/>
      <c r="L316" s="156">
        <f t="shared" si="16"/>
        <v>0</v>
      </c>
      <c r="M316" s="156">
        <f t="shared" si="17"/>
        <v>0</v>
      </c>
      <c r="N316" s="165"/>
      <c r="O316" s="165"/>
      <c r="P316" s="156">
        <f t="shared" si="18"/>
        <v>0</v>
      </c>
      <c r="Q316" s="156">
        <f t="shared" si="19"/>
        <v>0</v>
      </c>
      <c r="R316" s="165"/>
      <c r="S316" s="165"/>
    </row>
    <row r="317" spans="1:19" x14ac:dyDescent="0.25">
      <c r="A317" s="156">
        <v>302</v>
      </c>
      <c r="B317" s="156" t="e">
        <f>VLOOKUP('Room Details'!$I305,NCA_Calculations!$I$3:$N$12,2,0)</f>
        <v>#N/A</v>
      </c>
      <c r="C317" s="156" t="e">
        <f>VLOOKUP('Room Details'!$I305,NCA_Calculations!$I$3:$N$12,3,0)</f>
        <v>#N/A</v>
      </c>
      <c r="D317" s="156" t="e">
        <f>VLOOKUP('Room Details'!$I305,NCA_Calculations!$I$3:$N$12,4,0)</f>
        <v>#N/A</v>
      </c>
      <c r="E317" s="156" t="e">
        <f>VLOOKUP('Room Details'!$I305,NCA_Calculations!$I$3:$N$12,5,0)</f>
        <v>#N/A</v>
      </c>
      <c r="F317" s="156" t="e">
        <f>VLOOKUP('Room Details'!$I305,NCA_Calculations!$I$3:$N$12,6,0)</f>
        <v>#N/A</v>
      </c>
      <c r="G317" s="156" t="str">
        <f>IF(OR(ISBLANK('Room Details'!$M305), 'Room Details'!$M305 = 0,  'Room Details'!$M305 = "N/A" ),"Usable","Unusable")</f>
        <v>Usable</v>
      </c>
      <c r="H317" s="156">
        <f>'Room Details'!$V305</f>
        <v>0</v>
      </c>
      <c r="I317" s="156">
        <f>_xlfn.IFNA(ROUNDUP(IF(OR('Room Details'!$J305=0,ISBLANK('Room Details'!$J305),'Room Details'!$J305="N/A"),0,IF('Room Details'!$J305&gt;$D317,('Room Details'!$J305/$E317)+$F317,IF('Room Details'!$J305&lt;=ABS($B317*$C317),1,('Room Details'!$J305/$B317)+$C317))),0),0)</f>
        <v>0</v>
      </c>
      <c r="J317" s="167"/>
      <c r="K317" s="167"/>
      <c r="L317" s="156">
        <f t="shared" si="16"/>
        <v>0</v>
      </c>
      <c r="M317" s="156">
        <f t="shared" si="17"/>
        <v>0</v>
      </c>
      <c r="N317" s="165"/>
      <c r="O317" s="165"/>
      <c r="P317" s="156">
        <f t="shared" si="18"/>
        <v>0</v>
      </c>
      <c r="Q317" s="156">
        <f t="shared" si="19"/>
        <v>0</v>
      </c>
      <c r="R317" s="165"/>
      <c r="S317" s="165"/>
    </row>
    <row r="318" spans="1:19" x14ac:dyDescent="0.25">
      <c r="A318" s="156">
        <v>303</v>
      </c>
      <c r="B318" s="156" t="e">
        <f>VLOOKUP('Room Details'!$I306,NCA_Calculations!$I$3:$N$12,2,0)</f>
        <v>#N/A</v>
      </c>
      <c r="C318" s="156" t="e">
        <f>VLOOKUP('Room Details'!$I306,NCA_Calculations!$I$3:$N$12,3,0)</f>
        <v>#N/A</v>
      </c>
      <c r="D318" s="156" t="e">
        <f>VLOOKUP('Room Details'!$I306,NCA_Calculations!$I$3:$N$12,4,0)</f>
        <v>#N/A</v>
      </c>
      <c r="E318" s="156" t="e">
        <f>VLOOKUP('Room Details'!$I306,NCA_Calculations!$I$3:$N$12,5,0)</f>
        <v>#N/A</v>
      </c>
      <c r="F318" s="156" t="e">
        <f>VLOOKUP('Room Details'!$I306,NCA_Calculations!$I$3:$N$12,6,0)</f>
        <v>#N/A</v>
      </c>
      <c r="G318" s="156" t="str">
        <f>IF(OR(ISBLANK('Room Details'!$M306), 'Room Details'!$M306 = 0,  'Room Details'!$M306 = "N/A" ),"Usable","Unusable")</f>
        <v>Usable</v>
      </c>
      <c r="H318" s="156">
        <f>'Room Details'!$V306</f>
        <v>0</v>
      </c>
      <c r="I318" s="156">
        <f>_xlfn.IFNA(ROUNDUP(IF(OR('Room Details'!$J306=0,ISBLANK('Room Details'!$J306),'Room Details'!$J306="N/A"),0,IF('Room Details'!$J306&gt;$D318,('Room Details'!$J306/$E318)+$F318,IF('Room Details'!$J306&lt;=ABS($B318*$C318),1,('Room Details'!$J306/$B318)+$C318))),0),0)</f>
        <v>0</v>
      </c>
      <c r="J318" s="167"/>
      <c r="K318" s="167"/>
      <c r="L318" s="156">
        <f t="shared" si="16"/>
        <v>0</v>
      </c>
      <c r="M318" s="156">
        <f t="shared" si="17"/>
        <v>0</v>
      </c>
      <c r="N318" s="165"/>
      <c r="O318" s="165"/>
      <c r="P318" s="156">
        <f t="shared" si="18"/>
        <v>0</v>
      </c>
      <c r="Q318" s="156">
        <f t="shared" si="19"/>
        <v>0</v>
      </c>
      <c r="R318" s="165"/>
      <c r="S318" s="165"/>
    </row>
    <row r="319" spans="1:19" x14ac:dyDescent="0.25">
      <c r="A319" s="156">
        <v>304</v>
      </c>
      <c r="B319" s="156" t="e">
        <f>VLOOKUP('Room Details'!$I307,NCA_Calculations!$I$3:$N$12,2,0)</f>
        <v>#N/A</v>
      </c>
      <c r="C319" s="156" t="e">
        <f>VLOOKUP('Room Details'!$I307,NCA_Calculations!$I$3:$N$12,3,0)</f>
        <v>#N/A</v>
      </c>
      <c r="D319" s="156" t="e">
        <f>VLOOKUP('Room Details'!$I307,NCA_Calculations!$I$3:$N$12,4,0)</f>
        <v>#N/A</v>
      </c>
      <c r="E319" s="156" t="e">
        <f>VLOOKUP('Room Details'!$I307,NCA_Calculations!$I$3:$N$12,5,0)</f>
        <v>#N/A</v>
      </c>
      <c r="F319" s="156" t="e">
        <f>VLOOKUP('Room Details'!$I307,NCA_Calculations!$I$3:$N$12,6,0)</f>
        <v>#N/A</v>
      </c>
      <c r="G319" s="156" t="str">
        <f>IF(OR(ISBLANK('Room Details'!$M307), 'Room Details'!$M307 = 0,  'Room Details'!$M307 = "N/A" ),"Usable","Unusable")</f>
        <v>Usable</v>
      </c>
      <c r="H319" s="156">
        <f>'Room Details'!$V307</f>
        <v>0</v>
      </c>
      <c r="I319" s="156">
        <f>_xlfn.IFNA(ROUNDUP(IF(OR('Room Details'!$J307=0,ISBLANK('Room Details'!$J307),'Room Details'!$J307="N/A"),0,IF('Room Details'!$J307&gt;$D319,('Room Details'!$J307/$E319)+$F319,IF('Room Details'!$J307&lt;=ABS($B319*$C319),1,('Room Details'!$J307/$B319)+$C319))),0),0)</f>
        <v>0</v>
      </c>
      <c r="J319" s="167"/>
      <c r="K319" s="167"/>
      <c r="L319" s="156">
        <f t="shared" si="16"/>
        <v>0</v>
      </c>
      <c r="M319" s="156">
        <f t="shared" si="17"/>
        <v>0</v>
      </c>
      <c r="N319" s="165"/>
      <c r="O319" s="165"/>
      <c r="P319" s="156">
        <f t="shared" si="18"/>
        <v>0</v>
      </c>
      <c r="Q319" s="156">
        <f t="shared" si="19"/>
        <v>0</v>
      </c>
      <c r="R319" s="165"/>
      <c r="S319" s="165"/>
    </row>
    <row r="320" spans="1:19" x14ac:dyDescent="0.25">
      <c r="A320" s="156">
        <v>305</v>
      </c>
      <c r="B320" s="156" t="e">
        <f>VLOOKUP('Room Details'!$I308,NCA_Calculations!$I$3:$N$12,2,0)</f>
        <v>#N/A</v>
      </c>
      <c r="C320" s="156" t="e">
        <f>VLOOKUP('Room Details'!$I308,NCA_Calculations!$I$3:$N$12,3,0)</f>
        <v>#N/A</v>
      </c>
      <c r="D320" s="156" t="e">
        <f>VLOOKUP('Room Details'!$I308,NCA_Calculations!$I$3:$N$12,4,0)</f>
        <v>#N/A</v>
      </c>
      <c r="E320" s="156" t="e">
        <f>VLOOKUP('Room Details'!$I308,NCA_Calculations!$I$3:$N$12,5,0)</f>
        <v>#N/A</v>
      </c>
      <c r="F320" s="156" t="e">
        <f>VLOOKUP('Room Details'!$I308,NCA_Calculations!$I$3:$N$12,6,0)</f>
        <v>#N/A</v>
      </c>
      <c r="G320" s="156" t="str">
        <f>IF(OR(ISBLANK('Room Details'!$M308), 'Room Details'!$M308 = 0,  'Room Details'!$M308 = "N/A" ),"Usable","Unusable")</f>
        <v>Usable</v>
      </c>
      <c r="H320" s="156">
        <f>'Room Details'!$V308</f>
        <v>0</v>
      </c>
      <c r="I320" s="156">
        <f>_xlfn.IFNA(ROUNDUP(IF(OR('Room Details'!$J308=0,ISBLANK('Room Details'!$J308),'Room Details'!$J308="N/A"),0,IF('Room Details'!$J308&gt;$D320,('Room Details'!$J308/$E320)+$F320,IF('Room Details'!$J308&lt;=ABS($B320*$C320),1,('Room Details'!$J308/$B320)+$C320))),0),0)</f>
        <v>0</v>
      </c>
      <c r="J320" s="167"/>
      <c r="K320" s="167"/>
      <c r="L320" s="156">
        <f t="shared" si="16"/>
        <v>0</v>
      </c>
      <c r="M320" s="156">
        <f t="shared" si="17"/>
        <v>0</v>
      </c>
      <c r="N320" s="165"/>
      <c r="O320" s="165"/>
      <c r="P320" s="156">
        <f t="shared" si="18"/>
        <v>0</v>
      </c>
      <c r="Q320" s="156">
        <f t="shared" si="19"/>
        <v>0</v>
      </c>
      <c r="R320" s="165"/>
      <c r="S320" s="165"/>
    </row>
    <row r="321" spans="1:19" x14ac:dyDescent="0.25">
      <c r="A321" s="156">
        <v>306</v>
      </c>
      <c r="B321" s="156" t="e">
        <f>VLOOKUP('Room Details'!$I309,NCA_Calculations!$I$3:$N$12,2,0)</f>
        <v>#N/A</v>
      </c>
      <c r="C321" s="156" t="e">
        <f>VLOOKUP('Room Details'!$I309,NCA_Calculations!$I$3:$N$12,3,0)</f>
        <v>#N/A</v>
      </c>
      <c r="D321" s="156" t="e">
        <f>VLOOKUP('Room Details'!$I309,NCA_Calculations!$I$3:$N$12,4,0)</f>
        <v>#N/A</v>
      </c>
      <c r="E321" s="156" t="e">
        <f>VLOOKUP('Room Details'!$I309,NCA_Calculations!$I$3:$N$12,5,0)</f>
        <v>#N/A</v>
      </c>
      <c r="F321" s="156" t="e">
        <f>VLOOKUP('Room Details'!$I309,NCA_Calculations!$I$3:$N$12,6,0)</f>
        <v>#N/A</v>
      </c>
      <c r="G321" s="156" t="str">
        <f>IF(OR(ISBLANK('Room Details'!$M309), 'Room Details'!$M309 = 0,  'Room Details'!$M309 = "N/A" ),"Usable","Unusable")</f>
        <v>Usable</v>
      </c>
      <c r="H321" s="156">
        <f>'Room Details'!$V309</f>
        <v>0</v>
      </c>
      <c r="I321" s="156">
        <f>_xlfn.IFNA(ROUNDUP(IF(OR('Room Details'!$J309=0,ISBLANK('Room Details'!$J309),'Room Details'!$J309="N/A"),0,IF('Room Details'!$J309&gt;$D321,('Room Details'!$J309/$E321)+$F321,IF('Room Details'!$J309&lt;=ABS($B321*$C321),1,('Room Details'!$J309/$B321)+$C321))),0),0)</f>
        <v>0</v>
      </c>
      <c r="J321" s="167"/>
      <c r="K321" s="167"/>
      <c r="L321" s="156">
        <f t="shared" si="16"/>
        <v>0</v>
      </c>
      <c r="M321" s="156">
        <f t="shared" si="17"/>
        <v>0</v>
      </c>
      <c r="N321" s="165"/>
      <c r="O321" s="165"/>
      <c r="P321" s="156">
        <f t="shared" si="18"/>
        <v>0</v>
      </c>
      <c r="Q321" s="156">
        <f t="shared" si="19"/>
        <v>0</v>
      </c>
      <c r="R321" s="165"/>
      <c r="S321" s="165"/>
    </row>
    <row r="322" spans="1:19" x14ac:dyDescent="0.25">
      <c r="A322" s="156">
        <v>307</v>
      </c>
      <c r="B322" s="156" t="e">
        <f>VLOOKUP('Room Details'!$I310,NCA_Calculations!$I$3:$N$12,2,0)</f>
        <v>#N/A</v>
      </c>
      <c r="C322" s="156" t="e">
        <f>VLOOKUP('Room Details'!$I310,NCA_Calculations!$I$3:$N$12,3,0)</f>
        <v>#N/A</v>
      </c>
      <c r="D322" s="156" t="e">
        <f>VLOOKUP('Room Details'!$I310,NCA_Calculations!$I$3:$N$12,4,0)</f>
        <v>#N/A</v>
      </c>
      <c r="E322" s="156" t="e">
        <f>VLOOKUP('Room Details'!$I310,NCA_Calculations!$I$3:$N$12,5,0)</f>
        <v>#N/A</v>
      </c>
      <c r="F322" s="156" t="e">
        <f>VLOOKUP('Room Details'!$I310,NCA_Calculations!$I$3:$N$12,6,0)</f>
        <v>#N/A</v>
      </c>
      <c r="G322" s="156" t="str">
        <f>IF(OR(ISBLANK('Room Details'!$M310), 'Room Details'!$M310 = 0,  'Room Details'!$M310 = "N/A" ),"Usable","Unusable")</f>
        <v>Usable</v>
      </c>
      <c r="H322" s="156">
        <f>'Room Details'!$V310</f>
        <v>0</v>
      </c>
      <c r="I322" s="156">
        <f>_xlfn.IFNA(ROUNDUP(IF(OR('Room Details'!$J310=0,ISBLANK('Room Details'!$J310),'Room Details'!$J310="N/A"),0,IF('Room Details'!$J310&gt;$D322,('Room Details'!$J310/$E322)+$F322,IF('Room Details'!$J310&lt;=ABS($B322*$C322),1,('Room Details'!$J310/$B322)+$C322))),0),0)</f>
        <v>0</v>
      </c>
      <c r="J322" s="167"/>
      <c r="K322" s="167"/>
      <c r="L322" s="156">
        <f t="shared" si="16"/>
        <v>0</v>
      </c>
      <c r="M322" s="156">
        <f t="shared" si="17"/>
        <v>0</v>
      </c>
      <c r="N322" s="165"/>
      <c r="O322" s="165"/>
      <c r="P322" s="156">
        <f t="shared" si="18"/>
        <v>0</v>
      </c>
      <c r="Q322" s="156">
        <f t="shared" si="19"/>
        <v>0</v>
      </c>
      <c r="R322" s="165"/>
      <c r="S322" s="165"/>
    </row>
    <row r="323" spans="1:19" x14ac:dyDescent="0.25">
      <c r="A323" s="156">
        <v>308</v>
      </c>
      <c r="B323" s="156" t="e">
        <f>VLOOKUP('Room Details'!$I311,NCA_Calculations!$I$3:$N$12,2,0)</f>
        <v>#N/A</v>
      </c>
      <c r="C323" s="156" t="e">
        <f>VLOOKUP('Room Details'!$I311,NCA_Calculations!$I$3:$N$12,3,0)</f>
        <v>#N/A</v>
      </c>
      <c r="D323" s="156" t="e">
        <f>VLOOKUP('Room Details'!$I311,NCA_Calculations!$I$3:$N$12,4,0)</f>
        <v>#N/A</v>
      </c>
      <c r="E323" s="156" t="e">
        <f>VLOOKUP('Room Details'!$I311,NCA_Calculations!$I$3:$N$12,5,0)</f>
        <v>#N/A</v>
      </c>
      <c r="F323" s="156" t="e">
        <f>VLOOKUP('Room Details'!$I311,NCA_Calculations!$I$3:$N$12,6,0)</f>
        <v>#N/A</v>
      </c>
      <c r="G323" s="156" t="str">
        <f>IF(OR(ISBLANK('Room Details'!$M311), 'Room Details'!$M311 = 0,  'Room Details'!$M311 = "N/A" ),"Usable","Unusable")</f>
        <v>Usable</v>
      </c>
      <c r="H323" s="156">
        <f>'Room Details'!$V311</f>
        <v>0</v>
      </c>
      <c r="I323" s="156">
        <f>_xlfn.IFNA(ROUNDUP(IF(OR('Room Details'!$J311=0,ISBLANK('Room Details'!$J311),'Room Details'!$J311="N/A"),0,IF('Room Details'!$J311&gt;$D323,('Room Details'!$J311/$E323)+$F323,IF('Room Details'!$J311&lt;=ABS($B323*$C323),1,('Room Details'!$J311/$B323)+$C323))),0),0)</f>
        <v>0</v>
      </c>
      <c r="J323" s="167"/>
      <c r="K323" s="167"/>
      <c r="L323" s="156">
        <f t="shared" si="16"/>
        <v>0</v>
      </c>
      <c r="M323" s="156">
        <f t="shared" si="17"/>
        <v>0</v>
      </c>
      <c r="N323" s="165"/>
      <c r="O323" s="165"/>
      <c r="P323" s="156">
        <f t="shared" si="18"/>
        <v>0</v>
      </c>
      <c r="Q323" s="156">
        <f t="shared" si="19"/>
        <v>0</v>
      </c>
      <c r="R323" s="165"/>
      <c r="S323" s="165"/>
    </row>
    <row r="324" spans="1:19" x14ac:dyDescent="0.25">
      <c r="A324" s="156">
        <v>309</v>
      </c>
      <c r="B324" s="156" t="e">
        <f>VLOOKUP('Room Details'!$I312,NCA_Calculations!$I$3:$N$12,2,0)</f>
        <v>#N/A</v>
      </c>
      <c r="C324" s="156" t="e">
        <f>VLOOKUP('Room Details'!$I312,NCA_Calculations!$I$3:$N$12,3,0)</f>
        <v>#N/A</v>
      </c>
      <c r="D324" s="156" t="e">
        <f>VLOOKUP('Room Details'!$I312,NCA_Calculations!$I$3:$N$12,4,0)</f>
        <v>#N/A</v>
      </c>
      <c r="E324" s="156" t="e">
        <f>VLOOKUP('Room Details'!$I312,NCA_Calculations!$I$3:$N$12,5,0)</f>
        <v>#N/A</v>
      </c>
      <c r="F324" s="156" t="e">
        <f>VLOOKUP('Room Details'!$I312,NCA_Calculations!$I$3:$N$12,6,0)</f>
        <v>#N/A</v>
      </c>
      <c r="G324" s="156" t="str">
        <f>IF(OR(ISBLANK('Room Details'!$M312), 'Room Details'!$M312 = 0,  'Room Details'!$M312 = "N/A" ),"Usable","Unusable")</f>
        <v>Usable</v>
      </c>
      <c r="H324" s="156">
        <f>'Room Details'!$V312</f>
        <v>0</v>
      </c>
      <c r="I324" s="156">
        <f>_xlfn.IFNA(ROUNDUP(IF(OR('Room Details'!$J312=0,ISBLANK('Room Details'!$J312),'Room Details'!$J312="N/A"),0,IF('Room Details'!$J312&gt;$D324,('Room Details'!$J312/$E324)+$F324,IF('Room Details'!$J312&lt;=ABS($B324*$C324),1,('Room Details'!$J312/$B324)+$C324))),0),0)</f>
        <v>0</v>
      </c>
      <c r="J324" s="167"/>
      <c r="K324" s="167"/>
      <c r="L324" s="156">
        <f t="shared" si="16"/>
        <v>0</v>
      </c>
      <c r="M324" s="156">
        <f t="shared" si="17"/>
        <v>0</v>
      </c>
      <c r="N324" s="165"/>
      <c r="O324" s="165"/>
      <c r="P324" s="156">
        <f t="shared" si="18"/>
        <v>0</v>
      </c>
      <c r="Q324" s="156">
        <f t="shared" si="19"/>
        <v>0</v>
      </c>
      <c r="R324" s="165"/>
      <c r="S324" s="165"/>
    </row>
    <row r="325" spans="1:19" x14ac:dyDescent="0.25">
      <c r="A325" s="156">
        <v>310</v>
      </c>
      <c r="B325" s="156" t="e">
        <f>VLOOKUP('Room Details'!$I313,NCA_Calculations!$I$3:$N$12,2,0)</f>
        <v>#N/A</v>
      </c>
      <c r="C325" s="156" t="e">
        <f>VLOOKUP('Room Details'!$I313,NCA_Calculations!$I$3:$N$12,3,0)</f>
        <v>#N/A</v>
      </c>
      <c r="D325" s="156" t="e">
        <f>VLOOKUP('Room Details'!$I313,NCA_Calculations!$I$3:$N$12,4,0)</f>
        <v>#N/A</v>
      </c>
      <c r="E325" s="156" t="e">
        <f>VLOOKUP('Room Details'!$I313,NCA_Calculations!$I$3:$N$12,5,0)</f>
        <v>#N/A</v>
      </c>
      <c r="F325" s="156" t="e">
        <f>VLOOKUP('Room Details'!$I313,NCA_Calculations!$I$3:$N$12,6,0)</f>
        <v>#N/A</v>
      </c>
      <c r="G325" s="156" t="str">
        <f>IF(OR(ISBLANK('Room Details'!$M313), 'Room Details'!$M313 = 0,  'Room Details'!$M313 = "N/A" ),"Usable","Unusable")</f>
        <v>Usable</v>
      </c>
      <c r="H325" s="156">
        <f>'Room Details'!$V313</f>
        <v>0</v>
      </c>
      <c r="I325" s="156">
        <f>_xlfn.IFNA(ROUNDUP(IF(OR('Room Details'!$J313=0,ISBLANK('Room Details'!$J313),'Room Details'!$J313="N/A"),0,IF('Room Details'!$J313&gt;$D325,('Room Details'!$J313/$E325)+$F325,IF('Room Details'!$J313&lt;=ABS($B325*$C325),1,('Room Details'!$J313/$B325)+$C325))),0),0)</f>
        <v>0</v>
      </c>
      <c r="J325" s="167"/>
      <c r="K325" s="167"/>
      <c r="L325" s="156">
        <f t="shared" si="16"/>
        <v>0</v>
      </c>
      <c r="M325" s="156">
        <f t="shared" si="17"/>
        <v>0</v>
      </c>
      <c r="N325" s="165"/>
      <c r="O325" s="165"/>
      <c r="P325" s="156">
        <f t="shared" si="18"/>
        <v>0</v>
      </c>
      <c r="Q325" s="156">
        <f t="shared" si="19"/>
        <v>0</v>
      </c>
      <c r="R325" s="165"/>
      <c r="S325" s="165"/>
    </row>
    <row r="326" spans="1:19" x14ac:dyDescent="0.25">
      <c r="A326" s="156">
        <v>311</v>
      </c>
      <c r="B326" s="156" t="e">
        <f>VLOOKUP('Room Details'!$I314,NCA_Calculations!$I$3:$N$12,2,0)</f>
        <v>#N/A</v>
      </c>
      <c r="C326" s="156" t="e">
        <f>VLOOKUP('Room Details'!$I314,NCA_Calculations!$I$3:$N$12,3,0)</f>
        <v>#N/A</v>
      </c>
      <c r="D326" s="156" t="e">
        <f>VLOOKUP('Room Details'!$I314,NCA_Calculations!$I$3:$N$12,4,0)</f>
        <v>#N/A</v>
      </c>
      <c r="E326" s="156" t="e">
        <f>VLOOKUP('Room Details'!$I314,NCA_Calculations!$I$3:$N$12,5,0)</f>
        <v>#N/A</v>
      </c>
      <c r="F326" s="156" t="e">
        <f>VLOOKUP('Room Details'!$I314,NCA_Calculations!$I$3:$N$12,6,0)</f>
        <v>#N/A</v>
      </c>
      <c r="G326" s="156" t="str">
        <f>IF(OR(ISBLANK('Room Details'!$M314), 'Room Details'!$M314 = 0,  'Room Details'!$M314 = "N/A" ),"Usable","Unusable")</f>
        <v>Usable</v>
      </c>
      <c r="H326" s="156">
        <f>'Room Details'!$V314</f>
        <v>0</v>
      </c>
      <c r="I326" s="156">
        <f>_xlfn.IFNA(ROUNDUP(IF(OR('Room Details'!$J314=0,ISBLANK('Room Details'!$J314),'Room Details'!$J314="N/A"),0,IF('Room Details'!$J314&gt;$D326,('Room Details'!$J314/$E326)+$F326,IF('Room Details'!$J314&lt;=ABS($B326*$C326),1,('Room Details'!$J314/$B326)+$C326))),0),0)</f>
        <v>0</v>
      </c>
      <c r="J326" s="167"/>
      <c r="K326" s="167"/>
      <c r="L326" s="156">
        <f t="shared" si="16"/>
        <v>0</v>
      </c>
      <c r="M326" s="156">
        <f t="shared" si="17"/>
        <v>0</v>
      </c>
      <c r="N326" s="165"/>
      <c r="O326" s="165"/>
      <c r="P326" s="156">
        <f t="shared" si="18"/>
        <v>0</v>
      </c>
      <c r="Q326" s="156">
        <f t="shared" si="19"/>
        <v>0</v>
      </c>
      <c r="R326" s="165"/>
      <c r="S326" s="165"/>
    </row>
    <row r="327" spans="1:19" x14ac:dyDescent="0.25">
      <c r="A327" s="156">
        <v>312</v>
      </c>
      <c r="B327" s="156" t="e">
        <f>VLOOKUP('Room Details'!$I315,NCA_Calculations!$I$3:$N$12,2,0)</f>
        <v>#N/A</v>
      </c>
      <c r="C327" s="156" t="e">
        <f>VLOOKUP('Room Details'!$I315,NCA_Calculations!$I$3:$N$12,3,0)</f>
        <v>#N/A</v>
      </c>
      <c r="D327" s="156" t="e">
        <f>VLOOKUP('Room Details'!$I315,NCA_Calculations!$I$3:$N$12,4,0)</f>
        <v>#N/A</v>
      </c>
      <c r="E327" s="156" t="e">
        <f>VLOOKUP('Room Details'!$I315,NCA_Calculations!$I$3:$N$12,5,0)</f>
        <v>#N/A</v>
      </c>
      <c r="F327" s="156" t="e">
        <f>VLOOKUP('Room Details'!$I315,NCA_Calculations!$I$3:$N$12,6,0)</f>
        <v>#N/A</v>
      </c>
      <c r="G327" s="156" t="str">
        <f>IF(OR(ISBLANK('Room Details'!$M315), 'Room Details'!$M315 = 0,  'Room Details'!$M315 = "N/A" ),"Usable","Unusable")</f>
        <v>Usable</v>
      </c>
      <c r="H327" s="156">
        <f>'Room Details'!$V315</f>
        <v>0</v>
      </c>
      <c r="I327" s="156">
        <f>_xlfn.IFNA(ROUNDUP(IF(OR('Room Details'!$J315=0,ISBLANK('Room Details'!$J315),'Room Details'!$J315="N/A"),0,IF('Room Details'!$J315&gt;$D327,('Room Details'!$J315/$E327)+$F327,IF('Room Details'!$J315&lt;=ABS($B327*$C327),1,('Room Details'!$J315/$B327)+$C327))),0),0)</f>
        <v>0</v>
      </c>
      <c r="J327" s="167"/>
      <c r="K327" s="167"/>
      <c r="L327" s="156">
        <f t="shared" si="16"/>
        <v>0</v>
      </c>
      <c r="M327" s="156">
        <f t="shared" si="17"/>
        <v>0</v>
      </c>
      <c r="N327" s="165"/>
      <c r="O327" s="165"/>
      <c r="P327" s="156">
        <f t="shared" si="18"/>
        <v>0</v>
      </c>
      <c r="Q327" s="156">
        <f t="shared" si="19"/>
        <v>0</v>
      </c>
      <c r="R327" s="165"/>
      <c r="S327" s="165"/>
    </row>
    <row r="328" spans="1:19" x14ac:dyDescent="0.25">
      <c r="A328" s="156">
        <v>313</v>
      </c>
      <c r="B328" s="156" t="e">
        <f>VLOOKUP('Room Details'!$I316,NCA_Calculations!$I$3:$N$12,2,0)</f>
        <v>#N/A</v>
      </c>
      <c r="C328" s="156" t="e">
        <f>VLOOKUP('Room Details'!$I316,NCA_Calculations!$I$3:$N$12,3,0)</f>
        <v>#N/A</v>
      </c>
      <c r="D328" s="156" t="e">
        <f>VLOOKUP('Room Details'!$I316,NCA_Calculations!$I$3:$N$12,4,0)</f>
        <v>#N/A</v>
      </c>
      <c r="E328" s="156" t="e">
        <f>VLOOKUP('Room Details'!$I316,NCA_Calculations!$I$3:$N$12,5,0)</f>
        <v>#N/A</v>
      </c>
      <c r="F328" s="156" t="e">
        <f>VLOOKUP('Room Details'!$I316,NCA_Calculations!$I$3:$N$12,6,0)</f>
        <v>#N/A</v>
      </c>
      <c r="G328" s="156" t="str">
        <f>IF(OR(ISBLANK('Room Details'!$M316), 'Room Details'!$M316 = 0,  'Room Details'!$M316 = "N/A" ),"Usable","Unusable")</f>
        <v>Usable</v>
      </c>
      <c r="H328" s="156">
        <f>'Room Details'!$V316</f>
        <v>0</v>
      </c>
      <c r="I328" s="156">
        <f>_xlfn.IFNA(ROUNDUP(IF(OR('Room Details'!$J316=0,ISBLANK('Room Details'!$J316),'Room Details'!$J316="N/A"),0,IF('Room Details'!$J316&gt;$D328,('Room Details'!$J316/$E328)+$F328,IF('Room Details'!$J316&lt;=ABS($B328*$C328),1,('Room Details'!$J316/$B328)+$C328))),0),0)</f>
        <v>0</v>
      </c>
      <c r="J328" s="167"/>
      <c r="K328" s="167"/>
      <c r="L328" s="156">
        <f t="shared" si="16"/>
        <v>0</v>
      </c>
      <c r="M328" s="156">
        <f t="shared" si="17"/>
        <v>0</v>
      </c>
      <c r="N328" s="165"/>
      <c r="O328" s="165"/>
      <c r="P328" s="156">
        <f t="shared" si="18"/>
        <v>0</v>
      </c>
      <c r="Q328" s="156">
        <f t="shared" si="19"/>
        <v>0</v>
      </c>
      <c r="R328" s="165"/>
      <c r="S328" s="165"/>
    </row>
    <row r="329" spans="1:19" x14ac:dyDescent="0.25">
      <c r="A329" s="156">
        <v>314</v>
      </c>
      <c r="B329" s="156" t="e">
        <f>VLOOKUP('Room Details'!$I317,NCA_Calculations!$I$3:$N$12,2,0)</f>
        <v>#N/A</v>
      </c>
      <c r="C329" s="156" t="e">
        <f>VLOOKUP('Room Details'!$I317,NCA_Calculations!$I$3:$N$12,3,0)</f>
        <v>#N/A</v>
      </c>
      <c r="D329" s="156" t="e">
        <f>VLOOKUP('Room Details'!$I317,NCA_Calculations!$I$3:$N$12,4,0)</f>
        <v>#N/A</v>
      </c>
      <c r="E329" s="156" t="e">
        <f>VLOOKUP('Room Details'!$I317,NCA_Calculations!$I$3:$N$12,5,0)</f>
        <v>#N/A</v>
      </c>
      <c r="F329" s="156" t="e">
        <f>VLOOKUP('Room Details'!$I317,NCA_Calculations!$I$3:$N$12,6,0)</f>
        <v>#N/A</v>
      </c>
      <c r="G329" s="156" t="str">
        <f>IF(OR(ISBLANK('Room Details'!$M317), 'Room Details'!$M317 = 0,  'Room Details'!$M317 = "N/A" ),"Usable","Unusable")</f>
        <v>Usable</v>
      </c>
      <c r="H329" s="156">
        <f>'Room Details'!$V317</f>
        <v>0</v>
      </c>
      <c r="I329" s="156">
        <f>_xlfn.IFNA(ROUNDUP(IF(OR('Room Details'!$J317=0,ISBLANK('Room Details'!$J317),'Room Details'!$J317="N/A"),0,IF('Room Details'!$J317&gt;$D329,('Room Details'!$J317/$E329)+$F329,IF('Room Details'!$J317&lt;=ABS($B329*$C329),1,('Room Details'!$J317/$B329)+$C329))),0),0)</f>
        <v>0</v>
      </c>
      <c r="J329" s="167"/>
      <c r="K329" s="167"/>
      <c r="L329" s="156">
        <f t="shared" si="16"/>
        <v>0</v>
      </c>
      <c r="M329" s="156">
        <f t="shared" si="17"/>
        <v>0</v>
      </c>
      <c r="N329" s="165"/>
      <c r="O329" s="165"/>
      <c r="P329" s="156">
        <f t="shared" si="18"/>
        <v>0</v>
      </c>
      <c r="Q329" s="156">
        <f t="shared" si="19"/>
        <v>0</v>
      </c>
      <c r="R329" s="165"/>
      <c r="S329" s="165"/>
    </row>
    <row r="330" spans="1:19" x14ac:dyDescent="0.25">
      <c r="A330" s="156">
        <v>315</v>
      </c>
      <c r="B330" s="156" t="e">
        <f>VLOOKUP('Room Details'!$I318,NCA_Calculations!$I$3:$N$12,2,0)</f>
        <v>#N/A</v>
      </c>
      <c r="C330" s="156" t="e">
        <f>VLOOKUP('Room Details'!$I318,NCA_Calculations!$I$3:$N$12,3,0)</f>
        <v>#N/A</v>
      </c>
      <c r="D330" s="156" t="e">
        <f>VLOOKUP('Room Details'!$I318,NCA_Calculations!$I$3:$N$12,4,0)</f>
        <v>#N/A</v>
      </c>
      <c r="E330" s="156" t="e">
        <f>VLOOKUP('Room Details'!$I318,NCA_Calculations!$I$3:$N$12,5,0)</f>
        <v>#N/A</v>
      </c>
      <c r="F330" s="156" t="e">
        <f>VLOOKUP('Room Details'!$I318,NCA_Calculations!$I$3:$N$12,6,0)</f>
        <v>#N/A</v>
      </c>
      <c r="G330" s="156" t="str">
        <f>IF(OR(ISBLANK('Room Details'!$M318), 'Room Details'!$M318 = 0,  'Room Details'!$M318 = "N/A" ),"Usable","Unusable")</f>
        <v>Usable</v>
      </c>
      <c r="H330" s="156">
        <f>'Room Details'!$V318</f>
        <v>0</v>
      </c>
      <c r="I330" s="156">
        <f>_xlfn.IFNA(ROUNDUP(IF(OR('Room Details'!$J318=0,ISBLANK('Room Details'!$J318),'Room Details'!$J318="N/A"),0,IF('Room Details'!$J318&gt;$D330,('Room Details'!$J318/$E330)+$F330,IF('Room Details'!$J318&lt;=ABS($B330*$C330),1,('Room Details'!$J318/$B330)+$C330))),0),0)</f>
        <v>0</v>
      </c>
      <c r="J330" s="167"/>
      <c r="K330" s="167"/>
      <c r="L330" s="156">
        <f t="shared" si="16"/>
        <v>0</v>
      </c>
      <c r="M330" s="156">
        <f t="shared" si="17"/>
        <v>0</v>
      </c>
      <c r="N330" s="165"/>
      <c r="O330" s="165"/>
      <c r="P330" s="156">
        <f t="shared" si="18"/>
        <v>0</v>
      </c>
      <c r="Q330" s="156">
        <f t="shared" si="19"/>
        <v>0</v>
      </c>
      <c r="R330" s="165"/>
      <c r="S330" s="165"/>
    </row>
    <row r="331" spans="1:19" x14ac:dyDescent="0.25">
      <c r="A331" s="156">
        <v>316</v>
      </c>
      <c r="B331" s="156" t="e">
        <f>VLOOKUP('Room Details'!$I319,NCA_Calculations!$I$3:$N$12,2,0)</f>
        <v>#N/A</v>
      </c>
      <c r="C331" s="156" t="e">
        <f>VLOOKUP('Room Details'!$I319,NCA_Calculations!$I$3:$N$12,3,0)</f>
        <v>#N/A</v>
      </c>
      <c r="D331" s="156" t="e">
        <f>VLOOKUP('Room Details'!$I319,NCA_Calculations!$I$3:$N$12,4,0)</f>
        <v>#N/A</v>
      </c>
      <c r="E331" s="156" t="e">
        <f>VLOOKUP('Room Details'!$I319,NCA_Calculations!$I$3:$N$12,5,0)</f>
        <v>#N/A</v>
      </c>
      <c r="F331" s="156" t="e">
        <f>VLOOKUP('Room Details'!$I319,NCA_Calculations!$I$3:$N$12,6,0)</f>
        <v>#N/A</v>
      </c>
      <c r="G331" s="156" t="str">
        <f>IF(OR(ISBLANK('Room Details'!$M319), 'Room Details'!$M319 = 0,  'Room Details'!$M319 = "N/A" ),"Usable","Unusable")</f>
        <v>Usable</v>
      </c>
      <c r="H331" s="156">
        <f>'Room Details'!$V319</f>
        <v>0</v>
      </c>
      <c r="I331" s="156">
        <f>_xlfn.IFNA(ROUNDUP(IF(OR('Room Details'!$J319=0,ISBLANK('Room Details'!$J319),'Room Details'!$J319="N/A"),0,IF('Room Details'!$J319&gt;$D331,('Room Details'!$J319/$E331)+$F331,IF('Room Details'!$J319&lt;=ABS($B331*$C331),1,('Room Details'!$J319/$B331)+$C331))),0),0)</f>
        <v>0</v>
      </c>
      <c r="J331" s="167"/>
      <c r="K331" s="167"/>
      <c r="L331" s="156">
        <f t="shared" si="16"/>
        <v>0</v>
      </c>
      <c r="M331" s="156">
        <f t="shared" si="17"/>
        <v>0</v>
      </c>
      <c r="N331" s="165"/>
      <c r="O331" s="165"/>
      <c r="P331" s="156">
        <f t="shared" si="18"/>
        <v>0</v>
      </c>
      <c r="Q331" s="156">
        <f t="shared" si="19"/>
        <v>0</v>
      </c>
      <c r="R331" s="165"/>
      <c r="S331" s="165"/>
    </row>
    <row r="332" spans="1:19" x14ac:dyDescent="0.25">
      <c r="A332" s="156">
        <v>317</v>
      </c>
      <c r="B332" s="156" t="e">
        <f>VLOOKUP('Room Details'!$I320,NCA_Calculations!$I$3:$N$12,2,0)</f>
        <v>#N/A</v>
      </c>
      <c r="C332" s="156" t="e">
        <f>VLOOKUP('Room Details'!$I320,NCA_Calculations!$I$3:$N$12,3,0)</f>
        <v>#N/A</v>
      </c>
      <c r="D332" s="156" t="e">
        <f>VLOOKUP('Room Details'!$I320,NCA_Calculations!$I$3:$N$12,4,0)</f>
        <v>#N/A</v>
      </c>
      <c r="E332" s="156" t="e">
        <f>VLOOKUP('Room Details'!$I320,NCA_Calculations!$I$3:$N$12,5,0)</f>
        <v>#N/A</v>
      </c>
      <c r="F332" s="156" t="e">
        <f>VLOOKUP('Room Details'!$I320,NCA_Calculations!$I$3:$N$12,6,0)</f>
        <v>#N/A</v>
      </c>
      <c r="G332" s="156" t="str">
        <f>IF(OR(ISBLANK('Room Details'!$M320), 'Room Details'!$M320 = 0,  'Room Details'!$M320 = "N/A" ),"Usable","Unusable")</f>
        <v>Usable</v>
      </c>
      <c r="H332" s="156">
        <f>'Room Details'!$V320</f>
        <v>0</v>
      </c>
      <c r="I332" s="156">
        <f>_xlfn.IFNA(ROUNDUP(IF(OR('Room Details'!$J320=0,ISBLANK('Room Details'!$J320),'Room Details'!$J320="N/A"),0,IF('Room Details'!$J320&gt;$D332,('Room Details'!$J320/$E332)+$F332,IF('Room Details'!$J320&lt;=ABS($B332*$C332),1,('Room Details'!$J320/$B332)+$C332))),0),0)</f>
        <v>0</v>
      </c>
      <c r="J332" s="167"/>
      <c r="K332" s="167"/>
      <c r="L332" s="156">
        <f t="shared" si="16"/>
        <v>0</v>
      </c>
      <c r="M332" s="156">
        <f t="shared" si="17"/>
        <v>0</v>
      </c>
      <c r="N332" s="165"/>
      <c r="O332" s="165"/>
      <c r="P332" s="156">
        <f t="shared" si="18"/>
        <v>0</v>
      </c>
      <c r="Q332" s="156">
        <f t="shared" si="19"/>
        <v>0</v>
      </c>
      <c r="R332" s="165"/>
      <c r="S332" s="165"/>
    </row>
    <row r="333" spans="1:19" x14ac:dyDescent="0.25">
      <c r="A333" s="156">
        <v>318</v>
      </c>
      <c r="B333" s="156" t="e">
        <f>VLOOKUP('Room Details'!$I321,NCA_Calculations!$I$3:$N$12,2,0)</f>
        <v>#N/A</v>
      </c>
      <c r="C333" s="156" t="e">
        <f>VLOOKUP('Room Details'!$I321,NCA_Calculations!$I$3:$N$12,3,0)</f>
        <v>#N/A</v>
      </c>
      <c r="D333" s="156" t="e">
        <f>VLOOKUP('Room Details'!$I321,NCA_Calculations!$I$3:$N$12,4,0)</f>
        <v>#N/A</v>
      </c>
      <c r="E333" s="156" t="e">
        <f>VLOOKUP('Room Details'!$I321,NCA_Calculations!$I$3:$N$12,5,0)</f>
        <v>#N/A</v>
      </c>
      <c r="F333" s="156" t="e">
        <f>VLOOKUP('Room Details'!$I321,NCA_Calculations!$I$3:$N$12,6,0)</f>
        <v>#N/A</v>
      </c>
      <c r="G333" s="156" t="str">
        <f>IF(OR(ISBLANK('Room Details'!$M321), 'Room Details'!$M321 = 0,  'Room Details'!$M321 = "N/A" ),"Usable","Unusable")</f>
        <v>Usable</v>
      </c>
      <c r="H333" s="156">
        <f>'Room Details'!$V321</f>
        <v>0</v>
      </c>
      <c r="I333" s="156">
        <f>_xlfn.IFNA(ROUNDUP(IF(OR('Room Details'!$J321=0,ISBLANK('Room Details'!$J321),'Room Details'!$J321="N/A"),0,IF('Room Details'!$J321&gt;$D333,('Room Details'!$J321/$E333)+$F333,IF('Room Details'!$J321&lt;=ABS($B333*$C333),1,('Room Details'!$J321/$B333)+$C333))),0),0)</f>
        <v>0</v>
      </c>
      <c r="J333" s="167"/>
      <c r="K333" s="167"/>
      <c r="L333" s="156">
        <f t="shared" si="16"/>
        <v>0</v>
      </c>
      <c r="M333" s="156">
        <f t="shared" si="17"/>
        <v>0</v>
      </c>
      <c r="N333" s="165"/>
      <c r="O333" s="165"/>
      <c r="P333" s="156">
        <f t="shared" si="18"/>
        <v>0</v>
      </c>
      <c r="Q333" s="156">
        <f t="shared" si="19"/>
        <v>0</v>
      </c>
      <c r="R333" s="165"/>
      <c r="S333" s="165"/>
    </row>
    <row r="334" spans="1:19" x14ac:dyDescent="0.25">
      <c r="A334" s="156">
        <v>319</v>
      </c>
      <c r="B334" s="156" t="e">
        <f>VLOOKUP('Room Details'!$I322,NCA_Calculations!$I$3:$N$12,2,0)</f>
        <v>#N/A</v>
      </c>
      <c r="C334" s="156" t="e">
        <f>VLOOKUP('Room Details'!$I322,NCA_Calculations!$I$3:$N$12,3,0)</f>
        <v>#N/A</v>
      </c>
      <c r="D334" s="156" t="e">
        <f>VLOOKUP('Room Details'!$I322,NCA_Calculations!$I$3:$N$12,4,0)</f>
        <v>#N/A</v>
      </c>
      <c r="E334" s="156" t="e">
        <f>VLOOKUP('Room Details'!$I322,NCA_Calculations!$I$3:$N$12,5,0)</f>
        <v>#N/A</v>
      </c>
      <c r="F334" s="156" t="e">
        <f>VLOOKUP('Room Details'!$I322,NCA_Calculations!$I$3:$N$12,6,0)</f>
        <v>#N/A</v>
      </c>
      <c r="G334" s="156" t="str">
        <f>IF(OR(ISBLANK('Room Details'!$M322), 'Room Details'!$M322 = 0,  'Room Details'!$M322 = "N/A" ),"Usable","Unusable")</f>
        <v>Usable</v>
      </c>
      <c r="H334" s="156">
        <f>'Room Details'!$V322</f>
        <v>0</v>
      </c>
      <c r="I334" s="156">
        <f>_xlfn.IFNA(ROUNDUP(IF(OR('Room Details'!$J322=0,ISBLANK('Room Details'!$J322),'Room Details'!$J322="N/A"),0,IF('Room Details'!$J322&gt;$D334,('Room Details'!$J322/$E334)+$F334,IF('Room Details'!$J322&lt;=ABS($B334*$C334),1,('Room Details'!$J322/$B334)+$C334))),0),0)</f>
        <v>0</v>
      </c>
      <c r="J334" s="167"/>
      <c r="K334" s="167"/>
      <c r="L334" s="156">
        <f t="shared" si="16"/>
        <v>0</v>
      </c>
      <c r="M334" s="156">
        <f t="shared" si="17"/>
        <v>0</v>
      </c>
      <c r="N334" s="165"/>
      <c r="O334" s="165"/>
      <c r="P334" s="156">
        <f t="shared" si="18"/>
        <v>0</v>
      </c>
      <c r="Q334" s="156">
        <f t="shared" si="19"/>
        <v>0</v>
      </c>
      <c r="R334" s="165"/>
      <c r="S334" s="165"/>
    </row>
    <row r="335" spans="1:19" x14ac:dyDescent="0.25">
      <c r="A335" s="156">
        <v>320</v>
      </c>
      <c r="B335" s="156" t="e">
        <f>VLOOKUP('Room Details'!$I323,NCA_Calculations!$I$3:$N$12,2,0)</f>
        <v>#N/A</v>
      </c>
      <c r="C335" s="156" t="e">
        <f>VLOOKUP('Room Details'!$I323,NCA_Calculations!$I$3:$N$12,3,0)</f>
        <v>#N/A</v>
      </c>
      <c r="D335" s="156" t="e">
        <f>VLOOKUP('Room Details'!$I323,NCA_Calculations!$I$3:$N$12,4,0)</f>
        <v>#N/A</v>
      </c>
      <c r="E335" s="156" t="e">
        <f>VLOOKUP('Room Details'!$I323,NCA_Calculations!$I$3:$N$12,5,0)</f>
        <v>#N/A</v>
      </c>
      <c r="F335" s="156" t="e">
        <f>VLOOKUP('Room Details'!$I323,NCA_Calculations!$I$3:$N$12,6,0)</f>
        <v>#N/A</v>
      </c>
      <c r="G335" s="156" t="str">
        <f>IF(OR(ISBLANK('Room Details'!$M323), 'Room Details'!$M323 = 0,  'Room Details'!$M323 = "N/A" ),"Usable","Unusable")</f>
        <v>Usable</v>
      </c>
      <c r="H335" s="156">
        <f>'Room Details'!$V323</f>
        <v>0</v>
      </c>
      <c r="I335" s="156">
        <f>_xlfn.IFNA(ROUNDUP(IF(OR('Room Details'!$J323=0,ISBLANK('Room Details'!$J323),'Room Details'!$J323="N/A"),0,IF('Room Details'!$J323&gt;$D335,('Room Details'!$J323/$E335)+$F335,IF('Room Details'!$J323&lt;=ABS($B335*$C335),1,('Room Details'!$J323/$B335)+$C335))),0),0)</f>
        <v>0</v>
      </c>
      <c r="J335" s="167"/>
      <c r="K335" s="167"/>
      <c r="L335" s="156">
        <f t="shared" si="16"/>
        <v>0</v>
      </c>
      <c r="M335" s="156">
        <f t="shared" si="17"/>
        <v>0</v>
      </c>
      <c r="N335" s="165"/>
      <c r="O335" s="165"/>
      <c r="P335" s="156">
        <f t="shared" si="18"/>
        <v>0</v>
      </c>
      <c r="Q335" s="156">
        <f t="shared" si="19"/>
        <v>0</v>
      </c>
      <c r="R335" s="165"/>
      <c r="S335" s="165"/>
    </row>
    <row r="336" spans="1:19" x14ac:dyDescent="0.25">
      <c r="A336" s="156">
        <v>321</v>
      </c>
      <c r="B336" s="156" t="e">
        <f>VLOOKUP('Room Details'!$I324,NCA_Calculations!$I$3:$N$12,2,0)</f>
        <v>#N/A</v>
      </c>
      <c r="C336" s="156" t="e">
        <f>VLOOKUP('Room Details'!$I324,NCA_Calculations!$I$3:$N$12,3,0)</f>
        <v>#N/A</v>
      </c>
      <c r="D336" s="156" t="e">
        <f>VLOOKUP('Room Details'!$I324,NCA_Calculations!$I$3:$N$12,4,0)</f>
        <v>#N/A</v>
      </c>
      <c r="E336" s="156" t="e">
        <f>VLOOKUP('Room Details'!$I324,NCA_Calculations!$I$3:$N$12,5,0)</f>
        <v>#N/A</v>
      </c>
      <c r="F336" s="156" t="e">
        <f>VLOOKUP('Room Details'!$I324,NCA_Calculations!$I$3:$N$12,6,0)</f>
        <v>#N/A</v>
      </c>
      <c r="G336" s="156" t="str">
        <f>IF(OR(ISBLANK('Room Details'!$M324), 'Room Details'!$M324 = 0,  'Room Details'!$M324 = "N/A" ),"Usable","Unusable")</f>
        <v>Usable</v>
      </c>
      <c r="H336" s="156">
        <f>'Room Details'!$V324</f>
        <v>0</v>
      </c>
      <c r="I336" s="156">
        <f>_xlfn.IFNA(ROUNDUP(IF(OR('Room Details'!$J324=0,ISBLANK('Room Details'!$J324),'Room Details'!$J324="N/A"),0,IF('Room Details'!$J324&gt;$D336,('Room Details'!$J324/$E336)+$F336,IF('Room Details'!$J324&lt;=ABS($B336*$C336),1,('Room Details'!$J324/$B336)+$C336))),0),0)</f>
        <v>0</v>
      </c>
      <c r="J336" s="167"/>
      <c r="K336" s="167"/>
      <c r="L336" s="156">
        <f t="shared" si="16"/>
        <v>0</v>
      </c>
      <c r="M336" s="156">
        <f t="shared" si="17"/>
        <v>0</v>
      </c>
      <c r="N336" s="165"/>
      <c r="O336" s="165"/>
      <c r="P336" s="156">
        <f t="shared" si="18"/>
        <v>0</v>
      </c>
      <c r="Q336" s="156">
        <f t="shared" si="19"/>
        <v>0</v>
      </c>
      <c r="R336" s="165"/>
      <c r="S336" s="165"/>
    </row>
    <row r="337" spans="1:19" x14ac:dyDescent="0.25">
      <c r="A337" s="156">
        <v>322</v>
      </c>
      <c r="B337" s="156" t="e">
        <f>VLOOKUP('Room Details'!$I325,NCA_Calculations!$I$3:$N$12,2,0)</f>
        <v>#N/A</v>
      </c>
      <c r="C337" s="156" t="e">
        <f>VLOOKUP('Room Details'!$I325,NCA_Calculations!$I$3:$N$12,3,0)</f>
        <v>#N/A</v>
      </c>
      <c r="D337" s="156" t="e">
        <f>VLOOKUP('Room Details'!$I325,NCA_Calculations!$I$3:$N$12,4,0)</f>
        <v>#N/A</v>
      </c>
      <c r="E337" s="156" t="e">
        <f>VLOOKUP('Room Details'!$I325,NCA_Calculations!$I$3:$N$12,5,0)</f>
        <v>#N/A</v>
      </c>
      <c r="F337" s="156" t="e">
        <f>VLOOKUP('Room Details'!$I325,NCA_Calculations!$I$3:$N$12,6,0)</f>
        <v>#N/A</v>
      </c>
      <c r="G337" s="156" t="str">
        <f>IF(OR(ISBLANK('Room Details'!$M325), 'Room Details'!$M325 = 0,  'Room Details'!$M325 = "N/A" ),"Usable","Unusable")</f>
        <v>Usable</v>
      </c>
      <c r="H337" s="156">
        <f>'Room Details'!$V325</f>
        <v>0</v>
      </c>
      <c r="I337" s="156">
        <f>_xlfn.IFNA(ROUNDUP(IF(OR('Room Details'!$J325=0,ISBLANK('Room Details'!$J325),'Room Details'!$J325="N/A"),0,IF('Room Details'!$J325&gt;$D337,('Room Details'!$J325/$E337)+$F337,IF('Room Details'!$J325&lt;=ABS($B337*$C337),1,('Room Details'!$J325/$B337)+$C337))),0),0)</f>
        <v>0</v>
      </c>
      <c r="J337" s="167"/>
      <c r="K337" s="167"/>
      <c r="L337" s="156">
        <f t="shared" ref="L337:L400" si="20">IF($G337 = "Unusable", 0, IF($I337&lt;$E$9, 0, IF(AND($I337&gt;=$E$9,$I337&lt;=$E$4),$I337,INT($I337/$E$4)*$E$4)))</f>
        <v>0</v>
      </c>
      <c r="M337" s="156">
        <f t="shared" ref="M337:M400" si="21">$I337-$L337</f>
        <v>0</v>
      </c>
      <c r="N337" s="165"/>
      <c r="O337" s="165"/>
      <c r="P337" s="156">
        <f t="shared" ref="P337:P400" si="22">$L337</f>
        <v>0</v>
      </c>
      <c r="Q337" s="156">
        <f t="shared" ref="Q337:Q400" si="23">$M337</f>
        <v>0</v>
      </c>
      <c r="R337" s="165"/>
      <c r="S337" s="165"/>
    </row>
    <row r="338" spans="1:19" x14ac:dyDescent="0.25">
      <c r="A338" s="156">
        <v>323</v>
      </c>
      <c r="B338" s="156" t="e">
        <f>VLOOKUP('Room Details'!$I326,NCA_Calculations!$I$3:$N$12,2,0)</f>
        <v>#N/A</v>
      </c>
      <c r="C338" s="156" t="e">
        <f>VLOOKUP('Room Details'!$I326,NCA_Calculations!$I$3:$N$12,3,0)</f>
        <v>#N/A</v>
      </c>
      <c r="D338" s="156" t="e">
        <f>VLOOKUP('Room Details'!$I326,NCA_Calculations!$I$3:$N$12,4,0)</f>
        <v>#N/A</v>
      </c>
      <c r="E338" s="156" t="e">
        <f>VLOOKUP('Room Details'!$I326,NCA_Calculations!$I$3:$N$12,5,0)</f>
        <v>#N/A</v>
      </c>
      <c r="F338" s="156" t="e">
        <f>VLOOKUP('Room Details'!$I326,NCA_Calculations!$I$3:$N$12,6,0)</f>
        <v>#N/A</v>
      </c>
      <c r="G338" s="156" t="str">
        <f>IF(OR(ISBLANK('Room Details'!$M326), 'Room Details'!$M326 = 0,  'Room Details'!$M326 = "N/A" ),"Usable","Unusable")</f>
        <v>Usable</v>
      </c>
      <c r="H338" s="156">
        <f>'Room Details'!$V326</f>
        <v>0</v>
      </c>
      <c r="I338" s="156">
        <f>_xlfn.IFNA(ROUNDUP(IF(OR('Room Details'!$J326=0,ISBLANK('Room Details'!$J326),'Room Details'!$J326="N/A"),0,IF('Room Details'!$J326&gt;$D338,('Room Details'!$J326/$E338)+$F338,IF('Room Details'!$J326&lt;=ABS($B338*$C338),1,('Room Details'!$J326/$B338)+$C338))),0),0)</f>
        <v>0</v>
      </c>
      <c r="J338" s="167"/>
      <c r="K338" s="167"/>
      <c r="L338" s="156">
        <f t="shared" si="20"/>
        <v>0</v>
      </c>
      <c r="M338" s="156">
        <f t="shared" si="21"/>
        <v>0</v>
      </c>
      <c r="N338" s="165"/>
      <c r="O338" s="165"/>
      <c r="P338" s="156">
        <f t="shared" si="22"/>
        <v>0</v>
      </c>
      <c r="Q338" s="156">
        <f t="shared" si="23"/>
        <v>0</v>
      </c>
      <c r="R338" s="165"/>
      <c r="S338" s="165"/>
    </row>
    <row r="339" spans="1:19" x14ac:dyDescent="0.25">
      <c r="A339" s="156">
        <v>324</v>
      </c>
      <c r="B339" s="156" t="e">
        <f>VLOOKUP('Room Details'!$I327,NCA_Calculations!$I$3:$N$12,2,0)</f>
        <v>#N/A</v>
      </c>
      <c r="C339" s="156" t="e">
        <f>VLOOKUP('Room Details'!$I327,NCA_Calculations!$I$3:$N$12,3,0)</f>
        <v>#N/A</v>
      </c>
      <c r="D339" s="156" t="e">
        <f>VLOOKUP('Room Details'!$I327,NCA_Calculations!$I$3:$N$12,4,0)</f>
        <v>#N/A</v>
      </c>
      <c r="E339" s="156" t="e">
        <f>VLOOKUP('Room Details'!$I327,NCA_Calculations!$I$3:$N$12,5,0)</f>
        <v>#N/A</v>
      </c>
      <c r="F339" s="156" t="e">
        <f>VLOOKUP('Room Details'!$I327,NCA_Calculations!$I$3:$N$12,6,0)</f>
        <v>#N/A</v>
      </c>
      <c r="G339" s="156" t="str">
        <f>IF(OR(ISBLANK('Room Details'!$M327), 'Room Details'!$M327 = 0,  'Room Details'!$M327 = "N/A" ),"Usable","Unusable")</f>
        <v>Usable</v>
      </c>
      <c r="H339" s="156">
        <f>'Room Details'!$V327</f>
        <v>0</v>
      </c>
      <c r="I339" s="156">
        <f>_xlfn.IFNA(ROUNDUP(IF(OR('Room Details'!$J327=0,ISBLANK('Room Details'!$J327),'Room Details'!$J327="N/A"),0,IF('Room Details'!$J327&gt;$D339,('Room Details'!$J327/$E339)+$F339,IF('Room Details'!$J327&lt;=ABS($B339*$C339),1,('Room Details'!$J327/$B339)+$C339))),0),0)</f>
        <v>0</v>
      </c>
      <c r="J339" s="167"/>
      <c r="K339" s="167"/>
      <c r="L339" s="156">
        <f t="shared" si="20"/>
        <v>0</v>
      </c>
      <c r="M339" s="156">
        <f t="shared" si="21"/>
        <v>0</v>
      </c>
      <c r="N339" s="165"/>
      <c r="O339" s="165"/>
      <c r="P339" s="156">
        <f t="shared" si="22"/>
        <v>0</v>
      </c>
      <c r="Q339" s="156">
        <f t="shared" si="23"/>
        <v>0</v>
      </c>
      <c r="R339" s="165"/>
      <c r="S339" s="165"/>
    </row>
    <row r="340" spans="1:19" x14ac:dyDescent="0.25">
      <c r="A340" s="156">
        <v>325</v>
      </c>
      <c r="B340" s="156" t="e">
        <f>VLOOKUP('Room Details'!$I328,NCA_Calculations!$I$3:$N$12,2,0)</f>
        <v>#N/A</v>
      </c>
      <c r="C340" s="156" t="e">
        <f>VLOOKUP('Room Details'!$I328,NCA_Calculations!$I$3:$N$12,3,0)</f>
        <v>#N/A</v>
      </c>
      <c r="D340" s="156" t="e">
        <f>VLOOKUP('Room Details'!$I328,NCA_Calculations!$I$3:$N$12,4,0)</f>
        <v>#N/A</v>
      </c>
      <c r="E340" s="156" t="e">
        <f>VLOOKUP('Room Details'!$I328,NCA_Calculations!$I$3:$N$12,5,0)</f>
        <v>#N/A</v>
      </c>
      <c r="F340" s="156" t="e">
        <f>VLOOKUP('Room Details'!$I328,NCA_Calculations!$I$3:$N$12,6,0)</f>
        <v>#N/A</v>
      </c>
      <c r="G340" s="156" t="str">
        <f>IF(OR(ISBLANK('Room Details'!$M328), 'Room Details'!$M328 = 0,  'Room Details'!$M328 = "N/A" ),"Usable","Unusable")</f>
        <v>Usable</v>
      </c>
      <c r="H340" s="156">
        <f>'Room Details'!$V328</f>
        <v>0</v>
      </c>
      <c r="I340" s="156">
        <f>_xlfn.IFNA(ROUNDUP(IF(OR('Room Details'!$J328=0,ISBLANK('Room Details'!$J328),'Room Details'!$J328="N/A"),0,IF('Room Details'!$J328&gt;$D340,('Room Details'!$J328/$E340)+$F340,IF('Room Details'!$J328&lt;=ABS($B340*$C340),1,('Room Details'!$J328/$B340)+$C340))),0),0)</f>
        <v>0</v>
      </c>
      <c r="J340" s="167"/>
      <c r="K340" s="167"/>
      <c r="L340" s="156">
        <f t="shared" si="20"/>
        <v>0</v>
      </c>
      <c r="M340" s="156">
        <f t="shared" si="21"/>
        <v>0</v>
      </c>
      <c r="N340" s="165"/>
      <c r="O340" s="165"/>
      <c r="P340" s="156">
        <f t="shared" si="22"/>
        <v>0</v>
      </c>
      <c r="Q340" s="156">
        <f t="shared" si="23"/>
        <v>0</v>
      </c>
      <c r="R340" s="165"/>
      <c r="S340" s="165"/>
    </row>
    <row r="341" spans="1:19" x14ac:dyDescent="0.25">
      <c r="A341" s="156">
        <v>326</v>
      </c>
      <c r="B341" s="156" t="e">
        <f>VLOOKUP('Room Details'!$I329,NCA_Calculations!$I$3:$N$12,2,0)</f>
        <v>#N/A</v>
      </c>
      <c r="C341" s="156" t="e">
        <f>VLOOKUP('Room Details'!$I329,NCA_Calculations!$I$3:$N$12,3,0)</f>
        <v>#N/A</v>
      </c>
      <c r="D341" s="156" t="e">
        <f>VLOOKUP('Room Details'!$I329,NCA_Calculations!$I$3:$N$12,4,0)</f>
        <v>#N/A</v>
      </c>
      <c r="E341" s="156" t="e">
        <f>VLOOKUP('Room Details'!$I329,NCA_Calculations!$I$3:$N$12,5,0)</f>
        <v>#N/A</v>
      </c>
      <c r="F341" s="156" t="e">
        <f>VLOOKUP('Room Details'!$I329,NCA_Calculations!$I$3:$N$12,6,0)</f>
        <v>#N/A</v>
      </c>
      <c r="G341" s="156" t="str">
        <f>IF(OR(ISBLANK('Room Details'!$M329), 'Room Details'!$M329 = 0,  'Room Details'!$M329 = "N/A" ),"Usable","Unusable")</f>
        <v>Usable</v>
      </c>
      <c r="H341" s="156">
        <f>'Room Details'!$V329</f>
        <v>0</v>
      </c>
      <c r="I341" s="156">
        <f>_xlfn.IFNA(ROUNDUP(IF(OR('Room Details'!$J329=0,ISBLANK('Room Details'!$J329),'Room Details'!$J329="N/A"),0,IF('Room Details'!$J329&gt;$D341,('Room Details'!$J329/$E341)+$F341,IF('Room Details'!$J329&lt;=ABS($B341*$C341),1,('Room Details'!$J329/$B341)+$C341))),0),0)</f>
        <v>0</v>
      </c>
      <c r="J341" s="167"/>
      <c r="K341" s="167"/>
      <c r="L341" s="156">
        <f t="shared" si="20"/>
        <v>0</v>
      </c>
      <c r="M341" s="156">
        <f t="shared" si="21"/>
        <v>0</v>
      </c>
      <c r="N341" s="165"/>
      <c r="O341" s="165"/>
      <c r="P341" s="156">
        <f t="shared" si="22"/>
        <v>0</v>
      </c>
      <c r="Q341" s="156">
        <f t="shared" si="23"/>
        <v>0</v>
      </c>
      <c r="R341" s="165"/>
      <c r="S341" s="165"/>
    </row>
    <row r="342" spans="1:19" x14ac:dyDescent="0.25">
      <c r="A342" s="156">
        <v>327</v>
      </c>
      <c r="B342" s="156" t="e">
        <f>VLOOKUP('Room Details'!$I330,NCA_Calculations!$I$3:$N$12,2,0)</f>
        <v>#N/A</v>
      </c>
      <c r="C342" s="156" t="e">
        <f>VLOOKUP('Room Details'!$I330,NCA_Calculations!$I$3:$N$12,3,0)</f>
        <v>#N/A</v>
      </c>
      <c r="D342" s="156" t="e">
        <f>VLOOKUP('Room Details'!$I330,NCA_Calculations!$I$3:$N$12,4,0)</f>
        <v>#N/A</v>
      </c>
      <c r="E342" s="156" t="e">
        <f>VLOOKUP('Room Details'!$I330,NCA_Calculations!$I$3:$N$12,5,0)</f>
        <v>#N/A</v>
      </c>
      <c r="F342" s="156" t="e">
        <f>VLOOKUP('Room Details'!$I330,NCA_Calculations!$I$3:$N$12,6,0)</f>
        <v>#N/A</v>
      </c>
      <c r="G342" s="156" t="str">
        <f>IF(OR(ISBLANK('Room Details'!$M330), 'Room Details'!$M330 = 0,  'Room Details'!$M330 = "N/A" ),"Usable","Unusable")</f>
        <v>Usable</v>
      </c>
      <c r="H342" s="156">
        <f>'Room Details'!$V330</f>
        <v>0</v>
      </c>
      <c r="I342" s="156">
        <f>_xlfn.IFNA(ROUNDUP(IF(OR('Room Details'!$J330=0,ISBLANK('Room Details'!$J330),'Room Details'!$J330="N/A"),0,IF('Room Details'!$J330&gt;$D342,('Room Details'!$J330/$E342)+$F342,IF('Room Details'!$J330&lt;=ABS($B342*$C342),1,('Room Details'!$J330/$B342)+$C342))),0),0)</f>
        <v>0</v>
      </c>
      <c r="J342" s="167"/>
      <c r="K342" s="167"/>
      <c r="L342" s="156">
        <f t="shared" si="20"/>
        <v>0</v>
      </c>
      <c r="M342" s="156">
        <f t="shared" si="21"/>
        <v>0</v>
      </c>
      <c r="N342" s="165"/>
      <c r="O342" s="165"/>
      <c r="P342" s="156">
        <f t="shared" si="22"/>
        <v>0</v>
      </c>
      <c r="Q342" s="156">
        <f t="shared" si="23"/>
        <v>0</v>
      </c>
      <c r="R342" s="165"/>
      <c r="S342" s="165"/>
    </row>
    <row r="343" spans="1:19" x14ac:dyDescent="0.25">
      <c r="A343" s="156">
        <v>328</v>
      </c>
      <c r="B343" s="156" t="e">
        <f>VLOOKUP('Room Details'!$I331,NCA_Calculations!$I$3:$N$12,2,0)</f>
        <v>#N/A</v>
      </c>
      <c r="C343" s="156" t="e">
        <f>VLOOKUP('Room Details'!$I331,NCA_Calculations!$I$3:$N$12,3,0)</f>
        <v>#N/A</v>
      </c>
      <c r="D343" s="156" t="e">
        <f>VLOOKUP('Room Details'!$I331,NCA_Calculations!$I$3:$N$12,4,0)</f>
        <v>#N/A</v>
      </c>
      <c r="E343" s="156" t="e">
        <f>VLOOKUP('Room Details'!$I331,NCA_Calculations!$I$3:$N$12,5,0)</f>
        <v>#N/A</v>
      </c>
      <c r="F343" s="156" t="e">
        <f>VLOOKUP('Room Details'!$I331,NCA_Calculations!$I$3:$N$12,6,0)</f>
        <v>#N/A</v>
      </c>
      <c r="G343" s="156" t="str">
        <f>IF(OR(ISBLANK('Room Details'!$M331), 'Room Details'!$M331 = 0,  'Room Details'!$M331 = "N/A" ),"Usable","Unusable")</f>
        <v>Usable</v>
      </c>
      <c r="H343" s="156">
        <f>'Room Details'!$V331</f>
        <v>0</v>
      </c>
      <c r="I343" s="156">
        <f>_xlfn.IFNA(ROUNDUP(IF(OR('Room Details'!$J331=0,ISBLANK('Room Details'!$J331),'Room Details'!$J331="N/A"),0,IF('Room Details'!$J331&gt;$D343,('Room Details'!$J331/$E343)+$F343,IF('Room Details'!$J331&lt;=ABS($B343*$C343),1,('Room Details'!$J331/$B343)+$C343))),0),0)</f>
        <v>0</v>
      </c>
      <c r="J343" s="167"/>
      <c r="K343" s="167"/>
      <c r="L343" s="156">
        <f t="shared" si="20"/>
        <v>0</v>
      </c>
      <c r="M343" s="156">
        <f t="shared" si="21"/>
        <v>0</v>
      </c>
      <c r="N343" s="165"/>
      <c r="O343" s="165"/>
      <c r="P343" s="156">
        <f t="shared" si="22"/>
        <v>0</v>
      </c>
      <c r="Q343" s="156">
        <f t="shared" si="23"/>
        <v>0</v>
      </c>
      <c r="R343" s="165"/>
      <c r="S343" s="165"/>
    </row>
    <row r="344" spans="1:19" x14ac:dyDescent="0.25">
      <c r="A344" s="156">
        <v>329</v>
      </c>
      <c r="B344" s="156" t="e">
        <f>VLOOKUP('Room Details'!$I332,NCA_Calculations!$I$3:$N$12,2,0)</f>
        <v>#N/A</v>
      </c>
      <c r="C344" s="156" t="e">
        <f>VLOOKUP('Room Details'!$I332,NCA_Calculations!$I$3:$N$12,3,0)</f>
        <v>#N/A</v>
      </c>
      <c r="D344" s="156" t="e">
        <f>VLOOKUP('Room Details'!$I332,NCA_Calculations!$I$3:$N$12,4,0)</f>
        <v>#N/A</v>
      </c>
      <c r="E344" s="156" t="e">
        <f>VLOOKUP('Room Details'!$I332,NCA_Calculations!$I$3:$N$12,5,0)</f>
        <v>#N/A</v>
      </c>
      <c r="F344" s="156" t="e">
        <f>VLOOKUP('Room Details'!$I332,NCA_Calculations!$I$3:$N$12,6,0)</f>
        <v>#N/A</v>
      </c>
      <c r="G344" s="156" t="str">
        <f>IF(OR(ISBLANK('Room Details'!$M332), 'Room Details'!$M332 = 0,  'Room Details'!$M332 = "N/A" ),"Usable","Unusable")</f>
        <v>Usable</v>
      </c>
      <c r="H344" s="156">
        <f>'Room Details'!$V332</f>
        <v>0</v>
      </c>
      <c r="I344" s="156">
        <f>_xlfn.IFNA(ROUNDUP(IF(OR('Room Details'!$J332=0,ISBLANK('Room Details'!$J332),'Room Details'!$J332="N/A"),0,IF('Room Details'!$J332&gt;$D344,('Room Details'!$J332/$E344)+$F344,IF('Room Details'!$J332&lt;=ABS($B344*$C344),1,('Room Details'!$J332/$B344)+$C344))),0),0)</f>
        <v>0</v>
      </c>
      <c r="J344" s="167"/>
      <c r="K344" s="167"/>
      <c r="L344" s="156">
        <f t="shared" si="20"/>
        <v>0</v>
      </c>
      <c r="M344" s="156">
        <f t="shared" si="21"/>
        <v>0</v>
      </c>
      <c r="N344" s="165"/>
      <c r="O344" s="165"/>
      <c r="P344" s="156">
        <f t="shared" si="22"/>
        <v>0</v>
      </c>
      <c r="Q344" s="156">
        <f t="shared" si="23"/>
        <v>0</v>
      </c>
      <c r="R344" s="165"/>
      <c r="S344" s="165"/>
    </row>
    <row r="345" spans="1:19" x14ac:dyDescent="0.25">
      <c r="A345" s="156">
        <v>330</v>
      </c>
      <c r="B345" s="156" t="e">
        <f>VLOOKUP('Room Details'!$I333,NCA_Calculations!$I$3:$N$12,2,0)</f>
        <v>#N/A</v>
      </c>
      <c r="C345" s="156" t="e">
        <f>VLOOKUP('Room Details'!$I333,NCA_Calculations!$I$3:$N$12,3,0)</f>
        <v>#N/A</v>
      </c>
      <c r="D345" s="156" t="e">
        <f>VLOOKUP('Room Details'!$I333,NCA_Calculations!$I$3:$N$12,4,0)</f>
        <v>#N/A</v>
      </c>
      <c r="E345" s="156" t="e">
        <f>VLOOKUP('Room Details'!$I333,NCA_Calculations!$I$3:$N$12,5,0)</f>
        <v>#N/A</v>
      </c>
      <c r="F345" s="156" t="e">
        <f>VLOOKUP('Room Details'!$I333,NCA_Calculations!$I$3:$N$12,6,0)</f>
        <v>#N/A</v>
      </c>
      <c r="G345" s="156" t="str">
        <f>IF(OR(ISBLANK('Room Details'!$M333), 'Room Details'!$M333 = 0,  'Room Details'!$M333 = "N/A" ),"Usable","Unusable")</f>
        <v>Usable</v>
      </c>
      <c r="H345" s="156">
        <f>'Room Details'!$V333</f>
        <v>0</v>
      </c>
      <c r="I345" s="156">
        <f>_xlfn.IFNA(ROUNDUP(IF(OR('Room Details'!$J333=0,ISBLANK('Room Details'!$J333),'Room Details'!$J333="N/A"),0,IF('Room Details'!$J333&gt;$D345,('Room Details'!$J333/$E345)+$F345,IF('Room Details'!$J333&lt;=ABS($B345*$C345),1,('Room Details'!$J333/$B345)+$C345))),0),0)</f>
        <v>0</v>
      </c>
      <c r="J345" s="167"/>
      <c r="K345" s="167"/>
      <c r="L345" s="156">
        <f t="shared" si="20"/>
        <v>0</v>
      </c>
      <c r="M345" s="156">
        <f t="shared" si="21"/>
        <v>0</v>
      </c>
      <c r="N345" s="165"/>
      <c r="O345" s="165"/>
      <c r="P345" s="156">
        <f t="shared" si="22"/>
        <v>0</v>
      </c>
      <c r="Q345" s="156">
        <f t="shared" si="23"/>
        <v>0</v>
      </c>
      <c r="R345" s="165"/>
      <c r="S345" s="165"/>
    </row>
    <row r="346" spans="1:19" x14ac:dyDescent="0.25">
      <c r="A346" s="156">
        <v>331</v>
      </c>
      <c r="B346" s="156" t="e">
        <f>VLOOKUP('Room Details'!$I334,NCA_Calculations!$I$3:$N$12,2,0)</f>
        <v>#N/A</v>
      </c>
      <c r="C346" s="156" t="e">
        <f>VLOOKUP('Room Details'!$I334,NCA_Calculations!$I$3:$N$12,3,0)</f>
        <v>#N/A</v>
      </c>
      <c r="D346" s="156" t="e">
        <f>VLOOKUP('Room Details'!$I334,NCA_Calculations!$I$3:$N$12,4,0)</f>
        <v>#N/A</v>
      </c>
      <c r="E346" s="156" t="e">
        <f>VLOOKUP('Room Details'!$I334,NCA_Calculations!$I$3:$N$12,5,0)</f>
        <v>#N/A</v>
      </c>
      <c r="F346" s="156" t="e">
        <f>VLOOKUP('Room Details'!$I334,NCA_Calculations!$I$3:$N$12,6,0)</f>
        <v>#N/A</v>
      </c>
      <c r="G346" s="156" t="str">
        <f>IF(OR(ISBLANK('Room Details'!$M334), 'Room Details'!$M334 = 0,  'Room Details'!$M334 = "N/A" ),"Usable","Unusable")</f>
        <v>Usable</v>
      </c>
      <c r="H346" s="156">
        <f>'Room Details'!$V334</f>
        <v>0</v>
      </c>
      <c r="I346" s="156">
        <f>_xlfn.IFNA(ROUNDUP(IF(OR('Room Details'!$J334=0,ISBLANK('Room Details'!$J334),'Room Details'!$J334="N/A"),0,IF('Room Details'!$J334&gt;$D346,('Room Details'!$J334/$E346)+$F346,IF('Room Details'!$J334&lt;=ABS($B346*$C346),1,('Room Details'!$J334/$B346)+$C346))),0),0)</f>
        <v>0</v>
      </c>
      <c r="J346" s="167"/>
      <c r="K346" s="167"/>
      <c r="L346" s="156">
        <f t="shared" si="20"/>
        <v>0</v>
      </c>
      <c r="M346" s="156">
        <f t="shared" si="21"/>
        <v>0</v>
      </c>
      <c r="N346" s="165"/>
      <c r="O346" s="165"/>
      <c r="P346" s="156">
        <f t="shared" si="22"/>
        <v>0</v>
      </c>
      <c r="Q346" s="156">
        <f t="shared" si="23"/>
        <v>0</v>
      </c>
      <c r="R346" s="165"/>
      <c r="S346" s="165"/>
    </row>
    <row r="347" spans="1:19" x14ac:dyDescent="0.25">
      <c r="A347" s="156">
        <v>332</v>
      </c>
      <c r="B347" s="156" t="e">
        <f>VLOOKUP('Room Details'!$I335,NCA_Calculations!$I$3:$N$12,2,0)</f>
        <v>#N/A</v>
      </c>
      <c r="C347" s="156" t="e">
        <f>VLOOKUP('Room Details'!$I335,NCA_Calculations!$I$3:$N$12,3,0)</f>
        <v>#N/A</v>
      </c>
      <c r="D347" s="156" t="e">
        <f>VLOOKUP('Room Details'!$I335,NCA_Calculations!$I$3:$N$12,4,0)</f>
        <v>#N/A</v>
      </c>
      <c r="E347" s="156" t="e">
        <f>VLOOKUP('Room Details'!$I335,NCA_Calculations!$I$3:$N$12,5,0)</f>
        <v>#N/A</v>
      </c>
      <c r="F347" s="156" t="e">
        <f>VLOOKUP('Room Details'!$I335,NCA_Calculations!$I$3:$N$12,6,0)</f>
        <v>#N/A</v>
      </c>
      <c r="G347" s="156" t="str">
        <f>IF(OR(ISBLANK('Room Details'!$M335), 'Room Details'!$M335 = 0,  'Room Details'!$M335 = "N/A" ),"Usable","Unusable")</f>
        <v>Usable</v>
      </c>
      <c r="H347" s="156">
        <f>'Room Details'!$V335</f>
        <v>0</v>
      </c>
      <c r="I347" s="156">
        <f>_xlfn.IFNA(ROUNDUP(IF(OR('Room Details'!$J335=0,ISBLANK('Room Details'!$J335),'Room Details'!$J335="N/A"),0,IF('Room Details'!$J335&gt;$D347,('Room Details'!$J335/$E347)+$F347,IF('Room Details'!$J335&lt;=ABS($B347*$C347),1,('Room Details'!$J335/$B347)+$C347))),0),0)</f>
        <v>0</v>
      </c>
      <c r="J347" s="167"/>
      <c r="K347" s="167"/>
      <c r="L347" s="156">
        <f t="shared" si="20"/>
        <v>0</v>
      </c>
      <c r="M347" s="156">
        <f t="shared" si="21"/>
        <v>0</v>
      </c>
      <c r="N347" s="165"/>
      <c r="O347" s="165"/>
      <c r="P347" s="156">
        <f t="shared" si="22"/>
        <v>0</v>
      </c>
      <c r="Q347" s="156">
        <f t="shared" si="23"/>
        <v>0</v>
      </c>
      <c r="R347" s="165"/>
      <c r="S347" s="165"/>
    </row>
    <row r="348" spans="1:19" x14ac:dyDescent="0.25">
      <c r="A348" s="156">
        <v>333</v>
      </c>
      <c r="B348" s="156" t="e">
        <f>VLOOKUP('Room Details'!$I336,NCA_Calculations!$I$3:$N$12,2,0)</f>
        <v>#N/A</v>
      </c>
      <c r="C348" s="156" t="e">
        <f>VLOOKUP('Room Details'!$I336,NCA_Calculations!$I$3:$N$12,3,0)</f>
        <v>#N/A</v>
      </c>
      <c r="D348" s="156" t="e">
        <f>VLOOKUP('Room Details'!$I336,NCA_Calculations!$I$3:$N$12,4,0)</f>
        <v>#N/A</v>
      </c>
      <c r="E348" s="156" t="e">
        <f>VLOOKUP('Room Details'!$I336,NCA_Calculations!$I$3:$N$12,5,0)</f>
        <v>#N/A</v>
      </c>
      <c r="F348" s="156" t="e">
        <f>VLOOKUP('Room Details'!$I336,NCA_Calculations!$I$3:$N$12,6,0)</f>
        <v>#N/A</v>
      </c>
      <c r="G348" s="156" t="str">
        <f>IF(OR(ISBLANK('Room Details'!$M336), 'Room Details'!$M336 = 0,  'Room Details'!$M336 = "N/A" ),"Usable","Unusable")</f>
        <v>Usable</v>
      </c>
      <c r="H348" s="156">
        <f>'Room Details'!$V336</f>
        <v>0</v>
      </c>
      <c r="I348" s="156">
        <f>_xlfn.IFNA(ROUNDUP(IF(OR('Room Details'!$J336=0,ISBLANK('Room Details'!$J336),'Room Details'!$J336="N/A"),0,IF('Room Details'!$J336&gt;$D348,('Room Details'!$J336/$E348)+$F348,IF('Room Details'!$J336&lt;=ABS($B348*$C348),1,('Room Details'!$J336/$B348)+$C348))),0),0)</f>
        <v>0</v>
      </c>
      <c r="J348" s="167"/>
      <c r="K348" s="167"/>
      <c r="L348" s="156">
        <f t="shared" si="20"/>
        <v>0</v>
      </c>
      <c r="M348" s="156">
        <f t="shared" si="21"/>
        <v>0</v>
      </c>
      <c r="N348" s="165"/>
      <c r="O348" s="165"/>
      <c r="P348" s="156">
        <f t="shared" si="22"/>
        <v>0</v>
      </c>
      <c r="Q348" s="156">
        <f t="shared" si="23"/>
        <v>0</v>
      </c>
      <c r="R348" s="165"/>
      <c r="S348" s="165"/>
    </row>
    <row r="349" spans="1:19" x14ac:dyDescent="0.25">
      <c r="A349" s="156">
        <v>334</v>
      </c>
      <c r="B349" s="156" t="e">
        <f>VLOOKUP('Room Details'!$I337,NCA_Calculations!$I$3:$N$12,2,0)</f>
        <v>#N/A</v>
      </c>
      <c r="C349" s="156" t="e">
        <f>VLOOKUP('Room Details'!$I337,NCA_Calculations!$I$3:$N$12,3,0)</f>
        <v>#N/A</v>
      </c>
      <c r="D349" s="156" t="e">
        <f>VLOOKUP('Room Details'!$I337,NCA_Calculations!$I$3:$N$12,4,0)</f>
        <v>#N/A</v>
      </c>
      <c r="E349" s="156" t="e">
        <f>VLOOKUP('Room Details'!$I337,NCA_Calculations!$I$3:$N$12,5,0)</f>
        <v>#N/A</v>
      </c>
      <c r="F349" s="156" t="e">
        <f>VLOOKUP('Room Details'!$I337,NCA_Calculations!$I$3:$N$12,6,0)</f>
        <v>#N/A</v>
      </c>
      <c r="G349" s="156" t="str">
        <f>IF(OR(ISBLANK('Room Details'!$M337), 'Room Details'!$M337 = 0,  'Room Details'!$M337 = "N/A" ),"Usable","Unusable")</f>
        <v>Usable</v>
      </c>
      <c r="H349" s="156">
        <f>'Room Details'!$V337</f>
        <v>0</v>
      </c>
      <c r="I349" s="156">
        <f>_xlfn.IFNA(ROUNDUP(IF(OR('Room Details'!$J337=0,ISBLANK('Room Details'!$J337),'Room Details'!$J337="N/A"),0,IF('Room Details'!$J337&gt;$D349,('Room Details'!$J337/$E349)+$F349,IF('Room Details'!$J337&lt;=ABS($B349*$C349),1,('Room Details'!$J337/$B349)+$C349))),0),0)</f>
        <v>0</v>
      </c>
      <c r="J349" s="167"/>
      <c r="K349" s="167"/>
      <c r="L349" s="156">
        <f t="shared" si="20"/>
        <v>0</v>
      </c>
      <c r="M349" s="156">
        <f t="shared" si="21"/>
        <v>0</v>
      </c>
      <c r="N349" s="165"/>
      <c r="O349" s="165"/>
      <c r="P349" s="156">
        <f t="shared" si="22"/>
        <v>0</v>
      </c>
      <c r="Q349" s="156">
        <f t="shared" si="23"/>
        <v>0</v>
      </c>
      <c r="R349" s="165"/>
      <c r="S349" s="165"/>
    </row>
    <row r="350" spans="1:19" x14ac:dyDescent="0.25">
      <c r="A350" s="156">
        <v>335</v>
      </c>
      <c r="B350" s="156" t="e">
        <f>VLOOKUP('Room Details'!$I338,NCA_Calculations!$I$3:$N$12,2,0)</f>
        <v>#N/A</v>
      </c>
      <c r="C350" s="156" t="e">
        <f>VLOOKUP('Room Details'!$I338,NCA_Calculations!$I$3:$N$12,3,0)</f>
        <v>#N/A</v>
      </c>
      <c r="D350" s="156" t="e">
        <f>VLOOKUP('Room Details'!$I338,NCA_Calculations!$I$3:$N$12,4,0)</f>
        <v>#N/A</v>
      </c>
      <c r="E350" s="156" t="e">
        <f>VLOOKUP('Room Details'!$I338,NCA_Calculations!$I$3:$N$12,5,0)</f>
        <v>#N/A</v>
      </c>
      <c r="F350" s="156" t="e">
        <f>VLOOKUP('Room Details'!$I338,NCA_Calculations!$I$3:$N$12,6,0)</f>
        <v>#N/A</v>
      </c>
      <c r="G350" s="156" t="str">
        <f>IF(OR(ISBLANK('Room Details'!$M338), 'Room Details'!$M338 = 0,  'Room Details'!$M338 = "N/A" ),"Usable","Unusable")</f>
        <v>Usable</v>
      </c>
      <c r="H350" s="156">
        <f>'Room Details'!$V338</f>
        <v>0</v>
      </c>
      <c r="I350" s="156">
        <f>_xlfn.IFNA(ROUNDUP(IF(OR('Room Details'!$J338=0,ISBLANK('Room Details'!$J338),'Room Details'!$J338="N/A"),0,IF('Room Details'!$J338&gt;$D350,('Room Details'!$J338/$E350)+$F350,IF('Room Details'!$J338&lt;=ABS($B350*$C350),1,('Room Details'!$J338/$B350)+$C350))),0),0)</f>
        <v>0</v>
      </c>
      <c r="J350" s="167"/>
      <c r="K350" s="167"/>
      <c r="L350" s="156">
        <f t="shared" si="20"/>
        <v>0</v>
      </c>
      <c r="M350" s="156">
        <f t="shared" si="21"/>
        <v>0</v>
      </c>
      <c r="N350" s="165"/>
      <c r="O350" s="165"/>
      <c r="P350" s="156">
        <f t="shared" si="22"/>
        <v>0</v>
      </c>
      <c r="Q350" s="156">
        <f t="shared" si="23"/>
        <v>0</v>
      </c>
      <c r="R350" s="165"/>
      <c r="S350" s="165"/>
    </row>
    <row r="351" spans="1:19" x14ac:dyDescent="0.25">
      <c r="A351" s="156">
        <v>336</v>
      </c>
      <c r="B351" s="156" t="e">
        <f>VLOOKUP('Room Details'!$I339,NCA_Calculations!$I$3:$N$12,2,0)</f>
        <v>#N/A</v>
      </c>
      <c r="C351" s="156" t="e">
        <f>VLOOKUP('Room Details'!$I339,NCA_Calculations!$I$3:$N$12,3,0)</f>
        <v>#N/A</v>
      </c>
      <c r="D351" s="156" t="e">
        <f>VLOOKUP('Room Details'!$I339,NCA_Calculations!$I$3:$N$12,4,0)</f>
        <v>#N/A</v>
      </c>
      <c r="E351" s="156" t="e">
        <f>VLOOKUP('Room Details'!$I339,NCA_Calculations!$I$3:$N$12,5,0)</f>
        <v>#N/A</v>
      </c>
      <c r="F351" s="156" t="e">
        <f>VLOOKUP('Room Details'!$I339,NCA_Calculations!$I$3:$N$12,6,0)</f>
        <v>#N/A</v>
      </c>
      <c r="G351" s="156" t="str">
        <f>IF(OR(ISBLANK('Room Details'!$M339), 'Room Details'!$M339 = 0,  'Room Details'!$M339 = "N/A" ),"Usable","Unusable")</f>
        <v>Usable</v>
      </c>
      <c r="H351" s="156">
        <f>'Room Details'!$V339</f>
        <v>0</v>
      </c>
      <c r="I351" s="156">
        <f>_xlfn.IFNA(ROUNDUP(IF(OR('Room Details'!$J339=0,ISBLANK('Room Details'!$J339),'Room Details'!$J339="N/A"),0,IF('Room Details'!$J339&gt;$D351,('Room Details'!$J339/$E351)+$F351,IF('Room Details'!$J339&lt;=ABS($B351*$C351),1,('Room Details'!$J339/$B351)+$C351))),0),0)</f>
        <v>0</v>
      </c>
      <c r="J351" s="167"/>
      <c r="K351" s="167"/>
      <c r="L351" s="156">
        <f t="shared" si="20"/>
        <v>0</v>
      </c>
      <c r="M351" s="156">
        <f t="shared" si="21"/>
        <v>0</v>
      </c>
      <c r="N351" s="165"/>
      <c r="O351" s="165"/>
      <c r="P351" s="156">
        <f t="shared" si="22"/>
        <v>0</v>
      </c>
      <c r="Q351" s="156">
        <f t="shared" si="23"/>
        <v>0</v>
      </c>
      <c r="R351" s="165"/>
      <c r="S351" s="165"/>
    </row>
    <row r="352" spans="1:19" x14ac:dyDescent="0.25">
      <c r="A352" s="156">
        <v>337</v>
      </c>
      <c r="B352" s="156" t="e">
        <f>VLOOKUP('Room Details'!$I340,NCA_Calculations!$I$3:$N$12,2,0)</f>
        <v>#N/A</v>
      </c>
      <c r="C352" s="156" t="e">
        <f>VLOOKUP('Room Details'!$I340,NCA_Calculations!$I$3:$N$12,3,0)</f>
        <v>#N/A</v>
      </c>
      <c r="D352" s="156" t="e">
        <f>VLOOKUP('Room Details'!$I340,NCA_Calculations!$I$3:$N$12,4,0)</f>
        <v>#N/A</v>
      </c>
      <c r="E352" s="156" t="e">
        <f>VLOOKUP('Room Details'!$I340,NCA_Calculations!$I$3:$N$12,5,0)</f>
        <v>#N/A</v>
      </c>
      <c r="F352" s="156" t="e">
        <f>VLOOKUP('Room Details'!$I340,NCA_Calculations!$I$3:$N$12,6,0)</f>
        <v>#N/A</v>
      </c>
      <c r="G352" s="156" t="str">
        <f>IF(OR(ISBLANK('Room Details'!$M340), 'Room Details'!$M340 = 0,  'Room Details'!$M340 = "N/A" ),"Usable","Unusable")</f>
        <v>Usable</v>
      </c>
      <c r="H352" s="156">
        <f>'Room Details'!$V340</f>
        <v>0</v>
      </c>
      <c r="I352" s="156">
        <f>_xlfn.IFNA(ROUNDUP(IF(OR('Room Details'!$J340=0,ISBLANK('Room Details'!$J340),'Room Details'!$J340="N/A"),0,IF('Room Details'!$J340&gt;$D352,('Room Details'!$J340/$E352)+$F352,IF('Room Details'!$J340&lt;=ABS($B352*$C352),1,('Room Details'!$J340/$B352)+$C352))),0),0)</f>
        <v>0</v>
      </c>
      <c r="J352" s="167"/>
      <c r="K352" s="167"/>
      <c r="L352" s="156">
        <f t="shared" si="20"/>
        <v>0</v>
      </c>
      <c r="M352" s="156">
        <f t="shared" si="21"/>
        <v>0</v>
      </c>
      <c r="N352" s="165"/>
      <c r="O352" s="165"/>
      <c r="P352" s="156">
        <f t="shared" si="22"/>
        <v>0</v>
      </c>
      <c r="Q352" s="156">
        <f t="shared" si="23"/>
        <v>0</v>
      </c>
      <c r="R352" s="165"/>
      <c r="S352" s="165"/>
    </row>
    <row r="353" spans="1:19" x14ac:dyDescent="0.25">
      <c r="A353" s="156">
        <v>338</v>
      </c>
      <c r="B353" s="156" t="e">
        <f>VLOOKUP('Room Details'!$I341,NCA_Calculations!$I$3:$N$12,2,0)</f>
        <v>#N/A</v>
      </c>
      <c r="C353" s="156" t="e">
        <f>VLOOKUP('Room Details'!$I341,NCA_Calculations!$I$3:$N$12,3,0)</f>
        <v>#N/A</v>
      </c>
      <c r="D353" s="156" t="e">
        <f>VLOOKUP('Room Details'!$I341,NCA_Calculations!$I$3:$N$12,4,0)</f>
        <v>#N/A</v>
      </c>
      <c r="E353" s="156" t="e">
        <f>VLOOKUP('Room Details'!$I341,NCA_Calculations!$I$3:$N$12,5,0)</f>
        <v>#N/A</v>
      </c>
      <c r="F353" s="156" t="e">
        <f>VLOOKUP('Room Details'!$I341,NCA_Calculations!$I$3:$N$12,6,0)</f>
        <v>#N/A</v>
      </c>
      <c r="G353" s="156" t="str">
        <f>IF(OR(ISBLANK('Room Details'!$M341), 'Room Details'!$M341 = 0,  'Room Details'!$M341 = "N/A" ),"Usable","Unusable")</f>
        <v>Usable</v>
      </c>
      <c r="H353" s="156">
        <f>'Room Details'!$V341</f>
        <v>0</v>
      </c>
      <c r="I353" s="156">
        <f>_xlfn.IFNA(ROUNDUP(IF(OR('Room Details'!$J341=0,ISBLANK('Room Details'!$J341),'Room Details'!$J341="N/A"),0,IF('Room Details'!$J341&gt;$D353,('Room Details'!$J341/$E353)+$F353,IF('Room Details'!$J341&lt;=ABS($B353*$C353),1,('Room Details'!$J341/$B353)+$C353))),0),0)</f>
        <v>0</v>
      </c>
      <c r="J353" s="167"/>
      <c r="K353" s="167"/>
      <c r="L353" s="156">
        <f t="shared" si="20"/>
        <v>0</v>
      </c>
      <c r="M353" s="156">
        <f t="shared" si="21"/>
        <v>0</v>
      </c>
      <c r="N353" s="165"/>
      <c r="O353" s="165"/>
      <c r="P353" s="156">
        <f t="shared" si="22"/>
        <v>0</v>
      </c>
      <c r="Q353" s="156">
        <f t="shared" si="23"/>
        <v>0</v>
      </c>
      <c r="R353" s="165"/>
      <c r="S353" s="165"/>
    </row>
    <row r="354" spans="1:19" x14ac:dyDescent="0.25">
      <c r="A354" s="156">
        <v>339</v>
      </c>
      <c r="B354" s="156" t="e">
        <f>VLOOKUP('Room Details'!$I342,NCA_Calculations!$I$3:$N$12,2,0)</f>
        <v>#N/A</v>
      </c>
      <c r="C354" s="156" t="e">
        <f>VLOOKUP('Room Details'!$I342,NCA_Calculations!$I$3:$N$12,3,0)</f>
        <v>#N/A</v>
      </c>
      <c r="D354" s="156" t="e">
        <f>VLOOKUP('Room Details'!$I342,NCA_Calculations!$I$3:$N$12,4,0)</f>
        <v>#N/A</v>
      </c>
      <c r="E354" s="156" t="e">
        <f>VLOOKUP('Room Details'!$I342,NCA_Calculations!$I$3:$N$12,5,0)</f>
        <v>#N/A</v>
      </c>
      <c r="F354" s="156" t="e">
        <f>VLOOKUP('Room Details'!$I342,NCA_Calculations!$I$3:$N$12,6,0)</f>
        <v>#N/A</v>
      </c>
      <c r="G354" s="156" t="str">
        <f>IF(OR(ISBLANK('Room Details'!$M342), 'Room Details'!$M342 = 0,  'Room Details'!$M342 = "N/A" ),"Usable","Unusable")</f>
        <v>Usable</v>
      </c>
      <c r="H354" s="156">
        <f>'Room Details'!$V342</f>
        <v>0</v>
      </c>
      <c r="I354" s="156">
        <f>_xlfn.IFNA(ROUNDUP(IF(OR('Room Details'!$J342=0,ISBLANK('Room Details'!$J342),'Room Details'!$J342="N/A"),0,IF('Room Details'!$J342&gt;$D354,('Room Details'!$J342/$E354)+$F354,IF('Room Details'!$J342&lt;=ABS($B354*$C354),1,('Room Details'!$J342/$B354)+$C354))),0),0)</f>
        <v>0</v>
      </c>
      <c r="J354" s="167"/>
      <c r="K354" s="167"/>
      <c r="L354" s="156">
        <f t="shared" si="20"/>
        <v>0</v>
      </c>
      <c r="M354" s="156">
        <f t="shared" si="21"/>
        <v>0</v>
      </c>
      <c r="N354" s="165"/>
      <c r="O354" s="165"/>
      <c r="P354" s="156">
        <f t="shared" si="22"/>
        <v>0</v>
      </c>
      <c r="Q354" s="156">
        <f t="shared" si="23"/>
        <v>0</v>
      </c>
      <c r="R354" s="165"/>
      <c r="S354" s="165"/>
    </row>
    <row r="355" spans="1:19" x14ac:dyDescent="0.25">
      <c r="A355" s="156">
        <v>340</v>
      </c>
      <c r="B355" s="156" t="e">
        <f>VLOOKUP('Room Details'!$I343,NCA_Calculations!$I$3:$N$12,2,0)</f>
        <v>#N/A</v>
      </c>
      <c r="C355" s="156" t="e">
        <f>VLOOKUP('Room Details'!$I343,NCA_Calculations!$I$3:$N$12,3,0)</f>
        <v>#N/A</v>
      </c>
      <c r="D355" s="156" t="e">
        <f>VLOOKUP('Room Details'!$I343,NCA_Calculations!$I$3:$N$12,4,0)</f>
        <v>#N/A</v>
      </c>
      <c r="E355" s="156" t="e">
        <f>VLOOKUP('Room Details'!$I343,NCA_Calculations!$I$3:$N$12,5,0)</f>
        <v>#N/A</v>
      </c>
      <c r="F355" s="156" t="e">
        <f>VLOOKUP('Room Details'!$I343,NCA_Calculations!$I$3:$N$12,6,0)</f>
        <v>#N/A</v>
      </c>
      <c r="G355" s="156" t="str">
        <f>IF(OR(ISBLANK('Room Details'!$M343), 'Room Details'!$M343 = 0,  'Room Details'!$M343 = "N/A" ),"Usable","Unusable")</f>
        <v>Usable</v>
      </c>
      <c r="H355" s="156">
        <f>'Room Details'!$V343</f>
        <v>0</v>
      </c>
      <c r="I355" s="156">
        <f>_xlfn.IFNA(ROUNDUP(IF(OR('Room Details'!$J343=0,ISBLANK('Room Details'!$J343),'Room Details'!$J343="N/A"),0,IF('Room Details'!$J343&gt;$D355,('Room Details'!$J343/$E355)+$F355,IF('Room Details'!$J343&lt;=ABS($B355*$C355),1,('Room Details'!$J343/$B355)+$C355))),0),0)</f>
        <v>0</v>
      </c>
      <c r="J355" s="167"/>
      <c r="K355" s="167"/>
      <c r="L355" s="156">
        <f t="shared" si="20"/>
        <v>0</v>
      </c>
      <c r="M355" s="156">
        <f t="shared" si="21"/>
        <v>0</v>
      </c>
      <c r="N355" s="165"/>
      <c r="O355" s="165"/>
      <c r="P355" s="156">
        <f t="shared" si="22"/>
        <v>0</v>
      </c>
      <c r="Q355" s="156">
        <f t="shared" si="23"/>
        <v>0</v>
      </c>
      <c r="R355" s="165"/>
      <c r="S355" s="165"/>
    </row>
    <row r="356" spans="1:19" x14ac:dyDescent="0.25">
      <c r="A356" s="156">
        <v>341</v>
      </c>
      <c r="B356" s="156" t="e">
        <f>VLOOKUP('Room Details'!$I344,NCA_Calculations!$I$3:$N$12,2,0)</f>
        <v>#N/A</v>
      </c>
      <c r="C356" s="156" t="e">
        <f>VLOOKUP('Room Details'!$I344,NCA_Calculations!$I$3:$N$12,3,0)</f>
        <v>#N/A</v>
      </c>
      <c r="D356" s="156" t="e">
        <f>VLOOKUP('Room Details'!$I344,NCA_Calculations!$I$3:$N$12,4,0)</f>
        <v>#N/A</v>
      </c>
      <c r="E356" s="156" t="e">
        <f>VLOOKUP('Room Details'!$I344,NCA_Calculations!$I$3:$N$12,5,0)</f>
        <v>#N/A</v>
      </c>
      <c r="F356" s="156" t="e">
        <f>VLOOKUP('Room Details'!$I344,NCA_Calculations!$I$3:$N$12,6,0)</f>
        <v>#N/A</v>
      </c>
      <c r="G356" s="156" t="str">
        <f>IF(OR(ISBLANK('Room Details'!$M344), 'Room Details'!$M344 = 0,  'Room Details'!$M344 = "N/A" ),"Usable","Unusable")</f>
        <v>Usable</v>
      </c>
      <c r="H356" s="156">
        <f>'Room Details'!$V344</f>
        <v>0</v>
      </c>
      <c r="I356" s="156">
        <f>_xlfn.IFNA(ROUNDUP(IF(OR('Room Details'!$J344=0,ISBLANK('Room Details'!$J344),'Room Details'!$J344="N/A"),0,IF('Room Details'!$J344&gt;$D356,('Room Details'!$J344/$E356)+$F356,IF('Room Details'!$J344&lt;=ABS($B356*$C356),1,('Room Details'!$J344/$B356)+$C356))),0),0)</f>
        <v>0</v>
      </c>
      <c r="J356" s="167"/>
      <c r="K356" s="167"/>
      <c r="L356" s="156">
        <f t="shared" si="20"/>
        <v>0</v>
      </c>
      <c r="M356" s="156">
        <f t="shared" si="21"/>
        <v>0</v>
      </c>
      <c r="N356" s="165"/>
      <c r="O356" s="165"/>
      <c r="P356" s="156">
        <f t="shared" si="22"/>
        <v>0</v>
      </c>
      <c r="Q356" s="156">
        <f t="shared" si="23"/>
        <v>0</v>
      </c>
      <c r="R356" s="165"/>
      <c r="S356" s="165"/>
    </row>
    <row r="357" spans="1:19" x14ac:dyDescent="0.25">
      <c r="A357" s="156">
        <v>342</v>
      </c>
      <c r="B357" s="156" t="e">
        <f>VLOOKUP('Room Details'!$I345,NCA_Calculations!$I$3:$N$12,2,0)</f>
        <v>#N/A</v>
      </c>
      <c r="C357" s="156" t="e">
        <f>VLOOKUP('Room Details'!$I345,NCA_Calculations!$I$3:$N$12,3,0)</f>
        <v>#N/A</v>
      </c>
      <c r="D357" s="156" t="e">
        <f>VLOOKUP('Room Details'!$I345,NCA_Calculations!$I$3:$N$12,4,0)</f>
        <v>#N/A</v>
      </c>
      <c r="E357" s="156" t="e">
        <f>VLOOKUP('Room Details'!$I345,NCA_Calculations!$I$3:$N$12,5,0)</f>
        <v>#N/A</v>
      </c>
      <c r="F357" s="156" t="e">
        <f>VLOOKUP('Room Details'!$I345,NCA_Calculations!$I$3:$N$12,6,0)</f>
        <v>#N/A</v>
      </c>
      <c r="G357" s="156" t="str">
        <f>IF(OR(ISBLANK('Room Details'!$M345), 'Room Details'!$M345 = 0,  'Room Details'!$M345 = "N/A" ),"Usable","Unusable")</f>
        <v>Usable</v>
      </c>
      <c r="H357" s="156">
        <f>'Room Details'!$V345</f>
        <v>0</v>
      </c>
      <c r="I357" s="156">
        <f>_xlfn.IFNA(ROUNDUP(IF(OR('Room Details'!$J345=0,ISBLANK('Room Details'!$J345),'Room Details'!$J345="N/A"),0,IF('Room Details'!$J345&gt;$D357,('Room Details'!$J345/$E357)+$F357,IF('Room Details'!$J345&lt;=ABS($B357*$C357),1,('Room Details'!$J345/$B357)+$C357))),0),0)</f>
        <v>0</v>
      </c>
      <c r="J357" s="167"/>
      <c r="K357" s="167"/>
      <c r="L357" s="156">
        <f t="shared" si="20"/>
        <v>0</v>
      </c>
      <c r="M357" s="156">
        <f t="shared" si="21"/>
        <v>0</v>
      </c>
      <c r="N357" s="165"/>
      <c r="O357" s="165"/>
      <c r="P357" s="156">
        <f t="shared" si="22"/>
        <v>0</v>
      </c>
      <c r="Q357" s="156">
        <f t="shared" si="23"/>
        <v>0</v>
      </c>
      <c r="R357" s="165"/>
      <c r="S357" s="165"/>
    </row>
    <row r="358" spans="1:19" x14ac:dyDescent="0.25">
      <c r="A358" s="156">
        <v>343</v>
      </c>
      <c r="B358" s="156" t="e">
        <f>VLOOKUP('Room Details'!$I346,NCA_Calculations!$I$3:$N$12,2,0)</f>
        <v>#N/A</v>
      </c>
      <c r="C358" s="156" t="e">
        <f>VLOOKUP('Room Details'!$I346,NCA_Calculations!$I$3:$N$12,3,0)</f>
        <v>#N/A</v>
      </c>
      <c r="D358" s="156" t="e">
        <f>VLOOKUP('Room Details'!$I346,NCA_Calculations!$I$3:$N$12,4,0)</f>
        <v>#N/A</v>
      </c>
      <c r="E358" s="156" t="e">
        <f>VLOOKUP('Room Details'!$I346,NCA_Calculations!$I$3:$N$12,5,0)</f>
        <v>#N/A</v>
      </c>
      <c r="F358" s="156" t="e">
        <f>VLOOKUP('Room Details'!$I346,NCA_Calculations!$I$3:$N$12,6,0)</f>
        <v>#N/A</v>
      </c>
      <c r="G358" s="156" t="str">
        <f>IF(OR(ISBLANK('Room Details'!$M346), 'Room Details'!$M346 = 0,  'Room Details'!$M346 = "N/A" ),"Usable","Unusable")</f>
        <v>Usable</v>
      </c>
      <c r="H358" s="156">
        <f>'Room Details'!$V346</f>
        <v>0</v>
      </c>
      <c r="I358" s="156">
        <f>_xlfn.IFNA(ROUNDUP(IF(OR('Room Details'!$J346=0,ISBLANK('Room Details'!$J346),'Room Details'!$J346="N/A"),0,IF('Room Details'!$J346&gt;$D358,('Room Details'!$J346/$E358)+$F358,IF('Room Details'!$J346&lt;=ABS($B358*$C358),1,('Room Details'!$J346/$B358)+$C358))),0),0)</f>
        <v>0</v>
      </c>
      <c r="J358" s="167"/>
      <c r="K358" s="167"/>
      <c r="L358" s="156">
        <f t="shared" si="20"/>
        <v>0</v>
      </c>
      <c r="M358" s="156">
        <f t="shared" si="21"/>
        <v>0</v>
      </c>
      <c r="N358" s="165"/>
      <c r="O358" s="165"/>
      <c r="P358" s="156">
        <f t="shared" si="22"/>
        <v>0</v>
      </c>
      <c r="Q358" s="156">
        <f t="shared" si="23"/>
        <v>0</v>
      </c>
      <c r="R358" s="165"/>
      <c r="S358" s="165"/>
    </row>
    <row r="359" spans="1:19" x14ac:dyDescent="0.25">
      <c r="A359" s="156">
        <v>344</v>
      </c>
      <c r="B359" s="156" t="e">
        <f>VLOOKUP('Room Details'!$I347,NCA_Calculations!$I$3:$N$12,2,0)</f>
        <v>#N/A</v>
      </c>
      <c r="C359" s="156" t="e">
        <f>VLOOKUP('Room Details'!$I347,NCA_Calculations!$I$3:$N$12,3,0)</f>
        <v>#N/A</v>
      </c>
      <c r="D359" s="156" t="e">
        <f>VLOOKUP('Room Details'!$I347,NCA_Calculations!$I$3:$N$12,4,0)</f>
        <v>#N/A</v>
      </c>
      <c r="E359" s="156" t="e">
        <f>VLOOKUP('Room Details'!$I347,NCA_Calculations!$I$3:$N$12,5,0)</f>
        <v>#N/A</v>
      </c>
      <c r="F359" s="156" t="e">
        <f>VLOOKUP('Room Details'!$I347,NCA_Calculations!$I$3:$N$12,6,0)</f>
        <v>#N/A</v>
      </c>
      <c r="G359" s="156" t="str">
        <f>IF(OR(ISBLANK('Room Details'!$M347), 'Room Details'!$M347 = 0,  'Room Details'!$M347 = "N/A" ),"Usable","Unusable")</f>
        <v>Usable</v>
      </c>
      <c r="H359" s="156">
        <f>'Room Details'!$V347</f>
        <v>0</v>
      </c>
      <c r="I359" s="156">
        <f>_xlfn.IFNA(ROUNDUP(IF(OR('Room Details'!$J347=0,ISBLANK('Room Details'!$J347),'Room Details'!$J347="N/A"),0,IF('Room Details'!$J347&gt;$D359,('Room Details'!$J347/$E359)+$F359,IF('Room Details'!$J347&lt;=ABS($B359*$C359),1,('Room Details'!$J347/$B359)+$C359))),0),0)</f>
        <v>0</v>
      </c>
      <c r="J359" s="167"/>
      <c r="K359" s="167"/>
      <c r="L359" s="156">
        <f t="shared" si="20"/>
        <v>0</v>
      </c>
      <c r="M359" s="156">
        <f t="shared" si="21"/>
        <v>0</v>
      </c>
      <c r="N359" s="165"/>
      <c r="O359" s="165"/>
      <c r="P359" s="156">
        <f t="shared" si="22"/>
        <v>0</v>
      </c>
      <c r="Q359" s="156">
        <f t="shared" si="23"/>
        <v>0</v>
      </c>
      <c r="R359" s="165"/>
      <c r="S359" s="165"/>
    </row>
    <row r="360" spans="1:19" x14ac:dyDescent="0.25">
      <c r="A360" s="156">
        <v>345</v>
      </c>
      <c r="B360" s="156" t="e">
        <f>VLOOKUP('Room Details'!$I348,NCA_Calculations!$I$3:$N$12,2,0)</f>
        <v>#N/A</v>
      </c>
      <c r="C360" s="156" t="e">
        <f>VLOOKUP('Room Details'!$I348,NCA_Calculations!$I$3:$N$12,3,0)</f>
        <v>#N/A</v>
      </c>
      <c r="D360" s="156" t="e">
        <f>VLOOKUP('Room Details'!$I348,NCA_Calculations!$I$3:$N$12,4,0)</f>
        <v>#N/A</v>
      </c>
      <c r="E360" s="156" t="e">
        <f>VLOOKUP('Room Details'!$I348,NCA_Calculations!$I$3:$N$12,5,0)</f>
        <v>#N/A</v>
      </c>
      <c r="F360" s="156" t="e">
        <f>VLOOKUP('Room Details'!$I348,NCA_Calculations!$I$3:$N$12,6,0)</f>
        <v>#N/A</v>
      </c>
      <c r="G360" s="156" t="str">
        <f>IF(OR(ISBLANK('Room Details'!$M348), 'Room Details'!$M348 = 0,  'Room Details'!$M348 = "N/A" ),"Usable","Unusable")</f>
        <v>Usable</v>
      </c>
      <c r="H360" s="156">
        <f>'Room Details'!$V348</f>
        <v>0</v>
      </c>
      <c r="I360" s="156">
        <f>_xlfn.IFNA(ROUNDUP(IF(OR('Room Details'!$J348=0,ISBLANK('Room Details'!$J348),'Room Details'!$J348="N/A"),0,IF('Room Details'!$J348&gt;$D360,('Room Details'!$J348/$E360)+$F360,IF('Room Details'!$J348&lt;=ABS($B360*$C360),1,('Room Details'!$J348/$B360)+$C360))),0),0)</f>
        <v>0</v>
      </c>
      <c r="J360" s="167"/>
      <c r="K360" s="167"/>
      <c r="L360" s="156">
        <f t="shared" si="20"/>
        <v>0</v>
      </c>
      <c r="M360" s="156">
        <f t="shared" si="21"/>
        <v>0</v>
      </c>
      <c r="N360" s="165"/>
      <c r="O360" s="165"/>
      <c r="P360" s="156">
        <f t="shared" si="22"/>
        <v>0</v>
      </c>
      <c r="Q360" s="156">
        <f t="shared" si="23"/>
        <v>0</v>
      </c>
      <c r="R360" s="165"/>
      <c r="S360" s="165"/>
    </row>
    <row r="361" spans="1:19" x14ac:dyDescent="0.25">
      <c r="A361" s="156">
        <v>346</v>
      </c>
      <c r="B361" s="156" t="e">
        <f>VLOOKUP('Room Details'!$I349,NCA_Calculations!$I$3:$N$12,2,0)</f>
        <v>#N/A</v>
      </c>
      <c r="C361" s="156" t="e">
        <f>VLOOKUP('Room Details'!$I349,NCA_Calculations!$I$3:$N$12,3,0)</f>
        <v>#N/A</v>
      </c>
      <c r="D361" s="156" t="e">
        <f>VLOOKUP('Room Details'!$I349,NCA_Calculations!$I$3:$N$12,4,0)</f>
        <v>#N/A</v>
      </c>
      <c r="E361" s="156" t="e">
        <f>VLOOKUP('Room Details'!$I349,NCA_Calculations!$I$3:$N$12,5,0)</f>
        <v>#N/A</v>
      </c>
      <c r="F361" s="156" t="e">
        <f>VLOOKUP('Room Details'!$I349,NCA_Calculations!$I$3:$N$12,6,0)</f>
        <v>#N/A</v>
      </c>
      <c r="G361" s="156" t="str">
        <f>IF(OR(ISBLANK('Room Details'!$M349), 'Room Details'!$M349 = 0,  'Room Details'!$M349 = "N/A" ),"Usable","Unusable")</f>
        <v>Usable</v>
      </c>
      <c r="H361" s="156">
        <f>'Room Details'!$V349</f>
        <v>0</v>
      </c>
      <c r="I361" s="156">
        <f>_xlfn.IFNA(ROUNDUP(IF(OR('Room Details'!$J349=0,ISBLANK('Room Details'!$J349),'Room Details'!$J349="N/A"),0,IF('Room Details'!$J349&gt;$D361,('Room Details'!$J349/$E361)+$F361,IF('Room Details'!$J349&lt;=ABS($B361*$C361),1,('Room Details'!$J349/$B361)+$C361))),0),0)</f>
        <v>0</v>
      </c>
      <c r="J361" s="167"/>
      <c r="K361" s="167"/>
      <c r="L361" s="156">
        <f t="shared" si="20"/>
        <v>0</v>
      </c>
      <c r="M361" s="156">
        <f t="shared" si="21"/>
        <v>0</v>
      </c>
      <c r="N361" s="165"/>
      <c r="O361" s="165"/>
      <c r="P361" s="156">
        <f t="shared" si="22"/>
        <v>0</v>
      </c>
      <c r="Q361" s="156">
        <f t="shared" si="23"/>
        <v>0</v>
      </c>
      <c r="R361" s="165"/>
      <c r="S361" s="165"/>
    </row>
    <row r="362" spans="1:19" x14ac:dyDescent="0.25">
      <c r="A362" s="156">
        <v>347</v>
      </c>
      <c r="B362" s="156" t="e">
        <f>VLOOKUP('Room Details'!$I350,NCA_Calculations!$I$3:$N$12,2,0)</f>
        <v>#N/A</v>
      </c>
      <c r="C362" s="156" t="e">
        <f>VLOOKUP('Room Details'!$I350,NCA_Calculations!$I$3:$N$12,3,0)</f>
        <v>#N/A</v>
      </c>
      <c r="D362" s="156" t="e">
        <f>VLOOKUP('Room Details'!$I350,NCA_Calculations!$I$3:$N$12,4,0)</f>
        <v>#N/A</v>
      </c>
      <c r="E362" s="156" t="e">
        <f>VLOOKUP('Room Details'!$I350,NCA_Calculations!$I$3:$N$12,5,0)</f>
        <v>#N/A</v>
      </c>
      <c r="F362" s="156" t="e">
        <f>VLOOKUP('Room Details'!$I350,NCA_Calculations!$I$3:$N$12,6,0)</f>
        <v>#N/A</v>
      </c>
      <c r="G362" s="156" t="str">
        <f>IF(OR(ISBLANK('Room Details'!$M350), 'Room Details'!$M350 = 0,  'Room Details'!$M350 = "N/A" ),"Usable","Unusable")</f>
        <v>Usable</v>
      </c>
      <c r="H362" s="156">
        <f>'Room Details'!$V350</f>
        <v>0</v>
      </c>
      <c r="I362" s="156">
        <f>_xlfn.IFNA(ROUNDUP(IF(OR('Room Details'!$J350=0,ISBLANK('Room Details'!$J350),'Room Details'!$J350="N/A"),0,IF('Room Details'!$J350&gt;$D362,('Room Details'!$J350/$E362)+$F362,IF('Room Details'!$J350&lt;=ABS($B362*$C362),1,('Room Details'!$J350/$B362)+$C362))),0),0)</f>
        <v>0</v>
      </c>
      <c r="J362" s="167"/>
      <c r="K362" s="167"/>
      <c r="L362" s="156">
        <f t="shared" si="20"/>
        <v>0</v>
      </c>
      <c r="M362" s="156">
        <f t="shared" si="21"/>
        <v>0</v>
      </c>
      <c r="N362" s="165"/>
      <c r="O362" s="165"/>
      <c r="P362" s="156">
        <f t="shared" si="22"/>
        <v>0</v>
      </c>
      <c r="Q362" s="156">
        <f t="shared" si="23"/>
        <v>0</v>
      </c>
      <c r="R362" s="165"/>
      <c r="S362" s="165"/>
    </row>
    <row r="363" spans="1:19" x14ac:dyDescent="0.25">
      <c r="A363" s="156">
        <v>348</v>
      </c>
      <c r="B363" s="156" t="e">
        <f>VLOOKUP('Room Details'!$I351,NCA_Calculations!$I$3:$N$12,2,0)</f>
        <v>#N/A</v>
      </c>
      <c r="C363" s="156" t="e">
        <f>VLOOKUP('Room Details'!$I351,NCA_Calculations!$I$3:$N$12,3,0)</f>
        <v>#N/A</v>
      </c>
      <c r="D363" s="156" t="e">
        <f>VLOOKUP('Room Details'!$I351,NCA_Calculations!$I$3:$N$12,4,0)</f>
        <v>#N/A</v>
      </c>
      <c r="E363" s="156" t="e">
        <f>VLOOKUP('Room Details'!$I351,NCA_Calculations!$I$3:$N$12,5,0)</f>
        <v>#N/A</v>
      </c>
      <c r="F363" s="156" t="e">
        <f>VLOOKUP('Room Details'!$I351,NCA_Calculations!$I$3:$N$12,6,0)</f>
        <v>#N/A</v>
      </c>
      <c r="G363" s="156" t="str">
        <f>IF(OR(ISBLANK('Room Details'!$M351), 'Room Details'!$M351 = 0,  'Room Details'!$M351 = "N/A" ),"Usable","Unusable")</f>
        <v>Usable</v>
      </c>
      <c r="H363" s="156">
        <f>'Room Details'!$V351</f>
        <v>0</v>
      </c>
      <c r="I363" s="156">
        <f>_xlfn.IFNA(ROUNDUP(IF(OR('Room Details'!$J351=0,ISBLANK('Room Details'!$J351),'Room Details'!$J351="N/A"),0,IF('Room Details'!$J351&gt;$D363,('Room Details'!$J351/$E363)+$F363,IF('Room Details'!$J351&lt;=ABS($B363*$C363),1,('Room Details'!$J351/$B363)+$C363))),0),0)</f>
        <v>0</v>
      </c>
      <c r="J363" s="167"/>
      <c r="K363" s="167"/>
      <c r="L363" s="156">
        <f t="shared" si="20"/>
        <v>0</v>
      </c>
      <c r="M363" s="156">
        <f t="shared" si="21"/>
        <v>0</v>
      </c>
      <c r="N363" s="165"/>
      <c r="O363" s="165"/>
      <c r="P363" s="156">
        <f t="shared" si="22"/>
        <v>0</v>
      </c>
      <c r="Q363" s="156">
        <f t="shared" si="23"/>
        <v>0</v>
      </c>
      <c r="R363" s="165"/>
      <c r="S363" s="165"/>
    </row>
    <row r="364" spans="1:19" x14ac:dyDescent="0.25">
      <c r="A364" s="156">
        <v>349</v>
      </c>
      <c r="B364" s="156" t="e">
        <f>VLOOKUP('Room Details'!$I352,NCA_Calculations!$I$3:$N$12,2,0)</f>
        <v>#N/A</v>
      </c>
      <c r="C364" s="156" t="e">
        <f>VLOOKUP('Room Details'!$I352,NCA_Calculations!$I$3:$N$12,3,0)</f>
        <v>#N/A</v>
      </c>
      <c r="D364" s="156" t="e">
        <f>VLOOKUP('Room Details'!$I352,NCA_Calculations!$I$3:$N$12,4,0)</f>
        <v>#N/A</v>
      </c>
      <c r="E364" s="156" t="e">
        <f>VLOOKUP('Room Details'!$I352,NCA_Calculations!$I$3:$N$12,5,0)</f>
        <v>#N/A</v>
      </c>
      <c r="F364" s="156" t="e">
        <f>VLOOKUP('Room Details'!$I352,NCA_Calculations!$I$3:$N$12,6,0)</f>
        <v>#N/A</v>
      </c>
      <c r="G364" s="156" t="str">
        <f>IF(OR(ISBLANK('Room Details'!$M352), 'Room Details'!$M352 = 0,  'Room Details'!$M352 = "N/A" ),"Usable","Unusable")</f>
        <v>Usable</v>
      </c>
      <c r="H364" s="156">
        <f>'Room Details'!$V352</f>
        <v>0</v>
      </c>
      <c r="I364" s="156">
        <f>_xlfn.IFNA(ROUNDUP(IF(OR('Room Details'!$J352=0,ISBLANK('Room Details'!$J352),'Room Details'!$J352="N/A"),0,IF('Room Details'!$J352&gt;$D364,('Room Details'!$J352/$E364)+$F364,IF('Room Details'!$J352&lt;=ABS($B364*$C364),1,('Room Details'!$J352/$B364)+$C364))),0),0)</f>
        <v>0</v>
      </c>
      <c r="J364" s="167"/>
      <c r="K364" s="167"/>
      <c r="L364" s="156">
        <f t="shared" si="20"/>
        <v>0</v>
      </c>
      <c r="M364" s="156">
        <f t="shared" si="21"/>
        <v>0</v>
      </c>
      <c r="N364" s="165"/>
      <c r="O364" s="165"/>
      <c r="P364" s="156">
        <f t="shared" si="22"/>
        <v>0</v>
      </c>
      <c r="Q364" s="156">
        <f t="shared" si="23"/>
        <v>0</v>
      </c>
      <c r="R364" s="165"/>
      <c r="S364" s="165"/>
    </row>
    <row r="365" spans="1:19" x14ac:dyDescent="0.25">
      <c r="A365" s="156">
        <v>350</v>
      </c>
      <c r="B365" s="156" t="e">
        <f>VLOOKUP('Room Details'!$I353,NCA_Calculations!$I$3:$N$12,2,0)</f>
        <v>#N/A</v>
      </c>
      <c r="C365" s="156" t="e">
        <f>VLOOKUP('Room Details'!$I353,NCA_Calculations!$I$3:$N$12,3,0)</f>
        <v>#N/A</v>
      </c>
      <c r="D365" s="156" t="e">
        <f>VLOOKUP('Room Details'!$I353,NCA_Calculations!$I$3:$N$12,4,0)</f>
        <v>#N/A</v>
      </c>
      <c r="E365" s="156" t="e">
        <f>VLOOKUP('Room Details'!$I353,NCA_Calculations!$I$3:$N$12,5,0)</f>
        <v>#N/A</v>
      </c>
      <c r="F365" s="156" t="e">
        <f>VLOOKUP('Room Details'!$I353,NCA_Calculations!$I$3:$N$12,6,0)</f>
        <v>#N/A</v>
      </c>
      <c r="G365" s="156" t="str">
        <f>IF(OR(ISBLANK('Room Details'!$M353), 'Room Details'!$M353 = 0,  'Room Details'!$M353 = "N/A" ),"Usable","Unusable")</f>
        <v>Usable</v>
      </c>
      <c r="H365" s="156">
        <f>'Room Details'!$V353</f>
        <v>0</v>
      </c>
      <c r="I365" s="156">
        <f>_xlfn.IFNA(ROUNDUP(IF(OR('Room Details'!$J353=0,ISBLANK('Room Details'!$J353),'Room Details'!$J353="N/A"),0,IF('Room Details'!$J353&gt;$D365,('Room Details'!$J353/$E365)+$F365,IF('Room Details'!$J353&lt;=ABS($B365*$C365),1,('Room Details'!$J353/$B365)+$C365))),0),0)</f>
        <v>0</v>
      </c>
      <c r="J365" s="167"/>
      <c r="K365" s="167"/>
      <c r="L365" s="156">
        <f t="shared" si="20"/>
        <v>0</v>
      </c>
      <c r="M365" s="156">
        <f t="shared" si="21"/>
        <v>0</v>
      </c>
      <c r="N365" s="165"/>
      <c r="O365" s="165"/>
      <c r="P365" s="156">
        <f t="shared" si="22"/>
        <v>0</v>
      </c>
      <c r="Q365" s="156">
        <f t="shared" si="23"/>
        <v>0</v>
      </c>
      <c r="R365" s="165"/>
      <c r="S365" s="165"/>
    </row>
    <row r="366" spans="1:19" x14ac:dyDescent="0.25">
      <c r="A366" s="156">
        <v>351</v>
      </c>
      <c r="B366" s="156" t="e">
        <f>VLOOKUP('Room Details'!$I354,NCA_Calculations!$I$3:$N$12,2,0)</f>
        <v>#N/A</v>
      </c>
      <c r="C366" s="156" t="e">
        <f>VLOOKUP('Room Details'!$I354,NCA_Calculations!$I$3:$N$12,3,0)</f>
        <v>#N/A</v>
      </c>
      <c r="D366" s="156" t="e">
        <f>VLOOKUP('Room Details'!$I354,NCA_Calculations!$I$3:$N$12,4,0)</f>
        <v>#N/A</v>
      </c>
      <c r="E366" s="156" t="e">
        <f>VLOOKUP('Room Details'!$I354,NCA_Calculations!$I$3:$N$12,5,0)</f>
        <v>#N/A</v>
      </c>
      <c r="F366" s="156" t="e">
        <f>VLOOKUP('Room Details'!$I354,NCA_Calculations!$I$3:$N$12,6,0)</f>
        <v>#N/A</v>
      </c>
      <c r="G366" s="156" t="str">
        <f>IF(OR(ISBLANK('Room Details'!$M354), 'Room Details'!$M354 = 0,  'Room Details'!$M354 = "N/A" ),"Usable","Unusable")</f>
        <v>Usable</v>
      </c>
      <c r="H366" s="156">
        <f>'Room Details'!$V354</f>
        <v>0</v>
      </c>
      <c r="I366" s="156">
        <f>_xlfn.IFNA(ROUNDUP(IF(OR('Room Details'!$J354=0,ISBLANK('Room Details'!$J354),'Room Details'!$J354="N/A"),0,IF('Room Details'!$J354&gt;$D366,('Room Details'!$J354/$E366)+$F366,IF('Room Details'!$J354&lt;=ABS($B366*$C366),1,('Room Details'!$J354/$B366)+$C366))),0),0)</f>
        <v>0</v>
      </c>
      <c r="J366" s="167"/>
      <c r="K366" s="167"/>
      <c r="L366" s="156">
        <f t="shared" si="20"/>
        <v>0</v>
      </c>
      <c r="M366" s="156">
        <f t="shared" si="21"/>
        <v>0</v>
      </c>
      <c r="N366" s="165"/>
      <c r="O366" s="165"/>
      <c r="P366" s="156">
        <f t="shared" si="22"/>
        <v>0</v>
      </c>
      <c r="Q366" s="156">
        <f t="shared" si="23"/>
        <v>0</v>
      </c>
      <c r="R366" s="165"/>
      <c r="S366" s="165"/>
    </row>
    <row r="367" spans="1:19" x14ac:dyDescent="0.25">
      <c r="A367" s="156">
        <v>352</v>
      </c>
      <c r="B367" s="156" t="e">
        <f>VLOOKUP('Room Details'!$I355,NCA_Calculations!$I$3:$N$12,2,0)</f>
        <v>#N/A</v>
      </c>
      <c r="C367" s="156" t="e">
        <f>VLOOKUP('Room Details'!$I355,NCA_Calculations!$I$3:$N$12,3,0)</f>
        <v>#N/A</v>
      </c>
      <c r="D367" s="156" t="e">
        <f>VLOOKUP('Room Details'!$I355,NCA_Calculations!$I$3:$N$12,4,0)</f>
        <v>#N/A</v>
      </c>
      <c r="E367" s="156" t="e">
        <f>VLOOKUP('Room Details'!$I355,NCA_Calculations!$I$3:$N$12,5,0)</f>
        <v>#N/A</v>
      </c>
      <c r="F367" s="156" t="e">
        <f>VLOOKUP('Room Details'!$I355,NCA_Calculations!$I$3:$N$12,6,0)</f>
        <v>#N/A</v>
      </c>
      <c r="G367" s="156" t="str">
        <f>IF(OR(ISBLANK('Room Details'!$M355), 'Room Details'!$M355 = 0,  'Room Details'!$M355 = "N/A" ),"Usable","Unusable")</f>
        <v>Usable</v>
      </c>
      <c r="H367" s="156">
        <f>'Room Details'!$V355</f>
        <v>0</v>
      </c>
      <c r="I367" s="156">
        <f>_xlfn.IFNA(ROUNDUP(IF(OR('Room Details'!$J355=0,ISBLANK('Room Details'!$J355),'Room Details'!$J355="N/A"),0,IF('Room Details'!$J355&gt;$D367,('Room Details'!$J355/$E367)+$F367,IF('Room Details'!$J355&lt;=ABS($B367*$C367),1,('Room Details'!$J355/$B367)+$C367))),0),0)</f>
        <v>0</v>
      </c>
      <c r="J367" s="167"/>
      <c r="K367" s="167"/>
      <c r="L367" s="156">
        <f t="shared" si="20"/>
        <v>0</v>
      </c>
      <c r="M367" s="156">
        <f t="shared" si="21"/>
        <v>0</v>
      </c>
      <c r="N367" s="165"/>
      <c r="O367" s="165"/>
      <c r="P367" s="156">
        <f t="shared" si="22"/>
        <v>0</v>
      </c>
      <c r="Q367" s="156">
        <f t="shared" si="23"/>
        <v>0</v>
      </c>
      <c r="R367" s="165"/>
      <c r="S367" s="165"/>
    </row>
    <row r="368" spans="1:19" x14ac:dyDescent="0.25">
      <c r="A368" s="156">
        <v>353</v>
      </c>
      <c r="B368" s="156" t="e">
        <f>VLOOKUP('Room Details'!$I356,NCA_Calculations!$I$3:$N$12,2,0)</f>
        <v>#N/A</v>
      </c>
      <c r="C368" s="156" t="e">
        <f>VLOOKUP('Room Details'!$I356,NCA_Calculations!$I$3:$N$12,3,0)</f>
        <v>#N/A</v>
      </c>
      <c r="D368" s="156" t="e">
        <f>VLOOKUP('Room Details'!$I356,NCA_Calculations!$I$3:$N$12,4,0)</f>
        <v>#N/A</v>
      </c>
      <c r="E368" s="156" t="e">
        <f>VLOOKUP('Room Details'!$I356,NCA_Calculations!$I$3:$N$12,5,0)</f>
        <v>#N/A</v>
      </c>
      <c r="F368" s="156" t="e">
        <f>VLOOKUP('Room Details'!$I356,NCA_Calculations!$I$3:$N$12,6,0)</f>
        <v>#N/A</v>
      </c>
      <c r="G368" s="156" t="str">
        <f>IF(OR(ISBLANK('Room Details'!$M356), 'Room Details'!$M356 = 0,  'Room Details'!$M356 = "N/A" ),"Usable","Unusable")</f>
        <v>Usable</v>
      </c>
      <c r="H368" s="156">
        <f>'Room Details'!$V356</f>
        <v>0</v>
      </c>
      <c r="I368" s="156">
        <f>_xlfn.IFNA(ROUNDUP(IF(OR('Room Details'!$J356=0,ISBLANK('Room Details'!$J356),'Room Details'!$J356="N/A"),0,IF('Room Details'!$J356&gt;$D368,('Room Details'!$J356/$E368)+$F368,IF('Room Details'!$J356&lt;=ABS($B368*$C368),1,('Room Details'!$J356/$B368)+$C368))),0),0)</f>
        <v>0</v>
      </c>
      <c r="J368" s="167"/>
      <c r="K368" s="167"/>
      <c r="L368" s="156">
        <f t="shared" si="20"/>
        <v>0</v>
      </c>
      <c r="M368" s="156">
        <f t="shared" si="21"/>
        <v>0</v>
      </c>
      <c r="N368" s="165"/>
      <c r="O368" s="165"/>
      <c r="P368" s="156">
        <f t="shared" si="22"/>
        <v>0</v>
      </c>
      <c r="Q368" s="156">
        <f t="shared" si="23"/>
        <v>0</v>
      </c>
      <c r="R368" s="165"/>
      <c r="S368" s="165"/>
    </row>
    <row r="369" spans="1:19" x14ac:dyDescent="0.25">
      <c r="A369" s="156">
        <v>354</v>
      </c>
      <c r="B369" s="156" t="e">
        <f>VLOOKUP('Room Details'!$I357,NCA_Calculations!$I$3:$N$12,2,0)</f>
        <v>#N/A</v>
      </c>
      <c r="C369" s="156" t="e">
        <f>VLOOKUP('Room Details'!$I357,NCA_Calculations!$I$3:$N$12,3,0)</f>
        <v>#N/A</v>
      </c>
      <c r="D369" s="156" t="e">
        <f>VLOOKUP('Room Details'!$I357,NCA_Calculations!$I$3:$N$12,4,0)</f>
        <v>#N/A</v>
      </c>
      <c r="E369" s="156" t="e">
        <f>VLOOKUP('Room Details'!$I357,NCA_Calculations!$I$3:$N$12,5,0)</f>
        <v>#N/A</v>
      </c>
      <c r="F369" s="156" t="e">
        <f>VLOOKUP('Room Details'!$I357,NCA_Calculations!$I$3:$N$12,6,0)</f>
        <v>#N/A</v>
      </c>
      <c r="G369" s="156" t="str">
        <f>IF(OR(ISBLANK('Room Details'!$M357), 'Room Details'!$M357 = 0,  'Room Details'!$M357 = "N/A" ),"Usable","Unusable")</f>
        <v>Usable</v>
      </c>
      <c r="H369" s="156">
        <f>'Room Details'!$V357</f>
        <v>0</v>
      </c>
      <c r="I369" s="156">
        <f>_xlfn.IFNA(ROUNDUP(IF(OR('Room Details'!$J357=0,ISBLANK('Room Details'!$J357),'Room Details'!$J357="N/A"),0,IF('Room Details'!$J357&gt;$D369,('Room Details'!$J357/$E369)+$F369,IF('Room Details'!$J357&lt;=ABS($B369*$C369),1,('Room Details'!$J357/$B369)+$C369))),0),0)</f>
        <v>0</v>
      </c>
      <c r="J369" s="167"/>
      <c r="K369" s="167"/>
      <c r="L369" s="156">
        <f t="shared" si="20"/>
        <v>0</v>
      </c>
      <c r="M369" s="156">
        <f t="shared" si="21"/>
        <v>0</v>
      </c>
      <c r="N369" s="165"/>
      <c r="O369" s="165"/>
      <c r="P369" s="156">
        <f t="shared" si="22"/>
        <v>0</v>
      </c>
      <c r="Q369" s="156">
        <f t="shared" si="23"/>
        <v>0</v>
      </c>
      <c r="R369" s="165"/>
      <c r="S369" s="165"/>
    </row>
    <row r="370" spans="1:19" x14ac:dyDescent="0.25">
      <c r="A370" s="156">
        <v>355</v>
      </c>
      <c r="B370" s="156" t="e">
        <f>VLOOKUP('Room Details'!$I358,NCA_Calculations!$I$3:$N$12,2,0)</f>
        <v>#N/A</v>
      </c>
      <c r="C370" s="156" t="e">
        <f>VLOOKUP('Room Details'!$I358,NCA_Calculations!$I$3:$N$12,3,0)</f>
        <v>#N/A</v>
      </c>
      <c r="D370" s="156" t="e">
        <f>VLOOKUP('Room Details'!$I358,NCA_Calculations!$I$3:$N$12,4,0)</f>
        <v>#N/A</v>
      </c>
      <c r="E370" s="156" t="e">
        <f>VLOOKUP('Room Details'!$I358,NCA_Calculations!$I$3:$N$12,5,0)</f>
        <v>#N/A</v>
      </c>
      <c r="F370" s="156" t="e">
        <f>VLOOKUP('Room Details'!$I358,NCA_Calculations!$I$3:$N$12,6,0)</f>
        <v>#N/A</v>
      </c>
      <c r="G370" s="156" t="str">
        <f>IF(OR(ISBLANK('Room Details'!$M358), 'Room Details'!$M358 = 0,  'Room Details'!$M358 = "N/A" ),"Usable","Unusable")</f>
        <v>Usable</v>
      </c>
      <c r="H370" s="156">
        <f>'Room Details'!$V358</f>
        <v>0</v>
      </c>
      <c r="I370" s="156">
        <f>_xlfn.IFNA(ROUNDUP(IF(OR('Room Details'!$J358=0,ISBLANK('Room Details'!$J358),'Room Details'!$J358="N/A"),0,IF('Room Details'!$J358&gt;$D370,('Room Details'!$J358/$E370)+$F370,IF('Room Details'!$J358&lt;=ABS($B370*$C370),1,('Room Details'!$J358/$B370)+$C370))),0),0)</f>
        <v>0</v>
      </c>
      <c r="J370" s="167"/>
      <c r="K370" s="167"/>
      <c r="L370" s="156">
        <f t="shared" si="20"/>
        <v>0</v>
      </c>
      <c r="M370" s="156">
        <f t="shared" si="21"/>
        <v>0</v>
      </c>
      <c r="N370" s="165"/>
      <c r="O370" s="165"/>
      <c r="P370" s="156">
        <f t="shared" si="22"/>
        <v>0</v>
      </c>
      <c r="Q370" s="156">
        <f t="shared" si="23"/>
        <v>0</v>
      </c>
      <c r="R370" s="165"/>
      <c r="S370" s="165"/>
    </row>
    <row r="371" spans="1:19" x14ac:dyDescent="0.25">
      <c r="A371" s="156">
        <v>356</v>
      </c>
      <c r="B371" s="156" t="e">
        <f>VLOOKUP('Room Details'!$I359,NCA_Calculations!$I$3:$N$12,2,0)</f>
        <v>#N/A</v>
      </c>
      <c r="C371" s="156" t="e">
        <f>VLOOKUP('Room Details'!$I359,NCA_Calculations!$I$3:$N$12,3,0)</f>
        <v>#N/A</v>
      </c>
      <c r="D371" s="156" t="e">
        <f>VLOOKUP('Room Details'!$I359,NCA_Calculations!$I$3:$N$12,4,0)</f>
        <v>#N/A</v>
      </c>
      <c r="E371" s="156" t="e">
        <f>VLOOKUP('Room Details'!$I359,NCA_Calculations!$I$3:$N$12,5,0)</f>
        <v>#N/A</v>
      </c>
      <c r="F371" s="156" t="e">
        <f>VLOOKUP('Room Details'!$I359,NCA_Calculations!$I$3:$N$12,6,0)</f>
        <v>#N/A</v>
      </c>
      <c r="G371" s="156" t="str">
        <f>IF(OR(ISBLANK('Room Details'!$M359), 'Room Details'!$M359 = 0,  'Room Details'!$M359 = "N/A" ),"Usable","Unusable")</f>
        <v>Usable</v>
      </c>
      <c r="H371" s="156">
        <f>'Room Details'!$V359</f>
        <v>0</v>
      </c>
      <c r="I371" s="156">
        <f>_xlfn.IFNA(ROUNDUP(IF(OR('Room Details'!$J359=0,ISBLANK('Room Details'!$J359),'Room Details'!$J359="N/A"),0,IF('Room Details'!$J359&gt;$D371,('Room Details'!$J359/$E371)+$F371,IF('Room Details'!$J359&lt;=ABS($B371*$C371),1,('Room Details'!$J359/$B371)+$C371))),0),0)</f>
        <v>0</v>
      </c>
      <c r="J371" s="167"/>
      <c r="K371" s="167"/>
      <c r="L371" s="156">
        <f t="shared" si="20"/>
        <v>0</v>
      </c>
      <c r="M371" s="156">
        <f t="shared" si="21"/>
        <v>0</v>
      </c>
      <c r="N371" s="165"/>
      <c r="O371" s="165"/>
      <c r="P371" s="156">
        <f t="shared" si="22"/>
        <v>0</v>
      </c>
      <c r="Q371" s="156">
        <f t="shared" si="23"/>
        <v>0</v>
      </c>
      <c r="R371" s="165"/>
      <c r="S371" s="165"/>
    </row>
    <row r="372" spans="1:19" x14ac:dyDescent="0.25">
      <c r="A372" s="156">
        <v>357</v>
      </c>
      <c r="B372" s="156" t="e">
        <f>VLOOKUP('Room Details'!$I360,NCA_Calculations!$I$3:$N$12,2,0)</f>
        <v>#N/A</v>
      </c>
      <c r="C372" s="156" t="e">
        <f>VLOOKUP('Room Details'!$I360,NCA_Calculations!$I$3:$N$12,3,0)</f>
        <v>#N/A</v>
      </c>
      <c r="D372" s="156" t="e">
        <f>VLOOKUP('Room Details'!$I360,NCA_Calculations!$I$3:$N$12,4,0)</f>
        <v>#N/A</v>
      </c>
      <c r="E372" s="156" t="e">
        <f>VLOOKUP('Room Details'!$I360,NCA_Calculations!$I$3:$N$12,5,0)</f>
        <v>#N/A</v>
      </c>
      <c r="F372" s="156" t="e">
        <f>VLOOKUP('Room Details'!$I360,NCA_Calculations!$I$3:$N$12,6,0)</f>
        <v>#N/A</v>
      </c>
      <c r="G372" s="156" t="str">
        <f>IF(OR(ISBLANK('Room Details'!$M360), 'Room Details'!$M360 = 0,  'Room Details'!$M360 = "N/A" ),"Usable","Unusable")</f>
        <v>Usable</v>
      </c>
      <c r="H372" s="156">
        <f>'Room Details'!$V360</f>
        <v>0</v>
      </c>
      <c r="I372" s="156">
        <f>_xlfn.IFNA(ROUNDUP(IF(OR('Room Details'!$J360=0,ISBLANK('Room Details'!$J360),'Room Details'!$J360="N/A"),0,IF('Room Details'!$J360&gt;$D372,('Room Details'!$J360/$E372)+$F372,IF('Room Details'!$J360&lt;=ABS($B372*$C372),1,('Room Details'!$J360/$B372)+$C372))),0),0)</f>
        <v>0</v>
      </c>
      <c r="J372" s="167"/>
      <c r="K372" s="167"/>
      <c r="L372" s="156">
        <f t="shared" si="20"/>
        <v>0</v>
      </c>
      <c r="M372" s="156">
        <f t="shared" si="21"/>
        <v>0</v>
      </c>
      <c r="N372" s="165"/>
      <c r="O372" s="165"/>
      <c r="P372" s="156">
        <f t="shared" si="22"/>
        <v>0</v>
      </c>
      <c r="Q372" s="156">
        <f t="shared" si="23"/>
        <v>0</v>
      </c>
      <c r="R372" s="165"/>
      <c r="S372" s="165"/>
    </row>
    <row r="373" spans="1:19" x14ac:dyDescent="0.25">
      <c r="A373" s="156">
        <v>358</v>
      </c>
      <c r="B373" s="156" t="e">
        <f>VLOOKUP('Room Details'!$I361,NCA_Calculations!$I$3:$N$12,2,0)</f>
        <v>#N/A</v>
      </c>
      <c r="C373" s="156" t="e">
        <f>VLOOKUP('Room Details'!$I361,NCA_Calculations!$I$3:$N$12,3,0)</f>
        <v>#N/A</v>
      </c>
      <c r="D373" s="156" t="e">
        <f>VLOOKUP('Room Details'!$I361,NCA_Calculations!$I$3:$N$12,4,0)</f>
        <v>#N/A</v>
      </c>
      <c r="E373" s="156" t="e">
        <f>VLOOKUP('Room Details'!$I361,NCA_Calculations!$I$3:$N$12,5,0)</f>
        <v>#N/A</v>
      </c>
      <c r="F373" s="156" t="e">
        <f>VLOOKUP('Room Details'!$I361,NCA_Calculations!$I$3:$N$12,6,0)</f>
        <v>#N/A</v>
      </c>
      <c r="G373" s="156" t="str">
        <f>IF(OR(ISBLANK('Room Details'!$M361), 'Room Details'!$M361 = 0,  'Room Details'!$M361 = "N/A" ),"Usable","Unusable")</f>
        <v>Usable</v>
      </c>
      <c r="H373" s="156">
        <f>'Room Details'!$V361</f>
        <v>0</v>
      </c>
      <c r="I373" s="156">
        <f>_xlfn.IFNA(ROUNDUP(IF(OR('Room Details'!$J361=0,ISBLANK('Room Details'!$J361),'Room Details'!$J361="N/A"),0,IF('Room Details'!$J361&gt;$D373,('Room Details'!$J361/$E373)+$F373,IF('Room Details'!$J361&lt;=ABS($B373*$C373),1,('Room Details'!$J361/$B373)+$C373))),0),0)</f>
        <v>0</v>
      </c>
      <c r="J373" s="167"/>
      <c r="K373" s="167"/>
      <c r="L373" s="156">
        <f t="shared" si="20"/>
        <v>0</v>
      </c>
      <c r="M373" s="156">
        <f t="shared" si="21"/>
        <v>0</v>
      </c>
      <c r="N373" s="165"/>
      <c r="O373" s="165"/>
      <c r="P373" s="156">
        <f t="shared" si="22"/>
        <v>0</v>
      </c>
      <c r="Q373" s="156">
        <f t="shared" si="23"/>
        <v>0</v>
      </c>
      <c r="R373" s="165"/>
      <c r="S373" s="165"/>
    </row>
    <row r="374" spans="1:19" x14ac:dyDescent="0.25">
      <c r="A374" s="156">
        <v>359</v>
      </c>
      <c r="B374" s="156" t="e">
        <f>VLOOKUP('Room Details'!$I362,NCA_Calculations!$I$3:$N$12,2,0)</f>
        <v>#N/A</v>
      </c>
      <c r="C374" s="156" t="e">
        <f>VLOOKUP('Room Details'!$I362,NCA_Calculations!$I$3:$N$12,3,0)</f>
        <v>#N/A</v>
      </c>
      <c r="D374" s="156" t="e">
        <f>VLOOKUP('Room Details'!$I362,NCA_Calculations!$I$3:$N$12,4,0)</f>
        <v>#N/A</v>
      </c>
      <c r="E374" s="156" t="e">
        <f>VLOOKUP('Room Details'!$I362,NCA_Calculations!$I$3:$N$12,5,0)</f>
        <v>#N/A</v>
      </c>
      <c r="F374" s="156" t="e">
        <f>VLOOKUP('Room Details'!$I362,NCA_Calculations!$I$3:$N$12,6,0)</f>
        <v>#N/A</v>
      </c>
      <c r="G374" s="156" t="str">
        <f>IF(OR(ISBLANK('Room Details'!$M362), 'Room Details'!$M362 = 0,  'Room Details'!$M362 = "N/A" ),"Usable","Unusable")</f>
        <v>Usable</v>
      </c>
      <c r="H374" s="156">
        <f>'Room Details'!$V362</f>
        <v>0</v>
      </c>
      <c r="I374" s="156">
        <f>_xlfn.IFNA(ROUNDUP(IF(OR('Room Details'!$J362=0,ISBLANK('Room Details'!$J362),'Room Details'!$J362="N/A"),0,IF('Room Details'!$J362&gt;$D374,('Room Details'!$J362/$E374)+$F374,IF('Room Details'!$J362&lt;=ABS($B374*$C374),1,('Room Details'!$J362/$B374)+$C374))),0),0)</f>
        <v>0</v>
      </c>
      <c r="J374" s="167"/>
      <c r="K374" s="167"/>
      <c r="L374" s="156">
        <f t="shared" si="20"/>
        <v>0</v>
      </c>
      <c r="M374" s="156">
        <f t="shared" si="21"/>
        <v>0</v>
      </c>
      <c r="N374" s="165"/>
      <c r="O374" s="165"/>
      <c r="P374" s="156">
        <f t="shared" si="22"/>
        <v>0</v>
      </c>
      <c r="Q374" s="156">
        <f t="shared" si="23"/>
        <v>0</v>
      </c>
      <c r="R374" s="165"/>
      <c r="S374" s="165"/>
    </row>
    <row r="375" spans="1:19" x14ac:dyDescent="0.25">
      <c r="A375" s="156">
        <v>360</v>
      </c>
      <c r="B375" s="156" t="e">
        <f>VLOOKUP('Room Details'!$I363,NCA_Calculations!$I$3:$N$12,2,0)</f>
        <v>#N/A</v>
      </c>
      <c r="C375" s="156" t="e">
        <f>VLOOKUP('Room Details'!$I363,NCA_Calculations!$I$3:$N$12,3,0)</f>
        <v>#N/A</v>
      </c>
      <c r="D375" s="156" t="e">
        <f>VLOOKUP('Room Details'!$I363,NCA_Calculations!$I$3:$N$12,4,0)</f>
        <v>#N/A</v>
      </c>
      <c r="E375" s="156" t="e">
        <f>VLOOKUP('Room Details'!$I363,NCA_Calculations!$I$3:$N$12,5,0)</f>
        <v>#N/A</v>
      </c>
      <c r="F375" s="156" t="e">
        <f>VLOOKUP('Room Details'!$I363,NCA_Calculations!$I$3:$N$12,6,0)</f>
        <v>#N/A</v>
      </c>
      <c r="G375" s="156" t="str">
        <f>IF(OR(ISBLANK('Room Details'!$M363), 'Room Details'!$M363 = 0,  'Room Details'!$M363 = "N/A" ),"Usable","Unusable")</f>
        <v>Usable</v>
      </c>
      <c r="H375" s="156">
        <f>'Room Details'!$V363</f>
        <v>0</v>
      </c>
      <c r="I375" s="156">
        <f>_xlfn.IFNA(ROUNDUP(IF(OR('Room Details'!$J363=0,ISBLANK('Room Details'!$J363),'Room Details'!$J363="N/A"),0,IF('Room Details'!$J363&gt;$D375,('Room Details'!$J363/$E375)+$F375,IF('Room Details'!$J363&lt;=ABS($B375*$C375),1,('Room Details'!$J363/$B375)+$C375))),0),0)</f>
        <v>0</v>
      </c>
      <c r="J375" s="167"/>
      <c r="K375" s="167"/>
      <c r="L375" s="156">
        <f t="shared" si="20"/>
        <v>0</v>
      </c>
      <c r="M375" s="156">
        <f t="shared" si="21"/>
        <v>0</v>
      </c>
      <c r="N375" s="165"/>
      <c r="O375" s="165"/>
      <c r="P375" s="156">
        <f t="shared" si="22"/>
        <v>0</v>
      </c>
      <c r="Q375" s="156">
        <f t="shared" si="23"/>
        <v>0</v>
      </c>
      <c r="R375" s="165"/>
      <c r="S375" s="165"/>
    </row>
    <row r="376" spans="1:19" x14ac:dyDescent="0.25">
      <c r="A376" s="156">
        <v>361</v>
      </c>
      <c r="B376" s="156" t="e">
        <f>VLOOKUP('Room Details'!$I364,NCA_Calculations!$I$3:$N$12,2,0)</f>
        <v>#N/A</v>
      </c>
      <c r="C376" s="156" t="e">
        <f>VLOOKUP('Room Details'!$I364,NCA_Calculations!$I$3:$N$12,3,0)</f>
        <v>#N/A</v>
      </c>
      <c r="D376" s="156" t="e">
        <f>VLOOKUP('Room Details'!$I364,NCA_Calculations!$I$3:$N$12,4,0)</f>
        <v>#N/A</v>
      </c>
      <c r="E376" s="156" t="e">
        <f>VLOOKUP('Room Details'!$I364,NCA_Calculations!$I$3:$N$12,5,0)</f>
        <v>#N/A</v>
      </c>
      <c r="F376" s="156" t="e">
        <f>VLOOKUP('Room Details'!$I364,NCA_Calculations!$I$3:$N$12,6,0)</f>
        <v>#N/A</v>
      </c>
      <c r="G376" s="156" t="str">
        <f>IF(OR(ISBLANK('Room Details'!$M364), 'Room Details'!$M364 = 0,  'Room Details'!$M364 = "N/A" ),"Usable","Unusable")</f>
        <v>Usable</v>
      </c>
      <c r="H376" s="156">
        <f>'Room Details'!$V364</f>
        <v>0</v>
      </c>
      <c r="I376" s="156">
        <f>_xlfn.IFNA(ROUNDUP(IF(OR('Room Details'!$J364=0,ISBLANK('Room Details'!$J364),'Room Details'!$J364="N/A"),0,IF('Room Details'!$J364&gt;$D376,('Room Details'!$J364/$E376)+$F376,IF('Room Details'!$J364&lt;=ABS($B376*$C376),1,('Room Details'!$J364/$B376)+$C376))),0),0)</f>
        <v>0</v>
      </c>
      <c r="J376" s="167"/>
      <c r="K376" s="167"/>
      <c r="L376" s="156">
        <f t="shared" si="20"/>
        <v>0</v>
      </c>
      <c r="M376" s="156">
        <f t="shared" si="21"/>
        <v>0</v>
      </c>
      <c r="N376" s="165"/>
      <c r="O376" s="165"/>
      <c r="P376" s="156">
        <f t="shared" si="22"/>
        <v>0</v>
      </c>
      <c r="Q376" s="156">
        <f t="shared" si="23"/>
        <v>0</v>
      </c>
      <c r="R376" s="165"/>
      <c r="S376" s="165"/>
    </row>
    <row r="377" spans="1:19" x14ac:dyDescent="0.25">
      <c r="A377" s="156">
        <v>362</v>
      </c>
      <c r="B377" s="156" t="e">
        <f>VLOOKUP('Room Details'!$I365,NCA_Calculations!$I$3:$N$12,2,0)</f>
        <v>#N/A</v>
      </c>
      <c r="C377" s="156" t="e">
        <f>VLOOKUP('Room Details'!$I365,NCA_Calculations!$I$3:$N$12,3,0)</f>
        <v>#N/A</v>
      </c>
      <c r="D377" s="156" t="e">
        <f>VLOOKUP('Room Details'!$I365,NCA_Calculations!$I$3:$N$12,4,0)</f>
        <v>#N/A</v>
      </c>
      <c r="E377" s="156" t="e">
        <f>VLOOKUP('Room Details'!$I365,NCA_Calculations!$I$3:$N$12,5,0)</f>
        <v>#N/A</v>
      </c>
      <c r="F377" s="156" t="e">
        <f>VLOOKUP('Room Details'!$I365,NCA_Calculations!$I$3:$N$12,6,0)</f>
        <v>#N/A</v>
      </c>
      <c r="G377" s="156" t="str">
        <f>IF(OR(ISBLANK('Room Details'!$M365), 'Room Details'!$M365 = 0,  'Room Details'!$M365 = "N/A" ),"Usable","Unusable")</f>
        <v>Usable</v>
      </c>
      <c r="H377" s="156">
        <f>'Room Details'!$V365</f>
        <v>0</v>
      </c>
      <c r="I377" s="156">
        <f>_xlfn.IFNA(ROUNDUP(IF(OR('Room Details'!$J365=0,ISBLANK('Room Details'!$J365),'Room Details'!$J365="N/A"),0,IF('Room Details'!$J365&gt;$D377,('Room Details'!$J365/$E377)+$F377,IF('Room Details'!$J365&lt;=ABS($B377*$C377),1,('Room Details'!$J365/$B377)+$C377))),0),0)</f>
        <v>0</v>
      </c>
      <c r="J377" s="167"/>
      <c r="K377" s="167"/>
      <c r="L377" s="156">
        <f t="shared" si="20"/>
        <v>0</v>
      </c>
      <c r="M377" s="156">
        <f t="shared" si="21"/>
        <v>0</v>
      </c>
      <c r="N377" s="165"/>
      <c r="O377" s="165"/>
      <c r="P377" s="156">
        <f t="shared" si="22"/>
        <v>0</v>
      </c>
      <c r="Q377" s="156">
        <f t="shared" si="23"/>
        <v>0</v>
      </c>
      <c r="R377" s="165"/>
      <c r="S377" s="165"/>
    </row>
    <row r="378" spans="1:19" x14ac:dyDescent="0.25">
      <c r="A378" s="156">
        <v>363</v>
      </c>
      <c r="B378" s="156" t="e">
        <f>VLOOKUP('Room Details'!$I366,NCA_Calculations!$I$3:$N$12,2,0)</f>
        <v>#N/A</v>
      </c>
      <c r="C378" s="156" t="e">
        <f>VLOOKUP('Room Details'!$I366,NCA_Calculations!$I$3:$N$12,3,0)</f>
        <v>#N/A</v>
      </c>
      <c r="D378" s="156" t="e">
        <f>VLOOKUP('Room Details'!$I366,NCA_Calculations!$I$3:$N$12,4,0)</f>
        <v>#N/A</v>
      </c>
      <c r="E378" s="156" t="e">
        <f>VLOOKUP('Room Details'!$I366,NCA_Calculations!$I$3:$N$12,5,0)</f>
        <v>#N/A</v>
      </c>
      <c r="F378" s="156" t="e">
        <f>VLOOKUP('Room Details'!$I366,NCA_Calculations!$I$3:$N$12,6,0)</f>
        <v>#N/A</v>
      </c>
      <c r="G378" s="156" t="str">
        <f>IF(OR(ISBLANK('Room Details'!$M366), 'Room Details'!$M366 = 0,  'Room Details'!$M366 = "N/A" ),"Usable","Unusable")</f>
        <v>Usable</v>
      </c>
      <c r="H378" s="156">
        <f>'Room Details'!$V366</f>
        <v>0</v>
      </c>
      <c r="I378" s="156">
        <f>_xlfn.IFNA(ROUNDUP(IF(OR('Room Details'!$J366=0,ISBLANK('Room Details'!$J366),'Room Details'!$J366="N/A"),0,IF('Room Details'!$J366&gt;$D378,('Room Details'!$J366/$E378)+$F378,IF('Room Details'!$J366&lt;=ABS($B378*$C378),1,('Room Details'!$J366/$B378)+$C378))),0),0)</f>
        <v>0</v>
      </c>
      <c r="J378" s="167"/>
      <c r="K378" s="167"/>
      <c r="L378" s="156">
        <f t="shared" si="20"/>
        <v>0</v>
      </c>
      <c r="M378" s="156">
        <f t="shared" si="21"/>
        <v>0</v>
      </c>
      <c r="N378" s="165"/>
      <c r="O378" s="165"/>
      <c r="P378" s="156">
        <f t="shared" si="22"/>
        <v>0</v>
      </c>
      <c r="Q378" s="156">
        <f t="shared" si="23"/>
        <v>0</v>
      </c>
      <c r="R378" s="165"/>
      <c r="S378" s="165"/>
    </row>
    <row r="379" spans="1:19" x14ac:dyDescent="0.25">
      <c r="A379" s="156">
        <v>364</v>
      </c>
      <c r="B379" s="156" t="e">
        <f>VLOOKUP('Room Details'!$I367,NCA_Calculations!$I$3:$N$12,2,0)</f>
        <v>#N/A</v>
      </c>
      <c r="C379" s="156" t="e">
        <f>VLOOKUP('Room Details'!$I367,NCA_Calculations!$I$3:$N$12,3,0)</f>
        <v>#N/A</v>
      </c>
      <c r="D379" s="156" t="e">
        <f>VLOOKUP('Room Details'!$I367,NCA_Calculations!$I$3:$N$12,4,0)</f>
        <v>#N/A</v>
      </c>
      <c r="E379" s="156" t="e">
        <f>VLOOKUP('Room Details'!$I367,NCA_Calculations!$I$3:$N$12,5,0)</f>
        <v>#N/A</v>
      </c>
      <c r="F379" s="156" t="e">
        <f>VLOOKUP('Room Details'!$I367,NCA_Calculations!$I$3:$N$12,6,0)</f>
        <v>#N/A</v>
      </c>
      <c r="G379" s="156" t="str">
        <f>IF(OR(ISBLANK('Room Details'!$M367), 'Room Details'!$M367 = 0,  'Room Details'!$M367 = "N/A" ),"Usable","Unusable")</f>
        <v>Usable</v>
      </c>
      <c r="H379" s="156">
        <f>'Room Details'!$V367</f>
        <v>0</v>
      </c>
      <c r="I379" s="156">
        <f>_xlfn.IFNA(ROUNDUP(IF(OR('Room Details'!$J367=0,ISBLANK('Room Details'!$J367),'Room Details'!$J367="N/A"),0,IF('Room Details'!$J367&gt;$D379,('Room Details'!$J367/$E379)+$F379,IF('Room Details'!$J367&lt;=ABS($B379*$C379),1,('Room Details'!$J367/$B379)+$C379))),0),0)</f>
        <v>0</v>
      </c>
      <c r="J379" s="167"/>
      <c r="K379" s="167"/>
      <c r="L379" s="156">
        <f t="shared" si="20"/>
        <v>0</v>
      </c>
      <c r="M379" s="156">
        <f t="shared" si="21"/>
        <v>0</v>
      </c>
      <c r="N379" s="165"/>
      <c r="O379" s="165"/>
      <c r="P379" s="156">
        <f t="shared" si="22"/>
        <v>0</v>
      </c>
      <c r="Q379" s="156">
        <f t="shared" si="23"/>
        <v>0</v>
      </c>
      <c r="R379" s="165"/>
      <c r="S379" s="165"/>
    </row>
    <row r="380" spans="1:19" x14ac:dyDescent="0.25">
      <c r="A380" s="156">
        <v>365</v>
      </c>
      <c r="B380" s="156" t="e">
        <f>VLOOKUP('Room Details'!$I368,NCA_Calculations!$I$3:$N$12,2,0)</f>
        <v>#N/A</v>
      </c>
      <c r="C380" s="156" t="e">
        <f>VLOOKUP('Room Details'!$I368,NCA_Calculations!$I$3:$N$12,3,0)</f>
        <v>#N/A</v>
      </c>
      <c r="D380" s="156" t="e">
        <f>VLOOKUP('Room Details'!$I368,NCA_Calculations!$I$3:$N$12,4,0)</f>
        <v>#N/A</v>
      </c>
      <c r="E380" s="156" t="e">
        <f>VLOOKUP('Room Details'!$I368,NCA_Calculations!$I$3:$N$12,5,0)</f>
        <v>#N/A</v>
      </c>
      <c r="F380" s="156" t="e">
        <f>VLOOKUP('Room Details'!$I368,NCA_Calculations!$I$3:$N$12,6,0)</f>
        <v>#N/A</v>
      </c>
      <c r="G380" s="156" t="str">
        <f>IF(OR(ISBLANK('Room Details'!$M368), 'Room Details'!$M368 = 0,  'Room Details'!$M368 = "N/A" ),"Usable","Unusable")</f>
        <v>Usable</v>
      </c>
      <c r="H380" s="156">
        <f>'Room Details'!$V368</f>
        <v>0</v>
      </c>
      <c r="I380" s="156">
        <f>_xlfn.IFNA(ROUNDUP(IF(OR('Room Details'!$J368=0,ISBLANK('Room Details'!$J368),'Room Details'!$J368="N/A"),0,IF('Room Details'!$J368&gt;$D380,('Room Details'!$J368/$E380)+$F380,IF('Room Details'!$J368&lt;=ABS($B380*$C380),1,('Room Details'!$J368/$B380)+$C380))),0),0)</f>
        <v>0</v>
      </c>
      <c r="J380" s="167"/>
      <c r="K380" s="167"/>
      <c r="L380" s="156">
        <f t="shared" si="20"/>
        <v>0</v>
      </c>
      <c r="M380" s="156">
        <f t="shared" si="21"/>
        <v>0</v>
      </c>
      <c r="N380" s="165"/>
      <c r="O380" s="165"/>
      <c r="P380" s="156">
        <f t="shared" si="22"/>
        <v>0</v>
      </c>
      <c r="Q380" s="156">
        <f t="shared" si="23"/>
        <v>0</v>
      </c>
      <c r="R380" s="165"/>
      <c r="S380" s="165"/>
    </row>
    <row r="381" spans="1:19" x14ac:dyDescent="0.25">
      <c r="A381" s="156">
        <v>366</v>
      </c>
      <c r="B381" s="156" t="e">
        <f>VLOOKUP('Room Details'!$I369,NCA_Calculations!$I$3:$N$12,2,0)</f>
        <v>#N/A</v>
      </c>
      <c r="C381" s="156" t="e">
        <f>VLOOKUP('Room Details'!$I369,NCA_Calculations!$I$3:$N$12,3,0)</f>
        <v>#N/A</v>
      </c>
      <c r="D381" s="156" t="e">
        <f>VLOOKUP('Room Details'!$I369,NCA_Calculations!$I$3:$N$12,4,0)</f>
        <v>#N/A</v>
      </c>
      <c r="E381" s="156" t="e">
        <f>VLOOKUP('Room Details'!$I369,NCA_Calculations!$I$3:$N$12,5,0)</f>
        <v>#N/A</v>
      </c>
      <c r="F381" s="156" t="e">
        <f>VLOOKUP('Room Details'!$I369,NCA_Calculations!$I$3:$N$12,6,0)</f>
        <v>#N/A</v>
      </c>
      <c r="G381" s="156" t="str">
        <f>IF(OR(ISBLANK('Room Details'!$M369), 'Room Details'!$M369 = 0,  'Room Details'!$M369 = "N/A" ),"Usable","Unusable")</f>
        <v>Usable</v>
      </c>
      <c r="H381" s="156">
        <f>'Room Details'!$V369</f>
        <v>0</v>
      </c>
      <c r="I381" s="156">
        <f>_xlfn.IFNA(ROUNDUP(IF(OR('Room Details'!$J369=0,ISBLANK('Room Details'!$J369),'Room Details'!$J369="N/A"),0,IF('Room Details'!$J369&gt;$D381,('Room Details'!$J369/$E381)+$F381,IF('Room Details'!$J369&lt;=ABS($B381*$C381),1,('Room Details'!$J369/$B381)+$C381))),0),0)</f>
        <v>0</v>
      </c>
      <c r="J381" s="167"/>
      <c r="K381" s="167"/>
      <c r="L381" s="156">
        <f t="shared" si="20"/>
        <v>0</v>
      </c>
      <c r="M381" s="156">
        <f t="shared" si="21"/>
        <v>0</v>
      </c>
      <c r="N381" s="165"/>
      <c r="O381" s="165"/>
      <c r="P381" s="156">
        <f t="shared" si="22"/>
        <v>0</v>
      </c>
      <c r="Q381" s="156">
        <f t="shared" si="23"/>
        <v>0</v>
      </c>
      <c r="R381" s="165"/>
      <c r="S381" s="165"/>
    </row>
    <row r="382" spans="1:19" x14ac:dyDescent="0.25">
      <c r="A382" s="156">
        <v>367</v>
      </c>
      <c r="B382" s="156" t="e">
        <f>VLOOKUP('Room Details'!$I370,NCA_Calculations!$I$3:$N$12,2,0)</f>
        <v>#N/A</v>
      </c>
      <c r="C382" s="156" t="e">
        <f>VLOOKUP('Room Details'!$I370,NCA_Calculations!$I$3:$N$12,3,0)</f>
        <v>#N/A</v>
      </c>
      <c r="D382" s="156" t="e">
        <f>VLOOKUP('Room Details'!$I370,NCA_Calculations!$I$3:$N$12,4,0)</f>
        <v>#N/A</v>
      </c>
      <c r="E382" s="156" t="e">
        <f>VLOOKUP('Room Details'!$I370,NCA_Calculations!$I$3:$N$12,5,0)</f>
        <v>#N/A</v>
      </c>
      <c r="F382" s="156" t="e">
        <f>VLOOKUP('Room Details'!$I370,NCA_Calculations!$I$3:$N$12,6,0)</f>
        <v>#N/A</v>
      </c>
      <c r="G382" s="156" t="str">
        <f>IF(OR(ISBLANK('Room Details'!$M370), 'Room Details'!$M370 = 0,  'Room Details'!$M370 = "N/A" ),"Usable","Unusable")</f>
        <v>Usable</v>
      </c>
      <c r="H382" s="156">
        <f>'Room Details'!$V370</f>
        <v>0</v>
      </c>
      <c r="I382" s="156">
        <f>_xlfn.IFNA(ROUNDUP(IF(OR('Room Details'!$J370=0,ISBLANK('Room Details'!$J370),'Room Details'!$J370="N/A"),0,IF('Room Details'!$J370&gt;$D382,('Room Details'!$J370/$E382)+$F382,IF('Room Details'!$J370&lt;=ABS($B382*$C382),1,('Room Details'!$J370/$B382)+$C382))),0),0)</f>
        <v>0</v>
      </c>
      <c r="J382" s="167"/>
      <c r="K382" s="167"/>
      <c r="L382" s="156">
        <f t="shared" si="20"/>
        <v>0</v>
      </c>
      <c r="M382" s="156">
        <f t="shared" si="21"/>
        <v>0</v>
      </c>
      <c r="N382" s="165"/>
      <c r="O382" s="165"/>
      <c r="P382" s="156">
        <f t="shared" si="22"/>
        <v>0</v>
      </c>
      <c r="Q382" s="156">
        <f t="shared" si="23"/>
        <v>0</v>
      </c>
      <c r="R382" s="165"/>
      <c r="S382" s="165"/>
    </row>
    <row r="383" spans="1:19" x14ac:dyDescent="0.25">
      <c r="A383" s="156">
        <v>368</v>
      </c>
      <c r="B383" s="156" t="e">
        <f>VLOOKUP('Room Details'!$I371,NCA_Calculations!$I$3:$N$12,2,0)</f>
        <v>#N/A</v>
      </c>
      <c r="C383" s="156" t="e">
        <f>VLOOKUP('Room Details'!$I371,NCA_Calculations!$I$3:$N$12,3,0)</f>
        <v>#N/A</v>
      </c>
      <c r="D383" s="156" t="e">
        <f>VLOOKUP('Room Details'!$I371,NCA_Calculations!$I$3:$N$12,4,0)</f>
        <v>#N/A</v>
      </c>
      <c r="E383" s="156" t="e">
        <f>VLOOKUP('Room Details'!$I371,NCA_Calculations!$I$3:$N$12,5,0)</f>
        <v>#N/A</v>
      </c>
      <c r="F383" s="156" t="e">
        <f>VLOOKUP('Room Details'!$I371,NCA_Calculations!$I$3:$N$12,6,0)</f>
        <v>#N/A</v>
      </c>
      <c r="G383" s="156" t="str">
        <f>IF(OR(ISBLANK('Room Details'!$M371), 'Room Details'!$M371 = 0,  'Room Details'!$M371 = "N/A" ),"Usable","Unusable")</f>
        <v>Usable</v>
      </c>
      <c r="H383" s="156">
        <f>'Room Details'!$V371</f>
        <v>0</v>
      </c>
      <c r="I383" s="156">
        <f>_xlfn.IFNA(ROUNDUP(IF(OR('Room Details'!$J371=0,ISBLANK('Room Details'!$J371),'Room Details'!$J371="N/A"),0,IF('Room Details'!$J371&gt;$D383,('Room Details'!$J371/$E383)+$F383,IF('Room Details'!$J371&lt;=ABS($B383*$C383),1,('Room Details'!$J371/$B383)+$C383))),0),0)</f>
        <v>0</v>
      </c>
      <c r="J383" s="167"/>
      <c r="K383" s="167"/>
      <c r="L383" s="156">
        <f t="shared" si="20"/>
        <v>0</v>
      </c>
      <c r="M383" s="156">
        <f t="shared" si="21"/>
        <v>0</v>
      </c>
      <c r="N383" s="165"/>
      <c r="O383" s="165"/>
      <c r="P383" s="156">
        <f t="shared" si="22"/>
        <v>0</v>
      </c>
      <c r="Q383" s="156">
        <f t="shared" si="23"/>
        <v>0</v>
      </c>
      <c r="R383" s="165"/>
      <c r="S383" s="165"/>
    </row>
    <row r="384" spans="1:19" x14ac:dyDescent="0.25">
      <c r="A384" s="156">
        <v>369</v>
      </c>
      <c r="B384" s="156" t="e">
        <f>VLOOKUP('Room Details'!$I372,NCA_Calculations!$I$3:$N$12,2,0)</f>
        <v>#N/A</v>
      </c>
      <c r="C384" s="156" t="e">
        <f>VLOOKUP('Room Details'!$I372,NCA_Calculations!$I$3:$N$12,3,0)</f>
        <v>#N/A</v>
      </c>
      <c r="D384" s="156" t="e">
        <f>VLOOKUP('Room Details'!$I372,NCA_Calculations!$I$3:$N$12,4,0)</f>
        <v>#N/A</v>
      </c>
      <c r="E384" s="156" t="e">
        <f>VLOOKUP('Room Details'!$I372,NCA_Calculations!$I$3:$N$12,5,0)</f>
        <v>#N/A</v>
      </c>
      <c r="F384" s="156" t="e">
        <f>VLOOKUP('Room Details'!$I372,NCA_Calculations!$I$3:$N$12,6,0)</f>
        <v>#N/A</v>
      </c>
      <c r="G384" s="156" t="str">
        <f>IF(OR(ISBLANK('Room Details'!$M372), 'Room Details'!$M372 = 0,  'Room Details'!$M372 = "N/A" ),"Usable","Unusable")</f>
        <v>Usable</v>
      </c>
      <c r="H384" s="156">
        <f>'Room Details'!$V372</f>
        <v>0</v>
      </c>
      <c r="I384" s="156">
        <f>_xlfn.IFNA(ROUNDUP(IF(OR('Room Details'!$J372=0,ISBLANK('Room Details'!$J372),'Room Details'!$J372="N/A"),0,IF('Room Details'!$J372&gt;$D384,('Room Details'!$J372/$E384)+$F384,IF('Room Details'!$J372&lt;=ABS($B384*$C384),1,('Room Details'!$J372/$B384)+$C384))),0),0)</f>
        <v>0</v>
      </c>
      <c r="J384" s="167"/>
      <c r="K384" s="167"/>
      <c r="L384" s="156">
        <f t="shared" si="20"/>
        <v>0</v>
      </c>
      <c r="M384" s="156">
        <f t="shared" si="21"/>
        <v>0</v>
      </c>
      <c r="N384" s="165"/>
      <c r="O384" s="165"/>
      <c r="P384" s="156">
        <f t="shared" si="22"/>
        <v>0</v>
      </c>
      <c r="Q384" s="156">
        <f t="shared" si="23"/>
        <v>0</v>
      </c>
      <c r="R384" s="165"/>
      <c r="S384" s="165"/>
    </row>
    <row r="385" spans="1:19" x14ac:dyDescent="0.25">
      <c r="A385" s="156">
        <v>370</v>
      </c>
      <c r="B385" s="156" t="e">
        <f>VLOOKUP('Room Details'!$I373,NCA_Calculations!$I$3:$N$12,2,0)</f>
        <v>#N/A</v>
      </c>
      <c r="C385" s="156" t="e">
        <f>VLOOKUP('Room Details'!$I373,NCA_Calculations!$I$3:$N$12,3,0)</f>
        <v>#N/A</v>
      </c>
      <c r="D385" s="156" t="e">
        <f>VLOOKUP('Room Details'!$I373,NCA_Calculations!$I$3:$N$12,4,0)</f>
        <v>#N/A</v>
      </c>
      <c r="E385" s="156" t="e">
        <f>VLOOKUP('Room Details'!$I373,NCA_Calculations!$I$3:$N$12,5,0)</f>
        <v>#N/A</v>
      </c>
      <c r="F385" s="156" t="e">
        <f>VLOOKUP('Room Details'!$I373,NCA_Calculations!$I$3:$N$12,6,0)</f>
        <v>#N/A</v>
      </c>
      <c r="G385" s="156" t="str">
        <f>IF(OR(ISBLANK('Room Details'!$M373), 'Room Details'!$M373 = 0,  'Room Details'!$M373 = "N/A" ),"Usable","Unusable")</f>
        <v>Usable</v>
      </c>
      <c r="H385" s="156">
        <f>'Room Details'!$V373</f>
        <v>0</v>
      </c>
      <c r="I385" s="156">
        <f>_xlfn.IFNA(ROUNDUP(IF(OR('Room Details'!$J373=0,ISBLANK('Room Details'!$J373),'Room Details'!$J373="N/A"),0,IF('Room Details'!$J373&gt;$D385,('Room Details'!$J373/$E385)+$F385,IF('Room Details'!$J373&lt;=ABS($B385*$C385),1,('Room Details'!$J373/$B385)+$C385))),0),0)</f>
        <v>0</v>
      </c>
      <c r="J385" s="167"/>
      <c r="K385" s="167"/>
      <c r="L385" s="156">
        <f t="shared" si="20"/>
        <v>0</v>
      </c>
      <c r="M385" s="156">
        <f t="shared" si="21"/>
        <v>0</v>
      </c>
      <c r="N385" s="165"/>
      <c r="O385" s="165"/>
      <c r="P385" s="156">
        <f t="shared" si="22"/>
        <v>0</v>
      </c>
      <c r="Q385" s="156">
        <f t="shared" si="23"/>
        <v>0</v>
      </c>
      <c r="R385" s="165"/>
      <c r="S385" s="165"/>
    </row>
    <row r="386" spans="1:19" x14ac:dyDescent="0.25">
      <c r="A386" s="156">
        <v>371</v>
      </c>
      <c r="B386" s="156" t="e">
        <f>VLOOKUP('Room Details'!$I374,NCA_Calculations!$I$3:$N$12,2,0)</f>
        <v>#N/A</v>
      </c>
      <c r="C386" s="156" t="e">
        <f>VLOOKUP('Room Details'!$I374,NCA_Calculations!$I$3:$N$12,3,0)</f>
        <v>#N/A</v>
      </c>
      <c r="D386" s="156" t="e">
        <f>VLOOKUP('Room Details'!$I374,NCA_Calculations!$I$3:$N$12,4,0)</f>
        <v>#N/A</v>
      </c>
      <c r="E386" s="156" t="e">
        <f>VLOOKUP('Room Details'!$I374,NCA_Calculations!$I$3:$N$12,5,0)</f>
        <v>#N/A</v>
      </c>
      <c r="F386" s="156" t="e">
        <f>VLOOKUP('Room Details'!$I374,NCA_Calculations!$I$3:$N$12,6,0)</f>
        <v>#N/A</v>
      </c>
      <c r="G386" s="156" t="str">
        <f>IF(OR(ISBLANK('Room Details'!$M374), 'Room Details'!$M374 = 0,  'Room Details'!$M374 = "N/A" ),"Usable","Unusable")</f>
        <v>Usable</v>
      </c>
      <c r="H386" s="156">
        <f>'Room Details'!$V374</f>
        <v>0</v>
      </c>
      <c r="I386" s="156">
        <f>_xlfn.IFNA(ROUNDUP(IF(OR('Room Details'!$J374=0,ISBLANK('Room Details'!$J374),'Room Details'!$J374="N/A"),0,IF('Room Details'!$J374&gt;$D386,('Room Details'!$J374/$E386)+$F386,IF('Room Details'!$J374&lt;=ABS($B386*$C386),1,('Room Details'!$J374/$B386)+$C386))),0),0)</f>
        <v>0</v>
      </c>
      <c r="J386" s="167"/>
      <c r="K386" s="167"/>
      <c r="L386" s="156">
        <f t="shared" si="20"/>
        <v>0</v>
      </c>
      <c r="M386" s="156">
        <f t="shared" si="21"/>
        <v>0</v>
      </c>
      <c r="N386" s="165"/>
      <c r="O386" s="165"/>
      <c r="P386" s="156">
        <f t="shared" si="22"/>
        <v>0</v>
      </c>
      <c r="Q386" s="156">
        <f t="shared" si="23"/>
        <v>0</v>
      </c>
      <c r="R386" s="165"/>
      <c r="S386" s="165"/>
    </row>
    <row r="387" spans="1:19" x14ac:dyDescent="0.25">
      <c r="A387" s="156">
        <v>372</v>
      </c>
      <c r="B387" s="156" t="e">
        <f>VLOOKUP('Room Details'!$I375,NCA_Calculations!$I$3:$N$12,2,0)</f>
        <v>#N/A</v>
      </c>
      <c r="C387" s="156" t="e">
        <f>VLOOKUP('Room Details'!$I375,NCA_Calculations!$I$3:$N$12,3,0)</f>
        <v>#N/A</v>
      </c>
      <c r="D387" s="156" t="e">
        <f>VLOOKUP('Room Details'!$I375,NCA_Calculations!$I$3:$N$12,4,0)</f>
        <v>#N/A</v>
      </c>
      <c r="E387" s="156" t="e">
        <f>VLOOKUP('Room Details'!$I375,NCA_Calculations!$I$3:$N$12,5,0)</f>
        <v>#N/A</v>
      </c>
      <c r="F387" s="156" t="e">
        <f>VLOOKUP('Room Details'!$I375,NCA_Calculations!$I$3:$N$12,6,0)</f>
        <v>#N/A</v>
      </c>
      <c r="G387" s="156" t="str">
        <f>IF(OR(ISBLANK('Room Details'!$M375), 'Room Details'!$M375 = 0,  'Room Details'!$M375 = "N/A" ),"Usable","Unusable")</f>
        <v>Usable</v>
      </c>
      <c r="H387" s="156">
        <f>'Room Details'!$V375</f>
        <v>0</v>
      </c>
      <c r="I387" s="156">
        <f>_xlfn.IFNA(ROUNDUP(IF(OR('Room Details'!$J375=0,ISBLANK('Room Details'!$J375),'Room Details'!$J375="N/A"),0,IF('Room Details'!$J375&gt;$D387,('Room Details'!$J375/$E387)+$F387,IF('Room Details'!$J375&lt;=ABS($B387*$C387),1,('Room Details'!$J375/$B387)+$C387))),0),0)</f>
        <v>0</v>
      </c>
      <c r="J387" s="167"/>
      <c r="K387" s="167"/>
      <c r="L387" s="156">
        <f t="shared" si="20"/>
        <v>0</v>
      </c>
      <c r="M387" s="156">
        <f t="shared" si="21"/>
        <v>0</v>
      </c>
      <c r="N387" s="165"/>
      <c r="O387" s="165"/>
      <c r="P387" s="156">
        <f t="shared" si="22"/>
        <v>0</v>
      </c>
      <c r="Q387" s="156">
        <f t="shared" si="23"/>
        <v>0</v>
      </c>
      <c r="R387" s="165"/>
      <c r="S387" s="165"/>
    </row>
    <row r="388" spans="1:19" x14ac:dyDescent="0.25">
      <c r="A388" s="156">
        <v>373</v>
      </c>
      <c r="B388" s="156" t="e">
        <f>VLOOKUP('Room Details'!$I376,NCA_Calculations!$I$3:$N$12,2,0)</f>
        <v>#N/A</v>
      </c>
      <c r="C388" s="156" t="e">
        <f>VLOOKUP('Room Details'!$I376,NCA_Calculations!$I$3:$N$12,3,0)</f>
        <v>#N/A</v>
      </c>
      <c r="D388" s="156" t="e">
        <f>VLOOKUP('Room Details'!$I376,NCA_Calculations!$I$3:$N$12,4,0)</f>
        <v>#N/A</v>
      </c>
      <c r="E388" s="156" t="e">
        <f>VLOOKUP('Room Details'!$I376,NCA_Calculations!$I$3:$N$12,5,0)</f>
        <v>#N/A</v>
      </c>
      <c r="F388" s="156" t="e">
        <f>VLOOKUP('Room Details'!$I376,NCA_Calculations!$I$3:$N$12,6,0)</f>
        <v>#N/A</v>
      </c>
      <c r="G388" s="156" t="str">
        <f>IF(OR(ISBLANK('Room Details'!$M376), 'Room Details'!$M376 = 0,  'Room Details'!$M376 = "N/A" ),"Usable","Unusable")</f>
        <v>Usable</v>
      </c>
      <c r="H388" s="156">
        <f>'Room Details'!$V376</f>
        <v>0</v>
      </c>
      <c r="I388" s="156">
        <f>_xlfn.IFNA(ROUNDUP(IF(OR('Room Details'!$J376=0,ISBLANK('Room Details'!$J376),'Room Details'!$J376="N/A"),0,IF('Room Details'!$J376&gt;$D388,('Room Details'!$J376/$E388)+$F388,IF('Room Details'!$J376&lt;=ABS($B388*$C388),1,('Room Details'!$J376/$B388)+$C388))),0),0)</f>
        <v>0</v>
      </c>
      <c r="J388" s="167"/>
      <c r="K388" s="167"/>
      <c r="L388" s="156">
        <f t="shared" si="20"/>
        <v>0</v>
      </c>
      <c r="M388" s="156">
        <f t="shared" si="21"/>
        <v>0</v>
      </c>
      <c r="N388" s="165"/>
      <c r="O388" s="165"/>
      <c r="P388" s="156">
        <f t="shared" si="22"/>
        <v>0</v>
      </c>
      <c r="Q388" s="156">
        <f t="shared" si="23"/>
        <v>0</v>
      </c>
      <c r="R388" s="165"/>
      <c r="S388" s="165"/>
    </row>
    <row r="389" spans="1:19" x14ac:dyDescent="0.25">
      <c r="A389" s="156">
        <v>374</v>
      </c>
      <c r="B389" s="156" t="e">
        <f>VLOOKUP('Room Details'!$I377,NCA_Calculations!$I$3:$N$12,2,0)</f>
        <v>#N/A</v>
      </c>
      <c r="C389" s="156" t="e">
        <f>VLOOKUP('Room Details'!$I377,NCA_Calculations!$I$3:$N$12,3,0)</f>
        <v>#N/A</v>
      </c>
      <c r="D389" s="156" t="e">
        <f>VLOOKUP('Room Details'!$I377,NCA_Calculations!$I$3:$N$12,4,0)</f>
        <v>#N/A</v>
      </c>
      <c r="E389" s="156" t="e">
        <f>VLOOKUP('Room Details'!$I377,NCA_Calculations!$I$3:$N$12,5,0)</f>
        <v>#N/A</v>
      </c>
      <c r="F389" s="156" t="e">
        <f>VLOOKUP('Room Details'!$I377,NCA_Calculations!$I$3:$N$12,6,0)</f>
        <v>#N/A</v>
      </c>
      <c r="G389" s="156" t="str">
        <f>IF(OR(ISBLANK('Room Details'!$M377), 'Room Details'!$M377 = 0,  'Room Details'!$M377 = "N/A" ),"Usable","Unusable")</f>
        <v>Usable</v>
      </c>
      <c r="H389" s="156">
        <f>'Room Details'!$V377</f>
        <v>0</v>
      </c>
      <c r="I389" s="156">
        <f>_xlfn.IFNA(ROUNDUP(IF(OR('Room Details'!$J377=0,ISBLANK('Room Details'!$J377),'Room Details'!$J377="N/A"),0,IF('Room Details'!$J377&gt;$D389,('Room Details'!$J377/$E389)+$F389,IF('Room Details'!$J377&lt;=ABS($B389*$C389),1,('Room Details'!$J377/$B389)+$C389))),0),0)</f>
        <v>0</v>
      </c>
      <c r="J389" s="167"/>
      <c r="K389" s="167"/>
      <c r="L389" s="156">
        <f t="shared" si="20"/>
        <v>0</v>
      </c>
      <c r="M389" s="156">
        <f t="shared" si="21"/>
        <v>0</v>
      </c>
      <c r="N389" s="165"/>
      <c r="O389" s="165"/>
      <c r="P389" s="156">
        <f t="shared" si="22"/>
        <v>0</v>
      </c>
      <c r="Q389" s="156">
        <f t="shared" si="23"/>
        <v>0</v>
      </c>
      <c r="R389" s="165"/>
      <c r="S389" s="165"/>
    </row>
    <row r="390" spans="1:19" x14ac:dyDescent="0.25">
      <c r="A390" s="156">
        <v>375</v>
      </c>
      <c r="B390" s="156" t="e">
        <f>VLOOKUP('Room Details'!$I378,NCA_Calculations!$I$3:$N$12,2,0)</f>
        <v>#N/A</v>
      </c>
      <c r="C390" s="156" t="e">
        <f>VLOOKUP('Room Details'!$I378,NCA_Calculations!$I$3:$N$12,3,0)</f>
        <v>#N/A</v>
      </c>
      <c r="D390" s="156" t="e">
        <f>VLOOKUP('Room Details'!$I378,NCA_Calculations!$I$3:$N$12,4,0)</f>
        <v>#N/A</v>
      </c>
      <c r="E390" s="156" t="e">
        <f>VLOOKUP('Room Details'!$I378,NCA_Calculations!$I$3:$N$12,5,0)</f>
        <v>#N/A</v>
      </c>
      <c r="F390" s="156" t="e">
        <f>VLOOKUP('Room Details'!$I378,NCA_Calculations!$I$3:$N$12,6,0)</f>
        <v>#N/A</v>
      </c>
      <c r="G390" s="156" t="str">
        <f>IF(OR(ISBLANK('Room Details'!$M378), 'Room Details'!$M378 = 0,  'Room Details'!$M378 = "N/A" ),"Usable","Unusable")</f>
        <v>Usable</v>
      </c>
      <c r="H390" s="156">
        <f>'Room Details'!$V378</f>
        <v>0</v>
      </c>
      <c r="I390" s="156">
        <f>_xlfn.IFNA(ROUNDUP(IF(OR('Room Details'!$J378=0,ISBLANK('Room Details'!$J378),'Room Details'!$J378="N/A"),0,IF('Room Details'!$J378&gt;$D390,('Room Details'!$J378/$E390)+$F390,IF('Room Details'!$J378&lt;=ABS($B390*$C390),1,('Room Details'!$J378/$B390)+$C390))),0),0)</f>
        <v>0</v>
      </c>
      <c r="J390" s="167"/>
      <c r="K390" s="167"/>
      <c r="L390" s="156">
        <f t="shared" si="20"/>
        <v>0</v>
      </c>
      <c r="M390" s="156">
        <f t="shared" si="21"/>
        <v>0</v>
      </c>
      <c r="N390" s="165"/>
      <c r="O390" s="165"/>
      <c r="P390" s="156">
        <f t="shared" si="22"/>
        <v>0</v>
      </c>
      <c r="Q390" s="156">
        <f t="shared" si="23"/>
        <v>0</v>
      </c>
      <c r="R390" s="165"/>
      <c r="S390" s="165"/>
    </row>
    <row r="391" spans="1:19" x14ac:dyDescent="0.25">
      <c r="A391" s="156">
        <v>376</v>
      </c>
      <c r="B391" s="156" t="e">
        <f>VLOOKUP('Room Details'!$I379,NCA_Calculations!$I$3:$N$12,2,0)</f>
        <v>#N/A</v>
      </c>
      <c r="C391" s="156" t="e">
        <f>VLOOKUP('Room Details'!$I379,NCA_Calculations!$I$3:$N$12,3,0)</f>
        <v>#N/A</v>
      </c>
      <c r="D391" s="156" t="e">
        <f>VLOOKUP('Room Details'!$I379,NCA_Calculations!$I$3:$N$12,4,0)</f>
        <v>#N/A</v>
      </c>
      <c r="E391" s="156" t="e">
        <f>VLOOKUP('Room Details'!$I379,NCA_Calculations!$I$3:$N$12,5,0)</f>
        <v>#N/A</v>
      </c>
      <c r="F391" s="156" t="e">
        <f>VLOOKUP('Room Details'!$I379,NCA_Calculations!$I$3:$N$12,6,0)</f>
        <v>#N/A</v>
      </c>
      <c r="G391" s="156" t="str">
        <f>IF(OR(ISBLANK('Room Details'!$M379), 'Room Details'!$M379 = 0,  'Room Details'!$M379 = "N/A" ),"Usable","Unusable")</f>
        <v>Usable</v>
      </c>
      <c r="H391" s="156">
        <f>'Room Details'!$V379</f>
        <v>0</v>
      </c>
      <c r="I391" s="156">
        <f>_xlfn.IFNA(ROUNDUP(IF(OR('Room Details'!$J379=0,ISBLANK('Room Details'!$J379),'Room Details'!$J379="N/A"),0,IF('Room Details'!$J379&gt;$D391,('Room Details'!$J379/$E391)+$F391,IF('Room Details'!$J379&lt;=ABS($B391*$C391),1,('Room Details'!$J379/$B391)+$C391))),0),0)</f>
        <v>0</v>
      </c>
      <c r="J391" s="167"/>
      <c r="K391" s="167"/>
      <c r="L391" s="156">
        <f t="shared" si="20"/>
        <v>0</v>
      </c>
      <c r="M391" s="156">
        <f t="shared" si="21"/>
        <v>0</v>
      </c>
      <c r="N391" s="165"/>
      <c r="O391" s="165"/>
      <c r="P391" s="156">
        <f t="shared" si="22"/>
        <v>0</v>
      </c>
      <c r="Q391" s="156">
        <f t="shared" si="23"/>
        <v>0</v>
      </c>
      <c r="R391" s="165"/>
      <c r="S391" s="165"/>
    </row>
    <row r="392" spans="1:19" x14ac:dyDescent="0.25">
      <c r="A392" s="156">
        <v>377</v>
      </c>
      <c r="B392" s="156" t="e">
        <f>VLOOKUP('Room Details'!$I380,NCA_Calculations!$I$3:$N$12,2,0)</f>
        <v>#N/A</v>
      </c>
      <c r="C392" s="156" t="e">
        <f>VLOOKUP('Room Details'!$I380,NCA_Calculations!$I$3:$N$12,3,0)</f>
        <v>#N/A</v>
      </c>
      <c r="D392" s="156" t="e">
        <f>VLOOKUP('Room Details'!$I380,NCA_Calculations!$I$3:$N$12,4,0)</f>
        <v>#N/A</v>
      </c>
      <c r="E392" s="156" t="e">
        <f>VLOOKUP('Room Details'!$I380,NCA_Calculations!$I$3:$N$12,5,0)</f>
        <v>#N/A</v>
      </c>
      <c r="F392" s="156" t="e">
        <f>VLOOKUP('Room Details'!$I380,NCA_Calculations!$I$3:$N$12,6,0)</f>
        <v>#N/A</v>
      </c>
      <c r="G392" s="156" t="str">
        <f>IF(OR(ISBLANK('Room Details'!$M380), 'Room Details'!$M380 = 0,  'Room Details'!$M380 = "N/A" ),"Usable","Unusable")</f>
        <v>Usable</v>
      </c>
      <c r="H392" s="156">
        <f>'Room Details'!$V380</f>
        <v>0</v>
      </c>
      <c r="I392" s="156">
        <f>_xlfn.IFNA(ROUNDUP(IF(OR('Room Details'!$J380=0,ISBLANK('Room Details'!$J380),'Room Details'!$J380="N/A"),0,IF('Room Details'!$J380&gt;$D392,('Room Details'!$J380/$E392)+$F392,IF('Room Details'!$J380&lt;=ABS($B392*$C392),1,('Room Details'!$J380/$B392)+$C392))),0),0)</f>
        <v>0</v>
      </c>
      <c r="J392" s="167"/>
      <c r="K392" s="167"/>
      <c r="L392" s="156">
        <f t="shared" si="20"/>
        <v>0</v>
      </c>
      <c r="M392" s="156">
        <f t="shared" si="21"/>
        <v>0</v>
      </c>
      <c r="N392" s="165"/>
      <c r="O392" s="165"/>
      <c r="P392" s="156">
        <f t="shared" si="22"/>
        <v>0</v>
      </c>
      <c r="Q392" s="156">
        <f t="shared" si="23"/>
        <v>0</v>
      </c>
      <c r="R392" s="165"/>
      <c r="S392" s="165"/>
    </row>
    <row r="393" spans="1:19" x14ac:dyDescent="0.25">
      <c r="A393" s="156">
        <v>378</v>
      </c>
      <c r="B393" s="156" t="e">
        <f>VLOOKUP('Room Details'!$I381,NCA_Calculations!$I$3:$N$12,2,0)</f>
        <v>#N/A</v>
      </c>
      <c r="C393" s="156" t="e">
        <f>VLOOKUP('Room Details'!$I381,NCA_Calculations!$I$3:$N$12,3,0)</f>
        <v>#N/A</v>
      </c>
      <c r="D393" s="156" t="e">
        <f>VLOOKUP('Room Details'!$I381,NCA_Calculations!$I$3:$N$12,4,0)</f>
        <v>#N/A</v>
      </c>
      <c r="E393" s="156" t="e">
        <f>VLOOKUP('Room Details'!$I381,NCA_Calculations!$I$3:$N$12,5,0)</f>
        <v>#N/A</v>
      </c>
      <c r="F393" s="156" t="e">
        <f>VLOOKUP('Room Details'!$I381,NCA_Calculations!$I$3:$N$12,6,0)</f>
        <v>#N/A</v>
      </c>
      <c r="G393" s="156" t="str">
        <f>IF(OR(ISBLANK('Room Details'!$M381), 'Room Details'!$M381 = 0,  'Room Details'!$M381 = "N/A" ),"Usable","Unusable")</f>
        <v>Usable</v>
      </c>
      <c r="H393" s="156">
        <f>'Room Details'!$V381</f>
        <v>0</v>
      </c>
      <c r="I393" s="156">
        <f>_xlfn.IFNA(ROUNDUP(IF(OR('Room Details'!$J381=0,ISBLANK('Room Details'!$J381),'Room Details'!$J381="N/A"),0,IF('Room Details'!$J381&gt;$D393,('Room Details'!$J381/$E393)+$F393,IF('Room Details'!$J381&lt;=ABS($B393*$C393),1,('Room Details'!$J381/$B393)+$C393))),0),0)</f>
        <v>0</v>
      </c>
      <c r="J393" s="167"/>
      <c r="K393" s="167"/>
      <c r="L393" s="156">
        <f t="shared" si="20"/>
        <v>0</v>
      </c>
      <c r="M393" s="156">
        <f t="shared" si="21"/>
        <v>0</v>
      </c>
      <c r="N393" s="165"/>
      <c r="O393" s="165"/>
      <c r="P393" s="156">
        <f t="shared" si="22"/>
        <v>0</v>
      </c>
      <c r="Q393" s="156">
        <f t="shared" si="23"/>
        <v>0</v>
      </c>
      <c r="R393" s="165"/>
      <c r="S393" s="165"/>
    </row>
    <row r="394" spans="1:19" x14ac:dyDescent="0.25">
      <c r="A394" s="156">
        <v>379</v>
      </c>
      <c r="B394" s="156" t="e">
        <f>VLOOKUP('Room Details'!$I382,NCA_Calculations!$I$3:$N$12,2,0)</f>
        <v>#N/A</v>
      </c>
      <c r="C394" s="156" t="e">
        <f>VLOOKUP('Room Details'!$I382,NCA_Calculations!$I$3:$N$12,3,0)</f>
        <v>#N/A</v>
      </c>
      <c r="D394" s="156" t="e">
        <f>VLOOKUP('Room Details'!$I382,NCA_Calculations!$I$3:$N$12,4,0)</f>
        <v>#N/A</v>
      </c>
      <c r="E394" s="156" t="e">
        <f>VLOOKUP('Room Details'!$I382,NCA_Calculations!$I$3:$N$12,5,0)</f>
        <v>#N/A</v>
      </c>
      <c r="F394" s="156" t="e">
        <f>VLOOKUP('Room Details'!$I382,NCA_Calculations!$I$3:$N$12,6,0)</f>
        <v>#N/A</v>
      </c>
      <c r="G394" s="156" t="str">
        <f>IF(OR(ISBLANK('Room Details'!$M382), 'Room Details'!$M382 = 0,  'Room Details'!$M382 = "N/A" ),"Usable","Unusable")</f>
        <v>Usable</v>
      </c>
      <c r="H394" s="156">
        <f>'Room Details'!$V382</f>
        <v>0</v>
      </c>
      <c r="I394" s="156">
        <f>_xlfn.IFNA(ROUNDUP(IF(OR('Room Details'!$J382=0,ISBLANK('Room Details'!$J382),'Room Details'!$J382="N/A"),0,IF('Room Details'!$J382&gt;$D394,('Room Details'!$J382/$E394)+$F394,IF('Room Details'!$J382&lt;=ABS($B394*$C394),1,('Room Details'!$J382/$B394)+$C394))),0),0)</f>
        <v>0</v>
      </c>
      <c r="J394" s="167"/>
      <c r="K394" s="167"/>
      <c r="L394" s="156">
        <f t="shared" si="20"/>
        <v>0</v>
      </c>
      <c r="M394" s="156">
        <f t="shared" si="21"/>
        <v>0</v>
      </c>
      <c r="N394" s="165"/>
      <c r="O394" s="165"/>
      <c r="P394" s="156">
        <f t="shared" si="22"/>
        <v>0</v>
      </c>
      <c r="Q394" s="156">
        <f t="shared" si="23"/>
        <v>0</v>
      </c>
      <c r="R394" s="165"/>
      <c r="S394" s="165"/>
    </row>
    <row r="395" spans="1:19" x14ac:dyDescent="0.25">
      <c r="A395" s="156">
        <v>380</v>
      </c>
      <c r="B395" s="156" t="e">
        <f>VLOOKUP('Room Details'!$I383,NCA_Calculations!$I$3:$N$12,2,0)</f>
        <v>#N/A</v>
      </c>
      <c r="C395" s="156" t="e">
        <f>VLOOKUP('Room Details'!$I383,NCA_Calculations!$I$3:$N$12,3,0)</f>
        <v>#N/A</v>
      </c>
      <c r="D395" s="156" t="e">
        <f>VLOOKUP('Room Details'!$I383,NCA_Calculations!$I$3:$N$12,4,0)</f>
        <v>#N/A</v>
      </c>
      <c r="E395" s="156" t="e">
        <f>VLOOKUP('Room Details'!$I383,NCA_Calculations!$I$3:$N$12,5,0)</f>
        <v>#N/A</v>
      </c>
      <c r="F395" s="156" t="e">
        <f>VLOOKUP('Room Details'!$I383,NCA_Calculations!$I$3:$N$12,6,0)</f>
        <v>#N/A</v>
      </c>
      <c r="G395" s="156" t="str">
        <f>IF(OR(ISBLANK('Room Details'!$M383), 'Room Details'!$M383 = 0,  'Room Details'!$M383 = "N/A" ),"Usable","Unusable")</f>
        <v>Usable</v>
      </c>
      <c r="H395" s="156">
        <f>'Room Details'!$V383</f>
        <v>0</v>
      </c>
      <c r="I395" s="156">
        <f>_xlfn.IFNA(ROUNDUP(IF(OR('Room Details'!$J383=0,ISBLANK('Room Details'!$J383),'Room Details'!$J383="N/A"),0,IF('Room Details'!$J383&gt;$D395,('Room Details'!$J383/$E395)+$F395,IF('Room Details'!$J383&lt;=ABS($B395*$C395),1,('Room Details'!$J383/$B395)+$C395))),0),0)</f>
        <v>0</v>
      </c>
      <c r="J395" s="167"/>
      <c r="K395" s="167"/>
      <c r="L395" s="156">
        <f t="shared" si="20"/>
        <v>0</v>
      </c>
      <c r="M395" s="156">
        <f t="shared" si="21"/>
        <v>0</v>
      </c>
      <c r="N395" s="165"/>
      <c r="O395" s="165"/>
      <c r="P395" s="156">
        <f t="shared" si="22"/>
        <v>0</v>
      </c>
      <c r="Q395" s="156">
        <f t="shared" si="23"/>
        <v>0</v>
      </c>
      <c r="R395" s="165"/>
      <c r="S395" s="165"/>
    </row>
    <row r="396" spans="1:19" x14ac:dyDescent="0.25">
      <c r="A396" s="156">
        <v>381</v>
      </c>
      <c r="B396" s="156" t="e">
        <f>VLOOKUP('Room Details'!$I384,NCA_Calculations!$I$3:$N$12,2,0)</f>
        <v>#N/A</v>
      </c>
      <c r="C396" s="156" t="e">
        <f>VLOOKUP('Room Details'!$I384,NCA_Calculations!$I$3:$N$12,3,0)</f>
        <v>#N/A</v>
      </c>
      <c r="D396" s="156" t="e">
        <f>VLOOKUP('Room Details'!$I384,NCA_Calculations!$I$3:$N$12,4,0)</f>
        <v>#N/A</v>
      </c>
      <c r="E396" s="156" t="e">
        <f>VLOOKUP('Room Details'!$I384,NCA_Calculations!$I$3:$N$12,5,0)</f>
        <v>#N/A</v>
      </c>
      <c r="F396" s="156" t="e">
        <f>VLOOKUP('Room Details'!$I384,NCA_Calculations!$I$3:$N$12,6,0)</f>
        <v>#N/A</v>
      </c>
      <c r="G396" s="156" t="str">
        <f>IF(OR(ISBLANK('Room Details'!$M384), 'Room Details'!$M384 = 0,  'Room Details'!$M384 = "N/A" ),"Usable","Unusable")</f>
        <v>Usable</v>
      </c>
      <c r="H396" s="156">
        <f>'Room Details'!$V384</f>
        <v>0</v>
      </c>
      <c r="I396" s="156">
        <f>_xlfn.IFNA(ROUNDUP(IF(OR('Room Details'!$J384=0,ISBLANK('Room Details'!$J384),'Room Details'!$J384="N/A"),0,IF('Room Details'!$J384&gt;$D396,('Room Details'!$J384/$E396)+$F396,IF('Room Details'!$J384&lt;=ABS($B396*$C396),1,('Room Details'!$J384/$B396)+$C396))),0),0)</f>
        <v>0</v>
      </c>
      <c r="J396" s="167"/>
      <c r="K396" s="167"/>
      <c r="L396" s="156">
        <f t="shared" si="20"/>
        <v>0</v>
      </c>
      <c r="M396" s="156">
        <f t="shared" si="21"/>
        <v>0</v>
      </c>
      <c r="N396" s="165"/>
      <c r="O396" s="165"/>
      <c r="P396" s="156">
        <f t="shared" si="22"/>
        <v>0</v>
      </c>
      <c r="Q396" s="156">
        <f t="shared" si="23"/>
        <v>0</v>
      </c>
      <c r="R396" s="165"/>
      <c r="S396" s="165"/>
    </row>
    <row r="397" spans="1:19" x14ac:dyDescent="0.25">
      <c r="A397" s="156">
        <v>382</v>
      </c>
      <c r="B397" s="156" t="e">
        <f>VLOOKUP('Room Details'!$I385,NCA_Calculations!$I$3:$N$12,2,0)</f>
        <v>#N/A</v>
      </c>
      <c r="C397" s="156" t="e">
        <f>VLOOKUP('Room Details'!$I385,NCA_Calculations!$I$3:$N$12,3,0)</f>
        <v>#N/A</v>
      </c>
      <c r="D397" s="156" t="e">
        <f>VLOOKUP('Room Details'!$I385,NCA_Calculations!$I$3:$N$12,4,0)</f>
        <v>#N/A</v>
      </c>
      <c r="E397" s="156" t="e">
        <f>VLOOKUP('Room Details'!$I385,NCA_Calculations!$I$3:$N$12,5,0)</f>
        <v>#N/A</v>
      </c>
      <c r="F397" s="156" t="e">
        <f>VLOOKUP('Room Details'!$I385,NCA_Calculations!$I$3:$N$12,6,0)</f>
        <v>#N/A</v>
      </c>
      <c r="G397" s="156" t="str">
        <f>IF(OR(ISBLANK('Room Details'!$M385), 'Room Details'!$M385 = 0,  'Room Details'!$M385 = "N/A" ),"Usable","Unusable")</f>
        <v>Usable</v>
      </c>
      <c r="H397" s="156">
        <f>'Room Details'!$V385</f>
        <v>0</v>
      </c>
      <c r="I397" s="156">
        <f>_xlfn.IFNA(ROUNDUP(IF(OR('Room Details'!$J385=0,ISBLANK('Room Details'!$J385),'Room Details'!$J385="N/A"),0,IF('Room Details'!$J385&gt;$D397,('Room Details'!$J385/$E397)+$F397,IF('Room Details'!$J385&lt;=ABS($B397*$C397),1,('Room Details'!$J385/$B397)+$C397))),0),0)</f>
        <v>0</v>
      </c>
      <c r="J397" s="167"/>
      <c r="K397" s="167"/>
      <c r="L397" s="156">
        <f t="shared" si="20"/>
        <v>0</v>
      </c>
      <c r="M397" s="156">
        <f t="shared" si="21"/>
        <v>0</v>
      </c>
      <c r="N397" s="165"/>
      <c r="O397" s="165"/>
      <c r="P397" s="156">
        <f t="shared" si="22"/>
        <v>0</v>
      </c>
      <c r="Q397" s="156">
        <f t="shared" si="23"/>
        <v>0</v>
      </c>
      <c r="R397" s="165"/>
      <c r="S397" s="165"/>
    </row>
    <row r="398" spans="1:19" x14ac:dyDescent="0.25">
      <c r="A398" s="156">
        <v>383</v>
      </c>
      <c r="B398" s="156" t="e">
        <f>VLOOKUP('Room Details'!$I386,NCA_Calculations!$I$3:$N$12,2,0)</f>
        <v>#N/A</v>
      </c>
      <c r="C398" s="156" t="e">
        <f>VLOOKUP('Room Details'!$I386,NCA_Calculations!$I$3:$N$12,3,0)</f>
        <v>#N/A</v>
      </c>
      <c r="D398" s="156" t="e">
        <f>VLOOKUP('Room Details'!$I386,NCA_Calculations!$I$3:$N$12,4,0)</f>
        <v>#N/A</v>
      </c>
      <c r="E398" s="156" t="e">
        <f>VLOOKUP('Room Details'!$I386,NCA_Calculations!$I$3:$N$12,5,0)</f>
        <v>#N/A</v>
      </c>
      <c r="F398" s="156" t="e">
        <f>VLOOKUP('Room Details'!$I386,NCA_Calculations!$I$3:$N$12,6,0)</f>
        <v>#N/A</v>
      </c>
      <c r="G398" s="156" t="str">
        <f>IF(OR(ISBLANK('Room Details'!$M386), 'Room Details'!$M386 = 0,  'Room Details'!$M386 = "N/A" ),"Usable","Unusable")</f>
        <v>Usable</v>
      </c>
      <c r="H398" s="156">
        <f>'Room Details'!$V386</f>
        <v>0</v>
      </c>
      <c r="I398" s="156">
        <f>_xlfn.IFNA(ROUNDUP(IF(OR('Room Details'!$J386=0,ISBLANK('Room Details'!$J386),'Room Details'!$J386="N/A"),0,IF('Room Details'!$J386&gt;$D398,('Room Details'!$J386/$E398)+$F398,IF('Room Details'!$J386&lt;=ABS($B398*$C398),1,('Room Details'!$J386/$B398)+$C398))),0),0)</f>
        <v>0</v>
      </c>
      <c r="J398" s="167"/>
      <c r="K398" s="167"/>
      <c r="L398" s="156">
        <f t="shared" si="20"/>
        <v>0</v>
      </c>
      <c r="M398" s="156">
        <f t="shared" si="21"/>
        <v>0</v>
      </c>
      <c r="N398" s="165"/>
      <c r="O398" s="165"/>
      <c r="P398" s="156">
        <f t="shared" si="22"/>
        <v>0</v>
      </c>
      <c r="Q398" s="156">
        <f t="shared" si="23"/>
        <v>0</v>
      </c>
      <c r="R398" s="165"/>
      <c r="S398" s="165"/>
    </row>
    <row r="399" spans="1:19" x14ac:dyDescent="0.25">
      <c r="A399" s="156">
        <v>384</v>
      </c>
      <c r="B399" s="156" t="e">
        <f>VLOOKUP('Room Details'!$I387,NCA_Calculations!$I$3:$N$12,2,0)</f>
        <v>#N/A</v>
      </c>
      <c r="C399" s="156" t="e">
        <f>VLOOKUP('Room Details'!$I387,NCA_Calculations!$I$3:$N$12,3,0)</f>
        <v>#N/A</v>
      </c>
      <c r="D399" s="156" t="e">
        <f>VLOOKUP('Room Details'!$I387,NCA_Calculations!$I$3:$N$12,4,0)</f>
        <v>#N/A</v>
      </c>
      <c r="E399" s="156" t="e">
        <f>VLOOKUP('Room Details'!$I387,NCA_Calculations!$I$3:$N$12,5,0)</f>
        <v>#N/A</v>
      </c>
      <c r="F399" s="156" t="e">
        <f>VLOOKUP('Room Details'!$I387,NCA_Calculations!$I$3:$N$12,6,0)</f>
        <v>#N/A</v>
      </c>
      <c r="G399" s="156" t="str">
        <f>IF(OR(ISBLANK('Room Details'!$M387), 'Room Details'!$M387 = 0,  'Room Details'!$M387 = "N/A" ),"Usable","Unusable")</f>
        <v>Usable</v>
      </c>
      <c r="H399" s="156">
        <f>'Room Details'!$V387</f>
        <v>0</v>
      </c>
      <c r="I399" s="156">
        <f>_xlfn.IFNA(ROUNDUP(IF(OR('Room Details'!$J387=0,ISBLANK('Room Details'!$J387),'Room Details'!$J387="N/A"),0,IF('Room Details'!$J387&gt;$D399,('Room Details'!$J387/$E399)+$F399,IF('Room Details'!$J387&lt;=ABS($B399*$C399),1,('Room Details'!$J387/$B399)+$C399))),0),0)</f>
        <v>0</v>
      </c>
      <c r="J399" s="167"/>
      <c r="K399" s="167"/>
      <c r="L399" s="156">
        <f t="shared" si="20"/>
        <v>0</v>
      </c>
      <c r="M399" s="156">
        <f t="shared" si="21"/>
        <v>0</v>
      </c>
      <c r="N399" s="165"/>
      <c r="O399" s="165"/>
      <c r="P399" s="156">
        <f t="shared" si="22"/>
        <v>0</v>
      </c>
      <c r="Q399" s="156">
        <f t="shared" si="23"/>
        <v>0</v>
      </c>
      <c r="R399" s="165"/>
      <c r="S399" s="165"/>
    </row>
    <row r="400" spans="1:19" x14ac:dyDescent="0.25">
      <c r="A400" s="156">
        <v>385</v>
      </c>
      <c r="B400" s="156" t="e">
        <f>VLOOKUP('Room Details'!$I388,NCA_Calculations!$I$3:$N$12,2,0)</f>
        <v>#N/A</v>
      </c>
      <c r="C400" s="156" t="e">
        <f>VLOOKUP('Room Details'!$I388,NCA_Calculations!$I$3:$N$12,3,0)</f>
        <v>#N/A</v>
      </c>
      <c r="D400" s="156" t="e">
        <f>VLOOKUP('Room Details'!$I388,NCA_Calculations!$I$3:$N$12,4,0)</f>
        <v>#N/A</v>
      </c>
      <c r="E400" s="156" t="e">
        <f>VLOOKUP('Room Details'!$I388,NCA_Calculations!$I$3:$N$12,5,0)</f>
        <v>#N/A</v>
      </c>
      <c r="F400" s="156" t="e">
        <f>VLOOKUP('Room Details'!$I388,NCA_Calculations!$I$3:$N$12,6,0)</f>
        <v>#N/A</v>
      </c>
      <c r="G400" s="156" t="str">
        <f>IF(OR(ISBLANK('Room Details'!$M388), 'Room Details'!$M388 = 0,  'Room Details'!$M388 = "N/A" ),"Usable","Unusable")</f>
        <v>Usable</v>
      </c>
      <c r="H400" s="156">
        <f>'Room Details'!$V388</f>
        <v>0</v>
      </c>
      <c r="I400" s="156">
        <f>_xlfn.IFNA(ROUNDUP(IF(OR('Room Details'!$J388=0,ISBLANK('Room Details'!$J388),'Room Details'!$J388="N/A"),0,IF('Room Details'!$J388&gt;$D400,('Room Details'!$J388/$E400)+$F400,IF('Room Details'!$J388&lt;=ABS($B400*$C400),1,('Room Details'!$J388/$B400)+$C400))),0),0)</f>
        <v>0</v>
      </c>
      <c r="J400" s="167"/>
      <c r="K400" s="167"/>
      <c r="L400" s="156">
        <f t="shared" si="20"/>
        <v>0</v>
      </c>
      <c r="M400" s="156">
        <f t="shared" si="21"/>
        <v>0</v>
      </c>
      <c r="N400" s="165"/>
      <c r="O400" s="165"/>
      <c r="P400" s="156">
        <f t="shared" si="22"/>
        <v>0</v>
      </c>
      <c r="Q400" s="156">
        <f t="shared" si="23"/>
        <v>0</v>
      </c>
      <c r="R400" s="165"/>
      <c r="S400" s="165"/>
    </row>
    <row r="401" spans="1:19" x14ac:dyDescent="0.25">
      <c r="A401" s="156">
        <v>386</v>
      </c>
      <c r="B401" s="156" t="e">
        <f>VLOOKUP('Room Details'!$I389,NCA_Calculations!$I$3:$N$12,2,0)</f>
        <v>#N/A</v>
      </c>
      <c r="C401" s="156" t="e">
        <f>VLOOKUP('Room Details'!$I389,NCA_Calculations!$I$3:$N$12,3,0)</f>
        <v>#N/A</v>
      </c>
      <c r="D401" s="156" t="e">
        <f>VLOOKUP('Room Details'!$I389,NCA_Calculations!$I$3:$N$12,4,0)</f>
        <v>#N/A</v>
      </c>
      <c r="E401" s="156" t="e">
        <f>VLOOKUP('Room Details'!$I389,NCA_Calculations!$I$3:$N$12,5,0)</f>
        <v>#N/A</v>
      </c>
      <c r="F401" s="156" t="e">
        <f>VLOOKUP('Room Details'!$I389,NCA_Calculations!$I$3:$N$12,6,0)</f>
        <v>#N/A</v>
      </c>
      <c r="G401" s="156" t="str">
        <f>IF(OR(ISBLANK('Room Details'!$M389), 'Room Details'!$M389 = 0,  'Room Details'!$M389 = "N/A" ),"Usable","Unusable")</f>
        <v>Usable</v>
      </c>
      <c r="H401" s="156">
        <f>'Room Details'!$V389</f>
        <v>0</v>
      </c>
      <c r="I401" s="156">
        <f>_xlfn.IFNA(ROUNDUP(IF(OR('Room Details'!$J389=0,ISBLANK('Room Details'!$J389),'Room Details'!$J389="N/A"),0,IF('Room Details'!$J389&gt;$D401,('Room Details'!$J389/$E401)+$F401,IF('Room Details'!$J389&lt;=ABS($B401*$C401),1,('Room Details'!$J389/$B401)+$C401))),0),0)</f>
        <v>0</v>
      </c>
      <c r="J401" s="167"/>
      <c r="K401" s="167"/>
      <c r="L401" s="156">
        <f t="shared" ref="L401:L464" si="24">IF($G401 = "Unusable", 0, IF($I401&lt;$E$9, 0, IF(AND($I401&gt;=$E$9,$I401&lt;=$E$4),$I401,INT($I401/$E$4)*$E$4)))</f>
        <v>0</v>
      </c>
      <c r="M401" s="156">
        <f t="shared" ref="M401:M464" si="25">$I401-$L401</f>
        <v>0</v>
      </c>
      <c r="N401" s="165"/>
      <c r="O401" s="165"/>
      <c r="P401" s="156">
        <f t="shared" ref="P401:P464" si="26">$L401</f>
        <v>0</v>
      </c>
      <c r="Q401" s="156">
        <f t="shared" ref="Q401:Q464" si="27">$M401</f>
        <v>0</v>
      </c>
      <c r="R401" s="165"/>
      <c r="S401" s="165"/>
    </row>
    <row r="402" spans="1:19" x14ac:dyDescent="0.25">
      <c r="A402" s="156">
        <v>387</v>
      </c>
      <c r="B402" s="156" t="e">
        <f>VLOOKUP('Room Details'!$I390,NCA_Calculations!$I$3:$N$12,2,0)</f>
        <v>#N/A</v>
      </c>
      <c r="C402" s="156" t="e">
        <f>VLOOKUP('Room Details'!$I390,NCA_Calculations!$I$3:$N$12,3,0)</f>
        <v>#N/A</v>
      </c>
      <c r="D402" s="156" t="e">
        <f>VLOOKUP('Room Details'!$I390,NCA_Calculations!$I$3:$N$12,4,0)</f>
        <v>#N/A</v>
      </c>
      <c r="E402" s="156" t="e">
        <f>VLOOKUP('Room Details'!$I390,NCA_Calculations!$I$3:$N$12,5,0)</f>
        <v>#N/A</v>
      </c>
      <c r="F402" s="156" t="e">
        <f>VLOOKUP('Room Details'!$I390,NCA_Calculations!$I$3:$N$12,6,0)</f>
        <v>#N/A</v>
      </c>
      <c r="G402" s="156" t="str">
        <f>IF(OR(ISBLANK('Room Details'!$M390), 'Room Details'!$M390 = 0,  'Room Details'!$M390 = "N/A" ),"Usable","Unusable")</f>
        <v>Usable</v>
      </c>
      <c r="H402" s="156">
        <f>'Room Details'!$V390</f>
        <v>0</v>
      </c>
      <c r="I402" s="156">
        <f>_xlfn.IFNA(ROUNDUP(IF(OR('Room Details'!$J390=0,ISBLANK('Room Details'!$J390),'Room Details'!$J390="N/A"),0,IF('Room Details'!$J390&gt;$D402,('Room Details'!$J390/$E402)+$F402,IF('Room Details'!$J390&lt;=ABS($B402*$C402),1,('Room Details'!$J390/$B402)+$C402))),0),0)</f>
        <v>0</v>
      </c>
      <c r="J402" s="167"/>
      <c r="K402" s="167"/>
      <c r="L402" s="156">
        <f t="shared" si="24"/>
        <v>0</v>
      </c>
      <c r="M402" s="156">
        <f t="shared" si="25"/>
        <v>0</v>
      </c>
      <c r="N402" s="165"/>
      <c r="O402" s="165"/>
      <c r="P402" s="156">
        <f t="shared" si="26"/>
        <v>0</v>
      </c>
      <c r="Q402" s="156">
        <f t="shared" si="27"/>
        <v>0</v>
      </c>
      <c r="R402" s="165"/>
      <c r="S402" s="165"/>
    </row>
    <row r="403" spans="1:19" x14ac:dyDescent="0.25">
      <c r="A403" s="156">
        <v>388</v>
      </c>
      <c r="B403" s="156" t="e">
        <f>VLOOKUP('Room Details'!$I391,NCA_Calculations!$I$3:$N$12,2,0)</f>
        <v>#N/A</v>
      </c>
      <c r="C403" s="156" t="e">
        <f>VLOOKUP('Room Details'!$I391,NCA_Calculations!$I$3:$N$12,3,0)</f>
        <v>#N/A</v>
      </c>
      <c r="D403" s="156" t="e">
        <f>VLOOKUP('Room Details'!$I391,NCA_Calculations!$I$3:$N$12,4,0)</f>
        <v>#N/A</v>
      </c>
      <c r="E403" s="156" t="e">
        <f>VLOOKUP('Room Details'!$I391,NCA_Calculations!$I$3:$N$12,5,0)</f>
        <v>#N/A</v>
      </c>
      <c r="F403" s="156" t="e">
        <f>VLOOKUP('Room Details'!$I391,NCA_Calculations!$I$3:$N$12,6,0)</f>
        <v>#N/A</v>
      </c>
      <c r="G403" s="156" t="str">
        <f>IF(OR(ISBLANK('Room Details'!$M391), 'Room Details'!$M391 = 0,  'Room Details'!$M391 = "N/A" ),"Usable","Unusable")</f>
        <v>Usable</v>
      </c>
      <c r="H403" s="156">
        <f>'Room Details'!$V391</f>
        <v>0</v>
      </c>
      <c r="I403" s="156">
        <f>_xlfn.IFNA(ROUNDUP(IF(OR('Room Details'!$J391=0,ISBLANK('Room Details'!$J391),'Room Details'!$J391="N/A"),0,IF('Room Details'!$J391&gt;$D403,('Room Details'!$J391/$E403)+$F403,IF('Room Details'!$J391&lt;=ABS($B403*$C403),1,('Room Details'!$J391/$B403)+$C403))),0),0)</f>
        <v>0</v>
      </c>
      <c r="J403" s="167"/>
      <c r="K403" s="167"/>
      <c r="L403" s="156">
        <f t="shared" si="24"/>
        <v>0</v>
      </c>
      <c r="M403" s="156">
        <f t="shared" si="25"/>
        <v>0</v>
      </c>
      <c r="N403" s="165"/>
      <c r="O403" s="165"/>
      <c r="P403" s="156">
        <f t="shared" si="26"/>
        <v>0</v>
      </c>
      <c r="Q403" s="156">
        <f t="shared" si="27"/>
        <v>0</v>
      </c>
      <c r="R403" s="165"/>
      <c r="S403" s="165"/>
    </row>
    <row r="404" spans="1:19" x14ac:dyDescent="0.25">
      <c r="A404" s="156">
        <v>389</v>
      </c>
      <c r="B404" s="156" t="e">
        <f>VLOOKUP('Room Details'!$I392,NCA_Calculations!$I$3:$N$12,2,0)</f>
        <v>#N/A</v>
      </c>
      <c r="C404" s="156" t="e">
        <f>VLOOKUP('Room Details'!$I392,NCA_Calculations!$I$3:$N$12,3,0)</f>
        <v>#N/A</v>
      </c>
      <c r="D404" s="156" t="e">
        <f>VLOOKUP('Room Details'!$I392,NCA_Calculations!$I$3:$N$12,4,0)</f>
        <v>#N/A</v>
      </c>
      <c r="E404" s="156" t="e">
        <f>VLOOKUP('Room Details'!$I392,NCA_Calculations!$I$3:$N$12,5,0)</f>
        <v>#N/A</v>
      </c>
      <c r="F404" s="156" t="e">
        <f>VLOOKUP('Room Details'!$I392,NCA_Calculations!$I$3:$N$12,6,0)</f>
        <v>#N/A</v>
      </c>
      <c r="G404" s="156" t="str">
        <f>IF(OR(ISBLANK('Room Details'!$M392), 'Room Details'!$M392 = 0,  'Room Details'!$M392 = "N/A" ),"Usable","Unusable")</f>
        <v>Usable</v>
      </c>
      <c r="H404" s="156">
        <f>'Room Details'!$V392</f>
        <v>0</v>
      </c>
      <c r="I404" s="156">
        <f>_xlfn.IFNA(ROUNDUP(IF(OR('Room Details'!$J392=0,ISBLANK('Room Details'!$J392),'Room Details'!$J392="N/A"),0,IF('Room Details'!$J392&gt;$D404,('Room Details'!$J392/$E404)+$F404,IF('Room Details'!$J392&lt;=ABS($B404*$C404),1,('Room Details'!$J392/$B404)+$C404))),0),0)</f>
        <v>0</v>
      </c>
      <c r="J404" s="167"/>
      <c r="K404" s="167"/>
      <c r="L404" s="156">
        <f t="shared" si="24"/>
        <v>0</v>
      </c>
      <c r="M404" s="156">
        <f t="shared" si="25"/>
        <v>0</v>
      </c>
      <c r="N404" s="165"/>
      <c r="O404" s="165"/>
      <c r="P404" s="156">
        <f t="shared" si="26"/>
        <v>0</v>
      </c>
      <c r="Q404" s="156">
        <f t="shared" si="27"/>
        <v>0</v>
      </c>
      <c r="R404" s="165"/>
      <c r="S404" s="165"/>
    </row>
    <row r="405" spans="1:19" x14ac:dyDescent="0.25">
      <c r="A405" s="156">
        <v>390</v>
      </c>
      <c r="B405" s="156" t="e">
        <f>VLOOKUP('Room Details'!$I393,NCA_Calculations!$I$3:$N$12,2,0)</f>
        <v>#N/A</v>
      </c>
      <c r="C405" s="156" t="e">
        <f>VLOOKUP('Room Details'!$I393,NCA_Calculations!$I$3:$N$12,3,0)</f>
        <v>#N/A</v>
      </c>
      <c r="D405" s="156" t="e">
        <f>VLOOKUP('Room Details'!$I393,NCA_Calculations!$I$3:$N$12,4,0)</f>
        <v>#N/A</v>
      </c>
      <c r="E405" s="156" t="e">
        <f>VLOOKUP('Room Details'!$I393,NCA_Calculations!$I$3:$N$12,5,0)</f>
        <v>#N/A</v>
      </c>
      <c r="F405" s="156" t="e">
        <f>VLOOKUP('Room Details'!$I393,NCA_Calculations!$I$3:$N$12,6,0)</f>
        <v>#N/A</v>
      </c>
      <c r="G405" s="156" t="str">
        <f>IF(OR(ISBLANK('Room Details'!$M393), 'Room Details'!$M393 = 0,  'Room Details'!$M393 = "N/A" ),"Usable","Unusable")</f>
        <v>Usable</v>
      </c>
      <c r="H405" s="156">
        <f>'Room Details'!$V393</f>
        <v>0</v>
      </c>
      <c r="I405" s="156">
        <f>_xlfn.IFNA(ROUNDUP(IF(OR('Room Details'!$J393=0,ISBLANK('Room Details'!$J393),'Room Details'!$J393="N/A"),0,IF('Room Details'!$J393&gt;$D405,('Room Details'!$J393/$E405)+$F405,IF('Room Details'!$J393&lt;=ABS($B405*$C405),1,('Room Details'!$J393/$B405)+$C405))),0),0)</f>
        <v>0</v>
      </c>
      <c r="J405" s="167"/>
      <c r="K405" s="167"/>
      <c r="L405" s="156">
        <f t="shared" si="24"/>
        <v>0</v>
      </c>
      <c r="M405" s="156">
        <f t="shared" si="25"/>
        <v>0</v>
      </c>
      <c r="N405" s="165"/>
      <c r="O405" s="165"/>
      <c r="P405" s="156">
        <f t="shared" si="26"/>
        <v>0</v>
      </c>
      <c r="Q405" s="156">
        <f t="shared" si="27"/>
        <v>0</v>
      </c>
      <c r="R405" s="165"/>
      <c r="S405" s="165"/>
    </row>
    <row r="406" spans="1:19" x14ac:dyDescent="0.25">
      <c r="A406" s="156">
        <v>391</v>
      </c>
      <c r="B406" s="156" t="e">
        <f>VLOOKUP('Room Details'!$I394,NCA_Calculations!$I$3:$N$12,2,0)</f>
        <v>#N/A</v>
      </c>
      <c r="C406" s="156" t="e">
        <f>VLOOKUP('Room Details'!$I394,NCA_Calculations!$I$3:$N$12,3,0)</f>
        <v>#N/A</v>
      </c>
      <c r="D406" s="156" t="e">
        <f>VLOOKUP('Room Details'!$I394,NCA_Calculations!$I$3:$N$12,4,0)</f>
        <v>#N/A</v>
      </c>
      <c r="E406" s="156" t="e">
        <f>VLOOKUP('Room Details'!$I394,NCA_Calculations!$I$3:$N$12,5,0)</f>
        <v>#N/A</v>
      </c>
      <c r="F406" s="156" t="e">
        <f>VLOOKUP('Room Details'!$I394,NCA_Calculations!$I$3:$N$12,6,0)</f>
        <v>#N/A</v>
      </c>
      <c r="G406" s="156" t="str">
        <f>IF(OR(ISBLANK('Room Details'!$M394), 'Room Details'!$M394 = 0,  'Room Details'!$M394 = "N/A" ),"Usable","Unusable")</f>
        <v>Usable</v>
      </c>
      <c r="H406" s="156">
        <f>'Room Details'!$V394</f>
        <v>0</v>
      </c>
      <c r="I406" s="156">
        <f>_xlfn.IFNA(ROUNDUP(IF(OR('Room Details'!$J394=0,ISBLANK('Room Details'!$J394),'Room Details'!$J394="N/A"),0,IF('Room Details'!$J394&gt;$D406,('Room Details'!$J394/$E406)+$F406,IF('Room Details'!$J394&lt;=ABS($B406*$C406),1,('Room Details'!$J394/$B406)+$C406))),0),0)</f>
        <v>0</v>
      </c>
      <c r="J406" s="167"/>
      <c r="K406" s="167"/>
      <c r="L406" s="156">
        <f t="shared" si="24"/>
        <v>0</v>
      </c>
      <c r="M406" s="156">
        <f t="shared" si="25"/>
        <v>0</v>
      </c>
      <c r="N406" s="165"/>
      <c r="O406" s="165"/>
      <c r="P406" s="156">
        <f t="shared" si="26"/>
        <v>0</v>
      </c>
      <c r="Q406" s="156">
        <f t="shared" si="27"/>
        <v>0</v>
      </c>
      <c r="R406" s="165"/>
      <c r="S406" s="165"/>
    </row>
    <row r="407" spans="1:19" x14ac:dyDescent="0.25">
      <c r="A407" s="156">
        <v>392</v>
      </c>
      <c r="B407" s="156" t="e">
        <f>VLOOKUP('Room Details'!$I395,NCA_Calculations!$I$3:$N$12,2,0)</f>
        <v>#N/A</v>
      </c>
      <c r="C407" s="156" t="e">
        <f>VLOOKUP('Room Details'!$I395,NCA_Calculations!$I$3:$N$12,3,0)</f>
        <v>#N/A</v>
      </c>
      <c r="D407" s="156" t="e">
        <f>VLOOKUP('Room Details'!$I395,NCA_Calculations!$I$3:$N$12,4,0)</f>
        <v>#N/A</v>
      </c>
      <c r="E407" s="156" t="e">
        <f>VLOOKUP('Room Details'!$I395,NCA_Calculations!$I$3:$N$12,5,0)</f>
        <v>#N/A</v>
      </c>
      <c r="F407" s="156" t="e">
        <f>VLOOKUP('Room Details'!$I395,NCA_Calculations!$I$3:$N$12,6,0)</f>
        <v>#N/A</v>
      </c>
      <c r="G407" s="156" t="str">
        <f>IF(OR(ISBLANK('Room Details'!$M395), 'Room Details'!$M395 = 0,  'Room Details'!$M395 = "N/A" ),"Usable","Unusable")</f>
        <v>Usable</v>
      </c>
      <c r="H407" s="156">
        <f>'Room Details'!$V395</f>
        <v>0</v>
      </c>
      <c r="I407" s="156">
        <f>_xlfn.IFNA(ROUNDUP(IF(OR('Room Details'!$J395=0,ISBLANK('Room Details'!$J395),'Room Details'!$J395="N/A"),0,IF('Room Details'!$J395&gt;$D407,('Room Details'!$J395/$E407)+$F407,IF('Room Details'!$J395&lt;=ABS($B407*$C407),1,('Room Details'!$J395/$B407)+$C407))),0),0)</f>
        <v>0</v>
      </c>
      <c r="J407" s="167"/>
      <c r="K407" s="167"/>
      <c r="L407" s="156">
        <f t="shared" si="24"/>
        <v>0</v>
      </c>
      <c r="M407" s="156">
        <f t="shared" si="25"/>
        <v>0</v>
      </c>
      <c r="N407" s="165"/>
      <c r="O407" s="165"/>
      <c r="P407" s="156">
        <f t="shared" si="26"/>
        <v>0</v>
      </c>
      <c r="Q407" s="156">
        <f t="shared" si="27"/>
        <v>0</v>
      </c>
      <c r="R407" s="165"/>
      <c r="S407" s="165"/>
    </row>
    <row r="408" spans="1:19" x14ac:dyDescent="0.25">
      <c r="A408" s="156">
        <v>393</v>
      </c>
      <c r="B408" s="156" t="e">
        <f>VLOOKUP('Room Details'!$I396,NCA_Calculations!$I$3:$N$12,2,0)</f>
        <v>#N/A</v>
      </c>
      <c r="C408" s="156" t="e">
        <f>VLOOKUP('Room Details'!$I396,NCA_Calculations!$I$3:$N$12,3,0)</f>
        <v>#N/A</v>
      </c>
      <c r="D408" s="156" t="e">
        <f>VLOOKUP('Room Details'!$I396,NCA_Calculations!$I$3:$N$12,4,0)</f>
        <v>#N/A</v>
      </c>
      <c r="E408" s="156" t="e">
        <f>VLOOKUP('Room Details'!$I396,NCA_Calculations!$I$3:$N$12,5,0)</f>
        <v>#N/A</v>
      </c>
      <c r="F408" s="156" t="e">
        <f>VLOOKUP('Room Details'!$I396,NCA_Calculations!$I$3:$N$12,6,0)</f>
        <v>#N/A</v>
      </c>
      <c r="G408" s="156" t="str">
        <f>IF(OR(ISBLANK('Room Details'!$M396), 'Room Details'!$M396 = 0,  'Room Details'!$M396 = "N/A" ),"Usable","Unusable")</f>
        <v>Usable</v>
      </c>
      <c r="H408" s="156">
        <f>'Room Details'!$V396</f>
        <v>0</v>
      </c>
      <c r="I408" s="156">
        <f>_xlfn.IFNA(ROUNDUP(IF(OR('Room Details'!$J396=0,ISBLANK('Room Details'!$J396),'Room Details'!$J396="N/A"),0,IF('Room Details'!$J396&gt;$D408,('Room Details'!$J396/$E408)+$F408,IF('Room Details'!$J396&lt;=ABS($B408*$C408),1,('Room Details'!$J396/$B408)+$C408))),0),0)</f>
        <v>0</v>
      </c>
      <c r="J408" s="167"/>
      <c r="K408" s="167"/>
      <c r="L408" s="156">
        <f t="shared" si="24"/>
        <v>0</v>
      </c>
      <c r="M408" s="156">
        <f t="shared" si="25"/>
        <v>0</v>
      </c>
      <c r="N408" s="165"/>
      <c r="O408" s="165"/>
      <c r="P408" s="156">
        <f t="shared" si="26"/>
        <v>0</v>
      </c>
      <c r="Q408" s="156">
        <f t="shared" si="27"/>
        <v>0</v>
      </c>
      <c r="R408" s="165"/>
      <c r="S408" s="165"/>
    </row>
    <row r="409" spans="1:19" x14ac:dyDescent="0.25">
      <c r="A409" s="156">
        <v>394</v>
      </c>
      <c r="B409" s="156" t="e">
        <f>VLOOKUP('Room Details'!$I397,NCA_Calculations!$I$3:$N$12,2,0)</f>
        <v>#N/A</v>
      </c>
      <c r="C409" s="156" t="e">
        <f>VLOOKUP('Room Details'!$I397,NCA_Calculations!$I$3:$N$12,3,0)</f>
        <v>#N/A</v>
      </c>
      <c r="D409" s="156" t="e">
        <f>VLOOKUP('Room Details'!$I397,NCA_Calculations!$I$3:$N$12,4,0)</f>
        <v>#N/A</v>
      </c>
      <c r="E409" s="156" t="e">
        <f>VLOOKUP('Room Details'!$I397,NCA_Calculations!$I$3:$N$12,5,0)</f>
        <v>#N/A</v>
      </c>
      <c r="F409" s="156" t="e">
        <f>VLOOKUP('Room Details'!$I397,NCA_Calculations!$I$3:$N$12,6,0)</f>
        <v>#N/A</v>
      </c>
      <c r="G409" s="156" t="str">
        <f>IF(OR(ISBLANK('Room Details'!$M397), 'Room Details'!$M397 = 0,  'Room Details'!$M397 = "N/A" ),"Usable","Unusable")</f>
        <v>Usable</v>
      </c>
      <c r="H409" s="156">
        <f>'Room Details'!$V397</f>
        <v>0</v>
      </c>
      <c r="I409" s="156">
        <f>_xlfn.IFNA(ROUNDUP(IF(OR('Room Details'!$J397=0,ISBLANK('Room Details'!$J397),'Room Details'!$J397="N/A"),0,IF('Room Details'!$J397&gt;$D409,('Room Details'!$J397/$E409)+$F409,IF('Room Details'!$J397&lt;=ABS($B409*$C409),1,('Room Details'!$J397/$B409)+$C409))),0),0)</f>
        <v>0</v>
      </c>
      <c r="J409" s="167"/>
      <c r="K409" s="167"/>
      <c r="L409" s="156">
        <f t="shared" si="24"/>
        <v>0</v>
      </c>
      <c r="M409" s="156">
        <f t="shared" si="25"/>
        <v>0</v>
      </c>
      <c r="N409" s="165"/>
      <c r="O409" s="165"/>
      <c r="P409" s="156">
        <f t="shared" si="26"/>
        <v>0</v>
      </c>
      <c r="Q409" s="156">
        <f t="shared" si="27"/>
        <v>0</v>
      </c>
      <c r="R409" s="165"/>
      <c r="S409" s="165"/>
    </row>
    <row r="410" spans="1:19" x14ac:dyDescent="0.25">
      <c r="A410" s="156">
        <v>395</v>
      </c>
      <c r="B410" s="156" t="e">
        <f>VLOOKUP('Room Details'!$I398,NCA_Calculations!$I$3:$N$12,2,0)</f>
        <v>#N/A</v>
      </c>
      <c r="C410" s="156" t="e">
        <f>VLOOKUP('Room Details'!$I398,NCA_Calculations!$I$3:$N$12,3,0)</f>
        <v>#N/A</v>
      </c>
      <c r="D410" s="156" t="e">
        <f>VLOOKUP('Room Details'!$I398,NCA_Calculations!$I$3:$N$12,4,0)</f>
        <v>#N/A</v>
      </c>
      <c r="E410" s="156" t="e">
        <f>VLOOKUP('Room Details'!$I398,NCA_Calculations!$I$3:$N$12,5,0)</f>
        <v>#N/A</v>
      </c>
      <c r="F410" s="156" t="e">
        <f>VLOOKUP('Room Details'!$I398,NCA_Calculations!$I$3:$N$12,6,0)</f>
        <v>#N/A</v>
      </c>
      <c r="G410" s="156" t="str">
        <f>IF(OR(ISBLANK('Room Details'!$M398), 'Room Details'!$M398 = 0,  'Room Details'!$M398 = "N/A" ),"Usable","Unusable")</f>
        <v>Usable</v>
      </c>
      <c r="H410" s="156">
        <f>'Room Details'!$V398</f>
        <v>0</v>
      </c>
      <c r="I410" s="156">
        <f>_xlfn.IFNA(ROUNDUP(IF(OR('Room Details'!$J398=0,ISBLANK('Room Details'!$J398),'Room Details'!$J398="N/A"),0,IF('Room Details'!$J398&gt;$D410,('Room Details'!$J398/$E410)+$F410,IF('Room Details'!$J398&lt;=ABS($B410*$C410),1,('Room Details'!$J398/$B410)+$C410))),0),0)</f>
        <v>0</v>
      </c>
      <c r="J410" s="167"/>
      <c r="K410" s="167"/>
      <c r="L410" s="156">
        <f t="shared" si="24"/>
        <v>0</v>
      </c>
      <c r="M410" s="156">
        <f t="shared" si="25"/>
        <v>0</v>
      </c>
      <c r="N410" s="165"/>
      <c r="O410" s="165"/>
      <c r="P410" s="156">
        <f t="shared" si="26"/>
        <v>0</v>
      </c>
      <c r="Q410" s="156">
        <f t="shared" si="27"/>
        <v>0</v>
      </c>
      <c r="R410" s="165"/>
      <c r="S410" s="165"/>
    </row>
    <row r="411" spans="1:19" x14ac:dyDescent="0.25">
      <c r="A411" s="156">
        <v>396</v>
      </c>
      <c r="B411" s="156" t="e">
        <f>VLOOKUP('Room Details'!$I399,NCA_Calculations!$I$3:$N$12,2,0)</f>
        <v>#N/A</v>
      </c>
      <c r="C411" s="156" t="e">
        <f>VLOOKUP('Room Details'!$I399,NCA_Calculations!$I$3:$N$12,3,0)</f>
        <v>#N/A</v>
      </c>
      <c r="D411" s="156" t="e">
        <f>VLOOKUP('Room Details'!$I399,NCA_Calculations!$I$3:$N$12,4,0)</f>
        <v>#N/A</v>
      </c>
      <c r="E411" s="156" t="e">
        <f>VLOOKUP('Room Details'!$I399,NCA_Calculations!$I$3:$N$12,5,0)</f>
        <v>#N/A</v>
      </c>
      <c r="F411" s="156" t="e">
        <f>VLOOKUP('Room Details'!$I399,NCA_Calculations!$I$3:$N$12,6,0)</f>
        <v>#N/A</v>
      </c>
      <c r="G411" s="156" t="str">
        <f>IF(OR(ISBLANK('Room Details'!$M399), 'Room Details'!$M399 = 0,  'Room Details'!$M399 = "N/A" ),"Usable","Unusable")</f>
        <v>Usable</v>
      </c>
      <c r="H411" s="156">
        <f>'Room Details'!$V399</f>
        <v>0</v>
      </c>
      <c r="I411" s="156">
        <f>_xlfn.IFNA(ROUNDUP(IF(OR('Room Details'!$J399=0,ISBLANK('Room Details'!$J399),'Room Details'!$J399="N/A"),0,IF('Room Details'!$J399&gt;$D411,('Room Details'!$J399/$E411)+$F411,IF('Room Details'!$J399&lt;=ABS($B411*$C411),1,('Room Details'!$J399/$B411)+$C411))),0),0)</f>
        <v>0</v>
      </c>
      <c r="J411" s="167"/>
      <c r="K411" s="167"/>
      <c r="L411" s="156">
        <f t="shared" si="24"/>
        <v>0</v>
      </c>
      <c r="M411" s="156">
        <f t="shared" si="25"/>
        <v>0</v>
      </c>
      <c r="N411" s="165"/>
      <c r="O411" s="165"/>
      <c r="P411" s="156">
        <f t="shared" si="26"/>
        <v>0</v>
      </c>
      <c r="Q411" s="156">
        <f t="shared" si="27"/>
        <v>0</v>
      </c>
      <c r="R411" s="165"/>
      <c r="S411" s="165"/>
    </row>
    <row r="412" spans="1:19" x14ac:dyDescent="0.25">
      <c r="A412" s="156">
        <v>397</v>
      </c>
      <c r="B412" s="156" t="e">
        <f>VLOOKUP('Room Details'!$I400,NCA_Calculations!$I$3:$N$12,2,0)</f>
        <v>#N/A</v>
      </c>
      <c r="C412" s="156" t="e">
        <f>VLOOKUP('Room Details'!$I400,NCA_Calculations!$I$3:$N$12,3,0)</f>
        <v>#N/A</v>
      </c>
      <c r="D412" s="156" t="e">
        <f>VLOOKUP('Room Details'!$I400,NCA_Calculations!$I$3:$N$12,4,0)</f>
        <v>#N/A</v>
      </c>
      <c r="E412" s="156" t="e">
        <f>VLOOKUP('Room Details'!$I400,NCA_Calculations!$I$3:$N$12,5,0)</f>
        <v>#N/A</v>
      </c>
      <c r="F412" s="156" t="e">
        <f>VLOOKUP('Room Details'!$I400,NCA_Calculations!$I$3:$N$12,6,0)</f>
        <v>#N/A</v>
      </c>
      <c r="G412" s="156" t="str">
        <f>IF(OR(ISBLANK('Room Details'!$M400), 'Room Details'!$M400 = 0,  'Room Details'!$M400 = "N/A" ),"Usable","Unusable")</f>
        <v>Usable</v>
      </c>
      <c r="H412" s="156">
        <f>'Room Details'!$V400</f>
        <v>0</v>
      </c>
      <c r="I412" s="156">
        <f>_xlfn.IFNA(ROUNDUP(IF(OR('Room Details'!$J400=0,ISBLANK('Room Details'!$J400),'Room Details'!$J400="N/A"),0,IF('Room Details'!$J400&gt;$D412,('Room Details'!$J400/$E412)+$F412,IF('Room Details'!$J400&lt;=ABS($B412*$C412),1,('Room Details'!$J400/$B412)+$C412))),0),0)</f>
        <v>0</v>
      </c>
      <c r="J412" s="167"/>
      <c r="K412" s="167"/>
      <c r="L412" s="156">
        <f t="shared" si="24"/>
        <v>0</v>
      </c>
      <c r="M412" s="156">
        <f t="shared" si="25"/>
        <v>0</v>
      </c>
      <c r="N412" s="165"/>
      <c r="O412" s="165"/>
      <c r="P412" s="156">
        <f t="shared" si="26"/>
        <v>0</v>
      </c>
      <c r="Q412" s="156">
        <f t="shared" si="27"/>
        <v>0</v>
      </c>
      <c r="R412" s="165"/>
      <c r="S412" s="165"/>
    </row>
    <row r="413" spans="1:19" x14ac:dyDescent="0.25">
      <c r="A413" s="156">
        <v>398</v>
      </c>
      <c r="B413" s="156" t="e">
        <f>VLOOKUP('Room Details'!$I401,NCA_Calculations!$I$3:$N$12,2,0)</f>
        <v>#N/A</v>
      </c>
      <c r="C413" s="156" t="e">
        <f>VLOOKUP('Room Details'!$I401,NCA_Calculations!$I$3:$N$12,3,0)</f>
        <v>#N/A</v>
      </c>
      <c r="D413" s="156" t="e">
        <f>VLOOKUP('Room Details'!$I401,NCA_Calculations!$I$3:$N$12,4,0)</f>
        <v>#N/A</v>
      </c>
      <c r="E413" s="156" t="e">
        <f>VLOOKUP('Room Details'!$I401,NCA_Calculations!$I$3:$N$12,5,0)</f>
        <v>#N/A</v>
      </c>
      <c r="F413" s="156" t="e">
        <f>VLOOKUP('Room Details'!$I401,NCA_Calculations!$I$3:$N$12,6,0)</f>
        <v>#N/A</v>
      </c>
      <c r="G413" s="156" t="str">
        <f>IF(OR(ISBLANK('Room Details'!$M401), 'Room Details'!$M401 = 0,  'Room Details'!$M401 = "N/A" ),"Usable","Unusable")</f>
        <v>Usable</v>
      </c>
      <c r="H413" s="156">
        <f>'Room Details'!$V401</f>
        <v>0</v>
      </c>
      <c r="I413" s="156">
        <f>_xlfn.IFNA(ROUNDUP(IF(OR('Room Details'!$J401=0,ISBLANK('Room Details'!$J401),'Room Details'!$J401="N/A"),0,IF('Room Details'!$J401&gt;$D413,('Room Details'!$J401/$E413)+$F413,IF('Room Details'!$J401&lt;=ABS($B413*$C413),1,('Room Details'!$J401/$B413)+$C413))),0),0)</f>
        <v>0</v>
      </c>
      <c r="J413" s="167"/>
      <c r="K413" s="167"/>
      <c r="L413" s="156">
        <f t="shared" si="24"/>
        <v>0</v>
      </c>
      <c r="M413" s="156">
        <f t="shared" si="25"/>
        <v>0</v>
      </c>
      <c r="N413" s="165"/>
      <c r="O413" s="165"/>
      <c r="P413" s="156">
        <f t="shared" si="26"/>
        <v>0</v>
      </c>
      <c r="Q413" s="156">
        <f t="shared" si="27"/>
        <v>0</v>
      </c>
      <c r="R413" s="165"/>
      <c r="S413" s="165"/>
    </row>
    <row r="414" spans="1:19" x14ac:dyDescent="0.25">
      <c r="A414" s="156">
        <v>399</v>
      </c>
      <c r="B414" s="156" t="e">
        <f>VLOOKUP('Room Details'!$I402,NCA_Calculations!$I$3:$N$12,2,0)</f>
        <v>#N/A</v>
      </c>
      <c r="C414" s="156" t="e">
        <f>VLOOKUP('Room Details'!$I402,NCA_Calculations!$I$3:$N$12,3,0)</f>
        <v>#N/A</v>
      </c>
      <c r="D414" s="156" t="e">
        <f>VLOOKUP('Room Details'!$I402,NCA_Calculations!$I$3:$N$12,4,0)</f>
        <v>#N/A</v>
      </c>
      <c r="E414" s="156" t="e">
        <f>VLOOKUP('Room Details'!$I402,NCA_Calculations!$I$3:$N$12,5,0)</f>
        <v>#N/A</v>
      </c>
      <c r="F414" s="156" t="e">
        <f>VLOOKUP('Room Details'!$I402,NCA_Calculations!$I$3:$N$12,6,0)</f>
        <v>#N/A</v>
      </c>
      <c r="G414" s="156" t="str">
        <f>IF(OR(ISBLANK('Room Details'!$M402), 'Room Details'!$M402 = 0,  'Room Details'!$M402 = "N/A" ),"Usable","Unusable")</f>
        <v>Usable</v>
      </c>
      <c r="H414" s="156">
        <f>'Room Details'!$V402</f>
        <v>0</v>
      </c>
      <c r="I414" s="156">
        <f>_xlfn.IFNA(ROUNDUP(IF(OR('Room Details'!$J402=0,ISBLANK('Room Details'!$J402),'Room Details'!$J402="N/A"),0,IF('Room Details'!$J402&gt;$D414,('Room Details'!$J402/$E414)+$F414,IF('Room Details'!$J402&lt;=ABS($B414*$C414),1,('Room Details'!$J402/$B414)+$C414))),0),0)</f>
        <v>0</v>
      </c>
      <c r="J414" s="167"/>
      <c r="K414" s="167"/>
      <c r="L414" s="156">
        <f t="shared" si="24"/>
        <v>0</v>
      </c>
      <c r="M414" s="156">
        <f t="shared" si="25"/>
        <v>0</v>
      </c>
      <c r="N414" s="165"/>
      <c r="O414" s="165"/>
      <c r="P414" s="156">
        <f t="shared" si="26"/>
        <v>0</v>
      </c>
      <c r="Q414" s="156">
        <f t="shared" si="27"/>
        <v>0</v>
      </c>
      <c r="R414" s="165"/>
      <c r="S414" s="165"/>
    </row>
    <row r="415" spans="1:19" x14ac:dyDescent="0.25">
      <c r="A415" s="156">
        <v>400</v>
      </c>
      <c r="B415" s="156" t="e">
        <f>VLOOKUP('Room Details'!$I403,NCA_Calculations!$I$3:$N$12,2,0)</f>
        <v>#N/A</v>
      </c>
      <c r="C415" s="156" t="e">
        <f>VLOOKUP('Room Details'!$I403,NCA_Calculations!$I$3:$N$12,3,0)</f>
        <v>#N/A</v>
      </c>
      <c r="D415" s="156" t="e">
        <f>VLOOKUP('Room Details'!$I403,NCA_Calculations!$I$3:$N$12,4,0)</f>
        <v>#N/A</v>
      </c>
      <c r="E415" s="156" t="e">
        <f>VLOOKUP('Room Details'!$I403,NCA_Calculations!$I$3:$N$12,5,0)</f>
        <v>#N/A</v>
      </c>
      <c r="F415" s="156" t="e">
        <f>VLOOKUP('Room Details'!$I403,NCA_Calculations!$I$3:$N$12,6,0)</f>
        <v>#N/A</v>
      </c>
      <c r="G415" s="156" t="str">
        <f>IF(OR(ISBLANK('Room Details'!$M403), 'Room Details'!$M403 = 0,  'Room Details'!$M403 = "N/A" ),"Usable","Unusable")</f>
        <v>Usable</v>
      </c>
      <c r="H415" s="156">
        <f>'Room Details'!$V403</f>
        <v>0</v>
      </c>
      <c r="I415" s="156">
        <f>_xlfn.IFNA(ROUNDUP(IF(OR('Room Details'!$J403=0,ISBLANK('Room Details'!$J403),'Room Details'!$J403="N/A"),0,IF('Room Details'!$J403&gt;$D415,('Room Details'!$J403/$E415)+$F415,IF('Room Details'!$J403&lt;=ABS($B415*$C415),1,('Room Details'!$J403/$B415)+$C415))),0),0)</f>
        <v>0</v>
      </c>
      <c r="J415" s="167"/>
      <c r="K415" s="167"/>
      <c r="L415" s="156">
        <f t="shared" si="24"/>
        <v>0</v>
      </c>
      <c r="M415" s="156">
        <f t="shared" si="25"/>
        <v>0</v>
      </c>
      <c r="N415" s="165"/>
      <c r="O415" s="165"/>
      <c r="P415" s="156">
        <f t="shared" si="26"/>
        <v>0</v>
      </c>
      <c r="Q415" s="156">
        <f t="shared" si="27"/>
        <v>0</v>
      </c>
      <c r="R415" s="165"/>
      <c r="S415" s="165"/>
    </row>
    <row r="416" spans="1:19" x14ac:dyDescent="0.25">
      <c r="A416" s="156">
        <v>401</v>
      </c>
      <c r="B416" s="156" t="e">
        <f>VLOOKUP('Room Details'!$I404,NCA_Calculations!$I$3:$N$12,2,0)</f>
        <v>#N/A</v>
      </c>
      <c r="C416" s="156" t="e">
        <f>VLOOKUP('Room Details'!$I404,NCA_Calculations!$I$3:$N$12,3,0)</f>
        <v>#N/A</v>
      </c>
      <c r="D416" s="156" t="e">
        <f>VLOOKUP('Room Details'!$I404,NCA_Calculations!$I$3:$N$12,4,0)</f>
        <v>#N/A</v>
      </c>
      <c r="E416" s="156" t="e">
        <f>VLOOKUP('Room Details'!$I404,NCA_Calculations!$I$3:$N$12,5,0)</f>
        <v>#N/A</v>
      </c>
      <c r="F416" s="156" t="e">
        <f>VLOOKUP('Room Details'!$I404,NCA_Calculations!$I$3:$N$12,6,0)</f>
        <v>#N/A</v>
      </c>
      <c r="G416" s="156" t="str">
        <f>IF(OR(ISBLANK('Room Details'!$M404), 'Room Details'!$M404 = 0,  'Room Details'!$M404 = "N/A" ),"Usable","Unusable")</f>
        <v>Usable</v>
      </c>
      <c r="H416" s="156">
        <f>'Room Details'!$V404</f>
        <v>0</v>
      </c>
      <c r="I416" s="156">
        <f>_xlfn.IFNA(ROUNDUP(IF(OR('Room Details'!$J404=0,ISBLANK('Room Details'!$J404),'Room Details'!$J404="N/A"),0,IF('Room Details'!$J404&gt;$D416,('Room Details'!$J404/$E416)+$F416,IF('Room Details'!$J404&lt;=ABS($B416*$C416),1,('Room Details'!$J404/$B416)+$C416))),0),0)</f>
        <v>0</v>
      </c>
      <c r="J416" s="167"/>
      <c r="K416" s="167"/>
      <c r="L416" s="156">
        <f t="shared" si="24"/>
        <v>0</v>
      </c>
      <c r="M416" s="156">
        <f t="shared" si="25"/>
        <v>0</v>
      </c>
      <c r="N416" s="165"/>
      <c r="O416" s="165"/>
      <c r="P416" s="156">
        <f t="shared" si="26"/>
        <v>0</v>
      </c>
      <c r="Q416" s="156">
        <f t="shared" si="27"/>
        <v>0</v>
      </c>
      <c r="R416" s="165"/>
      <c r="S416" s="165"/>
    </row>
    <row r="417" spans="1:19" x14ac:dyDescent="0.25">
      <c r="A417" s="156">
        <v>402</v>
      </c>
      <c r="B417" s="156" t="e">
        <f>VLOOKUP('Room Details'!$I405,NCA_Calculations!$I$3:$N$12,2,0)</f>
        <v>#N/A</v>
      </c>
      <c r="C417" s="156" t="e">
        <f>VLOOKUP('Room Details'!$I405,NCA_Calculations!$I$3:$N$12,3,0)</f>
        <v>#N/A</v>
      </c>
      <c r="D417" s="156" t="e">
        <f>VLOOKUP('Room Details'!$I405,NCA_Calculations!$I$3:$N$12,4,0)</f>
        <v>#N/A</v>
      </c>
      <c r="E417" s="156" t="e">
        <f>VLOOKUP('Room Details'!$I405,NCA_Calculations!$I$3:$N$12,5,0)</f>
        <v>#N/A</v>
      </c>
      <c r="F417" s="156" t="e">
        <f>VLOOKUP('Room Details'!$I405,NCA_Calculations!$I$3:$N$12,6,0)</f>
        <v>#N/A</v>
      </c>
      <c r="G417" s="156" t="str">
        <f>IF(OR(ISBLANK('Room Details'!$M405), 'Room Details'!$M405 = 0,  'Room Details'!$M405 = "N/A" ),"Usable","Unusable")</f>
        <v>Usable</v>
      </c>
      <c r="H417" s="156">
        <f>'Room Details'!$V405</f>
        <v>0</v>
      </c>
      <c r="I417" s="156">
        <f>_xlfn.IFNA(ROUNDUP(IF(OR('Room Details'!$J405=0,ISBLANK('Room Details'!$J405),'Room Details'!$J405="N/A"),0,IF('Room Details'!$J405&gt;$D417,('Room Details'!$J405/$E417)+$F417,IF('Room Details'!$J405&lt;=ABS($B417*$C417),1,('Room Details'!$J405/$B417)+$C417))),0),0)</f>
        <v>0</v>
      </c>
      <c r="J417" s="167"/>
      <c r="K417" s="167"/>
      <c r="L417" s="156">
        <f t="shared" si="24"/>
        <v>0</v>
      </c>
      <c r="M417" s="156">
        <f t="shared" si="25"/>
        <v>0</v>
      </c>
      <c r="N417" s="165"/>
      <c r="O417" s="165"/>
      <c r="P417" s="156">
        <f t="shared" si="26"/>
        <v>0</v>
      </c>
      <c r="Q417" s="156">
        <f t="shared" si="27"/>
        <v>0</v>
      </c>
      <c r="R417" s="165"/>
      <c r="S417" s="165"/>
    </row>
    <row r="418" spans="1:19" x14ac:dyDescent="0.25">
      <c r="A418" s="156">
        <v>403</v>
      </c>
      <c r="B418" s="156" t="e">
        <f>VLOOKUP('Room Details'!$I406,NCA_Calculations!$I$3:$N$12,2,0)</f>
        <v>#N/A</v>
      </c>
      <c r="C418" s="156" t="e">
        <f>VLOOKUP('Room Details'!$I406,NCA_Calculations!$I$3:$N$12,3,0)</f>
        <v>#N/A</v>
      </c>
      <c r="D418" s="156" t="e">
        <f>VLOOKUP('Room Details'!$I406,NCA_Calculations!$I$3:$N$12,4,0)</f>
        <v>#N/A</v>
      </c>
      <c r="E418" s="156" t="e">
        <f>VLOOKUP('Room Details'!$I406,NCA_Calculations!$I$3:$N$12,5,0)</f>
        <v>#N/A</v>
      </c>
      <c r="F418" s="156" t="e">
        <f>VLOOKUP('Room Details'!$I406,NCA_Calculations!$I$3:$N$12,6,0)</f>
        <v>#N/A</v>
      </c>
      <c r="G418" s="156" t="str">
        <f>IF(OR(ISBLANK('Room Details'!$M406), 'Room Details'!$M406 = 0,  'Room Details'!$M406 = "N/A" ),"Usable","Unusable")</f>
        <v>Usable</v>
      </c>
      <c r="H418" s="156">
        <f>'Room Details'!$V406</f>
        <v>0</v>
      </c>
      <c r="I418" s="156">
        <f>_xlfn.IFNA(ROUNDUP(IF(OR('Room Details'!$J406=0,ISBLANK('Room Details'!$J406),'Room Details'!$J406="N/A"),0,IF('Room Details'!$J406&gt;$D418,('Room Details'!$J406/$E418)+$F418,IF('Room Details'!$J406&lt;=ABS($B418*$C418),1,('Room Details'!$J406/$B418)+$C418))),0),0)</f>
        <v>0</v>
      </c>
      <c r="J418" s="167"/>
      <c r="K418" s="167"/>
      <c r="L418" s="156">
        <f t="shared" si="24"/>
        <v>0</v>
      </c>
      <c r="M418" s="156">
        <f t="shared" si="25"/>
        <v>0</v>
      </c>
      <c r="N418" s="165"/>
      <c r="O418" s="165"/>
      <c r="P418" s="156">
        <f t="shared" si="26"/>
        <v>0</v>
      </c>
      <c r="Q418" s="156">
        <f t="shared" si="27"/>
        <v>0</v>
      </c>
      <c r="R418" s="165"/>
      <c r="S418" s="165"/>
    </row>
    <row r="419" spans="1:19" x14ac:dyDescent="0.25">
      <c r="A419" s="156">
        <v>404</v>
      </c>
      <c r="B419" s="156" t="e">
        <f>VLOOKUP('Room Details'!$I407,NCA_Calculations!$I$3:$N$12,2,0)</f>
        <v>#N/A</v>
      </c>
      <c r="C419" s="156" t="e">
        <f>VLOOKUP('Room Details'!$I407,NCA_Calculations!$I$3:$N$12,3,0)</f>
        <v>#N/A</v>
      </c>
      <c r="D419" s="156" t="e">
        <f>VLOOKUP('Room Details'!$I407,NCA_Calculations!$I$3:$N$12,4,0)</f>
        <v>#N/A</v>
      </c>
      <c r="E419" s="156" t="e">
        <f>VLOOKUP('Room Details'!$I407,NCA_Calculations!$I$3:$N$12,5,0)</f>
        <v>#N/A</v>
      </c>
      <c r="F419" s="156" t="e">
        <f>VLOOKUP('Room Details'!$I407,NCA_Calculations!$I$3:$N$12,6,0)</f>
        <v>#N/A</v>
      </c>
      <c r="G419" s="156" t="str">
        <f>IF(OR(ISBLANK('Room Details'!$M407), 'Room Details'!$M407 = 0,  'Room Details'!$M407 = "N/A" ),"Usable","Unusable")</f>
        <v>Usable</v>
      </c>
      <c r="H419" s="156">
        <f>'Room Details'!$V407</f>
        <v>0</v>
      </c>
      <c r="I419" s="156">
        <f>_xlfn.IFNA(ROUNDUP(IF(OR('Room Details'!$J407=0,ISBLANK('Room Details'!$J407),'Room Details'!$J407="N/A"),0,IF('Room Details'!$J407&gt;$D419,('Room Details'!$J407/$E419)+$F419,IF('Room Details'!$J407&lt;=ABS($B419*$C419),1,('Room Details'!$J407/$B419)+$C419))),0),0)</f>
        <v>0</v>
      </c>
      <c r="J419" s="167"/>
      <c r="K419" s="167"/>
      <c r="L419" s="156">
        <f t="shared" si="24"/>
        <v>0</v>
      </c>
      <c r="M419" s="156">
        <f t="shared" si="25"/>
        <v>0</v>
      </c>
      <c r="N419" s="165"/>
      <c r="O419" s="165"/>
      <c r="P419" s="156">
        <f t="shared" si="26"/>
        <v>0</v>
      </c>
      <c r="Q419" s="156">
        <f t="shared" si="27"/>
        <v>0</v>
      </c>
      <c r="R419" s="165"/>
      <c r="S419" s="165"/>
    </row>
    <row r="420" spans="1:19" x14ac:dyDescent="0.25">
      <c r="A420" s="156">
        <v>405</v>
      </c>
      <c r="B420" s="156" t="e">
        <f>VLOOKUP('Room Details'!$I408,NCA_Calculations!$I$3:$N$12,2,0)</f>
        <v>#N/A</v>
      </c>
      <c r="C420" s="156" t="e">
        <f>VLOOKUP('Room Details'!$I408,NCA_Calculations!$I$3:$N$12,3,0)</f>
        <v>#N/A</v>
      </c>
      <c r="D420" s="156" t="e">
        <f>VLOOKUP('Room Details'!$I408,NCA_Calculations!$I$3:$N$12,4,0)</f>
        <v>#N/A</v>
      </c>
      <c r="E420" s="156" t="e">
        <f>VLOOKUP('Room Details'!$I408,NCA_Calculations!$I$3:$N$12,5,0)</f>
        <v>#N/A</v>
      </c>
      <c r="F420" s="156" t="e">
        <f>VLOOKUP('Room Details'!$I408,NCA_Calculations!$I$3:$N$12,6,0)</f>
        <v>#N/A</v>
      </c>
      <c r="G420" s="156" t="str">
        <f>IF(OR(ISBLANK('Room Details'!$M408), 'Room Details'!$M408 = 0,  'Room Details'!$M408 = "N/A" ),"Usable","Unusable")</f>
        <v>Usable</v>
      </c>
      <c r="H420" s="156">
        <f>'Room Details'!$V408</f>
        <v>0</v>
      </c>
      <c r="I420" s="156">
        <f>_xlfn.IFNA(ROUNDUP(IF(OR('Room Details'!$J408=0,ISBLANK('Room Details'!$J408),'Room Details'!$J408="N/A"),0,IF('Room Details'!$J408&gt;$D420,('Room Details'!$J408/$E420)+$F420,IF('Room Details'!$J408&lt;=ABS($B420*$C420),1,('Room Details'!$J408/$B420)+$C420))),0),0)</f>
        <v>0</v>
      </c>
      <c r="J420" s="167"/>
      <c r="K420" s="167"/>
      <c r="L420" s="156">
        <f t="shared" si="24"/>
        <v>0</v>
      </c>
      <c r="M420" s="156">
        <f t="shared" si="25"/>
        <v>0</v>
      </c>
      <c r="N420" s="165"/>
      <c r="O420" s="165"/>
      <c r="P420" s="156">
        <f t="shared" si="26"/>
        <v>0</v>
      </c>
      <c r="Q420" s="156">
        <f t="shared" si="27"/>
        <v>0</v>
      </c>
      <c r="R420" s="165"/>
      <c r="S420" s="165"/>
    </row>
    <row r="421" spans="1:19" x14ac:dyDescent="0.25">
      <c r="A421" s="156">
        <v>406</v>
      </c>
      <c r="B421" s="156" t="e">
        <f>VLOOKUP('Room Details'!$I409,NCA_Calculations!$I$3:$N$12,2,0)</f>
        <v>#N/A</v>
      </c>
      <c r="C421" s="156" t="e">
        <f>VLOOKUP('Room Details'!$I409,NCA_Calculations!$I$3:$N$12,3,0)</f>
        <v>#N/A</v>
      </c>
      <c r="D421" s="156" t="e">
        <f>VLOOKUP('Room Details'!$I409,NCA_Calculations!$I$3:$N$12,4,0)</f>
        <v>#N/A</v>
      </c>
      <c r="E421" s="156" t="e">
        <f>VLOOKUP('Room Details'!$I409,NCA_Calculations!$I$3:$N$12,5,0)</f>
        <v>#N/A</v>
      </c>
      <c r="F421" s="156" t="e">
        <f>VLOOKUP('Room Details'!$I409,NCA_Calculations!$I$3:$N$12,6,0)</f>
        <v>#N/A</v>
      </c>
      <c r="G421" s="156" t="str">
        <f>IF(OR(ISBLANK('Room Details'!$M409), 'Room Details'!$M409 = 0,  'Room Details'!$M409 = "N/A" ),"Usable","Unusable")</f>
        <v>Usable</v>
      </c>
      <c r="H421" s="156">
        <f>'Room Details'!$V409</f>
        <v>0</v>
      </c>
      <c r="I421" s="156">
        <f>_xlfn.IFNA(ROUNDUP(IF(OR('Room Details'!$J409=0,ISBLANK('Room Details'!$J409),'Room Details'!$J409="N/A"),0,IF('Room Details'!$J409&gt;$D421,('Room Details'!$J409/$E421)+$F421,IF('Room Details'!$J409&lt;=ABS($B421*$C421),1,('Room Details'!$J409/$B421)+$C421))),0),0)</f>
        <v>0</v>
      </c>
      <c r="J421" s="167"/>
      <c r="K421" s="167"/>
      <c r="L421" s="156">
        <f t="shared" si="24"/>
        <v>0</v>
      </c>
      <c r="M421" s="156">
        <f t="shared" si="25"/>
        <v>0</v>
      </c>
      <c r="N421" s="165"/>
      <c r="O421" s="165"/>
      <c r="P421" s="156">
        <f t="shared" si="26"/>
        <v>0</v>
      </c>
      <c r="Q421" s="156">
        <f t="shared" si="27"/>
        <v>0</v>
      </c>
      <c r="R421" s="165"/>
      <c r="S421" s="165"/>
    </row>
    <row r="422" spans="1:19" x14ac:dyDescent="0.25">
      <c r="A422" s="156">
        <v>407</v>
      </c>
      <c r="B422" s="156" t="e">
        <f>VLOOKUP('Room Details'!$I410,NCA_Calculations!$I$3:$N$12,2,0)</f>
        <v>#N/A</v>
      </c>
      <c r="C422" s="156" t="e">
        <f>VLOOKUP('Room Details'!$I410,NCA_Calculations!$I$3:$N$12,3,0)</f>
        <v>#N/A</v>
      </c>
      <c r="D422" s="156" t="e">
        <f>VLOOKUP('Room Details'!$I410,NCA_Calculations!$I$3:$N$12,4,0)</f>
        <v>#N/A</v>
      </c>
      <c r="E422" s="156" t="e">
        <f>VLOOKUP('Room Details'!$I410,NCA_Calculations!$I$3:$N$12,5,0)</f>
        <v>#N/A</v>
      </c>
      <c r="F422" s="156" t="e">
        <f>VLOOKUP('Room Details'!$I410,NCA_Calculations!$I$3:$N$12,6,0)</f>
        <v>#N/A</v>
      </c>
      <c r="G422" s="156" t="str">
        <f>IF(OR(ISBLANK('Room Details'!$M410), 'Room Details'!$M410 = 0,  'Room Details'!$M410 = "N/A" ),"Usable","Unusable")</f>
        <v>Usable</v>
      </c>
      <c r="H422" s="156">
        <f>'Room Details'!$V410</f>
        <v>0</v>
      </c>
      <c r="I422" s="156">
        <f>_xlfn.IFNA(ROUNDUP(IF(OR('Room Details'!$J410=0,ISBLANK('Room Details'!$J410),'Room Details'!$J410="N/A"),0,IF('Room Details'!$J410&gt;$D422,('Room Details'!$J410/$E422)+$F422,IF('Room Details'!$J410&lt;=ABS($B422*$C422),1,('Room Details'!$J410/$B422)+$C422))),0),0)</f>
        <v>0</v>
      </c>
      <c r="J422" s="167"/>
      <c r="K422" s="167"/>
      <c r="L422" s="156">
        <f t="shared" si="24"/>
        <v>0</v>
      </c>
      <c r="M422" s="156">
        <f t="shared" si="25"/>
        <v>0</v>
      </c>
      <c r="N422" s="165"/>
      <c r="O422" s="165"/>
      <c r="P422" s="156">
        <f t="shared" si="26"/>
        <v>0</v>
      </c>
      <c r="Q422" s="156">
        <f t="shared" si="27"/>
        <v>0</v>
      </c>
      <c r="R422" s="165"/>
      <c r="S422" s="165"/>
    </row>
    <row r="423" spans="1:19" x14ac:dyDescent="0.25">
      <c r="A423" s="156">
        <v>408</v>
      </c>
      <c r="B423" s="156" t="e">
        <f>VLOOKUP('Room Details'!$I411,NCA_Calculations!$I$3:$N$12,2,0)</f>
        <v>#N/A</v>
      </c>
      <c r="C423" s="156" t="e">
        <f>VLOOKUP('Room Details'!$I411,NCA_Calculations!$I$3:$N$12,3,0)</f>
        <v>#N/A</v>
      </c>
      <c r="D423" s="156" t="e">
        <f>VLOOKUP('Room Details'!$I411,NCA_Calculations!$I$3:$N$12,4,0)</f>
        <v>#N/A</v>
      </c>
      <c r="E423" s="156" t="e">
        <f>VLOOKUP('Room Details'!$I411,NCA_Calculations!$I$3:$N$12,5,0)</f>
        <v>#N/A</v>
      </c>
      <c r="F423" s="156" t="e">
        <f>VLOOKUP('Room Details'!$I411,NCA_Calculations!$I$3:$N$12,6,0)</f>
        <v>#N/A</v>
      </c>
      <c r="G423" s="156" t="str">
        <f>IF(OR(ISBLANK('Room Details'!$M411), 'Room Details'!$M411 = 0,  'Room Details'!$M411 = "N/A" ),"Usable","Unusable")</f>
        <v>Usable</v>
      </c>
      <c r="H423" s="156">
        <f>'Room Details'!$V411</f>
        <v>0</v>
      </c>
      <c r="I423" s="156">
        <f>_xlfn.IFNA(ROUNDUP(IF(OR('Room Details'!$J411=0,ISBLANK('Room Details'!$J411),'Room Details'!$J411="N/A"),0,IF('Room Details'!$J411&gt;$D423,('Room Details'!$J411/$E423)+$F423,IF('Room Details'!$J411&lt;=ABS($B423*$C423),1,('Room Details'!$J411/$B423)+$C423))),0),0)</f>
        <v>0</v>
      </c>
      <c r="J423" s="167"/>
      <c r="K423" s="167"/>
      <c r="L423" s="156">
        <f t="shared" si="24"/>
        <v>0</v>
      </c>
      <c r="M423" s="156">
        <f t="shared" si="25"/>
        <v>0</v>
      </c>
      <c r="N423" s="165"/>
      <c r="O423" s="165"/>
      <c r="P423" s="156">
        <f t="shared" si="26"/>
        <v>0</v>
      </c>
      <c r="Q423" s="156">
        <f t="shared" si="27"/>
        <v>0</v>
      </c>
      <c r="R423" s="165"/>
      <c r="S423" s="165"/>
    </row>
    <row r="424" spans="1:19" x14ac:dyDescent="0.25">
      <c r="A424" s="156">
        <v>409</v>
      </c>
      <c r="B424" s="156" t="e">
        <f>VLOOKUP('Room Details'!$I412,NCA_Calculations!$I$3:$N$12,2,0)</f>
        <v>#N/A</v>
      </c>
      <c r="C424" s="156" t="e">
        <f>VLOOKUP('Room Details'!$I412,NCA_Calculations!$I$3:$N$12,3,0)</f>
        <v>#N/A</v>
      </c>
      <c r="D424" s="156" t="e">
        <f>VLOOKUP('Room Details'!$I412,NCA_Calculations!$I$3:$N$12,4,0)</f>
        <v>#N/A</v>
      </c>
      <c r="E424" s="156" t="e">
        <f>VLOOKUP('Room Details'!$I412,NCA_Calculations!$I$3:$N$12,5,0)</f>
        <v>#N/A</v>
      </c>
      <c r="F424" s="156" t="e">
        <f>VLOOKUP('Room Details'!$I412,NCA_Calculations!$I$3:$N$12,6,0)</f>
        <v>#N/A</v>
      </c>
      <c r="G424" s="156" t="str">
        <f>IF(OR(ISBLANK('Room Details'!$M412), 'Room Details'!$M412 = 0,  'Room Details'!$M412 = "N/A" ),"Usable","Unusable")</f>
        <v>Usable</v>
      </c>
      <c r="H424" s="156">
        <f>'Room Details'!$V412</f>
        <v>0</v>
      </c>
      <c r="I424" s="156">
        <f>_xlfn.IFNA(ROUNDUP(IF(OR('Room Details'!$J412=0,ISBLANK('Room Details'!$J412),'Room Details'!$J412="N/A"),0,IF('Room Details'!$J412&gt;$D424,('Room Details'!$J412/$E424)+$F424,IF('Room Details'!$J412&lt;=ABS($B424*$C424),1,('Room Details'!$J412/$B424)+$C424))),0),0)</f>
        <v>0</v>
      </c>
      <c r="J424" s="167"/>
      <c r="K424" s="167"/>
      <c r="L424" s="156">
        <f t="shared" si="24"/>
        <v>0</v>
      </c>
      <c r="M424" s="156">
        <f t="shared" si="25"/>
        <v>0</v>
      </c>
      <c r="N424" s="165"/>
      <c r="O424" s="165"/>
      <c r="P424" s="156">
        <f t="shared" si="26"/>
        <v>0</v>
      </c>
      <c r="Q424" s="156">
        <f t="shared" si="27"/>
        <v>0</v>
      </c>
      <c r="R424" s="165"/>
      <c r="S424" s="165"/>
    </row>
    <row r="425" spans="1:19" x14ac:dyDescent="0.25">
      <c r="A425" s="156">
        <v>410</v>
      </c>
      <c r="B425" s="156" t="e">
        <f>VLOOKUP('Room Details'!$I413,NCA_Calculations!$I$3:$N$12,2,0)</f>
        <v>#N/A</v>
      </c>
      <c r="C425" s="156" t="e">
        <f>VLOOKUP('Room Details'!$I413,NCA_Calculations!$I$3:$N$12,3,0)</f>
        <v>#N/A</v>
      </c>
      <c r="D425" s="156" t="e">
        <f>VLOOKUP('Room Details'!$I413,NCA_Calculations!$I$3:$N$12,4,0)</f>
        <v>#N/A</v>
      </c>
      <c r="E425" s="156" t="e">
        <f>VLOOKUP('Room Details'!$I413,NCA_Calculations!$I$3:$N$12,5,0)</f>
        <v>#N/A</v>
      </c>
      <c r="F425" s="156" t="e">
        <f>VLOOKUP('Room Details'!$I413,NCA_Calculations!$I$3:$N$12,6,0)</f>
        <v>#N/A</v>
      </c>
      <c r="G425" s="156" t="str">
        <f>IF(OR(ISBLANK('Room Details'!$M413), 'Room Details'!$M413 = 0,  'Room Details'!$M413 = "N/A" ),"Usable","Unusable")</f>
        <v>Usable</v>
      </c>
      <c r="H425" s="156">
        <f>'Room Details'!$V413</f>
        <v>0</v>
      </c>
      <c r="I425" s="156">
        <f>_xlfn.IFNA(ROUNDUP(IF(OR('Room Details'!$J413=0,ISBLANK('Room Details'!$J413),'Room Details'!$J413="N/A"),0,IF('Room Details'!$J413&gt;$D425,('Room Details'!$J413/$E425)+$F425,IF('Room Details'!$J413&lt;=ABS($B425*$C425),1,('Room Details'!$J413/$B425)+$C425))),0),0)</f>
        <v>0</v>
      </c>
      <c r="J425" s="167"/>
      <c r="K425" s="167"/>
      <c r="L425" s="156">
        <f t="shared" si="24"/>
        <v>0</v>
      </c>
      <c r="M425" s="156">
        <f t="shared" si="25"/>
        <v>0</v>
      </c>
      <c r="N425" s="165"/>
      <c r="O425" s="165"/>
      <c r="P425" s="156">
        <f t="shared" si="26"/>
        <v>0</v>
      </c>
      <c r="Q425" s="156">
        <f t="shared" si="27"/>
        <v>0</v>
      </c>
      <c r="R425" s="165"/>
      <c r="S425" s="165"/>
    </row>
    <row r="426" spans="1:19" x14ac:dyDescent="0.25">
      <c r="A426" s="156">
        <v>411</v>
      </c>
      <c r="B426" s="156" t="e">
        <f>VLOOKUP('Room Details'!$I414,NCA_Calculations!$I$3:$N$12,2,0)</f>
        <v>#N/A</v>
      </c>
      <c r="C426" s="156" t="e">
        <f>VLOOKUP('Room Details'!$I414,NCA_Calculations!$I$3:$N$12,3,0)</f>
        <v>#N/A</v>
      </c>
      <c r="D426" s="156" t="e">
        <f>VLOOKUP('Room Details'!$I414,NCA_Calculations!$I$3:$N$12,4,0)</f>
        <v>#N/A</v>
      </c>
      <c r="E426" s="156" t="e">
        <f>VLOOKUP('Room Details'!$I414,NCA_Calculations!$I$3:$N$12,5,0)</f>
        <v>#N/A</v>
      </c>
      <c r="F426" s="156" t="e">
        <f>VLOOKUP('Room Details'!$I414,NCA_Calculations!$I$3:$N$12,6,0)</f>
        <v>#N/A</v>
      </c>
      <c r="G426" s="156" t="str">
        <f>IF(OR(ISBLANK('Room Details'!$M414), 'Room Details'!$M414 = 0,  'Room Details'!$M414 = "N/A" ),"Usable","Unusable")</f>
        <v>Usable</v>
      </c>
      <c r="H426" s="156">
        <f>'Room Details'!$V414</f>
        <v>0</v>
      </c>
      <c r="I426" s="156">
        <f>_xlfn.IFNA(ROUNDUP(IF(OR('Room Details'!$J414=0,ISBLANK('Room Details'!$J414),'Room Details'!$J414="N/A"),0,IF('Room Details'!$J414&gt;$D426,('Room Details'!$J414/$E426)+$F426,IF('Room Details'!$J414&lt;=ABS($B426*$C426),1,('Room Details'!$J414/$B426)+$C426))),0),0)</f>
        <v>0</v>
      </c>
      <c r="J426" s="167"/>
      <c r="K426" s="167"/>
      <c r="L426" s="156">
        <f t="shared" si="24"/>
        <v>0</v>
      </c>
      <c r="M426" s="156">
        <f t="shared" si="25"/>
        <v>0</v>
      </c>
      <c r="N426" s="165"/>
      <c r="O426" s="165"/>
      <c r="P426" s="156">
        <f t="shared" si="26"/>
        <v>0</v>
      </c>
      <c r="Q426" s="156">
        <f t="shared" si="27"/>
        <v>0</v>
      </c>
      <c r="R426" s="165"/>
      <c r="S426" s="165"/>
    </row>
    <row r="427" spans="1:19" x14ac:dyDescent="0.25">
      <c r="A427" s="156">
        <v>412</v>
      </c>
      <c r="B427" s="156" t="e">
        <f>VLOOKUP('Room Details'!$I415,NCA_Calculations!$I$3:$N$12,2,0)</f>
        <v>#N/A</v>
      </c>
      <c r="C427" s="156" t="e">
        <f>VLOOKUP('Room Details'!$I415,NCA_Calculations!$I$3:$N$12,3,0)</f>
        <v>#N/A</v>
      </c>
      <c r="D427" s="156" t="e">
        <f>VLOOKUP('Room Details'!$I415,NCA_Calculations!$I$3:$N$12,4,0)</f>
        <v>#N/A</v>
      </c>
      <c r="E427" s="156" t="e">
        <f>VLOOKUP('Room Details'!$I415,NCA_Calculations!$I$3:$N$12,5,0)</f>
        <v>#N/A</v>
      </c>
      <c r="F427" s="156" t="e">
        <f>VLOOKUP('Room Details'!$I415,NCA_Calculations!$I$3:$N$12,6,0)</f>
        <v>#N/A</v>
      </c>
      <c r="G427" s="156" t="str">
        <f>IF(OR(ISBLANK('Room Details'!$M415), 'Room Details'!$M415 = 0,  'Room Details'!$M415 = "N/A" ),"Usable","Unusable")</f>
        <v>Usable</v>
      </c>
      <c r="H427" s="156">
        <f>'Room Details'!$V415</f>
        <v>0</v>
      </c>
      <c r="I427" s="156">
        <f>_xlfn.IFNA(ROUNDUP(IF(OR('Room Details'!$J415=0,ISBLANK('Room Details'!$J415),'Room Details'!$J415="N/A"),0,IF('Room Details'!$J415&gt;$D427,('Room Details'!$J415/$E427)+$F427,IF('Room Details'!$J415&lt;=ABS($B427*$C427),1,('Room Details'!$J415/$B427)+$C427))),0),0)</f>
        <v>0</v>
      </c>
      <c r="J427" s="167"/>
      <c r="K427" s="167"/>
      <c r="L427" s="156">
        <f t="shared" si="24"/>
        <v>0</v>
      </c>
      <c r="M427" s="156">
        <f t="shared" si="25"/>
        <v>0</v>
      </c>
      <c r="N427" s="165"/>
      <c r="O427" s="165"/>
      <c r="P427" s="156">
        <f t="shared" si="26"/>
        <v>0</v>
      </c>
      <c r="Q427" s="156">
        <f t="shared" si="27"/>
        <v>0</v>
      </c>
      <c r="R427" s="165"/>
      <c r="S427" s="165"/>
    </row>
    <row r="428" spans="1:19" x14ac:dyDescent="0.25">
      <c r="A428" s="156">
        <v>413</v>
      </c>
      <c r="B428" s="156" t="e">
        <f>VLOOKUP('Room Details'!$I416,NCA_Calculations!$I$3:$N$12,2,0)</f>
        <v>#N/A</v>
      </c>
      <c r="C428" s="156" t="e">
        <f>VLOOKUP('Room Details'!$I416,NCA_Calculations!$I$3:$N$12,3,0)</f>
        <v>#N/A</v>
      </c>
      <c r="D428" s="156" t="e">
        <f>VLOOKUP('Room Details'!$I416,NCA_Calculations!$I$3:$N$12,4,0)</f>
        <v>#N/A</v>
      </c>
      <c r="E428" s="156" t="e">
        <f>VLOOKUP('Room Details'!$I416,NCA_Calculations!$I$3:$N$12,5,0)</f>
        <v>#N/A</v>
      </c>
      <c r="F428" s="156" t="e">
        <f>VLOOKUP('Room Details'!$I416,NCA_Calculations!$I$3:$N$12,6,0)</f>
        <v>#N/A</v>
      </c>
      <c r="G428" s="156" t="str">
        <f>IF(OR(ISBLANK('Room Details'!$M416), 'Room Details'!$M416 = 0,  'Room Details'!$M416 = "N/A" ),"Usable","Unusable")</f>
        <v>Usable</v>
      </c>
      <c r="H428" s="156">
        <f>'Room Details'!$V416</f>
        <v>0</v>
      </c>
      <c r="I428" s="156">
        <f>_xlfn.IFNA(ROUNDUP(IF(OR('Room Details'!$J416=0,ISBLANK('Room Details'!$J416),'Room Details'!$J416="N/A"),0,IF('Room Details'!$J416&gt;$D428,('Room Details'!$J416/$E428)+$F428,IF('Room Details'!$J416&lt;=ABS($B428*$C428),1,('Room Details'!$J416/$B428)+$C428))),0),0)</f>
        <v>0</v>
      </c>
      <c r="J428" s="167"/>
      <c r="K428" s="167"/>
      <c r="L428" s="156">
        <f t="shared" si="24"/>
        <v>0</v>
      </c>
      <c r="M428" s="156">
        <f t="shared" si="25"/>
        <v>0</v>
      </c>
      <c r="N428" s="165"/>
      <c r="O428" s="165"/>
      <c r="P428" s="156">
        <f t="shared" si="26"/>
        <v>0</v>
      </c>
      <c r="Q428" s="156">
        <f t="shared" si="27"/>
        <v>0</v>
      </c>
      <c r="R428" s="165"/>
      <c r="S428" s="165"/>
    </row>
    <row r="429" spans="1:19" x14ac:dyDescent="0.25">
      <c r="A429" s="156">
        <v>414</v>
      </c>
      <c r="B429" s="156" t="e">
        <f>VLOOKUP('Room Details'!$I417,NCA_Calculations!$I$3:$N$12,2,0)</f>
        <v>#N/A</v>
      </c>
      <c r="C429" s="156" t="e">
        <f>VLOOKUP('Room Details'!$I417,NCA_Calculations!$I$3:$N$12,3,0)</f>
        <v>#N/A</v>
      </c>
      <c r="D429" s="156" t="e">
        <f>VLOOKUP('Room Details'!$I417,NCA_Calculations!$I$3:$N$12,4,0)</f>
        <v>#N/A</v>
      </c>
      <c r="E429" s="156" t="e">
        <f>VLOOKUP('Room Details'!$I417,NCA_Calculations!$I$3:$N$12,5,0)</f>
        <v>#N/A</v>
      </c>
      <c r="F429" s="156" t="e">
        <f>VLOOKUP('Room Details'!$I417,NCA_Calculations!$I$3:$N$12,6,0)</f>
        <v>#N/A</v>
      </c>
      <c r="G429" s="156" t="str">
        <f>IF(OR(ISBLANK('Room Details'!$M417), 'Room Details'!$M417 = 0,  'Room Details'!$M417 = "N/A" ),"Usable","Unusable")</f>
        <v>Usable</v>
      </c>
      <c r="H429" s="156">
        <f>'Room Details'!$V417</f>
        <v>0</v>
      </c>
      <c r="I429" s="156">
        <f>_xlfn.IFNA(ROUNDUP(IF(OR('Room Details'!$J417=0,ISBLANK('Room Details'!$J417),'Room Details'!$J417="N/A"),0,IF('Room Details'!$J417&gt;$D429,('Room Details'!$J417/$E429)+$F429,IF('Room Details'!$J417&lt;=ABS($B429*$C429),1,('Room Details'!$J417/$B429)+$C429))),0),0)</f>
        <v>0</v>
      </c>
      <c r="J429" s="167"/>
      <c r="K429" s="167"/>
      <c r="L429" s="156">
        <f t="shared" si="24"/>
        <v>0</v>
      </c>
      <c r="M429" s="156">
        <f t="shared" si="25"/>
        <v>0</v>
      </c>
      <c r="N429" s="165"/>
      <c r="O429" s="165"/>
      <c r="P429" s="156">
        <f t="shared" si="26"/>
        <v>0</v>
      </c>
      <c r="Q429" s="156">
        <f t="shared" si="27"/>
        <v>0</v>
      </c>
      <c r="R429" s="165"/>
      <c r="S429" s="165"/>
    </row>
    <row r="430" spans="1:19" x14ac:dyDescent="0.25">
      <c r="A430" s="156">
        <v>415</v>
      </c>
      <c r="B430" s="156" t="e">
        <f>VLOOKUP('Room Details'!$I418,NCA_Calculations!$I$3:$N$12,2,0)</f>
        <v>#N/A</v>
      </c>
      <c r="C430" s="156" t="e">
        <f>VLOOKUP('Room Details'!$I418,NCA_Calculations!$I$3:$N$12,3,0)</f>
        <v>#N/A</v>
      </c>
      <c r="D430" s="156" t="e">
        <f>VLOOKUP('Room Details'!$I418,NCA_Calculations!$I$3:$N$12,4,0)</f>
        <v>#N/A</v>
      </c>
      <c r="E430" s="156" t="e">
        <f>VLOOKUP('Room Details'!$I418,NCA_Calculations!$I$3:$N$12,5,0)</f>
        <v>#N/A</v>
      </c>
      <c r="F430" s="156" t="e">
        <f>VLOOKUP('Room Details'!$I418,NCA_Calculations!$I$3:$N$12,6,0)</f>
        <v>#N/A</v>
      </c>
      <c r="G430" s="156" t="str">
        <f>IF(OR(ISBLANK('Room Details'!$M418), 'Room Details'!$M418 = 0,  'Room Details'!$M418 = "N/A" ),"Usable","Unusable")</f>
        <v>Usable</v>
      </c>
      <c r="H430" s="156">
        <f>'Room Details'!$V418</f>
        <v>0</v>
      </c>
      <c r="I430" s="156">
        <f>_xlfn.IFNA(ROUNDUP(IF(OR('Room Details'!$J418=0,ISBLANK('Room Details'!$J418),'Room Details'!$J418="N/A"),0,IF('Room Details'!$J418&gt;$D430,('Room Details'!$J418/$E430)+$F430,IF('Room Details'!$J418&lt;=ABS($B430*$C430),1,('Room Details'!$J418/$B430)+$C430))),0),0)</f>
        <v>0</v>
      </c>
      <c r="J430" s="167"/>
      <c r="K430" s="167"/>
      <c r="L430" s="156">
        <f t="shared" si="24"/>
        <v>0</v>
      </c>
      <c r="M430" s="156">
        <f t="shared" si="25"/>
        <v>0</v>
      </c>
      <c r="N430" s="165"/>
      <c r="O430" s="165"/>
      <c r="P430" s="156">
        <f t="shared" si="26"/>
        <v>0</v>
      </c>
      <c r="Q430" s="156">
        <f t="shared" si="27"/>
        <v>0</v>
      </c>
      <c r="R430" s="165"/>
      <c r="S430" s="165"/>
    </row>
    <row r="431" spans="1:19" x14ac:dyDescent="0.25">
      <c r="A431" s="156">
        <v>416</v>
      </c>
      <c r="B431" s="156" t="e">
        <f>VLOOKUP('Room Details'!$I419,NCA_Calculations!$I$3:$N$12,2,0)</f>
        <v>#N/A</v>
      </c>
      <c r="C431" s="156" t="e">
        <f>VLOOKUP('Room Details'!$I419,NCA_Calculations!$I$3:$N$12,3,0)</f>
        <v>#N/A</v>
      </c>
      <c r="D431" s="156" t="e">
        <f>VLOOKUP('Room Details'!$I419,NCA_Calculations!$I$3:$N$12,4,0)</f>
        <v>#N/A</v>
      </c>
      <c r="E431" s="156" t="e">
        <f>VLOOKUP('Room Details'!$I419,NCA_Calculations!$I$3:$N$12,5,0)</f>
        <v>#N/A</v>
      </c>
      <c r="F431" s="156" t="e">
        <f>VLOOKUP('Room Details'!$I419,NCA_Calculations!$I$3:$N$12,6,0)</f>
        <v>#N/A</v>
      </c>
      <c r="G431" s="156" t="str">
        <f>IF(OR(ISBLANK('Room Details'!$M419), 'Room Details'!$M419 = 0,  'Room Details'!$M419 = "N/A" ),"Usable","Unusable")</f>
        <v>Usable</v>
      </c>
      <c r="H431" s="156">
        <f>'Room Details'!$V419</f>
        <v>0</v>
      </c>
      <c r="I431" s="156">
        <f>_xlfn.IFNA(ROUNDUP(IF(OR('Room Details'!$J419=0,ISBLANK('Room Details'!$J419),'Room Details'!$J419="N/A"),0,IF('Room Details'!$J419&gt;$D431,('Room Details'!$J419/$E431)+$F431,IF('Room Details'!$J419&lt;=ABS($B431*$C431),1,('Room Details'!$J419/$B431)+$C431))),0),0)</f>
        <v>0</v>
      </c>
      <c r="J431" s="167"/>
      <c r="K431" s="167"/>
      <c r="L431" s="156">
        <f t="shared" si="24"/>
        <v>0</v>
      </c>
      <c r="M431" s="156">
        <f t="shared" si="25"/>
        <v>0</v>
      </c>
      <c r="N431" s="165"/>
      <c r="O431" s="165"/>
      <c r="P431" s="156">
        <f t="shared" si="26"/>
        <v>0</v>
      </c>
      <c r="Q431" s="156">
        <f t="shared" si="27"/>
        <v>0</v>
      </c>
      <c r="R431" s="165"/>
      <c r="S431" s="165"/>
    </row>
    <row r="432" spans="1:19" x14ac:dyDescent="0.25">
      <c r="A432" s="156">
        <v>417</v>
      </c>
      <c r="B432" s="156" t="e">
        <f>VLOOKUP('Room Details'!$I420,NCA_Calculations!$I$3:$N$12,2,0)</f>
        <v>#N/A</v>
      </c>
      <c r="C432" s="156" t="e">
        <f>VLOOKUP('Room Details'!$I420,NCA_Calculations!$I$3:$N$12,3,0)</f>
        <v>#N/A</v>
      </c>
      <c r="D432" s="156" t="e">
        <f>VLOOKUP('Room Details'!$I420,NCA_Calculations!$I$3:$N$12,4,0)</f>
        <v>#N/A</v>
      </c>
      <c r="E432" s="156" t="e">
        <f>VLOOKUP('Room Details'!$I420,NCA_Calculations!$I$3:$N$12,5,0)</f>
        <v>#N/A</v>
      </c>
      <c r="F432" s="156" t="e">
        <f>VLOOKUP('Room Details'!$I420,NCA_Calculations!$I$3:$N$12,6,0)</f>
        <v>#N/A</v>
      </c>
      <c r="G432" s="156" t="str">
        <f>IF(OR(ISBLANK('Room Details'!$M420), 'Room Details'!$M420 = 0,  'Room Details'!$M420 = "N/A" ),"Usable","Unusable")</f>
        <v>Usable</v>
      </c>
      <c r="H432" s="156">
        <f>'Room Details'!$V420</f>
        <v>0</v>
      </c>
      <c r="I432" s="156">
        <f>_xlfn.IFNA(ROUNDUP(IF(OR('Room Details'!$J420=0,ISBLANK('Room Details'!$J420),'Room Details'!$J420="N/A"),0,IF('Room Details'!$J420&gt;$D432,('Room Details'!$J420/$E432)+$F432,IF('Room Details'!$J420&lt;=ABS($B432*$C432),1,('Room Details'!$J420/$B432)+$C432))),0),0)</f>
        <v>0</v>
      </c>
      <c r="J432" s="167"/>
      <c r="K432" s="167"/>
      <c r="L432" s="156">
        <f t="shared" si="24"/>
        <v>0</v>
      </c>
      <c r="M432" s="156">
        <f t="shared" si="25"/>
        <v>0</v>
      </c>
      <c r="N432" s="165"/>
      <c r="O432" s="165"/>
      <c r="P432" s="156">
        <f t="shared" si="26"/>
        <v>0</v>
      </c>
      <c r="Q432" s="156">
        <f t="shared" si="27"/>
        <v>0</v>
      </c>
      <c r="R432" s="165"/>
      <c r="S432" s="165"/>
    </row>
    <row r="433" spans="1:19" x14ac:dyDescent="0.25">
      <c r="A433" s="156">
        <v>418</v>
      </c>
      <c r="B433" s="156" t="e">
        <f>VLOOKUP('Room Details'!$I421,NCA_Calculations!$I$3:$N$12,2,0)</f>
        <v>#N/A</v>
      </c>
      <c r="C433" s="156" t="e">
        <f>VLOOKUP('Room Details'!$I421,NCA_Calculations!$I$3:$N$12,3,0)</f>
        <v>#N/A</v>
      </c>
      <c r="D433" s="156" t="e">
        <f>VLOOKUP('Room Details'!$I421,NCA_Calculations!$I$3:$N$12,4,0)</f>
        <v>#N/A</v>
      </c>
      <c r="E433" s="156" t="e">
        <f>VLOOKUP('Room Details'!$I421,NCA_Calculations!$I$3:$N$12,5,0)</f>
        <v>#N/A</v>
      </c>
      <c r="F433" s="156" t="e">
        <f>VLOOKUP('Room Details'!$I421,NCA_Calculations!$I$3:$N$12,6,0)</f>
        <v>#N/A</v>
      </c>
      <c r="G433" s="156" t="str">
        <f>IF(OR(ISBLANK('Room Details'!$M421), 'Room Details'!$M421 = 0,  'Room Details'!$M421 = "N/A" ),"Usable","Unusable")</f>
        <v>Usable</v>
      </c>
      <c r="H433" s="156">
        <f>'Room Details'!$V421</f>
        <v>0</v>
      </c>
      <c r="I433" s="156">
        <f>_xlfn.IFNA(ROUNDUP(IF(OR('Room Details'!$J421=0,ISBLANK('Room Details'!$J421),'Room Details'!$J421="N/A"),0,IF('Room Details'!$J421&gt;$D433,('Room Details'!$J421/$E433)+$F433,IF('Room Details'!$J421&lt;=ABS($B433*$C433),1,('Room Details'!$J421/$B433)+$C433))),0),0)</f>
        <v>0</v>
      </c>
      <c r="J433" s="167"/>
      <c r="K433" s="167"/>
      <c r="L433" s="156">
        <f t="shared" si="24"/>
        <v>0</v>
      </c>
      <c r="M433" s="156">
        <f t="shared" si="25"/>
        <v>0</v>
      </c>
      <c r="N433" s="165"/>
      <c r="O433" s="165"/>
      <c r="P433" s="156">
        <f t="shared" si="26"/>
        <v>0</v>
      </c>
      <c r="Q433" s="156">
        <f t="shared" si="27"/>
        <v>0</v>
      </c>
      <c r="R433" s="165"/>
      <c r="S433" s="165"/>
    </row>
    <row r="434" spans="1:19" x14ac:dyDescent="0.25">
      <c r="A434" s="156">
        <v>419</v>
      </c>
      <c r="B434" s="156" t="e">
        <f>VLOOKUP('Room Details'!$I422,NCA_Calculations!$I$3:$N$12,2,0)</f>
        <v>#N/A</v>
      </c>
      <c r="C434" s="156" t="e">
        <f>VLOOKUP('Room Details'!$I422,NCA_Calculations!$I$3:$N$12,3,0)</f>
        <v>#N/A</v>
      </c>
      <c r="D434" s="156" t="e">
        <f>VLOOKUP('Room Details'!$I422,NCA_Calculations!$I$3:$N$12,4,0)</f>
        <v>#N/A</v>
      </c>
      <c r="E434" s="156" t="e">
        <f>VLOOKUP('Room Details'!$I422,NCA_Calculations!$I$3:$N$12,5,0)</f>
        <v>#N/A</v>
      </c>
      <c r="F434" s="156" t="e">
        <f>VLOOKUP('Room Details'!$I422,NCA_Calculations!$I$3:$N$12,6,0)</f>
        <v>#N/A</v>
      </c>
      <c r="G434" s="156" t="str">
        <f>IF(OR(ISBLANK('Room Details'!$M422), 'Room Details'!$M422 = 0,  'Room Details'!$M422 = "N/A" ),"Usable","Unusable")</f>
        <v>Usable</v>
      </c>
      <c r="H434" s="156">
        <f>'Room Details'!$V422</f>
        <v>0</v>
      </c>
      <c r="I434" s="156">
        <f>_xlfn.IFNA(ROUNDUP(IF(OR('Room Details'!$J422=0,ISBLANK('Room Details'!$J422),'Room Details'!$J422="N/A"),0,IF('Room Details'!$J422&gt;$D434,('Room Details'!$J422/$E434)+$F434,IF('Room Details'!$J422&lt;=ABS($B434*$C434),1,('Room Details'!$J422/$B434)+$C434))),0),0)</f>
        <v>0</v>
      </c>
      <c r="J434" s="167"/>
      <c r="K434" s="167"/>
      <c r="L434" s="156">
        <f t="shared" si="24"/>
        <v>0</v>
      </c>
      <c r="M434" s="156">
        <f t="shared" si="25"/>
        <v>0</v>
      </c>
      <c r="N434" s="165"/>
      <c r="O434" s="165"/>
      <c r="P434" s="156">
        <f t="shared" si="26"/>
        <v>0</v>
      </c>
      <c r="Q434" s="156">
        <f t="shared" si="27"/>
        <v>0</v>
      </c>
      <c r="R434" s="165"/>
      <c r="S434" s="165"/>
    </row>
    <row r="435" spans="1:19" x14ac:dyDescent="0.25">
      <c r="A435" s="156">
        <v>420</v>
      </c>
      <c r="B435" s="156" t="e">
        <f>VLOOKUP('Room Details'!$I423,NCA_Calculations!$I$3:$N$12,2,0)</f>
        <v>#N/A</v>
      </c>
      <c r="C435" s="156" t="e">
        <f>VLOOKUP('Room Details'!$I423,NCA_Calculations!$I$3:$N$12,3,0)</f>
        <v>#N/A</v>
      </c>
      <c r="D435" s="156" t="e">
        <f>VLOOKUP('Room Details'!$I423,NCA_Calculations!$I$3:$N$12,4,0)</f>
        <v>#N/A</v>
      </c>
      <c r="E435" s="156" t="e">
        <f>VLOOKUP('Room Details'!$I423,NCA_Calculations!$I$3:$N$12,5,0)</f>
        <v>#N/A</v>
      </c>
      <c r="F435" s="156" t="e">
        <f>VLOOKUP('Room Details'!$I423,NCA_Calculations!$I$3:$N$12,6,0)</f>
        <v>#N/A</v>
      </c>
      <c r="G435" s="156" t="str">
        <f>IF(OR(ISBLANK('Room Details'!$M423), 'Room Details'!$M423 = 0,  'Room Details'!$M423 = "N/A" ),"Usable","Unusable")</f>
        <v>Usable</v>
      </c>
      <c r="H435" s="156">
        <f>'Room Details'!$V423</f>
        <v>0</v>
      </c>
      <c r="I435" s="156">
        <f>_xlfn.IFNA(ROUNDUP(IF(OR('Room Details'!$J423=0,ISBLANK('Room Details'!$J423),'Room Details'!$J423="N/A"),0,IF('Room Details'!$J423&gt;$D435,('Room Details'!$J423/$E435)+$F435,IF('Room Details'!$J423&lt;=ABS($B435*$C435),1,('Room Details'!$J423/$B435)+$C435))),0),0)</f>
        <v>0</v>
      </c>
      <c r="J435" s="167"/>
      <c r="K435" s="167"/>
      <c r="L435" s="156">
        <f t="shared" si="24"/>
        <v>0</v>
      </c>
      <c r="M435" s="156">
        <f t="shared" si="25"/>
        <v>0</v>
      </c>
      <c r="N435" s="165"/>
      <c r="O435" s="165"/>
      <c r="P435" s="156">
        <f t="shared" si="26"/>
        <v>0</v>
      </c>
      <c r="Q435" s="156">
        <f t="shared" si="27"/>
        <v>0</v>
      </c>
      <c r="R435" s="165"/>
      <c r="S435" s="165"/>
    </row>
    <row r="436" spans="1:19" x14ac:dyDescent="0.25">
      <c r="A436" s="156">
        <v>421</v>
      </c>
      <c r="B436" s="156" t="e">
        <f>VLOOKUP('Room Details'!$I424,NCA_Calculations!$I$3:$N$12,2,0)</f>
        <v>#N/A</v>
      </c>
      <c r="C436" s="156" t="e">
        <f>VLOOKUP('Room Details'!$I424,NCA_Calculations!$I$3:$N$12,3,0)</f>
        <v>#N/A</v>
      </c>
      <c r="D436" s="156" t="e">
        <f>VLOOKUP('Room Details'!$I424,NCA_Calculations!$I$3:$N$12,4,0)</f>
        <v>#N/A</v>
      </c>
      <c r="E436" s="156" t="e">
        <f>VLOOKUP('Room Details'!$I424,NCA_Calculations!$I$3:$N$12,5,0)</f>
        <v>#N/A</v>
      </c>
      <c r="F436" s="156" t="e">
        <f>VLOOKUP('Room Details'!$I424,NCA_Calculations!$I$3:$N$12,6,0)</f>
        <v>#N/A</v>
      </c>
      <c r="G436" s="156" t="str">
        <f>IF(OR(ISBLANK('Room Details'!$M424), 'Room Details'!$M424 = 0,  'Room Details'!$M424 = "N/A" ),"Usable","Unusable")</f>
        <v>Usable</v>
      </c>
      <c r="H436" s="156">
        <f>'Room Details'!$V424</f>
        <v>0</v>
      </c>
      <c r="I436" s="156">
        <f>_xlfn.IFNA(ROUNDUP(IF(OR('Room Details'!$J424=0,ISBLANK('Room Details'!$J424),'Room Details'!$J424="N/A"),0,IF('Room Details'!$J424&gt;$D436,('Room Details'!$J424/$E436)+$F436,IF('Room Details'!$J424&lt;=ABS($B436*$C436),1,('Room Details'!$J424/$B436)+$C436))),0),0)</f>
        <v>0</v>
      </c>
      <c r="J436" s="167"/>
      <c r="K436" s="167"/>
      <c r="L436" s="156">
        <f t="shared" si="24"/>
        <v>0</v>
      </c>
      <c r="M436" s="156">
        <f t="shared" si="25"/>
        <v>0</v>
      </c>
      <c r="N436" s="165"/>
      <c r="O436" s="165"/>
      <c r="P436" s="156">
        <f t="shared" si="26"/>
        <v>0</v>
      </c>
      <c r="Q436" s="156">
        <f t="shared" si="27"/>
        <v>0</v>
      </c>
      <c r="R436" s="165"/>
      <c r="S436" s="165"/>
    </row>
    <row r="437" spans="1:19" x14ac:dyDescent="0.25">
      <c r="A437" s="156">
        <v>422</v>
      </c>
      <c r="B437" s="156" t="e">
        <f>VLOOKUP('Room Details'!$I425,NCA_Calculations!$I$3:$N$12,2,0)</f>
        <v>#N/A</v>
      </c>
      <c r="C437" s="156" t="e">
        <f>VLOOKUP('Room Details'!$I425,NCA_Calculations!$I$3:$N$12,3,0)</f>
        <v>#N/A</v>
      </c>
      <c r="D437" s="156" t="e">
        <f>VLOOKUP('Room Details'!$I425,NCA_Calculations!$I$3:$N$12,4,0)</f>
        <v>#N/A</v>
      </c>
      <c r="E437" s="156" t="e">
        <f>VLOOKUP('Room Details'!$I425,NCA_Calculations!$I$3:$N$12,5,0)</f>
        <v>#N/A</v>
      </c>
      <c r="F437" s="156" t="e">
        <f>VLOOKUP('Room Details'!$I425,NCA_Calculations!$I$3:$N$12,6,0)</f>
        <v>#N/A</v>
      </c>
      <c r="G437" s="156" t="str">
        <f>IF(OR(ISBLANK('Room Details'!$M425), 'Room Details'!$M425 = 0,  'Room Details'!$M425 = "N/A" ),"Usable","Unusable")</f>
        <v>Usable</v>
      </c>
      <c r="H437" s="156">
        <f>'Room Details'!$V425</f>
        <v>0</v>
      </c>
      <c r="I437" s="156">
        <f>_xlfn.IFNA(ROUNDUP(IF(OR('Room Details'!$J425=0,ISBLANK('Room Details'!$J425),'Room Details'!$J425="N/A"),0,IF('Room Details'!$J425&gt;$D437,('Room Details'!$J425/$E437)+$F437,IF('Room Details'!$J425&lt;=ABS($B437*$C437),1,('Room Details'!$J425/$B437)+$C437))),0),0)</f>
        <v>0</v>
      </c>
      <c r="J437" s="167"/>
      <c r="K437" s="167"/>
      <c r="L437" s="156">
        <f t="shared" si="24"/>
        <v>0</v>
      </c>
      <c r="M437" s="156">
        <f t="shared" si="25"/>
        <v>0</v>
      </c>
      <c r="N437" s="165"/>
      <c r="O437" s="165"/>
      <c r="P437" s="156">
        <f t="shared" si="26"/>
        <v>0</v>
      </c>
      <c r="Q437" s="156">
        <f t="shared" si="27"/>
        <v>0</v>
      </c>
      <c r="R437" s="165"/>
      <c r="S437" s="165"/>
    </row>
    <row r="438" spans="1:19" x14ac:dyDescent="0.25">
      <c r="A438" s="156">
        <v>423</v>
      </c>
      <c r="B438" s="156" t="e">
        <f>VLOOKUP('Room Details'!$I426,NCA_Calculations!$I$3:$N$12,2,0)</f>
        <v>#N/A</v>
      </c>
      <c r="C438" s="156" t="e">
        <f>VLOOKUP('Room Details'!$I426,NCA_Calculations!$I$3:$N$12,3,0)</f>
        <v>#N/A</v>
      </c>
      <c r="D438" s="156" t="e">
        <f>VLOOKUP('Room Details'!$I426,NCA_Calculations!$I$3:$N$12,4,0)</f>
        <v>#N/A</v>
      </c>
      <c r="E438" s="156" t="e">
        <f>VLOOKUP('Room Details'!$I426,NCA_Calculations!$I$3:$N$12,5,0)</f>
        <v>#N/A</v>
      </c>
      <c r="F438" s="156" t="e">
        <f>VLOOKUP('Room Details'!$I426,NCA_Calculations!$I$3:$N$12,6,0)</f>
        <v>#N/A</v>
      </c>
      <c r="G438" s="156" t="str">
        <f>IF(OR(ISBLANK('Room Details'!$M426), 'Room Details'!$M426 = 0,  'Room Details'!$M426 = "N/A" ),"Usable","Unusable")</f>
        <v>Usable</v>
      </c>
      <c r="H438" s="156">
        <f>'Room Details'!$V426</f>
        <v>0</v>
      </c>
      <c r="I438" s="156">
        <f>_xlfn.IFNA(ROUNDUP(IF(OR('Room Details'!$J426=0,ISBLANK('Room Details'!$J426),'Room Details'!$J426="N/A"),0,IF('Room Details'!$J426&gt;$D438,('Room Details'!$J426/$E438)+$F438,IF('Room Details'!$J426&lt;=ABS($B438*$C438),1,('Room Details'!$J426/$B438)+$C438))),0),0)</f>
        <v>0</v>
      </c>
      <c r="J438" s="167"/>
      <c r="K438" s="167"/>
      <c r="L438" s="156">
        <f t="shared" si="24"/>
        <v>0</v>
      </c>
      <c r="M438" s="156">
        <f t="shared" si="25"/>
        <v>0</v>
      </c>
      <c r="N438" s="165"/>
      <c r="O438" s="165"/>
      <c r="P438" s="156">
        <f t="shared" si="26"/>
        <v>0</v>
      </c>
      <c r="Q438" s="156">
        <f t="shared" si="27"/>
        <v>0</v>
      </c>
      <c r="R438" s="165"/>
      <c r="S438" s="165"/>
    </row>
    <row r="439" spans="1:19" x14ac:dyDescent="0.25">
      <c r="A439" s="156">
        <v>424</v>
      </c>
      <c r="B439" s="156" t="e">
        <f>VLOOKUP('Room Details'!$I427,NCA_Calculations!$I$3:$N$12,2,0)</f>
        <v>#N/A</v>
      </c>
      <c r="C439" s="156" t="e">
        <f>VLOOKUP('Room Details'!$I427,NCA_Calculations!$I$3:$N$12,3,0)</f>
        <v>#N/A</v>
      </c>
      <c r="D439" s="156" t="e">
        <f>VLOOKUP('Room Details'!$I427,NCA_Calculations!$I$3:$N$12,4,0)</f>
        <v>#N/A</v>
      </c>
      <c r="E439" s="156" t="e">
        <f>VLOOKUP('Room Details'!$I427,NCA_Calculations!$I$3:$N$12,5,0)</f>
        <v>#N/A</v>
      </c>
      <c r="F439" s="156" t="e">
        <f>VLOOKUP('Room Details'!$I427,NCA_Calculations!$I$3:$N$12,6,0)</f>
        <v>#N/A</v>
      </c>
      <c r="G439" s="156" t="str">
        <f>IF(OR(ISBLANK('Room Details'!$M427), 'Room Details'!$M427 = 0,  'Room Details'!$M427 = "N/A" ),"Usable","Unusable")</f>
        <v>Usable</v>
      </c>
      <c r="H439" s="156">
        <f>'Room Details'!$V427</f>
        <v>0</v>
      </c>
      <c r="I439" s="156">
        <f>_xlfn.IFNA(ROUNDUP(IF(OR('Room Details'!$J427=0,ISBLANK('Room Details'!$J427),'Room Details'!$J427="N/A"),0,IF('Room Details'!$J427&gt;$D439,('Room Details'!$J427/$E439)+$F439,IF('Room Details'!$J427&lt;=ABS($B439*$C439),1,('Room Details'!$J427/$B439)+$C439))),0),0)</f>
        <v>0</v>
      </c>
      <c r="J439" s="167"/>
      <c r="K439" s="167"/>
      <c r="L439" s="156">
        <f t="shared" si="24"/>
        <v>0</v>
      </c>
      <c r="M439" s="156">
        <f t="shared" si="25"/>
        <v>0</v>
      </c>
      <c r="N439" s="165"/>
      <c r="O439" s="165"/>
      <c r="P439" s="156">
        <f t="shared" si="26"/>
        <v>0</v>
      </c>
      <c r="Q439" s="156">
        <f t="shared" si="27"/>
        <v>0</v>
      </c>
      <c r="R439" s="165"/>
      <c r="S439" s="165"/>
    </row>
    <row r="440" spans="1:19" x14ac:dyDescent="0.25">
      <c r="A440" s="156">
        <v>425</v>
      </c>
      <c r="B440" s="156" t="e">
        <f>VLOOKUP('Room Details'!$I428,NCA_Calculations!$I$3:$N$12,2,0)</f>
        <v>#N/A</v>
      </c>
      <c r="C440" s="156" t="e">
        <f>VLOOKUP('Room Details'!$I428,NCA_Calculations!$I$3:$N$12,3,0)</f>
        <v>#N/A</v>
      </c>
      <c r="D440" s="156" t="e">
        <f>VLOOKUP('Room Details'!$I428,NCA_Calculations!$I$3:$N$12,4,0)</f>
        <v>#N/A</v>
      </c>
      <c r="E440" s="156" t="e">
        <f>VLOOKUP('Room Details'!$I428,NCA_Calculations!$I$3:$N$12,5,0)</f>
        <v>#N/A</v>
      </c>
      <c r="F440" s="156" t="e">
        <f>VLOOKUP('Room Details'!$I428,NCA_Calculations!$I$3:$N$12,6,0)</f>
        <v>#N/A</v>
      </c>
      <c r="G440" s="156" t="str">
        <f>IF(OR(ISBLANK('Room Details'!$M428), 'Room Details'!$M428 = 0,  'Room Details'!$M428 = "N/A" ),"Usable","Unusable")</f>
        <v>Usable</v>
      </c>
      <c r="H440" s="156">
        <f>'Room Details'!$V428</f>
        <v>0</v>
      </c>
      <c r="I440" s="156">
        <f>_xlfn.IFNA(ROUNDUP(IF(OR('Room Details'!$J428=0,ISBLANK('Room Details'!$J428),'Room Details'!$J428="N/A"),0,IF('Room Details'!$J428&gt;$D440,('Room Details'!$J428/$E440)+$F440,IF('Room Details'!$J428&lt;=ABS($B440*$C440),1,('Room Details'!$J428/$B440)+$C440))),0),0)</f>
        <v>0</v>
      </c>
      <c r="J440" s="167"/>
      <c r="K440" s="167"/>
      <c r="L440" s="156">
        <f t="shared" si="24"/>
        <v>0</v>
      </c>
      <c r="M440" s="156">
        <f t="shared" si="25"/>
        <v>0</v>
      </c>
      <c r="N440" s="165"/>
      <c r="O440" s="165"/>
      <c r="P440" s="156">
        <f t="shared" si="26"/>
        <v>0</v>
      </c>
      <c r="Q440" s="156">
        <f t="shared" si="27"/>
        <v>0</v>
      </c>
      <c r="R440" s="165"/>
      <c r="S440" s="165"/>
    </row>
    <row r="441" spans="1:19" x14ac:dyDescent="0.25">
      <c r="A441" s="156">
        <v>426</v>
      </c>
      <c r="B441" s="156" t="e">
        <f>VLOOKUP('Room Details'!$I429,NCA_Calculations!$I$3:$N$12,2,0)</f>
        <v>#N/A</v>
      </c>
      <c r="C441" s="156" t="e">
        <f>VLOOKUP('Room Details'!$I429,NCA_Calculations!$I$3:$N$12,3,0)</f>
        <v>#N/A</v>
      </c>
      <c r="D441" s="156" t="e">
        <f>VLOOKUP('Room Details'!$I429,NCA_Calculations!$I$3:$N$12,4,0)</f>
        <v>#N/A</v>
      </c>
      <c r="E441" s="156" t="e">
        <f>VLOOKUP('Room Details'!$I429,NCA_Calculations!$I$3:$N$12,5,0)</f>
        <v>#N/A</v>
      </c>
      <c r="F441" s="156" t="e">
        <f>VLOOKUP('Room Details'!$I429,NCA_Calculations!$I$3:$N$12,6,0)</f>
        <v>#N/A</v>
      </c>
      <c r="G441" s="156" t="str">
        <f>IF(OR(ISBLANK('Room Details'!$M429), 'Room Details'!$M429 = 0,  'Room Details'!$M429 = "N/A" ),"Usable","Unusable")</f>
        <v>Usable</v>
      </c>
      <c r="H441" s="156">
        <f>'Room Details'!$V429</f>
        <v>0</v>
      </c>
      <c r="I441" s="156">
        <f>_xlfn.IFNA(ROUNDUP(IF(OR('Room Details'!$J429=0,ISBLANK('Room Details'!$J429),'Room Details'!$J429="N/A"),0,IF('Room Details'!$J429&gt;$D441,('Room Details'!$J429/$E441)+$F441,IF('Room Details'!$J429&lt;=ABS($B441*$C441),1,('Room Details'!$J429/$B441)+$C441))),0),0)</f>
        <v>0</v>
      </c>
      <c r="J441" s="167"/>
      <c r="K441" s="167"/>
      <c r="L441" s="156">
        <f t="shared" si="24"/>
        <v>0</v>
      </c>
      <c r="M441" s="156">
        <f t="shared" si="25"/>
        <v>0</v>
      </c>
      <c r="N441" s="165"/>
      <c r="O441" s="165"/>
      <c r="P441" s="156">
        <f t="shared" si="26"/>
        <v>0</v>
      </c>
      <c r="Q441" s="156">
        <f t="shared" si="27"/>
        <v>0</v>
      </c>
      <c r="R441" s="165"/>
      <c r="S441" s="165"/>
    </row>
    <row r="442" spans="1:19" x14ac:dyDescent="0.25">
      <c r="A442" s="156">
        <v>427</v>
      </c>
      <c r="B442" s="156" t="e">
        <f>VLOOKUP('Room Details'!$I430,NCA_Calculations!$I$3:$N$12,2,0)</f>
        <v>#N/A</v>
      </c>
      <c r="C442" s="156" t="e">
        <f>VLOOKUP('Room Details'!$I430,NCA_Calculations!$I$3:$N$12,3,0)</f>
        <v>#N/A</v>
      </c>
      <c r="D442" s="156" t="e">
        <f>VLOOKUP('Room Details'!$I430,NCA_Calculations!$I$3:$N$12,4,0)</f>
        <v>#N/A</v>
      </c>
      <c r="E442" s="156" t="e">
        <f>VLOOKUP('Room Details'!$I430,NCA_Calculations!$I$3:$N$12,5,0)</f>
        <v>#N/A</v>
      </c>
      <c r="F442" s="156" t="e">
        <f>VLOOKUP('Room Details'!$I430,NCA_Calculations!$I$3:$N$12,6,0)</f>
        <v>#N/A</v>
      </c>
      <c r="G442" s="156" t="str">
        <f>IF(OR(ISBLANK('Room Details'!$M430), 'Room Details'!$M430 = 0,  'Room Details'!$M430 = "N/A" ),"Usable","Unusable")</f>
        <v>Usable</v>
      </c>
      <c r="H442" s="156">
        <f>'Room Details'!$V430</f>
        <v>0</v>
      </c>
      <c r="I442" s="156">
        <f>_xlfn.IFNA(ROUNDUP(IF(OR('Room Details'!$J430=0,ISBLANK('Room Details'!$J430),'Room Details'!$J430="N/A"),0,IF('Room Details'!$J430&gt;$D442,('Room Details'!$J430/$E442)+$F442,IF('Room Details'!$J430&lt;=ABS($B442*$C442),1,('Room Details'!$J430/$B442)+$C442))),0),0)</f>
        <v>0</v>
      </c>
      <c r="J442" s="167"/>
      <c r="K442" s="167"/>
      <c r="L442" s="156">
        <f t="shared" si="24"/>
        <v>0</v>
      </c>
      <c r="M442" s="156">
        <f t="shared" si="25"/>
        <v>0</v>
      </c>
      <c r="N442" s="165"/>
      <c r="O442" s="165"/>
      <c r="P442" s="156">
        <f t="shared" si="26"/>
        <v>0</v>
      </c>
      <c r="Q442" s="156">
        <f t="shared" si="27"/>
        <v>0</v>
      </c>
      <c r="R442" s="165"/>
      <c r="S442" s="165"/>
    </row>
    <row r="443" spans="1:19" x14ac:dyDescent="0.25">
      <c r="A443" s="156">
        <v>428</v>
      </c>
      <c r="B443" s="156" t="e">
        <f>VLOOKUP('Room Details'!$I431,NCA_Calculations!$I$3:$N$12,2,0)</f>
        <v>#N/A</v>
      </c>
      <c r="C443" s="156" t="e">
        <f>VLOOKUP('Room Details'!$I431,NCA_Calculations!$I$3:$N$12,3,0)</f>
        <v>#N/A</v>
      </c>
      <c r="D443" s="156" t="e">
        <f>VLOOKUP('Room Details'!$I431,NCA_Calculations!$I$3:$N$12,4,0)</f>
        <v>#N/A</v>
      </c>
      <c r="E443" s="156" t="e">
        <f>VLOOKUP('Room Details'!$I431,NCA_Calculations!$I$3:$N$12,5,0)</f>
        <v>#N/A</v>
      </c>
      <c r="F443" s="156" t="e">
        <f>VLOOKUP('Room Details'!$I431,NCA_Calculations!$I$3:$N$12,6,0)</f>
        <v>#N/A</v>
      </c>
      <c r="G443" s="156" t="str">
        <f>IF(OR(ISBLANK('Room Details'!$M431), 'Room Details'!$M431 = 0,  'Room Details'!$M431 = "N/A" ),"Usable","Unusable")</f>
        <v>Usable</v>
      </c>
      <c r="H443" s="156">
        <f>'Room Details'!$V431</f>
        <v>0</v>
      </c>
      <c r="I443" s="156">
        <f>_xlfn.IFNA(ROUNDUP(IF(OR('Room Details'!$J431=0,ISBLANK('Room Details'!$J431),'Room Details'!$J431="N/A"),0,IF('Room Details'!$J431&gt;$D443,('Room Details'!$J431/$E443)+$F443,IF('Room Details'!$J431&lt;=ABS($B443*$C443),1,('Room Details'!$J431/$B443)+$C443))),0),0)</f>
        <v>0</v>
      </c>
      <c r="J443" s="167"/>
      <c r="K443" s="167"/>
      <c r="L443" s="156">
        <f t="shared" si="24"/>
        <v>0</v>
      </c>
      <c r="M443" s="156">
        <f t="shared" si="25"/>
        <v>0</v>
      </c>
      <c r="N443" s="165"/>
      <c r="O443" s="165"/>
      <c r="P443" s="156">
        <f t="shared" si="26"/>
        <v>0</v>
      </c>
      <c r="Q443" s="156">
        <f t="shared" si="27"/>
        <v>0</v>
      </c>
      <c r="R443" s="165"/>
      <c r="S443" s="165"/>
    </row>
    <row r="444" spans="1:19" x14ac:dyDescent="0.25">
      <c r="A444" s="156">
        <v>429</v>
      </c>
      <c r="B444" s="156" t="e">
        <f>VLOOKUP('Room Details'!$I432,NCA_Calculations!$I$3:$N$12,2,0)</f>
        <v>#N/A</v>
      </c>
      <c r="C444" s="156" t="e">
        <f>VLOOKUP('Room Details'!$I432,NCA_Calculations!$I$3:$N$12,3,0)</f>
        <v>#N/A</v>
      </c>
      <c r="D444" s="156" t="e">
        <f>VLOOKUP('Room Details'!$I432,NCA_Calculations!$I$3:$N$12,4,0)</f>
        <v>#N/A</v>
      </c>
      <c r="E444" s="156" t="e">
        <f>VLOOKUP('Room Details'!$I432,NCA_Calculations!$I$3:$N$12,5,0)</f>
        <v>#N/A</v>
      </c>
      <c r="F444" s="156" t="e">
        <f>VLOOKUP('Room Details'!$I432,NCA_Calculations!$I$3:$N$12,6,0)</f>
        <v>#N/A</v>
      </c>
      <c r="G444" s="156" t="str">
        <f>IF(OR(ISBLANK('Room Details'!$M432), 'Room Details'!$M432 = 0,  'Room Details'!$M432 = "N/A" ),"Usable","Unusable")</f>
        <v>Usable</v>
      </c>
      <c r="H444" s="156">
        <f>'Room Details'!$V432</f>
        <v>0</v>
      </c>
      <c r="I444" s="156">
        <f>_xlfn.IFNA(ROUNDUP(IF(OR('Room Details'!$J432=0,ISBLANK('Room Details'!$J432),'Room Details'!$J432="N/A"),0,IF('Room Details'!$J432&gt;$D444,('Room Details'!$J432/$E444)+$F444,IF('Room Details'!$J432&lt;=ABS($B444*$C444),1,('Room Details'!$J432/$B444)+$C444))),0),0)</f>
        <v>0</v>
      </c>
      <c r="J444" s="167"/>
      <c r="K444" s="167"/>
      <c r="L444" s="156">
        <f t="shared" si="24"/>
        <v>0</v>
      </c>
      <c r="M444" s="156">
        <f t="shared" si="25"/>
        <v>0</v>
      </c>
      <c r="N444" s="165"/>
      <c r="O444" s="165"/>
      <c r="P444" s="156">
        <f t="shared" si="26"/>
        <v>0</v>
      </c>
      <c r="Q444" s="156">
        <f t="shared" si="27"/>
        <v>0</v>
      </c>
      <c r="R444" s="165"/>
      <c r="S444" s="165"/>
    </row>
    <row r="445" spans="1:19" x14ac:dyDescent="0.25">
      <c r="A445" s="156">
        <v>430</v>
      </c>
      <c r="B445" s="156" t="e">
        <f>VLOOKUP('Room Details'!$I433,NCA_Calculations!$I$3:$N$12,2,0)</f>
        <v>#N/A</v>
      </c>
      <c r="C445" s="156" t="e">
        <f>VLOOKUP('Room Details'!$I433,NCA_Calculations!$I$3:$N$12,3,0)</f>
        <v>#N/A</v>
      </c>
      <c r="D445" s="156" t="e">
        <f>VLOOKUP('Room Details'!$I433,NCA_Calculations!$I$3:$N$12,4,0)</f>
        <v>#N/A</v>
      </c>
      <c r="E445" s="156" t="e">
        <f>VLOOKUP('Room Details'!$I433,NCA_Calculations!$I$3:$N$12,5,0)</f>
        <v>#N/A</v>
      </c>
      <c r="F445" s="156" t="e">
        <f>VLOOKUP('Room Details'!$I433,NCA_Calculations!$I$3:$N$12,6,0)</f>
        <v>#N/A</v>
      </c>
      <c r="G445" s="156" t="str">
        <f>IF(OR(ISBLANK('Room Details'!$M433), 'Room Details'!$M433 = 0,  'Room Details'!$M433 = "N/A" ),"Usable","Unusable")</f>
        <v>Usable</v>
      </c>
      <c r="H445" s="156">
        <f>'Room Details'!$V433</f>
        <v>0</v>
      </c>
      <c r="I445" s="156">
        <f>_xlfn.IFNA(ROUNDUP(IF(OR('Room Details'!$J433=0,ISBLANK('Room Details'!$J433),'Room Details'!$J433="N/A"),0,IF('Room Details'!$J433&gt;$D445,('Room Details'!$J433/$E445)+$F445,IF('Room Details'!$J433&lt;=ABS($B445*$C445),1,('Room Details'!$J433/$B445)+$C445))),0),0)</f>
        <v>0</v>
      </c>
      <c r="J445" s="167"/>
      <c r="K445" s="167"/>
      <c r="L445" s="156">
        <f t="shared" si="24"/>
        <v>0</v>
      </c>
      <c r="M445" s="156">
        <f t="shared" si="25"/>
        <v>0</v>
      </c>
      <c r="N445" s="165"/>
      <c r="O445" s="165"/>
      <c r="P445" s="156">
        <f t="shared" si="26"/>
        <v>0</v>
      </c>
      <c r="Q445" s="156">
        <f t="shared" si="27"/>
        <v>0</v>
      </c>
      <c r="R445" s="165"/>
      <c r="S445" s="165"/>
    </row>
    <row r="446" spans="1:19" x14ac:dyDescent="0.25">
      <c r="A446" s="156">
        <v>431</v>
      </c>
      <c r="B446" s="156" t="e">
        <f>VLOOKUP('Room Details'!$I434,NCA_Calculations!$I$3:$N$12,2,0)</f>
        <v>#N/A</v>
      </c>
      <c r="C446" s="156" t="e">
        <f>VLOOKUP('Room Details'!$I434,NCA_Calculations!$I$3:$N$12,3,0)</f>
        <v>#N/A</v>
      </c>
      <c r="D446" s="156" t="e">
        <f>VLOOKUP('Room Details'!$I434,NCA_Calculations!$I$3:$N$12,4,0)</f>
        <v>#N/A</v>
      </c>
      <c r="E446" s="156" t="e">
        <f>VLOOKUP('Room Details'!$I434,NCA_Calculations!$I$3:$N$12,5,0)</f>
        <v>#N/A</v>
      </c>
      <c r="F446" s="156" t="e">
        <f>VLOOKUP('Room Details'!$I434,NCA_Calculations!$I$3:$N$12,6,0)</f>
        <v>#N/A</v>
      </c>
      <c r="G446" s="156" t="str">
        <f>IF(OR(ISBLANK('Room Details'!$M434), 'Room Details'!$M434 = 0,  'Room Details'!$M434 = "N/A" ),"Usable","Unusable")</f>
        <v>Usable</v>
      </c>
      <c r="H446" s="156">
        <f>'Room Details'!$V434</f>
        <v>0</v>
      </c>
      <c r="I446" s="156">
        <f>_xlfn.IFNA(ROUNDUP(IF(OR('Room Details'!$J434=0,ISBLANK('Room Details'!$J434),'Room Details'!$J434="N/A"),0,IF('Room Details'!$J434&gt;$D446,('Room Details'!$J434/$E446)+$F446,IF('Room Details'!$J434&lt;=ABS($B446*$C446),1,('Room Details'!$J434/$B446)+$C446))),0),0)</f>
        <v>0</v>
      </c>
      <c r="J446" s="167"/>
      <c r="K446" s="167"/>
      <c r="L446" s="156">
        <f t="shared" si="24"/>
        <v>0</v>
      </c>
      <c r="M446" s="156">
        <f t="shared" si="25"/>
        <v>0</v>
      </c>
      <c r="N446" s="165"/>
      <c r="O446" s="165"/>
      <c r="P446" s="156">
        <f t="shared" si="26"/>
        <v>0</v>
      </c>
      <c r="Q446" s="156">
        <f t="shared" si="27"/>
        <v>0</v>
      </c>
      <c r="R446" s="165"/>
      <c r="S446" s="165"/>
    </row>
    <row r="447" spans="1:19" x14ac:dyDescent="0.25">
      <c r="A447" s="156">
        <v>432</v>
      </c>
      <c r="B447" s="156" t="e">
        <f>VLOOKUP('Room Details'!$I435,NCA_Calculations!$I$3:$N$12,2,0)</f>
        <v>#N/A</v>
      </c>
      <c r="C447" s="156" t="e">
        <f>VLOOKUP('Room Details'!$I435,NCA_Calculations!$I$3:$N$12,3,0)</f>
        <v>#N/A</v>
      </c>
      <c r="D447" s="156" t="e">
        <f>VLOOKUP('Room Details'!$I435,NCA_Calculations!$I$3:$N$12,4,0)</f>
        <v>#N/A</v>
      </c>
      <c r="E447" s="156" t="e">
        <f>VLOOKUP('Room Details'!$I435,NCA_Calculations!$I$3:$N$12,5,0)</f>
        <v>#N/A</v>
      </c>
      <c r="F447" s="156" t="e">
        <f>VLOOKUP('Room Details'!$I435,NCA_Calculations!$I$3:$N$12,6,0)</f>
        <v>#N/A</v>
      </c>
      <c r="G447" s="156" t="str">
        <f>IF(OR(ISBLANK('Room Details'!$M435), 'Room Details'!$M435 = 0,  'Room Details'!$M435 = "N/A" ),"Usable","Unusable")</f>
        <v>Usable</v>
      </c>
      <c r="H447" s="156">
        <f>'Room Details'!$V435</f>
        <v>0</v>
      </c>
      <c r="I447" s="156">
        <f>_xlfn.IFNA(ROUNDUP(IF(OR('Room Details'!$J435=0,ISBLANK('Room Details'!$J435),'Room Details'!$J435="N/A"),0,IF('Room Details'!$J435&gt;$D447,('Room Details'!$J435/$E447)+$F447,IF('Room Details'!$J435&lt;=ABS($B447*$C447),1,('Room Details'!$J435/$B447)+$C447))),0),0)</f>
        <v>0</v>
      </c>
      <c r="J447" s="167"/>
      <c r="K447" s="167"/>
      <c r="L447" s="156">
        <f t="shared" si="24"/>
        <v>0</v>
      </c>
      <c r="M447" s="156">
        <f t="shared" si="25"/>
        <v>0</v>
      </c>
      <c r="N447" s="165"/>
      <c r="O447" s="165"/>
      <c r="P447" s="156">
        <f t="shared" si="26"/>
        <v>0</v>
      </c>
      <c r="Q447" s="156">
        <f t="shared" si="27"/>
        <v>0</v>
      </c>
      <c r="R447" s="165"/>
      <c r="S447" s="165"/>
    </row>
    <row r="448" spans="1:19" x14ac:dyDescent="0.25">
      <c r="A448" s="156">
        <v>433</v>
      </c>
      <c r="B448" s="156" t="e">
        <f>VLOOKUP('Room Details'!$I436,NCA_Calculations!$I$3:$N$12,2,0)</f>
        <v>#N/A</v>
      </c>
      <c r="C448" s="156" t="e">
        <f>VLOOKUP('Room Details'!$I436,NCA_Calculations!$I$3:$N$12,3,0)</f>
        <v>#N/A</v>
      </c>
      <c r="D448" s="156" t="e">
        <f>VLOOKUP('Room Details'!$I436,NCA_Calculations!$I$3:$N$12,4,0)</f>
        <v>#N/A</v>
      </c>
      <c r="E448" s="156" t="e">
        <f>VLOOKUP('Room Details'!$I436,NCA_Calculations!$I$3:$N$12,5,0)</f>
        <v>#N/A</v>
      </c>
      <c r="F448" s="156" t="e">
        <f>VLOOKUP('Room Details'!$I436,NCA_Calculations!$I$3:$N$12,6,0)</f>
        <v>#N/A</v>
      </c>
      <c r="G448" s="156" t="str">
        <f>IF(OR(ISBLANK('Room Details'!$M436), 'Room Details'!$M436 = 0,  'Room Details'!$M436 = "N/A" ),"Usable","Unusable")</f>
        <v>Usable</v>
      </c>
      <c r="H448" s="156">
        <f>'Room Details'!$V436</f>
        <v>0</v>
      </c>
      <c r="I448" s="156">
        <f>_xlfn.IFNA(ROUNDUP(IF(OR('Room Details'!$J436=0,ISBLANK('Room Details'!$J436),'Room Details'!$J436="N/A"),0,IF('Room Details'!$J436&gt;$D448,('Room Details'!$J436/$E448)+$F448,IF('Room Details'!$J436&lt;=ABS($B448*$C448),1,('Room Details'!$J436/$B448)+$C448))),0),0)</f>
        <v>0</v>
      </c>
      <c r="J448" s="167"/>
      <c r="K448" s="167"/>
      <c r="L448" s="156">
        <f t="shared" si="24"/>
        <v>0</v>
      </c>
      <c r="M448" s="156">
        <f t="shared" si="25"/>
        <v>0</v>
      </c>
      <c r="N448" s="165"/>
      <c r="O448" s="165"/>
      <c r="P448" s="156">
        <f t="shared" si="26"/>
        <v>0</v>
      </c>
      <c r="Q448" s="156">
        <f t="shared" si="27"/>
        <v>0</v>
      </c>
      <c r="R448" s="165"/>
      <c r="S448" s="165"/>
    </row>
    <row r="449" spans="1:19" x14ac:dyDescent="0.25">
      <c r="A449" s="156">
        <v>434</v>
      </c>
      <c r="B449" s="156" t="e">
        <f>VLOOKUP('Room Details'!$I437,NCA_Calculations!$I$3:$N$12,2,0)</f>
        <v>#N/A</v>
      </c>
      <c r="C449" s="156" t="e">
        <f>VLOOKUP('Room Details'!$I437,NCA_Calculations!$I$3:$N$12,3,0)</f>
        <v>#N/A</v>
      </c>
      <c r="D449" s="156" t="e">
        <f>VLOOKUP('Room Details'!$I437,NCA_Calculations!$I$3:$N$12,4,0)</f>
        <v>#N/A</v>
      </c>
      <c r="E449" s="156" t="e">
        <f>VLOOKUP('Room Details'!$I437,NCA_Calculations!$I$3:$N$12,5,0)</f>
        <v>#N/A</v>
      </c>
      <c r="F449" s="156" t="e">
        <f>VLOOKUP('Room Details'!$I437,NCA_Calculations!$I$3:$N$12,6,0)</f>
        <v>#N/A</v>
      </c>
      <c r="G449" s="156" t="str">
        <f>IF(OR(ISBLANK('Room Details'!$M437), 'Room Details'!$M437 = 0,  'Room Details'!$M437 = "N/A" ),"Usable","Unusable")</f>
        <v>Usable</v>
      </c>
      <c r="H449" s="156">
        <f>'Room Details'!$V437</f>
        <v>0</v>
      </c>
      <c r="I449" s="156">
        <f>_xlfn.IFNA(ROUNDUP(IF(OR('Room Details'!$J437=0,ISBLANK('Room Details'!$J437),'Room Details'!$J437="N/A"),0,IF('Room Details'!$J437&gt;$D449,('Room Details'!$J437/$E449)+$F449,IF('Room Details'!$J437&lt;=ABS($B449*$C449),1,('Room Details'!$J437/$B449)+$C449))),0),0)</f>
        <v>0</v>
      </c>
      <c r="J449" s="167"/>
      <c r="K449" s="167"/>
      <c r="L449" s="156">
        <f t="shared" si="24"/>
        <v>0</v>
      </c>
      <c r="M449" s="156">
        <f t="shared" si="25"/>
        <v>0</v>
      </c>
      <c r="N449" s="165"/>
      <c r="O449" s="165"/>
      <c r="P449" s="156">
        <f t="shared" si="26"/>
        <v>0</v>
      </c>
      <c r="Q449" s="156">
        <f t="shared" si="27"/>
        <v>0</v>
      </c>
      <c r="R449" s="165"/>
      <c r="S449" s="165"/>
    </row>
    <row r="450" spans="1:19" x14ac:dyDescent="0.25">
      <c r="A450" s="156">
        <v>435</v>
      </c>
      <c r="B450" s="156" t="e">
        <f>VLOOKUP('Room Details'!$I438,NCA_Calculations!$I$3:$N$12,2,0)</f>
        <v>#N/A</v>
      </c>
      <c r="C450" s="156" t="e">
        <f>VLOOKUP('Room Details'!$I438,NCA_Calculations!$I$3:$N$12,3,0)</f>
        <v>#N/A</v>
      </c>
      <c r="D450" s="156" t="e">
        <f>VLOOKUP('Room Details'!$I438,NCA_Calculations!$I$3:$N$12,4,0)</f>
        <v>#N/A</v>
      </c>
      <c r="E450" s="156" t="e">
        <f>VLOOKUP('Room Details'!$I438,NCA_Calculations!$I$3:$N$12,5,0)</f>
        <v>#N/A</v>
      </c>
      <c r="F450" s="156" t="e">
        <f>VLOOKUP('Room Details'!$I438,NCA_Calculations!$I$3:$N$12,6,0)</f>
        <v>#N/A</v>
      </c>
      <c r="G450" s="156" t="str">
        <f>IF(OR(ISBLANK('Room Details'!$M438), 'Room Details'!$M438 = 0,  'Room Details'!$M438 = "N/A" ),"Usable","Unusable")</f>
        <v>Usable</v>
      </c>
      <c r="H450" s="156">
        <f>'Room Details'!$V438</f>
        <v>0</v>
      </c>
      <c r="I450" s="156">
        <f>_xlfn.IFNA(ROUNDUP(IF(OR('Room Details'!$J438=0,ISBLANK('Room Details'!$J438),'Room Details'!$J438="N/A"),0,IF('Room Details'!$J438&gt;$D450,('Room Details'!$J438/$E450)+$F450,IF('Room Details'!$J438&lt;=ABS($B450*$C450),1,('Room Details'!$J438/$B450)+$C450))),0),0)</f>
        <v>0</v>
      </c>
      <c r="J450" s="167"/>
      <c r="K450" s="167"/>
      <c r="L450" s="156">
        <f t="shared" si="24"/>
        <v>0</v>
      </c>
      <c r="M450" s="156">
        <f t="shared" si="25"/>
        <v>0</v>
      </c>
      <c r="N450" s="165"/>
      <c r="O450" s="165"/>
      <c r="P450" s="156">
        <f t="shared" si="26"/>
        <v>0</v>
      </c>
      <c r="Q450" s="156">
        <f t="shared" si="27"/>
        <v>0</v>
      </c>
      <c r="R450" s="165"/>
      <c r="S450" s="165"/>
    </row>
    <row r="451" spans="1:19" x14ac:dyDescent="0.25">
      <c r="A451" s="156">
        <v>436</v>
      </c>
      <c r="B451" s="156" t="e">
        <f>VLOOKUP('Room Details'!$I439,NCA_Calculations!$I$3:$N$12,2,0)</f>
        <v>#N/A</v>
      </c>
      <c r="C451" s="156" t="e">
        <f>VLOOKUP('Room Details'!$I439,NCA_Calculations!$I$3:$N$12,3,0)</f>
        <v>#N/A</v>
      </c>
      <c r="D451" s="156" t="e">
        <f>VLOOKUP('Room Details'!$I439,NCA_Calculations!$I$3:$N$12,4,0)</f>
        <v>#N/A</v>
      </c>
      <c r="E451" s="156" t="e">
        <f>VLOOKUP('Room Details'!$I439,NCA_Calculations!$I$3:$N$12,5,0)</f>
        <v>#N/A</v>
      </c>
      <c r="F451" s="156" t="e">
        <f>VLOOKUP('Room Details'!$I439,NCA_Calculations!$I$3:$N$12,6,0)</f>
        <v>#N/A</v>
      </c>
      <c r="G451" s="156" t="str">
        <f>IF(OR(ISBLANK('Room Details'!$M439), 'Room Details'!$M439 = 0,  'Room Details'!$M439 = "N/A" ),"Usable","Unusable")</f>
        <v>Usable</v>
      </c>
      <c r="H451" s="156">
        <f>'Room Details'!$V439</f>
        <v>0</v>
      </c>
      <c r="I451" s="156">
        <f>_xlfn.IFNA(ROUNDUP(IF(OR('Room Details'!$J439=0,ISBLANK('Room Details'!$J439),'Room Details'!$J439="N/A"),0,IF('Room Details'!$J439&gt;$D451,('Room Details'!$J439/$E451)+$F451,IF('Room Details'!$J439&lt;=ABS($B451*$C451),1,('Room Details'!$J439/$B451)+$C451))),0),0)</f>
        <v>0</v>
      </c>
      <c r="J451" s="167"/>
      <c r="K451" s="167"/>
      <c r="L451" s="156">
        <f t="shared" si="24"/>
        <v>0</v>
      </c>
      <c r="M451" s="156">
        <f t="shared" si="25"/>
        <v>0</v>
      </c>
      <c r="N451" s="165"/>
      <c r="O451" s="165"/>
      <c r="P451" s="156">
        <f t="shared" si="26"/>
        <v>0</v>
      </c>
      <c r="Q451" s="156">
        <f t="shared" si="27"/>
        <v>0</v>
      </c>
      <c r="R451" s="165"/>
      <c r="S451" s="165"/>
    </row>
    <row r="452" spans="1:19" x14ac:dyDescent="0.25">
      <c r="A452" s="156">
        <v>437</v>
      </c>
      <c r="B452" s="156" t="e">
        <f>VLOOKUP('Room Details'!$I440,NCA_Calculations!$I$3:$N$12,2,0)</f>
        <v>#N/A</v>
      </c>
      <c r="C452" s="156" t="e">
        <f>VLOOKUP('Room Details'!$I440,NCA_Calculations!$I$3:$N$12,3,0)</f>
        <v>#N/A</v>
      </c>
      <c r="D452" s="156" t="e">
        <f>VLOOKUP('Room Details'!$I440,NCA_Calculations!$I$3:$N$12,4,0)</f>
        <v>#N/A</v>
      </c>
      <c r="E452" s="156" t="e">
        <f>VLOOKUP('Room Details'!$I440,NCA_Calculations!$I$3:$N$12,5,0)</f>
        <v>#N/A</v>
      </c>
      <c r="F452" s="156" t="e">
        <f>VLOOKUP('Room Details'!$I440,NCA_Calculations!$I$3:$N$12,6,0)</f>
        <v>#N/A</v>
      </c>
      <c r="G452" s="156" t="str">
        <f>IF(OR(ISBLANK('Room Details'!$M440), 'Room Details'!$M440 = 0,  'Room Details'!$M440 = "N/A" ),"Usable","Unusable")</f>
        <v>Usable</v>
      </c>
      <c r="H452" s="156">
        <f>'Room Details'!$V440</f>
        <v>0</v>
      </c>
      <c r="I452" s="156">
        <f>_xlfn.IFNA(ROUNDUP(IF(OR('Room Details'!$J440=0,ISBLANK('Room Details'!$J440),'Room Details'!$J440="N/A"),0,IF('Room Details'!$J440&gt;$D452,('Room Details'!$J440/$E452)+$F452,IF('Room Details'!$J440&lt;=ABS($B452*$C452),1,('Room Details'!$J440/$B452)+$C452))),0),0)</f>
        <v>0</v>
      </c>
      <c r="J452" s="167"/>
      <c r="K452" s="167"/>
      <c r="L452" s="156">
        <f t="shared" si="24"/>
        <v>0</v>
      </c>
      <c r="M452" s="156">
        <f t="shared" si="25"/>
        <v>0</v>
      </c>
      <c r="N452" s="165"/>
      <c r="O452" s="165"/>
      <c r="P452" s="156">
        <f t="shared" si="26"/>
        <v>0</v>
      </c>
      <c r="Q452" s="156">
        <f t="shared" si="27"/>
        <v>0</v>
      </c>
      <c r="R452" s="165"/>
      <c r="S452" s="165"/>
    </row>
    <row r="453" spans="1:19" x14ac:dyDescent="0.25">
      <c r="A453" s="156">
        <v>438</v>
      </c>
      <c r="B453" s="156" t="e">
        <f>VLOOKUP('Room Details'!$I441,NCA_Calculations!$I$3:$N$12,2,0)</f>
        <v>#N/A</v>
      </c>
      <c r="C453" s="156" t="e">
        <f>VLOOKUP('Room Details'!$I441,NCA_Calculations!$I$3:$N$12,3,0)</f>
        <v>#N/A</v>
      </c>
      <c r="D453" s="156" t="e">
        <f>VLOOKUP('Room Details'!$I441,NCA_Calculations!$I$3:$N$12,4,0)</f>
        <v>#N/A</v>
      </c>
      <c r="E453" s="156" t="e">
        <f>VLOOKUP('Room Details'!$I441,NCA_Calculations!$I$3:$N$12,5,0)</f>
        <v>#N/A</v>
      </c>
      <c r="F453" s="156" t="e">
        <f>VLOOKUP('Room Details'!$I441,NCA_Calculations!$I$3:$N$12,6,0)</f>
        <v>#N/A</v>
      </c>
      <c r="G453" s="156" t="str">
        <f>IF(OR(ISBLANK('Room Details'!$M441), 'Room Details'!$M441 = 0,  'Room Details'!$M441 = "N/A" ),"Usable","Unusable")</f>
        <v>Usable</v>
      </c>
      <c r="H453" s="156">
        <f>'Room Details'!$V441</f>
        <v>0</v>
      </c>
      <c r="I453" s="156">
        <f>_xlfn.IFNA(ROUNDUP(IF(OR('Room Details'!$J441=0,ISBLANK('Room Details'!$J441),'Room Details'!$J441="N/A"),0,IF('Room Details'!$J441&gt;$D453,('Room Details'!$J441/$E453)+$F453,IF('Room Details'!$J441&lt;=ABS($B453*$C453),1,('Room Details'!$J441/$B453)+$C453))),0),0)</f>
        <v>0</v>
      </c>
      <c r="J453" s="167"/>
      <c r="K453" s="167"/>
      <c r="L453" s="156">
        <f t="shared" si="24"/>
        <v>0</v>
      </c>
      <c r="M453" s="156">
        <f t="shared" si="25"/>
        <v>0</v>
      </c>
      <c r="N453" s="165"/>
      <c r="O453" s="165"/>
      <c r="P453" s="156">
        <f t="shared" si="26"/>
        <v>0</v>
      </c>
      <c r="Q453" s="156">
        <f t="shared" si="27"/>
        <v>0</v>
      </c>
      <c r="R453" s="165"/>
      <c r="S453" s="165"/>
    </row>
    <row r="454" spans="1:19" x14ac:dyDescent="0.25">
      <c r="A454" s="156">
        <v>439</v>
      </c>
      <c r="B454" s="156" t="e">
        <f>VLOOKUP('Room Details'!$I442,NCA_Calculations!$I$3:$N$12,2,0)</f>
        <v>#N/A</v>
      </c>
      <c r="C454" s="156" t="e">
        <f>VLOOKUP('Room Details'!$I442,NCA_Calculations!$I$3:$N$12,3,0)</f>
        <v>#N/A</v>
      </c>
      <c r="D454" s="156" t="e">
        <f>VLOOKUP('Room Details'!$I442,NCA_Calculations!$I$3:$N$12,4,0)</f>
        <v>#N/A</v>
      </c>
      <c r="E454" s="156" t="e">
        <f>VLOOKUP('Room Details'!$I442,NCA_Calculations!$I$3:$N$12,5,0)</f>
        <v>#N/A</v>
      </c>
      <c r="F454" s="156" t="e">
        <f>VLOOKUP('Room Details'!$I442,NCA_Calculations!$I$3:$N$12,6,0)</f>
        <v>#N/A</v>
      </c>
      <c r="G454" s="156" t="str">
        <f>IF(OR(ISBLANK('Room Details'!$M442), 'Room Details'!$M442 = 0,  'Room Details'!$M442 = "N/A" ),"Usable","Unusable")</f>
        <v>Usable</v>
      </c>
      <c r="H454" s="156">
        <f>'Room Details'!$V442</f>
        <v>0</v>
      </c>
      <c r="I454" s="156">
        <f>_xlfn.IFNA(ROUNDUP(IF(OR('Room Details'!$J442=0,ISBLANK('Room Details'!$J442),'Room Details'!$J442="N/A"),0,IF('Room Details'!$J442&gt;$D454,('Room Details'!$J442/$E454)+$F454,IF('Room Details'!$J442&lt;=ABS($B454*$C454),1,('Room Details'!$J442/$B454)+$C454))),0),0)</f>
        <v>0</v>
      </c>
      <c r="J454" s="167"/>
      <c r="K454" s="167"/>
      <c r="L454" s="156">
        <f t="shared" si="24"/>
        <v>0</v>
      </c>
      <c r="M454" s="156">
        <f t="shared" si="25"/>
        <v>0</v>
      </c>
      <c r="N454" s="165"/>
      <c r="O454" s="165"/>
      <c r="P454" s="156">
        <f t="shared" si="26"/>
        <v>0</v>
      </c>
      <c r="Q454" s="156">
        <f t="shared" si="27"/>
        <v>0</v>
      </c>
      <c r="R454" s="165"/>
      <c r="S454" s="165"/>
    </row>
    <row r="455" spans="1:19" x14ac:dyDescent="0.25">
      <c r="A455" s="156">
        <v>440</v>
      </c>
      <c r="B455" s="156" t="e">
        <f>VLOOKUP('Room Details'!$I443,NCA_Calculations!$I$3:$N$12,2,0)</f>
        <v>#N/A</v>
      </c>
      <c r="C455" s="156" t="e">
        <f>VLOOKUP('Room Details'!$I443,NCA_Calculations!$I$3:$N$12,3,0)</f>
        <v>#N/A</v>
      </c>
      <c r="D455" s="156" t="e">
        <f>VLOOKUP('Room Details'!$I443,NCA_Calculations!$I$3:$N$12,4,0)</f>
        <v>#N/A</v>
      </c>
      <c r="E455" s="156" t="e">
        <f>VLOOKUP('Room Details'!$I443,NCA_Calculations!$I$3:$N$12,5,0)</f>
        <v>#N/A</v>
      </c>
      <c r="F455" s="156" t="e">
        <f>VLOOKUP('Room Details'!$I443,NCA_Calculations!$I$3:$N$12,6,0)</f>
        <v>#N/A</v>
      </c>
      <c r="G455" s="156" t="str">
        <f>IF(OR(ISBLANK('Room Details'!$M443), 'Room Details'!$M443 = 0,  'Room Details'!$M443 = "N/A" ),"Usable","Unusable")</f>
        <v>Usable</v>
      </c>
      <c r="H455" s="156">
        <f>'Room Details'!$V443</f>
        <v>0</v>
      </c>
      <c r="I455" s="156">
        <f>_xlfn.IFNA(ROUNDUP(IF(OR('Room Details'!$J443=0,ISBLANK('Room Details'!$J443),'Room Details'!$J443="N/A"),0,IF('Room Details'!$J443&gt;$D455,('Room Details'!$J443/$E455)+$F455,IF('Room Details'!$J443&lt;=ABS($B455*$C455),1,('Room Details'!$J443/$B455)+$C455))),0),0)</f>
        <v>0</v>
      </c>
      <c r="J455" s="167"/>
      <c r="K455" s="167"/>
      <c r="L455" s="156">
        <f t="shared" si="24"/>
        <v>0</v>
      </c>
      <c r="M455" s="156">
        <f t="shared" si="25"/>
        <v>0</v>
      </c>
      <c r="N455" s="165"/>
      <c r="O455" s="165"/>
      <c r="P455" s="156">
        <f t="shared" si="26"/>
        <v>0</v>
      </c>
      <c r="Q455" s="156">
        <f t="shared" si="27"/>
        <v>0</v>
      </c>
      <c r="R455" s="165"/>
      <c r="S455" s="165"/>
    </row>
    <row r="456" spans="1:19" x14ac:dyDescent="0.25">
      <c r="A456" s="156">
        <v>441</v>
      </c>
      <c r="B456" s="156" t="e">
        <f>VLOOKUP('Room Details'!$I444,NCA_Calculations!$I$3:$N$12,2,0)</f>
        <v>#N/A</v>
      </c>
      <c r="C456" s="156" t="e">
        <f>VLOOKUP('Room Details'!$I444,NCA_Calculations!$I$3:$N$12,3,0)</f>
        <v>#N/A</v>
      </c>
      <c r="D456" s="156" t="e">
        <f>VLOOKUP('Room Details'!$I444,NCA_Calculations!$I$3:$N$12,4,0)</f>
        <v>#N/A</v>
      </c>
      <c r="E456" s="156" t="e">
        <f>VLOOKUP('Room Details'!$I444,NCA_Calculations!$I$3:$N$12,5,0)</f>
        <v>#N/A</v>
      </c>
      <c r="F456" s="156" t="e">
        <f>VLOOKUP('Room Details'!$I444,NCA_Calculations!$I$3:$N$12,6,0)</f>
        <v>#N/A</v>
      </c>
      <c r="G456" s="156" t="str">
        <f>IF(OR(ISBLANK('Room Details'!$M444), 'Room Details'!$M444 = 0,  'Room Details'!$M444 = "N/A" ),"Usable","Unusable")</f>
        <v>Usable</v>
      </c>
      <c r="H456" s="156">
        <f>'Room Details'!$V444</f>
        <v>0</v>
      </c>
      <c r="I456" s="156">
        <f>_xlfn.IFNA(ROUNDUP(IF(OR('Room Details'!$J444=0,ISBLANK('Room Details'!$J444),'Room Details'!$J444="N/A"),0,IF('Room Details'!$J444&gt;$D456,('Room Details'!$J444/$E456)+$F456,IF('Room Details'!$J444&lt;=ABS($B456*$C456),1,('Room Details'!$J444/$B456)+$C456))),0),0)</f>
        <v>0</v>
      </c>
      <c r="J456" s="167"/>
      <c r="K456" s="167"/>
      <c r="L456" s="156">
        <f t="shared" si="24"/>
        <v>0</v>
      </c>
      <c r="M456" s="156">
        <f t="shared" si="25"/>
        <v>0</v>
      </c>
      <c r="N456" s="165"/>
      <c r="O456" s="165"/>
      <c r="P456" s="156">
        <f t="shared" si="26"/>
        <v>0</v>
      </c>
      <c r="Q456" s="156">
        <f t="shared" si="27"/>
        <v>0</v>
      </c>
      <c r="R456" s="165"/>
      <c r="S456" s="165"/>
    </row>
    <row r="457" spans="1:19" x14ac:dyDescent="0.25">
      <c r="A457" s="156">
        <v>442</v>
      </c>
      <c r="B457" s="156" t="e">
        <f>VLOOKUP('Room Details'!$I445,NCA_Calculations!$I$3:$N$12,2,0)</f>
        <v>#N/A</v>
      </c>
      <c r="C457" s="156" t="e">
        <f>VLOOKUP('Room Details'!$I445,NCA_Calculations!$I$3:$N$12,3,0)</f>
        <v>#N/A</v>
      </c>
      <c r="D457" s="156" t="e">
        <f>VLOOKUP('Room Details'!$I445,NCA_Calculations!$I$3:$N$12,4,0)</f>
        <v>#N/A</v>
      </c>
      <c r="E457" s="156" t="e">
        <f>VLOOKUP('Room Details'!$I445,NCA_Calculations!$I$3:$N$12,5,0)</f>
        <v>#N/A</v>
      </c>
      <c r="F457" s="156" t="e">
        <f>VLOOKUP('Room Details'!$I445,NCA_Calculations!$I$3:$N$12,6,0)</f>
        <v>#N/A</v>
      </c>
      <c r="G457" s="156" t="str">
        <f>IF(OR(ISBLANK('Room Details'!$M445), 'Room Details'!$M445 = 0,  'Room Details'!$M445 = "N/A" ),"Usable","Unusable")</f>
        <v>Usable</v>
      </c>
      <c r="H457" s="156">
        <f>'Room Details'!$V445</f>
        <v>0</v>
      </c>
      <c r="I457" s="156">
        <f>_xlfn.IFNA(ROUNDUP(IF(OR('Room Details'!$J445=0,ISBLANK('Room Details'!$J445),'Room Details'!$J445="N/A"),0,IF('Room Details'!$J445&gt;$D457,('Room Details'!$J445/$E457)+$F457,IF('Room Details'!$J445&lt;=ABS($B457*$C457),1,('Room Details'!$J445/$B457)+$C457))),0),0)</f>
        <v>0</v>
      </c>
      <c r="J457" s="167"/>
      <c r="K457" s="167"/>
      <c r="L457" s="156">
        <f t="shared" si="24"/>
        <v>0</v>
      </c>
      <c r="M457" s="156">
        <f t="shared" si="25"/>
        <v>0</v>
      </c>
      <c r="N457" s="165"/>
      <c r="O457" s="165"/>
      <c r="P457" s="156">
        <f t="shared" si="26"/>
        <v>0</v>
      </c>
      <c r="Q457" s="156">
        <f t="shared" si="27"/>
        <v>0</v>
      </c>
      <c r="R457" s="165"/>
      <c r="S457" s="165"/>
    </row>
    <row r="458" spans="1:19" x14ac:dyDescent="0.25">
      <c r="A458" s="156">
        <v>443</v>
      </c>
      <c r="B458" s="156" t="e">
        <f>VLOOKUP('Room Details'!$I446,NCA_Calculations!$I$3:$N$12,2,0)</f>
        <v>#N/A</v>
      </c>
      <c r="C458" s="156" t="e">
        <f>VLOOKUP('Room Details'!$I446,NCA_Calculations!$I$3:$N$12,3,0)</f>
        <v>#N/A</v>
      </c>
      <c r="D458" s="156" t="e">
        <f>VLOOKUP('Room Details'!$I446,NCA_Calculations!$I$3:$N$12,4,0)</f>
        <v>#N/A</v>
      </c>
      <c r="E458" s="156" t="e">
        <f>VLOOKUP('Room Details'!$I446,NCA_Calculations!$I$3:$N$12,5,0)</f>
        <v>#N/A</v>
      </c>
      <c r="F458" s="156" t="e">
        <f>VLOOKUP('Room Details'!$I446,NCA_Calculations!$I$3:$N$12,6,0)</f>
        <v>#N/A</v>
      </c>
      <c r="G458" s="156" t="str">
        <f>IF(OR(ISBLANK('Room Details'!$M446), 'Room Details'!$M446 = 0,  'Room Details'!$M446 = "N/A" ),"Usable","Unusable")</f>
        <v>Usable</v>
      </c>
      <c r="H458" s="156">
        <f>'Room Details'!$V446</f>
        <v>0</v>
      </c>
      <c r="I458" s="156">
        <f>_xlfn.IFNA(ROUNDUP(IF(OR('Room Details'!$J446=0,ISBLANK('Room Details'!$J446),'Room Details'!$J446="N/A"),0,IF('Room Details'!$J446&gt;$D458,('Room Details'!$J446/$E458)+$F458,IF('Room Details'!$J446&lt;=ABS($B458*$C458),1,('Room Details'!$J446/$B458)+$C458))),0),0)</f>
        <v>0</v>
      </c>
      <c r="J458" s="167"/>
      <c r="K458" s="167"/>
      <c r="L458" s="156">
        <f t="shared" si="24"/>
        <v>0</v>
      </c>
      <c r="M458" s="156">
        <f t="shared" si="25"/>
        <v>0</v>
      </c>
      <c r="N458" s="165"/>
      <c r="O458" s="165"/>
      <c r="P458" s="156">
        <f t="shared" si="26"/>
        <v>0</v>
      </c>
      <c r="Q458" s="156">
        <f t="shared" si="27"/>
        <v>0</v>
      </c>
      <c r="R458" s="165"/>
      <c r="S458" s="165"/>
    </row>
    <row r="459" spans="1:19" x14ac:dyDescent="0.25">
      <c r="A459" s="156">
        <v>444</v>
      </c>
      <c r="B459" s="156" t="e">
        <f>VLOOKUP('Room Details'!$I447,NCA_Calculations!$I$3:$N$12,2,0)</f>
        <v>#N/A</v>
      </c>
      <c r="C459" s="156" t="e">
        <f>VLOOKUP('Room Details'!$I447,NCA_Calculations!$I$3:$N$12,3,0)</f>
        <v>#N/A</v>
      </c>
      <c r="D459" s="156" t="e">
        <f>VLOOKUP('Room Details'!$I447,NCA_Calculations!$I$3:$N$12,4,0)</f>
        <v>#N/A</v>
      </c>
      <c r="E459" s="156" t="e">
        <f>VLOOKUP('Room Details'!$I447,NCA_Calculations!$I$3:$N$12,5,0)</f>
        <v>#N/A</v>
      </c>
      <c r="F459" s="156" t="e">
        <f>VLOOKUP('Room Details'!$I447,NCA_Calculations!$I$3:$N$12,6,0)</f>
        <v>#N/A</v>
      </c>
      <c r="G459" s="156" t="str">
        <f>IF(OR(ISBLANK('Room Details'!$M447), 'Room Details'!$M447 = 0,  'Room Details'!$M447 = "N/A" ),"Usable","Unusable")</f>
        <v>Usable</v>
      </c>
      <c r="H459" s="156">
        <f>'Room Details'!$V447</f>
        <v>0</v>
      </c>
      <c r="I459" s="156">
        <f>_xlfn.IFNA(ROUNDUP(IF(OR('Room Details'!$J447=0,ISBLANK('Room Details'!$J447),'Room Details'!$J447="N/A"),0,IF('Room Details'!$J447&gt;$D459,('Room Details'!$J447/$E459)+$F459,IF('Room Details'!$J447&lt;=ABS($B459*$C459),1,('Room Details'!$J447/$B459)+$C459))),0),0)</f>
        <v>0</v>
      </c>
      <c r="J459" s="167"/>
      <c r="K459" s="167"/>
      <c r="L459" s="156">
        <f t="shared" si="24"/>
        <v>0</v>
      </c>
      <c r="M459" s="156">
        <f t="shared" si="25"/>
        <v>0</v>
      </c>
      <c r="N459" s="165"/>
      <c r="O459" s="165"/>
      <c r="P459" s="156">
        <f t="shared" si="26"/>
        <v>0</v>
      </c>
      <c r="Q459" s="156">
        <f t="shared" si="27"/>
        <v>0</v>
      </c>
      <c r="R459" s="165"/>
      <c r="S459" s="165"/>
    </row>
    <row r="460" spans="1:19" x14ac:dyDescent="0.25">
      <c r="A460" s="156">
        <v>445</v>
      </c>
      <c r="B460" s="156" t="e">
        <f>VLOOKUP('Room Details'!$I448,NCA_Calculations!$I$3:$N$12,2,0)</f>
        <v>#N/A</v>
      </c>
      <c r="C460" s="156" t="e">
        <f>VLOOKUP('Room Details'!$I448,NCA_Calculations!$I$3:$N$12,3,0)</f>
        <v>#N/A</v>
      </c>
      <c r="D460" s="156" t="e">
        <f>VLOOKUP('Room Details'!$I448,NCA_Calculations!$I$3:$N$12,4,0)</f>
        <v>#N/A</v>
      </c>
      <c r="E460" s="156" t="e">
        <f>VLOOKUP('Room Details'!$I448,NCA_Calculations!$I$3:$N$12,5,0)</f>
        <v>#N/A</v>
      </c>
      <c r="F460" s="156" t="e">
        <f>VLOOKUP('Room Details'!$I448,NCA_Calculations!$I$3:$N$12,6,0)</f>
        <v>#N/A</v>
      </c>
      <c r="G460" s="156" t="str">
        <f>IF(OR(ISBLANK('Room Details'!$M448), 'Room Details'!$M448 = 0,  'Room Details'!$M448 = "N/A" ),"Usable","Unusable")</f>
        <v>Usable</v>
      </c>
      <c r="H460" s="156">
        <f>'Room Details'!$V448</f>
        <v>0</v>
      </c>
      <c r="I460" s="156">
        <f>_xlfn.IFNA(ROUNDUP(IF(OR('Room Details'!$J448=0,ISBLANK('Room Details'!$J448),'Room Details'!$J448="N/A"),0,IF('Room Details'!$J448&gt;$D460,('Room Details'!$J448/$E460)+$F460,IF('Room Details'!$J448&lt;=ABS($B460*$C460),1,('Room Details'!$J448/$B460)+$C460))),0),0)</f>
        <v>0</v>
      </c>
      <c r="J460" s="167"/>
      <c r="K460" s="167"/>
      <c r="L460" s="156">
        <f t="shared" si="24"/>
        <v>0</v>
      </c>
      <c r="M460" s="156">
        <f t="shared" si="25"/>
        <v>0</v>
      </c>
      <c r="N460" s="165"/>
      <c r="O460" s="165"/>
      <c r="P460" s="156">
        <f t="shared" si="26"/>
        <v>0</v>
      </c>
      <c r="Q460" s="156">
        <f t="shared" si="27"/>
        <v>0</v>
      </c>
      <c r="R460" s="165"/>
      <c r="S460" s="165"/>
    </row>
    <row r="461" spans="1:19" x14ac:dyDescent="0.25">
      <c r="A461" s="156">
        <v>446</v>
      </c>
      <c r="B461" s="156" t="e">
        <f>VLOOKUP('Room Details'!$I449,NCA_Calculations!$I$3:$N$12,2,0)</f>
        <v>#N/A</v>
      </c>
      <c r="C461" s="156" t="e">
        <f>VLOOKUP('Room Details'!$I449,NCA_Calculations!$I$3:$N$12,3,0)</f>
        <v>#N/A</v>
      </c>
      <c r="D461" s="156" t="e">
        <f>VLOOKUP('Room Details'!$I449,NCA_Calculations!$I$3:$N$12,4,0)</f>
        <v>#N/A</v>
      </c>
      <c r="E461" s="156" t="e">
        <f>VLOOKUP('Room Details'!$I449,NCA_Calculations!$I$3:$N$12,5,0)</f>
        <v>#N/A</v>
      </c>
      <c r="F461" s="156" t="e">
        <f>VLOOKUP('Room Details'!$I449,NCA_Calculations!$I$3:$N$12,6,0)</f>
        <v>#N/A</v>
      </c>
      <c r="G461" s="156" t="str">
        <f>IF(OR(ISBLANK('Room Details'!$M449), 'Room Details'!$M449 = 0,  'Room Details'!$M449 = "N/A" ),"Usable","Unusable")</f>
        <v>Usable</v>
      </c>
      <c r="H461" s="156">
        <f>'Room Details'!$V449</f>
        <v>0</v>
      </c>
      <c r="I461" s="156">
        <f>_xlfn.IFNA(ROUNDUP(IF(OR('Room Details'!$J449=0,ISBLANK('Room Details'!$J449),'Room Details'!$J449="N/A"),0,IF('Room Details'!$J449&gt;$D461,('Room Details'!$J449/$E461)+$F461,IF('Room Details'!$J449&lt;=ABS($B461*$C461),1,('Room Details'!$J449/$B461)+$C461))),0),0)</f>
        <v>0</v>
      </c>
      <c r="J461" s="167"/>
      <c r="K461" s="167"/>
      <c r="L461" s="156">
        <f t="shared" si="24"/>
        <v>0</v>
      </c>
      <c r="M461" s="156">
        <f t="shared" si="25"/>
        <v>0</v>
      </c>
      <c r="N461" s="165"/>
      <c r="O461" s="165"/>
      <c r="P461" s="156">
        <f t="shared" si="26"/>
        <v>0</v>
      </c>
      <c r="Q461" s="156">
        <f t="shared" si="27"/>
        <v>0</v>
      </c>
      <c r="R461" s="165"/>
      <c r="S461" s="165"/>
    </row>
    <row r="462" spans="1:19" x14ac:dyDescent="0.25">
      <c r="A462" s="156">
        <v>447</v>
      </c>
      <c r="B462" s="156" t="e">
        <f>VLOOKUP('Room Details'!$I450,NCA_Calculations!$I$3:$N$12,2,0)</f>
        <v>#N/A</v>
      </c>
      <c r="C462" s="156" t="e">
        <f>VLOOKUP('Room Details'!$I450,NCA_Calculations!$I$3:$N$12,3,0)</f>
        <v>#N/A</v>
      </c>
      <c r="D462" s="156" t="e">
        <f>VLOOKUP('Room Details'!$I450,NCA_Calculations!$I$3:$N$12,4,0)</f>
        <v>#N/A</v>
      </c>
      <c r="E462" s="156" t="e">
        <f>VLOOKUP('Room Details'!$I450,NCA_Calculations!$I$3:$N$12,5,0)</f>
        <v>#N/A</v>
      </c>
      <c r="F462" s="156" t="e">
        <f>VLOOKUP('Room Details'!$I450,NCA_Calculations!$I$3:$N$12,6,0)</f>
        <v>#N/A</v>
      </c>
      <c r="G462" s="156" t="str">
        <f>IF(OR(ISBLANK('Room Details'!$M450), 'Room Details'!$M450 = 0,  'Room Details'!$M450 = "N/A" ),"Usable","Unusable")</f>
        <v>Usable</v>
      </c>
      <c r="H462" s="156">
        <f>'Room Details'!$V450</f>
        <v>0</v>
      </c>
      <c r="I462" s="156">
        <f>_xlfn.IFNA(ROUNDUP(IF(OR('Room Details'!$J450=0,ISBLANK('Room Details'!$J450),'Room Details'!$J450="N/A"),0,IF('Room Details'!$J450&gt;$D462,('Room Details'!$J450/$E462)+$F462,IF('Room Details'!$J450&lt;=ABS($B462*$C462),1,('Room Details'!$J450/$B462)+$C462))),0),0)</f>
        <v>0</v>
      </c>
      <c r="J462" s="167"/>
      <c r="K462" s="167"/>
      <c r="L462" s="156">
        <f t="shared" si="24"/>
        <v>0</v>
      </c>
      <c r="M462" s="156">
        <f t="shared" si="25"/>
        <v>0</v>
      </c>
      <c r="N462" s="165"/>
      <c r="O462" s="165"/>
      <c r="P462" s="156">
        <f t="shared" si="26"/>
        <v>0</v>
      </c>
      <c r="Q462" s="156">
        <f t="shared" si="27"/>
        <v>0</v>
      </c>
      <c r="R462" s="165"/>
      <c r="S462" s="165"/>
    </row>
    <row r="463" spans="1:19" x14ac:dyDescent="0.25">
      <c r="A463" s="156">
        <v>448</v>
      </c>
      <c r="B463" s="156" t="e">
        <f>VLOOKUP('Room Details'!$I451,NCA_Calculations!$I$3:$N$12,2,0)</f>
        <v>#N/A</v>
      </c>
      <c r="C463" s="156" t="e">
        <f>VLOOKUP('Room Details'!$I451,NCA_Calculations!$I$3:$N$12,3,0)</f>
        <v>#N/A</v>
      </c>
      <c r="D463" s="156" t="e">
        <f>VLOOKUP('Room Details'!$I451,NCA_Calculations!$I$3:$N$12,4,0)</f>
        <v>#N/A</v>
      </c>
      <c r="E463" s="156" t="e">
        <f>VLOOKUP('Room Details'!$I451,NCA_Calculations!$I$3:$N$12,5,0)</f>
        <v>#N/A</v>
      </c>
      <c r="F463" s="156" t="e">
        <f>VLOOKUP('Room Details'!$I451,NCA_Calculations!$I$3:$N$12,6,0)</f>
        <v>#N/A</v>
      </c>
      <c r="G463" s="156" t="str">
        <f>IF(OR(ISBLANK('Room Details'!$M451), 'Room Details'!$M451 = 0,  'Room Details'!$M451 = "N/A" ),"Usable","Unusable")</f>
        <v>Usable</v>
      </c>
      <c r="H463" s="156">
        <f>'Room Details'!$V451</f>
        <v>0</v>
      </c>
      <c r="I463" s="156">
        <f>_xlfn.IFNA(ROUNDUP(IF(OR('Room Details'!$J451=0,ISBLANK('Room Details'!$J451),'Room Details'!$J451="N/A"),0,IF('Room Details'!$J451&gt;$D463,('Room Details'!$J451/$E463)+$F463,IF('Room Details'!$J451&lt;=ABS($B463*$C463),1,('Room Details'!$J451/$B463)+$C463))),0),0)</f>
        <v>0</v>
      </c>
      <c r="J463" s="167"/>
      <c r="K463" s="167"/>
      <c r="L463" s="156">
        <f t="shared" si="24"/>
        <v>0</v>
      </c>
      <c r="M463" s="156">
        <f t="shared" si="25"/>
        <v>0</v>
      </c>
      <c r="N463" s="165"/>
      <c r="O463" s="165"/>
      <c r="P463" s="156">
        <f t="shared" si="26"/>
        <v>0</v>
      </c>
      <c r="Q463" s="156">
        <f t="shared" si="27"/>
        <v>0</v>
      </c>
      <c r="R463" s="165"/>
      <c r="S463" s="165"/>
    </row>
    <row r="464" spans="1:19" x14ac:dyDescent="0.25">
      <c r="A464" s="156">
        <v>449</v>
      </c>
      <c r="B464" s="156" t="e">
        <f>VLOOKUP('Room Details'!$I452,NCA_Calculations!$I$3:$N$12,2,0)</f>
        <v>#N/A</v>
      </c>
      <c r="C464" s="156" t="e">
        <f>VLOOKUP('Room Details'!$I452,NCA_Calculations!$I$3:$N$12,3,0)</f>
        <v>#N/A</v>
      </c>
      <c r="D464" s="156" t="e">
        <f>VLOOKUP('Room Details'!$I452,NCA_Calculations!$I$3:$N$12,4,0)</f>
        <v>#N/A</v>
      </c>
      <c r="E464" s="156" t="e">
        <f>VLOOKUP('Room Details'!$I452,NCA_Calculations!$I$3:$N$12,5,0)</f>
        <v>#N/A</v>
      </c>
      <c r="F464" s="156" t="e">
        <f>VLOOKUP('Room Details'!$I452,NCA_Calculations!$I$3:$N$12,6,0)</f>
        <v>#N/A</v>
      </c>
      <c r="G464" s="156" t="str">
        <f>IF(OR(ISBLANK('Room Details'!$M452), 'Room Details'!$M452 = 0,  'Room Details'!$M452 = "N/A" ),"Usable","Unusable")</f>
        <v>Usable</v>
      </c>
      <c r="H464" s="156">
        <f>'Room Details'!$V452</f>
        <v>0</v>
      </c>
      <c r="I464" s="156">
        <f>_xlfn.IFNA(ROUNDUP(IF(OR('Room Details'!$J452=0,ISBLANK('Room Details'!$J452),'Room Details'!$J452="N/A"),0,IF('Room Details'!$J452&gt;$D464,('Room Details'!$J452/$E464)+$F464,IF('Room Details'!$J452&lt;=ABS($B464*$C464),1,('Room Details'!$J452/$B464)+$C464))),0),0)</f>
        <v>0</v>
      </c>
      <c r="J464" s="167"/>
      <c r="K464" s="167"/>
      <c r="L464" s="156">
        <f t="shared" si="24"/>
        <v>0</v>
      </c>
      <c r="M464" s="156">
        <f t="shared" si="25"/>
        <v>0</v>
      </c>
      <c r="N464" s="165"/>
      <c r="O464" s="165"/>
      <c r="P464" s="156">
        <f t="shared" si="26"/>
        <v>0</v>
      </c>
      <c r="Q464" s="156">
        <f t="shared" si="27"/>
        <v>0</v>
      </c>
      <c r="R464" s="165"/>
      <c r="S464" s="165"/>
    </row>
    <row r="465" spans="1:19" x14ac:dyDescent="0.25">
      <c r="A465" s="156">
        <v>450</v>
      </c>
      <c r="B465" s="156" t="e">
        <f>VLOOKUP('Room Details'!$I453,NCA_Calculations!$I$3:$N$12,2,0)</f>
        <v>#N/A</v>
      </c>
      <c r="C465" s="156" t="e">
        <f>VLOOKUP('Room Details'!$I453,NCA_Calculations!$I$3:$N$12,3,0)</f>
        <v>#N/A</v>
      </c>
      <c r="D465" s="156" t="e">
        <f>VLOOKUP('Room Details'!$I453,NCA_Calculations!$I$3:$N$12,4,0)</f>
        <v>#N/A</v>
      </c>
      <c r="E465" s="156" t="e">
        <f>VLOOKUP('Room Details'!$I453,NCA_Calculations!$I$3:$N$12,5,0)</f>
        <v>#N/A</v>
      </c>
      <c r="F465" s="156" t="e">
        <f>VLOOKUP('Room Details'!$I453,NCA_Calculations!$I$3:$N$12,6,0)</f>
        <v>#N/A</v>
      </c>
      <c r="G465" s="156" t="str">
        <f>IF(OR(ISBLANK('Room Details'!$M453), 'Room Details'!$M453 = 0,  'Room Details'!$M453 = "N/A" ),"Usable","Unusable")</f>
        <v>Usable</v>
      </c>
      <c r="H465" s="156">
        <f>'Room Details'!$V453</f>
        <v>0</v>
      </c>
      <c r="I465" s="156">
        <f>_xlfn.IFNA(ROUNDUP(IF(OR('Room Details'!$J453=0,ISBLANK('Room Details'!$J453),'Room Details'!$J453="N/A"),0,IF('Room Details'!$J453&gt;$D465,('Room Details'!$J453/$E465)+$F465,IF('Room Details'!$J453&lt;=ABS($B465*$C465),1,('Room Details'!$J453/$B465)+$C465))),0),0)</f>
        <v>0</v>
      </c>
      <c r="J465" s="167"/>
      <c r="K465" s="167"/>
      <c r="L465" s="156">
        <f t="shared" ref="L465:L528" si="28">IF($G465 = "Unusable", 0, IF($I465&lt;$E$9, 0, IF(AND($I465&gt;=$E$9,$I465&lt;=$E$4),$I465,INT($I465/$E$4)*$E$4)))</f>
        <v>0</v>
      </c>
      <c r="M465" s="156">
        <f t="shared" ref="M465:M528" si="29">$I465-$L465</f>
        <v>0</v>
      </c>
      <c r="N465" s="165"/>
      <c r="O465" s="165"/>
      <c r="P465" s="156">
        <f t="shared" ref="P465:P528" si="30">$L465</f>
        <v>0</v>
      </c>
      <c r="Q465" s="156">
        <f t="shared" ref="Q465:Q528" si="31">$M465</f>
        <v>0</v>
      </c>
      <c r="R465" s="165"/>
      <c r="S465" s="165"/>
    </row>
    <row r="466" spans="1:19" x14ac:dyDescent="0.25">
      <c r="A466" s="156">
        <v>451</v>
      </c>
      <c r="B466" s="156" t="e">
        <f>VLOOKUP('Room Details'!$I454,NCA_Calculations!$I$3:$N$12,2,0)</f>
        <v>#N/A</v>
      </c>
      <c r="C466" s="156" t="e">
        <f>VLOOKUP('Room Details'!$I454,NCA_Calculations!$I$3:$N$12,3,0)</f>
        <v>#N/A</v>
      </c>
      <c r="D466" s="156" t="e">
        <f>VLOOKUP('Room Details'!$I454,NCA_Calculations!$I$3:$N$12,4,0)</f>
        <v>#N/A</v>
      </c>
      <c r="E466" s="156" t="e">
        <f>VLOOKUP('Room Details'!$I454,NCA_Calculations!$I$3:$N$12,5,0)</f>
        <v>#N/A</v>
      </c>
      <c r="F466" s="156" t="e">
        <f>VLOOKUP('Room Details'!$I454,NCA_Calculations!$I$3:$N$12,6,0)</f>
        <v>#N/A</v>
      </c>
      <c r="G466" s="156" t="str">
        <f>IF(OR(ISBLANK('Room Details'!$M454), 'Room Details'!$M454 = 0,  'Room Details'!$M454 = "N/A" ),"Usable","Unusable")</f>
        <v>Usable</v>
      </c>
      <c r="H466" s="156">
        <f>'Room Details'!$V454</f>
        <v>0</v>
      </c>
      <c r="I466" s="156">
        <f>_xlfn.IFNA(ROUNDUP(IF(OR('Room Details'!$J454=0,ISBLANK('Room Details'!$J454),'Room Details'!$J454="N/A"),0,IF('Room Details'!$J454&gt;$D466,('Room Details'!$J454/$E466)+$F466,IF('Room Details'!$J454&lt;=ABS($B466*$C466),1,('Room Details'!$J454/$B466)+$C466))),0),0)</f>
        <v>0</v>
      </c>
      <c r="J466" s="167"/>
      <c r="K466" s="167"/>
      <c r="L466" s="156">
        <f t="shared" si="28"/>
        <v>0</v>
      </c>
      <c r="M466" s="156">
        <f t="shared" si="29"/>
        <v>0</v>
      </c>
      <c r="N466" s="165"/>
      <c r="O466" s="165"/>
      <c r="P466" s="156">
        <f t="shared" si="30"/>
        <v>0</v>
      </c>
      <c r="Q466" s="156">
        <f t="shared" si="31"/>
        <v>0</v>
      </c>
      <c r="R466" s="165"/>
      <c r="S466" s="165"/>
    </row>
    <row r="467" spans="1:19" x14ac:dyDescent="0.25">
      <c r="A467" s="156">
        <v>452</v>
      </c>
      <c r="B467" s="156" t="e">
        <f>VLOOKUP('Room Details'!$I455,NCA_Calculations!$I$3:$N$12,2,0)</f>
        <v>#N/A</v>
      </c>
      <c r="C467" s="156" t="e">
        <f>VLOOKUP('Room Details'!$I455,NCA_Calculations!$I$3:$N$12,3,0)</f>
        <v>#N/A</v>
      </c>
      <c r="D467" s="156" t="e">
        <f>VLOOKUP('Room Details'!$I455,NCA_Calculations!$I$3:$N$12,4,0)</f>
        <v>#N/A</v>
      </c>
      <c r="E467" s="156" t="e">
        <f>VLOOKUP('Room Details'!$I455,NCA_Calculations!$I$3:$N$12,5,0)</f>
        <v>#N/A</v>
      </c>
      <c r="F467" s="156" t="e">
        <f>VLOOKUP('Room Details'!$I455,NCA_Calculations!$I$3:$N$12,6,0)</f>
        <v>#N/A</v>
      </c>
      <c r="G467" s="156" t="str">
        <f>IF(OR(ISBLANK('Room Details'!$M455), 'Room Details'!$M455 = 0,  'Room Details'!$M455 = "N/A" ),"Usable","Unusable")</f>
        <v>Usable</v>
      </c>
      <c r="H467" s="156">
        <f>'Room Details'!$V455</f>
        <v>0</v>
      </c>
      <c r="I467" s="156">
        <f>_xlfn.IFNA(ROUNDUP(IF(OR('Room Details'!$J455=0,ISBLANK('Room Details'!$J455),'Room Details'!$J455="N/A"),0,IF('Room Details'!$J455&gt;$D467,('Room Details'!$J455/$E467)+$F467,IF('Room Details'!$J455&lt;=ABS($B467*$C467),1,('Room Details'!$J455/$B467)+$C467))),0),0)</f>
        <v>0</v>
      </c>
      <c r="J467" s="167"/>
      <c r="K467" s="167"/>
      <c r="L467" s="156">
        <f t="shared" si="28"/>
        <v>0</v>
      </c>
      <c r="M467" s="156">
        <f t="shared" si="29"/>
        <v>0</v>
      </c>
      <c r="N467" s="165"/>
      <c r="O467" s="165"/>
      <c r="P467" s="156">
        <f t="shared" si="30"/>
        <v>0</v>
      </c>
      <c r="Q467" s="156">
        <f t="shared" si="31"/>
        <v>0</v>
      </c>
      <c r="R467" s="165"/>
      <c r="S467" s="165"/>
    </row>
    <row r="468" spans="1:19" x14ac:dyDescent="0.25">
      <c r="A468" s="156">
        <v>453</v>
      </c>
      <c r="B468" s="156" t="e">
        <f>VLOOKUP('Room Details'!$I456,NCA_Calculations!$I$3:$N$12,2,0)</f>
        <v>#N/A</v>
      </c>
      <c r="C468" s="156" t="e">
        <f>VLOOKUP('Room Details'!$I456,NCA_Calculations!$I$3:$N$12,3,0)</f>
        <v>#N/A</v>
      </c>
      <c r="D468" s="156" t="e">
        <f>VLOOKUP('Room Details'!$I456,NCA_Calculations!$I$3:$N$12,4,0)</f>
        <v>#N/A</v>
      </c>
      <c r="E468" s="156" t="e">
        <f>VLOOKUP('Room Details'!$I456,NCA_Calculations!$I$3:$N$12,5,0)</f>
        <v>#N/A</v>
      </c>
      <c r="F468" s="156" t="e">
        <f>VLOOKUP('Room Details'!$I456,NCA_Calculations!$I$3:$N$12,6,0)</f>
        <v>#N/A</v>
      </c>
      <c r="G468" s="156" t="str">
        <f>IF(OR(ISBLANK('Room Details'!$M456), 'Room Details'!$M456 = 0,  'Room Details'!$M456 = "N/A" ),"Usable","Unusable")</f>
        <v>Usable</v>
      </c>
      <c r="H468" s="156">
        <f>'Room Details'!$V456</f>
        <v>0</v>
      </c>
      <c r="I468" s="156">
        <f>_xlfn.IFNA(ROUNDUP(IF(OR('Room Details'!$J456=0,ISBLANK('Room Details'!$J456),'Room Details'!$J456="N/A"),0,IF('Room Details'!$J456&gt;$D468,('Room Details'!$J456/$E468)+$F468,IF('Room Details'!$J456&lt;=ABS($B468*$C468),1,('Room Details'!$J456/$B468)+$C468))),0),0)</f>
        <v>0</v>
      </c>
      <c r="J468" s="167"/>
      <c r="K468" s="167"/>
      <c r="L468" s="156">
        <f t="shared" si="28"/>
        <v>0</v>
      </c>
      <c r="M468" s="156">
        <f t="shared" si="29"/>
        <v>0</v>
      </c>
      <c r="N468" s="165"/>
      <c r="O468" s="165"/>
      <c r="P468" s="156">
        <f t="shared" si="30"/>
        <v>0</v>
      </c>
      <c r="Q468" s="156">
        <f t="shared" si="31"/>
        <v>0</v>
      </c>
      <c r="R468" s="165"/>
      <c r="S468" s="165"/>
    </row>
    <row r="469" spans="1:19" x14ac:dyDescent="0.25">
      <c r="A469" s="156">
        <v>454</v>
      </c>
      <c r="B469" s="156" t="e">
        <f>VLOOKUP('Room Details'!$I457,NCA_Calculations!$I$3:$N$12,2,0)</f>
        <v>#N/A</v>
      </c>
      <c r="C469" s="156" t="e">
        <f>VLOOKUP('Room Details'!$I457,NCA_Calculations!$I$3:$N$12,3,0)</f>
        <v>#N/A</v>
      </c>
      <c r="D469" s="156" t="e">
        <f>VLOOKUP('Room Details'!$I457,NCA_Calculations!$I$3:$N$12,4,0)</f>
        <v>#N/A</v>
      </c>
      <c r="E469" s="156" t="e">
        <f>VLOOKUP('Room Details'!$I457,NCA_Calculations!$I$3:$N$12,5,0)</f>
        <v>#N/A</v>
      </c>
      <c r="F469" s="156" t="e">
        <f>VLOOKUP('Room Details'!$I457,NCA_Calculations!$I$3:$N$12,6,0)</f>
        <v>#N/A</v>
      </c>
      <c r="G469" s="156" t="str">
        <f>IF(OR(ISBLANK('Room Details'!$M457), 'Room Details'!$M457 = 0,  'Room Details'!$M457 = "N/A" ),"Usable","Unusable")</f>
        <v>Usable</v>
      </c>
      <c r="H469" s="156">
        <f>'Room Details'!$V457</f>
        <v>0</v>
      </c>
      <c r="I469" s="156">
        <f>_xlfn.IFNA(ROUNDUP(IF(OR('Room Details'!$J457=0,ISBLANK('Room Details'!$J457),'Room Details'!$J457="N/A"),0,IF('Room Details'!$J457&gt;$D469,('Room Details'!$J457/$E469)+$F469,IF('Room Details'!$J457&lt;=ABS($B469*$C469),1,('Room Details'!$J457/$B469)+$C469))),0),0)</f>
        <v>0</v>
      </c>
      <c r="J469" s="167"/>
      <c r="K469" s="167"/>
      <c r="L469" s="156">
        <f t="shared" si="28"/>
        <v>0</v>
      </c>
      <c r="M469" s="156">
        <f t="shared" si="29"/>
        <v>0</v>
      </c>
      <c r="N469" s="165"/>
      <c r="O469" s="165"/>
      <c r="P469" s="156">
        <f t="shared" si="30"/>
        <v>0</v>
      </c>
      <c r="Q469" s="156">
        <f t="shared" si="31"/>
        <v>0</v>
      </c>
      <c r="R469" s="165"/>
      <c r="S469" s="165"/>
    </row>
    <row r="470" spans="1:19" x14ac:dyDescent="0.25">
      <c r="A470" s="156">
        <v>455</v>
      </c>
      <c r="B470" s="156" t="e">
        <f>VLOOKUP('Room Details'!$I458,NCA_Calculations!$I$3:$N$12,2,0)</f>
        <v>#N/A</v>
      </c>
      <c r="C470" s="156" t="e">
        <f>VLOOKUP('Room Details'!$I458,NCA_Calculations!$I$3:$N$12,3,0)</f>
        <v>#N/A</v>
      </c>
      <c r="D470" s="156" t="e">
        <f>VLOOKUP('Room Details'!$I458,NCA_Calculations!$I$3:$N$12,4,0)</f>
        <v>#N/A</v>
      </c>
      <c r="E470" s="156" t="e">
        <f>VLOOKUP('Room Details'!$I458,NCA_Calculations!$I$3:$N$12,5,0)</f>
        <v>#N/A</v>
      </c>
      <c r="F470" s="156" t="e">
        <f>VLOOKUP('Room Details'!$I458,NCA_Calculations!$I$3:$N$12,6,0)</f>
        <v>#N/A</v>
      </c>
      <c r="G470" s="156" t="str">
        <f>IF(OR(ISBLANK('Room Details'!$M458), 'Room Details'!$M458 = 0,  'Room Details'!$M458 = "N/A" ),"Usable","Unusable")</f>
        <v>Usable</v>
      </c>
      <c r="H470" s="156">
        <f>'Room Details'!$V458</f>
        <v>0</v>
      </c>
      <c r="I470" s="156">
        <f>_xlfn.IFNA(ROUNDUP(IF(OR('Room Details'!$J458=0,ISBLANK('Room Details'!$J458),'Room Details'!$J458="N/A"),0,IF('Room Details'!$J458&gt;$D470,('Room Details'!$J458/$E470)+$F470,IF('Room Details'!$J458&lt;=ABS($B470*$C470),1,('Room Details'!$J458/$B470)+$C470))),0),0)</f>
        <v>0</v>
      </c>
      <c r="J470" s="167"/>
      <c r="K470" s="167"/>
      <c r="L470" s="156">
        <f t="shared" si="28"/>
        <v>0</v>
      </c>
      <c r="M470" s="156">
        <f t="shared" si="29"/>
        <v>0</v>
      </c>
      <c r="N470" s="165"/>
      <c r="O470" s="165"/>
      <c r="P470" s="156">
        <f t="shared" si="30"/>
        <v>0</v>
      </c>
      <c r="Q470" s="156">
        <f t="shared" si="31"/>
        <v>0</v>
      </c>
      <c r="R470" s="165"/>
      <c r="S470" s="165"/>
    </row>
    <row r="471" spans="1:19" x14ac:dyDescent="0.25">
      <c r="A471" s="156">
        <v>456</v>
      </c>
      <c r="B471" s="156" t="e">
        <f>VLOOKUP('Room Details'!$I459,NCA_Calculations!$I$3:$N$12,2,0)</f>
        <v>#N/A</v>
      </c>
      <c r="C471" s="156" t="e">
        <f>VLOOKUP('Room Details'!$I459,NCA_Calculations!$I$3:$N$12,3,0)</f>
        <v>#N/A</v>
      </c>
      <c r="D471" s="156" t="e">
        <f>VLOOKUP('Room Details'!$I459,NCA_Calculations!$I$3:$N$12,4,0)</f>
        <v>#N/A</v>
      </c>
      <c r="E471" s="156" t="e">
        <f>VLOOKUP('Room Details'!$I459,NCA_Calculations!$I$3:$N$12,5,0)</f>
        <v>#N/A</v>
      </c>
      <c r="F471" s="156" t="e">
        <f>VLOOKUP('Room Details'!$I459,NCA_Calculations!$I$3:$N$12,6,0)</f>
        <v>#N/A</v>
      </c>
      <c r="G471" s="156" t="str">
        <f>IF(OR(ISBLANK('Room Details'!$M459), 'Room Details'!$M459 = 0,  'Room Details'!$M459 = "N/A" ),"Usable","Unusable")</f>
        <v>Usable</v>
      </c>
      <c r="H471" s="156">
        <f>'Room Details'!$V459</f>
        <v>0</v>
      </c>
      <c r="I471" s="156">
        <f>_xlfn.IFNA(ROUNDUP(IF(OR('Room Details'!$J459=0,ISBLANK('Room Details'!$J459),'Room Details'!$J459="N/A"),0,IF('Room Details'!$J459&gt;$D471,('Room Details'!$J459/$E471)+$F471,IF('Room Details'!$J459&lt;=ABS($B471*$C471),1,('Room Details'!$J459/$B471)+$C471))),0),0)</f>
        <v>0</v>
      </c>
      <c r="J471" s="167"/>
      <c r="K471" s="167"/>
      <c r="L471" s="156">
        <f t="shared" si="28"/>
        <v>0</v>
      </c>
      <c r="M471" s="156">
        <f t="shared" si="29"/>
        <v>0</v>
      </c>
      <c r="N471" s="165"/>
      <c r="O471" s="165"/>
      <c r="P471" s="156">
        <f t="shared" si="30"/>
        <v>0</v>
      </c>
      <c r="Q471" s="156">
        <f t="shared" si="31"/>
        <v>0</v>
      </c>
      <c r="R471" s="165"/>
      <c r="S471" s="165"/>
    </row>
    <row r="472" spans="1:19" x14ac:dyDescent="0.25">
      <c r="A472" s="156">
        <v>457</v>
      </c>
      <c r="B472" s="156" t="e">
        <f>VLOOKUP('Room Details'!$I460,NCA_Calculations!$I$3:$N$12,2,0)</f>
        <v>#N/A</v>
      </c>
      <c r="C472" s="156" t="e">
        <f>VLOOKUP('Room Details'!$I460,NCA_Calculations!$I$3:$N$12,3,0)</f>
        <v>#N/A</v>
      </c>
      <c r="D472" s="156" t="e">
        <f>VLOOKUP('Room Details'!$I460,NCA_Calculations!$I$3:$N$12,4,0)</f>
        <v>#N/A</v>
      </c>
      <c r="E472" s="156" t="e">
        <f>VLOOKUP('Room Details'!$I460,NCA_Calculations!$I$3:$N$12,5,0)</f>
        <v>#N/A</v>
      </c>
      <c r="F472" s="156" t="e">
        <f>VLOOKUP('Room Details'!$I460,NCA_Calculations!$I$3:$N$12,6,0)</f>
        <v>#N/A</v>
      </c>
      <c r="G472" s="156" t="str">
        <f>IF(OR(ISBLANK('Room Details'!$M460), 'Room Details'!$M460 = 0,  'Room Details'!$M460 = "N/A" ),"Usable","Unusable")</f>
        <v>Usable</v>
      </c>
      <c r="H472" s="156">
        <f>'Room Details'!$V460</f>
        <v>0</v>
      </c>
      <c r="I472" s="156">
        <f>_xlfn.IFNA(ROUNDUP(IF(OR('Room Details'!$J460=0,ISBLANK('Room Details'!$J460),'Room Details'!$J460="N/A"),0,IF('Room Details'!$J460&gt;$D472,('Room Details'!$J460/$E472)+$F472,IF('Room Details'!$J460&lt;=ABS($B472*$C472),1,('Room Details'!$J460/$B472)+$C472))),0),0)</f>
        <v>0</v>
      </c>
      <c r="J472" s="167"/>
      <c r="K472" s="167"/>
      <c r="L472" s="156">
        <f t="shared" si="28"/>
        <v>0</v>
      </c>
      <c r="M472" s="156">
        <f t="shared" si="29"/>
        <v>0</v>
      </c>
      <c r="N472" s="165"/>
      <c r="O472" s="165"/>
      <c r="P472" s="156">
        <f t="shared" si="30"/>
        <v>0</v>
      </c>
      <c r="Q472" s="156">
        <f t="shared" si="31"/>
        <v>0</v>
      </c>
      <c r="R472" s="165"/>
      <c r="S472" s="165"/>
    </row>
    <row r="473" spans="1:19" x14ac:dyDescent="0.25">
      <c r="A473" s="156">
        <v>458</v>
      </c>
      <c r="B473" s="156" t="e">
        <f>VLOOKUP('Room Details'!$I461,NCA_Calculations!$I$3:$N$12,2,0)</f>
        <v>#N/A</v>
      </c>
      <c r="C473" s="156" t="e">
        <f>VLOOKUP('Room Details'!$I461,NCA_Calculations!$I$3:$N$12,3,0)</f>
        <v>#N/A</v>
      </c>
      <c r="D473" s="156" t="e">
        <f>VLOOKUP('Room Details'!$I461,NCA_Calculations!$I$3:$N$12,4,0)</f>
        <v>#N/A</v>
      </c>
      <c r="E473" s="156" t="e">
        <f>VLOOKUP('Room Details'!$I461,NCA_Calculations!$I$3:$N$12,5,0)</f>
        <v>#N/A</v>
      </c>
      <c r="F473" s="156" t="e">
        <f>VLOOKUP('Room Details'!$I461,NCA_Calculations!$I$3:$N$12,6,0)</f>
        <v>#N/A</v>
      </c>
      <c r="G473" s="156" t="str">
        <f>IF(OR(ISBLANK('Room Details'!$M461), 'Room Details'!$M461 = 0,  'Room Details'!$M461 = "N/A" ),"Usable","Unusable")</f>
        <v>Usable</v>
      </c>
      <c r="H473" s="156">
        <f>'Room Details'!$V461</f>
        <v>0</v>
      </c>
      <c r="I473" s="156">
        <f>_xlfn.IFNA(ROUNDUP(IF(OR('Room Details'!$J461=0,ISBLANK('Room Details'!$J461),'Room Details'!$J461="N/A"),0,IF('Room Details'!$J461&gt;$D473,('Room Details'!$J461/$E473)+$F473,IF('Room Details'!$J461&lt;=ABS($B473*$C473),1,('Room Details'!$J461/$B473)+$C473))),0),0)</f>
        <v>0</v>
      </c>
      <c r="J473" s="167"/>
      <c r="K473" s="167"/>
      <c r="L473" s="156">
        <f t="shared" si="28"/>
        <v>0</v>
      </c>
      <c r="M473" s="156">
        <f t="shared" si="29"/>
        <v>0</v>
      </c>
      <c r="N473" s="165"/>
      <c r="O473" s="165"/>
      <c r="P473" s="156">
        <f t="shared" si="30"/>
        <v>0</v>
      </c>
      <c r="Q473" s="156">
        <f t="shared" si="31"/>
        <v>0</v>
      </c>
      <c r="R473" s="165"/>
      <c r="S473" s="165"/>
    </row>
    <row r="474" spans="1:19" x14ac:dyDescent="0.25">
      <c r="A474" s="156">
        <v>459</v>
      </c>
      <c r="B474" s="156" t="e">
        <f>VLOOKUP('Room Details'!$I462,NCA_Calculations!$I$3:$N$12,2,0)</f>
        <v>#N/A</v>
      </c>
      <c r="C474" s="156" t="e">
        <f>VLOOKUP('Room Details'!$I462,NCA_Calculations!$I$3:$N$12,3,0)</f>
        <v>#N/A</v>
      </c>
      <c r="D474" s="156" t="e">
        <f>VLOOKUP('Room Details'!$I462,NCA_Calculations!$I$3:$N$12,4,0)</f>
        <v>#N/A</v>
      </c>
      <c r="E474" s="156" t="e">
        <f>VLOOKUP('Room Details'!$I462,NCA_Calculations!$I$3:$N$12,5,0)</f>
        <v>#N/A</v>
      </c>
      <c r="F474" s="156" t="e">
        <f>VLOOKUP('Room Details'!$I462,NCA_Calculations!$I$3:$N$12,6,0)</f>
        <v>#N/A</v>
      </c>
      <c r="G474" s="156" t="str">
        <f>IF(OR(ISBLANK('Room Details'!$M462), 'Room Details'!$M462 = 0,  'Room Details'!$M462 = "N/A" ),"Usable","Unusable")</f>
        <v>Usable</v>
      </c>
      <c r="H474" s="156">
        <f>'Room Details'!$V462</f>
        <v>0</v>
      </c>
      <c r="I474" s="156">
        <f>_xlfn.IFNA(ROUNDUP(IF(OR('Room Details'!$J462=0,ISBLANK('Room Details'!$J462),'Room Details'!$J462="N/A"),0,IF('Room Details'!$J462&gt;$D474,('Room Details'!$J462/$E474)+$F474,IF('Room Details'!$J462&lt;=ABS($B474*$C474),1,('Room Details'!$J462/$B474)+$C474))),0),0)</f>
        <v>0</v>
      </c>
      <c r="J474" s="167"/>
      <c r="K474" s="167"/>
      <c r="L474" s="156">
        <f t="shared" si="28"/>
        <v>0</v>
      </c>
      <c r="M474" s="156">
        <f t="shared" si="29"/>
        <v>0</v>
      </c>
      <c r="N474" s="165"/>
      <c r="O474" s="165"/>
      <c r="P474" s="156">
        <f t="shared" si="30"/>
        <v>0</v>
      </c>
      <c r="Q474" s="156">
        <f t="shared" si="31"/>
        <v>0</v>
      </c>
      <c r="R474" s="165"/>
      <c r="S474" s="165"/>
    </row>
    <row r="475" spans="1:19" x14ac:dyDescent="0.25">
      <c r="A475" s="156">
        <v>460</v>
      </c>
      <c r="B475" s="156" t="e">
        <f>VLOOKUP('Room Details'!$I463,NCA_Calculations!$I$3:$N$12,2,0)</f>
        <v>#N/A</v>
      </c>
      <c r="C475" s="156" t="e">
        <f>VLOOKUP('Room Details'!$I463,NCA_Calculations!$I$3:$N$12,3,0)</f>
        <v>#N/A</v>
      </c>
      <c r="D475" s="156" t="e">
        <f>VLOOKUP('Room Details'!$I463,NCA_Calculations!$I$3:$N$12,4,0)</f>
        <v>#N/A</v>
      </c>
      <c r="E475" s="156" t="e">
        <f>VLOOKUP('Room Details'!$I463,NCA_Calculations!$I$3:$N$12,5,0)</f>
        <v>#N/A</v>
      </c>
      <c r="F475" s="156" t="e">
        <f>VLOOKUP('Room Details'!$I463,NCA_Calculations!$I$3:$N$12,6,0)</f>
        <v>#N/A</v>
      </c>
      <c r="G475" s="156" t="str">
        <f>IF(OR(ISBLANK('Room Details'!$M463), 'Room Details'!$M463 = 0,  'Room Details'!$M463 = "N/A" ),"Usable","Unusable")</f>
        <v>Usable</v>
      </c>
      <c r="H475" s="156">
        <f>'Room Details'!$V463</f>
        <v>0</v>
      </c>
      <c r="I475" s="156">
        <f>_xlfn.IFNA(ROUNDUP(IF(OR('Room Details'!$J463=0,ISBLANK('Room Details'!$J463),'Room Details'!$J463="N/A"),0,IF('Room Details'!$J463&gt;$D475,('Room Details'!$J463/$E475)+$F475,IF('Room Details'!$J463&lt;=ABS($B475*$C475),1,('Room Details'!$J463/$B475)+$C475))),0),0)</f>
        <v>0</v>
      </c>
      <c r="J475" s="167"/>
      <c r="K475" s="167"/>
      <c r="L475" s="156">
        <f t="shared" si="28"/>
        <v>0</v>
      </c>
      <c r="M475" s="156">
        <f t="shared" si="29"/>
        <v>0</v>
      </c>
      <c r="N475" s="165"/>
      <c r="O475" s="165"/>
      <c r="P475" s="156">
        <f t="shared" si="30"/>
        <v>0</v>
      </c>
      <c r="Q475" s="156">
        <f t="shared" si="31"/>
        <v>0</v>
      </c>
      <c r="R475" s="165"/>
      <c r="S475" s="165"/>
    </row>
    <row r="476" spans="1:19" x14ac:dyDescent="0.25">
      <c r="A476" s="156">
        <v>461</v>
      </c>
      <c r="B476" s="156" t="e">
        <f>VLOOKUP('Room Details'!$I464,NCA_Calculations!$I$3:$N$12,2,0)</f>
        <v>#N/A</v>
      </c>
      <c r="C476" s="156" t="e">
        <f>VLOOKUP('Room Details'!$I464,NCA_Calculations!$I$3:$N$12,3,0)</f>
        <v>#N/A</v>
      </c>
      <c r="D476" s="156" t="e">
        <f>VLOOKUP('Room Details'!$I464,NCA_Calculations!$I$3:$N$12,4,0)</f>
        <v>#N/A</v>
      </c>
      <c r="E476" s="156" t="e">
        <f>VLOOKUP('Room Details'!$I464,NCA_Calculations!$I$3:$N$12,5,0)</f>
        <v>#N/A</v>
      </c>
      <c r="F476" s="156" t="e">
        <f>VLOOKUP('Room Details'!$I464,NCA_Calculations!$I$3:$N$12,6,0)</f>
        <v>#N/A</v>
      </c>
      <c r="G476" s="156" t="str">
        <f>IF(OR(ISBLANK('Room Details'!$M464), 'Room Details'!$M464 = 0,  'Room Details'!$M464 = "N/A" ),"Usable","Unusable")</f>
        <v>Usable</v>
      </c>
      <c r="H476" s="156">
        <f>'Room Details'!$V464</f>
        <v>0</v>
      </c>
      <c r="I476" s="156">
        <f>_xlfn.IFNA(ROUNDUP(IF(OR('Room Details'!$J464=0,ISBLANK('Room Details'!$J464),'Room Details'!$J464="N/A"),0,IF('Room Details'!$J464&gt;$D476,('Room Details'!$J464/$E476)+$F476,IF('Room Details'!$J464&lt;=ABS($B476*$C476),1,('Room Details'!$J464/$B476)+$C476))),0),0)</f>
        <v>0</v>
      </c>
      <c r="J476" s="167"/>
      <c r="K476" s="167"/>
      <c r="L476" s="156">
        <f t="shared" si="28"/>
        <v>0</v>
      </c>
      <c r="M476" s="156">
        <f t="shared" si="29"/>
        <v>0</v>
      </c>
      <c r="N476" s="165"/>
      <c r="O476" s="165"/>
      <c r="P476" s="156">
        <f t="shared" si="30"/>
        <v>0</v>
      </c>
      <c r="Q476" s="156">
        <f t="shared" si="31"/>
        <v>0</v>
      </c>
      <c r="R476" s="165"/>
      <c r="S476" s="165"/>
    </row>
    <row r="477" spans="1:19" x14ac:dyDescent="0.25">
      <c r="A477" s="156">
        <v>462</v>
      </c>
      <c r="B477" s="156" t="e">
        <f>VLOOKUP('Room Details'!$I465,NCA_Calculations!$I$3:$N$12,2,0)</f>
        <v>#N/A</v>
      </c>
      <c r="C477" s="156" t="e">
        <f>VLOOKUP('Room Details'!$I465,NCA_Calculations!$I$3:$N$12,3,0)</f>
        <v>#N/A</v>
      </c>
      <c r="D477" s="156" t="e">
        <f>VLOOKUP('Room Details'!$I465,NCA_Calculations!$I$3:$N$12,4,0)</f>
        <v>#N/A</v>
      </c>
      <c r="E477" s="156" t="e">
        <f>VLOOKUP('Room Details'!$I465,NCA_Calculations!$I$3:$N$12,5,0)</f>
        <v>#N/A</v>
      </c>
      <c r="F477" s="156" t="e">
        <f>VLOOKUP('Room Details'!$I465,NCA_Calculations!$I$3:$N$12,6,0)</f>
        <v>#N/A</v>
      </c>
      <c r="G477" s="156" t="str">
        <f>IF(OR(ISBLANK('Room Details'!$M465), 'Room Details'!$M465 = 0,  'Room Details'!$M465 = "N/A" ),"Usable","Unusable")</f>
        <v>Usable</v>
      </c>
      <c r="H477" s="156">
        <f>'Room Details'!$V465</f>
        <v>0</v>
      </c>
      <c r="I477" s="156">
        <f>_xlfn.IFNA(ROUNDUP(IF(OR('Room Details'!$J465=0,ISBLANK('Room Details'!$J465),'Room Details'!$J465="N/A"),0,IF('Room Details'!$J465&gt;$D477,('Room Details'!$J465/$E477)+$F477,IF('Room Details'!$J465&lt;=ABS($B477*$C477),1,('Room Details'!$J465/$B477)+$C477))),0),0)</f>
        <v>0</v>
      </c>
      <c r="J477" s="167"/>
      <c r="K477" s="167"/>
      <c r="L477" s="156">
        <f t="shared" si="28"/>
        <v>0</v>
      </c>
      <c r="M477" s="156">
        <f t="shared" si="29"/>
        <v>0</v>
      </c>
      <c r="N477" s="165"/>
      <c r="O477" s="165"/>
      <c r="P477" s="156">
        <f t="shared" si="30"/>
        <v>0</v>
      </c>
      <c r="Q477" s="156">
        <f t="shared" si="31"/>
        <v>0</v>
      </c>
      <c r="R477" s="165"/>
      <c r="S477" s="165"/>
    </row>
    <row r="478" spans="1:19" x14ac:dyDescent="0.25">
      <c r="A478" s="156">
        <v>463</v>
      </c>
      <c r="B478" s="156" t="e">
        <f>VLOOKUP('Room Details'!$I466,NCA_Calculations!$I$3:$N$12,2,0)</f>
        <v>#N/A</v>
      </c>
      <c r="C478" s="156" t="e">
        <f>VLOOKUP('Room Details'!$I466,NCA_Calculations!$I$3:$N$12,3,0)</f>
        <v>#N/A</v>
      </c>
      <c r="D478" s="156" t="e">
        <f>VLOOKUP('Room Details'!$I466,NCA_Calculations!$I$3:$N$12,4,0)</f>
        <v>#N/A</v>
      </c>
      <c r="E478" s="156" t="e">
        <f>VLOOKUP('Room Details'!$I466,NCA_Calculations!$I$3:$N$12,5,0)</f>
        <v>#N/A</v>
      </c>
      <c r="F478" s="156" t="e">
        <f>VLOOKUP('Room Details'!$I466,NCA_Calculations!$I$3:$N$12,6,0)</f>
        <v>#N/A</v>
      </c>
      <c r="G478" s="156" t="str">
        <f>IF(OR(ISBLANK('Room Details'!$M466), 'Room Details'!$M466 = 0,  'Room Details'!$M466 = "N/A" ),"Usable","Unusable")</f>
        <v>Usable</v>
      </c>
      <c r="H478" s="156">
        <f>'Room Details'!$V466</f>
        <v>0</v>
      </c>
      <c r="I478" s="156">
        <f>_xlfn.IFNA(ROUNDUP(IF(OR('Room Details'!$J466=0,ISBLANK('Room Details'!$J466),'Room Details'!$J466="N/A"),0,IF('Room Details'!$J466&gt;$D478,('Room Details'!$J466/$E478)+$F478,IF('Room Details'!$J466&lt;=ABS($B478*$C478),1,('Room Details'!$J466/$B478)+$C478))),0),0)</f>
        <v>0</v>
      </c>
      <c r="J478" s="167"/>
      <c r="K478" s="167"/>
      <c r="L478" s="156">
        <f t="shared" si="28"/>
        <v>0</v>
      </c>
      <c r="M478" s="156">
        <f t="shared" si="29"/>
        <v>0</v>
      </c>
      <c r="N478" s="165"/>
      <c r="O478" s="165"/>
      <c r="P478" s="156">
        <f t="shared" si="30"/>
        <v>0</v>
      </c>
      <c r="Q478" s="156">
        <f t="shared" si="31"/>
        <v>0</v>
      </c>
      <c r="R478" s="165"/>
      <c r="S478" s="165"/>
    </row>
    <row r="479" spans="1:19" x14ac:dyDescent="0.25">
      <c r="A479" s="156">
        <v>464</v>
      </c>
      <c r="B479" s="156" t="e">
        <f>VLOOKUP('Room Details'!$I467,NCA_Calculations!$I$3:$N$12,2,0)</f>
        <v>#N/A</v>
      </c>
      <c r="C479" s="156" t="e">
        <f>VLOOKUP('Room Details'!$I467,NCA_Calculations!$I$3:$N$12,3,0)</f>
        <v>#N/A</v>
      </c>
      <c r="D479" s="156" t="e">
        <f>VLOOKUP('Room Details'!$I467,NCA_Calculations!$I$3:$N$12,4,0)</f>
        <v>#N/A</v>
      </c>
      <c r="E479" s="156" t="e">
        <f>VLOOKUP('Room Details'!$I467,NCA_Calculations!$I$3:$N$12,5,0)</f>
        <v>#N/A</v>
      </c>
      <c r="F479" s="156" t="e">
        <f>VLOOKUP('Room Details'!$I467,NCA_Calculations!$I$3:$N$12,6,0)</f>
        <v>#N/A</v>
      </c>
      <c r="G479" s="156" t="str">
        <f>IF(OR(ISBLANK('Room Details'!$M467), 'Room Details'!$M467 = 0,  'Room Details'!$M467 = "N/A" ),"Usable","Unusable")</f>
        <v>Usable</v>
      </c>
      <c r="H479" s="156">
        <f>'Room Details'!$V467</f>
        <v>0</v>
      </c>
      <c r="I479" s="156">
        <f>_xlfn.IFNA(ROUNDUP(IF(OR('Room Details'!$J467=0,ISBLANK('Room Details'!$J467),'Room Details'!$J467="N/A"),0,IF('Room Details'!$J467&gt;$D479,('Room Details'!$J467/$E479)+$F479,IF('Room Details'!$J467&lt;=ABS($B479*$C479),1,('Room Details'!$J467/$B479)+$C479))),0),0)</f>
        <v>0</v>
      </c>
      <c r="J479" s="167"/>
      <c r="K479" s="167"/>
      <c r="L479" s="156">
        <f t="shared" si="28"/>
        <v>0</v>
      </c>
      <c r="M479" s="156">
        <f t="shared" si="29"/>
        <v>0</v>
      </c>
      <c r="N479" s="165"/>
      <c r="O479" s="165"/>
      <c r="P479" s="156">
        <f t="shared" si="30"/>
        <v>0</v>
      </c>
      <c r="Q479" s="156">
        <f t="shared" si="31"/>
        <v>0</v>
      </c>
      <c r="R479" s="165"/>
      <c r="S479" s="165"/>
    </row>
    <row r="480" spans="1:19" x14ac:dyDescent="0.25">
      <c r="A480" s="156">
        <v>465</v>
      </c>
      <c r="B480" s="156" t="e">
        <f>VLOOKUP('Room Details'!$I468,NCA_Calculations!$I$3:$N$12,2,0)</f>
        <v>#N/A</v>
      </c>
      <c r="C480" s="156" t="e">
        <f>VLOOKUP('Room Details'!$I468,NCA_Calculations!$I$3:$N$12,3,0)</f>
        <v>#N/A</v>
      </c>
      <c r="D480" s="156" t="e">
        <f>VLOOKUP('Room Details'!$I468,NCA_Calculations!$I$3:$N$12,4,0)</f>
        <v>#N/A</v>
      </c>
      <c r="E480" s="156" t="e">
        <f>VLOOKUP('Room Details'!$I468,NCA_Calculations!$I$3:$N$12,5,0)</f>
        <v>#N/A</v>
      </c>
      <c r="F480" s="156" t="e">
        <f>VLOOKUP('Room Details'!$I468,NCA_Calculations!$I$3:$N$12,6,0)</f>
        <v>#N/A</v>
      </c>
      <c r="G480" s="156" t="str">
        <f>IF(OR(ISBLANK('Room Details'!$M468), 'Room Details'!$M468 = 0,  'Room Details'!$M468 = "N/A" ),"Usable","Unusable")</f>
        <v>Usable</v>
      </c>
      <c r="H480" s="156">
        <f>'Room Details'!$V468</f>
        <v>0</v>
      </c>
      <c r="I480" s="156">
        <f>_xlfn.IFNA(ROUNDUP(IF(OR('Room Details'!$J468=0,ISBLANK('Room Details'!$J468),'Room Details'!$J468="N/A"),0,IF('Room Details'!$J468&gt;$D480,('Room Details'!$J468/$E480)+$F480,IF('Room Details'!$J468&lt;=ABS($B480*$C480),1,('Room Details'!$J468/$B480)+$C480))),0),0)</f>
        <v>0</v>
      </c>
      <c r="J480" s="167"/>
      <c r="K480" s="167"/>
      <c r="L480" s="156">
        <f t="shared" si="28"/>
        <v>0</v>
      </c>
      <c r="M480" s="156">
        <f t="shared" si="29"/>
        <v>0</v>
      </c>
      <c r="N480" s="165"/>
      <c r="O480" s="165"/>
      <c r="P480" s="156">
        <f t="shared" si="30"/>
        <v>0</v>
      </c>
      <c r="Q480" s="156">
        <f t="shared" si="31"/>
        <v>0</v>
      </c>
      <c r="R480" s="165"/>
      <c r="S480" s="165"/>
    </row>
    <row r="481" spans="1:19" x14ac:dyDescent="0.25">
      <c r="A481" s="156">
        <v>466</v>
      </c>
      <c r="B481" s="156" t="e">
        <f>VLOOKUP('Room Details'!$I469,NCA_Calculations!$I$3:$N$12,2,0)</f>
        <v>#N/A</v>
      </c>
      <c r="C481" s="156" t="e">
        <f>VLOOKUP('Room Details'!$I469,NCA_Calculations!$I$3:$N$12,3,0)</f>
        <v>#N/A</v>
      </c>
      <c r="D481" s="156" t="e">
        <f>VLOOKUP('Room Details'!$I469,NCA_Calculations!$I$3:$N$12,4,0)</f>
        <v>#N/A</v>
      </c>
      <c r="E481" s="156" t="e">
        <f>VLOOKUP('Room Details'!$I469,NCA_Calculations!$I$3:$N$12,5,0)</f>
        <v>#N/A</v>
      </c>
      <c r="F481" s="156" t="e">
        <f>VLOOKUP('Room Details'!$I469,NCA_Calculations!$I$3:$N$12,6,0)</f>
        <v>#N/A</v>
      </c>
      <c r="G481" s="156" t="str">
        <f>IF(OR(ISBLANK('Room Details'!$M469), 'Room Details'!$M469 = 0,  'Room Details'!$M469 = "N/A" ),"Usable","Unusable")</f>
        <v>Usable</v>
      </c>
      <c r="H481" s="156">
        <f>'Room Details'!$V469</f>
        <v>0</v>
      </c>
      <c r="I481" s="156">
        <f>_xlfn.IFNA(ROUNDUP(IF(OR('Room Details'!$J469=0,ISBLANK('Room Details'!$J469),'Room Details'!$J469="N/A"),0,IF('Room Details'!$J469&gt;$D481,('Room Details'!$J469/$E481)+$F481,IF('Room Details'!$J469&lt;=ABS($B481*$C481),1,('Room Details'!$J469/$B481)+$C481))),0),0)</f>
        <v>0</v>
      </c>
      <c r="J481" s="167"/>
      <c r="K481" s="167"/>
      <c r="L481" s="156">
        <f t="shared" si="28"/>
        <v>0</v>
      </c>
      <c r="M481" s="156">
        <f t="shared" si="29"/>
        <v>0</v>
      </c>
      <c r="N481" s="165"/>
      <c r="O481" s="165"/>
      <c r="P481" s="156">
        <f t="shared" si="30"/>
        <v>0</v>
      </c>
      <c r="Q481" s="156">
        <f t="shared" si="31"/>
        <v>0</v>
      </c>
      <c r="R481" s="165"/>
      <c r="S481" s="165"/>
    </row>
    <row r="482" spans="1:19" x14ac:dyDescent="0.25">
      <c r="A482" s="156">
        <v>467</v>
      </c>
      <c r="B482" s="156" t="e">
        <f>VLOOKUP('Room Details'!$I470,NCA_Calculations!$I$3:$N$12,2,0)</f>
        <v>#N/A</v>
      </c>
      <c r="C482" s="156" t="e">
        <f>VLOOKUP('Room Details'!$I470,NCA_Calculations!$I$3:$N$12,3,0)</f>
        <v>#N/A</v>
      </c>
      <c r="D482" s="156" t="e">
        <f>VLOOKUP('Room Details'!$I470,NCA_Calculations!$I$3:$N$12,4,0)</f>
        <v>#N/A</v>
      </c>
      <c r="E482" s="156" t="e">
        <f>VLOOKUP('Room Details'!$I470,NCA_Calculations!$I$3:$N$12,5,0)</f>
        <v>#N/A</v>
      </c>
      <c r="F482" s="156" t="e">
        <f>VLOOKUP('Room Details'!$I470,NCA_Calculations!$I$3:$N$12,6,0)</f>
        <v>#N/A</v>
      </c>
      <c r="G482" s="156" t="str">
        <f>IF(OR(ISBLANK('Room Details'!$M470), 'Room Details'!$M470 = 0,  'Room Details'!$M470 = "N/A" ),"Usable","Unusable")</f>
        <v>Usable</v>
      </c>
      <c r="H482" s="156">
        <f>'Room Details'!$V470</f>
        <v>0</v>
      </c>
      <c r="I482" s="156">
        <f>_xlfn.IFNA(ROUNDUP(IF(OR('Room Details'!$J470=0,ISBLANK('Room Details'!$J470),'Room Details'!$J470="N/A"),0,IF('Room Details'!$J470&gt;$D482,('Room Details'!$J470/$E482)+$F482,IF('Room Details'!$J470&lt;=ABS($B482*$C482),1,('Room Details'!$J470/$B482)+$C482))),0),0)</f>
        <v>0</v>
      </c>
      <c r="J482" s="167"/>
      <c r="K482" s="167"/>
      <c r="L482" s="156">
        <f t="shared" si="28"/>
        <v>0</v>
      </c>
      <c r="M482" s="156">
        <f t="shared" si="29"/>
        <v>0</v>
      </c>
      <c r="N482" s="165"/>
      <c r="O482" s="165"/>
      <c r="P482" s="156">
        <f t="shared" si="30"/>
        <v>0</v>
      </c>
      <c r="Q482" s="156">
        <f t="shared" si="31"/>
        <v>0</v>
      </c>
      <c r="R482" s="165"/>
      <c r="S482" s="165"/>
    </row>
    <row r="483" spans="1:19" x14ac:dyDescent="0.25">
      <c r="A483" s="156">
        <v>468</v>
      </c>
      <c r="B483" s="156" t="e">
        <f>VLOOKUP('Room Details'!$I471,NCA_Calculations!$I$3:$N$12,2,0)</f>
        <v>#N/A</v>
      </c>
      <c r="C483" s="156" t="e">
        <f>VLOOKUP('Room Details'!$I471,NCA_Calculations!$I$3:$N$12,3,0)</f>
        <v>#N/A</v>
      </c>
      <c r="D483" s="156" t="e">
        <f>VLOOKUP('Room Details'!$I471,NCA_Calculations!$I$3:$N$12,4,0)</f>
        <v>#N/A</v>
      </c>
      <c r="E483" s="156" t="e">
        <f>VLOOKUP('Room Details'!$I471,NCA_Calculations!$I$3:$N$12,5,0)</f>
        <v>#N/A</v>
      </c>
      <c r="F483" s="156" t="e">
        <f>VLOOKUP('Room Details'!$I471,NCA_Calculations!$I$3:$N$12,6,0)</f>
        <v>#N/A</v>
      </c>
      <c r="G483" s="156" t="str">
        <f>IF(OR(ISBLANK('Room Details'!$M471), 'Room Details'!$M471 = 0,  'Room Details'!$M471 = "N/A" ),"Usable","Unusable")</f>
        <v>Usable</v>
      </c>
      <c r="H483" s="156">
        <f>'Room Details'!$V471</f>
        <v>0</v>
      </c>
      <c r="I483" s="156">
        <f>_xlfn.IFNA(ROUNDUP(IF(OR('Room Details'!$J471=0,ISBLANK('Room Details'!$J471),'Room Details'!$J471="N/A"),0,IF('Room Details'!$J471&gt;$D483,('Room Details'!$J471/$E483)+$F483,IF('Room Details'!$J471&lt;=ABS($B483*$C483),1,('Room Details'!$J471/$B483)+$C483))),0),0)</f>
        <v>0</v>
      </c>
      <c r="J483" s="167"/>
      <c r="K483" s="167"/>
      <c r="L483" s="156">
        <f t="shared" si="28"/>
        <v>0</v>
      </c>
      <c r="M483" s="156">
        <f t="shared" si="29"/>
        <v>0</v>
      </c>
      <c r="N483" s="165"/>
      <c r="O483" s="165"/>
      <c r="P483" s="156">
        <f t="shared" si="30"/>
        <v>0</v>
      </c>
      <c r="Q483" s="156">
        <f t="shared" si="31"/>
        <v>0</v>
      </c>
      <c r="R483" s="165"/>
      <c r="S483" s="165"/>
    </row>
    <row r="484" spans="1:19" x14ac:dyDescent="0.25">
      <c r="A484" s="156">
        <v>469</v>
      </c>
      <c r="B484" s="156" t="e">
        <f>VLOOKUP('Room Details'!$I472,NCA_Calculations!$I$3:$N$12,2,0)</f>
        <v>#N/A</v>
      </c>
      <c r="C484" s="156" t="e">
        <f>VLOOKUP('Room Details'!$I472,NCA_Calculations!$I$3:$N$12,3,0)</f>
        <v>#N/A</v>
      </c>
      <c r="D484" s="156" t="e">
        <f>VLOOKUP('Room Details'!$I472,NCA_Calculations!$I$3:$N$12,4,0)</f>
        <v>#N/A</v>
      </c>
      <c r="E484" s="156" t="e">
        <f>VLOOKUP('Room Details'!$I472,NCA_Calculations!$I$3:$N$12,5,0)</f>
        <v>#N/A</v>
      </c>
      <c r="F484" s="156" t="e">
        <f>VLOOKUP('Room Details'!$I472,NCA_Calculations!$I$3:$N$12,6,0)</f>
        <v>#N/A</v>
      </c>
      <c r="G484" s="156" t="str">
        <f>IF(OR(ISBLANK('Room Details'!$M472), 'Room Details'!$M472 = 0,  'Room Details'!$M472 = "N/A" ),"Usable","Unusable")</f>
        <v>Usable</v>
      </c>
      <c r="H484" s="156">
        <f>'Room Details'!$V472</f>
        <v>0</v>
      </c>
      <c r="I484" s="156">
        <f>_xlfn.IFNA(ROUNDUP(IF(OR('Room Details'!$J472=0,ISBLANK('Room Details'!$J472),'Room Details'!$J472="N/A"),0,IF('Room Details'!$J472&gt;$D484,('Room Details'!$J472/$E484)+$F484,IF('Room Details'!$J472&lt;=ABS($B484*$C484),1,('Room Details'!$J472/$B484)+$C484))),0),0)</f>
        <v>0</v>
      </c>
      <c r="J484" s="167"/>
      <c r="K484" s="167"/>
      <c r="L484" s="156">
        <f t="shared" si="28"/>
        <v>0</v>
      </c>
      <c r="M484" s="156">
        <f t="shared" si="29"/>
        <v>0</v>
      </c>
      <c r="N484" s="165"/>
      <c r="O484" s="165"/>
      <c r="P484" s="156">
        <f t="shared" si="30"/>
        <v>0</v>
      </c>
      <c r="Q484" s="156">
        <f t="shared" si="31"/>
        <v>0</v>
      </c>
      <c r="R484" s="165"/>
      <c r="S484" s="165"/>
    </row>
    <row r="485" spans="1:19" x14ac:dyDescent="0.25">
      <c r="A485" s="156">
        <v>470</v>
      </c>
      <c r="B485" s="156" t="e">
        <f>VLOOKUP('Room Details'!$I473,NCA_Calculations!$I$3:$N$12,2,0)</f>
        <v>#N/A</v>
      </c>
      <c r="C485" s="156" t="e">
        <f>VLOOKUP('Room Details'!$I473,NCA_Calculations!$I$3:$N$12,3,0)</f>
        <v>#N/A</v>
      </c>
      <c r="D485" s="156" t="e">
        <f>VLOOKUP('Room Details'!$I473,NCA_Calculations!$I$3:$N$12,4,0)</f>
        <v>#N/A</v>
      </c>
      <c r="E485" s="156" t="e">
        <f>VLOOKUP('Room Details'!$I473,NCA_Calculations!$I$3:$N$12,5,0)</f>
        <v>#N/A</v>
      </c>
      <c r="F485" s="156" t="e">
        <f>VLOOKUP('Room Details'!$I473,NCA_Calculations!$I$3:$N$12,6,0)</f>
        <v>#N/A</v>
      </c>
      <c r="G485" s="156" t="str">
        <f>IF(OR(ISBLANK('Room Details'!$M473), 'Room Details'!$M473 = 0,  'Room Details'!$M473 = "N/A" ),"Usable","Unusable")</f>
        <v>Usable</v>
      </c>
      <c r="H485" s="156">
        <f>'Room Details'!$V473</f>
        <v>0</v>
      </c>
      <c r="I485" s="156">
        <f>_xlfn.IFNA(ROUNDUP(IF(OR('Room Details'!$J473=0,ISBLANK('Room Details'!$J473),'Room Details'!$J473="N/A"),0,IF('Room Details'!$J473&gt;$D485,('Room Details'!$J473/$E485)+$F485,IF('Room Details'!$J473&lt;=ABS($B485*$C485),1,('Room Details'!$J473/$B485)+$C485))),0),0)</f>
        <v>0</v>
      </c>
      <c r="J485" s="167"/>
      <c r="K485" s="167"/>
      <c r="L485" s="156">
        <f t="shared" si="28"/>
        <v>0</v>
      </c>
      <c r="M485" s="156">
        <f t="shared" si="29"/>
        <v>0</v>
      </c>
      <c r="N485" s="165"/>
      <c r="O485" s="165"/>
      <c r="P485" s="156">
        <f t="shared" si="30"/>
        <v>0</v>
      </c>
      <c r="Q485" s="156">
        <f t="shared" si="31"/>
        <v>0</v>
      </c>
      <c r="R485" s="165"/>
      <c r="S485" s="165"/>
    </row>
    <row r="486" spans="1:19" x14ac:dyDescent="0.25">
      <c r="A486" s="156">
        <v>471</v>
      </c>
      <c r="B486" s="156" t="e">
        <f>VLOOKUP('Room Details'!$I474,NCA_Calculations!$I$3:$N$12,2,0)</f>
        <v>#N/A</v>
      </c>
      <c r="C486" s="156" t="e">
        <f>VLOOKUP('Room Details'!$I474,NCA_Calculations!$I$3:$N$12,3,0)</f>
        <v>#N/A</v>
      </c>
      <c r="D486" s="156" t="e">
        <f>VLOOKUP('Room Details'!$I474,NCA_Calculations!$I$3:$N$12,4,0)</f>
        <v>#N/A</v>
      </c>
      <c r="E486" s="156" t="e">
        <f>VLOOKUP('Room Details'!$I474,NCA_Calculations!$I$3:$N$12,5,0)</f>
        <v>#N/A</v>
      </c>
      <c r="F486" s="156" t="e">
        <f>VLOOKUP('Room Details'!$I474,NCA_Calculations!$I$3:$N$12,6,0)</f>
        <v>#N/A</v>
      </c>
      <c r="G486" s="156" t="str">
        <f>IF(OR(ISBLANK('Room Details'!$M474), 'Room Details'!$M474 = 0,  'Room Details'!$M474 = "N/A" ),"Usable","Unusable")</f>
        <v>Usable</v>
      </c>
      <c r="H486" s="156">
        <f>'Room Details'!$V474</f>
        <v>0</v>
      </c>
      <c r="I486" s="156">
        <f>_xlfn.IFNA(ROUNDUP(IF(OR('Room Details'!$J474=0,ISBLANK('Room Details'!$J474),'Room Details'!$J474="N/A"),0,IF('Room Details'!$J474&gt;$D486,('Room Details'!$J474/$E486)+$F486,IF('Room Details'!$J474&lt;=ABS($B486*$C486),1,('Room Details'!$J474/$B486)+$C486))),0),0)</f>
        <v>0</v>
      </c>
      <c r="J486" s="167"/>
      <c r="K486" s="167"/>
      <c r="L486" s="156">
        <f t="shared" si="28"/>
        <v>0</v>
      </c>
      <c r="M486" s="156">
        <f t="shared" si="29"/>
        <v>0</v>
      </c>
      <c r="N486" s="165"/>
      <c r="O486" s="165"/>
      <c r="P486" s="156">
        <f t="shared" si="30"/>
        <v>0</v>
      </c>
      <c r="Q486" s="156">
        <f t="shared" si="31"/>
        <v>0</v>
      </c>
      <c r="R486" s="165"/>
      <c r="S486" s="165"/>
    </row>
    <row r="487" spans="1:19" x14ac:dyDescent="0.25">
      <c r="A487" s="156">
        <v>472</v>
      </c>
      <c r="B487" s="156" t="e">
        <f>VLOOKUP('Room Details'!$I475,NCA_Calculations!$I$3:$N$12,2,0)</f>
        <v>#N/A</v>
      </c>
      <c r="C487" s="156" t="e">
        <f>VLOOKUP('Room Details'!$I475,NCA_Calculations!$I$3:$N$12,3,0)</f>
        <v>#N/A</v>
      </c>
      <c r="D487" s="156" t="e">
        <f>VLOOKUP('Room Details'!$I475,NCA_Calculations!$I$3:$N$12,4,0)</f>
        <v>#N/A</v>
      </c>
      <c r="E487" s="156" t="e">
        <f>VLOOKUP('Room Details'!$I475,NCA_Calculations!$I$3:$N$12,5,0)</f>
        <v>#N/A</v>
      </c>
      <c r="F487" s="156" t="e">
        <f>VLOOKUP('Room Details'!$I475,NCA_Calculations!$I$3:$N$12,6,0)</f>
        <v>#N/A</v>
      </c>
      <c r="G487" s="156" t="str">
        <f>IF(OR(ISBLANK('Room Details'!$M475), 'Room Details'!$M475 = 0,  'Room Details'!$M475 = "N/A" ),"Usable","Unusable")</f>
        <v>Usable</v>
      </c>
      <c r="H487" s="156">
        <f>'Room Details'!$V475</f>
        <v>0</v>
      </c>
      <c r="I487" s="156">
        <f>_xlfn.IFNA(ROUNDUP(IF(OR('Room Details'!$J475=0,ISBLANK('Room Details'!$J475),'Room Details'!$J475="N/A"),0,IF('Room Details'!$J475&gt;$D487,('Room Details'!$J475/$E487)+$F487,IF('Room Details'!$J475&lt;=ABS($B487*$C487),1,('Room Details'!$J475/$B487)+$C487))),0),0)</f>
        <v>0</v>
      </c>
      <c r="J487" s="167"/>
      <c r="K487" s="167"/>
      <c r="L487" s="156">
        <f t="shared" si="28"/>
        <v>0</v>
      </c>
      <c r="M487" s="156">
        <f t="shared" si="29"/>
        <v>0</v>
      </c>
      <c r="N487" s="165"/>
      <c r="O487" s="165"/>
      <c r="P487" s="156">
        <f t="shared" si="30"/>
        <v>0</v>
      </c>
      <c r="Q487" s="156">
        <f t="shared" si="31"/>
        <v>0</v>
      </c>
      <c r="R487" s="165"/>
      <c r="S487" s="165"/>
    </row>
    <row r="488" spans="1:19" x14ac:dyDescent="0.25">
      <c r="A488" s="156">
        <v>473</v>
      </c>
      <c r="B488" s="156" t="e">
        <f>VLOOKUP('Room Details'!$I476,NCA_Calculations!$I$3:$N$12,2,0)</f>
        <v>#N/A</v>
      </c>
      <c r="C488" s="156" t="e">
        <f>VLOOKUP('Room Details'!$I476,NCA_Calculations!$I$3:$N$12,3,0)</f>
        <v>#N/A</v>
      </c>
      <c r="D488" s="156" t="e">
        <f>VLOOKUP('Room Details'!$I476,NCA_Calculations!$I$3:$N$12,4,0)</f>
        <v>#N/A</v>
      </c>
      <c r="E488" s="156" t="e">
        <f>VLOOKUP('Room Details'!$I476,NCA_Calculations!$I$3:$N$12,5,0)</f>
        <v>#N/A</v>
      </c>
      <c r="F488" s="156" t="e">
        <f>VLOOKUP('Room Details'!$I476,NCA_Calculations!$I$3:$N$12,6,0)</f>
        <v>#N/A</v>
      </c>
      <c r="G488" s="156" t="str">
        <f>IF(OR(ISBLANK('Room Details'!$M476), 'Room Details'!$M476 = 0,  'Room Details'!$M476 = "N/A" ),"Usable","Unusable")</f>
        <v>Usable</v>
      </c>
      <c r="H488" s="156">
        <f>'Room Details'!$V476</f>
        <v>0</v>
      </c>
      <c r="I488" s="156">
        <f>_xlfn.IFNA(ROUNDUP(IF(OR('Room Details'!$J476=0,ISBLANK('Room Details'!$J476),'Room Details'!$J476="N/A"),0,IF('Room Details'!$J476&gt;$D488,('Room Details'!$J476/$E488)+$F488,IF('Room Details'!$J476&lt;=ABS($B488*$C488),1,('Room Details'!$J476/$B488)+$C488))),0),0)</f>
        <v>0</v>
      </c>
      <c r="J488" s="167"/>
      <c r="K488" s="167"/>
      <c r="L488" s="156">
        <f t="shared" si="28"/>
        <v>0</v>
      </c>
      <c r="M488" s="156">
        <f t="shared" si="29"/>
        <v>0</v>
      </c>
      <c r="N488" s="165"/>
      <c r="O488" s="165"/>
      <c r="P488" s="156">
        <f t="shared" si="30"/>
        <v>0</v>
      </c>
      <c r="Q488" s="156">
        <f t="shared" si="31"/>
        <v>0</v>
      </c>
      <c r="R488" s="165"/>
      <c r="S488" s="165"/>
    </row>
    <row r="489" spans="1:19" x14ac:dyDescent="0.25">
      <c r="A489" s="156">
        <v>474</v>
      </c>
      <c r="B489" s="156" t="e">
        <f>VLOOKUP('Room Details'!$I477,NCA_Calculations!$I$3:$N$12,2,0)</f>
        <v>#N/A</v>
      </c>
      <c r="C489" s="156" t="e">
        <f>VLOOKUP('Room Details'!$I477,NCA_Calculations!$I$3:$N$12,3,0)</f>
        <v>#N/A</v>
      </c>
      <c r="D489" s="156" t="e">
        <f>VLOOKUP('Room Details'!$I477,NCA_Calculations!$I$3:$N$12,4,0)</f>
        <v>#N/A</v>
      </c>
      <c r="E489" s="156" t="e">
        <f>VLOOKUP('Room Details'!$I477,NCA_Calculations!$I$3:$N$12,5,0)</f>
        <v>#N/A</v>
      </c>
      <c r="F489" s="156" t="e">
        <f>VLOOKUP('Room Details'!$I477,NCA_Calculations!$I$3:$N$12,6,0)</f>
        <v>#N/A</v>
      </c>
      <c r="G489" s="156" t="str">
        <f>IF(OR(ISBLANK('Room Details'!$M477), 'Room Details'!$M477 = 0,  'Room Details'!$M477 = "N/A" ),"Usable","Unusable")</f>
        <v>Usable</v>
      </c>
      <c r="H489" s="156">
        <f>'Room Details'!$V477</f>
        <v>0</v>
      </c>
      <c r="I489" s="156">
        <f>_xlfn.IFNA(ROUNDUP(IF(OR('Room Details'!$J477=0,ISBLANK('Room Details'!$J477),'Room Details'!$J477="N/A"),0,IF('Room Details'!$J477&gt;$D489,('Room Details'!$J477/$E489)+$F489,IF('Room Details'!$J477&lt;=ABS($B489*$C489),1,('Room Details'!$J477/$B489)+$C489))),0),0)</f>
        <v>0</v>
      </c>
      <c r="J489" s="167"/>
      <c r="K489" s="167"/>
      <c r="L489" s="156">
        <f t="shared" si="28"/>
        <v>0</v>
      </c>
      <c r="M489" s="156">
        <f t="shared" si="29"/>
        <v>0</v>
      </c>
      <c r="N489" s="165"/>
      <c r="O489" s="165"/>
      <c r="P489" s="156">
        <f t="shared" si="30"/>
        <v>0</v>
      </c>
      <c r="Q489" s="156">
        <f t="shared" si="31"/>
        <v>0</v>
      </c>
      <c r="R489" s="165"/>
      <c r="S489" s="165"/>
    </row>
    <row r="490" spans="1:19" x14ac:dyDescent="0.25">
      <c r="A490" s="156">
        <v>475</v>
      </c>
      <c r="B490" s="156" t="e">
        <f>VLOOKUP('Room Details'!$I478,NCA_Calculations!$I$3:$N$12,2,0)</f>
        <v>#N/A</v>
      </c>
      <c r="C490" s="156" t="e">
        <f>VLOOKUP('Room Details'!$I478,NCA_Calculations!$I$3:$N$12,3,0)</f>
        <v>#N/A</v>
      </c>
      <c r="D490" s="156" t="e">
        <f>VLOOKUP('Room Details'!$I478,NCA_Calculations!$I$3:$N$12,4,0)</f>
        <v>#N/A</v>
      </c>
      <c r="E490" s="156" t="e">
        <f>VLOOKUP('Room Details'!$I478,NCA_Calculations!$I$3:$N$12,5,0)</f>
        <v>#N/A</v>
      </c>
      <c r="F490" s="156" t="e">
        <f>VLOOKUP('Room Details'!$I478,NCA_Calculations!$I$3:$N$12,6,0)</f>
        <v>#N/A</v>
      </c>
      <c r="G490" s="156" t="str">
        <f>IF(OR(ISBLANK('Room Details'!$M478), 'Room Details'!$M478 = 0,  'Room Details'!$M478 = "N/A" ),"Usable","Unusable")</f>
        <v>Usable</v>
      </c>
      <c r="H490" s="156">
        <f>'Room Details'!$V478</f>
        <v>0</v>
      </c>
      <c r="I490" s="156">
        <f>_xlfn.IFNA(ROUNDUP(IF(OR('Room Details'!$J478=0,ISBLANK('Room Details'!$J478),'Room Details'!$J478="N/A"),0,IF('Room Details'!$J478&gt;$D490,('Room Details'!$J478/$E490)+$F490,IF('Room Details'!$J478&lt;=ABS($B490*$C490),1,('Room Details'!$J478/$B490)+$C490))),0),0)</f>
        <v>0</v>
      </c>
      <c r="J490" s="167"/>
      <c r="K490" s="167"/>
      <c r="L490" s="156">
        <f t="shared" si="28"/>
        <v>0</v>
      </c>
      <c r="M490" s="156">
        <f t="shared" si="29"/>
        <v>0</v>
      </c>
      <c r="N490" s="165"/>
      <c r="O490" s="165"/>
      <c r="P490" s="156">
        <f t="shared" si="30"/>
        <v>0</v>
      </c>
      <c r="Q490" s="156">
        <f t="shared" si="31"/>
        <v>0</v>
      </c>
      <c r="R490" s="165"/>
      <c r="S490" s="165"/>
    </row>
    <row r="491" spans="1:19" x14ac:dyDescent="0.25">
      <c r="A491" s="156">
        <v>476</v>
      </c>
      <c r="B491" s="156" t="e">
        <f>VLOOKUP('Room Details'!$I479,NCA_Calculations!$I$3:$N$12,2,0)</f>
        <v>#N/A</v>
      </c>
      <c r="C491" s="156" t="e">
        <f>VLOOKUP('Room Details'!$I479,NCA_Calculations!$I$3:$N$12,3,0)</f>
        <v>#N/A</v>
      </c>
      <c r="D491" s="156" t="e">
        <f>VLOOKUP('Room Details'!$I479,NCA_Calculations!$I$3:$N$12,4,0)</f>
        <v>#N/A</v>
      </c>
      <c r="E491" s="156" t="e">
        <f>VLOOKUP('Room Details'!$I479,NCA_Calculations!$I$3:$N$12,5,0)</f>
        <v>#N/A</v>
      </c>
      <c r="F491" s="156" t="e">
        <f>VLOOKUP('Room Details'!$I479,NCA_Calculations!$I$3:$N$12,6,0)</f>
        <v>#N/A</v>
      </c>
      <c r="G491" s="156" t="str">
        <f>IF(OR(ISBLANK('Room Details'!$M479), 'Room Details'!$M479 = 0,  'Room Details'!$M479 = "N/A" ),"Usable","Unusable")</f>
        <v>Usable</v>
      </c>
      <c r="H491" s="156">
        <f>'Room Details'!$V479</f>
        <v>0</v>
      </c>
      <c r="I491" s="156">
        <f>_xlfn.IFNA(ROUNDUP(IF(OR('Room Details'!$J479=0,ISBLANK('Room Details'!$J479),'Room Details'!$J479="N/A"),0,IF('Room Details'!$J479&gt;$D491,('Room Details'!$J479/$E491)+$F491,IF('Room Details'!$J479&lt;=ABS($B491*$C491),1,('Room Details'!$J479/$B491)+$C491))),0),0)</f>
        <v>0</v>
      </c>
      <c r="J491" s="167"/>
      <c r="K491" s="167"/>
      <c r="L491" s="156">
        <f t="shared" si="28"/>
        <v>0</v>
      </c>
      <c r="M491" s="156">
        <f t="shared" si="29"/>
        <v>0</v>
      </c>
      <c r="N491" s="165"/>
      <c r="O491" s="165"/>
      <c r="P491" s="156">
        <f t="shared" si="30"/>
        <v>0</v>
      </c>
      <c r="Q491" s="156">
        <f t="shared" si="31"/>
        <v>0</v>
      </c>
      <c r="R491" s="165"/>
      <c r="S491" s="165"/>
    </row>
    <row r="492" spans="1:19" x14ac:dyDescent="0.25">
      <c r="A492" s="156">
        <v>477</v>
      </c>
      <c r="B492" s="156" t="e">
        <f>VLOOKUP('Room Details'!$I480,NCA_Calculations!$I$3:$N$12,2,0)</f>
        <v>#N/A</v>
      </c>
      <c r="C492" s="156" t="e">
        <f>VLOOKUP('Room Details'!$I480,NCA_Calculations!$I$3:$N$12,3,0)</f>
        <v>#N/A</v>
      </c>
      <c r="D492" s="156" t="e">
        <f>VLOOKUP('Room Details'!$I480,NCA_Calculations!$I$3:$N$12,4,0)</f>
        <v>#N/A</v>
      </c>
      <c r="E492" s="156" t="e">
        <f>VLOOKUP('Room Details'!$I480,NCA_Calculations!$I$3:$N$12,5,0)</f>
        <v>#N/A</v>
      </c>
      <c r="F492" s="156" t="e">
        <f>VLOOKUP('Room Details'!$I480,NCA_Calculations!$I$3:$N$12,6,0)</f>
        <v>#N/A</v>
      </c>
      <c r="G492" s="156" t="str">
        <f>IF(OR(ISBLANK('Room Details'!$M480), 'Room Details'!$M480 = 0,  'Room Details'!$M480 = "N/A" ),"Usable","Unusable")</f>
        <v>Usable</v>
      </c>
      <c r="H492" s="156">
        <f>'Room Details'!$V480</f>
        <v>0</v>
      </c>
      <c r="I492" s="156">
        <f>_xlfn.IFNA(ROUNDUP(IF(OR('Room Details'!$J480=0,ISBLANK('Room Details'!$J480),'Room Details'!$J480="N/A"),0,IF('Room Details'!$J480&gt;$D492,('Room Details'!$J480/$E492)+$F492,IF('Room Details'!$J480&lt;=ABS($B492*$C492),1,('Room Details'!$J480/$B492)+$C492))),0),0)</f>
        <v>0</v>
      </c>
      <c r="J492" s="167"/>
      <c r="K492" s="167"/>
      <c r="L492" s="156">
        <f t="shared" si="28"/>
        <v>0</v>
      </c>
      <c r="M492" s="156">
        <f t="shared" si="29"/>
        <v>0</v>
      </c>
      <c r="N492" s="165"/>
      <c r="O492" s="165"/>
      <c r="P492" s="156">
        <f t="shared" si="30"/>
        <v>0</v>
      </c>
      <c r="Q492" s="156">
        <f t="shared" si="31"/>
        <v>0</v>
      </c>
      <c r="R492" s="165"/>
      <c r="S492" s="165"/>
    </row>
    <row r="493" spans="1:19" x14ac:dyDescent="0.25">
      <c r="A493" s="156">
        <v>478</v>
      </c>
      <c r="B493" s="156" t="e">
        <f>VLOOKUP('Room Details'!$I481,NCA_Calculations!$I$3:$N$12,2,0)</f>
        <v>#N/A</v>
      </c>
      <c r="C493" s="156" t="e">
        <f>VLOOKUP('Room Details'!$I481,NCA_Calculations!$I$3:$N$12,3,0)</f>
        <v>#N/A</v>
      </c>
      <c r="D493" s="156" t="e">
        <f>VLOOKUP('Room Details'!$I481,NCA_Calculations!$I$3:$N$12,4,0)</f>
        <v>#N/A</v>
      </c>
      <c r="E493" s="156" t="e">
        <f>VLOOKUP('Room Details'!$I481,NCA_Calculations!$I$3:$N$12,5,0)</f>
        <v>#N/A</v>
      </c>
      <c r="F493" s="156" t="e">
        <f>VLOOKUP('Room Details'!$I481,NCA_Calculations!$I$3:$N$12,6,0)</f>
        <v>#N/A</v>
      </c>
      <c r="G493" s="156" t="str">
        <f>IF(OR(ISBLANK('Room Details'!$M481), 'Room Details'!$M481 = 0,  'Room Details'!$M481 = "N/A" ),"Usable","Unusable")</f>
        <v>Usable</v>
      </c>
      <c r="H493" s="156">
        <f>'Room Details'!$V481</f>
        <v>0</v>
      </c>
      <c r="I493" s="156">
        <f>_xlfn.IFNA(ROUNDUP(IF(OR('Room Details'!$J481=0,ISBLANK('Room Details'!$J481),'Room Details'!$J481="N/A"),0,IF('Room Details'!$J481&gt;$D493,('Room Details'!$J481/$E493)+$F493,IF('Room Details'!$J481&lt;=ABS($B493*$C493),1,('Room Details'!$J481/$B493)+$C493))),0),0)</f>
        <v>0</v>
      </c>
      <c r="J493" s="167"/>
      <c r="K493" s="167"/>
      <c r="L493" s="156">
        <f t="shared" si="28"/>
        <v>0</v>
      </c>
      <c r="M493" s="156">
        <f t="shared" si="29"/>
        <v>0</v>
      </c>
      <c r="N493" s="165"/>
      <c r="O493" s="165"/>
      <c r="P493" s="156">
        <f t="shared" si="30"/>
        <v>0</v>
      </c>
      <c r="Q493" s="156">
        <f t="shared" si="31"/>
        <v>0</v>
      </c>
      <c r="R493" s="165"/>
      <c r="S493" s="165"/>
    </row>
    <row r="494" spans="1:19" x14ac:dyDescent="0.25">
      <c r="A494" s="156">
        <v>479</v>
      </c>
      <c r="B494" s="156" t="e">
        <f>VLOOKUP('Room Details'!$I482,NCA_Calculations!$I$3:$N$12,2,0)</f>
        <v>#N/A</v>
      </c>
      <c r="C494" s="156" t="e">
        <f>VLOOKUP('Room Details'!$I482,NCA_Calculations!$I$3:$N$12,3,0)</f>
        <v>#N/A</v>
      </c>
      <c r="D494" s="156" t="e">
        <f>VLOOKUP('Room Details'!$I482,NCA_Calculations!$I$3:$N$12,4,0)</f>
        <v>#N/A</v>
      </c>
      <c r="E494" s="156" t="e">
        <f>VLOOKUP('Room Details'!$I482,NCA_Calculations!$I$3:$N$12,5,0)</f>
        <v>#N/A</v>
      </c>
      <c r="F494" s="156" t="e">
        <f>VLOOKUP('Room Details'!$I482,NCA_Calculations!$I$3:$N$12,6,0)</f>
        <v>#N/A</v>
      </c>
      <c r="G494" s="156" t="str">
        <f>IF(OR(ISBLANK('Room Details'!$M482), 'Room Details'!$M482 = 0,  'Room Details'!$M482 = "N/A" ),"Usable","Unusable")</f>
        <v>Usable</v>
      </c>
      <c r="H494" s="156">
        <f>'Room Details'!$V482</f>
        <v>0</v>
      </c>
      <c r="I494" s="156">
        <f>_xlfn.IFNA(ROUNDUP(IF(OR('Room Details'!$J482=0,ISBLANK('Room Details'!$J482),'Room Details'!$J482="N/A"),0,IF('Room Details'!$J482&gt;$D494,('Room Details'!$J482/$E494)+$F494,IF('Room Details'!$J482&lt;=ABS($B494*$C494),1,('Room Details'!$J482/$B494)+$C494))),0),0)</f>
        <v>0</v>
      </c>
      <c r="J494" s="167"/>
      <c r="K494" s="167"/>
      <c r="L494" s="156">
        <f t="shared" si="28"/>
        <v>0</v>
      </c>
      <c r="M494" s="156">
        <f t="shared" si="29"/>
        <v>0</v>
      </c>
      <c r="N494" s="165"/>
      <c r="O494" s="165"/>
      <c r="P494" s="156">
        <f t="shared" si="30"/>
        <v>0</v>
      </c>
      <c r="Q494" s="156">
        <f t="shared" si="31"/>
        <v>0</v>
      </c>
      <c r="R494" s="165"/>
      <c r="S494" s="165"/>
    </row>
    <row r="495" spans="1:19" x14ac:dyDescent="0.25">
      <c r="A495" s="156">
        <v>480</v>
      </c>
      <c r="B495" s="156" t="e">
        <f>VLOOKUP('Room Details'!$I483,NCA_Calculations!$I$3:$N$12,2,0)</f>
        <v>#N/A</v>
      </c>
      <c r="C495" s="156" t="e">
        <f>VLOOKUP('Room Details'!$I483,NCA_Calculations!$I$3:$N$12,3,0)</f>
        <v>#N/A</v>
      </c>
      <c r="D495" s="156" t="e">
        <f>VLOOKUP('Room Details'!$I483,NCA_Calculations!$I$3:$N$12,4,0)</f>
        <v>#N/A</v>
      </c>
      <c r="E495" s="156" t="e">
        <f>VLOOKUP('Room Details'!$I483,NCA_Calculations!$I$3:$N$12,5,0)</f>
        <v>#N/A</v>
      </c>
      <c r="F495" s="156" t="e">
        <f>VLOOKUP('Room Details'!$I483,NCA_Calculations!$I$3:$N$12,6,0)</f>
        <v>#N/A</v>
      </c>
      <c r="G495" s="156" t="str">
        <f>IF(OR(ISBLANK('Room Details'!$M483), 'Room Details'!$M483 = 0,  'Room Details'!$M483 = "N/A" ),"Usable","Unusable")</f>
        <v>Usable</v>
      </c>
      <c r="H495" s="156">
        <f>'Room Details'!$V483</f>
        <v>0</v>
      </c>
      <c r="I495" s="156">
        <f>_xlfn.IFNA(ROUNDUP(IF(OR('Room Details'!$J483=0,ISBLANK('Room Details'!$J483),'Room Details'!$J483="N/A"),0,IF('Room Details'!$J483&gt;$D495,('Room Details'!$J483/$E495)+$F495,IF('Room Details'!$J483&lt;=ABS($B495*$C495),1,('Room Details'!$J483/$B495)+$C495))),0),0)</f>
        <v>0</v>
      </c>
      <c r="J495" s="167"/>
      <c r="K495" s="167"/>
      <c r="L495" s="156">
        <f t="shared" si="28"/>
        <v>0</v>
      </c>
      <c r="M495" s="156">
        <f t="shared" si="29"/>
        <v>0</v>
      </c>
      <c r="N495" s="165"/>
      <c r="O495" s="165"/>
      <c r="P495" s="156">
        <f t="shared" si="30"/>
        <v>0</v>
      </c>
      <c r="Q495" s="156">
        <f t="shared" si="31"/>
        <v>0</v>
      </c>
      <c r="R495" s="165"/>
      <c r="S495" s="165"/>
    </row>
    <row r="496" spans="1:19" x14ac:dyDescent="0.25">
      <c r="A496" s="156">
        <v>481</v>
      </c>
      <c r="B496" s="156" t="e">
        <f>VLOOKUP('Room Details'!$I484,NCA_Calculations!$I$3:$N$12,2,0)</f>
        <v>#N/A</v>
      </c>
      <c r="C496" s="156" t="e">
        <f>VLOOKUP('Room Details'!$I484,NCA_Calculations!$I$3:$N$12,3,0)</f>
        <v>#N/A</v>
      </c>
      <c r="D496" s="156" t="e">
        <f>VLOOKUP('Room Details'!$I484,NCA_Calculations!$I$3:$N$12,4,0)</f>
        <v>#N/A</v>
      </c>
      <c r="E496" s="156" t="e">
        <f>VLOOKUP('Room Details'!$I484,NCA_Calculations!$I$3:$N$12,5,0)</f>
        <v>#N/A</v>
      </c>
      <c r="F496" s="156" t="e">
        <f>VLOOKUP('Room Details'!$I484,NCA_Calculations!$I$3:$N$12,6,0)</f>
        <v>#N/A</v>
      </c>
      <c r="G496" s="156" t="str">
        <f>IF(OR(ISBLANK('Room Details'!$M484), 'Room Details'!$M484 = 0,  'Room Details'!$M484 = "N/A" ),"Usable","Unusable")</f>
        <v>Usable</v>
      </c>
      <c r="H496" s="156">
        <f>'Room Details'!$V484</f>
        <v>0</v>
      </c>
      <c r="I496" s="156">
        <f>_xlfn.IFNA(ROUNDUP(IF(OR('Room Details'!$J484=0,ISBLANK('Room Details'!$J484),'Room Details'!$J484="N/A"),0,IF('Room Details'!$J484&gt;$D496,('Room Details'!$J484/$E496)+$F496,IF('Room Details'!$J484&lt;=ABS($B496*$C496),1,('Room Details'!$J484/$B496)+$C496))),0),0)</f>
        <v>0</v>
      </c>
      <c r="J496" s="167"/>
      <c r="K496" s="167"/>
      <c r="L496" s="156">
        <f t="shared" si="28"/>
        <v>0</v>
      </c>
      <c r="M496" s="156">
        <f t="shared" si="29"/>
        <v>0</v>
      </c>
      <c r="N496" s="165"/>
      <c r="O496" s="165"/>
      <c r="P496" s="156">
        <f t="shared" si="30"/>
        <v>0</v>
      </c>
      <c r="Q496" s="156">
        <f t="shared" si="31"/>
        <v>0</v>
      </c>
      <c r="R496" s="165"/>
      <c r="S496" s="165"/>
    </row>
    <row r="497" spans="1:19" x14ac:dyDescent="0.25">
      <c r="A497" s="156">
        <v>482</v>
      </c>
      <c r="B497" s="156" t="e">
        <f>VLOOKUP('Room Details'!$I485,NCA_Calculations!$I$3:$N$12,2,0)</f>
        <v>#N/A</v>
      </c>
      <c r="C497" s="156" t="e">
        <f>VLOOKUP('Room Details'!$I485,NCA_Calculations!$I$3:$N$12,3,0)</f>
        <v>#N/A</v>
      </c>
      <c r="D497" s="156" t="e">
        <f>VLOOKUP('Room Details'!$I485,NCA_Calculations!$I$3:$N$12,4,0)</f>
        <v>#N/A</v>
      </c>
      <c r="E497" s="156" t="e">
        <f>VLOOKUP('Room Details'!$I485,NCA_Calculations!$I$3:$N$12,5,0)</f>
        <v>#N/A</v>
      </c>
      <c r="F497" s="156" t="e">
        <f>VLOOKUP('Room Details'!$I485,NCA_Calculations!$I$3:$N$12,6,0)</f>
        <v>#N/A</v>
      </c>
      <c r="G497" s="156" t="str">
        <f>IF(OR(ISBLANK('Room Details'!$M485), 'Room Details'!$M485 = 0,  'Room Details'!$M485 = "N/A" ),"Usable","Unusable")</f>
        <v>Usable</v>
      </c>
      <c r="H497" s="156">
        <f>'Room Details'!$V485</f>
        <v>0</v>
      </c>
      <c r="I497" s="156">
        <f>_xlfn.IFNA(ROUNDUP(IF(OR('Room Details'!$J485=0,ISBLANK('Room Details'!$J485),'Room Details'!$J485="N/A"),0,IF('Room Details'!$J485&gt;$D497,('Room Details'!$J485/$E497)+$F497,IF('Room Details'!$J485&lt;=ABS($B497*$C497),1,('Room Details'!$J485/$B497)+$C497))),0),0)</f>
        <v>0</v>
      </c>
      <c r="J497" s="167"/>
      <c r="K497" s="167"/>
      <c r="L497" s="156">
        <f t="shared" si="28"/>
        <v>0</v>
      </c>
      <c r="M497" s="156">
        <f t="shared" si="29"/>
        <v>0</v>
      </c>
      <c r="N497" s="165"/>
      <c r="O497" s="165"/>
      <c r="P497" s="156">
        <f t="shared" si="30"/>
        <v>0</v>
      </c>
      <c r="Q497" s="156">
        <f t="shared" si="31"/>
        <v>0</v>
      </c>
      <c r="R497" s="165"/>
      <c r="S497" s="165"/>
    </row>
    <row r="498" spans="1:19" x14ac:dyDescent="0.25">
      <c r="A498" s="156">
        <v>483</v>
      </c>
      <c r="B498" s="156" t="e">
        <f>VLOOKUP('Room Details'!$I486,NCA_Calculations!$I$3:$N$12,2,0)</f>
        <v>#N/A</v>
      </c>
      <c r="C498" s="156" t="e">
        <f>VLOOKUP('Room Details'!$I486,NCA_Calculations!$I$3:$N$12,3,0)</f>
        <v>#N/A</v>
      </c>
      <c r="D498" s="156" t="e">
        <f>VLOOKUP('Room Details'!$I486,NCA_Calculations!$I$3:$N$12,4,0)</f>
        <v>#N/A</v>
      </c>
      <c r="E498" s="156" t="e">
        <f>VLOOKUP('Room Details'!$I486,NCA_Calculations!$I$3:$N$12,5,0)</f>
        <v>#N/A</v>
      </c>
      <c r="F498" s="156" t="e">
        <f>VLOOKUP('Room Details'!$I486,NCA_Calculations!$I$3:$N$12,6,0)</f>
        <v>#N/A</v>
      </c>
      <c r="G498" s="156" t="str">
        <f>IF(OR(ISBLANK('Room Details'!$M486), 'Room Details'!$M486 = 0,  'Room Details'!$M486 = "N/A" ),"Usable","Unusable")</f>
        <v>Usable</v>
      </c>
      <c r="H498" s="156">
        <f>'Room Details'!$V486</f>
        <v>0</v>
      </c>
      <c r="I498" s="156">
        <f>_xlfn.IFNA(ROUNDUP(IF(OR('Room Details'!$J486=0,ISBLANK('Room Details'!$J486),'Room Details'!$J486="N/A"),0,IF('Room Details'!$J486&gt;$D498,('Room Details'!$J486/$E498)+$F498,IF('Room Details'!$J486&lt;=ABS($B498*$C498),1,('Room Details'!$J486/$B498)+$C498))),0),0)</f>
        <v>0</v>
      </c>
      <c r="J498" s="167"/>
      <c r="K498" s="167"/>
      <c r="L498" s="156">
        <f t="shared" si="28"/>
        <v>0</v>
      </c>
      <c r="M498" s="156">
        <f t="shared" si="29"/>
        <v>0</v>
      </c>
      <c r="N498" s="165"/>
      <c r="O498" s="165"/>
      <c r="P498" s="156">
        <f t="shared" si="30"/>
        <v>0</v>
      </c>
      <c r="Q498" s="156">
        <f t="shared" si="31"/>
        <v>0</v>
      </c>
      <c r="R498" s="165"/>
      <c r="S498" s="165"/>
    </row>
    <row r="499" spans="1:19" x14ac:dyDescent="0.25">
      <c r="A499" s="156">
        <v>484</v>
      </c>
      <c r="B499" s="156" t="e">
        <f>VLOOKUP('Room Details'!$I487,NCA_Calculations!$I$3:$N$12,2,0)</f>
        <v>#N/A</v>
      </c>
      <c r="C499" s="156" t="e">
        <f>VLOOKUP('Room Details'!$I487,NCA_Calculations!$I$3:$N$12,3,0)</f>
        <v>#N/A</v>
      </c>
      <c r="D499" s="156" t="e">
        <f>VLOOKUP('Room Details'!$I487,NCA_Calculations!$I$3:$N$12,4,0)</f>
        <v>#N/A</v>
      </c>
      <c r="E499" s="156" t="e">
        <f>VLOOKUP('Room Details'!$I487,NCA_Calculations!$I$3:$N$12,5,0)</f>
        <v>#N/A</v>
      </c>
      <c r="F499" s="156" t="e">
        <f>VLOOKUP('Room Details'!$I487,NCA_Calculations!$I$3:$N$12,6,0)</f>
        <v>#N/A</v>
      </c>
      <c r="G499" s="156" t="str">
        <f>IF(OR(ISBLANK('Room Details'!$M487), 'Room Details'!$M487 = 0,  'Room Details'!$M487 = "N/A" ),"Usable","Unusable")</f>
        <v>Usable</v>
      </c>
      <c r="H499" s="156">
        <f>'Room Details'!$V487</f>
        <v>0</v>
      </c>
      <c r="I499" s="156">
        <f>_xlfn.IFNA(ROUNDUP(IF(OR('Room Details'!$J487=0,ISBLANK('Room Details'!$J487),'Room Details'!$J487="N/A"),0,IF('Room Details'!$J487&gt;$D499,('Room Details'!$J487/$E499)+$F499,IF('Room Details'!$J487&lt;=ABS($B499*$C499),1,('Room Details'!$J487/$B499)+$C499))),0),0)</f>
        <v>0</v>
      </c>
      <c r="J499" s="167"/>
      <c r="K499" s="167"/>
      <c r="L499" s="156">
        <f t="shared" si="28"/>
        <v>0</v>
      </c>
      <c r="M499" s="156">
        <f t="shared" si="29"/>
        <v>0</v>
      </c>
      <c r="N499" s="165"/>
      <c r="O499" s="165"/>
      <c r="P499" s="156">
        <f t="shared" si="30"/>
        <v>0</v>
      </c>
      <c r="Q499" s="156">
        <f t="shared" si="31"/>
        <v>0</v>
      </c>
      <c r="R499" s="165"/>
      <c r="S499" s="165"/>
    </row>
    <row r="500" spans="1:19" x14ac:dyDescent="0.25">
      <c r="A500" s="156">
        <v>485</v>
      </c>
      <c r="B500" s="156" t="e">
        <f>VLOOKUP('Room Details'!$I488,NCA_Calculations!$I$3:$N$12,2,0)</f>
        <v>#N/A</v>
      </c>
      <c r="C500" s="156" t="e">
        <f>VLOOKUP('Room Details'!$I488,NCA_Calculations!$I$3:$N$12,3,0)</f>
        <v>#N/A</v>
      </c>
      <c r="D500" s="156" t="e">
        <f>VLOOKUP('Room Details'!$I488,NCA_Calculations!$I$3:$N$12,4,0)</f>
        <v>#N/A</v>
      </c>
      <c r="E500" s="156" t="e">
        <f>VLOOKUP('Room Details'!$I488,NCA_Calculations!$I$3:$N$12,5,0)</f>
        <v>#N/A</v>
      </c>
      <c r="F500" s="156" t="e">
        <f>VLOOKUP('Room Details'!$I488,NCA_Calculations!$I$3:$N$12,6,0)</f>
        <v>#N/A</v>
      </c>
      <c r="G500" s="156" t="str">
        <f>IF(OR(ISBLANK('Room Details'!$M488), 'Room Details'!$M488 = 0,  'Room Details'!$M488 = "N/A" ),"Usable","Unusable")</f>
        <v>Usable</v>
      </c>
      <c r="H500" s="156">
        <f>'Room Details'!$V488</f>
        <v>0</v>
      </c>
      <c r="I500" s="156">
        <f>_xlfn.IFNA(ROUNDUP(IF(OR('Room Details'!$J488=0,ISBLANK('Room Details'!$J488),'Room Details'!$J488="N/A"),0,IF('Room Details'!$J488&gt;$D500,('Room Details'!$J488/$E500)+$F500,IF('Room Details'!$J488&lt;=ABS($B500*$C500),1,('Room Details'!$J488/$B500)+$C500))),0),0)</f>
        <v>0</v>
      </c>
      <c r="J500" s="167"/>
      <c r="K500" s="167"/>
      <c r="L500" s="156">
        <f t="shared" si="28"/>
        <v>0</v>
      </c>
      <c r="M500" s="156">
        <f t="shared" si="29"/>
        <v>0</v>
      </c>
      <c r="N500" s="165"/>
      <c r="O500" s="165"/>
      <c r="P500" s="156">
        <f t="shared" si="30"/>
        <v>0</v>
      </c>
      <c r="Q500" s="156">
        <f t="shared" si="31"/>
        <v>0</v>
      </c>
      <c r="R500" s="165"/>
      <c r="S500" s="165"/>
    </row>
    <row r="501" spans="1:19" x14ac:dyDescent="0.25">
      <c r="A501" s="156">
        <v>486</v>
      </c>
      <c r="B501" s="156" t="e">
        <f>VLOOKUP('Room Details'!$I489,NCA_Calculations!$I$3:$N$12,2,0)</f>
        <v>#N/A</v>
      </c>
      <c r="C501" s="156" t="e">
        <f>VLOOKUP('Room Details'!$I489,NCA_Calculations!$I$3:$N$12,3,0)</f>
        <v>#N/A</v>
      </c>
      <c r="D501" s="156" t="e">
        <f>VLOOKUP('Room Details'!$I489,NCA_Calculations!$I$3:$N$12,4,0)</f>
        <v>#N/A</v>
      </c>
      <c r="E501" s="156" t="e">
        <f>VLOOKUP('Room Details'!$I489,NCA_Calculations!$I$3:$N$12,5,0)</f>
        <v>#N/A</v>
      </c>
      <c r="F501" s="156" t="e">
        <f>VLOOKUP('Room Details'!$I489,NCA_Calculations!$I$3:$N$12,6,0)</f>
        <v>#N/A</v>
      </c>
      <c r="G501" s="156" t="str">
        <f>IF(OR(ISBLANK('Room Details'!$M489), 'Room Details'!$M489 = 0,  'Room Details'!$M489 = "N/A" ),"Usable","Unusable")</f>
        <v>Usable</v>
      </c>
      <c r="H501" s="156">
        <f>'Room Details'!$V489</f>
        <v>0</v>
      </c>
      <c r="I501" s="156">
        <f>_xlfn.IFNA(ROUNDUP(IF(OR('Room Details'!$J489=0,ISBLANK('Room Details'!$J489),'Room Details'!$J489="N/A"),0,IF('Room Details'!$J489&gt;$D501,('Room Details'!$J489/$E501)+$F501,IF('Room Details'!$J489&lt;=ABS($B501*$C501),1,('Room Details'!$J489/$B501)+$C501))),0),0)</f>
        <v>0</v>
      </c>
      <c r="J501" s="167"/>
      <c r="K501" s="167"/>
      <c r="L501" s="156">
        <f t="shared" si="28"/>
        <v>0</v>
      </c>
      <c r="M501" s="156">
        <f t="shared" si="29"/>
        <v>0</v>
      </c>
      <c r="N501" s="165"/>
      <c r="O501" s="165"/>
      <c r="P501" s="156">
        <f t="shared" si="30"/>
        <v>0</v>
      </c>
      <c r="Q501" s="156">
        <f t="shared" si="31"/>
        <v>0</v>
      </c>
      <c r="R501" s="165"/>
      <c r="S501" s="165"/>
    </row>
    <row r="502" spans="1:19" x14ac:dyDescent="0.25">
      <c r="A502" s="156">
        <v>487</v>
      </c>
      <c r="B502" s="156" t="e">
        <f>VLOOKUP('Room Details'!$I490,NCA_Calculations!$I$3:$N$12,2,0)</f>
        <v>#N/A</v>
      </c>
      <c r="C502" s="156" t="e">
        <f>VLOOKUP('Room Details'!$I490,NCA_Calculations!$I$3:$N$12,3,0)</f>
        <v>#N/A</v>
      </c>
      <c r="D502" s="156" t="e">
        <f>VLOOKUP('Room Details'!$I490,NCA_Calculations!$I$3:$N$12,4,0)</f>
        <v>#N/A</v>
      </c>
      <c r="E502" s="156" t="e">
        <f>VLOOKUP('Room Details'!$I490,NCA_Calculations!$I$3:$N$12,5,0)</f>
        <v>#N/A</v>
      </c>
      <c r="F502" s="156" t="e">
        <f>VLOOKUP('Room Details'!$I490,NCA_Calculations!$I$3:$N$12,6,0)</f>
        <v>#N/A</v>
      </c>
      <c r="G502" s="156" t="str">
        <f>IF(OR(ISBLANK('Room Details'!$M490), 'Room Details'!$M490 = 0,  'Room Details'!$M490 = "N/A" ),"Usable","Unusable")</f>
        <v>Usable</v>
      </c>
      <c r="H502" s="156">
        <f>'Room Details'!$V490</f>
        <v>0</v>
      </c>
      <c r="I502" s="156">
        <f>_xlfn.IFNA(ROUNDUP(IF(OR('Room Details'!$J490=0,ISBLANK('Room Details'!$J490),'Room Details'!$J490="N/A"),0,IF('Room Details'!$J490&gt;$D502,('Room Details'!$J490/$E502)+$F502,IF('Room Details'!$J490&lt;=ABS($B502*$C502),1,('Room Details'!$J490/$B502)+$C502))),0),0)</f>
        <v>0</v>
      </c>
      <c r="J502" s="167"/>
      <c r="K502" s="167"/>
      <c r="L502" s="156">
        <f t="shared" si="28"/>
        <v>0</v>
      </c>
      <c r="M502" s="156">
        <f t="shared" si="29"/>
        <v>0</v>
      </c>
      <c r="N502" s="165"/>
      <c r="O502" s="165"/>
      <c r="P502" s="156">
        <f t="shared" si="30"/>
        <v>0</v>
      </c>
      <c r="Q502" s="156">
        <f t="shared" si="31"/>
        <v>0</v>
      </c>
      <c r="R502" s="165"/>
      <c r="S502" s="165"/>
    </row>
    <row r="503" spans="1:19" x14ac:dyDescent="0.25">
      <c r="A503" s="156">
        <v>488</v>
      </c>
      <c r="B503" s="156" t="e">
        <f>VLOOKUP('Room Details'!$I491,NCA_Calculations!$I$3:$N$12,2,0)</f>
        <v>#N/A</v>
      </c>
      <c r="C503" s="156" t="e">
        <f>VLOOKUP('Room Details'!$I491,NCA_Calculations!$I$3:$N$12,3,0)</f>
        <v>#N/A</v>
      </c>
      <c r="D503" s="156" t="e">
        <f>VLOOKUP('Room Details'!$I491,NCA_Calculations!$I$3:$N$12,4,0)</f>
        <v>#N/A</v>
      </c>
      <c r="E503" s="156" t="e">
        <f>VLOOKUP('Room Details'!$I491,NCA_Calculations!$I$3:$N$12,5,0)</f>
        <v>#N/A</v>
      </c>
      <c r="F503" s="156" t="e">
        <f>VLOOKUP('Room Details'!$I491,NCA_Calculations!$I$3:$N$12,6,0)</f>
        <v>#N/A</v>
      </c>
      <c r="G503" s="156" t="str">
        <f>IF(OR(ISBLANK('Room Details'!$M491), 'Room Details'!$M491 = 0,  'Room Details'!$M491 = "N/A" ),"Usable","Unusable")</f>
        <v>Usable</v>
      </c>
      <c r="H503" s="156">
        <f>'Room Details'!$V491</f>
        <v>0</v>
      </c>
      <c r="I503" s="156">
        <f>_xlfn.IFNA(ROUNDUP(IF(OR('Room Details'!$J491=0,ISBLANK('Room Details'!$J491),'Room Details'!$J491="N/A"),0,IF('Room Details'!$J491&gt;$D503,('Room Details'!$J491/$E503)+$F503,IF('Room Details'!$J491&lt;=ABS($B503*$C503),1,('Room Details'!$J491/$B503)+$C503))),0),0)</f>
        <v>0</v>
      </c>
      <c r="J503" s="167"/>
      <c r="K503" s="167"/>
      <c r="L503" s="156">
        <f t="shared" si="28"/>
        <v>0</v>
      </c>
      <c r="M503" s="156">
        <f t="shared" si="29"/>
        <v>0</v>
      </c>
      <c r="N503" s="165"/>
      <c r="O503" s="165"/>
      <c r="P503" s="156">
        <f t="shared" si="30"/>
        <v>0</v>
      </c>
      <c r="Q503" s="156">
        <f t="shared" si="31"/>
        <v>0</v>
      </c>
      <c r="R503" s="165"/>
      <c r="S503" s="165"/>
    </row>
    <row r="504" spans="1:19" x14ac:dyDescent="0.25">
      <c r="A504" s="156">
        <v>489</v>
      </c>
      <c r="B504" s="156" t="e">
        <f>VLOOKUP('Room Details'!$I492,NCA_Calculations!$I$3:$N$12,2,0)</f>
        <v>#N/A</v>
      </c>
      <c r="C504" s="156" t="e">
        <f>VLOOKUP('Room Details'!$I492,NCA_Calculations!$I$3:$N$12,3,0)</f>
        <v>#N/A</v>
      </c>
      <c r="D504" s="156" t="e">
        <f>VLOOKUP('Room Details'!$I492,NCA_Calculations!$I$3:$N$12,4,0)</f>
        <v>#N/A</v>
      </c>
      <c r="E504" s="156" t="e">
        <f>VLOOKUP('Room Details'!$I492,NCA_Calculations!$I$3:$N$12,5,0)</f>
        <v>#N/A</v>
      </c>
      <c r="F504" s="156" t="e">
        <f>VLOOKUP('Room Details'!$I492,NCA_Calculations!$I$3:$N$12,6,0)</f>
        <v>#N/A</v>
      </c>
      <c r="G504" s="156" t="str">
        <f>IF(OR(ISBLANK('Room Details'!$M492), 'Room Details'!$M492 = 0,  'Room Details'!$M492 = "N/A" ),"Usable","Unusable")</f>
        <v>Usable</v>
      </c>
      <c r="H504" s="156">
        <f>'Room Details'!$V492</f>
        <v>0</v>
      </c>
      <c r="I504" s="156">
        <f>_xlfn.IFNA(ROUNDUP(IF(OR('Room Details'!$J492=0,ISBLANK('Room Details'!$J492),'Room Details'!$J492="N/A"),0,IF('Room Details'!$J492&gt;$D504,('Room Details'!$J492/$E504)+$F504,IF('Room Details'!$J492&lt;=ABS($B504*$C504),1,('Room Details'!$J492/$B504)+$C504))),0),0)</f>
        <v>0</v>
      </c>
      <c r="J504" s="167"/>
      <c r="K504" s="167"/>
      <c r="L504" s="156">
        <f t="shared" si="28"/>
        <v>0</v>
      </c>
      <c r="M504" s="156">
        <f t="shared" si="29"/>
        <v>0</v>
      </c>
      <c r="N504" s="165"/>
      <c r="O504" s="165"/>
      <c r="P504" s="156">
        <f t="shared" si="30"/>
        <v>0</v>
      </c>
      <c r="Q504" s="156">
        <f t="shared" si="31"/>
        <v>0</v>
      </c>
      <c r="R504" s="165"/>
      <c r="S504" s="165"/>
    </row>
    <row r="505" spans="1:19" x14ac:dyDescent="0.25">
      <c r="A505" s="156">
        <v>490</v>
      </c>
      <c r="B505" s="156" t="e">
        <f>VLOOKUP('Room Details'!$I493,NCA_Calculations!$I$3:$N$12,2,0)</f>
        <v>#N/A</v>
      </c>
      <c r="C505" s="156" t="e">
        <f>VLOOKUP('Room Details'!$I493,NCA_Calculations!$I$3:$N$12,3,0)</f>
        <v>#N/A</v>
      </c>
      <c r="D505" s="156" t="e">
        <f>VLOOKUP('Room Details'!$I493,NCA_Calculations!$I$3:$N$12,4,0)</f>
        <v>#N/A</v>
      </c>
      <c r="E505" s="156" t="e">
        <f>VLOOKUP('Room Details'!$I493,NCA_Calculations!$I$3:$N$12,5,0)</f>
        <v>#N/A</v>
      </c>
      <c r="F505" s="156" t="e">
        <f>VLOOKUP('Room Details'!$I493,NCA_Calculations!$I$3:$N$12,6,0)</f>
        <v>#N/A</v>
      </c>
      <c r="G505" s="156" t="str">
        <f>IF(OR(ISBLANK('Room Details'!$M493), 'Room Details'!$M493 = 0,  'Room Details'!$M493 = "N/A" ),"Usable","Unusable")</f>
        <v>Usable</v>
      </c>
      <c r="H505" s="156">
        <f>'Room Details'!$V493</f>
        <v>0</v>
      </c>
      <c r="I505" s="156">
        <f>_xlfn.IFNA(ROUNDUP(IF(OR('Room Details'!$J493=0,ISBLANK('Room Details'!$J493),'Room Details'!$J493="N/A"),0,IF('Room Details'!$J493&gt;$D505,('Room Details'!$J493/$E505)+$F505,IF('Room Details'!$J493&lt;=ABS($B505*$C505),1,('Room Details'!$J493/$B505)+$C505))),0),0)</f>
        <v>0</v>
      </c>
      <c r="J505" s="167"/>
      <c r="K505" s="167"/>
      <c r="L505" s="156">
        <f t="shared" si="28"/>
        <v>0</v>
      </c>
      <c r="M505" s="156">
        <f t="shared" si="29"/>
        <v>0</v>
      </c>
      <c r="N505" s="165"/>
      <c r="O505" s="165"/>
      <c r="P505" s="156">
        <f t="shared" si="30"/>
        <v>0</v>
      </c>
      <c r="Q505" s="156">
        <f t="shared" si="31"/>
        <v>0</v>
      </c>
      <c r="R505" s="165"/>
      <c r="S505" s="165"/>
    </row>
    <row r="506" spans="1:19" x14ac:dyDescent="0.25">
      <c r="A506" s="156">
        <v>491</v>
      </c>
      <c r="B506" s="156" t="e">
        <f>VLOOKUP('Room Details'!$I494,NCA_Calculations!$I$3:$N$12,2,0)</f>
        <v>#N/A</v>
      </c>
      <c r="C506" s="156" t="e">
        <f>VLOOKUP('Room Details'!$I494,NCA_Calculations!$I$3:$N$12,3,0)</f>
        <v>#N/A</v>
      </c>
      <c r="D506" s="156" t="e">
        <f>VLOOKUP('Room Details'!$I494,NCA_Calculations!$I$3:$N$12,4,0)</f>
        <v>#N/A</v>
      </c>
      <c r="E506" s="156" t="e">
        <f>VLOOKUP('Room Details'!$I494,NCA_Calculations!$I$3:$N$12,5,0)</f>
        <v>#N/A</v>
      </c>
      <c r="F506" s="156" t="e">
        <f>VLOOKUP('Room Details'!$I494,NCA_Calculations!$I$3:$N$12,6,0)</f>
        <v>#N/A</v>
      </c>
      <c r="G506" s="156" t="str">
        <f>IF(OR(ISBLANK('Room Details'!$M494), 'Room Details'!$M494 = 0,  'Room Details'!$M494 = "N/A" ),"Usable","Unusable")</f>
        <v>Usable</v>
      </c>
      <c r="H506" s="156">
        <f>'Room Details'!$V494</f>
        <v>0</v>
      </c>
      <c r="I506" s="156">
        <f>_xlfn.IFNA(ROUNDUP(IF(OR('Room Details'!$J494=0,ISBLANK('Room Details'!$J494),'Room Details'!$J494="N/A"),0,IF('Room Details'!$J494&gt;$D506,('Room Details'!$J494/$E506)+$F506,IF('Room Details'!$J494&lt;=ABS($B506*$C506),1,('Room Details'!$J494/$B506)+$C506))),0),0)</f>
        <v>0</v>
      </c>
      <c r="J506" s="167"/>
      <c r="K506" s="167"/>
      <c r="L506" s="156">
        <f t="shared" si="28"/>
        <v>0</v>
      </c>
      <c r="M506" s="156">
        <f t="shared" si="29"/>
        <v>0</v>
      </c>
      <c r="N506" s="165"/>
      <c r="O506" s="165"/>
      <c r="P506" s="156">
        <f t="shared" si="30"/>
        <v>0</v>
      </c>
      <c r="Q506" s="156">
        <f t="shared" si="31"/>
        <v>0</v>
      </c>
      <c r="R506" s="165"/>
      <c r="S506" s="165"/>
    </row>
    <row r="507" spans="1:19" x14ac:dyDescent="0.25">
      <c r="A507" s="156">
        <v>492</v>
      </c>
      <c r="B507" s="156" t="e">
        <f>VLOOKUP('Room Details'!$I495,NCA_Calculations!$I$3:$N$12,2,0)</f>
        <v>#N/A</v>
      </c>
      <c r="C507" s="156" t="e">
        <f>VLOOKUP('Room Details'!$I495,NCA_Calculations!$I$3:$N$12,3,0)</f>
        <v>#N/A</v>
      </c>
      <c r="D507" s="156" t="e">
        <f>VLOOKUP('Room Details'!$I495,NCA_Calculations!$I$3:$N$12,4,0)</f>
        <v>#N/A</v>
      </c>
      <c r="E507" s="156" t="e">
        <f>VLOOKUP('Room Details'!$I495,NCA_Calculations!$I$3:$N$12,5,0)</f>
        <v>#N/A</v>
      </c>
      <c r="F507" s="156" t="e">
        <f>VLOOKUP('Room Details'!$I495,NCA_Calculations!$I$3:$N$12,6,0)</f>
        <v>#N/A</v>
      </c>
      <c r="G507" s="156" t="str">
        <f>IF(OR(ISBLANK('Room Details'!$M495), 'Room Details'!$M495 = 0,  'Room Details'!$M495 = "N/A" ),"Usable","Unusable")</f>
        <v>Usable</v>
      </c>
      <c r="H507" s="156">
        <f>'Room Details'!$V495</f>
        <v>0</v>
      </c>
      <c r="I507" s="156">
        <f>_xlfn.IFNA(ROUNDUP(IF(OR('Room Details'!$J495=0,ISBLANK('Room Details'!$J495),'Room Details'!$J495="N/A"),0,IF('Room Details'!$J495&gt;$D507,('Room Details'!$J495/$E507)+$F507,IF('Room Details'!$J495&lt;=ABS($B507*$C507),1,('Room Details'!$J495/$B507)+$C507))),0),0)</f>
        <v>0</v>
      </c>
      <c r="J507" s="167"/>
      <c r="K507" s="167"/>
      <c r="L507" s="156">
        <f t="shared" si="28"/>
        <v>0</v>
      </c>
      <c r="M507" s="156">
        <f t="shared" si="29"/>
        <v>0</v>
      </c>
      <c r="N507" s="165"/>
      <c r="O507" s="165"/>
      <c r="P507" s="156">
        <f t="shared" si="30"/>
        <v>0</v>
      </c>
      <c r="Q507" s="156">
        <f t="shared" si="31"/>
        <v>0</v>
      </c>
      <c r="R507" s="165"/>
      <c r="S507" s="165"/>
    </row>
    <row r="508" spans="1:19" x14ac:dyDescent="0.25">
      <c r="A508" s="156">
        <v>493</v>
      </c>
      <c r="B508" s="156" t="e">
        <f>VLOOKUP('Room Details'!$I496,NCA_Calculations!$I$3:$N$12,2,0)</f>
        <v>#N/A</v>
      </c>
      <c r="C508" s="156" t="e">
        <f>VLOOKUP('Room Details'!$I496,NCA_Calculations!$I$3:$N$12,3,0)</f>
        <v>#N/A</v>
      </c>
      <c r="D508" s="156" t="e">
        <f>VLOOKUP('Room Details'!$I496,NCA_Calculations!$I$3:$N$12,4,0)</f>
        <v>#N/A</v>
      </c>
      <c r="E508" s="156" t="e">
        <f>VLOOKUP('Room Details'!$I496,NCA_Calculations!$I$3:$N$12,5,0)</f>
        <v>#N/A</v>
      </c>
      <c r="F508" s="156" t="e">
        <f>VLOOKUP('Room Details'!$I496,NCA_Calculations!$I$3:$N$12,6,0)</f>
        <v>#N/A</v>
      </c>
      <c r="G508" s="156" t="str">
        <f>IF(OR(ISBLANK('Room Details'!$M496), 'Room Details'!$M496 = 0,  'Room Details'!$M496 = "N/A" ),"Usable","Unusable")</f>
        <v>Usable</v>
      </c>
      <c r="H508" s="156">
        <f>'Room Details'!$V496</f>
        <v>0</v>
      </c>
      <c r="I508" s="156">
        <f>_xlfn.IFNA(ROUNDUP(IF(OR('Room Details'!$J496=0,ISBLANK('Room Details'!$J496),'Room Details'!$J496="N/A"),0,IF('Room Details'!$J496&gt;$D508,('Room Details'!$J496/$E508)+$F508,IF('Room Details'!$J496&lt;=ABS($B508*$C508),1,('Room Details'!$J496/$B508)+$C508))),0),0)</f>
        <v>0</v>
      </c>
      <c r="J508" s="167"/>
      <c r="K508" s="167"/>
      <c r="L508" s="156">
        <f t="shared" si="28"/>
        <v>0</v>
      </c>
      <c r="M508" s="156">
        <f t="shared" si="29"/>
        <v>0</v>
      </c>
      <c r="N508" s="165"/>
      <c r="O508" s="165"/>
      <c r="P508" s="156">
        <f t="shared" si="30"/>
        <v>0</v>
      </c>
      <c r="Q508" s="156">
        <f t="shared" si="31"/>
        <v>0</v>
      </c>
      <c r="R508" s="165"/>
      <c r="S508" s="165"/>
    </row>
    <row r="509" spans="1:19" x14ac:dyDescent="0.25">
      <c r="A509" s="156">
        <v>494</v>
      </c>
      <c r="B509" s="156" t="e">
        <f>VLOOKUP('Room Details'!$I497,NCA_Calculations!$I$3:$N$12,2,0)</f>
        <v>#N/A</v>
      </c>
      <c r="C509" s="156" t="e">
        <f>VLOOKUP('Room Details'!$I497,NCA_Calculations!$I$3:$N$12,3,0)</f>
        <v>#N/A</v>
      </c>
      <c r="D509" s="156" t="e">
        <f>VLOOKUP('Room Details'!$I497,NCA_Calculations!$I$3:$N$12,4,0)</f>
        <v>#N/A</v>
      </c>
      <c r="E509" s="156" t="e">
        <f>VLOOKUP('Room Details'!$I497,NCA_Calculations!$I$3:$N$12,5,0)</f>
        <v>#N/A</v>
      </c>
      <c r="F509" s="156" t="e">
        <f>VLOOKUP('Room Details'!$I497,NCA_Calculations!$I$3:$N$12,6,0)</f>
        <v>#N/A</v>
      </c>
      <c r="G509" s="156" t="str">
        <f>IF(OR(ISBLANK('Room Details'!$M497), 'Room Details'!$M497 = 0,  'Room Details'!$M497 = "N/A" ),"Usable","Unusable")</f>
        <v>Usable</v>
      </c>
      <c r="H509" s="156">
        <f>'Room Details'!$V497</f>
        <v>0</v>
      </c>
      <c r="I509" s="156">
        <f>_xlfn.IFNA(ROUNDUP(IF(OR('Room Details'!$J497=0,ISBLANK('Room Details'!$J497),'Room Details'!$J497="N/A"),0,IF('Room Details'!$J497&gt;$D509,('Room Details'!$J497/$E509)+$F509,IF('Room Details'!$J497&lt;=ABS($B509*$C509),1,('Room Details'!$J497/$B509)+$C509))),0),0)</f>
        <v>0</v>
      </c>
      <c r="J509" s="167"/>
      <c r="K509" s="167"/>
      <c r="L509" s="156">
        <f t="shared" si="28"/>
        <v>0</v>
      </c>
      <c r="M509" s="156">
        <f t="shared" si="29"/>
        <v>0</v>
      </c>
      <c r="N509" s="165"/>
      <c r="O509" s="165"/>
      <c r="P509" s="156">
        <f t="shared" si="30"/>
        <v>0</v>
      </c>
      <c r="Q509" s="156">
        <f t="shared" si="31"/>
        <v>0</v>
      </c>
      <c r="R509" s="165"/>
      <c r="S509" s="165"/>
    </row>
    <row r="510" spans="1:19" x14ac:dyDescent="0.25">
      <c r="A510" s="156">
        <v>495</v>
      </c>
      <c r="B510" s="156" t="e">
        <f>VLOOKUP('Room Details'!$I498,NCA_Calculations!$I$3:$N$12,2,0)</f>
        <v>#N/A</v>
      </c>
      <c r="C510" s="156" t="e">
        <f>VLOOKUP('Room Details'!$I498,NCA_Calculations!$I$3:$N$12,3,0)</f>
        <v>#N/A</v>
      </c>
      <c r="D510" s="156" t="e">
        <f>VLOOKUP('Room Details'!$I498,NCA_Calculations!$I$3:$N$12,4,0)</f>
        <v>#N/A</v>
      </c>
      <c r="E510" s="156" t="e">
        <f>VLOOKUP('Room Details'!$I498,NCA_Calculations!$I$3:$N$12,5,0)</f>
        <v>#N/A</v>
      </c>
      <c r="F510" s="156" t="e">
        <f>VLOOKUP('Room Details'!$I498,NCA_Calculations!$I$3:$N$12,6,0)</f>
        <v>#N/A</v>
      </c>
      <c r="G510" s="156" t="str">
        <f>IF(OR(ISBLANK('Room Details'!$M498), 'Room Details'!$M498 = 0,  'Room Details'!$M498 = "N/A" ),"Usable","Unusable")</f>
        <v>Usable</v>
      </c>
      <c r="H510" s="156">
        <f>'Room Details'!$V498</f>
        <v>0</v>
      </c>
      <c r="I510" s="156">
        <f>_xlfn.IFNA(ROUNDUP(IF(OR('Room Details'!$J498=0,ISBLANK('Room Details'!$J498),'Room Details'!$J498="N/A"),0,IF('Room Details'!$J498&gt;$D510,('Room Details'!$J498/$E510)+$F510,IF('Room Details'!$J498&lt;=ABS($B510*$C510),1,('Room Details'!$J498/$B510)+$C510))),0),0)</f>
        <v>0</v>
      </c>
      <c r="J510" s="167"/>
      <c r="K510" s="167"/>
      <c r="L510" s="156">
        <f t="shared" si="28"/>
        <v>0</v>
      </c>
      <c r="M510" s="156">
        <f t="shared" si="29"/>
        <v>0</v>
      </c>
      <c r="N510" s="165"/>
      <c r="O510" s="165"/>
      <c r="P510" s="156">
        <f t="shared" si="30"/>
        <v>0</v>
      </c>
      <c r="Q510" s="156">
        <f t="shared" si="31"/>
        <v>0</v>
      </c>
      <c r="R510" s="165"/>
      <c r="S510" s="165"/>
    </row>
    <row r="511" spans="1:19" x14ac:dyDescent="0.25">
      <c r="A511" s="156">
        <v>496</v>
      </c>
      <c r="B511" s="156" t="e">
        <f>VLOOKUP('Room Details'!$I499,NCA_Calculations!$I$3:$N$12,2,0)</f>
        <v>#N/A</v>
      </c>
      <c r="C511" s="156" t="e">
        <f>VLOOKUP('Room Details'!$I499,NCA_Calculations!$I$3:$N$12,3,0)</f>
        <v>#N/A</v>
      </c>
      <c r="D511" s="156" t="e">
        <f>VLOOKUP('Room Details'!$I499,NCA_Calculations!$I$3:$N$12,4,0)</f>
        <v>#N/A</v>
      </c>
      <c r="E511" s="156" t="e">
        <f>VLOOKUP('Room Details'!$I499,NCA_Calculations!$I$3:$N$12,5,0)</f>
        <v>#N/A</v>
      </c>
      <c r="F511" s="156" t="e">
        <f>VLOOKUP('Room Details'!$I499,NCA_Calculations!$I$3:$N$12,6,0)</f>
        <v>#N/A</v>
      </c>
      <c r="G511" s="156" t="str">
        <f>IF(OR(ISBLANK('Room Details'!$M499), 'Room Details'!$M499 = 0,  'Room Details'!$M499 = "N/A" ),"Usable","Unusable")</f>
        <v>Usable</v>
      </c>
      <c r="H511" s="156">
        <f>'Room Details'!$V499</f>
        <v>0</v>
      </c>
      <c r="I511" s="156">
        <f>_xlfn.IFNA(ROUNDUP(IF(OR('Room Details'!$J499=0,ISBLANK('Room Details'!$J499),'Room Details'!$J499="N/A"),0,IF('Room Details'!$J499&gt;$D511,('Room Details'!$J499/$E511)+$F511,IF('Room Details'!$J499&lt;=ABS($B511*$C511),1,('Room Details'!$J499/$B511)+$C511))),0),0)</f>
        <v>0</v>
      </c>
      <c r="J511" s="167"/>
      <c r="K511" s="167"/>
      <c r="L511" s="156">
        <f t="shared" si="28"/>
        <v>0</v>
      </c>
      <c r="M511" s="156">
        <f t="shared" si="29"/>
        <v>0</v>
      </c>
      <c r="N511" s="165"/>
      <c r="O511" s="165"/>
      <c r="P511" s="156">
        <f t="shared" si="30"/>
        <v>0</v>
      </c>
      <c r="Q511" s="156">
        <f t="shared" si="31"/>
        <v>0</v>
      </c>
      <c r="R511" s="165"/>
      <c r="S511" s="165"/>
    </row>
    <row r="512" spans="1:19" x14ac:dyDescent="0.25">
      <c r="A512" s="156">
        <v>497</v>
      </c>
      <c r="B512" s="156" t="e">
        <f>VLOOKUP('Room Details'!$I500,NCA_Calculations!$I$3:$N$12,2,0)</f>
        <v>#N/A</v>
      </c>
      <c r="C512" s="156" t="e">
        <f>VLOOKUP('Room Details'!$I500,NCA_Calculations!$I$3:$N$12,3,0)</f>
        <v>#N/A</v>
      </c>
      <c r="D512" s="156" t="e">
        <f>VLOOKUP('Room Details'!$I500,NCA_Calculations!$I$3:$N$12,4,0)</f>
        <v>#N/A</v>
      </c>
      <c r="E512" s="156" t="e">
        <f>VLOOKUP('Room Details'!$I500,NCA_Calculations!$I$3:$N$12,5,0)</f>
        <v>#N/A</v>
      </c>
      <c r="F512" s="156" t="e">
        <f>VLOOKUP('Room Details'!$I500,NCA_Calculations!$I$3:$N$12,6,0)</f>
        <v>#N/A</v>
      </c>
      <c r="G512" s="156" t="str">
        <f>IF(OR(ISBLANK('Room Details'!$M500), 'Room Details'!$M500 = 0,  'Room Details'!$M500 = "N/A" ),"Usable","Unusable")</f>
        <v>Usable</v>
      </c>
      <c r="H512" s="156">
        <f>'Room Details'!$V500</f>
        <v>0</v>
      </c>
      <c r="I512" s="156">
        <f>_xlfn.IFNA(ROUNDUP(IF(OR('Room Details'!$J500=0,ISBLANK('Room Details'!$J500),'Room Details'!$J500="N/A"),0,IF('Room Details'!$J500&gt;$D512,('Room Details'!$J500/$E512)+$F512,IF('Room Details'!$J500&lt;=ABS($B512*$C512),1,('Room Details'!$J500/$B512)+$C512))),0),0)</f>
        <v>0</v>
      </c>
      <c r="J512" s="167"/>
      <c r="K512" s="167"/>
      <c r="L512" s="156">
        <f t="shared" si="28"/>
        <v>0</v>
      </c>
      <c r="M512" s="156">
        <f t="shared" si="29"/>
        <v>0</v>
      </c>
      <c r="N512" s="165"/>
      <c r="O512" s="165"/>
      <c r="P512" s="156">
        <f t="shared" si="30"/>
        <v>0</v>
      </c>
      <c r="Q512" s="156">
        <f t="shared" si="31"/>
        <v>0</v>
      </c>
      <c r="R512" s="165"/>
      <c r="S512" s="165"/>
    </row>
    <row r="513" spans="1:19" x14ac:dyDescent="0.25">
      <c r="A513" s="156">
        <v>498</v>
      </c>
      <c r="B513" s="156" t="e">
        <f>VLOOKUP('Room Details'!$I501,NCA_Calculations!$I$3:$N$12,2,0)</f>
        <v>#N/A</v>
      </c>
      <c r="C513" s="156" t="e">
        <f>VLOOKUP('Room Details'!$I501,NCA_Calculations!$I$3:$N$12,3,0)</f>
        <v>#N/A</v>
      </c>
      <c r="D513" s="156" t="e">
        <f>VLOOKUP('Room Details'!$I501,NCA_Calculations!$I$3:$N$12,4,0)</f>
        <v>#N/A</v>
      </c>
      <c r="E513" s="156" t="e">
        <f>VLOOKUP('Room Details'!$I501,NCA_Calculations!$I$3:$N$12,5,0)</f>
        <v>#N/A</v>
      </c>
      <c r="F513" s="156" t="e">
        <f>VLOOKUP('Room Details'!$I501,NCA_Calculations!$I$3:$N$12,6,0)</f>
        <v>#N/A</v>
      </c>
      <c r="G513" s="156" t="str">
        <f>IF(OR(ISBLANK('Room Details'!$M501), 'Room Details'!$M501 = 0,  'Room Details'!$M501 = "N/A" ),"Usable","Unusable")</f>
        <v>Usable</v>
      </c>
      <c r="H513" s="156">
        <f>'Room Details'!$V501</f>
        <v>0</v>
      </c>
      <c r="I513" s="156">
        <f>_xlfn.IFNA(ROUNDUP(IF(OR('Room Details'!$J501=0,ISBLANK('Room Details'!$J501),'Room Details'!$J501="N/A"),0,IF('Room Details'!$J501&gt;$D513,('Room Details'!$J501/$E513)+$F513,IF('Room Details'!$J501&lt;=ABS($B513*$C513),1,('Room Details'!$J501/$B513)+$C513))),0),0)</f>
        <v>0</v>
      </c>
      <c r="J513" s="167"/>
      <c r="K513" s="167"/>
      <c r="L513" s="156">
        <f t="shared" si="28"/>
        <v>0</v>
      </c>
      <c r="M513" s="156">
        <f t="shared" si="29"/>
        <v>0</v>
      </c>
      <c r="N513" s="165"/>
      <c r="O513" s="165"/>
      <c r="P513" s="156">
        <f t="shared" si="30"/>
        <v>0</v>
      </c>
      <c r="Q513" s="156">
        <f t="shared" si="31"/>
        <v>0</v>
      </c>
      <c r="R513" s="165"/>
      <c r="S513" s="165"/>
    </row>
    <row r="514" spans="1:19" x14ac:dyDescent="0.25">
      <c r="A514" s="156">
        <v>499</v>
      </c>
      <c r="B514" s="156" t="e">
        <f>VLOOKUP('Room Details'!$I502,NCA_Calculations!$I$3:$N$12,2,0)</f>
        <v>#N/A</v>
      </c>
      <c r="C514" s="156" t="e">
        <f>VLOOKUP('Room Details'!$I502,NCA_Calculations!$I$3:$N$12,3,0)</f>
        <v>#N/A</v>
      </c>
      <c r="D514" s="156" t="e">
        <f>VLOOKUP('Room Details'!$I502,NCA_Calculations!$I$3:$N$12,4,0)</f>
        <v>#N/A</v>
      </c>
      <c r="E514" s="156" t="e">
        <f>VLOOKUP('Room Details'!$I502,NCA_Calculations!$I$3:$N$12,5,0)</f>
        <v>#N/A</v>
      </c>
      <c r="F514" s="156" t="e">
        <f>VLOOKUP('Room Details'!$I502,NCA_Calculations!$I$3:$N$12,6,0)</f>
        <v>#N/A</v>
      </c>
      <c r="G514" s="156" t="str">
        <f>IF(OR(ISBLANK('Room Details'!$M502), 'Room Details'!$M502 = 0,  'Room Details'!$M502 = "N/A" ),"Usable","Unusable")</f>
        <v>Usable</v>
      </c>
      <c r="H514" s="156">
        <f>'Room Details'!$V502</f>
        <v>0</v>
      </c>
      <c r="I514" s="156">
        <f>_xlfn.IFNA(ROUNDUP(IF(OR('Room Details'!$J502=0,ISBLANK('Room Details'!$J502),'Room Details'!$J502="N/A"),0,IF('Room Details'!$J502&gt;$D514,('Room Details'!$J502/$E514)+$F514,IF('Room Details'!$J502&lt;=ABS($B514*$C514),1,('Room Details'!$J502/$B514)+$C514))),0),0)</f>
        <v>0</v>
      </c>
      <c r="J514" s="167"/>
      <c r="K514" s="167"/>
      <c r="L514" s="156">
        <f t="shared" si="28"/>
        <v>0</v>
      </c>
      <c r="M514" s="156">
        <f t="shared" si="29"/>
        <v>0</v>
      </c>
      <c r="N514" s="165"/>
      <c r="O514" s="165"/>
      <c r="P514" s="156">
        <f t="shared" si="30"/>
        <v>0</v>
      </c>
      <c r="Q514" s="156">
        <f t="shared" si="31"/>
        <v>0</v>
      </c>
      <c r="R514" s="165"/>
      <c r="S514" s="165"/>
    </row>
    <row r="515" spans="1:19" x14ac:dyDescent="0.25">
      <c r="A515" s="156">
        <v>500</v>
      </c>
      <c r="B515" s="156" t="e">
        <f>VLOOKUP('Room Details'!$I503,NCA_Calculations!$I$3:$N$12,2,0)</f>
        <v>#N/A</v>
      </c>
      <c r="C515" s="156" t="e">
        <f>VLOOKUP('Room Details'!$I503,NCA_Calculations!$I$3:$N$12,3,0)</f>
        <v>#N/A</v>
      </c>
      <c r="D515" s="156" t="e">
        <f>VLOOKUP('Room Details'!$I503,NCA_Calculations!$I$3:$N$12,4,0)</f>
        <v>#N/A</v>
      </c>
      <c r="E515" s="156" t="e">
        <f>VLOOKUP('Room Details'!$I503,NCA_Calculations!$I$3:$N$12,5,0)</f>
        <v>#N/A</v>
      </c>
      <c r="F515" s="156" t="e">
        <f>VLOOKUP('Room Details'!$I503,NCA_Calculations!$I$3:$N$12,6,0)</f>
        <v>#N/A</v>
      </c>
      <c r="G515" s="156" t="str">
        <f>IF(OR(ISBLANK('Room Details'!$M503), 'Room Details'!$M503 = 0,  'Room Details'!$M503 = "N/A" ),"Usable","Unusable")</f>
        <v>Usable</v>
      </c>
      <c r="H515" s="156">
        <f>'Room Details'!$V503</f>
        <v>0</v>
      </c>
      <c r="I515" s="156">
        <f>_xlfn.IFNA(ROUNDUP(IF(OR('Room Details'!$J503=0,ISBLANK('Room Details'!$J503),'Room Details'!$J503="N/A"),0,IF('Room Details'!$J503&gt;$D515,('Room Details'!$J503/$E515)+$F515,IF('Room Details'!$J503&lt;=ABS($B515*$C515),1,('Room Details'!$J503/$B515)+$C515))),0),0)</f>
        <v>0</v>
      </c>
      <c r="J515" s="167"/>
      <c r="K515" s="167"/>
      <c r="L515" s="156">
        <f t="shared" si="28"/>
        <v>0</v>
      </c>
      <c r="M515" s="156">
        <f t="shared" si="29"/>
        <v>0</v>
      </c>
      <c r="N515" s="165"/>
      <c r="O515" s="165"/>
      <c r="P515" s="156">
        <f t="shared" si="30"/>
        <v>0</v>
      </c>
      <c r="Q515" s="156">
        <f t="shared" si="31"/>
        <v>0</v>
      </c>
      <c r="R515" s="165"/>
      <c r="S515" s="165"/>
    </row>
    <row r="516" spans="1:19" x14ac:dyDescent="0.25">
      <c r="A516" s="156">
        <v>501</v>
      </c>
      <c r="B516" s="156" t="e">
        <f>VLOOKUP('Room Details'!$I504,NCA_Calculations!$I$3:$N$12,2,0)</f>
        <v>#N/A</v>
      </c>
      <c r="C516" s="156" t="e">
        <f>VLOOKUP('Room Details'!$I504,NCA_Calculations!$I$3:$N$12,3,0)</f>
        <v>#N/A</v>
      </c>
      <c r="D516" s="156" t="e">
        <f>VLOOKUP('Room Details'!$I504,NCA_Calculations!$I$3:$N$12,4,0)</f>
        <v>#N/A</v>
      </c>
      <c r="E516" s="156" t="e">
        <f>VLOOKUP('Room Details'!$I504,NCA_Calculations!$I$3:$N$12,5,0)</f>
        <v>#N/A</v>
      </c>
      <c r="F516" s="156" t="e">
        <f>VLOOKUP('Room Details'!$I504,NCA_Calculations!$I$3:$N$12,6,0)</f>
        <v>#N/A</v>
      </c>
      <c r="G516" s="156" t="str">
        <f>IF(OR(ISBLANK('Room Details'!$M504), 'Room Details'!$M504 = 0,  'Room Details'!$M504 = "N/A" ),"Usable","Unusable")</f>
        <v>Usable</v>
      </c>
      <c r="H516" s="156">
        <f>'Room Details'!$V504</f>
        <v>0</v>
      </c>
      <c r="I516" s="156">
        <f>_xlfn.IFNA(ROUNDUP(IF(OR('Room Details'!$J504=0,ISBLANK('Room Details'!$J504),'Room Details'!$J504="N/A"),0,IF('Room Details'!$J504&gt;$D516,('Room Details'!$J504/$E516)+$F516,IF('Room Details'!$J504&lt;=ABS($B516*$C516),1,('Room Details'!$J504/$B516)+$C516))),0),0)</f>
        <v>0</v>
      </c>
      <c r="J516" s="167"/>
      <c r="K516" s="167"/>
      <c r="L516" s="156">
        <f t="shared" si="28"/>
        <v>0</v>
      </c>
      <c r="M516" s="156">
        <f t="shared" si="29"/>
        <v>0</v>
      </c>
      <c r="N516" s="165"/>
      <c r="O516" s="165"/>
      <c r="P516" s="156">
        <f t="shared" si="30"/>
        <v>0</v>
      </c>
      <c r="Q516" s="156">
        <f t="shared" si="31"/>
        <v>0</v>
      </c>
      <c r="R516" s="165"/>
      <c r="S516" s="165"/>
    </row>
    <row r="517" spans="1:19" x14ac:dyDescent="0.25">
      <c r="A517" s="156">
        <v>502</v>
      </c>
      <c r="B517" s="156" t="e">
        <f>VLOOKUP('Room Details'!$I505,NCA_Calculations!$I$3:$N$12,2,0)</f>
        <v>#N/A</v>
      </c>
      <c r="C517" s="156" t="e">
        <f>VLOOKUP('Room Details'!$I505,NCA_Calculations!$I$3:$N$12,3,0)</f>
        <v>#N/A</v>
      </c>
      <c r="D517" s="156" t="e">
        <f>VLOOKUP('Room Details'!$I505,NCA_Calculations!$I$3:$N$12,4,0)</f>
        <v>#N/A</v>
      </c>
      <c r="E517" s="156" t="e">
        <f>VLOOKUP('Room Details'!$I505,NCA_Calculations!$I$3:$N$12,5,0)</f>
        <v>#N/A</v>
      </c>
      <c r="F517" s="156" t="e">
        <f>VLOOKUP('Room Details'!$I505,NCA_Calculations!$I$3:$N$12,6,0)</f>
        <v>#N/A</v>
      </c>
      <c r="G517" s="156" t="str">
        <f>IF(OR(ISBLANK('Room Details'!$M505), 'Room Details'!$M505 = 0,  'Room Details'!$M505 = "N/A" ),"Usable","Unusable")</f>
        <v>Usable</v>
      </c>
      <c r="H517" s="156">
        <f>'Room Details'!$V505</f>
        <v>0</v>
      </c>
      <c r="I517" s="156">
        <f>_xlfn.IFNA(ROUNDUP(IF(OR('Room Details'!$J505=0,ISBLANK('Room Details'!$J505),'Room Details'!$J505="N/A"),0,IF('Room Details'!$J505&gt;$D517,('Room Details'!$J505/$E517)+$F517,IF('Room Details'!$J505&lt;=ABS($B517*$C517),1,('Room Details'!$J505/$B517)+$C517))),0),0)</f>
        <v>0</v>
      </c>
      <c r="J517" s="167"/>
      <c r="K517" s="167"/>
      <c r="L517" s="156">
        <f t="shared" si="28"/>
        <v>0</v>
      </c>
      <c r="M517" s="156">
        <f t="shared" si="29"/>
        <v>0</v>
      </c>
      <c r="N517" s="165"/>
      <c r="O517" s="165"/>
      <c r="P517" s="156">
        <f t="shared" si="30"/>
        <v>0</v>
      </c>
      <c r="Q517" s="156">
        <f t="shared" si="31"/>
        <v>0</v>
      </c>
      <c r="R517" s="165"/>
      <c r="S517" s="165"/>
    </row>
    <row r="518" spans="1:19" x14ac:dyDescent="0.25">
      <c r="A518" s="156">
        <v>503</v>
      </c>
      <c r="B518" s="156" t="e">
        <f>VLOOKUP('Room Details'!$I506,NCA_Calculations!$I$3:$N$12,2,0)</f>
        <v>#N/A</v>
      </c>
      <c r="C518" s="156" t="e">
        <f>VLOOKUP('Room Details'!$I506,NCA_Calculations!$I$3:$N$12,3,0)</f>
        <v>#N/A</v>
      </c>
      <c r="D518" s="156" t="e">
        <f>VLOOKUP('Room Details'!$I506,NCA_Calculations!$I$3:$N$12,4,0)</f>
        <v>#N/A</v>
      </c>
      <c r="E518" s="156" t="e">
        <f>VLOOKUP('Room Details'!$I506,NCA_Calculations!$I$3:$N$12,5,0)</f>
        <v>#N/A</v>
      </c>
      <c r="F518" s="156" t="e">
        <f>VLOOKUP('Room Details'!$I506,NCA_Calculations!$I$3:$N$12,6,0)</f>
        <v>#N/A</v>
      </c>
      <c r="G518" s="156" t="str">
        <f>IF(OR(ISBLANK('Room Details'!$M506), 'Room Details'!$M506 = 0,  'Room Details'!$M506 = "N/A" ),"Usable","Unusable")</f>
        <v>Usable</v>
      </c>
      <c r="H518" s="156">
        <f>'Room Details'!$V506</f>
        <v>0</v>
      </c>
      <c r="I518" s="156">
        <f>_xlfn.IFNA(ROUNDUP(IF(OR('Room Details'!$J506=0,ISBLANK('Room Details'!$J506),'Room Details'!$J506="N/A"),0,IF('Room Details'!$J506&gt;$D518,('Room Details'!$J506/$E518)+$F518,IF('Room Details'!$J506&lt;=ABS($B518*$C518),1,('Room Details'!$J506/$B518)+$C518))),0),0)</f>
        <v>0</v>
      </c>
      <c r="J518" s="167"/>
      <c r="K518" s="167"/>
      <c r="L518" s="156">
        <f t="shared" si="28"/>
        <v>0</v>
      </c>
      <c r="M518" s="156">
        <f t="shared" si="29"/>
        <v>0</v>
      </c>
      <c r="N518" s="165"/>
      <c r="O518" s="165"/>
      <c r="P518" s="156">
        <f t="shared" si="30"/>
        <v>0</v>
      </c>
      <c r="Q518" s="156">
        <f t="shared" si="31"/>
        <v>0</v>
      </c>
      <c r="R518" s="165"/>
      <c r="S518" s="165"/>
    </row>
    <row r="519" spans="1:19" x14ac:dyDescent="0.25">
      <c r="A519" s="156">
        <v>504</v>
      </c>
      <c r="B519" s="156" t="e">
        <f>VLOOKUP('Room Details'!$I507,NCA_Calculations!$I$3:$N$12,2,0)</f>
        <v>#N/A</v>
      </c>
      <c r="C519" s="156" t="e">
        <f>VLOOKUP('Room Details'!$I507,NCA_Calculations!$I$3:$N$12,3,0)</f>
        <v>#N/A</v>
      </c>
      <c r="D519" s="156" t="e">
        <f>VLOOKUP('Room Details'!$I507,NCA_Calculations!$I$3:$N$12,4,0)</f>
        <v>#N/A</v>
      </c>
      <c r="E519" s="156" t="e">
        <f>VLOOKUP('Room Details'!$I507,NCA_Calculations!$I$3:$N$12,5,0)</f>
        <v>#N/A</v>
      </c>
      <c r="F519" s="156" t="e">
        <f>VLOOKUP('Room Details'!$I507,NCA_Calculations!$I$3:$N$12,6,0)</f>
        <v>#N/A</v>
      </c>
      <c r="G519" s="156" t="str">
        <f>IF(OR(ISBLANK('Room Details'!$M507), 'Room Details'!$M507 = 0,  'Room Details'!$M507 = "N/A" ),"Usable","Unusable")</f>
        <v>Usable</v>
      </c>
      <c r="H519" s="156">
        <f>'Room Details'!$V507</f>
        <v>0</v>
      </c>
      <c r="I519" s="156">
        <f>_xlfn.IFNA(ROUNDUP(IF(OR('Room Details'!$J507=0,ISBLANK('Room Details'!$J507),'Room Details'!$J507="N/A"),0,IF('Room Details'!$J507&gt;$D519,('Room Details'!$J507/$E519)+$F519,IF('Room Details'!$J507&lt;=ABS($B519*$C519),1,('Room Details'!$J507/$B519)+$C519))),0),0)</f>
        <v>0</v>
      </c>
      <c r="J519" s="167"/>
      <c r="K519" s="167"/>
      <c r="L519" s="156">
        <f t="shared" si="28"/>
        <v>0</v>
      </c>
      <c r="M519" s="156">
        <f t="shared" si="29"/>
        <v>0</v>
      </c>
      <c r="N519" s="165"/>
      <c r="O519" s="165"/>
      <c r="P519" s="156">
        <f t="shared" si="30"/>
        <v>0</v>
      </c>
      <c r="Q519" s="156">
        <f t="shared" si="31"/>
        <v>0</v>
      </c>
      <c r="R519" s="165"/>
      <c r="S519" s="165"/>
    </row>
    <row r="520" spans="1:19" x14ac:dyDescent="0.25">
      <c r="A520" s="156">
        <v>505</v>
      </c>
      <c r="B520" s="156" t="e">
        <f>VLOOKUP('Room Details'!$I508,NCA_Calculations!$I$3:$N$12,2,0)</f>
        <v>#N/A</v>
      </c>
      <c r="C520" s="156" t="e">
        <f>VLOOKUP('Room Details'!$I508,NCA_Calculations!$I$3:$N$12,3,0)</f>
        <v>#N/A</v>
      </c>
      <c r="D520" s="156" t="e">
        <f>VLOOKUP('Room Details'!$I508,NCA_Calculations!$I$3:$N$12,4,0)</f>
        <v>#N/A</v>
      </c>
      <c r="E520" s="156" t="e">
        <f>VLOOKUP('Room Details'!$I508,NCA_Calculations!$I$3:$N$12,5,0)</f>
        <v>#N/A</v>
      </c>
      <c r="F520" s="156" t="e">
        <f>VLOOKUP('Room Details'!$I508,NCA_Calculations!$I$3:$N$12,6,0)</f>
        <v>#N/A</v>
      </c>
      <c r="G520" s="156" t="str">
        <f>IF(OR(ISBLANK('Room Details'!$M508), 'Room Details'!$M508 = 0,  'Room Details'!$M508 = "N/A" ),"Usable","Unusable")</f>
        <v>Usable</v>
      </c>
      <c r="H520" s="156">
        <f>'Room Details'!$V508</f>
        <v>0</v>
      </c>
      <c r="I520" s="156">
        <f>_xlfn.IFNA(ROUNDUP(IF(OR('Room Details'!$J508=0,ISBLANK('Room Details'!$J508),'Room Details'!$J508="N/A"),0,IF('Room Details'!$J508&gt;$D520,('Room Details'!$J508/$E520)+$F520,IF('Room Details'!$J508&lt;=ABS($B520*$C520),1,('Room Details'!$J508/$B520)+$C520))),0),0)</f>
        <v>0</v>
      </c>
      <c r="J520" s="167"/>
      <c r="K520" s="167"/>
      <c r="L520" s="156">
        <f t="shared" si="28"/>
        <v>0</v>
      </c>
      <c r="M520" s="156">
        <f t="shared" si="29"/>
        <v>0</v>
      </c>
      <c r="N520" s="165"/>
      <c r="O520" s="165"/>
      <c r="P520" s="156">
        <f t="shared" si="30"/>
        <v>0</v>
      </c>
      <c r="Q520" s="156">
        <f t="shared" si="31"/>
        <v>0</v>
      </c>
      <c r="R520" s="165"/>
      <c r="S520" s="165"/>
    </row>
    <row r="521" spans="1:19" x14ac:dyDescent="0.25">
      <c r="A521" s="156">
        <v>506</v>
      </c>
      <c r="B521" s="156" t="e">
        <f>VLOOKUP('Room Details'!$I509,NCA_Calculations!$I$3:$N$12,2,0)</f>
        <v>#N/A</v>
      </c>
      <c r="C521" s="156" t="e">
        <f>VLOOKUP('Room Details'!$I509,NCA_Calculations!$I$3:$N$12,3,0)</f>
        <v>#N/A</v>
      </c>
      <c r="D521" s="156" t="e">
        <f>VLOOKUP('Room Details'!$I509,NCA_Calculations!$I$3:$N$12,4,0)</f>
        <v>#N/A</v>
      </c>
      <c r="E521" s="156" t="e">
        <f>VLOOKUP('Room Details'!$I509,NCA_Calculations!$I$3:$N$12,5,0)</f>
        <v>#N/A</v>
      </c>
      <c r="F521" s="156" t="e">
        <f>VLOOKUP('Room Details'!$I509,NCA_Calculations!$I$3:$N$12,6,0)</f>
        <v>#N/A</v>
      </c>
      <c r="G521" s="156" t="str">
        <f>IF(OR(ISBLANK('Room Details'!$M509), 'Room Details'!$M509 = 0,  'Room Details'!$M509 = "N/A" ),"Usable","Unusable")</f>
        <v>Usable</v>
      </c>
      <c r="H521" s="156">
        <f>'Room Details'!$V509</f>
        <v>0</v>
      </c>
      <c r="I521" s="156">
        <f>_xlfn.IFNA(ROUNDUP(IF(OR('Room Details'!$J509=0,ISBLANK('Room Details'!$J509),'Room Details'!$J509="N/A"),0,IF('Room Details'!$J509&gt;$D521,('Room Details'!$J509/$E521)+$F521,IF('Room Details'!$J509&lt;=ABS($B521*$C521),1,('Room Details'!$J509/$B521)+$C521))),0),0)</f>
        <v>0</v>
      </c>
      <c r="J521" s="167"/>
      <c r="K521" s="167"/>
      <c r="L521" s="156">
        <f t="shared" si="28"/>
        <v>0</v>
      </c>
      <c r="M521" s="156">
        <f t="shared" si="29"/>
        <v>0</v>
      </c>
      <c r="N521" s="165"/>
      <c r="O521" s="165"/>
      <c r="P521" s="156">
        <f t="shared" si="30"/>
        <v>0</v>
      </c>
      <c r="Q521" s="156">
        <f t="shared" si="31"/>
        <v>0</v>
      </c>
      <c r="R521" s="165"/>
      <c r="S521" s="165"/>
    </row>
    <row r="522" spans="1:19" x14ac:dyDescent="0.25">
      <c r="A522" s="156">
        <v>507</v>
      </c>
      <c r="B522" s="156" t="e">
        <f>VLOOKUP('Room Details'!$I510,NCA_Calculations!$I$3:$N$12,2,0)</f>
        <v>#N/A</v>
      </c>
      <c r="C522" s="156" t="e">
        <f>VLOOKUP('Room Details'!$I510,NCA_Calculations!$I$3:$N$12,3,0)</f>
        <v>#N/A</v>
      </c>
      <c r="D522" s="156" t="e">
        <f>VLOOKUP('Room Details'!$I510,NCA_Calculations!$I$3:$N$12,4,0)</f>
        <v>#N/A</v>
      </c>
      <c r="E522" s="156" t="e">
        <f>VLOOKUP('Room Details'!$I510,NCA_Calculations!$I$3:$N$12,5,0)</f>
        <v>#N/A</v>
      </c>
      <c r="F522" s="156" t="e">
        <f>VLOOKUP('Room Details'!$I510,NCA_Calculations!$I$3:$N$12,6,0)</f>
        <v>#N/A</v>
      </c>
      <c r="G522" s="156" t="str">
        <f>IF(OR(ISBLANK('Room Details'!$M510), 'Room Details'!$M510 = 0,  'Room Details'!$M510 = "N/A" ),"Usable","Unusable")</f>
        <v>Usable</v>
      </c>
      <c r="H522" s="156">
        <f>'Room Details'!$V510</f>
        <v>0</v>
      </c>
      <c r="I522" s="156">
        <f>_xlfn.IFNA(ROUNDUP(IF(OR('Room Details'!$J510=0,ISBLANK('Room Details'!$J510),'Room Details'!$J510="N/A"),0,IF('Room Details'!$J510&gt;$D522,('Room Details'!$J510/$E522)+$F522,IF('Room Details'!$J510&lt;=ABS($B522*$C522),1,('Room Details'!$J510/$B522)+$C522))),0),0)</f>
        <v>0</v>
      </c>
      <c r="J522" s="167"/>
      <c r="K522" s="167"/>
      <c r="L522" s="156">
        <f t="shared" si="28"/>
        <v>0</v>
      </c>
      <c r="M522" s="156">
        <f t="shared" si="29"/>
        <v>0</v>
      </c>
      <c r="N522" s="165"/>
      <c r="O522" s="165"/>
      <c r="P522" s="156">
        <f t="shared" si="30"/>
        <v>0</v>
      </c>
      <c r="Q522" s="156">
        <f t="shared" si="31"/>
        <v>0</v>
      </c>
      <c r="R522" s="165"/>
      <c r="S522" s="165"/>
    </row>
    <row r="523" spans="1:19" x14ac:dyDescent="0.25">
      <c r="A523" s="156">
        <v>508</v>
      </c>
      <c r="B523" s="156" t="e">
        <f>VLOOKUP('Room Details'!$I511,NCA_Calculations!$I$3:$N$12,2,0)</f>
        <v>#N/A</v>
      </c>
      <c r="C523" s="156" t="e">
        <f>VLOOKUP('Room Details'!$I511,NCA_Calculations!$I$3:$N$12,3,0)</f>
        <v>#N/A</v>
      </c>
      <c r="D523" s="156" t="e">
        <f>VLOOKUP('Room Details'!$I511,NCA_Calculations!$I$3:$N$12,4,0)</f>
        <v>#N/A</v>
      </c>
      <c r="E523" s="156" t="e">
        <f>VLOOKUP('Room Details'!$I511,NCA_Calculations!$I$3:$N$12,5,0)</f>
        <v>#N/A</v>
      </c>
      <c r="F523" s="156" t="e">
        <f>VLOOKUP('Room Details'!$I511,NCA_Calculations!$I$3:$N$12,6,0)</f>
        <v>#N/A</v>
      </c>
      <c r="G523" s="156" t="str">
        <f>IF(OR(ISBLANK('Room Details'!$M511), 'Room Details'!$M511 = 0,  'Room Details'!$M511 = "N/A" ),"Usable","Unusable")</f>
        <v>Usable</v>
      </c>
      <c r="H523" s="156">
        <f>'Room Details'!$V511</f>
        <v>0</v>
      </c>
      <c r="I523" s="156">
        <f>_xlfn.IFNA(ROUNDUP(IF(OR('Room Details'!$J511=0,ISBLANK('Room Details'!$J511),'Room Details'!$J511="N/A"),0,IF('Room Details'!$J511&gt;$D523,('Room Details'!$J511/$E523)+$F523,IF('Room Details'!$J511&lt;=ABS($B523*$C523),1,('Room Details'!$J511/$B523)+$C523))),0),0)</f>
        <v>0</v>
      </c>
      <c r="J523" s="167"/>
      <c r="K523" s="167"/>
      <c r="L523" s="156">
        <f t="shared" si="28"/>
        <v>0</v>
      </c>
      <c r="M523" s="156">
        <f t="shared" si="29"/>
        <v>0</v>
      </c>
      <c r="N523" s="165"/>
      <c r="O523" s="165"/>
      <c r="P523" s="156">
        <f t="shared" si="30"/>
        <v>0</v>
      </c>
      <c r="Q523" s="156">
        <f t="shared" si="31"/>
        <v>0</v>
      </c>
      <c r="R523" s="165"/>
      <c r="S523" s="165"/>
    </row>
    <row r="524" spans="1:19" x14ac:dyDescent="0.25">
      <c r="A524" s="156">
        <v>509</v>
      </c>
      <c r="B524" s="156" t="e">
        <f>VLOOKUP('Room Details'!$I512,NCA_Calculations!$I$3:$N$12,2,0)</f>
        <v>#N/A</v>
      </c>
      <c r="C524" s="156" t="e">
        <f>VLOOKUP('Room Details'!$I512,NCA_Calculations!$I$3:$N$12,3,0)</f>
        <v>#N/A</v>
      </c>
      <c r="D524" s="156" t="e">
        <f>VLOOKUP('Room Details'!$I512,NCA_Calculations!$I$3:$N$12,4,0)</f>
        <v>#N/A</v>
      </c>
      <c r="E524" s="156" t="e">
        <f>VLOOKUP('Room Details'!$I512,NCA_Calculations!$I$3:$N$12,5,0)</f>
        <v>#N/A</v>
      </c>
      <c r="F524" s="156" t="e">
        <f>VLOOKUP('Room Details'!$I512,NCA_Calculations!$I$3:$N$12,6,0)</f>
        <v>#N/A</v>
      </c>
      <c r="G524" s="156" t="str">
        <f>IF(OR(ISBLANK('Room Details'!$M512), 'Room Details'!$M512 = 0,  'Room Details'!$M512 = "N/A" ),"Usable","Unusable")</f>
        <v>Usable</v>
      </c>
      <c r="H524" s="156">
        <f>'Room Details'!$V512</f>
        <v>0</v>
      </c>
      <c r="I524" s="156">
        <f>_xlfn.IFNA(ROUNDUP(IF(OR('Room Details'!$J512=0,ISBLANK('Room Details'!$J512),'Room Details'!$J512="N/A"),0,IF('Room Details'!$J512&gt;$D524,('Room Details'!$J512/$E524)+$F524,IF('Room Details'!$J512&lt;=ABS($B524*$C524),1,('Room Details'!$J512/$B524)+$C524))),0),0)</f>
        <v>0</v>
      </c>
      <c r="J524" s="167"/>
      <c r="K524" s="167"/>
      <c r="L524" s="156">
        <f t="shared" si="28"/>
        <v>0</v>
      </c>
      <c r="M524" s="156">
        <f t="shared" si="29"/>
        <v>0</v>
      </c>
      <c r="N524" s="165"/>
      <c r="O524" s="165"/>
      <c r="P524" s="156">
        <f t="shared" si="30"/>
        <v>0</v>
      </c>
      <c r="Q524" s="156">
        <f t="shared" si="31"/>
        <v>0</v>
      </c>
      <c r="R524" s="165"/>
      <c r="S524" s="165"/>
    </row>
    <row r="525" spans="1:19" x14ac:dyDescent="0.25">
      <c r="A525" s="156">
        <v>510</v>
      </c>
      <c r="B525" s="156" t="e">
        <f>VLOOKUP('Room Details'!$I513,NCA_Calculations!$I$3:$N$12,2,0)</f>
        <v>#N/A</v>
      </c>
      <c r="C525" s="156" t="e">
        <f>VLOOKUP('Room Details'!$I513,NCA_Calculations!$I$3:$N$12,3,0)</f>
        <v>#N/A</v>
      </c>
      <c r="D525" s="156" t="e">
        <f>VLOOKUP('Room Details'!$I513,NCA_Calculations!$I$3:$N$12,4,0)</f>
        <v>#N/A</v>
      </c>
      <c r="E525" s="156" t="e">
        <f>VLOOKUP('Room Details'!$I513,NCA_Calculations!$I$3:$N$12,5,0)</f>
        <v>#N/A</v>
      </c>
      <c r="F525" s="156" t="e">
        <f>VLOOKUP('Room Details'!$I513,NCA_Calculations!$I$3:$N$12,6,0)</f>
        <v>#N/A</v>
      </c>
      <c r="G525" s="156" t="str">
        <f>IF(OR(ISBLANK('Room Details'!$M513), 'Room Details'!$M513 = 0,  'Room Details'!$M513 = "N/A" ),"Usable","Unusable")</f>
        <v>Usable</v>
      </c>
      <c r="H525" s="156">
        <f>'Room Details'!$V513</f>
        <v>0</v>
      </c>
      <c r="I525" s="156">
        <f>_xlfn.IFNA(ROUNDUP(IF(OR('Room Details'!$J513=0,ISBLANK('Room Details'!$J513),'Room Details'!$J513="N/A"),0,IF('Room Details'!$J513&gt;$D525,('Room Details'!$J513/$E525)+$F525,IF('Room Details'!$J513&lt;=ABS($B525*$C525),1,('Room Details'!$J513/$B525)+$C525))),0),0)</f>
        <v>0</v>
      </c>
      <c r="J525" s="167"/>
      <c r="K525" s="167"/>
      <c r="L525" s="156">
        <f t="shared" si="28"/>
        <v>0</v>
      </c>
      <c r="M525" s="156">
        <f t="shared" si="29"/>
        <v>0</v>
      </c>
      <c r="N525" s="165"/>
      <c r="O525" s="165"/>
      <c r="P525" s="156">
        <f t="shared" si="30"/>
        <v>0</v>
      </c>
      <c r="Q525" s="156">
        <f t="shared" si="31"/>
        <v>0</v>
      </c>
      <c r="R525" s="165"/>
      <c r="S525" s="165"/>
    </row>
    <row r="526" spans="1:19" x14ac:dyDescent="0.25">
      <c r="A526" s="156">
        <v>511</v>
      </c>
      <c r="B526" s="156" t="e">
        <f>VLOOKUP('Room Details'!$I514,NCA_Calculations!$I$3:$N$12,2,0)</f>
        <v>#N/A</v>
      </c>
      <c r="C526" s="156" t="e">
        <f>VLOOKUP('Room Details'!$I514,NCA_Calculations!$I$3:$N$12,3,0)</f>
        <v>#N/A</v>
      </c>
      <c r="D526" s="156" t="e">
        <f>VLOOKUP('Room Details'!$I514,NCA_Calculations!$I$3:$N$12,4,0)</f>
        <v>#N/A</v>
      </c>
      <c r="E526" s="156" t="e">
        <f>VLOOKUP('Room Details'!$I514,NCA_Calculations!$I$3:$N$12,5,0)</f>
        <v>#N/A</v>
      </c>
      <c r="F526" s="156" t="e">
        <f>VLOOKUP('Room Details'!$I514,NCA_Calculations!$I$3:$N$12,6,0)</f>
        <v>#N/A</v>
      </c>
      <c r="G526" s="156" t="str">
        <f>IF(OR(ISBLANK('Room Details'!$M514), 'Room Details'!$M514 = 0,  'Room Details'!$M514 = "N/A" ),"Usable","Unusable")</f>
        <v>Usable</v>
      </c>
      <c r="H526" s="156">
        <f>'Room Details'!$V514</f>
        <v>0</v>
      </c>
      <c r="I526" s="156">
        <f>_xlfn.IFNA(ROUNDUP(IF(OR('Room Details'!$J514=0,ISBLANK('Room Details'!$J514),'Room Details'!$J514="N/A"),0,IF('Room Details'!$J514&gt;$D526,('Room Details'!$J514/$E526)+$F526,IF('Room Details'!$J514&lt;=ABS($B526*$C526),1,('Room Details'!$J514/$B526)+$C526))),0),0)</f>
        <v>0</v>
      </c>
      <c r="J526" s="167"/>
      <c r="K526" s="167"/>
      <c r="L526" s="156">
        <f t="shared" si="28"/>
        <v>0</v>
      </c>
      <c r="M526" s="156">
        <f t="shared" si="29"/>
        <v>0</v>
      </c>
      <c r="N526" s="165"/>
      <c r="O526" s="165"/>
      <c r="P526" s="156">
        <f t="shared" si="30"/>
        <v>0</v>
      </c>
      <c r="Q526" s="156">
        <f t="shared" si="31"/>
        <v>0</v>
      </c>
      <c r="R526" s="165"/>
      <c r="S526" s="165"/>
    </row>
    <row r="527" spans="1:19" x14ac:dyDescent="0.25">
      <c r="A527" s="156">
        <v>512</v>
      </c>
      <c r="B527" s="156" t="e">
        <f>VLOOKUP('Room Details'!$I515,NCA_Calculations!$I$3:$N$12,2,0)</f>
        <v>#N/A</v>
      </c>
      <c r="C527" s="156" t="e">
        <f>VLOOKUP('Room Details'!$I515,NCA_Calculations!$I$3:$N$12,3,0)</f>
        <v>#N/A</v>
      </c>
      <c r="D527" s="156" t="e">
        <f>VLOOKUP('Room Details'!$I515,NCA_Calculations!$I$3:$N$12,4,0)</f>
        <v>#N/A</v>
      </c>
      <c r="E527" s="156" t="e">
        <f>VLOOKUP('Room Details'!$I515,NCA_Calculations!$I$3:$N$12,5,0)</f>
        <v>#N/A</v>
      </c>
      <c r="F527" s="156" t="e">
        <f>VLOOKUP('Room Details'!$I515,NCA_Calculations!$I$3:$N$12,6,0)</f>
        <v>#N/A</v>
      </c>
      <c r="G527" s="156" t="str">
        <f>IF(OR(ISBLANK('Room Details'!$M515), 'Room Details'!$M515 = 0,  'Room Details'!$M515 = "N/A" ),"Usable","Unusable")</f>
        <v>Usable</v>
      </c>
      <c r="H527" s="156">
        <f>'Room Details'!$V515</f>
        <v>0</v>
      </c>
      <c r="I527" s="156">
        <f>_xlfn.IFNA(ROUNDUP(IF(OR('Room Details'!$J515=0,ISBLANK('Room Details'!$J515),'Room Details'!$J515="N/A"),0,IF('Room Details'!$J515&gt;$D527,('Room Details'!$J515/$E527)+$F527,IF('Room Details'!$J515&lt;=ABS($B527*$C527),1,('Room Details'!$J515/$B527)+$C527))),0),0)</f>
        <v>0</v>
      </c>
      <c r="J527" s="167"/>
      <c r="K527" s="167"/>
      <c r="L527" s="156">
        <f t="shared" si="28"/>
        <v>0</v>
      </c>
      <c r="M527" s="156">
        <f t="shared" si="29"/>
        <v>0</v>
      </c>
      <c r="N527" s="165"/>
      <c r="O527" s="165"/>
      <c r="P527" s="156">
        <f t="shared" si="30"/>
        <v>0</v>
      </c>
      <c r="Q527" s="156">
        <f t="shared" si="31"/>
        <v>0</v>
      </c>
      <c r="R527" s="165"/>
      <c r="S527" s="165"/>
    </row>
    <row r="528" spans="1:19" x14ac:dyDescent="0.25">
      <c r="A528" s="156">
        <v>513</v>
      </c>
      <c r="B528" s="156" t="e">
        <f>VLOOKUP('Room Details'!$I516,NCA_Calculations!$I$3:$N$12,2,0)</f>
        <v>#N/A</v>
      </c>
      <c r="C528" s="156" t="e">
        <f>VLOOKUP('Room Details'!$I516,NCA_Calculations!$I$3:$N$12,3,0)</f>
        <v>#N/A</v>
      </c>
      <c r="D528" s="156" t="e">
        <f>VLOOKUP('Room Details'!$I516,NCA_Calculations!$I$3:$N$12,4,0)</f>
        <v>#N/A</v>
      </c>
      <c r="E528" s="156" t="e">
        <f>VLOOKUP('Room Details'!$I516,NCA_Calculations!$I$3:$N$12,5,0)</f>
        <v>#N/A</v>
      </c>
      <c r="F528" s="156" t="e">
        <f>VLOOKUP('Room Details'!$I516,NCA_Calculations!$I$3:$N$12,6,0)</f>
        <v>#N/A</v>
      </c>
      <c r="G528" s="156" t="str">
        <f>IF(OR(ISBLANK('Room Details'!$M516), 'Room Details'!$M516 = 0,  'Room Details'!$M516 = "N/A" ),"Usable","Unusable")</f>
        <v>Usable</v>
      </c>
      <c r="H528" s="156">
        <f>'Room Details'!$V516</f>
        <v>0</v>
      </c>
      <c r="I528" s="156">
        <f>_xlfn.IFNA(ROUNDUP(IF(OR('Room Details'!$J516=0,ISBLANK('Room Details'!$J516),'Room Details'!$J516="N/A"),0,IF('Room Details'!$J516&gt;$D528,('Room Details'!$J516/$E528)+$F528,IF('Room Details'!$J516&lt;=ABS($B528*$C528),1,('Room Details'!$J516/$B528)+$C528))),0),0)</f>
        <v>0</v>
      </c>
      <c r="J528" s="167"/>
      <c r="K528" s="167"/>
      <c r="L528" s="156">
        <f t="shared" si="28"/>
        <v>0</v>
      </c>
      <c r="M528" s="156">
        <f t="shared" si="29"/>
        <v>0</v>
      </c>
      <c r="N528" s="165"/>
      <c r="O528" s="165"/>
      <c r="P528" s="156">
        <f t="shared" si="30"/>
        <v>0</v>
      </c>
      <c r="Q528" s="156">
        <f t="shared" si="31"/>
        <v>0</v>
      </c>
      <c r="R528" s="165"/>
      <c r="S528" s="165"/>
    </row>
    <row r="529" spans="1:19" x14ac:dyDescent="0.25">
      <c r="A529" s="156">
        <v>514</v>
      </c>
      <c r="B529" s="156" t="e">
        <f>VLOOKUP('Room Details'!$I517,NCA_Calculations!$I$3:$N$12,2,0)</f>
        <v>#N/A</v>
      </c>
      <c r="C529" s="156" t="e">
        <f>VLOOKUP('Room Details'!$I517,NCA_Calculations!$I$3:$N$12,3,0)</f>
        <v>#N/A</v>
      </c>
      <c r="D529" s="156" t="e">
        <f>VLOOKUP('Room Details'!$I517,NCA_Calculations!$I$3:$N$12,4,0)</f>
        <v>#N/A</v>
      </c>
      <c r="E529" s="156" t="e">
        <f>VLOOKUP('Room Details'!$I517,NCA_Calculations!$I$3:$N$12,5,0)</f>
        <v>#N/A</v>
      </c>
      <c r="F529" s="156" t="e">
        <f>VLOOKUP('Room Details'!$I517,NCA_Calculations!$I$3:$N$12,6,0)</f>
        <v>#N/A</v>
      </c>
      <c r="G529" s="156" t="str">
        <f>IF(OR(ISBLANK('Room Details'!$M517), 'Room Details'!$M517 = 0,  'Room Details'!$M517 = "N/A" ),"Usable","Unusable")</f>
        <v>Usable</v>
      </c>
      <c r="H529" s="156">
        <f>'Room Details'!$V517</f>
        <v>0</v>
      </c>
      <c r="I529" s="156">
        <f>_xlfn.IFNA(ROUNDUP(IF(OR('Room Details'!$J517=0,ISBLANK('Room Details'!$J517),'Room Details'!$J517="N/A"),0,IF('Room Details'!$J517&gt;$D529,('Room Details'!$J517/$E529)+$F529,IF('Room Details'!$J517&lt;=ABS($B529*$C529),1,('Room Details'!$J517/$B529)+$C529))),0),0)</f>
        <v>0</v>
      </c>
      <c r="J529" s="167"/>
      <c r="K529" s="167"/>
      <c r="L529" s="156">
        <f t="shared" ref="L529:L592" si="32">IF($G529 = "Unusable", 0, IF($I529&lt;$E$9, 0, IF(AND($I529&gt;=$E$9,$I529&lt;=$E$4),$I529,INT($I529/$E$4)*$E$4)))</f>
        <v>0</v>
      </c>
      <c r="M529" s="156">
        <f t="shared" ref="M529:M592" si="33">$I529-$L529</f>
        <v>0</v>
      </c>
      <c r="N529" s="165"/>
      <c r="O529" s="165"/>
      <c r="P529" s="156">
        <f t="shared" ref="P529:P592" si="34">$L529</f>
        <v>0</v>
      </c>
      <c r="Q529" s="156">
        <f t="shared" ref="Q529:Q592" si="35">$M529</f>
        <v>0</v>
      </c>
      <c r="R529" s="165"/>
      <c r="S529" s="165"/>
    </row>
    <row r="530" spans="1:19" x14ac:dyDescent="0.25">
      <c r="A530" s="156">
        <v>515</v>
      </c>
      <c r="B530" s="156" t="e">
        <f>VLOOKUP('Room Details'!$I518,NCA_Calculations!$I$3:$N$12,2,0)</f>
        <v>#N/A</v>
      </c>
      <c r="C530" s="156" t="e">
        <f>VLOOKUP('Room Details'!$I518,NCA_Calculations!$I$3:$N$12,3,0)</f>
        <v>#N/A</v>
      </c>
      <c r="D530" s="156" t="e">
        <f>VLOOKUP('Room Details'!$I518,NCA_Calculations!$I$3:$N$12,4,0)</f>
        <v>#N/A</v>
      </c>
      <c r="E530" s="156" t="e">
        <f>VLOOKUP('Room Details'!$I518,NCA_Calculations!$I$3:$N$12,5,0)</f>
        <v>#N/A</v>
      </c>
      <c r="F530" s="156" t="e">
        <f>VLOOKUP('Room Details'!$I518,NCA_Calculations!$I$3:$N$12,6,0)</f>
        <v>#N/A</v>
      </c>
      <c r="G530" s="156" t="str">
        <f>IF(OR(ISBLANK('Room Details'!$M518), 'Room Details'!$M518 = 0,  'Room Details'!$M518 = "N/A" ),"Usable","Unusable")</f>
        <v>Usable</v>
      </c>
      <c r="H530" s="156">
        <f>'Room Details'!$V518</f>
        <v>0</v>
      </c>
      <c r="I530" s="156">
        <f>_xlfn.IFNA(ROUNDUP(IF(OR('Room Details'!$J518=0,ISBLANK('Room Details'!$J518),'Room Details'!$J518="N/A"),0,IF('Room Details'!$J518&gt;$D530,('Room Details'!$J518/$E530)+$F530,IF('Room Details'!$J518&lt;=ABS($B530*$C530),1,('Room Details'!$J518/$B530)+$C530))),0),0)</f>
        <v>0</v>
      </c>
      <c r="J530" s="167"/>
      <c r="K530" s="167"/>
      <c r="L530" s="156">
        <f t="shared" si="32"/>
        <v>0</v>
      </c>
      <c r="M530" s="156">
        <f t="shared" si="33"/>
        <v>0</v>
      </c>
      <c r="N530" s="165"/>
      <c r="O530" s="165"/>
      <c r="P530" s="156">
        <f t="shared" si="34"/>
        <v>0</v>
      </c>
      <c r="Q530" s="156">
        <f t="shared" si="35"/>
        <v>0</v>
      </c>
      <c r="R530" s="165"/>
      <c r="S530" s="165"/>
    </row>
    <row r="531" spans="1:19" x14ac:dyDescent="0.25">
      <c r="A531" s="156">
        <v>516</v>
      </c>
      <c r="B531" s="156" t="e">
        <f>VLOOKUP('Room Details'!$I519,NCA_Calculations!$I$3:$N$12,2,0)</f>
        <v>#N/A</v>
      </c>
      <c r="C531" s="156" t="e">
        <f>VLOOKUP('Room Details'!$I519,NCA_Calculations!$I$3:$N$12,3,0)</f>
        <v>#N/A</v>
      </c>
      <c r="D531" s="156" t="e">
        <f>VLOOKUP('Room Details'!$I519,NCA_Calculations!$I$3:$N$12,4,0)</f>
        <v>#N/A</v>
      </c>
      <c r="E531" s="156" t="e">
        <f>VLOOKUP('Room Details'!$I519,NCA_Calculations!$I$3:$N$12,5,0)</f>
        <v>#N/A</v>
      </c>
      <c r="F531" s="156" t="e">
        <f>VLOOKUP('Room Details'!$I519,NCA_Calculations!$I$3:$N$12,6,0)</f>
        <v>#N/A</v>
      </c>
      <c r="G531" s="156" t="str">
        <f>IF(OR(ISBLANK('Room Details'!$M519), 'Room Details'!$M519 = 0,  'Room Details'!$M519 = "N/A" ),"Usable","Unusable")</f>
        <v>Usable</v>
      </c>
      <c r="H531" s="156">
        <f>'Room Details'!$V519</f>
        <v>0</v>
      </c>
      <c r="I531" s="156">
        <f>_xlfn.IFNA(ROUNDUP(IF(OR('Room Details'!$J519=0,ISBLANK('Room Details'!$J519),'Room Details'!$J519="N/A"),0,IF('Room Details'!$J519&gt;$D531,('Room Details'!$J519/$E531)+$F531,IF('Room Details'!$J519&lt;=ABS($B531*$C531),1,('Room Details'!$J519/$B531)+$C531))),0),0)</f>
        <v>0</v>
      </c>
      <c r="J531" s="167"/>
      <c r="K531" s="167"/>
      <c r="L531" s="156">
        <f t="shared" si="32"/>
        <v>0</v>
      </c>
      <c r="M531" s="156">
        <f t="shared" si="33"/>
        <v>0</v>
      </c>
      <c r="N531" s="165"/>
      <c r="O531" s="165"/>
      <c r="P531" s="156">
        <f t="shared" si="34"/>
        <v>0</v>
      </c>
      <c r="Q531" s="156">
        <f t="shared" si="35"/>
        <v>0</v>
      </c>
      <c r="R531" s="165"/>
      <c r="S531" s="165"/>
    </row>
    <row r="532" spans="1:19" x14ac:dyDescent="0.25">
      <c r="A532" s="156">
        <v>517</v>
      </c>
      <c r="B532" s="156" t="e">
        <f>VLOOKUP('Room Details'!$I520,NCA_Calculations!$I$3:$N$12,2,0)</f>
        <v>#N/A</v>
      </c>
      <c r="C532" s="156" t="e">
        <f>VLOOKUP('Room Details'!$I520,NCA_Calculations!$I$3:$N$12,3,0)</f>
        <v>#N/A</v>
      </c>
      <c r="D532" s="156" t="e">
        <f>VLOOKUP('Room Details'!$I520,NCA_Calculations!$I$3:$N$12,4,0)</f>
        <v>#N/A</v>
      </c>
      <c r="E532" s="156" t="e">
        <f>VLOOKUP('Room Details'!$I520,NCA_Calculations!$I$3:$N$12,5,0)</f>
        <v>#N/A</v>
      </c>
      <c r="F532" s="156" t="e">
        <f>VLOOKUP('Room Details'!$I520,NCA_Calculations!$I$3:$N$12,6,0)</f>
        <v>#N/A</v>
      </c>
      <c r="G532" s="156" t="str">
        <f>IF(OR(ISBLANK('Room Details'!$M520), 'Room Details'!$M520 = 0,  'Room Details'!$M520 = "N/A" ),"Usable","Unusable")</f>
        <v>Usable</v>
      </c>
      <c r="H532" s="156">
        <f>'Room Details'!$V520</f>
        <v>0</v>
      </c>
      <c r="I532" s="156">
        <f>_xlfn.IFNA(ROUNDUP(IF(OR('Room Details'!$J520=0,ISBLANK('Room Details'!$J520),'Room Details'!$J520="N/A"),0,IF('Room Details'!$J520&gt;$D532,('Room Details'!$J520/$E532)+$F532,IF('Room Details'!$J520&lt;=ABS($B532*$C532),1,('Room Details'!$J520/$B532)+$C532))),0),0)</f>
        <v>0</v>
      </c>
      <c r="J532" s="167"/>
      <c r="K532" s="167"/>
      <c r="L532" s="156">
        <f t="shared" si="32"/>
        <v>0</v>
      </c>
      <c r="M532" s="156">
        <f t="shared" si="33"/>
        <v>0</v>
      </c>
      <c r="N532" s="165"/>
      <c r="O532" s="165"/>
      <c r="P532" s="156">
        <f t="shared" si="34"/>
        <v>0</v>
      </c>
      <c r="Q532" s="156">
        <f t="shared" si="35"/>
        <v>0</v>
      </c>
      <c r="R532" s="165"/>
      <c r="S532" s="165"/>
    </row>
    <row r="533" spans="1:19" x14ac:dyDescent="0.25">
      <c r="A533" s="156">
        <v>518</v>
      </c>
      <c r="B533" s="156" t="e">
        <f>VLOOKUP('Room Details'!$I521,NCA_Calculations!$I$3:$N$12,2,0)</f>
        <v>#N/A</v>
      </c>
      <c r="C533" s="156" t="e">
        <f>VLOOKUP('Room Details'!$I521,NCA_Calculations!$I$3:$N$12,3,0)</f>
        <v>#N/A</v>
      </c>
      <c r="D533" s="156" t="e">
        <f>VLOOKUP('Room Details'!$I521,NCA_Calculations!$I$3:$N$12,4,0)</f>
        <v>#N/A</v>
      </c>
      <c r="E533" s="156" t="e">
        <f>VLOOKUP('Room Details'!$I521,NCA_Calculations!$I$3:$N$12,5,0)</f>
        <v>#N/A</v>
      </c>
      <c r="F533" s="156" t="e">
        <f>VLOOKUP('Room Details'!$I521,NCA_Calculations!$I$3:$N$12,6,0)</f>
        <v>#N/A</v>
      </c>
      <c r="G533" s="156" t="str">
        <f>IF(OR(ISBLANK('Room Details'!$M521), 'Room Details'!$M521 = 0,  'Room Details'!$M521 = "N/A" ),"Usable","Unusable")</f>
        <v>Usable</v>
      </c>
      <c r="H533" s="156">
        <f>'Room Details'!$V521</f>
        <v>0</v>
      </c>
      <c r="I533" s="156">
        <f>_xlfn.IFNA(ROUNDUP(IF(OR('Room Details'!$J521=0,ISBLANK('Room Details'!$J521),'Room Details'!$J521="N/A"),0,IF('Room Details'!$J521&gt;$D533,('Room Details'!$J521/$E533)+$F533,IF('Room Details'!$J521&lt;=ABS($B533*$C533),1,('Room Details'!$J521/$B533)+$C533))),0),0)</f>
        <v>0</v>
      </c>
      <c r="J533" s="167"/>
      <c r="K533" s="167"/>
      <c r="L533" s="156">
        <f t="shared" si="32"/>
        <v>0</v>
      </c>
      <c r="M533" s="156">
        <f t="shared" si="33"/>
        <v>0</v>
      </c>
      <c r="N533" s="165"/>
      <c r="O533" s="165"/>
      <c r="P533" s="156">
        <f t="shared" si="34"/>
        <v>0</v>
      </c>
      <c r="Q533" s="156">
        <f t="shared" si="35"/>
        <v>0</v>
      </c>
      <c r="R533" s="165"/>
      <c r="S533" s="165"/>
    </row>
    <row r="534" spans="1:19" x14ac:dyDescent="0.25">
      <c r="A534" s="156">
        <v>519</v>
      </c>
      <c r="B534" s="156" t="e">
        <f>VLOOKUP('Room Details'!$I522,NCA_Calculations!$I$3:$N$12,2,0)</f>
        <v>#N/A</v>
      </c>
      <c r="C534" s="156" t="e">
        <f>VLOOKUP('Room Details'!$I522,NCA_Calculations!$I$3:$N$12,3,0)</f>
        <v>#N/A</v>
      </c>
      <c r="D534" s="156" t="e">
        <f>VLOOKUP('Room Details'!$I522,NCA_Calculations!$I$3:$N$12,4,0)</f>
        <v>#N/A</v>
      </c>
      <c r="E534" s="156" t="e">
        <f>VLOOKUP('Room Details'!$I522,NCA_Calculations!$I$3:$N$12,5,0)</f>
        <v>#N/A</v>
      </c>
      <c r="F534" s="156" t="e">
        <f>VLOOKUP('Room Details'!$I522,NCA_Calculations!$I$3:$N$12,6,0)</f>
        <v>#N/A</v>
      </c>
      <c r="G534" s="156" t="str">
        <f>IF(OR(ISBLANK('Room Details'!$M522), 'Room Details'!$M522 = 0,  'Room Details'!$M522 = "N/A" ),"Usable","Unusable")</f>
        <v>Usable</v>
      </c>
      <c r="H534" s="156">
        <f>'Room Details'!$V522</f>
        <v>0</v>
      </c>
      <c r="I534" s="156">
        <f>_xlfn.IFNA(ROUNDUP(IF(OR('Room Details'!$J522=0,ISBLANK('Room Details'!$J522),'Room Details'!$J522="N/A"),0,IF('Room Details'!$J522&gt;$D534,('Room Details'!$J522/$E534)+$F534,IF('Room Details'!$J522&lt;=ABS($B534*$C534),1,('Room Details'!$J522/$B534)+$C534))),0),0)</f>
        <v>0</v>
      </c>
      <c r="J534" s="167"/>
      <c r="K534" s="167"/>
      <c r="L534" s="156">
        <f t="shared" si="32"/>
        <v>0</v>
      </c>
      <c r="M534" s="156">
        <f t="shared" si="33"/>
        <v>0</v>
      </c>
      <c r="N534" s="165"/>
      <c r="O534" s="165"/>
      <c r="P534" s="156">
        <f t="shared" si="34"/>
        <v>0</v>
      </c>
      <c r="Q534" s="156">
        <f t="shared" si="35"/>
        <v>0</v>
      </c>
      <c r="R534" s="165"/>
      <c r="S534" s="165"/>
    </row>
    <row r="535" spans="1:19" x14ac:dyDescent="0.25">
      <c r="A535" s="156">
        <v>520</v>
      </c>
      <c r="B535" s="156" t="e">
        <f>VLOOKUP('Room Details'!$I523,NCA_Calculations!$I$3:$N$12,2,0)</f>
        <v>#N/A</v>
      </c>
      <c r="C535" s="156" t="e">
        <f>VLOOKUP('Room Details'!$I523,NCA_Calculations!$I$3:$N$12,3,0)</f>
        <v>#N/A</v>
      </c>
      <c r="D535" s="156" t="e">
        <f>VLOOKUP('Room Details'!$I523,NCA_Calculations!$I$3:$N$12,4,0)</f>
        <v>#N/A</v>
      </c>
      <c r="E535" s="156" t="e">
        <f>VLOOKUP('Room Details'!$I523,NCA_Calculations!$I$3:$N$12,5,0)</f>
        <v>#N/A</v>
      </c>
      <c r="F535" s="156" t="e">
        <f>VLOOKUP('Room Details'!$I523,NCA_Calculations!$I$3:$N$12,6,0)</f>
        <v>#N/A</v>
      </c>
      <c r="G535" s="156" t="str">
        <f>IF(OR(ISBLANK('Room Details'!$M523), 'Room Details'!$M523 = 0,  'Room Details'!$M523 = "N/A" ),"Usable","Unusable")</f>
        <v>Usable</v>
      </c>
      <c r="H535" s="156">
        <f>'Room Details'!$V523</f>
        <v>0</v>
      </c>
      <c r="I535" s="156">
        <f>_xlfn.IFNA(ROUNDUP(IF(OR('Room Details'!$J523=0,ISBLANK('Room Details'!$J523),'Room Details'!$J523="N/A"),0,IF('Room Details'!$J523&gt;$D535,('Room Details'!$J523/$E535)+$F535,IF('Room Details'!$J523&lt;=ABS($B535*$C535),1,('Room Details'!$J523/$B535)+$C535))),0),0)</f>
        <v>0</v>
      </c>
      <c r="J535" s="167"/>
      <c r="K535" s="167"/>
      <c r="L535" s="156">
        <f t="shared" si="32"/>
        <v>0</v>
      </c>
      <c r="M535" s="156">
        <f t="shared" si="33"/>
        <v>0</v>
      </c>
      <c r="N535" s="165"/>
      <c r="O535" s="165"/>
      <c r="P535" s="156">
        <f t="shared" si="34"/>
        <v>0</v>
      </c>
      <c r="Q535" s="156">
        <f t="shared" si="35"/>
        <v>0</v>
      </c>
      <c r="R535" s="165"/>
      <c r="S535" s="165"/>
    </row>
    <row r="536" spans="1:19" x14ac:dyDescent="0.25">
      <c r="A536" s="156">
        <v>521</v>
      </c>
      <c r="B536" s="156" t="e">
        <f>VLOOKUP('Room Details'!$I524,NCA_Calculations!$I$3:$N$12,2,0)</f>
        <v>#N/A</v>
      </c>
      <c r="C536" s="156" t="e">
        <f>VLOOKUP('Room Details'!$I524,NCA_Calculations!$I$3:$N$12,3,0)</f>
        <v>#N/A</v>
      </c>
      <c r="D536" s="156" t="e">
        <f>VLOOKUP('Room Details'!$I524,NCA_Calculations!$I$3:$N$12,4,0)</f>
        <v>#N/A</v>
      </c>
      <c r="E536" s="156" t="e">
        <f>VLOOKUP('Room Details'!$I524,NCA_Calculations!$I$3:$N$12,5,0)</f>
        <v>#N/A</v>
      </c>
      <c r="F536" s="156" t="e">
        <f>VLOOKUP('Room Details'!$I524,NCA_Calculations!$I$3:$N$12,6,0)</f>
        <v>#N/A</v>
      </c>
      <c r="G536" s="156" t="str">
        <f>IF(OR(ISBLANK('Room Details'!$M524), 'Room Details'!$M524 = 0,  'Room Details'!$M524 = "N/A" ),"Usable","Unusable")</f>
        <v>Usable</v>
      </c>
      <c r="H536" s="156">
        <f>'Room Details'!$V524</f>
        <v>0</v>
      </c>
      <c r="I536" s="156">
        <f>_xlfn.IFNA(ROUNDUP(IF(OR('Room Details'!$J524=0,ISBLANK('Room Details'!$J524),'Room Details'!$J524="N/A"),0,IF('Room Details'!$J524&gt;$D536,('Room Details'!$J524/$E536)+$F536,IF('Room Details'!$J524&lt;=ABS($B536*$C536),1,('Room Details'!$J524/$B536)+$C536))),0),0)</f>
        <v>0</v>
      </c>
      <c r="J536" s="167"/>
      <c r="K536" s="167"/>
      <c r="L536" s="156">
        <f t="shared" si="32"/>
        <v>0</v>
      </c>
      <c r="M536" s="156">
        <f t="shared" si="33"/>
        <v>0</v>
      </c>
      <c r="N536" s="165"/>
      <c r="O536" s="165"/>
      <c r="P536" s="156">
        <f t="shared" si="34"/>
        <v>0</v>
      </c>
      <c r="Q536" s="156">
        <f t="shared" si="35"/>
        <v>0</v>
      </c>
      <c r="R536" s="165"/>
      <c r="S536" s="165"/>
    </row>
    <row r="537" spans="1:19" x14ac:dyDescent="0.25">
      <c r="A537" s="156">
        <v>522</v>
      </c>
      <c r="B537" s="156" t="e">
        <f>VLOOKUP('Room Details'!$I525,NCA_Calculations!$I$3:$N$12,2,0)</f>
        <v>#N/A</v>
      </c>
      <c r="C537" s="156" t="e">
        <f>VLOOKUP('Room Details'!$I525,NCA_Calculations!$I$3:$N$12,3,0)</f>
        <v>#N/A</v>
      </c>
      <c r="D537" s="156" t="e">
        <f>VLOOKUP('Room Details'!$I525,NCA_Calculations!$I$3:$N$12,4,0)</f>
        <v>#N/A</v>
      </c>
      <c r="E537" s="156" t="e">
        <f>VLOOKUP('Room Details'!$I525,NCA_Calculations!$I$3:$N$12,5,0)</f>
        <v>#N/A</v>
      </c>
      <c r="F537" s="156" t="e">
        <f>VLOOKUP('Room Details'!$I525,NCA_Calculations!$I$3:$N$12,6,0)</f>
        <v>#N/A</v>
      </c>
      <c r="G537" s="156" t="str">
        <f>IF(OR(ISBLANK('Room Details'!$M525), 'Room Details'!$M525 = 0,  'Room Details'!$M525 = "N/A" ),"Usable","Unusable")</f>
        <v>Usable</v>
      </c>
      <c r="H537" s="156">
        <f>'Room Details'!$V525</f>
        <v>0</v>
      </c>
      <c r="I537" s="156">
        <f>_xlfn.IFNA(ROUNDUP(IF(OR('Room Details'!$J525=0,ISBLANK('Room Details'!$J525),'Room Details'!$J525="N/A"),0,IF('Room Details'!$J525&gt;$D537,('Room Details'!$J525/$E537)+$F537,IF('Room Details'!$J525&lt;=ABS($B537*$C537),1,('Room Details'!$J525/$B537)+$C537))),0),0)</f>
        <v>0</v>
      </c>
      <c r="J537" s="167"/>
      <c r="K537" s="167"/>
      <c r="L537" s="156">
        <f t="shared" si="32"/>
        <v>0</v>
      </c>
      <c r="M537" s="156">
        <f t="shared" si="33"/>
        <v>0</v>
      </c>
      <c r="N537" s="165"/>
      <c r="O537" s="165"/>
      <c r="P537" s="156">
        <f t="shared" si="34"/>
        <v>0</v>
      </c>
      <c r="Q537" s="156">
        <f t="shared" si="35"/>
        <v>0</v>
      </c>
      <c r="R537" s="165"/>
      <c r="S537" s="165"/>
    </row>
    <row r="538" spans="1:19" x14ac:dyDescent="0.25">
      <c r="A538" s="156">
        <v>523</v>
      </c>
      <c r="B538" s="156" t="e">
        <f>VLOOKUP('Room Details'!$I526,NCA_Calculations!$I$3:$N$12,2,0)</f>
        <v>#N/A</v>
      </c>
      <c r="C538" s="156" t="e">
        <f>VLOOKUP('Room Details'!$I526,NCA_Calculations!$I$3:$N$12,3,0)</f>
        <v>#N/A</v>
      </c>
      <c r="D538" s="156" t="e">
        <f>VLOOKUP('Room Details'!$I526,NCA_Calculations!$I$3:$N$12,4,0)</f>
        <v>#N/A</v>
      </c>
      <c r="E538" s="156" t="e">
        <f>VLOOKUP('Room Details'!$I526,NCA_Calculations!$I$3:$N$12,5,0)</f>
        <v>#N/A</v>
      </c>
      <c r="F538" s="156" t="e">
        <f>VLOOKUP('Room Details'!$I526,NCA_Calculations!$I$3:$N$12,6,0)</f>
        <v>#N/A</v>
      </c>
      <c r="G538" s="156" t="str">
        <f>IF(OR(ISBLANK('Room Details'!$M526), 'Room Details'!$M526 = 0,  'Room Details'!$M526 = "N/A" ),"Usable","Unusable")</f>
        <v>Usable</v>
      </c>
      <c r="H538" s="156">
        <f>'Room Details'!$V526</f>
        <v>0</v>
      </c>
      <c r="I538" s="156">
        <f>_xlfn.IFNA(ROUNDUP(IF(OR('Room Details'!$J526=0,ISBLANK('Room Details'!$J526),'Room Details'!$J526="N/A"),0,IF('Room Details'!$J526&gt;$D538,('Room Details'!$J526/$E538)+$F538,IF('Room Details'!$J526&lt;=ABS($B538*$C538),1,('Room Details'!$J526/$B538)+$C538))),0),0)</f>
        <v>0</v>
      </c>
      <c r="J538" s="167"/>
      <c r="K538" s="167"/>
      <c r="L538" s="156">
        <f t="shared" si="32"/>
        <v>0</v>
      </c>
      <c r="M538" s="156">
        <f t="shared" si="33"/>
        <v>0</v>
      </c>
      <c r="N538" s="165"/>
      <c r="O538" s="165"/>
      <c r="P538" s="156">
        <f t="shared" si="34"/>
        <v>0</v>
      </c>
      <c r="Q538" s="156">
        <f t="shared" si="35"/>
        <v>0</v>
      </c>
      <c r="R538" s="165"/>
      <c r="S538" s="165"/>
    </row>
    <row r="539" spans="1:19" x14ac:dyDescent="0.25">
      <c r="A539" s="156">
        <v>524</v>
      </c>
      <c r="B539" s="156" t="e">
        <f>VLOOKUP('Room Details'!$I527,NCA_Calculations!$I$3:$N$12,2,0)</f>
        <v>#N/A</v>
      </c>
      <c r="C539" s="156" t="e">
        <f>VLOOKUP('Room Details'!$I527,NCA_Calculations!$I$3:$N$12,3,0)</f>
        <v>#N/A</v>
      </c>
      <c r="D539" s="156" t="e">
        <f>VLOOKUP('Room Details'!$I527,NCA_Calculations!$I$3:$N$12,4,0)</f>
        <v>#N/A</v>
      </c>
      <c r="E539" s="156" t="e">
        <f>VLOOKUP('Room Details'!$I527,NCA_Calculations!$I$3:$N$12,5,0)</f>
        <v>#N/A</v>
      </c>
      <c r="F539" s="156" t="e">
        <f>VLOOKUP('Room Details'!$I527,NCA_Calculations!$I$3:$N$12,6,0)</f>
        <v>#N/A</v>
      </c>
      <c r="G539" s="156" t="str">
        <f>IF(OR(ISBLANK('Room Details'!$M527), 'Room Details'!$M527 = 0,  'Room Details'!$M527 = "N/A" ),"Usable","Unusable")</f>
        <v>Usable</v>
      </c>
      <c r="H539" s="156">
        <f>'Room Details'!$V527</f>
        <v>0</v>
      </c>
      <c r="I539" s="156">
        <f>_xlfn.IFNA(ROUNDUP(IF(OR('Room Details'!$J527=0,ISBLANK('Room Details'!$J527),'Room Details'!$J527="N/A"),0,IF('Room Details'!$J527&gt;$D539,('Room Details'!$J527/$E539)+$F539,IF('Room Details'!$J527&lt;=ABS($B539*$C539),1,('Room Details'!$J527/$B539)+$C539))),0),0)</f>
        <v>0</v>
      </c>
      <c r="J539" s="167"/>
      <c r="K539" s="167"/>
      <c r="L539" s="156">
        <f t="shared" si="32"/>
        <v>0</v>
      </c>
      <c r="M539" s="156">
        <f t="shared" si="33"/>
        <v>0</v>
      </c>
      <c r="N539" s="165"/>
      <c r="O539" s="165"/>
      <c r="P539" s="156">
        <f t="shared" si="34"/>
        <v>0</v>
      </c>
      <c r="Q539" s="156">
        <f t="shared" si="35"/>
        <v>0</v>
      </c>
      <c r="R539" s="165"/>
      <c r="S539" s="165"/>
    </row>
    <row r="540" spans="1:19" x14ac:dyDescent="0.25">
      <c r="A540" s="156">
        <v>525</v>
      </c>
      <c r="B540" s="156" t="e">
        <f>VLOOKUP('Room Details'!$I528,NCA_Calculations!$I$3:$N$12,2,0)</f>
        <v>#N/A</v>
      </c>
      <c r="C540" s="156" t="e">
        <f>VLOOKUP('Room Details'!$I528,NCA_Calculations!$I$3:$N$12,3,0)</f>
        <v>#N/A</v>
      </c>
      <c r="D540" s="156" t="e">
        <f>VLOOKUP('Room Details'!$I528,NCA_Calculations!$I$3:$N$12,4,0)</f>
        <v>#N/A</v>
      </c>
      <c r="E540" s="156" t="e">
        <f>VLOOKUP('Room Details'!$I528,NCA_Calculations!$I$3:$N$12,5,0)</f>
        <v>#N/A</v>
      </c>
      <c r="F540" s="156" t="e">
        <f>VLOOKUP('Room Details'!$I528,NCA_Calculations!$I$3:$N$12,6,0)</f>
        <v>#N/A</v>
      </c>
      <c r="G540" s="156" t="str">
        <f>IF(OR(ISBLANK('Room Details'!$M528), 'Room Details'!$M528 = 0,  'Room Details'!$M528 = "N/A" ),"Usable","Unusable")</f>
        <v>Usable</v>
      </c>
      <c r="H540" s="156">
        <f>'Room Details'!$V528</f>
        <v>0</v>
      </c>
      <c r="I540" s="156">
        <f>_xlfn.IFNA(ROUNDUP(IF(OR('Room Details'!$J528=0,ISBLANK('Room Details'!$J528),'Room Details'!$J528="N/A"),0,IF('Room Details'!$J528&gt;$D540,('Room Details'!$J528/$E540)+$F540,IF('Room Details'!$J528&lt;=ABS($B540*$C540),1,('Room Details'!$J528/$B540)+$C540))),0),0)</f>
        <v>0</v>
      </c>
      <c r="J540" s="167"/>
      <c r="K540" s="167"/>
      <c r="L540" s="156">
        <f t="shared" si="32"/>
        <v>0</v>
      </c>
      <c r="M540" s="156">
        <f t="shared" si="33"/>
        <v>0</v>
      </c>
      <c r="N540" s="165"/>
      <c r="O540" s="165"/>
      <c r="P540" s="156">
        <f t="shared" si="34"/>
        <v>0</v>
      </c>
      <c r="Q540" s="156">
        <f t="shared" si="35"/>
        <v>0</v>
      </c>
      <c r="R540" s="165"/>
      <c r="S540" s="165"/>
    </row>
    <row r="541" spans="1:19" x14ac:dyDescent="0.25">
      <c r="A541" s="156">
        <v>526</v>
      </c>
      <c r="B541" s="156" t="e">
        <f>VLOOKUP('Room Details'!$I529,NCA_Calculations!$I$3:$N$12,2,0)</f>
        <v>#N/A</v>
      </c>
      <c r="C541" s="156" t="e">
        <f>VLOOKUP('Room Details'!$I529,NCA_Calculations!$I$3:$N$12,3,0)</f>
        <v>#N/A</v>
      </c>
      <c r="D541" s="156" t="e">
        <f>VLOOKUP('Room Details'!$I529,NCA_Calculations!$I$3:$N$12,4,0)</f>
        <v>#N/A</v>
      </c>
      <c r="E541" s="156" t="e">
        <f>VLOOKUP('Room Details'!$I529,NCA_Calculations!$I$3:$N$12,5,0)</f>
        <v>#N/A</v>
      </c>
      <c r="F541" s="156" t="e">
        <f>VLOOKUP('Room Details'!$I529,NCA_Calculations!$I$3:$N$12,6,0)</f>
        <v>#N/A</v>
      </c>
      <c r="G541" s="156" t="str">
        <f>IF(OR(ISBLANK('Room Details'!$M529), 'Room Details'!$M529 = 0,  'Room Details'!$M529 = "N/A" ),"Usable","Unusable")</f>
        <v>Usable</v>
      </c>
      <c r="H541" s="156">
        <f>'Room Details'!$V529</f>
        <v>0</v>
      </c>
      <c r="I541" s="156">
        <f>_xlfn.IFNA(ROUNDUP(IF(OR('Room Details'!$J529=0,ISBLANK('Room Details'!$J529),'Room Details'!$J529="N/A"),0,IF('Room Details'!$J529&gt;$D541,('Room Details'!$J529/$E541)+$F541,IF('Room Details'!$J529&lt;=ABS($B541*$C541),1,('Room Details'!$J529/$B541)+$C541))),0),0)</f>
        <v>0</v>
      </c>
      <c r="J541" s="167"/>
      <c r="K541" s="167"/>
      <c r="L541" s="156">
        <f t="shared" si="32"/>
        <v>0</v>
      </c>
      <c r="M541" s="156">
        <f t="shared" si="33"/>
        <v>0</v>
      </c>
      <c r="N541" s="165"/>
      <c r="O541" s="165"/>
      <c r="P541" s="156">
        <f t="shared" si="34"/>
        <v>0</v>
      </c>
      <c r="Q541" s="156">
        <f t="shared" si="35"/>
        <v>0</v>
      </c>
      <c r="R541" s="165"/>
      <c r="S541" s="165"/>
    </row>
    <row r="542" spans="1:19" x14ac:dyDescent="0.25">
      <c r="A542" s="156">
        <v>527</v>
      </c>
      <c r="B542" s="156" t="e">
        <f>VLOOKUP('Room Details'!$I530,NCA_Calculations!$I$3:$N$12,2,0)</f>
        <v>#N/A</v>
      </c>
      <c r="C542" s="156" t="e">
        <f>VLOOKUP('Room Details'!$I530,NCA_Calculations!$I$3:$N$12,3,0)</f>
        <v>#N/A</v>
      </c>
      <c r="D542" s="156" t="e">
        <f>VLOOKUP('Room Details'!$I530,NCA_Calculations!$I$3:$N$12,4,0)</f>
        <v>#N/A</v>
      </c>
      <c r="E542" s="156" t="e">
        <f>VLOOKUP('Room Details'!$I530,NCA_Calculations!$I$3:$N$12,5,0)</f>
        <v>#N/A</v>
      </c>
      <c r="F542" s="156" t="e">
        <f>VLOOKUP('Room Details'!$I530,NCA_Calculations!$I$3:$N$12,6,0)</f>
        <v>#N/A</v>
      </c>
      <c r="G542" s="156" t="str">
        <f>IF(OR(ISBLANK('Room Details'!$M530), 'Room Details'!$M530 = 0,  'Room Details'!$M530 = "N/A" ),"Usable","Unusable")</f>
        <v>Usable</v>
      </c>
      <c r="H542" s="156">
        <f>'Room Details'!$V530</f>
        <v>0</v>
      </c>
      <c r="I542" s="156">
        <f>_xlfn.IFNA(ROUNDUP(IF(OR('Room Details'!$J530=0,ISBLANK('Room Details'!$J530),'Room Details'!$J530="N/A"),0,IF('Room Details'!$J530&gt;$D542,('Room Details'!$J530/$E542)+$F542,IF('Room Details'!$J530&lt;=ABS($B542*$C542),1,('Room Details'!$J530/$B542)+$C542))),0),0)</f>
        <v>0</v>
      </c>
      <c r="J542" s="167"/>
      <c r="K542" s="167"/>
      <c r="L542" s="156">
        <f t="shared" si="32"/>
        <v>0</v>
      </c>
      <c r="M542" s="156">
        <f t="shared" si="33"/>
        <v>0</v>
      </c>
      <c r="N542" s="165"/>
      <c r="O542" s="165"/>
      <c r="P542" s="156">
        <f t="shared" si="34"/>
        <v>0</v>
      </c>
      <c r="Q542" s="156">
        <f t="shared" si="35"/>
        <v>0</v>
      </c>
      <c r="R542" s="165"/>
      <c r="S542" s="165"/>
    </row>
    <row r="543" spans="1:19" x14ac:dyDescent="0.25">
      <c r="A543" s="156">
        <v>528</v>
      </c>
      <c r="B543" s="156" t="e">
        <f>VLOOKUP('Room Details'!$I531,NCA_Calculations!$I$3:$N$12,2,0)</f>
        <v>#N/A</v>
      </c>
      <c r="C543" s="156" t="e">
        <f>VLOOKUP('Room Details'!$I531,NCA_Calculations!$I$3:$N$12,3,0)</f>
        <v>#N/A</v>
      </c>
      <c r="D543" s="156" t="e">
        <f>VLOOKUP('Room Details'!$I531,NCA_Calculations!$I$3:$N$12,4,0)</f>
        <v>#N/A</v>
      </c>
      <c r="E543" s="156" t="e">
        <f>VLOOKUP('Room Details'!$I531,NCA_Calculations!$I$3:$N$12,5,0)</f>
        <v>#N/A</v>
      </c>
      <c r="F543" s="156" t="e">
        <f>VLOOKUP('Room Details'!$I531,NCA_Calculations!$I$3:$N$12,6,0)</f>
        <v>#N/A</v>
      </c>
      <c r="G543" s="156" t="str">
        <f>IF(OR(ISBLANK('Room Details'!$M531), 'Room Details'!$M531 = 0,  'Room Details'!$M531 = "N/A" ),"Usable","Unusable")</f>
        <v>Usable</v>
      </c>
      <c r="H543" s="156">
        <f>'Room Details'!$V531</f>
        <v>0</v>
      </c>
      <c r="I543" s="156">
        <f>_xlfn.IFNA(ROUNDUP(IF(OR('Room Details'!$J531=0,ISBLANK('Room Details'!$J531),'Room Details'!$J531="N/A"),0,IF('Room Details'!$J531&gt;$D543,('Room Details'!$J531/$E543)+$F543,IF('Room Details'!$J531&lt;=ABS($B543*$C543),1,('Room Details'!$J531/$B543)+$C543))),0),0)</f>
        <v>0</v>
      </c>
      <c r="J543" s="167"/>
      <c r="K543" s="167"/>
      <c r="L543" s="156">
        <f t="shared" si="32"/>
        <v>0</v>
      </c>
      <c r="M543" s="156">
        <f t="shared" si="33"/>
        <v>0</v>
      </c>
      <c r="N543" s="165"/>
      <c r="O543" s="165"/>
      <c r="P543" s="156">
        <f t="shared" si="34"/>
        <v>0</v>
      </c>
      <c r="Q543" s="156">
        <f t="shared" si="35"/>
        <v>0</v>
      </c>
      <c r="R543" s="165"/>
      <c r="S543" s="165"/>
    </row>
    <row r="544" spans="1:19" x14ac:dyDescent="0.25">
      <c r="A544" s="156">
        <v>529</v>
      </c>
      <c r="B544" s="156" t="e">
        <f>VLOOKUP('Room Details'!$I532,NCA_Calculations!$I$3:$N$12,2,0)</f>
        <v>#N/A</v>
      </c>
      <c r="C544" s="156" t="e">
        <f>VLOOKUP('Room Details'!$I532,NCA_Calculations!$I$3:$N$12,3,0)</f>
        <v>#N/A</v>
      </c>
      <c r="D544" s="156" t="e">
        <f>VLOOKUP('Room Details'!$I532,NCA_Calculations!$I$3:$N$12,4,0)</f>
        <v>#N/A</v>
      </c>
      <c r="E544" s="156" t="e">
        <f>VLOOKUP('Room Details'!$I532,NCA_Calculations!$I$3:$N$12,5,0)</f>
        <v>#N/A</v>
      </c>
      <c r="F544" s="156" t="e">
        <f>VLOOKUP('Room Details'!$I532,NCA_Calculations!$I$3:$N$12,6,0)</f>
        <v>#N/A</v>
      </c>
      <c r="G544" s="156" t="str">
        <f>IF(OR(ISBLANK('Room Details'!$M532), 'Room Details'!$M532 = 0,  'Room Details'!$M532 = "N/A" ),"Usable","Unusable")</f>
        <v>Usable</v>
      </c>
      <c r="H544" s="156">
        <f>'Room Details'!$V532</f>
        <v>0</v>
      </c>
      <c r="I544" s="156">
        <f>_xlfn.IFNA(ROUNDUP(IF(OR('Room Details'!$J532=0,ISBLANK('Room Details'!$J532),'Room Details'!$J532="N/A"),0,IF('Room Details'!$J532&gt;$D544,('Room Details'!$J532/$E544)+$F544,IF('Room Details'!$J532&lt;=ABS($B544*$C544),1,('Room Details'!$J532/$B544)+$C544))),0),0)</f>
        <v>0</v>
      </c>
      <c r="J544" s="167"/>
      <c r="K544" s="167"/>
      <c r="L544" s="156">
        <f t="shared" si="32"/>
        <v>0</v>
      </c>
      <c r="M544" s="156">
        <f t="shared" si="33"/>
        <v>0</v>
      </c>
      <c r="N544" s="165"/>
      <c r="O544" s="165"/>
      <c r="P544" s="156">
        <f t="shared" si="34"/>
        <v>0</v>
      </c>
      <c r="Q544" s="156">
        <f t="shared" si="35"/>
        <v>0</v>
      </c>
      <c r="R544" s="165"/>
      <c r="S544" s="165"/>
    </row>
    <row r="545" spans="1:19" x14ac:dyDescent="0.25">
      <c r="A545" s="156">
        <v>530</v>
      </c>
      <c r="B545" s="156" t="e">
        <f>VLOOKUP('Room Details'!$I533,NCA_Calculations!$I$3:$N$12,2,0)</f>
        <v>#N/A</v>
      </c>
      <c r="C545" s="156" t="e">
        <f>VLOOKUP('Room Details'!$I533,NCA_Calculations!$I$3:$N$12,3,0)</f>
        <v>#N/A</v>
      </c>
      <c r="D545" s="156" t="e">
        <f>VLOOKUP('Room Details'!$I533,NCA_Calculations!$I$3:$N$12,4,0)</f>
        <v>#N/A</v>
      </c>
      <c r="E545" s="156" t="e">
        <f>VLOOKUP('Room Details'!$I533,NCA_Calculations!$I$3:$N$12,5,0)</f>
        <v>#N/A</v>
      </c>
      <c r="F545" s="156" t="e">
        <f>VLOOKUP('Room Details'!$I533,NCA_Calculations!$I$3:$N$12,6,0)</f>
        <v>#N/A</v>
      </c>
      <c r="G545" s="156" t="str">
        <f>IF(OR(ISBLANK('Room Details'!$M533), 'Room Details'!$M533 = 0,  'Room Details'!$M533 = "N/A" ),"Usable","Unusable")</f>
        <v>Usable</v>
      </c>
      <c r="H545" s="156">
        <f>'Room Details'!$V533</f>
        <v>0</v>
      </c>
      <c r="I545" s="156">
        <f>_xlfn.IFNA(ROUNDUP(IF(OR('Room Details'!$J533=0,ISBLANK('Room Details'!$J533),'Room Details'!$J533="N/A"),0,IF('Room Details'!$J533&gt;$D545,('Room Details'!$J533/$E545)+$F545,IF('Room Details'!$J533&lt;=ABS($B545*$C545),1,('Room Details'!$J533/$B545)+$C545))),0),0)</f>
        <v>0</v>
      </c>
      <c r="J545" s="167"/>
      <c r="K545" s="167"/>
      <c r="L545" s="156">
        <f t="shared" si="32"/>
        <v>0</v>
      </c>
      <c r="M545" s="156">
        <f t="shared" si="33"/>
        <v>0</v>
      </c>
      <c r="N545" s="165"/>
      <c r="O545" s="165"/>
      <c r="P545" s="156">
        <f t="shared" si="34"/>
        <v>0</v>
      </c>
      <c r="Q545" s="156">
        <f t="shared" si="35"/>
        <v>0</v>
      </c>
      <c r="R545" s="165"/>
      <c r="S545" s="165"/>
    </row>
    <row r="546" spans="1:19" x14ac:dyDescent="0.25">
      <c r="A546" s="156">
        <v>531</v>
      </c>
      <c r="B546" s="156" t="e">
        <f>VLOOKUP('Room Details'!$I534,NCA_Calculations!$I$3:$N$12,2,0)</f>
        <v>#N/A</v>
      </c>
      <c r="C546" s="156" t="e">
        <f>VLOOKUP('Room Details'!$I534,NCA_Calculations!$I$3:$N$12,3,0)</f>
        <v>#N/A</v>
      </c>
      <c r="D546" s="156" t="e">
        <f>VLOOKUP('Room Details'!$I534,NCA_Calculations!$I$3:$N$12,4,0)</f>
        <v>#N/A</v>
      </c>
      <c r="E546" s="156" t="e">
        <f>VLOOKUP('Room Details'!$I534,NCA_Calculations!$I$3:$N$12,5,0)</f>
        <v>#N/A</v>
      </c>
      <c r="F546" s="156" t="e">
        <f>VLOOKUP('Room Details'!$I534,NCA_Calculations!$I$3:$N$12,6,0)</f>
        <v>#N/A</v>
      </c>
      <c r="G546" s="156" t="str">
        <f>IF(OR(ISBLANK('Room Details'!$M534), 'Room Details'!$M534 = 0,  'Room Details'!$M534 = "N/A" ),"Usable","Unusable")</f>
        <v>Usable</v>
      </c>
      <c r="H546" s="156">
        <f>'Room Details'!$V534</f>
        <v>0</v>
      </c>
      <c r="I546" s="156">
        <f>_xlfn.IFNA(ROUNDUP(IF(OR('Room Details'!$J534=0,ISBLANK('Room Details'!$J534),'Room Details'!$J534="N/A"),0,IF('Room Details'!$J534&gt;$D546,('Room Details'!$J534/$E546)+$F546,IF('Room Details'!$J534&lt;=ABS($B546*$C546),1,('Room Details'!$J534/$B546)+$C546))),0),0)</f>
        <v>0</v>
      </c>
      <c r="J546" s="167"/>
      <c r="K546" s="167"/>
      <c r="L546" s="156">
        <f t="shared" si="32"/>
        <v>0</v>
      </c>
      <c r="M546" s="156">
        <f t="shared" si="33"/>
        <v>0</v>
      </c>
      <c r="N546" s="165"/>
      <c r="O546" s="165"/>
      <c r="P546" s="156">
        <f t="shared" si="34"/>
        <v>0</v>
      </c>
      <c r="Q546" s="156">
        <f t="shared" si="35"/>
        <v>0</v>
      </c>
      <c r="R546" s="165"/>
      <c r="S546" s="165"/>
    </row>
    <row r="547" spans="1:19" x14ac:dyDescent="0.25">
      <c r="A547" s="156">
        <v>532</v>
      </c>
      <c r="B547" s="156" t="e">
        <f>VLOOKUP('Room Details'!$I535,NCA_Calculations!$I$3:$N$12,2,0)</f>
        <v>#N/A</v>
      </c>
      <c r="C547" s="156" t="e">
        <f>VLOOKUP('Room Details'!$I535,NCA_Calculations!$I$3:$N$12,3,0)</f>
        <v>#N/A</v>
      </c>
      <c r="D547" s="156" t="e">
        <f>VLOOKUP('Room Details'!$I535,NCA_Calculations!$I$3:$N$12,4,0)</f>
        <v>#N/A</v>
      </c>
      <c r="E547" s="156" t="e">
        <f>VLOOKUP('Room Details'!$I535,NCA_Calculations!$I$3:$N$12,5,0)</f>
        <v>#N/A</v>
      </c>
      <c r="F547" s="156" t="e">
        <f>VLOOKUP('Room Details'!$I535,NCA_Calculations!$I$3:$N$12,6,0)</f>
        <v>#N/A</v>
      </c>
      <c r="G547" s="156" t="str">
        <f>IF(OR(ISBLANK('Room Details'!$M535), 'Room Details'!$M535 = 0,  'Room Details'!$M535 = "N/A" ),"Usable","Unusable")</f>
        <v>Usable</v>
      </c>
      <c r="H547" s="156">
        <f>'Room Details'!$V535</f>
        <v>0</v>
      </c>
      <c r="I547" s="156">
        <f>_xlfn.IFNA(ROUNDUP(IF(OR('Room Details'!$J535=0,ISBLANK('Room Details'!$J535),'Room Details'!$J535="N/A"),0,IF('Room Details'!$J535&gt;$D547,('Room Details'!$J535/$E547)+$F547,IF('Room Details'!$J535&lt;=ABS($B547*$C547),1,('Room Details'!$J535/$B547)+$C547))),0),0)</f>
        <v>0</v>
      </c>
      <c r="J547" s="167"/>
      <c r="K547" s="167"/>
      <c r="L547" s="156">
        <f t="shared" si="32"/>
        <v>0</v>
      </c>
      <c r="M547" s="156">
        <f t="shared" si="33"/>
        <v>0</v>
      </c>
      <c r="N547" s="165"/>
      <c r="O547" s="165"/>
      <c r="P547" s="156">
        <f t="shared" si="34"/>
        <v>0</v>
      </c>
      <c r="Q547" s="156">
        <f t="shared" si="35"/>
        <v>0</v>
      </c>
      <c r="R547" s="165"/>
      <c r="S547" s="165"/>
    </row>
    <row r="548" spans="1:19" x14ac:dyDescent="0.25">
      <c r="A548" s="156">
        <v>533</v>
      </c>
      <c r="B548" s="156" t="e">
        <f>VLOOKUP('Room Details'!$I536,NCA_Calculations!$I$3:$N$12,2,0)</f>
        <v>#N/A</v>
      </c>
      <c r="C548" s="156" t="e">
        <f>VLOOKUP('Room Details'!$I536,NCA_Calculations!$I$3:$N$12,3,0)</f>
        <v>#N/A</v>
      </c>
      <c r="D548" s="156" t="e">
        <f>VLOOKUP('Room Details'!$I536,NCA_Calculations!$I$3:$N$12,4,0)</f>
        <v>#N/A</v>
      </c>
      <c r="E548" s="156" t="e">
        <f>VLOOKUP('Room Details'!$I536,NCA_Calculations!$I$3:$N$12,5,0)</f>
        <v>#N/A</v>
      </c>
      <c r="F548" s="156" t="e">
        <f>VLOOKUP('Room Details'!$I536,NCA_Calculations!$I$3:$N$12,6,0)</f>
        <v>#N/A</v>
      </c>
      <c r="G548" s="156" t="str">
        <f>IF(OR(ISBLANK('Room Details'!$M536), 'Room Details'!$M536 = 0,  'Room Details'!$M536 = "N/A" ),"Usable","Unusable")</f>
        <v>Usable</v>
      </c>
      <c r="H548" s="156">
        <f>'Room Details'!$V536</f>
        <v>0</v>
      </c>
      <c r="I548" s="156">
        <f>_xlfn.IFNA(ROUNDUP(IF(OR('Room Details'!$J536=0,ISBLANK('Room Details'!$J536),'Room Details'!$J536="N/A"),0,IF('Room Details'!$J536&gt;$D548,('Room Details'!$J536/$E548)+$F548,IF('Room Details'!$J536&lt;=ABS($B548*$C548),1,('Room Details'!$J536/$B548)+$C548))),0),0)</f>
        <v>0</v>
      </c>
      <c r="J548" s="167"/>
      <c r="K548" s="167"/>
      <c r="L548" s="156">
        <f t="shared" si="32"/>
        <v>0</v>
      </c>
      <c r="M548" s="156">
        <f t="shared" si="33"/>
        <v>0</v>
      </c>
      <c r="N548" s="165"/>
      <c r="O548" s="165"/>
      <c r="P548" s="156">
        <f t="shared" si="34"/>
        <v>0</v>
      </c>
      <c r="Q548" s="156">
        <f t="shared" si="35"/>
        <v>0</v>
      </c>
      <c r="R548" s="165"/>
      <c r="S548" s="165"/>
    </row>
    <row r="549" spans="1:19" x14ac:dyDescent="0.25">
      <c r="A549" s="156">
        <v>534</v>
      </c>
      <c r="B549" s="156" t="e">
        <f>VLOOKUP('Room Details'!$I537,NCA_Calculations!$I$3:$N$12,2,0)</f>
        <v>#N/A</v>
      </c>
      <c r="C549" s="156" t="e">
        <f>VLOOKUP('Room Details'!$I537,NCA_Calculations!$I$3:$N$12,3,0)</f>
        <v>#N/A</v>
      </c>
      <c r="D549" s="156" t="e">
        <f>VLOOKUP('Room Details'!$I537,NCA_Calculations!$I$3:$N$12,4,0)</f>
        <v>#N/A</v>
      </c>
      <c r="E549" s="156" t="e">
        <f>VLOOKUP('Room Details'!$I537,NCA_Calculations!$I$3:$N$12,5,0)</f>
        <v>#N/A</v>
      </c>
      <c r="F549" s="156" t="e">
        <f>VLOOKUP('Room Details'!$I537,NCA_Calculations!$I$3:$N$12,6,0)</f>
        <v>#N/A</v>
      </c>
      <c r="G549" s="156" t="str">
        <f>IF(OR(ISBLANK('Room Details'!$M537), 'Room Details'!$M537 = 0,  'Room Details'!$M537 = "N/A" ),"Usable","Unusable")</f>
        <v>Usable</v>
      </c>
      <c r="H549" s="156">
        <f>'Room Details'!$V537</f>
        <v>0</v>
      </c>
      <c r="I549" s="156">
        <f>_xlfn.IFNA(ROUNDUP(IF(OR('Room Details'!$J537=0,ISBLANK('Room Details'!$J537),'Room Details'!$J537="N/A"),0,IF('Room Details'!$J537&gt;$D549,('Room Details'!$J537/$E549)+$F549,IF('Room Details'!$J537&lt;=ABS($B549*$C549),1,('Room Details'!$J537/$B549)+$C549))),0),0)</f>
        <v>0</v>
      </c>
      <c r="J549" s="167"/>
      <c r="K549" s="167"/>
      <c r="L549" s="156">
        <f t="shared" si="32"/>
        <v>0</v>
      </c>
      <c r="M549" s="156">
        <f t="shared" si="33"/>
        <v>0</v>
      </c>
      <c r="N549" s="165"/>
      <c r="O549" s="165"/>
      <c r="P549" s="156">
        <f t="shared" si="34"/>
        <v>0</v>
      </c>
      <c r="Q549" s="156">
        <f t="shared" si="35"/>
        <v>0</v>
      </c>
      <c r="R549" s="165"/>
      <c r="S549" s="165"/>
    </row>
    <row r="550" spans="1:19" x14ac:dyDescent="0.25">
      <c r="A550" s="156">
        <v>535</v>
      </c>
      <c r="B550" s="156" t="e">
        <f>VLOOKUP('Room Details'!$I538,NCA_Calculations!$I$3:$N$12,2,0)</f>
        <v>#N/A</v>
      </c>
      <c r="C550" s="156" t="e">
        <f>VLOOKUP('Room Details'!$I538,NCA_Calculations!$I$3:$N$12,3,0)</f>
        <v>#N/A</v>
      </c>
      <c r="D550" s="156" t="e">
        <f>VLOOKUP('Room Details'!$I538,NCA_Calculations!$I$3:$N$12,4,0)</f>
        <v>#N/A</v>
      </c>
      <c r="E550" s="156" t="e">
        <f>VLOOKUP('Room Details'!$I538,NCA_Calculations!$I$3:$N$12,5,0)</f>
        <v>#N/A</v>
      </c>
      <c r="F550" s="156" t="e">
        <f>VLOOKUP('Room Details'!$I538,NCA_Calculations!$I$3:$N$12,6,0)</f>
        <v>#N/A</v>
      </c>
      <c r="G550" s="156" t="str">
        <f>IF(OR(ISBLANK('Room Details'!$M538), 'Room Details'!$M538 = 0,  'Room Details'!$M538 = "N/A" ),"Usable","Unusable")</f>
        <v>Usable</v>
      </c>
      <c r="H550" s="156">
        <f>'Room Details'!$V538</f>
        <v>0</v>
      </c>
      <c r="I550" s="156">
        <f>_xlfn.IFNA(ROUNDUP(IF(OR('Room Details'!$J538=0,ISBLANK('Room Details'!$J538),'Room Details'!$J538="N/A"),0,IF('Room Details'!$J538&gt;$D550,('Room Details'!$J538/$E550)+$F550,IF('Room Details'!$J538&lt;=ABS($B550*$C550),1,('Room Details'!$J538/$B550)+$C550))),0),0)</f>
        <v>0</v>
      </c>
      <c r="J550" s="167"/>
      <c r="K550" s="167"/>
      <c r="L550" s="156">
        <f t="shared" si="32"/>
        <v>0</v>
      </c>
      <c r="M550" s="156">
        <f t="shared" si="33"/>
        <v>0</v>
      </c>
      <c r="N550" s="165"/>
      <c r="O550" s="165"/>
      <c r="P550" s="156">
        <f t="shared" si="34"/>
        <v>0</v>
      </c>
      <c r="Q550" s="156">
        <f t="shared" si="35"/>
        <v>0</v>
      </c>
      <c r="R550" s="165"/>
      <c r="S550" s="165"/>
    </row>
    <row r="551" spans="1:19" x14ac:dyDescent="0.25">
      <c r="A551" s="156">
        <v>536</v>
      </c>
      <c r="B551" s="156" t="e">
        <f>VLOOKUP('Room Details'!$I539,NCA_Calculations!$I$3:$N$12,2,0)</f>
        <v>#N/A</v>
      </c>
      <c r="C551" s="156" t="e">
        <f>VLOOKUP('Room Details'!$I539,NCA_Calculations!$I$3:$N$12,3,0)</f>
        <v>#N/A</v>
      </c>
      <c r="D551" s="156" t="e">
        <f>VLOOKUP('Room Details'!$I539,NCA_Calculations!$I$3:$N$12,4,0)</f>
        <v>#N/A</v>
      </c>
      <c r="E551" s="156" t="e">
        <f>VLOOKUP('Room Details'!$I539,NCA_Calculations!$I$3:$N$12,5,0)</f>
        <v>#N/A</v>
      </c>
      <c r="F551" s="156" t="e">
        <f>VLOOKUP('Room Details'!$I539,NCA_Calculations!$I$3:$N$12,6,0)</f>
        <v>#N/A</v>
      </c>
      <c r="G551" s="156" t="str">
        <f>IF(OR(ISBLANK('Room Details'!$M539), 'Room Details'!$M539 = 0,  'Room Details'!$M539 = "N/A" ),"Usable","Unusable")</f>
        <v>Usable</v>
      </c>
      <c r="H551" s="156">
        <f>'Room Details'!$V539</f>
        <v>0</v>
      </c>
      <c r="I551" s="156">
        <f>_xlfn.IFNA(ROUNDUP(IF(OR('Room Details'!$J539=0,ISBLANK('Room Details'!$J539),'Room Details'!$J539="N/A"),0,IF('Room Details'!$J539&gt;$D551,('Room Details'!$J539/$E551)+$F551,IF('Room Details'!$J539&lt;=ABS($B551*$C551),1,('Room Details'!$J539/$B551)+$C551))),0),0)</f>
        <v>0</v>
      </c>
      <c r="J551" s="167"/>
      <c r="K551" s="167"/>
      <c r="L551" s="156">
        <f t="shared" si="32"/>
        <v>0</v>
      </c>
      <c r="M551" s="156">
        <f t="shared" si="33"/>
        <v>0</v>
      </c>
      <c r="N551" s="165"/>
      <c r="O551" s="165"/>
      <c r="P551" s="156">
        <f t="shared" si="34"/>
        <v>0</v>
      </c>
      <c r="Q551" s="156">
        <f t="shared" si="35"/>
        <v>0</v>
      </c>
      <c r="R551" s="165"/>
      <c r="S551" s="165"/>
    </row>
    <row r="552" spans="1:19" x14ac:dyDescent="0.25">
      <c r="A552" s="156">
        <v>537</v>
      </c>
      <c r="B552" s="156" t="e">
        <f>VLOOKUP('Room Details'!$I540,NCA_Calculations!$I$3:$N$12,2,0)</f>
        <v>#N/A</v>
      </c>
      <c r="C552" s="156" t="e">
        <f>VLOOKUP('Room Details'!$I540,NCA_Calculations!$I$3:$N$12,3,0)</f>
        <v>#N/A</v>
      </c>
      <c r="D552" s="156" t="e">
        <f>VLOOKUP('Room Details'!$I540,NCA_Calculations!$I$3:$N$12,4,0)</f>
        <v>#N/A</v>
      </c>
      <c r="E552" s="156" t="e">
        <f>VLOOKUP('Room Details'!$I540,NCA_Calculations!$I$3:$N$12,5,0)</f>
        <v>#N/A</v>
      </c>
      <c r="F552" s="156" t="e">
        <f>VLOOKUP('Room Details'!$I540,NCA_Calculations!$I$3:$N$12,6,0)</f>
        <v>#N/A</v>
      </c>
      <c r="G552" s="156" t="str">
        <f>IF(OR(ISBLANK('Room Details'!$M540), 'Room Details'!$M540 = 0,  'Room Details'!$M540 = "N/A" ),"Usable","Unusable")</f>
        <v>Usable</v>
      </c>
      <c r="H552" s="156">
        <f>'Room Details'!$V540</f>
        <v>0</v>
      </c>
      <c r="I552" s="156">
        <f>_xlfn.IFNA(ROUNDUP(IF(OR('Room Details'!$J540=0,ISBLANK('Room Details'!$J540),'Room Details'!$J540="N/A"),0,IF('Room Details'!$J540&gt;$D552,('Room Details'!$J540/$E552)+$F552,IF('Room Details'!$J540&lt;=ABS($B552*$C552),1,('Room Details'!$J540/$B552)+$C552))),0),0)</f>
        <v>0</v>
      </c>
      <c r="J552" s="167"/>
      <c r="K552" s="167"/>
      <c r="L552" s="156">
        <f t="shared" si="32"/>
        <v>0</v>
      </c>
      <c r="M552" s="156">
        <f t="shared" si="33"/>
        <v>0</v>
      </c>
      <c r="N552" s="165"/>
      <c r="O552" s="165"/>
      <c r="P552" s="156">
        <f t="shared" si="34"/>
        <v>0</v>
      </c>
      <c r="Q552" s="156">
        <f t="shared" si="35"/>
        <v>0</v>
      </c>
      <c r="R552" s="165"/>
      <c r="S552" s="165"/>
    </row>
    <row r="553" spans="1:19" x14ac:dyDescent="0.25">
      <c r="A553" s="156">
        <v>538</v>
      </c>
      <c r="B553" s="156" t="e">
        <f>VLOOKUP('Room Details'!$I541,NCA_Calculations!$I$3:$N$12,2,0)</f>
        <v>#N/A</v>
      </c>
      <c r="C553" s="156" t="e">
        <f>VLOOKUP('Room Details'!$I541,NCA_Calculations!$I$3:$N$12,3,0)</f>
        <v>#N/A</v>
      </c>
      <c r="D553" s="156" t="e">
        <f>VLOOKUP('Room Details'!$I541,NCA_Calculations!$I$3:$N$12,4,0)</f>
        <v>#N/A</v>
      </c>
      <c r="E553" s="156" t="e">
        <f>VLOOKUP('Room Details'!$I541,NCA_Calculations!$I$3:$N$12,5,0)</f>
        <v>#N/A</v>
      </c>
      <c r="F553" s="156" t="e">
        <f>VLOOKUP('Room Details'!$I541,NCA_Calculations!$I$3:$N$12,6,0)</f>
        <v>#N/A</v>
      </c>
      <c r="G553" s="156" t="str">
        <f>IF(OR(ISBLANK('Room Details'!$M541), 'Room Details'!$M541 = 0,  'Room Details'!$M541 = "N/A" ),"Usable","Unusable")</f>
        <v>Usable</v>
      </c>
      <c r="H553" s="156">
        <f>'Room Details'!$V541</f>
        <v>0</v>
      </c>
      <c r="I553" s="156">
        <f>_xlfn.IFNA(ROUNDUP(IF(OR('Room Details'!$J541=0,ISBLANK('Room Details'!$J541),'Room Details'!$J541="N/A"),0,IF('Room Details'!$J541&gt;$D553,('Room Details'!$J541/$E553)+$F553,IF('Room Details'!$J541&lt;=ABS($B553*$C553),1,('Room Details'!$J541/$B553)+$C553))),0),0)</f>
        <v>0</v>
      </c>
      <c r="J553" s="167"/>
      <c r="K553" s="167"/>
      <c r="L553" s="156">
        <f t="shared" si="32"/>
        <v>0</v>
      </c>
      <c r="M553" s="156">
        <f t="shared" si="33"/>
        <v>0</v>
      </c>
      <c r="N553" s="165"/>
      <c r="O553" s="165"/>
      <c r="P553" s="156">
        <f t="shared" si="34"/>
        <v>0</v>
      </c>
      <c r="Q553" s="156">
        <f t="shared" si="35"/>
        <v>0</v>
      </c>
      <c r="R553" s="165"/>
      <c r="S553" s="165"/>
    </row>
    <row r="554" spans="1:19" x14ac:dyDescent="0.25">
      <c r="A554" s="156">
        <v>539</v>
      </c>
      <c r="B554" s="156" t="e">
        <f>VLOOKUP('Room Details'!$I542,NCA_Calculations!$I$3:$N$12,2,0)</f>
        <v>#N/A</v>
      </c>
      <c r="C554" s="156" t="e">
        <f>VLOOKUP('Room Details'!$I542,NCA_Calculations!$I$3:$N$12,3,0)</f>
        <v>#N/A</v>
      </c>
      <c r="D554" s="156" t="e">
        <f>VLOOKUP('Room Details'!$I542,NCA_Calculations!$I$3:$N$12,4,0)</f>
        <v>#N/A</v>
      </c>
      <c r="E554" s="156" t="e">
        <f>VLOOKUP('Room Details'!$I542,NCA_Calculations!$I$3:$N$12,5,0)</f>
        <v>#N/A</v>
      </c>
      <c r="F554" s="156" t="e">
        <f>VLOOKUP('Room Details'!$I542,NCA_Calculations!$I$3:$N$12,6,0)</f>
        <v>#N/A</v>
      </c>
      <c r="G554" s="156" t="str">
        <f>IF(OR(ISBLANK('Room Details'!$M542), 'Room Details'!$M542 = 0,  'Room Details'!$M542 = "N/A" ),"Usable","Unusable")</f>
        <v>Usable</v>
      </c>
      <c r="H554" s="156">
        <f>'Room Details'!$V542</f>
        <v>0</v>
      </c>
      <c r="I554" s="156">
        <f>_xlfn.IFNA(ROUNDUP(IF(OR('Room Details'!$J542=0,ISBLANK('Room Details'!$J542),'Room Details'!$J542="N/A"),0,IF('Room Details'!$J542&gt;$D554,('Room Details'!$J542/$E554)+$F554,IF('Room Details'!$J542&lt;=ABS($B554*$C554),1,('Room Details'!$J542/$B554)+$C554))),0),0)</f>
        <v>0</v>
      </c>
      <c r="J554" s="167"/>
      <c r="K554" s="167"/>
      <c r="L554" s="156">
        <f t="shared" si="32"/>
        <v>0</v>
      </c>
      <c r="M554" s="156">
        <f t="shared" si="33"/>
        <v>0</v>
      </c>
      <c r="N554" s="165"/>
      <c r="O554" s="165"/>
      <c r="P554" s="156">
        <f t="shared" si="34"/>
        <v>0</v>
      </c>
      <c r="Q554" s="156">
        <f t="shared" si="35"/>
        <v>0</v>
      </c>
      <c r="R554" s="165"/>
      <c r="S554" s="165"/>
    </row>
    <row r="555" spans="1:19" x14ac:dyDescent="0.25">
      <c r="A555" s="156">
        <v>540</v>
      </c>
      <c r="B555" s="156" t="e">
        <f>VLOOKUP('Room Details'!$I543,NCA_Calculations!$I$3:$N$12,2,0)</f>
        <v>#N/A</v>
      </c>
      <c r="C555" s="156" t="e">
        <f>VLOOKUP('Room Details'!$I543,NCA_Calculations!$I$3:$N$12,3,0)</f>
        <v>#N/A</v>
      </c>
      <c r="D555" s="156" t="e">
        <f>VLOOKUP('Room Details'!$I543,NCA_Calculations!$I$3:$N$12,4,0)</f>
        <v>#N/A</v>
      </c>
      <c r="E555" s="156" t="e">
        <f>VLOOKUP('Room Details'!$I543,NCA_Calculations!$I$3:$N$12,5,0)</f>
        <v>#N/A</v>
      </c>
      <c r="F555" s="156" t="e">
        <f>VLOOKUP('Room Details'!$I543,NCA_Calculations!$I$3:$N$12,6,0)</f>
        <v>#N/A</v>
      </c>
      <c r="G555" s="156" t="str">
        <f>IF(OR(ISBLANK('Room Details'!$M543), 'Room Details'!$M543 = 0,  'Room Details'!$M543 = "N/A" ),"Usable","Unusable")</f>
        <v>Usable</v>
      </c>
      <c r="H555" s="156">
        <f>'Room Details'!$V543</f>
        <v>0</v>
      </c>
      <c r="I555" s="156">
        <f>_xlfn.IFNA(ROUNDUP(IF(OR('Room Details'!$J543=0,ISBLANK('Room Details'!$J543),'Room Details'!$J543="N/A"),0,IF('Room Details'!$J543&gt;$D555,('Room Details'!$J543/$E555)+$F555,IF('Room Details'!$J543&lt;=ABS($B555*$C555),1,('Room Details'!$J543/$B555)+$C555))),0),0)</f>
        <v>0</v>
      </c>
      <c r="J555" s="167"/>
      <c r="K555" s="167"/>
      <c r="L555" s="156">
        <f t="shared" si="32"/>
        <v>0</v>
      </c>
      <c r="M555" s="156">
        <f t="shared" si="33"/>
        <v>0</v>
      </c>
      <c r="N555" s="165"/>
      <c r="O555" s="165"/>
      <c r="P555" s="156">
        <f t="shared" si="34"/>
        <v>0</v>
      </c>
      <c r="Q555" s="156">
        <f t="shared" si="35"/>
        <v>0</v>
      </c>
      <c r="R555" s="165"/>
      <c r="S555" s="165"/>
    </row>
    <row r="556" spans="1:19" x14ac:dyDescent="0.25">
      <c r="A556" s="156">
        <v>541</v>
      </c>
      <c r="B556" s="156" t="e">
        <f>VLOOKUP('Room Details'!$I544,NCA_Calculations!$I$3:$N$12,2,0)</f>
        <v>#N/A</v>
      </c>
      <c r="C556" s="156" t="e">
        <f>VLOOKUP('Room Details'!$I544,NCA_Calculations!$I$3:$N$12,3,0)</f>
        <v>#N/A</v>
      </c>
      <c r="D556" s="156" t="e">
        <f>VLOOKUP('Room Details'!$I544,NCA_Calculations!$I$3:$N$12,4,0)</f>
        <v>#N/A</v>
      </c>
      <c r="E556" s="156" t="e">
        <f>VLOOKUP('Room Details'!$I544,NCA_Calculations!$I$3:$N$12,5,0)</f>
        <v>#N/A</v>
      </c>
      <c r="F556" s="156" t="e">
        <f>VLOOKUP('Room Details'!$I544,NCA_Calculations!$I$3:$N$12,6,0)</f>
        <v>#N/A</v>
      </c>
      <c r="G556" s="156" t="str">
        <f>IF(OR(ISBLANK('Room Details'!$M544), 'Room Details'!$M544 = 0,  'Room Details'!$M544 = "N/A" ),"Usable","Unusable")</f>
        <v>Usable</v>
      </c>
      <c r="H556" s="156">
        <f>'Room Details'!$V544</f>
        <v>0</v>
      </c>
      <c r="I556" s="156">
        <f>_xlfn.IFNA(ROUNDUP(IF(OR('Room Details'!$J544=0,ISBLANK('Room Details'!$J544),'Room Details'!$J544="N/A"),0,IF('Room Details'!$J544&gt;$D556,('Room Details'!$J544/$E556)+$F556,IF('Room Details'!$J544&lt;=ABS($B556*$C556),1,('Room Details'!$J544/$B556)+$C556))),0),0)</f>
        <v>0</v>
      </c>
      <c r="J556" s="167"/>
      <c r="K556" s="167"/>
      <c r="L556" s="156">
        <f t="shared" si="32"/>
        <v>0</v>
      </c>
      <c r="M556" s="156">
        <f t="shared" si="33"/>
        <v>0</v>
      </c>
      <c r="N556" s="165"/>
      <c r="O556" s="165"/>
      <c r="P556" s="156">
        <f t="shared" si="34"/>
        <v>0</v>
      </c>
      <c r="Q556" s="156">
        <f t="shared" si="35"/>
        <v>0</v>
      </c>
      <c r="R556" s="165"/>
      <c r="S556" s="165"/>
    </row>
    <row r="557" spans="1:19" x14ac:dyDescent="0.25">
      <c r="A557" s="156">
        <v>542</v>
      </c>
      <c r="B557" s="156" t="e">
        <f>VLOOKUP('Room Details'!$I545,NCA_Calculations!$I$3:$N$12,2,0)</f>
        <v>#N/A</v>
      </c>
      <c r="C557" s="156" t="e">
        <f>VLOOKUP('Room Details'!$I545,NCA_Calculations!$I$3:$N$12,3,0)</f>
        <v>#N/A</v>
      </c>
      <c r="D557" s="156" t="e">
        <f>VLOOKUP('Room Details'!$I545,NCA_Calculations!$I$3:$N$12,4,0)</f>
        <v>#N/A</v>
      </c>
      <c r="E557" s="156" t="e">
        <f>VLOOKUP('Room Details'!$I545,NCA_Calculations!$I$3:$N$12,5,0)</f>
        <v>#N/A</v>
      </c>
      <c r="F557" s="156" t="e">
        <f>VLOOKUP('Room Details'!$I545,NCA_Calculations!$I$3:$N$12,6,0)</f>
        <v>#N/A</v>
      </c>
      <c r="G557" s="156" t="str">
        <f>IF(OR(ISBLANK('Room Details'!$M545), 'Room Details'!$M545 = 0,  'Room Details'!$M545 = "N/A" ),"Usable","Unusable")</f>
        <v>Usable</v>
      </c>
      <c r="H557" s="156">
        <f>'Room Details'!$V545</f>
        <v>0</v>
      </c>
      <c r="I557" s="156">
        <f>_xlfn.IFNA(ROUNDUP(IF(OR('Room Details'!$J545=0,ISBLANK('Room Details'!$J545),'Room Details'!$J545="N/A"),0,IF('Room Details'!$J545&gt;$D557,('Room Details'!$J545/$E557)+$F557,IF('Room Details'!$J545&lt;=ABS($B557*$C557),1,('Room Details'!$J545/$B557)+$C557))),0),0)</f>
        <v>0</v>
      </c>
      <c r="J557" s="167"/>
      <c r="K557" s="167"/>
      <c r="L557" s="156">
        <f t="shared" si="32"/>
        <v>0</v>
      </c>
      <c r="M557" s="156">
        <f t="shared" si="33"/>
        <v>0</v>
      </c>
      <c r="N557" s="165"/>
      <c r="O557" s="165"/>
      <c r="P557" s="156">
        <f t="shared" si="34"/>
        <v>0</v>
      </c>
      <c r="Q557" s="156">
        <f t="shared" si="35"/>
        <v>0</v>
      </c>
      <c r="R557" s="165"/>
      <c r="S557" s="165"/>
    </row>
    <row r="558" spans="1:19" x14ac:dyDescent="0.25">
      <c r="A558" s="156">
        <v>543</v>
      </c>
      <c r="B558" s="156" t="e">
        <f>VLOOKUP('Room Details'!$I546,NCA_Calculations!$I$3:$N$12,2,0)</f>
        <v>#N/A</v>
      </c>
      <c r="C558" s="156" t="e">
        <f>VLOOKUP('Room Details'!$I546,NCA_Calculations!$I$3:$N$12,3,0)</f>
        <v>#N/A</v>
      </c>
      <c r="D558" s="156" t="e">
        <f>VLOOKUP('Room Details'!$I546,NCA_Calculations!$I$3:$N$12,4,0)</f>
        <v>#N/A</v>
      </c>
      <c r="E558" s="156" t="e">
        <f>VLOOKUP('Room Details'!$I546,NCA_Calculations!$I$3:$N$12,5,0)</f>
        <v>#N/A</v>
      </c>
      <c r="F558" s="156" t="e">
        <f>VLOOKUP('Room Details'!$I546,NCA_Calculations!$I$3:$N$12,6,0)</f>
        <v>#N/A</v>
      </c>
      <c r="G558" s="156" t="str">
        <f>IF(OR(ISBLANK('Room Details'!$M546), 'Room Details'!$M546 = 0,  'Room Details'!$M546 = "N/A" ),"Usable","Unusable")</f>
        <v>Usable</v>
      </c>
      <c r="H558" s="156">
        <f>'Room Details'!$V546</f>
        <v>0</v>
      </c>
      <c r="I558" s="156">
        <f>_xlfn.IFNA(ROUNDUP(IF(OR('Room Details'!$J546=0,ISBLANK('Room Details'!$J546),'Room Details'!$J546="N/A"),0,IF('Room Details'!$J546&gt;$D558,('Room Details'!$J546/$E558)+$F558,IF('Room Details'!$J546&lt;=ABS($B558*$C558),1,('Room Details'!$J546/$B558)+$C558))),0),0)</f>
        <v>0</v>
      </c>
      <c r="J558" s="167"/>
      <c r="K558" s="167"/>
      <c r="L558" s="156">
        <f t="shared" si="32"/>
        <v>0</v>
      </c>
      <c r="M558" s="156">
        <f t="shared" si="33"/>
        <v>0</v>
      </c>
      <c r="N558" s="165"/>
      <c r="O558" s="165"/>
      <c r="P558" s="156">
        <f t="shared" si="34"/>
        <v>0</v>
      </c>
      <c r="Q558" s="156">
        <f t="shared" si="35"/>
        <v>0</v>
      </c>
      <c r="R558" s="165"/>
      <c r="S558" s="165"/>
    </row>
    <row r="559" spans="1:19" x14ac:dyDescent="0.25">
      <c r="A559" s="156">
        <v>544</v>
      </c>
      <c r="B559" s="156" t="e">
        <f>VLOOKUP('Room Details'!$I547,NCA_Calculations!$I$3:$N$12,2,0)</f>
        <v>#N/A</v>
      </c>
      <c r="C559" s="156" t="e">
        <f>VLOOKUP('Room Details'!$I547,NCA_Calculations!$I$3:$N$12,3,0)</f>
        <v>#N/A</v>
      </c>
      <c r="D559" s="156" t="e">
        <f>VLOOKUP('Room Details'!$I547,NCA_Calculations!$I$3:$N$12,4,0)</f>
        <v>#N/A</v>
      </c>
      <c r="E559" s="156" t="e">
        <f>VLOOKUP('Room Details'!$I547,NCA_Calculations!$I$3:$N$12,5,0)</f>
        <v>#N/A</v>
      </c>
      <c r="F559" s="156" t="e">
        <f>VLOOKUP('Room Details'!$I547,NCA_Calculations!$I$3:$N$12,6,0)</f>
        <v>#N/A</v>
      </c>
      <c r="G559" s="156" t="str">
        <f>IF(OR(ISBLANK('Room Details'!$M547), 'Room Details'!$M547 = 0,  'Room Details'!$M547 = "N/A" ),"Usable","Unusable")</f>
        <v>Usable</v>
      </c>
      <c r="H559" s="156">
        <f>'Room Details'!$V547</f>
        <v>0</v>
      </c>
      <c r="I559" s="156">
        <f>_xlfn.IFNA(ROUNDUP(IF(OR('Room Details'!$J547=0,ISBLANK('Room Details'!$J547),'Room Details'!$J547="N/A"),0,IF('Room Details'!$J547&gt;$D559,('Room Details'!$J547/$E559)+$F559,IF('Room Details'!$J547&lt;=ABS($B559*$C559),1,('Room Details'!$J547/$B559)+$C559))),0),0)</f>
        <v>0</v>
      </c>
      <c r="J559" s="167"/>
      <c r="K559" s="167"/>
      <c r="L559" s="156">
        <f t="shared" si="32"/>
        <v>0</v>
      </c>
      <c r="M559" s="156">
        <f t="shared" si="33"/>
        <v>0</v>
      </c>
      <c r="N559" s="165"/>
      <c r="O559" s="165"/>
      <c r="P559" s="156">
        <f t="shared" si="34"/>
        <v>0</v>
      </c>
      <c r="Q559" s="156">
        <f t="shared" si="35"/>
        <v>0</v>
      </c>
      <c r="R559" s="165"/>
      <c r="S559" s="165"/>
    </row>
    <row r="560" spans="1:19" x14ac:dyDescent="0.25">
      <c r="A560" s="156">
        <v>545</v>
      </c>
      <c r="B560" s="156" t="e">
        <f>VLOOKUP('Room Details'!$I548,NCA_Calculations!$I$3:$N$12,2,0)</f>
        <v>#N/A</v>
      </c>
      <c r="C560" s="156" t="e">
        <f>VLOOKUP('Room Details'!$I548,NCA_Calculations!$I$3:$N$12,3,0)</f>
        <v>#N/A</v>
      </c>
      <c r="D560" s="156" t="e">
        <f>VLOOKUP('Room Details'!$I548,NCA_Calculations!$I$3:$N$12,4,0)</f>
        <v>#N/A</v>
      </c>
      <c r="E560" s="156" t="e">
        <f>VLOOKUP('Room Details'!$I548,NCA_Calculations!$I$3:$N$12,5,0)</f>
        <v>#N/A</v>
      </c>
      <c r="F560" s="156" t="e">
        <f>VLOOKUP('Room Details'!$I548,NCA_Calculations!$I$3:$N$12,6,0)</f>
        <v>#N/A</v>
      </c>
      <c r="G560" s="156" t="str">
        <f>IF(OR(ISBLANK('Room Details'!$M548), 'Room Details'!$M548 = 0,  'Room Details'!$M548 = "N/A" ),"Usable","Unusable")</f>
        <v>Usable</v>
      </c>
      <c r="H560" s="156">
        <f>'Room Details'!$V548</f>
        <v>0</v>
      </c>
      <c r="I560" s="156">
        <f>_xlfn.IFNA(ROUNDUP(IF(OR('Room Details'!$J548=0,ISBLANK('Room Details'!$J548),'Room Details'!$J548="N/A"),0,IF('Room Details'!$J548&gt;$D560,('Room Details'!$J548/$E560)+$F560,IF('Room Details'!$J548&lt;=ABS($B560*$C560),1,('Room Details'!$J548/$B560)+$C560))),0),0)</f>
        <v>0</v>
      </c>
      <c r="J560" s="167"/>
      <c r="K560" s="167"/>
      <c r="L560" s="156">
        <f t="shared" si="32"/>
        <v>0</v>
      </c>
      <c r="M560" s="156">
        <f t="shared" si="33"/>
        <v>0</v>
      </c>
      <c r="N560" s="165"/>
      <c r="O560" s="165"/>
      <c r="P560" s="156">
        <f t="shared" si="34"/>
        <v>0</v>
      </c>
      <c r="Q560" s="156">
        <f t="shared" si="35"/>
        <v>0</v>
      </c>
      <c r="R560" s="165"/>
      <c r="S560" s="165"/>
    </row>
    <row r="561" spans="1:19" x14ac:dyDescent="0.25">
      <c r="A561" s="156">
        <v>546</v>
      </c>
      <c r="B561" s="156" t="e">
        <f>VLOOKUP('Room Details'!$I549,NCA_Calculations!$I$3:$N$12,2,0)</f>
        <v>#N/A</v>
      </c>
      <c r="C561" s="156" t="e">
        <f>VLOOKUP('Room Details'!$I549,NCA_Calculations!$I$3:$N$12,3,0)</f>
        <v>#N/A</v>
      </c>
      <c r="D561" s="156" t="e">
        <f>VLOOKUP('Room Details'!$I549,NCA_Calculations!$I$3:$N$12,4,0)</f>
        <v>#N/A</v>
      </c>
      <c r="E561" s="156" t="e">
        <f>VLOOKUP('Room Details'!$I549,NCA_Calculations!$I$3:$N$12,5,0)</f>
        <v>#N/A</v>
      </c>
      <c r="F561" s="156" t="e">
        <f>VLOOKUP('Room Details'!$I549,NCA_Calculations!$I$3:$N$12,6,0)</f>
        <v>#N/A</v>
      </c>
      <c r="G561" s="156" t="str">
        <f>IF(OR(ISBLANK('Room Details'!$M549), 'Room Details'!$M549 = 0,  'Room Details'!$M549 = "N/A" ),"Usable","Unusable")</f>
        <v>Usable</v>
      </c>
      <c r="H561" s="156">
        <f>'Room Details'!$V549</f>
        <v>0</v>
      </c>
      <c r="I561" s="156">
        <f>_xlfn.IFNA(ROUNDUP(IF(OR('Room Details'!$J549=0,ISBLANK('Room Details'!$J549),'Room Details'!$J549="N/A"),0,IF('Room Details'!$J549&gt;$D561,('Room Details'!$J549/$E561)+$F561,IF('Room Details'!$J549&lt;=ABS($B561*$C561),1,('Room Details'!$J549/$B561)+$C561))),0),0)</f>
        <v>0</v>
      </c>
      <c r="J561" s="167"/>
      <c r="K561" s="167"/>
      <c r="L561" s="156">
        <f t="shared" si="32"/>
        <v>0</v>
      </c>
      <c r="M561" s="156">
        <f t="shared" si="33"/>
        <v>0</v>
      </c>
      <c r="N561" s="165"/>
      <c r="O561" s="165"/>
      <c r="P561" s="156">
        <f t="shared" si="34"/>
        <v>0</v>
      </c>
      <c r="Q561" s="156">
        <f t="shared" si="35"/>
        <v>0</v>
      </c>
      <c r="R561" s="165"/>
      <c r="S561" s="165"/>
    </row>
    <row r="562" spans="1:19" x14ac:dyDescent="0.25">
      <c r="A562" s="156">
        <v>547</v>
      </c>
      <c r="B562" s="156" t="e">
        <f>VLOOKUP('Room Details'!$I550,NCA_Calculations!$I$3:$N$12,2,0)</f>
        <v>#N/A</v>
      </c>
      <c r="C562" s="156" t="e">
        <f>VLOOKUP('Room Details'!$I550,NCA_Calculations!$I$3:$N$12,3,0)</f>
        <v>#N/A</v>
      </c>
      <c r="D562" s="156" t="e">
        <f>VLOOKUP('Room Details'!$I550,NCA_Calculations!$I$3:$N$12,4,0)</f>
        <v>#N/A</v>
      </c>
      <c r="E562" s="156" t="e">
        <f>VLOOKUP('Room Details'!$I550,NCA_Calculations!$I$3:$N$12,5,0)</f>
        <v>#N/A</v>
      </c>
      <c r="F562" s="156" t="e">
        <f>VLOOKUP('Room Details'!$I550,NCA_Calculations!$I$3:$N$12,6,0)</f>
        <v>#N/A</v>
      </c>
      <c r="G562" s="156" t="str">
        <f>IF(OR(ISBLANK('Room Details'!$M550), 'Room Details'!$M550 = 0,  'Room Details'!$M550 = "N/A" ),"Usable","Unusable")</f>
        <v>Usable</v>
      </c>
      <c r="H562" s="156">
        <f>'Room Details'!$V550</f>
        <v>0</v>
      </c>
      <c r="I562" s="156">
        <f>_xlfn.IFNA(ROUNDUP(IF(OR('Room Details'!$J550=0,ISBLANK('Room Details'!$J550),'Room Details'!$J550="N/A"),0,IF('Room Details'!$J550&gt;$D562,('Room Details'!$J550/$E562)+$F562,IF('Room Details'!$J550&lt;=ABS($B562*$C562),1,('Room Details'!$J550/$B562)+$C562))),0),0)</f>
        <v>0</v>
      </c>
      <c r="J562" s="167"/>
      <c r="K562" s="167"/>
      <c r="L562" s="156">
        <f t="shared" si="32"/>
        <v>0</v>
      </c>
      <c r="M562" s="156">
        <f t="shared" si="33"/>
        <v>0</v>
      </c>
      <c r="N562" s="165"/>
      <c r="O562" s="165"/>
      <c r="P562" s="156">
        <f t="shared" si="34"/>
        <v>0</v>
      </c>
      <c r="Q562" s="156">
        <f t="shared" si="35"/>
        <v>0</v>
      </c>
      <c r="R562" s="165"/>
      <c r="S562" s="165"/>
    </row>
    <row r="563" spans="1:19" x14ac:dyDescent="0.25">
      <c r="A563" s="156">
        <v>548</v>
      </c>
      <c r="B563" s="156" t="e">
        <f>VLOOKUP('Room Details'!$I551,NCA_Calculations!$I$3:$N$12,2,0)</f>
        <v>#N/A</v>
      </c>
      <c r="C563" s="156" t="e">
        <f>VLOOKUP('Room Details'!$I551,NCA_Calculations!$I$3:$N$12,3,0)</f>
        <v>#N/A</v>
      </c>
      <c r="D563" s="156" t="e">
        <f>VLOOKUP('Room Details'!$I551,NCA_Calculations!$I$3:$N$12,4,0)</f>
        <v>#N/A</v>
      </c>
      <c r="E563" s="156" t="e">
        <f>VLOOKUP('Room Details'!$I551,NCA_Calculations!$I$3:$N$12,5,0)</f>
        <v>#N/A</v>
      </c>
      <c r="F563" s="156" t="e">
        <f>VLOOKUP('Room Details'!$I551,NCA_Calculations!$I$3:$N$12,6,0)</f>
        <v>#N/A</v>
      </c>
      <c r="G563" s="156" t="str">
        <f>IF(OR(ISBLANK('Room Details'!$M551), 'Room Details'!$M551 = 0,  'Room Details'!$M551 = "N/A" ),"Usable","Unusable")</f>
        <v>Usable</v>
      </c>
      <c r="H563" s="156">
        <f>'Room Details'!$V551</f>
        <v>0</v>
      </c>
      <c r="I563" s="156">
        <f>_xlfn.IFNA(ROUNDUP(IF(OR('Room Details'!$J551=0,ISBLANK('Room Details'!$J551),'Room Details'!$J551="N/A"),0,IF('Room Details'!$J551&gt;$D563,('Room Details'!$J551/$E563)+$F563,IF('Room Details'!$J551&lt;=ABS($B563*$C563),1,('Room Details'!$J551/$B563)+$C563))),0),0)</f>
        <v>0</v>
      </c>
      <c r="J563" s="167"/>
      <c r="K563" s="167"/>
      <c r="L563" s="156">
        <f t="shared" si="32"/>
        <v>0</v>
      </c>
      <c r="M563" s="156">
        <f t="shared" si="33"/>
        <v>0</v>
      </c>
      <c r="N563" s="165"/>
      <c r="O563" s="165"/>
      <c r="P563" s="156">
        <f t="shared" si="34"/>
        <v>0</v>
      </c>
      <c r="Q563" s="156">
        <f t="shared" si="35"/>
        <v>0</v>
      </c>
      <c r="R563" s="165"/>
      <c r="S563" s="165"/>
    </row>
    <row r="564" spans="1:19" x14ac:dyDescent="0.25">
      <c r="A564" s="156">
        <v>549</v>
      </c>
      <c r="B564" s="156" t="e">
        <f>VLOOKUP('Room Details'!$I552,NCA_Calculations!$I$3:$N$12,2,0)</f>
        <v>#N/A</v>
      </c>
      <c r="C564" s="156" t="e">
        <f>VLOOKUP('Room Details'!$I552,NCA_Calculations!$I$3:$N$12,3,0)</f>
        <v>#N/A</v>
      </c>
      <c r="D564" s="156" t="e">
        <f>VLOOKUP('Room Details'!$I552,NCA_Calculations!$I$3:$N$12,4,0)</f>
        <v>#N/A</v>
      </c>
      <c r="E564" s="156" t="e">
        <f>VLOOKUP('Room Details'!$I552,NCA_Calculations!$I$3:$N$12,5,0)</f>
        <v>#N/A</v>
      </c>
      <c r="F564" s="156" t="e">
        <f>VLOOKUP('Room Details'!$I552,NCA_Calculations!$I$3:$N$12,6,0)</f>
        <v>#N/A</v>
      </c>
      <c r="G564" s="156" t="str">
        <f>IF(OR(ISBLANK('Room Details'!$M552), 'Room Details'!$M552 = 0,  'Room Details'!$M552 = "N/A" ),"Usable","Unusable")</f>
        <v>Usable</v>
      </c>
      <c r="H564" s="156">
        <f>'Room Details'!$V552</f>
        <v>0</v>
      </c>
      <c r="I564" s="156">
        <f>_xlfn.IFNA(ROUNDUP(IF(OR('Room Details'!$J552=0,ISBLANK('Room Details'!$J552),'Room Details'!$J552="N/A"),0,IF('Room Details'!$J552&gt;$D564,('Room Details'!$J552/$E564)+$F564,IF('Room Details'!$J552&lt;=ABS($B564*$C564),1,('Room Details'!$J552/$B564)+$C564))),0),0)</f>
        <v>0</v>
      </c>
      <c r="J564" s="167"/>
      <c r="K564" s="167"/>
      <c r="L564" s="156">
        <f t="shared" si="32"/>
        <v>0</v>
      </c>
      <c r="M564" s="156">
        <f t="shared" si="33"/>
        <v>0</v>
      </c>
      <c r="N564" s="165"/>
      <c r="O564" s="165"/>
      <c r="P564" s="156">
        <f t="shared" si="34"/>
        <v>0</v>
      </c>
      <c r="Q564" s="156">
        <f t="shared" si="35"/>
        <v>0</v>
      </c>
      <c r="R564" s="165"/>
      <c r="S564" s="165"/>
    </row>
    <row r="565" spans="1:19" x14ac:dyDescent="0.25">
      <c r="A565" s="156">
        <v>550</v>
      </c>
      <c r="B565" s="156" t="e">
        <f>VLOOKUP('Room Details'!$I553,NCA_Calculations!$I$3:$N$12,2,0)</f>
        <v>#N/A</v>
      </c>
      <c r="C565" s="156" t="e">
        <f>VLOOKUP('Room Details'!$I553,NCA_Calculations!$I$3:$N$12,3,0)</f>
        <v>#N/A</v>
      </c>
      <c r="D565" s="156" t="e">
        <f>VLOOKUP('Room Details'!$I553,NCA_Calculations!$I$3:$N$12,4,0)</f>
        <v>#N/A</v>
      </c>
      <c r="E565" s="156" t="e">
        <f>VLOOKUP('Room Details'!$I553,NCA_Calculations!$I$3:$N$12,5,0)</f>
        <v>#N/A</v>
      </c>
      <c r="F565" s="156" t="e">
        <f>VLOOKUP('Room Details'!$I553,NCA_Calculations!$I$3:$N$12,6,0)</f>
        <v>#N/A</v>
      </c>
      <c r="G565" s="156" t="str">
        <f>IF(OR(ISBLANK('Room Details'!$M553), 'Room Details'!$M553 = 0,  'Room Details'!$M553 = "N/A" ),"Usable","Unusable")</f>
        <v>Usable</v>
      </c>
      <c r="H565" s="156">
        <f>'Room Details'!$V553</f>
        <v>0</v>
      </c>
      <c r="I565" s="156">
        <f>_xlfn.IFNA(ROUNDUP(IF(OR('Room Details'!$J553=0,ISBLANK('Room Details'!$J553),'Room Details'!$J553="N/A"),0,IF('Room Details'!$J553&gt;$D565,('Room Details'!$J553/$E565)+$F565,IF('Room Details'!$J553&lt;=ABS($B565*$C565),1,('Room Details'!$J553/$B565)+$C565))),0),0)</f>
        <v>0</v>
      </c>
      <c r="J565" s="167"/>
      <c r="K565" s="167"/>
      <c r="L565" s="156">
        <f t="shared" si="32"/>
        <v>0</v>
      </c>
      <c r="M565" s="156">
        <f t="shared" si="33"/>
        <v>0</v>
      </c>
      <c r="N565" s="165"/>
      <c r="O565" s="165"/>
      <c r="P565" s="156">
        <f t="shared" si="34"/>
        <v>0</v>
      </c>
      <c r="Q565" s="156">
        <f t="shared" si="35"/>
        <v>0</v>
      </c>
      <c r="R565" s="165"/>
      <c r="S565" s="165"/>
    </row>
    <row r="566" spans="1:19" x14ac:dyDescent="0.25">
      <c r="A566" s="156">
        <v>551</v>
      </c>
      <c r="B566" s="156" t="e">
        <f>VLOOKUP('Room Details'!$I554,NCA_Calculations!$I$3:$N$12,2,0)</f>
        <v>#N/A</v>
      </c>
      <c r="C566" s="156" t="e">
        <f>VLOOKUP('Room Details'!$I554,NCA_Calculations!$I$3:$N$12,3,0)</f>
        <v>#N/A</v>
      </c>
      <c r="D566" s="156" t="e">
        <f>VLOOKUP('Room Details'!$I554,NCA_Calculations!$I$3:$N$12,4,0)</f>
        <v>#N/A</v>
      </c>
      <c r="E566" s="156" t="e">
        <f>VLOOKUP('Room Details'!$I554,NCA_Calculations!$I$3:$N$12,5,0)</f>
        <v>#N/A</v>
      </c>
      <c r="F566" s="156" t="e">
        <f>VLOOKUP('Room Details'!$I554,NCA_Calculations!$I$3:$N$12,6,0)</f>
        <v>#N/A</v>
      </c>
      <c r="G566" s="156" t="str">
        <f>IF(OR(ISBLANK('Room Details'!$M554), 'Room Details'!$M554 = 0,  'Room Details'!$M554 = "N/A" ),"Usable","Unusable")</f>
        <v>Usable</v>
      </c>
      <c r="H566" s="156">
        <f>'Room Details'!$V554</f>
        <v>0</v>
      </c>
      <c r="I566" s="156">
        <f>_xlfn.IFNA(ROUNDUP(IF(OR('Room Details'!$J554=0,ISBLANK('Room Details'!$J554),'Room Details'!$J554="N/A"),0,IF('Room Details'!$J554&gt;$D566,('Room Details'!$J554/$E566)+$F566,IF('Room Details'!$J554&lt;=ABS($B566*$C566),1,('Room Details'!$J554/$B566)+$C566))),0),0)</f>
        <v>0</v>
      </c>
      <c r="J566" s="167"/>
      <c r="K566" s="167"/>
      <c r="L566" s="156">
        <f t="shared" si="32"/>
        <v>0</v>
      </c>
      <c r="M566" s="156">
        <f t="shared" si="33"/>
        <v>0</v>
      </c>
      <c r="N566" s="165"/>
      <c r="O566" s="165"/>
      <c r="P566" s="156">
        <f t="shared" si="34"/>
        <v>0</v>
      </c>
      <c r="Q566" s="156">
        <f t="shared" si="35"/>
        <v>0</v>
      </c>
      <c r="R566" s="165"/>
      <c r="S566" s="165"/>
    </row>
    <row r="567" spans="1:19" x14ac:dyDescent="0.25">
      <c r="A567" s="156">
        <v>552</v>
      </c>
      <c r="B567" s="156" t="e">
        <f>VLOOKUP('Room Details'!$I555,NCA_Calculations!$I$3:$N$12,2,0)</f>
        <v>#N/A</v>
      </c>
      <c r="C567" s="156" t="e">
        <f>VLOOKUP('Room Details'!$I555,NCA_Calculations!$I$3:$N$12,3,0)</f>
        <v>#N/A</v>
      </c>
      <c r="D567" s="156" t="e">
        <f>VLOOKUP('Room Details'!$I555,NCA_Calculations!$I$3:$N$12,4,0)</f>
        <v>#N/A</v>
      </c>
      <c r="E567" s="156" t="e">
        <f>VLOOKUP('Room Details'!$I555,NCA_Calculations!$I$3:$N$12,5,0)</f>
        <v>#N/A</v>
      </c>
      <c r="F567" s="156" t="e">
        <f>VLOOKUP('Room Details'!$I555,NCA_Calculations!$I$3:$N$12,6,0)</f>
        <v>#N/A</v>
      </c>
      <c r="G567" s="156" t="str">
        <f>IF(OR(ISBLANK('Room Details'!$M555), 'Room Details'!$M555 = 0,  'Room Details'!$M555 = "N/A" ),"Usable","Unusable")</f>
        <v>Usable</v>
      </c>
      <c r="H567" s="156">
        <f>'Room Details'!$V555</f>
        <v>0</v>
      </c>
      <c r="I567" s="156">
        <f>_xlfn.IFNA(ROUNDUP(IF(OR('Room Details'!$J555=0,ISBLANK('Room Details'!$J555),'Room Details'!$J555="N/A"),0,IF('Room Details'!$J555&gt;$D567,('Room Details'!$J555/$E567)+$F567,IF('Room Details'!$J555&lt;=ABS($B567*$C567),1,('Room Details'!$J555/$B567)+$C567))),0),0)</f>
        <v>0</v>
      </c>
      <c r="J567" s="167"/>
      <c r="K567" s="167"/>
      <c r="L567" s="156">
        <f t="shared" si="32"/>
        <v>0</v>
      </c>
      <c r="M567" s="156">
        <f t="shared" si="33"/>
        <v>0</v>
      </c>
      <c r="N567" s="165"/>
      <c r="O567" s="165"/>
      <c r="P567" s="156">
        <f t="shared" si="34"/>
        <v>0</v>
      </c>
      <c r="Q567" s="156">
        <f t="shared" si="35"/>
        <v>0</v>
      </c>
      <c r="R567" s="165"/>
      <c r="S567" s="165"/>
    </row>
    <row r="568" spans="1:19" x14ac:dyDescent="0.25">
      <c r="A568" s="156">
        <v>553</v>
      </c>
      <c r="B568" s="156" t="e">
        <f>VLOOKUP('Room Details'!$I556,NCA_Calculations!$I$3:$N$12,2,0)</f>
        <v>#N/A</v>
      </c>
      <c r="C568" s="156" t="e">
        <f>VLOOKUP('Room Details'!$I556,NCA_Calculations!$I$3:$N$12,3,0)</f>
        <v>#N/A</v>
      </c>
      <c r="D568" s="156" t="e">
        <f>VLOOKUP('Room Details'!$I556,NCA_Calculations!$I$3:$N$12,4,0)</f>
        <v>#N/A</v>
      </c>
      <c r="E568" s="156" t="e">
        <f>VLOOKUP('Room Details'!$I556,NCA_Calculations!$I$3:$N$12,5,0)</f>
        <v>#N/A</v>
      </c>
      <c r="F568" s="156" t="e">
        <f>VLOOKUP('Room Details'!$I556,NCA_Calculations!$I$3:$N$12,6,0)</f>
        <v>#N/A</v>
      </c>
      <c r="G568" s="156" t="str">
        <f>IF(OR(ISBLANK('Room Details'!$M556), 'Room Details'!$M556 = 0,  'Room Details'!$M556 = "N/A" ),"Usable","Unusable")</f>
        <v>Usable</v>
      </c>
      <c r="H568" s="156">
        <f>'Room Details'!$V556</f>
        <v>0</v>
      </c>
      <c r="I568" s="156">
        <f>_xlfn.IFNA(ROUNDUP(IF(OR('Room Details'!$J556=0,ISBLANK('Room Details'!$J556),'Room Details'!$J556="N/A"),0,IF('Room Details'!$J556&gt;$D568,('Room Details'!$J556/$E568)+$F568,IF('Room Details'!$J556&lt;=ABS($B568*$C568),1,('Room Details'!$J556/$B568)+$C568))),0),0)</f>
        <v>0</v>
      </c>
      <c r="J568" s="167"/>
      <c r="K568" s="167"/>
      <c r="L568" s="156">
        <f t="shared" si="32"/>
        <v>0</v>
      </c>
      <c r="M568" s="156">
        <f t="shared" si="33"/>
        <v>0</v>
      </c>
      <c r="N568" s="165"/>
      <c r="O568" s="165"/>
      <c r="P568" s="156">
        <f t="shared" si="34"/>
        <v>0</v>
      </c>
      <c r="Q568" s="156">
        <f t="shared" si="35"/>
        <v>0</v>
      </c>
      <c r="R568" s="165"/>
      <c r="S568" s="165"/>
    </row>
    <row r="569" spans="1:19" x14ac:dyDescent="0.25">
      <c r="A569" s="156">
        <v>554</v>
      </c>
      <c r="B569" s="156" t="e">
        <f>VLOOKUP('Room Details'!$I557,NCA_Calculations!$I$3:$N$12,2,0)</f>
        <v>#N/A</v>
      </c>
      <c r="C569" s="156" t="e">
        <f>VLOOKUP('Room Details'!$I557,NCA_Calculations!$I$3:$N$12,3,0)</f>
        <v>#N/A</v>
      </c>
      <c r="D569" s="156" t="e">
        <f>VLOOKUP('Room Details'!$I557,NCA_Calculations!$I$3:$N$12,4,0)</f>
        <v>#N/A</v>
      </c>
      <c r="E569" s="156" t="e">
        <f>VLOOKUP('Room Details'!$I557,NCA_Calculations!$I$3:$N$12,5,0)</f>
        <v>#N/A</v>
      </c>
      <c r="F569" s="156" t="e">
        <f>VLOOKUP('Room Details'!$I557,NCA_Calculations!$I$3:$N$12,6,0)</f>
        <v>#N/A</v>
      </c>
      <c r="G569" s="156" t="str">
        <f>IF(OR(ISBLANK('Room Details'!$M557), 'Room Details'!$M557 = 0,  'Room Details'!$M557 = "N/A" ),"Usable","Unusable")</f>
        <v>Usable</v>
      </c>
      <c r="H569" s="156">
        <f>'Room Details'!$V557</f>
        <v>0</v>
      </c>
      <c r="I569" s="156">
        <f>_xlfn.IFNA(ROUNDUP(IF(OR('Room Details'!$J557=0,ISBLANK('Room Details'!$J557),'Room Details'!$J557="N/A"),0,IF('Room Details'!$J557&gt;$D569,('Room Details'!$J557/$E569)+$F569,IF('Room Details'!$J557&lt;=ABS($B569*$C569),1,('Room Details'!$J557/$B569)+$C569))),0),0)</f>
        <v>0</v>
      </c>
      <c r="J569" s="167"/>
      <c r="K569" s="167"/>
      <c r="L569" s="156">
        <f t="shared" si="32"/>
        <v>0</v>
      </c>
      <c r="M569" s="156">
        <f t="shared" si="33"/>
        <v>0</v>
      </c>
      <c r="N569" s="165"/>
      <c r="O569" s="165"/>
      <c r="P569" s="156">
        <f t="shared" si="34"/>
        <v>0</v>
      </c>
      <c r="Q569" s="156">
        <f t="shared" si="35"/>
        <v>0</v>
      </c>
      <c r="R569" s="165"/>
      <c r="S569" s="165"/>
    </row>
    <row r="570" spans="1:19" x14ac:dyDescent="0.25">
      <c r="A570" s="156">
        <v>555</v>
      </c>
      <c r="B570" s="156" t="e">
        <f>VLOOKUP('Room Details'!$I558,NCA_Calculations!$I$3:$N$12,2,0)</f>
        <v>#N/A</v>
      </c>
      <c r="C570" s="156" t="e">
        <f>VLOOKUP('Room Details'!$I558,NCA_Calculations!$I$3:$N$12,3,0)</f>
        <v>#N/A</v>
      </c>
      <c r="D570" s="156" t="e">
        <f>VLOOKUP('Room Details'!$I558,NCA_Calculations!$I$3:$N$12,4,0)</f>
        <v>#N/A</v>
      </c>
      <c r="E570" s="156" t="e">
        <f>VLOOKUP('Room Details'!$I558,NCA_Calculations!$I$3:$N$12,5,0)</f>
        <v>#N/A</v>
      </c>
      <c r="F570" s="156" t="e">
        <f>VLOOKUP('Room Details'!$I558,NCA_Calculations!$I$3:$N$12,6,0)</f>
        <v>#N/A</v>
      </c>
      <c r="G570" s="156" t="str">
        <f>IF(OR(ISBLANK('Room Details'!$M558), 'Room Details'!$M558 = 0,  'Room Details'!$M558 = "N/A" ),"Usable","Unusable")</f>
        <v>Usable</v>
      </c>
      <c r="H570" s="156">
        <f>'Room Details'!$V558</f>
        <v>0</v>
      </c>
      <c r="I570" s="156">
        <f>_xlfn.IFNA(ROUNDUP(IF(OR('Room Details'!$J558=0,ISBLANK('Room Details'!$J558),'Room Details'!$J558="N/A"),0,IF('Room Details'!$J558&gt;$D570,('Room Details'!$J558/$E570)+$F570,IF('Room Details'!$J558&lt;=ABS($B570*$C570),1,('Room Details'!$J558/$B570)+$C570))),0),0)</f>
        <v>0</v>
      </c>
      <c r="J570" s="167"/>
      <c r="K570" s="167"/>
      <c r="L570" s="156">
        <f t="shared" si="32"/>
        <v>0</v>
      </c>
      <c r="M570" s="156">
        <f t="shared" si="33"/>
        <v>0</v>
      </c>
      <c r="N570" s="165"/>
      <c r="O570" s="165"/>
      <c r="P570" s="156">
        <f t="shared" si="34"/>
        <v>0</v>
      </c>
      <c r="Q570" s="156">
        <f t="shared" si="35"/>
        <v>0</v>
      </c>
      <c r="R570" s="165"/>
      <c r="S570" s="165"/>
    </row>
    <row r="571" spans="1:19" x14ac:dyDescent="0.25">
      <c r="A571" s="156">
        <v>556</v>
      </c>
      <c r="B571" s="156" t="e">
        <f>VLOOKUP('Room Details'!$I559,NCA_Calculations!$I$3:$N$12,2,0)</f>
        <v>#N/A</v>
      </c>
      <c r="C571" s="156" t="e">
        <f>VLOOKUP('Room Details'!$I559,NCA_Calculations!$I$3:$N$12,3,0)</f>
        <v>#N/A</v>
      </c>
      <c r="D571" s="156" t="e">
        <f>VLOOKUP('Room Details'!$I559,NCA_Calculations!$I$3:$N$12,4,0)</f>
        <v>#N/A</v>
      </c>
      <c r="E571" s="156" t="e">
        <f>VLOOKUP('Room Details'!$I559,NCA_Calculations!$I$3:$N$12,5,0)</f>
        <v>#N/A</v>
      </c>
      <c r="F571" s="156" t="e">
        <f>VLOOKUP('Room Details'!$I559,NCA_Calculations!$I$3:$N$12,6,0)</f>
        <v>#N/A</v>
      </c>
      <c r="G571" s="156" t="str">
        <f>IF(OR(ISBLANK('Room Details'!$M559), 'Room Details'!$M559 = 0,  'Room Details'!$M559 = "N/A" ),"Usable","Unusable")</f>
        <v>Usable</v>
      </c>
      <c r="H571" s="156">
        <f>'Room Details'!$V559</f>
        <v>0</v>
      </c>
      <c r="I571" s="156">
        <f>_xlfn.IFNA(ROUNDUP(IF(OR('Room Details'!$J559=0,ISBLANK('Room Details'!$J559),'Room Details'!$J559="N/A"),0,IF('Room Details'!$J559&gt;$D571,('Room Details'!$J559/$E571)+$F571,IF('Room Details'!$J559&lt;=ABS($B571*$C571),1,('Room Details'!$J559/$B571)+$C571))),0),0)</f>
        <v>0</v>
      </c>
      <c r="J571" s="167"/>
      <c r="K571" s="167"/>
      <c r="L571" s="156">
        <f t="shared" si="32"/>
        <v>0</v>
      </c>
      <c r="M571" s="156">
        <f t="shared" si="33"/>
        <v>0</v>
      </c>
      <c r="N571" s="165"/>
      <c r="O571" s="165"/>
      <c r="P571" s="156">
        <f t="shared" si="34"/>
        <v>0</v>
      </c>
      <c r="Q571" s="156">
        <f t="shared" si="35"/>
        <v>0</v>
      </c>
      <c r="R571" s="165"/>
      <c r="S571" s="165"/>
    </row>
    <row r="572" spans="1:19" x14ac:dyDescent="0.25">
      <c r="A572" s="156">
        <v>557</v>
      </c>
      <c r="B572" s="156" t="e">
        <f>VLOOKUP('Room Details'!$I560,NCA_Calculations!$I$3:$N$12,2,0)</f>
        <v>#N/A</v>
      </c>
      <c r="C572" s="156" t="e">
        <f>VLOOKUP('Room Details'!$I560,NCA_Calculations!$I$3:$N$12,3,0)</f>
        <v>#N/A</v>
      </c>
      <c r="D572" s="156" t="e">
        <f>VLOOKUP('Room Details'!$I560,NCA_Calculations!$I$3:$N$12,4,0)</f>
        <v>#N/A</v>
      </c>
      <c r="E572" s="156" t="e">
        <f>VLOOKUP('Room Details'!$I560,NCA_Calculations!$I$3:$N$12,5,0)</f>
        <v>#N/A</v>
      </c>
      <c r="F572" s="156" t="e">
        <f>VLOOKUP('Room Details'!$I560,NCA_Calculations!$I$3:$N$12,6,0)</f>
        <v>#N/A</v>
      </c>
      <c r="G572" s="156" t="str">
        <f>IF(OR(ISBLANK('Room Details'!$M560), 'Room Details'!$M560 = 0,  'Room Details'!$M560 = "N/A" ),"Usable","Unusable")</f>
        <v>Usable</v>
      </c>
      <c r="H572" s="156">
        <f>'Room Details'!$V560</f>
        <v>0</v>
      </c>
      <c r="I572" s="156">
        <f>_xlfn.IFNA(ROUNDUP(IF(OR('Room Details'!$J560=0,ISBLANK('Room Details'!$J560),'Room Details'!$J560="N/A"),0,IF('Room Details'!$J560&gt;$D572,('Room Details'!$J560/$E572)+$F572,IF('Room Details'!$J560&lt;=ABS($B572*$C572),1,('Room Details'!$J560/$B572)+$C572))),0),0)</f>
        <v>0</v>
      </c>
      <c r="J572" s="167"/>
      <c r="K572" s="167"/>
      <c r="L572" s="156">
        <f t="shared" si="32"/>
        <v>0</v>
      </c>
      <c r="M572" s="156">
        <f t="shared" si="33"/>
        <v>0</v>
      </c>
      <c r="N572" s="165"/>
      <c r="O572" s="165"/>
      <c r="P572" s="156">
        <f t="shared" si="34"/>
        <v>0</v>
      </c>
      <c r="Q572" s="156">
        <f t="shared" si="35"/>
        <v>0</v>
      </c>
      <c r="R572" s="165"/>
      <c r="S572" s="165"/>
    </row>
    <row r="573" spans="1:19" x14ac:dyDescent="0.25">
      <c r="A573" s="156">
        <v>558</v>
      </c>
      <c r="B573" s="156" t="e">
        <f>VLOOKUP('Room Details'!$I561,NCA_Calculations!$I$3:$N$12,2,0)</f>
        <v>#N/A</v>
      </c>
      <c r="C573" s="156" t="e">
        <f>VLOOKUP('Room Details'!$I561,NCA_Calculations!$I$3:$N$12,3,0)</f>
        <v>#N/A</v>
      </c>
      <c r="D573" s="156" t="e">
        <f>VLOOKUP('Room Details'!$I561,NCA_Calculations!$I$3:$N$12,4,0)</f>
        <v>#N/A</v>
      </c>
      <c r="E573" s="156" t="e">
        <f>VLOOKUP('Room Details'!$I561,NCA_Calculations!$I$3:$N$12,5,0)</f>
        <v>#N/A</v>
      </c>
      <c r="F573" s="156" t="e">
        <f>VLOOKUP('Room Details'!$I561,NCA_Calculations!$I$3:$N$12,6,0)</f>
        <v>#N/A</v>
      </c>
      <c r="G573" s="156" t="str">
        <f>IF(OR(ISBLANK('Room Details'!$M561), 'Room Details'!$M561 = 0,  'Room Details'!$M561 = "N/A" ),"Usable","Unusable")</f>
        <v>Usable</v>
      </c>
      <c r="H573" s="156">
        <f>'Room Details'!$V561</f>
        <v>0</v>
      </c>
      <c r="I573" s="156">
        <f>_xlfn.IFNA(ROUNDUP(IF(OR('Room Details'!$J561=0,ISBLANK('Room Details'!$J561),'Room Details'!$J561="N/A"),0,IF('Room Details'!$J561&gt;$D573,('Room Details'!$J561/$E573)+$F573,IF('Room Details'!$J561&lt;=ABS($B573*$C573),1,('Room Details'!$J561/$B573)+$C573))),0),0)</f>
        <v>0</v>
      </c>
      <c r="J573" s="167"/>
      <c r="K573" s="167"/>
      <c r="L573" s="156">
        <f t="shared" si="32"/>
        <v>0</v>
      </c>
      <c r="M573" s="156">
        <f t="shared" si="33"/>
        <v>0</v>
      </c>
      <c r="N573" s="165"/>
      <c r="O573" s="165"/>
      <c r="P573" s="156">
        <f t="shared" si="34"/>
        <v>0</v>
      </c>
      <c r="Q573" s="156">
        <f t="shared" si="35"/>
        <v>0</v>
      </c>
      <c r="R573" s="165"/>
      <c r="S573" s="165"/>
    </row>
    <row r="574" spans="1:19" x14ac:dyDescent="0.25">
      <c r="A574" s="156">
        <v>559</v>
      </c>
      <c r="B574" s="156" t="e">
        <f>VLOOKUP('Room Details'!$I562,NCA_Calculations!$I$3:$N$12,2,0)</f>
        <v>#N/A</v>
      </c>
      <c r="C574" s="156" t="e">
        <f>VLOOKUP('Room Details'!$I562,NCA_Calculations!$I$3:$N$12,3,0)</f>
        <v>#N/A</v>
      </c>
      <c r="D574" s="156" t="e">
        <f>VLOOKUP('Room Details'!$I562,NCA_Calculations!$I$3:$N$12,4,0)</f>
        <v>#N/A</v>
      </c>
      <c r="E574" s="156" t="e">
        <f>VLOOKUP('Room Details'!$I562,NCA_Calculations!$I$3:$N$12,5,0)</f>
        <v>#N/A</v>
      </c>
      <c r="F574" s="156" t="e">
        <f>VLOOKUP('Room Details'!$I562,NCA_Calculations!$I$3:$N$12,6,0)</f>
        <v>#N/A</v>
      </c>
      <c r="G574" s="156" t="str">
        <f>IF(OR(ISBLANK('Room Details'!$M562), 'Room Details'!$M562 = 0,  'Room Details'!$M562 = "N/A" ),"Usable","Unusable")</f>
        <v>Usable</v>
      </c>
      <c r="H574" s="156">
        <f>'Room Details'!$V562</f>
        <v>0</v>
      </c>
      <c r="I574" s="156">
        <f>_xlfn.IFNA(ROUNDUP(IF(OR('Room Details'!$J562=0,ISBLANK('Room Details'!$J562),'Room Details'!$J562="N/A"),0,IF('Room Details'!$J562&gt;$D574,('Room Details'!$J562/$E574)+$F574,IF('Room Details'!$J562&lt;=ABS($B574*$C574),1,('Room Details'!$J562/$B574)+$C574))),0),0)</f>
        <v>0</v>
      </c>
      <c r="J574" s="167"/>
      <c r="K574" s="167"/>
      <c r="L574" s="156">
        <f t="shared" si="32"/>
        <v>0</v>
      </c>
      <c r="M574" s="156">
        <f t="shared" si="33"/>
        <v>0</v>
      </c>
      <c r="N574" s="165"/>
      <c r="O574" s="165"/>
      <c r="P574" s="156">
        <f t="shared" si="34"/>
        <v>0</v>
      </c>
      <c r="Q574" s="156">
        <f t="shared" si="35"/>
        <v>0</v>
      </c>
      <c r="R574" s="165"/>
      <c r="S574" s="165"/>
    </row>
    <row r="575" spans="1:19" x14ac:dyDescent="0.25">
      <c r="A575" s="156">
        <v>560</v>
      </c>
      <c r="B575" s="156" t="e">
        <f>VLOOKUP('Room Details'!$I563,NCA_Calculations!$I$3:$N$12,2,0)</f>
        <v>#N/A</v>
      </c>
      <c r="C575" s="156" t="e">
        <f>VLOOKUP('Room Details'!$I563,NCA_Calculations!$I$3:$N$12,3,0)</f>
        <v>#N/A</v>
      </c>
      <c r="D575" s="156" t="e">
        <f>VLOOKUP('Room Details'!$I563,NCA_Calculations!$I$3:$N$12,4,0)</f>
        <v>#N/A</v>
      </c>
      <c r="E575" s="156" t="e">
        <f>VLOOKUP('Room Details'!$I563,NCA_Calculations!$I$3:$N$12,5,0)</f>
        <v>#N/A</v>
      </c>
      <c r="F575" s="156" t="e">
        <f>VLOOKUP('Room Details'!$I563,NCA_Calculations!$I$3:$N$12,6,0)</f>
        <v>#N/A</v>
      </c>
      <c r="G575" s="156" t="str">
        <f>IF(OR(ISBLANK('Room Details'!$M563), 'Room Details'!$M563 = 0,  'Room Details'!$M563 = "N/A" ),"Usable","Unusable")</f>
        <v>Usable</v>
      </c>
      <c r="H575" s="156">
        <f>'Room Details'!$V563</f>
        <v>0</v>
      </c>
      <c r="I575" s="156">
        <f>_xlfn.IFNA(ROUNDUP(IF(OR('Room Details'!$J563=0,ISBLANK('Room Details'!$J563),'Room Details'!$J563="N/A"),0,IF('Room Details'!$J563&gt;$D575,('Room Details'!$J563/$E575)+$F575,IF('Room Details'!$J563&lt;=ABS($B575*$C575),1,('Room Details'!$J563/$B575)+$C575))),0),0)</f>
        <v>0</v>
      </c>
      <c r="J575" s="167"/>
      <c r="K575" s="167"/>
      <c r="L575" s="156">
        <f t="shared" si="32"/>
        <v>0</v>
      </c>
      <c r="M575" s="156">
        <f t="shared" si="33"/>
        <v>0</v>
      </c>
      <c r="N575" s="165"/>
      <c r="O575" s="165"/>
      <c r="P575" s="156">
        <f t="shared" si="34"/>
        <v>0</v>
      </c>
      <c r="Q575" s="156">
        <f t="shared" si="35"/>
        <v>0</v>
      </c>
      <c r="R575" s="165"/>
      <c r="S575" s="165"/>
    </row>
    <row r="576" spans="1:19" x14ac:dyDescent="0.25">
      <c r="A576" s="156">
        <v>561</v>
      </c>
      <c r="B576" s="156" t="e">
        <f>VLOOKUP('Room Details'!$I564,NCA_Calculations!$I$3:$N$12,2,0)</f>
        <v>#N/A</v>
      </c>
      <c r="C576" s="156" t="e">
        <f>VLOOKUP('Room Details'!$I564,NCA_Calculations!$I$3:$N$12,3,0)</f>
        <v>#N/A</v>
      </c>
      <c r="D576" s="156" t="e">
        <f>VLOOKUP('Room Details'!$I564,NCA_Calculations!$I$3:$N$12,4,0)</f>
        <v>#N/A</v>
      </c>
      <c r="E576" s="156" t="e">
        <f>VLOOKUP('Room Details'!$I564,NCA_Calculations!$I$3:$N$12,5,0)</f>
        <v>#N/A</v>
      </c>
      <c r="F576" s="156" t="e">
        <f>VLOOKUP('Room Details'!$I564,NCA_Calculations!$I$3:$N$12,6,0)</f>
        <v>#N/A</v>
      </c>
      <c r="G576" s="156" t="str">
        <f>IF(OR(ISBLANK('Room Details'!$M564), 'Room Details'!$M564 = 0,  'Room Details'!$M564 = "N/A" ),"Usable","Unusable")</f>
        <v>Usable</v>
      </c>
      <c r="H576" s="156">
        <f>'Room Details'!$V564</f>
        <v>0</v>
      </c>
      <c r="I576" s="156">
        <f>_xlfn.IFNA(ROUNDUP(IF(OR('Room Details'!$J564=0,ISBLANK('Room Details'!$J564),'Room Details'!$J564="N/A"),0,IF('Room Details'!$J564&gt;$D576,('Room Details'!$J564/$E576)+$F576,IF('Room Details'!$J564&lt;=ABS($B576*$C576),1,('Room Details'!$J564/$B576)+$C576))),0),0)</f>
        <v>0</v>
      </c>
      <c r="J576" s="167"/>
      <c r="K576" s="167"/>
      <c r="L576" s="156">
        <f t="shared" si="32"/>
        <v>0</v>
      </c>
      <c r="M576" s="156">
        <f t="shared" si="33"/>
        <v>0</v>
      </c>
      <c r="N576" s="165"/>
      <c r="O576" s="165"/>
      <c r="P576" s="156">
        <f t="shared" si="34"/>
        <v>0</v>
      </c>
      <c r="Q576" s="156">
        <f t="shared" si="35"/>
        <v>0</v>
      </c>
      <c r="R576" s="165"/>
      <c r="S576" s="165"/>
    </row>
    <row r="577" spans="1:19" x14ac:dyDescent="0.25">
      <c r="A577" s="156">
        <v>562</v>
      </c>
      <c r="B577" s="156" t="e">
        <f>VLOOKUP('Room Details'!$I565,NCA_Calculations!$I$3:$N$12,2,0)</f>
        <v>#N/A</v>
      </c>
      <c r="C577" s="156" t="e">
        <f>VLOOKUP('Room Details'!$I565,NCA_Calculations!$I$3:$N$12,3,0)</f>
        <v>#N/A</v>
      </c>
      <c r="D577" s="156" t="e">
        <f>VLOOKUP('Room Details'!$I565,NCA_Calculations!$I$3:$N$12,4,0)</f>
        <v>#N/A</v>
      </c>
      <c r="E577" s="156" t="e">
        <f>VLOOKUP('Room Details'!$I565,NCA_Calculations!$I$3:$N$12,5,0)</f>
        <v>#N/A</v>
      </c>
      <c r="F577" s="156" t="e">
        <f>VLOOKUP('Room Details'!$I565,NCA_Calculations!$I$3:$N$12,6,0)</f>
        <v>#N/A</v>
      </c>
      <c r="G577" s="156" t="str">
        <f>IF(OR(ISBLANK('Room Details'!$M565), 'Room Details'!$M565 = 0,  'Room Details'!$M565 = "N/A" ),"Usable","Unusable")</f>
        <v>Usable</v>
      </c>
      <c r="H577" s="156">
        <f>'Room Details'!$V565</f>
        <v>0</v>
      </c>
      <c r="I577" s="156">
        <f>_xlfn.IFNA(ROUNDUP(IF(OR('Room Details'!$J565=0,ISBLANK('Room Details'!$J565),'Room Details'!$J565="N/A"),0,IF('Room Details'!$J565&gt;$D577,('Room Details'!$J565/$E577)+$F577,IF('Room Details'!$J565&lt;=ABS($B577*$C577),1,('Room Details'!$J565/$B577)+$C577))),0),0)</f>
        <v>0</v>
      </c>
      <c r="J577" s="167"/>
      <c r="K577" s="167"/>
      <c r="L577" s="156">
        <f t="shared" si="32"/>
        <v>0</v>
      </c>
      <c r="M577" s="156">
        <f t="shared" si="33"/>
        <v>0</v>
      </c>
      <c r="N577" s="165"/>
      <c r="O577" s="165"/>
      <c r="P577" s="156">
        <f t="shared" si="34"/>
        <v>0</v>
      </c>
      <c r="Q577" s="156">
        <f t="shared" si="35"/>
        <v>0</v>
      </c>
      <c r="R577" s="165"/>
      <c r="S577" s="165"/>
    </row>
    <row r="578" spans="1:19" x14ac:dyDescent="0.25">
      <c r="A578" s="156">
        <v>563</v>
      </c>
      <c r="B578" s="156" t="e">
        <f>VLOOKUP('Room Details'!$I566,NCA_Calculations!$I$3:$N$12,2,0)</f>
        <v>#N/A</v>
      </c>
      <c r="C578" s="156" t="e">
        <f>VLOOKUP('Room Details'!$I566,NCA_Calculations!$I$3:$N$12,3,0)</f>
        <v>#N/A</v>
      </c>
      <c r="D578" s="156" t="e">
        <f>VLOOKUP('Room Details'!$I566,NCA_Calculations!$I$3:$N$12,4,0)</f>
        <v>#N/A</v>
      </c>
      <c r="E578" s="156" t="e">
        <f>VLOOKUP('Room Details'!$I566,NCA_Calculations!$I$3:$N$12,5,0)</f>
        <v>#N/A</v>
      </c>
      <c r="F578" s="156" t="e">
        <f>VLOOKUP('Room Details'!$I566,NCA_Calculations!$I$3:$N$12,6,0)</f>
        <v>#N/A</v>
      </c>
      <c r="G578" s="156" t="str">
        <f>IF(OR(ISBLANK('Room Details'!$M566), 'Room Details'!$M566 = 0,  'Room Details'!$M566 = "N/A" ),"Usable","Unusable")</f>
        <v>Usable</v>
      </c>
      <c r="H578" s="156">
        <f>'Room Details'!$V566</f>
        <v>0</v>
      </c>
      <c r="I578" s="156">
        <f>_xlfn.IFNA(ROUNDUP(IF(OR('Room Details'!$J566=0,ISBLANK('Room Details'!$J566),'Room Details'!$J566="N/A"),0,IF('Room Details'!$J566&gt;$D578,('Room Details'!$J566/$E578)+$F578,IF('Room Details'!$J566&lt;=ABS($B578*$C578),1,('Room Details'!$J566/$B578)+$C578))),0),0)</f>
        <v>0</v>
      </c>
      <c r="J578" s="167"/>
      <c r="K578" s="167"/>
      <c r="L578" s="156">
        <f t="shared" si="32"/>
        <v>0</v>
      </c>
      <c r="M578" s="156">
        <f t="shared" si="33"/>
        <v>0</v>
      </c>
      <c r="N578" s="165"/>
      <c r="O578" s="165"/>
      <c r="P578" s="156">
        <f t="shared" si="34"/>
        <v>0</v>
      </c>
      <c r="Q578" s="156">
        <f t="shared" si="35"/>
        <v>0</v>
      </c>
      <c r="R578" s="165"/>
      <c r="S578" s="165"/>
    </row>
    <row r="579" spans="1:19" x14ac:dyDescent="0.25">
      <c r="A579" s="156">
        <v>564</v>
      </c>
      <c r="B579" s="156" t="e">
        <f>VLOOKUP('Room Details'!$I567,NCA_Calculations!$I$3:$N$12,2,0)</f>
        <v>#N/A</v>
      </c>
      <c r="C579" s="156" t="e">
        <f>VLOOKUP('Room Details'!$I567,NCA_Calculations!$I$3:$N$12,3,0)</f>
        <v>#N/A</v>
      </c>
      <c r="D579" s="156" t="e">
        <f>VLOOKUP('Room Details'!$I567,NCA_Calculations!$I$3:$N$12,4,0)</f>
        <v>#N/A</v>
      </c>
      <c r="E579" s="156" t="e">
        <f>VLOOKUP('Room Details'!$I567,NCA_Calculations!$I$3:$N$12,5,0)</f>
        <v>#N/A</v>
      </c>
      <c r="F579" s="156" t="e">
        <f>VLOOKUP('Room Details'!$I567,NCA_Calculations!$I$3:$N$12,6,0)</f>
        <v>#N/A</v>
      </c>
      <c r="G579" s="156" t="str">
        <f>IF(OR(ISBLANK('Room Details'!$M567), 'Room Details'!$M567 = 0,  'Room Details'!$M567 = "N/A" ),"Usable","Unusable")</f>
        <v>Usable</v>
      </c>
      <c r="H579" s="156">
        <f>'Room Details'!$V567</f>
        <v>0</v>
      </c>
      <c r="I579" s="156">
        <f>_xlfn.IFNA(ROUNDUP(IF(OR('Room Details'!$J567=0,ISBLANK('Room Details'!$J567),'Room Details'!$J567="N/A"),0,IF('Room Details'!$J567&gt;$D579,('Room Details'!$J567/$E579)+$F579,IF('Room Details'!$J567&lt;=ABS($B579*$C579),1,('Room Details'!$J567/$B579)+$C579))),0),0)</f>
        <v>0</v>
      </c>
      <c r="J579" s="167"/>
      <c r="K579" s="167"/>
      <c r="L579" s="156">
        <f t="shared" si="32"/>
        <v>0</v>
      </c>
      <c r="M579" s="156">
        <f t="shared" si="33"/>
        <v>0</v>
      </c>
      <c r="N579" s="165"/>
      <c r="O579" s="165"/>
      <c r="P579" s="156">
        <f t="shared" si="34"/>
        <v>0</v>
      </c>
      <c r="Q579" s="156">
        <f t="shared" si="35"/>
        <v>0</v>
      </c>
      <c r="R579" s="165"/>
      <c r="S579" s="165"/>
    </row>
    <row r="580" spans="1:19" x14ac:dyDescent="0.25">
      <c r="A580" s="156">
        <v>565</v>
      </c>
      <c r="B580" s="156" t="e">
        <f>VLOOKUP('Room Details'!$I568,NCA_Calculations!$I$3:$N$12,2,0)</f>
        <v>#N/A</v>
      </c>
      <c r="C580" s="156" t="e">
        <f>VLOOKUP('Room Details'!$I568,NCA_Calculations!$I$3:$N$12,3,0)</f>
        <v>#N/A</v>
      </c>
      <c r="D580" s="156" t="e">
        <f>VLOOKUP('Room Details'!$I568,NCA_Calculations!$I$3:$N$12,4,0)</f>
        <v>#N/A</v>
      </c>
      <c r="E580" s="156" t="e">
        <f>VLOOKUP('Room Details'!$I568,NCA_Calculations!$I$3:$N$12,5,0)</f>
        <v>#N/A</v>
      </c>
      <c r="F580" s="156" t="e">
        <f>VLOOKUP('Room Details'!$I568,NCA_Calculations!$I$3:$N$12,6,0)</f>
        <v>#N/A</v>
      </c>
      <c r="G580" s="156" t="str">
        <f>IF(OR(ISBLANK('Room Details'!$M568), 'Room Details'!$M568 = 0,  'Room Details'!$M568 = "N/A" ),"Usable","Unusable")</f>
        <v>Usable</v>
      </c>
      <c r="H580" s="156">
        <f>'Room Details'!$V568</f>
        <v>0</v>
      </c>
      <c r="I580" s="156">
        <f>_xlfn.IFNA(ROUNDUP(IF(OR('Room Details'!$J568=0,ISBLANK('Room Details'!$J568),'Room Details'!$J568="N/A"),0,IF('Room Details'!$J568&gt;$D580,('Room Details'!$J568/$E580)+$F580,IF('Room Details'!$J568&lt;=ABS($B580*$C580),1,('Room Details'!$J568/$B580)+$C580))),0),0)</f>
        <v>0</v>
      </c>
      <c r="J580" s="167"/>
      <c r="K580" s="167"/>
      <c r="L580" s="156">
        <f t="shared" si="32"/>
        <v>0</v>
      </c>
      <c r="M580" s="156">
        <f t="shared" si="33"/>
        <v>0</v>
      </c>
      <c r="N580" s="165"/>
      <c r="O580" s="165"/>
      <c r="P580" s="156">
        <f t="shared" si="34"/>
        <v>0</v>
      </c>
      <c r="Q580" s="156">
        <f t="shared" si="35"/>
        <v>0</v>
      </c>
      <c r="R580" s="165"/>
      <c r="S580" s="165"/>
    </row>
    <row r="581" spans="1:19" x14ac:dyDescent="0.25">
      <c r="A581" s="156">
        <v>566</v>
      </c>
      <c r="B581" s="156" t="e">
        <f>VLOOKUP('Room Details'!$I569,NCA_Calculations!$I$3:$N$12,2,0)</f>
        <v>#N/A</v>
      </c>
      <c r="C581" s="156" t="e">
        <f>VLOOKUP('Room Details'!$I569,NCA_Calculations!$I$3:$N$12,3,0)</f>
        <v>#N/A</v>
      </c>
      <c r="D581" s="156" t="e">
        <f>VLOOKUP('Room Details'!$I569,NCA_Calculations!$I$3:$N$12,4,0)</f>
        <v>#N/A</v>
      </c>
      <c r="E581" s="156" t="e">
        <f>VLOOKUP('Room Details'!$I569,NCA_Calculations!$I$3:$N$12,5,0)</f>
        <v>#N/A</v>
      </c>
      <c r="F581" s="156" t="e">
        <f>VLOOKUP('Room Details'!$I569,NCA_Calculations!$I$3:$N$12,6,0)</f>
        <v>#N/A</v>
      </c>
      <c r="G581" s="156" t="str">
        <f>IF(OR(ISBLANK('Room Details'!$M569), 'Room Details'!$M569 = 0,  'Room Details'!$M569 = "N/A" ),"Usable","Unusable")</f>
        <v>Usable</v>
      </c>
      <c r="H581" s="156">
        <f>'Room Details'!$V569</f>
        <v>0</v>
      </c>
      <c r="I581" s="156">
        <f>_xlfn.IFNA(ROUNDUP(IF(OR('Room Details'!$J569=0,ISBLANK('Room Details'!$J569),'Room Details'!$J569="N/A"),0,IF('Room Details'!$J569&gt;$D581,('Room Details'!$J569/$E581)+$F581,IF('Room Details'!$J569&lt;=ABS($B581*$C581),1,('Room Details'!$J569/$B581)+$C581))),0),0)</f>
        <v>0</v>
      </c>
      <c r="J581" s="167"/>
      <c r="K581" s="167"/>
      <c r="L581" s="156">
        <f t="shared" si="32"/>
        <v>0</v>
      </c>
      <c r="M581" s="156">
        <f t="shared" si="33"/>
        <v>0</v>
      </c>
      <c r="N581" s="165"/>
      <c r="O581" s="165"/>
      <c r="P581" s="156">
        <f t="shared" si="34"/>
        <v>0</v>
      </c>
      <c r="Q581" s="156">
        <f t="shared" si="35"/>
        <v>0</v>
      </c>
      <c r="R581" s="165"/>
      <c r="S581" s="165"/>
    </row>
    <row r="582" spans="1:19" x14ac:dyDescent="0.25">
      <c r="A582" s="156">
        <v>567</v>
      </c>
      <c r="B582" s="156" t="e">
        <f>VLOOKUP('Room Details'!$I570,NCA_Calculations!$I$3:$N$12,2,0)</f>
        <v>#N/A</v>
      </c>
      <c r="C582" s="156" t="e">
        <f>VLOOKUP('Room Details'!$I570,NCA_Calculations!$I$3:$N$12,3,0)</f>
        <v>#N/A</v>
      </c>
      <c r="D582" s="156" t="e">
        <f>VLOOKUP('Room Details'!$I570,NCA_Calculations!$I$3:$N$12,4,0)</f>
        <v>#N/A</v>
      </c>
      <c r="E582" s="156" t="e">
        <f>VLOOKUP('Room Details'!$I570,NCA_Calculations!$I$3:$N$12,5,0)</f>
        <v>#N/A</v>
      </c>
      <c r="F582" s="156" t="e">
        <f>VLOOKUP('Room Details'!$I570,NCA_Calculations!$I$3:$N$12,6,0)</f>
        <v>#N/A</v>
      </c>
      <c r="G582" s="156" t="str">
        <f>IF(OR(ISBLANK('Room Details'!$M570), 'Room Details'!$M570 = 0,  'Room Details'!$M570 = "N/A" ),"Usable","Unusable")</f>
        <v>Usable</v>
      </c>
      <c r="H582" s="156">
        <f>'Room Details'!$V570</f>
        <v>0</v>
      </c>
      <c r="I582" s="156">
        <f>_xlfn.IFNA(ROUNDUP(IF(OR('Room Details'!$J570=0,ISBLANK('Room Details'!$J570),'Room Details'!$J570="N/A"),0,IF('Room Details'!$J570&gt;$D582,('Room Details'!$J570/$E582)+$F582,IF('Room Details'!$J570&lt;=ABS($B582*$C582),1,('Room Details'!$J570/$B582)+$C582))),0),0)</f>
        <v>0</v>
      </c>
      <c r="J582" s="167"/>
      <c r="K582" s="167"/>
      <c r="L582" s="156">
        <f t="shared" si="32"/>
        <v>0</v>
      </c>
      <c r="M582" s="156">
        <f t="shared" si="33"/>
        <v>0</v>
      </c>
      <c r="N582" s="165"/>
      <c r="O582" s="165"/>
      <c r="P582" s="156">
        <f t="shared" si="34"/>
        <v>0</v>
      </c>
      <c r="Q582" s="156">
        <f t="shared" si="35"/>
        <v>0</v>
      </c>
      <c r="R582" s="165"/>
      <c r="S582" s="165"/>
    </row>
    <row r="583" spans="1:19" x14ac:dyDescent="0.25">
      <c r="A583" s="156">
        <v>568</v>
      </c>
      <c r="B583" s="156" t="e">
        <f>VLOOKUP('Room Details'!$I571,NCA_Calculations!$I$3:$N$12,2,0)</f>
        <v>#N/A</v>
      </c>
      <c r="C583" s="156" t="e">
        <f>VLOOKUP('Room Details'!$I571,NCA_Calculations!$I$3:$N$12,3,0)</f>
        <v>#N/A</v>
      </c>
      <c r="D583" s="156" t="e">
        <f>VLOOKUP('Room Details'!$I571,NCA_Calculations!$I$3:$N$12,4,0)</f>
        <v>#N/A</v>
      </c>
      <c r="E583" s="156" t="e">
        <f>VLOOKUP('Room Details'!$I571,NCA_Calculations!$I$3:$N$12,5,0)</f>
        <v>#N/A</v>
      </c>
      <c r="F583" s="156" t="e">
        <f>VLOOKUP('Room Details'!$I571,NCA_Calculations!$I$3:$N$12,6,0)</f>
        <v>#N/A</v>
      </c>
      <c r="G583" s="156" t="str">
        <f>IF(OR(ISBLANK('Room Details'!$M571), 'Room Details'!$M571 = 0,  'Room Details'!$M571 = "N/A" ),"Usable","Unusable")</f>
        <v>Usable</v>
      </c>
      <c r="H583" s="156">
        <f>'Room Details'!$V571</f>
        <v>0</v>
      </c>
      <c r="I583" s="156">
        <f>_xlfn.IFNA(ROUNDUP(IF(OR('Room Details'!$J571=0,ISBLANK('Room Details'!$J571),'Room Details'!$J571="N/A"),0,IF('Room Details'!$J571&gt;$D583,('Room Details'!$J571/$E583)+$F583,IF('Room Details'!$J571&lt;=ABS($B583*$C583),1,('Room Details'!$J571/$B583)+$C583))),0),0)</f>
        <v>0</v>
      </c>
      <c r="J583" s="167"/>
      <c r="K583" s="167"/>
      <c r="L583" s="156">
        <f t="shared" si="32"/>
        <v>0</v>
      </c>
      <c r="M583" s="156">
        <f t="shared" si="33"/>
        <v>0</v>
      </c>
      <c r="N583" s="165"/>
      <c r="O583" s="165"/>
      <c r="P583" s="156">
        <f t="shared" si="34"/>
        <v>0</v>
      </c>
      <c r="Q583" s="156">
        <f t="shared" si="35"/>
        <v>0</v>
      </c>
      <c r="R583" s="165"/>
      <c r="S583" s="165"/>
    </row>
    <row r="584" spans="1:19" x14ac:dyDescent="0.25">
      <c r="A584" s="156">
        <v>569</v>
      </c>
      <c r="B584" s="156" t="e">
        <f>VLOOKUP('Room Details'!$I572,NCA_Calculations!$I$3:$N$12,2,0)</f>
        <v>#N/A</v>
      </c>
      <c r="C584" s="156" t="e">
        <f>VLOOKUP('Room Details'!$I572,NCA_Calculations!$I$3:$N$12,3,0)</f>
        <v>#N/A</v>
      </c>
      <c r="D584" s="156" t="e">
        <f>VLOOKUP('Room Details'!$I572,NCA_Calculations!$I$3:$N$12,4,0)</f>
        <v>#N/A</v>
      </c>
      <c r="E584" s="156" t="e">
        <f>VLOOKUP('Room Details'!$I572,NCA_Calculations!$I$3:$N$12,5,0)</f>
        <v>#N/A</v>
      </c>
      <c r="F584" s="156" t="e">
        <f>VLOOKUP('Room Details'!$I572,NCA_Calculations!$I$3:$N$12,6,0)</f>
        <v>#N/A</v>
      </c>
      <c r="G584" s="156" t="str">
        <f>IF(OR(ISBLANK('Room Details'!$M572), 'Room Details'!$M572 = 0,  'Room Details'!$M572 = "N/A" ),"Usable","Unusable")</f>
        <v>Usable</v>
      </c>
      <c r="H584" s="156">
        <f>'Room Details'!$V572</f>
        <v>0</v>
      </c>
      <c r="I584" s="156">
        <f>_xlfn.IFNA(ROUNDUP(IF(OR('Room Details'!$J572=0,ISBLANK('Room Details'!$J572),'Room Details'!$J572="N/A"),0,IF('Room Details'!$J572&gt;$D584,('Room Details'!$J572/$E584)+$F584,IF('Room Details'!$J572&lt;=ABS($B584*$C584),1,('Room Details'!$J572/$B584)+$C584))),0),0)</f>
        <v>0</v>
      </c>
      <c r="J584" s="167"/>
      <c r="K584" s="167"/>
      <c r="L584" s="156">
        <f t="shared" si="32"/>
        <v>0</v>
      </c>
      <c r="M584" s="156">
        <f t="shared" si="33"/>
        <v>0</v>
      </c>
      <c r="N584" s="165"/>
      <c r="O584" s="165"/>
      <c r="P584" s="156">
        <f t="shared" si="34"/>
        <v>0</v>
      </c>
      <c r="Q584" s="156">
        <f t="shared" si="35"/>
        <v>0</v>
      </c>
      <c r="R584" s="165"/>
      <c r="S584" s="165"/>
    </row>
    <row r="585" spans="1:19" x14ac:dyDescent="0.25">
      <c r="A585" s="156">
        <v>570</v>
      </c>
      <c r="B585" s="156" t="e">
        <f>VLOOKUP('Room Details'!$I573,NCA_Calculations!$I$3:$N$12,2,0)</f>
        <v>#N/A</v>
      </c>
      <c r="C585" s="156" t="e">
        <f>VLOOKUP('Room Details'!$I573,NCA_Calculations!$I$3:$N$12,3,0)</f>
        <v>#N/A</v>
      </c>
      <c r="D585" s="156" t="e">
        <f>VLOOKUP('Room Details'!$I573,NCA_Calculations!$I$3:$N$12,4,0)</f>
        <v>#N/A</v>
      </c>
      <c r="E585" s="156" t="e">
        <f>VLOOKUP('Room Details'!$I573,NCA_Calculations!$I$3:$N$12,5,0)</f>
        <v>#N/A</v>
      </c>
      <c r="F585" s="156" t="e">
        <f>VLOOKUP('Room Details'!$I573,NCA_Calculations!$I$3:$N$12,6,0)</f>
        <v>#N/A</v>
      </c>
      <c r="G585" s="156" t="str">
        <f>IF(OR(ISBLANK('Room Details'!$M573), 'Room Details'!$M573 = 0,  'Room Details'!$M573 = "N/A" ),"Usable","Unusable")</f>
        <v>Usable</v>
      </c>
      <c r="H585" s="156">
        <f>'Room Details'!$V573</f>
        <v>0</v>
      </c>
      <c r="I585" s="156">
        <f>_xlfn.IFNA(ROUNDUP(IF(OR('Room Details'!$J573=0,ISBLANK('Room Details'!$J573),'Room Details'!$J573="N/A"),0,IF('Room Details'!$J573&gt;$D585,('Room Details'!$J573/$E585)+$F585,IF('Room Details'!$J573&lt;=ABS($B585*$C585),1,('Room Details'!$J573/$B585)+$C585))),0),0)</f>
        <v>0</v>
      </c>
      <c r="J585" s="167"/>
      <c r="K585" s="167"/>
      <c r="L585" s="156">
        <f t="shared" si="32"/>
        <v>0</v>
      </c>
      <c r="M585" s="156">
        <f t="shared" si="33"/>
        <v>0</v>
      </c>
      <c r="N585" s="165"/>
      <c r="O585" s="165"/>
      <c r="P585" s="156">
        <f t="shared" si="34"/>
        <v>0</v>
      </c>
      <c r="Q585" s="156">
        <f t="shared" si="35"/>
        <v>0</v>
      </c>
      <c r="R585" s="165"/>
      <c r="S585" s="165"/>
    </row>
    <row r="586" spans="1:19" x14ac:dyDescent="0.25">
      <c r="A586" s="156">
        <v>571</v>
      </c>
      <c r="B586" s="156" t="e">
        <f>VLOOKUP('Room Details'!$I574,NCA_Calculations!$I$3:$N$12,2,0)</f>
        <v>#N/A</v>
      </c>
      <c r="C586" s="156" t="e">
        <f>VLOOKUP('Room Details'!$I574,NCA_Calculations!$I$3:$N$12,3,0)</f>
        <v>#N/A</v>
      </c>
      <c r="D586" s="156" t="e">
        <f>VLOOKUP('Room Details'!$I574,NCA_Calculations!$I$3:$N$12,4,0)</f>
        <v>#N/A</v>
      </c>
      <c r="E586" s="156" t="e">
        <f>VLOOKUP('Room Details'!$I574,NCA_Calculations!$I$3:$N$12,5,0)</f>
        <v>#N/A</v>
      </c>
      <c r="F586" s="156" t="e">
        <f>VLOOKUP('Room Details'!$I574,NCA_Calculations!$I$3:$N$12,6,0)</f>
        <v>#N/A</v>
      </c>
      <c r="G586" s="156" t="str">
        <f>IF(OR(ISBLANK('Room Details'!$M574), 'Room Details'!$M574 = 0,  'Room Details'!$M574 = "N/A" ),"Usable","Unusable")</f>
        <v>Usable</v>
      </c>
      <c r="H586" s="156">
        <f>'Room Details'!$V574</f>
        <v>0</v>
      </c>
      <c r="I586" s="156">
        <f>_xlfn.IFNA(ROUNDUP(IF(OR('Room Details'!$J574=0,ISBLANK('Room Details'!$J574),'Room Details'!$J574="N/A"),0,IF('Room Details'!$J574&gt;$D586,('Room Details'!$J574/$E586)+$F586,IF('Room Details'!$J574&lt;=ABS($B586*$C586),1,('Room Details'!$J574/$B586)+$C586))),0),0)</f>
        <v>0</v>
      </c>
      <c r="J586" s="167"/>
      <c r="K586" s="167"/>
      <c r="L586" s="156">
        <f t="shared" si="32"/>
        <v>0</v>
      </c>
      <c r="M586" s="156">
        <f t="shared" si="33"/>
        <v>0</v>
      </c>
      <c r="N586" s="165"/>
      <c r="O586" s="165"/>
      <c r="P586" s="156">
        <f t="shared" si="34"/>
        <v>0</v>
      </c>
      <c r="Q586" s="156">
        <f t="shared" si="35"/>
        <v>0</v>
      </c>
      <c r="R586" s="165"/>
      <c r="S586" s="165"/>
    </row>
    <row r="587" spans="1:19" x14ac:dyDescent="0.25">
      <c r="A587" s="156">
        <v>572</v>
      </c>
      <c r="B587" s="156" t="e">
        <f>VLOOKUP('Room Details'!$I575,NCA_Calculations!$I$3:$N$12,2,0)</f>
        <v>#N/A</v>
      </c>
      <c r="C587" s="156" t="e">
        <f>VLOOKUP('Room Details'!$I575,NCA_Calculations!$I$3:$N$12,3,0)</f>
        <v>#N/A</v>
      </c>
      <c r="D587" s="156" t="e">
        <f>VLOOKUP('Room Details'!$I575,NCA_Calculations!$I$3:$N$12,4,0)</f>
        <v>#N/A</v>
      </c>
      <c r="E587" s="156" t="e">
        <f>VLOOKUP('Room Details'!$I575,NCA_Calculations!$I$3:$N$12,5,0)</f>
        <v>#N/A</v>
      </c>
      <c r="F587" s="156" t="e">
        <f>VLOOKUP('Room Details'!$I575,NCA_Calculations!$I$3:$N$12,6,0)</f>
        <v>#N/A</v>
      </c>
      <c r="G587" s="156" t="str">
        <f>IF(OR(ISBLANK('Room Details'!$M575), 'Room Details'!$M575 = 0,  'Room Details'!$M575 = "N/A" ),"Usable","Unusable")</f>
        <v>Usable</v>
      </c>
      <c r="H587" s="156">
        <f>'Room Details'!$V575</f>
        <v>0</v>
      </c>
      <c r="I587" s="156">
        <f>_xlfn.IFNA(ROUNDUP(IF(OR('Room Details'!$J575=0,ISBLANK('Room Details'!$J575),'Room Details'!$J575="N/A"),0,IF('Room Details'!$J575&gt;$D587,('Room Details'!$J575/$E587)+$F587,IF('Room Details'!$J575&lt;=ABS($B587*$C587),1,('Room Details'!$J575/$B587)+$C587))),0),0)</f>
        <v>0</v>
      </c>
      <c r="J587" s="167"/>
      <c r="K587" s="167"/>
      <c r="L587" s="156">
        <f t="shared" si="32"/>
        <v>0</v>
      </c>
      <c r="M587" s="156">
        <f t="shared" si="33"/>
        <v>0</v>
      </c>
      <c r="N587" s="165"/>
      <c r="O587" s="165"/>
      <c r="P587" s="156">
        <f t="shared" si="34"/>
        <v>0</v>
      </c>
      <c r="Q587" s="156">
        <f t="shared" si="35"/>
        <v>0</v>
      </c>
      <c r="R587" s="165"/>
      <c r="S587" s="165"/>
    </row>
    <row r="588" spans="1:19" x14ac:dyDescent="0.25">
      <c r="A588" s="156">
        <v>573</v>
      </c>
      <c r="B588" s="156" t="e">
        <f>VLOOKUP('Room Details'!$I576,NCA_Calculations!$I$3:$N$12,2,0)</f>
        <v>#N/A</v>
      </c>
      <c r="C588" s="156" t="e">
        <f>VLOOKUP('Room Details'!$I576,NCA_Calculations!$I$3:$N$12,3,0)</f>
        <v>#N/A</v>
      </c>
      <c r="D588" s="156" t="e">
        <f>VLOOKUP('Room Details'!$I576,NCA_Calculations!$I$3:$N$12,4,0)</f>
        <v>#N/A</v>
      </c>
      <c r="E588" s="156" t="e">
        <f>VLOOKUP('Room Details'!$I576,NCA_Calculations!$I$3:$N$12,5,0)</f>
        <v>#N/A</v>
      </c>
      <c r="F588" s="156" t="e">
        <f>VLOOKUP('Room Details'!$I576,NCA_Calculations!$I$3:$N$12,6,0)</f>
        <v>#N/A</v>
      </c>
      <c r="G588" s="156" t="str">
        <f>IF(OR(ISBLANK('Room Details'!$M576), 'Room Details'!$M576 = 0,  'Room Details'!$M576 = "N/A" ),"Usable","Unusable")</f>
        <v>Usable</v>
      </c>
      <c r="H588" s="156">
        <f>'Room Details'!$V576</f>
        <v>0</v>
      </c>
      <c r="I588" s="156">
        <f>_xlfn.IFNA(ROUNDUP(IF(OR('Room Details'!$J576=0,ISBLANK('Room Details'!$J576),'Room Details'!$J576="N/A"),0,IF('Room Details'!$J576&gt;$D588,('Room Details'!$J576/$E588)+$F588,IF('Room Details'!$J576&lt;=ABS($B588*$C588),1,('Room Details'!$J576/$B588)+$C588))),0),0)</f>
        <v>0</v>
      </c>
      <c r="J588" s="167"/>
      <c r="K588" s="167"/>
      <c r="L588" s="156">
        <f t="shared" si="32"/>
        <v>0</v>
      </c>
      <c r="M588" s="156">
        <f t="shared" si="33"/>
        <v>0</v>
      </c>
      <c r="N588" s="165"/>
      <c r="O588" s="165"/>
      <c r="P588" s="156">
        <f t="shared" si="34"/>
        <v>0</v>
      </c>
      <c r="Q588" s="156">
        <f t="shared" si="35"/>
        <v>0</v>
      </c>
      <c r="R588" s="165"/>
      <c r="S588" s="165"/>
    </row>
    <row r="589" spans="1:19" x14ac:dyDescent="0.25">
      <c r="A589" s="156">
        <v>574</v>
      </c>
      <c r="B589" s="156" t="e">
        <f>VLOOKUP('Room Details'!$I577,NCA_Calculations!$I$3:$N$12,2,0)</f>
        <v>#N/A</v>
      </c>
      <c r="C589" s="156" t="e">
        <f>VLOOKUP('Room Details'!$I577,NCA_Calculations!$I$3:$N$12,3,0)</f>
        <v>#N/A</v>
      </c>
      <c r="D589" s="156" t="e">
        <f>VLOOKUP('Room Details'!$I577,NCA_Calculations!$I$3:$N$12,4,0)</f>
        <v>#N/A</v>
      </c>
      <c r="E589" s="156" t="e">
        <f>VLOOKUP('Room Details'!$I577,NCA_Calculations!$I$3:$N$12,5,0)</f>
        <v>#N/A</v>
      </c>
      <c r="F589" s="156" t="e">
        <f>VLOOKUP('Room Details'!$I577,NCA_Calculations!$I$3:$N$12,6,0)</f>
        <v>#N/A</v>
      </c>
      <c r="G589" s="156" t="str">
        <f>IF(OR(ISBLANK('Room Details'!$M577), 'Room Details'!$M577 = 0,  'Room Details'!$M577 = "N/A" ),"Usable","Unusable")</f>
        <v>Usable</v>
      </c>
      <c r="H589" s="156">
        <f>'Room Details'!$V577</f>
        <v>0</v>
      </c>
      <c r="I589" s="156">
        <f>_xlfn.IFNA(ROUNDUP(IF(OR('Room Details'!$J577=0,ISBLANK('Room Details'!$J577),'Room Details'!$J577="N/A"),0,IF('Room Details'!$J577&gt;$D589,('Room Details'!$J577/$E589)+$F589,IF('Room Details'!$J577&lt;=ABS($B589*$C589),1,('Room Details'!$J577/$B589)+$C589))),0),0)</f>
        <v>0</v>
      </c>
      <c r="J589" s="167"/>
      <c r="K589" s="167"/>
      <c r="L589" s="156">
        <f t="shared" si="32"/>
        <v>0</v>
      </c>
      <c r="M589" s="156">
        <f t="shared" si="33"/>
        <v>0</v>
      </c>
      <c r="N589" s="165"/>
      <c r="O589" s="165"/>
      <c r="P589" s="156">
        <f t="shared" si="34"/>
        <v>0</v>
      </c>
      <c r="Q589" s="156">
        <f t="shared" si="35"/>
        <v>0</v>
      </c>
      <c r="R589" s="165"/>
      <c r="S589" s="165"/>
    </row>
    <row r="590" spans="1:19" x14ac:dyDescent="0.25">
      <c r="A590" s="156">
        <v>575</v>
      </c>
      <c r="B590" s="156" t="e">
        <f>VLOOKUP('Room Details'!$I578,NCA_Calculations!$I$3:$N$12,2,0)</f>
        <v>#N/A</v>
      </c>
      <c r="C590" s="156" t="e">
        <f>VLOOKUP('Room Details'!$I578,NCA_Calculations!$I$3:$N$12,3,0)</f>
        <v>#N/A</v>
      </c>
      <c r="D590" s="156" t="e">
        <f>VLOOKUP('Room Details'!$I578,NCA_Calculations!$I$3:$N$12,4,0)</f>
        <v>#N/A</v>
      </c>
      <c r="E590" s="156" t="e">
        <f>VLOOKUP('Room Details'!$I578,NCA_Calculations!$I$3:$N$12,5,0)</f>
        <v>#N/A</v>
      </c>
      <c r="F590" s="156" t="e">
        <f>VLOOKUP('Room Details'!$I578,NCA_Calculations!$I$3:$N$12,6,0)</f>
        <v>#N/A</v>
      </c>
      <c r="G590" s="156" t="str">
        <f>IF(OR(ISBLANK('Room Details'!$M578), 'Room Details'!$M578 = 0,  'Room Details'!$M578 = "N/A" ),"Usable","Unusable")</f>
        <v>Usable</v>
      </c>
      <c r="H590" s="156">
        <f>'Room Details'!$V578</f>
        <v>0</v>
      </c>
      <c r="I590" s="156">
        <f>_xlfn.IFNA(ROUNDUP(IF(OR('Room Details'!$J578=0,ISBLANK('Room Details'!$J578),'Room Details'!$J578="N/A"),0,IF('Room Details'!$J578&gt;$D590,('Room Details'!$J578/$E590)+$F590,IF('Room Details'!$J578&lt;=ABS($B590*$C590),1,('Room Details'!$J578/$B590)+$C590))),0),0)</f>
        <v>0</v>
      </c>
      <c r="J590" s="167"/>
      <c r="K590" s="167"/>
      <c r="L590" s="156">
        <f t="shared" si="32"/>
        <v>0</v>
      </c>
      <c r="M590" s="156">
        <f t="shared" si="33"/>
        <v>0</v>
      </c>
      <c r="N590" s="165"/>
      <c r="O590" s="165"/>
      <c r="P590" s="156">
        <f t="shared" si="34"/>
        <v>0</v>
      </c>
      <c r="Q590" s="156">
        <f t="shared" si="35"/>
        <v>0</v>
      </c>
      <c r="R590" s="165"/>
      <c r="S590" s="165"/>
    </row>
    <row r="591" spans="1:19" x14ac:dyDescent="0.25">
      <c r="A591" s="156">
        <v>576</v>
      </c>
      <c r="B591" s="156" t="e">
        <f>VLOOKUP('Room Details'!$I579,NCA_Calculations!$I$3:$N$12,2,0)</f>
        <v>#N/A</v>
      </c>
      <c r="C591" s="156" t="e">
        <f>VLOOKUP('Room Details'!$I579,NCA_Calculations!$I$3:$N$12,3,0)</f>
        <v>#N/A</v>
      </c>
      <c r="D591" s="156" t="e">
        <f>VLOOKUP('Room Details'!$I579,NCA_Calculations!$I$3:$N$12,4,0)</f>
        <v>#N/A</v>
      </c>
      <c r="E591" s="156" t="e">
        <f>VLOOKUP('Room Details'!$I579,NCA_Calculations!$I$3:$N$12,5,0)</f>
        <v>#N/A</v>
      </c>
      <c r="F591" s="156" t="e">
        <f>VLOOKUP('Room Details'!$I579,NCA_Calculations!$I$3:$N$12,6,0)</f>
        <v>#N/A</v>
      </c>
      <c r="G591" s="156" t="str">
        <f>IF(OR(ISBLANK('Room Details'!$M579), 'Room Details'!$M579 = 0,  'Room Details'!$M579 = "N/A" ),"Usable","Unusable")</f>
        <v>Usable</v>
      </c>
      <c r="H591" s="156">
        <f>'Room Details'!$V579</f>
        <v>0</v>
      </c>
      <c r="I591" s="156">
        <f>_xlfn.IFNA(ROUNDUP(IF(OR('Room Details'!$J579=0,ISBLANK('Room Details'!$J579),'Room Details'!$J579="N/A"),0,IF('Room Details'!$J579&gt;$D591,('Room Details'!$J579/$E591)+$F591,IF('Room Details'!$J579&lt;=ABS($B591*$C591),1,('Room Details'!$J579/$B591)+$C591))),0),0)</f>
        <v>0</v>
      </c>
      <c r="J591" s="167"/>
      <c r="K591" s="167"/>
      <c r="L591" s="156">
        <f t="shared" si="32"/>
        <v>0</v>
      </c>
      <c r="M591" s="156">
        <f t="shared" si="33"/>
        <v>0</v>
      </c>
      <c r="N591" s="165"/>
      <c r="O591" s="165"/>
      <c r="P591" s="156">
        <f t="shared" si="34"/>
        <v>0</v>
      </c>
      <c r="Q591" s="156">
        <f t="shared" si="35"/>
        <v>0</v>
      </c>
      <c r="R591" s="165"/>
      <c r="S591" s="165"/>
    </row>
    <row r="592" spans="1:19" x14ac:dyDescent="0.25">
      <c r="A592" s="156">
        <v>577</v>
      </c>
      <c r="B592" s="156" t="e">
        <f>VLOOKUP('Room Details'!$I580,NCA_Calculations!$I$3:$N$12,2,0)</f>
        <v>#N/A</v>
      </c>
      <c r="C592" s="156" t="e">
        <f>VLOOKUP('Room Details'!$I580,NCA_Calculations!$I$3:$N$12,3,0)</f>
        <v>#N/A</v>
      </c>
      <c r="D592" s="156" t="e">
        <f>VLOOKUP('Room Details'!$I580,NCA_Calculations!$I$3:$N$12,4,0)</f>
        <v>#N/A</v>
      </c>
      <c r="E592" s="156" t="e">
        <f>VLOOKUP('Room Details'!$I580,NCA_Calculations!$I$3:$N$12,5,0)</f>
        <v>#N/A</v>
      </c>
      <c r="F592" s="156" t="e">
        <f>VLOOKUP('Room Details'!$I580,NCA_Calculations!$I$3:$N$12,6,0)</f>
        <v>#N/A</v>
      </c>
      <c r="G592" s="156" t="str">
        <f>IF(OR(ISBLANK('Room Details'!$M580), 'Room Details'!$M580 = 0,  'Room Details'!$M580 = "N/A" ),"Usable","Unusable")</f>
        <v>Usable</v>
      </c>
      <c r="H592" s="156">
        <f>'Room Details'!$V580</f>
        <v>0</v>
      </c>
      <c r="I592" s="156">
        <f>_xlfn.IFNA(ROUNDUP(IF(OR('Room Details'!$J580=0,ISBLANK('Room Details'!$J580),'Room Details'!$J580="N/A"),0,IF('Room Details'!$J580&gt;$D592,('Room Details'!$J580/$E592)+$F592,IF('Room Details'!$J580&lt;=ABS($B592*$C592),1,('Room Details'!$J580/$B592)+$C592))),0),0)</f>
        <v>0</v>
      </c>
      <c r="J592" s="167"/>
      <c r="K592" s="167"/>
      <c r="L592" s="156">
        <f t="shared" si="32"/>
        <v>0</v>
      </c>
      <c r="M592" s="156">
        <f t="shared" si="33"/>
        <v>0</v>
      </c>
      <c r="N592" s="165"/>
      <c r="O592" s="165"/>
      <c r="P592" s="156">
        <f t="shared" si="34"/>
        <v>0</v>
      </c>
      <c r="Q592" s="156">
        <f t="shared" si="35"/>
        <v>0</v>
      </c>
      <c r="R592" s="165"/>
      <c r="S592" s="165"/>
    </row>
    <row r="593" spans="1:19" x14ac:dyDescent="0.25">
      <c r="A593" s="156">
        <v>578</v>
      </c>
      <c r="B593" s="156" t="e">
        <f>VLOOKUP('Room Details'!$I581,NCA_Calculations!$I$3:$N$12,2,0)</f>
        <v>#N/A</v>
      </c>
      <c r="C593" s="156" t="e">
        <f>VLOOKUP('Room Details'!$I581,NCA_Calculations!$I$3:$N$12,3,0)</f>
        <v>#N/A</v>
      </c>
      <c r="D593" s="156" t="e">
        <f>VLOOKUP('Room Details'!$I581,NCA_Calculations!$I$3:$N$12,4,0)</f>
        <v>#N/A</v>
      </c>
      <c r="E593" s="156" t="e">
        <f>VLOOKUP('Room Details'!$I581,NCA_Calculations!$I$3:$N$12,5,0)</f>
        <v>#N/A</v>
      </c>
      <c r="F593" s="156" t="e">
        <f>VLOOKUP('Room Details'!$I581,NCA_Calculations!$I$3:$N$12,6,0)</f>
        <v>#N/A</v>
      </c>
      <c r="G593" s="156" t="str">
        <f>IF(OR(ISBLANK('Room Details'!$M581), 'Room Details'!$M581 = 0,  'Room Details'!$M581 = "N/A" ),"Usable","Unusable")</f>
        <v>Usable</v>
      </c>
      <c r="H593" s="156">
        <f>'Room Details'!$V581</f>
        <v>0</v>
      </c>
      <c r="I593" s="156">
        <f>_xlfn.IFNA(ROUNDUP(IF(OR('Room Details'!$J581=0,ISBLANK('Room Details'!$J581),'Room Details'!$J581="N/A"),0,IF('Room Details'!$J581&gt;$D593,('Room Details'!$J581/$E593)+$F593,IF('Room Details'!$J581&lt;=ABS($B593*$C593),1,('Room Details'!$J581/$B593)+$C593))),0),0)</f>
        <v>0</v>
      </c>
      <c r="J593" s="167"/>
      <c r="K593" s="167"/>
      <c r="L593" s="156">
        <f t="shared" ref="L593:L656" si="36">IF($G593 = "Unusable", 0, IF($I593&lt;$E$9, 0, IF(AND($I593&gt;=$E$9,$I593&lt;=$E$4),$I593,INT($I593/$E$4)*$E$4)))</f>
        <v>0</v>
      </c>
      <c r="M593" s="156">
        <f t="shared" ref="M593:M656" si="37">$I593-$L593</f>
        <v>0</v>
      </c>
      <c r="N593" s="165"/>
      <c r="O593" s="165"/>
      <c r="P593" s="156">
        <f t="shared" ref="P593:P656" si="38">$L593</f>
        <v>0</v>
      </c>
      <c r="Q593" s="156">
        <f t="shared" ref="Q593:Q656" si="39">$M593</f>
        <v>0</v>
      </c>
      <c r="R593" s="165"/>
      <c r="S593" s="165"/>
    </row>
    <row r="594" spans="1:19" x14ac:dyDescent="0.25">
      <c r="A594" s="156">
        <v>579</v>
      </c>
      <c r="B594" s="156" t="e">
        <f>VLOOKUP('Room Details'!$I582,NCA_Calculations!$I$3:$N$12,2,0)</f>
        <v>#N/A</v>
      </c>
      <c r="C594" s="156" t="e">
        <f>VLOOKUP('Room Details'!$I582,NCA_Calculations!$I$3:$N$12,3,0)</f>
        <v>#N/A</v>
      </c>
      <c r="D594" s="156" t="e">
        <f>VLOOKUP('Room Details'!$I582,NCA_Calculations!$I$3:$N$12,4,0)</f>
        <v>#N/A</v>
      </c>
      <c r="E594" s="156" t="e">
        <f>VLOOKUP('Room Details'!$I582,NCA_Calculations!$I$3:$N$12,5,0)</f>
        <v>#N/A</v>
      </c>
      <c r="F594" s="156" t="e">
        <f>VLOOKUP('Room Details'!$I582,NCA_Calculations!$I$3:$N$12,6,0)</f>
        <v>#N/A</v>
      </c>
      <c r="G594" s="156" t="str">
        <f>IF(OR(ISBLANK('Room Details'!$M582), 'Room Details'!$M582 = 0,  'Room Details'!$M582 = "N/A" ),"Usable","Unusable")</f>
        <v>Usable</v>
      </c>
      <c r="H594" s="156">
        <f>'Room Details'!$V582</f>
        <v>0</v>
      </c>
      <c r="I594" s="156">
        <f>_xlfn.IFNA(ROUNDUP(IF(OR('Room Details'!$J582=0,ISBLANK('Room Details'!$J582),'Room Details'!$J582="N/A"),0,IF('Room Details'!$J582&gt;$D594,('Room Details'!$J582/$E594)+$F594,IF('Room Details'!$J582&lt;=ABS($B594*$C594),1,('Room Details'!$J582/$B594)+$C594))),0),0)</f>
        <v>0</v>
      </c>
      <c r="J594" s="167"/>
      <c r="K594" s="167"/>
      <c r="L594" s="156">
        <f t="shared" si="36"/>
        <v>0</v>
      </c>
      <c r="M594" s="156">
        <f t="shared" si="37"/>
        <v>0</v>
      </c>
      <c r="N594" s="165"/>
      <c r="O594" s="165"/>
      <c r="P594" s="156">
        <f t="shared" si="38"/>
        <v>0</v>
      </c>
      <c r="Q594" s="156">
        <f t="shared" si="39"/>
        <v>0</v>
      </c>
      <c r="R594" s="165"/>
      <c r="S594" s="165"/>
    </row>
    <row r="595" spans="1:19" x14ac:dyDescent="0.25">
      <c r="A595" s="156">
        <v>580</v>
      </c>
      <c r="B595" s="156" t="e">
        <f>VLOOKUP('Room Details'!$I583,NCA_Calculations!$I$3:$N$12,2,0)</f>
        <v>#N/A</v>
      </c>
      <c r="C595" s="156" t="e">
        <f>VLOOKUP('Room Details'!$I583,NCA_Calculations!$I$3:$N$12,3,0)</f>
        <v>#N/A</v>
      </c>
      <c r="D595" s="156" t="e">
        <f>VLOOKUP('Room Details'!$I583,NCA_Calculations!$I$3:$N$12,4,0)</f>
        <v>#N/A</v>
      </c>
      <c r="E595" s="156" t="e">
        <f>VLOOKUP('Room Details'!$I583,NCA_Calculations!$I$3:$N$12,5,0)</f>
        <v>#N/A</v>
      </c>
      <c r="F595" s="156" t="e">
        <f>VLOOKUP('Room Details'!$I583,NCA_Calculations!$I$3:$N$12,6,0)</f>
        <v>#N/A</v>
      </c>
      <c r="G595" s="156" t="str">
        <f>IF(OR(ISBLANK('Room Details'!$M583), 'Room Details'!$M583 = 0,  'Room Details'!$M583 = "N/A" ),"Usable","Unusable")</f>
        <v>Usable</v>
      </c>
      <c r="H595" s="156">
        <f>'Room Details'!$V583</f>
        <v>0</v>
      </c>
      <c r="I595" s="156">
        <f>_xlfn.IFNA(ROUNDUP(IF(OR('Room Details'!$J583=0,ISBLANK('Room Details'!$J583),'Room Details'!$J583="N/A"),0,IF('Room Details'!$J583&gt;$D595,('Room Details'!$J583/$E595)+$F595,IF('Room Details'!$J583&lt;=ABS($B595*$C595),1,('Room Details'!$J583/$B595)+$C595))),0),0)</f>
        <v>0</v>
      </c>
      <c r="J595" s="167"/>
      <c r="K595" s="167"/>
      <c r="L595" s="156">
        <f t="shared" si="36"/>
        <v>0</v>
      </c>
      <c r="M595" s="156">
        <f t="shared" si="37"/>
        <v>0</v>
      </c>
      <c r="N595" s="165"/>
      <c r="O595" s="165"/>
      <c r="P595" s="156">
        <f t="shared" si="38"/>
        <v>0</v>
      </c>
      <c r="Q595" s="156">
        <f t="shared" si="39"/>
        <v>0</v>
      </c>
      <c r="R595" s="165"/>
      <c r="S595" s="165"/>
    </row>
    <row r="596" spans="1:19" x14ac:dyDescent="0.25">
      <c r="A596" s="156">
        <v>581</v>
      </c>
      <c r="B596" s="156" t="e">
        <f>VLOOKUP('Room Details'!$I584,NCA_Calculations!$I$3:$N$12,2,0)</f>
        <v>#N/A</v>
      </c>
      <c r="C596" s="156" t="e">
        <f>VLOOKUP('Room Details'!$I584,NCA_Calculations!$I$3:$N$12,3,0)</f>
        <v>#N/A</v>
      </c>
      <c r="D596" s="156" t="e">
        <f>VLOOKUP('Room Details'!$I584,NCA_Calculations!$I$3:$N$12,4,0)</f>
        <v>#N/A</v>
      </c>
      <c r="E596" s="156" t="e">
        <f>VLOOKUP('Room Details'!$I584,NCA_Calculations!$I$3:$N$12,5,0)</f>
        <v>#N/A</v>
      </c>
      <c r="F596" s="156" t="e">
        <f>VLOOKUP('Room Details'!$I584,NCA_Calculations!$I$3:$N$12,6,0)</f>
        <v>#N/A</v>
      </c>
      <c r="G596" s="156" t="str">
        <f>IF(OR(ISBLANK('Room Details'!$M584), 'Room Details'!$M584 = 0,  'Room Details'!$M584 = "N/A" ),"Usable","Unusable")</f>
        <v>Usable</v>
      </c>
      <c r="H596" s="156">
        <f>'Room Details'!$V584</f>
        <v>0</v>
      </c>
      <c r="I596" s="156">
        <f>_xlfn.IFNA(ROUNDUP(IF(OR('Room Details'!$J584=0,ISBLANK('Room Details'!$J584),'Room Details'!$J584="N/A"),0,IF('Room Details'!$J584&gt;$D596,('Room Details'!$J584/$E596)+$F596,IF('Room Details'!$J584&lt;=ABS($B596*$C596),1,('Room Details'!$J584/$B596)+$C596))),0),0)</f>
        <v>0</v>
      </c>
      <c r="J596" s="167"/>
      <c r="K596" s="167"/>
      <c r="L596" s="156">
        <f t="shared" si="36"/>
        <v>0</v>
      </c>
      <c r="M596" s="156">
        <f t="shared" si="37"/>
        <v>0</v>
      </c>
      <c r="N596" s="165"/>
      <c r="O596" s="165"/>
      <c r="P596" s="156">
        <f t="shared" si="38"/>
        <v>0</v>
      </c>
      <c r="Q596" s="156">
        <f t="shared" si="39"/>
        <v>0</v>
      </c>
      <c r="R596" s="165"/>
      <c r="S596" s="165"/>
    </row>
    <row r="597" spans="1:19" x14ac:dyDescent="0.25">
      <c r="A597" s="156">
        <v>582</v>
      </c>
      <c r="B597" s="156" t="e">
        <f>VLOOKUP('Room Details'!$I585,NCA_Calculations!$I$3:$N$12,2,0)</f>
        <v>#N/A</v>
      </c>
      <c r="C597" s="156" t="e">
        <f>VLOOKUP('Room Details'!$I585,NCA_Calculations!$I$3:$N$12,3,0)</f>
        <v>#N/A</v>
      </c>
      <c r="D597" s="156" t="e">
        <f>VLOOKUP('Room Details'!$I585,NCA_Calculations!$I$3:$N$12,4,0)</f>
        <v>#N/A</v>
      </c>
      <c r="E597" s="156" t="e">
        <f>VLOOKUP('Room Details'!$I585,NCA_Calculations!$I$3:$N$12,5,0)</f>
        <v>#N/A</v>
      </c>
      <c r="F597" s="156" t="e">
        <f>VLOOKUP('Room Details'!$I585,NCA_Calculations!$I$3:$N$12,6,0)</f>
        <v>#N/A</v>
      </c>
      <c r="G597" s="156" t="str">
        <f>IF(OR(ISBLANK('Room Details'!$M585), 'Room Details'!$M585 = 0,  'Room Details'!$M585 = "N/A" ),"Usable","Unusable")</f>
        <v>Usable</v>
      </c>
      <c r="H597" s="156">
        <f>'Room Details'!$V585</f>
        <v>0</v>
      </c>
      <c r="I597" s="156">
        <f>_xlfn.IFNA(ROUNDUP(IF(OR('Room Details'!$J585=0,ISBLANK('Room Details'!$J585),'Room Details'!$J585="N/A"),0,IF('Room Details'!$J585&gt;$D597,('Room Details'!$J585/$E597)+$F597,IF('Room Details'!$J585&lt;=ABS($B597*$C597),1,('Room Details'!$J585/$B597)+$C597))),0),0)</f>
        <v>0</v>
      </c>
      <c r="J597" s="167"/>
      <c r="K597" s="167"/>
      <c r="L597" s="156">
        <f t="shared" si="36"/>
        <v>0</v>
      </c>
      <c r="M597" s="156">
        <f t="shared" si="37"/>
        <v>0</v>
      </c>
      <c r="N597" s="165"/>
      <c r="O597" s="165"/>
      <c r="P597" s="156">
        <f t="shared" si="38"/>
        <v>0</v>
      </c>
      <c r="Q597" s="156">
        <f t="shared" si="39"/>
        <v>0</v>
      </c>
      <c r="R597" s="165"/>
      <c r="S597" s="165"/>
    </row>
    <row r="598" spans="1:19" x14ac:dyDescent="0.25">
      <c r="A598" s="156">
        <v>583</v>
      </c>
      <c r="B598" s="156" t="e">
        <f>VLOOKUP('Room Details'!$I586,NCA_Calculations!$I$3:$N$12,2,0)</f>
        <v>#N/A</v>
      </c>
      <c r="C598" s="156" t="e">
        <f>VLOOKUP('Room Details'!$I586,NCA_Calculations!$I$3:$N$12,3,0)</f>
        <v>#N/A</v>
      </c>
      <c r="D598" s="156" t="e">
        <f>VLOOKUP('Room Details'!$I586,NCA_Calculations!$I$3:$N$12,4,0)</f>
        <v>#N/A</v>
      </c>
      <c r="E598" s="156" t="e">
        <f>VLOOKUP('Room Details'!$I586,NCA_Calculations!$I$3:$N$12,5,0)</f>
        <v>#N/A</v>
      </c>
      <c r="F598" s="156" t="e">
        <f>VLOOKUP('Room Details'!$I586,NCA_Calculations!$I$3:$N$12,6,0)</f>
        <v>#N/A</v>
      </c>
      <c r="G598" s="156" t="str">
        <f>IF(OR(ISBLANK('Room Details'!$M586), 'Room Details'!$M586 = 0,  'Room Details'!$M586 = "N/A" ),"Usable","Unusable")</f>
        <v>Usable</v>
      </c>
      <c r="H598" s="156">
        <f>'Room Details'!$V586</f>
        <v>0</v>
      </c>
      <c r="I598" s="156">
        <f>_xlfn.IFNA(ROUNDUP(IF(OR('Room Details'!$J586=0,ISBLANK('Room Details'!$J586),'Room Details'!$J586="N/A"),0,IF('Room Details'!$J586&gt;$D598,('Room Details'!$J586/$E598)+$F598,IF('Room Details'!$J586&lt;=ABS($B598*$C598),1,('Room Details'!$J586/$B598)+$C598))),0),0)</f>
        <v>0</v>
      </c>
      <c r="J598" s="167"/>
      <c r="K598" s="167"/>
      <c r="L598" s="156">
        <f t="shared" si="36"/>
        <v>0</v>
      </c>
      <c r="M598" s="156">
        <f t="shared" si="37"/>
        <v>0</v>
      </c>
      <c r="N598" s="165"/>
      <c r="O598" s="165"/>
      <c r="P598" s="156">
        <f t="shared" si="38"/>
        <v>0</v>
      </c>
      <c r="Q598" s="156">
        <f t="shared" si="39"/>
        <v>0</v>
      </c>
      <c r="R598" s="165"/>
      <c r="S598" s="165"/>
    </row>
    <row r="599" spans="1:19" x14ac:dyDescent="0.25">
      <c r="A599" s="156">
        <v>584</v>
      </c>
      <c r="B599" s="156" t="e">
        <f>VLOOKUP('Room Details'!$I587,NCA_Calculations!$I$3:$N$12,2,0)</f>
        <v>#N/A</v>
      </c>
      <c r="C599" s="156" t="e">
        <f>VLOOKUP('Room Details'!$I587,NCA_Calculations!$I$3:$N$12,3,0)</f>
        <v>#N/A</v>
      </c>
      <c r="D599" s="156" t="e">
        <f>VLOOKUP('Room Details'!$I587,NCA_Calculations!$I$3:$N$12,4,0)</f>
        <v>#N/A</v>
      </c>
      <c r="E599" s="156" t="e">
        <f>VLOOKUP('Room Details'!$I587,NCA_Calculations!$I$3:$N$12,5,0)</f>
        <v>#N/A</v>
      </c>
      <c r="F599" s="156" t="e">
        <f>VLOOKUP('Room Details'!$I587,NCA_Calculations!$I$3:$N$12,6,0)</f>
        <v>#N/A</v>
      </c>
      <c r="G599" s="156" t="str">
        <f>IF(OR(ISBLANK('Room Details'!$M587), 'Room Details'!$M587 = 0,  'Room Details'!$M587 = "N/A" ),"Usable","Unusable")</f>
        <v>Usable</v>
      </c>
      <c r="H599" s="156">
        <f>'Room Details'!$V587</f>
        <v>0</v>
      </c>
      <c r="I599" s="156">
        <f>_xlfn.IFNA(ROUNDUP(IF(OR('Room Details'!$J587=0,ISBLANK('Room Details'!$J587),'Room Details'!$J587="N/A"),0,IF('Room Details'!$J587&gt;$D599,('Room Details'!$J587/$E599)+$F599,IF('Room Details'!$J587&lt;=ABS($B599*$C599),1,('Room Details'!$J587/$B599)+$C599))),0),0)</f>
        <v>0</v>
      </c>
      <c r="J599" s="167"/>
      <c r="K599" s="167"/>
      <c r="L599" s="156">
        <f t="shared" si="36"/>
        <v>0</v>
      </c>
      <c r="M599" s="156">
        <f t="shared" si="37"/>
        <v>0</v>
      </c>
      <c r="N599" s="165"/>
      <c r="O599" s="165"/>
      <c r="P599" s="156">
        <f t="shared" si="38"/>
        <v>0</v>
      </c>
      <c r="Q599" s="156">
        <f t="shared" si="39"/>
        <v>0</v>
      </c>
      <c r="R599" s="165"/>
      <c r="S599" s="165"/>
    </row>
    <row r="600" spans="1:19" x14ac:dyDescent="0.25">
      <c r="A600" s="156">
        <v>585</v>
      </c>
      <c r="B600" s="156" t="e">
        <f>VLOOKUP('Room Details'!$I588,NCA_Calculations!$I$3:$N$12,2,0)</f>
        <v>#N/A</v>
      </c>
      <c r="C600" s="156" t="e">
        <f>VLOOKUP('Room Details'!$I588,NCA_Calculations!$I$3:$N$12,3,0)</f>
        <v>#N/A</v>
      </c>
      <c r="D600" s="156" t="e">
        <f>VLOOKUP('Room Details'!$I588,NCA_Calculations!$I$3:$N$12,4,0)</f>
        <v>#N/A</v>
      </c>
      <c r="E600" s="156" t="e">
        <f>VLOOKUP('Room Details'!$I588,NCA_Calculations!$I$3:$N$12,5,0)</f>
        <v>#N/A</v>
      </c>
      <c r="F600" s="156" t="e">
        <f>VLOOKUP('Room Details'!$I588,NCA_Calculations!$I$3:$N$12,6,0)</f>
        <v>#N/A</v>
      </c>
      <c r="G600" s="156" t="str">
        <f>IF(OR(ISBLANK('Room Details'!$M588), 'Room Details'!$M588 = 0,  'Room Details'!$M588 = "N/A" ),"Usable","Unusable")</f>
        <v>Usable</v>
      </c>
      <c r="H600" s="156">
        <f>'Room Details'!$V588</f>
        <v>0</v>
      </c>
      <c r="I600" s="156">
        <f>_xlfn.IFNA(ROUNDUP(IF(OR('Room Details'!$J588=0,ISBLANK('Room Details'!$J588),'Room Details'!$J588="N/A"),0,IF('Room Details'!$J588&gt;$D600,('Room Details'!$J588/$E600)+$F600,IF('Room Details'!$J588&lt;=ABS($B600*$C600),1,('Room Details'!$J588/$B600)+$C600))),0),0)</f>
        <v>0</v>
      </c>
      <c r="J600" s="167"/>
      <c r="K600" s="167"/>
      <c r="L600" s="156">
        <f t="shared" si="36"/>
        <v>0</v>
      </c>
      <c r="M600" s="156">
        <f t="shared" si="37"/>
        <v>0</v>
      </c>
      <c r="N600" s="165"/>
      <c r="O600" s="165"/>
      <c r="P600" s="156">
        <f t="shared" si="38"/>
        <v>0</v>
      </c>
      <c r="Q600" s="156">
        <f t="shared" si="39"/>
        <v>0</v>
      </c>
      <c r="R600" s="165"/>
      <c r="S600" s="165"/>
    </row>
    <row r="601" spans="1:19" x14ac:dyDescent="0.25">
      <c r="A601" s="156">
        <v>586</v>
      </c>
      <c r="B601" s="156" t="e">
        <f>VLOOKUP('Room Details'!$I589,NCA_Calculations!$I$3:$N$12,2,0)</f>
        <v>#N/A</v>
      </c>
      <c r="C601" s="156" t="e">
        <f>VLOOKUP('Room Details'!$I589,NCA_Calculations!$I$3:$N$12,3,0)</f>
        <v>#N/A</v>
      </c>
      <c r="D601" s="156" t="e">
        <f>VLOOKUP('Room Details'!$I589,NCA_Calculations!$I$3:$N$12,4,0)</f>
        <v>#N/A</v>
      </c>
      <c r="E601" s="156" t="e">
        <f>VLOOKUP('Room Details'!$I589,NCA_Calculations!$I$3:$N$12,5,0)</f>
        <v>#N/A</v>
      </c>
      <c r="F601" s="156" t="e">
        <f>VLOOKUP('Room Details'!$I589,NCA_Calculations!$I$3:$N$12,6,0)</f>
        <v>#N/A</v>
      </c>
      <c r="G601" s="156" t="str">
        <f>IF(OR(ISBLANK('Room Details'!$M589), 'Room Details'!$M589 = 0,  'Room Details'!$M589 = "N/A" ),"Usable","Unusable")</f>
        <v>Usable</v>
      </c>
      <c r="H601" s="156">
        <f>'Room Details'!$V589</f>
        <v>0</v>
      </c>
      <c r="I601" s="156">
        <f>_xlfn.IFNA(ROUNDUP(IF(OR('Room Details'!$J589=0,ISBLANK('Room Details'!$J589),'Room Details'!$J589="N/A"),0,IF('Room Details'!$J589&gt;$D601,('Room Details'!$J589/$E601)+$F601,IF('Room Details'!$J589&lt;=ABS($B601*$C601),1,('Room Details'!$J589/$B601)+$C601))),0),0)</f>
        <v>0</v>
      </c>
      <c r="J601" s="167"/>
      <c r="K601" s="167"/>
      <c r="L601" s="156">
        <f t="shared" si="36"/>
        <v>0</v>
      </c>
      <c r="M601" s="156">
        <f t="shared" si="37"/>
        <v>0</v>
      </c>
      <c r="N601" s="165"/>
      <c r="O601" s="165"/>
      <c r="P601" s="156">
        <f t="shared" si="38"/>
        <v>0</v>
      </c>
      <c r="Q601" s="156">
        <f t="shared" si="39"/>
        <v>0</v>
      </c>
      <c r="R601" s="165"/>
      <c r="S601" s="165"/>
    </row>
    <row r="602" spans="1:19" x14ac:dyDescent="0.25">
      <c r="A602" s="156">
        <v>587</v>
      </c>
      <c r="B602" s="156" t="e">
        <f>VLOOKUP('Room Details'!$I590,NCA_Calculations!$I$3:$N$12,2,0)</f>
        <v>#N/A</v>
      </c>
      <c r="C602" s="156" t="e">
        <f>VLOOKUP('Room Details'!$I590,NCA_Calculations!$I$3:$N$12,3,0)</f>
        <v>#N/A</v>
      </c>
      <c r="D602" s="156" t="e">
        <f>VLOOKUP('Room Details'!$I590,NCA_Calculations!$I$3:$N$12,4,0)</f>
        <v>#N/A</v>
      </c>
      <c r="E602" s="156" t="e">
        <f>VLOOKUP('Room Details'!$I590,NCA_Calculations!$I$3:$N$12,5,0)</f>
        <v>#N/A</v>
      </c>
      <c r="F602" s="156" t="e">
        <f>VLOOKUP('Room Details'!$I590,NCA_Calculations!$I$3:$N$12,6,0)</f>
        <v>#N/A</v>
      </c>
      <c r="G602" s="156" t="str">
        <f>IF(OR(ISBLANK('Room Details'!$M590), 'Room Details'!$M590 = 0,  'Room Details'!$M590 = "N/A" ),"Usable","Unusable")</f>
        <v>Usable</v>
      </c>
      <c r="H602" s="156">
        <f>'Room Details'!$V590</f>
        <v>0</v>
      </c>
      <c r="I602" s="156">
        <f>_xlfn.IFNA(ROUNDUP(IF(OR('Room Details'!$J590=0,ISBLANK('Room Details'!$J590),'Room Details'!$J590="N/A"),0,IF('Room Details'!$J590&gt;$D602,('Room Details'!$J590/$E602)+$F602,IF('Room Details'!$J590&lt;=ABS($B602*$C602),1,('Room Details'!$J590/$B602)+$C602))),0),0)</f>
        <v>0</v>
      </c>
      <c r="J602" s="167"/>
      <c r="K602" s="167"/>
      <c r="L602" s="156">
        <f t="shared" si="36"/>
        <v>0</v>
      </c>
      <c r="M602" s="156">
        <f t="shared" si="37"/>
        <v>0</v>
      </c>
      <c r="N602" s="165"/>
      <c r="O602" s="165"/>
      <c r="P602" s="156">
        <f t="shared" si="38"/>
        <v>0</v>
      </c>
      <c r="Q602" s="156">
        <f t="shared" si="39"/>
        <v>0</v>
      </c>
      <c r="R602" s="165"/>
      <c r="S602" s="165"/>
    </row>
    <row r="603" spans="1:19" x14ac:dyDescent="0.25">
      <c r="A603" s="156">
        <v>588</v>
      </c>
      <c r="B603" s="156" t="e">
        <f>VLOOKUP('Room Details'!$I591,NCA_Calculations!$I$3:$N$12,2,0)</f>
        <v>#N/A</v>
      </c>
      <c r="C603" s="156" t="e">
        <f>VLOOKUP('Room Details'!$I591,NCA_Calculations!$I$3:$N$12,3,0)</f>
        <v>#N/A</v>
      </c>
      <c r="D603" s="156" t="e">
        <f>VLOOKUP('Room Details'!$I591,NCA_Calculations!$I$3:$N$12,4,0)</f>
        <v>#N/A</v>
      </c>
      <c r="E603" s="156" t="e">
        <f>VLOOKUP('Room Details'!$I591,NCA_Calculations!$I$3:$N$12,5,0)</f>
        <v>#N/A</v>
      </c>
      <c r="F603" s="156" t="e">
        <f>VLOOKUP('Room Details'!$I591,NCA_Calculations!$I$3:$N$12,6,0)</f>
        <v>#N/A</v>
      </c>
      <c r="G603" s="156" t="str">
        <f>IF(OR(ISBLANK('Room Details'!$M591), 'Room Details'!$M591 = 0,  'Room Details'!$M591 = "N/A" ),"Usable","Unusable")</f>
        <v>Usable</v>
      </c>
      <c r="H603" s="156">
        <f>'Room Details'!$V591</f>
        <v>0</v>
      </c>
      <c r="I603" s="156">
        <f>_xlfn.IFNA(ROUNDUP(IF(OR('Room Details'!$J591=0,ISBLANK('Room Details'!$J591),'Room Details'!$J591="N/A"),0,IF('Room Details'!$J591&gt;$D603,('Room Details'!$J591/$E603)+$F603,IF('Room Details'!$J591&lt;=ABS($B603*$C603),1,('Room Details'!$J591/$B603)+$C603))),0),0)</f>
        <v>0</v>
      </c>
      <c r="J603" s="167"/>
      <c r="K603" s="167"/>
      <c r="L603" s="156">
        <f t="shared" si="36"/>
        <v>0</v>
      </c>
      <c r="M603" s="156">
        <f t="shared" si="37"/>
        <v>0</v>
      </c>
      <c r="N603" s="165"/>
      <c r="O603" s="165"/>
      <c r="P603" s="156">
        <f t="shared" si="38"/>
        <v>0</v>
      </c>
      <c r="Q603" s="156">
        <f t="shared" si="39"/>
        <v>0</v>
      </c>
      <c r="R603" s="165"/>
      <c r="S603" s="165"/>
    </row>
    <row r="604" spans="1:19" x14ac:dyDescent="0.25">
      <c r="A604" s="156">
        <v>589</v>
      </c>
      <c r="B604" s="156" t="e">
        <f>VLOOKUP('Room Details'!$I592,NCA_Calculations!$I$3:$N$12,2,0)</f>
        <v>#N/A</v>
      </c>
      <c r="C604" s="156" t="e">
        <f>VLOOKUP('Room Details'!$I592,NCA_Calculations!$I$3:$N$12,3,0)</f>
        <v>#N/A</v>
      </c>
      <c r="D604" s="156" t="e">
        <f>VLOOKUP('Room Details'!$I592,NCA_Calculations!$I$3:$N$12,4,0)</f>
        <v>#N/A</v>
      </c>
      <c r="E604" s="156" t="e">
        <f>VLOOKUP('Room Details'!$I592,NCA_Calculations!$I$3:$N$12,5,0)</f>
        <v>#N/A</v>
      </c>
      <c r="F604" s="156" t="e">
        <f>VLOOKUP('Room Details'!$I592,NCA_Calculations!$I$3:$N$12,6,0)</f>
        <v>#N/A</v>
      </c>
      <c r="G604" s="156" t="str">
        <f>IF(OR(ISBLANK('Room Details'!$M592), 'Room Details'!$M592 = 0,  'Room Details'!$M592 = "N/A" ),"Usable","Unusable")</f>
        <v>Usable</v>
      </c>
      <c r="H604" s="156">
        <f>'Room Details'!$V592</f>
        <v>0</v>
      </c>
      <c r="I604" s="156">
        <f>_xlfn.IFNA(ROUNDUP(IF(OR('Room Details'!$J592=0,ISBLANK('Room Details'!$J592),'Room Details'!$J592="N/A"),0,IF('Room Details'!$J592&gt;$D604,('Room Details'!$J592/$E604)+$F604,IF('Room Details'!$J592&lt;=ABS($B604*$C604),1,('Room Details'!$J592/$B604)+$C604))),0),0)</f>
        <v>0</v>
      </c>
      <c r="J604" s="167"/>
      <c r="K604" s="167"/>
      <c r="L604" s="156">
        <f t="shared" si="36"/>
        <v>0</v>
      </c>
      <c r="M604" s="156">
        <f t="shared" si="37"/>
        <v>0</v>
      </c>
      <c r="N604" s="165"/>
      <c r="O604" s="165"/>
      <c r="P604" s="156">
        <f t="shared" si="38"/>
        <v>0</v>
      </c>
      <c r="Q604" s="156">
        <f t="shared" si="39"/>
        <v>0</v>
      </c>
      <c r="R604" s="165"/>
      <c r="S604" s="165"/>
    </row>
    <row r="605" spans="1:19" x14ac:dyDescent="0.25">
      <c r="A605" s="156">
        <v>590</v>
      </c>
      <c r="B605" s="156" t="e">
        <f>VLOOKUP('Room Details'!$I593,NCA_Calculations!$I$3:$N$12,2,0)</f>
        <v>#N/A</v>
      </c>
      <c r="C605" s="156" t="e">
        <f>VLOOKUP('Room Details'!$I593,NCA_Calculations!$I$3:$N$12,3,0)</f>
        <v>#N/A</v>
      </c>
      <c r="D605" s="156" t="e">
        <f>VLOOKUP('Room Details'!$I593,NCA_Calculations!$I$3:$N$12,4,0)</f>
        <v>#N/A</v>
      </c>
      <c r="E605" s="156" t="e">
        <f>VLOOKUP('Room Details'!$I593,NCA_Calculations!$I$3:$N$12,5,0)</f>
        <v>#N/A</v>
      </c>
      <c r="F605" s="156" t="e">
        <f>VLOOKUP('Room Details'!$I593,NCA_Calculations!$I$3:$N$12,6,0)</f>
        <v>#N/A</v>
      </c>
      <c r="G605" s="156" t="str">
        <f>IF(OR(ISBLANK('Room Details'!$M593), 'Room Details'!$M593 = 0,  'Room Details'!$M593 = "N/A" ),"Usable","Unusable")</f>
        <v>Usable</v>
      </c>
      <c r="H605" s="156">
        <f>'Room Details'!$V593</f>
        <v>0</v>
      </c>
      <c r="I605" s="156">
        <f>_xlfn.IFNA(ROUNDUP(IF(OR('Room Details'!$J593=0,ISBLANK('Room Details'!$J593),'Room Details'!$J593="N/A"),0,IF('Room Details'!$J593&gt;$D605,('Room Details'!$J593/$E605)+$F605,IF('Room Details'!$J593&lt;=ABS($B605*$C605),1,('Room Details'!$J593/$B605)+$C605))),0),0)</f>
        <v>0</v>
      </c>
      <c r="J605" s="167"/>
      <c r="K605" s="167"/>
      <c r="L605" s="156">
        <f t="shared" si="36"/>
        <v>0</v>
      </c>
      <c r="M605" s="156">
        <f t="shared" si="37"/>
        <v>0</v>
      </c>
      <c r="N605" s="165"/>
      <c r="O605" s="165"/>
      <c r="P605" s="156">
        <f t="shared" si="38"/>
        <v>0</v>
      </c>
      <c r="Q605" s="156">
        <f t="shared" si="39"/>
        <v>0</v>
      </c>
      <c r="R605" s="165"/>
      <c r="S605" s="165"/>
    </row>
    <row r="606" spans="1:19" x14ac:dyDescent="0.25">
      <c r="A606" s="156">
        <v>591</v>
      </c>
      <c r="B606" s="156" t="e">
        <f>VLOOKUP('Room Details'!$I594,NCA_Calculations!$I$3:$N$12,2,0)</f>
        <v>#N/A</v>
      </c>
      <c r="C606" s="156" t="e">
        <f>VLOOKUP('Room Details'!$I594,NCA_Calculations!$I$3:$N$12,3,0)</f>
        <v>#N/A</v>
      </c>
      <c r="D606" s="156" t="e">
        <f>VLOOKUP('Room Details'!$I594,NCA_Calculations!$I$3:$N$12,4,0)</f>
        <v>#N/A</v>
      </c>
      <c r="E606" s="156" t="e">
        <f>VLOOKUP('Room Details'!$I594,NCA_Calculations!$I$3:$N$12,5,0)</f>
        <v>#N/A</v>
      </c>
      <c r="F606" s="156" t="e">
        <f>VLOOKUP('Room Details'!$I594,NCA_Calculations!$I$3:$N$12,6,0)</f>
        <v>#N/A</v>
      </c>
      <c r="G606" s="156" t="str">
        <f>IF(OR(ISBLANK('Room Details'!$M594), 'Room Details'!$M594 = 0,  'Room Details'!$M594 = "N/A" ),"Usable","Unusable")</f>
        <v>Usable</v>
      </c>
      <c r="H606" s="156">
        <f>'Room Details'!$V594</f>
        <v>0</v>
      </c>
      <c r="I606" s="156">
        <f>_xlfn.IFNA(ROUNDUP(IF(OR('Room Details'!$J594=0,ISBLANK('Room Details'!$J594),'Room Details'!$J594="N/A"),0,IF('Room Details'!$J594&gt;$D606,('Room Details'!$J594/$E606)+$F606,IF('Room Details'!$J594&lt;=ABS($B606*$C606),1,('Room Details'!$J594/$B606)+$C606))),0),0)</f>
        <v>0</v>
      </c>
      <c r="J606" s="167"/>
      <c r="K606" s="167"/>
      <c r="L606" s="156">
        <f t="shared" si="36"/>
        <v>0</v>
      </c>
      <c r="M606" s="156">
        <f t="shared" si="37"/>
        <v>0</v>
      </c>
      <c r="N606" s="165"/>
      <c r="O606" s="165"/>
      <c r="P606" s="156">
        <f t="shared" si="38"/>
        <v>0</v>
      </c>
      <c r="Q606" s="156">
        <f t="shared" si="39"/>
        <v>0</v>
      </c>
      <c r="R606" s="165"/>
      <c r="S606" s="165"/>
    </row>
    <row r="607" spans="1:19" x14ac:dyDescent="0.25">
      <c r="A607" s="156">
        <v>592</v>
      </c>
      <c r="B607" s="156" t="e">
        <f>VLOOKUP('Room Details'!$I595,NCA_Calculations!$I$3:$N$12,2,0)</f>
        <v>#N/A</v>
      </c>
      <c r="C607" s="156" t="e">
        <f>VLOOKUP('Room Details'!$I595,NCA_Calculations!$I$3:$N$12,3,0)</f>
        <v>#N/A</v>
      </c>
      <c r="D607" s="156" t="e">
        <f>VLOOKUP('Room Details'!$I595,NCA_Calculations!$I$3:$N$12,4,0)</f>
        <v>#N/A</v>
      </c>
      <c r="E607" s="156" t="e">
        <f>VLOOKUP('Room Details'!$I595,NCA_Calculations!$I$3:$N$12,5,0)</f>
        <v>#N/A</v>
      </c>
      <c r="F607" s="156" t="e">
        <f>VLOOKUP('Room Details'!$I595,NCA_Calculations!$I$3:$N$12,6,0)</f>
        <v>#N/A</v>
      </c>
      <c r="G607" s="156" t="str">
        <f>IF(OR(ISBLANK('Room Details'!$M595), 'Room Details'!$M595 = 0,  'Room Details'!$M595 = "N/A" ),"Usable","Unusable")</f>
        <v>Usable</v>
      </c>
      <c r="H607" s="156">
        <f>'Room Details'!$V595</f>
        <v>0</v>
      </c>
      <c r="I607" s="156">
        <f>_xlfn.IFNA(ROUNDUP(IF(OR('Room Details'!$J595=0,ISBLANK('Room Details'!$J595),'Room Details'!$J595="N/A"),0,IF('Room Details'!$J595&gt;$D607,('Room Details'!$J595/$E607)+$F607,IF('Room Details'!$J595&lt;=ABS($B607*$C607),1,('Room Details'!$J595/$B607)+$C607))),0),0)</f>
        <v>0</v>
      </c>
      <c r="J607" s="167"/>
      <c r="K607" s="167"/>
      <c r="L607" s="156">
        <f t="shared" si="36"/>
        <v>0</v>
      </c>
      <c r="M607" s="156">
        <f t="shared" si="37"/>
        <v>0</v>
      </c>
      <c r="N607" s="165"/>
      <c r="O607" s="165"/>
      <c r="P607" s="156">
        <f t="shared" si="38"/>
        <v>0</v>
      </c>
      <c r="Q607" s="156">
        <f t="shared" si="39"/>
        <v>0</v>
      </c>
      <c r="R607" s="165"/>
      <c r="S607" s="165"/>
    </row>
    <row r="608" spans="1:19" x14ac:dyDescent="0.25">
      <c r="A608" s="156">
        <v>593</v>
      </c>
      <c r="B608" s="156" t="e">
        <f>VLOOKUP('Room Details'!$I596,NCA_Calculations!$I$3:$N$12,2,0)</f>
        <v>#N/A</v>
      </c>
      <c r="C608" s="156" t="e">
        <f>VLOOKUP('Room Details'!$I596,NCA_Calculations!$I$3:$N$12,3,0)</f>
        <v>#N/A</v>
      </c>
      <c r="D608" s="156" t="e">
        <f>VLOOKUP('Room Details'!$I596,NCA_Calculations!$I$3:$N$12,4,0)</f>
        <v>#N/A</v>
      </c>
      <c r="E608" s="156" t="e">
        <f>VLOOKUP('Room Details'!$I596,NCA_Calculations!$I$3:$N$12,5,0)</f>
        <v>#N/A</v>
      </c>
      <c r="F608" s="156" t="e">
        <f>VLOOKUP('Room Details'!$I596,NCA_Calculations!$I$3:$N$12,6,0)</f>
        <v>#N/A</v>
      </c>
      <c r="G608" s="156" t="str">
        <f>IF(OR(ISBLANK('Room Details'!$M596), 'Room Details'!$M596 = 0,  'Room Details'!$M596 = "N/A" ),"Usable","Unusable")</f>
        <v>Usable</v>
      </c>
      <c r="H608" s="156">
        <f>'Room Details'!$V596</f>
        <v>0</v>
      </c>
      <c r="I608" s="156">
        <f>_xlfn.IFNA(ROUNDUP(IF(OR('Room Details'!$J596=0,ISBLANK('Room Details'!$J596),'Room Details'!$J596="N/A"),0,IF('Room Details'!$J596&gt;$D608,('Room Details'!$J596/$E608)+$F608,IF('Room Details'!$J596&lt;=ABS($B608*$C608),1,('Room Details'!$J596/$B608)+$C608))),0),0)</f>
        <v>0</v>
      </c>
      <c r="J608" s="167"/>
      <c r="K608" s="167"/>
      <c r="L608" s="156">
        <f t="shared" si="36"/>
        <v>0</v>
      </c>
      <c r="M608" s="156">
        <f t="shared" si="37"/>
        <v>0</v>
      </c>
      <c r="N608" s="165"/>
      <c r="O608" s="165"/>
      <c r="P608" s="156">
        <f t="shared" si="38"/>
        <v>0</v>
      </c>
      <c r="Q608" s="156">
        <f t="shared" si="39"/>
        <v>0</v>
      </c>
      <c r="R608" s="165"/>
      <c r="S608" s="165"/>
    </row>
    <row r="609" spans="1:19" x14ac:dyDescent="0.25">
      <c r="A609" s="156">
        <v>594</v>
      </c>
      <c r="B609" s="156" t="e">
        <f>VLOOKUP('Room Details'!$I597,NCA_Calculations!$I$3:$N$12,2,0)</f>
        <v>#N/A</v>
      </c>
      <c r="C609" s="156" t="e">
        <f>VLOOKUP('Room Details'!$I597,NCA_Calculations!$I$3:$N$12,3,0)</f>
        <v>#N/A</v>
      </c>
      <c r="D609" s="156" t="e">
        <f>VLOOKUP('Room Details'!$I597,NCA_Calculations!$I$3:$N$12,4,0)</f>
        <v>#N/A</v>
      </c>
      <c r="E609" s="156" t="e">
        <f>VLOOKUP('Room Details'!$I597,NCA_Calculations!$I$3:$N$12,5,0)</f>
        <v>#N/A</v>
      </c>
      <c r="F609" s="156" t="e">
        <f>VLOOKUP('Room Details'!$I597,NCA_Calculations!$I$3:$N$12,6,0)</f>
        <v>#N/A</v>
      </c>
      <c r="G609" s="156" t="str">
        <f>IF(OR(ISBLANK('Room Details'!$M597), 'Room Details'!$M597 = 0,  'Room Details'!$M597 = "N/A" ),"Usable","Unusable")</f>
        <v>Usable</v>
      </c>
      <c r="H609" s="156">
        <f>'Room Details'!$V597</f>
        <v>0</v>
      </c>
      <c r="I609" s="156">
        <f>_xlfn.IFNA(ROUNDUP(IF(OR('Room Details'!$J597=0,ISBLANK('Room Details'!$J597),'Room Details'!$J597="N/A"),0,IF('Room Details'!$J597&gt;$D609,('Room Details'!$J597/$E609)+$F609,IF('Room Details'!$J597&lt;=ABS($B609*$C609),1,('Room Details'!$J597/$B609)+$C609))),0),0)</f>
        <v>0</v>
      </c>
      <c r="J609" s="167"/>
      <c r="K609" s="167"/>
      <c r="L609" s="156">
        <f t="shared" si="36"/>
        <v>0</v>
      </c>
      <c r="M609" s="156">
        <f t="shared" si="37"/>
        <v>0</v>
      </c>
      <c r="N609" s="165"/>
      <c r="O609" s="165"/>
      <c r="P609" s="156">
        <f t="shared" si="38"/>
        <v>0</v>
      </c>
      <c r="Q609" s="156">
        <f t="shared" si="39"/>
        <v>0</v>
      </c>
      <c r="R609" s="165"/>
      <c r="S609" s="165"/>
    </row>
    <row r="610" spans="1:19" x14ac:dyDescent="0.25">
      <c r="A610" s="156">
        <v>595</v>
      </c>
      <c r="B610" s="156" t="e">
        <f>VLOOKUP('Room Details'!$I598,NCA_Calculations!$I$3:$N$12,2,0)</f>
        <v>#N/A</v>
      </c>
      <c r="C610" s="156" t="e">
        <f>VLOOKUP('Room Details'!$I598,NCA_Calculations!$I$3:$N$12,3,0)</f>
        <v>#N/A</v>
      </c>
      <c r="D610" s="156" t="e">
        <f>VLOOKUP('Room Details'!$I598,NCA_Calculations!$I$3:$N$12,4,0)</f>
        <v>#N/A</v>
      </c>
      <c r="E610" s="156" t="e">
        <f>VLOOKUP('Room Details'!$I598,NCA_Calculations!$I$3:$N$12,5,0)</f>
        <v>#N/A</v>
      </c>
      <c r="F610" s="156" t="e">
        <f>VLOOKUP('Room Details'!$I598,NCA_Calculations!$I$3:$N$12,6,0)</f>
        <v>#N/A</v>
      </c>
      <c r="G610" s="156" t="str">
        <f>IF(OR(ISBLANK('Room Details'!$M598), 'Room Details'!$M598 = 0,  'Room Details'!$M598 = "N/A" ),"Usable","Unusable")</f>
        <v>Usable</v>
      </c>
      <c r="H610" s="156">
        <f>'Room Details'!$V598</f>
        <v>0</v>
      </c>
      <c r="I610" s="156">
        <f>_xlfn.IFNA(ROUNDUP(IF(OR('Room Details'!$J598=0,ISBLANK('Room Details'!$J598),'Room Details'!$J598="N/A"),0,IF('Room Details'!$J598&gt;$D610,('Room Details'!$J598/$E610)+$F610,IF('Room Details'!$J598&lt;=ABS($B610*$C610),1,('Room Details'!$J598/$B610)+$C610))),0),0)</f>
        <v>0</v>
      </c>
      <c r="J610" s="167"/>
      <c r="K610" s="167"/>
      <c r="L610" s="156">
        <f t="shared" si="36"/>
        <v>0</v>
      </c>
      <c r="M610" s="156">
        <f t="shared" si="37"/>
        <v>0</v>
      </c>
      <c r="N610" s="165"/>
      <c r="O610" s="165"/>
      <c r="P610" s="156">
        <f t="shared" si="38"/>
        <v>0</v>
      </c>
      <c r="Q610" s="156">
        <f t="shared" si="39"/>
        <v>0</v>
      </c>
      <c r="R610" s="165"/>
      <c r="S610" s="165"/>
    </row>
    <row r="611" spans="1:19" x14ac:dyDescent="0.25">
      <c r="A611" s="156">
        <v>596</v>
      </c>
      <c r="B611" s="156" t="e">
        <f>VLOOKUP('Room Details'!$I599,NCA_Calculations!$I$3:$N$12,2,0)</f>
        <v>#N/A</v>
      </c>
      <c r="C611" s="156" t="e">
        <f>VLOOKUP('Room Details'!$I599,NCA_Calculations!$I$3:$N$12,3,0)</f>
        <v>#N/A</v>
      </c>
      <c r="D611" s="156" t="e">
        <f>VLOOKUP('Room Details'!$I599,NCA_Calculations!$I$3:$N$12,4,0)</f>
        <v>#N/A</v>
      </c>
      <c r="E611" s="156" t="e">
        <f>VLOOKUP('Room Details'!$I599,NCA_Calculations!$I$3:$N$12,5,0)</f>
        <v>#N/A</v>
      </c>
      <c r="F611" s="156" t="e">
        <f>VLOOKUP('Room Details'!$I599,NCA_Calculations!$I$3:$N$12,6,0)</f>
        <v>#N/A</v>
      </c>
      <c r="G611" s="156" t="str">
        <f>IF(OR(ISBLANK('Room Details'!$M599), 'Room Details'!$M599 = 0,  'Room Details'!$M599 = "N/A" ),"Usable","Unusable")</f>
        <v>Usable</v>
      </c>
      <c r="H611" s="156">
        <f>'Room Details'!$V599</f>
        <v>0</v>
      </c>
      <c r="I611" s="156">
        <f>_xlfn.IFNA(ROUNDUP(IF(OR('Room Details'!$J599=0,ISBLANK('Room Details'!$J599),'Room Details'!$J599="N/A"),0,IF('Room Details'!$J599&gt;$D611,('Room Details'!$J599/$E611)+$F611,IF('Room Details'!$J599&lt;=ABS($B611*$C611),1,('Room Details'!$J599/$B611)+$C611))),0),0)</f>
        <v>0</v>
      </c>
      <c r="J611" s="167"/>
      <c r="K611" s="167"/>
      <c r="L611" s="156">
        <f t="shared" si="36"/>
        <v>0</v>
      </c>
      <c r="M611" s="156">
        <f t="shared" si="37"/>
        <v>0</v>
      </c>
      <c r="N611" s="165"/>
      <c r="O611" s="165"/>
      <c r="P611" s="156">
        <f t="shared" si="38"/>
        <v>0</v>
      </c>
      <c r="Q611" s="156">
        <f t="shared" si="39"/>
        <v>0</v>
      </c>
      <c r="R611" s="165"/>
      <c r="S611" s="165"/>
    </row>
    <row r="612" spans="1:19" x14ac:dyDescent="0.25">
      <c r="A612" s="156">
        <v>597</v>
      </c>
      <c r="B612" s="156" t="e">
        <f>VLOOKUP('Room Details'!$I600,NCA_Calculations!$I$3:$N$12,2,0)</f>
        <v>#N/A</v>
      </c>
      <c r="C612" s="156" t="e">
        <f>VLOOKUP('Room Details'!$I600,NCA_Calculations!$I$3:$N$12,3,0)</f>
        <v>#N/A</v>
      </c>
      <c r="D612" s="156" t="e">
        <f>VLOOKUP('Room Details'!$I600,NCA_Calculations!$I$3:$N$12,4,0)</f>
        <v>#N/A</v>
      </c>
      <c r="E612" s="156" t="e">
        <f>VLOOKUP('Room Details'!$I600,NCA_Calculations!$I$3:$N$12,5,0)</f>
        <v>#N/A</v>
      </c>
      <c r="F612" s="156" t="e">
        <f>VLOOKUP('Room Details'!$I600,NCA_Calculations!$I$3:$N$12,6,0)</f>
        <v>#N/A</v>
      </c>
      <c r="G612" s="156" t="str">
        <f>IF(OR(ISBLANK('Room Details'!$M600), 'Room Details'!$M600 = 0,  'Room Details'!$M600 = "N/A" ),"Usable","Unusable")</f>
        <v>Usable</v>
      </c>
      <c r="H612" s="156">
        <f>'Room Details'!$V600</f>
        <v>0</v>
      </c>
      <c r="I612" s="156">
        <f>_xlfn.IFNA(ROUNDUP(IF(OR('Room Details'!$J600=0,ISBLANK('Room Details'!$J600),'Room Details'!$J600="N/A"),0,IF('Room Details'!$J600&gt;$D612,('Room Details'!$J600/$E612)+$F612,IF('Room Details'!$J600&lt;=ABS($B612*$C612),1,('Room Details'!$J600/$B612)+$C612))),0),0)</f>
        <v>0</v>
      </c>
      <c r="J612" s="167"/>
      <c r="K612" s="167"/>
      <c r="L612" s="156">
        <f t="shared" si="36"/>
        <v>0</v>
      </c>
      <c r="M612" s="156">
        <f t="shared" si="37"/>
        <v>0</v>
      </c>
      <c r="N612" s="165"/>
      <c r="O612" s="165"/>
      <c r="P612" s="156">
        <f t="shared" si="38"/>
        <v>0</v>
      </c>
      <c r="Q612" s="156">
        <f t="shared" si="39"/>
        <v>0</v>
      </c>
      <c r="R612" s="165"/>
      <c r="S612" s="165"/>
    </row>
    <row r="613" spans="1:19" x14ac:dyDescent="0.25">
      <c r="A613" s="156">
        <v>598</v>
      </c>
      <c r="B613" s="156" t="e">
        <f>VLOOKUP('Room Details'!$I601,NCA_Calculations!$I$3:$N$12,2,0)</f>
        <v>#N/A</v>
      </c>
      <c r="C613" s="156" t="e">
        <f>VLOOKUP('Room Details'!$I601,NCA_Calculations!$I$3:$N$12,3,0)</f>
        <v>#N/A</v>
      </c>
      <c r="D613" s="156" t="e">
        <f>VLOOKUP('Room Details'!$I601,NCA_Calculations!$I$3:$N$12,4,0)</f>
        <v>#N/A</v>
      </c>
      <c r="E613" s="156" t="e">
        <f>VLOOKUP('Room Details'!$I601,NCA_Calculations!$I$3:$N$12,5,0)</f>
        <v>#N/A</v>
      </c>
      <c r="F613" s="156" t="e">
        <f>VLOOKUP('Room Details'!$I601,NCA_Calculations!$I$3:$N$12,6,0)</f>
        <v>#N/A</v>
      </c>
      <c r="G613" s="156" t="str">
        <f>IF(OR(ISBLANK('Room Details'!$M601), 'Room Details'!$M601 = 0,  'Room Details'!$M601 = "N/A" ),"Usable","Unusable")</f>
        <v>Usable</v>
      </c>
      <c r="H613" s="156">
        <f>'Room Details'!$V601</f>
        <v>0</v>
      </c>
      <c r="I613" s="156">
        <f>_xlfn.IFNA(ROUNDUP(IF(OR('Room Details'!$J601=0,ISBLANK('Room Details'!$J601),'Room Details'!$J601="N/A"),0,IF('Room Details'!$J601&gt;$D613,('Room Details'!$J601/$E613)+$F613,IF('Room Details'!$J601&lt;=ABS($B613*$C613),1,('Room Details'!$J601/$B613)+$C613))),0),0)</f>
        <v>0</v>
      </c>
      <c r="J613" s="167"/>
      <c r="K613" s="167"/>
      <c r="L613" s="156">
        <f t="shared" si="36"/>
        <v>0</v>
      </c>
      <c r="M613" s="156">
        <f t="shared" si="37"/>
        <v>0</v>
      </c>
      <c r="N613" s="165"/>
      <c r="O613" s="165"/>
      <c r="P613" s="156">
        <f t="shared" si="38"/>
        <v>0</v>
      </c>
      <c r="Q613" s="156">
        <f t="shared" si="39"/>
        <v>0</v>
      </c>
      <c r="R613" s="165"/>
      <c r="S613" s="165"/>
    </row>
    <row r="614" spans="1:19" x14ac:dyDescent="0.25">
      <c r="A614" s="156">
        <v>599</v>
      </c>
      <c r="B614" s="156" t="e">
        <f>VLOOKUP('Room Details'!$I602,NCA_Calculations!$I$3:$N$12,2,0)</f>
        <v>#N/A</v>
      </c>
      <c r="C614" s="156" t="e">
        <f>VLOOKUP('Room Details'!$I602,NCA_Calculations!$I$3:$N$12,3,0)</f>
        <v>#N/A</v>
      </c>
      <c r="D614" s="156" t="e">
        <f>VLOOKUP('Room Details'!$I602,NCA_Calculations!$I$3:$N$12,4,0)</f>
        <v>#N/A</v>
      </c>
      <c r="E614" s="156" t="e">
        <f>VLOOKUP('Room Details'!$I602,NCA_Calculations!$I$3:$N$12,5,0)</f>
        <v>#N/A</v>
      </c>
      <c r="F614" s="156" t="e">
        <f>VLOOKUP('Room Details'!$I602,NCA_Calculations!$I$3:$N$12,6,0)</f>
        <v>#N/A</v>
      </c>
      <c r="G614" s="156" t="str">
        <f>IF(OR(ISBLANK('Room Details'!$M602), 'Room Details'!$M602 = 0,  'Room Details'!$M602 = "N/A" ),"Usable","Unusable")</f>
        <v>Usable</v>
      </c>
      <c r="H614" s="156">
        <f>'Room Details'!$V602</f>
        <v>0</v>
      </c>
      <c r="I614" s="156">
        <f>_xlfn.IFNA(ROUNDUP(IF(OR('Room Details'!$J602=0,ISBLANK('Room Details'!$J602),'Room Details'!$J602="N/A"),0,IF('Room Details'!$J602&gt;$D614,('Room Details'!$J602/$E614)+$F614,IF('Room Details'!$J602&lt;=ABS($B614*$C614),1,('Room Details'!$J602/$B614)+$C614))),0),0)</f>
        <v>0</v>
      </c>
      <c r="J614" s="167"/>
      <c r="K614" s="167"/>
      <c r="L614" s="156">
        <f t="shared" si="36"/>
        <v>0</v>
      </c>
      <c r="M614" s="156">
        <f t="shared" si="37"/>
        <v>0</v>
      </c>
      <c r="N614" s="165"/>
      <c r="O614" s="165"/>
      <c r="P614" s="156">
        <f t="shared" si="38"/>
        <v>0</v>
      </c>
      <c r="Q614" s="156">
        <f t="shared" si="39"/>
        <v>0</v>
      </c>
      <c r="R614" s="165"/>
      <c r="S614" s="165"/>
    </row>
    <row r="615" spans="1:19" x14ac:dyDescent="0.25">
      <c r="A615" s="156">
        <v>600</v>
      </c>
      <c r="B615" s="156" t="e">
        <f>VLOOKUP('Room Details'!$I603,NCA_Calculations!$I$3:$N$12,2,0)</f>
        <v>#N/A</v>
      </c>
      <c r="C615" s="156" t="e">
        <f>VLOOKUP('Room Details'!$I603,NCA_Calculations!$I$3:$N$12,3,0)</f>
        <v>#N/A</v>
      </c>
      <c r="D615" s="156" t="e">
        <f>VLOOKUP('Room Details'!$I603,NCA_Calculations!$I$3:$N$12,4,0)</f>
        <v>#N/A</v>
      </c>
      <c r="E615" s="156" t="e">
        <f>VLOOKUP('Room Details'!$I603,NCA_Calculations!$I$3:$N$12,5,0)</f>
        <v>#N/A</v>
      </c>
      <c r="F615" s="156" t="e">
        <f>VLOOKUP('Room Details'!$I603,NCA_Calculations!$I$3:$N$12,6,0)</f>
        <v>#N/A</v>
      </c>
      <c r="G615" s="156" t="str">
        <f>IF(OR(ISBLANK('Room Details'!$M603), 'Room Details'!$M603 = 0,  'Room Details'!$M603 = "N/A" ),"Usable","Unusable")</f>
        <v>Usable</v>
      </c>
      <c r="H615" s="156">
        <f>'Room Details'!$V603</f>
        <v>0</v>
      </c>
      <c r="I615" s="156">
        <f>_xlfn.IFNA(ROUNDUP(IF(OR('Room Details'!$J603=0,ISBLANK('Room Details'!$J603),'Room Details'!$J603="N/A"),0,IF('Room Details'!$J603&gt;$D615,('Room Details'!$J603/$E615)+$F615,IF('Room Details'!$J603&lt;=ABS($B615*$C615),1,('Room Details'!$J603/$B615)+$C615))),0),0)</f>
        <v>0</v>
      </c>
      <c r="J615" s="167"/>
      <c r="K615" s="167"/>
      <c r="L615" s="156">
        <f t="shared" si="36"/>
        <v>0</v>
      </c>
      <c r="M615" s="156">
        <f t="shared" si="37"/>
        <v>0</v>
      </c>
      <c r="N615" s="165"/>
      <c r="O615" s="165"/>
      <c r="P615" s="156">
        <f t="shared" si="38"/>
        <v>0</v>
      </c>
      <c r="Q615" s="156">
        <f t="shared" si="39"/>
        <v>0</v>
      </c>
      <c r="R615" s="165"/>
      <c r="S615" s="165"/>
    </row>
    <row r="616" spans="1:19" x14ac:dyDescent="0.25">
      <c r="A616" s="156">
        <v>601</v>
      </c>
      <c r="B616" s="156" t="e">
        <f>VLOOKUP('Room Details'!$I604,NCA_Calculations!$I$3:$N$12,2,0)</f>
        <v>#N/A</v>
      </c>
      <c r="C616" s="156" t="e">
        <f>VLOOKUP('Room Details'!$I604,NCA_Calculations!$I$3:$N$12,3,0)</f>
        <v>#N/A</v>
      </c>
      <c r="D616" s="156" t="e">
        <f>VLOOKUP('Room Details'!$I604,NCA_Calculations!$I$3:$N$12,4,0)</f>
        <v>#N/A</v>
      </c>
      <c r="E616" s="156" t="e">
        <f>VLOOKUP('Room Details'!$I604,NCA_Calculations!$I$3:$N$12,5,0)</f>
        <v>#N/A</v>
      </c>
      <c r="F616" s="156" t="e">
        <f>VLOOKUP('Room Details'!$I604,NCA_Calculations!$I$3:$N$12,6,0)</f>
        <v>#N/A</v>
      </c>
      <c r="G616" s="156" t="str">
        <f>IF(OR(ISBLANK('Room Details'!$M604), 'Room Details'!$M604 = 0,  'Room Details'!$M604 = "N/A" ),"Usable","Unusable")</f>
        <v>Usable</v>
      </c>
      <c r="H616" s="156">
        <f>'Room Details'!$V604</f>
        <v>0</v>
      </c>
      <c r="I616" s="156">
        <f>_xlfn.IFNA(ROUNDUP(IF(OR('Room Details'!$J604=0,ISBLANK('Room Details'!$J604),'Room Details'!$J604="N/A"),0,IF('Room Details'!$J604&gt;$D616,('Room Details'!$J604/$E616)+$F616,IF('Room Details'!$J604&lt;=ABS($B616*$C616),1,('Room Details'!$J604/$B616)+$C616))),0),0)</f>
        <v>0</v>
      </c>
      <c r="J616" s="167"/>
      <c r="K616" s="167"/>
      <c r="L616" s="156">
        <f t="shared" si="36"/>
        <v>0</v>
      </c>
      <c r="M616" s="156">
        <f t="shared" si="37"/>
        <v>0</v>
      </c>
      <c r="N616" s="165"/>
      <c r="O616" s="165"/>
      <c r="P616" s="156">
        <f t="shared" si="38"/>
        <v>0</v>
      </c>
      <c r="Q616" s="156">
        <f t="shared" si="39"/>
        <v>0</v>
      </c>
      <c r="R616" s="165"/>
      <c r="S616" s="165"/>
    </row>
    <row r="617" spans="1:19" x14ac:dyDescent="0.25">
      <c r="A617" s="156">
        <v>602</v>
      </c>
      <c r="B617" s="156" t="e">
        <f>VLOOKUP('Room Details'!$I605,NCA_Calculations!$I$3:$N$12,2,0)</f>
        <v>#N/A</v>
      </c>
      <c r="C617" s="156" t="e">
        <f>VLOOKUP('Room Details'!$I605,NCA_Calculations!$I$3:$N$12,3,0)</f>
        <v>#N/A</v>
      </c>
      <c r="D617" s="156" t="e">
        <f>VLOOKUP('Room Details'!$I605,NCA_Calculations!$I$3:$N$12,4,0)</f>
        <v>#N/A</v>
      </c>
      <c r="E617" s="156" t="e">
        <f>VLOOKUP('Room Details'!$I605,NCA_Calculations!$I$3:$N$12,5,0)</f>
        <v>#N/A</v>
      </c>
      <c r="F617" s="156" t="e">
        <f>VLOOKUP('Room Details'!$I605,NCA_Calculations!$I$3:$N$12,6,0)</f>
        <v>#N/A</v>
      </c>
      <c r="G617" s="156" t="str">
        <f>IF(OR(ISBLANK('Room Details'!$M605), 'Room Details'!$M605 = 0,  'Room Details'!$M605 = "N/A" ),"Usable","Unusable")</f>
        <v>Usable</v>
      </c>
      <c r="H617" s="156">
        <f>'Room Details'!$V605</f>
        <v>0</v>
      </c>
      <c r="I617" s="156">
        <f>_xlfn.IFNA(ROUNDUP(IF(OR('Room Details'!$J605=0,ISBLANK('Room Details'!$J605),'Room Details'!$J605="N/A"),0,IF('Room Details'!$J605&gt;$D617,('Room Details'!$J605/$E617)+$F617,IF('Room Details'!$J605&lt;=ABS($B617*$C617),1,('Room Details'!$J605/$B617)+$C617))),0),0)</f>
        <v>0</v>
      </c>
      <c r="J617" s="167"/>
      <c r="K617" s="167"/>
      <c r="L617" s="156">
        <f t="shared" si="36"/>
        <v>0</v>
      </c>
      <c r="M617" s="156">
        <f t="shared" si="37"/>
        <v>0</v>
      </c>
      <c r="N617" s="165"/>
      <c r="O617" s="165"/>
      <c r="P617" s="156">
        <f t="shared" si="38"/>
        <v>0</v>
      </c>
      <c r="Q617" s="156">
        <f t="shared" si="39"/>
        <v>0</v>
      </c>
      <c r="R617" s="165"/>
      <c r="S617" s="165"/>
    </row>
    <row r="618" spans="1:19" x14ac:dyDescent="0.25">
      <c r="A618" s="156">
        <v>603</v>
      </c>
      <c r="B618" s="156" t="e">
        <f>VLOOKUP('Room Details'!$I606,NCA_Calculations!$I$3:$N$12,2,0)</f>
        <v>#N/A</v>
      </c>
      <c r="C618" s="156" t="e">
        <f>VLOOKUP('Room Details'!$I606,NCA_Calculations!$I$3:$N$12,3,0)</f>
        <v>#N/A</v>
      </c>
      <c r="D618" s="156" t="e">
        <f>VLOOKUP('Room Details'!$I606,NCA_Calculations!$I$3:$N$12,4,0)</f>
        <v>#N/A</v>
      </c>
      <c r="E618" s="156" t="e">
        <f>VLOOKUP('Room Details'!$I606,NCA_Calculations!$I$3:$N$12,5,0)</f>
        <v>#N/A</v>
      </c>
      <c r="F618" s="156" t="e">
        <f>VLOOKUP('Room Details'!$I606,NCA_Calculations!$I$3:$N$12,6,0)</f>
        <v>#N/A</v>
      </c>
      <c r="G618" s="156" t="str">
        <f>IF(OR(ISBLANK('Room Details'!$M606), 'Room Details'!$M606 = 0,  'Room Details'!$M606 = "N/A" ),"Usable","Unusable")</f>
        <v>Usable</v>
      </c>
      <c r="H618" s="156">
        <f>'Room Details'!$V606</f>
        <v>0</v>
      </c>
      <c r="I618" s="156">
        <f>_xlfn.IFNA(ROUNDUP(IF(OR('Room Details'!$J606=0,ISBLANK('Room Details'!$J606),'Room Details'!$J606="N/A"),0,IF('Room Details'!$J606&gt;$D618,('Room Details'!$J606/$E618)+$F618,IF('Room Details'!$J606&lt;=ABS($B618*$C618),1,('Room Details'!$J606/$B618)+$C618))),0),0)</f>
        <v>0</v>
      </c>
      <c r="J618" s="167"/>
      <c r="K618" s="167"/>
      <c r="L618" s="156">
        <f t="shared" si="36"/>
        <v>0</v>
      </c>
      <c r="M618" s="156">
        <f t="shared" si="37"/>
        <v>0</v>
      </c>
      <c r="N618" s="165"/>
      <c r="O618" s="165"/>
      <c r="P618" s="156">
        <f t="shared" si="38"/>
        <v>0</v>
      </c>
      <c r="Q618" s="156">
        <f t="shared" si="39"/>
        <v>0</v>
      </c>
      <c r="R618" s="165"/>
      <c r="S618" s="165"/>
    </row>
    <row r="619" spans="1:19" x14ac:dyDescent="0.25">
      <c r="A619" s="156">
        <v>604</v>
      </c>
      <c r="B619" s="156" t="e">
        <f>VLOOKUP('Room Details'!$I607,NCA_Calculations!$I$3:$N$12,2,0)</f>
        <v>#N/A</v>
      </c>
      <c r="C619" s="156" t="e">
        <f>VLOOKUP('Room Details'!$I607,NCA_Calculations!$I$3:$N$12,3,0)</f>
        <v>#N/A</v>
      </c>
      <c r="D619" s="156" t="e">
        <f>VLOOKUP('Room Details'!$I607,NCA_Calculations!$I$3:$N$12,4,0)</f>
        <v>#N/A</v>
      </c>
      <c r="E619" s="156" t="e">
        <f>VLOOKUP('Room Details'!$I607,NCA_Calculations!$I$3:$N$12,5,0)</f>
        <v>#N/A</v>
      </c>
      <c r="F619" s="156" t="e">
        <f>VLOOKUP('Room Details'!$I607,NCA_Calculations!$I$3:$N$12,6,0)</f>
        <v>#N/A</v>
      </c>
      <c r="G619" s="156" t="str">
        <f>IF(OR(ISBLANK('Room Details'!$M607), 'Room Details'!$M607 = 0,  'Room Details'!$M607 = "N/A" ),"Usable","Unusable")</f>
        <v>Usable</v>
      </c>
      <c r="H619" s="156">
        <f>'Room Details'!$V607</f>
        <v>0</v>
      </c>
      <c r="I619" s="156">
        <f>_xlfn.IFNA(ROUNDUP(IF(OR('Room Details'!$J607=0,ISBLANK('Room Details'!$J607),'Room Details'!$J607="N/A"),0,IF('Room Details'!$J607&gt;$D619,('Room Details'!$J607/$E619)+$F619,IF('Room Details'!$J607&lt;=ABS($B619*$C619),1,('Room Details'!$J607/$B619)+$C619))),0),0)</f>
        <v>0</v>
      </c>
      <c r="J619" s="167"/>
      <c r="K619" s="167"/>
      <c r="L619" s="156">
        <f t="shared" si="36"/>
        <v>0</v>
      </c>
      <c r="M619" s="156">
        <f t="shared" si="37"/>
        <v>0</v>
      </c>
      <c r="N619" s="165"/>
      <c r="O619" s="165"/>
      <c r="P619" s="156">
        <f t="shared" si="38"/>
        <v>0</v>
      </c>
      <c r="Q619" s="156">
        <f t="shared" si="39"/>
        <v>0</v>
      </c>
      <c r="R619" s="165"/>
      <c r="S619" s="165"/>
    </row>
    <row r="620" spans="1:19" x14ac:dyDescent="0.25">
      <c r="A620" s="156">
        <v>605</v>
      </c>
      <c r="B620" s="156" t="e">
        <f>VLOOKUP('Room Details'!$I608,NCA_Calculations!$I$3:$N$12,2,0)</f>
        <v>#N/A</v>
      </c>
      <c r="C620" s="156" t="e">
        <f>VLOOKUP('Room Details'!$I608,NCA_Calculations!$I$3:$N$12,3,0)</f>
        <v>#N/A</v>
      </c>
      <c r="D620" s="156" t="e">
        <f>VLOOKUP('Room Details'!$I608,NCA_Calculations!$I$3:$N$12,4,0)</f>
        <v>#N/A</v>
      </c>
      <c r="E620" s="156" t="e">
        <f>VLOOKUP('Room Details'!$I608,NCA_Calculations!$I$3:$N$12,5,0)</f>
        <v>#N/A</v>
      </c>
      <c r="F620" s="156" t="e">
        <f>VLOOKUP('Room Details'!$I608,NCA_Calculations!$I$3:$N$12,6,0)</f>
        <v>#N/A</v>
      </c>
      <c r="G620" s="156" t="str">
        <f>IF(OR(ISBLANK('Room Details'!$M608), 'Room Details'!$M608 = 0,  'Room Details'!$M608 = "N/A" ),"Usable","Unusable")</f>
        <v>Usable</v>
      </c>
      <c r="H620" s="156">
        <f>'Room Details'!$V608</f>
        <v>0</v>
      </c>
      <c r="I620" s="156">
        <f>_xlfn.IFNA(ROUNDUP(IF(OR('Room Details'!$J608=0,ISBLANK('Room Details'!$J608),'Room Details'!$J608="N/A"),0,IF('Room Details'!$J608&gt;$D620,('Room Details'!$J608/$E620)+$F620,IF('Room Details'!$J608&lt;=ABS($B620*$C620),1,('Room Details'!$J608/$B620)+$C620))),0),0)</f>
        <v>0</v>
      </c>
      <c r="J620" s="167"/>
      <c r="K620" s="167"/>
      <c r="L620" s="156">
        <f t="shared" si="36"/>
        <v>0</v>
      </c>
      <c r="M620" s="156">
        <f t="shared" si="37"/>
        <v>0</v>
      </c>
      <c r="N620" s="165"/>
      <c r="O620" s="165"/>
      <c r="P620" s="156">
        <f t="shared" si="38"/>
        <v>0</v>
      </c>
      <c r="Q620" s="156">
        <f t="shared" si="39"/>
        <v>0</v>
      </c>
      <c r="R620" s="165"/>
      <c r="S620" s="165"/>
    </row>
    <row r="621" spans="1:19" x14ac:dyDescent="0.25">
      <c r="A621" s="156">
        <v>606</v>
      </c>
      <c r="B621" s="156" t="e">
        <f>VLOOKUP('Room Details'!$I609,NCA_Calculations!$I$3:$N$12,2,0)</f>
        <v>#N/A</v>
      </c>
      <c r="C621" s="156" t="e">
        <f>VLOOKUP('Room Details'!$I609,NCA_Calculations!$I$3:$N$12,3,0)</f>
        <v>#N/A</v>
      </c>
      <c r="D621" s="156" t="e">
        <f>VLOOKUP('Room Details'!$I609,NCA_Calculations!$I$3:$N$12,4,0)</f>
        <v>#N/A</v>
      </c>
      <c r="E621" s="156" t="e">
        <f>VLOOKUP('Room Details'!$I609,NCA_Calculations!$I$3:$N$12,5,0)</f>
        <v>#N/A</v>
      </c>
      <c r="F621" s="156" t="e">
        <f>VLOOKUP('Room Details'!$I609,NCA_Calculations!$I$3:$N$12,6,0)</f>
        <v>#N/A</v>
      </c>
      <c r="G621" s="156" t="str">
        <f>IF(OR(ISBLANK('Room Details'!$M609), 'Room Details'!$M609 = 0,  'Room Details'!$M609 = "N/A" ),"Usable","Unusable")</f>
        <v>Usable</v>
      </c>
      <c r="H621" s="156">
        <f>'Room Details'!$V609</f>
        <v>0</v>
      </c>
      <c r="I621" s="156">
        <f>_xlfn.IFNA(ROUNDUP(IF(OR('Room Details'!$J609=0,ISBLANK('Room Details'!$J609),'Room Details'!$J609="N/A"),0,IF('Room Details'!$J609&gt;$D621,('Room Details'!$J609/$E621)+$F621,IF('Room Details'!$J609&lt;=ABS($B621*$C621),1,('Room Details'!$J609/$B621)+$C621))),0),0)</f>
        <v>0</v>
      </c>
      <c r="J621" s="167"/>
      <c r="K621" s="167"/>
      <c r="L621" s="156">
        <f t="shared" si="36"/>
        <v>0</v>
      </c>
      <c r="M621" s="156">
        <f t="shared" si="37"/>
        <v>0</v>
      </c>
      <c r="N621" s="165"/>
      <c r="O621" s="165"/>
      <c r="P621" s="156">
        <f t="shared" si="38"/>
        <v>0</v>
      </c>
      <c r="Q621" s="156">
        <f t="shared" si="39"/>
        <v>0</v>
      </c>
      <c r="R621" s="165"/>
      <c r="S621" s="165"/>
    </row>
    <row r="622" spans="1:19" x14ac:dyDescent="0.25">
      <c r="A622" s="156">
        <v>607</v>
      </c>
      <c r="B622" s="156" t="e">
        <f>VLOOKUP('Room Details'!$I610,NCA_Calculations!$I$3:$N$12,2,0)</f>
        <v>#N/A</v>
      </c>
      <c r="C622" s="156" t="e">
        <f>VLOOKUP('Room Details'!$I610,NCA_Calculations!$I$3:$N$12,3,0)</f>
        <v>#N/A</v>
      </c>
      <c r="D622" s="156" t="e">
        <f>VLOOKUP('Room Details'!$I610,NCA_Calculations!$I$3:$N$12,4,0)</f>
        <v>#N/A</v>
      </c>
      <c r="E622" s="156" t="e">
        <f>VLOOKUP('Room Details'!$I610,NCA_Calculations!$I$3:$N$12,5,0)</f>
        <v>#N/A</v>
      </c>
      <c r="F622" s="156" t="e">
        <f>VLOOKUP('Room Details'!$I610,NCA_Calculations!$I$3:$N$12,6,0)</f>
        <v>#N/A</v>
      </c>
      <c r="G622" s="156" t="str">
        <f>IF(OR(ISBLANK('Room Details'!$M610), 'Room Details'!$M610 = 0,  'Room Details'!$M610 = "N/A" ),"Usable","Unusable")</f>
        <v>Usable</v>
      </c>
      <c r="H622" s="156">
        <f>'Room Details'!$V610</f>
        <v>0</v>
      </c>
      <c r="I622" s="156">
        <f>_xlfn.IFNA(ROUNDUP(IF(OR('Room Details'!$J610=0,ISBLANK('Room Details'!$J610),'Room Details'!$J610="N/A"),0,IF('Room Details'!$J610&gt;$D622,('Room Details'!$J610/$E622)+$F622,IF('Room Details'!$J610&lt;=ABS($B622*$C622),1,('Room Details'!$J610/$B622)+$C622))),0),0)</f>
        <v>0</v>
      </c>
      <c r="J622" s="167"/>
      <c r="K622" s="167"/>
      <c r="L622" s="156">
        <f t="shared" si="36"/>
        <v>0</v>
      </c>
      <c r="M622" s="156">
        <f t="shared" si="37"/>
        <v>0</v>
      </c>
      <c r="N622" s="165"/>
      <c r="O622" s="165"/>
      <c r="P622" s="156">
        <f t="shared" si="38"/>
        <v>0</v>
      </c>
      <c r="Q622" s="156">
        <f t="shared" si="39"/>
        <v>0</v>
      </c>
      <c r="R622" s="165"/>
      <c r="S622" s="165"/>
    </row>
    <row r="623" spans="1:19" x14ac:dyDescent="0.25">
      <c r="A623" s="156">
        <v>608</v>
      </c>
      <c r="B623" s="156" t="e">
        <f>VLOOKUP('Room Details'!$I611,NCA_Calculations!$I$3:$N$12,2,0)</f>
        <v>#N/A</v>
      </c>
      <c r="C623" s="156" t="e">
        <f>VLOOKUP('Room Details'!$I611,NCA_Calculations!$I$3:$N$12,3,0)</f>
        <v>#N/A</v>
      </c>
      <c r="D623" s="156" t="e">
        <f>VLOOKUP('Room Details'!$I611,NCA_Calculations!$I$3:$N$12,4,0)</f>
        <v>#N/A</v>
      </c>
      <c r="E623" s="156" t="e">
        <f>VLOOKUP('Room Details'!$I611,NCA_Calculations!$I$3:$N$12,5,0)</f>
        <v>#N/A</v>
      </c>
      <c r="F623" s="156" t="e">
        <f>VLOOKUP('Room Details'!$I611,NCA_Calculations!$I$3:$N$12,6,0)</f>
        <v>#N/A</v>
      </c>
      <c r="G623" s="156" t="str">
        <f>IF(OR(ISBLANK('Room Details'!$M611), 'Room Details'!$M611 = 0,  'Room Details'!$M611 = "N/A" ),"Usable","Unusable")</f>
        <v>Usable</v>
      </c>
      <c r="H623" s="156">
        <f>'Room Details'!$V611</f>
        <v>0</v>
      </c>
      <c r="I623" s="156">
        <f>_xlfn.IFNA(ROUNDUP(IF(OR('Room Details'!$J611=0,ISBLANK('Room Details'!$J611),'Room Details'!$J611="N/A"),0,IF('Room Details'!$J611&gt;$D623,('Room Details'!$J611/$E623)+$F623,IF('Room Details'!$J611&lt;=ABS($B623*$C623),1,('Room Details'!$J611/$B623)+$C623))),0),0)</f>
        <v>0</v>
      </c>
      <c r="J623" s="167"/>
      <c r="K623" s="167"/>
      <c r="L623" s="156">
        <f t="shared" si="36"/>
        <v>0</v>
      </c>
      <c r="M623" s="156">
        <f t="shared" si="37"/>
        <v>0</v>
      </c>
      <c r="N623" s="165"/>
      <c r="O623" s="165"/>
      <c r="P623" s="156">
        <f t="shared" si="38"/>
        <v>0</v>
      </c>
      <c r="Q623" s="156">
        <f t="shared" si="39"/>
        <v>0</v>
      </c>
      <c r="R623" s="165"/>
      <c r="S623" s="165"/>
    </row>
    <row r="624" spans="1:19" x14ac:dyDescent="0.25">
      <c r="A624" s="156">
        <v>609</v>
      </c>
      <c r="B624" s="156" t="e">
        <f>VLOOKUP('Room Details'!$I612,NCA_Calculations!$I$3:$N$12,2,0)</f>
        <v>#N/A</v>
      </c>
      <c r="C624" s="156" t="e">
        <f>VLOOKUP('Room Details'!$I612,NCA_Calculations!$I$3:$N$12,3,0)</f>
        <v>#N/A</v>
      </c>
      <c r="D624" s="156" t="e">
        <f>VLOOKUP('Room Details'!$I612,NCA_Calculations!$I$3:$N$12,4,0)</f>
        <v>#N/A</v>
      </c>
      <c r="E624" s="156" t="e">
        <f>VLOOKUP('Room Details'!$I612,NCA_Calculations!$I$3:$N$12,5,0)</f>
        <v>#N/A</v>
      </c>
      <c r="F624" s="156" t="e">
        <f>VLOOKUP('Room Details'!$I612,NCA_Calculations!$I$3:$N$12,6,0)</f>
        <v>#N/A</v>
      </c>
      <c r="G624" s="156" t="str">
        <f>IF(OR(ISBLANK('Room Details'!$M612), 'Room Details'!$M612 = 0,  'Room Details'!$M612 = "N/A" ),"Usable","Unusable")</f>
        <v>Usable</v>
      </c>
      <c r="H624" s="156">
        <f>'Room Details'!$V612</f>
        <v>0</v>
      </c>
      <c r="I624" s="156">
        <f>_xlfn.IFNA(ROUNDUP(IF(OR('Room Details'!$J612=0,ISBLANK('Room Details'!$J612),'Room Details'!$J612="N/A"),0,IF('Room Details'!$J612&gt;$D624,('Room Details'!$J612/$E624)+$F624,IF('Room Details'!$J612&lt;=ABS($B624*$C624),1,('Room Details'!$J612/$B624)+$C624))),0),0)</f>
        <v>0</v>
      </c>
      <c r="J624" s="167"/>
      <c r="K624" s="167"/>
      <c r="L624" s="156">
        <f t="shared" si="36"/>
        <v>0</v>
      </c>
      <c r="M624" s="156">
        <f t="shared" si="37"/>
        <v>0</v>
      </c>
      <c r="N624" s="165"/>
      <c r="O624" s="165"/>
      <c r="P624" s="156">
        <f t="shared" si="38"/>
        <v>0</v>
      </c>
      <c r="Q624" s="156">
        <f t="shared" si="39"/>
        <v>0</v>
      </c>
      <c r="R624" s="165"/>
      <c r="S624" s="165"/>
    </row>
    <row r="625" spans="1:19" x14ac:dyDescent="0.25">
      <c r="A625" s="156">
        <v>610</v>
      </c>
      <c r="B625" s="156" t="e">
        <f>VLOOKUP('Room Details'!$I613,NCA_Calculations!$I$3:$N$12,2,0)</f>
        <v>#N/A</v>
      </c>
      <c r="C625" s="156" t="e">
        <f>VLOOKUP('Room Details'!$I613,NCA_Calculations!$I$3:$N$12,3,0)</f>
        <v>#N/A</v>
      </c>
      <c r="D625" s="156" t="e">
        <f>VLOOKUP('Room Details'!$I613,NCA_Calculations!$I$3:$N$12,4,0)</f>
        <v>#N/A</v>
      </c>
      <c r="E625" s="156" t="e">
        <f>VLOOKUP('Room Details'!$I613,NCA_Calculations!$I$3:$N$12,5,0)</f>
        <v>#N/A</v>
      </c>
      <c r="F625" s="156" t="e">
        <f>VLOOKUP('Room Details'!$I613,NCA_Calculations!$I$3:$N$12,6,0)</f>
        <v>#N/A</v>
      </c>
      <c r="G625" s="156" t="str">
        <f>IF(OR(ISBLANK('Room Details'!$M613), 'Room Details'!$M613 = 0,  'Room Details'!$M613 = "N/A" ),"Usable","Unusable")</f>
        <v>Usable</v>
      </c>
      <c r="H625" s="156">
        <f>'Room Details'!$V613</f>
        <v>0</v>
      </c>
      <c r="I625" s="156">
        <f>_xlfn.IFNA(ROUNDUP(IF(OR('Room Details'!$J613=0,ISBLANK('Room Details'!$J613),'Room Details'!$J613="N/A"),0,IF('Room Details'!$J613&gt;$D625,('Room Details'!$J613/$E625)+$F625,IF('Room Details'!$J613&lt;=ABS($B625*$C625),1,('Room Details'!$J613/$B625)+$C625))),0),0)</f>
        <v>0</v>
      </c>
      <c r="J625" s="167"/>
      <c r="K625" s="167"/>
      <c r="L625" s="156">
        <f t="shared" si="36"/>
        <v>0</v>
      </c>
      <c r="M625" s="156">
        <f t="shared" si="37"/>
        <v>0</v>
      </c>
      <c r="N625" s="165"/>
      <c r="O625" s="165"/>
      <c r="P625" s="156">
        <f t="shared" si="38"/>
        <v>0</v>
      </c>
      <c r="Q625" s="156">
        <f t="shared" si="39"/>
        <v>0</v>
      </c>
      <c r="R625" s="165"/>
      <c r="S625" s="165"/>
    </row>
    <row r="626" spans="1:19" x14ac:dyDescent="0.25">
      <c r="A626" s="156">
        <v>611</v>
      </c>
      <c r="B626" s="156" t="e">
        <f>VLOOKUP('Room Details'!$I614,NCA_Calculations!$I$3:$N$12,2,0)</f>
        <v>#N/A</v>
      </c>
      <c r="C626" s="156" t="e">
        <f>VLOOKUP('Room Details'!$I614,NCA_Calculations!$I$3:$N$12,3,0)</f>
        <v>#N/A</v>
      </c>
      <c r="D626" s="156" t="e">
        <f>VLOOKUP('Room Details'!$I614,NCA_Calculations!$I$3:$N$12,4,0)</f>
        <v>#N/A</v>
      </c>
      <c r="E626" s="156" t="e">
        <f>VLOOKUP('Room Details'!$I614,NCA_Calculations!$I$3:$N$12,5,0)</f>
        <v>#N/A</v>
      </c>
      <c r="F626" s="156" t="e">
        <f>VLOOKUP('Room Details'!$I614,NCA_Calculations!$I$3:$N$12,6,0)</f>
        <v>#N/A</v>
      </c>
      <c r="G626" s="156" t="str">
        <f>IF(OR(ISBLANK('Room Details'!$M614), 'Room Details'!$M614 = 0,  'Room Details'!$M614 = "N/A" ),"Usable","Unusable")</f>
        <v>Usable</v>
      </c>
      <c r="H626" s="156">
        <f>'Room Details'!$V614</f>
        <v>0</v>
      </c>
      <c r="I626" s="156">
        <f>_xlfn.IFNA(ROUNDUP(IF(OR('Room Details'!$J614=0,ISBLANK('Room Details'!$J614),'Room Details'!$J614="N/A"),0,IF('Room Details'!$J614&gt;$D626,('Room Details'!$J614/$E626)+$F626,IF('Room Details'!$J614&lt;=ABS($B626*$C626),1,('Room Details'!$J614/$B626)+$C626))),0),0)</f>
        <v>0</v>
      </c>
      <c r="J626" s="167"/>
      <c r="K626" s="167"/>
      <c r="L626" s="156">
        <f t="shared" si="36"/>
        <v>0</v>
      </c>
      <c r="M626" s="156">
        <f t="shared" si="37"/>
        <v>0</v>
      </c>
      <c r="N626" s="165"/>
      <c r="O626" s="165"/>
      <c r="P626" s="156">
        <f t="shared" si="38"/>
        <v>0</v>
      </c>
      <c r="Q626" s="156">
        <f t="shared" si="39"/>
        <v>0</v>
      </c>
      <c r="R626" s="165"/>
      <c r="S626" s="165"/>
    </row>
    <row r="627" spans="1:19" x14ac:dyDescent="0.25">
      <c r="A627" s="156">
        <v>612</v>
      </c>
      <c r="B627" s="156" t="e">
        <f>VLOOKUP('Room Details'!$I615,NCA_Calculations!$I$3:$N$12,2,0)</f>
        <v>#N/A</v>
      </c>
      <c r="C627" s="156" t="e">
        <f>VLOOKUP('Room Details'!$I615,NCA_Calculations!$I$3:$N$12,3,0)</f>
        <v>#N/A</v>
      </c>
      <c r="D627" s="156" t="e">
        <f>VLOOKUP('Room Details'!$I615,NCA_Calculations!$I$3:$N$12,4,0)</f>
        <v>#N/A</v>
      </c>
      <c r="E627" s="156" t="e">
        <f>VLOOKUP('Room Details'!$I615,NCA_Calculations!$I$3:$N$12,5,0)</f>
        <v>#N/A</v>
      </c>
      <c r="F627" s="156" t="e">
        <f>VLOOKUP('Room Details'!$I615,NCA_Calculations!$I$3:$N$12,6,0)</f>
        <v>#N/A</v>
      </c>
      <c r="G627" s="156" t="str">
        <f>IF(OR(ISBLANK('Room Details'!$M615), 'Room Details'!$M615 = 0,  'Room Details'!$M615 = "N/A" ),"Usable","Unusable")</f>
        <v>Usable</v>
      </c>
      <c r="H627" s="156">
        <f>'Room Details'!$V615</f>
        <v>0</v>
      </c>
      <c r="I627" s="156">
        <f>_xlfn.IFNA(ROUNDUP(IF(OR('Room Details'!$J615=0,ISBLANK('Room Details'!$J615),'Room Details'!$J615="N/A"),0,IF('Room Details'!$J615&gt;$D627,('Room Details'!$J615/$E627)+$F627,IF('Room Details'!$J615&lt;=ABS($B627*$C627),1,('Room Details'!$J615/$B627)+$C627))),0),0)</f>
        <v>0</v>
      </c>
      <c r="J627" s="167"/>
      <c r="K627" s="167"/>
      <c r="L627" s="156">
        <f t="shared" si="36"/>
        <v>0</v>
      </c>
      <c r="M627" s="156">
        <f t="shared" si="37"/>
        <v>0</v>
      </c>
      <c r="N627" s="165"/>
      <c r="O627" s="165"/>
      <c r="P627" s="156">
        <f t="shared" si="38"/>
        <v>0</v>
      </c>
      <c r="Q627" s="156">
        <f t="shared" si="39"/>
        <v>0</v>
      </c>
      <c r="R627" s="165"/>
      <c r="S627" s="165"/>
    </row>
    <row r="628" spans="1:19" x14ac:dyDescent="0.25">
      <c r="A628" s="156">
        <v>613</v>
      </c>
      <c r="B628" s="156" t="e">
        <f>VLOOKUP('Room Details'!$I616,NCA_Calculations!$I$3:$N$12,2,0)</f>
        <v>#N/A</v>
      </c>
      <c r="C628" s="156" t="e">
        <f>VLOOKUP('Room Details'!$I616,NCA_Calculations!$I$3:$N$12,3,0)</f>
        <v>#N/A</v>
      </c>
      <c r="D628" s="156" t="e">
        <f>VLOOKUP('Room Details'!$I616,NCA_Calculations!$I$3:$N$12,4,0)</f>
        <v>#N/A</v>
      </c>
      <c r="E628" s="156" t="e">
        <f>VLOOKUP('Room Details'!$I616,NCA_Calculations!$I$3:$N$12,5,0)</f>
        <v>#N/A</v>
      </c>
      <c r="F628" s="156" t="e">
        <f>VLOOKUP('Room Details'!$I616,NCA_Calculations!$I$3:$N$12,6,0)</f>
        <v>#N/A</v>
      </c>
      <c r="G628" s="156" t="str">
        <f>IF(OR(ISBLANK('Room Details'!$M616), 'Room Details'!$M616 = 0,  'Room Details'!$M616 = "N/A" ),"Usable","Unusable")</f>
        <v>Usable</v>
      </c>
      <c r="H628" s="156">
        <f>'Room Details'!$V616</f>
        <v>0</v>
      </c>
      <c r="I628" s="156">
        <f>_xlfn.IFNA(ROUNDUP(IF(OR('Room Details'!$J616=0,ISBLANK('Room Details'!$J616),'Room Details'!$J616="N/A"),0,IF('Room Details'!$J616&gt;$D628,('Room Details'!$J616/$E628)+$F628,IF('Room Details'!$J616&lt;=ABS($B628*$C628),1,('Room Details'!$J616/$B628)+$C628))),0),0)</f>
        <v>0</v>
      </c>
      <c r="J628" s="167"/>
      <c r="K628" s="167"/>
      <c r="L628" s="156">
        <f t="shared" si="36"/>
        <v>0</v>
      </c>
      <c r="M628" s="156">
        <f t="shared" si="37"/>
        <v>0</v>
      </c>
      <c r="N628" s="165"/>
      <c r="O628" s="165"/>
      <c r="P628" s="156">
        <f t="shared" si="38"/>
        <v>0</v>
      </c>
      <c r="Q628" s="156">
        <f t="shared" si="39"/>
        <v>0</v>
      </c>
      <c r="R628" s="165"/>
      <c r="S628" s="165"/>
    </row>
    <row r="629" spans="1:19" x14ac:dyDescent="0.25">
      <c r="A629" s="156">
        <v>614</v>
      </c>
      <c r="B629" s="156" t="e">
        <f>VLOOKUP('Room Details'!$I617,NCA_Calculations!$I$3:$N$12,2,0)</f>
        <v>#N/A</v>
      </c>
      <c r="C629" s="156" t="e">
        <f>VLOOKUP('Room Details'!$I617,NCA_Calculations!$I$3:$N$12,3,0)</f>
        <v>#N/A</v>
      </c>
      <c r="D629" s="156" t="e">
        <f>VLOOKUP('Room Details'!$I617,NCA_Calculations!$I$3:$N$12,4,0)</f>
        <v>#N/A</v>
      </c>
      <c r="E629" s="156" t="e">
        <f>VLOOKUP('Room Details'!$I617,NCA_Calculations!$I$3:$N$12,5,0)</f>
        <v>#N/A</v>
      </c>
      <c r="F629" s="156" t="e">
        <f>VLOOKUP('Room Details'!$I617,NCA_Calculations!$I$3:$N$12,6,0)</f>
        <v>#N/A</v>
      </c>
      <c r="G629" s="156" t="str">
        <f>IF(OR(ISBLANK('Room Details'!$M617), 'Room Details'!$M617 = 0,  'Room Details'!$M617 = "N/A" ),"Usable","Unusable")</f>
        <v>Usable</v>
      </c>
      <c r="H629" s="156">
        <f>'Room Details'!$V617</f>
        <v>0</v>
      </c>
      <c r="I629" s="156">
        <f>_xlfn.IFNA(ROUNDUP(IF(OR('Room Details'!$J617=0,ISBLANK('Room Details'!$J617),'Room Details'!$J617="N/A"),0,IF('Room Details'!$J617&gt;$D629,('Room Details'!$J617/$E629)+$F629,IF('Room Details'!$J617&lt;=ABS($B629*$C629),1,('Room Details'!$J617/$B629)+$C629))),0),0)</f>
        <v>0</v>
      </c>
      <c r="J629" s="167"/>
      <c r="K629" s="167"/>
      <c r="L629" s="156">
        <f t="shared" si="36"/>
        <v>0</v>
      </c>
      <c r="M629" s="156">
        <f t="shared" si="37"/>
        <v>0</v>
      </c>
      <c r="N629" s="165"/>
      <c r="O629" s="165"/>
      <c r="P629" s="156">
        <f t="shared" si="38"/>
        <v>0</v>
      </c>
      <c r="Q629" s="156">
        <f t="shared" si="39"/>
        <v>0</v>
      </c>
      <c r="R629" s="165"/>
      <c r="S629" s="165"/>
    </row>
    <row r="630" spans="1:19" x14ac:dyDescent="0.25">
      <c r="A630" s="156">
        <v>615</v>
      </c>
      <c r="B630" s="156" t="e">
        <f>VLOOKUP('Room Details'!$I618,NCA_Calculations!$I$3:$N$12,2,0)</f>
        <v>#N/A</v>
      </c>
      <c r="C630" s="156" t="e">
        <f>VLOOKUP('Room Details'!$I618,NCA_Calculations!$I$3:$N$12,3,0)</f>
        <v>#N/A</v>
      </c>
      <c r="D630" s="156" t="e">
        <f>VLOOKUP('Room Details'!$I618,NCA_Calculations!$I$3:$N$12,4,0)</f>
        <v>#N/A</v>
      </c>
      <c r="E630" s="156" t="e">
        <f>VLOOKUP('Room Details'!$I618,NCA_Calculations!$I$3:$N$12,5,0)</f>
        <v>#N/A</v>
      </c>
      <c r="F630" s="156" t="e">
        <f>VLOOKUP('Room Details'!$I618,NCA_Calculations!$I$3:$N$12,6,0)</f>
        <v>#N/A</v>
      </c>
      <c r="G630" s="156" t="str">
        <f>IF(OR(ISBLANK('Room Details'!$M618), 'Room Details'!$M618 = 0,  'Room Details'!$M618 = "N/A" ),"Usable","Unusable")</f>
        <v>Usable</v>
      </c>
      <c r="H630" s="156">
        <f>'Room Details'!$V618</f>
        <v>0</v>
      </c>
      <c r="I630" s="156">
        <f>_xlfn.IFNA(ROUNDUP(IF(OR('Room Details'!$J618=0,ISBLANK('Room Details'!$J618),'Room Details'!$J618="N/A"),0,IF('Room Details'!$J618&gt;$D630,('Room Details'!$J618/$E630)+$F630,IF('Room Details'!$J618&lt;=ABS($B630*$C630),1,('Room Details'!$J618/$B630)+$C630))),0),0)</f>
        <v>0</v>
      </c>
      <c r="J630" s="167"/>
      <c r="K630" s="167"/>
      <c r="L630" s="156">
        <f t="shared" si="36"/>
        <v>0</v>
      </c>
      <c r="M630" s="156">
        <f t="shared" si="37"/>
        <v>0</v>
      </c>
      <c r="N630" s="165"/>
      <c r="O630" s="165"/>
      <c r="P630" s="156">
        <f t="shared" si="38"/>
        <v>0</v>
      </c>
      <c r="Q630" s="156">
        <f t="shared" si="39"/>
        <v>0</v>
      </c>
      <c r="R630" s="165"/>
      <c r="S630" s="165"/>
    </row>
    <row r="631" spans="1:19" x14ac:dyDescent="0.25">
      <c r="A631" s="156">
        <v>616</v>
      </c>
      <c r="B631" s="156" t="e">
        <f>VLOOKUP('Room Details'!$I619,NCA_Calculations!$I$3:$N$12,2,0)</f>
        <v>#N/A</v>
      </c>
      <c r="C631" s="156" t="e">
        <f>VLOOKUP('Room Details'!$I619,NCA_Calculations!$I$3:$N$12,3,0)</f>
        <v>#N/A</v>
      </c>
      <c r="D631" s="156" t="e">
        <f>VLOOKUP('Room Details'!$I619,NCA_Calculations!$I$3:$N$12,4,0)</f>
        <v>#N/A</v>
      </c>
      <c r="E631" s="156" t="e">
        <f>VLOOKUP('Room Details'!$I619,NCA_Calculations!$I$3:$N$12,5,0)</f>
        <v>#N/A</v>
      </c>
      <c r="F631" s="156" t="e">
        <f>VLOOKUP('Room Details'!$I619,NCA_Calculations!$I$3:$N$12,6,0)</f>
        <v>#N/A</v>
      </c>
      <c r="G631" s="156" t="str">
        <f>IF(OR(ISBLANK('Room Details'!$M619), 'Room Details'!$M619 = 0,  'Room Details'!$M619 = "N/A" ),"Usable","Unusable")</f>
        <v>Usable</v>
      </c>
      <c r="H631" s="156">
        <f>'Room Details'!$V619</f>
        <v>0</v>
      </c>
      <c r="I631" s="156">
        <f>_xlfn.IFNA(ROUNDUP(IF(OR('Room Details'!$J619=0,ISBLANK('Room Details'!$J619),'Room Details'!$J619="N/A"),0,IF('Room Details'!$J619&gt;$D631,('Room Details'!$J619/$E631)+$F631,IF('Room Details'!$J619&lt;=ABS($B631*$C631),1,('Room Details'!$J619/$B631)+$C631))),0),0)</f>
        <v>0</v>
      </c>
      <c r="J631" s="167"/>
      <c r="K631" s="167"/>
      <c r="L631" s="156">
        <f t="shared" si="36"/>
        <v>0</v>
      </c>
      <c r="M631" s="156">
        <f t="shared" si="37"/>
        <v>0</v>
      </c>
      <c r="N631" s="165"/>
      <c r="O631" s="165"/>
      <c r="P631" s="156">
        <f t="shared" si="38"/>
        <v>0</v>
      </c>
      <c r="Q631" s="156">
        <f t="shared" si="39"/>
        <v>0</v>
      </c>
      <c r="R631" s="165"/>
      <c r="S631" s="165"/>
    </row>
    <row r="632" spans="1:19" x14ac:dyDescent="0.25">
      <c r="A632" s="156">
        <v>617</v>
      </c>
      <c r="B632" s="156" t="e">
        <f>VLOOKUP('Room Details'!$I620,NCA_Calculations!$I$3:$N$12,2,0)</f>
        <v>#N/A</v>
      </c>
      <c r="C632" s="156" t="e">
        <f>VLOOKUP('Room Details'!$I620,NCA_Calculations!$I$3:$N$12,3,0)</f>
        <v>#N/A</v>
      </c>
      <c r="D632" s="156" t="e">
        <f>VLOOKUP('Room Details'!$I620,NCA_Calculations!$I$3:$N$12,4,0)</f>
        <v>#N/A</v>
      </c>
      <c r="E632" s="156" t="e">
        <f>VLOOKUP('Room Details'!$I620,NCA_Calculations!$I$3:$N$12,5,0)</f>
        <v>#N/A</v>
      </c>
      <c r="F632" s="156" t="e">
        <f>VLOOKUP('Room Details'!$I620,NCA_Calculations!$I$3:$N$12,6,0)</f>
        <v>#N/A</v>
      </c>
      <c r="G632" s="156" t="str">
        <f>IF(OR(ISBLANK('Room Details'!$M620), 'Room Details'!$M620 = 0,  'Room Details'!$M620 = "N/A" ),"Usable","Unusable")</f>
        <v>Usable</v>
      </c>
      <c r="H632" s="156">
        <f>'Room Details'!$V620</f>
        <v>0</v>
      </c>
      <c r="I632" s="156">
        <f>_xlfn.IFNA(ROUNDUP(IF(OR('Room Details'!$J620=0,ISBLANK('Room Details'!$J620),'Room Details'!$J620="N/A"),0,IF('Room Details'!$J620&gt;$D632,('Room Details'!$J620/$E632)+$F632,IF('Room Details'!$J620&lt;=ABS($B632*$C632),1,('Room Details'!$J620/$B632)+$C632))),0),0)</f>
        <v>0</v>
      </c>
      <c r="J632" s="167"/>
      <c r="K632" s="167"/>
      <c r="L632" s="156">
        <f t="shared" si="36"/>
        <v>0</v>
      </c>
      <c r="M632" s="156">
        <f t="shared" si="37"/>
        <v>0</v>
      </c>
      <c r="N632" s="165"/>
      <c r="O632" s="165"/>
      <c r="P632" s="156">
        <f t="shared" si="38"/>
        <v>0</v>
      </c>
      <c r="Q632" s="156">
        <f t="shared" si="39"/>
        <v>0</v>
      </c>
      <c r="R632" s="165"/>
      <c r="S632" s="165"/>
    </row>
    <row r="633" spans="1:19" x14ac:dyDescent="0.25">
      <c r="A633" s="156">
        <v>618</v>
      </c>
      <c r="B633" s="156" t="e">
        <f>VLOOKUP('Room Details'!$I621,NCA_Calculations!$I$3:$N$12,2,0)</f>
        <v>#N/A</v>
      </c>
      <c r="C633" s="156" t="e">
        <f>VLOOKUP('Room Details'!$I621,NCA_Calculations!$I$3:$N$12,3,0)</f>
        <v>#N/A</v>
      </c>
      <c r="D633" s="156" t="e">
        <f>VLOOKUP('Room Details'!$I621,NCA_Calculations!$I$3:$N$12,4,0)</f>
        <v>#N/A</v>
      </c>
      <c r="E633" s="156" t="e">
        <f>VLOOKUP('Room Details'!$I621,NCA_Calculations!$I$3:$N$12,5,0)</f>
        <v>#N/A</v>
      </c>
      <c r="F633" s="156" t="e">
        <f>VLOOKUP('Room Details'!$I621,NCA_Calculations!$I$3:$N$12,6,0)</f>
        <v>#N/A</v>
      </c>
      <c r="G633" s="156" t="str">
        <f>IF(OR(ISBLANK('Room Details'!$M621), 'Room Details'!$M621 = 0,  'Room Details'!$M621 = "N/A" ),"Usable","Unusable")</f>
        <v>Usable</v>
      </c>
      <c r="H633" s="156">
        <f>'Room Details'!$V621</f>
        <v>0</v>
      </c>
      <c r="I633" s="156">
        <f>_xlfn.IFNA(ROUNDUP(IF(OR('Room Details'!$J621=0,ISBLANK('Room Details'!$J621),'Room Details'!$J621="N/A"),0,IF('Room Details'!$J621&gt;$D633,('Room Details'!$J621/$E633)+$F633,IF('Room Details'!$J621&lt;=ABS($B633*$C633),1,('Room Details'!$J621/$B633)+$C633))),0),0)</f>
        <v>0</v>
      </c>
      <c r="J633" s="167"/>
      <c r="K633" s="167"/>
      <c r="L633" s="156">
        <f t="shared" si="36"/>
        <v>0</v>
      </c>
      <c r="M633" s="156">
        <f t="shared" si="37"/>
        <v>0</v>
      </c>
      <c r="N633" s="165"/>
      <c r="O633" s="165"/>
      <c r="P633" s="156">
        <f t="shared" si="38"/>
        <v>0</v>
      </c>
      <c r="Q633" s="156">
        <f t="shared" si="39"/>
        <v>0</v>
      </c>
      <c r="R633" s="165"/>
      <c r="S633" s="165"/>
    </row>
    <row r="634" spans="1:19" x14ac:dyDescent="0.25">
      <c r="A634" s="156">
        <v>619</v>
      </c>
      <c r="B634" s="156" t="e">
        <f>VLOOKUP('Room Details'!$I622,NCA_Calculations!$I$3:$N$12,2,0)</f>
        <v>#N/A</v>
      </c>
      <c r="C634" s="156" t="e">
        <f>VLOOKUP('Room Details'!$I622,NCA_Calculations!$I$3:$N$12,3,0)</f>
        <v>#N/A</v>
      </c>
      <c r="D634" s="156" t="e">
        <f>VLOOKUP('Room Details'!$I622,NCA_Calculations!$I$3:$N$12,4,0)</f>
        <v>#N/A</v>
      </c>
      <c r="E634" s="156" t="e">
        <f>VLOOKUP('Room Details'!$I622,NCA_Calculations!$I$3:$N$12,5,0)</f>
        <v>#N/A</v>
      </c>
      <c r="F634" s="156" t="e">
        <f>VLOOKUP('Room Details'!$I622,NCA_Calculations!$I$3:$N$12,6,0)</f>
        <v>#N/A</v>
      </c>
      <c r="G634" s="156" t="str">
        <f>IF(OR(ISBLANK('Room Details'!$M622), 'Room Details'!$M622 = 0,  'Room Details'!$M622 = "N/A" ),"Usable","Unusable")</f>
        <v>Usable</v>
      </c>
      <c r="H634" s="156">
        <f>'Room Details'!$V622</f>
        <v>0</v>
      </c>
      <c r="I634" s="156">
        <f>_xlfn.IFNA(ROUNDUP(IF(OR('Room Details'!$J622=0,ISBLANK('Room Details'!$J622),'Room Details'!$J622="N/A"),0,IF('Room Details'!$J622&gt;$D634,('Room Details'!$J622/$E634)+$F634,IF('Room Details'!$J622&lt;=ABS($B634*$C634),1,('Room Details'!$J622/$B634)+$C634))),0),0)</f>
        <v>0</v>
      </c>
      <c r="J634" s="167"/>
      <c r="K634" s="167"/>
      <c r="L634" s="156">
        <f t="shared" si="36"/>
        <v>0</v>
      </c>
      <c r="M634" s="156">
        <f t="shared" si="37"/>
        <v>0</v>
      </c>
      <c r="N634" s="165"/>
      <c r="O634" s="165"/>
      <c r="P634" s="156">
        <f t="shared" si="38"/>
        <v>0</v>
      </c>
      <c r="Q634" s="156">
        <f t="shared" si="39"/>
        <v>0</v>
      </c>
      <c r="R634" s="165"/>
      <c r="S634" s="165"/>
    </row>
    <row r="635" spans="1:19" x14ac:dyDescent="0.25">
      <c r="A635" s="156">
        <v>620</v>
      </c>
      <c r="B635" s="156" t="e">
        <f>VLOOKUP('Room Details'!$I623,NCA_Calculations!$I$3:$N$12,2,0)</f>
        <v>#N/A</v>
      </c>
      <c r="C635" s="156" t="e">
        <f>VLOOKUP('Room Details'!$I623,NCA_Calculations!$I$3:$N$12,3,0)</f>
        <v>#N/A</v>
      </c>
      <c r="D635" s="156" t="e">
        <f>VLOOKUP('Room Details'!$I623,NCA_Calculations!$I$3:$N$12,4,0)</f>
        <v>#N/A</v>
      </c>
      <c r="E635" s="156" t="e">
        <f>VLOOKUP('Room Details'!$I623,NCA_Calculations!$I$3:$N$12,5,0)</f>
        <v>#N/A</v>
      </c>
      <c r="F635" s="156" t="e">
        <f>VLOOKUP('Room Details'!$I623,NCA_Calculations!$I$3:$N$12,6,0)</f>
        <v>#N/A</v>
      </c>
      <c r="G635" s="156" t="str">
        <f>IF(OR(ISBLANK('Room Details'!$M623), 'Room Details'!$M623 = 0,  'Room Details'!$M623 = "N/A" ),"Usable","Unusable")</f>
        <v>Usable</v>
      </c>
      <c r="H635" s="156">
        <f>'Room Details'!$V623</f>
        <v>0</v>
      </c>
      <c r="I635" s="156">
        <f>_xlfn.IFNA(ROUNDUP(IF(OR('Room Details'!$J623=0,ISBLANK('Room Details'!$J623),'Room Details'!$J623="N/A"),0,IF('Room Details'!$J623&gt;$D635,('Room Details'!$J623/$E635)+$F635,IF('Room Details'!$J623&lt;=ABS($B635*$C635),1,('Room Details'!$J623/$B635)+$C635))),0),0)</f>
        <v>0</v>
      </c>
      <c r="J635" s="167"/>
      <c r="K635" s="167"/>
      <c r="L635" s="156">
        <f t="shared" si="36"/>
        <v>0</v>
      </c>
      <c r="M635" s="156">
        <f t="shared" si="37"/>
        <v>0</v>
      </c>
      <c r="N635" s="165"/>
      <c r="O635" s="165"/>
      <c r="P635" s="156">
        <f t="shared" si="38"/>
        <v>0</v>
      </c>
      <c r="Q635" s="156">
        <f t="shared" si="39"/>
        <v>0</v>
      </c>
      <c r="R635" s="165"/>
      <c r="S635" s="165"/>
    </row>
    <row r="636" spans="1:19" x14ac:dyDescent="0.25">
      <c r="A636" s="156">
        <v>621</v>
      </c>
      <c r="B636" s="156" t="e">
        <f>VLOOKUP('Room Details'!$I624,NCA_Calculations!$I$3:$N$12,2,0)</f>
        <v>#N/A</v>
      </c>
      <c r="C636" s="156" t="e">
        <f>VLOOKUP('Room Details'!$I624,NCA_Calculations!$I$3:$N$12,3,0)</f>
        <v>#N/A</v>
      </c>
      <c r="D636" s="156" t="e">
        <f>VLOOKUP('Room Details'!$I624,NCA_Calculations!$I$3:$N$12,4,0)</f>
        <v>#N/A</v>
      </c>
      <c r="E636" s="156" t="e">
        <f>VLOOKUP('Room Details'!$I624,NCA_Calculations!$I$3:$N$12,5,0)</f>
        <v>#N/A</v>
      </c>
      <c r="F636" s="156" t="e">
        <f>VLOOKUP('Room Details'!$I624,NCA_Calculations!$I$3:$N$12,6,0)</f>
        <v>#N/A</v>
      </c>
      <c r="G636" s="156" t="str">
        <f>IF(OR(ISBLANK('Room Details'!$M624), 'Room Details'!$M624 = 0,  'Room Details'!$M624 = "N/A" ),"Usable","Unusable")</f>
        <v>Usable</v>
      </c>
      <c r="H636" s="156">
        <f>'Room Details'!$V624</f>
        <v>0</v>
      </c>
      <c r="I636" s="156">
        <f>_xlfn.IFNA(ROUNDUP(IF(OR('Room Details'!$J624=0,ISBLANK('Room Details'!$J624),'Room Details'!$J624="N/A"),0,IF('Room Details'!$J624&gt;$D636,('Room Details'!$J624/$E636)+$F636,IF('Room Details'!$J624&lt;=ABS($B636*$C636),1,('Room Details'!$J624/$B636)+$C636))),0),0)</f>
        <v>0</v>
      </c>
      <c r="J636" s="167"/>
      <c r="K636" s="167"/>
      <c r="L636" s="156">
        <f t="shared" si="36"/>
        <v>0</v>
      </c>
      <c r="M636" s="156">
        <f t="shared" si="37"/>
        <v>0</v>
      </c>
      <c r="N636" s="165"/>
      <c r="O636" s="165"/>
      <c r="P636" s="156">
        <f t="shared" si="38"/>
        <v>0</v>
      </c>
      <c r="Q636" s="156">
        <f t="shared" si="39"/>
        <v>0</v>
      </c>
      <c r="R636" s="165"/>
      <c r="S636" s="165"/>
    </row>
    <row r="637" spans="1:19" x14ac:dyDescent="0.25">
      <c r="A637" s="156">
        <v>622</v>
      </c>
      <c r="B637" s="156" t="e">
        <f>VLOOKUP('Room Details'!$I625,NCA_Calculations!$I$3:$N$12,2,0)</f>
        <v>#N/A</v>
      </c>
      <c r="C637" s="156" t="e">
        <f>VLOOKUP('Room Details'!$I625,NCA_Calculations!$I$3:$N$12,3,0)</f>
        <v>#N/A</v>
      </c>
      <c r="D637" s="156" t="e">
        <f>VLOOKUP('Room Details'!$I625,NCA_Calculations!$I$3:$N$12,4,0)</f>
        <v>#N/A</v>
      </c>
      <c r="E637" s="156" t="e">
        <f>VLOOKUP('Room Details'!$I625,NCA_Calculations!$I$3:$N$12,5,0)</f>
        <v>#N/A</v>
      </c>
      <c r="F637" s="156" t="e">
        <f>VLOOKUP('Room Details'!$I625,NCA_Calculations!$I$3:$N$12,6,0)</f>
        <v>#N/A</v>
      </c>
      <c r="G637" s="156" t="str">
        <f>IF(OR(ISBLANK('Room Details'!$M625), 'Room Details'!$M625 = 0,  'Room Details'!$M625 = "N/A" ),"Usable","Unusable")</f>
        <v>Usable</v>
      </c>
      <c r="H637" s="156">
        <f>'Room Details'!$V625</f>
        <v>0</v>
      </c>
      <c r="I637" s="156">
        <f>_xlfn.IFNA(ROUNDUP(IF(OR('Room Details'!$J625=0,ISBLANK('Room Details'!$J625),'Room Details'!$J625="N/A"),0,IF('Room Details'!$J625&gt;$D637,('Room Details'!$J625/$E637)+$F637,IF('Room Details'!$J625&lt;=ABS($B637*$C637),1,('Room Details'!$J625/$B637)+$C637))),0),0)</f>
        <v>0</v>
      </c>
      <c r="J637" s="167"/>
      <c r="K637" s="167"/>
      <c r="L637" s="156">
        <f t="shared" si="36"/>
        <v>0</v>
      </c>
      <c r="M637" s="156">
        <f t="shared" si="37"/>
        <v>0</v>
      </c>
      <c r="N637" s="165"/>
      <c r="O637" s="165"/>
      <c r="P637" s="156">
        <f t="shared" si="38"/>
        <v>0</v>
      </c>
      <c r="Q637" s="156">
        <f t="shared" si="39"/>
        <v>0</v>
      </c>
      <c r="R637" s="165"/>
      <c r="S637" s="165"/>
    </row>
    <row r="638" spans="1:19" x14ac:dyDescent="0.25">
      <c r="A638" s="156">
        <v>623</v>
      </c>
      <c r="B638" s="156" t="e">
        <f>VLOOKUP('Room Details'!$I626,NCA_Calculations!$I$3:$N$12,2,0)</f>
        <v>#N/A</v>
      </c>
      <c r="C638" s="156" t="e">
        <f>VLOOKUP('Room Details'!$I626,NCA_Calculations!$I$3:$N$12,3,0)</f>
        <v>#N/A</v>
      </c>
      <c r="D638" s="156" t="e">
        <f>VLOOKUP('Room Details'!$I626,NCA_Calculations!$I$3:$N$12,4,0)</f>
        <v>#N/A</v>
      </c>
      <c r="E638" s="156" t="e">
        <f>VLOOKUP('Room Details'!$I626,NCA_Calculations!$I$3:$N$12,5,0)</f>
        <v>#N/A</v>
      </c>
      <c r="F638" s="156" t="e">
        <f>VLOOKUP('Room Details'!$I626,NCA_Calculations!$I$3:$N$12,6,0)</f>
        <v>#N/A</v>
      </c>
      <c r="G638" s="156" t="str">
        <f>IF(OR(ISBLANK('Room Details'!$M626), 'Room Details'!$M626 = 0,  'Room Details'!$M626 = "N/A" ),"Usable","Unusable")</f>
        <v>Usable</v>
      </c>
      <c r="H638" s="156">
        <f>'Room Details'!$V626</f>
        <v>0</v>
      </c>
      <c r="I638" s="156">
        <f>_xlfn.IFNA(ROUNDUP(IF(OR('Room Details'!$J626=0,ISBLANK('Room Details'!$J626),'Room Details'!$J626="N/A"),0,IF('Room Details'!$J626&gt;$D638,('Room Details'!$J626/$E638)+$F638,IF('Room Details'!$J626&lt;=ABS($B638*$C638),1,('Room Details'!$J626/$B638)+$C638))),0),0)</f>
        <v>0</v>
      </c>
      <c r="J638" s="167"/>
      <c r="K638" s="167"/>
      <c r="L638" s="156">
        <f t="shared" si="36"/>
        <v>0</v>
      </c>
      <c r="M638" s="156">
        <f t="shared" si="37"/>
        <v>0</v>
      </c>
      <c r="N638" s="165"/>
      <c r="O638" s="165"/>
      <c r="P638" s="156">
        <f t="shared" si="38"/>
        <v>0</v>
      </c>
      <c r="Q638" s="156">
        <f t="shared" si="39"/>
        <v>0</v>
      </c>
      <c r="R638" s="165"/>
      <c r="S638" s="165"/>
    </row>
    <row r="639" spans="1:19" x14ac:dyDescent="0.25">
      <c r="A639" s="156">
        <v>624</v>
      </c>
      <c r="B639" s="156" t="e">
        <f>VLOOKUP('Room Details'!$I627,NCA_Calculations!$I$3:$N$12,2,0)</f>
        <v>#N/A</v>
      </c>
      <c r="C639" s="156" t="e">
        <f>VLOOKUP('Room Details'!$I627,NCA_Calculations!$I$3:$N$12,3,0)</f>
        <v>#N/A</v>
      </c>
      <c r="D639" s="156" t="e">
        <f>VLOOKUP('Room Details'!$I627,NCA_Calculations!$I$3:$N$12,4,0)</f>
        <v>#N/A</v>
      </c>
      <c r="E639" s="156" t="e">
        <f>VLOOKUP('Room Details'!$I627,NCA_Calculations!$I$3:$N$12,5,0)</f>
        <v>#N/A</v>
      </c>
      <c r="F639" s="156" t="e">
        <f>VLOOKUP('Room Details'!$I627,NCA_Calculations!$I$3:$N$12,6,0)</f>
        <v>#N/A</v>
      </c>
      <c r="G639" s="156" t="str">
        <f>IF(OR(ISBLANK('Room Details'!$M627), 'Room Details'!$M627 = 0,  'Room Details'!$M627 = "N/A" ),"Usable","Unusable")</f>
        <v>Usable</v>
      </c>
      <c r="H639" s="156">
        <f>'Room Details'!$V627</f>
        <v>0</v>
      </c>
      <c r="I639" s="156">
        <f>_xlfn.IFNA(ROUNDUP(IF(OR('Room Details'!$J627=0,ISBLANK('Room Details'!$J627),'Room Details'!$J627="N/A"),0,IF('Room Details'!$J627&gt;$D639,('Room Details'!$J627/$E639)+$F639,IF('Room Details'!$J627&lt;=ABS($B639*$C639),1,('Room Details'!$J627/$B639)+$C639))),0),0)</f>
        <v>0</v>
      </c>
      <c r="J639" s="167"/>
      <c r="K639" s="167"/>
      <c r="L639" s="156">
        <f t="shared" si="36"/>
        <v>0</v>
      </c>
      <c r="M639" s="156">
        <f t="shared" si="37"/>
        <v>0</v>
      </c>
      <c r="N639" s="165"/>
      <c r="O639" s="165"/>
      <c r="P639" s="156">
        <f t="shared" si="38"/>
        <v>0</v>
      </c>
      <c r="Q639" s="156">
        <f t="shared" si="39"/>
        <v>0</v>
      </c>
      <c r="R639" s="165"/>
      <c r="S639" s="165"/>
    </row>
    <row r="640" spans="1:19" x14ac:dyDescent="0.25">
      <c r="A640" s="156">
        <v>625</v>
      </c>
      <c r="B640" s="156" t="e">
        <f>VLOOKUP('Room Details'!$I628,NCA_Calculations!$I$3:$N$12,2,0)</f>
        <v>#N/A</v>
      </c>
      <c r="C640" s="156" t="e">
        <f>VLOOKUP('Room Details'!$I628,NCA_Calculations!$I$3:$N$12,3,0)</f>
        <v>#N/A</v>
      </c>
      <c r="D640" s="156" t="e">
        <f>VLOOKUP('Room Details'!$I628,NCA_Calculations!$I$3:$N$12,4,0)</f>
        <v>#N/A</v>
      </c>
      <c r="E640" s="156" t="e">
        <f>VLOOKUP('Room Details'!$I628,NCA_Calculations!$I$3:$N$12,5,0)</f>
        <v>#N/A</v>
      </c>
      <c r="F640" s="156" t="e">
        <f>VLOOKUP('Room Details'!$I628,NCA_Calculations!$I$3:$N$12,6,0)</f>
        <v>#N/A</v>
      </c>
      <c r="G640" s="156" t="str">
        <f>IF(OR(ISBLANK('Room Details'!$M628), 'Room Details'!$M628 = 0,  'Room Details'!$M628 = "N/A" ),"Usable","Unusable")</f>
        <v>Usable</v>
      </c>
      <c r="H640" s="156">
        <f>'Room Details'!$V628</f>
        <v>0</v>
      </c>
      <c r="I640" s="156">
        <f>_xlfn.IFNA(ROUNDUP(IF(OR('Room Details'!$J628=0,ISBLANK('Room Details'!$J628),'Room Details'!$J628="N/A"),0,IF('Room Details'!$J628&gt;$D640,('Room Details'!$J628/$E640)+$F640,IF('Room Details'!$J628&lt;=ABS($B640*$C640),1,('Room Details'!$J628/$B640)+$C640))),0),0)</f>
        <v>0</v>
      </c>
      <c r="J640" s="167"/>
      <c r="K640" s="167"/>
      <c r="L640" s="156">
        <f t="shared" si="36"/>
        <v>0</v>
      </c>
      <c r="M640" s="156">
        <f t="shared" si="37"/>
        <v>0</v>
      </c>
      <c r="N640" s="165"/>
      <c r="O640" s="165"/>
      <c r="P640" s="156">
        <f t="shared" si="38"/>
        <v>0</v>
      </c>
      <c r="Q640" s="156">
        <f t="shared" si="39"/>
        <v>0</v>
      </c>
      <c r="R640" s="165"/>
      <c r="S640" s="165"/>
    </row>
    <row r="641" spans="1:19" x14ac:dyDescent="0.25">
      <c r="A641" s="156">
        <v>626</v>
      </c>
      <c r="B641" s="156" t="e">
        <f>VLOOKUP('Room Details'!$I629,NCA_Calculations!$I$3:$N$12,2,0)</f>
        <v>#N/A</v>
      </c>
      <c r="C641" s="156" t="e">
        <f>VLOOKUP('Room Details'!$I629,NCA_Calculations!$I$3:$N$12,3,0)</f>
        <v>#N/A</v>
      </c>
      <c r="D641" s="156" t="e">
        <f>VLOOKUP('Room Details'!$I629,NCA_Calculations!$I$3:$N$12,4,0)</f>
        <v>#N/A</v>
      </c>
      <c r="E641" s="156" t="e">
        <f>VLOOKUP('Room Details'!$I629,NCA_Calculations!$I$3:$N$12,5,0)</f>
        <v>#N/A</v>
      </c>
      <c r="F641" s="156" t="e">
        <f>VLOOKUP('Room Details'!$I629,NCA_Calculations!$I$3:$N$12,6,0)</f>
        <v>#N/A</v>
      </c>
      <c r="G641" s="156" t="str">
        <f>IF(OR(ISBLANK('Room Details'!$M629), 'Room Details'!$M629 = 0,  'Room Details'!$M629 = "N/A" ),"Usable","Unusable")</f>
        <v>Usable</v>
      </c>
      <c r="H641" s="156">
        <f>'Room Details'!$V629</f>
        <v>0</v>
      </c>
      <c r="I641" s="156">
        <f>_xlfn.IFNA(ROUNDUP(IF(OR('Room Details'!$J629=0,ISBLANK('Room Details'!$J629),'Room Details'!$J629="N/A"),0,IF('Room Details'!$J629&gt;$D641,('Room Details'!$J629/$E641)+$F641,IF('Room Details'!$J629&lt;=ABS($B641*$C641),1,('Room Details'!$J629/$B641)+$C641))),0),0)</f>
        <v>0</v>
      </c>
      <c r="J641" s="167"/>
      <c r="K641" s="167"/>
      <c r="L641" s="156">
        <f t="shared" si="36"/>
        <v>0</v>
      </c>
      <c r="M641" s="156">
        <f t="shared" si="37"/>
        <v>0</v>
      </c>
      <c r="N641" s="165"/>
      <c r="O641" s="165"/>
      <c r="P641" s="156">
        <f t="shared" si="38"/>
        <v>0</v>
      </c>
      <c r="Q641" s="156">
        <f t="shared" si="39"/>
        <v>0</v>
      </c>
      <c r="R641" s="165"/>
      <c r="S641" s="165"/>
    </row>
    <row r="642" spans="1:19" x14ac:dyDescent="0.25">
      <c r="A642" s="156">
        <v>627</v>
      </c>
      <c r="B642" s="156" t="e">
        <f>VLOOKUP('Room Details'!$I630,NCA_Calculations!$I$3:$N$12,2,0)</f>
        <v>#N/A</v>
      </c>
      <c r="C642" s="156" t="e">
        <f>VLOOKUP('Room Details'!$I630,NCA_Calculations!$I$3:$N$12,3,0)</f>
        <v>#N/A</v>
      </c>
      <c r="D642" s="156" t="e">
        <f>VLOOKUP('Room Details'!$I630,NCA_Calculations!$I$3:$N$12,4,0)</f>
        <v>#N/A</v>
      </c>
      <c r="E642" s="156" t="e">
        <f>VLOOKUP('Room Details'!$I630,NCA_Calculations!$I$3:$N$12,5,0)</f>
        <v>#N/A</v>
      </c>
      <c r="F642" s="156" t="e">
        <f>VLOOKUP('Room Details'!$I630,NCA_Calculations!$I$3:$N$12,6,0)</f>
        <v>#N/A</v>
      </c>
      <c r="G642" s="156" t="str">
        <f>IF(OR(ISBLANK('Room Details'!$M630), 'Room Details'!$M630 = 0,  'Room Details'!$M630 = "N/A" ),"Usable","Unusable")</f>
        <v>Usable</v>
      </c>
      <c r="H642" s="156">
        <f>'Room Details'!$V630</f>
        <v>0</v>
      </c>
      <c r="I642" s="156">
        <f>_xlfn.IFNA(ROUNDUP(IF(OR('Room Details'!$J630=0,ISBLANK('Room Details'!$J630),'Room Details'!$J630="N/A"),0,IF('Room Details'!$J630&gt;$D642,('Room Details'!$J630/$E642)+$F642,IF('Room Details'!$J630&lt;=ABS($B642*$C642),1,('Room Details'!$J630/$B642)+$C642))),0),0)</f>
        <v>0</v>
      </c>
      <c r="J642" s="167"/>
      <c r="K642" s="167"/>
      <c r="L642" s="156">
        <f t="shared" si="36"/>
        <v>0</v>
      </c>
      <c r="M642" s="156">
        <f t="shared" si="37"/>
        <v>0</v>
      </c>
      <c r="N642" s="165"/>
      <c r="O642" s="165"/>
      <c r="P642" s="156">
        <f t="shared" si="38"/>
        <v>0</v>
      </c>
      <c r="Q642" s="156">
        <f t="shared" si="39"/>
        <v>0</v>
      </c>
      <c r="R642" s="165"/>
      <c r="S642" s="165"/>
    </row>
    <row r="643" spans="1:19" x14ac:dyDescent="0.25">
      <c r="A643" s="156">
        <v>628</v>
      </c>
      <c r="B643" s="156" t="e">
        <f>VLOOKUP('Room Details'!$I631,NCA_Calculations!$I$3:$N$12,2,0)</f>
        <v>#N/A</v>
      </c>
      <c r="C643" s="156" t="e">
        <f>VLOOKUP('Room Details'!$I631,NCA_Calculations!$I$3:$N$12,3,0)</f>
        <v>#N/A</v>
      </c>
      <c r="D643" s="156" t="e">
        <f>VLOOKUP('Room Details'!$I631,NCA_Calculations!$I$3:$N$12,4,0)</f>
        <v>#N/A</v>
      </c>
      <c r="E643" s="156" t="e">
        <f>VLOOKUP('Room Details'!$I631,NCA_Calculations!$I$3:$N$12,5,0)</f>
        <v>#N/A</v>
      </c>
      <c r="F643" s="156" t="e">
        <f>VLOOKUP('Room Details'!$I631,NCA_Calculations!$I$3:$N$12,6,0)</f>
        <v>#N/A</v>
      </c>
      <c r="G643" s="156" t="str">
        <f>IF(OR(ISBLANK('Room Details'!$M631), 'Room Details'!$M631 = 0,  'Room Details'!$M631 = "N/A" ),"Usable","Unusable")</f>
        <v>Usable</v>
      </c>
      <c r="H643" s="156">
        <f>'Room Details'!$V631</f>
        <v>0</v>
      </c>
      <c r="I643" s="156">
        <f>_xlfn.IFNA(ROUNDUP(IF(OR('Room Details'!$J631=0,ISBLANK('Room Details'!$J631),'Room Details'!$J631="N/A"),0,IF('Room Details'!$J631&gt;$D643,('Room Details'!$J631/$E643)+$F643,IF('Room Details'!$J631&lt;=ABS($B643*$C643),1,('Room Details'!$J631/$B643)+$C643))),0),0)</f>
        <v>0</v>
      </c>
      <c r="J643" s="167"/>
      <c r="K643" s="167"/>
      <c r="L643" s="156">
        <f t="shared" si="36"/>
        <v>0</v>
      </c>
      <c r="M643" s="156">
        <f t="shared" si="37"/>
        <v>0</v>
      </c>
      <c r="N643" s="165"/>
      <c r="O643" s="165"/>
      <c r="P643" s="156">
        <f t="shared" si="38"/>
        <v>0</v>
      </c>
      <c r="Q643" s="156">
        <f t="shared" si="39"/>
        <v>0</v>
      </c>
      <c r="R643" s="165"/>
      <c r="S643" s="165"/>
    </row>
    <row r="644" spans="1:19" x14ac:dyDescent="0.25">
      <c r="A644" s="156">
        <v>629</v>
      </c>
      <c r="B644" s="156" t="e">
        <f>VLOOKUP('Room Details'!$I632,NCA_Calculations!$I$3:$N$12,2,0)</f>
        <v>#N/A</v>
      </c>
      <c r="C644" s="156" t="e">
        <f>VLOOKUP('Room Details'!$I632,NCA_Calculations!$I$3:$N$12,3,0)</f>
        <v>#N/A</v>
      </c>
      <c r="D644" s="156" t="e">
        <f>VLOOKUP('Room Details'!$I632,NCA_Calculations!$I$3:$N$12,4,0)</f>
        <v>#N/A</v>
      </c>
      <c r="E644" s="156" t="e">
        <f>VLOOKUP('Room Details'!$I632,NCA_Calculations!$I$3:$N$12,5,0)</f>
        <v>#N/A</v>
      </c>
      <c r="F644" s="156" t="e">
        <f>VLOOKUP('Room Details'!$I632,NCA_Calculations!$I$3:$N$12,6,0)</f>
        <v>#N/A</v>
      </c>
      <c r="G644" s="156" t="str">
        <f>IF(OR(ISBLANK('Room Details'!$M632), 'Room Details'!$M632 = 0,  'Room Details'!$M632 = "N/A" ),"Usable","Unusable")</f>
        <v>Usable</v>
      </c>
      <c r="H644" s="156">
        <f>'Room Details'!$V632</f>
        <v>0</v>
      </c>
      <c r="I644" s="156">
        <f>_xlfn.IFNA(ROUNDUP(IF(OR('Room Details'!$J632=0,ISBLANK('Room Details'!$J632),'Room Details'!$J632="N/A"),0,IF('Room Details'!$J632&gt;$D644,('Room Details'!$J632/$E644)+$F644,IF('Room Details'!$J632&lt;=ABS($B644*$C644),1,('Room Details'!$J632/$B644)+$C644))),0),0)</f>
        <v>0</v>
      </c>
      <c r="J644" s="167"/>
      <c r="K644" s="167"/>
      <c r="L644" s="156">
        <f t="shared" si="36"/>
        <v>0</v>
      </c>
      <c r="M644" s="156">
        <f t="shared" si="37"/>
        <v>0</v>
      </c>
      <c r="N644" s="165"/>
      <c r="O644" s="165"/>
      <c r="P644" s="156">
        <f t="shared" si="38"/>
        <v>0</v>
      </c>
      <c r="Q644" s="156">
        <f t="shared" si="39"/>
        <v>0</v>
      </c>
      <c r="R644" s="165"/>
      <c r="S644" s="165"/>
    </row>
    <row r="645" spans="1:19" x14ac:dyDescent="0.25">
      <c r="A645" s="156">
        <v>630</v>
      </c>
      <c r="B645" s="156" t="e">
        <f>VLOOKUP('Room Details'!$I633,NCA_Calculations!$I$3:$N$12,2,0)</f>
        <v>#N/A</v>
      </c>
      <c r="C645" s="156" t="e">
        <f>VLOOKUP('Room Details'!$I633,NCA_Calculations!$I$3:$N$12,3,0)</f>
        <v>#N/A</v>
      </c>
      <c r="D645" s="156" t="e">
        <f>VLOOKUP('Room Details'!$I633,NCA_Calculations!$I$3:$N$12,4,0)</f>
        <v>#N/A</v>
      </c>
      <c r="E645" s="156" t="e">
        <f>VLOOKUP('Room Details'!$I633,NCA_Calculations!$I$3:$N$12,5,0)</f>
        <v>#N/A</v>
      </c>
      <c r="F645" s="156" t="e">
        <f>VLOOKUP('Room Details'!$I633,NCA_Calculations!$I$3:$N$12,6,0)</f>
        <v>#N/A</v>
      </c>
      <c r="G645" s="156" t="str">
        <f>IF(OR(ISBLANK('Room Details'!$M633), 'Room Details'!$M633 = 0,  'Room Details'!$M633 = "N/A" ),"Usable","Unusable")</f>
        <v>Usable</v>
      </c>
      <c r="H645" s="156">
        <f>'Room Details'!$V633</f>
        <v>0</v>
      </c>
      <c r="I645" s="156">
        <f>_xlfn.IFNA(ROUNDUP(IF(OR('Room Details'!$J633=0,ISBLANK('Room Details'!$J633),'Room Details'!$J633="N/A"),0,IF('Room Details'!$J633&gt;$D645,('Room Details'!$J633/$E645)+$F645,IF('Room Details'!$J633&lt;=ABS($B645*$C645),1,('Room Details'!$J633/$B645)+$C645))),0),0)</f>
        <v>0</v>
      </c>
      <c r="J645" s="167"/>
      <c r="K645" s="167"/>
      <c r="L645" s="156">
        <f t="shared" si="36"/>
        <v>0</v>
      </c>
      <c r="M645" s="156">
        <f t="shared" si="37"/>
        <v>0</v>
      </c>
      <c r="N645" s="165"/>
      <c r="O645" s="165"/>
      <c r="P645" s="156">
        <f t="shared" si="38"/>
        <v>0</v>
      </c>
      <c r="Q645" s="156">
        <f t="shared" si="39"/>
        <v>0</v>
      </c>
      <c r="R645" s="165"/>
      <c r="S645" s="165"/>
    </row>
    <row r="646" spans="1:19" x14ac:dyDescent="0.25">
      <c r="A646" s="156">
        <v>631</v>
      </c>
      <c r="B646" s="156" t="e">
        <f>VLOOKUP('Room Details'!$I634,NCA_Calculations!$I$3:$N$12,2,0)</f>
        <v>#N/A</v>
      </c>
      <c r="C646" s="156" t="e">
        <f>VLOOKUP('Room Details'!$I634,NCA_Calculations!$I$3:$N$12,3,0)</f>
        <v>#N/A</v>
      </c>
      <c r="D646" s="156" t="e">
        <f>VLOOKUP('Room Details'!$I634,NCA_Calculations!$I$3:$N$12,4,0)</f>
        <v>#N/A</v>
      </c>
      <c r="E646" s="156" t="e">
        <f>VLOOKUP('Room Details'!$I634,NCA_Calculations!$I$3:$N$12,5,0)</f>
        <v>#N/A</v>
      </c>
      <c r="F646" s="156" t="e">
        <f>VLOOKUP('Room Details'!$I634,NCA_Calculations!$I$3:$N$12,6,0)</f>
        <v>#N/A</v>
      </c>
      <c r="G646" s="156" t="str">
        <f>IF(OR(ISBLANK('Room Details'!$M634), 'Room Details'!$M634 = 0,  'Room Details'!$M634 = "N/A" ),"Usable","Unusable")</f>
        <v>Usable</v>
      </c>
      <c r="H646" s="156">
        <f>'Room Details'!$V634</f>
        <v>0</v>
      </c>
      <c r="I646" s="156">
        <f>_xlfn.IFNA(ROUNDUP(IF(OR('Room Details'!$J634=0,ISBLANK('Room Details'!$J634),'Room Details'!$J634="N/A"),0,IF('Room Details'!$J634&gt;$D646,('Room Details'!$J634/$E646)+$F646,IF('Room Details'!$J634&lt;=ABS($B646*$C646),1,('Room Details'!$J634/$B646)+$C646))),0),0)</f>
        <v>0</v>
      </c>
      <c r="J646" s="167"/>
      <c r="K646" s="167"/>
      <c r="L646" s="156">
        <f t="shared" si="36"/>
        <v>0</v>
      </c>
      <c r="M646" s="156">
        <f t="shared" si="37"/>
        <v>0</v>
      </c>
      <c r="N646" s="165"/>
      <c r="O646" s="165"/>
      <c r="P646" s="156">
        <f t="shared" si="38"/>
        <v>0</v>
      </c>
      <c r="Q646" s="156">
        <f t="shared" si="39"/>
        <v>0</v>
      </c>
      <c r="R646" s="165"/>
      <c r="S646" s="165"/>
    </row>
    <row r="647" spans="1:19" x14ac:dyDescent="0.25">
      <c r="A647" s="156">
        <v>632</v>
      </c>
      <c r="B647" s="156" t="e">
        <f>VLOOKUP('Room Details'!$I635,NCA_Calculations!$I$3:$N$12,2,0)</f>
        <v>#N/A</v>
      </c>
      <c r="C647" s="156" t="e">
        <f>VLOOKUP('Room Details'!$I635,NCA_Calculations!$I$3:$N$12,3,0)</f>
        <v>#N/A</v>
      </c>
      <c r="D647" s="156" t="e">
        <f>VLOOKUP('Room Details'!$I635,NCA_Calculations!$I$3:$N$12,4,0)</f>
        <v>#N/A</v>
      </c>
      <c r="E647" s="156" t="e">
        <f>VLOOKUP('Room Details'!$I635,NCA_Calculations!$I$3:$N$12,5,0)</f>
        <v>#N/A</v>
      </c>
      <c r="F647" s="156" t="e">
        <f>VLOOKUP('Room Details'!$I635,NCA_Calculations!$I$3:$N$12,6,0)</f>
        <v>#N/A</v>
      </c>
      <c r="G647" s="156" t="str">
        <f>IF(OR(ISBLANK('Room Details'!$M635), 'Room Details'!$M635 = 0,  'Room Details'!$M635 = "N/A" ),"Usable","Unusable")</f>
        <v>Usable</v>
      </c>
      <c r="H647" s="156">
        <f>'Room Details'!$V635</f>
        <v>0</v>
      </c>
      <c r="I647" s="156">
        <f>_xlfn.IFNA(ROUNDUP(IF(OR('Room Details'!$J635=0,ISBLANK('Room Details'!$J635),'Room Details'!$J635="N/A"),0,IF('Room Details'!$J635&gt;$D647,('Room Details'!$J635/$E647)+$F647,IF('Room Details'!$J635&lt;=ABS($B647*$C647),1,('Room Details'!$J635/$B647)+$C647))),0),0)</f>
        <v>0</v>
      </c>
      <c r="J647" s="167"/>
      <c r="K647" s="167"/>
      <c r="L647" s="156">
        <f t="shared" si="36"/>
        <v>0</v>
      </c>
      <c r="M647" s="156">
        <f t="shared" si="37"/>
        <v>0</v>
      </c>
      <c r="N647" s="165"/>
      <c r="O647" s="165"/>
      <c r="P647" s="156">
        <f t="shared" si="38"/>
        <v>0</v>
      </c>
      <c r="Q647" s="156">
        <f t="shared" si="39"/>
        <v>0</v>
      </c>
      <c r="R647" s="165"/>
      <c r="S647" s="165"/>
    </row>
    <row r="648" spans="1:19" x14ac:dyDescent="0.25">
      <c r="A648" s="156">
        <v>633</v>
      </c>
      <c r="B648" s="156" t="e">
        <f>VLOOKUP('Room Details'!$I636,NCA_Calculations!$I$3:$N$12,2,0)</f>
        <v>#N/A</v>
      </c>
      <c r="C648" s="156" t="e">
        <f>VLOOKUP('Room Details'!$I636,NCA_Calculations!$I$3:$N$12,3,0)</f>
        <v>#N/A</v>
      </c>
      <c r="D648" s="156" t="e">
        <f>VLOOKUP('Room Details'!$I636,NCA_Calculations!$I$3:$N$12,4,0)</f>
        <v>#N/A</v>
      </c>
      <c r="E648" s="156" t="e">
        <f>VLOOKUP('Room Details'!$I636,NCA_Calculations!$I$3:$N$12,5,0)</f>
        <v>#N/A</v>
      </c>
      <c r="F648" s="156" t="e">
        <f>VLOOKUP('Room Details'!$I636,NCA_Calculations!$I$3:$N$12,6,0)</f>
        <v>#N/A</v>
      </c>
      <c r="G648" s="156" t="str">
        <f>IF(OR(ISBLANK('Room Details'!$M636), 'Room Details'!$M636 = 0,  'Room Details'!$M636 = "N/A" ),"Usable","Unusable")</f>
        <v>Usable</v>
      </c>
      <c r="H648" s="156">
        <f>'Room Details'!$V636</f>
        <v>0</v>
      </c>
      <c r="I648" s="156">
        <f>_xlfn.IFNA(ROUNDUP(IF(OR('Room Details'!$J636=0,ISBLANK('Room Details'!$J636),'Room Details'!$J636="N/A"),0,IF('Room Details'!$J636&gt;$D648,('Room Details'!$J636/$E648)+$F648,IF('Room Details'!$J636&lt;=ABS($B648*$C648),1,('Room Details'!$J636/$B648)+$C648))),0),0)</f>
        <v>0</v>
      </c>
      <c r="J648" s="167"/>
      <c r="K648" s="167"/>
      <c r="L648" s="156">
        <f t="shared" si="36"/>
        <v>0</v>
      </c>
      <c r="M648" s="156">
        <f t="shared" si="37"/>
        <v>0</v>
      </c>
      <c r="N648" s="165"/>
      <c r="O648" s="165"/>
      <c r="P648" s="156">
        <f t="shared" si="38"/>
        <v>0</v>
      </c>
      <c r="Q648" s="156">
        <f t="shared" si="39"/>
        <v>0</v>
      </c>
      <c r="R648" s="165"/>
      <c r="S648" s="165"/>
    </row>
    <row r="649" spans="1:19" x14ac:dyDescent="0.25">
      <c r="A649" s="156">
        <v>634</v>
      </c>
      <c r="B649" s="156" t="e">
        <f>VLOOKUP('Room Details'!$I637,NCA_Calculations!$I$3:$N$12,2,0)</f>
        <v>#N/A</v>
      </c>
      <c r="C649" s="156" t="e">
        <f>VLOOKUP('Room Details'!$I637,NCA_Calculations!$I$3:$N$12,3,0)</f>
        <v>#N/A</v>
      </c>
      <c r="D649" s="156" t="e">
        <f>VLOOKUP('Room Details'!$I637,NCA_Calculations!$I$3:$N$12,4,0)</f>
        <v>#N/A</v>
      </c>
      <c r="E649" s="156" t="e">
        <f>VLOOKUP('Room Details'!$I637,NCA_Calculations!$I$3:$N$12,5,0)</f>
        <v>#N/A</v>
      </c>
      <c r="F649" s="156" t="e">
        <f>VLOOKUP('Room Details'!$I637,NCA_Calculations!$I$3:$N$12,6,0)</f>
        <v>#N/A</v>
      </c>
      <c r="G649" s="156" t="str">
        <f>IF(OR(ISBLANK('Room Details'!$M637), 'Room Details'!$M637 = 0,  'Room Details'!$M637 = "N/A" ),"Usable","Unusable")</f>
        <v>Usable</v>
      </c>
      <c r="H649" s="156">
        <f>'Room Details'!$V637</f>
        <v>0</v>
      </c>
      <c r="I649" s="156">
        <f>_xlfn.IFNA(ROUNDUP(IF(OR('Room Details'!$J637=0,ISBLANK('Room Details'!$J637),'Room Details'!$J637="N/A"),0,IF('Room Details'!$J637&gt;$D649,('Room Details'!$J637/$E649)+$F649,IF('Room Details'!$J637&lt;=ABS($B649*$C649),1,('Room Details'!$J637/$B649)+$C649))),0),0)</f>
        <v>0</v>
      </c>
      <c r="J649" s="167"/>
      <c r="K649" s="167"/>
      <c r="L649" s="156">
        <f t="shared" si="36"/>
        <v>0</v>
      </c>
      <c r="M649" s="156">
        <f t="shared" si="37"/>
        <v>0</v>
      </c>
      <c r="N649" s="165"/>
      <c r="O649" s="165"/>
      <c r="P649" s="156">
        <f t="shared" si="38"/>
        <v>0</v>
      </c>
      <c r="Q649" s="156">
        <f t="shared" si="39"/>
        <v>0</v>
      </c>
      <c r="R649" s="165"/>
      <c r="S649" s="165"/>
    </row>
    <row r="650" spans="1:19" x14ac:dyDescent="0.25">
      <c r="A650" s="156">
        <v>635</v>
      </c>
      <c r="B650" s="156" t="e">
        <f>VLOOKUP('Room Details'!$I638,NCA_Calculations!$I$3:$N$12,2,0)</f>
        <v>#N/A</v>
      </c>
      <c r="C650" s="156" t="e">
        <f>VLOOKUP('Room Details'!$I638,NCA_Calculations!$I$3:$N$12,3,0)</f>
        <v>#N/A</v>
      </c>
      <c r="D650" s="156" t="e">
        <f>VLOOKUP('Room Details'!$I638,NCA_Calculations!$I$3:$N$12,4,0)</f>
        <v>#N/A</v>
      </c>
      <c r="E650" s="156" t="e">
        <f>VLOOKUP('Room Details'!$I638,NCA_Calculations!$I$3:$N$12,5,0)</f>
        <v>#N/A</v>
      </c>
      <c r="F650" s="156" t="e">
        <f>VLOOKUP('Room Details'!$I638,NCA_Calculations!$I$3:$N$12,6,0)</f>
        <v>#N/A</v>
      </c>
      <c r="G650" s="156" t="str">
        <f>IF(OR(ISBLANK('Room Details'!$M638), 'Room Details'!$M638 = 0,  'Room Details'!$M638 = "N/A" ),"Usable","Unusable")</f>
        <v>Usable</v>
      </c>
      <c r="H650" s="156">
        <f>'Room Details'!$V638</f>
        <v>0</v>
      </c>
      <c r="I650" s="156">
        <f>_xlfn.IFNA(ROUNDUP(IF(OR('Room Details'!$J638=0,ISBLANK('Room Details'!$J638),'Room Details'!$J638="N/A"),0,IF('Room Details'!$J638&gt;$D650,('Room Details'!$J638/$E650)+$F650,IF('Room Details'!$J638&lt;=ABS($B650*$C650),1,('Room Details'!$J638/$B650)+$C650))),0),0)</f>
        <v>0</v>
      </c>
      <c r="J650" s="167"/>
      <c r="K650" s="167"/>
      <c r="L650" s="156">
        <f t="shared" si="36"/>
        <v>0</v>
      </c>
      <c r="M650" s="156">
        <f t="shared" si="37"/>
        <v>0</v>
      </c>
      <c r="N650" s="165"/>
      <c r="O650" s="165"/>
      <c r="P650" s="156">
        <f t="shared" si="38"/>
        <v>0</v>
      </c>
      <c r="Q650" s="156">
        <f t="shared" si="39"/>
        <v>0</v>
      </c>
      <c r="R650" s="165"/>
      <c r="S650" s="165"/>
    </row>
    <row r="651" spans="1:19" x14ac:dyDescent="0.25">
      <c r="A651" s="156">
        <v>636</v>
      </c>
      <c r="B651" s="156" t="e">
        <f>VLOOKUP('Room Details'!$I639,NCA_Calculations!$I$3:$N$12,2,0)</f>
        <v>#N/A</v>
      </c>
      <c r="C651" s="156" t="e">
        <f>VLOOKUP('Room Details'!$I639,NCA_Calculations!$I$3:$N$12,3,0)</f>
        <v>#N/A</v>
      </c>
      <c r="D651" s="156" t="e">
        <f>VLOOKUP('Room Details'!$I639,NCA_Calculations!$I$3:$N$12,4,0)</f>
        <v>#N/A</v>
      </c>
      <c r="E651" s="156" t="e">
        <f>VLOOKUP('Room Details'!$I639,NCA_Calculations!$I$3:$N$12,5,0)</f>
        <v>#N/A</v>
      </c>
      <c r="F651" s="156" t="e">
        <f>VLOOKUP('Room Details'!$I639,NCA_Calculations!$I$3:$N$12,6,0)</f>
        <v>#N/A</v>
      </c>
      <c r="G651" s="156" t="str">
        <f>IF(OR(ISBLANK('Room Details'!$M639), 'Room Details'!$M639 = 0,  'Room Details'!$M639 = "N/A" ),"Usable","Unusable")</f>
        <v>Usable</v>
      </c>
      <c r="H651" s="156">
        <f>'Room Details'!$V639</f>
        <v>0</v>
      </c>
      <c r="I651" s="156">
        <f>_xlfn.IFNA(ROUNDUP(IF(OR('Room Details'!$J639=0,ISBLANK('Room Details'!$J639),'Room Details'!$J639="N/A"),0,IF('Room Details'!$J639&gt;$D651,('Room Details'!$J639/$E651)+$F651,IF('Room Details'!$J639&lt;=ABS($B651*$C651),1,('Room Details'!$J639/$B651)+$C651))),0),0)</f>
        <v>0</v>
      </c>
      <c r="J651" s="167"/>
      <c r="K651" s="167"/>
      <c r="L651" s="156">
        <f t="shared" si="36"/>
        <v>0</v>
      </c>
      <c r="M651" s="156">
        <f t="shared" si="37"/>
        <v>0</v>
      </c>
      <c r="N651" s="165"/>
      <c r="O651" s="165"/>
      <c r="P651" s="156">
        <f t="shared" si="38"/>
        <v>0</v>
      </c>
      <c r="Q651" s="156">
        <f t="shared" si="39"/>
        <v>0</v>
      </c>
      <c r="R651" s="165"/>
      <c r="S651" s="165"/>
    </row>
    <row r="652" spans="1:19" x14ac:dyDescent="0.25">
      <c r="A652" s="156">
        <v>637</v>
      </c>
      <c r="B652" s="156" t="e">
        <f>VLOOKUP('Room Details'!$I640,NCA_Calculations!$I$3:$N$12,2,0)</f>
        <v>#N/A</v>
      </c>
      <c r="C652" s="156" t="e">
        <f>VLOOKUP('Room Details'!$I640,NCA_Calculations!$I$3:$N$12,3,0)</f>
        <v>#N/A</v>
      </c>
      <c r="D652" s="156" t="e">
        <f>VLOOKUP('Room Details'!$I640,NCA_Calculations!$I$3:$N$12,4,0)</f>
        <v>#N/A</v>
      </c>
      <c r="E652" s="156" t="e">
        <f>VLOOKUP('Room Details'!$I640,NCA_Calculations!$I$3:$N$12,5,0)</f>
        <v>#N/A</v>
      </c>
      <c r="F652" s="156" t="e">
        <f>VLOOKUP('Room Details'!$I640,NCA_Calculations!$I$3:$N$12,6,0)</f>
        <v>#N/A</v>
      </c>
      <c r="G652" s="156" t="str">
        <f>IF(OR(ISBLANK('Room Details'!$M640), 'Room Details'!$M640 = 0,  'Room Details'!$M640 = "N/A" ),"Usable","Unusable")</f>
        <v>Usable</v>
      </c>
      <c r="H652" s="156">
        <f>'Room Details'!$V640</f>
        <v>0</v>
      </c>
      <c r="I652" s="156">
        <f>_xlfn.IFNA(ROUNDUP(IF(OR('Room Details'!$J640=0,ISBLANK('Room Details'!$J640),'Room Details'!$J640="N/A"),0,IF('Room Details'!$J640&gt;$D652,('Room Details'!$J640/$E652)+$F652,IF('Room Details'!$J640&lt;=ABS($B652*$C652),1,('Room Details'!$J640/$B652)+$C652))),0),0)</f>
        <v>0</v>
      </c>
      <c r="J652" s="167"/>
      <c r="K652" s="167"/>
      <c r="L652" s="156">
        <f t="shared" si="36"/>
        <v>0</v>
      </c>
      <c r="M652" s="156">
        <f t="shared" si="37"/>
        <v>0</v>
      </c>
      <c r="N652" s="165"/>
      <c r="O652" s="165"/>
      <c r="P652" s="156">
        <f t="shared" si="38"/>
        <v>0</v>
      </c>
      <c r="Q652" s="156">
        <f t="shared" si="39"/>
        <v>0</v>
      </c>
      <c r="R652" s="165"/>
      <c r="S652" s="165"/>
    </row>
    <row r="653" spans="1:19" x14ac:dyDescent="0.25">
      <c r="A653" s="156">
        <v>638</v>
      </c>
      <c r="B653" s="156" t="e">
        <f>VLOOKUP('Room Details'!$I641,NCA_Calculations!$I$3:$N$12,2,0)</f>
        <v>#N/A</v>
      </c>
      <c r="C653" s="156" t="e">
        <f>VLOOKUP('Room Details'!$I641,NCA_Calculations!$I$3:$N$12,3,0)</f>
        <v>#N/A</v>
      </c>
      <c r="D653" s="156" t="e">
        <f>VLOOKUP('Room Details'!$I641,NCA_Calculations!$I$3:$N$12,4,0)</f>
        <v>#N/A</v>
      </c>
      <c r="E653" s="156" t="e">
        <f>VLOOKUP('Room Details'!$I641,NCA_Calculations!$I$3:$N$12,5,0)</f>
        <v>#N/A</v>
      </c>
      <c r="F653" s="156" t="e">
        <f>VLOOKUP('Room Details'!$I641,NCA_Calculations!$I$3:$N$12,6,0)</f>
        <v>#N/A</v>
      </c>
      <c r="G653" s="156" t="str">
        <f>IF(OR(ISBLANK('Room Details'!$M641), 'Room Details'!$M641 = 0,  'Room Details'!$M641 = "N/A" ),"Usable","Unusable")</f>
        <v>Usable</v>
      </c>
      <c r="H653" s="156">
        <f>'Room Details'!$V641</f>
        <v>0</v>
      </c>
      <c r="I653" s="156">
        <f>_xlfn.IFNA(ROUNDUP(IF(OR('Room Details'!$J641=0,ISBLANK('Room Details'!$J641),'Room Details'!$J641="N/A"),0,IF('Room Details'!$J641&gt;$D653,('Room Details'!$J641/$E653)+$F653,IF('Room Details'!$J641&lt;=ABS($B653*$C653),1,('Room Details'!$J641/$B653)+$C653))),0),0)</f>
        <v>0</v>
      </c>
      <c r="J653" s="167"/>
      <c r="K653" s="167"/>
      <c r="L653" s="156">
        <f t="shared" si="36"/>
        <v>0</v>
      </c>
      <c r="M653" s="156">
        <f t="shared" si="37"/>
        <v>0</v>
      </c>
      <c r="N653" s="165"/>
      <c r="O653" s="165"/>
      <c r="P653" s="156">
        <f t="shared" si="38"/>
        <v>0</v>
      </c>
      <c r="Q653" s="156">
        <f t="shared" si="39"/>
        <v>0</v>
      </c>
      <c r="R653" s="165"/>
      <c r="S653" s="165"/>
    </row>
    <row r="654" spans="1:19" x14ac:dyDescent="0.25">
      <c r="A654" s="156">
        <v>639</v>
      </c>
      <c r="B654" s="156" t="e">
        <f>VLOOKUP('Room Details'!$I642,NCA_Calculations!$I$3:$N$12,2,0)</f>
        <v>#N/A</v>
      </c>
      <c r="C654" s="156" t="e">
        <f>VLOOKUP('Room Details'!$I642,NCA_Calculations!$I$3:$N$12,3,0)</f>
        <v>#N/A</v>
      </c>
      <c r="D654" s="156" t="e">
        <f>VLOOKUP('Room Details'!$I642,NCA_Calculations!$I$3:$N$12,4,0)</f>
        <v>#N/A</v>
      </c>
      <c r="E654" s="156" t="e">
        <f>VLOOKUP('Room Details'!$I642,NCA_Calculations!$I$3:$N$12,5,0)</f>
        <v>#N/A</v>
      </c>
      <c r="F654" s="156" t="e">
        <f>VLOOKUP('Room Details'!$I642,NCA_Calculations!$I$3:$N$12,6,0)</f>
        <v>#N/A</v>
      </c>
      <c r="G654" s="156" t="str">
        <f>IF(OR(ISBLANK('Room Details'!$M642), 'Room Details'!$M642 = 0,  'Room Details'!$M642 = "N/A" ),"Usable","Unusable")</f>
        <v>Usable</v>
      </c>
      <c r="H654" s="156">
        <f>'Room Details'!$V642</f>
        <v>0</v>
      </c>
      <c r="I654" s="156">
        <f>_xlfn.IFNA(ROUNDUP(IF(OR('Room Details'!$J642=0,ISBLANK('Room Details'!$J642),'Room Details'!$J642="N/A"),0,IF('Room Details'!$J642&gt;$D654,('Room Details'!$J642/$E654)+$F654,IF('Room Details'!$J642&lt;=ABS($B654*$C654),1,('Room Details'!$J642/$B654)+$C654))),0),0)</f>
        <v>0</v>
      </c>
      <c r="J654" s="167"/>
      <c r="K654" s="167"/>
      <c r="L654" s="156">
        <f t="shared" si="36"/>
        <v>0</v>
      </c>
      <c r="M654" s="156">
        <f t="shared" si="37"/>
        <v>0</v>
      </c>
      <c r="N654" s="165"/>
      <c r="O654" s="165"/>
      <c r="P654" s="156">
        <f t="shared" si="38"/>
        <v>0</v>
      </c>
      <c r="Q654" s="156">
        <f t="shared" si="39"/>
        <v>0</v>
      </c>
      <c r="R654" s="165"/>
      <c r="S654" s="165"/>
    </row>
    <row r="655" spans="1:19" x14ac:dyDescent="0.25">
      <c r="A655" s="156">
        <v>640</v>
      </c>
      <c r="B655" s="156" t="e">
        <f>VLOOKUP('Room Details'!$I643,NCA_Calculations!$I$3:$N$12,2,0)</f>
        <v>#N/A</v>
      </c>
      <c r="C655" s="156" t="e">
        <f>VLOOKUP('Room Details'!$I643,NCA_Calculations!$I$3:$N$12,3,0)</f>
        <v>#N/A</v>
      </c>
      <c r="D655" s="156" t="e">
        <f>VLOOKUP('Room Details'!$I643,NCA_Calculations!$I$3:$N$12,4,0)</f>
        <v>#N/A</v>
      </c>
      <c r="E655" s="156" t="e">
        <f>VLOOKUP('Room Details'!$I643,NCA_Calculations!$I$3:$N$12,5,0)</f>
        <v>#N/A</v>
      </c>
      <c r="F655" s="156" t="e">
        <f>VLOOKUP('Room Details'!$I643,NCA_Calculations!$I$3:$N$12,6,0)</f>
        <v>#N/A</v>
      </c>
      <c r="G655" s="156" t="str">
        <f>IF(OR(ISBLANK('Room Details'!$M643), 'Room Details'!$M643 = 0,  'Room Details'!$M643 = "N/A" ),"Usable","Unusable")</f>
        <v>Usable</v>
      </c>
      <c r="H655" s="156">
        <f>'Room Details'!$V643</f>
        <v>0</v>
      </c>
      <c r="I655" s="156">
        <f>_xlfn.IFNA(ROUNDUP(IF(OR('Room Details'!$J643=0,ISBLANK('Room Details'!$J643),'Room Details'!$J643="N/A"),0,IF('Room Details'!$J643&gt;$D655,('Room Details'!$J643/$E655)+$F655,IF('Room Details'!$J643&lt;=ABS($B655*$C655),1,('Room Details'!$J643/$B655)+$C655))),0),0)</f>
        <v>0</v>
      </c>
      <c r="J655" s="167"/>
      <c r="K655" s="167"/>
      <c r="L655" s="156">
        <f t="shared" si="36"/>
        <v>0</v>
      </c>
      <c r="M655" s="156">
        <f t="shared" si="37"/>
        <v>0</v>
      </c>
      <c r="N655" s="165"/>
      <c r="O655" s="165"/>
      <c r="P655" s="156">
        <f t="shared" si="38"/>
        <v>0</v>
      </c>
      <c r="Q655" s="156">
        <f t="shared" si="39"/>
        <v>0</v>
      </c>
      <c r="R655" s="165"/>
      <c r="S655" s="165"/>
    </row>
    <row r="656" spans="1:19" x14ac:dyDescent="0.25">
      <c r="A656" s="156">
        <v>641</v>
      </c>
      <c r="B656" s="156" t="e">
        <f>VLOOKUP('Room Details'!$I644,NCA_Calculations!$I$3:$N$12,2,0)</f>
        <v>#N/A</v>
      </c>
      <c r="C656" s="156" t="e">
        <f>VLOOKUP('Room Details'!$I644,NCA_Calculations!$I$3:$N$12,3,0)</f>
        <v>#N/A</v>
      </c>
      <c r="D656" s="156" t="e">
        <f>VLOOKUP('Room Details'!$I644,NCA_Calculations!$I$3:$N$12,4,0)</f>
        <v>#N/A</v>
      </c>
      <c r="E656" s="156" t="e">
        <f>VLOOKUP('Room Details'!$I644,NCA_Calculations!$I$3:$N$12,5,0)</f>
        <v>#N/A</v>
      </c>
      <c r="F656" s="156" t="e">
        <f>VLOOKUP('Room Details'!$I644,NCA_Calculations!$I$3:$N$12,6,0)</f>
        <v>#N/A</v>
      </c>
      <c r="G656" s="156" t="str">
        <f>IF(OR(ISBLANK('Room Details'!$M644), 'Room Details'!$M644 = 0,  'Room Details'!$M644 = "N/A" ),"Usable","Unusable")</f>
        <v>Usable</v>
      </c>
      <c r="H656" s="156">
        <f>'Room Details'!$V644</f>
        <v>0</v>
      </c>
      <c r="I656" s="156">
        <f>_xlfn.IFNA(ROUNDUP(IF(OR('Room Details'!$J644=0,ISBLANK('Room Details'!$J644),'Room Details'!$J644="N/A"),0,IF('Room Details'!$J644&gt;$D656,('Room Details'!$J644/$E656)+$F656,IF('Room Details'!$J644&lt;=ABS($B656*$C656),1,('Room Details'!$J644/$B656)+$C656))),0),0)</f>
        <v>0</v>
      </c>
      <c r="J656" s="167"/>
      <c r="K656" s="167"/>
      <c r="L656" s="156">
        <f t="shared" si="36"/>
        <v>0</v>
      </c>
      <c r="M656" s="156">
        <f t="shared" si="37"/>
        <v>0</v>
      </c>
      <c r="N656" s="165"/>
      <c r="O656" s="165"/>
      <c r="P656" s="156">
        <f t="shared" si="38"/>
        <v>0</v>
      </c>
      <c r="Q656" s="156">
        <f t="shared" si="39"/>
        <v>0</v>
      </c>
      <c r="R656" s="165"/>
      <c r="S656" s="165"/>
    </row>
    <row r="657" spans="1:19" x14ac:dyDescent="0.25">
      <c r="A657" s="156">
        <v>642</v>
      </c>
      <c r="B657" s="156" t="e">
        <f>VLOOKUP('Room Details'!$I645,NCA_Calculations!$I$3:$N$12,2,0)</f>
        <v>#N/A</v>
      </c>
      <c r="C657" s="156" t="e">
        <f>VLOOKUP('Room Details'!$I645,NCA_Calculations!$I$3:$N$12,3,0)</f>
        <v>#N/A</v>
      </c>
      <c r="D657" s="156" t="e">
        <f>VLOOKUP('Room Details'!$I645,NCA_Calculations!$I$3:$N$12,4,0)</f>
        <v>#N/A</v>
      </c>
      <c r="E657" s="156" t="e">
        <f>VLOOKUP('Room Details'!$I645,NCA_Calculations!$I$3:$N$12,5,0)</f>
        <v>#N/A</v>
      </c>
      <c r="F657" s="156" t="e">
        <f>VLOOKUP('Room Details'!$I645,NCA_Calculations!$I$3:$N$12,6,0)</f>
        <v>#N/A</v>
      </c>
      <c r="G657" s="156" t="str">
        <f>IF(OR(ISBLANK('Room Details'!$M645), 'Room Details'!$M645 = 0,  'Room Details'!$M645 = "N/A" ),"Usable","Unusable")</f>
        <v>Usable</v>
      </c>
      <c r="H657" s="156">
        <f>'Room Details'!$V645</f>
        <v>0</v>
      </c>
      <c r="I657" s="156">
        <f>_xlfn.IFNA(ROUNDUP(IF(OR('Room Details'!$J645=0,ISBLANK('Room Details'!$J645),'Room Details'!$J645="N/A"),0,IF('Room Details'!$J645&gt;$D657,('Room Details'!$J645/$E657)+$F657,IF('Room Details'!$J645&lt;=ABS($B657*$C657),1,('Room Details'!$J645/$B657)+$C657))),0),0)</f>
        <v>0</v>
      </c>
      <c r="J657" s="167"/>
      <c r="K657" s="167"/>
      <c r="L657" s="156">
        <f t="shared" ref="L657:L720" si="40">IF($G657 = "Unusable", 0, IF($I657&lt;$E$9, 0, IF(AND($I657&gt;=$E$9,$I657&lt;=$E$4),$I657,INT($I657/$E$4)*$E$4)))</f>
        <v>0</v>
      </c>
      <c r="M657" s="156">
        <f t="shared" ref="M657:M720" si="41">$I657-$L657</f>
        <v>0</v>
      </c>
      <c r="N657" s="165"/>
      <c r="O657" s="165"/>
      <c r="P657" s="156">
        <f t="shared" ref="P657:P720" si="42">$L657</f>
        <v>0</v>
      </c>
      <c r="Q657" s="156">
        <f t="shared" ref="Q657:Q720" si="43">$M657</f>
        <v>0</v>
      </c>
      <c r="R657" s="165"/>
      <c r="S657" s="165"/>
    </row>
    <row r="658" spans="1:19" x14ac:dyDescent="0.25">
      <c r="A658" s="156">
        <v>643</v>
      </c>
      <c r="B658" s="156" t="e">
        <f>VLOOKUP('Room Details'!$I646,NCA_Calculations!$I$3:$N$12,2,0)</f>
        <v>#N/A</v>
      </c>
      <c r="C658" s="156" t="e">
        <f>VLOOKUP('Room Details'!$I646,NCA_Calculations!$I$3:$N$12,3,0)</f>
        <v>#N/A</v>
      </c>
      <c r="D658" s="156" t="e">
        <f>VLOOKUP('Room Details'!$I646,NCA_Calculations!$I$3:$N$12,4,0)</f>
        <v>#N/A</v>
      </c>
      <c r="E658" s="156" t="e">
        <f>VLOOKUP('Room Details'!$I646,NCA_Calculations!$I$3:$N$12,5,0)</f>
        <v>#N/A</v>
      </c>
      <c r="F658" s="156" t="e">
        <f>VLOOKUP('Room Details'!$I646,NCA_Calculations!$I$3:$N$12,6,0)</f>
        <v>#N/A</v>
      </c>
      <c r="G658" s="156" t="str">
        <f>IF(OR(ISBLANK('Room Details'!$M646), 'Room Details'!$M646 = 0,  'Room Details'!$M646 = "N/A" ),"Usable","Unusable")</f>
        <v>Usable</v>
      </c>
      <c r="H658" s="156">
        <f>'Room Details'!$V646</f>
        <v>0</v>
      </c>
      <c r="I658" s="156">
        <f>_xlfn.IFNA(ROUNDUP(IF(OR('Room Details'!$J646=0,ISBLANK('Room Details'!$J646),'Room Details'!$J646="N/A"),0,IF('Room Details'!$J646&gt;$D658,('Room Details'!$J646/$E658)+$F658,IF('Room Details'!$J646&lt;=ABS($B658*$C658),1,('Room Details'!$J646/$B658)+$C658))),0),0)</f>
        <v>0</v>
      </c>
      <c r="J658" s="167"/>
      <c r="K658" s="167"/>
      <c r="L658" s="156">
        <f t="shared" si="40"/>
        <v>0</v>
      </c>
      <c r="M658" s="156">
        <f t="shared" si="41"/>
        <v>0</v>
      </c>
      <c r="N658" s="165"/>
      <c r="O658" s="165"/>
      <c r="P658" s="156">
        <f t="shared" si="42"/>
        <v>0</v>
      </c>
      <c r="Q658" s="156">
        <f t="shared" si="43"/>
        <v>0</v>
      </c>
      <c r="R658" s="165"/>
      <c r="S658" s="165"/>
    </row>
    <row r="659" spans="1:19" x14ac:dyDescent="0.25">
      <c r="A659" s="156">
        <v>644</v>
      </c>
      <c r="B659" s="156" t="e">
        <f>VLOOKUP('Room Details'!$I647,NCA_Calculations!$I$3:$N$12,2,0)</f>
        <v>#N/A</v>
      </c>
      <c r="C659" s="156" t="e">
        <f>VLOOKUP('Room Details'!$I647,NCA_Calculations!$I$3:$N$12,3,0)</f>
        <v>#N/A</v>
      </c>
      <c r="D659" s="156" t="e">
        <f>VLOOKUP('Room Details'!$I647,NCA_Calculations!$I$3:$N$12,4,0)</f>
        <v>#N/A</v>
      </c>
      <c r="E659" s="156" t="e">
        <f>VLOOKUP('Room Details'!$I647,NCA_Calculations!$I$3:$N$12,5,0)</f>
        <v>#N/A</v>
      </c>
      <c r="F659" s="156" t="e">
        <f>VLOOKUP('Room Details'!$I647,NCA_Calculations!$I$3:$N$12,6,0)</f>
        <v>#N/A</v>
      </c>
      <c r="G659" s="156" t="str">
        <f>IF(OR(ISBLANK('Room Details'!$M647), 'Room Details'!$M647 = 0,  'Room Details'!$M647 = "N/A" ),"Usable","Unusable")</f>
        <v>Usable</v>
      </c>
      <c r="H659" s="156">
        <f>'Room Details'!$V647</f>
        <v>0</v>
      </c>
      <c r="I659" s="156">
        <f>_xlfn.IFNA(ROUNDUP(IF(OR('Room Details'!$J647=0,ISBLANK('Room Details'!$J647),'Room Details'!$J647="N/A"),0,IF('Room Details'!$J647&gt;$D659,('Room Details'!$J647/$E659)+$F659,IF('Room Details'!$J647&lt;=ABS($B659*$C659),1,('Room Details'!$J647/$B659)+$C659))),0),0)</f>
        <v>0</v>
      </c>
      <c r="J659" s="167"/>
      <c r="K659" s="167"/>
      <c r="L659" s="156">
        <f t="shared" si="40"/>
        <v>0</v>
      </c>
      <c r="M659" s="156">
        <f t="shared" si="41"/>
        <v>0</v>
      </c>
      <c r="N659" s="165"/>
      <c r="O659" s="165"/>
      <c r="P659" s="156">
        <f t="shared" si="42"/>
        <v>0</v>
      </c>
      <c r="Q659" s="156">
        <f t="shared" si="43"/>
        <v>0</v>
      </c>
      <c r="R659" s="165"/>
      <c r="S659" s="165"/>
    </row>
    <row r="660" spans="1:19" x14ac:dyDescent="0.25">
      <c r="A660" s="156">
        <v>645</v>
      </c>
      <c r="B660" s="156" t="e">
        <f>VLOOKUP('Room Details'!$I648,NCA_Calculations!$I$3:$N$12,2,0)</f>
        <v>#N/A</v>
      </c>
      <c r="C660" s="156" t="e">
        <f>VLOOKUP('Room Details'!$I648,NCA_Calculations!$I$3:$N$12,3,0)</f>
        <v>#N/A</v>
      </c>
      <c r="D660" s="156" t="e">
        <f>VLOOKUP('Room Details'!$I648,NCA_Calculations!$I$3:$N$12,4,0)</f>
        <v>#N/A</v>
      </c>
      <c r="E660" s="156" t="e">
        <f>VLOOKUP('Room Details'!$I648,NCA_Calculations!$I$3:$N$12,5,0)</f>
        <v>#N/A</v>
      </c>
      <c r="F660" s="156" t="e">
        <f>VLOOKUP('Room Details'!$I648,NCA_Calculations!$I$3:$N$12,6,0)</f>
        <v>#N/A</v>
      </c>
      <c r="G660" s="156" t="str">
        <f>IF(OR(ISBLANK('Room Details'!$M648), 'Room Details'!$M648 = 0,  'Room Details'!$M648 = "N/A" ),"Usable","Unusable")</f>
        <v>Usable</v>
      </c>
      <c r="H660" s="156">
        <f>'Room Details'!$V648</f>
        <v>0</v>
      </c>
      <c r="I660" s="156">
        <f>_xlfn.IFNA(ROUNDUP(IF(OR('Room Details'!$J648=0,ISBLANK('Room Details'!$J648),'Room Details'!$J648="N/A"),0,IF('Room Details'!$J648&gt;$D660,('Room Details'!$J648/$E660)+$F660,IF('Room Details'!$J648&lt;=ABS($B660*$C660),1,('Room Details'!$J648/$B660)+$C660))),0),0)</f>
        <v>0</v>
      </c>
      <c r="J660" s="167"/>
      <c r="K660" s="167"/>
      <c r="L660" s="156">
        <f t="shared" si="40"/>
        <v>0</v>
      </c>
      <c r="M660" s="156">
        <f t="shared" si="41"/>
        <v>0</v>
      </c>
      <c r="N660" s="165"/>
      <c r="O660" s="165"/>
      <c r="P660" s="156">
        <f t="shared" si="42"/>
        <v>0</v>
      </c>
      <c r="Q660" s="156">
        <f t="shared" si="43"/>
        <v>0</v>
      </c>
      <c r="R660" s="165"/>
      <c r="S660" s="165"/>
    </row>
    <row r="661" spans="1:19" x14ac:dyDescent="0.25">
      <c r="A661" s="156">
        <v>646</v>
      </c>
      <c r="B661" s="156" t="e">
        <f>VLOOKUP('Room Details'!$I649,NCA_Calculations!$I$3:$N$12,2,0)</f>
        <v>#N/A</v>
      </c>
      <c r="C661" s="156" t="e">
        <f>VLOOKUP('Room Details'!$I649,NCA_Calculations!$I$3:$N$12,3,0)</f>
        <v>#N/A</v>
      </c>
      <c r="D661" s="156" t="e">
        <f>VLOOKUP('Room Details'!$I649,NCA_Calculations!$I$3:$N$12,4,0)</f>
        <v>#N/A</v>
      </c>
      <c r="E661" s="156" t="e">
        <f>VLOOKUP('Room Details'!$I649,NCA_Calculations!$I$3:$N$12,5,0)</f>
        <v>#N/A</v>
      </c>
      <c r="F661" s="156" t="e">
        <f>VLOOKUP('Room Details'!$I649,NCA_Calculations!$I$3:$N$12,6,0)</f>
        <v>#N/A</v>
      </c>
      <c r="G661" s="156" t="str">
        <f>IF(OR(ISBLANK('Room Details'!$M649), 'Room Details'!$M649 = 0,  'Room Details'!$M649 = "N/A" ),"Usable","Unusable")</f>
        <v>Usable</v>
      </c>
      <c r="H661" s="156">
        <f>'Room Details'!$V649</f>
        <v>0</v>
      </c>
      <c r="I661" s="156">
        <f>_xlfn.IFNA(ROUNDUP(IF(OR('Room Details'!$J649=0,ISBLANK('Room Details'!$J649),'Room Details'!$J649="N/A"),0,IF('Room Details'!$J649&gt;$D661,('Room Details'!$J649/$E661)+$F661,IF('Room Details'!$J649&lt;=ABS($B661*$C661),1,('Room Details'!$J649/$B661)+$C661))),0),0)</f>
        <v>0</v>
      </c>
      <c r="J661" s="167"/>
      <c r="K661" s="167"/>
      <c r="L661" s="156">
        <f t="shared" si="40"/>
        <v>0</v>
      </c>
      <c r="M661" s="156">
        <f t="shared" si="41"/>
        <v>0</v>
      </c>
      <c r="N661" s="165"/>
      <c r="O661" s="165"/>
      <c r="P661" s="156">
        <f t="shared" si="42"/>
        <v>0</v>
      </c>
      <c r="Q661" s="156">
        <f t="shared" si="43"/>
        <v>0</v>
      </c>
      <c r="R661" s="165"/>
      <c r="S661" s="165"/>
    </row>
    <row r="662" spans="1:19" x14ac:dyDescent="0.25">
      <c r="A662" s="156">
        <v>647</v>
      </c>
      <c r="B662" s="156" t="e">
        <f>VLOOKUP('Room Details'!$I650,NCA_Calculations!$I$3:$N$12,2,0)</f>
        <v>#N/A</v>
      </c>
      <c r="C662" s="156" t="e">
        <f>VLOOKUP('Room Details'!$I650,NCA_Calculations!$I$3:$N$12,3,0)</f>
        <v>#N/A</v>
      </c>
      <c r="D662" s="156" t="e">
        <f>VLOOKUP('Room Details'!$I650,NCA_Calculations!$I$3:$N$12,4,0)</f>
        <v>#N/A</v>
      </c>
      <c r="E662" s="156" t="e">
        <f>VLOOKUP('Room Details'!$I650,NCA_Calculations!$I$3:$N$12,5,0)</f>
        <v>#N/A</v>
      </c>
      <c r="F662" s="156" t="e">
        <f>VLOOKUP('Room Details'!$I650,NCA_Calculations!$I$3:$N$12,6,0)</f>
        <v>#N/A</v>
      </c>
      <c r="G662" s="156" t="str">
        <f>IF(OR(ISBLANK('Room Details'!$M650), 'Room Details'!$M650 = 0,  'Room Details'!$M650 = "N/A" ),"Usable","Unusable")</f>
        <v>Usable</v>
      </c>
      <c r="H662" s="156">
        <f>'Room Details'!$V650</f>
        <v>0</v>
      </c>
      <c r="I662" s="156">
        <f>_xlfn.IFNA(ROUNDUP(IF(OR('Room Details'!$J650=0,ISBLANK('Room Details'!$J650),'Room Details'!$J650="N/A"),0,IF('Room Details'!$J650&gt;$D662,('Room Details'!$J650/$E662)+$F662,IF('Room Details'!$J650&lt;=ABS($B662*$C662),1,('Room Details'!$J650/$B662)+$C662))),0),0)</f>
        <v>0</v>
      </c>
      <c r="J662" s="167"/>
      <c r="K662" s="167"/>
      <c r="L662" s="156">
        <f t="shared" si="40"/>
        <v>0</v>
      </c>
      <c r="M662" s="156">
        <f t="shared" si="41"/>
        <v>0</v>
      </c>
      <c r="N662" s="165"/>
      <c r="O662" s="165"/>
      <c r="P662" s="156">
        <f t="shared" si="42"/>
        <v>0</v>
      </c>
      <c r="Q662" s="156">
        <f t="shared" si="43"/>
        <v>0</v>
      </c>
      <c r="R662" s="165"/>
      <c r="S662" s="165"/>
    </row>
    <row r="663" spans="1:19" x14ac:dyDescent="0.25">
      <c r="A663" s="156">
        <v>648</v>
      </c>
      <c r="B663" s="156" t="e">
        <f>VLOOKUP('Room Details'!$I651,NCA_Calculations!$I$3:$N$12,2,0)</f>
        <v>#N/A</v>
      </c>
      <c r="C663" s="156" t="e">
        <f>VLOOKUP('Room Details'!$I651,NCA_Calculations!$I$3:$N$12,3,0)</f>
        <v>#N/A</v>
      </c>
      <c r="D663" s="156" t="e">
        <f>VLOOKUP('Room Details'!$I651,NCA_Calculations!$I$3:$N$12,4,0)</f>
        <v>#N/A</v>
      </c>
      <c r="E663" s="156" t="e">
        <f>VLOOKUP('Room Details'!$I651,NCA_Calculations!$I$3:$N$12,5,0)</f>
        <v>#N/A</v>
      </c>
      <c r="F663" s="156" t="e">
        <f>VLOOKUP('Room Details'!$I651,NCA_Calculations!$I$3:$N$12,6,0)</f>
        <v>#N/A</v>
      </c>
      <c r="G663" s="156" t="str">
        <f>IF(OR(ISBLANK('Room Details'!$M651), 'Room Details'!$M651 = 0,  'Room Details'!$M651 = "N/A" ),"Usable","Unusable")</f>
        <v>Usable</v>
      </c>
      <c r="H663" s="156">
        <f>'Room Details'!$V651</f>
        <v>0</v>
      </c>
      <c r="I663" s="156">
        <f>_xlfn.IFNA(ROUNDUP(IF(OR('Room Details'!$J651=0,ISBLANK('Room Details'!$J651),'Room Details'!$J651="N/A"),0,IF('Room Details'!$J651&gt;$D663,('Room Details'!$J651/$E663)+$F663,IF('Room Details'!$J651&lt;=ABS($B663*$C663),1,('Room Details'!$J651/$B663)+$C663))),0),0)</f>
        <v>0</v>
      </c>
      <c r="J663" s="167"/>
      <c r="K663" s="167"/>
      <c r="L663" s="156">
        <f t="shared" si="40"/>
        <v>0</v>
      </c>
      <c r="M663" s="156">
        <f t="shared" si="41"/>
        <v>0</v>
      </c>
      <c r="N663" s="165"/>
      <c r="O663" s="165"/>
      <c r="P663" s="156">
        <f t="shared" si="42"/>
        <v>0</v>
      </c>
      <c r="Q663" s="156">
        <f t="shared" si="43"/>
        <v>0</v>
      </c>
      <c r="R663" s="165"/>
      <c r="S663" s="165"/>
    </row>
    <row r="664" spans="1:19" x14ac:dyDescent="0.25">
      <c r="A664" s="156">
        <v>649</v>
      </c>
      <c r="B664" s="156" t="e">
        <f>VLOOKUP('Room Details'!$I652,NCA_Calculations!$I$3:$N$12,2,0)</f>
        <v>#N/A</v>
      </c>
      <c r="C664" s="156" t="e">
        <f>VLOOKUP('Room Details'!$I652,NCA_Calculations!$I$3:$N$12,3,0)</f>
        <v>#N/A</v>
      </c>
      <c r="D664" s="156" t="e">
        <f>VLOOKUP('Room Details'!$I652,NCA_Calculations!$I$3:$N$12,4,0)</f>
        <v>#N/A</v>
      </c>
      <c r="E664" s="156" t="e">
        <f>VLOOKUP('Room Details'!$I652,NCA_Calculations!$I$3:$N$12,5,0)</f>
        <v>#N/A</v>
      </c>
      <c r="F664" s="156" t="e">
        <f>VLOOKUP('Room Details'!$I652,NCA_Calculations!$I$3:$N$12,6,0)</f>
        <v>#N/A</v>
      </c>
      <c r="G664" s="156" t="str">
        <f>IF(OR(ISBLANK('Room Details'!$M652), 'Room Details'!$M652 = 0,  'Room Details'!$M652 = "N/A" ),"Usable","Unusable")</f>
        <v>Usable</v>
      </c>
      <c r="H664" s="156">
        <f>'Room Details'!$V652</f>
        <v>0</v>
      </c>
      <c r="I664" s="156">
        <f>_xlfn.IFNA(ROUNDUP(IF(OR('Room Details'!$J652=0,ISBLANK('Room Details'!$J652),'Room Details'!$J652="N/A"),0,IF('Room Details'!$J652&gt;$D664,('Room Details'!$J652/$E664)+$F664,IF('Room Details'!$J652&lt;=ABS($B664*$C664),1,('Room Details'!$J652/$B664)+$C664))),0),0)</f>
        <v>0</v>
      </c>
      <c r="J664" s="167"/>
      <c r="K664" s="167"/>
      <c r="L664" s="156">
        <f t="shared" si="40"/>
        <v>0</v>
      </c>
      <c r="M664" s="156">
        <f t="shared" si="41"/>
        <v>0</v>
      </c>
      <c r="N664" s="165"/>
      <c r="O664" s="165"/>
      <c r="P664" s="156">
        <f t="shared" si="42"/>
        <v>0</v>
      </c>
      <c r="Q664" s="156">
        <f t="shared" si="43"/>
        <v>0</v>
      </c>
      <c r="R664" s="165"/>
      <c r="S664" s="165"/>
    </row>
    <row r="665" spans="1:19" x14ac:dyDescent="0.25">
      <c r="A665" s="156">
        <v>650</v>
      </c>
      <c r="B665" s="156" t="e">
        <f>VLOOKUP('Room Details'!$I653,NCA_Calculations!$I$3:$N$12,2,0)</f>
        <v>#N/A</v>
      </c>
      <c r="C665" s="156" t="e">
        <f>VLOOKUP('Room Details'!$I653,NCA_Calculations!$I$3:$N$12,3,0)</f>
        <v>#N/A</v>
      </c>
      <c r="D665" s="156" t="e">
        <f>VLOOKUP('Room Details'!$I653,NCA_Calculations!$I$3:$N$12,4,0)</f>
        <v>#N/A</v>
      </c>
      <c r="E665" s="156" t="e">
        <f>VLOOKUP('Room Details'!$I653,NCA_Calculations!$I$3:$N$12,5,0)</f>
        <v>#N/A</v>
      </c>
      <c r="F665" s="156" t="e">
        <f>VLOOKUP('Room Details'!$I653,NCA_Calculations!$I$3:$N$12,6,0)</f>
        <v>#N/A</v>
      </c>
      <c r="G665" s="156" t="str">
        <f>IF(OR(ISBLANK('Room Details'!$M653), 'Room Details'!$M653 = 0,  'Room Details'!$M653 = "N/A" ),"Usable","Unusable")</f>
        <v>Usable</v>
      </c>
      <c r="H665" s="156">
        <f>'Room Details'!$V653</f>
        <v>0</v>
      </c>
      <c r="I665" s="156">
        <f>_xlfn.IFNA(ROUNDUP(IF(OR('Room Details'!$J653=0,ISBLANK('Room Details'!$J653),'Room Details'!$J653="N/A"),0,IF('Room Details'!$J653&gt;$D665,('Room Details'!$J653/$E665)+$F665,IF('Room Details'!$J653&lt;=ABS($B665*$C665),1,('Room Details'!$J653/$B665)+$C665))),0),0)</f>
        <v>0</v>
      </c>
      <c r="J665" s="167"/>
      <c r="K665" s="167"/>
      <c r="L665" s="156">
        <f t="shared" si="40"/>
        <v>0</v>
      </c>
      <c r="M665" s="156">
        <f t="shared" si="41"/>
        <v>0</v>
      </c>
      <c r="N665" s="165"/>
      <c r="O665" s="165"/>
      <c r="P665" s="156">
        <f t="shared" si="42"/>
        <v>0</v>
      </c>
      <c r="Q665" s="156">
        <f t="shared" si="43"/>
        <v>0</v>
      </c>
      <c r="R665" s="165"/>
      <c r="S665" s="165"/>
    </row>
    <row r="666" spans="1:19" x14ac:dyDescent="0.25">
      <c r="A666" s="156">
        <v>651</v>
      </c>
      <c r="B666" s="156" t="e">
        <f>VLOOKUP('Room Details'!$I654,NCA_Calculations!$I$3:$N$12,2,0)</f>
        <v>#N/A</v>
      </c>
      <c r="C666" s="156" t="e">
        <f>VLOOKUP('Room Details'!$I654,NCA_Calculations!$I$3:$N$12,3,0)</f>
        <v>#N/A</v>
      </c>
      <c r="D666" s="156" t="e">
        <f>VLOOKUP('Room Details'!$I654,NCA_Calculations!$I$3:$N$12,4,0)</f>
        <v>#N/A</v>
      </c>
      <c r="E666" s="156" t="e">
        <f>VLOOKUP('Room Details'!$I654,NCA_Calculations!$I$3:$N$12,5,0)</f>
        <v>#N/A</v>
      </c>
      <c r="F666" s="156" t="e">
        <f>VLOOKUP('Room Details'!$I654,NCA_Calculations!$I$3:$N$12,6,0)</f>
        <v>#N/A</v>
      </c>
      <c r="G666" s="156" t="str">
        <f>IF(OR(ISBLANK('Room Details'!$M654), 'Room Details'!$M654 = 0,  'Room Details'!$M654 = "N/A" ),"Usable","Unusable")</f>
        <v>Usable</v>
      </c>
      <c r="H666" s="156">
        <f>'Room Details'!$V654</f>
        <v>0</v>
      </c>
      <c r="I666" s="156">
        <f>_xlfn.IFNA(ROUNDUP(IF(OR('Room Details'!$J654=0,ISBLANK('Room Details'!$J654),'Room Details'!$J654="N/A"),0,IF('Room Details'!$J654&gt;$D666,('Room Details'!$J654/$E666)+$F666,IF('Room Details'!$J654&lt;=ABS($B666*$C666),1,('Room Details'!$J654/$B666)+$C666))),0),0)</f>
        <v>0</v>
      </c>
      <c r="J666" s="167"/>
      <c r="K666" s="167"/>
      <c r="L666" s="156">
        <f t="shared" si="40"/>
        <v>0</v>
      </c>
      <c r="M666" s="156">
        <f t="shared" si="41"/>
        <v>0</v>
      </c>
      <c r="N666" s="165"/>
      <c r="O666" s="165"/>
      <c r="P666" s="156">
        <f t="shared" si="42"/>
        <v>0</v>
      </c>
      <c r="Q666" s="156">
        <f t="shared" si="43"/>
        <v>0</v>
      </c>
      <c r="R666" s="165"/>
      <c r="S666" s="165"/>
    </row>
    <row r="667" spans="1:19" x14ac:dyDescent="0.25">
      <c r="A667" s="156">
        <v>652</v>
      </c>
      <c r="B667" s="156" t="e">
        <f>VLOOKUP('Room Details'!$I655,NCA_Calculations!$I$3:$N$12,2,0)</f>
        <v>#N/A</v>
      </c>
      <c r="C667" s="156" t="e">
        <f>VLOOKUP('Room Details'!$I655,NCA_Calculations!$I$3:$N$12,3,0)</f>
        <v>#N/A</v>
      </c>
      <c r="D667" s="156" t="e">
        <f>VLOOKUP('Room Details'!$I655,NCA_Calculations!$I$3:$N$12,4,0)</f>
        <v>#N/A</v>
      </c>
      <c r="E667" s="156" t="e">
        <f>VLOOKUP('Room Details'!$I655,NCA_Calculations!$I$3:$N$12,5,0)</f>
        <v>#N/A</v>
      </c>
      <c r="F667" s="156" t="e">
        <f>VLOOKUP('Room Details'!$I655,NCA_Calculations!$I$3:$N$12,6,0)</f>
        <v>#N/A</v>
      </c>
      <c r="G667" s="156" t="str">
        <f>IF(OR(ISBLANK('Room Details'!$M655), 'Room Details'!$M655 = 0,  'Room Details'!$M655 = "N/A" ),"Usable","Unusable")</f>
        <v>Usable</v>
      </c>
      <c r="H667" s="156">
        <f>'Room Details'!$V655</f>
        <v>0</v>
      </c>
      <c r="I667" s="156">
        <f>_xlfn.IFNA(ROUNDUP(IF(OR('Room Details'!$J655=0,ISBLANK('Room Details'!$J655),'Room Details'!$J655="N/A"),0,IF('Room Details'!$J655&gt;$D667,('Room Details'!$J655/$E667)+$F667,IF('Room Details'!$J655&lt;=ABS($B667*$C667),1,('Room Details'!$J655/$B667)+$C667))),0),0)</f>
        <v>0</v>
      </c>
      <c r="J667" s="167"/>
      <c r="K667" s="167"/>
      <c r="L667" s="156">
        <f t="shared" si="40"/>
        <v>0</v>
      </c>
      <c r="M667" s="156">
        <f t="shared" si="41"/>
        <v>0</v>
      </c>
      <c r="N667" s="165"/>
      <c r="O667" s="165"/>
      <c r="P667" s="156">
        <f t="shared" si="42"/>
        <v>0</v>
      </c>
      <c r="Q667" s="156">
        <f t="shared" si="43"/>
        <v>0</v>
      </c>
      <c r="R667" s="165"/>
      <c r="S667" s="165"/>
    </row>
    <row r="668" spans="1:19" x14ac:dyDescent="0.25">
      <c r="A668" s="156">
        <v>653</v>
      </c>
      <c r="B668" s="156" t="e">
        <f>VLOOKUP('Room Details'!$I656,NCA_Calculations!$I$3:$N$12,2,0)</f>
        <v>#N/A</v>
      </c>
      <c r="C668" s="156" t="e">
        <f>VLOOKUP('Room Details'!$I656,NCA_Calculations!$I$3:$N$12,3,0)</f>
        <v>#N/A</v>
      </c>
      <c r="D668" s="156" t="e">
        <f>VLOOKUP('Room Details'!$I656,NCA_Calculations!$I$3:$N$12,4,0)</f>
        <v>#N/A</v>
      </c>
      <c r="E668" s="156" t="e">
        <f>VLOOKUP('Room Details'!$I656,NCA_Calculations!$I$3:$N$12,5,0)</f>
        <v>#N/A</v>
      </c>
      <c r="F668" s="156" t="e">
        <f>VLOOKUP('Room Details'!$I656,NCA_Calculations!$I$3:$N$12,6,0)</f>
        <v>#N/A</v>
      </c>
      <c r="G668" s="156" t="str">
        <f>IF(OR(ISBLANK('Room Details'!$M656), 'Room Details'!$M656 = 0,  'Room Details'!$M656 = "N/A" ),"Usable","Unusable")</f>
        <v>Usable</v>
      </c>
      <c r="H668" s="156">
        <f>'Room Details'!$V656</f>
        <v>0</v>
      </c>
      <c r="I668" s="156">
        <f>_xlfn.IFNA(ROUNDUP(IF(OR('Room Details'!$J656=0,ISBLANK('Room Details'!$J656),'Room Details'!$J656="N/A"),0,IF('Room Details'!$J656&gt;$D668,('Room Details'!$J656/$E668)+$F668,IF('Room Details'!$J656&lt;=ABS($B668*$C668),1,('Room Details'!$J656/$B668)+$C668))),0),0)</f>
        <v>0</v>
      </c>
      <c r="J668" s="167"/>
      <c r="K668" s="167"/>
      <c r="L668" s="156">
        <f t="shared" si="40"/>
        <v>0</v>
      </c>
      <c r="M668" s="156">
        <f t="shared" si="41"/>
        <v>0</v>
      </c>
      <c r="N668" s="165"/>
      <c r="O668" s="165"/>
      <c r="P668" s="156">
        <f t="shared" si="42"/>
        <v>0</v>
      </c>
      <c r="Q668" s="156">
        <f t="shared" si="43"/>
        <v>0</v>
      </c>
      <c r="R668" s="165"/>
      <c r="S668" s="165"/>
    </row>
    <row r="669" spans="1:19" x14ac:dyDescent="0.25">
      <c r="A669" s="156">
        <v>654</v>
      </c>
      <c r="B669" s="156" t="e">
        <f>VLOOKUP('Room Details'!$I657,NCA_Calculations!$I$3:$N$12,2,0)</f>
        <v>#N/A</v>
      </c>
      <c r="C669" s="156" t="e">
        <f>VLOOKUP('Room Details'!$I657,NCA_Calculations!$I$3:$N$12,3,0)</f>
        <v>#N/A</v>
      </c>
      <c r="D669" s="156" t="e">
        <f>VLOOKUP('Room Details'!$I657,NCA_Calculations!$I$3:$N$12,4,0)</f>
        <v>#N/A</v>
      </c>
      <c r="E669" s="156" t="e">
        <f>VLOOKUP('Room Details'!$I657,NCA_Calculations!$I$3:$N$12,5,0)</f>
        <v>#N/A</v>
      </c>
      <c r="F669" s="156" t="e">
        <f>VLOOKUP('Room Details'!$I657,NCA_Calculations!$I$3:$N$12,6,0)</f>
        <v>#N/A</v>
      </c>
      <c r="G669" s="156" t="str">
        <f>IF(OR(ISBLANK('Room Details'!$M657), 'Room Details'!$M657 = 0,  'Room Details'!$M657 = "N/A" ),"Usable","Unusable")</f>
        <v>Usable</v>
      </c>
      <c r="H669" s="156">
        <f>'Room Details'!$V657</f>
        <v>0</v>
      </c>
      <c r="I669" s="156">
        <f>_xlfn.IFNA(ROUNDUP(IF(OR('Room Details'!$J657=0,ISBLANK('Room Details'!$J657),'Room Details'!$J657="N/A"),0,IF('Room Details'!$J657&gt;$D669,('Room Details'!$J657/$E669)+$F669,IF('Room Details'!$J657&lt;=ABS($B669*$C669),1,('Room Details'!$J657/$B669)+$C669))),0),0)</f>
        <v>0</v>
      </c>
      <c r="J669" s="167"/>
      <c r="K669" s="167"/>
      <c r="L669" s="156">
        <f t="shared" si="40"/>
        <v>0</v>
      </c>
      <c r="M669" s="156">
        <f t="shared" si="41"/>
        <v>0</v>
      </c>
      <c r="N669" s="165"/>
      <c r="O669" s="165"/>
      <c r="P669" s="156">
        <f t="shared" si="42"/>
        <v>0</v>
      </c>
      <c r="Q669" s="156">
        <f t="shared" si="43"/>
        <v>0</v>
      </c>
      <c r="R669" s="165"/>
      <c r="S669" s="165"/>
    </row>
    <row r="670" spans="1:19" x14ac:dyDescent="0.25">
      <c r="A670" s="156">
        <v>655</v>
      </c>
      <c r="B670" s="156" t="e">
        <f>VLOOKUP('Room Details'!$I658,NCA_Calculations!$I$3:$N$12,2,0)</f>
        <v>#N/A</v>
      </c>
      <c r="C670" s="156" t="e">
        <f>VLOOKUP('Room Details'!$I658,NCA_Calculations!$I$3:$N$12,3,0)</f>
        <v>#N/A</v>
      </c>
      <c r="D670" s="156" t="e">
        <f>VLOOKUP('Room Details'!$I658,NCA_Calculations!$I$3:$N$12,4,0)</f>
        <v>#N/A</v>
      </c>
      <c r="E670" s="156" t="e">
        <f>VLOOKUP('Room Details'!$I658,NCA_Calculations!$I$3:$N$12,5,0)</f>
        <v>#N/A</v>
      </c>
      <c r="F670" s="156" t="e">
        <f>VLOOKUP('Room Details'!$I658,NCA_Calculations!$I$3:$N$12,6,0)</f>
        <v>#N/A</v>
      </c>
      <c r="G670" s="156" t="str">
        <f>IF(OR(ISBLANK('Room Details'!$M658), 'Room Details'!$M658 = 0,  'Room Details'!$M658 = "N/A" ),"Usable","Unusable")</f>
        <v>Usable</v>
      </c>
      <c r="H670" s="156">
        <f>'Room Details'!$V658</f>
        <v>0</v>
      </c>
      <c r="I670" s="156">
        <f>_xlfn.IFNA(ROUNDUP(IF(OR('Room Details'!$J658=0,ISBLANK('Room Details'!$J658),'Room Details'!$J658="N/A"),0,IF('Room Details'!$J658&gt;$D670,('Room Details'!$J658/$E670)+$F670,IF('Room Details'!$J658&lt;=ABS($B670*$C670),1,('Room Details'!$J658/$B670)+$C670))),0),0)</f>
        <v>0</v>
      </c>
      <c r="J670" s="167"/>
      <c r="K670" s="167"/>
      <c r="L670" s="156">
        <f t="shared" si="40"/>
        <v>0</v>
      </c>
      <c r="M670" s="156">
        <f t="shared" si="41"/>
        <v>0</v>
      </c>
      <c r="N670" s="165"/>
      <c r="O670" s="165"/>
      <c r="P670" s="156">
        <f t="shared" si="42"/>
        <v>0</v>
      </c>
      <c r="Q670" s="156">
        <f t="shared" si="43"/>
        <v>0</v>
      </c>
      <c r="R670" s="165"/>
      <c r="S670" s="165"/>
    </row>
    <row r="671" spans="1:19" x14ac:dyDescent="0.25">
      <c r="A671" s="156">
        <v>656</v>
      </c>
      <c r="B671" s="156" t="e">
        <f>VLOOKUP('Room Details'!$I659,NCA_Calculations!$I$3:$N$12,2,0)</f>
        <v>#N/A</v>
      </c>
      <c r="C671" s="156" t="e">
        <f>VLOOKUP('Room Details'!$I659,NCA_Calculations!$I$3:$N$12,3,0)</f>
        <v>#N/A</v>
      </c>
      <c r="D671" s="156" t="e">
        <f>VLOOKUP('Room Details'!$I659,NCA_Calculations!$I$3:$N$12,4,0)</f>
        <v>#N/A</v>
      </c>
      <c r="E671" s="156" t="e">
        <f>VLOOKUP('Room Details'!$I659,NCA_Calculations!$I$3:$N$12,5,0)</f>
        <v>#N/A</v>
      </c>
      <c r="F671" s="156" t="e">
        <f>VLOOKUP('Room Details'!$I659,NCA_Calculations!$I$3:$N$12,6,0)</f>
        <v>#N/A</v>
      </c>
      <c r="G671" s="156" t="str">
        <f>IF(OR(ISBLANK('Room Details'!$M659), 'Room Details'!$M659 = 0,  'Room Details'!$M659 = "N/A" ),"Usable","Unusable")</f>
        <v>Usable</v>
      </c>
      <c r="H671" s="156">
        <f>'Room Details'!$V659</f>
        <v>0</v>
      </c>
      <c r="I671" s="156">
        <f>_xlfn.IFNA(ROUNDUP(IF(OR('Room Details'!$J659=0,ISBLANK('Room Details'!$J659),'Room Details'!$J659="N/A"),0,IF('Room Details'!$J659&gt;$D671,('Room Details'!$J659/$E671)+$F671,IF('Room Details'!$J659&lt;=ABS($B671*$C671),1,('Room Details'!$J659/$B671)+$C671))),0),0)</f>
        <v>0</v>
      </c>
      <c r="J671" s="167"/>
      <c r="K671" s="167"/>
      <c r="L671" s="156">
        <f t="shared" si="40"/>
        <v>0</v>
      </c>
      <c r="M671" s="156">
        <f t="shared" si="41"/>
        <v>0</v>
      </c>
      <c r="N671" s="165"/>
      <c r="O671" s="165"/>
      <c r="P671" s="156">
        <f t="shared" si="42"/>
        <v>0</v>
      </c>
      <c r="Q671" s="156">
        <f t="shared" si="43"/>
        <v>0</v>
      </c>
      <c r="R671" s="165"/>
      <c r="S671" s="165"/>
    </row>
    <row r="672" spans="1:19" x14ac:dyDescent="0.25">
      <c r="A672" s="156">
        <v>657</v>
      </c>
      <c r="B672" s="156" t="e">
        <f>VLOOKUP('Room Details'!$I660,NCA_Calculations!$I$3:$N$12,2,0)</f>
        <v>#N/A</v>
      </c>
      <c r="C672" s="156" t="e">
        <f>VLOOKUP('Room Details'!$I660,NCA_Calculations!$I$3:$N$12,3,0)</f>
        <v>#N/A</v>
      </c>
      <c r="D672" s="156" t="e">
        <f>VLOOKUP('Room Details'!$I660,NCA_Calculations!$I$3:$N$12,4,0)</f>
        <v>#N/A</v>
      </c>
      <c r="E672" s="156" t="e">
        <f>VLOOKUP('Room Details'!$I660,NCA_Calculations!$I$3:$N$12,5,0)</f>
        <v>#N/A</v>
      </c>
      <c r="F672" s="156" t="e">
        <f>VLOOKUP('Room Details'!$I660,NCA_Calculations!$I$3:$N$12,6,0)</f>
        <v>#N/A</v>
      </c>
      <c r="G672" s="156" t="str">
        <f>IF(OR(ISBLANK('Room Details'!$M660), 'Room Details'!$M660 = 0,  'Room Details'!$M660 = "N/A" ),"Usable","Unusable")</f>
        <v>Usable</v>
      </c>
      <c r="H672" s="156">
        <f>'Room Details'!$V660</f>
        <v>0</v>
      </c>
      <c r="I672" s="156">
        <f>_xlfn.IFNA(ROUNDUP(IF(OR('Room Details'!$J660=0,ISBLANK('Room Details'!$J660),'Room Details'!$J660="N/A"),0,IF('Room Details'!$J660&gt;$D672,('Room Details'!$J660/$E672)+$F672,IF('Room Details'!$J660&lt;=ABS($B672*$C672),1,('Room Details'!$J660/$B672)+$C672))),0),0)</f>
        <v>0</v>
      </c>
      <c r="J672" s="167"/>
      <c r="K672" s="167"/>
      <c r="L672" s="156">
        <f t="shared" si="40"/>
        <v>0</v>
      </c>
      <c r="M672" s="156">
        <f t="shared" si="41"/>
        <v>0</v>
      </c>
      <c r="N672" s="165"/>
      <c r="O672" s="165"/>
      <c r="P672" s="156">
        <f t="shared" si="42"/>
        <v>0</v>
      </c>
      <c r="Q672" s="156">
        <f t="shared" si="43"/>
        <v>0</v>
      </c>
      <c r="R672" s="165"/>
      <c r="S672" s="165"/>
    </row>
    <row r="673" spans="1:19" x14ac:dyDescent="0.25">
      <c r="A673" s="156">
        <v>658</v>
      </c>
      <c r="B673" s="156" t="e">
        <f>VLOOKUP('Room Details'!$I661,NCA_Calculations!$I$3:$N$12,2,0)</f>
        <v>#N/A</v>
      </c>
      <c r="C673" s="156" t="e">
        <f>VLOOKUP('Room Details'!$I661,NCA_Calculations!$I$3:$N$12,3,0)</f>
        <v>#N/A</v>
      </c>
      <c r="D673" s="156" t="e">
        <f>VLOOKUP('Room Details'!$I661,NCA_Calculations!$I$3:$N$12,4,0)</f>
        <v>#N/A</v>
      </c>
      <c r="E673" s="156" t="e">
        <f>VLOOKUP('Room Details'!$I661,NCA_Calculations!$I$3:$N$12,5,0)</f>
        <v>#N/A</v>
      </c>
      <c r="F673" s="156" t="e">
        <f>VLOOKUP('Room Details'!$I661,NCA_Calculations!$I$3:$N$12,6,0)</f>
        <v>#N/A</v>
      </c>
      <c r="G673" s="156" t="str">
        <f>IF(OR(ISBLANK('Room Details'!$M661), 'Room Details'!$M661 = 0,  'Room Details'!$M661 = "N/A" ),"Usable","Unusable")</f>
        <v>Usable</v>
      </c>
      <c r="H673" s="156">
        <f>'Room Details'!$V661</f>
        <v>0</v>
      </c>
      <c r="I673" s="156">
        <f>_xlfn.IFNA(ROUNDUP(IF(OR('Room Details'!$J661=0,ISBLANK('Room Details'!$J661),'Room Details'!$J661="N/A"),0,IF('Room Details'!$J661&gt;$D673,('Room Details'!$J661/$E673)+$F673,IF('Room Details'!$J661&lt;=ABS($B673*$C673),1,('Room Details'!$J661/$B673)+$C673))),0),0)</f>
        <v>0</v>
      </c>
      <c r="J673" s="167"/>
      <c r="K673" s="167"/>
      <c r="L673" s="156">
        <f t="shared" si="40"/>
        <v>0</v>
      </c>
      <c r="M673" s="156">
        <f t="shared" si="41"/>
        <v>0</v>
      </c>
      <c r="N673" s="165"/>
      <c r="O673" s="165"/>
      <c r="P673" s="156">
        <f t="shared" si="42"/>
        <v>0</v>
      </c>
      <c r="Q673" s="156">
        <f t="shared" si="43"/>
        <v>0</v>
      </c>
      <c r="R673" s="165"/>
      <c r="S673" s="165"/>
    </row>
    <row r="674" spans="1:19" x14ac:dyDescent="0.25">
      <c r="A674" s="156">
        <v>659</v>
      </c>
      <c r="B674" s="156" t="e">
        <f>VLOOKUP('Room Details'!$I662,NCA_Calculations!$I$3:$N$12,2,0)</f>
        <v>#N/A</v>
      </c>
      <c r="C674" s="156" t="e">
        <f>VLOOKUP('Room Details'!$I662,NCA_Calculations!$I$3:$N$12,3,0)</f>
        <v>#N/A</v>
      </c>
      <c r="D674" s="156" t="e">
        <f>VLOOKUP('Room Details'!$I662,NCA_Calculations!$I$3:$N$12,4,0)</f>
        <v>#N/A</v>
      </c>
      <c r="E674" s="156" t="e">
        <f>VLOOKUP('Room Details'!$I662,NCA_Calculations!$I$3:$N$12,5,0)</f>
        <v>#N/A</v>
      </c>
      <c r="F674" s="156" t="e">
        <f>VLOOKUP('Room Details'!$I662,NCA_Calculations!$I$3:$N$12,6,0)</f>
        <v>#N/A</v>
      </c>
      <c r="G674" s="156" t="str">
        <f>IF(OR(ISBLANK('Room Details'!$M662), 'Room Details'!$M662 = 0,  'Room Details'!$M662 = "N/A" ),"Usable","Unusable")</f>
        <v>Usable</v>
      </c>
      <c r="H674" s="156">
        <f>'Room Details'!$V662</f>
        <v>0</v>
      </c>
      <c r="I674" s="156">
        <f>_xlfn.IFNA(ROUNDUP(IF(OR('Room Details'!$J662=0,ISBLANK('Room Details'!$J662),'Room Details'!$J662="N/A"),0,IF('Room Details'!$J662&gt;$D674,('Room Details'!$J662/$E674)+$F674,IF('Room Details'!$J662&lt;=ABS($B674*$C674),1,('Room Details'!$J662/$B674)+$C674))),0),0)</f>
        <v>0</v>
      </c>
      <c r="J674" s="167"/>
      <c r="K674" s="167"/>
      <c r="L674" s="156">
        <f t="shared" si="40"/>
        <v>0</v>
      </c>
      <c r="M674" s="156">
        <f t="shared" si="41"/>
        <v>0</v>
      </c>
      <c r="N674" s="165"/>
      <c r="O674" s="165"/>
      <c r="P674" s="156">
        <f t="shared" si="42"/>
        <v>0</v>
      </c>
      <c r="Q674" s="156">
        <f t="shared" si="43"/>
        <v>0</v>
      </c>
      <c r="R674" s="165"/>
      <c r="S674" s="165"/>
    </row>
    <row r="675" spans="1:19" x14ac:dyDescent="0.25">
      <c r="A675" s="156">
        <v>660</v>
      </c>
      <c r="B675" s="156" t="e">
        <f>VLOOKUP('Room Details'!$I663,NCA_Calculations!$I$3:$N$12,2,0)</f>
        <v>#N/A</v>
      </c>
      <c r="C675" s="156" t="e">
        <f>VLOOKUP('Room Details'!$I663,NCA_Calculations!$I$3:$N$12,3,0)</f>
        <v>#N/A</v>
      </c>
      <c r="D675" s="156" t="e">
        <f>VLOOKUP('Room Details'!$I663,NCA_Calculations!$I$3:$N$12,4,0)</f>
        <v>#N/A</v>
      </c>
      <c r="E675" s="156" t="e">
        <f>VLOOKUP('Room Details'!$I663,NCA_Calculations!$I$3:$N$12,5,0)</f>
        <v>#N/A</v>
      </c>
      <c r="F675" s="156" t="e">
        <f>VLOOKUP('Room Details'!$I663,NCA_Calculations!$I$3:$N$12,6,0)</f>
        <v>#N/A</v>
      </c>
      <c r="G675" s="156" t="str">
        <f>IF(OR(ISBLANK('Room Details'!$M663), 'Room Details'!$M663 = 0,  'Room Details'!$M663 = "N/A" ),"Usable","Unusable")</f>
        <v>Usable</v>
      </c>
      <c r="H675" s="156">
        <f>'Room Details'!$V663</f>
        <v>0</v>
      </c>
      <c r="I675" s="156">
        <f>_xlfn.IFNA(ROUNDUP(IF(OR('Room Details'!$J663=0,ISBLANK('Room Details'!$J663),'Room Details'!$J663="N/A"),0,IF('Room Details'!$J663&gt;$D675,('Room Details'!$J663/$E675)+$F675,IF('Room Details'!$J663&lt;=ABS($B675*$C675),1,('Room Details'!$J663/$B675)+$C675))),0),0)</f>
        <v>0</v>
      </c>
      <c r="J675" s="167"/>
      <c r="K675" s="167"/>
      <c r="L675" s="156">
        <f t="shared" si="40"/>
        <v>0</v>
      </c>
      <c r="M675" s="156">
        <f t="shared" si="41"/>
        <v>0</v>
      </c>
      <c r="N675" s="165"/>
      <c r="O675" s="165"/>
      <c r="P675" s="156">
        <f t="shared" si="42"/>
        <v>0</v>
      </c>
      <c r="Q675" s="156">
        <f t="shared" si="43"/>
        <v>0</v>
      </c>
      <c r="R675" s="165"/>
      <c r="S675" s="165"/>
    </row>
    <row r="676" spans="1:19" x14ac:dyDescent="0.25">
      <c r="A676" s="156">
        <v>661</v>
      </c>
      <c r="B676" s="156" t="e">
        <f>VLOOKUP('Room Details'!$I664,NCA_Calculations!$I$3:$N$12,2,0)</f>
        <v>#N/A</v>
      </c>
      <c r="C676" s="156" t="e">
        <f>VLOOKUP('Room Details'!$I664,NCA_Calculations!$I$3:$N$12,3,0)</f>
        <v>#N/A</v>
      </c>
      <c r="D676" s="156" t="e">
        <f>VLOOKUP('Room Details'!$I664,NCA_Calculations!$I$3:$N$12,4,0)</f>
        <v>#N/A</v>
      </c>
      <c r="E676" s="156" t="e">
        <f>VLOOKUP('Room Details'!$I664,NCA_Calculations!$I$3:$N$12,5,0)</f>
        <v>#N/A</v>
      </c>
      <c r="F676" s="156" t="e">
        <f>VLOOKUP('Room Details'!$I664,NCA_Calculations!$I$3:$N$12,6,0)</f>
        <v>#N/A</v>
      </c>
      <c r="G676" s="156" t="str">
        <f>IF(OR(ISBLANK('Room Details'!$M664), 'Room Details'!$M664 = 0,  'Room Details'!$M664 = "N/A" ),"Usable","Unusable")</f>
        <v>Usable</v>
      </c>
      <c r="H676" s="156">
        <f>'Room Details'!$V664</f>
        <v>0</v>
      </c>
      <c r="I676" s="156">
        <f>_xlfn.IFNA(ROUNDUP(IF(OR('Room Details'!$J664=0,ISBLANK('Room Details'!$J664),'Room Details'!$J664="N/A"),0,IF('Room Details'!$J664&gt;$D676,('Room Details'!$J664/$E676)+$F676,IF('Room Details'!$J664&lt;=ABS($B676*$C676),1,('Room Details'!$J664/$B676)+$C676))),0),0)</f>
        <v>0</v>
      </c>
      <c r="J676" s="167"/>
      <c r="K676" s="167"/>
      <c r="L676" s="156">
        <f t="shared" si="40"/>
        <v>0</v>
      </c>
      <c r="M676" s="156">
        <f t="shared" si="41"/>
        <v>0</v>
      </c>
      <c r="N676" s="165"/>
      <c r="O676" s="165"/>
      <c r="P676" s="156">
        <f t="shared" si="42"/>
        <v>0</v>
      </c>
      <c r="Q676" s="156">
        <f t="shared" si="43"/>
        <v>0</v>
      </c>
      <c r="R676" s="165"/>
      <c r="S676" s="165"/>
    </row>
    <row r="677" spans="1:19" x14ac:dyDescent="0.25">
      <c r="A677" s="156">
        <v>662</v>
      </c>
      <c r="B677" s="156" t="e">
        <f>VLOOKUP('Room Details'!$I665,NCA_Calculations!$I$3:$N$12,2,0)</f>
        <v>#N/A</v>
      </c>
      <c r="C677" s="156" t="e">
        <f>VLOOKUP('Room Details'!$I665,NCA_Calculations!$I$3:$N$12,3,0)</f>
        <v>#N/A</v>
      </c>
      <c r="D677" s="156" t="e">
        <f>VLOOKUP('Room Details'!$I665,NCA_Calculations!$I$3:$N$12,4,0)</f>
        <v>#N/A</v>
      </c>
      <c r="E677" s="156" t="e">
        <f>VLOOKUP('Room Details'!$I665,NCA_Calculations!$I$3:$N$12,5,0)</f>
        <v>#N/A</v>
      </c>
      <c r="F677" s="156" t="e">
        <f>VLOOKUP('Room Details'!$I665,NCA_Calculations!$I$3:$N$12,6,0)</f>
        <v>#N/A</v>
      </c>
      <c r="G677" s="156" t="str">
        <f>IF(OR(ISBLANK('Room Details'!$M665), 'Room Details'!$M665 = 0,  'Room Details'!$M665 = "N/A" ),"Usable","Unusable")</f>
        <v>Usable</v>
      </c>
      <c r="H677" s="156">
        <f>'Room Details'!$V665</f>
        <v>0</v>
      </c>
      <c r="I677" s="156">
        <f>_xlfn.IFNA(ROUNDUP(IF(OR('Room Details'!$J665=0,ISBLANK('Room Details'!$J665),'Room Details'!$J665="N/A"),0,IF('Room Details'!$J665&gt;$D677,('Room Details'!$J665/$E677)+$F677,IF('Room Details'!$J665&lt;=ABS($B677*$C677),1,('Room Details'!$J665/$B677)+$C677))),0),0)</f>
        <v>0</v>
      </c>
      <c r="J677" s="167"/>
      <c r="K677" s="167"/>
      <c r="L677" s="156">
        <f t="shared" si="40"/>
        <v>0</v>
      </c>
      <c r="M677" s="156">
        <f t="shared" si="41"/>
        <v>0</v>
      </c>
      <c r="N677" s="165"/>
      <c r="O677" s="165"/>
      <c r="P677" s="156">
        <f t="shared" si="42"/>
        <v>0</v>
      </c>
      <c r="Q677" s="156">
        <f t="shared" si="43"/>
        <v>0</v>
      </c>
      <c r="R677" s="165"/>
      <c r="S677" s="165"/>
    </row>
    <row r="678" spans="1:19" x14ac:dyDescent="0.25">
      <c r="A678" s="156">
        <v>663</v>
      </c>
      <c r="B678" s="156" t="e">
        <f>VLOOKUP('Room Details'!$I666,NCA_Calculations!$I$3:$N$12,2,0)</f>
        <v>#N/A</v>
      </c>
      <c r="C678" s="156" t="e">
        <f>VLOOKUP('Room Details'!$I666,NCA_Calculations!$I$3:$N$12,3,0)</f>
        <v>#N/A</v>
      </c>
      <c r="D678" s="156" t="e">
        <f>VLOOKUP('Room Details'!$I666,NCA_Calculations!$I$3:$N$12,4,0)</f>
        <v>#N/A</v>
      </c>
      <c r="E678" s="156" t="e">
        <f>VLOOKUP('Room Details'!$I666,NCA_Calculations!$I$3:$N$12,5,0)</f>
        <v>#N/A</v>
      </c>
      <c r="F678" s="156" t="e">
        <f>VLOOKUP('Room Details'!$I666,NCA_Calculations!$I$3:$N$12,6,0)</f>
        <v>#N/A</v>
      </c>
      <c r="G678" s="156" t="str">
        <f>IF(OR(ISBLANK('Room Details'!$M666), 'Room Details'!$M666 = 0,  'Room Details'!$M666 = "N/A" ),"Usable","Unusable")</f>
        <v>Usable</v>
      </c>
      <c r="H678" s="156">
        <f>'Room Details'!$V666</f>
        <v>0</v>
      </c>
      <c r="I678" s="156">
        <f>_xlfn.IFNA(ROUNDUP(IF(OR('Room Details'!$J666=0,ISBLANK('Room Details'!$J666),'Room Details'!$J666="N/A"),0,IF('Room Details'!$J666&gt;$D678,('Room Details'!$J666/$E678)+$F678,IF('Room Details'!$J666&lt;=ABS($B678*$C678),1,('Room Details'!$J666/$B678)+$C678))),0),0)</f>
        <v>0</v>
      </c>
      <c r="J678" s="167"/>
      <c r="K678" s="167"/>
      <c r="L678" s="156">
        <f t="shared" si="40"/>
        <v>0</v>
      </c>
      <c r="M678" s="156">
        <f t="shared" si="41"/>
        <v>0</v>
      </c>
      <c r="N678" s="165"/>
      <c r="O678" s="165"/>
      <c r="P678" s="156">
        <f t="shared" si="42"/>
        <v>0</v>
      </c>
      <c r="Q678" s="156">
        <f t="shared" si="43"/>
        <v>0</v>
      </c>
      <c r="R678" s="165"/>
      <c r="S678" s="165"/>
    </row>
    <row r="679" spans="1:19" x14ac:dyDescent="0.25">
      <c r="A679" s="156">
        <v>664</v>
      </c>
      <c r="B679" s="156" t="e">
        <f>VLOOKUP('Room Details'!$I667,NCA_Calculations!$I$3:$N$12,2,0)</f>
        <v>#N/A</v>
      </c>
      <c r="C679" s="156" t="e">
        <f>VLOOKUP('Room Details'!$I667,NCA_Calculations!$I$3:$N$12,3,0)</f>
        <v>#N/A</v>
      </c>
      <c r="D679" s="156" t="e">
        <f>VLOOKUP('Room Details'!$I667,NCA_Calculations!$I$3:$N$12,4,0)</f>
        <v>#N/A</v>
      </c>
      <c r="E679" s="156" t="e">
        <f>VLOOKUP('Room Details'!$I667,NCA_Calculations!$I$3:$N$12,5,0)</f>
        <v>#N/A</v>
      </c>
      <c r="F679" s="156" t="e">
        <f>VLOOKUP('Room Details'!$I667,NCA_Calculations!$I$3:$N$12,6,0)</f>
        <v>#N/A</v>
      </c>
      <c r="G679" s="156" t="str">
        <f>IF(OR(ISBLANK('Room Details'!$M667), 'Room Details'!$M667 = 0,  'Room Details'!$M667 = "N/A" ),"Usable","Unusable")</f>
        <v>Usable</v>
      </c>
      <c r="H679" s="156">
        <f>'Room Details'!$V667</f>
        <v>0</v>
      </c>
      <c r="I679" s="156">
        <f>_xlfn.IFNA(ROUNDUP(IF(OR('Room Details'!$J667=0,ISBLANK('Room Details'!$J667),'Room Details'!$J667="N/A"),0,IF('Room Details'!$J667&gt;$D679,('Room Details'!$J667/$E679)+$F679,IF('Room Details'!$J667&lt;=ABS($B679*$C679),1,('Room Details'!$J667/$B679)+$C679))),0),0)</f>
        <v>0</v>
      </c>
      <c r="J679" s="167"/>
      <c r="K679" s="167"/>
      <c r="L679" s="156">
        <f t="shared" si="40"/>
        <v>0</v>
      </c>
      <c r="M679" s="156">
        <f t="shared" si="41"/>
        <v>0</v>
      </c>
      <c r="N679" s="165"/>
      <c r="O679" s="165"/>
      <c r="P679" s="156">
        <f t="shared" si="42"/>
        <v>0</v>
      </c>
      <c r="Q679" s="156">
        <f t="shared" si="43"/>
        <v>0</v>
      </c>
      <c r="R679" s="165"/>
      <c r="S679" s="165"/>
    </row>
    <row r="680" spans="1:19" x14ac:dyDescent="0.25">
      <c r="A680" s="156">
        <v>665</v>
      </c>
      <c r="B680" s="156" t="e">
        <f>VLOOKUP('Room Details'!$I668,NCA_Calculations!$I$3:$N$12,2,0)</f>
        <v>#N/A</v>
      </c>
      <c r="C680" s="156" t="e">
        <f>VLOOKUP('Room Details'!$I668,NCA_Calculations!$I$3:$N$12,3,0)</f>
        <v>#N/A</v>
      </c>
      <c r="D680" s="156" t="e">
        <f>VLOOKUP('Room Details'!$I668,NCA_Calculations!$I$3:$N$12,4,0)</f>
        <v>#N/A</v>
      </c>
      <c r="E680" s="156" t="e">
        <f>VLOOKUP('Room Details'!$I668,NCA_Calculations!$I$3:$N$12,5,0)</f>
        <v>#N/A</v>
      </c>
      <c r="F680" s="156" t="e">
        <f>VLOOKUP('Room Details'!$I668,NCA_Calculations!$I$3:$N$12,6,0)</f>
        <v>#N/A</v>
      </c>
      <c r="G680" s="156" t="str">
        <f>IF(OR(ISBLANK('Room Details'!$M668), 'Room Details'!$M668 = 0,  'Room Details'!$M668 = "N/A" ),"Usable","Unusable")</f>
        <v>Usable</v>
      </c>
      <c r="H680" s="156">
        <f>'Room Details'!$V668</f>
        <v>0</v>
      </c>
      <c r="I680" s="156">
        <f>_xlfn.IFNA(ROUNDUP(IF(OR('Room Details'!$J668=0,ISBLANK('Room Details'!$J668),'Room Details'!$J668="N/A"),0,IF('Room Details'!$J668&gt;$D680,('Room Details'!$J668/$E680)+$F680,IF('Room Details'!$J668&lt;=ABS($B680*$C680),1,('Room Details'!$J668/$B680)+$C680))),0),0)</f>
        <v>0</v>
      </c>
      <c r="J680" s="167"/>
      <c r="K680" s="167"/>
      <c r="L680" s="156">
        <f t="shared" si="40"/>
        <v>0</v>
      </c>
      <c r="M680" s="156">
        <f t="shared" si="41"/>
        <v>0</v>
      </c>
      <c r="N680" s="165"/>
      <c r="O680" s="165"/>
      <c r="P680" s="156">
        <f t="shared" si="42"/>
        <v>0</v>
      </c>
      <c r="Q680" s="156">
        <f t="shared" si="43"/>
        <v>0</v>
      </c>
      <c r="R680" s="165"/>
      <c r="S680" s="165"/>
    </row>
    <row r="681" spans="1:19" x14ac:dyDescent="0.25">
      <c r="A681" s="156">
        <v>666</v>
      </c>
      <c r="B681" s="156" t="e">
        <f>VLOOKUP('Room Details'!$I669,NCA_Calculations!$I$3:$N$12,2,0)</f>
        <v>#N/A</v>
      </c>
      <c r="C681" s="156" t="e">
        <f>VLOOKUP('Room Details'!$I669,NCA_Calculations!$I$3:$N$12,3,0)</f>
        <v>#N/A</v>
      </c>
      <c r="D681" s="156" t="e">
        <f>VLOOKUP('Room Details'!$I669,NCA_Calculations!$I$3:$N$12,4,0)</f>
        <v>#N/A</v>
      </c>
      <c r="E681" s="156" t="e">
        <f>VLOOKUP('Room Details'!$I669,NCA_Calculations!$I$3:$N$12,5,0)</f>
        <v>#N/A</v>
      </c>
      <c r="F681" s="156" t="e">
        <f>VLOOKUP('Room Details'!$I669,NCA_Calculations!$I$3:$N$12,6,0)</f>
        <v>#N/A</v>
      </c>
      <c r="G681" s="156" t="str">
        <f>IF(OR(ISBLANK('Room Details'!$M669), 'Room Details'!$M669 = 0,  'Room Details'!$M669 = "N/A" ),"Usable","Unusable")</f>
        <v>Usable</v>
      </c>
      <c r="H681" s="156">
        <f>'Room Details'!$V669</f>
        <v>0</v>
      </c>
      <c r="I681" s="156">
        <f>_xlfn.IFNA(ROUNDUP(IF(OR('Room Details'!$J669=0,ISBLANK('Room Details'!$J669),'Room Details'!$J669="N/A"),0,IF('Room Details'!$J669&gt;$D681,('Room Details'!$J669/$E681)+$F681,IF('Room Details'!$J669&lt;=ABS($B681*$C681),1,('Room Details'!$J669/$B681)+$C681))),0),0)</f>
        <v>0</v>
      </c>
      <c r="J681" s="167"/>
      <c r="K681" s="167"/>
      <c r="L681" s="156">
        <f t="shared" si="40"/>
        <v>0</v>
      </c>
      <c r="M681" s="156">
        <f t="shared" si="41"/>
        <v>0</v>
      </c>
      <c r="N681" s="165"/>
      <c r="O681" s="165"/>
      <c r="P681" s="156">
        <f t="shared" si="42"/>
        <v>0</v>
      </c>
      <c r="Q681" s="156">
        <f t="shared" si="43"/>
        <v>0</v>
      </c>
      <c r="R681" s="165"/>
      <c r="S681" s="165"/>
    </row>
    <row r="682" spans="1:19" x14ac:dyDescent="0.25">
      <c r="A682" s="156">
        <v>667</v>
      </c>
      <c r="B682" s="156" t="e">
        <f>VLOOKUP('Room Details'!$I670,NCA_Calculations!$I$3:$N$12,2,0)</f>
        <v>#N/A</v>
      </c>
      <c r="C682" s="156" t="e">
        <f>VLOOKUP('Room Details'!$I670,NCA_Calculations!$I$3:$N$12,3,0)</f>
        <v>#N/A</v>
      </c>
      <c r="D682" s="156" t="e">
        <f>VLOOKUP('Room Details'!$I670,NCA_Calculations!$I$3:$N$12,4,0)</f>
        <v>#N/A</v>
      </c>
      <c r="E682" s="156" t="e">
        <f>VLOOKUP('Room Details'!$I670,NCA_Calculations!$I$3:$N$12,5,0)</f>
        <v>#N/A</v>
      </c>
      <c r="F682" s="156" t="e">
        <f>VLOOKUP('Room Details'!$I670,NCA_Calculations!$I$3:$N$12,6,0)</f>
        <v>#N/A</v>
      </c>
      <c r="G682" s="156" t="str">
        <f>IF(OR(ISBLANK('Room Details'!$M670), 'Room Details'!$M670 = 0,  'Room Details'!$M670 = "N/A" ),"Usable","Unusable")</f>
        <v>Usable</v>
      </c>
      <c r="H682" s="156">
        <f>'Room Details'!$V670</f>
        <v>0</v>
      </c>
      <c r="I682" s="156">
        <f>_xlfn.IFNA(ROUNDUP(IF(OR('Room Details'!$J670=0,ISBLANK('Room Details'!$J670),'Room Details'!$J670="N/A"),0,IF('Room Details'!$J670&gt;$D682,('Room Details'!$J670/$E682)+$F682,IF('Room Details'!$J670&lt;=ABS($B682*$C682),1,('Room Details'!$J670/$B682)+$C682))),0),0)</f>
        <v>0</v>
      </c>
      <c r="J682" s="167"/>
      <c r="K682" s="167"/>
      <c r="L682" s="156">
        <f t="shared" si="40"/>
        <v>0</v>
      </c>
      <c r="M682" s="156">
        <f t="shared" si="41"/>
        <v>0</v>
      </c>
      <c r="N682" s="165"/>
      <c r="O682" s="165"/>
      <c r="P682" s="156">
        <f t="shared" si="42"/>
        <v>0</v>
      </c>
      <c r="Q682" s="156">
        <f t="shared" si="43"/>
        <v>0</v>
      </c>
      <c r="R682" s="165"/>
      <c r="S682" s="165"/>
    </row>
    <row r="683" spans="1:19" x14ac:dyDescent="0.25">
      <c r="A683" s="156">
        <v>668</v>
      </c>
      <c r="B683" s="156" t="e">
        <f>VLOOKUP('Room Details'!$I671,NCA_Calculations!$I$3:$N$12,2,0)</f>
        <v>#N/A</v>
      </c>
      <c r="C683" s="156" t="e">
        <f>VLOOKUP('Room Details'!$I671,NCA_Calculations!$I$3:$N$12,3,0)</f>
        <v>#N/A</v>
      </c>
      <c r="D683" s="156" t="e">
        <f>VLOOKUP('Room Details'!$I671,NCA_Calculations!$I$3:$N$12,4,0)</f>
        <v>#N/A</v>
      </c>
      <c r="E683" s="156" t="e">
        <f>VLOOKUP('Room Details'!$I671,NCA_Calculations!$I$3:$N$12,5,0)</f>
        <v>#N/A</v>
      </c>
      <c r="F683" s="156" t="e">
        <f>VLOOKUP('Room Details'!$I671,NCA_Calculations!$I$3:$N$12,6,0)</f>
        <v>#N/A</v>
      </c>
      <c r="G683" s="156" t="str">
        <f>IF(OR(ISBLANK('Room Details'!$M671), 'Room Details'!$M671 = 0,  'Room Details'!$M671 = "N/A" ),"Usable","Unusable")</f>
        <v>Usable</v>
      </c>
      <c r="H683" s="156">
        <f>'Room Details'!$V671</f>
        <v>0</v>
      </c>
      <c r="I683" s="156">
        <f>_xlfn.IFNA(ROUNDUP(IF(OR('Room Details'!$J671=0,ISBLANK('Room Details'!$J671),'Room Details'!$J671="N/A"),0,IF('Room Details'!$J671&gt;$D683,('Room Details'!$J671/$E683)+$F683,IF('Room Details'!$J671&lt;=ABS($B683*$C683),1,('Room Details'!$J671/$B683)+$C683))),0),0)</f>
        <v>0</v>
      </c>
      <c r="J683" s="167"/>
      <c r="K683" s="167"/>
      <c r="L683" s="156">
        <f t="shared" si="40"/>
        <v>0</v>
      </c>
      <c r="M683" s="156">
        <f t="shared" si="41"/>
        <v>0</v>
      </c>
      <c r="N683" s="165"/>
      <c r="O683" s="165"/>
      <c r="P683" s="156">
        <f t="shared" si="42"/>
        <v>0</v>
      </c>
      <c r="Q683" s="156">
        <f t="shared" si="43"/>
        <v>0</v>
      </c>
      <c r="R683" s="165"/>
      <c r="S683" s="165"/>
    </row>
    <row r="684" spans="1:19" x14ac:dyDescent="0.25">
      <c r="A684" s="156">
        <v>669</v>
      </c>
      <c r="B684" s="156" t="e">
        <f>VLOOKUP('Room Details'!$I672,NCA_Calculations!$I$3:$N$12,2,0)</f>
        <v>#N/A</v>
      </c>
      <c r="C684" s="156" t="e">
        <f>VLOOKUP('Room Details'!$I672,NCA_Calculations!$I$3:$N$12,3,0)</f>
        <v>#N/A</v>
      </c>
      <c r="D684" s="156" t="e">
        <f>VLOOKUP('Room Details'!$I672,NCA_Calculations!$I$3:$N$12,4,0)</f>
        <v>#N/A</v>
      </c>
      <c r="E684" s="156" t="e">
        <f>VLOOKUP('Room Details'!$I672,NCA_Calculations!$I$3:$N$12,5,0)</f>
        <v>#N/A</v>
      </c>
      <c r="F684" s="156" t="e">
        <f>VLOOKUP('Room Details'!$I672,NCA_Calculations!$I$3:$N$12,6,0)</f>
        <v>#N/A</v>
      </c>
      <c r="G684" s="156" t="str">
        <f>IF(OR(ISBLANK('Room Details'!$M672), 'Room Details'!$M672 = 0,  'Room Details'!$M672 = "N/A" ),"Usable","Unusable")</f>
        <v>Usable</v>
      </c>
      <c r="H684" s="156">
        <f>'Room Details'!$V672</f>
        <v>0</v>
      </c>
      <c r="I684" s="156">
        <f>_xlfn.IFNA(ROUNDUP(IF(OR('Room Details'!$J672=0,ISBLANK('Room Details'!$J672),'Room Details'!$J672="N/A"),0,IF('Room Details'!$J672&gt;$D684,('Room Details'!$J672/$E684)+$F684,IF('Room Details'!$J672&lt;=ABS($B684*$C684),1,('Room Details'!$J672/$B684)+$C684))),0),0)</f>
        <v>0</v>
      </c>
      <c r="J684" s="167"/>
      <c r="K684" s="167"/>
      <c r="L684" s="156">
        <f t="shared" si="40"/>
        <v>0</v>
      </c>
      <c r="M684" s="156">
        <f t="shared" si="41"/>
        <v>0</v>
      </c>
      <c r="N684" s="165"/>
      <c r="O684" s="165"/>
      <c r="P684" s="156">
        <f t="shared" si="42"/>
        <v>0</v>
      </c>
      <c r="Q684" s="156">
        <f t="shared" si="43"/>
        <v>0</v>
      </c>
      <c r="R684" s="165"/>
      <c r="S684" s="165"/>
    </row>
    <row r="685" spans="1:19" x14ac:dyDescent="0.25">
      <c r="A685" s="156">
        <v>670</v>
      </c>
      <c r="B685" s="156" t="e">
        <f>VLOOKUP('Room Details'!$I673,NCA_Calculations!$I$3:$N$12,2,0)</f>
        <v>#N/A</v>
      </c>
      <c r="C685" s="156" t="e">
        <f>VLOOKUP('Room Details'!$I673,NCA_Calculations!$I$3:$N$12,3,0)</f>
        <v>#N/A</v>
      </c>
      <c r="D685" s="156" t="e">
        <f>VLOOKUP('Room Details'!$I673,NCA_Calculations!$I$3:$N$12,4,0)</f>
        <v>#N/A</v>
      </c>
      <c r="E685" s="156" t="e">
        <f>VLOOKUP('Room Details'!$I673,NCA_Calculations!$I$3:$N$12,5,0)</f>
        <v>#N/A</v>
      </c>
      <c r="F685" s="156" t="e">
        <f>VLOOKUP('Room Details'!$I673,NCA_Calculations!$I$3:$N$12,6,0)</f>
        <v>#N/A</v>
      </c>
      <c r="G685" s="156" t="str">
        <f>IF(OR(ISBLANK('Room Details'!$M673), 'Room Details'!$M673 = 0,  'Room Details'!$M673 = "N/A" ),"Usable","Unusable")</f>
        <v>Usable</v>
      </c>
      <c r="H685" s="156">
        <f>'Room Details'!$V673</f>
        <v>0</v>
      </c>
      <c r="I685" s="156">
        <f>_xlfn.IFNA(ROUNDUP(IF(OR('Room Details'!$J673=0,ISBLANK('Room Details'!$J673),'Room Details'!$J673="N/A"),0,IF('Room Details'!$J673&gt;$D685,('Room Details'!$J673/$E685)+$F685,IF('Room Details'!$J673&lt;=ABS($B685*$C685),1,('Room Details'!$J673/$B685)+$C685))),0),0)</f>
        <v>0</v>
      </c>
      <c r="J685" s="167"/>
      <c r="K685" s="167"/>
      <c r="L685" s="156">
        <f t="shared" si="40"/>
        <v>0</v>
      </c>
      <c r="M685" s="156">
        <f t="shared" si="41"/>
        <v>0</v>
      </c>
      <c r="N685" s="165"/>
      <c r="O685" s="165"/>
      <c r="P685" s="156">
        <f t="shared" si="42"/>
        <v>0</v>
      </c>
      <c r="Q685" s="156">
        <f t="shared" si="43"/>
        <v>0</v>
      </c>
      <c r="R685" s="165"/>
      <c r="S685" s="165"/>
    </row>
    <row r="686" spans="1:19" x14ac:dyDescent="0.25">
      <c r="A686" s="156">
        <v>671</v>
      </c>
      <c r="B686" s="156" t="e">
        <f>VLOOKUP('Room Details'!$I674,NCA_Calculations!$I$3:$N$12,2,0)</f>
        <v>#N/A</v>
      </c>
      <c r="C686" s="156" t="e">
        <f>VLOOKUP('Room Details'!$I674,NCA_Calculations!$I$3:$N$12,3,0)</f>
        <v>#N/A</v>
      </c>
      <c r="D686" s="156" t="e">
        <f>VLOOKUP('Room Details'!$I674,NCA_Calculations!$I$3:$N$12,4,0)</f>
        <v>#N/A</v>
      </c>
      <c r="E686" s="156" t="e">
        <f>VLOOKUP('Room Details'!$I674,NCA_Calculations!$I$3:$N$12,5,0)</f>
        <v>#N/A</v>
      </c>
      <c r="F686" s="156" t="e">
        <f>VLOOKUP('Room Details'!$I674,NCA_Calculations!$I$3:$N$12,6,0)</f>
        <v>#N/A</v>
      </c>
      <c r="G686" s="156" t="str">
        <f>IF(OR(ISBLANK('Room Details'!$M674), 'Room Details'!$M674 = 0,  'Room Details'!$M674 = "N/A" ),"Usable","Unusable")</f>
        <v>Usable</v>
      </c>
      <c r="H686" s="156">
        <f>'Room Details'!$V674</f>
        <v>0</v>
      </c>
      <c r="I686" s="156">
        <f>_xlfn.IFNA(ROUNDUP(IF(OR('Room Details'!$J674=0,ISBLANK('Room Details'!$J674),'Room Details'!$J674="N/A"),0,IF('Room Details'!$J674&gt;$D686,('Room Details'!$J674/$E686)+$F686,IF('Room Details'!$J674&lt;=ABS($B686*$C686),1,('Room Details'!$J674/$B686)+$C686))),0),0)</f>
        <v>0</v>
      </c>
      <c r="J686" s="167"/>
      <c r="K686" s="167"/>
      <c r="L686" s="156">
        <f t="shared" si="40"/>
        <v>0</v>
      </c>
      <c r="M686" s="156">
        <f t="shared" si="41"/>
        <v>0</v>
      </c>
      <c r="N686" s="165"/>
      <c r="O686" s="165"/>
      <c r="P686" s="156">
        <f t="shared" si="42"/>
        <v>0</v>
      </c>
      <c r="Q686" s="156">
        <f t="shared" si="43"/>
        <v>0</v>
      </c>
      <c r="R686" s="165"/>
      <c r="S686" s="165"/>
    </row>
    <row r="687" spans="1:19" x14ac:dyDescent="0.25">
      <c r="A687" s="156">
        <v>672</v>
      </c>
      <c r="B687" s="156" t="e">
        <f>VLOOKUP('Room Details'!$I675,NCA_Calculations!$I$3:$N$12,2,0)</f>
        <v>#N/A</v>
      </c>
      <c r="C687" s="156" t="e">
        <f>VLOOKUP('Room Details'!$I675,NCA_Calculations!$I$3:$N$12,3,0)</f>
        <v>#N/A</v>
      </c>
      <c r="D687" s="156" t="e">
        <f>VLOOKUP('Room Details'!$I675,NCA_Calculations!$I$3:$N$12,4,0)</f>
        <v>#N/A</v>
      </c>
      <c r="E687" s="156" t="e">
        <f>VLOOKUP('Room Details'!$I675,NCA_Calculations!$I$3:$N$12,5,0)</f>
        <v>#N/A</v>
      </c>
      <c r="F687" s="156" t="e">
        <f>VLOOKUP('Room Details'!$I675,NCA_Calculations!$I$3:$N$12,6,0)</f>
        <v>#N/A</v>
      </c>
      <c r="G687" s="156" t="str">
        <f>IF(OR(ISBLANK('Room Details'!$M675), 'Room Details'!$M675 = 0,  'Room Details'!$M675 = "N/A" ),"Usable","Unusable")</f>
        <v>Usable</v>
      </c>
      <c r="H687" s="156">
        <f>'Room Details'!$V675</f>
        <v>0</v>
      </c>
      <c r="I687" s="156">
        <f>_xlfn.IFNA(ROUNDUP(IF(OR('Room Details'!$J675=0,ISBLANK('Room Details'!$J675),'Room Details'!$J675="N/A"),0,IF('Room Details'!$J675&gt;$D687,('Room Details'!$J675/$E687)+$F687,IF('Room Details'!$J675&lt;=ABS($B687*$C687),1,('Room Details'!$J675/$B687)+$C687))),0),0)</f>
        <v>0</v>
      </c>
      <c r="J687" s="167"/>
      <c r="K687" s="167"/>
      <c r="L687" s="156">
        <f t="shared" si="40"/>
        <v>0</v>
      </c>
      <c r="M687" s="156">
        <f t="shared" si="41"/>
        <v>0</v>
      </c>
      <c r="N687" s="165"/>
      <c r="O687" s="165"/>
      <c r="P687" s="156">
        <f t="shared" si="42"/>
        <v>0</v>
      </c>
      <c r="Q687" s="156">
        <f t="shared" si="43"/>
        <v>0</v>
      </c>
      <c r="R687" s="165"/>
      <c r="S687" s="165"/>
    </row>
    <row r="688" spans="1:19" x14ac:dyDescent="0.25">
      <c r="A688" s="156">
        <v>673</v>
      </c>
      <c r="B688" s="156" t="e">
        <f>VLOOKUP('Room Details'!$I676,NCA_Calculations!$I$3:$N$12,2,0)</f>
        <v>#N/A</v>
      </c>
      <c r="C688" s="156" t="e">
        <f>VLOOKUP('Room Details'!$I676,NCA_Calculations!$I$3:$N$12,3,0)</f>
        <v>#N/A</v>
      </c>
      <c r="D688" s="156" t="e">
        <f>VLOOKUP('Room Details'!$I676,NCA_Calculations!$I$3:$N$12,4,0)</f>
        <v>#N/A</v>
      </c>
      <c r="E688" s="156" t="e">
        <f>VLOOKUP('Room Details'!$I676,NCA_Calculations!$I$3:$N$12,5,0)</f>
        <v>#N/A</v>
      </c>
      <c r="F688" s="156" t="e">
        <f>VLOOKUP('Room Details'!$I676,NCA_Calculations!$I$3:$N$12,6,0)</f>
        <v>#N/A</v>
      </c>
      <c r="G688" s="156" t="str">
        <f>IF(OR(ISBLANK('Room Details'!$M676), 'Room Details'!$M676 = 0,  'Room Details'!$M676 = "N/A" ),"Usable","Unusable")</f>
        <v>Usable</v>
      </c>
      <c r="H688" s="156">
        <f>'Room Details'!$V676</f>
        <v>0</v>
      </c>
      <c r="I688" s="156">
        <f>_xlfn.IFNA(ROUNDUP(IF(OR('Room Details'!$J676=0,ISBLANK('Room Details'!$J676),'Room Details'!$J676="N/A"),0,IF('Room Details'!$J676&gt;$D688,('Room Details'!$J676/$E688)+$F688,IF('Room Details'!$J676&lt;=ABS($B688*$C688),1,('Room Details'!$J676/$B688)+$C688))),0),0)</f>
        <v>0</v>
      </c>
      <c r="J688" s="167"/>
      <c r="K688" s="167"/>
      <c r="L688" s="156">
        <f t="shared" si="40"/>
        <v>0</v>
      </c>
      <c r="M688" s="156">
        <f t="shared" si="41"/>
        <v>0</v>
      </c>
      <c r="N688" s="165"/>
      <c r="O688" s="165"/>
      <c r="P688" s="156">
        <f t="shared" si="42"/>
        <v>0</v>
      </c>
      <c r="Q688" s="156">
        <f t="shared" si="43"/>
        <v>0</v>
      </c>
      <c r="R688" s="165"/>
      <c r="S688" s="165"/>
    </row>
    <row r="689" spans="1:19" x14ac:dyDescent="0.25">
      <c r="A689" s="156">
        <v>674</v>
      </c>
      <c r="B689" s="156" t="e">
        <f>VLOOKUP('Room Details'!$I677,NCA_Calculations!$I$3:$N$12,2,0)</f>
        <v>#N/A</v>
      </c>
      <c r="C689" s="156" t="e">
        <f>VLOOKUP('Room Details'!$I677,NCA_Calculations!$I$3:$N$12,3,0)</f>
        <v>#N/A</v>
      </c>
      <c r="D689" s="156" t="e">
        <f>VLOOKUP('Room Details'!$I677,NCA_Calculations!$I$3:$N$12,4,0)</f>
        <v>#N/A</v>
      </c>
      <c r="E689" s="156" t="e">
        <f>VLOOKUP('Room Details'!$I677,NCA_Calculations!$I$3:$N$12,5,0)</f>
        <v>#N/A</v>
      </c>
      <c r="F689" s="156" t="e">
        <f>VLOOKUP('Room Details'!$I677,NCA_Calculations!$I$3:$N$12,6,0)</f>
        <v>#N/A</v>
      </c>
      <c r="G689" s="156" t="str">
        <f>IF(OR(ISBLANK('Room Details'!$M677), 'Room Details'!$M677 = 0,  'Room Details'!$M677 = "N/A" ),"Usable","Unusable")</f>
        <v>Usable</v>
      </c>
      <c r="H689" s="156">
        <f>'Room Details'!$V677</f>
        <v>0</v>
      </c>
      <c r="I689" s="156">
        <f>_xlfn.IFNA(ROUNDUP(IF(OR('Room Details'!$J677=0,ISBLANK('Room Details'!$J677),'Room Details'!$J677="N/A"),0,IF('Room Details'!$J677&gt;$D689,('Room Details'!$J677/$E689)+$F689,IF('Room Details'!$J677&lt;=ABS($B689*$C689),1,('Room Details'!$J677/$B689)+$C689))),0),0)</f>
        <v>0</v>
      </c>
      <c r="J689" s="167"/>
      <c r="K689" s="167"/>
      <c r="L689" s="156">
        <f t="shared" si="40"/>
        <v>0</v>
      </c>
      <c r="M689" s="156">
        <f t="shared" si="41"/>
        <v>0</v>
      </c>
      <c r="N689" s="165"/>
      <c r="O689" s="165"/>
      <c r="P689" s="156">
        <f t="shared" si="42"/>
        <v>0</v>
      </c>
      <c r="Q689" s="156">
        <f t="shared" si="43"/>
        <v>0</v>
      </c>
      <c r="R689" s="165"/>
      <c r="S689" s="165"/>
    </row>
    <row r="690" spans="1:19" x14ac:dyDescent="0.25">
      <c r="A690" s="156">
        <v>675</v>
      </c>
      <c r="B690" s="156" t="e">
        <f>VLOOKUP('Room Details'!$I678,NCA_Calculations!$I$3:$N$12,2,0)</f>
        <v>#N/A</v>
      </c>
      <c r="C690" s="156" t="e">
        <f>VLOOKUP('Room Details'!$I678,NCA_Calculations!$I$3:$N$12,3,0)</f>
        <v>#N/A</v>
      </c>
      <c r="D690" s="156" t="e">
        <f>VLOOKUP('Room Details'!$I678,NCA_Calculations!$I$3:$N$12,4,0)</f>
        <v>#N/A</v>
      </c>
      <c r="E690" s="156" t="e">
        <f>VLOOKUP('Room Details'!$I678,NCA_Calculations!$I$3:$N$12,5,0)</f>
        <v>#N/A</v>
      </c>
      <c r="F690" s="156" t="e">
        <f>VLOOKUP('Room Details'!$I678,NCA_Calculations!$I$3:$N$12,6,0)</f>
        <v>#N/A</v>
      </c>
      <c r="G690" s="156" t="str">
        <f>IF(OR(ISBLANK('Room Details'!$M678), 'Room Details'!$M678 = 0,  'Room Details'!$M678 = "N/A" ),"Usable","Unusable")</f>
        <v>Usable</v>
      </c>
      <c r="H690" s="156">
        <f>'Room Details'!$V678</f>
        <v>0</v>
      </c>
      <c r="I690" s="156">
        <f>_xlfn.IFNA(ROUNDUP(IF(OR('Room Details'!$J678=0,ISBLANK('Room Details'!$J678),'Room Details'!$J678="N/A"),0,IF('Room Details'!$J678&gt;$D690,('Room Details'!$J678/$E690)+$F690,IF('Room Details'!$J678&lt;=ABS($B690*$C690),1,('Room Details'!$J678/$B690)+$C690))),0),0)</f>
        <v>0</v>
      </c>
      <c r="J690" s="167"/>
      <c r="K690" s="167"/>
      <c r="L690" s="156">
        <f t="shared" si="40"/>
        <v>0</v>
      </c>
      <c r="M690" s="156">
        <f t="shared" si="41"/>
        <v>0</v>
      </c>
      <c r="N690" s="165"/>
      <c r="O690" s="165"/>
      <c r="P690" s="156">
        <f t="shared" si="42"/>
        <v>0</v>
      </c>
      <c r="Q690" s="156">
        <f t="shared" si="43"/>
        <v>0</v>
      </c>
      <c r="R690" s="165"/>
      <c r="S690" s="165"/>
    </row>
    <row r="691" spans="1:19" x14ac:dyDescent="0.25">
      <c r="A691" s="156">
        <v>676</v>
      </c>
      <c r="B691" s="156" t="e">
        <f>VLOOKUP('Room Details'!$I679,NCA_Calculations!$I$3:$N$12,2,0)</f>
        <v>#N/A</v>
      </c>
      <c r="C691" s="156" t="e">
        <f>VLOOKUP('Room Details'!$I679,NCA_Calculations!$I$3:$N$12,3,0)</f>
        <v>#N/A</v>
      </c>
      <c r="D691" s="156" t="e">
        <f>VLOOKUP('Room Details'!$I679,NCA_Calculations!$I$3:$N$12,4,0)</f>
        <v>#N/A</v>
      </c>
      <c r="E691" s="156" t="e">
        <f>VLOOKUP('Room Details'!$I679,NCA_Calculations!$I$3:$N$12,5,0)</f>
        <v>#N/A</v>
      </c>
      <c r="F691" s="156" t="e">
        <f>VLOOKUP('Room Details'!$I679,NCA_Calculations!$I$3:$N$12,6,0)</f>
        <v>#N/A</v>
      </c>
      <c r="G691" s="156" t="str">
        <f>IF(OR(ISBLANK('Room Details'!$M679), 'Room Details'!$M679 = 0,  'Room Details'!$M679 = "N/A" ),"Usable","Unusable")</f>
        <v>Usable</v>
      </c>
      <c r="H691" s="156">
        <f>'Room Details'!$V679</f>
        <v>0</v>
      </c>
      <c r="I691" s="156">
        <f>_xlfn.IFNA(ROUNDUP(IF(OR('Room Details'!$J679=0,ISBLANK('Room Details'!$J679),'Room Details'!$J679="N/A"),0,IF('Room Details'!$J679&gt;$D691,('Room Details'!$J679/$E691)+$F691,IF('Room Details'!$J679&lt;=ABS($B691*$C691),1,('Room Details'!$J679/$B691)+$C691))),0),0)</f>
        <v>0</v>
      </c>
      <c r="J691" s="167"/>
      <c r="K691" s="167"/>
      <c r="L691" s="156">
        <f t="shared" si="40"/>
        <v>0</v>
      </c>
      <c r="M691" s="156">
        <f t="shared" si="41"/>
        <v>0</v>
      </c>
      <c r="N691" s="165"/>
      <c r="O691" s="165"/>
      <c r="P691" s="156">
        <f t="shared" si="42"/>
        <v>0</v>
      </c>
      <c r="Q691" s="156">
        <f t="shared" si="43"/>
        <v>0</v>
      </c>
      <c r="R691" s="165"/>
      <c r="S691" s="165"/>
    </row>
    <row r="692" spans="1:19" x14ac:dyDescent="0.25">
      <c r="A692" s="156">
        <v>677</v>
      </c>
      <c r="B692" s="156" t="e">
        <f>VLOOKUP('Room Details'!$I680,NCA_Calculations!$I$3:$N$12,2,0)</f>
        <v>#N/A</v>
      </c>
      <c r="C692" s="156" t="e">
        <f>VLOOKUP('Room Details'!$I680,NCA_Calculations!$I$3:$N$12,3,0)</f>
        <v>#N/A</v>
      </c>
      <c r="D692" s="156" t="e">
        <f>VLOOKUP('Room Details'!$I680,NCA_Calculations!$I$3:$N$12,4,0)</f>
        <v>#N/A</v>
      </c>
      <c r="E692" s="156" t="e">
        <f>VLOOKUP('Room Details'!$I680,NCA_Calculations!$I$3:$N$12,5,0)</f>
        <v>#N/A</v>
      </c>
      <c r="F692" s="156" t="e">
        <f>VLOOKUP('Room Details'!$I680,NCA_Calculations!$I$3:$N$12,6,0)</f>
        <v>#N/A</v>
      </c>
      <c r="G692" s="156" t="str">
        <f>IF(OR(ISBLANK('Room Details'!$M680), 'Room Details'!$M680 = 0,  'Room Details'!$M680 = "N/A" ),"Usable","Unusable")</f>
        <v>Usable</v>
      </c>
      <c r="H692" s="156">
        <f>'Room Details'!$V680</f>
        <v>0</v>
      </c>
      <c r="I692" s="156">
        <f>_xlfn.IFNA(ROUNDUP(IF(OR('Room Details'!$J680=0,ISBLANK('Room Details'!$J680),'Room Details'!$J680="N/A"),0,IF('Room Details'!$J680&gt;$D692,('Room Details'!$J680/$E692)+$F692,IF('Room Details'!$J680&lt;=ABS($B692*$C692),1,('Room Details'!$J680/$B692)+$C692))),0),0)</f>
        <v>0</v>
      </c>
      <c r="J692" s="167"/>
      <c r="K692" s="167"/>
      <c r="L692" s="156">
        <f t="shared" si="40"/>
        <v>0</v>
      </c>
      <c r="M692" s="156">
        <f t="shared" si="41"/>
        <v>0</v>
      </c>
      <c r="N692" s="165"/>
      <c r="O692" s="165"/>
      <c r="P692" s="156">
        <f t="shared" si="42"/>
        <v>0</v>
      </c>
      <c r="Q692" s="156">
        <f t="shared" si="43"/>
        <v>0</v>
      </c>
      <c r="R692" s="165"/>
      <c r="S692" s="165"/>
    </row>
    <row r="693" spans="1:19" x14ac:dyDescent="0.25">
      <c r="A693" s="156">
        <v>678</v>
      </c>
      <c r="B693" s="156" t="e">
        <f>VLOOKUP('Room Details'!$I681,NCA_Calculations!$I$3:$N$12,2,0)</f>
        <v>#N/A</v>
      </c>
      <c r="C693" s="156" t="e">
        <f>VLOOKUP('Room Details'!$I681,NCA_Calculations!$I$3:$N$12,3,0)</f>
        <v>#N/A</v>
      </c>
      <c r="D693" s="156" t="e">
        <f>VLOOKUP('Room Details'!$I681,NCA_Calculations!$I$3:$N$12,4,0)</f>
        <v>#N/A</v>
      </c>
      <c r="E693" s="156" t="e">
        <f>VLOOKUP('Room Details'!$I681,NCA_Calculations!$I$3:$N$12,5,0)</f>
        <v>#N/A</v>
      </c>
      <c r="F693" s="156" t="e">
        <f>VLOOKUP('Room Details'!$I681,NCA_Calculations!$I$3:$N$12,6,0)</f>
        <v>#N/A</v>
      </c>
      <c r="G693" s="156" t="str">
        <f>IF(OR(ISBLANK('Room Details'!$M681), 'Room Details'!$M681 = 0,  'Room Details'!$M681 = "N/A" ),"Usable","Unusable")</f>
        <v>Usable</v>
      </c>
      <c r="H693" s="156">
        <f>'Room Details'!$V681</f>
        <v>0</v>
      </c>
      <c r="I693" s="156">
        <f>_xlfn.IFNA(ROUNDUP(IF(OR('Room Details'!$J681=0,ISBLANK('Room Details'!$J681),'Room Details'!$J681="N/A"),0,IF('Room Details'!$J681&gt;$D693,('Room Details'!$J681/$E693)+$F693,IF('Room Details'!$J681&lt;=ABS($B693*$C693),1,('Room Details'!$J681/$B693)+$C693))),0),0)</f>
        <v>0</v>
      </c>
      <c r="J693" s="167"/>
      <c r="K693" s="167"/>
      <c r="L693" s="156">
        <f t="shared" si="40"/>
        <v>0</v>
      </c>
      <c r="M693" s="156">
        <f t="shared" si="41"/>
        <v>0</v>
      </c>
      <c r="N693" s="165"/>
      <c r="O693" s="165"/>
      <c r="P693" s="156">
        <f t="shared" si="42"/>
        <v>0</v>
      </c>
      <c r="Q693" s="156">
        <f t="shared" si="43"/>
        <v>0</v>
      </c>
      <c r="R693" s="165"/>
      <c r="S693" s="165"/>
    </row>
    <row r="694" spans="1:19" x14ac:dyDescent="0.25">
      <c r="A694" s="156">
        <v>679</v>
      </c>
      <c r="B694" s="156" t="e">
        <f>VLOOKUP('Room Details'!$I682,NCA_Calculations!$I$3:$N$12,2,0)</f>
        <v>#N/A</v>
      </c>
      <c r="C694" s="156" t="e">
        <f>VLOOKUP('Room Details'!$I682,NCA_Calculations!$I$3:$N$12,3,0)</f>
        <v>#N/A</v>
      </c>
      <c r="D694" s="156" t="e">
        <f>VLOOKUP('Room Details'!$I682,NCA_Calculations!$I$3:$N$12,4,0)</f>
        <v>#N/A</v>
      </c>
      <c r="E694" s="156" t="e">
        <f>VLOOKUP('Room Details'!$I682,NCA_Calculations!$I$3:$N$12,5,0)</f>
        <v>#N/A</v>
      </c>
      <c r="F694" s="156" t="e">
        <f>VLOOKUP('Room Details'!$I682,NCA_Calculations!$I$3:$N$12,6,0)</f>
        <v>#N/A</v>
      </c>
      <c r="G694" s="156" t="str">
        <f>IF(OR(ISBLANK('Room Details'!$M682), 'Room Details'!$M682 = 0,  'Room Details'!$M682 = "N/A" ),"Usable","Unusable")</f>
        <v>Usable</v>
      </c>
      <c r="H694" s="156">
        <f>'Room Details'!$V682</f>
        <v>0</v>
      </c>
      <c r="I694" s="156">
        <f>_xlfn.IFNA(ROUNDUP(IF(OR('Room Details'!$J682=0,ISBLANK('Room Details'!$J682),'Room Details'!$J682="N/A"),0,IF('Room Details'!$J682&gt;$D694,('Room Details'!$J682/$E694)+$F694,IF('Room Details'!$J682&lt;=ABS($B694*$C694),1,('Room Details'!$J682/$B694)+$C694))),0),0)</f>
        <v>0</v>
      </c>
      <c r="J694" s="167"/>
      <c r="K694" s="167"/>
      <c r="L694" s="156">
        <f t="shared" si="40"/>
        <v>0</v>
      </c>
      <c r="M694" s="156">
        <f t="shared" si="41"/>
        <v>0</v>
      </c>
      <c r="N694" s="165"/>
      <c r="O694" s="165"/>
      <c r="P694" s="156">
        <f t="shared" si="42"/>
        <v>0</v>
      </c>
      <c r="Q694" s="156">
        <f t="shared" si="43"/>
        <v>0</v>
      </c>
      <c r="R694" s="165"/>
      <c r="S694" s="165"/>
    </row>
    <row r="695" spans="1:19" x14ac:dyDescent="0.25">
      <c r="A695" s="156">
        <v>680</v>
      </c>
      <c r="B695" s="156" t="e">
        <f>VLOOKUP('Room Details'!$I683,NCA_Calculations!$I$3:$N$12,2,0)</f>
        <v>#N/A</v>
      </c>
      <c r="C695" s="156" t="e">
        <f>VLOOKUP('Room Details'!$I683,NCA_Calculations!$I$3:$N$12,3,0)</f>
        <v>#N/A</v>
      </c>
      <c r="D695" s="156" t="e">
        <f>VLOOKUP('Room Details'!$I683,NCA_Calculations!$I$3:$N$12,4,0)</f>
        <v>#N/A</v>
      </c>
      <c r="E695" s="156" t="e">
        <f>VLOOKUP('Room Details'!$I683,NCA_Calculations!$I$3:$N$12,5,0)</f>
        <v>#N/A</v>
      </c>
      <c r="F695" s="156" t="e">
        <f>VLOOKUP('Room Details'!$I683,NCA_Calculations!$I$3:$N$12,6,0)</f>
        <v>#N/A</v>
      </c>
      <c r="G695" s="156" t="str">
        <f>IF(OR(ISBLANK('Room Details'!$M683), 'Room Details'!$M683 = 0,  'Room Details'!$M683 = "N/A" ),"Usable","Unusable")</f>
        <v>Usable</v>
      </c>
      <c r="H695" s="156">
        <f>'Room Details'!$V683</f>
        <v>0</v>
      </c>
      <c r="I695" s="156">
        <f>_xlfn.IFNA(ROUNDUP(IF(OR('Room Details'!$J683=0,ISBLANK('Room Details'!$J683),'Room Details'!$J683="N/A"),0,IF('Room Details'!$J683&gt;$D695,('Room Details'!$J683/$E695)+$F695,IF('Room Details'!$J683&lt;=ABS($B695*$C695),1,('Room Details'!$J683/$B695)+$C695))),0),0)</f>
        <v>0</v>
      </c>
      <c r="J695" s="167"/>
      <c r="K695" s="167"/>
      <c r="L695" s="156">
        <f t="shared" si="40"/>
        <v>0</v>
      </c>
      <c r="M695" s="156">
        <f t="shared" si="41"/>
        <v>0</v>
      </c>
      <c r="N695" s="165"/>
      <c r="O695" s="165"/>
      <c r="P695" s="156">
        <f t="shared" si="42"/>
        <v>0</v>
      </c>
      <c r="Q695" s="156">
        <f t="shared" si="43"/>
        <v>0</v>
      </c>
      <c r="R695" s="165"/>
      <c r="S695" s="165"/>
    </row>
    <row r="696" spans="1:19" x14ac:dyDescent="0.25">
      <c r="A696" s="156">
        <v>681</v>
      </c>
      <c r="B696" s="156" t="e">
        <f>VLOOKUP('Room Details'!$I684,NCA_Calculations!$I$3:$N$12,2,0)</f>
        <v>#N/A</v>
      </c>
      <c r="C696" s="156" t="e">
        <f>VLOOKUP('Room Details'!$I684,NCA_Calculations!$I$3:$N$12,3,0)</f>
        <v>#N/A</v>
      </c>
      <c r="D696" s="156" t="e">
        <f>VLOOKUP('Room Details'!$I684,NCA_Calculations!$I$3:$N$12,4,0)</f>
        <v>#N/A</v>
      </c>
      <c r="E696" s="156" t="e">
        <f>VLOOKUP('Room Details'!$I684,NCA_Calculations!$I$3:$N$12,5,0)</f>
        <v>#N/A</v>
      </c>
      <c r="F696" s="156" t="e">
        <f>VLOOKUP('Room Details'!$I684,NCA_Calculations!$I$3:$N$12,6,0)</f>
        <v>#N/A</v>
      </c>
      <c r="G696" s="156" t="str">
        <f>IF(OR(ISBLANK('Room Details'!$M684), 'Room Details'!$M684 = 0,  'Room Details'!$M684 = "N/A" ),"Usable","Unusable")</f>
        <v>Usable</v>
      </c>
      <c r="H696" s="156">
        <f>'Room Details'!$V684</f>
        <v>0</v>
      </c>
      <c r="I696" s="156">
        <f>_xlfn.IFNA(ROUNDUP(IF(OR('Room Details'!$J684=0,ISBLANK('Room Details'!$J684),'Room Details'!$J684="N/A"),0,IF('Room Details'!$J684&gt;$D696,('Room Details'!$J684/$E696)+$F696,IF('Room Details'!$J684&lt;=ABS($B696*$C696),1,('Room Details'!$J684/$B696)+$C696))),0),0)</f>
        <v>0</v>
      </c>
      <c r="J696" s="167"/>
      <c r="K696" s="167"/>
      <c r="L696" s="156">
        <f t="shared" si="40"/>
        <v>0</v>
      </c>
      <c r="M696" s="156">
        <f t="shared" si="41"/>
        <v>0</v>
      </c>
      <c r="N696" s="165"/>
      <c r="O696" s="165"/>
      <c r="P696" s="156">
        <f t="shared" si="42"/>
        <v>0</v>
      </c>
      <c r="Q696" s="156">
        <f t="shared" si="43"/>
        <v>0</v>
      </c>
      <c r="R696" s="165"/>
      <c r="S696" s="165"/>
    </row>
    <row r="697" spans="1:19" x14ac:dyDescent="0.25">
      <c r="A697" s="156">
        <v>682</v>
      </c>
      <c r="B697" s="156" t="e">
        <f>VLOOKUP('Room Details'!$I685,NCA_Calculations!$I$3:$N$12,2,0)</f>
        <v>#N/A</v>
      </c>
      <c r="C697" s="156" t="e">
        <f>VLOOKUP('Room Details'!$I685,NCA_Calculations!$I$3:$N$12,3,0)</f>
        <v>#N/A</v>
      </c>
      <c r="D697" s="156" t="e">
        <f>VLOOKUP('Room Details'!$I685,NCA_Calculations!$I$3:$N$12,4,0)</f>
        <v>#N/A</v>
      </c>
      <c r="E697" s="156" t="e">
        <f>VLOOKUP('Room Details'!$I685,NCA_Calculations!$I$3:$N$12,5,0)</f>
        <v>#N/A</v>
      </c>
      <c r="F697" s="156" t="e">
        <f>VLOOKUP('Room Details'!$I685,NCA_Calculations!$I$3:$N$12,6,0)</f>
        <v>#N/A</v>
      </c>
      <c r="G697" s="156" t="str">
        <f>IF(OR(ISBLANK('Room Details'!$M685), 'Room Details'!$M685 = 0,  'Room Details'!$M685 = "N/A" ),"Usable","Unusable")</f>
        <v>Usable</v>
      </c>
      <c r="H697" s="156">
        <f>'Room Details'!$V685</f>
        <v>0</v>
      </c>
      <c r="I697" s="156">
        <f>_xlfn.IFNA(ROUNDUP(IF(OR('Room Details'!$J685=0,ISBLANK('Room Details'!$J685),'Room Details'!$J685="N/A"),0,IF('Room Details'!$J685&gt;$D697,('Room Details'!$J685/$E697)+$F697,IF('Room Details'!$J685&lt;=ABS($B697*$C697),1,('Room Details'!$J685/$B697)+$C697))),0),0)</f>
        <v>0</v>
      </c>
      <c r="J697" s="167"/>
      <c r="K697" s="167"/>
      <c r="L697" s="156">
        <f t="shared" si="40"/>
        <v>0</v>
      </c>
      <c r="M697" s="156">
        <f t="shared" si="41"/>
        <v>0</v>
      </c>
      <c r="N697" s="165"/>
      <c r="O697" s="165"/>
      <c r="P697" s="156">
        <f t="shared" si="42"/>
        <v>0</v>
      </c>
      <c r="Q697" s="156">
        <f t="shared" si="43"/>
        <v>0</v>
      </c>
      <c r="R697" s="165"/>
      <c r="S697" s="165"/>
    </row>
    <row r="698" spans="1:19" x14ac:dyDescent="0.25">
      <c r="A698" s="156">
        <v>683</v>
      </c>
      <c r="B698" s="156" t="e">
        <f>VLOOKUP('Room Details'!$I686,NCA_Calculations!$I$3:$N$12,2,0)</f>
        <v>#N/A</v>
      </c>
      <c r="C698" s="156" t="e">
        <f>VLOOKUP('Room Details'!$I686,NCA_Calculations!$I$3:$N$12,3,0)</f>
        <v>#N/A</v>
      </c>
      <c r="D698" s="156" t="e">
        <f>VLOOKUP('Room Details'!$I686,NCA_Calculations!$I$3:$N$12,4,0)</f>
        <v>#N/A</v>
      </c>
      <c r="E698" s="156" t="e">
        <f>VLOOKUP('Room Details'!$I686,NCA_Calculations!$I$3:$N$12,5,0)</f>
        <v>#N/A</v>
      </c>
      <c r="F698" s="156" t="e">
        <f>VLOOKUP('Room Details'!$I686,NCA_Calculations!$I$3:$N$12,6,0)</f>
        <v>#N/A</v>
      </c>
      <c r="G698" s="156" t="str">
        <f>IF(OR(ISBLANK('Room Details'!$M686), 'Room Details'!$M686 = 0,  'Room Details'!$M686 = "N/A" ),"Usable","Unusable")</f>
        <v>Usable</v>
      </c>
      <c r="H698" s="156">
        <f>'Room Details'!$V686</f>
        <v>0</v>
      </c>
      <c r="I698" s="156">
        <f>_xlfn.IFNA(ROUNDUP(IF(OR('Room Details'!$J686=0,ISBLANK('Room Details'!$J686),'Room Details'!$J686="N/A"),0,IF('Room Details'!$J686&gt;$D698,('Room Details'!$J686/$E698)+$F698,IF('Room Details'!$J686&lt;=ABS($B698*$C698),1,('Room Details'!$J686/$B698)+$C698))),0),0)</f>
        <v>0</v>
      </c>
      <c r="J698" s="167"/>
      <c r="K698" s="167"/>
      <c r="L698" s="156">
        <f t="shared" si="40"/>
        <v>0</v>
      </c>
      <c r="M698" s="156">
        <f t="shared" si="41"/>
        <v>0</v>
      </c>
      <c r="N698" s="165"/>
      <c r="O698" s="165"/>
      <c r="P698" s="156">
        <f t="shared" si="42"/>
        <v>0</v>
      </c>
      <c r="Q698" s="156">
        <f t="shared" si="43"/>
        <v>0</v>
      </c>
      <c r="R698" s="165"/>
      <c r="S698" s="165"/>
    </row>
    <row r="699" spans="1:19" x14ac:dyDescent="0.25">
      <c r="A699" s="156">
        <v>684</v>
      </c>
      <c r="B699" s="156" t="e">
        <f>VLOOKUP('Room Details'!$I687,NCA_Calculations!$I$3:$N$12,2,0)</f>
        <v>#N/A</v>
      </c>
      <c r="C699" s="156" t="e">
        <f>VLOOKUP('Room Details'!$I687,NCA_Calculations!$I$3:$N$12,3,0)</f>
        <v>#N/A</v>
      </c>
      <c r="D699" s="156" t="e">
        <f>VLOOKUP('Room Details'!$I687,NCA_Calculations!$I$3:$N$12,4,0)</f>
        <v>#N/A</v>
      </c>
      <c r="E699" s="156" t="e">
        <f>VLOOKUP('Room Details'!$I687,NCA_Calculations!$I$3:$N$12,5,0)</f>
        <v>#N/A</v>
      </c>
      <c r="F699" s="156" t="e">
        <f>VLOOKUP('Room Details'!$I687,NCA_Calculations!$I$3:$N$12,6,0)</f>
        <v>#N/A</v>
      </c>
      <c r="G699" s="156" t="str">
        <f>IF(OR(ISBLANK('Room Details'!$M687), 'Room Details'!$M687 = 0,  'Room Details'!$M687 = "N/A" ),"Usable","Unusable")</f>
        <v>Usable</v>
      </c>
      <c r="H699" s="156">
        <f>'Room Details'!$V687</f>
        <v>0</v>
      </c>
      <c r="I699" s="156">
        <f>_xlfn.IFNA(ROUNDUP(IF(OR('Room Details'!$J687=0,ISBLANK('Room Details'!$J687),'Room Details'!$J687="N/A"),0,IF('Room Details'!$J687&gt;$D699,('Room Details'!$J687/$E699)+$F699,IF('Room Details'!$J687&lt;=ABS($B699*$C699),1,('Room Details'!$J687/$B699)+$C699))),0),0)</f>
        <v>0</v>
      </c>
      <c r="J699" s="167"/>
      <c r="K699" s="167"/>
      <c r="L699" s="156">
        <f t="shared" si="40"/>
        <v>0</v>
      </c>
      <c r="M699" s="156">
        <f t="shared" si="41"/>
        <v>0</v>
      </c>
      <c r="N699" s="165"/>
      <c r="O699" s="165"/>
      <c r="P699" s="156">
        <f t="shared" si="42"/>
        <v>0</v>
      </c>
      <c r="Q699" s="156">
        <f t="shared" si="43"/>
        <v>0</v>
      </c>
      <c r="R699" s="165"/>
      <c r="S699" s="165"/>
    </row>
    <row r="700" spans="1:19" x14ac:dyDescent="0.25">
      <c r="A700" s="156">
        <v>685</v>
      </c>
      <c r="B700" s="156" t="e">
        <f>VLOOKUP('Room Details'!$I688,NCA_Calculations!$I$3:$N$12,2,0)</f>
        <v>#N/A</v>
      </c>
      <c r="C700" s="156" t="e">
        <f>VLOOKUP('Room Details'!$I688,NCA_Calculations!$I$3:$N$12,3,0)</f>
        <v>#N/A</v>
      </c>
      <c r="D700" s="156" t="e">
        <f>VLOOKUP('Room Details'!$I688,NCA_Calculations!$I$3:$N$12,4,0)</f>
        <v>#N/A</v>
      </c>
      <c r="E700" s="156" t="e">
        <f>VLOOKUP('Room Details'!$I688,NCA_Calculations!$I$3:$N$12,5,0)</f>
        <v>#N/A</v>
      </c>
      <c r="F700" s="156" t="e">
        <f>VLOOKUP('Room Details'!$I688,NCA_Calculations!$I$3:$N$12,6,0)</f>
        <v>#N/A</v>
      </c>
      <c r="G700" s="156" t="str">
        <f>IF(OR(ISBLANK('Room Details'!$M688), 'Room Details'!$M688 = 0,  'Room Details'!$M688 = "N/A" ),"Usable","Unusable")</f>
        <v>Usable</v>
      </c>
      <c r="H700" s="156">
        <f>'Room Details'!$V688</f>
        <v>0</v>
      </c>
      <c r="I700" s="156">
        <f>_xlfn.IFNA(ROUNDUP(IF(OR('Room Details'!$J688=0,ISBLANK('Room Details'!$J688),'Room Details'!$J688="N/A"),0,IF('Room Details'!$J688&gt;$D700,('Room Details'!$J688/$E700)+$F700,IF('Room Details'!$J688&lt;=ABS($B700*$C700),1,('Room Details'!$J688/$B700)+$C700))),0),0)</f>
        <v>0</v>
      </c>
      <c r="J700" s="167"/>
      <c r="K700" s="167"/>
      <c r="L700" s="156">
        <f t="shared" si="40"/>
        <v>0</v>
      </c>
      <c r="M700" s="156">
        <f t="shared" si="41"/>
        <v>0</v>
      </c>
      <c r="N700" s="165"/>
      <c r="O700" s="165"/>
      <c r="P700" s="156">
        <f t="shared" si="42"/>
        <v>0</v>
      </c>
      <c r="Q700" s="156">
        <f t="shared" si="43"/>
        <v>0</v>
      </c>
      <c r="R700" s="165"/>
      <c r="S700" s="165"/>
    </row>
    <row r="701" spans="1:19" x14ac:dyDescent="0.25">
      <c r="A701" s="156">
        <v>686</v>
      </c>
      <c r="B701" s="156" t="e">
        <f>VLOOKUP('Room Details'!$I689,NCA_Calculations!$I$3:$N$12,2,0)</f>
        <v>#N/A</v>
      </c>
      <c r="C701" s="156" t="e">
        <f>VLOOKUP('Room Details'!$I689,NCA_Calculations!$I$3:$N$12,3,0)</f>
        <v>#N/A</v>
      </c>
      <c r="D701" s="156" t="e">
        <f>VLOOKUP('Room Details'!$I689,NCA_Calculations!$I$3:$N$12,4,0)</f>
        <v>#N/A</v>
      </c>
      <c r="E701" s="156" t="e">
        <f>VLOOKUP('Room Details'!$I689,NCA_Calculations!$I$3:$N$12,5,0)</f>
        <v>#N/A</v>
      </c>
      <c r="F701" s="156" t="e">
        <f>VLOOKUP('Room Details'!$I689,NCA_Calculations!$I$3:$N$12,6,0)</f>
        <v>#N/A</v>
      </c>
      <c r="G701" s="156" t="str">
        <f>IF(OR(ISBLANK('Room Details'!$M689), 'Room Details'!$M689 = 0,  'Room Details'!$M689 = "N/A" ),"Usable","Unusable")</f>
        <v>Usable</v>
      </c>
      <c r="H701" s="156">
        <f>'Room Details'!$V689</f>
        <v>0</v>
      </c>
      <c r="I701" s="156">
        <f>_xlfn.IFNA(ROUNDUP(IF(OR('Room Details'!$J689=0,ISBLANK('Room Details'!$J689),'Room Details'!$J689="N/A"),0,IF('Room Details'!$J689&gt;$D701,('Room Details'!$J689/$E701)+$F701,IF('Room Details'!$J689&lt;=ABS($B701*$C701),1,('Room Details'!$J689/$B701)+$C701))),0),0)</f>
        <v>0</v>
      </c>
      <c r="J701" s="167"/>
      <c r="K701" s="167"/>
      <c r="L701" s="156">
        <f t="shared" si="40"/>
        <v>0</v>
      </c>
      <c r="M701" s="156">
        <f t="shared" si="41"/>
        <v>0</v>
      </c>
      <c r="N701" s="165"/>
      <c r="O701" s="165"/>
      <c r="P701" s="156">
        <f t="shared" si="42"/>
        <v>0</v>
      </c>
      <c r="Q701" s="156">
        <f t="shared" si="43"/>
        <v>0</v>
      </c>
      <c r="R701" s="165"/>
      <c r="S701" s="165"/>
    </row>
    <row r="702" spans="1:19" x14ac:dyDescent="0.25">
      <c r="A702" s="156">
        <v>687</v>
      </c>
      <c r="B702" s="156" t="e">
        <f>VLOOKUP('Room Details'!$I690,NCA_Calculations!$I$3:$N$12,2,0)</f>
        <v>#N/A</v>
      </c>
      <c r="C702" s="156" t="e">
        <f>VLOOKUP('Room Details'!$I690,NCA_Calculations!$I$3:$N$12,3,0)</f>
        <v>#N/A</v>
      </c>
      <c r="D702" s="156" t="e">
        <f>VLOOKUP('Room Details'!$I690,NCA_Calculations!$I$3:$N$12,4,0)</f>
        <v>#N/A</v>
      </c>
      <c r="E702" s="156" t="e">
        <f>VLOOKUP('Room Details'!$I690,NCA_Calculations!$I$3:$N$12,5,0)</f>
        <v>#N/A</v>
      </c>
      <c r="F702" s="156" t="e">
        <f>VLOOKUP('Room Details'!$I690,NCA_Calculations!$I$3:$N$12,6,0)</f>
        <v>#N/A</v>
      </c>
      <c r="G702" s="156" t="str">
        <f>IF(OR(ISBLANK('Room Details'!$M690), 'Room Details'!$M690 = 0,  'Room Details'!$M690 = "N/A" ),"Usable","Unusable")</f>
        <v>Usable</v>
      </c>
      <c r="H702" s="156">
        <f>'Room Details'!$V690</f>
        <v>0</v>
      </c>
      <c r="I702" s="156">
        <f>_xlfn.IFNA(ROUNDUP(IF(OR('Room Details'!$J690=0,ISBLANK('Room Details'!$J690),'Room Details'!$J690="N/A"),0,IF('Room Details'!$J690&gt;$D702,('Room Details'!$J690/$E702)+$F702,IF('Room Details'!$J690&lt;=ABS($B702*$C702),1,('Room Details'!$J690/$B702)+$C702))),0),0)</f>
        <v>0</v>
      </c>
      <c r="J702" s="167"/>
      <c r="K702" s="167"/>
      <c r="L702" s="156">
        <f t="shared" si="40"/>
        <v>0</v>
      </c>
      <c r="M702" s="156">
        <f t="shared" si="41"/>
        <v>0</v>
      </c>
      <c r="N702" s="165"/>
      <c r="O702" s="165"/>
      <c r="P702" s="156">
        <f t="shared" si="42"/>
        <v>0</v>
      </c>
      <c r="Q702" s="156">
        <f t="shared" si="43"/>
        <v>0</v>
      </c>
      <c r="R702" s="165"/>
      <c r="S702" s="165"/>
    </row>
    <row r="703" spans="1:19" x14ac:dyDescent="0.25">
      <c r="A703" s="156">
        <v>688</v>
      </c>
      <c r="B703" s="156" t="e">
        <f>VLOOKUP('Room Details'!$I691,NCA_Calculations!$I$3:$N$12,2,0)</f>
        <v>#N/A</v>
      </c>
      <c r="C703" s="156" t="e">
        <f>VLOOKUP('Room Details'!$I691,NCA_Calculations!$I$3:$N$12,3,0)</f>
        <v>#N/A</v>
      </c>
      <c r="D703" s="156" t="e">
        <f>VLOOKUP('Room Details'!$I691,NCA_Calculations!$I$3:$N$12,4,0)</f>
        <v>#N/A</v>
      </c>
      <c r="E703" s="156" t="e">
        <f>VLOOKUP('Room Details'!$I691,NCA_Calculations!$I$3:$N$12,5,0)</f>
        <v>#N/A</v>
      </c>
      <c r="F703" s="156" t="e">
        <f>VLOOKUP('Room Details'!$I691,NCA_Calculations!$I$3:$N$12,6,0)</f>
        <v>#N/A</v>
      </c>
      <c r="G703" s="156" t="str">
        <f>IF(OR(ISBLANK('Room Details'!$M691), 'Room Details'!$M691 = 0,  'Room Details'!$M691 = "N/A" ),"Usable","Unusable")</f>
        <v>Usable</v>
      </c>
      <c r="H703" s="156">
        <f>'Room Details'!$V691</f>
        <v>0</v>
      </c>
      <c r="I703" s="156">
        <f>_xlfn.IFNA(ROUNDUP(IF(OR('Room Details'!$J691=0,ISBLANK('Room Details'!$J691),'Room Details'!$J691="N/A"),0,IF('Room Details'!$J691&gt;$D703,('Room Details'!$J691/$E703)+$F703,IF('Room Details'!$J691&lt;=ABS($B703*$C703),1,('Room Details'!$J691/$B703)+$C703))),0),0)</f>
        <v>0</v>
      </c>
      <c r="J703" s="167"/>
      <c r="K703" s="167"/>
      <c r="L703" s="156">
        <f t="shared" si="40"/>
        <v>0</v>
      </c>
      <c r="M703" s="156">
        <f t="shared" si="41"/>
        <v>0</v>
      </c>
      <c r="N703" s="165"/>
      <c r="O703" s="165"/>
      <c r="P703" s="156">
        <f t="shared" si="42"/>
        <v>0</v>
      </c>
      <c r="Q703" s="156">
        <f t="shared" si="43"/>
        <v>0</v>
      </c>
      <c r="R703" s="165"/>
      <c r="S703" s="165"/>
    </row>
    <row r="704" spans="1:19" x14ac:dyDescent="0.25">
      <c r="A704" s="156">
        <v>689</v>
      </c>
      <c r="B704" s="156" t="e">
        <f>VLOOKUP('Room Details'!$I692,NCA_Calculations!$I$3:$N$12,2,0)</f>
        <v>#N/A</v>
      </c>
      <c r="C704" s="156" t="e">
        <f>VLOOKUP('Room Details'!$I692,NCA_Calculations!$I$3:$N$12,3,0)</f>
        <v>#N/A</v>
      </c>
      <c r="D704" s="156" t="e">
        <f>VLOOKUP('Room Details'!$I692,NCA_Calculations!$I$3:$N$12,4,0)</f>
        <v>#N/A</v>
      </c>
      <c r="E704" s="156" t="e">
        <f>VLOOKUP('Room Details'!$I692,NCA_Calculations!$I$3:$N$12,5,0)</f>
        <v>#N/A</v>
      </c>
      <c r="F704" s="156" t="e">
        <f>VLOOKUP('Room Details'!$I692,NCA_Calculations!$I$3:$N$12,6,0)</f>
        <v>#N/A</v>
      </c>
      <c r="G704" s="156" t="str">
        <f>IF(OR(ISBLANK('Room Details'!$M692), 'Room Details'!$M692 = 0,  'Room Details'!$M692 = "N/A" ),"Usable","Unusable")</f>
        <v>Usable</v>
      </c>
      <c r="H704" s="156">
        <f>'Room Details'!$V692</f>
        <v>0</v>
      </c>
      <c r="I704" s="156">
        <f>_xlfn.IFNA(ROUNDUP(IF(OR('Room Details'!$J692=0,ISBLANK('Room Details'!$J692),'Room Details'!$J692="N/A"),0,IF('Room Details'!$J692&gt;$D704,('Room Details'!$J692/$E704)+$F704,IF('Room Details'!$J692&lt;=ABS($B704*$C704),1,('Room Details'!$J692/$B704)+$C704))),0),0)</f>
        <v>0</v>
      </c>
      <c r="J704" s="167"/>
      <c r="K704" s="167"/>
      <c r="L704" s="156">
        <f t="shared" si="40"/>
        <v>0</v>
      </c>
      <c r="M704" s="156">
        <f t="shared" si="41"/>
        <v>0</v>
      </c>
      <c r="N704" s="165"/>
      <c r="O704" s="165"/>
      <c r="P704" s="156">
        <f t="shared" si="42"/>
        <v>0</v>
      </c>
      <c r="Q704" s="156">
        <f t="shared" si="43"/>
        <v>0</v>
      </c>
      <c r="R704" s="165"/>
      <c r="S704" s="165"/>
    </row>
    <row r="705" spans="1:19" x14ac:dyDescent="0.25">
      <c r="A705" s="156">
        <v>690</v>
      </c>
      <c r="B705" s="156" t="e">
        <f>VLOOKUP('Room Details'!$I693,NCA_Calculations!$I$3:$N$12,2,0)</f>
        <v>#N/A</v>
      </c>
      <c r="C705" s="156" t="e">
        <f>VLOOKUP('Room Details'!$I693,NCA_Calculations!$I$3:$N$12,3,0)</f>
        <v>#N/A</v>
      </c>
      <c r="D705" s="156" t="e">
        <f>VLOOKUP('Room Details'!$I693,NCA_Calculations!$I$3:$N$12,4,0)</f>
        <v>#N/A</v>
      </c>
      <c r="E705" s="156" t="e">
        <f>VLOOKUP('Room Details'!$I693,NCA_Calculations!$I$3:$N$12,5,0)</f>
        <v>#N/A</v>
      </c>
      <c r="F705" s="156" t="e">
        <f>VLOOKUP('Room Details'!$I693,NCA_Calculations!$I$3:$N$12,6,0)</f>
        <v>#N/A</v>
      </c>
      <c r="G705" s="156" t="str">
        <f>IF(OR(ISBLANK('Room Details'!$M693), 'Room Details'!$M693 = 0,  'Room Details'!$M693 = "N/A" ),"Usable","Unusable")</f>
        <v>Usable</v>
      </c>
      <c r="H705" s="156">
        <f>'Room Details'!$V693</f>
        <v>0</v>
      </c>
      <c r="I705" s="156">
        <f>_xlfn.IFNA(ROUNDUP(IF(OR('Room Details'!$J693=0,ISBLANK('Room Details'!$J693),'Room Details'!$J693="N/A"),0,IF('Room Details'!$J693&gt;$D705,('Room Details'!$J693/$E705)+$F705,IF('Room Details'!$J693&lt;=ABS($B705*$C705),1,('Room Details'!$J693/$B705)+$C705))),0),0)</f>
        <v>0</v>
      </c>
      <c r="J705" s="167"/>
      <c r="K705" s="167"/>
      <c r="L705" s="156">
        <f t="shared" si="40"/>
        <v>0</v>
      </c>
      <c r="M705" s="156">
        <f t="shared" si="41"/>
        <v>0</v>
      </c>
      <c r="N705" s="165"/>
      <c r="O705" s="165"/>
      <c r="P705" s="156">
        <f t="shared" si="42"/>
        <v>0</v>
      </c>
      <c r="Q705" s="156">
        <f t="shared" si="43"/>
        <v>0</v>
      </c>
      <c r="R705" s="165"/>
      <c r="S705" s="165"/>
    </row>
    <row r="706" spans="1:19" x14ac:dyDescent="0.25">
      <c r="A706" s="156">
        <v>691</v>
      </c>
      <c r="B706" s="156" t="e">
        <f>VLOOKUP('Room Details'!$I694,NCA_Calculations!$I$3:$N$12,2,0)</f>
        <v>#N/A</v>
      </c>
      <c r="C706" s="156" t="e">
        <f>VLOOKUP('Room Details'!$I694,NCA_Calculations!$I$3:$N$12,3,0)</f>
        <v>#N/A</v>
      </c>
      <c r="D706" s="156" t="e">
        <f>VLOOKUP('Room Details'!$I694,NCA_Calculations!$I$3:$N$12,4,0)</f>
        <v>#N/A</v>
      </c>
      <c r="E706" s="156" t="e">
        <f>VLOOKUP('Room Details'!$I694,NCA_Calculations!$I$3:$N$12,5,0)</f>
        <v>#N/A</v>
      </c>
      <c r="F706" s="156" t="e">
        <f>VLOOKUP('Room Details'!$I694,NCA_Calculations!$I$3:$N$12,6,0)</f>
        <v>#N/A</v>
      </c>
      <c r="G706" s="156" t="str">
        <f>IF(OR(ISBLANK('Room Details'!$M694), 'Room Details'!$M694 = 0,  'Room Details'!$M694 = "N/A" ),"Usable","Unusable")</f>
        <v>Usable</v>
      </c>
      <c r="H706" s="156">
        <f>'Room Details'!$V694</f>
        <v>0</v>
      </c>
      <c r="I706" s="156">
        <f>_xlfn.IFNA(ROUNDUP(IF(OR('Room Details'!$J694=0,ISBLANK('Room Details'!$J694),'Room Details'!$J694="N/A"),0,IF('Room Details'!$J694&gt;$D706,('Room Details'!$J694/$E706)+$F706,IF('Room Details'!$J694&lt;=ABS($B706*$C706),1,('Room Details'!$J694/$B706)+$C706))),0),0)</f>
        <v>0</v>
      </c>
      <c r="J706" s="167"/>
      <c r="K706" s="167"/>
      <c r="L706" s="156">
        <f t="shared" si="40"/>
        <v>0</v>
      </c>
      <c r="M706" s="156">
        <f t="shared" si="41"/>
        <v>0</v>
      </c>
      <c r="N706" s="165"/>
      <c r="O706" s="165"/>
      <c r="P706" s="156">
        <f t="shared" si="42"/>
        <v>0</v>
      </c>
      <c r="Q706" s="156">
        <f t="shared" si="43"/>
        <v>0</v>
      </c>
      <c r="R706" s="165"/>
      <c r="S706" s="165"/>
    </row>
    <row r="707" spans="1:19" x14ac:dyDescent="0.25">
      <c r="A707" s="156">
        <v>692</v>
      </c>
      <c r="B707" s="156" t="e">
        <f>VLOOKUP('Room Details'!$I695,NCA_Calculations!$I$3:$N$12,2,0)</f>
        <v>#N/A</v>
      </c>
      <c r="C707" s="156" t="e">
        <f>VLOOKUP('Room Details'!$I695,NCA_Calculations!$I$3:$N$12,3,0)</f>
        <v>#N/A</v>
      </c>
      <c r="D707" s="156" t="e">
        <f>VLOOKUP('Room Details'!$I695,NCA_Calculations!$I$3:$N$12,4,0)</f>
        <v>#N/A</v>
      </c>
      <c r="E707" s="156" t="e">
        <f>VLOOKUP('Room Details'!$I695,NCA_Calculations!$I$3:$N$12,5,0)</f>
        <v>#N/A</v>
      </c>
      <c r="F707" s="156" t="e">
        <f>VLOOKUP('Room Details'!$I695,NCA_Calculations!$I$3:$N$12,6,0)</f>
        <v>#N/A</v>
      </c>
      <c r="G707" s="156" t="str">
        <f>IF(OR(ISBLANK('Room Details'!$M695), 'Room Details'!$M695 = 0,  'Room Details'!$M695 = "N/A" ),"Usable","Unusable")</f>
        <v>Usable</v>
      </c>
      <c r="H707" s="156">
        <f>'Room Details'!$V695</f>
        <v>0</v>
      </c>
      <c r="I707" s="156">
        <f>_xlfn.IFNA(ROUNDUP(IF(OR('Room Details'!$J695=0,ISBLANK('Room Details'!$J695),'Room Details'!$J695="N/A"),0,IF('Room Details'!$J695&gt;$D707,('Room Details'!$J695/$E707)+$F707,IF('Room Details'!$J695&lt;=ABS($B707*$C707),1,('Room Details'!$J695/$B707)+$C707))),0),0)</f>
        <v>0</v>
      </c>
      <c r="J707" s="167"/>
      <c r="K707" s="167"/>
      <c r="L707" s="156">
        <f t="shared" si="40"/>
        <v>0</v>
      </c>
      <c r="M707" s="156">
        <f t="shared" si="41"/>
        <v>0</v>
      </c>
      <c r="N707" s="165"/>
      <c r="O707" s="165"/>
      <c r="P707" s="156">
        <f t="shared" si="42"/>
        <v>0</v>
      </c>
      <c r="Q707" s="156">
        <f t="shared" si="43"/>
        <v>0</v>
      </c>
      <c r="R707" s="165"/>
      <c r="S707" s="165"/>
    </row>
    <row r="708" spans="1:19" x14ac:dyDescent="0.25">
      <c r="A708" s="156">
        <v>693</v>
      </c>
      <c r="B708" s="156" t="e">
        <f>VLOOKUP('Room Details'!$I696,NCA_Calculations!$I$3:$N$12,2,0)</f>
        <v>#N/A</v>
      </c>
      <c r="C708" s="156" t="e">
        <f>VLOOKUP('Room Details'!$I696,NCA_Calculations!$I$3:$N$12,3,0)</f>
        <v>#N/A</v>
      </c>
      <c r="D708" s="156" t="e">
        <f>VLOOKUP('Room Details'!$I696,NCA_Calculations!$I$3:$N$12,4,0)</f>
        <v>#N/A</v>
      </c>
      <c r="E708" s="156" t="e">
        <f>VLOOKUP('Room Details'!$I696,NCA_Calculations!$I$3:$N$12,5,0)</f>
        <v>#N/A</v>
      </c>
      <c r="F708" s="156" t="e">
        <f>VLOOKUP('Room Details'!$I696,NCA_Calculations!$I$3:$N$12,6,0)</f>
        <v>#N/A</v>
      </c>
      <c r="G708" s="156" t="str">
        <f>IF(OR(ISBLANK('Room Details'!$M696), 'Room Details'!$M696 = 0,  'Room Details'!$M696 = "N/A" ),"Usable","Unusable")</f>
        <v>Usable</v>
      </c>
      <c r="H708" s="156">
        <f>'Room Details'!$V696</f>
        <v>0</v>
      </c>
      <c r="I708" s="156">
        <f>_xlfn.IFNA(ROUNDUP(IF(OR('Room Details'!$J696=0,ISBLANK('Room Details'!$J696),'Room Details'!$J696="N/A"),0,IF('Room Details'!$J696&gt;$D708,('Room Details'!$J696/$E708)+$F708,IF('Room Details'!$J696&lt;=ABS($B708*$C708),1,('Room Details'!$J696/$B708)+$C708))),0),0)</f>
        <v>0</v>
      </c>
      <c r="J708" s="167"/>
      <c r="K708" s="167"/>
      <c r="L708" s="156">
        <f t="shared" si="40"/>
        <v>0</v>
      </c>
      <c r="M708" s="156">
        <f t="shared" si="41"/>
        <v>0</v>
      </c>
      <c r="N708" s="165"/>
      <c r="O708" s="165"/>
      <c r="P708" s="156">
        <f t="shared" si="42"/>
        <v>0</v>
      </c>
      <c r="Q708" s="156">
        <f t="shared" si="43"/>
        <v>0</v>
      </c>
      <c r="R708" s="165"/>
      <c r="S708" s="165"/>
    </row>
    <row r="709" spans="1:19" x14ac:dyDescent="0.25">
      <c r="A709" s="156">
        <v>694</v>
      </c>
      <c r="B709" s="156" t="e">
        <f>VLOOKUP('Room Details'!$I697,NCA_Calculations!$I$3:$N$12,2,0)</f>
        <v>#N/A</v>
      </c>
      <c r="C709" s="156" t="e">
        <f>VLOOKUP('Room Details'!$I697,NCA_Calculations!$I$3:$N$12,3,0)</f>
        <v>#N/A</v>
      </c>
      <c r="D709" s="156" t="e">
        <f>VLOOKUP('Room Details'!$I697,NCA_Calculations!$I$3:$N$12,4,0)</f>
        <v>#N/A</v>
      </c>
      <c r="E709" s="156" t="e">
        <f>VLOOKUP('Room Details'!$I697,NCA_Calculations!$I$3:$N$12,5,0)</f>
        <v>#N/A</v>
      </c>
      <c r="F709" s="156" t="e">
        <f>VLOOKUP('Room Details'!$I697,NCA_Calculations!$I$3:$N$12,6,0)</f>
        <v>#N/A</v>
      </c>
      <c r="G709" s="156" t="str">
        <f>IF(OR(ISBLANK('Room Details'!$M697), 'Room Details'!$M697 = 0,  'Room Details'!$M697 = "N/A" ),"Usable","Unusable")</f>
        <v>Usable</v>
      </c>
      <c r="H709" s="156">
        <f>'Room Details'!$V697</f>
        <v>0</v>
      </c>
      <c r="I709" s="156">
        <f>_xlfn.IFNA(ROUNDUP(IF(OR('Room Details'!$J697=0,ISBLANK('Room Details'!$J697),'Room Details'!$J697="N/A"),0,IF('Room Details'!$J697&gt;$D709,('Room Details'!$J697/$E709)+$F709,IF('Room Details'!$J697&lt;=ABS($B709*$C709),1,('Room Details'!$J697/$B709)+$C709))),0),0)</f>
        <v>0</v>
      </c>
      <c r="J709" s="167"/>
      <c r="K709" s="167"/>
      <c r="L709" s="156">
        <f t="shared" si="40"/>
        <v>0</v>
      </c>
      <c r="M709" s="156">
        <f t="shared" si="41"/>
        <v>0</v>
      </c>
      <c r="N709" s="165"/>
      <c r="O709" s="165"/>
      <c r="P709" s="156">
        <f t="shared" si="42"/>
        <v>0</v>
      </c>
      <c r="Q709" s="156">
        <f t="shared" si="43"/>
        <v>0</v>
      </c>
      <c r="R709" s="165"/>
      <c r="S709" s="165"/>
    </row>
    <row r="710" spans="1:19" x14ac:dyDescent="0.25">
      <c r="A710" s="156">
        <v>695</v>
      </c>
      <c r="B710" s="156" t="e">
        <f>VLOOKUP('Room Details'!$I698,NCA_Calculations!$I$3:$N$12,2,0)</f>
        <v>#N/A</v>
      </c>
      <c r="C710" s="156" t="e">
        <f>VLOOKUP('Room Details'!$I698,NCA_Calculations!$I$3:$N$12,3,0)</f>
        <v>#N/A</v>
      </c>
      <c r="D710" s="156" t="e">
        <f>VLOOKUP('Room Details'!$I698,NCA_Calculations!$I$3:$N$12,4,0)</f>
        <v>#N/A</v>
      </c>
      <c r="E710" s="156" t="e">
        <f>VLOOKUP('Room Details'!$I698,NCA_Calculations!$I$3:$N$12,5,0)</f>
        <v>#N/A</v>
      </c>
      <c r="F710" s="156" t="e">
        <f>VLOOKUP('Room Details'!$I698,NCA_Calculations!$I$3:$N$12,6,0)</f>
        <v>#N/A</v>
      </c>
      <c r="G710" s="156" t="str">
        <f>IF(OR(ISBLANK('Room Details'!$M698), 'Room Details'!$M698 = 0,  'Room Details'!$M698 = "N/A" ),"Usable","Unusable")</f>
        <v>Usable</v>
      </c>
      <c r="H710" s="156">
        <f>'Room Details'!$V698</f>
        <v>0</v>
      </c>
      <c r="I710" s="156">
        <f>_xlfn.IFNA(ROUNDUP(IF(OR('Room Details'!$J698=0,ISBLANK('Room Details'!$J698),'Room Details'!$J698="N/A"),0,IF('Room Details'!$J698&gt;$D710,('Room Details'!$J698/$E710)+$F710,IF('Room Details'!$J698&lt;=ABS($B710*$C710),1,('Room Details'!$J698/$B710)+$C710))),0),0)</f>
        <v>0</v>
      </c>
      <c r="J710" s="167"/>
      <c r="K710" s="167"/>
      <c r="L710" s="156">
        <f t="shared" si="40"/>
        <v>0</v>
      </c>
      <c r="M710" s="156">
        <f t="shared" si="41"/>
        <v>0</v>
      </c>
      <c r="N710" s="165"/>
      <c r="O710" s="165"/>
      <c r="P710" s="156">
        <f t="shared" si="42"/>
        <v>0</v>
      </c>
      <c r="Q710" s="156">
        <f t="shared" si="43"/>
        <v>0</v>
      </c>
      <c r="R710" s="165"/>
      <c r="S710" s="165"/>
    </row>
    <row r="711" spans="1:19" x14ac:dyDescent="0.25">
      <c r="A711" s="156">
        <v>696</v>
      </c>
      <c r="B711" s="156" t="e">
        <f>VLOOKUP('Room Details'!$I699,NCA_Calculations!$I$3:$N$12,2,0)</f>
        <v>#N/A</v>
      </c>
      <c r="C711" s="156" t="e">
        <f>VLOOKUP('Room Details'!$I699,NCA_Calculations!$I$3:$N$12,3,0)</f>
        <v>#N/A</v>
      </c>
      <c r="D711" s="156" t="e">
        <f>VLOOKUP('Room Details'!$I699,NCA_Calculations!$I$3:$N$12,4,0)</f>
        <v>#N/A</v>
      </c>
      <c r="E711" s="156" t="e">
        <f>VLOOKUP('Room Details'!$I699,NCA_Calculations!$I$3:$N$12,5,0)</f>
        <v>#N/A</v>
      </c>
      <c r="F711" s="156" t="e">
        <f>VLOOKUP('Room Details'!$I699,NCA_Calculations!$I$3:$N$12,6,0)</f>
        <v>#N/A</v>
      </c>
      <c r="G711" s="156" t="str">
        <f>IF(OR(ISBLANK('Room Details'!$M699), 'Room Details'!$M699 = 0,  'Room Details'!$M699 = "N/A" ),"Usable","Unusable")</f>
        <v>Usable</v>
      </c>
      <c r="H711" s="156">
        <f>'Room Details'!$V699</f>
        <v>0</v>
      </c>
      <c r="I711" s="156">
        <f>_xlfn.IFNA(ROUNDUP(IF(OR('Room Details'!$J699=0,ISBLANK('Room Details'!$J699),'Room Details'!$J699="N/A"),0,IF('Room Details'!$J699&gt;$D711,('Room Details'!$J699/$E711)+$F711,IF('Room Details'!$J699&lt;=ABS($B711*$C711),1,('Room Details'!$J699/$B711)+$C711))),0),0)</f>
        <v>0</v>
      </c>
      <c r="J711" s="167"/>
      <c r="K711" s="167"/>
      <c r="L711" s="156">
        <f t="shared" si="40"/>
        <v>0</v>
      </c>
      <c r="M711" s="156">
        <f t="shared" si="41"/>
        <v>0</v>
      </c>
      <c r="N711" s="165"/>
      <c r="O711" s="165"/>
      <c r="P711" s="156">
        <f t="shared" si="42"/>
        <v>0</v>
      </c>
      <c r="Q711" s="156">
        <f t="shared" si="43"/>
        <v>0</v>
      </c>
      <c r="R711" s="165"/>
      <c r="S711" s="165"/>
    </row>
    <row r="712" spans="1:19" x14ac:dyDescent="0.25">
      <c r="A712" s="156">
        <v>697</v>
      </c>
      <c r="B712" s="156" t="e">
        <f>VLOOKUP('Room Details'!$I700,NCA_Calculations!$I$3:$N$12,2,0)</f>
        <v>#N/A</v>
      </c>
      <c r="C712" s="156" t="e">
        <f>VLOOKUP('Room Details'!$I700,NCA_Calculations!$I$3:$N$12,3,0)</f>
        <v>#N/A</v>
      </c>
      <c r="D712" s="156" t="e">
        <f>VLOOKUP('Room Details'!$I700,NCA_Calculations!$I$3:$N$12,4,0)</f>
        <v>#N/A</v>
      </c>
      <c r="E712" s="156" t="e">
        <f>VLOOKUP('Room Details'!$I700,NCA_Calculations!$I$3:$N$12,5,0)</f>
        <v>#N/A</v>
      </c>
      <c r="F712" s="156" t="e">
        <f>VLOOKUP('Room Details'!$I700,NCA_Calculations!$I$3:$N$12,6,0)</f>
        <v>#N/A</v>
      </c>
      <c r="G712" s="156" t="str">
        <f>IF(OR(ISBLANK('Room Details'!$M700), 'Room Details'!$M700 = 0,  'Room Details'!$M700 = "N/A" ),"Usable","Unusable")</f>
        <v>Usable</v>
      </c>
      <c r="H712" s="156">
        <f>'Room Details'!$V700</f>
        <v>0</v>
      </c>
      <c r="I712" s="156">
        <f>_xlfn.IFNA(ROUNDUP(IF(OR('Room Details'!$J700=0,ISBLANK('Room Details'!$J700),'Room Details'!$J700="N/A"),0,IF('Room Details'!$J700&gt;$D712,('Room Details'!$J700/$E712)+$F712,IF('Room Details'!$J700&lt;=ABS($B712*$C712),1,('Room Details'!$J700/$B712)+$C712))),0),0)</f>
        <v>0</v>
      </c>
      <c r="J712" s="167"/>
      <c r="K712" s="167"/>
      <c r="L712" s="156">
        <f t="shared" si="40"/>
        <v>0</v>
      </c>
      <c r="M712" s="156">
        <f t="shared" si="41"/>
        <v>0</v>
      </c>
      <c r="N712" s="165"/>
      <c r="O712" s="165"/>
      <c r="P712" s="156">
        <f t="shared" si="42"/>
        <v>0</v>
      </c>
      <c r="Q712" s="156">
        <f t="shared" si="43"/>
        <v>0</v>
      </c>
      <c r="R712" s="165"/>
      <c r="S712" s="165"/>
    </row>
    <row r="713" spans="1:19" x14ac:dyDescent="0.25">
      <c r="A713" s="156">
        <v>698</v>
      </c>
      <c r="B713" s="156" t="e">
        <f>VLOOKUP('Room Details'!$I701,NCA_Calculations!$I$3:$N$12,2,0)</f>
        <v>#N/A</v>
      </c>
      <c r="C713" s="156" t="e">
        <f>VLOOKUP('Room Details'!$I701,NCA_Calculations!$I$3:$N$12,3,0)</f>
        <v>#N/A</v>
      </c>
      <c r="D713" s="156" t="e">
        <f>VLOOKUP('Room Details'!$I701,NCA_Calculations!$I$3:$N$12,4,0)</f>
        <v>#N/A</v>
      </c>
      <c r="E713" s="156" t="e">
        <f>VLOOKUP('Room Details'!$I701,NCA_Calculations!$I$3:$N$12,5,0)</f>
        <v>#N/A</v>
      </c>
      <c r="F713" s="156" t="e">
        <f>VLOOKUP('Room Details'!$I701,NCA_Calculations!$I$3:$N$12,6,0)</f>
        <v>#N/A</v>
      </c>
      <c r="G713" s="156" t="str">
        <f>IF(OR(ISBLANK('Room Details'!$M701), 'Room Details'!$M701 = 0,  'Room Details'!$M701 = "N/A" ),"Usable","Unusable")</f>
        <v>Usable</v>
      </c>
      <c r="H713" s="156">
        <f>'Room Details'!$V701</f>
        <v>0</v>
      </c>
      <c r="I713" s="156">
        <f>_xlfn.IFNA(ROUNDUP(IF(OR('Room Details'!$J701=0,ISBLANK('Room Details'!$J701),'Room Details'!$J701="N/A"),0,IF('Room Details'!$J701&gt;$D713,('Room Details'!$J701/$E713)+$F713,IF('Room Details'!$J701&lt;=ABS($B713*$C713),1,('Room Details'!$J701/$B713)+$C713))),0),0)</f>
        <v>0</v>
      </c>
      <c r="J713" s="167"/>
      <c r="K713" s="167"/>
      <c r="L713" s="156">
        <f t="shared" si="40"/>
        <v>0</v>
      </c>
      <c r="M713" s="156">
        <f t="shared" si="41"/>
        <v>0</v>
      </c>
      <c r="N713" s="165"/>
      <c r="O713" s="165"/>
      <c r="P713" s="156">
        <f t="shared" si="42"/>
        <v>0</v>
      </c>
      <c r="Q713" s="156">
        <f t="shared" si="43"/>
        <v>0</v>
      </c>
      <c r="R713" s="165"/>
      <c r="S713" s="165"/>
    </row>
    <row r="714" spans="1:19" x14ac:dyDescent="0.25">
      <c r="A714" s="156">
        <v>699</v>
      </c>
      <c r="B714" s="156" t="e">
        <f>VLOOKUP('Room Details'!$I702,NCA_Calculations!$I$3:$N$12,2,0)</f>
        <v>#N/A</v>
      </c>
      <c r="C714" s="156" t="e">
        <f>VLOOKUP('Room Details'!$I702,NCA_Calculations!$I$3:$N$12,3,0)</f>
        <v>#N/A</v>
      </c>
      <c r="D714" s="156" t="e">
        <f>VLOOKUP('Room Details'!$I702,NCA_Calculations!$I$3:$N$12,4,0)</f>
        <v>#N/A</v>
      </c>
      <c r="E714" s="156" t="e">
        <f>VLOOKUP('Room Details'!$I702,NCA_Calculations!$I$3:$N$12,5,0)</f>
        <v>#N/A</v>
      </c>
      <c r="F714" s="156" t="e">
        <f>VLOOKUP('Room Details'!$I702,NCA_Calculations!$I$3:$N$12,6,0)</f>
        <v>#N/A</v>
      </c>
      <c r="G714" s="156" t="str">
        <f>IF(OR(ISBLANK('Room Details'!$M702), 'Room Details'!$M702 = 0,  'Room Details'!$M702 = "N/A" ),"Usable","Unusable")</f>
        <v>Usable</v>
      </c>
      <c r="H714" s="156">
        <f>'Room Details'!$V702</f>
        <v>0</v>
      </c>
      <c r="I714" s="156">
        <f>_xlfn.IFNA(ROUNDUP(IF(OR('Room Details'!$J702=0,ISBLANK('Room Details'!$J702),'Room Details'!$J702="N/A"),0,IF('Room Details'!$J702&gt;$D714,('Room Details'!$J702/$E714)+$F714,IF('Room Details'!$J702&lt;=ABS($B714*$C714),1,('Room Details'!$J702/$B714)+$C714))),0),0)</f>
        <v>0</v>
      </c>
      <c r="J714" s="167"/>
      <c r="K714" s="167"/>
      <c r="L714" s="156">
        <f t="shared" si="40"/>
        <v>0</v>
      </c>
      <c r="M714" s="156">
        <f t="shared" si="41"/>
        <v>0</v>
      </c>
      <c r="N714" s="165"/>
      <c r="O714" s="165"/>
      <c r="P714" s="156">
        <f t="shared" si="42"/>
        <v>0</v>
      </c>
      <c r="Q714" s="156">
        <f t="shared" si="43"/>
        <v>0</v>
      </c>
      <c r="R714" s="165"/>
      <c r="S714" s="165"/>
    </row>
    <row r="715" spans="1:19" x14ac:dyDescent="0.25">
      <c r="A715" s="156">
        <v>700</v>
      </c>
      <c r="B715" s="156" t="e">
        <f>VLOOKUP('Room Details'!$I703,NCA_Calculations!$I$3:$N$12,2,0)</f>
        <v>#N/A</v>
      </c>
      <c r="C715" s="156" t="e">
        <f>VLOOKUP('Room Details'!$I703,NCA_Calculations!$I$3:$N$12,3,0)</f>
        <v>#N/A</v>
      </c>
      <c r="D715" s="156" t="e">
        <f>VLOOKUP('Room Details'!$I703,NCA_Calculations!$I$3:$N$12,4,0)</f>
        <v>#N/A</v>
      </c>
      <c r="E715" s="156" t="e">
        <f>VLOOKUP('Room Details'!$I703,NCA_Calculations!$I$3:$N$12,5,0)</f>
        <v>#N/A</v>
      </c>
      <c r="F715" s="156" t="e">
        <f>VLOOKUP('Room Details'!$I703,NCA_Calculations!$I$3:$N$12,6,0)</f>
        <v>#N/A</v>
      </c>
      <c r="G715" s="156" t="str">
        <f>IF(OR(ISBLANK('Room Details'!$M703), 'Room Details'!$M703 = 0,  'Room Details'!$M703 = "N/A" ),"Usable","Unusable")</f>
        <v>Usable</v>
      </c>
      <c r="H715" s="156">
        <f>'Room Details'!$V703</f>
        <v>0</v>
      </c>
      <c r="I715" s="156">
        <f>_xlfn.IFNA(ROUNDUP(IF(OR('Room Details'!$J703=0,ISBLANK('Room Details'!$J703),'Room Details'!$J703="N/A"),0,IF('Room Details'!$J703&gt;$D715,('Room Details'!$J703/$E715)+$F715,IF('Room Details'!$J703&lt;=ABS($B715*$C715),1,('Room Details'!$J703/$B715)+$C715))),0),0)</f>
        <v>0</v>
      </c>
      <c r="J715" s="167"/>
      <c r="K715" s="167"/>
      <c r="L715" s="156">
        <f t="shared" si="40"/>
        <v>0</v>
      </c>
      <c r="M715" s="156">
        <f t="shared" si="41"/>
        <v>0</v>
      </c>
      <c r="N715" s="165"/>
      <c r="O715" s="165"/>
      <c r="P715" s="156">
        <f t="shared" si="42"/>
        <v>0</v>
      </c>
      <c r="Q715" s="156">
        <f t="shared" si="43"/>
        <v>0</v>
      </c>
      <c r="R715" s="165"/>
      <c r="S715" s="165"/>
    </row>
    <row r="716" spans="1:19" x14ac:dyDescent="0.25">
      <c r="A716" s="156">
        <v>701</v>
      </c>
      <c r="B716" s="156" t="e">
        <f>VLOOKUP('Room Details'!$I704,NCA_Calculations!$I$3:$N$12,2,0)</f>
        <v>#N/A</v>
      </c>
      <c r="C716" s="156" t="e">
        <f>VLOOKUP('Room Details'!$I704,NCA_Calculations!$I$3:$N$12,3,0)</f>
        <v>#N/A</v>
      </c>
      <c r="D716" s="156" t="e">
        <f>VLOOKUP('Room Details'!$I704,NCA_Calculations!$I$3:$N$12,4,0)</f>
        <v>#N/A</v>
      </c>
      <c r="E716" s="156" t="e">
        <f>VLOOKUP('Room Details'!$I704,NCA_Calculations!$I$3:$N$12,5,0)</f>
        <v>#N/A</v>
      </c>
      <c r="F716" s="156" t="e">
        <f>VLOOKUP('Room Details'!$I704,NCA_Calculations!$I$3:$N$12,6,0)</f>
        <v>#N/A</v>
      </c>
      <c r="G716" s="156" t="str">
        <f>IF(OR(ISBLANK('Room Details'!$M704), 'Room Details'!$M704 = 0,  'Room Details'!$M704 = "N/A" ),"Usable","Unusable")</f>
        <v>Usable</v>
      </c>
      <c r="H716" s="156">
        <f>'Room Details'!$V704</f>
        <v>0</v>
      </c>
      <c r="I716" s="156">
        <f>_xlfn.IFNA(ROUNDUP(IF(OR('Room Details'!$J704=0,ISBLANK('Room Details'!$J704),'Room Details'!$J704="N/A"),0,IF('Room Details'!$J704&gt;$D716,('Room Details'!$J704/$E716)+$F716,IF('Room Details'!$J704&lt;=ABS($B716*$C716),1,('Room Details'!$J704/$B716)+$C716))),0),0)</f>
        <v>0</v>
      </c>
      <c r="J716" s="167"/>
      <c r="K716" s="167"/>
      <c r="L716" s="156">
        <f t="shared" si="40"/>
        <v>0</v>
      </c>
      <c r="M716" s="156">
        <f t="shared" si="41"/>
        <v>0</v>
      </c>
      <c r="N716" s="165"/>
      <c r="O716" s="165"/>
      <c r="P716" s="156">
        <f t="shared" si="42"/>
        <v>0</v>
      </c>
      <c r="Q716" s="156">
        <f t="shared" si="43"/>
        <v>0</v>
      </c>
      <c r="R716" s="165"/>
      <c r="S716" s="165"/>
    </row>
    <row r="717" spans="1:19" x14ac:dyDescent="0.25">
      <c r="A717" s="156">
        <v>702</v>
      </c>
      <c r="B717" s="156" t="e">
        <f>VLOOKUP('Room Details'!$I705,NCA_Calculations!$I$3:$N$12,2,0)</f>
        <v>#N/A</v>
      </c>
      <c r="C717" s="156" t="e">
        <f>VLOOKUP('Room Details'!$I705,NCA_Calculations!$I$3:$N$12,3,0)</f>
        <v>#N/A</v>
      </c>
      <c r="D717" s="156" t="e">
        <f>VLOOKUP('Room Details'!$I705,NCA_Calculations!$I$3:$N$12,4,0)</f>
        <v>#N/A</v>
      </c>
      <c r="E717" s="156" t="e">
        <f>VLOOKUP('Room Details'!$I705,NCA_Calculations!$I$3:$N$12,5,0)</f>
        <v>#N/A</v>
      </c>
      <c r="F717" s="156" t="e">
        <f>VLOOKUP('Room Details'!$I705,NCA_Calculations!$I$3:$N$12,6,0)</f>
        <v>#N/A</v>
      </c>
      <c r="G717" s="156" t="str">
        <f>IF(OR(ISBLANK('Room Details'!$M705), 'Room Details'!$M705 = 0,  'Room Details'!$M705 = "N/A" ),"Usable","Unusable")</f>
        <v>Usable</v>
      </c>
      <c r="H717" s="156">
        <f>'Room Details'!$V705</f>
        <v>0</v>
      </c>
      <c r="I717" s="156">
        <f>_xlfn.IFNA(ROUNDUP(IF(OR('Room Details'!$J705=0,ISBLANK('Room Details'!$J705),'Room Details'!$J705="N/A"),0,IF('Room Details'!$J705&gt;$D717,('Room Details'!$J705/$E717)+$F717,IF('Room Details'!$J705&lt;=ABS($B717*$C717),1,('Room Details'!$J705/$B717)+$C717))),0),0)</f>
        <v>0</v>
      </c>
      <c r="J717" s="167"/>
      <c r="K717" s="167"/>
      <c r="L717" s="156">
        <f t="shared" si="40"/>
        <v>0</v>
      </c>
      <c r="M717" s="156">
        <f t="shared" si="41"/>
        <v>0</v>
      </c>
      <c r="N717" s="165"/>
      <c r="O717" s="165"/>
      <c r="P717" s="156">
        <f t="shared" si="42"/>
        <v>0</v>
      </c>
      <c r="Q717" s="156">
        <f t="shared" si="43"/>
        <v>0</v>
      </c>
      <c r="R717" s="165"/>
      <c r="S717" s="165"/>
    </row>
    <row r="718" spans="1:19" x14ac:dyDescent="0.25">
      <c r="A718" s="156">
        <v>703</v>
      </c>
      <c r="B718" s="156" t="e">
        <f>VLOOKUP('Room Details'!$I706,NCA_Calculations!$I$3:$N$12,2,0)</f>
        <v>#N/A</v>
      </c>
      <c r="C718" s="156" t="e">
        <f>VLOOKUP('Room Details'!$I706,NCA_Calculations!$I$3:$N$12,3,0)</f>
        <v>#N/A</v>
      </c>
      <c r="D718" s="156" t="e">
        <f>VLOOKUP('Room Details'!$I706,NCA_Calculations!$I$3:$N$12,4,0)</f>
        <v>#N/A</v>
      </c>
      <c r="E718" s="156" t="e">
        <f>VLOOKUP('Room Details'!$I706,NCA_Calculations!$I$3:$N$12,5,0)</f>
        <v>#N/A</v>
      </c>
      <c r="F718" s="156" t="e">
        <f>VLOOKUP('Room Details'!$I706,NCA_Calculations!$I$3:$N$12,6,0)</f>
        <v>#N/A</v>
      </c>
      <c r="G718" s="156" t="str">
        <f>IF(OR(ISBLANK('Room Details'!$M706), 'Room Details'!$M706 = 0,  'Room Details'!$M706 = "N/A" ),"Usable","Unusable")</f>
        <v>Usable</v>
      </c>
      <c r="H718" s="156">
        <f>'Room Details'!$V706</f>
        <v>0</v>
      </c>
      <c r="I718" s="156">
        <f>_xlfn.IFNA(ROUNDUP(IF(OR('Room Details'!$J706=0,ISBLANK('Room Details'!$J706),'Room Details'!$J706="N/A"),0,IF('Room Details'!$J706&gt;$D718,('Room Details'!$J706/$E718)+$F718,IF('Room Details'!$J706&lt;=ABS($B718*$C718),1,('Room Details'!$J706/$B718)+$C718))),0),0)</f>
        <v>0</v>
      </c>
      <c r="J718" s="167"/>
      <c r="K718" s="167"/>
      <c r="L718" s="156">
        <f t="shared" si="40"/>
        <v>0</v>
      </c>
      <c r="M718" s="156">
        <f t="shared" si="41"/>
        <v>0</v>
      </c>
      <c r="N718" s="165"/>
      <c r="O718" s="165"/>
      <c r="P718" s="156">
        <f t="shared" si="42"/>
        <v>0</v>
      </c>
      <c r="Q718" s="156">
        <f t="shared" si="43"/>
        <v>0</v>
      </c>
      <c r="R718" s="165"/>
      <c r="S718" s="165"/>
    </row>
    <row r="719" spans="1:19" x14ac:dyDescent="0.25">
      <c r="A719" s="156">
        <v>704</v>
      </c>
      <c r="B719" s="156" t="e">
        <f>VLOOKUP('Room Details'!$I707,NCA_Calculations!$I$3:$N$12,2,0)</f>
        <v>#N/A</v>
      </c>
      <c r="C719" s="156" t="e">
        <f>VLOOKUP('Room Details'!$I707,NCA_Calculations!$I$3:$N$12,3,0)</f>
        <v>#N/A</v>
      </c>
      <c r="D719" s="156" t="e">
        <f>VLOOKUP('Room Details'!$I707,NCA_Calculations!$I$3:$N$12,4,0)</f>
        <v>#N/A</v>
      </c>
      <c r="E719" s="156" t="e">
        <f>VLOOKUP('Room Details'!$I707,NCA_Calculations!$I$3:$N$12,5,0)</f>
        <v>#N/A</v>
      </c>
      <c r="F719" s="156" t="e">
        <f>VLOOKUP('Room Details'!$I707,NCA_Calculations!$I$3:$N$12,6,0)</f>
        <v>#N/A</v>
      </c>
      <c r="G719" s="156" t="str">
        <f>IF(OR(ISBLANK('Room Details'!$M707), 'Room Details'!$M707 = 0,  'Room Details'!$M707 = "N/A" ),"Usable","Unusable")</f>
        <v>Usable</v>
      </c>
      <c r="H719" s="156">
        <f>'Room Details'!$V707</f>
        <v>0</v>
      </c>
      <c r="I719" s="156">
        <f>_xlfn.IFNA(ROUNDUP(IF(OR('Room Details'!$J707=0,ISBLANK('Room Details'!$J707),'Room Details'!$J707="N/A"),0,IF('Room Details'!$J707&gt;$D719,('Room Details'!$J707/$E719)+$F719,IF('Room Details'!$J707&lt;=ABS($B719*$C719),1,('Room Details'!$J707/$B719)+$C719))),0),0)</f>
        <v>0</v>
      </c>
      <c r="J719" s="167"/>
      <c r="K719" s="167"/>
      <c r="L719" s="156">
        <f t="shared" si="40"/>
        <v>0</v>
      </c>
      <c r="M719" s="156">
        <f t="shared" si="41"/>
        <v>0</v>
      </c>
      <c r="N719" s="165"/>
      <c r="O719" s="165"/>
      <c r="P719" s="156">
        <f t="shared" si="42"/>
        <v>0</v>
      </c>
      <c r="Q719" s="156">
        <f t="shared" si="43"/>
        <v>0</v>
      </c>
      <c r="R719" s="165"/>
      <c r="S719" s="165"/>
    </row>
    <row r="720" spans="1:19" x14ac:dyDescent="0.25">
      <c r="A720" s="156">
        <v>705</v>
      </c>
      <c r="B720" s="156" t="e">
        <f>VLOOKUP('Room Details'!$I708,NCA_Calculations!$I$3:$N$12,2,0)</f>
        <v>#N/A</v>
      </c>
      <c r="C720" s="156" t="e">
        <f>VLOOKUP('Room Details'!$I708,NCA_Calculations!$I$3:$N$12,3,0)</f>
        <v>#N/A</v>
      </c>
      <c r="D720" s="156" t="e">
        <f>VLOOKUP('Room Details'!$I708,NCA_Calculations!$I$3:$N$12,4,0)</f>
        <v>#N/A</v>
      </c>
      <c r="E720" s="156" t="e">
        <f>VLOOKUP('Room Details'!$I708,NCA_Calculations!$I$3:$N$12,5,0)</f>
        <v>#N/A</v>
      </c>
      <c r="F720" s="156" t="e">
        <f>VLOOKUP('Room Details'!$I708,NCA_Calculations!$I$3:$N$12,6,0)</f>
        <v>#N/A</v>
      </c>
      <c r="G720" s="156" t="str">
        <f>IF(OR(ISBLANK('Room Details'!$M708), 'Room Details'!$M708 = 0,  'Room Details'!$M708 = "N/A" ),"Usable","Unusable")</f>
        <v>Usable</v>
      </c>
      <c r="H720" s="156">
        <f>'Room Details'!$V708</f>
        <v>0</v>
      </c>
      <c r="I720" s="156">
        <f>_xlfn.IFNA(ROUNDUP(IF(OR('Room Details'!$J708=0,ISBLANK('Room Details'!$J708),'Room Details'!$J708="N/A"),0,IF('Room Details'!$J708&gt;$D720,('Room Details'!$J708/$E720)+$F720,IF('Room Details'!$J708&lt;=ABS($B720*$C720),1,('Room Details'!$J708/$B720)+$C720))),0),0)</f>
        <v>0</v>
      </c>
      <c r="J720" s="167"/>
      <c r="K720" s="167"/>
      <c r="L720" s="156">
        <f t="shared" si="40"/>
        <v>0</v>
      </c>
      <c r="M720" s="156">
        <f t="shared" si="41"/>
        <v>0</v>
      </c>
      <c r="N720" s="165"/>
      <c r="O720" s="165"/>
      <c r="P720" s="156">
        <f t="shared" si="42"/>
        <v>0</v>
      </c>
      <c r="Q720" s="156">
        <f t="shared" si="43"/>
        <v>0</v>
      </c>
      <c r="R720" s="165"/>
      <c r="S720" s="165"/>
    </row>
    <row r="721" spans="1:19" x14ac:dyDescent="0.25">
      <c r="A721" s="156">
        <v>706</v>
      </c>
      <c r="B721" s="156" t="e">
        <f>VLOOKUP('Room Details'!$I709,NCA_Calculations!$I$3:$N$12,2,0)</f>
        <v>#N/A</v>
      </c>
      <c r="C721" s="156" t="e">
        <f>VLOOKUP('Room Details'!$I709,NCA_Calculations!$I$3:$N$12,3,0)</f>
        <v>#N/A</v>
      </c>
      <c r="D721" s="156" t="e">
        <f>VLOOKUP('Room Details'!$I709,NCA_Calculations!$I$3:$N$12,4,0)</f>
        <v>#N/A</v>
      </c>
      <c r="E721" s="156" t="e">
        <f>VLOOKUP('Room Details'!$I709,NCA_Calculations!$I$3:$N$12,5,0)</f>
        <v>#N/A</v>
      </c>
      <c r="F721" s="156" t="e">
        <f>VLOOKUP('Room Details'!$I709,NCA_Calculations!$I$3:$N$12,6,0)</f>
        <v>#N/A</v>
      </c>
      <c r="G721" s="156" t="str">
        <f>IF(OR(ISBLANK('Room Details'!$M709), 'Room Details'!$M709 = 0,  'Room Details'!$M709 = "N/A" ),"Usable","Unusable")</f>
        <v>Usable</v>
      </c>
      <c r="H721" s="156">
        <f>'Room Details'!$V709</f>
        <v>0</v>
      </c>
      <c r="I721" s="156">
        <f>_xlfn.IFNA(ROUNDUP(IF(OR('Room Details'!$J709=0,ISBLANK('Room Details'!$J709),'Room Details'!$J709="N/A"),0,IF('Room Details'!$J709&gt;$D721,('Room Details'!$J709/$E721)+$F721,IF('Room Details'!$J709&lt;=ABS($B721*$C721),1,('Room Details'!$J709/$B721)+$C721))),0),0)</f>
        <v>0</v>
      </c>
      <c r="J721" s="167"/>
      <c r="K721" s="167"/>
      <c r="L721" s="156">
        <f t="shared" ref="L721:L784" si="44">IF($G721 = "Unusable", 0, IF($I721&lt;$E$9, 0, IF(AND($I721&gt;=$E$9,$I721&lt;=$E$4),$I721,INT($I721/$E$4)*$E$4)))</f>
        <v>0</v>
      </c>
      <c r="M721" s="156">
        <f t="shared" ref="M721:M784" si="45">$I721-$L721</f>
        <v>0</v>
      </c>
      <c r="N721" s="165"/>
      <c r="O721" s="165"/>
      <c r="P721" s="156">
        <f t="shared" ref="P721:P784" si="46">$L721</f>
        <v>0</v>
      </c>
      <c r="Q721" s="156">
        <f t="shared" ref="Q721:Q784" si="47">$M721</f>
        <v>0</v>
      </c>
      <c r="R721" s="165"/>
      <c r="S721" s="165"/>
    </row>
    <row r="722" spans="1:19" x14ac:dyDescent="0.25">
      <c r="A722" s="156">
        <v>707</v>
      </c>
      <c r="B722" s="156" t="e">
        <f>VLOOKUP('Room Details'!$I710,NCA_Calculations!$I$3:$N$12,2,0)</f>
        <v>#N/A</v>
      </c>
      <c r="C722" s="156" t="e">
        <f>VLOOKUP('Room Details'!$I710,NCA_Calculations!$I$3:$N$12,3,0)</f>
        <v>#N/A</v>
      </c>
      <c r="D722" s="156" t="e">
        <f>VLOOKUP('Room Details'!$I710,NCA_Calculations!$I$3:$N$12,4,0)</f>
        <v>#N/A</v>
      </c>
      <c r="E722" s="156" t="e">
        <f>VLOOKUP('Room Details'!$I710,NCA_Calculations!$I$3:$N$12,5,0)</f>
        <v>#N/A</v>
      </c>
      <c r="F722" s="156" t="e">
        <f>VLOOKUP('Room Details'!$I710,NCA_Calculations!$I$3:$N$12,6,0)</f>
        <v>#N/A</v>
      </c>
      <c r="G722" s="156" t="str">
        <f>IF(OR(ISBLANK('Room Details'!$M710), 'Room Details'!$M710 = 0,  'Room Details'!$M710 = "N/A" ),"Usable","Unusable")</f>
        <v>Usable</v>
      </c>
      <c r="H722" s="156">
        <f>'Room Details'!$V710</f>
        <v>0</v>
      </c>
      <c r="I722" s="156">
        <f>_xlfn.IFNA(ROUNDUP(IF(OR('Room Details'!$J710=0,ISBLANK('Room Details'!$J710),'Room Details'!$J710="N/A"),0,IF('Room Details'!$J710&gt;$D722,('Room Details'!$J710/$E722)+$F722,IF('Room Details'!$J710&lt;=ABS($B722*$C722),1,('Room Details'!$J710/$B722)+$C722))),0),0)</f>
        <v>0</v>
      </c>
      <c r="J722" s="167"/>
      <c r="K722" s="167"/>
      <c r="L722" s="156">
        <f t="shared" si="44"/>
        <v>0</v>
      </c>
      <c r="M722" s="156">
        <f t="shared" si="45"/>
        <v>0</v>
      </c>
      <c r="N722" s="165"/>
      <c r="O722" s="165"/>
      <c r="P722" s="156">
        <f t="shared" si="46"/>
        <v>0</v>
      </c>
      <c r="Q722" s="156">
        <f t="shared" si="47"/>
        <v>0</v>
      </c>
      <c r="R722" s="165"/>
      <c r="S722" s="165"/>
    </row>
    <row r="723" spans="1:19" x14ac:dyDescent="0.25">
      <c r="A723" s="156">
        <v>708</v>
      </c>
      <c r="B723" s="156" t="e">
        <f>VLOOKUP('Room Details'!$I711,NCA_Calculations!$I$3:$N$12,2,0)</f>
        <v>#N/A</v>
      </c>
      <c r="C723" s="156" t="e">
        <f>VLOOKUP('Room Details'!$I711,NCA_Calculations!$I$3:$N$12,3,0)</f>
        <v>#N/A</v>
      </c>
      <c r="D723" s="156" t="e">
        <f>VLOOKUP('Room Details'!$I711,NCA_Calculations!$I$3:$N$12,4,0)</f>
        <v>#N/A</v>
      </c>
      <c r="E723" s="156" t="e">
        <f>VLOOKUP('Room Details'!$I711,NCA_Calculations!$I$3:$N$12,5,0)</f>
        <v>#N/A</v>
      </c>
      <c r="F723" s="156" t="e">
        <f>VLOOKUP('Room Details'!$I711,NCA_Calculations!$I$3:$N$12,6,0)</f>
        <v>#N/A</v>
      </c>
      <c r="G723" s="156" t="str">
        <f>IF(OR(ISBLANK('Room Details'!$M711), 'Room Details'!$M711 = 0,  'Room Details'!$M711 = "N/A" ),"Usable","Unusable")</f>
        <v>Usable</v>
      </c>
      <c r="H723" s="156">
        <f>'Room Details'!$V711</f>
        <v>0</v>
      </c>
      <c r="I723" s="156">
        <f>_xlfn.IFNA(ROUNDUP(IF(OR('Room Details'!$J711=0,ISBLANK('Room Details'!$J711),'Room Details'!$J711="N/A"),0,IF('Room Details'!$J711&gt;$D723,('Room Details'!$J711/$E723)+$F723,IF('Room Details'!$J711&lt;=ABS($B723*$C723),1,('Room Details'!$J711/$B723)+$C723))),0),0)</f>
        <v>0</v>
      </c>
      <c r="J723" s="167"/>
      <c r="K723" s="167"/>
      <c r="L723" s="156">
        <f t="shared" si="44"/>
        <v>0</v>
      </c>
      <c r="M723" s="156">
        <f t="shared" si="45"/>
        <v>0</v>
      </c>
      <c r="N723" s="165"/>
      <c r="O723" s="165"/>
      <c r="P723" s="156">
        <f t="shared" si="46"/>
        <v>0</v>
      </c>
      <c r="Q723" s="156">
        <f t="shared" si="47"/>
        <v>0</v>
      </c>
      <c r="R723" s="165"/>
      <c r="S723" s="165"/>
    </row>
    <row r="724" spans="1:19" x14ac:dyDescent="0.25">
      <c r="A724" s="156">
        <v>709</v>
      </c>
      <c r="B724" s="156" t="e">
        <f>VLOOKUP('Room Details'!$I712,NCA_Calculations!$I$3:$N$12,2,0)</f>
        <v>#N/A</v>
      </c>
      <c r="C724" s="156" t="e">
        <f>VLOOKUP('Room Details'!$I712,NCA_Calculations!$I$3:$N$12,3,0)</f>
        <v>#N/A</v>
      </c>
      <c r="D724" s="156" t="e">
        <f>VLOOKUP('Room Details'!$I712,NCA_Calculations!$I$3:$N$12,4,0)</f>
        <v>#N/A</v>
      </c>
      <c r="E724" s="156" t="e">
        <f>VLOOKUP('Room Details'!$I712,NCA_Calculations!$I$3:$N$12,5,0)</f>
        <v>#N/A</v>
      </c>
      <c r="F724" s="156" t="e">
        <f>VLOOKUP('Room Details'!$I712,NCA_Calculations!$I$3:$N$12,6,0)</f>
        <v>#N/A</v>
      </c>
      <c r="G724" s="156" t="str">
        <f>IF(OR(ISBLANK('Room Details'!$M712), 'Room Details'!$M712 = 0,  'Room Details'!$M712 = "N/A" ),"Usable","Unusable")</f>
        <v>Usable</v>
      </c>
      <c r="H724" s="156">
        <f>'Room Details'!$V712</f>
        <v>0</v>
      </c>
      <c r="I724" s="156">
        <f>_xlfn.IFNA(ROUNDUP(IF(OR('Room Details'!$J712=0,ISBLANK('Room Details'!$J712),'Room Details'!$J712="N/A"),0,IF('Room Details'!$J712&gt;$D724,('Room Details'!$J712/$E724)+$F724,IF('Room Details'!$J712&lt;=ABS($B724*$C724),1,('Room Details'!$J712/$B724)+$C724))),0),0)</f>
        <v>0</v>
      </c>
      <c r="J724" s="167"/>
      <c r="K724" s="167"/>
      <c r="L724" s="156">
        <f t="shared" si="44"/>
        <v>0</v>
      </c>
      <c r="M724" s="156">
        <f t="shared" si="45"/>
        <v>0</v>
      </c>
      <c r="N724" s="165"/>
      <c r="O724" s="165"/>
      <c r="P724" s="156">
        <f t="shared" si="46"/>
        <v>0</v>
      </c>
      <c r="Q724" s="156">
        <f t="shared" si="47"/>
        <v>0</v>
      </c>
      <c r="R724" s="165"/>
      <c r="S724" s="165"/>
    </row>
    <row r="725" spans="1:19" x14ac:dyDescent="0.25">
      <c r="A725" s="156">
        <v>710</v>
      </c>
      <c r="B725" s="156" t="e">
        <f>VLOOKUP('Room Details'!$I713,NCA_Calculations!$I$3:$N$12,2,0)</f>
        <v>#N/A</v>
      </c>
      <c r="C725" s="156" t="e">
        <f>VLOOKUP('Room Details'!$I713,NCA_Calculations!$I$3:$N$12,3,0)</f>
        <v>#N/A</v>
      </c>
      <c r="D725" s="156" t="e">
        <f>VLOOKUP('Room Details'!$I713,NCA_Calculations!$I$3:$N$12,4,0)</f>
        <v>#N/A</v>
      </c>
      <c r="E725" s="156" t="e">
        <f>VLOOKUP('Room Details'!$I713,NCA_Calculations!$I$3:$N$12,5,0)</f>
        <v>#N/A</v>
      </c>
      <c r="F725" s="156" t="e">
        <f>VLOOKUP('Room Details'!$I713,NCA_Calculations!$I$3:$N$12,6,0)</f>
        <v>#N/A</v>
      </c>
      <c r="G725" s="156" t="str">
        <f>IF(OR(ISBLANK('Room Details'!$M713), 'Room Details'!$M713 = 0,  'Room Details'!$M713 = "N/A" ),"Usable","Unusable")</f>
        <v>Usable</v>
      </c>
      <c r="H725" s="156">
        <f>'Room Details'!$V713</f>
        <v>0</v>
      </c>
      <c r="I725" s="156">
        <f>_xlfn.IFNA(ROUNDUP(IF(OR('Room Details'!$J713=0,ISBLANK('Room Details'!$J713),'Room Details'!$J713="N/A"),0,IF('Room Details'!$J713&gt;$D725,('Room Details'!$J713/$E725)+$F725,IF('Room Details'!$J713&lt;=ABS($B725*$C725),1,('Room Details'!$J713/$B725)+$C725))),0),0)</f>
        <v>0</v>
      </c>
      <c r="J725" s="167"/>
      <c r="K725" s="167"/>
      <c r="L725" s="156">
        <f t="shared" si="44"/>
        <v>0</v>
      </c>
      <c r="M725" s="156">
        <f t="shared" si="45"/>
        <v>0</v>
      </c>
      <c r="N725" s="165"/>
      <c r="O725" s="165"/>
      <c r="P725" s="156">
        <f t="shared" si="46"/>
        <v>0</v>
      </c>
      <c r="Q725" s="156">
        <f t="shared" si="47"/>
        <v>0</v>
      </c>
      <c r="R725" s="165"/>
      <c r="S725" s="165"/>
    </row>
    <row r="726" spans="1:19" x14ac:dyDescent="0.25">
      <c r="A726" s="156">
        <v>711</v>
      </c>
      <c r="B726" s="156" t="e">
        <f>VLOOKUP('Room Details'!$I714,NCA_Calculations!$I$3:$N$12,2,0)</f>
        <v>#N/A</v>
      </c>
      <c r="C726" s="156" t="e">
        <f>VLOOKUP('Room Details'!$I714,NCA_Calculations!$I$3:$N$12,3,0)</f>
        <v>#N/A</v>
      </c>
      <c r="D726" s="156" t="e">
        <f>VLOOKUP('Room Details'!$I714,NCA_Calculations!$I$3:$N$12,4,0)</f>
        <v>#N/A</v>
      </c>
      <c r="E726" s="156" t="e">
        <f>VLOOKUP('Room Details'!$I714,NCA_Calculations!$I$3:$N$12,5,0)</f>
        <v>#N/A</v>
      </c>
      <c r="F726" s="156" t="e">
        <f>VLOOKUP('Room Details'!$I714,NCA_Calculations!$I$3:$N$12,6,0)</f>
        <v>#N/A</v>
      </c>
      <c r="G726" s="156" t="str">
        <f>IF(OR(ISBLANK('Room Details'!$M714), 'Room Details'!$M714 = 0,  'Room Details'!$M714 = "N/A" ),"Usable","Unusable")</f>
        <v>Usable</v>
      </c>
      <c r="H726" s="156">
        <f>'Room Details'!$V714</f>
        <v>0</v>
      </c>
      <c r="I726" s="156">
        <f>_xlfn.IFNA(ROUNDUP(IF(OR('Room Details'!$J714=0,ISBLANK('Room Details'!$J714),'Room Details'!$J714="N/A"),0,IF('Room Details'!$J714&gt;$D726,('Room Details'!$J714/$E726)+$F726,IF('Room Details'!$J714&lt;=ABS($B726*$C726),1,('Room Details'!$J714/$B726)+$C726))),0),0)</f>
        <v>0</v>
      </c>
      <c r="J726" s="167"/>
      <c r="K726" s="167"/>
      <c r="L726" s="156">
        <f t="shared" si="44"/>
        <v>0</v>
      </c>
      <c r="M726" s="156">
        <f t="shared" si="45"/>
        <v>0</v>
      </c>
      <c r="N726" s="165"/>
      <c r="O726" s="165"/>
      <c r="P726" s="156">
        <f t="shared" si="46"/>
        <v>0</v>
      </c>
      <c r="Q726" s="156">
        <f t="shared" si="47"/>
        <v>0</v>
      </c>
      <c r="R726" s="165"/>
      <c r="S726" s="165"/>
    </row>
    <row r="727" spans="1:19" x14ac:dyDescent="0.25">
      <c r="A727" s="156">
        <v>712</v>
      </c>
      <c r="B727" s="156" t="e">
        <f>VLOOKUP('Room Details'!$I715,NCA_Calculations!$I$3:$N$12,2,0)</f>
        <v>#N/A</v>
      </c>
      <c r="C727" s="156" t="e">
        <f>VLOOKUP('Room Details'!$I715,NCA_Calculations!$I$3:$N$12,3,0)</f>
        <v>#N/A</v>
      </c>
      <c r="D727" s="156" t="e">
        <f>VLOOKUP('Room Details'!$I715,NCA_Calculations!$I$3:$N$12,4,0)</f>
        <v>#N/A</v>
      </c>
      <c r="E727" s="156" t="e">
        <f>VLOOKUP('Room Details'!$I715,NCA_Calculations!$I$3:$N$12,5,0)</f>
        <v>#N/A</v>
      </c>
      <c r="F727" s="156" t="e">
        <f>VLOOKUP('Room Details'!$I715,NCA_Calculations!$I$3:$N$12,6,0)</f>
        <v>#N/A</v>
      </c>
      <c r="G727" s="156" t="str">
        <f>IF(OR(ISBLANK('Room Details'!$M715), 'Room Details'!$M715 = 0,  'Room Details'!$M715 = "N/A" ),"Usable","Unusable")</f>
        <v>Usable</v>
      </c>
      <c r="H727" s="156">
        <f>'Room Details'!$V715</f>
        <v>0</v>
      </c>
      <c r="I727" s="156">
        <f>_xlfn.IFNA(ROUNDUP(IF(OR('Room Details'!$J715=0,ISBLANK('Room Details'!$J715),'Room Details'!$J715="N/A"),0,IF('Room Details'!$J715&gt;$D727,('Room Details'!$J715/$E727)+$F727,IF('Room Details'!$J715&lt;=ABS($B727*$C727),1,('Room Details'!$J715/$B727)+$C727))),0),0)</f>
        <v>0</v>
      </c>
      <c r="J727" s="167"/>
      <c r="K727" s="167"/>
      <c r="L727" s="156">
        <f t="shared" si="44"/>
        <v>0</v>
      </c>
      <c r="M727" s="156">
        <f t="shared" si="45"/>
        <v>0</v>
      </c>
      <c r="N727" s="165"/>
      <c r="O727" s="165"/>
      <c r="P727" s="156">
        <f t="shared" si="46"/>
        <v>0</v>
      </c>
      <c r="Q727" s="156">
        <f t="shared" si="47"/>
        <v>0</v>
      </c>
      <c r="R727" s="165"/>
      <c r="S727" s="165"/>
    </row>
    <row r="728" spans="1:19" x14ac:dyDescent="0.25">
      <c r="A728" s="156">
        <v>713</v>
      </c>
      <c r="B728" s="156" t="e">
        <f>VLOOKUP('Room Details'!$I716,NCA_Calculations!$I$3:$N$12,2,0)</f>
        <v>#N/A</v>
      </c>
      <c r="C728" s="156" t="e">
        <f>VLOOKUP('Room Details'!$I716,NCA_Calculations!$I$3:$N$12,3,0)</f>
        <v>#N/A</v>
      </c>
      <c r="D728" s="156" t="e">
        <f>VLOOKUP('Room Details'!$I716,NCA_Calculations!$I$3:$N$12,4,0)</f>
        <v>#N/A</v>
      </c>
      <c r="E728" s="156" t="e">
        <f>VLOOKUP('Room Details'!$I716,NCA_Calculations!$I$3:$N$12,5,0)</f>
        <v>#N/A</v>
      </c>
      <c r="F728" s="156" t="e">
        <f>VLOOKUP('Room Details'!$I716,NCA_Calculations!$I$3:$N$12,6,0)</f>
        <v>#N/A</v>
      </c>
      <c r="G728" s="156" t="str">
        <f>IF(OR(ISBLANK('Room Details'!$M716), 'Room Details'!$M716 = 0,  'Room Details'!$M716 = "N/A" ),"Usable","Unusable")</f>
        <v>Usable</v>
      </c>
      <c r="H728" s="156">
        <f>'Room Details'!$V716</f>
        <v>0</v>
      </c>
      <c r="I728" s="156">
        <f>_xlfn.IFNA(ROUNDUP(IF(OR('Room Details'!$J716=0,ISBLANK('Room Details'!$J716),'Room Details'!$J716="N/A"),0,IF('Room Details'!$J716&gt;$D728,('Room Details'!$J716/$E728)+$F728,IF('Room Details'!$J716&lt;=ABS($B728*$C728),1,('Room Details'!$J716/$B728)+$C728))),0),0)</f>
        <v>0</v>
      </c>
      <c r="J728" s="167"/>
      <c r="K728" s="167"/>
      <c r="L728" s="156">
        <f t="shared" si="44"/>
        <v>0</v>
      </c>
      <c r="M728" s="156">
        <f t="shared" si="45"/>
        <v>0</v>
      </c>
      <c r="N728" s="165"/>
      <c r="O728" s="165"/>
      <c r="P728" s="156">
        <f t="shared" si="46"/>
        <v>0</v>
      </c>
      <c r="Q728" s="156">
        <f t="shared" si="47"/>
        <v>0</v>
      </c>
      <c r="R728" s="165"/>
      <c r="S728" s="165"/>
    </row>
    <row r="729" spans="1:19" x14ac:dyDescent="0.25">
      <c r="A729" s="156">
        <v>714</v>
      </c>
      <c r="B729" s="156" t="e">
        <f>VLOOKUP('Room Details'!$I717,NCA_Calculations!$I$3:$N$12,2,0)</f>
        <v>#N/A</v>
      </c>
      <c r="C729" s="156" t="e">
        <f>VLOOKUP('Room Details'!$I717,NCA_Calculations!$I$3:$N$12,3,0)</f>
        <v>#N/A</v>
      </c>
      <c r="D729" s="156" t="e">
        <f>VLOOKUP('Room Details'!$I717,NCA_Calculations!$I$3:$N$12,4,0)</f>
        <v>#N/A</v>
      </c>
      <c r="E729" s="156" t="e">
        <f>VLOOKUP('Room Details'!$I717,NCA_Calculations!$I$3:$N$12,5,0)</f>
        <v>#N/A</v>
      </c>
      <c r="F729" s="156" t="e">
        <f>VLOOKUP('Room Details'!$I717,NCA_Calculations!$I$3:$N$12,6,0)</f>
        <v>#N/A</v>
      </c>
      <c r="G729" s="156" t="str">
        <f>IF(OR(ISBLANK('Room Details'!$M717), 'Room Details'!$M717 = 0,  'Room Details'!$M717 = "N/A" ),"Usable","Unusable")</f>
        <v>Usable</v>
      </c>
      <c r="H729" s="156">
        <f>'Room Details'!$V717</f>
        <v>0</v>
      </c>
      <c r="I729" s="156">
        <f>_xlfn.IFNA(ROUNDUP(IF(OR('Room Details'!$J717=0,ISBLANK('Room Details'!$J717),'Room Details'!$J717="N/A"),0,IF('Room Details'!$J717&gt;$D729,('Room Details'!$J717/$E729)+$F729,IF('Room Details'!$J717&lt;=ABS($B729*$C729),1,('Room Details'!$J717/$B729)+$C729))),0),0)</f>
        <v>0</v>
      </c>
      <c r="J729" s="167"/>
      <c r="K729" s="167"/>
      <c r="L729" s="156">
        <f t="shared" si="44"/>
        <v>0</v>
      </c>
      <c r="M729" s="156">
        <f t="shared" si="45"/>
        <v>0</v>
      </c>
      <c r="N729" s="165"/>
      <c r="O729" s="165"/>
      <c r="P729" s="156">
        <f t="shared" si="46"/>
        <v>0</v>
      </c>
      <c r="Q729" s="156">
        <f t="shared" si="47"/>
        <v>0</v>
      </c>
      <c r="R729" s="165"/>
      <c r="S729" s="165"/>
    </row>
    <row r="730" spans="1:19" x14ac:dyDescent="0.25">
      <c r="A730" s="156">
        <v>715</v>
      </c>
      <c r="B730" s="156" t="e">
        <f>VLOOKUP('Room Details'!$I718,NCA_Calculations!$I$3:$N$12,2,0)</f>
        <v>#N/A</v>
      </c>
      <c r="C730" s="156" t="e">
        <f>VLOOKUP('Room Details'!$I718,NCA_Calculations!$I$3:$N$12,3,0)</f>
        <v>#N/A</v>
      </c>
      <c r="D730" s="156" t="e">
        <f>VLOOKUP('Room Details'!$I718,NCA_Calculations!$I$3:$N$12,4,0)</f>
        <v>#N/A</v>
      </c>
      <c r="E730" s="156" t="e">
        <f>VLOOKUP('Room Details'!$I718,NCA_Calculations!$I$3:$N$12,5,0)</f>
        <v>#N/A</v>
      </c>
      <c r="F730" s="156" t="e">
        <f>VLOOKUP('Room Details'!$I718,NCA_Calculations!$I$3:$N$12,6,0)</f>
        <v>#N/A</v>
      </c>
      <c r="G730" s="156" t="str">
        <f>IF(OR(ISBLANK('Room Details'!$M718), 'Room Details'!$M718 = 0,  'Room Details'!$M718 = "N/A" ),"Usable","Unusable")</f>
        <v>Usable</v>
      </c>
      <c r="H730" s="156">
        <f>'Room Details'!$V718</f>
        <v>0</v>
      </c>
      <c r="I730" s="156">
        <f>_xlfn.IFNA(ROUNDUP(IF(OR('Room Details'!$J718=0,ISBLANK('Room Details'!$J718),'Room Details'!$J718="N/A"),0,IF('Room Details'!$J718&gt;$D730,('Room Details'!$J718/$E730)+$F730,IF('Room Details'!$J718&lt;=ABS($B730*$C730),1,('Room Details'!$J718/$B730)+$C730))),0),0)</f>
        <v>0</v>
      </c>
      <c r="J730" s="167"/>
      <c r="K730" s="167"/>
      <c r="L730" s="156">
        <f t="shared" si="44"/>
        <v>0</v>
      </c>
      <c r="M730" s="156">
        <f t="shared" si="45"/>
        <v>0</v>
      </c>
      <c r="N730" s="165"/>
      <c r="O730" s="165"/>
      <c r="P730" s="156">
        <f t="shared" si="46"/>
        <v>0</v>
      </c>
      <c r="Q730" s="156">
        <f t="shared" si="47"/>
        <v>0</v>
      </c>
      <c r="R730" s="165"/>
      <c r="S730" s="165"/>
    </row>
    <row r="731" spans="1:19" x14ac:dyDescent="0.25">
      <c r="A731" s="156">
        <v>716</v>
      </c>
      <c r="B731" s="156" t="e">
        <f>VLOOKUP('Room Details'!$I719,NCA_Calculations!$I$3:$N$12,2,0)</f>
        <v>#N/A</v>
      </c>
      <c r="C731" s="156" t="e">
        <f>VLOOKUP('Room Details'!$I719,NCA_Calculations!$I$3:$N$12,3,0)</f>
        <v>#N/A</v>
      </c>
      <c r="D731" s="156" t="e">
        <f>VLOOKUP('Room Details'!$I719,NCA_Calculations!$I$3:$N$12,4,0)</f>
        <v>#N/A</v>
      </c>
      <c r="E731" s="156" t="e">
        <f>VLOOKUP('Room Details'!$I719,NCA_Calculations!$I$3:$N$12,5,0)</f>
        <v>#N/A</v>
      </c>
      <c r="F731" s="156" t="e">
        <f>VLOOKUP('Room Details'!$I719,NCA_Calculations!$I$3:$N$12,6,0)</f>
        <v>#N/A</v>
      </c>
      <c r="G731" s="156" t="str">
        <f>IF(OR(ISBLANK('Room Details'!$M719), 'Room Details'!$M719 = 0,  'Room Details'!$M719 = "N/A" ),"Usable","Unusable")</f>
        <v>Usable</v>
      </c>
      <c r="H731" s="156">
        <f>'Room Details'!$V719</f>
        <v>0</v>
      </c>
      <c r="I731" s="156">
        <f>_xlfn.IFNA(ROUNDUP(IF(OR('Room Details'!$J719=0,ISBLANK('Room Details'!$J719),'Room Details'!$J719="N/A"),0,IF('Room Details'!$J719&gt;$D731,('Room Details'!$J719/$E731)+$F731,IF('Room Details'!$J719&lt;=ABS($B731*$C731),1,('Room Details'!$J719/$B731)+$C731))),0),0)</f>
        <v>0</v>
      </c>
      <c r="J731" s="167"/>
      <c r="K731" s="167"/>
      <c r="L731" s="156">
        <f t="shared" si="44"/>
        <v>0</v>
      </c>
      <c r="M731" s="156">
        <f t="shared" si="45"/>
        <v>0</v>
      </c>
      <c r="N731" s="165"/>
      <c r="O731" s="165"/>
      <c r="P731" s="156">
        <f t="shared" si="46"/>
        <v>0</v>
      </c>
      <c r="Q731" s="156">
        <f t="shared" si="47"/>
        <v>0</v>
      </c>
      <c r="R731" s="165"/>
      <c r="S731" s="165"/>
    </row>
    <row r="732" spans="1:19" x14ac:dyDescent="0.25">
      <c r="A732" s="156">
        <v>717</v>
      </c>
      <c r="B732" s="156" t="e">
        <f>VLOOKUP('Room Details'!$I720,NCA_Calculations!$I$3:$N$12,2,0)</f>
        <v>#N/A</v>
      </c>
      <c r="C732" s="156" t="e">
        <f>VLOOKUP('Room Details'!$I720,NCA_Calculations!$I$3:$N$12,3,0)</f>
        <v>#N/A</v>
      </c>
      <c r="D732" s="156" t="e">
        <f>VLOOKUP('Room Details'!$I720,NCA_Calculations!$I$3:$N$12,4,0)</f>
        <v>#N/A</v>
      </c>
      <c r="E732" s="156" t="e">
        <f>VLOOKUP('Room Details'!$I720,NCA_Calculations!$I$3:$N$12,5,0)</f>
        <v>#N/A</v>
      </c>
      <c r="F732" s="156" t="e">
        <f>VLOOKUP('Room Details'!$I720,NCA_Calculations!$I$3:$N$12,6,0)</f>
        <v>#N/A</v>
      </c>
      <c r="G732" s="156" t="str">
        <f>IF(OR(ISBLANK('Room Details'!$M720), 'Room Details'!$M720 = 0,  'Room Details'!$M720 = "N/A" ),"Usable","Unusable")</f>
        <v>Usable</v>
      </c>
      <c r="H732" s="156">
        <f>'Room Details'!$V720</f>
        <v>0</v>
      </c>
      <c r="I732" s="156">
        <f>_xlfn.IFNA(ROUNDUP(IF(OR('Room Details'!$J720=0,ISBLANK('Room Details'!$J720),'Room Details'!$J720="N/A"),0,IF('Room Details'!$J720&gt;$D732,('Room Details'!$J720/$E732)+$F732,IF('Room Details'!$J720&lt;=ABS($B732*$C732),1,('Room Details'!$J720/$B732)+$C732))),0),0)</f>
        <v>0</v>
      </c>
      <c r="J732" s="167"/>
      <c r="K732" s="167"/>
      <c r="L732" s="156">
        <f t="shared" si="44"/>
        <v>0</v>
      </c>
      <c r="M732" s="156">
        <f t="shared" si="45"/>
        <v>0</v>
      </c>
      <c r="N732" s="165"/>
      <c r="O732" s="165"/>
      <c r="P732" s="156">
        <f t="shared" si="46"/>
        <v>0</v>
      </c>
      <c r="Q732" s="156">
        <f t="shared" si="47"/>
        <v>0</v>
      </c>
      <c r="R732" s="165"/>
      <c r="S732" s="165"/>
    </row>
    <row r="733" spans="1:19" x14ac:dyDescent="0.25">
      <c r="A733" s="156">
        <v>718</v>
      </c>
      <c r="B733" s="156" t="e">
        <f>VLOOKUP('Room Details'!$I721,NCA_Calculations!$I$3:$N$12,2,0)</f>
        <v>#N/A</v>
      </c>
      <c r="C733" s="156" t="e">
        <f>VLOOKUP('Room Details'!$I721,NCA_Calculations!$I$3:$N$12,3,0)</f>
        <v>#N/A</v>
      </c>
      <c r="D733" s="156" t="e">
        <f>VLOOKUP('Room Details'!$I721,NCA_Calculations!$I$3:$N$12,4,0)</f>
        <v>#N/A</v>
      </c>
      <c r="E733" s="156" t="e">
        <f>VLOOKUP('Room Details'!$I721,NCA_Calculations!$I$3:$N$12,5,0)</f>
        <v>#N/A</v>
      </c>
      <c r="F733" s="156" t="e">
        <f>VLOOKUP('Room Details'!$I721,NCA_Calculations!$I$3:$N$12,6,0)</f>
        <v>#N/A</v>
      </c>
      <c r="G733" s="156" t="str">
        <f>IF(OR(ISBLANK('Room Details'!$M721), 'Room Details'!$M721 = 0,  'Room Details'!$M721 = "N/A" ),"Usable","Unusable")</f>
        <v>Usable</v>
      </c>
      <c r="H733" s="156">
        <f>'Room Details'!$V721</f>
        <v>0</v>
      </c>
      <c r="I733" s="156">
        <f>_xlfn.IFNA(ROUNDUP(IF(OR('Room Details'!$J721=0,ISBLANK('Room Details'!$J721),'Room Details'!$J721="N/A"),0,IF('Room Details'!$J721&gt;$D733,('Room Details'!$J721/$E733)+$F733,IF('Room Details'!$J721&lt;=ABS($B733*$C733),1,('Room Details'!$J721/$B733)+$C733))),0),0)</f>
        <v>0</v>
      </c>
      <c r="J733" s="167"/>
      <c r="K733" s="167"/>
      <c r="L733" s="156">
        <f t="shared" si="44"/>
        <v>0</v>
      </c>
      <c r="M733" s="156">
        <f t="shared" si="45"/>
        <v>0</v>
      </c>
      <c r="N733" s="165"/>
      <c r="O733" s="165"/>
      <c r="P733" s="156">
        <f t="shared" si="46"/>
        <v>0</v>
      </c>
      <c r="Q733" s="156">
        <f t="shared" si="47"/>
        <v>0</v>
      </c>
      <c r="R733" s="165"/>
      <c r="S733" s="165"/>
    </row>
    <row r="734" spans="1:19" x14ac:dyDescent="0.25">
      <c r="A734" s="156">
        <v>719</v>
      </c>
      <c r="B734" s="156" t="e">
        <f>VLOOKUP('Room Details'!$I722,NCA_Calculations!$I$3:$N$12,2,0)</f>
        <v>#N/A</v>
      </c>
      <c r="C734" s="156" t="e">
        <f>VLOOKUP('Room Details'!$I722,NCA_Calculations!$I$3:$N$12,3,0)</f>
        <v>#N/A</v>
      </c>
      <c r="D734" s="156" t="e">
        <f>VLOOKUP('Room Details'!$I722,NCA_Calculations!$I$3:$N$12,4,0)</f>
        <v>#N/A</v>
      </c>
      <c r="E734" s="156" t="e">
        <f>VLOOKUP('Room Details'!$I722,NCA_Calculations!$I$3:$N$12,5,0)</f>
        <v>#N/A</v>
      </c>
      <c r="F734" s="156" t="e">
        <f>VLOOKUP('Room Details'!$I722,NCA_Calculations!$I$3:$N$12,6,0)</f>
        <v>#N/A</v>
      </c>
      <c r="G734" s="156" t="str">
        <f>IF(OR(ISBLANK('Room Details'!$M722), 'Room Details'!$M722 = 0,  'Room Details'!$M722 = "N/A" ),"Usable","Unusable")</f>
        <v>Usable</v>
      </c>
      <c r="H734" s="156">
        <f>'Room Details'!$V722</f>
        <v>0</v>
      </c>
      <c r="I734" s="156">
        <f>_xlfn.IFNA(ROUNDUP(IF(OR('Room Details'!$J722=0,ISBLANK('Room Details'!$J722),'Room Details'!$J722="N/A"),0,IF('Room Details'!$J722&gt;$D734,('Room Details'!$J722/$E734)+$F734,IF('Room Details'!$J722&lt;=ABS($B734*$C734),1,('Room Details'!$J722/$B734)+$C734))),0),0)</f>
        <v>0</v>
      </c>
      <c r="J734" s="167"/>
      <c r="K734" s="167"/>
      <c r="L734" s="156">
        <f t="shared" si="44"/>
        <v>0</v>
      </c>
      <c r="M734" s="156">
        <f t="shared" si="45"/>
        <v>0</v>
      </c>
      <c r="N734" s="165"/>
      <c r="O734" s="165"/>
      <c r="P734" s="156">
        <f t="shared" si="46"/>
        <v>0</v>
      </c>
      <c r="Q734" s="156">
        <f t="shared" si="47"/>
        <v>0</v>
      </c>
      <c r="R734" s="165"/>
      <c r="S734" s="165"/>
    </row>
    <row r="735" spans="1:19" x14ac:dyDescent="0.25">
      <c r="A735" s="156">
        <v>720</v>
      </c>
      <c r="B735" s="156" t="e">
        <f>VLOOKUP('Room Details'!$I723,NCA_Calculations!$I$3:$N$12,2,0)</f>
        <v>#N/A</v>
      </c>
      <c r="C735" s="156" t="e">
        <f>VLOOKUP('Room Details'!$I723,NCA_Calculations!$I$3:$N$12,3,0)</f>
        <v>#N/A</v>
      </c>
      <c r="D735" s="156" t="e">
        <f>VLOOKUP('Room Details'!$I723,NCA_Calculations!$I$3:$N$12,4,0)</f>
        <v>#N/A</v>
      </c>
      <c r="E735" s="156" t="e">
        <f>VLOOKUP('Room Details'!$I723,NCA_Calculations!$I$3:$N$12,5,0)</f>
        <v>#N/A</v>
      </c>
      <c r="F735" s="156" t="e">
        <f>VLOOKUP('Room Details'!$I723,NCA_Calculations!$I$3:$N$12,6,0)</f>
        <v>#N/A</v>
      </c>
      <c r="G735" s="156" t="str">
        <f>IF(OR(ISBLANK('Room Details'!$M723), 'Room Details'!$M723 = 0,  'Room Details'!$M723 = "N/A" ),"Usable","Unusable")</f>
        <v>Usable</v>
      </c>
      <c r="H735" s="156">
        <f>'Room Details'!$V723</f>
        <v>0</v>
      </c>
      <c r="I735" s="156">
        <f>_xlfn.IFNA(ROUNDUP(IF(OR('Room Details'!$J723=0,ISBLANK('Room Details'!$J723),'Room Details'!$J723="N/A"),0,IF('Room Details'!$J723&gt;$D735,('Room Details'!$J723/$E735)+$F735,IF('Room Details'!$J723&lt;=ABS($B735*$C735),1,('Room Details'!$J723/$B735)+$C735))),0),0)</f>
        <v>0</v>
      </c>
      <c r="J735" s="167"/>
      <c r="K735" s="167"/>
      <c r="L735" s="156">
        <f t="shared" si="44"/>
        <v>0</v>
      </c>
      <c r="M735" s="156">
        <f t="shared" si="45"/>
        <v>0</v>
      </c>
      <c r="N735" s="165"/>
      <c r="O735" s="165"/>
      <c r="P735" s="156">
        <f t="shared" si="46"/>
        <v>0</v>
      </c>
      <c r="Q735" s="156">
        <f t="shared" si="47"/>
        <v>0</v>
      </c>
      <c r="R735" s="165"/>
      <c r="S735" s="165"/>
    </row>
    <row r="736" spans="1:19" x14ac:dyDescent="0.25">
      <c r="A736" s="156">
        <v>721</v>
      </c>
      <c r="B736" s="156" t="e">
        <f>VLOOKUP('Room Details'!$I724,NCA_Calculations!$I$3:$N$12,2,0)</f>
        <v>#N/A</v>
      </c>
      <c r="C736" s="156" t="e">
        <f>VLOOKUP('Room Details'!$I724,NCA_Calculations!$I$3:$N$12,3,0)</f>
        <v>#N/A</v>
      </c>
      <c r="D736" s="156" t="e">
        <f>VLOOKUP('Room Details'!$I724,NCA_Calculations!$I$3:$N$12,4,0)</f>
        <v>#N/A</v>
      </c>
      <c r="E736" s="156" t="e">
        <f>VLOOKUP('Room Details'!$I724,NCA_Calculations!$I$3:$N$12,5,0)</f>
        <v>#N/A</v>
      </c>
      <c r="F736" s="156" t="e">
        <f>VLOOKUP('Room Details'!$I724,NCA_Calculations!$I$3:$N$12,6,0)</f>
        <v>#N/A</v>
      </c>
      <c r="G736" s="156" t="str">
        <f>IF(OR(ISBLANK('Room Details'!$M724), 'Room Details'!$M724 = 0,  'Room Details'!$M724 = "N/A" ),"Usable","Unusable")</f>
        <v>Usable</v>
      </c>
      <c r="H736" s="156">
        <f>'Room Details'!$V724</f>
        <v>0</v>
      </c>
      <c r="I736" s="156">
        <f>_xlfn.IFNA(ROUNDUP(IF(OR('Room Details'!$J724=0,ISBLANK('Room Details'!$J724),'Room Details'!$J724="N/A"),0,IF('Room Details'!$J724&gt;$D736,('Room Details'!$J724/$E736)+$F736,IF('Room Details'!$J724&lt;=ABS($B736*$C736),1,('Room Details'!$J724/$B736)+$C736))),0),0)</f>
        <v>0</v>
      </c>
      <c r="J736" s="167"/>
      <c r="K736" s="167"/>
      <c r="L736" s="156">
        <f t="shared" si="44"/>
        <v>0</v>
      </c>
      <c r="M736" s="156">
        <f t="shared" si="45"/>
        <v>0</v>
      </c>
      <c r="N736" s="165"/>
      <c r="O736" s="165"/>
      <c r="P736" s="156">
        <f t="shared" si="46"/>
        <v>0</v>
      </c>
      <c r="Q736" s="156">
        <f t="shared" si="47"/>
        <v>0</v>
      </c>
      <c r="R736" s="165"/>
      <c r="S736" s="165"/>
    </row>
    <row r="737" spans="1:19" x14ac:dyDescent="0.25">
      <c r="A737" s="156">
        <v>722</v>
      </c>
      <c r="B737" s="156" t="e">
        <f>VLOOKUP('Room Details'!$I725,NCA_Calculations!$I$3:$N$12,2,0)</f>
        <v>#N/A</v>
      </c>
      <c r="C737" s="156" t="e">
        <f>VLOOKUP('Room Details'!$I725,NCA_Calculations!$I$3:$N$12,3,0)</f>
        <v>#N/A</v>
      </c>
      <c r="D737" s="156" t="e">
        <f>VLOOKUP('Room Details'!$I725,NCA_Calculations!$I$3:$N$12,4,0)</f>
        <v>#N/A</v>
      </c>
      <c r="E737" s="156" t="e">
        <f>VLOOKUP('Room Details'!$I725,NCA_Calculations!$I$3:$N$12,5,0)</f>
        <v>#N/A</v>
      </c>
      <c r="F737" s="156" t="e">
        <f>VLOOKUP('Room Details'!$I725,NCA_Calculations!$I$3:$N$12,6,0)</f>
        <v>#N/A</v>
      </c>
      <c r="G737" s="156" t="str">
        <f>IF(OR(ISBLANK('Room Details'!$M725), 'Room Details'!$M725 = 0,  'Room Details'!$M725 = "N/A" ),"Usable","Unusable")</f>
        <v>Usable</v>
      </c>
      <c r="H737" s="156">
        <f>'Room Details'!$V725</f>
        <v>0</v>
      </c>
      <c r="I737" s="156">
        <f>_xlfn.IFNA(ROUNDUP(IF(OR('Room Details'!$J725=0,ISBLANK('Room Details'!$J725),'Room Details'!$J725="N/A"),0,IF('Room Details'!$J725&gt;$D737,('Room Details'!$J725/$E737)+$F737,IF('Room Details'!$J725&lt;=ABS($B737*$C737),1,('Room Details'!$J725/$B737)+$C737))),0),0)</f>
        <v>0</v>
      </c>
      <c r="J737" s="167"/>
      <c r="K737" s="167"/>
      <c r="L737" s="156">
        <f t="shared" si="44"/>
        <v>0</v>
      </c>
      <c r="M737" s="156">
        <f t="shared" si="45"/>
        <v>0</v>
      </c>
      <c r="N737" s="165"/>
      <c r="O737" s="165"/>
      <c r="P737" s="156">
        <f t="shared" si="46"/>
        <v>0</v>
      </c>
      <c r="Q737" s="156">
        <f t="shared" si="47"/>
        <v>0</v>
      </c>
      <c r="R737" s="165"/>
      <c r="S737" s="165"/>
    </row>
    <row r="738" spans="1:19" x14ac:dyDescent="0.25">
      <c r="A738" s="156">
        <v>723</v>
      </c>
      <c r="B738" s="156" t="e">
        <f>VLOOKUP('Room Details'!$I726,NCA_Calculations!$I$3:$N$12,2,0)</f>
        <v>#N/A</v>
      </c>
      <c r="C738" s="156" t="e">
        <f>VLOOKUP('Room Details'!$I726,NCA_Calculations!$I$3:$N$12,3,0)</f>
        <v>#N/A</v>
      </c>
      <c r="D738" s="156" t="e">
        <f>VLOOKUP('Room Details'!$I726,NCA_Calculations!$I$3:$N$12,4,0)</f>
        <v>#N/A</v>
      </c>
      <c r="E738" s="156" t="e">
        <f>VLOOKUP('Room Details'!$I726,NCA_Calculations!$I$3:$N$12,5,0)</f>
        <v>#N/A</v>
      </c>
      <c r="F738" s="156" t="e">
        <f>VLOOKUP('Room Details'!$I726,NCA_Calculations!$I$3:$N$12,6,0)</f>
        <v>#N/A</v>
      </c>
      <c r="G738" s="156" t="str">
        <f>IF(OR(ISBLANK('Room Details'!$M726), 'Room Details'!$M726 = 0,  'Room Details'!$M726 = "N/A" ),"Usable","Unusable")</f>
        <v>Usable</v>
      </c>
      <c r="H738" s="156">
        <f>'Room Details'!$V726</f>
        <v>0</v>
      </c>
      <c r="I738" s="156">
        <f>_xlfn.IFNA(ROUNDUP(IF(OR('Room Details'!$J726=0,ISBLANK('Room Details'!$J726),'Room Details'!$J726="N/A"),0,IF('Room Details'!$J726&gt;$D738,('Room Details'!$J726/$E738)+$F738,IF('Room Details'!$J726&lt;=ABS($B738*$C738),1,('Room Details'!$J726/$B738)+$C738))),0),0)</f>
        <v>0</v>
      </c>
      <c r="J738" s="167"/>
      <c r="K738" s="167"/>
      <c r="L738" s="156">
        <f t="shared" si="44"/>
        <v>0</v>
      </c>
      <c r="M738" s="156">
        <f t="shared" si="45"/>
        <v>0</v>
      </c>
      <c r="N738" s="165"/>
      <c r="O738" s="165"/>
      <c r="P738" s="156">
        <f t="shared" si="46"/>
        <v>0</v>
      </c>
      <c r="Q738" s="156">
        <f t="shared" si="47"/>
        <v>0</v>
      </c>
      <c r="R738" s="165"/>
      <c r="S738" s="165"/>
    </row>
    <row r="739" spans="1:19" x14ac:dyDescent="0.25">
      <c r="A739" s="156">
        <v>724</v>
      </c>
      <c r="B739" s="156" t="e">
        <f>VLOOKUP('Room Details'!$I727,NCA_Calculations!$I$3:$N$12,2,0)</f>
        <v>#N/A</v>
      </c>
      <c r="C739" s="156" t="e">
        <f>VLOOKUP('Room Details'!$I727,NCA_Calculations!$I$3:$N$12,3,0)</f>
        <v>#N/A</v>
      </c>
      <c r="D739" s="156" t="e">
        <f>VLOOKUP('Room Details'!$I727,NCA_Calculations!$I$3:$N$12,4,0)</f>
        <v>#N/A</v>
      </c>
      <c r="E739" s="156" t="e">
        <f>VLOOKUP('Room Details'!$I727,NCA_Calculations!$I$3:$N$12,5,0)</f>
        <v>#N/A</v>
      </c>
      <c r="F739" s="156" t="e">
        <f>VLOOKUP('Room Details'!$I727,NCA_Calculations!$I$3:$N$12,6,0)</f>
        <v>#N/A</v>
      </c>
      <c r="G739" s="156" t="str">
        <f>IF(OR(ISBLANK('Room Details'!$M727), 'Room Details'!$M727 = 0,  'Room Details'!$M727 = "N/A" ),"Usable","Unusable")</f>
        <v>Usable</v>
      </c>
      <c r="H739" s="156">
        <f>'Room Details'!$V727</f>
        <v>0</v>
      </c>
      <c r="I739" s="156">
        <f>_xlfn.IFNA(ROUNDUP(IF(OR('Room Details'!$J727=0,ISBLANK('Room Details'!$J727),'Room Details'!$J727="N/A"),0,IF('Room Details'!$J727&gt;$D739,('Room Details'!$J727/$E739)+$F739,IF('Room Details'!$J727&lt;=ABS($B739*$C739),1,('Room Details'!$J727/$B739)+$C739))),0),0)</f>
        <v>0</v>
      </c>
      <c r="J739" s="167"/>
      <c r="K739" s="167"/>
      <c r="L739" s="156">
        <f t="shared" si="44"/>
        <v>0</v>
      </c>
      <c r="M739" s="156">
        <f t="shared" si="45"/>
        <v>0</v>
      </c>
      <c r="N739" s="165"/>
      <c r="O739" s="165"/>
      <c r="P739" s="156">
        <f t="shared" si="46"/>
        <v>0</v>
      </c>
      <c r="Q739" s="156">
        <f t="shared" si="47"/>
        <v>0</v>
      </c>
      <c r="R739" s="165"/>
      <c r="S739" s="165"/>
    </row>
    <row r="740" spans="1:19" x14ac:dyDescent="0.25">
      <c r="A740" s="156">
        <v>725</v>
      </c>
      <c r="B740" s="156" t="e">
        <f>VLOOKUP('Room Details'!$I728,NCA_Calculations!$I$3:$N$12,2,0)</f>
        <v>#N/A</v>
      </c>
      <c r="C740" s="156" t="e">
        <f>VLOOKUP('Room Details'!$I728,NCA_Calculations!$I$3:$N$12,3,0)</f>
        <v>#N/A</v>
      </c>
      <c r="D740" s="156" t="e">
        <f>VLOOKUP('Room Details'!$I728,NCA_Calculations!$I$3:$N$12,4,0)</f>
        <v>#N/A</v>
      </c>
      <c r="E740" s="156" t="e">
        <f>VLOOKUP('Room Details'!$I728,NCA_Calculations!$I$3:$N$12,5,0)</f>
        <v>#N/A</v>
      </c>
      <c r="F740" s="156" t="e">
        <f>VLOOKUP('Room Details'!$I728,NCA_Calculations!$I$3:$N$12,6,0)</f>
        <v>#N/A</v>
      </c>
      <c r="G740" s="156" t="str">
        <f>IF(OR(ISBLANK('Room Details'!$M728), 'Room Details'!$M728 = 0,  'Room Details'!$M728 = "N/A" ),"Usable","Unusable")</f>
        <v>Usable</v>
      </c>
      <c r="H740" s="156">
        <f>'Room Details'!$V728</f>
        <v>0</v>
      </c>
      <c r="I740" s="156">
        <f>_xlfn.IFNA(ROUNDUP(IF(OR('Room Details'!$J728=0,ISBLANK('Room Details'!$J728),'Room Details'!$J728="N/A"),0,IF('Room Details'!$J728&gt;$D740,('Room Details'!$J728/$E740)+$F740,IF('Room Details'!$J728&lt;=ABS($B740*$C740),1,('Room Details'!$J728/$B740)+$C740))),0),0)</f>
        <v>0</v>
      </c>
      <c r="J740" s="167"/>
      <c r="K740" s="167"/>
      <c r="L740" s="156">
        <f t="shared" si="44"/>
        <v>0</v>
      </c>
      <c r="M740" s="156">
        <f t="shared" si="45"/>
        <v>0</v>
      </c>
      <c r="N740" s="165"/>
      <c r="O740" s="165"/>
      <c r="P740" s="156">
        <f t="shared" si="46"/>
        <v>0</v>
      </c>
      <c r="Q740" s="156">
        <f t="shared" si="47"/>
        <v>0</v>
      </c>
      <c r="R740" s="165"/>
      <c r="S740" s="165"/>
    </row>
    <row r="741" spans="1:19" x14ac:dyDescent="0.25">
      <c r="A741" s="156">
        <v>726</v>
      </c>
      <c r="B741" s="156" t="e">
        <f>VLOOKUP('Room Details'!$I729,NCA_Calculations!$I$3:$N$12,2,0)</f>
        <v>#N/A</v>
      </c>
      <c r="C741" s="156" t="e">
        <f>VLOOKUP('Room Details'!$I729,NCA_Calculations!$I$3:$N$12,3,0)</f>
        <v>#N/A</v>
      </c>
      <c r="D741" s="156" t="e">
        <f>VLOOKUP('Room Details'!$I729,NCA_Calculations!$I$3:$N$12,4,0)</f>
        <v>#N/A</v>
      </c>
      <c r="E741" s="156" t="e">
        <f>VLOOKUP('Room Details'!$I729,NCA_Calculations!$I$3:$N$12,5,0)</f>
        <v>#N/A</v>
      </c>
      <c r="F741" s="156" t="e">
        <f>VLOOKUP('Room Details'!$I729,NCA_Calculations!$I$3:$N$12,6,0)</f>
        <v>#N/A</v>
      </c>
      <c r="G741" s="156" t="str">
        <f>IF(OR(ISBLANK('Room Details'!$M729), 'Room Details'!$M729 = 0,  'Room Details'!$M729 = "N/A" ),"Usable","Unusable")</f>
        <v>Usable</v>
      </c>
      <c r="H741" s="156">
        <f>'Room Details'!$V729</f>
        <v>0</v>
      </c>
      <c r="I741" s="156">
        <f>_xlfn.IFNA(ROUNDUP(IF(OR('Room Details'!$J729=0,ISBLANK('Room Details'!$J729),'Room Details'!$J729="N/A"),0,IF('Room Details'!$J729&gt;$D741,('Room Details'!$J729/$E741)+$F741,IF('Room Details'!$J729&lt;=ABS($B741*$C741),1,('Room Details'!$J729/$B741)+$C741))),0),0)</f>
        <v>0</v>
      </c>
      <c r="J741" s="167"/>
      <c r="K741" s="167"/>
      <c r="L741" s="156">
        <f t="shared" si="44"/>
        <v>0</v>
      </c>
      <c r="M741" s="156">
        <f t="shared" si="45"/>
        <v>0</v>
      </c>
      <c r="N741" s="165"/>
      <c r="O741" s="165"/>
      <c r="P741" s="156">
        <f t="shared" si="46"/>
        <v>0</v>
      </c>
      <c r="Q741" s="156">
        <f t="shared" si="47"/>
        <v>0</v>
      </c>
      <c r="R741" s="165"/>
      <c r="S741" s="165"/>
    </row>
    <row r="742" spans="1:19" x14ac:dyDescent="0.25">
      <c r="A742" s="156">
        <v>727</v>
      </c>
      <c r="B742" s="156" t="e">
        <f>VLOOKUP('Room Details'!$I730,NCA_Calculations!$I$3:$N$12,2,0)</f>
        <v>#N/A</v>
      </c>
      <c r="C742" s="156" t="e">
        <f>VLOOKUP('Room Details'!$I730,NCA_Calculations!$I$3:$N$12,3,0)</f>
        <v>#N/A</v>
      </c>
      <c r="D742" s="156" t="e">
        <f>VLOOKUP('Room Details'!$I730,NCA_Calculations!$I$3:$N$12,4,0)</f>
        <v>#N/A</v>
      </c>
      <c r="E742" s="156" t="e">
        <f>VLOOKUP('Room Details'!$I730,NCA_Calculations!$I$3:$N$12,5,0)</f>
        <v>#N/A</v>
      </c>
      <c r="F742" s="156" t="e">
        <f>VLOOKUP('Room Details'!$I730,NCA_Calculations!$I$3:$N$12,6,0)</f>
        <v>#N/A</v>
      </c>
      <c r="G742" s="156" t="str">
        <f>IF(OR(ISBLANK('Room Details'!$M730), 'Room Details'!$M730 = 0,  'Room Details'!$M730 = "N/A" ),"Usable","Unusable")</f>
        <v>Usable</v>
      </c>
      <c r="H742" s="156">
        <f>'Room Details'!$V730</f>
        <v>0</v>
      </c>
      <c r="I742" s="156">
        <f>_xlfn.IFNA(ROUNDUP(IF(OR('Room Details'!$J730=0,ISBLANK('Room Details'!$J730),'Room Details'!$J730="N/A"),0,IF('Room Details'!$J730&gt;$D742,('Room Details'!$J730/$E742)+$F742,IF('Room Details'!$J730&lt;=ABS($B742*$C742),1,('Room Details'!$J730/$B742)+$C742))),0),0)</f>
        <v>0</v>
      </c>
      <c r="J742" s="167"/>
      <c r="K742" s="167"/>
      <c r="L742" s="156">
        <f t="shared" si="44"/>
        <v>0</v>
      </c>
      <c r="M742" s="156">
        <f t="shared" si="45"/>
        <v>0</v>
      </c>
      <c r="N742" s="165"/>
      <c r="O742" s="165"/>
      <c r="P742" s="156">
        <f t="shared" si="46"/>
        <v>0</v>
      </c>
      <c r="Q742" s="156">
        <f t="shared" si="47"/>
        <v>0</v>
      </c>
      <c r="R742" s="165"/>
      <c r="S742" s="165"/>
    </row>
    <row r="743" spans="1:19" x14ac:dyDescent="0.25">
      <c r="A743" s="156">
        <v>728</v>
      </c>
      <c r="B743" s="156" t="e">
        <f>VLOOKUP('Room Details'!$I731,NCA_Calculations!$I$3:$N$12,2,0)</f>
        <v>#N/A</v>
      </c>
      <c r="C743" s="156" t="e">
        <f>VLOOKUP('Room Details'!$I731,NCA_Calculations!$I$3:$N$12,3,0)</f>
        <v>#N/A</v>
      </c>
      <c r="D743" s="156" t="e">
        <f>VLOOKUP('Room Details'!$I731,NCA_Calculations!$I$3:$N$12,4,0)</f>
        <v>#N/A</v>
      </c>
      <c r="E743" s="156" t="e">
        <f>VLOOKUP('Room Details'!$I731,NCA_Calculations!$I$3:$N$12,5,0)</f>
        <v>#N/A</v>
      </c>
      <c r="F743" s="156" t="e">
        <f>VLOOKUP('Room Details'!$I731,NCA_Calculations!$I$3:$N$12,6,0)</f>
        <v>#N/A</v>
      </c>
      <c r="G743" s="156" t="str">
        <f>IF(OR(ISBLANK('Room Details'!$M731), 'Room Details'!$M731 = 0,  'Room Details'!$M731 = "N/A" ),"Usable","Unusable")</f>
        <v>Usable</v>
      </c>
      <c r="H743" s="156">
        <f>'Room Details'!$V731</f>
        <v>0</v>
      </c>
      <c r="I743" s="156">
        <f>_xlfn.IFNA(ROUNDUP(IF(OR('Room Details'!$J731=0,ISBLANK('Room Details'!$J731),'Room Details'!$J731="N/A"),0,IF('Room Details'!$J731&gt;$D743,('Room Details'!$J731/$E743)+$F743,IF('Room Details'!$J731&lt;=ABS($B743*$C743),1,('Room Details'!$J731/$B743)+$C743))),0),0)</f>
        <v>0</v>
      </c>
      <c r="J743" s="167"/>
      <c r="K743" s="167"/>
      <c r="L743" s="156">
        <f t="shared" si="44"/>
        <v>0</v>
      </c>
      <c r="M743" s="156">
        <f t="shared" si="45"/>
        <v>0</v>
      </c>
      <c r="N743" s="165"/>
      <c r="O743" s="165"/>
      <c r="P743" s="156">
        <f t="shared" si="46"/>
        <v>0</v>
      </c>
      <c r="Q743" s="156">
        <f t="shared" si="47"/>
        <v>0</v>
      </c>
      <c r="R743" s="165"/>
      <c r="S743" s="165"/>
    </row>
    <row r="744" spans="1:19" x14ac:dyDescent="0.25">
      <c r="A744" s="156">
        <v>729</v>
      </c>
      <c r="B744" s="156" t="e">
        <f>VLOOKUP('Room Details'!$I732,NCA_Calculations!$I$3:$N$12,2,0)</f>
        <v>#N/A</v>
      </c>
      <c r="C744" s="156" t="e">
        <f>VLOOKUP('Room Details'!$I732,NCA_Calculations!$I$3:$N$12,3,0)</f>
        <v>#N/A</v>
      </c>
      <c r="D744" s="156" t="e">
        <f>VLOOKUP('Room Details'!$I732,NCA_Calculations!$I$3:$N$12,4,0)</f>
        <v>#N/A</v>
      </c>
      <c r="E744" s="156" t="e">
        <f>VLOOKUP('Room Details'!$I732,NCA_Calculations!$I$3:$N$12,5,0)</f>
        <v>#N/A</v>
      </c>
      <c r="F744" s="156" t="e">
        <f>VLOOKUP('Room Details'!$I732,NCA_Calculations!$I$3:$N$12,6,0)</f>
        <v>#N/A</v>
      </c>
      <c r="G744" s="156" t="str">
        <f>IF(OR(ISBLANK('Room Details'!$M732), 'Room Details'!$M732 = 0,  'Room Details'!$M732 = "N/A" ),"Usable","Unusable")</f>
        <v>Usable</v>
      </c>
      <c r="H744" s="156">
        <f>'Room Details'!$V732</f>
        <v>0</v>
      </c>
      <c r="I744" s="156">
        <f>_xlfn.IFNA(ROUNDUP(IF(OR('Room Details'!$J732=0,ISBLANK('Room Details'!$J732),'Room Details'!$J732="N/A"),0,IF('Room Details'!$J732&gt;$D744,('Room Details'!$J732/$E744)+$F744,IF('Room Details'!$J732&lt;=ABS($B744*$C744),1,('Room Details'!$J732/$B744)+$C744))),0),0)</f>
        <v>0</v>
      </c>
      <c r="J744" s="167"/>
      <c r="K744" s="167"/>
      <c r="L744" s="156">
        <f t="shared" si="44"/>
        <v>0</v>
      </c>
      <c r="M744" s="156">
        <f t="shared" si="45"/>
        <v>0</v>
      </c>
      <c r="N744" s="165"/>
      <c r="O744" s="165"/>
      <c r="P744" s="156">
        <f t="shared" si="46"/>
        <v>0</v>
      </c>
      <c r="Q744" s="156">
        <f t="shared" si="47"/>
        <v>0</v>
      </c>
      <c r="R744" s="165"/>
      <c r="S744" s="165"/>
    </row>
    <row r="745" spans="1:19" x14ac:dyDescent="0.25">
      <c r="A745" s="156">
        <v>730</v>
      </c>
      <c r="B745" s="156" t="e">
        <f>VLOOKUP('Room Details'!$I733,NCA_Calculations!$I$3:$N$12,2,0)</f>
        <v>#N/A</v>
      </c>
      <c r="C745" s="156" t="e">
        <f>VLOOKUP('Room Details'!$I733,NCA_Calculations!$I$3:$N$12,3,0)</f>
        <v>#N/A</v>
      </c>
      <c r="D745" s="156" t="e">
        <f>VLOOKUP('Room Details'!$I733,NCA_Calculations!$I$3:$N$12,4,0)</f>
        <v>#N/A</v>
      </c>
      <c r="E745" s="156" t="e">
        <f>VLOOKUP('Room Details'!$I733,NCA_Calculations!$I$3:$N$12,5,0)</f>
        <v>#N/A</v>
      </c>
      <c r="F745" s="156" t="e">
        <f>VLOOKUP('Room Details'!$I733,NCA_Calculations!$I$3:$N$12,6,0)</f>
        <v>#N/A</v>
      </c>
      <c r="G745" s="156" t="str">
        <f>IF(OR(ISBLANK('Room Details'!$M733), 'Room Details'!$M733 = 0,  'Room Details'!$M733 = "N/A" ),"Usable","Unusable")</f>
        <v>Usable</v>
      </c>
      <c r="H745" s="156">
        <f>'Room Details'!$V733</f>
        <v>0</v>
      </c>
      <c r="I745" s="156">
        <f>_xlfn.IFNA(ROUNDUP(IF(OR('Room Details'!$J733=0,ISBLANK('Room Details'!$J733),'Room Details'!$J733="N/A"),0,IF('Room Details'!$J733&gt;$D745,('Room Details'!$J733/$E745)+$F745,IF('Room Details'!$J733&lt;=ABS($B745*$C745),1,('Room Details'!$J733/$B745)+$C745))),0),0)</f>
        <v>0</v>
      </c>
      <c r="J745" s="167"/>
      <c r="K745" s="167"/>
      <c r="L745" s="156">
        <f t="shared" si="44"/>
        <v>0</v>
      </c>
      <c r="M745" s="156">
        <f t="shared" si="45"/>
        <v>0</v>
      </c>
      <c r="N745" s="165"/>
      <c r="O745" s="165"/>
      <c r="P745" s="156">
        <f t="shared" si="46"/>
        <v>0</v>
      </c>
      <c r="Q745" s="156">
        <f t="shared" si="47"/>
        <v>0</v>
      </c>
      <c r="R745" s="165"/>
      <c r="S745" s="165"/>
    </row>
    <row r="746" spans="1:19" x14ac:dyDescent="0.25">
      <c r="A746" s="156">
        <v>731</v>
      </c>
      <c r="B746" s="156" t="e">
        <f>VLOOKUP('Room Details'!$I734,NCA_Calculations!$I$3:$N$12,2,0)</f>
        <v>#N/A</v>
      </c>
      <c r="C746" s="156" t="e">
        <f>VLOOKUP('Room Details'!$I734,NCA_Calculations!$I$3:$N$12,3,0)</f>
        <v>#N/A</v>
      </c>
      <c r="D746" s="156" t="e">
        <f>VLOOKUP('Room Details'!$I734,NCA_Calculations!$I$3:$N$12,4,0)</f>
        <v>#N/A</v>
      </c>
      <c r="E746" s="156" t="e">
        <f>VLOOKUP('Room Details'!$I734,NCA_Calculations!$I$3:$N$12,5,0)</f>
        <v>#N/A</v>
      </c>
      <c r="F746" s="156" t="e">
        <f>VLOOKUP('Room Details'!$I734,NCA_Calculations!$I$3:$N$12,6,0)</f>
        <v>#N/A</v>
      </c>
      <c r="G746" s="156" t="str">
        <f>IF(OR(ISBLANK('Room Details'!$M734), 'Room Details'!$M734 = 0,  'Room Details'!$M734 = "N/A" ),"Usable","Unusable")</f>
        <v>Usable</v>
      </c>
      <c r="H746" s="156">
        <f>'Room Details'!$V734</f>
        <v>0</v>
      </c>
      <c r="I746" s="156">
        <f>_xlfn.IFNA(ROUNDUP(IF(OR('Room Details'!$J734=0,ISBLANK('Room Details'!$J734),'Room Details'!$J734="N/A"),0,IF('Room Details'!$J734&gt;$D746,('Room Details'!$J734/$E746)+$F746,IF('Room Details'!$J734&lt;=ABS($B746*$C746),1,('Room Details'!$J734/$B746)+$C746))),0),0)</f>
        <v>0</v>
      </c>
      <c r="J746" s="167"/>
      <c r="K746" s="167"/>
      <c r="L746" s="156">
        <f t="shared" si="44"/>
        <v>0</v>
      </c>
      <c r="M746" s="156">
        <f t="shared" si="45"/>
        <v>0</v>
      </c>
      <c r="N746" s="165"/>
      <c r="O746" s="165"/>
      <c r="P746" s="156">
        <f t="shared" si="46"/>
        <v>0</v>
      </c>
      <c r="Q746" s="156">
        <f t="shared" si="47"/>
        <v>0</v>
      </c>
      <c r="R746" s="165"/>
      <c r="S746" s="165"/>
    </row>
    <row r="747" spans="1:19" x14ac:dyDescent="0.25">
      <c r="A747" s="156">
        <v>732</v>
      </c>
      <c r="B747" s="156" t="e">
        <f>VLOOKUP('Room Details'!$I735,NCA_Calculations!$I$3:$N$12,2,0)</f>
        <v>#N/A</v>
      </c>
      <c r="C747" s="156" t="e">
        <f>VLOOKUP('Room Details'!$I735,NCA_Calculations!$I$3:$N$12,3,0)</f>
        <v>#N/A</v>
      </c>
      <c r="D747" s="156" t="e">
        <f>VLOOKUP('Room Details'!$I735,NCA_Calculations!$I$3:$N$12,4,0)</f>
        <v>#N/A</v>
      </c>
      <c r="E747" s="156" t="e">
        <f>VLOOKUP('Room Details'!$I735,NCA_Calculations!$I$3:$N$12,5,0)</f>
        <v>#N/A</v>
      </c>
      <c r="F747" s="156" t="e">
        <f>VLOOKUP('Room Details'!$I735,NCA_Calculations!$I$3:$N$12,6,0)</f>
        <v>#N/A</v>
      </c>
      <c r="G747" s="156" t="str">
        <f>IF(OR(ISBLANK('Room Details'!$M735), 'Room Details'!$M735 = 0,  'Room Details'!$M735 = "N/A" ),"Usable","Unusable")</f>
        <v>Usable</v>
      </c>
      <c r="H747" s="156">
        <f>'Room Details'!$V735</f>
        <v>0</v>
      </c>
      <c r="I747" s="156">
        <f>_xlfn.IFNA(ROUNDUP(IF(OR('Room Details'!$J735=0,ISBLANK('Room Details'!$J735),'Room Details'!$J735="N/A"),0,IF('Room Details'!$J735&gt;$D747,('Room Details'!$J735/$E747)+$F747,IF('Room Details'!$J735&lt;=ABS($B747*$C747),1,('Room Details'!$J735/$B747)+$C747))),0),0)</f>
        <v>0</v>
      </c>
      <c r="J747" s="167"/>
      <c r="K747" s="167"/>
      <c r="L747" s="156">
        <f t="shared" si="44"/>
        <v>0</v>
      </c>
      <c r="M747" s="156">
        <f t="shared" si="45"/>
        <v>0</v>
      </c>
      <c r="N747" s="165"/>
      <c r="O747" s="165"/>
      <c r="P747" s="156">
        <f t="shared" si="46"/>
        <v>0</v>
      </c>
      <c r="Q747" s="156">
        <f t="shared" si="47"/>
        <v>0</v>
      </c>
      <c r="R747" s="165"/>
      <c r="S747" s="165"/>
    </row>
    <row r="748" spans="1:19" x14ac:dyDescent="0.25">
      <c r="A748" s="156">
        <v>733</v>
      </c>
      <c r="B748" s="156" t="e">
        <f>VLOOKUP('Room Details'!$I736,NCA_Calculations!$I$3:$N$12,2,0)</f>
        <v>#N/A</v>
      </c>
      <c r="C748" s="156" t="e">
        <f>VLOOKUP('Room Details'!$I736,NCA_Calculations!$I$3:$N$12,3,0)</f>
        <v>#N/A</v>
      </c>
      <c r="D748" s="156" t="e">
        <f>VLOOKUP('Room Details'!$I736,NCA_Calculations!$I$3:$N$12,4,0)</f>
        <v>#N/A</v>
      </c>
      <c r="E748" s="156" t="e">
        <f>VLOOKUP('Room Details'!$I736,NCA_Calculations!$I$3:$N$12,5,0)</f>
        <v>#N/A</v>
      </c>
      <c r="F748" s="156" t="e">
        <f>VLOOKUP('Room Details'!$I736,NCA_Calculations!$I$3:$N$12,6,0)</f>
        <v>#N/A</v>
      </c>
      <c r="G748" s="156" t="str">
        <f>IF(OR(ISBLANK('Room Details'!$M736), 'Room Details'!$M736 = 0,  'Room Details'!$M736 = "N/A" ),"Usable","Unusable")</f>
        <v>Usable</v>
      </c>
      <c r="H748" s="156">
        <f>'Room Details'!$V736</f>
        <v>0</v>
      </c>
      <c r="I748" s="156">
        <f>_xlfn.IFNA(ROUNDUP(IF(OR('Room Details'!$J736=0,ISBLANK('Room Details'!$J736),'Room Details'!$J736="N/A"),0,IF('Room Details'!$J736&gt;$D748,('Room Details'!$J736/$E748)+$F748,IF('Room Details'!$J736&lt;=ABS($B748*$C748),1,('Room Details'!$J736/$B748)+$C748))),0),0)</f>
        <v>0</v>
      </c>
      <c r="J748" s="167"/>
      <c r="K748" s="167"/>
      <c r="L748" s="156">
        <f t="shared" si="44"/>
        <v>0</v>
      </c>
      <c r="M748" s="156">
        <f t="shared" si="45"/>
        <v>0</v>
      </c>
      <c r="N748" s="165"/>
      <c r="O748" s="165"/>
      <c r="P748" s="156">
        <f t="shared" si="46"/>
        <v>0</v>
      </c>
      <c r="Q748" s="156">
        <f t="shared" si="47"/>
        <v>0</v>
      </c>
      <c r="R748" s="165"/>
      <c r="S748" s="165"/>
    </row>
    <row r="749" spans="1:19" x14ac:dyDescent="0.25">
      <c r="A749" s="156">
        <v>734</v>
      </c>
      <c r="B749" s="156" t="e">
        <f>VLOOKUP('Room Details'!$I737,NCA_Calculations!$I$3:$N$12,2,0)</f>
        <v>#N/A</v>
      </c>
      <c r="C749" s="156" t="e">
        <f>VLOOKUP('Room Details'!$I737,NCA_Calculations!$I$3:$N$12,3,0)</f>
        <v>#N/A</v>
      </c>
      <c r="D749" s="156" t="e">
        <f>VLOOKUP('Room Details'!$I737,NCA_Calculations!$I$3:$N$12,4,0)</f>
        <v>#N/A</v>
      </c>
      <c r="E749" s="156" t="e">
        <f>VLOOKUP('Room Details'!$I737,NCA_Calculations!$I$3:$N$12,5,0)</f>
        <v>#N/A</v>
      </c>
      <c r="F749" s="156" t="e">
        <f>VLOOKUP('Room Details'!$I737,NCA_Calculations!$I$3:$N$12,6,0)</f>
        <v>#N/A</v>
      </c>
      <c r="G749" s="156" t="str">
        <f>IF(OR(ISBLANK('Room Details'!$M737), 'Room Details'!$M737 = 0,  'Room Details'!$M737 = "N/A" ),"Usable","Unusable")</f>
        <v>Usable</v>
      </c>
      <c r="H749" s="156">
        <f>'Room Details'!$V737</f>
        <v>0</v>
      </c>
      <c r="I749" s="156">
        <f>_xlfn.IFNA(ROUNDUP(IF(OR('Room Details'!$J737=0,ISBLANK('Room Details'!$J737),'Room Details'!$J737="N/A"),0,IF('Room Details'!$J737&gt;$D749,('Room Details'!$J737/$E749)+$F749,IF('Room Details'!$J737&lt;=ABS($B749*$C749),1,('Room Details'!$J737/$B749)+$C749))),0),0)</f>
        <v>0</v>
      </c>
      <c r="J749" s="167"/>
      <c r="K749" s="167"/>
      <c r="L749" s="156">
        <f t="shared" si="44"/>
        <v>0</v>
      </c>
      <c r="M749" s="156">
        <f t="shared" si="45"/>
        <v>0</v>
      </c>
      <c r="N749" s="165"/>
      <c r="O749" s="165"/>
      <c r="P749" s="156">
        <f t="shared" si="46"/>
        <v>0</v>
      </c>
      <c r="Q749" s="156">
        <f t="shared" si="47"/>
        <v>0</v>
      </c>
      <c r="R749" s="165"/>
      <c r="S749" s="165"/>
    </row>
    <row r="750" spans="1:19" x14ac:dyDescent="0.25">
      <c r="A750" s="156">
        <v>735</v>
      </c>
      <c r="B750" s="156" t="e">
        <f>VLOOKUP('Room Details'!$I738,NCA_Calculations!$I$3:$N$12,2,0)</f>
        <v>#N/A</v>
      </c>
      <c r="C750" s="156" t="e">
        <f>VLOOKUP('Room Details'!$I738,NCA_Calculations!$I$3:$N$12,3,0)</f>
        <v>#N/A</v>
      </c>
      <c r="D750" s="156" t="e">
        <f>VLOOKUP('Room Details'!$I738,NCA_Calculations!$I$3:$N$12,4,0)</f>
        <v>#N/A</v>
      </c>
      <c r="E750" s="156" t="e">
        <f>VLOOKUP('Room Details'!$I738,NCA_Calculations!$I$3:$N$12,5,0)</f>
        <v>#N/A</v>
      </c>
      <c r="F750" s="156" t="e">
        <f>VLOOKUP('Room Details'!$I738,NCA_Calculations!$I$3:$N$12,6,0)</f>
        <v>#N/A</v>
      </c>
      <c r="G750" s="156" t="str">
        <f>IF(OR(ISBLANK('Room Details'!$M738), 'Room Details'!$M738 = 0,  'Room Details'!$M738 = "N/A" ),"Usable","Unusable")</f>
        <v>Usable</v>
      </c>
      <c r="H750" s="156">
        <f>'Room Details'!$V738</f>
        <v>0</v>
      </c>
      <c r="I750" s="156">
        <f>_xlfn.IFNA(ROUNDUP(IF(OR('Room Details'!$J738=0,ISBLANK('Room Details'!$J738),'Room Details'!$J738="N/A"),0,IF('Room Details'!$J738&gt;$D750,('Room Details'!$J738/$E750)+$F750,IF('Room Details'!$J738&lt;=ABS($B750*$C750),1,('Room Details'!$J738/$B750)+$C750))),0),0)</f>
        <v>0</v>
      </c>
      <c r="J750" s="167"/>
      <c r="K750" s="167"/>
      <c r="L750" s="156">
        <f t="shared" si="44"/>
        <v>0</v>
      </c>
      <c r="M750" s="156">
        <f t="shared" si="45"/>
        <v>0</v>
      </c>
      <c r="N750" s="165"/>
      <c r="O750" s="165"/>
      <c r="P750" s="156">
        <f t="shared" si="46"/>
        <v>0</v>
      </c>
      <c r="Q750" s="156">
        <f t="shared" si="47"/>
        <v>0</v>
      </c>
      <c r="R750" s="165"/>
      <c r="S750" s="165"/>
    </row>
    <row r="751" spans="1:19" x14ac:dyDescent="0.25">
      <c r="A751" s="156">
        <v>736</v>
      </c>
      <c r="B751" s="156" t="e">
        <f>VLOOKUP('Room Details'!$I739,NCA_Calculations!$I$3:$N$12,2,0)</f>
        <v>#N/A</v>
      </c>
      <c r="C751" s="156" t="e">
        <f>VLOOKUP('Room Details'!$I739,NCA_Calculations!$I$3:$N$12,3,0)</f>
        <v>#N/A</v>
      </c>
      <c r="D751" s="156" t="e">
        <f>VLOOKUP('Room Details'!$I739,NCA_Calculations!$I$3:$N$12,4,0)</f>
        <v>#N/A</v>
      </c>
      <c r="E751" s="156" t="e">
        <f>VLOOKUP('Room Details'!$I739,NCA_Calculations!$I$3:$N$12,5,0)</f>
        <v>#N/A</v>
      </c>
      <c r="F751" s="156" t="e">
        <f>VLOOKUP('Room Details'!$I739,NCA_Calculations!$I$3:$N$12,6,0)</f>
        <v>#N/A</v>
      </c>
      <c r="G751" s="156" t="str">
        <f>IF(OR(ISBLANK('Room Details'!$M739), 'Room Details'!$M739 = 0,  'Room Details'!$M739 = "N/A" ),"Usable","Unusable")</f>
        <v>Usable</v>
      </c>
      <c r="H751" s="156">
        <f>'Room Details'!$V739</f>
        <v>0</v>
      </c>
      <c r="I751" s="156">
        <f>_xlfn.IFNA(ROUNDUP(IF(OR('Room Details'!$J739=0,ISBLANK('Room Details'!$J739),'Room Details'!$J739="N/A"),0,IF('Room Details'!$J739&gt;$D751,('Room Details'!$J739/$E751)+$F751,IF('Room Details'!$J739&lt;=ABS($B751*$C751),1,('Room Details'!$J739/$B751)+$C751))),0),0)</f>
        <v>0</v>
      </c>
      <c r="J751" s="167"/>
      <c r="K751" s="167"/>
      <c r="L751" s="156">
        <f t="shared" si="44"/>
        <v>0</v>
      </c>
      <c r="M751" s="156">
        <f t="shared" si="45"/>
        <v>0</v>
      </c>
      <c r="N751" s="165"/>
      <c r="O751" s="165"/>
      <c r="P751" s="156">
        <f t="shared" si="46"/>
        <v>0</v>
      </c>
      <c r="Q751" s="156">
        <f t="shared" si="47"/>
        <v>0</v>
      </c>
      <c r="R751" s="165"/>
      <c r="S751" s="165"/>
    </row>
    <row r="752" spans="1:19" x14ac:dyDescent="0.25">
      <c r="A752" s="156">
        <v>737</v>
      </c>
      <c r="B752" s="156" t="e">
        <f>VLOOKUP('Room Details'!$I740,NCA_Calculations!$I$3:$N$12,2,0)</f>
        <v>#N/A</v>
      </c>
      <c r="C752" s="156" t="e">
        <f>VLOOKUP('Room Details'!$I740,NCA_Calculations!$I$3:$N$12,3,0)</f>
        <v>#N/A</v>
      </c>
      <c r="D752" s="156" t="e">
        <f>VLOOKUP('Room Details'!$I740,NCA_Calculations!$I$3:$N$12,4,0)</f>
        <v>#N/A</v>
      </c>
      <c r="E752" s="156" t="e">
        <f>VLOOKUP('Room Details'!$I740,NCA_Calculations!$I$3:$N$12,5,0)</f>
        <v>#N/A</v>
      </c>
      <c r="F752" s="156" t="e">
        <f>VLOOKUP('Room Details'!$I740,NCA_Calculations!$I$3:$N$12,6,0)</f>
        <v>#N/A</v>
      </c>
      <c r="G752" s="156" t="str">
        <f>IF(OR(ISBLANK('Room Details'!$M740), 'Room Details'!$M740 = 0,  'Room Details'!$M740 = "N/A" ),"Usable","Unusable")</f>
        <v>Usable</v>
      </c>
      <c r="H752" s="156">
        <f>'Room Details'!$V740</f>
        <v>0</v>
      </c>
      <c r="I752" s="156">
        <f>_xlfn.IFNA(ROUNDUP(IF(OR('Room Details'!$J740=0,ISBLANK('Room Details'!$J740),'Room Details'!$J740="N/A"),0,IF('Room Details'!$J740&gt;$D752,('Room Details'!$J740/$E752)+$F752,IF('Room Details'!$J740&lt;=ABS($B752*$C752),1,('Room Details'!$J740/$B752)+$C752))),0),0)</f>
        <v>0</v>
      </c>
      <c r="J752" s="167"/>
      <c r="K752" s="167"/>
      <c r="L752" s="156">
        <f t="shared" si="44"/>
        <v>0</v>
      </c>
      <c r="M752" s="156">
        <f t="shared" si="45"/>
        <v>0</v>
      </c>
      <c r="N752" s="165"/>
      <c r="O752" s="165"/>
      <c r="P752" s="156">
        <f t="shared" si="46"/>
        <v>0</v>
      </c>
      <c r="Q752" s="156">
        <f t="shared" si="47"/>
        <v>0</v>
      </c>
      <c r="R752" s="165"/>
      <c r="S752" s="165"/>
    </row>
    <row r="753" spans="1:19" x14ac:dyDescent="0.25">
      <c r="A753" s="156">
        <v>738</v>
      </c>
      <c r="B753" s="156" t="e">
        <f>VLOOKUP('Room Details'!$I741,NCA_Calculations!$I$3:$N$12,2,0)</f>
        <v>#N/A</v>
      </c>
      <c r="C753" s="156" t="e">
        <f>VLOOKUP('Room Details'!$I741,NCA_Calculations!$I$3:$N$12,3,0)</f>
        <v>#N/A</v>
      </c>
      <c r="D753" s="156" t="e">
        <f>VLOOKUP('Room Details'!$I741,NCA_Calculations!$I$3:$N$12,4,0)</f>
        <v>#N/A</v>
      </c>
      <c r="E753" s="156" t="e">
        <f>VLOOKUP('Room Details'!$I741,NCA_Calculations!$I$3:$N$12,5,0)</f>
        <v>#N/A</v>
      </c>
      <c r="F753" s="156" t="e">
        <f>VLOOKUP('Room Details'!$I741,NCA_Calculations!$I$3:$N$12,6,0)</f>
        <v>#N/A</v>
      </c>
      <c r="G753" s="156" t="str">
        <f>IF(OR(ISBLANK('Room Details'!$M741), 'Room Details'!$M741 = 0,  'Room Details'!$M741 = "N/A" ),"Usable","Unusable")</f>
        <v>Usable</v>
      </c>
      <c r="H753" s="156">
        <f>'Room Details'!$V741</f>
        <v>0</v>
      </c>
      <c r="I753" s="156">
        <f>_xlfn.IFNA(ROUNDUP(IF(OR('Room Details'!$J741=0,ISBLANK('Room Details'!$J741),'Room Details'!$J741="N/A"),0,IF('Room Details'!$J741&gt;$D753,('Room Details'!$J741/$E753)+$F753,IF('Room Details'!$J741&lt;=ABS($B753*$C753),1,('Room Details'!$J741/$B753)+$C753))),0),0)</f>
        <v>0</v>
      </c>
      <c r="J753" s="167"/>
      <c r="K753" s="167"/>
      <c r="L753" s="156">
        <f t="shared" si="44"/>
        <v>0</v>
      </c>
      <c r="M753" s="156">
        <f t="shared" si="45"/>
        <v>0</v>
      </c>
      <c r="N753" s="165"/>
      <c r="O753" s="165"/>
      <c r="P753" s="156">
        <f t="shared" si="46"/>
        <v>0</v>
      </c>
      <c r="Q753" s="156">
        <f t="shared" si="47"/>
        <v>0</v>
      </c>
      <c r="R753" s="165"/>
      <c r="S753" s="165"/>
    </row>
    <row r="754" spans="1:19" x14ac:dyDescent="0.25">
      <c r="A754" s="156">
        <v>739</v>
      </c>
      <c r="B754" s="156" t="e">
        <f>VLOOKUP('Room Details'!$I742,NCA_Calculations!$I$3:$N$12,2,0)</f>
        <v>#N/A</v>
      </c>
      <c r="C754" s="156" t="e">
        <f>VLOOKUP('Room Details'!$I742,NCA_Calculations!$I$3:$N$12,3,0)</f>
        <v>#N/A</v>
      </c>
      <c r="D754" s="156" t="e">
        <f>VLOOKUP('Room Details'!$I742,NCA_Calculations!$I$3:$N$12,4,0)</f>
        <v>#N/A</v>
      </c>
      <c r="E754" s="156" t="e">
        <f>VLOOKUP('Room Details'!$I742,NCA_Calculations!$I$3:$N$12,5,0)</f>
        <v>#N/A</v>
      </c>
      <c r="F754" s="156" t="e">
        <f>VLOOKUP('Room Details'!$I742,NCA_Calculations!$I$3:$N$12,6,0)</f>
        <v>#N/A</v>
      </c>
      <c r="G754" s="156" t="str">
        <f>IF(OR(ISBLANK('Room Details'!$M742), 'Room Details'!$M742 = 0,  'Room Details'!$M742 = "N/A" ),"Usable","Unusable")</f>
        <v>Usable</v>
      </c>
      <c r="H754" s="156">
        <f>'Room Details'!$V742</f>
        <v>0</v>
      </c>
      <c r="I754" s="156">
        <f>_xlfn.IFNA(ROUNDUP(IF(OR('Room Details'!$J742=0,ISBLANK('Room Details'!$J742),'Room Details'!$J742="N/A"),0,IF('Room Details'!$J742&gt;$D754,('Room Details'!$J742/$E754)+$F754,IF('Room Details'!$J742&lt;=ABS($B754*$C754),1,('Room Details'!$J742/$B754)+$C754))),0),0)</f>
        <v>0</v>
      </c>
      <c r="J754" s="167"/>
      <c r="K754" s="167"/>
      <c r="L754" s="156">
        <f t="shared" si="44"/>
        <v>0</v>
      </c>
      <c r="M754" s="156">
        <f t="shared" si="45"/>
        <v>0</v>
      </c>
      <c r="N754" s="165"/>
      <c r="O754" s="165"/>
      <c r="P754" s="156">
        <f t="shared" si="46"/>
        <v>0</v>
      </c>
      <c r="Q754" s="156">
        <f t="shared" si="47"/>
        <v>0</v>
      </c>
      <c r="R754" s="165"/>
      <c r="S754" s="165"/>
    </row>
    <row r="755" spans="1:19" x14ac:dyDescent="0.25">
      <c r="A755" s="156">
        <v>740</v>
      </c>
      <c r="B755" s="156" t="e">
        <f>VLOOKUP('Room Details'!$I743,NCA_Calculations!$I$3:$N$12,2,0)</f>
        <v>#N/A</v>
      </c>
      <c r="C755" s="156" t="e">
        <f>VLOOKUP('Room Details'!$I743,NCA_Calculations!$I$3:$N$12,3,0)</f>
        <v>#N/A</v>
      </c>
      <c r="D755" s="156" t="e">
        <f>VLOOKUP('Room Details'!$I743,NCA_Calculations!$I$3:$N$12,4,0)</f>
        <v>#N/A</v>
      </c>
      <c r="E755" s="156" t="e">
        <f>VLOOKUP('Room Details'!$I743,NCA_Calculations!$I$3:$N$12,5,0)</f>
        <v>#N/A</v>
      </c>
      <c r="F755" s="156" t="e">
        <f>VLOOKUP('Room Details'!$I743,NCA_Calculations!$I$3:$N$12,6,0)</f>
        <v>#N/A</v>
      </c>
      <c r="G755" s="156" t="str">
        <f>IF(OR(ISBLANK('Room Details'!$M743), 'Room Details'!$M743 = 0,  'Room Details'!$M743 = "N/A" ),"Usable","Unusable")</f>
        <v>Usable</v>
      </c>
      <c r="H755" s="156">
        <f>'Room Details'!$V743</f>
        <v>0</v>
      </c>
      <c r="I755" s="156">
        <f>_xlfn.IFNA(ROUNDUP(IF(OR('Room Details'!$J743=0,ISBLANK('Room Details'!$J743),'Room Details'!$J743="N/A"),0,IF('Room Details'!$J743&gt;$D755,('Room Details'!$J743/$E755)+$F755,IF('Room Details'!$J743&lt;=ABS($B755*$C755),1,('Room Details'!$J743/$B755)+$C755))),0),0)</f>
        <v>0</v>
      </c>
      <c r="J755" s="167"/>
      <c r="K755" s="167"/>
      <c r="L755" s="156">
        <f t="shared" si="44"/>
        <v>0</v>
      </c>
      <c r="M755" s="156">
        <f t="shared" si="45"/>
        <v>0</v>
      </c>
      <c r="N755" s="165"/>
      <c r="O755" s="165"/>
      <c r="P755" s="156">
        <f t="shared" si="46"/>
        <v>0</v>
      </c>
      <c r="Q755" s="156">
        <f t="shared" si="47"/>
        <v>0</v>
      </c>
      <c r="R755" s="165"/>
      <c r="S755" s="165"/>
    </row>
    <row r="756" spans="1:19" x14ac:dyDescent="0.25">
      <c r="A756" s="156">
        <v>741</v>
      </c>
      <c r="B756" s="156" t="e">
        <f>VLOOKUP('Room Details'!$I744,NCA_Calculations!$I$3:$N$12,2,0)</f>
        <v>#N/A</v>
      </c>
      <c r="C756" s="156" t="e">
        <f>VLOOKUP('Room Details'!$I744,NCA_Calculations!$I$3:$N$12,3,0)</f>
        <v>#N/A</v>
      </c>
      <c r="D756" s="156" t="e">
        <f>VLOOKUP('Room Details'!$I744,NCA_Calculations!$I$3:$N$12,4,0)</f>
        <v>#N/A</v>
      </c>
      <c r="E756" s="156" t="e">
        <f>VLOOKUP('Room Details'!$I744,NCA_Calculations!$I$3:$N$12,5,0)</f>
        <v>#N/A</v>
      </c>
      <c r="F756" s="156" t="e">
        <f>VLOOKUP('Room Details'!$I744,NCA_Calculations!$I$3:$N$12,6,0)</f>
        <v>#N/A</v>
      </c>
      <c r="G756" s="156" t="str">
        <f>IF(OR(ISBLANK('Room Details'!$M744), 'Room Details'!$M744 = 0,  'Room Details'!$M744 = "N/A" ),"Usable","Unusable")</f>
        <v>Usable</v>
      </c>
      <c r="H756" s="156">
        <f>'Room Details'!$V744</f>
        <v>0</v>
      </c>
      <c r="I756" s="156">
        <f>_xlfn.IFNA(ROUNDUP(IF(OR('Room Details'!$J744=0,ISBLANK('Room Details'!$J744),'Room Details'!$J744="N/A"),0,IF('Room Details'!$J744&gt;$D756,('Room Details'!$J744/$E756)+$F756,IF('Room Details'!$J744&lt;=ABS($B756*$C756),1,('Room Details'!$J744/$B756)+$C756))),0),0)</f>
        <v>0</v>
      </c>
      <c r="J756" s="167"/>
      <c r="K756" s="167"/>
      <c r="L756" s="156">
        <f t="shared" si="44"/>
        <v>0</v>
      </c>
      <c r="M756" s="156">
        <f t="shared" si="45"/>
        <v>0</v>
      </c>
      <c r="N756" s="165"/>
      <c r="O756" s="165"/>
      <c r="P756" s="156">
        <f t="shared" si="46"/>
        <v>0</v>
      </c>
      <c r="Q756" s="156">
        <f t="shared" si="47"/>
        <v>0</v>
      </c>
      <c r="R756" s="165"/>
      <c r="S756" s="165"/>
    </row>
    <row r="757" spans="1:19" x14ac:dyDescent="0.25">
      <c r="A757" s="156">
        <v>742</v>
      </c>
      <c r="B757" s="156" t="e">
        <f>VLOOKUP('Room Details'!$I745,NCA_Calculations!$I$3:$N$12,2,0)</f>
        <v>#N/A</v>
      </c>
      <c r="C757" s="156" t="e">
        <f>VLOOKUP('Room Details'!$I745,NCA_Calculations!$I$3:$N$12,3,0)</f>
        <v>#N/A</v>
      </c>
      <c r="D757" s="156" t="e">
        <f>VLOOKUP('Room Details'!$I745,NCA_Calculations!$I$3:$N$12,4,0)</f>
        <v>#N/A</v>
      </c>
      <c r="E757" s="156" t="e">
        <f>VLOOKUP('Room Details'!$I745,NCA_Calculations!$I$3:$N$12,5,0)</f>
        <v>#N/A</v>
      </c>
      <c r="F757" s="156" t="e">
        <f>VLOOKUP('Room Details'!$I745,NCA_Calculations!$I$3:$N$12,6,0)</f>
        <v>#N/A</v>
      </c>
      <c r="G757" s="156" t="str">
        <f>IF(OR(ISBLANK('Room Details'!$M745), 'Room Details'!$M745 = 0,  'Room Details'!$M745 = "N/A" ),"Usable","Unusable")</f>
        <v>Usable</v>
      </c>
      <c r="H757" s="156">
        <f>'Room Details'!$V745</f>
        <v>0</v>
      </c>
      <c r="I757" s="156">
        <f>_xlfn.IFNA(ROUNDUP(IF(OR('Room Details'!$J745=0,ISBLANK('Room Details'!$J745),'Room Details'!$J745="N/A"),0,IF('Room Details'!$J745&gt;$D757,('Room Details'!$J745/$E757)+$F757,IF('Room Details'!$J745&lt;=ABS($B757*$C757),1,('Room Details'!$J745/$B757)+$C757))),0),0)</f>
        <v>0</v>
      </c>
      <c r="J757" s="167"/>
      <c r="K757" s="167"/>
      <c r="L757" s="156">
        <f t="shared" si="44"/>
        <v>0</v>
      </c>
      <c r="M757" s="156">
        <f t="shared" si="45"/>
        <v>0</v>
      </c>
      <c r="N757" s="165"/>
      <c r="O757" s="165"/>
      <c r="P757" s="156">
        <f t="shared" si="46"/>
        <v>0</v>
      </c>
      <c r="Q757" s="156">
        <f t="shared" si="47"/>
        <v>0</v>
      </c>
      <c r="R757" s="165"/>
      <c r="S757" s="165"/>
    </row>
    <row r="758" spans="1:19" x14ac:dyDescent="0.25">
      <c r="A758" s="156">
        <v>743</v>
      </c>
      <c r="B758" s="156" t="e">
        <f>VLOOKUP('Room Details'!$I746,NCA_Calculations!$I$3:$N$12,2,0)</f>
        <v>#N/A</v>
      </c>
      <c r="C758" s="156" t="e">
        <f>VLOOKUP('Room Details'!$I746,NCA_Calculations!$I$3:$N$12,3,0)</f>
        <v>#N/A</v>
      </c>
      <c r="D758" s="156" t="e">
        <f>VLOOKUP('Room Details'!$I746,NCA_Calculations!$I$3:$N$12,4,0)</f>
        <v>#N/A</v>
      </c>
      <c r="E758" s="156" t="e">
        <f>VLOOKUP('Room Details'!$I746,NCA_Calculations!$I$3:$N$12,5,0)</f>
        <v>#N/A</v>
      </c>
      <c r="F758" s="156" t="e">
        <f>VLOOKUP('Room Details'!$I746,NCA_Calculations!$I$3:$N$12,6,0)</f>
        <v>#N/A</v>
      </c>
      <c r="G758" s="156" t="str">
        <f>IF(OR(ISBLANK('Room Details'!$M746), 'Room Details'!$M746 = 0,  'Room Details'!$M746 = "N/A" ),"Usable","Unusable")</f>
        <v>Usable</v>
      </c>
      <c r="H758" s="156">
        <f>'Room Details'!$V746</f>
        <v>0</v>
      </c>
      <c r="I758" s="156">
        <f>_xlfn.IFNA(ROUNDUP(IF(OR('Room Details'!$J746=0,ISBLANK('Room Details'!$J746),'Room Details'!$J746="N/A"),0,IF('Room Details'!$J746&gt;$D758,('Room Details'!$J746/$E758)+$F758,IF('Room Details'!$J746&lt;=ABS($B758*$C758),1,('Room Details'!$J746/$B758)+$C758))),0),0)</f>
        <v>0</v>
      </c>
      <c r="J758" s="167"/>
      <c r="K758" s="167"/>
      <c r="L758" s="156">
        <f t="shared" si="44"/>
        <v>0</v>
      </c>
      <c r="M758" s="156">
        <f t="shared" si="45"/>
        <v>0</v>
      </c>
      <c r="N758" s="165"/>
      <c r="O758" s="165"/>
      <c r="P758" s="156">
        <f t="shared" si="46"/>
        <v>0</v>
      </c>
      <c r="Q758" s="156">
        <f t="shared" si="47"/>
        <v>0</v>
      </c>
      <c r="R758" s="165"/>
      <c r="S758" s="165"/>
    </row>
    <row r="759" spans="1:19" x14ac:dyDescent="0.25">
      <c r="A759" s="156">
        <v>744</v>
      </c>
      <c r="B759" s="156" t="e">
        <f>VLOOKUP('Room Details'!$I747,NCA_Calculations!$I$3:$N$12,2,0)</f>
        <v>#N/A</v>
      </c>
      <c r="C759" s="156" t="e">
        <f>VLOOKUP('Room Details'!$I747,NCA_Calculations!$I$3:$N$12,3,0)</f>
        <v>#N/A</v>
      </c>
      <c r="D759" s="156" t="e">
        <f>VLOOKUP('Room Details'!$I747,NCA_Calculations!$I$3:$N$12,4,0)</f>
        <v>#N/A</v>
      </c>
      <c r="E759" s="156" t="e">
        <f>VLOOKUP('Room Details'!$I747,NCA_Calculations!$I$3:$N$12,5,0)</f>
        <v>#N/A</v>
      </c>
      <c r="F759" s="156" t="e">
        <f>VLOOKUP('Room Details'!$I747,NCA_Calculations!$I$3:$N$12,6,0)</f>
        <v>#N/A</v>
      </c>
      <c r="G759" s="156" t="str">
        <f>IF(OR(ISBLANK('Room Details'!$M747), 'Room Details'!$M747 = 0,  'Room Details'!$M747 = "N/A" ),"Usable","Unusable")</f>
        <v>Usable</v>
      </c>
      <c r="H759" s="156">
        <f>'Room Details'!$V747</f>
        <v>0</v>
      </c>
      <c r="I759" s="156">
        <f>_xlfn.IFNA(ROUNDUP(IF(OR('Room Details'!$J747=0,ISBLANK('Room Details'!$J747),'Room Details'!$J747="N/A"),0,IF('Room Details'!$J747&gt;$D759,('Room Details'!$J747/$E759)+$F759,IF('Room Details'!$J747&lt;=ABS($B759*$C759),1,('Room Details'!$J747/$B759)+$C759))),0),0)</f>
        <v>0</v>
      </c>
      <c r="J759" s="167"/>
      <c r="K759" s="167"/>
      <c r="L759" s="156">
        <f t="shared" si="44"/>
        <v>0</v>
      </c>
      <c r="M759" s="156">
        <f t="shared" si="45"/>
        <v>0</v>
      </c>
      <c r="N759" s="165"/>
      <c r="O759" s="165"/>
      <c r="P759" s="156">
        <f t="shared" si="46"/>
        <v>0</v>
      </c>
      <c r="Q759" s="156">
        <f t="shared" si="47"/>
        <v>0</v>
      </c>
      <c r="R759" s="165"/>
      <c r="S759" s="165"/>
    </row>
    <row r="760" spans="1:19" x14ac:dyDescent="0.25">
      <c r="A760" s="156">
        <v>745</v>
      </c>
      <c r="B760" s="156" t="e">
        <f>VLOOKUP('Room Details'!$I748,NCA_Calculations!$I$3:$N$12,2,0)</f>
        <v>#N/A</v>
      </c>
      <c r="C760" s="156" t="e">
        <f>VLOOKUP('Room Details'!$I748,NCA_Calculations!$I$3:$N$12,3,0)</f>
        <v>#N/A</v>
      </c>
      <c r="D760" s="156" t="e">
        <f>VLOOKUP('Room Details'!$I748,NCA_Calculations!$I$3:$N$12,4,0)</f>
        <v>#N/A</v>
      </c>
      <c r="E760" s="156" t="e">
        <f>VLOOKUP('Room Details'!$I748,NCA_Calculations!$I$3:$N$12,5,0)</f>
        <v>#N/A</v>
      </c>
      <c r="F760" s="156" t="e">
        <f>VLOOKUP('Room Details'!$I748,NCA_Calculations!$I$3:$N$12,6,0)</f>
        <v>#N/A</v>
      </c>
      <c r="G760" s="156" t="str">
        <f>IF(OR(ISBLANK('Room Details'!$M748), 'Room Details'!$M748 = 0,  'Room Details'!$M748 = "N/A" ),"Usable","Unusable")</f>
        <v>Usable</v>
      </c>
      <c r="H760" s="156">
        <f>'Room Details'!$V748</f>
        <v>0</v>
      </c>
      <c r="I760" s="156">
        <f>_xlfn.IFNA(ROUNDUP(IF(OR('Room Details'!$J748=0,ISBLANK('Room Details'!$J748),'Room Details'!$J748="N/A"),0,IF('Room Details'!$J748&gt;$D760,('Room Details'!$J748/$E760)+$F760,IF('Room Details'!$J748&lt;=ABS($B760*$C760),1,('Room Details'!$J748/$B760)+$C760))),0),0)</f>
        <v>0</v>
      </c>
      <c r="J760" s="167"/>
      <c r="K760" s="167"/>
      <c r="L760" s="156">
        <f t="shared" si="44"/>
        <v>0</v>
      </c>
      <c r="M760" s="156">
        <f t="shared" si="45"/>
        <v>0</v>
      </c>
      <c r="N760" s="165"/>
      <c r="O760" s="165"/>
      <c r="P760" s="156">
        <f t="shared" si="46"/>
        <v>0</v>
      </c>
      <c r="Q760" s="156">
        <f t="shared" si="47"/>
        <v>0</v>
      </c>
      <c r="R760" s="165"/>
      <c r="S760" s="165"/>
    </row>
    <row r="761" spans="1:19" x14ac:dyDescent="0.25">
      <c r="A761" s="156">
        <v>746</v>
      </c>
      <c r="B761" s="156" t="e">
        <f>VLOOKUP('Room Details'!$I749,NCA_Calculations!$I$3:$N$12,2,0)</f>
        <v>#N/A</v>
      </c>
      <c r="C761" s="156" t="e">
        <f>VLOOKUP('Room Details'!$I749,NCA_Calculations!$I$3:$N$12,3,0)</f>
        <v>#N/A</v>
      </c>
      <c r="D761" s="156" t="e">
        <f>VLOOKUP('Room Details'!$I749,NCA_Calculations!$I$3:$N$12,4,0)</f>
        <v>#N/A</v>
      </c>
      <c r="E761" s="156" t="e">
        <f>VLOOKUP('Room Details'!$I749,NCA_Calculations!$I$3:$N$12,5,0)</f>
        <v>#N/A</v>
      </c>
      <c r="F761" s="156" t="e">
        <f>VLOOKUP('Room Details'!$I749,NCA_Calculations!$I$3:$N$12,6,0)</f>
        <v>#N/A</v>
      </c>
      <c r="G761" s="156" t="str">
        <f>IF(OR(ISBLANK('Room Details'!$M749), 'Room Details'!$M749 = 0,  'Room Details'!$M749 = "N/A" ),"Usable","Unusable")</f>
        <v>Usable</v>
      </c>
      <c r="H761" s="156">
        <f>'Room Details'!$V749</f>
        <v>0</v>
      </c>
      <c r="I761" s="156">
        <f>_xlfn.IFNA(ROUNDUP(IF(OR('Room Details'!$J749=0,ISBLANK('Room Details'!$J749),'Room Details'!$J749="N/A"),0,IF('Room Details'!$J749&gt;$D761,('Room Details'!$J749/$E761)+$F761,IF('Room Details'!$J749&lt;=ABS($B761*$C761),1,('Room Details'!$J749/$B761)+$C761))),0),0)</f>
        <v>0</v>
      </c>
      <c r="J761" s="167"/>
      <c r="K761" s="167"/>
      <c r="L761" s="156">
        <f t="shared" si="44"/>
        <v>0</v>
      </c>
      <c r="M761" s="156">
        <f t="shared" si="45"/>
        <v>0</v>
      </c>
      <c r="N761" s="165"/>
      <c r="O761" s="165"/>
      <c r="P761" s="156">
        <f t="shared" si="46"/>
        <v>0</v>
      </c>
      <c r="Q761" s="156">
        <f t="shared" si="47"/>
        <v>0</v>
      </c>
      <c r="R761" s="165"/>
      <c r="S761" s="165"/>
    </row>
    <row r="762" spans="1:19" x14ac:dyDescent="0.25">
      <c r="A762" s="156">
        <v>747</v>
      </c>
      <c r="B762" s="156" t="e">
        <f>VLOOKUP('Room Details'!$I750,NCA_Calculations!$I$3:$N$12,2,0)</f>
        <v>#N/A</v>
      </c>
      <c r="C762" s="156" t="e">
        <f>VLOOKUP('Room Details'!$I750,NCA_Calculations!$I$3:$N$12,3,0)</f>
        <v>#N/A</v>
      </c>
      <c r="D762" s="156" t="e">
        <f>VLOOKUP('Room Details'!$I750,NCA_Calculations!$I$3:$N$12,4,0)</f>
        <v>#N/A</v>
      </c>
      <c r="E762" s="156" t="e">
        <f>VLOOKUP('Room Details'!$I750,NCA_Calculations!$I$3:$N$12,5,0)</f>
        <v>#N/A</v>
      </c>
      <c r="F762" s="156" t="e">
        <f>VLOOKUP('Room Details'!$I750,NCA_Calculations!$I$3:$N$12,6,0)</f>
        <v>#N/A</v>
      </c>
      <c r="G762" s="156" t="str">
        <f>IF(OR(ISBLANK('Room Details'!$M750), 'Room Details'!$M750 = 0,  'Room Details'!$M750 = "N/A" ),"Usable","Unusable")</f>
        <v>Usable</v>
      </c>
      <c r="H762" s="156">
        <f>'Room Details'!$V750</f>
        <v>0</v>
      </c>
      <c r="I762" s="156">
        <f>_xlfn.IFNA(ROUNDUP(IF(OR('Room Details'!$J750=0,ISBLANK('Room Details'!$J750),'Room Details'!$J750="N/A"),0,IF('Room Details'!$J750&gt;$D762,('Room Details'!$J750/$E762)+$F762,IF('Room Details'!$J750&lt;=ABS($B762*$C762),1,('Room Details'!$J750/$B762)+$C762))),0),0)</f>
        <v>0</v>
      </c>
      <c r="J762" s="167"/>
      <c r="K762" s="167"/>
      <c r="L762" s="156">
        <f t="shared" si="44"/>
        <v>0</v>
      </c>
      <c r="M762" s="156">
        <f t="shared" si="45"/>
        <v>0</v>
      </c>
      <c r="N762" s="165"/>
      <c r="O762" s="165"/>
      <c r="P762" s="156">
        <f t="shared" si="46"/>
        <v>0</v>
      </c>
      <c r="Q762" s="156">
        <f t="shared" si="47"/>
        <v>0</v>
      </c>
      <c r="R762" s="165"/>
      <c r="S762" s="165"/>
    </row>
    <row r="763" spans="1:19" x14ac:dyDescent="0.25">
      <c r="A763" s="156">
        <v>748</v>
      </c>
      <c r="B763" s="156" t="e">
        <f>VLOOKUP('Room Details'!$I751,NCA_Calculations!$I$3:$N$12,2,0)</f>
        <v>#N/A</v>
      </c>
      <c r="C763" s="156" t="e">
        <f>VLOOKUP('Room Details'!$I751,NCA_Calculations!$I$3:$N$12,3,0)</f>
        <v>#N/A</v>
      </c>
      <c r="D763" s="156" t="e">
        <f>VLOOKUP('Room Details'!$I751,NCA_Calculations!$I$3:$N$12,4,0)</f>
        <v>#N/A</v>
      </c>
      <c r="E763" s="156" t="e">
        <f>VLOOKUP('Room Details'!$I751,NCA_Calculations!$I$3:$N$12,5,0)</f>
        <v>#N/A</v>
      </c>
      <c r="F763" s="156" t="e">
        <f>VLOOKUP('Room Details'!$I751,NCA_Calculations!$I$3:$N$12,6,0)</f>
        <v>#N/A</v>
      </c>
      <c r="G763" s="156" t="str">
        <f>IF(OR(ISBLANK('Room Details'!$M751), 'Room Details'!$M751 = 0,  'Room Details'!$M751 = "N/A" ),"Usable","Unusable")</f>
        <v>Usable</v>
      </c>
      <c r="H763" s="156">
        <f>'Room Details'!$V751</f>
        <v>0</v>
      </c>
      <c r="I763" s="156">
        <f>_xlfn.IFNA(ROUNDUP(IF(OR('Room Details'!$J751=0,ISBLANK('Room Details'!$J751),'Room Details'!$J751="N/A"),0,IF('Room Details'!$J751&gt;$D763,('Room Details'!$J751/$E763)+$F763,IF('Room Details'!$J751&lt;=ABS($B763*$C763),1,('Room Details'!$J751/$B763)+$C763))),0),0)</f>
        <v>0</v>
      </c>
      <c r="J763" s="167"/>
      <c r="K763" s="167"/>
      <c r="L763" s="156">
        <f t="shared" si="44"/>
        <v>0</v>
      </c>
      <c r="M763" s="156">
        <f t="shared" si="45"/>
        <v>0</v>
      </c>
      <c r="N763" s="165"/>
      <c r="O763" s="165"/>
      <c r="P763" s="156">
        <f t="shared" si="46"/>
        <v>0</v>
      </c>
      <c r="Q763" s="156">
        <f t="shared" si="47"/>
        <v>0</v>
      </c>
      <c r="R763" s="165"/>
      <c r="S763" s="165"/>
    </row>
    <row r="764" spans="1:19" x14ac:dyDescent="0.25">
      <c r="A764" s="156">
        <v>749</v>
      </c>
      <c r="B764" s="156" t="e">
        <f>VLOOKUP('Room Details'!$I752,NCA_Calculations!$I$3:$N$12,2,0)</f>
        <v>#N/A</v>
      </c>
      <c r="C764" s="156" t="e">
        <f>VLOOKUP('Room Details'!$I752,NCA_Calculations!$I$3:$N$12,3,0)</f>
        <v>#N/A</v>
      </c>
      <c r="D764" s="156" t="e">
        <f>VLOOKUP('Room Details'!$I752,NCA_Calculations!$I$3:$N$12,4,0)</f>
        <v>#N/A</v>
      </c>
      <c r="E764" s="156" t="e">
        <f>VLOOKUP('Room Details'!$I752,NCA_Calculations!$I$3:$N$12,5,0)</f>
        <v>#N/A</v>
      </c>
      <c r="F764" s="156" t="e">
        <f>VLOOKUP('Room Details'!$I752,NCA_Calculations!$I$3:$N$12,6,0)</f>
        <v>#N/A</v>
      </c>
      <c r="G764" s="156" t="str">
        <f>IF(OR(ISBLANK('Room Details'!$M752), 'Room Details'!$M752 = 0,  'Room Details'!$M752 = "N/A" ),"Usable","Unusable")</f>
        <v>Usable</v>
      </c>
      <c r="H764" s="156">
        <f>'Room Details'!$V752</f>
        <v>0</v>
      </c>
      <c r="I764" s="156">
        <f>_xlfn.IFNA(ROUNDUP(IF(OR('Room Details'!$J752=0,ISBLANK('Room Details'!$J752),'Room Details'!$J752="N/A"),0,IF('Room Details'!$J752&gt;$D764,('Room Details'!$J752/$E764)+$F764,IF('Room Details'!$J752&lt;=ABS($B764*$C764),1,('Room Details'!$J752/$B764)+$C764))),0),0)</f>
        <v>0</v>
      </c>
      <c r="J764" s="167"/>
      <c r="K764" s="167"/>
      <c r="L764" s="156">
        <f t="shared" si="44"/>
        <v>0</v>
      </c>
      <c r="M764" s="156">
        <f t="shared" si="45"/>
        <v>0</v>
      </c>
      <c r="N764" s="165"/>
      <c r="O764" s="165"/>
      <c r="P764" s="156">
        <f t="shared" si="46"/>
        <v>0</v>
      </c>
      <c r="Q764" s="156">
        <f t="shared" si="47"/>
        <v>0</v>
      </c>
      <c r="R764" s="165"/>
      <c r="S764" s="165"/>
    </row>
    <row r="765" spans="1:19" x14ac:dyDescent="0.25">
      <c r="A765" s="156">
        <v>750</v>
      </c>
      <c r="B765" s="156" t="e">
        <f>VLOOKUP('Room Details'!$I753,NCA_Calculations!$I$3:$N$12,2,0)</f>
        <v>#N/A</v>
      </c>
      <c r="C765" s="156" t="e">
        <f>VLOOKUP('Room Details'!$I753,NCA_Calculations!$I$3:$N$12,3,0)</f>
        <v>#N/A</v>
      </c>
      <c r="D765" s="156" t="e">
        <f>VLOOKUP('Room Details'!$I753,NCA_Calculations!$I$3:$N$12,4,0)</f>
        <v>#N/A</v>
      </c>
      <c r="E765" s="156" t="e">
        <f>VLOOKUP('Room Details'!$I753,NCA_Calculations!$I$3:$N$12,5,0)</f>
        <v>#N/A</v>
      </c>
      <c r="F765" s="156" t="e">
        <f>VLOOKUP('Room Details'!$I753,NCA_Calculations!$I$3:$N$12,6,0)</f>
        <v>#N/A</v>
      </c>
      <c r="G765" s="156" t="str">
        <f>IF(OR(ISBLANK('Room Details'!$M753), 'Room Details'!$M753 = 0,  'Room Details'!$M753 = "N/A" ),"Usable","Unusable")</f>
        <v>Usable</v>
      </c>
      <c r="H765" s="156">
        <f>'Room Details'!$V753</f>
        <v>0</v>
      </c>
      <c r="I765" s="156">
        <f>_xlfn.IFNA(ROUNDUP(IF(OR('Room Details'!$J753=0,ISBLANK('Room Details'!$J753),'Room Details'!$J753="N/A"),0,IF('Room Details'!$J753&gt;$D765,('Room Details'!$J753/$E765)+$F765,IF('Room Details'!$J753&lt;=ABS($B765*$C765),1,('Room Details'!$J753/$B765)+$C765))),0),0)</f>
        <v>0</v>
      </c>
      <c r="J765" s="167"/>
      <c r="K765" s="167"/>
      <c r="L765" s="156">
        <f t="shared" si="44"/>
        <v>0</v>
      </c>
      <c r="M765" s="156">
        <f t="shared" si="45"/>
        <v>0</v>
      </c>
      <c r="N765" s="165"/>
      <c r="O765" s="165"/>
      <c r="P765" s="156">
        <f t="shared" si="46"/>
        <v>0</v>
      </c>
      <c r="Q765" s="156">
        <f t="shared" si="47"/>
        <v>0</v>
      </c>
      <c r="R765" s="165"/>
      <c r="S765" s="165"/>
    </row>
    <row r="766" spans="1:19" x14ac:dyDescent="0.25">
      <c r="A766" s="156">
        <v>751</v>
      </c>
      <c r="B766" s="156" t="e">
        <f>VLOOKUP('Room Details'!$I754,NCA_Calculations!$I$3:$N$12,2,0)</f>
        <v>#N/A</v>
      </c>
      <c r="C766" s="156" t="e">
        <f>VLOOKUP('Room Details'!$I754,NCA_Calculations!$I$3:$N$12,3,0)</f>
        <v>#N/A</v>
      </c>
      <c r="D766" s="156" t="e">
        <f>VLOOKUP('Room Details'!$I754,NCA_Calculations!$I$3:$N$12,4,0)</f>
        <v>#N/A</v>
      </c>
      <c r="E766" s="156" t="e">
        <f>VLOOKUP('Room Details'!$I754,NCA_Calculations!$I$3:$N$12,5,0)</f>
        <v>#N/A</v>
      </c>
      <c r="F766" s="156" t="e">
        <f>VLOOKUP('Room Details'!$I754,NCA_Calculations!$I$3:$N$12,6,0)</f>
        <v>#N/A</v>
      </c>
      <c r="G766" s="156" t="str">
        <f>IF(OR(ISBLANK('Room Details'!$M754), 'Room Details'!$M754 = 0,  'Room Details'!$M754 = "N/A" ),"Usable","Unusable")</f>
        <v>Usable</v>
      </c>
      <c r="H766" s="156">
        <f>'Room Details'!$V754</f>
        <v>0</v>
      </c>
      <c r="I766" s="156">
        <f>_xlfn.IFNA(ROUNDUP(IF(OR('Room Details'!$J754=0,ISBLANK('Room Details'!$J754),'Room Details'!$J754="N/A"),0,IF('Room Details'!$J754&gt;$D766,('Room Details'!$J754/$E766)+$F766,IF('Room Details'!$J754&lt;=ABS($B766*$C766),1,('Room Details'!$J754/$B766)+$C766))),0),0)</f>
        <v>0</v>
      </c>
      <c r="J766" s="167"/>
      <c r="K766" s="167"/>
      <c r="L766" s="156">
        <f t="shared" si="44"/>
        <v>0</v>
      </c>
      <c r="M766" s="156">
        <f t="shared" si="45"/>
        <v>0</v>
      </c>
      <c r="N766" s="165"/>
      <c r="O766" s="165"/>
      <c r="P766" s="156">
        <f t="shared" si="46"/>
        <v>0</v>
      </c>
      <c r="Q766" s="156">
        <f t="shared" si="47"/>
        <v>0</v>
      </c>
      <c r="R766" s="165"/>
      <c r="S766" s="165"/>
    </row>
    <row r="767" spans="1:19" x14ac:dyDescent="0.25">
      <c r="A767" s="156">
        <v>752</v>
      </c>
      <c r="B767" s="156" t="e">
        <f>VLOOKUP('Room Details'!$I755,NCA_Calculations!$I$3:$N$12,2,0)</f>
        <v>#N/A</v>
      </c>
      <c r="C767" s="156" t="e">
        <f>VLOOKUP('Room Details'!$I755,NCA_Calculations!$I$3:$N$12,3,0)</f>
        <v>#N/A</v>
      </c>
      <c r="D767" s="156" t="e">
        <f>VLOOKUP('Room Details'!$I755,NCA_Calculations!$I$3:$N$12,4,0)</f>
        <v>#N/A</v>
      </c>
      <c r="E767" s="156" t="e">
        <f>VLOOKUP('Room Details'!$I755,NCA_Calculations!$I$3:$N$12,5,0)</f>
        <v>#N/A</v>
      </c>
      <c r="F767" s="156" t="e">
        <f>VLOOKUP('Room Details'!$I755,NCA_Calculations!$I$3:$N$12,6,0)</f>
        <v>#N/A</v>
      </c>
      <c r="G767" s="156" t="str">
        <f>IF(OR(ISBLANK('Room Details'!$M755), 'Room Details'!$M755 = 0,  'Room Details'!$M755 = "N/A" ),"Usable","Unusable")</f>
        <v>Usable</v>
      </c>
      <c r="H767" s="156">
        <f>'Room Details'!$V755</f>
        <v>0</v>
      </c>
      <c r="I767" s="156">
        <f>_xlfn.IFNA(ROUNDUP(IF(OR('Room Details'!$J755=0,ISBLANK('Room Details'!$J755),'Room Details'!$J755="N/A"),0,IF('Room Details'!$J755&gt;$D767,('Room Details'!$J755/$E767)+$F767,IF('Room Details'!$J755&lt;=ABS($B767*$C767),1,('Room Details'!$J755/$B767)+$C767))),0),0)</f>
        <v>0</v>
      </c>
      <c r="J767" s="167"/>
      <c r="K767" s="167"/>
      <c r="L767" s="156">
        <f t="shared" si="44"/>
        <v>0</v>
      </c>
      <c r="M767" s="156">
        <f t="shared" si="45"/>
        <v>0</v>
      </c>
      <c r="N767" s="165"/>
      <c r="O767" s="165"/>
      <c r="P767" s="156">
        <f t="shared" si="46"/>
        <v>0</v>
      </c>
      <c r="Q767" s="156">
        <f t="shared" si="47"/>
        <v>0</v>
      </c>
      <c r="R767" s="165"/>
      <c r="S767" s="165"/>
    </row>
    <row r="768" spans="1:19" x14ac:dyDescent="0.25">
      <c r="A768" s="156">
        <v>753</v>
      </c>
      <c r="B768" s="156" t="e">
        <f>VLOOKUP('Room Details'!$I756,NCA_Calculations!$I$3:$N$12,2,0)</f>
        <v>#N/A</v>
      </c>
      <c r="C768" s="156" t="e">
        <f>VLOOKUP('Room Details'!$I756,NCA_Calculations!$I$3:$N$12,3,0)</f>
        <v>#N/A</v>
      </c>
      <c r="D768" s="156" t="e">
        <f>VLOOKUP('Room Details'!$I756,NCA_Calculations!$I$3:$N$12,4,0)</f>
        <v>#N/A</v>
      </c>
      <c r="E768" s="156" t="e">
        <f>VLOOKUP('Room Details'!$I756,NCA_Calculations!$I$3:$N$12,5,0)</f>
        <v>#N/A</v>
      </c>
      <c r="F768" s="156" t="e">
        <f>VLOOKUP('Room Details'!$I756,NCA_Calculations!$I$3:$N$12,6,0)</f>
        <v>#N/A</v>
      </c>
      <c r="G768" s="156" t="str">
        <f>IF(OR(ISBLANK('Room Details'!$M756), 'Room Details'!$M756 = 0,  'Room Details'!$M756 = "N/A" ),"Usable","Unusable")</f>
        <v>Usable</v>
      </c>
      <c r="H768" s="156">
        <f>'Room Details'!$V756</f>
        <v>0</v>
      </c>
      <c r="I768" s="156">
        <f>_xlfn.IFNA(ROUNDUP(IF(OR('Room Details'!$J756=0,ISBLANK('Room Details'!$J756),'Room Details'!$J756="N/A"),0,IF('Room Details'!$J756&gt;$D768,('Room Details'!$J756/$E768)+$F768,IF('Room Details'!$J756&lt;=ABS($B768*$C768),1,('Room Details'!$J756/$B768)+$C768))),0),0)</f>
        <v>0</v>
      </c>
      <c r="J768" s="167"/>
      <c r="K768" s="167"/>
      <c r="L768" s="156">
        <f t="shared" si="44"/>
        <v>0</v>
      </c>
      <c r="M768" s="156">
        <f t="shared" si="45"/>
        <v>0</v>
      </c>
      <c r="N768" s="165"/>
      <c r="O768" s="165"/>
      <c r="P768" s="156">
        <f t="shared" si="46"/>
        <v>0</v>
      </c>
      <c r="Q768" s="156">
        <f t="shared" si="47"/>
        <v>0</v>
      </c>
      <c r="R768" s="165"/>
      <c r="S768" s="165"/>
    </row>
    <row r="769" spans="1:19" x14ac:dyDescent="0.25">
      <c r="A769" s="156">
        <v>754</v>
      </c>
      <c r="B769" s="156" t="e">
        <f>VLOOKUP('Room Details'!$I757,NCA_Calculations!$I$3:$N$12,2,0)</f>
        <v>#N/A</v>
      </c>
      <c r="C769" s="156" t="e">
        <f>VLOOKUP('Room Details'!$I757,NCA_Calculations!$I$3:$N$12,3,0)</f>
        <v>#N/A</v>
      </c>
      <c r="D769" s="156" t="e">
        <f>VLOOKUP('Room Details'!$I757,NCA_Calculations!$I$3:$N$12,4,0)</f>
        <v>#N/A</v>
      </c>
      <c r="E769" s="156" t="e">
        <f>VLOOKUP('Room Details'!$I757,NCA_Calculations!$I$3:$N$12,5,0)</f>
        <v>#N/A</v>
      </c>
      <c r="F769" s="156" t="e">
        <f>VLOOKUP('Room Details'!$I757,NCA_Calculations!$I$3:$N$12,6,0)</f>
        <v>#N/A</v>
      </c>
      <c r="G769" s="156" t="str">
        <f>IF(OR(ISBLANK('Room Details'!$M757), 'Room Details'!$M757 = 0,  'Room Details'!$M757 = "N/A" ),"Usable","Unusable")</f>
        <v>Usable</v>
      </c>
      <c r="H769" s="156">
        <f>'Room Details'!$V757</f>
        <v>0</v>
      </c>
      <c r="I769" s="156">
        <f>_xlfn.IFNA(ROUNDUP(IF(OR('Room Details'!$J757=0,ISBLANK('Room Details'!$J757),'Room Details'!$J757="N/A"),0,IF('Room Details'!$J757&gt;$D769,('Room Details'!$J757/$E769)+$F769,IF('Room Details'!$J757&lt;=ABS($B769*$C769),1,('Room Details'!$J757/$B769)+$C769))),0),0)</f>
        <v>0</v>
      </c>
      <c r="J769" s="167"/>
      <c r="K769" s="167"/>
      <c r="L769" s="156">
        <f t="shared" si="44"/>
        <v>0</v>
      </c>
      <c r="M769" s="156">
        <f t="shared" si="45"/>
        <v>0</v>
      </c>
      <c r="N769" s="165"/>
      <c r="O769" s="165"/>
      <c r="P769" s="156">
        <f t="shared" si="46"/>
        <v>0</v>
      </c>
      <c r="Q769" s="156">
        <f t="shared" si="47"/>
        <v>0</v>
      </c>
      <c r="R769" s="165"/>
      <c r="S769" s="165"/>
    </row>
    <row r="770" spans="1:19" x14ac:dyDescent="0.25">
      <c r="A770" s="156">
        <v>755</v>
      </c>
      <c r="B770" s="156" t="e">
        <f>VLOOKUP('Room Details'!$I758,NCA_Calculations!$I$3:$N$12,2,0)</f>
        <v>#N/A</v>
      </c>
      <c r="C770" s="156" t="e">
        <f>VLOOKUP('Room Details'!$I758,NCA_Calculations!$I$3:$N$12,3,0)</f>
        <v>#N/A</v>
      </c>
      <c r="D770" s="156" t="e">
        <f>VLOOKUP('Room Details'!$I758,NCA_Calculations!$I$3:$N$12,4,0)</f>
        <v>#N/A</v>
      </c>
      <c r="E770" s="156" t="e">
        <f>VLOOKUP('Room Details'!$I758,NCA_Calculations!$I$3:$N$12,5,0)</f>
        <v>#N/A</v>
      </c>
      <c r="F770" s="156" t="e">
        <f>VLOOKUP('Room Details'!$I758,NCA_Calculations!$I$3:$N$12,6,0)</f>
        <v>#N/A</v>
      </c>
      <c r="G770" s="156" t="str">
        <f>IF(OR(ISBLANK('Room Details'!$M758), 'Room Details'!$M758 = 0,  'Room Details'!$M758 = "N/A" ),"Usable","Unusable")</f>
        <v>Usable</v>
      </c>
      <c r="H770" s="156">
        <f>'Room Details'!$V758</f>
        <v>0</v>
      </c>
      <c r="I770" s="156">
        <f>_xlfn.IFNA(ROUNDUP(IF(OR('Room Details'!$J758=0,ISBLANK('Room Details'!$J758),'Room Details'!$J758="N/A"),0,IF('Room Details'!$J758&gt;$D770,('Room Details'!$J758/$E770)+$F770,IF('Room Details'!$J758&lt;=ABS($B770*$C770),1,('Room Details'!$J758/$B770)+$C770))),0),0)</f>
        <v>0</v>
      </c>
      <c r="J770" s="167"/>
      <c r="K770" s="167"/>
      <c r="L770" s="156">
        <f t="shared" si="44"/>
        <v>0</v>
      </c>
      <c r="M770" s="156">
        <f t="shared" si="45"/>
        <v>0</v>
      </c>
      <c r="N770" s="165"/>
      <c r="O770" s="165"/>
      <c r="P770" s="156">
        <f t="shared" si="46"/>
        <v>0</v>
      </c>
      <c r="Q770" s="156">
        <f t="shared" si="47"/>
        <v>0</v>
      </c>
      <c r="R770" s="165"/>
      <c r="S770" s="165"/>
    </row>
    <row r="771" spans="1:19" x14ac:dyDescent="0.25">
      <c r="A771" s="156">
        <v>756</v>
      </c>
      <c r="B771" s="156" t="e">
        <f>VLOOKUP('Room Details'!$I759,NCA_Calculations!$I$3:$N$12,2,0)</f>
        <v>#N/A</v>
      </c>
      <c r="C771" s="156" t="e">
        <f>VLOOKUP('Room Details'!$I759,NCA_Calculations!$I$3:$N$12,3,0)</f>
        <v>#N/A</v>
      </c>
      <c r="D771" s="156" t="e">
        <f>VLOOKUP('Room Details'!$I759,NCA_Calculations!$I$3:$N$12,4,0)</f>
        <v>#N/A</v>
      </c>
      <c r="E771" s="156" t="e">
        <f>VLOOKUP('Room Details'!$I759,NCA_Calculations!$I$3:$N$12,5,0)</f>
        <v>#N/A</v>
      </c>
      <c r="F771" s="156" t="e">
        <f>VLOOKUP('Room Details'!$I759,NCA_Calculations!$I$3:$N$12,6,0)</f>
        <v>#N/A</v>
      </c>
      <c r="G771" s="156" t="str">
        <f>IF(OR(ISBLANK('Room Details'!$M759), 'Room Details'!$M759 = 0,  'Room Details'!$M759 = "N/A" ),"Usable","Unusable")</f>
        <v>Usable</v>
      </c>
      <c r="H771" s="156">
        <f>'Room Details'!$V759</f>
        <v>0</v>
      </c>
      <c r="I771" s="156">
        <f>_xlfn.IFNA(ROUNDUP(IF(OR('Room Details'!$J759=0,ISBLANK('Room Details'!$J759),'Room Details'!$J759="N/A"),0,IF('Room Details'!$J759&gt;$D771,('Room Details'!$J759/$E771)+$F771,IF('Room Details'!$J759&lt;=ABS($B771*$C771),1,('Room Details'!$J759/$B771)+$C771))),0),0)</f>
        <v>0</v>
      </c>
      <c r="J771" s="167"/>
      <c r="K771" s="167"/>
      <c r="L771" s="156">
        <f t="shared" si="44"/>
        <v>0</v>
      </c>
      <c r="M771" s="156">
        <f t="shared" si="45"/>
        <v>0</v>
      </c>
      <c r="N771" s="165"/>
      <c r="O771" s="165"/>
      <c r="P771" s="156">
        <f t="shared" si="46"/>
        <v>0</v>
      </c>
      <c r="Q771" s="156">
        <f t="shared" si="47"/>
        <v>0</v>
      </c>
      <c r="R771" s="165"/>
      <c r="S771" s="165"/>
    </row>
    <row r="772" spans="1:19" x14ac:dyDescent="0.25">
      <c r="A772" s="156">
        <v>757</v>
      </c>
      <c r="B772" s="156" t="e">
        <f>VLOOKUP('Room Details'!$I760,NCA_Calculations!$I$3:$N$12,2,0)</f>
        <v>#N/A</v>
      </c>
      <c r="C772" s="156" t="e">
        <f>VLOOKUP('Room Details'!$I760,NCA_Calculations!$I$3:$N$12,3,0)</f>
        <v>#N/A</v>
      </c>
      <c r="D772" s="156" t="e">
        <f>VLOOKUP('Room Details'!$I760,NCA_Calculations!$I$3:$N$12,4,0)</f>
        <v>#N/A</v>
      </c>
      <c r="E772" s="156" t="e">
        <f>VLOOKUP('Room Details'!$I760,NCA_Calculations!$I$3:$N$12,5,0)</f>
        <v>#N/A</v>
      </c>
      <c r="F772" s="156" t="e">
        <f>VLOOKUP('Room Details'!$I760,NCA_Calculations!$I$3:$N$12,6,0)</f>
        <v>#N/A</v>
      </c>
      <c r="G772" s="156" t="str">
        <f>IF(OR(ISBLANK('Room Details'!$M760), 'Room Details'!$M760 = 0,  'Room Details'!$M760 = "N/A" ),"Usable","Unusable")</f>
        <v>Usable</v>
      </c>
      <c r="H772" s="156">
        <f>'Room Details'!$V760</f>
        <v>0</v>
      </c>
      <c r="I772" s="156">
        <f>_xlfn.IFNA(ROUNDUP(IF(OR('Room Details'!$J760=0,ISBLANK('Room Details'!$J760),'Room Details'!$J760="N/A"),0,IF('Room Details'!$J760&gt;$D772,('Room Details'!$J760/$E772)+$F772,IF('Room Details'!$J760&lt;=ABS($B772*$C772),1,('Room Details'!$J760/$B772)+$C772))),0),0)</f>
        <v>0</v>
      </c>
      <c r="J772" s="167"/>
      <c r="K772" s="167"/>
      <c r="L772" s="156">
        <f t="shared" si="44"/>
        <v>0</v>
      </c>
      <c r="M772" s="156">
        <f t="shared" si="45"/>
        <v>0</v>
      </c>
      <c r="N772" s="165"/>
      <c r="O772" s="165"/>
      <c r="P772" s="156">
        <f t="shared" si="46"/>
        <v>0</v>
      </c>
      <c r="Q772" s="156">
        <f t="shared" si="47"/>
        <v>0</v>
      </c>
      <c r="R772" s="165"/>
      <c r="S772" s="165"/>
    </row>
    <row r="773" spans="1:19" x14ac:dyDescent="0.25">
      <c r="A773" s="156">
        <v>758</v>
      </c>
      <c r="B773" s="156" t="e">
        <f>VLOOKUP('Room Details'!$I761,NCA_Calculations!$I$3:$N$12,2,0)</f>
        <v>#N/A</v>
      </c>
      <c r="C773" s="156" t="e">
        <f>VLOOKUP('Room Details'!$I761,NCA_Calculations!$I$3:$N$12,3,0)</f>
        <v>#N/A</v>
      </c>
      <c r="D773" s="156" t="e">
        <f>VLOOKUP('Room Details'!$I761,NCA_Calculations!$I$3:$N$12,4,0)</f>
        <v>#N/A</v>
      </c>
      <c r="E773" s="156" t="e">
        <f>VLOOKUP('Room Details'!$I761,NCA_Calculations!$I$3:$N$12,5,0)</f>
        <v>#N/A</v>
      </c>
      <c r="F773" s="156" t="e">
        <f>VLOOKUP('Room Details'!$I761,NCA_Calculations!$I$3:$N$12,6,0)</f>
        <v>#N/A</v>
      </c>
      <c r="G773" s="156" t="str">
        <f>IF(OR(ISBLANK('Room Details'!$M761), 'Room Details'!$M761 = 0,  'Room Details'!$M761 = "N/A" ),"Usable","Unusable")</f>
        <v>Usable</v>
      </c>
      <c r="H773" s="156">
        <f>'Room Details'!$V761</f>
        <v>0</v>
      </c>
      <c r="I773" s="156">
        <f>_xlfn.IFNA(ROUNDUP(IF(OR('Room Details'!$J761=0,ISBLANK('Room Details'!$J761),'Room Details'!$J761="N/A"),0,IF('Room Details'!$J761&gt;$D773,('Room Details'!$J761/$E773)+$F773,IF('Room Details'!$J761&lt;=ABS($B773*$C773),1,('Room Details'!$J761/$B773)+$C773))),0),0)</f>
        <v>0</v>
      </c>
      <c r="J773" s="167"/>
      <c r="K773" s="167"/>
      <c r="L773" s="156">
        <f t="shared" si="44"/>
        <v>0</v>
      </c>
      <c r="M773" s="156">
        <f t="shared" si="45"/>
        <v>0</v>
      </c>
      <c r="N773" s="165"/>
      <c r="O773" s="165"/>
      <c r="P773" s="156">
        <f t="shared" si="46"/>
        <v>0</v>
      </c>
      <c r="Q773" s="156">
        <f t="shared" si="47"/>
        <v>0</v>
      </c>
      <c r="R773" s="165"/>
      <c r="S773" s="165"/>
    </row>
    <row r="774" spans="1:19" x14ac:dyDescent="0.25">
      <c r="A774" s="156">
        <v>759</v>
      </c>
      <c r="B774" s="156" t="e">
        <f>VLOOKUP('Room Details'!$I762,NCA_Calculations!$I$3:$N$12,2,0)</f>
        <v>#N/A</v>
      </c>
      <c r="C774" s="156" t="e">
        <f>VLOOKUP('Room Details'!$I762,NCA_Calculations!$I$3:$N$12,3,0)</f>
        <v>#N/A</v>
      </c>
      <c r="D774" s="156" t="e">
        <f>VLOOKUP('Room Details'!$I762,NCA_Calculations!$I$3:$N$12,4,0)</f>
        <v>#N/A</v>
      </c>
      <c r="E774" s="156" t="e">
        <f>VLOOKUP('Room Details'!$I762,NCA_Calculations!$I$3:$N$12,5,0)</f>
        <v>#N/A</v>
      </c>
      <c r="F774" s="156" t="e">
        <f>VLOOKUP('Room Details'!$I762,NCA_Calculations!$I$3:$N$12,6,0)</f>
        <v>#N/A</v>
      </c>
      <c r="G774" s="156" t="str">
        <f>IF(OR(ISBLANK('Room Details'!$M762), 'Room Details'!$M762 = 0,  'Room Details'!$M762 = "N/A" ),"Usable","Unusable")</f>
        <v>Usable</v>
      </c>
      <c r="H774" s="156">
        <f>'Room Details'!$V762</f>
        <v>0</v>
      </c>
      <c r="I774" s="156">
        <f>_xlfn.IFNA(ROUNDUP(IF(OR('Room Details'!$J762=0,ISBLANK('Room Details'!$J762),'Room Details'!$J762="N/A"),0,IF('Room Details'!$J762&gt;$D774,('Room Details'!$J762/$E774)+$F774,IF('Room Details'!$J762&lt;=ABS($B774*$C774),1,('Room Details'!$J762/$B774)+$C774))),0),0)</f>
        <v>0</v>
      </c>
      <c r="J774" s="167"/>
      <c r="K774" s="167"/>
      <c r="L774" s="156">
        <f t="shared" si="44"/>
        <v>0</v>
      </c>
      <c r="M774" s="156">
        <f t="shared" si="45"/>
        <v>0</v>
      </c>
      <c r="N774" s="165"/>
      <c r="O774" s="165"/>
      <c r="P774" s="156">
        <f t="shared" si="46"/>
        <v>0</v>
      </c>
      <c r="Q774" s="156">
        <f t="shared" si="47"/>
        <v>0</v>
      </c>
      <c r="R774" s="165"/>
      <c r="S774" s="165"/>
    </row>
    <row r="775" spans="1:19" x14ac:dyDescent="0.25">
      <c r="A775" s="156">
        <v>760</v>
      </c>
      <c r="B775" s="156" t="e">
        <f>VLOOKUP('Room Details'!$I763,NCA_Calculations!$I$3:$N$12,2,0)</f>
        <v>#N/A</v>
      </c>
      <c r="C775" s="156" t="e">
        <f>VLOOKUP('Room Details'!$I763,NCA_Calculations!$I$3:$N$12,3,0)</f>
        <v>#N/A</v>
      </c>
      <c r="D775" s="156" t="e">
        <f>VLOOKUP('Room Details'!$I763,NCA_Calculations!$I$3:$N$12,4,0)</f>
        <v>#N/A</v>
      </c>
      <c r="E775" s="156" t="e">
        <f>VLOOKUP('Room Details'!$I763,NCA_Calculations!$I$3:$N$12,5,0)</f>
        <v>#N/A</v>
      </c>
      <c r="F775" s="156" t="e">
        <f>VLOOKUP('Room Details'!$I763,NCA_Calculations!$I$3:$N$12,6,0)</f>
        <v>#N/A</v>
      </c>
      <c r="G775" s="156" t="str">
        <f>IF(OR(ISBLANK('Room Details'!$M763), 'Room Details'!$M763 = 0,  'Room Details'!$M763 = "N/A" ),"Usable","Unusable")</f>
        <v>Usable</v>
      </c>
      <c r="H775" s="156">
        <f>'Room Details'!$V763</f>
        <v>0</v>
      </c>
      <c r="I775" s="156">
        <f>_xlfn.IFNA(ROUNDUP(IF(OR('Room Details'!$J763=0,ISBLANK('Room Details'!$J763),'Room Details'!$J763="N/A"),0,IF('Room Details'!$J763&gt;$D775,('Room Details'!$J763/$E775)+$F775,IF('Room Details'!$J763&lt;=ABS($B775*$C775),1,('Room Details'!$J763/$B775)+$C775))),0),0)</f>
        <v>0</v>
      </c>
      <c r="J775" s="167"/>
      <c r="K775" s="167"/>
      <c r="L775" s="156">
        <f t="shared" si="44"/>
        <v>0</v>
      </c>
      <c r="M775" s="156">
        <f t="shared" si="45"/>
        <v>0</v>
      </c>
      <c r="N775" s="165"/>
      <c r="O775" s="165"/>
      <c r="P775" s="156">
        <f t="shared" si="46"/>
        <v>0</v>
      </c>
      <c r="Q775" s="156">
        <f t="shared" si="47"/>
        <v>0</v>
      </c>
      <c r="R775" s="165"/>
      <c r="S775" s="165"/>
    </row>
    <row r="776" spans="1:19" x14ac:dyDescent="0.25">
      <c r="A776" s="156">
        <v>761</v>
      </c>
      <c r="B776" s="156" t="e">
        <f>VLOOKUP('Room Details'!$I764,NCA_Calculations!$I$3:$N$12,2,0)</f>
        <v>#N/A</v>
      </c>
      <c r="C776" s="156" t="e">
        <f>VLOOKUP('Room Details'!$I764,NCA_Calculations!$I$3:$N$12,3,0)</f>
        <v>#N/A</v>
      </c>
      <c r="D776" s="156" t="e">
        <f>VLOOKUP('Room Details'!$I764,NCA_Calculations!$I$3:$N$12,4,0)</f>
        <v>#N/A</v>
      </c>
      <c r="E776" s="156" t="e">
        <f>VLOOKUP('Room Details'!$I764,NCA_Calculations!$I$3:$N$12,5,0)</f>
        <v>#N/A</v>
      </c>
      <c r="F776" s="156" t="e">
        <f>VLOOKUP('Room Details'!$I764,NCA_Calculations!$I$3:$N$12,6,0)</f>
        <v>#N/A</v>
      </c>
      <c r="G776" s="156" t="str">
        <f>IF(OR(ISBLANK('Room Details'!$M764), 'Room Details'!$M764 = 0,  'Room Details'!$M764 = "N/A" ),"Usable","Unusable")</f>
        <v>Usable</v>
      </c>
      <c r="H776" s="156">
        <f>'Room Details'!$V764</f>
        <v>0</v>
      </c>
      <c r="I776" s="156">
        <f>_xlfn.IFNA(ROUNDUP(IF(OR('Room Details'!$J764=0,ISBLANK('Room Details'!$J764),'Room Details'!$J764="N/A"),0,IF('Room Details'!$J764&gt;$D776,('Room Details'!$J764/$E776)+$F776,IF('Room Details'!$J764&lt;=ABS($B776*$C776),1,('Room Details'!$J764/$B776)+$C776))),0),0)</f>
        <v>0</v>
      </c>
      <c r="J776" s="167"/>
      <c r="K776" s="167"/>
      <c r="L776" s="156">
        <f t="shared" si="44"/>
        <v>0</v>
      </c>
      <c r="M776" s="156">
        <f t="shared" si="45"/>
        <v>0</v>
      </c>
      <c r="N776" s="165"/>
      <c r="O776" s="165"/>
      <c r="P776" s="156">
        <f t="shared" si="46"/>
        <v>0</v>
      </c>
      <c r="Q776" s="156">
        <f t="shared" si="47"/>
        <v>0</v>
      </c>
      <c r="R776" s="165"/>
      <c r="S776" s="165"/>
    </row>
    <row r="777" spans="1:19" x14ac:dyDescent="0.25">
      <c r="A777" s="156">
        <v>762</v>
      </c>
      <c r="B777" s="156" t="e">
        <f>VLOOKUP('Room Details'!$I765,NCA_Calculations!$I$3:$N$12,2,0)</f>
        <v>#N/A</v>
      </c>
      <c r="C777" s="156" t="e">
        <f>VLOOKUP('Room Details'!$I765,NCA_Calculations!$I$3:$N$12,3,0)</f>
        <v>#N/A</v>
      </c>
      <c r="D777" s="156" t="e">
        <f>VLOOKUP('Room Details'!$I765,NCA_Calculations!$I$3:$N$12,4,0)</f>
        <v>#N/A</v>
      </c>
      <c r="E777" s="156" t="e">
        <f>VLOOKUP('Room Details'!$I765,NCA_Calculations!$I$3:$N$12,5,0)</f>
        <v>#N/A</v>
      </c>
      <c r="F777" s="156" t="e">
        <f>VLOOKUP('Room Details'!$I765,NCA_Calculations!$I$3:$N$12,6,0)</f>
        <v>#N/A</v>
      </c>
      <c r="G777" s="156" t="str">
        <f>IF(OR(ISBLANK('Room Details'!$M765), 'Room Details'!$M765 = 0,  'Room Details'!$M765 = "N/A" ),"Usable","Unusable")</f>
        <v>Usable</v>
      </c>
      <c r="H777" s="156">
        <f>'Room Details'!$V765</f>
        <v>0</v>
      </c>
      <c r="I777" s="156">
        <f>_xlfn.IFNA(ROUNDUP(IF(OR('Room Details'!$J765=0,ISBLANK('Room Details'!$J765),'Room Details'!$J765="N/A"),0,IF('Room Details'!$J765&gt;$D777,('Room Details'!$J765/$E777)+$F777,IF('Room Details'!$J765&lt;=ABS($B777*$C777),1,('Room Details'!$J765/$B777)+$C777))),0),0)</f>
        <v>0</v>
      </c>
      <c r="J777" s="167"/>
      <c r="K777" s="167"/>
      <c r="L777" s="156">
        <f t="shared" si="44"/>
        <v>0</v>
      </c>
      <c r="M777" s="156">
        <f t="shared" si="45"/>
        <v>0</v>
      </c>
      <c r="N777" s="165"/>
      <c r="O777" s="165"/>
      <c r="P777" s="156">
        <f t="shared" si="46"/>
        <v>0</v>
      </c>
      <c r="Q777" s="156">
        <f t="shared" si="47"/>
        <v>0</v>
      </c>
      <c r="R777" s="165"/>
      <c r="S777" s="165"/>
    </row>
    <row r="778" spans="1:19" x14ac:dyDescent="0.25">
      <c r="A778" s="156">
        <v>763</v>
      </c>
      <c r="B778" s="156" t="e">
        <f>VLOOKUP('Room Details'!$I766,NCA_Calculations!$I$3:$N$12,2,0)</f>
        <v>#N/A</v>
      </c>
      <c r="C778" s="156" t="e">
        <f>VLOOKUP('Room Details'!$I766,NCA_Calculations!$I$3:$N$12,3,0)</f>
        <v>#N/A</v>
      </c>
      <c r="D778" s="156" t="e">
        <f>VLOOKUP('Room Details'!$I766,NCA_Calculations!$I$3:$N$12,4,0)</f>
        <v>#N/A</v>
      </c>
      <c r="E778" s="156" t="e">
        <f>VLOOKUP('Room Details'!$I766,NCA_Calculations!$I$3:$N$12,5,0)</f>
        <v>#N/A</v>
      </c>
      <c r="F778" s="156" t="e">
        <f>VLOOKUP('Room Details'!$I766,NCA_Calculations!$I$3:$N$12,6,0)</f>
        <v>#N/A</v>
      </c>
      <c r="G778" s="156" t="str">
        <f>IF(OR(ISBLANK('Room Details'!$M766), 'Room Details'!$M766 = 0,  'Room Details'!$M766 = "N/A" ),"Usable","Unusable")</f>
        <v>Usable</v>
      </c>
      <c r="H778" s="156">
        <f>'Room Details'!$V766</f>
        <v>0</v>
      </c>
      <c r="I778" s="156">
        <f>_xlfn.IFNA(ROUNDUP(IF(OR('Room Details'!$J766=0,ISBLANK('Room Details'!$J766),'Room Details'!$J766="N/A"),0,IF('Room Details'!$J766&gt;$D778,('Room Details'!$J766/$E778)+$F778,IF('Room Details'!$J766&lt;=ABS($B778*$C778),1,('Room Details'!$J766/$B778)+$C778))),0),0)</f>
        <v>0</v>
      </c>
      <c r="J778" s="167"/>
      <c r="K778" s="167"/>
      <c r="L778" s="156">
        <f t="shared" si="44"/>
        <v>0</v>
      </c>
      <c r="M778" s="156">
        <f t="shared" si="45"/>
        <v>0</v>
      </c>
      <c r="N778" s="165"/>
      <c r="O778" s="165"/>
      <c r="P778" s="156">
        <f t="shared" si="46"/>
        <v>0</v>
      </c>
      <c r="Q778" s="156">
        <f t="shared" si="47"/>
        <v>0</v>
      </c>
      <c r="R778" s="165"/>
      <c r="S778" s="165"/>
    </row>
    <row r="779" spans="1:19" x14ac:dyDescent="0.25">
      <c r="A779" s="156">
        <v>764</v>
      </c>
      <c r="B779" s="156" t="e">
        <f>VLOOKUP('Room Details'!$I767,NCA_Calculations!$I$3:$N$12,2,0)</f>
        <v>#N/A</v>
      </c>
      <c r="C779" s="156" t="e">
        <f>VLOOKUP('Room Details'!$I767,NCA_Calculations!$I$3:$N$12,3,0)</f>
        <v>#N/A</v>
      </c>
      <c r="D779" s="156" t="e">
        <f>VLOOKUP('Room Details'!$I767,NCA_Calculations!$I$3:$N$12,4,0)</f>
        <v>#N/A</v>
      </c>
      <c r="E779" s="156" t="e">
        <f>VLOOKUP('Room Details'!$I767,NCA_Calculations!$I$3:$N$12,5,0)</f>
        <v>#N/A</v>
      </c>
      <c r="F779" s="156" t="e">
        <f>VLOOKUP('Room Details'!$I767,NCA_Calculations!$I$3:$N$12,6,0)</f>
        <v>#N/A</v>
      </c>
      <c r="G779" s="156" t="str">
        <f>IF(OR(ISBLANK('Room Details'!$M767), 'Room Details'!$M767 = 0,  'Room Details'!$M767 = "N/A" ),"Usable","Unusable")</f>
        <v>Usable</v>
      </c>
      <c r="H779" s="156">
        <f>'Room Details'!$V767</f>
        <v>0</v>
      </c>
      <c r="I779" s="156">
        <f>_xlfn.IFNA(ROUNDUP(IF(OR('Room Details'!$J767=0,ISBLANK('Room Details'!$J767),'Room Details'!$J767="N/A"),0,IF('Room Details'!$J767&gt;$D779,('Room Details'!$J767/$E779)+$F779,IF('Room Details'!$J767&lt;=ABS($B779*$C779),1,('Room Details'!$J767/$B779)+$C779))),0),0)</f>
        <v>0</v>
      </c>
      <c r="J779" s="167"/>
      <c r="K779" s="167"/>
      <c r="L779" s="156">
        <f t="shared" si="44"/>
        <v>0</v>
      </c>
      <c r="M779" s="156">
        <f t="shared" si="45"/>
        <v>0</v>
      </c>
      <c r="N779" s="165"/>
      <c r="O779" s="165"/>
      <c r="P779" s="156">
        <f t="shared" si="46"/>
        <v>0</v>
      </c>
      <c r="Q779" s="156">
        <f t="shared" si="47"/>
        <v>0</v>
      </c>
      <c r="R779" s="165"/>
      <c r="S779" s="165"/>
    </row>
    <row r="780" spans="1:19" x14ac:dyDescent="0.25">
      <c r="A780" s="156">
        <v>765</v>
      </c>
      <c r="B780" s="156" t="e">
        <f>VLOOKUP('Room Details'!$I768,NCA_Calculations!$I$3:$N$12,2,0)</f>
        <v>#N/A</v>
      </c>
      <c r="C780" s="156" t="e">
        <f>VLOOKUP('Room Details'!$I768,NCA_Calculations!$I$3:$N$12,3,0)</f>
        <v>#N/A</v>
      </c>
      <c r="D780" s="156" t="e">
        <f>VLOOKUP('Room Details'!$I768,NCA_Calculations!$I$3:$N$12,4,0)</f>
        <v>#N/A</v>
      </c>
      <c r="E780" s="156" t="e">
        <f>VLOOKUP('Room Details'!$I768,NCA_Calculations!$I$3:$N$12,5,0)</f>
        <v>#N/A</v>
      </c>
      <c r="F780" s="156" t="e">
        <f>VLOOKUP('Room Details'!$I768,NCA_Calculations!$I$3:$N$12,6,0)</f>
        <v>#N/A</v>
      </c>
      <c r="G780" s="156" t="str">
        <f>IF(OR(ISBLANK('Room Details'!$M768), 'Room Details'!$M768 = 0,  'Room Details'!$M768 = "N/A" ),"Usable","Unusable")</f>
        <v>Usable</v>
      </c>
      <c r="H780" s="156">
        <f>'Room Details'!$V768</f>
        <v>0</v>
      </c>
      <c r="I780" s="156">
        <f>_xlfn.IFNA(ROUNDUP(IF(OR('Room Details'!$J768=0,ISBLANK('Room Details'!$J768),'Room Details'!$J768="N/A"),0,IF('Room Details'!$J768&gt;$D780,('Room Details'!$J768/$E780)+$F780,IF('Room Details'!$J768&lt;=ABS($B780*$C780),1,('Room Details'!$J768/$B780)+$C780))),0),0)</f>
        <v>0</v>
      </c>
      <c r="J780" s="167"/>
      <c r="K780" s="167"/>
      <c r="L780" s="156">
        <f t="shared" si="44"/>
        <v>0</v>
      </c>
      <c r="M780" s="156">
        <f t="shared" si="45"/>
        <v>0</v>
      </c>
      <c r="N780" s="165"/>
      <c r="O780" s="165"/>
      <c r="P780" s="156">
        <f t="shared" si="46"/>
        <v>0</v>
      </c>
      <c r="Q780" s="156">
        <f t="shared" si="47"/>
        <v>0</v>
      </c>
      <c r="R780" s="165"/>
      <c r="S780" s="165"/>
    </row>
    <row r="781" spans="1:19" x14ac:dyDescent="0.25">
      <c r="A781" s="156">
        <v>766</v>
      </c>
      <c r="B781" s="156" t="e">
        <f>VLOOKUP('Room Details'!$I769,NCA_Calculations!$I$3:$N$12,2,0)</f>
        <v>#N/A</v>
      </c>
      <c r="C781" s="156" t="e">
        <f>VLOOKUP('Room Details'!$I769,NCA_Calculations!$I$3:$N$12,3,0)</f>
        <v>#N/A</v>
      </c>
      <c r="D781" s="156" t="e">
        <f>VLOOKUP('Room Details'!$I769,NCA_Calculations!$I$3:$N$12,4,0)</f>
        <v>#N/A</v>
      </c>
      <c r="E781" s="156" t="e">
        <f>VLOOKUP('Room Details'!$I769,NCA_Calculations!$I$3:$N$12,5,0)</f>
        <v>#N/A</v>
      </c>
      <c r="F781" s="156" t="e">
        <f>VLOOKUP('Room Details'!$I769,NCA_Calculations!$I$3:$N$12,6,0)</f>
        <v>#N/A</v>
      </c>
      <c r="G781" s="156" t="str">
        <f>IF(OR(ISBLANK('Room Details'!$M769), 'Room Details'!$M769 = 0,  'Room Details'!$M769 = "N/A" ),"Usable","Unusable")</f>
        <v>Usable</v>
      </c>
      <c r="H781" s="156">
        <f>'Room Details'!$V769</f>
        <v>0</v>
      </c>
      <c r="I781" s="156">
        <f>_xlfn.IFNA(ROUNDUP(IF(OR('Room Details'!$J769=0,ISBLANK('Room Details'!$J769),'Room Details'!$J769="N/A"),0,IF('Room Details'!$J769&gt;$D781,('Room Details'!$J769/$E781)+$F781,IF('Room Details'!$J769&lt;=ABS($B781*$C781),1,('Room Details'!$J769/$B781)+$C781))),0),0)</f>
        <v>0</v>
      </c>
      <c r="J781" s="167"/>
      <c r="K781" s="167"/>
      <c r="L781" s="156">
        <f t="shared" si="44"/>
        <v>0</v>
      </c>
      <c r="M781" s="156">
        <f t="shared" si="45"/>
        <v>0</v>
      </c>
      <c r="N781" s="165"/>
      <c r="O781" s="165"/>
      <c r="P781" s="156">
        <f t="shared" si="46"/>
        <v>0</v>
      </c>
      <c r="Q781" s="156">
        <f t="shared" si="47"/>
        <v>0</v>
      </c>
      <c r="R781" s="165"/>
      <c r="S781" s="165"/>
    </row>
    <row r="782" spans="1:19" x14ac:dyDescent="0.25">
      <c r="A782" s="156">
        <v>767</v>
      </c>
      <c r="B782" s="156" t="e">
        <f>VLOOKUP('Room Details'!$I770,NCA_Calculations!$I$3:$N$12,2,0)</f>
        <v>#N/A</v>
      </c>
      <c r="C782" s="156" t="e">
        <f>VLOOKUP('Room Details'!$I770,NCA_Calculations!$I$3:$N$12,3,0)</f>
        <v>#N/A</v>
      </c>
      <c r="D782" s="156" t="e">
        <f>VLOOKUP('Room Details'!$I770,NCA_Calculations!$I$3:$N$12,4,0)</f>
        <v>#N/A</v>
      </c>
      <c r="E782" s="156" t="e">
        <f>VLOOKUP('Room Details'!$I770,NCA_Calculations!$I$3:$N$12,5,0)</f>
        <v>#N/A</v>
      </c>
      <c r="F782" s="156" t="e">
        <f>VLOOKUP('Room Details'!$I770,NCA_Calculations!$I$3:$N$12,6,0)</f>
        <v>#N/A</v>
      </c>
      <c r="G782" s="156" t="str">
        <f>IF(OR(ISBLANK('Room Details'!$M770), 'Room Details'!$M770 = 0,  'Room Details'!$M770 = "N/A" ),"Usable","Unusable")</f>
        <v>Usable</v>
      </c>
      <c r="H782" s="156">
        <f>'Room Details'!$V770</f>
        <v>0</v>
      </c>
      <c r="I782" s="156">
        <f>_xlfn.IFNA(ROUNDUP(IF(OR('Room Details'!$J770=0,ISBLANK('Room Details'!$J770),'Room Details'!$J770="N/A"),0,IF('Room Details'!$J770&gt;$D782,('Room Details'!$J770/$E782)+$F782,IF('Room Details'!$J770&lt;=ABS($B782*$C782),1,('Room Details'!$J770/$B782)+$C782))),0),0)</f>
        <v>0</v>
      </c>
      <c r="J782" s="167"/>
      <c r="K782" s="167"/>
      <c r="L782" s="156">
        <f t="shared" si="44"/>
        <v>0</v>
      </c>
      <c r="M782" s="156">
        <f t="shared" si="45"/>
        <v>0</v>
      </c>
      <c r="N782" s="165"/>
      <c r="O782" s="165"/>
      <c r="P782" s="156">
        <f t="shared" si="46"/>
        <v>0</v>
      </c>
      <c r="Q782" s="156">
        <f t="shared" si="47"/>
        <v>0</v>
      </c>
      <c r="R782" s="165"/>
      <c r="S782" s="165"/>
    </row>
    <row r="783" spans="1:19" x14ac:dyDescent="0.25">
      <c r="A783" s="156">
        <v>768</v>
      </c>
      <c r="B783" s="156" t="e">
        <f>VLOOKUP('Room Details'!$I771,NCA_Calculations!$I$3:$N$12,2,0)</f>
        <v>#N/A</v>
      </c>
      <c r="C783" s="156" t="e">
        <f>VLOOKUP('Room Details'!$I771,NCA_Calculations!$I$3:$N$12,3,0)</f>
        <v>#N/A</v>
      </c>
      <c r="D783" s="156" t="e">
        <f>VLOOKUP('Room Details'!$I771,NCA_Calculations!$I$3:$N$12,4,0)</f>
        <v>#N/A</v>
      </c>
      <c r="E783" s="156" t="e">
        <f>VLOOKUP('Room Details'!$I771,NCA_Calculations!$I$3:$N$12,5,0)</f>
        <v>#N/A</v>
      </c>
      <c r="F783" s="156" t="e">
        <f>VLOOKUP('Room Details'!$I771,NCA_Calculations!$I$3:$N$12,6,0)</f>
        <v>#N/A</v>
      </c>
      <c r="G783" s="156" t="str">
        <f>IF(OR(ISBLANK('Room Details'!$M771), 'Room Details'!$M771 = 0,  'Room Details'!$M771 = "N/A" ),"Usable","Unusable")</f>
        <v>Usable</v>
      </c>
      <c r="H783" s="156">
        <f>'Room Details'!$V771</f>
        <v>0</v>
      </c>
      <c r="I783" s="156">
        <f>_xlfn.IFNA(ROUNDUP(IF(OR('Room Details'!$J771=0,ISBLANK('Room Details'!$J771),'Room Details'!$J771="N/A"),0,IF('Room Details'!$J771&gt;$D783,('Room Details'!$J771/$E783)+$F783,IF('Room Details'!$J771&lt;=ABS($B783*$C783),1,('Room Details'!$J771/$B783)+$C783))),0),0)</f>
        <v>0</v>
      </c>
      <c r="J783" s="167"/>
      <c r="K783" s="167"/>
      <c r="L783" s="156">
        <f t="shared" si="44"/>
        <v>0</v>
      </c>
      <c r="M783" s="156">
        <f t="shared" si="45"/>
        <v>0</v>
      </c>
      <c r="N783" s="165"/>
      <c r="O783" s="165"/>
      <c r="P783" s="156">
        <f t="shared" si="46"/>
        <v>0</v>
      </c>
      <c r="Q783" s="156">
        <f t="shared" si="47"/>
        <v>0</v>
      </c>
      <c r="R783" s="165"/>
      <c r="S783" s="165"/>
    </row>
    <row r="784" spans="1:19" x14ac:dyDescent="0.25">
      <c r="A784" s="156">
        <v>769</v>
      </c>
      <c r="B784" s="156" t="e">
        <f>VLOOKUP('Room Details'!$I772,NCA_Calculations!$I$3:$N$12,2,0)</f>
        <v>#N/A</v>
      </c>
      <c r="C784" s="156" t="e">
        <f>VLOOKUP('Room Details'!$I772,NCA_Calculations!$I$3:$N$12,3,0)</f>
        <v>#N/A</v>
      </c>
      <c r="D784" s="156" t="e">
        <f>VLOOKUP('Room Details'!$I772,NCA_Calculations!$I$3:$N$12,4,0)</f>
        <v>#N/A</v>
      </c>
      <c r="E784" s="156" t="e">
        <f>VLOOKUP('Room Details'!$I772,NCA_Calculations!$I$3:$N$12,5,0)</f>
        <v>#N/A</v>
      </c>
      <c r="F784" s="156" t="e">
        <f>VLOOKUP('Room Details'!$I772,NCA_Calculations!$I$3:$N$12,6,0)</f>
        <v>#N/A</v>
      </c>
      <c r="G784" s="156" t="str">
        <f>IF(OR(ISBLANK('Room Details'!$M772), 'Room Details'!$M772 = 0,  'Room Details'!$M772 = "N/A" ),"Usable","Unusable")</f>
        <v>Usable</v>
      </c>
      <c r="H784" s="156">
        <f>'Room Details'!$V772</f>
        <v>0</v>
      </c>
      <c r="I784" s="156">
        <f>_xlfn.IFNA(ROUNDUP(IF(OR('Room Details'!$J772=0,ISBLANK('Room Details'!$J772),'Room Details'!$J772="N/A"),0,IF('Room Details'!$J772&gt;$D784,('Room Details'!$J772/$E784)+$F784,IF('Room Details'!$J772&lt;=ABS($B784*$C784),1,('Room Details'!$J772/$B784)+$C784))),0),0)</f>
        <v>0</v>
      </c>
      <c r="J784" s="167"/>
      <c r="K784" s="167"/>
      <c r="L784" s="156">
        <f t="shared" si="44"/>
        <v>0</v>
      </c>
      <c r="M784" s="156">
        <f t="shared" si="45"/>
        <v>0</v>
      </c>
      <c r="N784" s="165"/>
      <c r="O784" s="165"/>
      <c r="P784" s="156">
        <f t="shared" si="46"/>
        <v>0</v>
      </c>
      <c r="Q784" s="156">
        <f t="shared" si="47"/>
        <v>0</v>
      </c>
      <c r="R784" s="165"/>
      <c r="S784" s="165"/>
    </row>
    <row r="785" spans="1:19" x14ac:dyDescent="0.25">
      <c r="A785" s="156">
        <v>770</v>
      </c>
      <c r="B785" s="156" t="e">
        <f>VLOOKUP('Room Details'!$I773,NCA_Calculations!$I$3:$N$12,2,0)</f>
        <v>#N/A</v>
      </c>
      <c r="C785" s="156" t="e">
        <f>VLOOKUP('Room Details'!$I773,NCA_Calculations!$I$3:$N$12,3,0)</f>
        <v>#N/A</v>
      </c>
      <c r="D785" s="156" t="e">
        <f>VLOOKUP('Room Details'!$I773,NCA_Calculations!$I$3:$N$12,4,0)</f>
        <v>#N/A</v>
      </c>
      <c r="E785" s="156" t="e">
        <f>VLOOKUP('Room Details'!$I773,NCA_Calculations!$I$3:$N$12,5,0)</f>
        <v>#N/A</v>
      </c>
      <c r="F785" s="156" t="e">
        <f>VLOOKUP('Room Details'!$I773,NCA_Calculations!$I$3:$N$12,6,0)</f>
        <v>#N/A</v>
      </c>
      <c r="G785" s="156" t="str">
        <f>IF(OR(ISBLANK('Room Details'!$M773), 'Room Details'!$M773 = 0,  'Room Details'!$M773 = "N/A" ),"Usable","Unusable")</f>
        <v>Usable</v>
      </c>
      <c r="H785" s="156">
        <f>'Room Details'!$V773</f>
        <v>0</v>
      </c>
      <c r="I785" s="156">
        <f>_xlfn.IFNA(ROUNDUP(IF(OR('Room Details'!$J773=0,ISBLANK('Room Details'!$J773),'Room Details'!$J773="N/A"),0,IF('Room Details'!$J773&gt;$D785,('Room Details'!$J773/$E785)+$F785,IF('Room Details'!$J773&lt;=ABS($B785*$C785),1,('Room Details'!$J773/$B785)+$C785))),0),0)</f>
        <v>0</v>
      </c>
      <c r="J785" s="167"/>
      <c r="K785" s="167"/>
      <c r="L785" s="156">
        <f t="shared" ref="L785:L848" si="48">IF($G785 = "Unusable", 0, IF($I785&lt;$E$9, 0, IF(AND($I785&gt;=$E$9,$I785&lt;=$E$4),$I785,INT($I785/$E$4)*$E$4)))</f>
        <v>0</v>
      </c>
      <c r="M785" s="156">
        <f t="shared" ref="M785:M848" si="49">$I785-$L785</f>
        <v>0</v>
      </c>
      <c r="N785" s="165"/>
      <c r="O785" s="165"/>
      <c r="P785" s="156">
        <f t="shared" ref="P785:P848" si="50">$L785</f>
        <v>0</v>
      </c>
      <c r="Q785" s="156">
        <f t="shared" ref="Q785:Q848" si="51">$M785</f>
        <v>0</v>
      </c>
      <c r="R785" s="165"/>
      <c r="S785" s="165"/>
    </row>
    <row r="786" spans="1:19" x14ac:dyDescent="0.25">
      <c r="A786" s="156">
        <v>771</v>
      </c>
      <c r="B786" s="156" t="e">
        <f>VLOOKUP('Room Details'!$I774,NCA_Calculations!$I$3:$N$12,2,0)</f>
        <v>#N/A</v>
      </c>
      <c r="C786" s="156" t="e">
        <f>VLOOKUP('Room Details'!$I774,NCA_Calculations!$I$3:$N$12,3,0)</f>
        <v>#N/A</v>
      </c>
      <c r="D786" s="156" t="e">
        <f>VLOOKUP('Room Details'!$I774,NCA_Calculations!$I$3:$N$12,4,0)</f>
        <v>#N/A</v>
      </c>
      <c r="E786" s="156" t="e">
        <f>VLOOKUP('Room Details'!$I774,NCA_Calculations!$I$3:$N$12,5,0)</f>
        <v>#N/A</v>
      </c>
      <c r="F786" s="156" t="e">
        <f>VLOOKUP('Room Details'!$I774,NCA_Calculations!$I$3:$N$12,6,0)</f>
        <v>#N/A</v>
      </c>
      <c r="G786" s="156" t="str">
        <f>IF(OR(ISBLANK('Room Details'!$M774), 'Room Details'!$M774 = 0,  'Room Details'!$M774 = "N/A" ),"Usable","Unusable")</f>
        <v>Usable</v>
      </c>
      <c r="H786" s="156">
        <f>'Room Details'!$V774</f>
        <v>0</v>
      </c>
      <c r="I786" s="156">
        <f>_xlfn.IFNA(ROUNDUP(IF(OR('Room Details'!$J774=0,ISBLANK('Room Details'!$J774),'Room Details'!$J774="N/A"),0,IF('Room Details'!$J774&gt;$D786,('Room Details'!$J774/$E786)+$F786,IF('Room Details'!$J774&lt;=ABS($B786*$C786),1,('Room Details'!$J774/$B786)+$C786))),0),0)</f>
        <v>0</v>
      </c>
      <c r="J786" s="167"/>
      <c r="K786" s="167"/>
      <c r="L786" s="156">
        <f t="shared" si="48"/>
        <v>0</v>
      </c>
      <c r="M786" s="156">
        <f t="shared" si="49"/>
        <v>0</v>
      </c>
      <c r="N786" s="165"/>
      <c r="O786" s="165"/>
      <c r="P786" s="156">
        <f t="shared" si="50"/>
        <v>0</v>
      </c>
      <c r="Q786" s="156">
        <f t="shared" si="51"/>
        <v>0</v>
      </c>
      <c r="R786" s="165"/>
      <c r="S786" s="165"/>
    </row>
    <row r="787" spans="1:19" x14ac:dyDescent="0.25">
      <c r="A787" s="156">
        <v>772</v>
      </c>
      <c r="B787" s="156" t="e">
        <f>VLOOKUP('Room Details'!$I775,NCA_Calculations!$I$3:$N$12,2,0)</f>
        <v>#N/A</v>
      </c>
      <c r="C787" s="156" t="e">
        <f>VLOOKUP('Room Details'!$I775,NCA_Calculations!$I$3:$N$12,3,0)</f>
        <v>#N/A</v>
      </c>
      <c r="D787" s="156" t="e">
        <f>VLOOKUP('Room Details'!$I775,NCA_Calculations!$I$3:$N$12,4,0)</f>
        <v>#N/A</v>
      </c>
      <c r="E787" s="156" t="e">
        <f>VLOOKUP('Room Details'!$I775,NCA_Calculations!$I$3:$N$12,5,0)</f>
        <v>#N/A</v>
      </c>
      <c r="F787" s="156" t="e">
        <f>VLOOKUP('Room Details'!$I775,NCA_Calculations!$I$3:$N$12,6,0)</f>
        <v>#N/A</v>
      </c>
      <c r="G787" s="156" t="str">
        <f>IF(OR(ISBLANK('Room Details'!$M775), 'Room Details'!$M775 = 0,  'Room Details'!$M775 = "N/A" ),"Usable","Unusable")</f>
        <v>Usable</v>
      </c>
      <c r="H787" s="156">
        <f>'Room Details'!$V775</f>
        <v>0</v>
      </c>
      <c r="I787" s="156">
        <f>_xlfn.IFNA(ROUNDUP(IF(OR('Room Details'!$J775=0,ISBLANK('Room Details'!$J775),'Room Details'!$J775="N/A"),0,IF('Room Details'!$J775&gt;$D787,('Room Details'!$J775/$E787)+$F787,IF('Room Details'!$J775&lt;=ABS($B787*$C787),1,('Room Details'!$J775/$B787)+$C787))),0),0)</f>
        <v>0</v>
      </c>
      <c r="J787" s="167"/>
      <c r="K787" s="167"/>
      <c r="L787" s="156">
        <f t="shared" si="48"/>
        <v>0</v>
      </c>
      <c r="M787" s="156">
        <f t="shared" si="49"/>
        <v>0</v>
      </c>
      <c r="N787" s="165"/>
      <c r="O787" s="165"/>
      <c r="P787" s="156">
        <f t="shared" si="50"/>
        <v>0</v>
      </c>
      <c r="Q787" s="156">
        <f t="shared" si="51"/>
        <v>0</v>
      </c>
      <c r="R787" s="165"/>
      <c r="S787" s="165"/>
    </row>
    <row r="788" spans="1:19" x14ac:dyDescent="0.25">
      <c r="A788" s="156">
        <v>773</v>
      </c>
      <c r="B788" s="156" t="e">
        <f>VLOOKUP('Room Details'!$I776,NCA_Calculations!$I$3:$N$12,2,0)</f>
        <v>#N/A</v>
      </c>
      <c r="C788" s="156" t="e">
        <f>VLOOKUP('Room Details'!$I776,NCA_Calculations!$I$3:$N$12,3,0)</f>
        <v>#N/A</v>
      </c>
      <c r="D788" s="156" t="e">
        <f>VLOOKUP('Room Details'!$I776,NCA_Calculations!$I$3:$N$12,4,0)</f>
        <v>#N/A</v>
      </c>
      <c r="E788" s="156" t="e">
        <f>VLOOKUP('Room Details'!$I776,NCA_Calculations!$I$3:$N$12,5,0)</f>
        <v>#N/A</v>
      </c>
      <c r="F788" s="156" t="e">
        <f>VLOOKUP('Room Details'!$I776,NCA_Calculations!$I$3:$N$12,6,0)</f>
        <v>#N/A</v>
      </c>
      <c r="G788" s="156" t="str">
        <f>IF(OR(ISBLANK('Room Details'!$M776), 'Room Details'!$M776 = 0,  'Room Details'!$M776 = "N/A" ),"Usable","Unusable")</f>
        <v>Usable</v>
      </c>
      <c r="H788" s="156">
        <f>'Room Details'!$V776</f>
        <v>0</v>
      </c>
      <c r="I788" s="156">
        <f>_xlfn.IFNA(ROUNDUP(IF(OR('Room Details'!$J776=0,ISBLANK('Room Details'!$J776),'Room Details'!$J776="N/A"),0,IF('Room Details'!$J776&gt;$D788,('Room Details'!$J776/$E788)+$F788,IF('Room Details'!$J776&lt;=ABS($B788*$C788),1,('Room Details'!$J776/$B788)+$C788))),0),0)</f>
        <v>0</v>
      </c>
      <c r="J788" s="167"/>
      <c r="K788" s="167"/>
      <c r="L788" s="156">
        <f t="shared" si="48"/>
        <v>0</v>
      </c>
      <c r="M788" s="156">
        <f t="shared" si="49"/>
        <v>0</v>
      </c>
      <c r="N788" s="165"/>
      <c r="O788" s="165"/>
      <c r="P788" s="156">
        <f t="shared" si="50"/>
        <v>0</v>
      </c>
      <c r="Q788" s="156">
        <f t="shared" si="51"/>
        <v>0</v>
      </c>
      <c r="R788" s="165"/>
      <c r="S788" s="165"/>
    </row>
    <row r="789" spans="1:19" x14ac:dyDescent="0.25">
      <c r="A789" s="156">
        <v>774</v>
      </c>
      <c r="B789" s="156" t="e">
        <f>VLOOKUP('Room Details'!$I777,NCA_Calculations!$I$3:$N$12,2,0)</f>
        <v>#N/A</v>
      </c>
      <c r="C789" s="156" t="e">
        <f>VLOOKUP('Room Details'!$I777,NCA_Calculations!$I$3:$N$12,3,0)</f>
        <v>#N/A</v>
      </c>
      <c r="D789" s="156" t="e">
        <f>VLOOKUP('Room Details'!$I777,NCA_Calculations!$I$3:$N$12,4,0)</f>
        <v>#N/A</v>
      </c>
      <c r="E789" s="156" t="e">
        <f>VLOOKUP('Room Details'!$I777,NCA_Calculations!$I$3:$N$12,5,0)</f>
        <v>#N/A</v>
      </c>
      <c r="F789" s="156" t="e">
        <f>VLOOKUP('Room Details'!$I777,NCA_Calculations!$I$3:$N$12,6,0)</f>
        <v>#N/A</v>
      </c>
      <c r="G789" s="156" t="str">
        <f>IF(OR(ISBLANK('Room Details'!$M777), 'Room Details'!$M777 = 0,  'Room Details'!$M777 = "N/A" ),"Usable","Unusable")</f>
        <v>Usable</v>
      </c>
      <c r="H789" s="156">
        <f>'Room Details'!$V777</f>
        <v>0</v>
      </c>
      <c r="I789" s="156">
        <f>_xlfn.IFNA(ROUNDUP(IF(OR('Room Details'!$J777=0,ISBLANK('Room Details'!$J777),'Room Details'!$J777="N/A"),0,IF('Room Details'!$J777&gt;$D789,('Room Details'!$J777/$E789)+$F789,IF('Room Details'!$J777&lt;=ABS($B789*$C789),1,('Room Details'!$J777/$B789)+$C789))),0),0)</f>
        <v>0</v>
      </c>
      <c r="J789" s="167"/>
      <c r="K789" s="167"/>
      <c r="L789" s="156">
        <f t="shared" si="48"/>
        <v>0</v>
      </c>
      <c r="M789" s="156">
        <f t="shared" si="49"/>
        <v>0</v>
      </c>
      <c r="N789" s="165"/>
      <c r="O789" s="165"/>
      <c r="P789" s="156">
        <f t="shared" si="50"/>
        <v>0</v>
      </c>
      <c r="Q789" s="156">
        <f t="shared" si="51"/>
        <v>0</v>
      </c>
      <c r="R789" s="165"/>
      <c r="S789" s="165"/>
    </row>
    <row r="790" spans="1:19" x14ac:dyDescent="0.25">
      <c r="A790" s="156">
        <v>775</v>
      </c>
      <c r="B790" s="156" t="e">
        <f>VLOOKUP('Room Details'!$I778,NCA_Calculations!$I$3:$N$12,2,0)</f>
        <v>#N/A</v>
      </c>
      <c r="C790" s="156" t="e">
        <f>VLOOKUP('Room Details'!$I778,NCA_Calculations!$I$3:$N$12,3,0)</f>
        <v>#N/A</v>
      </c>
      <c r="D790" s="156" t="e">
        <f>VLOOKUP('Room Details'!$I778,NCA_Calculations!$I$3:$N$12,4,0)</f>
        <v>#N/A</v>
      </c>
      <c r="E790" s="156" t="e">
        <f>VLOOKUP('Room Details'!$I778,NCA_Calculations!$I$3:$N$12,5,0)</f>
        <v>#N/A</v>
      </c>
      <c r="F790" s="156" t="e">
        <f>VLOOKUP('Room Details'!$I778,NCA_Calculations!$I$3:$N$12,6,0)</f>
        <v>#N/A</v>
      </c>
      <c r="G790" s="156" t="str">
        <f>IF(OR(ISBLANK('Room Details'!$M778), 'Room Details'!$M778 = 0,  'Room Details'!$M778 = "N/A" ),"Usable","Unusable")</f>
        <v>Usable</v>
      </c>
      <c r="H790" s="156">
        <f>'Room Details'!$V778</f>
        <v>0</v>
      </c>
      <c r="I790" s="156">
        <f>_xlfn.IFNA(ROUNDUP(IF(OR('Room Details'!$J778=0,ISBLANK('Room Details'!$J778),'Room Details'!$J778="N/A"),0,IF('Room Details'!$J778&gt;$D790,('Room Details'!$J778/$E790)+$F790,IF('Room Details'!$J778&lt;=ABS($B790*$C790),1,('Room Details'!$J778/$B790)+$C790))),0),0)</f>
        <v>0</v>
      </c>
      <c r="J790" s="167"/>
      <c r="K790" s="167"/>
      <c r="L790" s="156">
        <f t="shared" si="48"/>
        <v>0</v>
      </c>
      <c r="M790" s="156">
        <f t="shared" si="49"/>
        <v>0</v>
      </c>
      <c r="N790" s="165"/>
      <c r="O790" s="165"/>
      <c r="P790" s="156">
        <f t="shared" si="50"/>
        <v>0</v>
      </c>
      <c r="Q790" s="156">
        <f t="shared" si="51"/>
        <v>0</v>
      </c>
      <c r="R790" s="165"/>
      <c r="S790" s="165"/>
    </row>
    <row r="791" spans="1:19" x14ac:dyDescent="0.25">
      <c r="A791" s="156">
        <v>776</v>
      </c>
      <c r="B791" s="156" t="e">
        <f>VLOOKUP('Room Details'!$I779,NCA_Calculations!$I$3:$N$12,2,0)</f>
        <v>#N/A</v>
      </c>
      <c r="C791" s="156" t="e">
        <f>VLOOKUP('Room Details'!$I779,NCA_Calculations!$I$3:$N$12,3,0)</f>
        <v>#N/A</v>
      </c>
      <c r="D791" s="156" t="e">
        <f>VLOOKUP('Room Details'!$I779,NCA_Calculations!$I$3:$N$12,4,0)</f>
        <v>#N/A</v>
      </c>
      <c r="E791" s="156" t="e">
        <f>VLOOKUP('Room Details'!$I779,NCA_Calculations!$I$3:$N$12,5,0)</f>
        <v>#N/A</v>
      </c>
      <c r="F791" s="156" t="e">
        <f>VLOOKUP('Room Details'!$I779,NCA_Calculations!$I$3:$N$12,6,0)</f>
        <v>#N/A</v>
      </c>
      <c r="G791" s="156" t="str">
        <f>IF(OR(ISBLANK('Room Details'!$M779), 'Room Details'!$M779 = 0,  'Room Details'!$M779 = "N/A" ),"Usable","Unusable")</f>
        <v>Usable</v>
      </c>
      <c r="H791" s="156">
        <f>'Room Details'!$V779</f>
        <v>0</v>
      </c>
      <c r="I791" s="156">
        <f>_xlfn.IFNA(ROUNDUP(IF(OR('Room Details'!$J779=0,ISBLANK('Room Details'!$J779),'Room Details'!$J779="N/A"),0,IF('Room Details'!$J779&gt;$D791,('Room Details'!$J779/$E791)+$F791,IF('Room Details'!$J779&lt;=ABS($B791*$C791),1,('Room Details'!$J779/$B791)+$C791))),0),0)</f>
        <v>0</v>
      </c>
      <c r="J791" s="167"/>
      <c r="K791" s="167"/>
      <c r="L791" s="156">
        <f t="shared" si="48"/>
        <v>0</v>
      </c>
      <c r="M791" s="156">
        <f t="shared" si="49"/>
        <v>0</v>
      </c>
      <c r="N791" s="165"/>
      <c r="O791" s="165"/>
      <c r="P791" s="156">
        <f t="shared" si="50"/>
        <v>0</v>
      </c>
      <c r="Q791" s="156">
        <f t="shared" si="51"/>
        <v>0</v>
      </c>
      <c r="R791" s="165"/>
      <c r="S791" s="165"/>
    </row>
    <row r="792" spans="1:19" x14ac:dyDescent="0.25">
      <c r="A792" s="156">
        <v>777</v>
      </c>
      <c r="B792" s="156" t="e">
        <f>VLOOKUP('Room Details'!$I780,NCA_Calculations!$I$3:$N$12,2,0)</f>
        <v>#N/A</v>
      </c>
      <c r="C792" s="156" t="e">
        <f>VLOOKUP('Room Details'!$I780,NCA_Calculations!$I$3:$N$12,3,0)</f>
        <v>#N/A</v>
      </c>
      <c r="D792" s="156" t="e">
        <f>VLOOKUP('Room Details'!$I780,NCA_Calculations!$I$3:$N$12,4,0)</f>
        <v>#N/A</v>
      </c>
      <c r="E792" s="156" t="e">
        <f>VLOOKUP('Room Details'!$I780,NCA_Calculations!$I$3:$N$12,5,0)</f>
        <v>#N/A</v>
      </c>
      <c r="F792" s="156" t="e">
        <f>VLOOKUP('Room Details'!$I780,NCA_Calculations!$I$3:$N$12,6,0)</f>
        <v>#N/A</v>
      </c>
      <c r="G792" s="156" t="str">
        <f>IF(OR(ISBLANK('Room Details'!$M780), 'Room Details'!$M780 = 0,  'Room Details'!$M780 = "N/A" ),"Usable","Unusable")</f>
        <v>Usable</v>
      </c>
      <c r="H792" s="156">
        <f>'Room Details'!$V780</f>
        <v>0</v>
      </c>
      <c r="I792" s="156">
        <f>_xlfn.IFNA(ROUNDUP(IF(OR('Room Details'!$J780=0,ISBLANK('Room Details'!$J780),'Room Details'!$J780="N/A"),0,IF('Room Details'!$J780&gt;$D792,('Room Details'!$J780/$E792)+$F792,IF('Room Details'!$J780&lt;=ABS($B792*$C792),1,('Room Details'!$J780/$B792)+$C792))),0),0)</f>
        <v>0</v>
      </c>
      <c r="J792" s="167"/>
      <c r="K792" s="167"/>
      <c r="L792" s="156">
        <f t="shared" si="48"/>
        <v>0</v>
      </c>
      <c r="M792" s="156">
        <f t="shared" si="49"/>
        <v>0</v>
      </c>
      <c r="N792" s="165"/>
      <c r="O792" s="165"/>
      <c r="P792" s="156">
        <f t="shared" si="50"/>
        <v>0</v>
      </c>
      <c r="Q792" s="156">
        <f t="shared" si="51"/>
        <v>0</v>
      </c>
      <c r="R792" s="165"/>
      <c r="S792" s="165"/>
    </row>
    <row r="793" spans="1:19" x14ac:dyDescent="0.25">
      <c r="A793" s="156">
        <v>778</v>
      </c>
      <c r="B793" s="156" t="e">
        <f>VLOOKUP('Room Details'!$I781,NCA_Calculations!$I$3:$N$12,2,0)</f>
        <v>#N/A</v>
      </c>
      <c r="C793" s="156" t="e">
        <f>VLOOKUP('Room Details'!$I781,NCA_Calculations!$I$3:$N$12,3,0)</f>
        <v>#N/A</v>
      </c>
      <c r="D793" s="156" t="e">
        <f>VLOOKUP('Room Details'!$I781,NCA_Calculations!$I$3:$N$12,4,0)</f>
        <v>#N/A</v>
      </c>
      <c r="E793" s="156" t="e">
        <f>VLOOKUP('Room Details'!$I781,NCA_Calculations!$I$3:$N$12,5,0)</f>
        <v>#N/A</v>
      </c>
      <c r="F793" s="156" t="e">
        <f>VLOOKUP('Room Details'!$I781,NCA_Calculations!$I$3:$N$12,6,0)</f>
        <v>#N/A</v>
      </c>
      <c r="G793" s="156" t="str">
        <f>IF(OR(ISBLANK('Room Details'!$M781), 'Room Details'!$M781 = 0,  'Room Details'!$M781 = "N/A" ),"Usable","Unusable")</f>
        <v>Usable</v>
      </c>
      <c r="H793" s="156">
        <f>'Room Details'!$V781</f>
        <v>0</v>
      </c>
      <c r="I793" s="156">
        <f>_xlfn.IFNA(ROUNDUP(IF(OR('Room Details'!$J781=0,ISBLANK('Room Details'!$J781),'Room Details'!$J781="N/A"),0,IF('Room Details'!$J781&gt;$D793,('Room Details'!$J781/$E793)+$F793,IF('Room Details'!$J781&lt;=ABS($B793*$C793),1,('Room Details'!$J781/$B793)+$C793))),0),0)</f>
        <v>0</v>
      </c>
      <c r="J793" s="167"/>
      <c r="K793" s="167"/>
      <c r="L793" s="156">
        <f t="shared" si="48"/>
        <v>0</v>
      </c>
      <c r="M793" s="156">
        <f t="shared" si="49"/>
        <v>0</v>
      </c>
      <c r="N793" s="165"/>
      <c r="O793" s="165"/>
      <c r="P793" s="156">
        <f t="shared" si="50"/>
        <v>0</v>
      </c>
      <c r="Q793" s="156">
        <f t="shared" si="51"/>
        <v>0</v>
      </c>
      <c r="R793" s="165"/>
      <c r="S793" s="165"/>
    </row>
    <row r="794" spans="1:19" x14ac:dyDescent="0.25">
      <c r="A794" s="156">
        <v>779</v>
      </c>
      <c r="B794" s="156" t="e">
        <f>VLOOKUP('Room Details'!$I782,NCA_Calculations!$I$3:$N$12,2,0)</f>
        <v>#N/A</v>
      </c>
      <c r="C794" s="156" t="e">
        <f>VLOOKUP('Room Details'!$I782,NCA_Calculations!$I$3:$N$12,3,0)</f>
        <v>#N/A</v>
      </c>
      <c r="D794" s="156" t="e">
        <f>VLOOKUP('Room Details'!$I782,NCA_Calculations!$I$3:$N$12,4,0)</f>
        <v>#N/A</v>
      </c>
      <c r="E794" s="156" t="e">
        <f>VLOOKUP('Room Details'!$I782,NCA_Calculations!$I$3:$N$12,5,0)</f>
        <v>#N/A</v>
      </c>
      <c r="F794" s="156" t="e">
        <f>VLOOKUP('Room Details'!$I782,NCA_Calculations!$I$3:$N$12,6,0)</f>
        <v>#N/A</v>
      </c>
      <c r="G794" s="156" t="str">
        <f>IF(OR(ISBLANK('Room Details'!$M782), 'Room Details'!$M782 = 0,  'Room Details'!$M782 = "N/A" ),"Usable","Unusable")</f>
        <v>Usable</v>
      </c>
      <c r="H794" s="156">
        <f>'Room Details'!$V782</f>
        <v>0</v>
      </c>
      <c r="I794" s="156">
        <f>_xlfn.IFNA(ROUNDUP(IF(OR('Room Details'!$J782=0,ISBLANK('Room Details'!$J782),'Room Details'!$J782="N/A"),0,IF('Room Details'!$J782&gt;$D794,('Room Details'!$J782/$E794)+$F794,IF('Room Details'!$J782&lt;=ABS($B794*$C794),1,('Room Details'!$J782/$B794)+$C794))),0),0)</f>
        <v>0</v>
      </c>
      <c r="J794" s="167"/>
      <c r="K794" s="167"/>
      <c r="L794" s="156">
        <f t="shared" si="48"/>
        <v>0</v>
      </c>
      <c r="M794" s="156">
        <f t="shared" si="49"/>
        <v>0</v>
      </c>
      <c r="N794" s="165"/>
      <c r="O794" s="165"/>
      <c r="P794" s="156">
        <f t="shared" si="50"/>
        <v>0</v>
      </c>
      <c r="Q794" s="156">
        <f t="shared" si="51"/>
        <v>0</v>
      </c>
      <c r="R794" s="165"/>
      <c r="S794" s="165"/>
    </row>
    <row r="795" spans="1:19" x14ac:dyDescent="0.25">
      <c r="A795" s="156">
        <v>780</v>
      </c>
      <c r="B795" s="156" t="e">
        <f>VLOOKUP('Room Details'!$I783,NCA_Calculations!$I$3:$N$12,2,0)</f>
        <v>#N/A</v>
      </c>
      <c r="C795" s="156" t="e">
        <f>VLOOKUP('Room Details'!$I783,NCA_Calculations!$I$3:$N$12,3,0)</f>
        <v>#N/A</v>
      </c>
      <c r="D795" s="156" t="e">
        <f>VLOOKUP('Room Details'!$I783,NCA_Calculations!$I$3:$N$12,4,0)</f>
        <v>#N/A</v>
      </c>
      <c r="E795" s="156" t="e">
        <f>VLOOKUP('Room Details'!$I783,NCA_Calculations!$I$3:$N$12,5,0)</f>
        <v>#N/A</v>
      </c>
      <c r="F795" s="156" t="e">
        <f>VLOOKUP('Room Details'!$I783,NCA_Calculations!$I$3:$N$12,6,0)</f>
        <v>#N/A</v>
      </c>
      <c r="G795" s="156" t="str">
        <f>IF(OR(ISBLANK('Room Details'!$M783), 'Room Details'!$M783 = 0,  'Room Details'!$M783 = "N/A" ),"Usable","Unusable")</f>
        <v>Usable</v>
      </c>
      <c r="H795" s="156">
        <f>'Room Details'!$V783</f>
        <v>0</v>
      </c>
      <c r="I795" s="156">
        <f>_xlfn.IFNA(ROUNDUP(IF(OR('Room Details'!$J783=0,ISBLANK('Room Details'!$J783),'Room Details'!$J783="N/A"),0,IF('Room Details'!$J783&gt;$D795,('Room Details'!$J783/$E795)+$F795,IF('Room Details'!$J783&lt;=ABS($B795*$C795),1,('Room Details'!$J783/$B795)+$C795))),0),0)</f>
        <v>0</v>
      </c>
      <c r="J795" s="167"/>
      <c r="K795" s="167"/>
      <c r="L795" s="156">
        <f t="shared" si="48"/>
        <v>0</v>
      </c>
      <c r="M795" s="156">
        <f t="shared" si="49"/>
        <v>0</v>
      </c>
      <c r="N795" s="165"/>
      <c r="O795" s="165"/>
      <c r="P795" s="156">
        <f t="shared" si="50"/>
        <v>0</v>
      </c>
      <c r="Q795" s="156">
        <f t="shared" si="51"/>
        <v>0</v>
      </c>
      <c r="R795" s="165"/>
      <c r="S795" s="165"/>
    </row>
    <row r="796" spans="1:19" x14ac:dyDescent="0.25">
      <c r="A796" s="156">
        <v>781</v>
      </c>
      <c r="B796" s="156" t="e">
        <f>VLOOKUP('Room Details'!$I784,NCA_Calculations!$I$3:$N$12,2,0)</f>
        <v>#N/A</v>
      </c>
      <c r="C796" s="156" t="e">
        <f>VLOOKUP('Room Details'!$I784,NCA_Calculations!$I$3:$N$12,3,0)</f>
        <v>#N/A</v>
      </c>
      <c r="D796" s="156" t="e">
        <f>VLOOKUP('Room Details'!$I784,NCA_Calculations!$I$3:$N$12,4,0)</f>
        <v>#N/A</v>
      </c>
      <c r="E796" s="156" t="e">
        <f>VLOOKUP('Room Details'!$I784,NCA_Calculations!$I$3:$N$12,5,0)</f>
        <v>#N/A</v>
      </c>
      <c r="F796" s="156" t="e">
        <f>VLOOKUP('Room Details'!$I784,NCA_Calculations!$I$3:$N$12,6,0)</f>
        <v>#N/A</v>
      </c>
      <c r="G796" s="156" t="str">
        <f>IF(OR(ISBLANK('Room Details'!$M784), 'Room Details'!$M784 = 0,  'Room Details'!$M784 = "N/A" ),"Usable","Unusable")</f>
        <v>Usable</v>
      </c>
      <c r="H796" s="156">
        <f>'Room Details'!$V784</f>
        <v>0</v>
      </c>
      <c r="I796" s="156">
        <f>_xlfn.IFNA(ROUNDUP(IF(OR('Room Details'!$J784=0,ISBLANK('Room Details'!$J784),'Room Details'!$J784="N/A"),0,IF('Room Details'!$J784&gt;$D796,('Room Details'!$J784/$E796)+$F796,IF('Room Details'!$J784&lt;=ABS($B796*$C796),1,('Room Details'!$J784/$B796)+$C796))),0),0)</f>
        <v>0</v>
      </c>
      <c r="J796" s="167"/>
      <c r="K796" s="167"/>
      <c r="L796" s="156">
        <f t="shared" si="48"/>
        <v>0</v>
      </c>
      <c r="M796" s="156">
        <f t="shared" si="49"/>
        <v>0</v>
      </c>
      <c r="N796" s="165"/>
      <c r="O796" s="165"/>
      <c r="P796" s="156">
        <f t="shared" si="50"/>
        <v>0</v>
      </c>
      <c r="Q796" s="156">
        <f t="shared" si="51"/>
        <v>0</v>
      </c>
      <c r="R796" s="165"/>
      <c r="S796" s="165"/>
    </row>
    <row r="797" spans="1:19" x14ac:dyDescent="0.25">
      <c r="A797" s="156">
        <v>782</v>
      </c>
      <c r="B797" s="156" t="e">
        <f>VLOOKUP('Room Details'!$I785,NCA_Calculations!$I$3:$N$12,2,0)</f>
        <v>#N/A</v>
      </c>
      <c r="C797" s="156" t="e">
        <f>VLOOKUP('Room Details'!$I785,NCA_Calculations!$I$3:$N$12,3,0)</f>
        <v>#N/A</v>
      </c>
      <c r="D797" s="156" t="e">
        <f>VLOOKUP('Room Details'!$I785,NCA_Calculations!$I$3:$N$12,4,0)</f>
        <v>#N/A</v>
      </c>
      <c r="E797" s="156" t="e">
        <f>VLOOKUP('Room Details'!$I785,NCA_Calculations!$I$3:$N$12,5,0)</f>
        <v>#N/A</v>
      </c>
      <c r="F797" s="156" t="e">
        <f>VLOOKUP('Room Details'!$I785,NCA_Calculations!$I$3:$N$12,6,0)</f>
        <v>#N/A</v>
      </c>
      <c r="G797" s="156" t="str">
        <f>IF(OR(ISBLANK('Room Details'!$M785), 'Room Details'!$M785 = 0,  'Room Details'!$M785 = "N/A" ),"Usable","Unusable")</f>
        <v>Usable</v>
      </c>
      <c r="H797" s="156">
        <f>'Room Details'!$V785</f>
        <v>0</v>
      </c>
      <c r="I797" s="156">
        <f>_xlfn.IFNA(ROUNDUP(IF(OR('Room Details'!$J785=0,ISBLANK('Room Details'!$J785),'Room Details'!$J785="N/A"),0,IF('Room Details'!$J785&gt;$D797,('Room Details'!$J785/$E797)+$F797,IF('Room Details'!$J785&lt;=ABS($B797*$C797),1,('Room Details'!$J785/$B797)+$C797))),0),0)</f>
        <v>0</v>
      </c>
      <c r="J797" s="167"/>
      <c r="K797" s="167"/>
      <c r="L797" s="156">
        <f t="shared" si="48"/>
        <v>0</v>
      </c>
      <c r="M797" s="156">
        <f t="shared" si="49"/>
        <v>0</v>
      </c>
      <c r="N797" s="165"/>
      <c r="O797" s="165"/>
      <c r="P797" s="156">
        <f t="shared" si="50"/>
        <v>0</v>
      </c>
      <c r="Q797" s="156">
        <f t="shared" si="51"/>
        <v>0</v>
      </c>
      <c r="R797" s="165"/>
      <c r="S797" s="165"/>
    </row>
    <row r="798" spans="1:19" x14ac:dyDescent="0.25">
      <c r="A798" s="156">
        <v>783</v>
      </c>
      <c r="B798" s="156" t="e">
        <f>VLOOKUP('Room Details'!$I786,NCA_Calculations!$I$3:$N$12,2,0)</f>
        <v>#N/A</v>
      </c>
      <c r="C798" s="156" t="e">
        <f>VLOOKUP('Room Details'!$I786,NCA_Calculations!$I$3:$N$12,3,0)</f>
        <v>#N/A</v>
      </c>
      <c r="D798" s="156" t="e">
        <f>VLOOKUP('Room Details'!$I786,NCA_Calculations!$I$3:$N$12,4,0)</f>
        <v>#N/A</v>
      </c>
      <c r="E798" s="156" t="e">
        <f>VLOOKUP('Room Details'!$I786,NCA_Calculations!$I$3:$N$12,5,0)</f>
        <v>#N/A</v>
      </c>
      <c r="F798" s="156" t="e">
        <f>VLOOKUP('Room Details'!$I786,NCA_Calculations!$I$3:$N$12,6,0)</f>
        <v>#N/A</v>
      </c>
      <c r="G798" s="156" t="str">
        <f>IF(OR(ISBLANK('Room Details'!$M786), 'Room Details'!$M786 = 0,  'Room Details'!$M786 = "N/A" ),"Usable","Unusable")</f>
        <v>Usable</v>
      </c>
      <c r="H798" s="156">
        <f>'Room Details'!$V786</f>
        <v>0</v>
      </c>
      <c r="I798" s="156">
        <f>_xlfn.IFNA(ROUNDUP(IF(OR('Room Details'!$J786=0,ISBLANK('Room Details'!$J786),'Room Details'!$J786="N/A"),0,IF('Room Details'!$J786&gt;$D798,('Room Details'!$J786/$E798)+$F798,IF('Room Details'!$J786&lt;=ABS($B798*$C798),1,('Room Details'!$J786/$B798)+$C798))),0),0)</f>
        <v>0</v>
      </c>
      <c r="J798" s="167"/>
      <c r="K798" s="167"/>
      <c r="L798" s="156">
        <f t="shared" si="48"/>
        <v>0</v>
      </c>
      <c r="M798" s="156">
        <f t="shared" si="49"/>
        <v>0</v>
      </c>
      <c r="N798" s="165"/>
      <c r="O798" s="165"/>
      <c r="P798" s="156">
        <f t="shared" si="50"/>
        <v>0</v>
      </c>
      <c r="Q798" s="156">
        <f t="shared" si="51"/>
        <v>0</v>
      </c>
      <c r="R798" s="165"/>
      <c r="S798" s="165"/>
    </row>
    <row r="799" spans="1:19" x14ac:dyDescent="0.25">
      <c r="A799" s="156">
        <v>784</v>
      </c>
      <c r="B799" s="156" t="e">
        <f>VLOOKUP('Room Details'!$I787,NCA_Calculations!$I$3:$N$12,2,0)</f>
        <v>#N/A</v>
      </c>
      <c r="C799" s="156" t="e">
        <f>VLOOKUP('Room Details'!$I787,NCA_Calculations!$I$3:$N$12,3,0)</f>
        <v>#N/A</v>
      </c>
      <c r="D799" s="156" t="e">
        <f>VLOOKUP('Room Details'!$I787,NCA_Calculations!$I$3:$N$12,4,0)</f>
        <v>#N/A</v>
      </c>
      <c r="E799" s="156" t="e">
        <f>VLOOKUP('Room Details'!$I787,NCA_Calculations!$I$3:$N$12,5,0)</f>
        <v>#N/A</v>
      </c>
      <c r="F799" s="156" t="e">
        <f>VLOOKUP('Room Details'!$I787,NCA_Calculations!$I$3:$N$12,6,0)</f>
        <v>#N/A</v>
      </c>
      <c r="G799" s="156" t="str">
        <f>IF(OR(ISBLANK('Room Details'!$M787), 'Room Details'!$M787 = 0,  'Room Details'!$M787 = "N/A" ),"Usable","Unusable")</f>
        <v>Usable</v>
      </c>
      <c r="H799" s="156">
        <f>'Room Details'!$V787</f>
        <v>0</v>
      </c>
      <c r="I799" s="156">
        <f>_xlfn.IFNA(ROUNDUP(IF(OR('Room Details'!$J787=0,ISBLANK('Room Details'!$J787),'Room Details'!$J787="N/A"),0,IF('Room Details'!$J787&gt;$D799,('Room Details'!$J787/$E799)+$F799,IF('Room Details'!$J787&lt;=ABS($B799*$C799),1,('Room Details'!$J787/$B799)+$C799))),0),0)</f>
        <v>0</v>
      </c>
      <c r="J799" s="167"/>
      <c r="K799" s="167"/>
      <c r="L799" s="156">
        <f t="shared" si="48"/>
        <v>0</v>
      </c>
      <c r="M799" s="156">
        <f t="shared" si="49"/>
        <v>0</v>
      </c>
      <c r="N799" s="165"/>
      <c r="O799" s="165"/>
      <c r="P799" s="156">
        <f t="shared" si="50"/>
        <v>0</v>
      </c>
      <c r="Q799" s="156">
        <f t="shared" si="51"/>
        <v>0</v>
      </c>
      <c r="R799" s="165"/>
      <c r="S799" s="165"/>
    </row>
    <row r="800" spans="1:19" x14ac:dyDescent="0.25">
      <c r="A800" s="156">
        <v>785</v>
      </c>
      <c r="B800" s="156" t="e">
        <f>VLOOKUP('Room Details'!$I788,NCA_Calculations!$I$3:$N$12,2,0)</f>
        <v>#N/A</v>
      </c>
      <c r="C800" s="156" t="e">
        <f>VLOOKUP('Room Details'!$I788,NCA_Calculations!$I$3:$N$12,3,0)</f>
        <v>#N/A</v>
      </c>
      <c r="D800" s="156" t="e">
        <f>VLOOKUP('Room Details'!$I788,NCA_Calculations!$I$3:$N$12,4,0)</f>
        <v>#N/A</v>
      </c>
      <c r="E800" s="156" t="e">
        <f>VLOOKUP('Room Details'!$I788,NCA_Calculations!$I$3:$N$12,5,0)</f>
        <v>#N/A</v>
      </c>
      <c r="F800" s="156" t="e">
        <f>VLOOKUP('Room Details'!$I788,NCA_Calculations!$I$3:$N$12,6,0)</f>
        <v>#N/A</v>
      </c>
      <c r="G800" s="156" t="str">
        <f>IF(OR(ISBLANK('Room Details'!$M788), 'Room Details'!$M788 = 0,  'Room Details'!$M788 = "N/A" ),"Usable","Unusable")</f>
        <v>Usable</v>
      </c>
      <c r="H800" s="156">
        <f>'Room Details'!$V788</f>
        <v>0</v>
      </c>
      <c r="I800" s="156">
        <f>_xlfn.IFNA(ROUNDUP(IF(OR('Room Details'!$J788=0,ISBLANK('Room Details'!$J788),'Room Details'!$J788="N/A"),0,IF('Room Details'!$J788&gt;$D800,('Room Details'!$J788/$E800)+$F800,IF('Room Details'!$J788&lt;=ABS($B800*$C800),1,('Room Details'!$J788/$B800)+$C800))),0),0)</f>
        <v>0</v>
      </c>
      <c r="J800" s="167"/>
      <c r="K800" s="167"/>
      <c r="L800" s="156">
        <f t="shared" si="48"/>
        <v>0</v>
      </c>
      <c r="M800" s="156">
        <f t="shared" si="49"/>
        <v>0</v>
      </c>
      <c r="N800" s="165"/>
      <c r="O800" s="165"/>
      <c r="P800" s="156">
        <f t="shared" si="50"/>
        <v>0</v>
      </c>
      <c r="Q800" s="156">
        <f t="shared" si="51"/>
        <v>0</v>
      </c>
      <c r="R800" s="165"/>
      <c r="S800" s="165"/>
    </row>
    <row r="801" spans="1:19" x14ac:dyDescent="0.25">
      <c r="A801" s="156">
        <v>786</v>
      </c>
      <c r="B801" s="156" t="e">
        <f>VLOOKUP('Room Details'!$I789,NCA_Calculations!$I$3:$N$12,2,0)</f>
        <v>#N/A</v>
      </c>
      <c r="C801" s="156" t="e">
        <f>VLOOKUP('Room Details'!$I789,NCA_Calculations!$I$3:$N$12,3,0)</f>
        <v>#N/A</v>
      </c>
      <c r="D801" s="156" t="e">
        <f>VLOOKUP('Room Details'!$I789,NCA_Calculations!$I$3:$N$12,4,0)</f>
        <v>#N/A</v>
      </c>
      <c r="E801" s="156" t="e">
        <f>VLOOKUP('Room Details'!$I789,NCA_Calculations!$I$3:$N$12,5,0)</f>
        <v>#N/A</v>
      </c>
      <c r="F801" s="156" t="e">
        <f>VLOOKUP('Room Details'!$I789,NCA_Calculations!$I$3:$N$12,6,0)</f>
        <v>#N/A</v>
      </c>
      <c r="G801" s="156" t="str">
        <f>IF(OR(ISBLANK('Room Details'!$M789), 'Room Details'!$M789 = 0,  'Room Details'!$M789 = "N/A" ),"Usable","Unusable")</f>
        <v>Usable</v>
      </c>
      <c r="H801" s="156">
        <f>'Room Details'!$V789</f>
        <v>0</v>
      </c>
      <c r="I801" s="156">
        <f>_xlfn.IFNA(ROUNDUP(IF(OR('Room Details'!$J789=0,ISBLANK('Room Details'!$J789),'Room Details'!$J789="N/A"),0,IF('Room Details'!$J789&gt;$D801,('Room Details'!$J789/$E801)+$F801,IF('Room Details'!$J789&lt;=ABS($B801*$C801),1,('Room Details'!$J789/$B801)+$C801))),0),0)</f>
        <v>0</v>
      </c>
      <c r="J801" s="167"/>
      <c r="K801" s="167"/>
      <c r="L801" s="156">
        <f t="shared" si="48"/>
        <v>0</v>
      </c>
      <c r="M801" s="156">
        <f t="shared" si="49"/>
        <v>0</v>
      </c>
      <c r="N801" s="165"/>
      <c r="O801" s="165"/>
      <c r="P801" s="156">
        <f t="shared" si="50"/>
        <v>0</v>
      </c>
      <c r="Q801" s="156">
        <f t="shared" si="51"/>
        <v>0</v>
      </c>
      <c r="R801" s="165"/>
      <c r="S801" s="165"/>
    </row>
    <row r="802" spans="1:19" x14ac:dyDescent="0.25">
      <c r="A802" s="156">
        <v>787</v>
      </c>
      <c r="B802" s="156" t="e">
        <f>VLOOKUP('Room Details'!$I790,NCA_Calculations!$I$3:$N$12,2,0)</f>
        <v>#N/A</v>
      </c>
      <c r="C802" s="156" t="e">
        <f>VLOOKUP('Room Details'!$I790,NCA_Calculations!$I$3:$N$12,3,0)</f>
        <v>#N/A</v>
      </c>
      <c r="D802" s="156" t="e">
        <f>VLOOKUP('Room Details'!$I790,NCA_Calculations!$I$3:$N$12,4,0)</f>
        <v>#N/A</v>
      </c>
      <c r="E802" s="156" t="e">
        <f>VLOOKUP('Room Details'!$I790,NCA_Calculations!$I$3:$N$12,5,0)</f>
        <v>#N/A</v>
      </c>
      <c r="F802" s="156" t="e">
        <f>VLOOKUP('Room Details'!$I790,NCA_Calculations!$I$3:$N$12,6,0)</f>
        <v>#N/A</v>
      </c>
      <c r="G802" s="156" t="str">
        <f>IF(OR(ISBLANK('Room Details'!$M790), 'Room Details'!$M790 = 0,  'Room Details'!$M790 = "N/A" ),"Usable","Unusable")</f>
        <v>Usable</v>
      </c>
      <c r="H802" s="156">
        <f>'Room Details'!$V790</f>
        <v>0</v>
      </c>
      <c r="I802" s="156">
        <f>_xlfn.IFNA(ROUNDUP(IF(OR('Room Details'!$J790=0,ISBLANK('Room Details'!$J790),'Room Details'!$J790="N/A"),0,IF('Room Details'!$J790&gt;$D802,('Room Details'!$J790/$E802)+$F802,IF('Room Details'!$J790&lt;=ABS($B802*$C802),1,('Room Details'!$J790/$B802)+$C802))),0),0)</f>
        <v>0</v>
      </c>
      <c r="J802" s="167"/>
      <c r="K802" s="167"/>
      <c r="L802" s="156">
        <f t="shared" si="48"/>
        <v>0</v>
      </c>
      <c r="M802" s="156">
        <f t="shared" si="49"/>
        <v>0</v>
      </c>
      <c r="N802" s="165"/>
      <c r="O802" s="165"/>
      <c r="P802" s="156">
        <f t="shared" si="50"/>
        <v>0</v>
      </c>
      <c r="Q802" s="156">
        <f t="shared" si="51"/>
        <v>0</v>
      </c>
      <c r="R802" s="165"/>
      <c r="S802" s="165"/>
    </row>
    <row r="803" spans="1:19" x14ac:dyDescent="0.25">
      <c r="A803" s="156">
        <v>788</v>
      </c>
      <c r="B803" s="156" t="e">
        <f>VLOOKUP('Room Details'!$I791,NCA_Calculations!$I$3:$N$12,2,0)</f>
        <v>#N/A</v>
      </c>
      <c r="C803" s="156" t="e">
        <f>VLOOKUP('Room Details'!$I791,NCA_Calculations!$I$3:$N$12,3,0)</f>
        <v>#N/A</v>
      </c>
      <c r="D803" s="156" t="e">
        <f>VLOOKUP('Room Details'!$I791,NCA_Calculations!$I$3:$N$12,4,0)</f>
        <v>#N/A</v>
      </c>
      <c r="E803" s="156" t="e">
        <f>VLOOKUP('Room Details'!$I791,NCA_Calculations!$I$3:$N$12,5,0)</f>
        <v>#N/A</v>
      </c>
      <c r="F803" s="156" t="e">
        <f>VLOOKUP('Room Details'!$I791,NCA_Calculations!$I$3:$N$12,6,0)</f>
        <v>#N/A</v>
      </c>
      <c r="G803" s="156" t="str">
        <f>IF(OR(ISBLANK('Room Details'!$M791), 'Room Details'!$M791 = 0,  'Room Details'!$M791 = "N/A" ),"Usable","Unusable")</f>
        <v>Usable</v>
      </c>
      <c r="H803" s="156">
        <f>'Room Details'!$V791</f>
        <v>0</v>
      </c>
      <c r="I803" s="156">
        <f>_xlfn.IFNA(ROUNDUP(IF(OR('Room Details'!$J791=0,ISBLANK('Room Details'!$J791),'Room Details'!$J791="N/A"),0,IF('Room Details'!$J791&gt;$D803,('Room Details'!$J791/$E803)+$F803,IF('Room Details'!$J791&lt;=ABS($B803*$C803),1,('Room Details'!$J791/$B803)+$C803))),0),0)</f>
        <v>0</v>
      </c>
      <c r="J803" s="167"/>
      <c r="K803" s="167"/>
      <c r="L803" s="156">
        <f t="shared" si="48"/>
        <v>0</v>
      </c>
      <c r="M803" s="156">
        <f t="shared" si="49"/>
        <v>0</v>
      </c>
      <c r="N803" s="165"/>
      <c r="O803" s="165"/>
      <c r="P803" s="156">
        <f t="shared" si="50"/>
        <v>0</v>
      </c>
      <c r="Q803" s="156">
        <f t="shared" si="51"/>
        <v>0</v>
      </c>
      <c r="R803" s="165"/>
      <c r="S803" s="165"/>
    </row>
    <row r="804" spans="1:19" x14ac:dyDescent="0.25">
      <c r="A804" s="156">
        <v>789</v>
      </c>
      <c r="B804" s="156" t="e">
        <f>VLOOKUP('Room Details'!$I792,NCA_Calculations!$I$3:$N$12,2,0)</f>
        <v>#N/A</v>
      </c>
      <c r="C804" s="156" t="e">
        <f>VLOOKUP('Room Details'!$I792,NCA_Calculations!$I$3:$N$12,3,0)</f>
        <v>#N/A</v>
      </c>
      <c r="D804" s="156" t="e">
        <f>VLOOKUP('Room Details'!$I792,NCA_Calculations!$I$3:$N$12,4,0)</f>
        <v>#N/A</v>
      </c>
      <c r="E804" s="156" t="e">
        <f>VLOOKUP('Room Details'!$I792,NCA_Calculations!$I$3:$N$12,5,0)</f>
        <v>#N/A</v>
      </c>
      <c r="F804" s="156" t="e">
        <f>VLOOKUP('Room Details'!$I792,NCA_Calculations!$I$3:$N$12,6,0)</f>
        <v>#N/A</v>
      </c>
      <c r="G804" s="156" t="str">
        <f>IF(OR(ISBLANK('Room Details'!$M792), 'Room Details'!$M792 = 0,  'Room Details'!$M792 = "N/A" ),"Usable","Unusable")</f>
        <v>Usable</v>
      </c>
      <c r="H804" s="156">
        <f>'Room Details'!$V792</f>
        <v>0</v>
      </c>
      <c r="I804" s="156">
        <f>_xlfn.IFNA(ROUNDUP(IF(OR('Room Details'!$J792=0,ISBLANK('Room Details'!$J792),'Room Details'!$J792="N/A"),0,IF('Room Details'!$J792&gt;$D804,('Room Details'!$J792/$E804)+$F804,IF('Room Details'!$J792&lt;=ABS($B804*$C804),1,('Room Details'!$J792/$B804)+$C804))),0),0)</f>
        <v>0</v>
      </c>
      <c r="J804" s="167"/>
      <c r="K804" s="167"/>
      <c r="L804" s="156">
        <f t="shared" si="48"/>
        <v>0</v>
      </c>
      <c r="M804" s="156">
        <f t="shared" si="49"/>
        <v>0</v>
      </c>
      <c r="N804" s="165"/>
      <c r="O804" s="165"/>
      <c r="P804" s="156">
        <f t="shared" si="50"/>
        <v>0</v>
      </c>
      <c r="Q804" s="156">
        <f t="shared" si="51"/>
        <v>0</v>
      </c>
      <c r="R804" s="165"/>
      <c r="S804" s="165"/>
    </row>
    <row r="805" spans="1:19" x14ac:dyDescent="0.25">
      <c r="A805" s="156">
        <v>790</v>
      </c>
      <c r="B805" s="156" t="e">
        <f>VLOOKUP('Room Details'!$I793,NCA_Calculations!$I$3:$N$12,2,0)</f>
        <v>#N/A</v>
      </c>
      <c r="C805" s="156" t="e">
        <f>VLOOKUP('Room Details'!$I793,NCA_Calculations!$I$3:$N$12,3,0)</f>
        <v>#N/A</v>
      </c>
      <c r="D805" s="156" t="e">
        <f>VLOOKUP('Room Details'!$I793,NCA_Calculations!$I$3:$N$12,4,0)</f>
        <v>#N/A</v>
      </c>
      <c r="E805" s="156" t="e">
        <f>VLOOKUP('Room Details'!$I793,NCA_Calculations!$I$3:$N$12,5,0)</f>
        <v>#N/A</v>
      </c>
      <c r="F805" s="156" t="e">
        <f>VLOOKUP('Room Details'!$I793,NCA_Calculations!$I$3:$N$12,6,0)</f>
        <v>#N/A</v>
      </c>
      <c r="G805" s="156" t="str">
        <f>IF(OR(ISBLANK('Room Details'!$M793), 'Room Details'!$M793 = 0,  'Room Details'!$M793 = "N/A" ),"Usable","Unusable")</f>
        <v>Usable</v>
      </c>
      <c r="H805" s="156">
        <f>'Room Details'!$V793</f>
        <v>0</v>
      </c>
      <c r="I805" s="156">
        <f>_xlfn.IFNA(ROUNDUP(IF(OR('Room Details'!$J793=0,ISBLANK('Room Details'!$J793),'Room Details'!$J793="N/A"),0,IF('Room Details'!$J793&gt;$D805,('Room Details'!$J793/$E805)+$F805,IF('Room Details'!$J793&lt;=ABS($B805*$C805),1,('Room Details'!$J793/$B805)+$C805))),0),0)</f>
        <v>0</v>
      </c>
      <c r="J805" s="167"/>
      <c r="K805" s="167"/>
      <c r="L805" s="156">
        <f t="shared" si="48"/>
        <v>0</v>
      </c>
      <c r="M805" s="156">
        <f t="shared" si="49"/>
        <v>0</v>
      </c>
      <c r="N805" s="165"/>
      <c r="O805" s="165"/>
      <c r="P805" s="156">
        <f t="shared" si="50"/>
        <v>0</v>
      </c>
      <c r="Q805" s="156">
        <f t="shared" si="51"/>
        <v>0</v>
      </c>
      <c r="R805" s="165"/>
      <c r="S805" s="165"/>
    </row>
    <row r="806" spans="1:19" x14ac:dyDescent="0.25">
      <c r="A806" s="156">
        <v>791</v>
      </c>
      <c r="B806" s="156" t="e">
        <f>VLOOKUP('Room Details'!$I794,NCA_Calculations!$I$3:$N$12,2,0)</f>
        <v>#N/A</v>
      </c>
      <c r="C806" s="156" t="e">
        <f>VLOOKUP('Room Details'!$I794,NCA_Calculations!$I$3:$N$12,3,0)</f>
        <v>#N/A</v>
      </c>
      <c r="D806" s="156" t="e">
        <f>VLOOKUP('Room Details'!$I794,NCA_Calculations!$I$3:$N$12,4,0)</f>
        <v>#N/A</v>
      </c>
      <c r="E806" s="156" t="e">
        <f>VLOOKUP('Room Details'!$I794,NCA_Calculations!$I$3:$N$12,5,0)</f>
        <v>#N/A</v>
      </c>
      <c r="F806" s="156" t="e">
        <f>VLOOKUP('Room Details'!$I794,NCA_Calculations!$I$3:$N$12,6,0)</f>
        <v>#N/A</v>
      </c>
      <c r="G806" s="156" t="str">
        <f>IF(OR(ISBLANK('Room Details'!$M794), 'Room Details'!$M794 = 0,  'Room Details'!$M794 = "N/A" ),"Usable","Unusable")</f>
        <v>Usable</v>
      </c>
      <c r="H806" s="156">
        <f>'Room Details'!$V794</f>
        <v>0</v>
      </c>
      <c r="I806" s="156">
        <f>_xlfn.IFNA(ROUNDUP(IF(OR('Room Details'!$J794=0,ISBLANK('Room Details'!$J794),'Room Details'!$J794="N/A"),0,IF('Room Details'!$J794&gt;$D806,('Room Details'!$J794/$E806)+$F806,IF('Room Details'!$J794&lt;=ABS($B806*$C806),1,('Room Details'!$J794/$B806)+$C806))),0),0)</f>
        <v>0</v>
      </c>
      <c r="J806" s="167"/>
      <c r="K806" s="167"/>
      <c r="L806" s="156">
        <f t="shared" si="48"/>
        <v>0</v>
      </c>
      <c r="M806" s="156">
        <f t="shared" si="49"/>
        <v>0</v>
      </c>
      <c r="N806" s="165"/>
      <c r="O806" s="165"/>
      <c r="P806" s="156">
        <f t="shared" si="50"/>
        <v>0</v>
      </c>
      <c r="Q806" s="156">
        <f t="shared" si="51"/>
        <v>0</v>
      </c>
      <c r="R806" s="165"/>
      <c r="S806" s="165"/>
    </row>
    <row r="807" spans="1:19" x14ac:dyDescent="0.25">
      <c r="A807" s="156">
        <v>792</v>
      </c>
      <c r="B807" s="156" t="e">
        <f>VLOOKUP('Room Details'!$I795,NCA_Calculations!$I$3:$N$12,2,0)</f>
        <v>#N/A</v>
      </c>
      <c r="C807" s="156" t="e">
        <f>VLOOKUP('Room Details'!$I795,NCA_Calculations!$I$3:$N$12,3,0)</f>
        <v>#N/A</v>
      </c>
      <c r="D807" s="156" t="e">
        <f>VLOOKUP('Room Details'!$I795,NCA_Calculations!$I$3:$N$12,4,0)</f>
        <v>#N/A</v>
      </c>
      <c r="E807" s="156" t="e">
        <f>VLOOKUP('Room Details'!$I795,NCA_Calculations!$I$3:$N$12,5,0)</f>
        <v>#N/A</v>
      </c>
      <c r="F807" s="156" t="e">
        <f>VLOOKUP('Room Details'!$I795,NCA_Calculations!$I$3:$N$12,6,0)</f>
        <v>#N/A</v>
      </c>
      <c r="G807" s="156" t="str">
        <f>IF(OR(ISBLANK('Room Details'!$M795), 'Room Details'!$M795 = 0,  'Room Details'!$M795 = "N/A" ),"Usable","Unusable")</f>
        <v>Usable</v>
      </c>
      <c r="H807" s="156">
        <f>'Room Details'!$V795</f>
        <v>0</v>
      </c>
      <c r="I807" s="156">
        <f>_xlfn.IFNA(ROUNDUP(IF(OR('Room Details'!$J795=0,ISBLANK('Room Details'!$J795),'Room Details'!$J795="N/A"),0,IF('Room Details'!$J795&gt;$D807,('Room Details'!$J795/$E807)+$F807,IF('Room Details'!$J795&lt;=ABS($B807*$C807),1,('Room Details'!$J795/$B807)+$C807))),0),0)</f>
        <v>0</v>
      </c>
      <c r="J807" s="167"/>
      <c r="K807" s="167"/>
      <c r="L807" s="156">
        <f t="shared" si="48"/>
        <v>0</v>
      </c>
      <c r="M807" s="156">
        <f t="shared" si="49"/>
        <v>0</v>
      </c>
      <c r="N807" s="165"/>
      <c r="O807" s="165"/>
      <c r="P807" s="156">
        <f t="shared" si="50"/>
        <v>0</v>
      </c>
      <c r="Q807" s="156">
        <f t="shared" si="51"/>
        <v>0</v>
      </c>
      <c r="R807" s="165"/>
      <c r="S807" s="165"/>
    </row>
    <row r="808" spans="1:19" x14ac:dyDescent="0.25">
      <c r="A808" s="156">
        <v>793</v>
      </c>
      <c r="B808" s="156" t="e">
        <f>VLOOKUP('Room Details'!$I796,NCA_Calculations!$I$3:$N$12,2,0)</f>
        <v>#N/A</v>
      </c>
      <c r="C808" s="156" t="e">
        <f>VLOOKUP('Room Details'!$I796,NCA_Calculations!$I$3:$N$12,3,0)</f>
        <v>#N/A</v>
      </c>
      <c r="D808" s="156" t="e">
        <f>VLOOKUP('Room Details'!$I796,NCA_Calculations!$I$3:$N$12,4,0)</f>
        <v>#N/A</v>
      </c>
      <c r="E808" s="156" t="e">
        <f>VLOOKUP('Room Details'!$I796,NCA_Calculations!$I$3:$N$12,5,0)</f>
        <v>#N/A</v>
      </c>
      <c r="F808" s="156" t="e">
        <f>VLOOKUP('Room Details'!$I796,NCA_Calculations!$I$3:$N$12,6,0)</f>
        <v>#N/A</v>
      </c>
      <c r="G808" s="156" t="str">
        <f>IF(OR(ISBLANK('Room Details'!$M796), 'Room Details'!$M796 = 0,  'Room Details'!$M796 = "N/A" ),"Usable","Unusable")</f>
        <v>Usable</v>
      </c>
      <c r="H808" s="156">
        <f>'Room Details'!$V796</f>
        <v>0</v>
      </c>
      <c r="I808" s="156">
        <f>_xlfn.IFNA(ROUNDUP(IF(OR('Room Details'!$J796=0,ISBLANK('Room Details'!$J796),'Room Details'!$J796="N/A"),0,IF('Room Details'!$J796&gt;$D808,('Room Details'!$J796/$E808)+$F808,IF('Room Details'!$J796&lt;=ABS($B808*$C808),1,('Room Details'!$J796/$B808)+$C808))),0),0)</f>
        <v>0</v>
      </c>
      <c r="J808" s="167"/>
      <c r="K808" s="167"/>
      <c r="L808" s="156">
        <f t="shared" si="48"/>
        <v>0</v>
      </c>
      <c r="M808" s="156">
        <f t="shared" si="49"/>
        <v>0</v>
      </c>
      <c r="N808" s="165"/>
      <c r="O808" s="165"/>
      <c r="P808" s="156">
        <f t="shared" si="50"/>
        <v>0</v>
      </c>
      <c r="Q808" s="156">
        <f t="shared" si="51"/>
        <v>0</v>
      </c>
      <c r="R808" s="165"/>
      <c r="S808" s="165"/>
    </row>
    <row r="809" spans="1:19" x14ac:dyDescent="0.25">
      <c r="A809" s="156">
        <v>794</v>
      </c>
      <c r="B809" s="156" t="e">
        <f>VLOOKUP('Room Details'!$I797,NCA_Calculations!$I$3:$N$12,2,0)</f>
        <v>#N/A</v>
      </c>
      <c r="C809" s="156" t="e">
        <f>VLOOKUP('Room Details'!$I797,NCA_Calculations!$I$3:$N$12,3,0)</f>
        <v>#N/A</v>
      </c>
      <c r="D809" s="156" t="e">
        <f>VLOOKUP('Room Details'!$I797,NCA_Calculations!$I$3:$N$12,4,0)</f>
        <v>#N/A</v>
      </c>
      <c r="E809" s="156" t="e">
        <f>VLOOKUP('Room Details'!$I797,NCA_Calculations!$I$3:$N$12,5,0)</f>
        <v>#N/A</v>
      </c>
      <c r="F809" s="156" t="e">
        <f>VLOOKUP('Room Details'!$I797,NCA_Calculations!$I$3:$N$12,6,0)</f>
        <v>#N/A</v>
      </c>
      <c r="G809" s="156" t="str">
        <f>IF(OR(ISBLANK('Room Details'!$M797), 'Room Details'!$M797 = 0,  'Room Details'!$M797 = "N/A" ),"Usable","Unusable")</f>
        <v>Usable</v>
      </c>
      <c r="H809" s="156">
        <f>'Room Details'!$V797</f>
        <v>0</v>
      </c>
      <c r="I809" s="156">
        <f>_xlfn.IFNA(ROUNDUP(IF(OR('Room Details'!$J797=0,ISBLANK('Room Details'!$J797),'Room Details'!$J797="N/A"),0,IF('Room Details'!$J797&gt;$D809,('Room Details'!$J797/$E809)+$F809,IF('Room Details'!$J797&lt;=ABS($B809*$C809),1,('Room Details'!$J797/$B809)+$C809))),0),0)</f>
        <v>0</v>
      </c>
      <c r="J809" s="167"/>
      <c r="K809" s="167"/>
      <c r="L809" s="156">
        <f t="shared" si="48"/>
        <v>0</v>
      </c>
      <c r="M809" s="156">
        <f t="shared" si="49"/>
        <v>0</v>
      </c>
      <c r="N809" s="165"/>
      <c r="O809" s="165"/>
      <c r="P809" s="156">
        <f t="shared" si="50"/>
        <v>0</v>
      </c>
      <c r="Q809" s="156">
        <f t="shared" si="51"/>
        <v>0</v>
      </c>
      <c r="R809" s="165"/>
      <c r="S809" s="165"/>
    </row>
    <row r="810" spans="1:19" x14ac:dyDescent="0.25">
      <c r="A810" s="156">
        <v>795</v>
      </c>
      <c r="B810" s="156" t="e">
        <f>VLOOKUP('Room Details'!$I798,NCA_Calculations!$I$3:$N$12,2,0)</f>
        <v>#N/A</v>
      </c>
      <c r="C810" s="156" t="e">
        <f>VLOOKUP('Room Details'!$I798,NCA_Calculations!$I$3:$N$12,3,0)</f>
        <v>#N/A</v>
      </c>
      <c r="D810" s="156" t="e">
        <f>VLOOKUP('Room Details'!$I798,NCA_Calculations!$I$3:$N$12,4,0)</f>
        <v>#N/A</v>
      </c>
      <c r="E810" s="156" t="e">
        <f>VLOOKUP('Room Details'!$I798,NCA_Calculations!$I$3:$N$12,5,0)</f>
        <v>#N/A</v>
      </c>
      <c r="F810" s="156" t="e">
        <f>VLOOKUP('Room Details'!$I798,NCA_Calculations!$I$3:$N$12,6,0)</f>
        <v>#N/A</v>
      </c>
      <c r="G810" s="156" t="str">
        <f>IF(OR(ISBLANK('Room Details'!$M798), 'Room Details'!$M798 = 0,  'Room Details'!$M798 = "N/A" ),"Usable","Unusable")</f>
        <v>Usable</v>
      </c>
      <c r="H810" s="156">
        <f>'Room Details'!$V798</f>
        <v>0</v>
      </c>
      <c r="I810" s="156">
        <f>_xlfn.IFNA(ROUNDUP(IF(OR('Room Details'!$J798=0,ISBLANK('Room Details'!$J798),'Room Details'!$J798="N/A"),0,IF('Room Details'!$J798&gt;$D810,('Room Details'!$J798/$E810)+$F810,IF('Room Details'!$J798&lt;=ABS($B810*$C810),1,('Room Details'!$J798/$B810)+$C810))),0),0)</f>
        <v>0</v>
      </c>
      <c r="J810" s="167"/>
      <c r="K810" s="167"/>
      <c r="L810" s="156">
        <f t="shared" si="48"/>
        <v>0</v>
      </c>
      <c r="M810" s="156">
        <f t="shared" si="49"/>
        <v>0</v>
      </c>
      <c r="N810" s="165"/>
      <c r="O810" s="165"/>
      <c r="P810" s="156">
        <f t="shared" si="50"/>
        <v>0</v>
      </c>
      <c r="Q810" s="156">
        <f t="shared" si="51"/>
        <v>0</v>
      </c>
      <c r="R810" s="165"/>
      <c r="S810" s="165"/>
    </row>
    <row r="811" spans="1:19" x14ac:dyDescent="0.25">
      <c r="A811" s="156">
        <v>796</v>
      </c>
      <c r="B811" s="156" t="e">
        <f>VLOOKUP('Room Details'!$I799,NCA_Calculations!$I$3:$N$12,2,0)</f>
        <v>#N/A</v>
      </c>
      <c r="C811" s="156" t="e">
        <f>VLOOKUP('Room Details'!$I799,NCA_Calculations!$I$3:$N$12,3,0)</f>
        <v>#N/A</v>
      </c>
      <c r="D811" s="156" t="e">
        <f>VLOOKUP('Room Details'!$I799,NCA_Calculations!$I$3:$N$12,4,0)</f>
        <v>#N/A</v>
      </c>
      <c r="E811" s="156" t="e">
        <f>VLOOKUP('Room Details'!$I799,NCA_Calculations!$I$3:$N$12,5,0)</f>
        <v>#N/A</v>
      </c>
      <c r="F811" s="156" t="e">
        <f>VLOOKUP('Room Details'!$I799,NCA_Calculations!$I$3:$N$12,6,0)</f>
        <v>#N/A</v>
      </c>
      <c r="G811" s="156" t="str">
        <f>IF(OR(ISBLANK('Room Details'!$M799), 'Room Details'!$M799 = 0,  'Room Details'!$M799 = "N/A" ),"Usable","Unusable")</f>
        <v>Usable</v>
      </c>
      <c r="H811" s="156">
        <f>'Room Details'!$V799</f>
        <v>0</v>
      </c>
      <c r="I811" s="156">
        <f>_xlfn.IFNA(ROUNDUP(IF(OR('Room Details'!$J799=0,ISBLANK('Room Details'!$J799),'Room Details'!$J799="N/A"),0,IF('Room Details'!$J799&gt;$D811,('Room Details'!$J799/$E811)+$F811,IF('Room Details'!$J799&lt;=ABS($B811*$C811),1,('Room Details'!$J799/$B811)+$C811))),0),0)</f>
        <v>0</v>
      </c>
      <c r="J811" s="167"/>
      <c r="K811" s="167"/>
      <c r="L811" s="156">
        <f t="shared" si="48"/>
        <v>0</v>
      </c>
      <c r="M811" s="156">
        <f t="shared" si="49"/>
        <v>0</v>
      </c>
      <c r="N811" s="165"/>
      <c r="O811" s="165"/>
      <c r="P811" s="156">
        <f t="shared" si="50"/>
        <v>0</v>
      </c>
      <c r="Q811" s="156">
        <f t="shared" si="51"/>
        <v>0</v>
      </c>
      <c r="R811" s="165"/>
      <c r="S811" s="165"/>
    </row>
    <row r="812" spans="1:19" x14ac:dyDescent="0.25">
      <c r="A812" s="156">
        <v>797</v>
      </c>
      <c r="B812" s="156" t="e">
        <f>VLOOKUP('Room Details'!$I800,NCA_Calculations!$I$3:$N$12,2,0)</f>
        <v>#N/A</v>
      </c>
      <c r="C812" s="156" t="e">
        <f>VLOOKUP('Room Details'!$I800,NCA_Calculations!$I$3:$N$12,3,0)</f>
        <v>#N/A</v>
      </c>
      <c r="D812" s="156" t="e">
        <f>VLOOKUP('Room Details'!$I800,NCA_Calculations!$I$3:$N$12,4,0)</f>
        <v>#N/A</v>
      </c>
      <c r="E812" s="156" t="e">
        <f>VLOOKUP('Room Details'!$I800,NCA_Calculations!$I$3:$N$12,5,0)</f>
        <v>#N/A</v>
      </c>
      <c r="F812" s="156" t="e">
        <f>VLOOKUP('Room Details'!$I800,NCA_Calculations!$I$3:$N$12,6,0)</f>
        <v>#N/A</v>
      </c>
      <c r="G812" s="156" t="str">
        <f>IF(OR(ISBLANK('Room Details'!$M800), 'Room Details'!$M800 = 0,  'Room Details'!$M800 = "N/A" ),"Usable","Unusable")</f>
        <v>Usable</v>
      </c>
      <c r="H812" s="156">
        <f>'Room Details'!$V800</f>
        <v>0</v>
      </c>
      <c r="I812" s="156">
        <f>_xlfn.IFNA(ROUNDUP(IF(OR('Room Details'!$J800=0,ISBLANK('Room Details'!$J800),'Room Details'!$J800="N/A"),0,IF('Room Details'!$J800&gt;$D812,('Room Details'!$J800/$E812)+$F812,IF('Room Details'!$J800&lt;=ABS($B812*$C812),1,('Room Details'!$J800/$B812)+$C812))),0),0)</f>
        <v>0</v>
      </c>
      <c r="J812" s="167"/>
      <c r="K812" s="167"/>
      <c r="L812" s="156">
        <f t="shared" si="48"/>
        <v>0</v>
      </c>
      <c r="M812" s="156">
        <f t="shared" si="49"/>
        <v>0</v>
      </c>
      <c r="N812" s="165"/>
      <c r="O812" s="165"/>
      <c r="P812" s="156">
        <f t="shared" si="50"/>
        <v>0</v>
      </c>
      <c r="Q812" s="156">
        <f t="shared" si="51"/>
        <v>0</v>
      </c>
      <c r="R812" s="165"/>
      <c r="S812" s="165"/>
    </row>
    <row r="813" spans="1:19" x14ac:dyDescent="0.25">
      <c r="A813" s="156">
        <v>798</v>
      </c>
      <c r="B813" s="156" t="e">
        <f>VLOOKUP('Room Details'!$I801,NCA_Calculations!$I$3:$N$12,2,0)</f>
        <v>#N/A</v>
      </c>
      <c r="C813" s="156" t="e">
        <f>VLOOKUP('Room Details'!$I801,NCA_Calculations!$I$3:$N$12,3,0)</f>
        <v>#N/A</v>
      </c>
      <c r="D813" s="156" t="e">
        <f>VLOOKUP('Room Details'!$I801,NCA_Calculations!$I$3:$N$12,4,0)</f>
        <v>#N/A</v>
      </c>
      <c r="E813" s="156" t="e">
        <f>VLOOKUP('Room Details'!$I801,NCA_Calculations!$I$3:$N$12,5,0)</f>
        <v>#N/A</v>
      </c>
      <c r="F813" s="156" t="e">
        <f>VLOOKUP('Room Details'!$I801,NCA_Calculations!$I$3:$N$12,6,0)</f>
        <v>#N/A</v>
      </c>
      <c r="G813" s="156" t="str">
        <f>IF(OR(ISBLANK('Room Details'!$M801), 'Room Details'!$M801 = 0,  'Room Details'!$M801 = "N/A" ),"Usable","Unusable")</f>
        <v>Usable</v>
      </c>
      <c r="H813" s="156">
        <f>'Room Details'!$V801</f>
        <v>0</v>
      </c>
      <c r="I813" s="156">
        <f>_xlfn.IFNA(ROUNDUP(IF(OR('Room Details'!$J801=0,ISBLANK('Room Details'!$J801),'Room Details'!$J801="N/A"),0,IF('Room Details'!$J801&gt;$D813,('Room Details'!$J801/$E813)+$F813,IF('Room Details'!$J801&lt;=ABS($B813*$C813),1,('Room Details'!$J801/$B813)+$C813))),0),0)</f>
        <v>0</v>
      </c>
      <c r="J813" s="167"/>
      <c r="K813" s="167"/>
      <c r="L813" s="156">
        <f t="shared" si="48"/>
        <v>0</v>
      </c>
      <c r="M813" s="156">
        <f t="shared" si="49"/>
        <v>0</v>
      </c>
      <c r="N813" s="165"/>
      <c r="O813" s="165"/>
      <c r="P813" s="156">
        <f t="shared" si="50"/>
        <v>0</v>
      </c>
      <c r="Q813" s="156">
        <f t="shared" si="51"/>
        <v>0</v>
      </c>
      <c r="R813" s="165"/>
      <c r="S813" s="165"/>
    </row>
    <row r="814" spans="1:19" x14ac:dyDescent="0.25">
      <c r="A814" s="156">
        <v>799</v>
      </c>
      <c r="B814" s="156" t="e">
        <f>VLOOKUP('Room Details'!$I802,NCA_Calculations!$I$3:$N$12,2,0)</f>
        <v>#N/A</v>
      </c>
      <c r="C814" s="156" t="e">
        <f>VLOOKUP('Room Details'!$I802,NCA_Calculations!$I$3:$N$12,3,0)</f>
        <v>#N/A</v>
      </c>
      <c r="D814" s="156" t="e">
        <f>VLOOKUP('Room Details'!$I802,NCA_Calculations!$I$3:$N$12,4,0)</f>
        <v>#N/A</v>
      </c>
      <c r="E814" s="156" t="e">
        <f>VLOOKUP('Room Details'!$I802,NCA_Calculations!$I$3:$N$12,5,0)</f>
        <v>#N/A</v>
      </c>
      <c r="F814" s="156" t="e">
        <f>VLOOKUP('Room Details'!$I802,NCA_Calculations!$I$3:$N$12,6,0)</f>
        <v>#N/A</v>
      </c>
      <c r="G814" s="156" t="str">
        <f>IF(OR(ISBLANK('Room Details'!$M802), 'Room Details'!$M802 = 0,  'Room Details'!$M802 = "N/A" ),"Usable","Unusable")</f>
        <v>Usable</v>
      </c>
      <c r="H814" s="156">
        <f>'Room Details'!$V802</f>
        <v>0</v>
      </c>
      <c r="I814" s="156">
        <f>_xlfn.IFNA(ROUNDUP(IF(OR('Room Details'!$J802=0,ISBLANK('Room Details'!$J802),'Room Details'!$J802="N/A"),0,IF('Room Details'!$J802&gt;$D814,('Room Details'!$J802/$E814)+$F814,IF('Room Details'!$J802&lt;=ABS($B814*$C814),1,('Room Details'!$J802/$B814)+$C814))),0),0)</f>
        <v>0</v>
      </c>
      <c r="J814" s="167"/>
      <c r="K814" s="167"/>
      <c r="L814" s="156">
        <f t="shared" si="48"/>
        <v>0</v>
      </c>
      <c r="M814" s="156">
        <f t="shared" si="49"/>
        <v>0</v>
      </c>
      <c r="N814" s="165"/>
      <c r="O814" s="165"/>
      <c r="P814" s="156">
        <f t="shared" si="50"/>
        <v>0</v>
      </c>
      <c r="Q814" s="156">
        <f t="shared" si="51"/>
        <v>0</v>
      </c>
      <c r="R814" s="165"/>
      <c r="S814" s="165"/>
    </row>
    <row r="815" spans="1:19" x14ac:dyDescent="0.25">
      <c r="A815" s="156">
        <v>800</v>
      </c>
      <c r="B815" s="156" t="e">
        <f>VLOOKUP('Room Details'!$I803,NCA_Calculations!$I$3:$N$12,2,0)</f>
        <v>#N/A</v>
      </c>
      <c r="C815" s="156" t="e">
        <f>VLOOKUP('Room Details'!$I803,NCA_Calculations!$I$3:$N$12,3,0)</f>
        <v>#N/A</v>
      </c>
      <c r="D815" s="156" t="e">
        <f>VLOOKUP('Room Details'!$I803,NCA_Calculations!$I$3:$N$12,4,0)</f>
        <v>#N/A</v>
      </c>
      <c r="E815" s="156" t="e">
        <f>VLOOKUP('Room Details'!$I803,NCA_Calculations!$I$3:$N$12,5,0)</f>
        <v>#N/A</v>
      </c>
      <c r="F815" s="156" t="e">
        <f>VLOOKUP('Room Details'!$I803,NCA_Calculations!$I$3:$N$12,6,0)</f>
        <v>#N/A</v>
      </c>
      <c r="G815" s="156" t="str">
        <f>IF(OR(ISBLANK('Room Details'!$M803), 'Room Details'!$M803 = 0,  'Room Details'!$M803 = "N/A" ),"Usable","Unusable")</f>
        <v>Usable</v>
      </c>
      <c r="H815" s="156">
        <f>'Room Details'!$V803</f>
        <v>0</v>
      </c>
      <c r="I815" s="156">
        <f>_xlfn.IFNA(ROUNDUP(IF(OR('Room Details'!$J803=0,ISBLANK('Room Details'!$J803),'Room Details'!$J803="N/A"),0,IF('Room Details'!$J803&gt;$D815,('Room Details'!$J803/$E815)+$F815,IF('Room Details'!$J803&lt;=ABS($B815*$C815),1,('Room Details'!$J803/$B815)+$C815))),0),0)</f>
        <v>0</v>
      </c>
      <c r="J815" s="167"/>
      <c r="K815" s="167"/>
      <c r="L815" s="156">
        <f t="shared" si="48"/>
        <v>0</v>
      </c>
      <c r="M815" s="156">
        <f t="shared" si="49"/>
        <v>0</v>
      </c>
      <c r="N815" s="165"/>
      <c r="O815" s="165"/>
      <c r="P815" s="156">
        <f t="shared" si="50"/>
        <v>0</v>
      </c>
      <c r="Q815" s="156">
        <f t="shared" si="51"/>
        <v>0</v>
      </c>
      <c r="R815" s="165"/>
      <c r="S815" s="165"/>
    </row>
    <row r="816" spans="1:19" x14ac:dyDescent="0.25">
      <c r="A816" s="156">
        <v>801</v>
      </c>
      <c r="B816" s="156" t="e">
        <f>VLOOKUP('Room Details'!$I804,NCA_Calculations!$I$3:$N$12,2,0)</f>
        <v>#N/A</v>
      </c>
      <c r="C816" s="156" t="e">
        <f>VLOOKUP('Room Details'!$I804,NCA_Calculations!$I$3:$N$12,3,0)</f>
        <v>#N/A</v>
      </c>
      <c r="D816" s="156" t="e">
        <f>VLOOKUP('Room Details'!$I804,NCA_Calculations!$I$3:$N$12,4,0)</f>
        <v>#N/A</v>
      </c>
      <c r="E816" s="156" t="e">
        <f>VLOOKUP('Room Details'!$I804,NCA_Calculations!$I$3:$N$12,5,0)</f>
        <v>#N/A</v>
      </c>
      <c r="F816" s="156" t="e">
        <f>VLOOKUP('Room Details'!$I804,NCA_Calculations!$I$3:$N$12,6,0)</f>
        <v>#N/A</v>
      </c>
      <c r="G816" s="156" t="str">
        <f>IF(OR(ISBLANK('Room Details'!$M804), 'Room Details'!$M804 = 0,  'Room Details'!$M804 = "N/A" ),"Usable","Unusable")</f>
        <v>Usable</v>
      </c>
      <c r="H816" s="156">
        <f>'Room Details'!$V804</f>
        <v>0</v>
      </c>
      <c r="I816" s="156">
        <f>_xlfn.IFNA(ROUNDUP(IF(OR('Room Details'!$J804=0,ISBLANK('Room Details'!$J804),'Room Details'!$J804="N/A"),0,IF('Room Details'!$J804&gt;$D816,('Room Details'!$J804/$E816)+$F816,IF('Room Details'!$J804&lt;=ABS($B816*$C816),1,('Room Details'!$J804/$B816)+$C816))),0),0)</f>
        <v>0</v>
      </c>
      <c r="J816" s="167"/>
      <c r="K816" s="167"/>
      <c r="L816" s="156">
        <f t="shared" si="48"/>
        <v>0</v>
      </c>
      <c r="M816" s="156">
        <f t="shared" si="49"/>
        <v>0</v>
      </c>
      <c r="N816" s="165"/>
      <c r="O816" s="165"/>
      <c r="P816" s="156">
        <f t="shared" si="50"/>
        <v>0</v>
      </c>
      <c r="Q816" s="156">
        <f t="shared" si="51"/>
        <v>0</v>
      </c>
      <c r="R816" s="165"/>
      <c r="S816" s="165"/>
    </row>
    <row r="817" spans="1:19" x14ac:dyDescent="0.25">
      <c r="A817" s="156">
        <v>802</v>
      </c>
      <c r="B817" s="156" t="e">
        <f>VLOOKUP('Room Details'!$I805,NCA_Calculations!$I$3:$N$12,2,0)</f>
        <v>#N/A</v>
      </c>
      <c r="C817" s="156" t="e">
        <f>VLOOKUP('Room Details'!$I805,NCA_Calculations!$I$3:$N$12,3,0)</f>
        <v>#N/A</v>
      </c>
      <c r="D817" s="156" t="e">
        <f>VLOOKUP('Room Details'!$I805,NCA_Calculations!$I$3:$N$12,4,0)</f>
        <v>#N/A</v>
      </c>
      <c r="E817" s="156" t="e">
        <f>VLOOKUP('Room Details'!$I805,NCA_Calculations!$I$3:$N$12,5,0)</f>
        <v>#N/A</v>
      </c>
      <c r="F817" s="156" t="e">
        <f>VLOOKUP('Room Details'!$I805,NCA_Calculations!$I$3:$N$12,6,0)</f>
        <v>#N/A</v>
      </c>
      <c r="G817" s="156" t="str">
        <f>IF(OR(ISBLANK('Room Details'!$M805), 'Room Details'!$M805 = 0,  'Room Details'!$M805 = "N/A" ),"Usable","Unusable")</f>
        <v>Usable</v>
      </c>
      <c r="H817" s="156">
        <f>'Room Details'!$V805</f>
        <v>0</v>
      </c>
      <c r="I817" s="156">
        <f>_xlfn.IFNA(ROUNDUP(IF(OR('Room Details'!$J805=0,ISBLANK('Room Details'!$J805),'Room Details'!$J805="N/A"),0,IF('Room Details'!$J805&gt;$D817,('Room Details'!$J805/$E817)+$F817,IF('Room Details'!$J805&lt;=ABS($B817*$C817),1,('Room Details'!$J805/$B817)+$C817))),0),0)</f>
        <v>0</v>
      </c>
      <c r="J817" s="167"/>
      <c r="K817" s="167"/>
      <c r="L817" s="156">
        <f t="shared" si="48"/>
        <v>0</v>
      </c>
      <c r="M817" s="156">
        <f t="shared" si="49"/>
        <v>0</v>
      </c>
      <c r="N817" s="165"/>
      <c r="O817" s="165"/>
      <c r="P817" s="156">
        <f t="shared" si="50"/>
        <v>0</v>
      </c>
      <c r="Q817" s="156">
        <f t="shared" si="51"/>
        <v>0</v>
      </c>
      <c r="R817" s="165"/>
      <c r="S817" s="165"/>
    </row>
    <row r="818" spans="1:19" x14ac:dyDescent="0.25">
      <c r="A818" s="156">
        <v>803</v>
      </c>
      <c r="B818" s="156" t="e">
        <f>VLOOKUP('Room Details'!$I806,NCA_Calculations!$I$3:$N$12,2,0)</f>
        <v>#N/A</v>
      </c>
      <c r="C818" s="156" t="e">
        <f>VLOOKUP('Room Details'!$I806,NCA_Calculations!$I$3:$N$12,3,0)</f>
        <v>#N/A</v>
      </c>
      <c r="D818" s="156" t="e">
        <f>VLOOKUP('Room Details'!$I806,NCA_Calculations!$I$3:$N$12,4,0)</f>
        <v>#N/A</v>
      </c>
      <c r="E818" s="156" t="e">
        <f>VLOOKUP('Room Details'!$I806,NCA_Calculations!$I$3:$N$12,5,0)</f>
        <v>#N/A</v>
      </c>
      <c r="F818" s="156" t="e">
        <f>VLOOKUP('Room Details'!$I806,NCA_Calculations!$I$3:$N$12,6,0)</f>
        <v>#N/A</v>
      </c>
      <c r="G818" s="156" t="str">
        <f>IF(OR(ISBLANK('Room Details'!$M806), 'Room Details'!$M806 = 0,  'Room Details'!$M806 = "N/A" ),"Usable","Unusable")</f>
        <v>Usable</v>
      </c>
      <c r="H818" s="156">
        <f>'Room Details'!$V806</f>
        <v>0</v>
      </c>
      <c r="I818" s="156">
        <f>_xlfn.IFNA(ROUNDUP(IF(OR('Room Details'!$J806=0,ISBLANK('Room Details'!$J806),'Room Details'!$J806="N/A"),0,IF('Room Details'!$J806&gt;$D818,('Room Details'!$J806/$E818)+$F818,IF('Room Details'!$J806&lt;=ABS($B818*$C818),1,('Room Details'!$J806/$B818)+$C818))),0),0)</f>
        <v>0</v>
      </c>
      <c r="J818" s="167"/>
      <c r="K818" s="167"/>
      <c r="L818" s="156">
        <f t="shared" si="48"/>
        <v>0</v>
      </c>
      <c r="M818" s="156">
        <f t="shared" si="49"/>
        <v>0</v>
      </c>
      <c r="N818" s="165"/>
      <c r="O818" s="165"/>
      <c r="P818" s="156">
        <f t="shared" si="50"/>
        <v>0</v>
      </c>
      <c r="Q818" s="156">
        <f t="shared" si="51"/>
        <v>0</v>
      </c>
      <c r="R818" s="165"/>
      <c r="S818" s="165"/>
    </row>
    <row r="819" spans="1:19" x14ac:dyDescent="0.25">
      <c r="A819" s="156">
        <v>804</v>
      </c>
      <c r="B819" s="156" t="e">
        <f>VLOOKUP('Room Details'!$I807,NCA_Calculations!$I$3:$N$12,2,0)</f>
        <v>#N/A</v>
      </c>
      <c r="C819" s="156" t="e">
        <f>VLOOKUP('Room Details'!$I807,NCA_Calculations!$I$3:$N$12,3,0)</f>
        <v>#N/A</v>
      </c>
      <c r="D819" s="156" t="e">
        <f>VLOOKUP('Room Details'!$I807,NCA_Calculations!$I$3:$N$12,4,0)</f>
        <v>#N/A</v>
      </c>
      <c r="E819" s="156" t="e">
        <f>VLOOKUP('Room Details'!$I807,NCA_Calculations!$I$3:$N$12,5,0)</f>
        <v>#N/A</v>
      </c>
      <c r="F819" s="156" t="e">
        <f>VLOOKUP('Room Details'!$I807,NCA_Calculations!$I$3:$N$12,6,0)</f>
        <v>#N/A</v>
      </c>
      <c r="G819" s="156" t="str">
        <f>IF(OR(ISBLANK('Room Details'!$M807), 'Room Details'!$M807 = 0,  'Room Details'!$M807 = "N/A" ),"Usable","Unusable")</f>
        <v>Usable</v>
      </c>
      <c r="H819" s="156">
        <f>'Room Details'!$V807</f>
        <v>0</v>
      </c>
      <c r="I819" s="156">
        <f>_xlfn.IFNA(ROUNDUP(IF(OR('Room Details'!$J807=0,ISBLANK('Room Details'!$J807),'Room Details'!$J807="N/A"),0,IF('Room Details'!$J807&gt;$D819,('Room Details'!$J807/$E819)+$F819,IF('Room Details'!$J807&lt;=ABS($B819*$C819),1,('Room Details'!$J807/$B819)+$C819))),0),0)</f>
        <v>0</v>
      </c>
      <c r="J819" s="167"/>
      <c r="K819" s="167"/>
      <c r="L819" s="156">
        <f t="shared" si="48"/>
        <v>0</v>
      </c>
      <c r="M819" s="156">
        <f t="shared" si="49"/>
        <v>0</v>
      </c>
      <c r="N819" s="165"/>
      <c r="O819" s="165"/>
      <c r="P819" s="156">
        <f t="shared" si="50"/>
        <v>0</v>
      </c>
      <c r="Q819" s="156">
        <f t="shared" si="51"/>
        <v>0</v>
      </c>
      <c r="R819" s="165"/>
      <c r="S819" s="165"/>
    </row>
    <row r="820" spans="1:19" x14ac:dyDescent="0.25">
      <c r="A820" s="156">
        <v>805</v>
      </c>
      <c r="B820" s="156" t="e">
        <f>VLOOKUP('Room Details'!$I808,NCA_Calculations!$I$3:$N$12,2,0)</f>
        <v>#N/A</v>
      </c>
      <c r="C820" s="156" t="e">
        <f>VLOOKUP('Room Details'!$I808,NCA_Calculations!$I$3:$N$12,3,0)</f>
        <v>#N/A</v>
      </c>
      <c r="D820" s="156" t="e">
        <f>VLOOKUP('Room Details'!$I808,NCA_Calculations!$I$3:$N$12,4,0)</f>
        <v>#N/A</v>
      </c>
      <c r="E820" s="156" t="e">
        <f>VLOOKUP('Room Details'!$I808,NCA_Calculations!$I$3:$N$12,5,0)</f>
        <v>#N/A</v>
      </c>
      <c r="F820" s="156" t="e">
        <f>VLOOKUP('Room Details'!$I808,NCA_Calculations!$I$3:$N$12,6,0)</f>
        <v>#N/A</v>
      </c>
      <c r="G820" s="156" t="str">
        <f>IF(OR(ISBLANK('Room Details'!$M808), 'Room Details'!$M808 = 0,  'Room Details'!$M808 = "N/A" ),"Usable","Unusable")</f>
        <v>Usable</v>
      </c>
      <c r="H820" s="156">
        <f>'Room Details'!$V808</f>
        <v>0</v>
      </c>
      <c r="I820" s="156">
        <f>_xlfn.IFNA(ROUNDUP(IF(OR('Room Details'!$J808=0,ISBLANK('Room Details'!$J808),'Room Details'!$J808="N/A"),0,IF('Room Details'!$J808&gt;$D820,('Room Details'!$J808/$E820)+$F820,IF('Room Details'!$J808&lt;=ABS($B820*$C820),1,('Room Details'!$J808/$B820)+$C820))),0),0)</f>
        <v>0</v>
      </c>
      <c r="J820" s="167"/>
      <c r="K820" s="167"/>
      <c r="L820" s="156">
        <f t="shared" si="48"/>
        <v>0</v>
      </c>
      <c r="M820" s="156">
        <f t="shared" si="49"/>
        <v>0</v>
      </c>
      <c r="N820" s="165"/>
      <c r="O820" s="165"/>
      <c r="P820" s="156">
        <f t="shared" si="50"/>
        <v>0</v>
      </c>
      <c r="Q820" s="156">
        <f t="shared" si="51"/>
        <v>0</v>
      </c>
      <c r="R820" s="165"/>
      <c r="S820" s="165"/>
    </row>
    <row r="821" spans="1:19" x14ac:dyDescent="0.25">
      <c r="A821" s="156">
        <v>806</v>
      </c>
      <c r="B821" s="156" t="e">
        <f>VLOOKUP('Room Details'!$I809,NCA_Calculations!$I$3:$N$12,2,0)</f>
        <v>#N/A</v>
      </c>
      <c r="C821" s="156" t="e">
        <f>VLOOKUP('Room Details'!$I809,NCA_Calculations!$I$3:$N$12,3,0)</f>
        <v>#N/A</v>
      </c>
      <c r="D821" s="156" t="e">
        <f>VLOOKUP('Room Details'!$I809,NCA_Calculations!$I$3:$N$12,4,0)</f>
        <v>#N/A</v>
      </c>
      <c r="E821" s="156" t="e">
        <f>VLOOKUP('Room Details'!$I809,NCA_Calculations!$I$3:$N$12,5,0)</f>
        <v>#N/A</v>
      </c>
      <c r="F821" s="156" t="e">
        <f>VLOOKUP('Room Details'!$I809,NCA_Calculations!$I$3:$N$12,6,0)</f>
        <v>#N/A</v>
      </c>
      <c r="G821" s="156" t="str">
        <f>IF(OR(ISBLANK('Room Details'!$M809), 'Room Details'!$M809 = 0,  'Room Details'!$M809 = "N/A" ),"Usable","Unusable")</f>
        <v>Usable</v>
      </c>
      <c r="H821" s="156">
        <f>'Room Details'!$V809</f>
        <v>0</v>
      </c>
      <c r="I821" s="156">
        <f>_xlfn.IFNA(ROUNDUP(IF(OR('Room Details'!$J809=0,ISBLANK('Room Details'!$J809),'Room Details'!$J809="N/A"),0,IF('Room Details'!$J809&gt;$D821,('Room Details'!$J809/$E821)+$F821,IF('Room Details'!$J809&lt;=ABS($B821*$C821),1,('Room Details'!$J809/$B821)+$C821))),0),0)</f>
        <v>0</v>
      </c>
      <c r="J821" s="167"/>
      <c r="K821" s="167"/>
      <c r="L821" s="156">
        <f t="shared" si="48"/>
        <v>0</v>
      </c>
      <c r="M821" s="156">
        <f t="shared" si="49"/>
        <v>0</v>
      </c>
      <c r="N821" s="165"/>
      <c r="O821" s="165"/>
      <c r="P821" s="156">
        <f t="shared" si="50"/>
        <v>0</v>
      </c>
      <c r="Q821" s="156">
        <f t="shared" si="51"/>
        <v>0</v>
      </c>
      <c r="R821" s="165"/>
      <c r="S821" s="165"/>
    </row>
    <row r="822" spans="1:19" x14ac:dyDescent="0.25">
      <c r="A822" s="156">
        <v>807</v>
      </c>
      <c r="B822" s="156" t="e">
        <f>VLOOKUP('Room Details'!$I810,NCA_Calculations!$I$3:$N$12,2,0)</f>
        <v>#N/A</v>
      </c>
      <c r="C822" s="156" t="e">
        <f>VLOOKUP('Room Details'!$I810,NCA_Calculations!$I$3:$N$12,3,0)</f>
        <v>#N/A</v>
      </c>
      <c r="D822" s="156" t="e">
        <f>VLOOKUP('Room Details'!$I810,NCA_Calculations!$I$3:$N$12,4,0)</f>
        <v>#N/A</v>
      </c>
      <c r="E822" s="156" t="e">
        <f>VLOOKUP('Room Details'!$I810,NCA_Calculations!$I$3:$N$12,5,0)</f>
        <v>#N/A</v>
      </c>
      <c r="F822" s="156" t="e">
        <f>VLOOKUP('Room Details'!$I810,NCA_Calculations!$I$3:$N$12,6,0)</f>
        <v>#N/A</v>
      </c>
      <c r="G822" s="156" t="str">
        <f>IF(OR(ISBLANK('Room Details'!$M810), 'Room Details'!$M810 = 0,  'Room Details'!$M810 = "N/A" ),"Usable","Unusable")</f>
        <v>Usable</v>
      </c>
      <c r="H822" s="156">
        <f>'Room Details'!$V810</f>
        <v>0</v>
      </c>
      <c r="I822" s="156">
        <f>_xlfn.IFNA(ROUNDUP(IF(OR('Room Details'!$J810=0,ISBLANK('Room Details'!$J810),'Room Details'!$J810="N/A"),0,IF('Room Details'!$J810&gt;$D822,('Room Details'!$J810/$E822)+$F822,IF('Room Details'!$J810&lt;=ABS($B822*$C822),1,('Room Details'!$J810/$B822)+$C822))),0),0)</f>
        <v>0</v>
      </c>
      <c r="J822" s="167"/>
      <c r="K822" s="167"/>
      <c r="L822" s="156">
        <f t="shared" si="48"/>
        <v>0</v>
      </c>
      <c r="M822" s="156">
        <f t="shared" si="49"/>
        <v>0</v>
      </c>
      <c r="N822" s="165"/>
      <c r="O822" s="165"/>
      <c r="P822" s="156">
        <f t="shared" si="50"/>
        <v>0</v>
      </c>
      <c r="Q822" s="156">
        <f t="shared" si="51"/>
        <v>0</v>
      </c>
      <c r="R822" s="165"/>
      <c r="S822" s="165"/>
    </row>
    <row r="823" spans="1:19" x14ac:dyDescent="0.25">
      <c r="A823" s="156">
        <v>808</v>
      </c>
      <c r="B823" s="156" t="e">
        <f>VLOOKUP('Room Details'!$I811,NCA_Calculations!$I$3:$N$12,2,0)</f>
        <v>#N/A</v>
      </c>
      <c r="C823" s="156" t="e">
        <f>VLOOKUP('Room Details'!$I811,NCA_Calculations!$I$3:$N$12,3,0)</f>
        <v>#N/A</v>
      </c>
      <c r="D823" s="156" t="e">
        <f>VLOOKUP('Room Details'!$I811,NCA_Calculations!$I$3:$N$12,4,0)</f>
        <v>#N/A</v>
      </c>
      <c r="E823" s="156" t="e">
        <f>VLOOKUP('Room Details'!$I811,NCA_Calculations!$I$3:$N$12,5,0)</f>
        <v>#N/A</v>
      </c>
      <c r="F823" s="156" t="e">
        <f>VLOOKUP('Room Details'!$I811,NCA_Calculations!$I$3:$N$12,6,0)</f>
        <v>#N/A</v>
      </c>
      <c r="G823" s="156" t="str">
        <f>IF(OR(ISBLANK('Room Details'!$M811), 'Room Details'!$M811 = 0,  'Room Details'!$M811 = "N/A" ),"Usable","Unusable")</f>
        <v>Usable</v>
      </c>
      <c r="H823" s="156">
        <f>'Room Details'!$V811</f>
        <v>0</v>
      </c>
      <c r="I823" s="156">
        <f>_xlfn.IFNA(ROUNDUP(IF(OR('Room Details'!$J811=0,ISBLANK('Room Details'!$J811),'Room Details'!$J811="N/A"),0,IF('Room Details'!$J811&gt;$D823,('Room Details'!$J811/$E823)+$F823,IF('Room Details'!$J811&lt;=ABS($B823*$C823),1,('Room Details'!$J811/$B823)+$C823))),0),0)</f>
        <v>0</v>
      </c>
      <c r="J823" s="167"/>
      <c r="K823" s="167"/>
      <c r="L823" s="156">
        <f t="shared" si="48"/>
        <v>0</v>
      </c>
      <c r="M823" s="156">
        <f t="shared" si="49"/>
        <v>0</v>
      </c>
      <c r="N823" s="165"/>
      <c r="O823" s="165"/>
      <c r="P823" s="156">
        <f t="shared" si="50"/>
        <v>0</v>
      </c>
      <c r="Q823" s="156">
        <f t="shared" si="51"/>
        <v>0</v>
      </c>
      <c r="R823" s="165"/>
      <c r="S823" s="165"/>
    </row>
    <row r="824" spans="1:19" x14ac:dyDescent="0.25">
      <c r="A824" s="156">
        <v>809</v>
      </c>
      <c r="B824" s="156" t="e">
        <f>VLOOKUP('Room Details'!$I812,NCA_Calculations!$I$3:$N$12,2,0)</f>
        <v>#N/A</v>
      </c>
      <c r="C824" s="156" t="e">
        <f>VLOOKUP('Room Details'!$I812,NCA_Calculations!$I$3:$N$12,3,0)</f>
        <v>#N/A</v>
      </c>
      <c r="D824" s="156" t="e">
        <f>VLOOKUP('Room Details'!$I812,NCA_Calculations!$I$3:$N$12,4,0)</f>
        <v>#N/A</v>
      </c>
      <c r="E824" s="156" t="e">
        <f>VLOOKUP('Room Details'!$I812,NCA_Calculations!$I$3:$N$12,5,0)</f>
        <v>#N/A</v>
      </c>
      <c r="F824" s="156" t="e">
        <f>VLOOKUP('Room Details'!$I812,NCA_Calculations!$I$3:$N$12,6,0)</f>
        <v>#N/A</v>
      </c>
      <c r="G824" s="156" t="str">
        <f>IF(OR(ISBLANK('Room Details'!$M812), 'Room Details'!$M812 = 0,  'Room Details'!$M812 = "N/A" ),"Usable","Unusable")</f>
        <v>Usable</v>
      </c>
      <c r="H824" s="156">
        <f>'Room Details'!$V812</f>
        <v>0</v>
      </c>
      <c r="I824" s="156">
        <f>_xlfn.IFNA(ROUNDUP(IF(OR('Room Details'!$J812=0,ISBLANK('Room Details'!$J812),'Room Details'!$J812="N/A"),0,IF('Room Details'!$J812&gt;$D824,('Room Details'!$J812/$E824)+$F824,IF('Room Details'!$J812&lt;=ABS($B824*$C824),1,('Room Details'!$J812/$B824)+$C824))),0),0)</f>
        <v>0</v>
      </c>
      <c r="J824" s="167"/>
      <c r="K824" s="167"/>
      <c r="L824" s="156">
        <f t="shared" si="48"/>
        <v>0</v>
      </c>
      <c r="M824" s="156">
        <f t="shared" si="49"/>
        <v>0</v>
      </c>
      <c r="N824" s="165"/>
      <c r="O824" s="165"/>
      <c r="P824" s="156">
        <f t="shared" si="50"/>
        <v>0</v>
      </c>
      <c r="Q824" s="156">
        <f t="shared" si="51"/>
        <v>0</v>
      </c>
      <c r="R824" s="165"/>
      <c r="S824" s="165"/>
    </row>
    <row r="825" spans="1:19" x14ac:dyDescent="0.25">
      <c r="A825" s="156">
        <v>810</v>
      </c>
      <c r="B825" s="156" t="e">
        <f>VLOOKUP('Room Details'!$I813,NCA_Calculations!$I$3:$N$12,2,0)</f>
        <v>#N/A</v>
      </c>
      <c r="C825" s="156" t="e">
        <f>VLOOKUP('Room Details'!$I813,NCA_Calculations!$I$3:$N$12,3,0)</f>
        <v>#N/A</v>
      </c>
      <c r="D825" s="156" t="e">
        <f>VLOOKUP('Room Details'!$I813,NCA_Calculations!$I$3:$N$12,4,0)</f>
        <v>#N/A</v>
      </c>
      <c r="E825" s="156" t="e">
        <f>VLOOKUP('Room Details'!$I813,NCA_Calculations!$I$3:$N$12,5,0)</f>
        <v>#N/A</v>
      </c>
      <c r="F825" s="156" t="e">
        <f>VLOOKUP('Room Details'!$I813,NCA_Calculations!$I$3:$N$12,6,0)</f>
        <v>#N/A</v>
      </c>
      <c r="G825" s="156" t="str">
        <f>IF(OR(ISBLANK('Room Details'!$M813), 'Room Details'!$M813 = 0,  'Room Details'!$M813 = "N/A" ),"Usable","Unusable")</f>
        <v>Usable</v>
      </c>
      <c r="H825" s="156">
        <f>'Room Details'!$V813</f>
        <v>0</v>
      </c>
      <c r="I825" s="156">
        <f>_xlfn.IFNA(ROUNDUP(IF(OR('Room Details'!$J813=0,ISBLANK('Room Details'!$J813),'Room Details'!$J813="N/A"),0,IF('Room Details'!$J813&gt;$D825,('Room Details'!$J813/$E825)+$F825,IF('Room Details'!$J813&lt;=ABS($B825*$C825),1,('Room Details'!$J813/$B825)+$C825))),0),0)</f>
        <v>0</v>
      </c>
      <c r="J825" s="167"/>
      <c r="K825" s="167"/>
      <c r="L825" s="156">
        <f t="shared" si="48"/>
        <v>0</v>
      </c>
      <c r="M825" s="156">
        <f t="shared" si="49"/>
        <v>0</v>
      </c>
      <c r="N825" s="165"/>
      <c r="O825" s="165"/>
      <c r="P825" s="156">
        <f t="shared" si="50"/>
        <v>0</v>
      </c>
      <c r="Q825" s="156">
        <f t="shared" si="51"/>
        <v>0</v>
      </c>
      <c r="R825" s="165"/>
      <c r="S825" s="165"/>
    </row>
    <row r="826" spans="1:19" x14ac:dyDescent="0.25">
      <c r="A826" s="156">
        <v>811</v>
      </c>
      <c r="B826" s="156" t="e">
        <f>VLOOKUP('Room Details'!$I814,NCA_Calculations!$I$3:$N$12,2,0)</f>
        <v>#N/A</v>
      </c>
      <c r="C826" s="156" t="e">
        <f>VLOOKUP('Room Details'!$I814,NCA_Calculations!$I$3:$N$12,3,0)</f>
        <v>#N/A</v>
      </c>
      <c r="D826" s="156" t="e">
        <f>VLOOKUP('Room Details'!$I814,NCA_Calculations!$I$3:$N$12,4,0)</f>
        <v>#N/A</v>
      </c>
      <c r="E826" s="156" t="e">
        <f>VLOOKUP('Room Details'!$I814,NCA_Calculations!$I$3:$N$12,5,0)</f>
        <v>#N/A</v>
      </c>
      <c r="F826" s="156" t="e">
        <f>VLOOKUP('Room Details'!$I814,NCA_Calculations!$I$3:$N$12,6,0)</f>
        <v>#N/A</v>
      </c>
      <c r="G826" s="156" t="str">
        <f>IF(OR(ISBLANK('Room Details'!$M814), 'Room Details'!$M814 = 0,  'Room Details'!$M814 = "N/A" ),"Usable","Unusable")</f>
        <v>Usable</v>
      </c>
      <c r="H826" s="156">
        <f>'Room Details'!$V814</f>
        <v>0</v>
      </c>
      <c r="I826" s="156">
        <f>_xlfn.IFNA(ROUNDUP(IF(OR('Room Details'!$J814=0,ISBLANK('Room Details'!$J814),'Room Details'!$J814="N/A"),0,IF('Room Details'!$J814&gt;$D826,('Room Details'!$J814/$E826)+$F826,IF('Room Details'!$J814&lt;=ABS($B826*$C826),1,('Room Details'!$J814/$B826)+$C826))),0),0)</f>
        <v>0</v>
      </c>
      <c r="J826" s="167"/>
      <c r="K826" s="167"/>
      <c r="L826" s="156">
        <f t="shared" si="48"/>
        <v>0</v>
      </c>
      <c r="M826" s="156">
        <f t="shared" si="49"/>
        <v>0</v>
      </c>
      <c r="N826" s="165"/>
      <c r="O826" s="165"/>
      <c r="P826" s="156">
        <f t="shared" si="50"/>
        <v>0</v>
      </c>
      <c r="Q826" s="156">
        <f t="shared" si="51"/>
        <v>0</v>
      </c>
      <c r="R826" s="165"/>
      <c r="S826" s="165"/>
    </row>
    <row r="827" spans="1:19" x14ac:dyDescent="0.25">
      <c r="A827" s="156">
        <v>812</v>
      </c>
      <c r="B827" s="156" t="e">
        <f>VLOOKUP('Room Details'!$I815,NCA_Calculations!$I$3:$N$12,2,0)</f>
        <v>#N/A</v>
      </c>
      <c r="C827" s="156" t="e">
        <f>VLOOKUP('Room Details'!$I815,NCA_Calculations!$I$3:$N$12,3,0)</f>
        <v>#N/A</v>
      </c>
      <c r="D827" s="156" t="e">
        <f>VLOOKUP('Room Details'!$I815,NCA_Calculations!$I$3:$N$12,4,0)</f>
        <v>#N/A</v>
      </c>
      <c r="E827" s="156" t="e">
        <f>VLOOKUP('Room Details'!$I815,NCA_Calculations!$I$3:$N$12,5,0)</f>
        <v>#N/A</v>
      </c>
      <c r="F827" s="156" t="e">
        <f>VLOOKUP('Room Details'!$I815,NCA_Calculations!$I$3:$N$12,6,0)</f>
        <v>#N/A</v>
      </c>
      <c r="G827" s="156" t="str">
        <f>IF(OR(ISBLANK('Room Details'!$M815), 'Room Details'!$M815 = 0,  'Room Details'!$M815 = "N/A" ),"Usable","Unusable")</f>
        <v>Usable</v>
      </c>
      <c r="H827" s="156">
        <f>'Room Details'!$V815</f>
        <v>0</v>
      </c>
      <c r="I827" s="156">
        <f>_xlfn.IFNA(ROUNDUP(IF(OR('Room Details'!$J815=0,ISBLANK('Room Details'!$J815),'Room Details'!$J815="N/A"),0,IF('Room Details'!$J815&gt;$D827,('Room Details'!$J815/$E827)+$F827,IF('Room Details'!$J815&lt;=ABS($B827*$C827),1,('Room Details'!$J815/$B827)+$C827))),0),0)</f>
        <v>0</v>
      </c>
      <c r="J827" s="167"/>
      <c r="K827" s="167"/>
      <c r="L827" s="156">
        <f t="shared" si="48"/>
        <v>0</v>
      </c>
      <c r="M827" s="156">
        <f t="shared" si="49"/>
        <v>0</v>
      </c>
      <c r="N827" s="165"/>
      <c r="O827" s="165"/>
      <c r="P827" s="156">
        <f t="shared" si="50"/>
        <v>0</v>
      </c>
      <c r="Q827" s="156">
        <f t="shared" si="51"/>
        <v>0</v>
      </c>
      <c r="R827" s="165"/>
      <c r="S827" s="165"/>
    </row>
    <row r="828" spans="1:19" x14ac:dyDescent="0.25">
      <c r="A828" s="156">
        <v>813</v>
      </c>
      <c r="B828" s="156" t="e">
        <f>VLOOKUP('Room Details'!$I816,NCA_Calculations!$I$3:$N$12,2,0)</f>
        <v>#N/A</v>
      </c>
      <c r="C828" s="156" t="e">
        <f>VLOOKUP('Room Details'!$I816,NCA_Calculations!$I$3:$N$12,3,0)</f>
        <v>#N/A</v>
      </c>
      <c r="D828" s="156" t="e">
        <f>VLOOKUP('Room Details'!$I816,NCA_Calculations!$I$3:$N$12,4,0)</f>
        <v>#N/A</v>
      </c>
      <c r="E828" s="156" t="e">
        <f>VLOOKUP('Room Details'!$I816,NCA_Calculations!$I$3:$N$12,5,0)</f>
        <v>#N/A</v>
      </c>
      <c r="F828" s="156" t="e">
        <f>VLOOKUP('Room Details'!$I816,NCA_Calculations!$I$3:$N$12,6,0)</f>
        <v>#N/A</v>
      </c>
      <c r="G828" s="156" t="str">
        <f>IF(OR(ISBLANK('Room Details'!$M816), 'Room Details'!$M816 = 0,  'Room Details'!$M816 = "N/A" ),"Usable","Unusable")</f>
        <v>Usable</v>
      </c>
      <c r="H828" s="156">
        <f>'Room Details'!$V816</f>
        <v>0</v>
      </c>
      <c r="I828" s="156">
        <f>_xlfn.IFNA(ROUNDUP(IF(OR('Room Details'!$J816=0,ISBLANK('Room Details'!$J816),'Room Details'!$J816="N/A"),0,IF('Room Details'!$J816&gt;$D828,('Room Details'!$J816/$E828)+$F828,IF('Room Details'!$J816&lt;=ABS($B828*$C828),1,('Room Details'!$J816/$B828)+$C828))),0),0)</f>
        <v>0</v>
      </c>
      <c r="J828" s="167"/>
      <c r="K828" s="167"/>
      <c r="L828" s="156">
        <f t="shared" si="48"/>
        <v>0</v>
      </c>
      <c r="M828" s="156">
        <f t="shared" si="49"/>
        <v>0</v>
      </c>
      <c r="N828" s="165"/>
      <c r="O828" s="165"/>
      <c r="P828" s="156">
        <f t="shared" si="50"/>
        <v>0</v>
      </c>
      <c r="Q828" s="156">
        <f t="shared" si="51"/>
        <v>0</v>
      </c>
      <c r="R828" s="165"/>
      <c r="S828" s="165"/>
    </row>
    <row r="829" spans="1:19" x14ac:dyDescent="0.25">
      <c r="A829" s="156">
        <v>814</v>
      </c>
      <c r="B829" s="156" t="e">
        <f>VLOOKUP('Room Details'!$I817,NCA_Calculations!$I$3:$N$12,2,0)</f>
        <v>#N/A</v>
      </c>
      <c r="C829" s="156" t="e">
        <f>VLOOKUP('Room Details'!$I817,NCA_Calculations!$I$3:$N$12,3,0)</f>
        <v>#N/A</v>
      </c>
      <c r="D829" s="156" t="e">
        <f>VLOOKUP('Room Details'!$I817,NCA_Calculations!$I$3:$N$12,4,0)</f>
        <v>#N/A</v>
      </c>
      <c r="E829" s="156" t="e">
        <f>VLOOKUP('Room Details'!$I817,NCA_Calculations!$I$3:$N$12,5,0)</f>
        <v>#N/A</v>
      </c>
      <c r="F829" s="156" t="e">
        <f>VLOOKUP('Room Details'!$I817,NCA_Calculations!$I$3:$N$12,6,0)</f>
        <v>#N/A</v>
      </c>
      <c r="G829" s="156" t="str">
        <f>IF(OR(ISBLANK('Room Details'!$M817), 'Room Details'!$M817 = 0,  'Room Details'!$M817 = "N/A" ),"Usable","Unusable")</f>
        <v>Usable</v>
      </c>
      <c r="H829" s="156">
        <f>'Room Details'!$V817</f>
        <v>0</v>
      </c>
      <c r="I829" s="156">
        <f>_xlfn.IFNA(ROUNDUP(IF(OR('Room Details'!$J817=0,ISBLANK('Room Details'!$J817),'Room Details'!$J817="N/A"),0,IF('Room Details'!$J817&gt;$D829,('Room Details'!$J817/$E829)+$F829,IF('Room Details'!$J817&lt;=ABS($B829*$C829),1,('Room Details'!$J817/$B829)+$C829))),0),0)</f>
        <v>0</v>
      </c>
      <c r="J829" s="167"/>
      <c r="K829" s="167"/>
      <c r="L829" s="156">
        <f t="shared" si="48"/>
        <v>0</v>
      </c>
      <c r="M829" s="156">
        <f t="shared" si="49"/>
        <v>0</v>
      </c>
      <c r="N829" s="165"/>
      <c r="O829" s="165"/>
      <c r="P829" s="156">
        <f t="shared" si="50"/>
        <v>0</v>
      </c>
      <c r="Q829" s="156">
        <f t="shared" si="51"/>
        <v>0</v>
      </c>
      <c r="R829" s="165"/>
      <c r="S829" s="165"/>
    </row>
    <row r="830" spans="1:19" x14ac:dyDescent="0.25">
      <c r="A830" s="156">
        <v>815</v>
      </c>
      <c r="B830" s="156" t="e">
        <f>VLOOKUP('Room Details'!$I818,NCA_Calculations!$I$3:$N$12,2,0)</f>
        <v>#N/A</v>
      </c>
      <c r="C830" s="156" t="e">
        <f>VLOOKUP('Room Details'!$I818,NCA_Calculations!$I$3:$N$12,3,0)</f>
        <v>#N/A</v>
      </c>
      <c r="D830" s="156" t="e">
        <f>VLOOKUP('Room Details'!$I818,NCA_Calculations!$I$3:$N$12,4,0)</f>
        <v>#N/A</v>
      </c>
      <c r="E830" s="156" t="e">
        <f>VLOOKUP('Room Details'!$I818,NCA_Calculations!$I$3:$N$12,5,0)</f>
        <v>#N/A</v>
      </c>
      <c r="F830" s="156" t="e">
        <f>VLOOKUP('Room Details'!$I818,NCA_Calculations!$I$3:$N$12,6,0)</f>
        <v>#N/A</v>
      </c>
      <c r="G830" s="156" t="str">
        <f>IF(OR(ISBLANK('Room Details'!$M818), 'Room Details'!$M818 = 0,  'Room Details'!$M818 = "N/A" ),"Usable","Unusable")</f>
        <v>Usable</v>
      </c>
      <c r="H830" s="156">
        <f>'Room Details'!$V818</f>
        <v>0</v>
      </c>
      <c r="I830" s="156">
        <f>_xlfn.IFNA(ROUNDUP(IF(OR('Room Details'!$J818=0,ISBLANK('Room Details'!$J818),'Room Details'!$J818="N/A"),0,IF('Room Details'!$J818&gt;$D830,('Room Details'!$J818/$E830)+$F830,IF('Room Details'!$J818&lt;=ABS($B830*$C830),1,('Room Details'!$J818/$B830)+$C830))),0),0)</f>
        <v>0</v>
      </c>
      <c r="J830" s="167"/>
      <c r="K830" s="167"/>
      <c r="L830" s="156">
        <f t="shared" si="48"/>
        <v>0</v>
      </c>
      <c r="M830" s="156">
        <f t="shared" si="49"/>
        <v>0</v>
      </c>
      <c r="N830" s="165"/>
      <c r="O830" s="165"/>
      <c r="P830" s="156">
        <f t="shared" si="50"/>
        <v>0</v>
      </c>
      <c r="Q830" s="156">
        <f t="shared" si="51"/>
        <v>0</v>
      </c>
      <c r="R830" s="165"/>
      <c r="S830" s="165"/>
    </row>
    <row r="831" spans="1:19" x14ac:dyDescent="0.25">
      <c r="A831" s="156">
        <v>816</v>
      </c>
      <c r="B831" s="156" t="e">
        <f>VLOOKUP('Room Details'!$I819,NCA_Calculations!$I$3:$N$12,2,0)</f>
        <v>#N/A</v>
      </c>
      <c r="C831" s="156" t="e">
        <f>VLOOKUP('Room Details'!$I819,NCA_Calculations!$I$3:$N$12,3,0)</f>
        <v>#N/A</v>
      </c>
      <c r="D831" s="156" t="e">
        <f>VLOOKUP('Room Details'!$I819,NCA_Calculations!$I$3:$N$12,4,0)</f>
        <v>#N/A</v>
      </c>
      <c r="E831" s="156" t="e">
        <f>VLOOKUP('Room Details'!$I819,NCA_Calculations!$I$3:$N$12,5,0)</f>
        <v>#N/A</v>
      </c>
      <c r="F831" s="156" t="e">
        <f>VLOOKUP('Room Details'!$I819,NCA_Calculations!$I$3:$N$12,6,0)</f>
        <v>#N/A</v>
      </c>
      <c r="G831" s="156" t="str">
        <f>IF(OR(ISBLANK('Room Details'!$M819), 'Room Details'!$M819 = 0,  'Room Details'!$M819 = "N/A" ),"Usable","Unusable")</f>
        <v>Usable</v>
      </c>
      <c r="H831" s="156">
        <f>'Room Details'!$V819</f>
        <v>0</v>
      </c>
      <c r="I831" s="156">
        <f>_xlfn.IFNA(ROUNDUP(IF(OR('Room Details'!$J819=0,ISBLANK('Room Details'!$J819),'Room Details'!$J819="N/A"),0,IF('Room Details'!$J819&gt;$D831,('Room Details'!$J819/$E831)+$F831,IF('Room Details'!$J819&lt;=ABS($B831*$C831),1,('Room Details'!$J819/$B831)+$C831))),0),0)</f>
        <v>0</v>
      </c>
      <c r="J831" s="167"/>
      <c r="K831" s="167"/>
      <c r="L831" s="156">
        <f t="shared" si="48"/>
        <v>0</v>
      </c>
      <c r="M831" s="156">
        <f t="shared" si="49"/>
        <v>0</v>
      </c>
      <c r="N831" s="165"/>
      <c r="O831" s="165"/>
      <c r="P831" s="156">
        <f t="shared" si="50"/>
        <v>0</v>
      </c>
      <c r="Q831" s="156">
        <f t="shared" si="51"/>
        <v>0</v>
      </c>
      <c r="R831" s="165"/>
      <c r="S831" s="165"/>
    </row>
    <row r="832" spans="1:19" x14ac:dyDescent="0.25">
      <c r="A832" s="156">
        <v>817</v>
      </c>
      <c r="B832" s="156" t="e">
        <f>VLOOKUP('Room Details'!$I820,NCA_Calculations!$I$3:$N$12,2,0)</f>
        <v>#N/A</v>
      </c>
      <c r="C832" s="156" t="e">
        <f>VLOOKUP('Room Details'!$I820,NCA_Calculations!$I$3:$N$12,3,0)</f>
        <v>#N/A</v>
      </c>
      <c r="D832" s="156" t="e">
        <f>VLOOKUP('Room Details'!$I820,NCA_Calculations!$I$3:$N$12,4,0)</f>
        <v>#N/A</v>
      </c>
      <c r="E832" s="156" t="e">
        <f>VLOOKUP('Room Details'!$I820,NCA_Calculations!$I$3:$N$12,5,0)</f>
        <v>#N/A</v>
      </c>
      <c r="F832" s="156" t="e">
        <f>VLOOKUP('Room Details'!$I820,NCA_Calculations!$I$3:$N$12,6,0)</f>
        <v>#N/A</v>
      </c>
      <c r="G832" s="156" t="str">
        <f>IF(OR(ISBLANK('Room Details'!$M820), 'Room Details'!$M820 = 0,  'Room Details'!$M820 = "N/A" ),"Usable","Unusable")</f>
        <v>Usable</v>
      </c>
      <c r="H832" s="156">
        <f>'Room Details'!$V820</f>
        <v>0</v>
      </c>
      <c r="I832" s="156">
        <f>_xlfn.IFNA(ROUNDUP(IF(OR('Room Details'!$J820=0,ISBLANK('Room Details'!$J820),'Room Details'!$J820="N/A"),0,IF('Room Details'!$J820&gt;$D832,('Room Details'!$J820/$E832)+$F832,IF('Room Details'!$J820&lt;=ABS($B832*$C832),1,('Room Details'!$J820/$B832)+$C832))),0),0)</f>
        <v>0</v>
      </c>
      <c r="J832" s="167"/>
      <c r="K832" s="167"/>
      <c r="L832" s="156">
        <f t="shared" si="48"/>
        <v>0</v>
      </c>
      <c r="M832" s="156">
        <f t="shared" si="49"/>
        <v>0</v>
      </c>
      <c r="N832" s="165"/>
      <c r="O832" s="165"/>
      <c r="P832" s="156">
        <f t="shared" si="50"/>
        <v>0</v>
      </c>
      <c r="Q832" s="156">
        <f t="shared" si="51"/>
        <v>0</v>
      </c>
      <c r="R832" s="165"/>
      <c r="S832" s="165"/>
    </row>
    <row r="833" spans="1:19" x14ac:dyDescent="0.25">
      <c r="A833" s="156">
        <v>818</v>
      </c>
      <c r="B833" s="156" t="e">
        <f>VLOOKUP('Room Details'!$I821,NCA_Calculations!$I$3:$N$12,2,0)</f>
        <v>#N/A</v>
      </c>
      <c r="C833" s="156" t="e">
        <f>VLOOKUP('Room Details'!$I821,NCA_Calculations!$I$3:$N$12,3,0)</f>
        <v>#N/A</v>
      </c>
      <c r="D833" s="156" t="e">
        <f>VLOOKUP('Room Details'!$I821,NCA_Calculations!$I$3:$N$12,4,0)</f>
        <v>#N/A</v>
      </c>
      <c r="E833" s="156" t="e">
        <f>VLOOKUP('Room Details'!$I821,NCA_Calculations!$I$3:$N$12,5,0)</f>
        <v>#N/A</v>
      </c>
      <c r="F833" s="156" t="e">
        <f>VLOOKUP('Room Details'!$I821,NCA_Calculations!$I$3:$N$12,6,0)</f>
        <v>#N/A</v>
      </c>
      <c r="G833" s="156" t="str">
        <f>IF(OR(ISBLANK('Room Details'!$M821), 'Room Details'!$M821 = 0,  'Room Details'!$M821 = "N/A" ),"Usable","Unusable")</f>
        <v>Usable</v>
      </c>
      <c r="H833" s="156">
        <f>'Room Details'!$V821</f>
        <v>0</v>
      </c>
      <c r="I833" s="156">
        <f>_xlfn.IFNA(ROUNDUP(IF(OR('Room Details'!$J821=0,ISBLANK('Room Details'!$J821),'Room Details'!$J821="N/A"),0,IF('Room Details'!$J821&gt;$D833,('Room Details'!$J821/$E833)+$F833,IF('Room Details'!$J821&lt;=ABS($B833*$C833),1,('Room Details'!$J821/$B833)+$C833))),0),0)</f>
        <v>0</v>
      </c>
      <c r="J833" s="167"/>
      <c r="K833" s="167"/>
      <c r="L833" s="156">
        <f t="shared" si="48"/>
        <v>0</v>
      </c>
      <c r="M833" s="156">
        <f t="shared" si="49"/>
        <v>0</v>
      </c>
      <c r="N833" s="165"/>
      <c r="O833" s="165"/>
      <c r="P833" s="156">
        <f t="shared" si="50"/>
        <v>0</v>
      </c>
      <c r="Q833" s="156">
        <f t="shared" si="51"/>
        <v>0</v>
      </c>
      <c r="R833" s="165"/>
      <c r="S833" s="165"/>
    </row>
    <row r="834" spans="1:19" x14ac:dyDescent="0.25">
      <c r="A834" s="156">
        <v>819</v>
      </c>
      <c r="B834" s="156" t="e">
        <f>VLOOKUP('Room Details'!$I822,NCA_Calculations!$I$3:$N$12,2,0)</f>
        <v>#N/A</v>
      </c>
      <c r="C834" s="156" t="e">
        <f>VLOOKUP('Room Details'!$I822,NCA_Calculations!$I$3:$N$12,3,0)</f>
        <v>#N/A</v>
      </c>
      <c r="D834" s="156" t="e">
        <f>VLOOKUP('Room Details'!$I822,NCA_Calculations!$I$3:$N$12,4,0)</f>
        <v>#N/A</v>
      </c>
      <c r="E834" s="156" t="e">
        <f>VLOOKUP('Room Details'!$I822,NCA_Calculations!$I$3:$N$12,5,0)</f>
        <v>#N/A</v>
      </c>
      <c r="F834" s="156" t="e">
        <f>VLOOKUP('Room Details'!$I822,NCA_Calculations!$I$3:$N$12,6,0)</f>
        <v>#N/A</v>
      </c>
      <c r="G834" s="156" t="str">
        <f>IF(OR(ISBLANK('Room Details'!$M822), 'Room Details'!$M822 = 0,  'Room Details'!$M822 = "N/A" ),"Usable","Unusable")</f>
        <v>Usable</v>
      </c>
      <c r="H834" s="156">
        <f>'Room Details'!$V822</f>
        <v>0</v>
      </c>
      <c r="I834" s="156">
        <f>_xlfn.IFNA(ROUNDUP(IF(OR('Room Details'!$J822=0,ISBLANK('Room Details'!$J822),'Room Details'!$J822="N/A"),0,IF('Room Details'!$J822&gt;$D834,('Room Details'!$J822/$E834)+$F834,IF('Room Details'!$J822&lt;=ABS($B834*$C834),1,('Room Details'!$J822/$B834)+$C834))),0),0)</f>
        <v>0</v>
      </c>
      <c r="J834" s="167"/>
      <c r="K834" s="167"/>
      <c r="L834" s="156">
        <f t="shared" si="48"/>
        <v>0</v>
      </c>
      <c r="M834" s="156">
        <f t="shared" si="49"/>
        <v>0</v>
      </c>
      <c r="N834" s="165"/>
      <c r="O834" s="165"/>
      <c r="P834" s="156">
        <f t="shared" si="50"/>
        <v>0</v>
      </c>
      <c r="Q834" s="156">
        <f t="shared" si="51"/>
        <v>0</v>
      </c>
      <c r="R834" s="165"/>
      <c r="S834" s="165"/>
    </row>
    <row r="835" spans="1:19" x14ac:dyDescent="0.25">
      <c r="A835" s="156">
        <v>820</v>
      </c>
      <c r="B835" s="156" t="e">
        <f>VLOOKUP('Room Details'!$I823,NCA_Calculations!$I$3:$N$12,2,0)</f>
        <v>#N/A</v>
      </c>
      <c r="C835" s="156" t="e">
        <f>VLOOKUP('Room Details'!$I823,NCA_Calculations!$I$3:$N$12,3,0)</f>
        <v>#N/A</v>
      </c>
      <c r="D835" s="156" t="e">
        <f>VLOOKUP('Room Details'!$I823,NCA_Calculations!$I$3:$N$12,4,0)</f>
        <v>#N/A</v>
      </c>
      <c r="E835" s="156" t="e">
        <f>VLOOKUP('Room Details'!$I823,NCA_Calculations!$I$3:$N$12,5,0)</f>
        <v>#N/A</v>
      </c>
      <c r="F835" s="156" t="e">
        <f>VLOOKUP('Room Details'!$I823,NCA_Calculations!$I$3:$N$12,6,0)</f>
        <v>#N/A</v>
      </c>
      <c r="G835" s="156" t="str">
        <f>IF(OR(ISBLANK('Room Details'!$M823), 'Room Details'!$M823 = 0,  'Room Details'!$M823 = "N/A" ),"Usable","Unusable")</f>
        <v>Usable</v>
      </c>
      <c r="H835" s="156">
        <f>'Room Details'!$V823</f>
        <v>0</v>
      </c>
      <c r="I835" s="156">
        <f>_xlfn.IFNA(ROUNDUP(IF(OR('Room Details'!$J823=0,ISBLANK('Room Details'!$J823),'Room Details'!$J823="N/A"),0,IF('Room Details'!$J823&gt;$D835,('Room Details'!$J823/$E835)+$F835,IF('Room Details'!$J823&lt;=ABS($B835*$C835),1,('Room Details'!$J823/$B835)+$C835))),0),0)</f>
        <v>0</v>
      </c>
      <c r="J835" s="167"/>
      <c r="K835" s="167"/>
      <c r="L835" s="156">
        <f t="shared" si="48"/>
        <v>0</v>
      </c>
      <c r="M835" s="156">
        <f t="shared" si="49"/>
        <v>0</v>
      </c>
      <c r="N835" s="165"/>
      <c r="O835" s="165"/>
      <c r="P835" s="156">
        <f t="shared" si="50"/>
        <v>0</v>
      </c>
      <c r="Q835" s="156">
        <f t="shared" si="51"/>
        <v>0</v>
      </c>
      <c r="R835" s="165"/>
      <c r="S835" s="165"/>
    </row>
    <row r="836" spans="1:19" x14ac:dyDescent="0.25">
      <c r="A836" s="156">
        <v>821</v>
      </c>
      <c r="B836" s="156" t="e">
        <f>VLOOKUP('Room Details'!$I824,NCA_Calculations!$I$3:$N$12,2,0)</f>
        <v>#N/A</v>
      </c>
      <c r="C836" s="156" t="e">
        <f>VLOOKUP('Room Details'!$I824,NCA_Calculations!$I$3:$N$12,3,0)</f>
        <v>#N/A</v>
      </c>
      <c r="D836" s="156" t="e">
        <f>VLOOKUP('Room Details'!$I824,NCA_Calculations!$I$3:$N$12,4,0)</f>
        <v>#N/A</v>
      </c>
      <c r="E836" s="156" t="e">
        <f>VLOOKUP('Room Details'!$I824,NCA_Calculations!$I$3:$N$12,5,0)</f>
        <v>#N/A</v>
      </c>
      <c r="F836" s="156" t="e">
        <f>VLOOKUP('Room Details'!$I824,NCA_Calculations!$I$3:$N$12,6,0)</f>
        <v>#N/A</v>
      </c>
      <c r="G836" s="156" t="str">
        <f>IF(OR(ISBLANK('Room Details'!$M824), 'Room Details'!$M824 = 0,  'Room Details'!$M824 = "N/A" ),"Usable","Unusable")</f>
        <v>Usable</v>
      </c>
      <c r="H836" s="156">
        <f>'Room Details'!$V824</f>
        <v>0</v>
      </c>
      <c r="I836" s="156">
        <f>_xlfn.IFNA(ROUNDUP(IF(OR('Room Details'!$J824=0,ISBLANK('Room Details'!$J824),'Room Details'!$J824="N/A"),0,IF('Room Details'!$J824&gt;$D836,('Room Details'!$J824/$E836)+$F836,IF('Room Details'!$J824&lt;=ABS($B836*$C836),1,('Room Details'!$J824/$B836)+$C836))),0),0)</f>
        <v>0</v>
      </c>
      <c r="J836" s="167"/>
      <c r="K836" s="167"/>
      <c r="L836" s="156">
        <f t="shared" si="48"/>
        <v>0</v>
      </c>
      <c r="M836" s="156">
        <f t="shared" si="49"/>
        <v>0</v>
      </c>
      <c r="N836" s="165"/>
      <c r="O836" s="165"/>
      <c r="P836" s="156">
        <f t="shared" si="50"/>
        <v>0</v>
      </c>
      <c r="Q836" s="156">
        <f t="shared" si="51"/>
        <v>0</v>
      </c>
      <c r="R836" s="165"/>
      <c r="S836" s="165"/>
    </row>
    <row r="837" spans="1:19" x14ac:dyDescent="0.25">
      <c r="A837" s="156">
        <v>822</v>
      </c>
      <c r="B837" s="156" t="e">
        <f>VLOOKUP('Room Details'!$I825,NCA_Calculations!$I$3:$N$12,2,0)</f>
        <v>#N/A</v>
      </c>
      <c r="C837" s="156" t="e">
        <f>VLOOKUP('Room Details'!$I825,NCA_Calculations!$I$3:$N$12,3,0)</f>
        <v>#N/A</v>
      </c>
      <c r="D837" s="156" t="e">
        <f>VLOOKUP('Room Details'!$I825,NCA_Calculations!$I$3:$N$12,4,0)</f>
        <v>#N/A</v>
      </c>
      <c r="E837" s="156" t="e">
        <f>VLOOKUP('Room Details'!$I825,NCA_Calculations!$I$3:$N$12,5,0)</f>
        <v>#N/A</v>
      </c>
      <c r="F837" s="156" t="e">
        <f>VLOOKUP('Room Details'!$I825,NCA_Calculations!$I$3:$N$12,6,0)</f>
        <v>#N/A</v>
      </c>
      <c r="G837" s="156" t="str">
        <f>IF(OR(ISBLANK('Room Details'!$M825), 'Room Details'!$M825 = 0,  'Room Details'!$M825 = "N/A" ),"Usable","Unusable")</f>
        <v>Usable</v>
      </c>
      <c r="H837" s="156">
        <f>'Room Details'!$V825</f>
        <v>0</v>
      </c>
      <c r="I837" s="156">
        <f>_xlfn.IFNA(ROUNDUP(IF(OR('Room Details'!$J825=0,ISBLANK('Room Details'!$J825),'Room Details'!$J825="N/A"),0,IF('Room Details'!$J825&gt;$D837,('Room Details'!$J825/$E837)+$F837,IF('Room Details'!$J825&lt;=ABS($B837*$C837),1,('Room Details'!$J825/$B837)+$C837))),0),0)</f>
        <v>0</v>
      </c>
      <c r="J837" s="167"/>
      <c r="K837" s="167"/>
      <c r="L837" s="156">
        <f t="shared" si="48"/>
        <v>0</v>
      </c>
      <c r="M837" s="156">
        <f t="shared" si="49"/>
        <v>0</v>
      </c>
      <c r="N837" s="165"/>
      <c r="O837" s="165"/>
      <c r="P837" s="156">
        <f t="shared" si="50"/>
        <v>0</v>
      </c>
      <c r="Q837" s="156">
        <f t="shared" si="51"/>
        <v>0</v>
      </c>
      <c r="R837" s="165"/>
      <c r="S837" s="165"/>
    </row>
    <row r="838" spans="1:19" x14ac:dyDescent="0.25">
      <c r="A838" s="156">
        <v>823</v>
      </c>
      <c r="B838" s="156" t="e">
        <f>VLOOKUP('Room Details'!$I826,NCA_Calculations!$I$3:$N$12,2,0)</f>
        <v>#N/A</v>
      </c>
      <c r="C838" s="156" t="e">
        <f>VLOOKUP('Room Details'!$I826,NCA_Calculations!$I$3:$N$12,3,0)</f>
        <v>#N/A</v>
      </c>
      <c r="D838" s="156" t="e">
        <f>VLOOKUP('Room Details'!$I826,NCA_Calculations!$I$3:$N$12,4,0)</f>
        <v>#N/A</v>
      </c>
      <c r="E838" s="156" t="e">
        <f>VLOOKUP('Room Details'!$I826,NCA_Calculations!$I$3:$N$12,5,0)</f>
        <v>#N/A</v>
      </c>
      <c r="F838" s="156" t="e">
        <f>VLOOKUP('Room Details'!$I826,NCA_Calculations!$I$3:$N$12,6,0)</f>
        <v>#N/A</v>
      </c>
      <c r="G838" s="156" t="str">
        <f>IF(OR(ISBLANK('Room Details'!$M826), 'Room Details'!$M826 = 0,  'Room Details'!$M826 = "N/A" ),"Usable","Unusable")</f>
        <v>Usable</v>
      </c>
      <c r="H838" s="156">
        <f>'Room Details'!$V826</f>
        <v>0</v>
      </c>
      <c r="I838" s="156">
        <f>_xlfn.IFNA(ROUNDUP(IF(OR('Room Details'!$J826=0,ISBLANK('Room Details'!$J826),'Room Details'!$J826="N/A"),0,IF('Room Details'!$J826&gt;$D838,('Room Details'!$J826/$E838)+$F838,IF('Room Details'!$J826&lt;=ABS($B838*$C838),1,('Room Details'!$J826/$B838)+$C838))),0),0)</f>
        <v>0</v>
      </c>
      <c r="J838" s="167"/>
      <c r="K838" s="167"/>
      <c r="L838" s="156">
        <f t="shared" si="48"/>
        <v>0</v>
      </c>
      <c r="M838" s="156">
        <f t="shared" si="49"/>
        <v>0</v>
      </c>
      <c r="N838" s="165"/>
      <c r="O838" s="165"/>
      <c r="P838" s="156">
        <f t="shared" si="50"/>
        <v>0</v>
      </c>
      <c r="Q838" s="156">
        <f t="shared" si="51"/>
        <v>0</v>
      </c>
      <c r="R838" s="165"/>
      <c r="S838" s="165"/>
    </row>
    <row r="839" spans="1:19" x14ac:dyDescent="0.25">
      <c r="A839" s="156">
        <v>824</v>
      </c>
      <c r="B839" s="156" t="e">
        <f>VLOOKUP('Room Details'!$I827,NCA_Calculations!$I$3:$N$12,2,0)</f>
        <v>#N/A</v>
      </c>
      <c r="C839" s="156" t="e">
        <f>VLOOKUP('Room Details'!$I827,NCA_Calculations!$I$3:$N$12,3,0)</f>
        <v>#N/A</v>
      </c>
      <c r="D839" s="156" t="e">
        <f>VLOOKUP('Room Details'!$I827,NCA_Calculations!$I$3:$N$12,4,0)</f>
        <v>#N/A</v>
      </c>
      <c r="E839" s="156" t="e">
        <f>VLOOKUP('Room Details'!$I827,NCA_Calculations!$I$3:$N$12,5,0)</f>
        <v>#N/A</v>
      </c>
      <c r="F839" s="156" t="e">
        <f>VLOOKUP('Room Details'!$I827,NCA_Calculations!$I$3:$N$12,6,0)</f>
        <v>#N/A</v>
      </c>
      <c r="G839" s="156" t="str">
        <f>IF(OR(ISBLANK('Room Details'!$M827), 'Room Details'!$M827 = 0,  'Room Details'!$M827 = "N/A" ),"Usable","Unusable")</f>
        <v>Usable</v>
      </c>
      <c r="H839" s="156">
        <f>'Room Details'!$V827</f>
        <v>0</v>
      </c>
      <c r="I839" s="156">
        <f>_xlfn.IFNA(ROUNDUP(IF(OR('Room Details'!$J827=0,ISBLANK('Room Details'!$J827),'Room Details'!$J827="N/A"),0,IF('Room Details'!$J827&gt;$D839,('Room Details'!$J827/$E839)+$F839,IF('Room Details'!$J827&lt;=ABS($B839*$C839),1,('Room Details'!$J827/$B839)+$C839))),0),0)</f>
        <v>0</v>
      </c>
      <c r="J839" s="167"/>
      <c r="K839" s="167"/>
      <c r="L839" s="156">
        <f t="shared" si="48"/>
        <v>0</v>
      </c>
      <c r="M839" s="156">
        <f t="shared" si="49"/>
        <v>0</v>
      </c>
      <c r="N839" s="165"/>
      <c r="O839" s="165"/>
      <c r="P839" s="156">
        <f t="shared" si="50"/>
        <v>0</v>
      </c>
      <c r="Q839" s="156">
        <f t="shared" si="51"/>
        <v>0</v>
      </c>
      <c r="R839" s="165"/>
      <c r="S839" s="165"/>
    </row>
    <row r="840" spans="1:19" x14ac:dyDescent="0.25">
      <c r="A840" s="156">
        <v>825</v>
      </c>
      <c r="B840" s="156" t="e">
        <f>VLOOKUP('Room Details'!$I828,NCA_Calculations!$I$3:$N$12,2,0)</f>
        <v>#N/A</v>
      </c>
      <c r="C840" s="156" t="e">
        <f>VLOOKUP('Room Details'!$I828,NCA_Calculations!$I$3:$N$12,3,0)</f>
        <v>#N/A</v>
      </c>
      <c r="D840" s="156" t="e">
        <f>VLOOKUP('Room Details'!$I828,NCA_Calculations!$I$3:$N$12,4,0)</f>
        <v>#N/A</v>
      </c>
      <c r="E840" s="156" t="e">
        <f>VLOOKUP('Room Details'!$I828,NCA_Calculations!$I$3:$N$12,5,0)</f>
        <v>#N/A</v>
      </c>
      <c r="F840" s="156" t="e">
        <f>VLOOKUP('Room Details'!$I828,NCA_Calculations!$I$3:$N$12,6,0)</f>
        <v>#N/A</v>
      </c>
      <c r="G840" s="156" t="str">
        <f>IF(OR(ISBLANK('Room Details'!$M828), 'Room Details'!$M828 = 0,  'Room Details'!$M828 = "N/A" ),"Usable","Unusable")</f>
        <v>Usable</v>
      </c>
      <c r="H840" s="156">
        <f>'Room Details'!$V828</f>
        <v>0</v>
      </c>
      <c r="I840" s="156">
        <f>_xlfn.IFNA(ROUNDUP(IF(OR('Room Details'!$J828=0,ISBLANK('Room Details'!$J828),'Room Details'!$J828="N/A"),0,IF('Room Details'!$J828&gt;$D840,('Room Details'!$J828/$E840)+$F840,IF('Room Details'!$J828&lt;=ABS($B840*$C840),1,('Room Details'!$J828/$B840)+$C840))),0),0)</f>
        <v>0</v>
      </c>
      <c r="J840" s="167"/>
      <c r="K840" s="167"/>
      <c r="L840" s="156">
        <f t="shared" si="48"/>
        <v>0</v>
      </c>
      <c r="M840" s="156">
        <f t="shared" si="49"/>
        <v>0</v>
      </c>
      <c r="N840" s="165"/>
      <c r="O840" s="165"/>
      <c r="P840" s="156">
        <f t="shared" si="50"/>
        <v>0</v>
      </c>
      <c r="Q840" s="156">
        <f t="shared" si="51"/>
        <v>0</v>
      </c>
      <c r="R840" s="165"/>
      <c r="S840" s="165"/>
    </row>
    <row r="841" spans="1:19" x14ac:dyDescent="0.25">
      <c r="A841" s="156">
        <v>826</v>
      </c>
      <c r="B841" s="156" t="e">
        <f>VLOOKUP('Room Details'!$I829,NCA_Calculations!$I$3:$N$12,2,0)</f>
        <v>#N/A</v>
      </c>
      <c r="C841" s="156" t="e">
        <f>VLOOKUP('Room Details'!$I829,NCA_Calculations!$I$3:$N$12,3,0)</f>
        <v>#N/A</v>
      </c>
      <c r="D841" s="156" t="e">
        <f>VLOOKUP('Room Details'!$I829,NCA_Calculations!$I$3:$N$12,4,0)</f>
        <v>#N/A</v>
      </c>
      <c r="E841" s="156" t="e">
        <f>VLOOKUP('Room Details'!$I829,NCA_Calculations!$I$3:$N$12,5,0)</f>
        <v>#N/A</v>
      </c>
      <c r="F841" s="156" t="e">
        <f>VLOOKUP('Room Details'!$I829,NCA_Calculations!$I$3:$N$12,6,0)</f>
        <v>#N/A</v>
      </c>
      <c r="G841" s="156" t="str">
        <f>IF(OR(ISBLANK('Room Details'!$M829), 'Room Details'!$M829 = 0,  'Room Details'!$M829 = "N/A" ),"Usable","Unusable")</f>
        <v>Usable</v>
      </c>
      <c r="H841" s="156">
        <f>'Room Details'!$V829</f>
        <v>0</v>
      </c>
      <c r="I841" s="156">
        <f>_xlfn.IFNA(ROUNDUP(IF(OR('Room Details'!$J829=0,ISBLANK('Room Details'!$J829),'Room Details'!$J829="N/A"),0,IF('Room Details'!$J829&gt;$D841,('Room Details'!$J829/$E841)+$F841,IF('Room Details'!$J829&lt;=ABS($B841*$C841),1,('Room Details'!$J829/$B841)+$C841))),0),0)</f>
        <v>0</v>
      </c>
      <c r="J841" s="167"/>
      <c r="K841" s="167"/>
      <c r="L841" s="156">
        <f t="shared" si="48"/>
        <v>0</v>
      </c>
      <c r="M841" s="156">
        <f t="shared" si="49"/>
        <v>0</v>
      </c>
      <c r="N841" s="165"/>
      <c r="O841" s="165"/>
      <c r="P841" s="156">
        <f t="shared" si="50"/>
        <v>0</v>
      </c>
      <c r="Q841" s="156">
        <f t="shared" si="51"/>
        <v>0</v>
      </c>
      <c r="R841" s="165"/>
      <c r="S841" s="165"/>
    </row>
    <row r="842" spans="1:19" x14ac:dyDescent="0.25">
      <c r="A842" s="156">
        <v>827</v>
      </c>
      <c r="B842" s="156" t="e">
        <f>VLOOKUP('Room Details'!$I830,NCA_Calculations!$I$3:$N$12,2,0)</f>
        <v>#N/A</v>
      </c>
      <c r="C842" s="156" t="e">
        <f>VLOOKUP('Room Details'!$I830,NCA_Calculations!$I$3:$N$12,3,0)</f>
        <v>#N/A</v>
      </c>
      <c r="D842" s="156" t="e">
        <f>VLOOKUP('Room Details'!$I830,NCA_Calculations!$I$3:$N$12,4,0)</f>
        <v>#N/A</v>
      </c>
      <c r="E842" s="156" t="e">
        <f>VLOOKUP('Room Details'!$I830,NCA_Calculations!$I$3:$N$12,5,0)</f>
        <v>#N/A</v>
      </c>
      <c r="F842" s="156" t="e">
        <f>VLOOKUP('Room Details'!$I830,NCA_Calculations!$I$3:$N$12,6,0)</f>
        <v>#N/A</v>
      </c>
      <c r="G842" s="156" t="str">
        <f>IF(OR(ISBLANK('Room Details'!$M830), 'Room Details'!$M830 = 0,  'Room Details'!$M830 = "N/A" ),"Usable","Unusable")</f>
        <v>Usable</v>
      </c>
      <c r="H842" s="156">
        <f>'Room Details'!$V830</f>
        <v>0</v>
      </c>
      <c r="I842" s="156">
        <f>_xlfn.IFNA(ROUNDUP(IF(OR('Room Details'!$J830=0,ISBLANK('Room Details'!$J830),'Room Details'!$J830="N/A"),0,IF('Room Details'!$J830&gt;$D842,('Room Details'!$J830/$E842)+$F842,IF('Room Details'!$J830&lt;=ABS($B842*$C842),1,('Room Details'!$J830/$B842)+$C842))),0),0)</f>
        <v>0</v>
      </c>
      <c r="J842" s="167"/>
      <c r="K842" s="167"/>
      <c r="L842" s="156">
        <f t="shared" si="48"/>
        <v>0</v>
      </c>
      <c r="M842" s="156">
        <f t="shared" si="49"/>
        <v>0</v>
      </c>
      <c r="N842" s="165"/>
      <c r="O842" s="165"/>
      <c r="P842" s="156">
        <f t="shared" si="50"/>
        <v>0</v>
      </c>
      <c r="Q842" s="156">
        <f t="shared" si="51"/>
        <v>0</v>
      </c>
      <c r="R842" s="165"/>
      <c r="S842" s="165"/>
    </row>
    <row r="843" spans="1:19" x14ac:dyDescent="0.25">
      <c r="A843" s="156">
        <v>828</v>
      </c>
      <c r="B843" s="156" t="e">
        <f>VLOOKUP('Room Details'!$I831,NCA_Calculations!$I$3:$N$12,2,0)</f>
        <v>#N/A</v>
      </c>
      <c r="C843" s="156" t="e">
        <f>VLOOKUP('Room Details'!$I831,NCA_Calculations!$I$3:$N$12,3,0)</f>
        <v>#N/A</v>
      </c>
      <c r="D843" s="156" t="e">
        <f>VLOOKUP('Room Details'!$I831,NCA_Calculations!$I$3:$N$12,4,0)</f>
        <v>#N/A</v>
      </c>
      <c r="E843" s="156" t="e">
        <f>VLOOKUP('Room Details'!$I831,NCA_Calculations!$I$3:$N$12,5,0)</f>
        <v>#N/A</v>
      </c>
      <c r="F843" s="156" t="e">
        <f>VLOOKUP('Room Details'!$I831,NCA_Calculations!$I$3:$N$12,6,0)</f>
        <v>#N/A</v>
      </c>
      <c r="G843" s="156" t="str">
        <f>IF(OR(ISBLANK('Room Details'!$M831), 'Room Details'!$M831 = 0,  'Room Details'!$M831 = "N/A" ),"Usable","Unusable")</f>
        <v>Usable</v>
      </c>
      <c r="H843" s="156">
        <f>'Room Details'!$V831</f>
        <v>0</v>
      </c>
      <c r="I843" s="156">
        <f>_xlfn.IFNA(ROUNDUP(IF(OR('Room Details'!$J831=0,ISBLANK('Room Details'!$J831),'Room Details'!$J831="N/A"),0,IF('Room Details'!$J831&gt;$D843,('Room Details'!$J831/$E843)+$F843,IF('Room Details'!$J831&lt;=ABS($B843*$C843),1,('Room Details'!$J831/$B843)+$C843))),0),0)</f>
        <v>0</v>
      </c>
      <c r="J843" s="167"/>
      <c r="K843" s="167"/>
      <c r="L843" s="156">
        <f t="shared" si="48"/>
        <v>0</v>
      </c>
      <c r="M843" s="156">
        <f t="shared" si="49"/>
        <v>0</v>
      </c>
      <c r="N843" s="165"/>
      <c r="O843" s="165"/>
      <c r="P843" s="156">
        <f t="shared" si="50"/>
        <v>0</v>
      </c>
      <c r="Q843" s="156">
        <f t="shared" si="51"/>
        <v>0</v>
      </c>
      <c r="R843" s="165"/>
      <c r="S843" s="165"/>
    </row>
    <row r="844" spans="1:19" x14ac:dyDescent="0.25">
      <c r="A844" s="156">
        <v>829</v>
      </c>
      <c r="B844" s="156" t="e">
        <f>VLOOKUP('Room Details'!$I832,NCA_Calculations!$I$3:$N$12,2,0)</f>
        <v>#N/A</v>
      </c>
      <c r="C844" s="156" t="e">
        <f>VLOOKUP('Room Details'!$I832,NCA_Calculations!$I$3:$N$12,3,0)</f>
        <v>#N/A</v>
      </c>
      <c r="D844" s="156" t="e">
        <f>VLOOKUP('Room Details'!$I832,NCA_Calculations!$I$3:$N$12,4,0)</f>
        <v>#N/A</v>
      </c>
      <c r="E844" s="156" t="e">
        <f>VLOOKUP('Room Details'!$I832,NCA_Calculations!$I$3:$N$12,5,0)</f>
        <v>#N/A</v>
      </c>
      <c r="F844" s="156" t="e">
        <f>VLOOKUP('Room Details'!$I832,NCA_Calculations!$I$3:$N$12,6,0)</f>
        <v>#N/A</v>
      </c>
      <c r="G844" s="156" t="str">
        <f>IF(OR(ISBLANK('Room Details'!$M832), 'Room Details'!$M832 = 0,  'Room Details'!$M832 = "N/A" ),"Usable","Unusable")</f>
        <v>Usable</v>
      </c>
      <c r="H844" s="156">
        <f>'Room Details'!$V832</f>
        <v>0</v>
      </c>
      <c r="I844" s="156">
        <f>_xlfn.IFNA(ROUNDUP(IF(OR('Room Details'!$J832=0,ISBLANK('Room Details'!$J832),'Room Details'!$J832="N/A"),0,IF('Room Details'!$J832&gt;$D844,('Room Details'!$J832/$E844)+$F844,IF('Room Details'!$J832&lt;=ABS($B844*$C844),1,('Room Details'!$J832/$B844)+$C844))),0),0)</f>
        <v>0</v>
      </c>
      <c r="J844" s="167"/>
      <c r="K844" s="167"/>
      <c r="L844" s="156">
        <f t="shared" si="48"/>
        <v>0</v>
      </c>
      <c r="M844" s="156">
        <f t="shared" si="49"/>
        <v>0</v>
      </c>
      <c r="N844" s="165"/>
      <c r="O844" s="165"/>
      <c r="P844" s="156">
        <f t="shared" si="50"/>
        <v>0</v>
      </c>
      <c r="Q844" s="156">
        <f t="shared" si="51"/>
        <v>0</v>
      </c>
      <c r="R844" s="165"/>
      <c r="S844" s="165"/>
    </row>
    <row r="845" spans="1:19" x14ac:dyDescent="0.25">
      <c r="A845" s="156">
        <v>830</v>
      </c>
      <c r="B845" s="156" t="e">
        <f>VLOOKUP('Room Details'!$I833,NCA_Calculations!$I$3:$N$12,2,0)</f>
        <v>#N/A</v>
      </c>
      <c r="C845" s="156" t="e">
        <f>VLOOKUP('Room Details'!$I833,NCA_Calculations!$I$3:$N$12,3,0)</f>
        <v>#N/A</v>
      </c>
      <c r="D845" s="156" t="e">
        <f>VLOOKUP('Room Details'!$I833,NCA_Calculations!$I$3:$N$12,4,0)</f>
        <v>#N/A</v>
      </c>
      <c r="E845" s="156" t="e">
        <f>VLOOKUP('Room Details'!$I833,NCA_Calculations!$I$3:$N$12,5,0)</f>
        <v>#N/A</v>
      </c>
      <c r="F845" s="156" t="e">
        <f>VLOOKUP('Room Details'!$I833,NCA_Calculations!$I$3:$N$12,6,0)</f>
        <v>#N/A</v>
      </c>
      <c r="G845" s="156" t="str">
        <f>IF(OR(ISBLANK('Room Details'!$M833), 'Room Details'!$M833 = 0,  'Room Details'!$M833 = "N/A" ),"Usable","Unusable")</f>
        <v>Usable</v>
      </c>
      <c r="H845" s="156">
        <f>'Room Details'!$V833</f>
        <v>0</v>
      </c>
      <c r="I845" s="156">
        <f>_xlfn.IFNA(ROUNDUP(IF(OR('Room Details'!$J833=0,ISBLANK('Room Details'!$J833),'Room Details'!$J833="N/A"),0,IF('Room Details'!$J833&gt;$D845,('Room Details'!$J833/$E845)+$F845,IF('Room Details'!$J833&lt;=ABS($B845*$C845),1,('Room Details'!$J833/$B845)+$C845))),0),0)</f>
        <v>0</v>
      </c>
      <c r="J845" s="167"/>
      <c r="K845" s="167"/>
      <c r="L845" s="156">
        <f t="shared" si="48"/>
        <v>0</v>
      </c>
      <c r="M845" s="156">
        <f t="shared" si="49"/>
        <v>0</v>
      </c>
      <c r="N845" s="165"/>
      <c r="O845" s="165"/>
      <c r="P845" s="156">
        <f t="shared" si="50"/>
        <v>0</v>
      </c>
      <c r="Q845" s="156">
        <f t="shared" si="51"/>
        <v>0</v>
      </c>
      <c r="R845" s="165"/>
      <c r="S845" s="165"/>
    </row>
    <row r="846" spans="1:19" x14ac:dyDescent="0.25">
      <c r="A846" s="156">
        <v>831</v>
      </c>
      <c r="B846" s="156" t="e">
        <f>VLOOKUP('Room Details'!$I834,NCA_Calculations!$I$3:$N$12,2,0)</f>
        <v>#N/A</v>
      </c>
      <c r="C846" s="156" t="e">
        <f>VLOOKUP('Room Details'!$I834,NCA_Calculations!$I$3:$N$12,3,0)</f>
        <v>#N/A</v>
      </c>
      <c r="D846" s="156" t="e">
        <f>VLOOKUP('Room Details'!$I834,NCA_Calculations!$I$3:$N$12,4,0)</f>
        <v>#N/A</v>
      </c>
      <c r="E846" s="156" t="e">
        <f>VLOOKUP('Room Details'!$I834,NCA_Calculations!$I$3:$N$12,5,0)</f>
        <v>#N/A</v>
      </c>
      <c r="F846" s="156" t="e">
        <f>VLOOKUP('Room Details'!$I834,NCA_Calculations!$I$3:$N$12,6,0)</f>
        <v>#N/A</v>
      </c>
      <c r="G846" s="156" t="str">
        <f>IF(OR(ISBLANK('Room Details'!$M834), 'Room Details'!$M834 = 0,  'Room Details'!$M834 = "N/A" ),"Usable","Unusable")</f>
        <v>Usable</v>
      </c>
      <c r="H846" s="156">
        <f>'Room Details'!$V834</f>
        <v>0</v>
      </c>
      <c r="I846" s="156">
        <f>_xlfn.IFNA(ROUNDUP(IF(OR('Room Details'!$J834=0,ISBLANK('Room Details'!$J834),'Room Details'!$J834="N/A"),0,IF('Room Details'!$J834&gt;$D846,('Room Details'!$J834/$E846)+$F846,IF('Room Details'!$J834&lt;=ABS($B846*$C846),1,('Room Details'!$J834/$B846)+$C846))),0),0)</f>
        <v>0</v>
      </c>
      <c r="J846" s="167"/>
      <c r="K846" s="167"/>
      <c r="L846" s="156">
        <f t="shared" si="48"/>
        <v>0</v>
      </c>
      <c r="M846" s="156">
        <f t="shared" si="49"/>
        <v>0</v>
      </c>
      <c r="N846" s="165"/>
      <c r="O846" s="165"/>
      <c r="P846" s="156">
        <f t="shared" si="50"/>
        <v>0</v>
      </c>
      <c r="Q846" s="156">
        <f t="shared" si="51"/>
        <v>0</v>
      </c>
      <c r="R846" s="165"/>
      <c r="S846" s="165"/>
    </row>
    <row r="847" spans="1:19" x14ac:dyDescent="0.25">
      <c r="A847" s="156">
        <v>832</v>
      </c>
      <c r="B847" s="156" t="e">
        <f>VLOOKUP('Room Details'!$I835,NCA_Calculations!$I$3:$N$12,2,0)</f>
        <v>#N/A</v>
      </c>
      <c r="C847" s="156" t="e">
        <f>VLOOKUP('Room Details'!$I835,NCA_Calculations!$I$3:$N$12,3,0)</f>
        <v>#N/A</v>
      </c>
      <c r="D847" s="156" t="e">
        <f>VLOOKUP('Room Details'!$I835,NCA_Calculations!$I$3:$N$12,4,0)</f>
        <v>#N/A</v>
      </c>
      <c r="E847" s="156" t="e">
        <f>VLOOKUP('Room Details'!$I835,NCA_Calculations!$I$3:$N$12,5,0)</f>
        <v>#N/A</v>
      </c>
      <c r="F847" s="156" t="e">
        <f>VLOOKUP('Room Details'!$I835,NCA_Calculations!$I$3:$N$12,6,0)</f>
        <v>#N/A</v>
      </c>
      <c r="G847" s="156" t="str">
        <f>IF(OR(ISBLANK('Room Details'!$M835), 'Room Details'!$M835 = 0,  'Room Details'!$M835 = "N/A" ),"Usable","Unusable")</f>
        <v>Usable</v>
      </c>
      <c r="H847" s="156">
        <f>'Room Details'!$V835</f>
        <v>0</v>
      </c>
      <c r="I847" s="156">
        <f>_xlfn.IFNA(ROUNDUP(IF(OR('Room Details'!$J835=0,ISBLANK('Room Details'!$J835),'Room Details'!$J835="N/A"),0,IF('Room Details'!$J835&gt;$D847,('Room Details'!$J835/$E847)+$F847,IF('Room Details'!$J835&lt;=ABS($B847*$C847),1,('Room Details'!$J835/$B847)+$C847))),0),0)</f>
        <v>0</v>
      </c>
      <c r="J847" s="167"/>
      <c r="K847" s="167"/>
      <c r="L847" s="156">
        <f t="shared" si="48"/>
        <v>0</v>
      </c>
      <c r="M847" s="156">
        <f t="shared" si="49"/>
        <v>0</v>
      </c>
      <c r="N847" s="165"/>
      <c r="O847" s="165"/>
      <c r="P847" s="156">
        <f t="shared" si="50"/>
        <v>0</v>
      </c>
      <c r="Q847" s="156">
        <f t="shared" si="51"/>
        <v>0</v>
      </c>
      <c r="R847" s="165"/>
      <c r="S847" s="165"/>
    </row>
    <row r="848" spans="1:19" x14ac:dyDescent="0.25">
      <c r="A848" s="156">
        <v>833</v>
      </c>
      <c r="B848" s="156" t="e">
        <f>VLOOKUP('Room Details'!$I836,NCA_Calculations!$I$3:$N$12,2,0)</f>
        <v>#N/A</v>
      </c>
      <c r="C848" s="156" t="e">
        <f>VLOOKUP('Room Details'!$I836,NCA_Calculations!$I$3:$N$12,3,0)</f>
        <v>#N/A</v>
      </c>
      <c r="D848" s="156" t="e">
        <f>VLOOKUP('Room Details'!$I836,NCA_Calculations!$I$3:$N$12,4,0)</f>
        <v>#N/A</v>
      </c>
      <c r="E848" s="156" t="e">
        <f>VLOOKUP('Room Details'!$I836,NCA_Calculations!$I$3:$N$12,5,0)</f>
        <v>#N/A</v>
      </c>
      <c r="F848" s="156" t="e">
        <f>VLOOKUP('Room Details'!$I836,NCA_Calculations!$I$3:$N$12,6,0)</f>
        <v>#N/A</v>
      </c>
      <c r="G848" s="156" t="str">
        <f>IF(OR(ISBLANK('Room Details'!$M836), 'Room Details'!$M836 = 0,  'Room Details'!$M836 = "N/A" ),"Usable","Unusable")</f>
        <v>Usable</v>
      </c>
      <c r="H848" s="156">
        <f>'Room Details'!$V836</f>
        <v>0</v>
      </c>
      <c r="I848" s="156">
        <f>_xlfn.IFNA(ROUNDUP(IF(OR('Room Details'!$J836=0,ISBLANK('Room Details'!$J836),'Room Details'!$J836="N/A"),0,IF('Room Details'!$J836&gt;$D848,('Room Details'!$J836/$E848)+$F848,IF('Room Details'!$J836&lt;=ABS($B848*$C848),1,('Room Details'!$J836/$B848)+$C848))),0),0)</f>
        <v>0</v>
      </c>
      <c r="J848" s="167"/>
      <c r="K848" s="167"/>
      <c r="L848" s="156">
        <f t="shared" si="48"/>
        <v>0</v>
      </c>
      <c r="M848" s="156">
        <f t="shared" si="49"/>
        <v>0</v>
      </c>
      <c r="N848" s="165"/>
      <c r="O848" s="165"/>
      <c r="P848" s="156">
        <f t="shared" si="50"/>
        <v>0</v>
      </c>
      <c r="Q848" s="156">
        <f t="shared" si="51"/>
        <v>0</v>
      </c>
      <c r="R848" s="165"/>
      <c r="S848" s="165"/>
    </row>
    <row r="849" spans="1:19" x14ac:dyDescent="0.25">
      <c r="A849" s="156">
        <v>834</v>
      </c>
      <c r="B849" s="156" t="e">
        <f>VLOOKUP('Room Details'!$I837,NCA_Calculations!$I$3:$N$12,2,0)</f>
        <v>#N/A</v>
      </c>
      <c r="C849" s="156" t="e">
        <f>VLOOKUP('Room Details'!$I837,NCA_Calculations!$I$3:$N$12,3,0)</f>
        <v>#N/A</v>
      </c>
      <c r="D849" s="156" t="e">
        <f>VLOOKUP('Room Details'!$I837,NCA_Calculations!$I$3:$N$12,4,0)</f>
        <v>#N/A</v>
      </c>
      <c r="E849" s="156" t="e">
        <f>VLOOKUP('Room Details'!$I837,NCA_Calculations!$I$3:$N$12,5,0)</f>
        <v>#N/A</v>
      </c>
      <c r="F849" s="156" t="e">
        <f>VLOOKUP('Room Details'!$I837,NCA_Calculations!$I$3:$N$12,6,0)</f>
        <v>#N/A</v>
      </c>
      <c r="G849" s="156" t="str">
        <f>IF(OR(ISBLANK('Room Details'!$M837), 'Room Details'!$M837 = 0,  'Room Details'!$M837 = "N/A" ),"Usable","Unusable")</f>
        <v>Usable</v>
      </c>
      <c r="H849" s="156">
        <f>'Room Details'!$V837</f>
        <v>0</v>
      </c>
      <c r="I849" s="156">
        <f>_xlfn.IFNA(ROUNDUP(IF(OR('Room Details'!$J837=0,ISBLANK('Room Details'!$J837),'Room Details'!$J837="N/A"),0,IF('Room Details'!$J837&gt;$D849,('Room Details'!$J837/$E849)+$F849,IF('Room Details'!$J837&lt;=ABS($B849*$C849),1,('Room Details'!$J837/$B849)+$C849))),0),0)</f>
        <v>0</v>
      </c>
      <c r="J849" s="167"/>
      <c r="K849" s="167"/>
      <c r="L849" s="156">
        <f t="shared" ref="L849:L912" si="52">IF($G849 = "Unusable", 0, IF($I849&lt;$E$9, 0, IF(AND($I849&gt;=$E$9,$I849&lt;=$E$4),$I849,INT($I849/$E$4)*$E$4)))</f>
        <v>0</v>
      </c>
      <c r="M849" s="156">
        <f t="shared" ref="M849:M912" si="53">$I849-$L849</f>
        <v>0</v>
      </c>
      <c r="N849" s="165"/>
      <c r="O849" s="165"/>
      <c r="P849" s="156">
        <f t="shared" ref="P849:P912" si="54">$L849</f>
        <v>0</v>
      </c>
      <c r="Q849" s="156">
        <f t="shared" ref="Q849:Q912" si="55">$M849</f>
        <v>0</v>
      </c>
      <c r="R849" s="165"/>
      <c r="S849" s="165"/>
    </row>
    <row r="850" spans="1:19" x14ac:dyDescent="0.25">
      <c r="A850" s="156">
        <v>835</v>
      </c>
      <c r="B850" s="156" t="e">
        <f>VLOOKUP('Room Details'!$I838,NCA_Calculations!$I$3:$N$12,2,0)</f>
        <v>#N/A</v>
      </c>
      <c r="C850" s="156" t="e">
        <f>VLOOKUP('Room Details'!$I838,NCA_Calculations!$I$3:$N$12,3,0)</f>
        <v>#N/A</v>
      </c>
      <c r="D850" s="156" t="e">
        <f>VLOOKUP('Room Details'!$I838,NCA_Calculations!$I$3:$N$12,4,0)</f>
        <v>#N/A</v>
      </c>
      <c r="E850" s="156" t="e">
        <f>VLOOKUP('Room Details'!$I838,NCA_Calculations!$I$3:$N$12,5,0)</f>
        <v>#N/A</v>
      </c>
      <c r="F850" s="156" t="e">
        <f>VLOOKUP('Room Details'!$I838,NCA_Calculations!$I$3:$N$12,6,0)</f>
        <v>#N/A</v>
      </c>
      <c r="G850" s="156" t="str">
        <f>IF(OR(ISBLANK('Room Details'!$M838), 'Room Details'!$M838 = 0,  'Room Details'!$M838 = "N/A" ),"Usable","Unusable")</f>
        <v>Usable</v>
      </c>
      <c r="H850" s="156">
        <f>'Room Details'!$V838</f>
        <v>0</v>
      </c>
      <c r="I850" s="156">
        <f>_xlfn.IFNA(ROUNDUP(IF(OR('Room Details'!$J838=0,ISBLANK('Room Details'!$J838),'Room Details'!$J838="N/A"),0,IF('Room Details'!$J838&gt;$D850,('Room Details'!$J838/$E850)+$F850,IF('Room Details'!$J838&lt;=ABS($B850*$C850),1,('Room Details'!$J838/$B850)+$C850))),0),0)</f>
        <v>0</v>
      </c>
      <c r="J850" s="167"/>
      <c r="K850" s="167"/>
      <c r="L850" s="156">
        <f t="shared" si="52"/>
        <v>0</v>
      </c>
      <c r="M850" s="156">
        <f t="shared" si="53"/>
        <v>0</v>
      </c>
      <c r="N850" s="165"/>
      <c r="O850" s="165"/>
      <c r="P850" s="156">
        <f t="shared" si="54"/>
        <v>0</v>
      </c>
      <c r="Q850" s="156">
        <f t="shared" si="55"/>
        <v>0</v>
      </c>
      <c r="R850" s="165"/>
      <c r="S850" s="165"/>
    </row>
    <row r="851" spans="1:19" x14ac:dyDescent="0.25">
      <c r="A851" s="156">
        <v>836</v>
      </c>
      <c r="B851" s="156" t="e">
        <f>VLOOKUP('Room Details'!$I839,NCA_Calculations!$I$3:$N$12,2,0)</f>
        <v>#N/A</v>
      </c>
      <c r="C851" s="156" t="e">
        <f>VLOOKUP('Room Details'!$I839,NCA_Calculations!$I$3:$N$12,3,0)</f>
        <v>#N/A</v>
      </c>
      <c r="D851" s="156" t="e">
        <f>VLOOKUP('Room Details'!$I839,NCA_Calculations!$I$3:$N$12,4,0)</f>
        <v>#N/A</v>
      </c>
      <c r="E851" s="156" t="e">
        <f>VLOOKUP('Room Details'!$I839,NCA_Calculations!$I$3:$N$12,5,0)</f>
        <v>#N/A</v>
      </c>
      <c r="F851" s="156" t="e">
        <f>VLOOKUP('Room Details'!$I839,NCA_Calculations!$I$3:$N$12,6,0)</f>
        <v>#N/A</v>
      </c>
      <c r="G851" s="156" t="str">
        <f>IF(OR(ISBLANK('Room Details'!$M839), 'Room Details'!$M839 = 0,  'Room Details'!$M839 = "N/A" ),"Usable","Unusable")</f>
        <v>Usable</v>
      </c>
      <c r="H851" s="156">
        <f>'Room Details'!$V839</f>
        <v>0</v>
      </c>
      <c r="I851" s="156">
        <f>_xlfn.IFNA(ROUNDUP(IF(OR('Room Details'!$J839=0,ISBLANK('Room Details'!$J839),'Room Details'!$J839="N/A"),0,IF('Room Details'!$J839&gt;$D851,('Room Details'!$J839/$E851)+$F851,IF('Room Details'!$J839&lt;=ABS($B851*$C851),1,('Room Details'!$J839/$B851)+$C851))),0),0)</f>
        <v>0</v>
      </c>
      <c r="J851" s="167"/>
      <c r="K851" s="167"/>
      <c r="L851" s="156">
        <f t="shared" si="52"/>
        <v>0</v>
      </c>
      <c r="M851" s="156">
        <f t="shared" si="53"/>
        <v>0</v>
      </c>
      <c r="N851" s="165"/>
      <c r="O851" s="165"/>
      <c r="P851" s="156">
        <f t="shared" si="54"/>
        <v>0</v>
      </c>
      <c r="Q851" s="156">
        <f t="shared" si="55"/>
        <v>0</v>
      </c>
      <c r="R851" s="165"/>
      <c r="S851" s="165"/>
    </row>
    <row r="852" spans="1:19" x14ac:dyDescent="0.25">
      <c r="A852" s="156">
        <v>837</v>
      </c>
      <c r="B852" s="156" t="e">
        <f>VLOOKUP('Room Details'!$I840,NCA_Calculations!$I$3:$N$12,2,0)</f>
        <v>#N/A</v>
      </c>
      <c r="C852" s="156" t="e">
        <f>VLOOKUP('Room Details'!$I840,NCA_Calculations!$I$3:$N$12,3,0)</f>
        <v>#N/A</v>
      </c>
      <c r="D852" s="156" t="e">
        <f>VLOOKUP('Room Details'!$I840,NCA_Calculations!$I$3:$N$12,4,0)</f>
        <v>#N/A</v>
      </c>
      <c r="E852" s="156" t="e">
        <f>VLOOKUP('Room Details'!$I840,NCA_Calculations!$I$3:$N$12,5,0)</f>
        <v>#N/A</v>
      </c>
      <c r="F852" s="156" t="e">
        <f>VLOOKUP('Room Details'!$I840,NCA_Calculations!$I$3:$N$12,6,0)</f>
        <v>#N/A</v>
      </c>
      <c r="G852" s="156" t="str">
        <f>IF(OR(ISBLANK('Room Details'!$M840), 'Room Details'!$M840 = 0,  'Room Details'!$M840 = "N/A" ),"Usable","Unusable")</f>
        <v>Usable</v>
      </c>
      <c r="H852" s="156">
        <f>'Room Details'!$V840</f>
        <v>0</v>
      </c>
      <c r="I852" s="156">
        <f>_xlfn.IFNA(ROUNDUP(IF(OR('Room Details'!$J840=0,ISBLANK('Room Details'!$J840),'Room Details'!$J840="N/A"),0,IF('Room Details'!$J840&gt;$D852,('Room Details'!$J840/$E852)+$F852,IF('Room Details'!$J840&lt;=ABS($B852*$C852),1,('Room Details'!$J840/$B852)+$C852))),0),0)</f>
        <v>0</v>
      </c>
      <c r="J852" s="167"/>
      <c r="K852" s="167"/>
      <c r="L852" s="156">
        <f t="shared" si="52"/>
        <v>0</v>
      </c>
      <c r="M852" s="156">
        <f t="shared" si="53"/>
        <v>0</v>
      </c>
      <c r="N852" s="165"/>
      <c r="O852" s="165"/>
      <c r="P852" s="156">
        <f t="shared" si="54"/>
        <v>0</v>
      </c>
      <c r="Q852" s="156">
        <f t="shared" si="55"/>
        <v>0</v>
      </c>
      <c r="R852" s="165"/>
      <c r="S852" s="165"/>
    </row>
    <row r="853" spans="1:19" x14ac:dyDescent="0.25">
      <c r="A853" s="156">
        <v>838</v>
      </c>
      <c r="B853" s="156" t="e">
        <f>VLOOKUP('Room Details'!$I841,NCA_Calculations!$I$3:$N$12,2,0)</f>
        <v>#N/A</v>
      </c>
      <c r="C853" s="156" t="e">
        <f>VLOOKUP('Room Details'!$I841,NCA_Calculations!$I$3:$N$12,3,0)</f>
        <v>#N/A</v>
      </c>
      <c r="D853" s="156" t="e">
        <f>VLOOKUP('Room Details'!$I841,NCA_Calculations!$I$3:$N$12,4,0)</f>
        <v>#N/A</v>
      </c>
      <c r="E853" s="156" t="e">
        <f>VLOOKUP('Room Details'!$I841,NCA_Calculations!$I$3:$N$12,5,0)</f>
        <v>#N/A</v>
      </c>
      <c r="F853" s="156" t="e">
        <f>VLOOKUP('Room Details'!$I841,NCA_Calculations!$I$3:$N$12,6,0)</f>
        <v>#N/A</v>
      </c>
      <c r="G853" s="156" t="str">
        <f>IF(OR(ISBLANK('Room Details'!$M841), 'Room Details'!$M841 = 0,  'Room Details'!$M841 = "N/A" ),"Usable","Unusable")</f>
        <v>Usable</v>
      </c>
      <c r="H853" s="156">
        <f>'Room Details'!$V841</f>
        <v>0</v>
      </c>
      <c r="I853" s="156">
        <f>_xlfn.IFNA(ROUNDUP(IF(OR('Room Details'!$J841=0,ISBLANK('Room Details'!$J841),'Room Details'!$J841="N/A"),0,IF('Room Details'!$J841&gt;$D853,('Room Details'!$J841/$E853)+$F853,IF('Room Details'!$J841&lt;=ABS($B853*$C853),1,('Room Details'!$J841/$B853)+$C853))),0),0)</f>
        <v>0</v>
      </c>
      <c r="J853" s="167"/>
      <c r="K853" s="167"/>
      <c r="L853" s="156">
        <f t="shared" si="52"/>
        <v>0</v>
      </c>
      <c r="M853" s="156">
        <f t="shared" si="53"/>
        <v>0</v>
      </c>
      <c r="N853" s="165"/>
      <c r="O853" s="165"/>
      <c r="P853" s="156">
        <f t="shared" si="54"/>
        <v>0</v>
      </c>
      <c r="Q853" s="156">
        <f t="shared" si="55"/>
        <v>0</v>
      </c>
      <c r="R853" s="165"/>
      <c r="S853" s="165"/>
    </row>
    <row r="854" spans="1:19" x14ac:dyDescent="0.25">
      <c r="A854" s="156">
        <v>839</v>
      </c>
      <c r="B854" s="156" t="e">
        <f>VLOOKUP('Room Details'!$I842,NCA_Calculations!$I$3:$N$12,2,0)</f>
        <v>#N/A</v>
      </c>
      <c r="C854" s="156" t="e">
        <f>VLOOKUP('Room Details'!$I842,NCA_Calculations!$I$3:$N$12,3,0)</f>
        <v>#N/A</v>
      </c>
      <c r="D854" s="156" t="e">
        <f>VLOOKUP('Room Details'!$I842,NCA_Calculations!$I$3:$N$12,4,0)</f>
        <v>#N/A</v>
      </c>
      <c r="E854" s="156" t="e">
        <f>VLOOKUP('Room Details'!$I842,NCA_Calculations!$I$3:$N$12,5,0)</f>
        <v>#N/A</v>
      </c>
      <c r="F854" s="156" t="e">
        <f>VLOOKUP('Room Details'!$I842,NCA_Calculations!$I$3:$N$12,6,0)</f>
        <v>#N/A</v>
      </c>
      <c r="G854" s="156" t="str">
        <f>IF(OR(ISBLANK('Room Details'!$M842), 'Room Details'!$M842 = 0,  'Room Details'!$M842 = "N/A" ),"Usable","Unusable")</f>
        <v>Usable</v>
      </c>
      <c r="H854" s="156">
        <f>'Room Details'!$V842</f>
        <v>0</v>
      </c>
      <c r="I854" s="156">
        <f>_xlfn.IFNA(ROUNDUP(IF(OR('Room Details'!$J842=0,ISBLANK('Room Details'!$J842),'Room Details'!$J842="N/A"),0,IF('Room Details'!$J842&gt;$D854,('Room Details'!$J842/$E854)+$F854,IF('Room Details'!$J842&lt;=ABS($B854*$C854),1,('Room Details'!$J842/$B854)+$C854))),0),0)</f>
        <v>0</v>
      </c>
      <c r="J854" s="167"/>
      <c r="K854" s="167"/>
      <c r="L854" s="156">
        <f t="shared" si="52"/>
        <v>0</v>
      </c>
      <c r="M854" s="156">
        <f t="shared" si="53"/>
        <v>0</v>
      </c>
      <c r="N854" s="165"/>
      <c r="O854" s="165"/>
      <c r="P854" s="156">
        <f t="shared" si="54"/>
        <v>0</v>
      </c>
      <c r="Q854" s="156">
        <f t="shared" si="55"/>
        <v>0</v>
      </c>
      <c r="R854" s="165"/>
      <c r="S854" s="165"/>
    </row>
    <row r="855" spans="1:19" x14ac:dyDescent="0.25">
      <c r="A855" s="156">
        <v>840</v>
      </c>
      <c r="B855" s="156" t="e">
        <f>VLOOKUP('Room Details'!$I843,NCA_Calculations!$I$3:$N$12,2,0)</f>
        <v>#N/A</v>
      </c>
      <c r="C855" s="156" t="e">
        <f>VLOOKUP('Room Details'!$I843,NCA_Calculations!$I$3:$N$12,3,0)</f>
        <v>#N/A</v>
      </c>
      <c r="D855" s="156" t="e">
        <f>VLOOKUP('Room Details'!$I843,NCA_Calculations!$I$3:$N$12,4,0)</f>
        <v>#N/A</v>
      </c>
      <c r="E855" s="156" t="e">
        <f>VLOOKUP('Room Details'!$I843,NCA_Calculations!$I$3:$N$12,5,0)</f>
        <v>#N/A</v>
      </c>
      <c r="F855" s="156" t="e">
        <f>VLOOKUP('Room Details'!$I843,NCA_Calculations!$I$3:$N$12,6,0)</f>
        <v>#N/A</v>
      </c>
      <c r="G855" s="156" t="str">
        <f>IF(OR(ISBLANK('Room Details'!$M843), 'Room Details'!$M843 = 0,  'Room Details'!$M843 = "N/A" ),"Usable","Unusable")</f>
        <v>Usable</v>
      </c>
      <c r="H855" s="156">
        <f>'Room Details'!$V843</f>
        <v>0</v>
      </c>
      <c r="I855" s="156">
        <f>_xlfn.IFNA(ROUNDUP(IF(OR('Room Details'!$J843=0,ISBLANK('Room Details'!$J843),'Room Details'!$J843="N/A"),0,IF('Room Details'!$J843&gt;$D855,('Room Details'!$J843/$E855)+$F855,IF('Room Details'!$J843&lt;=ABS($B855*$C855),1,('Room Details'!$J843/$B855)+$C855))),0),0)</f>
        <v>0</v>
      </c>
      <c r="J855" s="167"/>
      <c r="K855" s="167"/>
      <c r="L855" s="156">
        <f t="shared" si="52"/>
        <v>0</v>
      </c>
      <c r="M855" s="156">
        <f t="shared" si="53"/>
        <v>0</v>
      </c>
      <c r="N855" s="165"/>
      <c r="O855" s="165"/>
      <c r="P855" s="156">
        <f t="shared" si="54"/>
        <v>0</v>
      </c>
      <c r="Q855" s="156">
        <f t="shared" si="55"/>
        <v>0</v>
      </c>
      <c r="R855" s="165"/>
      <c r="S855" s="165"/>
    </row>
    <row r="856" spans="1:19" x14ac:dyDescent="0.25">
      <c r="A856" s="156">
        <v>841</v>
      </c>
      <c r="B856" s="156" t="e">
        <f>VLOOKUP('Room Details'!$I844,NCA_Calculations!$I$3:$N$12,2,0)</f>
        <v>#N/A</v>
      </c>
      <c r="C856" s="156" t="e">
        <f>VLOOKUP('Room Details'!$I844,NCA_Calculations!$I$3:$N$12,3,0)</f>
        <v>#N/A</v>
      </c>
      <c r="D856" s="156" t="e">
        <f>VLOOKUP('Room Details'!$I844,NCA_Calculations!$I$3:$N$12,4,0)</f>
        <v>#N/A</v>
      </c>
      <c r="E856" s="156" t="e">
        <f>VLOOKUP('Room Details'!$I844,NCA_Calculations!$I$3:$N$12,5,0)</f>
        <v>#N/A</v>
      </c>
      <c r="F856" s="156" t="e">
        <f>VLOOKUP('Room Details'!$I844,NCA_Calculations!$I$3:$N$12,6,0)</f>
        <v>#N/A</v>
      </c>
      <c r="G856" s="156" t="str">
        <f>IF(OR(ISBLANK('Room Details'!$M844), 'Room Details'!$M844 = 0,  'Room Details'!$M844 = "N/A" ),"Usable","Unusable")</f>
        <v>Usable</v>
      </c>
      <c r="H856" s="156">
        <f>'Room Details'!$V844</f>
        <v>0</v>
      </c>
      <c r="I856" s="156">
        <f>_xlfn.IFNA(ROUNDUP(IF(OR('Room Details'!$J844=0,ISBLANK('Room Details'!$J844),'Room Details'!$J844="N/A"),0,IF('Room Details'!$J844&gt;$D856,('Room Details'!$J844/$E856)+$F856,IF('Room Details'!$J844&lt;=ABS($B856*$C856),1,('Room Details'!$J844/$B856)+$C856))),0),0)</f>
        <v>0</v>
      </c>
      <c r="J856" s="167"/>
      <c r="K856" s="167"/>
      <c r="L856" s="156">
        <f t="shared" si="52"/>
        <v>0</v>
      </c>
      <c r="M856" s="156">
        <f t="shared" si="53"/>
        <v>0</v>
      </c>
      <c r="N856" s="165"/>
      <c r="O856" s="165"/>
      <c r="P856" s="156">
        <f t="shared" si="54"/>
        <v>0</v>
      </c>
      <c r="Q856" s="156">
        <f t="shared" si="55"/>
        <v>0</v>
      </c>
      <c r="R856" s="165"/>
      <c r="S856" s="165"/>
    </row>
    <row r="857" spans="1:19" x14ac:dyDescent="0.25">
      <c r="A857" s="156">
        <v>842</v>
      </c>
      <c r="B857" s="156" t="e">
        <f>VLOOKUP('Room Details'!$I845,NCA_Calculations!$I$3:$N$12,2,0)</f>
        <v>#N/A</v>
      </c>
      <c r="C857" s="156" t="e">
        <f>VLOOKUP('Room Details'!$I845,NCA_Calculations!$I$3:$N$12,3,0)</f>
        <v>#N/A</v>
      </c>
      <c r="D857" s="156" t="e">
        <f>VLOOKUP('Room Details'!$I845,NCA_Calculations!$I$3:$N$12,4,0)</f>
        <v>#N/A</v>
      </c>
      <c r="E857" s="156" t="e">
        <f>VLOOKUP('Room Details'!$I845,NCA_Calculations!$I$3:$N$12,5,0)</f>
        <v>#N/A</v>
      </c>
      <c r="F857" s="156" t="e">
        <f>VLOOKUP('Room Details'!$I845,NCA_Calculations!$I$3:$N$12,6,0)</f>
        <v>#N/A</v>
      </c>
      <c r="G857" s="156" t="str">
        <f>IF(OR(ISBLANK('Room Details'!$M845), 'Room Details'!$M845 = 0,  'Room Details'!$M845 = "N/A" ),"Usable","Unusable")</f>
        <v>Usable</v>
      </c>
      <c r="H857" s="156">
        <f>'Room Details'!$V845</f>
        <v>0</v>
      </c>
      <c r="I857" s="156">
        <f>_xlfn.IFNA(ROUNDUP(IF(OR('Room Details'!$J845=0,ISBLANK('Room Details'!$J845),'Room Details'!$J845="N/A"),0,IF('Room Details'!$J845&gt;$D857,('Room Details'!$J845/$E857)+$F857,IF('Room Details'!$J845&lt;=ABS($B857*$C857),1,('Room Details'!$J845/$B857)+$C857))),0),0)</f>
        <v>0</v>
      </c>
      <c r="J857" s="167"/>
      <c r="K857" s="167"/>
      <c r="L857" s="156">
        <f t="shared" si="52"/>
        <v>0</v>
      </c>
      <c r="M857" s="156">
        <f t="shared" si="53"/>
        <v>0</v>
      </c>
      <c r="N857" s="165"/>
      <c r="O857" s="165"/>
      <c r="P857" s="156">
        <f t="shared" si="54"/>
        <v>0</v>
      </c>
      <c r="Q857" s="156">
        <f t="shared" si="55"/>
        <v>0</v>
      </c>
      <c r="R857" s="165"/>
      <c r="S857" s="165"/>
    </row>
    <row r="858" spans="1:19" x14ac:dyDescent="0.25">
      <c r="A858" s="156">
        <v>843</v>
      </c>
      <c r="B858" s="156" t="e">
        <f>VLOOKUP('Room Details'!$I846,NCA_Calculations!$I$3:$N$12,2,0)</f>
        <v>#N/A</v>
      </c>
      <c r="C858" s="156" t="e">
        <f>VLOOKUP('Room Details'!$I846,NCA_Calculations!$I$3:$N$12,3,0)</f>
        <v>#N/A</v>
      </c>
      <c r="D858" s="156" t="e">
        <f>VLOOKUP('Room Details'!$I846,NCA_Calculations!$I$3:$N$12,4,0)</f>
        <v>#N/A</v>
      </c>
      <c r="E858" s="156" t="e">
        <f>VLOOKUP('Room Details'!$I846,NCA_Calculations!$I$3:$N$12,5,0)</f>
        <v>#N/A</v>
      </c>
      <c r="F858" s="156" t="e">
        <f>VLOOKUP('Room Details'!$I846,NCA_Calculations!$I$3:$N$12,6,0)</f>
        <v>#N/A</v>
      </c>
      <c r="G858" s="156" t="str">
        <f>IF(OR(ISBLANK('Room Details'!$M846), 'Room Details'!$M846 = 0,  'Room Details'!$M846 = "N/A" ),"Usable","Unusable")</f>
        <v>Usable</v>
      </c>
      <c r="H858" s="156">
        <f>'Room Details'!$V846</f>
        <v>0</v>
      </c>
      <c r="I858" s="156">
        <f>_xlfn.IFNA(ROUNDUP(IF(OR('Room Details'!$J846=0,ISBLANK('Room Details'!$J846),'Room Details'!$J846="N/A"),0,IF('Room Details'!$J846&gt;$D858,('Room Details'!$J846/$E858)+$F858,IF('Room Details'!$J846&lt;=ABS($B858*$C858),1,('Room Details'!$J846/$B858)+$C858))),0),0)</f>
        <v>0</v>
      </c>
      <c r="J858" s="167"/>
      <c r="K858" s="167"/>
      <c r="L858" s="156">
        <f t="shared" si="52"/>
        <v>0</v>
      </c>
      <c r="M858" s="156">
        <f t="shared" si="53"/>
        <v>0</v>
      </c>
      <c r="N858" s="165"/>
      <c r="O858" s="165"/>
      <c r="P858" s="156">
        <f t="shared" si="54"/>
        <v>0</v>
      </c>
      <c r="Q858" s="156">
        <f t="shared" si="55"/>
        <v>0</v>
      </c>
      <c r="R858" s="165"/>
      <c r="S858" s="165"/>
    </row>
    <row r="859" spans="1:19" x14ac:dyDescent="0.25">
      <c r="A859" s="156">
        <v>844</v>
      </c>
      <c r="B859" s="156" t="e">
        <f>VLOOKUP('Room Details'!$I847,NCA_Calculations!$I$3:$N$12,2,0)</f>
        <v>#N/A</v>
      </c>
      <c r="C859" s="156" t="e">
        <f>VLOOKUP('Room Details'!$I847,NCA_Calculations!$I$3:$N$12,3,0)</f>
        <v>#N/A</v>
      </c>
      <c r="D859" s="156" t="e">
        <f>VLOOKUP('Room Details'!$I847,NCA_Calculations!$I$3:$N$12,4,0)</f>
        <v>#N/A</v>
      </c>
      <c r="E859" s="156" t="e">
        <f>VLOOKUP('Room Details'!$I847,NCA_Calculations!$I$3:$N$12,5,0)</f>
        <v>#N/A</v>
      </c>
      <c r="F859" s="156" t="e">
        <f>VLOOKUP('Room Details'!$I847,NCA_Calculations!$I$3:$N$12,6,0)</f>
        <v>#N/A</v>
      </c>
      <c r="G859" s="156" t="str">
        <f>IF(OR(ISBLANK('Room Details'!$M847), 'Room Details'!$M847 = 0,  'Room Details'!$M847 = "N/A" ),"Usable","Unusable")</f>
        <v>Usable</v>
      </c>
      <c r="H859" s="156">
        <f>'Room Details'!$V847</f>
        <v>0</v>
      </c>
      <c r="I859" s="156">
        <f>_xlfn.IFNA(ROUNDUP(IF(OR('Room Details'!$J847=0,ISBLANK('Room Details'!$J847),'Room Details'!$J847="N/A"),0,IF('Room Details'!$J847&gt;$D859,('Room Details'!$J847/$E859)+$F859,IF('Room Details'!$J847&lt;=ABS($B859*$C859),1,('Room Details'!$J847/$B859)+$C859))),0),0)</f>
        <v>0</v>
      </c>
      <c r="J859" s="167"/>
      <c r="K859" s="167"/>
      <c r="L859" s="156">
        <f t="shared" si="52"/>
        <v>0</v>
      </c>
      <c r="M859" s="156">
        <f t="shared" si="53"/>
        <v>0</v>
      </c>
      <c r="N859" s="165"/>
      <c r="O859" s="165"/>
      <c r="P859" s="156">
        <f t="shared" si="54"/>
        <v>0</v>
      </c>
      <c r="Q859" s="156">
        <f t="shared" si="55"/>
        <v>0</v>
      </c>
      <c r="R859" s="165"/>
      <c r="S859" s="165"/>
    </row>
    <row r="860" spans="1:19" x14ac:dyDescent="0.25">
      <c r="A860" s="156">
        <v>845</v>
      </c>
      <c r="B860" s="156" t="e">
        <f>VLOOKUP('Room Details'!$I848,NCA_Calculations!$I$3:$N$12,2,0)</f>
        <v>#N/A</v>
      </c>
      <c r="C860" s="156" t="e">
        <f>VLOOKUP('Room Details'!$I848,NCA_Calculations!$I$3:$N$12,3,0)</f>
        <v>#N/A</v>
      </c>
      <c r="D860" s="156" t="e">
        <f>VLOOKUP('Room Details'!$I848,NCA_Calculations!$I$3:$N$12,4,0)</f>
        <v>#N/A</v>
      </c>
      <c r="E860" s="156" t="e">
        <f>VLOOKUP('Room Details'!$I848,NCA_Calculations!$I$3:$N$12,5,0)</f>
        <v>#N/A</v>
      </c>
      <c r="F860" s="156" t="e">
        <f>VLOOKUP('Room Details'!$I848,NCA_Calculations!$I$3:$N$12,6,0)</f>
        <v>#N/A</v>
      </c>
      <c r="G860" s="156" t="str">
        <f>IF(OR(ISBLANK('Room Details'!$M848), 'Room Details'!$M848 = 0,  'Room Details'!$M848 = "N/A" ),"Usable","Unusable")</f>
        <v>Usable</v>
      </c>
      <c r="H860" s="156">
        <f>'Room Details'!$V848</f>
        <v>0</v>
      </c>
      <c r="I860" s="156">
        <f>_xlfn.IFNA(ROUNDUP(IF(OR('Room Details'!$J848=0,ISBLANK('Room Details'!$J848),'Room Details'!$J848="N/A"),0,IF('Room Details'!$J848&gt;$D860,('Room Details'!$J848/$E860)+$F860,IF('Room Details'!$J848&lt;=ABS($B860*$C860),1,('Room Details'!$J848/$B860)+$C860))),0),0)</f>
        <v>0</v>
      </c>
      <c r="J860" s="167"/>
      <c r="K860" s="167"/>
      <c r="L860" s="156">
        <f t="shared" si="52"/>
        <v>0</v>
      </c>
      <c r="M860" s="156">
        <f t="shared" si="53"/>
        <v>0</v>
      </c>
      <c r="N860" s="165"/>
      <c r="O860" s="165"/>
      <c r="P860" s="156">
        <f t="shared" si="54"/>
        <v>0</v>
      </c>
      <c r="Q860" s="156">
        <f t="shared" si="55"/>
        <v>0</v>
      </c>
      <c r="R860" s="165"/>
      <c r="S860" s="165"/>
    </row>
    <row r="861" spans="1:19" x14ac:dyDescent="0.25">
      <c r="A861" s="156">
        <v>846</v>
      </c>
      <c r="B861" s="156" t="e">
        <f>VLOOKUP('Room Details'!$I849,NCA_Calculations!$I$3:$N$12,2,0)</f>
        <v>#N/A</v>
      </c>
      <c r="C861" s="156" t="e">
        <f>VLOOKUP('Room Details'!$I849,NCA_Calculations!$I$3:$N$12,3,0)</f>
        <v>#N/A</v>
      </c>
      <c r="D861" s="156" t="e">
        <f>VLOOKUP('Room Details'!$I849,NCA_Calculations!$I$3:$N$12,4,0)</f>
        <v>#N/A</v>
      </c>
      <c r="E861" s="156" t="e">
        <f>VLOOKUP('Room Details'!$I849,NCA_Calculations!$I$3:$N$12,5,0)</f>
        <v>#N/A</v>
      </c>
      <c r="F861" s="156" t="e">
        <f>VLOOKUP('Room Details'!$I849,NCA_Calculations!$I$3:$N$12,6,0)</f>
        <v>#N/A</v>
      </c>
      <c r="G861" s="156" t="str">
        <f>IF(OR(ISBLANK('Room Details'!$M849), 'Room Details'!$M849 = 0,  'Room Details'!$M849 = "N/A" ),"Usable","Unusable")</f>
        <v>Usable</v>
      </c>
      <c r="H861" s="156">
        <f>'Room Details'!$V849</f>
        <v>0</v>
      </c>
      <c r="I861" s="156">
        <f>_xlfn.IFNA(ROUNDUP(IF(OR('Room Details'!$J849=0,ISBLANK('Room Details'!$J849),'Room Details'!$J849="N/A"),0,IF('Room Details'!$J849&gt;$D861,('Room Details'!$J849/$E861)+$F861,IF('Room Details'!$J849&lt;=ABS($B861*$C861),1,('Room Details'!$J849/$B861)+$C861))),0),0)</f>
        <v>0</v>
      </c>
      <c r="J861" s="167"/>
      <c r="K861" s="167"/>
      <c r="L861" s="156">
        <f t="shared" si="52"/>
        <v>0</v>
      </c>
      <c r="M861" s="156">
        <f t="shared" si="53"/>
        <v>0</v>
      </c>
      <c r="N861" s="165"/>
      <c r="O861" s="165"/>
      <c r="P861" s="156">
        <f t="shared" si="54"/>
        <v>0</v>
      </c>
      <c r="Q861" s="156">
        <f t="shared" si="55"/>
        <v>0</v>
      </c>
      <c r="R861" s="165"/>
      <c r="S861" s="165"/>
    </row>
    <row r="862" spans="1:19" x14ac:dyDescent="0.25">
      <c r="A862" s="156">
        <v>847</v>
      </c>
      <c r="B862" s="156" t="e">
        <f>VLOOKUP('Room Details'!$I850,NCA_Calculations!$I$3:$N$12,2,0)</f>
        <v>#N/A</v>
      </c>
      <c r="C862" s="156" t="e">
        <f>VLOOKUP('Room Details'!$I850,NCA_Calculations!$I$3:$N$12,3,0)</f>
        <v>#N/A</v>
      </c>
      <c r="D862" s="156" t="e">
        <f>VLOOKUP('Room Details'!$I850,NCA_Calculations!$I$3:$N$12,4,0)</f>
        <v>#N/A</v>
      </c>
      <c r="E862" s="156" t="e">
        <f>VLOOKUP('Room Details'!$I850,NCA_Calculations!$I$3:$N$12,5,0)</f>
        <v>#N/A</v>
      </c>
      <c r="F862" s="156" t="e">
        <f>VLOOKUP('Room Details'!$I850,NCA_Calculations!$I$3:$N$12,6,0)</f>
        <v>#N/A</v>
      </c>
      <c r="G862" s="156" t="str">
        <f>IF(OR(ISBLANK('Room Details'!$M850), 'Room Details'!$M850 = 0,  'Room Details'!$M850 = "N/A" ),"Usable","Unusable")</f>
        <v>Usable</v>
      </c>
      <c r="H862" s="156">
        <f>'Room Details'!$V850</f>
        <v>0</v>
      </c>
      <c r="I862" s="156">
        <f>_xlfn.IFNA(ROUNDUP(IF(OR('Room Details'!$J850=0,ISBLANK('Room Details'!$J850),'Room Details'!$J850="N/A"),0,IF('Room Details'!$J850&gt;$D862,('Room Details'!$J850/$E862)+$F862,IF('Room Details'!$J850&lt;=ABS($B862*$C862),1,('Room Details'!$J850/$B862)+$C862))),0),0)</f>
        <v>0</v>
      </c>
      <c r="J862" s="167"/>
      <c r="K862" s="167"/>
      <c r="L862" s="156">
        <f t="shared" si="52"/>
        <v>0</v>
      </c>
      <c r="M862" s="156">
        <f t="shared" si="53"/>
        <v>0</v>
      </c>
      <c r="N862" s="165"/>
      <c r="O862" s="165"/>
      <c r="P862" s="156">
        <f t="shared" si="54"/>
        <v>0</v>
      </c>
      <c r="Q862" s="156">
        <f t="shared" si="55"/>
        <v>0</v>
      </c>
      <c r="R862" s="165"/>
      <c r="S862" s="165"/>
    </row>
    <row r="863" spans="1:19" x14ac:dyDescent="0.25">
      <c r="A863" s="156">
        <v>848</v>
      </c>
      <c r="B863" s="156" t="e">
        <f>VLOOKUP('Room Details'!$I851,NCA_Calculations!$I$3:$N$12,2,0)</f>
        <v>#N/A</v>
      </c>
      <c r="C863" s="156" t="e">
        <f>VLOOKUP('Room Details'!$I851,NCA_Calculations!$I$3:$N$12,3,0)</f>
        <v>#N/A</v>
      </c>
      <c r="D863" s="156" t="e">
        <f>VLOOKUP('Room Details'!$I851,NCA_Calculations!$I$3:$N$12,4,0)</f>
        <v>#N/A</v>
      </c>
      <c r="E863" s="156" t="e">
        <f>VLOOKUP('Room Details'!$I851,NCA_Calculations!$I$3:$N$12,5,0)</f>
        <v>#N/A</v>
      </c>
      <c r="F863" s="156" t="e">
        <f>VLOOKUP('Room Details'!$I851,NCA_Calculations!$I$3:$N$12,6,0)</f>
        <v>#N/A</v>
      </c>
      <c r="G863" s="156" t="str">
        <f>IF(OR(ISBLANK('Room Details'!$M851), 'Room Details'!$M851 = 0,  'Room Details'!$M851 = "N/A" ),"Usable","Unusable")</f>
        <v>Usable</v>
      </c>
      <c r="H863" s="156">
        <f>'Room Details'!$V851</f>
        <v>0</v>
      </c>
      <c r="I863" s="156">
        <f>_xlfn.IFNA(ROUNDUP(IF(OR('Room Details'!$J851=0,ISBLANK('Room Details'!$J851),'Room Details'!$J851="N/A"),0,IF('Room Details'!$J851&gt;$D863,('Room Details'!$J851/$E863)+$F863,IF('Room Details'!$J851&lt;=ABS($B863*$C863),1,('Room Details'!$J851/$B863)+$C863))),0),0)</f>
        <v>0</v>
      </c>
      <c r="J863" s="167"/>
      <c r="K863" s="167"/>
      <c r="L863" s="156">
        <f t="shared" si="52"/>
        <v>0</v>
      </c>
      <c r="M863" s="156">
        <f t="shared" si="53"/>
        <v>0</v>
      </c>
      <c r="N863" s="165"/>
      <c r="O863" s="165"/>
      <c r="P863" s="156">
        <f t="shared" si="54"/>
        <v>0</v>
      </c>
      <c r="Q863" s="156">
        <f t="shared" si="55"/>
        <v>0</v>
      </c>
      <c r="R863" s="165"/>
      <c r="S863" s="165"/>
    </row>
    <row r="864" spans="1:19" x14ac:dyDescent="0.25">
      <c r="A864" s="156">
        <v>849</v>
      </c>
      <c r="B864" s="156" t="e">
        <f>VLOOKUP('Room Details'!$I852,NCA_Calculations!$I$3:$N$12,2,0)</f>
        <v>#N/A</v>
      </c>
      <c r="C864" s="156" t="e">
        <f>VLOOKUP('Room Details'!$I852,NCA_Calculations!$I$3:$N$12,3,0)</f>
        <v>#N/A</v>
      </c>
      <c r="D864" s="156" t="e">
        <f>VLOOKUP('Room Details'!$I852,NCA_Calculations!$I$3:$N$12,4,0)</f>
        <v>#N/A</v>
      </c>
      <c r="E864" s="156" t="e">
        <f>VLOOKUP('Room Details'!$I852,NCA_Calculations!$I$3:$N$12,5,0)</f>
        <v>#N/A</v>
      </c>
      <c r="F864" s="156" t="e">
        <f>VLOOKUP('Room Details'!$I852,NCA_Calculations!$I$3:$N$12,6,0)</f>
        <v>#N/A</v>
      </c>
      <c r="G864" s="156" t="str">
        <f>IF(OR(ISBLANK('Room Details'!$M852), 'Room Details'!$M852 = 0,  'Room Details'!$M852 = "N/A" ),"Usable","Unusable")</f>
        <v>Usable</v>
      </c>
      <c r="H864" s="156">
        <f>'Room Details'!$V852</f>
        <v>0</v>
      </c>
      <c r="I864" s="156">
        <f>_xlfn.IFNA(ROUNDUP(IF(OR('Room Details'!$J852=0,ISBLANK('Room Details'!$J852),'Room Details'!$J852="N/A"),0,IF('Room Details'!$J852&gt;$D864,('Room Details'!$J852/$E864)+$F864,IF('Room Details'!$J852&lt;=ABS($B864*$C864),1,('Room Details'!$J852/$B864)+$C864))),0),0)</f>
        <v>0</v>
      </c>
      <c r="J864" s="167"/>
      <c r="K864" s="167"/>
      <c r="L864" s="156">
        <f t="shared" si="52"/>
        <v>0</v>
      </c>
      <c r="M864" s="156">
        <f t="shared" si="53"/>
        <v>0</v>
      </c>
      <c r="N864" s="165"/>
      <c r="O864" s="165"/>
      <c r="P864" s="156">
        <f t="shared" si="54"/>
        <v>0</v>
      </c>
      <c r="Q864" s="156">
        <f t="shared" si="55"/>
        <v>0</v>
      </c>
      <c r="R864" s="165"/>
      <c r="S864" s="165"/>
    </row>
    <row r="865" spans="1:19" x14ac:dyDescent="0.25">
      <c r="A865" s="156">
        <v>850</v>
      </c>
      <c r="B865" s="156" t="e">
        <f>VLOOKUP('Room Details'!$I853,NCA_Calculations!$I$3:$N$12,2,0)</f>
        <v>#N/A</v>
      </c>
      <c r="C865" s="156" t="e">
        <f>VLOOKUP('Room Details'!$I853,NCA_Calculations!$I$3:$N$12,3,0)</f>
        <v>#N/A</v>
      </c>
      <c r="D865" s="156" t="e">
        <f>VLOOKUP('Room Details'!$I853,NCA_Calculations!$I$3:$N$12,4,0)</f>
        <v>#N/A</v>
      </c>
      <c r="E865" s="156" t="e">
        <f>VLOOKUP('Room Details'!$I853,NCA_Calculations!$I$3:$N$12,5,0)</f>
        <v>#N/A</v>
      </c>
      <c r="F865" s="156" t="e">
        <f>VLOOKUP('Room Details'!$I853,NCA_Calculations!$I$3:$N$12,6,0)</f>
        <v>#N/A</v>
      </c>
      <c r="G865" s="156" t="str">
        <f>IF(OR(ISBLANK('Room Details'!$M853), 'Room Details'!$M853 = 0,  'Room Details'!$M853 = "N/A" ),"Usable","Unusable")</f>
        <v>Usable</v>
      </c>
      <c r="H865" s="156">
        <f>'Room Details'!$V853</f>
        <v>0</v>
      </c>
      <c r="I865" s="156">
        <f>_xlfn.IFNA(ROUNDUP(IF(OR('Room Details'!$J853=0,ISBLANK('Room Details'!$J853),'Room Details'!$J853="N/A"),0,IF('Room Details'!$J853&gt;$D865,('Room Details'!$J853/$E865)+$F865,IF('Room Details'!$J853&lt;=ABS($B865*$C865),1,('Room Details'!$J853/$B865)+$C865))),0),0)</f>
        <v>0</v>
      </c>
      <c r="J865" s="167"/>
      <c r="K865" s="167"/>
      <c r="L865" s="156">
        <f t="shared" si="52"/>
        <v>0</v>
      </c>
      <c r="M865" s="156">
        <f t="shared" si="53"/>
        <v>0</v>
      </c>
      <c r="N865" s="165"/>
      <c r="O865" s="165"/>
      <c r="P865" s="156">
        <f t="shared" si="54"/>
        <v>0</v>
      </c>
      <c r="Q865" s="156">
        <f t="shared" si="55"/>
        <v>0</v>
      </c>
      <c r="R865" s="165"/>
      <c r="S865" s="165"/>
    </row>
    <row r="866" spans="1:19" x14ac:dyDescent="0.25">
      <c r="A866" s="156">
        <v>851</v>
      </c>
      <c r="B866" s="156" t="e">
        <f>VLOOKUP('Room Details'!$I854,NCA_Calculations!$I$3:$N$12,2,0)</f>
        <v>#N/A</v>
      </c>
      <c r="C866" s="156" t="e">
        <f>VLOOKUP('Room Details'!$I854,NCA_Calculations!$I$3:$N$12,3,0)</f>
        <v>#N/A</v>
      </c>
      <c r="D866" s="156" t="e">
        <f>VLOOKUP('Room Details'!$I854,NCA_Calculations!$I$3:$N$12,4,0)</f>
        <v>#N/A</v>
      </c>
      <c r="E866" s="156" t="e">
        <f>VLOOKUP('Room Details'!$I854,NCA_Calculations!$I$3:$N$12,5,0)</f>
        <v>#N/A</v>
      </c>
      <c r="F866" s="156" t="e">
        <f>VLOOKUP('Room Details'!$I854,NCA_Calculations!$I$3:$N$12,6,0)</f>
        <v>#N/A</v>
      </c>
      <c r="G866" s="156" t="str">
        <f>IF(OR(ISBLANK('Room Details'!$M854), 'Room Details'!$M854 = 0,  'Room Details'!$M854 = "N/A" ),"Usable","Unusable")</f>
        <v>Usable</v>
      </c>
      <c r="H866" s="156">
        <f>'Room Details'!$V854</f>
        <v>0</v>
      </c>
      <c r="I866" s="156">
        <f>_xlfn.IFNA(ROUNDUP(IF(OR('Room Details'!$J854=0,ISBLANK('Room Details'!$J854),'Room Details'!$J854="N/A"),0,IF('Room Details'!$J854&gt;$D866,('Room Details'!$J854/$E866)+$F866,IF('Room Details'!$J854&lt;=ABS($B866*$C866),1,('Room Details'!$J854/$B866)+$C866))),0),0)</f>
        <v>0</v>
      </c>
      <c r="J866" s="167"/>
      <c r="K866" s="167"/>
      <c r="L866" s="156">
        <f t="shared" si="52"/>
        <v>0</v>
      </c>
      <c r="M866" s="156">
        <f t="shared" si="53"/>
        <v>0</v>
      </c>
      <c r="N866" s="165"/>
      <c r="O866" s="165"/>
      <c r="P866" s="156">
        <f t="shared" si="54"/>
        <v>0</v>
      </c>
      <c r="Q866" s="156">
        <f t="shared" si="55"/>
        <v>0</v>
      </c>
      <c r="R866" s="165"/>
      <c r="S866" s="165"/>
    </row>
    <row r="867" spans="1:19" x14ac:dyDescent="0.25">
      <c r="A867" s="156">
        <v>852</v>
      </c>
      <c r="B867" s="156" t="e">
        <f>VLOOKUP('Room Details'!$I855,NCA_Calculations!$I$3:$N$12,2,0)</f>
        <v>#N/A</v>
      </c>
      <c r="C867" s="156" t="e">
        <f>VLOOKUP('Room Details'!$I855,NCA_Calculations!$I$3:$N$12,3,0)</f>
        <v>#N/A</v>
      </c>
      <c r="D867" s="156" t="e">
        <f>VLOOKUP('Room Details'!$I855,NCA_Calculations!$I$3:$N$12,4,0)</f>
        <v>#N/A</v>
      </c>
      <c r="E867" s="156" t="e">
        <f>VLOOKUP('Room Details'!$I855,NCA_Calculations!$I$3:$N$12,5,0)</f>
        <v>#N/A</v>
      </c>
      <c r="F867" s="156" t="e">
        <f>VLOOKUP('Room Details'!$I855,NCA_Calculations!$I$3:$N$12,6,0)</f>
        <v>#N/A</v>
      </c>
      <c r="G867" s="156" t="str">
        <f>IF(OR(ISBLANK('Room Details'!$M855), 'Room Details'!$M855 = 0,  'Room Details'!$M855 = "N/A" ),"Usable","Unusable")</f>
        <v>Usable</v>
      </c>
      <c r="H867" s="156">
        <f>'Room Details'!$V855</f>
        <v>0</v>
      </c>
      <c r="I867" s="156">
        <f>_xlfn.IFNA(ROUNDUP(IF(OR('Room Details'!$J855=0,ISBLANK('Room Details'!$J855),'Room Details'!$J855="N/A"),0,IF('Room Details'!$J855&gt;$D867,('Room Details'!$J855/$E867)+$F867,IF('Room Details'!$J855&lt;=ABS($B867*$C867),1,('Room Details'!$J855/$B867)+$C867))),0),0)</f>
        <v>0</v>
      </c>
      <c r="J867" s="167"/>
      <c r="K867" s="167"/>
      <c r="L867" s="156">
        <f t="shared" si="52"/>
        <v>0</v>
      </c>
      <c r="M867" s="156">
        <f t="shared" si="53"/>
        <v>0</v>
      </c>
      <c r="N867" s="165"/>
      <c r="O867" s="165"/>
      <c r="P867" s="156">
        <f t="shared" si="54"/>
        <v>0</v>
      </c>
      <c r="Q867" s="156">
        <f t="shared" si="55"/>
        <v>0</v>
      </c>
      <c r="R867" s="165"/>
      <c r="S867" s="165"/>
    </row>
    <row r="868" spans="1:19" x14ac:dyDescent="0.25">
      <c r="A868" s="156">
        <v>853</v>
      </c>
      <c r="B868" s="156" t="e">
        <f>VLOOKUP('Room Details'!$I856,NCA_Calculations!$I$3:$N$12,2,0)</f>
        <v>#N/A</v>
      </c>
      <c r="C868" s="156" t="e">
        <f>VLOOKUP('Room Details'!$I856,NCA_Calculations!$I$3:$N$12,3,0)</f>
        <v>#N/A</v>
      </c>
      <c r="D868" s="156" t="e">
        <f>VLOOKUP('Room Details'!$I856,NCA_Calculations!$I$3:$N$12,4,0)</f>
        <v>#N/A</v>
      </c>
      <c r="E868" s="156" t="e">
        <f>VLOOKUP('Room Details'!$I856,NCA_Calculations!$I$3:$N$12,5,0)</f>
        <v>#N/A</v>
      </c>
      <c r="F868" s="156" t="e">
        <f>VLOOKUP('Room Details'!$I856,NCA_Calculations!$I$3:$N$12,6,0)</f>
        <v>#N/A</v>
      </c>
      <c r="G868" s="156" t="str">
        <f>IF(OR(ISBLANK('Room Details'!$M856), 'Room Details'!$M856 = 0,  'Room Details'!$M856 = "N/A" ),"Usable","Unusable")</f>
        <v>Usable</v>
      </c>
      <c r="H868" s="156">
        <f>'Room Details'!$V856</f>
        <v>0</v>
      </c>
      <c r="I868" s="156">
        <f>_xlfn.IFNA(ROUNDUP(IF(OR('Room Details'!$J856=0,ISBLANK('Room Details'!$J856),'Room Details'!$J856="N/A"),0,IF('Room Details'!$J856&gt;$D868,('Room Details'!$J856/$E868)+$F868,IF('Room Details'!$J856&lt;=ABS($B868*$C868),1,('Room Details'!$J856/$B868)+$C868))),0),0)</f>
        <v>0</v>
      </c>
      <c r="J868" s="167"/>
      <c r="K868" s="167"/>
      <c r="L868" s="156">
        <f t="shared" si="52"/>
        <v>0</v>
      </c>
      <c r="M868" s="156">
        <f t="shared" si="53"/>
        <v>0</v>
      </c>
      <c r="N868" s="165"/>
      <c r="O868" s="165"/>
      <c r="P868" s="156">
        <f t="shared" si="54"/>
        <v>0</v>
      </c>
      <c r="Q868" s="156">
        <f t="shared" si="55"/>
        <v>0</v>
      </c>
      <c r="R868" s="165"/>
      <c r="S868" s="165"/>
    </row>
    <row r="869" spans="1:19" x14ac:dyDescent="0.25">
      <c r="A869" s="156">
        <v>854</v>
      </c>
      <c r="B869" s="156" t="e">
        <f>VLOOKUP('Room Details'!$I857,NCA_Calculations!$I$3:$N$12,2,0)</f>
        <v>#N/A</v>
      </c>
      <c r="C869" s="156" t="e">
        <f>VLOOKUP('Room Details'!$I857,NCA_Calculations!$I$3:$N$12,3,0)</f>
        <v>#N/A</v>
      </c>
      <c r="D869" s="156" t="e">
        <f>VLOOKUP('Room Details'!$I857,NCA_Calculations!$I$3:$N$12,4,0)</f>
        <v>#N/A</v>
      </c>
      <c r="E869" s="156" t="e">
        <f>VLOOKUP('Room Details'!$I857,NCA_Calculations!$I$3:$N$12,5,0)</f>
        <v>#N/A</v>
      </c>
      <c r="F869" s="156" t="e">
        <f>VLOOKUP('Room Details'!$I857,NCA_Calculations!$I$3:$N$12,6,0)</f>
        <v>#N/A</v>
      </c>
      <c r="G869" s="156" t="str">
        <f>IF(OR(ISBLANK('Room Details'!$M857), 'Room Details'!$M857 = 0,  'Room Details'!$M857 = "N/A" ),"Usable","Unusable")</f>
        <v>Usable</v>
      </c>
      <c r="H869" s="156">
        <f>'Room Details'!$V857</f>
        <v>0</v>
      </c>
      <c r="I869" s="156">
        <f>_xlfn.IFNA(ROUNDUP(IF(OR('Room Details'!$J857=0,ISBLANK('Room Details'!$J857),'Room Details'!$J857="N/A"),0,IF('Room Details'!$J857&gt;$D869,('Room Details'!$J857/$E869)+$F869,IF('Room Details'!$J857&lt;=ABS($B869*$C869),1,('Room Details'!$J857/$B869)+$C869))),0),0)</f>
        <v>0</v>
      </c>
      <c r="J869" s="167"/>
      <c r="K869" s="167"/>
      <c r="L869" s="156">
        <f t="shared" si="52"/>
        <v>0</v>
      </c>
      <c r="M869" s="156">
        <f t="shared" si="53"/>
        <v>0</v>
      </c>
      <c r="N869" s="165"/>
      <c r="O869" s="165"/>
      <c r="P869" s="156">
        <f t="shared" si="54"/>
        <v>0</v>
      </c>
      <c r="Q869" s="156">
        <f t="shared" si="55"/>
        <v>0</v>
      </c>
      <c r="R869" s="165"/>
      <c r="S869" s="165"/>
    </row>
    <row r="870" spans="1:19" x14ac:dyDescent="0.25">
      <c r="A870" s="156">
        <v>855</v>
      </c>
      <c r="B870" s="156" t="e">
        <f>VLOOKUP('Room Details'!$I858,NCA_Calculations!$I$3:$N$12,2,0)</f>
        <v>#N/A</v>
      </c>
      <c r="C870" s="156" t="e">
        <f>VLOOKUP('Room Details'!$I858,NCA_Calculations!$I$3:$N$12,3,0)</f>
        <v>#N/A</v>
      </c>
      <c r="D870" s="156" t="e">
        <f>VLOOKUP('Room Details'!$I858,NCA_Calculations!$I$3:$N$12,4,0)</f>
        <v>#N/A</v>
      </c>
      <c r="E870" s="156" t="e">
        <f>VLOOKUP('Room Details'!$I858,NCA_Calculations!$I$3:$N$12,5,0)</f>
        <v>#N/A</v>
      </c>
      <c r="F870" s="156" t="e">
        <f>VLOOKUP('Room Details'!$I858,NCA_Calculations!$I$3:$N$12,6,0)</f>
        <v>#N/A</v>
      </c>
      <c r="G870" s="156" t="str">
        <f>IF(OR(ISBLANK('Room Details'!$M858), 'Room Details'!$M858 = 0,  'Room Details'!$M858 = "N/A" ),"Usable","Unusable")</f>
        <v>Usable</v>
      </c>
      <c r="H870" s="156">
        <f>'Room Details'!$V858</f>
        <v>0</v>
      </c>
      <c r="I870" s="156">
        <f>_xlfn.IFNA(ROUNDUP(IF(OR('Room Details'!$J858=0,ISBLANK('Room Details'!$J858),'Room Details'!$J858="N/A"),0,IF('Room Details'!$J858&gt;$D870,('Room Details'!$J858/$E870)+$F870,IF('Room Details'!$J858&lt;=ABS($B870*$C870),1,('Room Details'!$J858/$B870)+$C870))),0),0)</f>
        <v>0</v>
      </c>
      <c r="J870" s="167"/>
      <c r="K870" s="167"/>
      <c r="L870" s="156">
        <f t="shared" si="52"/>
        <v>0</v>
      </c>
      <c r="M870" s="156">
        <f t="shared" si="53"/>
        <v>0</v>
      </c>
      <c r="N870" s="165"/>
      <c r="O870" s="165"/>
      <c r="P870" s="156">
        <f t="shared" si="54"/>
        <v>0</v>
      </c>
      <c r="Q870" s="156">
        <f t="shared" si="55"/>
        <v>0</v>
      </c>
      <c r="R870" s="165"/>
      <c r="S870" s="165"/>
    </row>
    <row r="871" spans="1:19" x14ac:dyDescent="0.25">
      <c r="A871" s="156">
        <v>856</v>
      </c>
      <c r="B871" s="156" t="e">
        <f>VLOOKUP('Room Details'!$I859,NCA_Calculations!$I$3:$N$12,2,0)</f>
        <v>#N/A</v>
      </c>
      <c r="C871" s="156" t="e">
        <f>VLOOKUP('Room Details'!$I859,NCA_Calculations!$I$3:$N$12,3,0)</f>
        <v>#N/A</v>
      </c>
      <c r="D871" s="156" t="e">
        <f>VLOOKUP('Room Details'!$I859,NCA_Calculations!$I$3:$N$12,4,0)</f>
        <v>#N/A</v>
      </c>
      <c r="E871" s="156" t="e">
        <f>VLOOKUP('Room Details'!$I859,NCA_Calculations!$I$3:$N$12,5,0)</f>
        <v>#N/A</v>
      </c>
      <c r="F871" s="156" t="e">
        <f>VLOOKUP('Room Details'!$I859,NCA_Calculations!$I$3:$N$12,6,0)</f>
        <v>#N/A</v>
      </c>
      <c r="G871" s="156" t="str">
        <f>IF(OR(ISBLANK('Room Details'!$M859), 'Room Details'!$M859 = 0,  'Room Details'!$M859 = "N/A" ),"Usable","Unusable")</f>
        <v>Usable</v>
      </c>
      <c r="H871" s="156">
        <f>'Room Details'!$V859</f>
        <v>0</v>
      </c>
      <c r="I871" s="156">
        <f>_xlfn.IFNA(ROUNDUP(IF(OR('Room Details'!$J859=0,ISBLANK('Room Details'!$J859),'Room Details'!$J859="N/A"),0,IF('Room Details'!$J859&gt;$D871,('Room Details'!$J859/$E871)+$F871,IF('Room Details'!$J859&lt;=ABS($B871*$C871),1,('Room Details'!$J859/$B871)+$C871))),0),0)</f>
        <v>0</v>
      </c>
      <c r="J871" s="167"/>
      <c r="K871" s="167"/>
      <c r="L871" s="156">
        <f t="shared" si="52"/>
        <v>0</v>
      </c>
      <c r="M871" s="156">
        <f t="shared" si="53"/>
        <v>0</v>
      </c>
      <c r="N871" s="165"/>
      <c r="O871" s="165"/>
      <c r="P871" s="156">
        <f t="shared" si="54"/>
        <v>0</v>
      </c>
      <c r="Q871" s="156">
        <f t="shared" si="55"/>
        <v>0</v>
      </c>
      <c r="R871" s="165"/>
      <c r="S871" s="165"/>
    </row>
    <row r="872" spans="1:19" x14ac:dyDescent="0.25">
      <c r="A872" s="156">
        <v>857</v>
      </c>
      <c r="B872" s="156" t="e">
        <f>VLOOKUP('Room Details'!$I860,NCA_Calculations!$I$3:$N$12,2,0)</f>
        <v>#N/A</v>
      </c>
      <c r="C872" s="156" t="e">
        <f>VLOOKUP('Room Details'!$I860,NCA_Calculations!$I$3:$N$12,3,0)</f>
        <v>#N/A</v>
      </c>
      <c r="D872" s="156" t="e">
        <f>VLOOKUP('Room Details'!$I860,NCA_Calculations!$I$3:$N$12,4,0)</f>
        <v>#N/A</v>
      </c>
      <c r="E872" s="156" t="e">
        <f>VLOOKUP('Room Details'!$I860,NCA_Calculations!$I$3:$N$12,5,0)</f>
        <v>#N/A</v>
      </c>
      <c r="F872" s="156" t="e">
        <f>VLOOKUP('Room Details'!$I860,NCA_Calculations!$I$3:$N$12,6,0)</f>
        <v>#N/A</v>
      </c>
      <c r="G872" s="156" t="str">
        <f>IF(OR(ISBLANK('Room Details'!$M860), 'Room Details'!$M860 = 0,  'Room Details'!$M860 = "N/A" ),"Usable","Unusable")</f>
        <v>Usable</v>
      </c>
      <c r="H872" s="156">
        <f>'Room Details'!$V860</f>
        <v>0</v>
      </c>
      <c r="I872" s="156">
        <f>_xlfn.IFNA(ROUNDUP(IF(OR('Room Details'!$J860=0,ISBLANK('Room Details'!$J860),'Room Details'!$J860="N/A"),0,IF('Room Details'!$J860&gt;$D872,('Room Details'!$J860/$E872)+$F872,IF('Room Details'!$J860&lt;=ABS($B872*$C872),1,('Room Details'!$J860/$B872)+$C872))),0),0)</f>
        <v>0</v>
      </c>
      <c r="J872" s="167"/>
      <c r="K872" s="167"/>
      <c r="L872" s="156">
        <f t="shared" si="52"/>
        <v>0</v>
      </c>
      <c r="M872" s="156">
        <f t="shared" si="53"/>
        <v>0</v>
      </c>
      <c r="N872" s="165"/>
      <c r="O872" s="165"/>
      <c r="P872" s="156">
        <f t="shared" si="54"/>
        <v>0</v>
      </c>
      <c r="Q872" s="156">
        <f t="shared" si="55"/>
        <v>0</v>
      </c>
      <c r="R872" s="165"/>
      <c r="S872" s="165"/>
    </row>
    <row r="873" spans="1:19" x14ac:dyDescent="0.25">
      <c r="A873" s="156">
        <v>858</v>
      </c>
      <c r="B873" s="156" t="e">
        <f>VLOOKUP('Room Details'!$I861,NCA_Calculations!$I$3:$N$12,2,0)</f>
        <v>#N/A</v>
      </c>
      <c r="C873" s="156" t="e">
        <f>VLOOKUP('Room Details'!$I861,NCA_Calculations!$I$3:$N$12,3,0)</f>
        <v>#N/A</v>
      </c>
      <c r="D873" s="156" t="e">
        <f>VLOOKUP('Room Details'!$I861,NCA_Calculations!$I$3:$N$12,4,0)</f>
        <v>#N/A</v>
      </c>
      <c r="E873" s="156" t="e">
        <f>VLOOKUP('Room Details'!$I861,NCA_Calculations!$I$3:$N$12,5,0)</f>
        <v>#N/A</v>
      </c>
      <c r="F873" s="156" t="e">
        <f>VLOOKUP('Room Details'!$I861,NCA_Calculations!$I$3:$N$12,6,0)</f>
        <v>#N/A</v>
      </c>
      <c r="G873" s="156" t="str">
        <f>IF(OR(ISBLANK('Room Details'!$M861), 'Room Details'!$M861 = 0,  'Room Details'!$M861 = "N/A" ),"Usable","Unusable")</f>
        <v>Usable</v>
      </c>
      <c r="H873" s="156">
        <f>'Room Details'!$V861</f>
        <v>0</v>
      </c>
      <c r="I873" s="156">
        <f>_xlfn.IFNA(ROUNDUP(IF(OR('Room Details'!$J861=0,ISBLANK('Room Details'!$J861),'Room Details'!$J861="N/A"),0,IF('Room Details'!$J861&gt;$D873,('Room Details'!$J861/$E873)+$F873,IF('Room Details'!$J861&lt;=ABS($B873*$C873),1,('Room Details'!$J861/$B873)+$C873))),0),0)</f>
        <v>0</v>
      </c>
      <c r="J873" s="167"/>
      <c r="K873" s="167"/>
      <c r="L873" s="156">
        <f t="shared" si="52"/>
        <v>0</v>
      </c>
      <c r="M873" s="156">
        <f t="shared" si="53"/>
        <v>0</v>
      </c>
      <c r="N873" s="165"/>
      <c r="O873" s="165"/>
      <c r="P873" s="156">
        <f t="shared" si="54"/>
        <v>0</v>
      </c>
      <c r="Q873" s="156">
        <f t="shared" si="55"/>
        <v>0</v>
      </c>
      <c r="R873" s="165"/>
      <c r="S873" s="165"/>
    </row>
    <row r="874" spans="1:19" x14ac:dyDescent="0.25">
      <c r="A874" s="156">
        <v>859</v>
      </c>
      <c r="B874" s="156" t="e">
        <f>VLOOKUP('Room Details'!$I862,NCA_Calculations!$I$3:$N$12,2,0)</f>
        <v>#N/A</v>
      </c>
      <c r="C874" s="156" t="e">
        <f>VLOOKUP('Room Details'!$I862,NCA_Calculations!$I$3:$N$12,3,0)</f>
        <v>#N/A</v>
      </c>
      <c r="D874" s="156" t="e">
        <f>VLOOKUP('Room Details'!$I862,NCA_Calculations!$I$3:$N$12,4,0)</f>
        <v>#N/A</v>
      </c>
      <c r="E874" s="156" t="e">
        <f>VLOOKUP('Room Details'!$I862,NCA_Calculations!$I$3:$N$12,5,0)</f>
        <v>#N/A</v>
      </c>
      <c r="F874" s="156" t="e">
        <f>VLOOKUP('Room Details'!$I862,NCA_Calculations!$I$3:$N$12,6,0)</f>
        <v>#N/A</v>
      </c>
      <c r="G874" s="156" t="str">
        <f>IF(OR(ISBLANK('Room Details'!$M862), 'Room Details'!$M862 = 0,  'Room Details'!$M862 = "N/A" ),"Usable","Unusable")</f>
        <v>Usable</v>
      </c>
      <c r="H874" s="156">
        <f>'Room Details'!$V862</f>
        <v>0</v>
      </c>
      <c r="I874" s="156">
        <f>_xlfn.IFNA(ROUNDUP(IF(OR('Room Details'!$J862=0,ISBLANK('Room Details'!$J862),'Room Details'!$J862="N/A"),0,IF('Room Details'!$J862&gt;$D874,('Room Details'!$J862/$E874)+$F874,IF('Room Details'!$J862&lt;=ABS($B874*$C874),1,('Room Details'!$J862/$B874)+$C874))),0),0)</f>
        <v>0</v>
      </c>
      <c r="J874" s="167"/>
      <c r="K874" s="167"/>
      <c r="L874" s="156">
        <f t="shared" si="52"/>
        <v>0</v>
      </c>
      <c r="M874" s="156">
        <f t="shared" si="53"/>
        <v>0</v>
      </c>
      <c r="N874" s="165"/>
      <c r="O874" s="165"/>
      <c r="P874" s="156">
        <f t="shared" si="54"/>
        <v>0</v>
      </c>
      <c r="Q874" s="156">
        <f t="shared" si="55"/>
        <v>0</v>
      </c>
      <c r="R874" s="165"/>
      <c r="S874" s="165"/>
    </row>
    <row r="875" spans="1:19" x14ac:dyDescent="0.25">
      <c r="A875" s="156">
        <v>860</v>
      </c>
      <c r="B875" s="156" t="e">
        <f>VLOOKUP('Room Details'!$I863,NCA_Calculations!$I$3:$N$12,2,0)</f>
        <v>#N/A</v>
      </c>
      <c r="C875" s="156" t="e">
        <f>VLOOKUP('Room Details'!$I863,NCA_Calculations!$I$3:$N$12,3,0)</f>
        <v>#N/A</v>
      </c>
      <c r="D875" s="156" t="e">
        <f>VLOOKUP('Room Details'!$I863,NCA_Calculations!$I$3:$N$12,4,0)</f>
        <v>#N/A</v>
      </c>
      <c r="E875" s="156" t="e">
        <f>VLOOKUP('Room Details'!$I863,NCA_Calculations!$I$3:$N$12,5,0)</f>
        <v>#N/A</v>
      </c>
      <c r="F875" s="156" t="e">
        <f>VLOOKUP('Room Details'!$I863,NCA_Calculations!$I$3:$N$12,6,0)</f>
        <v>#N/A</v>
      </c>
      <c r="G875" s="156" t="str">
        <f>IF(OR(ISBLANK('Room Details'!$M863), 'Room Details'!$M863 = 0,  'Room Details'!$M863 = "N/A" ),"Usable","Unusable")</f>
        <v>Usable</v>
      </c>
      <c r="H875" s="156">
        <f>'Room Details'!$V863</f>
        <v>0</v>
      </c>
      <c r="I875" s="156">
        <f>_xlfn.IFNA(ROUNDUP(IF(OR('Room Details'!$J863=0,ISBLANK('Room Details'!$J863),'Room Details'!$J863="N/A"),0,IF('Room Details'!$J863&gt;$D875,('Room Details'!$J863/$E875)+$F875,IF('Room Details'!$J863&lt;=ABS($B875*$C875),1,('Room Details'!$J863/$B875)+$C875))),0),0)</f>
        <v>0</v>
      </c>
      <c r="J875" s="167"/>
      <c r="K875" s="167"/>
      <c r="L875" s="156">
        <f t="shared" si="52"/>
        <v>0</v>
      </c>
      <c r="M875" s="156">
        <f t="shared" si="53"/>
        <v>0</v>
      </c>
      <c r="N875" s="165"/>
      <c r="O875" s="165"/>
      <c r="P875" s="156">
        <f t="shared" si="54"/>
        <v>0</v>
      </c>
      <c r="Q875" s="156">
        <f t="shared" si="55"/>
        <v>0</v>
      </c>
      <c r="R875" s="165"/>
      <c r="S875" s="165"/>
    </row>
    <row r="876" spans="1:19" x14ac:dyDescent="0.25">
      <c r="A876" s="156">
        <v>861</v>
      </c>
      <c r="B876" s="156" t="e">
        <f>VLOOKUP('Room Details'!$I864,NCA_Calculations!$I$3:$N$12,2,0)</f>
        <v>#N/A</v>
      </c>
      <c r="C876" s="156" t="e">
        <f>VLOOKUP('Room Details'!$I864,NCA_Calculations!$I$3:$N$12,3,0)</f>
        <v>#N/A</v>
      </c>
      <c r="D876" s="156" t="e">
        <f>VLOOKUP('Room Details'!$I864,NCA_Calculations!$I$3:$N$12,4,0)</f>
        <v>#N/A</v>
      </c>
      <c r="E876" s="156" t="e">
        <f>VLOOKUP('Room Details'!$I864,NCA_Calculations!$I$3:$N$12,5,0)</f>
        <v>#N/A</v>
      </c>
      <c r="F876" s="156" t="e">
        <f>VLOOKUP('Room Details'!$I864,NCA_Calculations!$I$3:$N$12,6,0)</f>
        <v>#N/A</v>
      </c>
      <c r="G876" s="156" t="str">
        <f>IF(OR(ISBLANK('Room Details'!$M864), 'Room Details'!$M864 = 0,  'Room Details'!$M864 = "N/A" ),"Usable","Unusable")</f>
        <v>Usable</v>
      </c>
      <c r="H876" s="156">
        <f>'Room Details'!$V864</f>
        <v>0</v>
      </c>
      <c r="I876" s="156">
        <f>_xlfn.IFNA(ROUNDUP(IF(OR('Room Details'!$J864=0,ISBLANK('Room Details'!$J864),'Room Details'!$J864="N/A"),0,IF('Room Details'!$J864&gt;$D876,('Room Details'!$J864/$E876)+$F876,IF('Room Details'!$J864&lt;=ABS($B876*$C876),1,('Room Details'!$J864/$B876)+$C876))),0),0)</f>
        <v>0</v>
      </c>
      <c r="J876" s="167"/>
      <c r="K876" s="167"/>
      <c r="L876" s="156">
        <f t="shared" si="52"/>
        <v>0</v>
      </c>
      <c r="M876" s="156">
        <f t="shared" si="53"/>
        <v>0</v>
      </c>
      <c r="N876" s="165"/>
      <c r="O876" s="165"/>
      <c r="P876" s="156">
        <f t="shared" si="54"/>
        <v>0</v>
      </c>
      <c r="Q876" s="156">
        <f t="shared" si="55"/>
        <v>0</v>
      </c>
      <c r="R876" s="165"/>
      <c r="S876" s="165"/>
    </row>
    <row r="877" spans="1:19" x14ac:dyDescent="0.25">
      <c r="A877" s="156">
        <v>862</v>
      </c>
      <c r="B877" s="156" t="e">
        <f>VLOOKUP('Room Details'!$I865,NCA_Calculations!$I$3:$N$12,2,0)</f>
        <v>#N/A</v>
      </c>
      <c r="C877" s="156" t="e">
        <f>VLOOKUP('Room Details'!$I865,NCA_Calculations!$I$3:$N$12,3,0)</f>
        <v>#N/A</v>
      </c>
      <c r="D877" s="156" t="e">
        <f>VLOOKUP('Room Details'!$I865,NCA_Calculations!$I$3:$N$12,4,0)</f>
        <v>#N/A</v>
      </c>
      <c r="E877" s="156" t="e">
        <f>VLOOKUP('Room Details'!$I865,NCA_Calculations!$I$3:$N$12,5,0)</f>
        <v>#N/A</v>
      </c>
      <c r="F877" s="156" t="e">
        <f>VLOOKUP('Room Details'!$I865,NCA_Calculations!$I$3:$N$12,6,0)</f>
        <v>#N/A</v>
      </c>
      <c r="G877" s="156" t="str">
        <f>IF(OR(ISBLANK('Room Details'!$M865), 'Room Details'!$M865 = 0,  'Room Details'!$M865 = "N/A" ),"Usable","Unusable")</f>
        <v>Usable</v>
      </c>
      <c r="H877" s="156">
        <f>'Room Details'!$V865</f>
        <v>0</v>
      </c>
      <c r="I877" s="156">
        <f>_xlfn.IFNA(ROUNDUP(IF(OR('Room Details'!$J865=0,ISBLANK('Room Details'!$J865),'Room Details'!$J865="N/A"),0,IF('Room Details'!$J865&gt;$D877,('Room Details'!$J865/$E877)+$F877,IF('Room Details'!$J865&lt;=ABS($B877*$C877),1,('Room Details'!$J865/$B877)+$C877))),0),0)</f>
        <v>0</v>
      </c>
      <c r="J877" s="167"/>
      <c r="K877" s="167"/>
      <c r="L877" s="156">
        <f t="shared" si="52"/>
        <v>0</v>
      </c>
      <c r="M877" s="156">
        <f t="shared" si="53"/>
        <v>0</v>
      </c>
      <c r="N877" s="165"/>
      <c r="O877" s="165"/>
      <c r="P877" s="156">
        <f t="shared" si="54"/>
        <v>0</v>
      </c>
      <c r="Q877" s="156">
        <f t="shared" si="55"/>
        <v>0</v>
      </c>
      <c r="R877" s="165"/>
      <c r="S877" s="165"/>
    </row>
    <row r="878" spans="1:19" x14ac:dyDescent="0.25">
      <c r="A878" s="156">
        <v>863</v>
      </c>
      <c r="B878" s="156" t="e">
        <f>VLOOKUP('Room Details'!$I866,NCA_Calculations!$I$3:$N$12,2,0)</f>
        <v>#N/A</v>
      </c>
      <c r="C878" s="156" t="e">
        <f>VLOOKUP('Room Details'!$I866,NCA_Calculations!$I$3:$N$12,3,0)</f>
        <v>#N/A</v>
      </c>
      <c r="D878" s="156" t="e">
        <f>VLOOKUP('Room Details'!$I866,NCA_Calculations!$I$3:$N$12,4,0)</f>
        <v>#N/A</v>
      </c>
      <c r="E878" s="156" t="e">
        <f>VLOOKUP('Room Details'!$I866,NCA_Calculations!$I$3:$N$12,5,0)</f>
        <v>#N/A</v>
      </c>
      <c r="F878" s="156" t="e">
        <f>VLOOKUP('Room Details'!$I866,NCA_Calculations!$I$3:$N$12,6,0)</f>
        <v>#N/A</v>
      </c>
      <c r="G878" s="156" t="str">
        <f>IF(OR(ISBLANK('Room Details'!$M866), 'Room Details'!$M866 = 0,  'Room Details'!$M866 = "N/A" ),"Usable","Unusable")</f>
        <v>Usable</v>
      </c>
      <c r="H878" s="156">
        <f>'Room Details'!$V866</f>
        <v>0</v>
      </c>
      <c r="I878" s="156">
        <f>_xlfn.IFNA(ROUNDUP(IF(OR('Room Details'!$J866=0,ISBLANK('Room Details'!$J866),'Room Details'!$J866="N/A"),0,IF('Room Details'!$J866&gt;$D878,('Room Details'!$J866/$E878)+$F878,IF('Room Details'!$J866&lt;=ABS($B878*$C878),1,('Room Details'!$J866/$B878)+$C878))),0),0)</f>
        <v>0</v>
      </c>
      <c r="J878" s="167"/>
      <c r="K878" s="167"/>
      <c r="L878" s="156">
        <f t="shared" si="52"/>
        <v>0</v>
      </c>
      <c r="M878" s="156">
        <f t="shared" si="53"/>
        <v>0</v>
      </c>
      <c r="N878" s="165"/>
      <c r="O878" s="165"/>
      <c r="P878" s="156">
        <f t="shared" si="54"/>
        <v>0</v>
      </c>
      <c r="Q878" s="156">
        <f t="shared" si="55"/>
        <v>0</v>
      </c>
      <c r="R878" s="165"/>
      <c r="S878" s="165"/>
    </row>
    <row r="879" spans="1:19" x14ac:dyDescent="0.25">
      <c r="A879" s="156">
        <v>864</v>
      </c>
      <c r="B879" s="156" t="e">
        <f>VLOOKUP('Room Details'!$I867,NCA_Calculations!$I$3:$N$12,2,0)</f>
        <v>#N/A</v>
      </c>
      <c r="C879" s="156" t="e">
        <f>VLOOKUP('Room Details'!$I867,NCA_Calculations!$I$3:$N$12,3,0)</f>
        <v>#N/A</v>
      </c>
      <c r="D879" s="156" t="e">
        <f>VLOOKUP('Room Details'!$I867,NCA_Calculations!$I$3:$N$12,4,0)</f>
        <v>#N/A</v>
      </c>
      <c r="E879" s="156" t="e">
        <f>VLOOKUP('Room Details'!$I867,NCA_Calculations!$I$3:$N$12,5,0)</f>
        <v>#N/A</v>
      </c>
      <c r="F879" s="156" t="e">
        <f>VLOOKUP('Room Details'!$I867,NCA_Calculations!$I$3:$N$12,6,0)</f>
        <v>#N/A</v>
      </c>
      <c r="G879" s="156" t="str">
        <f>IF(OR(ISBLANK('Room Details'!$M867), 'Room Details'!$M867 = 0,  'Room Details'!$M867 = "N/A" ),"Usable","Unusable")</f>
        <v>Usable</v>
      </c>
      <c r="H879" s="156">
        <f>'Room Details'!$V867</f>
        <v>0</v>
      </c>
      <c r="I879" s="156">
        <f>_xlfn.IFNA(ROUNDUP(IF(OR('Room Details'!$J867=0,ISBLANK('Room Details'!$J867),'Room Details'!$J867="N/A"),0,IF('Room Details'!$J867&gt;$D879,('Room Details'!$J867/$E879)+$F879,IF('Room Details'!$J867&lt;=ABS($B879*$C879),1,('Room Details'!$J867/$B879)+$C879))),0),0)</f>
        <v>0</v>
      </c>
      <c r="J879" s="167"/>
      <c r="K879" s="167"/>
      <c r="L879" s="156">
        <f t="shared" si="52"/>
        <v>0</v>
      </c>
      <c r="M879" s="156">
        <f t="shared" si="53"/>
        <v>0</v>
      </c>
      <c r="N879" s="165"/>
      <c r="O879" s="165"/>
      <c r="P879" s="156">
        <f t="shared" si="54"/>
        <v>0</v>
      </c>
      <c r="Q879" s="156">
        <f t="shared" si="55"/>
        <v>0</v>
      </c>
      <c r="R879" s="165"/>
      <c r="S879" s="165"/>
    </row>
    <row r="880" spans="1:19" x14ac:dyDescent="0.25">
      <c r="A880" s="156">
        <v>865</v>
      </c>
      <c r="B880" s="156" t="e">
        <f>VLOOKUP('Room Details'!$I868,NCA_Calculations!$I$3:$N$12,2,0)</f>
        <v>#N/A</v>
      </c>
      <c r="C880" s="156" t="e">
        <f>VLOOKUP('Room Details'!$I868,NCA_Calculations!$I$3:$N$12,3,0)</f>
        <v>#N/A</v>
      </c>
      <c r="D880" s="156" t="e">
        <f>VLOOKUP('Room Details'!$I868,NCA_Calculations!$I$3:$N$12,4,0)</f>
        <v>#N/A</v>
      </c>
      <c r="E880" s="156" t="e">
        <f>VLOOKUP('Room Details'!$I868,NCA_Calculations!$I$3:$N$12,5,0)</f>
        <v>#N/A</v>
      </c>
      <c r="F880" s="156" t="e">
        <f>VLOOKUP('Room Details'!$I868,NCA_Calculations!$I$3:$N$12,6,0)</f>
        <v>#N/A</v>
      </c>
      <c r="G880" s="156" t="str">
        <f>IF(OR(ISBLANK('Room Details'!$M868), 'Room Details'!$M868 = 0,  'Room Details'!$M868 = "N/A" ),"Usable","Unusable")</f>
        <v>Usable</v>
      </c>
      <c r="H880" s="156">
        <f>'Room Details'!$V868</f>
        <v>0</v>
      </c>
      <c r="I880" s="156">
        <f>_xlfn.IFNA(ROUNDUP(IF(OR('Room Details'!$J868=0,ISBLANK('Room Details'!$J868),'Room Details'!$J868="N/A"),0,IF('Room Details'!$J868&gt;$D880,('Room Details'!$J868/$E880)+$F880,IF('Room Details'!$J868&lt;=ABS($B880*$C880),1,('Room Details'!$J868/$B880)+$C880))),0),0)</f>
        <v>0</v>
      </c>
      <c r="J880" s="167"/>
      <c r="K880" s="167"/>
      <c r="L880" s="156">
        <f t="shared" si="52"/>
        <v>0</v>
      </c>
      <c r="M880" s="156">
        <f t="shared" si="53"/>
        <v>0</v>
      </c>
      <c r="N880" s="165"/>
      <c r="O880" s="165"/>
      <c r="P880" s="156">
        <f t="shared" si="54"/>
        <v>0</v>
      </c>
      <c r="Q880" s="156">
        <f t="shared" si="55"/>
        <v>0</v>
      </c>
      <c r="R880" s="165"/>
      <c r="S880" s="165"/>
    </row>
    <row r="881" spans="1:19" x14ac:dyDescent="0.25">
      <c r="A881" s="156">
        <v>866</v>
      </c>
      <c r="B881" s="156" t="e">
        <f>VLOOKUP('Room Details'!$I869,NCA_Calculations!$I$3:$N$12,2,0)</f>
        <v>#N/A</v>
      </c>
      <c r="C881" s="156" t="e">
        <f>VLOOKUP('Room Details'!$I869,NCA_Calculations!$I$3:$N$12,3,0)</f>
        <v>#N/A</v>
      </c>
      <c r="D881" s="156" t="e">
        <f>VLOOKUP('Room Details'!$I869,NCA_Calculations!$I$3:$N$12,4,0)</f>
        <v>#N/A</v>
      </c>
      <c r="E881" s="156" t="e">
        <f>VLOOKUP('Room Details'!$I869,NCA_Calculations!$I$3:$N$12,5,0)</f>
        <v>#N/A</v>
      </c>
      <c r="F881" s="156" t="e">
        <f>VLOOKUP('Room Details'!$I869,NCA_Calculations!$I$3:$N$12,6,0)</f>
        <v>#N/A</v>
      </c>
      <c r="G881" s="156" t="str">
        <f>IF(OR(ISBLANK('Room Details'!$M869), 'Room Details'!$M869 = 0,  'Room Details'!$M869 = "N/A" ),"Usable","Unusable")</f>
        <v>Usable</v>
      </c>
      <c r="H881" s="156">
        <f>'Room Details'!$V869</f>
        <v>0</v>
      </c>
      <c r="I881" s="156">
        <f>_xlfn.IFNA(ROUNDUP(IF(OR('Room Details'!$J869=0,ISBLANK('Room Details'!$J869),'Room Details'!$J869="N/A"),0,IF('Room Details'!$J869&gt;$D881,('Room Details'!$J869/$E881)+$F881,IF('Room Details'!$J869&lt;=ABS($B881*$C881),1,('Room Details'!$J869/$B881)+$C881))),0),0)</f>
        <v>0</v>
      </c>
      <c r="J881" s="167"/>
      <c r="K881" s="167"/>
      <c r="L881" s="156">
        <f t="shared" si="52"/>
        <v>0</v>
      </c>
      <c r="M881" s="156">
        <f t="shared" si="53"/>
        <v>0</v>
      </c>
      <c r="N881" s="165"/>
      <c r="O881" s="165"/>
      <c r="P881" s="156">
        <f t="shared" si="54"/>
        <v>0</v>
      </c>
      <c r="Q881" s="156">
        <f t="shared" si="55"/>
        <v>0</v>
      </c>
      <c r="R881" s="165"/>
      <c r="S881" s="165"/>
    </row>
    <row r="882" spans="1:19" x14ac:dyDescent="0.25">
      <c r="A882" s="156">
        <v>867</v>
      </c>
      <c r="B882" s="156" t="e">
        <f>VLOOKUP('Room Details'!$I870,NCA_Calculations!$I$3:$N$12,2,0)</f>
        <v>#N/A</v>
      </c>
      <c r="C882" s="156" t="e">
        <f>VLOOKUP('Room Details'!$I870,NCA_Calculations!$I$3:$N$12,3,0)</f>
        <v>#N/A</v>
      </c>
      <c r="D882" s="156" t="e">
        <f>VLOOKUP('Room Details'!$I870,NCA_Calculations!$I$3:$N$12,4,0)</f>
        <v>#N/A</v>
      </c>
      <c r="E882" s="156" t="e">
        <f>VLOOKUP('Room Details'!$I870,NCA_Calculations!$I$3:$N$12,5,0)</f>
        <v>#N/A</v>
      </c>
      <c r="F882" s="156" t="e">
        <f>VLOOKUP('Room Details'!$I870,NCA_Calculations!$I$3:$N$12,6,0)</f>
        <v>#N/A</v>
      </c>
      <c r="G882" s="156" t="str">
        <f>IF(OR(ISBLANK('Room Details'!$M870), 'Room Details'!$M870 = 0,  'Room Details'!$M870 = "N/A" ),"Usable","Unusable")</f>
        <v>Usable</v>
      </c>
      <c r="H882" s="156">
        <f>'Room Details'!$V870</f>
        <v>0</v>
      </c>
      <c r="I882" s="156">
        <f>_xlfn.IFNA(ROUNDUP(IF(OR('Room Details'!$J870=0,ISBLANK('Room Details'!$J870),'Room Details'!$J870="N/A"),0,IF('Room Details'!$J870&gt;$D882,('Room Details'!$J870/$E882)+$F882,IF('Room Details'!$J870&lt;=ABS($B882*$C882),1,('Room Details'!$J870/$B882)+$C882))),0),0)</f>
        <v>0</v>
      </c>
      <c r="J882" s="167"/>
      <c r="K882" s="167"/>
      <c r="L882" s="156">
        <f t="shared" si="52"/>
        <v>0</v>
      </c>
      <c r="M882" s="156">
        <f t="shared" si="53"/>
        <v>0</v>
      </c>
      <c r="N882" s="165"/>
      <c r="O882" s="165"/>
      <c r="P882" s="156">
        <f t="shared" si="54"/>
        <v>0</v>
      </c>
      <c r="Q882" s="156">
        <f t="shared" si="55"/>
        <v>0</v>
      </c>
      <c r="R882" s="165"/>
      <c r="S882" s="165"/>
    </row>
    <row r="883" spans="1:19" x14ac:dyDescent="0.25">
      <c r="A883" s="156">
        <v>868</v>
      </c>
      <c r="B883" s="156" t="e">
        <f>VLOOKUP('Room Details'!$I871,NCA_Calculations!$I$3:$N$12,2,0)</f>
        <v>#N/A</v>
      </c>
      <c r="C883" s="156" t="e">
        <f>VLOOKUP('Room Details'!$I871,NCA_Calculations!$I$3:$N$12,3,0)</f>
        <v>#N/A</v>
      </c>
      <c r="D883" s="156" t="e">
        <f>VLOOKUP('Room Details'!$I871,NCA_Calculations!$I$3:$N$12,4,0)</f>
        <v>#N/A</v>
      </c>
      <c r="E883" s="156" t="e">
        <f>VLOOKUP('Room Details'!$I871,NCA_Calculations!$I$3:$N$12,5,0)</f>
        <v>#N/A</v>
      </c>
      <c r="F883" s="156" t="e">
        <f>VLOOKUP('Room Details'!$I871,NCA_Calculations!$I$3:$N$12,6,0)</f>
        <v>#N/A</v>
      </c>
      <c r="G883" s="156" t="str">
        <f>IF(OR(ISBLANK('Room Details'!$M871), 'Room Details'!$M871 = 0,  'Room Details'!$M871 = "N/A" ),"Usable","Unusable")</f>
        <v>Usable</v>
      </c>
      <c r="H883" s="156">
        <f>'Room Details'!$V871</f>
        <v>0</v>
      </c>
      <c r="I883" s="156">
        <f>_xlfn.IFNA(ROUNDUP(IF(OR('Room Details'!$J871=0,ISBLANK('Room Details'!$J871),'Room Details'!$J871="N/A"),0,IF('Room Details'!$J871&gt;$D883,('Room Details'!$J871/$E883)+$F883,IF('Room Details'!$J871&lt;=ABS($B883*$C883),1,('Room Details'!$J871/$B883)+$C883))),0),0)</f>
        <v>0</v>
      </c>
      <c r="J883" s="167"/>
      <c r="K883" s="167"/>
      <c r="L883" s="156">
        <f t="shared" si="52"/>
        <v>0</v>
      </c>
      <c r="M883" s="156">
        <f t="shared" si="53"/>
        <v>0</v>
      </c>
      <c r="N883" s="165"/>
      <c r="O883" s="165"/>
      <c r="P883" s="156">
        <f t="shared" si="54"/>
        <v>0</v>
      </c>
      <c r="Q883" s="156">
        <f t="shared" si="55"/>
        <v>0</v>
      </c>
      <c r="R883" s="165"/>
      <c r="S883" s="165"/>
    </row>
    <row r="884" spans="1:19" x14ac:dyDescent="0.25">
      <c r="A884" s="156">
        <v>869</v>
      </c>
      <c r="B884" s="156" t="e">
        <f>VLOOKUP('Room Details'!$I872,NCA_Calculations!$I$3:$N$12,2,0)</f>
        <v>#N/A</v>
      </c>
      <c r="C884" s="156" t="e">
        <f>VLOOKUP('Room Details'!$I872,NCA_Calculations!$I$3:$N$12,3,0)</f>
        <v>#N/A</v>
      </c>
      <c r="D884" s="156" t="e">
        <f>VLOOKUP('Room Details'!$I872,NCA_Calculations!$I$3:$N$12,4,0)</f>
        <v>#N/A</v>
      </c>
      <c r="E884" s="156" t="e">
        <f>VLOOKUP('Room Details'!$I872,NCA_Calculations!$I$3:$N$12,5,0)</f>
        <v>#N/A</v>
      </c>
      <c r="F884" s="156" t="e">
        <f>VLOOKUP('Room Details'!$I872,NCA_Calculations!$I$3:$N$12,6,0)</f>
        <v>#N/A</v>
      </c>
      <c r="G884" s="156" t="str">
        <f>IF(OR(ISBLANK('Room Details'!$M872), 'Room Details'!$M872 = 0,  'Room Details'!$M872 = "N/A" ),"Usable","Unusable")</f>
        <v>Usable</v>
      </c>
      <c r="H884" s="156">
        <f>'Room Details'!$V872</f>
        <v>0</v>
      </c>
      <c r="I884" s="156">
        <f>_xlfn.IFNA(ROUNDUP(IF(OR('Room Details'!$J872=0,ISBLANK('Room Details'!$J872),'Room Details'!$J872="N/A"),0,IF('Room Details'!$J872&gt;$D884,('Room Details'!$J872/$E884)+$F884,IF('Room Details'!$J872&lt;=ABS($B884*$C884),1,('Room Details'!$J872/$B884)+$C884))),0),0)</f>
        <v>0</v>
      </c>
      <c r="J884" s="167"/>
      <c r="K884" s="167"/>
      <c r="L884" s="156">
        <f t="shared" si="52"/>
        <v>0</v>
      </c>
      <c r="M884" s="156">
        <f t="shared" si="53"/>
        <v>0</v>
      </c>
      <c r="N884" s="165"/>
      <c r="O884" s="165"/>
      <c r="P884" s="156">
        <f t="shared" si="54"/>
        <v>0</v>
      </c>
      <c r="Q884" s="156">
        <f t="shared" si="55"/>
        <v>0</v>
      </c>
      <c r="R884" s="165"/>
      <c r="S884" s="165"/>
    </row>
    <row r="885" spans="1:19" x14ac:dyDescent="0.25">
      <c r="A885" s="156">
        <v>870</v>
      </c>
      <c r="B885" s="156" t="e">
        <f>VLOOKUP('Room Details'!$I873,NCA_Calculations!$I$3:$N$12,2,0)</f>
        <v>#N/A</v>
      </c>
      <c r="C885" s="156" t="e">
        <f>VLOOKUP('Room Details'!$I873,NCA_Calculations!$I$3:$N$12,3,0)</f>
        <v>#N/A</v>
      </c>
      <c r="D885" s="156" t="e">
        <f>VLOOKUP('Room Details'!$I873,NCA_Calculations!$I$3:$N$12,4,0)</f>
        <v>#N/A</v>
      </c>
      <c r="E885" s="156" t="e">
        <f>VLOOKUP('Room Details'!$I873,NCA_Calculations!$I$3:$N$12,5,0)</f>
        <v>#N/A</v>
      </c>
      <c r="F885" s="156" t="e">
        <f>VLOOKUP('Room Details'!$I873,NCA_Calculations!$I$3:$N$12,6,0)</f>
        <v>#N/A</v>
      </c>
      <c r="G885" s="156" t="str">
        <f>IF(OR(ISBLANK('Room Details'!$M873), 'Room Details'!$M873 = 0,  'Room Details'!$M873 = "N/A" ),"Usable","Unusable")</f>
        <v>Usable</v>
      </c>
      <c r="H885" s="156">
        <f>'Room Details'!$V873</f>
        <v>0</v>
      </c>
      <c r="I885" s="156">
        <f>_xlfn.IFNA(ROUNDUP(IF(OR('Room Details'!$J873=0,ISBLANK('Room Details'!$J873),'Room Details'!$J873="N/A"),0,IF('Room Details'!$J873&gt;$D885,('Room Details'!$J873/$E885)+$F885,IF('Room Details'!$J873&lt;=ABS($B885*$C885),1,('Room Details'!$J873/$B885)+$C885))),0),0)</f>
        <v>0</v>
      </c>
      <c r="J885" s="167"/>
      <c r="K885" s="167"/>
      <c r="L885" s="156">
        <f t="shared" si="52"/>
        <v>0</v>
      </c>
      <c r="M885" s="156">
        <f t="shared" si="53"/>
        <v>0</v>
      </c>
      <c r="N885" s="165"/>
      <c r="O885" s="165"/>
      <c r="P885" s="156">
        <f t="shared" si="54"/>
        <v>0</v>
      </c>
      <c r="Q885" s="156">
        <f t="shared" si="55"/>
        <v>0</v>
      </c>
      <c r="R885" s="165"/>
      <c r="S885" s="165"/>
    </row>
    <row r="886" spans="1:19" x14ac:dyDescent="0.25">
      <c r="A886" s="156">
        <v>871</v>
      </c>
      <c r="B886" s="156" t="e">
        <f>VLOOKUP('Room Details'!$I874,NCA_Calculations!$I$3:$N$12,2,0)</f>
        <v>#N/A</v>
      </c>
      <c r="C886" s="156" t="e">
        <f>VLOOKUP('Room Details'!$I874,NCA_Calculations!$I$3:$N$12,3,0)</f>
        <v>#N/A</v>
      </c>
      <c r="D886" s="156" t="e">
        <f>VLOOKUP('Room Details'!$I874,NCA_Calculations!$I$3:$N$12,4,0)</f>
        <v>#N/A</v>
      </c>
      <c r="E886" s="156" t="e">
        <f>VLOOKUP('Room Details'!$I874,NCA_Calculations!$I$3:$N$12,5,0)</f>
        <v>#N/A</v>
      </c>
      <c r="F886" s="156" t="e">
        <f>VLOOKUP('Room Details'!$I874,NCA_Calculations!$I$3:$N$12,6,0)</f>
        <v>#N/A</v>
      </c>
      <c r="G886" s="156" t="str">
        <f>IF(OR(ISBLANK('Room Details'!$M874), 'Room Details'!$M874 = 0,  'Room Details'!$M874 = "N/A" ),"Usable","Unusable")</f>
        <v>Usable</v>
      </c>
      <c r="H886" s="156">
        <f>'Room Details'!$V874</f>
        <v>0</v>
      </c>
      <c r="I886" s="156">
        <f>_xlfn.IFNA(ROUNDUP(IF(OR('Room Details'!$J874=0,ISBLANK('Room Details'!$J874),'Room Details'!$J874="N/A"),0,IF('Room Details'!$J874&gt;$D886,('Room Details'!$J874/$E886)+$F886,IF('Room Details'!$J874&lt;=ABS($B886*$C886),1,('Room Details'!$J874/$B886)+$C886))),0),0)</f>
        <v>0</v>
      </c>
      <c r="J886" s="167"/>
      <c r="K886" s="167"/>
      <c r="L886" s="156">
        <f t="shared" si="52"/>
        <v>0</v>
      </c>
      <c r="M886" s="156">
        <f t="shared" si="53"/>
        <v>0</v>
      </c>
      <c r="N886" s="165"/>
      <c r="O886" s="165"/>
      <c r="P886" s="156">
        <f t="shared" si="54"/>
        <v>0</v>
      </c>
      <c r="Q886" s="156">
        <f t="shared" si="55"/>
        <v>0</v>
      </c>
      <c r="R886" s="165"/>
      <c r="S886" s="165"/>
    </row>
    <row r="887" spans="1:19" x14ac:dyDescent="0.25">
      <c r="A887" s="156">
        <v>872</v>
      </c>
      <c r="B887" s="156" t="e">
        <f>VLOOKUP('Room Details'!$I875,NCA_Calculations!$I$3:$N$12,2,0)</f>
        <v>#N/A</v>
      </c>
      <c r="C887" s="156" t="e">
        <f>VLOOKUP('Room Details'!$I875,NCA_Calculations!$I$3:$N$12,3,0)</f>
        <v>#N/A</v>
      </c>
      <c r="D887" s="156" t="e">
        <f>VLOOKUP('Room Details'!$I875,NCA_Calculations!$I$3:$N$12,4,0)</f>
        <v>#N/A</v>
      </c>
      <c r="E887" s="156" t="e">
        <f>VLOOKUP('Room Details'!$I875,NCA_Calculations!$I$3:$N$12,5,0)</f>
        <v>#N/A</v>
      </c>
      <c r="F887" s="156" t="e">
        <f>VLOOKUP('Room Details'!$I875,NCA_Calculations!$I$3:$N$12,6,0)</f>
        <v>#N/A</v>
      </c>
      <c r="G887" s="156" t="str">
        <f>IF(OR(ISBLANK('Room Details'!$M875), 'Room Details'!$M875 = 0,  'Room Details'!$M875 = "N/A" ),"Usable","Unusable")</f>
        <v>Usable</v>
      </c>
      <c r="H887" s="156">
        <f>'Room Details'!$V875</f>
        <v>0</v>
      </c>
      <c r="I887" s="156">
        <f>_xlfn.IFNA(ROUNDUP(IF(OR('Room Details'!$J875=0,ISBLANK('Room Details'!$J875),'Room Details'!$J875="N/A"),0,IF('Room Details'!$J875&gt;$D887,('Room Details'!$J875/$E887)+$F887,IF('Room Details'!$J875&lt;=ABS($B887*$C887),1,('Room Details'!$J875/$B887)+$C887))),0),0)</f>
        <v>0</v>
      </c>
      <c r="J887" s="167"/>
      <c r="K887" s="167"/>
      <c r="L887" s="156">
        <f t="shared" si="52"/>
        <v>0</v>
      </c>
      <c r="M887" s="156">
        <f t="shared" si="53"/>
        <v>0</v>
      </c>
      <c r="N887" s="165"/>
      <c r="O887" s="165"/>
      <c r="P887" s="156">
        <f t="shared" si="54"/>
        <v>0</v>
      </c>
      <c r="Q887" s="156">
        <f t="shared" si="55"/>
        <v>0</v>
      </c>
      <c r="R887" s="165"/>
      <c r="S887" s="165"/>
    </row>
    <row r="888" spans="1:19" x14ac:dyDescent="0.25">
      <c r="A888" s="156">
        <v>873</v>
      </c>
      <c r="B888" s="156" t="e">
        <f>VLOOKUP('Room Details'!$I876,NCA_Calculations!$I$3:$N$12,2,0)</f>
        <v>#N/A</v>
      </c>
      <c r="C888" s="156" t="e">
        <f>VLOOKUP('Room Details'!$I876,NCA_Calculations!$I$3:$N$12,3,0)</f>
        <v>#N/A</v>
      </c>
      <c r="D888" s="156" t="e">
        <f>VLOOKUP('Room Details'!$I876,NCA_Calculations!$I$3:$N$12,4,0)</f>
        <v>#N/A</v>
      </c>
      <c r="E888" s="156" t="e">
        <f>VLOOKUP('Room Details'!$I876,NCA_Calculations!$I$3:$N$12,5,0)</f>
        <v>#N/A</v>
      </c>
      <c r="F888" s="156" t="e">
        <f>VLOOKUP('Room Details'!$I876,NCA_Calculations!$I$3:$N$12,6,0)</f>
        <v>#N/A</v>
      </c>
      <c r="G888" s="156" t="str">
        <f>IF(OR(ISBLANK('Room Details'!$M876), 'Room Details'!$M876 = 0,  'Room Details'!$M876 = "N/A" ),"Usable","Unusable")</f>
        <v>Usable</v>
      </c>
      <c r="H888" s="156">
        <f>'Room Details'!$V876</f>
        <v>0</v>
      </c>
      <c r="I888" s="156">
        <f>_xlfn.IFNA(ROUNDUP(IF(OR('Room Details'!$J876=0,ISBLANK('Room Details'!$J876),'Room Details'!$J876="N/A"),0,IF('Room Details'!$J876&gt;$D888,('Room Details'!$J876/$E888)+$F888,IF('Room Details'!$J876&lt;=ABS($B888*$C888),1,('Room Details'!$J876/$B888)+$C888))),0),0)</f>
        <v>0</v>
      </c>
      <c r="J888" s="167"/>
      <c r="K888" s="167"/>
      <c r="L888" s="156">
        <f t="shared" si="52"/>
        <v>0</v>
      </c>
      <c r="M888" s="156">
        <f t="shared" si="53"/>
        <v>0</v>
      </c>
      <c r="N888" s="165"/>
      <c r="O888" s="165"/>
      <c r="P888" s="156">
        <f t="shared" si="54"/>
        <v>0</v>
      </c>
      <c r="Q888" s="156">
        <f t="shared" si="55"/>
        <v>0</v>
      </c>
      <c r="R888" s="165"/>
      <c r="S888" s="165"/>
    </row>
    <row r="889" spans="1:19" x14ac:dyDescent="0.25">
      <c r="A889" s="156">
        <v>874</v>
      </c>
      <c r="B889" s="156" t="e">
        <f>VLOOKUP('Room Details'!$I877,NCA_Calculations!$I$3:$N$12,2,0)</f>
        <v>#N/A</v>
      </c>
      <c r="C889" s="156" t="e">
        <f>VLOOKUP('Room Details'!$I877,NCA_Calculations!$I$3:$N$12,3,0)</f>
        <v>#N/A</v>
      </c>
      <c r="D889" s="156" t="e">
        <f>VLOOKUP('Room Details'!$I877,NCA_Calculations!$I$3:$N$12,4,0)</f>
        <v>#N/A</v>
      </c>
      <c r="E889" s="156" t="e">
        <f>VLOOKUP('Room Details'!$I877,NCA_Calculations!$I$3:$N$12,5,0)</f>
        <v>#N/A</v>
      </c>
      <c r="F889" s="156" t="e">
        <f>VLOOKUP('Room Details'!$I877,NCA_Calculations!$I$3:$N$12,6,0)</f>
        <v>#N/A</v>
      </c>
      <c r="G889" s="156" t="str">
        <f>IF(OR(ISBLANK('Room Details'!$M877), 'Room Details'!$M877 = 0,  'Room Details'!$M877 = "N/A" ),"Usable","Unusable")</f>
        <v>Usable</v>
      </c>
      <c r="H889" s="156">
        <f>'Room Details'!$V877</f>
        <v>0</v>
      </c>
      <c r="I889" s="156">
        <f>_xlfn.IFNA(ROUNDUP(IF(OR('Room Details'!$J877=0,ISBLANK('Room Details'!$J877),'Room Details'!$J877="N/A"),0,IF('Room Details'!$J877&gt;$D889,('Room Details'!$J877/$E889)+$F889,IF('Room Details'!$J877&lt;=ABS($B889*$C889),1,('Room Details'!$J877/$B889)+$C889))),0),0)</f>
        <v>0</v>
      </c>
      <c r="J889" s="167"/>
      <c r="K889" s="167"/>
      <c r="L889" s="156">
        <f t="shared" si="52"/>
        <v>0</v>
      </c>
      <c r="M889" s="156">
        <f t="shared" si="53"/>
        <v>0</v>
      </c>
      <c r="N889" s="165"/>
      <c r="O889" s="165"/>
      <c r="P889" s="156">
        <f t="shared" si="54"/>
        <v>0</v>
      </c>
      <c r="Q889" s="156">
        <f t="shared" si="55"/>
        <v>0</v>
      </c>
      <c r="R889" s="165"/>
      <c r="S889" s="165"/>
    </row>
    <row r="890" spans="1:19" x14ac:dyDescent="0.25">
      <c r="A890" s="156">
        <v>875</v>
      </c>
      <c r="B890" s="156" t="e">
        <f>VLOOKUP('Room Details'!$I878,NCA_Calculations!$I$3:$N$12,2,0)</f>
        <v>#N/A</v>
      </c>
      <c r="C890" s="156" t="e">
        <f>VLOOKUP('Room Details'!$I878,NCA_Calculations!$I$3:$N$12,3,0)</f>
        <v>#N/A</v>
      </c>
      <c r="D890" s="156" t="e">
        <f>VLOOKUP('Room Details'!$I878,NCA_Calculations!$I$3:$N$12,4,0)</f>
        <v>#N/A</v>
      </c>
      <c r="E890" s="156" t="e">
        <f>VLOOKUP('Room Details'!$I878,NCA_Calculations!$I$3:$N$12,5,0)</f>
        <v>#N/A</v>
      </c>
      <c r="F890" s="156" t="e">
        <f>VLOOKUP('Room Details'!$I878,NCA_Calculations!$I$3:$N$12,6,0)</f>
        <v>#N/A</v>
      </c>
      <c r="G890" s="156" t="str">
        <f>IF(OR(ISBLANK('Room Details'!$M878), 'Room Details'!$M878 = 0,  'Room Details'!$M878 = "N/A" ),"Usable","Unusable")</f>
        <v>Usable</v>
      </c>
      <c r="H890" s="156">
        <f>'Room Details'!$V878</f>
        <v>0</v>
      </c>
      <c r="I890" s="156">
        <f>_xlfn.IFNA(ROUNDUP(IF(OR('Room Details'!$J878=0,ISBLANK('Room Details'!$J878),'Room Details'!$J878="N/A"),0,IF('Room Details'!$J878&gt;$D890,('Room Details'!$J878/$E890)+$F890,IF('Room Details'!$J878&lt;=ABS($B890*$C890),1,('Room Details'!$J878/$B890)+$C890))),0),0)</f>
        <v>0</v>
      </c>
      <c r="J890" s="167"/>
      <c r="K890" s="167"/>
      <c r="L890" s="156">
        <f t="shared" si="52"/>
        <v>0</v>
      </c>
      <c r="M890" s="156">
        <f t="shared" si="53"/>
        <v>0</v>
      </c>
      <c r="N890" s="165"/>
      <c r="O890" s="165"/>
      <c r="P890" s="156">
        <f t="shared" si="54"/>
        <v>0</v>
      </c>
      <c r="Q890" s="156">
        <f t="shared" si="55"/>
        <v>0</v>
      </c>
      <c r="R890" s="165"/>
      <c r="S890" s="165"/>
    </row>
    <row r="891" spans="1:19" x14ac:dyDescent="0.25">
      <c r="A891" s="156">
        <v>876</v>
      </c>
      <c r="B891" s="156" t="e">
        <f>VLOOKUP('Room Details'!$I879,NCA_Calculations!$I$3:$N$12,2,0)</f>
        <v>#N/A</v>
      </c>
      <c r="C891" s="156" t="e">
        <f>VLOOKUP('Room Details'!$I879,NCA_Calculations!$I$3:$N$12,3,0)</f>
        <v>#N/A</v>
      </c>
      <c r="D891" s="156" t="e">
        <f>VLOOKUP('Room Details'!$I879,NCA_Calculations!$I$3:$N$12,4,0)</f>
        <v>#N/A</v>
      </c>
      <c r="E891" s="156" t="e">
        <f>VLOOKUP('Room Details'!$I879,NCA_Calculations!$I$3:$N$12,5,0)</f>
        <v>#N/A</v>
      </c>
      <c r="F891" s="156" t="e">
        <f>VLOOKUP('Room Details'!$I879,NCA_Calculations!$I$3:$N$12,6,0)</f>
        <v>#N/A</v>
      </c>
      <c r="G891" s="156" t="str">
        <f>IF(OR(ISBLANK('Room Details'!$M879), 'Room Details'!$M879 = 0,  'Room Details'!$M879 = "N/A" ),"Usable","Unusable")</f>
        <v>Usable</v>
      </c>
      <c r="H891" s="156">
        <f>'Room Details'!$V879</f>
        <v>0</v>
      </c>
      <c r="I891" s="156">
        <f>_xlfn.IFNA(ROUNDUP(IF(OR('Room Details'!$J879=0,ISBLANK('Room Details'!$J879),'Room Details'!$J879="N/A"),0,IF('Room Details'!$J879&gt;$D891,('Room Details'!$J879/$E891)+$F891,IF('Room Details'!$J879&lt;=ABS($B891*$C891),1,('Room Details'!$J879/$B891)+$C891))),0),0)</f>
        <v>0</v>
      </c>
      <c r="J891" s="167"/>
      <c r="K891" s="167"/>
      <c r="L891" s="156">
        <f t="shared" si="52"/>
        <v>0</v>
      </c>
      <c r="M891" s="156">
        <f t="shared" si="53"/>
        <v>0</v>
      </c>
      <c r="N891" s="165"/>
      <c r="O891" s="165"/>
      <c r="P891" s="156">
        <f t="shared" si="54"/>
        <v>0</v>
      </c>
      <c r="Q891" s="156">
        <f t="shared" si="55"/>
        <v>0</v>
      </c>
      <c r="R891" s="165"/>
      <c r="S891" s="165"/>
    </row>
    <row r="892" spans="1:19" x14ac:dyDescent="0.25">
      <c r="A892" s="156">
        <v>877</v>
      </c>
      <c r="B892" s="156" t="e">
        <f>VLOOKUP('Room Details'!$I880,NCA_Calculations!$I$3:$N$12,2,0)</f>
        <v>#N/A</v>
      </c>
      <c r="C892" s="156" t="e">
        <f>VLOOKUP('Room Details'!$I880,NCA_Calculations!$I$3:$N$12,3,0)</f>
        <v>#N/A</v>
      </c>
      <c r="D892" s="156" t="e">
        <f>VLOOKUP('Room Details'!$I880,NCA_Calculations!$I$3:$N$12,4,0)</f>
        <v>#N/A</v>
      </c>
      <c r="E892" s="156" t="e">
        <f>VLOOKUP('Room Details'!$I880,NCA_Calculations!$I$3:$N$12,5,0)</f>
        <v>#N/A</v>
      </c>
      <c r="F892" s="156" t="e">
        <f>VLOOKUP('Room Details'!$I880,NCA_Calculations!$I$3:$N$12,6,0)</f>
        <v>#N/A</v>
      </c>
      <c r="G892" s="156" t="str">
        <f>IF(OR(ISBLANK('Room Details'!$M880), 'Room Details'!$M880 = 0,  'Room Details'!$M880 = "N/A" ),"Usable","Unusable")</f>
        <v>Usable</v>
      </c>
      <c r="H892" s="156">
        <f>'Room Details'!$V880</f>
        <v>0</v>
      </c>
      <c r="I892" s="156">
        <f>_xlfn.IFNA(ROUNDUP(IF(OR('Room Details'!$J880=0,ISBLANK('Room Details'!$J880),'Room Details'!$J880="N/A"),0,IF('Room Details'!$J880&gt;$D892,('Room Details'!$J880/$E892)+$F892,IF('Room Details'!$J880&lt;=ABS($B892*$C892),1,('Room Details'!$J880/$B892)+$C892))),0),0)</f>
        <v>0</v>
      </c>
      <c r="J892" s="167"/>
      <c r="K892" s="167"/>
      <c r="L892" s="156">
        <f t="shared" si="52"/>
        <v>0</v>
      </c>
      <c r="M892" s="156">
        <f t="shared" si="53"/>
        <v>0</v>
      </c>
      <c r="N892" s="165"/>
      <c r="O892" s="165"/>
      <c r="P892" s="156">
        <f t="shared" si="54"/>
        <v>0</v>
      </c>
      <c r="Q892" s="156">
        <f t="shared" si="55"/>
        <v>0</v>
      </c>
      <c r="R892" s="165"/>
      <c r="S892" s="165"/>
    </row>
    <row r="893" spans="1:19" x14ac:dyDescent="0.25">
      <c r="A893" s="156">
        <v>878</v>
      </c>
      <c r="B893" s="156" t="e">
        <f>VLOOKUP('Room Details'!$I881,NCA_Calculations!$I$3:$N$12,2,0)</f>
        <v>#N/A</v>
      </c>
      <c r="C893" s="156" t="e">
        <f>VLOOKUP('Room Details'!$I881,NCA_Calculations!$I$3:$N$12,3,0)</f>
        <v>#N/A</v>
      </c>
      <c r="D893" s="156" t="e">
        <f>VLOOKUP('Room Details'!$I881,NCA_Calculations!$I$3:$N$12,4,0)</f>
        <v>#N/A</v>
      </c>
      <c r="E893" s="156" t="e">
        <f>VLOOKUP('Room Details'!$I881,NCA_Calculations!$I$3:$N$12,5,0)</f>
        <v>#N/A</v>
      </c>
      <c r="F893" s="156" t="e">
        <f>VLOOKUP('Room Details'!$I881,NCA_Calculations!$I$3:$N$12,6,0)</f>
        <v>#N/A</v>
      </c>
      <c r="G893" s="156" t="str">
        <f>IF(OR(ISBLANK('Room Details'!$M881), 'Room Details'!$M881 = 0,  'Room Details'!$M881 = "N/A" ),"Usable","Unusable")</f>
        <v>Usable</v>
      </c>
      <c r="H893" s="156">
        <f>'Room Details'!$V881</f>
        <v>0</v>
      </c>
      <c r="I893" s="156">
        <f>_xlfn.IFNA(ROUNDUP(IF(OR('Room Details'!$J881=0,ISBLANK('Room Details'!$J881),'Room Details'!$J881="N/A"),0,IF('Room Details'!$J881&gt;$D893,('Room Details'!$J881/$E893)+$F893,IF('Room Details'!$J881&lt;=ABS($B893*$C893),1,('Room Details'!$J881/$B893)+$C893))),0),0)</f>
        <v>0</v>
      </c>
      <c r="J893" s="167"/>
      <c r="K893" s="167"/>
      <c r="L893" s="156">
        <f t="shared" si="52"/>
        <v>0</v>
      </c>
      <c r="M893" s="156">
        <f t="shared" si="53"/>
        <v>0</v>
      </c>
      <c r="N893" s="165"/>
      <c r="O893" s="165"/>
      <c r="P893" s="156">
        <f t="shared" si="54"/>
        <v>0</v>
      </c>
      <c r="Q893" s="156">
        <f t="shared" si="55"/>
        <v>0</v>
      </c>
      <c r="R893" s="165"/>
      <c r="S893" s="165"/>
    </row>
    <row r="894" spans="1:19" x14ac:dyDescent="0.25">
      <c r="A894" s="156">
        <v>879</v>
      </c>
      <c r="B894" s="156" t="e">
        <f>VLOOKUP('Room Details'!$I882,NCA_Calculations!$I$3:$N$12,2,0)</f>
        <v>#N/A</v>
      </c>
      <c r="C894" s="156" t="e">
        <f>VLOOKUP('Room Details'!$I882,NCA_Calculations!$I$3:$N$12,3,0)</f>
        <v>#N/A</v>
      </c>
      <c r="D894" s="156" t="e">
        <f>VLOOKUP('Room Details'!$I882,NCA_Calculations!$I$3:$N$12,4,0)</f>
        <v>#N/A</v>
      </c>
      <c r="E894" s="156" t="e">
        <f>VLOOKUP('Room Details'!$I882,NCA_Calculations!$I$3:$N$12,5,0)</f>
        <v>#N/A</v>
      </c>
      <c r="F894" s="156" t="e">
        <f>VLOOKUP('Room Details'!$I882,NCA_Calculations!$I$3:$N$12,6,0)</f>
        <v>#N/A</v>
      </c>
      <c r="G894" s="156" t="str">
        <f>IF(OR(ISBLANK('Room Details'!$M882), 'Room Details'!$M882 = 0,  'Room Details'!$M882 = "N/A" ),"Usable","Unusable")</f>
        <v>Usable</v>
      </c>
      <c r="H894" s="156">
        <f>'Room Details'!$V882</f>
        <v>0</v>
      </c>
      <c r="I894" s="156">
        <f>_xlfn.IFNA(ROUNDUP(IF(OR('Room Details'!$J882=0,ISBLANK('Room Details'!$J882),'Room Details'!$J882="N/A"),0,IF('Room Details'!$J882&gt;$D894,('Room Details'!$J882/$E894)+$F894,IF('Room Details'!$J882&lt;=ABS($B894*$C894),1,('Room Details'!$J882/$B894)+$C894))),0),0)</f>
        <v>0</v>
      </c>
      <c r="J894" s="167"/>
      <c r="K894" s="167"/>
      <c r="L894" s="156">
        <f t="shared" si="52"/>
        <v>0</v>
      </c>
      <c r="M894" s="156">
        <f t="shared" si="53"/>
        <v>0</v>
      </c>
      <c r="N894" s="165"/>
      <c r="O894" s="165"/>
      <c r="P894" s="156">
        <f t="shared" si="54"/>
        <v>0</v>
      </c>
      <c r="Q894" s="156">
        <f t="shared" si="55"/>
        <v>0</v>
      </c>
      <c r="R894" s="165"/>
      <c r="S894" s="165"/>
    </row>
    <row r="895" spans="1:19" x14ac:dyDescent="0.25">
      <c r="A895" s="156">
        <v>880</v>
      </c>
      <c r="B895" s="156" t="e">
        <f>VLOOKUP('Room Details'!$I883,NCA_Calculations!$I$3:$N$12,2,0)</f>
        <v>#N/A</v>
      </c>
      <c r="C895" s="156" t="e">
        <f>VLOOKUP('Room Details'!$I883,NCA_Calculations!$I$3:$N$12,3,0)</f>
        <v>#N/A</v>
      </c>
      <c r="D895" s="156" t="e">
        <f>VLOOKUP('Room Details'!$I883,NCA_Calculations!$I$3:$N$12,4,0)</f>
        <v>#N/A</v>
      </c>
      <c r="E895" s="156" t="e">
        <f>VLOOKUP('Room Details'!$I883,NCA_Calculations!$I$3:$N$12,5,0)</f>
        <v>#N/A</v>
      </c>
      <c r="F895" s="156" t="e">
        <f>VLOOKUP('Room Details'!$I883,NCA_Calculations!$I$3:$N$12,6,0)</f>
        <v>#N/A</v>
      </c>
      <c r="G895" s="156" t="str">
        <f>IF(OR(ISBLANK('Room Details'!$M883), 'Room Details'!$M883 = 0,  'Room Details'!$M883 = "N/A" ),"Usable","Unusable")</f>
        <v>Usable</v>
      </c>
      <c r="H895" s="156">
        <f>'Room Details'!$V883</f>
        <v>0</v>
      </c>
      <c r="I895" s="156">
        <f>_xlfn.IFNA(ROUNDUP(IF(OR('Room Details'!$J883=0,ISBLANK('Room Details'!$J883),'Room Details'!$J883="N/A"),0,IF('Room Details'!$J883&gt;$D895,('Room Details'!$J883/$E895)+$F895,IF('Room Details'!$J883&lt;=ABS($B895*$C895),1,('Room Details'!$J883/$B895)+$C895))),0),0)</f>
        <v>0</v>
      </c>
      <c r="J895" s="167"/>
      <c r="K895" s="167"/>
      <c r="L895" s="156">
        <f t="shared" si="52"/>
        <v>0</v>
      </c>
      <c r="M895" s="156">
        <f t="shared" si="53"/>
        <v>0</v>
      </c>
      <c r="N895" s="165"/>
      <c r="O895" s="165"/>
      <c r="P895" s="156">
        <f t="shared" si="54"/>
        <v>0</v>
      </c>
      <c r="Q895" s="156">
        <f t="shared" si="55"/>
        <v>0</v>
      </c>
      <c r="R895" s="165"/>
      <c r="S895" s="165"/>
    </row>
    <row r="896" spans="1:19" x14ac:dyDescent="0.25">
      <c r="A896" s="156">
        <v>881</v>
      </c>
      <c r="B896" s="156" t="e">
        <f>VLOOKUP('Room Details'!$I884,NCA_Calculations!$I$3:$N$12,2,0)</f>
        <v>#N/A</v>
      </c>
      <c r="C896" s="156" t="e">
        <f>VLOOKUP('Room Details'!$I884,NCA_Calculations!$I$3:$N$12,3,0)</f>
        <v>#N/A</v>
      </c>
      <c r="D896" s="156" t="e">
        <f>VLOOKUP('Room Details'!$I884,NCA_Calculations!$I$3:$N$12,4,0)</f>
        <v>#N/A</v>
      </c>
      <c r="E896" s="156" t="e">
        <f>VLOOKUP('Room Details'!$I884,NCA_Calculations!$I$3:$N$12,5,0)</f>
        <v>#N/A</v>
      </c>
      <c r="F896" s="156" t="e">
        <f>VLOOKUP('Room Details'!$I884,NCA_Calculations!$I$3:$N$12,6,0)</f>
        <v>#N/A</v>
      </c>
      <c r="G896" s="156" t="str">
        <f>IF(OR(ISBLANK('Room Details'!$M884), 'Room Details'!$M884 = 0,  'Room Details'!$M884 = "N/A" ),"Usable","Unusable")</f>
        <v>Usable</v>
      </c>
      <c r="H896" s="156">
        <f>'Room Details'!$V884</f>
        <v>0</v>
      </c>
      <c r="I896" s="156">
        <f>_xlfn.IFNA(ROUNDUP(IF(OR('Room Details'!$J884=0,ISBLANK('Room Details'!$J884),'Room Details'!$J884="N/A"),0,IF('Room Details'!$J884&gt;$D896,('Room Details'!$J884/$E896)+$F896,IF('Room Details'!$J884&lt;=ABS($B896*$C896),1,('Room Details'!$J884/$B896)+$C896))),0),0)</f>
        <v>0</v>
      </c>
      <c r="J896" s="167"/>
      <c r="K896" s="167"/>
      <c r="L896" s="156">
        <f t="shared" si="52"/>
        <v>0</v>
      </c>
      <c r="M896" s="156">
        <f t="shared" si="53"/>
        <v>0</v>
      </c>
      <c r="N896" s="165"/>
      <c r="O896" s="165"/>
      <c r="P896" s="156">
        <f t="shared" si="54"/>
        <v>0</v>
      </c>
      <c r="Q896" s="156">
        <f t="shared" si="55"/>
        <v>0</v>
      </c>
      <c r="R896" s="165"/>
      <c r="S896" s="165"/>
    </row>
    <row r="897" spans="1:19" x14ac:dyDescent="0.25">
      <c r="A897" s="156">
        <v>882</v>
      </c>
      <c r="B897" s="156" t="e">
        <f>VLOOKUP('Room Details'!$I885,NCA_Calculations!$I$3:$N$12,2,0)</f>
        <v>#N/A</v>
      </c>
      <c r="C897" s="156" t="e">
        <f>VLOOKUP('Room Details'!$I885,NCA_Calculations!$I$3:$N$12,3,0)</f>
        <v>#N/A</v>
      </c>
      <c r="D897" s="156" t="e">
        <f>VLOOKUP('Room Details'!$I885,NCA_Calculations!$I$3:$N$12,4,0)</f>
        <v>#N/A</v>
      </c>
      <c r="E897" s="156" t="e">
        <f>VLOOKUP('Room Details'!$I885,NCA_Calculations!$I$3:$N$12,5,0)</f>
        <v>#N/A</v>
      </c>
      <c r="F897" s="156" t="e">
        <f>VLOOKUP('Room Details'!$I885,NCA_Calculations!$I$3:$N$12,6,0)</f>
        <v>#N/A</v>
      </c>
      <c r="G897" s="156" t="str">
        <f>IF(OR(ISBLANK('Room Details'!$M885), 'Room Details'!$M885 = 0,  'Room Details'!$M885 = "N/A" ),"Usable","Unusable")</f>
        <v>Usable</v>
      </c>
      <c r="H897" s="156">
        <f>'Room Details'!$V885</f>
        <v>0</v>
      </c>
      <c r="I897" s="156">
        <f>_xlfn.IFNA(ROUNDUP(IF(OR('Room Details'!$J885=0,ISBLANK('Room Details'!$J885),'Room Details'!$J885="N/A"),0,IF('Room Details'!$J885&gt;$D897,('Room Details'!$J885/$E897)+$F897,IF('Room Details'!$J885&lt;=ABS($B897*$C897),1,('Room Details'!$J885/$B897)+$C897))),0),0)</f>
        <v>0</v>
      </c>
      <c r="J897" s="167"/>
      <c r="K897" s="167"/>
      <c r="L897" s="156">
        <f t="shared" si="52"/>
        <v>0</v>
      </c>
      <c r="M897" s="156">
        <f t="shared" si="53"/>
        <v>0</v>
      </c>
      <c r="N897" s="165"/>
      <c r="O897" s="165"/>
      <c r="P897" s="156">
        <f t="shared" si="54"/>
        <v>0</v>
      </c>
      <c r="Q897" s="156">
        <f t="shared" si="55"/>
        <v>0</v>
      </c>
      <c r="R897" s="165"/>
      <c r="S897" s="165"/>
    </row>
    <row r="898" spans="1:19" x14ac:dyDescent="0.25">
      <c r="A898" s="156">
        <v>883</v>
      </c>
      <c r="B898" s="156" t="e">
        <f>VLOOKUP('Room Details'!$I886,NCA_Calculations!$I$3:$N$12,2,0)</f>
        <v>#N/A</v>
      </c>
      <c r="C898" s="156" t="e">
        <f>VLOOKUP('Room Details'!$I886,NCA_Calculations!$I$3:$N$12,3,0)</f>
        <v>#N/A</v>
      </c>
      <c r="D898" s="156" t="e">
        <f>VLOOKUP('Room Details'!$I886,NCA_Calculations!$I$3:$N$12,4,0)</f>
        <v>#N/A</v>
      </c>
      <c r="E898" s="156" t="e">
        <f>VLOOKUP('Room Details'!$I886,NCA_Calculations!$I$3:$N$12,5,0)</f>
        <v>#N/A</v>
      </c>
      <c r="F898" s="156" t="e">
        <f>VLOOKUP('Room Details'!$I886,NCA_Calculations!$I$3:$N$12,6,0)</f>
        <v>#N/A</v>
      </c>
      <c r="G898" s="156" t="str">
        <f>IF(OR(ISBLANK('Room Details'!$M886), 'Room Details'!$M886 = 0,  'Room Details'!$M886 = "N/A" ),"Usable","Unusable")</f>
        <v>Usable</v>
      </c>
      <c r="H898" s="156">
        <f>'Room Details'!$V886</f>
        <v>0</v>
      </c>
      <c r="I898" s="156">
        <f>_xlfn.IFNA(ROUNDUP(IF(OR('Room Details'!$J886=0,ISBLANK('Room Details'!$J886),'Room Details'!$J886="N/A"),0,IF('Room Details'!$J886&gt;$D898,('Room Details'!$J886/$E898)+$F898,IF('Room Details'!$J886&lt;=ABS($B898*$C898),1,('Room Details'!$J886/$B898)+$C898))),0),0)</f>
        <v>0</v>
      </c>
      <c r="J898" s="167"/>
      <c r="K898" s="167"/>
      <c r="L898" s="156">
        <f t="shared" si="52"/>
        <v>0</v>
      </c>
      <c r="M898" s="156">
        <f t="shared" si="53"/>
        <v>0</v>
      </c>
      <c r="N898" s="165"/>
      <c r="O898" s="165"/>
      <c r="P898" s="156">
        <f t="shared" si="54"/>
        <v>0</v>
      </c>
      <c r="Q898" s="156">
        <f t="shared" si="55"/>
        <v>0</v>
      </c>
      <c r="R898" s="165"/>
      <c r="S898" s="165"/>
    </row>
    <row r="899" spans="1:19" x14ac:dyDescent="0.25">
      <c r="A899" s="156">
        <v>884</v>
      </c>
      <c r="B899" s="156" t="e">
        <f>VLOOKUP('Room Details'!$I887,NCA_Calculations!$I$3:$N$12,2,0)</f>
        <v>#N/A</v>
      </c>
      <c r="C899" s="156" t="e">
        <f>VLOOKUP('Room Details'!$I887,NCA_Calculations!$I$3:$N$12,3,0)</f>
        <v>#N/A</v>
      </c>
      <c r="D899" s="156" t="e">
        <f>VLOOKUP('Room Details'!$I887,NCA_Calculations!$I$3:$N$12,4,0)</f>
        <v>#N/A</v>
      </c>
      <c r="E899" s="156" t="e">
        <f>VLOOKUP('Room Details'!$I887,NCA_Calculations!$I$3:$N$12,5,0)</f>
        <v>#N/A</v>
      </c>
      <c r="F899" s="156" t="e">
        <f>VLOOKUP('Room Details'!$I887,NCA_Calculations!$I$3:$N$12,6,0)</f>
        <v>#N/A</v>
      </c>
      <c r="G899" s="156" t="str">
        <f>IF(OR(ISBLANK('Room Details'!$M887), 'Room Details'!$M887 = 0,  'Room Details'!$M887 = "N/A" ),"Usable","Unusable")</f>
        <v>Usable</v>
      </c>
      <c r="H899" s="156">
        <f>'Room Details'!$V887</f>
        <v>0</v>
      </c>
      <c r="I899" s="156">
        <f>_xlfn.IFNA(ROUNDUP(IF(OR('Room Details'!$J887=0,ISBLANK('Room Details'!$J887),'Room Details'!$J887="N/A"),0,IF('Room Details'!$J887&gt;$D899,('Room Details'!$J887/$E899)+$F899,IF('Room Details'!$J887&lt;=ABS($B899*$C899),1,('Room Details'!$J887/$B899)+$C899))),0),0)</f>
        <v>0</v>
      </c>
      <c r="J899" s="167"/>
      <c r="K899" s="167"/>
      <c r="L899" s="156">
        <f t="shared" si="52"/>
        <v>0</v>
      </c>
      <c r="M899" s="156">
        <f t="shared" si="53"/>
        <v>0</v>
      </c>
      <c r="N899" s="165"/>
      <c r="O899" s="165"/>
      <c r="P899" s="156">
        <f t="shared" si="54"/>
        <v>0</v>
      </c>
      <c r="Q899" s="156">
        <f t="shared" si="55"/>
        <v>0</v>
      </c>
      <c r="R899" s="165"/>
      <c r="S899" s="165"/>
    </row>
    <row r="900" spans="1:19" x14ac:dyDescent="0.25">
      <c r="A900" s="156">
        <v>885</v>
      </c>
      <c r="B900" s="156" t="e">
        <f>VLOOKUP('Room Details'!$I888,NCA_Calculations!$I$3:$N$12,2,0)</f>
        <v>#N/A</v>
      </c>
      <c r="C900" s="156" t="e">
        <f>VLOOKUP('Room Details'!$I888,NCA_Calculations!$I$3:$N$12,3,0)</f>
        <v>#N/A</v>
      </c>
      <c r="D900" s="156" t="e">
        <f>VLOOKUP('Room Details'!$I888,NCA_Calculations!$I$3:$N$12,4,0)</f>
        <v>#N/A</v>
      </c>
      <c r="E900" s="156" t="e">
        <f>VLOOKUP('Room Details'!$I888,NCA_Calculations!$I$3:$N$12,5,0)</f>
        <v>#N/A</v>
      </c>
      <c r="F900" s="156" t="e">
        <f>VLOOKUP('Room Details'!$I888,NCA_Calculations!$I$3:$N$12,6,0)</f>
        <v>#N/A</v>
      </c>
      <c r="G900" s="156" t="str">
        <f>IF(OR(ISBLANK('Room Details'!$M888), 'Room Details'!$M888 = 0,  'Room Details'!$M888 = "N/A" ),"Usable","Unusable")</f>
        <v>Usable</v>
      </c>
      <c r="H900" s="156">
        <f>'Room Details'!$V888</f>
        <v>0</v>
      </c>
      <c r="I900" s="156">
        <f>_xlfn.IFNA(ROUNDUP(IF(OR('Room Details'!$J888=0,ISBLANK('Room Details'!$J888),'Room Details'!$J888="N/A"),0,IF('Room Details'!$J888&gt;$D900,('Room Details'!$J888/$E900)+$F900,IF('Room Details'!$J888&lt;=ABS($B900*$C900),1,('Room Details'!$J888/$B900)+$C900))),0),0)</f>
        <v>0</v>
      </c>
      <c r="J900" s="167"/>
      <c r="K900" s="167"/>
      <c r="L900" s="156">
        <f t="shared" si="52"/>
        <v>0</v>
      </c>
      <c r="M900" s="156">
        <f t="shared" si="53"/>
        <v>0</v>
      </c>
      <c r="N900" s="165"/>
      <c r="O900" s="165"/>
      <c r="P900" s="156">
        <f t="shared" si="54"/>
        <v>0</v>
      </c>
      <c r="Q900" s="156">
        <f t="shared" si="55"/>
        <v>0</v>
      </c>
      <c r="R900" s="165"/>
      <c r="S900" s="165"/>
    </row>
    <row r="901" spans="1:19" x14ac:dyDescent="0.25">
      <c r="A901" s="156">
        <v>886</v>
      </c>
      <c r="B901" s="156" t="e">
        <f>VLOOKUP('Room Details'!$I889,NCA_Calculations!$I$3:$N$12,2,0)</f>
        <v>#N/A</v>
      </c>
      <c r="C901" s="156" t="e">
        <f>VLOOKUP('Room Details'!$I889,NCA_Calculations!$I$3:$N$12,3,0)</f>
        <v>#N/A</v>
      </c>
      <c r="D901" s="156" t="e">
        <f>VLOOKUP('Room Details'!$I889,NCA_Calculations!$I$3:$N$12,4,0)</f>
        <v>#N/A</v>
      </c>
      <c r="E901" s="156" t="e">
        <f>VLOOKUP('Room Details'!$I889,NCA_Calculations!$I$3:$N$12,5,0)</f>
        <v>#N/A</v>
      </c>
      <c r="F901" s="156" t="e">
        <f>VLOOKUP('Room Details'!$I889,NCA_Calculations!$I$3:$N$12,6,0)</f>
        <v>#N/A</v>
      </c>
      <c r="G901" s="156" t="str">
        <f>IF(OR(ISBLANK('Room Details'!$M889), 'Room Details'!$M889 = 0,  'Room Details'!$M889 = "N/A" ),"Usable","Unusable")</f>
        <v>Usable</v>
      </c>
      <c r="H901" s="156">
        <f>'Room Details'!$V889</f>
        <v>0</v>
      </c>
      <c r="I901" s="156">
        <f>_xlfn.IFNA(ROUNDUP(IF(OR('Room Details'!$J889=0,ISBLANK('Room Details'!$J889),'Room Details'!$J889="N/A"),0,IF('Room Details'!$J889&gt;$D901,('Room Details'!$J889/$E901)+$F901,IF('Room Details'!$J889&lt;=ABS($B901*$C901),1,('Room Details'!$J889/$B901)+$C901))),0),0)</f>
        <v>0</v>
      </c>
      <c r="J901" s="167"/>
      <c r="K901" s="167"/>
      <c r="L901" s="156">
        <f t="shared" si="52"/>
        <v>0</v>
      </c>
      <c r="M901" s="156">
        <f t="shared" si="53"/>
        <v>0</v>
      </c>
      <c r="N901" s="165"/>
      <c r="O901" s="165"/>
      <c r="P901" s="156">
        <f t="shared" si="54"/>
        <v>0</v>
      </c>
      <c r="Q901" s="156">
        <f t="shared" si="55"/>
        <v>0</v>
      </c>
      <c r="R901" s="165"/>
      <c r="S901" s="165"/>
    </row>
    <row r="902" spans="1:19" x14ac:dyDescent="0.25">
      <c r="A902" s="156">
        <v>887</v>
      </c>
      <c r="B902" s="156" t="e">
        <f>VLOOKUP('Room Details'!$I890,NCA_Calculations!$I$3:$N$12,2,0)</f>
        <v>#N/A</v>
      </c>
      <c r="C902" s="156" t="e">
        <f>VLOOKUP('Room Details'!$I890,NCA_Calculations!$I$3:$N$12,3,0)</f>
        <v>#N/A</v>
      </c>
      <c r="D902" s="156" t="e">
        <f>VLOOKUP('Room Details'!$I890,NCA_Calculations!$I$3:$N$12,4,0)</f>
        <v>#N/A</v>
      </c>
      <c r="E902" s="156" t="e">
        <f>VLOOKUP('Room Details'!$I890,NCA_Calculations!$I$3:$N$12,5,0)</f>
        <v>#N/A</v>
      </c>
      <c r="F902" s="156" t="e">
        <f>VLOOKUP('Room Details'!$I890,NCA_Calculations!$I$3:$N$12,6,0)</f>
        <v>#N/A</v>
      </c>
      <c r="G902" s="156" t="str">
        <f>IF(OR(ISBLANK('Room Details'!$M890), 'Room Details'!$M890 = 0,  'Room Details'!$M890 = "N/A" ),"Usable","Unusable")</f>
        <v>Usable</v>
      </c>
      <c r="H902" s="156">
        <f>'Room Details'!$V890</f>
        <v>0</v>
      </c>
      <c r="I902" s="156">
        <f>_xlfn.IFNA(ROUNDUP(IF(OR('Room Details'!$J890=0,ISBLANK('Room Details'!$J890),'Room Details'!$J890="N/A"),0,IF('Room Details'!$J890&gt;$D902,('Room Details'!$J890/$E902)+$F902,IF('Room Details'!$J890&lt;=ABS($B902*$C902),1,('Room Details'!$J890/$B902)+$C902))),0),0)</f>
        <v>0</v>
      </c>
      <c r="J902" s="167"/>
      <c r="K902" s="167"/>
      <c r="L902" s="156">
        <f t="shared" si="52"/>
        <v>0</v>
      </c>
      <c r="M902" s="156">
        <f t="shared" si="53"/>
        <v>0</v>
      </c>
      <c r="N902" s="165"/>
      <c r="O902" s="165"/>
      <c r="P902" s="156">
        <f t="shared" si="54"/>
        <v>0</v>
      </c>
      <c r="Q902" s="156">
        <f t="shared" si="55"/>
        <v>0</v>
      </c>
      <c r="R902" s="165"/>
      <c r="S902" s="165"/>
    </row>
    <row r="903" spans="1:19" x14ac:dyDescent="0.25">
      <c r="A903" s="156">
        <v>888</v>
      </c>
      <c r="B903" s="156" t="e">
        <f>VLOOKUP('Room Details'!$I891,NCA_Calculations!$I$3:$N$12,2,0)</f>
        <v>#N/A</v>
      </c>
      <c r="C903" s="156" t="e">
        <f>VLOOKUP('Room Details'!$I891,NCA_Calculations!$I$3:$N$12,3,0)</f>
        <v>#N/A</v>
      </c>
      <c r="D903" s="156" t="e">
        <f>VLOOKUP('Room Details'!$I891,NCA_Calculations!$I$3:$N$12,4,0)</f>
        <v>#N/A</v>
      </c>
      <c r="E903" s="156" t="e">
        <f>VLOOKUP('Room Details'!$I891,NCA_Calculations!$I$3:$N$12,5,0)</f>
        <v>#N/A</v>
      </c>
      <c r="F903" s="156" t="e">
        <f>VLOOKUP('Room Details'!$I891,NCA_Calculations!$I$3:$N$12,6,0)</f>
        <v>#N/A</v>
      </c>
      <c r="G903" s="156" t="str">
        <f>IF(OR(ISBLANK('Room Details'!$M891), 'Room Details'!$M891 = 0,  'Room Details'!$M891 = "N/A" ),"Usable","Unusable")</f>
        <v>Usable</v>
      </c>
      <c r="H903" s="156">
        <f>'Room Details'!$V891</f>
        <v>0</v>
      </c>
      <c r="I903" s="156">
        <f>_xlfn.IFNA(ROUNDUP(IF(OR('Room Details'!$J891=0,ISBLANK('Room Details'!$J891),'Room Details'!$J891="N/A"),0,IF('Room Details'!$J891&gt;$D903,('Room Details'!$J891/$E903)+$F903,IF('Room Details'!$J891&lt;=ABS($B903*$C903),1,('Room Details'!$J891/$B903)+$C903))),0),0)</f>
        <v>0</v>
      </c>
      <c r="J903" s="167"/>
      <c r="K903" s="167"/>
      <c r="L903" s="156">
        <f t="shared" si="52"/>
        <v>0</v>
      </c>
      <c r="M903" s="156">
        <f t="shared" si="53"/>
        <v>0</v>
      </c>
      <c r="N903" s="165"/>
      <c r="O903" s="165"/>
      <c r="P903" s="156">
        <f t="shared" si="54"/>
        <v>0</v>
      </c>
      <c r="Q903" s="156">
        <f t="shared" si="55"/>
        <v>0</v>
      </c>
      <c r="R903" s="165"/>
      <c r="S903" s="165"/>
    </row>
    <row r="904" spans="1:19" x14ac:dyDescent="0.25">
      <c r="A904" s="156">
        <v>889</v>
      </c>
      <c r="B904" s="156" t="e">
        <f>VLOOKUP('Room Details'!$I892,NCA_Calculations!$I$3:$N$12,2,0)</f>
        <v>#N/A</v>
      </c>
      <c r="C904" s="156" t="e">
        <f>VLOOKUP('Room Details'!$I892,NCA_Calculations!$I$3:$N$12,3,0)</f>
        <v>#N/A</v>
      </c>
      <c r="D904" s="156" t="e">
        <f>VLOOKUP('Room Details'!$I892,NCA_Calculations!$I$3:$N$12,4,0)</f>
        <v>#N/A</v>
      </c>
      <c r="E904" s="156" t="e">
        <f>VLOOKUP('Room Details'!$I892,NCA_Calculations!$I$3:$N$12,5,0)</f>
        <v>#N/A</v>
      </c>
      <c r="F904" s="156" t="e">
        <f>VLOOKUP('Room Details'!$I892,NCA_Calculations!$I$3:$N$12,6,0)</f>
        <v>#N/A</v>
      </c>
      <c r="G904" s="156" t="str">
        <f>IF(OR(ISBLANK('Room Details'!$M892), 'Room Details'!$M892 = 0,  'Room Details'!$M892 = "N/A" ),"Usable","Unusable")</f>
        <v>Usable</v>
      </c>
      <c r="H904" s="156">
        <f>'Room Details'!$V892</f>
        <v>0</v>
      </c>
      <c r="I904" s="156">
        <f>_xlfn.IFNA(ROUNDUP(IF(OR('Room Details'!$J892=0,ISBLANK('Room Details'!$J892),'Room Details'!$J892="N/A"),0,IF('Room Details'!$J892&gt;$D904,('Room Details'!$J892/$E904)+$F904,IF('Room Details'!$J892&lt;=ABS($B904*$C904),1,('Room Details'!$J892/$B904)+$C904))),0),0)</f>
        <v>0</v>
      </c>
      <c r="J904" s="167"/>
      <c r="K904" s="167"/>
      <c r="L904" s="156">
        <f t="shared" si="52"/>
        <v>0</v>
      </c>
      <c r="M904" s="156">
        <f t="shared" si="53"/>
        <v>0</v>
      </c>
      <c r="N904" s="165"/>
      <c r="O904" s="165"/>
      <c r="P904" s="156">
        <f t="shared" si="54"/>
        <v>0</v>
      </c>
      <c r="Q904" s="156">
        <f t="shared" si="55"/>
        <v>0</v>
      </c>
      <c r="R904" s="165"/>
      <c r="S904" s="165"/>
    </row>
    <row r="905" spans="1:19" x14ac:dyDescent="0.25">
      <c r="A905" s="156">
        <v>890</v>
      </c>
      <c r="B905" s="156" t="e">
        <f>VLOOKUP('Room Details'!$I893,NCA_Calculations!$I$3:$N$12,2,0)</f>
        <v>#N/A</v>
      </c>
      <c r="C905" s="156" t="e">
        <f>VLOOKUP('Room Details'!$I893,NCA_Calculations!$I$3:$N$12,3,0)</f>
        <v>#N/A</v>
      </c>
      <c r="D905" s="156" t="e">
        <f>VLOOKUP('Room Details'!$I893,NCA_Calculations!$I$3:$N$12,4,0)</f>
        <v>#N/A</v>
      </c>
      <c r="E905" s="156" t="e">
        <f>VLOOKUP('Room Details'!$I893,NCA_Calculations!$I$3:$N$12,5,0)</f>
        <v>#N/A</v>
      </c>
      <c r="F905" s="156" t="e">
        <f>VLOOKUP('Room Details'!$I893,NCA_Calculations!$I$3:$N$12,6,0)</f>
        <v>#N/A</v>
      </c>
      <c r="G905" s="156" t="str">
        <f>IF(OR(ISBLANK('Room Details'!$M893), 'Room Details'!$M893 = 0,  'Room Details'!$M893 = "N/A" ),"Usable","Unusable")</f>
        <v>Usable</v>
      </c>
      <c r="H905" s="156">
        <f>'Room Details'!$V893</f>
        <v>0</v>
      </c>
      <c r="I905" s="156">
        <f>_xlfn.IFNA(ROUNDUP(IF(OR('Room Details'!$J893=0,ISBLANK('Room Details'!$J893),'Room Details'!$J893="N/A"),0,IF('Room Details'!$J893&gt;$D905,('Room Details'!$J893/$E905)+$F905,IF('Room Details'!$J893&lt;=ABS($B905*$C905),1,('Room Details'!$J893/$B905)+$C905))),0),0)</f>
        <v>0</v>
      </c>
      <c r="J905" s="167"/>
      <c r="K905" s="167"/>
      <c r="L905" s="156">
        <f t="shared" si="52"/>
        <v>0</v>
      </c>
      <c r="M905" s="156">
        <f t="shared" si="53"/>
        <v>0</v>
      </c>
      <c r="N905" s="165"/>
      <c r="O905" s="165"/>
      <c r="P905" s="156">
        <f t="shared" si="54"/>
        <v>0</v>
      </c>
      <c r="Q905" s="156">
        <f t="shared" si="55"/>
        <v>0</v>
      </c>
      <c r="R905" s="165"/>
      <c r="S905" s="165"/>
    </row>
    <row r="906" spans="1:19" x14ac:dyDescent="0.25">
      <c r="A906" s="156">
        <v>891</v>
      </c>
      <c r="B906" s="156" t="e">
        <f>VLOOKUP('Room Details'!$I894,NCA_Calculations!$I$3:$N$12,2,0)</f>
        <v>#N/A</v>
      </c>
      <c r="C906" s="156" t="e">
        <f>VLOOKUP('Room Details'!$I894,NCA_Calculations!$I$3:$N$12,3,0)</f>
        <v>#N/A</v>
      </c>
      <c r="D906" s="156" t="e">
        <f>VLOOKUP('Room Details'!$I894,NCA_Calculations!$I$3:$N$12,4,0)</f>
        <v>#N/A</v>
      </c>
      <c r="E906" s="156" t="e">
        <f>VLOOKUP('Room Details'!$I894,NCA_Calculations!$I$3:$N$12,5,0)</f>
        <v>#N/A</v>
      </c>
      <c r="F906" s="156" t="e">
        <f>VLOOKUP('Room Details'!$I894,NCA_Calculations!$I$3:$N$12,6,0)</f>
        <v>#N/A</v>
      </c>
      <c r="G906" s="156" t="str">
        <f>IF(OR(ISBLANK('Room Details'!$M894), 'Room Details'!$M894 = 0,  'Room Details'!$M894 = "N/A" ),"Usable","Unusable")</f>
        <v>Usable</v>
      </c>
      <c r="H906" s="156">
        <f>'Room Details'!$V894</f>
        <v>0</v>
      </c>
      <c r="I906" s="156">
        <f>_xlfn.IFNA(ROUNDUP(IF(OR('Room Details'!$J894=0,ISBLANK('Room Details'!$J894),'Room Details'!$J894="N/A"),0,IF('Room Details'!$J894&gt;$D906,('Room Details'!$J894/$E906)+$F906,IF('Room Details'!$J894&lt;=ABS($B906*$C906),1,('Room Details'!$J894/$B906)+$C906))),0),0)</f>
        <v>0</v>
      </c>
      <c r="J906" s="167"/>
      <c r="K906" s="167"/>
      <c r="L906" s="156">
        <f t="shared" si="52"/>
        <v>0</v>
      </c>
      <c r="M906" s="156">
        <f t="shared" si="53"/>
        <v>0</v>
      </c>
      <c r="N906" s="165"/>
      <c r="O906" s="165"/>
      <c r="P906" s="156">
        <f t="shared" si="54"/>
        <v>0</v>
      </c>
      <c r="Q906" s="156">
        <f t="shared" si="55"/>
        <v>0</v>
      </c>
      <c r="R906" s="165"/>
      <c r="S906" s="165"/>
    </row>
    <row r="907" spans="1:19" x14ac:dyDescent="0.25">
      <c r="A907" s="156">
        <v>892</v>
      </c>
      <c r="B907" s="156" t="e">
        <f>VLOOKUP('Room Details'!$I895,NCA_Calculations!$I$3:$N$12,2,0)</f>
        <v>#N/A</v>
      </c>
      <c r="C907" s="156" t="e">
        <f>VLOOKUP('Room Details'!$I895,NCA_Calculations!$I$3:$N$12,3,0)</f>
        <v>#N/A</v>
      </c>
      <c r="D907" s="156" t="e">
        <f>VLOOKUP('Room Details'!$I895,NCA_Calculations!$I$3:$N$12,4,0)</f>
        <v>#N/A</v>
      </c>
      <c r="E907" s="156" t="e">
        <f>VLOOKUP('Room Details'!$I895,NCA_Calculations!$I$3:$N$12,5,0)</f>
        <v>#N/A</v>
      </c>
      <c r="F907" s="156" t="e">
        <f>VLOOKUP('Room Details'!$I895,NCA_Calculations!$I$3:$N$12,6,0)</f>
        <v>#N/A</v>
      </c>
      <c r="G907" s="156" t="str">
        <f>IF(OR(ISBLANK('Room Details'!$M895), 'Room Details'!$M895 = 0,  'Room Details'!$M895 = "N/A" ),"Usable","Unusable")</f>
        <v>Usable</v>
      </c>
      <c r="H907" s="156">
        <f>'Room Details'!$V895</f>
        <v>0</v>
      </c>
      <c r="I907" s="156">
        <f>_xlfn.IFNA(ROUNDUP(IF(OR('Room Details'!$J895=0,ISBLANK('Room Details'!$J895),'Room Details'!$J895="N/A"),0,IF('Room Details'!$J895&gt;$D907,('Room Details'!$J895/$E907)+$F907,IF('Room Details'!$J895&lt;=ABS($B907*$C907),1,('Room Details'!$J895/$B907)+$C907))),0),0)</f>
        <v>0</v>
      </c>
      <c r="J907" s="167"/>
      <c r="K907" s="167"/>
      <c r="L907" s="156">
        <f t="shared" si="52"/>
        <v>0</v>
      </c>
      <c r="M907" s="156">
        <f t="shared" si="53"/>
        <v>0</v>
      </c>
      <c r="N907" s="165"/>
      <c r="O907" s="165"/>
      <c r="P907" s="156">
        <f t="shared" si="54"/>
        <v>0</v>
      </c>
      <c r="Q907" s="156">
        <f t="shared" si="55"/>
        <v>0</v>
      </c>
      <c r="R907" s="165"/>
      <c r="S907" s="165"/>
    </row>
    <row r="908" spans="1:19" x14ac:dyDescent="0.25">
      <c r="A908" s="156">
        <v>893</v>
      </c>
      <c r="B908" s="156" t="e">
        <f>VLOOKUP('Room Details'!$I896,NCA_Calculations!$I$3:$N$12,2,0)</f>
        <v>#N/A</v>
      </c>
      <c r="C908" s="156" t="e">
        <f>VLOOKUP('Room Details'!$I896,NCA_Calculations!$I$3:$N$12,3,0)</f>
        <v>#N/A</v>
      </c>
      <c r="D908" s="156" t="e">
        <f>VLOOKUP('Room Details'!$I896,NCA_Calculations!$I$3:$N$12,4,0)</f>
        <v>#N/A</v>
      </c>
      <c r="E908" s="156" t="e">
        <f>VLOOKUP('Room Details'!$I896,NCA_Calculations!$I$3:$N$12,5,0)</f>
        <v>#N/A</v>
      </c>
      <c r="F908" s="156" t="e">
        <f>VLOOKUP('Room Details'!$I896,NCA_Calculations!$I$3:$N$12,6,0)</f>
        <v>#N/A</v>
      </c>
      <c r="G908" s="156" t="str">
        <f>IF(OR(ISBLANK('Room Details'!$M896), 'Room Details'!$M896 = 0,  'Room Details'!$M896 = "N/A" ),"Usable","Unusable")</f>
        <v>Usable</v>
      </c>
      <c r="H908" s="156">
        <f>'Room Details'!$V896</f>
        <v>0</v>
      </c>
      <c r="I908" s="156">
        <f>_xlfn.IFNA(ROUNDUP(IF(OR('Room Details'!$J896=0,ISBLANK('Room Details'!$J896),'Room Details'!$J896="N/A"),0,IF('Room Details'!$J896&gt;$D908,('Room Details'!$J896/$E908)+$F908,IF('Room Details'!$J896&lt;=ABS($B908*$C908),1,('Room Details'!$J896/$B908)+$C908))),0),0)</f>
        <v>0</v>
      </c>
      <c r="J908" s="167"/>
      <c r="K908" s="167"/>
      <c r="L908" s="156">
        <f t="shared" si="52"/>
        <v>0</v>
      </c>
      <c r="M908" s="156">
        <f t="shared" si="53"/>
        <v>0</v>
      </c>
      <c r="N908" s="165"/>
      <c r="O908" s="165"/>
      <c r="P908" s="156">
        <f t="shared" si="54"/>
        <v>0</v>
      </c>
      <c r="Q908" s="156">
        <f t="shared" si="55"/>
        <v>0</v>
      </c>
      <c r="R908" s="165"/>
      <c r="S908" s="165"/>
    </row>
    <row r="909" spans="1:19" x14ac:dyDescent="0.25">
      <c r="A909" s="156">
        <v>894</v>
      </c>
      <c r="B909" s="156" t="e">
        <f>VLOOKUP('Room Details'!$I897,NCA_Calculations!$I$3:$N$12,2,0)</f>
        <v>#N/A</v>
      </c>
      <c r="C909" s="156" t="e">
        <f>VLOOKUP('Room Details'!$I897,NCA_Calculations!$I$3:$N$12,3,0)</f>
        <v>#N/A</v>
      </c>
      <c r="D909" s="156" t="e">
        <f>VLOOKUP('Room Details'!$I897,NCA_Calculations!$I$3:$N$12,4,0)</f>
        <v>#N/A</v>
      </c>
      <c r="E909" s="156" t="e">
        <f>VLOOKUP('Room Details'!$I897,NCA_Calculations!$I$3:$N$12,5,0)</f>
        <v>#N/A</v>
      </c>
      <c r="F909" s="156" t="e">
        <f>VLOOKUP('Room Details'!$I897,NCA_Calculations!$I$3:$N$12,6,0)</f>
        <v>#N/A</v>
      </c>
      <c r="G909" s="156" t="str">
        <f>IF(OR(ISBLANK('Room Details'!$M897), 'Room Details'!$M897 = 0,  'Room Details'!$M897 = "N/A" ),"Usable","Unusable")</f>
        <v>Usable</v>
      </c>
      <c r="H909" s="156">
        <f>'Room Details'!$V897</f>
        <v>0</v>
      </c>
      <c r="I909" s="156">
        <f>_xlfn.IFNA(ROUNDUP(IF(OR('Room Details'!$J897=0,ISBLANK('Room Details'!$J897),'Room Details'!$J897="N/A"),0,IF('Room Details'!$J897&gt;$D909,('Room Details'!$J897/$E909)+$F909,IF('Room Details'!$J897&lt;=ABS($B909*$C909),1,('Room Details'!$J897/$B909)+$C909))),0),0)</f>
        <v>0</v>
      </c>
      <c r="J909" s="167"/>
      <c r="K909" s="167"/>
      <c r="L909" s="156">
        <f t="shared" si="52"/>
        <v>0</v>
      </c>
      <c r="M909" s="156">
        <f t="shared" si="53"/>
        <v>0</v>
      </c>
      <c r="N909" s="165"/>
      <c r="O909" s="165"/>
      <c r="P909" s="156">
        <f t="shared" si="54"/>
        <v>0</v>
      </c>
      <c r="Q909" s="156">
        <f t="shared" si="55"/>
        <v>0</v>
      </c>
      <c r="R909" s="165"/>
      <c r="S909" s="165"/>
    </row>
    <row r="910" spans="1:19" x14ac:dyDescent="0.25">
      <c r="A910" s="156">
        <v>895</v>
      </c>
      <c r="B910" s="156" t="e">
        <f>VLOOKUP('Room Details'!$I898,NCA_Calculations!$I$3:$N$12,2,0)</f>
        <v>#N/A</v>
      </c>
      <c r="C910" s="156" t="e">
        <f>VLOOKUP('Room Details'!$I898,NCA_Calculations!$I$3:$N$12,3,0)</f>
        <v>#N/A</v>
      </c>
      <c r="D910" s="156" t="e">
        <f>VLOOKUP('Room Details'!$I898,NCA_Calculations!$I$3:$N$12,4,0)</f>
        <v>#N/A</v>
      </c>
      <c r="E910" s="156" t="e">
        <f>VLOOKUP('Room Details'!$I898,NCA_Calculations!$I$3:$N$12,5,0)</f>
        <v>#N/A</v>
      </c>
      <c r="F910" s="156" t="e">
        <f>VLOOKUP('Room Details'!$I898,NCA_Calculations!$I$3:$N$12,6,0)</f>
        <v>#N/A</v>
      </c>
      <c r="G910" s="156" t="str">
        <f>IF(OR(ISBLANK('Room Details'!$M898), 'Room Details'!$M898 = 0,  'Room Details'!$M898 = "N/A" ),"Usable","Unusable")</f>
        <v>Usable</v>
      </c>
      <c r="H910" s="156">
        <f>'Room Details'!$V898</f>
        <v>0</v>
      </c>
      <c r="I910" s="156">
        <f>_xlfn.IFNA(ROUNDUP(IF(OR('Room Details'!$J898=0,ISBLANK('Room Details'!$J898),'Room Details'!$J898="N/A"),0,IF('Room Details'!$J898&gt;$D910,('Room Details'!$J898/$E910)+$F910,IF('Room Details'!$J898&lt;=ABS($B910*$C910),1,('Room Details'!$J898/$B910)+$C910))),0),0)</f>
        <v>0</v>
      </c>
      <c r="J910" s="167"/>
      <c r="K910" s="167"/>
      <c r="L910" s="156">
        <f t="shared" si="52"/>
        <v>0</v>
      </c>
      <c r="M910" s="156">
        <f t="shared" si="53"/>
        <v>0</v>
      </c>
      <c r="N910" s="165"/>
      <c r="O910" s="165"/>
      <c r="P910" s="156">
        <f t="shared" si="54"/>
        <v>0</v>
      </c>
      <c r="Q910" s="156">
        <f t="shared" si="55"/>
        <v>0</v>
      </c>
      <c r="R910" s="165"/>
      <c r="S910" s="165"/>
    </row>
    <row r="911" spans="1:19" x14ac:dyDescent="0.25">
      <c r="A911" s="156">
        <v>896</v>
      </c>
      <c r="B911" s="156" t="e">
        <f>VLOOKUP('Room Details'!$I899,NCA_Calculations!$I$3:$N$12,2,0)</f>
        <v>#N/A</v>
      </c>
      <c r="C911" s="156" t="e">
        <f>VLOOKUP('Room Details'!$I899,NCA_Calculations!$I$3:$N$12,3,0)</f>
        <v>#N/A</v>
      </c>
      <c r="D911" s="156" t="e">
        <f>VLOOKUP('Room Details'!$I899,NCA_Calculations!$I$3:$N$12,4,0)</f>
        <v>#N/A</v>
      </c>
      <c r="E911" s="156" t="e">
        <f>VLOOKUP('Room Details'!$I899,NCA_Calculations!$I$3:$N$12,5,0)</f>
        <v>#N/A</v>
      </c>
      <c r="F911" s="156" t="e">
        <f>VLOOKUP('Room Details'!$I899,NCA_Calculations!$I$3:$N$12,6,0)</f>
        <v>#N/A</v>
      </c>
      <c r="G911" s="156" t="str">
        <f>IF(OR(ISBLANK('Room Details'!$M899), 'Room Details'!$M899 = 0,  'Room Details'!$M899 = "N/A" ),"Usable","Unusable")</f>
        <v>Usable</v>
      </c>
      <c r="H911" s="156">
        <f>'Room Details'!$V899</f>
        <v>0</v>
      </c>
      <c r="I911" s="156">
        <f>_xlfn.IFNA(ROUNDUP(IF(OR('Room Details'!$J899=0,ISBLANK('Room Details'!$J899),'Room Details'!$J899="N/A"),0,IF('Room Details'!$J899&gt;$D911,('Room Details'!$J899/$E911)+$F911,IF('Room Details'!$J899&lt;=ABS($B911*$C911),1,('Room Details'!$J899/$B911)+$C911))),0),0)</f>
        <v>0</v>
      </c>
      <c r="J911" s="167"/>
      <c r="K911" s="167"/>
      <c r="L911" s="156">
        <f t="shared" si="52"/>
        <v>0</v>
      </c>
      <c r="M911" s="156">
        <f t="shared" si="53"/>
        <v>0</v>
      </c>
      <c r="N911" s="165"/>
      <c r="O911" s="165"/>
      <c r="P911" s="156">
        <f t="shared" si="54"/>
        <v>0</v>
      </c>
      <c r="Q911" s="156">
        <f t="shared" si="55"/>
        <v>0</v>
      </c>
      <c r="R911" s="165"/>
      <c r="S911" s="165"/>
    </row>
    <row r="912" spans="1:19" x14ac:dyDescent="0.25">
      <c r="A912" s="156">
        <v>897</v>
      </c>
      <c r="B912" s="156" t="e">
        <f>VLOOKUP('Room Details'!$I900,NCA_Calculations!$I$3:$N$12,2,0)</f>
        <v>#N/A</v>
      </c>
      <c r="C912" s="156" t="e">
        <f>VLOOKUP('Room Details'!$I900,NCA_Calculations!$I$3:$N$12,3,0)</f>
        <v>#N/A</v>
      </c>
      <c r="D912" s="156" t="e">
        <f>VLOOKUP('Room Details'!$I900,NCA_Calculations!$I$3:$N$12,4,0)</f>
        <v>#N/A</v>
      </c>
      <c r="E912" s="156" t="e">
        <f>VLOOKUP('Room Details'!$I900,NCA_Calculations!$I$3:$N$12,5,0)</f>
        <v>#N/A</v>
      </c>
      <c r="F912" s="156" t="e">
        <f>VLOOKUP('Room Details'!$I900,NCA_Calculations!$I$3:$N$12,6,0)</f>
        <v>#N/A</v>
      </c>
      <c r="G912" s="156" t="str">
        <f>IF(OR(ISBLANK('Room Details'!$M900), 'Room Details'!$M900 = 0,  'Room Details'!$M900 = "N/A" ),"Usable","Unusable")</f>
        <v>Usable</v>
      </c>
      <c r="H912" s="156">
        <f>'Room Details'!$V900</f>
        <v>0</v>
      </c>
      <c r="I912" s="156">
        <f>_xlfn.IFNA(ROUNDUP(IF(OR('Room Details'!$J900=0,ISBLANK('Room Details'!$J900),'Room Details'!$J900="N/A"),0,IF('Room Details'!$J900&gt;$D912,('Room Details'!$J900/$E912)+$F912,IF('Room Details'!$J900&lt;=ABS($B912*$C912),1,('Room Details'!$J900/$B912)+$C912))),0),0)</f>
        <v>0</v>
      </c>
      <c r="J912" s="167"/>
      <c r="K912" s="167"/>
      <c r="L912" s="156">
        <f t="shared" si="52"/>
        <v>0</v>
      </c>
      <c r="M912" s="156">
        <f t="shared" si="53"/>
        <v>0</v>
      </c>
      <c r="N912" s="165"/>
      <c r="O912" s="165"/>
      <c r="P912" s="156">
        <f t="shared" si="54"/>
        <v>0</v>
      </c>
      <c r="Q912" s="156">
        <f t="shared" si="55"/>
        <v>0</v>
      </c>
      <c r="R912" s="165"/>
      <c r="S912" s="165"/>
    </row>
    <row r="913" spans="1:19" x14ac:dyDescent="0.25">
      <c r="A913" s="156">
        <v>898</v>
      </c>
      <c r="B913" s="156" t="e">
        <f>VLOOKUP('Room Details'!$I901,NCA_Calculations!$I$3:$N$12,2,0)</f>
        <v>#N/A</v>
      </c>
      <c r="C913" s="156" t="e">
        <f>VLOOKUP('Room Details'!$I901,NCA_Calculations!$I$3:$N$12,3,0)</f>
        <v>#N/A</v>
      </c>
      <c r="D913" s="156" t="e">
        <f>VLOOKUP('Room Details'!$I901,NCA_Calculations!$I$3:$N$12,4,0)</f>
        <v>#N/A</v>
      </c>
      <c r="E913" s="156" t="e">
        <f>VLOOKUP('Room Details'!$I901,NCA_Calculations!$I$3:$N$12,5,0)</f>
        <v>#N/A</v>
      </c>
      <c r="F913" s="156" t="e">
        <f>VLOOKUP('Room Details'!$I901,NCA_Calculations!$I$3:$N$12,6,0)</f>
        <v>#N/A</v>
      </c>
      <c r="G913" s="156" t="str">
        <f>IF(OR(ISBLANK('Room Details'!$M901), 'Room Details'!$M901 = 0,  'Room Details'!$M901 = "N/A" ),"Usable","Unusable")</f>
        <v>Usable</v>
      </c>
      <c r="H913" s="156">
        <f>'Room Details'!$V901</f>
        <v>0</v>
      </c>
      <c r="I913" s="156">
        <f>_xlfn.IFNA(ROUNDUP(IF(OR('Room Details'!$J901=0,ISBLANK('Room Details'!$J901),'Room Details'!$J901="N/A"),0,IF('Room Details'!$J901&gt;$D913,('Room Details'!$J901/$E913)+$F913,IF('Room Details'!$J901&lt;=ABS($B913*$C913),1,('Room Details'!$J901/$B913)+$C913))),0),0)</f>
        <v>0</v>
      </c>
      <c r="J913" s="167"/>
      <c r="K913" s="167"/>
      <c r="L913" s="156">
        <f t="shared" ref="L913:L976" si="56">IF($G913 = "Unusable", 0, IF($I913&lt;$E$9, 0, IF(AND($I913&gt;=$E$9,$I913&lt;=$E$4),$I913,INT($I913/$E$4)*$E$4)))</f>
        <v>0</v>
      </c>
      <c r="M913" s="156">
        <f t="shared" ref="M913:M976" si="57">$I913-$L913</f>
        <v>0</v>
      </c>
      <c r="N913" s="165"/>
      <c r="O913" s="165"/>
      <c r="P913" s="156">
        <f t="shared" ref="P913:P976" si="58">$L913</f>
        <v>0</v>
      </c>
      <c r="Q913" s="156">
        <f t="shared" ref="Q913:Q976" si="59">$M913</f>
        <v>0</v>
      </c>
      <c r="R913" s="165"/>
      <c r="S913" s="165"/>
    </row>
    <row r="914" spans="1:19" x14ac:dyDescent="0.25">
      <c r="A914" s="156">
        <v>899</v>
      </c>
      <c r="B914" s="156" t="e">
        <f>VLOOKUP('Room Details'!$I902,NCA_Calculations!$I$3:$N$12,2,0)</f>
        <v>#N/A</v>
      </c>
      <c r="C914" s="156" t="e">
        <f>VLOOKUP('Room Details'!$I902,NCA_Calculations!$I$3:$N$12,3,0)</f>
        <v>#N/A</v>
      </c>
      <c r="D914" s="156" t="e">
        <f>VLOOKUP('Room Details'!$I902,NCA_Calculations!$I$3:$N$12,4,0)</f>
        <v>#N/A</v>
      </c>
      <c r="E914" s="156" t="e">
        <f>VLOOKUP('Room Details'!$I902,NCA_Calculations!$I$3:$N$12,5,0)</f>
        <v>#N/A</v>
      </c>
      <c r="F914" s="156" t="e">
        <f>VLOOKUP('Room Details'!$I902,NCA_Calculations!$I$3:$N$12,6,0)</f>
        <v>#N/A</v>
      </c>
      <c r="G914" s="156" t="str">
        <f>IF(OR(ISBLANK('Room Details'!$M902), 'Room Details'!$M902 = 0,  'Room Details'!$M902 = "N/A" ),"Usable","Unusable")</f>
        <v>Usable</v>
      </c>
      <c r="H914" s="156">
        <f>'Room Details'!$V902</f>
        <v>0</v>
      </c>
      <c r="I914" s="156">
        <f>_xlfn.IFNA(ROUNDUP(IF(OR('Room Details'!$J902=0,ISBLANK('Room Details'!$J902),'Room Details'!$J902="N/A"),0,IF('Room Details'!$J902&gt;$D914,('Room Details'!$J902/$E914)+$F914,IF('Room Details'!$J902&lt;=ABS($B914*$C914),1,('Room Details'!$J902/$B914)+$C914))),0),0)</f>
        <v>0</v>
      </c>
      <c r="J914" s="167"/>
      <c r="K914" s="167"/>
      <c r="L914" s="156">
        <f t="shared" si="56"/>
        <v>0</v>
      </c>
      <c r="M914" s="156">
        <f t="shared" si="57"/>
        <v>0</v>
      </c>
      <c r="N914" s="165"/>
      <c r="O914" s="165"/>
      <c r="P914" s="156">
        <f t="shared" si="58"/>
        <v>0</v>
      </c>
      <c r="Q914" s="156">
        <f t="shared" si="59"/>
        <v>0</v>
      </c>
      <c r="R914" s="165"/>
      <c r="S914" s="165"/>
    </row>
    <row r="915" spans="1:19" x14ac:dyDescent="0.25">
      <c r="A915" s="156">
        <v>900</v>
      </c>
      <c r="B915" s="156" t="e">
        <f>VLOOKUP('Room Details'!$I903,NCA_Calculations!$I$3:$N$12,2,0)</f>
        <v>#N/A</v>
      </c>
      <c r="C915" s="156" t="e">
        <f>VLOOKUP('Room Details'!$I903,NCA_Calculations!$I$3:$N$12,3,0)</f>
        <v>#N/A</v>
      </c>
      <c r="D915" s="156" t="e">
        <f>VLOOKUP('Room Details'!$I903,NCA_Calculations!$I$3:$N$12,4,0)</f>
        <v>#N/A</v>
      </c>
      <c r="E915" s="156" t="e">
        <f>VLOOKUP('Room Details'!$I903,NCA_Calculations!$I$3:$N$12,5,0)</f>
        <v>#N/A</v>
      </c>
      <c r="F915" s="156" t="e">
        <f>VLOOKUP('Room Details'!$I903,NCA_Calculations!$I$3:$N$12,6,0)</f>
        <v>#N/A</v>
      </c>
      <c r="G915" s="156" t="str">
        <f>IF(OR(ISBLANK('Room Details'!$M903), 'Room Details'!$M903 = 0,  'Room Details'!$M903 = "N/A" ),"Usable","Unusable")</f>
        <v>Usable</v>
      </c>
      <c r="H915" s="156">
        <f>'Room Details'!$V903</f>
        <v>0</v>
      </c>
      <c r="I915" s="156">
        <f>_xlfn.IFNA(ROUNDUP(IF(OR('Room Details'!$J903=0,ISBLANK('Room Details'!$J903),'Room Details'!$J903="N/A"),0,IF('Room Details'!$J903&gt;$D915,('Room Details'!$J903/$E915)+$F915,IF('Room Details'!$J903&lt;=ABS($B915*$C915),1,('Room Details'!$J903/$B915)+$C915))),0),0)</f>
        <v>0</v>
      </c>
      <c r="J915" s="167"/>
      <c r="K915" s="167"/>
      <c r="L915" s="156">
        <f t="shared" si="56"/>
        <v>0</v>
      </c>
      <c r="M915" s="156">
        <f t="shared" si="57"/>
        <v>0</v>
      </c>
      <c r="N915" s="165"/>
      <c r="O915" s="165"/>
      <c r="P915" s="156">
        <f t="shared" si="58"/>
        <v>0</v>
      </c>
      <c r="Q915" s="156">
        <f t="shared" si="59"/>
        <v>0</v>
      </c>
      <c r="R915" s="165"/>
      <c r="S915" s="165"/>
    </row>
    <row r="916" spans="1:19" x14ac:dyDescent="0.25">
      <c r="A916" s="156">
        <v>901</v>
      </c>
      <c r="B916" s="156" t="e">
        <f>VLOOKUP('Room Details'!$I904,NCA_Calculations!$I$3:$N$12,2,0)</f>
        <v>#N/A</v>
      </c>
      <c r="C916" s="156" t="e">
        <f>VLOOKUP('Room Details'!$I904,NCA_Calculations!$I$3:$N$12,3,0)</f>
        <v>#N/A</v>
      </c>
      <c r="D916" s="156" t="e">
        <f>VLOOKUP('Room Details'!$I904,NCA_Calculations!$I$3:$N$12,4,0)</f>
        <v>#N/A</v>
      </c>
      <c r="E916" s="156" t="e">
        <f>VLOOKUP('Room Details'!$I904,NCA_Calculations!$I$3:$N$12,5,0)</f>
        <v>#N/A</v>
      </c>
      <c r="F916" s="156" t="e">
        <f>VLOOKUP('Room Details'!$I904,NCA_Calculations!$I$3:$N$12,6,0)</f>
        <v>#N/A</v>
      </c>
      <c r="G916" s="156" t="str">
        <f>IF(OR(ISBLANK('Room Details'!$M904), 'Room Details'!$M904 = 0,  'Room Details'!$M904 = "N/A" ),"Usable","Unusable")</f>
        <v>Usable</v>
      </c>
      <c r="H916" s="156">
        <f>'Room Details'!$V904</f>
        <v>0</v>
      </c>
      <c r="I916" s="156">
        <f>_xlfn.IFNA(ROUNDUP(IF(OR('Room Details'!$J904=0,ISBLANK('Room Details'!$J904),'Room Details'!$J904="N/A"),0,IF('Room Details'!$J904&gt;$D916,('Room Details'!$J904/$E916)+$F916,IF('Room Details'!$J904&lt;=ABS($B916*$C916),1,('Room Details'!$J904/$B916)+$C916))),0),0)</f>
        <v>0</v>
      </c>
      <c r="J916" s="167"/>
      <c r="K916" s="167"/>
      <c r="L916" s="156">
        <f t="shared" si="56"/>
        <v>0</v>
      </c>
      <c r="M916" s="156">
        <f t="shared" si="57"/>
        <v>0</v>
      </c>
      <c r="N916" s="165"/>
      <c r="O916" s="165"/>
      <c r="P916" s="156">
        <f t="shared" si="58"/>
        <v>0</v>
      </c>
      <c r="Q916" s="156">
        <f t="shared" si="59"/>
        <v>0</v>
      </c>
      <c r="R916" s="165"/>
      <c r="S916" s="165"/>
    </row>
    <row r="917" spans="1:19" x14ac:dyDescent="0.25">
      <c r="A917" s="156">
        <v>902</v>
      </c>
      <c r="B917" s="156" t="e">
        <f>VLOOKUP('Room Details'!$I905,NCA_Calculations!$I$3:$N$12,2,0)</f>
        <v>#N/A</v>
      </c>
      <c r="C917" s="156" t="e">
        <f>VLOOKUP('Room Details'!$I905,NCA_Calculations!$I$3:$N$12,3,0)</f>
        <v>#N/A</v>
      </c>
      <c r="D917" s="156" t="e">
        <f>VLOOKUP('Room Details'!$I905,NCA_Calculations!$I$3:$N$12,4,0)</f>
        <v>#N/A</v>
      </c>
      <c r="E917" s="156" t="e">
        <f>VLOOKUP('Room Details'!$I905,NCA_Calculations!$I$3:$N$12,5,0)</f>
        <v>#N/A</v>
      </c>
      <c r="F917" s="156" t="e">
        <f>VLOOKUP('Room Details'!$I905,NCA_Calculations!$I$3:$N$12,6,0)</f>
        <v>#N/A</v>
      </c>
      <c r="G917" s="156" t="str">
        <f>IF(OR(ISBLANK('Room Details'!$M905), 'Room Details'!$M905 = 0,  'Room Details'!$M905 = "N/A" ),"Usable","Unusable")</f>
        <v>Usable</v>
      </c>
      <c r="H917" s="156">
        <f>'Room Details'!$V905</f>
        <v>0</v>
      </c>
      <c r="I917" s="156">
        <f>_xlfn.IFNA(ROUNDUP(IF(OR('Room Details'!$J905=0,ISBLANK('Room Details'!$J905),'Room Details'!$J905="N/A"),0,IF('Room Details'!$J905&gt;$D917,('Room Details'!$J905/$E917)+$F917,IF('Room Details'!$J905&lt;=ABS($B917*$C917),1,('Room Details'!$J905/$B917)+$C917))),0),0)</f>
        <v>0</v>
      </c>
      <c r="J917" s="167"/>
      <c r="K917" s="167"/>
      <c r="L917" s="156">
        <f t="shared" si="56"/>
        <v>0</v>
      </c>
      <c r="M917" s="156">
        <f t="shared" si="57"/>
        <v>0</v>
      </c>
      <c r="N917" s="165"/>
      <c r="O917" s="165"/>
      <c r="P917" s="156">
        <f t="shared" si="58"/>
        <v>0</v>
      </c>
      <c r="Q917" s="156">
        <f t="shared" si="59"/>
        <v>0</v>
      </c>
      <c r="R917" s="165"/>
      <c r="S917" s="165"/>
    </row>
    <row r="918" spans="1:19" x14ac:dyDescent="0.25">
      <c r="A918" s="156">
        <v>903</v>
      </c>
      <c r="B918" s="156" t="e">
        <f>VLOOKUP('Room Details'!$I906,NCA_Calculations!$I$3:$N$12,2,0)</f>
        <v>#N/A</v>
      </c>
      <c r="C918" s="156" t="e">
        <f>VLOOKUP('Room Details'!$I906,NCA_Calculations!$I$3:$N$12,3,0)</f>
        <v>#N/A</v>
      </c>
      <c r="D918" s="156" t="e">
        <f>VLOOKUP('Room Details'!$I906,NCA_Calculations!$I$3:$N$12,4,0)</f>
        <v>#N/A</v>
      </c>
      <c r="E918" s="156" t="e">
        <f>VLOOKUP('Room Details'!$I906,NCA_Calculations!$I$3:$N$12,5,0)</f>
        <v>#N/A</v>
      </c>
      <c r="F918" s="156" t="e">
        <f>VLOOKUP('Room Details'!$I906,NCA_Calculations!$I$3:$N$12,6,0)</f>
        <v>#N/A</v>
      </c>
      <c r="G918" s="156" t="str">
        <f>IF(OR(ISBLANK('Room Details'!$M906), 'Room Details'!$M906 = 0,  'Room Details'!$M906 = "N/A" ),"Usable","Unusable")</f>
        <v>Usable</v>
      </c>
      <c r="H918" s="156">
        <f>'Room Details'!$V906</f>
        <v>0</v>
      </c>
      <c r="I918" s="156">
        <f>_xlfn.IFNA(ROUNDUP(IF(OR('Room Details'!$J906=0,ISBLANK('Room Details'!$J906),'Room Details'!$J906="N/A"),0,IF('Room Details'!$J906&gt;$D918,('Room Details'!$J906/$E918)+$F918,IF('Room Details'!$J906&lt;=ABS($B918*$C918),1,('Room Details'!$J906/$B918)+$C918))),0),0)</f>
        <v>0</v>
      </c>
      <c r="J918" s="167"/>
      <c r="K918" s="167"/>
      <c r="L918" s="156">
        <f t="shared" si="56"/>
        <v>0</v>
      </c>
      <c r="M918" s="156">
        <f t="shared" si="57"/>
        <v>0</v>
      </c>
      <c r="N918" s="165"/>
      <c r="O918" s="165"/>
      <c r="P918" s="156">
        <f t="shared" si="58"/>
        <v>0</v>
      </c>
      <c r="Q918" s="156">
        <f t="shared" si="59"/>
        <v>0</v>
      </c>
      <c r="R918" s="165"/>
      <c r="S918" s="165"/>
    </row>
    <row r="919" spans="1:19" x14ac:dyDescent="0.25">
      <c r="A919" s="156">
        <v>904</v>
      </c>
      <c r="B919" s="156" t="e">
        <f>VLOOKUP('Room Details'!$I907,NCA_Calculations!$I$3:$N$12,2,0)</f>
        <v>#N/A</v>
      </c>
      <c r="C919" s="156" t="e">
        <f>VLOOKUP('Room Details'!$I907,NCA_Calculations!$I$3:$N$12,3,0)</f>
        <v>#N/A</v>
      </c>
      <c r="D919" s="156" t="e">
        <f>VLOOKUP('Room Details'!$I907,NCA_Calculations!$I$3:$N$12,4,0)</f>
        <v>#N/A</v>
      </c>
      <c r="E919" s="156" t="e">
        <f>VLOOKUP('Room Details'!$I907,NCA_Calculations!$I$3:$N$12,5,0)</f>
        <v>#N/A</v>
      </c>
      <c r="F919" s="156" t="e">
        <f>VLOOKUP('Room Details'!$I907,NCA_Calculations!$I$3:$N$12,6,0)</f>
        <v>#N/A</v>
      </c>
      <c r="G919" s="156" t="str">
        <f>IF(OR(ISBLANK('Room Details'!$M907), 'Room Details'!$M907 = 0,  'Room Details'!$M907 = "N/A" ),"Usable","Unusable")</f>
        <v>Usable</v>
      </c>
      <c r="H919" s="156">
        <f>'Room Details'!$V907</f>
        <v>0</v>
      </c>
      <c r="I919" s="156">
        <f>_xlfn.IFNA(ROUNDUP(IF(OR('Room Details'!$J907=0,ISBLANK('Room Details'!$J907),'Room Details'!$J907="N/A"),0,IF('Room Details'!$J907&gt;$D919,('Room Details'!$J907/$E919)+$F919,IF('Room Details'!$J907&lt;=ABS($B919*$C919),1,('Room Details'!$J907/$B919)+$C919))),0),0)</f>
        <v>0</v>
      </c>
      <c r="J919" s="167"/>
      <c r="K919" s="167"/>
      <c r="L919" s="156">
        <f t="shared" si="56"/>
        <v>0</v>
      </c>
      <c r="M919" s="156">
        <f t="shared" si="57"/>
        <v>0</v>
      </c>
      <c r="N919" s="165"/>
      <c r="O919" s="165"/>
      <c r="P919" s="156">
        <f t="shared" si="58"/>
        <v>0</v>
      </c>
      <c r="Q919" s="156">
        <f t="shared" si="59"/>
        <v>0</v>
      </c>
      <c r="R919" s="165"/>
      <c r="S919" s="165"/>
    </row>
    <row r="920" spans="1:19" x14ac:dyDescent="0.25">
      <c r="A920" s="156">
        <v>905</v>
      </c>
      <c r="B920" s="156" t="e">
        <f>VLOOKUP('Room Details'!$I908,NCA_Calculations!$I$3:$N$12,2,0)</f>
        <v>#N/A</v>
      </c>
      <c r="C920" s="156" t="e">
        <f>VLOOKUP('Room Details'!$I908,NCA_Calculations!$I$3:$N$12,3,0)</f>
        <v>#N/A</v>
      </c>
      <c r="D920" s="156" t="e">
        <f>VLOOKUP('Room Details'!$I908,NCA_Calculations!$I$3:$N$12,4,0)</f>
        <v>#N/A</v>
      </c>
      <c r="E920" s="156" t="e">
        <f>VLOOKUP('Room Details'!$I908,NCA_Calculations!$I$3:$N$12,5,0)</f>
        <v>#N/A</v>
      </c>
      <c r="F920" s="156" t="e">
        <f>VLOOKUP('Room Details'!$I908,NCA_Calculations!$I$3:$N$12,6,0)</f>
        <v>#N/A</v>
      </c>
      <c r="G920" s="156" t="str">
        <f>IF(OR(ISBLANK('Room Details'!$M908), 'Room Details'!$M908 = 0,  'Room Details'!$M908 = "N/A" ),"Usable","Unusable")</f>
        <v>Usable</v>
      </c>
      <c r="H920" s="156">
        <f>'Room Details'!$V908</f>
        <v>0</v>
      </c>
      <c r="I920" s="156">
        <f>_xlfn.IFNA(ROUNDUP(IF(OR('Room Details'!$J908=0,ISBLANK('Room Details'!$J908),'Room Details'!$J908="N/A"),0,IF('Room Details'!$J908&gt;$D920,('Room Details'!$J908/$E920)+$F920,IF('Room Details'!$J908&lt;=ABS($B920*$C920),1,('Room Details'!$J908/$B920)+$C920))),0),0)</f>
        <v>0</v>
      </c>
      <c r="J920" s="167"/>
      <c r="K920" s="167"/>
      <c r="L920" s="156">
        <f t="shared" si="56"/>
        <v>0</v>
      </c>
      <c r="M920" s="156">
        <f t="shared" si="57"/>
        <v>0</v>
      </c>
      <c r="N920" s="165"/>
      <c r="O920" s="165"/>
      <c r="P920" s="156">
        <f t="shared" si="58"/>
        <v>0</v>
      </c>
      <c r="Q920" s="156">
        <f t="shared" si="59"/>
        <v>0</v>
      </c>
      <c r="R920" s="165"/>
      <c r="S920" s="165"/>
    </row>
    <row r="921" spans="1:19" x14ac:dyDescent="0.25">
      <c r="A921" s="156">
        <v>906</v>
      </c>
      <c r="B921" s="156" t="e">
        <f>VLOOKUP('Room Details'!$I909,NCA_Calculations!$I$3:$N$12,2,0)</f>
        <v>#N/A</v>
      </c>
      <c r="C921" s="156" t="e">
        <f>VLOOKUP('Room Details'!$I909,NCA_Calculations!$I$3:$N$12,3,0)</f>
        <v>#N/A</v>
      </c>
      <c r="D921" s="156" t="e">
        <f>VLOOKUP('Room Details'!$I909,NCA_Calculations!$I$3:$N$12,4,0)</f>
        <v>#N/A</v>
      </c>
      <c r="E921" s="156" t="e">
        <f>VLOOKUP('Room Details'!$I909,NCA_Calculations!$I$3:$N$12,5,0)</f>
        <v>#N/A</v>
      </c>
      <c r="F921" s="156" t="e">
        <f>VLOOKUP('Room Details'!$I909,NCA_Calculations!$I$3:$N$12,6,0)</f>
        <v>#N/A</v>
      </c>
      <c r="G921" s="156" t="str">
        <f>IF(OR(ISBLANK('Room Details'!$M909), 'Room Details'!$M909 = 0,  'Room Details'!$M909 = "N/A" ),"Usable","Unusable")</f>
        <v>Usable</v>
      </c>
      <c r="H921" s="156">
        <f>'Room Details'!$V909</f>
        <v>0</v>
      </c>
      <c r="I921" s="156">
        <f>_xlfn.IFNA(ROUNDUP(IF(OR('Room Details'!$J909=0,ISBLANK('Room Details'!$J909),'Room Details'!$J909="N/A"),0,IF('Room Details'!$J909&gt;$D921,('Room Details'!$J909/$E921)+$F921,IF('Room Details'!$J909&lt;=ABS($B921*$C921),1,('Room Details'!$J909/$B921)+$C921))),0),0)</f>
        <v>0</v>
      </c>
      <c r="J921" s="167"/>
      <c r="K921" s="167"/>
      <c r="L921" s="156">
        <f t="shared" si="56"/>
        <v>0</v>
      </c>
      <c r="M921" s="156">
        <f t="shared" si="57"/>
        <v>0</v>
      </c>
      <c r="N921" s="165"/>
      <c r="O921" s="165"/>
      <c r="P921" s="156">
        <f t="shared" si="58"/>
        <v>0</v>
      </c>
      <c r="Q921" s="156">
        <f t="shared" si="59"/>
        <v>0</v>
      </c>
      <c r="R921" s="165"/>
      <c r="S921" s="165"/>
    </row>
    <row r="922" spans="1:19" x14ac:dyDescent="0.25">
      <c r="A922" s="156">
        <v>907</v>
      </c>
      <c r="B922" s="156" t="e">
        <f>VLOOKUP('Room Details'!$I910,NCA_Calculations!$I$3:$N$12,2,0)</f>
        <v>#N/A</v>
      </c>
      <c r="C922" s="156" t="e">
        <f>VLOOKUP('Room Details'!$I910,NCA_Calculations!$I$3:$N$12,3,0)</f>
        <v>#N/A</v>
      </c>
      <c r="D922" s="156" t="e">
        <f>VLOOKUP('Room Details'!$I910,NCA_Calculations!$I$3:$N$12,4,0)</f>
        <v>#N/A</v>
      </c>
      <c r="E922" s="156" t="e">
        <f>VLOOKUP('Room Details'!$I910,NCA_Calculations!$I$3:$N$12,5,0)</f>
        <v>#N/A</v>
      </c>
      <c r="F922" s="156" t="e">
        <f>VLOOKUP('Room Details'!$I910,NCA_Calculations!$I$3:$N$12,6,0)</f>
        <v>#N/A</v>
      </c>
      <c r="G922" s="156" t="str">
        <f>IF(OR(ISBLANK('Room Details'!$M910), 'Room Details'!$M910 = 0,  'Room Details'!$M910 = "N/A" ),"Usable","Unusable")</f>
        <v>Usable</v>
      </c>
      <c r="H922" s="156">
        <f>'Room Details'!$V910</f>
        <v>0</v>
      </c>
      <c r="I922" s="156">
        <f>_xlfn.IFNA(ROUNDUP(IF(OR('Room Details'!$J910=0,ISBLANK('Room Details'!$J910),'Room Details'!$J910="N/A"),0,IF('Room Details'!$J910&gt;$D922,('Room Details'!$J910/$E922)+$F922,IF('Room Details'!$J910&lt;=ABS($B922*$C922),1,('Room Details'!$J910/$B922)+$C922))),0),0)</f>
        <v>0</v>
      </c>
      <c r="J922" s="167"/>
      <c r="K922" s="167"/>
      <c r="L922" s="156">
        <f t="shared" si="56"/>
        <v>0</v>
      </c>
      <c r="M922" s="156">
        <f t="shared" si="57"/>
        <v>0</v>
      </c>
      <c r="N922" s="165"/>
      <c r="O922" s="165"/>
      <c r="P922" s="156">
        <f t="shared" si="58"/>
        <v>0</v>
      </c>
      <c r="Q922" s="156">
        <f t="shared" si="59"/>
        <v>0</v>
      </c>
      <c r="R922" s="165"/>
      <c r="S922" s="165"/>
    </row>
    <row r="923" spans="1:19" x14ac:dyDescent="0.25">
      <c r="A923" s="156">
        <v>908</v>
      </c>
      <c r="B923" s="156" t="e">
        <f>VLOOKUP('Room Details'!$I911,NCA_Calculations!$I$3:$N$12,2,0)</f>
        <v>#N/A</v>
      </c>
      <c r="C923" s="156" t="e">
        <f>VLOOKUP('Room Details'!$I911,NCA_Calculations!$I$3:$N$12,3,0)</f>
        <v>#N/A</v>
      </c>
      <c r="D923" s="156" t="e">
        <f>VLOOKUP('Room Details'!$I911,NCA_Calculations!$I$3:$N$12,4,0)</f>
        <v>#N/A</v>
      </c>
      <c r="E923" s="156" t="e">
        <f>VLOOKUP('Room Details'!$I911,NCA_Calculations!$I$3:$N$12,5,0)</f>
        <v>#N/A</v>
      </c>
      <c r="F923" s="156" t="e">
        <f>VLOOKUP('Room Details'!$I911,NCA_Calculations!$I$3:$N$12,6,0)</f>
        <v>#N/A</v>
      </c>
      <c r="G923" s="156" t="str">
        <f>IF(OR(ISBLANK('Room Details'!$M911), 'Room Details'!$M911 = 0,  'Room Details'!$M911 = "N/A" ),"Usable","Unusable")</f>
        <v>Usable</v>
      </c>
      <c r="H923" s="156">
        <f>'Room Details'!$V911</f>
        <v>0</v>
      </c>
      <c r="I923" s="156">
        <f>_xlfn.IFNA(ROUNDUP(IF(OR('Room Details'!$J911=0,ISBLANK('Room Details'!$J911),'Room Details'!$J911="N/A"),0,IF('Room Details'!$J911&gt;$D923,('Room Details'!$J911/$E923)+$F923,IF('Room Details'!$J911&lt;=ABS($B923*$C923),1,('Room Details'!$J911/$B923)+$C923))),0),0)</f>
        <v>0</v>
      </c>
      <c r="J923" s="167"/>
      <c r="K923" s="167"/>
      <c r="L923" s="156">
        <f t="shared" si="56"/>
        <v>0</v>
      </c>
      <c r="M923" s="156">
        <f t="shared" si="57"/>
        <v>0</v>
      </c>
      <c r="N923" s="165"/>
      <c r="O923" s="165"/>
      <c r="P923" s="156">
        <f t="shared" si="58"/>
        <v>0</v>
      </c>
      <c r="Q923" s="156">
        <f t="shared" si="59"/>
        <v>0</v>
      </c>
      <c r="R923" s="165"/>
      <c r="S923" s="165"/>
    </row>
    <row r="924" spans="1:19" x14ac:dyDescent="0.25">
      <c r="A924" s="156">
        <v>909</v>
      </c>
      <c r="B924" s="156" t="e">
        <f>VLOOKUP('Room Details'!$I912,NCA_Calculations!$I$3:$N$12,2,0)</f>
        <v>#N/A</v>
      </c>
      <c r="C924" s="156" t="e">
        <f>VLOOKUP('Room Details'!$I912,NCA_Calculations!$I$3:$N$12,3,0)</f>
        <v>#N/A</v>
      </c>
      <c r="D924" s="156" t="e">
        <f>VLOOKUP('Room Details'!$I912,NCA_Calculations!$I$3:$N$12,4,0)</f>
        <v>#N/A</v>
      </c>
      <c r="E924" s="156" t="e">
        <f>VLOOKUP('Room Details'!$I912,NCA_Calculations!$I$3:$N$12,5,0)</f>
        <v>#N/A</v>
      </c>
      <c r="F924" s="156" t="e">
        <f>VLOOKUP('Room Details'!$I912,NCA_Calculations!$I$3:$N$12,6,0)</f>
        <v>#N/A</v>
      </c>
      <c r="G924" s="156" t="str">
        <f>IF(OR(ISBLANK('Room Details'!$M912), 'Room Details'!$M912 = 0,  'Room Details'!$M912 = "N/A" ),"Usable","Unusable")</f>
        <v>Usable</v>
      </c>
      <c r="H924" s="156">
        <f>'Room Details'!$V912</f>
        <v>0</v>
      </c>
      <c r="I924" s="156">
        <f>_xlfn.IFNA(ROUNDUP(IF(OR('Room Details'!$J912=0,ISBLANK('Room Details'!$J912),'Room Details'!$J912="N/A"),0,IF('Room Details'!$J912&gt;$D924,('Room Details'!$J912/$E924)+$F924,IF('Room Details'!$J912&lt;=ABS($B924*$C924),1,('Room Details'!$J912/$B924)+$C924))),0),0)</f>
        <v>0</v>
      </c>
      <c r="J924" s="167"/>
      <c r="K924" s="167"/>
      <c r="L924" s="156">
        <f t="shared" si="56"/>
        <v>0</v>
      </c>
      <c r="M924" s="156">
        <f t="shared" si="57"/>
        <v>0</v>
      </c>
      <c r="N924" s="165"/>
      <c r="O924" s="165"/>
      <c r="P924" s="156">
        <f t="shared" si="58"/>
        <v>0</v>
      </c>
      <c r="Q924" s="156">
        <f t="shared" si="59"/>
        <v>0</v>
      </c>
      <c r="R924" s="165"/>
      <c r="S924" s="165"/>
    </row>
    <row r="925" spans="1:19" x14ac:dyDescent="0.25">
      <c r="A925" s="156">
        <v>910</v>
      </c>
      <c r="B925" s="156" t="e">
        <f>VLOOKUP('Room Details'!$I913,NCA_Calculations!$I$3:$N$12,2,0)</f>
        <v>#N/A</v>
      </c>
      <c r="C925" s="156" t="e">
        <f>VLOOKUP('Room Details'!$I913,NCA_Calculations!$I$3:$N$12,3,0)</f>
        <v>#N/A</v>
      </c>
      <c r="D925" s="156" t="e">
        <f>VLOOKUP('Room Details'!$I913,NCA_Calculations!$I$3:$N$12,4,0)</f>
        <v>#N/A</v>
      </c>
      <c r="E925" s="156" t="e">
        <f>VLOOKUP('Room Details'!$I913,NCA_Calculations!$I$3:$N$12,5,0)</f>
        <v>#N/A</v>
      </c>
      <c r="F925" s="156" t="e">
        <f>VLOOKUP('Room Details'!$I913,NCA_Calculations!$I$3:$N$12,6,0)</f>
        <v>#N/A</v>
      </c>
      <c r="G925" s="156" t="str">
        <f>IF(OR(ISBLANK('Room Details'!$M913), 'Room Details'!$M913 = 0,  'Room Details'!$M913 = "N/A" ),"Usable","Unusable")</f>
        <v>Usable</v>
      </c>
      <c r="H925" s="156">
        <f>'Room Details'!$V913</f>
        <v>0</v>
      </c>
      <c r="I925" s="156">
        <f>_xlfn.IFNA(ROUNDUP(IF(OR('Room Details'!$J913=0,ISBLANK('Room Details'!$J913),'Room Details'!$J913="N/A"),0,IF('Room Details'!$J913&gt;$D925,('Room Details'!$J913/$E925)+$F925,IF('Room Details'!$J913&lt;=ABS($B925*$C925),1,('Room Details'!$J913/$B925)+$C925))),0),0)</f>
        <v>0</v>
      </c>
      <c r="J925" s="167"/>
      <c r="K925" s="167"/>
      <c r="L925" s="156">
        <f t="shared" si="56"/>
        <v>0</v>
      </c>
      <c r="M925" s="156">
        <f t="shared" si="57"/>
        <v>0</v>
      </c>
      <c r="N925" s="165"/>
      <c r="O925" s="165"/>
      <c r="P925" s="156">
        <f t="shared" si="58"/>
        <v>0</v>
      </c>
      <c r="Q925" s="156">
        <f t="shared" si="59"/>
        <v>0</v>
      </c>
      <c r="R925" s="165"/>
      <c r="S925" s="165"/>
    </row>
    <row r="926" spans="1:19" x14ac:dyDescent="0.25">
      <c r="A926" s="156">
        <v>911</v>
      </c>
      <c r="B926" s="156" t="e">
        <f>VLOOKUP('Room Details'!$I914,NCA_Calculations!$I$3:$N$12,2,0)</f>
        <v>#N/A</v>
      </c>
      <c r="C926" s="156" t="e">
        <f>VLOOKUP('Room Details'!$I914,NCA_Calculations!$I$3:$N$12,3,0)</f>
        <v>#N/A</v>
      </c>
      <c r="D926" s="156" t="e">
        <f>VLOOKUP('Room Details'!$I914,NCA_Calculations!$I$3:$N$12,4,0)</f>
        <v>#N/A</v>
      </c>
      <c r="E926" s="156" t="e">
        <f>VLOOKUP('Room Details'!$I914,NCA_Calculations!$I$3:$N$12,5,0)</f>
        <v>#N/A</v>
      </c>
      <c r="F926" s="156" t="e">
        <f>VLOOKUP('Room Details'!$I914,NCA_Calculations!$I$3:$N$12,6,0)</f>
        <v>#N/A</v>
      </c>
      <c r="G926" s="156" t="str">
        <f>IF(OR(ISBLANK('Room Details'!$M914), 'Room Details'!$M914 = 0,  'Room Details'!$M914 = "N/A" ),"Usable","Unusable")</f>
        <v>Usable</v>
      </c>
      <c r="H926" s="156">
        <f>'Room Details'!$V914</f>
        <v>0</v>
      </c>
      <c r="I926" s="156">
        <f>_xlfn.IFNA(ROUNDUP(IF(OR('Room Details'!$J914=0,ISBLANK('Room Details'!$J914),'Room Details'!$J914="N/A"),0,IF('Room Details'!$J914&gt;$D926,('Room Details'!$J914/$E926)+$F926,IF('Room Details'!$J914&lt;=ABS($B926*$C926),1,('Room Details'!$J914/$B926)+$C926))),0),0)</f>
        <v>0</v>
      </c>
      <c r="J926" s="167"/>
      <c r="K926" s="167"/>
      <c r="L926" s="156">
        <f t="shared" si="56"/>
        <v>0</v>
      </c>
      <c r="M926" s="156">
        <f t="shared" si="57"/>
        <v>0</v>
      </c>
      <c r="N926" s="165"/>
      <c r="O926" s="165"/>
      <c r="P926" s="156">
        <f t="shared" si="58"/>
        <v>0</v>
      </c>
      <c r="Q926" s="156">
        <f t="shared" si="59"/>
        <v>0</v>
      </c>
      <c r="R926" s="165"/>
      <c r="S926" s="165"/>
    </row>
    <row r="927" spans="1:19" x14ac:dyDescent="0.25">
      <c r="A927" s="156">
        <v>912</v>
      </c>
      <c r="B927" s="156" t="e">
        <f>VLOOKUP('Room Details'!$I915,NCA_Calculations!$I$3:$N$12,2,0)</f>
        <v>#N/A</v>
      </c>
      <c r="C927" s="156" t="e">
        <f>VLOOKUP('Room Details'!$I915,NCA_Calculations!$I$3:$N$12,3,0)</f>
        <v>#N/A</v>
      </c>
      <c r="D927" s="156" t="e">
        <f>VLOOKUP('Room Details'!$I915,NCA_Calculations!$I$3:$N$12,4,0)</f>
        <v>#N/A</v>
      </c>
      <c r="E927" s="156" t="e">
        <f>VLOOKUP('Room Details'!$I915,NCA_Calculations!$I$3:$N$12,5,0)</f>
        <v>#N/A</v>
      </c>
      <c r="F927" s="156" t="e">
        <f>VLOOKUP('Room Details'!$I915,NCA_Calculations!$I$3:$N$12,6,0)</f>
        <v>#N/A</v>
      </c>
      <c r="G927" s="156" t="str">
        <f>IF(OR(ISBLANK('Room Details'!$M915), 'Room Details'!$M915 = 0,  'Room Details'!$M915 = "N/A" ),"Usable","Unusable")</f>
        <v>Usable</v>
      </c>
      <c r="H927" s="156">
        <f>'Room Details'!$V915</f>
        <v>0</v>
      </c>
      <c r="I927" s="156">
        <f>_xlfn.IFNA(ROUNDUP(IF(OR('Room Details'!$J915=0,ISBLANK('Room Details'!$J915),'Room Details'!$J915="N/A"),0,IF('Room Details'!$J915&gt;$D927,('Room Details'!$J915/$E927)+$F927,IF('Room Details'!$J915&lt;=ABS($B927*$C927),1,('Room Details'!$J915/$B927)+$C927))),0),0)</f>
        <v>0</v>
      </c>
      <c r="J927" s="167"/>
      <c r="K927" s="167"/>
      <c r="L927" s="156">
        <f t="shared" si="56"/>
        <v>0</v>
      </c>
      <c r="M927" s="156">
        <f t="shared" si="57"/>
        <v>0</v>
      </c>
      <c r="N927" s="165"/>
      <c r="O927" s="165"/>
      <c r="P927" s="156">
        <f t="shared" si="58"/>
        <v>0</v>
      </c>
      <c r="Q927" s="156">
        <f t="shared" si="59"/>
        <v>0</v>
      </c>
      <c r="R927" s="165"/>
      <c r="S927" s="165"/>
    </row>
    <row r="928" spans="1:19" x14ac:dyDescent="0.25">
      <c r="A928" s="156">
        <v>913</v>
      </c>
      <c r="B928" s="156" t="e">
        <f>VLOOKUP('Room Details'!$I916,NCA_Calculations!$I$3:$N$12,2,0)</f>
        <v>#N/A</v>
      </c>
      <c r="C928" s="156" t="e">
        <f>VLOOKUP('Room Details'!$I916,NCA_Calculations!$I$3:$N$12,3,0)</f>
        <v>#N/A</v>
      </c>
      <c r="D928" s="156" t="e">
        <f>VLOOKUP('Room Details'!$I916,NCA_Calculations!$I$3:$N$12,4,0)</f>
        <v>#N/A</v>
      </c>
      <c r="E928" s="156" t="e">
        <f>VLOOKUP('Room Details'!$I916,NCA_Calculations!$I$3:$N$12,5,0)</f>
        <v>#N/A</v>
      </c>
      <c r="F928" s="156" t="e">
        <f>VLOOKUP('Room Details'!$I916,NCA_Calculations!$I$3:$N$12,6,0)</f>
        <v>#N/A</v>
      </c>
      <c r="G928" s="156" t="str">
        <f>IF(OR(ISBLANK('Room Details'!$M916), 'Room Details'!$M916 = 0,  'Room Details'!$M916 = "N/A" ),"Usable","Unusable")</f>
        <v>Usable</v>
      </c>
      <c r="H928" s="156">
        <f>'Room Details'!$V916</f>
        <v>0</v>
      </c>
      <c r="I928" s="156">
        <f>_xlfn.IFNA(ROUNDUP(IF(OR('Room Details'!$J916=0,ISBLANK('Room Details'!$J916),'Room Details'!$J916="N/A"),0,IF('Room Details'!$J916&gt;$D928,('Room Details'!$J916/$E928)+$F928,IF('Room Details'!$J916&lt;=ABS($B928*$C928),1,('Room Details'!$J916/$B928)+$C928))),0),0)</f>
        <v>0</v>
      </c>
      <c r="J928" s="167"/>
      <c r="K928" s="167"/>
      <c r="L928" s="156">
        <f t="shared" si="56"/>
        <v>0</v>
      </c>
      <c r="M928" s="156">
        <f t="shared" si="57"/>
        <v>0</v>
      </c>
      <c r="N928" s="165"/>
      <c r="O928" s="165"/>
      <c r="P928" s="156">
        <f t="shared" si="58"/>
        <v>0</v>
      </c>
      <c r="Q928" s="156">
        <f t="shared" si="59"/>
        <v>0</v>
      </c>
      <c r="R928" s="165"/>
      <c r="S928" s="165"/>
    </row>
    <row r="929" spans="1:19" x14ac:dyDescent="0.25">
      <c r="A929" s="156">
        <v>914</v>
      </c>
      <c r="B929" s="156" t="e">
        <f>VLOOKUP('Room Details'!$I917,NCA_Calculations!$I$3:$N$12,2,0)</f>
        <v>#N/A</v>
      </c>
      <c r="C929" s="156" t="e">
        <f>VLOOKUP('Room Details'!$I917,NCA_Calculations!$I$3:$N$12,3,0)</f>
        <v>#N/A</v>
      </c>
      <c r="D929" s="156" t="e">
        <f>VLOOKUP('Room Details'!$I917,NCA_Calculations!$I$3:$N$12,4,0)</f>
        <v>#N/A</v>
      </c>
      <c r="E929" s="156" t="e">
        <f>VLOOKUP('Room Details'!$I917,NCA_Calculations!$I$3:$N$12,5,0)</f>
        <v>#N/A</v>
      </c>
      <c r="F929" s="156" t="e">
        <f>VLOOKUP('Room Details'!$I917,NCA_Calculations!$I$3:$N$12,6,0)</f>
        <v>#N/A</v>
      </c>
      <c r="G929" s="156" t="str">
        <f>IF(OR(ISBLANK('Room Details'!$M917), 'Room Details'!$M917 = 0,  'Room Details'!$M917 = "N/A" ),"Usable","Unusable")</f>
        <v>Usable</v>
      </c>
      <c r="H929" s="156">
        <f>'Room Details'!$V917</f>
        <v>0</v>
      </c>
      <c r="I929" s="156">
        <f>_xlfn.IFNA(ROUNDUP(IF(OR('Room Details'!$J917=0,ISBLANK('Room Details'!$J917),'Room Details'!$J917="N/A"),0,IF('Room Details'!$J917&gt;$D929,('Room Details'!$J917/$E929)+$F929,IF('Room Details'!$J917&lt;=ABS($B929*$C929),1,('Room Details'!$J917/$B929)+$C929))),0),0)</f>
        <v>0</v>
      </c>
      <c r="J929" s="167"/>
      <c r="K929" s="167"/>
      <c r="L929" s="156">
        <f t="shared" si="56"/>
        <v>0</v>
      </c>
      <c r="M929" s="156">
        <f t="shared" si="57"/>
        <v>0</v>
      </c>
      <c r="N929" s="165"/>
      <c r="O929" s="165"/>
      <c r="P929" s="156">
        <f t="shared" si="58"/>
        <v>0</v>
      </c>
      <c r="Q929" s="156">
        <f t="shared" si="59"/>
        <v>0</v>
      </c>
      <c r="R929" s="165"/>
      <c r="S929" s="165"/>
    </row>
    <row r="930" spans="1:19" x14ac:dyDescent="0.25">
      <c r="A930" s="156">
        <v>915</v>
      </c>
      <c r="B930" s="156" t="e">
        <f>VLOOKUP('Room Details'!$I918,NCA_Calculations!$I$3:$N$12,2,0)</f>
        <v>#N/A</v>
      </c>
      <c r="C930" s="156" t="e">
        <f>VLOOKUP('Room Details'!$I918,NCA_Calculations!$I$3:$N$12,3,0)</f>
        <v>#N/A</v>
      </c>
      <c r="D930" s="156" t="e">
        <f>VLOOKUP('Room Details'!$I918,NCA_Calculations!$I$3:$N$12,4,0)</f>
        <v>#N/A</v>
      </c>
      <c r="E930" s="156" t="e">
        <f>VLOOKUP('Room Details'!$I918,NCA_Calculations!$I$3:$N$12,5,0)</f>
        <v>#N/A</v>
      </c>
      <c r="F930" s="156" t="e">
        <f>VLOOKUP('Room Details'!$I918,NCA_Calculations!$I$3:$N$12,6,0)</f>
        <v>#N/A</v>
      </c>
      <c r="G930" s="156" t="str">
        <f>IF(OR(ISBLANK('Room Details'!$M918), 'Room Details'!$M918 = 0,  'Room Details'!$M918 = "N/A" ),"Usable","Unusable")</f>
        <v>Usable</v>
      </c>
      <c r="H930" s="156">
        <f>'Room Details'!$V918</f>
        <v>0</v>
      </c>
      <c r="I930" s="156">
        <f>_xlfn.IFNA(ROUNDUP(IF(OR('Room Details'!$J918=0,ISBLANK('Room Details'!$J918),'Room Details'!$J918="N/A"),0,IF('Room Details'!$J918&gt;$D930,('Room Details'!$J918/$E930)+$F930,IF('Room Details'!$J918&lt;=ABS($B930*$C930),1,('Room Details'!$J918/$B930)+$C930))),0),0)</f>
        <v>0</v>
      </c>
      <c r="J930" s="167"/>
      <c r="K930" s="167"/>
      <c r="L930" s="156">
        <f t="shared" si="56"/>
        <v>0</v>
      </c>
      <c r="M930" s="156">
        <f t="shared" si="57"/>
        <v>0</v>
      </c>
      <c r="N930" s="165"/>
      <c r="O930" s="165"/>
      <c r="P930" s="156">
        <f t="shared" si="58"/>
        <v>0</v>
      </c>
      <c r="Q930" s="156">
        <f t="shared" si="59"/>
        <v>0</v>
      </c>
      <c r="R930" s="165"/>
      <c r="S930" s="165"/>
    </row>
    <row r="931" spans="1:19" x14ac:dyDescent="0.25">
      <c r="A931" s="156">
        <v>916</v>
      </c>
      <c r="B931" s="156" t="e">
        <f>VLOOKUP('Room Details'!$I919,NCA_Calculations!$I$3:$N$12,2,0)</f>
        <v>#N/A</v>
      </c>
      <c r="C931" s="156" t="e">
        <f>VLOOKUP('Room Details'!$I919,NCA_Calculations!$I$3:$N$12,3,0)</f>
        <v>#N/A</v>
      </c>
      <c r="D931" s="156" t="e">
        <f>VLOOKUP('Room Details'!$I919,NCA_Calculations!$I$3:$N$12,4,0)</f>
        <v>#N/A</v>
      </c>
      <c r="E931" s="156" t="e">
        <f>VLOOKUP('Room Details'!$I919,NCA_Calculations!$I$3:$N$12,5,0)</f>
        <v>#N/A</v>
      </c>
      <c r="F931" s="156" t="e">
        <f>VLOOKUP('Room Details'!$I919,NCA_Calculations!$I$3:$N$12,6,0)</f>
        <v>#N/A</v>
      </c>
      <c r="G931" s="156" t="str">
        <f>IF(OR(ISBLANK('Room Details'!$M919), 'Room Details'!$M919 = 0,  'Room Details'!$M919 = "N/A" ),"Usable","Unusable")</f>
        <v>Usable</v>
      </c>
      <c r="H931" s="156">
        <f>'Room Details'!$V919</f>
        <v>0</v>
      </c>
      <c r="I931" s="156">
        <f>_xlfn.IFNA(ROUNDUP(IF(OR('Room Details'!$J919=0,ISBLANK('Room Details'!$J919),'Room Details'!$J919="N/A"),0,IF('Room Details'!$J919&gt;$D931,('Room Details'!$J919/$E931)+$F931,IF('Room Details'!$J919&lt;=ABS($B931*$C931),1,('Room Details'!$J919/$B931)+$C931))),0),0)</f>
        <v>0</v>
      </c>
      <c r="J931" s="167"/>
      <c r="K931" s="167"/>
      <c r="L931" s="156">
        <f t="shared" si="56"/>
        <v>0</v>
      </c>
      <c r="M931" s="156">
        <f t="shared" si="57"/>
        <v>0</v>
      </c>
      <c r="N931" s="165"/>
      <c r="O931" s="165"/>
      <c r="P931" s="156">
        <f t="shared" si="58"/>
        <v>0</v>
      </c>
      <c r="Q931" s="156">
        <f t="shared" si="59"/>
        <v>0</v>
      </c>
      <c r="R931" s="165"/>
      <c r="S931" s="165"/>
    </row>
    <row r="932" spans="1:19" x14ac:dyDescent="0.25">
      <c r="A932" s="156">
        <v>917</v>
      </c>
      <c r="B932" s="156" t="e">
        <f>VLOOKUP('Room Details'!$I920,NCA_Calculations!$I$3:$N$12,2,0)</f>
        <v>#N/A</v>
      </c>
      <c r="C932" s="156" t="e">
        <f>VLOOKUP('Room Details'!$I920,NCA_Calculations!$I$3:$N$12,3,0)</f>
        <v>#N/A</v>
      </c>
      <c r="D932" s="156" t="e">
        <f>VLOOKUP('Room Details'!$I920,NCA_Calculations!$I$3:$N$12,4,0)</f>
        <v>#N/A</v>
      </c>
      <c r="E932" s="156" t="e">
        <f>VLOOKUP('Room Details'!$I920,NCA_Calculations!$I$3:$N$12,5,0)</f>
        <v>#N/A</v>
      </c>
      <c r="F932" s="156" t="e">
        <f>VLOOKUP('Room Details'!$I920,NCA_Calculations!$I$3:$N$12,6,0)</f>
        <v>#N/A</v>
      </c>
      <c r="G932" s="156" t="str">
        <f>IF(OR(ISBLANK('Room Details'!$M920), 'Room Details'!$M920 = 0,  'Room Details'!$M920 = "N/A" ),"Usable","Unusable")</f>
        <v>Usable</v>
      </c>
      <c r="H932" s="156">
        <f>'Room Details'!$V920</f>
        <v>0</v>
      </c>
      <c r="I932" s="156">
        <f>_xlfn.IFNA(ROUNDUP(IF(OR('Room Details'!$J920=0,ISBLANK('Room Details'!$J920),'Room Details'!$J920="N/A"),0,IF('Room Details'!$J920&gt;$D932,('Room Details'!$J920/$E932)+$F932,IF('Room Details'!$J920&lt;=ABS($B932*$C932),1,('Room Details'!$J920/$B932)+$C932))),0),0)</f>
        <v>0</v>
      </c>
      <c r="J932" s="167"/>
      <c r="K932" s="167"/>
      <c r="L932" s="156">
        <f t="shared" si="56"/>
        <v>0</v>
      </c>
      <c r="M932" s="156">
        <f t="shared" si="57"/>
        <v>0</v>
      </c>
      <c r="N932" s="165"/>
      <c r="O932" s="165"/>
      <c r="P932" s="156">
        <f t="shared" si="58"/>
        <v>0</v>
      </c>
      <c r="Q932" s="156">
        <f t="shared" si="59"/>
        <v>0</v>
      </c>
      <c r="R932" s="165"/>
      <c r="S932" s="165"/>
    </row>
    <row r="933" spans="1:19" x14ac:dyDescent="0.25">
      <c r="A933" s="156">
        <v>918</v>
      </c>
      <c r="B933" s="156" t="e">
        <f>VLOOKUP('Room Details'!$I921,NCA_Calculations!$I$3:$N$12,2,0)</f>
        <v>#N/A</v>
      </c>
      <c r="C933" s="156" t="e">
        <f>VLOOKUP('Room Details'!$I921,NCA_Calculations!$I$3:$N$12,3,0)</f>
        <v>#N/A</v>
      </c>
      <c r="D933" s="156" t="e">
        <f>VLOOKUP('Room Details'!$I921,NCA_Calculations!$I$3:$N$12,4,0)</f>
        <v>#N/A</v>
      </c>
      <c r="E933" s="156" t="e">
        <f>VLOOKUP('Room Details'!$I921,NCA_Calculations!$I$3:$N$12,5,0)</f>
        <v>#N/A</v>
      </c>
      <c r="F933" s="156" t="e">
        <f>VLOOKUP('Room Details'!$I921,NCA_Calculations!$I$3:$N$12,6,0)</f>
        <v>#N/A</v>
      </c>
      <c r="G933" s="156" t="str">
        <f>IF(OR(ISBLANK('Room Details'!$M921), 'Room Details'!$M921 = 0,  'Room Details'!$M921 = "N/A" ),"Usable","Unusable")</f>
        <v>Usable</v>
      </c>
      <c r="H933" s="156">
        <f>'Room Details'!$V921</f>
        <v>0</v>
      </c>
      <c r="I933" s="156">
        <f>_xlfn.IFNA(ROUNDUP(IF(OR('Room Details'!$J921=0,ISBLANK('Room Details'!$J921),'Room Details'!$J921="N/A"),0,IF('Room Details'!$J921&gt;$D933,('Room Details'!$J921/$E933)+$F933,IF('Room Details'!$J921&lt;=ABS($B933*$C933),1,('Room Details'!$J921/$B933)+$C933))),0),0)</f>
        <v>0</v>
      </c>
      <c r="J933" s="167"/>
      <c r="K933" s="167"/>
      <c r="L933" s="156">
        <f t="shared" si="56"/>
        <v>0</v>
      </c>
      <c r="M933" s="156">
        <f t="shared" si="57"/>
        <v>0</v>
      </c>
      <c r="N933" s="165"/>
      <c r="O933" s="165"/>
      <c r="P933" s="156">
        <f t="shared" si="58"/>
        <v>0</v>
      </c>
      <c r="Q933" s="156">
        <f t="shared" si="59"/>
        <v>0</v>
      </c>
      <c r="R933" s="165"/>
      <c r="S933" s="165"/>
    </row>
    <row r="934" spans="1:19" x14ac:dyDescent="0.25">
      <c r="A934" s="156">
        <v>919</v>
      </c>
      <c r="B934" s="156" t="e">
        <f>VLOOKUP('Room Details'!$I922,NCA_Calculations!$I$3:$N$12,2,0)</f>
        <v>#N/A</v>
      </c>
      <c r="C934" s="156" t="e">
        <f>VLOOKUP('Room Details'!$I922,NCA_Calculations!$I$3:$N$12,3,0)</f>
        <v>#N/A</v>
      </c>
      <c r="D934" s="156" t="e">
        <f>VLOOKUP('Room Details'!$I922,NCA_Calculations!$I$3:$N$12,4,0)</f>
        <v>#N/A</v>
      </c>
      <c r="E934" s="156" t="e">
        <f>VLOOKUP('Room Details'!$I922,NCA_Calculations!$I$3:$N$12,5,0)</f>
        <v>#N/A</v>
      </c>
      <c r="F934" s="156" t="e">
        <f>VLOOKUP('Room Details'!$I922,NCA_Calculations!$I$3:$N$12,6,0)</f>
        <v>#N/A</v>
      </c>
      <c r="G934" s="156" t="str">
        <f>IF(OR(ISBLANK('Room Details'!$M922), 'Room Details'!$M922 = 0,  'Room Details'!$M922 = "N/A" ),"Usable","Unusable")</f>
        <v>Usable</v>
      </c>
      <c r="H934" s="156">
        <f>'Room Details'!$V922</f>
        <v>0</v>
      </c>
      <c r="I934" s="156">
        <f>_xlfn.IFNA(ROUNDUP(IF(OR('Room Details'!$J922=0,ISBLANK('Room Details'!$J922),'Room Details'!$J922="N/A"),0,IF('Room Details'!$J922&gt;$D934,('Room Details'!$J922/$E934)+$F934,IF('Room Details'!$J922&lt;=ABS($B934*$C934),1,('Room Details'!$J922/$B934)+$C934))),0),0)</f>
        <v>0</v>
      </c>
      <c r="J934" s="167"/>
      <c r="K934" s="167"/>
      <c r="L934" s="156">
        <f t="shared" si="56"/>
        <v>0</v>
      </c>
      <c r="M934" s="156">
        <f t="shared" si="57"/>
        <v>0</v>
      </c>
      <c r="N934" s="165"/>
      <c r="O934" s="165"/>
      <c r="P934" s="156">
        <f t="shared" si="58"/>
        <v>0</v>
      </c>
      <c r="Q934" s="156">
        <f t="shared" si="59"/>
        <v>0</v>
      </c>
      <c r="R934" s="165"/>
      <c r="S934" s="165"/>
    </row>
    <row r="935" spans="1:19" x14ac:dyDescent="0.25">
      <c r="A935" s="156">
        <v>920</v>
      </c>
      <c r="B935" s="156" t="e">
        <f>VLOOKUP('Room Details'!$I923,NCA_Calculations!$I$3:$N$12,2,0)</f>
        <v>#N/A</v>
      </c>
      <c r="C935" s="156" t="e">
        <f>VLOOKUP('Room Details'!$I923,NCA_Calculations!$I$3:$N$12,3,0)</f>
        <v>#N/A</v>
      </c>
      <c r="D935" s="156" t="e">
        <f>VLOOKUP('Room Details'!$I923,NCA_Calculations!$I$3:$N$12,4,0)</f>
        <v>#N/A</v>
      </c>
      <c r="E935" s="156" t="e">
        <f>VLOOKUP('Room Details'!$I923,NCA_Calculations!$I$3:$N$12,5,0)</f>
        <v>#N/A</v>
      </c>
      <c r="F935" s="156" t="e">
        <f>VLOOKUP('Room Details'!$I923,NCA_Calculations!$I$3:$N$12,6,0)</f>
        <v>#N/A</v>
      </c>
      <c r="G935" s="156" t="str">
        <f>IF(OR(ISBLANK('Room Details'!$M923), 'Room Details'!$M923 = 0,  'Room Details'!$M923 = "N/A" ),"Usable","Unusable")</f>
        <v>Usable</v>
      </c>
      <c r="H935" s="156">
        <f>'Room Details'!$V923</f>
        <v>0</v>
      </c>
      <c r="I935" s="156">
        <f>_xlfn.IFNA(ROUNDUP(IF(OR('Room Details'!$J923=0,ISBLANK('Room Details'!$J923),'Room Details'!$J923="N/A"),0,IF('Room Details'!$J923&gt;$D935,('Room Details'!$J923/$E935)+$F935,IF('Room Details'!$J923&lt;=ABS($B935*$C935),1,('Room Details'!$J923/$B935)+$C935))),0),0)</f>
        <v>0</v>
      </c>
      <c r="J935" s="167"/>
      <c r="K935" s="167"/>
      <c r="L935" s="156">
        <f t="shared" si="56"/>
        <v>0</v>
      </c>
      <c r="M935" s="156">
        <f t="shared" si="57"/>
        <v>0</v>
      </c>
      <c r="N935" s="165"/>
      <c r="O935" s="165"/>
      <c r="P935" s="156">
        <f t="shared" si="58"/>
        <v>0</v>
      </c>
      <c r="Q935" s="156">
        <f t="shared" si="59"/>
        <v>0</v>
      </c>
      <c r="R935" s="165"/>
      <c r="S935" s="165"/>
    </row>
    <row r="936" spans="1:19" x14ac:dyDescent="0.25">
      <c r="A936" s="156">
        <v>921</v>
      </c>
      <c r="B936" s="156" t="e">
        <f>VLOOKUP('Room Details'!$I924,NCA_Calculations!$I$3:$N$12,2,0)</f>
        <v>#N/A</v>
      </c>
      <c r="C936" s="156" t="e">
        <f>VLOOKUP('Room Details'!$I924,NCA_Calculations!$I$3:$N$12,3,0)</f>
        <v>#N/A</v>
      </c>
      <c r="D936" s="156" t="e">
        <f>VLOOKUP('Room Details'!$I924,NCA_Calculations!$I$3:$N$12,4,0)</f>
        <v>#N/A</v>
      </c>
      <c r="E936" s="156" t="e">
        <f>VLOOKUP('Room Details'!$I924,NCA_Calculations!$I$3:$N$12,5,0)</f>
        <v>#N/A</v>
      </c>
      <c r="F936" s="156" t="e">
        <f>VLOOKUP('Room Details'!$I924,NCA_Calculations!$I$3:$N$12,6,0)</f>
        <v>#N/A</v>
      </c>
      <c r="G936" s="156" t="str">
        <f>IF(OR(ISBLANK('Room Details'!$M924), 'Room Details'!$M924 = 0,  'Room Details'!$M924 = "N/A" ),"Usable","Unusable")</f>
        <v>Usable</v>
      </c>
      <c r="H936" s="156">
        <f>'Room Details'!$V924</f>
        <v>0</v>
      </c>
      <c r="I936" s="156">
        <f>_xlfn.IFNA(ROUNDUP(IF(OR('Room Details'!$J924=0,ISBLANK('Room Details'!$J924),'Room Details'!$J924="N/A"),0,IF('Room Details'!$J924&gt;$D936,('Room Details'!$J924/$E936)+$F936,IF('Room Details'!$J924&lt;=ABS($B936*$C936),1,('Room Details'!$J924/$B936)+$C936))),0),0)</f>
        <v>0</v>
      </c>
      <c r="J936" s="167"/>
      <c r="K936" s="167"/>
      <c r="L936" s="156">
        <f t="shared" si="56"/>
        <v>0</v>
      </c>
      <c r="M936" s="156">
        <f t="shared" si="57"/>
        <v>0</v>
      </c>
      <c r="N936" s="165"/>
      <c r="O936" s="165"/>
      <c r="P936" s="156">
        <f t="shared" si="58"/>
        <v>0</v>
      </c>
      <c r="Q936" s="156">
        <f t="shared" si="59"/>
        <v>0</v>
      </c>
      <c r="R936" s="165"/>
      <c r="S936" s="165"/>
    </row>
    <row r="937" spans="1:19" x14ac:dyDescent="0.25">
      <c r="A937" s="156">
        <v>922</v>
      </c>
      <c r="B937" s="156" t="e">
        <f>VLOOKUP('Room Details'!$I925,NCA_Calculations!$I$3:$N$12,2,0)</f>
        <v>#N/A</v>
      </c>
      <c r="C937" s="156" t="e">
        <f>VLOOKUP('Room Details'!$I925,NCA_Calculations!$I$3:$N$12,3,0)</f>
        <v>#N/A</v>
      </c>
      <c r="D937" s="156" t="e">
        <f>VLOOKUP('Room Details'!$I925,NCA_Calculations!$I$3:$N$12,4,0)</f>
        <v>#N/A</v>
      </c>
      <c r="E937" s="156" t="e">
        <f>VLOOKUP('Room Details'!$I925,NCA_Calculations!$I$3:$N$12,5,0)</f>
        <v>#N/A</v>
      </c>
      <c r="F937" s="156" t="e">
        <f>VLOOKUP('Room Details'!$I925,NCA_Calculations!$I$3:$N$12,6,0)</f>
        <v>#N/A</v>
      </c>
      <c r="G937" s="156" t="str">
        <f>IF(OR(ISBLANK('Room Details'!$M925), 'Room Details'!$M925 = 0,  'Room Details'!$M925 = "N/A" ),"Usable","Unusable")</f>
        <v>Usable</v>
      </c>
      <c r="H937" s="156">
        <f>'Room Details'!$V925</f>
        <v>0</v>
      </c>
      <c r="I937" s="156">
        <f>_xlfn.IFNA(ROUNDUP(IF(OR('Room Details'!$J925=0,ISBLANK('Room Details'!$J925),'Room Details'!$J925="N/A"),0,IF('Room Details'!$J925&gt;$D937,('Room Details'!$J925/$E937)+$F937,IF('Room Details'!$J925&lt;=ABS($B937*$C937),1,('Room Details'!$J925/$B937)+$C937))),0),0)</f>
        <v>0</v>
      </c>
      <c r="J937" s="167"/>
      <c r="K937" s="167"/>
      <c r="L937" s="156">
        <f t="shared" si="56"/>
        <v>0</v>
      </c>
      <c r="M937" s="156">
        <f t="shared" si="57"/>
        <v>0</v>
      </c>
      <c r="N937" s="165"/>
      <c r="O937" s="165"/>
      <c r="P937" s="156">
        <f t="shared" si="58"/>
        <v>0</v>
      </c>
      <c r="Q937" s="156">
        <f t="shared" si="59"/>
        <v>0</v>
      </c>
      <c r="R937" s="165"/>
      <c r="S937" s="165"/>
    </row>
    <row r="938" spans="1:19" x14ac:dyDescent="0.25">
      <c r="A938" s="156">
        <v>923</v>
      </c>
      <c r="B938" s="156" t="e">
        <f>VLOOKUP('Room Details'!$I926,NCA_Calculations!$I$3:$N$12,2,0)</f>
        <v>#N/A</v>
      </c>
      <c r="C938" s="156" t="e">
        <f>VLOOKUP('Room Details'!$I926,NCA_Calculations!$I$3:$N$12,3,0)</f>
        <v>#N/A</v>
      </c>
      <c r="D938" s="156" t="e">
        <f>VLOOKUP('Room Details'!$I926,NCA_Calculations!$I$3:$N$12,4,0)</f>
        <v>#N/A</v>
      </c>
      <c r="E938" s="156" t="e">
        <f>VLOOKUP('Room Details'!$I926,NCA_Calculations!$I$3:$N$12,5,0)</f>
        <v>#N/A</v>
      </c>
      <c r="F938" s="156" t="e">
        <f>VLOOKUP('Room Details'!$I926,NCA_Calculations!$I$3:$N$12,6,0)</f>
        <v>#N/A</v>
      </c>
      <c r="G938" s="156" t="str">
        <f>IF(OR(ISBLANK('Room Details'!$M926), 'Room Details'!$M926 = 0,  'Room Details'!$M926 = "N/A" ),"Usable","Unusable")</f>
        <v>Usable</v>
      </c>
      <c r="H938" s="156">
        <f>'Room Details'!$V926</f>
        <v>0</v>
      </c>
      <c r="I938" s="156">
        <f>_xlfn.IFNA(ROUNDUP(IF(OR('Room Details'!$J926=0,ISBLANK('Room Details'!$J926),'Room Details'!$J926="N/A"),0,IF('Room Details'!$J926&gt;$D938,('Room Details'!$J926/$E938)+$F938,IF('Room Details'!$J926&lt;=ABS($B938*$C938),1,('Room Details'!$J926/$B938)+$C938))),0),0)</f>
        <v>0</v>
      </c>
      <c r="J938" s="167"/>
      <c r="K938" s="167"/>
      <c r="L938" s="156">
        <f t="shared" si="56"/>
        <v>0</v>
      </c>
      <c r="M938" s="156">
        <f t="shared" si="57"/>
        <v>0</v>
      </c>
      <c r="N938" s="165"/>
      <c r="O938" s="165"/>
      <c r="P938" s="156">
        <f t="shared" si="58"/>
        <v>0</v>
      </c>
      <c r="Q938" s="156">
        <f t="shared" si="59"/>
        <v>0</v>
      </c>
      <c r="R938" s="165"/>
      <c r="S938" s="165"/>
    </row>
    <row r="939" spans="1:19" x14ac:dyDescent="0.25">
      <c r="A939" s="156">
        <v>924</v>
      </c>
      <c r="B939" s="156" t="e">
        <f>VLOOKUP('Room Details'!$I927,NCA_Calculations!$I$3:$N$12,2,0)</f>
        <v>#N/A</v>
      </c>
      <c r="C939" s="156" t="e">
        <f>VLOOKUP('Room Details'!$I927,NCA_Calculations!$I$3:$N$12,3,0)</f>
        <v>#N/A</v>
      </c>
      <c r="D939" s="156" t="e">
        <f>VLOOKUP('Room Details'!$I927,NCA_Calculations!$I$3:$N$12,4,0)</f>
        <v>#N/A</v>
      </c>
      <c r="E939" s="156" t="e">
        <f>VLOOKUP('Room Details'!$I927,NCA_Calculations!$I$3:$N$12,5,0)</f>
        <v>#N/A</v>
      </c>
      <c r="F939" s="156" t="e">
        <f>VLOOKUP('Room Details'!$I927,NCA_Calculations!$I$3:$N$12,6,0)</f>
        <v>#N/A</v>
      </c>
      <c r="G939" s="156" t="str">
        <f>IF(OR(ISBLANK('Room Details'!$M927), 'Room Details'!$M927 = 0,  'Room Details'!$M927 = "N/A" ),"Usable","Unusable")</f>
        <v>Usable</v>
      </c>
      <c r="H939" s="156">
        <f>'Room Details'!$V927</f>
        <v>0</v>
      </c>
      <c r="I939" s="156">
        <f>_xlfn.IFNA(ROUNDUP(IF(OR('Room Details'!$J927=0,ISBLANK('Room Details'!$J927),'Room Details'!$J927="N/A"),0,IF('Room Details'!$J927&gt;$D939,('Room Details'!$J927/$E939)+$F939,IF('Room Details'!$J927&lt;=ABS($B939*$C939),1,('Room Details'!$J927/$B939)+$C939))),0),0)</f>
        <v>0</v>
      </c>
      <c r="J939" s="167"/>
      <c r="K939" s="167"/>
      <c r="L939" s="156">
        <f t="shared" si="56"/>
        <v>0</v>
      </c>
      <c r="M939" s="156">
        <f t="shared" si="57"/>
        <v>0</v>
      </c>
      <c r="N939" s="165"/>
      <c r="O939" s="165"/>
      <c r="P939" s="156">
        <f t="shared" si="58"/>
        <v>0</v>
      </c>
      <c r="Q939" s="156">
        <f t="shared" si="59"/>
        <v>0</v>
      </c>
      <c r="R939" s="165"/>
      <c r="S939" s="165"/>
    </row>
    <row r="940" spans="1:19" x14ac:dyDescent="0.25">
      <c r="A940" s="156">
        <v>925</v>
      </c>
      <c r="B940" s="156" t="e">
        <f>VLOOKUP('Room Details'!$I928,NCA_Calculations!$I$3:$N$12,2,0)</f>
        <v>#N/A</v>
      </c>
      <c r="C940" s="156" t="e">
        <f>VLOOKUP('Room Details'!$I928,NCA_Calculations!$I$3:$N$12,3,0)</f>
        <v>#N/A</v>
      </c>
      <c r="D940" s="156" t="e">
        <f>VLOOKUP('Room Details'!$I928,NCA_Calculations!$I$3:$N$12,4,0)</f>
        <v>#N/A</v>
      </c>
      <c r="E940" s="156" t="e">
        <f>VLOOKUP('Room Details'!$I928,NCA_Calculations!$I$3:$N$12,5,0)</f>
        <v>#N/A</v>
      </c>
      <c r="F940" s="156" t="e">
        <f>VLOOKUP('Room Details'!$I928,NCA_Calculations!$I$3:$N$12,6,0)</f>
        <v>#N/A</v>
      </c>
      <c r="G940" s="156" t="str">
        <f>IF(OR(ISBLANK('Room Details'!$M928), 'Room Details'!$M928 = 0,  'Room Details'!$M928 = "N/A" ),"Usable","Unusable")</f>
        <v>Usable</v>
      </c>
      <c r="H940" s="156">
        <f>'Room Details'!$V928</f>
        <v>0</v>
      </c>
      <c r="I940" s="156">
        <f>_xlfn.IFNA(ROUNDUP(IF(OR('Room Details'!$J928=0,ISBLANK('Room Details'!$J928),'Room Details'!$J928="N/A"),0,IF('Room Details'!$J928&gt;$D940,('Room Details'!$J928/$E940)+$F940,IF('Room Details'!$J928&lt;=ABS($B940*$C940),1,('Room Details'!$J928/$B940)+$C940))),0),0)</f>
        <v>0</v>
      </c>
      <c r="J940" s="167"/>
      <c r="K940" s="167"/>
      <c r="L940" s="156">
        <f t="shared" si="56"/>
        <v>0</v>
      </c>
      <c r="M940" s="156">
        <f t="shared" si="57"/>
        <v>0</v>
      </c>
      <c r="N940" s="165"/>
      <c r="O940" s="165"/>
      <c r="P940" s="156">
        <f t="shared" si="58"/>
        <v>0</v>
      </c>
      <c r="Q940" s="156">
        <f t="shared" si="59"/>
        <v>0</v>
      </c>
      <c r="R940" s="165"/>
      <c r="S940" s="165"/>
    </row>
    <row r="941" spans="1:19" x14ac:dyDescent="0.25">
      <c r="A941" s="156">
        <v>926</v>
      </c>
      <c r="B941" s="156" t="e">
        <f>VLOOKUP('Room Details'!$I929,NCA_Calculations!$I$3:$N$12,2,0)</f>
        <v>#N/A</v>
      </c>
      <c r="C941" s="156" t="e">
        <f>VLOOKUP('Room Details'!$I929,NCA_Calculations!$I$3:$N$12,3,0)</f>
        <v>#N/A</v>
      </c>
      <c r="D941" s="156" t="e">
        <f>VLOOKUP('Room Details'!$I929,NCA_Calculations!$I$3:$N$12,4,0)</f>
        <v>#N/A</v>
      </c>
      <c r="E941" s="156" t="e">
        <f>VLOOKUP('Room Details'!$I929,NCA_Calculations!$I$3:$N$12,5,0)</f>
        <v>#N/A</v>
      </c>
      <c r="F941" s="156" t="e">
        <f>VLOOKUP('Room Details'!$I929,NCA_Calculations!$I$3:$N$12,6,0)</f>
        <v>#N/A</v>
      </c>
      <c r="G941" s="156" t="str">
        <f>IF(OR(ISBLANK('Room Details'!$M929), 'Room Details'!$M929 = 0,  'Room Details'!$M929 = "N/A" ),"Usable","Unusable")</f>
        <v>Usable</v>
      </c>
      <c r="H941" s="156">
        <f>'Room Details'!$V929</f>
        <v>0</v>
      </c>
      <c r="I941" s="156">
        <f>_xlfn.IFNA(ROUNDUP(IF(OR('Room Details'!$J929=0,ISBLANK('Room Details'!$J929),'Room Details'!$J929="N/A"),0,IF('Room Details'!$J929&gt;$D941,('Room Details'!$J929/$E941)+$F941,IF('Room Details'!$J929&lt;=ABS($B941*$C941),1,('Room Details'!$J929/$B941)+$C941))),0),0)</f>
        <v>0</v>
      </c>
      <c r="J941" s="167"/>
      <c r="K941" s="167"/>
      <c r="L941" s="156">
        <f t="shared" si="56"/>
        <v>0</v>
      </c>
      <c r="M941" s="156">
        <f t="shared" si="57"/>
        <v>0</v>
      </c>
      <c r="N941" s="165"/>
      <c r="O941" s="165"/>
      <c r="P941" s="156">
        <f t="shared" si="58"/>
        <v>0</v>
      </c>
      <c r="Q941" s="156">
        <f t="shared" si="59"/>
        <v>0</v>
      </c>
      <c r="R941" s="165"/>
      <c r="S941" s="165"/>
    </row>
    <row r="942" spans="1:19" x14ac:dyDescent="0.25">
      <c r="A942" s="156">
        <v>927</v>
      </c>
      <c r="B942" s="156" t="e">
        <f>VLOOKUP('Room Details'!$I930,NCA_Calculations!$I$3:$N$12,2,0)</f>
        <v>#N/A</v>
      </c>
      <c r="C942" s="156" t="e">
        <f>VLOOKUP('Room Details'!$I930,NCA_Calculations!$I$3:$N$12,3,0)</f>
        <v>#N/A</v>
      </c>
      <c r="D942" s="156" t="e">
        <f>VLOOKUP('Room Details'!$I930,NCA_Calculations!$I$3:$N$12,4,0)</f>
        <v>#N/A</v>
      </c>
      <c r="E942" s="156" t="e">
        <f>VLOOKUP('Room Details'!$I930,NCA_Calculations!$I$3:$N$12,5,0)</f>
        <v>#N/A</v>
      </c>
      <c r="F942" s="156" t="e">
        <f>VLOOKUP('Room Details'!$I930,NCA_Calculations!$I$3:$N$12,6,0)</f>
        <v>#N/A</v>
      </c>
      <c r="G942" s="156" t="str">
        <f>IF(OR(ISBLANK('Room Details'!$M930), 'Room Details'!$M930 = 0,  'Room Details'!$M930 = "N/A" ),"Usable","Unusable")</f>
        <v>Usable</v>
      </c>
      <c r="H942" s="156">
        <f>'Room Details'!$V930</f>
        <v>0</v>
      </c>
      <c r="I942" s="156">
        <f>_xlfn.IFNA(ROUNDUP(IF(OR('Room Details'!$J930=0,ISBLANK('Room Details'!$J930),'Room Details'!$J930="N/A"),0,IF('Room Details'!$J930&gt;$D942,('Room Details'!$J930/$E942)+$F942,IF('Room Details'!$J930&lt;=ABS($B942*$C942),1,('Room Details'!$J930/$B942)+$C942))),0),0)</f>
        <v>0</v>
      </c>
      <c r="J942" s="167"/>
      <c r="K942" s="167"/>
      <c r="L942" s="156">
        <f t="shared" si="56"/>
        <v>0</v>
      </c>
      <c r="M942" s="156">
        <f t="shared" si="57"/>
        <v>0</v>
      </c>
      <c r="N942" s="165"/>
      <c r="O942" s="165"/>
      <c r="P942" s="156">
        <f t="shared" si="58"/>
        <v>0</v>
      </c>
      <c r="Q942" s="156">
        <f t="shared" si="59"/>
        <v>0</v>
      </c>
      <c r="R942" s="165"/>
      <c r="S942" s="165"/>
    </row>
    <row r="943" spans="1:19" x14ac:dyDescent="0.25">
      <c r="A943" s="156">
        <v>928</v>
      </c>
      <c r="B943" s="156" t="e">
        <f>VLOOKUP('Room Details'!$I931,NCA_Calculations!$I$3:$N$12,2,0)</f>
        <v>#N/A</v>
      </c>
      <c r="C943" s="156" t="e">
        <f>VLOOKUP('Room Details'!$I931,NCA_Calculations!$I$3:$N$12,3,0)</f>
        <v>#N/A</v>
      </c>
      <c r="D943" s="156" t="e">
        <f>VLOOKUP('Room Details'!$I931,NCA_Calculations!$I$3:$N$12,4,0)</f>
        <v>#N/A</v>
      </c>
      <c r="E943" s="156" t="e">
        <f>VLOOKUP('Room Details'!$I931,NCA_Calculations!$I$3:$N$12,5,0)</f>
        <v>#N/A</v>
      </c>
      <c r="F943" s="156" t="e">
        <f>VLOOKUP('Room Details'!$I931,NCA_Calculations!$I$3:$N$12,6,0)</f>
        <v>#N/A</v>
      </c>
      <c r="G943" s="156" t="str">
        <f>IF(OR(ISBLANK('Room Details'!$M931), 'Room Details'!$M931 = 0,  'Room Details'!$M931 = "N/A" ),"Usable","Unusable")</f>
        <v>Usable</v>
      </c>
      <c r="H943" s="156">
        <f>'Room Details'!$V931</f>
        <v>0</v>
      </c>
      <c r="I943" s="156">
        <f>_xlfn.IFNA(ROUNDUP(IF(OR('Room Details'!$J931=0,ISBLANK('Room Details'!$J931),'Room Details'!$J931="N/A"),0,IF('Room Details'!$J931&gt;$D943,('Room Details'!$J931/$E943)+$F943,IF('Room Details'!$J931&lt;=ABS($B943*$C943),1,('Room Details'!$J931/$B943)+$C943))),0),0)</f>
        <v>0</v>
      </c>
      <c r="J943" s="167"/>
      <c r="K943" s="167"/>
      <c r="L943" s="156">
        <f t="shared" si="56"/>
        <v>0</v>
      </c>
      <c r="M943" s="156">
        <f t="shared" si="57"/>
        <v>0</v>
      </c>
      <c r="N943" s="165"/>
      <c r="O943" s="165"/>
      <c r="P943" s="156">
        <f t="shared" si="58"/>
        <v>0</v>
      </c>
      <c r="Q943" s="156">
        <f t="shared" si="59"/>
        <v>0</v>
      </c>
      <c r="R943" s="165"/>
      <c r="S943" s="165"/>
    </row>
    <row r="944" spans="1:19" x14ac:dyDescent="0.25">
      <c r="A944" s="156">
        <v>929</v>
      </c>
      <c r="B944" s="156" t="e">
        <f>VLOOKUP('Room Details'!$I932,NCA_Calculations!$I$3:$N$12,2,0)</f>
        <v>#N/A</v>
      </c>
      <c r="C944" s="156" t="e">
        <f>VLOOKUP('Room Details'!$I932,NCA_Calculations!$I$3:$N$12,3,0)</f>
        <v>#N/A</v>
      </c>
      <c r="D944" s="156" t="e">
        <f>VLOOKUP('Room Details'!$I932,NCA_Calculations!$I$3:$N$12,4,0)</f>
        <v>#N/A</v>
      </c>
      <c r="E944" s="156" t="e">
        <f>VLOOKUP('Room Details'!$I932,NCA_Calculations!$I$3:$N$12,5,0)</f>
        <v>#N/A</v>
      </c>
      <c r="F944" s="156" t="e">
        <f>VLOOKUP('Room Details'!$I932,NCA_Calculations!$I$3:$N$12,6,0)</f>
        <v>#N/A</v>
      </c>
      <c r="G944" s="156" t="str">
        <f>IF(OR(ISBLANK('Room Details'!$M932), 'Room Details'!$M932 = 0,  'Room Details'!$M932 = "N/A" ),"Usable","Unusable")</f>
        <v>Usable</v>
      </c>
      <c r="H944" s="156">
        <f>'Room Details'!$V932</f>
        <v>0</v>
      </c>
      <c r="I944" s="156">
        <f>_xlfn.IFNA(ROUNDUP(IF(OR('Room Details'!$J932=0,ISBLANK('Room Details'!$J932),'Room Details'!$J932="N/A"),0,IF('Room Details'!$J932&gt;$D944,('Room Details'!$J932/$E944)+$F944,IF('Room Details'!$J932&lt;=ABS($B944*$C944),1,('Room Details'!$J932/$B944)+$C944))),0),0)</f>
        <v>0</v>
      </c>
      <c r="J944" s="167"/>
      <c r="K944" s="167"/>
      <c r="L944" s="156">
        <f t="shared" si="56"/>
        <v>0</v>
      </c>
      <c r="M944" s="156">
        <f t="shared" si="57"/>
        <v>0</v>
      </c>
      <c r="N944" s="165"/>
      <c r="O944" s="165"/>
      <c r="P944" s="156">
        <f t="shared" si="58"/>
        <v>0</v>
      </c>
      <c r="Q944" s="156">
        <f t="shared" si="59"/>
        <v>0</v>
      </c>
      <c r="R944" s="165"/>
      <c r="S944" s="165"/>
    </row>
    <row r="945" spans="1:19" x14ac:dyDescent="0.25">
      <c r="A945" s="156">
        <v>930</v>
      </c>
      <c r="B945" s="156" t="e">
        <f>VLOOKUP('Room Details'!$I933,NCA_Calculations!$I$3:$N$12,2,0)</f>
        <v>#N/A</v>
      </c>
      <c r="C945" s="156" t="e">
        <f>VLOOKUP('Room Details'!$I933,NCA_Calculations!$I$3:$N$12,3,0)</f>
        <v>#N/A</v>
      </c>
      <c r="D945" s="156" t="e">
        <f>VLOOKUP('Room Details'!$I933,NCA_Calculations!$I$3:$N$12,4,0)</f>
        <v>#N/A</v>
      </c>
      <c r="E945" s="156" t="e">
        <f>VLOOKUP('Room Details'!$I933,NCA_Calculations!$I$3:$N$12,5,0)</f>
        <v>#N/A</v>
      </c>
      <c r="F945" s="156" t="e">
        <f>VLOOKUP('Room Details'!$I933,NCA_Calculations!$I$3:$N$12,6,0)</f>
        <v>#N/A</v>
      </c>
      <c r="G945" s="156" t="str">
        <f>IF(OR(ISBLANK('Room Details'!$M933), 'Room Details'!$M933 = 0,  'Room Details'!$M933 = "N/A" ),"Usable","Unusable")</f>
        <v>Usable</v>
      </c>
      <c r="H945" s="156">
        <f>'Room Details'!$V933</f>
        <v>0</v>
      </c>
      <c r="I945" s="156">
        <f>_xlfn.IFNA(ROUNDUP(IF(OR('Room Details'!$J933=0,ISBLANK('Room Details'!$J933),'Room Details'!$J933="N/A"),0,IF('Room Details'!$J933&gt;$D945,('Room Details'!$J933/$E945)+$F945,IF('Room Details'!$J933&lt;=ABS($B945*$C945),1,('Room Details'!$J933/$B945)+$C945))),0),0)</f>
        <v>0</v>
      </c>
      <c r="J945" s="167"/>
      <c r="K945" s="167"/>
      <c r="L945" s="156">
        <f t="shared" si="56"/>
        <v>0</v>
      </c>
      <c r="M945" s="156">
        <f t="shared" si="57"/>
        <v>0</v>
      </c>
      <c r="N945" s="165"/>
      <c r="O945" s="165"/>
      <c r="P945" s="156">
        <f t="shared" si="58"/>
        <v>0</v>
      </c>
      <c r="Q945" s="156">
        <f t="shared" si="59"/>
        <v>0</v>
      </c>
      <c r="R945" s="165"/>
      <c r="S945" s="165"/>
    </row>
    <row r="946" spans="1:19" x14ac:dyDescent="0.25">
      <c r="A946" s="156">
        <v>931</v>
      </c>
      <c r="B946" s="156" t="e">
        <f>VLOOKUP('Room Details'!$I934,NCA_Calculations!$I$3:$N$12,2,0)</f>
        <v>#N/A</v>
      </c>
      <c r="C946" s="156" t="e">
        <f>VLOOKUP('Room Details'!$I934,NCA_Calculations!$I$3:$N$12,3,0)</f>
        <v>#N/A</v>
      </c>
      <c r="D946" s="156" t="e">
        <f>VLOOKUP('Room Details'!$I934,NCA_Calculations!$I$3:$N$12,4,0)</f>
        <v>#N/A</v>
      </c>
      <c r="E946" s="156" t="e">
        <f>VLOOKUP('Room Details'!$I934,NCA_Calculations!$I$3:$N$12,5,0)</f>
        <v>#N/A</v>
      </c>
      <c r="F946" s="156" t="e">
        <f>VLOOKUP('Room Details'!$I934,NCA_Calculations!$I$3:$N$12,6,0)</f>
        <v>#N/A</v>
      </c>
      <c r="G946" s="156" t="str">
        <f>IF(OR(ISBLANK('Room Details'!$M934), 'Room Details'!$M934 = 0,  'Room Details'!$M934 = "N/A" ),"Usable","Unusable")</f>
        <v>Usable</v>
      </c>
      <c r="H946" s="156">
        <f>'Room Details'!$V934</f>
        <v>0</v>
      </c>
      <c r="I946" s="156">
        <f>_xlfn.IFNA(ROUNDUP(IF(OR('Room Details'!$J934=0,ISBLANK('Room Details'!$J934),'Room Details'!$J934="N/A"),0,IF('Room Details'!$J934&gt;$D946,('Room Details'!$J934/$E946)+$F946,IF('Room Details'!$J934&lt;=ABS($B946*$C946),1,('Room Details'!$J934/$B946)+$C946))),0),0)</f>
        <v>0</v>
      </c>
      <c r="J946" s="167"/>
      <c r="K946" s="167"/>
      <c r="L946" s="156">
        <f t="shared" si="56"/>
        <v>0</v>
      </c>
      <c r="M946" s="156">
        <f t="shared" si="57"/>
        <v>0</v>
      </c>
      <c r="N946" s="165"/>
      <c r="O946" s="165"/>
      <c r="P946" s="156">
        <f t="shared" si="58"/>
        <v>0</v>
      </c>
      <c r="Q946" s="156">
        <f t="shared" si="59"/>
        <v>0</v>
      </c>
      <c r="R946" s="165"/>
      <c r="S946" s="165"/>
    </row>
    <row r="947" spans="1:19" x14ac:dyDescent="0.25">
      <c r="A947" s="156">
        <v>932</v>
      </c>
      <c r="B947" s="156" t="e">
        <f>VLOOKUP('Room Details'!$I935,NCA_Calculations!$I$3:$N$12,2,0)</f>
        <v>#N/A</v>
      </c>
      <c r="C947" s="156" t="e">
        <f>VLOOKUP('Room Details'!$I935,NCA_Calculations!$I$3:$N$12,3,0)</f>
        <v>#N/A</v>
      </c>
      <c r="D947" s="156" t="e">
        <f>VLOOKUP('Room Details'!$I935,NCA_Calculations!$I$3:$N$12,4,0)</f>
        <v>#N/A</v>
      </c>
      <c r="E947" s="156" t="e">
        <f>VLOOKUP('Room Details'!$I935,NCA_Calculations!$I$3:$N$12,5,0)</f>
        <v>#N/A</v>
      </c>
      <c r="F947" s="156" t="e">
        <f>VLOOKUP('Room Details'!$I935,NCA_Calculations!$I$3:$N$12,6,0)</f>
        <v>#N/A</v>
      </c>
      <c r="G947" s="156" t="str">
        <f>IF(OR(ISBLANK('Room Details'!$M935), 'Room Details'!$M935 = 0,  'Room Details'!$M935 = "N/A" ),"Usable","Unusable")</f>
        <v>Usable</v>
      </c>
      <c r="H947" s="156">
        <f>'Room Details'!$V935</f>
        <v>0</v>
      </c>
      <c r="I947" s="156">
        <f>_xlfn.IFNA(ROUNDUP(IF(OR('Room Details'!$J935=0,ISBLANK('Room Details'!$J935),'Room Details'!$J935="N/A"),0,IF('Room Details'!$J935&gt;$D947,('Room Details'!$J935/$E947)+$F947,IF('Room Details'!$J935&lt;=ABS($B947*$C947),1,('Room Details'!$J935/$B947)+$C947))),0),0)</f>
        <v>0</v>
      </c>
      <c r="J947" s="167"/>
      <c r="K947" s="167"/>
      <c r="L947" s="156">
        <f t="shared" si="56"/>
        <v>0</v>
      </c>
      <c r="M947" s="156">
        <f t="shared" si="57"/>
        <v>0</v>
      </c>
      <c r="N947" s="165"/>
      <c r="O947" s="165"/>
      <c r="P947" s="156">
        <f t="shared" si="58"/>
        <v>0</v>
      </c>
      <c r="Q947" s="156">
        <f t="shared" si="59"/>
        <v>0</v>
      </c>
      <c r="R947" s="165"/>
      <c r="S947" s="165"/>
    </row>
    <row r="948" spans="1:19" x14ac:dyDescent="0.25">
      <c r="A948" s="156">
        <v>933</v>
      </c>
      <c r="B948" s="156" t="e">
        <f>VLOOKUP('Room Details'!$I936,NCA_Calculations!$I$3:$N$12,2,0)</f>
        <v>#N/A</v>
      </c>
      <c r="C948" s="156" t="e">
        <f>VLOOKUP('Room Details'!$I936,NCA_Calculations!$I$3:$N$12,3,0)</f>
        <v>#N/A</v>
      </c>
      <c r="D948" s="156" t="e">
        <f>VLOOKUP('Room Details'!$I936,NCA_Calculations!$I$3:$N$12,4,0)</f>
        <v>#N/A</v>
      </c>
      <c r="E948" s="156" t="e">
        <f>VLOOKUP('Room Details'!$I936,NCA_Calculations!$I$3:$N$12,5,0)</f>
        <v>#N/A</v>
      </c>
      <c r="F948" s="156" t="e">
        <f>VLOOKUP('Room Details'!$I936,NCA_Calculations!$I$3:$N$12,6,0)</f>
        <v>#N/A</v>
      </c>
      <c r="G948" s="156" t="str">
        <f>IF(OR(ISBLANK('Room Details'!$M936), 'Room Details'!$M936 = 0,  'Room Details'!$M936 = "N/A" ),"Usable","Unusable")</f>
        <v>Usable</v>
      </c>
      <c r="H948" s="156">
        <f>'Room Details'!$V936</f>
        <v>0</v>
      </c>
      <c r="I948" s="156">
        <f>_xlfn.IFNA(ROUNDUP(IF(OR('Room Details'!$J936=0,ISBLANK('Room Details'!$J936),'Room Details'!$J936="N/A"),0,IF('Room Details'!$J936&gt;$D948,('Room Details'!$J936/$E948)+$F948,IF('Room Details'!$J936&lt;=ABS($B948*$C948),1,('Room Details'!$J936/$B948)+$C948))),0),0)</f>
        <v>0</v>
      </c>
      <c r="J948" s="167"/>
      <c r="K948" s="167"/>
      <c r="L948" s="156">
        <f t="shared" si="56"/>
        <v>0</v>
      </c>
      <c r="M948" s="156">
        <f t="shared" si="57"/>
        <v>0</v>
      </c>
      <c r="N948" s="165"/>
      <c r="O948" s="165"/>
      <c r="P948" s="156">
        <f t="shared" si="58"/>
        <v>0</v>
      </c>
      <c r="Q948" s="156">
        <f t="shared" si="59"/>
        <v>0</v>
      </c>
      <c r="R948" s="165"/>
      <c r="S948" s="165"/>
    </row>
    <row r="949" spans="1:19" x14ac:dyDescent="0.25">
      <c r="A949" s="156">
        <v>934</v>
      </c>
      <c r="B949" s="156" t="e">
        <f>VLOOKUP('Room Details'!$I937,NCA_Calculations!$I$3:$N$12,2,0)</f>
        <v>#N/A</v>
      </c>
      <c r="C949" s="156" t="e">
        <f>VLOOKUP('Room Details'!$I937,NCA_Calculations!$I$3:$N$12,3,0)</f>
        <v>#N/A</v>
      </c>
      <c r="D949" s="156" t="e">
        <f>VLOOKUP('Room Details'!$I937,NCA_Calculations!$I$3:$N$12,4,0)</f>
        <v>#N/A</v>
      </c>
      <c r="E949" s="156" t="e">
        <f>VLOOKUP('Room Details'!$I937,NCA_Calculations!$I$3:$N$12,5,0)</f>
        <v>#N/A</v>
      </c>
      <c r="F949" s="156" t="e">
        <f>VLOOKUP('Room Details'!$I937,NCA_Calculations!$I$3:$N$12,6,0)</f>
        <v>#N/A</v>
      </c>
      <c r="G949" s="156" t="str">
        <f>IF(OR(ISBLANK('Room Details'!$M937), 'Room Details'!$M937 = 0,  'Room Details'!$M937 = "N/A" ),"Usable","Unusable")</f>
        <v>Usable</v>
      </c>
      <c r="H949" s="156">
        <f>'Room Details'!$V937</f>
        <v>0</v>
      </c>
      <c r="I949" s="156">
        <f>_xlfn.IFNA(ROUNDUP(IF(OR('Room Details'!$J937=0,ISBLANK('Room Details'!$J937),'Room Details'!$J937="N/A"),0,IF('Room Details'!$J937&gt;$D949,('Room Details'!$J937/$E949)+$F949,IF('Room Details'!$J937&lt;=ABS($B949*$C949),1,('Room Details'!$J937/$B949)+$C949))),0),0)</f>
        <v>0</v>
      </c>
      <c r="J949" s="167"/>
      <c r="K949" s="167"/>
      <c r="L949" s="156">
        <f t="shared" si="56"/>
        <v>0</v>
      </c>
      <c r="M949" s="156">
        <f t="shared" si="57"/>
        <v>0</v>
      </c>
      <c r="N949" s="165"/>
      <c r="O949" s="165"/>
      <c r="P949" s="156">
        <f t="shared" si="58"/>
        <v>0</v>
      </c>
      <c r="Q949" s="156">
        <f t="shared" si="59"/>
        <v>0</v>
      </c>
      <c r="R949" s="165"/>
      <c r="S949" s="165"/>
    </row>
    <row r="950" spans="1:19" x14ac:dyDescent="0.25">
      <c r="A950" s="156">
        <v>935</v>
      </c>
      <c r="B950" s="156" t="e">
        <f>VLOOKUP('Room Details'!$I938,NCA_Calculations!$I$3:$N$12,2,0)</f>
        <v>#N/A</v>
      </c>
      <c r="C950" s="156" t="e">
        <f>VLOOKUP('Room Details'!$I938,NCA_Calculations!$I$3:$N$12,3,0)</f>
        <v>#N/A</v>
      </c>
      <c r="D950" s="156" t="e">
        <f>VLOOKUP('Room Details'!$I938,NCA_Calculations!$I$3:$N$12,4,0)</f>
        <v>#N/A</v>
      </c>
      <c r="E950" s="156" t="e">
        <f>VLOOKUP('Room Details'!$I938,NCA_Calculations!$I$3:$N$12,5,0)</f>
        <v>#N/A</v>
      </c>
      <c r="F950" s="156" t="e">
        <f>VLOOKUP('Room Details'!$I938,NCA_Calculations!$I$3:$N$12,6,0)</f>
        <v>#N/A</v>
      </c>
      <c r="G950" s="156" t="str">
        <f>IF(OR(ISBLANK('Room Details'!$M938), 'Room Details'!$M938 = 0,  'Room Details'!$M938 = "N/A" ),"Usable","Unusable")</f>
        <v>Usable</v>
      </c>
      <c r="H950" s="156">
        <f>'Room Details'!$V938</f>
        <v>0</v>
      </c>
      <c r="I950" s="156">
        <f>_xlfn.IFNA(ROUNDUP(IF(OR('Room Details'!$J938=0,ISBLANK('Room Details'!$J938),'Room Details'!$J938="N/A"),0,IF('Room Details'!$J938&gt;$D950,('Room Details'!$J938/$E950)+$F950,IF('Room Details'!$J938&lt;=ABS($B950*$C950),1,('Room Details'!$J938/$B950)+$C950))),0),0)</f>
        <v>0</v>
      </c>
      <c r="J950" s="167"/>
      <c r="K950" s="167"/>
      <c r="L950" s="156">
        <f t="shared" si="56"/>
        <v>0</v>
      </c>
      <c r="M950" s="156">
        <f t="shared" si="57"/>
        <v>0</v>
      </c>
      <c r="N950" s="165"/>
      <c r="O950" s="165"/>
      <c r="P950" s="156">
        <f t="shared" si="58"/>
        <v>0</v>
      </c>
      <c r="Q950" s="156">
        <f t="shared" si="59"/>
        <v>0</v>
      </c>
      <c r="R950" s="165"/>
      <c r="S950" s="165"/>
    </row>
    <row r="951" spans="1:19" x14ac:dyDescent="0.25">
      <c r="A951" s="156">
        <v>936</v>
      </c>
      <c r="B951" s="156" t="e">
        <f>VLOOKUP('Room Details'!$I939,NCA_Calculations!$I$3:$N$12,2,0)</f>
        <v>#N/A</v>
      </c>
      <c r="C951" s="156" t="e">
        <f>VLOOKUP('Room Details'!$I939,NCA_Calculations!$I$3:$N$12,3,0)</f>
        <v>#N/A</v>
      </c>
      <c r="D951" s="156" t="e">
        <f>VLOOKUP('Room Details'!$I939,NCA_Calculations!$I$3:$N$12,4,0)</f>
        <v>#N/A</v>
      </c>
      <c r="E951" s="156" t="e">
        <f>VLOOKUP('Room Details'!$I939,NCA_Calculations!$I$3:$N$12,5,0)</f>
        <v>#N/A</v>
      </c>
      <c r="F951" s="156" t="e">
        <f>VLOOKUP('Room Details'!$I939,NCA_Calculations!$I$3:$N$12,6,0)</f>
        <v>#N/A</v>
      </c>
      <c r="G951" s="156" t="str">
        <f>IF(OR(ISBLANK('Room Details'!$M939), 'Room Details'!$M939 = 0,  'Room Details'!$M939 = "N/A" ),"Usable","Unusable")</f>
        <v>Usable</v>
      </c>
      <c r="H951" s="156">
        <f>'Room Details'!$V939</f>
        <v>0</v>
      </c>
      <c r="I951" s="156">
        <f>_xlfn.IFNA(ROUNDUP(IF(OR('Room Details'!$J939=0,ISBLANK('Room Details'!$J939),'Room Details'!$J939="N/A"),0,IF('Room Details'!$J939&gt;$D951,('Room Details'!$J939/$E951)+$F951,IF('Room Details'!$J939&lt;=ABS($B951*$C951),1,('Room Details'!$J939/$B951)+$C951))),0),0)</f>
        <v>0</v>
      </c>
      <c r="J951" s="167"/>
      <c r="K951" s="167"/>
      <c r="L951" s="156">
        <f t="shared" si="56"/>
        <v>0</v>
      </c>
      <c r="M951" s="156">
        <f t="shared" si="57"/>
        <v>0</v>
      </c>
      <c r="N951" s="165"/>
      <c r="O951" s="165"/>
      <c r="P951" s="156">
        <f t="shared" si="58"/>
        <v>0</v>
      </c>
      <c r="Q951" s="156">
        <f t="shared" si="59"/>
        <v>0</v>
      </c>
      <c r="R951" s="165"/>
      <c r="S951" s="165"/>
    </row>
    <row r="952" spans="1:19" x14ac:dyDescent="0.25">
      <c r="A952" s="156">
        <v>937</v>
      </c>
      <c r="B952" s="156" t="e">
        <f>VLOOKUP('Room Details'!$I940,NCA_Calculations!$I$3:$N$12,2,0)</f>
        <v>#N/A</v>
      </c>
      <c r="C952" s="156" t="e">
        <f>VLOOKUP('Room Details'!$I940,NCA_Calculations!$I$3:$N$12,3,0)</f>
        <v>#N/A</v>
      </c>
      <c r="D952" s="156" t="e">
        <f>VLOOKUP('Room Details'!$I940,NCA_Calculations!$I$3:$N$12,4,0)</f>
        <v>#N/A</v>
      </c>
      <c r="E952" s="156" t="e">
        <f>VLOOKUP('Room Details'!$I940,NCA_Calculations!$I$3:$N$12,5,0)</f>
        <v>#N/A</v>
      </c>
      <c r="F952" s="156" t="e">
        <f>VLOOKUP('Room Details'!$I940,NCA_Calculations!$I$3:$N$12,6,0)</f>
        <v>#N/A</v>
      </c>
      <c r="G952" s="156" t="str">
        <f>IF(OR(ISBLANK('Room Details'!$M940), 'Room Details'!$M940 = 0,  'Room Details'!$M940 = "N/A" ),"Usable","Unusable")</f>
        <v>Usable</v>
      </c>
      <c r="H952" s="156">
        <f>'Room Details'!$V940</f>
        <v>0</v>
      </c>
      <c r="I952" s="156">
        <f>_xlfn.IFNA(ROUNDUP(IF(OR('Room Details'!$J940=0,ISBLANK('Room Details'!$J940),'Room Details'!$J940="N/A"),0,IF('Room Details'!$J940&gt;$D952,('Room Details'!$J940/$E952)+$F952,IF('Room Details'!$J940&lt;=ABS($B952*$C952),1,('Room Details'!$J940/$B952)+$C952))),0),0)</f>
        <v>0</v>
      </c>
      <c r="J952" s="167"/>
      <c r="K952" s="167"/>
      <c r="L952" s="156">
        <f t="shared" si="56"/>
        <v>0</v>
      </c>
      <c r="M952" s="156">
        <f t="shared" si="57"/>
        <v>0</v>
      </c>
      <c r="N952" s="165"/>
      <c r="O952" s="165"/>
      <c r="P952" s="156">
        <f t="shared" si="58"/>
        <v>0</v>
      </c>
      <c r="Q952" s="156">
        <f t="shared" si="59"/>
        <v>0</v>
      </c>
      <c r="R952" s="165"/>
      <c r="S952" s="165"/>
    </row>
    <row r="953" spans="1:19" x14ac:dyDescent="0.25">
      <c r="A953" s="156">
        <v>938</v>
      </c>
      <c r="B953" s="156" t="e">
        <f>VLOOKUP('Room Details'!$I941,NCA_Calculations!$I$3:$N$12,2,0)</f>
        <v>#N/A</v>
      </c>
      <c r="C953" s="156" t="e">
        <f>VLOOKUP('Room Details'!$I941,NCA_Calculations!$I$3:$N$12,3,0)</f>
        <v>#N/A</v>
      </c>
      <c r="D953" s="156" t="e">
        <f>VLOOKUP('Room Details'!$I941,NCA_Calculations!$I$3:$N$12,4,0)</f>
        <v>#N/A</v>
      </c>
      <c r="E953" s="156" t="e">
        <f>VLOOKUP('Room Details'!$I941,NCA_Calculations!$I$3:$N$12,5,0)</f>
        <v>#N/A</v>
      </c>
      <c r="F953" s="156" t="e">
        <f>VLOOKUP('Room Details'!$I941,NCA_Calculations!$I$3:$N$12,6,0)</f>
        <v>#N/A</v>
      </c>
      <c r="G953" s="156" t="str">
        <f>IF(OR(ISBLANK('Room Details'!$M941), 'Room Details'!$M941 = 0,  'Room Details'!$M941 = "N/A" ),"Usable","Unusable")</f>
        <v>Usable</v>
      </c>
      <c r="H953" s="156">
        <f>'Room Details'!$V941</f>
        <v>0</v>
      </c>
      <c r="I953" s="156">
        <f>_xlfn.IFNA(ROUNDUP(IF(OR('Room Details'!$J941=0,ISBLANK('Room Details'!$J941),'Room Details'!$J941="N/A"),0,IF('Room Details'!$J941&gt;$D953,('Room Details'!$J941/$E953)+$F953,IF('Room Details'!$J941&lt;=ABS($B953*$C953),1,('Room Details'!$J941/$B953)+$C953))),0),0)</f>
        <v>0</v>
      </c>
      <c r="J953" s="167"/>
      <c r="K953" s="167"/>
      <c r="L953" s="156">
        <f t="shared" si="56"/>
        <v>0</v>
      </c>
      <c r="M953" s="156">
        <f t="shared" si="57"/>
        <v>0</v>
      </c>
      <c r="N953" s="165"/>
      <c r="O953" s="165"/>
      <c r="P953" s="156">
        <f t="shared" si="58"/>
        <v>0</v>
      </c>
      <c r="Q953" s="156">
        <f t="shared" si="59"/>
        <v>0</v>
      </c>
      <c r="R953" s="165"/>
      <c r="S953" s="165"/>
    </row>
    <row r="954" spans="1:19" x14ac:dyDescent="0.25">
      <c r="A954" s="156">
        <v>939</v>
      </c>
      <c r="B954" s="156" t="e">
        <f>VLOOKUP('Room Details'!$I942,NCA_Calculations!$I$3:$N$12,2,0)</f>
        <v>#N/A</v>
      </c>
      <c r="C954" s="156" t="e">
        <f>VLOOKUP('Room Details'!$I942,NCA_Calculations!$I$3:$N$12,3,0)</f>
        <v>#N/A</v>
      </c>
      <c r="D954" s="156" t="e">
        <f>VLOOKUP('Room Details'!$I942,NCA_Calculations!$I$3:$N$12,4,0)</f>
        <v>#N/A</v>
      </c>
      <c r="E954" s="156" t="e">
        <f>VLOOKUP('Room Details'!$I942,NCA_Calculations!$I$3:$N$12,5,0)</f>
        <v>#N/A</v>
      </c>
      <c r="F954" s="156" t="e">
        <f>VLOOKUP('Room Details'!$I942,NCA_Calculations!$I$3:$N$12,6,0)</f>
        <v>#N/A</v>
      </c>
      <c r="G954" s="156" t="str">
        <f>IF(OR(ISBLANK('Room Details'!$M942), 'Room Details'!$M942 = 0,  'Room Details'!$M942 = "N/A" ),"Usable","Unusable")</f>
        <v>Usable</v>
      </c>
      <c r="H954" s="156">
        <f>'Room Details'!$V942</f>
        <v>0</v>
      </c>
      <c r="I954" s="156">
        <f>_xlfn.IFNA(ROUNDUP(IF(OR('Room Details'!$J942=0,ISBLANK('Room Details'!$J942),'Room Details'!$J942="N/A"),0,IF('Room Details'!$J942&gt;$D954,('Room Details'!$J942/$E954)+$F954,IF('Room Details'!$J942&lt;=ABS($B954*$C954),1,('Room Details'!$J942/$B954)+$C954))),0),0)</f>
        <v>0</v>
      </c>
      <c r="J954" s="167"/>
      <c r="K954" s="167"/>
      <c r="L954" s="156">
        <f t="shared" si="56"/>
        <v>0</v>
      </c>
      <c r="M954" s="156">
        <f t="shared" si="57"/>
        <v>0</v>
      </c>
      <c r="N954" s="165"/>
      <c r="O954" s="165"/>
      <c r="P954" s="156">
        <f t="shared" si="58"/>
        <v>0</v>
      </c>
      <c r="Q954" s="156">
        <f t="shared" si="59"/>
        <v>0</v>
      </c>
      <c r="R954" s="165"/>
      <c r="S954" s="165"/>
    </row>
    <row r="955" spans="1:19" x14ac:dyDescent="0.25">
      <c r="A955" s="156">
        <v>940</v>
      </c>
      <c r="B955" s="156" t="e">
        <f>VLOOKUP('Room Details'!$I943,NCA_Calculations!$I$3:$N$12,2,0)</f>
        <v>#N/A</v>
      </c>
      <c r="C955" s="156" t="e">
        <f>VLOOKUP('Room Details'!$I943,NCA_Calculations!$I$3:$N$12,3,0)</f>
        <v>#N/A</v>
      </c>
      <c r="D955" s="156" t="e">
        <f>VLOOKUP('Room Details'!$I943,NCA_Calculations!$I$3:$N$12,4,0)</f>
        <v>#N/A</v>
      </c>
      <c r="E955" s="156" t="e">
        <f>VLOOKUP('Room Details'!$I943,NCA_Calculations!$I$3:$N$12,5,0)</f>
        <v>#N/A</v>
      </c>
      <c r="F955" s="156" t="e">
        <f>VLOOKUP('Room Details'!$I943,NCA_Calculations!$I$3:$N$12,6,0)</f>
        <v>#N/A</v>
      </c>
      <c r="G955" s="156" t="str">
        <f>IF(OR(ISBLANK('Room Details'!$M943), 'Room Details'!$M943 = 0,  'Room Details'!$M943 = "N/A" ),"Usable","Unusable")</f>
        <v>Usable</v>
      </c>
      <c r="H955" s="156">
        <f>'Room Details'!$V943</f>
        <v>0</v>
      </c>
      <c r="I955" s="156">
        <f>_xlfn.IFNA(ROUNDUP(IF(OR('Room Details'!$J943=0,ISBLANK('Room Details'!$J943),'Room Details'!$J943="N/A"),0,IF('Room Details'!$J943&gt;$D955,('Room Details'!$J943/$E955)+$F955,IF('Room Details'!$J943&lt;=ABS($B955*$C955),1,('Room Details'!$J943/$B955)+$C955))),0),0)</f>
        <v>0</v>
      </c>
      <c r="J955" s="167"/>
      <c r="K955" s="167"/>
      <c r="L955" s="156">
        <f t="shared" si="56"/>
        <v>0</v>
      </c>
      <c r="M955" s="156">
        <f t="shared" si="57"/>
        <v>0</v>
      </c>
      <c r="N955" s="165"/>
      <c r="O955" s="165"/>
      <c r="P955" s="156">
        <f t="shared" si="58"/>
        <v>0</v>
      </c>
      <c r="Q955" s="156">
        <f t="shared" si="59"/>
        <v>0</v>
      </c>
      <c r="R955" s="165"/>
      <c r="S955" s="165"/>
    </row>
    <row r="956" spans="1:19" x14ac:dyDescent="0.25">
      <c r="A956" s="156">
        <v>941</v>
      </c>
      <c r="B956" s="156" t="e">
        <f>VLOOKUP('Room Details'!$I944,NCA_Calculations!$I$3:$N$12,2,0)</f>
        <v>#N/A</v>
      </c>
      <c r="C956" s="156" t="e">
        <f>VLOOKUP('Room Details'!$I944,NCA_Calculations!$I$3:$N$12,3,0)</f>
        <v>#N/A</v>
      </c>
      <c r="D956" s="156" t="e">
        <f>VLOOKUP('Room Details'!$I944,NCA_Calculations!$I$3:$N$12,4,0)</f>
        <v>#N/A</v>
      </c>
      <c r="E956" s="156" t="e">
        <f>VLOOKUP('Room Details'!$I944,NCA_Calculations!$I$3:$N$12,5,0)</f>
        <v>#N/A</v>
      </c>
      <c r="F956" s="156" t="e">
        <f>VLOOKUP('Room Details'!$I944,NCA_Calculations!$I$3:$N$12,6,0)</f>
        <v>#N/A</v>
      </c>
      <c r="G956" s="156" t="str">
        <f>IF(OR(ISBLANK('Room Details'!$M944), 'Room Details'!$M944 = 0,  'Room Details'!$M944 = "N/A" ),"Usable","Unusable")</f>
        <v>Usable</v>
      </c>
      <c r="H956" s="156">
        <f>'Room Details'!$V944</f>
        <v>0</v>
      </c>
      <c r="I956" s="156">
        <f>_xlfn.IFNA(ROUNDUP(IF(OR('Room Details'!$J944=0,ISBLANK('Room Details'!$J944),'Room Details'!$J944="N/A"),0,IF('Room Details'!$J944&gt;$D956,('Room Details'!$J944/$E956)+$F956,IF('Room Details'!$J944&lt;=ABS($B956*$C956),1,('Room Details'!$J944/$B956)+$C956))),0),0)</f>
        <v>0</v>
      </c>
      <c r="J956" s="167"/>
      <c r="K956" s="167"/>
      <c r="L956" s="156">
        <f t="shared" si="56"/>
        <v>0</v>
      </c>
      <c r="M956" s="156">
        <f t="shared" si="57"/>
        <v>0</v>
      </c>
      <c r="N956" s="165"/>
      <c r="O956" s="165"/>
      <c r="P956" s="156">
        <f t="shared" si="58"/>
        <v>0</v>
      </c>
      <c r="Q956" s="156">
        <f t="shared" si="59"/>
        <v>0</v>
      </c>
      <c r="R956" s="165"/>
      <c r="S956" s="165"/>
    </row>
    <row r="957" spans="1:19" x14ac:dyDescent="0.25">
      <c r="A957" s="156">
        <v>942</v>
      </c>
      <c r="B957" s="156" t="e">
        <f>VLOOKUP('Room Details'!$I945,NCA_Calculations!$I$3:$N$12,2,0)</f>
        <v>#N/A</v>
      </c>
      <c r="C957" s="156" t="e">
        <f>VLOOKUP('Room Details'!$I945,NCA_Calculations!$I$3:$N$12,3,0)</f>
        <v>#N/A</v>
      </c>
      <c r="D957" s="156" t="e">
        <f>VLOOKUP('Room Details'!$I945,NCA_Calculations!$I$3:$N$12,4,0)</f>
        <v>#N/A</v>
      </c>
      <c r="E957" s="156" t="e">
        <f>VLOOKUP('Room Details'!$I945,NCA_Calculations!$I$3:$N$12,5,0)</f>
        <v>#N/A</v>
      </c>
      <c r="F957" s="156" t="e">
        <f>VLOOKUP('Room Details'!$I945,NCA_Calculations!$I$3:$N$12,6,0)</f>
        <v>#N/A</v>
      </c>
      <c r="G957" s="156" t="str">
        <f>IF(OR(ISBLANK('Room Details'!$M945), 'Room Details'!$M945 = 0,  'Room Details'!$M945 = "N/A" ),"Usable","Unusable")</f>
        <v>Usable</v>
      </c>
      <c r="H957" s="156">
        <f>'Room Details'!$V945</f>
        <v>0</v>
      </c>
      <c r="I957" s="156">
        <f>_xlfn.IFNA(ROUNDUP(IF(OR('Room Details'!$J945=0,ISBLANK('Room Details'!$J945),'Room Details'!$J945="N/A"),0,IF('Room Details'!$J945&gt;$D957,('Room Details'!$J945/$E957)+$F957,IF('Room Details'!$J945&lt;=ABS($B957*$C957),1,('Room Details'!$J945/$B957)+$C957))),0),0)</f>
        <v>0</v>
      </c>
      <c r="J957" s="167"/>
      <c r="K957" s="167"/>
      <c r="L957" s="156">
        <f t="shared" si="56"/>
        <v>0</v>
      </c>
      <c r="M957" s="156">
        <f t="shared" si="57"/>
        <v>0</v>
      </c>
      <c r="N957" s="165"/>
      <c r="O957" s="165"/>
      <c r="P957" s="156">
        <f t="shared" si="58"/>
        <v>0</v>
      </c>
      <c r="Q957" s="156">
        <f t="shared" si="59"/>
        <v>0</v>
      </c>
      <c r="R957" s="165"/>
      <c r="S957" s="165"/>
    </row>
    <row r="958" spans="1:19" x14ac:dyDescent="0.25">
      <c r="A958" s="156">
        <v>943</v>
      </c>
      <c r="B958" s="156" t="e">
        <f>VLOOKUP('Room Details'!$I946,NCA_Calculations!$I$3:$N$12,2,0)</f>
        <v>#N/A</v>
      </c>
      <c r="C958" s="156" t="e">
        <f>VLOOKUP('Room Details'!$I946,NCA_Calculations!$I$3:$N$12,3,0)</f>
        <v>#N/A</v>
      </c>
      <c r="D958" s="156" t="e">
        <f>VLOOKUP('Room Details'!$I946,NCA_Calculations!$I$3:$N$12,4,0)</f>
        <v>#N/A</v>
      </c>
      <c r="E958" s="156" t="e">
        <f>VLOOKUP('Room Details'!$I946,NCA_Calculations!$I$3:$N$12,5,0)</f>
        <v>#N/A</v>
      </c>
      <c r="F958" s="156" t="e">
        <f>VLOOKUP('Room Details'!$I946,NCA_Calculations!$I$3:$N$12,6,0)</f>
        <v>#N/A</v>
      </c>
      <c r="G958" s="156" t="str">
        <f>IF(OR(ISBLANK('Room Details'!$M946), 'Room Details'!$M946 = 0,  'Room Details'!$M946 = "N/A" ),"Usable","Unusable")</f>
        <v>Usable</v>
      </c>
      <c r="H958" s="156">
        <f>'Room Details'!$V946</f>
        <v>0</v>
      </c>
      <c r="I958" s="156">
        <f>_xlfn.IFNA(ROUNDUP(IF(OR('Room Details'!$J946=0,ISBLANK('Room Details'!$J946),'Room Details'!$J946="N/A"),0,IF('Room Details'!$J946&gt;$D958,('Room Details'!$J946/$E958)+$F958,IF('Room Details'!$J946&lt;=ABS($B958*$C958),1,('Room Details'!$J946/$B958)+$C958))),0),0)</f>
        <v>0</v>
      </c>
      <c r="J958" s="167"/>
      <c r="K958" s="167"/>
      <c r="L958" s="156">
        <f t="shared" si="56"/>
        <v>0</v>
      </c>
      <c r="M958" s="156">
        <f t="shared" si="57"/>
        <v>0</v>
      </c>
      <c r="N958" s="165"/>
      <c r="O958" s="165"/>
      <c r="P958" s="156">
        <f t="shared" si="58"/>
        <v>0</v>
      </c>
      <c r="Q958" s="156">
        <f t="shared" si="59"/>
        <v>0</v>
      </c>
      <c r="R958" s="165"/>
      <c r="S958" s="165"/>
    </row>
    <row r="959" spans="1:19" x14ac:dyDescent="0.25">
      <c r="A959" s="156">
        <v>944</v>
      </c>
      <c r="B959" s="156" t="e">
        <f>VLOOKUP('Room Details'!$I947,NCA_Calculations!$I$3:$N$12,2,0)</f>
        <v>#N/A</v>
      </c>
      <c r="C959" s="156" t="e">
        <f>VLOOKUP('Room Details'!$I947,NCA_Calculations!$I$3:$N$12,3,0)</f>
        <v>#N/A</v>
      </c>
      <c r="D959" s="156" t="e">
        <f>VLOOKUP('Room Details'!$I947,NCA_Calculations!$I$3:$N$12,4,0)</f>
        <v>#N/A</v>
      </c>
      <c r="E959" s="156" t="e">
        <f>VLOOKUP('Room Details'!$I947,NCA_Calculations!$I$3:$N$12,5,0)</f>
        <v>#N/A</v>
      </c>
      <c r="F959" s="156" t="e">
        <f>VLOOKUP('Room Details'!$I947,NCA_Calculations!$I$3:$N$12,6,0)</f>
        <v>#N/A</v>
      </c>
      <c r="G959" s="156" t="str">
        <f>IF(OR(ISBLANK('Room Details'!$M947), 'Room Details'!$M947 = 0,  'Room Details'!$M947 = "N/A" ),"Usable","Unusable")</f>
        <v>Usable</v>
      </c>
      <c r="H959" s="156">
        <f>'Room Details'!$V947</f>
        <v>0</v>
      </c>
      <c r="I959" s="156">
        <f>_xlfn.IFNA(ROUNDUP(IF(OR('Room Details'!$J947=0,ISBLANK('Room Details'!$J947),'Room Details'!$J947="N/A"),0,IF('Room Details'!$J947&gt;$D959,('Room Details'!$J947/$E959)+$F959,IF('Room Details'!$J947&lt;=ABS($B959*$C959),1,('Room Details'!$J947/$B959)+$C959))),0),0)</f>
        <v>0</v>
      </c>
      <c r="J959" s="167"/>
      <c r="K959" s="167"/>
      <c r="L959" s="156">
        <f t="shared" si="56"/>
        <v>0</v>
      </c>
      <c r="M959" s="156">
        <f t="shared" si="57"/>
        <v>0</v>
      </c>
      <c r="N959" s="165"/>
      <c r="O959" s="165"/>
      <c r="P959" s="156">
        <f t="shared" si="58"/>
        <v>0</v>
      </c>
      <c r="Q959" s="156">
        <f t="shared" si="59"/>
        <v>0</v>
      </c>
      <c r="R959" s="165"/>
      <c r="S959" s="165"/>
    </row>
    <row r="960" spans="1:19" x14ac:dyDescent="0.25">
      <c r="A960" s="156">
        <v>945</v>
      </c>
      <c r="B960" s="156" t="e">
        <f>VLOOKUP('Room Details'!$I948,NCA_Calculations!$I$3:$N$12,2,0)</f>
        <v>#N/A</v>
      </c>
      <c r="C960" s="156" t="e">
        <f>VLOOKUP('Room Details'!$I948,NCA_Calculations!$I$3:$N$12,3,0)</f>
        <v>#N/A</v>
      </c>
      <c r="D960" s="156" t="e">
        <f>VLOOKUP('Room Details'!$I948,NCA_Calculations!$I$3:$N$12,4,0)</f>
        <v>#N/A</v>
      </c>
      <c r="E960" s="156" t="e">
        <f>VLOOKUP('Room Details'!$I948,NCA_Calculations!$I$3:$N$12,5,0)</f>
        <v>#N/A</v>
      </c>
      <c r="F960" s="156" t="e">
        <f>VLOOKUP('Room Details'!$I948,NCA_Calculations!$I$3:$N$12,6,0)</f>
        <v>#N/A</v>
      </c>
      <c r="G960" s="156" t="str">
        <f>IF(OR(ISBLANK('Room Details'!$M948), 'Room Details'!$M948 = 0,  'Room Details'!$M948 = "N/A" ),"Usable","Unusable")</f>
        <v>Usable</v>
      </c>
      <c r="H960" s="156">
        <f>'Room Details'!$V948</f>
        <v>0</v>
      </c>
      <c r="I960" s="156">
        <f>_xlfn.IFNA(ROUNDUP(IF(OR('Room Details'!$J948=0,ISBLANK('Room Details'!$J948),'Room Details'!$J948="N/A"),0,IF('Room Details'!$J948&gt;$D960,('Room Details'!$J948/$E960)+$F960,IF('Room Details'!$J948&lt;=ABS($B960*$C960),1,('Room Details'!$J948/$B960)+$C960))),0),0)</f>
        <v>0</v>
      </c>
      <c r="J960" s="167"/>
      <c r="K960" s="167"/>
      <c r="L960" s="156">
        <f t="shared" si="56"/>
        <v>0</v>
      </c>
      <c r="M960" s="156">
        <f t="shared" si="57"/>
        <v>0</v>
      </c>
      <c r="N960" s="165"/>
      <c r="O960" s="165"/>
      <c r="P960" s="156">
        <f t="shared" si="58"/>
        <v>0</v>
      </c>
      <c r="Q960" s="156">
        <f t="shared" si="59"/>
        <v>0</v>
      </c>
      <c r="R960" s="165"/>
      <c r="S960" s="165"/>
    </row>
    <row r="961" spans="1:19" x14ac:dyDescent="0.25">
      <c r="A961" s="156">
        <v>946</v>
      </c>
      <c r="B961" s="156" t="e">
        <f>VLOOKUP('Room Details'!$I949,NCA_Calculations!$I$3:$N$12,2,0)</f>
        <v>#N/A</v>
      </c>
      <c r="C961" s="156" t="e">
        <f>VLOOKUP('Room Details'!$I949,NCA_Calculations!$I$3:$N$12,3,0)</f>
        <v>#N/A</v>
      </c>
      <c r="D961" s="156" t="e">
        <f>VLOOKUP('Room Details'!$I949,NCA_Calculations!$I$3:$N$12,4,0)</f>
        <v>#N/A</v>
      </c>
      <c r="E961" s="156" t="e">
        <f>VLOOKUP('Room Details'!$I949,NCA_Calculations!$I$3:$N$12,5,0)</f>
        <v>#N/A</v>
      </c>
      <c r="F961" s="156" t="e">
        <f>VLOOKUP('Room Details'!$I949,NCA_Calculations!$I$3:$N$12,6,0)</f>
        <v>#N/A</v>
      </c>
      <c r="G961" s="156" t="str">
        <f>IF(OR(ISBLANK('Room Details'!$M949), 'Room Details'!$M949 = 0,  'Room Details'!$M949 = "N/A" ),"Usable","Unusable")</f>
        <v>Usable</v>
      </c>
      <c r="H961" s="156">
        <f>'Room Details'!$V949</f>
        <v>0</v>
      </c>
      <c r="I961" s="156">
        <f>_xlfn.IFNA(ROUNDUP(IF(OR('Room Details'!$J949=0,ISBLANK('Room Details'!$J949),'Room Details'!$J949="N/A"),0,IF('Room Details'!$J949&gt;$D961,('Room Details'!$J949/$E961)+$F961,IF('Room Details'!$J949&lt;=ABS($B961*$C961),1,('Room Details'!$J949/$B961)+$C961))),0),0)</f>
        <v>0</v>
      </c>
      <c r="J961" s="167"/>
      <c r="K961" s="167"/>
      <c r="L961" s="156">
        <f t="shared" si="56"/>
        <v>0</v>
      </c>
      <c r="M961" s="156">
        <f t="shared" si="57"/>
        <v>0</v>
      </c>
      <c r="N961" s="165"/>
      <c r="O961" s="165"/>
      <c r="P961" s="156">
        <f t="shared" si="58"/>
        <v>0</v>
      </c>
      <c r="Q961" s="156">
        <f t="shared" si="59"/>
        <v>0</v>
      </c>
      <c r="R961" s="165"/>
      <c r="S961" s="165"/>
    </row>
    <row r="962" spans="1:19" x14ac:dyDescent="0.25">
      <c r="A962" s="156">
        <v>947</v>
      </c>
      <c r="B962" s="156" t="e">
        <f>VLOOKUP('Room Details'!$I950,NCA_Calculations!$I$3:$N$12,2,0)</f>
        <v>#N/A</v>
      </c>
      <c r="C962" s="156" t="e">
        <f>VLOOKUP('Room Details'!$I950,NCA_Calculations!$I$3:$N$12,3,0)</f>
        <v>#N/A</v>
      </c>
      <c r="D962" s="156" t="e">
        <f>VLOOKUP('Room Details'!$I950,NCA_Calculations!$I$3:$N$12,4,0)</f>
        <v>#N/A</v>
      </c>
      <c r="E962" s="156" t="e">
        <f>VLOOKUP('Room Details'!$I950,NCA_Calculations!$I$3:$N$12,5,0)</f>
        <v>#N/A</v>
      </c>
      <c r="F962" s="156" t="e">
        <f>VLOOKUP('Room Details'!$I950,NCA_Calculations!$I$3:$N$12,6,0)</f>
        <v>#N/A</v>
      </c>
      <c r="G962" s="156" t="str">
        <f>IF(OR(ISBLANK('Room Details'!$M950), 'Room Details'!$M950 = 0,  'Room Details'!$M950 = "N/A" ),"Usable","Unusable")</f>
        <v>Usable</v>
      </c>
      <c r="H962" s="156">
        <f>'Room Details'!$V950</f>
        <v>0</v>
      </c>
      <c r="I962" s="156">
        <f>_xlfn.IFNA(ROUNDUP(IF(OR('Room Details'!$J950=0,ISBLANK('Room Details'!$J950),'Room Details'!$J950="N/A"),0,IF('Room Details'!$J950&gt;$D962,('Room Details'!$J950/$E962)+$F962,IF('Room Details'!$J950&lt;=ABS($B962*$C962),1,('Room Details'!$J950/$B962)+$C962))),0),0)</f>
        <v>0</v>
      </c>
      <c r="J962" s="167"/>
      <c r="K962" s="167"/>
      <c r="L962" s="156">
        <f t="shared" si="56"/>
        <v>0</v>
      </c>
      <c r="M962" s="156">
        <f t="shared" si="57"/>
        <v>0</v>
      </c>
      <c r="N962" s="165"/>
      <c r="O962" s="165"/>
      <c r="P962" s="156">
        <f t="shared" si="58"/>
        <v>0</v>
      </c>
      <c r="Q962" s="156">
        <f t="shared" si="59"/>
        <v>0</v>
      </c>
      <c r="R962" s="165"/>
      <c r="S962" s="165"/>
    </row>
    <row r="963" spans="1:19" x14ac:dyDescent="0.25">
      <c r="A963" s="156">
        <v>948</v>
      </c>
      <c r="B963" s="156" t="e">
        <f>VLOOKUP('Room Details'!$I951,NCA_Calculations!$I$3:$N$12,2,0)</f>
        <v>#N/A</v>
      </c>
      <c r="C963" s="156" t="e">
        <f>VLOOKUP('Room Details'!$I951,NCA_Calculations!$I$3:$N$12,3,0)</f>
        <v>#N/A</v>
      </c>
      <c r="D963" s="156" t="e">
        <f>VLOOKUP('Room Details'!$I951,NCA_Calculations!$I$3:$N$12,4,0)</f>
        <v>#N/A</v>
      </c>
      <c r="E963" s="156" t="e">
        <f>VLOOKUP('Room Details'!$I951,NCA_Calculations!$I$3:$N$12,5,0)</f>
        <v>#N/A</v>
      </c>
      <c r="F963" s="156" t="e">
        <f>VLOOKUP('Room Details'!$I951,NCA_Calculations!$I$3:$N$12,6,0)</f>
        <v>#N/A</v>
      </c>
      <c r="G963" s="156" t="str">
        <f>IF(OR(ISBLANK('Room Details'!$M951), 'Room Details'!$M951 = 0,  'Room Details'!$M951 = "N/A" ),"Usable","Unusable")</f>
        <v>Usable</v>
      </c>
      <c r="H963" s="156">
        <f>'Room Details'!$V951</f>
        <v>0</v>
      </c>
      <c r="I963" s="156">
        <f>_xlfn.IFNA(ROUNDUP(IF(OR('Room Details'!$J951=0,ISBLANK('Room Details'!$J951),'Room Details'!$J951="N/A"),0,IF('Room Details'!$J951&gt;$D963,('Room Details'!$J951/$E963)+$F963,IF('Room Details'!$J951&lt;=ABS($B963*$C963),1,('Room Details'!$J951/$B963)+$C963))),0),0)</f>
        <v>0</v>
      </c>
      <c r="J963" s="167"/>
      <c r="K963" s="167"/>
      <c r="L963" s="156">
        <f t="shared" si="56"/>
        <v>0</v>
      </c>
      <c r="M963" s="156">
        <f t="shared" si="57"/>
        <v>0</v>
      </c>
      <c r="N963" s="165"/>
      <c r="O963" s="165"/>
      <c r="P963" s="156">
        <f t="shared" si="58"/>
        <v>0</v>
      </c>
      <c r="Q963" s="156">
        <f t="shared" si="59"/>
        <v>0</v>
      </c>
      <c r="R963" s="165"/>
      <c r="S963" s="165"/>
    </row>
    <row r="964" spans="1:19" x14ac:dyDescent="0.25">
      <c r="A964" s="156">
        <v>949</v>
      </c>
      <c r="B964" s="156" t="e">
        <f>VLOOKUP('Room Details'!$I952,NCA_Calculations!$I$3:$N$12,2,0)</f>
        <v>#N/A</v>
      </c>
      <c r="C964" s="156" t="e">
        <f>VLOOKUP('Room Details'!$I952,NCA_Calculations!$I$3:$N$12,3,0)</f>
        <v>#N/A</v>
      </c>
      <c r="D964" s="156" t="e">
        <f>VLOOKUP('Room Details'!$I952,NCA_Calculations!$I$3:$N$12,4,0)</f>
        <v>#N/A</v>
      </c>
      <c r="E964" s="156" t="e">
        <f>VLOOKUP('Room Details'!$I952,NCA_Calculations!$I$3:$N$12,5,0)</f>
        <v>#N/A</v>
      </c>
      <c r="F964" s="156" t="e">
        <f>VLOOKUP('Room Details'!$I952,NCA_Calculations!$I$3:$N$12,6,0)</f>
        <v>#N/A</v>
      </c>
      <c r="G964" s="156" t="str">
        <f>IF(OR(ISBLANK('Room Details'!$M952), 'Room Details'!$M952 = 0,  'Room Details'!$M952 = "N/A" ),"Usable","Unusable")</f>
        <v>Usable</v>
      </c>
      <c r="H964" s="156">
        <f>'Room Details'!$V952</f>
        <v>0</v>
      </c>
      <c r="I964" s="156">
        <f>_xlfn.IFNA(ROUNDUP(IF(OR('Room Details'!$J952=0,ISBLANK('Room Details'!$J952),'Room Details'!$J952="N/A"),0,IF('Room Details'!$J952&gt;$D964,('Room Details'!$J952/$E964)+$F964,IF('Room Details'!$J952&lt;=ABS($B964*$C964),1,('Room Details'!$J952/$B964)+$C964))),0),0)</f>
        <v>0</v>
      </c>
      <c r="J964" s="167"/>
      <c r="K964" s="167"/>
      <c r="L964" s="156">
        <f t="shared" si="56"/>
        <v>0</v>
      </c>
      <c r="M964" s="156">
        <f t="shared" si="57"/>
        <v>0</v>
      </c>
      <c r="N964" s="165"/>
      <c r="O964" s="165"/>
      <c r="P964" s="156">
        <f t="shared" si="58"/>
        <v>0</v>
      </c>
      <c r="Q964" s="156">
        <f t="shared" si="59"/>
        <v>0</v>
      </c>
      <c r="R964" s="165"/>
      <c r="S964" s="165"/>
    </row>
    <row r="965" spans="1:19" x14ac:dyDescent="0.25">
      <c r="A965" s="156">
        <v>950</v>
      </c>
      <c r="B965" s="156" t="e">
        <f>VLOOKUP('Room Details'!$I953,NCA_Calculations!$I$3:$N$12,2,0)</f>
        <v>#N/A</v>
      </c>
      <c r="C965" s="156" t="e">
        <f>VLOOKUP('Room Details'!$I953,NCA_Calculations!$I$3:$N$12,3,0)</f>
        <v>#N/A</v>
      </c>
      <c r="D965" s="156" t="e">
        <f>VLOOKUP('Room Details'!$I953,NCA_Calculations!$I$3:$N$12,4,0)</f>
        <v>#N/A</v>
      </c>
      <c r="E965" s="156" t="e">
        <f>VLOOKUP('Room Details'!$I953,NCA_Calculations!$I$3:$N$12,5,0)</f>
        <v>#N/A</v>
      </c>
      <c r="F965" s="156" t="e">
        <f>VLOOKUP('Room Details'!$I953,NCA_Calculations!$I$3:$N$12,6,0)</f>
        <v>#N/A</v>
      </c>
      <c r="G965" s="156" t="str">
        <f>IF(OR(ISBLANK('Room Details'!$M953), 'Room Details'!$M953 = 0,  'Room Details'!$M953 = "N/A" ),"Usable","Unusable")</f>
        <v>Usable</v>
      </c>
      <c r="H965" s="156">
        <f>'Room Details'!$V953</f>
        <v>0</v>
      </c>
      <c r="I965" s="156">
        <f>_xlfn.IFNA(ROUNDUP(IF(OR('Room Details'!$J953=0,ISBLANK('Room Details'!$J953),'Room Details'!$J953="N/A"),0,IF('Room Details'!$J953&gt;$D965,('Room Details'!$J953/$E965)+$F965,IF('Room Details'!$J953&lt;=ABS($B965*$C965),1,('Room Details'!$J953/$B965)+$C965))),0),0)</f>
        <v>0</v>
      </c>
      <c r="J965" s="167"/>
      <c r="K965" s="167"/>
      <c r="L965" s="156">
        <f t="shared" si="56"/>
        <v>0</v>
      </c>
      <c r="M965" s="156">
        <f t="shared" si="57"/>
        <v>0</v>
      </c>
      <c r="N965" s="165"/>
      <c r="O965" s="165"/>
      <c r="P965" s="156">
        <f t="shared" si="58"/>
        <v>0</v>
      </c>
      <c r="Q965" s="156">
        <f t="shared" si="59"/>
        <v>0</v>
      </c>
      <c r="R965" s="165"/>
      <c r="S965" s="165"/>
    </row>
    <row r="966" spans="1:19" x14ac:dyDescent="0.25">
      <c r="A966" s="156">
        <v>951</v>
      </c>
      <c r="B966" s="156" t="e">
        <f>VLOOKUP('Room Details'!$I954,NCA_Calculations!$I$3:$N$12,2,0)</f>
        <v>#N/A</v>
      </c>
      <c r="C966" s="156" t="e">
        <f>VLOOKUP('Room Details'!$I954,NCA_Calculations!$I$3:$N$12,3,0)</f>
        <v>#N/A</v>
      </c>
      <c r="D966" s="156" t="e">
        <f>VLOOKUP('Room Details'!$I954,NCA_Calculations!$I$3:$N$12,4,0)</f>
        <v>#N/A</v>
      </c>
      <c r="E966" s="156" t="e">
        <f>VLOOKUP('Room Details'!$I954,NCA_Calculations!$I$3:$N$12,5,0)</f>
        <v>#N/A</v>
      </c>
      <c r="F966" s="156" t="e">
        <f>VLOOKUP('Room Details'!$I954,NCA_Calculations!$I$3:$N$12,6,0)</f>
        <v>#N/A</v>
      </c>
      <c r="G966" s="156" t="str">
        <f>IF(OR(ISBLANK('Room Details'!$M954), 'Room Details'!$M954 = 0,  'Room Details'!$M954 = "N/A" ),"Usable","Unusable")</f>
        <v>Usable</v>
      </c>
      <c r="H966" s="156">
        <f>'Room Details'!$V954</f>
        <v>0</v>
      </c>
      <c r="I966" s="156">
        <f>_xlfn.IFNA(ROUNDUP(IF(OR('Room Details'!$J954=0,ISBLANK('Room Details'!$J954),'Room Details'!$J954="N/A"),0,IF('Room Details'!$J954&gt;$D966,('Room Details'!$J954/$E966)+$F966,IF('Room Details'!$J954&lt;=ABS($B966*$C966),1,('Room Details'!$J954/$B966)+$C966))),0),0)</f>
        <v>0</v>
      </c>
      <c r="J966" s="167"/>
      <c r="K966" s="167"/>
      <c r="L966" s="156">
        <f t="shared" si="56"/>
        <v>0</v>
      </c>
      <c r="M966" s="156">
        <f t="shared" si="57"/>
        <v>0</v>
      </c>
      <c r="N966" s="165"/>
      <c r="O966" s="165"/>
      <c r="P966" s="156">
        <f t="shared" si="58"/>
        <v>0</v>
      </c>
      <c r="Q966" s="156">
        <f t="shared" si="59"/>
        <v>0</v>
      </c>
      <c r="R966" s="165"/>
      <c r="S966" s="165"/>
    </row>
    <row r="967" spans="1:19" x14ac:dyDescent="0.25">
      <c r="A967" s="156">
        <v>952</v>
      </c>
      <c r="B967" s="156" t="e">
        <f>VLOOKUP('Room Details'!$I955,NCA_Calculations!$I$3:$N$12,2,0)</f>
        <v>#N/A</v>
      </c>
      <c r="C967" s="156" t="e">
        <f>VLOOKUP('Room Details'!$I955,NCA_Calculations!$I$3:$N$12,3,0)</f>
        <v>#N/A</v>
      </c>
      <c r="D967" s="156" t="e">
        <f>VLOOKUP('Room Details'!$I955,NCA_Calculations!$I$3:$N$12,4,0)</f>
        <v>#N/A</v>
      </c>
      <c r="E967" s="156" t="e">
        <f>VLOOKUP('Room Details'!$I955,NCA_Calculations!$I$3:$N$12,5,0)</f>
        <v>#N/A</v>
      </c>
      <c r="F967" s="156" t="e">
        <f>VLOOKUP('Room Details'!$I955,NCA_Calculations!$I$3:$N$12,6,0)</f>
        <v>#N/A</v>
      </c>
      <c r="G967" s="156" t="str">
        <f>IF(OR(ISBLANK('Room Details'!$M955), 'Room Details'!$M955 = 0,  'Room Details'!$M955 = "N/A" ),"Usable","Unusable")</f>
        <v>Usable</v>
      </c>
      <c r="H967" s="156">
        <f>'Room Details'!$V955</f>
        <v>0</v>
      </c>
      <c r="I967" s="156">
        <f>_xlfn.IFNA(ROUNDUP(IF(OR('Room Details'!$J955=0,ISBLANK('Room Details'!$J955),'Room Details'!$J955="N/A"),0,IF('Room Details'!$J955&gt;$D967,('Room Details'!$J955/$E967)+$F967,IF('Room Details'!$J955&lt;=ABS($B967*$C967),1,('Room Details'!$J955/$B967)+$C967))),0),0)</f>
        <v>0</v>
      </c>
      <c r="J967" s="167"/>
      <c r="K967" s="167"/>
      <c r="L967" s="156">
        <f t="shared" si="56"/>
        <v>0</v>
      </c>
      <c r="M967" s="156">
        <f t="shared" si="57"/>
        <v>0</v>
      </c>
      <c r="N967" s="165"/>
      <c r="O967" s="165"/>
      <c r="P967" s="156">
        <f t="shared" si="58"/>
        <v>0</v>
      </c>
      <c r="Q967" s="156">
        <f t="shared" si="59"/>
        <v>0</v>
      </c>
      <c r="R967" s="165"/>
      <c r="S967" s="165"/>
    </row>
    <row r="968" spans="1:19" x14ac:dyDescent="0.25">
      <c r="A968" s="156">
        <v>953</v>
      </c>
      <c r="B968" s="156" t="e">
        <f>VLOOKUP('Room Details'!$I956,NCA_Calculations!$I$3:$N$12,2,0)</f>
        <v>#N/A</v>
      </c>
      <c r="C968" s="156" t="e">
        <f>VLOOKUP('Room Details'!$I956,NCA_Calculations!$I$3:$N$12,3,0)</f>
        <v>#N/A</v>
      </c>
      <c r="D968" s="156" t="e">
        <f>VLOOKUP('Room Details'!$I956,NCA_Calculations!$I$3:$N$12,4,0)</f>
        <v>#N/A</v>
      </c>
      <c r="E968" s="156" t="e">
        <f>VLOOKUP('Room Details'!$I956,NCA_Calculations!$I$3:$N$12,5,0)</f>
        <v>#N/A</v>
      </c>
      <c r="F968" s="156" t="e">
        <f>VLOOKUP('Room Details'!$I956,NCA_Calculations!$I$3:$N$12,6,0)</f>
        <v>#N/A</v>
      </c>
      <c r="G968" s="156" t="str">
        <f>IF(OR(ISBLANK('Room Details'!$M956), 'Room Details'!$M956 = 0,  'Room Details'!$M956 = "N/A" ),"Usable","Unusable")</f>
        <v>Usable</v>
      </c>
      <c r="H968" s="156">
        <f>'Room Details'!$V956</f>
        <v>0</v>
      </c>
      <c r="I968" s="156">
        <f>_xlfn.IFNA(ROUNDUP(IF(OR('Room Details'!$J956=0,ISBLANK('Room Details'!$J956),'Room Details'!$J956="N/A"),0,IF('Room Details'!$J956&gt;$D968,('Room Details'!$J956/$E968)+$F968,IF('Room Details'!$J956&lt;=ABS($B968*$C968),1,('Room Details'!$J956/$B968)+$C968))),0),0)</f>
        <v>0</v>
      </c>
      <c r="J968" s="167"/>
      <c r="K968" s="167"/>
      <c r="L968" s="156">
        <f t="shared" si="56"/>
        <v>0</v>
      </c>
      <c r="M968" s="156">
        <f t="shared" si="57"/>
        <v>0</v>
      </c>
      <c r="N968" s="165"/>
      <c r="O968" s="165"/>
      <c r="P968" s="156">
        <f t="shared" si="58"/>
        <v>0</v>
      </c>
      <c r="Q968" s="156">
        <f t="shared" si="59"/>
        <v>0</v>
      </c>
      <c r="R968" s="165"/>
      <c r="S968" s="165"/>
    </row>
    <row r="969" spans="1:19" x14ac:dyDescent="0.25">
      <c r="A969" s="156">
        <v>954</v>
      </c>
      <c r="B969" s="156" t="e">
        <f>VLOOKUP('Room Details'!$I957,NCA_Calculations!$I$3:$N$12,2,0)</f>
        <v>#N/A</v>
      </c>
      <c r="C969" s="156" t="e">
        <f>VLOOKUP('Room Details'!$I957,NCA_Calculations!$I$3:$N$12,3,0)</f>
        <v>#N/A</v>
      </c>
      <c r="D969" s="156" t="e">
        <f>VLOOKUP('Room Details'!$I957,NCA_Calculations!$I$3:$N$12,4,0)</f>
        <v>#N/A</v>
      </c>
      <c r="E969" s="156" t="e">
        <f>VLOOKUP('Room Details'!$I957,NCA_Calculations!$I$3:$N$12,5,0)</f>
        <v>#N/A</v>
      </c>
      <c r="F969" s="156" t="e">
        <f>VLOOKUP('Room Details'!$I957,NCA_Calculations!$I$3:$N$12,6,0)</f>
        <v>#N/A</v>
      </c>
      <c r="G969" s="156" t="str">
        <f>IF(OR(ISBLANK('Room Details'!$M957), 'Room Details'!$M957 = 0,  'Room Details'!$M957 = "N/A" ),"Usable","Unusable")</f>
        <v>Usable</v>
      </c>
      <c r="H969" s="156">
        <f>'Room Details'!$V957</f>
        <v>0</v>
      </c>
      <c r="I969" s="156">
        <f>_xlfn.IFNA(ROUNDUP(IF(OR('Room Details'!$J957=0,ISBLANK('Room Details'!$J957),'Room Details'!$J957="N/A"),0,IF('Room Details'!$J957&gt;$D969,('Room Details'!$J957/$E969)+$F969,IF('Room Details'!$J957&lt;=ABS($B969*$C969),1,('Room Details'!$J957/$B969)+$C969))),0),0)</f>
        <v>0</v>
      </c>
      <c r="J969" s="167"/>
      <c r="K969" s="167"/>
      <c r="L969" s="156">
        <f t="shared" si="56"/>
        <v>0</v>
      </c>
      <c r="M969" s="156">
        <f t="shared" si="57"/>
        <v>0</v>
      </c>
      <c r="N969" s="165"/>
      <c r="O969" s="165"/>
      <c r="P969" s="156">
        <f t="shared" si="58"/>
        <v>0</v>
      </c>
      <c r="Q969" s="156">
        <f t="shared" si="59"/>
        <v>0</v>
      </c>
      <c r="R969" s="165"/>
      <c r="S969" s="165"/>
    </row>
    <row r="970" spans="1:19" x14ac:dyDescent="0.25">
      <c r="A970" s="156">
        <v>955</v>
      </c>
      <c r="B970" s="156" t="e">
        <f>VLOOKUP('Room Details'!$I958,NCA_Calculations!$I$3:$N$12,2,0)</f>
        <v>#N/A</v>
      </c>
      <c r="C970" s="156" t="e">
        <f>VLOOKUP('Room Details'!$I958,NCA_Calculations!$I$3:$N$12,3,0)</f>
        <v>#N/A</v>
      </c>
      <c r="D970" s="156" t="e">
        <f>VLOOKUP('Room Details'!$I958,NCA_Calculations!$I$3:$N$12,4,0)</f>
        <v>#N/A</v>
      </c>
      <c r="E970" s="156" t="e">
        <f>VLOOKUP('Room Details'!$I958,NCA_Calculations!$I$3:$N$12,5,0)</f>
        <v>#N/A</v>
      </c>
      <c r="F970" s="156" t="e">
        <f>VLOOKUP('Room Details'!$I958,NCA_Calculations!$I$3:$N$12,6,0)</f>
        <v>#N/A</v>
      </c>
      <c r="G970" s="156" t="str">
        <f>IF(OR(ISBLANK('Room Details'!$M958), 'Room Details'!$M958 = 0,  'Room Details'!$M958 = "N/A" ),"Usable","Unusable")</f>
        <v>Usable</v>
      </c>
      <c r="H970" s="156">
        <f>'Room Details'!$V958</f>
        <v>0</v>
      </c>
      <c r="I970" s="156">
        <f>_xlfn.IFNA(ROUNDUP(IF(OR('Room Details'!$J958=0,ISBLANK('Room Details'!$J958),'Room Details'!$J958="N/A"),0,IF('Room Details'!$J958&gt;$D970,('Room Details'!$J958/$E970)+$F970,IF('Room Details'!$J958&lt;=ABS($B970*$C970),1,('Room Details'!$J958/$B970)+$C970))),0),0)</f>
        <v>0</v>
      </c>
      <c r="J970" s="167"/>
      <c r="K970" s="167"/>
      <c r="L970" s="156">
        <f t="shared" si="56"/>
        <v>0</v>
      </c>
      <c r="M970" s="156">
        <f t="shared" si="57"/>
        <v>0</v>
      </c>
      <c r="N970" s="165"/>
      <c r="O970" s="165"/>
      <c r="P970" s="156">
        <f t="shared" si="58"/>
        <v>0</v>
      </c>
      <c r="Q970" s="156">
        <f t="shared" si="59"/>
        <v>0</v>
      </c>
      <c r="R970" s="165"/>
      <c r="S970" s="165"/>
    </row>
    <row r="971" spans="1:19" x14ac:dyDescent="0.25">
      <c r="A971" s="156">
        <v>956</v>
      </c>
      <c r="B971" s="156" t="e">
        <f>VLOOKUP('Room Details'!$I959,NCA_Calculations!$I$3:$N$12,2,0)</f>
        <v>#N/A</v>
      </c>
      <c r="C971" s="156" t="e">
        <f>VLOOKUP('Room Details'!$I959,NCA_Calculations!$I$3:$N$12,3,0)</f>
        <v>#N/A</v>
      </c>
      <c r="D971" s="156" t="e">
        <f>VLOOKUP('Room Details'!$I959,NCA_Calculations!$I$3:$N$12,4,0)</f>
        <v>#N/A</v>
      </c>
      <c r="E971" s="156" t="e">
        <f>VLOOKUP('Room Details'!$I959,NCA_Calculations!$I$3:$N$12,5,0)</f>
        <v>#N/A</v>
      </c>
      <c r="F971" s="156" t="e">
        <f>VLOOKUP('Room Details'!$I959,NCA_Calculations!$I$3:$N$12,6,0)</f>
        <v>#N/A</v>
      </c>
      <c r="G971" s="156" t="str">
        <f>IF(OR(ISBLANK('Room Details'!$M959), 'Room Details'!$M959 = 0,  'Room Details'!$M959 = "N/A" ),"Usable","Unusable")</f>
        <v>Usable</v>
      </c>
      <c r="H971" s="156">
        <f>'Room Details'!$V959</f>
        <v>0</v>
      </c>
      <c r="I971" s="156">
        <f>_xlfn.IFNA(ROUNDUP(IF(OR('Room Details'!$J959=0,ISBLANK('Room Details'!$J959),'Room Details'!$J959="N/A"),0,IF('Room Details'!$J959&gt;$D971,('Room Details'!$J959/$E971)+$F971,IF('Room Details'!$J959&lt;=ABS($B971*$C971),1,('Room Details'!$J959/$B971)+$C971))),0),0)</f>
        <v>0</v>
      </c>
      <c r="J971" s="167"/>
      <c r="K971" s="167"/>
      <c r="L971" s="156">
        <f t="shared" si="56"/>
        <v>0</v>
      </c>
      <c r="M971" s="156">
        <f t="shared" si="57"/>
        <v>0</v>
      </c>
      <c r="N971" s="165"/>
      <c r="O971" s="165"/>
      <c r="P971" s="156">
        <f t="shared" si="58"/>
        <v>0</v>
      </c>
      <c r="Q971" s="156">
        <f t="shared" si="59"/>
        <v>0</v>
      </c>
      <c r="R971" s="165"/>
      <c r="S971" s="165"/>
    </row>
    <row r="972" spans="1:19" x14ac:dyDescent="0.25">
      <c r="A972" s="156">
        <v>957</v>
      </c>
      <c r="B972" s="156" t="e">
        <f>VLOOKUP('Room Details'!$I960,NCA_Calculations!$I$3:$N$12,2,0)</f>
        <v>#N/A</v>
      </c>
      <c r="C972" s="156" t="e">
        <f>VLOOKUP('Room Details'!$I960,NCA_Calculations!$I$3:$N$12,3,0)</f>
        <v>#N/A</v>
      </c>
      <c r="D972" s="156" t="e">
        <f>VLOOKUP('Room Details'!$I960,NCA_Calculations!$I$3:$N$12,4,0)</f>
        <v>#N/A</v>
      </c>
      <c r="E972" s="156" t="e">
        <f>VLOOKUP('Room Details'!$I960,NCA_Calculations!$I$3:$N$12,5,0)</f>
        <v>#N/A</v>
      </c>
      <c r="F972" s="156" t="e">
        <f>VLOOKUP('Room Details'!$I960,NCA_Calculations!$I$3:$N$12,6,0)</f>
        <v>#N/A</v>
      </c>
      <c r="G972" s="156" t="str">
        <f>IF(OR(ISBLANK('Room Details'!$M960), 'Room Details'!$M960 = 0,  'Room Details'!$M960 = "N/A" ),"Usable","Unusable")</f>
        <v>Usable</v>
      </c>
      <c r="H972" s="156">
        <f>'Room Details'!$V960</f>
        <v>0</v>
      </c>
      <c r="I972" s="156">
        <f>_xlfn.IFNA(ROUNDUP(IF(OR('Room Details'!$J960=0,ISBLANK('Room Details'!$J960),'Room Details'!$J960="N/A"),0,IF('Room Details'!$J960&gt;$D972,('Room Details'!$J960/$E972)+$F972,IF('Room Details'!$J960&lt;=ABS($B972*$C972),1,('Room Details'!$J960/$B972)+$C972))),0),0)</f>
        <v>0</v>
      </c>
      <c r="J972" s="167"/>
      <c r="K972" s="167"/>
      <c r="L972" s="156">
        <f t="shared" si="56"/>
        <v>0</v>
      </c>
      <c r="M972" s="156">
        <f t="shared" si="57"/>
        <v>0</v>
      </c>
      <c r="N972" s="165"/>
      <c r="O972" s="165"/>
      <c r="P972" s="156">
        <f t="shared" si="58"/>
        <v>0</v>
      </c>
      <c r="Q972" s="156">
        <f t="shared" si="59"/>
        <v>0</v>
      </c>
      <c r="R972" s="165"/>
      <c r="S972" s="165"/>
    </row>
    <row r="973" spans="1:19" x14ac:dyDescent="0.25">
      <c r="A973" s="156">
        <v>958</v>
      </c>
      <c r="B973" s="156" t="e">
        <f>VLOOKUP('Room Details'!$I961,NCA_Calculations!$I$3:$N$12,2,0)</f>
        <v>#N/A</v>
      </c>
      <c r="C973" s="156" t="e">
        <f>VLOOKUP('Room Details'!$I961,NCA_Calculations!$I$3:$N$12,3,0)</f>
        <v>#N/A</v>
      </c>
      <c r="D973" s="156" t="e">
        <f>VLOOKUP('Room Details'!$I961,NCA_Calculations!$I$3:$N$12,4,0)</f>
        <v>#N/A</v>
      </c>
      <c r="E973" s="156" t="e">
        <f>VLOOKUP('Room Details'!$I961,NCA_Calculations!$I$3:$N$12,5,0)</f>
        <v>#N/A</v>
      </c>
      <c r="F973" s="156" t="e">
        <f>VLOOKUP('Room Details'!$I961,NCA_Calculations!$I$3:$N$12,6,0)</f>
        <v>#N/A</v>
      </c>
      <c r="G973" s="156" t="str">
        <f>IF(OR(ISBLANK('Room Details'!$M961), 'Room Details'!$M961 = 0,  'Room Details'!$M961 = "N/A" ),"Usable","Unusable")</f>
        <v>Usable</v>
      </c>
      <c r="H973" s="156">
        <f>'Room Details'!$V961</f>
        <v>0</v>
      </c>
      <c r="I973" s="156">
        <f>_xlfn.IFNA(ROUNDUP(IF(OR('Room Details'!$J961=0,ISBLANK('Room Details'!$J961),'Room Details'!$J961="N/A"),0,IF('Room Details'!$J961&gt;$D973,('Room Details'!$J961/$E973)+$F973,IF('Room Details'!$J961&lt;=ABS($B973*$C973),1,('Room Details'!$J961/$B973)+$C973))),0),0)</f>
        <v>0</v>
      </c>
      <c r="J973" s="167"/>
      <c r="K973" s="167"/>
      <c r="L973" s="156">
        <f t="shared" si="56"/>
        <v>0</v>
      </c>
      <c r="M973" s="156">
        <f t="shared" si="57"/>
        <v>0</v>
      </c>
      <c r="N973" s="165"/>
      <c r="O973" s="165"/>
      <c r="P973" s="156">
        <f t="shared" si="58"/>
        <v>0</v>
      </c>
      <c r="Q973" s="156">
        <f t="shared" si="59"/>
        <v>0</v>
      </c>
      <c r="R973" s="165"/>
      <c r="S973" s="165"/>
    </row>
    <row r="974" spans="1:19" x14ac:dyDescent="0.25">
      <c r="A974" s="156">
        <v>959</v>
      </c>
      <c r="B974" s="156" t="e">
        <f>VLOOKUP('Room Details'!$I962,NCA_Calculations!$I$3:$N$12,2,0)</f>
        <v>#N/A</v>
      </c>
      <c r="C974" s="156" t="e">
        <f>VLOOKUP('Room Details'!$I962,NCA_Calculations!$I$3:$N$12,3,0)</f>
        <v>#N/A</v>
      </c>
      <c r="D974" s="156" t="e">
        <f>VLOOKUP('Room Details'!$I962,NCA_Calculations!$I$3:$N$12,4,0)</f>
        <v>#N/A</v>
      </c>
      <c r="E974" s="156" t="e">
        <f>VLOOKUP('Room Details'!$I962,NCA_Calculations!$I$3:$N$12,5,0)</f>
        <v>#N/A</v>
      </c>
      <c r="F974" s="156" t="e">
        <f>VLOOKUP('Room Details'!$I962,NCA_Calculations!$I$3:$N$12,6,0)</f>
        <v>#N/A</v>
      </c>
      <c r="G974" s="156" t="str">
        <f>IF(OR(ISBLANK('Room Details'!$M962), 'Room Details'!$M962 = 0,  'Room Details'!$M962 = "N/A" ),"Usable","Unusable")</f>
        <v>Usable</v>
      </c>
      <c r="H974" s="156">
        <f>'Room Details'!$V962</f>
        <v>0</v>
      </c>
      <c r="I974" s="156">
        <f>_xlfn.IFNA(ROUNDUP(IF(OR('Room Details'!$J962=0,ISBLANK('Room Details'!$J962),'Room Details'!$J962="N/A"),0,IF('Room Details'!$J962&gt;$D974,('Room Details'!$J962/$E974)+$F974,IF('Room Details'!$J962&lt;=ABS($B974*$C974),1,('Room Details'!$J962/$B974)+$C974))),0),0)</f>
        <v>0</v>
      </c>
      <c r="J974" s="167"/>
      <c r="K974" s="167"/>
      <c r="L974" s="156">
        <f t="shared" si="56"/>
        <v>0</v>
      </c>
      <c r="M974" s="156">
        <f t="shared" si="57"/>
        <v>0</v>
      </c>
      <c r="N974" s="165"/>
      <c r="O974" s="165"/>
      <c r="P974" s="156">
        <f t="shared" si="58"/>
        <v>0</v>
      </c>
      <c r="Q974" s="156">
        <f t="shared" si="59"/>
        <v>0</v>
      </c>
      <c r="R974" s="165"/>
      <c r="S974" s="165"/>
    </row>
    <row r="975" spans="1:19" x14ac:dyDescent="0.25">
      <c r="A975" s="156">
        <v>960</v>
      </c>
      <c r="B975" s="156" t="e">
        <f>VLOOKUP('Room Details'!$I963,NCA_Calculations!$I$3:$N$12,2,0)</f>
        <v>#N/A</v>
      </c>
      <c r="C975" s="156" t="e">
        <f>VLOOKUP('Room Details'!$I963,NCA_Calculations!$I$3:$N$12,3,0)</f>
        <v>#N/A</v>
      </c>
      <c r="D975" s="156" t="e">
        <f>VLOOKUP('Room Details'!$I963,NCA_Calculations!$I$3:$N$12,4,0)</f>
        <v>#N/A</v>
      </c>
      <c r="E975" s="156" t="e">
        <f>VLOOKUP('Room Details'!$I963,NCA_Calculations!$I$3:$N$12,5,0)</f>
        <v>#N/A</v>
      </c>
      <c r="F975" s="156" t="e">
        <f>VLOOKUP('Room Details'!$I963,NCA_Calculations!$I$3:$N$12,6,0)</f>
        <v>#N/A</v>
      </c>
      <c r="G975" s="156" t="str">
        <f>IF(OR(ISBLANK('Room Details'!$M963), 'Room Details'!$M963 = 0,  'Room Details'!$M963 = "N/A" ),"Usable","Unusable")</f>
        <v>Usable</v>
      </c>
      <c r="H975" s="156">
        <f>'Room Details'!$V963</f>
        <v>0</v>
      </c>
      <c r="I975" s="156">
        <f>_xlfn.IFNA(ROUNDUP(IF(OR('Room Details'!$J963=0,ISBLANK('Room Details'!$J963),'Room Details'!$J963="N/A"),0,IF('Room Details'!$J963&gt;$D975,('Room Details'!$J963/$E975)+$F975,IF('Room Details'!$J963&lt;=ABS($B975*$C975),1,('Room Details'!$J963/$B975)+$C975))),0),0)</f>
        <v>0</v>
      </c>
      <c r="J975" s="167"/>
      <c r="K975" s="167"/>
      <c r="L975" s="156">
        <f t="shared" si="56"/>
        <v>0</v>
      </c>
      <c r="M975" s="156">
        <f t="shared" si="57"/>
        <v>0</v>
      </c>
      <c r="N975" s="165"/>
      <c r="O975" s="165"/>
      <c r="P975" s="156">
        <f t="shared" si="58"/>
        <v>0</v>
      </c>
      <c r="Q975" s="156">
        <f t="shared" si="59"/>
        <v>0</v>
      </c>
      <c r="R975" s="165"/>
      <c r="S975" s="165"/>
    </row>
    <row r="976" spans="1:19" x14ac:dyDescent="0.25">
      <c r="A976" s="156">
        <v>961</v>
      </c>
      <c r="B976" s="156" t="e">
        <f>VLOOKUP('Room Details'!$I964,NCA_Calculations!$I$3:$N$12,2,0)</f>
        <v>#N/A</v>
      </c>
      <c r="C976" s="156" t="e">
        <f>VLOOKUP('Room Details'!$I964,NCA_Calculations!$I$3:$N$12,3,0)</f>
        <v>#N/A</v>
      </c>
      <c r="D976" s="156" t="e">
        <f>VLOOKUP('Room Details'!$I964,NCA_Calculations!$I$3:$N$12,4,0)</f>
        <v>#N/A</v>
      </c>
      <c r="E976" s="156" t="e">
        <f>VLOOKUP('Room Details'!$I964,NCA_Calculations!$I$3:$N$12,5,0)</f>
        <v>#N/A</v>
      </c>
      <c r="F976" s="156" t="e">
        <f>VLOOKUP('Room Details'!$I964,NCA_Calculations!$I$3:$N$12,6,0)</f>
        <v>#N/A</v>
      </c>
      <c r="G976" s="156" t="str">
        <f>IF(OR(ISBLANK('Room Details'!$M964), 'Room Details'!$M964 = 0,  'Room Details'!$M964 = "N/A" ),"Usable","Unusable")</f>
        <v>Usable</v>
      </c>
      <c r="H976" s="156">
        <f>'Room Details'!$V964</f>
        <v>0</v>
      </c>
      <c r="I976" s="156">
        <f>_xlfn.IFNA(ROUNDUP(IF(OR('Room Details'!$J964=0,ISBLANK('Room Details'!$J964),'Room Details'!$J964="N/A"),0,IF('Room Details'!$J964&gt;$D976,('Room Details'!$J964/$E976)+$F976,IF('Room Details'!$J964&lt;=ABS($B976*$C976),1,('Room Details'!$J964/$B976)+$C976))),0),0)</f>
        <v>0</v>
      </c>
      <c r="J976" s="167"/>
      <c r="K976" s="167"/>
      <c r="L976" s="156">
        <f t="shared" si="56"/>
        <v>0</v>
      </c>
      <c r="M976" s="156">
        <f t="shared" si="57"/>
        <v>0</v>
      </c>
      <c r="N976" s="165"/>
      <c r="O976" s="165"/>
      <c r="P976" s="156">
        <f t="shared" si="58"/>
        <v>0</v>
      </c>
      <c r="Q976" s="156">
        <f t="shared" si="59"/>
        <v>0</v>
      </c>
      <c r="R976" s="165"/>
      <c r="S976" s="165"/>
    </row>
    <row r="977" spans="1:19" x14ac:dyDescent="0.25">
      <c r="A977" s="156">
        <v>962</v>
      </c>
      <c r="B977" s="156" t="e">
        <f>VLOOKUP('Room Details'!$I965,NCA_Calculations!$I$3:$N$12,2,0)</f>
        <v>#N/A</v>
      </c>
      <c r="C977" s="156" t="e">
        <f>VLOOKUP('Room Details'!$I965,NCA_Calculations!$I$3:$N$12,3,0)</f>
        <v>#N/A</v>
      </c>
      <c r="D977" s="156" t="e">
        <f>VLOOKUP('Room Details'!$I965,NCA_Calculations!$I$3:$N$12,4,0)</f>
        <v>#N/A</v>
      </c>
      <c r="E977" s="156" t="e">
        <f>VLOOKUP('Room Details'!$I965,NCA_Calculations!$I$3:$N$12,5,0)</f>
        <v>#N/A</v>
      </c>
      <c r="F977" s="156" t="e">
        <f>VLOOKUP('Room Details'!$I965,NCA_Calculations!$I$3:$N$12,6,0)</f>
        <v>#N/A</v>
      </c>
      <c r="G977" s="156" t="str">
        <f>IF(OR(ISBLANK('Room Details'!$M965), 'Room Details'!$M965 = 0,  'Room Details'!$M965 = "N/A" ),"Usable","Unusable")</f>
        <v>Usable</v>
      </c>
      <c r="H977" s="156">
        <f>'Room Details'!$V965</f>
        <v>0</v>
      </c>
      <c r="I977" s="156">
        <f>_xlfn.IFNA(ROUNDUP(IF(OR('Room Details'!$J965=0,ISBLANK('Room Details'!$J965),'Room Details'!$J965="N/A"),0,IF('Room Details'!$J965&gt;$D977,('Room Details'!$J965/$E977)+$F977,IF('Room Details'!$J965&lt;=ABS($B977*$C977),1,('Room Details'!$J965/$B977)+$C977))),0),0)</f>
        <v>0</v>
      </c>
      <c r="J977" s="167"/>
      <c r="K977" s="167"/>
      <c r="L977" s="156">
        <f t="shared" ref="L977:L1040" si="60">IF($G977 = "Unusable", 0, IF($I977&lt;$E$9, 0, IF(AND($I977&gt;=$E$9,$I977&lt;=$E$4),$I977,INT($I977/$E$4)*$E$4)))</f>
        <v>0</v>
      </c>
      <c r="M977" s="156">
        <f t="shared" ref="M977:M1040" si="61">$I977-$L977</f>
        <v>0</v>
      </c>
      <c r="N977" s="165"/>
      <c r="O977" s="165"/>
      <c r="P977" s="156">
        <f t="shared" ref="P977:P1040" si="62">$L977</f>
        <v>0</v>
      </c>
      <c r="Q977" s="156">
        <f t="shared" ref="Q977:Q1040" si="63">$M977</f>
        <v>0</v>
      </c>
      <c r="R977" s="165"/>
      <c r="S977" s="165"/>
    </row>
    <row r="978" spans="1:19" x14ac:dyDescent="0.25">
      <c r="A978" s="156">
        <v>963</v>
      </c>
      <c r="B978" s="156" t="e">
        <f>VLOOKUP('Room Details'!$I966,NCA_Calculations!$I$3:$N$12,2,0)</f>
        <v>#N/A</v>
      </c>
      <c r="C978" s="156" t="e">
        <f>VLOOKUP('Room Details'!$I966,NCA_Calculations!$I$3:$N$12,3,0)</f>
        <v>#N/A</v>
      </c>
      <c r="D978" s="156" t="e">
        <f>VLOOKUP('Room Details'!$I966,NCA_Calculations!$I$3:$N$12,4,0)</f>
        <v>#N/A</v>
      </c>
      <c r="E978" s="156" t="e">
        <f>VLOOKUP('Room Details'!$I966,NCA_Calculations!$I$3:$N$12,5,0)</f>
        <v>#N/A</v>
      </c>
      <c r="F978" s="156" t="e">
        <f>VLOOKUP('Room Details'!$I966,NCA_Calculations!$I$3:$N$12,6,0)</f>
        <v>#N/A</v>
      </c>
      <c r="G978" s="156" t="str">
        <f>IF(OR(ISBLANK('Room Details'!$M966), 'Room Details'!$M966 = 0,  'Room Details'!$M966 = "N/A" ),"Usable","Unusable")</f>
        <v>Usable</v>
      </c>
      <c r="H978" s="156">
        <f>'Room Details'!$V966</f>
        <v>0</v>
      </c>
      <c r="I978" s="156">
        <f>_xlfn.IFNA(ROUNDUP(IF(OR('Room Details'!$J966=0,ISBLANK('Room Details'!$J966),'Room Details'!$J966="N/A"),0,IF('Room Details'!$J966&gt;$D978,('Room Details'!$J966/$E978)+$F978,IF('Room Details'!$J966&lt;=ABS($B978*$C978),1,('Room Details'!$J966/$B978)+$C978))),0),0)</f>
        <v>0</v>
      </c>
      <c r="J978" s="167"/>
      <c r="K978" s="167"/>
      <c r="L978" s="156">
        <f t="shared" si="60"/>
        <v>0</v>
      </c>
      <c r="M978" s="156">
        <f t="shared" si="61"/>
        <v>0</v>
      </c>
      <c r="N978" s="165"/>
      <c r="O978" s="165"/>
      <c r="P978" s="156">
        <f t="shared" si="62"/>
        <v>0</v>
      </c>
      <c r="Q978" s="156">
        <f t="shared" si="63"/>
        <v>0</v>
      </c>
      <c r="R978" s="165"/>
      <c r="S978" s="165"/>
    </row>
    <row r="979" spans="1:19" x14ac:dyDescent="0.25">
      <c r="A979" s="156">
        <v>964</v>
      </c>
      <c r="B979" s="156" t="e">
        <f>VLOOKUP('Room Details'!$I967,NCA_Calculations!$I$3:$N$12,2,0)</f>
        <v>#N/A</v>
      </c>
      <c r="C979" s="156" t="e">
        <f>VLOOKUP('Room Details'!$I967,NCA_Calculations!$I$3:$N$12,3,0)</f>
        <v>#N/A</v>
      </c>
      <c r="D979" s="156" t="e">
        <f>VLOOKUP('Room Details'!$I967,NCA_Calculations!$I$3:$N$12,4,0)</f>
        <v>#N/A</v>
      </c>
      <c r="E979" s="156" t="e">
        <f>VLOOKUP('Room Details'!$I967,NCA_Calculations!$I$3:$N$12,5,0)</f>
        <v>#N/A</v>
      </c>
      <c r="F979" s="156" t="e">
        <f>VLOOKUP('Room Details'!$I967,NCA_Calculations!$I$3:$N$12,6,0)</f>
        <v>#N/A</v>
      </c>
      <c r="G979" s="156" t="str">
        <f>IF(OR(ISBLANK('Room Details'!$M967), 'Room Details'!$M967 = 0,  'Room Details'!$M967 = "N/A" ),"Usable","Unusable")</f>
        <v>Usable</v>
      </c>
      <c r="H979" s="156">
        <f>'Room Details'!$V967</f>
        <v>0</v>
      </c>
      <c r="I979" s="156">
        <f>_xlfn.IFNA(ROUNDUP(IF(OR('Room Details'!$J967=0,ISBLANK('Room Details'!$J967),'Room Details'!$J967="N/A"),0,IF('Room Details'!$J967&gt;$D979,('Room Details'!$J967/$E979)+$F979,IF('Room Details'!$J967&lt;=ABS($B979*$C979),1,('Room Details'!$J967/$B979)+$C979))),0),0)</f>
        <v>0</v>
      </c>
      <c r="J979" s="167"/>
      <c r="K979" s="167"/>
      <c r="L979" s="156">
        <f t="shared" si="60"/>
        <v>0</v>
      </c>
      <c r="M979" s="156">
        <f t="shared" si="61"/>
        <v>0</v>
      </c>
      <c r="N979" s="165"/>
      <c r="O979" s="165"/>
      <c r="P979" s="156">
        <f t="shared" si="62"/>
        <v>0</v>
      </c>
      <c r="Q979" s="156">
        <f t="shared" si="63"/>
        <v>0</v>
      </c>
      <c r="R979" s="165"/>
      <c r="S979" s="165"/>
    </row>
    <row r="980" spans="1:19" x14ac:dyDescent="0.25">
      <c r="A980" s="156">
        <v>965</v>
      </c>
      <c r="B980" s="156" t="e">
        <f>VLOOKUP('Room Details'!$I968,NCA_Calculations!$I$3:$N$12,2,0)</f>
        <v>#N/A</v>
      </c>
      <c r="C980" s="156" t="e">
        <f>VLOOKUP('Room Details'!$I968,NCA_Calculations!$I$3:$N$12,3,0)</f>
        <v>#N/A</v>
      </c>
      <c r="D980" s="156" t="e">
        <f>VLOOKUP('Room Details'!$I968,NCA_Calculations!$I$3:$N$12,4,0)</f>
        <v>#N/A</v>
      </c>
      <c r="E980" s="156" t="e">
        <f>VLOOKUP('Room Details'!$I968,NCA_Calculations!$I$3:$N$12,5,0)</f>
        <v>#N/A</v>
      </c>
      <c r="F980" s="156" t="e">
        <f>VLOOKUP('Room Details'!$I968,NCA_Calculations!$I$3:$N$12,6,0)</f>
        <v>#N/A</v>
      </c>
      <c r="G980" s="156" t="str">
        <f>IF(OR(ISBLANK('Room Details'!$M968), 'Room Details'!$M968 = 0,  'Room Details'!$M968 = "N/A" ),"Usable","Unusable")</f>
        <v>Usable</v>
      </c>
      <c r="H980" s="156">
        <f>'Room Details'!$V968</f>
        <v>0</v>
      </c>
      <c r="I980" s="156">
        <f>_xlfn.IFNA(ROUNDUP(IF(OR('Room Details'!$J968=0,ISBLANK('Room Details'!$J968),'Room Details'!$J968="N/A"),0,IF('Room Details'!$J968&gt;$D980,('Room Details'!$J968/$E980)+$F980,IF('Room Details'!$J968&lt;=ABS($B980*$C980),1,('Room Details'!$J968/$B980)+$C980))),0),0)</f>
        <v>0</v>
      </c>
      <c r="J980" s="167"/>
      <c r="K980" s="167"/>
      <c r="L980" s="156">
        <f t="shared" si="60"/>
        <v>0</v>
      </c>
      <c r="M980" s="156">
        <f t="shared" si="61"/>
        <v>0</v>
      </c>
      <c r="N980" s="165"/>
      <c r="O980" s="165"/>
      <c r="P980" s="156">
        <f t="shared" si="62"/>
        <v>0</v>
      </c>
      <c r="Q980" s="156">
        <f t="shared" si="63"/>
        <v>0</v>
      </c>
      <c r="R980" s="165"/>
      <c r="S980" s="165"/>
    </row>
    <row r="981" spans="1:19" x14ac:dyDescent="0.25">
      <c r="A981" s="156">
        <v>966</v>
      </c>
      <c r="B981" s="156" t="e">
        <f>VLOOKUP('Room Details'!$I969,NCA_Calculations!$I$3:$N$12,2,0)</f>
        <v>#N/A</v>
      </c>
      <c r="C981" s="156" t="e">
        <f>VLOOKUP('Room Details'!$I969,NCA_Calculations!$I$3:$N$12,3,0)</f>
        <v>#N/A</v>
      </c>
      <c r="D981" s="156" t="e">
        <f>VLOOKUP('Room Details'!$I969,NCA_Calculations!$I$3:$N$12,4,0)</f>
        <v>#N/A</v>
      </c>
      <c r="E981" s="156" t="e">
        <f>VLOOKUP('Room Details'!$I969,NCA_Calculations!$I$3:$N$12,5,0)</f>
        <v>#N/A</v>
      </c>
      <c r="F981" s="156" t="e">
        <f>VLOOKUP('Room Details'!$I969,NCA_Calculations!$I$3:$N$12,6,0)</f>
        <v>#N/A</v>
      </c>
      <c r="G981" s="156" t="str">
        <f>IF(OR(ISBLANK('Room Details'!$M969), 'Room Details'!$M969 = 0,  'Room Details'!$M969 = "N/A" ),"Usable","Unusable")</f>
        <v>Usable</v>
      </c>
      <c r="H981" s="156">
        <f>'Room Details'!$V969</f>
        <v>0</v>
      </c>
      <c r="I981" s="156">
        <f>_xlfn.IFNA(ROUNDUP(IF(OR('Room Details'!$J969=0,ISBLANK('Room Details'!$J969),'Room Details'!$J969="N/A"),0,IF('Room Details'!$J969&gt;$D981,('Room Details'!$J969/$E981)+$F981,IF('Room Details'!$J969&lt;=ABS($B981*$C981),1,('Room Details'!$J969/$B981)+$C981))),0),0)</f>
        <v>0</v>
      </c>
      <c r="J981" s="167"/>
      <c r="K981" s="167"/>
      <c r="L981" s="156">
        <f t="shared" si="60"/>
        <v>0</v>
      </c>
      <c r="M981" s="156">
        <f t="shared" si="61"/>
        <v>0</v>
      </c>
      <c r="N981" s="165"/>
      <c r="O981" s="165"/>
      <c r="P981" s="156">
        <f t="shared" si="62"/>
        <v>0</v>
      </c>
      <c r="Q981" s="156">
        <f t="shared" si="63"/>
        <v>0</v>
      </c>
      <c r="R981" s="165"/>
      <c r="S981" s="165"/>
    </row>
    <row r="982" spans="1:19" x14ac:dyDescent="0.25">
      <c r="A982" s="156">
        <v>967</v>
      </c>
      <c r="B982" s="156" t="e">
        <f>VLOOKUP('Room Details'!$I970,NCA_Calculations!$I$3:$N$12,2,0)</f>
        <v>#N/A</v>
      </c>
      <c r="C982" s="156" t="e">
        <f>VLOOKUP('Room Details'!$I970,NCA_Calculations!$I$3:$N$12,3,0)</f>
        <v>#N/A</v>
      </c>
      <c r="D982" s="156" t="e">
        <f>VLOOKUP('Room Details'!$I970,NCA_Calculations!$I$3:$N$12,4,0)</f>
        <v>#N/A</v>
      </c>
      <c r="E982" s="156" t="e">
        <f>VLOOKUP('Room Details'!$I970,NCA_Calculations!$I$3:$N$12,5,0)</f>
        <v>#N/A</v>
      </c>
      <c r="F982" s="156" t="e">
        <f>VLOOKUP('Room Details'!$I970,NCA_Calculations!$I$3:$N$12,6,0)</f>
        <v>#N/A</v>
      </c>
      <c r="G982" s="156" t="str">
        <f>IF(OR(ISBLANK('Room Details'!$M970), 'Room Details'!$M970 = 0,  'Room Details'!$M970 = "N/A" ),"Usable","Unusable")</f>
        <v>Usable</v>
      </c>
      <c r="H982" s="156">
        <f>'Room Details'!$V970</f>
        <v>0</v>
      </c>
      <c r="I982" s="156">
        <f>_xlfn.IFNA(ROUNDUP(IF(OR('Room Details'!$J970=0,ISBLANK('Room Details'!$J970),'Room Details'!$J970="N/A"),0,IF('Room Details'!$J970&gt;$D982,('Room Details'!$J970/$E982)+$F982,IF('Room Details'!$J970&lt;=ABS($B982*$C982),1,('Room Details'!$J970/$B982)+$C982))),0),0)</f>
        <v>0</v>
      </c>
      <c r="J982" s="167"/>
      <c r="K982" s="167"/>
      <c r="L982" s="156">
        <f t="shared" si="60"/>
        <v>0</v>
      </c>
      <c r="M982" s="156">
        <f t="shared" si="61"/>
        <v>0</v>
      </c>
      <c r="N982" s="165"/>
      <c r="O982" s="165"/>
      <c r="P982" s="156">
        <f t="shared" si="62"/>
        <v>0</v>
      </c>
      <c r="Q982" s="156">
        <f t="shared" si="63"/>
        <v>0</v>
      </c>
      <c r="R982" s="165"/>
      <c r="S982" s="165"/>
    </row>
    <row r="983" spans="1:19" x14ac:dyDescent="0.25">
      <c r="A983" s="156">
        <v>968</v>
      </c>
      <c r="B983" s="156" t="e">
        <f>VLOOKUP('Room Details'!$I971,NCA_Calculations!$I$3:$N$12,2,0)</f>
        <v>#N/A</v>
      </c>
      <c r="C983" s="156" t="e">
        <f>VLOOKUP('Room Details'!$I971,NCA_Calculations!$I$3:$N$12,3,0)</f>
        <v>#N/A</v>
      </c>
      <c r="D983" s="156" t="e">
        <f>VLOOKUP('Room Details'!$I971,NCA_Calculations!$I$3:$N$12,4,0)</f>
        <v>#N/A</v>
      </c>
      <c r="E983" s="156" t="e">
        <f>VLOOKUP('Room Details'!$I971,NCA_Calculations!$I$3:$N$12,5,0)</f>
        <v>#N/A</v>
      </c>
      <c r="F983" s="156" t="e">
        <f>VLOOKUP('Room Details'!$I971,NCA_Calculations!$I$3:$N$12,6,0)</f>
        <v>#N/A</v>
      </c>
      <c r="G983" s="156" t="str">
        <f>IF(OR(ISBLANK('Room Details'!$M971), 'Room Details'!$M971 = 0,  'Room Details'!$M971 = "N/A" ),"Usable","Unusable")</f>
        <v>Usable</v>
      </c>
      <c r="H983" s="156">
        <f>'Room Details'!$V971</f>
        <v>0</v>
      </c>
      <c r="I983" s="156">
        <f>_xlfn.IFNA(ROUNDUP(IF(OR('Room Details'!$J971=0,ISBLANK('Room Details'!$J971),'Room Details'!$J971="N/A"),0,IF('Room Details'!$J971&gt;$D983,('Room Details'!$J971/$E983)+$F983,IF('Room Details'!$J971&lt;=ABS($B983*$C983),1,('Room Details'!$J971/$B983)+$C983))),0),0)</f>
        <v>0</v>
      </c>
      <c r="J983" s="167"/>
      <c r="K983" s="167"/>
      <c r="L983" s="156">
        <f t="shared" si="60"/>
        <v>0</v>
      </c>
      <c r="M983" s="156">
        <f t="shared" si="61"/>
        <v>0</v>
      </c>
      <c r="N983" s="165"/>
      <c r="O983" s="165"/>
      <c r="P983" s="156">
        <f t="shared" si="62"/>
        <v>0</v>
      </c>
      <c r="Q983" s="156">
        <f t="shared" si="63"/>
        <v>0</v>
      </c>
      <c r="R983" s="165"/>
      <c r="S983" s="165"/>
    </row>
    <row r="984" spans="1:19" x14ac:dyDescent="0.25">
      <c r="A984" s="156">
        <v>969</v>
      </c>
      <c r="B984" s="156" t="e">
        <f>VLOOKUP('Room Details'!$I972,NCA_Calculations!$I$3:$N$12,2,0)</f>
        <v>#N/A</v>
      </c>
      <c r="C984" s="156" t="e">
        <f>VLOOKUP('Room Details'!$I972,NCA_Calculations!$I$3:$N$12,3,0)</f>
        <v>#N/A</v>
      </c>
      <c r="D984" s="156" t="e">
        <f>VLOOKUP('Room Details'!$I972,NCA_Calculations!$I$3:$N$12,4,0)</f>
        <v>#N/A</v>
      </c>
      <c r="E984" s="156" t="e">
        <f>VLOOKUP('Room Details'!$I972,NCA_Calculations!$I$3:$N$12,5,0)</f>
        <v>#N/A</v>
      </c>
      <c r="F984" s="156" t="e">
        <f>VLOOKUP('Room Details'!$I972,NCA_Calculations!$I$3:$N$12,6,0)</f>
        <v>#N/A</v>
      </c>
      <c r="G984" s="156" t="str">
        <f>IF(OR(ISBLANK('Room Details'!$M972), 'Room Details'!$M972 = 0,  'Room Details'!$M972 = "N/A" ),"Usable","Unusable")</f>
        <v>Usable</v>
      </c>
      <c r="H984" s="156">
        <f>'Room Details'!$V972</f>
        <v>0</v>
      </c>
      <c r="I984" s="156">
        <f>_xlfn.IFNA(ROUNDUP(IF(OR('Room Details'!$J972=0,ISBLANK('Room Details'!$J972),'Room Details'!$J972="N/A"),0,IF('Room Details'!$J972&gt;$D984,('Room Details'!$J972/$E984)+$F984,IF('Room Details'!$J972&lt;=ABS($B984*$C984),1,('Room Details'!$J972/$B984)+$C984))),0),0)</f>
        <v>0</v>
      </c>
      <c r="J984" s="167"/>
      <c r="K984" s="167"/>
      <c r="L984" s="156">
        <f t="shared" si="60"/>
        <v>0</v>
      </c>
      <c r="M984" s="156">
        <f t="shared" si="61"/>
        <v>0</v>
      </c>
      <c r="N984" s="165"/>
      <c r="O984" s="165"/>
      <c r="P984" s="156">
        <f t="shared" si="62"/>
        <v>0</v>
      </c>
      <c r="Q984" s="156">
        <f t="shared" si="63"/>
        <v>0</v>
      </c>
      <c r="R984" s="165"/>
      <c r="S984" s="165"/>
    </row>
    <row r="985" spans="1:19" x14ac:dyDescent="0.25">
      <c r="A985" s="156">
        <v>970</v>
      </c>
      <c r="B985" s="156" t="e">
        <f>VLOOKUP('Room Details'!$I973,NCA_Calculations!$I$3:$N$12,2,0)</f>
        <v>#N/A</v>
      </c>
      <c r="C985" s="156" t="e">
        <f>VLOOKUP('Room Details'!$I973,NCA_Calculations!$I$3:$N$12,3,0)</f>
        <v>#N/A</v>
      </c>
      <c r="D985" s="156" t="e">
        <f>VLOOKUP('Room Details'!$I973,NCA_Calculations!$I$3:$N$12,4,0)</f>
        <v>#N/A</v>
      </c>
      <c r="E985" s="156" t="e">
        <f>VLOOKUP('Room Details'!$I973,NCA_Calculations!$I$3:$N$12,5,0)</f>
        <v>#N/A</v>
      </c>
      <c r="F985" s="156" t="e">
        <f>VLOOKUP('Room Details'!$I973,NCA_Calculations!$I$3:$N$12,6,0)</f>
        <v>#N/A</v>
      </c>
      <c r="G985" s="156" t="str">
        <f>IF(OR(ISBLANK('Room Details'!$M973), 'Room Details'!$M973 = 0,  'Room Details'!$M973 = "N/A" ),"Usable","Unusable")</f>
        <v>Usable</v>
      </c>
      <c r="H985" s="156">
        <f>'Room Details'!$V973</f>
        <v>0</v>
      </c>
      <c r="I985" s="156">
        <f>_xlfn.IFNA(ROUNDUP(IF(OR('Room Details'!$J973=0,ISBLANK('Room Details'!$J973),'Room Details'!$J973="N/A"),0,IF('Room Details'!$J973&gt;$D985,('Room Details'!$J973/$E985)+$F985,IF('Room Details'!$J973&lt;=ABS($B985*$C985),1,('Room Details'!$J973/$B985)+$C985))),0),0)</f>
        <v>0</v>
      </c>
      <c r="J985" s="167"/>
      <c r="K985" s="167"/>
      <c r="L985" s="156">
        <f t="shared" si="60"/>
        <v>0</v>
      </c>
      <c r="M985" s="156">
        <f t="shared" si="61"/>
        <v>0</v>
      </c>
      <c r="N985" s="165"/>
      <c r="O985" s="165"/>
      <c r="P985" s="156">
        <f t="shared" si="62"/>
        <v>0</v>
      </c>
      <c r="Q985" s="156">
        <f t="shared" si="63"/>
        <v>0</v>
      </c>
      <c r="R985" s="165"/>
      <c r="S985" s="165"/>
    </row>
    <row r="986" spans="1:19" x14ac:dyDescent="0.25">
      <c r="A986" s="156">
        <v>971</v>
      </c>
      <c r="B986" s="156" t="e">
        <f>VLOOKUP('Room Details'!$I974,NCA_Calculations!$I$3:$N$12,2,0)</f>
        <v>#N/A</v>
      </c>
      <c r="C986" s="156" t="e">
        <f>VLOOKUP('Room Details'!$I974,NCA_Calculations!$I$3:$N$12,3,0)</f>
        <v>#N/A</v>
      </c>
      <c r="D986" s="156" t="e">
        <f>VLOOKUP('Room Details'!$I974,NCA_Calculations!$I$3:$N$12,4,0)</f>
        <v>#N/A</v>
      </c>
      <c r="E986" s="156" t="e">
        <f>VLOOKUP('Room Details'!$I974,NCA_Calculations!$I$3:$N$12,5,0)</f>
        <v>#N/A</v>
      </c>
      <c r="F986" s="156" t="e">
        <f>VLOOKUP('Room Details'!$I974,NCA_Calculations!$I$3:$N$12,6,0)</f>
        <v>#N/A</v>
      </c>
      <c r="G986" s="156" t="str">
        <f>IF(OR(ISBLANK('Room Details'!$M974), 'Room Details'!$M974 = 0,  'Room Details'!$M974 = "N/A" ),"Usable","Unusable")</f>
        <v>Usable</v>
      </c>
      <c r="H986" s="156">
        <f>'Room Details'!$V974</f>
        <v>0</v>
      </c>
      <c r="I986" s="156">
        <f>_xlfn.IFNA(ROUNDUP(IF(OR('Room Details'!$J974=0,ISBLANK('Room Details'!$J974),'Room Details'!$J974="N/A"),0,IF('Room Details'!$J974&gt;$D986,('Room Details'!$J974/$E986)+$F986,IF('Room Details'!$J974&lt;=ABS($B986*$C986),1,('Room Details'!$J974/$B986)+$C986))),0),0)</f>
        <v>0</v>
      </c>
      <c r="J986" s="167"/>
      <c r="K986" s="167"/>
      <c r="L986" s="156">
        <f t="shared" si="60"/>
        <v>0</v>
      </c>
      <c r="M986" s="156">
        <f t="shared" si="61"/>
        <v>0</v>
      </c>
      <c r="N986" s="165"/>
      <c r="O986" s="165"/>
      <c r="P986" s="156">
        <f t="shared" si="62"/>
        <v>0</v>
      </c>
      <c r="Q986" s="156">
        <f t="shared" si="63"/>
        <v>0</v>
      </c>
      <c r="R986" s="165"/>
      <c r="S986" s="165"/>
    </row>
    <row r="987" spans="1:19" x14ac:dyDescent="0.25">
      <c r="A987" s="156">
        <v>972</v>
      </c>
      <c r="B987" s="156" t="e">
        <f>VLOOKUP('Room Details'!$I975,NCA_Calculations!$I$3:$N$12,2,0)</f>
        <v>#N/A</v>
      </c>
      <c r="C987" s="156" t="e">
        <f>VLOOKUP('Room Details'!$I975,NCA_Calculations!$I$3:$N$12,3,0)</f>
        <v>#N/A</v>
      </c>
      <c r="D987" s="156" t="e">
        <f>VLOOKUP('Room Details'!$I975,NCA_Calculations!$I$3:$N$12,4,0)</f>
        <v>#N/A</v>
      </c>
      <c r="E987" s="156" t="e">
        <f>VLOOKUP('Room Details'!$I975,NCA_Calculations!$I$3:$N$12,5,0)</f>
        <v>#N/A</v>
      </c>
      <c r="F987" s="156" t="e">
        <f>VLOOKUP('Room Details'!$I975,NCA_Calculations!$I$3:$N$12,6,0)</f>
        <v>#N/A</v>
      </c>
      <c r="G987" s="156" t="str">
        <f>IF(OR(ISBLANK('Room Details'!$M975), 'Room Details'!$M975 = 0,  'Room Details'!$M975 = "N/A" ),"Usable","Unusable")</f>
        <v>Usable</v>
      </c>
      <c r="H987" s="156">
        <f>'Room Details'!$V975</f>
        <v>0</v>
      </c>
      <c r="I987" s="156">
        <f>_xlfn.IFNA(ROUNDUP(IF(OR('Room Details'!$J975=0,ISBLANK('Room Details'!$J975),'Room Details'!$J975="N/A"),0,IF('Room Details'!$J975&gt;$D987,('Room Details'!$J975/$E987)+$F987,IF('Room Details'!$J975&lt;=ABS($B987*$C987),1,('Room Details'!$J975/$B987)+$C987))),0),0)</f>
        <v>0</v>
      </c>
      <c r="J987" s="167"/>
      <c r="K987" s="167"/>
      <c r="L987" s="156">
        <f t="shared" si="60"/>
        <v>0</v>
      </c>
      <c r="M987" s="156">
        <f t="shared" si="61"/>
        <v>0</v>
      </c>
      <c r="N987" s="165"/>
      <c r="O987" s="165"/>
      <c r="P987" s="156">
        <f t="shared" si="62"/>
        <v>0</v>
      </c>
      <c r="Q987" s="156">
        <f t="shared" si="63"/>
        <v>0</v>
      </c>
      <c r="R987" s="165"/>
      <c r="S987" s="165"/>
    </row>
    <row r="988" spans="1:19" x14ac:dyDescent="0.25">
      <c r="A988" s="156">
        <v>973</v>
      </c>
      <c r="B988" s="156" t="e">
        <f>VLOOKUP('Room Details'!$I976,NCA_Calculations!$I$3:$N$12,2,0)</f>
        <v>#N/A</v>
      </c>
      <c r="C988" s="156" t="e">
        <f>VLOOKUP('Room Details'!$I976,NCA_Calculations!$I$3:$N$12,3,0)</f>
        <v>#N/A</v>
      </c>
      <c r="D988" s="156" t="e">
        <f>VLOOKUP('Room Details'!$I976,NCA_Calculations!$I$3:$N$12,4,0)</f>
        <v>#N/A</v>
      </c>
      <c r="E988" s="156" t="e">
        <f>VLOOKUP('Room Details'!$I976,NCA_Calculations!$I$3:$N$12,5,0)</f>
        <v>#N/A</v>
      </c>
      <c r="F988" s="156" t="e">
        <f>VLOOKUP('Room Details'!$I976,NCA_Calculations!$I$3:$N$12,6,0)</f>
        <v>#N/A</v>
      </c>
      <c r="G988" s="156" t="str">
        <f>IF(OR(ISBLANK('Room Details'!$M976), 'Room Details'!$M976 = 0,  'Room Details'!$M976 = "N/A" ),"Usable","Unusable")</f>
        <v>Usable</v>
      </c>
      <c r="H988" s="156">
        <f>'Room Details'!$V976</f>
        <v>0</v>
      </c>
      <c r="I988" s="156">
        <f>_xlfn.IFNA(ROUNDUP(IF(OR('Room Details'!$J976=0,ISBLANK('Room Details'!$J976),'Room Details'!$J976="N/A"),0,IF('Room Details'!$J976&gt;$D988,('Room Details'!$J976/$E988)+$F988,IF('Room Details'!$J976&lt;=ABS($B988*$C988),1,('Room Details'!$J976/$B988)+$C988))),0),0)</f>
        <v>0</v>
      </c>
      <c r="J988" s="167"/>
      <c r="K988" s="167"/>
      <c r="L988" s="156">
        <f t="shared" si="60"/>
        <v>0</v>
      </c>
      <c r="M988" s="156">
        <f t="shared" si="61"/>
        <v>0</v>
      </c>
      <c r="N988" s="165"/>
      <c r="O988" s="165"/>
      <c r="P988" s="156">
        <f t="shared" si="62"/>
        <v>0</v>
      </c>
      <c r="Q988" s="156">
        <f t="shared" si="63"/>
        <v>0</v>
      </c>
      <c r="R988" s="165"/>
      <c r="S988" s="165"/>
    </row>
    <row r="989" spans="1:19" x14ac:dyDescent="0.25">
      <c r="A989" s="156">
        <v>974</v>
      </c>
      <c r="B989" s="156" t="e">
        <f>VLOOKUP('Room Details'!$I977,NCA_Calculations!$I$3:$N$12,2,0)</f>
        <v>#N/A</v>
      </c>
      <c r="C989" s="156" t="e">
        <f>VLOOKUP('Room Details'!$I977,NCA_Calculations!$I$3:$N$12,3,0)</f>
        <v>#N/A</v>
      </c>
      <c r="D989" s="156" t="e">
        <f>VLOOKUP('Room Details'!$I977,NCA_Calculations!$I$3:$N$12,4,0)</f>
        <v>#N/A</v>
      </c>
      <c r="E989" s="156" t="e">
        <f>VLOOKUP('Room Details'!$I977,NCA_Calculations!$I$3:$N$12,5,0)</f>
        <v>#N/A</v>
      </c>
      <c r="F989" s="156" t="e">
        <f>VLOOKUP('Room Details'!$I977,NCA_Calculations!$I$3:$N$12,6,0)</f>
        <v>#N/A</v>
      </c>
      <c r="G989" s="156" t="str">
        <f>IF(OR(ISBLANK('Room Details'!$M977), 'Room Details'!$M977 = 0,  'Room Details'!$M977 = "N/A" ),"Usable","Unusable")</f>
        <v>Usable</v>
      </c>
      <c r="H989" s="156">
        <f>'Room Details'!$V977</f>
        <v>0</v>
      </c>
      <c r="I989" s="156">
        <f>_xlfn.IFNA(ROUNDUP(IF(OR('Room Details'!$J977=0,ISBLANK('Room Details'!$J977),'Room Details'!$J977="N/A"),0,IF('Room Details'!$J977&gt;$D989,('Room Details'!$J977/$E989)+$F989,IF('Room Details'!$J977&lt;=ABS($B989*$C989),1,('Room Details'!$J977/$B989)+$C989))),0),0)</f>
        <v>0</v>
      </c>
      <c r="J989" s="167"/>
      <c r="K989" s="167"/>
      <c r="L989" s="156">
        <f t="shared" si="60"/>
        <v>0</v>
      </c>
      <c r="M989" s="156">
        <f t="shared" si="61"/>
        <v>0</v>
      </c>
      <c r="N989" s="165"/>
      <c r="O989" s="165"/>
      <c r="P989" s="156">
        <f t="shared" si="62"/>
        <v>0</v>
      </c>
      <c r="Q989" s="156">
        <f t="shared" si="63"/>
        <v>0</v>
      </c>
      <c r="R989" s="165"/>
      <c r="S989" s="165"/>
    </row>
    <row r="990" spans="1:19" x14ac:dyDescent="0.25">
      <c r="A990" s="156">
        <v>975</v>
      </c>
      <c r="B990" s="156" t="e">
        <f>VLOOKUP('Room Details'!$I978,NCA_Calculations!$I$3:$N$12,2,0)</f>
        <v>#N/A</v>
      </c>
      <c r="C990" s="156" t="e">
        <f>VLOOKUP('Room Details'!$I978,NCA_Calculations!$I$3:$N$12,3,0)</f>
        <v>#N/A</v>
      </c>
      <c r="D990" s="156" t="e">
        <f>VLOOKUP('Room Details'!$I978,NCA_Calculations!$I$3:$N$12,4,0)</f>
        <v>#N/A</v>
      </c>
      <c r="E990" s="156" t="e">
        <f>VLOOKUP('Room Details'!$I978,NCA_Calculations!$I$3:$N$12,5,0)</f>
        <v>#N/A</v>
      </c>
      <c r="F990" s="156" t="e">
        <f>VLOOKUP('Room Details'!$I978,NCA_Calculations!$I$3:$N$12,6,0)</f>
        <v>#N/A</v>
      </c>
      <c r="G990" s="156" t="str">
        <f>IF(OR(ISBLANK('Room Details'!$M978), 'Room Details'!$M978 = 0,  'Room Details'!$M978 = "N/A" ),"Usable","Unusable")</f>
        <v>Usable</v>
      </c>
      <c r="H990" s="156">
        <f>'Room Details'!$V978</f>
        <v>0</v>
      </c>
      <c r="I990" s="156">
        <f>_xlfn.IFNA(ROUNDUP(IF(OR('Room Details'!$J978=0,ISBLANK('Room Details'!$J978),'Room Details'!$J978="N/A"),0,IF('Room Details'!$J978&gt;$D990,('Room Details'!$J978/$E990)+$F990,IF('Room Details'!$J978&lt;=ABS($B990*$C990),1,('Room Details'!$J978/$B990)+$C990))),0),0)</f>
        <v>0</v>
      </c>
      <c r="J990" s="167"/>
      <c r="K990" s="167"/>
      <c r="L990" s="156">
        <f t="shared" si="60"/>
        <v>0</v>
      </c>
      <c r="M990" s="156">
        <f t="shared" si="61"/>
        <v>0</v>
      </c>
      <c r="N990" s="165"/>
      <c r="O990" s="165"/>
      <c r="P990" s="156">
        <f t="shared" si="62"/>
        <v>0</v>
      </c>
      <c r="Q990" s="156">
        <f t="shared" si="63"/>
        <v>0</v>
      </c>
      <c r="R990" s="165"/>
      <c r="S990" s="165"/>
    </row>
    <row r="991" spans="1:19" x14ac:dyDescent="0.25">
      <c r="A991" s="156">
        <v>976</v>
      </c>
      <c r="B991" s="156" t="e">
        <f>VLOOKUP('Room Details'!$I979,NCA_Calculations!$I$3:$N$12,2,0)</f>
        <v>#N/A</v>
      </c>
      <c r="C991" s="156" t="e">
        <f>VLOOKUP('Room Details'!$I979,NCA_Calculations!$I$3:$N$12,3,0)</f>
        <v>#N/A</v>
      </c>
      <c r="D991" s="156" t="e">
        <f>VLOOKUP('Room Details'!$I979,NCA_Calculations!$I$3:$N$12,4,0)</f>
        <v>#N/A</v>
      </c>
      <c r="E991" s="156" t="e">
        <f>VLOOKUP('Room Details'!$I979,NCA_Calculations!$I$3:$N$12,5,0)</f>
        <v>#N/A</v>
      </c>
      <c r="F991" s="156" t="e">
        <f>VLOOKUP('Room Details'!$I979,NCA_Calculations!$I$3:$N$12,6,0)</f>
        <v>#N/A</v>
      </c>
      <c r="G991" s="156" t="str">
        <f>IF(OR(ISBLANK('Room Details'!$M979), 'Room Details'!$M979 = 0,  'Room Details'!$M979 = "N/A" ),"Usable","Unusable")</f>
        <v>Usable</v>
      </c>
      <c r="H991" s="156">
        <f>'Room Details'!$V979</f>
        <v>0</v>
      </c>
      <c r="I991" s="156">
        <f>_xlfn.IFNA(ROUNDUP(IF(OR('Room Details'!$J979=0,ISBLANK('Room Details'!$J979),'Room Details'!$J979="N/A"),0,IF('Room Details'!$J979&gt;$D991,('Room Details'!$J979/$E991)+$F991,IF('Room Details'!$J979&lt;=ABS($B991*$C991),1,('Room Details'!$J979/$B991)+$C991))),0),0)</f>
        <v>0</v>
      </c>
      <c r="J991" s="167"/>
      <c r="K991" s="167"/>
      <c r="L991" s="156">
        <f t="shared" si="60"/>
        <v>0</v>
      </c>
      <c r="M991" s="156">
        <f t="shared" si="61"/>
        <v>0</v>
      </c>
      <c r="N991" s="165"/>
      <c r="O991" s="165"/>
      <c r="P991" s="156">
        <f t="shared" si="62"/>
        <v>0</v>
      </c>
      <c r="Q991" s="156">
        <f t="shared" si="63"/>
        <v>0</v>
      </c>
      <c r="R991" s="165"/>
      <c r="S991" s="165"/>
    </row>
    <row r="992" spans="1:19" x14ac:dyDescent="0.25">
      <c r="A992" s="156">
        <v>977</v>
      </c>
      <c r="B992" s="156" t="e">
        <f>VLOOKUP('Room Details'!$I980,NCA_Calculations!$I$3:$N$12,2,0)</f>
        <v>#N/A</v>
      </c>
      <c r="C992" s="156" t="e">
        <f>VLOOKUP('Room Details'!$I980,NCA_Calculations!$I$3:$N$12,3,0)</f>
        <v>#N/A</v>
      </c>
      <c r="D992" s="156" t="e">
        <f>VLOOKUP('Room Details'!$I980,NCA_Calculations!$I$3:$N$12,4,0)</f>
        <v>#N/A</v>
      </c>
      <c r="E992" s="156" t="e">
        <f>VLOOKUP('Room Details'!$I980,NCA_Calculations!$I$3:$N$12,5,0)</f>
        <v>#N/A</v>
      </c>
      <c r="F992" s="156" t="e">
        <f>VLOOKUP('Room Details'!$I980,NCA_Calculations!$I$3:$N$12,6,0)</f>
        <v>#N/A</v>
      </c>
      <c r="G992" s="156" t="str">
        <f>IF(OR(ISBLANK('Room Details'!$M980), 'Room Details'!$M980 = 0,  'Room Details'!$M980 = "N/A" ),"Usable","Unusable")</f>
        <v>Usable</v>
      </c>
      <c r="H992" s="156">
        <f>'Room Details'!$V980</f>
        <v>0</v>
      </c>
      <c r="I992" s="156">
        <f>_xlfn.IFNA(ROUNDUP(IF(OR('Room Details'!$J980=0,ISBLANK('Room Details'!$J980),'Room Details'!$J980="N/A"),0,IF('Room Details'!$J980&gt;$D992,('Room Details'!$J980/$E992)+$F992,IF('Room Details'!$J980&lt;=ABS($B992*$C992),1,('Room Details'!$J980/$B992)+$C992))),0),0)</f>
        <v>0</v>
      </c>
      <c r="J992" s="167"/>
      <c r="K992" s="167"/>
      <c r="L992" s="156">
        <f t="shared" si="60"/>
        <v>0</v>
      </c>
      <c r="M992" s="156">
        <f t="shared" si="61"/>
        <v>0</v>
      </c>
      <c r="N992" s="165"/>
      <c r="O992" s="165"/>
      <c r="P992" s="156">
        <f t="shared" si="62"/>
        <v>0</v>
      </c>
      <c r="Q992" s="156">
        <f t="shared" si="63"/>
        <v>0</v>
      </c>
      <c r="R992" s="165"/>
      <c r="S992" s="165"/>
    </row>
    <row r="993" spans="1:19" x14ac:dyDescent="0.25">
      <c r="A993" s="156">
        <v>978</v>
      </c>
      <c r="B993" s="156" t="e">
        <f>VLOOKUP('Room Details'!$I981,NCA_Calculations!$I$3:$N$12,2,0)</f>
        <v>#N/A</v>
      </c>
      <c r="C993" s="156" t="e">
        <f>VLOOKUP('Room Details'!$I981,NCA_Calculations!$I$3:$N$12,3,0)</f>
        <v>#N/A</v>
      </c>
      <c r="D993" s="156" t="e">
        <f>VLOOKUP('Room Details'!$I981,NCA_Calculations!$I$3:$N$12,4,0)</f>
        <v>#N/A</v>
      </c>
      <c r="E993" s="156" t="e">
        <f>VLOOKUP('Room Details'!$I981,NCA_Calculations!$I$3:$N$12,5,0)</f>
        <v>#N/A</v>
      </c>
      <c r="F993" s="156" t="e">
        <f>VLOOKUP('Room Details'!$I981,NCA_Calculations!$I$3:$N$12,6,0)</f>
        <v>#N/A</v>
      </c>
      <c r="G993" s="156" t="str">
        <f>IF(OR(ISBLANK('Room Details'!$M981), 'Room Details'!$M981 = 0,  'Room Details'!$M981 = "N/A" ),"Usable","Unusable")</f>
        <v>Usable</v>
      </c>
      <c r="H993" s="156">
        <f>'Room Details'!$V981</f>
        <v>0</v>
      </c>
      <c r="I993" s="156">
        <f>_xlfn.IFNA(ROUNDUP(IF(OR('Room Details'!$J981=0,ISBLANK('Room Details'!$J981),'Room Details'!$J981="N/A"),0,IF('Room Details'!$J981&gt;$D993,('Room Details'!$J981/$E993)+$F993,IF('Room Details'!$J981&lt;=ABS($B993*$C993),1,('Room Details'!$J981/$B993)+$C993))),0),0)</f>
        <v>0</v>
      </c>
      <c r="J993" s="167"/>
      <c r="K993" s="167"/>
      <c r="L993" s="156">
        <f t="shared" si="60"/>
        <v>0</v>
      </c>
      <c r="M993" s="156">
        <f t="shared" si="61"/>
        <v>0</v>
      </c>
      <c r="N993" s="165"/>
      <c r="O993" s="165"/>
      <c r="P993" s="156">
        <f t="shared" si="62"/>
        <v>0</v>
      </c>
      <c r="Q993" s="156">
        <f t="shared" si="63"/>
        <v>0</v>
      </c>
      <c r="R993" s="165"/>
      <c r="S993" s="165"/>
    </row>
    <row r="994" spans="1:19" x14ac:dyDescent="0.25">
      <c r="A994" s="156">
        <v>979</v>
      </c>
      <c r="B994" s="156" t="e">
        <f>VLOOKUP('Room Details'!$I982,NCA_Calculations!$I$3:$N$12,2,0)</f>
        <v>#N/A</v>
      </c>
      <c r="C994" s="156" t="e">
        <f>VLOOKUP('Room Details'!$I982,NCA_Calculations!$I$3:$N$12,3,0)</f>
        <v>#N/A</v>
      </c>
      <c r="D994" s="156" t="e">
        <f>VLOOKUP('Room Details'!$I982,NCA_Calculations!$I$3:$N$12,4,0)</f>
        <v>#N/A</v>
      </c>
      <c r="E994" s="156" t="e">
        <f>VLOOKUP('Room Details'!$I982,NCA_Calculations!$I$3:$N$12,5,0)</f>
        <v>#N/A</v>
      </c>
      <c r="F994" s="156" t="e">
        <f>VLOOKUP('Room Details'!$I982,NCA_Calculations!$I$3:$N$12,6,0)</f>
        <v>#N/A</v>
      </c>
      <c r="G994" s="156" t="str">
        <f>IF(OR(ISBLANK('Room Details'!$M982), 'Room Details'!$M982 = 0,  'Room Details'!$M982 = "N/A" ),"Usable","Unusable")</f>
        <v>Usable</v>
      </c>
      <c r="H994" s="156">
        <f>'Room Details'!$V982</f>
        <v>0</v>
      </c>
      <c r="I994" s="156">
        <f>_xlfn.IFNA(ROUNDUP(IF(OR('Room Details'!$J982=0,ISBLANK('Room Details'!$J982),'Room Details'!$J982="N/A"),0,IF('Room Details'!$J982&gt;$D994,('Room Details'!$J982/$E994)+$F994,IF('Room Details'!$J982&lt;=ABS($B994*$C994),1,('Room Details'!$J982/$B994)+$C994))),0),0)</f>
        <v>0</v>
      </c>
      <c r="J994" s="167"/>
      <c r="K994" s="167"/>
      <c r="L994" s="156">
        <f t="shared" si="60"/>
        <v>0</v>
      </c>
      <c r="M994" s="156">
        <f t="shared" si="61"/>
        <v>0</v>
      </c>
      <c r="N994" s="165"/>
      <c r="O994" s="165"/>
      <c r="P994" s="156">
        <f t="shared" si="62"/>
        <v>0</v>
      </c>
      <c r="Q994" s="156">
        <f t="shared" si="63"/>
        <v>0</v>
      </c>
      <c r="R994" s="165"/>
      <c r="S994" s="165"/>
    </row>
    <row r="995" spans="1:19" x14ac:dyDescent="0.25">
      <c r="A995" s="156">
        <v>980</v>
      </c>
      <c r="B995" s="156" t="e">
        <f>VLOOKUP('Room Details'!$I983,NCA_Calculations!$I$3:$N$12,2,0)</f>
        <v>#N/A</v>
      </c>
      <c r="C995" s="156" t="e">
        <f>VLOOKUP('Room Details'!$I983,NCA_Calculations!$I$3:$N$12,3,0)</f>
        <v>#N/A</v>
      </c>
      <c r="D995" s="156" t="e">
        <f>VLOOKUP('Room Details'!$I983,NCA_Calculations!$I$3:$N$12,4,0)</f>
        <v>#N/A</v>
      </c>
      <c r="E995" s="156" t="e">
        <f>VLOOKUP('Room Details'!$I983,NCA_Calculations!$I$3:$N$12,5,0)</f>
        <v>#N/A</v>
      </c>
      <c r="F995" s="156" t="e">
        <f>VLOOKUP('Room Details'!$I983,NCA_Calculations!$I$3:$N$12,6,0)</f>
        <v>#N/A</v>
      </c>
      <c r="G995" s="156" t="str">
        <f>IF(OR(ISBLANK('Room Details'!$M983), 'Room Details'!$M983 = 0,  'Room Details'!$M983 = "N/A" ),"Usable","Unusable")</f>
        <v>Usable</v>
      </c>
      <c r="H995" s="156">
        <f>'Room Details'!$V983</f>
        <v>0</v>
      </c>
      <c r="I995" s="156">
        <f>_xlfn.IFNA(ROUNDUP(IF(OR('Room Details'!$J983=0,ISBLANK('Room Details'!$J983),'Room Details'!$J983="N/A"),0,IF('Room Details'!$J983&gt;$D995,('Room Details'!$J983/$E995)+$F995,IF('Room Details'!$J983&lt;=ABS($B995*$C995),1,('Room Details'!$J983/$B995)+$C995))),0),0)</f>
        <v>0</v>
      </c>
      <c r="J995" s="167"/>
      <c r="K995" s="167"/>
      <c r="L995" s="156">
        <f t="shared" si="60"/>
        <v>0</v>
      </c>
      <c r="M995" s="156">
        <f t="shared" si="61"/>
        <v>0</v>
      </c>
      <c r="N995" s="165"/>
      <c r="O995" s="165"/>
      <c r="P995" s="156">
        <f t="shared" si="62"/>
        <v>0</v>
      </c>
      <c r="Q995" s="156">
        <f t="shared" si="63"/>
        <v>0</v>
      </c>
      <c r="R995" s="165"/>
      <c r="S995" s="165"/>
    </row>
    <row r="996" spans="1:19" x14ac:dyDescent="0.25">
      <c r="A996" s="156">
        <v>981</v>
      </c>
      <c r="B996" s="156" t="e">
        <f>VLOOKUP('Room Details'!$I984,NCA_Calculations!$I$3:$N$12,2,0)</f>
        <v>#N/A</v>
      </c>
      <c r="C996" s="156" t="e">
        <f>VLOOKUP('Room Details'!$I984,NCA_Calculations!$I$3:$N$12,3,0)</f>
        <v>#N/A</v>
      </c>
      <c r="D996" s="156" t="e">
        <f>VLOOKUP('Room Details'!$I984,NCA_Calculations!$I$3:$N$12,4,0)</f>
        <v>#N/A</v>
      </c>
      <c r="E996" s="156" t="e">
        <f>VLOOKUP('Room Details'!$I984,NCA_Calculations!$I$3:$N$12,5,0)</f>
        <v>#N/A</v>
      </c>
      <c r="F996" s="156" t="e">
        <f>VLOOKUP('Room Details'!$I984,NCA_Calculations!$I$3:$N$12,6,0)</f>
        <v>#N/A</v>
      </c>
      <c r="G996" s="156" t="str">
        <f>IF(OR(ISBLANK('Room Details'!$M984), 'Room Details'!$M984 = 0,  'Room Details'!$M984 = "N/A" ),"Usable","Unusable")</f>
        <v>Usable</v>
      </c>
      <c r="H996" s="156">
        <f>'Room Details'!$V984</f>
        <v>0</v>
      </c>
      <c r="I996" s="156">
        <f>_xlfn.IFNA(ROUNDUP(IF(OR('Room Details'!$J984=0,ISBLANK('Room Details'!$J984),'Room Details'!$J984="N/A"),0,IF('Room Details'!$J984&gt;$D996,('Room Details'!$J984/$E996)+$F996,IF('Room Details'!$J984&lt;=ABS($B996*$C996),1,('Room Details'!$J984/$B996)+$C996))),0),0)</f>
        <v>0</v>
      </c>
      <c r="J996" s="167"/>
      <c r="K996" s="167"/>
      <c r="L996" s="156">
        <f t="shared" si="60"/>
        <v>0</v>
      </c>
      <c r="M996" s="156">
        <f t="shared" si="61"/>
        <v>0</v>
      </c>
      <c r="N996" s="165"/>
      <c r="O996" s="165"/>
      <c r="P996" s="156">
        <f t="shared" si="62"/>
        <v>0</v>
      </c>
      <c r="Q996" s="156">
        <f t="shared" si="63"/>
        <v>0</v>
      </c>
      <c r="R996" s="165"/>
      <c r="S996" s="165"/>
    </row>
    <row r="997" spans="1:19" x14ac:dyDescent="0.25">
      <c r="A997" s="156">
        <v>982</v>
      </c>
      <c r="B997" s="156" t="e">
        <f>VLOOKUP('Room Details'!$I985,NCA_Calculations!$I$3:$N$12,2,0)</f>
        <v>#N/A</v>
      </c>
      <c r="C997" s="156" t="e">
        <f>VLOOKUP('Room Details'!$I985,NCA_Calculations!$I$3:$N$12,3,0)</f>
        <v>#N/A</v>
      </c>
      <c r="D997" s="156" t="e">
        <f>VLOOKUP('Room Details'!$I985,NCA_Calculations!$I$3:$N$12,4,0)</f>
        <v>#N/A</v>
      </c>
      <c r="E997" s="156" t="e">
        <f>VLOOKUP('Room Details'!$I985,NCA_Calculations!$I$3:$N$12,5,0)</f>
        <v>#N/A</v>
      </c>
      <c r="F997" s="156" t="e">
        <f>VLOOKUP('Room Details'!$I985,NCA_Calculations!$I$3:$N$12,6,0)</f>
        <v>#N/A</v>
      </c>
      <c r="G997" s="156" t="str">
        <f>IF(OR(ISBLANK('Room Details'!$M985), 'Room Details'!$M985 = 0,  'Room Details'!$M985 = "N/A" ),"Usable","Unusable")</f>
        <v>Usable</v>
      </c>
      <c r="H997" s="156">
        <f>'Room Details'!$V985</f>
        <v>0</v>
      </c>
      <c r="I997" s="156">
        <f>_xlfn.IFNA(ROUNDUP(IF(OR('Room Details'!$J985=0,ISBLANK('Room Details'!$J985),'Room Details'!$J985="N/A"),0,IF('Room Details'!$J985&gt;$D997,('Room Details'!$J985/$E997)+$F997,IF('Room Details'!$J985&lt;=ABS($B997*$C997),1,('Room Details'!$J985/$B997)+$C997))),0),0)</f>
        <v>0</v>
      </c>
      <c r="J997" s="167"/>
      <c r="K997" s="167"/>
      <c r="L997" s="156">
        <f t="shared" si="60"/>
        <v>0</v>
      </c>
      <c r="M997" s="156">
        <f t="shared" si="61"/>
        <v>0</v>
      </c>
      <c r="N997" s="165"/>
      <c r="O997" s="165"/>
      <c r="P997" s="156">
        <f t="shared" si="62"/>
        <v>0</v>
      </c>
      <c r="Q997" s="156">
        <f t="shared" si="63"/>
        <v>0</v>
      </c>
      <c r="R997" s="165"/>
      <c r="S997" s="165"/>
    </row>
    <row r="998" spans="1:19" x14ac:dyDescent="0.25">
      <c r="A998" s="156">
        <v>983</v>
      </c>
      <c r="B998" s="156" t="e">
        <f>VLOOKUP('Room Details'!$I986,NCA_Calculations!$I$3:$N$12,2,0)</f>
        <v>#N/A</v>
      </c>
      <c r="C998" s="156" t="e">
        <f>VLOOKUP('Room Details'!$I986,NCA_Calculations!$I$3:$N$12,3,0)</f>
        <v>#N/A</v>
      </c>
      <c r="D998" s="156" t="e">
        <f>VLOOKUP('Room Details'!$I986,NCA_Calculations!$I$3:$N$12,4,0)</f>
        <v>#N/A</v>
      </c>
      <c r="E998" s="156" t="e">
        <f>VLOOKUP('Room Details'!$I986,NCA_Calculations!$I$3:$N$12,5,0)</f>
        <v>#N/A</v>
      </c>
      <c r="F998" s="156" t="e">
        <f>VLOOKUP('Room Details'!$I986,NCA_Calculations!$I$3:$N$12,6,0)</f>
        <v>#N/A</v>
      </c>
      <c r="G998" s="156" t="str">
        <f>IF(OR(ISBLANK('Room Details'!$M986), 'Room Details'!$M986 = 0,  'Room Details'!$M986 = "N/A" ),"Usable","Unusable")</f>
        <v>Usable</v>
      </c>
      <c r="H998" s="156">
        <f>'Room Details'!$V986</f>
        <v>0</v>
      </c>
      <c r="I998" s="156">
        <f>_xlfn.IFNA(ROUNDUP(IF(OR('Room Details'!$J986=0,ISBLANK('Room Details'!$J986),'Room Details'!$J986="N/A"),0,IF('Room Details'!$J986&gt;$D998,('Room Details'!$J986/$E998)+$F998,IF('Room Details'!$J986&lt;=ABS($B998*$C998),1,('Room Details'!$J986/$B998)+$C998))),0),0)</f>
        <v>0</v>
      </c>
      <c r="J998" s="167"/>
      <c r="K998" s="167"/>
      <c r="L998" s="156">
        <f t="shared" si="60"/>
        <v>0</v>
      </c>
      <c r="M998" s="156">
        <f t="shared" si="61"/>
        <v>0</v>
      </c>
      <c r="N998" s="165"/>
      <c r="O998" s="165"/>
      <c r="P998" s="156">
        <f t="shared" si="62"/>
        <v>0</v>
      </c>
      <c r="Q998" s="156">
        <f t="shared" si="63"/>
        <v>0</v>
      </c>
      <c r="R998" s="165"/>
      <c r="S998" s="165"/>
    </row>
    <row r="999" spans="1:19" x14ac:dyDescent="0.25">
      <c r="A999" s="156">
        <v>984</v>
      </c>
      <c r="B999" s="156" t="e">
        <f>VLOOKUP('Room Details'!$I987,NCA_Calculations!$I$3:$N$12,2,0)</f>
        <v>#N/A</v>
      </c>
      <c r="C999" s="156" t="e">
        <f>VLOOKUP('Room Details'!$I987,NCA_Calculations!$I$3:$N$12,3,0)</f>
        <v>#N/A</v>
      </c>
      <c r="D999" s="156" t="e">
        <f>VLOOKUP('Room Details'!$I987,NCA_Calculations!$I$3:$N$12,4,0)</f>
        <v>#N/A</v>
      </c>
      <c r="E999" s="156" t="e">
        <f>VLOOKUP('Room Details'!$I987,NCA_Calculations!$I$3:$N$12,5,0)</f>
        <v>#N/A</v>
      </c>
      <c r="F999" s="156" t="e">
        <f>VLOOKUP('Room Details'!$I987,NCA_Calculations!$I$3:$N$12,6,0)</f>
        <v>#N/A</v>
      </c>
      <c r="G999" s="156" t="str">
        <f>IF(OR(ISBLANK('Room Details'!$M987), 'Room Details'!$M987 = 0,  'Room Details'!$M987 = "N/A" ),"Usable","Unusable")</f>
        <v>Usable</v>
      </c>
      <c r="H999" s="156">
        <f>'Room Details'!$V987</f>
        <v>0</v>
      </c>
      <c r="I999" s="156">
        <f>_xlfn.IFNA(ROUNDUP(IF(OR('Room Details'!$J987=0,ISBLANK('Room Details'!$J987),'Room Details'!$J987="N/A"),0,IF('Room Details'!$J987&gt;$D999,('Room Details'!$J987/$E999)+$F999,IF('Room Details'!$J987&lt;=ABS($B999*$C999),1,('Room Details'!$J987/$B999)+$C999))),0),0)</f>
        <v>0</v>
      </c>
      <c r="J999" s="167"/>
      <c r="K999" s="167"/>
      <c r="L999" s="156">
        <f t="shared" si="60"/>
        <v>0</v>
      </c>
      <c r="M999" s="156">
        <f t="shared" si="61"/>
        <v>0</v>
      </c>
      <c r="N999" s="165"/>
      <c r="O999" s="165"/>
      <c r="P999" s="156">
        <f t="shared" si="62"/>
        <v>0</v>
      </c>
      <c r="Q999" s="156">
        <f t="shared" si="63"/>
        <v>0</v>
      </c>
      <c r="R999" s="165"/>
      <c r="S999" s="165"/>
    </row>
    <row r="1000" spans="1:19" x14ac:dyDescent="0.25">
      <c r="A1000" s="156">
        <v>985</v>
      </c>
      <c r="B1000" s="156" t="e">
        <f>VLOOKUP('Room Details'!$I988,NCA_Calculations!$I$3:$N$12,2,0)</f>
        <v>#N/A</v>
      </c>
      <c r="C1000" s="156" t="e">
        <f>VLOOKUP('Room Details'!$I988,NCA_Calculations!$I$3:$N$12,3,0)</f>
        <v>#N/A</v>
      </c>
      <c r="D1000" s="156" t="e">
        <f>VLOOKUP('Room Details'!$I988,NCA_Calculations!$I$3:$N$12,4,0)</f>
        <v>#N/A</v>
      </c>
      <c r="E1000" s="156" t="e">
        <f>VLOOKUP('Room Details'!$I988,NCA_Calculations!$I$3:$N$12,5,0)</f>
        <v>#N/A</v>
      </c>
      <c r="F1000" s="156" t="e">
        <f>VLOOKUP('Room Details'!$I988,NCA_Calculations!$I$3:$N$12,6,0)</f>
        <v>#N/A</v>
      </c>
      <c r="G1000" s="156" t="str">
        <f>IF(OR(ISBLANK('Room Details'!$M988), 'Room Details'!$M988 = 0,  'Room Details'!$M988 = "N/A" ),"Usable","Unusable")</f>
        <v>Usable</v>
      </c>
      <c r="H1000" s="156">
        <f>'Room Details'!$V988</f>
        <v>0</v>
      </c>
      <c r="I1000" s="156">
        <f>_xlfn.IFNA(ROUNDUP(IF(OR('Room Details'!$J988=0,ISBLANK('Room Details'!$J988),'Room Details'!$J988="N/A"),0,IF('Room Details'!$J988&gt;$D1000,('Room Details'!$J988/$E1000)+$F1000,IF('Room Details'!$J988&lt;=ABS($B1000*$C1000),1,('Room Details'!$J988/$B1000)+$C1000))),0),0)</f>
        <v>0</v>
      </c>
      <c r="J1000" s="167"/>
      <c r="K1000" s="167"/>
      <c r="L1000" s="156">
        <f t="shared" si="60"/>
        <v>0</v>
      </c>
      <c r="M1000" s="156">
        <f t="shared" si="61"/>
        <v>0</v>
      </c>
      <c r="N1000" s="165"/>
      <c r="O1000" s="165"/>
      <c r="P1000" s="156">
        <f t="shared" si="62"/>
        <v>0</v>
      </c>
      <c r="Q1000" s="156">
        <f t="shared" si="63"/>
        <v>0</v>
      </c>
      <c r="R1000" s="165"/>
      <c r="S1000" s="165"/>
    </row>
    <row r="1001" spans="1:19" x14ac:dyDescent="0.25">
      <c r="A1001" s="156">
        <v>986</v>
      </c>
      <c r="B1001" s="156" t="e">
        <f>VLOOKUP('Room Details'!$I989,NCA_Calculations!$I$3:$N$12,2,0)</f>
        <v>#N/A</v>
      </c>
      <c r="C1001" s="156" t="e">
        <f>VLOOKUP('Room Details'!$I989,NCA_Calculations!$I$3:$N$12,3,0)</f>
        <v>#N/A</v>
      </c>
      <c r="D1001" s="156" t="e">
        <f>VLOOKUP('Room Details'!$I989,NCA_Calculations!$I$3:$N$12,4,0)</f>
        <v>#N/A</v>
      </c>
      <c r="E1001" s="156" t="e">
        <f>VLOOKUP('Room Details'!$I989,NCA_Calculations!$I$3:$N$12,5,0)</f>
        <v>#N/A</v>
      </c>
      <c r="F1001" s="156" t="e">
        <f>VLOOKUP('Room Details'!$I989,NCA_Calculations!$I$3:$N$12,6,0)</f>
        <v>#N/A</v>
      </c>
      <c r="G1001" s="156" t="str">
        <f>IF(OR(ISBLANK('Room Details'!$M989), 'Room Details'!$M989 = 0,  'Room Details'!$M989 = "N/A" ),"Usable","Unusable")</f>
        <v>Usable</v>
      </c>
      <c r="H1001" s="156">
        <f>'Room Details'!$V989</f>
        <v>0</v>
      </c>
      <c r="I1001" s="156">
        <f>_xlfn.IFNA(ROUNDUP(IF(OR('Room Details'!$J989=0,ISBLANK('Room Details'!$J989),'Room Details'!$J989="N/A"),0,IF('Room Details'!$J989&gt;$D1001,('Room Details'!$J989/$E1001)+$F1001,IF('Room Details'!$J989&lt;=ABS($B1001*$C1001),1,('Room Details'!$J989/$B1001)+$C1001))),0),0)</f>
        <v>0</v>
      </c>
      <c r="J1001" s="167"/>
      <c r="K1001" s="167"/>
      <c r="L1001" s="156">
        <f t="shared" si="60"/>
        <v>0</v>
      </c>
      <c r="M1001" s="156">
        <f t="shared" si="61"/>
        <v>0</v>
      </c>
      <c r="N1001" s="165"/>
      <c r="O1001" s="165"/>
      <c r="P1001" s="156">
        <f t="shared" si="62"/>
        <v>0</v>
      </c>
      <c r="Q1001" s="156">
        <f t="shared" si="63"/>
        <v>0</v>
      </c>
      <c r="R1001" s="165"/>
      <c r="S1001" s="165"/>
    </row>
    <row r="1002" spans="1:19" x14ac:dyDescent="0.25">
      <c r="A1002" s="156">
        <v>987</v>
      </c>
      <c r="B1002" s="156" t="e">
        <f>VLOOKUP('Room Details'!$I990,NCA_Calculations!$I$3:$N$12,2,0)</f>
        <v>#N/A</v>
      </c>
      <c r="C1002" s="156" t="e">
        <f>VLOOKUP('Room Details'!$I990,NCA_Calculations!$I$3:$N$12,3,0)</f>
        <v>#N/A</v>
      </c>
      <c r="D1002" s="156" t="e">
        <f>VLOOKUP('Room Details'!$I990,NCA_Calculations!$I$3:$N$12,4,0)</f>
        <v>#N/A</v>
      </c>
      <c r="E1002" s="156" t="e">
        <f>VLOOKUP('Room Details'!$I990,NCA_Calculations!$I$3:$N$12,5,0)</f>
        <v>#N/A</v>
      </c>
      <c r="F1002" s="156" t="e">
        <f>VLOOKUP('Room Details'!$I990,NCA_Calculations!$I$3:$N$12,6,0)</f>
        <v>#N/A</v>
      </c>
      <c r="G1002" s="156" t="str">
        <f>IF(OR(ISBLANK('Room Details'!$M990), 'Room Details'!$M990 = 0,  'Room Details'!$M990 = "N/A" ),"Usable","Unusable")</f>
        <v>Usable</v>
      </c>
      <c r="H1002" s="156">
        <f>'Room Details'!$V990</f>
        <v>0</v>
      </c>
      <c r="I1002" s="156">
        <f>_xlfn.IFNA(ROUNDUP(IF(OR('Room Details'!$J990=0,ISBLANK('Room Details'!$J990),'Room Details'!$J990="N/A"),0,IF('Room Details'!$J990&gt;$D1002,('Room Details'!$J990/$E1002)+$F1002,IF('Room Details'!$J990&lt;=ABS($B1002*$C1002),1,('Room Details'!$J990/$B1002)+$C1002))),0),0)</f>
        <v>0</v>
      </c>
      <c r="J1002" s="167"/>
      <c r="K1002" s="167"/>
      <c r="L1002" s="156">
        <f t="shared" si="60"/>
        <v>0</v>
      </c>
      <c r="M1002" s="156">
        <f t="shared" si="61"/>
        <v>0</v>
      </c>
      <c r="N1002" s="165"/>
      <c r="O1002" s="165"/>
      <c r="P1002" s="156">
        <f t="shared" si="62"/>
        <v>0</v>
      </c>
      <c r="Q1002" s="156">
        <f t="shared" si="63"/>
        <v>0</v>
      </c>
      <c r="R1002" s="165"/>
      <c r="S1002" s="165"/>
    </row>
    <row r="1003" spans="1:19" x14ac:dyDescent="0.25">
      <c r="A1003" s="156">
        <v>988</v>
      </c>
      <c r="B1003" s="156" t="e">
        <f>VLOOKUP('Room Details'!$I991,NCA_Calculations!$I$3:$N$12,2,0)</f>
        <v>#N/A</v>
      </c>
      <c r="C1003" s="156" t="e">
        <f>VLOOKUP('Room Details'!$I991,NCA_Calculations!$I$3:$N$12,3,0)</f>
        <v>#N/A</v>
      </c>
      <c r="D1003" s="156" t="e">
        <f>VLOOKUP('Room Details'!$I991,NCA_Calculations!$I$3:$N$12,4,0)</f>
        <v>#N/A</v>
      </c>
      <c r="E1003" s="156" t="e">
        <f>VLOOKUP('Room Details'!$I991,NCA_Calculations!$I$3:$N$12,5,0)</f>
        <v>#N/A</v>
      </c>
      <c r="F1003" s="156" t="e">
        <f>VLOOKUP('Room Details'!$I991,NCA_Calculations!$I$3:$N$12,6,0)</f>
        <v>#N/A</v>
      </c>
      <c r="G1003" s="156" t="str">
        <f>IF(OR(ISBLANK('Room Details'!$M991), 'Room Details'!$M991 = 0,  'Room Details'!$M991 = "N/A" ),"Usable","Unusable")</f>
        <v>Usable</v>
      </c>
      <c r="H1003" s="156">
        <f>'Room Details'!$V991</f>
        <v>0</v>
      </c>
      <c r="I1003" s="156">
        <f>_xlfn.IFNA(ROUNDUP(IF(OR('Room Details'!$J991=0,ISBLANK('Room Details'!$J991),'Room Details'!$J991="N/A"),0,IF('Room Details'!$J991&gt;$D1003,('Room Details'!$J991/$E1003)+$F1003,IF('Room Details'!$J991&lt;=ABS($B1003*$C1003),1,('Room Details'!$J991/$B1003)+$C1003))),0),0)</f>
        <v>0</v>
      </c>
      <c r="J1003" s="167"/>
      <c r="K1003" s="167"/>
      <c r="L1003" s="156">
        <f t="shared" si="60"/>
        <v>0</v>
      </c>
      <c r="M1003" s="156">
        <f t="shared" si="61"/>
        <v>0</v>
      </c>
      <c r="N1003" s="165"/>
      <c r="O1003" s="165"/>
      <c r="P1003" s="156">
        <f t="shared" si="62"/>
        <v>0</v>
      </c>
      <c r="Q1003" s="156">
        <f t="shared" si="63"/>
        <v>0</v>
      </c>
      <c r="R1003" s="165"/>
      <c r="S1003" s="165"/>
    </row>
    <row r="1004" spans="1:19" x14ac:dyDescent="0.25">
      <c r="A1004" s="156">
        <v>989</v>
      </c>
      <c r="B1004" s="156" t="e">
        <f>VLOOKUP('Room Details'!$I992,NCA_Calculations!$I$3:$N$12,2,0)</f>
        <v>#N/A</v>
      </c>
      <c r="C1004" s="156" t="e">
        <f>VLOOKUP('Room Details'!$I992,NCA_Calculations!$I$3:$N$12,3,0)</f>
        <v>#N/A</v>
      </c>
      <c r="D1004" s="156" t="e">
        <f>VLOOKUP('Room Details'!$I992,NCA_Calculations!$I$3:$N$12,4,0)</f>
        <v>#N/A</v>
      </c>
      <c r="E1004" s="156" t="e">
        <f>VLOOKUP('Room Details'!$I992,NCA_Calculations!$I$3:$N$12,5,0)</f>
        <v>#N/A</v>
      </c>
      <c r="F1004" s="156" t="e">
        <f>VLOOKUP('Room Details'!$I992,NCA_Calculations!$I$3:$N$12,6,0)</f>
        <v>#N/A</v>
      </c>
      <c r="G1004" s="156" t="str">
        <f>IF(OR(ISBLANK('Room Details'!$M992), 'Room Details'!$M992 = 0,  'Room Details'!$M992 = "N/A" ),"Usable","Unusable")</f>
        <v>Usable</v>
      </c>
      <c r="H1004" s="156">
        <f>'Room Details'!$V992</f>
        <v>0</v>
      </c>
      <c r="I1004" s="156">
        <f>_xlfn.IFNA(ROUNDUP(IF(OR('Room Details'!$J992=0,ISBLANK('Room Details'!$J992),'Room Details'!$J992="N/A"),0,IF('Room Details'!$J992&gt;$D1004,('Room Details'!$J992/$E1004)+$F1004,IF('Room Details'!$J992&lt;=ABS($B1004*$C1004),1,('Room Details'!$J992/$B1004)+$C1004))),0),0)</f>
        <v>0</v>
      </c>
      <c r="J1004" s="167"/>
      <c r="K1004" s="167"/>
      <c r="L1004" s="156">
        <f t="shared" si="60"/>
        <v>0</v>
      </c>
      <c r="M1004" s="156">
        <f t="shared" si="61"/>
        <v>0</v>
      </c>
      <c r="N1004" s="165"/>
      <c r="O1004" s="165"/>
      <c r="P1004" s="156">
        <f t="shared" si="62"/>
        <v>0</v>
      </c>
      <c r="Q1004" s="156">
        <f t="shared" si="63"/>
        <v>0</v>
      </c>
      <c r="R1004" s="165"/>
      <c r="S1004" s="165"/>
    </row>
    <row r="1005" spans="1:19" x14ac:dyDescent="0.25">
      <c r="A1005" s="156">
        <v>990</v>
      </c>
      <c r="B1005" s="156" t="e">
        <f>VLOOKUP('Room Details'!$I993,NCA_Calculations!$I$3:$N$12,2,0)</f>
        <v>#N/A</v>
      </c>
      <c r="C1005" s="156" t="e">
        <f>VLOOKUP('Room Details'!$I993,NCA_Calculations!$I$3:$N$12,3,0)</f>
        <v>#N/A</v>
      </c>
      <c r="D1005" s="156" t="e">
        <f>VLOOKUP('Room Details'!$I993,NCA_Calculations!$I$3:$N$12,4,0)</f>
        <v>#N/A</v>
      </c>
      <c r="E1005" s="156" t="e">
        <f>VLOOKUP('Room Details'!$I993,NCA_Calculations!$I$3:$N$12,5,0)</f>
        <v>#N/A</v>
      </c>
      <c r="F1005" s="156" t="e">
        <f>VLOOKUP('Room Details'!$I993,NCA_Calculations!$I$3:$N$12,6,0)</f>
        <v>#N/A</v>
      </c>
      <c r="G1005" s="156" t="str">
        <f>IF(OR(ISBLANK('Room Details'!$M993), 'Room Details'!$M993 = 0,  'Room Details'!$M993 = "N/A" ),"Usable","Unusable")</f>
        <v>Usable</v>
      </c>
      <c r="H1005" s="156">
        <f>'Room Details'!$V993</f>
        <v>0</v>
      </c>
      <c r="I1005" s="156">
        <f>_xlfn.IFNA(ROUNDUP(IF(OR('Room Details'!$J993=0,ISBLANK('Room Details'!$J993),'Room Details'!$J993="N/A"),0,IF('Room Details'!$J993&gt;$D1005,('Room Details'!$J993/$E1005)+$F1005,IF('Room Details'!$J993&lt;=ABS($B1005*$C1005),1,('Room Details'!$J993/$B1005)+$C1005))),0),0)</f>
        <v>0</v>
      </c>
      <c r="J1005" s="167"/>
      <c r="K1005" s="167"/>
      <c r="L1005" s="156">
        <f t="shared" si="60"/>
        <v>0</v>
      </c>
      <c r="M1005" s="156">
        <f t="shared" si="61"/>
        <v>0</v>
      </c>
      <c r="N1005" s="165"/>
      <c r="O1005" s="165"/>
      <c r="P1005" s="156">
        <f t="shared" si="62"/>
        <v>0</v>
      </c>
      <c r="Q1005" s="156">
        <f t="shared" si="63"/>
        <v>0</v>
      </c>
      <c r="R1005" s="165"/>
      <c r="S1005" s="165"/>
    </row>
    <row r="1006" spans="1:19" x14ac:dyDescent="0.25">
      <c r="A1006" s="156">
        <v>991</v>
      </c>
      <c r="B1006" s="156" t="e">
        <f>VLOOKUP('Room Details'!$I994,NCA_Calculations!$I$3:$N$12,2,0)</f>
        <v>#N/A</v>
      </c>
      <c r="C1006" s="156" t="e">
        <f>VLOOKUP('Room Details'!$I994,NCA_Calculations!$I$3:$N$12,3,0)</f>
        <v>#N/A</v>
      </c>
      <c r="D1006" s="156" t="e">
        <f>VLOOKUP('Room Details'!$I994,NCA_Calculations!$I$3:$N$12,4,0)</f>
        <v>#N/A</v>
      </c>
      <c r="E1006" s="156" t="e">
        <f>VLOOKUP('Room Details'!$I994,NCA_Calculations!$I$3:$N$12,5,0)</f>
        <v>#N/A</v>
      </c>
      <c r="F1006" s="156" t="e">
        <f>VLOOKUP('Room Details'!$I994,NCA_Calculations!$I$3:$N$12,6,0)</f>
        <v>#N/A</v>
      </c>
      <c r="G1006" s="156" t="str">
        <f>IF(OR(ISBLANK('Room Details'!$M994), 'Room Details'!$M994 = 0,  'Room Details'!$M994 = "N/A" ),"Usable","Unusable")</f>
        <v>Usable</v>
      </c>
      <c r="H1006" s="156">
        <f>'Room Details'!$V994</f>
        <v>0</v>
      </c>
      <c r="I1006" s="156">
        <f>_xlfn.IFNA(ROUNDUP(IF(OR('Room Details'!$J994=0,ISBLANK('Room Details'!$J994),'Room Details'!$J994="N/A"),0,IF('Room Details'!$J994&gt;$D1006,('Room Details'!$J994/$E1006)+$F1006,IF('Room Details'!$J994&lt;=ABS($B1006*$C1006),1,('Room Details'!$J994/$B1006)+$C1006))),0),0)</f>
        <v>0</v>
      </c>
      <c r="J1006" s="167"/>
      <c r="K1006" s="167"/>
      <c r="L1006" s="156">
        <f t="shared" si="60"/>
        <v>0</v>
      </c>
      <c r="M1006" s="156">
        <f t="shared" si="61"/>
        <v>0</v>
      </c>
      <c r="N1006" s="165"/>
      <c r="O1006" s="165"/>
      <c r="P1006" s="156">
        <f t="shared" si="62"/>
        <v>0</v>
      </c>
      <c r="Q1006" s="156">
        <f t="shared" si="63"/>
        <v>0</v>
      </c>
      <c r="R1006" s="165"/>
      <c r="S1006" s="165"/>
    </row>
    <row r="1007" spans="1:19" x14ac:dyDescent="0.25">
      <c r="A1007" s="156">
        <v>992</v>
      </c>
      <c r="B1007" s="156" t="e">
        <f>VLOOKUP('Room Details'!$I995,NCA_Calculations!$I$3:$N$12,2,0)</f>
        <v>#N/A</v>
      </c>
      <c r="C1007" s="156" t="e">
        <f>VLOOKUP('Room Details'!$I995,NCA_Calculations!$I$3:$N$12,3,0)</f>
        <v>#N/A</v>
      </c>
      <c r="D1007" s="156" t="e">
        <f>VLOOKUP('Room Details'!$I995,NCA_Calculations!$I$3:$N$12,4,0)</f>
        <v>#N/A</v>
      </c>
      <c r="E1007" s="156" t="e">
        <f>VLOOKUP('Room Details'!$I995,NCA_Calculations!$I$3:$N$12,5,0)</f>
        <v>#N/A</v>
      </c>
      <c r="F1007" s="156" t="e">
        <f>VLOOKUP('Room Details'!$I995,NCA_Calculations!$I$3:$N$12,6,0)</f>
        <v>#N/A</v>
      </c>
      <c r="G1007" s="156" t="str">
        <f>IF(OR(ISBLANK('Room Details'!$M995), 'Room Details'!$M995 = 0,  'Room Details'!$M995 = "N/A" ),"Usable","Unusable")</f>
        <v>Usable</v>
      </c>
      <c r="H1007" s="156">
        <f>'Room Details'!$V995</f>
        <v>0</v>
      </c>
      <c r="I1007" s="156">
        <f>_xlfn.IFNA(ROUNDUP(IF(OR('Room Details'!$J995=0,ISBLANK('Room Details'!$J995),'Room Details'!$J995="N/A"),0,IF('Room Details'!$J995&gt;$D1007,('Room Details'!$J995/$E1007)+$F1007,IF('Room Details'!$J995&lt;=ABS($B1007*$C1007),1,('Room Details'!$J995/$B1007)+$C1007))),0),0)</f>
        <v>0</v>
      </c>
      <c r="J1007" s="167"/>
      <c r="K1007" s="167"/>
      <c r="L1007" s="156">
        <f t="shared" si="60"/>
        <v>0</v>
      </c>
      <c r="M1007" s="156">
        <f t="shared" si="61"/>
        <v>0</v>
      </c>
      <c r="N1007" s="165"/>
      <c r="O1007" s="165"/>
      <c r="P1007" s="156">
        <f t="shared" si="62"/>
        <v>0</v>
      </c>
      <c r="Q1007" s="156">
        <f t="shared" si="63"/>
        <v>0</v>
      </c>
      <c r="R1007" s="165"/>
      <c r="S1007" s="165"/>
    </row>
    <row r="1008" spans="1:19" x14ac:dyDescent="0.25">
      <c r="A1008" s="156">
        <v>993</v>
      </c>
      <c r="B1008" s="156" t="e">
        <f>VLOOKUP('Room Details'!$I996,NCA_Calculations!$I$3:$N$12,2,0)</f>
        <v>#N/A</v>
      </c>
      <c r="C1008" s="156" t="e">
        <f>VLOOKUP('Room Details'!$I996,NCA_Calculations!$I$3:$N$12,3,0)</f>
        <v>#N/A</v>
      </c>
      <c r="D1008" s="156" t="e">
        <f>VLOOKUP('Room Details'!$I996,NCA_Calculations!$I$3:$N$12,4,0)</f>
        <v>#N/A</v>
      </c>
      <c r="E1008" s="156" t="e">
        <f>VLOOKUP('Room Details'!$I996,NCA_Calculations!$I$3:$N$12,5,0)</f>
        <v>#N/A</v>
      </c>
      <c r="F1008" s="156" t="e">
        <f>VLOOKUP('Room Details'!$I996,NCA_Calculations!$I$3:$N$12,6,0)</f>
        <v>#N/A</v>
      </c>
      <c r="G1008" s="156" t="str">
        <f>IF(OR(ISBLANK('Room Details'!$M996), 'Room Details'!$M996 = 0,  'Room Details'!$M996 = "N/A" ),"Usable","Unusable")</f>
        <v>Usable</v>
      </c>
      <c r="H1008" s="156">
        <f>'Room Details'!$V996</f>
        <v>0</v>
      </c>
      <c r="I1008" s="156">
        <f>_xlfn.IFNA(ROUNDUP(IF(OR('Room Details'!$J996=0,ISBLANK('Room Details'!$J996),'Room Details'!$J996="N/A"),0,IF('Room Details'!$J996&gt;$D1008,('Room Details'!$J996/$E1008)+$F1008,IF('Room Details'!$J996&lt;=ABS($B1008*$C1008),1,('Room Details'!$J996/$B1008)+$C1008))),0),0)</f>
        <v>0</v>
      </c>
      <c r="J1008" s="167"/>
      <c r="K1008" s="167"/>
      <c r="L1008" s="156">
        <f t="shared" si="60"/>
        <v>0</v>
      </c>
      <c r="M1008" s="156">
        <f t="shared" si="61"/>
        <v>0</v>
      </c>
      <c r="N1008" s="165"/>
      <c r="O1008" s="165"/>
      <c r="P1008" s="156">
        <f t="shared" si="62"/>
        <v>0</v>
      </c>
      <c r="Q1008" s="156">
        <f t="shared" si="63"/>
        <v>0</v>
      </c>
      <c r="R1008" s="165"/>
      <c r="S1008" s="165"/>
    </row>
    <row r="1009" spans="1:19" x14ac:dyDescent="0.25">
      <c r="A1009" s="156">
        <v>994</v>
      </c>
      <c r="B1009" s="156" t="e">
        <f>VLOOKUP('Room Details'!$I997,NCA_Calculations!$I$3:$N$12,2,0)</f>
        <v>#N/A</v>
      </c>
      <c r="C1009" s="156" t="e">
        <f>VLOOKUP('Room Details'!$I997,NCA_Calculations!$I$3:$N$12,3,0)</f>
        <v>#N/A</v>
      </c>
      <c r="D1009" s="156" t="e">
        <f>VLOOKUP('Room Details'!$I997,NCA_Calculations!$I$3:$N$12,4,0)</f>
        <v>#N/A</v>
      </c>
      <c r="E1009" s="156" t="e">
        <f>VLOOKUP('Room Details'!$I997,NCA_Calculations!$I$3:$N$12,5,0)</f>
        <v>#N/A</v>
      </c>
      <c r="F1009" s="156" t="e">
        <f>VLOOKUP('Room Details'!$I997,NCA_Calculations!$I$3:$N$12,6,0)</f>
        <v>#N/A</v>
      </c>
      <c r="G1009" s="156" t="str">
        <f>IF(OR(ISBLANK('Room Details'!$M997), 'Room Details'!$M997 = 0,  'Room Details'!$M997 = "N/A" ),"Usable","Unusable")</f>
        <v>Usable</v>
      </c>
      <c r="H1009" s="156">
        <f>'Room Details'!$V997</f>
        <v>0</v>
      </c>
      <c r="I1009" s="156">
        <f>_xlfn.IFNA(ROUNDUP(IF(OR('Room Details'!$J997=0,ISBLANK('Room Details'!$J997),'Room Details'!$J997="N/A"),0,IF('Room Details'!$J997&gt;$D1009,('Room Details'!$J997/$E1009)+$F1009,IF('Room Details'!$J997&lt;=ABS($B1009*$C1009),1,('Room Details'!$J997/$B1009)+$C1009))),0),0)</f>
        <v>0</v>
      </c>
      <c r="J1009" s="167"/>
      <c r="K1009" s="167"/>
      <c r="L1009" s="156">
        <f t="shared" si="60"/>
        <v>0</v>
      </c>
      <c r="M1009" s="156">
        <f t="shared" si="61"/>
        <v>0</v>
      </c>
      <c r="N1009" s="165"/>
      <c r="O1009" s="165"/>
      <c r="P1009" s="156">
        <f t="shared" si="62"/>
        <v>0</v>
      </c>
      <c r="Q1009" s="156">
        <f t="shared" si="63"/>
        <v>0</v>
      </c>
      <c r="R1009" s="165"/>
      <c r="S1009" s="165"/>
    </row>
    <row r="1010" spans="1:19" x14ac:dyDescent="0.25">
      <c r="A1010" s="156">
        <v>995</v>
      </c>
      <c r="B1010" s="156" t="e">
        <f>VLOOKUP('Room Details'!$I998,NCA_Calculations!$I$3:$N$12,2,0)</f>
        <v>#N/A</v>
      </c>
      <c r="C1010" s="156" t="e">
        <f>VLOOKUP('Room Details'!$I998,NCA_Calculations!$I$3:$N$12,3,0)</f>
        <v>#N/A</v>
      </c>
      <c r="D1010" s="156" t="e">
        <f>VLOOKUP('Room Details'!$I998,NCA_Calculations!$I$3:$N$12,4,0)</f>
        <v>#N/A</v>
      </c>
      <c r="E1010" s="156" t="e">
        <f>VLOOKUP('Room Details'!$I998,NCA_Calculations!$I$3:$N$12,5,0)</f>
        <v>#N/A</v>
      </c>
      <c r="F1010" s="156" t="e">
        <f>VLOOKUP('Room Details'!$I998,NCA_Calculations!$I$3:$N$12,6,0)</f>
        <v>#N/A</v>
      </c>
      <c r="G1010" s="156" t="str">
        <f>IF(OR(ISBLANK('Room Details'!$M998), 'Room Details'!$M998 = 0,  'Room Details'!$M998 = "N/A" ),"Usable","Unusable")</f>
        <v>Usable</v>
      </c>
      <c r="H1010" s="156">
        <f>'Room Details'!$V998</f>
        <v>0</v>
      </c>
      <c r="I1010" s="156">
        <f>_xlfn.IFNA(ROUNDUP(IF(OR('Room Details'!$J998=0,ISBLANK('Room Details'!$J998),'Room Details'!$J998="N/A"),0,IF('Room Details'!$J998&gt;$D1010,('Room Details'!$J998/$E1010)+$F1010,IF('Room Details'!$J998&lt;=ABS($B1010*$C1010),1,('Room Details'!$J998/$B1010)+$C1010))),0),0)</f>
        <v>0</v>
      </c>
      <c r="J1010" s="167"/>
      <c r="K1010" s="167"/>
      <c r="L1010" s="156">
        <f t="shared" si="60"/>
        <v>0</v>
      </c>
      <c r="M1010" s="156">
        <f t="shared" si="61"/>
        <v>0</v>
      </c>
      <c r="N1010" s="165"/>
      <c r="O1010" s="165"/>
      <c r="P1010" s="156">
        <f t="shared" si="62"/>
        <v>0</v>
      </c>
      <c r="Q1010" s="156">
        <f t="shared" si="63"/>
        <v>0</v>
      </c>
      <c r="R1010" s="165"/>
      <c r="S1010" s="165"/>
    </row>
    <row r="1011" spans="1:19" x14ac:dyDescent="0.25">
      <c r="A1011" s="156">
        <v>996</v>
      </c>
      <c r="B1011" s="156" t="e">
        <f>VLOOKUP('Room Details'!$I999,NCA_Calculations!$I$3:$N$12,2,0)</f>
        <v>#N/A</v>
      </c>
      <c r="C1011" s="156" t="e">
        <f>VLOOKUP('Room Details'!$I999,NCA_Calculations!$I$3:$N$12,3,0)</f>
        <v>#N/A</v>
      </c>
      <c r="D1011" s="156" t="e">
        <f>VLOOKUP('Room Details'!$I999,NCA_Calculations!$I$3:$N$12,4,0)</f>
        <v>#N/A</v>
      </c>
      <c r="E1011" s="156" t="e">
        <f>VLOOKUP('Room Details'!$I999,NCA_Calculations!$I$3:$N$12,5,0)</f>
        <v>#N/A</v>
      </c>
      <c r="F1011" s="156" t="e">
        <f>VLOOKUP('Room Details'!$I999,NCA_Calculations!$I$3:$N$12,6,0)</f>
        <v>#N/A</v>
      </c>
      <c r="G1011" s="156" t="str">
        <f>IF(OR(ISBLANK('Room Details'!$M999), 'Room Details'!$M999 = 0,  'Room Details'!$M999 = "N/A" ),"Usable","Unusable")</f>
        <v>Usable</v>
      </c>
      <c r="H1011" s="156">
        <f>'Room Details'!$V999</f>
        <v>0</v>
      </c>
      <c r="I1011" s="156">
        <f>_xlfn.IFNA(ROUNDUP(IF(OR('Room Details'!$J999=0,ISBLANK('Room Details'!$J999),'Room Details'!$J999="N/A"),0,IF('Room Details'!$J999&gt;$D1011,('Room Details'!$J999/$E1011)+$F1011,IF('Room Details'!$J999&lt;=ABS($B1011*$C1011),1,('Room Details'!$J999/$B1011)+$C1011))),0),0)</f>
        <v>0</v>
      </c>
      <c r="J1011" s="167"/>
      <c r="K1011" s="167"/>
      <c r="L1011" s="156">
        <f t="shared" si="60"/>
        <v>0</v>
      </c>
      <c r="M1011" s="156">
        <f t="shared" si="61"/>
        <v>0</v>
      </c>
      <c r="N1011" s="165"/>
      <c r="O1011" s="165"/>
      <c r="P1011" s="156">
        <f t="shared" si="62"/>
        <v>0</v>
      </c>
      <c r="Q1011" s="156">
        <f t="shared" si="63"/>
        <v>0</v>
      </c>
      <c r="R1011" s="165"/>
      <c r="S1011" s="165"/>
    </row>
    <row r="1012" spans="1:19" x14ac:dyDescent="0.25">
      <c r="A1012" s="156">
        <v>997</v>
      </c>
      <c r="B1012" s="156" t="e">
        <f>VLOOKUP('Room Details'!$I1000,NCA_Calculations!$I$3:$N$12,2,0)</f>
        <v>#N/A</v>
      </c>
      <c r="C1012" s="156" t="e">
        <f>VLOOKUP('Room Details'!$I1000,NCA_Calculations!$I$3:$N$12,3,0)</f>
        <v>#N/A</v>
      </c>
      <c r="D1012" s="156" t="e">
        <f>VLOOKUP('Room Details'!$I1000,NCA_Calculations!$I$3:$N$12,4,0)</f>
        <v>#N/A</v>
      </c>
      <c r="E1012" s="156" t="e">
        <f>VLOOKUP('Room Details'!$I1000,NCA_Calculations!$I$3:$N$12,5,0)</f>
        <v>#N/A</v>
      </c>
      <c r="F1012" s="156" t="e">
        <f>VLOOKUP('Room Details'!$I1000,NCA_Calculations!$I$3:$N$12,6,0)</f>
        <v>#N/A</v>
      </c>
      <c r="G1012" s="156" t="str">
        <f>IF(OR(ISBLANK('Room Details'!$M1000), 'Room Details'!$M1000 = 0,  'Room Details'!$M1000 = "N/A" ),"Usable","Unusable")</f>
        <v>Usable</v>
      </c>
      <c r="H1012" s="156">
        <f>'Room Details'!$V1000</f>
        <v>0</v>
      </c>
      <c r="I1012" s="156">
        <f>_xlfn.IFNA(ROUNDUP(IF(OR('Room Details'!$J1000=0,ISBLANK('Room Details'!$J1000),'Room Details'!$J1000="N/A"),0,IF('Room Details'!$J1000&gt;$D1012,('Room Details'!$J1000/$E1012)+$F1012,IF('Room Details'!$J1000&lt;=ABS($B1012*$C1012),1,('Room Details'!$J1000/$B1012)+$C1012))),0),0)</f>
        <v>0</v>
      </c>
      <c r="J1012" s="167"/>
      <c r="K1012" s="167"/>
      <c r="L1012" s="156">
        <f t="shared" si="60"/>
        <v>0</v>
      </c>
      <c r="M1012" s="156">
        <f t="shared" si="61"/>
        <v>0</v>
      </c>
      <c r="N1012" s="165"/>
      <c r="O1012" s="165"/>
      <c r="P1012" s="156">
        <f t="shared" si="62"/>
        <v>0</v>
      </c>
      <c r="Q1012" s="156">
        <f t="shared" si="63"/>
        <v>0</v>
      </c>
      <c r="R1012" s="165"/>
      <c r="S1012" s="165"/>
    </row>
    <row r="1013" spans="1:19" x14ac:dyDescent="0.25">
      <c r="A1013" s="156">
        <v>998</v>
      </c>
      <c r="B1013" s="156" t="e">
        <f>VLOOKUP('Room Details'!$I1001,NCA_Calculations!$I$3:$N$12,2,0)</f>
        <v>#N/A</v>
      </c>
      <c r="C1013" s="156" t="e">
        <f>VLOOKUP('Room Details'!$I1001,NCA_Calculations!$I$3:$N$12,3,0)</f>
        <v>#N/A</v>
      </c>
      <c r="D1013" s="156" t="e">
        <f>VLOOKUP('Room Details'!$I1001,NCA_Calculations!$I$3:$N$12,4,0)</f>
        <v>#N/A</v>
      </c>
      <c r="E1013" s="156" t="e">
        <f>VLOOKUP('Room Details'!$I1001,NCA_Calculations!$I$3:$N$12,5,0)</f>
        <v>#N/A</v>
      </c>
      <c r="F1013" s="156" t="e">
        <f>VLOOKUP('Room Details'!$I1001,NCA_Calculations!$I$3:$N$12,6,0)</f>
        <v>#N/A</v>
      </c>
      <c r="G1013" s="156" t="str">
        <f>IF(OR(ISBLANK('Room Details'!$M1001), 'Room Details'!$M1001 = 0,  'Room Details'!$M1001 = "N/A" ),"Usable","Unusable")</f>
        <v>Usable</v>
      </c>
      <c r="H1013" s="156">
        <f>'Room Details'!$V1001</f>
        <v>0</v>
      </c>
      <c r="I1013" s="156">
        <f>_xlfn.IFNA(ROUNDUP(IF(OR('Room Details'!$J1001=0,ISBLANK('Room Details'!$J1001),'Room Details'!$J1001="N/A"),0,IF('Room Details'!$J1001&gt;$D1013,('Room Details'!$J1001/$E1013)+$F1013,IF('Room Details'!$J1001&lt;=ABS($B1013*$C1013),1,('Room Details'!$J1001/$B1013)+$C1013))),0),0)</f>
        <v>0</v>
      </c>
      <c r="J1013" s="167"/>
      <c r="K1013" s="167"/>
      <c r="L1013" s="156">
        <f t="shared" si="60"/>
        <v>0</v>
      </c>
      <c r="M1013" s="156">
        <f t="shared" si="61"/>
        <v>0</v>
      </c>
      <c r="N1013" s="165"/>
      <c r="O1013" s="165"/>
      <c r="P1013" s="156">
        <f t="shared" si="62"/>
        <v>0</v>
      </c>
      <c r="Q1013" s="156">
        <f t="shared" si="63"/>
        <v>0</v>
      </c>
      <c r="R1013" s="165"/>
      <c r="S1013" s="165"/>
    </row>
    <row r="1014" spans="1:19" x14ac:dyDescent="0.25">
      <c r="A1014" s="156">
        <v>999</v>
      </c>
      <c r="B1014" s="156" t="e">
        <f>VLOOKUP('Room Details'!$I1002,NCA_Calculations!$I$3:$N$12,2,0)</f>
        <v>#N/A</v>
      </c>
      <c r="C1014" s="156" t="e">
        <f>VLOOKUP('Room Details'!$I1002,NCA_Calculations!$I$3:$N$12,3,0)</f>
        <v>#N/A</v>
      </c>
      <c r="D1014" s="156" t="e">
        <f>VLOOKUP('Room Details'!$I1002,NCA_Calculations!$I$3:$N$12,4,0)</f>
        <v>#N/A</v>
      </c>
      <c r="E1014" s="156" t="e">
        <f>VLOOKUP('Room Details'!$I1002,NCA_Calculations!$I$3:$N$12,5,0)</f>
        <v>#N/A</v>
      </c>
      <c r="F1014" s="156" t="e">
        <f>VLOOKUP('Room Details'!$I1002,NCA_Calculations!$I$3:$N$12,6,0)</f>
        <v>#N/A</v>
      </c>
      <c r="G1014" s="156" t="str">
        <f>IF(OR(ISBLANK('Room Details'!$M1002), 'Room Details'!$M1002 = 0,  'Room Details'!$M1002 = "N/A" ),"Usable","Unusable")</f>
        <v>Usable</v>
      </c>
      <c r="H1014" s="156">
        <f>'Room Details'!$V1002</f>
        <v>0</v>
      </c>
      <c r="I1014" s="156">
        <f>_xlfn.IFNA(ROUNDUP(IF(OR('Room Details'!$J1002=0,ISBLANK('Room Details'!$J1002),'Room Details'!$J1002="N/A"),0,IF('Room Details'!$J1002&gt;$D1014,('Room Details'!$J1002/$E1014)+$F1014,IF('Room Details'!$J1002&lt;=ABS($B1014*$C1014),1,('Room Details'!$J1002/$B1014)+$C1014))),0),0)</f>
        <v>0</v>
      </c>
      <c r="J1014" s="167"/>
      <c r="K1014" s="167"/>
      <c r="L1014" s="156">
        <f t="shared" si="60"/>
        <v>0</v>
      </c>
      <c r="M1014" s="156">
        <f t="shared" si="61"/>
        <v>0</v>
      </c>
      <c r="N1014" s="165"/>
      <c r="O1014" s="165"/>
      <c r="P1014" s="156">
        <f t="shared" si="62"/>
        <v>0</v>
      </c>
      <c r="Q1014" s="156">
        <f t="shared" si="63"/>
        <v>0</v>
      </c>
      <c r="R1014" s="165"/>
      <c r="S1014" s="165"/>
    </row>
    <row r="1015" spans="1:19" x14ac:dyDescent="0.25">
      <c r="A1015" s="156">
        <v>1000</v>
      </c>
      <c r="B1015" s="156" t="e">
        <f>VLOOKUP('Room Details'!$I1003,NCA_Calculations!$I$3:$N$12,2,0)</f>
        <v>#N/A</v>
      </c>
      <c r="C1015" s="156" t="e">
        <f>VLOOKUP('Room Details'!$I1003,NCA_Calculations!$I$3:$N$12,3,0)</f>
        <v>#N/A</v>
      </c>
      <c r="D1015" s="156" t="e">
        <f>VLOOKUP('Room Details'!$I1003,NCA_Calculations!$I$3:$N$12,4,0)</f>
        <v>#N/A</v>
      </c>
      <c r="E1015" s="156" t="e">
        <f>VLOOKUP('Room Details'!$I1003,NCA_Calculations!$I$3:$N$12,5,0)</f>
        <v>#N/A</v>
      </c>
      <c r="F1015" s="156" t="e">
        <f>VLOOKUP('Room Details'!$I1003,NCA_Calculations!$I$3:$N$12,6,0)</f>
        <v>#N/A</v>
      </c>
      <c r="G1015" s="156" t="str">
        <f>IF(OR(ISBLANK('Room Details'!$M1003), 'Room Details'!$M1003 = 0,  'Room Details'!$M1003 = "N/A" ),"Usable","Unusable")</f>
        <v>Usable</v>
      </c>
      <c r="H1015" s="156">
        <f>'Room Details'!$V1003</f>
        <v>0</v>
      </c>
      <c r="I1015" s="156">
        <f>_xlfn.IFNA(ROUNDUP(IF(OR('Room Details'!$J1003=0,ISBLANK('Room Details'!$J1003),'Room Details'!$J1003="N/A"),0,IF('Room Details'!$J1003&gt;$D1015,('Room Details'!$J1003/$E1015)+$F1015,IF('Room Details'!$J1003&lt;=ABS($B1015*$C1015),1,('Room Details'!$J1003/$B1015)+$C1015))),0),0)</f>
        <v>0</v>
      </c>
      <c r="J1015" s="167"/>
      <c r="K1015" s="167"/>
      <c r="L1015" s="156">
        <f t="shared" si="60"/>
        <v>0</v>
      </c>
      <c r="M1015" s="156">
        <f t="shared" si="61"/>
        <v>0</v>
      </c>
      <c r="N1015" s="165"/>
      <c r="O1015" s="165"/>
      <c r="P1015" s="156">
        <f t="shared" si="62"/>
        <v>0</v>
      </c>
      <c r="Q1015" s="156">
        <f t="shared" si="63"/>
        <v>0</v>
      </c>
      <c r="R1015" s="165"/>
      <c r="S1015" s="165"/>
    </row>
    <row r="1016" spans="1:19" x14ac:dyDescent="0.25">
      <c r="A1016" s="156">
        <v>1001</v>
      </c>
      <c r="B1016" s="156" t="e">
        <f>VLOOKUP('Room Details'!$I1004,NCA_Calculations!$I$3:$N$12,2,0)</f>
        <v>#N/A</v>
      </c>
      <c r="C1016" s="156" t="e">
        <f>VLOOKUP('Room Details'!$I1004,NCA_Calculations!$I$3:$N$12,3,0)</f>
        <v>#N/A</v>
      </c>
      <c r="D1016" s="156" t="e">
        <f>VLOOKUP('Room Details'!$I1004,NCA_Calculations!$I$3:$N$12,4,0)</f>
        <v>#N/A</v>
      </c>
      <c r="E1016" s="156" t="e">
        <f>VLOOKUP('Room Details'!$I1004,NCA_Calculations!$I$3:$N$12,5,0)</f>
        <v>#N/A</v>
      </c>
      <c r="F1016" s="156" t="e">
        <f>VLOOKUP('Room Details'!$I1004,NCA_Calculations!$I$3:$N$12,6,0)</f>
        <v>#N/A</v>
      </c>
      <c r="G1016" s="156" t="str">
        <f>IF(OR(ISBLANK('Room Details'!$M1004), 'Room Details'!$M1004 = 0,  'Room Details'!$M1004 = "N/A" ),"Usable","Unusable")</f>
        <v>Usable</v>
      </c>
      <c r="H1016" s="156">
        <f>'Room Details'!$V1004</f>
        <v>0</v>
      </c>
      <c r="I1016" s="156">
        <f>_xlfn.IFNA(ROUNDUP(IF(OR('Room Details'!$J1004=0,ISBLANK('Room Details'!$J1004),'Room Details'!$J1004="N/A"),0,IF('Room Details'!$J1004&gt;$D1016,('Room Details'!$J1004/$E1016)+$F1016,IF('Room Details'!$J1004&lt;=ABS($B1016*$C1016),1,('Room Details'!$J1004/$B1016)+$C1016))),0),0)</f>
        <v>0</v>
      </c>
      <c r="J1016" s="167"/>
      <c r="K1016" s="167"/>
      <c r="L1016" s="156">
        <f t="shared" si="60"/>
        <v>0</v>
      </c>
      <c r="M1016" s="156">
        <f t="shared" si="61"/>
        <v>0</v>
      </c>
      <c r="N1016" s="165"/>
      <c r="O1016" s="165"/>
      <c r="P1016" s="156">
        <f t="shared" si="62"/>
        <v>0</v>
      </c>
      <c r="Q1016" s="156">
        <f t="shared" si="63"/>
        <v>0</v>
      </c>
      <c r="R1016" s="165"/>
      <c r="S1016" s="165"/>
    </row>
    <row r="1017" spans="1:19" x14ac:dyDescent="0.25">
      <c r="A1017" s="156">
        <v>1002</v>
      </c>
      <c r="B1017" s="156" t="e">
        <f>VLOOKUP('Room Details'!$I1005,NCA_Calculations!$I$3:$N$12,2,0)</f>
        <v>#N/A</v>
      </c>
      <c r="C1017" s="156" t="e">
        <f>VLOOKUP('Room Details'!$I1005,NCA_Calculations!$I$3:$N$12,3,0)</f>
        <v>#N/A</v>
      </c>
      <c r="D1017" s="156" t="e">
        <f>VLOOKUP('Room Details'!$I1005,NCA_Calculations!$I$3:$N$12,4,0)</f>
        <v>#N/A</v>
      </c>
      <c r="E1017" s="156" t="e">
        <f>VLOOKUP('Room Details'!$I1005,NCA_Calculations!$I$3:$N$12,5,0)</f>
        <v>#N/A</v>
      </c>
      <c r="F1017" s="156" t="e">
        <f>VLOOKUP('Room Details'!$I1005,NCA_Calculations!$I$3:$N$12,6,0)</f>
        <v>#N/A</v>
      </c>
      <c r="G1017" s="156" t="str">
        <f>IF(OR(ISBLANK('Room Details'!$M1005), 'Room Details'!$M1005 = 0,  'Room Details'!$M1005 = "N/A" ),"Usable","Unusable")</f>
        <v>Usable</v>
      </c>
      <c r="H1017" s="156">
        <f>'Room Details'!$V1005</f>
        <v>0</v>
      </c>
      <c r="I1017" s="156">
        <f>_xlfn.IFNA(ROUNDUP(IF(OR('Room Details'!$J1005=0,ISBLANK('Room Details'!$J1005),'Room Details'!$J1005="N/A"),0,IF('Room Details'!$J1005&gt;$D1017,('Room Details'!$J1005/$E1017)+$F1017,IF('Room Details'!$J1005&lt;=ABS($B1017*$C1017),1,('Room Details'!$J1005/$B1017)+$C1017))),0),0)</f>
        <v>0</v>
      </c>
      <c r="J1017" s="167"/>
      <c r="K1017" s="167"/>
      <c r="L1017" s="156">
        <f t="shared" si="60"/>
        <v>0</v>
      </c>
      <c r="M1017" s="156">
        <f t="shared" si="61"/>
        <v>0</v>
      </c>
      <c r="N1017" s="165"/>
      <c r="O1017" s="165"/>
      <c r="P1017" s="156">
        <f t="shared" si="62"/>
        <v>0</v>
      </c>
      <c r="Q1017" s="156">
        <f t="shared" si="63"/>
        <v>0</v>
      </c>
      <c r="R1017" s="165"/>
      <c r="S1017" s="165"/>
    </row>
    <row r="1018" spans="1:19" x14ac:dyDescent="0.25">
      <c r="A1018" s="156">
        <v>1003</v>
      </c>
      <c r="B1018" s="156" t="e">
        <f>VLOOKUP('Room Details'!$I1006,NCA_Calculations!$I$3:$N$12,2,0)</f>
        <v>#N/A</v>
      </c>
      <c r="C1018" s="156" t="e">
        <f>VLOOKUP('Room Details'!$I1006,NCA_Calculations!$I$3:$N$12,3,0)</f>
        <v>#N/A</v>
      </c>
      <c r="D1018" s="156" t="e">
        <f>VLOOKUP('Room Details'!$I1006,NCA_Calculations!$I$3:$N$12,4,0)</f>
        <v>#N/A</v>
      </c>
      <c r="E1018" s="156" t="e">
        <f>VLOOKUP('Room Details'!$I1006,NCA_Calculations!$I$3:$N$12,5,0)</f>
        <v>#N/A</v>
      </c>
      <c r="F1018" s="156" t="e">
        <f>VLOOKUP('Room Details'!$I1006,NCA_Calculations!$I$3:$N$12,6,0)</f>
        <v>#N/A</v>
      </c>
      <c r="G1018" s="156" t="str">
        <f>IF(OR(ISBLANK('Room Details'!$M1006), 'Room Details'!$M1006 = 0,  'Room Details'!$M1006 = "N/A" ),"Usable","Unusable")</f>
        <v>Usable</v>
      </c>
      <c r="H1018" s="156">
        <f>'Room Details'!$V1006</f>
        <v>0</v>
      </c>
      <c r="I1018" s="156">
        <f>_xlfn.IFNA(ROUNDUP(IF(OR('Room Details'!$J1006=0,ISBLANK('Room Details'!$J1006),'Room Details'!$J1006="N/A"),0,IF('Room Details'!$J1006&gt;$D1018,('Room Details'!$J1006/$E1018)+$F1018,IF('Room Details'!$J1006&lt;=ABS($B1018*$C1018),1,('Room Details'!$J1006/$B1018)+$C1018))),0),0)</f>
        <v>0</v>
      </c>
      <c r="J1018" s="167"/>
      <c r="K1018" s="167"/>
      <c r="L1018" s="156">
        <f t="shared" si="60"/>
        <v>0</v>
      </c>
      <c r="M1018" s="156">
        <f t="shared" si="61"/>
        <v>0</v>
      </c>
      <c r="N1018" s="165"/>
      <c r="O1018" s="165"/>
      <c r="P1018" s="156">
        <f t="shared" si="62"/>
        <v>0</v>
      </c>
      <c r="Q1018" s="156">
        <f t="shared" si="63"/>
        <v>0</v>
      </c>
      <c r="R1018" s="165"/>
      <c r="S1018" s="165"/>
    </row>
    <row r="1019" spans="1:19" x14ac:dyDescent="0.25">
      <c r="A1019" s="156">
        <v>1004</v>
      </c>
      <c r="B1019" s="156" t="e">
        <f>VLOOKUP('Room Details'!$I1007,NCA_Calculations!$I$3:$N$12,2,0)</f>
        <v>#N/A</v>
      </c>
      <c r="C1019" s="156" t="e">
        <f>VLOOKUP('Room Details'!$I1007,NCA_Calculations!$I$3:$N$12,3,0)</f>
        <v>#N/A</v>
      </c>
      <c r="D1019" s="156" t="e">
        <f>VLOOKUP('Room Details'!$I1007,NCA_Calculations!$I$3:$N$12,4,0)</f>
        <v>#N/A</v>
      </c>
      <c r="E1019" s="156" t="e">
        <f>VLOOKUP('Room Details'!$I1007,NCA_Calculations!$I$3:$N$12,5,0)</f>
        <v>#N/A</v>
      </c>
      <c r="F1019" s="156" t="e">
        <f>VLOOKUP('Room Details'!$I1007,NCA_Calculations!$I$3:$N$12,6,0)</f>
        <v>#N/A</v>
      </c>
      <c r="G1019" s="156" t="str">
        <f>IF(OR(ISBLANK('Room Details'!$M1007), 'Room Details'!$M1007 = 0,  'Room Details'!$M1007 = "N/A" ),"Usable","Unusable")</f>
        <v>Usable</v>
      </c>
      <c r="H1019" s="156">
        <f>'Room Details'!$V1007</f>
        <v>0</v>
      </c>
      <c r="I1019" s="156">
        <f>_xlfn.IFNA(ROUNDUP(IF(OR('Room Details'!$J1007=0,ISBLANK('Room Details'!$J1007),'Room Details'!$J1007="N/A"),0,IF('Room Details'!$J1007&gt;$D1019,('Room Details'!$J1007/$E1019)+$F1019,IF('Room Details'!$J1007&lt;=ABS($B1019*$C1019),1,('Room Details'!$J1007/$B1019)+$C1019))),0),0)</f>
        <v>0</v>
      </c>
      <c r="J1019" s="167"/>
      <c r="K1019" s="167"/>
      <c r="L1019" s="156">
        <f t="shared" si="60"/>
        <v>0</v>
      </c>
      <c r="M1019" s="156">
        <f t="shared" si="61"/>
        <v>0</v>
      </c>
      <c r="N1019" s="165"/>
      <c r="O1019" s="165"/>
      <c r="P1019" s="156">
        <f t="shared" si="62"/>
        <v>0</v>
      </c>
      <c r="Q1019" s="156">
        <f t="shared" si="63"/>
        <v>0</v>
      </c>
      <c r="R1019" s="165"/>
      <c r="S1019" s="165"/>
    </row>
    <row r="1020" spans="1:19" x14ac:dyDescent="0.25">
      <c r="A1020" s="156">
        <v>1005</v>
      </c>
      <c r="B1020" s="156" t="e">
        <f>VLOOKUP('Room Details'!$I1008,NCA_Calculations!$I$3:$N$12,2,0)</f>
        <v>#N/A</v>
      </c>
      <c r="C1020" s="156" t="e">
        <f>VLOOKUP('Room Details'!$I1008,NCA_Calculations!$I$3:$N$12,3,0)</f>
        <v>#N/A</v>
      </c>
      <c r="D1020" s="156" t="e">
        <f>VLOOKUP('Room Details'!$I1008,NCA_Calculations!$I$3:$N$12,4,0)</f>
        <v>#N/A</v>
      </c>
      <c r="E1020" s="156" t="e">
        <f>VLOOKUP('Room Details'!$I1008,NCA_Calculations!$I$3:$N$12,5,0)</f>
        <v>#N/A</v>
      </c>
      <c r="F1020" s="156" t="e">
        <f>VLOOKUP('Room Details'!$I1008,NCA_Calculations!$I$3:$N$12,6,0)</f>
        <v>#N/A</v>
      </c>
      <c r="G1020" s="156" t="str">
        <f>IF(OR(ISBLANK('Room Details'!$M1008), 'Room Details'!$M1008 = 0,  'Room Details'!$M1008 = "N/A" ),"Usable","Unusable")</f>
        <v>Usable</v>
      </c>
      <c r="H1020" s="156">
        <f>'Room Details'!$V1008</f>
        <v>0</v>
      </c>
      <c r="I1020" s="156">
        <f>_xlfn.IFNA(ROUNDUP(IF(OR('Room Details'!$J1008=0,ISBLANK('Room Details'!$J1008),'Room Details'!$J1008="N/A"),0,IF('Room Details'!$J1008&gt;$D1020,('Room Details'!$J1008/$E1020)+$F1020,IF('Room Details'!$J1008&lt;=ABS($B1020*$C1020),1,('Room Details'!$J1008/$B1020)+$C1020))),0),0)</f>
        <v>0</v>
      </c>
      <c r="J1020" s="167"/>
      <c r="K1020" s="167"/>
      <c r="L1020" s="156">
        <f t="shared" si="60"/>
        <v>0</v>
      </c>
      <c r="M1020" s="156">
        <f t="shared" si="61"/>
        <v>0</v>
      </c>
      <c r="N1020" s="165"/>
      <c r="O1020" s="165"/>
      <c r="P1020" s="156">
        <f t="shared" si="62"/>
        <v>0</v>
      </c>
      <c r="Q1020" s="156">
        <f t="shared" si="63"/>
        <v>0</v>
      </c>
      <c r="R1020" s="165"/>
      <c r="S1020" s="165"/>
    </row>
    <row r="1021" spans="1:19" x14ac:dyDescent="0.25">
      <c r="A1021" s="156">
        <v>1006</v>
      </c>
      <c r="B1021" s="156" t="e">
        <f>VLOOKUP('Room Details'!$I1009,NCA_Calculations!$I$3:$N$12,2,0)</f>
        <v>#N/A</v>
      </c>
      <c r="C1021" s="156" t="e">
        <f>VLOOKUP('Room Details'!$I1009,NCA_Calculations!$I$3:$N$12,3,0)</f>
        <v>#N/A</v>
      </c>
      <c r="D1021" s="156" t="e">
        <f>VLOOKUP('Room Details'!$I1009,NCA_Calculations!$I$3:$N$12,4,0)</f>
        <v>#N/A</v>
      </c>
      <c r="E1021" s="156" t="e">
        <f>VLOOKUP('Room Details'!$I1009,NCA_Calculations!$I$3:$N$12,5,0)</f>
        <v>#N/A</v>
      </c>
      <c r="F1021" s="156" t="e">
        <f>VLOOKUP('Room Details'!$I1009,NCA_Calculations!$I$3:$N$12,6,0)</f>
        <v>#N/A</v>
      </c>
      <c r="G1021" s="156" t="str">
        <f>IF(OR(ISBLANK('Room Details'!$M1009), 'Room Details'!$M1009 = 0,  'Room Details'!$M1009 = "N/A" ),"Usable","Unusable")</f>
        <v>Usable</v>
      </c>
      <c r="H1021" s="156">
        <f>'Room Details'!$V1009</f>
        <v>0</v>
      </c>
      <c r="I1021" s="156">
        <f>_xlfn.IFNA(ROUNDUP(IF(OR('Room Details'!$J1009=0,ISBLANK('Room Details'!$J1009),'Room Details'!$J1009="N/A"),0,IF('Room Details'!$J1009&gt;$D1021,('Room Details'!$J1009/$E1021)+$F1021,IF('Room Details'!$J1009&lt;=ABS($B1021*$C1021),1,('Room Details'!$J1009/$B1021)+$C1021))),0),0)</f>
        <v>0</v>
      </c>
      <c r="J1021" s="167"/>
      <c r="K1021" s="167"/>
      <c r="L1021" s="156">
        <f t="shared" si="60"/>
        <v>0</v>
      </c>
      <c r="M1021" s="156">
        <f t="shared" si="61"/>
        <v>0</v>
      </c>
      <c r="N1021" s="165"/>
      <c r="O1021" s="165"/>
      <c r="P1021" s="156">
        <f t="shared" si="62"/>
        <v>0</v>
      </c>
      <c r="Q1021" s="156">
        <f t="shared" si="63"/>
        <v>0</v>
      </c>
      <c r="R1021" s="165"/>
      <c r="S1021" s="165"/>
    </row>
    <row r="1022" spans="1:19" x14ac:dyDescent="0.25">
      <c r="A1022" s="156">
        <v>1007</v>
      </c>
      <c r="B1022" s="156" t="e">
        <f>VLOOKUP('Room Details'!$I1010,NCA_Calculations!$I$3:$N$12,2,0)</f>
        <v>#N/A</v>
      </c>
      <c r="C1022" s="156" t="e">
        <f>VLOOKUP('Room Details'!$I1010,NCA_Calculations!$I$3:$N$12,3,0)</f>
        <v>#N/A</v>
      </c>
      <c r="D1022" s="156" t="e">
        <f>VLOOKUP('Room Details'!$I1010,NCA_Calculations!$I$3:$N$12,4,0)</f>
        <v>#N/A</v>
      </c>
      <c r="E1022" s="156" t="e">
        <f>VLOOKUP('Room Details'!$I1010,NCA_Calculations!$I$3:$N$12,5,0)</f>
        <v>#N/A</v>
      </c>
      <c r="F1022" s="156" t="e">
        <f>VLOOKUP('Room Details'!$I1010,NCA_Calculations!$I$3:$N$12,6,0)</f>
        <v>#N/A</v>
      </c>
      <c r="G1022" s="156" t="str">
        <f>IF(OR(ISBLANK('Room Details'!$M1010), 'Room Details'!$M1010 = 0,  'Room Details'!$M1010 = "N/A" ),"Usable","Unusable")</f>
        <v>Usable</v>
      </c>
      <c r="H1022" s="156">
        <f>'Room Details'!$V1010</f>
        <v>0</v>
      </c>
      <c r="I1022" s="156">
        <f>_xlfn.IFNA(ROUNDUP(IF(OR('Room Details'!$J1010=0,ISBLANK('Room Details'!$J1010),'Room Details'!$J1010="N/A"),0,IF('Room Details'!$J1010&gt;$D1022,('Room Details'!$J1010/$E1022)+$F1022,IF('Room Details'!$J1010&lt;=ABS($B1022*$C1022),1,('Room Details'!$J1010/$B1022)+$C1022))),0),0)</f>
        <v>0</v>
      </c>
      <c r="J1022" s="167"/>
      <c r="K1022" s="167"/>
      <c r="L1022" s="156">
        <f t="shared" si="60"/>
        <v>0</v>
      </c>
      <c r="M1022" s="156">
        <f t="shared" si="61"/>
        <v>0</v>
      </c>
      <c r="N1022" s="165"/>
      <c r="O1022" s="165"/>
      <c r="P1022" s="156">
        <f t="shared" si="62"/>
        <v>0</v>
      </c>
      <c r="Q1022" s="156">
        <f t="shared" si="63"/>
        <v>0</v>
      </c>
      <c r="R1022" s="165"/>
      <c r="S1022" s="165"/>
    </row>
    <row r="1023" spans="1:19" x14ac:dyDescent="0.25">
      <c r="A1023" s="156">
        <v>1008</v>
      </c>
      <c r="B1023" s="156" t="e">
        <f>VLOOKUP('Room Details'!$I1011,NCA_Calculations!$I$3:$N$12,2,0)</f>
        <v>#N/A</v>
      </c>
      <c r="C1023" s="156" t="e">
        <f>VLOOKUP('Room Details'!$I1011,NCA_Calculations!$I$3:$N$12,3,0)</f>
        <v>#N/A</v>
      </c>
      <c r="D1023" s="156" t="e">
        <f>VLOOKUP('Room Details'!$I1011,NCA_Calculations!$I$3:$N$12,4,0)</f>
        <v>#N/A</v>
      </c>
      <c r="E1023" s="156" t="e">
        <f>VLOOKUP('Room Details'!$I1011,NCA_Calculations!$I$3:$N$12,5,0)</f>
        <v>#N/A</v>
      </c>
      <c r="F1023" s="156" t="e">
        <f>VLOOKUP('Room Details'!$I1011,NCA_Calculations!$I$3:$N$12,6,0)</f>
        <v>#N/A</v>
      </c>
      <c r="G1023" s="156" t="str">
        <f>IF(OR(ISBLANK('Room Details'!$M1011), 'Room Details'!$M1011 = 0,  'Room Details'!$M1011 = "N/A" ),"Usable","Unusable")</f>
        <v>Usable</v>
      </c>
      <c r="H1023" s="156">
        <f>'Room Details'!$V1011</f>
        <v>0</v>
      </c>
      <c r="I1023" s="156">
        <f>_xlfn.IFNA(ROUNDUP(IF(OR('Room Details'!$J1011=0,ISBLANK('Room Details'!$J1011),'Room Details'!$J1011="N/A"),0,IF('Room Details'!$J1011&gt;$D1023,('Room Details'!$J1011/$E1023)+$F1023,IF('Room Details'!$J1011&lt;=ABS($B1023*$C1023),1,('Room Details'!$J1011/$B1023)+$C1023))),0),0)</f>
        <v>0</v>
      </c>
      <c r="J1023" s="167"/>
      <c r="K1023" s="167"/>
      <c r="L1023" s="156">
        <f t="shared" si="60"/>
        <v>0</v>
      </c>
      <c r="M1023" s="156">
        <f t="shared" si="61"/>
        <v>0</v>
      </c>
      <c r="N1023" s="165"/>
      <c r="O1023" s="165"/>
      <c r="P1023" s="156">
        <f t="shared" si="62"/>
        <v>0</v>
      </c>
      <c r="Q1023" s="156">
        <f t="shared" si="63"/>
        <v>0</v>
      </c>
      <c r="R1023" s="165"/>
      <c r="S1023" s="165"/>
    </row>
    <row r="1024" spans="1:19" x14ac:dyDescent="0.25">
      <c r="A1024" s="156">
        <v>1009</v>
      </c>
      <c r="B1024" s="156" t="e">
        <f>VLOOKUP('Room Details'!$I1012,NCA_Calculations!$I$3:$N$12,2,0)</f>
        <v>#N/A</v>
      </c>
      <c r="C1024" s="156" t="e">
        <f>VLOOKUP('Room Details'!$I1012,NCA_Calculations!$I$3:$N$12,3,0)</f>
        <v>#N/A</v>
      </c>
      <c r="D1024" s="156" t="e">
        <f>VLOOKUP('Room Details'!$I1012,NCA_Calculations!$I$3:$N$12,4,0)</f>
        <v>#N/A</v>
      </c>
      <c r="E1024" s="156" t="e">
        <f>VLOOKUP('Room Details'!$I1012,NCA_Calculations!$I$3:$N$12,5,0)</f>
        <v>#N/A</v>
      </c>
      <c r="F1024" s="156" t="e">
        <f>VLOOKUP('Room Details'!$I1012,NCA_Calculations!$I$3:$N$12,6,0)</f>
        <v>#N/A</v>
      </c>
      <c r="G1024" s="156" t="str">
        <f>IF(OR(ISBLANK('Room Details'!$M1012), 'Room Details'!$M1012 = 0,  'Room Details'!$M1012 = "N/A" ),"Usable","Unusable")</f>
        <v>Usable</v>
      </c>
      <c r="H1024" s="156">
        <f>'Room Details'!$V1012</f>
        <v>0</v>
      </c>
      <c r="I1024" s="156">
        <f>_xlfn.IFNA(ROUNDUP(IF(OR('Room Details'!$J1012=0,ISBLANK('Room Details'!$J1012),'Room Details'!$J1012="N/A"),0,IF('Room Details'!$J1012&gt;$D1024,('Room Details'!$J1012/$E1024)+$F1024,IF('Room Details'!$J1012&lt;=ABS($B1024*$C1024),1,('Room Details'!$J1012/$B1024)+$C1024))),0),0)</f>
        <v>0</v>
      </c>
      <c r="J1024" s="167"/>
      <c r="K1024" s="167"/>
      <c r="L1024" s="156">
        <f t="shared" si="60"/>
        <v>0</v>
      </c>
      <c r="M1024" s="156">
        <f t="shared" si="61"/>
        <v>0</v>
      </c>
      <c r="N1024" s="165"/>
      <c r="O1024" s="165"/>
      <c r="P1024" s="156">
        <f t="shared" si="62"/>
        <v>0</v>
      </c>
      <c r="Q1024" s="156">
        <f t="shared" si="63"/>
        <v>0</v>
      </c>
      <c r="R1024" s="165"/>
      <c r="S1024" s="165"/>
    </row>
    <row r="1025" spans="1:19" x14ac:dyDescent="0.25">
      <c r="A1025" s="156">
        <v>1010</v>
      </c>
      <c r="B1025" s="156" t="e">
        <f>VLOOKUP('Room Details'!$I1013,NCA_Calculations!$I$3:$N$12,2,0)</f>
        <v>#N/A</v>
      </c>
      <c r="C1025" s="156" t="e">
        <f>VLOOKUP('Room Details'!$I1013,NCA_Calculations!$I$3:$N$12,3,0)</f>
        <v>#N/A</v>
      </c>
      <c r="D1025" s="156" t="e">
        <f>VLOOKUP('Room Details'!$I1013,NCA_Calculations!$I$3:$N$12,4,0)</f>
        <v>#N/A</v>
      </c>
      <c r="E1025" s="156" t="e">
        <f>VLOOKUP('Room Details'!$I1013,NCA_Calculations!$I$3:$N$12,5,0)</f>
        <v>#N/A</v>
      </c>
      <c r="F1025" s="156" t="e">
        <f>VLOOKUP('Room Details'!$I1013,NCA_Calculations!$I$3:$N$12,6,0)</f>
        <v>#N/A</v>
      </c>
      <c r="G1025" s="156" t="str">
        <f>IF(OR(ISBLANK('Room Details'!$M1013), 'Room Details'!$M1013 = 0,  'Room Details'!$M1013 = "N/A" ),"Usable","Unusable")</f>
        <v>Usable</v>
      </c>
      <c r="H1025" s="156">
        <f>'Room Details'!$V1013</f>
        <v>0</v>
      </c>
      <c r="I1025" s="156">
        <f>_xlfn.IFNA(ROUNDUP(IF(OR('Room Details'!$J1013=0,ISBLANK('Room Details'!$J1013),'Room Details'!$J1013="N/A"),0,IF('Room Details'!$J1013&gt;$D1025,('Room Details'!$J1013/$E1025)+$F1025,IF('Room Details'!$J1013&lt;=ABS($B1025*$C1025),1,('Room Details'!$J1013/$B1025)+$C1025))),0),0)</f>
        <v>0</v>
      </c>
      <c r="J1025" s="167"/>
      <c r="K1025" s="167"/>
      <c r="L1025" s="156">
        <f t="shared" si="60"/>
        <v>0</v>
      </c>
      <c r="M1025" s="156">
        <f t="shared" si="61"/>
        <v>0</v>
      </c>
      <c r="N1025" s="165"/>
      <c r="O1025" s="165"/>
      <c r="P1025" s="156">
        <f t="shared" si="62"/>
        <v>0</v>
      </c>
      <c r="Q1025" s="156">
        <f t="shared" si="63"/>
        <v>0</v>
      </c>
      <c r="R1025" s="165"/>
      <c r="S1025" s="165"/>
    </row>
    <row r="1026" spans="1:19" x14ac:dyDescent="0.25">
      <c r="A1026" s="156">
        <v>1011</v>
      </c>
      <c r="B1026" s="156" t="e">
        <f>VLOOKUP('Room Details'!$I1014,NCA_Calculations!$I$3:$N$12,2,0)</f>
        <v>#N/A</v>
      </c>
      <c r="C1026" s="156" t="e">
        <f>VLOOKUP('Room Details'!$I1014,NCA_Calculations!$I$3:$N$12,3,0)</f>
        <v>#N/A</v>
      </c>
      <c r="D1026" s="156" t="e">
        <f>VLOOKUP('Room Details'!$I1014,NCA_Calculations!$I$3:$N$12,4,0)</f>
        <v>#N/A</v>
      </c>
      <c r="E1026" s="156" t="e">
        <f>VLOOKUP('Room Details'!$I1014,NCA_Calculations!$I$3:$N$12,5,0)</f>
        <v>#N/A</v>
      </c>
      <c r="F1026" s="156" t="e">
        <f>VLOOKUP('Room Details'!$I1014,NCA_Calculations!$I$3:$N$12,6,0)</f>
        <v>#N/A</v>
      </c>
      <c r="G1026" s="156" t="str">
        <f>IF(OR(ISBLANK('Room Details'!$M1014), 'Room Details'!$M1014 = 0,  'Room Details'!$M1014 = "N/A" ),"Usable","Unusable")</f>
        <v>Usable</v>
      </c>
      <c r="H1026" s="156">
        <f>'Room Details'!$V1014</f>
        <v>0</v>
      </c>
      <c r="I1026" s="156">
        <f>_xlfn.IFNA(ROUNDUP(IF(OR('Room Details'!$J1014=0,ISBLANK('Room Details'!$J1014),'Room Details'!$J1014="N/A"),0,IF('Room Details'!$J1014&gt;$D1026,('Room Details'!$J1014/$E1026)+$F1026,IF('Room Details'!$J1014&lt;=ABS($B1026*$C1026),1,('Room Details'!$J1014/$B1026)+$C1026))),0),0)</f>
        <v>0</v>
      </c>
      <c r="J1026" s="167"/>
      <c r="K1026" s="167"/>
      <c r="L1026" s="156">
        <f t="shared" si="60"/>
        <v>0</v>
      </c>
      <c r="M1026" s="156">
        <f t="shared" si="61"/>
        <v>0</v>
      </c>
      <c r="N1026" s="165"/>
      <c r="O1026" s="165"/>
      <c r="P1026" s="156">
        <f t="shared" si="62"/>
        <v>0</v>
      </c>
      <c r="Q1026" s="156">
        <f t="shared" si="63"/>
        <v>0</v>
      </c>
      <c r="R1026" s="165"/>
      <c r="S1026" s="165"/>
    </row>
    <row r="1027" spans="1:19" x14ac:dyDescent="0.25">
      <c r="A1027" s="156">
        <v>1012</v>
      </c>
      <c r="B1027" s="156" t="e">
        <f>VLOOKUP('Room Details'!$I1015,NCA_Calculations!$I$3:$N$12,2,0)</f>
        <v>#N/A</v>
      </c>
      <c r="C1027" s="156" t="e">
        <f>VLOOKUP('Room Details'!$I1015,NCA_Calculations!$I$3:$N$12,3,0)</f>
        <v>#N/A</v>
      </c>
      <c r="D1027" s="156" t="e">
        <f>VLOOKUP('Room Details'!$I1015,NCA_Calculations!$I$3:$N$12,4,0)</f>
        <v>#N/A</v>
      </c>
      <c r="E1027" s="156" t="e">
        <f>VLOOKUP('Room Details'!$I1015,NCA_Calculations!$I$3:$N$12,5,0)</f>
        <v>#N/A</v>
      </c>
      <c r="F1027" s="156" t="e">
        <f>VLOOKUP('Room Details'!$I1015,NCA_Calculations!$I$3:$N$12,6,0)</f>
        <v>#N/A</v>
      </c>
      <c r="G1027" s="156" t="str">
        <f>IF(OR(ISBLANK('Room Details'!$M1015), 'Room Details'!$M1015 = 0,  'Room Details'!$M1015 = "N/A" ),"Usable","Unusable")</f>
        <v>Usable</v>
      </c>
      <c r="H1027" s="156">
        <f>'Room Details'!$V1015</f>
        <v>0</v>
      </c>
      <c r="I1027" s="156">
        <f>_xlfn.IFNA(ROUNDUP(IF(OR('Room Details'!$J1015=0,ISBLANK('Room Details'!$J1015),'Room Details'!$J1015="N/A"),0,IF('Room Details'!$J1015&gt;$D1027,('Room Details'!$J1015/$E1027)+$F1027,IF('Room Details'!$J1015&lt;=ABS($B1027*$C1027),1,('Room Details'!$J1015/$B1027)+$C1027))),0),0)</f>
        <v>0</v>
      </c>
      <c r="J1027" s="167"/>
      <c r="K1027" s="167"/>
      <c r="L1027" s="156">
        <f t="shared" si="60"/>
        <v>0</v>
      </c>
      <c r="M1027" s="156">
        <f t="shared" si="61"/>
        <v>0</v>
      </c>
      <c r="N1027" s="165"/>
      <c r="O1027" s="165"/>
      <c r="P1027" s="156">
        <f t="shared" si="62"/>
        <v>0</v>
      </c>
      <c r="Q1027" s="156">
        <f t="shared" si="63"/>
        <v>0</v>
      </c>
      <c r="R1027" s="165"/>
      <c r="S1027" s="165"/>
    </row>
    <row r="1028" spans="1:19" x14ac:dyDescent="0.25">
      <c r="A1028" s="156">
        <v>1013</v>
      </c>
      <c r="B1028" s="156" t="e">
        <f>VLOOKUP('Room Details'!$I1016,NCA_Calculations!$I$3:$N$12,2,0)</f>
        <v>#N/A</v>
      </c>
      <c r="C1028" s="156" t="e">
        <f>VLOOKUP('Room Details'!$I1016,NCA_Calculations!$I$3:$N$12,3,0)</f>
        <v>#N/A</v>
      </c>
      <c r="D1028" s="156" t="e">
        <f>VLOOKUP('Room Details'!$I1016,NCA_Calculations!$I$3:$N$12,4,0)</f>
        <v>#N/A</v>
      </c>
      <c r="E1028" s="156" t="e">
        <f>VLOOKUP('Room Details'!$I1016,NCA_Calculations!$I$3:$N$12,5,0)</f>
        <v>#N/A</v>
      </c>
      <c r="F1028" s="156" t="e">
        <f>VLOOKUP('Room Details'!$I1016,NCA_Calculations!$I$3:$N$12,6,0)</f>
        <v>#N/A</v>
      </c>
      <c r="G1028" s="156" t="str">
        <f>IF(OR(ISBLANK('Room Details'!$M1016), 'Room Details'!$M1016 = 0,  'Room Details'!$M1016 = "N/A" ),"Usable","Unusable")</f>
        <v>Usable</v>
      </c>
      <c r="H1028" s="156">
        <f>'Room Details'!$V1016</f>
        <v>0</v>
      </c>
      <c r="I1028" s="156">
        <f>_xlfn.IFNA(ROUNDUP(IF(OR('Room Details'!$J1016=0,ISBLANK('Room Details'!$J1016),'Room Details'!$J1016="N/A"),0,IF('Room Details'!$J1016&gt;$D1028,('Room Details'!$J1016/$E1028)+$F1028,IF('Room Details'!$J1016&lt;=ABS($B1028*$C1028),1,('Room Details'!$J1016/$B1028)+$C1028))),0),0)</f>
        <v>0</v>
      </c>
      <c r="J1028" s="167"/>
      <c r="K1028" s="167"/>
      <c r="L1028" s="156">
        <f t="shared" si="60"/>
        <v>0</v>
      </c>
      <c r="M1028" s="156">
        <f t="shared" si="61"/>
        <v>0</v>
      </c>
      <c r="N1028" s="165"/>
      <c r="O1028" s="165"/>
      <c r="P1028" s="156">
        <f t="shared" si="62"/>
        <v>0</v>
      </c>
      <c r="Q1028" s="156">
        <f t="shared" si="63"/>
        <v>0</v>
      </c>
      <c r="R1028" s="165"/>
      <c r="S1028" s="165"/>
    </row>
    <row r="1029" spans="1:19" x14ac:dyDescent="0.25">
      <c r="A1029" s="156">
        <v>1014</v>
      </c>
      <c r="B1029" s="156" t="e">
        <f>VLOOKUP('Room Details'!$I1017,NCA_Calculations!$I$3:$N$12,2,0)</f>
        <v>#N/A</v>
      </c>
      <c r="C1029" s="156" t="e">
        <f>VLOOKUP('Room Details'!$I1017,NCA_Calculations!$I$3:$N$12,3,0)</f>
        <v>#N/A</v>
      </c>
      <c r="D1029" s="156" t="e">
        <f>VLOOKUP('Room Details'!$I1017,NCA_Calculations!$I$3:$N$12,4,0)</f>
        <v>#N/A</v>
      </c>
      <c r="E1029" s="156" t="e">
        <f>VLOOKUP('Room Details'!$I1017,NCA_Calculations!$I$3:$N$12,5,0)</f>
        <v>#N/A</v>
      </c>
      <c r="F1029" s="156" t="e">
        <f>VLOOKUP('Room Details'!$I1017,NCA_Calculations!$I$3:$N$12,6,0)</f>
        <v>#N/A</v>
      </c>
      <c r="G1029" s="156" t="str">
        <f>IF(OR(ISBLANK('Room Details'!$M1017), 'Room Details'!$M1017 = 0,  'Room Details'!$M1017 = "N/A" ),"Usable","Unusable")</f>
        <v>Usable</v>
      </c>
      <c r="H1029" s="156">
        <f>'Room Details'!$V1017</f>
        <v>0</v>
      </c>
      <c r="I1029" s="156">
        <f>_xlfn.IFNA(ROUNDUP(IF(OR('Room Details'!$J1017=0,ISBLANK('Room Details'!$J1017),'Room Details'!$J1017="N/A"),0,IF('Room Details'!$J1017&gt;$D1029,('Room Details'!$J1017/$E1029)+$F1029,IF('Room Details'!$J1017&lt;=ABS($B1029*$C1029),1,('Room Details'!$J1017/$B1029)+$C1029))),0),0)</f>
        <v>0</v>
      </c>
      <c r="J1029" s="167"/>
      <c r="K1029" s="167"/>
      <c r="L1029" s="156">
        <f t="shared" si="60"/>
        <v>0</v>
      </c>
      <c r="M1029" s="156">
        <f t="shared" si="61"/>
        <v>0</v>
      </c>
      <c r="N1029" s="165"/>
      <c r="O1029" s="165"/>
      <c r="P1029" s="156">
        <f t="shared" si="62"/>
        <v>0</v>
      </c>
      <c r="Q1029" s="156">
        <f t="shared" si="63"/>
        <v>0</v>
      </c>
      <c r="R1029" s="165"/>
      <c r="S1029" s="165"/>
    </row>
    <row r="1030" spans="1:19" x14ac:dyDescent="0.25">
      <c r="A1030" s="156">
        <v>1015</v>
      </c>
      <c r="B1030" s="156" t="e">
        <f>VLOOKUP('Room Details'!$I1018,NCA_Calculations!$I$3:$N$12,2,0)</f>
        <v>#N/A</v>
      </c>
      <c r="C1030" s="156" t="e">
        <f>VLOOKUP('Room Details'!$I1018,NCA_Calculations!$I$3:$N$12,3,0)</f>
        <v>#N/A</v>
      </c>
      <c r="D1030" s="156" t="e">
        <f>VLOOKUP('Room Details'!$I1018,NCA_Calculations!$I$3:$N$12,4,0)</f>
        <v>#N/A</v>
      </c>
      <c r="E1030" s="156" t="e">
        <f>VLOOKUP('Room Details'!$I1018,NCA_Calculations!$I$3:$N$12,5,0)</f>
        <v>#N/A</v>
      </c>
      <c r="F1030" s="156" t="e">
        <f>VLOOKUP('Room Details'!$I1018,NCA_Calculations!$I$3:$N$12,6,0)</f>
        <v>#N/A</v>
      </c>
      <c r="G1030" s="156" t="str">
        <f>IF(OR(ISBLANK('Room Details'!$M1018), 'Room Details'!$M1018 = 0,  'Room Details'!$M1018 = "N/A" ),"Usable","Unusable")</f>
        <v>Usable</v>
      </c>
      <c r="H1030" s="156">
        <f>'Room Details'!$V1018</f>
        <v>0</v>
      </c>
      <c r="I1030" s="156">
        <f>_xlfn.IFNA(ROUNDUP(IF(OR('Room Details'!$J1018=0,ISBLANK('Room Details'!$J1018),'Room Details'!$J1018="N/A"),0,IF('Room Details'!$J1018&gt;$D1030,('Room Details'!$J1018/$E1030)+$F1030,IF('Room Details'!$J1018&lt;=ABS($B1030*$C1030),1,('Room Details'!$J1018/$B1030)+$C1030))),0),0)</f>
        <v>0</v>
      </c>
      <c r="J1030" s="167"/>
      <c r="K1030" s="167"/>
      <c r="L1030" s="156">
        <f t="shared" si="60"/>
        <v>0</v>
      </c>
      <c r="M1030" s="156">
        <f t="shared" si="61"/>
        <v>0</v>
      </c>
      <c r="N1030" s="165"/>
      <c r="O1030" s="165"/>
      <c r="P1030" s="156">
        <f t="shared" si="62"/>
        <v>0</v>
      </c>
      <c r="Q1030" s="156">
        <f t="shared" si="63"/>
        <v>0</v>
      </c>
      <c r="R1030" s="165"/>
      <c r="S1030" s="165"/>
    </row>
    <row r="1031" spans="1:19" x14ac:dyDescent="0.25">
      <c r="A1031" s="156">
        <v>1016</v>
      </c>
      <c r="B1031" s="156" t="e">
        <f>VLOOKUP('Room Details'!$I1019,NCA_Calculations!$I$3:$N$12,2,0)</f>
        <v>#N/A</v>
      </c>
      <c r="C1031" s="156" t="e">
        <f>VLOOKUP('Room Details'!$I1019,NCA_Calculations!$I$3:$N$12,3,0)</f>
        <v>#N/A</v>
      </c>
      <c r="D1031" s="156" t="e">
        <f>VLOOKUP('Room Details'!$I1019,NCA_Calculations!$I$3:$N$12,4,0)</f>
        <v>#N/A</v>
      </c>
      <c r="E1031" s="156" t="e">
        <f>VLOOKUP('Room Details'!$I1019,NCA_Calculations!$I$3:$N$12,5,0)</f>
        <v>#N/A</v>
      </c>
      <c r="F1031" s="156" t="e">
        <f>VLOOKUP('Room Details'!$I1019,NCA_Calculations!$I$3:$N$12,6,0)</f>
        <v>#N/A</v>
      </c>
      <c r="G1031" s="156" t="str">
        <f>IF(OR(ISBLANK('Room Details'!$M1019), 'Room Details'!$M1019 = 0,  'Room Details'!$M1019 = "N/A" ),"Usable","Unusable")</f>
        <v>Usable</v>
      </c>
      <c r="H1031" s="156">
        <f>'Room Details'!$V1019</f>
        <v>0</v>
      </c>
      <c r="I1031" s="156">
        <f>_xlfn.IFNA(ROUNDUP(IF(OR('Room Details'!$J1019=0,ISBLANK('Room Details'!$J1019),'Room Details'!$J1019="N/A"),0,IF('Room Details'!$J1019&gt;$D1031,('Room Details'!$J1019/$E1031)+$F1031,IF('Room Details'!$J1019&lt;=ABS($B1031*$C1031),1,('Room Details'!$J1019/$B1031)+$C1031))),0),0)</f>
        <v>0</v>
      </c>
      <c r="J1031" s="167"/>
      <c r="K1031" s="167"/>
      <c r="L1031" s="156">
        <f t="shared" si="60"/>
        <v>0</v>
      </c>
      <c r="M1031" s="156">
        <f t="shared" si="61"/>
        <v>0</v>
      </c>
      <c r="N1031" s="165"/>
      <c r="O1031" s="165"/>
      <c r="P1031" s="156">
        <f t="shared" si="62"/>
        <v>0</v>
      </c>
      <c r="Q1031" s="156">
        <f t="shared" si="63"/>
        <v>0</v>
      </c>
      <c r="R1031" s="165"/>
      <c r="S1031" s="165"/>
    </row>
    <row r="1032" spans="1:19" x14ac:dyDescent="0.25">
      <c r="A1032" s="156">
        <v>1017</v>
      </c>
      <c r="B1032" s="156" t="e">
        <f>VLOOKUP('Room Details'!$I1020,NCA_Calculations!$I$3:$N$12,2,0)</f>
        <v>#N/A</v>
      </c>
      <c r="C1032" s="156" t="e">
        <f>VLOOKUP('Room Details'!$I1020,NCA_Calculations!$I$3:$N$12,3,0)</f>
        <v>#N/A</v>
      </c>
      <c r="D1032" s="156" t="e">
        <f>VLOOKUP('Room Details'!$I1020,NCA_Calculations!$I$3:$N$12,4,0)</f>
        <v>#N/A</v>
      </c>
      <c r="E1032" s="156" t="e">
        <f>VLOOKUP('Room Details'!$I1020,NCA_Calculations!$I$3:$N$12,5,0)</f>
        <v>#N/A</v>
      </c>
      <c r="F1032" s="156" t="e">
        <f>VLOOKUP('Room Details'!$I1020,NCA_Calculations!$I$3:$N$12,6,0)</f>
        <v>#N/A</v>
      </c>
      <c r="G1032" s="156" t="str">
        <f>IF(OR(ISBLANK('Room Details'!$M1020), 'Room Details'!$M1020 = 0,  'Room Details'!$M1020 = "N/A" ),"Usable","Unusable")</f>
        <v>Usable</v>
      </c>
      <c r="H1032" s="156">
        <f>'Room Details'!$V1020</f>
        <v>0</v>
      </c>
      <c r="I1032" s="156">
        <f>_xlfn.IFNA(ROUNDUP(IF(OR('Room Details'!$J1020=0,ISBLANK('Room Details'!$J1020),'Room Details'!$J1020="N/A"),0,IF('Room Details'!$J1020&gt;$D1032,('Room Details'!$J1020/$E1032)+$F1032,IF('Room Details'!$J1020&lt;=ABS($B1032*$C1032),1,('Room Details'!$J1020/$B1032)+$C1032))),0),0)</f>
        <v>0</v>
      </c>
      <c r="J1032" s="167"/>
      <c r="K1032" s="167"/>
      <c r="L1032" s="156">
        <f t="shared" si="60"/>
        <v>0</v>
      </c>
      <c r="M1032" s="156">
        <f t="shared" si="61"/>
        <v>0</v>
      </c>
      <c r="N1032" s="165"/>
      <c r="O1032" s="165"/>
      <c r="P1032" s="156">
        <f t="shared" si="62"/>
        <v>0</v>
      </c>
      <c r="Q1032" s="156">
        <f t="shared" si="63"/>
        <v>0</v>
      </c>
      <c r="R1032" s="165"/>
      <c r="S1032" s="165"/>
    </row>
    <row r="1033" spans="1:19" x14ac:dyDescent="0.25">
      <c r="A1033" s="156">
        <v>1018</v>
      </c>
      <c r="B1033" s="156" t="e">
        <f>VLOOKUP('Room Details'!$I1021,NCA_Calculations!$I$3:$N$12,2,0)</f>
        <v>#N/A</v>
      </c>
      <c r="C1033" s="156" t="e">
        <f>VLOOKUP('Room Details'!$I1021,NCA_Calculations!$I$3:$N$12,3,0)</f>
        <v>#N/A</v>
      </c>
      <c r="D1033" s="156" t="e">
        <f>VLOOKUP('Room Details'!$I1021,NCA_Calculations!$I$3:$N$12,4,0)</f>
        <v>#N/A</v>
      </c>
      <c r="E1033" s="156" t="e">
        <f>VLOOKUP('Room Details'!$I1021,NCA_Calculations!$I$3:$N$12,5,0)</f>
        <v>#N/A</v>
      </c>
      <c r="F1033" s="156" t="e">
        <f>VLOOKUP('Room Details'!$I1021,NCA_Calculations!$I$3:$N$12,6,0)</f>
        <v>#N/A</v>
      </c>
      <c r="G1033" s="156" t="str">
        <f>IF(OR(ISBLANK('Room Details'!$M1021), 'Room Details'!$M1021 = 0,  'Room Details'!$M1021 = "N/A" ),"Usable","Unusable")</f>
        <v>Usable</v>
      </c>
      <c r="H1033" s="156">
        <f>'Room Details'!$V1021</f>
        <v>0</v>
      </c>
      <c r="I1033" s="156">
        <f>_xlfn.IFNA(ROUNDUP(IF(OR('Room Details'!$J1021=0,ISBLANK('Room Details'!$J1021),'Room Details'!$J1021="N/A"),0,IF('Room Details'!$J1021&gt;$D1033,('Room Details'!$J1021/$E1033)+$F1033,IF('Room Details'!$J1021&lt;=ABS($B1033*$C1033),1,('Room Details'!$J1021/$B1033)+$C1033))),0),0)</f>
        <v>0</v>
      </c>
      <c r="J1033" s="167"/>
      <c r="K1033" s="167"/>
      <c r="L1033" s="156">
        <f t="shared" si="60"/>
        <v>0</v>
      </c>
      <c r="M1033" s="156">
        <f t="shared" si="61"/>
        <v>0</v>
      </c>
      <c r="N1033" s="165"/>
      <c r="O1033" s="165"/>
      <c r="P1033" s="156">
        <f t="shared" si="62"/>
        <v>0</v>
      </c>
      <c r="Q1033" s="156">
        <f t="shared" si="63"/>
        <v>0</v>
      </c>
      <c r="R1033" s="165"/>
      <c r="S1033" s="165"/>
    </row>
    <row r="1034" spans="1:19" x14ac:dyDescent="0.25">
      <c r="A1034" s="156">
        <v>1019</v>
      </c>
      <c r="B1034" s="156" t="e">
        <f>VLOOKUP('Room Details'!$I1022,NCA_Calculations!$I$3:$N$12,2,0)</f>
        <v>#N/A</v>
      </c>
      <c r="C1034" s="156" t="e">
        <f>VLOOKUP('Room Details'!$I1022,NCA_Calculations!$I$3:$N$12,3,0)</f>
        <v>#N/A</v>
      </c>
      <c r="D1034" s="156" t="e">
        <f>VLOOKUP('Room Details'!$I1022,NCA_Calculations!$I$3:$N$12,4,0)</f>
        <v>#N/A</v>
      </c>
      <c r="E1034" s="156" t="e">
        <f>VLOOKUP('Room Details'!$I1022,NCA_Calculations!$I$3:$N$12,5,0)</f>
        <v>#N/A</v>
      </c>
      <c r="F1034" s="156" t="e">
        <f>VLOOKUP('Room Details'!$I1022,NCA_Calculations!$I$3:$N$12,6,0)</f>
        <v>#N/A</v>
      </c>
      <c r="G1034" s="156" t="str">
        <f>IF(OR(ISBLANK('Room Details'!$M1022), 'Room Details'!$M1022 = 0,  'Room Details'!$M1022 = "N/A" ),"Usable","Unusable")</f>
        <v>Usable</v>
      </c>
      <c r="H1034" s="156">
        <f>'Room Details'!$V1022</f>
        <v>0</v>
      </c>
      <c r="I1034" s="156">
        <f>_xlfn.IFNA(ROUNDUP(IF(OR('Room Details'!$J1022=0,ISBLANK('Room Details'!$J1022),'Room Details'!$J1022="N/A"),0,IF('Room Details'!$J1022&gt;$D1034,('Room Details'!$J1022/$E1034)+$F1034,IF('Room Details'!$J1022&lt;=ABS($B1034*$C1034),1,('Room Details'!$J1022/$B1034)+$C1034))),0),0)</f>
        <v>0</v>
      </c>
      <c r="J1034" s="167"/>
      <c r="K1034" s="167"/>
      <c r="L1034" s="156">
        <f t="shared" si="60"/>
        <v>0</v>
      </c>
      <c r="M1034" s="156">
        <f t="shared" si="61"/>
        <v>0</v>
      </c>
      <c r="N1034" s="165"/>
      <c r="O1034" s="165"/>
      <c r="P1034" s="156">
        <f t="shared" si="62"/>
        <v>0</v>
      </c>
      <c r="Q1034" s="156">
        <f t="shared" si="63"/>
        <v>0</v>
      </c>
      <c r="R1034" s="165"/>
      <c r="S1034" s="165"/>
    </row>
    <row r="1035" spans="1:19" x14ac:dyDescent="0.25">
      <c r="A1035" s="156">
        <v>1020</v>
      </c>
      <c r="B1035" s="156" t="e">
        <f>VLOOKUP('Room Details'!$I1023,NCA_Calculations!$I$3:$N$12,2,0)</f>
        <v>#N/A</v>
      </c>
      <c r="C1035" s="156" t="e">
        <f>VLOOKUP('Room Details'!$I1023,NCA_Calculations!$I$3:$N$12,3,0)</f>
        <v>#N/A</v>
      </c>
      <c r="D1035" s="156" t="e">
        <f>VLOOKUP('Room Details'!$I1023,NCA_Calculations!$I$3:$N$12,4,0)</f>
        <v>#N/A</v>
      </c>
      <c r="E1035" s="156" t="e">
        <f>VLOOKUP('Room Details'!$I1023,NCA_Calculations!$I$3:$N$12,5,0)</f>
        <v>#N/A</v>
      </c>
      <c r="F1035" s="156" t="e">
        <f>VLOOKUP('Room Details'!$I1023,NCA_Calculations!$I$3:$N$12,6,0)</f>
        <v>#N/A</v>
      </c>
      <c r="G1035" s="156" t="str">
        <f>IF(OR(ISBLANK('Room Details'!$M1023), 'Room Details'!$M1023 = 0,  'Room Details'!$M1023 = "N/A" ),"Usable","Unusable")</f>
        <v>Usable</v>
      </c>
      <c r="H1035" s="156">
        <f>'Room Details'!$V1023</f>
        <v>0</v>
      </c>
      <c r="I1035" s="156">
        <f>_xlfn.IFNA(ROUNDUP(IF(OR('Room Details'!$J1023=0,ISBLANK('Room Details'!$J1023),'Room Details'!$J1023="N/A"),0,IF('Room Details'!$J1023&gt;$D1035,('Room Details'!$J1023/$E1035)+$F1035,IF('Room Details'!$J1023&lt;=ABS($B1035*$C1035),1,('Room Details'!$J1023/$B1035)+$C1035))),0),0)</f>
        <v>0</v>
      </c>
      <c r="J1035" s="167"/>
      <c r="K1035" s="167"/>
      <c r="L1035" s="156">
        <f t="shared" si="60"/>
        <v>0</v>
      </c>
      <c r="M1035" s="156">
        <f t="shared" si="61"/>
        <v>0</v>
      </c>
      <c r="N1035" s="165"/>
      <c r="O1035" s="165"/>
      <c r="P1035" s="156">
        <f t="shared" si="62"/>
        <v>0</v>
      </c>
      <c r="Q1035" s="156">
        <f t="shared" si="63"/>
        <v>0</v>
      </c>
      <c r="R1035" s="165"/>
      <c r="S1035" s="165"/>
    </row>
    <row r="1036" spans="1:19" x14ac:dyDescent="0.25">
      <c r="A1036" s="156">
        <v>1021</v>
      </c>
      <c r="B1036" s="156" t="e">
        <f>VLOOKUP('Room Details'!$I1024,NCA_Calculations!$I$3:$N$12,2,0)</f>
        <v>#N/A</v>
      </c>
      <c r="C1036" s="156" t="e">
        <f>VLOOKUP('Room Details'!$I1024,NCA_Calculations!$I$3:$N$12,3,0)</f>
        <v>#N/A</v>
      </c>
      <c r="D1036" s="156" t="e">
        <f>VLOOKUP('Room Details'!$I1024,NCA_Calculations!$I$3:$N$12,4,0)</f>
        <v>#N/A</v>
      </c>
      <c r="E1036" s="156" t="e">
        <f>VLOOKUP('Room Details'!$I1024,NCA_Calculations!$I$3:$N$12,5,0)</f>
        <v>#N/A</v>
      </c>
      <c r="F1036" s="156" t="e">
        <f>VLOOKUP('Room Details'!$I1024,NCA_Calculations!$I$3:$N$12,6,0)</f>
        <v>#N/A</v>
      </c>
      <c r="G1036" s="156" t="str">
        <f>IF(OR(ISBLANK('Room Details'!$M1024), 'Room Details'!$M1024 = 0,  'Room Details'!$M1024 = "N/A" ),"Usable","Unusable")</f>
        <v>Usable</v>
      </c>
      <c r="H1036" s="156">
        <f>'Room Details'!$V1024</f>
        <v>0</v>
      </c>
      <c r="I1036" s="156">
        <f>_xlfn.IFNA(ROUNDUP(IF(OR('Room Details'!$J1024=0,ISBLANK('Room Details'!$J1024),'Room Details'!$J1024="N/A"),0,IF('Room Details'!$J1024&gt;$D1036,('Room Details'!$J1024/$E1036)+$F1036,IF('Room Details'!$J1024&lt;=ABS($B1036*$C1036),1,('Room Details'!$J1024/$B1036)+$C1036))),0),0)</f>
        <v>0</v>
      </c>
      <c r="J1036" s="167"/>
      <c r="K1036" s="167"/>
      <c r="L1036" s="156">
        <f t="shared" si="60"/>
        <v>0</v>
      </c>
      <c r="M1036" s="156">
        <f t="shared" si="61"/>
        <v>0</v>
      </c>
      <c r="N1036" s="165"/>
      <c r="O1036" s="165"/>
      <c r="P1036" s="156">
        <f t="shared" si="62"/>
        <v>0</v>
      </c>
      <c r="Q1036" s="156">
        <f t="shared" si="63"/>
        <v>0</v>
      </c>
      <c r="R1036" s="165"/>
      <c r="S1036" s="165"/>
    </row>
    <row r="1037" spans="1:19" x14ac:dyDescent="0.25">
      <c r="A1037" s="156">
        <v>1022</v>
      </c>
      <c r="B1037" s="156" t="e">
        <f>VLOOKUP('Room Details'!$I1025,NCA_Calculations!$I$3:$N$12,2,0)</f>
        <v>#N/A</v>
      </c>
      <c r="C1037" s="156" t="e">
        <f>VLOOKUP('Room Details'!$I1025,NCA_Calculations!$I$3:$N$12,3,0)</f>
        <v>#N/A</v>
      </c>
      <c r="D1037" s="156" t="e">
        <f>VLOOKUP('Room Details'!$I1025,NCA_Calculations!$I$3:$N$12,4,0)</f>
        <v>#N/A</v>
      </c>
      <c r="E1037" s="156" t="e">
        <f>VLOOKUP('Room Details'!$I1025,NCA_Calculations!$I$3:$N$12,5,0)</f>
        <v>#N/A</v>
      </c>
      <c r="F1037" s="156" t="e">
        <f>VLOOKUP('Room Details'!$I1025,NCA_Calculations!$I$3:$N$12,6,0)</f>
        <v>#N/A</v>
      </c>
      <c r="G1037" s="156" t="str">
        <f>IF(OR(ISBLANK('Room Details'!$M1025), 'Room Details'!$M1025 = 0,  'Room Details'!$M1025 = "N/A" ),"Usable","Unusable")</f>
        <v>Usable</v>
      </c>
      <c r="H1037" s="156">
        <f>'Room Details'!$V1025</f>
        <v>0</v>
      </c>
      <c r="I1037" s="156">
        <f>_xlfn.IFNA(ROUNDUP(IF(OR('Room Details'!$J1025=0,ISBLANK('Room Details'!$J1025),'Room Details'!$J1025="N/A"),0,IF('Room Details'!$J1025&gt;$D1037,('Room Details'!$J1025/$E1037)+$F1037,IF('Room Details'!$J1025&lt;=ABS($B1037*$C1037),1,('Room Details'!$J1025/$B1037)+$C1037))),0),0)</f>
        <v>0</v>
      </c>
      <c r="J1037" s="167"/>
      <c r="K1037" s="167"/>
      <c r="L1037" s="156">
        <f t="shared" si="60"/>
        <v>0</v>
      </c>
      <c r="M1037" s="156">
        <f t="shared" si="61"/>
        <v>0</v>
      </c>
      <c r="N1037" s="165"/>
      <c r="O1037" s="165"/>
      <c r="P1037" s="156">
        <f t="shared" si="62"/>
        <v>0</v>
      </c>
      <c r="Q1037" s="156">
        <f t="shared" si="63"/>
        <v>0</v>
      </c>
      <c r="R1037" s="165"/>
      <c r="S1037" s="165"/>
    </row>
    <row r="1038" spans="1:19" x14ac:dyDescent="0.25">
      <c r="A1038" s="156">
        <v>1023</v>
      </c>
      <c r="B1038" s="156" t="e">
        <f>VLOOKUP('Room Details'!$I1026,NCA_Calculations!$I$3:$N$12,2,0)</f>
        <v>#N/A</v>
      </c>
      <c r="C1038" s="156" t="e">
        <f>VLOOKUP('Room Details'!$I1026,NCA_Calculations!$I$3:$N$12,3,0)</f>
        <v>#N/A</v>
      </c>
      <c r="D1038" s="156" t="e">
        <f>VLOOKUP('Room Details'!$I1026,NCA_Calculations!$I$3:$N$12,4,0)</f>
        <v>#N/A</v>
      </c>
      <c r="E1038" s="156" t="e">
        <f>VLOOKUP('Room Details'!$I1026,NCA_Calculations!$I$3:$N$12,5,0)</f>
        <v>#N/A</v>
      </c>
      <c r="F1038" s="156" t="e">
        <f>VLOOKUP('Room Details'!$I1026,NCA_Calculations!$I$3:$N$12,6,0)</f>
        <v>#N/A</v>
      </c>
      <c r="G1038" s="156" t="str">
        <f>IF(OR(ISBLANK('Room Details'!$M1026), 'Room Details'!$M1026 = 0,  'Room Details'!$M1026 = "N/A" ),"Usable","Unusable")</f>
        <v>Usable</v>
      </c>
      <c r="H1038" s="156">
        <f>'Room Details'!$V1026</f>
        <v>0</v>
      </c>
      <c r="I1038" s="156">
        <f>_xlfn.IFNA(ROUNDUP(IF(OR('Room Details'!$J1026=0,ISBLANK('Room Details'!$J1026),'Room Details'!$J1026="N/A"),0,IF('Room Details'!$J1026&gt;$D1038,('Room Details'!$J1026/$E1038)+$F1038,IF('Room Details'!$J1026&lt;=ABS($B1038*$C1038),1,('Room Details'!$J1026/$B1038)+$C1038))),0),0)</f>
        <v>0</v>
      </c>
      <c r="J1038" s="167"/>
      <c r="K1038" s="167"/>
      <c r="L1038" s="156">
        <f t="shared" si="60"/>
        <v>0</v>
      </c>
      <c r="M1038" s="156">
        <f t="shared" si="61"/>
        <v>0</v>
      </c>
      <c r="N1038" s="165"/>
      <c r="O1038" s="165"/>
      <c r="P1038" s="156">
        <f t="shared" si="62"/>
        <v>0</v>
      </c>
      <c r="Q1038" s="156">
        <f t="shared" si="63"/>
        <v>0</v>
      </c>
      <c r="R1038" s="165"/>
      <c r="S1038" s="165"/>
    </row>
    <row r="1039" spans="1:19" x14ac:dyDescent="0.25">
      <c r="A1039" s="156">
        <v>1024</v>
      </c>
      <c r="B1039" s="156" t="e">
        <f>VLOOKUP('Room Details'!$I1027,NCA_Calculations!$I$3:$N$12,2,0)</f>
        <v>#N/A</v>
      </c>
      <c r="C1039" s="156" t="e">
        <f>VLOOKUP('Room Details'!$I1027,NCA_Calculations!$I$3:$N$12,3,0)</f>
        <v>#N/A</v>
      </c>
      <c r="D1039" s="156" t="e">
        <f>VLOOKUP('Room Details'!$I1027,NCA_Calculations!$I$3:$N$12,4,0)</f>
        <v>#N/A</v>
      </c>
      <c r="E1039" s="156" t="e">
        <f>VLOOKUP('Room Details'!$I1027,NCA_Calculations!$I$3:$N$12,5,0)</f>
        <v>#N/A</v>
      </c>
      <c r="F1039" s="156" t="e">
        <f>VLOOKUP('Room Details'!$I1027,NCA_Calculations!$I$3:$N$12,6,0)</f>
        <v>#N/A</v>
      </c>
      <c r="G1039" s="156" t="str">
        <f>IF(OR(ISBLANK('Room Details'!$M1027), 'Room Details'!$M1027 = 0,  'Room Details'!$M1027 = "N/A" ),"Usable","Unusable")</f>
        <v>Usable</v>
      </c>
      <c r="H1039" s="156">
        <f>'Room Details'!$V1027</f>
        <v>0</v>
      </c>
      <c r="I1039" s="156">
        <f>_xlfn.IFNA(ROUNDUP(IF(OR('Room Details'!$J1027=0,ISBLANK('Room Details'!$J1027),'Room Details'!$J1027="N/A"),0,IF('Room Details'!$J1027&gt;$D1039,('Room Details'!$J1027/$E1039)+$F1039,IF('Room Details'!$J1027&lt;=ABS($B1039*$C1039),1,('Room Details'!$J1027/$B1039)+$C1039))),0),0)</f>
        <v>0</v>
      </c>
      <c r="J1039" s="167"/>
      <c r="K1039" s="167"/>
      <c r="L1039" s="156">
        <f t="shared" si="60"/>
        <v>0</v>
      </c>
      <c r="M1039" s="156">
        <f t="shared" si="61"/>
        <v>0</v>
      </c>
      <c r="N1039" s="165"/>
      <c r="O1039" s="165"/>
      <c r="P1039" s="156">
        <f t="shared" si="62"/>
        <v>0</v>
      </c>
      <c r="Q1039" s="156">
        <f t="shared" si="63"/>
        <v>0</v>
      </c>
      <c r="R1039" s="165"/>
      <c r="S1039" s="165"/>
    </row>
    <row r="1040" spans="1:19" x14ac:dyDescent="0.25">
      <c r="A1040" s="156">
        <v>1025</v>
      </c>
      <c r="B1040" s="156" t="e">
        <f>VLOOKUP('Room Details'!$I1028,NCA_Calculations!$I$3:$N$12,2,0)</f>
        <v>#N/A</v>
      </c>
      <c r="C1040" s="156" t="e">
        <f>VLOOKUP('Room Details'!$I1028,NCA_Calculations!$I$3:$N$12,3,0)</f>
        <v>#N/A</v>
      </c>
      <c r="D1040" s="156" t="e">
        <f>VLOOKUP('Room Details'!$I1028,NCA_Calculations!$I$3:$N$12,4,0)</f>
        <v>#N/A</v>
      </c>
      <c r="E1040" s="156" t="e">
        <f>VLOOKUP('Room Details'!$I1028,NCA_Calculations!$I$3:$N$12,5,0)</f>
        <v>#N/A</v>
      </c>
      <c r="F1040" s="156" t="e">
        <f>VLOOKUP('Room Details'!$I1028,NCA_Calculations!$I$3:$N$12,6,0)</f>
        <v>#N/A</v>
      </c>
      <c r="G1040" s="156" t="str">
        <f>IF(OR(ISBLANK('Room Details'!$M1028), 'Room Details'!$M1028 = 0,  'Room Details'!$M1028 = "N/A" ),"Usable","Unusable")</f>
        <v>Usable</v>
      </c>
      <c r="H1040" s="156">
        <f>'Room Details'!$V1028</f>
        <v>0</v>
      </c>
      <c r="I1040" s="156">
        <f>_xlfn.IFNA(ROUNDUP(IF(OR('Room Details'!$J1028=0,ISBLANK('Room Details'!$J1028),'Room Details'!$J1028="N/A"),0,IF('Room Details'!$J1028&gt;$D1040,('Room Details'!$J1028/$E1040)+$F1040,IF('Room Details'!$J1028&lt;=ABS($B1040*$C1040),1,('Room Details'!$J1028/$B1040)+$C1040))),0),0)</f>
        <v>0</v>
      </c>
      <c r="J1040" s="167"/>
      <c r="K1040" s="167"/>
      <c r="L1040" s="156">
        <f t="shared" si="60"/>
        <v>0</v>
      </c>
      <c r="M1040" s="156">
        <f t="shared" si="61"/>
        <v>0</v>
      </c>
      <c r="N1040" s="165"/>
      <c r="O1040" s="165"/>
      <c r="P1040" s="156">
        <f t="shared" si="62"/>
        <v>0</v>
      </c>
      <c r="Q1040" s="156">
        <f t="shared" si="63"/>
        <v>0</v>
      </c>
      <c r="R1040" s="165"/>
      <c r="S1040" s="165"/>
    </row>
    <row r="1041" spans="1:19" x14ac:dyDescent="0.25">
      <c r="A1041" s="156">
        <v>1026</v>
      </c>
      <c r="B1041" s="156" t="e">
        <f>VLOOKUP('Room Details'!$I1029,NCA_Calculations!$I$3:$N$12,2,0)</f>
        <v>#N/A</v>
      </c>
      <c r="C1041" s="156" t="e">
        <f>VLOOKUP('Room Details'!$I1029,NCA_Calculations!$I$3:$N$12,3,0)</f>
        <v>#N/A</v>
      </c>
      <c r="D1041" s="156" t="e">
        <f>VLOOKUP('Room Details'!$I1029,NCA_Calculations!$I$3:$N$12,4,0)</f>
        <v>#N/A</v>
      </c>
      <c r="E1041" s="156" t="e">
        <f>VLOOKUP('Room Details'!$I1029,NCA_Calculations!$I$3:$N$12,5,0)</f>
        <v>#N/A</v>
      </c>
      <c r="F1041" s="156" t="e">
        <f>VLOOKUP('Room Details'!$I1029,NCA_Calculations!$I$3:$N$12,6,0)</f>
        <v>#N/A</v>
      </c>
      <c r="G1041" s="156" t="str">
        <f>IF(OR(ISBLANK('Room Details'!$M1029), 'Room Details'!$M1029 = 0,  'Room Details'!$M1029 = "N/A" ),"Usable","Unusable")</f>
        <v>Usable</v>
      </c>
      <c r="H1041" s="156">
        <f>'Room Details'!$V1029</f>
        <v>0</v>
      </c>
      <c r="I1041" s="156">
        <f>_xlfn.IFNA(ROUNDUP(IF(OR('Room Details'!$J1029=0,ISBLANK('Room Details'!$J1029),'Room Details'!$J1029="N/A"),0,IF('Room Details'!$J1029&gt;$D1041,('Room Details'!$J1029/$E1041)+$F1041,IF('Room Details'!$J1029&lt;=ABS($B1041*$C1041),1,('Room Details'!$J1029/$B1041)+$C1041))),0),0)</f>
        <v>0</v>
      </c>
      <c r="J1041" s="167"/>
      <c r="K1041" s="167"/>
      <c r="L1041" s="156">
        <f t="shared" ref="L1041:L1104" si="64">IF($G1041 = "Unusable", 0, IF($I1041&lt;$E$9, 0, IF(AND($I1041&gt;=$E$9,$I1041&lt;=$E$4),$I1041,INT($I1041/$E$4)*$E$4)))</f>
        <v>0</v>
      </c>
      <c r="M1041" s="156">
        <f t="shared" ref="M1041:M1104" si="65">$I1041-$L1041</f>
        <v>0</v>
      </c>
      <c r="N1041" s="165"/>
      <c r="O1041" s="165"/>
      <c r="P1041" s="156">
        <f t="shared" ref="P1041:P1104" si="66">$L1041</f>
        <v>0</v>
      </c>
      <c r="Q1041" s="156">
        <f t="shared" ref="Q1041:Q1104" si="67">$M1041</f>
        <v>0</v>
      </c>
      <c r="R1041" s="165"/>
      <c r="S1041" s="165"/>
    </row>
    <row r="1042" spans="1:19" x14ac:dyDescent="0.25">
      <c r="A1042" s="156">
        <v>1027</v>
      </c>
      <c r="B1042" s="156" t="e">
        <f>VLOOKUP('Room Details'!$I1030,NCA_Calculations!$I$3:$N$12,2,0)</f>
        <v>#N/A</v>
      </c>
      <c r="C1042" s="156" t="e">
        <f>VLOOKUP('Room Details'!$I1030,NCA_Calculations!$I$3:$N$12,3,0)</f>
        <v>#N/A</v>
      </c>
      <c r="D1042" s="156" t="e">
        <f>VLOOKUP('Room Details'!$I1030,NCA_Calculations!$I$3:$N$12,4,0)</f>
        <v>#N/A</v>
      </c>
      <c r="E1042" s="156" t="e">
        <f>VLOOKUP('Room Details'!$I1030,NCA_Calculations!$I$3:$N$12,5,0)</f>
        <v>#N/A</v>
      </c>
      <c r="F1042" s="156" t="e">
        <f>VLOOKUP('Room Details'!$I1030,NCA_Calculations!$I$3:$N$12,6,0)</f>
        <v>#N/A</v>
      </c>
      <c r="G1042" s="156" t="str">
        <f>IF(OR(ISBLANK('Room Details'!$M1030), 'Room Details'!$M1030 = 0,  'Room Details'!$M1030 = "N/A" ),"Usable","Unusable")</f>
        <v>Usable</v>
      </c>
      <c r="H1042" s="156">
        <f>'Room Details'!$V1030</f>
        <v>0</v>
      </c>
      <c r="I1042" s="156">
        <f>_xlfn.IFNA(ROUNDUP(IF(OR('Room Details'!$J1030=0,ISBLANK('Room Details'!$J1030),'Room Details'!$J1030="N/A"),0,IF('Room Details'!$J1030&gt;$D1042,('Room Details'!$J1030/$E1042)+$F1042,IF('Room Details'!$J1030&lt;=ABS($B1042*$C1042),1,('Room Details'!$J1030/$B1042)+$C1042))),0),0)</f>
        <v>0</v>
      </c>
      <c r="J1042" s="167"/>
      <c r="K1042" s="167"/>
      <c r="L1042" s="156">
        <f t="shared" si="64"/>
        <v>0</v>
      </c>
      <c r="M1042" s="156">
        <f t="shared" si="65"/>
        <v>0</v>
      </c>
      <c r="N1042" s="165"/>
      <c r="O1042" s="165"/>
      <c r="P1042" s="156">
        <f t="shared" si="66"/>
        <v>0</v>
      </c>
      <c r="Q1042" s="156">
        <f t="shared" si="67"/>
        <v>0</v>
      </c>
      <c r="R1042" s="165"/>
      <c r="S1042" s="165"/>
    </row>
    <row r="1043" spans="1:19" x14ac:dyDescent="0.25">
      <c r="A1043" s="156">
        <v>1028</v>
      </c>
      <c r="B1043" s="156" t="e">
        <f>VLOOKUP('Room Details'!$I1031,NCA_Calculations!$I$3:$N$12,2,0)</f>
        <v>#N/A</v>
      </c>
      <c r="C1043" s="156" t="e">
        <f>VLOOKUP('Room Details'!$I1031,NCA_Calculations!$I$3:$N$12,3,0)</f>
        <v>#N/A</v>
      </c>
      <c r="D1043" s="156" t="e">
        <f>VLOOKUP('Room Details'!$I1031,NCA_Calculations!$I$3:$N$12,4,0)</f>
        <v>#N/A</v>
      </c>
      <c r="E1043" s="156" t="e">
        <f>VLOOKUP('Room Details'!$I1031,NCA_Calculations!$I$3:$N$12,5,0)</f>
        <v>#N/A</v>
      </c>
      <c r="F1043" s="156" t="e">
        <f>VLOOKUP('Room Details'!$I1031,NCA_Calculations!$I$3:$N$12,6,0)</f>
        <v>#N/A</v>
      </c>
      <c r="G1043" s="156" t="str">
        <f>IF(OR(ISBLANK('Room Details'!$M1031), 'Room Details'!$M1031 = 0,  'Room Details'!$M1031 = "N/A" ),"Usable","Unusable")</f>
        <v>Usable</v>
      </c>
      <c r="H1043" s="156">
        <f>'Room Details'!$V1031</f>
        <v>0</v>
      </c>
      <c r="I1043" s="156">
        <f>_xlfn.IFNA(ROUNDUP(IF(OR('Room Details'!$J1031=0,ISBLANK('Room Details'!$J1031),'Room Details'!$J1031="N/A"),0,IF('Room Details'!$J1031&gt;$D1043,('Room Details'!$J1031/$E1043)+$F1043,IF('Room Details'!$J1031&lt;=ABS($B1043*$C1043),1,('Room Details'!$J1031/$B1043)+$C1043))),0),0)</f>
        <v>0</v>
      </c>
      <c r="J1043" s="167"/>
      <c r="K1043" s="167"/>
      <c r="L1043" s="156">
        <f t="shared" si="64"/>
        <v>0</v>
      </c>
      <c r="M1043" s="156">
        <f t="shared" si="65"/>
        <v>0</v>
      </c>
      <c r="N1043" s="165"/>
      <c r="O1043" s="165"/>
      <c r="P1043" s="156">
        <f t="shared" si="66"/>
        <v>0</v>
      </c>
      <c r="Q1043" s="156">
        <f t="shared" si="67"/>
        <v>0</v>
      </c>
      <c r="R1043" s="165"/>
      <c r="S1043" s="165"/>
    </row>
    <row r="1044" spans="1:19" x14ac:dyDescent="0.25">
      <c r="A1044" s="156">
        <v>1029</v>
      </c>
      <c r="B1044" s="156" t="e">
        <f>VLOOKUP('Room Details'!$I1032,NCA_Calculations!$I$3:$N$12,2,0)</f>
        <v>#N/A</v>
      </c>
      <c r="C1044" s="156" t="e">
        <f>VLOOKUP('Room Details'!$I1032,NCA_Calculations!$I$3:$N$12,3,0)</f>
        <v>#N/A</v>
      </c>
      <c r="D1044" s="156" t="e">
        <f>VLOOKUP('Room Details'!$I1032,NCA_Calculations!$I$3:$N$12,4,0)</f>
        <v>#N/A</v>
      </c>
      <c r="E1044" s="156" t="e">
        <f>VLOOKUP('Room Details'!$I1032,NCA_Calculations!$I$3:$N$12,5,0)</f>
        <v>#N/A</v>
      </c>
      <c r="F1044" s="156" t="e">
        <f>VLOOKUP('Room Details'!$I1032,NCA_Calculations!$I$3:$N$12,6,0)</f>
        <v>#N/A</v>
      </c>
      <c r="G1044" s="156" t="str">
        <f>IF(OR(ISBLANK('Room Details'!$M1032), 'Room Details'!$M1032 = 0,  'Room Details'!$M1032 = "N/A" ),"Usable","Unusable")</f>
        <v>Usable</v>
      </c>
      <c r="H1044" s="156">
        <f>'Room Details'!$V1032</f>
        <v>0</v>
      </c>
      <c r="I1044" s="156">
        <f>_xlfn.IFNA(ROUNDUP(IF(OR('Room Details'!$J1032=0,ISBLANK('Room Details'!$J1032),'Room Details'!$J1032="N/A"),0,IF('Room Details'!$J1032&gt;$D1044,('Room Details'!$J1032/$E1044)+$F1044,IF('Room Details'!$J1032&lt;=ABS($B1044*$C1044),1,('Room Details'!$J1032/$B1044)+$C1044))),0),0)</f>
        <v>0</v>
      </c>
      <c r="J1044" s="167"/>
      <c r="K1044" s="167"/>
      <c r="L1044" s="156">
        <f t="shared" si="64"/>
        <v>0</v>
      </c>
      <c r="M1044" s="156">
        <f t="shared" si="65"/>
        <v>0</v>
      </c>
      <c r="N1044" s="165"/>
      <c r="O1044" s="165"/>
      <c r="P1044" s="156">
        <f t="shared" si="66"/>
        <v>0</v>
      </c>
      <c r="Q1044" s="156">
        <f t="shared" si="67"/>
        <v>0</v>
      </c>
      <c r="R1044" s="165"/>
      <c r="S1044" s="165"/>
    </row>
    <row r="1045" spans="1:19" x14ac:dyDescent="0.25">
      <c r="A1045" s="156">
        <v>1030</v>
      </c>
      <c r="B1045" s="156" t="e">
        <f>VLOOKUP('Room Details'!$I1033,NCA_Calculations!$I$3:$N$12,2,0)</f>
        <v>#N/A</v>
      </c>
      <c r="C1045" s="156" t="e">
        <f>VLOOKUP('Room Details'!$I1033,NCA_Calculations!$I$3:$N$12,3,0)</f>
        <v>#N/A</v>
      </c>
      <c r="D1045" s="156" t="e">
        <f>VLOOKUP('Room Details'!$I1033,NCA_Calculations!$I$3:$N$12,4,0)</f>
        <v>#N/A</v>
      </c>
      <c r="E1045" s="156" t="e">
        <f>VLOOKUP('Room Details'!$I1033,NCA_Calculations!$I$3:$N$12,5,0)</f>
        <v>#N/A</v>
      </c>
      <c r="F1045" s="156" t="e">
        <f>VLOOKUP('Room Details'!$I1033,NCA_Calculations!$I$3:$N$12,6,0)</f>
        <v>#N/A</v>
      </c>
      <c r="G1045" s="156" t="str">
        <f>IF(OR(ISBLANK('Room Details'!$M1033), 'Room Details'!$M1033 = 0,  'Room Details'!$M1033 = "N/A" ),"Usable","Unusable")</f>
        <v>Usable</v>
      </c>
      <c r="H1045" s="156">
        <f>'Room Details'!$V1033</f>
        <v>0</v>
      </c>
      <c r="I1045" s="156">
        <f>_xlfn.IFNA(ROUNDUP(IF(OR('Room Details'!$J1033=0,ISBLANK('Room Details'!$J1033),'Room Details'!$J1033="N/A"),0,IF('Room Details'!$J1033&gt;$D1045,('Room Details'!$J1033/$E1045)+$F1045,IF('Room Details'!$J1033&lt;=ABS($B1045*$C1045),1,('Room Details'!$J1033/$B1045)+$C1045))),0),0)</f>
        <v>0</v>
      </c>
      <c r="J1045" s="167"/>
      <c r="K1045" s="167"/>
      <c r="L1045" s="156">
        <f t="shared" si="64"/>
        <v>0</v>
      </c>
      <c r="M1045" s="156">
        <f t="shared" si="65"/>
        <v>0</v>
      </c>
      <c r="N1045" s="165"/>
      <c r="O1045" s="165"/>
      <c r="P1045" s="156">
        <f t="shared" si="66"/>
        <v>0</v>
      </c>
      <c r="Q1045" s="156">
        <f t="shared" si="67"/>
        <v>0</v>
      </c>
      <c r="R1045" s="165"/>
      <c r="S1045" s="165"/>
    </row>
    <row r="1046" spans="1:19" x14ac:dyDescent="0.25">
      <c r="A1046" s="156">
        <v>1031</v>
      </c>
      <c r="B1046" s="156" t="e">
        <f>VLOOKUP('Room Details'!$I1034,NCA_Calculations!$I$3:$N$12,2,0)</f>
        <v>#N/A</v>
      </c>
      <c r="C1046" s="156" t="e">
        <f>VLOOKUP('Room Details'!$I1034,NCA_Calculations!$I$3:$N$12,3,0)</f>
        <v>#N/A</v>
      </c>
      <c r="D1046" s="156" t="e">
        <f>VLOOKUP('Room Details'!$I1034,NCA_Calculations!$I$3:$N$12,4,0)</f>
        <v>#N/A</v>
      </c>
      <c r="E1046" s="156" t="e">
        <f>VLOOKUP('Room Details'!$I1034,NCA_Calculations!$I$3:$N$12,5,0)</f>
        <v>#N/A</v>
      </c>
      <c r="F1046" s="156" t="e">
        <f>VLOOKUP('Room Details'!$I1034,NCA_Calculations!$I$3:$N$12,6,0)</f>
        <v>#N/A</v>
      </c>
      <c r="G1046" s="156" t="str">
        <f>IF(OR(ISBLANK('Room Details'!$M1034), 'Room Details'!$M1034 = 0,  'Room Details'!$M1034 = "N/A" ),"Usable","Unusable")</f>
        <v>Usable</v>
      </c>
      <c r="H1046" s="156">
        <f>'Room Details'!$V1034</f>
        <v>0</v>
      </c>
      <c r="I1046" s="156">
        <f>_xlfn.IFNA(ROUNDUP(IF(OR('Room Details'!$J1034=0,ISBLANK('Room Details'!$J1034),'Room Details'!$J1034="N/A"),0,IF('Room Details'!$J1034&gt;$D1046,('Room Details'!$J1034/$E1046)+$F1046,IF('Room Details'!$J1034&lt;=ABS($B1046*$C1046),1,('Room Details'!$J1034/$B1046)+$C1046))),0),0)</f>
        <v>0</v>
      </c>
      <c r="J1046" s="167"/>
      <c r="K1046" s="167"/>
      <c r="L1046" s="156">
        <f t="shared" si="64"/>
        <v>0</v>
      </c>
      <c r="M1046" s="156">
        <f t="shared" si="65"/>
        <v>0</v>
      </c>
      <c r="N1046" s="165"/>
      <c r="O1046" s="165"/>
      <c r="P1046" s="156">
        <f t="shared" si="66"/>
        <v>0</v>
      </c>
      <c r="Q1046" s="156">
        <f t="shared" si="67"/>
        <v>0</v>
      </c>
      <c r="R1046" s="165"/>
      <c r="S1046" s="165"/>
    </row>
    <row r="1047" spans="1:19" x14ac:dyDescent="0.25">
      <c r="A1047" s="156">
        <v>1032</v>
      </c>
      <c r="B1047" s="156" t="e">
        <f>VLOOKUP('Room Details'!$I1035,NCA_Calculations!$I$3:$N$12,2,0)</f>
        <v>#N/A</v>
      </c>
      <c r="C1047" s="156" t="e">
        <f>VLOOKUP('Room Details'!$I1035,NCA_Calculations!$I$3:$N$12,3,0)</f>
        <v>#N/A</v>
      </c>
      <c r="D1047" s="156" t="e">
        <f>VLOOKUP('Room Details'!$I1035,NCA_Calculations!$I$3:$N$12,4,0)</f>
        <v>#N/A</v>
      </c>
      <c r="E1047" s="156" t="e">
        <f>VLOOKUP('Room Details'!$I1035,NCA_Calculations!$I$3:$N$12,5,0)</f>
        <v>#N/A</v>
      </c>
      <c r="F1047" s="156" t="e">
        <f>VLOOKUP('Room Details'!$I1035,NCA_Calculations!$I$3:$N$12,6,0)</f>
        <v>#N/A</v>
      </c>
      <c r="G1047" s="156" t="str">
        <f>IF(OR(ISBLANK('Room Details'!$M1035), 'Room Details'!$M1035 = 0,  'Room Details'!$M1035 = "N/A" ),"Usable","Unusable")</f>
        <v>Usable</v>
      </c>
      <c r="H1047" s="156">
        <f>'Room Details'!$V1035</f>
        <v>0</v>
      </c>
      <c r="I1047" s="156">
        <f>_xlfn.IFNA(ROUNDUP(IF(OR('Room Details'!$J1035=0,ISBLANK('Room Details'!$J1035),'Room Details'!$J1035="N/A"),0,IF('Room Details'!$J1035&gt;$D1047,('Room Details'!$J1035/$E1047)+$F1047,IF('Room Details'!$J1035&lt;=ABS($B1047*$C1047),1,('Room Details'!$J1035/$B1047)+$C1047))),0),0)</f>
        <v>0</v>
      </c>
      <c r="J1047" s="167"/>
      <c r="K1047" s="167"/>
      <c r="L1047" s="156">
        <f t="shared" si="64"/>
        <v>0</v>
      </c>
      <c r="M1047" s="156">
        <f t="shared" si="65"/>
        <v>0</v>
      </c>
      <c r="N1047" s="165"/>
      <c r="O1047" s="165"/>
      <c r="P1047" s="156">
        <f t="shared" si="66"/>
        <v>0</v>
      </c>
      <c r="Q1047" s="156">
        <f t="shared" si="67"/>
        <v>0</v>
      </c>
      <c r="R1047" s="165"/>
      <c r="S1047" s="165"/>
    </row>
    <row r="1048" spans="1:19" x14ac:dyDescent="0.25">
      <c r="A1048" s="156">
        <v>1033</v>
      </c>
      <c r="B1048" s="156" t="e">
        <f>VLOOKUP('Room Details'!$I1036,NCA_Calculations!$I$3:$N$12,2,0)</f>
        <v>#N/A</v>
      </c>
      <c r="C1048" s="156" t="e">
        <f>VLOOKUP('Room Details'!$I1036,NCA_Calculations!$I$3:$N$12,3,0)</f>
        <v>#N/A</v>
      </c>
      <c r="D1048" s="156" t="e">
        <f>VLOOKUP('Room Details'!$I1036,NCA_Calculations!$I$3:$N$12,4,0)</f>
        <v>#N/A</v>
      </c>
      <c r="E1048" s="156" t="e">
        <f>VLOOKUP('Room Details'!$I1036,NCA_Calculations!$I$3:$N$12,5,0)</f>
        <v>#N/A</v>
      </c>
      <c r="F1048" s="156" t="e">
        <f>VLOOKUP('Room Details'!$I1036,NCA_Calculations!$I$3:$N$12,6,0)</f>
        <v>#N/A</v>
      </c>
      <c r="G1048" s="156" t="str">
        <f>IF(OR(ISBLANK('Room Details'!$M1036), 'Room Details'!$M1036 = 0,  'Room Details'!$M1036 = "N/A" ),"Usable","Unusable")</f>
        <v>Usable</v>
      </c>
      <c r="H1048" s="156">
        <f>'Room Details'!$V1036</f>
        <v>0</v>
      </c>
      <c r="I1048" s="156">
        <f>_xlfn.IFNA(ROUNDUP(IF(OR('Room Details'!$J1036=0,ISBLANK('Room Details'!$J1036),'Room Details'!$J1036="N/A"),0,IF('Room Details'!$J1036&gt;$D1048,('Room Details'!$J1036/$E1048)+$F1048,IF('Room Details'!$J1036&lt;=ABS($B1048*$C1048),1,('Room Details'!$J1036/$B1048)+$C1048))),0),0)</f>
        <v>0</v>
      </c>
      <c r="J1048" s="167"/>
      <c r="K1048" s="167"/>
      <c r="L1048" s="156">
        <f t="shared" si="64"/>
        <v>0</v>
      </c>
      <c r="M1048" s="156">
        <f t="shared" si="65"/>
        <v>0</v>
      </c>
      <c r="N1048" s="165"/>
      <c r="O1048" s="165"/>
      <c r="P1048" s="156">
        <f t="shared" si="66"/>
        <v>0</v>
      </c>
      <c r="Q1048" s="156">
        <f t="shared" si="67"/>
        <v>0</v>
      </c>
      <c r="R1048" s="165"/>
      <c r="S1048" s="165"/>
    </row>
    <row r="1049" spans="1:19" x14ac:dyDescent="0.25">
      <c r="A1049" s="156">
        <v>1034</v>
      </c>
      <c r="B1049" s="156" t="e">
        <f>VLOOKUP('Room Details'!$I1037,NCA_Calculations!$I$3:$N$12,2,0)</f>
        <v>#N/A</v>
      </c>
      <c r="C1049" s="156" t="e">
        <f>VLOOKUP('Room Details'!$I1037,NCA_Calculations!$I$3:$N$12,3,0)</f>
        <v>#N/A</v>
      </c>
      <c r="D1049" s="156" t="e">
        <f>VLOOKUP('Room Details'!$I1037,NCA_Calculations!$I$3:$N$12,4,0)</f>
        <v>#N/A</v>
      </c>
      <c r="E1049" s="156" t="e">
        <f>VLOOKUP('Room Details'!$I1037,NCA_Calculations!$I$3:$N$12,5,0)</f>
        <v>#N/A</v>
      </c>
      <c r="F1049" s="156" t="e">
        <f>VLOOKUP('Room Details'!$I1037,NCA_Calculations!$I$3:$N$12,6,0)</f>
        <v>#N/A</v>
      </c>
      <c r="G1049" s="156" t="str">
        <f>IF(OR(ISBLANK('Room Details'!$M1037), 'Room Details'!$M1037 = 0,  'Room Details'!$M1037 = "N/A" ),"Usable","Unusable")</f>
        <v>Usable</v>
      </c>
      <c r="H1049" s="156">
        <f>'Room Details'!$V1037</f>
        <v>0</v>
      </c>
      <c r="I1049" s="156">
        <f>_xlfn.IFNA(ROUNDUP(IF(OR('Room Details'!$J1037=0,ISBLANK('Room Details'!$J1037),'Room Details'!$J1037="N/A"),0,IF('Room Details'!$J1037&gt;$D1049,('Room Details'!$J1037/$E1049)+$F1049,IF('Room Details'!$J1037&lt;=ABS($B1049*$C1049),1,('Room Details'!$J1037/$B1049)+$C1049))),0),0)</f>
        <v>0</v>
      </c>
      <c r="J1049" s="167"/>
      <c r="K1049" s="167"/>
      <c r="L1049" s="156">
        <f t="shared" si="64"/>
        <v>0</v>
      </c>
      <c r="M1049" s="156">
        <f t="shared" si="65"/>
        <v>0</v>
      </c>
      <c r="N1049" s="165"/>
      <c r="O1049" s="165"/>
      <c r="P1049" s="156">
        <f t="shared" si="66"/>
        <v>0</v>
      </c>
      <c r="Q1049" s="156">
        <f t="shared" si="67"/>
        <v>0</v>
      </c>
      <c r="R1049" s="165"/>
      <c r="S1049" s="165"/>
    </row>
    <row r="1050" spans="1:19" x14ac:dyDescent="0.25">
      <c r="A1050" s="156">
        <v>1035</v>
      </c>
      <c r="B1050" s="156" t="e">
        <f>VLOOKUP('Room Details'!$I1038,NCA_Calculations!$I$3:$N$12,2,0)</f>
        <v>#N/A</v>
      </c>
      <c r="C1050" s="156" t="e">
        <f>VLOOKUP('Room Details'!$I1038,NCA_Calculations!$I$3:$N$12,3,0)</f>
        <v>#N/A</v>
      </c>
      <c r="D1050" s="156" t="e">
        <f>VLOOKUP('Room Details'!$I1038,NCA_Calculations!$I$3:$N$12,4,0)</f>
        <v>#N/A</v>
      </c>
      <c r="E1050" s="156" t="e">
        <f>VLOOKUP('Room Details'!$I1038,NCA_Calculations!$I$3:$N$12,5,0)</f>
        <v>#N/A</v>
      </c>
      <c r="F1050" s="156" t="e">
        <f>VLOOKUP('Room Details'!$I1038,NCA_Calculations!$I$3:$N$12,6,0)</f>
        <v>#N/A</v>
      </c>
      <c r="G1050" s="156" t="str">
        <f>IF(OR(ISBLANK('Room Details'!$M1038), 'Room Details'!$M1038 = 0,  'Room Details'!$M1038 = "N/A" ),"Usable","Unusable")</f>
        <v>Usable</v>
      </c>
      <c r="H1050" s="156">
        <f>'Room Details'!$V1038</f>
        <v>0</v>
      </c>
      <c r="I1050" s="156">
        <f>_xlfn.IFNA(ROUNDUP(IF(OR('Room Details'!$J1038=0,ISBLANK('Room Details'!$J1038),'Room Details'!$J1038="N/A"),0,IF('Room Details'!$J1038&gt;$D1050,('Room Details'!$J1038/$E1050)+$F1050,IF('Room Details'!$J1038&lt;=ABS($B1050*$C1050),1,('Room Details'!$J1038/$B1050)+$C1050))),0),0)</f>
        <v>0</v>
      </c>
      <c r="J1050" s="167"/>
      <c r="K1050" s="167"/>
      <c r="L1050" s="156">
        <f t="shared" si="64"/>
        <v>0</v>
      </c>
      <c r="M1050" s="156">
        <f t="shared" si="65"/>
        <v>0</v>
      </c>
      <c r="N1050" s="165"/>
      <c r="O1050" s="165"/>
      <c r="P1050" s="156">
        <f t="shared" si="66"/>
        <v>0</v>
      </c>
      <c r="Q1050" s="156">
        <f t="shared" si="67"/>
        <v>0</v>
      </c>
      <c r="R1050" s="165"/>
      <c r="S1050" s="165"/>
    </row>
    <row r="1051" spans="1:19" x14ac:dyDescent="0.25">
      <c r="A1051" s="156">
        <v>1036</v>
      </c>
      <c r="B1051" s="156" t="e">
        <f>VLOOKUP('Room Details'!$I1039,NCA_Calculations!$I$3:$N$12,2,0)</f>
        <v>#N/A</v>
      </c>
      <c r="C1051" s="156" t="e">
        <f>VLOOKUP('Room Details'!$I1039,NCA_Calculations!$I$3:$N$12,3,0)</f>
        <v>#N/A</v>
      </c>
      <c r="D1051" s="156" t="e">
        <f>VLOOKUP('Room Details'!$I1039,NCA_Calculations!$I$3:$N$12,4,0)</f>
        <v>#N/A</v>
      </c>
      <c r="E1051" s="156" t="e">
        <f>VLOOKUP('Room Details'!$I1039,NCA_Calculations!$I$3:$N$12,5,0)</f>
        <v>#N/A</v>
      </c>
      <c r="F1051" s="156" t="e">
        <f>VLOOKUP('Room Details'!$I1039,NCA_Calculations!$I$3:$N$12,6,0)</f>
        <v>#N/A</v>
      </c>
      <c r="G1051" s="156" t="str">
        <f>IF(OR(ISBLANK('Room Details'!$M1039), 'Room Details'!$M1039 = 0,  'Room Details'!$M1039 = "N/A" ),"Usable","Unusable")</f>
        <v>Usable</v>
      </c>
      <c r="H1051" s="156">
        <f>'Room Details'!$V1039</f>
        <v>0</v>
      </c>
      <c r="I1051" s="156">
        <f>_xlfn.IFNA(ROUNDUP(IF(OR('Room Details'!$J1039=0,ISBLANK('Room Details'!$J1039),'Room Details'!$J1039="N/A"),0,IF('Room Details'!$J1039&gt;$D1051,('Room Details'!$J1039/$E1051)+$F1051,IF('Room Details'!$J1039&lt;=ABS($B1051*$C1051),1,('Room Details'!$J1039/$B1051)+$C1051))),0),0)</f>
        <v>0</v>
      </c>
      <c r="J1051" s="167"/>
      <c r="K1051" s="167"/>
      <c r="L1051" s="156">
        <f t="shared" si="64"/>
        <v>0</v>
      </c>
      <c r="M1051" s="156">
        <f t="shared" si="65"/>
        <v>0</v>
      </c>
      <c r="N1051" s="165"/>
      <c r="O1051" s="165"/>
      <c r="P1051" s="156">
        <f t="shared" si="66"/>
        <v>0</v>
      </c>
      <c r="Q1051" s="156">
        <f t="shared" si="67"/>
        <v>0</v>
      </c>
      <c r="R1051" s="165"/>
      <c r="S1051" s="165"/>
    </row>
    <row r="1052" spans="1:19" x14ac:dyDescent="0.25">
      <c r="A1052" s="156">
        <v>1037</v>
      </c>
      <c r="B1052" s="156" t="e">
        <f>VLOOKUP('Room Details'!$I1040,NCA_Calculations!$I$3:$N$12,2,0)</f>
        <v>#N/A</v>
      </c>
      <c r="C1052" s="156" t="e">
        <f>VLOOKUP('Room Details'!$I1040,NCA_Calculations!$I$3:$N$12,3,0)</f>
        <v>#N/A</v>
      </c>
      <c r="D1052" s="156" t="e">
        <f>VLOOKUP('Room Details'!$I1040,NCA_Calculations!$I$3:$N$12,4,0)</f>
        <v>#N/A</v>
      </c>
      <c r="E1052" s="156" t="e">
        <f>VLOOKUP('Room Details'!$I1040,NCA_Calculations!$I$3:$N$12,5,0)</f>
        <v>#N/A</v>
      </c>
      <c r="F1052" s="156" t="e">
        <f>VLOOKUP('Room Details'!$I1040,NCA_Calculations!$I$3:$N$12,6,0)</f>
        <v>#N/A</v>
      </c>
      <c r="G1052" s="156" t="str">
        <f>IF(OR(ISBLANK('Room Details'!$M1040), 'Room Details'!$M1040 = 0,  'Room Details'!$M1040 = "N/A" ),"Usable","Unusable")</f>
        <v>Usable</v>
      </c>
      <c r="H1052" s="156">
        <f>'Room Details'!$V1040</f>
        <v>0</v>
      </c>
      <c r="I1052" s="156">
        <f>_xlfn.IFNA(ROUNDUP(IF(OR('Room Details'!$J1040=0,ISBLANK('Room Details'!$J1040),'Room Details'!$J1040="N/A"),0,IF('Room Details'!$J1040&gt;$D1052,('Room Details'!$J1040/$E1052)+$F1052,IF('Room Details'!$J1040&lt;=ABS($B1052*$C1052),1,('Room Details'!$J1040/$B1052)+$C1052))),0),0)</f>
        <v>0</v>
      </c>
      <c r="J1052" s="167"/>
      <c r="K1052" s="167"/>
      <c r="L1052" s="156">
        <f t="shared" si="64"/>
        <v>0</v>
      </c>
      <c r="M1052" s="156">
        <f t="shared" si="65"/>
        <v>0</v>
      </c>
      <c r="N1052" s="165"/>
      <c r="O1052" s="165"/>
      <c r="P1052" s="156">
        <f t="shared" si="66"/>
        <v>0</v>
      </c>
      <c r="Q1052" s="156">
        <f t="shared" si="67"/>
        <v>0</v>
      </c>
      <c r="R1052" s="165"/>
      <c r="S1052" s="165"/>
    </row>
    <row r="1053" spans="1:19" x14ac:dyDescent="0.25">
      <c r="A1053" s="156">
        <v>1038</v>
      </c>
      <c r="B1053" s="156" t="e">
        <f>VLOOKUP('Room Details'!$I1041,NCA_Calculations!$I$3:$N$12,2,0)</f>
        <v>#N/A</v>
      </c>
      <c r="C1053" s="156" t="e">
        <f>VLOOKUP('Room Details'!$I1041,NCA_Calculations!$I$3:$N$12,3,0)</f>
        <v>#N/A</v>
      </c>
      <c r="D1053" s="156" t="e">
        <f>VLOOKUP('Room Details'!$I1041,NCA_Calculations!$I$3:$N$12,4,0)</f>
        <v>#N/A</v>
      </c>
      <c r="E1053" s="156" t="e">
        <f>VLOOKUP('Room Details'!$I1041,NCA_Calculations!$I$3:$N$12,5,0)</f>
        <v>#N/A</v>
      </c>
      <c r="F1053" s="156" t="e">
        <f>VLOOKUP('Room Details'!$I1041,NCA_Calculations!$I$3:$N$12,6,0)</f>
        <v>#N/A</v>
      </c>
      <c r="G1053" s="156" t="str">
        <f>IF(OR(ISBLANK('Room Details'!$M1041), 'Room Details'!$M1041 = 0,  'Room Details'!$M1041 = "N/A" ),"Usable","Unusable")</f>
        <v>Usable</v>
      </c>
      <c r="H1053" s="156">
        <f>'Room Details'!$V1041</f>
        <v>0</v>
      </c>
      <c r="I1053" s="156">
        <f>_xlfn.IFNA(ROUNDUP(IF(OR('Room Details'!$J1041=0,ISBLANK('Room Details'!$J1041),'Room Details'!$J1041="N/A"),0,IF('Room Details'!$J1041&gt;$D1053,('Room Details'!$J1041/$E1053)+$F1053,IF('Room Details'!$J1041&lt;=ABS($B1053*$C1053),1,('Room Details'!$J1041/$B1053)+$C1053))),0),0)</f>
        <v>0</v>
      </c>
      <c r="J1053" s="167"/>
      <c r="K1053" s="167"/>
      <c r="L1053" s="156">
        <f t="shared" si="64"/>
        <v>0</v>
      </c>
      <c r="M1053" s="156">
        <f t="shared" si="65"/>
        <v>0</v>
      </c>
      <c r="N1053" s="165"/>
      <c r="O1053" s="165"/>
      <c r="P1053" s="156">
        <f t="shared" si="66"/>
        <v>0</v>
      </c>
      <c r="Q1053" s="156">
        <f t="shared" si="67"/>
        <v>0</v>
      </c>
      <c r="R1053" s="165"/>
      <c r="S1053" s="165"/>
    </row>
    <row r="1054" spans="1:19" x14ac:dyDescent="0.25">
      <c r="A1054" s="156">
        <v>1039</v>
      </c>
      <c r="B1054" s="156" t="e">
        <f>VLOOKUP('Room Details'!$I1042,NCA_Calculations!$I$3:$N$12,2,0)</f>
        <v>#N/A</v>
      </c>
      <c r="C1054" s="156" t="e">
        <f>VLOOKUP('Room Details'!$I1042,NCA_Calculations!$I$3:$N$12,3,0)</f>
        <v>#N/A</v>
      </c>
      <c r="D1054" s="156" t="e">
        <f>VLOOKUP('Room Details'!$I1042,NCA_Calculations!$I$3:$N$12,4,0)</f>
        <v>#N/A</v>
      </c>
      <c r="E1054" s="156" t="e">
        <f>VLOOKUP('Room Details'!$I1042,NCA_Calculations!$I$3:$N$12,5,0)</f>
        <v>#N/A</v>
      </c>
      <c r="F1054" s="156" t="e">
        <f>VLOOKUP('Room Details'!$I1042,NCA_Calculations!$I$3:$N$12,6,0)</f>
        <v>#N/A</v>
      </c>
      <c r="G1054" s="156" t="str">
        <f>IF(OR(ISBLANK('Room Details'!$M1042), 'Room Details'!$M1042 = 0,  'Room Details'!$M1042 = "N/A" ),"Usable","Unusable")</f>
        <v>Usable</v>
      </c>
      <c r="H1054" s="156">
        <f>'Room Details'!$V1042</f>
        <v>0</v>
      </c>
      <c r="I1054" s="156">
        <f>_xlfn.IFNA(ROUNDUP(IF(OR('Room Details'!$J1042=0,ISBLANK('Room Details'!$J1042),'Room Details'!$J1042="N/A"),0,IF('Room Details'!$J1042&gt;$D1054,('Room Details'!$J1042/$E1054)+$F1054,IF('Room Details'!$J1042&lt;=ABS($B1054*$C1054),1,('Room Details'!$J1042/$B1054)+$C1054))),0),0)</f>
        <v>0</v>
      </c>
      <c r="J1054" s="167"/>
      <c r="K1054" s="167"/>
      <c r="L1054" s="156">
        <f t="shared" si="64"/>
        <v>0</v>
      </c>
      <c r="M1054" s="156">
        <f t="shared" si="65"/>
        <v>0</v>
      </c>
      <c r="N1054" s="165"/>
      <c r="O1054" s="165"/>
      <c r="P1054" s="156">
        <f t="shared" si="66"/>
        <v>0</v>
      </c>
      <c r="Q1054" s="156">
        <f t="shared" si="67"/>
        <v>0</v>
      </c>
      <c r="R1054" s="165"/>
      <c r="S1054" s="165"/>
    </row>
    <row r="1055" spans="1:19" x14ac:dyDescent="0.25">
      <c r="A1055" s="156">
        <v>1040</v>
      </c>
      <c r="B1055" s="156" t="e">
        <f>VLOOKUP('Room Details'!$I1043,NCA_Calculations!$I$3:$N$12,2,0)</f>
        <v>#N/A</v>
      </c>
      <c r="C1055" s="156" t="e">
        <f>VLOOKUP('Room Details'!$I1043,NCA_Calculations!$I$3:$N$12,3,0)</f>
        <v>#N/A</v>
      </c>
      <c r="D1055" s="156" t="e">
        <f>VLOOKUP('Room Details'!$I1043,NCA_Calculations!$I$3:$N$12,4,0)</f>
        <v>#N/A</v>
      </c>
      <c r="E1055" s="156" t="e">
        <f>VLOOKUP('Room Details'!$I1043,NCA_Calculations!$I$3:$N$12,5,0)</f>
        <v>#N/A</v>
      </c>
      <c r="F1055" s="156" t="e">
        <f>VLOOKUP('Room Details'!$I1043,NCA_Calculations!$I$3:$N$12,6,0)</f>
        <v>#N/A</v>
      </c>
      <c r="G1055" s="156" t="str">
        <f>IF(OR(ISBLANK('Room Details'!$M1043), 'Room Details'!$M1043 = 0,  'Room Details'!$M1043 = "N/A" ),"Usable","Unusable")</f>
        <v>Usable</v>
      </c>
      <c r="H1055" s="156">
        <f>'Room Details'!$V1043</f>
        <v>0</v>
      </c>
      <c r="I1055" s="156">
        <f>_xlfn.IFNA(ROUNDUP(IF(OR('Room Details'!$J1043=0,ISBLANK('Room Details'!$J1043),'Room Details'!$J1043="N/A"),0,IF('Room Details'!$J1043&gt;$D1055,('Room Details'!$J1043/$E1055)+$F1055,IF('Room Details'!$J1043&lt;=ABS($B1055*$C1055),1,('Room Details'!$J1043/$B1055)+$C1055))),0),0)</f>
        <v>0</v>
      </c>
      <c r="J1055" s="167"/>
      <c r="K1055" s="167"/>
      <c r="L1055" s="156">
        <f t="shared" si="64"/>
        <v>0</v>
      </c>
      <c r="M1055" s="156">
        <f t="shared" si="65"/>
        <v>0</v>
      </c>
      <c r="N1055" s="165"/>
      <c r="O1055" s="165"/>
      <c r="P1055" s="156">
        <f t="shared" si="66"/>
        <v>0</v>
      </c>
      <c r="Q1055" s="156">
        <f t="shared" si="67"/>
        <v>0</v>
      </c>
      <c r="R1055" s="165"/>
      <c r="S1055" s="165"/>
    </row>
    <row r="1056" spans="1:19" x14ac:dyDescent="0.25">
      <c r="A1056" s="156">
        <v>1041</v>
      </c>
      <c r="B1056" s="156" t="e">
        <f>VLOOKUP('Room Details'!$I1044,NCA_Calculations!$I$3:$N$12,2,0)</f>
        <v>#N/A</v>
      </c>
      <c r="C1056" s="156" t="e">
        <f>VLOOKUP('Room Details'!$I1044,NCA_Calculations!$I$3:$N$12,3,0)</f>
        <v>#N/A</v>
      </c>
      <c r="D1056" s="156" t="e">
        <f>VLOOKUP('Room Details'!$I1044,NCA_Calculations!$I$3:$N$12,4,0)</f>
        <v>#N/A</v>
      </c>
      <c r="E1056" s="156" t="e">
        <f>VLOOKUP('Room Details'!$I1044,NCA_Calculations!$I$3:$N$12,5,0)</f>
        <v>#N/A</v>
      </c>
      <c r="F1056" s="156" t="e">
        <f>VLOOKUP('Room Details'!$I1044,NCA_Calculations!$I$3:$N$12,6,0)</f>
        <v>#N/A</v>
      </c>
      <c r="G1056" s="156" t="str">
        <f>IF(OR(ISBLANK('Room Details'!$M1044), 'Room Details'!$M1044 = 0,  'Room Details'!$M1044 = "N/A" ),"Usable","Unusable")</f>
        <v>Usable</v>
      </c>
      <c r="H1056" s="156">
        <f>'Room Details'!$V1044</f>
        <v>0</v>
      </c>
      <c r="I1056" s="156">
        <f>_xlfn.IFNA(ROUNDUP(IF(OR('Room Details'!$J1044=0,ISBLANK('Room Details'!$J1044),'Room Details'!$J1044="N/A"),0,IF('Room Details'!$J1044&gt;$D1056,('Room Details'!$J1044/$E1056)+$F1056,IF('Room Details'!$J1044&lt;=ABS($B1056*$C1056),1,('Room Details'!$J1044/$B1056)+$C1056))),0),0)</f>
        <v>0</v>
      </c>
      <c r="J1056" s="167"/>
      <c r="K1056" s="167"/>
      <c r="L1056" s="156">
        <f t="shared" si="64"/>
        <v>0</v>
      </c>
      <c r="M1056" s="156">
        <f t="shared" si="65"/>
        <v>0</v>
      </c>
      <c r="N1056" s="165"/>
      <c r="O1056" s="165"/>
      <c r="P1056" s="156">
        <f t="shared" si="66"/>
        <v>0</v>
      </c>
      <c r="Q1056" s="156">
        <f t="shared" si="67"/>
        <v>0</v>
      </c>
      <c r="R1056" s="165"/>
      <c r="S1056" s="165"/>
    </row>
    <row r="1057" spans="1:19" x14ac:dyDescent="0.25">
      <c r="A1057" s="156">
        <v>1042</v>
      </c>
      <c r="B1057" s="156" t="e">
        <f>VLOOKUP('Room Details'!$I1045,NCA_Calculations!$I$3:$N$12,2,0)</f>
        <v>#N/A</v>
      </c>
      <c r="C1057" s="156" t="e">
        <f>VLOOKUP('Room Details'!$I1045,NCA_Calculations!$I$3:$N$12,3,0)</f>
        <v>#N/A</v>
      </c>
      <c r="D1057" s="156" t="e">
        <f>VLOOKUP('Room Details'!$I1045,NCA_Calculations!$I$3:$N$12,4,0)</f>
        <v>#N/A</v>
      </c>
      <c r="E1057" s="156" t="e">
        <f>VLOOKUP('Room Details'!$I1045,NCA_Calculations!$I$3:$N$12,5,0)</f>
        <v>#N/A</v>
      </c>
      <c r="F1057" s="156" t="e">
        <f>VLOOKUP('Room Details'!$I1045,NCA_Calculations!$I$3:$N$12,6,0)</f>
        <v>#N/A</v>
      </c>
      <c r="G1057" s="156" t="str">
        <f>IF(OR(ISBLANK('Room Details'!$M1045), 'Room Details'!$M1045 = 0,  'Room Details'!$M1045 = "N/A" ),"Usable","Unusable")</f>
        <v>Usable</v>
      </c>
      <c r="H1057" s="156">
        <f>'Room Details'!$V1045</f>
        <v>0</v>
      </c>
      <c r="I1057" s="156">
        <f>_xlfn.IFNA(ROUNDUP(IF(OR('Room Details'!$J1045=0,ISBLANK('Room Details'!$J1045),'Room Details'!$J1045="N/A"),0,IF('Room Details'!$J1045&gt;$D1057,('Room Details'!$J1045/$E1057)+$F1057,IF('Room Details'!$J1045&lt;=ABS($B1057*$C1057),1,('Room Details'!$J1045/$B1057)+$C1057))),0),0)</f>
        <v>0</v>
      </c>
      <c r="J1057" s="167"/>
      <c r="K1057" s="167"/>
      <c r="L1057" s="156">
        <f t="shared" si="64"/>
        <v>0</v>
      </c>
      <c r="M1057" s="156">
        <f t="shared" si="65"/>
        <v>0</v>
      </c>
      <c r="N1057" s="165"/>
      <c r="O1057" s="165"/>
      <c r="P1057" s="156">
        <f t="shared" si="66"/>
        <v>0</v>
      </c>
      <c r="Q1057" s="156">
        <f t="shared" si="67"/>
        <v>0</v>
      </c>
      <c r="R1057" s="165"/>
      <c r="S1057" s="165"/>
    </row>
    <row r="1058" spans="1:19" x14ac:dyDescent="0.25">
      <c r="A1058" s="156">
        <v>1043</v>
      </c>
      <c r="B1058" s="156" t="e">
        <f>VLOOKUP('Room Details'!$I1046,NCA_Calculations!$I$3:$N$12,2,0)</f>
        <v>#N/A</v>
      </c>
      <c r="C1058" s="156" t="e">
        <f>VLOOKUP('Room Details'!$I1046,NCA_Calculations!$I$3:$N$12,3,0)</f>
        <v>#N/A</v>
      </c>
      <c r="D1058" s="156" t="e">
        <f>VLOOKUP('Room Details'!$I1046,NCA_Calculations!$I$3:$N$12,4,0)</f>
        <v>#N/A</v>
      </c>
      <c r="E1058" s="156" t="e">
        <f>VLOOKUP('Room Details'!$I1046,NCA_Calculations!$I$3:$N$12,5,0)</f>
        <v>#N/A</v>
      </c>
      <c r="F1058" s="156" t="e">
        <f>VLOOKUP('Room Details'!$I1046,NCA_Calculations!$I$3:$N$12,6,0)</f>
        <v>#N/A</v>
      </c>
      <c r="G1058" s="156" t="str">
        <f>IF(OR(ISBLANK('Room Details'!$M1046), 'Room Details'!$M1046 = 0,  'Room Details'!$M1046 = "N/A" ),"Usable","Unusable")</f>
        <v>Usable</v>
      </c>
      <c r="H1058" s="156">
        <f>'Room Details'!$V1046</f>
        <v>0</v>
      </c>
      <c r="I1058" s="156">
        <f>_xlfn.IFNA(ROUNDUP(IF(OR('Room Details'!$J1046=0,ISBLANK('Room Details'!$J1046),'Room Details'!$J1046="N/A"),0,IF('Room Details'!$J1046&gt;$D1058,('Room Details'!$J1046/$E1058)+$F1058,IF('Room Details'!$J1046&lt;=ABS($B1058*$C1058),1,('Room Details'!$J1046/$B1058)+$C1058))),0),0)</f>
        <v>0</v>
      </c>
      <c r="J1058" s="167"/>
      <c r="K1058" s="167"/>
      <c r="L1058" s="156">
        <f t="shared" si="64"/>
        <v>0</v>
      </c>
      <c r="M1058" s="156">
        <f t="shared" si="65"/>
        <v>0</v>
      </c>
      <c r="N1058" s="165"/>
      <c r="O1058" s="165"/>
      <c r="P1058" s="156">
        <f t="shared" si="66"/>
        <v>0</v>
      </c>
      <c r="Q1058" s="156">
        <f t="shared" si="67"/>
        <v>0</v>
      </c>
      <c r="R1058" s="165"/>
      <c r="S1058" s="165"/>
    </row>
    <row r="1059" spans="1:19" x14ac:dyDescent="0.25">
      <c r="A1059" s="156">
        <v>1044</v>
      </c>
      <c r="B1059" s="156" t="e">
        <f>VLOOKUP('Room Details'!$I1047,NCA_Calculations!$I$3:$N$12,2,0)</f>
        <v>#N/A</v>
      </c>
      <c r="C1059" s="156" t="e">
        <f>VLOOKUP('Room Details'!$I1047,NCA_Calculations!$I$3:$N$12,3,0)</f>
        <v>#N/A</v>
      </c>
      <c r="D1059" s="156" t="e">
        <f>VLOOKUP('Room Details'!$I1047,NCA_Calculations!$I$3:$N$12,4,0)</f>
        <v>#N/A</v>
      </c>
      <c r="E1059" s="156" t="e">
        <f>VLOOKUP('Room Details'!$I1047,NCA_Calculations!$I$3:$N$12,5,0)</f>
        <v>#N/A</v>
      </c>
      <c r="F1059" s="156" t="e">
        <f>VLOOKUP('Room Details'!$I1047,NCA_Calculations!$I$3:$N$12,6,0)</f>
        <v>#N/A</v>
      </c>
      <c r="G1059" s="156" t="str">
        <f>IF(OR(ISBLANK('Room Details'!$M1047), 'Room Details'!$M1047 = 0,  'Room Details'!$M1047 = "N/A" ),"Usable","Unusable")</f>
        <v>Usable</v>
      </c>
      <c r="H1059" s="156">
        <f>'Room Details'!$V1047</f>
        <v>0</v>
      </c>
      <c r="I1059" s="156">
        <f>_xlfn.IFNA(ROUNDUP(IF(OR('Room Details'!$J1047=0,ISBLANK('Room Details'!$J1047),'Room Details'!$J1047="N/A"),0,IF('Room Details'!$J1047&gt;$D1059,('Room Details'!$J1047/$E1059)+$F1059,IF('Room Details'!$J1047&lt;=ABS($B1059*$C1059),1,('Room Details'!$J1047/$B1059)+$C1059))),0),0)</f>
        <v>0</v>
      </c>
      <c r="J1059" s="167"/>
      <c r="K1059" s="167"/>
      <c r="L1059" s="156">
        <f t="shared" si="64"/>
        <v>0</v>
      </c>
      <c r="M1059" s="156">
        <f t="shared" si="65"/>
        <v>0</v>
      </c>
      <c r="N1059" s="165"/>
      <c r="O1059" s="165"/>
      <c r="P1059" s="156">
        <f t="shared" si="66"/>
        <v>0</v>
      </c>
      <c r="Q1059" s="156">
        <f t="shared" si="67"/>
        <v>0</v>
      </c>
      <c r="R1059" s="165"/>
      <c r="S1059" s="165"/>
    </row>
    <row r="1060" spans="1:19" x14ac:dyDescent="0.25">
      <c r="A1060" s="156">
        <v>1045</v>
      </c>
      <c r="B1060" s="156" t="e">
        <f>VLOOKUP('Room Details'!$I1048,NCA_Calculations!$I$3:$N$12,2,0)</f>
        <v>#N/A</v>
      </c>
      <c r="C1060" s="156" t="e">
        <f>VLOOKUP('Room Details'!$I1048,NCA_Calculations!$I$3:$N$12,3,0)</f>
        <v>#N/A</v>
      </c>
      <c r="D1060" s="156" t="e">
        <f>VLOOKUP('Room Details'!$I1048,NCA_Calculations!$I$3:$N$12,4,0)</f>
        <v>#N/A</v>
      </c>
      <c r="E1060" s="156" t="e">
        <f>VLOOKUP('Room Details'!$I1048,NCA_Calculations!$I$3:$N$12,5,0)</f>
        <v>#N/A</v>
      </c>
      <c r="F1060" s="156" t="e">
        <f>VLOOKUP('Room Details'!$I1048,NCA_Calculations!$I$3:$N$12,6,0)</f>
        <v>#N/A</v>
      </c>
      <c r="G1060" s="156" t="str">
        <f>IF(OR(ISBLANK('Room Details'!$M1048), 'Room Details'!$M1048 = 0,  'Room Details'!$M1048 = "N/A" ),"Usable","Unusable")</f>
        <v>Usable</v>
      </c>
      <c r="H1060" s="156">
        <f>'Room Details'!$V1048</f>
        <v>0</v>
      </c>
      <c r="I1060" s="156">
        <f>_xlfn.IFNA(ROUNDUP(IF(OR('Room Details'!$J1048=0,ISBLANK('Room Details'!$J1048),'Room Details'!$J1048="N/A"),0,IF('Room Details'!$J1048&gt;$D1060,('Room Details'!$J1048/$E1060)+$F1060,IF('Room Details'!$J1048&lt;=ABS($B1060*$C1060),1,('Room Details'!$J1048/$B1060)+$C1060))),0),0)</f>
        <v>0</v>
      </c>
      <c r="J1060" s="167"/>
      <c r="K1060" s="167"/>
      <c r="L1060" s="156">
        <f t="shared" si="64"/>
        <v>0</v>
      </c>
      <c r="M1060" s="156">
        <f t="shared" si="65"/>
        <v>0</v>
      </c>
      <c r="N1060" s="165"/>
      <c r="O1060" s="165"/>
      <c r="P1060" s="156">
        <f t="shared" si="66"/>
        <v>0</v>
      </c>
      <c r="Q1060" s="156">
        <f t="shared" si="67"/>
        <v>0</v>
      </c>
      <c r="R1060" s="165"/>
      <c r="S1060" s="165"/>
    </row>
    <row r="1061" spans="1:19" x14ac:dyDescent="0.25">
      <c r="A1061" s="156">
        <v>1046</v>
      </c>
      <c r="B1061" s="156" t="e">
        <f>VLOOKUP('Room Details'!$I1049,NCA_Calculations!$I$3:$N$12,2,0)</f>
        <v>#N/A</v>
      </c>
      <c r="C1061" s="156" t="e">
        <f>VLOOKUP('Room Details'!$I1049,NCA_Calculations!$I$3:$N$12,3,0)</f>
        <v>#N/A</v>
      </c>
      <c r="D1061" s="156" t="e">
        <f>VLOOKUP('Room Details'!$I1049,NCA_Calculations!$I$3:$N$12,4,0)</f>
        <v>#N/A</v>
      </c>
      <c r="E1061" s="156" t="e">
        <f>VLOOKUP('Room Details'!$I1049,NCA_Calculations!$I$3:$N$12,5,0)</f>
        <v>#N/A</v>
      </c>
      <c r="F1061" s="156" t="e">
        <f>VLOOKUP('Room Details'!$I1049,NCA_Calculations!$I$3:$N$12,6,0)</f>
        <v>#N/A</v>
      </c>
      <c r="G1061" s="156" t="str">
        <f>IF(OR(ISBLANK('Room Details'!$M1049), 'Room Details'!$M1049 = 0,  'Room Details'!$M1049 = "N/A" ),"Usable","Unusable")</f>
        <v>Usable</v>
      </c>
      <c r="H1061" s="156">
        <f>'Room Details'!$V1049</f>
        <v>0</v>
      </c>
      <c r="I1061" s="156">
        <f>_xlfn.IFNA(ROUNDUP(IF(OR('Room Details'!$J1049=0,ISBLANK('Room Details'!$J1049),'Room Details'!$J1049="N/A"),0,IF('Room Details'!$J1049&gt;$D1061,('Room Details'!$J1049/$E1061)+$F1061,IF('Room Details'!$J1049&lt;=ABS($B1061*$C1061),1,('Room Details'!$J1049/$B1061)+$C1061))),0),0)</f>
        <v>0</v>
      </c>
      <c r="J1061" s="167"/>
      <c r="K1061" s="167"/>
      <c r="L1061" s="156">
        <f t="shared" si="64"/>
        <v>0</v>
      </c>
      <c r="M1061" s="156">
        <f t="shared" si="65"/>
        <v>0</v>
      </c>
      <c r="N1061" s="165"/>
      <c r="O1061" s="165"/>
      <c r="P1061" s="156">
        <f t="shared" si="66"/>
        <v>0</v>
      </c>
      <c r="Q1061" s="156">
        <f t="shared" si="67"/>
        <v>0</v>
      </c>
      <c r="R1061" s="165"/>
      <c r="S1061" s="165"/>
    </row>
    <row r="1062" spans="1:19" x14ac:dyDescent="0.25">
      <c r="A1062" s="156">
        <v>1047</v>
      </c>
      <c r="B1062" s="156" t="e">
        <f>VLOOKUP('Room Details'!$I1050,NCA_Calculations!$I$3:$N$12,2,0)</f>
        <v>#N/A</v>
      </c>
      <c r="C1062" s="156" t="e">
        <f>VLOOKUP('Room Details'!$I1050,NCA_Calculations!$I$3:$N$12,3,0)</f>
        <v>#N/A</v>
      </c>
      <c r="D1062" s="156" t="e">
        <f>VLOOKUP('Room Details'!$I1050,NCA_Calculations!$I$3:$N$12,4,0)</f>
        <v>#N/A</v>
      </c>
      <c r="E1062" s="156" t="e">
        <f>VLOOKUP('Room Details'!$I1050,NCA_Calculations!$I$3:$N$12,5,0)</f>
        <v>#N/A</v>
      </c>
      <c r="F1062" s="156" t="e">
        <f>VLOOKUP('Room Details'!$I1050,NCA_Calculations!$I$3:$N$12,6,0)</f>
        <v>#N/A</v>
      </c>
      <c r="G1062" s="156" t="str">
        <f>IF(OR(ISBLANK('Room Details'!$M1050), 'Room Details'!$M1050 = 0,  'Room Details'!$M1050 = "N/A" ),"Usable","Unusable")</f>
        <v>Usable</v>
      </c>
      <c r="H1062" s="156">
        <f>'Room Details'!$V1050</f>
        <v>0</v>
      </c>
      <c r="I1062" s="156">
        <f>_xlfn.IFNA(ROUNDUP(IF(OR('Room Details'!$J1050=0,ISBLANK('Room Details'!$J1050),'Room Details'!$J1050="N/A"),0,IF('Room Details'!$J1050&gt;$D1062,('Room Details'!$J1050/$E1062)+$F1062,IF('Room Details'!$J1050&lt;=ABS($B1062*$C1062),1,('Room Details'!$J1050/$B1062)+$C1062))),0),0)</f>
        <v>0</v>
      </c>
      <c r="J1062" s="167"/>
      <c r="K1062" s="167"/>
      <c r="L1062" s="156">
        <f t="shared" si="64"/>
        <v>0</v>
      </c>
      <c r="M1062" s="156">
        <f t="shared" si="65"/>
        <v>0</v>
      </c>
      <c r="N1062" s="165"/>
      <c r="O1062" s="165"/>
      <c r="P1062" s="156">
        <f t="shared" si="66"/>
        <v>0</v>
      </c>
      <c r="Q1062" s="156">
        <f t="shared" si="67"/>
        <v>0</v>
      </c>
      <c r="R1062" s="165"/>
      <c r="S1062" s="165"/>
    </row>
    <row r="1063" spans="1:19" x14ac:dyDescent="0.25">
      <c r="A1063" s="156">
        <v>1048</v>
      </c>
      <c r="B1063" s="156" t="e">
        <f>VLOOKUP('Room Details'!$I1051,NCA_Calculations!$I$3:$N$12,2,0)</f>
        <v>#N/A</v>
      </c>
      <c r="C1063" s="156" t="e">
        <f>VLOOKUP('Room Details'!$I1051,NCA_Calculations!$I$3:$N$12,3,0)</f>
        <v>#N/A</v>
      </c>
      <c r="D1063" s="156" t="e">
        <f>VLOOKUP('Room Details'!$I1051,NCA_Calculations!$I$3:$N$12,4,0)</f>
        <v>#N/A</v>
      </c>
      <c r="E1063" s="156" t="e">
        <f>VLOOKUP('Room Details'!$I1051,NCA_Calculations!$I$3:$N$12,5,0)</f>
        <v>#N/A</v>
      </c>
      <c r="F1063" s="156" t="e">
        <f>VLOOKUP('Room Details'!$I1051,NCA_Calculations!$I$3:$N$12,6,0)</f>
        <v>#N/A</v>
      </c>
      <c r="G1063" s="156" t="str">
        <f>IF(OR(ISBLANK('Room Details'!$M1051), 'Room Details'!$M1051 = 0,  'Room Details'!$M1051 = "N/A" ),"Usable","Unusable")</f>
        <v>Usable</v>
      </c>
      <c r="H1063" s="156">
        <f>'Room Details'!$V1051</f>
        <v>0</v>
      </c>
      <c r="I1063" s="156">
        <f>_xlfn.IFNA(ROUNDUP(IF(OR('Room Details'!$J1051=0,ISBLANK('Room Details'!$J1051),'Room Details'!$J1051="N/A"),0,IF('Room Details'!$J1051&gt;$D1063,('Room Details'!$J1051/$E1063)+$F1063,IF('Room Details'!$J1051&lt;=ABS($B1063*$C1063),1,('Room Details'!$J1051/$B1063)+$C1063))),0),0)</f>
        <v>0</v>
      </c>
      <c r="J1063" s="167"/>
      <c r="K1063" s="167"/>
      <c r="L1063" s="156">
        <f t="shared" si="64"/>
        <v>0</v>
      </c>
      <c r="M1063" s="156">
        <f t="shared" si="65"/>
        <v>0</v>
      </c>
      <c r="N1063" s="165"/>
      <c r="O1063" s="165"/>
      <c r="P1063" s="156">
        <f t="shared" si="66"/>
        <v>0</v>
      </c>
      <c r="Q1063" s="156">
        <f t="shared" si="67"/>
        <v>0</v>
      </c>
      <c r="R1063" s="165"/>
      <c r="S1063" s="165"/>
    </row>
    <row r="1064" spans="1:19" x14ac:dyDescent="0.25">
      <c r="A1064" s="156">
        <v>1049</v>
      </c>
      <c r="B1064" s="156" t="e">
        <f>VLOOKUP('Room Details'!$I1052,NCA_Calculations!$I$3:$N$12,2,0)</f>
        <v>#N/A</v>
      </c>
      <c r="C1064" s="156" t="e">
        <f>VLOOKUP('Room Details'!$I1052,NCA_Calculations!$I$3:$N$12,3,0)</f>
        <v>#N/A</v>
      </c>
      <c r="D1064" s="156" t="e">
        <f>VLOOKUP('Room Details'!$I1052,NCA_Calculations!$I$3:$N$12,4,0)</f>
        <v>#N/A</v>
      </c>
      <c r="E1064" s="156" t="e">
        <f>VLOOKUP('Room Details'!$I1052,NCA_Calculations!$I$3:$N$12,5,0)</f>
        <v>#N/A</v>
      </c>
      <c r="F1064" s="156" t="e">
        <f>VLOOKUP('Room Details'!$I1052,NCA_Calculations!$I$3:$N$12,6,0)</f>
        <v>#N/A</v>
      </c>
      <c r="G1064" s="156" t="str">
        <f>IF(OR(ISBLANK('Room Details'!$M1052), 'Room Details'!$M1052 = 0,  'Room Details'!$M1052 = "N/A" ),"Usable","Unusable")</f>
        <v>Usable</v>
      </c>
      <c r="H1064" s="156">
        <f>'Room Details'!$V1052</f>
        <v>0</v>
      </c>
      <c r="I1064" s="156">
        <f>_xlfn.IFNA(ROUNDUP(IF(OR('Room Details'!$J1052=0,ISBLANK('Room Details'!$J1052),'Room Details'!$J1052="N/A"),0,IF('Room Details'!$J1052&gt;$D1064,('Room Details'!$J1052/$E1064)+$F1064,IF('Room Details'!$J1052&lt;=ABS($B1064*$C1064),1,('Room Details'!$J1052/$B1064)+$C1064))),0),0)</f>
        <v>0</v>
      </c>
      <c r="J1064" s="167"/>
      <c r="K1064" s="167"/>
      <c r="L1064" s="156">
        <f t="shared" si="64"/>
        <v>0</v>
      </c>
      <c r="M1064" s="156">
        <f t="shared" si="65"/>
        <v>0</v>
      </c>
      <c r="N1064" s="165"/>
      <c r="O1064" s="165"/>
      <c r="P1064" s="156">
        <f t="shared" si="66"/>
        <v>0</v>
      </c>
      <c r="Q1064" s="156">
        <f t="shared" si="67"/>
        <v>0</v>
      </c>
      <c r="R1064" s="165"/>
      <c r="S1064" s="165"/>
    </row>
    <row r="1065" spans="1:19" x14ac:dyDescent="0.25">
      <c r="A1065" s="156">
        <v>1050</v>
      </c>
      <c r="B1065" s="156" t="e">
        <f>VLOOKUP('Room Details'!$I1053,NCA_Calculations!$I$3:$N$12,2,0)</f>
        <v>#N/A</v>
      </c>
      <c r="C1065" s="156" t="e">
        <f>VLOOKUP('Room Details'!$I1053,NCA_Calculations!$I$3:$N$12,3,0)</f>
        <v>#N/A</v>
      </c>
      <c r="D1065" s="156" t="e">
        <f>VLOOKUP('Room Details'!$I1053,NCA_Calculations!$I$3:$N$12,4,0)</f>
        <v>#N/A</v>
      </c>
      <c r="E1065" s="156" t="e">
        <f>VLOOKUP('Room Details'!$I1053,NCA_Calculations!$I$3:$N$12,5,0)</f>
        <v>#N/A</v>
      </c>
      <c r="F1065" s="156" t="e">
        <f>VLOOKUP('Room Details'!$I1053,NCA_Calculations!$I$3:$N$12,6,0)</f>
        <v>#N/A</v>
      </c>
      <c r="G1065" s="156" t="str">
        <f>IF(OR(ISBLANK('Room Details'!$M1053), 'Room Details'!$M1053 = 0,  'Room Details'!$M1053 = "N/A" ),"Usable","Unusable")</f>
        <v>Usable</v>
      </c>
      <c r="H1065" s="156">
        <f>'Room Details'!$V1053</f>
        <v>0</v>
      </c>
      <c r="I1065" s="156">
        <f>_xlfn.IFNA(ROUNDUP(IF(OR('Room Details'!$J1053=0,ISBLANK('Room Details'!$J1053),'Room Details'!$J1053="N/A"),0,IF('Room Details'!$J1053&gt;$D1065,('Room Details'!$J1053/$E1065)+$F1065,IF('Room Details'!$J1053&lt;=ABS($B1065*$C1065),1,('Room Details'!$J1053/$B1065)+$C1065))),0),0)</f>
        <v>0</v>
      </c>
      <c r="J1065" s="167"/>
      <c r="K1065" s="167"/>
      <c r="L1065" s="156">
        <f t="shared" si="64"/>
        <v>0</v>
      </c>
      <c r="M1065" s="156">
        <f t="shared" si="65"/>
        <v>0</v>
      </c>
      <c r="N1065" s="165"/>
      <c r="O1065" s="165"/>
      <c r="P1065" s="156">
        <f t="shared" si="66"/>
        <v>0</v>
      </c>
      <c r="Q1065" s="156">
        <f t="shared" si="67"/>
        <v>0</v>
      </c>
      <c r="R1065" s="165"/>
      <c r="S1065" s="165"/>
    </row>
    <row r="1066" spans="1:19" x14ac:dyDescent="0.25">
      <c r="A1066" s="156">
        <v>1051</v>
      </c>
      <c r="B1066" s="156" t="e">
        <f>VLOOKUP('Room Details'!$I1054,NCA_Calculations!$I$3:$N$12,2,0)</f>
        <v>#N/A</v>
      </c>
      <c r="C1066" s="156" t="e">
        <f>VLOOKUP('Room Details'!$I1054,NCA_Calculations!$I$3:$N$12,3,0)</f>
        <v>#N/A</v>
      </c>
      <c r="D1066" s="156" t="e">
        <f>VLOOKUP('Room Details'!$I1054,NCA_Calculations!$I$3:$N$12,4,0)</f>
        <v>#N/A</v>
      </c>
      <c r="E1066" s="156" t="e">
        <f>VLOOKUP('Room Details'!$I1054,NCA_Calculations!$I$3:$N$12,5,0)</f>
        <v>#N/A</v>
      </c>
      <c r="F1066" s="156" t="e">
        <f>VLOOKUP('Room Details'!$I1054,NCA_Calculations!$I$3:$N$12,6,0)</f>
        <v>#N/A</v>
      </c>
      <c r="G1066" s="156" t="str">
        <f>IF(OR(ISBLANK('Room Details'!$M1054), 'Room Details'!$M1054 = 0,  'Room Details'!$M1054 = "N/A" ),"Usable","Unusable")</f>
        <v>Usable</v>
      </c>
      <c r="H1066" s="156">
        <f>'Room Details'!$V1054</f>
        <v>0</v>
      </c>
      <c r="I1066" s="156">
        <f>_xlfn.IFNA(ROUNDUP(IF(OR('Room Details'!$J1054=0,ISBLANK('Room Details'!$J1054),'Room Details'!$J1054="N/A"),0,IF('Room Details'!$J1054&gt;$D1066,('Room Details'!$J1054/$E1066)+$F1066,IF('Room Details'!$J1054&lt;=ABS($B1066*$C1066),1,('Room Details'!$J1054/$B1066)+$C1066))),0),0)</f>
        <v>0</v>
      </c>
      <c r="J1066" s="167"/>
      <c r="K1066" s="167"/>
      <c r="L1066" s="156">
        <f t="shared" si="64"/>
        <v>0</v>
      </c>
      <c r="M1066" s="156">
        <f t="shared" si="65"/>
        <v>0</v>
      </c>
      <c r="N1066" s="165"/>
      <c r="O1066" s="165"/>
      <c r="P1066" s="156">
        <f t="shared" si="66"/>
        <v>0</v>
      </c>
      <c r="Q1066" s="156">
        <f t="shared" si="67"/>
        <v>0</v>
      </c>
      <c r="R1066" s="165"/>
      <c r="S1066" s="165"/>
    </row>
    <row r="1067" spans="1:19" x14ac:dyDescent="0.25">
      <c r="A1067" s="156">
        <v>1052</v>
      </c>
      <c r="B1067" s="156" t="e">
        <f>VLOOKUP('Room Details'!$I1055,NCA_Calculations!$I$3:$N$12,2,0)</f>
        <v>#N/A</v>
      </c>
      <c r="C1067" s="156" t="e">
        <f>VLOOKUP('Room Details'!$I1055,NCA_Calculations!$I$3:$N$12,3,0)</f>
        <v>#N/A</v>
      </c>
      <c r="D1067" s="156" t="e">
        <f>VLOOKUP('Room Details'!$I1055,NCA_Calculations!$I$3:$N$12,4,0)</f>
        <v>#N/A</v>
      </c>
      <c r="E1067" s="156" t="e">
        <f>VLOOKUP('Room Details'!$I1055,NCA_Calculations!$I$3:$N$12,5,0)</f>
        <v>#N/A</v>
      </c>
      <c r="F1067" s="156" t="e">
        <f>VLOOKUP('Room Details'!$I1055,NCA_Calculations!$I$3:$N$12,6,0)</f>
        <v>#N/A</v>
      </c>
      <c r="G1067" s="156" t="str">
        <f>IF(OR(ISBLANK('Room Details'!$M1055), 'Room Details'!$M1055 = 0,  'Room Details'!$M1055 = "N/A" ),"Usable","Unusable")</f>
        <v>Usable</v>
      </c>
      <c r="H1067" s="156">
        <f>'Room Details'!$V1055</f>
        <v>0</v>
      </c>
      <c r="I1067" s="156">
        <f>_xlfn.IFNA(ROUNDUP(IF(OR('Room Details'!$J1055=0,ISBLANK('Room Details'!$J1055),'Room Details'!$J1055="N/A"),0,IF('Room Details'!$J1055&gt;$D1067,('Room Details'!$J1055/$E1067)+$F1067,IF('Room Details'!$J1055&lt;=ABS($B1067*$C1067),1,('Room Details'!$J1055/$B1067)+$C1067))),0),0)</f>
        <v>0</v>
      </c>
      <c r="J1067" s="167"/>
      <c r="K1067" s="167"/>
      <c r="L1067" s="156">
        <f t="shared" si="64"/>
        <v>0</v>
      </c>
      <c r="M1067" s="156">
        <f t="shared" si="65"/>
        <v>0</v>
      </c>
      <c r="N1067" s="165"/>
      <c r="O1067" s="165"/>
      <c r="P1067" s="156">
        <f t="shared" si="66"/>
        <v>0</v>
      </c>
      <c r="Q1067" s="156">
        <f t="shared" si="67"/>
        <v>0</v>
      </c>
      <c r="R1067" s="165"/>
      <c r="S1067" s="165"/>
    </row>
    <row r="1068" spans="1:19" x14ac:dyDescent="0.25">
      <c r="A1068" s="156">
        <v>1053</v>
      </c>
      <c r="B1068" s="156" t="e">
        <f>VLOOKUP('Room Details'!$I1056,NCA_Calculations!$I$3:$N$12,2,0)</f>
        <v>#N/A</v>
      </c>
      <c r="C1068" s="156" t="e">
        <f>VLOOKUP('Room Details'!$I1056,NCA_Calculations!$I$3:$N$12,3,0)</f>
        <v>#N/A</v>
      </c>
      <c r="D1068" s="156" t="e">
        <f>VLOOKUP('Room Details'!$I1056,NCA_Calculations!$I$3:$N$12,4,0)</f>
        <v>#N/A</v>
      </c>
      <c r="E1068" s="156" t="e">
        <f>VLOOKUP('Room Details'!$I1056,NCA_Calculations!$I$3:$N$12,5,0)</f>
        <v>#N/A</v>
      </c>
      <c r="F1068" s="156" t="e">
        <f>VLOOKUP('Room Details'!$I1056,NCA_Calculations!$I$3:$N$12,6,0)</f>
        <v>#N/A</v>
      </c>
      <c r="G1068" s="156" t="str">
        <f>IF(OR(ISBLANK('Room Details'!$M1056), 'Room Details'!$M1056 = 0,  'Room Details'!$M1056 = "N/A" ),"Usable","Unusable")</f>
        <v>Usable</v>
      </c>
      <c r="H1068" s="156">
        <f>'Room Details'!$V1056</f>
        <v>0</v>
      </c>
      <c r="I1068" s="156">
        <f>_xlfn.IFNA(ROUNDUP(IF(OR('Room Details'!$J1056=0,ISBLANK('Room Details'!$J1056),'Room Details'!$J1056="N/A"),0,IF('Room Details'!$J1056&gt;$D1068,('Room Details'!$J1056/$E1068)+$F1068,IF('Room Details'!$J1056&lt;=ABS($B1068*$C1068),1,('Room Details'!$J1056/$B1068)+$C1068))),0),0)</f>
        <v>0</v>
      </c>
      <c r="J1068" s="167"/>
      <c r="K1068" s="167"/>
      <c r="L1068" s="156">
        <f t="shared" si="64"/>
        <v>0</v>
      </c>
      <c r="M1068" s="156">
        <f t="shared" si="65"/>
        <v>0</v>
      </c>
      <c r="N1068" s="165"/>
      <c r="O1068" s="165"/>
      <c r="P1068" s="156">
        <f t="shared" si="66"/>
        <v>0</v>
      </c>
      <c r="Q1068" s="156">
        <f t="shared" si="67"/>
        <v>0</v>
      </c>
      <c r="R1068" s="165"/>
      <c r="S1068" s="165"/>
    </row>
    <row r="1069" spans="1:19" x14ac:dyDescent="0.25">
      <c r="A1069" s="156">
        <v>1054</v>
      </c>
      <c r="B1069" s="156" t="e">
        <f>VLOOKUP('Room Details'!$I1057,NCA_Calculations!$I$3:$N$12,2,0)</f>
        <v>#N/A</v>
      </c>
      <c r="C1069" s="156" t="e">
        <f>VLOOKUP('Room Details'!$I1057,NCA_Calculations!$I$3:$N$12,3,0)</f>
        <v>#N/A</v>
      </c>
      <c r="D1069" s="156" t="e">
        <f>VLOOKUP('Room Details'!$I1057,NCA_Calculations!$I$3:$N$12,4,0)</f>
        <v>#N/A</v>
      </c>
      <c r="E1069" s="156" t="e">
        <f>VLOOKUP('Room Details'!$I1057,NCA_Calculations!$I$3:$N$12,5,0)</f>
        <v>#N/A</v>
      </c>
      <c r="F1069" s="156" t="e">
        <f>VLOOKUP('Room Details'!$I1057,NCA_Calculations!$I$3:$N$12,6,0)</f>
        <v>#N/A</v>
      </c>
      <c r="G1069" s="156" t="str">
        <f>IF(OR(ISBLANK('Room Details'!$M1057), 'Room Details'!$M1057 = 0,  'Room Details'!$M1057 = "N/A" ),"Usable","Unusable")</f>
        <v>Usable</v>
      </c>
      <c r="H1069" s="156">
        <f>'Room Details'!$V1057</f>
        <v>0</v>
      </c>
      <c r="I1069" s="156">
        <f>_xlfn.IFNA(ROUNDUP(IF(OR('Room Details'!$J1057=0,ISBLANK('Room Details'!$J1057),'Room Details'!$J1057="N/A"),0,IF('Room Details'!$J1057&gt;$D1069,('Room Details'!$J1057/$E1069)+$F1069,IF('Room Details'!$J1057&lt;=ABS($B1069*$C1069),1,('Room Details'!$J1057/$B1069)+$C1069))),0),0)</f>
        <v>0</v>
      </c>
      <c r="J1069" s="167"/>
      <c r="K1069" s="167"/>
      <c r="L1069" s="156">
        <f t="shared" si="64"/>
        <v>0</v>
      </c>
      <c r="M1069" s="156">
        <f t="shared" si="65"/>
        <v>0</v>
      </c>
      <c r="N1069" s="165"/>
      <c r="O1069" s="165"/>
      <c r="P1069" s="156">
        <f t="shared" si="66"/>
        <v>0</v>
      </c>
      <c r="Q1069" s="156">
        <f t="shared" si="67"/>
        <v>0</v>
      </c>
      <c r="R1069" s="165"/>
      <c r="S1069" s="165"/>
    </row>
    <row r="1070" spans="1:19" x14ac:dyDescent="0.25">
      <c r="A1070" s="156">
        <v>1055</v>
      </c>
      <c r="B1070" s="156" t="e">
        <f>VLOOKUP('Room Details'!$I1058,NCA_Calculations!$I$3:$N$12,2,0)</f>
        <v>#N/A</v>
      </c>
      <c r="C1070" s="156" t="e">
        <f>VLOOKUP('Room Details'!$I1058,NCA_Calculations!$I$3:$N$12,3,0)</f>
        <v>#N/A</v>
      </c>
      <c r="D1070" s="156" t="e">
        <f>VLOOKUP('Room Details'!$I1058,NCA_Calculations!$I$3:$N$12,4,0)</f>
        <v>#N/A</v>
      </c>
      <c r="E1070" s="156" t="e">
        <f>VLOOKUP('Room Details'!$I1058,NCA_Calculations!$I$3:$N$12,5,0)</f>
        <v>#N/A</v>
      </c>
      <c r="F1070" s="156" t="e">
        <f>VLOOKUP('Room Details'!$I1058,NCA_Calculations!$I$3:$N$12,6,0)</f>
        <v>#N/A</v>
      </c>
      <c r="G1070" s="156" t="str">
        <f>IF(OR(ISBLANK('Room Details'!$M1058), 'Room Details'!$M1058 = 0,  'Room Details'!$M1058 = "N/A" ),"Usable","Unusable")</f>
        <v>Usable</v>
      </c>
      <c r="H1070" s="156">
        <f>'Room Details'!$V1058</f>
        <v>0</v>
      </c>
      <c r="I1070" s="156">
        <f>_xlfn.IFNA(ROUNDUP(IF(OR('Room Details'!$J1058=0,ISBLANK('Room Details'!$J1058),'Room Details'!$J1058="N/A"),0,IF('Room Details'!$J1058&gt;$D1070,('Room Details'!$J1058/$E1070)+$F1070,IF('Room Details'!$J1058&lt;=ABS($B1070*$C1070),1,('Room Details'!$J1058/$B1070)+$C1070))),0),0)</f>
        <v>0</v>
      </c>
      <c r="J1070" s="167"/>
      <c r="K1070" s="167"/>
      <c r="L1070" s="156">
        <f t="shared" si="64"/>
        <v>0</v>
      </c>
      <c r="M1070" s="156">
        <f t="shared" si="65"/>
        <v>0</v>
      </c>
      <c r="N1070" s="165"/>
      <c r="O1070" s="165"/>
      <c r="P1070" s="156">
        <f t="shared" si="66"/>
        <v>0</v>
      </c>
      <c r="Q1070" s="156">
        <f t="shared" si="67"/>
        <v>0</v>
      </c>
      <c r="R1070" s="165"/>
      <c r="S1070" s="165"/>
    </row>
    <row r="1071" spans="1:19" x14ac:dyDescent="0.25">
      <c r="A1071" s="156">
        <v>1056</v>
      </c>
      <c r="B1071" s="156" t="e">
        <f>VLOOKUP('Room Details'!$I1059,NCA_Calculations!$I$3:$N$12,2,0)</f>
        <v>#N/A</v>
      </c>
      <c r="C1071" s="156" t="e">
        <f>VLOOKUP('Room Details'!$I1059,NCA_Calculations!$I$3:$N$12,3,0)</f>
        <v>#N/A</v>
      </c>
      <c r="D1071" s="156" t="e">
        <f>VLOOKUP('Room Details'!$I1059,NCA_Calculations!$I$3:$N$12,4,0)</f>
        <v>#N/A</v>
      </c>
      <c r="E1071" s="156" t="e">
        <f>VLOOKUP('Room Details'!$I1059,NCA_Calculations!$I$3:$N$12,5,0)</f>
        <v>#N/A</v>
      </c>
      <c r="F1071" s="156" t="e">
        <f>VLOOKUP('Room Details'!$I1059,NCA_Calculations!$I$3:$N$12,6,0)</f>
        <v>#N/A</v>
      </c>
      <c r="G1071" s="156" t="str">
        <f>IF(OR(ISBLANK('Room Details'!$M1059), 'Room Details'!$M1059 = 0,  'Room Details'!$M1059 = "N/A" ),"Usable","Unusable")</f>
        <v>Usable</v>
      </c>
      <c r="H1071" s="156">
        <f>'Room Details'!$V1059</f>
        <v>0</v>
      </c>
      <c r="I1071" s="156">
        <f>_xlfn.IFNA(ROUNDUP(IF(OR('Room Details'!$J1059=0,ISBLANK('Room Details'!$J1059),'Room Details'!$J1059="N/A"),0,IF('Room Details'!$J1059&gt;$D1071,('Room Details'!$J1059/$E1071)+$F1071,IF('Room Details'!$J1059&lt;=ABS($B1071*$C1071),1,('Room Details'!$J1059/$B1071)+$C1071))),0),0)</f>
        <v>0</v>
      </c>
      <c r="J1071" s="167"/>
      <c r="K1071" s="167"/>
      <c r="L1071" s="156">
        <f t="shared" si="64"/>
        <v>0</v>
      </c>
      <c r="M1071" s="156">
        <f t="shared" si="65"/>
        <v>0</v>
      </c>
      <c r="N1071" s="165"/>
      <c r="O1071" s="165"/>
      <c r="P1071" s="156">
        <f t="shared" si="66"/>
        <v>0</v>
      </c>
      <c r="Q1071" s="156">
        <f t="shared" si="67"/>
        <v>0</v>
      </c>
      <c r="R1071" s="165"/>
      <c r="S1071" s="165"/>
    </row>
    <row r="1072" spans="1:19" x14ac:dyDescent="0.25">
      <c r="A1072" s="156">
        <v>1057</v>
      </c>
      <c r="B1072" s="156" t="e">
        <f>VLOOKUP('Room Details'!$I1060,NCA_Calculations!$I$3:$N$12,2,0)</f>
        <v>#N/A</v>
      </c>
      <c r="C1072" s="156" t="e">
        <f>VLOOKUP('Room Details'!$I1060,NCA_Calculations!$I$3:$N$12,3,0)</f>
        <v>#N/A</v>
      </c>
      <c r="D1072" s="156" t="e">
        <f>VLOOKUP('Room Details'!$I1060,NCA_Calculations!$I$3:$N$12,4,0)</f>
        <v>#N/A</v>
      </c>
      <c r="E1072" s="156" t="e">
        <f>VLOOKUP('Room Details'!$I1060,NCA_Calculations!$I$3:$N$12,5,0)</f>
        <v>#N/A</v>
      </c>
      <c r="F1072" s="156" t="e">
        <f>VLOOKUP('Room Details'!$I1060,NCA_Calculations!$I$3:$N$12,6,0)</f>
        <v>#N/A</v>
      </c>
      <c r="G1072" s="156" t="str">
        <f>IF(OR(ISBLANK('Room Details'!$M1060), 'Room Details'!$M1060 = 0,  'Room Details'!$M1060 = "N/A" ),"Usable","Unusable")</f>
        <v>Usable</v>
      </c>
      <c r="H1072" s="156">
        <f>'Room Details'!$V1060</f>
        <v>0</v>
      </c>
      <c r="I1072" s="156">
        <f>_xlfn.IFNA(ROUNDUP(IF(OR('Room Details'!$J1060=0,ISBLANK('Room Details'!$J1060),'Room Details'!$J1060="N/A"),0,IF('Room Details'!$J1060&gt;$D1072,('Room Details'!$J1060/$E1072)+$F1072,IF('Room Details'!$J1060&lt;=ABS($B1072*$C1072),1,('Room Details'!$J1060/$B1072)+$C1072))),0),0)</f>
        <v>0</v>
      </c>
      <c r="J1072" s="167"/>
      <c r="K1072" s="167"/>
      <c r="L1072" s="156">
        <f t="shared" si="64"/>
        <v>0</v>
      </c>
      <c r="M1072" s="156">
        <f t="shared" si="65"/>
        <v>0</v>
      </c>
      <c r="N1072" s="165"/>
      <c r="O1072" s="165"/>
      <c r="P1072" s="156">
        <f t="shared" si="66"/>
        <v>0</v>
      </c>
      <c r="Q1072" s="156">
        <f t="shared" si="67"/>
        <v>0</v>
      </c>
      <c r="R1072" s="165"/>
      <c r="S1072" s="165"/>
    </row>
    <row r="1073" spans="1:19" x14ac:dyDescent="0.25">
      <c r="A1073" s="156">
        <v>1058</v>
      </c>
      <c r="B1073" s="156" t="e">
        <f>VLOOKUP('Room Details'!$I1061,NCA_Calculations!$I$3:$N$12,2,0)</f>
        <v>#N/A</v>
      </c>
      <c r="C1073" s="156" t="e">
        <f>VLOOKUP('Room Details'!$I1061,NCA_Calculations!$I$3:$N$12,3,0)</f>
        <v>#N/A</v>
      </c>
      <c r="D1073" s="156" t="e">
        <f>VLOOKUP('Room Details'!$I1061,NCA_Calculations!$I$3:$N$12,4,0)</f>
        <v>#N/A</v>
      </c>
      <c r="E1073" s="156" t="e">
        <f>VLOOKUP('Room Details'!$I1061,NCA_Calculations!$I$3:$N$12,5,0)</f>
        <v>#N/A</v>
      </c>
      <c r="F1073" s="156" t="e">
        <f>VLOOKUP('Room Details'!$I1061,NCA_Calculations!$I$3:$N$12,6,0)</f>
        <v>#N/A</v>
      </c>
      <c r="G1073" s="156" t="str">
        <f>IF(OR(ISBLANK('Room Details'!$M1061), 'Room Details'!$M1061 = 0,  'Room Details'!$M1061 = "N/A" ),"Usable","Unusable")</f>
        <v>Usable</v>
      </c>
      <c r="H1073" s="156">
        <f>'Room Details'!$V1061</f>
        <v>0</v>
      </c>
      <c r="I1073" s="156">
        <f>_xlfn.IFNA(ROUNDUP(IF(OR('Room Details'!$J1061=0,ISBLANK('Room Details'!$J1061),'Room Details'!$J1061="N/A"),0,IF('Room Details'!$J1061&gt;$D1073,('Room Details'!$J1061/$E1073)+$F1073,IF('Room Details'!$J1061&lt;=ABS($B1073*$C1073),1,('Room Details'!$J1061/$B1073)+$C1073))),0),0)</f>
        <v>0</v>
      </c>
      <c r="J1073" s="167"/>
      <c r="K1073" s="167"/>
      <c r="L1073" s="156">
        <f t="shared" si="64"/>
        <v>0</v>
      </c>
      <c r="M1073" s="156">
        <f t="shared" si="65"/>
        <v>0</v>
      </c>
      <c r="N1073" s="165"/>
      <c r="O1073" s="165"/>
      <c r="P1073" s="156">
        <f t="shared" si="66"/>
        <v>0</v>
      </c>
      <c r="Q1073" s="156">
        <f t="shared" si="67"/>
        <v>0</v>
      </c>
      <c r="R1073" s="165"/>
      <c r="S1073" s="165"/>
    </row>
    <row r="1074" spans="1:19" x14ac:dyDescent="0.25">
      <c r="A1074" s="156">
        <v>1059</v>
      </c>
      <c r="B1074" s="156" t="e">
        <f>VLOOKUP('Room Details'!$I1062,NCA_Calculations!$I$3:$N$12,2,0)</f>
        <v>#N/A</v>
      </c>
      <c r="C1074" s="156" t="e">
        <f>VLOOKUP('Room Details'!$I1062,NCA_Calculations!$I$3:$N$12,3,0)</f>
        <v>#N/A</v>
      </c>
      <c r="D1074" s="156" t="e">
        <f>VLOOKUP('Room Details'!$I1062,NCA_Calculations!$I$3:$N$12,4,0)</f>
        <v>#N/A</v>
      </c>
      <c r="E1074" s="156" t="e">
        <f>VLOOKUP('Room Details'!$I1062,NCA_Calculations!$I$3:$N$12,5,0)</f>
        <v>#N/A</v>
      </c>
      <c r="F1074" s="156" t="e">
        <f>VLOOKUP('Room Details'!$I1062,NCA_Calculations!$I$3:$N$12,6,0)</f>
        <v>#N/A</v>
      </c>
      <c r="G1074" s="156" t="str">
        <f>IF(OR(ISBLANK('Room Details'!$M1062), 'Room Details'!$M1062 = 0,  'Room Details'!$M1062 = "N/A" ),"Usable","Unusable")</f>
        <v>Usable</v>
      </c>
      <c r="H1074" s="156">
        <f>'Room Details'!$V1062</f>
        <v>0</v>
      </c>
      <c r="I1074" s="156">
        <f>_xlfn.IFNA(ROUNDUP(IF(OR('Room Details'!$J1062=0,ISBLANK('Room Details'!$J1062),'Room Details'!$J1062="N/A"),0,IF('Room Details'!$J1062&gt;$D1074,('Room Details'!$J1062/$E1074)+$F1074,IF('Room Details'!$J1062&lt;=ABS($B1074*$C1074),1,('Room Details'!$J1062/$B1074)+$C1074))),0),0)</f>
        <v>0</v>
      </c>
      <c r="J1074" s="167"/>
      <c r="K1074" s="167"/>
      <c r="L1074" s="156">
        <f t="shared" si="64"/>
        <v>0</v>
      </c>
      <c r="M1074" s="156">
        <f t="shared" si="65"/>
        <v>0</v>
      </c>
      <c r="N1074" s="165"/>
      <c r="O1074" s="165"/>
      <c r="P1074" s="156">
        <f t="shared" si="66"/>
        <v>0</v>
      </c>
      <c r="Q1074" s="156">
        <f t="shared" si="67"/>
        <v>0</v>
      </c>
      <c r="R1074" s="165"/>
      <c r="S1074" s="165"/>
    </row>
    <row r="1075" spans="1:19" x14ac:dyDescent="0.25">
      <c r="A1075" s="156">
        <v>1060</v>
      </c>
      <c r="B1075" s="156" t="e">
        <f>VLOOKUP('Room Details'!$I1063,NCA_Calculations!$I$3:$N$12,2,0)</f>
        <v>#N/A</v>
      </c>
      <c r="C1075" s="156" t="e">
        <f>VLOOKUP('Room Details'!$I1063,NCA_Calculations!$I$3:$N$12,3,0)</f>
        <v>#N/A</v>
      </c>
      <c r="D1075" s="156" t="e">
        <f>VLOOKUP('Room Details'!$I1063,NCA_Calculations!$I$3:$N$12,4,0)</f>
        <v>#N/A</v>
      </c>
      <c r="E1075" s="156" t="e">
        <f>VLOOKUP('Room Details'!$I1063,NCA_Calculations!$I$3:$N$12,5,0)</f>
        <v>#N/A</v>
      </c>
      <c r="F1075" s="156" t="e">
        <f>VLOOKUP('Room Details'!$I1063,NCA_Calculations!$I$3:$N$12,6,0)</f>
        <v>#N/A</v>
      </c>
      <c r="G1075" s="156" t="str">
        <f>IF(OR(ISBLANK('Room Details'!$M1063), 'Room Details'!$M1063 = 0,  'Room Details'!$M1063 = "N/A" ),"Usable","Unusable")</f>
        <v>Usable</v>
      </c>
      <c r="H1075" s="156">
        <f>'Room Details'!$V1063</f>
        <v>0</v>
      </c>
      <c r="I1075" s="156">
        <f>_xlfn.IFNA(ROUNDUP(IF(OR('Room Details'!$J1063=0,ISBLANK('Room Details'!$J1063),'Room Details'!$J1063="N/A"),0,IF('Room Details'!$J1063&gt;$D1075,('Room Details'!$J1063/$E1075)+$F1075,IF('Room Details'!$J1063&lt;=ABS($B1075*$C1075),1,('Room Details'!$J1063/$B1075)+$C1075))),0),0)</f>
        <v>0</v>
      </c>
      <c r="J1075" s="167"/>
      <c r="K1075" s="167"/>
      <c r="L1075" s="156">
        <f t="shared" si="64"/>
        <v>0</v>
      </c>
      <c r="M1075" s="156">
        <f t="shared" si="65"/>
        <v>0</v>
      </c>
      <c r="N1075" s="165"/>
      <c r="O1075" s="165"/>
      <c r="P1075" s="156">
        <f t="shared" si="66"/>
        <v>0</v>
      </c>
      <c r="Q1075" s="156">
        <f t="shared" si="67"/>
        <v>0</v>
      </c>
      <c r="R1075" s="165"/>
      <c r="S1075" s="165"/>
    </row>
    <row r="1076" spans="1:19" x14ac:dyDescent="0.25">
      <c r="A1076" s="156">
        <v>1061</v>
      </c>
      <c r="B1076" s="156" t="e">
        <f>VLOOKUP('Room Details'!$I1064,NCA_Calculations!$I$3:$N$12,2,0)</f>
        <v>#N/A</v>
      </c>
      <c r="C1076" s="156" t="e">
        <f>VLOOKUP('Room Details'!$I1064,NCA_Calculations!$I$3:$N$12,3,0)</f>
        <v>#N/A</v>
      </c>
      <c r="D1076" s="156" t="e">
        <f>VLOOKUP('Room Details'!$I1064,NCA_Calculations!$I$3:$N$12,4,0)</f>
        <v>#N/A</v>
      </c>
      <c r="E1076" s="156" t="e">
        <f>VLOOKUP('Room Details'!$I1064,NCA_Calculations!$I$3:$N$12,5,0)</f>
        <v>#N/A</v>
      </c>
      <c r="F1076" s="156" t="e">
        <f>VLOOKUP('Room Details'!$I1064,NCA_Calculations!$I$3:$N$12,6,0)</f>
        <v>#N/A</v>
      </c>
      <c r="G1076" s="156" t="str">
        <f>IF(OR(ISBLANK('Room Details'!$M1064), 'Room Details'!$M1064 = 0,  'Room Details'!$M1064 = "N/A" ),"Usable","Unusable")</f>
        <v>Usable</v>
      </c>
      <c r="H1076" s="156">
        <f>'Room Details'!$V1064</f>
        <v>0</v>
      </c>
      <c r="I1076" s="156">
        <f>_xlfn.IFNA(ROUNDUP(IF(OR('Room Details'!$J1064=0,ISBLANK('Room Details'!$J1064),'Room Details'!$J1064="N/A"),0,IF('Room Details'!$J1064&gt;$D1076,('Room Details'!$J1064/$E1076)+$F1076,IF('Room Details'!$J1064&lt;=ABS($B1076*$C1076),1,('Room Details'!$J1064/$B1076)+$C1076))),0),0)</f>
        <v>0</v>
      </c>
      <c r="J1076" s="167"/>
      <c r="K1076" s="167"/>
      <c r="L1076" s="156">
        <f t="shared" si="64"/>
        <v>0</v>
      </c>
      <c r="M1076" s="156">
        <f t="shared" si="65"/>
        <v>0</v>
      </c>
      <c r="N1076" s="165"/>
      <c r="O1076" s="165"/>
      <c r="P1076" s="156">
        <f t="shared" si="66"/>
        <v>0</v>
      </c>
      <c r="Q1076" s="156">
        <f t="shared" si="67"/>
        <v>0</v>
      </c>
      <c r="R1076" s="165"/>
      <c r="S1076" s="165"/>
    </row>
    <row r="1077" spans="1:19" x14ac:dyDescent="0.25">
      <c r="A1077" s="156">
        <v>1062</v>
      </c>
      <c r="B1077" s="156" t="e">
        <f>VLOOKUP('Room Details'!$I1065,NCA_Calculations!$I$3:$N$12,2,0)</f>
        <v>#N/A</v>
      </c>
      <c r="C1077" s="156" t="e">
        <f>VLOOKUP('Room Details'!$I1065,NCA_Calculations!$I$3:$N$12,3,0)</f>
        <v>#N/A</v>
      </c>
      <c r="D1077" s="156" t="e">
        <f>VLOOKUP('Room Details'!$I1065,NCA_Calculations!$I$3:$N$12,4,0)</f>
        <v>#N/A</v>
      </c>
      <c r="E1077" s="156" t="e">
        <f>VLOOKUP('Room Details'!$I1065,NCA_Calculations!$I$3:$N$12,5,0)</f>
        <v>#N/A</v>
      </c>
      <c r="F1077" s="156" t="e">
        <f>VLOOKUP('Room Details'!$I1065,NCA_Calculations!$I$3:$N$12,6,0)</f>
        <v>#N/A</v>
      </c>
      <c r="G1077" s="156" t="str">
        <f>IF(OR(ISBLANK('Room Details'!$M1065), 'Room Details'!$M1065 = 0,  'Room Details'!$M1065 = "N/A" ),"Usable","Unusable")</f>
        <v>Usable</v>
      </c>
      <c r="H1077" s="156">
        <f>'Room Details'!$V1065</f>
        <v>0</v>
      </c>
      <c r="I1077" s="156">
        <f>_xlfn.IFNA(ROUNDUP(IF(OR('Room Details'!$J1065=0,ISBLANK('Room Details'!$J1065),'Room Details'!$J1065="N/A"),0,IF('Room Details'!$J1065&gt;$D1077,('Room Details'!$J1065/$E1077)+$F1077,IF('Room Details'!$J1065&lt;=ABS($B1077*$C1077),1,('Room Details'!$J1065/$B1077)+$C1077))),0),0)</f>
        <v>0</v>
      </c>
      <c r="J1077" s="167"/>
      <c r="K1077" s="167"/>
      <c r="L1077" s="156">
        <f t="shared" si="64"/>
        <v>0</v>
      </c>
      <c r="M1077" s="156">
        <f t="shared" si="65"/>
        <v>0</v>
      </c>
      <c r="N1077" s="165"/>
      <c r="O1077" s="165"/>
      <c r="P1077" s="156">
        <f t="shared" si="66"/>
        <v>0</v>
      </c>
      <c r="Q1077" s="156">
        <f t="shared" si="67"/>
        <v>0</v>
      </c>
      <c r="R1077" s="165"/>
      <c r="S1077" s="165"/>
    </row>
    <row r="1078" spans="1:19" x14ac:dyDescent="0.25">
      <c r="A1078" s="156">
        <v>1063</v>
      </c>
      <c r="B1078" s="156" t="e">
        <f>VLOOKUP('Room Details'!$I1066,NCA_Calculations!$I$3:$N$12,2,0)</f>
        <v>#N/A</v>
      </c>
      <c r="C1078" s="156" t="e">
        <f>VLOOKUP('Room Details'!$I1066,NCA_Calculations!$I$3:$N$12,3,0)</f>
        <v>#N/A</v>
      </c>
      <c r="D1078" s="156" t="e">
        <f>VLOOKUP('Room Details'!$I1066,NCA_Calculations!$I$3:$N$12,4,0)</f>
        <v>#N/A</v>
      </c>
      <c r="E1078" s="156" t="e">
        <f>VLOOKUP('Room Details'!$I1066,NCA_Calculations!$I$3:$N$12,5,0)</f>
        <v>#N/A</v>
      </c>
      <c r="F1078" s="156" t="e">
        <f>VLOOKUP('Room Details'!$I1066,NCA_Calculations!$I$3:$N$12,6,0)</f>
        <v>#N/A</v>
      </c>
      <c r="G1078" s="156" t="str">
        <f>IF(OR(ISBLANK('Room Details'!$M1066), 'Room Details'!$M1066 = 0,  'Room Details'!$M1066 = "N/A" ),"Usable","Unusable")</f>
        <v>Usable</v>
      </c>
      <c r="H1078" s="156">
        <f>'Room Details'!$V1066</f>
        <v>0</v>
      </c>
      <c r="I1078" s="156">
        <f>_xlfn.IFNA(ROUNDUP(IF(OR('Room Details'!$J1066=0,ISBLANK('Room Details'!$J1066),'Room Details'!$J1066="N/A"),0,IF('Room Details'!$J1066&gt;$D1078,('Room Details'!$J1066/$E1078)+$F1078,IF('Room Details'!$J1066&lt;=ABS($B1078*$C1078),1,('Room Details'!$J1066/$B1078)+$C1078))),0),0)</f>
        <v>0</v>
      </c>
      <c r="J1078" s="167"/>
      <c r="K1078" s="167"/>
      <c r="L1078" s="156">
        <f t="shared" si="64"/>
        <v>0</v>
      </c>
      <c r="M1078" s="156">
        <f t="shared" si="65"/>
        <v>0</v>
      </c>
      <c r="N1078" s="165"/>
      <c r="O1078" s="165"/>
      <c r="P1078" s="156">
        <f t="shared" si="66"/>
        <v>0</v>
      </c>
      <c r="Q1078" s="156">
        <f t="shared" si="67"/>
        <v>0</v>
      </c>
      <c r="R1078" s="165"/>
      <c r="S1078" s="165"/>
    </row>
    <row r="1079" spans="1:19" x14ac:dyDescent="0.25">
      <c r="A1079" s="156">
        <v>1064</v>
      </c>
      <c r="B1079" s="156" t="e">
        <f>VLOOKUP('Room Details'!$I1067,NCA_Calculations!$I$3:$N$12,2,0)</f>
        <v>#N/A</v>
      </c>
      <c r="C1079" s="156" t="e">
        <f>VLOOKUP('Room Details'!$I1067,NCA_Calculations!$I$3:$N$12,3,0)</f>
        <v>#N/A</v>
      </c>
      <c r="D1079" s="156" t="e">
        <f>VLOOKUP('Room Details'!$I1067,NCA_Calculations!$I$3:$N$12,4,0)</f>
        <v>#N/A</v>
      </c>
      <c r="E1079" s="156" t="e">
        <f>VLOOKUP('Room Details'!$I1067,NCA_Calculations!$I$3:$N$12,5,0)</f>
        <v>#N/A</v>
      </c>
      <c r="F1079" s="156" t="e">
        <f>VLOOKUP('Room Details'!$I1067,NCA_Calculations!$I$3:$N$12,6,0)</f>
        <v>#N/A</v>
      </c>
      <c r="G1079" s="156" t="str">
        <f>IF(OR(ISBLANK('Room Details'!$M1067), 'Room Details'!$M1067 = 0,  'Room Details'!$M1067 = "N/A" ),"Usable","Unusable")</f>
        <v>Usable</v>
      </c>
      <c r="H1079" s="156">
        <f>'Room Details'!$V1067</f>
        <v>0</v>
      </c>
      <c r="I1079" s="156">
        <f>_xlfn.IFNA(ROUNDUP(IF(OR('Room Details'!$J1067=0,ISBLANK('Room Details'!$J1067),'Room Details'!$J1067="N/A"),0,IF('Room Details'!$J1067&gt;$D1079,('Room Details'!$J1067/$E1079)+$F1079,IF('Room Details'!$J1067&lt;=ABS($B1079*$C1079),1,('Room Details'!$J1067/$B1079)+$C1079))),0),0)</f>
        <v>0</v>
      </c>
      <c r="J1079" s="167"/>
      <c r="K1079" s="167"/>
      <c r="L1079" s="156">
        <f t="shared" si="64"/>
        <v>0</v>
      </c>
      <c r="M1079" s="156">
        <f t="shared" si="65"/>
        <v>0</v>
      </c>
      <c r="N1079" s="165"/>
      <c r="O1079" s="165"/>
      <c r="P1079" s="156">
        <f t="shared" si="66"/>
        <v>0</v>
      </c>
      <c r="Q1079" s="156">
        <f t="shared" si="67"/>
        <v>0</v>
      </c>
      <c r="R1079" s="165"/>
      <c r="S1079" s="165"/>
    </row>
    <row r="1080" spans="1:19" x14ac:dyDescent="0.25">
      <c r="A1080" s="156">
        <v>1065</v>
      </c>
      <c r="B1080" s="156" t="e">
        <f>VLOOKUP('Room Details'!$I1068,NCA_Calculations!$I$3:$N$12,2,0)</f>
        <v>#N/A</v>
      </c>
      <c r="C1080" s="156" t="e">
        <f>VLOOKUP('Room Details'!$I1068,NCA_Calculations!$I$3:$N$12,3,0)</f>
        <v>#N/A</v>
      </c>
      <c r="D1080" s="156" t="e">
        <f>VLOOKUP('Room Details'!$I1068,NCA_Calculations!$I$3:$N$12,4,0)</f>
        <v>#N/A</v>
      </c>
      <c r="E1080" s="156" t="e">
        <f>VLOOKUP('Room Details'!$I1068,NCA_Calculations!$I$3:$N$12,5,0)</f>
        <v>#N/A</v>
      </c>
      <c r="F1080" s="156" t="e">
        <f>VLOOKUP('Room Details'!$I1068,NCA_Calculations!$I$3:$N$12,6,0)</f>
        <v>#N/A</v>
      </c>
      <c r="G1080" s="156" t="str">
        <f>IF(OR(ISBLANK('Room Details'!$M1068), 'Room Details'!$M1068 = 0,  'Room Details'!$M1068 = "N/A" ),"Usable","Unusable")</f>
        <v>Usable</v>
      </c>
      <c r="H1080" s="156">
        <f>'Room Details'!$V1068</f>
        <v>0</v>
      </c>
      <c r="I1080" s="156">
        <f>_xlfn.IFNA(ROUNDUP(IF(OR('Room Details'!$J1068=0,ISBLANK('Room Details'!$J1068),'Room Details'!$J1068="N/A"),0,IF('Room Details'!$J1068&gt;$D1080,('Room Details'!$J1068/$E1080)+$F1080,IF('Room Details'!$J1068&lt;=ABS($B1080*$C1080),1,('Room Details'!$J1068/$B1080)+$C1080))),0),0)</f>
        <v>0</v>
      </c>
      <c r="J1080" s="167"/>
      <c r="K1080" s="167"/>
      <c r="L1080" s="156">
        <f t="shared" si="64"/>
        <v>0</v>
      </c>
      <c r="M1080" s="156">
        <f t="shared" si="65"/>
        <v>0</v>
      </c>
      <c r="N1080" s="165"/>
      <c r="O1080" s="165"/>
      <c r="P1080" s="156">
        <f t="shared" si="66"/>
        <v>0</v>
      </c>
      <c r="Q1080" s="156">
        <f t="shared" si="67"/>
        <v>0</v>
      </c>
      <c r="R1080" s="165"/>
      <c r="S1080" s="165"/>
    </row>
    <row r="1081" spans="1:19" x14ac:dyDescent="0.25">
      <c r="A1081" s="156">
        <v>1066</v>
      </c>
      <c r="B1081" s="156" t="e">
        <f>VLOOKUP('Room Details'!$I1069,NCA_Calculations!$I$3:$N$12,2,0)</f>
        <v>#N/A</v>
      </c>
      <c r="C1081" s="156" t="e">
        <f>VLOOKUP('Room Details'!$I1069,NCA_Calculations!$I$3:$N$12,3,0)</f>
        <v>#N/A</v>
      </c>
      <c r="D1081" s="156" t="e">
        <f>VLOOKUP('Room Details'!$I1069,NCA_Calculations!$I$3:$N$12,4,0)</f>
        <v>#N/A</v>
      </c>
      <c r="E1081" s="156" t="e">
        <f>VLOOKUP('Room Details'!$I1069,NCA_Calculations!$I$3:$N$12,5,0)</f>
        <v>#N/A</v>
      </c>
      <c r="F1081" s="156" t="e">
        <f>VLOOKUP('Room Details'!$I1069,NCA_Calculations!$I$3:$N$12,6,0)</f>
        <v>#N/A</v>
      </c>
      <c r="G1081" s="156" t="str">
        <f>IF(OR(ISBLANK('Room Details'!$M1069), 'Room Details'!$M1069 = 0,  'Room Details'!$M1069 = "N/A" ),"Usable","Unusable")</f>
        <v>Usable</v>
      </c>
      <c r="H1081" s="156">
        <f>'Room Details'!$V1069</f>
        <v>0</v>
      </c>
      <c r="I1081" s="156">
        <f>_xlfn.IFNA(ROUNDUP(IF(OR('Room Details'!$J1069=0,ISBLANK('Room Details'!$J1069),'Room Details'!$J1069="N/A"),0,IF('Room Details'!$J1069&gt;$D1081,('Room Details'!$J1069/$E1081)+$F1081,IF('Room Details'!$J1069&lt;=ABS($B1081*$C1081),1,('Room Details'!$J1069/$B1081)+$C1081))),0),0)</f>
        <v>0</v>
      </c>
      <c r="J1081" s="167"/>
      <c r="K1081" s="167"/>
      <c r="L1081" s="156">
        <f t="shared" si="64"/>
        <v>0</v>
      </c>
      <c r="M1081" s="156">
        <f t="shared" si="65"/>
        <v>0</v>
      </c>
      <c r="N1081" s="165"/>
      <c r="O1081" s="165"/>
      <c r="P1081" s="156">
        <f t="shared" si="66"/>
        <v>0</v>
      </c>
      <c r="Q1081" s="156">
        <f t="shared" si="67"/>
        <v>0</v>
      </c>
      <c r="R1081" s="165"/>
      <c r="S1081" s="165"/>
    </row>
    <row r="1082" spans="1:19" x14ac:dyDescent="0.25">
      <c r="A1082" s="156">
        <v>1067</v>
      </c>
      <c r="B1082" s="156" t="e">
        <f>VLOOKUP('Room Details'!$I1070,NCA_Calculations!$I$3:$N$12,2,0)</f>
        <v>#N/A</v>
      </c>
      <c r="C1082" s="156" t="e">
        <f>VLOOKUP('Room Details'!$I1070,NCA_Calculations!$I$3:$N$12,3,0)</f>
        <v>#N/A</v>
      </c>
      <c r="D1082" s="156" t="e">
        <f>VLOOKUP('Room Details'!$I1070,NCA_Calculations!$I$3:$N$12,4,0)</f>
        <v>#N/A</v>
      </c>
      <c r="E1082" s="156" t="e">
        <f>VLOOKUP('Room Details'!$I1070,NCA_Calculations!$I$3:$N$12,5,0)</f>
        <v>#N/A</v>
      </c>
      <c r="F1082" s="156" t="e">
        <f>VLOOKUP('Room Details'!$I1070,NCA_Calculations!$I$3:$N$12,6,0)</f>
        <v>#N/A</v>
      </c>
      <c r="G1082" s="156" t="str">
        <f>IF(OR(ISBLANK('Room Details'!$M1070), 'Room Details'!$M1070 = 0,  'Room Details'!$M1070 = "N/A" ),"Usable","Unusable")</f>
        <v>Usable</v>
      </c>
      <c r="H1082" s="156">
        <f>'Room Details'!$V1070</f>
        <v>0</v>
      </c>
      <c r="I1082" s="156">
        <f>_xlfn.IFNA(ROUNDUP(IF(OR('Room Details'!$J1070=0,ISBLANK('Room Details'!$J1070),'Room Details'!$J1070="N/A"),0,IF('Room Details'!$J1070&gt;$D1082,('Room Details'!$J1070/$E1082)+$F1082,IF('Room Details'!$J1070&lt;=ABS($B1082*$C1082),1,('Room Details'!$J1070/$B1082)+$C1082))),0),0)</f>
        <v>0</v>
      </c>
      <c r="J1082" s="167"/>
      <c r="K1082" s="167"/>
      <c r="L1082" s="156">
        <f t="shared" si="64"/>
        <v>0</v>
      </c>
      <c r="M1082" s="156">
        <f t="shared" si="65"/>
        <v>0</v>
      </c>
      <c r="N1082" s="165"/>
      <c r="O1082" s="165"/>
      <c r="P1082" s="156">
        <f t="shared" si="66"/>
        <v>0</v>
      </c>
      <c r="Q1082" s="156">
        <f t="shared" si="67"/>
        <v>0</v>
      </c>
      <c r="R1082" s="165"/>
      <c r="S1082" s="165"/>
    </row>
    <row r="1083" spans="1:19" x14ac:dyDescent="0.25">
      <c r="A1083" s="156">
        <v>1068</v>
      </c>
      <c r="B1083" s="156" t="e">
        <f>VLOOKUP('Room Details'!$I1071,NCA_Calculations!$I$3:$N$12,2,0)</f>
        <v>#N/A</v>
      </c>
      <c r="C1083" s="156" t="e">
        <f>VLOOKUP('Room Details'!$I1071,NCA_Calculations!$I$3:$N$12,3,0)</f>
        <v>#N/A</v>
      </c>
      <c r="D1083" s="156" t="e">
        <f>VLOOKUP('Room Details'!$I1071,NCA_Calculations!$I$3:$N$12,4,0)</f>
        <v>#N/A</v>
      </c>
      <c r="E1083" s="156" t="e">
        <f>VLOOKUP('Room Details'!$I1071,NCA_Calculations!$I$3:$N$12,5,0)</f>
        <v>#N/A</v>
      </c>
      <c r="F1083" s="156" t="e">
        <f>VLOOKUP('Room Details'!$I1071,NCA_Calculations!$I$3:$N$12,6,0)</f>
        <v>#N/A</v>
      </c>
      <c r="G1083" s="156" t="str">
        <f>IF(OR(ISBLANK('Room Details'!$M1071), 'Room Details'!$M1071 = 0,  'Room Details'!$M1071 = "N/A" ),"Usable","Unusable")</f>
        <v>Usable</v>
      </c>
      <c r="H1083" s="156">
        <f>'Room Details'!$V1071</f>
        <v>0</v>
      </c>
      <c r="I1083" s="156">
        <f>_xlfn.IFNA(ROUNDUP(IF(OR('Room Details'!$J1071=0,ISBLANK('Room Details'!$J1071),'Room Details'!$J1071="N/A"),0,IF('Room Details'!$J1071&gt;$D1083,('Room Details'!$J1071/$E1083)+$F1083,IF('Room Details'!$J1071&lt;=ABS($B1083*$C1083),1,('Room Details'!$J1071/$B1083)+$C1083))),0),0)</f>
        <v>0</v>
      </c>
      <c r="J1083" s="167"/>
      <c r="K1083" s="167"/>
      <c r="L1083" s="156">
        <f t="shared" si="64"/>
        <v>0</v>
      </c>
      <c r="M1083" s="156">
        <f t="shared" si="65"/>
        <v>0</v>
      </c>
      <c r="N1083" s="165"/>
      <c r="O1083" s="165"/>
      <c r="P1083" s="156">
        <f t="shared" si="66"/>
        <v>0</v>
      </c>
      <c r="Q1083" s="156">
        <f t="shared" si="67"/>
        <v>0</v>
      </c>
      <c r="R1083" s="165"/>
      <c r="S1083" s="165"/>
    </row>
    <row r="1084" spans="1:19" x14ac:dyDescent="0.25">
      <c r="A1084" s="156">
        <v>1069</v>
      </c>
      <c r="B1084" s="156" t="e">
        <f>VLOOKUP('Room Details'!$I1072,NCA_Calculations!$I$3:$N$12,2,0)</f>
        <v>#N/A</v>
      </c>
      <c r="C1084" s="156" t="e">
        <f>VLOOKUP('Room Details'!$I1072,NCA_Calculations!$I$3:$N$12,3,0)</f>
        <v>#N/A</v>
      </c>
      <c r="D1084" s="156" t="e">
        <f>VLOOKUP('Room Details'!$I1072,NCA_Calculations!$I$3:$N$12,4,0)</f>
        <v>#N/A</v>
      </c>
      <c r="E1084" s="156" t="e">
        <f>VLOOKUP('Room Details'!$I1072,NCA_Calculations!$I$3:$N$12,5,0)</f>
        <v>#N/A</v>
      </c>
      <c r="F1084" s="156" t="e">
        <f>VLOOKUP('Room Details'!$I1072,NCA_Calculations!$I$3:$N$12,6,0)</f>
        <v>#N/A</v>
      </c>
      <c r="G1084" s="156" t="str">
        <f>IF(OR(ISBLANK('Room Details'!$M1072), 'Room Details'!$M1072 = 0,  'Room Details'!$M1072 = "N/A" ),"Usable","Unusable")</f>
        <v>Usable</v>
      </c>
      <c r="H1084" s="156">
        <f>'Room Details'!$V1072</f>
        <v>0</v>
      </c>
      <c r="I1084" s="156">
        <f>_xlfn.IFNA(ROUNDUP(IF(OR('Room Details'!$J1072=0,ISBLANK('Room Details'!$J1072),'Room Details'!$J1072="N/A"),0,IF('Room Details'!$J1072&gt;$D1084,('Room Details'!$J1072/$E1084)+$F1084,IF('Room Details'!$J1072&lt;=ABS($B1084*$C1084),1,('Room Details'!$J1072/$B1084)+$C1084))),0),0)</f>
        <v>0</v>
      </c>
      <c r="J1084" s="167"/>
      <c r="K1084" s="167"/>
      <c r="L1084" s="156">
        <f t="shared" si="64"/>
        <v>0</v>
      </c>
      <c r="M1084" s="156">
        <f t="shared" si="65"/>
        <v>0</v>
      </c>
      <c r="N1084" s="165"/>
      <c r="O1084" s="165"/>
      <c r="P1084" s="156">
        <f t="shared" si="66"/>
        <v>0</v>
      </c>
      <c r="Q1084" s="156">
        <f t="shared" si="67"/>
        <v>0</v>
      </c>
      <c r="R1084" s="165"/>
      <c r="S1084" s="165"/>
    </row>
    <row r="1085" spans="1:19" x14ac:dyDescent="0.25">
      <c r="A1085" s="156">
        <v>1070</v>
      </c>
      <c r="B1085" s="156" t="e">
        <f>VLOOKUP('Room Details'!$I1073,NCA_Calculations!$I$3:$N$12,2,0)</f>
        <v>#N/A</v>
      </c>
      <c r="C1085" s="156" t="e">
        <f>VLOOKUP('Room Details'!$I1073,NCA_Calculations!$I$3:$N$12,3,0)</f>
        <v>#N/A</v>
      </c>
      <c r="D1085" s="156" t="e">
        <f>VLOOKUP('Room Details'!$I1073,NCA_Calculations!$I$3:$N$12,4,0)</f>
        <v>#N/A</v>
      </c>
      <c r="E1085" s="156" t="e">
        <f>VLOOKUP('Room Details'!$I1073,NCA_Calculations!$I$3:$N$12,5,0)</f>
        <v>#N/A</v>
      </c>
      <c r="F1085" s="156" t="e">
        <f>VLOOKUP('Room Details'!$I1073,NCA_Calculations!$I$3:$N$12,6,0)</f>
        <v>#N/A</v>
      </c>
      <c r="G1085" s="156" t="str">
        <f>IF(OR(ISBLANK('Room Details'!$M1073), 'Room Details'!$M1073 = 0,  'Room Details'!$M1073 = "N/A" ),"Usable","Unusable")</f>
        <v>Usable</v>
      </c>
      <c r="H1085" s="156">
        <f>'Room Details'!$V1073</f>
        <v>0</v>
      </c>
      <c r="I1085" s="156">
        <f>_xlfn.IFNA(ROUNDUP(IF(OR('Room Details'!$J1073=0,ISBLANK('Room Details'!$J1073),'Room Details'!$J1073="N/A"),0,IF('Room Details'!$J1073&gt;$D1085,('Room Details'!$J1073/$E1085)+$F1085,IF('Room Details'!$J1073&lt;=ABS($B1085*$C1085),1,('Room Details'!$J1073/$B1085)+$C1085))),0),0)</f>
        <v>0</v>
      </c>
      <c r="J1085" s="167"/>
      <c r="K1085" s="167"/>
      <c r="L1085" s="156">
        <f t="shared" si="64"/>
        <v>0</v>
      </c>
      <c r="M1085" s="156">
        <f t="shared" si="65"/>
        <v>0</v>
      </c>
      <c r="N1085" s="165"/>
      <c r="O1085" s="165"/>
      <c r="P1085" s="156">
        <f t="shared" si="66"/>
        <v>0</v>
      </c>
      <c r="Q1085" s="156">
        <f t="shared" si="67"/>
        <v>0</v>
      </c>
      <c r="R1085" s="165"/>
      <c r="S1085" s="165"/>
    </row>
    <row r="1086" spans="1:19" x14ac:dyDescent="0.25">
      <c r="A1086" s="156">
        <v>1071</v>
      </c>
      <c r="B1086" s="156" t="e">
        <f>VLOOKUP('Room Details'!$I1074,NCA_Calculations!$I$3:$N$12,2,0)</f>
        <v>#N/A</v>
      </c>
      <c r="C1086" s="156" t="e">
        <f>VLOOKUP('Room Details'!$I1074,NCA_Calculations!$I$3:$N$12,3,0)</f>
        <v>#N/A</v>
      </c>
      <c r="D1086" s="156" t="e">
        <f>VLOOKUP('Room Details'!$I1074,NCA_Calculations!$I$3:$N$12,4,0)</f>
        <v>#N/A</v>
      </c>
      <c r="E1086" s="156" t="e">
        <f>VLOOKUP('Room Details'!$I1074,NCA_Calculations!$I$3:$N$12,5,0)</f>
        <v>#N/A</v>
      </c>
      <c r="F1086" s="156" t="e">
        <f>VLOOKUP('Room Details'!$I1074,NCA_Calculations!$I$3:$N$12,6,0)</f>
        <v>#N/A</v>
      </c>
      <c r="G1086" s="156" t="str">
        <f>IF(OR(ISBLANK('Room Details'!$M1074), 'Room Details'!$M1074 = 0,  'Room Details'!$M1074 = "N/A" ),"Usable","Unusable")</f>
        <v>Usable</v>
      </c>
      <c r="H1086" s="156">
        <f>'Room Details'!$V1074</f>
        <v>0</v>
      </c>
      <c r="I1086" s="156">
        <f>_xlfn.IFNA(ROUNDUP(IF(OR('Room Details'!$J1074=0,ISBLANK('Room Details'!$J1074),'Room Details'!$J1074="N/A"),0,IF('Room Details'!$J1074&gt;$D1086,('Room Details'!$J1074/$E1086)+$F1086,IF('Room Details'!$J1074&lt;=ABS($B1086*$C1086),1,('Room Details'!$J1074/$B1086)+$C1086))),0),0)</f>
        <v>0</v>
      </c>
      <c r="J1086" s="167"/>
      <c r="K1086" s="167"/>
      <c r="L1086" s="156">
        <f t="shared" si="64"/>
        <v>0</v>
      </c>
      <c r="M1086" s="156">
        <f t="shared" si="65"/>
        <v>0</v>
      </c>
      <c r="N1086" s="165"/>
      <c r="O1086" s="165"/>
      <c r="P1086" s="156">
        <f t="shared" si="66"/>
        <v>0</v>
      </c>
      <c r="Q1086" s="156">
        <f t="shared" si="67"/>
        <v>0</v>
      </c>
      <c r="R1086" s="165"/>
      <c r="S1086" s="165"/>
    </row>
    <row r="1087" spans="1:19" x14ac:dyDescent="0.25">
      <c r="A1087" s="156">
        <v>1072</v>
      </c>
      <c r="B1087" s="156" t="e">
        <f>VLOOKUP('Room Details'!$I1075,NCA_Calculations!$I$3:$N$12,2,0)</f>
        <v>#N/A</v>
      </c>
      <c r="C1087" s="156" t="e">
        <f>VLOOKUP('Room Details'!$I1075,NCA_Calculations!$I$3:$N$12,3,0)</f>
        <v>#N/A</v>
      </c>
      <c r="D1087" s="156" t="e">
        <f>VLOOKUP('Room Details'!$I1075,NCA_Calculations!$I$3:$N$12,4,0)</f>
        <v>#N/A</v>
      </c>
      <c r="E1087" s="156" t="e">
        <f>VLOOKUP('Room Details'!$I1075,NCA_Calculations!$I$3:$N$12,5,0)</f>
        <v>#N/A</v>
      </c>
      <c r="F1087" s="156" t="e">
        <f>VLOOKUP('Room Details'!$I1075,NCA_Calculations!$I$3:$N$12,6,0)</f>
        <v>#N/A</v>
      </c>
      <c r="G1087" s="156" t="str">
        <f>IF(OR(ISBLANK('Room Details'!$M1075), 'Room Details'!$M1075 = 0,  'Room Details'!$M1075 = "N/A" ),"Usable","Unusable")</f>
        <v>Usable</v>
      </c>
      <c r="H1087" s="156">
        <f>'Room Details'!$V1075</f>
        <v>0</v>
      </c>
      <c r="I1087" s="156">
        <f>_xlfn.IFNA(ROUNDUP(IF(OR('Room Details'!$J1075=0,ISBLANK('Room Details'!$J1075),'Room Details'!$J1075="N/A"),0,IF('Room Details'!$J1075&gt;$D1087,('Room Details'!$J1075/$E1087)+$F1087,IF('Room Details'!$J1075&lt;=ABS($B1087*$C1087),1,('Room Details'!$J1075/$B1087)+$C1087))),0),0)</f>
        <v>0</v>
      </c>
      <c r="J1087" s="167"/>
      <c r="K1087" s="167"/>
      <c r="L1087" s="156">
        <f t="shared" si="64"/>
        <v>0</v>
      </c>
      <c r="M1087" s="156">
        <f t="shared" si="65"/>
        <v>0</v>
      </c>
      <c r="N1087" s="165"/>
      <c r="O1087" s="165"/>
      <c r="P1087" s="156">
        <f t="shared" si="66"/>
        <v>0</v>
      </c>
      <c r="Q1087" s="156">
        <f t="shared" si="67"/>
        <v>0</v>
      </c>
      <c r="R1087" s="165"/>
      <c r="S1087" s="165"/>
    </row>
    <row r="1088" spans="1:19" x14ac:dyDescent="0.25">
      <c r="A1088" s="156">
        <v>1073</v>
      </c>
      <c r="B1088" s="156" t="e">
        <f>VLOOKUP('Room Details'!$I1076,NCA_Calculations!$I$3:$N$12,2,0)</f>
        <v>#N/A</v>
      </c>
      <c r="C1088" s="156" t="e">
        <f>VLOOKUP('Room Details'!$I1076,NCA_Calculations!$I$3:$N$12,3,0)</f>
        <v>#N/A</v>
      </c>
      <c r="D1088" s="156" t="e">
        <f>VLOOKUP('Room Details'!$I1076,NCA_Calculations!$I$3:$N$12,4,0)</f>
        <v>#N/A</v>
      </c>
      <c r="E1088" s="156" t="e">
        <f>VLOOKUP('Room Details'!$I1076,NCA_Calculations!$I$3:$N$12,5,0)</f>
        <v>#N/A</v>
      </c>
      <c r="F1088" s="156" t="e">
        <f>VLOOKUP('Room Details'!$I1076,NCA_Calculations!$I$3:$N$12,6,0)</f>
        <v>#N/A</v>
      </c>
      <c r="G1088" s="156" t="str">
        <f>IF(OR(ISBLANK('Room Details'!$M1076), 'Room Details'!$M1076 = 0,  'Room Details'!$M1076 = "N/A" ),"Usable","Unusable")</f>
        <v>Usable</v>
      </c>
      <c r="H1088" s="156">
        <f>'Room Details'!$V1076</f>
        <v>0</v>
      </c>
      <c r="I1088" s="156">
        <f>_xlfn.IFNA(ROUNDUP(IF(OR('Room Details'!$J1076=0,ISBLANK('Room Details'!$J1076),'Room Details'!$J1076="N/A"),0,IF('Room Details'!$J1076&gt;$D1088,('Room Details'!$J1076/$E1088)+$F1088,IF('Room Details'!$J1076&lt;=ABS($B1088*$C1088),1,('Room Details'!$J1076/$B1088)+$C1088))),0),0)</f>
        <v>0</v>
      </c>
      <c r="J1088" s="167"/>
      <c r="K1088" s="167"/>
      <c r="L1088" s="156">
        <f t="shared" si="64"/>
        <v>0</v>
      </c>
      <c r="M1088" s="156">
        <f t="shared" si="65"/>
        <v>0</v>
      </c>
      <c r="N1088" s="165"/>
      <c r="O1088" s="165"/>
      <c r="P1088" s="156">
        <f t="shared" si="66"/>
        <v>0</v>
      </c>
      <c r="Q1088" s="156">
        <f t="shared" si="67"/>
        <v>0</v>
      </c>
      <c r="R1088" s="165"/>
      <c r="S1088" s="165"/>
    </row>
    <row r="1089" spans="1:19" x14ac:dyDescent="0.25">
      <c r="A1089" s="156">
        <v>1074</v>
      </c>
      <c r="B1089" s="156" t="e">
        <f>VLOOKUP('Room Details'!$I1077,NCA_Calculations!$I$3:$N$12,2,0)</f>
        <v>#N/A</v>
      </c>
      <c r="C1089" s="156" t="e">
        <f>VLOOKUP('Room Details'!$I1077,NCA_Calculations!$I$3:$N$12,3,0)</f>
        <v>#N/A</v>
      </c>
      <c r="D1089" s="156" t="e">
        <f>VLOOKUP('Room Details'!$I1077,NCA_Calculations!$I$3:$N$12,4,0)</f>
        <v>#N/A</v>
      </c>
      <c r="E1089" s="156" t="e">
        <f>VLOOKUP('Room Details'!$I1077,NCA_Calculations!$I$3:$N$12,5,0)</f>
        <v>#N/A</v>
      </c>
      <c r="F1089" s="156" t="e">
        <f>VLOOKUP('Room Details'!$I1077,NCA_Calculations!$I$3:$N$12,6,0)</f>
        <v>#N/A</v>
      </c>
      <c r="G1089" s="156" t="str">
        <f>IF(OR(ISBLANK('Room Details'!$M1077), 'Room Details'!$M1077 = 0,  'Room Details'!$M1077 = "N/A" ),"Usable","Unusable")</f>
        <v>Usable</v>
      </c>
      <c r="H1089" s="156">
        <f>'Room Details'!$V1077</f>
        <v>0</v>
      </c>
      <c r="I1089" s="156">
        <f>_xlfn.IFNA(ROUNDUP(IF(OR('Room Details'!$J1077=0,ISBLANK('Room Details'!$J1077),'Room Details'!$J1077="N/A"),0,IF('Room Details'!$J1077&gt;$D1089,('Room Details'!$J1077/$E1089)+$F1089,IF('Room Details'!$J1077&lt;=ABS($B1089*$C1089),1,('Room Details'!$J1077/$B1089)+$C1089))),0),0)</f>
        <v>0</v>
      </c>
      <c r="J1089" s="167"/>
      <c r="K1089" s="167"/>
      <c r="L1089" s="156">
        <f t="shared" si="64"/>
        <v>0</v>
      </c>
      <c r="M1089" s="156">
        <f t="shared" si="65"/>
        <v>0</v>
      </c>
      <c r="N1089" s="165"/>
      <c r="O1089" s="165"/>
      <c r="P1089" s="156">
        <f t="shared" si="66"/>
        <v>0</v>
      </c>
      <c r="Q1089" s="156">
        <f t="shared" si="67"/>
        <v>0</v>
      </c>
      <c r="R1089" s="165"/>
      <c r="S1089" s="165"/>
    </row>
    <row r="1090" spans="1:19" x14ac:dyDescent="0.25">
      <c r="A1090" s="156">
        <v>1075</v>
      </c>
      <c r="B1090" s="156" t="e">
        <f>VLOOKUP('Room Details'!$I1078,NCA_Calculations!$I$3:$N$12,2,0)</f>
        <v>#N/A</v>
      </c>
      <c r="C1090" s="156" t="e">
        <f>VLOOKUP('Room Details'!$I1078,NCA_Calculations!$I$3:$N$12,3,0)</f>
        <v>#N/A</v>
      </c>
      <c r="D1090" s="156" t="e">
        <f>VLOOKUP('Room Details'!$I1078,NCA_Calculations!$I$3:$N$12,4,0)</f>
        <v>#N/A</v>
      </c>
      <c r="E1090" s="156" t="e">
        <f>VLOOKUP('Room Details'!$I1078,NCA_Calculations!$I$3:$N$12,5,0)</f>
        <v>#N/A</v>
      </c>
      <c r="F1090" s="156" t="e">
        <f>VLOOKUP('Room Details'!$I1078,NCA_Calculations!$I$3:$N$12,6,0)</f>
        <v>#N/A</v>
      </c>
      <c r="G1090" s="156" t="str">
        <f>IF(OR(ISBLANK('Room Details'!$M1078), 'Room Details'!$M1078 = 0,  'Room Details'!$M1078 = "N/A" ),"Usable","Unusable")</f>
        <v>Usable</v>
      </c>
      <c r="H1090" s="156">
        <f>'Room Details'!$V1078</f>
        <v>0</v>
      </c>
      <c r="I1090" s="156">
        <f>_xlfn.IFNA(ROUNDUP(IF(OR('Room Details'!$J1078=0,ISBLANK('Room Details'!$J1078),'Room Details'!$J1078="N/A"),0,IF('Room Details'!$J1078&gt;$D1090,('Room Details'!$J1078/$E1090)+$F1090,IF('Room Details'!$J1078&lt;=ABS($B1090*$C1090),1,('Room Details'!$J1078/$B1090)+$C1090))),0),0)</f>
        <v>0</v>
      </c>
      <c r="J1090" s="167"/>
      <c r="K1090" s="167"/>
      <c r="L1090" s="156">
        <f t="shared" si="64"/>
        <v>0</v>
      </c>
      <c r="M1090" s="156">
        <f t="shared" si="65"/>
        <v>0</v>
      </c>
      <c r="N1090" s="165"/>
      <c r="O1090" s="165"/>
      <c r="P1090" s="156">
        <f t="shared" si="66"/>
        <v>0</v>
      </c>
      <c r="Q1090" s="156">
        <f t="shared" si="67"/>
        <v>0</v>
      </c>
      <c r="R1090" s="165"/>
      <c r="S1090" s="165"/>
    </row>
    <row r="1091" spans="1:19" x14ac:dyDescent="0.25">
      <c r="A1091" s="156">
        <v>1076</v>
      </c>
      <c r="B1091" s="156" t="e">
        <f>VLOOKUP('Room Details'!$I1079,NCA_Calculations!$I$3:$N$12,2,0)</f>
        <v>#N/A</v>
      </c>
      <c r="C1091" s="156" t="e">
        <f>VLOOKUP('Room Details'!$I1079,NCA_Calculations!$I$3:$N$12,3,0)</f>
        <v>#N/A</v>
      </c>
      <c r="D1091" s="156" t="e">
        <f>VLOOKUP('Room Details'!$I1079,NCA_Calculations!$I$3:$N$12,4,0)</f>
        <v>#N/A</v>
      </c>
      <c r="E1091" s="156" t="e">
        <f>VLOOKUP('Room Details'!$I1079,NCA_Calculations!$I$3:$N$12,5,0)</f>
        <v>#N/A</v>
      </c>
      <c r="F1091" s="156" t="e">
        <f>VLOOKUP('Room Details'!$I1079,NCA_Calculations!$I$3:$N$12,6,0)</f>
        <v>#N/A</v>
      </c>
      <c r="G1091" s="156" t="str">
        <f>IF(OR(ISBLANK('Room Details'!$M1079), 'Room Details'!$M1079 = 0,  'Room Details'!$M1079 = "N/A" ),"Usable","Unusable")</f>
        <v>Usable</v>
      </c>
      <c r="H1091" s="156">
        <f>'Room Details'!$V1079</f>
        <v>0</v>
      </c>
      <c r="I1091" s="156">
        <f>_xlfn.IFNA(ROUNDUP(IF(OR('Room Details'!$J1079=0,ISBLANK('Room Details'!$J1079),'Room Details'!$J1079="N/A"),0,IF('Room Details'!$J1079&gt;$D1091,('Room Details'!$J1079/$E1091)+$F1091,IF('Room Details'!$J1079&lt;=ABS($B1091*$C1091),1,('Room Details'!$J1079/$B1091)+$C1091))),0),0)</f>
        <v>0</v>
      </c>
      <c r="J1091" s="167"/>
      <c r="K1091" s="167"/>
      <c r="L1091" s="156">
        <f t="shared" si="64"/>
        <v>0</v>
      </c>
      <c r="M1091" s="156">
        <f t="shared" si="65"/>
        <v>0</v>
      </c>
      <c r="N1091" s="165"/>
      <c r="O1091" s="165"/>
      <c r="P1091" s="156">
        <f t="shared" si="66"/>
        <v>0</v>
      </c>
      <c r="Q1091" s="156">
        <f t="shared" si="67"/>
        <v>0</v>
      </c>
      <c r="R1091" s="165"/>
      <c r="S1091" s="165"/>
    </row>
    <row r="1092" spans="1:19" x14ac:dyDescent="0.25">
      <c r="A1092" s="156">
        <v>1077</v>
      </c>
      <c r="B1092" s="156" t="e">
        <f>VLOOKUP('Room Details'!$I1080,NCA_Calculations!$I$3:$N$12,2,0)</f>
        <v>#N/A</v>
      </c>
      <c r="C1092" s="156" t="e">
        <f>VLOOKUP('Room Details'!$I1080,NCA_Calculations!$I$3:$N$12,3,0)</f>
        <v>#N/A</v>
      </c>
      <c r="D1092" s="156" t="e">
        <f>VLOOKUP('Room Details'!$I1080,NCA_Calculations!$I$3:$N$12,4,0)</f>
        <v>#N/A</v>
      </c>
      <c r="E1092" s="156" t="e">
        <f>VLOOKUP('Room Details'!$I1080,NCA_Calculations!$I$3:$N$12,5,0)</f>
        <v>#N/A</v>
      </c>
      <c r="F1092" s="156" t="e">
        <f>VLOOKUP('Room Details'!$I1080,NCA_Calculations!$I$3:$N$12,6,0)</f>
        <v>#N/A</v>
      </c>
      <c r="G1092" s="156" t="str">
        <f>IF(OR(ISBLANK('Room Details'!$M1080), 'Room Details'!$M1080 = 0,  'Room Details'!$M1080 = "N/A" ),"Usable","Unusable")</f>
        <v>Usable</v>
      </c>
      <c r="H1092" s="156">
        <f>'Room Details'!$V1080</f>
        <v>0</v>
      </c>
      <c r="I1092" s="156">
        <f>_xlfn.IFNA(ROUNDUP(IF(OR('Room Details'!$J1080=0,ISBLANK('Room Details'!$J1080),'Room Details'!$J1080="N/A"),0,IF('Room Details'!$J1080&gt;$D1092,('Room Details'!$J1080/$E1092)+$F1092,IF('Room Details'!$J1080&lt;=ABS($B1092*$C1092),1,('Room Details'!$J1080/$B1092)+$C1092))),0),0)</f>
        <v>0</v>
      </c>
      <c r="J1092" s="167"/>
      <c r="K1092" s="167"/>
      <c r="L1092" s="156">
        <f t="shared" si="64"/>
        <v>0</v>
      </c>
      <c r="M1092" s="156">
        <f t="shared" si="65"/>
        <v>0</v>
      </c>
      <c r="N1092" s="165"/>
      <c r="O1092" s="165"/>
      <c r="P1092" s="156">
        <f t="shared" si="66"/>
        <v>0</v>
      </c>
      <c r="Q1092" s="156">
        <f t="shared" si="67"/>
        <v>0</v>
      </c>
      <c r="R1092" s="165"/>
      <c r="S1092" s="165"/>
    </row>
    <row r="1093" spans="1:19" x14ac:dyDescent="0.25">
      <c r="A1093" s="156">
        <v>1078</v>
      </c>
      <c r="B1093" s="156" t="e">
        <f>VLOOKUP('Room Details'!$I1081,NCA_Calculations!$I$3:$N$12,2,0)</f>
        <v>#N/A</v>
      </c>
      <c r="C1093" s="156" t="e">
        <f>VLOOKUP('Room Details'!$I1081,NCA_Calculations!$I$3:$N$12,3,0)</f>
        <v>#N/A</v>
      </c>
      <c r="D1093" s="156" t="e">
        <f>VLOOKUP('Room Details'!$I1081,NCA_Calculations!$I$3:$N$12,4,0)</f>
        <v>#N/A</v>
      </c>
      <c r="E1093" s="156" t="e">
        <f>VLOOKUP('Room Details'!$I1081,NCA_Calculations!$I$3:$N$12,5,0)</f>
        <v>#N/A</v>
      </c>
      <c r="F1093" s="156" t="e">
        <f>VLOOKUP('Room Details'!$I1081,NCA_Calculations!$I$3:$N$12,6,0)</f>
        <v>#N/A</v>
      </c>
      <c r="G1093" s="156" t="str">
        <f>IF(OR(ISBLANK('Room Details'!$M1081), 'Room Details'!$M1081 = 0,  'Room Details'!$M1081 = "N/A" ),"Usable","Unusable")</f>
        <v>Usable</v>
      </c>
      <c r="H1093" s="156">
        <f>'Room Details'!$V1081</f>
        <v>0</v>
      </c>
      <c r="I1093" s="156">
        <f>_xlfn.IFNA(ROUNDUP(IF(OR('Room Details'!$J1081=0,ISBLANK('Room Details'!$J1081),'Room Details'!$J1081="N/A"),0,IF('Room Details'!$J1081&gt;$D1093,('Room Details'!$J1081/$E1093)+$F1093,IF('Room Details'!$J1081&lt;=ABS($B1093*$C1093),1,('Room Details'!$J1081/$B1093)+$C1093))),0),0)</f>
        <v>0</v>
      </c>
      <c r="J1093" s="167"/>
      <c r="K1093" s="167"/>
      <c r="L1093" s="156">
        <f t="shared" si="64"/>
        <v>0</v>
      </c>
      <c r="M1093" s="156">
        <f t="shared" si="65"/>
        <v>0</v>
      </c>
      <c r="N1093" s="165"/>
      <c r="O1093" s="165"/>
      <c r="P1093" s="156">
        <f t="shared" si="66"/>
        <v>0</v>
      </c>
      <c r="Q1093" s="156">
        <f t="shared" si="67"/>
        <v>0</v>
      </c>
      <c r="R1093" s="165"/>
      <c r="S1093" s="165"/>
    </row>
    <row r="1094" spans="1:19" x14ac:dyDescent="0.25">
      <c r="A1094" s="156">
        <v>1079</v>
      </c>
      <c r="B1094" s="156" t="e">
        <f>VLOOKUP('Room Details'!$I1082,NCA_Calculations!$I$3:$N$12,2,0)</f>
        <v>#N/A</v>
      </c>
      <c r="C1094" s="156" t="e">
        <f>VLOOKUP('Room Details'!$I1082,NCA_Calculations!$I$3:$N$12,3,0)</f>
        <v>#N/A</v>
      </c>
      <c r="D1094" s="156" t="e">
        <f>VLOOKUP('Room Details'!$I1082,NCA_Calculations!$I$3:$N$12,4,0)</f>
        <v>#N/A</v>
      </c>
      <c r="E1094" s="156" t="e">
        <f>VLOOKUP('Room Details'!$I1082,NCA_Calculations!$I$3:$N$12,5,0)</f>
        <v>#N/A</v>
      </c>
      <c r="F1094" s="156" t="e">
        <f>VLOOKUP('Room Details'!$I1082,NCA_Calculations!$I$3:$N$12,6,0)</f>
        <v>#N/A</v>
      </c>
      <c r="G1094" s="156" t="str">
        <f>IF(OR(ISBLANK('Room Details'!$M1082), 'Room Details'!$M1082 = 0,  'Room Details'!$M1082 = "N/A" ),"Usable","Unusable")</f>
        <v>Usable</v>
      </c>
      <c r="H1094" s="156">
        <f>'Room Details'!$V1082</f>
        <v>0</v>
      </c>
      <c r="I1094" s="156">
        <f>_xlfn.IFNA(ROUNDUP(IF(OR('Room Details'!$J1082=0,ISBLANK('Room Details'!$J1082),'Room Details'!$J1082="N/A"),0,IF('Room Details'!$J1082&gt;$D1094,('Room Details'!$J1082/$E1094)+$F1094,IF('Room Details'!$J1082&lt;=ABS($B1094*$C1094),1,('Room Details'!$J1082/$B1094)+$C1094))),0),0)</f>
        <v>0</v>
      </c>
      <c r="J1094" s="167"/>
      <c r="K1094" s="167"/>
      <c r="L1094" s="156">
        <f t="shared" si="64"/>
        <v>0</v>
      </c>
      <c r="M1094" s="156">
        <f t="shared" si="65"/>
        <v>0</v>
      </c>
      <c r="N1094" s="165"/>
      <c r="O1094" s="165"/>
      <c r="P1094" s="156">
        <f t="shared" si="66"/>
        <v>0</v>
      </c>
      <c r="Q1094" s="156">
        <f t="shared" si="67"/>
        <v>0</v>
      </c>
      <c r="R1094" s="165"/>
      <c r="S1094" s="165"/>
    </row>
    <row r="1095" spans="1:19" x14ac:dyDescent="0.25">
      <c r="A1095" s="156">
        <v>1080</v>
      </c>
      <c r="B1095" s="156" t="e">
        <f>VLOOKUP('Room Details'!$I1083,NCA_Calculations!$I$3:$N$12,2,0)</f>
        <v>#N/A</v>
      </c>
      <c r="C1095" s="156" t="e">
        <f>VLOOKUP('Room Details'!$I1083,NCA_Calculations!$I$3:$N$12,3,0)</f>
        <v>#N/A</v>
      </c>
      <c r="D1095" s="156" t="e">
        <f>VLOOKUP('Room Details'!$I1083,NCA_Calculations!$I$3:$N$12,4,0)</f>
        <v>#N/A</v>
      </c>
      <c r="E1095" s="156" t="e">
        <f>VLOOKUP('Room Details'!$I1083,NCA_Calculations!$I$3:$N$12,5,0)</f>
        <v>#N/A</v>
      </c>
      <c r="F1095" s="156" t="e">
        <f>VLOOKUP('Room Details'!$I1083,NCA_Calculations!$I$3:$N$12,6,0)</f>
        <v>#N/A</v>
      </c>
      <c r="G1095" s="156" t="str">
        <f>IF(OR(ISBLANK('Room Details'!$M1083), 'Room Details'!$M1083 = 0,  'Room Details'!$M1083 = "N/A" ),"Usable","Unusable")</f>
        <v>Usable</v>
      </c>
      <c r="H1095" s="156">
        <f>'Room Details'!$V1083</f>
        <v>0</v>
      </c>
      <c r="I1095" s="156">
        <f>_xlfn.IFNA(ROUNDUP(IF(OR('Room Details'!$J1083=0,ISBLANK('Room Details'!$J1083),'Room Details'!$J1083="N/A"),0,IF('Room Details'!$J1083&gt;$D1095,('Room Details'!$J1083/$E1095)+$F1095,IF('Room Details'!$J1083&lt;=ABS($B1095*$C1095),1,('Room Details'!$J1083/$B1095)+$C1095))),0),0)</f>
        <v>0</v>
      </c>
      <c r="J1095" s="167"/>
      <c r="K1095" s="167"/>
      <c r="L1095" s="156">
        <f t="shared" si="64"/>
        <v>0</v>
      </c>
      <c r="M1095" s="156">
        <f t="shared" si="65"/>
        <v>0</v>
      </c>
      <c r="N1095" s="165"/>
      <c r="O1095" s="165"/>
      <c r="P1095" s="156">
        <f t="shared" si="66"/>
        <v>0</v>
      </c>
      <c r="Q1095" s="156">
        <f t="shared" si="67"/>
        <v>0</v>
      </c>
      <c r="R1095" s="165"/>
      <c r="S1095" s="165"/>
    </row>
    <row r="1096" spans="1:19" x14ac:dyDescent="0.25">
      <c r="A1096" s="156">
        <v>1081</v>
      </c>
      <c r="B1096" s="156" t="e">
        <f>VLOOKUP('Room Details'!$I1084,NCA_Calculations!$I$3:$N$12,2,0)</f>
        <v>#N/A</v>
      </c>
      <c r="C1096" s="156" t="e">
        <f>VLOOKUP('Room Details'!$I1084,NCA_Calculations!$I$3:$N$12,3,0)</f>
        <v>#N/A</v>
      </c>
      <c r="D1096" s="156" t="e">
        <f>VLOOKUP('Room Details'!$I1084,NCA_Calculations!$I$3:$N$12,4,0)</f>
        <v>#N/A</v>
      </c>
      <c r="E1096" s="156" t="e">
        <f>VLOOKUP('Room Details'!$I1084,NCA_Calculations!$I$3:$N$12,5,0)</f>
        <v>#N/A</v>
      </c>
      <c r="F1096" s="156" t="e">
        <f>VLOOKUP('Room Details'!$I1084,NCA_Calculations!$I$3:$N$12,6,0)</f>
        <v>#N/A</v>
      </c>
      <c r="G1096" s="156" t="str">
        <f>IF(OR(ISBLANK('Room Details'!$M1084), 'Room Details'!$M1084 = 0,  'Room Details'!$M1084 = "N/A" ),"Usable","Unusable")</f>
        <v>Usable</v>
      </c>
      <c r="H1096" s="156">
        <f>'Room Details'!$V1084</f>
        <v>0</v>
      </c>
      <c r="I1096" s="156">
        <f>_xlfn.IFNA(ROUNDUP(IF(OR('Room Details'!$J1084=0,ISBLANK('Room Details'!$J1084),'Room Details'!$J1084="N/A"),0,IF('Room Details'!$J1084&gt;$D1096,('Room Details'!$J1084/$E1096)+$F1096,IF('Room Details'!$J1084&lt;=ABS($B1096*$C1096),1,('Room Details'!$J1084/$B1096)+$C1096))),0),0)</f>
        <v>0</v>
      </c>
      <c r="J1096" s="167"/>
      <c r="K1096" s="167"/>
      <c r="L1096" s="156">
        <f t="shared" si="64"/>
        <v>0</v>
      </c>
      <c r="M1096" s="156">
        <f t="shared" si="65"/>
        <v>0</v>
      </c>
      <c r="N1096" s="165"/>
      <c r="O1096" s="165"/>
      <c r="P1096" s="156">
        <f t="shared" si="66"/>
        <v>0</v>
      </c>
      <c r="Q1096" s="156">
        <f t="shared" si="67"/>
        <v>0</v>
      </c>
      <c r="R1096" s="165"/>
      <c r="S1096" s="165"/>
    </row>
    <row r="1097" spans="1:19" x14ac:dyDescent="0.25">
      <c r="A1097" s="156">
        <v>1082</v>
      </c>
      <c r="B1097" s="156" t="e">
        <f>VLOOKUP('Room Details'!$I1085,NCA_Calculations!$I$3:$N$12,2,0)</f>
        <v>#N/A</v>
      </c>
      <c r="C1097" s="156" t="e">
        <f>VLOOKUP('Room Details'!$I1085,NCA_Calculations!$I$3:$N$12,3,0)</f>
        <v>#N/A</v>
      </c>
      <c r="D1097" s="156" t="e">
        <f>VLOOKUP('Room Details'!$I1085,NCA_Calculations!$I$3:$N$12,4,0)</f>
        <v>#N/A</v>
      </c>
      <c r="E1097" s="156" t="e">
        <f>VLOOKUP('Room Details'!$I1085,NCA_Calculations!$I$3:$N$12,5,0)</f>
        <v>#N/A</v>
      </c>
      <c r="F1097" s="156" t="e">
        <f>VLOOKUP('Room Details'!$I1085,NCA_Calculations!$I$3:$N$12,6,0)</f>
        <v>#N/A</v>
      </c>
      <c r="G1097" s="156" t="str">
        <f>IF(OR(ISBLANK('Room Details'!$M1085), 'Room Details'!$M1085 = 0,  'Room Details'!$M1085 = "N/A" ),"Usable","Unusable")</f>
        <v>Usable</v>
      </c>
      <c r="H1097" s="156">
        <f>'Room Details'!$V1085</f>
        <v>0</v>
      </c>
      <c r="I1097" s="156">
        <f>_xlfn.IFNA(ROUNDUP(IF(OR('Room Details'!$J1085=0,ISBLANK('Room Details'!$J1085),'Room Details'!$J1085="N/A"),0,IF('Room Details'!$J1085&gt;$D1097,('Room Details'!$J1085/$E1097)+$F1097,IF('Room Details'!$J1085&lt;=ABS($B1097*$C1097),1,('Room Details'!$J1085/$B1097)+$C1097))),0),0)</f>
        <v>0</v>
      </c>
      <c r="J1097" s="167"/>
      <c r="K1097" s="167"/>
      <c r="L1097" s="156">
        <f t="shared" si="64"/>
        <v>0</v>
      </c>
      <c r="M1097" s="156">
        <f t="shared" si="65"/>
        <v>0</v>
      </c>
      <c r="N1097" s="165"/>
      <c r="O1097" s="165"/>
      <c r="P1097" s="156">
        <f t="shared" si="66"/>
        <v>0</v>
      </c>
      <c r="Q1097" s="156">
        <f t="shared" si="67"/>
        <v>0</v>
      </c>
      <c r="R1097" s="165"/>
      <c r="S1097" s="165"/>
    </row>
    <row r="1098" spans="1:19" x14ac:dyDescent="0.25">
      <c r="A1098" s="156">
        <v>1083</v>
      </c>
      <c r="B1098" s="156" t="e">
        <f>VLOOKUP('Room Details'!$I1086,NCA_Calculations!$I$3:$N$12,2,0)</f>
        <v>#N/A</v>
      </c>
      <c r="C1098" s="156" t="e">
        <f>VLOOKUP('Room Details'!$I1086,NCA_Calculations!$I$3:$N$12,3,0)</f>
        <v>#N/A</v>
      </c>
      <c r="D1098" s="156" t="e">
        <f>VLOOKUP('Room Details'!$I1086,NCA_Calculations!$I$3:$N$12,4,0)</f>
        <v>#N/A</v>
      </c>
      <c r="E1098" s="156" t="e">
        <f>VLOOKUP('Room Details'!$I1086,NCA_Calculations!$I$3:$N$12,5,0)</f>
        <v>#N/A</v>
      </c>
      <c r="F1098" s="156" t="e">
        <f>VLOOKUP('Room Details'!$I1086,NCA_Calculations!$I$3:$N$12,6,0)</f>
        <v>#N/A</v>
      </c>
      <c r="G1098" s="156" t="str">
        <f>IF(OR(ISBLANK('Room Details'!$M1086), 'Room Details'!$M1086 = 0,  'Room Details'!$M1086 = "N/A" ),"Usable","Unusable")</f>
        <v>Usable</v>
      </c>
      <c r="H1098" s="156">
        <f>'Room Details'!$V1086</f>
        <v>0</v>
      </c>
      <c r="I1098" s="156">
        <f>_xlfn.IFNA(ROUNDUP(IF(OR('Room Details'!$J1086=0,ISBLANK('Room Details'!$J1086),'Room Details'!$J1086="N/A"),0,IF('Room Details'!$J1086&gt;$D1098,('Room Details'!$J1086/$E1098)+$F1098,IF('Room Details'!$J1086&lt;=ABS($B1098*$C1098),1,('Room Details'!$J1086/$B1098)+$C1098))),0),0)</f>
        <v>0</v>
      </c>
      <c r="J1098" s="167"/>
      <c r="K1098" s="167"/>
      <c r="L1098" s="156">
        <f t="shared" si="64"/>
        <v>0</v>
      </c>
      <c r="M1098" s="156">
        <f t="shared" si="65"/>
        <v>0</v>
      </c>
      <c r="N1098" s="165"/>
      <c r="O1098" s="165"/>
      <c r="P1098" s="156">
        <f t="shared" si="66"/>
        <v>0</v>
      </c>
      <c r="Q1098" s="156">
        <f t="shared" si="67"/>
        <v>0</v>
      </c>
      <c r="R1098" s="165"/>
      <c r="S1098" s="165"/>
    </row>
    <row r="1099" spans="1:19" x14ac:dyDescent="0.25">
      <c r="A1099" s="156">
        <v>1084</v>
      </c>
      <c r="B1099" s="156" t="e">
        <f>VLOOKUP('Room Details'!$I1087,NCA_Calculations!$I$3:$N$12,2,0)</f>
        <v>#N/A</v>
      </c>
      <c r="C1099" s="156" t="e">
        <f>VLOOKUP('Room Details'!$I1087,NCA_Calculations!$I$3:$N$12,3,0)</f>
        <v>#N/A</v>
      </c>
      <c r="D1099" s="156" t="e">
        <f>VLOOKUP('Room Details'!$I1087,NCA_Calculations!$I$3:$N$12,4,0)</f>
        <v>#N/A</v>
      </c>
      <c r="E1099" s="156" t="e">
        <f>VLOOKUP('Room Details'!$I1087,NCA_Calculations!$I$3:$N$12,5,0)</f>
        <v>#N/A</v>
      </c>
      <c r="F1099" s="156" t="e">
        <f>VLOOKUP('Room Details'!$I1087,NCA_Calculations!$I$3:$N$12,6,0)</f>
        <v>#N/A</v>
      </c>
      <c r="G1099" s="156" t="str">
        <f>IF(OR(ISBLANK('Room Details'!$M1087), 'Room Details'!$M1087 = 0,  'Room Details'!$M1087 = "N/A" ),"Usable","Unusable")</f>
        <v>Usable</v>
      </c>
      <c r="H1099" s="156">
        <f>'Room Details'!$V1087</f>
        <v>0</v>
      </c>
      <c r="I1099" s="156">
        <f>_xlfn.IFNA(ROUNDUP(IF(OR('Room Details'!$J1087=0,ISBLANK('Room Details'!$J1087),'Room Details'!$J1087="N/A"),0,IF('Room Details'!$J1087&gt;$D1099,('Room Details'!$J1087/$E1099)+$F1099,IF('Room Details'!$J1087&lt;=ABS($B1099*$C1099),1,('Room Details'!$J1087/$B1099)+$C1099))),0),0)</f>
        <v>0</v>
      </c>
      <c r="J1099" s="167"/>
      <c r="K1099" s="167"/>
      <c r="L1099" s="156">
        <f t="shared" si="64"/>
        <v>0</v>
      </c>
      <c r="M1099" s="156">
        <f t="shared" si="65"/>
        <v>0</v>
      </c>
      <c r="N1099" s="165"/>
      <c r="O1099" s="165"/>
      <c r="P1099" s="156">
        <f t="shared" si="66"/>
        <v>0</v>
      </c>
      <c r="Q1099" s="156">
        <f t="shared" si="67"/>
        <v>0</v>
      </c>
      <c r="R1099" s="165"/>
      <c r="S1099" s="165"/>
    </row>
    <row r="1100" spans="1:19" x14ac:dyDescent="0.25">
      <c r="A1100" s="156">
        <v>1085</v>
      </c>
      <c r="B1100" s="156" t="e">
        <f>VLOOKUP('Room Details'!$I1088,NCA_Calculations!$I$3:$N$12,2,0)</f>
        <v>#N/A</v>
      </c>
      <c r="C1100" s="156" t="e">
        <f>VLOOKUP('Room Details'!$I1088,NCA_Calculations!$I$3:$N$12,3,0)</f>
        <v>#N/A</v>
      </c>
      <c r="D1100" s="156" t="e">
        <f>VLOOKUP('Room Details'!$I1088,NCA_Calculations!$I$3:$N$12,4,0)</f>
        <v>#N/A</v>
      </c>
      <c r="E1100" s="156" t="e">
        <f>VLOOKUP('Room Details'!$I1088,NCA_Calculations!$I$3:$N$12,5,0)</f>
        <v>#N/A</v>
      </c>
      <c r="F1100" s="156" t="e">
        <f>VLOOKUP('Room Details'!$I1088,NCA_Calculations!$I$3:$N$12,6,0)</f>
        <v>#N/A</v>
      </c>
      <c r="G1100" s="156" t="str">
        <f>IF(OR(ISBLANK('Room Details'!$M1088), 'Room Details'!$M1088 = 0,  'Room Details'!$M1088 = "N/A" ),"Usable","Unusable")</f>
        <v>Usable</v>
      </c>
      <c r="H1100" s="156">
        <f>'Room Details'!$V1088</f>
        <v>0</v>
      </c>
      <c r="I1100" s="156">
        <f>_xlfn.IFNA(ROUNDUP(IF(OR('Room Details'!$J1088=0,ISBLANK('Room Details'!$J1088),'Room Details'!$J1088="N/A"),0,IF('Room Details'!$J1088&gt;$D1100,('Room Details'!$J1088/$E1100)+$F1100,IF('Room Details'!$J1088&lt;=ABS($B1100*$C1100),1,('Room Details'!$J1088/$B1100)+$C1100))),0),0)</f>
        <v>0</v>
      </c>
      <c r="J1100" s="167"/>
      <c r="K1100" s="167"/>
      <c r="L1100" s="156">
        <f t="shared" si="64"/>
        <v>0</v>
      </c>
      <c r="M1100" s="156">
        <f t="shared" si="65"/>
        <v>0</v>
      </c>
      <c r="N1100" s="165"/>
      <c r="O1100" s="165"/>
      <c r="P1100" s="156">
        <f t="shared" si="66"/>
        <v>0</v>
      </c>
      <c r="Q1100" s="156">
        <f t="shared" si="67"/>
        <v>0</v>
      </c>
      <c r="R1100" s="165"/>
      <c r="S1100" s="165"/>
    </row>
    <row r="1101" spans="1:19" x14ac:dyDescent="0.25">
      <c r="A1101" s="156">
        <v>1086</v>
      </c>
      <c r="B1101" s="156" t="e">
        <f>VLOOKUP('Room Details'!$I1089,NCA_Calculations!$I$3:$N$12,2,0)</f>
        <v>#N/A</v>
      </c>
      <c r="C1101" s="156" t="e">
        <f>VLOOKUP('Room Details'!$I1089,NCA_Calculations!$I$3:$N$12,3,0)</f>
        <v>#N/A</v>
      </c>
      <c r="D1101" s="156" t="e">
        <f>VLOOKUP('Room Details'!$I1089,NCA_Calculations!$I$3:$N$12,4,0)</f>
        <v>#N/A</v>
      </c>
      <c r="E1101" s="156" t="e">
        <f>VLOOKUP('Room Details'!$I1089,NCA_Calculations!$I$3:$N$12,5,0)</f>
        <v>#N/A</v>
      </c>
      <c r="F1101" s="156" t="e">
        <f>VLOOKUP('Room Details'!$I1089,NCA_Calculations!$I$3:$N$12,6,0)</f>
        <v>#N/A</v>
      </c>
      <c r="G1101" s="156" t="str">
        <f>IF(OR(ISBLANK('Room Details'!$M1089), 'Room Details'!$M1089 = 0,  'Room Details'!$M1089 = "N/A" ),"Usable","Unusable")</f>
        <v>Usable</v>
      </c>
      <c r="H1101" s="156">
        <f>'Room Details'!$V1089</f>
        <v>0</v>
      </c>
      <c r="I1101" s="156">
        <f>_xlfn.IFNA(ROUNDUP(IF(OR('Room Details'!$J1089=0,ISBLANK('Room Details'!$J1089),'Room Details'!$J1089="N/A"),0,IF('Room Details'!$J1089&gt;$D1101,('Room Details'!$J1089/$E1101)+$F1101,IF('Room Details'!$J1089&lt;=ABS($B1101*$C1101),1,('Room Details'!$J1089/$B1101)+$C1101))),0),0)</f>
        <v>0</v>
      </c>
      <c r="J1101" s="167"/>
      <c r="K1101" s="167"/>
      <c r="L1101" s="156">
        <f t="shared" si="64"/>
        <v>0</v>
      </c>
      <c r="M1101" s="156">
        <f t="shared" si="65"/>
        <v>0</v>
      </c>
      <c r="N1101" s="165"/>
      <c r="O1101" s="165"/>
      <c r="P1101" s="156">
        <f t="shared" si="66"/>
        <v>0</v>
      </c>
      <c r="Q1101" s="156">
        <f t="shared" si="67"/>
        <v>0</v>
      </c>
      <c r="R1101" s="165"/>
      <c r="S1101" s="165"/>
    </row>
    <row r="1102" spans="1:19" x14ac:dyDescent="0.25">
      <c r="A1102" s="156">
        <v>1087</v>
      </c>
      <c r="B1102" s="156" t="e">
        <f>VLOOKUP('Room Details'!$I1090,NCA_Calculations!$I$3:$N$12,2,0)</f>
        <v>#N/A</v>
      </c>
      <c r="C1102" s="156" t="e">
        <f>VLOOKUP('Room Details'!$I1090,NCA_Calculations!$I$3:$N$12,3,0)</f>
        <v>#N/A</v>
      </c>
      <c r="D1102" s="156" t="e">
        <f>VLOOKUP('Room Details'!$I1090,NCA_Calculations!$I$3:$N$12,4,0)</f>
        <v>#N/A</v>
      </c>
      <c r="E1102" s="156" t="e">
        <f>VLOOKUP('Room Details'!$I1090,NCA_Calculations!$I$3:$N$12,5,0)</f>
        <v>#N/A</v>
      </c>
      <c r="F1102" s="156" t="e">
        <f>VLOOKUP('Room Details'!$I1090,NCA_Calculations!$I$3:$N$12,6,0)</f>
        <v>#N/A</v>
      </c>
      <c r="G1102" s="156" t="str">
        <f>IF(OR(ISBLANK('Room Details'!$M1090), 'Room Details'!$M1090 = 0,  'Room Details'!$M1090 = "N/A" ),"Usable","Unusable")</f>
        <v>Usable</v>
      </c>
      <c r="H1102" s="156">
        <f>'Room Details'!$V1090</f>
        <v>0</v>
      </c>
      <c r="I1102" s="156">
        <f>_xlfn.IFNA(ROUNDUP(IF(OR('Room Details'!$J1090=0,ISBLANK('Room Details'!$J1090),'Room Details'!$J1090="N/A"),0,IF('Room Details'!$J1090&gt;$D1102,('Room Details'!$J1090/$E1102)+$F1102,IF('Room Details'!$J1090&lt;=ABS($B1102*$C1102),1,('Room Details'!$J1090/$B1102)+$C1102))),0),0)</f>
        <v>0</v>
      </c>
      <c r="J1102" s="167"/>
      <c r="K1102" s="167"/>
      <c r="L1102" s="156">
        <f t="shared" si="64"/>
        <v>0</v>
      </c>
      <c r="M1102" s="156">
        <f t="shared" si="65"/>
        <v>0</v>
      </c>
      <c r="N1102" s="165"/>
      <c r="O1102" s="165"/>
      <c r="P1102" s="156">
        <f t="shared" si="66"/>
        <v>0</v>
      </c>
      <c r="Q1102" s="156">
        <f t="shared" si="67"/>
        <v>0</v>
      </c>
      <c r="R1102" s="165"/>
      <c r="S1102" s="165"/>
    </row>
    <row r="1103" spans="1:19" x14ac:dyDescent="0.25">
      <c r="A1103" s="156">
        <v>1088</v>
      </c>
      <c r="B1103" s="156" t="e">
        <f>VLOOKUP('Room Details'!$I1091,NCA_Calculations!$I$3:$N$12,2,0)</f>
        <v>#N/A</v>
      </c>
      <c r="C1103" s="156" t="e">
        <f>VLOOKUP('Room Details'!$I1091,NCA_Calculations!$I$3:$N$12,3,0)</f>
        <v>#N/A</v>
      </c>
      <c r="D1103" s="156" t="e">
        <f>VLOOKUP('Room Details'!$I1091,NCA_Calculations!$I$3:$N$12,4,0)</f>
        <v>#N/A</v>
      </c>
      <c r="E1103" s="156" t="e">
        <f>VLOOKUP('Room Details'!$I1091,NCA_Calculations!$I$3:$N$12,5,0)</f>
        <v>#N/A</v>
      </c>
      <c r="F1103" s="156" t="e">
        <f>VLOOKUP('Room Details'!$I1091,NCA_Calculations!$I$3:$N$12,6,0)</f>
        <v>#N/A</v>
      </c>
      <c r="G1103" s="156" t="str">
        <f>IF(OR(ISBLANK('Room Details'!$M1091), 'Room Details'!$M1091 = 0,  'Room Details'!$M1091 = "N/A" ),"Usable","Unusable")</f>
        <v>Usable</v>
      </c>
      <c r="H1103" s="156">
        <f>'Room Details'!$V1091</f>
        <v>0</v>
      </c>
      <c r="I1103" s="156">
        <f>_xlfn.IFNA(ROUNDUP(IF(OR('Room Details'!$J1091=0,ISBLANK('Room Details'!$J1091),'Room Details'!$J1091="N/A"),0,IF('Room Details'!$J1091&gt;$D1103,('Room Details'!$J1091/$E1103)+$F1103,IF('Room Details'!$J1091&lt;=ABS($B1103*$C1103),1,('Room Details'!$J1091/$B1103)+$C1103))),0),0)</f>
        <v>0</v>
      </c>
      <c r="J1103" s="167"/>
      <c r="K1103" s="167"/>
      <c r="L1103" s="156">
        <f t="shared" si="64"/>
        <v>0</v>
      </c>
      <c r="M1103" s="156">
        <f t="shared" si="65"/>
        <v>0</v>
      </c>
      <c r="N1103" s="165"/>
      <c r="O1103" s="165"/>
      <c r="P1103" s="156">
        <f t="shared" si="66"/>
        <v>0</v>
      </c>
      <c r="Q1103" s="156">
        <f t="shared" si="67"/>
        <v>0</v>
      </c>
      <c r="R1103" s="165"/>
      <c r="S1103" s="165"/>
    </row>
    <row r="1104" spans="1:19" x14ac:dyDescent="0.25">
      <c r="A1104" s="156">
        <v>1089</v>
      </c>
      <c r="B1104" s="156" t="e">
        <f>VLOOKUP('Room Details'!$I1092,NCA_Calculations!$I$3:$N$12,2,0)</f>
        <v>#N/A</v>
      </c>
      <c r="C1104" s="156" t="e">
        <f>VLOOKUP('Room Details'!$I1092,NCA_Calculations!$I$3:$N$12,3,0)</f>
        <v>#N/A</v>
      </c>
      <c r="D1104" s="156" t="e">
        <f>VLOOKUP('Room Details'!$I1092,NCA_Calculations!$I$3:$N$12,4,0)</f>
        <v>#N/A</v>
      </c>
      <c r="E1104" s="156" t="e">
        <f>VLOOKUP('Room Details'!$I1092,NCA_Calculations!$I$3:$N$12,5,0)</f>
        <v>#N/A</v>
      </c>
      <c r="F1104" s="156" t="e">
        <f>VLOOKUP('Room Details'!$I1092,NCA_Calculations!$I$3:$N$12,6,0)</f>
        <v>#N/A</v>
      </c>
      <c r="G1104" s="156" t="str">
        <f>IF(OR(ISBLANK('Room Details'!$M1092), 'Room Details'!$M1092 = 0,  'Room Details'!$M1092 = "N/A" ),"Usable","Unusable")</f>
        <v>Usable</v>
      </c>
      <c r="H1104" s="156">
        <f>'Room Details'!$V1092</f>
        <v>0</v>
      </c>
      <c r="I1104" s="156">
        <f>_xlfn.IFNA(ROUNDUP(IF(OR('Room Details'!$J1092=0,ISBLANK('Room Details'!$J1092),'Room Details'!$J1092="N/A"),0,IF('Room Details'!$J1092&gt;$D1104,('Room Details'!$J1092/$E1104)+$F1104,IF('Room Details'!$J1092&lt;=ABS($B1104*$C1104),1,('Room Details'!$J1092/$B1104)+$C1104))),0),0)</f>
        <v>0</v>
      </c>
      <c r="J1104" s="167"/>
      <c r="K1104" s="167"/>
      <c r="L1104" s="156">
        <f t="shared" si="64"/>
        <v>0</v>
      </c>
      <c r="M1104" s="156">
        <f t="shared" si="65"/>
        <v>0</v>
      </c>
      <c r="N1104" s="165"/>
      <c r="O1104" s="165"/>
      <c r="P1104" s="156">
        <f t="shared" si="66"/>
        <v>0</v>
      </c>
      <c r="Q1104" s="156">
        <f t="shared" si="67"/>
        <v>0</v>
      </c>
      <c r="R1104" s="165"/>
      <c r="S1104" s="165"/>
    </row>
    <row r="1105" spans="1:19" x14ac:dyDescent="0.25">
      <c r="A1105" s="156">
        <v>1090</v>
      </c>
      <c r="B1105" s="156" t="e">
        <f>VLOOKUP('Room Details'!$I1093,NCA_Calculations!$I$3:$N$12,2,0)</f>
        <v>#N/A</v>
      </c>
      <c r="C1105" s="156" t="e">
        <f>VLOOKUP('Room Details'!$I1093,NCA_Calculations!$I$3:$N$12,3,0)</f>
        <v>#N/A</v>
      </c>
      <c r="D1105" s="156" t="e">
        <f>VLOOKUP('Room Details'!$I1093,NCA_Calculations!$I$3:$N$12,4,0)</f>
        <v>#N/A</v>
      </c>
      <c r="E1105" s="156" t="e">
        <f>VLOOKUP('Room Details'!$I1093,NCA_Calculations!$I$3:$N$12,5,0)</f>
        <v>#N/A</v>
      </c>
      <c r="F1105" s="156" t="e">
        <f>VLOOKUP('Room Details'!$I1093,NCA_Calculations!$I$3:$N$12,6,0)</f>
        <v>#N/A</v>
      </c>
      <c r="G1105" s="156" t="str">
        <f>IF(OR(ISBLANK('Room Details'!$M1093), 'Room Details'!$M1093 = 0,  'Room Details'!$M1093 = "N/A" ),"Usable","Unusable")</f>
        <v>Usable</v>
      </c>
      <c r="H1105" s="156">
        <f>'Room Details'!$V1093</f>
        <v>0</v>
      </c>
      <c r="I1105" s="156">
        <f>_xlfn.IFNA(ROUNDUP(IF(OR('Room Details'!$J1093=0,ISBLANK('Room Details'!$J1093),'Room Details'!$J1093="N/A"),0,IF('Room Details'!$J1093&gt;$D1105,('Room Details'!$J1093/$E1105)+$F1105,IF('Room Details'!$J1093&lt;=ABS($B1105*$C1105),1,('Room Details'!$J1093/$B1105)+$C1105))),0),0)</f>
        <v>0</v>
      </c>
      <c r="J1105" s="167"/>
      <c r="K1105" s="167"/>
      <c r="L1105" s="156">
        <f t="shared" ref="L1105:L1168" si="68">IF($G1105 = "Unusable", 0, IF($I1105&lt;$E$9, 0, IF(AND($I1105&gt;=$E$9,$I1105&lt;=$E$4),$I1105,INT($I1105/$E$4)*$E$4)))</f>
        <v>0</v>
      </c>
      <c r="M1105" s="156">
        <f t="shared" ref="M1105:M1168" si="69">$I1105-$L1105</f>
        <v>0</v>
      </c>
      <c r="N1105" s="165"/>
      <c r="O1105" s="165"/>
      <c r="P1105" s="156">
        <f t="shared" ref="P1105:P1168" si="70">$L1105</f>
        <v>0</v>
      </c>
      <c r="Q1105" s="156">
        <f t="shared" ref="Q1105:Q1168" si="71">$M1105</f>
        <v>0</v>
      </c>
      <c r="R1105" s="165"/>
      <c r="S1105" s="165"/>
    </row>
    <row r="1106" spans="1:19" x14ac:dyDescent="0.25">
      <c r="A1106" s="156">
        <v>1091</v>
      </c>
      <c r="B1106" s="156" t="e">
        <f>VLOOKUP('Room Details'!$I1094,NCA_Calculations!$I$3:$N$12,2,0)</f>
        <v>#N/A</v>
      </c>
      <c r="C1106" s="156" t="e">
        <f>VLOOKUP('Room Details'!$I1094,NCA_Calculations!$I$3:$N$12,3,0)</f>
        <v>#N/A</v>
      </c>
      <c r="D1106" s="156" t="e">
        <f>VLOOKUP('Room Details'!$I1094,NCA_Calculations!$I$3:$N$12,4,0)</f>
        <v>#N/A</v>
      </c>
      <c r="E1106" s="156" t="e">
        <f>VLOOKUP('Room Details'!$I1094,NCA_Calculations!$I$3:$N$12,5,0)</f>
        <v>#N/A</v>
      </c>
      <c r="F1106" s="156" t="e">
        <f>VLOOKUP('Room Details'!$I1094,NCA_Calculations!$I$3:$N$12,6,0)</f>
        <v>#N/A</v>
      </c>
      <c r="G1106" s="156" t="str">
        <f>IF(OR(ISBLANK('Room Details'!$M1094), 'Room Details'!$M1094 = 0,  'Room Details'!$M1094 = "N/A" ),"Usable","Unusable")</f>
        <v>Usable</v>
      </c>
      <c r="H1106" s="156">
        <f>'Room Details'!$V1094</f>
        <v>0</v>
      </c>
      <c r="I1106" s="156">
        <f>_xlfn.IFNA(ROUNDUP(IF(OR('Room Details'!$J1094=0,ISBLANK('Room Details'!$J1094),'Room Details'!$J1094="N/A"),0,IF('Room Details'!$J1094&gt;$D1106,('Room Details'!$J1094/$E1106)+$F1106,IF('Room Details'!$J1094&lt;=ABS($B1106*$C1106),1,('Room Details'!$J1094/$B1106)+$C1106))),0),0)</f>
        <v>0</v>
      </c>
      <c r="J1106" s="167"/>
      <c r="K1106" s="167"/>
      <c r="L1106" s="156">
        <f t="shared" si="68"/>
        <v>0</v>
      </c>
      <c r="M1106" s="156">
        <f t="shared" si="69"/>
        <v>0</v>
      </c>
      <c r="N1106" s="165"/>
      <c r="O1106" s="165"/>
      <c r="P1106" s="156">
        <f t="shared" si="70"/>
        <v>0</v>
      </c>
      <c r="Q1106" s="156">
        <f t="shared" si="71"/>
        <v>0</v>
      </c>
      <c r="R1106" s="165"/>
      <c r="S1106" s="165"/>
    </row>
    <row r="1107" spans="1:19" x14ac:dyDescent="0.25">
      <c r="A1107" s="156">
        <v>1092</v>
      </c>
      <c r="B1107" s="156" t="e">
        <f>VLOOKUP('Room Details'!$I1095,NCA_Calculations!$I$3:$N$12,2,0)</f>
        <v>#N/A</v>
      </c>
      <c r="C1107" s="156" t="e">
        <f>VLOOKUP('Room Details'!$I1095,NCA_Calculations!$I$3:$N$12,3,0)</f>
        <v>#N/A</v>
      </c>
      <c r="D1107" s="156" t="e">
        <f>VLOOKUP('Room Details'!$I1095,NCA_Calculations!$I$3:$N$12,4,0)</f>
        <v>#N/A</v>
      </c>
      <c r="E1107" s="156" t="e">
        <f>VLOOKUP('Room Details'!$I1095,NCA_Calculations!$I$3:$N$12,5,0)</f>
        <v>#N/A</v>
      </c>
      <c r="F1107" s="156" t="e">
        <f>VLOOKUP('Room Details'!$I1095,NCA_Calculations!$I$3:$N$12,6,0)</f>
        <v>#N/A</v>
      </c>
      <c r="G1107" s="156" t="str">
        <f>IF(OR(ISBLANK('Room Details'!$M1095), 'Room Details'!$M1095 = 0,  'Room Details'!$M1095 = "N/A" ),"Usable","Unusable")</f>
        <v>Usable</v>
      </c>
      <c r="H1107" s="156">
        <f>'Room Details'!$V1095</f>
        <v>0</v>
      </c>
      <c r="I1107" s="156">
        <f>_xlfn.IFNA(ROUNDUP(IF(OR('Room Details'!$J1095=0,ISBLANK('Room Details'!$J1095),'Room Details'!$J1095="N/A"),0,IF('Room Details'!$J1095&gt;$D1107,('Room Details'!$J1095/$E1107)+$F1107,IF('Room Details'!$J1095&lt;=ABS($B1107*$C1107),1,('Room Details'!$J1095/$B1107)+$C1107))),0),0)</f>
        <v>0</v>
      </c>
      <c r="J1107" s="167"/>
      <c r="K1107" s="167"/>
      <c r="L1107" s="156">
        <f t="shared" si="68"/>
        <v>0</v>
      </c>
      <c r="M1107" s="156">
        <f t="shared" si="69"/>
        <v>0</v>
      </c>
      <c r="N1107" s="165"/>
      <c r="O1107" s="165"/>
      <c r="P1107" s="156">
        <f t="shared" si="70"/>
        <v>0</v>
      </c>
      <c r="Q1107" s="156">
        <f t="shared" si="71"/>
        <v>0</v>
      </c>
      <c r="R1107" s="165"/>
      <c r="S1107" s="165"/>
    </row>
    <row r="1108" spans="1:19" x14ac:dyDescent="0.25">
      <c r="A1108" s="156">
        <v>1093</v>
      </c>
      <c r="B1108" s="156" t="e">
        <f>VLOOKUP('Room Details'!$I1096,NCA_Calculations!$I$3:$N$12,2,0)</f>
        <v>#N/A</v>
      </c>
      <c r="C1108" s="156" t="e">
        <f>VLOOKUP('Room Details'!$I1096,NCA_Calculations!$I$3:$N$12,3,0)</f>
        <v>#N/A</v>
      </c>
      <c r="D1108" s="156" t="e">
        <f>VLOOKUP('Room Details'!$I1096,NCA_Calculations!$I$3:$N$12,4,0)</f>
        <v>#N/A</v>
      </c>
      <c r="E1108" s="156" t="e">
        <f>VLOOKUP('Room Details'!$I1096,NCA_Calculations!$I$3:$N$12,5,0)</f>
        <v>#N/A</v>
      </c>
      <c r="F1108" s="156" t="e">
        <f>VLOOKUP('Room Details'!$I1096,NCA_Calculations!$I$3:$N$12,6,0)</f>
        <v>#N/A</v>
      </c>
      <c r="G1108" s="156" t="str">
        <f>IF(OR(ISBLANK('Room Details'!$M1096), 'Room Details'!$M1096 = 0,  'Room Details'!$M1096 = "N/A" ),"Usable","Unusable")</f>
        <v>Usable</v>
      </c>
      <c r="H1108" s="156">
        <f>'Room Details'!$V1096</f>
        <v>0</v>
      </c>
      <c r="I1108" s="156">
        <f>_xlfn.IFNA(ROUNDUP(IF(OR('Room Details'!$J1096=0,ISBLANK('Room Details'!$J1096),'Room Details'!$J1096="N/A"),0,IF('Room Details'!$J1096&gt;$D1108,('Room Details'!$J1096/$E1108)+$F1108,IF('Room Details'!$J1096&lt;=ABS($B1108*$C1108),1,('Room Details'!$J1096/$B1108)+$C1108))),0),0)</f>
        <v>0</v>
      </c>
      <c r="J1108" s="167"/>
      <c r="K1108" s="167"/>
      <c r="L1108" s="156">
        <f t="shared" si="68"/>
        <v>0</v>
      </c>
      <c r="M1108" s="156">
        <f t="shared" si="69"/>
        <v>0</v>
      </c>
      <c r="N1108" s="165"/>
      <c r="O1108" s="165"/>
      <c r="P1108" s="156">
        <f t="shared" si="70"/>
        <v>0</v>
      </c>
      <c r="Q1108" s="156">
        <f t="shared" si="71"/>
        <v>0</v>
      </c>
      <c r="R1108" s="165"/>
      <c r="S1108" s="165"/>
    </row>
    <row r="1109" spans="1:19" x14ac:dyDescent="0.25">
      <c r="A1109" s="156">
        <v>1094</v>
      </c>
      <c r="B1109" s="156" t="e">
        <f>VLOOKUP('Room Details'!$I1097,NCA_Calculations!$I$3:$N$12,2,0)</f>
        <v>#N/A</v>
      </c>
      <c r="C1109" s="156" t="e">
        <f>VLOOKUP('Room Details'!$I1097,NCA_Calculations!$I$3:$N$12,3,0)</f>
        <v>#N/A</v>
      </c>
      <c r="D1109" s="156" t="e">
        <f>VLOOKUP('Room Details'!$I1097,NCA_Calculations!$I$3:$N$12,4,0)</f>
        <v>#N/A</v>
      </c>
      <c r="E1109" s="156" t="e">
        <f>VLOOKUP('Room Details'!$I1097,NCA_Calculations!$I$3:$N$12,5,0)</f>
        <v>#N/A</v>
      </c>
      <c r="F1109" s="156" t="e">
        <f>VLOOKUP('Room Details'!$I1097,NCA_Calculations!$I$3:$N$12,6,0)</f>
        <v>#N/A</v>
      </c>
      <c r="G1109" s="156" t="str">
        <f>IF(OR(ISBLANK('Room Details'!$M1097), 'Room Details'!$M1097 = 0,  'Room Details'!$M1097 = "N/A" ),"Usable","Unusable")</f>
        <v>Usable</v>
      </c>
      <c r="H1109" s="156">
        <f>'Room Details'!$V1097</f>
        <v>0</v>
      </c>
      <c r="I1109" s="156">
        <f>_xlfn.IFNA(ROUNDUP(IF(OR('Room Details'!$J1097=0,ISBLANK('Room Details'!$J1097),'Room Details'!$J1097="N/A"),0,IF('Room Details'!$J1097&gt;$D1109,('Room Details'!$J1097/$E1109)+$F1109,IF('Room Details'!$J1097&lt;=ABS($B1109*$C1109),1,('Room Details'!$J1097/$B1109)+$C1109))),0),0)</f>
        <v>0</v>
      </c>
      <c r="J1109" s="167"/>
      <c r="K1109" s="167"/>
      <c r="L1109" s="156">
        <f t="shared" si="68"/>
        <v>0</v>
      </c>
      <c r="M1109" s="156">
        <f t="shared" si="69"/>
        <v>0</v>
      </c>
      <c r="N1109" s="165"/>
      <c r="O1109" s="165"/>
      <c r="P1109" s="156">
        <f t="shared" si="70"/>
        <v>0</v>
      </c>
      <c r="Q1109" s="156">
        <f t="shared" si="71"/>
        <v>0</v>
      </c>
      <c r="R1109" s="165"/>
      <c r="S1109" s="165"/>
    </row>
    <row r="1110" spans="1:19" x14ac:dyDescent="0.25">
      <c r="A1110" s="156">
        <v>1095</v>
      </c>
      <c r="B1110" s="156" t="e">
        <f>VLOOKUP('Room Details'!$I1098,NCA_Calculations!$I$3:$N$12,2,0)</f>
        <v>#N/A</v>
      </c>
      <c r="C1110" s="156" t="e">
        <f>VLOOKUP('Room Details'!$I1098,NCA_Calculations!$I$3:$N$12,3,0)</f>
        <v>#N/A</v>
      </c>
      <c r="D1110" s="156" t="e">
        <f>VLOOKUP('Room Details'!$I1098,NCA_Calculations!$I$3:$N$12,4,0)</f>
        <v>#N/A</v>
      </c>
      <c r="E1110" s="156" t="e">
        <f>VLOOKUP('Room Details'!$I1098,NCA_Calculations!$I$3:$N$12,5,0)</f>
        <v>#N/A</v>
      </c>
      <c r="F1110" s="156" t="e">
        <f>VLOOKUP('Room Details'!$I1098,NCA_Calculations!$I$3:$N$12,6,0)</f>
        <v>#N/A</v>
      </c>
      <c r="G1110" s="156" t="str">
        <f>IF(OR(ISBLANK('Room Details'!$M1098), 'Room Details'!$M1098 = 0,  'Room Details'!$M1098 = "N/A" ),"Usable","Unusable")</f>
        <v>Usable</v>
      </c>
      <c r="H1110" s="156">
        <f>'Room Details'!$V1098</f>
        <v>0</v>
      </c>
      <c r="I1110" s="156">
        <f>_xlfn.IFNA(ROUNDUP(IF(OR('Room Details'!$J1098=0,ISBLANK('Room Details'!$J1098),'Room Details'!$J1098="N/A"),0,IF('Room Details'!$J1098&gt;$D1110,('Room Details'!$J1098/$E1110)+$F1110,IF('Room Details'!$J1098&lt;=ABS($B1110*$C1110),1,('Room Details'!$J1098/$B1110)+$C1110))),0),0)</f>
        <v>0</v>
      </c>
      <c r="J1110" s="167"/>
      <c r="K1110" s="167"/>
      <c r="L1110" s="156">
        <f t="shared" si="68"/>
        <v>0</v>
      </c>
      <c r="M1110" s="156">
        <f t="shared" si="69"/>
        <v>0</v>
      </c>
      <c r="N1110" s="165"/>
      <c r="O1110" s="165"/>
      <c r="P1110" s="156">
        <f t="shared" si="70"/>
        <v>0</v>
      </c>
      <c r="Q1110" s="156">
        <f t="shared" si="71"/>
        <v>0</v>
      </c>
      <c r="R1110" s="165"/>
      <c r="S1110" s="165"/>
    </row>
    <row r="1111" spans="1:19" x14ac:dyDescent="0.25">
      <c r="A1111" s="156">
        <v>1096</v>
      </c>
      <c r="B1111" s="156" t="e">
        <f>VLOOKUP('Room Details'!$I1099,NCA_Calculations!$I$3:$N$12,2,0)</f>
        <v>#N/A</v>
      </c>
      <c r="C1111" s="156" t="e">
        <f>VLOOKUP('Room Details'!$I1099,NCA_Calculations!$I$3:$N$12,3,0)</f>
        <v>#N/A</v>
      </c>
      <c r="D1111" s="156" t="e">
        <f>VLOOKUP('Room Details'!$I1099,NCA_Calculations!$I$3:$N$12,4,0)</f>
        <v>#N/A</v>
      </c>
      <c r="E1111" s="156" t="e">
        <f>VLOOKUP('Room Details'!$I1099,NCA_Calculations!$I$3:$N$12,5,0)</f>
        <v>#N/A</v>
      </c>
      <c r="F1111" s="156" t="e">
        <f>VLOOKUP('Room Details'!$I1099,NCA_Calculations!$I$3:$N$12,6,0)</f>
        <v>#N/A</v>
      </c>
      <c r="G1111" s="156" t="str">
        <f>IF(OR(ISBLANK('Room Details'!$M1099), 'Room Details'!$M1099 = 0,  'Room Details'!$M1099 = "N/A" ),"Usable","Unusable")</f>
        <v>Usable</v>
      </c>
      <c r="H1111" s="156">
        <f>'Room Details'!$V1099</f>
        <v>0</v>
      </c>
      <c r="I1111" s="156">
        <f>_xlfn.IFNA(ROUNDUP(IF(OR('Room Details'!$J1099=0,ISBLANK('Room Details'!$J1099),'Room Details'!$J1099="N/A"),0,IF('Room Details'!$J1099&gt;$D1111,('Room Details'!$J1099/$E1111)+$F1111,IF('Room Details'!$J1099&lt;=ABS($B1111*$C1111),1,('Room Details'!$J1099/$B1111)+$C1111))),0),0)</f>
        <v>0</v>
      </c>
      <c r="J1111" s="167"/>
      <c r="K1111" s="167"/>
      <c r="L1111" s="156">
        <f t="shared" si="68"/>
        <v>0</v>
      </c>
      <c r="M1111" s="156">
        <f t="shared" si="69"/>
        <v>0</v>
      </c>
      <c r="N1111" s="165"/>
      <c r="O1111" s="165"/>
      <c r="P1111" s="156">
        <f t="shared" si="70"/>
        <v>0</v>
      </c>
      <c r="Q1111" s="156">
        <f t="shared" si="71"/>
        <v>0</v>
      </c>
      <c r="R1111" s="165"/>
      <c r="S1111" s="165"/>
    </row>
    <row r="1112" spans="1:19" x14ac:dyDescent="0.25">
      <c r="A1112" s="156">
        <v>1097</v>
      </c>
      <c r="B1112" s="156" t="e">
        <f>VLOOKUP('Room Details'!$I1100,NCA_Calculations!$I$3:$N$12,2,0)</f>
        <v>#N/A</v>
      </c>
      <c r="C1112" s="156" t="e">
        <f>VLOOKUP('Room Details'!$I1100,NCA_Calculations!$I$3:$N$12,3,0)</f>
        <v>#N/A</v>
      </c>
      <c r="D1112" s="156" t="e">
        <f>VLOOKUP('Room Details'!$I1100,NCA_Calculations!$I$3:$N$12,4,0)</f>
        <v>#N/A</v>
      </c>
      <c r="E1112" s="156" t="e">
        <f>VLOOKUP('Room Details'!$I1100,NCA_Calculations!$I$3:$N$12,5,0)</f>
        <v>#N/A</v>
      </c>
      <c r="F1112" s="156" t="e">
        <f>VLOOKUP('Room Details'!$I1100,NCA_Calculations!$I$3:$N$12,6,0)</f>
        <v>#N/A</v>
      </c>
      <c r="G1112" s="156" t="str">
        <f>IF(OR(ISBLANK('Room Details'!$M1100), 'Room Details'!$M1100 = 0,  'Room Details'!$M1100 = "N/A" ),"Usable","Unusable")</f>
        <v>Usable</v>
      </c>
      <c r="H1112" s="156">
        <f>'Room Details'!$V1100</f>
        <v>0</v>
      </c>
      <c r="I1112" s="156">
        <f>_xlfn.IFNA(ROUNDUP(IF(OR('Room Details'!$J1100=0,ISBLANK('Room Details'!$J1100),'Room Details'!$J1100="N/A"),0,IF('Room Details'!$J1100&gt;$D1112,('Room Details'!$J1100/$E1112)+$F1112,IF('Room Details'!$J1100&lt;=ABS($B1112*$C1112),1,('Room Details'!$J1100/$B1112)+$C1112))),0),0)</f>
        <v>0</v>
      </c>
      <c r="J1112" s="167"/>
      <c r="K1112" s="167"/>
      <c r="L1112" s="156">
        <f t="shared" si="68"/>
        <v>0</v>
      </c>
      <c r="M1112" s="156">
        <f t="shared" si="69"/>
        <v>0</v>
      </c>
      <c r="N1112" s="165"/>
      <c r="O1112" s="165"/>
      <c r="P1112" s="156">
        <f t="shared" si="70"/>
        <v>0</v>
      </c>
      <c r="Q1112" s="156">
        <f t="shared" si="71"/>
        <v>0</v>
      </c>
      <c r="R1112" s="165"/>
      <c r="S1112" s="165"/>
    </row>
    <row r="1113" spans="1:19" x14ac:dyDescent="0.25">
      <c r="A1113" s="156">
        <v>1098</v>
      </c>
      <c r="B1113" s="156" t="e">
        <f>VLOOKUP('Room Details'!$I1101,NCA_Calculations!$I$3:$N$12,2,0)</f>
        <v>#N/A</v>
      </c>
      <c r="C1113" s="156" t="e">
        <f>VLOOKUP('Room Details'!$I1101,NCA_Calculations!$I$3:$N$12,3,0)</f>
        <v>#N/A</v>
      </c>
      <c r="D1113" s="156" t="e">
        <f>VLOOKUP('Room Details'!$I1101,NCA_Calculations!$I$3:$N$12,4,0)</f>
        <v>#N/A</v>
      </c>
      <c r="E1113" s="156" t="e">
        <f>VLOOKUP('Room Details'!$I1101,NCA_Calculations!$I$3:$N$12,5,0)</f>
        <v>#N/A</v>
      </c>
      <c r="F1113" s="156" t="e">
        <f>VLOOKUP('Room Details'!$I1101,NCA_Calculations!$I$3:$N$12,6,0)</f>
        <v>#N/A</v>
      </c>
      <c r="G1113" s="156" t="str">
        <f>IF(OR(ISBLANK('Room Details'!$M1101), 'Room Details'!$M1101 = 0,  'Room Details'!$M1101 = "N/A" ),"Usable","Unusable")</f>
        <v>Usable</v>
      </c>
      <c r="H1113" s="156">
        <f>'Room Details'!$V1101</f>
        <v>0</v>
      </c>
      <c r="I1113" s="156">
        <f>_xlfn.IFNA(ROUNDUP(IF(OR('Room Details'!$J1101=0,ISBLANK('Room Details'!$J1101),'Room Details'!$J1101="N/A"),0,IF('Room Details'!$J1101&gt;$D1113,('Room Details'!$J1101/$E1113)+$F1113,IF('Room Details'!$J1101&lt;=ABS($B1113*$C1113),1,('Room Details'!$J1101/$B1113)+$C1113))),0),0)</f>
        <v>0</v>
      </c>
      <c r="J1113" s="167"/>
      <c r="K1113" s="167"/>
      <c r="L1113" s="156">
        <f t="shared" si="68"/>
        <v>0</v>
      </c>
      <c r="M1113" s="156">
        <f t="shared" si="69"/>
        <v>0</v>
      </c>
      <c r="N1113" s="165"/>
      <c r="O1113" s="165"/>
      <c r="P1113" s="156">
        <f t="shared" si="70"/>
        <v>0</v>
      </c>
      <c r="Q1113" s="156">
        <f t="shared" si="71"/>
        <v>0</v>
      </c>
      <c r="R1113" s="165"/>
      <c r="S1113" s="165"/>
    </row>
    <row r="1114" spans="1:19" x14ac:dyDescent="0.25">
      <c r="A1114" s="156">
        <v>1099</v>
      </c>
      <c r="B1114" s="156" t="e">
        <f>VLOOKUP('Room Details'!$I1102,NCA_Calculations!$I$3:$N$12,2,0)</f>
        <v>#N/A</v>
      </c>
      <c r="C1114" s="156" t="e">
        <f>VLOOKUP('Room Details'!$I1102,NCA_Calculations!$I$3:$N$12,3,0)</f>
        <v>#N/A</v>
      </c>
      <c r="D1114" s="156" t="e">
        <f>VLOOKUP('Room Details'!$I1102,NCA_Calculations!$I$3:$N$12,4,0)</f>
        <v>#N/A</v>
      </c>
      <c r="E1114" s="156" t="e">
        <f>VLOOKUP('Room Details'!$I1102,NCA_Calculations!$I$3:$N$12,5,0)</f>
        <v>#N/A</v>
      </c>
      <c r="F1114" s="156" t="e">
        <f>VLOOKUP('Room Details'!$I1102,NCA_Calculations!$I$3:$N$12,6,0)</f>
        <v>#N/A</v>
      </c>
      <c r="G1114" s="156" t="str">
        <f>IF(OR(ISBLANK('Room Details'!$M1102), 'Room Details'!$M1102 = 0,  'Room Details'!$M1102 = "N/A" ),"Usable","Unusable")</f>
        <v>Usable</v>
      </c>
      <c r="H1114" s="156">
        <f>'Room Details'!$V1102</f>
        <v>0</v>
      </c>
      <c r="I1114" s="156">
        <f>_xlfn.IFNA(ROUNDUP(IF(OR('Room Details'!$J1102=0,ISBLANK('Room Details'!$J1102),'Room Details'!$J1102="N/A"),0,IF('Room Details'!$J1102&gt;$D1114,('Room Details'!$J1102/$E1114)+$F1114,IF('Room Details'!$J1102&lt;=ABS($B1114*$C1114),1,('Room Details'!$J1102/$B1114)+$C1114))),0),0)</f>
        <v>0</v>
      </c>
      <c r="J1114" s="167"/>
      <c r="K1114" s="167"/>
      <c r="L1114" s="156">
        <f t="shared" si="68"/>
        <v>0</v>
      </c>
      <c r="M1114" s="156">
        <f t="shared" si="69"/>
        <v>0</v>
      </c>
      <c r="N1114" s="165"/>
      <c r="O1114" s="165"/>
      <c r="P1114" s="156">
        <f t="shared" si="70"/>
        <v>0</v>
      </c>
      <c r="Q1114" s="156">
        <f t="shared" si="71"/>
        <v>0</v>
      </c>
      <c r="R1114" s="165"/>
      <c r="S1114" s="165"/>
    </row>
    <row r="1115" spans="1:19" x14ac:dyDescent="0.25">
      <c r="A1115" s="156">
        <v>1100</v>
      </c>
      <c r="B1115" s="156" t="e">
        <f>VLOOKUP('Room Details'!$I1103,NCA_Calculations!$I$3:$N$12,2,0)</f>
        <v>#N/A</v>
      </c>
      <c r="C1115" s="156" t="e">
        <f>VLOOKUP('Room Details'!$I1103,NCA_Calculations!$I$3:$N$12,3,0)</f>
        <v>#N/A</v>
      </c>
      <c r="D1115" s="156" t="e">
        <f>VLOOKUP('Room Details'!$I1103,NCA_Calculations!$I$3:$N$12,4,0)</f>
        <v>#N/A</v>
      </c>
      <c r="E1115" s="156" t="e">
        <f>VLOOKUP('Room Details'!$I1103,NCA_Calculations!$I$3:$N$12,5,0)</f>
        <v>#N/A</v>
      </c>
      <c r="F1115" s="156" t="e">
        <f>VLOOKUP('Room Details'!$I1103,NCA_Calculations!$I$3:$N$12,6,0)</f>
        <v>#N/A</v>
      </c>
      <c r="G1115" s="156" t="str">
        <f>IF(OR(ISBLANK('Room Details'!$M1103), 'Room Details'!$M1103 = 0,  'Room Details'!$M1103 = "N/A" ),"Usable","Unusable")</f>
        <v>Usable</v>
      </c>
      <c r="H1115" s="156">
        <f>'Room Details'!$V1103</f>
        <v>0</v>
      </c>
      <c r="I1115" s="156">
        <f>_xlfn.IFNA(ROUNDUP(IF(OR('Room Details'!$J1103=0,ISBLANK('Room Details'!$J1103),'Room Details'!$J1103="N/A"),0,IF('Room Details'!$J1103&gt;$D1115,('Room Details'!$J1103/$E1115)+$F1115,IF('Room Details'!$J1103&lt;=ABS($B1115*$C1115),1,('Room Details'!$J1103/$B1115)+$C1115))),0),0)</f>
        <v>0</v>
      </c>
      <c r="J1115" s="167"/>
      <c r="K1115" s="167"/>
      <c r="L1115" s="156">
        <f t="shared" si="68"/>
        <v>0</v>
      </c>
      <c r="M1115" s="156">
        <f t="shared" si="69"/>
        <v>0</v>
      </c>
      <c r="N1115" s="165"/>
      <c r="O1115" s="165"/>
      <c r="P1115" s="156">
        <f t="shared" si="70"/>
        <v>0</v>
      </c>
      <c r="Q1115" s="156">
        <f t="shared" si="71"/>
        <v>0</v>
      </c>
      <c r="R1115" s="165"/>
      <c r="S1115" s="165"/>
    </row>
    <row r="1116" spans="1:19" x14ac:dyDescent="0.25">
      <c r="A1116" s="156">
        <v>1101</v>
      </c>
      <c r="B1116" s="156" t="e">
        <f>VLOOKUP('Room Details'!$I1104,NCA_Calculations!$I$3:$N$12,2,0)</f>
        <v>#N/A</v>
      </c>
      <c r="C1116" s="156" t="e">
        <f>VLOOKUP('Room Details'!$I1104,NCA_Calculations!$I$3:$N$12,3,0)</f>
        <v>#N/A</v>
      </c>
      <c r="D1116" s="156" t="e">
        <f>VLOOKUP('Room Details'!$I1104,NCA_Calculations!$I$3:$N$12,4,0)</f>
        <v>#N/A</v>
      </c>
      <c r="E1116" s="156" t="e">
        <f>VLOOKUP('Room Details'!$I1104,NCA_Calculations!$I$3:$N$12,5,0)</f>
        <v>#N/A</v>
      </c>
      <c r="F1116" s="156" t="e">
        <f>VLOOKUP('Room Details'!$I1104,NCA_Calculations!$I$3:$N$12,6,0)</f>
        <v>#N/A</v>
      </c>
      <c r="G1116" s="156" t="str">
        <f>IF(OR(ISBLANK('Room Details'!$M1104), 'Room Details'!$M1104 = 0,  'Room Details'!$M1104 = "N/A" ),"Usable","Unusable")</f>
        <v>Usable</v>
      </c>
      <c r="H1116" s="156">
        <f>'Room Details'!$V1104</f>
        <v>0</v>
      </c>
      <c r="I1116" s="156">
        <f>_xlfn.IFNA(ROUNDUP(IF(OR('Room Details'!$J1104=0,ISBLANK('Room Details'!$J1104),'Room Details'!$J1104="N/A"),0,IF('Room Details'!$J1104&gt;$D1116,('Room Details'!$J1104/$E1116)+$F1116,IF('Room Details'!$J1104&lt;=ABS($B1116*$C1116),1,('Room Details'!$J1104/$B1116)+$C1116))),0),0)</f>
        <v>0</v>
      </c>
      <c r="J1116" s="167"/>
      <c r="K1116" s="167"/>
      <c r="L1116" s="156">
        <f t="shared" si="68"/>
        <v>0</v>
      </c>
      <c r="M1116" s="156">
        <f t="shared" si="69"/>
        <v>0</v>
      </c>
      <c r="N1116" s="165"/>
      <c r="O1116" s="165"/>
      <c r="P1116" s="156">
        <f t="shared" si="70"/>
        <v>0</v>
      </c>
      <c r="Q1116" s="156">
        <f t="shared" si="71"/>
        <v>0</v>
      </c>
      <c r="R1116" s="165"/>
      <c r="S1116" s="165"/>
    </row>
    <row r="1117" spans="1:19" x14ac:dyDescent="0.25">
      <c r="A1117" s="156">
        <v>1102</v>
      </c>
      <c r="B1117" s="156" t="e">
        <f>VLOOKUP('Room Details'!$I1105,NCA_Calculations!$I$3:$N$12,2,0)</f>
        <v>#N/A</v>
      </c>
      <c r="C1117" s="156" t="e">
        <f>VLOOKUP('Room Details'!$I1105,NCA_Calculations!$I$3:$N$12,3,0)</f>
        <v>#N/A</v>
      </c>
      <c r="D1117" s="156" t="e">
        <f>VLOOKUP('Room Details'!$I1105,NCA_Calculations!$I$3:$N$12,4,0)</f>
        <v>#N/A</v>
      </c>
      <c r="E1117" s="156" t="e">
        <f>VLOOKUP('Room Details'!$I1105,NCA_Calculations!$I$3:$N$12,5,0)</f>
        <v>#N/A</v>
      </c>
      <c r="F1117" s="156" t="e">
        <f>VLOOKUP('Room Details'!$I1105,NCA_Calculations!$I$3:$N$12,6,0)</f>
        <v>#N/A</v>
      </c>
      <c r="G1117" s="156" t="str">
        <f>IF(OR(ISBLANK('Room Details'!$M1105), 'Room Details'!$M1105 = 0,  'Room Details'!$M1105 = "N/A" ),"Usable","Unusable")</f>
        <v>Usable</v>
      </c>
      <c r="H1117" s="156">
        <f>'Room Details'!$V1105</f>
        <v>0</v>
      </c>
      <c r="I1117" s="156">
        <f>_xlfn.IFNA(ROUNDUP(IF(OR('Room Details'!$J1105=0,ISBLANK('Room Details'!$J1105),'Room Details'!$J1105="N/A"),0,IF('Room Details'!$J1105&gt;$D1117,('Room Details'!$J1105/$E1117)+$F1117,IF('Room Details'!$J1105&lt;=ABS($B1117*$C1117),1,('Room Details'!$J1105/$B1117)+$C1117))),0),0)</f>
        <v>0</v>
      </c>
      <c r="J1117" s="167"/>
      <c r="K1117" s="167"/>
      <c r="L1117" s="156">
        <f t="shared" si="68"/>
        <v>0</v>
      </c>
      <c r="M1117" s="156">
        <f t="shared" si="69"/>
        <v>0</v>
      </c>
      <c r="N1117" s="165"/>
      <c r="O1117" s="165"/>
      <c r="P1117" s="156">
        <f t="shared" si="70"/>
        <v>0</v>
      </c>
      <c r="Q1117" s="156">
        <f t="shared" si="71"/>
        <v>0</v>
      </c>
      <c r="R1117" s="165"/>
      <c r="S1117" s="165"/>
    </row>
    <row r="1118" spans="1:19" x14ac:dyDescent="0.25">
      <c r="A1118" s="156">
        <v>1103</v>
      </c>
      <c r="B1118" s="156" t="e">
        <f>VLOOKUP('Room Details'!$I1106,NCA_Calculations!$I$3:$N$12,2,0)</f>
        <v>#N/A</v>
      </c>
      <c r="C1118" s="156" t="e">
        <f>VLOOKUP('Room Details'!$I1106,NCA_Calculations!$I$3:$N$12,3,0)</f>
        <v>#N/A</v>
      </c>
      <c r="D1118" s="156" t="e">
        <f>VLOOKUP('Room Details'!$I1106,NCA_Calculations!$I$3:$N$12,4,0)</f>
        <v>#N/A</v>
      </c>
      <c r="E1118" s="156" t="e">
        <f>VLOOKUP('Room Details'!$I1106,NCA_Calculations!$I$3:$N$12,5,0)</f>
        <v>#N/A</v>
      </c>
      <c r="F1118" s="156" t="e">
        <f>VLOOKUP('Room Details'!$I1106,NCA_Calculations!$I$3:$N$12,6,0)</f>
        <v>#N/A</v>
      </c>
      <c r="G1118" s="156" t="str">
        <f>IF(OR(ISBLANK('Room Details'!$M1106), 'Room Details'!$M1106 = 0,  'Room Details'!$M1106 = "N/A" ),"Usable","Unusable")</f>
        <v>Usable</v>
      </c>
      <c r="H1118" s="156">
        <f>'Room Details'!$V1106</f>
        <v>0</v>
      </c>
      <c r="I1118" s="156">
        <f>_xlfn.IFNA(ROUNDUP(IF(OR('Room Details'!$J1106=0,ISBLANK('Room Details'!$J1106),'Room Details'!$J1106="N/A"),0,IF('Room Details'!$J1106&gt;$D1118,('Room Details'!$J1106/$E1118)+$F1118,IF('Room Details'!$J1106&lt;=ABS($B1118*$C1118),1,('Room Details'!$J1106/$B1118)+$C1118))),0),0)</f>
        <v>0</v>
      </c>
      <c r="J1118" s="167"/>
      <c r="K1118" s="167"/>
      <c r="L1118" s="156">
        <f t="shared" si="68"/>
        <v>0</v>
      </c>
      <c r="M1118" s="156">
        <f t="shared" si="69"/>
        <v>0</v>
      </c>
      <c r="N1118" s="165"/>
      <c r="O1118" s="165"/>
      <c r="P1118" s="156">
        <f t="shared" si="70"/>
        <v>0</v>
      </c>
      <c r="Q1118" s="156">
        <f t="shared" si="71"/>
        <v>0</v>
      </c>
      <c r="R1118" s="165"/>
      <c r="S1118" s="165"/>
    </row>
    <row r="1119" spans="1:19" x14ac:dyDescent="0.25">
      <c r="A1119" s="156">
        <v>1104</v>
      </c>
      <c r="B1119" s="156" t="e">
        <f>VLOOKUP('Room Details'!$I1107,NCA_Calculations!$I$3:$N$12,2,0)</f>
        <v>#N/A</v>
      </c>
      <c r="C1119" s="156" t="e">
        <f>VLOOKUP('Room Details'!$I1107,NCA_Calculations!$I$3:$N$12,3,0)</f>
        <v>#N/A</v>
      </c>
      <c r="D1119" s="156" t="e">
        <f>VLOOKUP('Room Details'!$I1107,NCA_Calculations!$I$3:$N$12,4,0)</f>
        <v>#N/A</v>
      </c>
      <c r="E1119" s="156" t="e">
        <f>VLOOKUP('Room Details'!$I1107,NCA_Calculations!$I$3:$N$12,5,0)</f>
        <v>#N/A</v>
      </c>
      <c r="F1119" s="156" t="e">
        <f>VLOOKUP('Room Details'!$I1107,NCA_Calculations!$I$3:$N$12,6,0)</f>
        <v>#N/A</v>
      </c>
      <c r="G1119" s="156" t="str">
        <f>IF(OR(ISBLANK('Room Details'!$M1107), 'Room Details'!$M1107 = 0,  'Room Details'!$M1107 = "N/A" ),"Usable","Unusable")</f>
        <v>Usable</v>
      </c>
      <c r="H1119" s="156">
        <f>'Room Details'!$V1107</f>
        <v>0</v>
      </c>
      <c r="I1119" s="156">
        <f>_xlfn.IFNA(ROUNDUP(IF(OR('Room Details'!$J1107=0,ISBLANK('Room Details'!$J1107),'Room Details'!$J1107="N/A"),0,IF('Room Details'!$J1107&gt;$D1119,('Room Details'!$J1107/$E1119)+$F1119,IF('Room Details'!$J1107&lt;=ABS($B1119*$C1119),1,('Room Details'!$J1107/$B1119)+$C1119))),0),0)</f>
        <v>0</v>
      </c>
      <c r="J1119" s="167"/>
      <c r="K1119" s="167"/>
      <c r="L1119" s="156">
        <f t="shared" si="68"/>
        <v>0</v>
      </c>
      <c r="M1119" s="156">
        <f t="shared" si="69"/>
        <v>0</v>
      </c>
      <c r="N1119" s="165"/>
      <c r="O1119" s="165"/>
      <c r="P1119" s="156">
        <f t="shared" si="70"/>
        <v>0</v>
      </c>
      <c r="Q1119" s="156">
        <f t="shared" si="71"/>
        <v>0</v>
      </c>
      <c r="R1119" s="165"/>
      <c r="S1119" s="165"/>
    </row>
    <row r="1120" spans="1:19" x14ac:dyDescent="0.25">
      <c r="A1120" s="156">
        <v>1105</v>
      </c>
      <c r="B1120" s="156" t="e">
        <f>VLOOKUP('Room Details'!$I1108,NCA_Calculations!$I$3:$N$12,2,0)</f>
        <v>#N/A</v>
      </c>
      <c r="C1120" s="156" t="e">
        <f>VLOOKUP('Room Details'!$I1108,NCA_Calculations!$I$3:$N$12,3,0)</f>
        <v>#N/A</v>
      </c>
      <c r="D1120" s="156" t="e">
        <f>VLOOKUP('Room Details'!$I1108,NCA_Calculations!$I$3:$N$12,4,0)</f>
        <v>#N/A</v>
      </c>
      <c r="E1120" s="156" t="e">
        <f>VLOOKUP('Room Details'!$I1108,NCA_Calculations!$I$3:$N$12,5,0)</f>
        <v>#N/A</v>
      </c>
      <c r="F1120" s="156" t="e">
        <f>VLOOKUP('Room Details'!$I1108,NCA_Calculations!$I$3:$N$12,6,0)</f>
        <v>#N/A</v>
      </c>
      <c r="G1120" s="156" t="str">
        <f>IF(OR(ISBLANK('Room Details'!$M1108), 'Room Details'!$M1108 = 0,  'Room Details'!$M1108 = "N/A" ),"Usable","Unusable")</f>
        <v>Usable</v>
      </c>
      <c r="H1120" s="156">
        <f>'Room Details'!$V1108</f>
        <v>0</v>
      </c>
      <c r="I1120" s="156">
        <f>_xlfn.IFNA(ROUNDUP(IF(OR('Room Details'!$J1108=0,ISBLANK('Room Details'!$J1108),'Room Details'!$J1108="N/A"),0,IF('Room Details'!$J1108&gt;$D1120,('Room Details'!$J1108/$E1120)+$F1120,IF('Room Details'!$J1108&lt;=ABS($B1120*$C1120),1,('Room Details'!$J1108/$B1120)+$C1120))),0),0)</f>
        <v>0</v>
      </c>
      <c r="J1120" s="167"/>
      <c r="K1120" s="167"/>
      <c r="L1120" s="156">
        <f t="shared" si="68"/>
        <v>0</v>
      </c>
      <c r="M1120" s="156">
        <f t="shared" si="69"/>
        <v>0</v>
      </c>
      <c r="N1120" s="165"/>
      <c r="O1120" s="165"/>
      <c r="P1120" s="156">
        <f t="shared" si="70"/>
        <v>0</v>
      </c>
      <c r="Q1120" s="156">
        <f t="shared" si="71"/>
        <v>0</v>
      </c>
      <c r="R1120" s="165"/>
      <c r="S1120" s="165"/>
    </row>
    <row r="1121" spans="1:19" x14ac:dyDescent="0.25">
      <c r="A1121" s="156">
        <v>1106</v>
      </c>
      <c r="B1121" s="156" t="e">
        <f>VLOOKUP('Room Details'!$I1109,NCA_Calculations!$I$3:$N$12,2,0)</f>
        <v>#N/A</v>
      </c>
      <c r="C1121" s="156" t="e">
        <f>VLOOKUP('Room Details'!$I1109,NCA_Calculations!$I$3:$N$12,3,0)</f>
        <v>#N/A</v>
      </c>
      <c r="D1121" s="156" t="e">
        <f>VLOOKUP('Room Details'!$I1109,NCA_Calculations!$I$3:$N$12,4,0)</f>
        <v>#N/A</v>
      </c>
      <c r="E1121" s="156" t="e">
        <f>VLOOKUP('Room Details'!$I1109,NCA_Calculations!$I$3:$N$12,5,0)</f>
        <v>#N/A</v>
      </c>
      <c r="F1121" s="156" t="e">
        <f>VLOOKUP('Room Details'!$I1109,NCA_Calculations!$I$3:$N$12,6,0)</f>
        <v>#N/A</v>
      </c>
      <c r="G1121" s="156" t="str">
        <f>IF(OR(ISBLANK('Room Details'!$M1109), 'Room Details'!$M1109 = 0,  'Room Details'!$M1109 = "N/A" ),"Usable","Unusable")</f>
        <v>Usable</v>
      </c>
      <c r="H1121" s="156">
        <f>'Room Details'!$V1109</f>
        <v>0</v>
      </c>
      <c r="I1121" s="156">
        <f>_xlfn.IFNA(ROUNDUP(IF(OR('Room Details'!$J1109=0,ISBLANK('Room Details'!$J1109),'Room Details'!$J1109="N/A"),0,IF('Room Details'!$J1109&gt;$D1121,('Room Details'!$J1109/$E1121)+$F1121,IF('Room Details'!$J1109&lt;=ABS($B1121*$C1121),1,('Room Details'!$J1109/$B1121)+$C1121))),0),0)</f>
        <v>0</v>
      </c>
      <c r="J1121" s="167"/>
      <c r="K1121" s="167"/>
      <c r="L1121" s="156">
        <f t="shared" si="68"/>
        <v>0</v>
      </c>
      <c r="M1121" s="156">
        <f t="shared" si="69"/>
        <v>0</v>
      </c>
      <c r="N1121" s="165"/>
      <c r="O1121" s="165"/>
      <c r="P1121" s="156">
        <f t="shared" si="70"/>
        <v>0</v>
      </c>
      <c r="Q1121" s="156">
        <f t="shared" si="71"/>
        <v>0</v>
      </c>
      <c r="R1121" s="165"/>
      <c r="S1121" s="165"/>
    </row>
    <row r="1122" spans="1:19" x14ac:dyDescent="0.25">
      <c r="A1122" s="156">
        <v>1107</v>
      </c>
      <c r="B1122" s="156" t="e">
        <f>VLOOKUP('Room Details'!$I1110,NCA_Calculations!$I$3:$N$12,2,0)</f>
        <v>#N/A</v>
      </c>
      <c r="C1122" s="156" t="e">
        <f>VLOOKUP('Room Details'!$I1110,NCA_Calculations!$I$3:$N$12,3,0)</f>
        <v>#N/A</v>
      </c>
      <c r="D1122" s="156" t="e">
        <f>VLOOKUP('Room Details'!$I1110,NCA_Calculations!$I$3:$N$12,4,0)</f>
        <v>#N/A</v>
      </c>
      <c r="E1122" s="156" t="e">
        <f>VLOOKUP('Room Details'!$I1110,NCA_Calculations!$I$3:$N$12,5,0)</f>
        <v>#N/A</v>
      </c>
      <c r="F1122" s="156" t="e">
        <f>VLOOKUP('Room Details'!$I1110,NCA_Calculations!$I$3:$N$12,6,0)</f>
        <v>#N/A</v>
      </c>
      <c r="G1122" s="156" t="str">
        <f>IF(OR(ISBLANK('Room Details'!$M1110), 'Room Details'!$M1110 = 0,  'Room Details'!$M1110 = "N/A" ),"Usable","Unusable")</f>
        <v>Usable</v>
      </c>
      <c r="H1122" s="156">
        <f>'Room Details'!$V1110</f>
        <v>0</v>
      </c>
      <c r="I1122" s="156">
        <f>_xlfn.IFNA(ROUNDUP(IF(OR('Room Details'!$J1110=0,ISBLANK('Room Details'!$J1110),'Room Details'!$J1110="N/A"),0,IF('Room Details'!$J1110&gt;$D1122,('Room Details'!$J1110/$E1122)+$F1122,IF('Room Details'!$J1110&lt;=ABS($B1122*$C1122),1,('Room Details'!$J1110/$B1122)+$C1122))),0),0)</f>
        <v>0</v>
      </c>
      <c r="J1122" s="167"/>
      <c r="K1122" s="167"/>
      <c r="L1122" s="156">
        <f t="shared" si="68"/>
        <v>0</v>
      </c>
      <c r="M1122" s="156">
        <f t="shared" si="69"/>
        <v>0</v>
      </c>
      <c r="N1122" s="165"/>
      <c r="O1122" s="165"/>
      <c r="P1122" s="156">
        <f t="shared" si="70"/>
        <v>0</v>
      </c>
      <c r="Q1122" s="156">
        <f t="shared" si="71"/>
        <v>0</v>
      </c>
      <c r="R1122" s="165"/>
      <c r="S1122" s="165"/>
    </row>
    <row r="1123" spans="1:19" x14ac:dyDescent="0.25">
      <c r="A1123" s="156">
        <v>1108</v>
      </c>
      <c r="B1123" s="156" t="e">
        <f>VLOOKUP('Room Details'!$I1111,NCA_Calculations!$I$3:$N$12,2,0)</f>
        <v>#N/A</v>
      </c>
      <c r="C1123" s="156" t="e">
        <f>VLOOKUP('Room Details'!$I1111,NCA_Calculations!$I$3:$N$12,3,0)</f>
        <v>#N/A</v>
      </c>
      <c r="D1123" s="156" t="e">
        <f>VLOOKUP('Room Details'!$I1111,NCA_Calculations!$I$3:$N$12,4,0)</f>
        <v>#N/A</v>
      </c>
      <c r="E1123" s="156" t="e">
        <f>VLOOKUP('Room Details'!$I1111,NCA_Calculations!$I$3:$N$12,5,0)</f>
        <v>#N/A</v>
      </c>
      <c r="F1123" s="156" t="e">
        <f>VLOOKUP('Room Details'!$I1111,NCA_Calculations!$I$3:$N$12,6,0)</f>
        <v>#N/A</v>
      </c>
      <c r="G1123" s="156" t="str">
        <f>IF(OR(ISBLANK('Room Details'!$M1111), 'Room Details'!$M1111 = 0,  'Room Details'!$M1111 = "N/A" ),"Usable","Unusable")</f>
        <v>Usable</v>
      </c>
      <c r="H1123" s="156">
        <f>'Room Details'!$V1111</f>
        <v>0</v>
      </c>
      <c r="I1123" s="156">
        <f>_xlfn.IFNA(ROUNDUP(IF(OR('Room Details'!$J1111=0,ISBLANK('Room Details'!$J1111),'Room Details'!$J1111="N/A"),0,IF('Room Details'!$J1111&gt;$D1123,('Room Details'!$J1111/$E1123)+$F1123,IF('Room Details'!$J1111&lt;=ABS($B1123*$C1123),1,('Room Details'!$J1111/$B1123)+$C1123))),0),0)</f>
        <v>0</v>
      </c>
      <c r="J1123" s="167"/>
      <c r="K1123" s="167"/>
      <c r="L1123" s="156">
        <f t="shared" si="68"/>
        <v>0</v>
      </c>
      <c r="M1123" s="156">
        <f t="shared" si="69"/>
        <v>0</v>
      </c>
      <c r="N1123" s="165"/>
      <c r="O1123" s="165"/>
      <c r="P1123" s="156">
        <f t="shared" si="70"/>
        <v>0</v>
      </c>
      <c r="Q1123" s="156">
        <f t="shared" si="71"/>
        <v>0</v>
      </c>
      <c r="R1123" s="165"/>
      <c r="S1123" s="165"/>
    </row>
    <row r="1124" spans="1:19" x14ac:dyDescent="0.25">
      <c r="A1124" s="156">
        <v>1109</v>
      </c>
      <c r="B1124" s="156" t="e">
        <f>VLOOKUP('Room Details'!$I1112,NCA_Calculations!$I$3:$N$12,2,0)</f>
        <v>#N/A</v>
      </c>
      <c r="C1124" s="156" t="e">
        <f>VLOOKUP('Room Details'!$I1112,NCA_Calculations!$I$3:$N$12,3,0)</f>
        <v>#N/A</v>
      </c>
      <c r="D1124" s="156" t="e">
        <f>VLOOKUP('Room Details'!$I1112,NCA_Calculations!$I$3:$N$12,4,0)</f>
        <v>#N/A</v>
      </c>
      <c r="E1124" s="156" t="e">
        <f>VLOOKUP('Room Details'!$I1112,NCA_Calculations!$I$3:$N$12,5,0)</f>
        <v>#N/A</v>
      </c>
      <c r="F1124" s="156" t="e">
        <f>VLOOKUP('Room Details'!$I1112,NCA_Calculations!$I$3:$N$12,6,0)</f>
        <v>#N/A</v>
      </c>
      <c r="G1124" s="156" t="str">
        <f>IF(OR(ISBLANK('Room Details'!$M1112), 'Room Details'!$M1112 = 0,  'Room Details'!$M1112 = "N/A" ),"Usable","Unusable")</f>
        <v>Usable</v>
      </c>
      <c r="H1124" s="156">
        <f>'Room Details'!$V1112</f>
        <v>0</v>
      </c>
      <c r="I1124" s="156">
        <f>_xlfn.IFNA(ROUNDUP(IF(OR('Room Details'!$J1112=0,ISBLANK('Room Details'!$J1112),'Room Details'!$J1112="N/A"),0,IF('Room Details'!$J1112&gt;$D1124,('Room Details'!$J1112/$E1124)+$F1124,IF('Room Details'!$J1112&lt;=ABS($B1124*$C1124),1,('Room Details'!$J1112/$B1124)+$C1124))),0),0)</f>
        <v>0</v>
      </c>
      <c r="J1124" s="167"/>
      <c r="K1124" s="167"/>
      <c r="L1124" s="156">
        <f t="shared" si="68"/>
        <v>0</v>
      </c>
      <c r="M1124" s="156">
        <f t="shared" si="69"/>
        <v>0</v>
      </c>
      <c r="N1124" s="165"/>
      <c r="O1124" s="165"/>
      <c r="P1124" s="156">
        <f t="shared" si="70"/>
        <v>0</v>
      </c>
      <c r="Q1124" s="156">
        <f t="shared" si="71"/>
        <v>0</v>
      </c>
      <c r="R1124" s="165"/>
      <c r="S1124" s="165"/>
    </row>
    <row r="1125" spans="1:19" x14ac:dyDescent="0.25">
      <c r="A1125" s="156">
        <v>1110</v>
      </c>
      <c r="B1125" s="156" t="e">
        <f>VLOOKUP('Room Details'!$I1113,NCA_Calculations!$I$3:$N$12,2,0)</f>
        <v>#N/A</v>
      </c>
      <c r="C1125" s="156" t="e">
        <f>VLOOKUP('Room Details'!$I1113,NCA_Calculations!$I$3:$N$12,3,0)</f>
        <v>#N/A</v>
      </c>
      <c r="D1125" s="156" t="e">
        <f>VLOOKUP('Room Details'!$I1113,NCA_Calculations!$I$3:$N$12,4,0)</f>
        <v>#N/A</v>
      </c>
      <c r="E1125" s="156" t="e">
        <f>VLOOKUP('Room Details'!$I1113,NCA_Calculations!$I$3:$N$12,5,0)</f>
        <v>#N/A</v>
      </c>
      <c r="F1125" s="156" t="e">
        <f>VLOOKUP('Room Details'!$I1113,NCA_Calculations!$I$3:$N$12,6,0)</f>
        <v>#N/A</v>
      </c>
      <c r="G1125" s="156" t="str">
        <f>IF(OR(ISBLANK('Room Details'!$M1113), 'Room Details'!$M1113 = 0,  'Room Details'!$M1113 = "N/A" ),"Usable","Unusable")</f>
        <v>Usable</v>
      </c>
      <c r="H1125" s="156">
        <f>'Room Details'!$V1113</f>
        <v>0</v>
      </c>
      <c r="I1125" s="156">
        <f>_xlfn.IFNA(ROUNDUP(IF(OR('Room Details'!$J1113=0,ISBLANK('Room Details'!$J1113),'Room Details'!$J1113="N/A"),0,IF('Room Details'!$J1113&gt;$D1125,('Room Details'!$J1113/$E1125)+$F1125,IF('Room Details'!$J1113&lt;=ABS($B1125*$C1125),1,('Room Details'!$J1113/$B1125)+$C1125))),0),0)</f>
        <v>0</v>
      </c>
      <c r="J1125" s="167"/>
      <c r="K1125" s="167"/>
      <c r="L1125" s="156">
        <f t="shared" si="68"/>
        <v>0</v>
      </c>
      <c r="M1125" s="156">
        <f t="shared" si="69"/>
        <v>0</v>
      </c>
      <c r="N1125" s="165"/>
      <c r="O1125" s="165"/>
      <c r="P1125" s="156">
        <f t="shared" si="70"/>
        <v>0</v>
      </c>
      <c r="Q1125" s="156">
        <f t="shared" si="71"/>
        <v>0</v>
      </c>
      <c r="R1125" s="165"/>
      <c r="S1125" s="165"/>
    </row>
    <row r="1126" spans="1:19" x14ac:dyDescent="0.25">
      <c r="A1126" s="156">
        <v>1111</v>
      </c>
      <c r="B1126" s="156" t="e">
        <f>VLOOKUP('Room Details'!$I1114,NCA_Calculations!$I$3:$N$12,2,0)</f>
        <v>#N/A</v>
      </c>
      <c r="C1126" s="156" t="e">
        <f>VLOOKUP('Room Details'!$I1114,NCA_Calculations!$I$3:$N$12,3,0)</f>
        <v>#N/A</v>
      </c>
      <c r="D1126" s="156" t="e">
        <f>VLOOKUP('Room Details'!$I1114,NCA_Calculations!$I$3:$N$12,4,0)</f>
        <v>#N/A</v>
      </c>
      <c r="E1126" s="156" t="e">
        <f>VLOOKUP('Room Details'!$I1114,NCA_Calculations!$I$3:$N$12,5,0)</f>
        <v>#N/A</v>
      </c>
      <c r="F1126" s="156" t="e">
        <f>VLOOKUP('Room Details'!$I1114,NCA_Calculations!$I$3:$N$12,6,0)</f>
        <v>#N/A</v>
      </c>
      <c r="G1126" s="156" t="str">
        <f>IF(OR(ISBLANK('Room Details'!$M1114), 'Room Details'!$M1114 = 0,  'Room Details'!$M1114 = "N/A" ),"Usable","Unusable")</f>
        <v>Usable</v>
      </c>
      <c r="H1126" s="156">
        <f>'Room Details'!$V1114</f>
        <v>0</v>
      </c>
      <c r="I1126" s="156">
        <f>_xlfn.IFNA(ROUNDUP(IF(OR('Room Details'!$J1114=0,ISBLANK('Room Details'!$J1114),'Room Details'!$J1114="N/A"),0,IF('Room Details'!$J1114&gt;$D1126,('Room Details'!$J1114/$E1126)+$F1126,IF('Room Details'!$J1114&lt;=ABS($B1126*$C1126),1,('Room Details'!$J1114/$B1126)+$C1126))),0),0)</f>
        <v>0</v>
      </c>
      <c r="J1126" s="167"/>
      <c r="K1126" s="167"/>
      <c r="L1126" s="156">
        <f t="shared" si="68"/>
        <v>0</v>
      </c>
      <c r="M1126" s="156">
        <f t="shared" si="69"/>
        <v>0</v>
      </c>
      <c r="N1126" s="165"/>
      <c r="O1126" s="165"/>
      <c r="P1126" s="156">
        <f t="shared" si="70"/>
        <v>0</v>
      </c>
      <c r="Q1126" s="156">
        <f t="shared" si="71"/>
        <v>0</v>
      </c>
      <c r="R1126" s="165"/>
      <c r="S1126" s="165"/>
    </row>
    <row r="1127" spans="1:19" x14ac:dyDescent="0.25">
      <c r="A1127" s="156">
        <v>1112</v>
      </c>
      <c r="B1127" s="156" t="e">
        <f>VLOOKUP('Room Details'!$I1115,NCA_Calculations!$I$3:$N$12,2,0)</f>
        <v>#N/A</v>
      </c>
      <c r="C1127" s="156" t="e">
        <f>VLOOKUP('Room Details'!$I1115,NCA_Calculations!$I$3:$N$12,3,0)</f>
        <v>#N/A</v>
      </c>
      <c r="D1127" s="156" t="e">
        <f>VLOOKUP('Room Details'!$I1115,NCA_Calculations!$I$3:$N$12,4,0)</f>
        <v>#N/A</v>
      </c>
      <c r="E1127" s="156" t="e">
        <f>VLOOKUP('Room Details'!$I1115,NCA_Calculations!$I$3:$N$12,5,0)</f>
        <v>#N/A</v>
      </c>
      <c r="F1127" s="156" t="e">
        <f>VLOOKUP('Room Details'!$I1115,NCA_Calculations!$I$3:$N$12,6,0)</f>
        <v>#N/A</v>
      </c>
      <c r="G1127" s="156" t="str">
        <f>IF(OR(ISBLANK('Room Details'!$M1115), 'Room Details'!$M1115 = 0,  'Room Details'!$M1115 = "N/A" ),"Usable","Unusable")</f>
        <v>Usable</v>
      </c>
      <c r="H1127" s="156">
        <f>'Room Details'!$V1115</f>
        <v>0</v>
      </c>
      <c r="I1127" s="156">
        <f>_xlfn.IFNA(ROUNDUP(IF(OR('Room Details'!$J1115=0,ISBLANK('Room Details'!$J1115),'Room Details'!$J1115="N/A"),0,IF('Room Details'!$J1115&gt;$D1127,('Room Details'!$J1115/$E1127)+$F1127,IF('Room Details'!$J1115&lt;=ABS($B1127*$C1127),1,('Room Details'!$J1115/$B1127)+$C1127))),0),0)</f>
        <v>0</v>
      </c>
      <c r="J1127" s="167"/>
      <c r="K1127" s="167"/>
      <c r="L1127" s="156">
        <f t="shared" si="68"/>
        <v>0</v>
      </c>
      <c r="M1127" s="156">
        <f t="shared" si="69"/>
        <v>0</v>
      </c>
      <c r="N1127" s="165"/>
      <c r="O1127" s="165"/>
      <c r="P1127" s="156">
        <f t="shared" si="70"/>
        <v>0</v>
      </c>
      <c r="Q1127" s="156">
        <f t="shared" si="71"/>
        <v>0</v>
      </c>
      <c r="R1127" s="165"/>
      <c r="S1127" s="165"/>
    </row>
    <row r="1128" spans="1:19" x14ac:dyDescent="0.25">
      <c r="A1128" s="156">
        <v>1113</v>
      </c>
      <c r="B1128" s="156" t="e">
        <f>VLOOKUP('Room Details'!$I1116,NCA_Calculations!$I$3:$N$12,2,0)</f>
        <v>#N/A</v>
      </c>
      <c r="C1128" s="156" t="e">
        <f>VLOOKUP('Room Details'!$I1116,NCA_Calculations!$I$3:$N$12,3,0)</f>
        <v>#N/A</v>
      </c>
      <c r="D1128" s="156" t="e">
        <f>VLOOKUP('Room Details'!$I1116,NCA_Calculations!$I$3:$N$12,4,0)</f>
        <v>#N/A</v>
      </c>
      <c r="E1128" s="156" t="e">
        <f>VLOOKUP('Room Details'!$I1116,NCA_Calculations!$I$3:$N$12,5,0)</f>
        <v>#N/A</v>
      </c>
      <c r="F1128" s="156" t="e">
        <f>VLOOKUP('Room Details'!$I1116,NCA_Calculations!$I$3:$N$12,6,0)</f>
        <v>#N/A</v>
      </c>
      <c r="G1128" s="156" t="str">
        <f>IF(OR(ISBLANK('Room Details'!$M1116), 'Room Details'!$M1116 = 0,  'Room Details'!$M1116 = "N/A" ),"Usable","Unusable")</f>
        <v>Usable</v>
      </c>
      <c r="H1128" s="156">
        <f>'Room Details'!$V1116</f>
        <v>0</v>
      </c>
      <c r="I1128" s="156">
        <f>_xlfn.IFNA(ROUNDUP(IF(OR('Room Details'!$J1116=0,ISBLANK('Room Details'!$J1116),'Room Details'!$J1116="N/A"),0,IF('Room Details'!$J1116&gt;$D1128,('Room Details'!$J1116/$E1128)+$F1128,IF('Room Details'!$J1116&lt;=ABS($B1128*$C1128),1,('Room Details'!$J1116/$B1128)+$C1128))),0),0)</f>
        <v>0</v>
      </c>
      <c r="J1128" s="167"/>
      <c r="K1128" s="167"/>
      <c r="L1128" s="156">
        <f t="shared" si="68"/>
        <v>0</v>
      </c>
      <c r="M1128" s="156">
        <f t="shared" si="69"/>
        <v>0</v>
      </c>
      <c r="N1128" s="165"/>
      <c r="O1128" s="165"/>
      <c r="P1128" s="156">
        <f t="shared" si="70"/>
        <v>0</v>
      </c>
      <c r="Q1128" s="156">
        <f t="shared" si="71"/>
        <v>0</v>
      </c>
      <c r="R1128" s="165"/>
      <c r="S1128" s="165"/>
    </row>
    <row r="1129" spans="1:19" x14ac:dyDescent="0.25">
      <c r="A1129" s="156">
        <v>1114</v>
      </c>
      <c r="B1129" s="156" t="e">
        <f>VLOOKUP('Room Details'!$I1117,NCA_Calculations!$I$3:$N$12,2,0)</f>
        <v>#N/A</v>
      </c>
      <c r="C1129" s="156" t="e">
        <f>VLOOKUP('Room Details'!$I1117,NCA_Calculations!$I$3:$N$12,3,0)</f>
        <v>#N/A</v>
      </c>
      <c r="D1129" s="156" t="e">
        <f>VLOOKUP('Room Details'!$I1117,NCA_Calculations!$I$3:$N$12,4,0)</f>
        <v>#N/A</v>
      </c>
      <c r="E1129" s="156" t="e">
        <f>VLOOKUP('Room Details'!$I1117,NCA_Calculations!$I$3:$N$12,5,0)</f>
        <v>#N/A</v>
      </c>
      <c r="F1129" s="156" t="e">
        <f>VLOOKUP('Room Details'!$I1117,NCA_Calculations!$I$3:$N$12,6,0)</f>
        <v>#N/A</v>
      </c>
      <c r="G1129" s="156" t="str">
        <f>IF(OR(ISBLANK('Room Details'!$M1117), 'Room Details'!$M1117 = 0,  'Room Details'!$M1117 = "N/A" ),"Usable","Unusable")</f>
        <v>Usable</v>
      </c>
      <c r="H1129" s="156">
        <f>'Room Details'!$V1117</f>
        <v>0</v>
      </c>
      <c r="I1129" s="156">
        <f>_xlfn.IFNA(ROUNDUP(IF(OR('Room Details'!$J1117=0,ISBLANK('Room Details'!$J1117),'Room Details'!$J1117="N/A"),0,IF('Room Details'!$J1117&gt;$D1129,('Room Details'!$J1117/$E1129)+$F1129,IF('Room Details'!$J1117&lt;=ABS($B1129*$C1129),1,('Room Details'!$J1117/$B1129)+$C1129))),0),0)</f>
        <v>0</v>
      </c>
      <c r="J1129" s="167"/>
      <c r="K1129" s="167"/>
      <c r="L1129" s="156">
        <f t="shared" si="68"/>
        <v>0</v>
      </c>
      <c r="M1129" s="156">
        <f t="shared" si="69"/>
        <v>0</v>
      </c>
      <c r="N1129" s="165"/>
      <c r="O1129" s="165"/>
      <c r="P1129" s="156">
        <f t="shared" si="70"/>
        <v>0</v>
      </c>
      <c r="Q1129" s="156">
        <f t="shared" si="71"/>
        <v>0</v>
      </c>
      <c r="R1129" s="165"/>
      <c r="S1129" s="165"/>
    </row>
    <row r="1130" spans="1:19" x14ac:dyDescent="0.25">
      <c r="A1130" s="156">
        <v>1115</v>
      </c>
      <c r="B1130" s="156" t="e">
        <f>VLOOKUP('Room Details'!$I1118,NCA_Calculations!$I$3:$N$12,2,0)</f>
        <v>#N/A</v>
      </c>
      <c r="C1130" s="156" t="e">
        <f>VLOOKUP('Room Details'!$I1118,NCA_Calculations!$I$3:$N$12,3,0)</f>
        <v>#N/A</v>
      </c>
      <c r="D1130" s="156" t="e">
        <f>VLOOKUP('Room Details'!$I1118,NCA_Calculations!$I$3:$N$12,4,0)</f>
        <v>#N/A</v>
      </c>
      <c r="E1130" s="156" t="e">
        <f>VLOOKUP('Room Details'!$I1118,NCA_Calculations!$I$3:$N$12,5,0)</f>
        <v>#N/A</v>
      </c>
      <c r="F1130" s="156" t="e">
        <f>VLOOKUP('Room Details'!$I1118,NCA_Calculations!$I$3:$N$12,6,0)</f>
        <v>#N/A</v>
      </c>
      <c r="G1130" s="156" t="str">
        <f>IF(OR(ISBLANK('Room Details'!$M1118), 'Room Details'!$M1118 = 0,  'Room Details'!$M1118 = "N/A" ),"Usable","Unusable")</f>
        <v>Usable</v>
      </c>
      <c r="H1130" s="156">
        <f>'Room Details'!$V1118</f>
        <v>0</v>
      </c>
      <c r="I1130" s="156">
        <f>_xlfn.IFNA(ROUNDUP(IF(OR('Room Details'!$J1118=0,ISBLANK('Room Details'!$J1118),'Room Details'!$J1118="N/A"),0,IF('Room Details'!$J1118&gt;$D1130,('Room Details'!$J1118/$E1130)+$F1130,IF('Room Details'!$J1118&lt;=ABS($B1130*$C1130),1,('Room Details'!$J1118/$B1130)+$C1130))),0),0)</f>
        <v>0</v>
      </c>
      <c r="J1130" s="167"/>
      <c r="K1130" s="167"/>
      <c r="L1130" s="156">
        <f t="shared" si="68"/>
        <v>0</v>
      </c>
      <c r="M1130" s="156">
        <f t="shared" si="69"/>
        <v>0</v>
      </c>
      <c r="N1130" s="165"/>
      <c r="O1130" s="165"/>
      <c r="P1130" s="156">
        <f t="shared" si="70"/>
        <v>0</v>
      </c>
      <c r="Q1130" s="156">
        <f t="shared" si="71"/>
        <v>0</v>
      </c>
      <c r="R1130" s="165"/>
      <c r="S1130" s="165"/>
    </row>
    <row r="1131" spans="1:19" x14ac:dyDescent="0.25">
      <c r="A1131" s="156">
        <v>1116</v>
      </c>
      <c r="B1131" s="156" t="e">
        <f>VLOOKUP('Room Details'!$I1119,NCA_Calculations!$I$3:$N$12,2,0)</f>
        <v>#N/A</v>
      </c>
      <c r="C1131" s="156" t="e">
        <f>VLOOKUP('Room Details'!$I1119,NCA_Calculations!$I$3:$N$12,3,0)</f>
        <v>#N/A</v>
      </c>
      <c r="D1131" s="156" t="e">
        <f>VLOOKUP('Room Details'!$I1119,NCA_Calculations!$I$3:$N$12,4,0)</f>
        <v>#N/A</v>
      </c>
      <c r="E1131" s="156" t="e">
        <f>VLOOKUP('Room Details'!$I1119,NCA_Calculations!$I$3:$N$12,5,0)</f>
        <v>#N/A</v>
      </c>
      <c r="F1131" s="156" t="e">
        <f>VLOOKUP('Room Details'!$I1119,NCA_Calculations!$I$3:$N$12,6,0)</f>
        <v>#N/A</v>
      </c>
      <c r="G1131" s="156" t="str">
        <f>IF(OR(ISBLANK('Room Details'!$M1119), 'Room Details'!$M1119 = 0,  'Room Details'!$M1119 = "N/A" ),"Usable","Unusable")</f>
        <v>Usable</v>
      </c>
      <c r="H1131" s="156">
        <f>'Room Details'!$V1119</f>
        <v>0</v>
      </c>
      <c r="I1131" s="156">
        <f>_xlfn.IFNA(ROUNDUP(IF(OR('Room Details'!$J1119=0,ISBLANK('Room Details'!$J1119),'Room Details'!$J1119="N/A"),0,IF('Room Details'!$J1119&gt;$D1131,('Room Details'!$J1119/$E1131)+$F1131,IF('Room Details'!$J1119&lt;=ABS($B1131*$C1131),1,('Room Details'!$J1119/$B1131)+$C1131))),0),0)</f>
        <v>0</v>
      </c>
      <c r="J1131" s="167"/>
      <c r="K1131" s="167"/>
      <c r="L1131" s="156">
        <f t="shared" si="68"/>
        <v>0</v>
      </c>
      <c r="M1131" s="156">
        <f t="shared" si="69"/>
        <v>0</v>
      </c>
      <c r="N1131" s="165"/>
      <c r="O1131" s="165"/>
      <c r="P1131" s="156">
        <f t="shared" si="70"/>
        <v>0</v>
      </c>
      <c r="Q1131" s="156">
        <f t="shared" si="71"/>
        <v>0</v>
      </c>
      <c r="R1131" s="165"/>
      <c r="S1131" s="165"/>
    </row>
    <row r="1132" spans="1:19" x14ac:dyDescent="0.25">
      <c r="A1132" s="156">
        <v>1117</v>
      </c>
      <c r="B1132" s="156" t="e">
        <f>VLOOKUP('Room Details'!$I1120,NCA_Calculations!$I$3:$N$12,2,0)</f>
        <v>#N/A</v>
      </c>
      <c r="C1132" s="156" t="e">
        <f>VLOOKUP('Room Details'!$I1120,NCA_Calculations!$I$3:$N$12,3,0)</f>
        <v>#N/A</v>
      </c>
      <c r="D1132" s="156" t="e">
        <f>VLOOKUP('Room Details'!$I1120,NCA_Calculations!$I$3:$N$12,4,0)</f>
        <v>#N/A</v>
      </c>
      <c r="E1132" s="156" t="e">
        <f>VLOOKUP('Room Details'!$I1120,NCA_Calculations!$I$3:$N$12,5,0)</f>
        <v>#N/A</v>
      </c>
      <c r="F1132" s="156" t="e">
        <f>VLOOKUP('Room Details'!$I1120,NCA_Calculations!$I$3:$N$12,6,0)</f>
        <v>#N/A</v>
      </c>
      <c r="G1132" s="156" t="str">
        <f>IF(OR(ISBLANK('Room Details'!$M1120), 'Room Details'!$M1120 = 0,  'Room Details'!$M1120 = "N/A" ),"Usable","Unusable")</f>
        <v>Usable</v>
      </c>
      <c r="H1132" s="156">
        <f>'Room Details'!$V1120</f>
        <v>0</v>
      </c>
      <c r="I1132" s="156">
        <f>_xlfn.IFNA(ROUNDUP(IF(OR('Room Details'!$J1120=0,ISBLANK('Room Details'!$J1120),'Room Details'!$J1120="N/A"),0,IF('Room Details'!$J1120&gt;$D1132,('Room Details'!$J1120/$E1132)+$F1132,IF('Room Details'!$J1120&lt;=ABS($B1132*$C1132),1,('Room Details'!$J1120/$B1132)+$C1132))),0),0)</f>
        <v>0</v>
      </c>
      <c r="J1132" s="167"/>
      <c r="K1132" s="167"/>
      <c r="L1132" s="156">
        <f t="shared" si="68"/>
        <v>0</v>
      </c>
      <c r="M1132" s="156">
        <f t="shared" si="69"/>
        <v>0</v>
      </c>
      <c r="N1132" s="165"/>
      <c r="O1132" s="165"/>
      <c r="P1132" s="156">
        <f t="shared" si="70"/>
        <v>0</v>
      </c>
      <c r="Q1132" s="156">
        <f t="shared" si="71"/>
        <v>0</v>
      </c>
      <c r="R1132" s="165"/>
      <c r="S1132" s="165"/>
    </row>
    <row r="1133" spans="1:19" x14ac:dyDescent="0.25">
      <c r="A1133" s="156">
        <v>1118</v>
      </c>
      <c r="B1133" s="156" t="e">
        <f>VLOOKUP('Room Details'!$I1121,NCA_Calculations!$I$3:$N$12,2,0)</f>
        <v>#N/A</v>
      </c>
      <c r="C1133" s="156" t="e">
        <f>VLOOKUP('Room Details'!$I1121,NCA_Calculations!$I$3:$N$12,3,0)</f>
        <v>#N/A</v>
      </c>
      <c r="D1133" s="156" t="e">
        <f>VLOOKUP('Room Details'!$I1121,NCA_Calculations!$I$3:$N$12,4,0)</f>
        <v>#N/A</v>
      </c>
      <c r="E1133" s="156" t="e">
        <f>VLOOKUP('Room Details'!$I1121,NCA_Calculations!$I$3:$N$12,5,0)</f>
        <v>#N/A</v>
      </c>
      <c r="F1133" s="156" t="e">
        <f>VLOOKUP('Room Details'!$I1121,NCA_Calculations!$I$3:$N$12,6,0)</f>
        <v>#N/A</v>
      </c>
      <c r="G1133" s="156" t="str">
        <f>IF(OR(ISBLANK('Room Details'!$M1121), 'Room Details'!$M1121 = 0,  'Room Details'!$M1121 = "N/A" ),"Usable","Unusable")</f>
        <v>Usable</v>
      </c>
      <c r="H1133" s="156">
        <f>'Room Details'!$V1121</f>
        <v>0</v>
      </c>
      <c r="I1133" s="156">
        <f>_xlfn.IFNA(ROUNDUP(IF(OR('Room Details'!$J1121=0,ISBLANK('Room Details'!$J1121),'Room Details'!$J1121="N/A"),0,IF('Room Details'!$J1121&gt;$D1133,('Room Details'!$J1121/$E1133)+$F1133,IF('Room Details'!$J1121&lt;=ABS($B1133*$C1133),1,('Room Details'!$J1121/$B1133)+$C1133))),0),0)</f>
        <v>0</v>
      </c>
      <c r="J1133" s="167"/>
      <c r="K1133" s="167"/>
      <c r="L1133" s="156">
        <f t="shared" si="68"/>
        <v>0</v>
      </c>
      <c r="M1133" s="156">
        <f t="shared" si="69"/>
        <v>0</v>
      </c>
      <c r="N1133" s="165"/>
      <c r="O1133" s="165"/>
      <c r="P1133" s="156">
        <f t="shared" si="70"/>
        <v>0</v>
      </c>
      <c r="Q1133" s="156">
        <f t="shared" si="71"/>
        <v>0</v>
      </c>
      <c r="R1133" s="165"/>
      <c r="S1133" s="165"/>
    </row>
    <row r="1134" spans="1:19" x14ac:dyDescent="0.25">
      <c r="A1134" s="156">
        <v>1119</v>
      </c>
      <c r="B1134" s="156" t="e">
        <f>VLOOKUP('Room Details'!$I1122,NCA_Calculations!$I$3:$N$12,2,0)</f>
        <v>#N/A</v>
      </c>
      <c r="C1134" s="156" t="e">
        <f>VLOOKUP('Room Details'!$I1122,NCA_Calculations!$I$3:$N$12,3,0)</f>
        <v>#N/A</v>
      </c>
      <c r="D1134" s="156" t="e">
        <f>VLOOKUP('Room Details'!$I1122,NCA_Calculations!$I$3:$N$12,4,0)</f>
        <v>#N/A</v>
      </c>
      <c r="E1134" s="156" t="e">
        <f>VLOOKUP('Room Details'!$I1122,NCA_Calculations!$I$3:$N$12,5,0)</f>
        <v>#N/A</v>
      </c>
      <c r="F1134" s="156" t="e">
        <f>VLOOKUP('Room Details'!$I1122,NCA_Calculations!$I$3:$N$12,6,0)</f>
        <v>#N/A</v>
      </c>
      <c r="G1134" s="156" t="str">
        <f>IF(OR(ISBLANK('Room Details'!$M1122), 'Room Details'!$M1122 = 0,  'Room Details'!$M1122 = "N/A" ),"Usable","Unusable")</f>
        <v>Usable</v>
      </c>
      <c r="H1134" s="156">
        <f>'Room Details'!$V1122</f>
        <v>0</v>
      </c>
      <c r="I1134" s="156">
        <f>_xlfn.IFNA(ROUNDUP(IF(OR('Room Details'!$J1122=0,ISBLANK('Room Details'!$J1122),'Room Details'!$J1122="N/A"),0,IF('Room Details'!$J1122&gt;$D1134,('Room Details'!$J1122/$E1134)+$F1134,IF('Room Details'!$J1122&lt;=ABS($B1134*$C1134),1,('Room Details'!$J1122/$B1134)+$C1134))),0),0)</f>
        <v>0</v>
      </c>
      <c r="J1134" s="167"/>
      <c r="K1134" s="167"/>
      <c r="L1134" s="156">
        <f t="shared" si="68"/>
        <v>0</v>
      </c>
      <c r="M1134" s="156">
        <f t="shared" si="69"/>
        <v>0</v>
      </c>
      <c r="N1134" s="165"/>
      <c r="O1134" s="165"/>
      <c r="P1134" s="156">
        <f t="shared" si="70"/>
        <v>0</v>
      </c>
      <c r="Q1134" s="156">
        <f t="shared" si="71"/>
        <v>0</v>
      </c>
      <c r="R1134" s="165"/>
      <c r="S1134" s="165"/>
    </row>
    <row r="1135" spans="1:19" x14ac:dyDescent="0.25">
      <c r="A1135" s="156">
        <v>1120</v>
      </c>
      <c r="B1135" s="156" t="e">
        <f>VLOOKUP('Room Details'!$I1123,NCA_Calculations!$I$3:$N$12,2,0)</f>
        <v>#N/A</v>
      </c>
      <c r="C1135" s="156" t="e">
        <f>VLOOKUP('Room Details'!$I1123,NCA_Calculations!$I$3:$N$12,3,0)</f>
        <v>#N/A</v>
      </c>
      <c r="D1135" s="156" t="e">
        <f>VLOOKUP('Room Details'!$I1123,NCA_Calculations!$I$3:$N$12,4,0)</f>
        <v>#N/A</v>
      </c>
      <c r="E1135" s="156" t="e">
        <f>VLOOKUP('Room Details'!$I1123,NCA_Calculations!$I$3:$N$12,5,0)</f>
        <v>#N/A</v>
      </c>
      <c r="F1135" s="156" t="e">
        <f>VLOOKUP('Room Details'!$I1123,NCA_Calculations!$I$3:$N$12,6,0)</f>
        <v>#N/A</v>
      </c>
      <c r="G1135" s="156" t="str">
        <f>IF(OR(ISBLANK('Room Details'!$M1123), 'Room Details'!$M1123 = 0,  'Room Details'!$M1123 = "N/A" ),"Usable","Unusable")</f>
        <v>Usable</v>
      </c>
      <c r="H1135" s="156">
        <f>'Room Details'!$V1123</f>
        <v>0</v>
      </c>
      <c r="I1135" s="156">
        <f>_xlfn.IFNA(ROUNDUP(IF(OR('Room Details'!$J1123=0,ISBLANK('Room Details'!$J1123),'Room Details'!$J1123="N/A"),0,IF('Room Details'!$J1123&gt;$D1135,('Room Details'!$J1123/$E1135)+$F1135,IF('Room Details'!$J1123&lt;=ABS($B1135*$C1135),1,('Room Details'!$J1123/$B1135)+$C1135))),0),0)</f>
        <v>0</v>
      </c>
      <c r="J1135" s="167"/>
      <c r="K1135" s="167"/>
      <c r="L1135" s="156">
        <f t="shared" si="68"/>
        <v>0</v>
      </c>
      <c r="M1135" s="156">
        <f t="shared" si="69"/>
        <v>0</v>
      </c>
      <c r="N1135" s="165"/>
      <c r="O1135" s="165"/>
      <c r="P1135" s="156">
        <f t="shared" si="70"/>
        <v>0</v>
      </c>
      <c r="Q1135" s="156">
        <f t="shared" si="71"/>
        <v>0</v>
      </c>
      <c r="R1135" s="165"/>
      <c r="S1135" s="165"/>
    </row>
    <row r="1136" spans="1:19" x14ac:dyDescent="0.25">
      <c r="A1136" s="156">
        <v>1121</v>
      </c>
      <c r="B1136" s="156" t="e">
        <f>VLOOKUP('Room Details'!$I1124,NCA_Calculations!$I$3:$N$12,2,0)</f>
        <v>#N/A</v>
      </c>
      <c r="C1136" s="156" t="e">
        <f>VLOOKUP('Room Details'!$I1124,NCA_Calculations!$I$3:$N$12,3,0)</f>
        <v>#N/A</v>
      </c>
      <c r="D1136" s="156" t="e">
        <f>VLOOKUP('Room Details'!$I1124,NCA_Calculations!$I$3:$N$12,4,0)</f>
        <v>#N/A</v>
      </c>
      <c r="E1136" s="156" t="e">
        <f>VLOOKUP('Room Details'!$I1124,NCA_Calculations!$I$3:$N$12,5,0)</f>
        <v>#N/A</v>
      </c>
      <c r="F1136" s="156" t="e">
        <f>VLOOKUP('Room Details'!$I1124,NCA_Calculations!$I$3:$N$12,6,0)</f>
        <v>#N/A</v>
      </c>
      <c r="G1136" s="156" t="str">
        <f>IF(OR(ISBLANK('Room Details'!$M1124), 'Room Details'!$M1124 = 0,  'Room Details'!$M1124 = "N/A" ),"Usable","Unusable")</f>
        <v>Usable</v>
      </c>
      <c r="H1136" s="156">
        <f>'Room Details'!$V1124</f>
        <v>0</v>
      </c>
      <c r="I1136" s="156">
        <f>_xlfn.IFNA(ROUNDUP(IF(OR('Room Details'!$J1124=0,ISBLANK('Room Details'!$J1124),'Room Details'!$J1124="N/A"),0,IF('Room Details'!$J1124&gt;$D1136,('Room Details'!$J1124/$E1136)+$F1136,IF('Room Details'!$J1124&lt;=ABS($B1136*$C1136),1,('Room Details'!$J1124/$B1136)+$C1136))),0),0)</f>
        <v>0</v>
      </c>
      <c r="J1136" s="167"/>
      <c r="K1136" s="167"/>
      <c r="L1136" s="156">
        <f t="shared" si="68"/>
        <v>0</v>
      </c>
      <c r="M1136" s="156">
        <f t="shared" si="69"/>
        <v>0</v>
      </c>
      <c r="N1136" s="165"/>
      <c r="O1136" s="165"/>
      <c r="P1136" s="156">
        <f t="shared" si="70"/>
        <v>0</v>
      </c>
      <c r="Q1136" s="156">
        <f t="shared" si="71"/>
        <v>0</v>
      </c>
      <c r="R1136" s="165"/>
      <c r="S1136" s="165"/>
    </row>
    <row r="1137" spans="1:19" x14ac:dyDescent="0.25">
      <c r="A1137" s="156">
        <v>1122</v>
      </c>
      <c r="B1137" s="156" t="e">
        <f>VLOOKUP('Room Details'!$I1125,NCA_Calculations!$I$3:$N$12,2,0)</f>
        <v>#N/A</v>
      </c>
      <c r="C1137" s="156" t="e">
        <f>VLOOKUP('Room Details'!$I1125,NCA_Calculations!$I$3:$N$12,3,0)</f>
        <v>#N/A</v>
      </c>
      <c r="D1137" s="156" t="e">
        <f>VLOOKUP('Room Details'!$I1125,NCA_Calculations!$I$3:$N$12,4,0)</f>
        <v>#N/A</v>
      </c>
      <c r="E1137" s="156" t="e">
        <f>VLOOKUP('Room Details'!$I1125,NCA_Calculations!$I$3:$N$12,5,0)</f>
        <v>#N/A</v>
      </c>
      <c r="F1137" s="156" t="e">
        <f>VLOOKUP('Room Details'!$I1125,NCA_Calculations!$I$3:$N$12,6,0)</f>
        <v>#N/A</v>
      </c>
      <c r="G1137" s="156" t="str">
        <f>IF(OR(ISBLANK('Room Details'!$M1125), 'Room Details'!$M1125 = 0,  'Room Details'!$M1125 = "N/A" ),"Usable","Unusable")</f>
        <v>Usable</v>
      </c>
      <c r="H1137" s="156">
        <f>'Room Details'!$V1125</f>
        <v>0</v>
      </c>
      <c r="I1137" s="156">
        <f>_xlfn.IFNA(ROUNDUP(IF(OR('Room Details'!$J1125=0,ISBLANK('Room Details'!$J1125),'Room Details'!$J1125="N/A"),0,IF('Room Details'!$J1125&gt;$D1137,('Room Details'!$J1125/$E1137)+$F1137,IF('Room Details'!$J1125&lt;=ABS($B1137*$C1137),1,('Room Details'!$J1125/$B1137)+$C1137))),0),0)</f>
        <v>0</v>
      </c>
      <c r="J1137" s="167"/>
      <c r="K1137" s="167"/>
      <c r="L1137" s="156">
        <f t="shared" si="68"/>
        <v>0</v>
      </c>
      <c r="M1137" s="156">
        <f t="shared" si="69"/>
        <v>0</v>
      </c>
      <c r="N1137" s="165"/>
      <c r="O1137" s="165"/>
      <c r="P1137" s="156">
        <f t="shared" si="70"/>
        <v>0</v>
      </c>
      <c r="Q1137" s="156">
        <f t="shared" si="71"/>
        <v>0</v>
      </c>
      <c r="R1137" s="165"/>
      <c r="S1137" s="165"/>
    </row>
    <row r="1138" spans="1:19" x14ac:dyDescent="0.25">
      <c r="A1138" s="156">
        <v>1123</v>
      </c>
      <c r="B1138" s="156" t="e">
        <f>VLOOKUP('Room Details'!$I1126,NCA_Calculations!$I$3:$N$12,2,0)</f>
        <v>#N/A</v>
      </c>
      <c r="C1138" s="156" t="e">
        <f>VLOOKUP('Room Details'!$I1126,NCA_Calculations!$I$3:$N$12,3,0)</f>
        <v>#N/A</v>
      </c>
      <c r="D1138" s="156" t="e">
        <f>VLOOKUP('Room Details'!$I1126,NCA_Calculations!$I$3:$N$12,4,0)</f>
        <v>#N/A</v>
      </c>
      <c r="E1138" s="156" t="e">
        <f>VLOOKUP('Room Details'!$I1126,NCA_Calculations!$I$3:$N$12,5,0)</f>
        <v>#N/A</v>
      </c>
      <c r="F1138" s="156" t="e">
        <f>VLOOKUP('Room Details'!$I1126,NCA_Calculations!$I$3:$N$12,6,0)</f>
        <v>#N/A</v>
      </c>
      <c r="G1138" s="156" t="str">
        <f>IF(OR(ISBLANK('Room Details'!$M1126), 'Room Details'!$M1126 = 0,  'Room Details'!$M1126 = "N/A" ),"Usable","Unusable")</f>
        <v>Usable</v>
      </c>
      <c r="H1138" s="156">
        <f>'Room Details'!$V1126</f>
        <v>0</v>
      </c>
      <c r="I1138" s="156">
        <f>_xlfn.IFNA(ROUNDUP(IF(OR('Room Details'!$J1126=0,ISBLANK('Room Details'!$J1126),'Room Details'!$J1126="N/A"),0,IF('Room Details'!$J1126&gt;$D1138,('Room Details'!$J1126/$E1138)+$F1138,IF('Room Details'!$J1126&lt;=ABS($B1138*$C1138),1,('Room Details'!$J1126/$B1138)+$C1138))),0),0)</f>
        <v>0</v>
      </c>
      <c r="J1138" s="167"/>
      <c r="K1138" s="167"/>
      <c r="L1138" s="156">
        <f t="shared" si="68"/>
        <v>0</v>
      </c>
      <c r="M1138" s="156">
        <f t="shared" si="69"/>
        <v>0</v>
      </c>
      <c r="N1138" s="165"/>
      <c r="O1138" s="165"/>
      <c r="P1138" s="156">
        <f t="shared" si="70"/>
        <v>0</v>
      </c>
      <c r="Q1138" s="156">
        <f t="shared" si="71"/>
        <v>0</v>
      </c>
      <c r="R1138" s="165"/>
      <c r="S1138" s="165"/>
    </row>
    <row r="1139" spans="1:19" x14ac:dyDescent="0.25">
      <c r="A1139" s="156">
        <v>1124</v>
      </c>
      <c r="B1139" s="156" t="e">
        <f>VLOOKUP('Room Details'!$I1127,NCA_Calculations!$I$3:$N$12,2,0)</f>
        <v>#N/A</v>
      </c>
      <c r="C1139" s="156" t="e">
        <f>VLOOKUP('Room Details'!$I1127,NCA_Calculations!$I$3:$N$12,3,0)</f>
        <v>#N/A</v>
      </c>
      <c r="D1139" s="156" t="e">
        <f>VLOOKUP('Room Details'!$I1127,NCA_Calculations!$I$3:$N$12,4,0)</f>
        <v>#N/A</v>
      </c>
      <c r="E1139" s="156" t="e">
        <f>VLOOKUP('Room Details'!$I1127,NCA_Calculations!$I$3:$N$12,5,0)</f>
        <v>#N/A</v>
      </c>
      <c r="F1139" s="156" t="e">
        <f>VLOOKUP('Room Details'!$I1127,NCA_Calculations!$I$3:$N$12,6,0)</f>
        <v>#N/A</v>
      </c>
      <c r="G1139" s="156" t="str">
        <f>IF(OR(ISBLANK('Room Details'!$M1127), 'Room Details'!$M1127 = 0,  'Room Details'!$M1127 = "N/A" ),"Usable","Unusable")</f>
        <v>Usable</v>
      </c>
      <c r="H1139" s="156">
        <f>'Room Details'!$V1127</f>
        <v>0</v>
      </c>
      <c r="I1139" s="156">
        <f>_xlfn.IFNA(ROUNDUP(IF(OR('Room Details'!$J1127=0,ISBLANK('Room Details'!$J1127),'Room Details'!$J1127="N/A"),0,IF('Room Details'!$J1127&gt;$D1139,('Room Details'!$J1127/$E1139)+$F1139,IF('Room Details'!$J1127&lt;=ABS($B1139*$C1139),1,('Room Details'!$J1127/$B1139)+$C1139))),0),0)</f>
        <v>0</v>
      </c>
      <c r="J1139" s="167"/>
      <c r="K1139" s="167"/>
      <c r="L1139" s="156">
        <f t="shared" si="68"/>
        <v>0</v>
      </c>
      <c r="M1139" s="156">
        <f t="shared" si="69"/>
        <v>0</v>
      </c>
      <c r="N1139" s="165"/>
      <c r="O1139" s="165"/>
      <c r="P1139" s="156">
        <f t="shared" si="70"/>
        <v>0</v>
      </c>
      <c r="Q1139" s="156">
        <f t="shared" si="71"/>
        <v>0</v>
      </c>
      <c r="R1139" s="165"/>
      <c r="S1139" s="165"/>
    </row>
    <row r="1140" spans="1:19" x14ac:dyDescent="0.25">
      <c r="A1140" s="156">
        <v>1125</v>
      </c>
      <c r="B1140" s="156" t="e">
        <f>VLOOKUP('Room Details'!$I1128,NCA_Calculations!$I$3:$N$12,2,0)</f>
        <v>#N/A</v>
      </c>
      <c r="C1140" s="156" t="e">
        <f>VLOOKUP('Room Details'!$I1128,NCA_Calculations!$I$3:$N$12,3,0)</f>
        <v>#N/A</v>
      </c>
      <c r="D1140" s="156" t="e">
        <f>VLOOKUP('Room Details'!$I1128,NCA_Calculations!$I$3:$N$12,4,0)</f>
        <v>#N/A</v>
      </c>
      <c r="E1140" s="156" t="e">
        <f>VLOOKUP('Room Details'!$I1128,NCA_Calculations!$I$3:$N$12,5,0)</f>
        <v>#N/A</v>
      </c>
      <c r="F1140" s="156" t="e">
        <f>VLOOKUP('Room Details'!$I1128,NCA_Calculations!$I$3:$N$12,6,0)</f>
        <v>#N/A</v>
      </c>
      <c r="G1140" s="156" t="str">
        <f>IF(OR(ISBLANK('Room Details'!$M1128), 'Room Details'!$M1128 = 0,  'Room Details'!$M1128 = "N/A" ),"Usable","Unusable")</f>
        <v>Usable</v>
      </c>
      <c r="H1140" s="156">
        <f>'Room Details'!$V1128</f>
        <v>0</v>
      </c>
      <c r="I1140" s="156">
        <f>_xlfn.IFNA(ROUNDUP(IF(OR('Room Details'!$J1128=0,ISBLANK('Room Details'!$J1128),'Room Details'!$J1128="N/A"),0,IF('Room Details'!$J1128&gt;$D1140,('Room Details'!$J1128/$E1140)+$F1140,IF('Room Details'!$J1128&lt;=ABS($B1140*$C1140),1,('Room Details'!$J1128/$B1140)+$C1140))),0),0)</f>
        <v>0</v>
      </c>
      <c r="J1140" s="167"/>
      <c r="K1140" s="167"/>
      <c r="L1140" s="156">
        <f t="shared" si="68"/>
        <v>0</v>
      </c>
      <c r="M1140" s="156">
        <f t="shared" si="69"/>
        <v>0</v>
      </c>
      <c r="N1140" s="165"/>
      <c r="O1140" s="165"/>
      <c r="P1140" s="156">
        <f t="shared" si="70"/>
        <v>0</v>
      </c>
      <c r="Q1140" s="156">
        <f t="shared" si="71"/>
        <v>0</v>
      </c>
      <c r="R1140" s="165"/>
      <c r="S1140" s="165"/>
    </row>
    <row r="1141" spans="1:19" x14ac:dyDescent="0.25">
      <c r="A1141" s="156">
        <v>1126</v>
      </c>
      <c r="B1141" s="156" t="e">
        <f>VLOOKUP('Room Details'!$I1129,NCA_Calculations!$I$3:$N$12,2,0)</f>
        <v>#N/A</v>
      </c>
      <c r="C1141" s="156" t="e">
        <f>VLOOKUP('Room Details'!$I1129,NCA_Calculations!$I$3:$N$12,3,0)</f>
        <v>#N/A</v>
      </c>
      <c r="D1141" s="156" t="e">
        <f>VLOOKUP('Room Details'!$I1129,NCA_Calculations!$I$3:$N$12,4,0)</f>
        <v>#N/A</v>
      </c>
      <c r="E1141" s="156" t="e">
        <f>VLOOKUP('Room Details'!$I1129,NCA_Calculations!$I$3:$N$12,5,0)</f>
        <v>#N/A</v>
      </c>
      <c r="F1141" s="156" t="e">
        <f>VLOOKUP('Room Details'!$I1129,NCA_Calculations!$I$3:$N$12,6,0)</f>
        <v>#N/A</v>
      </c>
      <c r="G1141" s="156" t="str">
        <f>IF(OR(ISBLANK('Room Details'!$M1129), 'Room Details'!$M1129 = 0,  'Room Details'!$M1129 = "N/A" ),"Usable","Unusable")</f>
        <v>Usable</v>
      </c>
      <c r="H1141" s="156">
        <f>'Room Details'!$V1129</f>
        <v>0</v>
      </c>
      <c r="I1141" s="156">
        <f>_xlfn.IFNA(ROUNDUP(IF(OR('Room Details'!$J1129=0,ISBLANK('Room Details'!$J1129),'Room Details'!$J1129="N/A"),0,IF('Room Details'!$J1129&gt;$D1141,('Room Details'!$J1129/$E1141)+$F1141,IF('Room Details'!$J1129&lt;=ABS($B1141*$C1141),1,('Room Details'!$J1129/$B1141)+$C1141))),0),0)</f>
        <v>0</v>
      </c>
      <c r="J1141" s="167"/>
      <c r="K1141" s="167"/>
      <c r="L1141" s="156">
        <f t="shared" si="68"/>
        <v>0</v>
      </c>
      <c r="M1141" s="156">
        <f t="shared" si="69"/>
        <v>0</v>
      </c>
      <c r="N1141" s="165"/>
      <c r="O1141" s="165"/>
      <c r="P1141" s="156">
        <f t="shared" si="70"/>
        <v>0</v>
      </c>
      <c r="Q1141" s="156">
        <f t="shared" si="71"/>
        <v>0</v>
      </c>
      <c r="R1141" s="165"/>
      <c r="S1141" s="165"/>
    </row>
    <row r="1142" spans="1:19" x14ac:dyDescent="0.25">
      <c r="A1142" s="156">
        <v>1127</v>
      </c>
      <c r="B1142" s="156" t="e">
        <f>VLOOKUP('Room Details'!$I1130,NCA_Calculations!$I$3:$N$12,2,0)</f>
        <v>#N/A</v>
      </c>
      <c r="C1142" s="156" t="e">
        <f>VLOOKUP('Room Details'!$I1130,NCA_Calculations!$I$3:$N$12,3,0)</f>
        <v>#N/A</v>
      </c>
      <c r="D1142" s="156" t="e">
        <f>VLOOKUP('Room Details'!$I1130,NCA_Calculations!$I$3:$N$12,4,0)</f>
        <v>#N/A</v>
      </c>
      <c r="E1142" s="156" t="e">
        <f>VLOOKUP('Room Details'!$I1130,NCA_Calculations!$I$3:$N$12,5,0)</f>
        <v>#N/A</v>
      </c>
      <c r="F1142" s="156" t="e">
        <f>VLOOKUP('Room Details'!$I1130,NCA_Calculations!$I$3:$N$12,6,0)</f>
        <v>#N/A</v>
      </c>
      <c r="G1142" s="156" t="str">
        <f>IF(OR(ISBLANK('Room Details'!$M1130), 'Room Details'!$M1130 = 0,  'Room Details'!$M1130 = "N/A" ),"Usable","Unusable")</f>
        <v>Usable</v>
      </c>
      <c r="H1142" s="156">
        <f>'Room Details'!$V1130</f>
        <v>0</v>
      </c>
      <c r="I1142" s="156">
        <f>_xlfn.IFNA(ROUNDUP(IF(OR('Room Details'!$J1130=0,ISBLANK('Room Details'!$J1130),'Room Details'!$J1130="N/A"),0,IF('Room Details'!$J1130&gt;$D1142,('Room Details'!$J1130/$E1142)+$F1142,IF('Room Details'!$J1130&lt;=ABS($B1142*$C1142),1,('Room Details'!$J1130/$B1142)+$C1142))),0),0)</f>
        <v>0</v>
      </c>
      <c r="J1142" s="167"/>
      <c r="K1142" s="167"/>
      <c r="L1142" s="156">
        <f t="shared" si="68"/>
        <v>0</v>
      </c>
      <c r="M1142" s="156">
        <f t="shared" si="69"/>
        <v>0</v>
      </c>
      <c r="N1142" s="165"/>
      <c r="O1142" s="165"/>
      <c r="P1142" s="156">
        <f t="shared" si="70"/>
        <v>0</v>
      </c>
      <c r="Q1142" s="156">
        <f t="shared" si="71"/>
        <v>0</v>
      </c>
      <c r="R1142" s="165"/>
      <c r="S1142" s="165"/>
    </row>
    <row r="1143" spans="1:19" x14ac:dyDescent="0.25">
      <c r="A1143" s="156">
        <v>1128</v>
      </c>
      <c r="B1143" s="156" t="e">
        <f>VLOOKUP('Room Details'!$I1131,NCA_Calculations!$I$3:$N$12,2,0)</f>
        <v>#N/A</v>
      </c>
      <c r="C1143" s="156" t="e">
        <f>VLOOKUP('Room Details'!$I1131,NCA_Calculations!$I$3:$N$12,3,0)</f>
        <v>#N/A</v>
      </c>
      <c r="D1143" s="156" t="e">
        <f>VLOOKUP('Room Details'!$I1131,NCA_Calculations!$I$3:$N$12,4,0)</f>
        <v>#N/A</v>
      </c>
      <c r="E1143" s="156" t="e">
        <f>VLOOKUP('Room Details'!$I1131,NCA_Calculations!$I$3:$N$12,5,0)</f>
        <v>#N/A</v>
      </c>
      <c r="F1143" s="156" t="e">
        <f>VLOOKUP('Room Details'!$I1131,NCA_Calculations!$I$3:$N$12,6,0)</f>
        <v>#N/A</v>
      </c>
      <c r="G1143" s="156" t="str">
        <f>IF(OR(ISBLANK('Room Details'!$M1131), 'Room Details'!$M1131 = 0,  'Room Details'!$M1131 = "N/A" ),"Usable","Unusable")</f>
        <v>Usable</v>
      </c>
      <c r="H1143" s="156">
        <f>'Room Details'!$V1131</f>
        <v>0</v>
      </c>
      <c r="I1143" s="156">
        <f>_xlfn.IFNA(ROUNDUP(IF(OR('Room Details'!$J1131=0,ISBLANK('Room Details'!$J1131),'Room Details'!$J1131="N/A"),0,IF('Room Details'!$J1131&gt;$D1143,('Room Details'!$J1131/$E1143)+$F1143,IF('Room Details'!$J1131&lt;=ABS($B1143*$C1143),1,('Room Details'!$J1131/$B1143)+$C1143))),0),0)</f>
        <v>0</v>
      </c>
      <c r="J1143" s="167"/>
      <c r="K1143" s="167"/>
      <c r="L1143" s="156">
        <f t="shared" si="68"/>
        <v>0</v>
      </c>
      <c r="M1143" s="156">
        <f t="shared" si="69"/>
        <v>0</v>
      </c>
      <c r="N1143" s="165"/>
      <c r="O1143" s="165"/>
      <c r="P1143" s="156">
        <f t="shared" si="70"/>
        <v>0</v>
      </c>
      <c r="Q1143" s="156">
        <f t="shared" si="71"/>
        <v>0</v>
      </c>
      <c r="R1143" s="165"/>
      <c r="S1143" s="165"/>
    </row>
    <row r="1144" spans="1:19" x14ac:dyDescent="0.25">
      <c r="A1144" s="156">
        <v>1129</v>
      </c>
      <c r="B1144" s="156" t="e">
        <f>VLOOKUP('Room Details'!$I1132,NCA_Calculations!$I$3:$N$12,2,0)</f>
        <v>#N/A</v>
      </c>
      <c r="C1144" s="156" t="e">
        <f>VLOOKUP('Room Details'!$I1132,NCA_Calculations!$I$3:$N$12,3,0)</f>
        <v>#N/A</v>
      </c>
      <c r="D1144" s="156" t="e">
        <f>VLOOKUP('Room Details'!$I1132,NCA_Calculations!$I$3:$N$12,4,0)</f>
        <v>#N/A</v>
      </c>
      <c r="E1144" s="156" t="e">
        <f>VLOOKUP('Room Details'!$I1132,NCA_Calculations!$I$3:$N$12,5,0)</f>
        <v>#N/A</v>
      </c>
      <c r="F1144" s="156" t="e">
        <f>VLOOKUP('Room Details'!$I1132,NCA_Calculations!$I$3:$N$12,6,0)</f>
        <v>#N/A</v>
      </c>
      <c r="G1144" s="156" t="str">
        <f>IF(OR(ISBLANK('Room Details'!$M1132), 'Room Details'!$M1132 = 0,  'Room Details'!$M1132 = "N/A" ),"Usable","Unusable")</f>
        <v>Usable</v>
      </c>
      <c r="H1144" s="156">
        <f>'Room Details'!$V1132</f>
        <v>0</v>
      </c>
      <c r="I1144" s="156">
        <f>_xlfn.IFNA(ROUNDUP(IF(OR('Room Details'!$J1132=0,ISBLANK('Room Details'!$J1132),'Room Details'!$J1132="N/A"),0,IF('Room Details'!$J1132&gt;$D1144,('Room Details'!$J1132/$E1144)+$F1144,IF('Room Details'!$J1132&lt;=ABS($B1144*$C1144),1,('Room Details'!$J1132/$B1144)+$C1144))),0),0)</f>
        <v>0</v>
      </c>
      <c r="J1144" s="167"/>
      <c r="K1144" s="167"/>
      <c r="L1144" s="156">
        <f t="shared" si="68"/>
        <v>0</v>
      </c>
      <c r="M1144" s="156">
        <f t="shared" si="69"/>
        <v>0</v>
      </c>
      <c r="N1144" s="165"/>
      <c r="O1144" s="165"/>
      <c r="P1144" s="156">
        <f t="shared" si="70"/>
        <v>0</v>
      </c>
      <c r="Q1144" s="156">
        <f t="shared" si="71"/>
        <v>0</v>
      </c>
      <c r="R1144" s="165"/>
      <c r="S1144" s="165"/>
    </row>
    <row r="1145" spans="1:19" x14ac:dyDescent="0.25">
      <c r="A1145" s="156">
        <v>1130</v>
      </c>
      <c r="B1145" s="156" t="e">
        <f>VLOOKUP('Room Details'!$I1133,NCA_Calculations!$I$3:$N$12,2,0)</f>
        <v>#N/A</v>
      </c>
      <c r="C1145" s="156" t="e">
        <f>VLOOKUP('Room Details'!$I1133,NCA_Calculations!$I$3:$N$12,3,0)</f>
        <v>#N/A</v>
      </c>
      <c r="D1145" s="156" t="e">
        <f>VLOOKUP('Room Details'!$I1133,NCA_Calculations!$I$3:$N$12,4,0)</f>
        <v>#N/A</v>
      </c>
      <c r="E1145" s="156" t="e">
        <f>VLOOKUP('Room Details'!$I1133,NCA_Calculations!$I$3:$N$12,5,0)</f>
        <v>#N/A</v>
      </c>
      <c r="F1145" s="156" t="e">
        <f>VLOOKUP('Room Details'!$I1133,NCA_Calculations!$I$3:$N$12,6,0)</f>
        <v>#N/A</v>
      </c>
      <c r="G1145" s="156" t="str">
        <f>IF(OR(ISBLANK('Room Details'!$M1133), 'Room Details'!$M1133 = 0,  'Room Details'!$M1133 = "N/A" ),"Usable","Unusable")</f>
        <v>Usable</v>
      </c>
      <c r="H1145" s="156">
        <f>'Room Details'!$V1133</f>
        <v>0</v>
      </c>
      <c r="I1145" s="156">
        <f>_xlfn.IFNA(ROUNDUP(IF(OR('Room Details'!$J1133=0,ISBLANK('Room Details'!$J1133),'Room Details'!$J1133="N/A"),0,IF('Room Details'!$J1133&gt;$D1145,('Room Details'!$J1133/$E1145)+$F1145,IF('Room Details'!$J1133&lt;=ABS($B1145*$C1145),1,('Room Details'!$J1133/$B1145)+$C1145))),0),0)</f>
        <v>0</v>
      </c>
      <c r="J1145" s="167"/>
      <c r="K1145" s="167"/>
      <c r="L1145" s="156">
        <f t="shared" si="68"/>
        <v>0</v>
      </c>
      <c r="M1145" s="156">
        <f t="shared" si="69"/>
        <v>0</v>
      </c>
      <c r="N1145" s="165"/>
      <c r="O1145" s="165"/>
      <c r="P1145" s="156">
        <f t="shared" si="70"/>
        <v>0</v>
      </c>
      <c r="Q1145" s="156">
        <f t="shared" si="71"/>
        <v>0</v>
      </c>
      <c r="R1145" s="165"/>
      <c r="S1145" s="165"/>
    </row>
    <row r="1146" spans="1:19" x14ac:dyDescent="0.25">
      <c r="A1146" s="156">
        <v>1131</v>
      </c>
      <c r="B1146" s="156" t="e">
        <f>VLOOKUP('Room Details'!$I1134,NCA_Calculations!$I$3:$N$12,2,0)</f>
        <v>#N/A</v>
      </c>
      <c r="C1146" s="156" t="e">
        <f>VLOOKUP('Room Details'!$I1134,NCA_Calculations!$I$3:$N$12,3,0)</f>
        <v>#N/A</v>
      </c>
      <c r="D1146" s="156" t="e">
        <f>VLOOKUP('Room Details'!$I1134,NCA_Calculations!$I$3:$N$12,4,0)</f>
        <v>#N/A</v>
      </c>
      <c r="E1146" s="156" t="e">
        <f>VLOOKUP('Room Details'!$I1134,NCA_Calculations!$I$3:$N$12,5,0)</f>
        <v>#N/A</v>
      </c>
      <c r="F1146" s="156" t="e">
        <f>VLOOKUP('Room Details'!$I1134,NCA_Calculations!$I$3:$N$12,6,0)</f>
        <v>#N/A</v>
      </c>
      <c r="G1146" s="156" t="str">
        <f>IF(OR(ISBLANK('Room Details'!$M1134), 'Room Details'!$M1134 = 0,  'Room Details'!$M1134 = "N/A" ),"Usable","Unusable")</f>
        <v>Usable</v>
      </c>
      <c r="H1146" s="156">
        <f>'Room Details'!$V1134</f>
        <v>0</v>
      </c>
      <c r="I1146" s="156">
        <f>_xlfn.IFNA(ROUNDUP(IF(OR('Room Details'!$J1134=0,ISBLANK('Room Details'!$J1134),'Room Details'!$J1134="N/A"),0,IF('Room Details'!$J1134&gt;$D1146,('Room Details'!$J1134/$E1146)+$F1146,IF('Room Details'!$J1134&lt;=ABS($B1146*$C1146),1,('Room Details'!$J1134/$B1146)+$C1146))),0),0)</f>
        <v>0</v>
      </c>
      <c r="J1146" s="167"/>
      <c r="K1146" s="167"/>
      <c r="L1146" s="156">
        <f t="shared" si="68"/>
        <v>0</v>
      </c>
      <c r="M1146" s="156">
        <f t="shared" si="69"/>
        <v>0</v>
      </c>
      <c r="N1146" s="165"/>
      <c r="O1146" s="165"/>
      <c r="P1146" s="156">
        <f t="shared" si="70"/>
        <v>0</v>
      </c>
      <c r="Q1146" s="156">
        <f t="shared" si="71"/>
        <v>0</v>
      </c>
      <c r="R1146" s="165"/>
      <c r="S1146" s="165"/>
    </row>
    <row r="1147" spans="1:19" x14ac:dyDescent="0.25">
      <c r="A1147" s="156">
        <v>1132</v>
      </c>
      <c r="B1147" s="156" t="e">
        <f>VLOOKUP('Room Details'!$I1135,NCA_Calculations!$I$3:$N$12,2,0)</f>
        <v>#N/A</v>
      </c>
      <c r="C1147" s="156" t="e">
        <f>VLOOKUP('Room Details'!$I1135,NCA_Calculations!$I$3:$N$12,3,0)</f>
        <v>#N/A</v>
      </c>
      <c r="D1147" s="156" t="e">
        <f>VLOOKUP('Room Details'!$I1135,NCA_Calculations!$I$3:$N$12,4,0)</f>
        <v>#N/A</v>
      </c>
      <c r="E1147" s="156" t="e">
        <f>VLOOKUP('Room Details'!$I1135,NCA_Calculations!$I$3:$N$12,5,0)</f>
        <v>#N/A</v>
      </c>
      <c r="F1147" s="156" t="e">
        <f>VLOOKUP('Room Details'!$I1135,NCA_Calculations!$I$3:$N$12,6,0)</f>
        <v>#N/A</v>
      </c>
      <c r="G1147" s="156" t="str">
        <f>IF(OR(ISBLANK('Room Details'!$M1135), 'Room Details'!$M1135 = 0,  'Room Details'!$M1135 = "N/A" ),"Usable","Unusable")</f>
        <v>Usable</v>
      </c>
      <c r="H1147" s="156">
        <f>'Room Details'!$V1135</f>
        <v>0</v>
      </c>
      <c r="I1147" s="156">
        <f>_xlfn.IFNA(ROUNDUP(IF(OR('Room Details'!$J1135=0,ISBLANK('Room Details'!$J1135),'Room Details'!$J1135="N/A"),0,IF('Room Details'!$J1135&gt;$D1147,('Room Details'!$J1135/$E1147)+$F1147,IF('Room Details'!$J1135&lt;=ABS($B1147*$C1147),1,('Room Details'!$J1135/$B1147)+$C1147))),0),0)</f>
        <v>0</v>
      </c>
      <c r="J1147" s="167"/>
      <c r="K1147" s="167"/>
      <c r="L1147" s="156">
        <f t="shared" si="68"/>
        <v>0</v>
      </c>
      <c r="M1147" s="156">
        <f t="shared" si="69"/>
        <v>0</v>
      </c>
      <c r="N1147" s="165"/>
      <c r="O1147" s="165"/>
      <c r="P1147" s="156">
        <f t="shared" si="70"/>
        <v>0</v>
      </c>
      <c r="Q1147" s="156">
        <f t="shared" si="71"/>
        <v>0</v>
      </c>
      <c r="R1147" s="165"/>
      <c r="S1147" s="165"/>
    </row>
    <row r="1148" spans="1:19" x14ac:dyDescent="0.25">
      <c r="A1148" s="156">
        <v>1133</v>
      </c>
      <c r="B1148" s="156" t="e">
        <f>VLOOKUP('Room Details'!$I1136,NCA_Calculations!$I$3:$N$12,2,0)</f>
        <v>#N/A</v>
      </c>
      <c r="C1148" s="156" t="e">
        <f>VLOOKUP('Room Details'!$I1136,NCA_Calculations!$I$3:$N$12,3,0)</f>
        <v>#N/A</v>
      </c>
      <c r="D1148" s="156" t="e">
        <f>VLOOKUP('Room Details'!$I1136,NCA_Calculations!$I$3:$N$12,4,0)</f>
        <v>#N/A</v>
      </c>
      <c r="E1148" s="156" t="e">
        <f>VLOOKUP('Room Details'!$I1136,NCA_Calculations!$I$3:$N$12,5,0)</f>
        <v>#N/A</v>
      </c>
      <c r="F1148" s="156" t="e">
        <f>VLOOKUP('Room Details'!$I1136,NCA_Calculations!$I$3:$N$12,6,0)</f>
        <v>#N/A</v>
      </c>
      <c r="G1148" s="156" t="str">
        <f>IF(OR(ISBLANK('Room Details'!$M1136), 'Room Details'!$M1136 = 0,  'Room Details'!$M1136 = "N/A" ),"Usable","Unusable")</f>
        <v>Usable</v>
      </c>
      <c r="H1148" s="156">
        <f>'Room Details'!$V1136</f>
        <v>0</v>
      </c>
      <c r="I1148" s="156">
        <f>_xlfn.IFNA(ROUNDUP(IF(OR('Room Details'!$J1136=0,ISBLANK('Room Details'!$J1136),'Room Details'!$J1136="N/A"),0,IF('Room Details'!$J1136&gt;$D1148,('Room Details'!$J1136/$E1148)+$F1148,IF('Room Details'!$J1136&lt;=ABS($B1148*$C1148),1,('Room Details'!$J1136/$B1148)+$C1148))),0),0)</f>
        <v>0</v>
      </c>
      <c r="J1148" s="167"/>
      <c r="K1148" s="167"/>
      <c r="L1148" s="156">
        <f t="shared" si="68"/>
        <v>0</v>
      </c>
      <c r="M1148" s="156">
        <f t="shared" si="69"/>
        <v>0</v>
      </c>
      <c r="N1148" s="165"/>
      <c r="O1148" s="165"/>
      <c r="P1148" s="156">
        <f t="shared" si="70"/>
        <v>0</v>
      </c>
      <c r="Q1148" s="156">
        <f t="shared" si="71"/>
        <v>0</v>
      </c>
      <c r="R1148" s="165"/>
      <c r="S1148" s="165"/>
    </row>
    <row r="1149" spans="1:19" x14ac:dyDescent="0.25">
      <c r="A1149" s="156">
        <v>1134</v>
      </c>
      <c r="B1149" s="156" t="e">
        <f>VLOOKUP('Room Details'!$I1137,NCA_Calculations!$I$3:$N$12,2,0)</f>
        <v>#N/A</v>
      </c>
      <c r="C1149" s="156" t="e">
        <f>VLOOKUP('Room Details'!$I1137,NCA_Calculations!$I$3:$N$12,3,0)</f>
        <v>#N/A</v>
      </c>
      <c r="D1149" s="156" t="e">
        <f>VLOOKUP('Room Details'!$I1137,NCA_Calculations!$I$3:$N$12,4,0)</f>
        <v>#N/A</v>
      </c>
      <c r="E1149" s="156" t="e">
        <f>VLOOKUP('Room Details'!$I1137,NCA_Calculations!$I$3:$N$12,5,0)</f>
        <v>#N/A</v>
      </c>
      <c r="F1149" s="156" t="e">
        <f>VLOOKUP('Room Details'!$I1137,NCA_Calculations!$I$3:$N$12,6,0)</f>
        <v>#N/A</v>
      </c>
      <c r="G1149" s="156" t="str">
        <f>IF(OR(ISBLANK('Room Details'!$M1137), 'Room Details'!$M1137 = 0,  'Room Details'!$M1137 = "N/A" ),"Usable","Unusable")</f>
        <v>Usable</v>
      </c>
      <c r="H1149" s="156">
        <f>'Room Details'!$V1137</f>
        <v>0</v>
      </c>
      <c r="I1149" s="156">
        <f>_xlfn.IFNA(ROUNDUP(IF(OR('Room Details'!$J1137=0,ISBLANK('Room Details'!$J1137),'Room Details'!$J1137="N/A"),0,IF('Room Details'!$J1137&gt;$D1149,('Room Details'!$J1137/$E1149)+$F1149,IF('Room Details'!$J1137&lt;=ABS($B1149*$C1149),1,('Room Details'!$J1137/$B1149)+$C1149))),0),0)</f>
        <v>0</v>
      </c>
      <c r="J1149" s="167"/>
      <c r="K1149" s="167"/>
      <c r="L1149" s="156">
        <f t="shared" si="68"/>
        <v>0</v>
      </c>
      <c r="M1149" s="156">
        <f t="shared" si="69"/>
        <v>0</v>
      </c>
      <c r="N1149" s="165"/>
      <c r="O1149" s="165"/>
      <c r="P1149" s="156">
        <f t="shared" si="70"/>
        <v>0</v>
      </c>
      <c r="Q1149" s="156">
        <f t="shared" si="71"/>
        <v>0</v>
      </c>
      <c r="R1149" s="165"/>
      <c r="S1149" s="165"/>
    </row>
    <row r="1150" spans="1:19" x14ac:dyDescent="0.25">
      <c r="A1150" s="156">
        <v>1135</v>
      </c>
      <c r="B1150" s="156" t="e">
        <f>VLOOKUP('Room Details'!$I1138,NCA_Calculations!$I$3:$N$12,2,0)</f>
        <v>#N/A</v>
      </c>
      <c r="C1150" s="156" t="e">
        <f>VLOOKUP('Room Details'!$I1138,NCA_Calculations!$I$3:$N$12,3,0)</f>
        <v>#N/A</v>
      </c>
      <c r="D1150" s="156" t="e">
        <f>VLOOKUP('Room Details'!$I1138,NCA_Calculations!$I$3:$N$12,4,0)</f>
        <v>#N/A</v>
      </c>
      <c r="E1150" s="156" t="e">
        <f>VLOOKUP('Room Details'!$I1138,NCA_Calculations!$I$3:$N$12,5,0)</f>
        <v>#N/A</v>
      </c>
      <c r="F1150" s="156" t="e">
        <f>VLOOKUP('Room Details'!$I1138,NCA_Calculations!$I$3:$N$12,6,0)</f>
        <v>#N/A</v>
      </c>
      <c r="G1150" s="156" t="str">
        <f>IF(OR(ISBLANK('Room Details'!$M1138), 'Room Details'!$M1138 = 0,  'Room Details'!$M1138 = "N/A" ),"Usable","Unusable")</f>
        <v>Usable</v>
      </c>
      <c r="H1150" s="156">
        <f>'Room Details'!$V1138</f>
        <v>0</v>
      </c>
      <c r="I1150" s="156">
        <f>_xlfn.IFNA(ROUNDUP(IF(OR('Room Details'!$J1138=0,ISBLANK('Room Details'!$J1138),'Room Details'!$J1138="N/A"),0,IF('Room Details'!$J1138&gt;$D1150,('Room Details'!$J1138/$E1150)+$F1150,IF('Room Details'!$J1138&lt;=ABS($B1150*$C1150),1,('Room Details'!$J1138/$B1150)+$C1150))),0),0)</f>
        <v>0</v>
      </c>
      <c r="J1150" s="167"/>
      <c r="K1150" s="167"/>
      <c r="L1150" s="156">
        <f t="shared" si="68"/>
        <v>0</v>
      </c>
      <c r="M1150" s="156">
        <f t="shared" si="69"/>
        <v>0</v>
      </c>
      <c r="N1150" s="165"/>
      <c r="O1150" s="165"/>
      <c r="P1150" s="156">
        <f t="shared" si="70"/>
        <v>0</v>
      </c>
      <c r="Q1150" s="156">
        <f t="shared" si="71"/>
        <v>0</v>
      </c>
      <c r="R1150" s="165"/>
      <c r="S1150" s="165"/>
    </row>
    <row r="1151" spans="1:19" x14ac:dyDescent="0.25">
      <c r="A1151" s="156">
        <v>1136</v>
      </c>
      <c r="B1151" s="156" t="e">
        <f>VLOOKUP('Room Details'!$I1139,NCA_Calculations!$I$3:$N$12,2,0)</f>
        <v>#N/A</v>
      </c>
      <c r="C1151" s="156" t="e">
        <f>VLOOKUP('Room Details'!$I1139,NCA_Calculations!$I$3:$N$12,3,0)</f>
        <v>#N/A</v>
      </c>
      <c r="D1151" s="156" t="e">
        <f>VLOOKUP('Room Details'!$I1139,NCA_Calculations!$I$3:$N$12,4,0)</f>
        <v>#N/A</v>
      </c>
      <c r="E1151" s="156" t="e">
        <f>VLOOKUP('Room Details'!$I1139,NCA_Calculations!$I$3:$N$12,5,0)</f>
        <v>#N/A</v>
      </c>
      <c r="F1151" s="156" t="e">
        <f>VLOOKUP('Room Details'!$I1139,NCA_Calculations!$I$3:$N$12,6,0)</f>
        <v>#N/A</v>
      </c>
      <c r="G1151" s="156" t="str">
        <f>IF(OR(ISBLANK('Room Details'!$M1139), 'Room Details'!$M1139 = 0,  'Room Details'!$M1139 = "N/A" ),"Usable","Unusable")</f>
        <v>Usable</v>
      </c>
      <c r="H1151" s="156">
        <f>'Room Details'!$V1139</f>
        <v>0</v>
      </c>
      <c r="I1151" s="156">
        <f>_xlfn.IFNA(ROUNDUP(IF(OR('Room Details'!$J1139=0,ISBLANK('Room Details'!$J1139),'Room Details'!$J1139="N/A"),0,IF('Room Details'!$J1139&gt;$D1151,('Room Details'!$J1139/$E1151)+$F1151,IF('Room Details'!$J1139&lt;=ABS($B1151*$C1151),1,('Room Details'!$J1139/$B1151)+$C1151))),0),0)</f>
        <v>0</v>
      </c>
      <c r="J1151" s="167"/>
      <c r="K1151" s="167"/>
      <c r="L1151" s="156">
        <f t="shared" si="68"/>
        <v>0</v>
      </c>
      <c r="M1151" s="156">
        <f t="shared" si="69"/>
        <v>0</v>
      </c>
      <c r="N1151" s="165"/>
      <c r="O1151" s="165"/>
      <c r="P1151" s="156">
        <f t="shared" si="70"/>
        <v>0</v>
      </c>
      <c r="Q1151" s="156">
        <f t="shared" si="71"/>
        <v>0</v>
      </c>
      <c r="R1151" s="165"/>
      <c r="S1151" s="165"/>
    </row>
    <row r="1152" spans="1:19" x14ac:dyDescent="0.25">
      <c r="A1152" s="156">
        <v>1137</v>
      </c>
      <c r="B1152" s="156" t="e">
        <f>VLOOKUP('Room Details'!$I1140,NCA_Calculations!$I$3:$N$12,2,0)</f>
        <v>#N/A</v>
      </c>
      <c r="C1152" s="156" t="e">
        <f>VLOOKUP('Room Details'!$I1140,NCA_Calculations!$I$3:$N$12,3,0)</f>
        <v>#N/A</v>
      </c>
      <c r="D1152" s="156" t="e">
        <f>VLOOKUP('Room Details'!$I1140,NCA_Calculations!$I$3:$N$12,4,0)</f>
        <v>#N/A</v>
      </c>
      <c r="E1152" s="156" t="e">
        <f>VLOOKUP('Room Details'!$I1140,NCA_Calculations!$I$3:$N$12,5,0)</f>
        <v>#N/A</v>
      </c>
      <c r="F1152" s="156" t="e">
        <f>VLOOKUP('Room Details'!$I1140,NCA_Calculations!$I$3:$N$12,6,0)</f>
        <v>#N/A</v>
      </c>
      <c r="G1152" s="156" t="str">
        <f>IF(OR(ISBLANK('Room Details'!$M1140), 'Room Details'!$M1140 = 0,  'Room Details'!$M1140 = "N/A" ),"Usable","Unusable")</f>
        <v>Usable</v>
      </c>
      <c r="H1152" s="156">
        <f>'Room Details'!$V1140</f>
        <v>0</v>
      </c>
      <c r="I1152" s="156">
        <f>_xlfn.IFNA(ROUNDUP(IF(OR('Room Details'!$J1140=0,ISBLANK('Room Details'!$J1140),'Room Details'!$J1140="N/A"),0,IF('Room Details'!$J1140&gt;$D1152,('Room Details'!$J1140/$E1152)+$F1152,IF('Room Details'!$J1140&lt;=ABS($B1152*$C1152),1,('Room Details'!$J1140/$B1152)+$C1152))),0),0)</f>
        <v>0</v>
      </c>
      <c r="J1152" s="167"/>
      <c r="K1152" s="167"/>
      <c r="L1152" s="156">
        <f t="shared" si="68"/>
        <v>0</v>
      </c>
      <c r="M1152" s="156">
        <f t="shared" si="69"/>
        <v>0</v>
      </c>
      <c r="N1152" s="165"/>
      <c r="O1152" s="165"/>
      <c r="P1152" s="156">
        <f t="shared" si="70"/>
        <v>0</v>
      </c>
      <c r="Q1152" s="156">
        <f t="shared" si="71"/>
        <v>0</v>
      </c>
      <c r="R1152" s="165"/>
      <c r="S1152" s="165"/>
    </row>
    <row r="1153" spans="1:19" x14ac:dyDescent="0.25">
      <c r="A1153" s="156">
        <v>1138</v>
      </c>
      <c r="B1153" s="156" t="e">
        <f>VLOOKUP('Room Details'!$I1141,NCA_Calculations!$I$3:$N$12,2,0)</f>
        <v>#N/A</v>
      </c>
      <c r="C1153" s="156" t="e">
        <f>VLOOKUP('Room Details'!$I1141,NCA_Calculations!$I$3:$N$12,3,0)</f>
        <v>#N/A</v>
      </c>
      <c r="D1153" s="156" t="e">
        <f>VLOOKUP('Room Details'!$I1141,NCA_Calculations!$I$3:$N$12,4,0)</f>
        <v>#N/A</v>
      </c>
      <c r="E1153" s="156" t="e">
        <f>VLOOKUP('Room Details'!$I1141,NCA_Calculations!$I$3:$N$12,5,0)</f>
        <v>#N/A</v>
      </c>
      <c r="F1153" s="156" t="e">
        <f>VLOOKUP('Room Details'!$I1141,NCA_Calculations!$I$3:$N$12,6,0)</f>
        <v>#N/A</v>
      </c>
      <c r="G1153" s="156" t="str">
        <f>IF(OR(ISBLANK('Room Details'!$M1141), 'Room Details'!$M1141 = 0,  'Room Details'!$M1141 = "N/A" ),"Usable","Unusable")</f>
        <v>Usable</v>
      </c>
      <c r="H1153" s="156">
        <f>'Room Details'!$V1141</f>
        <v>0</v>
      </c>
      <c r="I1153" s="156">
        <f>_xlfn.IFNA(ROUNDUP(IF(OR('Room Details'!$J1141=0,ISBLANK('Room Details'!$J1141),'Room Details'!$J1141="N/A"),0,IF('Room Details'!$J1141&gt;$D1153,('Room Details'!$J1141/$E1153)+$F1153,IF('Room Details'!$J1141&lt;=ABS($B1153*$C1153),1,('Room Details'!$J1141/$B1153)+$C1153))),0),0)</f>
        <v>0</v>
      </c>
      <c r="J1153" s="167"/>
      <c r="K1153" s="167"/>
      <c r="L1153" s="156">
        <f t="shared" si="68"/>
        <v>0</v>
      </c>
      <c r="M1153" s="156">
        <f t="shared" si="69"/>
        <v>0</v>
      </c>
      <c r="N1153" s="165"/>
      <c r="O1153" s="165"/>
      <c r="P1153" s="156">
        <f t="shared" si="70"/>
        <v>0</v>
      </c>
      <c r="Q1153" s="156">
        <f t="shared" si="71"/>
        <v>0</v>
      </c>
      <c r="R1153" s="165"/>
      <c r="S1153" s="165"/>
    </row>
    <row r="1154" spans="1:19" x14ac:dyDescent="0.25">
      <c r="A1154" s="156">
        <v>1139</v>
      </c>
      <c r="B1154" s="156" t="e">
        <f>VLOOKUP('Room Details'!$I1142,NCA_Calculations!$I$3:$N$12,2,0)</f>
        <v>#N/A</v>
      </c>
      <c r="C1154" s="156" t="e">
        <f>VLOOKUP('Room Details'!$I1142,NCA_Calculations!$I$3:$N$12,3,0)</f>
        <v>#N/A</v>
      </c>
      <c r="D1154" s="156" t="e">
        <f>VLOOKUP('Room Details'!$I1142,NCA_Calculations!$I$3:$N$12,4,0)</f>
        <v>#N/A</v>
      </c>
      <c r="E1154" s="156" t="e">
        <f>VLOOKUP('Room Details'!$I1142,NCA_Calculations!$I$3:$N$12,5,0)</f>
        <v>#N/A</v>
      </c>
      <c r="F1154" s="156" t="e">
        <f>VLOOKUP('Room Details'!$I1142,NCA_Calculations!$I$3:$N$12,6,0)</f>
        <v>#N/A</v>
      </c>
      <c r="G1154" s="156" t="str">
        <f>IF(OR(ISBLANK('Room Details'!$M1142), 'Room Details'!$M1142 = 0,  'Room Details'!$M1142 = "N/A" ),"Usable","Unusable")</f>
        <v>Usable</v>
      </c>
      <c r="H1154" s="156">
        <f>'Room Details'!$V1142</f>
        <v>0</v>
      </c>
      <c r="I1154" s="156">
        <f>_xlfn.IFNA(ROUNDUP(IF(OR('Room Details'!$J1142=0,ISBLANK('Room Details'!$J1142),'Room Details'!$J1142="N/A"),0,IF('Room Details'!$J1142&gt;$D1154,('Room Details'!$J1142/$E1154)+$F1154,IF('Room Details'!$J1142&lt;=ABS($B1154*$C1154),1,('Room Details'!$J1142/$B1154)+$C1154))),0),0)</f>
        <v>0</v>
      </c>
      <c r="J1154" s="167"/>
      <c r="K1154" s="167"/>
      <c r="L1154" s="156">
        <f t="shared" si="68"/>
        <v>0</v>
      </c>
      <c r="M1154" s="156">
        <f t="shared" si="69"/>
        <v>0</v>
      </c>
      <c r="N1154" s="165"/>
      <c r="O1154" s="165"/>
      <c r="P1154" s="156">
        <f t="shared" si="70"/>
        <v>0</v>
      </c>
      <c r="Q1154" s="156">
        <f t="shared" si="71"/>
        <v>0</v>
      </c>
      <c r="R1154" s="165"/>
      <c r="S1154" s="165"/>
    </row>
    <row r="1155" spans="1:19" x14ac:dyDescent="0.25">
      <c r="A1155" s="156">
        <v>1140</v>
      </c>
      <c r="B1155" s="156" t="e">
        <f>VLOOKUP('Room Details'!$I1143,NCA_Calculations!$I$3:$N$12,2,0)</f>
        <v>#N/A</v>
      </c>
      <c r="C1155" s="156" t="e">
        <f>VLOOKUP('Room Details'!$I1143,NCA_Calculations!$I$3:$N$12,3,0)</f>
        <v>#N/A</v>
      </c>
      <c r="D1155" s="156" t="e">
        <f>VLOOKUP('Room Details'!$I1143,NCA_Calculations!$I$3:$N$12,4,0)</f>
        <v>#N/A</v>
      </c>
      <c r="E1155" s="156" t="e">
        <f>VLOOKUP('Room Details'!$I1143,NCA_Calculations!$I$3:$N$12,5,0)</f>
        <v>#N/A</v>
      </c>
      <c r="F1155" s="156" t="e">
        <f>VLOOKUP('Room Details'!$I1143,NCA_Calculations!$I$3:$N$12,6,0)</f>
        <v>#N/A</v>
      </c>
      <c r="G1155" s="156" t="str">
        <f>IF(OR(ISBLANK('Room Details'!$M1143), 'Room Details'!$M1143 = 0,  'Room Details'!$M1143 = "N/A" ),"Usable","Unusable")</f>
        <v>Usable</v>
      </c>
      <c r="H1155" s="156">
        <f>'Room Details'!$V1143</f>
        <v>0</v>
      </c>
      <c r="I1155" s="156">
        <f>_xlfn.IFNA(ROUNDUP(IF(OR('Room Details'!$J1143=0,ISBLANK('Room Details'!$J1143),'Room Details'!$J1143="N/A"),0,IF('Room Details'!$J1143&gt;$D1155,('Room Details'!$J1143/$E1155)+$F1155,IF('Room Details'!$J1143&lt;=ABS($B1155*$C1155),1,('Room Details'!$J1143/$B1155)+$C1155))),0),0)</f>
        <v>0</v>
      </c>
      <c r="J1155" s="167"/>
      <c r="K1155" s="167"/>
      <c r="L1155" s="156">
        <f t="shared" si="68"/>
        <v>0</v>
      </c>
      <c r="M1155" s="156">
        <f t="shared" si="69"/>
        <v>0</v>
      </c>
      <c r="N1155" s="165"/>
      <c r="O1155" s="165"/>
      <c r="P1155" s="156">
        <f t="shared" si="70"/>
        <v>0</v>
      </c>
      <c r="Q1155" s="156">
        <f t="shared" si="71"/>
        <v>0</v>
      </c>
      <c r="R1155" s="165"/>
      <c r="S1155" s="165"/>
    </row>
    <row r="1156" spans="1:19" x14ac:dyDescent="0.25">
      <c r="A1156" s="156">
        <v>1141</v>
      </c>
      <c r="B1156" s="156" t="e">
        <f>VLOOKUP('Room Details'!$I1144,NCA_Calculations!$I$3:$N$12,2,0)</f>
        <v>#N/A</v>
      </c>
      <c r="C1156" s="156" t="e">
        <f>VLOOKUP('Room Details'!$I1144,NCA_Calculations!$I$3:$N$12,3,0)</f>
        <v>#N/A</v>
      </c>
      <c r="D1156" s="156" t="e">
        <f>VLOOKUP('Room Details'!$I1144,NCA_Calculations!$I$3:$N$12,4,0)</f>
        <v>#N/A</v>
      </c>
      <c r="E1156" s="156" t="e">
        <f>VLOOKUP('Room Details'!$I1144,NCA_Calculations!$I$3:$N$12,5,0)</f>
        <v>#N/A</v>
      </c>
      <c r="F1156" s="156" t="e">
        <f>VLOOKUP('Room Details'!$I1144,NCA_Calculations!$I$3:$N$12,6,0)</f>
        <v>#N/A</v>
      </c>
      <c r="G1156" s="156" t="str">
        <f>IF(OR(ISBLANK('Room Details'!$M1144), 'Room Details'!$M1144 = 0,  'Room Details'!$M1144 = "N/A" ),"Usable","Unusable")</f>
        <v>Usable</v>
      </c>
      <c r="H1156" s="156">
        <f>'Room Details'!$V1144</f>
        <v>0</v>
      </c>
      <c r="I1156" s="156">
        <f>_xlfn.IFNA(ROUNDUP(IF(OR('Room Details'!$J1144=0,ISBLANK('Room Details'!$J1144),'Room Details'!$J1144="N/A"),0,IF('Room Details'!$J1144&gt;$D1156,('Room Details'!$J1144/$E1156)+$F1156,IF('Room Details'!$J1144&lt;=ABS($B1156*$C1156),1,('Room Details'!$J1144/$B1156)+$C1156))),0),0)</f>
        <v>0</v>
      </c>
      <c r="J1156" s="167"/>
      <c r="K1156" s="167"/>
      <c r="L1156" s="156">
        <f t="shared" si="68"/>
        <v>0</v>
      </c>
      <c r="M1156" s="156">
        <f t="shared" si="69"/>
        <v>0</v>
      </c>
      <c r="N1156" s="165"/>
      <c r="O1156" s="165"/>
      <c r="P1156" s="156">
        <f t="shared" si="70"/>
        <v>0</v>
      </c>
      <c r="Q1156" s="156">
        <f t="shared" si="71"/>
        <v>0</v>
      </c>
      <c r="R1156" s="165"/>
      <c r="S1156" s="165"/>
    </row>
    <row r="1157" spans="1:19" x14ac:dyDescent="0.25">
      <c r="A1157" s="156">
        <v>1142</v>
      </c>
      <c r="B1157" s="156" t="e">
        <f>VLOOKUP('Room Details'!$I1145,NCA_Calculations!$I$3:$N$12,2,0)</f>
        <v>#N/A</v>
      </c>
      <c r="C1157" s="156" t="e">
        <f>VLOOKUP('Room Details'!$I1145,NCA_Calculations!$I$3:$N$12,3,0)</f>
        <v>#N/A</v>
      </c>
      <c r="D1157" s="156" t="e">
        <f>VLOOKUP('Room Details'!$I1145,NCA_Calculations!$I$3:$N$12,4,0)</f>
        <v>#N/A</v>
      </c>
      <c r="E1157" s="156" t="e">
        <f>VLOOKUP('Room Details'!$I1145,NCA_Calculations!$I$3:$N$12,5,0)</f>
        <v>#N/A</v>
      </c>
      <c r="F1157" s="156" t="e">
        <f>VLOOKUP('Room Details'!$I1145,NCA_Calculations!$I$3:$N$12,6,0)</f>
        <v>#N/A</v>
      </c>
      <c r="G1157" s="156" t="str">
        <f>IF(OR(ISBLANK('Room Details'!$M1145), 'Room Details'!$M1145 = 0,  'Room Details'!$M1145 = "N/A" ),"Usable","Unusable")</f>
        <v>Usable</v>
      </c>
      <c r="H1157" s="156">
        <f>'Room Details'!$V1145</f>
        <v>0</v>
      </c>
      <c r="I1157" s="156">
        <f>_xlfn.IFNA(ROUNDUP(IF(OR('Room Details'!$J1145=0,ISBLANK('Room Details'!$J1145),'Room Details'!$J1145="N/A"),0,IF('Room Details'!$J1145&gt;$D1157,('Room Details'!$J1145/$E1157)+$F1157,IF('Room Details'!$J1145&lt;=ABS($B1157*$C1157),1,('Room Details'!$J1145/$B1157)+$C1157))),0),0)</f>
        <v>0</v>
      </c>
      <c r="J1157" s="167"/>
      <c r="K1157" s="167"/>
      <c r="L1157" s="156">
        <f t="shared" si="68"/>
        <v>0</v>
      </c>
      <c r="M1157" s="156">
        <f t="shared" si="69"/>
        <v>0</v>
      </c>
      <c r="N1157" s="165"/>
      <c r="O1157" s="165"/>
      <c r="P1157" s="156">
        <f t="shared" si="70"/>
        <v>0</v>
      </c>
      <c r="Q1157" s="156">
        <f t="shared" si="71"/>
        <v>0</v>
      </c>
      <c r="R1157" s="165"/>
      <c r="S1157" s="165"/>
    </row>
    <row r="1158" spans="1:19" x14ac:dyDescent="0.25">
      <c r="A1158" s="156">
        <v>1143</v>
      </c>
      <c r="B1158" s="156" t="e">
        <f>VLOOKUP('Room Details'!$I1146,NCA_Calculations!$I$3:$N$12,2,0)</f>
        <v>#N/A</v>
      </c>
      <c r="C1158" s="156" t="e">
        <f>VLOOKUP('Room Details'!$I1146,NCA_Calculations!$I$3:$N$12,3,0)</f>
        <v>#N/A</v>
      </c>
      <c r="D1158" s="156" t="e">
        <f>VLOOKUP('Room Details'!$I1146,NCA_Calculations!$I$3:$N$12,4,0)</f>
        <v>#N/A</v>
      </c>
      <c r="E1158" s="156" t="e">
        <f>VLOOKUP('Room Details'!$I1146,NCA_Calculations!$I$3:$N$12,5,0)</f>
        <v>#N/A</v>
      </c>
      <c r="F1158" s="156" t="e">
        <f>VLOOKUP('Room Details'!$I1146,NCA_Calculations!$I$3:$N$12,6,0)</f>
        <v>#N/A</v>
      </c>
      <c r="G1158" s="156" t="str">
        <f>IF(OR(ISBLANK('Room Details'!$M1146), 'Room Details'!$M1146 = 0,  'Room Details'!$M1146 = "N/A" ),"Usable","Unusable")</f>
        <v>Usable</v>
      </c>
      <c r="H1158" s="156">
        <f>'Room Details'!$V1146</f>
        <v>0</v>
      </c>
      <c r="I1158" s="156">
        <f>_xlfn.IFNA(ROUNDUP(IF(OR('Room Details'!$J1146=0,ISBLANK('Room Details'!$J1146),'Room Details'!$J1146="N/A"),0,IF('Room Details'!$J1146&gt;$D1158,('Room Details'!$J1146/$E1158)+$F1158,IF('Room Details'!$J1146&lt;=ABS($B1158*$C1158),1,('Room Details'!$J1146/$B1158)+$C1158))),0),0)</f>
        <v>0</v>
      </c>
      <c r="J1158" s="167"/>
      <c r="K1158" s="167"/>
      <c r="L1158" s="156">
        <f t="shared" si="68"/>
        <v>0</v>
      </c>
      <c r="M1158" s="156">
        <f t="shared" si="69"/>
        <v>0</v>
      </c>
      <c r="N1158" s="165"/>
      <c r="O1158" s="165"/>
      <c r="P1158" s="156">
        <f t="shared" si="70"/>
        <v>0</v>
      </c>
      <c r="Q1158" s="156">
        <f t="shared" si="71"/>
        <v>0</v>
      </c>
      <c r="R1158" s="165"/>
      <c r="S1158" s="165"/>
    </row>
    <row r="1159" spans="1:19" x14ac:dyDescent="0.25">
      <c r="A1159" s="156">
        <v>1144</v>
      </c>
      <c r="B1159" s="156" t="e">
        <f>VLOOKUP('Room Details'!$I1147,NCA_Calculations!$I$3:$N$12,2,0)</f>
        <v>#N/A</v>
      </c>
      <c r="C1159" s="156" t="e">
        <f>VLOOKUP('Room Details'!$I1147,NCA_Calculations!$I$3:$N$12,3,0)</f>
        <v>#N/A</v>
      </c>
      <c r="D1159" s="156" t="e">
        <f>VLOOKUP('Room Details'!$I1147,NCA_Calculations!$I$3:$N$12,4,0)</f>
        <v>#N/A</v>
      </c>
      <c r="E1159" s="156" t="e">
        <f>VLOOKUP('Room Details'!$I1147,NCA_Calculations!$I$3:$N$12,5,0)</f>
        <v>#N/A</v>
      </c>
      <c r="F1159" s="156" t="e">
        <f>VLOOKUP('Room Details'!$I1147,NCA_Calculations!$I$3:$N$12,6,0)</f>
        <v>#N/A</v>
      </c>
      <c r="G1159" s="156" t="str">
        <f>IF(OR(ISBLANK('Room Details'!$M1147), 'Room Details'!$M1147 = 0,  'Room Details'!$M1147 = "N/A" ),"Usable","Unusable")</f>
        <v>Usable</v>
      </c>
      <c r="H1159" s="156">
        <f>'Room Details'!$V1147</f>
        <v>0</v>
      </c>
      <c r="I1159" s="156">
        <f>_xlfn.IFNA(ROUNDUP(IF(OR('Room Details'!$J1147=0,ISBLANK('Room Details'!$J1147),'Room Details'!$J1147="N/A"),0,IF('Room Details'!$J1147&gt;$D1159,('Room Details'!$J1147/$E1159)+$F1159,IF('Room Details'!$J1147&lt;=ABS($B1159*$C1159),1,('Room Details'!$J1147/$B1159)+$C1159))),0),0)</f>
        <v>0</v>
      </c>
      <c r="J1159" s="167"/>
      <c r="K1159" s="167"/>
      <c r="L1159" s="156">
        <f t="shared" si="68"/>
        <v>0</v>
      </c>
      <c r="M1159" s="156">
        <f t="shared" si="69"/>
        <v>0</v>
      </c>
      <c r="N1159" s="165"/>
      <c r="O1159" s="165"/>
      <c r="P1159" s="156">
        <f t="shared" si="70"/>
        <v>0</v>
      </c>
      <c r="Q1159" s="156">
        <f t="shared" si="71"/>
        <v>0</v>
      </c>
      <c r="R1159" s="165"/>
      <c r="S1159" s="165"/>
    </row>
    <row r="1160" spans="1:19" x14ac:dyDescent="0.25">
      <c r="A1160" s="156">
        <v>1145</v>
      </c>
      <c r="B1160" s="156" t="e">
        <f>VLOOKUP('Room Details'!$I1148,NCA_Calculations!$I$3:$N$12,2,0)</f>
        <v>#N/A</v>
      </c>
      <c r="C1160" s="156" t="e">
        <f>VLOOKUP('Room Details'!$I1148,NCA_Calculations!$I$3:$N$12,3,0)</f>
        <v>#N/A</v>
      </c>
      <c r="D1160" s="156" t="e">
        <f>VLOOKUP('Room Details'!$I1148,NCA_Calculations!$I$3:$N$12,4,0)</f>
        <v>#N/A</v>
      </c>
      <c r="E1160" s="156" t="e">
        <f>VLOOKUP('Room Details'!$I1148,NCA_Calculations!$I$3:$N$12,5,0)</f>
        <v>#N/A</v>
      </c>
      <c r="F1160" s="156" t="e">
        <f>VLOOKUP('Room Details'!$I1148,NCA_Calculations!$I$3:$N$12,6,0)</f>
        <v>#N/A</v>
      </c>
      <c r="G1160" s="156" t="str">
        <f>IF(OR(ISBLANK('Room Details'!$M1148), 'Room Details'!$M1148 = 0,  'Room Details'!$M1148 = "N/A" ),"Usable","Unusable")</f>
        <v>Usable</v>
      </c>
      <c r="H1160" s="156">
        <f>'Room Details'!$V1148</f>
        <v>0</v>
      </c>
      <c r="I1160" s="156">
        <f>_xlfn.IFNA(ROUNDUP(IF(OR('Room Details'!$J1148=0,ISBLANK('Room Details'!$J1148),'Room Details'!$J1148="N/A"),0,IF('Room Details'!$J1148&gt;$D1160,('Room Details'!$J1148/$E1160)+$F1160,IF('Room Details'!$J1148&lt;=ABS($B1160*$C1160),1,('Room Details'!$J1148/$B1160)+$C1160))),0),0)</f>
        <v>0</v>
      </c>
      <c r="J1160" s="167"/>
      <c r="K1160" s="167"/>
      <c r="L1160" s="156">
        <f t="shared" si="68"/>
        <v>0</v>
      </c>
      <c r="M1160" s="156">
        <f t="shared" si="69"/>
        <v>0</v>
      </c>
      <c r="N1160" s="165"/>
      <c r="O1160" s="165"/>
      <c r="P1160" s="156">
        <f t="shared" si="70"/>
        <v>0</v>
      </c>
      <c r="Q1160" s="156">
        <f t="shared" si="71"/>
        <v>0</v>
      </c>
      <c r="R1160" s="165"/>
      <c r="S1160" s="165"/>
    </row>
    <row r="1161" spans="1:19" x14ac:dyDescent="0.25">
      <c r="A1161" s="156">
        <v>1146</v>
      </c>
      <c r="B1161" s="156" t="e">
        <f>VLOOKUP('Room Details'!$I1149,NCA_Calculations!$I$3:$N$12,2,0)</f>
        <v>#N/A</v>
      </c>
      <c r="C1161" s="156" t="e">
        <f>VLOOKUP('Room Details'!$I1149,NCA_Calculations!$I$3:$N$12,3,0)</f>
        <v>#N/A</v>
      </c>
      <c r="D1161" s="156" t="e">
        <f>VLOOKUP('Room Details'!$I1149,NCA_Calculations!$I$3:$N$12,4,0)</f>
        <v>#N/A</v>
      </c>
      <c r="E1161" s="156" t="e">
        <f>VLOOKUP('Room Details'!$I1149,NCA_Calculations!$I$3:$N$12,5,0)</f>
        <v>#N/A</v>
      </c>
      <c r="F1161" s="156" t="e">
        <f>VLOOKUP('Room Details'!$I1149,NCA_Calculations!$I$3:$N$12,6,0)</f>
        <v>#N/A</v>
      </c>
      <c r="G1161" s="156" t="str">
        <f>IF(OR(ISBLANK('Room Details'!$M1149), 'Room Details'!$M1149 = 0,  'Room Details'!$M1149 = "N/A" ),"Usable","Unusable")</f>
        <v>Usable</v>
      </c>
      <c r="H1161" s="156">
        <f>'Room Details'!$V1149</f>
        <v>0</v>
      </c>
      <c r="I1161" s="156">
        <f>_xlfn.IFNA(ROUNDUP(IF(OR('Room Details'!$J1149=0,ISBLANK('Room Details'!$J1149),'Room Details'!$J1149="N/A"),0,IF('Room Details'!$J1149&gt;$D1161,('Room Details'!$J1149/$E1161)+$F1161,IF('Room Details'!$J1149&lt;=ABS($B1161*$C1161),1,('Room Details'!$J1149/$B1161)+$C1161))),0),0)</f>
        <v>0</v>
      </c>
      <c r="J1161" s="167"/>
      <c r="K1161" s="167"/>
      <c r="L1161" s="156">
        <f t="shared" si="68"/>
        <v>0</v>
      </c>
      <c r="M1161" s="156">
        <f t="shared" si="69"/>
        <v>0</v>
      </c>
      <c r="N1161" s="165"/>
      <c r="O1161" s="165"/>
      <c r="P1161" s="156">
        <f t="shared" si="70"/>
        <v>0</v>
      </c>
      <c r="Q1161" s="156">
        <f t="shared" si="71"/>
        <v>0</v>
      </c>
      <c r="R1161" s="165"/>
      <c r="S1161" s="165"/>
    </row>
    <row r="1162" spans="1:19" x14ac:dyDescent="0.25">
      <c r="A1162" s="156">
        <v>1147</v>
      </c>
      <c r="B1162" s="156" t="e">
        <f>VLOOKUP('Room Details'!$I1150,NCA_Calculations!$I$3:$N$12,2,0)</f>
        <v>#N/A</v>
      </c>
      <c r="C1162" s="156" t="e">
        <f>VLOOKUP('Room Details'!$I1150,NCA_Calculations!$I$3:$N$12,3,0)</f>
        <v>#N/A</v>
      </c>
      <c r="D1162" s="156" t="e">
        <f>VLOOKUP('Room Details'!$I1150,NCA_Calculations!$I$3:$N$12,4,0)</f>
        <v>#N/A</v>
      </c>
      <c r="E1162" s="156" t="e">
        <f>VLOOKUP('Room Details'!$I1150,NCA_Calculations!$I$3:$N$12,5,0)</f>
        <v>#N/A</v>
      </c>
      <c r="F1162" s="156" t="e">
        <f>VLOOKUP('Room Details'!$I1150,NCA_Calculations!$I$3:$N$12,6,0)</f>
        <v>#N/A</v>
      </c>
      <c r="G1162" s="156" t="str">
        <f>IF(OR(ISBLANK('Room Details'!$M1150), 'Room Details'!$M1150 = 0,  'Room Details'!$M1150 = "N/A" ),"Usable","Unusable")</f>
        <v>Usable</v>
      </c>
      <c r="H1162" s="156">
        <f>'Room Details'!$V1150</f>
        <v>0</v>
      </c>
      <c r="I1162" s="156">
        <f>_xlfn.IFNA(ROUNDUP(IF(OR('Room Details'!$J1150=0,ISBLANK('Room Details'!$J1150),'Room Details'!$J1150="N/A"),0,IF('Room Details'!$J1150&gt;$D1162,('Room Details'!$J1150/$E1162)+$F1162,IF('Room Details'!$J1150&lt;=ABS($B1162*$C1162),1,('Room Details'!$J1150/$B1162)+$C1162))),0),0)</f>
        <v>0</v>
      </c>
      <c r="J1162" s="167"/>
      <c r="K1162" s="167"/>
      <c r="L1162" s="156">
        <f t="shared" si="68"/>
        <v>0</v>
      </c>
      <c r="M1162" s="156">
        <f t="shared" si="69"/>
        <v>0</v>
      </c>
      <c r="N1162" s="165"/>
      <c r="O1162" s="165"/>
      <c r="P1162" s="156">
        <f t="shared" si="70"/>
        <v>0</v>
      </c>
      <c r="Q1162" s="156">
        <f t="shared" si="71"/>
        <v>0</v>
      </c>
      <c r="R1162" s="165"/>
      <c r="S1162" s="165"/>
    </row>
    <row r="1163" spans="1:19" x14ac:dyDescent="0.25">
      <c r="A1163" s="156">
        <v>1148</v>
      </c>
      <c r="B1163" s="156" t="e">
        <f>VLOOKUP('Room Details'!$I1151,NCA_Calculations!$I$3:$N$12,2,0)</f>
        <v>#N/A</v>
      </c>
      <c r="C1163" s="156" t="e">
        <f>VLOOKUP('Room Details'!$I1151,NCA_Calculations!$I$3:$N$12,3,0)</f>
        <v>#N/A</v>
      </c>
      <c r="D1163" s="156" t="e">
        <f>VLOOKUP('Room Details'!$I1151,NCA_Calculations!$I$3:$N$12,4,0)</f>
        <v>#N/A</v>
      </c>
      <c r="E1163" s="156" t="e">
        <f>VLOOKUP('Room Details'!$I1151,NCA_Calculations!$I$3:$N$12,5,0)</f>
        <v>#N/A</v>
      </c>
      <c r="F1163" s="156" t="e">
        <f>VLOOKUP('Room Details'!$I1151,NCA_Calculations!$I$3:$N$12,6,0)</f>
        <v>#N/A</v>
      </c>
      <c r="G1163" s="156" t="str">
        <f>IF(OR(ISBLANK('Room Details'!$M1151), 'Room Details'!$M1151 = 0,  'Room Details'!$M1151 = "N/A" ),"Usable","Unusable")</f>
        <v>Usable</v>
      </c>
      <c r="H1163" s="156">
        <f>'Room Details'!$V1151</f>
        <v>0</v>
      </c>
      <c r="I1163" s="156">
        <f>_xlfn.IFNA(ROUNDUP(IF(OR('Room Details'!$J1151=0,ISBLANK('Room Details'!$J1151),'Room Details'!$J1151="N/A"),0,IF('Room Details'!$J1151&gt;$D1163,('Room Details'!$J1151/$E1163)+$F1163,IF('Room Details'!$J1151&lt;=ABS($B1163*$C1163),1,('Room Details'!$J1151/$B1163)+$C1163))),0),0)</f>
        <v>0</v>
      </c>
      <c r="J1163" s="167"/>
      <c r="K1163" s="167"/>
      <c r="L1163" s="156">
        <f t="shared" si="68"/>
        <v>0</v>
      </c>
      <c r="M1163" s="156">
        <f t="shared" si="69"/>
        <v>0</v>
      </c>
      <c r="N1163" s="165"/>
      <c r="O1163" s="165"/>
      <c r="P1163" s="156">
        <f t="shared" si="70"/>
        <v>0</v>
      </c>
      <c r="Q1163" s="156">
        <f t="shared" si="71"/>
        <v>0</v>
      </c>
      <c r="R1163" s="165"/>
      <c r="S1163" s="165"/>
    </row>
    <row r="1164" spans="1:19" x14ac:dyDescent="0.25">
      <c r="A1164" s="156">
        <v>1149</v>
      </c>
      <c r="B1164" s="156" t="e">
        <f>VLOOKUP('Room Details'!$I1152,NCA_Calculations!$I$3:$N$12,2,0)</f>
        <v>#N/A</v>
      </c>
      <c r="C1164" s="156" t="e">
        <f>VLOOKUP('Room Details'!$I1152,NCA_Calculations!$I$3:$N$12,3,0)</f>
        <v>#N/A</v>
      </c>
      <c r="D1164" s="156" t="e">
        <f>VLOOKUP('Room Details'!$I1152,NCA_Calculations!$I$3:$N$12,4,0)</f>
        <v>#N/A</v>
      </c>
      <c r="E1164" s="156" t="e">
        <f>VLOOKUP('Room Details'!$I1152,NCA_Calculations!$I$3:$N$12,5,0)</f>
        <v>#N/A</v>
      </c>
      <c r="F1164" s="156" t="e">
        <f>VLOOKUP('Room Details'!$I1152,NCA_Calculations!$I$3:$N$12,6,0)</f>
        <v>#N/A</v>
      </c>
      <c r="G1164" s="156" t="str">
        <f>IF(OR(ISBLANK('Room Details'!$M1152), 'Room Details'!$M1152 = 0,  'Room Details'!$M1152 = "N/A" ),"Usable","Unusable")</f>
        <v>Usable</v>
      </c>
      <c r="H1164" s="156">
        <f>'Room Details'!$V1152</f>
        <v>0</v>
      </c>
      <c r="I1164" s="156">
        <f>_xlfn.IFNA(ROUNDUP(IF(OR('Room Details'!$J1152=0,ISBLANK('Room Details'!$J1152),'Room Details'!$J1152="N/A"),0,IF('Room Details'!$J1152&gt;$D1164,('Room Details'!$J1152/$E1164)+$F1164,IF('Room Details'!$J1152&lt;=ABS($B1164*$C1164),1,('Room Details'!$J1152/$B1164)+$C1164))),0),0)</f>
        <v>0</v>
      </c>
      <c r="J1164" s="167"/>
      <c r="K1164" s="167"/>
      <c r="L1164" s="156">
        <f t="shared" si="68"/>
        <v>0</v>
      </c>
      <c r="M1164" s="156">
        <f t="shared" si="69"/>
        <v>0</v>
      </c>
      <c r="N1164" s="165"/>
      <c r="O1164" s="165"/>
      <c r="P1164" s="156">
        <f t="shared" si="70"/>
        <v>0</v>
      </c>
      <c r="Q1164" s="156">
        <f t="shared" si="71"/>
        <v>0</v>
      </c>
      <c r="R1164" s="165"/>
      <c r="S1164" s="165"/>
    </row>
    <row r="1165" spans="1:19" x14ac:dyDescent="0.25">
      <c r="A1165" s="156">
        <v>1150</v>
      </c>
      <c r="B1165" s="156" t="e">
        <f>VLOOKUP('Room Details'!$I1153,NCA_Calculations!$I$3:$N$12,2,0)</f>
        <v>#N/A</v>
      </c>
      <c r="C1165" s="156" t="e">
        <f>VLOOKUP('Room Details'!$I1153,NCA_Calculations!$I$3:$N$12,3,0)</f>
        <v>#N/A</v>
      </c>
      <c r="D1165" s="156" t="e">
        <f>VLOOKUP('Room Details'!$I1153,NCA_Calculations!$I$3:$N$12,4,0)</f>
        <v>#N/A</v>
      </c>
      <c r="E1165" s="156" t="e">
        <f>VLOOKUP('Room Details'!$I1153,NCA_Calculations!$I$3:$N$12,5,0)</f>
        <v>#N/A</v>
      </c>
      <c r="F1165" s="156" t="e">
        <f>VLOOKUP('Room Details'!$I1153,NCA_Calculations!$I$3:$N$12,6,0)</f>
        <v>#N/A</v>
      </c>
      <c r="G1165" s="156" t="str">
        <f>IF(OR(ISBLANK('Room Details'!$M1153), 'Room Details'!$M1153 = 0,  'Room Details'!$M1153 = "N/A" ),"Usable","Unusable")</f>
        <v>Usable</v>
      </c>
      <c r="H1165" s="156">
        <f>'Room Details'!$V1153</f>
        <v>0</v>
      </c>
      <c r="I1165" s="156">
        <f>_xlfn.IFNA(ROUNDUP(IF(OR('Room Details'!$J1153=0,ISBLANK('Room Details'!$J1153),'Room Details'!$J1153="N/A"),0,IF('Room Details'!$J1153&gt;$D1165,('Room Details'!$J1153/$E1165)+$F1165,IF('Room Details'!$J1153&lt;=ABS($B1165*$C1165),1,('Room Details'!$J1153/$B1165)+$C1165))),0),0)</f>
        <v>0</v>
      </c>
      <c r="J1165" s="167"/>
      <c r="K1165" s="167"/>
      <c r="L1165" s="156">
        <f t="shared" si="68"/>
        <v>0</v>
      </c>
      <c r="M1165" s="156">
        <f t="shared" si="69"/>
        <v>0</v>
      </c>
      <c r="N1165" s="165"/>
      <c r="O1165" s="165"/>
      <c r="P1165" s="156">
        <f t="shared" si="70"/>
        <v>0</v>
      </c>
      <c r="Q1165" s="156">
        <f t="shared" si="71"/>
        <v>0</v>
      </c>
      <c r="R1165" s="165"/>
      <c r="S1165" s="165"/>
    </row>
    <row r="1166" spans="1:19" x14ac:dyDescent="0.25">
      <c r="A1166" s="156">
        <v>1151</v>
      </c>
      <c r="B1166" s="156" t="e">
        <f>VLOOKUP('Room Details'!$I1154,NCA_Calculations!$I$3:$N$12,2,0)</f>
        <v>#N/A</v>
      </c>
      <c r="C1166" s="156" t="e">
        <f>VLOOKUP('Room Details'!$I1154,NCA_Calculations!$I$3:$N$12,3,0)</f>
        <v>#N/A</v>
      </c>
      <c r="D1166" s="156" t="e">
        <f>VLOOKUP('Room Details'!$I1154,NCA_Calculations!$I$3:$N$12,4,0)</f>
        <v>#N/A</v>
      </c>
      <c r="E1166" s="156" t="e">
        <f>VLOOKUP('Room Details'!$I1154,NCA_Calculations!$I$3:$N$12,5,0)</f>
        <v>#N/A</v>
      </c>
      <c r="F1166" s="156" t="e">
        <f>VLOOKUP('Room Details'!$I1154,NCA_Calculations!$I$3:$N$12,6,0)</f>
        <v>#N/A</v>
      </c>
      <c r="G1166" s="156" t="str">
        <f>IF(OR(ISBLANK('Room Details'!$M1154), 'Room Details'!$M1154 = 0,  'Room Details'!$M1154 = "N/A" ),"Usable","Unusable")</f>
        <v>Usable</v>
      </c>
      <c r="H1166" s="156">
        <f>'Room Details'!$V1154</f>
        <v>0</v>
      </c>
      <c r="I1166" s="156">
        <f>_xlfn.IFNA(ROUNDUP(IF(OR('Room Details'!$J1154=0,ISBLANK('Room Details'!$J1154),'Room Details'!$J1154="N/A"),0,IF('Room Details'!$J1154&gt;$D1166,('Room Details'!$J1154/$E1166)+$F1166,IF('Room Details'!$J1154&lt;=ABS($B1166*$C1166),1,('Room Details'!$J1154/$B1166)+$C1166))),0),0)</f>
        <v>0</v>
      </c>
      <c r="J1166" s="167"/>
      <c r="K1166" s="167"/>
      <c r="L1166" s="156">
        <f t="shared" si="68"/>
        <v>0</v>
      </c>
      <c r="M1166" s="156">
        <f t="shared" si="69"/>
        <v>0</v>
      </c>
      <c r="N1166" s="165"/>
      <c r="O1166" s="165"/>
      <c r="P1166" s="156">
        <f t="shared" si="70"/>
        <v>0</v>
      </c>
      <c r="Q1166" s="156">
        <f t="shared" si="71"/>
        <v>0</v>
      </c>
      <c r="R1166" s="165"/>
      <c r="S1166" s="165"/>
    </row>
    <row r="1167" spans="1:19" x14ac:dyDescent="0.25">
      <c r="A1167" s="156">
        <v>1152</v>
      </c>
      <c r="B1167" s="156" t="e">
        <f>VLOOKUP('Room Details'!$I1155,NCA_Calculations!$I$3:$N$12,2,0)</f>
        <v>#N/A</v>
      </c>
      <c r="C1167" s="156" t="e">
        <f>VLOOKUP('Room Details'!$I1155,NCA_Calculations!$I$3:$N$12,3,0)</f>
        <v>#N/A</v>
      </c>
      <c r="D1167" s="156" t="e">
        <f>VLOOKUP('Room Details'!$I1155,NCA_Calculations!$I$3:$N$12,4,0)</f>
        <v>#N/A</v>
      </c>
      <c r="E1167" s="156" t="e">
        <f>VLOOKUP('Room Details'!$I1155,NCA_Calculations!$I$3:$N$12,5,0)</f>
        <v>#N/A</v>
      </c>
      <c r="F1167" s="156" t="e">
        <f>VLOOKUP('Room Details'!$I1155,NCA_Calculations!$I$3:$N$12,6,0)</f>
        <v>#N/A</v>
      </c>
      <c r="G1167" s="156" t="str">
        <f>IF(OR(ISBLANK('Room Details'!$M1155), 'Room Details'!$M1155 = 0,  'Room Details'!$M1155 = "N/A" ),"Usable","Unusable")</f>
        <v>Usable</v>
      </c>
      <c r="H1167" s="156">
        <f>'Room Details'!$V1155</f>
        <v>0</v>
      </c>
      <c r="I1167" s="156">
        <f>_xlfn.IFNA(ROUNDUP(IF(OR('Room Details'!$J1155=0,ISBLANK('Room Details'!$J1155),'Room Details'!$J1155="N/A"),0,IF('Room Details'!$J1155&gt;$D1167,('Room Details'!$J1155/$E1167)+$F1167,IF('Room Details'!$J1155&lt;=ABS($B1167*$C1167),1,('Room Details'!$J1155/$B1167)+$C1167))),0),0)</f>
        <v>0</v>
      </c>
      <c r="J1167" s="167"/>
      <c r="K1167" s="167"/>
      <c r="L1167" s="156">
        <f t="shared" si="68"/>
        <v>0</v>
      </c>
      <c r="M1167" s="156">
        <f t="shared" si="69"/>
        <v>0</v>
      </c>
      <c r="N1167" s="165"/>
      <c r="O1167" s="165"/>
      <c r="P1167" s="156">
        <f t="shared" si="70"/>
        <v>0</v>
      </c>
      <c r="Q1167" s="156">
        <f t="shared" si="71"/>
        <v>0</v>
      </c>
      <c r="R1167" s="165"/>
      <c r="S1167" s="165"/>
    </row>
    <row r="1168" spans="1:19" x14ac:dyDescent="0.25">
      <c r="A1168" s="156">
        <v>1153</v>
      </c>
      <c r="B1168" s="156" t="e">
        <f>VLOOKUP('Room Details'!$I1156,NCA_Calculations!$I$3:$N$12,2,0)</f>
        <v>#N/A</v>
      </c>
      <c r="C1168" s="156" t="e">
        <f>VLOOKUP('Room Details'!$I1156,NCA_Calculations!$I$3:$N$12,3,0)</f>
        <v>#N/A</v>
      </c>
      <c r="D1168" s="156" t="e">
        <f>VLOOKUP('Room Details'!$I1156,NCA_Calculations!$I$3:$N$12,4,0)</f>
        <v>#N/A</v>
      </c>
      <c r="E1168" s="156" t="e">
        <f>VLOOKUP('Room Details'!$I1156,NCA_Calculations!$I$3:$N$12,5,0)</f>
        <v>#N/A</v>
      </c>
      <c r="F1168" s="156" t="e">
        <f>VLOOKUP('Room Details'!$I1156,NCA_Calculations!$I$3:$N$12,6,0)</f>
        <v>#N/A</v>
      </c>
      <c r="G1168" s="156" t="str">
        <f>IF(OR(ISBLANK('Room Details'!$M1156), 'Room Details'!$M1156 = 0,  'Room Details'!$M1156 = "N/A" ),"Usable","Unusable")</f>
        <v>Usable</v>
      </c>
      <c r="H1168" s="156">
        <f>'Room Details'!$V1156</f>
        <v>0</v>
      </c>
      <c r="I1168" s="156">
        <f>_xlfn.IFNA(ROUNDUP(IF(OR('Room Details'!$J1156=0,ISBLANK('Room Details'!$J1156),'Room Details'!$J1156="N/A"),0,IF('Room Details'!$J1156&gt;$D1168,('Room Details'!$J1156/$E1168)+$F1168,IF('Room Details'!$J1156&lt;=ABS($B1168*$C1168),1,('Room Details'!$J1156/$B1168)+$C1168))),0),0)</f>
        <v>0</v>
      </c>
      <c r="J1168" s="167"/>
      <c r="K1168" s="167"/>
      <c r="L1168" s="156">
        <f t="shared" si="68"/>
        <v>0</v>
      </c>
      <c r="M1168" s="156">
        <f t="shared" si="69"/>
        <v>0</v>
      </c>
      <c r="N1168" s="165"/>
      <c r="O1168" s="165"/>
      <c r="P1168" s="156">
        <f t="shared" si="70"/>
        <v>0</v>
      </c>
      <c r="Q1168" s="156">
        <f t="shared" si="71"/>
        <v>0</v>
      </c>
      <c r="R1168" s="165"/>
      <c r="S1168" s="165"/>
    </row>
    <row r="1169" spans="1:19" x14ac:dyDescent="0.25">
      <c r="A1169" s="156">
        <v>1154</v>
      </c>
      <c r="B1169" s="156" t="e">
        <f>VLOOKUP('Room Details'!$I1157,NCA_Calculations!$I$3:$N$12,2,0)</f>
        <v>#N/A</v>
      </c>
      <c r="C1169" s="156" t="e">
        <f>VLOOKUP('Room Details'!$I1157,NCA_Calculations!$I$3:$N$12,3,0)</f>
        <v>#N/A</v>
      </c>
      <c r="D1169" s="156" t="e">
        <f>VLOOKUP('Room Details'!$I1157,NCA_Calculations!$I$3:$N$12,4,0)</f>
        <v>#N/A</v>
      </c>
      <c r="E1169" s="156" t="e">
        <f>VLOOKUP('Room Details'!$I1157,NCA_Calculations!$I$3:$N$12,5,0)</f>
        <v>#N/A</v>
      </c>
      <c r="F1169" s="156" t="e">
        <f>VLOOKUP('Room Details'!$I1157,NCA_Calculations!$I$3:$N$12,6,0)</f>
        <v>#N/A</v>
      </c>
      <c r="G1169" s="156" t="str">
        <f>IF(OR(ISBLANK('Room Details'!$M1157), 'Room Details'!$M1157 = 0,  'Room Details'!$M1157 = "N/A" ),"Usable","Unusable")</f>
        <v>Usable</v>
      </c>
      <c r="H1169" s="156">
        <f>'Room Details'!$V1157</f>
        <v>0</v>
      </c>
      <c r="I1169" s="156">
        <f>_xlfn.IFNA(ROUNDUP(IF(OR('Room Details'!$J1157=0,ISBLANK('Room Details'!$J1157),'Room Details'!$J1157="N/A"),0,IF('Room Details'!$J1157&gt;$D1169,('Room Details'!$J1157/$E1169)+$F1169,IF('Room Details'!$J1157&lt;=ABS($B1169*$C1169),1,('Room Details'!$J1157/$B1169)+$C1169))),0),0)</f>
        <v>0</v>
      </c>
      <c r="J1169" s="167"/>
      <c r="K1169" s="167"/>
      <c r="L1169" s="156">
        <f t="shared" ref="L1169:L1232" si="72">IF($G1169 = "Unusable", 0, IF($I1169&lt;$E$9, 0, IF(AND($I1169&gt;=$E$9,$I1169&lt;=$E$4),$I1169,INT($I1169/$E$4)*$E$4)))</f>
        <v>0</v>
      </c>
      <c r="M1169" s="156">
        <f t="shared" ref="M1169:M1232" si="73">$I1169-$L1169</f>
        <v>0</v>
      </c>
      <c r="N1169" s="165"/>
      <c r="O1169" s="165"/>
      <c r="P1169" s="156">
        <f t="shared" ref="P1169:P1232" si="74">$L1169</f>
        <v>0</v>
      </c>
      <c r="Q1169" s="156">
        <f t="shared" ref="Q1169:Q1232" si="75">$M1169</f>
        <v>0</v>
      </c>
      <c r="R1169" s="165"/>
      <c r="S1169" s="165"/>
    </row>
    <row r="1170" spans="1:19" x14ac:dyDescent="0.25">
      <c r="A1170" s="156">
        <v>1155</v>
      </c>
      <c r="B1170" s="156" t="e">
        <f>VLOOKUP('Room Details'!$I1158,NCA_Calculations!$I$3:$N$12,2,0)</f>
        <v>#N/A</v>
      </c>
      <c r="C1170" s="156" t="e">
        <f>VLOOKUP('Room Details'!$I1158,NCA_Calculations!$I$3:$N$12,3,0)</f>
        <v>#N/A</v>
      </c>
      <c r="D1170" s="156" t="e">
        <f>VLOOKUP('Room Details'!$I1158,NCA_Calculations!$I$3:$N$12,4,0)</f>
        <v>#N/A</v>
      </c>
      <c r="E1170" s="156" t="e">
        <f>VLOOKUP('Room Details'!$I1158,NCA_Calculations!$I$3:$N$12,5,0)</f>
        <v>#N/A</v>
      </c>
      <c r="F1170" s="156" t="e">
        <f>VLOOKUP('Room Details'!$I1158,NCA_Calculations!$I$3:$N$12,6,0)</f>
        <v>#N/A</v>
      </c>
      <c r="G1170" s="156" t="str">
        <f>IF(OR(ISBLANK('Room Details'!$M1158), 'Room Details'!$M1158 = 0,  'Room Details'!$M1158 = "N/A" ),"Usable","Unusable")</f>
        <v>Usable</v>
      </c>
      <c r="H1170" s="156">
        <f>'Room Details'!$V1158</f>
        <v>0</v>
      </c>
      <c r="I1170" s="156">
        <f>_xlfn.IFNA(ROUNDUP(IF(OR('Room Details'!$J1158=0,ISBLANK('Room Details'!$J1158),'Room Details'!$J1158="N/A"),0,IF('Room Details'!$J1158&gt;$D1170,('Room Details'!$J1158/$E1170)+$F1170,IF('Room Details'!$J1158&lt;=ABS($B1170*$C1170),1,('Room Details'!$J1158/$B1170)+$C1170))),0),0)</f>
        <v>0</v>
      </c>
      <c r="J1170" s="167"/>
      <c r="K1170" s="167"/>
      <c r="L1170" s="156">
        <f t="shared" si="72"/>
        <v>0</v>
      </c>
      <c r="M1170" s="156">
        <f t="shared" si="73"/>
        <v>0</v>
      </c>
      <c r="N1170" s="165"/>
      <c r="O1170" s="165"/>
      <c r="P1170" s="156">
        <f t="shared" si="74"/>
        <v>0</v>
      </c>
      <c r="Q1170" s="156">
        <f t="shared" si="75"/>
        <v>0</v>
      </c>
      <c r="R1170" s="165"/>
      <c r="S1170" s="165"/>
    </row>
    <row r="1171" spans="1:19" x14ac:dyDescent="0.25">
      <c r="A1171" s="156">
        <v>1156</v>
      </c>
      <c r="B1171" s="156" t="e">
        <f>VLOOKUP('Room Details'!$I1159,NCA_Calculations!$I$3:$N$12,2,0)</f>
        <v>#N/A</v>
      </c>
      <c r="C1171" s="156" t="e">
        <f>VLOOKUP('Room Details'!$I1159,NCA_Calculations!$I$3:$N$12,3,0)</f>
        <v>#N/A</v>
      </c>
      <c r="D1171" s="156" t="e">
        <f>VLOOKUP('Room Details'!$I1159,NCA_Calculations!$I$3:$N$12,4,0)</f>
        <v>#N/A</v>
      </c>
      <c r="E1171" s="156" t="e">
        <f>VLOOKUP('Room Details'!$I1159,NCA_Calculations!$I$3:$N$12,5,0)</f>
        <v>#N/A</v>
      </c>
      <c r="F1171" s="156" t="e">
        <f>VLOOKUP('Room Details'!$I1159,NCA_Calculations!$I$3:$N$12,6,0)</f>
        <v>#N/A</v>
      </c>
      <c r="G1171" s="156" t="str">
        <f>IF(OR(ISBLANK('Room Details'!$M1159), 'Room Details'!$M1159 = 0,  'Room Details'!$M1159 = "N/A" ),"Usable","Unusable")</f>
        <v>Usable</v>
      </c>
      <c r="H1171" s="156">
        <f>'Room Details'!$V1159</f>
        <v>0</v>
      </c>
      <c r="I1171" s="156">
        <f>_xlfn.IFNA(ROUNDUP(IF(OR('Room Details'!$J1159=0,ISBLANK('Room Details'!$J1159),'Room Details'!$J1159="N/A"),0,IF('Room Details'!$J1159&gt;$D1171,('Room Details'!$J1159/$E1171)+$F1171,IF('Room Details'!$J1159&lt;=ABS($B1171*$C1171),1,('Room Details'!$J1159/$B1171)+$C1171))),0),0)</f>
        <v>0</v>
      </c>
      <c r="J1171" s="167"/>
      <c r="K1171" s="167"/>
      <c r="L1171" s="156">
        <f t="shared" si="72"/>
        <v>0</v>
      </c>
      <c r="M1171" s="156">
        <f t="shared" si="73"/>
        <v>0</v>
      </c>
      <c r="N1171" s="165"/>
      <c r="O1171" s="165"/>
      <c r="P1171" s="156">
        <f t="shared" si="74"/>
        <v>0</v>
      </c>
      <c r="Q1171" s="156">
        <f t="shared" si="75"/>
        <v>0</v>
      </c>
      <c r="R1171" s="165"/>
      <c r="S1171" s="165"/>
    </row>
    <row r="1172" spans="1:19" x14ac:dyDescent="0.25">
      <c r="A1172" s="156">
        <v>1157</v>
      </c>
      <c r="B1172" s="156" t="e">
        <f>VLOOKUP('Room Details'!$I1160,NCA_Calculations!$I$3:$N$12,2,0)</f>
        <v>#N/A</v>
      </c>
      <c r="C1172" s="156" t="e">
        <f>VLOOKUP('Room Details'!$I1160,NCA_Calculations!$I$3:$N$12,3,0)</f>
        <v>#N/A</v>
      </c>
      <c r="D1172" s="156" t="e">
        <f>VLOOKUP('Room Details'!$I1160,NCA_Calculations!$I$3:$N$12,4,0)</f>
        <v>#N/A</v>
      </c>
      <c r="E1172" s="156" t="e">
        <f>VLOOKUP('Room Details'!$I1160,NCA_Calculations!$I$3:$N$12,5,0)</f>
        <v>#N/A</v>
      </c>
      <c r="F1172" s="156" t="e">
        <f>VLOOKUP('Room Details'!$I1160,NCA_Calculations!$I$3:$N$12,6,0)</f>
        <v>#N/A</v>
      </c>
      <c r="G1172" s="156" t="str">
        <f>IF(OR(ISBLANK('Room Details'!$M1160), 'Room Details'!$M1160 = 0,  'Room Details'!$M1160 = "N/A" ),"Usable","Unusable")</f>
        <v>Usable</v>
      </c>
      <c r="H1172" s="156">
        <f>'Room Details'!$V1160</f>
        <v>0</v>
      </c>
      <c r="I1172" s="156">
        <f>_xlfn.IFNA(ROUNDUP(IF(OR('Room Details'!$J1160=0,ISBLANK('Room Details'!$J1160),'Room Details'!$J1160="N/A"),0,IF('Room Details'!$J1160&gt;$D1172,('Room Details'!$J1160/$E1172)+$F1172,IF('Room Details'!$J1160&lt;=ABS($B1172*$C1172),1,('Room Details'!$J1160/$B1172)+$C1172))),0),0)</f>
        <v>0</v>
      </c>
      <c r="J1172" s="167"/>
      <c r="K1172" s="167"/>
      <c r="L1172" s="156">
        <f t="shared" si="72"/>
        <v>0</v>
      </c>
      <c r="M1172" s="156">
        <f t="shared" si="73"/>
        <v>0</v>
      </c>
      <c r="N1172" s="165"/>
      <c r="O1172" s="165"/>
      <c r="P1172" s="156">
        <f t="shared" si="74"/>
        <v>0</v>
      </c>
      <c r="Q1172" s="156">
        <f t="shared" si="75"/>
        <v>0</v>
      </c>
      <c r="R1172" s="165"/>
      <c r="S1172" s="165"/>
    </row>
    <row r="1173" spans="1:19" x14ac:dyDescent="0.25">
      <c r="A1173" s="156">
        <v>1158</v>
      </c>
      <c r="B1173" s="156" t="e">
        <f>VLOOKUP('Room Details'!$I1161,NCA_Calculations!$I$3:$N$12,2,0)</f>
        <v>#N/A</v>
      </c>
      <c r="C1173" s="156" t="e">
        <f>VLOOKUP('Room Details'!$I1161,NCA_Calculations!$I$3:$N$12,3,0)</f>
        <v>#N/A</v>
      </c>
      <c r="D1173" s="156" t="e">
        <f>VLOOKUP('Room Details'!$I1161,NCA_Calculations!$I$3:$N$12,4,0)</f>
        <v>#N/A</v>
      </c>
      <c r="E1173" s="156" t="e">
        <f>VLOOKUP('Room Details'!$I1161,NCA_Calculations!$I$3:$N$12,5,0)</f>
        <v>#N/A</v>
      </c>
      <c r="F1173" s="156" t="e">
        <f>VLOOKUP('Room Details'!$I1161,NCA_Calculations!$I$3:$N$12,6,0)</f>
        <v>#N/A</v>
      </c>
      <c r="G1173" s="156" t="str">
        <f>IF(OR(ISBLANK('Room Details'!$M1161), 'Room Details'!$M1161 = 0,  'Room Details'!$M1161 = "N/A" ),"Usable","Unusable")</f>
        <v>Usable</v>
      </c>
      <c r="H1173" s="156">
        <f>'Room Details'!$V1161</f>
        <v>0</v>
      </c>
      <c r="I1173" s="156">
        <f>_xlfn.IFNA(ROUNDUP(IF(OR('Room Details'!$J1161=0,ISBLANK('Room Details'!$J1161),'Room Details'!$J1161="N/A"),0,IF('Room Details'!$J1161&gt;$D1173,('Room Details'!$J1161/$E1173)+$F1173,IF('Room Details'!$J1161&lt;=ABS($B1173*$C1173),1,('Room Details'!$J1161/$B1173)+$C1173))),0),0)</f>
        <v>0</v>
      </c>
      <c r="J1173" s="167"/>
      <c r="K1173" s="167"/>
      <c r="L1173" s="156">
        <f t="shared" si="72"/>
        <v>0</v>
      </c>
      <c r="M1173" s="156">
        <f t="shared" si="73"/>
        <v>0</v>
      </c>
      <c r="N1173" s="165"/>
      <c r="O1173" s="165"/>
      <c r="P1173" s="156">
        <f t="shared" si="74"/>
        <v>0</v>
      </c>
      <c r="Q1173" s="156">
        <f t="shared" si="75"/>
        <v>0</v>
      </c>
      <c r="R1173" s="165"/>
      <c r="S1173" s="165"/>
    </row>
    <row r="1174" spans="1:19" x14ac:dyDescent="0.25">
      <c r="A1174" s="156">
        <v>1159</v>
      </c>
      <c r="B1174" s="156" t="e">
        <f>VLOOKUP('Room Details'!$I1162,NCA_Calculations!$I$3:$N$12,2,0)</f>
        <v>#N/A</v>
      </c>
      <c r="C1174" s="156" t="e">
        <f>VLOOKUP('Room Details'!$I1162,NCA_Calculations!$I$3:$N$12,3,0)</f>
        <v>#N/A</v>
      </c>
      <c r="D1174" s="156" t="e">
        <f>VLOOKUP('Room Details'!$I1162,NCA_Calculations!$I$3:$N$12,4,0)</f>
        <v>#N/A</v>
      </c>
      <c r="E1174" s="156" t="e">
        <f>VLOOKUP('Room Details'!$I1162,NCA_Calculations!$I$3:$N$12,5,0)</f>
        <v>#N/A</v>
      </c>
      <c r="F1174" s="156" t="e">
        <f>VLOOKUP('Room Details'!$I1162,NCA_Calculations!$I$3:$N$12,6,0)</f>
        <v>#N/A</v>
      </c>
      <c r="G1174" s="156" t="str">
        <f>IF(OR(ISBLANK('Room Details'!$M1162), 'Room Details'!$M1162 = 0,  'Room Details'!$M1162 = "N/A" ),"Usable","Unusable")</f>
        <v>Usable</v>
      </c>
      <c r="H1174" s="156">
        <f>'Room Details'!$V1162</f>
        <v>0</v>
      </c>
      <c r="I1174" s="156">
        <f>_xlfn.IFNA(ROUNDUP(IF(OR('Room Details'!$J1162=0,ISBLANK('Room Details'!$J1162),'Room Details'!$J1162="N/A"),0,IF('Room Details'!$J1162&gt;$D1174,('Room Details'!$J1162/$E1174)+$F1174,IF('Room Details'!$J1162&lt;=ABS($B1174*$C1174),1,('Room Details'!$J1162/$B1174)+$C1174))),0),0)</f>
        <v>0</v>
      </c>
      <c r="J1174" s="167"/>
      <c r="K1174" s="167"/>
      <c r="L1174" s="156">
        <f t="shared" si="72"/>
        <v>0</v>
      </c>
      <c r="M1174" s="156">
        <f t="shared" si="73"/>
        <v>0</v>
      </c>
      <c r="N1174" s="165"/>
      <c r="O1174" s="165"/>
      <c r="P1174" s="156">
        <f t="shared" si="74"/>
        <v>0</v>
      </c>
      <c r="Q1174" s="156">
        <f t="shared" si="75"/>
        <v>0</v>
      </c>
      <c r="R1174" s="165"/>
      <c r="S1174" s="165"/>
    </row>
    <row r="1175" spans="1:19" x14ac:dyDescent="0.25">
      <c r="A1175" s="156">
        <v>1160</v>
      </c>
      <c r="B1175" s="156" t="e">
        <f>VLOOKUP('Room Details'!$I1163,NCA_Calculations!$I$3:$N$12,2,0)</f>
        <v>#N/A</v>
      </c>
      <c r="C1175" s="156" t="e">
        <f>VLOOKUP('Room Details'!$I1163,NCA_Calculations!$I$3:$N$12,3,0)</f>
        <v>#N/A</v>
      </c>
      <c r="D1175" s="156" t="e">
        <f>VLOOKUP('Room Details'!$I1163,NCA_Calculations!$I$3:$N$12,4,0)</f>
        <v>#N/A</v>
      </c>
      <c r="E1175" s="156" t="e">
        <f>VLOOKUP('Room Details'!$I1163,NCA_Calculations!$I$3:$N$12,5,0)</f>
        <v>#N/A</v>
      </c>
      <c r="F1175" s="156" t="e">
        <f>VLOOKUP('Room Details'!$I1163,NCA_Calculations!$I$3:$N$12,6,0)</f>
        <v>#N/A</v>
      </c>
      <c r="G1175" s="156" t="str">
        <f>IF(OR(ISBLANK('Room Details'!$M1163), 'Room Details'!$M1163 = 0,  'Room Details'!$M1163 = "N/A" ),"Usable","Unusable")</f>
        <v>Usable</v>
      </c>
      <c r="H1175" s="156">
        <f>'Room Details'!$V1163</f>
        <v>0</v>
      </c>
      <c r="I1175" s="156">
        <f>_xlfn.IFNA(ROUNDUP(IF(OR('Room Details'!$J1163=0,ISBLANK('Room Details'!$J1163),'Room Details'!$J1163="N/A"),0,IF('Room Details'!$J1163&gt;$D1175,('Room Details'!$J1163/$E1175)+$F1175,IF('Room Details'!$J1163&lt;=ABS($B1175*$C1175),1,('Room Details'!$J1163/$B1175)+$C1175))),0),0)</f>
        <v>0</v>
      </c>
      <c r="J1175" s="167"/>
      <c r="K1175" s="167"/>
      <c r="L1175" s="156">
        <f t="shared" si="72"/>
        <v>0</v>
      </c>
      <c r="M1175" s="156">
        <f t="shared" si="73"/>
        <v>0</v>
      </c>
      <c r="N1175" s="165"/>
      <c r="O1175" s="165"/>
      <c r="P1175" s="156">
        <f t="shared" si="74"/>
        <v>0</v>
      </c>
      <c r="Q1175" s="156">
        <f t="shared" si="75"/>
        <v>0</v>
      </c>
      <c r="R1175" s="165"/>
      <c r="S1175" s="165"/>
    </row>
    <row r="1176" spans="1:19" x14ac:dyDescent="0.25">
      <c r="A1176" s="156">
        <v>1161</v>
      </c>
      <c r="B1176" s="156" t="e">
        <f>VLOOKUP('Room Details'!$I1164,NCA_Calculations!$I$3:$N$12,2,0)</f>
        <v>#N/A</v>
      </c>
      <c r="C1176" s="156" t="e">
        <f>VLOOKUP('Room Details'!$I1164,NCA_Calculations!$I$3:$N$12,3,0)</f>
        <v>#N/A</v>
      </c>
      <c r="D1176" s="156" t="e">
        <f>VLOOKUP('Room Details'!$I1164,NCA_Calculations!$I$3:$N$12,4,0)</f>
        <v>#N/A</v>
      </c>
      <c r="E1176" s="156" t="e">
        <f>VLOOKUP('Room Details'!$I1164,NCA_Calculations!$I$3:$N$12,5,0)</f>
        <v>#N/A</v>
      </c>
      <c r="F1176" s="156" t="e">
        <f>VLOOKUP('Room Details'!$I1164,NCA_Calculations!$I$3:$N$12,6,0)</f>
        <v>#N/A</v>
      </c>
      <c r="G1176" s="156" t="str">
        <f>IF(OR(ISBLANK('Room Details'!$M1164), 'Room Details'!$M1164 = 0,  'Room Details'!$M1164 = "N/A" ),"Usable","Unusable")</f>
        <v>Usable</v>
      </c>
      <c r="H1176" s="156">
        <f>'Room Details'!$V1164</f>
        <v>0</v>
      </c>
      <c r="I1176" s="156">
        <f>_xlfn.IFNA(ROUNDUP(IF(OR('Room Details'!$J1164=0,ISBLANK('Room Details'!$J1164),'Room Details'!$J1164="N/A"),0,IF('Room Details'!$J1164&gt;$D1176,('Room Details'!$J1164/$E1176)+$F1176,IF('Room Details'!$J1164&lt;=ABS($B1176*$C1176),1,('Room Details'!$J1164/$B1176)+$C1176))),0),0)</f>
        <v>0</v>
      </c>
      <c r="J1176" s="167"/>
      <c r="K1176" s="167"/>
      <c r="L1176" s="156">
        <f t="shared" si="72"/>
        <v>0</v>
      </c>
      <c r="M1176" s="156">
        <f t="shared" si="73"/>
        <v>0</v>
      </c>
      <c r="N1176" s="165"/>
      <c r="O1176" s="165"/>
      <c r="P1176" s="156">
        <f t="shared" si="74"/>
        <v>0</v>
      </c>
      <c r="Q1176" s="156">
        <f t="shared" si="75"/>
        <v>0</v>
      </c>
      <c r="R1176" s="165"/>
      <c r="S1176" s="165"/>
    </row>
    <row r="1177" spans="1:19" x14ac:dyDescent="0.25">
      <c r="A1177" s="156">
        <v>1162</v>
      </c>
      <c r="B1177" s="156" t="e">
        <f>VLOOKUP('Room Details'!$I1165,NCA_Calculations!$I$3:$N$12,2,0)</f>
        <v>#N/A</v>
      </c>
      <c r="C1177" s="156" t="e">
        <f>VLOOKUP('Room Details'!$I1165,NCA_Calculations!$I$3:$N$12,3,0)</f>
        <v>#N/A</v>
      </c>
      <c r="D1177" s="156" t="e">
        <f>VLOOKUP('Room Details'!$I1165,NCA_Calculations!$I$3:$N$12,4,0)</f>
        <v>#N/A</v>
      </c>
      <c r="E1177" s="156" t="e">
        <f>VLOOKUP('Room Details'!$I1165,NCA_Calculations!$I$3:$N$12,5,0)</f>
        <v>#N/A</v>
      </c>
      <c r="F1177" s="156" t="e">
        <f>VLOOKUP('Room Details'!$I1165,NCA_Calculations!$I$3:$N$12,6,0)</f>
        <v>#N/A</v>
      </c>
      <c r="G1177" s="156" t="str">
        <f>IF(OR(ISBLANK('Room Details'!$M1165), 'Room Details'!$M1165 = 0,  'Room Details'!$M1165 = "N/A" ),"Usable","Unusable")</f>
        <v>Usable</v>
      </c>
      <c r="H1177" s="156">
        <f>'Room Details'!$V1165</f>
        <v>0</v>
      </c>
      <c r="I1177" s="156">
        <f>_xlfn.IFNA(ROUNDUP(IF(OR('Room Details'!$J1165=0,ISBLANK('Room Details'!$J1165),'Room Details'!$J1165="N/A"),0,IF('Room Details'!$J1165&gt;$D1177,('Room Details'!$J1165/$E1177)+$F1177,IF('Room Details'!$J1165&lt;=ABS($B1177*$C1177),1,('Room Details'!$J1165/$B1177)+$C1177))),0),0)</f>
        <v>0</v>
      </c>
      <c r="J1177" s="167"/>
      <c r="K1177" s="167"/>
      <c r="L1177" s="156">
        <f t="shared" si="72"/>
        <v>0</v>
      </c>
      <c r="M1177" s="156">
        <f t="shared" si="73"/>
        <v>0</v>
      </c>
      <c r="N1177" s="165"/>
      <c r="O1177" s="165"/>
      <c r="P1177" s="156">
        <f t="shared" si="74"/>
        <v>0</v>
      </c>
      <c r="Q1177" s="156">
        <f t="shared" si="75"/>
        <v>0</v>
      </c>
      <c r="R1177" s="165"/>
      <c r="S1177" s="165"/>
    </row>
    <row r="1178" spans="1:19" x14ac:dyDescent="0.25">
      <c r="A1178" s="156">
        <v>1163</v>
      </c>
      <c r="B1178" s="156" t="e">
        <f>VLOOKUP('Room Details'!$I1166,NCA_Calculations!$I$3:$N$12,2,0)</f>
        <v>#N/A</v>
      </c>
      <c r="C1178" s="156" t="e">
        <f>VLOOKUP('Room Details'!$I1166,NCA_Calculations!$I$3:$N$12,3,0)</f>
        <v>#N/A</v>
      </c>
      <c r="D1178" s="156" t="e">
        <f>VLOOKUP('Room Details'!$I1166,NCA_Calculations!$I$3:$N$12,4,0)</f>
        <v>#N/A</v>
      </c>
      <c r="E1178" s="156" t="e">
        <f>VLOOKUP('Room Details'!$I1166,NCA_Calculations!$I$3:$N$12,5,0)</f>
        <v>#N/A</v>
      </c>
      <c r="F1178" s="156" t="e">
        <f>VLOOKUP('Room Details'!$I1166,NCA_Calculations!$I$3:$N$12,6,0)</f>
        <v>#N/A</v>
      </c>
      <c r="G1178" s="156" t="str">
        <f>IF(OR(ISBLANK('Room Details'!$M1166), 'Room Details'!$M1166 = 0,  'Room Details'!$M1166 = "N/A" ),"Usable","Unusable")</f>
        <v>Usable</v>
      </c>
      <c r="H1178" s="156">
        <f>'Room Details'!$V1166</f>
        <v>0</v>
      </c>
      <c r="I1178" s="156">
        <f>_xlfn.IFNA(ROUNDUP(IF(OR('Room Details'!$J1166=0,ISBLANK('Room Details'!$J1166),'Room Details'!$J1166="N/A"),0,IF('Room Details'!$J1166&gt;$D1178,('Room Details'!$J1166/$E1178)+$F1178,IF('Room Details'!$J1166&lt;=ABS($B1178*$C1178),1,('Room Details'!$J1166/$B1178)+$C1178))),0),0)</f>
        <v>0</v>
      </c>
      <c r="J1178" s="167"/>
      <c r="K1178" s="167"/>
      <c r="L1178" s="156">
        <f t="shared" si="72"/>
        <v>0</v>
      </c>
      <c r="M1178" s="156">
        <f t="shared" si="73"/>
        <v>0</v>
      </c>
      <c r="N1178" s="165"/>
      <c r="O1178" s="165"/>
      <c r="P1178" s="156">
        <f t="shared" si="74"/>
        <v>0</v>
      </c>
      <c r="Q1178" s="156">
        <f t="shared" si="75"/>
        <v>0</v>
      </c>
      <c r="R1178" s="165"/>
      <c r="S1178" s="165"/>
    </row>
    <row r="1179" spans="1:19" x14ac:dyDescent="0.25">
      <c r="A1179" s="156">
        <v>1164</v>
      </c>
      <c r="B1179" s="156" t="e">
        <f>VLOOKUP('Room Details'!$I1167,NCA_Calculations!$I$3:$N$12,2,0)</f>
        <v>#N/A</v>
      </c>
      <c r="C1179" s="156" t="e">
        <f>VLOOKUP('Room Details'!$I1167,NCA_Calculations!$I$3:$N$12,3,0)</f>
        <v>#N/A</v>
      </c>
      <c r="D1179" s="156" t="e">
        <f>VLOOKUP('Room Details'!$I1167,NCA_Calculations!$I$3:$N$12,4,0)</f>
        <v>#N/A</v>
      </c>
      <c r="E1179" s="156" t="e">
        <f>VLOOKUP('Room Details'!$I1167,NCA_Calculations!$I$3:$N$12,5,0)</f>
        <v>#N/A</v>
      </c>
      <c r="F1179" s="156" t="e">
        <f>VLOOKUP('Room Details'!$I1167,NCA_Calculations!$I$3:$N$12,6,0)</f>
        <v>#N/A</v>
      </c>
      <c r="G1179" s="156" t="str">
        <f>IF(OR(ISBLANK('Room Details'!$M1167), 'Room Details'!$M1167 = 0,  'Room Details'!$M1167 = "N/A" ),"Usable","Unusable")</f>
        <v>Usable</v>
      </c>
      <c r="H1179" s="156">
        <f>'Room Details'!$V1167</f>
        <v>0</v>
      </c>
      <c r="I1179" s="156">
        <f>_xlfn.IFNA(ROUNDUP(IF(OR('Room Details'!$J1167=0,ISBLANK('Room Details'!$J1167),'Room Details'!$J1167="N/A"),0,IF('Room Details'!$J1167&gt;$D1179,('Room Details'!$J1167/$E1179)+$F1179,IF('Room Details'!$J1167&lt;=ABS($B1179*$C1179),1,('Room Details'!$J1167/$B1179)+$C1179))),0),0)</f>
        <v>0</v>
      </c>
      <c r="J1179" s="167"/>
      <c r="K1179" s="167"/>
      <c r="L1179" s="156">
        <f t="shared" si="72"/>
        <v>0</v>
      </c>
      <c r="M1179" s="156">
        <f t="shared" si="73"/>
        <v>0</v>
      </c>
      <c r="N1179" s="165"/>
      <c r="O1179" s="165"/>
      <c r="P1179" s="156">
        <f t="shared" si="74"/>
        <v>0</v>
      </c>
      <c r="Q1179" s="156">
        <f t="shared" si="75"/>
        <v>0</v>
      </c>
      <c r="R1179" s="165"/>
      <c r="S1179" s="165"/>
    </row>
    <row r="1180" spans="1:19" x14ac:dyDescent="0.25">
      <c r="A1180" s="156">
        <v>1165</v>
      </c>
      <c r="B1180" s="156" t="e">
        <f>VLOOKUP('Room Details'!$I1168,NCA_Calculations!$I$3:$N$12,2,0)</f>
        <v>#N/A</v>
      </c>
      <c r="C1180" s="156" t="e">
        <f>VLOOKUP('Room Details'!$I1168,NCA_Calculations!$I$3:$N$12,3,0)</f>
        <v>#N/A</v>
      </c>
      <c r="D1180" s="156" t="e">
        <f>VLOOKUP('Room Details'!$I1168,NCA_Calculations!$I$3:$N$12,4,0)</f>
        <v>#N/A</v>
      </c>
      <c r="E1180" s="156" t="e">
        <f>VLOOKUP('Room Details'!$I1168,NCA_Calculations!$I$3:$N$12,5,0)</f>
        <v>#N/A</v>
      </c>
      <c r="F1180" s="156" t="e">
        <f>VLOOKUP('Room Details'!$I1168,NCA_Calculations!$I$3:$N$12,6,0)</f>
        <v>#N/A</v>
      </c>
      <c r="G1180" s="156" t="str">
        <f>IF(OR(ISBLANK('Room Details'!$M1168), 'Room Details'!$M1168 = 0,  'Room Details'!$M1168 = "N/A" ),"Usable","Unusable")</f>
        <v>Usable</v>
      </c>
      <c r="H1180" s="156">
        <f>'Room Details'!$V1168</f>
        <v>0</v>
      </c>
      <c r="I1180" s="156">
        <f>_xlfn.IFNA(ROUNDUP(IF(OR('Room Details'!$J1168=0,ISBLANK('Room Details'!$J1168),'Room Details'!$J1168="N/A"),0,IF('Room Details'!$J1168&gt;$D1180,('Room Details'!$J1168/$E1180)+$F1180,IF('Room Details'!$J1168&lt;=ABS($B1180*$C1180),1,('Room Details'!$J1168/$B1180)+$C1180))),0),0)</f>
        <v>0</v>
      </c>
      <c r="J1180" s="167"/>
      <c r="K1180" s="167"/>
      <c r="L1180" s="156">
        <f t="shared" si="72"/>
        <v>0</v>
      </c>
      <c r="M1180" s="156">
        <f t="shared" si="73"/>
        <v>0</v>
      </c>
      <c r="N1180" s="165"/>
      <c r="O1180" s="165"/>
      <c r="P1180" s="156">
        <f t="shared" si="74"/>
        <v>0</v>
      </c>
      <c r="Q1180" s="156">
        <f t="shared" si="75"/>
        <v>0</v>
      </c>
      <c r="R1180" s="165"/>
      <c r="S1180" s="165"/>
    </row>
    <row r="1181" spans="1:19" x14ac:dyDescent="0.25">
      <c r="A1181" s="156">
        <v>1166</v>
      </c>
      <c r="B1181" s="156" t="e">
        <f>VLOOKUP('Room Details'!$I1169,NCA_Calculations!$I$3:$N$12,2,0)</f>
        <v>#N/A</v>
      </c>
      <c r="C1181" s="156" t="e">
        <f>VLOOKUP('Room Details'!$I1169,NCA_Calculations!$I$3:$N$12,3,0)</f>
        <v>#N/A</v>
      </c>
      <c r="D1181" s="156" t="e">
        <f>VLOOKUP('Room Details'!$I1169,NCA_Calculations!$I$3:$N$12,4,0)</f>
        <v>#N/A</v>
      </c>
      <c r="E1181" s="156" t="e">
        <f>VLOOKUP('Room Details'!$I1169,NCA_Calculations!$I$3:$N$12,5,0)</f>
        <v>#N/A</v>
      </c>
      <c r="F1181" s="156" t="e">
        <f>VLOOKUP('Room Details'!$I1169,NCA_Calculations!$I$3:$N$12,6,0)</f>
        <v>#N/A</v>
      </c>
      <c r="G1181" s="156" t="str">
        <f>IF(OR(ISBLANK('Room Details'!$M1169), 'Room Details'!$M1169 = 0,  'Room Details'!$M1169 = "N/A" ),"Usable","Unusable")</f>
        <v>Usable</v>
      </c>
      <c r="H1181" s="156">
        <f>'Room Details'!$V1169</f>
        <v>0</v>
      </c>
      <c r="I1181" s="156">
        <f>_xlfn.IFNA(ROUNDUP(IF(OR('Room Details'!$J1169=0,ISBLANK('Room Details'!$J1169),'Room Details'!$J1169="N/A"),0,IF('Room Details'!$J1169&gt;$D1181,('Room Details'!$J1169/$E1181)+$F1181,IF('Room Details'!$J1169&lt;=ABS($B1181*$C1181),1,('Room Details'!$J1169/$B1181)+$C1181))),0),0)</f>
        <v>0</v>
      </c>
      <c r="J1181" s="167"/>
      <c r="K1181" s="167"/>
      <c r="L1181" s="156">
        <f t="shared" si="72"/>
        <v>0</v>
      </c>
      <c r="M1181" s="156">
        <f t="shared" si="73"/>
        <v>0</v>
      </c>
      <c r="N1181" s="165"/>
      <c r="O1181" s="165"/>
      <c r="P1181" s="156">
        <f t="shared" si="74"/>
        <v>0</v>
      </c>
      <c r="Q1181" s="156">
        <f t="shared" si="75"/>
        <v>0</v>
      </c>
      <c r="R1181" s="165"/>
      <c r="S1181" s="165"/>
    </row>
    <row r="1182" spans="1:19" x14ac:dyDescent="0.25">
      <c r="A1182" s="156">
        <v>1167</v>
      </c>
      <c r="B1182" s="156" t="e">
        <f>VLOOKUP('Room Details'!$I1170,NCA_Calculations!$I$3:$N$12,2,0)</f>
        <v>#N/A</v>
      </c>
      <c r="C1182" s="156" t="e">
        <f>VLOOKUP('Room Details'!$I1170,NCA_Calculations!$I$3:$N$12,3,0)</f>
        <v>#N/A</v>
      </c>
      <c r="D1182" s="156" t="e">
        <f>VLOOKUP('Room Details'!$I1170,NCA_Calculations!$I$3:$N$12,4,0)</f>
        <v>#N/A</v>
      </c>
      <c r="E1182" s="156" t="e">
        <f>VLOOKUP('Room Details'!$I1170,NCA_Calculations!$I$3:$N$12,5,0)</f>
        <v>#N/A</v>
      </c>
      <c r="F1182" s="156" t="e">
        <f>VLOOKUP('Room Details'!$I1170,NCA_Calculations!$I$3:$N$12,6,0)</f>
        <v>#N/A</v>
      </c>
      <c r="G1182" s="156" t="str">
        <f>IF(OR(ISBLANK('Room Details'!$M1170), 'Room Details'!$M1170 = 0,  'Room Details'!$M1170 = "N/A" ),"Usable","Unusable")</f>
        <v>Usable</v>
      </c>
      <c r="H1182" s="156">
        <f>'Room Details'!$V1170</f>
        <v>0</v>
      </c>
      <c r="I1182" s="156">
        <f>_xlfn.IFNA(ROUNDUP(IF(OR('Room Details'!$J1170=0,ISBLANK('Room Details'!$J1170),'Room Details'!$J1170="N/A"),0,IF('Room Details'!$J1170&gt;$D1182,('Room Details'!$J1170/$E1182)+$F1182,IF('Room Details'!$J1170&lt;=ABS($B1182*$C1182),1,('Room Details'!$J1170/$B1182)+$C1182))),0),0)</f>
        <v>0</v>
      </c>
      <c r="J1182" s="167"/>
      <c r="K1182" s="167"/>
      <c r="L1182" s="156">
        <f t="shared" si="72"/>
        <v>0</v>
      </c>
      <c r="M1182" s="156">
        <f t="shared" si="73"/>
        <v>0</v>
      </c>
      <c r="N1182" s="165"/>
      <c r="O1182" s="165"/>
      <c r="P1182" s="156">
        <f t="shared" si="74"/>
        <v>0</v>
      </c>
      <c r="Q1182" s="156">
        <f t="shared" si="75"/>
        <v>0</v>
      </c>
      <c r="R1182" s="165"/>
      <c r="S1182" s="165"/>
    </row>
    <row r="1183" spans="1:19" x14ac:dyDescent="0.25">
      <c r="A1183" s="156">
        <v>1168</v>
      </c>
      <c r="B1183" s="156" t="e">
        <f>VLOOKUP('Room Details'!$I1171,NCA_Calculations!$I$3:$N$12,2,0)</f>
        <v>#N/A</v>
      </c>
      <c r="C1183" s="156" t="e">
        <f>VLOOKUP('Room Details'!$I1171,NCA_Calculations!$I$3:$N$12,3,0)</f>
        <v>#N/A</v>
      </c>
      <c r="D1183" s="156" t="e">
        <f>VLOOKUP('Room Details'!$I1171,NCA_Calculations!$I$3:$N$12,4,0)</f>
        <v>#N/A</v>
      </c>
      <c r="E1183" s="156" t="e">
        <f>VLOOKUP('Room Details'!$I1171,NCA_Calculations!$I$3:$N$12,5,0)</f>
        <v>#N/A</v>
      </c>
      <c r="F1183" s="156" t="e">
        <f>VLOOKUP('Room Details'!$I1171,NCA_Calculations!$I$3:$N$12,6,0)</f>
        <v>#N/A</v>
      </c>
      <c r="G1183" s="156" t="str">
        <f>IF(OR(ISBLANK('Room Details'!$M1171), 'Room Details'!$M1171 = 0,  'Room Details'!$M1171 = "N/A" ),"Usable","Unusable")</f>
        <v>Usable</v>
      </c>
      <c r="H1183" s="156">
        <f>'Room Details'!$V1171</f>
        <v>0</v>
      </c>
      <c r="I1183" s="156">
        <f>_xlfn.IFNA(ROUNDUP(IF(OR('Room Details'!$J1171=0,ISBLANK('Room Details'!$J1171),'Room Details'!$J1171="N/A"),0,IF('Room Details'!$J1171&gt;$D1183,('Room Details'!$J1171/$E1183)+$F1183,IF('Room Details'!$J1171&lt;=ABS($B1183*$C1183),1,('Room Details'!$J1171/$B1183)+$C1183))),0),0)</f>
        <v>0</v>
      </c>
      <c r="J1183" s="167"/>
      <c r="K1183" s="167"/>
      <c r="L1183" s="156">
        <f t="shared" si="72"/>
        <v>0</v>
      </c>
      <c r="M1183" s="156">
        <f t="shared" si="73"/>
        <v>0</v>
      </c>
      <c r="N1183" s="165"/>
      <c r="O1183" s="165"/>
      <c r="P1183" s="156">
        <f t="shared" si="74"/>
        <v>0</v>
      </c>
      <c r="Q1183" s="156">
        <f t="shared" si="75"/>
        <v>0</v>
      </c>
      <c r="R1183" s="165"/>
      <c r="S1183" s="165"/>
    </row>
    <row r="1184" spans="1:19" x14ac:dyDescent="0.25">
      <c r="A1184" s="156">
        <v>1169</v>
      </c>
      <c r="B1184" s="156" t="e">
        <f>VLOOKUP('Room Details'!$I1172,NCA_Calculations!$I$3:$N$12,2,0)</f>
        <v>#N/A</v>
      </c>
      <c r="C1184" s="156" t="e">
        <f>VLOOKUP('Room Details'!$I1172,NCA_Calculations!$I$3:$N$12,3,0)</f>
        <v>#N/A</v>
      </c>
      <c r="D1184" s="156" t="e">
        <f>VLOOKUP('Room Details'!$I1172,NCA_Calculations!$I$3:$N$12,4,0)</f>
        <v>#N/A</v>
      </c>
      <c r="E1184" s="156" t="e">
        <f>VLOOKUP('Room Details'!$I1172,NCA_Calculations!$I$3:$N$12,5,0)</f>
        <v>#N/A</v>
      </c>
      <c r="F1184" s="156" t="e">
        <f>VLOOKUP('Room Details'!$I1172,NCA_Calculations!$I$3:$N$12,6,0)</f>
        <v>#N/A</v>
      </c>
      <c r="G1184" s="156" t="str">
        <f>IF(OR(ISBLANK('Room Details'!$M1172), 'Room Details'!$M1172 = 0,  'Room Details'!$M1172 = "N/A" ),"Usable","Unusable")</f>
        <v>Usable</v>
      </c>
      <c r="H1184" s="156">
        <f>'Room Details'!$V1172</f>
        <v>0</v>
      </c>
      <c r="I1184" s="156">
        <f>_xlfn.IFNA(ROUNDUP(IF(OR('Room Details'!$J1172=0,ISBLANK('Room Details'!$J1172),'Room Details'!$J1172="N/A"),0,IF('Room Details'!$J1172&gt;$D1184,('Room Details'!$J1172/$E1184)+$F1184,IF('Room Details'!$J1172&lt;=ABS($B1184*$C1184),1,('Room Details'!$J1172/$B1184)+$C1184))),0),0)</f>
        <v>0</v>
      </c>
      <c r="J1184" s="167"/>
      <c r="K1184" s="167"/>
      <c r="L1184" s="156">
        <f t="shared" si="72"/>
        <v>0</v>
      </c>
      <c r="M1184" s="156">
        <f t="shared" si="73"/>
        <v>0</v>
      </c>
      <c r="N1184" s="165"/>
      <c r="O1184" s="165"/>
      <c r="P1184" s="156">
        <f t="shared" si="74"/>
        <v>0</v>
      </c>
      <c r="Q1184" s="156">
        <f t="shared" si="75"/>
        <v>0</v>
      </c>
      <c r="R1184" s="165"/>
      <c r="S1184" s="165"/>
    </row>
    <row r="1185" spans="1:19" x14ac:dyDescent="0.25">
      <c r="A1185" s="156">
        <v>1170</v>
      </c>
      <c r="B1185" s="156" t="e">
        <f>VLOOKUP('Room Details'!$I1173,NCA_Calculations!$I$3:$N$12,2,0)</f>
        <v>#N/A</v>
      </c>
      <c r="C1185" s="156" t="e">
        <f>VLOOKUP('Room Details'!$I1173,NCA_Calculations!$I$3:$N$12,3,0)</f>
        <v>#N/A</v>
      </c>
      <c r="D1185" s="156" t="e">
        <f>VLOOKUP('Room Details'!$I1173,NCA_Calculations!$I$3:$N$12,4,0)</f>
        <v>#N/A</v>
      </c>
      <c r="E1185" s="156" t="e">
        <f>VLOOKUP('Room Details'!$I1173,NCA_Calculations!$I$3:$N$12,5,0)</f>
        <v>#N/A</v>
      </c>
      <c r="F1185" s="156" t="e">
        <f>VLOOKUP('Room Details'!$I1173,NCA_Calculations!$I$3:$N$12,6,0)</f>
        <v>#N/A</v>
      </c>
      <c r="G1185" s="156" t="str">
        <f>IF(OR(ISBLANK('Room Details'!$M1173), 'Room Details'!$M1173 = 0,  'Room Details'!$M1173 = "N/A" ),"Usable","Unusable")</f>
        <v>Usable</v>
      </c>
      <c r="H1185" s="156">
        <f>'Room Details'!$V1173</f>
        <v>0</v>
      </c>
      <c r="I1185" s="156">
        <f>_xlfn.IFNA(ROUNDUP(IF(OR('Room Details'!$J1173=0,ISBLANK('Room Details'!$J1173),'Room Details'!$J1173="N/A"),0,IF('Room Details'!$J1173&gt;$D1185,('Room Details'!$J1173/$E1185)+$F1185,IF('Room Details'!$J1173&lt;=ABS($B1185*$C1185),1,('Room Details'!$J1173/$B1185)+$C1185))),0),0)</f>
        <v>0</v>
      </c>
      <c r="J1185" s="167"/>
      <c r="K1185" s="167"/>
      <c r="L1185" s="156">
        <f t="shared" si="72"/>
        <v>0</v>
      </c>
      <c r="M1185" s="156">
        <f t="shared" si="73"/>
        <v>0</v>
      </c>
      <c r="N1185" s="165"/>
      <c r="O1185" s="165"/>
      <c r="P1185" s="156">
        <f t="shared" si="74"/>
        <v>0</v>
      </c>
      <c r="Q1185" s="156">
        <f t="shared" si="75"/>
        <v>0</v>
      </c>
      <c r="R1185" s="165"/>
      <c r="S1185" s="165"/>
    </row>
    <row r="1186" spans="1:19" x14ac:dyDescent="0.25">
      <c r="A1186" s="156">
        <v>1171</v>
      </c>
      <c r="B1186" s="156" t="e">
        <f>VLOOKUP('Room Details'!$I1174,NCA_Calculations!$I$3:$N$12,2,0)</f>
        <v>#N/A</v>
      </c>
      <c r="C1186" s="156" t="e">
        <f>VLOOKUP('Room Details'!$I1174,NCA_Calculations!$I$3:$N$12,3,0)</f>
        <v>#N/A</v>
      </c>
      <c r="D1186" s="156" t="e">
        <f>VLOOKUP('Room Details'!$I1174,NCA_Calculations!$I$3:$N$12,4,0)</f>
        <v>#N/A</v>
      </c>
      <c r="E1186" s="156" t="e">
        <f>VLOOKUP('Room Details'!$I1174,NCA_Calculations!$I$3:$N$12,5,0)</f>
        <v>#N/A</v>
      </c>
      <c r="F1186" s="156" t="e">
        <f>VLOOKUP('Room Details'!$I1174,NCA_Calculations!$I$3:$N$12,6,0)</f>
        <v>#N/A</v>
      </c>
      <c r="G1186" s="156" t="str">
        <f>IF(OR(ISBLANK('Room Details'!$M1174), 'Room Details'!$M1174 = 0,  'Room Details'!$M1174 = "N/A" ),"Usable","Unusable")</f>
        <v>Usable</v>
      </c>
      <c r="H1186" s="156">
        <f>'Room Details'!$V1174</f>
        <v>0</v>
      </c>
      <c r="I1186" s="156">
        <f>_xlfn.IFNA(ROUNDUP(IF(OR('Room Details'!$J1174=0,ISBLANK('Room Details'!$J1174),'Room Details'!$J1174="N/A"),0,IF('Room Details'!$J1174&gt;$D1186,('Room Details'!$J1174/$E1186)+$F1186,IF('Room Details'!$J1174&lt;=ABS($B1186*$C1186),1,('Room Details'!$J1174/$B1186)+$C1186))),0),0)</f>
        <v>0</v>
      </c>
      <c r="J1186" s="167"/>
      <c r="K1186" s="167"/>
      <c r="L1186" s="156">
        <f t="shared" si="72"/>
        <v>0</v>
      </c>
      <c r="M1186" s="156">
        <f t="shared" si="73"/>
        <v>0</v>
      </c>
      <c r="N1186" s="165"/>
      <c r="O1186" s="165"/>
      <c r="P1186" s="156">
        <f t="shared" si="74"/>
        <v>0</v>
      </c>
      <c r="Q1186" s="156">
        <f t="shared" si="75"/>
        <v>0</v>
      </c>
      <c r="R1186" s="165"/>
      <c r="S1186" s="165"/>
    </row>
    <row r="1187" spans="1:19" x14ac:dyDescent="0.25">
      <c r="A1187" s="156">
        <v>1172</v>
      </c>
      <c r="B1187" s="156" t="e">
        <f>VLOOKUP('Room Details'!$I1175,NCA_Calculations!$I$3:$N$12,2,0)</f>
        <v>#N/A</v>
      </c>
      <c r="C1187" s="156" t="e">
        <f>VLOOKUP('Room Details'!$I1175,NCA_Calculations!$I$3:$N$12,3,0)</f>
        <v>#N/A</v>
      </c>
      <c r="D1187" s="156" t="e">
        <f>VLOOKUP('Room Details'!$I1175,NCA_Calculations!$I$3:$N$12,4,0)</f>
        <v>#N/A</v>
      </c>
      <c r="E1187" s="156" t="e">
        <f>VLOOKUP('Room Details'!$I1175,NCA_Calculations!$I$3:$N$12,5,0)</f>
        <v>#N/A</v>
      </c>
      <c r="F1187" s="156" t="e">
        <f>VLOOKUP('Room Details'!$I1175,NCA_Calculations!$I$3:$N$12,6,0)</f>
        <v>#N/A</v>
      </c>
      <c r="G1187" s="156" t="str">
        <f>IF(OR(ISBLANK('Room Details'!$M1175), 'Room Details'!$M1175 = 0,  'Room Details'!$M1175 = "N/A" ),"Usable","Unusable")</f>
        <v>Usable</v>
      </c>
      <c r="H1187" s="156">
        <f>'Room Details'!$V1175</f>
        <v>0</v>
      </c>
      <c r="I1187" s="156">
        <f>_xlfn.IFNA(ROUNDUP(IF(OR('Room Details'!$J1175=0,ISBLANK('Room Details'!$J1175),'Room Details'!$J1175="N/A"),0,IF('Room Details'!$J1175&gt;$D1187,('Room Details'!$J1175/$E1187)+$F1187,IF('Room Details'!$J1175&lt;=ABS($B1187*$C1187),1,('Room Details'!$J1175/$B1187)+$C1187))),0),0)</f>
        <v>0</v>
      </c>
      <c r="J1187" s="167"/>
      <c r="K1187" s="167"/>
      <c r="L1187" s="156">
        <f t="shared" si="72"/>
        <v>0</v>
      </c>
      <c r="M1187" s="156">
        <f t="shared" si="73"/>
        <v>0</v>
      </c>
      <c r="N1187" s="165"/>
      <c r="O1187" s="165"/>
      <c r="P1187" s="156">
        <f t="shared" si="74"/>
        <v>0</v>
      </c>
      <c r="Q1187" s="156">
        <f t="shared" si="75"/>
        <v>0</v>
      </c>
      <c r="R1187" s="165"/>
      <c r="S1187" s="165"/>
    </row>
    <row r="1188" spans="1:19" x14ac:dyDescent="0.25">
      <c r="A1188" s="156">
        <v>1173</v>
      </c>
      <c r="B1188" s="156" t="e">
        <f>VLOOKUP('Room Details'!$I1176,NCA_Calculations!$I$3:$N$12,2,0)</f>
        <v>#N/A</v>
      </c>
      <c r="C1188" s="156" t="e">
        <f>VLOOKUP('Room Details'!$I1176,NCA_Calculations!$I$3:$N$12,3,0)</f>
        <v>#N/A</v>
      </c>
      <c r="D1188" s="156" t="e">
        <f>VLOOKUP('Room Details'!$I1176,NCA_Calculations!$I$3:$N$12,4,0)</f>
        <v>#N/A</v>
      </c>
      <c r="E1188" s="156" t="e">
        <f>VLOOKUP('Room Details'!$I1176,NCA_Calculations!$I$3:$N$12,5,0)</f>
        <v>#N/A</v>
      </c>
      <c r="F1188" s="156" t="e">
        <f>VLOOKUP('Room Details'!$I1176,NCA_Calculations!$I$3:$N$12,6,0)</f>
        <v>#N/A</v>
      </c>
      <c r="G1188" s="156" t="str">
        <f>IF(OR(ISBLANK('Room Details'!$M1176), 'Room Details'!$M1176 = 0,  'Room Details'!$M1176 = "N/A" ),"Usable","Unusable")</f>
        <v>Usable</v>
      </c>
      <c r="H1188" s="156">
        <f>'Room Details'!$V1176</f>
        <v>0</v>
      </c>
      <c r="I1188" s="156">
        <f>_xlfn.IFNA(ROUNDUP(IF(OR('Room Details'!$J1176=0,ISBLANK('Room Details'!$J1176),'Room Details'!$J1176="N/A"),0,IF('Room Details'!$J1176&gt;$D1188,('Room Details'!$J1176/$E1188)+$F1188,IF('Room Details'!$J1176&lt;=ABS($B1188*$C1188),1,('Room Details'!$J1176/$B1188)+$C1188))),0),0)</f>
        <v>0</v>
      </c>
      <c r="J1188" s="167"/>
      <c r="K1188" s="167"/>
      <c r="L1188" s="156">
        <f t="shared" si="72"/>
        <v>0</v>
      </c>
      <c r="M1188" s="156">
        <f t="shared" si="73"/>
        <v>0</v>
      </c>
      <c r="N1188" s="165"/>
      <c r="O1188" s="165"/>
      <c r="P1188" s="156">
        <f t="shared" si="74"/>
        <v>0</v>
      </c>
      <c r="Q1188" s="156">
        <f t="shared" si="75"/>
        <v>0</v>
      </c>
      <c r="R1188" s="165"/>
      <c r="S1188" s="165"/>
    </row>
    <row r="1189" spans="1:19" x14ac:dyDescent="0.25">
      <c r="A1189" s="156">
        <v>1174</v>
      </c>
      <c r="B1189" s="156" t="e">
        <f>VLOOKUP('Room Details'!$I1177,NCA_Calculations!$I$3:$N$12,2,0)</f>
        <v>#N/A</v>
      </c>
      <c r="C1189" s="156" t="e">
        <f>VLOOKUP('Room Details'!$I1177,NCA_Calculations!$I$3:$N$12,3,0)</f>
        <v>#N/A</v>
      </c>
      <c r="D1189" s="156" t="e">
        <f>VLOOKUP('Room Details'!$I1177,NCA_Calculations!$I$3:$N$12,4,0)</f>
        <v>#N/A</v>
      </c>
      <c r="E1189" s="156" t="e">
        <f>VLOOKUP('Room Details'!$I1177,NCA_Calculations!$I$3:$N$12,5,0)</f>
        <v>#N/A</v>
      </c>
      <c r="F1189" s="156" t="e">
        <f>VLOOKUP('Room Details'!$I1177,NCA_Calculations!$I$3:$N$12,6,0)</f>
        <v>#N/A</v>
      </c>
      <c r="G1189" s="156" t="str">
        <f>IF(OR(ISBLANK('Room Details'!$M1177), 'Room Details'!$M1177 = 0,  'Room Details'!$M1177 = "N/A" ),"Usable","Unusable")</f>
        <v>Usable</v>
      </c>
      <c r="H1189" s="156">
        <f>'Room Details'!$V1177</f>
        <v>0</v>
      </c>
      <c r="I1189" s="156">
        <f>_xlfn.IFNA(ROUNDUP(IF(OR('Room Details'!$J1177=0,ISBLANK('Room Details'!$J1177),'Room Details'!$J1177="N/A"),0,IF('Room Details'!$J1177&gt;$D1189,('Room Details'!$J1177/$E1189)+$F1189,IF('Room Details'!$J1177&lt;=ABS($B1189*$C1189),1,('Room Details'!$J1177/$B1189)+$C1189))),0),0)</f>
        <v>0</v>
      </c>
      <c r="J1189" s="167"/>
      <c r="K1189" s="167"/>
      <c r="L1189" s="156">
        <f t="shared" si="72"/>
        <v>0</v>
      </c>
      <c r="M1189" s="156">
        <f t="shared" si="73"/>
        <v>0</v>
      </c>
      <c r="N1189" s="165"/>
      <c r="O1189" s="165"/>
      <c r="P1189" s="156">
        <f t="shared" si="74"/>
        <v>0</v>
      </c>
      <c r="Q1189" s="156">
        <f t="shared" si="75"/>
        <v>0</v>
      </c>
      <c r="R1189" s="165"/>
      <c r="S1189" s="165"/>
    </row>
    <row r="1190" spans="1:19" x14ac:dyDescent="0.25">
      <c r="A1190" s="156">
        <v>1175</v>
      </c>
      <c r="B1190" s="156" t="e">
        <f>VLOOKUP('Room Details'!$I1178,NCA_Calculations!$I$3:$N$12,2,0)</f>
        <v>#N/A</v>
      </c>
      <c r="C1190" s="156" t="e">
        <f>VLOOKUP('Room Details'!$I1178,NCA_Calculations!$I$3:$N$12,3,0)</f>
        <v>#N/A</v>
      </c>
      <c r="D1190" s="156" t="e">
        <f>VLOOKUP('Room Details'!$I1178,NCA_Calculations!$I$3:$N$12,4,0)</f>
        <v>#N/A</v>
      </c>
      <c r="E1190" s="156" t="e">
        <f>VLOOKUP('Room Details'!$I1178,NCA_Calculations!$I$3:$N$12,5,0)</f>
        <v>#N/A</v>
      </c>
      <c r="F1190" s="156" t="e">
        <f>VLOOKUP('Room Details'!$I1178,NCA_Calculations!$I$3:$N$12,6,0)</f>
        <v>#N/A</v>
      </c>
      <c r="G1190" s="156" t="str">
        <f>IF(OR(ISBLANK('Room Details'!$M1178), 'Room Details'!$M1178 = 0,  'Room Details'!$M1178 = "N/A" ),"Usable","Unusable")</f>
        <v>Usable</v>
      </c>
      <c r="H1190" s="156">
        <f>'Room Details'!$V1178</f>
        <v>0</v>
      </c>
      <c r="I1190" s="156">
        <f>_xlfn.IFNA(ROUNDUP(IF(OR('Room Details'!$J1178=0,ISBLANK('Room Details'!$J1178),'Room Details'!$J1178="N/A"),0,IF('Room Details'!$J1178&gt;$D1190,('Room Details'!$J1178/$E1190)+$F1190,IF('Room Details'!$J1178&lt;=ABS($B1190*$C1190),1,('Room Details'!$J1178/$B1190)+$C1190))),0),0)</f>
        <v>0</v>
      </c>
      <c r="J1190" s="167"/>
      <c r="K1190" s="167"/>
      <c r="L1190" s="156">
        <f t="shared" si="72"/>
        <v>0</v>
      </c>
      <c r="M1190" s="156">
        <f t="shared" si="73"/>
        <v>0</v>
      </c>
      <c r="N1190" s="165"/>
      <c r="O1190" s="165"/>
      <c r="P1190" s="156">
        <f t="shared" si="74"/>
        <v>0</v>
      </c>
      <c r="Q1190" s="156">
        <f t="shared" si="75"/>
        <v>0</v>
      </c>
      <c r="R1190" s="165"/>
      <c r="S1190" s="165"/>
    </row>
    <row r="1191" spans="1:19" x14ac:dyDescent="0.25">
      <c r="A1191" s="156">
        <v>1176</v>
      </c>
      <c r="B1191" s="156" t="e">
        <f>VLOOKUP('Room Details'!$I1179,NCA_Calculations!$I$3:$N$12,2,0)</f>
        <v>#N/A</v>
      </c>
      <c r="C1191" s="156" t="e">
        <f>VLOOKUP('Room Details'!$I1179,NCA_Calculations!$I$3:$N$12,3,0)</f>
        <v>#N/A</v>
      </c>
      <c r="D1191" s="156" t="e">
        <f>VLOOKUP('Room Details'!$I1179,NCA_Calculations!$I$3:$N$12,4,0)</f>
        <v>#N/A</v>
      </c>
      <c r="E1191" s="156" t="e">
        <f>VLOOKUP('Room Details'!$I1179,NCA_Calculations!$I$3:$N$12,5,0)</f>
        <v>#N/A</v>
      </c>
      <c r="F1191" s="156" t="e">
        <f>VLOOKUP('Room Details'!$I1179,NCA_Calculations!$I$3:$N$12,6,0)</f>
        <v>#N/A</v>
      </c>
      <c r="G1191" s="156" t="str">
        <f>IF(OR(ISBLANK('Room Details'!$M1179), 'Room Details'!$M1179 = 0,  'Room Details'!$M1179 = "N/A" ),"Usable","Unusable")</f>
        <v>Usable</v>
      </c>
      <c r="H1191" s="156">
        <f>'Room Details'!$V1179</f>
        <v>0</v>
      </c>
      <c r="I1191" s="156">
        <f>_xlfn.IFNA(ROUNDUP(IF(OR('Room Details'!$J1179=0,ISBLANK('Room Details'!$J1179),'Room Details'!$J1179="N/A"),0,IF('Room Details'!$J1179&gt;$D1191,('Room Details'!$J1179/$E1191)+$F1191,IF('Room Details'!$J1179&lt;=ABS($B1191*$C1191),1,('Room Details'!$J1179/$B1191)+$C1191))),0),0)</f>
        <v>0</v>
      </c>
      <c r="J1191" s="167"/>
      <c r="K1191" s="167"/>
      <c r="L1191" s="156">
        <f t="shared" si="72"/>
        <v>0</v>
      </c>
      <c r="M1191" s="156">
        <f t="shared" si="73"/>
        <v>0</v>
      </c>
      <c r="N1191" s="165"/>
      <c r="O1191" s="165"/>
      <c r="P1191" s="156">
        <f t="shared" si="74"/>
        <v>0</v>
      </c>
      <c r="Q1191" s="156">
        <f t="shared" si="75"/>
        <v>0</v>
      </c>
      <c r="R1191" s="165"/>
      <c r="S1191" s="165"/>
    </row>
    <row r="1192" spans="1:19" x14ac:dyDescent="0.25">
      <c r="A1192" s="156">
        <v>1177</v>
      </c>
      <c r="B1192" s="156" t="e">
        <f>VLOOKUP('Room Details'!$I1180,NCA_Calculations!$I$3:$N$12,2,0)</f>
        <v>#N/A</v>
      </c>
      <c r="C1192" s="156" t="e">
        <f>VLOOKUP('Room Details'!$I1180,NCA_Calculations!$I$3:$N$12,3,0)</f>
        <v>#N/A</v>
      </c>
      <c r="D1192" s="156" t="e">
        <f>VLOOKUP('Room Details'!$I1180,NCA_Calculations!$I$3:$N$12,4,0)</f>
        <v>#N/A</v>
      </c>
      <c r="E1192" s="156" t="e">
        <f>VLOOKUP('Room Details'!$I1180,NCA_Calculations!$I$3:$N$12,5,0)</f>
        <v>#N/A</v>
      </c>
      <c r="F1192" s="156" t="e">
        <f>VLOOKUP('Room Details'!$I1180,NCA_Calculations!$I$3:$N$12,6,0)</f>
        <v>#N/A</v>
      </c>
      <c r="G1192" s="156" t="str">
        <f>IF(OR(ISBLANK('Room Details'!$M1180), 'Room Details'!$M1180 = 0,  'Room Details'!$M1180 = "N/A" ),"Usable","Unusable")</f>
        <v>Usable</v>
      </c>
      <c r="H1192" s="156">
        <f>'Room Details'!$V1180</f>
        <v>0</v>
      </c>
      <c r="I1192" s="156">
        <f>_xlfn.IFNA(ROUNDUP(IF(OR('Room Details'!$J1180=0,ISBLANK('Room Details'!$J1180),'Room Details'!$J1180="N/A"),0,IF('Room Details'!$J1180&gt;$D1192,('Room Details'!$J1180/$E1192)+$F1192,IF('Room Details'!$J1180&lt;=ABS($B1192*$C1192),1,('Room Details'!$J1180/$B1192)+$C1192))),0),0)</f>
        <v>0</v>
      </c>
      <c r="J1192" s="167"/>
      <c r="K1192" s="167"/>
      <c r="L1192" s="156">
        <f t="shared" si="72"/>
        <v>0</v>
      </c>
      <c r="M1192" s="156">
        <f t="shared" si="73"/>
        <v>0</v>
      </c>
      <c r="N1192" s="165"/>
      <c r="O1192" s="165"/>
      <c r="P1192" s="156">
        <f t="shared" si="74"/>
        <v>0</v>
      </c>
      <c r="Q1192" s="156">
        <f t="shared" si="75"/>
        <v>0</v>
      </c>
      <c r="R1192" s="165"/>
      <c r="S1192" s="165"/>
    </row>
    <row r="1193" spans="1:19" x14ac:dyDescent="0.25">
      <c r="A1193" s="156">
        <v>1178</v>
      </c>
      <c r="B1193" s="156" t="e">
        <f>VLOOKUP('Room Details'!$I1181,NCA_Calculations!$I$3:$N$12,2,0)</f>
        <v>#N/A</v>
      </c>
      <c r="C1193" s="156" t="e">
        <f>VLOOKUP('Room Details'!$I1181,NCA_Calculations!$I$3:$N$12,3,0)</f>
        <v>#N/A</v>
      </c>
      <c r="D1193" s="156" t="e">
        <f>VLOOKUP('Room Details'!$I1181,NCA_Calculations!$I$3:$N$12,4,0)</f>
        <v>#N/A</v>
      </c>
      <c r="E1193" s="156" t="e">
        <f>VLOOKUP('Room Details'!$I1181,NCA_Calculations!$I$3:$N$12,5,0)</f>
        <v>#N/A</v>
      </c>
      <c r="F1193" s="156" t="e">
        <f>VLOOKUP('Room Details'!$I1181,NCA_Calculations!$I$3:$N$12,6,0)</f>
        <v>#N/A</v>
      </c>
      <c r="G1193" s="156" t="str">
        <f>IF(OR(ISBLANK('Room Details'!$M1181), 'Room Details'!$M1181 = 0,  'Room Details'!$M1181 = "N/A" ),"Usable","Unusable")</f>
        <v>Usable</v>
      </c>
      <c r="H1193" s="156">
        <f>'Room Details'!$V1181</f>
        <v>0</v>
      </c>
      <c r="I1193" s="156">
        <f>_xlfn.IFNA(ROUNDUP(IF(OR('Room Details'!$J1181=0,ISBLANK('Room Details'!$J1181),'Room Details'!$J1181="N/A"),0,IF('Room Details'!$J1181&gt;$D1193,('Room Details'!$J1181/$E1193)+$F1193,IF('Room Details'!$J1181&lt;=ABS($B1193*$C1193),1,('Room Details'!$J1181/$B1193)+$C1193))),0),0)</f>
        <v>0</v>
      </c>
      <c r="J1193" s="167"/>
      <c r="K1193" s="167"/>
      <c r="L1193" s="156">
        <f t="shared" si="72"/>
        <v>0</v>
      </c>
      <c r="M1193" s="156">
        <f t="shared" si="73"/>
        <v>0</v>
      </c>
      <c r="N1193" s="165"/>
      <c r="O1193" s="165"/>
      <c r="P1193" s="156">
        <f t="shared" si="74"/>
        <v>0</v>
      </c>
      <c r="Q1193" s="156">
        <f t="shared" si="75"/>
        <v>0</v>
      </c>
      <c r="R1193" s="165"/>
      <c r="S1193" s="165"/>
    </row>
    <row r="1194" spans="1:19" x14ac:dyDescent="0.25">
      <c r="A1194" s="156">
        <v>1179</v>
      </c>
      <c r="B1194" s="156" t="e">
        <f>VLOOKUP('Room Details'!$I1182,NCA_Calculations!$I$3:$N$12,2,0)</f>
        <v>#N/A</v>
      </c>
      <c r="C1194" s="156" t="e">
        <f>VLOOKUP('Room Details'!$I1182,NCA_Calculations!$I$3:$N$12,3,0)</f>
        <v>#N/A</v>
      </c>
      <c r="D1194" s="156" t="e">
        <f>VLOOKUP('Room Details'!$I1182,NCA_Calculations!$I$3:$N$12,4,0)</f>
        <v>#N/A</v>
      </c>
      <c r="E1194" s="156" t="e">
        <f>VLOOKUP('Room Details'!$I1182,NCA_Calculations!$I$3:$N$12,5,0)</f>
        <v>#N/A</v>
      </c>
      <c r="F1194" s="156" t="e">
        <f>VLOOKUP('Room Details'!$I1182,NCA_Calculations!$I$3:$N$12,6,0)</f>
        <v>#N/A</v>
      </c>
      <c r="G1194" s="156" t="str">
        <f>IF(OR(ISBLANK('Room Details'!$M1182), 'Room Details'!$M1182 = 0,  'Room Details'!$M1182 = "N/A" ),"Usable","Unusable")</f>
        <v>Usable</v>
      </c>
      <c r="H1194" s="156">
        <f>'Room Details'!$V1182</f>
        <v>0</v>
      </c>
      <c r="I1194" s="156">
        <f>_xlfn.IFNA(ROUNDUP(IF(OR('Room Details'!$J1182=0,ISBLANK('Room Details'!$J1182),'Room Details'!$J1182="N/A"),0,IF('Room Details'!$J1182&gt;$D1194,('Room Details'!$J1182/$E1194)+$F1194,IF('Room Details'!$J1182&lt;=ABS($B1194*$C1194),1,('Room Details'!$J1182/$B1194)+$C1194))),0),0)</f>
        <v>0</v>
      </c>
      <c r="J1194" s="167"/>
      <c r="K1194" s="167"/>
      <c r="L1194" s="156">
        <f t="shared" si="72"/>
        <v>0</v>
      </c>
      <c r="M1194" s="156">
        <f t="shared" si="73"/>
        <v>0</v>
      </c>
      <c r="N1194" s="165"/>
      <c r="O1194" s="165"/>
      <c r="P1194" s="156">
        <f t="shared" si="74"/>
        <v>0</v>
      </c>
      <c r="Q1194" s="156">
        <f t="shared" si="75"/>
        <v>0</v>
      </c>
      <c r="R1194" s="165"/>
      <c r="S1194" s="165"/>
    </row>
    <row r="1195" spans="1:19" x14ac:dyDescent="0.25">
      <c r="A1195" s="156">
        <v>1180</v>
      </c>
      <c r="B1195" s="156" t="e">
        <f>VLOOKUP('Room Details'!$I1183,NCA_Calculations!$I$3:$N$12,2,0)</f>
        <v>#N/A</v>
      </c>
      <c r="C1195" s="156" t="e">
        <f>VLOOKUP('Room Details'!$I1183,NCA_Calculations!$I$3:$N$12,3,0)</f>
        <v>#N/A</v>
      </c>
      <c r="D1195" s="156" t="e">
        <f>VLOOKUP('Room Details'!$I1183,NCA_Calculations!$I$3:$N$12,4,0)</f>
        <v>#N/A</v>
      </c>
      <c r="E1195" s="156" t="e">
        <f>VLOOKUP('Room Details'!$I1183,NCA_Calculations!$I$3:$N$12,5,0)</f>
        <v>#N/A</v>
      </c>
      <c r="F1195" s="156" t="e">
        <f>VLOOKUP('Room Details'!$I1183,NCA_Calculations!$I$3:$N$12,6,0)</f>
        <v>#N/A</v>
      </c>
      <c r="G1195" s="156" t="str">
        <f>IF(OR(ISBLANK('Room Details'!$M1183), 'Room Details'!$M1183 = 0,  'Room Details'!$M1183 = "N/A" ),"Usable","Unusable")</f>
        <v>Usable</v>
      </c>
      <c r="H1195" s="156">
        <f>'Room Details'!$V1183</f>
        <v>0</v>
      </c>
      <c r="I1195" s="156">
        <f>_xlfn.IFNA(ROUNDUP(IF(OR('Room Details'!$J1183=0,ISBLANK('Room Details'!$J1183),'Room Details'!$J1183="N/A"),0,IF('Room Details'!$J1183&gt;$D1195,('Room Details'!$J1183/$E1195)+$F1195,IF('Room Details'!$J1183&lt;=ABS($B1195*$C1195),1,('Room Details'!$J1183/$B1195)+$C1195))),0),0)</f>
        <v>0</v>
      </c>
      <c r="J1195" s="167"/>
      <c r="K1195" s="167"/>
      <c r="L1195" s="156">
        <f t="shared" si="72"/>
        <v>0</v>
      </c>
      <c r="M1195" s="156">
        <f t="shared" si="73"/>
        <v>0</v>
      </c>
      <c r="N1195" s="165"/>
      <c r="O1195" s="165"/>
      <c r="P1195" s="156">
        <f t="shared" si="74"/>
        <v>0</v>
      </c>
      <c r="Q1195" s="156">
        <f t="shared" si="75"/>
        <v>0</v>
      </c>
      <c r="R1195" s="165"/>
      <c r="S1195" s="165"/>
    </row>
    <row r="1196" spans="1:19" x14ac:dyDescent="0.25">
      <c r="A1196" s="156">
        <v>1181</v>
      </c>
      <c r="B1196" s="156" t="e">
        <f>VLOOKUP('Room Details'!$I1184,NCA_Calculations!$I$3:$N$12,2,0)</f>
        <v>#N/A</v>
      </c>
      <c r="C1196" s="156" t="e">
        <f>VLOOKUP('Room Details'!$I1184,NCA_Calculations!$I$3:$N$12,3,0)</f>
        <v>#N/A</v>
      </c>
      <c r="D1196" s="156" t="e">
        <f>VLOOKUP('Room Details'!$I1184,NCA_Calculations!$I$3:$N$12,4,0)</f>
        <v>#N/A</v>
      </c>
      <c r="E1196" s="156" t="e">
        <f>VLOOKUP('Room Details'!$I1184,NCA_Calculations!$I$3:$N$12,5,0)</f>
        <v>#N/A</v>
      </c>
      <c r="F1196" s="156" t="e">
        <f>VLOOKUP('Room Details'!$I1184,NCA_Calculations!$I$3:$N$12,6,0)</f>
        <v>#N/A</v>
      </c>
      <c r="G1196" s="156" t="str">
        <f>IF(OR(ISBLANK('Room Details'!$M1184), 'Room Details'!$M1184 = 0,  'Room Details'!$M1184 = "N/A" ),"Usable","Unusable")</f>
        <v>Usable</v>
      </c>
      <c r="H1196" s="156">
        <f>'Room Details'!$V1184</f>
        <v>0</v>
      </c>
      <c r="I1196" s="156">
        <f>_xlfn.IFNA(ROUNDUP(IF(OR('Room Details'!$J1184=0,ISBLANK('Room Details'!$J1184),'Room Details'!$J1184="N/A"),0,IF('Room Details'!$J1184&gt;$D1196,('Room Details'!$J1184/$E1196)+$F1196,IF('Room Details'!$J1184&lt;=ABS($B1196*$C1196),1,('Room Details'!$J1184/$B1196)+$C1196))),0),0)</f>
        <v>0</v>
      </c>
      <c r="J1196" s="167"/>
      <c r="K1196" s="167"/>
      <c r="L1196" s="156">
        <f t="shared" si="72"/>
        <v>0</v>
      </c>
      <c r="M1196" s="156">
        <f t="shared" si="73"/>
        <v>0</v>
      </c>
      <c r="N1196" s="165"/>
      <c r="O1196" s="165"/>
      <c r="P1196" s="156">
        <f t="shared" si="74"/>
        <v>0</v>
      </c>
      <c r="Q1196" s="156">
        <f t="shared" si="75"/>
        <v>0</v>
      </c>
      <c r="R1196" s="165"/>
      <c r="S1196" s="165"/>
    </row>
    <row r="1197" spans="1:19" x14ac:dyDescent="0.25">
      <c r="A1197" s="156">
        <v>1182</v>
      </c>
      <c r="B1197" s="156" t="e">
        <f>VLOOKUP('Room Details'!$I1185,NCA_Calculations!$I$3:$N$12,2,0)</f>
        <v>#N/A</v>
      </c>
      <c r="C1197" s="156" t="e">
        <f>VLOOKUP('Room Details'!$I1185,NCA_Calculations!$I$3:$N$12,3,0)</f>
        <v>#N/A</v>
      </c>
      <c r="D1197" s="156" t="e">
        <f>VLOOKUP('Room Details'!$I1185,NCA_Calculations!$I$3:$N$12,4,0)</f>
        <v>#N/A</v>
      </c>
      <c r="E1197" s="156" t="e">
        <f>VLOOKUP('Room Details'!$I1185,NCA_Calculations!$I$3:$N$12,5,0)</f>
        <v>#N/A</v>
      </c>
      <c r="F1197" s="156" t="e">
        <f>VLOOKUP('Room Details'!$I1185,NCA_Calculations!$I$3:$N$12,6,0)</f>
        <v>#N/A</v>
      </c>
      <c r="G1197" s="156" t="str">
        <f>IF(OR(ISBLANK('Room Details'!$M1185), 'Room Details'!$M1185 = 0,  'Room Details'!$M1185 = "N/A" ),"Usable","Unusable")</f>
        <v>Usable</v>
      </c>
      <c r="H1197" s="156">
        <f>'Room Details'!$V1185</f>
        <v>0</v>
      </c>
      <c r="I1197" s="156">
        <f>_xlfn.IFNA(ROUNDUP(IF(OR('Room Details'!$J1185=0,ISBLANK('Room Details'!$J1185),'Room Details'!$J1185="N/A"),0,IF('Room Details'!$J1185&gt;$D1197,('Room Details'!$J1185/$E1197)+$F1197,IF('Room Details'!$J1185&lt;=ABS($B1197*$C1197),1,('Room Details'!$J1185/$B1197)+$C1197))),0),0)</f>
        <v>0</v>
      </c>
      <c r="J1197" s="167"/>
      <c r="K1197" s="167"/>
      <c r="L1197" s="156">
        <f t="shared" si="72"/>
        <v>0</v>
      </c>
      <c r="M1197" s="156">
        <f t="shared" si="73"/>
        <v>0</v>
      </c>
      <c r="N1197" s="165"/>
      <c r="O1197" s="165"/>
      <c r="P1197" s="156">
        <f t="shared" si="74"/>
        <v>0</v>
      </c>
      <c r="Q1197" s="156">
        <f t="shared" si="75"/>
        <v>0</v>
      </c>
      <c r="R1197" s="165"/>
      <c r="S1197" s="165"/>
    </row>
    <row r="1198" spans="1:19" x14ac:dyDescent="0.25">
      <c r="A1198" s="156">
        <v>1183</v>
      </c>
      <c r="B1198" s="156" t="e">
        <f>VLOOKUP('Room Details'!$I1186,NCA_Calculations!$I$3:$N$12,2,0)</f>
        <v>#N/A</v>
      </c>
      <c r="C1198" s="156" t="e">
        <f>VLOOKUP('Room Details'!$I1186,NCA_Calculations!$I$3:$N$12,3,0)</f>
        <v>#N/A</v>
      </c>
      <c r="D1198" s="156" t="e">
        <f>VLOOKUP('Room Details'!$I1186,NCA_Calculations!$I$3:$N$12,4,0)</f>
        <v>#N/A</v>
      </c>
      <c r="E1198" s="156" t="e">
        <f>VLOOKUP('Room Details'!$I1186,NCA_Calculations!$I$3:$N$12,5,0)</f>
        <v>#N/A</v>
      </c>
      <c r="F1198" s="156" t="e">
        <f>VLOOKUP('Room Details'!$I1186,NCA_Calculations!$I$3:$N$12,6,0)</f>
        <v>#N/A</v>
      </c>
      <c r="G1198" s="156" t="str">
        <f>IF(OR(ISBLANK('Room Details'!$M1186), 'Room Details'!$M1186 = 0,  'Room Details'!$M1186 = "N/A" ),"Usable","Unusable")</f>
        <v>Usable</v>
      </c>
      <c r="H1198" s="156">
        <f>'Room Details'!$V1186</f>
        <v>0</v>
      </c>
      <c r="I1198" s="156">
        <f>_xlfn.IFNA(ROUNDUP(IF(OR('Room Details'!$J1186=0,ISBLANK('Room Details'!$J1186),'Room Details'!$J1186="N/A"),0,IF('Room Details'!$J1186&gt;$D1198,('Room Details'!$J1186/$E1198)+$F1198,IF('Room Details'!$J1186&lt;=ABS($B1198*$C1198),1,('Room Details'!$J1186/$B1198)+$C1198))),0),0)</f>
        <v>0</v>
      </c>
      <c r="J1198" s="167"/>
      <c r="K1198" s="167"/>
      <c r="L1198" s="156">
        <f t="shared" si="72"/>
        <v>0</v>
      </c>
      <c r="M1198" s="156">
        <f t="shared" si="73"/>
        <v>0</v>
      </c>
      <c r="N1198" s="165"/>
      <c r="O1198" s="165"/>
      <c r="P1198" s="156">
        <f t="shared" si="74"/>
        <v>0</v>
      </c>
      <c r="Q1198" s="156">
        <f t="shared" si="75"/>
        <v>0</v>
      </c>
      <c r="R1198" s="165"/>
      <c r="S1198" s="165"/>
    </row>
    <row r="1199" spans="1:19" x14ac:dyDescent="0.25">
      <c r="A1199" s="156">
        <v>1184</v>
      </c>
      <c r="B1199" s="156" t="e">
        <f>VLOOKUP('Room Details'!$I1187,NCA_Calculations!$I$3:$N$12,2,0)</f>
        <v>#N/A</v>
      </c>
      <c r="C1199" s="156" t="e">
        <f>VLOOKUP('Room Details'!$I1187,NCA_Calculations!$I$3:$N$12,3,0)</f>
        <v>#N/A</v>
      </c>
      <c r="D1199" s="156" t="e">
        <f>VLOOKUP('Room Details'!$I1187,NCA_Calculations!$I$3:$N$12,4,0)</f>
        <v>#N/A</v>
      </c>
      <c r="E1199" s="156" t="e">
        <f>VLOOKUP('Room Details'!$I1187,NCA_Calculations!$I$3:$N$12,5,0)</f>
        <v>#N/A</v>
      </c>
      <c r="F1199" s="156" t="e">
        <f>VLOOKUP('Room Details'!$I1187,NCA_Calculations!$I$3:$N$12,6,0)</f>
        <v>#N/A</v>
      </c>
      <c r="G1199" s="156" t="str">
        <f>IF(OR(ISBLANK('Room Details'!$M1187), 'Room Details'!$M1187 = 0,  'Room Details'!$M1187 = "N/A" ),"Usable","Unusable")</f>
        <v>Usable</v>
      </c>
      <c r="H1199" s="156">
        <f>'Room Details'!$V1187</f>
        <v>0</v>
      </c>
      <c r="I1199" s="156">
        <f>_xlfn.IFNA(ROUNDUP(IF(OR('Room Details'!$J1187=0,ISBLANK('Room Details'!$J1187),'Room Details'!$J1187="N/A"),0,IF('Room Details'!$J1187&gt;$D1199,('Room Details'!$J1187/$E1199)+$F1199,IF('Room Details'!$J1187&lt;=ABS($B1199*$C1199),1,('Room Details'!$J1187/$B1199)+$C1199))),0),0)</f>
        <v>0</v>
      </c>
      <c r="J1199" s="167"/>
      <c r="K1199" s="167"/>
      <c r="L1199" s="156">
        <f t="shared" si="72"/>
        <v>0</v>
      </c>
      <c r="M1199" s="156">
        <f t="shared" si="73"/>
        <v>0</v>
      </c>
      <c r="N1199" s="165"/>
      <c r="O1199" s="165"/>
      <c r="P1199" s="156">
        <f t="shared" si="74"/>
        <v>0</v>
      </c>
      <c r="Q1199" s="156">
        <f t="shared" si="75"/>
        <v>0</v>
      </c>
      <c r="R1199" s="165"/>
      <c r="S1199" s="165"/>
    </row>
    <row r="1200" spans="1:19" x14ac:dyDescent="0.25">
      <c r="A1200" s="156">
        <v>1185</v>
      </c>
      <c r="B1200" s="156" t="e">
        <f>VLOOKUP('Room Details'!$I1188,NCA_Calculations!$I$3:$N$12,2,0)</f>
        <v>#N/A</v>
      </c>
      <c r="C1200" s="156" t="e">
        <f>VLOOKUP('Room Details'!$I1188,NCA_Calculations!$I$3:$N$12,3,0)</f>
        <v>#N/A</v>
      </c>
      <c r="D1200" s="156" t="e">
        <f>VLOOKUP('Room Details'!$I1188,NCA_Calculations!$I$3:$N$12,4,0)</f>
        <v>#N/A</v>
      </c>
      <c r="E1200" s="156" t="e">
        <f>VLOOKUP('Room Details'!$I1188,NCA_Calculations!$I$3:$N$12,5,0)</f>
        <v>#N/A</v>
      </c>
      <c r="F1200" s="156" t="e">
        <f>VLOOKUP('Room Details'!$I1188,NCA_Calculations!$I$3:$N$12,6,0)</f>
        <v>#N/A</v>
      </c>
      <c r="G1200" s="156" t="str">
        <f>IF(OR(ISBLANK('Room Details'!$M1188), 'Room Details'!$M1188 = 0,  'Room Details'!$M1188 = "N/A" ),"Usable","Unusable")</f>
        <v>Usable</v>
      </c>
      <c r="H1200" s="156">
        <f>'Room Details'!$V1188</f>
        <v>0</v>
      </c>
      <c r="I1200" s="156">
        <f>_xlfn.IFNA(ROUNDUP(IF(OR('Room Details'!$J1188=0,ISBLANK('Room Details'!$J1188),'Room Details'!$J1188="N/A"),0,IF('Room Details'!$J1188&gt;$D1200,('Room Details'!$J1188/$E1200)+$F1200,IF('Room Details'!$J1188&lt;=ABS($B1200*$C1200),1,('Room Details'!$J1188/$B1200)+$C1200))),0),0)</f>
        <v>0</v>
      </c>
      <c r="J1200" s="167"/>
      <c r="K1200" s="167"/>
      <c r="L1200" s="156">
        <f t="shared" si="72"/>
        <v>0</v>
      </c>
      <c r="M1200" s="156">
        <f t="shared" si="73"/>
        <v>0</v>
      </c>
      <c r="N1200" s="165"/>
      <c r="O1200" s="165"/>
      <c r="P1200" s="156">
        <f t="shared" si="74"/>
        <v>0</v>
      </c>
      <c r="Q1200" s="156">
        <f t="shared" si="75"/>
        <v>0</v>
      </c>
      <c r="R1200" s="165"/>
      <c r="S1200" s="165"/>
    </row>
    <row r="1201" spans="1:19" x14ac:dyDescent="0.25">
      <c r="A1201" s="156">
        <v>1186</v>
      </c>
      <c r="B1201" s="156" t="e">
        <f>VLOOKUP('Room Details'!$I1189,NCA_Calculations!$I$3:$N$12,2,0)</f>
        <v>#N/A</v>
      </c>
      <c r="C1201" s="156" t="e">
        <f>VLOOKUP('Room Details'!$I1189,NCA_Calculations!$I$3:$N$12,3,0)</f>
        <v>#N/A</v>
      </c>
      <c r="D1201" s="156" t="e">
        <f>VLOOKUP('Room Details'!$I1189,NCA_Calculations!$I$3:$N$12,4,0)</f>
        <v>#N/A</v>
      </c>
      <c r="E1201" s="156" t="e">
        <f>VLOOKUP('Room Details'!$I1189,NCA_Calculations!$I$3:$N$12,5,0)</f>
        <v>#N/A</v>
      </c>
      <c r="F1201" s="156" t="e">
        <f>VLOOKUP('Room Details'!$I1189,NCA_Calculations!$I$3:$N$12,6,0)</f>
        <v>#N/A</v>
      </c>
      <c r="G1201" s="156" t="str">
        <f>IF(OR(ISBLANK('Room Details'!$M1189), 'Room Details'!$M1189 = 0,  'Room Details'!$M1189 = "N/A" ),"Usable","Unusable")</f>
        <v>Usable</v>
      </c>
      <c r="H1201" s="156">
        <f>'Room Details'!$V1189</f>
        <v>0</v>
      </c>
      <c r="I1201" s="156">
        <f>_xlfn.IFNA(ROUNDUP(IF(OR('Room Details'!$J1189=0,ISBLANK('Room Details'!$J1189),'Room Details'!$J1189="N/A"),0,IF('Room Details'!$J1189&gt;$D1201,('Room Details'!$J1189/$E1201)+$F1201,IF('Room Details'!$J1189&lt;=ABS($B1201*$C1201),1,('Room Details'!$J1189/$B1201)+$C1201))),0),0)</f>
        <v>0</v>
      </c>
      <c r="J1201" s="167"/>
      <c r="K1201" s="167"/>
      <c r="L1201" s="156">
        <f t="shared" si="72"/>
        <v>0</v>
      </c>
      <c r="M1201" s="156">
        <f t="shared" si="73"/>
        <v>0</v>
      </c>
      <c r="N1201" s="165"/>
      <c r="O1201" s="165"/>
      <c r="P1201" s="156">
        <f t="shared" si="74"/>
        <v>0</v>
      </c>
      <c r="Q1201" s="156">
        <f t="shared" si="75"/>
        <v>0</v>
      </c>
      <c r="R1201" s="165"/>
      <c r="S1201" s="165"/>
    </row>
    <row r="1202" spans="1:19" x14ac:dyDescent="0.25">
      <c r="A1202" s="156">
        <v>1187</v>
      </c>
      <c r="B1202" s="156" t="e">
        <f>VLOOKUP('Room Details'!$I1190,NCA_Calculations!$I$3:$N$12,2,0)</f>
        <v>#N/A</v>
      </c>
      <c r="C1202" s="156" t="e">
        <f>VLOOKUP('Room Details'!$I1190,NCA_Calculations!$I$3:$N$12,3,0)</f>
        <v>#N/A</v>
      </c>
      <c r="D1202" s="156" t="e">
        <f>VLOOKUP('Room Details'!$I1190,NCA_Calculations!$I$3:$N$12,4,0)</f>
        <v>#N/A</v>
      </c>
      <c r="E1202" s="156" t="e">
        <f>VLOOKUP('Room Details'!$I1190,NCA_Calculations!$I$3:$N$12,5,0)</f>
        <v>#N/A</v>
      </c>
      <c r="F1202" s="156" t="e">
        <f>VLOOKUP('Room Details'!$I1190,NCA_Calculations!$I$3:$N$12,6,0)</f>
        <v>#N/A</v>
      </c>
      <c r="G1202" s="156" t="str">
        <f>IF(OR(ISBLANK('Room Details'!$M1190), 'Room Details'!$M1190 = 0,  'Room Details'!$M1190 = "N/A" ),"Usable","Unusable")</f>
        <v>Usable</v>
      </c>
      <c r="H1202" s="156">
        <f>'Room Details'!$V1190</f>
        <v>0</v>
      </c>
      <c r="I1202" s="156">
        <f>_xlfn.IFNA(ROUNDUP(IF(OR('Room Details'!$J1190=0,ISBLANK('Room Details'!$J1190),'Room Details'!$J1190="N/A"),0,IF('Room Details'!$J1190&gt;$D1202,('Room Details'!$J1190/$E1202)+$F1202,IF('Room Details'!$J1190&lt;=ABS($B1202*$C1202),1,('Room Details'!$J1190/$B1202)+$C1202))),0),0)</f>
        <v>0</v>
      </c>
      <c r="J1202" s="167"/>
      <c r="K1202" s="167"/>
      <c r="L1202" s="156">
        <f t="shared" si="72"/>
        <v>0</v>
      </c>
      <c r="M1202" s="156">
        <f t="shared" si="73"/>
        <v>0</v>
      </c>
      <c r="N1202" s="165"/>
      <c r="O1202" s="165"/>
      <c r="P1202" s="156">
        <f t="shared" si="74"/>
        <v>0</v>
      </c>
      <c r="Q1202" s="156">
        <f t="shared" si="75"/>
        <v>0</v>
      </c>
      <c r="R1202" s="165"/>
      <c r="S1202" s="165"/>
    </row>
    <row r="1203" spans="1:19" x14ac:dyDescent="0.25">
      <c r="A1203" s="156">
        <v>1188</v>
      </c>
      <c r="B1203" s="156" t="e">
        <f>VLOOKUP('Room Details'!$I1191,NCA_Calculations!$I$3:$N$12,2,0)</f>
        <v>#N/A</v>
      </c>
      <c r="C1203" s="156" t="e">
        <f>VLOOKUP('Room Details'!$I1191,NCA_Calculations!$I$3:$N$12,3,0)</f>
        <v>#N/A</v>
      </c>
      <c r="D1203" s="156" t="e">
        <f>VLOOKUP('Room Details'!$I1191,NCA_Calculations!$I$3:$N$12,4,0)</f>
        <v>#N/A</v>
      </c>
      <c r="E1203" s="156" t="e">
        <f>VLOOKUP('Room Details'!$I1191,NCA_Calculations!$I$3:$N$12,5,0)</f>
        <v>#N/A</v>
      </c>
      <c r="F1203" s="156" t="e">
        <f>VLOOKUP('Room Details'!$I1191,NCA_Calculations!$I$3:$N$12,6,0)</f>
        <v>#N/A</v>
      </c>
      <c r="G1203" s="156" t="str">
        <f>IF(OR(ISBLANK('Room Details'!$M1191), 'Room Details'!$M1191 = 0,  'Room Details'!$M1191 = "N/A" ),"Usable","Unusable")</f>
        <v>Usable</v>
      </c>
      <c r="H1203" s="156">
        <f>'Room Details'!$V1191</f>
        <v>0</v>
      </c>
      <c r="I1203" s="156">
        <f>_xlfn.IFNA(ROUNDUP(IF(OR('Room Details'!$J1191=0,ISBLANK('Room Details'!$J1191),'Room Details'!$J1191="N/A"),0,IF('Room Details'!$J1191&gt;$D1203,('Room Details'!$J1191/$E1203)+$F1203,IF('Room Details'!$J1191&lt;=ABS($B1203*$C1203),1,('Room Details'!$J1191/$B1203)+$C1203))),0),0)</f>
        <v>0</v>
      </c>
      <c r="J1203" s="167"/>
      <c r="K1203" s="167"/>
      <c r="L1203" s="156">
        <f t="shared" si="72"/>
        <v>0</v>
      </c>
      <c r="M1203" s="156">
        <f t="shared" si="73"/>
        <v>0</v>
      </c>
      <c r="N1203" s="165"/>
      <c r="O1203" s="165"/>
      <c r="P1203" s="156">
        <f t="shared" si="74"/>
        <v>0</v>
      </c>
      <c r="Q1203" s="156">
        <f t="shared" si="75"/>
        <v>0</v>
      </c>
      <c r="R1203" s="165"/>
      <c r="S1203" s="165"/>
    </row>
    <row r="1204" spans="1:19" x14ac:dyDescent="0.25">
      <c r="A1204" s="156">
        <v>1189</v>
      </c>
      <c r="B1204" s="156" t="e">
        <f>VLOOKUP('Room Details'!$I1192,NCA_Calculations!$I$3:$N$12,2,0)</f>
        <v>#N/A</v>
      </c>
      <c r="C1204" s="156" t="e">
        <f>VLOOKUP('Room Details'!$I1192,NCA_Calculations!$I$3:$N$12,3,0)</f>
        <v>#N/A</v>
      </c>
      <c r="D1204" s="156" t="e">
        <f>VLOOKUP('Room Details'!$I1192,NCA_Calculations!$I$3:$N$12,4,0)</f>
        <v>#N/A</v>
      </c>
      <c r="E1204" s="156" t="e">
        <f>VLOOKUP('Room Details'!$I1192,NCA_Calculations!$I$3:$N$12,5,0)</f>
        <v>#N/A</v>
      </c>
      <c r="F1204" s="156" t="e">
        <f>VLOOKUP('Room Details'!$I1192,NCA_Calculations!$I$3:$N$12,6,0)</f>
        <v>#N/A</v>
      </c>
      <c r="G1204" s="156" t="str">
        <f>IF(OR(ISBLANK('Room Details'!$M1192), 'Room Details'!$M1192 = 0,  'Room Details'!$M1192 = "N/A" ),"Usable","Unusable")</f>
        <v>Usable</v>
      </c>
      <c r="H1204" s="156">
        <f>'Room Details'!$V1192</f>
        <v>0</v>
      </c>
      <c r="I1204" s="156">
        <f>_xlfn.IFNA(ROUNDUP(IF(OR('Room Details'!$J1192=0,ISBLANK('Room Details'!$J1192),'Room Details'!$J1192="N/A"),0,IF('Room Details'!$J1192&gt;$D1204,('Room Details'!$J1192/$E1204)+$F1204,IF('Room Details'!$J1192&lt;=ABS($B1204*$C1204),1,('Room Details'!$J1192/$B1204)+$C1204))),0),0)</f>
        <v>0</v>
      </c>
      <c r="J1204" s="167"/>
      <c r="K1204" s="167"/>
      <c r="L1204" s="156">
        <f t="shared" si="72"/>
        <v>0</v>
      </c>
      <c r="M1204" s="156">
        <f t="shared" si="73"/>
        <v>0</v>
      </c>
      <c r="N1204" s="165"/>
      <c r="O1204" s="165"/>
      <c r="P1204" s="156">
        <f t="shared" si="74"/>
        <v>0</v>
      </c>
      <c r="Q1204" s="156">
        <f t="shared" si="75"/>
        <v>0</v>
      </c>
      <c r="R1204" s="165"/>
      <c r="S1204" s="165"/>
    </row>
    <row r="1205" spans="1:19" x14ac:dyDescent="0.25">
      <c r="A1205" s="156">
        <v>1190</v>
      </c>
      <c r="B1205" s="156" t="e">
        <f>VLOOKUP('Room Details'!$I1193,NCA_Calculations!$I$3:$N$12,2,0)</f>
        <v>#N/A</v>
      </c>
      <c r="C1205" s="156" t="e">
        <f>VLOOKUP('Room Details'!$I1193,NCA_Calculations!$I$3:$N$12,3,0)</f>
        <v>#N/A</v>
      </c>
      <c r="D1205" s="156" t="e">
        <f>VLOOKUP('Room Details'!$I1193,NCA_Calculations!$I$3:$N$12,4,0)</f>
        <v>#N/A</v>
      </c>
      <c r="E1205" s="156" t="e">
        <f>VLOOKUP('Room Details'!$I1193,NCA_Calculations!$I$3:$N$12,5,0)</f>
        <v>#N/A</v>
      </c>
      <c r="F1205" s="156" t="e">
        <f>VLOOKUP('Room Details'!$I1193,NCA_Calculations!$I$3:$N$12,6,0)</f>
        <v>#N/A</v>
      </c>
      <c r="G1205" s="156" t="str">
        <f>IF(OR(ISBLANK('Room Details'!$M1193), 'Room Details'!$M1193 = 0,  'Room Details'!$M1193 = "N/A" ),"Usable","Unusable")</f>
        <v>Usable</v>
      </c>
      <c r="H1205" s="156">
        <f>'Room Details'!$V1193</f>
        <v>0</v>
      </c>
      <c r="I1205" s="156">
        <f>_xlfn.IFNA(ROUNDUP(IF(OR('Room Details'!$J1193=0,ISBLANK('Room Details'!$J1193),'Room Details'!$J1193="N/A"),0,IF('Room Details'!$J1193&gt;$D1205,('Room Details'!$J1193/$E1205)+$F1205,IF('Room Details'!$J1193&lt;=ABS($B1205*$C1205),1,('Room Details'!$J1193/$B1205)+$C1205))),0),0)</f>
        <v>0</v>
      </c>
      <c r="J1205" s="167"/>
      <c r="K1205" s="167"/>
      <c r="L1205" s="156">
        <f t="shared" si="72"/>
        <v>0</v>
      </c>
      <c r="M1205" s="156">
        <f t="shared" si="73"/>
        <v>0</v>
      </c>
      <c r="N1205" s="165"/>
      <c r="O1205" s="165"/>
      <c r="P1205" s="156">
        <f t="shared" si="74"/>
        <v>0</v>
      </c>
      <c r="Q1205" s="156">
        <f t="shared" si="75"/>
        <v>0</v>
      </c>
      <c r="R1205" s="165"/>
      <c r="S1205" s="165"/>
    </row>
    <row r="1206" spans="1:19" x14ac:dyDescent="0.25">
      <c r="A1206" s="156">
        <v>1191</v>
      </c>
      <c r="B1206" s="156" t="e">
        <f>VLOOKUP('Room Details'!$I1194,NCA_Calculations!$I$3:$N$12,2,0)</f>
        <v>#N/A</v>
      </c>
      <c r="C1206" s="156" t="e">
        <f>VLOOKUP('Room Details'!$I1194,NCA_Calculations!$I$3:$N$12,3,0)</f>
        <v>#N/A</v>
      </c>
      <c r="D1206" s="156" t="e">
        <f>VLOOKUP('Room Details'!$I1194,NCA_Calculations!$I$3:$N$12,4,0)</f>
        <v>#N/A</v>
      </c>
      <c r="E1206" s="156" t="e">
        <f>VLOOKUP('Room Details'!$I1194,NCA_Calculations!$I$3:$N$12,5,0)</f>
        <v>#N/A</v>
      </c>
      <c r="F1206" s="156" t="e">
        <f>VLOOKUP('Room Details'!$I1194,NCA_Calculations!$I$3:$N$12,6,0)</f>
        <v>#N/A</v>
      </c>
      <c r="G1206" s="156" t="str">
        <f>IF(OR(ISBLANK('Room Details'!$M1194), 'Room Details'!$M1194 = 0,  'Room Details'!$M1194 = "N/A" ),"Usable","Unusable")</f>
        <v>Usable</v>
      </c>
      <c r="H1206" s="156">
        <f>'Room Details'!$V1194</f>
        <v>0</v>
      </c>
      <c r="I1206" s="156">
        <f>_xlfn.IFNA(ROUNDUP(IF(OR('Room Details'!$J1194=0,ISBLANK('Room Details'!$J1194),'Room Details'!$J1194="N/A"),0,IF('Room Details'!$J1194&gt;$D1206,('Room Details'!$J1194/$E1206)+$F1206,IF('Room Details'!$J1194&lt;=ABS($B1206*$C1206),1,('Room Details'!$J1194/$B1206)+$C1206))),0),0)</f>
        <v>0</v>
      </c>
      <c r="J1206" s="167"/>
      <c r="K1206" s="167"/>
      <c r="L1206" s="156">
        <f t="shared" si="72"/>
        <v>0</v>
      </c>
      <c r="M1206" s="156">
        <f t="shared" si="73"/>
        <v>0</v>
      </c>
      <c r="N1206" s="165"/>
      <c r="O1206" s="165"/>
      <c r="P1206" s="156">
        <f t="shared" si="74"/>
        <v>0</v>
      </c>
      <c r="Q1206" s="156">
        <f t="shared" si="75"/>
        <v>0</v>
      </c>
      <c r="R1206" s="165"/>
      <c r="S1206" s="165"/>
    </row>
    <row r="1207" spans="1:19" x14ac:dyDescent="0.25">
      <c r="A1207" s="156">
        <v>1192</v>
      </c>
      <c r="B1207" s="156" t="e">
        <f>VLOOKUP('Room Details'!$I1195,NCA_Calculations!$I$3:$N$12,2,0)</f>
        <v>#N/A</v>
      </c>
      <c r="C1207" s="156" t="e">
        <f>VLOOKUP('Room Details'!$I1195,NCA_Calculations!$I$3:$N$12,3,0)</f>
        <v>#N/A</v>
      </c>
      <c r="D1207" s="156" t="e">
        <f>VLOOKUP('Room Details'!$I1195,NCA_Calculations!$I$3:$N$12,4,0)</f>
        <v>#N/A</v>
      </c>
      <c r="E1207" s="156" t="e">
        <f>VLOOKUP('Room Details'!$I1195,NCA_Calculations!$I$3:$N$12,5,0)</f>
        <v>#N/A</v>
      </c>
      <c r="F1207" s="156" t="e">
        <f>VLOOKUP('Room Details'!$I1195,NCA_Calculations!$I$3:$N$12,6,0)</f>
        <v>#N/A</v>
      </c>
      <c r="G1207" s="156" t="str">
        <f>IF(OR(ISBLANK('Room Details'!$M1195), 'Room Details'!$M1195 = 0,  'Room Details'!$M1195 = "N/A" ),"Usable","Unusable")</f>
        <v>Usable</v>
      </c>
      <c r="H1207" s="156">
        <f>'Room Details'!$V1195</f>
        <v>0</v>
      </c>
      <c r="I1207" s="156">
        <f>_xlfn.IFNA(ROUNDUP(IF(OR('Room Details'!$J1195=0,ISBLANK('Room Details'!$J1195),'Room Details'!$J1195="N/A"),0,IF('Room Details'!$J1195&gt;$D1207,('Room Details'!$J1195/$E1207)+$F1207,IF('Room Details'!$J1195&lt;=ABS($B1207*$C1207),1,('Room Details'!$J1195/$B1207)+$C1207))),0),0)</f>
        <v>0</v>
      </c>
      <c r="J1207" s="167"/>
      <c r="K1207" s="167"/>
      <c r="L1207" s="156">
        <f t="shared" si="72"/>
        <v>0</v>
      </c>
      <c r="M1207" s="156">
        <f t="shared" si="73"/>
        <v>0</v>
      </c>
      <c r="N1207" s="165"/>
      <c r="O1207" s="165"/>
      <c r="P1207" s="156">
        <f t="shared" si="74"/>
        <v>0</v>
      </c>
      <c r="Q1207" s="156">
        <f t="shared" si="75"/>
        <v>0</v>
      </c>
      <c r="R1207" s="165"/>
      <c r="S1207" s="165"/>
    </row>
    <row r="1208" spans="1:19" x14ac:dyDescent="0.25">
      <c r="A1208" s="156">
        <v>1193</v>
      </c>
      <c r="B1208" s="156" t="e">
        <f>VLOOKUP('Room Details'!$I1196,NCA_Calculations!$I$3:$N$12,2,0)</f>
        <v>#N/A</v>
      </c>
      <c r="C1208" s="156" t="e">
        <f>VLOOKUP('Room Details'!$I1196,NCA_Calculations!$I$3:$N$12,3,0)</f>
        <v>#N/A</v>
      </c>
      <c r="D1208" s="156" t="e">
        <f>VLOOKUP('Room Details'!$I1196,NCA_Calculations!$I$3:$N$12,4,0)</f>
        <v>#N/A</v>
      </c>
      <c r="E1208" s="156" t="e">
        <f>VLOOKUP('Room Details'!$I1196,NCA_Calculations!$I$3:$N$12,5,0)</f>
        <v>#N/A</v>
      </c>
      <c r="F1208" s="156" t="e">
        <f>VLOOKUP('Room Details'!$I1196,NCA_Calculations!$I$3:$N$12,6,0)</f>
        <v>#N/A</v>
      </c>
      <c r="G1208" s="156" t="str">
        <f>IF(OR(ISBLANK('Room Details'!$M1196), 'Room Details'!$M1196 = 0,  'Room Details'!$M1196 = "N/A" ),"Usable","Unusable")</f>
        <v>Usable</v>
      </c>
      <c r="H1208" s="156">
        <f>'Room Details'!$V1196</f>
        <v>0</v>
      </c>
      <c r="I1208" s="156">
        <f>_xlfn.IFNA(ROUNDUP(IF(OR('Room Details'!$J1196=0,ISBLANK('Room Details'!$J1196),'Room Details'!$J1196="N/A"),0,IF('Room Details'!$J1196&gt;$D1208,('Room Details'!$J1196/$E1208)+$F1208,IF('Room Details'!$J1196&lt;=ABS($B1208*$C1208),1,('Room Details'!$J1196/$B1208)+$C1208))),0),0)</f>
        <v>0</v>
      </c>
      <c r="J1208" s="167"/>
      <c r="K1208" s="167"/>
      <c r="L1208" s="156">
        <f t="shared" si="72"/>
        <v>0</v>
      </c>
      <c r="M1208" s="156">
        <f t="shared" si="73"/>
        <v>0</v>
      </c>
      <c r="N1208" s="165"/>
      <c r="O1208" s="165"/>
      <c r="P1208" s="156">
        <f t="shared" si="74"/>
        <v>0</v>
      </c>
      <c r="Q1208" s="156">
        <f t="shared" si="75"/>
        <v>0</v>
      </c>
      <c r="R1208" s="165"/>
      <c r="S1208" s="165"/>
    </row>
    <row r="1209" spans="1:19" x14ac:dyDescent="0.25">
      <c r="A1209" s="156">
        <v>1194</v>
      </c>
      <c r="B1209" s="156" t="e">
        <f>VLOOKUP('Room Details'!$I1197,NCA_Calculations!$I$3:$N$12,2,0)</f>
        <v>#N/A</v>
      </c>
      <c r="C1209" s="156" t="e">
        <f>VLOOKUP('Room Details'!$I1197,NCA_Calculations!$I$3:$N$12,3,0)</f>
        <v>#N/A</v>
      </c>
      <c r="D1209" s="156" t="e">
        <f>VLOOKUP('Room Details'!$I1197,NCA_Calculations!$I$3:$N$12,4,0)</f>
        <v>#N/A</v>
      </c>
      <c r="E1209" s="156" t="e">
        <f>VLOOKUP('Room Details'!$I1197,NCA_Calculations!$I$3:$N$12,5,0)</f>
        <v>#N/A</v>
      </c>
      <c r="F1209" s="156" t="e">
        <f>VLOOKUP('Room Details'!$I1197,NCA_Calculations!$I$3:$N$12,6,0)</f>
        <v>#N/A</v>
      </c>
      <c r="G1209" s="156" t="str">
        <f>IF(OR(ISBLANK('Room Details'!$M1197), 'Room Details'!$M1197 = 0,  'Room Details'!$M1197 = "N/A" ),"Usable","Unusable")</f>
        <v>Usable</v>
      </c>
      <c r="H1209" s="156">
        <f>'Room Details'!$V1197</f>
        <v>0</v>
      </c>
      <c r="I1209" s="156">
        <f>_xlfn.IFNA(ROUNDUP(IF(OR('Room Details'!$J1197=0,ISBLANK('Room Details'!$J1197),'Room Details'!$J1197="N/A"),0,IF('Room Details'!$J1197&gt;$D1209,('Room Details'!$J1197/$E1209)+$F1209,IF('Room Details'!$J1197&lt;=ABS($B1209*$C1209),1,('Room Details'!$J1197/$B1209)+$C1209))),0),0)</f>
        <v>0</v>
      </c>
      <c r="J1209" s="167"/>
      <c r="K1209" s="167"/>
      <c r="L1209" s="156">
        <f t="shared" si="72"/>
        <v>0</v>
      </c>
      <c r="M1209" s="156">
        <f t="shared" si="73"/>
        <v>0</v>
      </c>
      <c r="N1209" s="165"/>
      <c r="O1209" s="165"/>
      <c r="P1209" s="156">
        <f t="shared" si="74"/>
        <v>0</v>
      </c>
      <c r="Q1209" s="156">
        <f t="shared" si="75"/>
        <v>0</v>
      </c>
      <c r="R1209" s="165"/>
      <c r="S1209" s="165"/>
    </row>
    <row r="1210" spans="1:19" x14ac:dyDescent="0.25">
      <c r="A1210" s="156">
        <v>1195</v>
      </c>
      <c r="B1210" s="156" t="e">
        <f>VLOOKUP('Room Details'!$I1198,NCA_Calculations!$I$3:$N$12,2,0)</f>
        <v>#N/A</v>
      </c>
      <c r="C1210" s="156" t="e">
        <f>VLOOKUP('Room Details'!$I1198,NCA_Calculations!$I$3:$N$12,3,0)</f>
        <v>#N/A</v>
      </c>
      <c r="D1210" s="156" t="e">
        <f>VLOOKUP('Room Details'!$I1198,NCA_Calculations!$I$3:$N$12,4,0)</f>
        <v>#N/A</v>
      </c>
      <c r="E1210" s="156" t="e">
        <f>VLOOKUP('Room Details'!$I1198,NCA_Calculations!$I$3:$N$12,5,0)</f>
        <v>#N/A</v>
      </c>
      <c r="F1210" s="156" t="e">
        <f>VLOOKUP('Room Details'!$I1198,NCA_Calculations!$I$3:$N$12,6,0)</f>
        <v>#N/A</v>
      </c>
      <c r="G1210" s="156" t="str">
        <f>IF(OR(ISBLANK('Room Details'!$M1198), 'Room Details'!$M1198 = 0,  'Room Details'!$M1198 = "N/A" ),"Usable","Unusable")</f>
        <v>Usable</v>
      </c>
      <c r="H1210" s="156">
        <f>'Room Details'!$V1198</f>
        <v>0</v>
      </c>
      <c r="I1210" s="156">
        <f>_xlfn.IFNA(ROUNDUP(IF(OR('Room Details'!$J1198=0,ISBLANK('Room Details'!$J1198),'Room Details'!$J1198="N/A"),0,IF('Room Details'!$J1198&gt;$D1210,('Room Details'!$J1198/$E1210)+$F1210,IF('Room Details'!$J1198&lt;=ABS($B1210*$C1210),1,('Room Details'!$J1198/$B1210)+$C1210))),0),0)</f>
        <v>0</v>
      </c>
      <c r="J1210" s="167"/>
      <c r="K1210" s="167"/>
      <c r="L1210" s="156">
        <f t="shared" si="72"/>
        <v>0</v>
      </c>
      <c r="M1210" s="156">
        <f t="shared" si="73"/>
        <v>0</v>
      </c>
      <c r="N1210" s="165"/>
      <c r="O1210" s="165"/>
      <c r="P1210" s="156">
        <f t="shared" si="74"/>
        <v>0</v>
      </c>
      <c r="Q1210" s="156">
        <f t="shared" si="75"/>
        <v>0</v>
      </c>
      <c r="R1210" s="165"/>
      <c r="S1210" s="165"/>
    </row>
    <row r="1211" spans="1:19" x14ac:dyDescent="0.25">
      <c r="A1211" s="156">
        <v>1196</v>
      </c>
      <c r="B1211" s="156" t="e">
        <f>VLOOKUP('Room Details'!$I1199,NCA_Calculations!$I$3:$N$12,2,0)</f>
        <v>#N/A</v>
      </c>
      <c r="C1211" s="156" t="e">
        <f>VLOOKUP('Room Details'!$I1199,NCA_Calculations!$I$3:$N$12,3,0)</f>
        <v>#N/A</v>
      </c>
      <c r="D1211" s="156" t="e">
        <f>VLOOKUP('Room Details'!$I1199,NCA_Calculations!$I$3:$N$12,4,0)</f>
        <v>#N/A</v>
      </c>
      <c r="E1211" s="156" t="e">
        <f>VLOOKUP('Room Details'!$I1199,NCA_Calculations!$I$3:$N$12,5,0)</f>
        <v>#N/A</v>
      </c>
      <c r="F1211" s="156" t="e">
        <f>VLOOKUP('Room Details'!$I1199,NCA_Calculations!$I$3:$N$12,6,0)</f>
        <v>#N/A</v>
      </c>
      <c r="G1211" s="156" t="str">
        <f>IF(OR(ISBLANK('Room Details'!$M1199), 'Room Details'!$M1199 = 0,  'Room Details'!$M1199 = "N/A" ),"Usable","Unusable")</f>
        <v>Usable</v>
      </c>
      <c r="H1211" s="156">
        <f>'Room Details'!$V1199</f>
        <v>0</v>
      </c>
      <c r="I1211" s="156">
        <f>_xlfn.IFNA(ROUNDUP(IF(OR('Room Details'!$J1199=0,ISBLANK('Room Details'!$J1199),'Room Details'!$J1199="N/A"),0,IF('Room Details'!$J1199&gt;$D1211,('Room Details'!$J1199/$E1211)+$F1211,IF('Room Details'!$J1199&lt;=ABS($B1211*$C1211),1,('Room Details'!$J1199/$B1211)+$C1211))),0),0)</f>
        <v>0</v>
      </c>
      <c r="J1211" s="167"/>
      <c r="K1211" s="167"/>
      <c r="L1211" s="156">
        <f t="shared" si="72"/>
        <v>0</v>
      </c>
      <c r="M1211" s="156">
        <f t="shared" si="73"/>
        <v>0</v>
      </c>
      <c r="N1211" s="165"/>
      <c r="O1211" s="165"/>
      <c r="P1211" s="156">
        <f t="shared" si="74"/>
        <v>0</v>
      </c>
      <c r="Q1211" s="156">
        <f t="shared" si="75"/>
        <v>0</v>
      </c>
      <c r="R1211" s="165"/>
      <c r="S1211" s="165"/>
    </row>
    <row r="1212" spans="1:19" x14ac:dyDescent="0.25">
      <c r="A1212" s="156">
        <v>1197</v>
      </c>
      <c r="B1212" s="156" t="e">
        <f>VLOOKUP('Room Details'!$I1200,NCA_Calculations!$I$3:$N$12,2,0)</f>
        <v>#N/A</v>
      </c>
      <c r="C1212" s="156" t="e">
        <f>VLOOKUP('Room Details'!$I1200,NCA_Calculations!$I$3:$N$12,3,0)</f>
        <v>#N/A</v>
      </c>
      <c r="D1212" s="156" t="e">
        <f>VLOOKUP('Room Details'!$I1200,NCA_Calculations!$I$3:$N$12,4,0)</f>
        <v>#N/A</v>
      </c>
      <c r="E1212" s="156" t="e">
        <f>VLOOKUP('Room Details'!$I1200,NCA_Calculations!$I$3:$N$12,5,0)</f>
        <v>#N/A</v>
      </c>
      <c r="F1212" s="156" t="e">
        <f>VLOOKUP('Room Details'!$I1200,NCA_Calculations!$I$3:$N$12,6,0)</f>
        <v>#N/A</v>
      </c>
      <c r="G1212" s="156" t="str">
        <f>IF(OR(ISBLANK('Room Details'!$M1200), 'Room Details'!$M1200 = 0,  'Room Details'!$M1200 = "N/A" ),"Usable","Unusable")</f>
        <v>Usable</v>
      </c>
      <c r="H1212" s="156">
        <f>'Room Details'!$V1200</f>
        <v>0</v>
      </c>
      <c r="I1212" s="156">
        <f>_xlfn.IFNA(ROUNDUP(IF(OR('Room Details'!$J1200=0,ISBLANK('Room Details'!$J1200),'Room Details'!$J1200="N/A"),0,IF('Room Details'!$J1200&gt;$D1212,('Room Details'!$J1200/$E1212)+$F1212,IF('Room Details'!$J1200&lt;=ABS($B1212*$C1212),1,('Room Details'!$J1200/$B1212)+$C1212))),0),0)</f>
        <v>0</v>
      </c>
      <c r="J1212" s="167"/>
      <c r="K1212" s="167"/>
      <c r="L1212" s="156">
        <f t="shared" si="72"/>
        <v>0</v>
      </c>
      <c r="M1212" s="156">
        <f t="shared" si="73"/>
        <v>0</v>
      </c>
      <c r="N1212" s="165"/>
      <c r="O1212" s="165"/>
      <c r="P1212" s="156">
        <f t="shared" si="74"/>
        <v>0</v>
      </c>
      <c r="Q1212" s="156">
        <f t="shared" si="75"/>
        <v>0</v>
      </c>
      <c r="R1212" s="165"/>
      <c r="S1212" s="165"/>
    </row>
    <row r="1213" spans="1:19" x14ac:dyDescent="0.25">
      <c r="A1213" s="156">
        <v>1198</v>
      </c>
      <c r="B1213" s="156" t="e">
        <f>VLOOKUP('Room Details'!$I1201,NCA_Calculations!$I$3:$N$12,2,0)</f>
        <v>#N/A</v>
      </c>
      <c r="C1213" s="156" t="e">
        <f>VLOOKUP('Room Details'!$I1201,NCA_Calculations!$I$3:$N$12,3,0)</f>
        <v>#N/A</v>
      </c>
      <c r="D1213" s="156" t="e">
        <f>VLOOKUP('Room Details'!$I1201,NCA_Calculations!$I$3:$N$12,4,0)</f>
        <v>#N/A</v>
      </c>
      <c r="E1213" s="156" t="e">
        <f>VLOOKUP('Room Details'!$I1201,NCA_Calculations!$I$3:$N$12,5,0)</f>
        <v>#N/A</v>
      </c>
      <c r="F1213" s="156" t="e">
        <f>VLOOKUP('Room Details'!$I1201,NCA_Calculations!$I$3:$N$12,6,0)</f>
        <v>#N/A</v>
      </c>
      <c r="G1213" s="156" t="str">
        <f>IF(OR(ISBLANK('Room Details'!$M1201), 'Room Details'!$M1201 = 0,  'Room Details'!$M1201 = "N/A" ),"Usable","Unusable")</f>
        <v>Usable</v>
      </c>
      <c r="H1213" s="156">
        <f>'Room Details'!$V1201</f>
        <v>0</v>
      </c>
      <c r="I1213" s="156">
        <f>_xlfn.IFNA(ROUNDUP(IF(OR('Room Details'!$J1201=0,ISBLANK('Room Details'!$J1201),'Room Details'!$J1201="N/A"),0,IF('Room Details'!$J1201&gt;$D1213,('Room Details'!$J1201/$E1213)+$F1213,IF('Room Details'!$J1201&lt;=ABS($B1213*$C1213),1,('Room Details'!$J1201/$B1213)+$C1213))),0),0)</f>
        <v>0</v>
      </c>
      <c r="J1213" s="167"/>
      <c r="K1213" s="167"/>
      <c r="L1213" s="156">
        <f t="shared" si="72"/>
        <v>0</v>
      </c>
      <c r="M1213" s="156">
        <f t="shared" si="73"/>
        <v>0</v>
      </c>
      <c r="N1213" s="165"/>
      <c r="O1213" s="165"/>
      <c r="P1213" s="156">
        <f t="shared" si="74"/>
        <v>0</v>
      </c>
      <c r="Q1213" s="156">
        <f t="shared" si="75"/>
        <v>0</v>
      </c>
      <c r="R1213" s="165"/>
      <c r="S1213" s="165"/>
    </row>
    <row r="1214" spans="1:19" x14ac:dyDescent="0.25">
      <c r="A1214" s="156">
        <v>1199</v>
      </c>
      <c r="B1214" s="156" t="e">
        <f>VLOOKUP('Room Details'!$I1202,NCA_Calculations!$I$3:$N$12,2,0)</f>
        <v>#N/A</v>
      </c>
      <c r="C1214" s="156" t="e">
        <f>VLOOKUP('Room Details'!$I1202,NCA_Calculations!$I$3:$N$12,3,0)</f>
        <v>#N/A</v>
      </c>
      <c r="D1214" s="156" t="e">
        <f>VLOOKUP('Room Details'!$I1202,NCA_Calculations!$I$3:$N$12,4,0)</f>
        <v>#N/A</v>
      </c>
      <c r="E1214" s="156" t="e">
        <f>VLOOKUP('Room Details'!$I1202,NCA_Calculations!$I$3:$N$12,5,0)</f>
        <v>#N/A</v>
      </c>
      <c r="F1214" s="156" t="e">
        <f>VLOOKUP('Room Details'!$I1202,NCA_Calculations!$I$3:$N$12,6,0)</f>
        <v>#N/A</v>
      </c>
      <c r="G1214" s="156" t="str">
        <f>IF(OR(ISBLANK('Room Details'!$M1202), 'Room Details'!$M1202 = 0,  'Room Details'!$M1202 = "N/A" ),"Usable","Unusable")</f>
        <v>Usable</v>
      </c>
      <c r="H1214" s="156">
        <f>'Room Details'!$V1202</f>
        <v>0</v>
      </c>
      <c r="I1214" s="156">
        <f>_xlfn.IFNA(ROUNDUP(IF(OR('Room Details'!$J1202=0,ISBLANK('Room Details'!$J1202),'Room Details'!$J1202="N/A"),0,IF('Room Details'!$J1202&gt;$D1214,('Room Details'!$J1202/$E1214)+$F1214,IF('Room Details'!$J1202&lt;=ABS($B1214*$C1214),1,('Room Details'!$J1202/$B1214)+$C1214))),0),0)</f>
        <v>0</v>
      </c>
      <c r="J1214" s="167"/>
      <c r="K1214" s="167"/>
      <c r="L1214" s="156">
        <f t="shared" si="72"/>
        <v>0</v>
      </c>
      <c r="M1214" s="156">
        <f t="shared" si="73"/>
        <v>0</v>
      </c>
      <c r="N1214" s="165"/>
      <c r="O1214" s="165"/>
      <c r="P1214" s="156">
        <f t="shared" si="74"/>
        <v>0</v>
      </c>
      <c r="Q1214" s="156">
        <f t="shared" si="75"/>
        <v>0</v>
      </c>
      <c r="R1214" s="165"/>
      <c r="S1214" s="165"/>
    </row>
    <row r="1215" spans="1:19" x14ac:dyDescent="0.25">
      <c r="A1215" s="156">
        <v>1200</v>
      </c>
      <c r="B1215" s="156" t="e">
        <f>VLOOKUP('Room Details'!$I1203,NCA_Calculations!$I$3:$N$12,2,0)</f>
        <v>#N/A</v>
      </c>
      <c r="C1215" s="156" t="e">
        <f>VLOOKUP('Room Details'!$I1203,NCA_Calculations!$I$3:$N$12,3,0)</f>
        <v>#N/A</v>
      </c>
      <c r="D1215" s="156" t="e">
        <f>VLOOKUP('Room Details'!$I1203,NCA_Calculations!$I$3:$N$12,4,0)</f>
        <v>#N/A</v>
      </c>
      <c r="E1215" s="156" t="e">
        <f>VLOOKUP('Room Details'!$I1203,NCA_Calculations!$I$3:$N$12,5,0)</f>
        <v>#N/A</v>
      </c>
      <c r="F1215" s="156" t="e">
        <f>VLOOKUP('Room Details'!$I1203,NCA_Calculations!$I$3:$N$12,6,0)</f>
        <v>#N/A</v>
      </c>
      <c r="G1215" s="156" t="str">
        <f>IF(OR(ISBLANK('Room Details'!$M1203), 'Room Details'!$M1203 = 0,  'Room Details'!$M1203 = "N/A" ),"Usable","Unusable")</f>
        <v>Usable</v>
      </c>
      <c r="H1215" s="156">
        <f>'Room Details'!$V1203</f>
        <v>0</v>
      </c>
      <c r="I1215" s="156">
        <f>_xlfn.IFNA(ROUNDUP(IF(OR('Room Details'!$J1203=0,ISBLANK('Room Details'!$J1203),'Room Details'!$J1203="N/A"),0,IF('Room Details'!$J1203&gt;$D1215,('Room Details'!$J1203/$E1215)+$F1215,IF('Room Details'!$J1203&lt;=ABS($B1215*$C1215),1,('Room Details'!$J1203/$B1215)+$C1215))),0),0)</f>
        <v>0</v>
      </c>
      <c r="J1215" s="167"/>
      <c r="K1215" s="167"/>
      <c r="L1215" s="156">
        <f t="shared" si="72"/>
        <v>0</v>
      </c>
      <c r="M1215" s="156">
        <f t="shared" si="73"/>
        <v>0</v>
      </c>
      <c r="N1215" s="165"/>
      <c r="O1215" s="165"/>
      <c r="P1215" s="156">
        <f t="shared" si="74"/>
        <v>0</v>
      </c>
      <c r="Q1215" s="156">
        <f t="shared" si="75"/>
        <v>0</v>
      </c>
      <c r="R1215" s="165"/>
      <c r="S1215" s="165"/>
    </row>
    <row r="1216" spans="1:19" x14ac:dyDescent="0.25">
      <c r="A1216" s="156">
        <v>1201</v>
      </c>
      <c r="B1216" s="156" t="e">
        <f>VLOOKUP('Room Details'!$I1204,NCA_Calculations!$I$3:$N$12,2,0)</f>
        <v>#N/A</v>
      </c>
      <c r="C1216" s="156" t="e">
        <f>VLOOKUP('Room Details'!$I1204,NCA_Calculations!$I$3:$N$12,3,0)</f>
        <v>#N/A</v>
      </c>
      <c r="D1216" s="156" t="e">
        <f>VLOOKUP('Room Details'!$I1204,NCA_Calculations!$I$3:$N$12,4,0)</f>
        <v>#N/A</v>
      </c>
      <c r="E1216" s="156" t="e">
        <f>VLOOKUP('Room Details'!$I1204,NCA_Calculations!$I$3:$N$12,5,0)</f>
        <v>#N/A</v>
      </c>
      <c r="F1216" s="156" t="e">
        <f>VLOOKUP('Room Details'!$I1204,NCA_Calculations!$I$3:$N$12,6,0)</f>
        <v>#N/A</v>
      </c>
      <c r="G1216" s="156" t="str">
        <f>IF(OR(ISBLANK('Room Details'!$M1204), 'Room Details'!$M1204 = 0,  'Room Details'!$M1204 = "N/A" ),"Usable","Unusable")</f>
        <v>Usable</v>
      </c>
      <c r="H1216" s="156">
        <f>'Room Details'!$V1204</f>
        <v>0</v>
      </c>
      <c r="I1216" s="156">
        <f>_xlfn.IFNA(ROUNDUP(IF(OR('Room Details'!$J1204=0,ISBLANK('Room Details'!$J1204),'Room Details'!$J1204="N/A"),0,IF('Room Details'!$J1204&gt;$D1216,('Room Details'!$J1204/$E1216)+$F1216,IF('Room Details'!$J1204&lt;=ABS($B1216*$C1216),1,('Room Details'!$J1204/$B1216)+$C1216))),0),0)</f>
        <v>0</v>
      </c>
      <c r="J1216" s="167"/>
      <c r="K1216" s="167"/>
      <c r="L1216" s="156">
        <f t="shared" si="72"/>
        <v>0</v>
      </c>
      <c r="M1216" s="156">
        <f t="shared" si="73"/>
        <v>0</v>
      </c>
      <c r="N1216" s="165"/>
      <c r="O1216" s="165"/>
      <c r="P1216" s="156">
        <f t="shared" si="74"/>
        <v>0</v>
      </c>
      <c r="Q1216" s="156">
        <f t="shared" si="75"/>
        <v>0</v>
      </c>
      <c r="R1216" s="165"/>
      <c r="S1216" s="165"/>
    </row>
    <row r="1217" spans="1:19" x14ac:dyDescent="0.25">
      <c r="A1217" s="156">
        <v>1202</v>
      </c>
      <c r="B1217" s="156" t="e">
        <f>VLOOKUP('Room Details'!$I1205,NCA_Calculations!$I$3:$N$12,2,0)</f>
        <v>#N/A</v>
      </c>
      <c r="C1217" s="156" t="e">
        <f>VLOOKUP('Room Details'!$I1205,NCA_Calculations!$I$3:$N$12,3,0)</f>
        <v>#N/A</v>
      </c>
      <c r="D1217" s="156" t="e">
        <f>VLOOKUP('Room Details'!$I1205,NCA_Calculations!$I$3:$N$12,4,0)</f>
        <v>#N/A</v>
      </c>
      <c r="E1217" s="156" t="e">
        <f>VLOOKUP('Room Details'!$I1205,NCA_Calculations!$I$3:$N$12,5,0)</f>
        <v>#N/A</v>
      </c>
      <c r="F1217" s="156" t="e">
        <f>VLOOKUP('Room Details'!$I1205,NCA_Calculations!$I$3:$N$12,6,0)</f>
        <v>#N/A</v>
      </c>
      <c r="G1217" s="156" t="str">
        <f>IF(OR(ISBLANK('Room Details'!$M1205), 'Room Details'!$M1205 = 0,  'Room Details'!$M1205 = "N/A" ),"Usable","Unusable")</f>
        <v>Usable</v>
      </c>
      <c r="H1217" s="156">
        <f>'Room Details'!$V1205</f>
        <v>0</v>
      </c>
      <c r="I1217" s="156">
        <f>_xlfn.IFNA(ROUNDUP(IF(OR('Room Details'!$J1205=0,ISBLANK('Room Details'!$J1205),'Room Details'!$J1205="N/A"),0,IF('Room Details'!$J1205&gt;$D1217,('Room Details'!$J1205/$E1217)+$F1217,IF('Room Details'!$J1205&lt;=ABS($B1217*$C1217),1,('Room Details'!$J1205/$B1217)+$C1217))),0),0)</f>
        <v>0</v>
      </c>
      <c r="J1217" s="167"/>
      <c r="K1217" s="167"/>
      <c r="L1217" s="156">
        <f t="shared" si="72"/>
        <v>0</v>
      </c>
      <c r="M1217" s="156">
        <f t="shared" si="73"/>
        <v>0</v>
      </c>
      <c r="N1217" s="165"/>
      <c r="O1217" s="165"/>
      <c r="P1217" s="156">
        <f t="shared" si="74"/>
        <v>0</v>
      </c>
      <c r="Q1217" s="156">
        <f t="shared" si="75"/>
        <v>0</v>
      </c>
      <c r="R1217" s="165"/>
      <c r="S1217" s="165"/>
    </row>
    <row r="1218" spans="1:19" x14ac:dyDescent="0.25">
      <c r="A1218" s="156">
        <v>1203</v>
      </c>
      <c r="B1218" s="156" t="e">
        <f>VLOOKUP('Room Details'!$I1206,NCA_Calculations!$I$3:$N$12,2,0)</f>
        <v>#N/A</v>
      </c>
      <c r="C1218" s="156" t="e">
        <f>VLOOKUP('Room Details'!$I1206,NCA_Calculations!$I$3:$N$12,3,0)</f>
        <v>#N/A</v>
      </c>
      <c r="D1218" s="156" t="e">
        <f>VLOOKUP('Room Details'!$I1206,NCA_Calculations!$I$3:$N$12,4,0)</f>
        <v>#N/A</v>
      </c>
      <c r="E1218" s="156" t="e">
        <f>VLOOKUP('Room Details'!$I1206,NCA_Calculations!$I$3:$N$12,5,0)</f>
        <v>#N/A</v>
      </c>
      <c r="F1218" s="156" t="e">
        <f>VLOOKUP('Room Details'!$I1206,NCA_Calculations!$I$3:$N$12,6,0)</f>
        <v>#N/A</v>
      </c>
      <c r="G1218" s="156" t="str">
        <f>IF(OR(ISBLANK('Room Details'!$M1206), 'Room Details'!$M1206 = 0,  'Room Details'!$M1206 = "N/A" ),"Usable","Unusable")</f>
        <v>Usable</v>
      </c>
      <c r="H1218" s="156">
        <f>'Room Details'!$V1206</f>
        <v>0</v>
      </c>
      <c r="I1218" s="156">
        <f>_xlfn.IFNA(ROUNDUP(IF(OR('Room Details'!$J1206=0,ISBLANK('Room Details'!$J1206),'Room Details'!$J1206="N/A"),0,IF('Room Details'!$J1206&gt;$D1218,('Room Details'!$J1206/$E1218)+$F1218,IF('Room Details'!$J1206&lt;=ABS($B1218*$C1218),1,('Room Details'!$J1206/$B1218)+$C1218))),0),0)</f>
        <v>0</v>
      </c>
      <c r="J1218" s="167"/>
      <c r="K1218" s="167"/>
      <c r="L1218" s="156">
        <f t="shared" si="72"/>
        <v>0</v>
      </c>
      <c r="M1218" s="156">
        <f t="shared" si="73"/>
        <v>0</v>
      </c>
      <c r="N1218" s="165"/>
      <c r="O1218" s="165"/>
      <c r="P1218" s="156">
        <f t="shared" si="74"/>
        <v>0</v>
      </c>
      <c r="Q1218" s="156">
        <f t="shared" si="75"/>
        <v>0</v>
      </c>
      <c r="R1218" s="165"/>
      <c r="S1218" s="165"/>
    </row>
    <row r="1219" spans="1:19" x14ac:dyDescent="0.25">
      <c r="A1219" s="156">
        <v>1204</v>
      </c>
      <c r="B1219" s="156" t="e">
        <f>VLOOKUP('Room Details'!$I1207,NCA_Calculations!$I$3:$N$12,2,0)</f>
        <v>#N/A</v>
      </c>
      <c r="C1219" s="156" t="e">
        <f>VLOOKUP('Room Details'!$I1207,NCA_Calculations!$I$3:$N$12,3,0)</f>
        <v>#N/A</v>
      </c>
      <c r="D1219" s="156" t="e">
        <f>VLOOKUP('Room Details'!$I1207,NCA_Calculations!$I$3:$N$12,4,0)</f>
        <v>#N/A</v>
      </c>
      <c r="E1219" s="156" t="e">
        <f>VLOOKUP('Room Details'!$I1207,NCA_Calculations!$I$3:$N$12,5,0)</f>
        <v>#N/A</v>
      </c>
      <c r="F1219" s="156" t="e">
        <f>VLOOKUP('Room Details'!$I1207,NCA_Calculations!$I$3:$N$12,6,0)</f>
        <v>#N/A</v>
      </c>
      <c r="G1219" s="156" t="str">
        <f>IF(OR(ISBLANK('Room Details'!$M1207), 'Room Details'!$M1207 = 0,  'Room Details'!$M1207 = "N/A" ),"Usable","Unusable")</f>
        <v>Usable</v>
      </c>
      <c r="H1219" s="156">
        <f>'Room Details'!$V1207</f>
        <v>0</v>
      </c>
      <c r="I1219" s="156">
        <f>_xlfn.IFNA(ROUNDUP(IF(OR('Room Details'!$J1207=0,ISBLANK('Room Details'!$J1207),'Room Details'!$J1207="N/A"),0,IF('Room Details'!$J1207&gt;$D1219,('Room Details'!$J1207/$E1219)+$F1219,IF('Room Details'!$J1207&lt;=ABS($B1219*$C1219),1,('Room Details'!$J1207/$B1219)+$C1219))),0),0)</f>
        <v>0</v>
      </c>
      <c r="J1219" s="167"/>
      <c r="K1219" s="167"/>
      <c r="L1219" s="156">
        <f t="shared" si="72"/>
        <v>0</v>
      </c>
      <c r="M1219" s="156">
        <f t="shared" si="73"/>
        <v>0</v>
      </c>
      <c r="N1219" s="165"/>
      <c r="O1219" s="165"/>
      <c r="P1219" s="156">
        <f t="shared" si="74"/>
        <v>0</v>
      </c>
      <c r="Q1219" s="156">
        <f t="shared" si="75"/>
        <v>0</v>
      </c>
      <c r="R1219" s="165"/>
      <c r="S1219" s="165"/>
    </row>
    <row r="1220" spans="1:19" x14ac:dyDescent="0.25">
      <c r="A1220" s="156">
        <v>1205</v>
      </c>
      <c r="B1220" s="156" t="e">
        <f>VLOOKUP('Room Details'!$I1208,NCA_Calculations!$I$3:$N$12,2,0)</f>
        <v>#N/A</v>
      </c>
      <c r="C1220" s="156" t="e">
        <f>VLOOKUP('Room Details'!$I1208,NCA_Calculations!$I$3:$N$12,3,0)</f>
        <v>#N/A</v>
      </c>
      <c r="D1220" s="156" t="e">
        <f>VLOOKUP('Room Details'!$I1208,NCA_Calculations!$I$3:$N$12,4,0)</f>
        <v>#N/A</v>
      </c>
      <c r="E1220" s="156" t="e">
        <f>VLOOKUP('Room Details'!$I1208,NCA_Calculations!$I$3:$N$12,5,0)</f>
        <v>#N/A</v>
      </c>
      <c r="F1220" s="156" t="e">
        <f>VLOOKUP('Room Details'!$I1208,NCA_Calculations!$I$3:$N$12,6,0)</f>
        <v>#N/A</v>
      </c>
      <c r="G1220" s="156" t="str">
        <f>IF(OR(ISBLANK('Room Details'!$M1208), 'Room Details'!$M1208 = 0,  'Room Details'!$M1208 = "N/A" ),"Usable","Unusable")</f>
        <v>Usable</v>
      </c>
      <c r="H1220" s="156">
        <f>'Room Details'!$V1208</f>
        <v>0</v>
      </c>
      <c r="I1220" s="156">
        <f>_xlfn.IFNA(ROUNDUP(IF(OR('Room Details'!$J1208=0,ISBLANK('Room Details'!$J1208),'Room Details'!$J1208="N/A"),0,IF('Room Details'!$J1208&gt;$D1220,('Room Details'!$J1208/$E1220)+$F1220,IF('Room Details'!$J1208&lt;=ABS($B1220*$C1220),1,('Room Details'!$J1208/$B1220)+$C1220))),0),0)</f>
        <v>0</v>
      </c>
      <c r="J1220" s="167"/>
      <c r="K1220" s="167"/>
      <c r="L1220" s="156">
        <f t="shared" si="72"/>
        <v>0</v>
      </c>
      <c r="M1220" s="156">
        <f t="shared" si="73"/>
        <v>0</v>
      </c>
      <c r="N1220" s="165"/>
      <c r="O1220" s="165"/>
      <c r="P1220" s="156">
        <f t="shared" si="74"/>
        <v>0</v>
      </c>
      <c r="Q1220" s="156">
        <f t="shared" si="75"/>
        <v>0</v>
      </c>
      <c r="R1220" s="165"/>
      <c r="S1220" s="165"/>
    </row>
    <row r="1221" spans="1:19" x14ac:dyDescent="0.25">
      <c r="A1221" s="156">
        <v>1206</v>
      </c>
      <c r="B1221" s="156" t="e">
        <f>VLOOKUP('Room Details'!$I1209,NCA_Calculations!$I$3:$N$12,2,0)</f>
        <v>#N/A</v>
      </c>
      <c r="C1221" s="156" t="e">
        <f>VLOOKUP('Room Details'!$I1209,NCA_Calculations!$I$3:$N$12,3,0)</f>
        <v>#N/A</v>
      </c>
      <c r="D1221" s="156" t="e">
        <f>VLOOKUP('Room Details'!$I1209,NCA_Calculations!$I$3:$N$12,4,0)</f>
        <v>#N/A</v>
      </c>
      <c r="E1221" s="156" t="e">
        <f>VLOOKUP('Room Details'!$I1209,NCA_Calculations!$I$3:$N$12,5,0)</f>
        <v>#N/A</v>
      </c>
      <c r="F1221" s="156" t="e">
        <f>VLOOKUP('Room Details'!$I1209,NCA_Calculations!$I$3:$N$12,6,0)</f>
        <v>#N/A</v>
      </c>
      <c r="G1221" s="156" t="str">
        <f>IF(OR(ISBLANK('Room Details'!$M1209), 'Room Details'!$M1209 = 0,  'Room Details'!$M1209 = "N/A" ),"Usable","Unusable")</f>
        <v>Usable</v>
      </c>
      <c r="H1221" s="156">
        <f>'Room Details'!$V1209</f>
        <v>0</v>
      </c>
      <c r="I1221" s="156">
        <f>_xlfn.IFNA(ROUNDUP(IF(OR('Room Details'!$J1209=0,ISBLANK('Room Details'!$J1209),'Room Details'!$J1209="N/A"),0,IF('Room Details'!$J1209&gt;$D1221,('Room Details'!$J1209/$E1221)+$F1221,IF('Room Details'!$J1209&lt;=ABS($B1221*$C1221),1,('Room Details'!$J1209/$B1221)+$C1221))),0),0)</f>
        <v>0</v>
      </c>
      <c r="J1221" s="167"/>
      <c r="K1221" s="167"/>
      <c r="L1221" s="156">
        <f t="shared" si="72"/>
        <v>0</v>
      </c>
      <c r="M1221" s="156">
        <f t="shared" si="73"/>
        <v>0</v>
      </c>
      <c r="N1221" s="165"/>
      <c r="O1221" s="165"/>
      <c r="P1221" s="156">
        <f t="shared" si="74"/>
        <v>0</v>
      </c>
      <c r="Q1221" s="156">
        <f t="shared" si="75"/>
        <v>0</v>
      </c>
      <c r="R1221" s="165"/>
      <c r="S1221" s="165"/>
    </row>
    <row r="1222" spans="1:19" x14ac:dyDescent="0.25">
      <c r="A1222" s="156">
        <v>1207</v>
      </c>
      <c r="B1222" s="156" t="e">
        <f>VLOOKUP('Room Details'!$I1210,NCA_Calculations!$I$3:$N$12,2,0)</f>
        <v>#N/A</v>
      </c>
      <c r="C1222" s="156" t="e">
        <f>VLOOKUP('Room Details'!$I1210,NCA_Calculations!$I$3:$N$12,3,0)</f>
        <v>#N/A</v>
      </c>
      <c r="D1222" s="156" t="e">
        <f>VLOOKUP('Room Details'!$I1210,NCA_Calculations!$I$3:$N$12,4,0)</f>
        <v>#N/A</v>
      </c>
      <c r="E1222" s="156" t="e">
        <f>VLOOKUP('Room Details'!$I1210,NCA_Calculations!$I$3:$N$12,5,0)</f>
        <v>#N/A</v>
      </c>
      <c r="F1222" s="156" t="e">
        <f>VLOOKUP('Room Details'!$I1210,NCA_Calculations!$I$3:$N$12,6,0)</f>
        <v>#N/A</v>
      </c>
      <c r="G1222" s="156" t="str">
        <f>IF(OR(ISBLANK('Room Details'!$M1210), 'Room Details'!$M1210 = 0,  'Room Details'!$M1210 = "N/A" ),"Usable","Unusable")</f>
        <v>Usable</v>
      </c>
      <c r="H1222" s="156">
        <f>'Room Details'!$V1210</f>
        <v>0</v>
      </c>
      <c r="I1222" s="156">
        <f>_xlfn.IFNA(ROUNDUP(IF(OR('Room Details'!$J1210=0,ISBLANK('Room Details'!$J1210),'Room Details'!$J1210="N/A"),0,IF('Room Details'!$J1210&gt;$D1222,('Room Details'!$J1210/$E1222)+$F1222,IF('Room Details'!$J1210&lt;=ABS($B1222*$C1222),1,('Room Details'!$J1210/$B1222)+$C1222))),0),0)</f>
        <v>0</v>
      </c>
      <c r="J1222" s="167"/>
      <c r="K1222" s="167"/>
      <c r="L1222" s="156">
        <f t="shared" si="72"/>
        <v>0</v>
      </c>
      <c r="M1222" s="156">
        <f t="shared" si="73"/>
        <v>0</v>
      </c>
      <c r="N1222" s="165"/>
      <c r="O1222" s="165"/>
      <c r="P1222" s="156">
        <f t="shared" si="74"/>
        <v>0</v>
      </c>
      <c r="Q1222" s="156">
        <f t="shared" si="75"/>
        <v>0</v>
      </c>
      <c r="R1222" s="165"/>
      <c r="S1222" s="165"/>
    </row>
    <row r="1223" spans="1:19" x14ac:dyDescent="0.25">
      <c r="A1223" s="156">
        <v>1208</v>
      </c>
      <c r="B1223" s="156" t="e">
        <f>VLOOKUP('Room Details'!$I1211,NCA_Calculations!$I$3:$N$12,2,0)</f>
        <v>#N/A</v>
      </c>
      <c r="C1223" s="156" t="e">
        <f>VLOOKUP('Room Details'!$I1211,NCA_Calculations!$I$3:$N$12,3,0)</f>
        <v>#N/A</v>
      </c>
      <c r="D1223" s="156" t="e">
        <f>VLOOKUP('Room Details'!$I1211,NCA_Calculations!$I$3:$N$12,4,0)</f>
        <v>#N/A</v>
      </c>
      <c r="E1223" s="156" t="e">
        <f>VLOOKUP('Room Details'!$I1211,NCA_Calculations!$I$3:$N$12,5,0)</f>
        <v>#N/A</v>
      </c>
      <c r="F1223" s="156" t="e">
        <f>VLOOKUP('Room Details'!$I1211,NCA_Calculations!$I$3:$N$12,6,0)</f>
        <v>#N/A</v>
      </c>
      <c r="G1223" s="156" t="str">
        <f>IF(OR(ISBLANK('Room Details'!$M1211), 'Room Details'!$M1211 = 0,  'Room Details'!$M1211 = "N/A" ),"Usable","Unusable")</f>
        <v>Usable</v>
      </c>
      <c r="H1223" s="156">
        <f>'Room Details'!$V1211</f>
        <v>0</v>
      </c>
      <c r="I1223" s="156">
        <f>_xlfn.IFNA(ROUNDUP(IF(OR('Room Details'!$J1211=0,ISBLANK('Room Details'!$J1211),'Room Details'!$J1211="N/A"),0,IF('Room Details'!$J1211&gt;$D1223,('Room Details'!$J1211/$E1223)+$F1223,IF('Room Details'!$J1211&lt;=ABS($B1223*$C1223),1,('Room Details'!$J1211/$B1223)+$C1223))),0),0)</f>
        <v>0</v>
      </c>
      <c r="J1223" s="167"/>
      <c r="K1223" s="167"/>
      <c r="L1223" s="156">
        <f t="shared" si="72"/>
        <v>0</v>
      </c>
      <c r="M1223" s="156">
        <f t="shared" si="73"/>
        <v>0</v>
      </c>
      <c r="N1223" s="165"/>
      <c r="O1223" s="165"/>
      <c r="P1223" s="156">
        <f t="shared" si="74"/>
        <v>0</v>
      </c>
      <c r="Q1223" s="156">
        <f t="shared" si="75"/>
        <v>0</v>
      </c>
      <c r="R1223" s="165"/>
      <c r="S1223" s="165"/>
    </row>
    <row r="1224" spans="1:19" x14ac:dyDescent="0.25">
      <c r="A1224" s="156">
        <v>1209</v>
      </c>
      <c r="B1224" s="156" t="e">
        <f>VLOOKUP('Room Details'!$I1212,NCA_Calculations!$I$3:$N$12,2,0)</f>
        <v>#N/A</v>
      </c>
      <c r="C1224" s="156" t="e">
        <f>VLOOKUP('Room Details'!$I1212,NCA_Calculations!$I$3:$N$12,3,0)</f>
        <v>#N/A</v>
      </c>
      <c r="D1224" s="156" t="e">
        <f>VLOOKUP('Room Details'!$I1212,NCA_Calculations!$I$3:$N$12,4,0)</f>
        <v>#N/A</v>
      </c>
      <c r="E1224" s="156" t="e">
        <f>VLOOKUP('Room Details'!$I1212,NCA_Calculations!$I$3:$N$12,5,0)</f>
        <v>#N/A</v>
      </c>
      <c r="F1224" s="156" t="e">
        <f>VLOOKUP('Room Details'!$I1212,NCA_Calculations!$I$3:$N$12,6,0)</f>
        <v>#N/A</v>
      </c>
      <c r="G1224" s="156" t="str">
        <f>IF(OR(ISBLANK('Room Details'!$M1212), 'Room Details'!$M1212 = 0,  'Room Details'!$M1212 = "N/A" ),"Usable","Unusable")</f>
        <v>Usable</v>
      </c>
      <c r="H1224" s="156">
        <f>'Room Details'!$V1212</f>
        <v>0</v>
      </c>
      <c r="I1224" s="156">
        <f>_xlfn.IFNA(ROUNDUP(IF(OR('Room Details'!$J1212=0,ISBLANK('Room Details'!$J1212),'Room Details'!$J1212="N/A"),0,IF('Room Details'!$J1212&gt;$D1224,('Room Details'!$J1212/$E1224)+$F1224,IF('Room Details'!$J1212&lt;=ABS($B1224*$C1224),1,('Room Details'!$J1212/$B1224)+$C1224))),0),0)</f>
        <v>0</v>
      </c>
      <c r="J1224" s="167"/>
      <c r="K1224" s="167"/>
      <c r="L1224" s="156">
        <f t="shared" si="72"/>
        <v>0</v>
      </c>
      <c r="M1224" s="156">
        <f t="shared" si="73"/>
        <v>0</v>
      </c>
      <c r="N1224" s="165"/>
      <c r="O1224" s="165"/>
      <c r="P1224" s="156">
        <f t="shared" si="74"/>
        <v>0</v>
      </c>
      <c r="Q1224" s="156">
        <f t="shared" si="75"/>
        <v>0</v>
      </c>
      <c r="R1224" s="165"/>
      <c r="S1224" s="165"/>
    </row>
    <row r="1225" spans="1:19" x14ac:dyDescent="0.25">
      <c r="A1225" s="156">
        <v>1210</v>
      </c>
      <c r="B1225" s="156" t="e">
        <f>VLOOKUP('Room Details'!$I1213,NCA_Calculations!$I$3:$N$12,2,0)</f>
        <v>#N/A</v>
      </c>
      <c r="C1225" s="156" t="e">
        <f>VLOOKUP('Room Details'!$I1213,NCA_Calculations!$I$3:$N$12,3,0)</f>
        <v>#N/A</v>
      </c>
      <c r="D1225" s="156" t="e">
        <f>VLOOKUP('Room Details'!$I1213,NCA_Calculations!$I$3:$N$12,4,0)</f>
        <v>#N/A</v>
      </c>
      <c r="E1225" s="156" t="e">
        <f>VLOOKUP('Room Details'!$I1213,NCA_Calculations!$I$3:$N$12,5,0)</f>
        <v>#N/A</v>
      </c>
      <c r="F1225" s="156" t="e">
        <f>VLOOKUP('Room Details'!$I1213,NCA_Calculations!$I$3:$N$12,6,0)</f>
        <v>#N/A</v>
      </c>
      <c r="G1225" s="156" t="str">
        <f>IF(OR(ISBLANK('Room Details'!$M1213), 'Room Details'!$M1213 = 0,  'Room Details'!$M1213 = "N/A" ),"Usable","Unusable")</f>
        <v>Usable</v>
      </c>
      <c r="H1225" s="156">
        <f>'Room Details'!$V1213</f>
        <v>0</v>
      </c>
      <c r="I1225" s="156">
        <f>_xlfn.IFNA(ROUNDUP(IF(OR('Room Details'!$J1213=0,ISBLANK('Room Details'!$J1213),'Room Details'!$J1213="N/A"),0,IF('Room Details'!$J1213&gt;$D1225,('Room Details'!$J1213/$E1225)+$F1225,IF('Room Details'!$J1213&lt;=ABS($B1225*$C1225),1,('Room Details'!$J1213/$B1225)+$C1225))),0),0)</f>
        <v>0</v>
      </c>
      <c r="J1225" s="167"/>
      <c r="K1225" s="167"/>
      <c r="L1225" s="156">
        <f t="shared" si="72"/>
        <v>0</v>
      </c>
      <c r="M1225" s="156">
        <f t="shared" si="73"/>
        <v>0</v>
      </c>
      <c r="N1225" s="165"/>
      <c r="O1225" s="165"/>
      <c r="P1225" s="156">
        <f t="shared" si="74"/>
        <v>0</v>
      </c>
      <c r="Q1225" s="156">
        <f t="shared" si="75"/>
        <v>0</v>
      </c>
      <c r="R1225" s="165"/>
      <c r="S1225" s="165"/>
    </row>
    <row r="1226" spans="1:19" x14ac:dyDescent="0.25">
      <c r="A1226" s="156">
        <v>1211</v>
      </c>
      <c r="B1226" s="156" t="e">
        <f>VLOOKUP('Room Details'!$I1214,NCA_Calculations!$I$3:$N$12,2,0)</f>
        <v>#N/A</v>
      </c>
      <c r="C1226" s="156" t="e">
        <f>VLOOKUP('Room Details'!$I1214,NCA_Calculations!$I$3:$N$12,3,0)</f>
        <v>#N/A</v>
      </c>
      <c r="D1226" s="156" t="e">
        <f>VLOOKUP('Room Details'!$I1214,NCA_Calculations!$I$3:$N$12,4,0)</f>
        <v>#N/A</v>
      </c>
      <c r="E1226" s="156" t="e">
        <f>VLOOKUP('Room Details'!$I1214,NCA_Calculations!$I$3:$N$12,5,0)</f>
        <v>#N/A</v>
      </c>
      <c r="F1226" s="156" t="e">
        <f>VLOOKUP('Room Details'!$I1214,NCA_Calculations!$I$3:$N$12,6,0)</f>
        <v>#N/A</v>
      </c>
      <c r="G1226" s="156" t="str">
        <f>IF(OR(ISBLANK('Room Details'!$M1214), 'Room Details'!$M1214 = 0,  'Room Details'!$M1214 = "N/A" ),"Usable","Unusable")</f>
        <v>Usable</v>
      </c>
      <c r="H1226" s="156">
        <f>'Room Details'!$V1214</f>
        <v>0</v>
      </c>
      <c r="I1226" s="156">
        <f>_xlfn.IFNA(ROUNDUP(IF(OR('Room Details'!$J1214=0,ISBLANK('Room Details'!$J1214),'Room Details'!$J1214="N/A"),0,IF('Room Details'!$J1214&gt;$D1226,('Room Details'!$J1214/$E1226)+$F1226,IF('Room Details'!$J1214&lt;=ABS($B1226*$C1226),1,('Room Details'!$J1214/$B1226)+$C1226))),0),0)</f>
        <v>0</v>
      </c>
      <c r="J1226" s="167"/>
      <c r="K1226" s="167"/>
      <c r="L1226" s="156">
        <f t="shared" si="72"/>
        <v>0</v>
      </c>
      <c r="M1226" s="156">
        <f t="shared" si="73"/>
        <v>0</v>
      </c>
      <c r="N1226" s="165"/>
      <c r="O1226" s="165"/>
      <c r="P1226" s="156">
        <f t="shared" si="74"/>
        <v>0</v>
      </c>
      <c r="Q1226" s="156">
        <f t="shared" si="75"/>
        <v>0</v>
      </c>
      <c r="R1226" s="165"/>
      <c r="S1226" s="165"/>
    </row>
    <row r="1227" spans="1:19" x14ac:dyDescent="0.25">
      <c r="A1227" s="156">
        <v>1212</v>
      </c>
      <c r="B1227" s="156" t="e">
        <f>VLOOKUP('Room Details'!$I1215,NCA_Calculations!$I$3:$N$12,2,0)</f>
        <v>#N/A</v>
      </c>
      <c r="C1227" s="156" t="e">
        <f>VLOOKUP('Room Details'!$I1215,NCA_Calculations!$I$3:$N$12,3,0)</f>
        <v>#N/A</v>
      </c>
      <c r="D1227" s="156" t="e">
        <f>VLOOKUP('Room Details'!$I1215,NCA_Calculations!$I$3:$N$12,4,0)</f>
        <v>#N/A</v>
      </c>
      <c r="E1227" s="156" t="e">
        <f>VLOOKUP('Room Details'!$I1215,NCA_Calculations!$I$3:$N$12,5,0)</f>
        <v>#N/A</v>
      </c>
      <c r="F1227" s="156" t="e">
        <f>VLOOKUP('Room Details'!$I1215,NCA_Calculations!$I$3:$N$12,6,0)</f>
        <v>#N/A</v>
      </c>
      <c r="G1227" s="156" t="str">
        <f>IF(OR(ISBLANK('Room Details'!$M1215), 'Room Details'!$M1215 = 0,  'Room Details'!$M1215 = "N/A" ),"Usable","Unusable")</f>
        <v>Usable</v>
      </c>
      <c r="H1227" s="156">
        <f>'Room Details'!$V1215</f>
        <v>0</v>
      </c>
      <c r="I1227" s="156">
        <f>_xlfn.IFNA(ROUNDUP(IF(OR('Room Details'!$J1215=0,ISBLANK('Room Details'!$J1215),'Room Details'!$J1215="N/A"),0,IF('Room Details'!$J1215&gt;$D1227,('Room Details'!$J1215/$E1227)+$F1227,IF('Room Details'!$J1215&lt;=ABS($B1227*$C1227),1,('Room Details'!$J1215/$B1227)+$C1227))),0),0)</f>
        <v>0</v>
      </c>
      <c r="J1227" s="167"/>
      <c r="K1227" s="167"/>
      <c r="L1227" s="156">
        <f t="shared" si="72"/>
        <v>0</v>
      </c>
      <c r="M1227" s="156">
        <f t="shared" si="73"/>
        <v>0</v>
      </c>
      <c r="N1227" s="165"/>
      <c r="O1227" s="165"/>
      <c r="P1227" s="156">
        <f t="shared" si="74"/>
        <v>0</v>
      </c>
      <c r="Q1227" s="156">
        <f t="shared" si="75"/>
        <v>0</v>
      </c>
      <c r="R1227" s="165"/>
      <c r="S1227" s="165"/>
    </row>
    <row r="1228" spans="1:19" x14ac:dyDescent="0.25">
      <c r="A1228" s="156">
        <v>1213</v>
      </c>
      <c r="B1228" s="156" t="e">
        <f>VLOOKUP('Room Details'!$I1216,NCA_Calculations!$I$3:$N$12,2,0)</f>
        <v>#N/A</v>
      </c>
      <c r="C1228" s="156" t="e">
        <f>VLOOKUP('Room Details'!$I1216,NCA_Calculations!$I$3:$N$12,3,0)</f>
        <v>#N/A</v>
      </c>
      <c r="D1228" s="156" t="e">
        <f>VLOOKUP('Room Details'!$I1216,NCA_Calculations!$I$3:$N$12,4,0)</f>
        <v>#N/A</v>
      </c>
      <c r="E1228" s="156" t="e">
        <f>VLOOKUP('Room Details'!$I1216,NCA_Calculations!$I$3:$N$12,5,0)</f>
        <v>#N/A</v>
      </c>
      <c r="F1228" s="156" t="e">
        <f>VLOOKUP('Room Details'!$I1216,NCA_Calculations!$I$3:$N$12,6,0)</f>
        <v>#N/A</v>
      </c>
      <c r="G1228" s="156" t="str">
        <f>IF(OR(ISBLANK('Room Details'!$M1216), 'Room Details'!$M1216 = 0,  'Room Details'!$M1216 = "N/A" ),"Usable","Unusable")</f>
        <v>Usable</v>
      </c>
      <c r="H1228" s="156">
        <f>'Room Details'!$V1216</f>
        <v>0</v>
      </c>
      <c r="I1228" s="156">
        <f>_xlfn.IFNA(ROUNDUP(IF(OR('Room Details'!$J1216=0,ISBLANK('Room Details'!$J1216),'Room Details'!$J1216="N/A"),0,IF('Room Details'!$J1216&gt;$D1228,('Room Details'!$J1216/$E1228)+$F1228,IF('Room Details'!$J1216&lt;=ABS($B1228*$C1228),1,('Room Details'!$J1216/$B1228)+$C1228))),0),0)</f>
        <v>0</v>
      </c>
      <c r="J1228" s="167"/>
      <c r="K1228" s="167"/>
      <c r="L1228" s="156">
        <f t="shared" si="72"/>
        <v>0</v>
      </c>
      <c r="M1228" s="156">
        <f t="shared" si="73"/>
        <v>0</v>
      </c>
      <c r="N1228" s="165"/>
      <c r="O1228" s="165"/>
      <c r="P1228" s="156">
        <f t="shared" si="74"/>
        <v>0</v>
      </c>
      <c r="Q1228" s="156">
        <f t="shared" si="75"/>
        <v>0</v>
      </c>
      <c r="R1228" s="165"/>
      <c r="S1228" s="165"/>
    </row>
    <row r="1229" spans="1:19" x14ac:dyDescent="0.25">
      <c r="A1229" s="156">
        <v>1214</v>
      </c>
      <c r="B1229" s="156" t="e">
        <f>VLOOKUP('Room Details'!$I1217,NCA_Calculations!$I$3:$N$12,2,0)</f>
        <v>#N/A</v>
      </c>
      <c r="C1229" s="156" t="e">
        <f>VLOOKUP('Room Details'!$I1217,NCA_Calculations!$I$3:$N$12,3,0)</f>
        <v>#N/A</v>
      </c>
      <c r="D1229" s="156" t="e">
        <f>VLOOKUP('Room Details'!$I1217,NCA_Calculations!$I$3:$N$12,4,0)</f>
        <v>#N/A</v>
      </c>
      <c r="E1229" s="156" t="e">
        <f>VLOOKUP('Room Details'!$I1217,NCA_Calculations!$I$3:$N$12,5,0)</f>
        <v>#N/A</v>
      </c>
      <c r="F1229" s="156" t="e">
        <f>VLOOKUP('Room Details'!$I1217,NCA_Calculations!$I$3:$N$12,6,0)</f>
        <v>#N/A</v>
      </c>
      <c r="G1229" s="156" t="str">
        <f>IF(OR(ISBLANK('Room Details'!$M1217), 'Room Details'!$M1217 = 0,  'Room Details'!$M1217 = "N/A" ),"Usable","Unusable")</f>
        <v>Usable</v>
      </c>
      <c r="H1229" s="156">
        <f>'Room Details'!$V1217</f>
        <v>0</v>
      </c>
      <c r="I1229" s="156">
        <f>_xlfn.IFNA(ROUNDUP(IF(OR('Room Details'!$J1217=0,ISBLANK('Room Details'!$J1217),'Room Details'!$J1217="N/A"),0,IF('Room Details'!$J1217&gt;$D1229,('Room Details'!$J1217/$E1229)+$F1229,IF('Room Details'!$J1217&lt;=ABS($B1229*$C1229),1,('Room Details'!$J1217/$B1229)+$C1229))),0),0)</f>
        <v>0</v>
      </c>
      <c r="J1229" s="167"/>
      <c r="K1229" s="167"/>
      <c r="L1229" s="156">
        <f t="shared" si="72"/>
        <v>0</v>
      </c>
      <c r="M1229" s="156">
        <f t="shared" si="73"/>
        <v>0</v>
      </c>
      <c r="N1229" s="165"/>
      <c r="O1229" s="165"/>
      <c r="P1229" s="156">
        <f t="shared" si="74"/>
        <v>0</v>
      </c>
      <c r="Q1229" s="156">
        <f t="shared" si="75"/>
        <v>0</v>
      </c>
      <c r="R1229" s="165"/>
      <c r="S1229" s="165"/>
    </row>
    <row r="1230" spans="1:19" x14ac:dyDescent="0.25">
      <c r="A1230" s="156">
        <v>1215</v>
      </c>
      <c r="B1230" s="156" t="e">
        <f>VLOOKUP('Room Details'!$I1218,NCA_Calculations!$I$3:$N$12,2,0)</f>
        <v>#N/A</v>
      </c>
      <c r="C1230" s="156" t="e">
        <f>VLOOKUP('Room Details'!$I1218,NCA_Calculations!$I$3:$N$12,3,0)</f>
        <v>#N/A</v>
      </c>
      <c r="D1230" s="156" t="e">
        <f>VLOOKUP('Room Details'!$I1218,NCA_Calculations!$I$3:$N$12,4,0)</f>
        <v>#N/A</v>
      </c>
      <c r="E1230" s="156" t="e">
        <f>VLOOKUP('Room Details'!$I1218,NCA_Calculations!$I$3:$N$12,5,0)</f>
        <v>#N/A</v>
      </c>
      <c r="F1230" s="156" t="e">
        <f>VLOOKUP('Room Details'!$I1218,NCA_Calculations!$I$3:$N$12,6,0)</f>
        <v>#N/A</v>
      </c>
      <c r="G1230" s="156" t="str">
        <f>IF(OR(ISBLANK('Room Details'!$M1218), 'Room Details'!$M1218 = 0,  'Room Details'!$M1218 = "N/A" ),"Usable","Unusable")</f>
        <v>Usable</v>
      </c>
      <c r="H1230" s="156">
        <f>'Room Details'!$V1218</f>
        <v>0</v>
      </c>
      <c r="I1230" s="156">
        <f>_xlfn.IFNA(ROUNDUP(IF(OR('Room Details'!$J1218=0,ISBLANK('Room Details'!$J1218),'Room Details'!$J1218="N/A"),0,IF('Room Details'!$J1218&gt;$D1230,('Room Details'!$J1218/$E1230)+$F1230,IF('Room Details'!$J1218&lt;=ABS($B1230*$C1230),1,('Room Details'!$J1218/$B1230)+$C1230))),0),0)</f>
        <v>0</v>
      </c>
      <c r="J1230" s="167"/>
      <c r="K1230" s="167"/>
      <c r="L1230" s="156">
        <f t="shared" si="72"/>
        <v>0</v>
      </c>
      <c r="M1230" s="156">
        <f t="shared" si="73"/>
        <v>0</v>
      </c>
      <c r="N1230" s="165"/>
      <c r="O1230" s="165"/>
      <c r="P1230" s="156">
        <f t="shared" si="74"/>
        <v>0</v>
      </c>
      <c r="Q1230" s="156">
        <f t="shared" si="75"/>
        <v>0</v>
      </c>
      <c r="R1230" s="165"/>
      <c r="S1230" s="165"/>
    </row>
    <row r="1231" spans="1:19" x14ac:dyDescent="0.25">
      <c r="A1231" s="156">
        <v>1216</v>
      </c>
      <c r="B1231" s="156" t="e">
        <f>VLOOKUP('Room Details'!$I1219,NCA_Calculations!$I$3:$N$12,2,0)</f>
        <v>#N/A</v>
      </c>
      <c r="C1231" s="156" t="e">
        <f>VLOOKUP('Room Details'!$I1219,NCA_Calculations!$I$3:$N$12,3,0)</f>
        <v>#N/A</v>
      </c>
      <c r="D1231" s="156" t="e">
        <f>VLOOKUP('Room Details'!$I1219,NCA_Calculations!$I$3:$N$12,4,0)</f>
        <v>#N/A</v>
      </c>
      <c r="E1231" s="156" t="e">
        <f>VLOOKUP('Room Details'!$I1219,NCA_Calculations!$I$3:$N$12,5,0)</f>
        <v>#N/A</v>
      </c>
      <c r="F1231" s="156" t="e">
        <f>VLOOKUP('Room Details'!$I1219,NCA_Calculations!$I$3:$N$12,6,0)</f>
        <v>#N/A</v>
      </c>
      <c r="G1231" s="156" t="str">
        <f>IF(OR(ISBLANK('Room Details'!$M1219), 'Room Details'!$M1219 = 0,  'Room Details'!$M1219 = "N/A" ),"Usable","Unusable")</f>
        <v>Usable</v>
      </c>
      <c r="H1231" s="156">
        <f>'Room Details'!$V1219</f>
        <v>0</v>
      </c>
      <c r="I1231" s="156">
        <f>_xlfn.IFNA(ROUNDUP(IF(OR('Room Details'!$J1219=0,ISBLANK('Room Details'!$J1219),'Room Details'!$J1219="N/A"),0,IF('Room Details'!$J1219&gt;$D1231,('Room Details'!$J1219/$E1231)+$F1231,IF('Room Details'!$J1219&lt;=ABS($B1231*$C1231),1,('Room Details'!$J1219/$B1231)+$C1231))),0),0)</f>
        <v>0</v>
      </c>
      <c r="J1231" s="167"/>
      <c r="K1231" s="167"/>
      <c r="L1231" s="156">
        <f t="shared" si="72"/>
        <v>0</v>
      </c>
      <c r="M1231" s="156">
        <f t="shared" si="73"/>
        <v>0</v>
      </c>
      <c r="N1231" s="165"/>
      <c r="O1231" s="165"/>
      <c r="P1231" s="156">
        <f t="shared" si="74"/>
        <v>0</v>
      </c>
      <c r="Q1231" s="156">
        <f t="shared" si="75"/>
        <v>0</v>
      </c>
      <c r="R1231" s="165"/>
      <c r="S1231" s="165"/>
    </row>
    <row r="1232" spans="1:19" x14ac:dyDescent="0.25">
      <c r="A1232" s="156">
        <v>1217</v>
      </c>
      <c r="B1232" s="156" t="e">
        <f>VLOOKUP('Room Details'!$I1220,NCA_Calculations!$I$3:$N$12,2,0)</f>
        <v>#N/A</v>
      </c>
      <c r="C1232" s="156" t="e">
        <f>VLOOKUP('Room Details'!$I1220,NCA_Calculations!$I$3:$N$12,3,0)</f>
        <v>#N/A</v>
      </c>
      <c r="D1232" s="156" t="e">
        <f>VLOOKUP('Room Details'!$I1220,NCA_Calculations!$I$3:$N$12,4,0)</f>
        <v>#N/A</v>
      </c>
      <c r="E1232" s="156" t="e">
        <f>VLOOKUP('Room Details'!$I1220,NCA_Calculations!$I$3:$N$12,5,0)</f>
        <v>#N/A</v>
      </c>
      <c r="F1232" s="156" t="e">
        <f>VLOOKUP('Room Details'!$I1220,NCA_Calculations!$I$3:$N$12,6,0)</f>
        <v>#N/A</v>
      </c>
      <c r="G1232" s="156" t="str">
        <f>IF(OR(ISBLANK('Room Details'!$M1220), 'Room Details'!$M1220 = 0,  'Room Details'!$M1220 = "N/A" ),"Usable","Unusable")</f>
        <v>Usable</v>
      </c>
      <c r="H1232" s="156">
        <f>'Room Details'!$V1220</f>
        <v>0</v>
      </c>
      <c r="I1232" s="156">
        <f>_xlfn.IFNA(ROUNDUP(IF(OR('Room Details'!$J1220=0,ISBLANK('Room Details'!$J1220),'Room Details'!$J1220="N/A"),0,IF('Room Details'!$J1220&gt;$D1232,('Room Details'!$J1220/$E1232)+$F1232,IF('Room Details'!$J1220&lt;=ABS($B1232*$C1232),1,('Room Details'!$J1220/$B1232)+$C1232))),0),0)</f>
        <v>0</v>
      </c>
      <c r="J1232" s="167"/>
      <c r="K1232" s="167"/>
      <c r="L1232" s="156">
        <f t="shared" si="72"/>
        <v>0</v>
      </c>
      <c r="M1232" s="156">
        <f t="shared" si="73"/>
        <v>0</v>
      </c>
      <c r="N1232" s="165"/>
      <c r="O1232" s="165"/>
      <c r="P1232" s="156">
        <f t="shared" si="74"/>
        <v>0</v>
      </c>
      <c r="Q1232" s="156">
        <f t="shared" si="75"/>
        <v>0</v>
      </c>
      <c r="R1232" s="165"/>
      <c r="S1232" s="165"/>
    </row>
    <row r="1233" spans="1:19" x14ac:dyDescent="0.25">
      <c r="A1233" s="156">
        <v>1218</v>
      </c>
      <c r="B1233" s="156" t="e">
        <f>VLOOKUP('Room Details'!$I1221,NCA_Calculations!$I$3:$N$12,2,0)</f>
        <v>#N/A</v>
      </c>
      <c r="C1233" s="156" t="e">
        <f>VLOOKUP('Room Details'!$I1221,NCA_Calculations!$I$3:$N$12,3,0)</f>
        <v>#N/A</v>
      </c>
      <c r="D1233" s="156" t="e">
        <f>VLOOKUP('Room Details'!$I1221,NCA_Calculations!$I$3:$N$12,4,0)</f>
        <v>#N/A</v>
      </c>
      <c r="E1233" s="156" t="e">
        <f>VLOOKUP('Room Details'!$I1221,NCA_Calculations!$I$3:$N$12,5,0)</f>
        <v>#N/A</v>
      </c>
      <c r="F1233" s="156" t="e">
        <f>VLOOKUP('Room Details'!$I1221,NCA_Calculations!$I$3:$N$12,6,0)</f>
        <v>#N/A</v>
      </c>
      <c r="G1233" s="156" t="str">
        <f>IF(OR(ISBLANK('Room Details'!$M1221), 'Room Details'!$M1221 = 0,  'Room Details'!$M1221 = "N/A" ),"Usable","Unusable")</f>
        <v>Usable</v>
      </c>
      <c r="H1233" s="156">
        <f>'Room Details'!$V1221</f>
        <v>0</v>
      </c>
      <c r="I1233" s="156">
        <f>_xlfn.IFNA(ROUNDUP(IF(OR('Room Details'!$J1221=0,ISBLANK('Room Details'!$J1221),'Room Details'!$J1221="N/A"),0,IF('Room Details'!$J1221&gt;$D1233,('Room Details'!$J1221/$E1233)+$F1233,IF('Room Details'!$J1221&lt;=ABS($B1233*$C1233),1,('Room Details'!$J1221/$B1233)+$C1233))),0),0)</f>
        <v>0</v>
      </c>
      <c r="J1233" s="167"/>
      <c r="K1233" s="167"/>
      <c r="L1233" s="156">
        <f t="shared" ref="L1233:L1296" si="76">IF($G1233 = "Unusable", 0, IF($I1233&lt;$E$9, 0, IF(AND($I1233&gt;=$E$9,$I1233&lt;=$E$4),$I1233,INT($I1233/$E$4)*$E$4)))</f>
        <v>0</v>
      </c>
      <c r="M1233" s="156">
        <f t="shared" ref="M1233:M1296" si="77">$I1233-$L1233</f>
        <v>0</v>
      </c>
      <c r="N1233" s="165"/>
      <c r="O1233" s="165"/>
      <c r="P1233" s="156">
        <f t="shared" ref="P1233:P1296" si="78">$L1233</f>
        <v>0</v>
      </c>
      <c r="Q1233" s="156">
        <f t="shared" ref="Q1233:Q1296" si="79">$M1233</f>
        <v>0</v>
      </c>
      <c r="R1233" s="165"/>
      <c r="S1233" s="165"/>
    </row>
    <row r="1234" spans="1:19" x14ac:dyDescent="0.25">
      <c r="A1234" s="156">
        <v>1219</v>
      </c>
      <c r="B1234" s="156" t="e">
        <f>VLOOKUP('Room Details'!$I1222,NCA_Calculations!$I$3:$N$12,2,0)</f>
        <v>#N/A</v>
      </c>
      <c r="C1234" s="156" t="e">
        <f>VLOOKUP('Room Details'!$I1222,NCA_Calculations!$I$3:$N$12,3,0)</f>
        <v>#N/A</v>
      </c>
      <c r="D1234" s="156" t="e">
        <f>VLOOKUP('Room Details'!$I1222,NCA_Calculations!$I$3:$N$12,4,0)</f>
        <v>#N/A</v>
      </c>
      <c r="E1234" s="156" t="e">
        <f>VLOOKUP('Room Details'!$I1222,NCA_Calculations!$I$3:$N$12,5,0)</f>
        <v>#N/A</v>
      </c>
      <c r="F1234" s="156" t="e">
        <f>VLOOKUP('Room Details'!$I1222,NCA_Calculations!$I$3:$N$12,6,0)</f>
        <v>#N/A</v>
      </c>
      <c r="G1234" s="156" t="str">
        <f>IF(OR(ISBLANK('Room Details'!$M1222), 'Room Details'!$M1222 = 0,  'Room Details'!$M1222 = "N/A" ),"Usable","Unusable")</f>
        <v>Usable</v>
      </c>
      <c r="H1234" s="156">
        <f>'Room Details'!$V1222</f>
        <v>0</v>
      </c>
      <c r="I1234" s="156">
        <f>_xlfn.IFNA(ROUNDUP(IF(OR('Room Details'!$J1222=0,ISBLANK('Room Details'!$J1222),'Room Details'!$J1222="N/A"),0,IF('Room Details'!$J1222&gt;$D1234,('Room Details'!$J1222/$E1234)+$F1234,IF('Room Details'!$J1222&lt;=ABS($B1234*$C1234),1,('Room Details'!$J1222/$B1234)+$C1234))),0),0)</f>
        <v>0</v>
      </c>
      <c r="J1234" s="167"/>
      <c r="K1234" s="167"/>
      <c r="L1234" s="156">
        <f t="shared" si="76"/>
        <v>0</v>
      </c>
      <c r="M1234" s="156">
        <f t="shared" si="77"/>
        <v>0</v>
      </c>
      <c r="N1234" s="165"/>
      <c r="O1234" s="165"/>
      <c r="P1234" s="156">
        <f t="shared" si="78"/>
        <v>0</v>
      </c>
      <c r="Q1234" s="156">
        <f t="shared" si="79"/>
        <v>0</v>
      </c>
      <c r="R1234" s="165"/>
      <c r="S1234" s="165"/>
    </row>
    <row r="1235" spans="1:19" x14ac:dyDescent="0.25">
      <c r="A1235" s="156">
        <v>1220</v>
      </c>
      <c r="B1235" s="156" t="e">
        <f>VLOOKUP('Room Details'!$I1223,NCA_Calculations!$I$3:$N$12,2,0)</f>
        <v>#N/A</v>
      </c>
      <c r="C1235" s="156" t="e">
        <f>VLOOKUP('Room Details'!$I1223,NCA_Calculations!$I$3:$N$12,3,0)</f>
        <v>#N/A</v>
      </c>
      <c r="D1235" s="156" t="e">
        <f>VLOOKUP('Room Details'!$I1223,NCA_Calculations!$I$3:$N$12,4,0)</f>
        <v>#N/A</v>
      </c>
      <c r="E1235" s="156" t="e">
        <f>VLOOKUP('Room Details'!$I1223,NCA_Calculations!$I$3:$N$12,5,0)</f>
        <v>#N/A</v>
      </c>
      <c r="F1235" s="156" t="e">
        <f>VLOOKUP('Room Details'!$I1223,NCA_Calculations!$I$3:$N$12,6,0)</f>
        <v>#N/A</v>
      </c>
      <c r="G1235" s="156" t="str">
        <f>IF(OR(ISBLANK('Room Details'!$M1223), 'Room Details'!$M1223 = 0,  'Room Details'!$M1223 = "N/A" ),"Usable","Unusable")</f>
        <v>Usable</v>
      </c>
      <c r="H1235" s="156">
        <f>'Room Details'!$V1223</f>
        <v>0</v>
      </c>
      <c r="I1235" s="156">
        <f>_xlfn.IFNA(ROUNDUP(IF(OR('Room Details'!$J1223=0,ISBLANK('Room Details'!$J1223),'Room Details'!$J1223="N/A"),0,IF('Room Details'!$J1223&gt;$D1235,('Room Details'!$J1223/$E1235)+$F1235,IF('Room Details'!$J1223&lt;=ABS($B1235*$C1235),1,('Room Details'!$J1223/$B1235)+$C1235))),0),0)</f>
        <v>0</v>
      </c>
      <c r="J1235" s="167"/>
      <c r="K1235" s="167"/>
      <c r="L1235" s="156">
        <f t="shared" si="76"/>
        <v>0</v>
      </c>
      <c r="M1235" s="156">
        <f t="shared" si="77"/>
        <v>0</v>
      </c>
      <c r="N1235" s="165"/>
      <c r="O1235" s="165"/>
      <c r="P1235" s="156">
        <f t="shared" si="78"/>
        <v>0</v>
      </c>
      <c r="Q1235" s="156">
        <f t="shared" si="79"/>
        <v>0</v>
      </c>
      <c r="R1235" s="165"/>
      <c r="S1235" s="165"/>
    </row>
    <row r="1236" spans="1:19" x14ac:dyDescent="0.25">
      <c r="A1236" s="156">
        <v>1221</v>
      </c>
      <c r="B1236" s="156" t="e">
        <f>VLOOKUP('Room Details'!$I1224,NCA_Calculations!$I$3:$N$12,2,0)</f>
        <v>#N/A</v>
      </c>
      <c r="C1236" s="156" t="e">
        <f>VLOOKUP('Room Details'!$I1224,NCA_Calculations!$I$3:$N$12,3,0)</f>
        <v>#N/A</v>
      </c>
      <c r="D1236" s="156" t="e">
        <f>VLOOKUP('Room Details'!$I1224,NCA_Calculations!$I$3:$N$12,4,0)</f>
        <v>#N/A</v>
      </c>
      <c r="E1236" s="156" t="e">
        <f>VLOOKUP('Room Details'!$I1224,NCA_Calculations!$I$3:$N$12,5,0)</f>
        <v>#N/A</v>
      </c>
      <c r="F1236" s="156" t="e">
        <f>VLOOKUP('Room Details'!$I1224,NCA_Calculations!$I$3:$N$12,6,0)</f>
        <v>#N/A</v>
      </c>
      <c r="G1236" s="156" t="str">
        <f>IF(OR(ISBLANK('Room Details'!$M1224), 'Room Details'!$M1224 = 0,  'Room Details'!$M1224 = "N/A" ),"Usable","Unusable")</f>
        <v>Usable</v>
      </c>
      <c r="H1236" s="156">
        <f>'Room Details'!$V1224</f>
        <v>0</v>
      </c>
      <c r="I1236" s="156">
        <f>_xlfn.IFNA(ROUNDUP(IF(OR('Room Details'!$J1224=0,ISBLANK('Room Details'!$J1224),'Room Details'!$J1224="N/A"),0,IF('Room Details'!$J1224&gt;$D1236,('Room Details'!$J1224/$E1236)+$F1236,IF('Room Details'!$J1224&lt;=ABS($B1236*$C1236),1,('Room Details'!$J1224/$B1236)+$C1236))),0),0)</f>
        <v>0</v>
      </c>
      <c r="J1236" s="167"/>
      <c r="K1236" s="167"/>
      <c r="L1236" s="156">
        <f t="shared" si="76"/>
        <v>0</v>
      </c>
      <c r="M1236" s="156">
        <f t="shared" si="77"/>
        <v>0</v>
      </c>
      <c r="N1236" s="165"/>
      <c r="O1236" s="165"/>
      <c r="P1236" s="156">
        <f t="shared" si="78"/>
        <v>0</v>
      </c>
      <c r="Q1236" s="156">
        <f t="shared" si="79"/>
        <v>0</v>
      </c>
      <c r="R1236" s="165"/>
      <c r="S1236" s="165"/>
    </row>
    <row r="1237" spans="1:19" x14ac:dyDescent="0.25">
      <c r="A1237" s="156">
        <v>1222</v>
      </c>
      <c r="B1237" s="156" t="e">
        <f>VLOOKUP('Room Details'!$I1225,NCA_Calculations!$I$3:$N$12,2,0)</f>
        <v>#N/A</v>
      </c>
      <c r="C1237" s="156" t="e">
        <f>VLOOKUP('Room Details'!$I1225,NCA_Calculations!$I$3:$N$12,3,0)</f>
        <v>#N/A</v>
      </c>
      <c r="D1237" s="156" t="e">
        <f>VLOOKUP('Room Details'!$I1225,NCA_Calculations!$I$3:$N$12,4,0)</f>
        <v>#N/A</v>
      </c>
      <c r="E1237" s="156" t="e">
        <f>VLOOKUP('Room Details'!$I1225,NCA_Calculations!$I$3:$N$12,5,0)</f>
        <v>#N/A</v>
      </c>
      <c r="F1237" s="156" t="e">
        <f>VLOOKUP('Room Details'!$I1225,NCA_Calculations!$I$3:$N$12,6,0)</f>
        <v>#N/A</v>
      </c>
      <c r="G1237" s="156" t="str">
        <f>IF(OR(ISBLANK('Room Details'!$M1225), 'Room Details'!$M1225 = 0,  'Room Details'!$M1225 = "N/A" ),"Usable","Unusable")</f>
        <v>Usable</v>
      </c>
      <c r="H1237" s="156">
        <f>'Room Details'!$V1225</f>
        <v>0</v>
      </c>
      <c r="I1237" s="156">
        <f>_xlfn.IFNA(ROUNDUP(IF(OR('Room Details'!$J1225=0,ISBLANK('Room Details'!$J1225),'Room Details'!$J1225="N/A"),0,IF('Room Details'!$J1225&gt;$D1237,('Room Details'!$J1225/$E1237)+$F1237,IF('Room Details'!$J1225&lt;=ABS($B1237*$C1237),1,('Room Details'!$J1225/$B1237)+$C1237))),0),0)</f>
        <v>0</v>
      </c>
      <c r="J1237" s="167"/>
      <c r="K1237" s="167"/>
      <c r="L1237" s="156">
        <f t="shared" si="76"/>
        <v>0</v>
      </c>
      <c r="M1237" s="156">
        <f t="shared" si="77"/>
        <v>0</v>
      </c>
      <c r="N1237" s="165"/>
      <c r="O1237" s="165"/>
      <c r="P1237" s="156">
        <f t="shared" si="78"/>
        <v>0</v>
      </c>
      <c r="Q1237" s="156">
        <f t="shared" si="79"/>
        <v>0</v>
      </c>
      <c r="R1237" s="165"/>
      <c r="S1237" s="165"/>
    </row>
    <row r="1238" spans="1:19" x14ac:dyDescent="0.25">
      <c r="A1238" s="156">
        <v>1223</v>
      </c>
      <c r="B1238" s="156" t="e">
        <f>VLOOKUP('Room Details'!$I1226,NCA_Calculations!$I$3:$N$12,2,0)</f>
        <v>#N/A</v>
      </c>
      <c r="C1238" s="156" t="e">
        <f>VLOOKUP('Room Details'!$I1226,NCA_Calculations!$I$3:$N$12,3,0)</f>
        <v>#N/A</v>
      </c>
      <c r="D1238" s="156" t="e">
        <f>VLOOKUP('Room Details'!$I1226,NCA_Calculations!$I$3:$N$12,4,0)</f>
        <v>#N/A</v>
      </c>
      <c r="E1238" s="156" t="e">
        <f>VLOOKUP('Room Details'!$I1226,NCA_Calculations!$I$3:$N$12,5,0)</f>
        <v>#N/A</v>
      </c>
      <c r="F1238" s="156" t="e">
        <f>VLOOKUP('Room Details'!$I1226,NCA_Calculations!$I$3:$N$12,6,0)</f>
        <v>#N/A</v>
      </c>
      <c r="G1238" s="156" t="str">
        <f>IF(OR(ISBLANK('Room Details'!$M1226), 'Room Details'!$M1226 = 0,  'Room Details'!$M1226 = "N/A" ),"Usable","Unusable")</f>
        <v>Usable</v>
      </c>
      <c r="H1238" s="156">
        <f>'Room Details'!$V1226</f>
        <v>0</v>
      </c>
      <c r="I1238" s="156">
        <f>_xlfn.IFNA(ROUNDUP(IF(OR('Room Details'!$J1226=0,ISBLANK('Room Details'!$J1226),'Room Details'!$J1226="N/A"),0,IF('Room Details'!$J1226&gt;$D1238,('Room Details'!$J1226/$E1238)+$F1238,IF('Room Details'!$J1226&lt;=ABS($B1238*$C1238),1,('Room Details'!$J1226/$B1238)+$C1238))),0),0)</f>
        <v>0</v>
      </c>
      <c r="J1238" s="167"/>
      <c r="K1238" s="167"/>
      <c r="L1238" s="156">
        <f t="shared" si="76"/>
        <v>0</v>
      </c>
      <c r="M1238" s="156">
        <f t="shared" si="77"/>
        <v>0</v>
      </c>
      <c r="N1238" s="165"/>
      <c r="O1238" s="165"/>
      <c r="P1238" s="156">
        <f t="shared" si="78"/>
        <v>0</v>
      </c>
      <c r="Q1238" s="156">
        <f t="shared" si="79"/>
        <v>0</v>
      </c>
      <c r="R1238" s="165"/>
      <c r="S1238" s="165"/>
    </row>
    <row r="1239" spans="1:19" x14ac:dyDescent="0.25">
      <c r="A1239" s="156">
        <v>1224</v>
      </c>
      <c r="B1239" s="156" t="e">
        <f>VLOOKUP('Room Details'!$I1227,NCA_Calculations!$I$3:$N$12,2,0)</f>
        <v>#N/A</v>
      </c>
      <c r="C1239" s="156" t="e">
        <f>VLOOKUP('Room Details'!$I1227,NCA_Calculations!$I$3:$N$12,3,0)</f>
        <v>#N/A</v>
      </c>
      <c r="D1239" s="156" t="e">
        <f>VLOOKUP('Room Details'!$I1227,NCA_Calculations!$I$3:$N$12,4,0)</f>
        <v>#N/A</v>
      </c>
      <c r="E1239" s="156" t="e">
        <f>VLOOKUP('Room Details'!$I1227,NCA_Calculations!$I$3:$N$12,5,0)</f>
        <v>#N/A</v>
      </c>
      <c r="F1239" s="156" t="e">
        <f>VLOOKUP('Room Details'!$I1227,NCA_Calculations!$I$3:$N$12,6,0)</f>
        <v>#N/A</v>
      </c>
      <c r="G1239" s="156" t="str">
        <f>IF(OR(ISBLANK('Room Details'!$M1227), 'Room Details'!$M1227 = 0,  'Room Details'!$M1227 = "N/A" ),"Usable","Unusable")</f>
        <v>Usable</v>
      </c>
      <c r="H1239" s="156">
        <f>'Room Details'!$V1227</f>
        <v>0</v>
      </c>
      <c r="I1239" s="156">
        <f>_xlfn.IFNA(ROUNDUP(IF(OR('Room Details'!$J1227=0,ISBLANK('Room Details'!$J1227),'Room Details'!$J1227="N/A"),0,IF('Room Details'!$J1227&gt;$D1239,('Room Details'!$J1227/$E1239)+$F1239,IF('Room Details'!$J1227&lt;=ABS($B1239*$C1239),1,('Room Details'!$J1227/$B1239)+$C1239))),0),0)</f>
        <v>0</v>
      </c>
      <c r="J1239" s="167"/>
      <c r="K1239" s="167"/>
      <c r="L1239" s="156">
        <f t="shared" si="76"/>
        <v>0</v>
      </c>
      <c r="M1239" s="156">
        <f t="shared" si="77"/>
        <v>0</v>
      </c>
      <c r="N1239" s="165"/>
      <c r="O1239" s="165"/>
      <c r="P1239" s="156">
        <f t="shared" si="78"/>
        <v>0</v>
      </c>
      <c r="Q1239" s="156">
        <f t="shared" si="79"/>
        <v>0</v>
      </c>
      <c r="R1239" s="165"/>
      <c r="S1239" s="165"/>
    </row>
    <row r="1240" spans="1:19" x14ac:dyDescent="0.25">
      <c r="A1240" s="156">
        <v>1225</v>
      </c>
      <c r="B1240" s="156" t="e">
        <f>VLOOKUP('Room Details'!$I1228,NCA_Calculations!$I$3:$N$12,2,0)</f>
        <v>#N/A</v>
      </c>
      <c r="C1240" s="156" t="e">
        <f>VLOOKUP('Room Details'!$I1228,NCA_Calculations!$I$3:$N$12,3,0)</f>
        <v>#N/A</v>
      </c>
      <c r="D1240" s="156" t="e">
        <f>VLOOKUP('Room Details'!$I1228,NCA_Calculations!$I$3:$N$12,4,0)</f>
        <v>#N/A</v>
      </c>
      <c r="E1240" s="156" t="e">
        <f>VLOOKUP('Room Details'!$I1228,NCA_Calculations!$I$3:$N$12,5,0)</f>
        <v>#N/A</v>
      </c>
      <c r="F1240" s="156" t="e">
        <f>VLOOKUP('Room Details'!$I1228,NCA_Calculations!$I$3:$N$12,6,0)</f>
        <v>#N/A</v>
      </c>
      <c r="G1240" s="156" t="str">
        <f>IF(OR(ISBLANK('Room Details'!$M1228), 'Room Details'!$M1228 = 0,  'Room Details'!$M1228 = "N/A" ),"Usable","Unusable")</f>
        <v>Usable</v>
      </c>
      <c r="H1240" s="156">
        <f>'Room Details'!$V1228</f>
        <v>0</v>
      </c>
      <c r="I1240" s="156">
        <f>_xlfn.IFNA(ROUNDUP(IF(OR('Room Details'!$J1228=0,ISBLANK('Room Details'!$J1228),'Room Details'!$J1228="N/A"),0,IF('Room Details'!$J1228&gt;$D1240,('Room Details'!$J1228/$E1240)+$F1240,IF('Room Details'!$J1228&lt;=ABS($B1240*$C1240),1,('Room Details'!$J1228/$B1240)+$C1240))),0),0)</f>
        <v>0</v>
      </c>
      <c r="J1240" s="167"/>
      <c r="K1240" s="167"/>
      <c r="L1240" s="156">
        <f t="shared" si="76"/>
        <v>0</v>
      </c>
      <c r="M1240" s="156">
        <f t="shared" si="77"/>
        <v>0</v>
      </c>
      <c r="N1240" s="165"/>
      <c r="O1240" s="165"/>
      <c r="P1240" s="156">
        <f t="shared" si="78"/>
        <v>0</v>
      </c>
      <c r="Q1240" s="156">
        <f t="shared" si="79"/>
        <v>0</v>
      </c>
      <c r="R1240" s="165"/>
      <c r="S1240" s="165"/>
    </row>
    <row r="1241" spans="1:19" x14ac:dyDescent="0.25">
      <c r="A1241" s="156">
        <v>1226</v>
      </c>
      <c r="B1241" s="156" t="e">
        <f>VLOOKUP('Room Details'!$I1229,NCA_Calculations!$I$3:$N$12,2,0)</f>
        <v>#N/A</v>
      </c>
      <c r="C1241" s="156" t="e">
        <f>VLOOKUP('Room Details'!$I1229,NCA_Calculations!$I$3:$N$12,3,0)</f>
        <v>#N/A</v>
      </c>
      <c r="D1241" s="156" t="e">
        <f>VLOOKUP('Room Details'!$I1229,NCA_Calculations!$I$3:$N$12,4,0)</f>
        <v>#N/A</v>
      </c>
      <c r="E1241" s="156" t="e">
        <f>VLOOKUP('Room Details'!$I1229,NCA_Calculations!$I$3:$N$12,5,0)</f>
        <v>#N/A</v>
      </c>
      <c r="F1241" s="156" t="e">
        <f>VLOOKUP('Room Details'!$I1229,NCA_Calculations!$I$3:$N$12,6,0)</f>
        <v>#N/A</v>
      </c>
      <c r="G1241" s="156" t="str">
        <f>IF(OR(ISBLANK('Room Details'!$M1229), 'Room Details'!$M1229 = 0,  'Room Details'!$M1229 = "N/A" ),"Usable","Unusable")</f>
        <v>Usable</v>
      </c>
      <c r="H1241" s="156">
        <f>'Room Details'!$V1229</f>
        <v>0</v>
      </c>
      <c r="I1241" s="156">
        <f>_xlfn.IFNA(ROUNDUP(IF(OR('Room Details'!$J1229=0,ISBLANK('Room Details'!$J1229),'Room Details'!$J1229="N/A"),0,IF('Room Details'!$J1229&gt;$D1241,('Room Details'!$J1229/$E1241)+$F1241,IF('Room Details'!$J1229&lt;=ABS($B1241*$C1241),1,('Room Details'!$J1229/$B1241)+$C1241))),0),0)</f>
        <v>0</v>
      </c>
      <c r="J1241" s="167"/>
      <c r="K1241" s="167"/>
      <c r="L1241" s="156">
        <f t="shared" si="76"/>
        <v>0</v>
      </c>
      <c r="M1241" s="156">
        <f t="shared" si="77"/>
        <v>0</v>
      </c>
      <c r="N1241" s="165"/>
      <c r="O1241" s="165"/>
      <c r="P1241" s="156">
        <f t="shared" si="78"/>
        <v>0</v>
      </c>
      <c r="Q1241" s="156">
        <f t="shared" si="79"/>
        <v>0</v>
      </c>
      <c r="R1241" s="165"/>
      <c r="S1241" s="165"/>
    </row>
    <row r="1242" spans="1:19" x14ac:dyDescent="0.25">
      <c r="A1242" s="156">
        <v>1227</v>
      </c>
      <c r="B1242" s="156" t="e">
        <f>VLOOKUP('Room Details'!$I1230,NCA_Calculations!$I$3:$N$12,2,0)</f>
        <v>#N/A</v>
      </c>
      <c r="C1242" s="156" t="e">
        <f>VLOOKUP('Room Details'!$I1230,NCA_Calculations!$I$3:$N$12,3,0)</f>
        <v>#N/A</v>
      </c>
      <c r="D1242" s="156" t="e">
        <f>VLOOKUP('Room Details'!$I1230,NCA_Calculations!$I$3:$N$12,4,0)</f>
        <v>#N/A</v>
      </c>
      <c r="E1242" s="156" t="e">
        <f>VLOOKUP('Room Details'!$I1230,NCA_Calculations!$I$3:$N$12,5,0)</f>
        <v>#N/A</v>
      </c>
      <c r="F1242" s="156" t="e">
        <f>VLOOKUP('Room Details'!$I1230,NCA_Calculations!$I$3:$N$12,6,0)</f>
        <v>#N/A</v>
      </c>
      <c r="G1242" s="156" t="str">
        <f>IF(OR(ISBLANK('Room Details'!$M1230), 'Room Details'!$M1230 = 0,  'Room Details'!$M1230 = "N/A" ),"Usable","Unusable")</f>
        <v>Usable</v>
      </c>
      <c r="H1242" s="156">
        <f>'Room Details'!$V1230</f>
        <v>0</v>
      </c>
      <c r="I1242" s="156">
        <f>_xlfn.IFNA(ROUNDUP(IF(OR('Room Details'!$J1230=0,ISBLANK('Room Details'!$J1230),'Room Details'!$J1230="N/A"),0,IF('Room Details'!$J1230&gt;$D1242,('Room Details'!$J1230/$E1242)+$F1242,IF('Room Details'!$J1230&lt;=ABS($B1242*$C1242),1,('Room Details'!$J1230/$B1242)+$C1242))),0),0)</f>
        <v>0</v>
      </c>
      <c r="J1242" s="167"/>
      <c r="K1242" s="167"/>
      <c r="L1242" s="156">
        <f t="shared" si="76"/>
        <v>0</v>
      </c>
      <c r="M1242" s="156">
        <f t="shared" si="77"/>
        <v>0</v>
      </c>
      <c r="N1242" s="165"/>
      <c r="O1242" s="165"/>
      <c r="P1242" s="156">
        <f t="shared" si="78"/>
        <v>0</v>
      </c>
      <c r="Q1242" s="156">
        <f t="shared" si="79"/>
        <v>0</v>
      </c>
      <c r="R1242" s="165"/>
      <c r="S1242" s="165"/>
    </row>
    <row r="1243" spans="1:19" x14ac:dyDescent="0.25">
      <c r="A1243" s="156">
        <v>1228</v>
      </c>
      <c r="B1243" s="156" t="e">
        <f>VLOOKUP('Room Details'!$I1231,NCA_Calculations!$I$3:$N$12,2,0)</f>
        <v>#N/A</v>
      </c>
      <c r="C1243" s="156" t="e">
        <f>VLOOKUP('Room Details'!$I1231,NCA_Calculations!$I$3:$N$12,3,0)</f>
        <v>#N/A</v>
      </c>
      <c r="D1243" s="156" t="e">
        <f>VLOOKUP('Room Details'!$I1231,NCA_Calculations!$I$3:$N$12,4,0)</f>
        <v>#N/A</v>
      </c>
      <c r="E1243" s="156" t="e">
        <f>VLOOKUP('Room Details'!$I1231,NCA_Calculations!$I$3:$N$12,5,0)</f>
        <v>#N/A</v>
      </c>
      <c r="F1243" s="156" t="e">
        <f>VLOOKUP('Room Details'!$I1231,NCA_Calculations!$I$3:$N$12,6,0)</f>
        <v>#N/A</v>
      </c>
      <c r="G1243" s="156" t="str">
        <f>IF(OR(ISBLANK('Room Details'!$M1231), 'Room Details'!$M1231 = 0,  'Room Details'!$M1231 = "N/A" ),"Usable","Unusable")</f>
        <v>Usable</v>
      </c>
      <c r="H1243" s="156">
        <f>'Room Details'!$V1231</f>
        <v>0</v>
      </c>
      <c r="I1243" s="156">
        <f>_xlfn.IFNA(ROUNDUP(IF(OR('Room Details'!$J1231=0,ISBLANK('Room Details'!$J1231),'Room Details'!$J1231="N/A"),0,IF('Room Details'!$J1231&gt;$D1243,('Room Details'!$J1231/$E1243)+$F1243,IF('Room Details'!$J1231&lt;=ABS($B1243*$C1243),1,('Room Details'!$J1231/$B1243)+$C1243))),0),0)</f>
        <v>0</v>
      </c>
      <c r="J1243" s="167"/>
      <c r="K1243" s="167"/>
      <c r="L1243" s="156">
        <f t="shared" si="76"/>
        <v>0</v>
      </c>
      <c r="M1243" s="156">
        <f t="shared" si="77"/>
        <v>0</v>
      </c>
      <c r="N1243" s="165"/>
      <c r="O1243" s="165"/>
      <c r="P1243" s="156">
        <f t="shared" si="78"/>
        <v>0</v>
      </c>
      <c r="Q1243" s="156">
        <f t="shared" si="79"/>
        <v>0</v>
      </c>
      <c r="R1243" s="165"/>
      <c r="S1243" s="165"/>
    </row>
    <row r="1244" spans="1:19" x14ac:dyDescent="0.25">
      <c r="A1244" s="156">
        <v>1229</v>
      </c>
      <c r="B1244" s="156" t="e">
        <f>VLOOKUP('Room Details'!$I1232,NCA_Calculations!$I$3:$N$12,2,0)</f>
        <v>#N/A</v>
      </c>
      <c r="C1244" s="156" t="e">
        <f>VLOOKUP('Room Details'!$I1232,NCA_Calculations!$I$3:$N$12,3,0)</f>
        <v>#N/A</v>
      </c>
      <c r="D1244" s="156" t="e">
        <f>VLOOKUP('Room Details'!$I1232,NCA_Calculations!$I$3:$N$12,4,0)</f>
        <v>#N/A</v>
      </c>
      <c r="E1244" s="156" t="e">
        <f>VLOOKUP('Room Details'!$I1232,NCA_Calculations!$I$3:$N$12,5,0)</f>
        <v>#N/A</v>
      </c>
      <c r="F1244" s="156" t="e">
        <f>VLOOKUP('Room Details'!$I1232,NCA_Calculations!$I$3:$N$12,6,0)</f>
        <v>#N/A</v>
      </c>
      <c r="G1244" s="156" t="str">
        <f>IF(OR(ISBLANK('Room Details'!$M1232), 'Room Details'!$M1232 = 0,  'Room Details'!$M1232 = "N/A" ),"Usable","Unusable")</f>
        <v>Usable</v>
      </c>
      <c r="H1244" s="156">
        <f>'Room Details'!$V1232</f>
        <v>0</v>
      </c>
      <c r="I1244" s="156">
        <f>_xlfn.IFNA(ROUNDUP(IF(OR('Room Details'!$J1232=0,ISBLANK('Room Details'!$J1232),'Room Details'!$J1232="N/A"),0,IF('Room Details'!$J1232&gt;$D1244,('Room Details'!$J1232/$E1244)+$F1244,IF('Room Details'!$J1232&lt;=ABS($B1244*$C1244),1,('Room Details'!$J1232/$B1244)+$C1244))),0),0)</f>
        <v>0</v>
      </c>
      <c r="J1244" s="167"/>
      <c r="K1244" s="167"/>
      <c r="L1244" s="156">
        <f t="shared" si="76"/>
        <v>0</v>
      </c>
      <c r="M1244" s="156">
        <f t="shared" si="77"/>
        <v>0</v>
      </c>
      <c r="N1244" s="165"/>
      <c r="O1244" s="165"/>
      <c r="P1244" s="156">
        <f t="shared" si="78"/>
        <v>0</v>
      </c>
      <c r="Q1244" s="156">
        <f t="shared" si="79"/>
        <v>0</v>
      </c>
      <c r="R1244" s="165"/>
      <c r="S1244" s="165"/>
    </row>
    <row r="1245" spans="1:19" x14ac:dyDescent="0.25">
      <c r="A1245" s="156">
        <v>1230</v>
      </c>
      <c r="B1245" s="156" t="e">
        <f>VLOOKUP('Room Details'!$I1233,NCA_Calculations!$I$3:$N$12,2,0)</f>
        <v>#N/A</v>
      </c>
      <c r="C1245" s="156" t="e">
        <f>VLOOKUP('Room Details'!$I1233,NCA_Calculations!$I$3:$N$12,3,0)</f>
        <v>#N/A</v>
      </c>
      <c r="D1245" s="156" t="e">
        <f>VLOOKUP('Room Details'!$I1233,NCA_Calculations!$I$3:$N$12,4,0)</f>
        <v>#N/A</v>
      </c>
      <c r="E1245" s="156" t="e">
        <f>VLOOKUP('Room Details'!$I1233,NCA_Calculations!$I$3:$N$12,5,0)</f>
        <v>#N/A</v>
      </c>
      <c r="F1245" s="156" t="e">
        <f>VLOOKUP('Room Details'!$I1233,NCA_Calculations!$I$3:$N$12,6,0)</f>
        <v>#N/A</v>
      </c>
      <c r="G1245" s="156" t="str">
        <f>IF(OR(ISBLANK('Room Details'!$M1233), 'Room Details'!$M1233 = 0,  'Room Details'!$M1233 = "N/A" ),"Usable","Unusable")</f>
        <v>Usable</v>
      </c>
      <c r="H1245" s="156">
        <f>'Room Details'!$V1233</f>
        <v>0</v>
      </c>
      <c r="I1245" s="156">
        <f>_xlfn.IFNA(ROUNDUP(IF(OR('Room Details'!$J1233=0,ISBLANK('Room Details'!$J1233),'Room Details'!$J1233="N/A"),0,IF('Room Details'!$J1233&gt;$D1245,('Room Details'!$J1233/$E1245)+$F1245,IF('Room Details'!$J1233&lt;=ABS($B1245*$C1245),1,('Room Details'!$J1233/$B1245)+$C1245))),0),0)</f>
        <v>0</v>
      </c>
      <c r="J1245" s="167"/>
      <c r="K1245" s="167"/>
      <c r="L1245" s="156">
        <f t="shared" si="76"/>
        <v>0</v>
      </c>
      <c r="M1245" s="156">
        <f t="shared" si="77"/>
        <v>0</v>
      </c>
      <c r="N1245" s="165"/>
      <c r="O1245" s="165"/>
      <c r="P1245" s="156">
        <f t="shared" si="78"/>
        <v>0</v>
      </c>
      <c r="Q1245" s="156">
        <f t="shared" si="79"/>
        <v>0</v>
      </c>
      <c r="R1245" s="165"/>
      <c r="S1245" s="165"/>
    </row>
    <row r="1246" spans="1:19" x14ac:dyDescent="0.25">
      <c r="A1246" s="156">
        <v>1231</v>
      </c>
      <c r="B1246" s="156" t="e">
        <f>VLOOKUP('Room Details'!$I1234,NCA_Calculations!$I$3:$N$12,2,0)</f>
        <v>#N/A</v>
      </c>
      <c r="C1246" s="156" t="e">
        <f>VLOOKUP('Room Details'!$I1234,NCA_Calculations!$I$3:$N$12,3,0)</f>
        <v>#N/A</v>
      </c>
      <c r="D1246" s="156" t="e">
        <f>VLOOKUP('Room Details'!$I1234,NCA_Calculations!$I$3:$N$12,4,0)</f>
        <v>#N/A</v>
      </c>
      <c r="E1246" s="156" t="e">
        <f>VLOOKUP('Room Details'!$I1234,NCA_Calculations!$I$3:$N$12,5,0)</f>
        <v>#N/A</v>
      </c>
      <c r="F1246" s="156" t="e">
        <f>VLOOKUP('Room Details'!$I1234,NCA_Calculations!$I$3:$N$12,6,0)</f>
        <v>#N/A</v>
      </c>
      <c r="G1246" s="156" t="str">
        <f>IF(OR(ISBLANK('Room Details'!$M1234), 'Room Details'!$M1234 = 0,  'Room Details'!$M1234 = "N/A" ),"Usable","Unusable")</f>
        <v>Usable</v>
      </c>
      <c r="H1246" s="156">
        <f>'Room Details'!$V1234</f>
        <v>0</v>
      </c>
      <c r="I1246" s="156">
        <f>_xlfn.IFNA(ROUNDUP(IF(OR('Room Details'!$J1234=0,ISBLANK('Room Details'!$J1234),'Room Details'!$J1234="N/A"),0,IF('Room Details'!$J1234&gt;$D1246,('Room Details'!$J1234/$E1246)+$F1246,IF('Room Details'!$J1234&lt;=ABS($B1246*$C1246),1,('Room Details'!$J1234/$B1246)+$C1246))),0),0)</f>
        <v>0</v>
      </c>
      <c r="J1246" s="167"/>
      <c r="K1246" s="167"/>
      <c r="L1246" s="156">
        <f t="shared" si="76"/>
        <v>0</v>
      </c>
      <c r="M1246" s="156">
        <f t="shared" si="77"/>
        <v>0</v>
      </c>
      <c r="N1246" s="165"/>
      <c r="O1246" s="165"/>
      <c r="P1246" s="156">
        <f t="shared" si="78"/>
        <v>0</v>
      </c>
      <c r="Q1246" s="156">
        <f t="shared" si="79"/>
        <v>0</v>
      </c>
      <c r="R1246" s="165"/>
      <c r="S1246" s="165"/>
    </row>
    <row r="1247" spans="1:19" x14ac:dyDescent="0.25">
      <c r="A1247" s="156">
        <v>1232</v>
      </c>
      <c r="B1247" s="156" t="e">
        <f>VLOOKUP('Room Details'!$I1235,NCA_Calculations!$I$3:$N$12,2,0)</f>
        <v>#N/A</v>
      </c>
      <c r="C1247" s="156" t="e">
        <f>VLOOKUP('Room Details'!$I1235,NCA_Calculations!$I$3:$N$12,3,0)</f>
        <v>#N/A</v>
      </c>
      <c r="D1247" s="156" t="e">
        <f>VLOOKUP('Room Details'!$I1235,NCA_Calculations!$I$3:$N$12,4,0)</f>
        <v>#N/A</v>
      </c>
      <c r="E1247" s="156" t="e">
        <f>VLOOKUP('Room Details'!$I1235,NCA_Calculations!$I$3:$N$12,5,0)</f>
        <v>#N/A</v>
      </c>
      <c r="F1247" s="156" t="e">
        <f>VLOOKUP('Room Details'!$I1235,NCA_Calculations!$I$3:$N$12,6,0)</f>
        <v>#N/A</v>
      </c>
      <c r="G1247" s="156" t="str">
        <f>IF(OR(ISBLANK('Room Details'!$M1235), 'Room Details'!$M1235 = 0,  'Room Details'!$M1235 = "N/A" ),"Usable","Unusable")</f>
        <v>Usable</v>
      </c>
      <c r="H1247" s="156">
        <f>'Room Details'!$V1235</f>
        <v>0</v>
      </c>
      <c r="I1247" s="156">
        <f>_xlfn.IFNA(ROUNDUP(IF(OR('Room Details'!$J1235=0,ISBLANK('Room Details'!$J1235),'Room Details'!$J1235="N/A"),0,IF('Room Details'!$J1235&gt;$D1247,('Room Details'!$J1235/$E1247)+$F1247,IF('Room Details'!$J1235&lt;=ABS($B1247*$C1247),1,('Room Details'!$J1235/$B1247)+$C1247))),0),0)</f>
        <v>0</v>
      </c>
      <c r="J1247" s="167"/>
      <c r="K1247" s="167"/>
      <c r="L1247" s="156">
        <f t="shared" si="76"/>
        <v>0</v>
      </c>
      <c r="M1247" s="156">
        <f t="shared" si="77"/>
        <v>0</v>
      </c>
      <c r="N1247" s="165"/>
      <c r="O1247" s="165"/>
      <c r="P1247" s="156">
        <f t="shared" si="78"/>
        <v>0</v>
      </c>
      <c r="Q1247" s="156">
        <f t="shared" si="79"/>
        <v>0</v>
      </c>
      <c r="R1247" s="165"/>
      <c r="S1247" s="165"/>
    </row>
    <row r="1248" spans="1:19" x14ac:dyDescent="0.25">
      <c r="A1248" s="156">
        <v>1233</v>
      </c>
      <c r="B1248" s="156" t="e">
        <f>VLOOKUP('Room Details'!$I1236,NCA_Calculations!$I$3:$N$12,2,0)</f>
        <v>#N/A</v>
      </c>
      <c r="C1248" s="156" t="e">
        <f>VLOOKUP('Room Details'!$I1236,NCA_Calculations!$I$3:$N$12,3,0)</f>
        <v>#N/A</v>
      </c>
      <c r="D1248" s="156" t="e">
        <f>VLOOKUP('Room Details'!$I1236,NCA_Calculations!$I$3:$N$12,4,0)</f>
        <v>#N/A</v>
      </c>
      <c r="E1248" s="156" t="e">
        <f>VLOOKUP('Room Details'!$I1236,NCA_Calculations!$I$3:$N$12,5,0)</f>
        <v>#N/A</v>
      </c>
      <c r="F1248" s="156" t="e">
        <f>VLOOKUP('Room Details'!$I1236,NCA_Calculations!$I$3:$N$12,6,0)</f>
        <v>#N/A</v>
      </c>
      <c r="G1248" s="156" t="str">
        <f>IF(OR(ISBLANK('Room Details'!$M1236), 'Room Details'!$M1236 = 0,  'Room Details'!$M1236 = "N/A" ),"Usable","Unusable")</f>
        <v>Usable</v>
      </c>
      <c r="H1248" s="156">
        <f>'Room Details'!$V1236</f>
        <v>0</v>
      </c>
      <c r="I1248" s="156">
        <f>_xlfn.IFNA(ROUNDUP(IF(OR('Room Details'!$J1236=0,ISBLANK('Room Details'!$J1236),'Room Details'!$J1236="N/A"),0,IF('Room Details'!$J1236&gt;$D1248,('Room Details'!$J1236/$E1248)+$F1248,IF('Room Details'!$J1236&lt;=ABS($B1248*$C1248),1,('Room Details'!$J1236/$B1248)+$C1248))),0),0)</f>
        <v>0</v>
      </c>
      <c r="J1248" s="167"/>
      <c r="K1248" s="167"/>
      <c r="L1248" s="156">
        <f t="shared" si="76"/>
        <v>0</v>
      </c>
      <c r="M1248" s="156">
        <f t="shared" si="77"/>
        <v>0</v>
      </c>
      <c r="N1248" s="165"/>
      <c r="O1248" s="165"/>
      <c r="P1248" s="156">
        <f t="shared" si="78"/>
        <v>0</v>
      </c>
      <c r="Q1248" s="156">
        <f t="shared" si="79"/>
        <v>0</v>
      </c>
      <c r="R1248" s="165"/>
      <c r="S1248" s="165"/>
    </row>
    <row r="1249" spans="1:19" x14ac:dyDescent="0.25">
      <c r="A1249" s="156">
        <v>1234</v>
      </c>
      <c r="B1249" s="156" t="e">
        <f>VLOOKUP('Room Details'!$I1237,NCA_Calculations!$I$3:$N$12,2,0)</f>
        <v>#N/A</v>
      </c>
      <c r="C1249" s="156" t="e">
        <f>VLOOKUP('Room Details'!$I1237,NCA_Calculations!$I$3:$N$12,3,0)</f>
        <v>#N/A</v>
      </c>
      <c r="D1249" s="156" t="e">
        <f>VLOOKUP('Room Details'!$I1237,NCA_Calculations!$I$3:$N$12,4,0)</f>
        <v>#N/A</v>
      </c>
      <c r="E1249" s="156" t="e">
        <f>VLOOKUP('Room Details'!$I1237,NCA_Calculations!$I$3:$N$12,5,0)</f>
        <v>#N/A</v>
      </c>
      <c r="F1249" s="156" t="e">
        <f>VLOOKUP('Room Details'!$I1237,NCA_Calculations!$I$3:$N$12,6,0)</f>
        <v>#N/A</v>
      </c>
      <c r="G1249" s="156" t="str">
        <f>IF(OR(ISBLANK('Room Details'!$M1237), 'Room Details'!$M1237 = 0,  'Room Details'!$M1237 = "N/A" ),"Usable","Unusable")</f>
        <v>Usable</v>
      </c>
      <c r="H1249" s="156">
        <f>'Room Details'!$V1237</f>
        <v>0</v>
      </c>
      <c r="I1249" s="156">
        <f>_xlfn.IFNA(ROUNDUP(IF(OR('Room Details'!$J1237=0,ISBLANK('Room Details'!$J1237),'Room Details'!$J1237="N/A"),0,IF('Room Details'!$J1237&gt;$D1249,('Room Details'!$J1237/$E1249)+$F1249,IF('Room Details'!$J1237&lt;=ABS($B1249*$C1249),1,('Room Details'!$J1237/$B1249)+$C1249))),0),0)</f>
        <v>0</v>
      </c>
      <c r="J1249" s="167"/>
      <c r="K1249" s="167"/>
      <c r="L1249" s="156">
        <f t="shared" si="76"/>
        <v>0</v>
      </c>
      <c r="M1249" s="156">
        <f t="shared" si="77"/>
        <v>0</v>
      </c>
      <c r="N1249" s="165"/>
      <c r="O1249" s="165"/>
      <c r="P1249" s="156">
        <f t="shared" si="78"/>
        <v>0</v>
      </c>
      <c r="Q1249" s="156">
        <f t="shared" si="79"/>
        <v>0</v>
      </c>
      <c r="R1249" s="165"/>
      <c r="S1249" s="165"/>
    </row>
    <row r="1250" spans="1:19" x14ac:dyDescent="0.25">
      <c r="A1250" s="156">
        <v>1235</v>
      </c>
      <c r="B1250" s="156" t="e">
        <f>VLOOKUP('Room Details'!$I1238,NCA_Calculations!$I$3:$N$12,2,0)</f>
        <v>#N/A</v>
      </c>
      <c r="C1250" s="156" t="e">
        <f>VLOOKUP('Room Details'!$I1238,NCA_Calculations!$I$3:$N$12,3,0)</f>
        <v>#N/A</v>
      </c>
      <c r="D1250" s="156" t="e">
        <f>VLOOKUP('Room Details'!$I1238,NCA_Calculations!$I$3:$N$12,4,0)</f>
        <v>#N/A</v>
      </c>
      <c r="E1250" s="156" t="e">
        <f>VLOOKUP('Room Details'!$I1238,NCA_Calculations!$I$3:$N$12,5,0)</f>
        <v>#N/A</v>
      </c>
      <c r="F1250" s="156" t="e">
        <f>VLOOKUP('Room Details'!$I1238,NCA_Calculations!$I$3:$N$12,6,0)</f>
        <v>#N/A</v>
      </c>
      <c r="G1250" s="156" t="str">
        <f>IF(OR(ISBLANK('Room Details'!$M1238), 'Room Details'!$M1238 = 0,  'Room Details'!$M1238 = "N/A" ),"Usable","Unusable")</f>
        <v>Usable</v>
      </c>
      <c r="H1250" s="156">
        <f>'Room Details'!$V1238</f>
        <v>0</v>
      </c>
      <c r="I1250" s="156">
        <f>_xlfn.IFNA(ROUNDUP(IF(OR('Room Details'!$J1238=0,ISBLANK('Room Details'!$J1238),'Room Details'!$J1238="N/A"),0,IF('Room Details'!$J1238&gt;$D1250,('Room Details'!$J1238/$E1250)+$F1250,IF('Room Details'!$J1238&lt;=ABS($B1250*$C1250),1,('Room Details'!$J1238/$B1250)+$C1250))),0),0)</f>
        <v>0</v>
      </c>
      <c r="J1250" s="167"/>
      <c r="K1250" s="167"/>
      <c r="L1250" s="156">
        <f t="shared" si="76"/>
        <v>0</v>
      </c>
      <c r="M1250" s="156">
        <f t="shared" si="77"/>
        <v>0</v>
      </c>
      <c r="N1250" s="165"/>
      <c r="O1250" s="165"/>
      <c r="P1250" s="156">
        <f t="shared" si="78"/>
        <v>0</v>
      </c>
      <c r="Q1250" s="156">
        <f t="shared" si="79"/>
        <v>0</v>
      </c>
      <c r="R1250" s="165"/>
      <c r="S1250" s="165"/>
    </row>
    <row r="1251" spans="1:19" x14ac:dyDescent="0.25">
      <c r="A1251" s="156">
        <v>1236</v>
      </c>
      <c r="B1251" s="156" t="e">
        <f>VLOOKUP('Room Details'!$I1239,NCA_Calculations!$I$3:$N$12,2,0)</f>
        <v>#N/A</v>
      </c>
      <c r="C1251" s="156" t="e">
        <f>VLOOKUP('Room Details'!$I1239,NCA_Calculations!$I$3:$N$12,3,0)</f>
        <v>#N/A</v>
      </c>
      <c r="D1251" s="156" t="e">
        <f>VLOOKUP('Room Details'!$I1239,NCA_Calculations!$I$3:$N$12,4,0)</f>
        <v>#N/A</v>
      </c>
      <c r="E1251" s="156" t="e">
        <f>VLOOKUP('Room Details'!$I1239,NCA_Calculations!$I$3:$N$12,5,0)</f>
        <v>#N/A</v>
      </c>
      <c r="F1251" s="156" t="e">
        <f>VLOOKUP('Room Details'!$I1239,NCA_Calculations!$I$3:$N$12,6,0)</f>
        <v>#N/A</v>
      </c>
      <c r="G1251" s="156" t="str">
        <f>IF(OR(ISBLANK('Room Details'!$M1239), 'Room Details'!$M1239 = 0,  'Room Details'!$M1239 = "N/A" ),"Usable","Unusable")</f>
        <v>Usable</v>
      </c>
      <c r="H1251" s="156">
        <f>'Room Details'!$V1239</f>
        <v>0</v>
      </c>
      <c r="I1251" s="156">
        <f>_xlfn.IFNA(ROUNDUP(IF(OR('Room Details'!$J1239=0,ISBLANK('Room Details'!$J1239),'Room Details'!$J1239="N/A"),0,IF('Room Details'!$J1239&gt;$D1251,('Room Details'!$J1239/$E1251)+$F1251,IF('Room Details'!$J1239&lt;=ABS($B1251*$C1251),1,('Room Details'!$J1239/$B1251)+$C1251))),0),0)</f>
        <v>0</v>
      </c>
      <c r="J1251" s="167"/>
      <c r="K1251" s="167"/>
      <c r="L1251" s="156">
        <f t="shared" si="76"/>
        <v>0</v>
      </c>
      <c r="M1251" s="156">
        <f t="shared" si="77"/>
        <v>0</v>
      </c>
      <c r="N1251" s="165"/>
      <c r="O1251" s="165"/>
      <c r="P1251" s="156">
        <f t="shared" si="78"/>
        <v>0</v>
      </c>
      <c r="Q1251" s="156">
        <f t="shared" si="79"/>
        <v>0</v>
      </c>
      <c r="R1251" s="165"/>
      <c r="S1251" s="165"/>
    </row>
    <row r="1252" spans="1:19" x14ac:dyDescent="0.25">
      <c r="A1252" s="156">
        <v>1237</v>
      </c>
      <c r="B1252" s="156" t="e">
        <f>VLOOKUP('Room Details'!$I1240,NCA_Calculations!$I$3:$N$12,2,0)</f>
        <v>#N/A</v>
      </c>
      <c r="C1252" s="156" t="e">
        <f>VLOOKUP('Room Details'!$I1240,NCA_Calculations!$I$3:$N$12,3,0)</f>
        <v>#N/A</v>
      </c>
      <c r="D1252" s="156" t="e">
        <f>VLOOKUP('Room Details'!$I1240,NCA_Calculations!$I$3:$N$12,4,0)</f>
        <v>#N/A</v>
      </c>
      <c r="E1252" s="156" t="e">
        <f>VLOOKUP('Room Details'!$I1240,NCA_Calculations!$I$3:$N$12,5,0)</f>
        <v>#N/A</v>
      </c>
      <c r="F1252" s="156" t="e">
        <f>VLOOKUP('Room Details'!$I1240,NCA_Calculations!$I$3:$N$12,6,0)</f>
        <v>#N/A</v>
      </c>
      <c r="G1252" s="156" t="str">
        <f>IF(OR(ISBLANK('Room Details'!$M1240), 'Room Details'!$M1240 = 0,  'Room Details'!$M1240 = "N/A" ),"Usable","Unusable")</f>
        <v>Usable</v>
      </c>
      <c r="H1252" s="156">
        <f>'Room Details'!$V1240</f>
        <v>0</v>
      </c>
      <c r="I1252" s="156">
        <f>_xlfn.IFNA(ROUNDUP(IF(OR('Room Details'!$J1240=0,ISBLANK('Room Details'!$J1240),'Room Details'!$J1240="N/A"),0,IF('Room Details'!$J1240&gt;$D1252,('Room Details'!$J1240/$E1252)+$F1252,IF('Room Details'!$J1240&lt;=ABS($B1252*$C1252),1,('Room Details'!$J1240/$B1252)+$C1252))),0),0)</f>
        <v>0</v>
      </c>
      <c r="J1252" s="167"/>
      <c r="K1252" s="167"/>
      <c r="L1252" s="156">
        <f t="shared" si="76"/>
        <v>0</v>
      </c>
      <c r="M1252" s="156">
        <f t="shared" si="77"/>
        <v>0</v>
      </c>
      <c r="N1252" s="165"/>
      <c r="O1252" s="165"/>
      <c r="P1252" s="156">
        <f t="shared" si="78"/>
        <v>0</v>
      </c>
      <c r="Q1252" s="156">
        <f t="shared" si="79"/>
        <v>0</v>
      </c>
      <c r="R1252" s="165"/>
      <c r="S1252" s="165"/>
    </row>
    <row r="1253" spans="1:19" x14ac:dyDescent="0.25">
      <c r="A1253" s="156">
        <v>1238</v>
      </c>
      <c r="B1253" s="156" t="e">
        <f>VLOOKUP('Room Details'!$I1241,NCA_Calculations!$I$3:$N$12,2,0)</f>
        <v>#N/A</v>
      </c>
      <c r="C1253" s="156" t="e">
        <f>VLOOKUP('Room Details'!$I1241,NCA_Calculations!$I$3:$N$12,3,0)</f>
        <v>#N/A</v>
      </c>
      <c r="D1253" s="156" t="e">
        <f>VLOOKUP('Room Details'!$I1241,NCA_Calculations!$I$3:$N$12,4,0)</f>
        <v>#N/A</v>
      </c>
      <c r="E1253" s="156" t="e">
        <f>VLOOKUP('Room Details'!$I1241,NCA_Calculations!$I$3:$N$12,5,0)</f>
        <v>#N/A</v>
      </c>
      <c r="F1253" s="156" t="e">
        <f>VLOOKUP('Room Details'!$I1241,NCA_Calculations!$I$3:$N$12,6,0)</f>
        <v>#N/A</v>
      </c>
      <c r="G1253" s="156" t="str">
        <f>IF(OR(ISBLANK('Room Details'!$M1241), 'Room Details'!$M1241 = 0,  'Room Details'!$M1241 = "N/A" ),"Usable","Unusable")</f>
        <v>Usable</v>
      </c>
      <c r="H1253" s="156">
        <f>'Room Details'!$V1241</f>
        <v>0</v>
      </c>
      <c r="I1253" s="156">
        <f>_xlfn.IFNA(ROUNDUP(IF(OR('Room Details'!$J1241=0,ISBLANK('Room Details'!$J1241),'Room Details'!$J1241="N/A"),0,IF('Room Details'!$J1241&gt;$D1253,('Room Details'!$J1241/$E1253)+$F1253,IF('Room Details'!$J1241&lt;=ABS($B1253*$C1253),1,('Room Details'!$J1241/$B1253)+$C1253))),0),0)</f>
        <v>0</v>
      </c>
      <c r="J1253" s="167"/>
      <c r="K1253" s="167"/>
      <c r="L1253" s="156">
        <f t="shared" si="76"/>
        <v>0</v>
      </c>
      <c r="M1253" s="156">
        <f t="shared" si="77"/>
        <v>0</v>
      </c>
      <c r="N1253" s="165"/>
      <c r="O1253" s="165"/>
      <c r="P1253" s="156">
        <f t="shared" si="78"/>
        <v>0</v>
      </c>
      <c r="Q1253" s="156">
        <f t="shared" si="79"/>
        <v>0</v>
      </c>
      <c r="R1253" s="165"/>
      <c r="S1253" s="165"/>
    </row>
    <row r="1254" spans="1:19" x14ac:dyDescent="0.25">
      <c r="A1254" s="156">
        <v>1239</v>
      </c>
      <c r="B1254" s="156" t="e">
        <f>VLOOKUP('Room Details'!$I1242,NCA_Calculations!$I$3:$N$12,2,0)</f>
        <v>#N/A</v>
      </c>
      <c r="C1254" s="156" t="e">
        <f>VLOOKUP('Room Details'!$I1242,NCA_Calculations!$I$3:$N$12,3,0)</f>
        <v>#N/A</v>
      </c>
      <c r="D1254" s="156" t="e">
        <f>VLOOKUP('Room Details'!$I1242,NCA_Calculations!$I$3:$N$12,4,0)</f>
        <v>#N/A</v>
      </c>
      <c r="E1254" s="156" t="e">
        <f>VLOOKUP('Room Details'!$I1242,NCA_Calculations!$I$3:$N$12,5,0)</f>
        <v>#N/A</v>
      </c>
      <c r="F1254" s="156" t="e">
        <f>VLOOKUP('Room Details'!$I1242,NCA_Calculations!$I$3:$N$12,6,0)</f>
        <v>#N/A</v>
      </c>
      <c r="G1254" s="156" t="str">
        <f>IF(OR(ISBLANK('Room Details'!$M1242), 'Room Details'!$M1242 = 0,  'Room Details'!$M1242 = "N/A" ),"Usable","Unusable")</f>
        <v>Usable</v>
      </c>
      <c r="H1254" s="156">
        <f>'Room Details'!$V1242</f>
        <v>0</v>
      </c>
      <c r="I1254" s="156">
        <f>_xlfn.IFNA(ROUNDUP(IF(OR('Room Details'!$J1242=0,ISBLANK('Room Details'!$J1242),'Room Details'!$J1242="N/A"),0,IF('Room Details'!$J1242&gt;$D1254,('Room Details'!$J1242/$E1254)+$F1254,IF('Room Details'!$J1242&lt;=ABS($B1254*$C1254),1,('Room Details'!$J1242/$B1254)+$C1254))),0),0)</f>
        <v>0</v>
      </c>
      <c r="J1254" s="167"/>
      <c r="K1254" s="167"/>
      <c r="L1254" s="156">
        <f t="shared" si="76"/>
        <v>0</v>
      </c>
      <c r="M1254" s="156">
        <f t="shared" si="77"/>
        <v>0</v>
      </c>
      <c r="N1254" s="165"/>
      <c r="O1254" s="165"/>
      <c r="P1254" s="156">
        <f t="shared" si="78"/>
        <v>0</v>
      </c>
      <c r="Q1254" s="156">
        <f t="shared" si="79"/>
        <v>0</v>
      </c>
      <c r="R1254" s="165"/>
      <c r="S1254" s="165"/>
    </row>
    <row r="1255" spans="1:19" x14ac:dyDescent="0.25">
      <c r="A1255" s="156">
        <v>1240</v>
      </c>
      <c r="B1255" s="156" t="e">
        <f>VLOOKUP('Room Details'!$I1243,NCA_Calculations!$I$3:$N$12,2,0)</f>
        <v>#N/A</v>
      </c>
      <c r="C1255" s="156" t="e">
        <f>VLOOKUP('Room Details'!$I1243,NCA_Calculations!$I$3:$N$12,3,0)</f>
        <v>#N/A</v>
      </c>
      <c r="D1255" s="156" t="e">
        <f>VLOOKUP('Room Details'!$I1243,NCA_Calculations!$I$3:$N$12,4,0)</f>
        <v>#N/A</v>
      </c>
      <c r="E1255" s="156" t="e">
        <f>VLOOKUP('Room Details'!$I1243,NCA_Calculations!$I$3:$N$12,5,0)</f>
        <v>#N/A</v>
      </c>
      <c r="F1255" s="156" t="e">
        <f>VLOOKUP('Room Details'!$I1243,NCA_Calculations!$I$3:$N$12,6,0)</f>
        <v>#N/A</v>
      </c>
      <c r="G1255" s="156" t="str">
        <f>IF(OR(ISBLANK('Room Details'!$M1243), 'Room Details'!$M1243 = 0,  'Room Details'!$M1243 = "N/A" ),"Usable","Unusable")</f>
        <v>Usable</v>
      </c>
      <c r="H1255" s="156">
        <f>'Room Details'!$V1243</f>
        <v>0</v>
      </c>
      <c r="I1255" s="156">
        <f>_xlfn.IFNA(ROUNDUP(IF(OR('Room Details'!$J1243=0,ISBLANK('Room Details'!$J1243),'Room Details'!$J1243="N/A"),0,IF('Room Details'!$J1243&gt;$D1255,('Room Details'!$J1243/$E1255)+$F1255,IF('Room Details'!$J1243&lt;=ABS($B1255*$C1255),1,('Room Details'!$J1243/$B1255)+$C1255))),0),0)</f>
        <v>0</v>
      </c>
      <c r="J1255" s="167"/>
      <c r="K1255" s="167"/>
      <c r="L1255" s="156">
        <f t="shared" si="76"/>
        <v>0</v>
      </c>
      <c r="M1255" s="156">
        <f t="shared" si="77"/>
        <v>0</v>
      </c>
      <c r="N1255" s="165"/>
      <c r="O1255" s="165"/>
      <c r="P1255" s="156">
        <f t="shared" si="78"/>
        <v>0</v>
      </c>
      <c r="Q1255" s="156">
        <f t="shared" si="79"/>
        <v>0</v>
      </c>
      <c r="R1255" s="165"/>
      <c r="S1255" s="165"/>
    </row>
    <row r="1256" spans="1:19" x14ac:dyDescent="0.25">
      <c r="A1256" s="156">
        <v>1241</v>
      </c>
      <c r="B1256" s="156" t="e">
        <f>VLOOKUP('Room Details'!$I1244,NCA_Calculations!$I$3:$N$12,2,0)</f>
        <v>#N/A</v>
      </c>
      <c r="C1256" s="156" t="e">
        <f>VLOOKUP('Room Details'!$I1244,NCA_Calculations!$I$3:$N$12,3,0)</f>
        <v>#N/A</v>
      </c>
      <c r="D1256" s="156" t="e">
        <f>VLOOKUP('Room Details'!$I1244,NCA_Calculations!$I$3:$N$12,4,0)</f>
        <v>#N/A</v>
      </c>
      <c r="E1256" s="156" t="e">
        <f>VLOOKUP('Room Details'!$I1244,NCA_Calculations!$I$3:$N$12,5,0)</f>
        <v>#N/A</v>
      </c>
      <c r="F1256" s="156" t="e">
        <f>VLOOKUP('Room Details'!$I1244,NCA_Calculations!$I$3:$N$12,6,0)</f>
        <v>#N/A</v>
      </c>
      <c r="G1256" s="156" t="str">
        <f>IF(OR(ISBLANK('Room Details'!$M1244), 'Room Details'!$M1244 = 0,  'Room Details'!$M1244 = "N/A" ),"Usable","Unusable")</f>
        <v>Usable</v>
      </c>
      <c r="H1256" s="156">
        <f>'Room Details'!$V1244</f>
        <v>0</v>
      </c>
      <c r="I1256" s="156">
        <f>_xlfn.IFNA(ROUNDUP(IF(OR('Room Details'!$J1244=0,ISBLANK('Room Details'!$J1244),'Room Details'!$J1244="N/A"),0,IF('Room Details'!$J1244&gt;$D1256,('Room Details'!$J1244/$E1256)+$F1256,IF('Room Details'!$J1244&lt;=ABS($B1256*$C1256),1,('Room Details'!$J1244/$B1256)+$C1256))),0),0)</f>
        <v>0</v>
      </c>
      <c r="J1256" s="167"/>
      <c r="K1256" s="167"/>
      <c r="L1256" s="156">
        <f t="shared" si="76"/>
        <v>0</v>
      </c>
      <c r="M1256" s="156">
        <f t="shared" si="77"/>
        <v>0</v>
      </c>
      <c r="N1256" s="165"/>
      <c r="O1256" s="165"/>
      <c r="P1256" s="156">
        <f t="shared" si="78"/>
        <v>0</v>
      </c>
      <c r="Q1256" s="156">
        <f t="shared" si="79"/>
        <v>0</v>
      </c>
      <c r="R1256" s="165"/>
      <c r="S1256" s="165"/>
    </row>
    <row r="1257" spans="1:19" x14ac:dyDescent="0.25">
      <c r="A1257" s="156">
        <v>1242</v>
      </c>
      <c r="B1257" s="156" t="e">
        <f>VLOOKUP('Room Details'!$I1245,NCA_Calculations!$I$3:$N$12,2,0)</f>
        <v>#N/A</v>
      </c>
      <c r="C1257" s="156" t="e">
        <f>VLOOKUP('Room Details'!$I1245,NCA_Calculations!$I$3:$N$12,3,0)</f>
        <v>#N/A</v>
      </c>
      <c r="D1257" s="156" t="e">
        <f>VLOOKUP('Room Details'!$I1245,NCA_Calculations!$I$3:$N$12,4,0)</f>
        <v>#N/A</v>
      </c>
      <c r="E1257" s="156" t="e">
        <f>VLOOKUP('Room Details'!$I1245,NCA_Calculations!$I$3:$N$12,5,0)</f>
        <v>#N/A</v>
      </c>
      <c r="F1257" s="156" t="e">
        <f>VLOOKUP('Room Details'!$I1245,NCA_Calculations!$I$3:$N$12,6,0)</f>
        <v>#N/A</v>
      </c>
      <c r="G1257" s="156" t="str">
        <f>IF(OR(ISBLANK('Room Details'!$M1245), 'Room Details'!$M1245 = 0,  'Room Details'!$M1245 = "N/A" ),"Usable","Unusable")</f>
        <v>Usable</v>
      </c>
      <c r="H1257" s="156">
        <f>'Room Details'!$V1245</f>
        <v>0</v>
      </c>
      <c r="I1257" s="156">
        <f>_xlfn.IFNA(ROUNDUP(IF(OR('Room Details'!$J1245=0,ISBLANK('Room Details'!$J1245),'Room Details'!$J1245="N/A"),0,IF('Room Details'!$J1245&gt;$D1257,('Room Details'!$J1245/$E1257)+$F1257,IF('Room Details'!$J1245&lt;=ABS($B1257*$C1257),1,('Room Details'!$J1245/$B1257)+$C1257))),0),0)</f>
        <v>0</v>
      </c>
      <c r="J1257" s="167"/>
      <c r="K1257" s="167"/>
      <c r="L1257" s="156">
        <f t="shared" si="76"/>
        <v>0</v>
      </c>
      <c r="M1257" s="156">
        <f t="shared" si="77"/>
        <v>0</v>
      </c>
      <c r="N1257" s="165"/>
      <c r="O1257" s="165"/>
      <c r="P1257" s="156">
        <f t="shared" si="78"/>
        <v>0</v>
      </c>
      <c r="Q1257" s="156">
        <f t="shared" si="79"/>
        <v>0</v>
      </c>
      <c r="R1257" s="165"/>
      <c r="S1257" s="165"/>
    </row>
    <row r="1258" spans="1:19" x14ac:dyDescent="0.25">
      <c r="A1258" s="156">
        <v>1243</v>
      </c>
      <c r="B1258" s="156" t="e">
        <f>VLOOKUP('Room Details'!$I1246,NCA_Calculations!$I$3:$N$12,2,0)</f>
        <v>#N/A</v>
      </c>
      <c r="C1258" s="156" t="e">
        <f>VLOOKUP('Room Details'!$I1246,NCA_Calculations!$I$3:$N$12,3,0)</f>
        <v>#N/A</v>
      </c>
      <c r="D1258" s="156" t="e">
        <f>VLOOKUP('Room Details'!$I1246,NCA_Calculations!$I$3:$N$12,4,0)</f>
        <v>#N/A</v>
      </c>
      <c r="E1258" s="156" t="e">
        <f>VLOOKUP('Room Details'!$I1246,NCA_Calculations!$I$3:$N$12,5,0)</f>
        <v>#N/A</v>
      </c>
      <c r="F1258" s="156" t="e">
        <f>VLOOKUP('Room Details'!$I1246,NCA_Calculations!$I$3:$N$12,6,0)</f>
        <v>#N/A</v>
      </c>
      <c r="G1258" s="156" t="str">
        <f>IF(OR(ISBLANK('Room Details'!$M1246), 'Room Details'!$M1246 = 0,  'Room Details'!$M1246 = "N/A" ),"Usable","Unusable")</f>
        <v>Usable</v>
      </c>
      <c r="H1258" s="156">
        <f>'Room Details'!$V1246</f>
        <v>0</v>
      </c>
      <c r="I1258" s="156">
        <f>_xlfn.IFNA(ROUNDUP(IF(OR('Room Details'!$J1246=0,ISBLANK('Room Details'!$J1246),'Room Details'!$J1246="N/A"),0,IF('Room Details'!$J1246&gt;$D1258,('Room Details'!$J1246/$E1258)+$F1258,IF('Room Details'!$J1246&lt;=ABS($B1258*$C1258),1,('Room Details'!$J1246/$B1258)+$C1258))),0),0)</f>
        <v>0</v>
      </c>
      <c r="J1258" s="167"/>
      <c r="K1258" s="167"/>
      <c r="L1258" s="156">
        <f t="shared" si="76"/>
        <v>0</v>
      </c>
      <c r="M1258" s="156">
        <f t="shared" si="77"/>
        <v>0</v>
      </c>
      <c r="N1258" s="165"/>
      <c r="O1258" s="165"/>
      <c r="P1258" s="156">
        <f t="shared" si="78"/>
        <v>0</v>
      </c>
      <c r="Q1258" s="156">
        <f t="shared" si="79"/>
        <v>0</v>
      </c>
      <c r="R1258" s="165"/>
      <c r="S1258" s="165"/>
    </row>
    <row r="1259" spans="1:19" x14ac:dyDescent="0.25">
      <c r="A1259" s="156">
        <v>1244</v>
      </c>
      <c r="B1259" s="156" t="e">
        <f>VLOOKUP('Room Details'!$I1247,NCA_Calculations!$I$3:$N$12,2,0)</f>
        <v>#N/A</v>
      </c>
      <c r="C1259" s="156" t="e">
        <f>VLOOKUP('Room Details'!$I1247,NCA_Calculations!$I$3:$N$12,3,0)</f>
        <v>#N/A</v>
      </c>
      <c r="D1259" s="156" t="e">
        <f>VLOOKUP('Room Details'!$I1247,NCA_Calculations!$I$3:$N$12,4,0)</f>
        <v>#N/A</v>
      </c>
      <c r="E1259" s="156" t="e">
        <f>VLOOKUP('Room Details'!$I1247,NCA_Calculations!$I$3:$N$12,5,0)</f>
        <v>#N/A</v>
      </c>
      <c r="F1259" s="156" t="e">
        <f>VLOOKUP('Room Details'!$I1247,NCA_Calculations!$I$3:$N$12,6,0)</f>
        <v>#N/A</v>
      </c>
      <c r="G1259" s="156" t="str">
        <f>IF(OR(ISBLANK('Room Details'!$M1247), 'Room Details'!$M1247 = 0,  'Room Details'!$M1247 = "N/A" ),"Usable","Unusable")</f>
        <v>Usable</v>
      </c>
      <c r="H1259" s="156">
        <f>'Room Details'!$V1247</f>
        <v>0</v>
      </c>
      <c r="I1259" s="156">
        <f>_xlfn.IFNA(ROUNDUP(IF(OR('Room Details'!$J1247=0,ISBLANK('Room Details'!$J1247),'Room Details'!$J1247="N/A"),0,IF('Room Details'!$J1247&gt;$D1259,('Room Details'!$J1247/$E1259)+$F1259,IF('Room Details'!$J1247&lt;=ABS($B1259*$C1259),1,('Room Details'!$J1247/$B1259)+$C1259))),0),0)</f>
        <v>0</v>
      </c>
      <c r="J1259" s="167"/>
      <c r="K1259" s="167"/>
      <c r="L1259" s="156">
        <f t="shared" si="76"/>
        <v>0</v>
      </c>
      <c r="M1259" s="156">
        <f t="shared" si="77"/>
        <v>0</v>
      </c>
      <c r="N1259" s="165"/>
      <c r="O1259" s="165"/>
      <c r="P1259" s="156">
        <f t="shared" si="78"/>
        <v>0</v>
      </c>
      <c r="Q1259" s="156">
        <f t="shared" si="79"/>
        <v>0</v>
      </c>
      <c r="R1259" s="165"/>
      <c r="S1259" s="165"/>
    </row>
    <row r="1260" spans="1:19" x14ac:dyDescent="0.25">
      <c r="A1260" s="156">
        <v>1245</v>
      </c>
      <c r="B1260" s="156" t="e">
        <f>VLOOKUP('Room Details'!$I1248,NCA_Calculations!$I$3:$N$12,2,0)</f>
        <v>#N/A</v>
      </c>
      <c r="C1260" s="156" t="e">
        <f>VLOOKUP('Room Details'!$I1248,NCA_Calculations!$I$3:$N$12,3,0)</f>
        <v>#N/A</v>
      </c>
      <c r="D1260" s="156" t="e">
        <f>VLOOKUP('Room Details'!$I1248,NCA_Calculations!$I$3:$N$12,4,0)</f>
        <v>#N/A</v>
      </c>
      <c r="E1260" s="156" t="e">
        <f>VLOOKUP('Room Details'!$I1248,NCA_Calculations!$I$3:$N$12,5,0)</f>
        <v>#N/A</v>
      </c>
      <c r="F1260" s="156" t="e">
        <f>VLOOKUP('Room Details'!$I1248,NCA_Calculations!$I$3:$N$12,6,0)</f>
        <v>#N/A</v>
      </c>
      <c r="G1260" s="156" t="str">
        <f>IF(OR(ISBLANK('Room Details'!$M1248), 'Room Details'!$M1248 = 0,  'Room Details'!$M1248 = "N/A" ),"Usable","Unusable")</f>
        <v>Usable</v>
      </c>
      <c r="H1260" s="156">
        <f>'Room Details'!$V1248</f>
        <v>0</v>
      </c>
      <c r="I1260" s="156">
        <f>_xlfn.IFNA(ROUNDUP(IF(OR('Room Details'!$J1248=0,ISBLANK('Room Details'!$J1248),'Room Details'!$J1248="N/A"),0,IF('Room Details'!$J1248&gt;$D1260,('Room Details'!$J1248/$E1260)+$F1260,IF('Room Details'!$J1248&lt;=ABS($B1260*$C1260),1,('Room Details'!$J1248/$B1260)+$C1260))),0),0)</f>
        <v>0</v>
      </c>
      <c r="J1260" s="167"/>
      <c r="K1260" s="167"/>
      <c r="L1260" s="156">
        <f t="shared" si="76"/>
        <v>0</v>
      </c>
      <c r="M1260" s="156">
        <f t="shared" si="77"/>
        <v>0</v>
      </c>
      <c r="N1260" s="165"/>
      <c r="O1260" s="165"/>
      <c r="P1260" s="156">
        <f t="shared" si="78"/>
        <v>0</v>
      </c>
      <c r="Q1260" s="156">
        <f t="shared" si="79"/>
        <v>0</v>
      </c>
      <c r="R1260" s="165"/>
      <c r="S1260" s="165"/>
    </row>
    <row r="1261" spans="1:19" x14ac:dyDescent="0.25">
      <c r="A1261" s="156">
        <v>1246</v>
      </c>
      <c r="B1261" s="156" t="e">
        <f>VLOOKUP('Room Details'!$I1249,NCA_Calculations!$I$3:$N$12,2,0)</f>
        <v>#N/A</v>
      </c>
      <c r="C1261" s="156" t="e">
        <f>VLOOKUP('Room Details'!$I1249,NCA_Calculations!$I$3:$N$12,3,0)</f>
        <v>#N/A</v>
      </c>
      <c r="D1261" s="156" t="e">
        <f>VLOOKUP('Room Details'!$I1249,NCA_Calculations!$I$3:$N$12,4,0)</f>
        <v>#N/A</v>
      </c>
      <c r="E1261" s="156" t="e">
        <f>VLOOKUP('Room Details'!$I1249,NCA_Calculations!$I$3:$N$12,5,0)</f>
        <v>#N/A</v>
      </c>
      <c r="F1261" s="156" t="e">
        <f>VLOOKUP('Room Details'!$I1249,NCA_Calculations!$I$3:$N$12,6,0)</f>
        <v>#N/A</v>
      </c>
      <c r="G1261" s="156" t="str">
        <f>IF(OR(ISBLANK('Room Details'!$M1249), 'Room Details'!$M1249 = 0,  'Room Details'!$M1249 = "N/A" ),"Usable","Unusable")</f>
        <v>Usable</v>
      </c>
      <c r="H1261" s="156">
        <f>'Room Details'!$V1249</f>
        <v>0</v>
      </c>
      <c r="I1261" s="156">
        <f>_xlfn.IFNA(ROUNDUP(IF(OR('Room Details'!$J1249=0,ISBLANK('Room Details'!$J1249),'Room Details'!$J1249="N/A"),0,IF('Room Details'!$J1249&gt;$D1261,('Room Details'!$J1249/$E1261)+$F1261,IF('Room Details'!$J1249&lt;=ABS($B1261*$C1261),1,('Room Details'!$J1249/$B1261)+$C1261))),0),0)</f>
        <v>0</v>
      </c>
      <c r="J1261" s="167"/>
      <c r="K1261" s="167"/>
      <c r="L1261" s="156">
        <f t="shared" si="76"/>
        <v>0</v>
      </c>
      <c r="M1261" s="156">
        <f t="shared" si="77"/>
        <v>0</v>
      </c>
      <c r="N1261" s="165"/>
      <c r="O1261" s="165"/>
      <c r="P1261" s="156">
        <f t="shared" si="78"/>
        <v>0</v>
      </c>
      <c r="Q1261" s="156">
        <f t="shared" si="79"/>
        <v>0</v>
      </c>
      <c r="R1261" s="165"/>
      <c r="S1261" s="165"/>
    </row>
    <row r="1262" spans="1:19" x14ac:dyDescent="0.25">
      <c r="A1262" s="156">
        <v>1247</v>
      </c>
      <c r="B1262" s="156" t="e">
        <f>VLOOKUP('Room Details'!$I1250,NCA_Calculations!$I$3:$N$12,2,0)</f>
        <v>#N/A</v>
      </c>
      <c r="C1262" s="156" t="e">
        <f>VLOOKUP('Room Details'!$I1250,NCA_Calculations!$I$3:$N$12,3,0)</f>
        <v>#N/A</v>
      </c>
      <c r="D1262" s="156" t="e">
        <f>VLOOKUP('Room Details'!$I1250,NCA_Calculations!$I$3:$N$12,4,0)</f>
        <v>#N/A</v>
      </c>
      <c r="E1262" s="156" t="e">
        <f>VLOOKUP('Room Details'!$I1250,NCA_Calculations!$I$3:$N$12,5,0)</f>
        <v>#N/A</v>
      </c>
      <c r="F1262" s="156" t="e">
        <f>VLOOKUP('Room Details'!$I1250,NCA_Calculations!$I$3:$N$12,6,0)</f>
        <v>#N/A</v>
      </c>
      <c r="G1262" s="156" t="str">
        <f>IF(OR(ISBLANK('Room Details'!$M1250), 'Room Details'!$M1250 = 0,  'Room Details'!$M1250 = "N/A" ),"Usable","Unusable")</f>
        <v>Usable</v>
      </c>
      <c r="H1262" s="156">
        <f>'Room Details'!$V1250</f>
        <v>0</v>
      </c>
      <c r="I1262" s="156">
        <f>_xlfn.IFNA(ROUNDUP(IF(OR('Room Details'!$J1250=0,ISBLANK('Room Details'!$J1250),'Room Details'!$J1250="N/A"),0,IF('Room Details'!$J1250&gt;$D1262,('Room Details'!$J1250/$E1262)+$F1262,IF('Room Details'!$J1250&lt;=ABS($B1262*$C1262),1,('Room Details'!$J1250/$B1262)+$C1262))),0),0)</f>
        <v>0</v>
      </c>
      <c r="J1262" s="167"/>
      <c r="K1262" s="167"/>
      <c r="L1262" s="156">
        <f t="shared" si="76"/>
        <v>0</v>
      </c>
      <c r="M1262" s="156">
        <f t="shared" si="77"/>
        <v>0</v>
      </c>
      <c r="N1262" s="165"/>
      <c r="O1262" s="165"/>
      <c r="P1262" s="156">
        <f t="shared" si="78"/>
        <v>0</v>
      </c>
      <c r="Q1262" s="156">
        <f t="shared" si="79"/>
        <v>0</v>
      </c>
      <c r="R1262" s="165"/>
      <c r="S1262" s="165"/>
    </row>
    <row r="1263" spans="1:19" x14ac:dyDescent="0.25">
      <c r="A1263" s="156">
        <v>1248</v>
      </c>
      <c r="B1263" s="156" t="e">
        <f>VLOOKUP('Room Details'!$I1251,NCA_Calculations!$I$3:$N$12,2,0)</f>
        <v>#N/A</v>
      </c>
      <c r="C1263" s="156" t="e">
        <f>VLOOKUP('Room Details'!$I1251,NCA_Calculations!$I$3:$N$12,3,0)</f>
        <v>#N/A</v>
      </c>
      <c r="D1263" s="156" t="e">
        <f>VLOOKUP('Room Details'!$I1251,NCA_Calculations!$I$3:$N$12,4,0)</f>
        <v>#N/A</v>
      </c>
      <c r="E1263" s="156" t="e">
        <f>VLOOKUP('Room Details'!$I1251,NCA_Calculations!$I$3:$N$12,5,0)</f>
        <v>#N/A</v>
      </c>
      <c r="F1263" s="156" t="e">
        <f>VLOOKUP('Room Details'!$I1251,NCA_Calculations!$I$3:$N$12,6,0)</f>
        <v>#N/A</v>
      </c>
      <c r="G1263" s="156" t="str">
        <f>IF(OR(ISBLANK('Room Details'!$M1251), 'Room Details'!$M1251 = 0,  'Room Details'!$M1251 = "N/A" ),"Usable","Unusable")</f>
        <v>Usable</v>
      </c>
      <c r="H1263" s="156">
        <f>'Room Details'!$V1251</f>
        <v>0</v>
      </c>
      <c r="I1263" s="156">
        <f>_xlfn.IFNA(ROUNDUP(IF(OR('Room Details'!$J1251=0,ISBLANK('Room Details'!$J1251),'Room Details'!$J1251="N/A"),0,IF('Room Details'!$J1251&gt;$D1263,('Room Details'!$J1251/$E1263)+$F1263,IF('Room Details'!$J1251&lt;=ABS($B1263*$C1263),1,('Room Details'!$J1251/$B1263)+$C1263))),0),0)</f>
        <v>0</v>
      </c>
      <c r="J1263" s="167"/>
      <c r="K1263" s="167"/>
      <c r="L1263" s="156">
        <f t="shared" si="76"/>
        <v>0</v>
      </c>
      <c r="M1263" s="156">
        <f t="shared" si="77"/>
        <v>0</v>
      </c>
      <c r="N1263" s="165"/>
      <c r="O1263" s="165"/>
      <c r="P1263" s="156">
        <f t="shared" si="78"/>
        <v>0</v>
      </c>
      <c r="Q1263" s="156">
        <f t="shared" si="79"/>
        <v>0</v>
      </c>
      <c r="R1263" s="165"/>
      <c r="S1263" s="165"/>
    </row>
    <row r="1264" spans="1:19" x14ac:dyDescent="0.25">
      <c r="A1264" s="156">
        <v>1249</v>
      </c>
      <c r="B1264" s="156" t="e">
        <f>VLOOKUP('Room Details'!$I1252,NCA_Calculations!$I$3:$N$12,2,0)</f>
        <v>#N/A</v>
      </c>
      <c r="C1264" s="156" t="e">
        <f>VLOOKUP('Room Details'!$I1252,NCA_Calculations!$I$3:$N$12,3,0)</f>
        <v>#N/A</v>
      </c>
      <c r="D1264" s="156" t="e">
        <f>VLOOKUP('Room Details'!$I1252,NCA_Calculations!$I$3:$N$12,4,0)</f>
        <v>#N/A</v>
      </c>
      <c r="E1264" s="156" t="e">
        <f>VLOOKUP('Room Details'!$I1252,NCA_Calculations!$I$3:$N$12,5,0)</f>
        <v>#N/A</v>
      </c>
      <c r="F1264" s="156" t="e">
        <f>VLOOKUP('Room Details'!$I1252,NCA_Calculations!$I$3:$N$12,6,0)</f>
        <v>#N/A</v>
      </c>
      <c r="G1264" s="156" t="str">
        <f>IF(OR(ISBLANK('Room Details'!$M1252), 'Room Details'!$M1252 = 0,  'Room Details'!$M1252 = "N/A" ),"Usable","Unusable")</f>
        <v>Usable</v>
      </c>
      <c r="H1264" s="156">
        <f>'Room Details'!$V1252</f>
        <v>0</v>
      </c>
      <c r="I1264" s="156">
        <f>_xlfn.IFNA(ROUNDUP(IF(OR('Room Details'!$J1252=0,ISBLANK('Room Details'!$J1252),'Room Details'!$J1252="N/A"),0,IF('Room Details'!$J1252&gt;$D1264,('Room Details'!$J1252/$E1264)+$F1264,IF('Room Details'!$J1252&lt;=ABS($B1264*$C1264),1,('Room Details'!$J1252/$B1264)+$C1264))),0),0)</f>
        <v>0</v>
      </c>
      <c r="J1264" s="167"/>
      <c r="K1264" s="167"/>
      <c r="L1264" s="156">
        <f t="shared" si="76"/>
        <v>0</v>
      </c>
      <c r="M1264" s="156">
        <f t="shared" si="77"/>
        <v>0</v>
      </c>
      <c r="N1264" s="165"/>
      <c r="O1264" s="165"/>
      <c r="P1264" s="156">
        <f t="shared" si="78"/>
        <v>0</v>
      </c>
      <c r="Q1264" s="156">
        <f t="shared" si="79"/>
        <v>0</v>
      </c>
      <c r="R1264" s="165"/>
      <c r="S1264" s="165"/>
    </row>
    <row r="1265" spans="1:19" x14ac:dyDescent="0.25">
      <c r="A1265" s="156">
        <v>1250</v>
      </c>
      <c r="B1265" s="156" t="e">
        <f>VLOOKUP('Room Details'!$I1253,NCA_Calculations!$I$3:$N$12,2,0)</f>
        <v>#N/A</v>
      </c>
      <c r="C1265" s="156" t="e">
        <f>VLOOKUP('Room Details'!$I1253,NCA_Calculations!$I$3:$N$12,3,0)</f>
        <v>#N/A</v>
      </c>
      <c r="D1265" s="156" t="e">
        <f>VLOOKUP('Room Details'!$I1253,NCA_Calculations!$I$3:$N$12,4,0)</f>
        <v>#N/A</v>
      </c>
      <c r="E1265" s="156" t="e">
        <f>VLOOKUP('Room Details'!$I1253,NCA_Calculations!$I$3:$N$12,5,0)</f>
        <v>#N/A</v>
      </c>
      <c r="F1265" s="156" t="e">
        <f>VLOOKUP('Room Details'!$I1253,NCA_Calculations!$I$3:$N$12,6,0)</f>
        <v>#N/A</v>
      </c>
      <c r="G1265" s="156" t="str">
        <f>IF(OR(ISBLANK('Room Details'!$M1253), 'Room Details'!$M1253 = 0,  'Room Details'!$M1253 = "N/A" ),"Usable","Unusable")</f>
        <v>Usable</v>
      </c>
      <c r="H1265" s="156">
        <f>'Room Details'!$V1253</f>
        <v>0</v>
      </c>
      <c r="I1265" s="156">
        <f>_xlfn.IFNA(ROUNDUP(IF(OR('Room Details'!$J1253=0,ISBLANK('Room Details'!$J1253),'Room Details'!$J1253="N/A"),0,IF('Room Details'!$J1253&gt;$D1265,('Room Details'!$J1253/$E1265)+$F1265,IF('Room Details'!$J1253&lt;=ABS($B1265*$C1265),1,('Room Details'!$J1253/$B1265)+$C1265))),0),0)</f>
        <v>0</v>
      </c>
      <c r="J1265" s="167"/>
      <c r="K1265" s="167"/>
      <c r="L1265" s="156">
        <f t="shared" si="76"/>
        <v>0</v>
      </c>
      <c r="M1265" s="156">
        <f t="shared" si="77"/>
        <v>0</v>
      </c>
      <c r="N1265" s="165"/>
      <c r="O1265" s="165"/>
      <c r="P1265" s="156">
        <f t="shared" si="78"/>
        <v>0</v>
      </c>
      <c r="Q1265" s="156">
        <f t="shared" si="79"/>
        <v>0</v>
      </c>
      <c r="R1265" s="165"/>
      <c r="S1265" s="165"/>
    </row>
    <row r="1266" spans="1:19" x14ac:dyDescent="0.25">
      <c r="A1266" s="156">
        <v>1251</v>
      </c>
      <c r="B1266" s="156" t="e">
        <f>VLOOKUP('Room Details'!$I1254,NCA_Calculations!$I$3:$N$12,2,0)</f>
        <v>#N/A</v>
      </c>
      <c r="C1266" s="156" t="e">
        <f>VLOOKUP('Room Details'!$I1254,NCA_Calculations!$I$3:$N$12,3,0)</f>
        <v>#N/A</v>
      </c>
      <c r="D1266" s="156" t="e">
        <f>VLOOKUP('Room Details'!$I1254,NCA_Calculations!$I$3:$N$12,4,0)</f>
        <v>#N/A</v>
      </c>
      <c r="E1266" s="156" t="e">
        <f>VLOOKUP('Room Details'!$I1254,NCA_Calculations!$I$3:$N$12,5,0)</f>
        <v>#N/A</v>
      </c>
      <c r="F1266" s="156" t="e">
        <f>VLOOKUP('Room Details'!$I1254,NCA_Calculations!$I$3:$N$12,6,0)</f>
        <v>#N/A</v>
      </c>
      <c r="G1266" s="156" t="str">
        <f>IF(OR(ISBLANK('Room Details'!$M1254), 'Room Details'!$M1254 = 0,  'Room Details'!$M1254 = "N/A" ),"Usable","Unusable")</f>
        <v>Usable</v>
      </c>
      <c r="H1266" s="156">
        <f>'Room Details'!$V1254</f>
        <v>0</v>
      </c>
      <c r="I1266" s="156">
        <f>_xlfn.IFNA(ROUNDUP(IF(OR('Room Details'!$J1254=0,ISBLANK('Room Details'!$J1254),'Room Details'!$J1254="N/A"),0,IF('Room Details'!$J1254&gt;$D1266,('Room Details'!$J1254/$E1266)+$F1266,IF('Room Details'!$J1254&lt;=ABS($B1266*$C1266),1,('Room Details'!$J1254/$B1266)+$C1266))),0),0)</f>
        <v>0</v>
      </c>
      <c r="J1266" s="167"/>
      <c r="K1266" s="167"/>
      <c r="L1266" s="156">
        <f t="shared" si="76"/>
        <v>0</v>
      </c>
      <c r="M1266" s="156">
        <f t="shared" si="77"/>
        <v>0</v>
      </c>
      <c r="N1266" s="165"/>
      <c r="O1266" s="165"/>
      <c r="P1266" s="156">
        <f t="shared" si="78"/>
        <v>0</v>
      </c>
      <c r="Q1266" s="156">
        <f t="shared" si="79"/>
        <v>0</v>
      </c>
      <c r="R1266" s="165"/>
      <c r="S1266" s="165"/>
    </row>
    <row r="1267" spans="1:19" x14ac:dyDescent="0.25">
      <c r="A1267" s="156">
        <v>1252</v>
      </c>
      <c r="B1267" s="156" t="e">
        <f>VLOOKUP('Room Details'!$I1255,NCA_Calculations!$I$3:$N$12,2,0)</f>
        <v>#N/A</v>
      </c>
      <c r="C1267" s="156" t="e">
        <f>VLOOKUP('Room Details'!$I1255,NCA_Calculations!$I$3:$N$12,3,0)</f>
        <v>#N/A</v>
      </c>
      <c r="D1267" s="156" t="e">
        <f>VLOOKUP('Room Details'!$I1255,NCA_Calculations!$I$3:$N$12,4,0)</f>
        <v>#N/A</v>
      </c>
      <c r="E1267" s="156" t="e">
        <f>VLOOKUP('Room Details'!$I1255,NCA_Calculations!$I$3:$N$12,5,0)</f>
        <v>#N/A</v>
      </c>
      <c r="F1267" s="156" t="e">
        <f>VLOOKUP('Room Details'!$I1255,NCA_Calculations!$I$3:$N$12,6,0)</f>
        <v>#N/A</v>
      </c>
      <c r="G1267" s="156" t="str">
        <f>IF(OR(ISBLANK('Room Details'!$M1255), 'Room Details'!$M1255 = 0,  'Room Details'!$M1255 = "N/A" ),"Usable","Unusable")</f>
        <v>Usable</v>
      </c>
      <c r="H1267" s="156">
        <f>'Room Details'!$V1255</f>
        <v>0</v>
      </c>
      <c r="I1267" s="156">
        <f>_xlfn.IFNA(ROUNDUP(IF(OR('Room Details'!$J1255=0,ISBLANK('Room Details'!$J1255),'Room Details'!$J1255="N/A"),0,IF('Room Details'!$J1255&gt;$D1267,('Room Details'!$J1255/$E1267)+$F1267,IF('Room Details'!$J1255&lt;=ABS($B1267*$C1267),1,('Room Details'!$J1255/$B1267)+$C1267))),0),0)</f>
        <v>0</v>
      </c>
      <c r="J1267" s="167"/>
      <c r="K1267" s="167"/>
      <c r="L1267" s="156">
        <f t="shared" si="76"/>
        <v>0</v>
      </c>
      <c r="M1267" s="156">
        <f t="shared" si="77"/>
        <v>0</v>
      </c>
      <c r="N1267" s="165"/>
      <c r="O1267" s="165"/>
      <c r="P1267" s="156">
        <f t="shared" si="78"/>
        <v>0</v>
      </c>
      <c r="Q1267" s="156">
        <f t="shared" si="79"/>
        <v>0</v>
      </c>
      <c r="R1267" s="165"/>
      <c r="S1267" s="165"/>
    </row>
    <row r="1268" spans="1:19" x14ac:dyDescent="0.25">
      <c r="A1268" s="156">
        <v>1253</v>
      </c>
      <c r="B1268" s="156" t="e">
        <f>VLOOKUP('Room Details'!$I1256,NCA_Calculations!$I$3:$N$12,2,0)</f>
        <v>#N/A</v>
      </c>
      <c r="C1268" s="156" t="e">
        <f>VLOOKUP('Room Details'!$I1256,NCA_Calculations!$I$3:$N$12,3,0)</f>
        <v>#N/A</v>
      </c>
      <c r="D1268" s="156" t="e">
        <f>VLOOKUP('Room Details'!$I1256,NCA_Calculations!$I$3:$N$12,4,0)</f>
        <v>#N/A</v>
      </c>
      <c r="E1268" s="156" t="e">
        <f>VLOOKUP('Room Details'!$I1256,NCA_Calculations!$I$3:$N$12,5,0)</f>
        <v>#N/A</v>
      </c>
      <c r="F1268" s="156" t="e">
        <f>VLOOKUP('Room Details'!$I1256,NCA_Calculations!$I$3:$N$12,6,0)</f>
        <v>#N/A</v>
      </c>
      <c r="G1268" s="156" t="str">
        <f>IF(OR(ISBLANK('Room Details'!$M1256), 'Room Details'!$M1256 = 0,  'Room Details'!$M1256 = "N/A" ),"Usable","Unusable")</f>
        <v>Usable</v>
      </c>
      <c r="H1268" s="156">
        <f>'Room Details'!$V1256</f>
        <v>0</v>
      </c>
      <c r="I1268" s="156">
        <f>_xlfn.IFNA(ROUNDUP(IF(OR('Room Details'!$J1256=0,ISBLANK('Room Details'!$J1256),'Room Details'!$J1256="N/A"),0,IF('Room Details'!$J1256&gt;$D1268,('Room Details'!$J1256/$E1268)+$F1268,IF('Room Details'!$J1256&lt;=ABS($B1268*$C1268),1,('Room Details'!$J1256/$B1268)+$C1268))),0),0)</f>
        <v>0</v>
      </c>
      <c r="J1268" s="167"/>
      <c r="K1268" s="167"/>
      <c r="L1268" s="156">
        <f t="shared" si="76"/>
        <v>0</v>
      </c>
      <c r="M1268" s="156">
        <f t="shared" si="77"/>
        <v>0</v>
      </c>
      <c r="N1268" s="165"/>
      <c r="O1268" s="165"/>
      <c r="P1268" s="156">
        <f t="shared" si="78"/>
        <v>0</v>
      </c>
      <c r="Q1268" s="156">
        <f t="shared" si="79"/>
        <v>0</v>
      </c>
      <c r="R1268" s="165"/>
      <c r="S1268" s="165"/>
    </row>
    <row r="1269" spans="1:19" x14ac:dyDescent="0.25">
      <c r="A1269" s="156">
        <v>1254</v>
      </c>
      <c r="B1269" s="156" t="e">
        <f>VLOOKUP('Room Details'!$I1257,NCA_Calculations!$I$3:$N$12,2,0)</f>
        <v>#N/A</v>
      </c>
      <c r="C1269" s="156" t="e">
        <f>VLOOKUP('Room Details'!$I1257,NCA_Calculations!$I$3:$N$12,3,0)</f>
        <v>#N/A</v>
      </c>
      <c r="D1269" s="156" t="e">
        <f>VLOOKUP('Room Details'!$I1257,NCA_Calculations!$I$3:$N$12,4,0)</f>
        <v>#N/A</v>
      </c>
      <c r="E1269" s="156" t="e">
        <f>VLOOKUP('Room Details'!$I1257,NCA_Calculations!$I$3:$N$12,5,0)</f>
        <v>#N/A</v>
      </c>
      <c r="F1269" s="156" t="e">
        <f>VLOOKUP('Room Details'!$I1257,NCA_Calculations!$I$3:$N$12,6,0)</f>
        <v>#N/A</v>
      </c>
      <c r="G1269" s="156" t="str">
        <f>IF(OR(ISBLANK('Room Details'!$M1257), 'Room Details'!$M1257 = 0,  'Room Details'!$M1257 = "N/A" ),"Usable","Unusable")</f>
        <v>Usable</v>
      </c>
      <c r="H1269" s="156">
        <f>'Room Details'!$V1257</f>
        <v>0</v>
      </c>
      <c r="I1269" s="156">
        <f>_xlfn.IFNA(ROUNDUP(IF(OR('Room Details'!$J1257=0,ISBLANK('Room Details'!$J1257),'Room Details'!$J1257="N/A"),0,IF('Room Details'!$J1257&gt;$D1269,('Room Details'!$J1257/$E1269)+$F1269,IF('Room Details'!$J1257&lt;=ABS($B1269*$C1269),1,('Room Details'!$J1257/$B1269)+$C1269))),0),0)</f>
        <v>0</v>
      </c>
      <c r="J1269" s="167"/>
      <c r="K1269" s="167"/>
      <c r="L1269" s="156">
        <f t="shared" si="76"/>
        <v>0</v>
      </c>
      <c r="M1269" s="156">
        <f t="shared" si="77"/>
        <v>0</v>
      </c>
      <c r="N1269" s="165"/>
      <c r="O1269" s="165"/>
      <c r="P1269" s="156">
        <f t="shared" si="78"/>
        <v>0</v>
      </c>
      <c r="Q1269" s="156">
        <f t="shared" si="79"/>
        <v>0</v>
      </c>
      <c r="R1269" s="165"/>
      <c r="S1269" s="165"/>
    </row>
    <row r="1270" spans="1:19" x14ac:dyDescent="0.25">
      <c r="A1270" s="156">
        <v>1255</v>
      </c>
      <c r="B1270" s="156" t="e">
        <f>VLOOKUP('Room Details'!$I1258,NCA_Calculations!$I$3:$N$12,2,0)</f>
        <v>#N/A</v>
      </c>
      <c r="C1270" s="156" t="e">
        <f>VLOOKUP('Room Details'!$I1258,NCA_Calculations!$I$3:$N$12,3,0)</f>
        <v>#N/A</v>
      </c>
      <c r="D1270" s="156" t="e">
        <f>VLOOKUP('Room Details'!$I1258,NCA_Calculations!$I$3:$N$12,4,0)</f>
        <v>#N/A</v>
      </c>
      <c r="E1270" s="156" t="e">
        <f>VLOOKUP('Room Details'!$I1258,NCA_Calculations!$I$3:$N$12,5,0)</f>
        <v>#N/A</v>
      </c>
      <c r="F1270" s="156" t="e">
        <f>VLOOKUP('Room Details'!$I1258,NCA_Calculations!$I$3:$N$12,6,0)</f>
        <v>#N/A</v>
      </c>
      <c r="G1270" s="156" t="str">
        <f>IF(OR(ISBLANK('Room Details'!$M1258), 'Room Details'!$M1258 = 0,  'Room Details'!$M1258 = "N/A" ),"Usable","Unusable")</f>
        <v>Usable</v>
      </c>
      <c r="H1270" s="156">
        <f>'Room Details'!$V1258</f>
        <v>0</v>
      </c>
      <c r="I1270" s="156">
        <f>_xlfn.IFNA(ROUNDUP(IF(OR('Room Details'!$J1258=0,ISBLANK('Room Details'!$J1258),'Room Details'!$J1258="N/A"),0,IF('Room Details'!$J1258&gt;$D1270,('Room Details'!$J1258/$E1270)+$F1270,IF('Room Details'!$J1258&lt;=ABS($B1270*$C1270),1,('Room Details'!$J1258/$B1270)+$C1270))),0),0)</f>
        <v>0</v>
      </c>
      <c r="J1270" s="167"/>
      <c r="K1270" s="167"/>
      <c r="L1270" s="156">
        <f t="shared" si="76"/>
        <v>0</v>
      </c>
      <c r="M1270" s="156">
        <f t="shared" si="77"/>
        <v>0</v>
      </c>
      <c r="N1270" s="165"/>
      <c r="O1270" s="165"/>
      <c r="P1270" s="156">
        <f t="shared" si="78"/>
        <v>0</v>
      </c>
      <c r="Q1270" s="156">
        <f t="shared" si="79"/>
        <v>0</v>
      </c>
      <c r="R1270" s="165"/>
      <c r="S1270" s="165"/>
    </row>
    <row r="1271" spans="1:19" x14ac:dyDescent="0.25">
      <c r="A1271" s="156">
        <v>1256</v>
      </c>
      <c r="B1271" s="156" t="e">
        <f>VLOOKUP('Room Details'!$I1259,NCA_Calculations!$I$3:$N$12,2,0)</f>
        <v>#N/A</v>
      </c>
      <c r="C1271" s="156" t="e">
        <f>VLOOKUP('Room Details'!$I1259,NCA_Calculations!$I$3:$N$12,3,0)</f>
        <v>#N/A</v>
      </c>
      <c r="D1271" s="156" t="e">
        <f>VLOOKUP('Room Details'!$I1259,NCA_Calculations!$I$3:$N$12,4,0)</f>
        <v>#N/A</v>
      </c>
      <c r="E1271" s="156" t="e">
        <f>VLOOKUP('Room Details'!$I1259,NCA_Calculations!$I$3:$N$12,5,0)</f>
        <v>#N/A</v>
      </c>
      <c r="F1271" s="156" t="e">
        <f>VLOOKUP('Room Details'!$I1259,NCA_Calculations!$I$3:$N$12,6,0)</f>
        <v>#N/A</v>
      </c>
      <c r="G1271" s="156" t="str">
        <f>IF(OR(ISBLANK('Room Details'!$M1259), 'Room Details'!$M1259 = 0,  'Room Details'!$M1259 = "N/A" ),"Usable","Unusable")</f>
        <v>Usable</v>
      </c>
      <c r="H1271" s="156">
        <f>'Room Details'!$V1259</f>
        <v>0</v>
      </c>
      <c r="I1271" s="156">
        <f>_xlfn.IFNA(ROUNDUP(IF(OR('Room Details'!$J1259=0,ISBLANK('Room Details'!$J1259),'Room Details'!$J1259="N/A"),0,IF('Room Details'!$J1259&gt;$D1271,('Room Details'!$J1259/$E1271)+$F1271,IF('Room Details'!$J1259&lt;=ABS($B1271*$C1271),1,('Room Details'!$J1259/$B1271)+$C1271))),0),0)</f>
        <v>0</v>
      </c>
      <c r="J1271" s="167"/>
      <c r="K1271" s="167"/>
      <c r="L1271" s="156">
        <f t="shared" si="76"/>
        <v>0</v>
      </c>
      <c r="M1271" s="156">
        <f t="shared" si="77"/>
        <v>0</v>
      </c>
      <c r="N1271" s="165"/>
      <c r="O1271" s="165"/>
      <c r="P1271" s="156">
        <f t="shared" si="78"/>
        <v>0</v>
      </c>
      <c r="Q1271" s="156">
        <f t="shared" si="79"/>
        <v>0</v>
      </c>
      <c r="R1271" s="165"/>
      <c r="S1271" s="165"/>
    </row>
    <row r="1272" spans="1:19" x14ac:dyDescent="0.25">
      <c r="A1272" s="156">
        <v>1257</v>
      </c>
      <c r="B1272" s="156" t="e">
        <f>VLOOKUP('Room Details'!$I1260,NCA_Calculations!$I$3:$N$12,2,0)</f>
        <v>#N/A</v>
      </c>
      <c r="C1272" s="156" t="e">
        <f>VLOOKUP('Room Details'!$I1260,NCA_Calculations!$I$3:$N$12,3,0)</f>
        <v>#N/A</v>
      </c>
      <c r="D1272" s="156" t="e">
        <f>VLOOKUP('Room Details'!$I1260,NCA_Calculations!$I$3:$N$12,4,0)</f>
        <v>#N/A</v>
      </c>
      <c r="E1272" s="156" t="e">
        <f>VLOOKUP('Room Details'!$I1260,NCA_Calculations!$I$3:$N$12,5,0)</f>
        <v>#N/A</v>
      </c>
      <c r="F1272" s="156" t="e">
        <f>VLOOKUP('Room Details'!$I1260,NCA_Calculations!$I$3:$N$12,6,0)</f>
        <v>#N/A</v>
      </c>
      <c r="G1272" s="156" t="str">
        <f>IF(OR(ISBLANK('Room Details'!$M1260), 'Room Details'!$M1260 = 0,  'Room Details'!$M1260 = "N/A" ),"Usable","Unusable")</f>
        <v>Usable</v>
      </c>
      <c r="H1272" s="156">
        <f>'Room Details'!$V1260</f>
        <v>0</v>
      </c>
      <c r="I1272" s="156">
        <f>_xlfn.IFNA(ROUNDUP(IF(OR('Room Details'!$J1260=0,ISBLANK('Room Details'!$J1260),'Room Details'!$J1260="N/A"),0,IF('Room Details'!$J1260&gt;$D1272,('Room Details'!$J1260/$E1272)+$F1272,IF('Room Details'!$J1260&lt;=ABS($B1272*$C1272),1,('Room Details'!$J1260/$B1272)+$C1272))),0),0)</f>
        <v>0</v>
      </c>
      <c r="J1272" s="167"/>
      <c r="K1272" s="167"/>
      <c r="L1272" s="156">
        <f t="shared" si="76"/>
        <v>0</v>
      </c>
      <c r="M1272" s="156">
        <f t="shared" si="77"/>
        <v>0</v>
      </c>
      <c r="N1272" s="165"/>
      <c r="O1272" s="165"/>
      <c r="P1272" s="156">
        <f t="shared" si="78"/>
        <v>0</v>
      </c>
      <c r="Q1272" s="156">
        <f t="shared" si="79"/>
        <v>0</v>
      </c>
      <c r="R1272" s="165"/>
      <c r="S1272" s="165"/>
    </row>
    <row r="1273" spans="1:19" x14ac:dyDescent="0.25">
      <c r="A1273" s="156">
        <v>1258</v>
      </c>
      <c r="B1273" s="156" t="e">
        <f>VLOOKUP('Room Details'!$I1261,NCA_Calculations!$I$3:$N$12,2,0)</f>
        <v>#N/A</v>
      </c>
      <c r="C1273" s="156" t="e">
        <f>VLOOKUP('Room Details'!$I1261,NCA_Calculations!$I$3:$N$12,3,0)</f>
        <v>#N/A</v>
      </c>
      <c r="D1273" s="156" t="e">
        <f>VLOOKUP('Room Details'!$I1261,NCA_Calculations!$I$3:$N$12,4,0)</f>
        <v>#N/A</v>
      </c>
      <c r="E1273" s="156" t="e">
        <f>VLOOKUP('Room Details'!$I1261,NCA_Calculations!$I$3:$N$12,5,0)</f>
        <v>#N/A</v>
      </c>
      <c r="F1273" s="156" t="e">
        <f>VLOOKUP('Room Details'!$I1261,NCA_Calculations!$I$3:$N$12,6,0)</f>
        <v>#N/A</v>
      </c>
      <c r="G1273" s="156" t="str">
        <f>IF(OR(ISBLANK('Room Details'!$M1261), 'Room Details'!$M1261 = 0,  'Room Details'!$M1261 = "N/A" ),"Usable","Unusable")</f>
        <v>Usable</v>
      </c>
      <c r="H1273" s="156">
        <f>'Room Details'!$V1261</f>
        <v>0</v>
      </c>
      <c r="I1273" s="156">
        <f>_xlfn.IFNA(ROUNDUP(IF(OR('Room Details'!$J1261=0,ISBLANK('Room Details'!$J1261),'Room Details'!$J1261="N/A"),0,IF('Room Details'!$J1261&gt;$D1273,('Room Details'!$J1261/$E1273)+$F1273,IF('Room Details'!$J1261&lt;=ABS($B1273*$C1273),1,('Room Details'!$J1261/$B1273)+$C1273))),0),0)</f>
        <v>0</v>
      </c>
      <c r="J1273" s="167"/>
      <c r="K1273" s="167"/>
      <c r="L1273" s="156">
        <f t="shared" si="76"/>
        <v>0</v>
      </c>
      <c r="M1273" s="156">
        <f t="shared" si="77"/>
        <v>0</v>
      </c>
      <c r="N1273" s="165"/>
      <c r="O1273" s="165"/>
      <c r="P1273" s="156">
        <f t="shared" si="78"/>
        <v>0</v>
      </c>
      <c r="Q1273" s="156">
        <f t="shared" si="79"/>
        <v>0</v>
      </c>
      <c r="R1273" s="165"/>
      <c r="S1273" s="165"/>
    </row>
    <row r="1274" spans="1:19" x14ac:dyDescent="0.25">
      <c r="A1274" s="156">
        <v>1259</v>
      </c>
      <c r="B1274" s="156" t="e">
        <f>VLOOKUP('Room Details'!$I1262,NCA_Calculations!$I$3:$N$12,2,0)</f>
        <v>#N/A</v>
      </c>
      <c r="C1274" s="156" t="e">
        <f>VLOOKUP('Room Details'!$I1262,NCA_Calculations!$I$3:$N$12,3,0)</f>
        <v>#N/A</v>
      </c>
      <c r="D1274" s="156" t="e">
        <f>VLOOKUP('Room Details'!$I1262,NCA_Calculations!$I$3:$N$12,4,0)</f>
        <v>#N/A</v>
      </c>
      <c r="E1274" s="156" t="e">
        <f>VLOOKUP('Room Details'!$I1262,NCA_Calculations!$I$3:$N$12,5,0)</f>
        <v>#N/A</v>
      </c>
      <c r="F1274" s="156" t="e">
        <f>VLOOKUP('Room Details'!$I1262,NCA_Calculations!$I$3:$N$12,6,0)</f>
        <v>#N/A</v>
      </c>
      <c r="G1274" s="156" t="str">
        <f>IF(OR(ISBLANK('Room Details'!$M1262), 'Room Details'!$M1262 = 0,  'Room Details'!$M1262 = "N/A" ),"Usable","Unusable")</f>
        <v>Usable</v>
      </c>
      <c r="H1274" s="156">
        <f>'Room Details'!$V1262</f>
        <v>0</v>
      </c>
      <c r="I1274" s="156">
        <f>_xlfn.IFNA(ROUNDUP(IF(OR('Room Details'!$J1262=0,ISBLANK('Room Details'!$J1262),'Room Details'!$J1262="N/A"),0,IF('Room Details'!$J1262&gt;$D1274,('Room Details'!$J1262/$E1274)+$F1274,IF('Room Details'!$J1262&lt;=ABS($B1274*$C1274),1,('Room Details'!$J1262/$B1274)+$C1274))),0),0)</f>
        <v>0</v>
      </c>
      <c r="J1274" s="167"/>
      <c r="K1274" s="167"/>
      <c r="L1274" s="156">
        <f t="shared" si="76"/>
        <v>0</v>
      </c>
      <c r="M1274" s="156">
        <f t="shared" si="77"/>
        <v>0</v>
      </c>
      <c r="N1274" s="165"/>
      <c r="O1274" s="165"/>
      <c r="P1274" s="156">
        <f t="shared" si="78"/>
        <v>0</v>
      </c>
      <c r="Q1274" s="156">
        <f t="shared" si="79"/>
        <v>0</v>
      </c>
      <c r="R1274" s="165"/>
      <c r="S1274" s="165"/>
    </row>
    <row r="1275" spans="1:19" x14ac:dyDescent="0.25">
      <c r="A1275" s="156">
        <v>1260</v>
      </c>
      <c r="B1275" s="156" t="e">
        <f>VLOOKUP('Room Details'!$I1263,NCA_Calculations!$I$3:$N$12,2,0)</f>
        <v>#N/A</v>
      </c>
      <c r="C1275" s="156" t="e">
        <f>VLOOKUP('Room Details'!$I1263,NCA_Calculations!$I$3:$N$12,3,0)</f>
        <v>#N/A</v>
      </c>
      <c r="D1275" s="156" t="e">
        <f>VLOOKUP('Room Details'!$I1263,NCA_Calculations!$I$3:$N$12,4,0)</f>
        <v>#N/A</v>
      </c>
      <c r="E1275" s="156" t="e">
        <f>VLOOKUP('Room Details'!$I1263,NCA_Calculations!$I$3:$N$12,5,0)</f>
        <v>#N/A</v>
      </c>
      <c r="F1275" s="156" t="e">
        <f>VLOOKUP('Room Details'!$I1263,NCA_Calculations!$I$3:$N$12,6,0)</f>
        <v>#N/A</v>
      </c>
      <c r="G1275" s="156" t="str">
        <f>IF(OR(ISBLANK('Room Details'!$M1263), 'Room Details'!$M1263 = 0,  'Room Details'!$M1263 = "N/A" ),"Usable","Unusable")</f>
        <v>Usable</v>
      </c>
      <c r="H1275" s="156">
        <f>'Room Details'!$V1263</f>
        <v>0</v>
      </c>
      <c r="I1275" s="156">
        <f>_xlfn.IFNA(ROUNDUP(IF(OR('Room Details'!$J1263=0,ISBLANK('Room Details'!$J1263),'Room Details'!$J1263="N/A"),0,IF('Room Details'!$J1263&gt;$D1275,('Room Details'!$J1263/$E1275)+$F1275,IF('Room Details'!$J1263&lt;=ABS($B1275*$C1275),1,('Room Details'!$J1263/$B1275)+$C1275))),0),0)</f>
        <v>0</v>
      </c>
      <c r="J1275" s="167"/>
      <c r="K1275" s="167"/>
      <c r="L1275" s="156">
        <f t="shared" si="76"/>
        <v>0</v>
      </c>
      <c r="M1275" s="156">
        <f t="shared" si="77"/>
        <v>0</v>
      </c>
      <c r="N1275" s="165"/>
      <c r="O1275" s="165"/>
      <c r="P1275" s="156">
        <f t="shared" si="78"/>
        <v>0</v>
      </c>
      <c r="Q1275" s="156">
        <f t="shared" si="79"/>
        <v>0</v>
      </c>
      <c r="R1275" s="165"/>
      <c r="S1275" s="165"/>
    </row>
    <row r="1276" spans="1:19" x14ac:dyDescent="0.25">
      <c r="A1276" s="156">
        <v>1261</v>
      </c>
      <c r="B1276" s="156" t="e">
        <f>VLOOKUP('Room Details'!$I1264,NCA_Calculations!$I$3:$N$12,2,0)</f>
        <v>#N/A</v>
      </c>
      <c r="C1276" s="156" t="e">
        <f>VLOOKUP('Room Details'!$I1264,NCA_Calculations!$I$3:$N$12,3,0)</f>
        <v>#N/A</v>
      </c>
      <c r="D1276" s="156" t="e">
        <f>VLOOKUP('Room Details'!$I1264,NCA_Calculations!$I$3:$N$12,4,0)</f>
        <v>#N/A</v>
      </c>
      <c r="E1276" s="156" t="e">
        <f>VLOOKUP('Room Details'!$I1264,NCA_Calculations!$I$3:$N$12,5,0)</f>
        <v>#N/A</v>
      </c>
      <c r="F1276" s="156" t="e">
        <f>VLOOKUP('Room Details'!$I1264,NCA_Calculations!$I$3:$N$12,6,0)</f>
        <v>#N/A</v>
      </c>
      <c r="G1276" s="156" t="str">
        <f>IF(OR(ISBLANK('Room Details'!$M1264), 'Room Details'!$M1264 = 0,  'Room Details'!$M1264 = "N/A" ),"Usable","Unusable")</f>
        <v>Usable</v>
      </c>
      <c r="H1276" s="156">
        <f>'Room Details'!$V1264</f>
        <v>0</v>
      </c>
      <c r="I1276" s="156">
        <f>_xlfn.IFNA(ROUNDUP(IF(OR('Room Details'!$J1264=0,ISBLANK('Room Details'!$J1264),'Room Details'!$J1264="N/A"),0,IF('Room Details'!$J1264&gt;$D1276,('Room Details'!$J1264/$E1276)+$F1276,IF('Room Details'!$J1264&lt;=ABS($B1276*$C1276),1,('Room Details'!$J1264/$B1276)+$C1276))),0),0)</f>
        <v>0</v>
      </c>
      <c r="J1276" s="167"/>
      <c r="K1276" s="167"/>
      <c r="L1276" s="156">
        <f t="shared" si="76"/>
        <v>0</v>
      </c>
      <c r="M1276" s="156">
        <f t="shared" si="77"/>
        <v>0</v>
      </c>
      <c r="N1276" s="165"/>
      <c r="O1276" s="165"/>
      <c r="P1276" s="156">
        <f t="shared" si="78"/>
        <v>0</v>
      </c>
      <c r="Q1276" s="156">
        <f t="shared" si="79"/>
        <v>0</v>
      </c>
      <c r="R1276" s="165"/>
      <c r="S1276" s="165"/>
    </row>
    <row r="1277" spans="1:19" x14ac:dyDescent="0.25">
      <c r="A1277" s="156">
        <v>1262</v>
      </c>
      <c r="B1277" s="156" t="e">
        <f>VLOOKUP('Room Details'!$I1265,NCA_Calculations!$I$3:$N$12,2,0)</f>
        <v>#N/A</v>
      </c>
      <c r="C1277" s="156" t="e">
        <f>VLOOKUP('Room Details'!$I1265,NCA_Calculations!$I$3:$N$12,3,0)</f>
        <v>#N/A</v>
      </c>
      <c r="D1277" s="156" t="e">
        <f>VLOOKUP('Room Details'!$I1265,NCA_Calculations!$I$3:$N$12,4,0)</f>
        <v>#N/A</v>
      </c>
      <c r="E1277" s="156" t="e">
        <f>VLOOKUP('Room Details'!$I1265,NCA_Calculations!$I$3:$N$12,5,0)</f>
        <v>#N/A</v>
      </c>
      <c r="F1277" s="156" t="e">
        <f>VLOOKUP('Room Details'!$I1265,NCA_Calculations!$I$3:$N$12,6,0)</f>
        <v>#N/A</v>
      </c>
      <c r="G1277" s="156" t="str">
        <f>IF(OR(ISBLANK('Room Details'!$M1265), 'Room Details'!$M1265 = 0,  'Room Details'!$M1265 = "N/A" ),"Usable","Unusable")</f>
        <v>Usable</v>
      </c>
      <c r="H1277" s="156">
        <f>'Room Details'!$V1265</f>
        <v>0</v>
      </c>
      <c r="I1277" s="156">
        <f>_xlfn.IFNA(ROUNDUP(IF(OR('Room Details'!$J1265=0,ISBLANK('Room Details'!$J1265),'Room Details'!$J1265="N/A"),0,IF('Room Details'!$J1265&gt;$D1277,('Room Details'!$J1265/$E1277)+$F1277,IF('Room Details'!$J1265&lt;=ABS($B1277*$C1277),1,('Room Details'!$J1265/$B1277)+$C1277))),0),0)</f>
        <v>0</v>
      </c>
      <c r="J1277" s="167"/>
      <c r="K1277" s="167"/>
      <c r="L1277" s="156">
        <f t="shared" si="76"/>
        <v>0</v>
      </c>
      <c r="M1277" s="156">
        <f t="shared" si="77"/>
        <v>0</v>
      </c>
      <c r="N1277" s="165"/>
      <c r="O1277" s="165"/>
      <c r="P1277" s="156">
        <f t="shared" si="78"/>
        <v>0</v>
      </c>
      <c r="Q1277" s="156">
        <f t="shared" si="79"/>
        <v>0</v>
      </c>
      <c r="R1277" s="165"/>
      <c r="S1277" s="165"/>
    </row>
    <row r="1278" spans="1:19" x14ac:dyDescent="0.25">
      <c r="A1278" s="156">
        <v>1263</v>
      </c>
      <c r="B1278" s="156" t="e">
        <f>VLOOKUP('Room Details'!$I1266,NCA_Calculations!$I$3:$N$12,2,0)</f>
        <v>#N/A</v>
      </c>
      <c r="C1278" s="156" t="e">
        <f>VLOOKUP('Room Details'!$I1266,NCA_Calculations!$I$3:$N$12,3,0)</f>
        <v>#N/A</v>
      </c>
      <c r="D1278" s="156" t="e">
        <f>VLOOKUP('Room Details'!$I1266,NCA_Calculations!$I$3:$N$12,4,0)</f>
        <v>#N/A</v>
      </c>
      <c r="E1278" s="156" t="e">
        <f>VLOOKUP('Room Details'!$I1266,NCA_Calculations!$I$3:$N$12,5,0)</f>
        <v>#N/A</v>
      </c>
      <c r="F1278" s="156" t="e">
        <f>VLOOKUP('Room Details'!$I1266,NCA_Calculations!$I$3:$N$12,6,0)</f>
        <v>#N/A</v>
      </c>
      <c r="G1278" s="156" t="str">
        <f>IF(OR(ISBLANK('Room Details'!$M1266), 'Room Details'!$M1266 = 0,  'Room Details'!$M1266 = "N/A" ),"Usable","Unusable")</f>
        <v>Usable</v>
      </c>
      <c r="H1278" s="156">
        <f>'Room Details'!$V1266</f>
        <v>0</v>
      </c>
      <c r="I1278" s="156">
        <f>_xlfn.IFNA(ROUNDUP(IF(OR('Room Details'!$J1266=0,ISBLANK('Room Details'!$J1266),'Room Details'!$J1266="N/A"),0,IF('Room Details'!$J1266&gt;$D1278,('Room Details'!$J1266/$E1278)+$F1278,IF('Room Details'!$J1266&lt;=ABS($B1278*$C1278),1,('Room Details'!$J1266/$B1278)+$C1278))),0),0)</f>
        <v>0</v>
      </c>
      <c r="J1278" s="167"/>
      <c r="K1278" s="167"/>
      <c r="L1278" s="156">
        <f t="shared" si="76"/>
        <v>0</v>
      </c>
      <c r="M1278" s="156">
        <f t="shared" si="77"/>
        <v>0</v>
      </c>
      <c r="N1278" s="165"/>
      <c r="O1278" s="165"/>
      <c r="P1278" s="156">
        <f t="shared" si="78"/>
        <v>0</v>
      </c>
      <c r="Q1278" s="156">
        <f t="shared" si="79"/>
        <v>0</v>
      </c>
      <c r="R1278" s="165"/>
      <c r="S1278" s="165"/>
    </row>
    <row r="1279" spans="1:19" x14ac:dyDescent="0.25">
      <c r="A1279" s="156">
        <v>1264</v>
      </c>
      <c r="B1279" s="156" t="e">
        <f>VLOOKUP('Room Details'!$I1267,NCA_Calculations!$I$3:$N$12,2,0)</f>
        <v>#N/A</v>
      </c>
      <c r="C1279" s="156" t="e">
        <f>VLOOKUP('Room Details'!$I1267,NCA_Calculations!$I$3:$N$12,3,0)</f>
        <v>#N/A</v>
      </c>
      <c r="D1279" s="156" t="e">
        <f>VLOOKUP('Room Details'!$I1267,NCA_Calculations!$I$3:$N$12,4,0)</f>
        <v>#N/A</v>
      </c>
      <c r="E1279" s="156" t="e">
        <f>VLOOKUP('Room Details'!$I1267,NCA_Calculations!$I$3:$N$12,5,0)</f>
        <v>#N/A</v>
      </c>
      <c r="F1279" s="156" t="e">
        <f>VLOOKUP('Room Details'!$I1267,NCA_Calculations!$I$3:$N$12,6,0)</f>
        <v>#N/A</v>
      </c>
      <c r="G1279" s="156" t="str">
        <f>IF(OR(ISBLANK('Room Details'!$M1267), 'Room Details'!$M1267 = 0,  'Room Details'!$M1267 = "N/A" ),"Usable","Unusable")</f>
        <v>Usable</v>
      </c>
      <c r="H1279" s="156">
        <f>'Room Details'!$V1267</f>
        <v>0</v>
      </c>
      <c r="I1279" s="156">
        <f>_xlfn.IFNA(ROUNDUP(IF(OR('Room Details'!$J1267=0,ISBLANK('Room Details'!$J1267),'Room Details'!$J1267="N/A"),0,IF('Room Details'!$J1267&gt;$D1279,('Room Details'!$J1267/$E1279)+$F1279,IF('Room Details'!$J1267&lt;=ABS($B1279*$C1279),1,('Room Details'!$J1267/$B1279)+$C1279))),0),0)</f>
        <v>0</v>
      </c>
      <c r="J1279" s="167"/>
      <c r="K1279" s="167"/>
      <c r="L1279" s="156">
        <f t="shared" si="76"/>
        <v>0</v>
      </c>
      <c r="M1279" s="156">
        <f t="shared" si="77"/>
        <v>0</v>
      </c>
      <c r="N1279" s="165"/>
      <c r="O1279" s="165"/>
      <c r="P1279" s="156">
        <f t="shared" si="78"/>
        <v>0</v>
      </c>
      <c r="Q1279" s="156">
        <f t="shared" si="79"/>
        <v>0</v>
      </c>
      <c r="R1279" s="165"/>
      <c r="S1279" s="165"/>
    </row>
    <row r="1280" spans="1:19" x14ac:dyDescent="0.25">
      <c r="A1280" s="156">
        <v>1265</v>
      </c>
      <c r="B1280" s="156" t="e">
        <f>VLOOKUP('Room Details'!$I1268,NCA_Calculations!$I$3:$N$12,2,0)</f>
        <v>#N/A</v>
      </c>
      <c r="C1280" s="156" t="e">
        <f>VLOOKUP('Room Details'!$I1268,NCA_Calculations!$I$3:$N$12,3,0)</f>
        <v>#N/A</v>
      </c>
      <c r="D1280" s="156" t="e">
        <f>VLOOKUP('Room Details'!$I1268,NCA_Calculations!$I$3:$N$12,4,0)</f>
        <v>#N/A</v>
      </c>
      <c r="E1280" s="156" t="e">
        <f>VLOOKUP('Room Details'!$I1268,NCA_Calculations!$I$3:$N$12,5,0)</f>
        <v>#N/A</v>
      </c>
      <c r="F1280" s="156" t="e">
        <f>VLOOKUP('Room Details'!$I1268,NCA_Calculations!$I$3:$N$12,6,0)</f>
        <v>#N/A</v>
      </c>
      <c r="G1280" s="156" t="str">
        <f>IF(OR(ISBLANK('Room Details'!$M1268), 'Room Details'!$M1268 = 0,  'Room Details'!$M1268 = "N/A" ),"Usable","Unusable")</f>
        <v>Usable</v>
      </c>
      <c r="H1280" s="156">
        <f>'Room Details'!$V1268</f>
        <v>0</v>
      </c>
      <c r="I1280" s="156">
        <f>_xlfn.IFNA(ROUNDUP(IF(OR('Room Details'!$J1268=0,ISBLANK('Room Details'!$J1268),'Room Details'!$J1268="N/A"),0,IF('Room Details'!$J1268&gt;$D1280,('Room Details'!$J1268/$E1280)+$F1280,IF('Room Details'!$J1268&lt;=ABS($B1280*$C1280),1,('Room Details'!$J1268/$B1280)+$C1280))),0),0)</f>
        <v>0</v>
      </c>
      <c r="J1280" s="167"/>
      <c r="K1280" s="167"/>
      <c r="L1280" s="156">
        <f t="shared" si="76"/>
        <v>0</v>
      </c>
      <c r="M1280" s="156">
        <f t="shared" si="77"/>
        <v>0</v>
      </c>
      <c r="N1280" s="165"/>
      <c r="O1280" s="165"/>
      <c r="P1280" s="156">
        <f t="shared" si="78"/>
        <v>0</v>
      </c>
      <c r="Q1280" s="156">
        <f t="shared" si="79"/>
        <v>0</v>
      </c>
      <c r="R1280" s="165"/>
      <c r="S1280" s="165"/>
    </row>
    <row r="1281" spans="1:19" x14ac:dyDescent="0.25">
      <c r="A1281" s="156">
        <v>1266</v>
      </c>
      <c r="B1281" s="156" t="e">
        <f>VLOOKUP('Room Details'!$I1269,NCA_Calculations!$I$3:$N$12,2,0)</f>
        <v>#N/A</v>
      </c>
      <c r="C1281" s="156" t="e">
        <f>VLOOKUP('Room Details'!$I1269,NCA_Calculations!$I$3:$N$12,3,0)</f>
        <v>#N/A</v>
      </c>
      <c r="D1281" s="156" t="e">
        <f>VLOOKUP('Room Details'!$I1269,NCA_Calculations!$I$3:$N$12,4,0)</f>
        <v>#N/A</v>
      </c>
      <c r="E1281" s="156" t="e">
        <f>VLOOKUP('Room Details'!$I1269,NCA_Calculations!$I$3:$N$12,5,0)</f>
        <v>#N/A</v>
      </c>
      <c r="F1281" s="156" t="e">
        <f>VLOOKUP('Room Details'!$I1269,NCA_Calculations!$I$3:$N$12,6,0)</f>
        <v>#N/A</v>
      </c>
      <c r="G1281" s="156" t="str">
        <f>IF(OR(ISBLANK('Room Details'!$M1269), 'Room Details'!$M1269 = 0,  'Room Details'!$M1269 = "N/A" ),"Usable","Unusable")</f>
        <v>Usable</v>
      </c>
      <c r="H1281" s="156">
        <f>'Room Details'!$V1269</f>
        <v>0</v>
      </c>
      <c r="I1281" s="156">
        <f>_xlfn.IFNA(ROUNDUP(IF(OR('Room Details'!$J1269=0,ISBLANK('Room Details'!$J1269),'Room Details'!$J1269="N/A"),0,IF('Room Details'!$J1269&gt;$D1281,('Room Details'!$J1269/$E1281)+$F1281,IF('Room Details'!$J1269&lt;=ABS($B1281*$C1281),1,('Room Details'!$J1269/$B1281)+$C1281))),0),0)</f>
        <v>0</v>
      </c>
      <c r="J1281" s="167"/>
      <c r="K1281" s="167"/>
      <c r="L1281" s="156">
        <f t="shared" si="76"/>
        <v>0</v>
      </c>
      <c r="M1281" s="156">
        <f t="shared" si="77"/>
        <v>0</v>
      </c>
      <c r="N1281" s="165"/>
      <c r="O1281" s="165"/>
      <c r="P1281" s="156">
        <f t="shared" si="78"/>
        <v>0</v>
      </c>
      <c r="Q1281" s="156">
        <f t="shared" si="79"/>
        <v>0</v>
      </c>
      <c r="R1281" s="165"/>
      <c r="S1281" s="165"/>
    </row>
    <row r="1282" spans="1:19" x14ac:dyDescent="0.25">
      <c r="A1282" s="156">
        <v>1267</v>
      </c>
      <c r="B1282" s="156" t="e">
        <f>VLOOKUP('Room Details'!$I1270,NCA_Calculations!$I$3:$N$12,2,0)</f>
        <v>#N/A</v>
      </c>
      <c r="C1282" s="156" t="e">
        <f>VLOOKUP('Room Details'!$I1270,NCA_Calculations!$I$3:$N$12,3,0)</f>
        <v>#N/A</v>
      </c>
      <c r="D1282" s="156" t="e">
        <f>VLOOKUP('Room Details'!$I1270,NCA_Calculations!$I$3:$N$12,4,0)</f>
        <v>#N/A</v>
      </c>
      <c r="E1282" s="156" t="e">
        <f>VLOOKUP('Room Details'!$I1270,NCA_Calculations!$I$3:$N$12,5,0)</f>
        <v>#N/A</v>
      </c>
      <c r="F1282" s="156" t="e">
        <f>VLOOKUP('Room Details'!$I1270,NCA_Calculations!$I$3:$N$12,6,0)</f>
        <v>#N/A</v>
      </c>
      <c r="G1282" s="156" t="str">
        <f>IF(OR(ISBLANK('Room Details'!$M1270), 'Room Details'!$M1270 = 0,  'Room Details'!$M1270 = "N/A" ),"Usable","Unusable")</f>
        <v>Usable</v>
      </c>
      <c r="H1282" s="156">
        <f>'Room Details'!$V1270</f>
        <v>0</v>
      </c>
      <c r="I1282" s="156">
        <f>_xlfn.IFNA(ROUNDUP(IF(OR('Room Details'!$J1270=0,ISBLANK('Room Details'!$J1270),'Room Details'!$J1270="N/A"),0,IF('Room Details'!$J1270&gt;$D1282,('Room Details'!$J1270/$E1282)+$F1282,IF('Room Details'!$J1270&lt;=ABS($B1282*$C1282),1,('Room Details'!$J1270/$B1282)+$C1282))),0),0)</f>
        <v>0</v>
      </c>
      <c r="J1282" s="167"/>
      <c r="K1282" s="167"/>
      <c r="L1282" s="156">
        <f t="shared" si="76"/>
        <v>0</v>
      </c>
      <c r="M1282" s="156">
        <f t="shared" si="77"/>
        <v>0</v>
      </c>
      <c r="N1282" s="165"/>
      <c r="O1282" s="165"/>
      <c r="P1282" s="156">
        <f t="shared" si="78"/>
        <v>0</v>
      </c>
      <c r="Q1282" s="156">
        <f t="shared" si="79"/>
        <v>0</v>
      </c>
      <c r="R1282" s="165"/>
      <c r="S1282" s="165"/>
    </row>
    <row r="1283" spans="1:19" x14ac:dyDescent="0.25">
      <c r="A1283" s="156">
        <v>1268</v>
      </c>
      <c r="B1283" s="156" t="e">
        <f>VLOOKUP('Room Details'!$I1271,NCA_Calculations!$I$3:$N$12,2,0)</f>
        <v>#N/A</v>
      </c>
      <c r="C1283" s="156" t="e">
        <f>VLOOKUP('Room Details'!$I1271,NCA_Calculations!$I$3:$N$12,3,0)</f>
        <v>#N/A</v>
      </c>
      <c r="D1283" s="156" t="e">
        <f>VLOOKUP('Room Details'!$I1271,NCA_Calculations!$I$3:$N$12,4,0)</f>
        <v>#N/A</v>
      </c>
      <c r="E1283" s="156" t="e">
        <f>VLOOKUP('Room Details'!$I1271,NCA_Calculations!$I$3:$N$12,5,0)</f>
        <v>#N/A</v>
      </c>
      <c r="F1283" s="156" t="e">
        <f>VLOOKUP('Room Details'!$I1271,NCA_Calculations!$I$3:$N$12,6,0)</f>
        <v>#N/A</v>
      </c>
      <c r="G1283" s="156" t="str">
        <f>IF(OR(ISBLANK('Room Details'!$M1271), 'Room Details'!$M1271 = 0,  'Room Details'!$M1271 = "N/A" ),"Usable","Unusable")</f>
        <v>Usable</v>
      </c>
      <c r="H1283" s="156">
        <f>'Room Details'!$V1271</f>
        <v>0</v>
      </c>
      <c r="I1283" s="156">
        <f>_xlfn.IFNA(ROUNDUP(IF(OR('Room Details'!$J1271=0,ISBLANK('Room Details'!$J1271),'Room Details'!$J1271="N/A"),0,IF('Room Details'!$J1271&gt;$D1283,('Room Details'!$J1271/$E1283)+$F1283,IF('Room Details'!$J1271&lt;=ABS($B1283*$C1283),1,('Room Details'!$J1271/$B1283)+$C1283))),0),0)</f>
        <v>0</v>
      </c>
      <c r="J1283" s="167"/>
      <c r="K1283" s="167"/>
      <c r="L1283" s="156">
        <f t="shared" si="76"/>
        <v>0</v>
      </c>
      <c r="M1283" s="156">
        <f t="shared" si="77"/>
        <v>0</v>
      </c>
      <c r="N1283" s="165"/>
      <c r="O1283" s="165"/>
      <c r="P1283" s="156">
        <f t="shared" si="78"/>
        <v>0</v>
      </c>
      <c r="Q1283" s="156">
        <f t="shared" si="79"/>
        <v>0</v>
      </c>
      <c r="R1283" s="165"/>
      <c r="S1283" s="165"/>
    </row>
    <row r="1284" spans="1:19" x14ac:dyDescent="0.25">
      <c r="A1284" s="156">
        <v>1269</v>
      </c>
      <c r="B1284" s="156" t="e">
        <f>VLOOKUP('Room Details'!$I1272,NCA_Calculations!$I$3:$N$12,2,0)</f>
        <v>#N/A</v>
      </c>
      <c r="C1284" s="156" t="e">
        <f>VLOOKUP('Room Details'!$I1272,NCA_Calculations!$I$3:$N$12,3,0)</f>
        <v>#N/A</v>
      </c>
      <c r="D1284" s="156" t="e">
        <f>VLOOKUP('Room Details'!$I1272,NCA_Calculations!$I$3:$N$12,4,0)</f>
        <v>#N/A</v>
      </c>
      <c r="E1284" s="156" t="e">
        <f>VLOOKUP('Room Details'!$I1272,NCA_Calculations!$I$3:$N$12,5,0)</f>
        <v>#N/A</v>
      </c>
      <c r="F1284" s="156" t="e">
        <f>VLOOKUP('Room Details'!$I1272,NCA_Calculations!$I$3:$N$12,6,0)</f>
        <v>#N/A</v>
      </c>
      <c r="G1284" s="156" t="str">
        <f>IF(OR(ISBLANK('Room Details'!$M1272), 'Room Details'!$M1272 = 0,  'Room Details'!$M1272 = "N/A" ),"Usable","Unusable")</f>
        <v>Usable</v>
      </c>
      <c r="H1284" s="156">
        <f>'Room Details'!$V1272</f>
        <v>0</v>
      </c>
      <c r="I1284" s="156">
        <f>_xlfn.IFNA(ROUNDUP(IF(OR('Room Details'!$J1272=0,ISBLANK('Room Details'!$J1272),'Room Details'!$J1272="N/A"),0,IF('Room Details'!$J1272&gt;$D1284,('Room Details'!$J1272/$E1284)+$F1284,IF('Room Details'!$J1272&lt;=ABS($B1284*$C1284),1,('Room Details'!$J1272/$B1284)+$C1284))),0),0)</f>
        <v>0</v>
      </c>
      <c r="J1284" s="167"/>
      <c r="K1284" s="167"/>
      <c r="L1284" s="156">
        <f t="shared" si="76"/>
        <v>0</v>
      </c>
      <c r="M1284" s="156">
        <f t="shared" si="77"/>
        <v>0</v>
      </c>
      <c r="N1284" s="165"/>
      <c r="O1284" s="165"/>
      <c r="P1284" s="156">
        <f t="shared" si="78"/>
        <v>0</v>
      </c>
      <c r="Q1284" s="156">
        <f t="shared" si="79"/>
        <v>0</v>
      </c>
      <c r="R1284" s="165"/>
      <c r="S1284" s="165"/>
    </row>
    <row r="1285" spans="1:19" x14ac:dyDescent="0.25">
      <c r="A1285" s="156">
        <v>1270</v>
      </c>
      <c r="B1285" s="156" t="e">
        <f>VLOOKUP('Room Details'!$I1273,NCA_Calculations!$I$3:$N$12,2,0)</f>
        <v>#N/A</v>
      </c>
      <c r="C1285" s="156" t="e">
        <f>VLOOKUP('Room Details'!$I1273,NCA_Calculations!$I$3:$N$12,3,0)</f>
        <v>#N/A</v>
      </c>
      <c r="D1285" s="156" t="e">
        <f>VLOOKUP('Room Details'!$I1273,NCA_Calculations!$I$3:$N$12,4,0)</f>
        <v>#N/A</v>
      </c>
      <c r="E1285" s="156" t="e">
        <f>VLOOKUP('Room Details'!$I1273,NCA_Calculations!$I$3:$N$12,5,0)</f>
        <v>#N/A</v>
      </c>
      <c r="F1285" s="156" t="e">
        <f>VLOOKUP('Room Details'!$I1273,NCA_Calculations!$I$3:$N$12,6,0)</f>
        <v>#N/A</v>
      </c>
      <c r="G1285" s="156" t="str">
        <f>IF(OR(ISBLANK('Room Details'!$M1273), 'Room Details'!$M1273 = 0,  'Room Details'!$M1273 = "N/A" ),"Usable","Unusable")</f>
        <v>Usable</v>
      </c>
      <c r="H1285" s="156">
        <f>'Room Details'!$V1273</f>
        <v>0</v>
      </c>
      <c r="I1285" s="156">
        <f>_xlfn.IFNA(ROUNDUP(IF(OR('Room Details'!$J1273=0,ISBLANK('Room Details'!$J1273),'Room Details'!$J1273="N/A"),0,IF('Room Details'!$J1273&gt;$D1285,('Room Details'!$J1273/$E1285)+$F1285,IF('Room Details'!$J1273&lt;=ABS($B1285*$C1285),1,('Room Details'!$J1273/$B1285)+$C1285))),0),0)</f>
        <v>0</v>
      </c>
      <c r="J1285" s="167"/>
      <c r="K1285" s="167"/>
      <c r="L1285" s="156">
        <f t="shared" si="76"/>
        <v>0</v>
      </c>
      <c r="M1285" s="156">
        <f t="shared" si="77"/>
        <v>0</v>
      </c>
      <c r="N1285" s="165"/>
      <c r="O1285" s="165"/>
      <c r="P1285" s="156">
        <f t="shared" si="78"/>
        <v>0</v>
      </c>
      <c r="Q1285" s="156">
        <f t="shared" si="79"/>
        <v>0</v>
      </c>
      <c r="R1285" s="165"/>
      <c r="S1285" s="165"/>
    </row>
    <row r="1286" spans="1:19" x14ac:dyDescent="0.25">
      <c r="A1286" s="156">
        <v>1271</v>
      </c>
      <c r="B1286" s="156" t="e">
        <f>VLOOKUP('Room Details'!$I1274,NCA_Calculations!$I$3:$N$12,2,0)</f>
        <v>#N/A</v>
      </c>
      <c r="C1286" s="156" t="e">
        <f>VLOOKUP('Room Details'!$I1274,NCA_Calculations!$I$3:$N$12,3,0)</f>
        <v>#N/A</v>
      </c>
      <c r="D1286" s="156" t="e">
        <f>VLOOKUP('Room Details'!$I1274,NCA_Calculations!$I$3:$N$12,4,0)</f>
        <v>#N/A</v>
      </c>
      <c r="E1286" s="156" t="e">
        <f>VLOOKUP('Room Details'!$I1274,NCA_Calculations!$I$3:$N$12,5,0)</f>
        <v>#N/A</v>
      </c>
      <c r="F1286" s="156" t="e">
        <f>VLOOKUP('Room Details'!$I1274,NCA_Calculations!$I$3:$N$12,6,0)</f>
        <v>#N/A</v>
      </c>
      <c r="G1286" s="156" t="str">
        <f>IF(OR(ISBLANK('Room Details'!$M1274), 'Room Details'!$M1274 = 0,  'Room Details'!$M1274 = "N/A" ),"Usable","Unusable")</f>
        <v>Usable</v>
      </c>
      <c r="H1286" s="156">
        <f>'Room Details'!$V1274</f>
        <v>0</v>
      </c>
      <c r="I1286" s="156">
        <f>_xlfn.IFNA(ROUNDUP(IF(OR('Room Details'!$J1274=0,ISBLANK('Room Details'!$J1274),'Room Details'!$J1274="N/A"),0,IF('Room Details'!$J1274&gt;$D1286,('Room Details'!$J1274/$E1286)+$F1286,IF('Room Details'!$J1274&lt;=ABS($B1286*$C1286),1,('Room Details'!$J1274/$B1286)+$C1286))),0),0)</f>
        <v>0</v>
      </c>
      <c r="J1286" s="167"/>
      <c r="K1286" s="167"/>
      <c r="L1286" s="156">
        <f t="shared" si="76"/>
        <v>0</v>
      </c>
      <c r="M1286" s="156">
        <f t="shared" si="77"/>
        <v>0</v>
      </c>
      <c r="N1286" s="165"/>
      <c r="O1286" s="165"/>
      <c r="P1286" s="156">
        <f t="shared" si="78"/>
        <v>0</v>
      </c>
      <c r="Q1286" s="156">
        <f t="shared" si="79"/>
        <v>0</v>
      </c>
      <c r="R1286" s="165"/>
      <c r="S1286" s="165"/>
    </row>
    <row r="1287" spans="1:19" x14ac:dyDescent="0.25">
      <c r="A1287" s="156">
        <v>1272</v>
      </c>
      <c r="B1287" s="156" t="e">
        <f>VLOOKUP('Room Details'!$I1275,NCA_Calculations!$I$3:$N$12,2,0)</f>
        <v>#N/A</v>
      </c>
      <c r="C1287" s="156" t="e">
        <f>VLOOKUP('Room Details'!$I1275,NCA_Calculations!$I$3:$N$12,3,0)</f>
        <v>#N/A</v>
      </c>
      <c r="D1287" s="156" t="e">
        <f>VLOOKUP('Room Details'!$I1275,NCA_Calculations!$I$3:$N$12,4,0)</f>
        <v>#N/A</v>
      </c>
      <c r="E1287" s="156" t="e">
        <f>VLOOKUP('Room Details'!$I1275,NCA_Calculations!$I$3:$N$12,5,0)</f>
        <v>#N/A</v>
      </c>
      <c r="F1287" s="156" t="e">
        <f>VLOOKUP('Room Details'!$I1275,NCA_Calculations!$I$3:$N$12,6,0)</f>
        <v>#N/A</v>
      </c>
      <c r="G1287" s="156" t="str">
        <f>IF(OR(ISBLANK('Room Details'!$M1275), 'Room Details'!$M1275 = 0,  'Room Details'!$M1275 = "N/A" ),"Usable","Unusable")</f>
        <v>Usable</v>
      </c>
      <c r="H1287" s="156">
        <f>'Room Details'!$V1275</f>
        <v>0</v>
      </c>
      <c r="I1287" s="156">
        <f>_xlfn.IFNA(ROUNDUP(IF(OR('Room Details'!$J1275=0,ISBLANK('Room Details'!$J1275),'Room Details'!$J1275="N/A"),0,IF('Room Details'!$J1275&gt;$D1287,('Room Details'!$J1275/$E1287)+$F1287,IF('Room Details'!$J1275&lt;=ABS($B1287*$C1287),1,('Room Details'!$J1275/$B1287)+$C1287))),0),0)</f>
        <v>0</v>
      </c>
      <c r="J1287" s="167"/>
      <c r="K1287" s="167"/>
      <c r="L1287" s="156">
        <f t="shared" si="76"/>
        <v>0</v>
      </c>
      <c r="M1287" s="156">
        <f t="shared" si="77"/>
        <v>0</v>
      </c>
      <c r="N1287" s="165"/>
      <c r="O1287" s="165"/>
      <c r="P1287" s="156">
        <f t="shared" si="78"/>
        <v>0</v>
      </c>
      <c r="Q1287" s="156">
        <f t="shared" si="79"/>
        <v>0</v>
      </c>
      <c r="R1287" s="165"/>
      <c r="S1287" s="165"/>
    </row>
    <row r="1288" spans="1:19" x14ac:dyDescent="0.25">
      <c r="A1288" s="156">
        <v>1273</v>
      </c>
      <c r="B1288" s="156" t="e">
        <f>VLOOKUP('Room Details'!$I1276,NCA_Calculations!$I$3:$N$12,2,0)</f>
        <v>#N/A</v>
      </c>
      <c r="C1288" s="156" t="e">
        <f>VLOOKUP('Room Details'!$I1276,NCA_Calculations!$I$3:$N$12,3,0)</f>
        <v>#N/A</v>
      </c>
      <c r="D1288" s="156" t="e">
        <f>VLOOKUP('Room Details'!$I1276,NCA_Calculations!$I$3:$N$12,4,0)</f>
        <v>#N/A</v>
      </c>
      <c r="E1288" s="156" t="e">
        <f>VLOOKUP('Room Details'!$I1276,NCA_Calculations!$I$3:$N$12,5,0)</f>
        <v>#N/A</v>
      </c>
      <c r="F1288" s="156" t="e">
        <f>VLOOKUP('Room Details'!$I1276,NCA_Calculations!$I$3:$N$12,6,0)</f>
        <v>#N/A</v>
      </c>
      <c r="G1288" s="156" t="str">
        <f>IF(OR(ISBLANK('Room Details'!$M1276), 'Room Details'!$M1276 = 0,  'Room Details'!$M1276 = "N/A" ),"Usable","Unusable")</f>
        <v>Usable</v>
      </c>
      <c r="H1288" s="156">
        <f>'Room Details'!$V1276</f>
        <v>0</v>
      </c>
      <c r="I1288" s="156">
        <f>_xlfn.IFNA(ROUNDUP(IF(OR('Room Details'!$J1276=0,ISBLANK('Room Details'!$J1276),'Room Details'!$J1276="N/A"),0,IF('Room Details'!$J1276&gt;$D1288,('Room Details'!$J1276/$E1288)+$F1288,IF('Room Details'!$J1276&lt;=ABS($B1288*$C1288),1,('Room Details'!$J1276/$B1288)+$C1288))),0),0)</f>
        <v>0</v>
      </c>
      <c r="J1288" s="167"/>
      <c r="K1288" s="167"/>
      <c r="L1288" s="156">
        <f t="shared" si="76"/>
        <v>0</v>
      </c>
      <c r="M1288" s="156">
        <f t="shared" si="77"/>
        <v>0</v>
      </c>
      <c r="N1288" s="165"/>
      <c r="O1288" s="165"/>
      <c r="P1288" s="156">
        <f t="shared" si="78"/>
        <v>0</v>
      </c>
      <c r="Q1288" s="156">
        <f t="shared" si="79"/>
        <v>0</v>
      </c>
      <c r="R1288" s="165"/>
      <c r="S1288" s="165"/>
    </row>
    <row r="1289" spans="1:19" x14ac:dyDescent="0.25">
      <c r="A1289" s="156">
        <v>1274</v>
      </c>
      <c r="B1289" s="156" t="e">
        <f>VLOOKUP('Room Details'!$I1277,NCA_Calculations!$I$3:$N$12,2,0)</f>
        <v>#N/A</v>
      </c>
      <c r="C1289" s="156" t="e">
        <f>VLOOKUP('Room Details'!$I1277,NCA_Calculations!$I$3:$N$12,3,0)</f>
        <v>#N/A</v>
      </c>
      <c r="D1289" s="156" t="e">
        <f>VLOOKUP('Room Details'!$I1277,NCA_Calculations!$I$3:$N$12,4,0)</f>
        <v>#N/A</v>
      </c>
      <c r="E1289" s="156" t="e">
        <f>VLOOKUP('Room Details'!$I1277,NCA_Calculations!$I$3:$N$12,5,0)</f>
        <v>#N/A</v>
      </c>
      <c r="F1289" s="156" t="e">
        <f>VLOOKUP('Room Details'!$I1277,NCA_Calculations!$I$3:$N$12,6,0)</f>
        <v>#N/A</v>
      </c>
      <c r="G1289" s="156" t="str">
        <f>IF(OR(ISBLANK('Room Details'!$M1277), 'Room Details'!$M1277 = 0,  'Room Details'!$M1277 = "N/A" ),"Usable","Unusable")</f>
        <v>Usable</v>
      </c>
      <c r="H1289" s="156">
        <f>'Room Details'!$V1277</f>
        <v>0</v>
      </c>
      <c r="I1289" s="156">
        <f>_xlfn.IFNA(ROUNDUP(IF(OR('Room Details'!$J1277=0,ISBLANK('Room Details'!$J1277),'Room Details'!$J1277="N/A"),0,IF('Room Details'!$J1277&gt;$D1289,('Room Details'!$J1277/$E1289)+$F1289,IF('Room Details'!$J1277&lt;=ABS($B1289*$C1289),1,('Room Details'!$J1277/$B1289)+$C1289))),0),0)</f>
        <v>0</v>
      </c>
      <c r="J1289" s="167"/>
      <c r="K1289" s="167"/>
      <c r="L1289" s="156">
        <f t="shared" si="76"/>
        <v>0</v>
      </c>
      <c r="M1289" s="156">
        <f t="shared" si="77"/>
        <v>0</v>
      </c>
      <c r="N1289" s="165"/>
      <c r="O1289" s="165"/>
      <c r="P1289" s="156">
        <f t="shared" si="78"/>
        <v>0</v>
      </c>
      <c r="Q1289" s="156">
        <f t="shared" si="79"/>
        <v>0</v>
      </c>
      <c r="R1289" s="165"/>
      <c r="S1289" s="165"/>
    </row>
    <row r="1290" spans="1:19" x14ac:dyDescent="0.25">
      <c r="A1290" s="156">
        <v>1275</v>
      </c>
      <c r="B1290" s="156" t="e">
        <f>VLOOKUP('Room Details'!$I1278,NCA_Calculations!$I$3:$N$12,2,0)</f>
        <v>#N/A</v>
      </c>
      <c r="C1290" s="156" t="e">
        <f>VLOOKUP('Room Details'!$I1278,NCA_Calculations!$I$3:$N$12,3,0)</f>
        <v>#N/A</v>
      </c>
      <c r="D1290" s="156" t="e">
        <f>VLOOKUP('Room Details'!$I1278,NCA_Calculations!$I$3:$N$12,4,0)</f>
        <v>#N/A</v>
      </c>
      <c r="E1290" s="156" t="e">
        <f>VLOOKUP('Room Details'!$I1278,NCA_Calculations!$I$3:$N$12,5,0)</f>
        <v>#N/A</v>
      </c>
      <c r="F1290" s="156" t="e">
        <f>VLOOKUP('Room Details'!$I1278,NCA_Calculations!$I$3:$N$12,6,0)</f>
        <v>#N/A</v>
      </c>
      <c r="G1290" s="156" t="str">
        <f>IF(OR(ISBLANK('Room Details'!$M1278), 'Room Details'!$M1278 = 0,  'Room Details'!$M1278 = "N/A" ),"Usable","Unusable")</f>
        <v>Usable</v>
      </c>
      <c r="H1290" s="156">
        <f>'Room Details'!$V1278</f>
        <v>0</v>
      </c>
      <c r="I1290" s="156">
        <f>_xlfn.IFNA(ROUNDUP(IF(OR('Room Details'!$J1278=0,ISBLANK('Room Details'!$J1278),'Room Details'!$J1278="N/A"),0,IF('Room Details'!$J1278&gt;$D1290,('Room Details'!$J1278/$E1290)+$F1290,IF('Room Details'!$J1278&lt;=ABS($B1290*$C1290),1,('Room Details'!$J1278/$B1290)+$C1290))),0),0)</f>
        <v>0</v>
      </c>
      <c r="J1290" s="167"/>
      <c r="K1290" s="167"/>
      <c r="L1290" s="156">
        <f t="shared" si="76"/>
        <v>0</v>
      </c>
      <c r="M1290" s="156">
        <f t="shared" si="77"/>
        <v>0</v>
      </c>
      <c r="N1290" s="165"/>
      <c r="O1290" s="165"/>
      <c r="P1290" s="156">
        <f t="shared" si="78"/>
        <v>0</v>
      </c>
      <c r="Q1290" s="156">
        <f t="shared" si="79"/>
        <v>0</v>
      </c>
      <c r="R1290" s="165"/>
      <c r="S1290" s="165"/>
    </row>
    <row r="1291" spans="1:19" x14ac:dyDescent="0.25">
      <c r="A1291" s="156">
        <v>1276</v>
      </c>
      <c r="B1291" s="156" t="e">
        <f>VLOOKUP('Room Details'!$I1279,NCA_Calculations!$I$3:$N$12,2,0)</f>
        <v>#N/A</v>
      </c>
      <c r="C1291" s="156" t="e">
        <f>VLOOKUP('Room Details'!$I1279,NCA_Calculations!$I$3:$N$12,3,0)</f>
        <v>#N/A</v>
      </c>
      <c r="D1291" s="156" t="e">
        <f>VLOOKUP('Room Details'!$I1279,NCA_Calculations!$I$3:$N$12,4,0)</f>
        <v>#N/A</v>
      </c>
      <c r="E1291" s="156" t="e">
        <f>VLOOKUP('Room Details'!$I1279,NCA_Calculations!$I$3:$N$12,5,0)</f>
        <v>#N/A</v>
      </c>
      <c r="F1291" s="156" t="e">
        <f>VLOOKUP('Room Details'!$I1279,NCA_Calculations!$I$3:$N$12,6,0)</f>
        <v>#N/A</v>
      </c>
      <c r="G1291" s="156" t="str">
        <f>IF(OR(ISBLANK('Room Details'!$M1279), 'Room Details'!$M1279 = 0,  'Room Details'!$M1279 = "N/A" ),"Usable","Unusable")</f>
        <v>Usable</v>
      </c>
      <c r="H1291" s="156">
        <f>'Room Details'!$V1279</f>
        <v>0</v>
      </c>
      <c r="I1291" s="156">
        <f>_xlfn.IFNA(ROUNDUP(IF(OR('Room Details'!$J1279=0,ISBLANK('Room Details'!$J1279),'Room Details'!$J1279="N/A"),0,IF('Room Details'!$J1279&gt;$D1291,('Room Details'!$J1279/$E1291)+$F1291,IF('Room Details'!$J1279&lt;=ABS($B1291*$C1291),1,('Room Details'!$J1279/$B1291)+$C1291))),0),0)</f>
        <v>0</v>
      </c>
      <c r="J1291" s="167"/>
      <c r="K1291" s="167"/>
      <c r="L1291" s="156">
        <f t="shared" si="76"/>
        <v>0</v>
      </c>
      <c r="M1291" s="156">
        <f t="shared" si="77"/>
        <v>0</v>
      </c>
      <c r="N1291" s="165"/>
      <c r="O1291" s="165"/>
      <c r="P1291" s="156">
        <f t="shared" si="78"/>
        <v>0</v>
      </c>
      <c r="Q1291" s="156">
        <f t="shared" si="79"/>
        <v>0</v>
      </c>
      <c r="R1291" s="165"/>
      <c r="S1291" s="165"/>
    </row>
    <row r="1292" spans="1:19" x14ac:dyDescent="0.25">
      <c r="A1292" s="156">
        <v>1277</v>
      </c>
      <c r="B1292" s="156" t="e">
        <f>VLOOKUP('Room Details'!$I1280,NCA_Calculations!$I$3:$N$12,2,0)</f>
        <v>#N/A</v>
      </c>
      <c r="C1292" s="156" t="e">
        <f>VLOOKUP('Room Details'!$I1280,NCA_Calculations!$I$3:$N$12,3,0)</f>
        <v>#N/A</v>
      </c>
      <c r="D1292" s="156" t="e">
        <f>VLOOKUP('Room Details'!$I1280,NCA_Calculations!$I$3:$N$12,4,0)</f>
        <v>#N/A</v>
      </c>
      <c r="E1292" s="156" t="e">
        <f>VLOOKUP('Room Details'!$I1280,NCA_Calculations!$I$3:$N$12,5,0)</f>
        <v>#N/A</v>
      </c>
      <c r="F1292" s="156" t="e">
        <f>VLOOKUP('Room Details'!$I1280,NCA_Calculations!$I$3:$N$12,6,0)</f>
        <v>#N/A</v>
      </c>
      <c r="G1292" s="156" t="str">
        <f>IF(OR(ISBLANK('Room Details'!$M1280), 'Room Details'!$M1280 = 0,  'Room Details'!$M1280 = "N/A" ),"Usable","Unusable")</f>
        <v>Usable</v>
      </c>
      <c r="H1292" s="156">
        <f>'Room Details'!$V1280</f>
        <v>0</v>
      </c>
      <c r="I1292" s="156">
        <f>_xlfn.IFNA(ROUNDUP(IF(OR('Room Details'!$J1280=0,ISBLANK('Room Details'!$J1280),'Room Details'!$J1280="N/A"),0,IF('Room Details'!$J1280&gt;$D1292,('Room Details'!$J1280/$E1292)+$F1292,IF('Room Details'!$J1280&lt;=ABS($B1292*$C1292),1,('Room Details'!$J1280/$B1292)+$C1292))),0),0)</f>
        <v>0</v>
      </c>
      <c r="J1292" s="167"/>
      <c r="K1292" s="167"/>
      <c r="L1292" s="156">
        <f t="shared" si="76"/>
        <v>0</v>
      </c>
      <c r="M1292" s="156">
        <f t="shared" si="77"/>
        <v>0</v>
      </c>
      <c r="N1292" s="165"/>
      <c r="O1292" s="165"/>
      <c r="P1292" s="156">
        <f t="shared" si="78"/>
        <v>0</v>
      </c>
      <c r="Q1292" s="156">
        <f t="shared" si="79"/>
        <v>0</v>
      </c>
      <c r="R1292" s="165"/>
      <c r="S1292" s="165"/>
    </row>
    <row r="1293" spans="1:19" x14ac:dyDescent="0.25">
      <c r="A1293" s="156">
        <v>1278</v>
      </c>
      <c r="B1293" s="156" t="e">
        <f>VLOOKUP('Room Details'!$I1281,NCA_Calculations!$I$3:$N$12,2,0)</f>
        <v>#N/A</v>
      </c>
      <c r="C1293" s="156" t="e">
        <f>VLOOKUP('Room Details'!$I1281,NCA_Calculations!$I$3:$N$12,3,0)</f>
        <v>#N/A</v>
      </c>
      <c r="D1293" s="156" t="e">
        <f>VLOOKUP('Room Details'!$I1281,NCA_Calculations!$I$3:$N$12,4,0)</f>
        <v>#N/A</v>
      </c>
      <c r="E1293" s="156" t="e">
        <f>VLOOKUP('Room Details'!$I1281,NCA_Calculations!$I$3:$N$12,5,0)</f>
        <v>#N/A</v>
      </c>
      <c r="F1293" s="156" t="e">
        <f>VLOOKUP('Room Details'!$I1281,NCA_Calculations!$I$3:$N$12,6,0)</f>
        <v>#N/A</v>
      </c>
      <c r="G1293" s="156" t="str">
        <f>IF(OR(ISBLANK('Room Details'!$M1281), 'Room Details'!$M1281 = 0,  'Room Details'!$M1281 = "N/A" ),"Usable","Unusable")</f>
        <v>Usable</v>
      </c>
      <c r="H1293" s="156">
        <f>'Room Details'!$V1281</f>
        <v>0</v>
      </c>
      <c r="I1293" s="156">
        <f>_xlfn.IFNA(ROUNDUP(IF(OR('Room Details'!$J1281=0,ISBLANK('Room Details'!$J1281),'Room Details'!$J1281="N/A"),0,IF('Room Details'!$J1281&gt;$D1293,('Room Details'!$J1281/$E1293)+$F1293,IF('Room Details'!$J1281&lt;=ABS($B1293*$C1293),1,('Room Details'!$J1281/$B1293)+$C1293))),0),0)</f>
        <v>0</v>
      </c>
      <c r="J1293" s="167"/>
      <c r="K1293" s="167"/>
      <c r="L1293" s="156">
        <f t="shared" si="76"/>
        <v>0</v>
      </c>
      <c r="M1293" s="156">
        <f t="shared" si="77"/>
        <v>0</v>
      </c>
      <c r="N1293" s="165"/>
      <c r="O1293" s="165"/>
      <c r="P1293" s="156">
        <f t="shared" si="78"/>
        <v>0</v>
      </c>
      <c r="Q1293" s="156">
        <f t="shared" si="79"/>
        <v>0</v>
      </c>
      <c r="R1293" s="165"/>
      <c r="S1293" s="165"/>
    </row>
    <row r="1294" spans="1:19" x14ac:dyDescent="0.25">
      <c r="A1294" s="156">
        <v>1279</v>
      </c>
      <c r="B1294" s="156" t="e">
        <f>VLOOKUP('Room Details'!$I1282,NCA_Calculations!$I$3:$N$12,2,0)</f>
        <v>#N/A</v>
      </c>
      <c r="C1294" s="156" t="e">
        <f>VLOOKUP('Room Details'!$I1282,NCA_Calculations!$I$3:$N$12,3,0)</f>
        <v>#N/A</v>
      </c>
      <c r="D1294" s="156" t="e">
        <f>VLOOKUP('Room Details'!$I1282,NCA_Calculations!$I$3:$N$12,4,0)</f>
        <v>#N/A</v>
      </c>
      <c r="E1294" s="156" t="e">
        <f>VLOOKUP('Room Details'!$I1282,NCA_Calculations!$I$3:$N$12,5,0)</f>
        <v>#N/A</v>
      </c>
      <c r="F1294" s="156" t="e">
        <f>VLOOKUP('Room Details'!$I1282,NCA_Calculations!$I$3:$N$12,6,0)</f>
        <v>#N/A</v>
      </c>
      <c r="G1294" s="156" t="str">
        <f>IF(OR(ISBLANK('Room Details'!$M1282), 'Room Details'!$M1282 = 0,  'Room Details'!$M1282 = "N/A" ),"Usable","Unusable")</f>
        <v>Usable</v>
      </c>
      <c r="H1294" s="156">
        <f>'Room Details'!$V1282</f>
        <v>0</v>
      </c>
      <c r="I1294" s="156">
        <f>_xlfn.IFNA(ROUNDUP(IF(OR('Room Details'!$J1282=0,ISBLANK('Room Details'!$J1282),'Room Details'!$J1282="N/A"),0,IF('Room Details'!$J1282&gt;$D1294,('Room Details'!$J1282/$E1294)+$F1294,IF('Room Details'!$J1282&lt;=ABS($B1294*$C1294),1,('Room Details'!$J1282/$B1294)+$C1294))),0),0)</f>
        <v>0</v>
      </c>
      <c r="J1294" s="167"/>
      <c r="K1294" s="167"/>
      <c r="L1294" s="156">
        <f t="shared" si="76"/>
        <v>0</v>
      </c>
      <c r="M1294" s="156">
        <f t="shared" si="77"/>
        <v>0</v>
      </c>
      <c r="N1294" s="165"/>
      <c r="O1294" s="165"/>
      <c r="P1294" s="156">
        <f t="shared" si="78"/>
        <v>0</v>
      </c>
      <c r="Q1294" s="156">
        <f t="shared" si="79"/>
        <v>0</v>
      </c>
      <c r="R1294" s="165"/>
      <c r="S1294" s="165"/>
    </row>
    <row r="1295" spans="1:19" x14ac:dyDescent="0.25">
      <c r="A1295" s="156">
        <v>1280</v>
      </c>
      <c r="B1295" s="156" t="e">
        <f>VLOOKUP('Room Details'!$I1283,NCA_Calculations!$I$3:$N$12,2,0)</f>
        <v>#N/A</v>
      </c>
      <c r="C1295" s="156" t="e">
        <f>VLOOKUP('Room Details'!$I1283,NCA_Calculations!$I$3:$N$12,3,0)</f>
        <v>#N/A</v>
      </c>
      <c r="D1295" s="156" t="e">
        <f>VLOOKUP('Room Details'!$I1283,NCA_Calculations!$I$3:$N$12,4,0)</f>
        <v>#N/A</v>
      </c>
      <c r="E1295" s="156" t="e">
        <f>VLOOKUP('Room Details'!$I1283,NCA_Calculations!$I$3:$N$12,5,0)</f>
        <v>#N/A</v>
      </c>
      <c r="F1295" s="156" t="e">
        <f>VLOOKUP('Room Details'!$I1283,NCA_Calculations!$I$3:$N$12,6,0)</f>
        <v>#N/A</v>
      </c>
      <c r="G1295" s="156" t="str">
        <f>IF(OR(ISBLANK('Room Details'!$M1283), 'Room Details'!$M1283 = 0,  'Room Details'!$M1283 = "N/A" ),"Usable","Unusable")</f>
        <v>Usable</v>
      </c>
      <c r="H1295" s="156">
        <f>'Room Details'!$V1283</f>
        <v>0</v>
      </c>
      <c r="I1295" s="156">
        <f>_xlfn.IFNA(ROUNDUP(IF(OR('Room Details'!$J1283=0,ISBLANK('Room Details'!$J1283),'Room Details'!$J1283="N/A"),0,IF('Room Details'!$J1283&gt;$D1295,('Room Details'!$J1283/$E1295)+$F1295,IF('Room Details'!$J1283&lt;=ABS($B1295*$C1295),1,('Room Details'!$J1283/$B1295)+$C1295))),0),0)</f>
        <v>0</v>
      </c>
      <c r="J1295" s="167"/>
      <c r="K1295" s="167"/>
      <c r="L1295" s="156">
        <f t="shared" si="76"/>
        <v>0</v>
      </c>
      <c r="M1295" s="156">
        <f t="shared" si="77"/>
        <v>0</v>
      </c>
      <c r="N1295" s="165"/>
      <c r="O1295" s="165"/>
      <c r="P1295" s="156">
        <f t="shared" si="78"/>
        <v>0</v>
      </c>
      <c r="Q1295" s="156">
        <f t="shared" si="79"/>
        <v>0</v>
      </c>
      <c r="R1295" s="165"/>
      <c r="S1295" s="165"/>
    </row>
    <row r="1296" spans="1:19" x14ac:dyDescent="0.25">
      <c r="A1296" s="156">
        <v>1281</v>
      </c>
      <c r="B1296" s="156" t="e">
        <f>VLOOKUP('Room Details'!$I1284,NCA_Calculations!$I$3:$N$12,2,0)</f>
        <v>#N/A</v>
      </c>
      <c r="C1296" s="156" t="e">
        <f>VLOOKUP('Room Details'!$I1284,NCA_Calculations!$I$3:$N$12,3,0)</f>
        <v>#N/A</v>
      </c>
      <c r="D1296" s="156" t="e">
        <f>VLOOKUP('Room Details'!$I1284,NCA_Calculations!$I$3:$N$12,4,0)</f>
        <v>#N/A</v>
      </c>
      <c r="E1296" s="156" t="e">
        <f>VLOOKUP('Room Details'!$I1284,NCA_Calculations!$I$3:$N$12,5,0)</f>
        <v>#N/A</v>
      </c>
      <c r="F1296" s="156" t="e">
        <f>VLOOKUP('Room Details'!$I1284,NCA_Calculations!$I$3:$N$12,6,0)</f>
        <v>#N/A</v>
      </c>
      <c r="G1296" s="156" t="str">
        <f>IF(OR(ISBLANK('Room Details'!$M1284), 'Room Details'!$M1284 = 0,  'Room Details'!$M1284 = "N/A" ),"Usable","Unusable")</f>
        <v>Usable</v>
      </c>
      <c r="H1296" s="156">
        <f>'Room Details'!$V1284</f>
        <v>0</v>
      </c>
      <c r="I1296" s="156">
        <f>_xlfn.IFNA(ROUNDUP(IF(OR('Room Details'!$J1284=0,ISBLANK('Room Details'!$J1284),'Room Details'!$J1284="N/A"),0,IF('Room Details'!$J1284&gt;$D1296,('Room Details'!$J1284/$E1296)+$F1296,IF('Room Details'!$J1284&lt;=ABS($B1296*$C1296),1,('Room Details'!$J1284/$B1296)+$C1296))),0),0)</f>
        <v>0</v>
      </c>
      <c r="J1296" s="167"/>
      <c r="K1296" s="167"/>
      <c r="L1296" s="156">
        <f t="shared" si="76"/>
        <v>0</v>
      </c>
      <c r="M1296" s="156">
        <f t="shared" si="77"/>
        <v>0</v>
      </c>
      <c r="N1296" s="165"/>
      <c r="O1296" s="165"/>
      <c r="P1296" s="156">
        <f t="shared" si="78"/>
        <v>0</v>
      </c>
      <c r="Q1296" s="156">
        <f t="shared" si="79"/>
        <v>0</v>
      </c>
      <c r="R1296" s="165"/>
      <c r="S1296" s="165"/>
    </row>
    <row r="1297" spans="1:19" x14ac:dyDescent="0.25">
      <c r="A1297" s="156">
        <v>1282</v>
      </c>
      <c r="B1297" s="156" t="e">
        <f>VLOOKUP('Room Details'!$I1285,NCA_Calculations!$I$3:$N$12,2,0)</f>
        <v>#N/A</v>
      </c>
      <c r="C1297" s="156" t="e">
        <f>VLOOKUP('Room Details'!$I1285,NCA_Calculations!$I$3:$N$12,3,0)</f>
        <v>#N/A</v>
      </c>
      <c r="D1297" s="156" t="e">
        <f>VLOOKUP('Room Details'!$I1285,NCA_Calculations!$I$3:$N$12,4,0)</f>
        <v>#N/A</v>
      </c>
      <c r="E1297" s="156" t="e">
        <f>VLOOKUP('Room Details'!$I1285,NCA_Calculations!$I$3:$N$12,5,0)</f>
        <v>#N/A</v>
      </c>
      <c r="F1297" s="156" t="e">
        <f>VLOOKUP('Room Details'!$I1285,NCA_Calculations!$I$3:$N$12,6,0)</f>
        <v>#N/A</v>
      </c>
      <c r="G1297" s="156" t="str">
        <f>IF(OR(ISBLANK('Room Details'!$M1285), 'Room Details'!$M1285 = 0,  'Room Details'!$M1285 = "N/A" ),"Usable","Unusable")</f>
        <v>Usable</v>
      </c>
      <c r="H1297" s="156">
        <f>'Room Details'!$V1285</f>
        <v>0</v>
      </c>
      <c r="I1297" s="156">
        <f>_xlfn.IFNA(ROUNDUP(IF(OR('Room Details'!$J1285=0,ISBLANK('Room Details'!$J1285),'Room Details'!$J1285="N/A"),0,IF('Room Details'!$J1285&gt;$D1297,('Room Details'!$J1285/$E1297)+$F1297,IF('Room Details'!$J1285&lt;=ABS($B1297*$C1297),1,('Room Details'!$J1285/$B1297)+$C1297))),0),0)</f>
        <v>0</v>
      </c>
      <c r="J1297" s="167"/>
      <c r="K1297" s="167"/>
      <c r="L1297" s="156">
        <f t="shared" ref="L1297:L1360" si="80">IF($G1297 = "Unusable", 0, IF($I1297&lt;$E$9, 0, IF(AND($I1297&gt;=$E$9,$I1297&lt;=$E$4),$I1297,INT($I1297/$E$4)*$E$4)))</f>
        <v>0</v>
      </c>
      <c r="M1297" s="156">
        <f t="shared" ref="M1297:M1360" si="81">$I1297-$L1297</f>
        <v>0</v>
      </c>
      <c r="N1297" s="165"/>
      <c r="O1297" s="165"/>
      <c r="P1297" s="156">
        <f t="shared" ref="P1297:P1360" si="82">$L1297</f>
        <v>0</v>
      </c>
      <c r="Q1297" s="156">
        <f t="shared" ref="Q1297:Q1360" si="83">$M1297</f>
        <v>0</v>
      </c>
      <c r="R1297" s="165"/>
      <c r="S1297" s="165"/>
    </row>
    <row r="1298" spans="1:19" x14ac:dyDescent="0.25">
      <c r="A1298" s="156">
        <v>1283</v>
      </c>
      <c r="B1298" s="156" t="e">
        <f>VLOOKUP('Room Details'!$I1286,NCA_Calculations!$I$3:$N$12,2,0)</f>
        <v>#N/A</v>
      </c>
      <c r="C1298" s="156" t="e">
        <f>VLOOKUP('Room Details'!$I1286,NCA_Calculations!$I$3:$N$12,3,0)</f>
        <v>#N/A</v>
      </c>
      <c r="D1298" s="156" t="e">
        <f>VLOOKUP('Room Details'!$I1286,NCA_Calculations!$I$3:$N$12,4,0)</f>
        <v>#N/A</v>
      </c>
      <c r="E1298" s="156" t="e">
        <f>VLOOKUP('Room Details'!$I1286,NCA_Calculations!$I$3:$N$12,5,0)</f>
        <v>#N/A</v>
      </c>
      <c r="F1298" s="156" t="e">
        <f>VLOOKUP('Room Details'!$I1286,NCA_Calculations!$I$3:$N$12,6,0)</f>
        <v>#N/A</v>
      </c>
      <c r="G1298" s="156" t="str">
        <f>IF(OR(ISBLANK('Room Details'!$M1286), 'Room Details'!$M1286 = 0,  'Room Details'!$M1286 = "N/A" ),"Usable","Unusable")</f>
        <v>Usable</v>
      </c>
      <c r="H1298" s="156">
        <f>'Room Details'!$V1286</f>
        <v>0</v>
      </c>
      <c r="I1298" s="156">
        <f>_xlfn.IFNA(ROUNDUP(IF(OR('Room Details'!$J1286=0,ISBLANK('Room Details'!$J1286),'Room Details'!$J1286="N/A"),0,IF('Room Details'!$J1286&gt;$D1298,('Room Details'!$J1286/$E1298)+$F1298,IF('Room Details'!$J1286&lt;=ABS($B1298*$C1298),1,('Room Details'!$J1286/$B1298)+$C1298))),0),0)</f>
        <v>0</v>
      </c>
      <c r="J1298" s="167"/>
      <c r="K1298" s="167"/>
      <c r="L1298" s="156">
        <f t="shared" si="80"/>
        <v>0</v>
      </c>
      <c r="M1298" s="156">
        <f t="shared" si="81"/>
        <v>0</v>
      </c>
      <c r="N1298" s="165"/>
      <c r="O1298" s="165"/>
      <c r="P1298" s="156">
        <f t="shared" si="82"/>
        <v>0</v>
      </c>
      <c r="Q1298" s="156">
        <f t="shared" si="83"/>
        <v>0</v>
      </c>
      <c r="R1298" s="165"/>
      <c r="S1298" s="165"/>
    </row>
    <row r="1299" spans="1:19" x14ac:dyDescent="0.25">
      <c r="A1299" s="156">
        <v>1284</v>
      </c>
      <c r="B1299" s="156" t="e">
        <f>VLOOKUP('Room Details'!$I1287,NCA_Calculations!$I$3:$N$12,2,0)</f>
        <v>#N/A</v>
      </c>
      <c r="C1299" s="156" t="e">
        <f>VLOOKUP('Room Details'!$I1287,NCA_Calculations!$I$3:$N$12,3,0)</f>
        <v>#N/A</v>
      </c>
      <c r="D1299" s="156" t="e">
        <f>VLOOKUP('Room Details'!$I1287,NCA_Calculations!$I$3:$N$12,4,0)</f>
        <v>#N/A</v>
      </c>
      <c r="E1299" s="156" t="e">
        <f>VLOOKUP('Room Details'!$I1287,NCA_Calculations!$I$3:$N$12,5,0)</f>
        <v>#N/A</v>
      </c>
      <c r="F1299" s="156" t="e">
        <f>VLOOKUP('Room Details'!$I1287,NCA_Calculations!$I$3:$N$12,6,0)</f>
        <v>#N/A</v>
      </c>
      <c r="G1299" s="156" t="str">
        <f>IF(OR(ISBLANK('Room Details'!$M1287), 'Room Details'!$M1287 = 0,  'Room Details'!$M1287 = "N/A" ),"Usable","Unusable")</f>
        <v>Usable</v>
      </c>
      <c r="H1299" s="156">
        <f>'Room Details'!$V1287</f>
        <v>0</v>
      </c>
      <c r="I1299" s="156">
        <f>_xlfn.IFNA(ROUNDUP(IF(OR('Room Details'!$J1287=0,ISBLANK('Room Details'!$J1287),'Room Details'!$J1287="N/A"),0,IF('Room Details'!$J1287&gt;$D1299,('Room Details'!$J1287/$E1299)+$F1299,IF('Room Details'!$J1287&lt;=ABS($B1299*$C1299),1,('Room Details'!$J1287/$B1299)+$C1299))),0),0)</f>
        <v>0</v>
      </c>
      <c r="J1299" s="167"/>
      <c r="K1299" s="167"/>
      <c r="L1299" s="156">
        <f t="shared" si="80"/>
        <v>0</v>
      </c>
      <c r="M1299" s="156">
        <f t="shared" si="81"/>
        <v>0</v>
      </c>
      <c r="N1299" s="165"/>
      <c r="O1299" s="165"/>
      <c r="P1299" s="156">
        <f t="shared" si="82"/>
        <v>0</v>
      </c>
      <c r="Q1299" s="156">
        <f t="shared" si="83"/>
        <v>0</v>
      </c>
      <c r="R1299" s="165"/>
      <c r="S1299" s="165"/>
    </row>
    <row r="1300" spans="1:19" x14ac:dyDescent="0.25">
      <c r="A1300" s="156">
        <v>1285</v>
      </c>
      <c r="B1300" s="156" t="e">
        <f>VLOOKUP('Room Details'!$I1288,NCA_Calculations!$I$3:$N$12,2,0)</f>
        <v>#N/A</v>
      </c>
      <c r="C1300" s="156" t="e">
        <f>VLOOKUP('Room Details'!$I1288,NCA_Calculations!$I$3:$N$12,3,0)</f>
        <v>#N/A</v>
      </c>
      <c r="D1300" s="156" t="e">
        <f>VLOOKUP('Room Details'!$I1288,NCA_Calculations!$I$3:$N$12,4,0)</f>
        <v>#N/A</v>
      </c>
      <c r="E1300" s="156" t="e">
        <f>VLOOKUP('Room Details'!$I1288,NCA_Calculations!$I$3:$N$12,5,0)</f>
        <v>#N/A</v>
      </c>
      <c r="F1300" s="156" t="e">
        <f>VLOOKUP('Room Details'!$I1288,NCA_Calculations!$I$3:$N$12,6,0)</f>
        <v>#N/A</v>
      </c>
      <c r="G1300" s="156" t="str">
        <f>IF(OR(ISBLANK('Room Details'!$M1288), 'Room Details'!$M1288 = 0,  'Room Details'!$M1288 = "N/A" ),"Usable","Unusable")</f>
        <v>Usable</v>
      </c>
      <c r="H1300" s="156">
        <f>'Room Details'!$V1288</f>
        <v>0</v>
      </c>
      <c r="I1300" s="156">
        <f>_xlfn.IFNA(ROUNDUP(IF(OR('Room Details'!$J1288=0,ISBLANK('Room Details'!$J1288),'Room Details'!$J1288="N/A"),0,IF('Room Details'!$J1288&gt;$D1300,('Room Details'!$J1288/$E1300)+$F1300,IF('Room Details'!$J1288&lt;=ABS($B1300*$C1300),1,('Room Details'!$J1288/$B1300)+$C1300))),0),0)</f>
        <v>0</v>
      </c>
      <c r="J1300" s="167"/>
      <c r="K1300" s="167"/>
      <c r="L1300" s="156">
        <f t="shared" si="80"/>
        <v>0</v>
      </c>
      <c r="M1300" s="156">
        <f t="shared" si="81"/>
        <v>0</v>
      </c>
      <c r="N1300" s="165"/>
      <c r="O1300" s="165"/>
      <c r="P1300" s="156">
        <f t="shared" si="82"/>
        <v>0</v>
      </c>
      <c r="Q1300" s="156">
        <f t="shared" si="83"/>
        <v>0</v>
      </c>
      <c r="R1300" s="165"/>
      <c r="S1300" s="165"/>
    </row>
    <row r="1301" spans="1:19" x14ac:dyDescent="0.25">
      <c r="A1301" s="156">
        <v>1286</v>
      </c>
      <c r="B1301" s="156" t="e">
        <f>VLOOKUP('Room Details'!$I1289,NCA_Calculations!$I$3:$N$12,2,0)</f>
        <v>#N/A</v>
      </c>
      <c r="C1301" s="156" t="e">
        <f>VLOOKUP('Room Details'!$I1289,NCA_Calculations!$I$3:$N$12,3,0)</f>
        <v>#N/A</v>
      </c>
      <c r="D1301" s="156" t="e">
        <f>VLOOKUP('Room Details'!$I1289,NCA_Calculations!$I$3:$N$12,4,0)</f>
        <v>#N/A</v>
      </c>
      <c r="E1301" s="156" t="e">
        <f>VLOOKUP('Room Details'!$I1289,NCA_Calculations!$I$3:$N$12,5,0)</f>
        <v>#N/A</v>
      </c>
      <c r="F1301" s="156" t="e">
        <f>VLOOKUP('Room Details'!$I1289,NCA_Calculations!$I$3:$N$12,6,0)</f>
        <v>#N/A</v>
      </c>
      <c r="G1301" s="156" t="str">
        <f>IF(OR(ISBLANK('Room Details'!$M1289), 'Room Details'!$M1289 = 0,  'Room Details'!$M1289 = "N/A" ),"Usable","Unusable")</f>
        <v>Usable</v>
      </c>
      <c r="H1301" s="156">
        <f>'Room Details'!$V1289</f>
        <v>0</v>
      </c>
      <c r="I1301" s="156">
        <f>_xlfn.IFNA(ROUNDUP(IF(OR('Room Details'!$J1289=0,ISBLANK('Room Details'!$J1289),'Room Details'!$J1289="N/A"),0,IF('Room Details'!$J1289&gt;$D1301,('Room Details'!$J1289/$E1301)+$F1301,IF('Room Details'!$J1289&lt;=ABS($B1301*$C1301),1,('Room Details'!$J1289/$B1301)+$C1301))),0),0)</f>
        <v>0</v>
      </c>
      <c r="J1301" s="167"/>
      <c r="K1301" s="167"/>
      <c r="L1301" s="156">
        <f t="shared" si="80"/>
        <v>0</v>
      </c>
      <c r="M1301" s="156">
        <f t="shared" si="81"/>
        <v>0</v>
      </c>
      <c r="N1301" s="165"/>
      <c r="O1301" s="165"/>
      <c r="P1301" s="156">
        <f t="shared" si="82"/>
        <v>0</v>
      </c>
      <c r="Q1301" s="156">
        <f t="shared" si="83"/>
        <v>0</v>
      </c>
      <c r="R1301" s="165"/>
      <c r="S1301" s="165"/>
    </row>
    <row r="1302" spans="1:19" x14ac:dyDescent="0.25">
      <c r="A1302" s="156">
        <v>1287</v>
      </c>
      <c r="B1302" s="156" t="e">
        <f>VLOOKUP('Room Details'!$I1290,NCA_Calculations!$I$3:$N$12,2,0)</f>
        <v>#N/A</v>
      </c>
      <c r="C1302" s="156" t="e">
        <f>VLOOKUP('Room Details'!$I1290,NCA_Calculations!$I$3:$N$12,3,0)</f>
        <v>#N/A</v>
      </c>
      <c r="D1302" s="156" t="e">
        <f>VLOOKUP('Room Details'!$I1290,NCA_Calculations!$I$3:$N$12,4,0)</f>
        <v>#N/A</v>
      </c>
      <c r="E1302" s="156" t="e">
        <f>VLOOKUP('Room Details'!$I1290,NCA_Calculations!$I$3:$N$12,5,0)</f>
        <v>#N/A</v>
      </c>
      <c r="F1302" s="156" t="e">
        <f>VLOOKUP('Room Details'!$I1290,NCA_Calculations!$I$3:$N$12,6,0)</f>
        <v>#N/A</v>
      </c>
      <c r="G1302" s="156" t="str">
        <f>IF(OR(ISBLANK('Room Details'!$M1290), 'Room Details'!$M1290 = 0,  'Room Details'!$M1290 = "N/A" ),"Usable","Unusable")</f>
        <v>Usable</v>
      </c>
      <c r="H1302" s="156">
        <f>'Room Details'!$V1290</f>
        <v>0</v>
      </c>
      <c r="I1302" s="156">
        <f>_xlfn.IFNA(ROUNDUP(IF(OR('Room Details'!$J1290=0,ISBLANK('Room Details'!$J1290),'Room Details'!$J1290="N/A"),0,IF('Room Details'!$J1290&gt;$D1302,('Room Details'!$J1290/$E1302)+$F1302,IF('Room Details'!$J1290&lt;=ABS($B1302*$C1302),1,('Room Details'!$J1290/$B1302)+$C1302))),0),0)</f>
        <v>0</v>
      </c>
      <c r="J1302" s="167"/>
      <c r="K1302" s="167"/>
      <c r="L1302" s="156">
        <f t="shared" si="80"/>
        <v>0</v>
      </c>
      <c r="M1302" s="156">
        <f t="shared" si="81"/>
        <v>0</v>
      </c>
      <c r="N1302" s="165"/>
      <c r="O1302" s="165"/>
      <c r="P1302" s="156">
        <f t="shared" si="82"/>
        <v>0</v>
      </c>
      <c r="Q1302" s="156">
        <f t="shared" si="83"/>
        <v>0</v>
      </c>
      <c r="R1302" s="165"/>
      <c r="S1302" s="165"/>
    </row>
    <row r="1303" spans="1:19" x14ac:dyDescent="0.25">
      <c r="A1303" s="156">
        <v>1288</v>
      </c>
      <c r="B1303" s="156" t="e">
        <f>VLOOKUP('Room Details'!$I1291,NCA_Calculations!$I$3:$N$12,2,0)</f>
        <v>#N/A</v>
      </c>
      <c r="C1303" s="156" t="e">
        <f>VLOOKUP('Room Details'!$I1291,NCA_Calculations!$I$3:$N$12,3,0)</f>
        <v>#N/A</v>
      </c>
      <c r="D1303" s="156" t="e">
        <f>VLOOKUP('Room Details'!$I1291,NCA_Calculations!$I$3:$N$12,4,0)</f>
        <v>#N/A</v>
      </c>
      <c r="E1303" s="156" t="e">
        <f>VLOOKUP('Room Details'!$I1291,NCA_Calculations!$I$3:$N$12,5,0)</f>
        <v>#N/A</v>
      </c>
      <c r="F1303" s="156" t="e">
        <f>VLOOKUP('Room Details'!$I1291,NCA_Calculations!$I$3:$N$12,6,0)</f>
        <v>#N/A</v>
      </c>
      <c r="G1303" s="156" t="str">
        <f>IF(OR(ISBLANK('Room Details'!$M1291), 'Room Details'!$M1291 = 0,  'Room Details'!$M1291 = "N/A" ),"Usable","Unusable")</f>
        <v>Usable</v>
      </c>
      <c r="H1303" s="156">
        <f>'Room Details'!$V1291</f>
        <v>0</v>
      </c>
      <c r="I1303" s="156">
        <f>_xlfn.IFNA(ROUNDUP(IF(OR('Room Details'!$J1291=0,ISBLANK('Room Details'!$J1291),'Room Details'!$J1291="N/A"),0,IF('Room Details'!$J1291&gt;$D1303,('Room Details'!$J1291/$E1303)+$F1303,IF('Room Details'!$J1291&lt;=ABS($B1303*$C1303),1,('Room Details'!$J1291/$B1303)+$C1303))),0),0)</f>
        <v>0</v>
      </c>
      <c r="J1303" s="167"/>
      <c r="K1303" s="167"/>
      <c r="L1303" s="156">
        <f t="shared" si="80"/>
        <v>0</v>
      </c>
      <c r="M1303" s="156">
        <f t="shared" si="81"/>
        <v>0</v>
      </c>
      <c r="N1303" s="165"/>
      <c r="O1303" s="165"/>
      <c r="P1303" s="156">
        <f t="shared" si="82"/>
        <v>0</v>
      </c>
      <c r="Q1303" s="156">
        <f t="shared" si="83"/>
        <v>0</v>
      </c>
      <c r="R1303" s="165"/>
      <c r="S1303" s="165"/>
    </row>
    <row r="1304" spans="1:19" x14ac:dyDescent="0.25">
      <c r="A1304" s="156">
        <v>1289</v>
      </c>
      <c r="B1304" s="156" t="e">
        <f>VLOOKUP('Room Details'!$I1292,NCA_Calculations!$I$3:$N$12,2,0)</f>
        <v>#N/A</v>
      </c>
      <c r="C1304" s="156" t="e">
        <f>VLOOKUP('Room Details'!$I1292,NCA_Calculations!$I$3:$N$12,3,0)</f>
        <v>#N/A</v>
      </c>
      <c r="D1304" s="156" t="e">
        <f>VLOOKUP('Room Details'!$I1292,NCA_Calculations!$I$3:$N$12,4,0)</f>
        <v>#N/A</v>
      </c>
      <c r="E1304" s="156" t="e">
        <f>VLOOKUP('Room Details'!$I1292,NCA_Calculations!$I$3:$N$12,5,0)</f>
        <v>#N/A</v>
      </c>
      <c r="F1304" s="156" t="e">
        <f>VLOOKUP('Room Details'!$I1292,NCA_Calculations!$I$3:$N$12,6,0)</f>
        <v>#N/A</v>
      </c>
      <c r="G1304" s="156" t="str">
        <f>IF(OR(ISBLANK('Room Details'!$M1292), 'Room Details'!$M1292 = 0,  'Room Details'!$M1292 = "N/A" ),"Usable","Unusable")</f>
        <v>Usable</v>
      </c>
      <c r="H1304" s="156">
        <f>'Room Details'!$V1292</f>
        <v>0</v>
      </c>
      <c r="I1304" s="156">
        <f>_xlfn.IFNA(ROUNDUP(IF(OR('Room Details'!$J1292=0,ISBLANK('Room Details'!$J1292),'Room Details'!$J1292="N/A"),0,IF('Room Details'!$J1292&gt;$D1304,('Room Details'!$J1292/$E1304)+$F1304,IF('Room Details'!$J1292&lt;=ABS($B1304*$C1304),1,('Room Details'!$J1292/$B1304)+$C1304))),0),0)</f>
        <v>0</v>
      </c>
      <c r="J1304" s="167"/>
      <c r="K1304" s="167"/>
      <c r="L1304" s="156">
        <f t="shared" si="80"/>
        <v>0</v>
      </c>
      <c r="M1304" s="156">
        <f t="shared" si="81"/>
        <v>0</v>
      </c>
      <c r="N1304" s="165"/>
      <c r="O1304" s="165"/>
      <c r="P1304" s="156">
        <f t="shared" si="82"/>
        <v>0</v>
      </c>
      <c r="Q1304" s="156">
        <f t="shared" si="83"/>
        <v>0</v>
      </c>
      <c r="R1304" s="165"/>
      <c r="S1304" s="165"/>
    </row>
    <row r="1305" spans="1:19" x14ac:dyDescent="0.25">
      <c r="A1305" s="156">
        <v>1290</v>
      </c>
      <c r="B1305" s="156" t="e">
        <f>VLOOKUP('Room Details'!$I1293,NCA_Calculations!$I$3:$N$12,2,0)</f>
        <v>#N/A</v>
      </c>
      <c r="C1305" s="156" t="e">
        <f>VLOOKUP('Room Details'!$I1293,NCA_Calculations!$I$3:$N$12,3,0)</f>
        <v>#N/A</v>
      </c>
      <c r="D1305" s="156" t="e">
        <f>VLOOKUP('Room Details'!$I1293,NCA_Calculations!$I$3:$N$12,4,0)</f>
        <v>#N/A</v>
      </c>
      <c r="E1305" s="156" t="e">
        <f>VLOOKUP('Room Details'!$I1293,NCA_Calculations!$I$3:$N$12,5,0)</f>
        <v>#N/A</v>
      </c>
      <c r="F1305" s="156" t="e">
        <f>VLOOKUP('Room Details'!$I1293,NCA_Calculations!$I$3:$N$12,6,0)</f>
        <v>#N/A</v>
      </c>
      <c r="G1305" s="156" t="str">
        <f>IF(OR(ISBLANK('Room Details'!$M1293), 'Room Details'!$M1293 = 0,  'Room Details'!$M1293 = "N/A" ),"Usable","Unusable")</f>
        <v>Usable</v>
      </c>
      <c r="H1305" s="156">
        <f>'Room Details'!$V1293</f>
        <v>0</v>
      </c>
      <c r="I1305" s="156">
        <f>_xlfn.IFNA(ROUNDUP(IF(OR('Room Details'!$J1293=0,ISBLANK('Room Details'!$J1293),'Room Details'!$J1293="N/A"),0,IF('Room Details'!$J1293&gt;$D1305,('Room Details'!$J1293/$E1305)+$F1305,IF('Room Details'!$J1293&lt;=ABS($B1305*$C1305),1,('Room Details'!$J1293/$B1305)+$C1305))),0),0)</f>
        <v>0</v>
      </c>
      <c r="J1305" s="167"/>
      <c r="K1305" s="167"/>
      <c r="L1305" s="156">
        <f t="shared" si="80"/>
        <v>0</v>
      </c>
      <c r="M1305" s="156">
        <f t="shared" si="81"/>
        <v>0</v>
      </c>
      <c r="N1305" s="165"/>
      <c r="O1305" s="165"/>
      <c r="P1305" s="156">
        <f t="shared" si="82"/>
        <v>0</v>
      </c>
      <c r="Q1305" s="156">
        <f t="shared" si="83"/>
        <v>0</v>
      </c>
      <c r="R1305" s="165"/>
      <c r="S1305" s="165"/>
    </row>
    <row r="1306" spans="1:19" x14ac:dyDescent="0.25">
      <c r="A1306" s="156">
        <v>1291</v>
      </c>
      <c r="B1306" s="156" t="e">
        <f>VLOOKUP('Room Details'!$I1294,NCA_Calculations!$I$3:$N$12,2,0)</f>
        <v>#N/A</v>
      </c>
      <c r="C1306" s="156" t="e">
        <f>VLOOKUP('Room Details'!$I1294,NCA_Calculations!$I$3:$N$12,3,0)</f>
        <v>#N/A</v>
      </c>
      <c r="D1306" s="156" t="e">
        <f>VLOOKUP('Room Details'!$I1294,NCA_Calculations!$I$3:$N$12,4,0)</f>
        <v>#N/A</v>
      </c>
      <c r="E1306" s="156" t="e">
        <f>VLOOKUP('Room Details'!$I1294,NCA_Calculations!$I$3:$N$12,5,0)</f>
        <v>#N/A</v>
      </c>
      <c r="F1306" s="156" t="e">
        <f>VLOOKUP('Room Details'!$I1294,NCA_Calculations!$I$3:$N$12,6,0)</f>
        <v>#N/A</v>
      </c>
      <c r="G1306" s="156" t="str">
        <f>IF(OR(ISBLANK('Room Details'!$M1294), 'Room Details'!$M1294 = 0,  'Room Details'!$M1294 = "N/A" ),"Usable","Unusable")</f>
        <v>Usable</v>
      </c>
      <c r="H1306" s="156">
        <f>'Room Details'!$V1294</f>
        <v>0</v>
      </c>
      <c r="I1306" s="156">
        <f>_xlfn.IFNA(ROUNDUP(IF(OR('Room Details'!$J1294=0,ISBLANK('Room Details'!$J1294),'Room Details'!$J1294="N/A"),0,IF('Room Details'!$J1294&gt;$D1306,('Room Details'!$J1294/$E1306)+$F1306,IF('Room Details'!$J1294&lt;=ABS($B1306*$C1306),1,('Room Details'!$J1294/$B1306)+$C1306))),0),0)</f>
        <v>0</v>
      </c>
      <c r="J1306" s="167"/>
      <c r="K1306" s="167"/>
      <c r="L1306" s="156">
        <f t="shared" si="80"/>
        <v>0</v>
      </c>
      <c r="M1306" s="156">
        <f t="shared" si="81"/>
        <v>0</v>
      </c>
      <c r="N1306" s="165"/>
      <c r="O1306" s="165"/>
      <c r="P1306" s="156">
        <f t="shared" si="82"/>
        <v>0</v>
      </c>
      <c r="Q1306" s="156">
        <f t="shared" si="83"/>
        <v>0</v>
      </c>
      <c r="R1306" s="165"/>
      <c r="S1306" s="165"/>
    </row>
    <row r="1307" spans="1:19" x14ac:dyDescent="0.25">
      <c r="A1307" s="156">
        <v>1292</v>
      </c>
      <c r="B1307" s="156" t="e">
        <f>VLOOKUP('Room Details'!$I1295,NCA_Calculations!$I$3:$N$12,2,0)</f>
        <v>#N/A</v>
      </c>
      <c r="C1307" s="156" t="e">
        <f>VLOOKUP('Room Details'!$I1295,NCA_Calculations!$I$3:$N$12,3,0)</f>
        <v>#N/A</v>
      </c>
      <c r="D1307" s="156" t="e">
        <f>VLOOKUP('Room Details'!$I1295,NCA_Calculations!$I$3:$N$12,4,0)</f>
        <v>#N/A</v>
      </c>
      <c r="E1307" s="156" t="e">
        <f>VLOOKUP('Room Details'!$I1295,NCA_Calculations!$I$3:$N$12,5,0)</f>
        <v>#N/A</v>
      </c>
      <c r="F1307" s="156" t="e">
        <f>VLOOKUP('Room Details'!$I1295,NCA_Calculations!$I$3:$N$12,6,0)</f>
        <v>#N/A</v>
      </c>
      <c r="G1307" s="156" t="str">
        <f>IF(OR(ISBLANK('Room Details'!$M1295), 'Room Details'!$M1295 = 0,  'Room Details'!$M1295 = "N/A" ),"Usable","Unusable")</f>
        <v>Usable</v>
      </c>
      <c r="H1307" s="156">
        <f>'Room Details'!$V1295</f>
        <v>0</v>
      </c>
      <c r="I1307" s="156">
        <f>_xlfn.IFNA(ROUNDUP(IF(OR('Room Details'!$J1295=0,ISBLANK('Room Details'!$J1295),'Room Details'!$J1295="N/A"),0,IF('Room Details'!$J1295&gt;$D1307,('Room Details'!$J1295/$E1307)+$F1307,IF('Room Details'!$J1295&lt;=ABS($B1307*$C1307),1,('Room Details'!$J1295/$B1307)+$C1307))),0),0)</f>
        <v>0</v>
      </c>
      <c r="J1307" s="167"/>
      <c r="K1307" s="167"/>
      <c r="L1307" s="156">
        <f t="shared" si="80"/>
        <v>0</v>
      </c>
      <c r="M1307" s="156">
        <f t="shared" si="81"/>
        <v>0</v>
      </c>
      <c r="N1307" s="165"/>
      <c r="O1307" s="165"/>
      <c r="P1307" s="156">
        <f t="shared" si="82"/>
        <v>0</v>
      </c>
      <c r="Q1307" s="156">
        <f t="shared" si="83"/>
        <v>0</v>
      </c>
      <c r="R1307" s="165"/>
      <c r="S1307" s="165"/>
    </row>
    <row r="1308" spans="1:19" x14ac:dyDescent="0.25">
      <c r="A1308" s="156">
        <v>1293</v>
      </c>
      <c r="B1308" s="156" t="e">
        <f>VLOOKUP('Room Details'!$I1296,NCA_Calculations!$I$3:$N$12,2,0)</f>
        <v>#N/A</v>
      </c>
      <c r="C1308" s="156" t="e">
        <f>VLOOKUP('Room Details'!$I1296,NCA_Calculations!$I$3:$N$12,3,0)</f>
        <v>#N/A</v>
      </c>
      <c r="D1308" s="156" t="e">
        <f>VLOOKUP('Room Details'!$I1296,NCA_Calculations!$I$3:$N$12,4,0)</f>
        <v>#N/A</v>
      </c>
      <c r="E1308" s="156" t="e">
        <f>VLOOKUP('Room Details'!$I1296,NCA_Calculations!$I$3:$N$12,5,0)</f>
        <v>#N/A</v>
      </c>
      <c r="F1308" s="156" t="e">
        <f>VLOOKUP('Room Details'!$I1296,NCA_Calculations!$I$3:$N$12,6,0)</f>
        <v>#N/A</v>
      </c>
      <c r="G1308" s="156" t="str">
        <f>IF(OR(ISBLANK('Room Details'!$M1296), 'Room Details'!$M1296 = 0,  'Room Details'!$M1296 = "N/A" ),"Usable","Unusable")</f>
        <v>Usable</v>
      </c>
      <c r="H1308" s="156">
        <f>'Room Details'!$V1296</f>
        <v>0</v>
      </c>
      <c r="I1308" s="156">
        <f>_xlfn.IFNA(ROUNDUP(IF(OR('Room Details'!$J1296=0,ISBLANK('Room Details'!$J1296),'Room Details'!$J1296="N/A"),0,IF('Room Details'!$J1296&gt;$D1308,('Room Details'!$J1296/$E1308)+$F1308,IF('Room Details'!$J1296&lt;=ABS($B1308*$C1308),1,('Room Details'!$J1296/$B1308)+$C1308))),0),0)</f>
        <v>0</v>
      </c>
      <c r="J1308" s="167"/>
      <c r="K1308" s="167"/>
      <c r="L1308" s="156">
        <f t="shared" si="80"/>
        <v>0</v>
      </c>
      <c r="M1308" s="156">
        <f t="shared" si="81"/>
        <v>0</v>
      </c>
      <c r="N1308" s="165"/>
      <c r="O1308" s="165"/>
      <c r="P1308" s="156">
        <f t="shared" si="82"/>
        <v>0</v>
      </c>
      <c r="Q1308" s="156">
        <f t="shared" si="83"/>
        <v>0</v>
      </c>
      <c r="R1308" s="165"/>
      <c r="S1308" s="165"/>
    </row>
    <row r="1309" spans="1:19" x14ac:dyDescent="0.25">
      <c r="A1309" s="156">
        <v>1294</v>
      </c>
      <c r="B1309" s="156" t="e">
        <f>VLOOKUP('Room Details'!$I1297,NCA_Calculations!$I$3:$N$12,2,0)</f>
        <v>#N/A</v>
      </c>
      <c r="C1309" s="156" t="e">
        <f>VLOOKUP('Room Details'!$I1297,NCA_Calculations!$I$3:$N$12,3,0)</f>
        <v>#N/A</v>
      </c>
      <c r="D1309" s="156" t="e">
        <f>VLOOKUP('Room Details'!$I1297,NCA_Calculations!$I$3:$N$12,4,0)</f>
        <v>#N/A</v>
      </c>
      <c r="E1309" s="156" t="e">
        <f>VLOOKUP('Room Details'!$I1297,NCA_Calculations!$I$3:$N$12,5,0)</f>
        <v>#N/A</v>
      </c>
      <c r="F1309" s="156" t="e">
        <f>VLOOKUP('Room Details'!$I1297,NCA_Calculations!$I$3:$N$12,6,0)</f>
        <v>#N/A</v>
      </c>
      <c r="G1309" s="156" t="str">
        <f>IF(OR(ISBLANK('Room Details'!$M1297), 'Room Details'!$M1297 = 0,  'Room Details'!$M1297 = "N/A" ),"Usable","Unusable")</f>
        <v>Usable</v>
      </c>
      <c r="H1309" s="156">
        <f>'Room Details'!$V1297</f>
        <v>0</v>
      </c>
      <c r="I1309" s="156">
        <f>_xlfn.IFNA(ROUNDUP(IF(OR('Room Details'!$J1297=0,ISBLANK('Room Details'!$J1297),'Room Details'!$J1297="N/A"),0,IF('Room Details'!$J1297&gt;$D1309,('Room Details'!$J1297/$E1309)+$F1309,IF('Room Details'!$J1297&lt;=ABS($B1309*$C1309),1,('Room Details'!$J1297/$B1309)+$C1309))),0),0)</f>
        <v>0</v>
      </c>
      <c r="J1309" s="167"/>
      <c r="K1309" s="167"/>
      <c r="L1309" s="156">
        <f t="shared" si="80"/>
        <v>0</v>
      </c>
      <c r="M1309" s="156">
        <f t="shared" si="81"/>
        <v>0</v>
      </c>
      <c r="N1309" s="165"/>
      <c r="O1309" s="165"/>
      <c r="P1309" s="156">
        <f t="shared" si="82"/>
        <v>0</v>
      </c>
      <c r="Q1309" s="156">
        <f t="shared" si="83"/>
        <v>0</v>
      </c>
      <c r="R1309" s="165"/>
      <c r="S1309" s="165"/>
    </row>
    <row r="1310" spans="1:19" x14ac:dyDescent="0.25">
      <c r="A1310" s="156">
        <v>1295</v>
      </c>
      <c r="B1310" s="156" t="e">
        <f>VLOOKUP('Room Details'!$I1298,NCA_Calculations!$I$3:$N$12,2,0)</f>
        <v>#N/A</v>
      </c>
      <c r="C1310" s="156" t="e">
        <f>VLOOKUP('Room Details'!$I1298,NCA_Calculations!$I$3:$N$12,3,0)</f>
        <v>#N/A</v>
      </c>
      <c r="D1310" s="156" t="e">
        <f>VLOOKUP('Room Details'!$I1298,NCA_Calculations!$I$3:$N$12,4,0)</f>
        <v>#N/A</v>
      </c>
      <c r="E1310" s="156" t="e">
        <f>VLOOKUP('Room Details'!$I1298,NCA_Calculations!$I$3:$N$12,5,0)</f>
        <v>#N/A</v>
      </c>
      <c r="F1310" s="156" t="e">
        <f>VLOOKUP('Room Details'!$I1298,NCA_Calculations!$I$3:$N$12,6,0)</f>
        <v>#N/A</v>
      </c>
      <c r="G1310" s="156" t="str">
        <f>IF(OR(ISBLANK('Room Details'!$M1298), 'Room Details'!$M1298 = 0,  'Room Details'!$M1298 = "N/A" ),"Usable","Unusable")</f>
        <v>Usable</v>
      </c>
      <c r="H1310" s="156">
        <f>'Room Details'!$V1298</f>
        <v>0</v>
      </c>
      <c r="I1310" s="156">
        <f>_xlfn.IFNA(ROUNDUP(IF(OR('Room Details'!$J1298=0,ISBLANK('Room Details'!$J1298),'Room Details'!$J1298="N/A"),0,IF('Room Details'!$J1298&gt;$D1310,('Room Details'!$J1298/$E1310)+$F1310,IF('Room Details'!$J1298&lt;=ABS($B1310*$C1310),1,('Room Details'!$J1298/$B1310)+$C1310))),0),0)</f>
        <v>0</v>
      </c>
      <c r="J1310" s="167"/>
      <c r="K1310" s="167"/>
      <c r="L1310" s="156">
        <f t="shared" si="80"/>
        <v>0</v>
      </c>
      <c r="M1310" s="156">
        <f t="shared" si="81"/>
        <v>0</v>
      </c>
      <c r="N1310" s="165"/>
      <c r="O1310" s="165"/>
      <c r="P1310" s="156">
        <f t="shared" si="82"/>
        <v>0</v>
      </c>
      <c r="Q1310" s="156">
        <f t="shared" si="83"/>
        <v>0</v>
      </c>
      <c r="R1310" s="165"/>
      <c r="S1310" s="165"/>
    </row>
    <row r="1311" spans="1:19" x14ac:dyDescent="0.25">
      <c r="A1311" s="156">
        <v>1296</v>
      </c>
      <c r="B1311" s="156" t="e">
        <f>VLOOKUP('Room Details'!$I1299,NCA_Calculations!$I$3:$N$12,2,0)</f>
        <v>#N/A</v>
      </c>
      <c r="C1311" s="156" t="e">
        <f>VLOOKUP('Room Details'!$I1299,NCA_Calculations!$I$3:$N$12,3,0)</f>
        <v>#N/A</v>
      </c>
      <c r="D1311" s="156" t="e">
        <f>VLOOKUP('Room Details'!$I1299,NCA_Calculations!$I$3:$N$12,4,0)</f>
        <v>#N/A</v>
      </c>
      <c r="E1311" s="156" t="e">
        <f>VLOOKUP('Room Details'!$I1299,NCA_Calculations!$I$3:$N$12,5,0)</f>
        <v>#N/A</v>
      </c>
      <c r="F1311" s="156" t="e">
        <f>VLOOKUP('Room Details'!$I1299,NCA_Calculations!$I$3:$N$12,6,0)</f>
        <v>#N/A</v>
      </c>
      <c r="G1311" s="156" t="str">
        <f>IF(OR(ISBLANK('Room Details'!$M1299), 'Room Details'!$M1299 = 0,  'Room Details'!$M1299 = "N/A" ),"Usable","Unusable")</f>
        <v>Usable</v>
      </c>
      <c r="H1311" s="156">
        <f>'Room Details'!$V1299</f>
        <v>0</v>
      </c>
      <c r="I1311" s="156">
        <f>_xlfn.IFNA(ROUNDUP(IF(OR('Room Details'!$J1299=0,ISBLANK('Room Details'!$J1299),'Room Details'!$J1299="N/A"),0,IF('Room Details'!$J1299&gt;$D1311,('Room Details'!$J1299/$E1311)+$F1311,IF('Room Details'!$J1299&lt;=ABS($B1311*$C1311),1,('Room Details'!$J1299/$B1311)+$C1311))),0),0)</f>
        <v>0</v>
      </c>
      <c r="J1311" s="167"/>
      <c r="K1311" s="167"/>
      <c r="L1311" s="156">
        <f t="shared" si="80"/>
        <v>0</v>
      </c>
      <c r="M1311" s="156">
        <f t="shared" si="81"/>
        <v>0</v>
      </c>
      <c r="N1311" s="165"/>
      <c r="O1311" s="165"/>
      <c r="P1311" s="156">
        <f t="shared" si="82"/>
        <v>0</v>
      </c>
      <c r="Q1311" s="156">
        <f t="shared" si="83"/>
        <v>0</v>
      </c>
      <c r="R1311" s="165"/>
      <c r="S1311" s="165"/>
    </row>
    <row r="1312" spans="1:19" x14ac:dyDescent="0.25">
      <c r="A1312" s="156">
        <v>1297</v>
      </c>
      <c r="B1312" s="156" t="e">
        <f>VLOOKUP('Room Details'!$I1300,NCA_Calculations!$I$3:$N$12,2,0)</f>
        <v>#N/A</v>
      </c>
      <c r="C1312" s="156" t="e">
        <f>VLOOKUP('Room Details'!$I1300,NCA_Calculations!$I$3:$N$12,3,0)</f>
        <v>#N/A</v>
      </c>
      <c r="D1312" s="156" t="e">
        <f>VLOOKUP('Room Details'!$I1300,NCA_Calculations!$I$3:$N$12,4,0)</f>
        <v>#N/A</v>
      </c>
      <c r="E1312" s="156" t="e">
        <f>VLOOKUP('Room Details'!$I1300,NCA_Calculations!$I$3:$N$12,5,0)</f>
        <v>#N/A</v>
      </c>
      <c r="F1312" s="156" t="e">
        <f>VLOOKUP('Room Details'!$I1300,NCA_Calculations!$I$3:$N$12,6,0)</f>
        <v>#N/A</v>
      </c>
      <c r="G1312" s="156" t="str">
        <f>IF(OR(ISBLANK('Room Details'!$M1300), 'Room Details'!$M1300 = 0,  'Room Details'!$M1300 = "N/A" ),"Usable","Unusable")</f>
        <v>Usable</v>
      </c>
      <c r="H1312" s="156">
        <f>'Room Details'!$V1300</f>
        <v>0</v>
      </c>
      <c r="I1312" s="156">
        <f>_xlfn.IFNA(ROUNDUP(IF(OR('Room Details'!$J1300=0,ISBLANK('Room Details'!$J1300),'Room Details'!$J1300="N/A"),0,IF('Room Details'!$J1300&gt;$D1312,('Room Details'!$J1300/$E1312)+$F1312,IF('Room Details'!$J1300&lt;=ABS($B1312*$C1312),1,('Room Details'!$J1300/$B1312)+$C1312))),0),0)</f>
        <v>0</v>
      </c>
      <c r="J1312" s="167"/>
      <c r="K1312" s="167"/>
      <c r="L1312" s="156">
        <f t="shared" si="80"/>
        <v>0</v>
      </c>
      <c r="M1312" s="156">
        <f t="shared" si="81"/>
        <v>0</v>
      </c>
      <c r="N1312" s="165"/>
      <c r="O1312" s="165"/>
      <c r="P1312" s="156">
        <f t="shared" si="82"/>
        <v>0</v>
      </c>
      <c r="Q1312" s="156">
        <f t="shared" si="83"/>
        <v>0</v>
      </c>
      <c r="R1312" s="165"/>
      <c r="S1312" s="165"/>
    </row>
    <row r="1313" spans="1:19" x14ac:dyDescent="0.25">
      <c r="A1313" s="156">
        <v>1298</v>
      </c>
      <c r="B1313" s="156" t="e">
        <f>VLOOKUP('Room Details'!$I1301,NCA_Calculations!$I$3:$N$12,2,0)</f>
        <v>#N/A</v>
      </c>
      <c r="C1313" s="156" t="e">
        <f>VLOOKUP('Room Details'!$I1301,NCA_Calculations!$I$3:$N$12,3,0)</f>
        <v>#N/A</v>
      </c>
      <c r="D1313" s="156" t="e">
        <f>VLOOKUP('Room Details'!$I1301,NCA_Calculations!$I$3:$N$12,4,0)</f>
        <v>#N/A</v>
      </c>
      <c r="E1313" s="156" t="e">
        <f>VLOOKUP('Room Details'!$I1301,NCA_Calculations!$I$3:$N$12,5,0)</f>
        <v>#N/A</v>
      </c>
      <c r="F1313" s="156" t="e">
        <f>VLOOKUP('Room Details'!$I1301,NCA_Calculations!$I$3:$N$12,6,0)</f>
        <v>#N/A</v>
      </c>
      <c r="G1313" s="156" t="str">
        <f>IF(OR(ISBLANK('Room Details'!$M1301), 'Room Details'!$M1301 = 0,  'Room Details'!$M1301 = "N/A" ),"Usable","Unusable")</f>
        <v>Usable</v>
      </c>
      <c r="H1313" s="156">
        <f>'Room Details'!$V1301</f>
        <v>0</v>
      </c>
      <c r="I1313" s="156">
        <f>_xlfn.IFNA(ROUNDUP(IF(OR('Room Details'!$J1301=0,ISBLANK('Room Details'!$J1301),'Room Details'!$J1301="N/A"),0,IF('Room Details'!$J1301&gt;$D1313,('Room Details'!$J1301/$E1313)+$F1313,IF('Room Details'!$J1301&lt;=ABS($B1313*$C1313),1,('Room Details'!$J1301/$B1313)+$C1313))),0),0)</f>
        <v>0</v>
      </c>
      <c r="J1313" s="167"/>
      <c r="K1313" s="167"/>
      <c r="L1313" s="156">
        <f t="shared" si="80"/>
        <v>0</v>
      </c>
      <c r="M1313" s="156">
        <f t="shared" si="81"/>
        <v>0</v>
      </c>
      <c r="N1313" s="165"/>
      <c r="O1313" s="165"/>
      <c r="P1313" s="156">
        <f t="shared" si="82"/>
        <v>0</v>
      </c>
      <c r="Q1313" s="156">
        <f t="shared" si="83"/>
        <v>0</v>
      </c>
      <c r="R1313" s="165"/>
      <c r="S1313" s="165"/>
    </row>
    <row r="1314" spans="1:19" x14ac:dyDescent="0.25">
      <c r="A1314" s="156">
        <v>1299</v>
      </c>
      <c r="B1314" s="156" t="e">
        <f>VLOOKUP('Room Details'!$I1302,NCA_Calculations!$I$3:$N$12,2,0)</f>
        <v>#N/A</v>
      </c>
      <c r="C1314" s="156" t="e">
        <f>VLOOKUP('Room Details'!$I1302,NCA_Calculations!$I$3:$N$12,3,0)</f>
        <v>#N/A</v>
      </c>
      <c r="D1314" s="156" t="e">
        <f>VLOOKUP('Room Details'!$I1302,NCA_Calculations!$I$3:$N$12,4,0)</f>
        <v>#N/A</v>
      </c>
      <c r="E1314" s="156" t="e">
        <f>VLOOKUP('Room Details'!$I1302,NCA_Calculations!$I$3:$N$12,5,0)</f>
        <v>#N/A</v>
      </c>
      <c r="F1314" s="156" t="e">
        <f>VLOOKUP('Room Details'!$I1302,NCA_Calculations!$I$3:$N$12,6,0)</f>
        <v>#N/A</v>
      </c>
      <c r="G1314" s="156" t="str">
        <f>IF(OR(ISBLANK('Room Details'!$M1302), 'Room Details'!$M1302 = 0,  'Room Details'!$M1302 = "N/A" ),"Usable","Unusable")</f>
        <v>Usable</v>
      </c>
      <c r="H1314" s="156">
        <f>'Room Details'!$V1302</f>
        <v>0</v>
      </c>
      <c r="I1314" s="156">
        <f>_xlfn.IFNA(ROUNDUP(IF(OR('Room Details'!$J1302=0,ISBLANK('Room Details'!$J1302),'Room Details'!$J1302="N/A"),0,IF('Room Details'!$J1302&gt;$D1314,('Room Details'!$J1302/$E1314)+$F1314,IF('Room Details'!$J1302&lt;=ABS($B1314*$C1314),1,('Room Details'!$J1302/$B1314)+$C1314))),0),0)</f>
        <v>0</v>
      </c>
      <c r="J1314" s="167"/>
      <c r="K1314" s="167"/>
      <c r="L1314" s="156">
        <f t="shared" si="80"/>
        <v>0</v>
      </c>
      <c r="M1314" s="156">
        <f t="shared" si="81"/>
        <v>0</v>
      </c>
      <c r="N1314" s="165"/>
      <c r="O1314" s="165"/>
      <c r="P1314" s="156">
        <f t="shared" si="82"/>
        <v>0</v>
      </c>
      <c r="Q1314" s="156">
        <f t="shared" si="83"/>
        <v>0</v>
      </c>
      <c r="R1314" s="165"/>
      <c r="S1314" s="165"/>
    </row>
    <row r="1315" spans="1:19" x14ac:dyDescent="0.25">
      <c r="A1315" s="156">
        <v>1300</v>
      </c>
      <c r="B1315" s="156" t="e">
        <f>VLOOKUP('Room Details'!$I1303,NCA_Calculations!$I$3:$N$12,2,0)</f>
        <v>#N/A</v>
      </c>
      <c r="C1315" s="156" t="e">
        <f>VLOOKUP('Room Details'!$I1303,NCA_Calculations!$I$3:$N$12,3,0)</f>
        <v>#N/A</v>
      </c>
      <c r="D1315" s="156" t="e">
        <f>VLOOKUP('Room Details'!$I1303,NCA_Calculations!$I$3:$N$12,4,0)</f>
        <v>#N/A</v>
      </c>
      <c r="E1315" s="156" t="e">
        <f>VLOOKUP('Room Details'!$I1303,NCA_Calculations!$I$3:$N$12,5,0)</f>
        <v>#N/A</v>
      </c>
      <c r="F1315" s="156" t="e">
        <f>VLOOKUP('Room Details'!$I1303,NCA_Calculations!$I$3:$N$12,6,0)</f>
        <v>#N/A</v>
      </c>
      <c r="G1315" s="156" t="str">
        <f>IF(OR(ISBLANK('Room Details'!$M1303), 'Room Details'!$M1303 = 0,  'Room Details'!$M1303 = "N/A" ),"Usable","Unusable")</f>
        <v>Usable</v>
      </c>
      <c r="H1315" s="156">
        <f>'Room Details'!$V1303</f>
        <v>0</v>
      </c>
      <c r="I1315" s="156">
        <f>_xlfn.IFNA(ROUNDUP(IF(OR('Room Details'!$J1303=0,ISBLANK('Room Details'!$J1303),'Room Details'!$J1303="N/A"),0,IF('Room Details'!$J1303&gt;$D1315,('Room Details'!$J1303/$E1315)+$F1315,IF('Room Details'!$J1303&lt;=ABS($B1315*$C1315),1,('Room Details'!$J1303/$B1315)+$C1315))),0),0)</f>
        <v>0</v>
      </c>
      <c r="J1315" s="167"/>
      <c r="K1315" s="167"/>
      <c r="L1315" s="156">
        <f t="shared" si="80"/>
        <v>0</v>
      </c>
      <c r="M1315" s="156">
        <f t="shared" si="81"/>
        <v>0</v>
      </c>
      <c r="N1315" s="165"/>
      <c r="O1315" s="165"/>
      <c r="P1315" s="156">
        <f t="shared" si="82"/>
        <v>0</v>
      </c>
      <c r="Q1315" s="156">
        <f t="shared" si="83"/>
        <v>0</v>
      </c>
      <c r="R1315" s="165"/>
      <c r="S1315" s="165"/>
    </row>
    <row r="1316" spans="1:19" x14ac:dyDescent="0.25">
      <c r="A1316" s="156">
        <v>1301</v>
      </c>
      <c r="B1316" s="156" t="e">
        <f>VLOOKUP('Room Details'!$I1304,NCA_Calculations!$I$3:$N$12,2,0)</f>
        <v>#N/A</v>
      </c>
      <c r="C1316" s="156" t="e">
        <f>VLOOKUP('Room Details'!$I1304,NCA_Calculations!$I$3:$N$12,3,0)</f>
        <v>#N/A</v>
      </c>
      <c r="D1316" s="156" t="e">
        <f>VLOOKUP('Room Details'!$I1304,NCA_Calculations!$I$3:$N$12,4,0)</f>
        <v>#N/A</v>
      </c>
      <c r="E1316" s="156" t="e">
        <f>VLOOKUP('Room Details'!$I1304,NCA_Calculations!$I$3:$N$12,5,0)</f>
        <v>#N/A</v>
      </c>
      <c r="F1316" s="156" t="e">
        <f>VLOOKUP('Room Details'!$I1304,NCA_Calculations!$I$3:$N$12,6,0)</f>
        <v>#N/A</v>
      </c>
      <c r="G1316" s="156" t="str">
        <f>IF(OR(ISBLANK('Room Details'!$M1304), 'Room Details'!$M1304 = 0,  'Room Details'!$M1304 = "N/A" ),"Usable","Unusable")</f>
        <v>Usable</v>
      </c>
      <c r="H1316" s="156">
        <f>'Room Details'!$V1304</f>
        <v>0</v>
      </c>
      <c r="I1316" s="156">
        <f>_xlfn.IFNA(ROUNDUP(IF(OR('Room Details'!$J1304=0,ISBLANK('Room Details'!$J1304),'Room Details'!$J1304="N/A"),0,IF('Room Details'!$J1304&gt;$D1316,('Room Details'!$J1304/$E1316)+$F1316,IF('Room Details'!$J1304&lt;=ABS($B1316*$C1316),1,('Room Details'!$J1304/$B1316)+$C1316))),0),0)</f>
        <v>0</v>
      </c>
      <c r="J1316" s="167"/>
      <c r="K1316" s="167"/>
      <c r="L1316" s="156">
        <f t="shared" si="80"/>
        <v>0</v>
      </c>
      <c r="M1316" s="156">
        <f t="shared" si="81"/>
        <v>0</v>
      </c>
      <c r="N1316" s="165"/>
      <c r="O1316" s="165"/>
      <c r="P1316" s="156">
        <f t="shared" si="82"/>
        <v>0</v>
      </c>
      <c r="Q1316" s="156">
        <f t="shared" si="83"/>
        <v>0</v>
      </c>
      <c r="R1316" s="165"/>
      <c r="S1316" s="165"/>
    </row>
    <row r="1317" spans="1:19" x14ac:dyDescent="0.25">
      <c r="A1317" s="156">
        <v>1302</v>
      </c>
      <c r="B1317" s="156" t="e">
        <f>VLOOKUP('Room Details'!$I1305,NCA_Calculations!$I$3:$N$12,2,0)</f>
        <v>#N/A</v>
      </c>
      <c r="C1317" s="156" t="e">
        <f>VLOOKUP('Room Details'!$I1305,NCA_Calculations!$I$3:$N$12,3,0)</f>
        <v>#N/A</v>
      </c>
      <c r="D1317" s="156" t="e">
        <f>VLOOKUP('Room Details'!$I1305,NCA_Calculations!$I$3:$N$12,4,0)</f>
        <v>#N/A</v>
      </c>
      <c r="E1317" s="156" t="e">
        <f>VLOOKUP('Room Details'!$I1305,NCA_Calculations!$I$3:$N$12,5,0)</f>
        <v>#N/A</v>
      </c>
      <c r="F1317" s="156" t="e">
        <f>VLOOKUP('Room Details'!$I1305,NCA_Calculations!$I$3:$N$12,6,0)</f>
        <v>#N/A</v>
      </c>
      <c r="G1317" s="156" t="str">
        <f>IF(OR(ISBLANK('Room Details'!$M1305), 'Room Details'!$M1305 = 0,  'Room Details'!$M1305 = "N/A" ),"Usable","Unusable")</f>
        <v>Usable</v>
      </c>
      <c r="H1317" s="156">
        <f>'Room Details'!$V1305</f>
        <v>0</v>
      </c>
      <c r="I1317" s="156">
        <f>_xlfn.IFNA(ROUNDUP(IF(OR('Room Details'!$J1305=0,ISBLANK('Room Details'!$J1305),'Room Details'!$J1305="N/A"),0,IF('Room Details'!$J1305&gt;$D1317,('Room Details'!$J1305/$E1317)+$F1317,IF('Room Details'!$J1305&lt;=ABS($B1317*$C1317),1,('Room Details'!$J1305/$B1317)+$C1317))),0),0)</f>
        <v>0</v>
      </c>
      <c r="J1317" s="167"/>
      <c r="K1317" s="167"/>
      <c r="L1317" s="156">
        <f t="shared" si="80"/>
        <v>0</v>
      </c>
      <c r="M1317" s="156">
        <f t="shared" si="81"/>
        <v>0</v>
      </c>
      <c r="N1317" s="165"/>
      <c r="O1317" s="165"/>
      <c r="P1317" s="156">
        <f t="shared" si="82"/>
        <v>0</v>
      </c>
      <c r="Q1317" s="156">
        <f t="shared" si="83"/>
        <v>0</v>
      </c>
      <c r="R1317" s="165"/>
      <c r="S1317" s="165"/>
    </row>
    <row r="1318" spans="1:19" x14ac:dyDescent="0.25">
      <c r="A1318" s="156">
        <v>1303</v>
      </c>
      <c r="B1318" s="156" t="e">
        <f>VLOOKUP('Room Details'!$I1306,NCA_Calculations!$I$3:$N$12,2,0)</f>
        <v>#N/A</v>
      </c>
      <c r="C1318" s="156" t="e">
        <f>VLOOKUP('Room Details'!$I1306,NCA_Calculations!$I$3:$N$12,3,0)</f>
        <v>#N/A</v>
      </c>
      <c r="D1318" s="156" t="e">
        <f>VLOOKUP('Room Details'!$I1306,NCA_Calculations!$I$3:$N$12,4,0)</f>
        <v>#N/A</v>
      </c>
      <c r="E1318" s="156" t="e">
        <f>VLOOKUP('Room Details'!$I1306,NCA_Calculations!$I$3:$N$12,5,0)</f>
        <v>#N/A</v>
      </c>
      <c r="F1318" s="156" t="e">
        <f>VLOOKUP('Room Details'!$I1306,NCA_Calculations!$I$3:$N$12,6,0)</f>
        <v>#N/A</v>
      </c>
      <c r="G1318" s="156" t="str">
        <f>IF(OR(ISBLANK('Room Details'!$M1306), 'Room Details'!$M1306 = 0,  'Room Details'!$M1306 = "N/A" ),"Usable","Unusable")</f>
        <v>Usable</v>
      </c>
      <c r="H1318" s="156">
        <f>'Room Details'!$V1306</f>
        <v>0</v>
      </c>
      <c r="I1318" s="156">
        <f>_xlfn.IFNA(ROUNDUP(IF(OR('Room Details'!$J1306=0,ISBLANK('Room Details'!$J1306),'Room Details'!$J1306="N/A"),0,IF('Room Details'!$J1306&gt;$D1318,('Room Details'!$J1306/$E1318)+$F1318,IF('Room Details'!$J1306&lt;=ABS($B1318*$C1318),1,('Room Details'!$J1306/$B1318)+$C1318))),0),0)</f>
        <v>0</v>
      </c>
      <c r="J1318" s="167"/>
      <c r="K1318" s="167"/>
      <c r="L1318" s="156">
        <f t="shared" si="80"/>
        <v>0</v>
      </c>
      <c r="M1318" s="156">
        <f t="shared" si="81"/>
        <v>0</v>
      </c>
      <c r="N1318" s="165"/>
      <c r="O1318" s="165"/>
      <c r="P1318" s="156">
        <f t="shared" si="82"/>
        <v>0</v>
      </c>
      <c r="Q1318" s="156">
        <f t="shared" si="83"/>
        <v>0</v>
      </c>
      <c r="R1318" s="165"/>
      <c r="S1318" s="165"/>
    </row>
    <row r="1319" spans="1:19" x14ac:dyDescent="0.25">
      <c r="A1319" s="156">
        <v>1304</v>
      </c>
      <c r="B1319" s="156" t="e">
        <f>VLOOKUP('Room Details'!$I1307,NCA_Calculations!$I$3:$N$12,2,0)</f>
        <v>#N/A</v>
      </c>
      <c r="C1319" s="156" t="e">
        <f>VLOOKUP('Room Details'!$I1307,NCA_Calculations!$I$3:$N$12,3,0)</f>
        <v>#N/A</v>
      </c>
      <c r="D1319" s="156" t="e">
        <f>VLOOKUP('Room Details'!$I1307,NCA_Calculations!$I$3:$N$12,4,0)</f>
        <v>#N/A</v>
      </c>
      <c r="E1319" s="156" t="e">
        <f>VLOOKUP('Room Details'!$I1307,NCA_Calculations!$I$3:$N$12,5,0)</f>
        <v>#N/A</v>
      </c>
      <c r="F1319" s="156" t="e">
        <f>VLOOKUP('Room Details'!$I1307,NCA_Calculations!$I$3:$N$12,6,0)</f>
        <v>#N/A</v>
      </c>
      <c r="G1319" s="156" t="str">
        <f>IF(OR(ISBLANK('Room Details'!$M1307), 'Room Details'!$M1307 = 0,  'Room Details'!$M1307 = "N/A" ),"Usable","Unusable")</f>
        <v>Usable</v>
      </c>
      <c r="H1319" s="156">
        <f>'Room Details'!$V1307</f>
        <v>0</v>
      </c>
      <c r="I1319" s="156">
        <f>_xlfn.IFNA(ROUNDUP(IF(OR('Room Details'!$J1307=0,ISBLANK('Room Details'!$J1307),'Room Details'!$J1307="N/A"),0,IF('Room Details'!$J1307&gt;$D1319,('Room Details'!$J1307/$E1319)+$F1319,IF('Room Details'!$J1307&lt;=ABS($B1319*$C1319),1,('Room Details'!$J1307/$B1319)+$C1319))),0),0)</f>
        <v>0</v>
      </c>
      <c r="J1319" s="167"/>
      <c r="K1319" s="167"/>
      <c r="L1319" s="156">
        <f t="shared" si="80"/>
        <v>0</v>
      </c>
      <c r="M1319" s="156">
        <f t="shared" si="81"/>
        <v>0</v>
      </c>
      <c r="N1319" s="165"/>
      <c r="O1319" s="165"/>
      <c r="P1319" s="156">
        <f t="shared" si="82"/>
        <v>0</v>
      </c>
      <c r="Q1319" s="156">
        <f t="shared" si="83"/>
        <v>0</v>
      </c>
      <c r="R1319" s="165"/>
      <c r="S1319" s="165"/>
    </row>
    <row r="1320" spans="1:19" x14ac:dyDescent="0.25">
      <c r="A1320" s="156">
        <v>1305</v>
      </c>
      <c r="B1320" s="156" t="e">
        <f>VLOOKUP('Room Details'!$I1308,NCA_Calculations!$I$3:$N$12,2,0)</f>
        <v>#N/A</v>
      </c>
      <c r="C1320" s="156" t="e">
        <f>VLOOKUP('Room Details'!$I1308,NCA_Calculations!$I$3:$N$12,3,0)</f>
        <v>#N/A</v>
      </c>
      <c r="D1320" s="156" t="e">
        <f>VLOOKUP('Room Details'!$I1308,NCA_Calculations!$I$3:$N$12,4,0)</f>
        <v>#N/A</v>
      </c>
      <c r="E1320" s="156" t="e">
        <f>VLOOKUP('Room Details'!$I1308,NCA_Calculations!$I$3:$N$12,5,0)</f>
        <v>#N/A</v>
      </c>
      <c r="F1320" s="156" t="e">
        <f>VLOOKUP('Room Details'!$I1308,NCA_Calculations!$I$3:$N$12,6,0)</f>
        <v>#N/A</v>
      </c>
      <c r="G1320" s="156" t="str">
        <f>IF(OR(ISBLANK('Room Details'!$M1308), 'Room Details'!$M1308 = 0,  'Room Details'!$M1308 = "N/A" ),"Usable","Unusable")</f>
        <v>Usable</v>
      </c>
      <c r="H1320" s="156">
        <f>'Room Details'!$V1308</f>
        <v>0</v>
      </c>
      <c r="I1320" s="156">
        <f>_xlfn.IFNA(ROUNDUP(IF(OR('Room Details'!$J1308=0,ISBLANK('Room Details'!$J1308),'Room Details'!$J1308="N/A"),0,IF('Room Details'!$J1308&gt;$D1320,('Room Details'!$J1308/$E1320)+$F1320,IF('Room Details'!$J1308&lt;=ABS($B1320*$C1320),1,('Room Details'!$J1308/$B1320)+$C1320))),0),0)</f>
        <v>0</v>
      </c>
      <c r="J1320" s="167"/>
      <c r="K1320" s="167"/>
      <c r="L1320" s="156">
        <f t="shared" si="80"/>
        <v>0</v>
      </c>
      <c r="M1320" s="156">
        <f t="shared" si="81"/>
        <v>0</v>
      </c>
      <c r="N1320" s="165"/>
      <c r="O1320" s="165"/>
      <c r="P1320" s="156">
        <f t="shared" si="82"/>
        <v>0</v>
      </c>
      <c r="Q1320" s="156">
        <f t="shared" si="83"/>
        <v>0</v>
      </c>
      <c r="R1320" s="165"/>
      <c r="S1320" s="165"/>
    </row>
    <row r="1321" spans="1:19" x14ac:dyDescent="0.25">
      <c r="A1321" s="156">
        <v>1306</v>
      </c>
      <c r="B1321" s="156" t="e">
        <f>VLOOKUP('Room Details'!$I1309,NCA_Calculations!$I$3:$N$12,2,0)</f>
        <v>#N/A</v>
      </c>
      <c r="C1321" s="156" t="e">
        <f>VLOOKUP('Room Details'!$I1309,NCA_Calculations!$I$3:$N$12,3,0)</f>
        <v>#N/A</v>
      </c>
      <c r="D1321" s="156" t="e">
        <f>VLOOKUP('Room Details'!$I1309,NCA_Calculations!$I$3:$N$12,4,0)</f>
        <v>#N/A</v>
      </c>
      <c r="E1321" s="156" t="e">
        <f>VLOOKUP('Room Details'!$I1309,NCA_Calculations!$I$3:$N$12,5,0)</f>
        <v>#N/A</v>
      </c>
      <c r="F1321" s="156" t="e">
        <f>VLOOKUP('Room Details'!$I1309,NCA_Calculations!$I$3:$N$12,6,0)</f>
        <v>#N/A</v>
      </c>
      <c r="G1321" s="156" t="str">
        <f>IF(OR(ISBLANK('Room Details'!$M1309), 'Room Details'!$M1309 = 0,  'Room Details'!$M1309 = "N/A" ),"Usable","Unusable")</f>
        <v>Usable</v>
      </c>
      <c r="H1321" s="156">
        <f>'Room Details'!$V1309</f>
        <v>0</v>
      </c>
      <c r="I1321" s="156">
        <f>_xlfn.IFNA(ROUNDUP(IF(OR('Room Details'!$J1309=0,ISBLANK('Room Details'!$J1309),'Room Details'!$J1309="N/A"),0,IF('Room Details'!$J1309&gt;$D1321,('Room Details'!$J1309/$E1321)+$F1321,IF('Room Details'!$J1309&lt;=ABS($B1321*$C1321),1,('Room Details'!$J1309/$B1321)+$C1321))),0),0)</f>
        <v>0</v>
      </c>
      <c r="J1321" s="167"/>
      <c r="K1321" s="167"/>
      <c r="L1321" s="156">
        <f t="shared" si="80"/>
        <v>0</v>
      </c>
      <c r="M1321" s="156">
        <f t="shared" si="81"/>
        <v>0</v>
      </c>
      <c r="N1321" s="165"/>
      <c r="O1321" s="165"/>
      <c r="P1321" s="156">
        <f t="shared" si="82"/>
        <v>0</v>
      </c>
      <c r="Q1321" s="156">
        <f t="shared" si="83"/>
        <v>0</v>
      </c>
      <c r="R1321" s="165"/>
      <c r="S1321" s="165"/>
    </row>
    <row r="1322" spans="1:19" x14ac:dyDescent="0.25">
      <c r="A1322" s="156">
        <v>1307</v>
      </c>
      <c r="B1322" s="156" t="e">
        <f>VLOOKUP('Room Details'!$I1310,NCA_Calculations!$I$3:$N$12,2,0)</f>
        <v>#N/A</v>
      </c>
      <c r="C1322" s="156" t="e">
        <f>VLOOKUP('Room Details'!$I1310,NCA_Calculations!$I$3:$N$12,3,0)</f>
        <v>#N/A</v>
      </c>
      <c r="D1322" s="156" t="e">
        <f>VLOOKUP('Room Details'!$I1310,NCA_Calculations!$I$3:$N$12,4,0)</f>
        <v>#N/A</v>
      </c>
      <c r="E1322" s="156" t="e">
        <f>VLOOKUP('Room Details'!$I1310,NCA_Calculations!$I$3:$N$12,5,0)</f>
        <v>#N/A</v>
      </c>
      <c r="F1322" s="156" t="e">
        <f>VLOOKUP('Room Details'!$I1310,NCA_Calculations!$I$3:$N$12,6,0)</f>
        <v>#N/A</v>
      </c>
      <c r="G1322" s="156" t="str">
        <f>IF(OR(ISBLANK('Room Details'!$M1310), 'Room Details'!$M1310 = 0,  'Room Details'!$M1310 = "N/A" ),"Usable","Unusable")</f>
        <v>Usable</v>
      </c>
      <c r="H1322" s="156">
        <f>'Room Details'!$V1310</f>
        <v>0</v>
      </c>
      <c r="I1322" s="156">
        <f>_xlfn.IFNA(ROUNDUP(IF(OR('Room Details'!$J1310=0,ISBLANK('Room Details'!$J1310),'Room Details'!$J1310="N/A"),0,IF('Room Details'!$J1310&gt;$D1322,('Room Details'!$J1310/$E1322)+$F1322,IF('Room Details'!$J1310&lt;=ABS($B1322*$C1322),1,('Room Details'!$J1310/$B1322)+$C1322))),0),0)</f>
        <v>0</v>
      </c>
      <c r="J1322" s="167"/>
      <c r="K1322" s="167"/>
      <c r="L1322" s="156">
        <f t="shared" si="80"/>
        <v>0</v>
      </c>
      <c r="M1322" s="156">
        <f t="shared" si="81"/>
        <v>0</v>
      </c>
      <c r="N1322" s="165"/>
      <c r="O1322" s="165"/>
      <c r="P1322" s="156">
        <f t="shared" si="82"/>
        <v>0</v>
      </c>
      <c r="Q1322" s="156">
        <f t="shared" si="83"/>
        <v>0</v>
      </c>
      <c r="R1322" s="165"/>
      <c r="S1322" s="165"/>
    </row>
    <row r="1323" spans="1:19" x14ac:dyDescent="0.25">
      <c r="A1323" s="156">
        <v>1308</v>
      </c>
      <c r="B1323" s="156" t="e">
        <f>VLOOKUP('Room Details'!$I1311,NCA_Calculations!$I$3:$N$12,2,0)</f>
        <v>#N/A</v>
      </c>
      <c r="C1323" s="156" t="e">
        <f>VLOOKUP('Room Details'!$I1311,NCA_Calculations!$I$3:$N$12,3,0)</f>
        <v>#N/A</v>
      </c>
      <c r="D1323" s="156" t="e">
        <f>VLOOKUP('Room Details'!$I1311,NCA_Calculations!$I$3:$N$12,4,0)</f>
        <v>#N/A</v>
      </c>
      <c r="E1323" s="156" t="e">
        <f>VLOOKUP('Room Details'!$I1311,NCA_Calculations!$I$3:$N$12,5,0)</f>
        <v>#N/A</v>
      </c>
      <c r="F1323" s="156" t="e">
        <f>VLOOKUP('Room Details'!$I1311,NCA_Calculations!$I$3:$N$12,6,0)</f>
        <v>#N/A</v>
      </c>
      <c r="G1323" s="156" t="str">
        <f>IF(OR(ISBLANK('Room Details'!$M1311), 'Room Details'!$M1311 = 0,  'Room Details'!$M1311 = "N/A" ),"Usable","Unusable")</f>
        <v>Usable</v>
      </c>
      <c r="H1323" s="156">
        <f>'Room Details'!$V1311</f>
        <v>0</v>
      </c>
      <c r="I1323" s="156">
        <f>_xlfn.IFNA(ROUNDUP(IF(OR('Room Details'!$J1311=0,ISBLANK('Room Details'!$J1311),'Room Details'!$J1311="N/A"),0,IF('Room Details'!$J1311&gt;$D1323,('Room Details'!$J1311/$E1323)+$F1323,IF('Room Details'!$J1311&lt;=ABS($B1323*$C1323),1,('Room Details'!$J1311/$B1323)+$C1323))),0),0)</f>
        <v>0</v>
      </c>
      <c r="J1323" s="167"/>
      <c r="K1323" s="167"/>
      <c r="L1323" s="156">
        <f t="shared" si="80"/>
        <v>0</v>
      </c>
      <c r="M1323" s="156">
        <f t="shared" si="81"/>
        <v>0</v>
      </c>
      <c r="N1323" s="165"/>
      <c r="O1323" s="165"/>
      <c r="P1323" s="156">
        <f t="shared" si="82"/>
        <v>0</v>
      </c>
      <c r="Q1323" s="156">
        <f t="shared" si="83"/>
        <v>0</v>
      </c>
      <c r="R1323" s="165"/>
      <c r="S1323" s="165"/>
    </row>
    <row r="1324" spans="1:19" x14ac:dyDescent="0.25">
      <c r="A1324" s="156">
        <v>1309</v>
      </c>
      <c r="B1324" s="156" t="e">
        <f>VLOOKUP('Room Details'!$I1312,NCA_Calculations!$I$3:$N$12,2,0)</f>
        <v>#N/A</v>
      </c>
      <c r="C1324" s="156" t="e">
        <f>VLOOKUP('Room Details'!$I1312,NCA_Calculations!$I$3:$N$12,3,0)</f>
        <v>#N/A</v>
      </c>
      <c r="D1324" s="156" t="e">
        <f>VLOOKUP('Room Details'!$I1312,NCA_Calculations!$I$3:$N$12,4,0)</f>
        <v>#N/A</v>
      </c>
      <c r="E1324" s="156" t="e">
        <f>VLOOKUP('Room Details'!$I1312,NCA_Calculations!$I$3:$N$12,5,0)</f>
        <v>#N/A</v>
      </c>
      <c r="F1324" s="156" t="e">
        <f>VLOOKUP('Room Details'!$I1312,NCA_Calculations!$I$3:$N$12,6,0)</f>
        <v>#N/A</v>
      </c>
      <c r="G1324" s="156" t="str">
        <f>IF(OR(ISBLANK('Room Details'!$M1312), 'Room Details'!$M1312 = 0,  'Room Details'!$M1312 = "N/A" ),"Usable","Unusable")</f>
        <v>Usable</v>
      </c>
      <c r="H1324" s="156">
        <f>'Room Details'!$V1312</f>
        <v>0</v>
      </c>
      <c r="I1324" s="156">
        <f>_xlfn.IFNA(ROUNDUP(IF(OR('Room Details'!$J1312=0,ISBLANK('Room Details'!$J1312),'Room Details'!$J1312="N/A"),0,IF('Room Details'!$J1312&gt;$D1324,('Room Details'!$J1312/$E1324)+$F1324,IF('Room Details'!$J1312&lt;=ABS($B1324*$C1324),1,('Room Details'!$J1312/$B1324)+$C1324))),0),0)</f>
        <v>0</v>
      </c>
      <c r="J1324" s="167"/>
      <c r="K1324" s="167"/>
      <c r="L1324" s="156">
        <f t="shared" si="80"/>
        <v>0</v>
      </c>
      <c r="M1324" s="156">
        <f t="shared" si="81"/>
        <v>0</v>
      </c>
      <c r="N1324" s="165"/>
      <c r="O1324" s="165"/>
      <c r="P1324" s="156">
        <f t="shared" si="82"/>
        <v>0</v>
      </c>
      <c r="Q1324" s="156">
        <f t="shared" si="83"/>
        <v>0</v>
      </c>
      <c r="R1324" s="165"/>
      <c r="S1324" s="165"/>
    </row>
    <row r="1325" spans="1:19" x14ac:dyDescent="0.25">
      <c r="A1325" s="156">
        <v>1310</v>
      </c>
      <c r="B1325" s="156" t="e">
        <f>VLOOKUP('Room Details'!$I1313,NCA_Calculations!$I$3:$N$12,2,0)</f>
        <v>#N/A</v>
      </c>
      <c r="C1325" s="156" t="e">
        <f>VLOOKUP('Room Details'!$I1313,NCA_Calculations!$I$3:$N$12,3,0)</f>
        <v>#N/A</v>
      </c>
      <c r="D1325" s="156" t="e">
        <f>VLOOKUP('Room Details'!$I1313,NCA_Calculations!$I$3:$N$12,4,0)</f>
        <v>#N/A</v>
      </c>
      <c r="E1325" s="156" t="e">
        <f>VLOOKUP('Room Details'!$I1313,NCA_Calculations!$I$3:$N$12,5,0)</f>
        <v>#N/A</v>
      </c>
      <c r="F1325" s="156" t="e">
        <f>VLOOKUP('Room Details'!$I1313,NCA_Calculations!$I$3:$N$12,6,0)</f>
        <v>#N/A</v>
      </c>
      <c r="G1325" s="156" t="str">
        <f>IF(OR(ISBLANK('Room Details'!$M1313), 'Room Details'!$M1313 = 0,  'Room Details'!$M1313 = "N/A" ),"Usable","Unusable")</f>
        <v>Usable</v>
      </c>
      <c r="H1325" s="156">
        <f>'Room Details'!$V1313</f>
        <v>0</v>
      </c>
      <c r="I1325" s="156">
        <f>_xlfn.IFNA(ROUNDUP(IF(OR('Room Details'!$J1313=0,ISBLANK('Room Details'!$J1313),'Room Details'!$J1313="N/A"),0,IF('Room Details'!$J1313&gt;$D1325,('Room Details'!$J1313/$E1325)+$F1325,IF('Room Details'!$J1313&lt;=ABS($B1325*$C1325),1,('Room Details'!$J1313/$B1325)+$C1325))),0),0)</f>
        <v>0</v>
      </c>
      <c r="J1325" s="167"/>
      <c r="K1325" s="167"/>
      <c r="L1325" s="156">
        <f t="shared" si="80"/>
        <v>0</v>
      </c>
      <c r="M1325" s="156">
        <f t="shared" si="81"/>
        <v>0</v>
      </c>
      <c r="N1325" s="165"/>
      <c r="O1325" s="165"/>
      <c r="P1325" s="156">
        <f t="shared" si="82"/>
        <v>0</v>
      </c>
      <c r="Q1325" s="156">
        <f t="shared" si="83"/>
        <v>0</v>
      </c>
      <c r="R1325" s="165"/>
      <c r="S1325" s="165"/>
    </row>
    <row r="1326" spans="1:19" x14ac:dyDescent="0.25">
      <c r="A1326" s="156">
        <v>1311</v>
      </c>
      <c r="B1326" s="156" t="e">
        <f>VLOOKUP('Room Details'!$I1314,NCA_Calculations!$I$3:$N$12,2,0)</f>
        <v>#N/A</v>
      </c>
      <c r="C1326" s="156" t="e">
        <f>VLOOKUP('Room Details'!$I1314,NCA_Calculations!$I$3:$N$12,3,0)</f>
        <v>#N/A</v>
      </c>
      <c r="D1326" s="156" t="e">
        <f>VLOOKUP('Room Details'!$I1314,NCA_Calculations!$I$3:$N$12,4,0)</f>
        <v>#N/A</v>
      </c>
      <c r="E1326" s="156" t="e">
        <f>VLOOKUP('Room Details'!$I1314,NCA_Calculations!$I$3:$N$12,5,0)</f>
        <v>#N/A</v>
      </c>
      <c r="F1326" s="156" t="e">
        <f>VLOOKUP('Room Details'!$I1314,NCA_Calculations!$I$3:$N$12,6,0)</f>
        <v>#N/A</v>
      </c>
      <c r="G1326" s="156" t="str">
        <f>IF(OR(ISBLANK('Room Details'!$M1314), 'Room Details'!$M1314 = 0,  'Room Details'!$M1314 = "N/A" ),"Usable","Unusable")</f>
        <v>Usable</v>
      </c>
      <c r="H1326" s="156">
        <f>'Room Details'!$V1314</f>
        <v>0</v>
      </c>
      <c r="I1326" s="156">
        <f>_xlfn.IFNA(ROUNDUP(IF(OR('Room Details'!$J1314=0,ISBLANK('Room Details'!$J1314),'Room Details'!$J1314="N/A"),0,IF('Room Details'!$J1314&gt;$D1326,('Room Details'!$J1314/$E1326)+$F1326,IF('Room Details'!$J1314&lt;=ABS($B1326*$C1326),1,('Room Details'!$J1314/$B1326)+$C1326))),0),0)</f>
        <v>0</v>
      </c>
      <c r="J1326" s="167"/>
      <c r="K1326" s="167"/>
      <c r="L1326" s="156">
        <f t="shared" si="80"/>
        <v>0</v>
      </c>
      <c r="M1326" s="156">
        <f t="shared" si="81"/>
        <v>0</v>
      </c>
      <c r="N1326" s="165"/>
      <c r="O1326" s="165"/>
      <c r="P1326" s="156">
        <f t="shared" si="82"/>
        <v>0</v>
      </c>
      <c r="Q1326" s="156">
        <f t="shared" si="83"/>
        <v>0</v>
      </c>
      <c r="R1326" s="165"/>
      <c r="S1326" s="165"/>
    </row>
    <row r="1327" spans="1:19" x14ac:dyDescent="0.25">
      <c r="A1327" s="156">
        <v>1312</v>
      </c>
      <c r="B1327" s="156" t="e">
        <f>VLOOKUP('Room Details'!$I1315,NCA_Calculations!$I$3:$N$12,2,0)</f>
        <v>#N/A</v>
      </c>
      <c r="C1327" s="156" t="e">
        <f>VLOOKUP('Room Details'!$I1315,NCA_Calculations!$I$3:$N$12,3,0)</f>
        <v>#N/A</v>
      </c>
      <c r="D1327" s="156" t="e">
        <f>VLOOKUP('Room Details'!$I1315,NCA_Calculations!$I$3:$N$12,4,0)</f>
        <v>#N/A</v>
      </c>
      <c r="E1327" s="156" t="e">
        <f>VLOOKUP('Room Details'!$I1315,NCA_Calculations!$I$3:$N$12,5,0)</f>
        <v>#N/A</v>
      </c>
      <c r="F1327" s="156" t="e">
        <f>VLOOKUP('Room Details'!$I1315,NCA_Calculations!$I$3:$N$12,6,0)</f>
        <v>#N/A</v>
      </c>
      <c r="G1327" s="156" t="str">
        <f>IF(OR(ISBLANK('Room Details'!$M1315), 'Room Details'!$M1315 = 0,  'Room Details'!$M1315 = "N/A" ),"Usable","Unusable")</f>
        <v>Usable</v>
      </c>
      <c r="H1327" s="156">
        <f>'Room Details'!$V1315</f>
        <v>0</v>
      </c>
      <c r="I1327" s="156">
        <f>_xlfn.IFNA(ROUNDUP(IF(OR('Room Details'!$J1315=0,ISBLANK('Room Details'!$J1315),'Room Details'!$J1315="N/A"),0,IF('Room Details'!$J1315&gt;$D1327,('Room Details'!$J1315/$E1327)+$F1327,IF('Room Details'!$J1315&lt;=ABS($B1327*$C1327),1,('Room Details'!$J1315/$B1327)+$C1327))),0),0)</f>
        <v>0</v>
      </c>
      <c r="J1327" s="167"/>
      <c r="K1327" s="167"/>
      <c r="L1327" s="156">
        <f t="shared" si="80"/>
        <v>0</v>
      </c>
      <c r="M1327" s="156">
        <f t="shared" si="81"/>
        <v>0</v>
      </c>
      <c r="N1327" s="165"/>
      <c r="O1327" s="165"/>
      <c r="P1327" s="156">
        <f t="shared" si="82"/>
        <v>0</v>
      </c>
      <c r="Q1327" s="156">
        <f t="shared" si="83"/>
        <v>0</v>
      </c>
      <c r="R1327" s="165"/>
      <c r="S1327" s="165"/>
    </row>
    <row r="1328" spans="1:19" x14ac:dyDescent="0.25">
      <c r="A1328" s="156">
        <v>1313</v>
      </c>
      <c r="B1328" s="156" t="e">
        <f>VLOOKUP('Room Details'!$I1316,NCA_Calculations!$I$3:$N$12,2,0)</f>
        <v>#N/A</v>
      </c>
      <c r="C1328" s="156" t="e">
        <f>VLOOKUP('Room Details'!$I1316,NCA_Calculations!$I$3:$N$12,3,0)</f>
        <v>#N/A</v>
      </c>
      <c r="D1328" s="156" t="e">
        <f>VLOOKUP('Room Details'!$I1316,NCA_Calculations!$I$3:$N$12,4,0)</f>
        <v>#N/A</v>
      </c>
      <c r="E1328" s="156" t="e">
        <f>VLOOKUP('Room Details'!$I1316,NCA_Calculations!$I$3:$N$12,5,0)</f>
        <v>#N/A</v>
      </c>
      <c r="F1328" s="156" t="e">
        <f>VLOOKUP('Room Details'!$I1316,NCA_Calculations!$I$3:$N$12,6,0)</f>
        <v>#N/A</v>
      </c>
      <c r="G1328" s="156" t="str">
        <f>IF(OR(ISBLANK('Room Details'!$M1316), 'Room Details'!$M1316 = 0,  'Room Details'!$M1316 = "N/A" ),"Usable","Unusable")</f>
        <v>Usable</v>
      </c>
      <c r="H1328" s="156">
        <f>'Room Details'!$V1316</f>
        <v>0</v>
      </c>
      <c r="I1328" s="156">
        <f>_xlfn.IFNA(ROUNDUP(IF(OR('Room Details'!$J1316=0,ISBLANK('Room Details'!$J1316),'Room Details'!$J1316="N/A"),0,IF('Room Details'!$J1316&gt;$D1328,('Room Details'!$J1316/$E1328)+$F1328,IF('Room Details'!$J1316&lt;=ABS($B1328*$C1328),1,('Room Details'!$J1316/$B1328)+$C1328))),0),0)</f>
        <v>0</v>
      </c>
      <c r="J1328" s="167"/>
      <c r="K1328" s="167"/>
      <c r="L1328" s="156">
        <f t="shared" si="80"/>
        <v>0</v>
      </c>
      <c r="M1328" s="156">
        <f t="shared" si="81"/>
        <v>0</v>
      </c>
      <c r="N1328" s="165"/>
      <c r="O1328" s="165"/>
      <c r="P1328" s="156">
        <f t="shared" si="82"/>
        <v>0</v>
      </c>
      <c r="Q1328" s="156">
        <f t="shared" si="83"/>
        <v>0</v>
      </c>
      <c r="R1328" s="165"/>
      <c r="S1328" s="165"/>
    </row>
    <row r="1329" spans="1:19" x14ac:dyDescent="0.25">
      <c r="A1329" s="156">
        <v>1314</v>
      </c>
      <c r="B1329" s="156" t="e">
        <f>VLOOKUP('Room Details'!$I1317,NCA_Calculations!$I$3:$N$12,2,0)</f>
        <v>#N/A</v>
      </c>
      <c r="C1329" s="156" t="e">
        <f>VLOOKUP('Room Details'!$I1317,NCA_Calculations!$I$3:$N$12,3,0)</f>
        <v>#N/A</v>
      </c>
      <c r="D1329" s="156" t="e">
        <f>VLOOKUP('Room Details'!$I1317,NCA_Calculations!$I$3:$N$12,4,0)</f>
        <v>#N/A</v>
      </c>
      <c r="E1329" s="156" t="e">
        <f>VLOOKUP('Room Details'!$I1317,NCA_Calculations!$I$3:$N$12,5,0)</f>
        <v>#N/A</v>
      </c>
      <c r="F1329" s="156" t="e">
        <f>VLOOKUP('Room Details'!$I1317,NCA_Calculations!$I$3:$N$12,6,0)</f>
        <v>#N/A</v>
      </c>
      <c r="G1329" s="156" t="str">
        <f>IF(OR(ISBLANK('Room Details'!$M1317), 'Room Details'!$M1317 = 0,  'Room Details'!$M1317 = "N/A" ),"Usable","Unusable")</f>
        <v>Usable</v>
      </c>
      <c r="H1329" s="156">
        <f>'Room Details'!$V1317</f>
        <v>0</v>
      </c>
      <c r="I1329" s="156">
        <f>_xlfn.IFNA(ROUNDUP(IF(OR('Room Details'!$J1317=0,ISBLANK('Room Details'!$J1317),'Room Details'!$J1317="N/A"),0,IF('Room Details'!$J1317&gt;$D1329,('Room Details'!$J1317/$E1329)+$F1329,IF('Room Details'!$J1317&lt;=ABS($B1329*$C1329),1,('Room Details'!$J1317/$B1329)+$C1329))),0),0)</f>
        <v>0</v>
      </c>
      <c r="J1329" s="167"/>
      <c r="K1329" s="167"/>
      <c r="L1329" s="156">
        <f t="shared" si="80"/>
        <v>0</v>
      </c>
      <c r="M1329" s="156">
        <f t="shared" si="81"/>
        <v>0</v>
      </c>
      <c r="N1329" s="165"/>
      <c r="O1329" s="165"/>
      <c r="P1329" s="156">
        <f t="shared" si="82"/>
        <v>0</v>
      </c>
      <c r="Q1329" s="156">
        <f t="shared" si="83"/>
        <v>0</v>
      </c>
      <c r="R1329" s="165"/>
      <c r="S1329" s="165"/>
    </row>
    <row r="1330" spans="1:19" x14ac:dyDescent="0.25">
      <c r="A1330" s="156">
        <v>1315</v>
      </c>
      <c r="B1330" s="156" t="e">
        <f>VLOOKUP('Room Details'!$I1318,NCA_Calculations!$I$3:$N$12,2,0)</f>
        <v>#N/A</v>
      </c>
      <c r="C1330" s="156" t="e">
        <f>VLOOKUP('Room Details'!$I1318,NCA_Calculations!$I$3:$N$12,3,0)</f>
        <v>#N/A</v>
      </c>
      <c r="D1330" s="156" t="e">
        <f>VLOOKUP('Room Details'!$I1318,NCA_Calculations!$I$3:$N$12,4,0)</f>
        <v>#N/A</v>
      </c>
      <c r="E1330" s="156" t="e">
        <f>VLOOKUP('Room Details'!$I1318,NCA_Calculations!$I$3:$N$12,5,0)</f>
        <v>#N/A</v>
      </c>
      <c r="F1330" s="156" t="e">
        <f>VLOOKUP('Room Details'!$I1318,NCA_Calculations!$I$3:$N$12,6,0)</f>
        <v>#N/A</v>
      </c>
      <c r="G1330" s="156" t="str">
        <f>IF(OR(ISBLANK('Room Details'!$M1318), 'Room Details'!$M1318 = 0,  'Room Details'!$M1318 = "N/A" ),"Usable","Unusable")</f>
        <v>Usable</v>
      </c>
      <c r="H1330" s="156">
        <f>'Room Details'!$V1318</f>
        <v>0</v>
      </c>
      <c r="I1330" s="156">
        <f>_xlfn.IFNA(ROUNDUP(IF(OR('Room Details'!$J1318=0,ISBLANK('Room Details'!$J1318),'Room Details'!$J1318="N/A"),0,IF('Room Details'!$J1318&gt;$D1330,('Room Details'!$J1318/$E1330)+$F1330,IF('Room Details'!$J1318&lt;=ABS($B1330*$C1330),1,('Room Details'!$J1318/$B1330)+$C1330))),0),0)</f>
        <v>0</v>
      </c>
      <c r="J1330" s="167"/>
      <c r="K1330" s="167"/>
      <c r="L1330" s="156">
        <f t="shared" si="80"/>
        <v>0</v>
      </c>
      <c r="M1330" s="156">
        <f t="shared" si="81"/>
        <v>0</v>
      </c>
      <c r="N1330" s="165"/>
      <c r="O1330" s="165"/>
      <c r="P1330" s="156">
        <f t="shared" si="82"/>
        <v>0</v>
      </c>
      <c r="Q1330" s="156">
        <f t="shared" si="83"/>
        <v>0</v>
      </c>
      <c r="R1330" s="165"/>
      <c r="S1330" s="165"/>
    </row>
    <row r="1331" spans="1:19" x14ac:dyDescent="0.25">
      <c r="A1331" s="156">
        <v>1316</v>
      </c>
      <c r="B1331" s="156" t="e">
        <f>VLOOKUP('Room Details'!$I1319,NCA_Calculations!$I$3:$N$12,2,0)</f>
        <v>#N/A</v>
      </c>
      <c r="C1331" s="156" t="e">
        <f>VLOOKUP('Room Details'!$I1319,NCA_Calculations!$I$3:$N$12,3,0)</f>
        <v>#N/A</v>
      </c>
      <c r="D1331" s="156" t="e">
        <f>VLOOKUP('Room Details'!$I1319,NCA_Calculations!$I$3:$N$12,4,0)</f>
        <v>#N/A</v>
      </c>
      <c r="E1331" s="156" t="e">
        <f>VLOOKUP('Room Details'!$I1319,NCA_Calculations!$I$3:$N$12,5,0)</f>
        <v>#N/A</v>
      </c>
      <c r="F1331" s="156" t="e">
        <f>VLOOKUP('Room Details'!$I1319,NCA_Calculations!$I$3:$N$12,6,0)</f>
        <v>#N/A</v>
      </c>
      <c r="G1331" s="156" t="str">
        <f>IF(OR(ISBLANK('Room Details'!$M1319), 'Room Details'!$M1319 = 0,  'Room Details'!$M1319 = "N/A" ),"Usable","Unusable")</f>
        <v>Usable</v>
      </c>
      <c r="H1331" s="156">
        <f>'Room Details'!$V1319</f>
        <v>0</v>
      </c>
      <c r="I1331" s="156">
        <f>_xlfn.IFNA(ROUNDUP(IF(OR('Room Details'!$J1319=0,ISBLANK('Room Details'!$J1319),'Room Details'!$J1319="N/A"),0,IF('Room Details'!$J1319&gt;$D1331,('Room Details'!$J1319/$E1331)+$F1331,IF('Room Details'!$J1319&lt;=ABS($B1331*$C1331),1,('Room Details'!$J1319/$B1331)+$C1331))),0),0)</f>
        <v>0</v>
      </c>
      <c r="J1331" s="167"/>
      <c r="K1331" s="167"/>
      <c r="L1331" s="156">
        <f t="shared" si="80"/>
        <v>0</v>
      </c>
      <c r="M1331" s="156">
        <f t="shared" si="81"/>
        <v>0</v>
      </c>
      <c r="N1331" s="165"/>
      <c r="O1331" s="165"/>
      <c r="P1331" s="156">
        <f t="shared" si="82"/>
        <v>0</v>
      </c>
      <c r="Q1331" s="156">
        <f t="shared" si="83"/>
        <v>0</v>
      </c>
      <c r="R1331" s="165"/>
      <c r="S1331" s="165"/>
    </row>
    <row r="1332" spans="1:19" x14ac:dyDescent="0.25">
      <c r="A1332" s="156">
        <v>1317</v>
      </c>
      <c r="B1332" s="156" t="e">
        <f>VLOOKUP('Room Details'!$I1320,NCA_Calculations!$I$3:$N$12,2,0)</f>
        <v>#N/A</v>
      </c>
      <c r="C1332" s="156" t="e">
        <f>VLOOKUP('Room Details'!$I1320,NCA_Calculations!$I$3:$N$12,3,0)</f>
        <v>#N/A</v>
      </c>
      <c r="D1332" s="156" t="e">
        <f>VLOOKUP('Room Details'!$I1320,NCA_Calculations!$I$3:$N$12,4,0)</f>
        <v>#N/A</v>
      </c>
      <c r="E1332" s="156" t="e">
        <f>VLOOKUP('Room Details'!$I1320,NCA_Calculations!$I$3:$N$12,5,0)</f>
        <v>#N/A</v>
      </c>
      <c r="F1332" s="156" t="e">
        <f>VLOOKUP('Room Details'!$I1320,NCA_Calculations!$I$3:$N$12,6,0)</f>
        <v>#N/A</v>
      </c>
      <c r="G1332" s="156" t="str">
        <f>IF(OR(ISBLANK('Room Details'!$M1320), 'Room Details'!$M1320 = 0,  'Room Details'!$M1320 = "N/A" ),"Usable","Unusable")</f>
        <v>Usable</v>
      </c>
      <c r="H1332" s="156">
        <f>'Room Details'!$V1320</f>
        <v>0</v>
      </c>
      <c r="I1332" s="156">
        <f>_xlfn.IFNA(ROUNDUP(IF(OR('Room Details'!$J1320=0,ISBLANK('Room Details'!$J1320),'Room Details'!$J1320="N/A"),0,IF('Room Details'!$J1320&gt;$D1332,('Room Details'!$J1320/$E1332)+$F1332,IF('Room Details'!$J1320&lt;=ABS($B1332*$C1332),1,('Room Details'!$J1320/$B1332)+$C1332))),0),0)</f>
        <v>0</v>
      </c>
      <c r="J1332" s="167"/>
      <c r="K1332" s="167"/>
      <c r="L1332" s="156">
        <f t="shared" si="80"/>
        <v>0</v>
      </c>
      <c r="M1332" s="156">
        <f t="shared" si="81"/>
        <v>0</v>
      </c>
      <c r="N1332" s="165"/>
      <c r="O1332" s="165"/>
      <c r="P1332" s="156">
        <f t="shared" si="82"/>
        <v>0</v>
      </c>
      <c r="Q1332" s="156">
        <f t="shared" si="83"/>
        <v>0</v>
      </c>
      <c r="R1332" s="165"/>
      <c r="S1332" s="165"/>
    </row>
    <row r="1333" spans="1:19" x14ac:dyDescent="0.25">
      <c r="A1333" s="156">
        <v>1318</v>
      </c>
      <c r="B1333" s="156" t="e">
        <f>VLOOKUP('Room Details'!$I1321,NCA_Calculations!$I$3:$N$12,2,0)</f>
        <v>#N/A</v>
      </c>
      <c r="C1333" s="156" t="e">
        <f>VLOOKUP('Room Details'!$I1321,NCA_Calculations!$I$3:$N$12,3,0)</f>
        <v>#N/A</v>
      </c>
      <c r="D1333" s="156" t="e">
        <f>VLOOKUP('Room Details'!$I1321,NCA_Calculations!$I$3:$N$12,4,0)</f>
        <v>#N/A</v>
      </c>
      <c r="E1333" s="156" t="e">
        <f>VLOOKUP('Room Details'!$I1321,NCA_Calculations!$I$3:$N$12,5,0)</f>
        <v>#N/A</v>
      </c>
      <c r="F1333" s="156" t="e">
        <f>VLOOKUP('Room Details'!$I1321,NCA_Calculations!$I$3:$N$12,6,0)</f>
        <v>#N/A</v>
      </c>
      <c r="G1333" s="156" t="str">
        <f>IF(OR(ISBLANK('Room Details'!$M1321), 'Room Details'!$M1321 = 0,  'Room Details'!$M1321 = "N/A" ),"Usable","Unusable")</f>
        <v>Usable</v>
      </c>
      <c r="H1333" s="156">
        <f>'Room Details'!$V1321</f>
        <v>0</v>
      </c>
      <c r="I1333" s="156">
        <f>_xlfn.IFNA(ROUNDUP(IF(OR('Room Details'!$J1321=0,ISBLANK('Room Details'!$J1321),'Room Details'!$J1321="N/A"),0,IF('Room Details'!$J1321&gt;$D1333,('Room Details'!$J1321/$E1333)+$F1333,IF('Room Details'!$J1321&lt;=ABS($B1333*$C1333),1,('Room Details'!$J1321/$B1333)+$C1333))),0),0)</f>
        <v>0</v>
      </c>
      <c r="J1333" s="167"/>
      <c r="K1333" s="167"/>
      <c r="L1333" s="156">
        <f t="shared" si="80"/>
        <v>0</v>
      </c>
      <c r="M1333" s="156">
        <f t="shared" si="81"/>
        <v>0</v>
      </c>
      <c r="N1333" s="165"/>
      <c r="O1333" s="165"/>
      <c r="P1333" s="156">
        <f t="shared" si="82"/>
        <v>0</v>
      </c>
      <c r="Q1333" s="156">
        <f t="shared" si="83"/>
        <v>0</v>
      </c>
      <c r="R1333" s="165"/>
      <c r="S1333" s="165"/>
    </row>
    <row r="1334" spans="1:19" x14ac:dyDescent="0.25">
      <c r="A1334" s="156">
        <v>1319</v>
      </c>
      <c r="B1334" s="156" t="e">
        <f>VLOOKUP('Room Details'!$I1322,NCA_Calculations!$I$3:$N$12,2,0)</f>
        <v>#N/A</v>
      </c>
      <c r="C1334" s="156" t="e">
        <f>VLOOKUP('Room Details'!$I1322,NCA_Calculations!$I$3:$N$12,3,0)</f>
        <v>#N/A</v>
      </c>
      <c r="D1334" s="156" t="e">
        <f>VLOOKUP('Room Details'!$I1322,NCA_Calculations!$I$3:$N$12,4,0)</f>
        <v>#N/A</v>
      </c>
      <c r="E1334" s="156" t="e">
        <f>VLOOKUP('Room Details'!$I1322,NCA_Calculations!$I$3:$N$12,5,0)</f>
        <v>#N/A</v>
      </c>
      <c r="F1334" s="156" t="e">
        <f>VLOOKUP('Room Details'!$I1322,NCA_Calculations!$I$3:$N$12,6,0)</f>
        <v>#N/A</v>
      </c>
      <c r="G1334" s="156" t="str">
        <f>IF(OR(ISBLANK('Room Details'!$M1322), 'Room Details'!$M1322 = 0,  'Room Details'!$M1322 = "N/A" ),"Usable","Unusable")</f>
        <v>Usable</v>
      </c>
      <c r="H1334" s="156">
        <f>'Room Details'!$V1322</f>
        <v>0</v>
      </c>
      <c r="I1334" s="156">
        <f>_xlfn.IFNA(ROUNDUP(IF(OR('Room Details'!$J1322=0,ISBLANK('Room Details'!$J1322),'Room Details'!$J1322="N/A"),0,IF('Room Details'!$J1322&gt;$D1334,('Room Details'!$J1322/$E1334)+$F1334,IF('Room Details'!$J1322&lt;=ABS($B1334*$C1334),1,('Room Details'!$J1322/$B1334)+$C1334))),0),0)</f>
        <v>0</v>
      </c>
      <c r="J1334" s="167"/>
      <c r="K1334" s="167"/>
      <c r="L1334" s="156">
        <f t="shared" si="80"/>
        <v>0</v>
      </c>
      <c r="M1334" s="156">
        <f t="shared" si="81"/>
        <v>0</v>
      </c>
      <c r="N1334" s="165"/>
      <c r="O1334" s="165"/>
      <c r="P1334" s="156">
        <f t="shared" si="82"/>
        <v>0</v>
      </c>
      <c r="Q1334" s="156">
        <f t="shared" si="83"/>
        <v>0</v>
      </c>
      <c r="R1334" s="165"/>
      <c r="S1334" s="165"/>
    </row>
    <row r="1335" spans="1:19" x14ac:dyDescent="0.25">
      <c r="A1335" s="156">
        <v>1320</v>
      </c>
      <c r="B1335" s="156" t="e">
        <f>VLOOKUP('Room Details'!$I1323,NCA_Calculations!$I$3:$N$12,2,0)</f>
        <v>#N/A</v>
      </c>
      <c r="C1335" s="156" t="e">
        <f>VLOOKUP('Room Details'!$I1323,NCA_Calculations!$I$3:$N$12,3,0)</f>
        <v>#N/A</v>
      </c>
      <c r="D1335" s="156" t="e">
        <f>VLOOKUP('Room Details'!$I1323,NCA_Calculations!$I$3:$N$12,4,0)</f>
        <v>#N/A</v>
      </c>
      <c r="E1335" s="156" t="e">
        <f>VLOOKUP('Room Details'!$I1323,NCA_Calculations!$I$3:$N$12,5,0)</f>
        <v>#N/A</v>
      </c>
      <c r="F1335" s="156" t="e">
        <f>VLOOKUP('Room Details'!$I1323,NCA_Calculations!$I$3:$N$12,6,0)</f>
        <v>#N/A</v>
      </c>
      <c r="G1335" s="156" t="str">
        <f>IF(OR(ISBLANK('Room Details'!$M1323), 'Room Details'!$M1323 = 0,  'Room Details'!$M1323 = "N/A" ),"Usable","Unusable")</f>
        <v>Usable</v>
      </c>
      <c r="H1335" s="156">
        <f>'Room Details'!$V1323</f>
        <v>0</v>
      </c>
      <c r="I1335" s="156">
        <f>_xlfn.IFNA(ROUNDUP(IF(OR('Room Details'!$J1323=0,ISBLANK('Room Details'!$J1323),'Room Details'!$J1323="N/A"),0,IF('Room Details'!$J1323&gt;$D1335,('Room Details'!$J1323/$E1335)+$F1335,IF('Room Details'!$J1323&lt;=ABS($B1335*$C1335),1,('Room Details'!$J1323/$B1335)+$C1335))),0),0)</f>
        <v>0</v>
      </c>
      <c r="J1335" s="167"/>
      <c r="K1335" s="167"/>
      <c r="L1335" s="156">
        <f t="shared" si="80"/>
        <v>0</v>
      </c>
      <c r="M1335" s="156">
        <f t="shared" si="81"/>
        <v>0</v>
      </c>
      <c r="N1335" s="165"/>
      <c r="O1335" s="165"/>
      <c r="P1335" s="156">
        <f t="shared" si="82"/>
        <v>0</v>
      </c>
      <c r="Q1335" s="156">
        <f t="shared" si="83"/>
        <v>0</v>
      </c>
      <c r="R1335" s="165"/>
      <c r="S1335" s="165"/>
    </row>
    <row r="1336" spans="1:19" x14ac:dyDescent="0.25">
      <c r="A1336" s="156">
        <v>1321</v>
      </c>
      <c r="B1336" s="156" t="e">
        <f>VLOOKUP('Room Details'!$I1324,NCA_Calculations!$I$3:$N$12,2,0)</f>
        <v>#N/A</v>
      </c>
      <c r="C1336" s="156" t="e">
        <f>VLOOKUP('Room Details'!$I1324,NCA_Calculations!$I$3:$N$12,3,0)</f>
        <v>#N/A</v>
      </c>
      <c r="D1336" s="156" t="e">
        <f>VLOOKUP('Room Details'!$I1324,NCA_Calculations!$I$3:$N$12,4,0)</f>
        <v>#N/A</v>
      </c>
      <c r="E1336" s="156" t="e">
        <f>VLOOKUP('Room Details'!$I1324,NCA_Calculations!$I$3:$N$12,5,0)</f>
        <v>#N/A</v>
      </c>
      <c r="F1336" s="156" t="e">
        <f>VLOOKUP('Room Details'!$I1324,NCA_Calculations!$I$3:$N$12,6,0)</f>
        <v>#N/A</v>
      </c>
      <c r="G1336" s="156" t="str">
        <f>IF(OR(ISBLANK('Room Details'!$M1324), 'Room Details'!$M1324 = 0,  'Room Details'!$M1324 = "N/A" ),"Usable","Unusable")</f>
        <v>Usable</v>
      </c>
      <c r="H1336" s="156">
        <f>'Room Details'!$V1324</f>
        <v>0</v>
      </c>
      <c r="I1336" s="156">
        <f>_xlfn.IFNA(ROUNDUP(IF(OR('Room Details'!$J1324=0,ISBLANK('Room Details'!$J1324),'Room Details'!$J1324="N/A"),0,IF('Room Details'!$J1324&gt;$D1336,('Room Details'!$J1324/$E1336)+$F1336,IF('Room Details'!$J1324&lt;=ABS($B1336*$C1336),1,('Room Details'!$J1324/$B1336)+$C1336))),0),0)</f>
        <v>0</v>
      </c>
      <c r="J1336" s="167"/>
      <c r="K1336" s="167"/>
      <c r="L1336" s="156">
        <f t="shared" si="80"/>
        <v>0</v>
      </c>
      <c r="M1336" s="156">
        <f t="shared" si="81"/>
        <v>0</v>
      </c>
      <c r="N1336" s="165"/>
      <c r="O1336" s="165"/>
      <c r="P1336" s="156">
        <f t="shared" si="82"/>
        <v>0</v>
      </c>
      <c r="Q1336" s="156">
        <f t="shared" si="83"/>
        <v>0</v>
      </c>
      <c r="R1336" s="165"/>
      <c r="S1336" s="165"/>
    </row>
    <row r="1337" spans="1:19" x14ac:dyDescent="0.25">
      <c r="A1337" s="156">
        <v>1322</v>
      </c>
      <c r="B1337" s="156" t="e">
        <f>VLOOKUP('Room Details'!$I1325,NCA_Calculations!$I$3:$N$12,2,0)</f>
        <v>#N/A</v>
      </c>
      <c r="C1337" s="156" t="e">
        <f>VLOOKUP('Room Details'!$I1325,NCA_Calculations!$I$3:$N$12,3,0)</f>
        <v>#N/A</v>
      </c>
      <c r="D1337" s="156" t="e">
        <f>VLOOKUP('Room Details'!$I1325,NCA_Calculations!$I$3:$N$12,4,0)</f>
        <v>#N/A</v>
      </c>
      <c r="E1337" s="156" t="e">
        <f>VLOOKUP('Room Details'!$I1325,NCA_Calculations!$I$3:$N$12,5,0)</f>
        <v>#N/A</v>
      </c>
      <c r="F1337" s="156" t="e">
        <f>VLOOKUP('Room Details'!$I1325,NCA_Calculations!$I$3:$N$12,6,0)</f>
        <v>#N/A</v>
      </c>
      <c r="G1337" s="156" t="str">
        <f>IF(OR(ISBLANK('Room Details'!$M1325), 'Room Details'!$M1325 = 0,  'Room Details'!$M1325 = "N/A" ),"Usable","Unusable")</f>
        <v>Usable</v>
      </c>
      <c r="H1337" s="156">
        <f>'Room Details'!$V1325</f>
        <v>0</v>
      </c>
      <c r="I1337" s="156">
        <f>_xlfn.IFNA(ROUNDUP(IF(OR('Room Details'!$J1325=0,ISBLANK('Room Details'!$J1325),'Room Details'!$J1325="N/A"),0,IF('Room Details'!$J1325&gt;$D1337,('Room Details'!$J1325/$E1337)+$F1337,IF('Room Details'!$J1325&lt;=ABS($B1337*$C1337),1,('Room Details'!$J1325/$B1337)+$C1337))),0),0)</f>
        <v>0</v>
      </c>
      <c r="J1337" s="167"/>
      <c r="K1337" s="167"/>
      <c r="L1337" s="156">
        <f t="shared" si="80"/>
        <v>0</v>
      </c>
      <c r="M1337" s="156">
        <f t="shared" si="81"/>
        <v>0</v>
      </c>
      <c r="N1337" s="165"/>
      <c r="O1337" s="165"/>
      <c r="P1337" s="156">
        <f t="shared" si="82"/>
        <v>0</v>
      </c>
      <c r="Q1337" s="156">
        <f t="shared" si="83"/>
        <v>0</v>
      </c>
      <c r="R1337" s="165"/>
      <c r="S1337" s="165"/>
    </row>
    <row r="1338" spans="1:19" x14ac:dyDescent="0.25">
      <c r="A1338" s="156">
        <v>1323</v>
      </c>
      <c r="B1338" s="156" t="e">
        <f>VLOOKUP('Room Details'!$I1326,NCA_Calculations!$I$3:$N$12,2,0)</f>
        <v>#N/A</v>
      </c>
      <c r="C1338" s="156" t="e">
        <f>VLOOKUP('Room Details'!$I1326,NCA_Calculations!$I$3:$N$12,3,0)</f>
        <v>#N/A</v>
      </c>
      <c r="D1338" s="156" t="e">
        <f>VLOOKUP('Room Details'!$I1326,NCA_Calculations!$I$3:$N$12,4,0)</f>
        <v>#N/A</v>
      </c>
      <c r="E1338" s="156" t="e">
        <f>VLOOKUP('Room Details'!$I1326,NCA_Calculations!$I$3:$N$12,5,0)</f>
        <v>#N/A</v>
      </c>
      <c r="F1338" s="156" t="e">
        <f>VLOOKUP('Room Details'!$I1326,NCA_Calculations!$I$3:$N$12,6,0)</f>
        <v>#N/A</v>
      </c>
      <c r="G1338" s="156" t="str">
        <f>IF(OR(ISBLANK('Room Details'!$M1326), 'Room Details'!$M1326 = 0,  'Room Details'!$M1326 = "N/A" ),"Usable","Unusable")</f>
        <v>Usable</v>
      </c>
      <c r="H1338" s="156">
        <f>'Room Details'!$V1326</f>
        <v>0</v>
      </c>
      <c r="I1338" s="156">
        <f>_xlfn.IFNA(ROUNDUP(IF(OR('Room Details'!$J1326=0,ISBLANK('Room Details'!$J1326),'Room Details'!$J1326="N/A"),0,IF('Room Details'!$J1326&gt;$D1338,('Room Details'!$J1326/$E1338)+$F1338,IF('Room Details'!$J1326&lt;=ABS($B1338*$C1338),1,('Room Details'!$J1326/$B1338)+$C1338))),0),0)</f>
        <v>0</v>
      </c>
      <c r="J1338" s="167"/>
      <c r="K1338" s="167"/>
      <c r="L1338" s="156">
        <f t="shared" si="80"/>
        <v>0</v>
      </c>
      <c r="M1338" s="156">
        <f t="shared" si="81"/>
        <v>0</v>
      </c>
      <c r="N1338" s="165"/>
      <c r="O1338" s="165"/>
      <c r="P1338" s="156">
        <f t="shared" si="82"/>
        <v>0</v>
      </c>
      <c r="Q1338" s="156">
        <f t="shared" si="83"/>
        <v>0</v>
      </c>
      <c r="R1338" s="165"/>
      <c r="S1338" s="165"/>
    </row>
    <row r="1339" spans="1:19" x14ac:dyDescent="0.25">
      <c r="A1339" s="156">
        <v>1324</v>
      </c>
      <c r="B1339" s="156" t="e">
        <f>VLOOKUP('Room Details'!$I1327,NCA_Calculations!$I$3:$N$12,2,0)</f>
        <v>#N/A</v>
      </c>
      <c r="C1339" s="156" t="e">
        <f>VLOOKUP('Room Details'!$I1327,NCA_Calculations!$I$3:$N$12,3,0)</f>
        <v>#N/A</v>
      </c>
      <c r="D1339" s="156" t="e">
        <f>VLOOKUP('Room Details'!$I1327,NCA_Calculations!$I$3:$N$12,4,0)</f>
        <v>#N/A</v>
      </c>
      <c r="E1339" s="156" t="e">
        <f>VLOOKUP('Room Details'!$I1327,NCA_Calculations!$I$3:$N$12,5,0)</f>
        <v>#N/A</v>
      </c>
      <c r="F1339" s="156" t="e">
        <f>VLOOKUP('Room Details'!$I1327,NCA_Calculations!$I$3:$N$12,6,0)</f>
        <v>#N/A</v>
      </c>
      <c r="G1339" s="156" t="str">
        <f>IF(OR(ISBLANK('Room Details'!$M1327), 'Room Details'!$M1327 = 0,  'Room Details'!$M1327 = "N/A" ),"Usable","Unusable")</f>
        <v>Usable</v>
      </c>
      <c r="H1339" s="156">
        <f>'Room Details'!$V1327</f>
        <v>0</v>
      </c>
      <c r="I1339" s="156">
        <f>_xlfn.IFNA(ROUNDUP(IF(OR('Room Details'!$J1327=0,ISBLANK('Room Details'!$J1327),'Room Details'!$J1327="N/A"),0,IF('Room Details'!$J1327&gt;$D1339,('Room Details'!$J1327/$E1339)+$F1339,IF('Room Details'!$J1327&lt;=ABS($B1339*$C1339),1,('Room Details'!$J1327/$B1339)+$C1339))),0),0)</f>
        <v>0</v>
      </c>
      <c r="J1339" s="167"/>
      <c r="K1339" s="167"/>
      <c r="L1339" s="156">
        <f t="shared" si="80"/>
        <v>0</v>
      </c>
      <c r="M1339" s="156">
        <f t="shared" si="81"/>
        <v>0</v>
      </c>
      <c r="N1339" s="165"/>
      <c r="O1339" s="165"/>
      <c r="P1339" s="156">
        <f t="shared" si="82"/>
        <v>0</v>
      </c>
      <c r="Q1339" s="156">
        <f t="shared" si="83"/>
        <v>0</v>
      </c>
      <c r="R1339" s="165"/>
      <c r="S1339" s="165"/>
    </row>
    <row r="1340" spans="1:19" x14ac:dyDescent="0.25">
      <c r="A1340" s="156">
        <v>1325</v>
      </c>
      <c r="B1340" s="156" t="e">
        <f>VLOOKUP('Room Details'!$I1328,NCA_Calculations!$I$3:$N$12,2,0)</f>
        <v>#N/A</v>
      </c>
      <c r="C1340" s="156" t="e">
        <f>VLOOKUP('Room Details'!$I1328,NCA_Calculations!$I$3:$N$12,3,0)</f>
        <v>#N/A</v>
      </c>
      <c r="D1340" s="156" t="e">
        <f>VLOOKUP('Room Details'!$I1328,NCA_Calculations!$I$3:$N$12,4,0)</f>
        <v>#N/A</v>
      </c>
      <c r="E1340" s="156" t="e">
        <f>VLOOKUP('Room Details'!$I1328,NCA_Calculations!$I$3:$N$12,5,0)</f>
        <v>#N/A</v>
      </c>
      <c r="F1340" s="156" t="e">
        <f>VLOOKUP('Room Details'!$I1328,NCA_Calculations!$I$3:$N$12,6,0)</f>
        <v>#N/A</v>
      </c>
      <c r="G1340" s="156" t="str">
        <f>IF(OR(ISBLANK('Room Details'!$M1328), 'Room Details'!$M1328 = 0,  'Room Details'!$M1328 = "N/A" ),"Usable","Unusable")</f>
        <v>Usable</v>
      </c>
      <c r="H1340" s="156">
        <f>'Room Details'!$V1328</f>
        <v>0</v>
      </c>
      <c r="I1340" s="156">
        <f>_xlfn.IFNA(ROUNDUP(IF(OR('Room Details'!$J1328=0,ISBLANK('Room Details'!$J1328),'Room Details'!$J1328="N/A"),0,IF('Room Details'!$J1328&gt;$D1340,('Room Details'!$J1328/$E1340)+$F1340,IF('Room Details'!$J1328&lt;=ABS($B1340*$C1340),1,('Room Details'!$J1328/$B1340)+$C1340))),0),0)</f>
        <v>0</v>
      </c>
      <c r="J1340" s="167"/>
      <c r="K1340" s="167"/>
      <c r="L1340" s="156">
        <f t="shared" si="80"/>
        <v>0</v>
      </c>
      <c r="M1340" s="156">
        <f t="shared" si="81"/>
        <v>0</v>
      </c>
      <c r="N1340" s="165"/>
      <c r="O1340" s="165"/>
      <c r="P1340" s="156">
        <f t="shared" si="82"/>
        <v>0</v>
      </c>
      <c r="Q1340" s="156">
        <f t="shared" si="83"/>
        <v>0</v>
      </c>
      <c r="R1340" s="165"/>
      <c r="S1340" s="165"/>
    </row>
    <row r="1341" spans="1:19" x14ac:dyDescent="0.25">
      <c r="A1341" s="156">
        <v>1326</v>
      </c>
      <c r="B1341" s="156" t="e">
        <f>VLOOKUP('Room Details'!$I1329,NCA_Calculations!$I$3:$N$12,2,0)</f>
        <v>#N/A</v>
      </c>
      <c r="C1341" s="156" t="e">
        <f>VLOOKUP('Room Details'!$I1329,NCA_Calculations!$I$3:$N$12,3,0)</f>
        <v>#N/A</v>
      </c>
      <c r="D1341" s="156" t="e">
        <f>VLOOKUP('Room Details'!$I1329,NCA_Calculations!$I$3:$N$12,4,0)</f>
        <v>#N/A</v>
      </c>
      <c r="E1341" s="156" t="e">
        <f>VLOOKUP('Room Details'!$I1329,NCA_Calculations!$I$3:$N$12,5,0)</f>
        <v>#N/A</v>
      </c>
      <c r="F1341" s="156" t="e">
        <f>VLOOKUP('Room Details'!$I1329,NCA_Calculations!$I$3:$N$12,6,0)</f>
        <v>#N/A</v>
      </c>
      <c r="G1341" s="156" t="str">
        <f>IF(OR(ISBLANK('Room Details'!$M1329), 'Room Details'!$M1329 = 0,  'Room Details'!$M1329 = "N/A" ),"Usable","Unusable")</f>
        <v>Usable</v>
      </c>
      <c r="H1341" s="156">
        <f>'Room Details'!$V1329</f>
        <v>0</v>
      </c>
      <c r="I1341" s="156">
        <f>_xlfn.IFNA(ROUNDUP(IF(OR('Room Details'!$J1329=0,ISBLANK('Room Details'!$J1329),'Room Details'!$J1329="N/A"),0,IF('Room Details'!$J1329&gt;$D1341,('Room Details'!$J1329/$E1341)+$F1341,IF('Room Details'!$J1329&lt;=ABS($B1341*$C1341),1,('Room Details'!$J1329/$B1341)+$C1341))),0),0)</f>
        <v>0</v>
      </c>
      <c r="J1341" s="167"/>
      <c r="K1341" s="167"/>
      <c r="L1341" s="156">
        <f t="shared" si="80"/>
        <v>0</v>
      </c>
      <c r="M1341" s="156">
        <f t="shared" si="81"/>
        <v>0</v>
      </c>
      <c r="N1341" s="165"/>
      <c r="O1341" s="165"/>
      <c r="P1341" s="156">
        <f t="shared" si="82"/>
        <v>0</v>
      </c>
      <c r="Q1341" s="156">
        <f t="shared" si="83"/>
        <v>0</v>
      </c>
      <c r="R1341" s="165"/>
      <c r="S1341" s="165"/>
    </row>
    <row r="1342" spans="1:19" x14ac:dyDescent="0.25">
      <c r="A1342" s="156">
        <v>1327</v>
      </c>
      <c r="B1342" s="156" t="e">
        <f>VLOOKUP('Room Details'!$I1330,NCA_Calculations!$I$3:$N$12,2,0)</f>
        <v>#N/A</v>
      </c>
      <c r="C1342" s="156" t="e">
        <f>VLOOKUP('Room Details'!$I1330,NCA_Calculations!$I$3:$N$12,3,0)</f>
        <v>#N/A</v>
      </c>
      <c r="D1342" s="156" t="e">
        <f>VLOOKUP('Room Details'!$I1330,NCA_Calculations!$I$3:$N$12,4,0)</f>
        <v>#N/A</v>
      </c>
      <c r="E1342" s="156" t="e">
        <f>VLOOKUP('Room Details'!$I1330,NCA_Calculations!$I$3:$N$12,5,0)</f>
        <v>#N/A</v>
      </c>
      <c r="F1342" s="156" t="e">
        <f>VLOOKUP('Room Details'!$I1330,NCA_Calculations!$I$3:$N$12,6,0)</f>
        <v>#N/A</v>
      </c>
      <c r="G1342" s="156" t="str">
        <f>IF(OR(ISBLANK('Room Details'!$M1330), 'Room Details'!$M1330 = 0,  'Room Details'!$M1330 = "N/A" ),"Usable","Unusable")</f>
        <v>Usable</v>
      </c>
      <c r="H1342" s="156">
        <f>'Room Details'!$V1330</f>
        <v>0</v>
      </c>
      <c r="I1342" s="156">
        <f>_xlfn.IFNA(ROUNDUP(IF(OR('Room Details'!$J1330=0,ISBLANK('Room Details'!$J1330),'Room Details'!$J1330="N/A"),0,IF('Room Details'!$J1330&gt;$D1342,('Room Details'!$J1330/$E1342)+$F1342,IF('Room Details'!$J1330&lt;=ABS($B1342*$C1342),1,('Room Details'!$J1330/$B1342)+$C1342))),0),0)</f>
        <v>0</v>
      </c>
      <c r="J1342" s="167"/>
      <c r="K1342" s="167"/>
      <c r="L1342" s="156">
        <f t="shared" si="80"/>
        <v>0</v>
      </c>
      <c r="M1342" s="156">
        <f t="shared" si="81"/>
        <v>0</v>
      </c>
      <c r="N1342" s="165"/>
      <c r="O1342" s="165"/>
      <c r="P1342" s="156">
        <f t="shared" si="82"/>
        <v>0</v>
      </c>
      <c r="Q1342" s="156">
        <f t="shared" si="83"/>
        <v>0</v>
      </c>
      <c r="R1342" s="165"/>
      <c r="S1342" s="165"/>
    </row>
    <row r="1343" spans="1:19" x14ac:dyDescent="0.25">
      <c r="A1343" s="156">
        <v>1328</v>
      </c>
      <c r="B1343" s="156" t="e">
        <f>VLOOKUP('Room Details'!$I1331,NCA_Calculations!$I$3:$N$12,2,0)</f>
        <v>#N/A</v>
      </c>
      <c r="C1343" s="156" t="e">
        <f>VLOOKUP('Room Details'!$I1331,NCA_Calculations!$I$3:$N$12,3,0)</f>
        <v>#N/A</v>
      </c>
      <c r="D1343" s="156" t="e">
        <f>VLOOKUP('Room Details'!$I1331,NCA_Calculations!$I$3:$N$12,4,0)</f>
        <v>#N/A</v>
      </c>
      <c r="E1343" s="156" t="e">
        <f>VLOOKUP('Room Details'!$I1331,NCA_Calculations!$I$3:$N$12,5,0)</f>
        <v>#N/A</v>
      </c>
      <c r="F1343" s="156" t="e">
        <f>VLOOKUP('Room Details'!$I1331,NCA_Calculations!$I$3:$N$12,6,0)</f>
        <v>#N/A</v>
      </c>
      <c r="G1343" s="156" t="str">
        <f>IF(OR(ISBLANK('Room Details'!$M1331), 'Room Details'!$M1331 = 0,  'Room Details'!$M1331 = "N/A" ),"Usable","Unusable")</f>
        <v>Usable</v>
      </c>
      <c r="H1343" s="156">
        <f>'Room Details'!$V1331</f>
        <v>0</v>
      </c>
      <c r="I1343" s="156">
        <f>_xlfn.IFNA(ROUNDUP(IF(OR('Room Details'!$J1331=0,ISBLANK('Room Details'!$J1331),'Room Details'!$J1331="N/A"),0,IF('Room Details'!$J1331&gt;$D1343,('Room Details'!$J1331/$E1343)+$F1343,IF('Room Details'!$J1331&lt;=ABS($B1343*$C1343),1,('Room Details'!$J1331/$B1343)+$C1343))),0),0)</f>
        <v>0</v>
      </c>
      <c r="J1343" s="167"/>
      <c r="K1343" s="167"/>
      <c r="L1343" s="156">
        <f t="shared" si="80"/>
        <v>0</v>
      </c>
      <c r="M1343" s="156">
        <f t="shared" si="81"/>
        <v>0</v>
      </c>
      <c r="N1343" s="165"/>
      <c r="O1343" s="165"/>
      <c r="P1343" s="156">
        <f t="shared" si="82"/>
        <v>0</v>
      </c>
      <c r="Q1343" s="156">
        <f t="shared" si="83"/>
        <v>0</v>
      </c>
      <c r="R1343" s="165"/>
      <c r="S1343" s="165"/>
    </row>
    <row r="1344" spans="1:19" x14ac:dyDescent="0.25">
      <c r="A1344" s="156">
        <v>1329</v>
      </c>
      <c r="B1344" s="156" t="e">
        <f>VLOOKUP('Room Details'!$I1332,NCA_Calculations!$I$3:$N$12,2,0)</f>
        <v>#N/A</v>
      </c>
      <c r="C1344" s="156" t="e">
        <f>VLOOKUP('Room Details'!$I1332,NCA_Calculations!$I$3:$N$12,3,0)</f>
        <v>#N/A</v>
      </c>
      <c r="D1344" s="156" t="e">
        <f>VLOOKUP('Room Details'!$I1332,NCA_Calculations!$I$3:$N$12,4,0)</f>
        <v>#N/A</v>
      </c>
      <c r="E1344" s="156" t="e">
        <f>VLOOKUP('Room Details'!$I1332,NCA_Calculations!$I$3:$N$12,5,0)</f>
        <v>#N/A</v>
      </c>
      <c r="F1344" s="156" t="e">
        <f>VLOOKUP('Room Details'!$I1332,NCA_Calculations!$I$3:$N$12,6,0)</f>
        <v>#N/A</v>
      </c>
      <c r="G1344" s="156" t="str">
        <f>IF(OR(ISBLANK('Room Details'!$M1332), 'Room Details'!$M1332 = 0,  'Room Details'!$M1332 = "N/A" ),"Usable","Unusable")</f>
        <v>Usable</v>
      </c>
      <c r="H1344" s="156">
        <f>'Room Details'!$V1332</f>
        <v>0</v>
      </c>
      <c r="I1344" s="156">
        <f>_xlfn.IFNA(ROUNDUP(IF(OR('Room Details'!$J1332=0,ISBLANK('Room Details'!$J1332),'Room Details'!$J1332="N/A"),0,IF('Room Details'!$J1332&gt;$D1344,('Room Details'!$J1332/$E1344)+$F1344,IF('Room Details'!$J1332&lt;=ABS($B1344*$C1344),1,('Room Details'!$J1332/$B1344)+$C1344))),0),0)</f>
        <v>0</v>
      </c>
      <c r="J1344" s="167"/>
      <c r="K1344" s="167"/>
      <c r="L1344" s="156">
        <f t="shared" si="80"/>
        <v>0</v>
      </c>
      <c r="M1344" s="156">
        <f t="shared" si="81"/>
        <v>0</v>
      </c>
      <c r="N1344" s="165"/>
      <c r="O1344" s="165"/>
      <c r="P1344" s="156">
        <f t="shared" si="82"/>
        <v>0</v>
      </c>
      <c r="Q1344" s="156">
        <f t="shared" si="83"/>
        <v>0</v>
      </c>
      <c r="R1344" s="165"/>
      <c r="S1344" s="165"/>
    </row>
    <row r="1345" spans="1:19" x14ac:dyDescent="0.25">
      <c r="A1345" s="156">
        <v>1330</v>
      </c>
      <c r="B1345" s="156" t="e">
        <f>VLOOKUP('Room Details'!$I1333,NCA_Calculations!$I$3:$N$12,2,0)</f>
        <v>#N/A</v>
      </c>
      <c r="C1345" s="156" t="e">
        <f>VLOOKUP('Room Details'!$I1333,NCA_Calculations!$I$3:$N$12,3,0)</f>
        <v>#N/A</v>
      </c>
      <c r="D1345" s="156" t="e">
        <f>VLOOKUP('Room Details'!$I1333,NCA_Calculations!$I$3:$N$12,4,0)</f>
        <v>#N/A</v>
      </c>
      <c r="E1345" s="156" t="e">
        <f>VLOOKUP('Room Details'!$I1333,NCA_Calculations!$I$3:$N$12,5,0)</f>
        <v>#N/A</v>
      </c>
      <c r="F1345" s="156" t="e">
        <f>VLOOKUP('Room Details'!$I1333,NCA_Calculations!$I$3:$N$12,6,0)</f>
        <v>#N/A</v>
      </c>
      <c r="G1345" s="156" t="str">
        <f>IF(OR(ISBLANK('Room Details'!$M1333), 'Room Details'!$M1333 = 0,  'Room Details'!$M1333 = "N/A" ),"Usable","Unusable")</f>
        <v>Usable</v>
      </c>
      <c r="H1345" s="156">
        <f>'Room Details'!$V1333</f>
        <v>0</v>
      </c>
      <c r="I1345" s="156">
        <f>_xlfn.IFNA(ROUNDUP(IF(OR('Room Details'!$J1333=0,ISBLANK('Room Details'!$J1333),'Room Details'!$J1333="N/A"),0,IF('Room Details'!$J1333&gt;$D1345,('Room Details'!$J1333/$E1345)+$F1345,IF('Room Details'!$J1333&lt;=ABS($B1345*$C1345),1,('Room Details'!$J1333/$B1345)+$C1345))),0),0)</f>
        <v>0</v>
      </c>
      <c r="J1345" s="167"/>
      <c r="K1345" s="167"/>
      <c r="L1345" s="156">
        <f t="shared" si="80"/>
        <v>0</v>
      </c>
      <c r="M1345" s="156">
        <f t="shared" si="81"/>
        <v>0</v>
      </c>
      <c r="N1345" s="165"/>
      <c r="O1345" s="165"/>
      <c r="P1345" s="156">
        <f t="shared" si="82"/>
        <v>0</v>
      </c>
      <c r="Q1345" s="156">
        <f t="shared" si="83"/>
        <v>0</v>
      </c>
      <c r="R1345" s="165"/>
      <c r="S1345" s="165"/>
    </row>
    <row r="1346" spans="1:19" x14ac:dyDescent="0.25">
      <c r="A1346" s="156">
        <v>1331</v>
      </c>
      <c r="B1346" s="156" t="e">
        <f>VLOOKUP('Room Details'!$I1334,NCA_Calculations!$I$3:$N$12,2,0)</f>
        <v>#N/A</v>
      </c>
      <c r="C1346" s="156" t="e">
        <f>VLOOKUP('Room Details'!$I1334,NCA_Calculations!$I$3:$N$12,3,0)</f>
        <v>#N/A</v>
      </c>
      <c r="D1346" s="156" t="e">
        <f>VLOOKUP('Room Details'!$I1334,NCA_Calculations!$I$3:$N$12,4,0)</f>
        <v>#N/A</v>
      </c>
      <c r="E1346" s="156" t="e">
        <f>VLOOKUP('Room Details'!$I1334,NCA_Calculations!$I$3:$N$12,5,0)</f>
        <v>#N/A</v>
      </c>
      <c r="F1346" s="156" t="e">
        <f>VLOOKUP('Room Details'!$I1334,NCA_Calculations!$I$3:$N$12,6,0)</f>
        <v>#N/A</v>
      </c>
      <c r="G1346" s="156" t="str">
        <f>IF(OR(ISBLANK('Room Details'!$M1334), 'Room Details'!$M1334 = 0,  'Room Details'!$M1334 = "N/A" ),"Usable","Unusable")</f>
        <v>Usable</v>
      </c>
      <c r="H1346" s="156">
        <f>'Room Details'!$V1334</f>
        <v>0</v>
      </c>
      <c r="I1346" s="156">
        <f>_xlfn.IFNA(ROUNDUP(IF(OR('Room Details'!$J1334=0,ISBLANK('Room Details'!$J1334),'Room Details'!$J1334="N/A"),0,IF('Room Details'!$J1334&gt;$D1346,('Room Details'!$J1334/$E1346)+$F1346,IF('Room Details'!$J1334&lt;=ABS($B1346*$C1346),1,('Room Details'!$J1334/$B1346)+$C1346))),0),0)</f>
        <v>0</v>
      </c>
      <c r="J1346" s="167"/>
      <c r="K1346" s="167"/>
      <c r="L1346" s="156">
        <f t="shared" si="80"/>
        <v>0</v>
      </c>
      <c r="M1346" s="156">
        <f t="shared" si="81"/>
        <v>0</v>
      </c>
      <c r="N1346" s="165"/>
      <c r="O1346" s="165"/>
      <c r="P1346" s="156">
        <f t="shared" si="82"/>
        <v>0</v>
      </c>
      <c r="Q1346" s="156">
        <f t="shared" si="83"/>
        <v>0</v>
      </c>
      <c r="R1346" s="165"/>
      <c r="S1346" s="165"/>
    </row>
    <row r="1347" spans="1:19" x14ac:dyDescent="0.25">
      <c r="A1347" s="156">
        <v>1332</v>
      </c>
      <c r="B1347" s="156" t="e">
        <f>VLOOKUP('Room Details'!$I1335,NCA_Calculations!$I$3:$N$12,2,0)</f>
        <v>#N/A</v>
      </c>
      <c r="C1347" s="156" t="e">
        <f>VLOOKUP('Room Details'!$I1335,NCA_Calculations!$I$3:$N$12,3,0)</f>
        <v>#N/A</v>
      </c>
      <c r="D1347" s="156" t="e">
        <f>VLOOKUP('Room Details'!$I1335,NCA_Calculations!$I$3:$N$12,4,0)</f>
        <v>#N/A</v>
      </c>
      <c r="E1347" s="156" t="e">
        <f>VLOOKUP('Room Details'!$I1335,NCA_Calculations!$I$3:$N$12,5,0)</f>
        <v>#N/A</v>
      </c>
      <c r="F1347" s="156" t="e">
        <f>VLOOKUP('Room Details'!$I1335,NCA_Calculations!$I$3:$N$12,6,0)</f>
        <v>#N/A</v>
      </c>
      <c r="G1347" s="156" t="str">
        <f>IF(OR(ISBLANK('Room Details'!$M1335), 'Room Details'!$M1335 = 0,  'Room Details'!$M1335 = "N/A" ),"Usable","Unusable")</f>
        <v>Usable</v>
      </c>
      <c r="H1347" s="156">
        <f>'Room Details'!$V1335</f>
        <v>0</v>
      </c>
      <c r="I1347" s="156">
        <f>_xlfn.IFNA(ROUNDUP(IF(OR('Room Details'!$J1335=0,ISBLANK('Room Details'!$J1335),'Room Details'!$J1335="N/A"),0,IF('Room Details'!$J1335&gt;$D1347,('Room Details'!$J1335/$E1347)+$F1347,IF('Room Details'!$J1335&lt;=ABS($B1347*$C1347),1,('Room Details'!$J1335/$B1347)+$C1347))),0),0)</f>
        <v>0</v>
      </c>
      <c r="J1347" s="167"/>
      <c r="K1347" s="167"/>
      <c r="L1347" s="156">
        <f t="shared" si="80"/>
        <v>0</v>
      </c>
      <c r="M1347" s="156">
        <f t="shared" si="81"/>
        <v>0</v>
      </c>
      <c r="N1347" s="165"/>
      <c r="O1347" s="165"/>
      <c r="P1347" s="156">
        <f t="shared" si="82"/>
        <v>0</v>
      </c>
      <c r="Q1347" s="156">
        <f t="shared" si="83"/>
        <v>0</v>
      </c>
      <c r="R1347" s="165"/>
      <c r="S1347" s="165"/>
    </row>
    <row r="1348" spans="1:19" x14ac:dyDescent="0.25">
      <c r="A1348" s="156">
        <v>1333</v>
      </c>
      <c r="B1348" s="156" t="e">
        <f>VLOOKUP('Room Details'!$I1336,NCA_Calculations!$I$3:$N$12,2,0)</f>
        <v>#N/A</v>
      </c>
      <c r="C1348" s="156" t="e">
        <f>VLOOKUP('Room Details'!$I1336,NCA_Calculations!$I$3:$N$12,3,0)</f>
        <v>#N/A</v>
      </c>
      <c r="D1348" s="156" t="e">
        <f>VLOOKUP('Room Details'!$I1336,NCA_Calculations!$I$3:$N$12,4,0)</f>
        <v>#N/A</v>
      </c>
      <c r="E1348" s="156" t="e">
        <f>VLOOKUP('Room Details'!$I1336,NCA_Calculations!$I$3:$N$12,5,0)</f>
        <v>#N/A</v>
      </c>
      <c r="F1348" s="156" t="e">
        <f>VLOOKUP('Room Details'!$I1336,NCA_Calculations!$I$3:$N$12,6,0)</f>
        <v>#N/A</v>
      </c>
      <c r="G1348" s="156" t="str">
        <f>IF(OR(ISBLANK('Room Details'!$M1336), 'Room Details'!$M1336 = 0,  'Room Details'!$M1336 = "N/A" ),"Usable","Unusable")</f>
        <v>Usable</v>
      </c>
      <c r="H1348" s="156">
        <f>'Room Details'!$V1336</f>
        <v>0</v>
      </c>
      <c r="I1348" s="156">
        <f>_xlfn.IFNA(ROUNDUP(IF(OR('Room Details'!$J1336=0,ISBLANK('Room Details'!$J1336),'Room Details'!$J1336="N/A"),0,IF('Room Details'!$J1336&gt;$D1348,('Room Details'!$J1336/$E1348)+$F1348,IF('Room Details'!$J1336&lt;=ABS($B1348*$C1348),1,('Room Details'!$J1336/$B1348)+$C1348))),0),0)</f>
        <v>0</v>
      </c>
      <c r="J1348" s="167"/>
      <c r="K1348" s="167"/>
      <c r="L1348" s="156">
        <f t="shared" si="80"/>
        <v>0</v>
      </c>
      <c r="M1348" s="156">
        <f t="shared" si="81"/>
        <v>0</v>
      </c>
      <c r="N1348" s="165"/>
      <c r="O1348" s="165"/>
      <c r="P1348" s="156">
        <f t="shared" si="82"/>
        <v>0</v>
      </c>
      <c r="Q1348" s="156">
        <f t="shared" si="83"/>
        <v>0</v>
      </c>
      <c r="R1348" s="165"/>
      <c r="S1348" s="165"/>
    </row>
    <row r="1349" spans="1:19" x14ac:dyDescent="0.25">
      <c r="A1349" s="156">
        <v>1334</v>
      </c>
      <c r="B1349" s="156" t="e">
        <f>VLOOKUP('Room Details'!$I1337,NCA_Calculations!$I$3:$N$12,2,0)</f>
        <v>#N/A</v>
      </c>
      <c r="C1349" s="156" t="e">
        <f>VLOOKUP('Room Details'!$I1337,NCA_Calculations!$I$3:$N$12,3,0)</f>
        <v>#N/A</v>
      </c>
      <c r="D1349" s="156" t="e">
        <f>VLOOKUP('Room Details'!$I1337,NCA_Calculations!$I$3:$N$12,4,0)</f>
        <v>#N/A</v>
      </c>
      <c r="E1349" s="156" t="e">
        <f>VLOOKUP('Room Details'!$I1337,NCA_Calculations!$I$3:$N$12,5,0)</f>
        <v>#N/A</v>
      </c>
      <c r="F1349" s="156" t="e">
        <f>VLOOKUP('Room Details'!$I1337,NCA_Calculations!$I$3:$N$12,6,0)</f>
        <v>#N/A</v>
      </c>
      <c r="G1349" s="156" t="str">
        <f>IF(OR(ISBLANK('Room Details'!$M1337), 'Room Details'!$M1337 = 0,  'Room Details'!$M1337 = "N/A" ),"Usable","Unusable")</f>
        <v>Usable</v>
      </c>
      <c r="H1349" s="156">
        <f>'Room Details'!$V1337</f>
        <v>0</v>
      </c>
      <c r="I1349" s="156">
        <f>_xlfn.IFNA(ROUNDUP(IF(OR('Room Details'!$J1337=0,ISBLANK('Room Details'!$J1337),'Room Details'!$J1337="N/A"),0,IF('Room Details'!$J1337&gt;$D1349,('Room Details'!$J1337/$E1349)+$F1349,IF('Room Details'!$J1337&lt;=ABS($B1349*$C1349),1,('Room Details'!$J1337/$B1349)+$C1349))),0),0)</f>
        <v>0</v>
      </c>
      <c r="J1349" s="167"/>
      <c r="K1349" s="167"/>
      <c r="L1349" s="156">
        <f t="shared" si="80"/>
        <v>0</v>
      </c>
      <c r="M1349" s="156">
        <f t="shared" si="81"/>
        <v>0</v>
      </c>
      <c r="N1349" s="165"/>
      <c r="O1349" s="165"/>
      <c r="P1349" s="156">
        <f t="shared" si="82"/>
        <v>0</v>
      </c>
      <c r="Q1349" s="156">
        <f t="shared" si="83"/>
        <v>0</v>
      </c>
      <c r="R1349" s="165"/>
      <c r="S1349" s="165"/>
    </row>
    <row r="1350" spans="1:19" x14ac:dyDescent="0.25">
      <c r="A1350" s="156">
        <v>1335</v>
      </c>
      <c r="B1350" s="156" t="e">
        <f>VLOOKUP('Room Details'!$I1338,NCA_Calculations!$I$3:$N$12,2,0)</f>
        <v>#N/A</v>
      </c>
      <c r="C1350" s="156" t="e">
        <f>VLOOKUP('Room Details'!$I1338,NCA_Calculations!$I$3:$N$12,3,0)</f>
        <v>#N/A</v>
      </c>
      <c r="D1350" s="156" t="e">
        <f>VLOOKUP('Room Details'!$I1338,NCA_Calculations!$I$3:$N$12,4,0)</f>
        <v>#N/A</v>
      </c>
      <c r="E1350" s="156" t="e">
        <f>VLOOKUP('Room Details'!$I1338,NCA_Calculations!$I$3:$N$12,5,0)</f>
        <v>#N/A</v>
      </c>
      <c r="F1350" s="156" t="e">
        <f>VLOOKUP('Room Details'!$I1338,NCA_Calculations!$I$3:$N$12,6,0)</f>
        <v>#N/A</v>
      </c>
      <c r="G1350" s="156" t="str">
        <f>IF(OR(ISBLANK('Room Details'!$M1338), 'Room Details'!$M1338 = 0,  'Room Details'!$M1338 = "N/A" ),"Usable","Unusable")</f>
        <v>Usable</v>
      </c>
      <c r="H1350" s="156">
        <f>'Room Details'!$V1338</f>
        <v>0</v>
      </c>
      <c r="I1350" s="156">
        <f>_xlfn.IFNA(ROUNDUP(IF(OR('Room Details'!$J1338=0,ISBLANK('Room Details'!$J1338),'Room Details'!$J1338="N/A"),0,IF('Room Details'!$J1338&gt;$D1350,('Room Details'!$J1338/$E1350)+$F1350,IF('Room Details'!$J1338&lt;=ABS($B1350*$C1350),1,('Room Details'!$J1338/$B1350)+$C1350))),0),0)</f>
        <v>0</v>
      </c>
      <c r="J1350" s="167"/>
      <c r="K1350" s="167"/>
      <c r="L1350" s="156">
        <f t="shared" si="80"/>
        <v>0</v>
      </c>
      <c r="M1350" s="156">
        <f t="shared" si="81"/>
        <v>0</v>
      </c>
      <c r="N1350" s="165"/>
      <c r="O1350" s="165"/>
      <c r="P1350" s="156">
        <f t="shared" si="82"/>
        <v>0</v>
      </c>
      <c r="Q1350" s="156">
        <f t="shared" si="83"/>
        <v>0</v>
      </c>
      <c r="R1350" s="165"/>
      <c r="S1350" s="165"/>
    </row>
    <row r="1351" spans="1:19" x14ac:dyDescent="0.25">
      <c r="A1351" s="156">
        <v>1336</v>
      </c>
      <c r="B1351" s="156" t="e">
        <f>VLOOKUP('Room Details'!$I1339,NCA_Calculations!$I$3:$N$12,2,0)</f>
        <v>#N/A</v>
      </c>
      <c r="C1351" s="156" t="e">
        <f>VLOOKUP('Room Details'!$I1339,NCA_Calculations!$I$3:$N$12,3,0)</f>
        <v>#N/A</v>
      </c>
      <c r="D1351" s="156" t="e">
        <f>VLOOKUP('Room Details'!$I1339,NCA_Calculations!$I$3:$N$12,4,0)</f>
        <v>#N/A</v>
      </c>
      <c r="E1351" s="156" t="e">
        <f>VLOOKUP('Room Details'!$I1339,NCA_Calculations!$I$3:$N$12,5,0)</f>
        <v>#N/A</v>
      </c>
      <c r="F1351" s="156" t="e">
        <f>VLOOKUP('Room Details'!$I1339,NCA_Calculations!$I$3:$N$12,6,0)</f>
        <v>#N/A</v>
      </c>
      <c r="G1351" s="156" t="str">
        <f>IF(OR(ISBLANK('Room Details'!$M1339), 'Room Details'!$M1339 = 0,  'Room Details'!$M1339 = "N/A" ),"Usable","Unusable")</f>
        <v>Usable</v>
      </c>
      <c r="H1351" s="156">
        <f>'Room Details'!$V1339</f>
        <v>0</v>
      </c>
      <c r="I1351" s="156">
        <f>_xlfn.IFNA(ROUNDUP(IF(OR('Room Details'!$J1339=0,ISBLANK('Room Details'!$J1339),'Room Details'!$J1339="N/A"),0,IF('Room Details'!$J1339&gt;$D1351,('Room Details'!$J1339/$E1351)+$F1351,IF('Room Details'!$J1339&lt;=ABS($B1351*$C1351),1,('Room Details'!$J1339/$B1351)+$C1351))),0),0)</f>
        <v>0</v>
      </c>
      <c r="J1351" s="167"/>
      <c r="K1351" s="167"/>
      <c r="L1351" s="156">
        <f t="shared" si="80"/>
        <v>0</v>
      </c>
      <c r="M1351" s="156">
        <f t="shared" si="81"/>
        <v>0</v>
      </c>
      <c r="N1351" s="165"/>
      <c r="O1351" s="165"/>
      <c r="P1351" s="156">
        <f t="shared" si="82"/>
        <v>0</v>
      </c>
      <c r="Q1351" s="156">
        <f t="shared" si="83"/>
        <v>0</v>
      </c>
      <c r="R1351" s="165"/>
      <c r="S1351" s="165"/>
    </row>
    <row r="1352" spans="1:19" x14ac:dyDescent="0.25">
      <c r="A1352" s="156">
        <v>1337</v>
      </c>
      <c r="B1352" s="156" t="e">
        <f>VLOOKUP('Room Details'!$I1340,NCA_Calculations!$I$3:$N$12,2,0)</f>
        <v>#N/A</v>
      </c>
      <c r="C1352" s="156" t="e">
        <f>VLOOKUP('Room Details'!$I1340,NCA_Calculations!$I$3:$N$12,3,0)</f>
        <v>#N/A</v>
      </c>
      <c r="D1352" s="156" t="e">
        <f>VLOOKUP('Room Details'!$I1340,NCA_Calculations!$I$3:$N$12,4,0)</f>
        <v>#N/A</v>
      </c>
      <c r="E1352" s="156" t="e">
        <f>VLOOKUP('Room Details'!$I1340,NCA_Calculations!$I$3:$N$12,5,0)</f>
        <v>#N/A</v>
      </c>
      <c r="F1352" s="156" t="e">
        <f>VLOOKUP('Room Details'!$I1340,NCA_Calculations!$I$3:$N$12,6,0)</f>
        <v>#N/A</v>
      </c>
      <c r="G1352" s="156" t="str">
        <f>IF(OR(ISBLANK('Room Details'!$M1340), 'Room Details'!$M1340 = 0,  'Room Details'!$M1340 = "N/A" ),"Usable","Unusable")</f>
        <v>Usable</v>
      </c>
      <c r="H1352" s="156">
        <f>'Room Details'!$V1340</f>
        <v>0</v>
      </c>
      <c r="I1352" s="156">
        <f>_xlfn.IFNA(ROUNDUP(IF(OR('Room Details'!$J1340=0,ISBLANK('Room Details'!$J1340),'Room Details'!$J1340="N/A"),0,IF('Room Details'!$J1340&gt;$D1352,('Room Details'!$J1340/$E1352)+$F1352,IF('Room Details'!$J1340&lt;=ABS($B1352*$C1352),1,('Room Details'!$J1340/$B1352)+$C1352))),0),0)</f>
        <v>0</v>
      </c>
      <c r="J1352" s="167"/>
      <c r="K1352" s="167"/>
      <c r="L1352" s="156">
        <f t="shared" si="80"/>
        <v>0</v>
      </c>
      <c r="M1352" s="156">
        <f t="shared" si="81"/>
        <v>0</v>
      </c>
      <c r="N1352" s="165"/>
      <c r="O1352" s="165"/>
      <c r="P1352" s="156">
        <f t="shared" si="82"/>
        <v>0</v>
      </c>
      <c r="Q1352" s="156">
        <f t="shared" si="83"/>
        <v>0</v>
      </c>
      <c r="R1352" s="165"/>
      <c r="S1352" s="165"/>
    </row>
    <row r="1353" spans="1:19" x14ac:dyDescent="0.25">
      <c r="A1353" s="156">
        <v>1338</v>
      </c>
      <c r="B1353" s="156" t="e">
        <f>VLOOKUP('Room Details'!$I1341,NCA_Calculations!$I$3:$N$12,2,0)</f>
        <v>#N/A</v>
      </c>
      <c r="C1353" s="156" t="e">
        <f>VLOOKUP('Room Details'!$I1341,NCA_Calculations!$I$3:$N$12,3,0)</f>
        <v>#N/A</v>
      </c>
      <c r="D1353" s="156" t="e">
        <f>VLOOKUP('Room Details'!$I1341,NCA_Calculations!$I$3:$N$12,4,0)</f>
        <v>#N/A</v>
      </c>
      <c r="E1353" s="156" t="e">
        <f>VLOOKUP('Room Details'!$I1341,NCA_Calculations!$I$3:$N$12,5,0)</f>
        <v>#N/A</v>
      </c>
      <c r="F1353" s="156" t="e">
        <f>VLOOKUP('Room Details'!$I1341,NCA_Calculations!$I$3:$N$12,6,0)</f>
        <v>#N/A</v>
      </c>
      <c r="G1353" s="156" t="str">
        <f>IF(OR(ISBLANK('Room Details'!$M1341), 'Room Details'!$M1341 = 0,  'Room Details'!$M1341 = "N/A" ),"Usable","Unusable")</f>
        <v>Usable</v>
      </c>
      <c r="H1353" s="156">
        <f>'Room Details'!$V1341</f>
        <v>0</v>
      </c>
      <c r="I1353" s="156">
        <f>_xlfn.IFNA(ROUNDUP(IF(OR('Room Details'!$J1341=0,ISBLANK('Room Details'!$J1341),'Room Details'!$J1341="N/A"),0,IF('Room Details'!$J1341&gt;$D1353,('Room Details'!$J1341/$E1353)+$F1353,IF('Room Details'!$J1341&lt;=ABS($B1353*$C1353),1,('Room Details'!$J1341/$B1353)+$C1353))),0),0)</f>
        <v>0</v>
      </c>
      <c r="J1353" s="167"/>
      <c r="K1353" s="167"/>
      <c r="L1353" s="156">
        <f t="shared" si="80"/>
        <v>0</v>
      </c>
      <c r="M1353" s="156">
        <f t="shared" si="81"/>
        <v>0</v>
      </c>
      <c r="N1353" s="165"/>
      <c r="O1353" s="165"/>
      <c r="P1353" s="156">
        <f t="shared" si="82"/>
        <v>0</v>
      </c>
      <c r="Q1353" s="156">
        <f t="shared" si="83"/>
        <v>0</v>
      </c>
      <c r="R1353" s="165"/>
      <c r="S1353" s="165"/>
    </row>
    <row r="1354" spans="1:19" x14ac:dyDescent="0.25">
      <c r="A1354" s="156">
        <v>1339</v>
      </c>
      <c r="B1354" s="156" t="e">
        <f>VLOOKUP('Room Details'!$I1342,NCA_Calculations!$I$3:$N$12,2,0)</f>
        <v>#N/A</v>
      </c>
      <c r="C1354" s="156" t="e">
        <f>VLOOKUP('Room Details'!$I1342,NCA_Calculations!$I$3:$N$12,3,0)</f>
        <v>#N/A</v>
      </c>
      <c r="D1354" s="156" t="e">
        <f>VLOOKUP('Room Details'!$I1342,NCA_Calculations!$I$3:$N$12,4,0)</f>
        <v>#N/A</v>
      </c>
      <c r="E1354" s="156" t="e">
        <f>VLOOKUP('Room Details'!$I1342,NCA_Calculations!$I$3:$N$12,5,0)</f>
        <v>#N/A</v>
      </c>
      <c r="F1354" s="156" t="e">
        <f>VLOOKUP('Room Details'!$I1342,NCA_Calculations!$I$3:$N$12,6,0)</f>
        <v>#N/A</v>
      </c>
      <c r="G1354" s="156" t="str">
        <f>IF(OR(ISBLANK('Room Details'!$M1342), 'Room Details'!$M1342 = 0,  'Room Details'!$M1342 = "N/A" ),"Usable","Unusable")</f>
        <v>Usable</v>
      </c>
      <c r="H1354" s="156">
        <f>'Room Details'!$V1342</f>
        <v>0</v>
      </c>
      <c r="I1354" s="156">
        <f>_xlfn.IFNA(ROUNDUP(IF(OR('Room Details'!$J1342=0,ISBLANK('Room Details'!$J1342),'Room Details'!$J1342="N/A"),0,IF('Room Details'!$J1342&gt;$D1354,('Room Details'!$J1342/$E1354)+$F1354,IF('Room Details'!$J1342&lt;=ABS($B1354*$C1354),1,('Room Details'!$J1342/$B1354)+$C1354))),0),0)</f>
        <v>0</v>
      </c>
      <c r="J1354" s="167"/>
      <c r="K1354" s="167"/>
      <c r="L1354" s="156">
        <f t="shared" si="80"/>
        <v>0</v>
      </c>
      <c r="M1354" s="156">
        <f t="shared" si="81"/>
        <v>0</v>
      </c>
      <c r="N1354" s="165"/>
      <c r="O1354" s="165"/>
      <c r="P1354" s="156">
        <f t="shared" si="82"/>
        <v>0</v>
      </c>
      <c r="Q1354" s="156">
        <f t="shared" si="83"/>
        <v>0</v>
      </c>
      <c r="R1354" s="165"/>
      <c r="S1354" s="165"/>
    </row>
    <row r="1355" spans="1:19" x14ac:dyDescent="0.25">
      <c r="A1355" s="156">
        <v>1340</v>
      </c>
      <c r="B1355" s="156" t="e">
        <f>VLOOKUP('Room Details'!$I1343,NCA_Calculations!$I$3:$N$12,2,0)</f>
        <v>#N/A</v>
      </c>
      <c r="C1355" s="156" t="e">
        <f>VLOOKUP('Room Details'!$I1343,NCA_Calculations!$I$3:$N$12,3,0)</f>
        <v>#N/A</v>
      </c>
      <c r="D1355" s="156" t="e">
        <f>VLOOKUP('Room Details'!$I1343,NCA_Calculations!$I$3:$N$12,4,0)</f>
        <v>#N/A</v>
      </c>
      <c r="E1355" s="156" t="e">
        <f>VLOOKUP('Room Details'!$I1343,NCA_Calculations!$I$3:$N$12,5,0)</f>
        <v>#N/A</v>
      </c>
      <c r="F1355" s="156" t="e">
        <f>VLOOKUP('Room Details'!$I1343,NCA_Calculations!$I$3:$N$12,6,0)</f>
        <v>#N/A</v>
      </c>
      <c r="G1355" s="156" t="str">
        <f>IF(OR(ISBLANK('Room Details'!$M1343), 'Room Details'!$M1343 = 0,  'Room Details'!$M1343 = "N/A" ),"Usable","Unusable")</f>
        <v>Usable</v>
      </c>
      <c r="H1355" s="156">
        <f>'Room Details'!$V1343</f>
        <v>0</v>
      </c>
      <c r="I1355" s="156">
        <f>_xlfn.IFNA(ROUNDUP(IF(OR('Room Details'!$J1343=0,ISBLANK('Room Details'!$J1343),'Room Details'!$J1343="N/A"),0,IF('Room Details'!$J1343&gt;$D1355,('Room Details'!$J1343/$E1355)+$F1355,IF('Room Details'!$J1343&lt;=ABS($B1355*$C1355),1,('Room Details'!$J1343/$B1355)+$C1355))),0),0)</f>
        <v>0</v>
      </c>
      <c r="J1355" s="167"/>
      <c r="K1355" s="167"/>
      <c r="L1355" s="156">
        <f t="shared" si="80"/>
        <v>0</v>
      </c>
      <c r="M1355" s="156">
        <f t="shared" si="81"/>
        <v>0</v>
      </c>
      <c r="N1355" s="165"/>
      <c r="O1355" s="165"/>
      <c r="P1355" s="156">
        <f t="shared" si="82"/>
        <v>0</v>
      </c>
      <c r="Q1355" s="156">
        <f t="shared" si="83"/>
        <v>0</v>
      </c>
      <c r="R1355" s="165"/>
      <c r="S1355" s="165"/>
    </row>
    <row r="1356" spans="1:19" x14ac:dyDescent="0.25">
      <c r="A1356" s="156">
        <v>1341</v>
      </c>
      <c r="B1356" s="156" t="e">
        <f>VLOOKUP('Room Details'!$I1344,NCA_Calculations!$I$3:$N$12,2,0)</f>
        <v>#N/A</v>
      </c>
      <c r="C1356" s="156" t="e">
        <f>VLOOKUP('Room Details'!$I1344,NCA_Calculations!$I$3:$N$12,3,0)</f>
        <v>#N/A</v>
      </c>
      <c r="D1356" s="156" t="e">
        <f>VLOOKUP('Room Details'!$I1344,NCA_Calculations!$I$3:$N$12,4,0)</f>
        <v>#N/A</v>
      </c>
      <c r="E1356" s="156" t="e">
        <f>VLOOKUP('Room Details'!$I1344,NCA_Calculations!$I$3:$N$12,5,0)</f>
        <v>#N/A</v>
      </c>
      <c r="F1356" s="156" t="e">
        <f>VLOOKUP('Room Details'!$I1344,NCA_Calculations!$I$3:$N$12,6,0)</f>
        <v>#N/A</v>
      </c>
      <c r="G1356" s="156" t="str">
        <f>IF(OR(ISBLANK('Room Details'!$M1344), 'Room Details'!$M1344 = 0,  'Room Details'!$M1344 = "N/A" ),"Usable","Unusable")</f>
        <v>Usable</v>
      </c>
      <c r="H1356" s="156">
        <f>'Room Details'!$V1344</f>
        <v>0</v>
      </c>
      <c r="I1356" s="156">
        <f>_xlfn.IFNA(ROUNDUP(IF(OR('Room Details'!$J1344=0,ISBLANK('Room Details'!$J1344),'Room Details'!$J1344="N/A"),0,IF('Room Details'!$J1344&gt;$D1356,('Room Details'!$J1344/$E1356)+$F1356,IF('Room Details'!$J1344&lt;=ABS($B1356*$C1356),1,('Room Details'!$J1344/$B1356)+$C1356))),0),0)</f>
        <v>0</v>
      </c>
      <c r="J1356" s="167"/>
      <c r="K1356" s="167"/>
      <c r="L1356" s="156">
        <f t="shared" si="80"/>
        <v>0</v>
      </c>
      <c r="M1356" s="156">
        <f t="shared" si="81"/>
        <v>0</v>
      </c>
      <c r="N1356" s="165"/>
      <c r="O1356" s="165"/>
      <c r="P1356" s="156">
        <f t="shared" si="82"/>
        <v>0</v>
      </c>
      <c r="Q1356" s="156">
        <f t="shared" si="83"/>
        <v>0</v>
      </c>
      <c r="R1356" s="165"/>
      <c r="S1356" s="165"/>
    </row>
    <row r="1357" spans="1:19" x14ac:dyDescent="0.25">
      <c r="A1357" s="156">
        <v>1342</v>
      </c>
      <c r="B1357" s="156" t="e">
        <f>VLOOKUP('Room Details'!$I1345,NCA_Calculations!$I$3:$N$12,2,0)</f>
        <v>#N/A</v>
      </c>
      <c r="C1357" s="156" t="e">
        <f>VLOOKUP('Room Details'!$I1345,NCA_Calculations!$I$3:$N$12,3,0)</f>
        <v>#N/A</v>
      </c>
      <c r="D1357" s="156" t="e">
        <f>VLOOKUP('Room Details'!$I1345,NCA_Calculations!$I$3:$N$12,4,0)</f>
        <v>#N/A</v>
      </c>
      <c r="E1357" s="156" t="e">
        <f>VLOOKUP('Room Details'!$I1345,NCA_Calculations!$I$3:$N$12,5,0)</f>
        <v>#N/A</v>
      </c>
      <c r="F1357" s="156" t="e">
        <f>VLOOKUP('Room Details'!$I1345,NCA_Calculations!$I$3:$N$12,6,0)</f>
        <v>#N/A</v>
      </c>
      <c r="G1357" s="156" t="str">
        <f>IF(OR(ISBLANK('Room Details'!$M1345), 'Room Details'!$M1345 = 0,  'Room Details'!$M1345 = "N/A" ),"Usable","Unusable")</f>
        <v>Usable</v>
      </c>
      <c r="H1357" s="156">
        <f>'Room Details'!$V1345</f>
        <v>0</v>
      </c>
      <c r="I1357" s="156">
        <f>_xlfn.IFNA(ROUNDUP(IF(OR('Room Details'!$J1345=0,ISBLANK('Room Details'!$J1345),'Room Details'!$J1345="N/A"),0,IF('Room Details'!$J1345&gt;$D1357,('Room Details'!$J1345/$E1357)+$F1357,IF('Room Details'!$J1345&lt;=ABS($B1357*$C1357),1,('Room Details'!$J1345/$B1357)+$C1357))),0),0)</f>
        <v>0</v>
      </c>
      <c r="J1357" s="167"/>
      <c r="K1357" s="167"/>
      <c r="L1357" s="156">
        <f t="shared" si="80"/>
        <v>0</v>
      </c>
      <c r="M1357" s="156">
        <f t="shared" si="81"/>
        <v>0</v>
      </c>
      <c r="N1357" s="165"/>
      <c r="O1357" s="165"/>
      <c r="P1357" s="156">
        <f t="shared" si="82"/>
        <v>0</v>
      </c>
      <c r="Q1357" s="156">
        <f t="shared" si="83"/>
        <v>0</v>
      </c>
      <c r="R1357" s="165"/>
      <c r="S1357" s="165"/>
    </row>
    <row r="1358" spans="1:19" x14ac:dyDescent="0.25">
      <c r="A1358" s="156">
        <v>1343</v>
      </c>
      <c r="B1358" s="156" t="e">
        <f>VLOOKUP('Room Details'!$I1346,NCA_Calculations!$I$3:$N$12,2,0)</f>
        <v>#N/A</v>
      </c>
      <c r="C1358" s="156" t="e">
        <f>VLOOKUP('Room Details'!$I1346,NCA_Calculations!$I$3:$N$12,3,0)</f>
        <v>#N/A</v>
      </c>
      <c r="D1358" s="156" t="e">
        <f>VLOOKUP('Room Details'!$I1346,NCA_Calculations!$I$3:$N$12,4,0)</f>
        <v>#N/A</v>
      </c>
      <c r="E1358" s="156" t="e">
        <f>VLOOKUP('Room Details'!$I1346,NCA_Calculations!$I$3:$N$12,5,0)</f>
        <v>#N/A</v>
      </c>
      <c r="F1358" s="156" t="e">
        <f>VLOOKUP('Room Details'!$I1346,NCA_Calculations!$I$3:$N$12,6,0)</f>
        <v>#N/A</v>
      </c>
      <c r="G1358" s="156" t="str">
        <f>IF(OR(ISBLANK('Room Details'!$M1346), 'Room Details'!$M1346 = 0,  'Room Details'!$M1346 = "N/A" ),"Usable","Unusable")</f>
        <v>Usable</v>
      </c>
      <c r="H1358" s="156">
        <f>'Room Details'!$V1346</f>
        <v>0</v>
      </c>
      <c r="I1358" s="156">
        <f>_xlfn.IFNA(ROUNDUP(IF(OR('Room Details'!$J1346=0,ISBLANK('Room Details'!$J1346),'Room Details'!$J1346="N/A"),0,IF('Room Details'!$J1346&gt;$D1358,('Room Details'!$J1346/$E1358)+$F1358,IF('Room Details'!$J1346&lt;=ABS($B1358*$C1358),1,('Room Details'!$J1346/$B1358)+$C1358))),0),0)</f>
        <v>0</v>
      </c>
      <c r="J1358" s="167"/>
      <c r="K1358" s="167"/>
      <c r="L1358" s="156">
        <f t="shared" si="80"/>
        <v>0</v>
      </c>
      <c r="M1358" s="156">
        <f t="shared" si="81"/>
        <v>0</v>
      </c>
      <c r="N1358" s="165"/>
      <c r="O1358" s="165"/>
      <c r="P1358" s="156">
        <f t="shared" si="82"/>
        <v>0</v>
      </c>
      <c r="Q1358" s="156">
        <f t="shared" si="83"/>
        <v>0</v>
      </c>
      <c r="R1358" s="165"/>
      <c r="S1358" s="165"/>
    </row>
    <row r="1359" spans="1:19" x14ac:dyDescent="0.25">
      <c r="A1359" s="156">
        <v>1344</v>
      </c>
      <c r="B1359" s="156" t="e">
        <f>VLOOKUP('Room Details'!$I1347,NCA_Calculations!$I$3:$N$12,2,0)</f>
        <v>#N/A</v>
      </c>
      <c r="C1359" s="156" t="e">
        <f>VLOOKUP('Room Details'!$I1347,NCA_Calculations!$I$3:$N$12,3,0)</f>
        <v>#N/A</v>
      </c>
      <c r="D1359" s="156" t="e">
        <f>VLOOKUP('Room Details'!$I1347,NCA_Calculations!$I$3:$N$12,4,0)</f>
        <v>#N/A</v>
      </c>
      <c r="E1359" s="156" t="e">
        <f>VLOOKUP('Room Details'!$I1347,NCA_Calculations!$I$3:$N$12,5,0)</f>
        <v>#N/A</v>
      </c>
      <c r="F1359" s="156" t="e">
        <f>VLOOKUP('Room Details'!$I1347,NCA_Calculations!$I$3:$N$12,6,0)</f>
        <v>#N/A</v>
      </c>
      <c r="G1359" s="156" t="str">
        <f>IF(OR(ISBLANK('Room Details'!$M1347), 'Room Details'!$M1347 = 0,  'Room Details'!$M1347 = "N/A" ),"Usable","Unusable")</f>
        <v>Usable</v>
      </c>
      <c r="H1359" s="156">
        <f>'Room Details'!$V1347</f>
        <v>0</v>
      </c>
      <c r="I1359" s="156">
        <f>_xlfn.IFNA(ROUNDUP(IF(OR('Room Details'!$J1347=0,ISBLANK('Room Details'!$J1347),'Room Details'!$J1347="N/A"),0,IF('Room Details'!$J1347&gt;$D1359,('Room Details'!$J1347/$E1359)+$F1359,IF('Room Details'!$J1347&lt;=ABS($B1359*$C1359),1,('Room Details'!$J1347/$B1359)+$C1359))),0),0)</f>
        <v>0</v>
      </c>
      <c r="J1359" s="167"/>
      <c r="K1359" s="167"/>
      <c r="L1359" s="156">
        <f t="shared" si="80"/>
        <v>0</v>
      </c>
      <c r="M1359" s="156">
        <f t="shared" si="81"/>
        <v>0</v>
      </c>
      <c r="N1359" s="165"/>
      <c r="O1359" s="165"/>
      <c r="P1359" s="156">
        <f t="shared" si="82"/>
        <v>0</v>
      </c>
      <c r="Q1359" s="156">
        <f t="shared" si="83"/>
        <v>0</v>
      </c>
      <c r="R1359" s="165"/>
      <c r="S1359" s="165"/>
    </row>
    <row r="1360" spans="1:19" x14ac:dyDescent="0.25">
      <c r="A1360" s="156">
        <v>1345</v>
      </c>
      <c r="B1360" s="156" t="e">
        <f>VLOOKUP('Room Details'!$I1348,NCA_Calculations!$I$3:$N$12,2,0)</f>
        <v>#N/A</v>
      </c>
      <c r="C1360" s="156" t="e">
        <f>VLOOKUP('Room Details'!$I1348,NCA_Calculations!$I$3:$N$12,3,0)</f>
        <v>#N/A</v>
      </c>
      <c r="D1360" s="156" t="e">
        <f>VLOOKUP('Room Details'!$I1348,NCA_Calculations!$I$3:$N$12,4,0)</f>
        <v>#N/A</v>
      </c>
      <c r="E1360" s="156" t="e">
        <f>VLOOKUP('Room Details'!$I1348,NCA_Calculations!$I$3:$N$12,5,0)</f>
        <v>#N/A</v>
      </c>
      <c r="F1360" s="156" t="e">
        <f>VLOOKUP('Room Details'!$I1348,NCA_Calculations!$I$3:$N$12,6,0)</f>
        <v>#N/A</v>
      </c>
      <c r="G1360" s="156" t="str">
        <f>IF(OR(ISBLANK('Room Details'!$M1348), 'Room Details'!$M1348 = 0,  'Room Details'!$M1348 = "N/A" ),"Usable","Unusable")</f>
        <v>Usable</v>
      </c>
      <c r="H1360" s="156">
        <f>'Room Details'!$V1348</f>
        <v>0</v>
      </c>
      <c r="I1360" s="156">
        <f>_xlfn.IFNA(ROUNDUP(IF(OR('Room Details'!$J1348=0,ISBLANK('Room Details'!$J1348),'Room Details'!$J1348="N/A"),0,IF('Room Details'!$J1348&gt;$D1360,('Room Details'!$J1348/$E1360)+$F1360,IF('Room Details'!$J1348&lt;=ABS($B1360*$C1360),1,('Room Details'!$J1348/$B1360)+$C1360))),0),0)</f>
        <v>0</v>
      </c>
      <c r="J1360" s="167"/>
      <c r="K1360" s="167"/>
      <c r="L1360" s="156">
        <f t="shared" si="80"/>
        <v>0</v>
      </c>
      <c r="M1360" s="156">
        <f t="shared" si="81"/>
        <v>0</v>
      </c>
      <c r="N1360" s="165"/>
      <c r="O1360" s="165"/>
      <c r="P1360" s="156">
        <f t="shared" si="82"/>
        <v>0</v>
      </c>
      <c r="Q1360" s="156">
        <f t="shared" si="83"/>
        <v>0</v>
      </c>
      <c r="R1360" s="165"/>
      <c r="S1360" s="165"/>
    </row>
    <row r="1361" spans="1:19" x14ac:dyDescent="0.25">
      <c r="A1361" s="156">
        <v>1346</v>
      </c>
      <c r="B1361" s="156" t="e">
        <f>VLOOKUP('Room Details'!$I1349,NCA_Calculations!$I$3:$N$12,2,0)</f>
        <v>#N/A</v>
      </c>
      <c r="C1361" s="156" t="e">
        <f>VLOOKUP('Room Details'!$I1349,NCA_Calculations!$I$3:$N$12,3,0)</f>
        <v>#N/A</v>
      </c>
      <c r="D1361" s="156" t="e">
        <f>VLOOKUP('Room Details'!$I1349,NCA_Calculations!$I$3:$N$12,4,0)</f>
        <v>#N/A</v>
      </c>
      <c r="E1361" s="156" t="e">
        <f>VLOOKUP('Room Details'!$I1349,NCA_Calculations!$I$3:$N$12,5,0)</f>
        <v>#N/A</v>
      </c>
      <c r="F1361" s="156" t="e">
        <f>VLOOKUP('Room Details'!$I1349,NCA_Calculations!$I$3:$N$12,6,0)</f>
        <v>#N/A</v>
      </c>
      <c r="G1361" s="156" t="str">
        <f>IF(OR(ISBLANK('Room Details'!$M1349), 'Room Details'!$M1349 = 0,  'Room Details'!$M1349 = "N/A" ),"Usable","Unusable")</f>
        <v>Usable</v>
      </c>
      <c r="H1361" s="156">
        <f>'Room Details'!$V1349</f>
        <v>0</v>
      </c>
      <c r="I1361" s="156">
        <f>_xlfn.IFNA(ROUNDUP(IF(OR('Room Details'!$J1349=0,ISBLANK('Room Details'!$J1349),'Room Details'!$J1349="N/A"),0,IF('Room Details'!$J1349&gt;$D1361,('Room Details'!$J1349/$E1361)+$F1361,IF('Room Details'!$J1349&lt;=ABS($B1361*$C1361),1,('Room Details'!$J1349/$B1361)+$C1361))),0),0)</f>
        <v>0</v>
      </c>
      <c r="J1361" s="167"/>
      <c r="K1361" s="167"/>
      <c r="L1361" s="156">
        <f t="shared" ref="L1361:L1424" si="84">IF($G1361 = "Unusable", 0, IF($I1361&lt;$E$9, 0, IF(AND($I1361&gt;=$E$9,$I1361&lt;=$E$4),$I1361,INT($I1361/$E$4)*$E$4)))</f>
        <v>0</v>
      </c>
      <c r="M1361" s="156">
        <f t="shared" ref="M1361:M1424" si="85">$I1361-$L1361</f>
        <v>0</v>
      </c>
      <c r="N1361" s="165"/>
      <c r="O1361" s="165"/>
      <c r="P1361" s="156">
        <f t="shared" ref="P1361:P1424" si="86">$L1361</f>
        <v>0</v>
      </c>
      <c r="Q1361" s="156">
        <f t="shared" ref="Q1361:Q1424" si="87">$M1361</f>
        <v>0</v>
      </c>
      <c r="R1361" s="165"/>
      <c r="S1361" s="165"/>
    </row>
    <row r="1362" spans="1:19" x14ac:dyDescent="0.25">
      <c r="A1362" s="156">
        <v>1347</v>
      </c>
      <c r="B1362" s="156" t="e">
        <f>VLOOKUP('Room Details'!$I1350,NCA_Calculations!$I$3:$N$12,2,0)</f>
        <v>#N/A</v>
      </c>
      <c r="C1362" s="156" t="e">
        <f>VLOOKUP('Room Details'!$I1350,NCA_Calculations!$I$3:$N$12,3,0)</f>
        <v>#N/A</v>
      </c>
      <c r="D1362" s="156" t="e">
        <f>VLOOKUP('Room Details'!$I1350,NCA_Calculations!$I$3:$N$12,4,0)</f>
        <v>#N/A</v>
      </c>
      <c r="E1362" s="156" t="e">
        <f>VLOOKUP('Room Details'!$I1350,NCA_Calculations!$I$3:$N$12,5,0)</f>
        <v>#N/A</v>
      </c>
      <c r="F1362" s="156" t="e">
        <f>VLOOKUP('Room Details'!$I1350,NCA_Calculations!$I$3:$N$12,6,0)</f>
        <v>#N/A</v>
      </c>
      <c r="G1362" s="156" t="str">
        <f>IF(OR(ISBLANK('Room Details'!$M1350), 'Room Details'!$M1350 = 0,  'Room Details'!$M1350 = "N/A" ),"Usable","Unusable")</f>
        <v>Usable</v>
      </c>
      <c r="H1362" s="156">
        <f>'Room Details'!$V1350</f>
        <v>0</v>
      </c>
      <c r="I1362" s="156">
        <f>_xlfn.IFNA(ROUNDUP(IF(OR('Room Details'!$J1350=0,ISBLANK('Room Details'!$J1350),'Room Details'!$J1350="N/A"),0,IF('Room Details'!$J1350&gt;$D1362,('Room Details'!$J1350/$E1362)+$F1362,IF('Room Details'!$J1350&lt;=ABS($B1362*$C1362),1,('Room Details'!$J1350/$B1362)+$C1362))),0),0)</f>
        <v>0</v>
      </c>
      <c r="J1362" s="167"/>
      <c r="K1362" s="167"/>
      <c r="L1362" s="156">
        <f t="shared" si="84"/>
        <v>0</v>
      </c>
      <c r="M1362" s="156">
        <f t="shared" si="85"/>
        <v>0</v>
      </c>
      <c r="N1362" s="165"/>
      <c r="O1362" s="165"/>
      <c r="P1362" s="156">
        <f t="shared" si="86"/>
        <v>0</v>
      </c>
      <c r="Q1362" s="156">
        <f t="shared" si="87"/>
        <v>0</v>
      </c>
      <c r="R1362" s="165"/>
      <c r="S1362" s="165"/>
    </row>
    <row r="1363" spans="1:19" x14ac:dyDescent="0.25">
      <c r="A1363" s="156">
        <v>1348</v>
      </c>
      <c r="B1363" s="156" t="e">
        <f>VLOOKUP('Room Details'!$I1351,NCA_Calculations!$I$3:$N$12,2,0)</f>
        <v>#N/A</v>
      </c>
      <c r="C1363" s="156" t="e">
        <f>VLOOKUP('Room Details'!$I1351,NCA_Calculations!$I$3:$N$12,3,0)</f>
        <v>#N/A</v>
      </c>
      <c r="D1363" s="156" t="e">
        <f>VLOOKUP('Room Details'!$I1351,NCA_Calculations!$I$3:$N$12,4,0)</f>
        <v>#N/A</v>
      </c>
      <c r="E1363" s="156" t="e">
        <f>VLOOKUP('Room Details'!$I1351,NCA_Calculations!$I$3:$N$12,5,0)</f>
        <v>#N/A</v>
      </c>
      <c r="F1363" s="156" t="e">
        <f>VLOOKUP('Room Details'!$I1351,NCA_Calculations!$I$3:$N$12,6,0)</f>
        <v>#N/A</v>
      </c>
      <c r="G1363" s="156" t="str">
        <f>IF(OR(ISBLANK('Room Details'!$M1351), 'Room Details'!$M1351 = 0,  'Room Details'!$M1351 = "N/A" ),"Usable","Unusable")</f>
        <v>Usable</v>
      </c>
      <c r="H1363" s="156">
        <f>'Room Details'!$V1351</f>
        <v>0</v>
      </c>
      <c r="I1363" s="156">
        <f>_xlfn.IFNA(ROUNDUP(IF(OR('Room Details'!$J1351=0,ISBLANK('Room Details'!$J1351),'Room Details'!$J1351="N/A"),0,IF('Room Details'!$J1351&gt;$D1363,('Room Details'!$J1351/$E1363)+$F1363,IF('Room Details'!$J1351&lt;=ABS($B1363*$C1363),1,('Room Details'!$J1351/$B1363)+$C1363))),0),0)</f>
        <v>0</v>
      </c>
      <c r="J1363" s="167"/>
      <c r="K1363" s="167"/>
      <c r="L1363" s="156">
        <f t="shared" si="84"/>
        <v>0</v>
      </c>
      <c r="M1363" s="156">
        <f t="shared" si="85"/>
        <v>0</v>
      </c>
      <c r="N1363" s="165"/>
      <c r="O1363" s="165"/>
      <c r="P1363" s="156">
        <f t="shared" si="86"/>
        <v>0</v>
      </c>
      <c r="Q1363" s="156">
        <f t="shared" si="87"/>
        <v>0</v>
      </c>
      <c r="R1363" s="165"/>
      <c r="S1363" s="165"/>
    </row>
    <row r="1364" spans="1:19" x14ac:dyDescent="0.25">
      <c r="A1364" s="156">
        <v>1349</v>
      </c>
      <c r="B1364" s="156" t="e">
        <f>VLOOKUP('Room Details'!$I1352,NCA_Calculations!$I$3:$N$12,2,0)</f>
        <v>#N/A</v>
      </c>
      <c r="C1364" s="156" t="e">
        <f>VLOOKUP('Room Details'!$I1352,NCA_Calculations!$I$3:$N$12,3,0)</f>
        <v>#N/A</v>
      </c>
      <c r="D1364" s="156" t="e">
        <f>VLOOKUP('Room Details'!$I1352,NCA_Calculations!$I$3:$N$12,4,0)</f>
        <v>#N/A</v>
      </c>
      <c r="E1364" s="156" t="e">
        <f>VLOOKUP('Room Details'!$I1352,NCA_Calculations!$I$3:$N$12,5,0)</f>
        <v>#N/A</v>
      </c>
      <c r="F1364" s="156" t="e">
        <f>VLOOKUP('Room Details'!$I1352,NCA_Calculations!$I$3:$N$12,6,0)</f>
        <v>#N/A</v>
      </c>
      <c r="G1364" s="156" t="str">
        <f>IF(OR(ISBLANK('Room Details'!$M1352), 'Room Details'!$M1352 = 0,  'Room Details'!$M1352 = "N/A" ),"Usable","Unusable")</f>
        <v>Usable</v>
      </c>
      <c r="H1364" s="156">
        <f>'Room Details'!$V1352</f>
        <v>0</v>
      </c>
      <c r="I1364" s="156">
        <f>_xlfn.IFNA(ROUNDUP(IF(OR('Room Details'!$J1352=0,ISBLANK('Room Details'!$J1352),'Room Details'!$J1352="N/A"),0,IF('Room Details'!$J1352&gt;$D1364,('Room Details'!$J1352/$E1364)+$F1364,IF('Room Details'!$J1352&lt;=ABS($B1364*$C1364),1,('Room Details'!$J1352/$B1364)+$C1364))),0),0)</f>
        <v>0</v>
      </c>
      <c r="J1364" s="167"/>
      <c r="K1364" s="167"/>
      <c r="L1364" s="156">
        <f t="shared" si="84"/>
        <v>0</v>
      </c>
      <c r="M1364" s="156">
        <f t="shared" si="85"/>
        <v>0</v>
      </c>
      <c r="N1364" s="165"/>
      <c r="O1364" s="165"/>
      <c r="P1364" s="156">
        <f t="shared" si="86"/>
        <v>0</v>
      </c>
      <c r="Q1364" s="156">
        <f t="shared" si="87"/>
        <v>0</v>
      </c>
      <c r="R1364" s="165"/>
      <c r="S1364" s="165"/>
    </row>
    <row r="1365" spans="1:19" x14ac:dyDescent="0.25">
      <c r="A1365" s="156">
        <v>1350</v>
      </c>
      <c r="B1365" s="156" t="e">
        <f>VLOOKUP('Room Details'!$I1353,NCA_Calculations!$I$3:$N$12,2,0)</f>
        <v>#N/A</v>
      </c>
      <c r="C1365" s="156" t="e">
        <f>VLOOKUP('Room Details'!$I1353,NCA_Calculations!$I$3:$N$12,3,0)</f>
        <v>#N/A</v>
      </c>
      <c r="D1365" s="156" t="e">
        <f>VLOOKUP('Room Details'!$I1353,NCA_Calculations!$I$3:$N$12,4,0)</f>
        <v>#N/A</v>
      </c>
      <c r="E1365" s="156" t="e">
        <f>VLOOKUP('Room Details'!$I1353,NCA_Calculations!$I$3:$N$12,5,0)</f>
        <v>#N/A</v>
      </c>
      <c r="F1365" s="156" t="e">
        <f>VLOOKUP('Room Details'!$I1353,NCA_Calculations!$I$3:$N$12,6,0)</f>
        <v>#N/A</v>
      </c>
      <c r="G1365" s="156" t="str">
        <f>IF(OR(ISBLANK('Room Details'!$M1353), 'Room Details'!$M1353 = 0,  'Room Details'!$M1353 = "N/A" ),"Usable","Unusable")</f>
        <v>Usable</v>
      </c>
      <c r="H1365" s="156">
        <f>'Room Details'!$V1353</f>
        <v>0</v>
      </c>
      <c r="I1365" s="156">
        <f>_xlfn.IFNA(ROUNDUP(IF(OR('Room Details'!$J1353=0,ISBLANK('Room Details'!$J1353),'Room Details'!$J1353="N/A"),0,IF('Room Details'!$J1353&gt;$D1365,('Room Details'!$J1353/$E1365)+$F1365,IF('Room Details'!$J1353&lt;=ABS($B1365*$C1365),1,('Room Details'!$J1353/$B1365)+$C1365))),0),0)</f>
        <v>0</v>
      </c>
      <c r="J1365" s="167"/>
      <c r="K1365" s="167"/>
      <c r="L1365" s="156">
        <f t="shared" si="84"/>
        <v>0</v>
      </c>
      <c r="M1365" s="156">
        <f t="shared" si="85"/>
        <v>0</v>
      </c>
      <c r="N1365" s="165"/>
      <c r="O1365" s="165"/>
      <c r="P1365" s="156">
        <f t="shared" si="86"/>
        <v>0</v>
      </c>
      <c r="Q1365" s="156">
        <f t="shared" si="87"/>
        <v>0</v>
      </c>
      <c r="R1365" s="165"/>
      <c r="S1365" s="165"/>
    </row>
    <row r="1366" spans="1:19" x14ac:dyDescent="0.25">
      <c r="A1366" s="156">
        <v>1351</v>
      </c>
      <c r="B1366" s="156" t="e">
        <f>VLOOKUP('Room Details'!$I1354,NCA_Calculations!$I$3:$N$12,2,0)</f>
        <v>#N/A</v>
      </c>
      <c r="C1366" s="156" t="e">
        <f>VLOOKUP('Room Details'!$I1354,NCA_Calculations!$I$3:$N$12,3,0)</f>
        <v>#N/A</v>
      </c>
      <c r="D1366" s="156" t="e">
        <f>VLOOKUP('Room Details'!$I1354,NCA_Calculations!$I$3:$N$12,4,0)</f>
        <v>#N/A</v>
      </c>
      <c r="E1366" s="156" t="e">
        <f>VLOOKUP('Room Details'!$I1354,NCA_Calculations!$I$3:$N$12,5,0)</f>
        <v>#N/A</v>
      </c>
      <c r="F1366" s="156" t="e">
        <f>VLOOKUP('Room Details'!$I1354,NCA_Calculations!$I$3:$N$12,6,0)</f>
        <v>#N/A</v>
      </c>
      <c r="G1366" s="156" t="str">
        <f>IF(OR(ISBLANK('Room Details'!$M1354), 'Room Details'!$M1354 = 0,  'Room Details'!$M1354 = "N/A" ),"Usable","Unusable")</f>
        <v>Usable</v>
      </c>
      <c r="H1366" s="156">
        <f>'Room Details'!$V1354</f>
        <v>0</v>
      </c>
      <c r="I1366" s="156">
        <f>_xlfn.IFNA(ROUNDUP(IF(OR('Room Details'!$J1354=0,ISBLANK('Room Details'!$J1354),'Room Details'!$J1354="N/A"),0,IF('Room Details'!$J1354&gt;$D1366,('Room Details'!$J1354/$E1366)+$F1366,IF('Room Details'!$J1354&lt;=ABS($B1366*$C1366),1,('Room Details'!$J1354/$B1366)+$C1366))),0),0)</f>
        <v>0</v>
      </c>
      <c r="J1366" s="167"/>
      <c r="K1366" s="167"/>
      <c r="L1366" s="156">
        <f t="shared" si="84"/>
        <v>0</v>
      </c>
      <c r="M1366" s="156">
        <f t="shared" si="85"/>
        <v>0</v>
      </c>
      <c r="N1366" s="165"/>
      <c r="O1366" s="165"/>
      <c r="P1366" s="156">
        <f t="shared" si="86"/>
        <v>0</v>
      </c>
      <c r="Q1366" s="156">
        <f t="shared" si="87"/>
        <v>0</v>
      </c>
      <c r="R1366" s="165"/>
      <c r="S1366" s="165"/>
    </row>
    <row r="1367" spans="1:19" x14ac:dyDescent="0.25">
      <c r="A1367" s="156">
        <v>1352</v>
      </c>
      <c r="B1367" s="156" t="e">
        <f>VLOOKUP('Room Details'!$I1355,NCA_Calculations!$I$3:$N$12,2,0)</f>
        <v>#N/A</v>
      </c>
      <c r="C1367" s="156" t="e">
        <f>VLOOKUP('Room Details'!$I1355,NCA_Calculations!$I$3:$N$12,3,0)</f>
        <v>#N/A</v>
      </c>
      <c r="D1367" s="156" t="e">
        <f>VLOOKUP('Room Details'!$I1355,NCA_Calculations!$I$3:$N$12,4,0)</f>
        <v>#N/A</v>
      </c>
      <c r="E1367" s="156" t="e">
        <f>VLOOKUP('Room Details'!$I1355,NCA_Calculations!$I$3:$N$12,5,0)</f>
        <v>#N/A</v>
      </c>
      <c r="F1367" s="156" t="e">
        <f>VLOOKUP('Room Details'!$I1355,NCA_Calculations!$I$3:$N$12,6,0)</f>
        <v>#N/A</v>
      </c>
      <c r="G1367" s="156" t="str">
        <f>IF(OR(ISBLANK('Room Details'!$M1355), 'Room Details'!$M1355 = 0,  'Room Details'!$M1355 = "N/A" ),"Usable","Unusable")</f>
        <v>Usable</v>
      </c>
      <c r="H1367" s="156">
        <f>'Room Details'!$V1355</f>
        <v>0</v>
      </c>
      <c r="I1367" s="156">
        <f>_xlfn.IFNA(ROUNDUP(IF(OR('Room Details'!$J1355=0,ISBLANK('Room Details'!$J1355),'Room Details'!$J1355="N/A"),0,IF('Room Details'!$J1355&gt;$D1367,('Room Details'!$J1355/$E1367)+$F1367,IF('Room Details'!$J1355&lt;=ABS($B1367*$C1367),1,('Room Details'!$J1355/$B1367)+$C1367))),0),0)</f>
        <v>0</v>
      </c>
      <c r="J1367" s="167"/>
      <c r="K1367" s="167"/>
      <c r="L1367" s="156">
        <f t="shared" si="84"/>
        <v>0</v>
      </c>
      <c r="M1367" s="156">
        <f t="shared" si="85"/>
        <v>0</v>
      </c>
      <c r="N1367" s="165"/>
      <c r="O1367" s="165"/>
      <c r="P1367" s="156">
        <f t="shared" si="86"/>
        <v>0</v>
      </c>
      <c r="Q1367" s="156">
        <f t="shared" si="87"/>
        <v>0</v>
      </c>
      <c r="R1367" s="165"/>
      <c r="S1367" s="165"/>
    </row>
    <row r="1368" spans="1:19" x14ac:dyDescent="0.25">
      <c r="A1368" s="156">
        <v>1353</v>
      </c>
      <c r="B1368" s="156" t="e">
        <f>VLOOKUP('Room Details'!$I1356,NCA_Calculations!$I$3:$N$12,2,0)</f>
        <v>#N/A</v>
      </c>
      <c r="C1368" s="156" t="e">
        <f>VLOOKUP('Room Details'!$I1356,NCA_Calculations!$I$3:$N$12,3,0)</f>
        <v>#N/A</v>
      </c>
      <c r="D1368" s="156" t="e">
        <f>VLOOKUP('Room Details'!$I1356,NCA_Calculations!$I$3:$N$12,4,0)</f>
        <v>#N/A</v>
      </c>
      <c r="E1368" s="156" t="e">
        <f>VLOOKUP('Room Details'!$I1356,NCA_Calculations!$I$3:$N$12,5,0)</f>
        <v>#N/A</v>
      </c>
      <c r="F1368" s="156" t="e">
        <f>VLOOKUP('Room Details'!$I1356,NCA_Calculations!$I$3:$N$12,6,0)</f>
        <v>#N/A</v>
      </c>
      <c r="G1368" s="156" t="str">
        <f>IF(OR(ISBLANK('Room Details'!$M1356), 'Room Details'!$M1356 = 0,  'Room Details'!$M1356 = "N/A" ),"Usable","Unusable")</f>
        <v>Usable</v>
      </c>
      <c r="H1368" s="156">
        <f>'Room Details'!$V1356</f>
        <v>0</v>
      </c>
      <c r="I1368" s="156">
        <f>_xlfn.IFNA(ROUNDUP(IF(OR('Room Details'!$J1356=0,ISBLANK('Room Details'!$J1356),'Room Details'!$J1356="N/A"),0,IF('Room Details'!$J1356&gt;$D1368,('Room Details'!$J1356/$E1368)+$F1368,IF('Room Details'!$J1356&lt;=ABS($B1368*$C1368),1,('Room Details'!$J1356/$B1368)+$C1368))),0),0)</f>
        <v>0</v>
      </c>
      <c r="J1368" s="167"/>
      <c r="K1368" s="167"/>
      <c r="L1368" s="156">
        <f t="shared" si="84"/>
        <v>0</v>
      </c>
      <c r="M1368" s="156">
        <f t="shared" si="85"/>
        <v>0</v>
      </c>
      <c r="N1368" s="165"/>
      <c r="O1368" s="165"/>
      <c r="P1368" s="156">
        <f t="shared" si="86"/>
        <v>0</v>
      </c>
      <c r="Q1368" s="156">
        <f t="shared" si="87"/>
        <v>0</v>
      </c>
      <c r="R1368" s="165"/>
      <c r="S1368" s="165"/>
    </row>
    <row r="1369" spans="1:19" x14ac:dyDescent="0.25">
      <c r="A1369" s="156">
        <v>1354</v>
      </c>
      <c r="B1369" s="156" t="e">
        <f>VLOOKUP('Room Details'!$I1357,NCA_Calculations!$I$3:$N$12,2,0)</f>
        <v>#N/A</v>
      </c>
      <c r="C1369" s="156" t="e">
        <f>VLOOKUP('Room Details'!$I1357,NCA_Calculations!$I$3:$N$12,3,0)</f>
        <v>#N/A</v>
      </c>
      <c r="D1369" s="156" t="e">
        <f>VLOOKUP('Room Details'!$I1357,NCA_Calculations!$I$3:$N$12,4,0)</f>
        <v>#N/A</v>
      </c>
      <c r="E1369" s="156" t="e">
        <f>VLOOKUP('Room Details'!$I1357,NCA_Calculations!$I$3:$N$12,5,0)</f>
        <v>#N/A</v>
      </c>
      <c r="F1369" s="156" t="e">
        <f>VLOOKUP('Room Details'!$I1357,NCA_Calculations!$I$3:$N$12,6,0)</f>
        <v>#N/A</v>
      </c>
      <c r="G1369" s="156" t="str">
        <f>IF(OR(ISBLANK('Room Details'!$M1357), 'Room Details'!$M1357 = 0,  'Room Details'!$M1357 = "N/A" ),"Usable","Unusable")</f>
        <v>Usable</v>
      </c>
      <c r="H1369" s="156">
        <f>'Room Details'!$V1357</f>
        <v>0</v>
      </c>
      <c r="I1369" s="156">
        <f>_xlfn.IFNA(ROUNDUP(IF(OR('Room Details'!$J1357=0,ISBLANK('Room Details'!$J1357),'Room Details'!$J1357="N/A"),0,IF('Room Details'!$J1357&gt;$D1369,('Room Details'!$J1357/$E1369)+$F1369,IF('Room Details'!$J1357&lt;=ABS($B1369*$C1369),1,('Room Details'!$J1357/$B1369)+$C1369))),0),0)</f>
        <v>0</v>
      </c>
      <c r="J1369" s="167"/>
      <c r="K1369" s="167"/>
      <c r="L1369" s="156">
        <f t="shared" si="84"/>
        <v>0</v>
      </c>
      <c r="M1369" s="156">
        <f t="shared" si="85"/>
        <v>0</v>
      </c>
      <c r="N1369" s="165"/>
      <c r="O1369" s="165"/>
      <c r="P1369" s="156">
        <f t="shared" si="86"/>
        <v>0</v>
      </c>
      <c r="Q1369" s="156">
        <f t="shared" si="87"/>
        <v>0</v>
      </c>
      <c r="R1369" s="165"/>
      <c r="S1369" s="165"/>
    </row>
    <row r="1370" spans="1:19" x14ac:dyDescent="0.25">
      <c r="A1370" s="156">
        <v>1355</v>
      </c>
      <c r="B1370" s="156" t="e">
        <f>VLOOKUP('Room Details'!$I1358,NCA_Calculations!$I$3:$N$12,2,0)</f>
        <v>#N/A</v>
      </c>
      <c r="C1370" s="156" t="e">
        <f>VLOOKUP('Room Details'!$I1358,NCA_Calculations!$I$3:$N$12,3,0)</f>
        <v>#N/A</v>
      </c>
      <c r="D1370" s="156" t="e">
        <f>VLOOKUP('Room Details'!$I1358,NCA_Calculations!$I$3:$N$12,4,0)</f>
        <v>#N/A</v>
      </c>
      <c r="E1370" s="156" t="e">
        <f>VLOOKUP('Room Details'!$I1358,NCA_Calculations!$I$3:$N$12,5,0)</f>
        <v>#N/A</v>
      </c>
      <c r="F1370" s="156" t="e">
        <f>VLOOKUP('Room Details'!$I1358,NCA_Calculations!$I$3:$N$12,6,0)</f>
        <v>#N/A</v>
      </c>
      <c r="G1370" s="156" t="str">
        <f>IF(OR(ISBLANK('Room Details'!$M1358), 'Room Details'!$M1358 = 0,  'Room Details'!$M1358 = "N/A" ),"Usable","Unusable")</f>
        <v>Usable</v>
      </c>
      <c r="H1370" s="156">
        <f>'Room Details'!$V1358</f>
        <v>0</v>
      </c>
      <c r="I1370" s="156">
        <f>_xlfn.IFNA(ROUNDUP(IF(OR('Room Details'!$J1358=0,ISBLANK('Room Details'!$J1358),'Room Details'!$J1358="N/A"),0,IF('Room Details'!$J1358&gt;$D1370,('Room Details'!$J1358/$E1370)+$F1370,IF('Room Details'!$J1358&lt;=ABS($B1370*$C1370),1,('Room Details'!$J1358/$B1370)+$C1370))),0),0)</f>
        <v>0</v>
      </c>
      <c r="J1370" s="167"/>
      <c r="K1370" s="167"/>
      <c r="L1370" s="156">
        <f t="shared" si="84"/>
        <v>0</v>
      </c>
      <c r="M1370" s="156">
        <f t="shared" si="85"/>
        <v>0</v>
      </c>
      <c r="N1370" s="165"/>
      <c r="O1370" s="165"/>
      <c r="P1370" s="156">
        <f t="shared" si="86"/>
        <v>0</v>
      </c>
      <c r="Q1370" s="156">
        <f t="shared" si="87"/>
        <v>0</v>
      </c>
      <c r="R1370" s="165"/>
      <c r="S1370" s="165"/>
    </row>
    <row r="1371" spans="1:19" x14ac:dyDescent="0.25">
      <c r="A1371" s="156">
        <v>1356</v>
      </c>
      <c r="B1371" s="156" t="e">
        <f>VLOOKUP('Room Details'!$I1359,NCA_Calculations!$I$3:$N$12,2,0)</f>
        <v>#N/A</v>
      </c>
      <c r="C1371" s="156" t="e">
        <f>VLOOKUP('Room Details'!$I1359,NCA_Calculations!$I$3:$N$12,3,0)</f>
        <v>#N/A</v>
      </c>
      <c r="D1371" s="156" t="e">
        <f>VLOOKUP('Room Details'!$I1359,NCA_Calculations!$I$3:$N$12,4,0)</f>
        <v>#N/A</v>
      </c>
      <c r="E1371" s="156" t="e">
        <f>VLOOKUP('Room Details'!$I1359,NCA_Calculations!$I$3:$N$12,5,0)</f>
        <v>#N/A</v>
      </c>
      <c r="F1371" s="156" t="e">
        <f>VLOOKUP('Room Details'!$I1359,NCA_Calculations!$I$3:$N$12,6,0)</f>
        <v>#N/A</v>
      </c>
      <c r="G1371" s="156" t="str">
        <f>IF(OR(ISBLANK('Room Details'!$M1359), 'Room Details'!$M1359 = 0,  'Room Details'!$M1359 = "N/A" ),"Usable","Unusable")</f>
        <v>Usable</v>
      </c>
      <c r="H1371" s="156">
        <f>'Room Details'!$V1359</f>
        <v>0</v>
      </c>
      <c r="I1371" s="156">
        <f>_xlfn.IFNA(ROUNDUP(IF(OR('Room Details'!$J1359=0,ISBLANK('Room Details'!$J1359),'Room Details'!$J1359="N/A"),0,IF('Room Details'!$J1359&gt;$D1371,('Room Details'!$J1359/$E1371)+$F1371,IF('Room Details'!$J1359&lt;=ABS($B1371*$C1371),1,('Room Details'!$J1359/$B1371)+$C1371))),0),0)</f>
        <v>0</v>
      </c>
      <c r="J1371" s="167"/>
      <c r="K1371" s="167"/>
      <c r="L1371" s="156">
        <f t="shared" si="84"/>
        <v>0</v>
      </c>
      <c r="M1371" s="156">
        <f t="shared" si="85"/>
        <v>0</v>
      </c>
      <c r="N1371" s="165"/>
      <c r="O1371" s="165"/>
      <c r="P1371" s="156">
        <f t="shared" si="86"/>
        <v>0</v>
      </c>
      <c r="Q1371" s="156">
        <f t="shared" si="87"/>
        <v>0</v>
      </c>
      <c r="R1371" s="165"/>
      <c r="S1371" s="165"/>
    </row>
    <row r="1372" spans="1:19" x14ac:dyDescent="0.25">
      <c r="A1372" s="156">
        <v>1357</v>
      </c>
      <c r="B1372" s="156" t="e">
        <f>VLOOKUP('Room Details'!$I1360,NCA_Calculations!$I$3:$N$12,2,0)</f>
        <v>#N/A</v>
      </c>
      <c r="C1372" s="156" t="e">
        <f>VLOOKUP('Room Details'!$I1360,NCA_Calculations!$I$3:$N$12,3,0)</f>
        <v>#N/A</v>
      </c>
      <c r="D1372" s="156" t="e">
        <f>VLOOKUP('Room Details'!$I1360,NCA_Calculations!$I$3:$N$12,4,0)</f>
        <v>#N/A</v>
      </c>
      <c r="E1372" s="156" t="e">
        <f>VLOOKUP('Room Details'!$I1360,NCA_Calculations!$I$3:$N$12,5,0)</f>
        <v>#N/A</v>
      </c>
      <c r="F1372" s="156" t="e">
        <f>VLOOKUP('Room Details'!$I1360,NCA_Calculations!$I$3:$N$12,6,0)</f>
        <v>#N/A</v>
      </c>
      <c r="G1372" s="156" t="str">
        <f>IF(OR(ISBLANK('Room Details'!$M1360), 'Room Details'!$M1360 = 0,  'Room Details'!$M1360 = "N/A" ),"Usable","Unusable")</f>
        <v>Usable</v>
      </c>
      <c r="H1372" s="156">
        <f>'Room Details'!$V1360</f>
        <v>0</v>
      </c>
      <c r="I1372" s="156">
        <f>_xlfn.IFNA(ROUNDUP(IF(OR('Room Details'!$J1360=0,ISBLANK('Room Details'!$J1360),'Room Details'!$J1360="N/A"),0,IF('Room Details'!$J1360&gt;$D1372,('Room Details'!$J1360/$E1372)+$F1372,IF('Room Details'!$J1360&lt;=ABS($B1372*$C1372),1,('Room Details'!$J1360/$B1372)+$C1372))),0),0)</f>
        <v>0</v>
      </c>
      <c r="J1372" s="167"/>
      <c r="K1372" s="167"/>
      <c r="L1372" s="156">
        <f t="shared" si="84"/>
        <v>0</v>
      </c>
      <c r="M1372" s="156">
        <f t="shared" si="85"/>
        <v>0</v>
      </c>
      <c r="N1372" s="165"/>
      <c r="O1372" s="165"/>
      <c r="P1372" s="156">
        <f t="shared" si="86"/>
        <v>0</v>
      </c>
      <c r="Q1372" s="156">
        <f t="shared" si="87"/>
        <v>0</v>
      </c>
      <c r="R1372" s="165"/>
      <c r="S1372" s="165"/>
    </row>
    <row r="1373" spans="1:19" x14ac:dyDescent="0.25">
      <c r="A1373" s="156">
        <v>1358</v>
      </c>
      <c r="B1373" s="156" t="e">
        <f>VLOOKUP('Room Details'!$I1361,NCA_Calculations!$I$3:$N$12,2,0)</f>
        <v>#N/A</v>
      </c>
      <c r="C1373" s="156" t="e">
        <f>VLOOKUP('Room Details'!$I1361,NCA_Calculations!$I$3:$N$12,3,0)</f>
        <v>#N/A</v>
      </c>
      <c r="D1373" s="156" t="e">
        <f>VLOOKUP('Room Details'!$I1361,NCA_Calculations!$I$3:$N$12,4,0)</f>
        <v>#N/A</v>
      </c>
      <c r="E1373" s="156" t="e">
        <f>VLOOKUP('Room Details'!$I1361,NCA_Calculations!$I$3:$N$12,5,0)</f>
        <v>#N/A</v>
      </c>
      <c r="F1373" s="156" t="e">
        <f>VLOOKUP('Room Details'!$I1361,NCA_Calculations!$I$3:$N$12,6,0)</f>
        <v>#N/A</v>
      </c>
      <c r="G1373" s="156" t="str">
        <f>IF(OR(ISBLANK('Room Details'!$M1361), 'Room Details'!$M1361 = 0,  'Room Details'!$M1361 = "N/A" ),"Usable","Unusable")</f>
        <v>Usable</v>
      </c>
      <c r="H1373" s="156">
        <f>'Room Details'!$V1361</f>
        <v>0</v>
      </c>
      <c r="I1373" s="156">
        <f>_xlfn.IFNA(ROUNDUP(IF(OR('Room Details'!$J1361=0,ISBLANK('Room Details'!$J1361),'Room Details'!$J1361="N/A"),0,IF('Room Details'!$J1361&gt;$D1373,('Room Details'!$J1361/$E1373)+$F1373,IF('Room Details'!$J1361&lt;=ABS($B1373*$C1373),1,('Room Details'!$J1361/$B1373)+$C1373))),0),0)</f>
        <v>0</v>
      </c>
      <c r="J1373" s="167"/>
      <c r="K1373" s="167"/>
      <c r="L1373" s="156">
        <f t="shared" si="84"/>
        <v>0</v>
      </c>
      <c r="M1373" s="156">
        <f t="shared" si="85"/>
        <v>0</v>
      </c>
      <c r="N1373" s="165"/>
      <c r="O1373" s="165"/>
      <c r="P1373" s="156">
        <f t="shared" si="86"/>
        <v>0</v>
      </c>
      <c r="Q1373" s="156">
        <f t="shared" si="87"/>
        <v>0</v>
      </c>
      <c r="R1373" s="165"/>
      <c r="S1373" s="165"/>
    </row>
    <row r="1374" spans="1:19" x14ac:dyDescent="0.25">
      <c r="A1374" s="156">
        <v>1359</v>
      </c>
      <c r="B1374" s="156" t="e">
        <f>VLOOKUP('Room Details'!$I1362,NCA_Calculations!$I$3:$N$12,2,0)</f>
        <v>#N/A</v>
      </c>
      <c r="C1374" s="156" t="e">
        <f>VLOOKUP('Room Details'!$I1362,NCA_Calculations!$I$3:$N$12,3,0)</f>
        <v>#N/A</v>
      </c>
      <c r="D1374" s="156" t="e">
        <f>VLOOKUP('Room Details'!$I1362,NCA_Calculations!$I$3:$N$12,4,0)</f>
        <v>#N/A</v>
      </c>
      <c r="E1374" s="156" t="e">
        <f>VLOOKUP('Room Details'!$I1362,NCA_Calculations!$I$3:$N$12,5,0)</f>
        <v>#N/A</v>
      </c>
      <c r="F1374" s="156" t="e">
        <f>VLOOKUP('Room Details'!$I1362,NCA_Calculations!$I$3:$N$12,6,0)</f>
        <v>#N/A</v>
      </c>
      <c r="G1374" s="156" t="str">
        <f>IF(OR(ISBLANK('Room Details'!$M1362), 'Room Details'!$M1362 = 0,  'Room Details'!$M1362 = "N/A" ),"Usable","Unusable")</f>
        <v>Usable</v>
      </c>
      <c r="H1374" s="156">
        <f>'Room Details'!$V1362</f>
        <v>0</v>
      </c>
      <c r="I1374" s="156">
        <f>_xlfn.IFNA(ROUNDUP(IF(OR('Room Details'!$J1362=0,ISBLANK('Room Details'!$J1362),'Room Details'!$J1362="N/A"),0,IF('Room Details'!$J1362&gt;$D1374,('Room Details'!$J1362/$E1374)+$F1374,IF('Room Details'!$J1362&lt;=ABS($B1374*$C1374),1,('Room Details'!$J1362/$B1374)+$C1374))),0),0)</f>
        <v>0</v>
      </c>
      <c r="J1374" s="167"/>
      <c r="K1374" s="167"/>
      <c r="L1374" s="156">
        <f t="shared" si="84"/>
        <v>0</v>
      </c>
      <c r="M1374" s="156">
        <f t="shared" si="85"/>
        <v>0</v>
      </c>
      <c r="N1374" s="165"/>
      <c r="O1374" s="165"/>
      <c r="P1374" s="156">
        <f t="shared" si="86"/>
        <v>0</v>
      </c>
      <c r="Q1374" s="156">
        <f t="shared" si="87"/>
        <v>0</v>
      </c>
      <c r="R1374" s="165"/>
      <c r="S1374" s="165"/>
    </row>
    <row r="1375" spans="1:19" x14ac:dyDescent="0.25">
      <c r="A1375" s="156">
        <v>1360</v>
      </c>
      <c r="B1375" s="156" t="e">
        <f>VLOOKUP('Room Details'!$I1363,NCA_Calculations!$I$3:$N$12,2,0)</f>
        <v>#N/A</v>
      </c>
      <c r="C1375" s="156" t="e">
        <f>VLOOKUP('Room Details'!$I1363,NCA_Calculations!$I$3:$N$12,3,0)</f>
        <v>#N/A</v>
      </c>
      <c r="D1375" s="156" t="e">
        <f>VLOOKUP('Room Details'!$I1363,NCA_Calculations!$I$3:$N$12,4,0)</f>
        <v>#N/A</v>
      </c>
      <c r="E1375" s="156" t="e">
        <f>VLOOKUP('Room Details'!$I1363,NCA_Calculations!$I$3:$N$12,5,0)</f>
        <v>#N/A</v>
      </c>
      <c r="F1375" s="156" t="e">
        <f>VLOOKUP('Room Details'!$I1363,NCA_Calculations!$I$3:$N$12,6,0)</f>
        <v>#N/A</v>
      </c>
      <c r="G1375" s="156" t="str">
        <f>IF(OR(ISBLANK('Room Details'!$M1363), 'Room Details'!$M1363 = 0,  'Room Details'!$M1363 = "N/A" ),"Usable","Unusable")</f>
        <v>Usable</v>
      </c>
      <c r="H1375" s="156">
        <f>'Room Details'!$V1363</f>
        <v>0</v>
      </c>
      <c r="I1375" s="156">
        <f>_xlfn.IFNA(ROUNDUP(IF(OR('Room Details'!$J1363=0,ISBLANK('Room Details'!$J1363),'Room Details'!$J1363="N/A"),0,IF('Room Details'!$J1363&gt;$D1375,('Room Details'!$J1363/$E1375)+$F1375,IF('Room Details'!$J1363&lt;=ABS($B1375*$C1375),1,('Room Details'!$J1363/$B1375)+$C1375))),0),0)</f>
        <v>0</v>
      </c>
      <c r="J1375" s="167"/>
      <c r="K1375" s="167"/>
      <c r="L1375" s="156">
        <f t="shared" si="84"/>
        <v>0</v>
      </c>
      <c r="M1375" s="156">
        <f t="shared" si="85"/>
        <v>0</v>
      </c>
      <c r="N1375" s="165"/>
      <c r="O1375" s="165"/>
      <c r="P1375" s="156">
        <f t="shared" si="86"/>
        <v>0</v>
      </c>
      <c r="Q1375" s="156">
        <f t="shared" si="87"/>
        <v>0</v>
      </c>
      <c r="R1375" s="165"/>
      <c r="S1375" s="165"/>
    </row>
    <row r="1376" spans="1:19" x14ac:dyDescent="0.25">
      <c r="A1376" s="156">
        <v>1361</v>
      </c>
      <c r="B1376" s="156" t="e">
        <f>VLOOKUP('Room Details'!$I1364,NCA_Calculations!$I$3:$N$12,2,0)</f>
        <v>#N/A</v>
      </c>
      <c r="C1376" s="156" t="e">
        <f>VLOOKUP('Room Details'!$I1364,NCA_Calculations!$I$3:$N$12,3,0)</f>
        <v>#N/A</v>
      </c>
      <c r="D1376" s="156" t="e">
        <f>VLOOKUP('Room Details'!$I1364,NCA_Calculations!$I$3:$N$12,4,0)</f>
        <v>#N/A</v>
      </c>
      <c r="E1376" s="156" t="e">
        <f>VLOOKUP('Room Details'!$I1364,NCA_Calculations!$I$3:$N$12,5,0)</f>
        <v>#N/A</v>
      </c>
      <c r="F1376" s="156" t="e">
        <f>VLOOKUP('Room Details'!$I1364,NCA_Calculations!$I$3:$N$12,6,0)</f>
        <v>#N/A</v>
      </c>
      <c r="G1376" s="156" t="str">
        <f>IF(OR(ISBLANK('Room Details'!$M1364), 'Room Details'!$M1364 = 0,  'Room Details'!$M1364 = "N/A" ),"Usable","Unusable")</f>
        <v>Usable</v>
      </c>
      <c r="H1376" s="156">
        <f>'Room Details'!$V1364</f>
        <v>0</v>
      </c>
      <c r="I1376" s="156">
        <f>_xlfn.IFNA(ROUNDUP(IF(OR('Room Details'!$J1364=0,ISBLANK('Room Details'!$J1364),'Room Details'!$J1364="N/A"),0,IF('Room Details'!$J1364&gt;$D1376,('Room Details'!$J1364/$E1376)+$F1376,IF('Room Details'!$J1364&lt;=ABS($B1376*$C1376),1,('Room Details'!$J1364/$B1376)+$C1376))),0),0)</f>
        <v>0</v>
      </c>
      <c r="J1376" s="167"/>
      <c r="K1376" s="167"/>
      <c r="L1376" s="156">
        <f t="shared" si="84"/>
        <v>0</v>
      </c>
      <c r="M1376" s="156">
        <f t="shared" si="85"/>
        <v>0</v>
      </c>
      <c r="N1376" s="165"/>
      <c r="O1376" s="165"/>
      <c r="P1376" s="156">
        <f t="shared" si="86"/>
        <v>0</v>
      </c>
      <c r="Q1376" s="156">
        <f t="shared" si="87"/>
        <v>0</v>
      </c>
      <c r="R1376" s="165"/>
      <c r="S1376" s="165"/>
    </row>
    <row r="1377" spans="1:19" x14ac:dyDescent="0.25">
      <c r="A1377" s="156">
        <v>1362</v>
      </c>
      <c r="B1377" s="156" t="e">
        <f>VLOOKUP('Room Details'!$I1365,NCA_Calculations!$I$3:$N$12,2,0)</f>
        <v>#N/A</v>
      </c>
      <c r="C1377" s="156" t="e">
        <f>VLOOKUP('Room Details'!$I1365,NCA_Calculations!$I$3:$N$12,3,0)</f>
        <v>#N/A</v>
      </c>
      <c r="D1377" s="156" t="e">
        <f>VLOOKUP('Room Details'!$I1365,NCA_Calculations!$I$3:$N$12,4,0)</f>
        <v>#N/A</v>
      </c>
      <c r="E1377" s="156" t="e">
        <f>VLOOKUP('Room Details'!$I1365,NCA_Calculations!$I$3:$N$12,5,0)</f>
        <v>#N/A</v>
      </c>
      <c r="F1377" s="156" t="e">
        <f>VLOOKUP('Room Details'!$I1365,NCA_Calculations!$I$3:$N$12,6,0)</f>
        <v>#N/A</v>
      </c>
      <c r="G1377" s="156" t="str">
        <f>IF(OR(ISBLANK('Room Details'!$M1365), 'Room Details'!$M1365 = 0,  'Room Details'!$M1365 = "N/A" ),"Usable","Unusable")</f>
        <v>Usable</v>
      </c>
      <c r="H1377" s="156">
        <f>'Room Details'!$V1365</f>
        <v>0</v>
      </c>
      <c r="I1377" s="156">
        <f>_xlfn.IFNA(ROUNDUP(IF(OR('Room Details'!$J1365=0,ISBLANK('Room Details'!$J1365),'Room Details'!$J1365="N/A"),0,IF('Room Details'!$J1365&gt;$D1377,('Room Details'!$J1365/$E1377)+$F1377,IF('Room Details'!$J1365&lt;=ABS($B1377*$C1377),1,('Room Details'!$J1365/$B1377)+$C1377))),0),0)</f>
        <v>0</v>
      </c>
      <c r="J1377" s="167"/>
      <c r="K1377" s="167"/>
      <c r="L1377" s="156">
        <f t="shared" si="84"/>
        <v>0</v>
      </c>
      <c r="M1377" s="156">
        <f t="shared" si="85"/>
        <v>0</v>
      </c>
      <c r="N1377" s="165"/>
      <c r="O1377" s="165"/>
      <c r="P1377" s="156">
        <f t="shared" si="86"/>
        <v>0</v>
      </c>
      <c r="Q1377" s="156">
        <f t="shared" si="87"/>
        <v>0</v>
      </c>
      <c r="R1377" s="165"/>
      <c r="S1377" s="165"/>
    </row>
    <row r="1378" spans="1:19" x14ac:dyDescent="0.25">
      <c r="A1378" s="156">
        <v>1363</v>
      </c>
      <c r="B1378" s="156" t="e">
        <f>VLOOKUP('Room Details'!$I1366,NCA_Calculations!$I$3:$N$12,2,0)</f>
        <v>#N/A</v>
      </c>
      <c r="C1378" s="156" t="e">
        <f>VLOOKUP('Room Details'!$I1366,NCA_Calculations!$I$3:$N$12,3,0)</f>
        <v>#N/A</v>
      </c>
      <c r="D1378" s="156" t="e">
        <f>VLOOKUP('Room Details'!$I1366,NCA_Calculations!$I$3:$N$12,4,0)</f>
        <v>#N/A</v>
      </c>
      <c r="E1378" s="156" t="e">
        <f>VLOOKUP('Room Details'!$I1366,NCA_Calculations!$I$3:$N$12,5,0)</f>
        <v>#N/A</v>
      </c>
      <c r="F1378" s="156" t="e">
        <f>VLOOKUP('Room Details'!$I1366,NCA_Calculations!$I$3:$N$12,6,0)</f>
        <v>#N/A</v>
      </c>
      <c r="G1378" s="156" t="str">
        <f>IF(OR(ISBLANK('Room Details'!$M1366), 'Room Details'!$M1366 = 0,  'Room Details'!$M1366 = "N/A" ),"Usable","Unusable")</f>
        <v>Usable</v>
      </c>
      <c r="H1378" s="156">
        <f>'Room Details'!$V1366</f>
        <v>0</v>
      </c>
      <c r="I1378" s="156">
        <f>_xlfn.IFNA(ROUNDUP(IF(OR('Room Details'!$J1366=0,ISBLANK('Room Details'!$J1366),'Room Details'!$J1366="N/A"),0,IF('Room Details'!$J1366&gt;$D1378,('Room Details'!$J1366/$E1378)+$F1378,IF('Room Details'!$J1366&lt;=ABS($B1378*$C1378),1,('Room Details'!$J1366/$B1378)+$C1378))),0),0)</f>
        <v>0</v>
      </c>
      <c r="J1378" s="167"/>
      <c r="K1378" s="167"/>
      <c r="L1378" s="156">
        <f t="shared" si="84"/>
        <v>0</v>
      </c>
      <c r="M1378" s="156">
        <f t="shared" si="85"/>
        <v>0</v>
      </c>
      <c r="N1378" s="165"/>
      <c r="O1378" s="165"/>
      <c r="P1378" s="156">
        <f t="shared" si="86"/>
        <v>0</v>
      </c>
      <c r="Q1378" s="156">
        <f t="shared" si="87"/>
        <v>0</v>
      </c>
      <c r="R1378" s="165"/>
      <c r="S1378" s="165"/>
    </row>
    <row r="1379" spans="1:19" x14ac:dyDescent="0.25">
      <c r="A1379" s="156">
        <v>1364</v>
      </c>
      <c r="B1379" s="156" t="e">
        <f>VLOOKUP('Room Details'!$I1367,NCA_Calculations!$I$3:$N$12,2,0)</f>
        <v>#N/A</v>
      </c>
      <c r="C1379" s="156" t="e">
        <f>VLOOKUP('Room Details'!$I1367,NCA_Calculations!$I$3:$N$12,3,0)</f>
        <v>#N/A</v>
      </c>
      <c r="D1379" s="156" t="e">
        <f>VLOOKUP('Room Details'!$I1367,NCA_Calculations!$I$3:$N$12,4,0)</f>
        <v>#N/A</v>
      </c>
      <c r="E1379" s="156" t="e">
        <f>VLOOKUP('Room Details'!$I1367,NCA_Calculations!$I$3:$N$12,5,0)</f>
        <v>#N/A</v>
      </c>
      <c r="F1379" s="156" t="e">
        <f>VLOOKUP('Room Details'!$I1367,NCA_Calculations!$I$3:$N$12,6,0)</f>
        <v>#N/A</v>
      </c>
      <c r="G1379" s="156" t="str">
        <f>IF(OR(ISBLANK('Room Details'!$M1367), 'Room Details'!$M1367 = 0,  'Room Details'!$M1367 = "N/A" ),"Usable","Unusable")</f>
        <v>Usable</v>
      </c>
      <c r="H1379" s="156">
        <f>'Room Details'!$V1367</f>
        <v>0</v>
      </c>
      <c r="I1379" s="156">
        <f>_xlfn.IFNA(ROUNDUP(IF(OR('Room Details'!$J1367=0,ISBLANK('Room Details'!$J1367),'Room Details'!$J1367="N/A"),0,IF('Room Details'!$J1367&gt;$D1379,('Room Details'!$J1367/$E1379)+$F1379,IF('Room Details'!$J1367&lt;=ABS($B1379*$C1379),1,('Room Details'!$J1367/$B1379)+$C1379))),0),0)</f>
        <v>0</v>
      </c>
      <c r="J1379" s="167"/>
      <c r="K1379" s="167"/>
      <c r="L1379" s="156">
        <f t="shared" si="84"/>
        <v>0</v>
      </c>
      <c r="M1379" s="156">
        <f t="shared" si="85"/>
        <v>0</v>
      </c>
      <c r="N1379" s="165"/>
      <c r="O1379" s="165"/>
      <c r="P1379" s="156">
        <f t="shared" si="86"/>
        <v>0</v>
      </c>
      <c r="Q1379" s="156">
        <f t="shared" si="87"/>
        <v>0</v>
      </c>
      <c r="R1379" s="165"/>
      <c r="S1379" s="165"/>
    </row>
    <row r="1380" spans="1:19" x14ac:dyDescent="0.25">
      <c r="A1380" s="156">
        <v>1365</v>
      </c>
      <c r="B1380" s="156" t="e">
        <f>VLOOKUP('Room Details'!$I1368,NCA_Calculations!$I$3:$N$12,2,0)</f>
        <v>#N/A</v>
      </c>
      <c r="C1380" s="156" t="e">
        <f>VLOOKUP('Room Details'!$I1368,NCA_Calculations!$I$3:$N$12,3,0)</f>
        <v>#N/A</v>
      </c>
      <c r="D1380" s="156" t="e">
        <f>VLOOKUP('Room Details'!$I1368,NCA_Calculations!$I$3:$N$12,4,0)</f>
        <v>#N/A</v>
      </c>
      <c r="E1380" s="156" t="e">
        <f>VLOOKUP('Room Details'!$I1368,NCA_Calculations!$I$3:$N$12,5,0)</f>
        <v>#N/A</v>
      </c>
      <c r="F1380" s="156" t="e">
        <f>VLOOKUP('Room Details'!$I1368,NCA_Calculations!$I$3:$N$12,6,0)</f>
        <v>#N/A</v>
      </c>
      <c r="G1380" s="156" t="str">
        <f>IF(OR(ISBLANK('Room Details'!$M1368), 'Room Details'!$M1368 = 0,  'Room Details'!$M1368 = "N/A" ),"Usable","Unusable")</f>
        <v>Usable</v>
      </c>
      <c r="H1380" s="156">
        <f>'Room Details'!$V1368</f>
        <v>0</v>
      </c>
      <c r="I1380" s="156">
        <f>_xlfn.IFNA(ROUNDUP(IF(OR('Room Details'!$J1368=0,ISBLANK('Room Details'!$J1368),'Room Details'!$J1368="N/A"),0,IF('Room Details'!$J1368&gt;$D1380,('Room Details'!$J1368/$E1380)+$F1380,IF('Room Details'!$J1368&lt;=ABS($B1380*$C1380),1,('Room Details'!$J1368/$B1380)+$C1380))),0),0)</f>
        <v>0</v>
      </c>
      <c r="J1380" s="167"/>
      <c r="K1380" s="167"/>
      <c r="L1380" s="156">
        <f t="shared" si="84"/>
        <v>0</v>
      </c>
      <c r="M1380" s="156">
        <f t="shared" si="85"/>
        <v>0</v>
      </c>
      <c r="N1380" s="165"/>
      <c r="O1380" s="165"/>
      <c r="P1380" s="156">
        <f t="shared" si="86"/>
        <v>0</v>
      </c>
      <c r="Q1380" s="156">
        <f t="shared" si="87"/>
        <v>0</v>
      </c>
      <c r="R1380" s="165"/>
      <c r="S1380" s="165"/>
    </row>
    <row r="1381" spans="1:19" x14ac:dyDescent="0.25">
      <c r="A1381" s="156">
        <v>1366</v>
      </c>
      <c r="B1381" s="156" t="e">
        <f>VLOOKUP('Room Details'!$I1369,NCA_Calculations!$I$3:$N$12,2,0)</f>
        <v>#N/A</v>
      </c>
      <c r="C1381" s="156" t="e">
        <f>VLOOKUP('Room Details'!$I1369,NCA_Calculations!$I$3:$N$12,3,0)</f>
        <v>#N/A</v>
      </c>
      <c r="D1381" s="156" t="e">
        <f>VLOOKUP('Room Details'!$I1369,NCA_Calculations!$I$3:$N$12,4,0)</f>
        <v>#N/A</v>
      </c>
      <c r="E1381" s="156" t="e">
        <f>VLOOKUP('Room Details'!$I1369,NCA_Calculations!$I$3:$N$12,5,0)</f>
        <v>#N/A</v>
      </c>
      <c r="F1381" s="156" t="e">
        <f>VLOOKUP('Room Details'!$I1369,NCA_Calculations!$I$3:$N$12,6,0)</f>
        <v>#N/A</v>
      </c>
      <c r="G1381" s="156" t="str">
        <f>IF(OR(ISBLANK('Room Details'!$M1369), 'Room Details'!$M1369 = 0,  'Room Details'!$M1369 = "N/A" ),"Usable","Unusable")</f>
        <v>Usable</v>
      </c>
      <c r="H1381" s="156">
        <f>'Room Details'!$V1369</f>
        <v>0</v>
      </c>
      <c r="I1381" s="156">
        <f>_xlfn.IFNA(ROUNDUP(IF(OR('Room Details'!$J1369=0,ISBLANK('Room Details'!$J1369),'Room Details'!$J1369="N/A"),0,IF('Room Details'!$J1369&gt;$D1381,('Room Details'!$J1369/$E1381)+$F1381,IF('Room Details'!$J1369&lt;=ABS($B1381*$C1381),1,('Room Details'!$J1369/$B1381)+$C1381))),0),0)</f>
        <v>0</v>
      </c>
      <c r="J1381" s="167"/>
      <c r="K1381" s="167"/>
      <c r="L1381" s="156">
        <f t="shared" si="84"/>
        <v>0</v>
      </c>
      <c r="M1381" s="156">
        <f t="shared" si="85"/>
        <v>0</v>
      </c>
      <c r="N1381" s="165"/>
      <c r="O1381" s="165"/>
      <c r="P1381" s="156">
        <f t="shared" si="86"/>
        <v>0</v>
      </c>
      <c r="Q1381" s="156">
        <f t="shared" si="87"/>
        <v>0</v>
      </c>
      <c r="R1381" s="165"/>
      <c r="S1381" s="165"/>
    </row>
    <row r="1382" spans="1:19" x14ac:dyDescent="0.25">
      <c r="A1382" s="156">
        <v>1367</v>
      </c>
      <c r="B1382" s="156" t="e">
        <f>VLOOKUP('Room Details'!$I1370,NCA_Calculations!$I$3:$N$12,2,0)</f>
        <v>#N/A</v>
      </c>
      <c r="C1382" s="156" t="e">
        <f>VLOOKUP('Room Details'!$I1370,NCA_Calculations!$I$3:$N$12,3,0)</f>
        <v>#N/A</v>
      </c>
      <c r="D1382" s="156" t="e">
        <f>VLOOKUP('Room Details'!$I1370,NCA_Calculations!$I$3:$N$12,4,0)</f>
        <v>#N/A</v>
      </c>
      <c r="E1382" s="156" t="e">
        <f>VLOOKUP('Room Details'!$I1370,NCA_Calculations!$I$3:$N$12,5,0)</f>
        <v>#N/A</v>
      </c>
      <c r="F1382" s="156" t="e">
        <f>VLOOKUP('Room Details'!$I1370,NCA_Calculations!$I$3:$N$12,6,0)</f>
        <v>#N/A</v>
      </c>
      <c r="G1382" s="156" t="str">
        <f>IF(OR(ISBLANK('Room Details'!$M1370), 'Room Details'!$M1370 = 0,  'Room Details'!$M1370 = "N/A" ),"Usable","Unusable")</f>
        <v>Usable</v>
      </c>
      <c r="H1382" s="156">
        <f>'Room Details'!$V1370</f>
        <v>0</v>
      </c>
      <c r="I1382" s="156">
        <f>_xlfn.IFNA(ROUNDUP(IF(OR('Room Details'!$J1370=0,ISBLANK('Room Details'!$J1370),'Room Details'!$J1370="N/A"),0,IF('Room Details'!$J1370&gt;$D1382,('Room Details'!$J1370/$E1382)+$F1382,IF('Room Details'!$J1370&lt;=ABS($B1382*$C1382),1,('Room Details'!$J1370/$B1382)+$C1382))),0),0)</f>
        <v>0</v>
      </c>
      <c r="J1382" s="167"/>
      <c r="K1382" s="167"/>
      <c r="L1382" s="156">
        <f t="shared" si="84"/>
        <v>0</v>
      </c>
      <c r="M1382" s="156">
        <f t="shared" si="85"/>
        <v>0</v>
      </c>
      <c r="N1382" s="165"/>
      <c r="O1382" s="165"/>
      <c r="P1382" s="156">
        <f t="shared" si="86"/>
        <v>0</v>
      </c>
      <c r="Q1382" s="156">
        <f t="shared" si="87"/>
        <v>0</v>
      </c>
      <c r="R1382" s="165"/>
      <c r="S1382" s="165"/>
    </row>
    <row r="1383" spans="1:19" x14ac:dyDescent="0.25">
      <c r="A1383" s="156">
        <v>1368</v>
      </c>
      <c r="B1383" s="156" t="e">
        <f>VLOOKUP('Room Details'!$I1371,NCA_Calculations!$I$3:$N$12,2,0)</f>
        <v>#N/A</v>
      </c>
      <c r="C1383" s="156" t="e">
        <f>VLOOKUP('Room Details'!$I1371,NCA_Calculations!$I$3:$N$12,3,0)</f>
        <v>#N/A</v>
      </c>
      <c r="D1383" s="156" t="e">
        <f>VLOOKUP('Room Details'!$I1371,NCA_Calculations!$I$3:$N$12,4,0)</f>
        <v>#N/A</v>
      </c>
      <c r="E1383" s="156" t="e">
        <f>VLOOKUP('Room Details'!$I1371,NCA_Calculations!$I$3:$N$12,5,0)</f>
        <v>#N/A</v>
      </c>
      <c r="F1383" s="156" t="e">
        <f>VLOOKUP('Room Details'!$I1371,NCA_Calculations!$I$3:$N$12,6,0)</f>
        <v>#N/A</v>
      </c>
      <c r="G1383" s="156" t="str">
        <f>IF(OR(ISBLANK('Room Details'!$M1371), 'Room Details'!$M1371 = 0,  'Room Details'!$M1371 = "N/A" ),"Usable","Unusable")</f>
        <v>Usable</v>
      </c>
      <c r="H1383" s="156">
        <f>'Room Details'!$V1371</f>
        <v>0</v>
      </c>
      <c r="I1383" s="156">
        <f>_xlfn.IFNA(ROUNDUP(IF(OR('Room Details'!$J1371=0,ISBLANK('Room Details'!$J1371),'Room Details'!$J1371="N/A"),0,IF('Room Details'!$J1371&gt;$D1383,('Room Details'!$J1371/$E1383)+$F1383,IF('Room Details'!$J1371&lt;=ABS($B1383*$C1383),1,('Room Details'!$J1371/$B1383)+$C1383))),0),0)</f>
        <v>0</v>
      </c>
      <c r="J1383" s="167"/>
      <c r="K1383" s="167"/>
      <c r="L1383" s="156">
        <f t="shared" si="84"/>
        <v>0</v>
      </c>
      <c r="M1383" s="156">
        <f t="shared" si="85"/>
        <v>0</v>
      </c>
      <c r="N1383" s="165"/>
      <c r="O1383" s="165"/>
      <c r="P1383" s="156">
        <f t="shared" si="86"/>
        <v>0</v>
      </c>
      <c r="Q1383" s="156">
        <f t="shared" si="87"/>
        <v>0</v>
      </c>
      <c r="R1383" s="165"/>
      <c r="S1383" s="165"/>
    </row>
    <row r="1384" spans="1:19" x14ac:dyDescent="0.25">
      <c r="A1384" s="156">
        <v>1369</v>
      </c>
      <c r="B1384" s="156" t="e">
        <f>VLOOKUP('Room Details'!$I1372,NCA_Calculations!$I$3:$N$12,2,0)</f>
        <v>#N/A</v>
      </c>
      <c r="C1384" s="156" t="e">
        <f>VLOOKUP('Room Details'!$I1372,NCA_Calculations!$I$3:$N$12,3,0)</f>
        <v>#N/A</v>
      </c>
      <c r="D1384" s="156" t="e">
        <f>VLOOKUP('Room Details'!$I1372,NCA_Calculations!$I$3:$N$12,4,0)</f>
        <v>#N/A</v>
      </c>
      <c r="E1384" s="156" t="e">
        <f>VLOOKUP('Room Details'!$I1372,NCA_Calculations!$I$3:$N$12,5,0)</f>
        <v>#N/A</v>
      </c>
      <c r="F1384" s="156" t="e">
        <f>VLOOKUP('Room Details'!$I1372,NCA_Calculations!$I$3:$N$12,6,0)</f>
        <v>#N/A</v>
      </c>
      <c r="G1384" s="156" t="str">
        <f>IF(OR(ISBLANK('Room Details'!$M1372), 'Room Details'!$M1372 = 0,  'Room Details'!$M1372 = "N/A" ),"Usable","Unusable")</f>
        <v>Usable</v>
      </c>
      <c r="H1384" s="156">
        <f>'Room Details'!$V1372</f>
        <v>0</v>
      </c>
      <c r="I1384" s="156">
        <f>_xlfn.IFNA(ROUNDUP(IF(OR('Room Details'!$J1372=0,ISBLANK('Room Details'!$J1372),'Room Details'!$J1372="N/A"),0,IF('Room Details'!$J1372&gt;$D1384,('Room Details'!$J1372/$E1384)+$F1384,IF('Room Details'!$J1372&lt;=ABS($B1384*$C1384),1,('Room Details'!$J1372/$B1384)+$C1384))),0),0)</f>
        <v>0</v>
      </c>
      <c r="J1384" s="167"/>
      <c r="K1384" s="167"/>
      <c r="L1384" s="156">
        <f t="shared" si="84"/>
        <v>0</v>
      </c>
      <c r="M1384" s="156">
        <f t="shared" si="85"/>
        <v>0</v>
      </c>
      <c r="N1384" s="165"/>
      <c r="O1384" s="165"/>
      <c r="P1384" s="156">
        <f t="shared" si="86"/>
        <v>0</v>
      </c>
      <c r="Q1384" s="156">
        <f t="shared" si="87"/>
        <v>0</v>
      </c>
      <c r="R1384" s="165"/>
      <c r="S1384" s="165"/>
    </row>
    <row r="1385" spans="1:19" x14ac:dyDescent="0.25">
      <c r="A1385" s="156">
        <v>1370</v>
      </c>
      <c r="B1385" s="156" t="e">
        <f>VLOOKUP('Room Details'!$I1373,NCA_Calculations!$I$3:$N$12,2,0)</f>
        <v>#N/A</v>
      </c>
      <c r="C1385" s="156" t="e">
        <f>VLOOKUP('Room Details'!$I1373,NCA_Calculations!$I$3:$N$12,3,0)</f>
        <v>#N/A</v>
      </c>
      <c r="D1385" s="156" t="e">
        <f>VLOOKUP('Room Details'!$I1373,NCA_Calculations!$I$3:$N$12,4,0)</f>
        <v>#N/A</v>
      </c>
      <c r="E1385" s="156" t="e">
        <f>VLOOKUP('Room Details'!$I1373,NCA_Calculations!$I$3:$N$12,5,0)</f>
        <v>#N/A</v>
      </c>
      <c r="F1385" s="156" t="e">
        <f>VLOOKUP('Room Details'!$I1373,NCA_Calculations!$I$3:$N$12,6,0)</f>
        <v>#N/A</v>
      </c>
      <c r="G1385" s="156" t="str">
        <f>IF(OR(ISBLANK('Room Details'!$M1373), 'Room Details'!$M1373 = 0,  'Room Details'!$M1373 = "N/A" ),"Usable","Unusable")</f>
        <v>Usable</v>
      </c>
      <c r="H1385" s="156">
        <f>'Room Details'!$V1373</f>
        <v>0</v>
      </c>
      <c r="I1385" s="156">
        <f>_xlfn.IFNA(ROUNDUP(IF(OR('Room Details'!$J1373=0,ISBLANK('Room Details'!$J1373),'Room Details'!$J1373="N/A"),0,IF('Room Details'!$J1373&gt;$D1385,('Room Details'!$J1373/$E1385)+$F1385,IF('Room Details'!$J1373&lt;=ABS($B1385*$C1385),1,('Room Details'!$J1373/$B1385)+$C1385))),0),0)</f>
        <v>0</v>
      </c>
      <c r="J1385" s="167"/>
      <c r="K1385" s="167"/>
      <c r="L1385" s="156">
        <f t="shared" si="84"/>
        <v>0</v>
      </c>
      <c r="M1385" s="156">
        <f t="shared" si="85"/>
        <v>0</v>
      </c>
      <c r="N1385" s="165"/>
      <c r="O1385" s="165"/>
      <c r="P1385" s="156">
        <f t="shared" si="86"/>
        <v>0</v>
      </c>
      <c r="Q1385" s="156">
        <f t="shared" si="87"/>
        <v>0</v>
      </c>
      <c r="R1385" s="165"/>
      <c r="S1385" s="165"/>
    </row>
    <row r="1386" spans="1:19" x14ac:dyDescent="0.25">
      <c r="A1386" s="156">
        <v>1371</v>
      </c>
      <c r="B1386" s="156" t="e">
        <f>VLOOKUP('Room Details'!$I1374,NCA_Calculations!$I$3:$N$12,2,0)</f>
        <v>#N/A</v>
      </c>
      <c r="C1386" s="156" t="e">
        <f>VLOOKUP('Room Details'!$I1374,NCA_Calculations!$I$3:$N$12,3,0)</f>
        <v>#N/A</v>
      </c>
      <c r="D1386" s="156" t="e">
        <f>VLOOKUP('Room Details'!$I1374,NCA_Calculations!$I$3:$N$12,4,0)</f>
        <v>#N/A</v>
      </c>
      <c r="E1386" s="156" t="e">
        <f>VLOOKUP('Room Details'!$I1374,NCA_Calculations!$I$3:$N$12,5,0)</f>
        <v>#N/A</v>
      </c>
      <c r="F1386" s="156" t="e">
        <f>VLOOKUP('Room Details'!$I1374,NCA_Calculations!$I$3:$N$12,6,0)</f>
        <v>#N/A</v>
      </c>
      <c r="G1386" s="156" t="str">
        <f>IF(OR(ISBLANK('Room Details'!$M1374), 'Room Details'!$M1374 = 0,  'Room Details'!$M1374 = "N/A" ),"Usable","Unusable")</f>
        <v>Usable</v>
      </c>
      <c r="H1386" s="156">
        <f>'Room Details'!$V1374</f>
        <v>0</v>
      </c>
      <c r="I1386" s="156">
        <f>_xlfn.IFNA(ROUNDUP(IF(OR('Room Details'!$J1374=0,ISBLANK('Room Details'!$J1374),'Room Details'!$J1374="N/A"),0,IF('Room Details'!$J1374&gt;$D1386,('Room Details'!$J1374/$E1386)+$F1386,IF('Room Details'!$J1374&lt;=ABS($B1386*$C1386),1,('Room Details'!$J1374/$B1386)+$C1386))),0),0)</f>
        <v>0</v>
      </c>
      <c r="J1386" s="167"/>
      <c r="K1386" s="167"/>
      <c r="L1386" s="156">
        <f t="shared" si="84"/>
        <v>0</v>
      </c>
      <c r="M1386" s="156">
        <f t="shared" si="85"/>
        <v>0</v>
      </c>
      <c r="N1386" s="165"/>
      <c r="O1386" s="165"/>
      <c r="P1386" s="156">
        <f t="shared" si="86"/>
        <v>0</v>
      </c>
      <c r="Q1386" s="156">
        <f t="shared" si="87"/>
        <v>0</v>
      </c>
      <c r="R1386" s="165"/>
      <c r="S1386" s="165"/>
    </row>
    <row r="1387" spans="1:19" x14ac:dyDescent="0.25">
      <c r="A1387" s="156">
        <v>1372</v>
      </c>
      <c r="B1387" s="156" t="e">
        <f>VLOOKUP('Room Details'!$I1375,NCA_Calculations!$I$3:$N$12,2,0)</f>
        <v>#N/A</v>
      </c>
      <c r="C1387" s="156" t="e">
        <f>VLOOKUP('Room Details'!$I1375,NCA_Calculations!$I$3:$N$12,3,0)</f>
        <v>#N/A</v>
      </c>
      <c r="D1387" s="156" t="e">
        <f>VLOOKUP('Room Details'!$I1375,NCA_Calculations!$I$3:$N$12,4,0)</f>
        <v>#N/A</v>
      </c>
      <c r="E1387" s="156" t="e">
        <f>VLOOKUP('Room Details'!$I1375,NCA_Calculations!$I$3:$N$12,5,0)</f>
        <v>#N/A</v>
      </c>
      <c r="F1387" s="156" t="e">
        <f>VLOOKUP('Room Details'!$I1375,NCA_Calculations!$I$3:$N$12,6,0)</f>
        <v>#N/A</v>
      </c>
      <c r="G1387" s="156" t="str">
        <f>IF(OR(ISBLANK('Room Details'!$M1375), 'Room Details'!$M1375 = 0,  'Room Details'!$M1375 = "N/A" ),"Usable","Unusable")</f>
        <v>Usable</v>
      </c>
      <c r="H1387" s="156">
        <f>'Room Details'!$V1375</f>
        <v>0</v>
      </c>
      <c r="I1387" s="156">
        <f>_xlfn.IFNA(ROUNDUP(IF(OR('Room Details'!$J1375=0,ISBLANK('Room Details'!$J1375),'Room Details'!$J1375="N/A"),0,IF('Room Details'!$J1375&gt;$D1387,('Room Details'!$J1375/$E1387)+$F1387,IF('Room Details'!$J1375&lt;=ABS($B1387*$C1387),1,('Room Details'!$J1375/$B1387)+$C1387))),0),0)</f>
        <v>0</v>
      </c>
      <c r="J1387" s="167"/>
      <c r="K1387" s="167"/>
      <c r="L1387" s="156">
        <f t="shared" si="84"/>
        <v>0</v>
      </c>
      <c r="M1387" s="156">
        <f t="shared" si="85"/>
        <v>0</v>
      </c>
      <c r="N1387" s="165"/>
      <c r="O1387" s="165"/>
      <c r="P1387" s="156">
        <f t="shared" si="86"/>
        <v>0</v>
      </c>
      <c r="Q1387" s="156">
        <f t="shared" si="87"/>
        <v>0</v>
      </c>
      <c r="R1387" s="165"/>
      <c r="S1387" s="165"/>
    </row>
    <row r="1388" spans="1:19" x14ac:dyDescent="0.25">
      <c r="A1388" s="156">
        <v>1373</v>
      </c>
      <c r="B1388" s="156" t="e">
        <f>VLOOKUP('Room Details'!$I1376,NCA_Calculations!$I$3:$N$12,2,0)</f>
        <v>#N/A</v>
      </c>
      <c r="C1388" s="156" t="e">
        <f>VLOOKUP('Room Details'!$I1376,NCA_Calculations!$I$3:$N$12,3,0)</f>
        <v>#N/A</v>
      </c>
      <c r="D1388" s="156" t="e">
        <f>VLOOKUP('Room Details'!$I1376,NCA_Calculations!$I$3:$N$12,4,0)</f>
        <v>#N/A</v>
      </c>
      <c r="E1388" s="156" t="e">
        <f>VLOOKUP('Room Details'!$I1376,NCA_Calculations!$I$3:$N$12,5,0)</f>
        <v>#N/A</v>
      </c>
      <c r="F1388" s="156" t="e">
        <f>VLOOKUP('Room Details'!$I1376,NCA_Calculations!$I$3:$N$12,6,0)</f>
        <v>#N/A</v>
      </c>
      <c r="G1388" s="156" t="str">
        <f>IF(OR(ISBLANK('Room Details'!$M1376), 'Room Details'!$M1376 = 0,  'Room Details'!$M1376 = "N/A" ),"Usable","Unusable")</f>
        <v>Usable</v>
      </c>
      <c r="H1388" s="156">
        <f>'Room Details'!$V1376</f>
        <v>0</v>
      </c>
      <c r="I1388" s="156">
        <f>_xlfn.IFNA(ROUNDUP(IF(OR('Room Details'!$J1376=0,ISBLANK('Room Details'!$J1376),'Room Details'!$J1376="N/A"),0,IF('Room Details'!$J1376&gt;$D1388,('Room Details'!$J1376/$E1388)+$F1388,IF('Room Details'!$J1376&lt;=ABS($B1388*$C1388),1,('Room Details'!$J1376/$B1388)+$C1388))),0),0)</f>
        <v>0</v>
      </c>
      <c r="J1388" s="167"/>
      <c r="K1388" s="167"/>
      <c r="L1388" s="156">
        <f t="shared" si="84"/>
        <v>0</v>
      </c>
      <c r="M1388" s="156">
        <f t="shared" si="85"/>
        <v>0</v>
      </c>
      <c r="N1388" s="165"/>
      <c r="O1388" s="165"/>
      <c r="P1388" s="156">
        <f t="shared" si="86"/>
        <v>0</v>
      </c>
      <c r="Q1388" s="156">
        <f t="shared" si="87"/>
        <v>0</v>
      </c>
      <c r="R1388" s="165"/>
      <c r="S1388" s="165"/>
    </row>
    <row r="1389" spans="1:19" x14ac:dyDescent="0.25">
      <c r="A1389" s="156">
        <v>1374</v>
      </c>
      <c r="B1389" s="156" t="e">
        <f>VLOOKUP('Room Details'!$I1377,NCA_Calculations!$I$3:$N$12,2,0)</f>
        <v>#N/A</v>
      </c>
      <c r="C1389" s="156" t="e">
        <f>VLOOKUP('Room Details'!$I1377,NCA_Calculations!$I$3:$N$12,3,0)</f>
        <v>#N/A</v>
      </c>
      <c r="D1389" s="156" t="e">
        <f>VLOOKUP('Room Details'!$I1377,NCA_Calculations!$I$3:$N$12,4,0)</f>
        <v>#N/A</v>
      </c>
      <c r="E1389" s="156" t="e">
        <f>VLOOKUP('Room Details'!$I1377,NCA_Calculations!$I$3:$N$12,5,0)</f>
        <v>#N/A</v>
      </c>
      <c r="F1389" s="156" t="e">
        <f>VLOOKUP('Room Details'!$I1377,NCA_Calculations!$I$3:$N$12,6,0)</f>
        <v>#N/A</v>
      </c>
      <c r="G1389" s="156" t="str">
        <f>IF(OR(ISBLANK('Room Details'!$M1377), 'Room Details'!$M1377 = 0,  'Room Details'!$M1377 = "N/A" ),"Usable","Unusable")</f>
        <v>Usable</v>
      </c>
      <c r="H1389" s="156">
        <f>'Room Details'!$V1377</f>
        <v>0</v>
      </c>
      <c r="I1389" s="156">
        <f>_xlfn.IFNA(ROUNDUP(IF(OR('Room Details'!$J1377=0,ISBLANK('Room Details'!$J1377),'Room Details'!$J1377="N/A"),0,IF('Room Details'!$J1377&gt;$D1389,('Room Details'!$J1377/$E1389)+$F1389,IF('Room Details'!$J1377&lt;=ABS($B1389*$C1389),1,('Room Details'!$J1377/$B1389)+$C1389))),0),0)</f>
        <v>0</v>
      </c>
      <c r="J1389" s="167"/>
      <c r="K1389" s="167"/>
      <c r="L1389" s="156">
        <f t="shared" si="84"/>
        <v>0</v>
      </c>
      <c r="M1389" s="156">
        <f t="shared" si="85"/>
        <v>0</v>
      </c>
      <c r="N1389" s="165"/>
      <c r="O1389" s="165"/>
      <c r="P1389" s="156">
        <f t="shared" si="86"/>
        <v>0</v>
      </c>
      <c r="Q1389" s="156">
        <f t="shared" si="87"/>
        <v>0</v>
      </c>
      <c r="R1389" s="165"/>
      <c r="S1389" s="165"/>
    </row>
    <row r="1390" spans="1:19" x14ac:dyDescent="0.25">
      <c r="A1390" s="156">
        <v>1375</v>
      </c>
      <c r="B1390" s="156" t="e">
        <f>VLOOKUP('Room Details'!$I1378,NCA_Calculations!$I$3:$N$12,2,0)</f>
        <v>#N/A</v>
      </c>
      <c r="C1390" s="156" t="e">
        <f>VLOOKUP('Room Details'!$I1378,NCA_Calculations!$I$3:$N$12,3,0)</f>
        <v>#N/A</v>
      </c>
      <c r="D1390" s="156" t="e">
        <f>VLOOKUP('Room Details'!$I1378,NCA_Calculations!$I$3:$N$12,4,0)</f>
        <v>#N/A</v>
      </c>
      <c r="E1390" s="156" t="e">
        <f>VLOOKUP('Room Details'!$I1378,NCA_Calculations!$I$3:$N$12,5,0)</f>
        <v>#N/A</v>
      </c>
      <c r="F1390" s="156" t="e">
        <f>VLOOKUP('Room Details'!$I1378,NCA_Calculations!$I$3:$N$12,6,0)</f>
        <v>#N/A</v>
      </c>
      <c r="G1390" s="156" t="str">
        <f>IF(OR(ISBLANK('Room Details'!$M1378), 'Room Details'!$M1378 = 0,  'Room Details'!$M1378 = "N/A" ),"Usable","Unusable")</f>
        <v>Usable</v>
      </c>
      <c r="H1390" s="156">
        <f>'Room Details'!$V1378</f>
        <v>0</v>
      </c>
      <c r="I1390" s="156">
        <f>_xlfn.IFNA(ROUNDUP(IF(OR('Room Details'!$J1378=0,ISBLANK('Room Details'!$J1378),'Room Details'!$J1378="N/A"),0,IF('Room Details'!$J1378&gt;$D1390,('Room Details'!$J1378/$E1390)+$F1390,IF('Room Details'!$J1378&lt;=ABS($B1390*$C1390),1,('Room Details'!$J1378/$B1390)+$C1390))),0),0)</f>
        <v>0</v>
      </c>
      <c r="J1390" s="167"/>
      <c r="K1390" s="167"/>
      <c r="L1390" s="156">
        <f t="shared" si="84"/>
        <v>0</v>
      </c>
      <c r="M1390" s="156">
        <f t="shared" si="85"/>
        <v>0</v>
      </c>
      <c r="N1390" s="165"/>
      <c r="O1390" s="165"/>
      <c r="P1390" s="156">
        <f t="shared" si="86"/>
        <v>0</v>
      </c>
      <c r="Q1390" s="156">
        <f t="shared" si="87"/>
        <v>0</v>
      </c>
      <c r="R1390" s="165"/>
      <c r="S1390" s="165"/>
    </row>
    <row r="1391" spans="1:19" x14ac:dyDescent="0.25">
      <c r="A1391" s="156">
        <v>1376</v>
      </c>
      <c r="B1391" s="156" t="e">
        <f>VLOOKUP('Room Details'!$I1379,NCA_Calculations!$I$3:$N$12,2,0)</f>
        <v>#N/A</v>
      </c>
      <c r="C1391" s="156" t="e">
        <f>VLOOKUP('Room Details'!$I1379,NCA_Calculations!$I$3:$N$12,3,0)</f>
        <v>#N/A</v>
      </c>
      <c r="D1391" s="156" t="e">
        <f>VLOOKUP('Room Details'!$I1379,NCA_Calculations!$I$3:$N$12,4,0)</f>
        <v>#N/A</v>
      </c>
      <c r="E1391" s="156" t="e">
        <f>VLOOKUP('Room Details'!$I1379,NCA_Calculations!$I$3:$N$12,5,0)</f>
        <v>#N/A</v>
      </c>
      <c r="F1391" s="156" t="e">
        <f>VLOOKUP('Room Details'!$I1379,NCA_Calculations!$I$3:$N$12,6,0)</f>
        <v>#N/A</v>
      </c>
      <c r="G1391" s="156" t="str">
        <f>IF(OR(ISBLANK('Room Details'!$M1379), 'Room Details'!$M1379 = 0,  'Room Details'!$M1379 = "N/A" ),"Usable","Unusable")</f>
        <v>Usable</v>
      </c>
      <c r="H1391" s="156">
        <f>'Room Details'!$V1379</f>
        <v>0</v>
      </c>
      <c r="I1391" s="156">
        <f>_xlfn.IFNA(ROUNDUP(IF(OR('Room Details'!$J1379=0,ISBLANK('Room Details'!$J1379),'Room Details'!$J1379="N/A"),0,IF('Room Details'!$J1379&gt;$D1391,('Room Details'!$J1379/$E1391)+$F1391,IF('Room Details'!$J1379&lt;=ABS($B1391*$C1391),1,('Room Details'!$J1379/$B1391)+$C1391))),0),0)</f>
        <v>0</v>
      </c>
      <c r="J1391" s="167"/>
      <c r="K1391" s="167"/>
      <c r="L1391" s="156">
        <f t="shared" si="84"/>
        <v>0</v>
      </c>
      <c r="M1391" s="156">
        <f t="shared" si="85"/>
        <v>0</v>
      </c>
      <c r="N1391" s="165"/>
      <c r="O1391" s="165"/>
      <c r="P1391" s="156">
        <f t="shared" si="86"/>
        <v>0</v>
      </c>
      <c r="Q1391" s="156">
        <f t="shared" si="87"/>
        <v>0</v>
      </c>
      <c r="R1391" s="165"/>
      <c r="S1391" s="165"/>
    </row>
    <row r="1392" spans="1:19" x14ac:dyDescent="0.25">
      <c r="A1392" s="156">
        <v>1377</v>
      </c>
      <c r="B1392" s="156" t="e">
        <f>VLOOKUP('Room Details'!$I1380,NCA_Calculations!$I$3:$N$12,2,0)</f>
        <v>#N/A</v>
      </c>
      <c r="C1392" s="156" t="e">
        <f>VLOOKUP('Room Details'!$I1380,NCA_Calculations!$I$3:$N$12,3,0)</f>
        <v>#N/A</v>
      </c>
      <c r="D1392" s="156" t="e">
        <f>VLOOKUP('Room Details'!$I1380,NCA_Calculations!$I$3:$N$12,4,0)</f>
        <v>#N/A</v>
      </c>
      <c r="E1392" s="156" t="e">
        <f>VLOOKUP('Room Details'!$I1380,NCA_Calculations!$I$3:$N$12,5,0)</f>
        <v>#N/A</v>
      </c>
      <c r="F1392" s="156" t="e">
        <f>VLOOKUP('Room Details'!$I1380,NCA_Calculations!$I$3:$N$12,6,0)</f>
        <v>#N/A</v>
      </c>
      <c r="G1392" s="156" t="str">
        <f>IF(OR(ISBLANK('Room Details'!$M1380), 'Room Details'!$M1380 = 0,  'Room Details'!$M1380 = "N/A" ),"Usable","Unusable")</f>
        <v>Usable</v>
      </c>
      <c r="H1392" s="156">
        <f>'Room Details'!$V1380</f>
        <v>0</v>
      </c>
      <c r="I1392" s="156">
        <f>_xlfn.IFNA(ROUNDUP(IF(OR('Room Details'!$J1380=0,ISBLANK('Room Details'!$J1380),'Room Details'!$J1380="N/A"),0,IF('Room Details'!$J1380&gt;$D1392,('Room Details'!$J1380/$E1392)+$F1392,IF('Room Details'!$J1380&lt;=ABS($B1392*$C1392),1,('Room Details'!$J1380/$B1392)+$C1392))),0),0)</f>
        <v>0</v>
      </c>
      <c r="J1392" s="167"/>
      <c r="K1392" s="167"/>
      <c r="L1392" s="156">
        <f t="shared" si="84"/>
        <v>0</v>
      </c>
      <c r="M1392" s="156">
        <f t="shared" si="85"/>
        <v>0</v>
      </c>
      <c r="N1392" s="165"/>
      <c r="O1392" s="165"/>
      <c r="P1392" s="156">
        <f t="shared" si="86"/>
        <v>0</v>
      </c>
      <c r="Q1392" s="156">
        <f t="shared" si="87"/>
        <v>0</v>
      </c>
      <c r="R1392" s="165"/>
      <c r="S1392" s="165"/>
    </row>
    <row r="1393" spans="1:19" x14ac:dyDescent="0.25">
      <c r="A1393" s="156">
        <v>1378</v>
      </c>
      <c r="B1393" s="156" t="e">
        <f>VLOOKUP('Room Details'!$I1381,NCA_Calculations!$I$3:$N$12,2,0)</f>
        <v>#N/A</v>
      </c>
      <c r="C1393" s="156" t="e">
        <f>VLOOKUP('Room Details'!$I1381,NCA_Calculations!$I$3:$N$12,3,0)</f>
        <v>#N/A</v>
      </c>
      <c r="D1393" s="156" t="e">
        <f>VLOOKUP('Room Details'!$I1381,NCA_Calculations!$I$3:$N$12,4,0)</f>
        <v>#N/A</v>
      </c>
      <c r="E1393" s="156" t="e">
        <f>VLOOKUP('Room Details'!$I1381,NCA_Calculations!$I$3:$N$12,5,0)</f>
        <v>#N/A</v>
      </c>
      <c r="F1393" s="156" t="e">
        <f>VLOOKUP('Room Details'!$I1381,NCA_Calculations!$I$3:$N$12,6,0)</f>
        <v>#N/A</v>
      </c>
      <c r="G1393" s="156" t="str">
        <f>IF(OR(ISBLANK('Room Details'!$M1381), 'Room Details'!$M1381 = 0,  'Room Details'!$M1381 = "N/A" ),"Usable","Unusable")</f>
        <v>Usable</v>
      </c>
      <c r="H1393" s="156">
        <f>'Room Details'!$V1381</f>
        <v>0</v>
      </c>
      <c r="I1393" s="156">
        <f>_xlfn.IFNA(ROUNDUP(IF(OR('Room Details'!$J1381=0,ISBLANK('Room Details'!$J1381),'Room Details'!$J1381="N/A"),0,IF('Room Details'!$J1381&gt;$D1393,('Room Details'!$J1381/$E1393)+$F1393,IF('Room Details'!$J1381&lt;=ABS($B1393*$C1393),1,('Room Details'!$J1381/$B1393)+$C1393))),0),0)</f>
        <v>0</v>
      </c>
      <c r="J1393" s="167"/>
      <c r="K1393" s="167"/>
      <c r="L1393" s="156">
        <f t="shared" si="84"/>
        <v>0</v>
      </c>
      <c r="M1393" s="156">
        <f t="shared" si="85"/>
        <v>0</v>
      </c>
      <c r="N1393" s="165"/>
      <c r="O1393" s="165"/>
      <c r="P1393" s="156">
        <f t="shared" si="86"/>
        <v>0</v>
      </c>
      <c r="Q1393" s="156">
        <f t="shared" si="87"/>
        <v>0</v>
      </c>
      <c r="R1393" s="165"/>
      <c r="S1393" s="165"/>
    </row>
    <row r="1394" spans="1:19" x14ac:dyDescent="0.25">
      <c r="A1394" s="156">
        <v>1379</v>
      </c>
      <c r="B1394" s="156" t="e">
        <f>VLOOKUP('Room Details'!$I1382,NCA_Calculations!$I$3:$N$12,2,0)</f>
        <v>#N/A</v>
      </c>
      <c r="C1394" s="156" t="e">
        <f>VLOOKUP('Room Details'!$I1382,NCA_Calculations!$I$3:$N$12,3,0)</f>
        <v>#N/A</v>
      </c>
      <c r="D1394" s="156" t="e">
        <f>VLOOKUP('Room Details'!$I1382,NCA_Calculations!$I$3:$N$12,4,0)</f>
        <v>#N/A</v>
      </c>
      <c r="E1394" s="156" t="e">
        <f>VLOOKUP('Room Details'!$I1382,NCA_Calculations!$I$3:$N$12,5,0)</f>
        <v>#N/A</v>
      </c>
      <c r="F1394" s="156" t="e">
        <f>VLOOKUP('Room Details'!$I1382,NCA_Calculations!$I$3:$N$12,6,0)</f>
        <v>#N/A</v>
      </c>
      <c r="G1394" s="156" t="str">
        <f>IF(OR(ISBLANK('Room Details'!$M1382), 'Room Details'!$M1382 = 0,  'Room Details'!$M1382 = "N/A" ),"Usable","Unusable")</f>
        <v>Usable</v>
      </c>
      <c r="H1394" s="156">
        <f>'Room Details'!$V1382</f>
        <v>0</v>
      </c>
      <c r="I1394" s="156">
        <f>_xlfn.IFNA(ROUNDUP(IF(OR('Room Details'!$J1382=0,ISBLANK('Room Details'!$J1382),'Room Details'!$J1382="N/A"),0,IF('Room Details'!$J1382&gt;$D1394,('Room Details'!$J1382/$E1394)+$F1394,IF('Room Details'!$J1382&lt;=ABS($B1394*$C1394),1,('Room Details'!$J1382/$B1394)+$C1394))),0),0)</f>
        <v>0</v>
      </c>
      <c r="J1394" s="167"/>
      <c r="K1394" s="167"/>
      <c r="L1394" s="156">
        <f t="shared" si="84"/>
        <v>0</v>
      </c>
      <c r="M1394" s="156">
        <f t="shared" si="85"/>
        <v>0</v>
      </c>
      <c r="N1394" s="165"/>
      <c r="O1394" s="165"/>
      <c r="P1394" s="156">
        <f t="shared" si="86"/>
        <v>0</v>
      </c>
      <c r="Q1394" s="156">
        <f t="shared" si="87"/>
        <v>0</v>
      </c>
      <c r="R1394" s="165"/>
      <c r="S1394" s="165"/>
    </row>
    <row r="1395" spans="1:19" x14ac:dyDescent="0.25">
      <c r="A1395" s="156">
        <v>1380</v>
      </c>
      <c r="B1395" s="156" t="e">
        <f>VLOOKUP('Room Details'!$I1383,NCA_Calculations!$I$3:$N$12,2,0)</f>
        <v>#N/A</v>
      </c>
      <c r="C1395" s="156" t="e">
        <f>VLOOKUP('Room Details'!$I1383,NCA_Calculations!$I$3:$N$12,3,0)</f>
        <v>#N/A</v>
      </c>
      <c r="D1395" s="156" t="e">
        <f>VLOOKUP('Room Details'!$I1383,NCA_Calculations!$I$3:$N$12,4,0)</f>
        <v>#N/A</v>
      </c>
      <c r="E1395" s="156" t="e">
        <f>VLOOKUP('Room Details'!$I1383,NCA_Calculations!$I$3:$N$12,5,0)</f>
        <v>#N/A</v>
      </c>
      <c r="F1395" s="156" t="e">
        <f>VLOOKUP('Room Details'!$I1383,NCA_Calculations!$I$3:$N$12,6,0)</f>
        <v>#N/A</v>
      </c>
      <c r="G1395" s="156" t="str">
        <f>IF(OR(ISBLANK('Room Details'!$M1383), 'Room Details'!$M1383 = 0,  'Room Details'!$M1383 = "N/A" ),"Usable","Unusable")</f>
        <v>Usable</v>
      </c>
      <c r="H1395" s="156">
        <f>'Room Details'!$V1383</f>
        <v>0</v>
      </c>
      <c r="I1395" s="156">
        <f>_xlfn.IFNA(ROUNDUP(IF(OR('Room Details'!$J1383=0,ISBLANK('Room Details'!$J1383),'Room Details'!$J1383="N/A"),0,IF('Room Details'!$J1383&gt;$D1395,('Room Details'!$J1383/$E1395)+$F1395,IF('Room Details'!$J1383&lt;=ABS($B1395*$C1395),1,('Room Details'!$J1383/$B1395)+$C1395))),0),0)</f>
        <v>0</v>
      </c>
      <c r="J1395" s="167"/>
      <c r="K1395" s="167"/>
      <c r="L1395" s="156">
        <f t="shared" si="84"/>
        <v>0</v>
      </c>
      <c r="M1395" s="156">
        <f t="shared" si="85"/>
        <v>0</v>
      </c>
      <c r="N1395" s="165"/>
      <c r="O1395" s="165"/>
      <c r="P1395" s="156">
        <f t="shared" si="86"/>
        <v>0</v>
      </c>
      <c r="Q1395" s="156">
        <f t="shared" si="87"/>
        <v>0</v>
      </c>
      <c r="R1395" s="165"/>
      <c r="S1395" s="165"/>
    </row>
    <row r="1396" spans="1:19" x14ac:dyDescent="0.25">
      <c r="A1396" s="156">
        <v>1381</v>
      </c>
      <c r="B1396" s="156" t="e">
        <f>VLOOKUP('Room Details'!$I1384,NCA_Calculations!$I$3:$N$12,2,0)</f>
        <v>#N/A</v>
      </c>
      <c r="C1396" s="156" t="e">
        <f>VLOOKUP('Room Details'!$I1384,NCA_Calculations!$I$3:$N$12,3,0)</f>
        <v>#N/A</v>
      </c>
      <c r="D1396" s="156" t="e">
        <f>VLOOKUP('Room Details'!$I1384,NCA_Calculations!$I$3:$N$12,4,0)</f>
        <v>#N/A</v>
      </c>
      <c r="E1396" s="156" t="e">
        <f>VLOOKUP('Room Details'!$I1384,NCA_Calculations!$I$3:$N$12,5,0)</f>
        <v>#N/A</v>
      </c>
      <c r="F1396" s="156" t="e">
        <f>VLOOKUP('Room Details'!$I1384,NCA_Calculations!$I$3:$N$12,6,0)</f>
        <v>#N/A</v>
      </c>
      <c r="G1396" s="156" t="str">
        <f>IF(OR(ISBLANK('Room Details'!$M1384), 'Room Details'!$M1384 = 0,  'Room Details'!$M1384 = "N/A" ),"Usable","Unusable")</f>
        <v>Usable</v>
      </c>
      <c r="H1396" s="156">
        <f>'Room Details'!$V1384</f>
        <v>0</v>
      </c>
      <c r="I1396" s="156">
        <f>_xlfn.IFNA(ROUNDUP(IF(OR('Room Details'!$J1384=0,ISBLANK('Room Details'!$J1384),'Room Details'!$J1384="N/A"),0,IF('Room Details'!$J1384&gt;$D1396,('Room Details'!$J1384/$E1396)+$F1396,IF('Room Details'!$J1384&lt;=ABS($B1396*$C1396),1,('Room Details'!$J1384/$B1396)+$C1396))),0),0)</f>
        <v>0</v>
      </c>
      <c r="J1396" s="167"/>
      <c r="K1396" s="167"/>
      <c r="L1396" s="156">
        <f t="shared" si="84"/>
        <v>0</v>
      </c>
      <c r="M1396" s="156">
        <f t="shared" si="85"/>
        <v>0</v>
      </c>
      <c r="N1396" s="165"/>
      <c r="O1396" s="165"/>
      <c r="P1396" s="156">
        <f t="shared" si="86"/>
        <v>0</v>
      </c>
      <c r="Q1396" s="156">
        <f t="shared" si="87"/>
        <v>0</v>
      </c>
      <c r="R1396" s="165"/>
      <c r="S1396" s="165"/>
    </row>
    <row r="1397" spans="1:19" x14ac:dyDescent="0.25">
      <c r="A1397" s="156">
        <v>1382</v>
      </c>
      <c r="B1397" s="156" t="e">
        <f>VLOOKUP('Room Details'!$I1385,NCA_Calculations!$I$3:$N$12,2,0)</f>
        <v>#N/A</v>
      </c>
      <c r="C1397" s="156" t="e">
        <f>VLOOKUP('Room Details'!$I1385,NCA_Calculations!$I$3:$N$12,3,0)</f>
        <v>#N/A</v>
      </c>
      <c r="D1397" s="156" t="e">
        <f>VLOOKUP('Room Details'!$I1385,NCA_Calculations!$I$3:$N$12,4,0)</f>
        <v>#N/A</v>
      </c>
      <c r="E1397" s="156" t="e">
        <f>VLOOKUP('Room Details'!$I1385,NCA_Calculations!$I$3:$N$12,5,0)</f>
        <v>#N/A</v>
      </c>
      <c r="F1397" s="156" t="e">
        <f>VLOOKUP('Room Details'!$I1385,NCA_Calculations!$I$3:$N$12,6,0)</f>
        <v>#N/A</v>
      </c>
      <c r="G1397" s="156" t="str">
        <f>IF(OR(ISBLANK('Room Details'!$M1385), 'Room Details'!$M1385 = 0,  'Room Details'!$M1385 = "N/A" ),"Usable","Unusable")</f>
        <v>Usable</v>
      </c>
      <c r="H1397" s="156">
        <f>'Room Details'!$V1385</f>
        <v>0</v>
      </c>
      <c r="I1397" s="156">
        <f>_xlfn.IFNA(ROUNDUP(IF(OR('Room Details'!$J1385=0,ISBLANK('Room Details'!$J1385),'Room Details'!$J1385="N/A"),0,IF('Room Details'!$J1385&gt;$D1397,('Room Details'!$J1385/$E1397)+$F1397,IF('Room Details'!$J1385&lt;=ABS($B1397*$C1397),1,('Room Details'!$J1385/$B1397)+$C1397))),0),0)</f>
        <v>0</v>
      </c>
      <c r="J1397" s="167"/>
      <c r="K1397" s="167"/>
      <c r="L1397" s="156">
        <f t="shared" si="84"/>
        <v>0</v>
      </c>
      <c r="M1397" s="156">
        <f t="shared" si="85"/>
        <v>0</v>
      </c>
      <c r="N1397" s="165"/>
      <c r="O1397" s="165"/>
      <c r="P1397" s="156">
        <f t="shared" si="86"/>
        <v>0</v>
      </c>
      <c r="Q1397" s="156">
        <f t="shared" si="87"/>
        <v>0</v>
      </c>
      <c r="R1397" s="165"/>
      <c r="S1397" s="165"/>
    </row>
    <row r="1398" spans="1:19" x14ac:dyDescent="0.25">
      <c r="A1398" s="156">
        <v>1383</v>
      </c>
      <c r="B1398" s="156" t="e">
        <f>VLOOKUP('Room Details'!$I1386,NCA_Calculations!$I$3:$N$12,2,0)</f>
        <v>#N/A</v>
      </c>
      <c r="C1398" s="156" t="e">
        <f>VLOOKUP('Room Details'!$I1386,NCA_Calculations!$I$3:$N$12,3,0)</f>
        <v>#N/A</v>
      </c>
      <c r="D1398" s="156" t="e">
        <f>VLOOKUP('Room Details'!$I1386,NCA_Calculations!$I$3:$N$12,4,0)</f>
        <v>#N/A</v>
      </c>
      <c r="E1398" s="156" t="e">
        <f>VLOOKUP('Room Details'!$I1386,NCA_Calculations!$I$3:$N$12,5,0)</f>
        <v>#N/A</v>
      </c>
      <c r="F1398" s="156" t="e">
        <f>VLOOKUP('Room Details'!$I1386,NCA_Calculations!$I$3:$N$12,6,0)</f>
        <v>#N/A</v>
      </c>
      <c r="G1398" s="156" t="str">
        <f>IF(OR(ISBLANK('Room Details'!$M1386), 'Room Details'!$M1386 = 0,  'Room Details'!$M1386 = "N/A" ),"Usable","Unusable")</f>
        <v>Usable</v>
      </c>
      <c r="H1398" s="156">
        <f>'Room Details'!$V1386</f>
        <v>0</v>
      </c>
      <c r="I1398" s="156">
        <f>_xlfn.IFNA(ROUNDUP(IF(OR('Room Details'!$J1386=0,ISBLANK('Room Details'!$J1386),'Room Details'!$J1386="N/A"),0,IF('Room Details'!$J1386&gt;$D1398,('Room Details'!$J1386/$E1398)+$F1398,IF('Room Details'!$J1386&lt;=ABS($B1398*$C1398),1,('Room Details'!$J1386/$B1398)+$C1398))),0),0)</f>
        <v>0</v>
      </c>
      <c r="J1398" s="167"/>
      <c r="K1398" s="167"/>
      <c r="L1398" s="156">
        <f t="shared" si="84"/>
        <v>0</v>
      </c>
      <c r="M1398" s="156">
        <f t="shared" si="85"/>
        <v>0</v>
      </c>
      <c r="N1398" s="165"/>
      <c r="O1398" s="165"/>
      <c r="P1398" s="156">
        <f t="shared" si="86"/>
        <v>0</v>
      </c>
      <c r="Q1398" s="156">
        <f t="shared" si="87"/>
        <v>0</v>
      </c>
      <c r="R1398" s="165"/>
      <c r="S1398" s="165"/>
    </row>
    <row r="1399" spans="1:19" x14ac:dyDescent="0.25">
      <c r="A1399" s="156">
        <v>1384</v>
      </c>
      <c r="B1399" s="156" t="e">
        <f>VLOOKUP('Room Details'!$I1387,NCA_Calculations!$I$3:$N$12,2,0)</f>
        <v>#N/A</v>
      </c>
      <c r="C1399" s="156" t="e">
        <f>VLOOKUP('Room Details'!$I1387,NCA_Calculations!$I$3:$N$12,3,0)</f>
        <v>#N/A</v>
      </c>
      <c r="D1399" s="156" t="e">
        <f>VLOOKUP('Room Details'!$I1387,NCA_Calculations!$I$3:$N$12,4,0)</f>
        <v>#N/A</v>
      </c>
      <c r="E1399" s="156" t="e">
        <f>VLOOKUP('Room Details'!$I1387,NCA_Calculations!$I$3:$N$12,5,0)</f>
        <v>#N/A</v>
      </c>
      <c r="F1399" s="156" t="e">
        <f>VLOOKUP('Room Details'!$I1387,NCA_Calculations!$I$3:$N$12,6,0)</f>
        <v>#N/A</v>
      </c>
      <c r="G1399" s="156" t="str">
        <f>IF(OR(ISBLANK('Room Details'!$M1387), 'Room Details'!$M1387 = 0,  'Room Details'!$M1387 = "N/A" ),"Usable","Unusable")</f>
        <v>Usable</v>
      </c>
      <c r="H1399" s="156">
        <f>'Room Details'!$V1387</f>
        <v>0</v>
      </c>
      <c r="I1399" s="156">
        <f>_xlfn.IFNA(ROUNDUP(IF(OR('Room Details'!$J1387=0,ISBLANK('Room Details'!$J1387),'Room Details'!$J1387="N/A"),0,IF('Room Details'!$J1387&gt;$D1399,('Room Details'!$J1387/$E1399)+$F1399,IF('Room Details'!$J1387&lt;=ABS($B1399*$C1399),1,('Room Details'!$J1387/$B1399)+$C1399))),0),0)</f>
        <v>0</v>
      </c>
      <c r="J1399" s="167"/>
      <c r="K1399" s="167"/>
      <c r="L1399" s="156">
        <f t="shared" si="84"/>
        <v>0</v>
      </c>
      <c r="M1399" s="156">
        <f t="shared" si="85"/>
        <v>0</v>
      </c>
      <c r="N1399" s="165"/>
      <c r="O1399" s="165"/>
      <c r="P1399" s="156">
        <f t="shared" si="86"/>
        <v>0</v>
      </c>
      <c r="Q1399" s="156">
        <f t="shared" si="87"/>
        <v>0</v>
      </c>
      <c r="R1399" s="165"/>
      <c r="S1399" s="165"/>
    </row>
    <row r="1400" spans="1:19" x14ac:dyDescent="0.25">
      <c r="A1400" s="156">
        <v>1385</v>
      </c>
      <c r="B1400" s="156" t="e">
        <f>VLOOKUP('Room Details'!$I1388,NCA_Calculations!$I$3:$N$12,2,0)</f>
        <v>#N/A</v>
      </c>
      <c r="C1400" s="156" t="e">
        <f>VLOOKUP('Room Details'!$I1388,NCA_Calculations!$I$3:$N$12,3,0)</f>
        <v>#N/A</v>
      </c>
      <c r="D1400" s="156" t="e">
        <f>VLOOKUP('Room Details'!$I1388,NCA_Calculations!$I$3:$N$12,4,0)</f>
        <v>#N/A</v>
      </c>
      <c r="E1400" s="156" t="e">
        <f>VLOOKUP('Room Details'!$I1388,NCA_Calculations!$I$3:$N$12,5,0)</f>
        <v>#N/A</v>
      </c>
      <c r="F1400" s="156" t="e">
        <f>VLOOKUP('Room Details'!$I1388,NCA_Calculations!$I$3:$N$12,6,0)</f>
        <v>#N/A</v>
      </c>
      <c r="G1400" s="156" t="str">
        <f>IF(OR(ISBLANK('Room Details'!$M1388), 'Room Details'!$M1388 = 0,  'Room Details'!$M1388 = "N/A" ),"Usable","Unusable")</f>
        <v>Usable</v>
      </c>
      <c r="H1400" s="156">
        <f>'Room Details'!$V1388</f>
        <v>0</v>
      </c>
      <c r="I1400" s="156">
        <f>_xlfn.IFNA(ROUNDUP(IF(OR('Room Details'!$J1388=0,ISBLANK('Room Details'!$J1388),'Room Details'!$J1388="N/A"),0,IF('Room Details'!$J1388&gt;$D1400,('Room Details'!$J1388/$E1400)+$F1400,IF('Room Details'!$J1388&lt;=ABS($B1400*$C1400),1,('Room Details'!$J1388/$B1400)+$C1400))),0),0)</f>
        <v>0</v>
      </c>
      <c r="J1400" s="167"/>
      <c r="K1400" s="167"/>
      <c r="L1400" s="156">
        <f t="shared" si="84"/>
        <v>0</v>
      </c>
      <c r="M1400" s="156">
        <f t="shared" si="85"/>
        <v>0</v>
      </c>
      <c r="N1400" s="165"/>
      <c r="O1400" s="165"/>
      <c r="P1400" s="156">
        <f t="shared" si="86"/>
        <v>0</v>
      </c>
      <c r="Q1400" s="156">
        <f t="shared" si="87"/>
        <v>0</v>
      </c>
      <c r="R1400" s="165"/>
      <c r="S1400" s="165"/>
    </row>
    <row r="1401" spans="1:19" x14ac:dyDescent="0.25">
      <c r="A1401" s="156">
        <v>1386</v>
      </c>
      <c r="B1401" s="156" t="e">
        <f>VLOOKUP('Room Details'!$I1389,NCA_Calculations!$I$3:$N$12,2,0)</f>
        <v>#N/A</v>
      </c>
      <c r="C1401" s="156" t="e">
        <f>VLOOKUP('Room Details'!$I1389,NCA_Calculations!$I$3:$N$12,3,0)</f>
        <v>#N/A</v>
      </c>
      <c r="D1401" s="156" t="e">
        <f>VLOOKUP('Room Details'!$I1389,NCA_Calculations!$I$3:$N$12,4,0)</f>
        <v>#N/A</v>
      </c>
      <c r="E1401" s="156" t="e">
        <f>VLOOKUP('Room Details'!$I1389,NCA_Calculations!$I$3:$N$12,5,0)</f>
        <v>#N/A</v>
      </c>
      <c r="F1401" s="156" t="e">
        <f>VLOOKUP('Room Details'!$I1389,NCA_Calculations!$I$3:$N$12,6,0)</f>
        <v>#N/A</v>
      </c>
      <c r="G1401" s="156" t="str">
        <f>IF(OR(ISBLANK('Room Details'!$M1389), 'Room Details'!$M1389 = 0,  'Room Details'!$M1389 = "N/A" ),"Usable","Unusable")</f>
        <v>Usable</v>
      </c>
      <c r="H1401" s="156">
        <f>'Room Details'!$V1389</f>
        <v>0</v>
      </c>
      <c r="I1401" s="156">
        <f>_xlfn.IFNA(ROUNDUP(IF(OR('Room Details'!$J1389=0,ISBLANK('Room Details'!$J1389),'Room Details'!$J1389="N/A"),0,IF('Room Details'!$J1389&gt;$D1401,('Room Details'!$J1389/$E1401)+$F1401,IF('Room Details'!$J1389&lt;=ABS($B1401*$C1401),1,('Room Details'!$J1389/$B1401)+$C1401))),0),0)</f>
        <v>0</v>
      </c>
      <c r="J1401" s="167"/>
      <c r="K1401" s="167"/>
      <c r="L1401" s="156">
        <f t="shared" si="84"/>
        <v>0</v>
      </c>
      <c r="M1401" s="156">
        <f t="shared" si="85"/>
        <v>0</v>
      </c>
      <c r="N1401" s="165"/>
      <c r="O1401" s="165"/>
      <c r="P1401" s="156">
        <f t="shared" si="86"/>
        <v>0</v>
      </c>
      <c r="Q1401" s="156">
        <f t="shared" si="87"/>
        <v>0</v>
      </c>
      <c r="R1401" s="165"/>
      <c r="S1401" s="165"/>
    </row>
    <row r="1402" spans="1:19" x14ac:dyDescent="0.25">
      <c r="A1402" s="156">
        <v>1387</v>
      </c>
      <c r="B1402" s="156" t="e">
        <f>VLOOKUP('Room Details'!$I1390,NCA_Calculations!$I$3:$N$12,2,0)</f>
        <v>#N/A</v>
      </c>
      <c r="C1402" s="156" t="e">
        <f>VLOOKUP('Room Details'!$I1390,NCA_Calculations!$I$3:$N$12,3,0)</f>
        <v>#N/A</v>
      </c>
      <c r="D1402" s="156" t="e">
        <f>VLOOKUP('Room Details'!$I1390,NCA_Calculations!$I$3:$N$12,4,0)</f>
        <v>#N/A</v>
      </c>
      <c r="E1402" s="156" t="e">
        <f>VLOOKUP('Room Details'!$I1390,NCA_Calculations!$I$3:$N$12,5,0)</f>
        <v>#N/A</v>
      </c>
      <c r="F1402" s="156" t="e">
        <f>VLOOKUP('Room Details'!$I1390,NCA_Calculations!$I$3:$N$12,6,0)</f>
        <v>#N/A</v>
      </c>
      <c r="G1402" s="156" t="str">
        <f>IF(OR(ISBLANK('Room Details'!$M1390), 'Room Details'!$M1390 = 0,  'Room Details'!$M1390 = "N/A" ),"Usable","Unusable")</f>
        <v>Usable</v>
      </c>
      <c r="H1402" s="156">
        <f>'Room Details'!$V1390</f>
        <v>0</v>
      </c>
      <c r="I1402" s="156">
        <f>_xlfn.IFNA(ROUNDUP(IF(OR('Room Details'!$J1390=0,ISBLANK('Room Details'!$J1390),'Room Details'!$J1390="N/A"),0,IF('Room Details'!$J1390&gt;$D1402,('Room Details'!$J1390/$E1402)+$F1402,IF('Room Details'!$J1390&lt;=ABS($B1402*$C1402),1,('Room Details'!$J1390/$B1402)+$C1402))),0),0)</f>
        <v>0</v>
      </c>
      <c r="J1402" s="167"/>
      <c r="K1402" s="167"/>
      <c r="L1402" s="156">
        <f t="shared" si="84"/>
        <v>0</v>
      </c>
      <c r="M1402" s="156">
        <f t="shared" si="85"/>
        <v>0</v>
      </c>
      <c r="N1402" s="165"/>
      <c r="O1402" s="165"/>
      <c r="P1402" s="156">
        <f t="shared" si="86"/>
        <v>0</v>
      </c>
      <c r="Q1402" s="156">
        <f t="shared" si="87"/>
        <v>0</v>
      </c>
      <c r="R1402" s="165"/>
      <c r="S1402" s="165"/>
    </row>
    <row r="1403" spans="1:19" x14ac:dyDescent="0.25">
      <c r="A1403" s="156">
        <v>1388</v>
      </c>
      <c r="B1403" s="156" t="e">
        <f>VLOOKUP('Room Details'!$I1391,NCA_Calculations!$I$3:$N$12,2,0)</f>
        <v>#N/A</v>
      </c>
      <c r="C1403" s="156" t="e">
        <f>VLOOKUP('Room Details'!$I1391,NCA_Calculations!$I$3:$N$12,3,0)</f>
        <v>#N/A</v>
      </c>
      <c r="D1403" s="156" t="e">
        <f>VLOOKUP('Room Details'!$I1391,NCA_Calculations!$I$3:$N$12,4,0)</f>
        <v>#N/A</v>
      </c>
      <c r="E1403" s="156" t="e">
        <f>VLOOKUP('Room Details'!$I1391,NCA_Calculations!$I$3:$N$12,5,0)</f>
        <v>#N/A</v>
      </c>
      <c r="F1403" s="156" t="e">
        <f>VLOOKUP('Room Details'!$I1391,NCA_Calculations!$I$3:$N$12,6,0)</f>
        <v>#N/A</v>
      </c>
      <c r="G1403" s="156" t="str">
        <f>IF(OR(ISBLANK('Room Details'!$M1391), 'Room Details'!$M1391 = 0,  'Room Details'!$M1391 = "N/A" ),"Usable","Unusable")</f>
        <v>Usable</v>
      </c>
      <c r="H1403" s="156">
        <f>'Room Details'!$V1391</f>
        <v>0</v>
      </c>
      <c r="I1403" s="156">
        <f>_xlfn.IFNA(ROUNDUP(IF(OR('Room Details'!$J1391=0,ISBLANK('Room Details'!$J1391),'Room Details'!$J1391="N/A"),0,IF('Room Details'!$J1391&gt;$D1403,('Room Details'!$J1391/$E1403)+$F1403,IF('Room Details'!$J1391&lt;=ABS($B1403*$C1403),1,('Room Details'!$J1391/$B1403)+$C1403))),0),0)</f>
        <v>0</v>
      </c>
      <c r="J1403" s="167"/>
      <c r="K1403" s="167"/>
      <c r="L1403" s="156">
        <f t="shared" si="84"/>
        <v>0</v>
      </c>
      <c r="M1403" s="156">
        <f t="shared" si="85"/>
        <v>0</v>
      </c>
      <c r="N1403" s="165"/>
      <c r="O1403" s="165"/>
      <c r="P1403" s="156">
        <f t="shared" si="86"/>
        <v>0</v>
      </c>
      <c r="Q1403" s="156">
        <f t="shared" si="87"/>
        <v>0</v>
      </c>
      <c r="R1403" s="165"/>
      <c r="S1403" s="165"/>
    </row>
    <row r="1404" spans="1:19" x14ac:dyDescent="0.25">
      <c r="A1404" s="156">
        <v>1389</v>
      </c>
      <c r="B1404" s="156" t="e">
        <f>VLOOKUP('Room Details'!$I1392,NCA_Calculations!$I$3:$N$12,2,0)</f>
        <v>#N/A</v>
      </c>
      <c r="C1404" s="156" t="e">
        <f>VLOOKUP('Room Details'!$I1392,NCA_Calculations!$I$3:$N$12,3,0)</f>
        <v>#N/A</v>
      </c>
      <c r="D1404" s="156" t="e">
        <f>VLOOKUP('Room Details'!$I1392,NCA_Calculations!$I$3:$N$12,4,0)</f>
        <v>#N/A</v>
      </c>
      <c r="E1404" s="156" t="e">
        <f>VLOOKUP('Room Details'!$I1392,NCA_Calculations!$I$3:$N$12,5,0)</f>
        <v>#N/A</v>
      </c>
      <c r="F1404" s="156" t="e">
        <f>VLOOKUP('Room Details'!$I1392,NCA_Calculations!$I$3:$N$12,6,0)</f>
        <v>#N/A</v>
      </c>
      <c r="G1404" s="156" t="str">
        <f>IF(OR(ISBLANK('Room Details'!$M1392), 'Room Details'!$M1392 = 0,  'Room Details'!$M1392 = "N/A" ),"Usable","Unusable")</f>
        <v>Usable</v>
      </c>
      <c r="H1404" s="156">
        <f>'Room Details'!$V1392</f>
        <v>0</v>
      </c>
      <c r="I1404" s="156">
        <f>_xlfn.IFNA(ROUNDUP(IF(OR('Room Details'!$J1392=0,ISBLANK('Room Details'!$J1392),'Room Details'!$J1392="N/A"),0,IF('Room Details'!$J1392&gt;$D1404,('Room Details'!$J1392/$E1404)+$F1404,IF('Room Details'!$J1392&lt;=ABS($B1404*$C1404),1,('Room Details'!$J1392/$B1404)+$C1404))),0),0)</f>
        <v>0</v>
      </c>
      <c r="J1404" s="167"/>
      <c r="K1404" s="167"/>
      <c r="L1404" s="156">
        <f t="shared" si="84"/>
        <v>0</v>
      </c>
      <c r="M1404" s="156">
        <f t="shared" si="85"/>
        <v>0</v>
      </c>
      <c r="N1404" s="165"/>
      <c r="O1404" s="165"/>
      <c r="P1404" s="156">
        <f t="shared" si="86"/>
        <v>0</v>
      </c>
      <c r="Q1404" s="156">
        <f t="shared" si="87"/>
        <v>0</v>
      </c>
      <c r="R1404" s="165"/>
      <c r="S1404" s="165"/>
    </row>
    <row r="1405" spans="1:19" x14ac:dyDescent="0.25">
      <c r="A1405" s="156">
        <v>1390</v>
      </c>
      <c r="B1405" s="156" t="e">
        <f>VLOOKUP('Room Details'!$I1393,NCA_Calculations!$I$3:$N$12,2,0)</f>
        <v>#N/A</v>
      </c>
      <c r="C1405" s="156" t="e">
        <f>VLOOKUP('Room Details'!$I1393,NCA_Calculations!$I$3:$N$12,3,0)</f>
        <v>#N/A</v>
      </c>
      <c r="D1405" s="156" t="e">
        <f>VLOOKUP('Room Details'!$I1393,NCA_Calculations!$I$3:$N$12,4,0)</f>
        <v>#N/A</v>
      </c>
      <c r="E1405" s="156" t="e">
        <f>VLOOKUP('Room Details'!$I1393,NCA_Calculations!$I$3:$N$12,5,0)</f>
        <v>#N/A</v>
      </c>
      <c r="F1405" s="156" t="e">
        <f>VLOOKUP('Room Details'!$I1393,NCA_Calculations!$I$3:$N$12,6,0)</f>
        <v>#N/A</v>
      </c>
      <c r="G1405" s="156" t="str">
        <f>IF(OR(ISBLANK('Room Details'!$M1393), 'Room Details'!$M1393 = 0,  'Room Details'!$M1393 = "N/A" ),"Usable","Unusable")</f>
        <v>Usable</v>
      </c>
      <c r="H1405" s="156">
        <f>'Room Details'!$V1393</f>
        <v>0</v>
      </c>
      <c r="I1405" s="156">
        <f>_xlfn.IFNA(ROUNDUP(IF(OR('Room Details'!$J1393=0,ISBLANK('Room Details'!$J1393),'Room Details'!$J1393="N/A"),0,IF('Room Details'!$J1393&gt;$D1405,('Room Details'!$J1393/$E1405)+$F1405,IF('Room Details'!$J1393&lt;=ABS($B1405*$C1405),1,('Room Details'!$J1393/$B1405)+$C1405))),0),0)</f>
        <v>0</v>
      </c>
      <c r="J1405" s="167"/>
      <c r="K1405" s="167"/>
      <c r="L1405" s="156">
        <f t="shared" si="84"/>
        <v>0</v>
      </c>
      <c r="M1405" s="156">
        <f t="shared" si="85"/>
        <v>0</v>
      </c>
      <c r="N1405" s="165"/>
      <c r="O1405" s="165"/>
      <c r="P1405" s="156">
        <f t="shared" si="86"/>
        <v>0</v>
      </c>
      <c r="Q1405" s="156">
        <f t="shared" si="87"/>
        <v>0</v>
      </c>
      <c r="R1405" s="165"/>
      <c r="S1405" s="165"/>
    </row>
    <row r="1406" spans="1:19" x14ac:dyDescent="0.25">
      <c r="A1406" s="156">
        <v>1391</v>
      </c>
      <c r="B1406" s="156" t="e">
        <f>VLOOKUP('Room Details'!$I1394,NCA_Calculations!$I$3:$N$12,2,0)</f>
        <v>#N/A</v>
      </c>
      <c r="C1406" s="156" t="e">
        <f>VLOOKUP('Room Details'!$I1394,NCA_Calculations!$I$3:$N$12,3,0)</f>
        <v>#N/A</v>
      </c>
      <c r="D1406" s="156" t="e">
        <f>VLOOKUP('Room Details'!$I1394,NCA_Calculations!$I$3:$N$12,4,0)</f>
        <v>#N/A</v>
      </c>
      <c r="E1406" s="156" t="e">
        <f>VLOOKUP('Room Details'!$I1394,NCA_Calculations!$I$3:$N$12,5,0)</f>
        <v>#N/A</v>
      </c>
      <c r="F1406" s="156" t="e">
        <f>VLOOKUP('Room Details'!$I1394,NCA_Calculations!$I$3:$N$12,6,0)</f>
        <v>#N/A</v>
      </c>
      <c r="G1406" s="156" t="str">
        <f>IF(OR(ISBLANK('Room Details'!$M1394), 'Room Details'!$M1394 = 0,  'Room Details'!$M1394 = "N/A" ),"Usable","Unusable")</f>
        <v>Usable</v>
      </c>
      <c r="H1406" s="156">
        <f>'Room Details'!$V1394</f>
        <v>0</v>
      </c>
      <c r="I1406" s="156">
        <f>_xlfn.IFNA(ROUNDUP(IF(OR('Room Details'!$J1394=0,ISBLANK('Room Details'!$J1394),'Room Details'!$J1394="N/A"),0,IF('Room Details'!$J1394&gt;$D1406,('Room Details'!$J1394/$E1406)+$F1406,IF('Room Details'!$J1394&lt;=ABS($B1406*$C1406),1,('Room Details'!$J1394/$B1406)+$C1406))),0),0)</f>
        <v>0</v>
      </c>
      <c r="J1406" s="167"/>
      <c r="K1406" s="167"/>
      <c r="L1406" s="156">
        <f t="shared" si="84"/>
        <v>0</v>
      </c>
      <c r="M1406" s="156">
        <f t="shared" si="85"/>
        <v>0</v>
      </c>
      <c r="N1406" s="165"/>
      <c r="O1406" s="165"/>
      <c r="P1406" s="156">
        <f t="shared" si="86"/>
        <v>0</v>
      </c>
      <c r="Q1406" s="156">
        <f t="shared" si="87"/>
        <v>0</v>
      </c>
      <c r="R1406" s="165"/>
      <c r="S1406" s="165"/>
    </row>
    <row r="1407" spans="1:19" x14ac:dyDescent="0.25">
      <c r="A1407" s="156">
        <v>1392</v>
      </c>
      <c r="B1407" s="156" t="e">
        <f>VLOOKUP('Room Details'!$I1395,NCA_Calculations!$I$3:$N$12,2,0)</f>
        <v>#N/A</v>
      </c>
      <c r="C1407" s="156" t="e">
        <f>VLOOKUP('Room Details'!$I1395,NCA_Calculations!$I$3:$N$12,3,0)</f>
        <v>#N/A</v>
      </c>
      <c r="D1407" s="156" t="e">
        <f>VLOOKUP('Room Details'!$I1395,NCA_Calculations!$I$3:$N$12,4,0)</f>
        <v>#N/A</v>
      </c>
      <c r="E1407" s="156" t="e">
        <f>VLOOKUP('Room Details'!$I1395,NCA_Calculations!$I$3:$N$12,5,0)</f>
        <v>#N/A</v>
      </c>
      <c r="F1407" s="156" t="e">
        <f>VLOOKUP('Room Details'!$I1395,NCA_Calculations!$I$3:$N$12,6,0)</f>
        <v>#N/A</v>
      </c>
      <c r="G1407" s="156" t="str">
        <f>IF(OR(ISBLANK('Room Details'!$M1395), 'Room Details'!$M1395 = 0,  'Room Details'!$M1395 = "N/A" ),"Usable","Unusable")</f>
        <v>Usable</v>
      </c>
      <c r="H1407" s="156">
        <f>'Room Details'!$V1395</f>
        <v>0</v>
      </c>
      <c r="I1407" s="156">
        <f>_xlfn.IFNA(ROUNDUP(IF(OR('Room Details'!$J1395=0,ISBLANK('Room Details'!$J1395),'Room Details'!$J1395="N/A"),0,IF('Room Details'!$J1395&gt;$D1407,('Room Details'!$J1395/$E1407)+$F1407,IF('Room Details'!$J1395&lt;=ABS($B1407*$C1407),1,('Room Details'!$J1395/$B1407)+$C1407))),0),0)</f>
        <v>0</v>
      </c>
      <c r="J1407" s="167"/>
      <c r="K1407" s="167"/>
      <c r="L1407" s="156">
        <f t="shared" si="84"/>
        <v>0</v>
      </c>
      <c r="M1407" s="156">
        <f t="shared" si="85"/>
        <v>0</v>
      </c>
      <c r="N1407" s="165"/>
      <c r="O1407" s="165"/>
      <c r="P1407" s="156">
        <f t="shared" si="86"/>
        <v>0</v>
      </c>
      <c r="Q1407" s="156">
        <f t="shared" si="87"/>
        <v>0</v>
      </c>
      <c r="R1407" s="165"/>
      <c r="S1407" s="165"/>
    </row>
    <row r="1408" spans="1:19" x14ac:dyDescent="0.25">
      <c r="A1408" s="156">
        <v>1393</v>
      </c>
      <c r="B1408" s="156" t="e">
        <f>VLOOKUP('Room Details'!$I1396,NCA_Calculations!$I$3:$N$12,2,0)</f>
        <v>#N/A</v>
      </c>
      <c r="C1408" s="156" t="e">
        <f>VLOOKUP('Room Details'!$I1396,NCA_Calculations!$I$3:$N$12,3,0)</f>
        <v>#N/A</v>
      </c>
      <c r="D1408" s="156" t="e">
        <f>VLOOKUP('Room Details'!$I1396,NCA_Calculations!$I$3:$N$12,4,0)</f>
        <v>#N/A</v>
      </c>
      <c r="E1408" s="156" t="e">
        <f>VLOOKUP('Room Details'!$I1396,NCA_Calculations!$I$3:$N$12,5,0)</f>
        <v>#N/A</v>
      </c>
      <c r="F1408" s="156" t="e">
        <f>VLOOKUP('Room Details'!$I1396,NCA_Calculations!$I$3:$N$12,6,0)</f>
        <v>#N/A</v>
      </c>
      <c r="G1408" s="156" t="str">
        <f>IF(OR(ISBLANK('Room Details'!$M1396), 'Room Details'!$M1396 = 0,  'Room Details'!$M1396 = "N/A" ),"Usable","Unusable")</f>
        <v>Usable</v>
      </c>
      <c r="H1408" s="156">
        <f>'Room Details'!$V1396</f>
        <v>0</v>
      </c>
      <c r="I1408" s="156">
        <f>_xlfn.IFNA(ROUNDUP(IF(OR('Room Details'!$J1396=0,ISBLANK('Room Details'!$J1396),'Room Details'!$J1396="N/A"),0,IF('Room Details'!$J1396&gt;$D1408,('Room Details'!$J1396/$E1408)+$F1408,IF('Room Details'!$J1396&lt;=ABS($B1408*$C1408),1,('Room Details'!$J1396/$B1408)+$C1408))),0),0)</f>
        <v>0</v>
      </c>
      <c r="J1408" s="167"/>
      <c r="K1408" s="167"/>
      <c r="L1408" s="156">
        <f t="shared" si="84"/>
        <v>0</v>
      </c>
      <c r="M1408" s="156">
        <f t="shared" si="85"/>
        <v>0</v>
      </c>
      <c r="N1408" s="165"/>
      <c r="O1408" s="165"/>
      <c r="P1408" s="156">
        <f t="shared" si="86"/>
        <v>0</v>
      </c>
      <c r="Q1408" s="156">
        <f t="shared" si="87"/>
        <v>0</v>
      </c>
      <c r="R1408" s="165"/>
      <c r="S1408" s="165"/>
    </row>
    <row r="1409" spans="1:19" x14ac:dyDescent="0.25">
      <c r="A1409" s="156">
        <v>1394</v>
      </c>
      <c r="B1409" s="156" t="e">
        <f>VLOOKUP('Room Details'!$I1397,NCA_Calculations!$I$3:$N$12,2,0)</f>
        <v>#N/A</v>
      </c>
      <c r="C1409" s="156" t="e">
        <f>VLOOKUP('Room Details'!$I1397,NCA_Calculations!$I$3:$N$12,3,0)</f>
        <v>#N/A</v>
      </c>
      <c r="D1409" s="156" t="e">
        <f>VLOOKUP('Room Details'!$I1397,NCA_Calculations!$I$3:$N$12,4,0)</f>
        <v>#N/A</v>
      </c>
      <c r="E1409" s="156" t="e">
        <f>VLOOKUP('Room Details'!$I1397,NCA_Calculations!$I$3:$N$12,5,0)</f>
        <v>#N/A</v>
      </c>
      <c r="F1409" s="156" t="e">
        <f>VLOOKUP('Room Details'!$I1397,NCA_Calculations!$I$3:$N$12,6,0)</f>
        <v>#N/A</v>
      </c>
      <c r="G1409" s="156" t="str">
        <f>IF(OR(ISBLANK('Room Details'!$M1397), 'Room Details'!$M1397 = 0,  'Room Details'!$M1397 = "N/A" ),"Usable","Unusable")</f>
        <v>Usable</v>
      </c>
      <c r="H1409" s="156">
        <f>'Room Details'!$V1397</f>
        <v>0</v>
      </c>
      <c r="I1409" s="156">
        <f>_xlfn.IFNA(ROUNDUP(IF(OR('Room Details'!$J1397=0,ISBLANK('Room Details'!$J1397),'Room Details'!$J1397="N/A"),0,IF('Room Details'!$J1397&gt;$D1409,('Room Details'!$J1397/$E1409)+$F1409,IF('Room Details'!$J1397&lt;=ABS($B1409*$C1409),1,('Room Details'!$J1397/$B1409)+$C1409))),0),0)</f>
        <v>0</v>
      </c>
      <c r="J1409" s="167"/>
      <c r="K1409" s="167"/>
      <c r="L1409" s="156">
        <f t="shared" si="84"/>
        <v>0</v>
      </c>
      <c r="M1409" s="156">
        <f t="shared" si="85"/>
        <v>0</v>
      </c>
      <c r="N1409" s="165"/>
      <c r="O1409" s="165"/>
      <c r="P1409" s="156">
        <f t="shared" si="86"/>
        <v>0</v>
      </c>
      <c r="Q1409" s="156">
        <f t="shared" si="87"/>
        <v>0</v>
      </c>
      <c r="R1409" s="165"/>
      <c r="S1409" s="165"/>
    </row>
    <row r="1410" spans="1:19" x14ac:dyDescent="0.25">
      <c r="A1410" s="156">
        <v>1395</v>
      </c>
      <c r="B1410" s="156" t="e">
        <f>VLOOKUP('Room Details'!$I1398,NCA_Calculations!$I$3:$N$12,2,0)</f>
        <v>#N/A</v>
      </c>
      <c r="C1410" s="156" t="e">
        <f>VLOOKUP('Room Details'!$I1398,NCA_Calculations!$I$3:$N$12,3,0)</f>
        <v>#N/A</v>
      </c>
      <c r="D1410" s="156" t="e">
        <f>VLOOKUP('Room Details'!$I1398,NCA_Calculations!$I$3:$N$12,4,0)</f>
        <v>#N/A</v>
      </c>
      <c r="E1410" s="156" t="e">
        <f>VLOOKUP('Room Details'!$I1398,NCA_Calculations!$I$3:$N$12,5,0)</f>
        <v>#N/A</v>
      </c>
      <c r="F1410" s="156" t="e">
        <f>VLOOKUP('Room Details'!$I1398,NCA_Calculations!$I$3:$N$12,6,0)</f>
        <v>#N/A</v>
      </c>
      <c r="G1410" s="156" t="str">
        <f>IF(OR(ISBLANK('Room Details'!$M1398), 'Room Details'!$M1398 = 0,  'Room Details'!$M1398 = "N/A" ),"Usable","Unusable")</f>
        <v>Usable</v>
      </c>
      <c r="H1410" s="156">
        <f>'Room Details'!$V1398</f>
        <v>0</v>
      </c>
      <c r="I1410" s="156">
        <f>_xlfn.IFNA(ROUNDUP(IF(OR('Room Details'!$J1398=0,ISBLANK('Room Details'!$J1398),'Room Details'!$J1398="N/A"),0,IF('Room Details'!$J1398&gt;$D1410,('Room Details'!$J1398/$E1410)+$F1410,IF('Room Details'!$J1398&lt;=ABS($B1410*$C1410),1,('Room Details'!$J1398/$B1410)+$C1410))),0),0)</f>
        <v>0</v>
      </c>
      <c r="J1410" s="167"/>
      <c r="K1410" s="167"/>
      <c r="L1410" s="156">
        <f t="shared" si="84"/>
        <v>0</v>
      </c>
      <c r="M1410" s="156">
        <f t="shared" si="85"/>
        <v>0</v>
      </c>
      <c r="N1410" s="165"/>
      <c r="O1410" s="165"/>
      <c r="P1410" s="156">
        <f t="shared" si="86"/>
        <v>0</v>
      </c>
      <c r="Q1410" s="156">
        <f t="shared" si="87"/>
        <v>0</v>
      </c>
      <c r="R1410" s="165"/>
      <c r="S1410" s="165"/>
    </row>
    <row r="1411" spans="1:19" x14ac:dyDescent="0.25">
      <c r="A1411" s="156">
        <v>1396</v>
      </c>
      <c r="B1411" s="156" t="e">
        <f>VLOOKUP('Room Details'!$I1399,NCA_Calculations!$I$3:$N$12,2,0)</f>
        <v>#N/A</v>
      </c>
      <c r="C1411" s="156" t="e">
        <f>VLOOKUP('Room Details'!$I1399,NCA_Calculations!$I$3:$N$12,3,0)</f>
        <v>#N/A</v>
      </c>
      <c r="D1411" s="156" t="e">
        <f>VLOOKUP('Room Details'!$I1399,NCA_Calculations!$I$3:$N$12,4,0)</f>
        <v>#N/A</v>
      </c>
      <c r="E1411" s="156" t="e">
        <f>VLOOKUP('Room Details'!$I1399,NCA_Calculations!$I$3:$N$12,5,0)</f>
        <v>#N/A</v>
      </c>
      <c r="F1411" s="156" t="e">
        <f>VLOOKUP('Room Details'!$I1399,NCA_Calculations!$I$3:$N$12,6,0)</f>
        <v>#N/A</v>
      </c>
      <c r="G1411" s="156" t="str">
        <f>IF(OR(ISBLANK('Room Details'!$M1399), 'Room Details'!$M1399 = 0,  'Room Details'!$M1399 = "N/A" ),"Usable","Unusable")</f>
        <v>Usable</v>
      </c>
      <c r="H1411" s="156">
        <f>'Room Details'!$V1399</f>
        <v>0</v>
      </c>
      <c r="I1411" s="156">
        <f>_xlfn.IFNA(ROUNDUP(IF(OR('Room Details'!$J1399=0,ISBLANK('Room Details'!$J1399),'Room Details'!$J1399="N/A"),0,IF('Room Details'!$J1399&gt;$D1411,('Room Details'!$J1399/$E1411)+$F1411,IF('Room Details'!$J1399&lt;=ABS($B1411*$C1411),1,('Room Details'!$J1399/$B1411)+$C1411))),0),0)</f>
        <v>0</v>
      </c>
      <c r="J1411" s="167"/>
      <c r="K1411" s="167"/>
      <c r="L1411" s="156">
        <f t="shared" si="84"/>
        <v>0</v>
      </c>
      <c r="M1411" s="156">
        <f t="shared" si="85"/>
        <v>0</v>
      </c>
      <c r="N1411" s="165"/>
      <c r="O1411" s="165"/>
      <c r="P1411" s="156">
        <f t="shared" si="86"/>
        <v>0</v>
      </c>
      <c r="Q1411" s="156">
        <f t="shared" si="87"/>
        <v>0</v>
      </c>
      <c r="R1411" s="165"/>
      <c r="S1411" s="165"/>
    </row>
    <row r="1412" spans="1:19" x14ac:dyDescent="0.25">
      <c r="A1412" s="156">
        <v>1397</v>
      </c>
      <c r="B1412" s="156" t="e">
        <f>VLOOKUP('Room Details'!$I1400,NCA_Calculations!$I$3:$N$12,2,0)</f>
        <v>#N/A</v>
      </c>
      <c r="C1412" s="156" t="e">
        <f>VLOOKUP('Room Details'!$I1400,NCA_Calculations!$I$3:$N$12,3,0)</f>
        <v>#N/A</v>
      </c>
      <c r="D1412" s="156" t="e">
        <f>VLOOKUP('Room Details'!$I1400,NCA_Calculations!$I$3:$N$12,4,0)</f>
        <v>#N/A</v>
      </c>
      <c r="E1412" s="156" t="e">
        <f>VLOOKUP('Room Details'!$I1400,NCA_Calculations!$I$3:$N$12,5,0)</f>
        <v>#N/A</v>
      </c>
      <c r="F1412" s="156" t="e">
        <f>VLOOKUP('Room Details'!$I1400,NCA_Calculations!$I$3:$N$12,6,0)</f>
        <v>#N/A</v>
      </c>
      <c r="G1412" s="156" t="str">
        <f>IF(OR(ISBLANK('Room Details'!$M1400), 'Room Details'!$M1400 = 0,  'Room Details'!$M1400 = "N/A" ),"Usable","Unusable")</f>
        <v>Usable</v>
      </c>
      <c r="H1412" s="156">
        <f>'Room Details'!$V1400</f>
        <v>0</v>
      </c>
      <c r="I1412" s="156">
        <f>_xlfn.IFNA(ROUNDUP(IF(OR('Room Details'!$J1400=0,ISBLANK('Room Details'!$J1400),'Room Details'!$J1400="N/A"),0,IF('Room Details'!$J1400&gt;$D1412,('Room Details'!$J1400/$E1412)+$F1412,IF('Room Details'!$J1400&lt;=ABS($B1412*$C1412),1,('Room Details'!$J1400/$B1412)+$C1412))),0),0)</f>
        <v>0</v>
      </c>
      <c r="J1412" s="167"/>
      <c r="K1412" s="167"/>
      <c r="L1412" s="156">
        <f t="shared" si="84"/>
        <v>0</v>
      </c>
      <c r="M1412" s="156">
        <f t="shared" si="85"/>
        <v>0</v>
      </c>
      <c r="N1412" s="165"/>
      <c r="O1412" s="165"/>
      <c r="P1412" s="156">
        <f t="shared" si="86"/>
        <v>0</v>
      </c>
      <c r="Q1412" s="156">
        <f t="shared" si="87"/>
        <v>0</v>
      </c>
      <c r="R1412" s="165"/>
      <c r="S1412" s="165"/>
    </row>
    <row r="1413" spans="1:19" x14ac:dyDescent="0.25">
      <c r="A1413" s="156">
        <v>1398</v>
      </c>
      <c r="B1413" s="156" t="e">
        <f>VLOOKUP('Room Details'!$I1401,NCA_Calculations!$I$3:$N$12,2,0)</f>
        <v>#N/A</v>
      </c>
      <c r="C1413" s="156" t="e">
        <f>VLOOKUP('Room Details'!$I1401,NCA_Calculations!$I$3:$N$12,3,0)</f>
        <v>#N/A</v>
      </c>
      <c r="D1413" s="156" t="e">
        <f>VLOOKUP('Room Details'!$I1401,NCA_Calculations!$I$3:$N$12,4,0)</f>
        <v>#N/A</v>
      </c>
      <c r="E1413" s="156" t="e">
        <f>VLOOKUP('Room Details'!$I1401,NCA_Calculations!$I$3:$N$12,5,0)</f>
        <v>#N/A</v>
      </c>
      <c r="F1413" s="156" t="e">
        <f>VLOOKUP('Room Details'!$I1401,NCA_Calculations!$I$3:$N$12,6,0)</f>
        <v>#N/A</v>
      </c>
      <c r="G1413" s="156" t="str">
        <f>IF(OR(ISBLANK('Room Details'!$M1401), 'Room Details'!$M1401 = 0,  'Room Details'!$M1401 = "N/A" ),"Usable","Unusable")</f>
        <v>Usable</v>
      </c>
      <c r="H1413" s="156">
        <f>'Room Details'!$V1401</f>
        <v>0</v>
      </c>
      <c r="I1413" s="156">
        <f>_xlfn.IFNA(ROUNDUP(IF(OR('Room Details'!$J1401=0,ISBLANK('Room Details'!$J1401),'Room Details'!$J1401="N/A"),0,IF('Room Details'!$J1401&gt;$D1413,('Room Details'!$J1401/$E1413)+$F1413,IF('Room Details'!$J1401&lt;=ABS($B1413*$C1413),1,('Room Details'!$J1401/$B1413)+$C1413))),0),0)</f>
        <v>0</v>
      </c>
      <c r="J1413" s="167"/>
      <c r="K1413" s="167"/>
      <c r="L1413" s="156">
        <f t="shared" si="84"/>
        <v>0</v>
      </c>
      <c r="M1413" s="156">
        <f t="shared" si="85"/>
        <v>0</v>
      </c>
      <c r="N1413" s="165"/>
      <c r="O1413" s="165"/>
      <c r="P1413" s="156">
        <f t="shared" si="86"/>
        <v>0</v>
      </c>
      <c r="Q1413" s="156">
        <f t="shared" si="87"/>
        <v>0</v>
      </c>
      <c r="R1413" s="165"/>
      <c r="S1413" s="165"/>
    </row>
    <row r="1414" spans="1:19" x14ac:dyDescent="0.25">
      <c r="A1414" s="156">
        <v>1399</v>
      </c>
      <c r="B1414" s="156" t="e">
        <f>VLOOKUP('Room Details'!$I1402,NCA_Calculations!$I$3:$N$12,2,0)</f>
        <v>#N/A</v>
      </c>
      <c r="C1414" s="156" t="e">
        <f>VLOOKUP('Room Details'!$I1402,NCA_Calculations!$I$3:$N$12,3,0)</f>
        <v>#N/A</v>
      </c>
      <c r="D1414" s="156" t="e">
        <f>VLOOKUP('Room Details'!$I1402,NCA_Calculations!$I$3:$N$12,4,0)</f>
        <v>#N/A</v>
      </c>
      <c r="E1414" s="156" t="e">
        <f>VLOOKUP('Room Details'!$I1402,NCA_Calculations!$I$3:$N$12,5,0)</f>
        <v>#N/A</v>
      </c>
      <c r="F1414" s="156" t="e">
        <f>VLOOKUP('Room Details'!$I1402,NCA_Calculations!$I$3:$N$12,6,0)</f>
        <v>#N/A</v>
      </c>
      <c r="G1414" s="156" t="str">
        <f>IF(OR(ISBLANK('Room Details'!$M1402), 'Room Details'!$M1402 = 0,  'Room Details'!$M1402 = "N/A" ),"Usable","Unusable")</f>
        <v>Usable</v>
      </c>
      <c r="H1414" s="156">
        <f>'Room Details'!$V1402</f>
        <v>0</v>
      </c>
      <c r="I1414" s="156">
        <f>_xlfn.IFNA(ROUNDUP(IF(OR('Room Details'!$J1402=0,ISBLANK('Room Details'!$J1402),'Room Details'!$J1402="N/A"),0,IF('Room Details'!$J1402&gt;$D1414,('Room Details'!$J1402/$E1414)+$F1414,IF('Room Details'!$J1402&lt;=ABS($B1414*$C1414),1,('Room Details'!$J1402/$B1414)+$C1414))),0),0)</f>
        <v>0</v>
      </c>
      <c r="J1414" s="167"/>
      <c r="K1414" s="167"/>
      <c r="L1414" s="156">
        <f t="shared" si="84"/>
        <v>0</v>
      </c>
      <c r="M1414" s="156">
        <f t="shared" si="85"/>
        <v>0</v>
      </c>
      <c r="N1414" s="165"/>
      <c r="O1414" s="165"/>
      <c r="P1414" s="156">
        <f t="shared" si="86"/>
        <v>0</v>
      </c>
      <c r="Q1414" s="156">
        <f t="shared" si="87"/>
        <v>0</v>
      </c>
      <c r="R1414" s="165"/>
      <c r="S1414" s="165"/>
    </row>
    <row r="1415" spans="1:19" x14ac:dyDescent="0.25">
      <c r="A1415" s="156">
        <v>1400</v>
      </c>
      <c r="B1415" s="156" t="e">
        <f>VLOOKUP('Room Details'!$I1403,NCA_Calculations!$I$3:$N$12,2,0)</f>
        <v>#N/A</v>
      </c>
      <c r="C1415" s="156" t="e">
        <f>VLOOKUP('Room Details'!$I1403,NCA_Calculations!$I$3:$N$12,3,0)</f>
        <v>#N/A</v>
      </c>
      <c r="D1415" s="156" t="e">
        <f>VLOOKUP('Room Details'!$I1403,NCA_Calculations!$I$3:$N$12,4,0)</f>
        <v>#N/A</v>
      </c>
      <c r="E1415" s="156" t="e">
        <f>VLOOKUP('Room Details'!$I1403,NCA_Calculations!$I$3:$N$12,5,0)</f>
        <v>#N/A</v>
      </c>
      <c r="F1415" s="156" t="e">
        <f>VLOOKUP('Room Details'!$I1403,NCA_Calculations!$I$3:$N$12,6,0)</f>
        <v>#N/A</v>
      </c>
      <c r="G1415" s="156" t="str">
        <f>IF(OR(ISBLANK('Room Details'!$M1403), 'Room Details'!$M1403 = 0,  'Room Details'!$M1403 = "N/A" ),"Usable","Unusable")</f>
        <v>Usable</v>
      </c>
      <c r="H1415" s="156">
        <f>'Room Details'!$V1403</f>
        <v>0</v>
      </c>
      <c r="I1415" s="156">
        <f>_xlfn.IFNA(ROUNDUP(IF(OR('Room Details'!$J1403=0,ISBLANK('Room Details'!$J1403),'Room Details'!$J1403="N/A"),0,IF('Room Details'!$J1403&gt;$D1415,('Room Details'!$J1403/$E1415)+$F1415,IF('Room Details'!$J1403&lt;=ABS($B1415*$C1415),1,('Room Details'!$J1403/$B1415)+$C1415))),0),0)</f>
        <v>0</v>
      </c>
      <c r="J1415" s="167"/>
      <c r="K1415" s="167"/>
      <c r="L1415" s="156">
        <f t="shared" si="84"/>
        <v>0</v>
      </c>
      <c r="M1415" s="156">
        <f t="shared" si="85"/>
        <v>0</v>
      </c>
      <c r="N1415" s="165"/>
      <c r="O1415" s="165"/>
      <c r="P1415" s="156">
        <f t="shared" si="86"/>
        <v>0</v>
      </c>
      <c r="Q1415" s="156">
        <f t="shared" si="87"/>
        <v>0</v>
      </c>
      <c r="R1415" s="165"/>
      <c r="S1415" s="165"/>
    </row>
    <row r="1416" spans="1:19" x14ac:dyDescent="0.25">
      <c r="A1416" s="156">
        <v>1401</v>
      </c>
      <c r="B1416" s="156" t="e">
        <f>VLOOKUP('Room Details'!$I1404,NCA_Calculations!$I$3:$N$12,2,0)</f>
        <v>#N/A</v>
      </c>
      <c r="C1416" s="156" t="e">
        <f>VLOOKUP('Room Details'!$I1404,NCA_Calculations!$I$3:$N$12,3,0)</f>
        <v>#N/A</v>
      </c>
      <c r="D1416" s="156" t="e">
        <f>VLOOKUP('Room Details'!$I1404,NCA_Calculations!$I$3:$N$12,4,0)</f>
        <v>#N/A</v>
      </c>
      <c r="E1416" s="156" t="e">
        <f>VLOOKUP('Room Details'!$I1404,NCA_Calculations!$I$3:$N$12,5,0)</f>
        <v>#N/A</v>
      </c>
      <c r="F1416" s="156" t="e">
        <f>VLOOKUP('Room Details'!$I1404,NCA_Calculations!$I$3:$N$12,6,0)</f>
        <v>#N/A</v>
      </c>
      <c r="G1416" s="156" t="str">
        <f>IF(OR(ISBLANK('Room Details'!$M1404), 'Room Details'!$M1404 = 0,  'Room Details'!$M1404 = "N/A" ),"Usable","Unusable")</f>
        <v>Usable</v>
      </c>
      <c r="H1416" s="156">
        <f>'Room Details'!$V1404</f>
        <v>0</v>
      </c>
      <c r="I1416" s="156">
        <f>_xlfn.IFNA(ROUNDUP(IF(OR('Room Details'!$J1404=0,ISBLANK('Room Details'!$J1404),'Room Details'!$J1404="N/A"),0,IF('Room Details'!$J1404&gt;$D1416,('Room Details'!$J1404/$E1416)+$F1416,IF('Room Details'!$J1404&lt;=ABS($B1416*$C1416),1,('Room Details'!$J1404/$B1416)+$C1416))),0),0)</f>
        <v>0</v>
      </c>
      <c r="J1416" s="167"/>
      <c r="K1416" s="167"/>
      <c r="L1416" s="156">
        <f t="shared" si="84"/>
        <v>0</v>
      </c>
      <c r="M1416" s="156">
        <f t="shared" si="85"/>
        <v>0</v>
      </c>
      <c r="N1416" s="165"/>
      <c r="O1416" s="165"/>
      <c r="P1416" s="156">
        <f t="shared" si="86"/>
        <v>0</v>
      </c>
      <c r="Q1416" s="156">
        <f t="shared" si="87"/>
        <v>0</v>
      </c>
      <c r="R1416" s="165"/>
      <c r="S1416" s="165"/>
    </row>
    <row r="1417" spans="1:19" x14ac:dyDescent="0.25">
      <c r="A1417" s="156">
        <v>1402</v>
      </c>
      <c r="B1417" s="156" t="e">
        <f>VLOOKUP('Room Details'!$I1405,NCA_Calculations!$I$3:$N$12,2,0)</f>
        <v>#N/A</v>
      </c>
      <c r="C1417" s="156" t="e">
        <f>VLOOKUP('Room Details'!$I1405,NCA_Calculations!$I$3:$N$12,3,0)</f>
        <v>#N/A</v>
      </c>
      <c r="D1417" s="156" t="e">
        <f>VLOOKUP('Room Details'!$I1405,NCA_Calculations!$I$3:$N$12,4,0)</f>
        <v>#N/A</v>
      </c>
      <c r="E1417" s="156" t="e">
        <f>VLOOKUP('Room Details'!$I1405,NCA_Calculations!$I$3:$N$12,5,0)</f>
        <v>#N/A</v>
      </c>
      <c r="F1417" s="156" t="e">
        <f>VLOOKUP('Room Details'!$I1405,NCA_Calculations!$I$3:$N$12,6,0)</f>
        <v>#N/A</v>
      </c>
      <c r="G1417" s="156" t="str">
        <f>IF(OR(ISBLANK('Room Details'!$M1405), 'Room Details'!$M1405 = 0,  'Room Details'!$M1405 = "N/A" ),"Usable","Unusable")</f>
        <v>Usable</v>
      </c>
      <c r="H1417" s="156">
        <f>'Room Details'!$V1405</f>
        <v>0</v>
      </c>
      <c r="I1417" s="156">
        <f>_xlfn.IFNA(ROUNDUP(IF(OR('Room Details'!$J1405=0,ISBLANK('Room Details'!$J1405),'Room Details'!$J1405="N/A"),0,IF('Room Details'!$J1405&gt;$D1417,('Room Details'!$J1405/$E1417)+$F1417,IF('Room Details'!$J1405&lt;=ABS($B1417*$C1417),1,('Room Details'!$J1405/$B1417)+$C1417))),0),0)</f>
        <v>0</v>
      </c>
      <c r="J1417" s="167"/>
      <c r="K1417" s="167"/>
      <c r="L1417" s="156">
        <f t="shared" si="84"/>
        <v>0</v>
      </c>
      <c r="M1417" s="156">
        <f t="shared" si="85"/>
        <v>0</v>
      </c>
      <c r="N1417" s="165"/>
      <c r="O1417" s="165"/>
      <c r="P1417" s="156">
        <f t="shared" si="86"/>
        <v>0</v>
      </c>
      <c r="Q1417" s="156">
        <f t="shared" si="87"/>
        <v>0</v>
      </c>
      <c r="R1417" s="165"/>
      <c r="S1417" s="165"/>
    </row>
    <row r="1418" spans="1:19" x14ac:dyDescent="0.25">
      <c r="A1418" s="156">
        <v>1403</v>
      </c>
      <c r="B1418" s="156" t="e">
        <f>VLOOKUP('Room Details'!$I1406,NCA_Calculations!$I$3:$N$12,2,0)</f>
        <v>#N/A</v>
      </c>
      <c r="C1418" s="156" t="e">
        <f>VLOOKUP('Room Details'!$I1406,NCA_Calculations!$I$3:$N$12,3,0)</f>
        <v>#N/A</v>
      </c>
      <c r="D1418" s="156" t="e">
        <f>VLOOKUP('Room Details'!$I1406,NCA_Calculations!$I$3:$N$12,4,0)</f>
        <v>#N/A</v>
      </c>
      <c r="E1418" s="156" t="e">
        <f>VLOOKUP('Room Details'!$I1406,NCA_Calculations!$I$3:$N$12,5,0)</f>
        <v>#N/A</v>
      </c>
      <c r="F1418" s="156" t="e">
        <f>VLOOKUP('Room Details'!$I1406,NCA_Calculations!$I$3:$N$12,6,0)</f>
        <v>#N/A</v>
      </c>
      <c r="G1418" s="156" t="str">
        <f>IF(OR(ISBLANK('Room Details'!$M1406), 'Room Details'!$M1406 = 0,  'Room Details'!$M1406 = "N/A" ),"Usable","Unusable")</f>
        <v>Usable</v>
      </c>
      <c r="H1418" s="156">
        <f>'Room Details'!$V1406</f>
        <v>0</v>
      </c>
      <c r="I1418" s="156">
        <f>_xlfn.IFNA(ROUNDUP(IF(OR('Room Details'!$J1406=0,ISBLANK('Room Details'!$J1406),'Room Details'!$J1406="N/A"),0,IF('Room Details'!$J1406&gt;$D1418,('Room Details'!$J1406/$E1418)+$F1418,IF('Room Details'!$J1406&lt;=ABS($B1418*$C1418),1,('Room Details'!$J1406/$B1418)+$C1418))),0),0)</f>
        <v>0</v>
      </c>
      <c r="J1418" s="167"/>
      <c r="K1418" s="167"/>
      <c r="L1418" s="156">
        <f t="shared" si="84"/>
        <v>0</v>
      </c>
      <c r="M1418" s="156">
        <f t="shared" si="85"/>
        <v>0</v>
      </c>
      <c r="N1418" s="165"/>
      <c r="O1418" s="165"/>
      <c r="P1418" s="156">
        <f t="shared" si="86"/>
        <v>0</v>
      </c>
      <c r="Q1418" s="156">
        <f t="shared" si="87"/>
        <v>0</v>
      </c>
      <c r="R1418" s="165"/>
      <c r="S1418" s="165"/>
    </row>
    <row r="1419" spans="1:19" x14ac:dyDescent="0.25">
      <c r="A1419" s="156">
        <v>1404</v>
      </c>
      <c r="B1419" s="156" t="e">
        <f>VLOOKUP('Room Details'!$I1407,NCA_Calculations!$I$3:$N$12,2,0)</f>
        <v>#N/A</v>
      </c>
      <c r="C1419" s="156" t="e">
        <f>VLOOKUP('Room Details'!$I1407,NCA_Calculations!$I$3:$N$12,3,0)</f>
        <v>#N/A</v>
      </c>
      <c r="D1419" s="156" t="e">
        <f>VLOOKUP('Room Details'!$I1407,NCA_Calculations!$I$3:$N$12,4,0)</f>
        <v>#N/A</v>
      </c>
      <c r="E1419" s="156" t="e">
        <f>VLOOKUP('Room Details'!$I1407,NCA_Calculations!$I$3:$N$12,5,0)</f>
        <v>#N/A</v>
      </c>
      <c r="F1419" s="156" t="e">
        <f>VLOOKUP('Room Details'!$I1407,NCA_Calculations!$I$3:$N$12,6,0)</f>
        <v>#N/A</v>
      </c>
      <c r="G1419" s="156" t="str">
        <f>IF(OR(ISBLANK('Room Details'!$M1407), 'Room Details'!$M1407 = 0,  'Room Details'!$M1407 = "N/A" ),"Usable","Unusable")</f>
        <v>Usable</v>
      </c>
      <c r="H1419" s="156">
        <f>'Room Details'!$V1407</f>
        <v>0</v>
      </c>
      <c r="I1419" s="156">
        <f>_xlfn.IFNA(ROUNDUP(IF(OR('Room Details'!$J1407=0,ISBLANK('Room Details'!$J1407),'Room Details'!$J1407="N/A"),0,IF('Room Details'!$J1407&gt;$D1419,('Room Details'!$J1407/$E1419)+$F1419,IF('Room Details'!$J1407&lt;=ABS($B1419*$C1419),1,('Room Details'!$J1407/$B1419)+$C1419))),0),0)</f>
        <v>0</v>
      </c>
      <c r="J1419" s="167"/>
      <c r="K1419" s="167"/>
      <c r="L1419" s="156">
        <f t="shared" si="84"/>
        <v>0</v>
      </c>
      <c r="M1419" s="156">
        <f t="shared" si="85"/>
        <v>0</v>
      </c>
      <c r="N1419" s="165"/>
      <c r="O1419" s="165"/>
      <c r="P1419" s="156">
        <f t="shared" si="86"/>
        <v>0</v>
      </c>
      <c r="Q1419" s="156">
        <f t="shared" si="87"/>
        <v>0</v>
      </c>
      <c r="R1419" s="165"/>
      <c r="S1419" s="165"/>
    </row>
    <row r="1420" spans="1:19" x14ac:dyDescent="0.25">
      <c r="A1420" s="156">
        <v>1405</v>
      </c>
      <c r="B1420" s="156" t="e">
        <f>VLOOKUP('Room Details'!$I1408,NCA_Calculations!$I$3:$N$12,2,0)</f>
        <v>#N/A</v>
      </c>
      <c r="C1420" s="156" t="e">
        <f>VLOOKUP('Room Details'!$I1408,NCA_Calculations!$I$3:$N$12,3,0)</f>
        <v>#N/A</v>
      </c>
      <c r="D1420" s="156" t="e">
        <f>VLOOKUP('Room Details'!$I1408,NCA_Calculations!$I$3:$N$12,4,0)</f>
        <v>#N/A</v>
      </c>
      <c r="E1420" s="156" t="e">
        <f>VLOOKUP('Room Details'!$I1408,NCA_Calculations!$I$3:$N$12,5,0)</f>
        <v>#N/A</v>
      </c>
      <c r="F1420" s="156" t="e">
        <f>VLOOKUP('Room Details'!$I1408,NCA_Calculations!$I$3:$N$12,6,0)</f>
        <v>#N/A</v>
      </c>
      <c r="G1420" s="156" t="str">
        <f>IF(OR(ISBLANK('Room Details'!$M1408), 'Room Details'!$M1408 = 0,  'Room Details'!$M1408 = "N/A" ),"Usable","Unusable")</f>
        <v>Usable</v>
      </c>
      <c r="H1420" s="156">
        <f>'Room Details'!$V1408</f>
        <v>0</v>
      </c>
      <c r="I1420" s="156">
        <f>_xlfn.IFNA(ROUNDUP(IF(OR('Room Details'!$J1408=0,ISBLANK('Room Details'!$J1408),'Room Details'!$J1408="N/A"),0,IF('Room Details'!$J1408&gt;$D1420,('Room Details'!$J1408/$E1420)+$F1420,IF('Room Details'!$J1408&lt;=ABS($B1420*$C1420),1,('Room Details'!$J1408/$B1420)+$C1420))),0),0)</f>
        <v>0</v>
      </c>
      <c r="J1420" s="167"/>
      <c r="K1420" s="167"/>
      <c r="L1420" s="156">
        <f t="shared" si="84"/>
        <v>0</v>
      </c>
      <c r="M1420" s="156">
        <f t="shared" si="85"/>
        <v>0</v>
      </c>
      <c r="N1420" s="165"/>
      <c r="O1420" s="165"/>
      <c r="P1420" s="156">
        <f t="shared" si="86"/>
        <v>0</v>
      </c>
      <c r="Q1420" s="156">
        <f t="shared" si="87"/>
        <v>0</v>
      </c>
      <c r="R1420" s="165"/>
      <c r="S1420" s="165"/>
    </row>
    <row r="1421" spans="1:19" x14ac:dyDescent="0.25">
      <c r="A1421" s="156">
        <v>1406</v>
      </c>
      <c r="B1421" s="156" t="e">
        <f>VLOOKUP('Room Details'!$I1409,NCA_Calculations!$I$3:$N$12,2,0)</f>
        <v>#N/A</v>
      </c>
      <c r="C1421" s="156" t="e">
        <f>VLOOKUP('Room Details'!$I1409,NCA_Calculations!$I$3:$N$12,3,0)</f>
        <v>#N/A</v>
      </c>
      <c r="D1421" s="156" t="e">
        <f>VLOOKUP('Room Details'!$I1409,NCA_Calculations!$I$3:$N$12,4,0)</f>
        <v>#N/A</v>
      </c>
      <c r="E1421" s="156" t="e">
        <f>VLOOKUP('Room Details'!$I1409,NCA_Calculations!$I$3:$N$12,5,0)</f>
        <v>#N/A</v>
      </c>
      <c r="F1421" s="156" t="e">
        <f>VLOOKUP('Room Details'!$I1409,NCA_Calculations!$I$3:$N$12,6,0)</f>
        <v>#N/A</v>
      </c>
      <c r="G1421" s="156" t="str">
        <f>IF(OR(ISBLANK('Room Details'!$M1409), 'Room Details'!$M1409 = 0,  'Room Details'!$M1409 = "N/A" ),"Usable","Unusable")</f>
        <v>Usable</v>
      </c>
      <c r="H1421" s="156">
        <f>'Room Details'!$V1409</f>
        <v>0</v>
      </c>
      <c r="I1421" s="156">
        <f>_xlfn.IFNA(ROUNDUP(IF(OR('Room Details'!$J1409=0,ISBLANK('Room Details'!$J1409),'Room Details'!$J1409="N/A"),0,IF('Room Details'!$J1409&gt;$D1421,('Room Details'!$J1409/$E1421)+$F1421,IF('Room Details'!$J1409&lt;=ABS($B1421*$C1421),1,('Room Details'!$J1409/$B1421)+$C1421))),0),0)</f>
        <v>0</v>
      </c>
      <c r="J1421" s="167"/>
      <c r="K1421" s="167"/>
      <c r="L1421" s="156">
        <f t="shared" si="84"/>
        <v>0</v>
      </c>
      <c r="M1421" s="156">
        <f t="shared" si="85"/>
        <v>0</v>
      </c>
      <c r="N1421" s="165"/>
      <c r="O1421" s="165"/>
      <c r="P1421" s="156">
        <f t="shared" si="86"/>
        <v>0</v>
      </c>
      <c r="Q1421" s="156">
        <f t="shared" si="87"/>
        <v>0</v>
      </c>
      <c r="R1421" s="165"/>
      <c r="S1421" s="165"/>
    </row>
    <row r="1422" spans="1:19" x14ac:dyDescent="0.25">
      <c r="A1422" s="156">
        <v>1407</v>
      </c>
      <c r="B1422" s="156" t="e">
        <f>VLOOKUP('Room Details'!$I1410,NCA_Calculations!$I$3:$N$12,2,0)</f>
        <v>#N/A</v>
      </c>
      <c r="C1422" s="156" t="e">
        <f>VLOOKUP('Room Details'!$I1410,NCA_Calculations!$I$3:$N$12,3,0)</f>
        <v>#N/A</v>
      </c>
      <c r="D1422" s="156" t="e">
        <f>VLOOKUP('Room Details'!$I1410,NCA_Calculations!$I$3:$N$12,4,0)</f>
        <v>#N/A</v>
      </c>
      <c r="E1422" s="156" t="e">
        <f>VLOOKUP('Room Details'!$I1410,NCA_Calculations!$I$3:$N$12,5,0)</f>
        <v>#N/A</v>
      </c>
      <c r="F1422" s="156" t="e">
        <f>VLOOKUP('Room Details'!$I1410,NCA_Calculations!$I$3:$N$12,6,0)</f>
        <v>#N/A</v>
      </c>
      <c r="G1422" s="156" t="str">
        <f>IF(OR(ISBLANK('Room Details'!$M1410), 'Room Details'!$M1410 = 0,  'Room Details'!$M1410 = "N/A" ),"Usable","Unusable")</f>
        <v>Usable</v>
      </c>
      <c r="H1422" s="156">
        <f>'Room Details'!$V1410</f>
        <v>0</v>
      </c>
      <c r="I1422" s="156">
        <f>_xlfn.IFNA(ROUNDUP(IF(OR('Room Details'!$J1410=0,ISBLANK('Room Details'!$J1410),'Room Details'!$J1410="N/A"),0,IF('Room Details'!$J1410&gt;$D1422,('Room Details'!$J1410/$E1422)+$F1422,IF('Room Details'!$J1410&lt;=ABS($B1422*$C1422),1,('Room Details'!$J1410/$B1422)+$C1422))),0),0)</f>
        <v>0</v>
      </c>
      <c r="J1422" s="167"/>
      <c r="K1422" s="167"/>
      <c r="L1422" s="156">
        <f t="shared" si="84"/>
        <v>0</v>
      </c>
      <c r="M1422" s="156">
        <f t="shared" si="85"/>
        <v>0</v>
      </c>
      <c r="N1422" s="165"/>
      <c r="O1422" s="165"/>
      <c r="P1422" s="156">
        <f t="shared" si="86"/>
        <v>0</v>
      </c>
      <c r="Q1422" s="156">
        <f t="shared" si="87"/>
        <v>0</v>
      </c>
      <c r="R1422" s="165"/>
      <c r="S1422" s="165"/>
    </row>
    <row r="1423" spans="1:19" x14ac:dyDescent="0.25">
      <c r="A1423" s="156">
        <v>1408</v>
      </c>
      <c r="B1423" s="156" t="e">
        <f>VLOOKUP('Room Details'!$I1411,NCA_Calculations!$I$3:$N$12,2,0)</f>
        <v>#N/A</v>
      </c>
      <c r="C1423" s="156" t="e">
        <f>VLOOKUP('Room Details'!$I1411,NCA_Calculations!$I$3:$N$12,3,0)</f>
        <v>#N/A</v>
      </c>
      <c r="D1423" s="156" t="e">
        <f>VLOOKUP('Room Details'!$I1411,NCA_Calculations!$I$3:$N$12,4,0)</f>
        <v>#N/A</v>
      </c>
      <c r="E1423" s="156" t="e">
        <f>VLOOKUP('Room Details'!$I1411,NCA_Calculations!$I$3:$N$12,5,0)</f>
        <v>#N/A</v>
      </c>
      <c r="F1423" s="156" t="e">
        <f>VLOOKUP('Room Details'!$I1411,NCA_Calculations!$I$3:$N$12,6,0)</f>
        <v>#N/A</v>
      </c>
      <c r="G1423" s="156" t="str">
        <f>IF(OR(ISBLANK('Room Details'!$M1411), 'Room Details'!$M1411 = 0,  'Room Details'!$M1411 = "N/A" ),"Usable","Unusable")</f>
        <v>Usable</v>
      </c>
      <c r="H1423" s="156">
        <f>'Room Details'!$V1411</f>
        <v>0</v>
      </c>
      <c r="I1423" s="156">
        <f>_xlfn.IFNA(ROUNDUP(IF(OR('Room Details'!$J1411=0,ISBLANK('Room Details'!$J1411),'Room Details'!$J1411="N/A"),0,IF('Room Details'!$J1411&gt;$D1423,('Room Details'!$J1411/$E1423)+$F1423,IF('Room Details'!$J1411&lt;=ABS($B1423*$C1423),1,('Room Details'!$J1411/$B1423)+$C1423))),0),0)</f>
        <v>0</v>
      </c>
      <c r="J1423" s="167"/>
      <c r="K1423" s="167"/>
      <c r="L1423" s="156">
        <f t="shared" si="84"/>
        <v>0</v>
      </c>
      <c r="M1423" s="156">
        <f t="shared" si="85"/>
        <v>0</v>
      </c>
      <c r="N1423" s="165"/>
      <c r="O1423" s="165"/>
      <c r="P1423" s="156">
        <f t="shared" si="86"/>
        <v>0</v>
      </c>
      <c r="Q1423" s="156">
        <f t="shared" si="87"/>
        <v>0</v>
      </c>
      <c r="R1423" s="165"/>
      <c r="S1423" s="165"/>
    </row>
    <row r="1424" spans="1:19" x14ac:dyDescent="0.25">
      <c r="A1424" s="156">
        <v>1409</v>
      </c>
      <c r="B1424" s="156" t="e">
        <f>VLOOKUP('Room Details'!$I1412,NCA_Calculations!$I$3:$N$12,2,0)</f>
        <v>#N/A</v>
      </c>
      <c r="C1424" s="156" t="e">
        <f>VLOOKUP('Room Details'!$I1412,NCA_Calculations!$I$3:$N$12,3,0)</f>
        <v>#N/A</v>
      </c>
      <c r="D1424" s="156" t="e">
        <f>VLOOKUP('Room Details'!$I1412,NCA_Calculations!$I$3:$N$12,4,0)</f>
        <v>#N/A</v>
      </c>
      <c r="E1424" s="156" t="e">
        <f>VLOOKUP('Room Details'!$I1412,NCA_Calculations!$I$3:$N$12,5,0)</f>
        <v>#N/A</v>
      </c>
      <c r="F1424" s="156" t="e">
        <f>VLOOKUP('Room Details'!$I1412,NCA_Calculations!$I$3:$N$12,6,0)</f>
        <v>#N/A</v>
      </c>
      <c r="G1424" s="156" t="str">
        <f>IF(OR(ISBLANK('Room Details'!$M1412), 'Room Details'!$M1412 = 0,  'Room Details'!$M1412 = "N/A" ),"Usable","Unusable")</f>
        <v>Usable</v>
      </c>
      <c r="H1424" s="156">
        <f>'Room Details'!$V1412</f>
        <v>0</v>
      </c>
      <c r="I1424" s="156">
        <f>_xlfn.IFNA(ROUNDUP(IF(OR('Room Details'!$J1412=0,ISBLANK('Room Details'!$J1412),'Room Details'!$J1412="N/A"),0,IF('Room Details'!$J1412&gt;$D1424,('Room Details'!$J1412/$E1424)+$F1424,IF('Room Details'!$J1412&lt;=ABS($B1424*$C1424),1,('Room Details'!$J1412/$B1424)+$C1424))),0),0)</f>
        <v>0</v>
      </c>
      <c r="J1424" s="167"/>
      <c r="K1424" s="167"/>
      <c r="L1424" s="156">
        <f t="shared" si="84"/>
        <v>0</v>
      </c>
      <c r="M1424" s="156">
        <f t="shared" si="85"/>
        <v>0</v>
      </c>
      <c r="N1424" s="165"/>
      <c r="O1424" s="165"/>
      <c r="P1424" s="156">
        <f t="shared" si="86"/>
        <v>0</v>
      </c>
      <c r="Q1424" s="156">
        <f t="shared" si="87"/>
        <v>0</v>
      </c>
      <c r="R1424" s="165"/>
      <c r="S1424" s="165"/>
    </row>
    <row r="1425" spans="1:19" x14ac:dyDescent="0.25">
      <c r="A1425" s="156">
        <v>1410</v>
      </c>
      <c r="B1425" s="156" t="e">
        <f>VLOOKUP('Room Details'!$I1413,NCA_Calculations!$I$3:$N$12,2,0)</f>
        <v>#N/A</v>
      </c>
      <c r="C1425" s="156" t="e">
        <f>VLOOKUP('Room Details'!$I1413,NCA_Calculations!$I$3:$N$12,3,0)</f>
        <v>#N/A</v>
      </c>
      <c r="D1425" s="156" t="e">
        <f>VLOOKUP('Room Details'!$I1413,NCA_Calculations!$I$3:$N$12,4,0)</f>
        <v>#N/A</v>
      </c>
      <c r="E1425" s="156" t="e">
        <f>VLOOKUP('Room Details'!$I1413,NCA_Calculations!$I$3:$N$12,5,0)</f>
        <v>#N/A</v>
      </c>
      <c r="F1425" s="156" t="e">
        <f>VLOOKUP('Room Details'!$I1413,NCA_Calculations!$I$3:$N$12,6,0)</f>
        <v>#N/A</v>
      </c>
      <c r="G1425" s="156" t="str">
        <f>IF(OR(ISBLANK('Room Details'!$M1413), 'Room Details'!$M1413 = 0,  'Room Details'!$M1413 = "N/A" ),"Usable","Unusable")</f>
        <v>Usable</v>
      </c>
      <c r="H1425" s="156">
        <f>'Room Details'!$V1413</f>
        <v>0</v>
      </c>
      <c r="I1425" s="156">
        <f>_xlfn.IFNA(ROUNDUP(IF(OR('Room Details'!$J1413=0,ISBLANK('Room Details'!$J1413),'Room Details'!$J1413="N/A"),0,IF('Room Details'!$J1413&gt;$D1425,('Room Details'!$J1413/$E1425)+$F1425,IF('Room Details'!$J1413&lt;=ABS($B1425*$C1425),1,('Room Details'!$J1413/$B1425)+$C1425))),0),0)</f>
        <v>0</v>
      </c>
      <c r="J1425" s="167"/>
      <c r="K1425" s="167"/>
      <c r="L1425" s="156">
        <f t="shared" ref="L1425:L1488" si="88">IF($G1425 = "Unusable", 0, IF($I1425&lt;$E$9, 0, IF(AND($I1425&gt;=$E$9,$I1425&lt;=$E$4),$I1425,INT($I1425/$E$4)*$E$4)))</f>
        <v>0</v>
      </c>
      <c r="M1425" s="156">
        <f t="shared" ref="M1425:M1488" si="89">$I1425-$L1425</f>
        <v>0</v>
      </c>
      <c r="N1425" s="165"/>
      <c r="O1425" s="165"/>
      <c r="P1425" s="156">
        <f t="shared" ref="P1425:P1488" si="90">$L1425</f>
        <v>0</v>
      </c>
      <c r="Q1425" s="156">
        <f t="shared" ref="Q1425:Q1488" si="91">$M1425</f>
        <v>0</v>
      </c>
      <c r="R1425" s="165"/>
      <c r="S1425" s="165"/>
    </row>
    <row r="1426" spans="1:19" x14ac:dyDescent="0.25">
      <c r="A1426" s="156">
        <v>1411</v>
      </c>
      <c r="B1426" s="156" t="e">
        <f>VLOOKUP('Room Details'!$I1414,NCA_Calculations!$I$3:$N$12,2,0)</f>
        <v>#N/A</v>
      </c>
      <c r="C1426" s="156" t="e">
        <f>VLOOKUP('Room Details'!$I1414,NCA_Calculations!$I$3:$N$12,3,0)</f>
        <v>#N/A</v>
      </c>
      <c r="D1426" s="156" t="e">
        <f>VLOOKUP('Room Details'!$I1414,NCA_Calculations!$I$3:$N$12,4,0)</f>
        <v>#N/A</v>
      </c>
      <c r="E1426" s="156" t="e">
        <f>VLOOKUP('Room Details'!$I1414,NCA_Calculations!$I$3:$N$12,5,0)</f>
        <v>#N/A</v>
      </c>
      <c r="F1426" s="156" t="e">
        <f>VLOOKUP('Room Details'!$I1414,NCA_Calculations!$I$3:$N$12,6,0)</f>
        <v>#N/A</v>
      </c>
      <c r="G1426" s="156" t="str">
        <f>IF(OR(ISBLANK('Room Details'!$M1414), 'Room Details'!$M1414 = 0,  'Room Details'!$M1414 = "N/A" ),"Usable","Unusable")</f>
        <v>Usable</v>
      </c>
      <c r="H1426" s="156">
        <f>'Room Details'!$V1414</f>
        <v>0</v>
      </c>
      <c r="I1426" s="156">
        <f>_xlfn.IFNA(ROUNDUP(IF(OR('Room Details'!$J1414=0,ISBLANK('Room Details'!$J1414),'Room Details'!$J1414="N/A"),0,IF('Room Details'!$J1414&gt;$D1426,('Room Details'!$J1414/$E1426)+$F1426,IF('Room Details'!$J1414&lt;=ABS($B1426*$C1426),1,('Room Details'!$J1414/$B1426)+$C1426))),0),0)</f>
        <v>0</v>
      </c>
      <c r="J1426" s="167"/>
      <c r="K1426" s="167"/>
      <c r="L1426" s="156">
        <f t="shared" si="88"/>
        <v>0</v>
      </c>
      <c r="M1426" s="156">
        <f t="shared" si="89"/>
        <v>0</v>
      </c>
      <c r="N1426" s="165"/>
      <c r="O1426" s="165"/>
      <c r="P1426" s="156">
        <f t="shared" si="90"/>
        <v>0</v>
      </c>
      <c r="Q1426" s="156">
        <f t="shared" si="91"/>
        <v>0</v>
      </c>
      <c r="R1426" s="165"/>
      <c r="S1426" s="165"/>
    </row>
    <row r="1427" spans="1:19" x14ac:dyDescent="0.25">
      <c r="A1427" s="156">
        <v>1412</v>
      </c>
      <c r="B1427" s="156" t="e">
        <f>VLOOKUP('Room Details'!$I1415,NCA_Calculations!$I$3:$N$12,2,0)</f>
        <v>#N/A</v>
      </c>
      <c r="C1427" s="156" t="e">
        <f>VLOOKUP('Room Details'!$I1415,NCA_Calculations!$I$3:$N$12,3,0)</f>
        <v>#N/A</v>
      </c>
      <c r="D1427" s="156" t="e">
        <f>VLOOKUP('Room Details'!$I1415,NCA_Calculations!$I$3:$N$12,4,0)</f>
        <v>#N/A</v>
      </c>
      <c r="E1427" s="156" t="e">
        <f>VLOOKUP('Room Details'!$I1415,NCA_Calculations!$I$3:$N$12,5,0)</f>
        <v>#N/A</v>
      </c>
      <c r="F1427" s="156" t="e">
        <f>VLOOKUP('Room Details'!$I1415,NCA_Calculations!$I$3:$N$12,6,0)</f>
        <v>#N/A</v>
      </c>
      <c r="G1427" s="156" t="str">
        <f>IF(OR(ISBLANK('Room Details'!$M1415), 'Room Details'!$M1415 = 0,  'Room Details'!$M1415 = "N/A" ),"Usable","Unusable")</f>
        <v>Usable</v>
      </c>
      <c r="H1427" s="156">
        <f>'Room Details'!$V1415</f>
        <v>0</v>
      </c>
      <c r="I1427" s="156">
        <f>_xlfn.IFNA(ROUNDUP(IF(OR('Room Details'!$J1415=0,ISBLANK('Room Details'!$J1415),'Room Details'!$J1415="N/A"),0,IF('Room Details'!$J1415&gt;$D1427,('Room Details'!$J1415/$E1427)+$F1427,IF('Room Details'!$J1415&lt;=ABS($B1427*$C1427),1,('Room Details'!$J1415/$B1427)+$C1427))),0),0)</f>
        <v>0</v>
      </c>
      <c r="J1427" s="167"/>
      <c r="K1427" s="167"/>
      <c r="L1427" s="156">
        <f t="shared" si="88"/>
        <v>0</v>
      </c>
      <c r="M1427" s="156">
        <f t="shared" si="89"/>
        <v>0</v>
      </c>
      <c r="N1427" s="165"/>
      <c r="O1427" s="165"/>
      <c r="P1427" s="156">
        <f t="shared" si="90"/>
        <v>0</v>
      </c>
      <c r="Q1427" s="156">
        <f t="shared" si="91"/>
        <v>0</v>
      </c>
      <c r="R1427" s="165"/>
      <c r="S1427" s="165"/>
    </row>
    <row r="1428" spans="1:19" x14ac:dyDescent="0.25">
      <c r="A1428" s="156">
        <v>1413</v>
      </c>
      <c r="B1428" s="156" t="e">
        <f>VLOOKUP('Room Details'!$I1416,NCA_Calculations!$I$3:$N$12,2,0)</f>
        <v>#N/A</v>
      </c>
      <c r="C1428" s="156" t="e">
        <f>VLOOKUP('Room Details'!$I1416,NCA_Calculations!$I$3:$N$12,3,0)</f>
        <v>#N/A</v>
      </c>
      <c r="D1428" s="156" t="e">
        <f>VLOOKUP('Room Details'!$I1416,NCA_Calculations!$I$3:$N$12,4,0)</f>
        <v>#N/A</v>
      </c>
      <c r="E1428" s="156" t="e">
        <f>VLOOKUP('Room Details'!$I1416,NCA_Calculations!$I$3:$N$12,5,0)</f>
        <v>#N/A</v>
      </c>
      <c r="F1428" s="156" t="e">
        <f>VLOOKUP('Room Details'!$I1416,NCA_Calculations!$I$3:$N$12,6,0)</f>
        <v>#N/A</v>
      </c>
      <c r="G1428" s="156" t="str">
        <f>IF(OR(ISBLANK('Room Details'!$M1416), 'Room Details'!$M1416 = 0,  'Room Details'!$M1416 = "N/A" ),"Usable","Unusable")</f>
        <v>Usable</v>
      </c>
      <c r="H1428" s="156">
        <f>'Room Details'!$V1416</f>
        <v>0</v>
      </c>
      <c r="I1428" s="156">
        <f>_xlfn.IFNA(ROUNDUP(IF(OR('Room Details'!$J1416=0,ISBLANK('Room Details'!$J1416),'Room Details'!$J1416="N/A"),0,IF('Room Details'!$J1416&gt;$D1428,('Room Details'!$J1416/$E1428)+$F1428,IF('Room Details'!$J1416&lt;=ABS($B1428*$C1428),1,('Room Details'!$J1416/$B1428)+$C1428))),0),0)</f>
        <v>0</v>
      </c>
      <c r="J1428" s="167"/>
      <c r="K1428" s="167"/>
      <c r="L1428" s="156">
        <f t="shared" si="88"/>
        <v>0</v>
      </c>
      <c r="M1428" s="156">
        <f t="shared" si="89"/>
        <v>0</v>
      </c>
      <c r="N1428" s="165"/>
      <c r="O1428" s="165"/>
      <c r="P1428" s="156">
        <f t="shared" si="90"/>
        <v>0</v>
      </c>
      <c r="Q1428" s="156">
        <f t="shared" si="91"/>
        <v>0</v>
      </c>
      <c r="R1428" s="165"/>
      <c r="S1428" s="165"/>
    </row>
    <row r="1429" spans="1:19" x14ac:dyDescent="0.25">
      <c r="A1429" s="156">
        <v>1414</v>
      </c>
      <c r="B1429" s="156" t="e">
        <f>VLOOKUP('Room Details'!$I1417,NCA_Calculations!$I$3:$N$12,2,0)</f>
        <v>#N/A</v>
      </c>
      <c r="C1429" s="156" t="e">
        <f>VLOOKUP('Room Details'!$I1417,NCA_Calculations!$I$3:$N$12,3,0)</f>
        <v>#N/A</v>
      </c>
      <c r="D1429" s="156" t="e">
        <f>VLOOKUP('Room Details'!$I1417,NCA_Calculations!$I$3:$N$12,4,0)</f>
        <v>#N/A</v>
      </c>
      <c r="E1429" s="156" t="e">
        <f>VLOOKUP('Room Details'!$I1417,NCA_Calculations!$I$3:$N$12,5,0)</f>
        <v>#N/A</v>
      </c>
      <c r="F1429" s="156" t="e">
        <f>VLOOKUP('Room Details'!$I1417,NCA_Calculations!$I$3:$N$12,6,0)</f>
        <v>#N/A</v>
      </c>
      <c r="G1429" s="156" t="str">
        <f>IF(OR(ISBLANK('Room Details'!$M1417), 'Room Details'!$M1417 = 0,  'Room Details'!$M1417 = "N/A" ),"Usable","Unusable")</f>
        <v>Usable</v>
      </c>
      <c r="H1429" s="156">
        <f>'Room Details'!$V1417</f>
        <v>0</v>
      </c>
      <c r="I1429" s="156">
        <f>_xlfn.IFNA(ROUNDUP(IF(OR('Room Details'!$J1417=0,ISBLANK('Room Details'!$J1417),'Room Details'!$J1417="N/A"),0,IF('Room Details'!$J1417&gt;$D1429,('Room Details'!$J1417/$E1429)+$F1429,IF('Room Details'!$J1417&lt;=ABS($B1429*$C1429),1,('Room Details'!$J1417/$B1429)+$C1429))),0),0)</f>
        <v>0</v>
      </c>
      <c r="J1429" s="167"/>
      <c r="K1429" s="167"/>
      <c r="L1429" s="156">
        <f t="shared" si="88"/>
        <v>0</v>
      </c>
      <c r="M1429" s="156">
        <f t="shared" si="89"/>
        <v>0</v>
      </c>
      <c r="N1429" s="165"/>
      <c r="O1429" s="165"/>
      <c r="P1429" s="156">
        <f t="shared" si="90"/>
        <v>0</v>
      </c>
      <c r="Q1429" s="156">
        <f t="shared" si="91"/>
        <v>0</v>
      </c>
      <c r="R1429" s="165"/>
      <c r="S1429" s="165"/>
    </row>
    <row r="1430" spans="1:19" x14ac:dyDescent="0.25">
      <c r="A1430" s="156">
        <v>1415</v>
      </c>
      <c r="B1430" s="156" t="e">
        <f>VLOOKUP('Room Details'!$I1418,NCA_Calculations!$I$3:$N$12,2,0)</f>
        <v>#N/A</v>
      </c>
      <c r="C1430" s="156" t="e">
        <f>VLOOKUP('Room Details'!$I1418,NCA_Calculations!$I$3:$N$12,3,0)</f>
        <v>#N/A</v>
      </c>
      <c r="D1430" s="156" t="e">
        <f>VLOOKUP('Room Details'!$I1418,NCA_Calculations!$I$3:$N$12,4,0)</f>
        <v>#N/A</v>
      </c>
      <c r="E1430" s="156" t="e">
        <f>VLOOKUP('Room Details'!$I1418,NCA_Calculations!$I$3:$N$12,5,0)</f>
        <v>#N/A</v>
      </c>
      <c r="F1430" s="156" t="e">
        <f>VLOOKUP('Room Details'!$I1418,NCA_Calculations!$I$3:$N$12,6,0)</f>
        <v>#N/A</v>
      </c>
      <c r="G1430" s="156" t="str">
        <f>IF(OR(ISBLANK('Room Details'!$M1418), 'Room Details'!$M1418 = 0,  'Room Details'!$M1418 = "N/A" ),"Usable","Unusable")</f>
        <v>Usable</v>
      </c>
      <c r="H1430" s="156">
        <f>'Room Details'!$V1418</f>
        <v>0</v>
      </c>
      <c r="I1430" s="156">
        <f>_xlfn.IFNA(ROUNDUP(IF(OR('Room Details'!$J1418=0,ISBLANK('Room Details'!$J1418),'Room Details'!$J1418="N/A"),0,IF('Room Details'!$J1418&gt;$D1430,('Room Details'!$J1418/$E1430)+$F1430,IF('Room Details'!$J1418&lt;=ABS($B1430*$C1430),1,('Room Details'!$J1418/$B1430)+$C1430))),0),0)</f>
        <v>0</v>
      </c>
      <c r="J1430" s="167"/>
      <c r="K1430" s="167"/>
      <c r="L1430" s="156">
        <f t="shared" si="88"/>
        <v>0</v>
      </c>
      <c r="M1430" s="156">
        <f t="shared" si="89"/>
        <v>0</v>
      </c>
      <c r="N1430" s="165"/>
      <c r="O1430" s="165"/>
      <c r="P1430" s="156">
        <f t="shared" si="90"/>
        <v>0</v>
      </c>
      <c r="Q1430" s="156">
        <f t="shared" si="91"/>
        <v>0</v>
      </c>
      <c r="R1430" s="165"/>
      <c r="S1430" s="165"/>
    </row>
    <row r="1431" spans="1:19" x14ac:dyDescent="0.25">
      <c r="A1431" s="156">
        <v>1416</v>
      </c>
      <c r="B1431" s="156" t="e">
        <f>VLOOKUP('Room Details'!$I1419,NCA_Calculations!$I$3:$N$12,2,0)</f>
        <v>#N/A</v>
      </c>
      <c r="C1431" s="156" t="e">
        <f>VLOOKUP('Room Details'!$I1419,NCA_Calculations!$I$3:$N$12,3,0)</f>
        <v>#N/A</v>
      </c>
      <c r="D1431" s="156" t="e">
        <f>VLOOKUP('Room Details'!$I1419,NCA_Calculations!$I$3:$N$12,4,0)</f>
        <v>#N/A</v>
      </c>
      <c r="E1431" s="156" t="e">
        <f>VLOOKUP('Room Details'!$I1419,NCA_Calculations!$I$3:$N$12,5,0)</f>
        <v>#N/A</v>
      </c>
      <c r="F1431" s="156" t="e">
        <f>VLOOKUP('Room Details'!$I1419,NCA_Calculations!$I$3:$N$12,6,0)</f>
        <v>#N/A</v>
      </c>
      <c r="G1431" s="156" t="str">
        <f>IF(OR(ISBLANK('Room Details'!$M1419), 'Room Details'!$M1419 = 0,  'Room Details'!$M1419 = "N/A" ),"Usable","Unusable")</f>
        <v>Usable</v>
      </c>
      <c r="H1431" s="156">
        <f>'Room Details'!$V1419</f>
        <v>0</v>
      </c>
      <c r="I1431" s="156">
        <f>_xlfn.IFNA(ROUNDUP(IF(OR('Room Details'!$J1419=0,ISBLANK('Room Details'!$J1419),'Room Details'!$J1419="N/A"),0,IF('Room Details'!$J1419&gt;$D1431,('Room Details'!$J1419/$E1431)+$F1431,IF('Room Details'!$J1419&lt;=ABS($B1431*$C1431),1,('Room Details'!$J1419/$B1431)+$C1431))),0),0)</f>
        <v>0</v>
      </c>
      <c r="J1431" s="167"/>
      <c r="K1431" s="167"/>
      <c r="L1431" s="156">
        <f t="shared" si="88"/>
        <v>0</v>
      </c>
      <c r="M1431" s="156">
        <f t="shared" si="89"/>
        <v>0</v>
      </c>
      <c r="N1431" s="165"/>
      <c r="O1431" s="165"/>
      <c r="P1431" s="156">
        <f t="shared" si="90"/>
        <v>0</v>
      </c>
      <c r="Q1431" s="156">
        <f t="shared" si="91"/>
        <v>0</v>
      </c>
      <c r="R1431" s="165"/>
      <c r="S1431" s="165"/>
    </row>
    <row r="1432" spans="1:19" x14ac:dyDescent="0.25">
      <c r="A1432" s="156">
        <v>1417</v>
      </c>
      <c r="B1432" s="156" t="e">
        <f>VLOOKUP('Room Details'!$I1420,NCA_Calculations!$I$3:$N$12,2,0)</f>
        <v>#N/A</v>
      </c>
      <c r="C1432" s="156" t="e">
        <f>VLOOKUP('Room Details'!$I1420,NCA_Calculations!$I$3:$N$12,3,0)</f>
        <v>#N/A</v>
      </c>
      <c r="D1432" s="156" t="e">
        <f>VLOOKUP('Room Details'!$I1420,NCA_Calculations!$I$3:$N$12,4,0)</f>
        <v>#N/A</v>
      </c>
      <c r="E1432" s="156" t="e">
        <f>VLOOKUP('Room Details'!$I1420,NCA_Calculations!$I$3:$N$12,5,0)</f>
        <v>#N/A</v>
      </c>
      <c r="F1432" s="156" t="e">
        <f>VLOOKUP('Room Details'!$I1420,NCA_Calculations!$I$3:$N$12,6,0)</f>
        <v>#N/A</v>
      </c>
      <c r="G1432" s="156" t="str">
        <f>IF(OR(ISBLANK('Room Details'!$M1420), 'Room Details'!$M1420 = 0,  'Room Details'!$M1420 = "N/A" ),"Usable","Unusable")</f>
        <v>Usable</v>
      </c>
      <c r="H1432" s="156">
        <f>'Room Details'!$V1420</f>
        <v>0</v>
      </c>
      <c r="I1432" s="156">
        <f>_xlfn.IFNA(ROUNDUP(IF(OR('Room Details'!$J1420=0,ISBLANK('Room Details'!$J1420),'Room Details'!$J1420="N/A"),0,IF('Room Details'!$J1420&gt;$D1432,('Room Details'!$J1420/$E1432)+$F1432,IF('Room Details'!$J1420&lt;=ABS($B1432*$C1432),1,('Room Details'!$J1420/$B1432)+$C1432))),0),0)</f>
        <v>0</v>
      </c>
      <c r="J1432" s="167"/>
      <c r="K1432" s="167"/>
      <c r="L1432" s="156">
        <f t="shared" si="88"/>
        <v>0</v>
      </c>
      <c r="M1432" s="156">
        <f t="shared" si="89"/>
        <v>0</v>
      </c>
      <c r="N1432" s="165"/>
      <c r="O1432" s="165"/>
      <c r="P1432" s="156">
        <f t="shared" si="90"/>
        <v>0</v>
      </c>
      <c r="Q1432" s="156">
        <f t="shared" si="91"/>
        <v>0</v>
      </c>
      <c r="R1432" s="165"/>
      <c r="S1432" s="165"/>
    </row>
    <row r="1433" spans="1:19" x14ac:dyDescent="0.25">
      <c r="A1433" s="156">
        <v>1418</v>
      </c>
      <c r="B1433" s="156" t="e">
        <f>VLOOKUP('Room Details'!$I1421,NCA_Calculations!$I$3:$N$12,2,0)</f>
        <v>#N/A</v>
      </c>
      <c r="C1433" s="156" t="e">
        <f>VLOOKUP('Room Details'!$I1421,NCA_Calculations!$I$3:$N$12,3,0)</f>
        <v>#N/A</v>
      </c>
      <c r="D1433" s="156" t="e">
        <f>VLOOKUP('Room Details'!$I1421,NCA_Calculations!$I$3:$N$12,4,0)</f>
        <v>#N/A</v>
      </c>
      <c r="E1433" s="156" t="e">
        <f>VLOOKUP('Room Details'!$I1421,NCA_Calculations!$I$3:$N$12,5,0)</f>
        <v>#N/A</v>
      </c>
      <c r="F1433" s="156" t="e">
        <f>VLOOKUP('Room Details'!$I1421,NCA_Calculations!$I$3:$N$12,6,0)</f>
        <v>#N/A</v>
      </c>
      <c r="G1433" s="156" t="str">
        <f>IF(OR(ISBLANK('Room Details'!$M1421), 'Room Details'!$M1421 = 0,  'Room Details'!$M1421 = "N/A" ),"Usable","Unusable")</f>
        <v>Usable</v>
      </c>
      <c r="H1433" s="156">
        <f>'Room Details'!$V1421</f>
        <v>0</v>
      </c>
      <c r="I1433" s="156">
        <f>_xlfn.IFNA(ROUNDUP(IF(OR('Room Details'!$J1421=0,ISBLANK('Room Details'!$J1421),'Room Details'!$J1421="N/A"),0,IF('Room Details'!$J1421&gt;$D1433,('Room Details'!$J1421/$E1433)+$F1433,IF('Room Details'!$J1421&lt;=ABS($B1433*$C1433),1,('Room Details'!$J1421/$B1433)+$C1433))),0),0)</f>
        <v>0</v>
      </c>
      <c r="J1433" s="167"/>
      <c r="K1433" s="167"/>
      <c r="L1433" s="156">
        <f t="shared" si="88"/>
        <v>0</v>
      </c>
      <c r="M1433" s="156">
        <f t="shared" si="89"/>
        <v>0</v>
      </c>
      <c r="N1433" s="165"/>
      <c r="O1433" s="165"/>
      <c r="P1433" s="156">
        <f t="shared" si="90"/>
        <v>0</v>
      </c>
      <c r="Q1433" s="156">
        <f t="shared" si="91"/>
        <v>0</v>
      </c>
      <c r="R1433" s="165"/>
      <c r="S1433" s="165"/>
    </row>
    <row r="1434" spans="1:19" x14ac:dyDescent="0.25">
      <c r="A1434" s="156">
        <v>1419</v>
      </c>
      <c r="B1434" s="156" t="e">
        <f>VLOOKUP('Room Details'!$I1422,NCA_Calculations!$I$3:$N$12,2,0)</f>
        <v>#N/A</v>
      </c>
      <c r="C1434" s="156" t="e">
        <f>VLOOKUP('Room Details'!$I1422,NCA_Calculations!$I$3:$N$12,3,0)</f>
        <v>#N/A</v>
      </c>
      <c r="D1434" s="156" t="e">
        <f>VLOOKUP('Room Details'!$I1422,NCA_Calculations!$I$3:$N$12,4,0)</f>
        <v>#N/A</v>
      </c>
      <c r="E1434" s="156" t="e">
        <f>VLOOKUP('Room Details'!$I1422,NCA_Calculations!$I$3:$N$12,5,0)</f>
        <v>#N/A</v>
      </c>
      <c r="F1434" s="156" t="e">
        <f>VLOOKUP('Room Details'!$I1422,NCA_Calculations!$I$3:$N$12,6,0)</f>
        <v>#N/A</v>
      </c>
      <c r="G1434" s="156" t="str">
        <f>IF(OR(ISBLANK('Room Details'!$M1422), 'Room Details'!$M1422 = 0,  'Room Details'!$M1422 = "N/A" ),"Usable","Unusable")</f>
        <v>Usable</v>
      </c>
      <c r="H1434" s="156">
        <f>'Room Details'!$V1422</f>
        <v>0</v>
      </c>
      <c r="I1434" s="156">
        <f>_xlfn.IFNA(ROUNDUP(IF(OR('Room Details'!$J1422=0,ISBLANK('Room Details'!$J1422),'Room Details'!$J1422="N/A"),0,IF('Room Details'!$J1422&gt;$D1434,('Room Details'!$J1422/$E1434)+$F1434,IF('Room Details'!$J1422&lt;=ABS($B1434*$C1434),1,('Room Details'!$J1422/$B1434)+$C1434))),0),0)</f>
        <v>0</v>
      </c>
      <c r="J1434" s="167"/>
      <c r="K1434" s="167"/>
      <c r="L1434" s="156">
        <f t="shared" si="88"/>
        <v>0</v>
      </c>
      <c r="M1434" s="156">
        <f t="shared" si="89"/>
        <v>0</v>
      </c>
      <c r="N1434" s="165"/>
      <c r="O1434" s="165"/>
      <c r="P1434" s="156">
        <f t="shared" si="90"/>
        <v>0</v>
      </c>
      <c r="Q1434" s="156">
        <f t="shared" si="91"/>
        <v>0</v>
      </c>
      <c r="R1434" s="165"/>
      <c r="S1434" s="165"/>
    </row>
    <row r="1435" spans="1:19" x14ac:dyDescent="0.25">
      <c r="A1435" s="156">
        <v>1420</v>
      </c>
      <c r="B1435" s="156" t="e">
        <f>VLOOKUP('Room Details'!$I1423,NCA_Calculations!$I$3:$N$12,2,0)</f>
        <v>#N/A</v>
      </c>
      <c r="C1435" s="156" t="e">
        <f>VLOOKUP('Room Details'!$I1423,NCA_Calculations!$I$3:$N$12,3,0)</f>
        <v>#N/A</v>
      </c>
      <c r="D1435" s="156" t="e">
        <f>VLOOKUP('Room Details'!$I1423,NCA_Calculations!$I$3:$N$12,4,0)</f>
        <v>#N/A</v>
      </c>
      <c r="E1435" s="156" t="e">
        <f>VLOOKUP('Room Details'!$I1423,NCA_Calculations!$I$3:$N$12,5,0)</f>
        <v>#N/A</v>
      </c>
      <c r="F1435" s="156" t="e">
        <f>VLOOKUP('Room Details'!$I1423,NCA_Calculations!$I$3:$N$12,6,0)</f>
        <v>#N/A</v>
      </c>
      <c r="G1435" s="156" t="str">
        <f>IF(OR(ISBLANK('Room Details'!$M1423), 'Room Details'!$M1423 = 0,  'Room Details'!$M1423 = "N/A" ),"Usable","Unusable")</f>
        <v>Usable</v>
      </c>
      <c r="H1435" s="156">
        <f>'Room Details'!$V1423</f>
        <v>0</v>
      </c>
      <c r="I1435" s="156">
        <f>_xlfn.IFNA(ROUNDUP(IF(OR('Room Details'!$J1423=0,ISBLANK('Room Details'!$J1423),'Room Details'!$J1423="N/A"),0,IF('Room Details'!$J1423&gt;$D1435,('Room Details'!$J1423/$E1435)+$F1435,IF('Room Details'!$J1423&lt;=ABS($B1435*$C1435),1,('Room Details'!$J1423/$B1435)+$C1435))),0),0)</f>
        <v>0</v>
      </c>
      <c r="J1435" s="167"/>
      <c r="K1435" s="167"/>
      <c r="L1435" s="156">
        <f t="shared" si="88"/>
        <v>0</v>
      </c>
      <c r="M1435" s="156">
        <f t="shared" si="89"/>
        <v>0</v>
      </c>
      <c r="N1435" s="165"/>
      <c r="O1435" s="165"/>
      <c r="P1435" s="156">
        <f t="shared" si="90"/>
        <v>0</v>
      </c>
      <c r="Q1435" s="156">
        <f t="shared" si="91"/>
        <v>0</v>
      </c>
      <c r="R1435" s="165"/>
      <c r="S1435" s="165"/>
    </row>
    <row r="1436" spans="1:19" x14ac:dyDescent="0.25">
      <c r="A1436" s="156">
        <v>1421</v>
      </c>
      <c r="B1436" s="156" t="e">
        <f>VLOOKUP('Room Details'!$I1424,NCA_Calculations!$I$3:$N$12,2,0)</f>
        <v>#N/A</v>
      </c>
      <c r="C1436" s="156" t="e">
        <f>VLOOKUP('Room Details'!$I1424,NCA_Calculations!$I$3:$N$12,3,0)</f>
        <v>#N/A</v>
      </c>
      <c r="D1436" s="156" t="e">
        <f>VLOOKUP('Room Details'!$I1424,NCA_Calculations!$I$3:$N$12,4,0)</f>
        <v>#N/A</v>
      </c>
      <c r="E1436" s="156" t="e">
        <f>VLOOKUP('Room Details'!$I1424,NCA_Calculations!$I$3:$N$12,5,0)</f>
        <v>#N/A</v>
      </c>
      <c r="F1436" s="156" t="e">
        <f>VLOOKUP('Room Details'!$I1424,NCA_Calculations!$I$3:$N$12,6,0)</f>
        <v>#N/A</v>
      </c>
      <c r="G1436" s="156" t="str">
        <f>IF(OR(ISBLANK('Room Details'!$M1424), 'Room Details'!$M1424 = 0,  'Room Details'!$M1424 = "N/A" ),"Usable","Unusable")</f>
        <v>Usable</v>
      </c>
      <c r="H1436" s="156">
        <f>'Room Details'!$V1424</f>
        <v>0</v>
      </c>
      <c r="I1436" s="156">
        <f>_xlfn.IFNA(ROUNDUP(IF(OR('Room Details'!$J1424=0,ISBLANK('Room Details'!$J1424),'Room Details'!$J1424="N/A"),0,IF('Room Details'!$J1424&gt;$D1436,('Room Details'!$J1424/$E1436)+$F1436,IF('Room Details'!$J1424&lt;=ABS($B1436*$C1436),1,('Room Details'!$J1424/$B1436)+$C1436))),0),0)</f>
        <v>0</v>
      </c>
      <c r="J1436" s="167"/>
      <c r="K1436" s="167"/>
      <c r="L1436" s="156">
        <f t="shared" si="88"/>
        <v>0</v>
      </c>
      <c r="M1436" s="156">
        <f t="shared" si="89"/>
        <v>0</v>
      </c>
      <c r="N1436" s="165"/>
      <c r="O1436" s="165"/>
      <c r="P1436" s="156">
        <f t="shared" si="90"/>
        <v>0</v>
      </c>
      <c r="Q1436" s="156">
        <f t="shared" si="91"/>
        <v>0</v>
      </c>
      <c r="R1436" s="165"/>
      <c r="S1436" s="165"/>
    </row>
    <row r="1437" spans="1:19" x14ac:dyDescent="0.25">
      <c r="A1437" s="156">
        <v>1422</v>
      </c>
      <c r="B1437" s="156" t="e">
        <f>VLOOKUP('Room Details'!$I1425,NCA_Calculations!$I$3:$N$12,2,0)</f>
        <v>#N/A</v>
      </c>
      <c r="C1437" s="156" t="e">
        <f>VLOOKUP('Room Details'!$I1425,NCA_Calculations!$I$3:$N$12,3,0)</f>
        <v>#N/A</v>
      </c>
      <c r="D1437" s="156" t="e">
        <f>VLOOKUP('Room Details'!$I1425,NCA_Calculations!$I$3:$N$12,4,0)</f>
        <v>#N/A</v>
      </c>
      <c r="E1437" s="156" t="e">
        <f>VLOOKUP('Room Details'!$I1425,NCA_Calculations!$I$3:$N$12,5,0)</f>
        <v>#N/A</v>
      </c>
      <c r="F1437" s="156" t="e">
        <f>VLOOKUP('Room Details'!$I1425,NCA_Calculations!$I$3:$N$12,6,0)</f>
        <v>#N/A</v>
      </c>
      <c r="G1437" s="156" t="str">
        <f>IF(OR(ISBLANK('Room Details'!$M1425), 'Room Details'!$M1425 = 0,  'Room Details'!$M1425 = "N/A" ),"Usable","Unusable")</f>
        <v>Usable</v>
      </c>
      <c r="H1437" s="156">
        <f>'Room Details'!$V1425</f>
        <v>0</v>
      </c>
      <c r="I1437" s="156">
        <f>_xlfn.IFNA(ROUNDUP(IF(OR('Room Details'!$J1425=0,ISBLANK('Room Details'!$J1425),'Room Details'!$J1425="N/A"),0,IF('Room Details'!$J1425&gt;$D1437,('Room Details'!$J1425/$E1437)+$F1437,IF('Room Details'!$J1425&lt;=ABS($B1437*$C1437),1,('Room Details'!$J1425/$B1437)+$C1437))),0),0)</f>
        <v>0</v>
      </c>
      <c r="J1437" s="167"/>
      <c r="K1437" s="167"/>
      <c r="L1437" s="156">
        <f t="shared" si="88"/>
        <v>0</v>
      </c>
      <c r="M1437" s="156">
        <f t="shared" si="89"/>
        <v>0</v>
      </c>
      <c r="N1437" s="165"/>
      <c r="O1437" s="165"/>
      <c r="P1437" s="156">
        <f t="shared" si="90"/>
        <v>0</v>
      </c>
      <c r="Q1437" s="156">
        <f t="shared" si="91"/>
        <v>0</v>
      </c>
      <c r="R1437" s="165"/>
      <c r="S1437" s="165"/>
    </row>
    <row r="1438" spans="1:19" x14ac:dyDescent="0.25">
      <c r="A1438" s="156">
        <v>1423</v>
      </c>
      <c r="B1438" s="156" t="e">
        <f>VLOOKUP('Room Details'!$I1426,NCA_Calculations!$I$3:$N$12,2,0)</f>
        <v>#N/A</v>
      </c>
      <c r="C1438" s="156" t="e">
        <f>VLOOKUP('Room Details'!$I1426,NCA_Calculations!$I$3:$N$12,3,0)</f>
        <v>#N/A</v>
      </c>
      <c r="D1438" s="156" t="e">
        <f>VLOOKUP('Room Details'!$I1426,NCA_Calculations!$I$3:$N$12,4,0)</f>
        <v>#N/A</v>
      </c>
      <c r="E1438" s="156" t="e">
        <f>VLOOKUP('Room Details'!$I1426,NCA_Calculations!$I$3:$N$12,5,0)</f>
        <v>#N/A</v>
      </c>
      <c r="F1438" s="156" t="e">
        <f>VLOOKUP('Room Details'!$I1426,NCA_Calculations!$I$3:$N$12,6,0)</f>
        <v>#N/A</v>
      </c>
      <c r="G1438" s="156" t="str">
        <f>IF(OR(ISBLANK('Room Details'!$M1426), 'Room Details'!$M1426 = 0,  'Room Details'!$M1426 = "N/A" ),"Usable","Unusable")</f>
        <v>Usable</v>
      </c>
      <c r="H1438" s="156">
        <f>'Room Details'!$V1426</f>
        <v>0</v>
      </c>
      <c r="I1438" s="156">
        <f>_xlfn.IFNA(ROUNDUP(IF(OR('Room Details'!$J1426=0,ISBLANK('Room Details'!$J1426),'Room Details'!$J1426="N/A"),0,IF('Room Details'!$J1426&gt;$D1438,('Room Details'!$J1426/$E1438)+$F1438,IF('Room Details'!$J1426&lt;=ABS($B1438*$C1438),1,('Room Details'!$J1426/$B1438)+$C1438))),0),0)</f>
        <v>0</v>
      </c>
      <c r="J1438" s="167"/>
      <c r="K1438" s="167"/>
      <c r="L1438" s="156">
        <f t="shared" si="88"/>
        <v>0</v>
      </c>
      <c r="M1438" s="156">
        <f t="shared" si="89"/>
        <v>0</v>
      </c>
      <c r="N1438" s="165"/>
      <c r="O1438" s="165"/>
      <c r="P1438" s="156">
        <f t="shared" si="90"/>
        <v>0</v>
      </c>
      <c r="Q1438" s="156">
        <f t="shared" si="91"/>
        <v>0</v>
      </c>
      <c r="R1438" s="165"/>
      <c r="S1438" s="165"/>
    </row>
    <row r="1439" spans="1:19" x14ac:dyDescent="0.25">
      <c r="A1439" s="156">
        <v>1424</v>
      </c>
      <c r="B1439" s="156" t="e">
        <f>VLOOKUP('Room Details'!$I1427,NCA_Calculations!$I$3:$N$12,2,0)</f>
        <v>#N/A</v>
      </c>
      <c r="C1439" s="156" t="e">
        <f>VLOOKUP('Room Details'!$I1427,NCA_Calculations!$I$3:$N$12,3,0)</f>
        <v>#N/A</v>
      </c>
      <c r="D1439" s="156" t="e">
        <f>VLOOKUP('Room Details'!$I1427,NCA_Calculations!$I$3:$N$12,4,0)</f>
        <v>#N/A</v>
      </c>
      <c r="E1439" s="156" t="e">
        <f>VLOOKUP('Room Details'!$I1427,NCA_Calculations!$I$3:$N$12,5,0)</f>
        <v>#N/A</v>
      </c>
      <c r="F1439" s="156" t="e">
        <f>VLOOKUP('Room Details'!$I1427,NCA_Calculations!$I$3:$N$12,6,0)</f>
        <v>#N/A</v>
      </c>
      <c r="G1439" s="156" t="str">
        <f>IF(OR(ISBLANK('Room Details'!$M1427), 'Room Details'!$M1427 = 0,  'Room Details'!$M1427 = "N/A" ),"Usable","Unusable")</f>
        <v>Usable</v>
      </c>
      <c r="H1439" s="156">
        <f>'Room Details'!$V1427</f>
        <v>0</v>
      </c>
      <c r="I1439" s="156">
        <f>_xlfn.IFNA(ROUNDUP(IF(OR('Room Details'!$J1427=0,ISBLANK('Room Details'!$J1427),'Room Details'!$J1427="N/A"),0,IF('Room Details'!$J1427&gt;$D1439,('Room Details'!$J1427/$E1439)+$F1439,IF('Room Details'!$J1427&lt;=ABS($B1439*$C1439),1,('Room Details'!$J1427/$B1439)+$C1439))),0),0)</f>
        <v>0</v>
      </c>
      <c r="J1439" s="167"/>
      <c r="K1439" s="167"/>
      <c r="L1439" s="156">
        <f t="shared" si="88"/>
        <v>0</v>
      </c>
      <c r="M1439" s="156">
        <f t="shared" si="89"/>
        <v>0</v>
      </c>
      <c r="N1439" s="165"/>
      <c r="O1439" s="165"/>
      <c r="P1439" s="156">
        <f t="shared" si="90"/>
        <v>0</v>
      </c>
      <c r="Q1439" s="156">
        <f t="shared" si="91"/>
        <v>0</v>
      </c>
      <c r="R1439" s="165"/>
      <c r="S1439" s="165"/>
    </row>
    <row r="1440" spans="1:19" x14ac:dyDescent="0.25">
      <c r="A1440" s="156">
        <v>1425</v>
      </c>
      <c r="B1440" s="156" t="e">
        <f>VLOOKUP('Room Details'!$I1428,NCA_Calculations!$I$3:$N$12,2,0)</f>
        <v>#N/A</v>
      </c>
      <c r="C1440" s="156" t="e">
        <f>VLOOKUP('Room Details'!$I1428,NCA_Calculations!$I$3:$N$12,3,0)</f>
        <v>#N/A</v>
      </c>
      <c r="D1440" s="156" t="e">
        <f>VLOOKUP('Room Details'!$I1428,NCA_Calculations!$I$3:$N$12,4,0)</f>
        <v>#N/A</v>
      </c>
      <c r="E1440" s="156" t="e">
        <f>VLOOKUP('Room Details'!$I1428,NCA_Calculations!$I$3:$N$12,5,0)</f>
        <v>#N/A</v>
      </c>
      <c r="F1440" s="156" t="e">
        <f>VLOOKUP('Room Details'!$I1428,NCA_Calculations!$I$3:$N$12,6,0)</f>
        <v>#N/A</v>
      </c>
      <c r="G1440" s="156" t="str">
        <f>IF(OR(ISBLANK('Room Details'!$M1428), 'Room Details'!$M1428 = 0,  'Room Details'!$M1428 = "N/A" ),"Usable","Unusable")</f>
        <v>Usable</v>
      </c>
      <c r="H1440" s="156">
        <f>'Room Details'!$V1428</f>
        <v>0</v>
      </c>
      <c r="I1440" s="156">
        <f>_xlfn.IFNA(ROUNDUP(IF(OR('Room Details'!$J1428=0,ISBLANK('Room Details'!$J1428),'Room Details'!$J1428="N/A"),0,IF('Room Details'!$J1428&gt;$D1440,('Room Details'!$J1428/$E1440)+$F1440,IF('Room Details'!$J1428&lt;=ABS($B1440*$C1440),1,('Room Details'!$J1428/$B1440)+$C1440))),0),0)</f>
        <v>0</v>
      </c>
      <c r="J1440" s="167"/>
      <c r="K1440" s="167"/>
      <c r="L1440" s="156">
        <f t="shared" si="88"/>
        <v>0</v>
      </c>
      <c r="M1440" s="156">
        <f t="shared" si="89"/>
        <v>0</v>
      </c>
      <c r="N1440" s="165"/>
      <c r="O1440" s="165"/>
      <c r="P1440" s="156">
        <f t="shared" si="90"/>
        <v>0</v>
      </c>
      <c r="Q1440" s="156">
        <f t="shared" si="91"/>
        <v>0</v>
      </c>
      <c r="R1440" s="165"/>
      <c r="S1440" s="165"/>
    </row>
    <row r="1441" spans="1:19" x14ac:dyDescent="0.25">
      <c r="A1441" s="156">
        <v>1426</v>
      </c>
      <c r="B1441" s="156" t="e">
        <f>VLOOKUP('Room Details'!$I1429,NCA_Calculations!$I$3:$N$12,2,0)</f>
        <v>#N/A</v>
      </c>
      <c r="C1441" s="156" t="e">
        <f>VLOOKUP('Room Details'!$I1429,NCA_Calculations!$I$3:$N$12,3,0)</f>
        <v>#N/A</v>
      </c>
      <c r="D1441" s="156" t="e">
        <f>VLOOKUP('Room Details'!$I1429,NCA_Calculations!$I$3:$N$12,4,0)</f>
        <v>#N/A</v>
      </c>
      <c r="E1441" s="156" t="e">
        <f>VLOOKUP('Room Details'!$I1429,NCA_Calculations!$I$3:$N$12,5,0)</f>
        <v>#N/A</v>
      </c>
      <c r="F1441" s="156" t="e">
        <f>VLOOKUP('Room Details'!$I1429,NCA_Calculations!$I$3:$N$12,6,0)</f>
        <v>#N/A</v>
      </c>
      <c r="G1441" s="156" t="str">
        <f>IF(OR(ISBLANK('Room Details'!$M1429), 'Room Details'!$M1429 = 0,  'Room Details'!$M1429 = "N/A" ),"Usable","Unusable")</f>
        <v>Usable</v>
      </c>
      <c r="H1441" s="156">
        <f>'Room Details'!$V1429</f>
        <v>0</v>
      </c>
      <c r="I1441" s="156">
        <f>_xlfn.IFNA(ROUNDUP(IF(OR('Room Details'!$J1429=0,ISBLANK('Room Details'!$J1429),'Room Details'!$J1429="N/A"),0,IF('Room Details'!$J1429&gt;$D1441,('Room Details'!$J1429/$E1441)+$F1441,IF('Room Details'!$J1429&lt;=ABS($B1441*$C1441),1,('Room Details'!$J1429/$B1441)+$C1441))),0),0)</f>
        <v>0</v>
      </c>
      <c r="J1441" s="167"/>
      <c r="K1441" s="167"/>
      <c r="L1441" s="156">
        <f t="shared" si="88"/>
        <v>0</v>
      </c>
      <c r="M1441" s="156">
        <f t="shared" si="89"/>
        <v>0</v>
      </c>
      <c r="N1441" s="165"/>
      <c r="O1441" s="165"/>
      <c r="P1441" s="156">
        <f t="shared" si="90"/>
        <v>0</v>
      </c>
      <c r="Q1441" s="156">
        <f t="shared" si="91"/>
        <v>0</v>
      </c>
      <c r="R1441" s="165"/>
      <c r="S1441" s="165"/>
    </row>
    <row r="1442" spans="1:19" x14ac:dyDescent="0.25">
      <c r="A1442" s="156">
        <v>1427</v>
      </c>
      <c r="B1442" s="156" t="e">
        <f>VLOOKUP('Room Details'!$I1430,NCA_Calculations!$I$3:$N$12,2,0)</f>
        <v>#N/A</v>
      </c>
      <c r="C1442" s="156" t="e">
        <f>VLOOKUP('Room Details'!$I1430,NCA_Calculations!$I$3:$N$12,3,0)</f>
        <v>#N/A</v>
      </c>
      <c r="D1442" s="156" t="e">
        <f>VLOOKUP('Room Details'!$I1430,NCA_Calculations!$I$3:$N$12,4,0)</f>
        <v>#N/A</v>
      </c>
      <c r="E1442" s="156" t="e">
        <f>VLOOKUP('Room Details'!$I1430,NCA_Calculations!$I$3:$N$12,5,0)</f>
        <v>#N/A</v>
      </c>
      <c r="F1442" s="156" t="e">
        <f>VLOOKUP('Room Details'!$I1430,NCA_Calculations!$I$3:$N$12,6,0)</f>
        <v>#N/A</v>
      </c>
      <c r="G1442" s="156" t="str">
        <f>IF(OR(ISBLANK('Room Details'!$M1430), 'Room Details'!$M1430 = 0,  'Room Details'!$M1430 = "N/A" ),"Usable","Unusable")</f>
        <v>Usable</v>
      </c>
      <c r="H1442" s="156">
        <f>'Room Details'!$V1430</f>
        <v>0</v>
      </c>
      <c r="I1442" s="156">
        <f>_xlfn.IFNA(ROUNDUP(IF(OR('Room Details'!$J1430=0,ISBLANK('Room Details'!$J1430),'Room Details'!$J1430="N/A"),0,IF('Room Details'!$J1430&gt;$D1442,('Room Details'!$J1430/$E1442)+$F1442,IF('Room Details'!$J1430&lt;=ABS($B1442*$C1442),1,('Room Details'!$J1430/$B1442)+$C1442))),0),0)</f>
        <v>0</v>
      </c>
      <c r="J1442" s="167"/>
      <c r="K1442" s="167"/>
      <c r="L1442" s="156">
        <f t="shared" si="88"/>
        <v>0</v>
      </c>
      <c r="M1442" s="156">
        <f t="shared" si="89"/>
        <v>0</v>
      </c>
      <c r="N1442" s="165"/>
      <c r="O1442" s="165"/>
      <c r="P1442" s="156">
        <f t="shared" si="90"/>
        <v>0</v>
      </c>
      <c r="Q1442" s="156">
        <f t="shared" si="91"/>
        <v>0</v>
      </c>
      <c r="R1442" s="165"/>
      <c r="S1442" s="165"/>
    </row>
    <row r="1443" spans="1:19" x14ac:dyDescent="0.25">
      <c r="A1443" s="156">
        <v>1428</v>
      </c>
      <c r="B1443" s="156" t="e">
        <f>VLOOKUP('Room Details'!$I1431,NCA_Calculations!$I$3:$N$12,2,0)</f>
        <v>#N/A</v>
      </c>
      <c r="C1443" s="156" t="e">
        <f>VLOOKUP('Room Details'!$I1431,NCA_Calculations!$I$3:$N$12,3,0)</f>
        <v>#N/A</v>
      </c>
      <c r="D1443" s="156" t="e">
        <f>VLOOKUP('Room Details'!$I1431,NCA_Calculations!$I$3:$N$12,4,0)</f>
        <v>#N/A</v>
      </c>
      <c r="E1443" s="156" t="e">
        <f>VLOOKUP('Room Details'!$I1431,NCA_Calculations!$I$3:$N$12,5,0)</f>
        <v>#N/A</v>
      </c>
      <c r="F1443" s="156" t="e">
        <f>VLOOKUP('Room Details'!$I1431,NCA_Calculations!$I$3:$N$12,6,0)</f>
        <v>#N/A</v>
      </c>
      <c r="G1443" s="156" t="str">
        <f>IF(OR(ISBLANK('Room Details'!$M1431), 'Room Details'!$M1431 = 0,  'Room Details'!$M1431 = "N/A" ),"Usable","Unusable")</f>
        <v>Usable</v>
      </c>
      <c r="H1443" s="156">
        <f>'Room Details'!$V1431</f>
        <v>0</v>
      </c>
      <c r="I1443" s="156">
        <f>_xlfn.IFNA(ROUNDUP(IF(OR('Room Details'!$J1431=0,ISBLANK('Room Details'!$J1431),'Room Details'!$J1431="N/A"),0,IF('Room Details'!$J1431&gt;$D1443,('Room Details'!$J1431/$E1443)+$F1443,IF('Room Details'!$J1431&lt;=ABS($B1443*$C1443),1,('Room Details'!$J1431/$B1443)+$C1443))),0),0)</f>
        <v>0</v>
      </c>
      <c r="J1443" s="167"/>
      <c r="K1443" s="167"/>
      <c r="L1443" s="156">
        <f t="shared" si="88"/>
        <v>0</v>
      </c>
      <c r="M1443" s="156">
        <f t="shared" si="89"/>
        <v>0</v>
      </c>
      <c r="N1443" s="165"/>
      <c r="O1443" s="165"/>
      <c r="P1443" s="156">
        <f t="shared" si="90"/>
        <v>0</v>
      </c>
      <c r="Q1443" s="156">
        <f t="shared" si="91"/>
        <v>0</v>
      </c>
      <c r="R1443" s="165"/>
      <c r="S1443" s="165"/>
    </row>
    <row r="1444" spans="1:19" x14ac:dyDescent="0.25">
      <c r="A1444" s="156">
        <v>1429</v>
      </c>
      <c r="B1444" s="156" t="e">
        <f>VLOOKUP('Room Details'!$I1432,NCA_Calculations!$I$3:$N$12,2,0)</f>
        <v>#N/A</v>
      </c>
      <c r="C1444" s="156" t="e">
        <f>VLOOKUP('Room Details'!$I1432,NCA_Calculations!$I$3:$N$12,3,0)</f>
        <v>#N/A</v>
      </c>
      <c r="D1444" s="156" t="e">
        <f>VLOOKUP('Room Details'!$I1432,NCA_Calculations!$I$3:$N$12,4,0)</f>
        <v>#N/A</v>
      </c>
      <c r="E1444" s="156" t="e">
        <f>VLOOKUP('Room Details'!$I1432,NCA_Calculations!$I$3:$N$12,5,0)</f>
        <v>#N/A</v>
      </c>
      <c r="F1444" s="156" t="e">
        <f>VLOOKUP('Room Details'!$I1432,NCA_Calculations!$I$3:$N$12,6,0)</f>
        <v>#N/A</v>
      </c>
      <c r="G1444" s="156" t="str">
        <f>IF(OR(ISBLANK('Room Details'!$M1432), 'Room Details'!$M1432 = 0,  'Room Details'!$M1432 = "N/A" ),"Usable","Unusable")</f>
        <v>Usable</v>
      </c>
      <c r="H1444" s="156">
        <f>'Room Details'!$V1432</f>
        <v>0</v>
      </c>
      <c r="I1444" s="156">
        <f>_xlfn.IFNA(ROUNDUP(IF(OR('Room Details'!$J1432=0,ISBLANK('Room Details'!$J1432),'Room Details'!$J1432="N/A"),0,IF('Room Details'!$J1432&gt;$D1444,('Room Details'!$J1432/$E1444)+$F1444,IF('Room Details'!$J1432&lt;=ABS($B1444*$C1444),1,('Room Details'!$J1432/$B1444)+$C1444))),0),0)</f>
        <v>0</v>
      </c>
      <c r="J1444" s="167"/>
      <c r="K1444" s="167"/>
      <c r="L1444" s="156">
        <f t="shared" si="88"/>
        <v>0</v>
      </c>
      <c r="M1444" s="156">
        <f t="shared" si="89"/>
        <v>0</v>
      </c>
      <c r="N1444" s="165"/>
      <c r="O1444" s="165"/>
      <c r="P1444" s="156">
        <f t="shared" si="90"/>
        <v>0</v>
      </c>
      <c r="Q1444" s="156">
        <f t="shared" si="91"/>
        <v>0</v>
      </c>
      <c r="R1444" s="165"/>
      <c r="S1444" s="165"/>
    </row>
    <row r="1445" spans="1:19" x14ac:dyDescent="0.25">
      <c r="A1445" s="156">
        <v>1430</v>
      </c>
      <c r="B1445" s="156" t="e">
        <f>VLOOKUP('Room Details'!$I1433,NCA_Calculations!$I$3:$N$12,2,0)</f>
        <v>#N/A</v>
      </c>
      <c r="C1445" s="156" t="e">
        <f>VLOOKUP('Room Details'!$I1433,NCA_Calculations!$I$3:$N$12,3,0)</f>
        <v>#N/A</v>
      </c>
      <c r="D1445" s="156" t="e">
        <f>VLOOKUP('Room Details'!$I1433,NCA_Calculations!$I$3:$N$12,4,0)</f>
        <v>#N/A</v>
      </c>
      <c r="E1445" s="156" t="e">
        <f>VLOOKUP('Room Details'!$I1433,NCA_Calculations!$I$3:$N$12,5,0)</f>
        <v>#N/A</v>
      </c>
      <c r="F1445" s="156" t="e">
        <f>VLOOKUP('Room Details'!$I1433,NCA_Calculations!$I$3:$N$12,6,0)</f>
        <v>#N/A</v>
      </c>
      <c r="G1445" s="156" t="str">
        <f>IF(OR(ISBLANK('Room Details'!$M1433), 'Room Details'!$M1433 = 0,  'Room Details'!$M1433 = "N/A" ),"Usable","Unusable")</f>
        <v>Usable</v>
      </c>
      <c r="H1445" s="156">
        <f>'Room Details'!$V1433</f>
        <v>0</v>
      </c>
      <c r="I1445" s="156">
        <f>_xlfn.IFNA(ROUNDUP(IF(OR('Room Details'!$J1433=0,ISBLANK('Room Details'!$J1433),'Room Details'!$J1433="N/A"),0,IF('Room Details'!$J1433&gt;$D1445,('Room Details'!$J1433/$E1445)+$F1445,IF('Room Details'!$J1433&lt;=ABS($B1445*$C1445),1,('Room Details'!$J1433/$B1445)+$C1445))),0),0)</f>
        <v>0</v>
      </c>
      <c r="J1445" s="167"/>
      <c r="K1445" s="167"/>
      <c r="L1445" s="156">
        <f t="shared" si="88"/>
        <v>0</v>
      </c>
      <c r="M1445" s="156">
        <f t="shared" si="89"/>
        <v>0</v>
      </c>
      <c r="N1445" s="165"/>
      <c r="O1445" s="165"/>
      <c r="P1445" s="156">
        <f t="shared" si="90"/>
        <v>0</v>
      </c>
      <c r="Q1445" s="156">
        <f t="shared" si="91"/>
        <v>0</v>
      </c>
      <c r="R1445" s="165"/>
      <c r="S1445" s="165"/>
    </row>
    <row r="1446" spans="1:19" x14ac:dyDescent="0.25">
      <c r="A1446" s="156">
        <v>1431</v>
      </c>
      <c r="B1446" s="156" t="e">
        <f>VLOOKUP('Room Details'!$I1434,NCA_Calculations!$I$3:$N$12,2,0)</f>
        <v>#N/A</v>
      </c>
      <c r="C1446" s="156" t="e">
        <f>VLOOKUP('Room Details'!$I1434,NCA_Calculations!$I$3:$N$12,3,0)</f>
        <v>#N/A</v>
      </c>
      <c r="D1446" s="156" t="e">
        <f>VLOOKUP('Room Details'!$I1434,NCA_Calculations!$I$3:$N$12,4,0)</f>
        <v>#N/A</v>
      </c>
      <c r="E1446" s="156" t="e">
        <f>VLOOKUP('Room Details'!$I1434,NCA_Calculations!$I$3:$N$12,5,0)</f>
        <v>#N/A</v>
      </c>
      <c r="F1446" s="156" t="e">
        <f>VLOOKUP('Room Details'!$I1434,NCA_Calculations!$I$3:$N$12,6,0)</f>
        <v>#N/A</v>
      </c>
      <c r="G1446" s="156" t="str">
        <f>IF(OR(ISBLANK('Room Details'!$M1434), 'Room Details'!$M1434 = 0,  'Room Details'!$M1434 = "N/A" ),"Usable","Unusable")</f>
        <v>Usable</v>
      </c>
      <c r="H1446" s="156">
        <f>'Room Details'!$V1434</f>
        <v>0</v>
      </c>
      <c r="I1446" s="156">
        <f>_xlfn.IFNA(ROUNDUP(IF(OR('Room Details'!$J1434=0,ISBLANK('Room Details'!$J1434),'Room Details'!$J1434="N/A"),0,IF('Room Details'!$J1434&gt;$D1446,('Room Details'!$J1434/$E1446)+$F1446,IF('Room Details'!$J1434&lt;=ABS($B1446*$C1446),1,('Room Details'!$J1434/$B1446)+$C1446))),0),0)</f>
        <v>0</v>
      </c>
      <c r="J1446" s="167"/>
      <c r="K1446" s="167"/>
      <c r="L1446" s="156">
        <f t="shared" si="88"/>
        <v>0</v>
      </c>
      <c r="M1446" s="156">
        <f t="shared" si="89"/>
        <v>0</v>
      </c>
      <c r="N1446" s="165"/>
      <c r="O1446" s="165"/>
      <c r="P1446" s="156">
        <f t="shared" si="90"/>
        <v>0</v>
      </c>
      <c r="Q1446" s="156">
        <f t="shared" si="91"/>
        <v>0</v>
      </c>
      <c r="R1446" s="165"/>
      <c r="S1446" s="165"/>
    </row>
    <row r="1447" spans="1:19" x14ac:dyDescent="0.25">
      <c r="A1447" s="156">
        <v>1432</v>
      </c>
      <c r="B1447" s="156" t="e">
        <f>VLOOKUP('Room Details'!$I1435,NCA_Calculations!$I$3:$N$12,2,0)</f>
        <v>#N/A</v>
      </c>
      <c r="C1447" s="156" t="e">
        <f>VLOOKUP('Room Details'!$I1435,NCA_Calculations!$I$3:$N$12,3,0)</f>
        <v>#N/A</v>
      </c>
      <c r="D1447" s="156" t="e">
        <f>VLOOKUP('Room Details'!$I1435,NCA_Calculations!$I$3:$N$12,4,0)</f>
        <v>#N/A</v>
      </c>
      <c r="E1447" s="156" t="e">
        <f>VLOOKUP('Room Details'!$I1435,NCA_Calculations!$I$3:$N$12,5,0)</f>
        <v>#N/A</v>
      </c>
      <c r="F1447" s="156" t="e">
        <f>VLOOKUP('Room Details'!$I1435,NCA_Calculations!$I$3:$N$12,6,0)</f>
        <v>#N/A</v>
      </c>
      <c r="G1447" s="156" t="str">
        <f>IF(OR(ISBLANK('Room Details'!$M1435), 'Room Details'!$M1435 = 0,  'Room Details'!$M1435 = "N/A" ),"Usable","Unusable")</f>
        <v>Usable</v>
      </c>
      <c r="H1447" s="156">
        <f>'Room Details'!$V1435</f>
        <v>0</v>
      </c>
      <c r="I1447" s="156">
        <f>_xlfn.IFNA(ROUNDUP(IF(OR('Room Details'!$J1435=0,ISBLANK('Room Details'!$J1435),'Room Details'!$J1435="N/A"),0,IF('Room Details'!$J1435&gt;$D1447,('Room Details'!$J1435/$E1447)+$F1447,IF('Room Details'!$J1435&lt;=ABS($B1447*$C1447),1,('Room Details'!$J1435/$B1447)+$C1447))),0),0)</f>
        <v>0</v>
      </c>
      <c r="J1447" s="167"/>
      <c r="K1447" s="167"/>
      <c r="L1447" s="156">
        <f t="shared" si="88"/>
        <v>0</v>
      </c>
      <c r="M1447" s="156">
        <f t="shared" si="89"/>
        <v>0</v>
      </c>
      <c r="N1447" s="165"/>
      <c r="O1447" s="165"/>
      <c r="P1447" s="156">
        <f t="shared" si="90"/>
        <v>0</v>
      </c>
      <c r="Q1447" s="156">
        <f t="shared" si="91"/>
        <v>0</v>
      </c>
      <c r="R1447" s="165"/>
      <c r="S1447" s="165"/>
    </row>
    <row r="1448" spans="1:19" x14ac:dyDescent="0.25">
      <c r="A1448" s="156">
        <v>1433</v>
      </c>
      <c r="B1448" s="156" t="e">
        <f>VLOOKUP('Room Details'!$I1436,NCA_Calculations!$I$3:$N$12,2,0)</f>
        <v>#N/A</v>
      </c>
      <c r="C1448" s="156" t="e">
        <f>VLOOKUP('Room Details'!$I1436,NCA_Calculations!$I$3:$N$12,3,0)</f>
        <v>#N/A</v>
      </c>
      <c r="D1448" s="156" t="e">
        <f>VLOOKUP('Room Details'!$I1436,NCA_Calculations!$I$3:$N$12,4,0)</f>
        <v>#N/A</v>
      </c>
      <c r="E1448" s="156" t="e">
        <f>VLOOKUP('Room Details'!$I1436,NCA_Calculations!$I$3:$N$12,5,0)</f>
        <v>#N/A</v>
      </c>
      <c r="F1448" s="156" t="e">
        <f>VLOOKUP('Room Details'!$I1436,NCA_Calculations!$I$3:$N$12,6,0)</f>
        <v>#N/A</v>
      </c>
      <c r="G1448" s="156" t="str">
        <f>IF(OR(ISBLANK('Room Details'!$M1436), 'Room Details'!$M1436 = 0,  'Room Details'!$M1436 = "N/A" ),"Usable","Unusable")</f>
        <v>Usable</v>
      </c>
      <c r="H1448" s="156">
        <f>'Room Details'!$V1436</f>
        <v>0</v>
      </c>
      <c r="I1448" s="156">
        <f>_xlfn.IFNA(ROUNDUP(IF(OR('Room Details'!$J1436=0,ISBLANK('Room Details'!$J1436),'Room Details'!$J1436="N/A"),0,IF('Room Details'!$J1436&gt;$D1448,('Room Details'!$J1436/$E1448)+$F1448,IF('Room Details'!$J1436&lt;=ABS($B1448*$C1448),1,('Room Details'!$J1436/$B1448)+$C1448))),0),0)</f>
        <v>0</v>
      </c>
      <c r="J1448" s="167"/>
      <c r="K1448" s="167"/>
      <c r="L1448" s="156">
        <f t="shared" si="88"/>
        <v>0</v>
      </c>
      <c r="M1448" s="156">
        <f t="shared" si="89"/>
        <v>0</v>
      </c>
      <c r="N1448" s="165"/>
      <c r="O1448" s="165"/>
      <c r="P1448" s="156">
        <f t="shared" si="90"/>
        <v>0</v>
      </c>
      <c r="Q1448" s="156">
        <f t="shared" si="91"/>
        <v>0</v>
      </c>
      <c r="R1448" s="165"/>
      <c r="S1448" s="165"/>
    </row>
    <row r="1449" spans="1:19" x14ac:dyDescent="0.25">
      <c r="A1449" s="156">
        <v>1434</v>
      </c>
      <c r="B1449" s="156" t="e">
        <f>VLOOKUP('Room Details'!$I1437,NCA_Calculations!$I$3:$N$12,2,0)</f>
        <v>#N/A</v>
      </c>
      <c r="C1449" s="156" t="e">
        <f>VLOOKUP('Room Details'!$I1437,NCA_Calculations!$I$3:$N$12,3,0)</f>
        <v>#N/A</v>
      </c>
      <c r="D1449" s="156" t="e">
        <f>VLOOKUP('Room Details'!$I1437,NCA_Calculations!$I$3:$N$12,4,0)</f>
        <v>#N/A</v>
      </c>
      <c r="E1449" s="156" t="e">
        <f>VLOOKUP('Room Details'!$I1437,NCA_Calculations!$I$3:$N$12,5,0)</f>
        <v>#N/A</v>
      </c>
      <c r="F1449" s="156" t="e">
        <f>VLOOKUP('Room Details'!$I1437,NCA_Calculations!$I$3:$N$12,6,0)</f>
        <v>#N/A</v>
      </c>
      <c r="G1449" s="156" t="str">
        <f>IF(OR(ISBLANK('Room Details'!$M1437), 'Room Details'!$M1437 = 0,  'Room Details'!$M1437 = "N/A" ),"Usable","Unusable")</f>
        <v>Usable</v>
      </c>
      <c r="H1449" s="156">
        <f>'Room Details'!$V1437</f>
        <v>0</v>
      </c>
      <c r="I1449" s="156">
        <f>_xlfn.IFNA(ROUNDUP(IF(OR('Room Details'!$J1437=0,ISBLANK('Room Details'!$J1437),'Room Details'!$J1437="N/A"),0,IF('Room Details'!$J1437&gt;$D1449,('Room Details'!$J1437/$E1449)+$F1449,IF('Room Details'!$J1437&lt;=ABS($B1449*$C1449),1,('Room Details'!$J1437/$B1449)+$C1449))),0),0)</f>
        <v>0</v>
      </c>
      <c r="J1449" s="167"/>
      <c r="K1449" s="167"/>
      <c r="L1449" s="156">
        <f t="shared" si="88"/>
        <v>0</v>
      </c>
      <c r="M1449" s="156">
        <f t="shared" si="89"/>
        <v>0</v>
      </c>
      <c r="N1449" s="165"/>
      <c r="O1449" s="165"/>
      <c r="P1449" s="156">
        <f t="shared" si="90"/>
        <v>0</v>
      </c>
      <c r="Q1449" s="156">
        <f t="shared" si="91"/>
        <v>0</v>
      </c>
      <c r="R1449" s="165"/>
      <c r="S1449" s="165"/>
    </row>
    <row r="1450" spans="1:19" x14ac:dyDescent="0.25">
      <c r="A1450" s="156">
        <v>1435</v>
      </c>
      <c r="B1450" s="156" t="e">
        <f>VLOOKUP('Room Details'!$I1438,NCA_Calculations!$I$3:$N$12,2,0)</f>
        <v>#N/A</v>
      </c>
      <c r="C1450" s="156" t="e">
        <f>VLOOKUP('Room Details'!$I1438,NCA_Calculations!$I$3:$N$12,3,0)</f>
        <v>#N/A</v>
      </c>
      <c r="D1450" s="156" t="e">
        <f>VLOOKUP('Room Details'!$I1438,NCA_Calculations!$I$3:$N$12,4,0)</f>
        <v>#N/A</v>
      </c>
      <c r="E1450" s="156" t="e">
        <f>VLOOKUP('Room Details'!$I1438,NCA_Calculations!$I$3:$N$12,5,0)</f>
        <v>#N/A</v>
      </c>
      <c r="F1450" s="156" t="e">
        <f>VLOOKUP('Room Details'!$I1438,NCA_Calculations!$I$3:$N$12,6,0)</f>
        <v>#N/A</v>
      </c>
      <c r="G1450" s="156" t="str">
        <f>IF(OR(ISBLANK('Room Details'!$M1438), 'Room Details'!$M1438 = 0,  'Room Details'!$M1438 = "N/A" ),"Usable","Unusable")</f>
        <v>Usable</v>
      </c>
      <c r="H1450" s="156">
        <f>'Room Details'!$V1438</f>
        <v>0</v>
      </c>
      <c r="I1450" s="156">
        <f>_xlfn.IFNA(ROUNDUP(IF(OR('Room Details'!$J1438=0,ISBLANK('Room Details'!$J1438),'Room Details'!$J1438="N/A"),0,IF('Room Details'!$J1438&gt;$D1450,('Room Details'!$J1438/$E1450)+$F1450,IF('Room Details'!$J1438&lt;=ABS($B1450*$C1450),1,('Room Details'!$J1438/$B1450)+$C1450))),0),0)</f>
        <v>0</v>
      </c>
      <c r="J1450" s="167"/>
      <c r="K1450" s="167"/>
      <c r="L1450" s="156">
        <f t="shared" si="88"/>
        <v>0</v>
      </c>
      <c r="M1450" s="156">
        <f t="shared" si="89"/>
        <v>0</v>
      </c>
      <c r="N1450" s="165"/>
      <c r="O1450" s="165"/>
      <c r="P1450" s="156">
        <f t="shared" si="90"/>
        <v>0</v>
      </c>
      <c r="Q1450" s="156">
        <f t="shared" si="91"/>
        <v>0</v>
      </c>
      <c r="R1450" s="165"/>
      <c r="S1450" s="165"/>
    </row>
    <row r="1451" spans="1:19" x14ac:dyDescent="0.25">
      <c r="A1451" s="156">
        <v>1436</v>
      </c>
      <c r="B1451" s="156" t="e">
        <f>VLOOKUP('Room Details'!$I1439,NCA_Calculations!$I$3:$N$12,2,0)</f>
        <v>#N/A</v>
      </c>
      <c r="C1451" s="156" t="e">
        <f>VLOOKUP('Room Details'!$I1439,NCA_Calculations!$I$3:$N$12,3,0)</f>
        <v>#N/A</v>
      </c>
      <c r="D1451" s="156" t="e">
        <f>VLOOKUP('Room Details'!$I1439,NCA_Calculations!$I$3:$N$12,4,0)</f>
        <v>#N/A</v>
      </c>
      <c r="E1451" s="156" t="e">
        <f>VLOOKUP('Room Details'!$I1439,NCA_Calculations!$I$3:$N$12,5,0)</f>
        <v>#N/A</v>
      </c>
      <c r="F1451" s="156" t="e">
        <f>VLOOKUP('Room Details'!$I1439,NCA_Calculations!$I$3:$N$12,6,0)</f>
        <v>#N/A</v>
      </c>
      <c r="G1451" s="156" t="str">
        <f>IF(OR(ISBLANK('Room Details'!$M1439), 'Room Details'!$M1439 = 0,  'Room Details'!$M1439 = "N/A" ),"Usable","Unusable")</f>
        <v>Usable</v>
      </c>
      <c r="H1451" s="156">
        <f>'Room Details'!$V1439</f>
        <v>0</v>
      </c>
      <c r="I1451" s="156">
        <f>_xlfn.IFNA(ROUNDUP(IF(OR('Room Details'!$J1439=0,ISBLANK('Room Details'!$J1439),'Room Details'!$J1439="N/A"),0,IF('Room Details'!$J1439&gt;$D1451,('Room Details'!$J1439/$E1451)+$F1451,IF('Room Details'!$J1439&lt;=ABS($B1451*$C1451),1,('Room Details'!$J1439/$B1451)+$C1451))),0),0)</f>
        <v>0</v>
      </c>
      <c r="J1451" s="167"/>
      <c r="K1451" s="167"/>
      <c r="L1451" s="156">
        <f t="shared" si="88"/>
        <v>0</v>
      </c>
      <c r="M1451" s="156">
        <f t="shared" si="89"/>
        <v>0</v>
      </c>
      <c r="N1451" s="165"/>
      <c r="O1451" s="165"/>
      <c r="P1451" s="156">
        <f t="shared" si="90"/>
        <v>0</v>
      </c>
      <c r="Q1451" s="156">
        <f t="shared" si="91"/>
        <v>0</v>
      </c>
      <c r="R1451" s="165"/>
      <c r="S1451" s="165"/>
    </row>
    <row r="1452" spans="1:19" x14ac:dyDescent="0.25">
      <c r="A1452" s="156">
        <v>1437</v>
      </c>
      <c r="B1452" s="156" t="e">
        <f>VLOOKUP('Room Details'!$I1440,NCA_Calculations!$I$3:$N$12,2,0)</f>
        <v>#N/A</v>
      </c>
      <c r="C1452" s="156" t="e">
        <f>VLOOKUP('Room Details'!$I1440,NCA_Calculations!$I$3:$N$12,3,0)</f>
        <v>#N/A</v>
      </c>
      <c r="D1452" s="156" t="e">
        <f>VLOOKUP('Room Details'!$I1440,NCA_Calculations!$I$3:$N$12,4,0)</f>
        <v>#N/A</v>
      </c>
      <c r="E1452" s="156" t="e">
        <f>VLOOKUP('Room Details'!$I1440,NCA_Calculations!$I$3:$N$12,5,0)</f>
        <v>#N/A</v>
      </c>
      <c r="F1452" s="156" t="e">
        <f>VLOOKUP('Room Details'!$I1440,NCA_Calculations!$I$3:$N$12,6,0)</f>
        <v>#N/A</v>
      </c>
      <c r="G1452" s="156" t="str">
        <f>IF(OR(ISBLANK('Room Details'!$M1440), 'Room Details'!$M1440 = 0,  'Room Details'!$M1440 = "N/A" ),"Usable","Unusable")</f>
        <v>Usable</v>
      </c>
      <c r="H1452" s="156">
        <f>'Room Details'!$V1440</f>
        <v>0</v>
      </c>
      <c r="I1452" s="156">
        <f>_xlfn.IFNA(ROUNDUP(IF(OR('Room Details'!$J1440=0,ISBLANK('Room Details'!$J1440),'Room Details'!$J1440="N/A"),0,IF('Room Details'!$J1440&gt;$D1452,('Room Details'!$J1440/$E1452)+$F1452,IF('Room Details'!$J1440&lt;=ABS($B1452*$C1452),1,('Room Details'!$J1440/$B1452)+$C1452))),0),0)</f>
        <v>0</v>
      </c>
      <c r="J1452" s="167"/>
      <c r="K1452" s="167"/>
      <c r="L1452" s="156">
        <f t="shared" si="88"/>
        <v>0</v>
      </c>
      <c r="M1452" s="156">
        <f t="shared" si="89"/>
        <v>0</v>
      </c>
      <c r="N1452" s="165"/>
      <c r="O1452" s="165"/>
      <c r="P1452" s="156">
        <f t="shared" si="90"/>
        <v>0</v>
      </c>
      <c r="Q1452" s="156">
        <f t="shared" si="91"/>
        <v>0</v>
      </c>
      <c r="R1452" s="165"/>
      <c r="S1452" s="165"/>
    </row>
    <row r="1453" spans="1:19" x14ac:dyDescent="0.25">
      <c r="A1453" s="156">
        <v>1438</v>
      </c>
      <c r="B1453" s="156" t="e">
        <f>VLOOKUP('Room Details'!$I1441,NCA_Calculations!$I$3:$N$12,2,0)</f>
        <v>#N/A</v>
      </c>
      <c r="C1453" s="156" t="e">
        <f>VLOOKUP('Room Details'!$I1441,NCA_Calculations!$I$3:$N$12,3,0)</f>
        <v>#N/A</v>
      </c>
      <c r="D1453" s="156" t="e">
        <f>VLOOKUP('Room Details'!$I1441,NCA_Calculations!$I$3:$N$12,4,0)</f>
        <v>#N/A</v>
      </c>
      <c r="E1453" s="156" t="e">
        <f>VLOOKUP('Room Details'!$I1441,NCA_Calculations!$I$3:$N$12,5,0)</f>
        <v>#N/A</v>
      </c>
      <c r="F1453" s="156" t="e">
        <f>VLOOKUP('Room Details'!$I1441,NCA_Calculations!$I$3:$N$12,6,0)</f>
        <v>#N/A</v>
      </c>
      <c r="G1453" s="156" t="str">
        <f>IF(OR(ISBLANK('Room Details'!$M1441), 'Room Details'!$M1441 = 0,  'Room Details'!$M1441 = "N/A" ),"Usable","Unusable")</f>
        <v>Usable</v>
      </c>
      <c r="H1453" s="156">
        <f>'Room Details'!$V1441</f>
        <v>0</v>
      </c>
      <c r="I1453" s="156">
        <f>_xlfn.IFNA(ROUNDUP(IF(OR('Room Details'!$J1441=0,ISBLANK('Room Details'!$J1441),'Room Details'!$J1441="N/A"),0,IF('Room Details'!$J1441&gt;$D1453,('Room Details'!$J1441/$E1453)+$F1453,IF('Room Details'!$J1441&lt;=ABS($B1453*$C1453),1,('Room Details'!$J1441/$B1453)+$C1453))),0),0)</f>
        <v>0</v>
      </c>
      <c r="J1453" s="167"/>
      <c r="K1453" s="167"/>
      <c r="L1453" s="156">
        <f t="shared" si="88"/>
        <v>0</v>
      </c>
      <c r="M1453" s="156">
        <f t="shared" si="89"/>
        <v>0</v>
      </c>
      <c r="N1453" s="165"/>
      <c r="O1453" s="165"/>
      <c r="P1453" s="156">
        <f t="shared" si="90"/>
        <v>0</v>
      </c>
      <c r="Q1453" s="156">
        <f t="shared" si="91"/>
        <v>0</v>
      </c>
      <c r="R1453" s="165"/>
      <c r="S1453" s="165"/>
    </row>
    <row r="1454" spans="1:19" x14ac:dyDescent="0.25">
      <c r="A1454" s="156">
        <v>1439</v>
      </c>
      <c r="B1454" s="156" t="e">
        <f>VLOOKUP('Room Details'!$I1442,NCA_Calculations!$I$3:$N$12,2,0)</f>
        <v>#N/A</v>
      </c>
      <c r="C1454" s="156" t="e">
        <f>VLOOKUP('Room Details'!$I1442,NCA_Calculations!$I$3:$N$12,3,0)</f>
        <v>#N/A</v>
      </c>
      <c r="D1454" s="156" t="e">
        <f>VLOOKUP('Room Details'!$I1442,NCA_Calculations!$I$3:$N$12,4,0)</f>
        <v>#N/A</v>
      </c>
      <c r="E1454" s="156" t="e">
        <f>VLOOKUP('Room Details'!$I1442,NCA_Calculations!$I$3:$N$12,5,0)</f>
        <v>#N/A</v>
      </c>
      <c r="F1454" s="156" t="e">
        <f>VLOOKUP('Room Details'!$I1442,NCA_Calculations!$I$3:$N$12,6,0)</f>
        <v>#N/A</v>
      </c>
      <c r="G1454" s="156" t="str">
        <f>IF(OR(ISBLANK('Room Details'!$M1442), 'Room Details'!$M1442 = 0,  'Room Details'!$M1442 = "N/A" ),"Usable","Unusable")</f>
        <v>Usable</v>
      </c>
      <c r="H1454" s="156">
        <f>'Room Details'!$V1442</f>
        <v>0</v>
      </c>
      <c r="I1454" s="156">
        <f>_xlfn.IFNA(ROUNDUP(IF(OR('Room Details'!$J1442=0,ISBLANK('Room Details'!$J1442),'Room Details'!$J1442="N/A"),0,IF('Room Details'!$J1442&gt;$D1454,('Room Details'!$J1442/$E1454)+$F1454,IF('Room Details'!$J1442&lt;=ABS($B1454*$C1454),1,('Room Details'!$J1442/$B1454)+$C1454))),0),0)</f>
        <v>0</v>
      </c>
      <c r="J1454" s="167"/>
      <c r="K1454" s="167"/>
      <c r="L1454" s="156">
        <f t="shared" si="88"/>
        <v>0</v>
      </c>
      <c r="M1454" s="156">
        <f t="shared" si="89"/>
        <v>0</v>
      </c>
      <c r="N1454" s="165"/>
      <c r="O1454" s="165"/>
      <c r="P1454" s="156">
        <f t="shared" si="90"/>
        <v>0</v>
      </c>
      <c r="Q1454" s="156">
        <f t="shared" si="91"/>
        <v>0</v>
      </c>
      <c r="R1454" s="165"/>
      <c r="S1454" s="165"/>
    </row>
    <row r="1455" spans="1:19" x14ac:dyDescent="0.25">
      <c r="A1455" s="156">
        <v>1440</v>
      </c>
      <c r="B1455" s="156" t="e">
        <f>VLOOKUP('Room Details'!$I1443,NCA_Calculations!$I$3:$N$12,2,0)</f>
        <v>#N/A</v>
      </c>
      <c r="C1455" s="156" t="e">
        <f>VLOOKUP('Room Details'!$I1443,NCA_Calculations!$I$3:$N$12,3,0)</f>
        <v>#N/A</v>
      </c>
      <c r="D1455" s="156" t="e">
        <f>VLOOKUP('Room Details'!$I1443,NCA_Calculations!$I$3:$N$12,4,0)</f>
        <v>#N/A</v>
      </c>
      <c r="E1455" s="156" t="e">
        <f>VLOOKUP('Room Details'!$I1443,NCA_Calculations!$I$3:$N$12,5,0)</f>
        <v>#N/A</v>
      </c>
      <c r="F1455" s="156" t="e">
        <f>VLOOKUP('Room Details'!$I1443,NCA_Calculations!$I$3:$N$12,6,0)</f>
        <v>#N/A</v>
      </c>
      <c r="G1455" s="156" t="str">
        <f>IF(OR(ISBLANK('Room Details'!$M1443), 'Room Details'!$M1443 = 0,  'Room Details'!$M1443 = "N/A" ),"Usable","Unusable")</f>
        <v>Usable</v>
      </c>
      <c r="H1455" s="156">
        <f>'Room Details'!$V1443</f>
        <v>0</v>
      </c>
      <c r="I1455" s="156">
        <f>_xlfn.IFNA(ROUNDUP(IF(OR('Room Details'!$J1443=0,ISBLANK('Room Details'!$J1443),'Room Details'!$J1443="N/A"),0,IF('Room Details'!$J1443&gt;$D1455,('Room Details'!$J1443/$E1455)+$F1455,IF('Room Details'!$J1443&lt;=ABS($B1455*$C1455),1,('Room Details'!$J1443/$B1455)+$C1455))),0),0)</f>
        <v>0</v>
      </c>
      <c r="J1455" s="167"/>
      <c r="K1455" s="167"/>
      <c r="L1455" s="156">
        <f t="shared" si="88"/>
        <v>0</v>
      </c>
      <c r="M1455" s="156">
        <f t="shared" si="89"/>
        <v>0</v>
      </c>
      <c r="N1455" s="165"/>
      <c r="O1455" s="165"/>
      <c r="P1455" s="156">
        <f t="shared" si="90"/>
        <v>0</v>
      </c>
      <c r="Q1455" s="156">
        <f t="shared" si="91"/>
        <v>0</v>
      </c>
      <c r="R1455" s="165"/>
      <c r="S1455" s="165"/>
    </row>
    <row r="1456" spans="1:19" x14ac:dyDescent="0.25">
      <c r="A1456" s="156">
        <v>1441</v>
      </c>
      <c r="B1456" s="156" t="e">
        <f>VLOOKUP('Room Details'!$I1444,NCA_Calculations!$I$3:$N$12,2,0)</f>
        <v>#N/A</v>
      </c>
      <c r="C1456" s="156" t="e">
        <f>VLOOKUP('Room Details'!$I1444,NCA_Calculations!$I$3:$N$12,3,0)</f>
        <v>#N/A</v>
      </c>
      <c r="D1456" s="156" t="e">
        <f>VLOOKUP('Room Details'!$I1444,NCA_Calculations!$I$3:$N$12,4,0)</f>
        <v>#N/A</v>
      </c>
      <c r="E1456" s="156" t="e">
        <f>VLOOKUP('Room Details'!$I1444,NCA_Calculations!$I$3:$N$12,5,0)</f>
        <v>#N/A</v>
      </c>
      <c r="F1456" s="156" t="e">
        <f>VLOOKUP('Room Details'!$I1444,NCA_Calculations!$I$3:$N$12,6,0)</f>
        <v>#N/A</v>
      </c>
      <c r="G1456" s="156" t="str">
        <f>IF(OR(ISBLANK('Room Details'!$M1444), 'Room Details'!$M1444 = 0,  'Room Details'!$M1444 = "N/A" ),"Usable","Unusable")</f>
        <v>Usable</v>
      </c>
      <c r="H1456" s="156">
        <f>'Room Details'!$V1444</f>
        <v>0</v>
      </c>
      <c r="I1456" s="156">
        <f>_xlfn.IFNA(ROUNDUP(IF(OR('Room Details'!$J1444=0,ISBLANK('Room Details'!$J1444),'Room Details'!$J1444="N/A"),0,IF('Room Details'!$J1444&gt;$D1456,('Room Details'!$J1444/$E1456)+$F1456,IF('Room Details'!$J1444&lt;=ABS($B1456*$C1456),1,('Room Details'!$J1444/$B1456)+$C1456))),0),0)</f>
        <v>0</v>
      </c>
      <c r="J1456" s="167"/>
      <c r="K1456" s="167"/>
      <c r="L1456" s="156">
        <f t="shared" si="88"/>
        <v>0</v>
      </c>
      <c r="M1456" s="156">
        <f t="shared" si="89"/>
        <v>0</v>
      </c>
      <c r="N1456" s="165"/>
      <c r="O1456" s="165"/>
      <c r="P1456" s="156">
        <f t="shared" si="90"/>
        <v>0</v>
      </c>
      <c r="Q1456" s="156">
        <f t="shared" si="91"/>
        <v>0</v>
      </c>
      <c r="R1456" s="165"/>
      <c r="S1456" s="165"/>
    </row>
    <row r="1457" spans="1:19" x14ac:dyDescent="0.25">
      <c r="A1457" s="156">
        <v>1442</v>
      </c>
      <c r="B1457" s="156" t="e">
        <f>VLOOKUP('Room Details'!$I1445,NCA_Calculations!$I$3:$N$12,2,0)</f>
        <v>#N/A</v>
      </c>
      <c r="C1457" s="156" t="e">
        <f>VLOOKUP('Room Details'!$I1445,NCA_Calculations!$I$3:$N$12,3,0)</f>
        <v>#N/A</v>
      </c>
      <c r="D1457" s="156" t="e">
        <f>VLOOKUP('Room Details'!$I1445,NCA_Calculations!$I$3:$N$12,4,0)</f>
        <v>#N/A</v>
      </c>
      <c r="E1457" s="156" t="e">
        <f>VLOOKUP('Room Details'!$I1445,NCA_Calculations!$I$3:$N$12,5,0)</f>
        <v>#N/A</v>
      </c>
      <c r="F1457" s="156" t="e">
        <f>VLOOKUP('Room Details'!$I1445,NCA_Calculations!$I$3:$N$12,6,0)</f>
        <v>#N/A</v>
      </c>
      <c r="G1457" s="156" t="str">
        <f>IF(OR(ISBLANK('Room Details'!$M1445), 'Room Details'!$M1445 = 0,  'Room Details'!$M1445 = "N/A" ),"Usable","Unusable")</f>
        <v>Usable</v>
      </c>
      <c r="H1457" s="156">
        <f>'Room Details'!$V1445</f>
        <v>0</v>
      </c>
      <c r="I1457" s="156">
        <f>_xlfn.IFNA(ROUNDUP(IF(OR('Room Details'!$J1445=0,ISBLANK('Room Details'!$J1445),'Room Details'!$J1445="N/A"),0,IF('Room Details'!$J1445&gt;$D1457,('Room Details'!$J1445/$E1457)+$F1457,IF('Room Details'!$J1445&lt;=ABS($B1457*$C1457),1,('Room Details'!$J1445/$B1457)+$C1457))),0),0)</f>
        <v>0</v>
      </c>
      <c r="J1457" s="167"/>
      <c r="K1457" s="167"/>
      <c r="L1457" s="156">
        <f t="shared" si="88"/>
        <v>0</v>
      </c>
      <c r="M1457" s="156">
        <f t="shared" si="89"/>
        <v>0</v>
      </c>
      <c r="N1457" s="165"/>
      <c r="O1457" s="165"/>
      <c r="P1457" s="156">
        <f t="shared" si="90"/>
        <v>0</v>
      </c>
      <c r="Q1457" s="156">
        <f t="shared" si="91"/>
        <v>0</v>
      </c>
      <c r="R1457" s="165"/>
      <c r="S1457" s="165"/>
    </row>
    <row r="1458" spans="1:19" x14ac:dyDescent="0.25">
      <c r="A1458" s="156">
        <v>1443</v>
      </c>
      <c r="B1458" s="156" t="e">
        <f>VLOOKUP('Room Details'!$I1446,NCA_Calculations!$I$3:$N$12,2,0)</f>
        <v>#N/A</v>
      </c>
      <c r="C1458" s="156" t="e">
        <f>VLOOKUP('Room Details'!$I1446,NCA_Calculations!$I$3:$N$12,3,0)</f>
        <v>#N/A</v>
      </c>
      <c r="D1458" s="156" t="e">
        <f>VLOOKUP('Room Details'!$I1446,NCA_Calculations!$I$3:$N$12,4,0)</f>
        <v>#N/A</v>
      </c>
      <c r="E1458" s="156" t="e">
        <f>VLOOKUP('Room Details'!$I1446,NCA_Calculations!$I$3:$N$12,5,0)</f>
        <v>#N/A</v>
      </c>
      <c r="F1458" s="156" t="e">
        <f>VLOOKUP('Room Details'!$I1446,NCA_Calculations!$I$3:$N$12,6,0)</f>
        <v>#N/A</v>
      </c>
      <c r="G1458" s="156" t="str">
        <f>IF(OR(ISBLANK('Room Details'!$M1446), 'Room Details'!$M1446 = 0,  'Room Details'!$M1446 = "N/A" ),"Usable","Unusable")</f>
        <v>Usable</v>
      </c>
      <c r="H1458" s="156">
        <f>'Room Details'!$V1446</f>
        <v>0</v>
      </c>
      <c r="I1458" s="156">
        <f>_xlfn.IFNA(ROUNDUP(IF(OR('Room Details'!$J1446=0,ISBLANK('Room Details'!$J1446),'Room Details'!$J1446="N/A"),0,IF('Room Details'!$J1446&gt;$D1458,('Room Details'!$J1446/$E1458)+$F1458,IF('Room Details'!$J1446&lt;=ABS($B1458*$C1458),1,('Room Details'!$J1446/$B1458)+$C1458))),0),0)</f>
        <v>0</v>
      </c>
      <c r="J1458" s="167"/>
      <c r="K1458" s="167"/>
      <c r="L1458" s="156">
        <f t="shared" si="88"/>
        <v>0</v>
      </c>
      <c r="M1458" s="156">
        <f t="shared" si="89"/>
        <v>0</v>
      </c>
      <c r="N1458" s="165"/>
      <c r="O1458" s="165"/>
      <c r="P1458" s="156">
        <f t="shared" si="90"/>
        <v>0</v>
      </c>
      <c r="Q1458" s="156">
        <f t="shared" si="91"/>
        <v>0</v>
      </c>
      <c r="R1458" s="165"/>
      <c r="S1458" s="165"/>
    </row>
    <row r="1459" spans="1:19" x14ac:dyDescent="0.25">
      <c r="A1459" s="156">
        <v>1444</v>
      </c>
      <c r="B1459" s="156" t="e">
        <f>VLOOKUP('Room Details'!$I1447,NCA_Calculations!$I$3:$N$12,2,0)</f>
        <v>#N/A</v>
      </c>
      <c r="C1459" s="156" t="e">
        <f>VLOOKUP('Room Details'!$I1447,NCA_Calculations!$I$3:$N$12,3,0)</f>
        <v>#N/A</v>
      </c>
      <c r="D1459" s="156" t="e">
        <f>VLOOKUP('Room Details'!$I1447,NCA_Calculations!$I$3:$N$12,4,0)</f>
        <v>#N/A</v>
      </c>
      <c r="E1459" s="156" t="e">
        <f>VLOOKUP('Room Details'!$I1447,NCA_Calculations!$I$3:$N$12,5,0)</f>
        <v>#N/A</v>
      </c>
      <c r="F1459" s="156" t="e">
        <f>VLOOKUP('Room Details'!$I1447,NCA_Calculations!$I$3:$N$12,6,0)</f>
        <v>#N/A</v>
      </c>
      <c r="G1459" s="156" t="str">
        <f>IF(OR(ISBLANK('Room Details'!$M1447), 'Room Details'!$M1447 = 0,  'Room Details'!$M1447 = "N/A" ),"Usable","Unusable")</f>
        <v>Usable</v>
      </c>
      <c r="H1459" s="156">
        <f>'Room Details'!$V1447</f>
        <v>0</v>
      </c>
      <c r="I1459" s="156">
        <f>_xlfn.IFNA(ROUNDUP(IF(OR('Room Details'!$J1447=0,ISBLANK('Room Details'!$J1447),'Room Details'!$J1447="N/A"),0,IF('Room Details'!$J1447&gt;$D1459,('Room Details'!$J1447/$E1459)+$F1459,IF('Room Details'!$J1447&lt;=ABS($B1459*$C1459),1,('Room Details'!$J1447/$B1459)+$C1459))),0),0)</f>
        <v>0</v>
      </c>
      <c r="J1459" s="167"/>
      <c r="K1459" s="167"/>
      <c r="L1459" s="156">
        <f t="shared" si="88"/>
        <v>0</v>
      </c>
      <c r="M1459" s="156">
        <f t="shared" si="89"/>
        <v>0</v>
      </c>
      <c r="N1459" s="165"/>
      <c r="O1459" s="165"/>
      <c r="P1459" s="156">
        <f t="shared" si="90"/>
        <v>0</v>
      </c>
      <c r="Q1459" s="156">
        <f t="shared" si="91"/>
        <v>0</v>
      </c>
      <c r="R1459" s="165"/>
      <c r="S1459" s="165"/>
    </row>
    <row r="1460" spans="1:19" x14ac:dyDescent="0.25">
      <c r="A1460" s="156">
        <v>1445</v>
      </c>
      <c r="B1460" s="156" t="e">
        <f>VLOOKUP('Room Details'!$I1448,NCA_Calculations!$I$3:$N$12,2,0)</f>
        <v>#N/A</v>
      </c>
      <c r="C1460" s="156" t="e">
        <f>VLOOKUP('Room Details'!$I1448,NCA_Calculations!$I$3:$N$12,3,0)</f>
        <v>#N/A</v>
      </c>
      <c r="D1460" s="156" t="e">
        <f>VLOOKUP('Room Details'!$I1448,NCA_Calculations!$I$3:$N$12,4,0)</f>
        <v>#N/A</v>
      </c>
      <c r="E1460" s="156" t="e">
        <f>VLOOKUP('Room Details'!$I1448,NCA_Calculations!$I$3:$N$12,5,0)</f>
        <v>#N/A</v>
      </c>
      <c r="F1460" s="156" t="e">
        <f>VLOOKUP('Room Details'!$I1448,NCA_Calculations!$I$3:$N$12,6,0)</f>
        <v>#N/A</v>
      </c>
      <c r="G1460" s="156" t="str">
        <f>IF(OR(ISBLANK('Room Details'!$M1448), 'Room Details'!$M1448 = 0,  'Room Details'!$M1448 = "N/A" ),"Usable","Unusable")</f>
        <v>Usable</v>
      </c>
      <c r="H1460" s="156">
        <f>'Room Details'!$V1448</f>
        <v>0</v>
      </c>
      <c r="I1460" s="156">
        <f>_xlfn.IFNA(ROUNDUP(IF(OR('Room Details'!$J1448=0,ISBLANK('Room Details'!$J1448),'Room Details'!$J1448="N/A"),0,IF('Room Details'!$J1448&gt;$D1460,('Room Details'!$J1448/$E1460)+$F1460,IF('Room Details'!$J1448&lt;=ABS($B1460*$C1460),1,('Room Details'!$J1448/$B1460)+$C1460))),0),0)</f>
        <v>0</v>
      </c>
      <c r="J1460" s="167"/>
      <c r="K1460" s="167"/>
      <c r="L1460" s="156">
        <f t="shared" si="88"/>
        <v>0</v>
      </c>
      <c r="M1460" s="156">
        <f t="shared" si="89"/>
        <v>0</v>
      </c>
      <c r="N1460" s="165"/>
      <c r="O1460" s="165"/>
      <c r="P1460" s="156">
        <f t="shared" si="90"/>
        <v>0</v>
      </c>
      <c r="Q1460" s="156">
        <f t="shared" si="91"/>
        <v>0</v>
      </c>
      <c r="R1460" s="165"/>
      <c r="S1460" s="165"/>
    </row>
    <row r="1461" spans="1:19" x14ac:dyDescent="0.25">
      <c r="A1461" s="156">
        <v>1446</v>
      </c>
      <c r="B1461" s="156" t="e">
        <f>VLOOKUP('Room Details'!$I1449,NCA_Calculations!$I$3:$N$12,2,0)</f>
        <v>#N/A</v>
      </c>
      <c r="C1461" s="156" t="e">
        <f>VLOOKUP('Room Details'!$I1449,NCA_Calculations!$I$3:$N$12,3,0)</f>
        <v>#N/A</v>
      </c>
      <c r="D1461" s="156" t="e">
        <f>VLOOKUP('Room Details'!$I1449,NCA_Calculations!$I$3:$N$12,4,0)</f>
        <v>#N/A</v>
      </c>
      <c r="E1461" s="156" t="e">
        <f>VLOOKUP('Room Details'!$I1449,NCA_Calculations!$I$3:$N$12,5,0)</f>
        <v>#N/A</v>
      </c>
      <c r="F1461" s="156" t="e">
        <f>VLOOKUP('Room Details'!$I1449,NCA_Calculations!$I$3:$N$12,6,0)</f>
        <v>#N/A</v>
      </c>
      <c r="G1461" s="156" t="str">
        <f>IF(OR(ISBLANK('Room Details'!$M1449), 'Room Details'!$M1449 = 0,  'Room Details'!$M1449 = "N/A" ),"Usable","Unusable")</f>
        <v>Usable</v>
      </c>
      <c r="H1461" s="156">
        <f>'Room Details'!$V1449</f>
        <v>0</v>
      </c>
      <c r="I1461" s="156">
        <f>_xlfn.IFNA(ROUNDUP(IF(OR('Room Details'!$J1449=0,ISBLANK('Room Details'!$J1449),'Room Details'!$J1449="N/A"),0,IF('Room Details'!$J1449&gt;$D1461,('Room Details'!$J1449/$E1461)+$F1461,IF('Room Details'!$J1449&lt;=ABS($B1461*$C1461),1,('Room Details'!$J1449/$B1461)+$C1461))),0),0)</f>
        <v>0</v>
      </c>
      <c r="J1461" s="167"/>
      <c r="K1461" s="167"/>
      <c r="L1461" s="156">
        <f t="shared" si="88"/>
        <v>0</v>
      </c>
      <c r="M1461" s="156">
        <f t="shared" si="89"/>
        <v>0</v>
      </c>
      <c r="N1461" s="165"/>
      <c r="O1461" s="165"/>
      <c r="P1461" s="156">
        <f t="shared" si="90"/>
        <v>0</v>
      </c>
      <c r="Q1461" s="156">
        <f t="shared" si="91"/>
        <v>0</v>
      </c>
      <c r="R1461" s="165"/>
      <c r="S1461" s="165"/>
    </row>
    <row r="1462" spans="1:19" x14ac:dyDescent="0.25">
      <c r="A1462" s="156">
        <v>1447</v>
      </c>
      <c r="B1462" s="156" t="e">
        <f>VLOOKUP('Room Details'!$I1450,NCA_Calculations!$I$3:$N$12,2,0)</f>
        <v>#N/A</v>
      </c>
      <c r="C1462" s="156" t="e">
        <f>VLOOKUP('Room Details'!$I1450,NCA_Calculations!$I$3:$N$12,3,0)</f>
        <v>#N/A</v>
      </c>
      <c r="D1462" s="156" t="e">
        <f>VLOOKUP('Room Details'!$I1450,NCA_Calculations!$I$3:$N$12,4,0)</f>
        <v>#N/A</v>
      </c>
      <c r="E1462" s="156" t="e">
        <f>VLOOKUP('Room Details'!$I1450,NCA_Calculations!$I$3:$N$12,5,0)</f>
        <v>#N/A</v>
      </c>
      <c r="F1462" s="156" t="e">
        <f>VLOOKUP('Room Details'!$I1450,NCA_Calculations!$I$3:$N$12,6,0)</f>
        <v>#N/A</v>
      </c>
      <c r="G1462" s="156" t="str">
        <f>IF(OR(ISBLANK('Room Details'!$M1450), 'Room Details'!$M1450 = 0,  'Room Details'!$M1450 = "N/A" ),"Usable","Unusable")</f>
        <v>Usable</v>
      </c>
      <c r="H1462" s="156">
        <f>'Room Details'!$V1450</f>
        <v>0</v>
      </c>
      <c r="I1462" s="156">
        <f>_xlfn.IFNA(ROUNDUP(IF(OR('Room Details'!$J1450=0,ISBLANK('Room Details'!$J1450),'Room Details'!$J1450="N/A"),0,IF('Room Details'!$J1450&gt;$D1462,('Room Details'!$J1450/$E1462)+$F1462,IF('Room Details'!$J1450&lt;=ABS($B1462*$C1462),1,('Room Details'!$J1450/$B1462)+$C1462))),0),0)</f>
        <v>0</v>
      </c>
      <c r="J1462" s="167"/>
      <c r="K1462" s="167"/>
      <c r="L1462" s="156">
        <f t="shared" si="88"/>
        <v>0</v>
      </c>
      <c r="M1462" s="156">
        <f t="shared" si="89"/>
        <v>0</v>
      </c>
      <c r="N1462" s="165"/>
      <c r="O1462" s="165"/>
      <c r="P1462" s="156">
        <f t="shared" si="90"/>
        <v>0</v>
      </c>
      <c r="Q1462" s="156">
        <f t="shared" si="91"/>
        <v>0</v>
      </c>
      <c r="R1462" s="165"/>
      <c r="S1462" s="165"/>
    </row>
    <row r="1463" spans="1:19" x14ac:dyDescent="0.25">
      <c r="A1463" s="156">
        <v>1448</v>
      </c>
      <c r="B1463" s="156" t="e">
        <f>VLOOKUP('Room Details'!$I1451,NCA_Calculations!$I$3:$N$12,2,0)</f>
        <v>#N/A</v>
      </c>
      <c r="C1463" s="156" t="e">
        <f>VLOOKUP('Room Details'!$I1451,NCA_Calculations!$I$3:$N$12,3,0)</f>
        <v>#N/A</v>
      </c>
      <c r="D1463" s="156" t="e">
        <f>VLOOKUP('Room Details'!$I1451,NCA_Calculations!$I$3:$N$12,4,0)</f>
        <v>#N/A</v>
      </c>
      <c r="E1463" s="156" t="e">
        <f>VLOOKUP('Room Details'!$I1451,NCA_Calculations!$I$3:$N$12,5,0)</f>
        <v>#N/A</v>
      </c>
      <c r="F1463" s="156" t="e">
        <f>VLOOKUP('Room Details'!$I1451,NCA_Calculations!$I$3:$N$12,6,0)</f>
        <v>#N/A</v>
      </c>
      <c r="G1463" s="156" t="str">
        <f>IF(OR(ISBLANK('Room Details'!$M1451), 'Room Details'!$M1451 = 0,  'Room Details'!$M1451 = "N/A" ),"Usable","Unusable")</f>
        <v>Usable</v>
      </c>
      <c r="H1463" s="156">
        <f>'Room Details'!$V1451</f>
        <v>0</v>
      </c>
      <c r="I1463" s="156">
        <f>_xlfn.IFNA(ROUNDUP(IF(OR('Room Details'!$J1451=0,ISBLANK('Room Details'!$J1451),'Room Details'!$J1451="N/A"),0,IF('Room Details'!$J1451&gt;$D1463,('Room Details'!$J1451/$E1463)+$F1463,IF('Room Details'!$J1451&lt;=ABS($B1463*$C1463),1,('Room Details'!$J1451/$B1463)+$C1463))),0),0)</f>
        <v>0</v>
      </c>
      <c r="J1463" s="167"/>
      <c r="K1463" s="167"/>
      <c r="L1463" s="156">
        <f t="shared" si="88"/>
        <v>0</v>
      </c>
      <c r="M1463" s="156">
        <f t="shared" si="89"/>
        <v>0</v>
      </c>
      <c r="N1463" s="165"/>
      <c r="O1463" s="165"/>
      <c r="P1463" s="156">
        <f t="shared" si="90"/>
        <v>0</v>
      </c>
      <c r="Q1463" s="156">
        <f t="shared" si="91"/>
        <v>0</v>
      </c>
      <c r="R1463" s="165"/>
      <c r="S1463" s="165"/>
    </row>
    <row r="1464" spans="1:19" x14ac:dyDescent="0.25">
      <c r="A1464" s="156">
        <v>1449</v>
      </c>
      <c r="B1464" s="156" t="e">
        <f>VLOOKUP('Room Details'!$I1452,NCA_Calculations!$I$3:$N$12,2,0)</f>
        <v>#N/A</v>
      </c>
      <c r="C1464" s="156" t="e">
        <f>VLOOKUP('Room Details'!$I1452,NCA_Calculations!$I$3:$N$12,3,0)</f>
        <v>#N/A</v>
      </c>
      <c r="D1464" s="156" t="e">
        <f>VLOOKUP('Room Details'!$I1452,NCA_Calculations!$I$3:$N$12,4,0)</f>
        <v>#N/A</v>
      </c>
      <c r="E1464" s="156" t="e">
        <f>VLOOKUP('Room Details'!$I1452,NCA_Calculations!$I$3:$N$12,5,0)</f>
        <v>#N/A</v>
      </c>
      <c r="F1464" s="156" t="e">
        <f>VLOOKUP('Room Details'!$I1452,NCA_Calculations!$I$3:$N$12,6,0)</f>
        <v>#N/A</v>
      </c>
      <c r="G1464" s="156" t="str">
        <f>IF(OR(ISBLANK('Room Details'!$M1452), 'Room Details'!$M1452 = 0,  'Room Details'!$M1452 = "N/A" ),"Usable","Unusable")</f>
        <v>Usable</v>
      </c>
      <c r="H1464" s="156">
        <f>'Room Details'!$V1452</f>
        <v>0</v>
      </c>
      <c r="I1464" s="156">
        <f>_xlfn.IFNA(ROUNDUP(IF(OR('Room Details'!$J1452=0,ISBLANK('Room Details'!$J1452),'Room Details'!$J1452="N/A"),0,IF('Room Details'!$J1452&gt;$D1464,('Room Details'!$J1452/$E1464)+$F1464,IF('Room Details'!$J1452&lt;=ABS($B1464*$C1464),1,('Room Details'!$J1452/$B1464)+$C1464))),0),0)</f>
        <v>0</v>
      </c>
      <c r="J1464" s="167"/>
      <c r="K1464" s="167"/>
      <c r="L1464" s="156">
        <f t="shared" si="88"/>
        <v>0</v>
      </c>
      <c r="M1464" s="156">
        <f t="shared" si="89"/>
        <v>0</v>
      </c>
      <c r="N1464" s="165"/>
      <c r="O1464" s="165"/>
      <c r="P1464" s="156">
        <f t="shared" si="90"/>
        <v>0</v>
      </c>
      <c r="Q1464" s="156">
        <f t="shared" si="91"/>
        <v>0</v>
      </c>
      <c r="R1464" s="165"/>
      <c r="S1464" s="165"/>
    </row>
    <row r="1465" spans="1:19" x14ac:dyDescent="0.25">
      <c r="A1465" s="156">
        <v>1450</v>
      </c>
      <c r="B1465" s="156" t="e">
        <f>VLOOKUP('Room Details'!$I1453,NCA_Calculations!$I$3:$N$12,2,0)</f>
        <v>#N/A</v>
      </c>
      <c r="C1465" s="156" t="e">
        <f>VLOOKUP('Room Details'!$I1453,NCA_Calculations!$I$3:$N$12,3,0)</f>
        <v>#N/A</v>
      </c>
      <c r="D1465" s="156" t="e">
        <f>VLOOKUP('Room Details'!$I1453,NCA_Calculations!$I$3:$N$12,4,0)</f>
        <v>#N/A</v>
      </c>
      <c r="E1465" s="156" t="e">
        <f>VLOOKUP('Room Details'!$I1453,NCA_Calculations!$I$3:$N$12,5,0)</f>
        <v>#N/A</v>
      </c>
      <c r="F1465" s="156" t="e">
        <f>VLOOKUP('Room Details'!$I1453,NCA_Calculations!$I$3:$N$12,6,0)</f>
        <v>#N/A</v>
      </c>
      <c r="G1465" s="156" t="str">
        <f>IF(OR(ISBLANK('Room Details'!$M1453), 'Room Details'!$M1453 = 0,  'Room Details'!$M1453 = "N/A" ),"Usable","Unusable")</f>
        <v>Usable</v>
      </c>
      <c r="H1465" s="156">
        <f>'Room Details'!$V1453</f>
        <v>0</v>
      </c>
      <c r="I1465" s="156">
        <f>_xlfn.IFNA(ROUNDUP(IF(OR('Room Details'!$J1453=0,ISBLANK('Room Details'!$J1453),'Room Details'!$J1453="N/A"),0,IF('Room Details'!$J1453&gt;$D1465,('Room Details'!$J1453/$E1465)+$F1465,IF('Room Details'!$J1453&lt;=ABS($B1465*$C1465),1,('Room Details'!$J1453/$B1465)+$C1465))),0),0)</f>
        <v>0</v>
      </c>
      <c r="J1465" s="167"/>
      <c r="K1465" s="167"/>
      <c r="L1465" s="156">
        <f t="shared" si="88"/>
        <v>0</v>
      </c>
      <c r="M1465" s="156">
        <f t="shared" si="89"/>
        <v>0</v>
      </c>
      <c r="N1465" s="165"/>
      <c r="O1465" s="165"/>
      <c r="P1465" s="156">
        <f t="shared" si="90"/>
        <v>0</v>
      </c>
      <c r="Q1465" s="156">
        <f t="shared" si="91"/>
        <v>0</v>
      </c>
      <c r="R1465" s="165"/>
      <c r="S1465" s="165"/>
    </row>
    <row r="1466" spans="1:19" x14ac:dyDescent="0.25">
      <c r="A1466" s="156">
        <v>1451</v>
      </c>
      <c r="B1466" s="156" t="e">
        <f>VLOOKUP('Room Details'!$I1454,NCA_Calculations!$I$3:$N$12,2,0)</f>
        <v>#N/A</v>
      </c>
      <c r="C1466" s="156" t="e">
        <f>VLOOKUP('Room Details'!$I1454,NCA_Calculations!$I$3:$N$12,3,0)</f>
        <v>#N/A</v>
      </c>
      <c r="D1466" s="156" t="e">
        <f>VLOOKUP('Room Details'!$I1454,NCA_Calculations!$I$3:$N$12,4,0)</f>
        <v>#N/A</v>
      </c>
      <c r="E1466" s="156" t="e">
        <f>VLOOKUP('Room Details'!$I1454,NCA_Calculations!$I$3:$N$12,5,0)</f>
        <v>#N/A</v>
      </c>
      <c r="F1466" s="156" t="e">
        <f>VLOOKUP('Room Details'!$I1454,NCA_Calculations!$I$3:$N$12,6,0)</f>
        <v>#N/A</v>
      </c>
      <c r="G1466" s="156" t="str">
        <f>IF(OR(ISBLANK('Room Details'!$M1454), 'Room Details'!$M1454 = 0,  'Room Details'!$M1454 = "N/A" ),"Usable","Unusable")</f>
        <v>Usable</v>
      </c>
      <c r="H1466" s="156">
        <f>'Room Details'!$V1454</f>
        <v>0</v>
      </c>
      <c r="I1466" s="156">
        <f>_xlfn.IFNA(ROUNDUP(IF(OR('Room Details'!$J1454=0,ISBLANK('Room Details'!$J1454),'Room Details'!$J1454="N/A"),0,IF('Room Details'!$J1454&gt;$D1466,('Room Details'!$J1454/$E1466)+$F1466,IF('Room Details'!$J1454&lt;=ABS($B1466*$C1466),1,('Room Details'!$J1454/$B1466)+$C1466))),0),0)</f>
        <v>0</v>
      </c>
      <c r="J1466" s="167"/>
      <c r="K1466" s="167"/>
      <c r="L1466" s="156">
        <f t="shared" si="88"/>
        <v>0</v>
      </c>
      <c r="M1466" s="156">
        <f t="shared" si="89"/>
        <v>0</v>
      </c>
      <c r="N1466" s="165"/>
      <c r="O1466" s="165"/>
      <c r="P1466" s="156">
        <f t="shared" si="90"/>
        <v>0</v>
      </c>
      <c r="Q1466" s="156">
        <f t="shared" si="91"/>
        <v>0</v>
      </c>
      <c r="R1466" s="165"/>
      <c r="S1466" s="165"/>
    </row>
    <row r="1467" spans="1:19" x14ac:dyDescent="0.25">
      <c r="A1467" s="156">
        <v>1452</v>
      </c>
      <c r="B1467" s="156" t="e">
        <f>VLOOKUP('Room Details'!$I1455,NCA_Calculations!$I$3:$N$12,2,0)</f>
        <v>#N/A</v>
      </c>
      <c r="C1467" s="156" t="e">
        <f>VLOOKUP('Room Details'!$I1455,NCA_Calculations!$I$3:$N$12,3,0)</f>
        <v>#N/A</v>
      </c>
      <c r="D1467" s="156" t="e">
        <f>VLOOKUP('Room Details'!$I1455,NCA_Calculations!$I$3:$N$12,4,0)</f>
        <v>#N/A</v>
      </c>
      <c r="E1467" s="156" t="e">
        <f>VLOOKUP('Room Details'!$I1455,NCA_Calculations!$I$3:$N$12,5,0)</f>
        <v>#N/A</v>
      </c>
      <c r="F1467" s="156" t="e">
        <f>VLOOKUP('Room Details'!$I1455,NCA_Calculations!$I$3:$N$12,6,0)</f>
        <v>#N/A</v>
      </c>
      <c r="G1467" s="156" t="str">
        <f>IF(OR(ISBLANK('Room Details'!$M1455), 'Room Details'!$M1455 = 0,  'Room Details'!$M1455 = "N/A" ),"Usable","Unusable")</f>
        <v>Usable</v>
      </c>
      <c r="H1467" s="156">
        <f>'Room Details'!$V1455</f>
        <v>0</v>
      </c>
      <c r="I1467" s="156">
        <f>_xlfn.IFNA(ROUNDUP(IF(OR('Room Details'!$J1455=0,ISBLANK('Room Details'!$J1455),'Room Details'!$J1455="N/A"),0,IF('Room Details'!$J1455&gt;$D1467,('Room Details'!$J1455/$E1467)+$F1467,IF('Room Details'!$J1455&lt;=ABS($B1467*$C1467),1,('Room Details'!$J1455/$B1467)+$C1467))),0),0)</f>
        <v>0</v>
      </c>
      <c r="J1467" s="167"/>
      <c r="K1467" s="167"/>
      <c r="L1467" s="156">
        <f t="shared" si="88"/>
        <v>0</v>
      </c>
      <c r="M1467" s="156">
        <f t="shared" si="89"/>
        <v>0</v>
      </c>
      <c r="N1467" s="165"/>
      <c r="O1467" s="165"/>
      <c r="P1467" s="156">
        <f t="shared" si="90"/>
        <v>0</v>
      </c>
      <c r="Q1467" s="156">
        <f t="shared" si="91"/>
        <v>0</v>
      </c>
      <c r="R1467" s="165"/>
      <c r="S1467" s="165"/>
    </row>
    <row r="1468" spans="1:19" x14ac:dyDescent="0.25">
      <c r="A1468" s="156">
        <v>1453</v>
      </c>
      <c r="B1468" s="156" t="e">
        <f>VLOOKUP('Room Details'!$I1456,NCA_Calculations!$I$3:$N$12,2,0)</f>
        <v>#N/A</v>
      </c>
      <c r="C1468" s="156" t="e">
        <f>VLOOKUP('Room Details'!$I1456,NCA_Calculations!$I$3:$N$12,3,0)</f>
        <v>#N/A</v>
      </c>
      <c r="D1468" s="156" t="e">
        <f>VLOOKUP('Room Details'!$I1456,NCA_Calculations!$I$3:$N$12,4,0)</f>
        <v>#N/A</v>
      </c>
      <c r="E1468" s="156" t="e">
        <f>VLOOKUP('Room Details'!$I1456,NCA_Calculations!$I$3:$N$12,5,0)</f>
        <v>#N/A</v>
      </c>
      <c r="F1468" s="156" t="e">
        <f>VLOOKUP('Room Details'!$I1456,NCA_Calculations!$I$3:$N$12,6,0)</f>
        <v>#N/A</v>
      </c>
      <c r="G1468" s="156" t="str">
        <f>IF(OR(ISBLANK('Room Details'!$M1456), 'Room Details'!$M1456 = 0,  'Room Details'!$M1456 = "N/A" ),"Usable","Unusable")</f>
        <v>Usable</v>
      </c>
      <c r="H1468" s="156">
        <f>'Room Details'!$V1456</f>
        <v>0</v>
      </c>
      <c r="I1468" s="156">
        <f>_xlfn.IFNA(ROUNDUP(IF(OR('Room Details'!$J1456=0,ISBLANK('Room Details'!$J1456),'Room Details'!$J1456="N/A"),0,IF('Room Details'!$J1456&gt;$D1468,('Room Details'!$J1456/$E1468)+$F1468,IF('Room Details'!$J1456&lt;=ABS($B1468*$C1468),1,('Room Details'!$J1456/$B1468)+$C1468))),0),0)</f>
        <v>0</v>
      </c>
      <c r="J1468" s="167"/>
      <c r="K1468" s="167"/>
      <c r="L1468" s="156">
        <f t="shared" si="88"/>
        <v>0</v>
      </c>
      <c r="M1468" s="156">
        <f t="shared" si="89"/>
        <v>0</v>
      </c>
      <c r="N1468" s="165"/>
      <c r="O1468" s="165"/>
      <c r="P1468" s="156">
        <f t="shared" si="90"/>
        <v>0</v>
      </c>
      <c r="Q1468" s="156">
        <f t="shared" si="91"/>
        <v>0</v>
      </c>
      <c r="R1468" s="165"/>
      <c r="S1468" s="165"/>
    </row>
    <row r="1469" spans="1:19" x14ac:dyDescent="0.25">
      <c r="A1469" s="156">
        <v>1454</v>
      </c>
      <c r="B1469" s="156" t="e">
        <f>VLOOKUP('Room Details'!$I1457,NCA_Calculations!$I$3:$N$12,2,0)</f>
        <v>#N/A</v>
      </c>
      <c r="C1469" s="156" t="e">
        <f>VLOOKUP('Room Details'!$I1457,NCA_Calculations!$I$3:$N$12,3,0)</f>
        <v>#N/A</v>
      </c>
      <c r="D1469" s="156" t="e">
        <f>VLOOKUP('Room Details'!$I1457,NCA_Calculations!$I$3:$N$12,4,0)</f>
        <v>#N/A</v>
      </c>
      <c r="E1469" s="156" t="e">
        <f>VLOOKUP('Room Details'!$I1457,NCA_Calculations!$I$3:$N$12,5,0)</f>
        <v>#N/A</v>
      </c>
      <c r="F1469" s="156" t="e">
        <f>VLOOKUP('Room Details'!$I1457,NCA_Calculations!$I$3:$N$12,6,0)</f>
        <v>#N/A</v>
      </c>
      <c r="G1469" s="156" t="str">
        <f>IF(OR(ISBLANK('Room Details'!$M1457), 'Room Details'!$M1457 = 0,  'Room Details'!$M1457 = "N/A" ),"Usable","Unusable")</f>
        <v>Usable</v>
      </c>
      <c r="H1469" s="156">
        <f>'Room Details'!$V1457</f>
        <v>0</v>
      </c>
      <c r="I1469" s="156">
        <f>_xlfn.IFNA(ROUNDUP(IF(OR('Room Details'!$J1457=0,ISBLANK('Room Details'!$J1457),'Room Details'!$J1457="N/A"),0,IF('Room Details'!$J1457&gt;$D1469,('Room Details'!$J1457/$E1469)+$F1469,IF('Room Details'!$J1457&lt;=ABS($B1469*$C1469),1,('Room Details'!$J1457/$B1469)+$C1469))),0),0)</f>
        <v>0</v>
      </c>
      <c r="J1469" s="167"/>
      <c r="K1469" s="167"/>
      <c r="L1469" s="156">
        <f t="shared" si="88"/>
        <v>0</v>
      </c>
      <c r="M1469" s="156">
        <f t="shared" si="89"/>
        <v>0</v>
      </c>
      <c r="N1469" s="165"/>
      <c r="O1469" s="165"/>
      <c r="P1469" s="156">
        <f t="shared" si="90"/>
        <v>0</v>
      </c>
      <c r="Q1469" s="156">
        <f t="shared" si="91"/>
        <v>0</v>
      </c>
      <c r="R1469" s="165"/>
      <c r="S1469" s="165"/>
    </row>
    <row r="1470" spans="1:19" x14ac:dyDescent="0.25">
      <c r="A1470" s="156">
        <v>1455</v>
      </c>
      <c r="B1470" s="156" t="e">
        <f>VLOOKUP('Room Details'!$I1458,NCA_Calculations!$I$3:$N$12,2,0)</f>
        <v>#N/A</v>
      </c>
      <c r="C1470" s="156" t="e">
        <f>VLOOKUP('Room Details'!$I1458,NCA_Calculations!$I$3:$N$12,3,0)</f>
        <v>#N/A</v>
      </c>
      <c r="D1470" s="156" t="e">
        <f>VLOOKUP('Room Details'!$I1458,NCA_Calculations!$I$3:$N$12,4,0)</f>
        <v>#N/A</v>
      </c>
      <c r="E1470" s="156" t="e">
        <f>VLOOKUP('Room Details'!$I1458,NCA_Calculations!$I$3:$N$12,5,0)</f>
        <v>#N/A</v>
      </c>
      <c r="F1470" s="156" t="e">
        <f>VLOOKUP('Room Details'!$I1458,NCA_Calculations!$I$3:$N$12,6,0)</f>
        <v>#N/A</v>
      </c>
      <c r="G1470" s="156" t="str">
        <f>IF(OR(ISBLANK('Room Details'!$M1458), 'Room Details'!$M1458 = 0,  'Room Details'!$M1458 = "N/A" ),"Usable","Unusable")</f>
        <v>Usable</v>
      </c>
      <c r="H1470" s="156">
        <f>'Room Details'!$V1458</f>
        <v>0</v>
      </c>
      <c r="I1470" s="156">
        <f>_xlfn.IFNA(ROUNDUP(IF(OR('Room Details'!$J1458=0,ISBLANK('Room Details'!$J1458),'Room Details'!$J1458="N/A"),0,IF('Room Details'!$J1458&gt;$D1470,('Room Details'!$J1458/$E1470)+$F1470,IF('Room Details'!$J1458&lt;=ABS($B1470*$C1470),1,('Room Details'!$J1458/$B1470)+$C1470))),0),0)</f>
        <v>0</v>
      </c>
      <c r="J1470" s="167"/>
      <c r="K1470" s="167"/>
      <c r="L1470" s="156">
        <f t="shared" si="88"/>
        <v>0</v>
      </c>
      <c r="M1470" s="156">
        <f t="shared" si="89"/>
        <v>0</v>
      </c>
      <c r="N1470" s="165"/>
      <c r="O1470" s="165"/>
      <c r="P1470" s="156">
        <f t="shared" si="90"/>
        <v>0</v>
      </c>
      <c r="Q1470" s="156">
        <f t="shared" si="91"/>
        <v>0</v>
      </c>
      <c r="R1470" s="165"/>
      <c r="S1470" s="165"/>
    </row>
    <row r="1471" spans="1:19" x14ac:dyDescent="0.25">
      <c r="A1471" s="156">
        <v>1456</v>
      </c>
      <c r="B1471" s="156" t="e">
        <f>VLOOKUP('Room Details'!$I1459,NCA_Calculations!$I$3:$N$12,2,0)</f>
        <v>#N/A</v>
      </c>
      <c r="C1471" s="156" t="e">
        <f>VLOOKUP('Room Details'!$I1459,NCA_Calculations!$I$3:$N$12,3,0)</f>
        <v>#N/A</v>
      </c>
      <c r="D1471" s="156" t="e">
        <f>VLOOKUP('Room Details'!$I1459,NCA_Calculations!$I$3:$N$12,4,0)</f>
        <v>#N/A</v>
      </c>
      <c r="E1471" s="156" t="e">
        <f>VLOOKUP('Room Details'!$I1459,NCA_Calculations!$I$3:$N$12,5,0)</f>
        <v>#N/A</v>
      </c>
      <c r="F1471" s="156" t="e">
        <f>VLOOKUP('Room Details'!$I1459,NCA_Calculations!$I$3:$N$12,6,0)</f>
        <v>#N/A</v>
      </c>
      <c r="G1471" s="156" t="str">
        <f>IF(OR(ISBLANK('Room Details'!$M1459), 'Room Details'!$M1459 = 0,  'Room Details'!$M1459 = "N/A" ),"Usable","Unusable")</f>
        <v>Usable</v>
      </c>
      <c r="H1471" s="156">
        <f>'Room Details'!$V1459</f>
        <v>0</v>
      </c>
      <c r="I1471" s="156">
        <f>_xlfn.IFNA(ROUNDUP(IF(OR('Room Details'!$J1459=0,ISBLANK('Room Details'!$J1459),'Room Details'!$J1459="N/A"),0,IF('Room Details'!$J1459&gt;$D1471,('Room Details'!$J1459/$E1471)+$F1471,IF('Room Details'!$J1459&lt;=ABS($B1471*$C1471),1,('Room Details'!$J1459/$B1471)+$C1471))),0),0)</f>
        <v>0</v>
      </c>
      <c r="J1471" s="167"/>
      <c r="K1471" s="167"/>
      <c r="L1471" s="156">
        <f t="shared" si="88"/>
        <v>0</v>
      </c>
      <c r="M1471" s="156">
        <f t="shared" si="89"/>
        <v>0</v>
      </c>
      <c r="N1471" s="165"/>
      <c r="O1471" s="165"/>
      <c r="P1471" s="156">
        <f t="shared" si="90"/>
        <v>0</v>
      </c>
      <c r="Q1471" s="156">
        <f t="shared" si="91"/>
        <v>0</v>
      </c>
      <c r="R1471" s="165"/>
      <c r="S1471" s="165"/>
    </row>
    <row r="1472" spans="1:19" x14ac:dyDescent="0.25">
      <c r="A1472" s="156">
        <v>1457</v>
      </c>
      <c r="B1472" s="156" t="e">
        <f>VLOOKUP('Room Details'!$I1460,NCA_Calculations!$I$3:$N$12,2,0)</f>
        <v>#N/A</v>
      </c>
      <c r="C1472" s="156" t="e">
        <f>VLOOKUP('Room Details'!$I1460,NCA_Calculations!$I$3:$N$12,3,0)</f>
        <v>#N/A</v>
      </c>
      <c r="D1472" s="156" t="e">
        <f>VLOOKUP('Room Details'!$I1460,NCA_Calculations!$I$3:$N$12,4,0)</f>
        <v>#N/A</v>
      </c>
      <c r="E1472" s="156" t="e">
        <f>VLOOKUP('Room Details'!$I1460,NCA_Calculations!$I$3:$N$12,5,0)</f>
        <v>#N/A</v>
      </c>
      <c r="F1472" s="156" t="e">
        <f>VLOOKUP('Room Details'!$I1460,NCA_Calculations!$I$3:$N$12,6,0)</f>
        <v>#N/A</v>
      </c>
      <c r="G1472" s="156" t="str">
        <f>IF(OR(ISBLANK('Room Details'!$M1460), 'Room Details'!$M1460 = 0,  'Room Details'!$M1460 = "N/A" ),"Usable","Unusable")</f>
        <v>Usable</v>
      </c>
      <c r="H1472" s="156">
        <f>'Room Details'!$V1460</f>
        <v>0</v>
      </c>
      <c r="I1472" s="156">
        <f>_xlfn.IFNA(ROUNDUP(IF(OR('Room Details'!$J1460=0,ISBLANK('Room Details'!$J1460),'Room Details'!$J1460="N/A"),0,IF('Room Details'!$J1460&gt;$D1472,('Room Details'!$J1460/$E1472)+$F1472,IF('Room Details'!$J1460&lt;=ABS($B1472*$C1472),1,('Room Details'!$J1460/$B1472)+$C1472))),0),0)</f>
        <v>0</v>
      </c>
      <c r="J1472" s="167"/>
      <c r="K1472" s="167"/>
      <c r="L1472" s="156">
        <f t="shared" si="88"/>
        <v>0</v>
      </c>
      <c r="M1472" s="156">
        <f t="shared" si="89"/>
        <v>0</v>
      </c>
      <c r="N1472" s="165"/>
      <c r="O1472" s="165"/>
      <c r="P1472" s="156">
        <f t="shared" si="90"/>
        <v>0</v>
      </c>
      <c r="Q1472" s="156">
        <f t="shared" si="91"/>
        <v>0</v>
      </c>
      <c r="R1472" s="165"/>
      <c r="S1472" s="165"/>
    </row>
    <row r="1473" spans="1:19" x14ac:dyDescent="0.25">
      <c r="A1473" s="156">
        <v>1458</v>
      </c>
      <c r="B1473" s="156" t="e">
        <f>VLOOKUP('Room Details'!$I1461,NCA_Calculations!$I$3:$N$12,2,0)</f>
        <v>#N/A</v>
      </c>
      <c r="C1473" s="156" t="e">
        <f>VLOOKUP('Room Details'!$I1461,NCA_Calculations!$I$3:$N$12,3,0)</f>
        <v>#N/A</v>
      </c>
      <c r="D1473" s="156" t="e">
        <f>VLOOKUP('Room Details'!$I1461,NCA_Calculations!$I$3:$N$12,4,0)</f>
        <v>#N/A</v>
      </c>
      <c r="E1473" s="156" t="e">
        <f>VLOOKUP('Room Details'!$I1461,NCA_Calculations!$I$3:$N$12,5,0)</f>
        <v>#N/A</v>
      </c>
      <c r="F1473" s="156" t="e">
        <f>VLOOKUP('Room Details'!$I1461,NCA_Calculations!$I$3:$N$12,6,0)</f>
        <v>#N/A</v>
      </c>
      <c r="G1473" s="156" t="str">
        <f>IF(OR(ISBLANK('Room Details'!$M1461), 'Room Details'!$M1461 = 0,  'Room Details'!$M1461 = "N/A" ),"Usable","Unusable")</f>
        <v>Usable</v>
      </c>
      <c r="H1473" s="156">
        <f>'Room Details'!$V1461</f>
        <v>0</v>
      </c>
      <c r="I1473" s="156">
        <f>_xlfn.IFNA(ROUNDUP(IF(OR('Room Details'!$J1461=0,ISBLANK('Room Details'!$J1461),'Room Details'!$J1461="N/A"),0,IF('Room Details'!$J1461&gt;$D1473,('Room Details'!$J1461/$E1473)+$F1473,IF('Room Details'!$J1461&lt;=ABS($B1473*$C1473),1,('Room Details'!$J1461/$B1473)+$C1473))),0),0)</f>
        <v>0</v>
      </c>
      <c r="J1473" s="167"/>
      <c r="K1473" s="167"/>
      <c r="L1473" s="156">
        <f t="shared" si="88"/>
        <v>0</v>
      </c>
      <c r="M1473" s="156">
        <f t="shared" si="89"/>
        <v>0</v>
      </c>
      <c r="N1473" s="165"/>
      <c r="O1473" s="165"/>
      <c r="P1473" s="156">
        <f t="shared" si="90"/>
        <v>0</v>
      </c>
      <c r="Q1473" s="156">
        <f t="shared" si="91"/>
        <v>0</v>
      </c>
      <c r="R1473" s="165"/>
      <c r="S1473" s="165"/>
    </row>
    <row r="1474" spans="1:19" x14ac:dyDescent="0.25">
      <c r="A1474" s="156">
        <v>1459</v>
      </c>
      <c r="B1474" s="156" t="e">
        <f>VLOOKUP('Room Details'!$I1462,NCA_Calculations!$I$3:$N$12,2,0)</f>
        <v>#N/A</v>
      </c>
      <c r="C1474" s="156" t="e">
        <f>VLOOKUP('Room Details'!$I1462,NCA_Calculations!$I$3:$N$12,3,0)</f>
        <v>#N/A</v>
      </c>
      <c r="D1474" s="156" t="e">
        <f>VLOOKUP('Room Details'!$I1462,NCA_Calculations!$I$3:$N$12,4,0)</f>
        <v>#N/A</v>
      </c>
      <c r="E1474" s="156" t="e">
        <f>VLOOKUP('Room Details'!$I1462,NCA_Calculations!$I$3:$N$12,5,0)</f>
        <v>#N/A</v>
      </c>
      <c r="F1474" s="156" t="e">
        <f>VLOOKUP('Room Details'!$I1462,NCA_Calculations!$I$3:$N$12,6,0)</f>
        <v>#N/A</v>
      </c>
      <c r="G1474" s="156" t="str">
        <f>IF(OR(ISBLANK('Room Details'!$M1462), 'Room Details'!$M1462 = 0,  'Room Details'!$M1462 = "N/A" ),"Usable","Unusable")</f>
        <v>Usable</v>
      </c>
      <c r="H1474" s="156">
        <f>'Room Details'!$V1462</f>
        <v>0</v>
      </c>
      <c r="I1474" s="156">
        <f>_xlfn.IFNA(ROUNDUP(IF(OR('Room Details'!$J1462=0,ISBLANK('Room Details'!$J1462),'Room Details'!$J1462="N/A"),0,IF('Room Details'!$J1462&gt;$D1474,('Room Details'!$J1462/$E1474)+$F1474,IF('Room Details'!$J1462&lt;=ABS($B1474*$C1474),1,('Room Details'!$J1462/$B1474)+$C1474))),0),0)</f>
        <v>0</v>
      </c>
      <c r="J1474" s="167"/>
      <c r="K1474" s="167"/>
      <c r="L1474" s="156">
        <f t="shared" si="88"/>
        <v>0</v>
      </c>
      <c r="M1474" s="156">
        <f t="shared" si="89"/>
        <v>0</v>
      </c>
      <c r="N1474" s="165"/>
      <c r="O1474" s="165"/>
      <c r="P1474" s="156">
        <f t="shared" si="90"/>
        <v>0</v>
      </c>
      <c r="Q1474" s="156">
        <f t="shared" si="91"/>
        <v>0</v>
      </c>
      <c r="R1474" s="165"/>
      <c r="S1474" s="165"/>
    </row>
    <row r="1475" spans="1:19" x14ac:dyDescent="0.25">
      <c r="A1475" s="156">
        <v>1460</v>
      </c>
      <c r="B1475" s="156" t="e">
        <f>VLOOKUP('Room Details'!$I1463,NCA_Calculations!$I$3:$N$12,2,0)</f>
        <v>#N/A</v>
      </c>
      <c r="C1475" s="156" t="e">
        <f>VLOOKUP('Room Details'!$I1463,NCA_Calculations!$I$3:$N$12,3,0)</f>
        <v>#N/A</v>
      </c>
      <c r="D1475" s="156" t="e">
        <f>VLOOKUP('Room Details'!$I1463,NCA_Calculations!$I$3:$N$12,4,0)</f>
        <v>#N/A</v>
      </c>
      <c r="E1475" s="156" t="e">
        <f>VLOOKUP('Room Details'!$I1463,NCA_Calculations!$I$3:$N$12,5,0)</f>
        <v>#N/A</v>
      </c>
      <c r="F1475" s="156" t="e">
        <f>VLOOKUP('Room Details'!$I1463,NCA_Calculations!$I$3:$N$12,6,0)</f>
        <v>#N/A</v>
      </c>
      <c r="G1475" s="156" t="str">
        <f>IF(OR(ISBLANK('Room Details'!$M1463), 'Room Details'!$M1463 = 0,  'Room Details'!$M1463 = "N/A" ),"Usable","Unusable")</f>
        <v>Usable</v>
      </c>
      <c r="H1475" s="156">
        <f>'Room Details'!$V1463</f>
        <v>0</v>
      </c>
      <c r="I1475" s="156">
        <f>_xlfn.IFNA(ROUNDUP(IF(OR('Room Details'!$J1463=0,ISBLANK('Room Details'!$J1463),'Room Details'!$J1463="N/A"),0,IF('Room Details'!$J1463&gt;$D1475,('Room Details'!$J1463/$E1475)+$F1475,IF('Room Details'!$J1463&lt;=ABS($B1475*$C1475),1,('Room Details'!$J1463/$B1475)+$C1475))),0),0)</f>
        <v>0</v>
      </c>
      <c r="J1475" s="167"/>
      <c r="K1475" s="167"/>
      <c r="L1475" s="156">
        <f t="shared" si="88"/>
        <v>0</v>
      </c>
      <c r="M1475" s="156">
        <f t="shared" si="89"/>
        <v>0</v>
      </c>
      <c r="N1475" s="165"/>
      <c r="O1475" s="165"/>
      <c r="P1475" s="156">
        <f t="shared" si="90"/>
        <v>0</v>
      </c>
      <c r="Q1475" s="156">
        <f t="shared" si="91"/>
        <v>0</v>
      </c>
      <c r="R1475" s="165"/>
      <c r="S1475" s="165"/>
    </row>
    <row r="1476" spans="1:19" x14ac:dyDescent="0.25">
      <c r="A1476" s="156">
        <v>1461</v>
      </c>
      <c r="B1476" s="156" t="e">
        <f>VLOOKUP('Room Details'!$I1464,NCA_Calculations!$I$3:$N$12,2,0)</f>
        <v>#N/A</v>
      </c>
      <c r="C1476" s="156" t="e">
        <f>VLOOKUP('Room Details'!$I1464,NCA_Calculations!$I$3:$N$12,3,0)</f>
        <v>#N/A</v>
      </c>
      <c r="D1476" s="156" t="e">
        <f>VLOOKUP('Room Details'!$I1464,NCA_Calculations!$I$3:$N$12,4,0)</f>
        <v>#N/A</v>
      </c>
      <c r="E1476" s="156" t="e">
        <f>VLOOKUP('Room Details'!$I1464,NCA_Calculations!$I$3:$N$12,5,0)</f>
        <v>#N/A</v>
      </c>
      <c r="F1476" s="156" t="e">
        <f>VLOOKUP('Room Details'!$I1464,NCA_Calculations!$I$3:$N$12,6,0)</f>
        <v>#N/A</v>
      </c>
      <c r="G1476" s="156" t="str">
        <f>IF(OR(ISBLANK('Room Details'!$M1464), 'Room Details'!$M1464 = 0,  'Room Details'!$M1464 = "N/A" ),"Usable","Unusable")</f>
        <v>Usable</v>
      </c>
      <c r="H1476" s="156">
        <f>'Room Details'!$V1464</f>
        <v>0</v>
      </c>
      <c r="I1476" s="156">
        <f>_xlfn.IFNA(ROUNDUP(IF(OR('Room Details'!$J1464=0,ISBLANK('Room Details'!$J1464),'Room Details'!$J1464="N/A"),0,IF('Room Details'!$J1464&gt;$D1476,('Room Details'!$J1464/$E1476)+$F1476,IF('Room Details'!$J1464&lt;=ABS($B1476*$C1476),1,('Room Details'!$J1464/$B1476)+$C1476))),0),0)</f>
        <v>0</v>
      </c>
      <c r="J1476" s="167"/>
      <c r="K1476" s="167"/>
      <c r="L1476" s="156">
        <f t="shared" si="88"/>
        <v>0</v>
      </c>
      <c r="M1476" s="156">
        <f t="shared" si="89"/>
        <v>0</v>
      </c>
      <c r="N1476" s="165"/>
      <c r="O1476" s="165"/>
      <c r="P1476" s="156">
        <f t="shared" si="90"/>
        <v>0</v>
      </c>
      <c r="Q1476" s="156">
        <f t="shared" si="91"/>
        <v>0</v>
      </c>
      <c r="R1476" s="165"/>
      <c r="S1476" s="165"/>
    </row>
    <row r="1477" spans="1:19" x14ac:dyDescent="0.25">
      <c r="A1477" s="156">
        <v>1462</v>
      </c>
      <c r="B1477" s="156" t="e">
        <f>VLOOKUP('Room Details'!$I1465,NCA_Calculations!$I$3:$N$12,2,0)</f>
        <v>#N/A</v>
      </c>
      <c r="C1477" s="156" t="e">
        <f>VLOOKUP('Room Details'!$I1465,NCA_Calculations!$I$3:$N$12,3,0)</f>
        <v>#N/A</v>
      </c>
      <c r="D1477" s="156" t="e">
        <f>VLOOKUP('Room Details'!$I1465,NCA_Calculations!$I$3:$N$12,4,0)</f>
        <v>#N/A</v>
      </c>
      <c r="E1477" s="156" t="e">
        <f>VLOOKUP('Room Details'!$I1465,NCA_Calculations!$I$3:$N$12,5,0)</f>
        <v>#N/A</v>
      </c>
      <c r="F1477" s="156" t="e">
        <f>VLOOKUP('Room Details'!$I1465,NCA_Calculations!$I$3:$N$12,6,0)</f>
        <v>#N/A</v>
      </c>
      <c r="G1477" s="156" t="str">
        <f>IF(OR(ISBLANK('Room Details'!$M1465), 'Room Details'!$M1465 = 0,  'Room Details'!$M1465 = "N/A" ),"Usable","Unusable")</f>
        <v>Usable</v>
      </c>
      <c r="H1477" s="156">
        <f>'Room Details'!$V1465</f>
        <v>0</v>
      </c>
      <c r="I1477" s="156">
        <f>_xlfn.IFNA(ROUNDUP(IF(OR('Room Details'!$J1465=0,ISBLANK('Room Details'!$J1465),'Room Details'!$J1465="N/A"),0,IF('Room Details'!$J1465&gt;$D1477,('Room Details'!$J1465/$E1477)+$F1477,IF('Room Details'!$J1465&lt;=ABS($B1477*$C1477),1,('Room Details'!$J1465/$B1477)+$C1477))),0),0)</f>
        <v>0</v>
      </c>
      <c r="J1477" s="167"/>
      <c r="K1477" s="167"/>
      <c r="L1477" s="156">
        <f t="shared" si="88"/>
        <v>0</v>
      </c>
      <c r="M1477" s="156">
        <f t="shared" si="89"/>
        <v>0</v>
      </c>
      <c r="N1477" s="165"/>
      <c r="O1477" s="165"/>
      <c r="P1477" s="156">
        <f t="shared" si="90"/>
        <v>0</v>
      </c>
      <c r="Q1477" s="156">
        <f t="shared" si="91"/>
        <v>0</v>
      </c>
      <c r="R1477" s="165"/>
      <c r="S1477" s="165"/>
    </row>
    <row r="1478" spans="1:19" x14ac:dyDescent="0.25">
      <c r="A1478" s="156">
        <v>1463</v>
      </c>
      <c r="B1478" s="156" t="e">
        <f>VLOOKUP('Room Details'!$I1466,NCA_Calculations!$I$3:$N$12,2,0)</f>
        <v>#N/A</v>
      </c>
      <c r="C1478" s="156" t="e">
        <f>VLOOKUP('Room Details'!$I1466,NCA_Calculations!$I$3:$N$12,3,0)</f>
        <v>#N/A</v>
      </c>
      <c r="D1478" s="156" t="e">
        <f>VLOOKUP('Room Details'!$I1466,NCA_Calculations!$I$3:$N$12,4,0)</f>
        <v>#N/A</v>
      </c>
      <c r="E1478" s="156" t="e">
        <f>VLOOKUP('Room Details'!$I1466,NCA_Calculations!$I$3:$N$12,5,0)</f>
        <v>#N/A</v>
      </c>
      <c r="F1478" s="156" t="e">
        <f>VLOOKUP('Room Details'!$I1466,NCA_Calculations!$I$3:$N$12,6,0)</f>
        <v>#N/A</v>
      </c>
      <c r="G1478" s="156" t="str">
        <f>IF(OR(ISBLANK('Room Details'!$M1466), 'Room Details'!$M1466 = 0,  'Room Details'!$M1466 = "N/A" ),"Usable","Unusable")</f>
        <v>Usable</v>
      </c>
      <c r="H1478" s="156">
        <f>'Room Details'!$V1466</f>
        <v>0</v>
      </c>
      <c r="I1478" s="156">
        <f>_xlfn.IFNA(ROUNDUP(IF(OR('Room Details'!$J1466=0,ISBLANK('Room Details'!$J1466),'Room Details'!$J1466="N/A"),0,IF('Room Details'!$J1466&gt;$D1478,('Room Details'!$J1466/$E1478)+$F1478,IF('Room Details'!$J1466&lt;=ABS($B1478*$C1478),1,('Room Details'!$J1466/$B1478)+$C1478))),0),0)</f>
        <v>0</v>
      </c>
      <c r="J1478" s="167"/>
      <c r="K1478" s="167"/>
      <c r="L1478" s="156">
        <f t="shared" si="88"/>
        <v>0</v>
      </c>
      <c r="M1478" s="156">
        <f t="shared" si="89"/>
        <v>0</v>
      </c>
      <c r="N1478" s="165"/>
      <c r="O1478" s="165"/>
      <c r="P1478" s="156">
        <f t="shared" si="90"/>
        <v>0</v>
      </c>
      <c r="Q1478" s="156">
        <f t="shared" si="91"/>
        <v>0</v>
      </c>
      <c r="R1478" s="165"/>
      <c r="S1478" s="165"/>
    </row>
    <row r="1479" spans="1:19" x14ac:dyDescent="0.25">
      <c r="A1479" s="156">
        <v>1464</v>
      </c>
      <c r="B1479" s="156" t="e">
        <f>VLOOKUP('Room Details'!$I1467,NCA_Calculations!$I$3:$N$12,2,0)</f>
        <v>#N/A</v>
      </c>
      <c r="C1479" s="156" t="e">
        <f>VLOOKUP('Room Details'!$I1467,NCA_Calculations!$I$3:$N$12,3,0)</f>
        <v>#N/A</v>
      </c>
      <c r="D1479" s="156" t="e">
        <f>VLOOKUP('Room Details'!$I1467,NCA_Calculations!$I$3:$N$12,4,0)</f>
        <v>#N/A</v>
      </c>
      <c r="E1479" s="156" t="e">
        <f>VLOOKUP('Room Details'!$I1467,NCA_Calculations!$I$3:$N$12,5,0)</f>
        <v>#N/A</v>
      </c>
      <c r="F1479" s="156" t="e">
        <f>VLOOKUP('Room Details'!$I1467,NCA_Calculations!$I$3:$N$12,6,0)</f>
        <v>#N/A</v>
      </c>
      <c r="G1479" s="156" t="str">
        <f>IF(OR(ISBLANK('Room Details'!$M1467), 'Room Details'!$M1467 = 0,  'Room Details'!$M1467 = "N/A" ),"Usable","Unusable")</f>
        <v>Usable</v>
      </c>
      <c r="H1479" s="156">
        <f>'Room Details'!$V1467</f>
        <v>0</v>
      </c>
      <c r="I1479" s="156">
        <f>_xlfn.IFNA(ROUNDUP(IF(OR('Room Details'!$J1467=0,ISBLANK('Room Details'!$J1467),'Room Details'!$J1467="N/A"),0,IF('Room Details'!$J1467&gt;$D1479,('Room Details'!$J1467/$E1479)+$F1479,IF('Room Details'!$J1467&lt;=ABS($B1479*$C1479),1,('Room Details'!$J1467/$B1479)+$C1479))),0),0)</f>
        <v>0</v>
      </c>
      <c r="J1479" s="167"/>
      <c r="K1479" s="167"/>
      <c r="L1479" s="156">
        <f t="shared" si="88"/>
        <v>0</v>
      </c>
      <c r="M1479" s="156">
        <f t="shared" si="89"/>
        <v>0</v>
      </c>
      <c r="N1479" s="165"/>
      <c r="O1479" s="165"/>
      <c r="P1479" s="156">
        <f t="shared" si="90"/>
        <v>0</v>
      </c>
      <c r="Q1479" s="156">
        <f t="shared" si="91"/>
        <v>0</v>
      </c>
      <c r="R1479" s="165"/>
      <c r="S1479" s="165"/>
    </row>
    <row r="1480" spans="1:19" x14ac:dyDescent="0.25">
      <c r="A1480" s="156">
        <v>1465</v>
      </c>
      <c r="B1480" s="156" t="e">
        <f>VLOOKUP('Room Details'!$I1468,NCA_Calculations!$I$3:$N$12,2,0)</f>
        <v>#N/A</v>
      </c>
      <c r="C1480" s="156" t="e">
        <f>VLOOKUP('Room Details'!$I1468,NCA_Calculations!$I$3:$N$12,3,0)</f>
        <v>#N/A</v>
      </c>
      <c r="D1480" s="156" t="e">
        <f>VLOOKUP('Room Details'!$I1468,NCA_Calculations!$I$3:$N$12,4,0)</f>
        <v>#N/A</v>
      </c>
      <c r="E1480" s="156" t="e">
        <f>VLOOKUP('Room Details'!$I1468,NCA_Calculations!$I$3:$N$12,5,0)</f>
        <v>#N/A</v>
      </c>
      <c r="F1480" s="156" t="e">
        <f>VLOOKUP('Room Details'!$I1468,NCA_Calculations!$I$3:$N$12,6,0)</f>
        <v>#N/A</v>
      </c>
      <c r="G1480" s="156" t="str">
        <f>IF(OR(ISBLANK('Room Details'!$M1468), 'Room Details'!$M1468 = 0,  'Room Details'!$M1468 = "N/A" ),"Usable","Unusable")</f>
        <v>Usable</v>
      </c>
      <c r="H1480" s="156">
        <f>'Room Details'!$V1468</f>
        <v>0</v>
      </c>
      <c r="I1480" s="156">
        <f>_xlfn.IFNA(ROUNDUP(IF(OR('Room Details'!$J1468=0,ISBLANK('Room Details'!$J1468),'Room Details'!$J1468="N/A"),0,IF('Room Details'!$J1468&gt;$D1480,('Room Details'!$J1468/$E1480)+$F1480,IF('Room Details'!$J1468&lt;=ABS($B1480*$C1480),1,('Room Details'!$J1468/$B1480)+$C1480))),0),0)</f>
        <v>0</v>
      </c>
      <c r="J1480" s="167"/>
      <c r="K1480" s="167"/>
      <c r="L1480" s="156">
        <f t="shared" si="88"/>
        <v>0</v>
      </c>
      <c r="M1480" s="156">
        <f t="shared" si="89"/>
        <v>0</v>
      </c>
      <c r="N1480" s="165"/>
      <c r="O1480" s="165"/>
      <c r="P1480" s="156">
        <f t="shared" si="90"/>
        <v>0</v>
      </c>
      <c r="Q1480" s="156">
        <f t="shared" si="91"/>
        <v>0</v>
      </c>
      <c r="R1480" s="165"/>
      <c r="S1480" s="165"/>
    </row>
    <row r="1481" spans="1:19" x14ac:dyDescent="0.25">
      <c r="A1481" s="156">
        <v>1466</v>
      </c>
      <c r="B1481" s="156" t="e">
        <f>VLOOKUP('Room Details'!$I1469,NCA_Calculations!$I$3:$N$12,2,0)</f>
        <v>#N/A</v>
      </c>
      <c r="C1481" s="156" t="e">
        <f>VLOOKUP('Room Details'!$I1469,NCA_Calculations!$I$3:$N$12,3,0)</f>
        <v>#N/A</v>
      </c>
      <c r="D1481" s="156" t="e">
        <f>VLOOKUP('Room Details'!$I1469,NCA_Calculations!$I$3:$N$12,4,0)</f>
        <v>#N/A</v>
      </c>
      <c r="E1481" s="156" t="e">
        <f>VLOOKUP('Room Details'!$I1469,NCA_Calculations!$I$3:$N$12,5,0)</f>
        <v>#N/A</v>
      </c>
      <c r="F1481" s="156" t="e">
        <f>VLOOKUP('Room Details'!$I1469,NCA_Calculations!$I$3:$N$12,6,0)</f>
        <v>#N/A</v>
      </c>
      <c r="G1481" s="156" t="str">
        <f>IF(OR(ISBLANK('Room Details'!$M1469), 'Room Details'!$M1469 = 0,  'Room Details'!$M1469 = "N/A" ),"Usable","Unusable")</f>
        <v>Usable</v>
      </c>
      <c r="H1481" s="156">
        <f>'Room Details'!$V1469</f>
        <v>0</v>
      </c>
      <c r="I1481" s="156">
        <f>_xlfn.IFNA(ROUNDUP(IF(OR('Room Details'!$J1469=0,ISBLANK('Room Details'!$J1469),'Room Details'!$J1469="N/A"),0,IF('Room Details'!$J1469&gt;$D1481,('Room Details'!$J1469/$E1481)+$F1481,IF('Room Details'!$J1469&lt;=ABS($B1481*$C1481),1,('Room Details'!$J1469/$B1481)+$C1481))),0),0)</f>
        <v>0</v>
      </c>
      <c r="J1481" s="167"/>
      <c r="K1481" s="167"/>
      <c r="L1481" s="156">
        <f t="shared" si="88"/>
        <v>0</v>
      </c>
      <c r="M1481" s="156">
        <f t="shared" si="89"/>
        <v>0</v>
      </c>
      <c r="N1481" s="165"/>
      <c r="O1481" s="165"/>
      <c r="P1481" s="156">
        <f t="shared" si="90"/>
        <v>0</v>
      </c>
      <c r="Q1481" s="156">
        <f t="shared" si="91"/>
        <v>0</v>
      </c>
      <c r="R1481" s="165"/>
      <c r="S1481" s="165"/>
    </row>
    <row r="1482" spans="1:19" x14ac:dyDescent="0.25">
      <c r="A1482" s="156">
        <v>1467</v>
      </c>
      <c r="B1482" s="156" t="e">
        <f>VLOOKUP('Room Details'!$I1470,NCA_Calculations!$I$3:$N$12,2,0)</f>
        <v>#N/A</v>
      </c>
      <c r="C1482" s="156" t="e">
        <f>VLOOKUP('Room Details'!$I1470,NCA_Calculations!$I$3:$N$12,3,0)</f>
        <v>#N/A</v>
      </c>
      <c r="D1482" s="156" t="e">
        <f>VLOOKUP('Room Details'!$I1470,NCA_Calculations!$I$3:$N$12,4,0)</f>
        <v>#N/A</v>
      </c>
      <c r="E1482" s="156" t="e">
        <f>VLOOKUP('Room Details'!$I1470,NCA_Calculations!$I$3:$N$12,5,0)</f>
        <v>#N/A</v>
      </c>
      <c r="F1482" s="156" t="e">
        <f>VLOOKUP('Room Details'!$I1470,NCA_Calculations!$I$3:$N$12,6,0)</f>
        <v>#N/A</v>
      </c>
      <c r="G1482" s="156" t="str">
        <f>IF(OR(ISBLANK('Room Details'!$M1470), 'Room Details'!$M1470 = 0,  'Room Details'!$M1470 = "N/A" ),"Usable","Unusable")</f>
        <v>Usable</v>
      </c>
      <c r="H1482" s="156">
        <f>'Room Details'!$V1470</f>
        <v>0</v>
      </c>
      <c r="I1482" s="156">
        <f>_xlfn.IFNA(ROUNDUP(IF(OR('Room Details'!$J1470=0,ISBLANK('Room Details'!$J1470),'Room Details'!$J1470="N/A"),0,IF('Room Details'!$J1470&gt;$D1482,('Room Details'!$J1470/$E1482)+$F1482,IF('Room Details'!$J1470&lt;=ABS($B1482*$C1482),1,('Room Details'!$J1470/$B1482)+$C1482))),0),0)</f>
        <v>0</v>
      </c>
      <c r="J1482" s="167"/>
      <c r="K1482" s="167"/>
      <c r="L1482" s="156">
        <f t="shared" si="88"/>
        <v>0</v>
      </c>
      <c r="M1482" s="156">
        <f t="shared" si="89"/>
        <v>0</v>
      </c>
      <c r="N1482" s="165"/>
      <c r="O1482" s="165"/>
      <c r="P1482" s="156">
        <f t="shared" si="90"/>
        <v>0</v>
      </c>
      <c r="Q1482" s="156">
        <f t="shared" si="91"/>
        <v>0</v>
      </c>
      <c r="R1482" s="165"/>
      <c r="S1482" s="165"/>
    </row>
    <row r="1483" spans="1:19" x14ac:dyDescent="0.25">
      <c r="A1483" s="156">
        <v>1468</v>
      </c>
      <c r="B1483" s="156" t="e">
        <f>VLOOKUP('Room Details'!$I1471,NCA_Calculations!$I$3:$N$12,2,0)</f>
        <v>#N/A</v>
      </c>
      <c r="C1483" s="156" t="e">
        <f>VLOOKUP('Room Details'!$I1471,NCA_Calculations!$I$3:$N$12,3,0)</f>
        <v>#N/A</v>
      </c>
      <c r="D1483" s="156" t="e">
        <f>VLOOKUP('Room Details'!$I1471,NCA_Calculations!$I$3:$N$12,4,0)</f>
        <v>#N/A</v>
      </c>
      <c r="E1483" s="156" t="e">
        <f>VLOOKUP('Room Details'!$I1471,NCA_Calculations!$I$3:$N$12,5,0)</f>
        <v>#N/A</v>
      </c>
      <c r="F1483" s="156" t="e">
        <f>VLOOKUP('Room Details'!$I1471,NCA_Calculations!$I$3:$N$12,6,0)</f>
        <v>#N/A</v>
      </c>
      <c r="G1483" s="156" t="str">
        <f>IF(OR(ISBLANK('Room Details'!$M1471), 'Room Details'!$M1471 = 0,  'Room Details'!$M1471 = "N/A" ),"Usable","Unusable")</f>
        <v>Usable</v>
      </c>
      <c r="H1483" s="156">
        <f>'Room Details'!$V1471</f>
        <v>0</v>
      </c>
      <c r="I1483" s="156">
        <f>_xlfn.IFNA(ROUNDUP(IF(OR('Room Details'!$J1471=0,ISBLANK('Room Details'!$J1471),'Room Details'!$J1471="N/A"),0,IF('Room Details'!$J1471&gt;$D1483,('Room Details'!$J1471/$E1483)+$F1483,IF('Room Details'!$J1471&lt;=ABS($B1483*$C1483),1,('Room Details'!$J1471/$B1483)+$C1483))),0),0)</f>
        <v>0</v>
      </c>
      <c r="J1483" s="167"/>
      <c r="K1483" s="167"/>
      <c r="L1483" s="156">
        <f t="shared" si="88"/>
        <v>0</v>
      </c>
      <c r="M1483" s="156">
        <f t="shared" si="89"/>
        <v>0</v>
      </c>
      <c r="N1483" s="165"/>
      <c r="O1483" s="165"/>
      <c r="P1483" s="156">
        <f t="shared" si="90"/>
        <v>0</v>
      </c>
      <c r="Q1483" s="156">
        <f t="shared" si="91"/>
        <v>0</v>
      </c>
      <c r="R1483" s="165"/>
      <c r="S1483" s="165"/>
    </row>
    <row r="1484" spans="1:19" x14ac:dyDescent="0.25">
      <c r="A1484" s="156">
        <v>1469</v>
      </c>
      <c r="B1484" s="156" t="e">
        <f>VLOOKUP('Room Details'!$I1472,NCA_Calculations!$I$3:$N$12,2,0)</f>
        <v>#N/A</v>
      </c>
      <c r="C1484" s="156" t="e">
        <f>VLOOKUP('Room Details'!$I1472,NCA_Calculations!$I$3:$N$12,3,0)</f>
        <v>#N/A</v>
      </c>
      <c r="D1484" s="156" t="e">
        <f>VLOOKUP('Room Details'!$I1472,NCA_Calculations!$I$3:$N$12,4,0)</f>
        <v>#N/A</v>
      </c>
      <c r="E1484" s="156" t="e">
        <f>VLOOKUP('Room Details'!$I1472,NCA_Calculations!$I$3:$N$12,5,0)</f>
        <v>#N/A</v>
      </c>
      <c r="F1484" s="156" t="e">
        <f>VLOOKUP('Room Details'!$I1472,NCA_Calculations!$I$3:$N$12,6,0)</f>
        <v>#N/A</v>
      </c>
      <c r="G1484" s="156" t="str">
        <f>IF(OR(ISBLANK('Room Details'!$M1472), 'Room Details'!$M1472 = 0,  'Room Details'!$M1472 = "N/A" ),"Usable","Unusable")</f>
        <v>Usable</v>
      </c>
      <c r="H1484" s="156">
        <f>'Room Details'!$V1472</f>
        <v>0</v>
      </c>
      <c r="I1484" s="156">
        <f>_xlfn.IFNA(ROUNDUP(IF(OR('Room Details'!$J1472=0,ISBLANK('Room Details'!$J1472),'Room Details'!$J1472="N/A"),0,IF('Room Details'!$J1472&gt;$D1484,('Room Details'!$J1472/$E1484)+$F1484,IF('Room Details'!$J1472&lt;=ABS($B1484*$C1484),1,('Room Details'!$J1472/$B1484)+$C1484))),0),0)</f>
        <v>0</v>
      </c>
      <c r="J1484" s="167"/>
      <c r="K1484" s="167"/>
      <c r="L1484" s="156">
        <f t="shared" si="88"/>
        <v>0</v>
      </c>
      <c r="M1484" s="156">
        <f t="shared" si="89"/>
        <v>0</v>
      </c>
      <c r="N1484" s="165"/>
      <c r="O1484" s="165"/>
      <c r="P1484" s="156">
        <f t="shared" si="90"/>
        <v>0</v>
      </c>
      <c r="Q1484" s="156">
        <f t="shared" si="91"/>
        <v>0</v>
      </c>
      <c r="R1484" s="165"/>
      <c r="S1484" s="165"/>
    </row>
    <row r="1485" spans="1:19" x14ac:dyDescent="0.25">
      <c r="A1485" s="156">
        <v>1470</v>
      </c>
      <c r="B1485" s="156" t="e">
        <f>VLOOKUP('Room Details'!$I1473,NCA_Calculations!$I$3:$N$12,2,0)</f>
        <v>#N/A</v>
      </c>
      <c r="C1485" s="156" t="e">
        <f>VLOOKUP('Room Details'!$I1473,NCA_Calculations!$I$3:$N$12,3,0)</f>
        <v>#N/A</v>
      </c>
      <c r="D1485" s="156" t="e">
        <f>VLOOKUP('Room Details'!$I1473,NCA_Calculations!$I$3:$N$12,4,0)</f>
        <v>#N/A</v>
      </c>
      <c r="E1485" s="156" t="e">
        <f>VLOOKUP('Room Details'!$I1473,NCA_Calculations!$I$3:$N$12,5,0)</f>
        <v>#N/A</v>
      </c>
      <c r="F1485" s="156" t="e">
        <f>VLOOKUP('Room Details'!$I1473,NCA_Calculations!$I$3:$N$12,6,0)</f>
        <v>#N/A</v>
      </c>
      <c r="G1485" s="156" t="str">
        <f>IF(OR(ISBLANK('Room Details'!$M1473), 'Room Details'!$M1473 = 0,  'Room Details'!$M1473 = "N/A" ),"Usable","Unusable")</f>
        <v>Usable</v>
      </c>
      <c r="H1485" s="156">
        <f>'Room Details'!$V1473</f>
        <v>0</v>
      </c>
      <c r="I1485" s="156">
        <f>_xlfn.IFNA(ROUNDUP(IF(OR('Room Details'!$J1473=0,ISBLANK('Room Details'!$J1473),'Room Details'!$J1473="N/A"),0,IF('Room Details'!$J1473&gt;$D1485,('Room Details'!$J1473/$E1485)+$F1485,IF('Room Details'!$J1473&lt;=ABS($B1485*$C1485),1,('Room Details'!$J1473/$B1485)+$C1485))),0),0)</f>
        <v>0</v>
      </c>
      <c r="J1485" s="167"/>
      <c r="K1485" s="167"/>
      <c r="L1485" s="156">
        <f t="shared" si="88"/>
        <v>0</v>
      </c>
      <c r="M1485" s="156">
        <f t="shared" si="89"/>
        <v>0</v>
      </c>
      <c r="N1485" s="165"/>
      <c r="O1485" s="165"/>
      <c r="P1485" s="156">
        <f t="shared" si="90"/>
        <v>0</v>
      </c>
      <c r="Q1485" s="156">
        <f t="shared" si="91"/>
        <v>0</v>
      </c>
      <c r="R1485" s="165"/>
      <c r="S1485" s="165"/>
    </row>
    <row r="1486" spans="1:19" x14ac:dyDescent="0.25">
      <c r="A1486" s="156">
        <v>1471</v>
      </c>
      <c r="B1486" s="156" t="e">
        <f>VLOOKUP('Room Details'!$I1474,NCA_Calculations!$I$3:$N$12,2,0)</f>
        <v>#N/A</v>
      </c>
      <c r="C1486" s="156" t="e">
        <f>VLOOKUP('Room Details'!$I1474,NCA_Calculations!$I$3:$N$12,3,0)</f>
        <v>#N/A</v>
      </c>
      <c r="D1486" s="156" t="e">
        <f>VLOOKUP('Room Details'!$I1474,NCA_Calculations!$I$3:$N$12,4,0)</f>
        <v>#N/A</v>
      </c>
      <c r="E1486" s="156" t="e">
        <f>VLOOKUP('Room Details'!$I1474,NCA_Calculations!$I$3:$N$12,5,0)</f>
        <v>#N/A</v>
      </c>
      <c r="F1486" s="156" t="e">
        <f>VLOOKUP('Room Details'!$I1474,NCA_Calculations!$I$3:$N$12,6,0)</f>
        <v>#N/A</v>
      </c>
      <c r="G1486" s="156" t="str">
        <f>IF(OR(ISBLANK('Room Details'!$M1474), 'Room Details'!$M1474 = 0,  'Room Details'!$M1474 = "N/A" ),"Usable","Unusable")</f>
        <v>Usable</v>
      </c>
      <c r="H1486" s="156">
        <f>'Room Details'!$V1474</f>
        <v>0</v>
      </c>
      <c r="I1486" s="156">
        <f>_xlfn.IFNA(ROUNDUP(IF(OR('Room Details'!$J1474=0,ISBLANK('Room Details'!$J1474),'Room Details'!$J1474="N/A"),0,IF('Room Details'!$J1474&gt;$D1486,('Room Details'!$J1474/$E1486)+$F1486,IF('Room Details'!$J1474&lt;=ABS($B1486*$C1486),1,('Room Details'!$J1474/$B1486)+$C1486))),0),0)</f>
        <v>0</v>
      </c>
      <c r="J1486" s="167"/>
      <c r="K1486" s="167"/>
      <c r="L1486" s="156">
        <f t="shared" si="88"/>
        <v>0</v>
      </c>
      <c r="M1486" s="156">
        <f t="shared" si="89"/>
        <v>0</v>
      </c>
      <c r="N1486" s="165"/>
      <c r="O1486" s="165"/>
      <c r="P1486" s="156">
        <f t="shared" si="90"/>
        <v>0</v>
      </c>
      <c r="Q1486" s="156">
        <f t="shared" si="91"/>
        <v>0</v>
      </c>
      <c r="R1486" s="165"/>
      <c r="S1486" s="165"/>
    </row>
    <row r="1487" spans="1:19" x14ac:dyDescent="0.25">
      <c r="A1487" s="156">
        <v>1472</v>
      </c>
      <c r="B1487" s="156" t="e">
        <f>VLOOKUP('Room Details'!$I1475,NCA_Calculations!$I$3:$N$12,2,0)</f>
        <v>#N/A</v>
      </c>
      <c r="C1487" s="156" t="e">
        <f>VLOOKUP('Room Details'!$I1475,NCA_Calculations!$I$3:$N$12,3,0)</f>
        <v>#N/A</v>
      </c>
      <c r="D1487" s="156" t="e">
        <f>VLOOKUP('Room Details'!$I1475,NCA_Calculations!$I$3:$N$12,4,0)</f>
        <v>#N/A</v>
      </c>
      <c r="E1487" s="156" t="e">
        <f>VLOOKUP('Room Details'!$I1475,NCA_Calculations!$I$3:$N$12,5,0)</f>
        <v>#N/A</v>
      </c>
      <c r="F1487" s="156" t="e">
        <f>VLOOKUP('Room Details'!$I1475,NCA_Calculations!$I$3:$N$12,6,0)</f>
        <v>#N/A</v>
      </c>
      <c r="G1487" s="156" t="str">
        <f>IF(OR(ISBLANK('Room Details'!$M1475), 'Room Details'!$M1475 = 0,  'Room Details'!$M1475 = "N/A" ),"Usable","Unusable")</f>
        <v>Usable</v>
      </c>
      <c r="H1487" s="156">
        <f>'Room Details'!$V1475</f>
        <v>0</v>
      </c>
      <c r="I1487" s="156">
        <f>_xlfn.IFNA(ROUNDUP(IF(OR('Room Details'!$J1475=0,ISBLANK('Room Details'!$J1475),'Room Details'!$J1475="N/A"),0,IF('Room Details'!$J1475&gt;$D1487,('Room Details'!$J1475/$E1487)+$F1487,IF('Room Details'!$J1475&lt;=ABS($B1487*$C1487),1,('Room Details'!$J1475/$B1487)+$C1487))),0),0)</f>
        <v>0</v>
      </c>
      <c r="J1487" s="167"/>
      <c r="K1487" s="167"/>
      <c r="L1487" s="156">
        <f t="shared" si="88"/>
        <v>0</v>
      </c>
      <c r="M1487" s="156">
        <f t="shared" si="89"/>
        <v>0</v>
      </c>
      <c r="N1487" s="165"/>
      <c r="O1487" s="165"/>
      <c r="P1487" s="156">
        <f t="shared" si="90"/>
        <v>0</v>
      </c>
      <c r="Q1487" s="156">
        <f t="shared" si="91"/>
        <v>0</v>
      </c>
      <c r="R1487" s="165"/>
      <c r="S1487" s="165"/>
    </row>
    <row r="1488" spans="1:19" x14ac:dyDescent="0.25">
      <c r="A1488" s="156">
        <v>1473</v>
      </c>
      <c r="B1488" s="156" t="e">
        <f>VLOOKUP('Room Details'!$I1476,NCA_Calculations!$I$3:$N$12,2,0)</f>
        <v>#N/A</v>
      </c>
      <c r="C1488" s="156" t="e">
        <f>VLOOKUP('Room Details'!$I1476,NCA_Calculations!$I$3:$N$12,3,0)</f>
        <v>#N/A</v>
      </c>
      <c r="D1488" s="156" t="e">
        <f>VLOOKUP('Room Details'!$I1476,NCA_Calculations!$I$3:$N$12,4,0)</f>
        <v>#N/A</v>
      </c>
      <c r="E1488" s="156" t="e">
        <f>VLOOKUP('Room Details'!$I1476,NCA_Calculations!$I$3:$N$12,5,0)</f>
        <v>#N/A</v>
      </c>
      <c r="F1488" s="156" t="e">
        <f>VLOOKUP('Room Details'!$I1476,NCA_Calculations!$I$3:$N$12,6,0)</f>
        <v>#N/A</v>
      </c>
      <c r="G1488" s="156" t="str">
        <f>IF(OR(ISBLANK('Room Details'!$M1476), 'Room Details'!$M1476 = 0,  'Room Details'!$M1476 = "N/A" ),"Usable","Unusable")</f>
        <v>Usable</v>
      </c>
      <c r="H1488" s="156">
        <f>'Room Details'!$V1476</f>
        <v>0</v>
      </c>
      <c r="I1488" s="156">
        <f>_xlfn.IFNA(ROUNDUP(IF(OR('Room Details'!$J1476=0,ISBLANK('Room Details'!$J1476),'Room Details'!$J1476="N/A"),0,IF('Room Details'!$J1476&gt;$D1488,('Room Details'!$J1476/$E1488)+$F1488,IF('Room Details'!$J1476&lt;=ABS($B1488*$C1488),1,('Room Details'!$J1476/$B1488)+$C1488))),0),0)</f>
        <v>0</v>
      </c>
      <c r="J1488" s="167"/>
      <c r="K1488" s="167"/>
      <c r="L1488" s="156">
        <f t="shared" si="88"/>
        <v>0</v>
      </c>
      <c r="M1488" s="156">
        <f t="shared" si="89"/>
        <v>0</v>
      </c>
      <c r="N1488" s="165"/>
      <c r="O1488" s="165"/>
      <c r="P1488" s="156">
        <f t="shared" si="90"/>
        <v>0</v>
      </c>
      <c r="Q1488" s="156">
        <f t="shared" si="91"/>
        <v>0</v>
      </c>
      <c r="R1488" s="165"/>
      <c r="S1488" s="165"/>
    </row>
    <row r="1489" spans="1:19" x14ac:dyDescent="0.25">
      <c r="A1489" s="156">
        <v>1474</v>
      </c>
      <c r="B1489" s="156" t="e">
        <f>VLOOKUP('Room Details'!$I1477,NCA_Calculations!$I$3:$N$12,2,0)</f>
        <v>#N/A</v>
      </c>
      <c r="C1489" s="156" t="e">
        <f>VLOOKUP('Room Details'!$I1477,NCA_Calculations!$I$3:$N$12,3,0)</f>
        <v>#N/A</v>
      </c>
      <c r="D1489" s="156" t="e">
        <f>VLOOKUP('Room Details'!$I1477,NCA_Calculations!$I$3:$N$12,4,0)</f>
        <v>#N/A</v>
      </c>
      <c r="E1489" s="156" t="e">
        <f>VLOOKUP('Room Details'!$I1477,NCA_Calculations!$I$3:$N$12,5,0)</f>
        <v>#N/A</v>
      </c>
      <c r="F1489" s="156" t="e">
        <f>VLOOKUP('Room Details'!$I1477,NCA_Calculations!$I$3:$N$12,6,0)</f>
        <v>#N/A</v>
      </c>
      <c r="G1489" s="156" t="str">
        <f>IF(OR(ISBLANK('Room Details'!$M1477), 'Room Details'!$M1477 = 0,  'Room Details'!$M1477 = "N/A" ),"Usable","Unusable")</f>
        <v>Usable</v>
      </c>
      <c r="H1489" s="156">
        <f>'Room Details'!$V1477</f>
        <v>0</v>
      </c>
      <c r="I1489" s="156">
        <f>_xlfn.IFNA(ROUNDUP(IF(OR('Room Details'!$J1477=0,ISBLANK('Room Details'!$J1477),'Room Details'!$J1477="N/A"),0,IF('Room Details'!$J1477&gt;$D1489,('Room Details'!$J1477/$E1489)+$F1489,IF('Room Details'!$J1477&lt;=ABS($B1489*$C1489),1,('Room Details'!$J1477/$B1489)+$C1489))),0),0)</f>
        <v>0</v>
      </c>
      <c r="J1489" s="167"/>
      <c r="K1489" s="167"/>
      <c r="L1489" s="156">
        <f t="shared" ref="L1489:L1552" si="92">IF($G1489 = "Unusable", 0, IF($I1489&lt;$E$9, 0, IF(AND($I1489&gt;=$E$9,$I1489&lt;=$E$4),$I1489,INT($I1489/$E$4)*$E$4)))</f>
        <v>0</v>
      </c>
      <c r="M1489" s="156">
        <f t="shared" ref="M1489:M1552" si="93">$I1489-$L1489</f>
        <v>0</v>
      </c>
      <c r="N1489" s="165"/>
      <c r="O1489" s="165"/>
      <c r="P1489" s="156">
        <f t="shared" ref="P1489:P1552" si="94">$L1489</f>
        <v>0</v>
      </c>
      <c r="Q1489" s="156">
        <f t="shared" ref="Q1489:Q1552" si="95">$M1489</f>
        <v>0</v>
      </c>
      <c r="R1489" s="165"/>
      <c r="S1489" s="165"/>
    </row>
    <row r="1490" spans="1:19" x14ac:dyDescent="0.25">
      <c r="A1490" s="156">
        <v>1475</v>
      </c>
      <c r="B1490" s="156" t="e">
        <f>VLOOKUP('Room Details'!$I1478,NCA_Calculations!$I$3:$N$12,2,0)</f>
        <v>#N/A</v>
      </c>
      <c r="C1490" s="156" t="e">
        <f>VLOOKUP('Room Details'!$I1478,NCA_Calculations!$I$3:$N$12,3,0)</f>
        <v>#N/A</v>
      </c>
      <c r="D1490" s="156" t="e">
        <f>VLOOKUP('Room Details'!$I1478,NCA_Calculations!$I$3:$N$12,4,0)</f>
        <v>#N/A</v>
      </c>
      <c r="E1490" s="156" t="e">
        <f>VLOOKUP('Room Details'!$I1478,NCA_Calculations!$I$3:$N$12,5,0)</f>
        <v>#N/A</v>
      </c>
      <c r="F1490" s="156" t="e">
        <f>VLOOKUP('Room Details'!$I1478,NCA_Calculations!$I$3:$N$12,6,0)</f>
        <v>#N/A</v>
      </c>
      <c r="G1490" s="156" t="str">
        <f>IF(OR(ISBLANK('Room Details'!$M1478), 'Room Details'!$M1478 = 0,  'Room Details'!$M1478 = "N/A" ),"Usable","Unusable")</f>
        <v>Usable</v>
      </c>
      <c r="H1490" s="156">
        <f>'Room Details'!$V1478</f>
        <v>0</v>
      </c>
      <c r="I1490" s="156">
        <f>_xlfn.IFNA(ROUNDUP(IF(OR('Room Details'!$J1478=0,ISBLANK('Room Details'!$J1478),'Room Details'!$J1478="N/A"),0,IF('Room Details'!$J1478&gt;$D1490,('Room Details'!$J1478/$E1490)+$F1490,IF('Room Details'!$J1478&lt;=ABS($B1490*$C1490),1,('Room Details'!$J1478/$B1490)+$C1490))),0),0)</f>
        <v>0</v>
      </c>
      <c r="J1490" s="167"/>
      <c r="K1490" s="167"/>
      <c r="L1490" s="156">
        <f t="shared" si="92"/>
        <v>0</v>
      </c>
      <c r="M1490" s="156">
        <f t="shared" si="93"/>
        <v>0</v>
      </c>
      <c r="N1490" s="165"/>
      <c r="O1490" s="165"/>
      <c r="P1490" s="156">
        <f t="shared" si="94"/>
        <v>0</v>
      </c>
      <c r="Q1490" s="156">
        <f t="shared" si="95"/>
        <v>0</v>
      </c>
      <c r="R1490" s="165"/>
      <c r="S1490" s="165"/>
    </row>
    <row r="1491" spans="1:19" x14ac:dyDescent="0.25">
      <c r="A1491" s="156">
        <v>1476</v>
      </c>
      <c r="B1491" s="156" t="e">
        <f>VLOOKUP('Room Details'!$I1479,NCA_Calculations!$I$3:$N$12,2,0)</f>
        <v>#N/A</v>
      </c>
      <c r="C1491" s="156" t="e">
        <f>VLOOKUP('Room Details'!$I1479,NCA_Calculations!$I$3:$N$12,3,0)</f>
        <v>#N/A</v>
      </c>
      <c r="D1491" s="156" t="e">
        <f>VLOOKUP('Room Details'!$I1479,NCA_Calculations!$I$3:$N$12,4,0)</f>
        <v>#N/A</v>
      </c>
      <c r="E1491" s="156" t="e">
        <f>VLOOKUP('Room Details'!$I1479,NCA_Calculations!$I$3:$N$12,5,0)</f>
        <v>#N/A</v>
      </c>
      <c r="F1491" s="156" t="e">
        <f>VLOOKUP('Room Details'!$I1479,NCA_Calculations!$I$3:$N$12,6,0)</f>
        <v>#N/A</v>
      </c>
      <c r="G1491" s="156" t="str">
        <f>IF(OR(ISBLANK('Room Details'!$M1479), 'Room Details'!$M1479 = 0,  'Room Details'!$M1479 = "N/A" ),"Usable","Unusable")</f>
        <v>Usable</v>
      </c>
      <c r="H1491" s="156">
        <f>'Room Details'!$V1479</f>
        <v>0</v>
      </c>
      <c r="I1491" s="156">
        <f>_xlfn.IFNA(ROUNDUP(IF(OR('Room Details'!$J1479=0,ISBLANK('Room Details'!$J1479),'Room Details'!$J1479="N/A"),0,IF('Room Details'!$J1479&gt;$D1491,('Room Details'!$J1479/$E1491)+$F1491,IF('Room Details'!$J1479&lt;=ABS($B1491*$C1491),1,('Room Details'!$J1479/$B1491)+$C1491))),0),0)</f>
        <v>0</v>
      </c>
      <c r="J1491" s="167"/>
      <c r="K1491" s="167"/>
      <c r="L1491" s="156">
        <f t="shared" si="92"/>
        <v>0</v>
      </c>
      <c r="M1491" s="156">
        <f t="shared" si="93"/>
        <v>0</v>
      </c>
      <c r="N1491" s="165"/>
      <c r="O1491" s="165"/>
      <c r="P1491" s="156">
        <f t="shared" si="94"/>
        <v>0</v>
      </c>
      <c r="Q1491" s="156">
        <f t="shared" si="95"/>
        <v>0</v>
      </c>
      <c r="R1491" s="165"/>
      <c r="S1491" s="165"/>
    </row>
    <row r="1492" spans="1:19" x14ac:dyDescent="0.25">
      <c r="A1492" s="156">
        <v>1477</v>
      </c>
      <c r="B1492" s="156" t="e">
        <f>VLOOKUP('Room Details'!$I1480,NCA_Calculations!$I$3:$N$12,2,0)</f>
        <v>#N/A</v>
      </c>
      <c r="C1492" s="156" t="e">
        <f>VLOOKUP('Room Details'!$I1480,NCA_Calculations!$I$3:$N$12,3,0)</f>
        <v>#N/A</v>
      </c>
      <c r="D1492" s="156" t="e">
        <f>VLOOKUP('Room Details'!$I1480,NCA_Calculations!$I$3:$N$12,4,0)</f>
        <v>#N/A</v>
      </c>
      <c r="E1492" s="156" t="e">
        <f>VLOOKUP('Room Details'!$I1480,NCA_Calculations!$I$3:$N$12,5,0)</f>
        <v>#N/A</v>
      </c>
      <c r="F1492" s="156" t="e">
        <f>VLOOKUP('Room Details'!$I1480,NCA_Calculations!$I$3:$N$12,6,0)</f>
        <v>#N/A</v>
      </c>
      <c r="G1492" s="156" t="str">
        <f>IF(OR(ISBLANK('Room Details'!$M1480), 'Room Details'!$M1480 = 0,  'Room Details'!$M1480 = "N/A" ),"Usable","Unusable")</f>
        <v>Usable</v>
      </c>
      <c r="H1492" s="156">
        <f>'Room Details'!$V1480</f>
        <v>0</v>
      </c>
      <c r="I1492" s="156">
        <f>_xlfn.IFNA(ROUNDUP(IF(OR('Room Details'!$J1480=0,ISBLANK('Room Details'!$J1480),'Room Details'!$J1480="N/A"),0,IF('Room Details'!$J1480&gt;$D1492,('Room Details'!$J1480/$E1492)+$F1492,IF('Room Details'!$J1480&lt;=ABS($B1492*$C1492),1,('Room Details'!$J1480/$B1492)+$C1492))),0),0)</f>
        <v>0</v>
      </c>
      <c r="J1492" s="167"/>
      <c r="K1492" s="167"/>
      <c r="L1492" s="156">
        <f t="shared" si="92"/>
        <v>0</v>
      </c>
      <c r="M1492" s="156">
        <f t="shared" si="93"/>
        <v>0</v>
      </c>
      <c r="N1492" s="165"/>
      <c r="O1492" s="165"/>
      <c r="P1492" s="156">
        <f t="shared" si="94"/>
        <v>0</v>
      </c>
      <c r="Q1492" s="156">
        <f t="shared" si="95"/>
        <v>0</v>
      </c>
      <c r="R1492" s="165"/>
      <c r="S1492" s="165"/>
    </row>
    <row r="1493" spans="1:19" x14ac:dyDescent="0.25">
      <c r="A1493" s="156">
        <v>1478</v>
      </c>
      <c r="B1493" s="156" t="e">
        <f>VLOOKUP('Room Details'!$I1481,NCA_Calculations!$I$3:$N$12,2,0)</f>
        <v>#N/A</v>
      </c>
      <c r="C1493" s="156" t="e">
        <f>VLOOKUP('Room Details'!$I1481,NCA_Calculations!$I$3:$N$12,3,0)</f>
        <v>#N/A</v>
      </c>
      <c r="D1493" s="156" t="e">
        <f>VLOOKUP('Room Details'!$I1481,NCA_Calculations!$I$3:$N$12,4,0)</f>
        <v>#N/A</v>
      </c>
      <c r="E1493" s="156" t="e">
        <f>VLOOKUP('Room Details'!$I1481,NCA_Calculations!$I$3:$N$12,5,0)</f>
        <v>#N/A</v>
      </c>
      <c r="F1493" s="156" t="e">
        <f>VLOOKUP('Room Details'!$I1481,NCA_Calculations!$I$3:$N$12,6,0)</f>
        <v>#N/A</v>
      </c>
      <c r="G1493" s="156" t="str">
        <f>IF(OR(ISBLANK('Room Details'!$M1481), 'Room Details'!$M1481 = 0,  'Room Details'!$M1481 = "N/A" ),"Usable","Unusable")</f>
        <v>Usable</v>
      </c>
      <c r="H1493" s="156">
        <f>'Room Details'!$V1481</f>
        <v>0</v>
      </c>
      <c r="I1493" s="156">
        <f>_xlfn.IFNA(ROUNDUP(IF(OR('Room Details'!$J1481=0,ISBLANK('Room Details'!$J1481),'Room Details'!$J1481="N/A"),0,IF('Room Details'!$J1481&gt;$D1493,('Room Details'!$J1481/$E1493)+$F1493,IF('Room Details'!$J1481&lt;=ABS($B1493*$C1493),1,('Room Details'!$J1481/$B1493)+$C1493))),0),0)</f>
        <v>0</v>
      </c>
      <c r="J1493" s="167"/>
      <c r="K1493" s="167"/>
      <c r="L1493" s="156">
        <f t="shared" si="92"/>
        <v>0</v>
      </c>
      <c r="M1493" s="156">
        <f t="shared" si="93"/>
        <v>0</v>
      </c>
      <c r="N1493" s="165"/>
      <c r="O1493" s="165"/>
      <c r="P1493" s="156">
        <f t="shared" si="94"/>
        <v>0</v>
      </c>
      <c r="Q1493" s="156">
        <f t="shared" si="95"/>
        <v>0</v>
      </c>
      <c r="R1493" s="165"/>
      <c r="S1493" s="165"/>
    </row>
    <row r="1494" spans="1:19" x14ac:dyDescent="0.25">
      <c r="A1494" s="156">
        <v>1479</v>
      </c>
      <c r="B1494" s="156" t="e">
        <f>VLOOKUP('Room Details'!$I1482,NCA_Calculations!$I$3:$N$12,2,0)</f>
        <v>#N/A</v>
      </c>
      <c r="C1494" s="156" t="e">
        <f>VLOOKUP('Room Details'!$I1482,NCA_Calculations!$I$3:$N$12,3,0)</f>
        <v>#N/A</v>
      </c>
      <c r="D1494" s="156" t="e">
        <f>VLOOKUP('Room Details'!$I1482,NCA_Calculations!$I$3:$N$12,4,0)</f>
        <v>#N/A</v>
      </c>
      <c r="E1494" s="156" t="e">
        <f>VLOOKUP('Room Details'!$I1482,NCA_Calculations!$I$3:$N$12,5,0)</f>
        <v>#N/A</v>
      </c>
      <c r="F1494" s="156" t="e">
        <f>VLOOKUP('Room Details'!$I1482,NCA_Calculations!$I$3:$N$12,6,0)</f>
        <v>#N/A</v>
      </c>
      <c r="G1494" s="156" t="str">
        <f>IF(OR(ISBLANK('Room Details'!$M1482), 'Room Details'!$M1482 = 0,  'Room Details'!$M1482 = "N/A" ),"Usable","Unusable")</f>
        <v>Usable</v>
      </c>
      <c r="H1494" s="156">
        <f>'Room Details'!$V1482</f>
        <v>0</v>
      </c>
      <c r="I1494" s="156">
        <f>_xlfn.IFNA(ROUNDUP(IF(OR('Room Details'!$J1482=0,ISBLANK('Room Details'!$J1482),'Room Details'!$J1482="N/A"),0,IF('Room Details'!$J1482&gt;$D1494,('Room Details'!$J1482/$E1494)+$F1494,IF('Room Details'!$J1482&lt;=ABS($B1494*$C1494),1,('Room Details'!$J1482/$B1494)+$C1494))),0),0)</f>
        <v>0</v>
      </c>
      <c r="J1494" s="167"/>
      <c r="K1494" s="167"/>
      <c r="L1494" s="156">
        <f t="shared" si="92"/>
        <v>0</v>
      </c>
      <c r="M1494" s="156">
        <f t="shared" si="93"/>
        <v>0</v>
      </c>
      <c r="N1494" s="165"/>
      <c r="O1494" s="165"/>
      <c r="P1494" s="156">
        <f t="shared" si="94"/>
        <v>0</v>
      </c>
      <c r="Q1494" s="156">
        <f t="shared" si="95"/>
        <v>0</v>
      </c>
      <c r="R1494" s="165"/>
      <c r="S1494" s="165"/>
    </row>
    <row r="1495" spans="1:19" x14ac:dyDescent="0.25">
      <c r="A1495" s="156">
        <v>1480</v>
      </c>
      <c r="B1495" s="156" t="e">
        <f>VLOOKUP('Room Details'!$I1483,NCA_Calculations!$I$3:$N$12,2,0)</f>
        <v>#N/A</v>
      </c>
      <c r="C1495" s="156" t="e">
        <f>VLOOKUP('Room Details'!$I1483,NCA_Calculations!$I$3:$N$12,3,0)</f>
        <v>#N/A</v>
      </c>
      <c r="D1495" s="156" t="e">
        <f>VLOOKUP('Room Details'!$I1483,NCA_Calculations!$I$3:$N$12,4,0)</f>
        <v>#N/A</v>
      </c>
      <c r="E1495" s="156" t="e">
        <f>VLOOKUP('Room Details'!$I1483,NCA_Calculations!$I$3:$N$12,5,0)</f>
        <v>#N/A</v>
      </c>
      <c r="F1495" s="156" t="e">
        <f>VLOOKUP('Room Details'!$I1483,NCA_Calculations!$I$3:$N$12,6,0)</f>
        <v>#N/A</v>
      </c>
      <c r="G1495" s="156" t="str">
        <f>IF(OR(ISBLANK('Room Details'!$M1483), 'Room Details'!$M1483 = 0,  'Room Details'!$M1483 = "N/A" ),"Usable","Unusable")</f>
        <v>Usable</v>
      </c>
      <c r="H1495" s="156">
        <f>'Room Details'!$V1483</f>
        <v>0</v>
      </c>
      <c r="I1495" s="156">
        <f>_xlfn.IFNA(ROUNDUP(IF(OR('Room Details'!$J1483=0,ISBLANK('Room Details'!$J1483),'Room Details'!$J1483="N/A"),0,IF('Room Details'!$J1483&gt;$D1495,('Room Details'!$J1483/$E1495)+$F1495,IF('Room Details'!$J1483&lt;=ABS($B1495*$C1495),1,('Room Details'!$J1483/$B1495)+$C1495))),0),0)</f>
        <v>0</v>
      </c>
      <c r="J1495" s="167"/>
      <c r="K1495" s="167"/>
      <c r="L1495" s="156">
        <f t="shared" si="92"/>
        <v>0</v>
      </c>
      <c r="M1495" s="156">
        <f t="shared" si="93"/>
        <v>0</v>
      </c>
      <c r="N1495" s="165"/>
      <c r="O1495" s="165"/>
      <c r="P1495" s="156">
        <f t="shared" si="94"/>
        <v>0</v>
      </c>
      <c r="Q1495" s="156">
        <f t="shared" si="95"/>
        <v>0</v>
      </c>
      <c r="R1495" s="165"/>
      <c r="S1495" s="165"/>
    </row>
    <row r="1496" spans="1:19" x14ac:dyDescent="0.25">
      <c r="A1496" s="156">
        <v>1481</v>
      </c>
      <c r="B1496" s="156" t="e">
        <f>VLOOKUP('Room Details'!$I1484,NCA_Calculations!$I$3:$N$12,2,0)</f>
        <v>#N/A</v>
      </c>
      <c r="C1496" s="156" t="e">
        <f>VLOOKUP('Room Details'!$I1484,NCA_Calculations!$I$3:$N$12,3,0)</f>
        <v>#N/A</v>
      </c>
      <c r="D1496" s="156" t="e">
        <f>VLOOKUP('Room Details'!$I1484,NCA_Calculations!$I$3:$N$12,4,0)</f>
        <v>#N/A</v>
      </c>
      <c r="E1496" s="156" t="e">
        <f>VLOOKUP('Room Details'!$I1484,NCA_Calculations!$I$3:$N$12,5,0)</f>
        <v>#N/A</v>
      </c>
      <c r="F1496" s="156" t="e">
        <f>VLOOKUP('Room Details'!$I1484,NCA_Calculations!$I$3:$N$12,6,0)</f>
        <v>#N/A</v>
      </c>
      <c r="G1496" s="156" t="str">
        <f>IF(OR(ISBLANK('Room Details'!$M1484), 'Room Details'!$M1484 = 0,  'Room Details'!$M1484 = "N/A" ),"Usable","Unusable")</f>
        <v>Usable</v>
      </c>
      <c r="H1496" s="156">
        <f>'Room Details'!$V1484</f>
        <v>0</v>
      </c>
      <c r="I1496" s="156">
        <f>_xlfn.IFNA(ROUNDUP(IF(OR('Room Details'!$J1484=0,ISBLANK('Room Details'!$J1484),'Room Details'!$J1484="N/A"),0,IF('Room Details'!$J1484&gt;$D1496,('Room Details'!$J1484/$E1496)+$F1496,IF('Room Details'!$J1484&lt;=ABS($B1496*$C1496),1,('Room Details'!$J1484/$B1496)+$C1496))),0),0)</f>
        <v>0</v>
      </c>
      <c r="J1496" s="167"/>
      <c r="K1496" s="167"/>
      <c r="L1496" s="156">
        <f t="shared" si="92"/>
        <v>0</v>
      </c>
      <c r="M1496" s="156">
        <f t="shared" si="93"/>
        <v>0</v>
      </c>
      <c r="N1496" s="165"/>
      <c r="O1496" s="165"/>
      <c r="P1496" s="156">
        <f t="shared" si="94"/>
        <v>0</v>
      </c>
      <c r="Q1496" s="156">
        <f t="shared" si="95"/>
        <v>0</v>
      </c>
      <c r="R1496" s="165"/>
      <c r="S1496" s="165"/>
    </row>
    <row r="1497" spans="1:19" x14ac:dyDescent="0.25">
      <c r="A1497" s="156">
        <v>1482</v>
      </c>
      <c r="B1497" s="156" t="e">
        <f>VLOOKUP('Room Details'!$I1485,NCA_Calculations!$I$3:$N$12,2,0)</f>
        <v>#N/A</v>
      </c>
      <c r="C1497" s="156" t="e">
        <f>VLOOKUP('Room Details'!$I1485,NCA_Calculations!$I$3:$N$12,3,0)</f>
        <v>#N/A</v>
      </c>
      <c r="D1497" s="156" t="e">
        <f>VLOOKUP('Room Details'!$I1485,NCA_Calculations!$I$3:$N$12,4,0)</f>
        <v>#N/A</v>
      </c>
      <c r="E1497" s="156" t="e">
        <f>VLOOKUP('Room Details'!$I1485,NCA_Calculations!$I$3:$N$12,5,0)</f>
        <v>#N/A</v>
      </c>
      <c r="F1497" s="156" t="e">
        <f>VLOOKUP('Room Details'!$I1485,NCA_Calculations!$I$3:$N$12,6,0)</f>
        <v>#N/A</v>
      </c>
      <c r="G1497" s="156" t="str">
        <f>IF(OR(ISBLANK('Room Details'!$M1485), 'Room Details'!$M1485 = 0,  'Room Details'!$M1485 = "N/A" ),"Usable","Unusable")</f>
        <v>Usable</v>
      </c>
      <c r="H1497" s="156">
        <f>'Room Details'!$V1485</f>
        <v>0</v>
      </c>
      <c r="I1497" s="156">
        <f>_xlfn.IFNA(ROUNDUP(IF(OR('Room Details'!$J1485=0,ISBLANK('Room Details'!$J1485),'Room Details'!$J1485="N/A"),0,IF('Room Details'!$J1485&gt;$D1497,('Room Details'!$J1485/$E1497)+$F1497,IF('Room Details'!$J1485&lt;=ABS($B1497*$C1497),1,('Room Details'!$J1485/$B1497)+$C1497))),0),0)</f>
        <v>0</v>
      </c>
      <c r="J1497" s="167"/>
      <c r="K1497" s="167"/>
      <c r="L1497" s="156">
        <f t="shared" si="92"/>
        <v>0</v>
      </c>
      <c r="M1497" s="156">
        <f t="shared" si="93"/>
        <v>0</v>
      </c>
      <c r="N1497" s="165"/>
      <c r="O1497" s="165"/>
      <c r="P1497" s="156">
        <f t="shared" si="94"/>
        <v>0</v>
      </c>
      <c r="Q1497" s="156">
        <f t="shared" si="95"/>
        <v>0</v>
      </c>
      <c r="R1497" s="165"/>
      <c r="S1497" s="165"/>
    </row>
    <row r="1498" spans="1:19" x14ac:dyDescent="0.25">
      <c r="A1498" s="156">
        <v>1483</v>
      </c>
      <c r="B1498" s="156" t="e">
        <f>VLOOKUP('Room Details'!$I1486,NCA_Calculations!$I$3:$N$12,2,0)</f>
        <v>#N/A</v>
      </c>
      <c r="C1498" s="156" t="e">
        <f>VLOOKUP('Room Details'!$I1486,NCA_Calculations!$I$3:$N$12,3,0)</f>
        <v>#N/A</v>
      </c>
      <c r="D1498" s="156" t="e">
        <f>VLOOKUP('Room Details'!$I1486,NCA_Calculations!$I$3:$N$12,4,0)</f>
        <v>#N/A</v>
      </c>
      <c r="E1498" s="156" t="e">
        <f>VLOOKUP('Room Details'!$I1486,NCA_Calculations!$I$3:$N$12,5,0)</f>
        <v>#N/A</v>
      </c>
      <c r="F1498" s="156" t="e">
        <f>VLOOKUP('Room Details'!$I1486,NCA_Calculations!$I$3:$N$12,6,0)</f>
        <v>#N/A</v>
      </c>
      <c r="G1498" s="156" t="str">
        <f>IF(OR(ISBLANK('Room Details'!$M1486), 'Room Details'!$M1486 = 0,  'Room Details'!$M1486 = "N/A" ),"Usable","Unusable")</f>
        <v>Usable</v>
      </c>
      <c r="H1498" s="156">
        <f>'Room Details'!$V1486</f>
        <v>0</v>
      </c>
      <c r="I1498" s="156">
        <f>_xlfn.IFNA(ROUNDUP(IF(OR('Room Details'!$J1486=0,ISBLANK('Room Details'!$J1486),'Room Details'!$J1486="N/A"),0,IF('Room Details'!$J1486&gt;$D1498,('Room Details'!$J1486/$E1498)+$F1498,IF('Room Details'!$J1486&lt;=ABS($B1498*$C1498),1,('Room Details'!$J1486/$B1498)+$C1498))),0),0)</f>
        <v>0</v>
      </c>
      <c r="J1498" s="167"/>
      <c r="K1498" s="167"/>
      <c r="L1498" s="156">
        <f t="shared" si="92"/>
        <v>0</v>
      </c>
      <c r="M1498" s="156">
        <f t="shared" si="93"/>
        <v>0</v>
      </c>
      <c r="N1498" s="165"/>
      <c r="O1498" s="165"/>
      <c r="P1498" s="156">
        <f t="shared" si="94"/>
        <v>0</v>
      </c>
      <c r="Q1498" s="156">
        <f t="shared" si="95"/>
        <v>0</v>
      </c>
      <c r="R1498" s="165"/>
      <c r="S1498" s="165"/>
    </row>
    <row r="1499" spans="1:19" x14ac:dyDescent="0.25">
      <c r="A1499" s="156">
        <v>1484</v>
      </c>
      <c r="B1499" s="156" t="e">
        <f>VLOOKUP('Room Details'!$I1487,NCA_Calculations!$I$3:$N$12,2,0)</f>
        <v>#N/A</v>
      </c>
      <c r="C1499" s="156" t="e">
        <f>VLOOKUP('Room Details'!$I1487,NCA_Calculations!$I$3:$N$12,3,0)</f>
        <v>#N/A</v>
      </c>
      <c r="D1499" s="156" t="e">
        <f>VLOOKUP('Room Details'!$I1487,NCA_Calculations!$I$3:$N$12,4,0)</f>
        <v>#N/A</v>
      </c>
      <c r="E1499" s="156" t="e">
        <f>VLOOKUP('Room Details'!$I1487,NCA_Calculations!$I$3:$N$12,5,0)</f>
        <v>#N/A</v>
      </c>
      <c r="F1499" s="156" t="e">
        <f>VLOOKUP('Room Details'!$I1487,NCA_Calculations!$I$3:$N$12,6,0)</f>
        <v>#N/A</v>
      </c>
      <c r="G1499" s="156" t="str">
        <f>IF(OR(ISBLANK('Room Details'!$M1487), 'Room Details'!$M1487 = 0,  'Room Details'!$M1487 = "N/A" ),"Usable","Unusable")</f>
        <v>Usable</v>
      </c>
      <c r="H1499" s="156">
        <f>'Room Details'!$V1487</f>
        <v>0</v>
      </c>
      <c r="I1499" s="156">
        <f>_xlfn.IFNA(ROUNDUP(IF(OR('Room Details'!$J1487=0,ISBLANK('Room Details'!$J1487),'Room Details'!$J1487="N/A"),0,IF('Room Details'!$J1487&gt;$D1499,('Room Details'!$J1487/$E1499)+$F1499,IF('Room Details'!$J1487&lt;=ABS($B1499*$C1499),1,('Room Details'!$J1487/$B1499)+$C1499))),0),0)</f>
        <v>0</v>
      </c>
      <c r="J1499" s="167"/>
      <c r="K1499" s="167"/>
      <c r="L1499" s="156">
        <f t="shared" si="92"/>
        <v>0</v>
      </c>
      <c r="M1499" s="156">
        <f t="shared" si="93"/>
        <v>0</v>
      </c>
      <c r="N1499" s="165"/>
      <c r="O1499" s="165"/>
      <c r="P1499" s="156">
        <f t="shared" si="94"/>
        <v>0</v>
      </c>
      <c r="Q1499" s="156">
        <f t="shared" si="95"/>
        <v>0</v>
      </c>
      <c r="R1499" s="165"/>
      <c r="S1499" s="165"/>
    </row>
    <row r="1500" spans="1:19" x14ac:dyDescent="0.25">
      <c r="A1500" s="156">
        <v>1485</v>
      </c>
      <c r="B1500" s="156" t="e">
        <f>VLOOKUP('Room Details'!$I1488,NCA_Calculations!$I$3:$N$12,2,0)</f>
        <v>#N/A</v>
      </c>
      <c r="C1500" s="156" t="e">
        <f>VLOOKUP('Room Details'!$I1488,NCA_Calculations!$I$3:$N$12,3,0)</f>
        <v>#N/A</v>
      </c>
      <c r="D1500" s="156" t="e">
        <f>VLOOKUP('Room Details'!$I1488,NCA_Calculations!$I$3:$N$12,4,0)</f>
        <v>#N/A</v>
      </c>
      <c r="E1500" s="156" t="e">
        <f>VLOOKUP('Room Details'!$I1488,NCA_Calculations!$I$3:$N$12,5,0)</f>
        <v>#N/A</v>
      </c>
      <c r="F1500" s="156" t="e">
        <f>VLOOKUP('Room Details'!$I1488,NCA_Calculations!$I$3:$N$12,6,0)</f>
        <v>#N/A</v>
      </c>
      <c r="G1500" s="156" t="str">
        <f>IF(OR(ISBLANK('Room Details'!$M1488), 'Room Details'!$M1488 = 0,  'Room Details'!$M1488 = "N/A" ),"Usable","Unusable")</f>
        <v>Usable</v>
      </c>
      <c r="H1500" s="156">
        <f>'Room Details'!$V1488</f>
        <v>0</v>
      </c>
      <c r="I1500" s="156">
        <f>_xlfn.IFNA(ROUNDUP(IF(OR('Room Details'!$J1488=0,ISBLANK('Room Details'!$J1488),'Room Details'!$J1488="N/A"),0,IF('Room Details'!$J1488&gt;$D1500,('Room Details'!$J1488/$E1500)+$F1500,IF('Room Details'!$J1488&lt;=ABS($B1500*$C1500),1,('Room Details'!$J1488/$B1500)+$C1500))),0),0)</f>
        <v>0</v>
      </c>
      <c r="J1500" s="167"/>
      <c r="K1500" s="167"/>
      <c r="L1500" s="156">
        <f t="shared" si="92"/>
        <v>0</v>
      </c>
      <c r="M1500" s="156">
        <f t="shared" si="93"/>
        <v>0</v>
      </c>
      <c r="N1500" s="165"/>
      <c r="O1500" s="165"/>
      <c r="P1500" s="156">
        <f t="shared" si="94"/>
        <v>0</v>
      </c>
      <c r="Q1500" s="156">
        <f t="shared" si="95"/>
        <v>0</v>
      </c>
      <c r="R1500" s="165"/>
      <c r="S1500" s="165"/>
    </row>
    <row r="1501" spans="1:19" x14ac:dyDescent="0.25">
      <c r="A1501" s="156">
        <v>1486</v>
      </c>
      <c r="B1501" s="156" t="e">
        <f>VLOOKUP('Room Details'!$I1489,NCA_Calculations!$I$3:$N$12,2,0)</f>
        <v>#N/A</v>
      </c>
      <c r="C1501" s="156" t="e">
        <f>VLOOKUP('Room Details'!$I1489,NCA_Calculations!$I$3:$N$12,3,0)</f>
        <v>#N/A</v>
      </c>
      <c r="D1501" s="156" t="e">
        <f>VLOOKUP('Room Details'!$I1489,NCA_Calculations!$I$3:$N$12,4,0)</f>
        <v>#N/A</v>
      </c>
      <c r="E1501" s="156" t="e">
        <f>VLOOKUP('Room Details'!$I1489,NCA_Calculations!$I$3:$N$12,5,0)</f>
        <v>#N/A</v>
      </c>
      <c r="F1501" s="156" t="e">
        <f>VLOOKUP('Room Details'!$I1489,NCA_Calculations!$I$3:$N$12,6,0)</f>
        <v>#N/A</v>
      </c>
      <c r="G1501" s="156" t="str">
        <f>IF(OR(ISBLANK('Room Details'!$M1489), 'Room Details'!$M1489 = 0,  'Room Details'!$M1489 = "N/A" ),"Usable","Unusable")</f>
        <v>Usable</v>
      </c>
      <c r="H1501" s="156">
        <f>'Room Details'!$V1489</f>
        <v>0</v>
      </c>
      <c r="I1501" s="156">
        <f>_xlfn.IFNA(ROUNDUP(IF(OR('Room Details'!$J1489=0,ISBLANK('Room Details'!$J1489),'Room Details'!$J1489="N/A"),0,IF('Room Details'!$J1489&gt;$D1501,('Room Details'!$J1489/$E1501)+$F1501,IF('Room Details'!$J1489&lt;=ABS($B1501*$C1501),1,('Room Details'!$J1489/$B1501)+$C1501))),0),0)</f>
        <v>0</v>
      </c>
      <c r="J1501" s="167"/>
      <c r="K1501" s="167"/>
      <c r="L1501" s="156">
        <f t="shared" si="92"/>
        <v>0</v>
      </c>
      <c r="M1501" s="156">
        <f t="shared" si="93"/>
        <v>0</v>
      </c>
      <c r="N1501" s="165"/>
      <c r="O1501" s="165"/>
      <c r="P1501" s="156">
        <f t="shared" si="94"/>
        <v>0</v>
      </c>
      <c r="Q1501" s="156">
        <f t="shared" si="95"/>
        <v>0</v>
      </c>
      <c r="R1501" s="165"/>
      <c r="S1501" s="165"/>
    </row>
    <row r="1502" spans="1:19" x14ac:dyDescent="0.25">
      <c r="A1502" s="156">
        <v>1487</v>
      </c>
      <c r="B1502" s="156" t="e">
        <f>VLOOKUP('Room Details'!$I1490,NCA_Calculations!$I$3:$N$12,2,0)</f>
        <v>#N/A</v>
      </c>
      <c r="C1502" s="156" t="e">
        <f>VLOOKUP('Room Details'!$I1490,NCA_Calculations!$I$3:$N$12,3,0)</f>
        <v>#N/A</v>
      </c>
      <c r="D1502" s="156" t="e">
        <f>VLOOKUP('Room Details'!$I1490,NCA_Calculations!$I$3:$N$12,4,0)</f>
        <v>#N/A</v>
      </c>
      <c r="E1502" s="156" t="e">
        <f>VLOOKUP('Room Details'!$I1490,NCA_Calculations!$I$3:$N$12,5,0)</f>
        <v>#N/A</v>
      </c>
      <c r="F1502" s="156" t="e">
        <f>VLOOKUP('Room Details'!$I1490,NCA_Calculations!$I$3:$N$12,6,0)</f>
        <v>#N/A</v>
      </c>
      <c r="G1502" s="156" t="str">
        <f>IF(OR(ISBLANK('Room Details'!$M1490), 'Room Details'!$M1490 = 0,  'Room Details'!$M1490 = "N/A" ),"Usable","Unusable")</f>
        <v>Usable</v>
      </c>
      <c r="H1502" s="156">
        <f>'Room Details'!$V1490</f>
        <v>0</v>
      </c>
      <c r="I1502" s="156">
        <f>_xlfn.IFNA(ROUNDUP(IF(OR('Room Details'!$J1490=0,ISBLANK('Room Details'!$J1490),'Room Details'!$J1490="N/A"),0,IF('Room Details'!$J1490&gt;$D1502,('Room Details'!$J1490/$E1502)+$F1502,IF('Room Details'!$J1490&lt;=ABS($B1502*$C1502),1,('Room Details'!$J1490/$B1502)+$C1502))),0),0)</f>
        <v>0</v>
      </c>
      <c r="J1502" s="167"/>
      <c r="K1502" s="167"/>
      <c r="L1502" s="156">
        <f t="shared" si="92"/>
        <v>0</v>
      </c>
      <c r="M1502" s="156">
        <f t="shared" si="93"/>
        <v>0</v>
      </c>
      <c r="N1502" s="165"/>
      <c r="O1502" s="165"/>
      <c r="P1502" s="156">
        <f t="shared" si="94"/>
        <v>0</v>
      </c>
      <c r="Q1502" s="156">
        <f t="shared" si="95"/>
        <v>0</v>
      </c>
      <c r="R1502" s="165"/>
      <c r="S1502" s="165"/>
    </row>
    <row r="1503" spans="1:19" x14ac:dyDescent="0.25">
      <c r="A1503" s="156">
        <v>1488</v>
      </c>
      <c r="B1503" s="156" t="e">
        <f>VLOOKUP('Room Details'!$I1491,NCA_Calculations!$I$3:$N$12,2,0)</f>
        <v>#N/A</v>
      </c>
      <c r="C1503" s="156" t="e">
        <f>VLOOKUP('Room Details'!$I1491,NCA_Calculations!$I$3:$N$12,3,0)</f>
        <v>#N/A</v>
      </c>
      <c r="D1503" s="156" t="e">
        <f>VLOOKUP('Room Details'!$I1491,NCA_Calculations!$I$3:$N$12,4,0)</f>
        <v>#N/A</v>
      </c>
      <c r="E1503" s="156" t="e">
        <f>VLOOKUP('Room Details'!$I1491,NCA_Calculations!$I$3:$N$12,5,0)</f>
        <v>#N/A</v>
      </c>
      <c r="F1503" s="156" t="e">
        <f>VLOOKUP('Room Details'!$I1491,NCA_Calculations!$I$3:$N$12,6,0)</f>
        <v>#N/A</v>
      </c>
      <c r="G1503" s="156" t="str">
        <f>IF(OR(ISBLANK('Room Details'!$M1491), 'Room Details'!$M1491 = 0,  'Room Details'!$M1491 = "N/A" ),"Usable","Unusable")</f>
        <v>Usable</v>
      </c>
      <c r="H1503" s="156">
        <f>'Room Details'!$V1491</f>
        <v>0</v>
      </c>
      <c r="I1503" s="156">
        <f>_xlfn.IFNA(ROUNDUP(IF(OR('Room Details'!$J1491=0,ISBLANK('Room Details'!$J1491),'Room Details'!$J1491="N/A"),0,IF('Room Details'!$J1491&gt;$D1503,('Room Details'!$J1491/$E1503)+$F1503,IF('Room Details'!$J1491&lt;=ABS($B1503*$C1503),1,('Room Details'!$J1491/$B1503)+$C1503))),0),0)</f>
        <v>0</v>
      </c>
      <c r="J1503" s="167"/>
      <c r="K1503" s="167"/>
      <c r="L1503" s="156">
        <f t="shared" si="92"/>
        <v>0</v>
      </c>
      <c r="M1503" s="156">
        <f t="shared" si="93"/>
        <v>0</v>
      </c>
      <c r="N1503" s="165"/>
      <c r="O1503" s="165"/>
      <c r="P1503" s="156">
        <f t="shared" si="94"/>
        <v>0</v>
      </c>
      <c r="Q1503" s="156">
        <f t="shared" si="95"/>
        <v>0</v>
      </c>
      <c r="R1503" s="165"/>
      <c r="S1503" s="165"/>
    </row>
    <row r="1504" spans="1:19" x14ac:dyDescent="0.25">
      <c r="A1504" s="156">
        <v>1489</v>
      </c>
      <c r="B1504" s="156" t="e">
        <f>VLOOKUP('Room Details'!$I1492,NCA_Calculations!$I$3:$N$12,2,0)</f>
        <v>#N/A</v>
      </c>
      <c r="C1504" s="156" t="e">
        <f>VLOOKUP('Room Details'!$I1492,NCA_Calculations!$I$3:$N$12,3,0)</f>
        <v>#N/A</v>
      </c>
      <c r="D1504" s="156" t="e">
        <f>VLOOKUP('Room Details'!$I1492,NCA_Calculations!$I$3:$N$12,4,0)</f>
        <v>#N/A</v>
      </c>
      <c r="E1504" s="156" t="e">
        <f>VLOOKUP('Room Details'!$I1492,NCA_Calculations!$I$3:$N$12,5,0)</f>
        <v>#N/A</v>
      </c>
      <c r="F1504" s="156" t="e">
        <f>VLOOKUP('Room Details'!$I1492,NCA_Calculations!$I$3:$N$12,6,0)</f>
        <v>#N/A</v>
      </c>
      <c r="G1504" s="156" t="str">
        <f>IF(OR(ISBLANK('Room Details'!$M1492), 'Room Details'!$M1492 = 0,  'Room Details'!$M1492 = "N/A" ),"Usable","Unusable")</f>
        <v>Usable</v>
      </c>
      <c r="H1504" s="156">
        <f>'Room Details'!$V1492</f>
        <v>0</v>
      </c>
      <c r="I1504" s="156">
        <f>_xlfn.IFNA(ROUNDUP(IF(OR('Room Details'!$J1492=0,ISBLANK('Room Details'!$J1492),'Room Details'!$J1492="N/A"),0,IF('Room Details'!$J1492&gt;$D1504,('Room Details'!$J1492/$E1504)+$F1504,IF('Room Details'!$J1492&lt;=ABS($B1504*$C1504),1,('Room Details'!$J1492/$B1504)+$C1504))),0),0)</f>
        <v>0</v>
      </c>
      <c r="J1504" s="167"/>
      <c r="K1504" s="167"/>
      <c r="L1504" s="156">
        <f t="shared" si="92"/>
        <v>0</v>
      </c>
      <c r="M1504" s="156">
        <f t="shared" si="93"/>
        <v>0</v>
      </c>
      <c r="N1504" s="165"/>
      <c r="O1504" s="165"/>
      <c r="P1504" s="156">
        <f t="shared" si="94"/>
        <v>0</v>
      </c>
      <c r="Q1504" s="156">
        <f t="shared" si="95"/>
        <v>0</v>
      </c>
      <c r="R1504" s="165"/>
      <c r="S1504" s="165"/>
    </row>
    <row r="1505" spans="1:19" x14ac:dyDescent="0.25">
      <c r="A1505" s="156">
        <v>1490</v>
      </c>
      <c r="B1505" s="156" t="e">
        <f>VLOOKUP('Room Details'!$I1493,NCA_Calculations!$I$3:$N$12,2,0)</f>
        <v>#N/A</v>
      </c>
      <c r="C1505" s="156" t="e">
        <f>VLOOKUP('Room Details'!$I1493,NCA_Calculations!$I$3:$N$12,3,0)</f>
        <v>#N/A</v>
      </c>
      <c r="D1505" s="156" t="e">
        <f>VLOOKUP('Room Details'!$I1493,NCA_Calculations!$I$3:$N$12,4,0)</f>
        <v>#N/A</v>
      </c>
      <c r="E1505" s="156" t="e">
        <f>VLOOKUP('Room Details'!$I1493,NCA_Calculations!$I$3:$N$12,5,0)</f>
        <v>#N/A</v>
      </c>
      <c r="F1505" s="156" t="e">
        <f>VLOOKUP('Room Details'!$I1493,NCA_Calculations!$I$3:$N$12,6,0)</f>
        <v>#N/A</v>
      </c>
      <c r="G1505" s="156" t="str">
        <f>IF(OR(ISBLANK('Room Details'!$M1493), 'Room Details'!$M1493 = 0,  'Room Details'!$M1493 = "N/A" ),"Usable","Unusable")</f>
        <v>Usable</v>
      </c>
      <c r="H1505" s="156">
        <f>'Room Details'!$V1493</f>
        <v>0</v>
      </c>
      <c r="I1505" s="156">
        <f>_xlfn.IFNA(ROUNDUP(IF(OR('Room Details'!$J1493=0,ISBLANK('Room Details'!$J1493),'Room Details'!$J1493="N/A"),0,IF('Room Details'!$J1493&gt;$D1505,('Room Details'!$J1493/$E1505)+$F1505,IF('Room Details'!$J1493&lt;=ABS($B1505*$C1505),1,('Room Details'!$J1493/$B1505)+$C1505))),0),0)</f>
        <v>0</v>
      </c>
      <c r="J1505" s="167"/>
      <c r="K1505" s="167"/>
      <c r="L1505" s="156">
        <f t="shared" si="92"/>
        <v>0</v>
      </c>
      <c r="M1505" s="156">
        <f t="shared" si="93"/>
        <v>0</v>
      </c>
      <c r="N1505" s="165"/>
      <c r="O1505" s="165"/>
      <c r="P1505" s="156">
        <f t="shared" si="94"/>
        <v>0</v>
      </c>
      <c r="Q1505" s="156">
        <f t="shared" si="95"/>
        <v>0</v>
      </c>
      <c r="R1505" s="165"/>
      <c r="S1505" s="165"/>
    </row>
    <row r="1506" spans="1:19" x14ac:dyDescent="0.25">
      <c r="A1506" s="156">
        <v>1491</v>
      </c>
      <c r="B1506" s="156" t="e">
        <f>VLOOKUP('Room Details'!$I1494,NCA_Calculations!$I$3:$N$12,2,0)</f>
        <v>#N/A</v>
      </c>
      <c r="C1506" s="156" t="e">
        <f>VLOOKUP('Room Details'!$I1494,NCA_Calculations!$I$3:$N$12,3,0)</f>
        <v>#N/A</v>
      </c>
      <c r="D1506" s="156" t="e">
        <f>VLOOKUP('Room Details'!$I1494,NCA_Calculations!$I$3:$N$12,4,0)</f>
        <v>#N/A</v>
      </c>
      <c r="E1506" s="156" t="e">
        <f>VLOOKUP('Room Details'!$I1494,NCA_Calculations!$I$3:$N$12,5,0)</f>
        <v>#N/A</v>
      </c>
      <c r="F1506" s="156" t="e">
        <f>VLOOKUP('Room Details'!$I1494,NCA_Calculations!$I$3:$N$12,6,0)</f>
        <v>#N/A</v>
      </c>
      <c r="G1506" s="156" t="str">
        <f>IF(OR(ISBLANK('Room Details'!$M1494), 'Room Details'!$M1494 = 0,  'Room Details'!$M1494 = "N/A" ),"Usable","Unusable")</f>
        <v>Usable</v>
      </c>
      <c r="H1506" s="156">
        <f>'Room Details'!$V1494</f>
        <v>0</v>
      </c>
      <c r="I1506" s="156">
        <f>_xlfn.IFNA(ROUNDUP(IF(OR('Room Details'!$J1494=0,ISBLANK('Room Details'!$J1494),'Room Details'!$J1494="N/A"),0,IF('Room Details'!$J1494&gt;$D1506,('Room Details'!$J1494/$E1506)+$F1506,IF('Room Details'!$J1494&lt;=ABS($B1506*$C1506),1,('Room Details'!$J1494/$B1506)+$C1506))),0),0)</f>
        <v>0</v>
      </c>
      <c r="J1506" s="167"/>
      <c r="K1506" s="167"/>
      <c r="L1506" s="156">
        <f t="shared" si="92"/>
        <v>0</v>
      </c>
      <c r="M1506" s="156">
        <f t="shared" si="93"/>
        <v>0</v>
      </c>
      <c r="N1506" s="165"/>
      <c r="O1506" s="165"/>
      <c r="P1506" s="156">
        <f t="shared" si="94"/>
        <v>0</v>
      </c>
      <c r="Q1506" s="156">
        <f t="shared" si="95"/>
        <v>0</v>
      </c>
      <c r="R1506" s="165"/>
      <c r="S1506" s="165"/>
    </row>
    <row r="1507" spans="1:19" x14ac:dyDescent="0.25">
      <c r="A1507" s="156">
        <v>1492</v>
      </c>
      <c r="B1507" s="156" t="e">
        <f>VLOOKUP('Room Details'!$I1495,NCA_Calculations!$I$3:$N$12,2,0)</f>
        <v>#N/A</v>
      </c>
      <c r="C1507" s="156" t="e">
        <f>VLOOKUP('Room Details'!$I1495,NCA_Calculations!$I$3:$N$12,3,0)</f>
        <v>#N/A</v>
      </c>
      <c r="D1507" s="156" t="e">
        <f>VLOOKUP('Room Details'!$I1495,NCA_Calculations!$I$3:$N$12,4,0)</f>
        <v>#N/A</v>
      </c>
      <c r="E1507" s="156" t="e">
        <f>VLOOKUP('Room Details'!$I1495,NCA_Calculations!$I$3:$N$12,5,0)</f>
        <v>#N/A</v>
      </c>
      <c r="F1507" s="156" t="e">
        <f>VLOOKUP('Room Details'!$I1495,NCA_Calculations!$I$3:$N$12,6,0)</f>
        <v>#N/A</v>
      </c>
      <c r="G1507" s="156" t="str">
        <f>IF(OR(ISBLANK('Room Details'!$M1495), 'Room Details'!$M1495 = 0,  'Room Details'!$M1495 = "N/A" ),"Usable","Unusable")</f>
        <v>Usable</v>
      </c>
      <c r="H1507" s="156">
        <f>'Room Details'!$V1495</f>
        <v>0</v>
      </c>
      <c r="I1507" s="156">
        <f>_xlfn.IFNA(ROUNDUP(IF(OR('Room Details'!$J1495=0,ISBLANK('Room Details'!$J1495),'Room Details'!$J1495="N/A"),0,IF('Room Details'!$J1495&gt;$D1507,('Room Details'!$J1495/$E1507)+$F1507,IF('Room Details'!$J1495&lt;=ABS($B1507*$C1507),1,('Room Details'!$J1495/$B1507)+$C1507))),0),0)</f>
        <v>0</v>
      </c>
      <c r="J1507" s="167"/>
      <c r="K1507" s="167"/>
      <c r="L1507" s="156">
        <f t="shared" si="92"/>
        <v>0</v>
      </c>
      <c r="M1507" s="156">
        <f t="shared" si="93"/>
        <v>0</v>
      </c>
      <c r="N1507" s="165"/>
      <c r="O1507" s="165"/>
      <c r="P1507" s="156">
        <f t="shared" si="94"/>
        <v>0</v>
      </c>
      <c r="Q1507" s="156">
        <f t="shared" si="95"/>
        <v>0</v>
      </c>
      <c r="R1507" s="165"/>
      <c r="S1507" s="165"/>
    </row>
    <row r="1508" spans="1:19" x14ac:dyDescent="0.25">
      <c r="A1508" s="156">
        <v>1493</v>
      </c>
      <c r="B1508" s="156" t="e">
        <f>VLOOKUP('Room Details'!$I1496,NCA_Calculations!$I$3:$N$12,2,0)</f>
        <v>#N/A</v>
      </c>
      <c r="C1508" s="156" t="e">
        <f>VLOOKUP('Room Details'!$I1496,NCA_Calculations!$I$3:$N$12,3,0)</f>
        <v>#N/A</v>
      </c>
      <c r="D1508" s="156" t="e">
        <f>VLOOKUP('Room Details'!$I1496,NCA_Calculations!$I$3:$N$12,4,0)</f>
        <v>#N/A</v>
      </c>
      <c r="E1508" s="156" t="e">
        <f>VLOOKUP('Room Details'!$I1496,NCA_Calculations!$I$3:$N$12,5,0)</f>
        <v>#N/A</v>
      </c>
      <c r="F1508" s="156" t="e">
        <f>VLOOKUP('Room Details'!$I1496,NCA_Calculations!$I$3:$N$12,6,0)</f>
        <v>#N/A</v>
      </c>
      <c r="G1508" s="156" t="str">
        <f>IF(OR(ISBLANK('Room Details'!$M1496), 'Room Details'!$M1496 = 0,  'Room Details'!$M1496 = "N/A" ),"Usable","Unusable")</f>
        <v>Usable</v>
      </c>
      <c r="H1508" s="156">
        <f>'Room Details'!$V1496</f>
        <v>0</v>
      </c>
      <c r="I1508" s="156">
        <f>_xlfn.IFNA(ROUNDUP(IF(OR('Room Details'!$J1496=0,ISBLANK('Room Details'!$J1496),'Room Details'!$J1496="N/A"),0,IF('Room Details'!$J1496&gt;$D1508,('Room Details'!$J1496/$E1508)+$F1508,IF('Room Details'!$J1496&lt;=ABS($B1508*$C1508),1,('Room Details'!$J1496/$B1508)+$C1508))),0),0)</f>
        <v>0</v>
      </c>
      <c r="J1508" s="167"/>
      <c r="K1508" s="167"/>
      <c r="L1508" s="156">
        <f t="shared" si="92"/>
        <v>0</v>
      </c>
      <c r="M1508" s="156">
        <f t="shared" si="93"/>
        <v>0</v>
      </c>
      <c r="N1508" s="165"/>
      <c r="O1508" s="165"/>
      <c r="P1508" s="156">
        <f t="shared" si="94"/>
        <v>0</v>
      </c>
      <c r="Q1508" s="156">
        <f t="shared" si="95"/>
        <v>0</v>
      </c>
      <c r="R1508" s="165"/>
      <c r="S1508" s="165"/>
    </row>
    <row r="1509" spans="1:19" x14ac:dyDescent="0.25">
      <c r="A1509" s="156">
        <v>1494</v>
      </c>
      <c r="B1509" s="156" t="e">
        <f>VLOOKUP('Room Details'!$I1497,NCA_Calculations!$I$3:$N$12,2,0)</f>
        <v>#N/A</v>
      </c>
      <c r="C1509" s="156" t="e">
        <f>VLOOKUP('Room Details'!$I1497,NCA_Calculations!$I$3:$N$12,3,0)</f>
        <v>#N/A</v>
      </c>
      <c r="D1509" s="156" t="e">
        <f>VLOOKUP('Room Details'!$I1497,NCA_Calculations!$I$3:$N$12,4,0)</f>
        <v>#N/A</v>
      </c>
      <c r="E1509" s="156" t="e">
        <f>VLOOKUP('Room Details'!$I1497,NCA_Calculations!$I$3:$N$12,5,0)</f>
        <v>#N/A</v>
      </c>
      <c r="F1509" s="156" t="e">
        <f>VLOOKUP('Room Details'!$I1497,NCA_Calculations!$I$3:$N$12,6,0)</f>
        <v>#N/A</v>
      </c>
      <c r="G1509" s="156" t="str">
        <f>IF(OR(ISBLANK('Room Details'!$M1497), 'Room Details'!$M1497 = 0,  'Room Details'!$M1497 = "N/A" ),"Usable","Unusable")</f>
        <v>Usable</v>
      </c>
      <c r="H1509" s="156">
        <f>'Room Details'!$V1497</f>
        <v>0</v>
      </c>
      <c r="I1509" s="156">
        <f>_xlfn.IFNA(ROUNDUP(IF(OR('Room Details'!$J1497=0,ISBLANK('Room Details'!$J1497),'Room Details'!$J1497="N/A"),0,IF('Room Details'!$J1497&gt;$D1509,('Room Details'!$J1497/$E1509)+$F1509,IF('Room Details'!$J1497&lt;=ABS($B1509*$C1509),1,('Room Details'!$J1497/$B1509)+$C1509))),0),0)</f>
        <v>0</v>
      </c>
      <c r="J1509" s="167"/>
      <c r="K1509" s="167"/>
      <c r="L1509" s="156">
        <f t="shared" si="92"/>
        <v>0</v>
      </c>
      <c r="M1509" s="156">
        <f t="shared" si="93"/>
        <v>0</v>
      </c>
      <c r="N1509" s="165"/>
      <c r="O1509" s="165"/>
      <c r="P1509" s="156">
        <f t="shared" si="94"/>
        <v>0</v>
      </c>
      <c r="Q1509" s="156">
        <f t="shared" si="95"/>
        <v>0</v>
      </c>
      <c r="R1509" s="165"/>
      <c r="S1509" s="165"/>
    </row>
    <row r="1510" spans="1:19" x14ac:dyDescent="0.25">
      <c r="A1510" s="156">
        <v>1495</v>
      </c>
      <c r="B1510" s="156" t="e">
        <f>VLOOKUP('Room Details'!$I1498,NCA_Calculations!$I$3:$N$12,2,0)</f>
        <v>#N/A</v>
      </c>
      <c r="C1510" s="156" t="e">
        <f>VLOOKUP('Room Details'!$I1498,NCA_Calculations!$I$3:$N$12,3,0)</f>
        <v>#N/A</v>
      </c>
      <c r="D1510" s="156" t="e">
        <f>VLOOKUP('Room Details'!$I1498,NCA_Calculations!$I$3:$N$12,4,0)</f>
        <v>#N/A</v>
      </c>
      <c r="E1510" s="156" t="e">
        <f>VLOOKUP('Room Details'!$I1498,NCA_Calculations!$I$3:$N$12,5,0)</f>
        <v>#N/A</v>
      </c>
      <c r="F1510" s="156" t="e">
        <f>VLOOKUP('Room Details'!$I1498,NCA_Calculations!$I$3:$N$12,6,0)</f>
        <v>#N/A</v>
      </c>
      <c r="G1510" s="156" t="str">
        <f>IF(OR(ISBLANK('Room Details'!$M1498), 'Room Details'!$M1498 = 0,  'Room Details'!$M1498 = "N/A" ),"Usable","Unusable")</f>
        <v>Usable</v>
      </c>
      <c r="H1510" s="156">
        <f>'Room Details'!$V1498</f>
        <v>0</v>
      </c>
      <c r="I1510" s="156">
        <f>_xlfn.IFNA(ROUNDUP(IF(OR('Room Details'!$J1498=0,ISBLANK('Room Details'!$J1498),'Room Details'!$J1498="N/A"),0,IF('Room Details'!$J1498&gt;$D1510,('Room Details'!$J1498/$E1510)+$F1510,IF('Room Details'!$J1498&lt;=ABS($B1510*$C1510),1,('Room Details'!$J1498/$B1510)+$C1510))),0),0)</f>
        <v>0</v>
      </c>
      <c r="J1510" s="167"/>
      <c r="K1510" s="167"/>
      <c r="L1510" s="156">
        <f t="shared" si="92"/>
        <v>0</v>
      </c>
      <c r="M1510" s="156">
        <f t="shared" si="93"/>
        <v>0</v>
      </c>
      <c r="N1510" s="165"/>
      <c r="O1510" s="165"/>
      <c r="P1510" s="156">
        <f t="shared" si="94"/>
        <v>0</v>
      </c>
      <c r="Q1510" s="156">
        <f t="shared" si="95"/>
        <v>0</v>
      </c>
      <c r="R1510" s="165"/>
      <c r="S1510" s="165"/>
    </row>
    <row r="1511" spans="1:19" x14ac:dyDescent="0.25">
      <c r="A1511" s="156">
        <v>1496</v>
      </c>
      <c r="B1511" s="156" t="e">
        <f>VLOOKUP('Room Details'!$I1499,NCA_Calculations!$I$3:$N$12,2,0)</f>
        <v>#N/A</v>
      </c>
      <c r="C1511" s="156" t="e">
        <f>VLOOKUP('Room Details'!$I1499,NCA_Calculations!$I$3:$N$12,3,0)</f>
        <v>#N/A</v>
      </c>
      <c r="D1511" s="156" t="e">
        <f>VLOOKUP('Room Details'!$I1499,NCA_Calculations!$I$3:$N$12,4,0)</f>
        <v>#N/A</v>
      </c>
      <c r="E1511" s="156" t="e">
        <f>VLOOKUP('Room Details'!$I1499,NCA_Calculations!$I$3:$N$12,5,0)</f>
        <v>#N/A</v>
      </c>
      <c r="F1511" s="156" t="e">
        <f>VLOOKUP('Room Details'!$I1499,NCA_Calculations!$I$3:$N$12,6,0)</f>
        <v>#N/A</v>
      </c>
      <c r="G1511" s="156" t="str">
        <f>IF(OR(ISBLANK('Room Details'!$M1499), 'Room Details'!$M1499 = 0,  'Room Details'!$M1499 = "N/A" ),"Usable","Unusable")</f>
        <v>Usable</v>
      </c>
      <c r="H1511" s="156">
        <f>'Room Details'!$V1499</f>
        <v>0</v>
      </c>
      <c r="I1511" s="156">
        <f>_xlfn.IFNA(ROUNDUP(IF(OR('Room Details'!$J1499=0,ISBLANK('Room Details'!$J1499),'Room Details'!$J1499="N/A"),0,IF('Room Details'!$J1499&gt;$D1511,('Room Details'!$J1499/$E1511)+$F1511,IF('Room Details'!$J1499&lt;=ABS($B1511*$C1511),1,('Room Details'!$J1499/$B1511)+$C1511))),0),0)</f>
        <v>0</v>
      </c>
      <c r="J1511" s="167"/>
      <c r="K1511" s="167"/>
      <c r="L1511" s="156">
        <f t="shared" si="92"/>
        <v>0</v>
      </c>
      <c r="M1511" s="156">
        <f t="shared" si="93"/>
        <v>0</v>
      </c>
      <c r="N1511" s="165"/>
      <c r="O1511" s="165"/>
      <c r="P1511" s="156">
        <f t="shared" si="94"/>
        <v>0</v>
      </c>
      <c r="Q1511" s="156">
        <f t="shared" si="95"/>
        <v>0</v>
      </c>
      <c r="R1511" s="165"/>
      <c r="S1511" s="165"/>
    </row>
    <row r="1512" spans="1:19" x14ac:dyDescent="0.25">
      <c r="A1512" s="156">
        <v>1497</v>
      </c>
      <c r="B1512" s="156" t="e">
        <f>VLOOKUP('Room Details'!$I1500,NCA_Calculations!$I$3:$N$12,2,0)</f>
        <v>#N/A</v>
      </c>
      <c r="C1512" s="156" t="e">
        <f>VLOOKUP('Room Details'!$I1500,NCA_Calculations!$I$3:$N$12,3,0)</f>
        <v>#N/A</v>
      </c>
      <c r="D1512" s="156" t="e">
        <f>VLOOKUP('Room Details'!$I1500,NCA_Calculations!$I$3:$N$12,4,0)</f>
        <v>#N/A</v>
      </c>
      <c r="E1512" s="156" t="e">
        <f>VLOOKUP('Room Details'!$I1500,NCA_Calculations!$I$3:$N$12,5,0)</f>
        <v>#N/A</v>
      </c>
      <c r="F1512" s="156" t="e">
        <f>VLOOKUP('Room Details'!$I1500,NCA_Calculations!$I$3:$N$12,6,0)</f>
        <v>#N/A</v>
      </c>
      <c r="G1512" s="156" t="str">
        <f>IF(OR(ISBLANK('Room Details'!$M1500), 'Room Details'!$M1500 = 0,  'Room Details'!$M1500 = "N/A" ),"Usable","Unusable")</f>
        <v>Usable</v>
      </c>
      <c r="H1512" s="156">
        <f>'Room Details'!$V1500</f>
        <v>0</v>
      </c>
      <c r="I1512" s="156">
        <f>_xlfn.IFNA(ROUNDUP(IF(OR('Room Details'!$J1500=0,ISBLANK('Room Details'!$J1500),'Room Details'!$J1500="N/A"),0,IF('Room Details'!$J1500&gt;$D1512,('Room Details'!$J1500/$E1512)+$F1512,IF('Room Details'!$J1500&lt;=ABS($B1512*$C1512),1,('Room Details'!$J1500/$B1512)+$C1512))),0),0)</f>
        <v>0</v>
      </c>
      <c r="J1512" s="167"/>
      <c r="K1512" s="167"/>
      <c r="L1512" s="156">
        <f t="shared" si="92"/>
        <v>0</v>
      </c>
      <c r="M1512" s="156">
        <f t="shared" si="93"/>
        <v>0</v>
      </c>
      <c r="N1512" s="165"/>
      <c r="O1512" s="165"/>
      <c r="P1512" s="156">
        <f t="shared" si="94"/>
        <v>0</v>
      </c>
      <c r="Q1512" s="156">
        <f t="shared" si="95"/>
        <v>0</v>
      </c>
      <c r="R1512" s="165"/>
      <c r="S1512" s="165"/>
    </row>
    <row r="1513" spans="1:19" x14ac:dyDescent="0.25">
      <c r="A1513" s="156">
        <v>1498</v>
      </c>
      <c r="B1513" s="156" t="e">
        <f>VLOOKUP('Room Details'!$I1501,NCA_Calculations!$I$3:$N$12,2,0)</f>
        <v>#N/A</v>
      </c>
      <c r="C1513" s="156" t="e">
        <f>VLOOKUP('Room Details'!$I1501,NCA_Calculations!$I$3:$N$12,3,0)</f>
        <v>#N/A</v>
      </c>
      <c r="D1513" s="156" t="e">
        <f>VLOOKUP('Room Details'!$I1501,NCA_Calculations!$I$3:$N$12,4,0)</f>
        <v>#N/A</v>
      </c>
      <c r="E1513" s="156" t="e">
        <f>VLOOKUP('Room Details'!$I1501,NCA_Calculations!$I$3:$N$12,5,0)</f>
        <v>#N/A</v>
      </c>
      <c r="F1513" s="156" t="e">
        <f>VLOOKUP('Room Details'!$I1501,NCA_Calculations!$I$3:$N$12,6,0)</f>
        <v>#N/A</v>
      </c>
      <c r="G1513" s="156" t="str">
        <f>IF(OR(ISBLANK('Room Details'!$M1501), 'Room Details'!$M1501 = 0,  'Room Details'!$M1501 = "N/A" ),"Usable","Unusable")</f>
        <v>Usable</v>
      </c>
      <c r="H1513" s="156">
        <f>'Room Details'!$V1501</f>
        <v>0</v>
      </c>
      <c r="I1513" s="156">
        <f>_xlfn.IFNA(ROUNDUP(IF(OR('Room Details'!$J1501=0,ISBLANK('Room Details'!$J1501),'Room Details'!$J1501="N/A"),0,IF('Room Details'!$J1501&gt;$D1513,('Room Details'!$J1501/$E1513)+$F1513,IF('Room Details'!$J1501&lt;=ABS($B1513*$C1513),1,('Room Details'!$J1501/$B1513)+$C1513))),0),0)</f>
        <v>0</v>
      </c>
      <c r="J1513" s="167"/>
      <c r="K1513" s="167"/>
      <c r="L1513" s="156">
        <f t="shared" si="92"/>
        <v>0</v>
      </c>
      <c r="M1513" s="156">
        <f t="shared" si="93"/>
        <v>0</v>
      </c>
      <c r="N1513" s="165"/>
      <c r="O1513" s="165"/>
      <c r="P1513" s="156">
        <f t="shared" si="94"/>
        <v>0</v>
      </c>
      <c r="Q1513" s="156">
        <f t="shared" si="95"/>
        <v>0</v>
      </c>
      <c r="R1513" s="165"/>
      <c r="S1513" s="165"/>
    </row>
    <row r="1514" spans="1:19" x14ac:dyDescent="0.25">
      <c r="A1514" s="156">
        <v>1499</v>
      </c>
      <c r="B1514" s="156" t="e">
        <f>VLOOKUP('Room Details'!$I1502,NCA_Calculations!$I$3:$N$12,2,0)</f>
        <v>#N/A</v>
      </c>
      <c r="C1514" s="156" t="e">
        <f>VLOOKUP('Room Details'!$I1502,NCA_Calculations!$I$3:$N$12,3,0)</f>
        <v>#N/A</v>
      </c>
      <c r="D1514" s="156" t="e">
        <f>VLOOKUP('Room Details'!$I1502,NCA_Calculations!$I$3:$N$12,4,0)</f>
        <v>#N/A</v>
      </c>
      <c r="E1514" s="156" t="e">
        <f>VLOOKUP('Room Details'!$I1502,NCA_Calculations!$I$3:$N$12,5,0)</f>
        <v>#N/A</v>
      </c>
      <c r="F1514" s="156" t="e">
        <f>VLOOKUP('Room Details'!$I1502,NCA_Calculations!$I$3:$N$12,6,0)</f>
        <v>#N/A</v>
      </c>
      <c r="G1514" s="156" t="str">
        <f>IF(OR(ISBLANK('Room Details'!$M1502), 'Room Details'!$M1502 = 0,  'Room Details'!$M1502 = "N/A" ),"Usable","Unusable")</f>
        <v>Usable</v>
      </c>
      <c r="H1514" s="156">
        <f>'Room Details'!$V1502</f>
        <v>0</v>
      </c>
      <c r="I1514" s="156">
        <f>_xlfn.IFNA(ROUNDUP(IF(OR('Room Details'!$J1502=0,ISBLANK('Room Details'!$J1502),'Room Details'!$J1502="N/A"),0,IF('Room Details'!$J1502&gt;$D1514,('Room Details'!$J1502/$E1514)+$F1514,IF('Room Details'!$J1502&lt;=ABS($B1514*$C1514),1,('Room Details'!$J1502/$B1514)+$C1514))),0),0)</f>
        <v>0</v>
      </c>
      <c r="J1514" s="167"/>
      <c r="K1514" s="167"/>
      <c r="L1514" s="156">
        <f t="shared" si="92"/>
        <v>0</v>
      </c>
      <c r="M1514" s="156">
        <f t="shared" si="93"/>
        <v>0</v>
      </c>
      <c r="N1514" s="165"/>
      <c r="O1514" s="165"/>
      <c r="P1514" s="156">
        <f t="shared" si="94"/>
        <v>0</v>
      </c>
      <c r="Q1514" s="156">
        <f t="shared" si="95"/>
        <v>0</v>
      </c>
      <c r="R1514" s="165"/>
      <c r="S1514" s="165"/>
    </row>
    <row r="1515" spans="1:19" x14ac:dyDescent="0.25">
      <c r="A1515" s="156">
        <v>1500</v>
      </c>
      <c r="B1515" s="156" t="e">
        <f>VLOOKUP('Room Details'!$I1503,NCA_Calculations!$I$3:$N$12,2,0)</f>
        <v>#N/A</v>
      </c>
      <c r="C1515" s="156" t="e">
        <f>VLOOKUP('Room Details'!$I1503,NCA_Calculations!$I$3:$N$12,3,0)</f>
        <v>#N/A</v>
      </c>
      <c r="D1515" s="156" t="e">
        <f>VLOOKUP('Room Details'!$I1503,NCA_Calculations!$I$3:$N$12,4,0)</f>
        <v>#N/A</v>
      </c>
      <c r="E1515" s="156" t="e">
        <f>VLOOKUP('Room Details'!$I1503,NCA_Calculations!$I$3:$N$12,5,0)</f>
        <v>#N/A</v>
      </c>
      <c r="F1515" s="156" t="e">
        <f>VLOOKUP('Room Details'!$I1503,NCA_Calculations!$I$3:$N$12,6,0)</f>
        <v>#N/A</v>
      </c>
      <c r="G1515" s="156" t="str">
        <f>IF(OR(ISBLANK('Room Details'!$M1503), 'Room Details'!$M1503 = 0,  'Room Details'!$M1503 = "N/A" ),"Usable","Unusable")</f>
        <v>Usable</v>
      </c>
      <c r="H1515" s="156">
        <f>'Room Details'!$V1503</f>
        <v>0</v>
      </c>
      <c r="I1515" s="156">
        <f>_xlfn.IFNA(ROUNDUP(IF(OR('Room Details'!$J1503=0,ISBLANK('Room Details'!$J1503),'Room Details'!$J1503="N/A"),0,IF('Room Details'!$J1503&gt;$D1515,('Room Details'!$J1503/$E1515)+$F1515,IF('Room Details'!$J1503&lt;=ABS($B1515*$C1515),1,('Room Details'!$J1503/$B1515)+$C1515))),0),0)</f>
        <v>0</v>
      </c>
      <c r="J1515" s="167"/>
      <c r="K1515" s="167"/>
      <c r="L1515" s="156">
        <f t="shared" si="92"/>
        <v>0</v>
      </c>
      <c r="M1515" s="156">
        <f t="shared" si="93"/>
        <v>0</v>
      </c>
      <c r="N1515" s="165"/>
      <c r="O1515" s="165"/>
      <c r="P1515" s="156">
        <f t="shared" si="94"/>
        <v>0</v>
      </c>
      <c r="Q1515" s="156">
        <f t="shared" si="95"/>
        <v>0</v>
      </c>
      <c r="R1515" s="165"/>
      <c r="S1515" s="165"/>
    </row>
    <row r="1516" spans="1:19" x14ac:dyDescent="0.25">
      <c r="A1516" s="156">
        <v>1501</v>
      </c>
      <c r="B1516" s="156" t="e">
        <f>VLOOKUP('Room Details'!$I1504,NCA_Calculations!$I$3:$N$12,2,0)</f>
        <v>#N/A</v>
      </c>
      <c r="C1516" s="156" t="e">
        <f>VLOOKUP('Room Details'!$I1504,NCA_Calculations!$I$3:$N$12,3,0)</f>
        <v>#N/A</v>
      </c>
      <c r="D1516" s="156" t="e">
        <f>VLOOKUP('Room Details'!$I1504,NCA_Calculations!$I$3:$N$12,4,0)</f>
        <v>#N/A</v>
      </c>
      <c r="E1516" s="156" t="e">
        <f>VLOOKUP('Room Details'!$I1504,NCA_Calculations!$I$3:$N$12,5,0)</f>
        <v>#N/A</v>
      </c>
      <c r="F1516" s="156" t="e">
        <f>VLOOKUP('Room Details'!$I1504,NCA_Calculations!$I$3:$N$12,6,0)</f>
        <v>#N/A</v>
      </c>
      <c r="G1516" s="156" t="str">
        <f>IF(OR(ISBLANK('Room Details'!$M1504), 'Room Details'!$M1504 = 0,  'Room Details'!$M1504 = "N/A" ),"Usable","Unusable")</f>
        <v>Usable</v>
      </c>
      <c r="H1516" s="156">
        <f>'Room Details'!$V1504</f>
        <v>0</v>
      </c>
      <c r="I1516" s="156">
        <f>_xlfn.IFNA(ROUNDUP(IF(OR('Room Details'!$J1504=0,ISBLANK('Room Details'!$J1504),'Room Details'!$J1504="N/A"),0,IF('Room Details'!$J1504&gt;$D1516,('Room Details'!$J1504/$E1516)+$F1516,IF('Room Details'!$J1504&lt;=ABS($B1516*$C1516),1,('Room Details'!$J1504/$B1516)+$C1516))),0),0)</f>
        <v>0</v>
      </c>
      <c r="J1516" s="167"/>
      <c r="K1516" s="167"/>
      <c r="L1516" s="156">
        <f t="shared" si="92"/>
        <v>0</v>
      </c>
      <c r="M1516" s="156">
        <f t="shared" si="93"/>
        <v>0</v>
      </c>
      <c r="N1516" s="165"/>
      <c r="O1516" s="165"/>
      <c r="P1516" s="156">
        <f t="shared" si="94"/>
        <v>0</v>
      </c>
      <c r="Q1516" s="156">
        <f t="shared" si="95"/>
        <v>0</v>
      </c>
      <c r="R1516" s="165"/>
      <c r="S1516" s="165"/>
    </row>
    <row r="1517" spans="1:19" x14ac:dyDescent="0.25">
      <c r="A1517" s="156">
        <v>1502</v>
      </c>
      <c r="B1517" s="156" t="e">
        <f>VLOOKUP('Room Details'!$I1505,NCA_Calculations!$I$3:$N$12,2,0)</f>
        <v>#N/A</v>
      </c>
      <c r="C1517" s="156" t="e">
        <f>VLOOKUP('Room Details'!$I1505,NCA_Calculations!$I$3:$N$12,3,0)</f>
        <v>#N/A</v>
      </c>
      <c r="D1517" s="156" t="e">
        <f>VLOOKUP('Room Details'!$I1505,NCA_Calculations!$I$3:$N$12,4,0)</f>
        <v>#N/A</v>
      </c>
      <c r="E1517" s="156" t="e">
        <f>VLOOKUP('Room Details'!$I1505,NCA_Calculations!$I$3:$N$12,5,0)</f>
        <v>#N/A</v>
      </c>
      <c r="F1517" s="156" t="e">
        <f>VLOOKUP('Room Details'!$I1505,NCA_Calculations!$I$3:$N$12,6,0)</f>
        <v>#N/A</v>
      </c>
      <c r="G1517" s="156" t="str">
        <f>IF(OR(ISBLANK('Room Details'!$M1505), 'Room Details'!$M1505 = 0,  'Room Details'!$M1505 = "N/A" ),"Usable","Unusable")</f>
        <v>Usable</v>
      </c>
      <c r="H1517" s="156">
        <f>'Room Details'!$V1505</f>
        <v>0</v>
      </c>
      <c r="I1517" s="156">
        <f>_xlfn.IFNA(ROUNDUP(IF(OR('Room Details'!$J1505=0,ISBLANK('Room Details'!$J1505),'Room Details'!$J1505="N/A"),0,IF('Room Details'!$J1505&gt;$D1517,('Room Details'!$J1505/$E1517)+$F1517,IF('Room Details'!$J1505&lt;=ABS($B1517*$C1517),1,('Room Details'!$J1505/$B1517)+$C1517))),0),0)</f>
        <v>0</v>
      </c>
      <c r="J1517" s="167"/>
      <c r="K1517" s="167"/>
      <c r="L1517" s="156">
        <f t="shared" si="92"/>
        <v>0</v>
      </c>
      <c r="M1517" s="156">
        <f t="shared" si="93"/>
        <v>0</v>
      </c>
      <c r="N1517" s="165"/>
      <c r="O1517" s="165"/>
      <c r="P1517" s="156">
        <f t="shared" si="94"/>
        <v>0</v>
      </c>
      <c r="Q1517" s="156">
        <f t="shared" si="95"/>
        <v>0</v>
      </c>
      <c r="R1517" s="165"/>
      <c r="S1517" s="165"/>
    </row>
    <row r="1518" spans="1:19" x14ac:dyDescent="0.25">
      <c r="A1518" s="156">
        <v>1503</v>
      </c>
      <c r="B1518" s="156" t="e">
        <f>VLOOKUP('Room Details'!$I1506,NCA_Calculations!$I$3:$N$12,2,0)</f>
        <v>#N/A</v>
      </c>
      <c r="C1518" s="156" t="e">
        <f>VLOOKUP('Room Details'!$I1506,NCA_Calculations!$I$3:$N$12,3,0)</f>
        <v>#N/A</v>
      </c>
      <c r="D1518" s="156" t="e">
        <f>VLOOKUP('Room Details'!$I1506,NCA_Calculations!$I$3:$N$12,4,0)</f>
        <v>#N/A</v>
      </c>
      <c r="E1518" s="156" t="e">
        <f>VLOOKUP('Room Details'!$I1506,NCA_Calculations!$I$3:$N$12,5,0)</f>
        <v>#N/A</v>
      </c>
      <c r="F1518" s="156" t="e">
        <f>VLOOKUP('Room Details'!$I1506,NCA_Calculations!$I$3:$N$12,6,0)</f>
        <v>#N/A</v>
      </c>
      <c r="G1518" s="156" t="str">
        <f>IF(OR(ISBLANK('Room Details'!$M1506), 'Room Details'!$M1506 = 0,  'Room Details'!$M1506 = "N/A" ),"Usable","Unusable")</f>
        <v>Usable</v>
      </c>
      <c r="H1518" s="156">
        <f>'Room Details'!$V1506</f>
        <v>0</v>
      </c>
      <c r="I1518" s="156">
        <f>_xlfn.IFNA(ROUNDUP(IF(OR('Room Details'!$J1506=0,ISBLANK('Room Details'!$J1506),'Room Details'!$J1506="N/A"),0,IF('Room Details'!$J1506&gt;$D1518,('Room Details'!$J1506/$E1518)+$F1518,IF('Room Details'!$J1506&lt;=ABS($B1518*$C1518),1,('Room Details'!$J1506/$B1518)+$C1518))),0),0)</f>
        <v>0</v>
      </c>
      <c r="J1518" s="167"/>
      <c r="K1518" s="167"/>
      <c r="L1518" s="156">
        <f t="shared" si="92"/>
        <v>0</v>
      </c>
      <c r="M1518" s="156">
        <f t="shared" si="93"/>
        <v>0</v>
      </c>
      <c r="N1518" s="165"/>
      <c r="O1518" s="165"/>
      <c r="P1518" s="156">
        <f t="shared" si="94"/>
        <v>0</v>
      </c>
      <c r="Q1518" s="156">
        <f t="shared" si="95"/>
        <v>0</v>
      </c>
      <c r="R1518" s="165"/>
      <c r="S1518" s="165"/>
    </row>
    <row r="1519" spans="1:19" x14ac:dyDescent="0.25">
      <c r="A1519" s="156">
        <v>1504</v>
      </c>
      <c r="B1519" s="156" t="e">
        <f>VLOOKUP('Room Details'!$I1507,NCA_Calculations!$I$3:$N$12,2,0)</f>
        <v>#N/A</v>
      </c>
      <c r="C1519" s="156" t="e">
        <f>VLOOKUP('Room Details'!$I1507,NCA_Calculations!$I$3:$N$12,3,0)</f>
        <v>#N/A</v>
      </c>
      <c r="D1519" s="156" t="e">
        <f>VLOOKUP('Room Details'!$I1507,NCA_Calculations!$I$3:$N$12,4,0)</f>
        <v>#N/A</v>
      </c>
      <c r="E1519" s="156" t="e">
        <f>VLOOKUP('Room Details'!$I1507,NCA_Calculations!$I$3:$N$12,5,0)</f>
        <v>#N/A</v>
      </c>
      <c r="F1519" s="156" t="e">
        <f>VLOOKUP('Room Details'!$I1507,NCA_Calculations!$I$3:$N$12,6,0)</f>
        <v>#N/A</v>
      </c>
      <c r="G1519" s="156" t="str">
        <f>IF(OR(ISBLANK('Room Details'!$M1507), 'Room Details'!$M1507 = 0,  'Room Details'!$M1507 = "N/A" ),"Usable","Unusable")</f>
        <v>Usable</v>
      </c>
      <c r="H1519" s="156">
        <f>'Room Details'!$V1507</f>
        <v>0</v>
      </c>
      <c r="I1519" s="156">
        <f>_xlfn.IFNA(ROUNDUP(IF(OR('Room Details'!$J1507=0,ISBLANK('Room Details'!$J1507),'Room Details'!$J1507="N/A"),0,IF('Room Details'!$J1507&gt;$D1519,('Room Details'!$J1507/$E1519)+$F1519,IF('Room Details'!$J1507&lt;=ABS($B1519*$C1519),1,('Room Details'!$J1507/$B1519)+$C1519))),0),0)</f>
        <v>0</v>
      </c>
      <c r="J1519" s="167"/>
      <c r="K1519" s="167"/>
      <c r="L1519" s="156">
        <f t="shared" si="92"/>
        <v>0</v>
      </c>
      <c r="M1519" s="156">
        <f t="shared" si="93"/>
        <v>0</v>
      </c>
      <c r="N1519" s="165"/>
      <c r="O1519" s="165"/>
      <c r="P1519" s="156">
        <f t="shared" si="94"/>
        <v>0</v>
      </c>
      <c r="Q1519" s="156">
        <f t="shared" si="95"/>
        <v>0</v>
      </c>
      <c r="R1519" s="165"/>
      <c r="S1519" s="165"/>
    </row>
    <row r="1520" spans="1:19" x14ac:dyDescent="0.25">
      <c r="A1520" s="156">
        <v>1505</v>
      </c>
      <c r="B1520" s="156" t="e">
        <f>VLOOKUP('Room Details'!$I1508,NCA_Calculations!$I$3:$N$12,2,0)</f>
        <v>#N/A</v>
      </c>
      <c r="C1520" s="156" t="e">
        <f>VLOOKUP('Room Details'!$I1508,NCA_Calculations!$I$3:$N$12,3,0)</f>
        <v>#N/A</v>
      </c>
      <c r="D1520" s="156" t="e">
        <f>VLOOKUP('Room Details'!$I1508,NCA_Calculations!$I$3:$N$12,4,0)</f>
        <v>#N/A</v>
      </c>
      <c r="E1520" s="156" t="e">
        <f>VLOOKUP('Room Details'!$I1508,NCA_Calculations!$I$3:$N$12,5,0)</f>
        <v>#N/A</v>
      </c>
      <c r="F1520" s="156" t="e">
        <f>VLOOKUP('Room Details'!$I1508,NCA_Calculations!$I$3:$N$12,6,0)</f>
        <v>#N/A</v>
      </c>
      <c r="G1520" s="156" t="str">
        <f>IF(OR(ISBLANK('Room Details'!$M1508), 'Room Details'!$M1508 = 0,  'Room Details'!$M1508 = "N/A" ),"Usable","Unusable")</f>
        <v>Usable</v>
      </c>
      <c r="H1520" s="156">
        <f>'Room Details'!$V1508</f>
        <v>0</v>
      </c>
      <c r="I1520" s="156">
        <f>_xlfn.IFNA(ROUNDUP(IF(OR('Room Details'!$J1508=0,ISBLANK('Room Details'!$J1508),'Room Details'!$J1508="N/A"),0,IF('Room Details'!$J1508&gt;$D1520,('Room Details'!$J1508/$E1520)+$F1520,IF('Room Details'!$J1508&lt;=ABS($B1520*$C1520),1,('Room Details'!$J1508/$B1520)+$C1520))),0),0)</f>
        <v>0</v>
      </c>
      <c r="J1520" s="167"/>
      <c r="K1520" s="167"/>
      <c r="L1520" s="156">
        <f t="shared" si="92"/>
        <v>0</v>
      </c>
      <c r="M1520" s="156">
        <f t="shared" si="93"/>
        <v>0</v>
      </c>
      <c r="N1520" s="165"/>
      <c r="O1520" s="165"/>
      <c r="P1520" s="156">
        <f t="shared" si="94"/>
        <v>0</v>
      </c>
      <c r="Q1520" s="156">
        <f t="shared" si="95"/>
        <v>0</v>
      </c>
      <c r="R1520" s="165"/>
      <c r="S1520" s="165"/>
    </row>
    <row r="1521" spans="1:19" x14ac:dyDescent="0.25">
      <c r="A1521" s="156">
        <v>1506</v>
      </c>
      <c r="B1521" s="156" t="e">
        <f>VLOOKUP('Room Details'!$I1509,NCA_Calculations!$I$3:$N$12,2,0)</f>
        <v>#N/A</v>
      </c>
      <c r="C1521" s="156" t="e">
        <f>VLOOKUP('Room Details'!$I1509,NCA_Calculations!$I$3:$N$12,3,0)</f>
        <v>#N/A</v>
      </c>
      <c r="D1521" s="156" t="e">
        <f>VLOOKUP('Room Details'!$I1509,NCA_Calculations!$I$3:$N$12,4,0)</f>
        <v>#N/A</v>
      </c>
      <c r="E1521" s="156" t="e">
        <f>VLOOKUP('Room Details'!$I1509,NCA_Calculations!$I$3:$N$12,5,0)</f>
        <v>#N/A</v>
      </c>
      <c r="F1521" s="156" t="e">
        <f>VLOOKUP('Room Details'!$I1509,NCA_Calculations!$I$3:$N$12,6,0)</f>
        <v>#N/A</v>
      </c>
      <c r="G1521" s="156" t="str">
        <f>IF(OR(ISBLANK('Room Details'!$M1509), 'Room Details'!$M1509 = 0,  'Room Details'!$M1509 = "N/A" ),"Usable","Unusable")</f>
        <v>Usable</v>
      </c>
      <c r="H1521" s="156">
        <f>'Room Details'!$V1509</f>
        <v>0</v>
      </c>
      <c r="I1521" s="156">
        <f>_xlfn.IFNA(ROUNDUP(IF(OR('Room Details'!$J1509=0,ISBLANK('Room Details'!$J1509),'Room Details'!$J1509="N/A"),0,IF('Room Details'!$J1509&gt;$D1521,('Room Details'!$J1509/$E1521)+$F1521,IF('Room Details'!$J1509&lt;=ABS($B1521*$C1521),1,('Room Details'!$J1509/$B1521)+$C1521))),0),0)</f>
        <v>0</v>
      </c>
      <c r="J1521" s="167"/>
      <c r="K1521" s="167"/>
      <c r="L1521" s="156">
        <f t="shared" si="92"/>
        <v>0</v>
      </c>
      <c r="M1521" s="156">
        <f t="shared" si="93"/>
        <v>0</v>
      </c>
      <c r="N1521" s="165"/>
      <c r="O1521" s="165"/>
      <c r="P1521" s="156">
        <f t="shared" si="94"/>
        <v>0</v>
      </c>
      <c r="Q1521" s="156">
        <f t="shared" si="95"/>
        <v>0</v>
      </c>
      <c r="R1521" s="165"/>
      <c r="S1521" s="165"/>
    </row>
    <row r="1522" spans="1:19" x14ac:dyDescent="0.25">
      <c r="A1522" s="156">
        <v>1507</v>
      </c>
      <c r="B1522" s="156" t="e">
        <f>VLOOKUP('Room Details'!$I1510,NCA_Calculations!$I$3:$N$12,2,0)</f>
        <v>#N/A</v>
      </c>
      <c r="C1522" s="156" t="e">
        <f>VLOOKUP('Room Details'!$I1510,NCA_Calculations!$I$3:$N$12,3,0)</f>
        <v>#N/A</v>
      </c>
      <c r="D1522" s="156" t="e">
        <f>VLOOKUP('Room Details'!$I1510,NCA_Calculations!$I$3:$N$12,4,0)</f>
        <v>#N/A</v>
      </c>
      <c r="E1522" s="156" t="e">
        <f>VLOOKUP('Room Details'!$I1510,NCA_Calculations!$I$3:$N$12,5,0)</f>
        <v>#N/A</v>
      </c>
      <c r="F1522" s="156" t="e">
        <f>VLOOKUP('Room Details'!$I1510,NCA_Calculations!$I$3:$N$12,6,0)</f>
        <v>#N/A</v>
      </c>
      <c r="G1522" s="156" t="str">
        <f>IF(OR(ISBLANK('Room Details'!$M1510), 'Room Details'!$M1510 = 0,  'Room Details'!$M1510 = "N/A" ),"Usable","Unusable")</f>
        <v>Usable</v>
      </c>
      <c r="H1522" s="156">
        <f>'Room Details'!$V1510</f>
        <v>0</v>
      </c>
      <c r="I1522" s="156">
        <f>_xlfn.IFNA(ROUNDUP(IF(OR('Room Details'!$J1510=0,ISBLANK('Room Details'!$J1510),'Room Details'!$J1510="N/A"),0,IF('Room Details'!$J1510&gt;$D1522,('Room Details'!$J1510/$E1522)+$F1522,IF('Room Details'!$J1510&lt;=ABS($B1522*$C1522),1,('Room Details'!$J1510/$B1522)+$C1522))),0),0)</f>
        <v>0</v>
      </c>
      <c r="J1522" s="167"/>
      <c r="K1522" s="167"/>
      <c r="L1522" s="156">
        <f t="shared" si="92"/>
        <v>0</v>
      </c>
      <c r="M1522" s="156">
        <f t="shared" si="93"/>
        <v>0</v>
      </c>
      <c r="N1522" s="165"/>
      <c r="O1522" s="165"/>
      <c r="P1522" s="156">
        <f t="shared" si="94"/>
        <v>0</v>
      </c>
      <c r="Q1522" s="156">
        <f t="shared" si="95"/>
        <v>0</v>
      </c>
      <c r="R1522" s="165"/>
      <c r="S1522" s="165"/>
    </row>
    <row r="1523" spans="1:19" x14ac:dyDescent="0.25">
      <c r="A1523" s="156">
        <v>1508</v>
      </c>
      <c r="B1523" s="156" t="e">
        <f>VLOOKUP('Room Details'!$I1511,NCA_Calculations!$I$3:$N$12,2,0)</f>
        <v>#N/A</v>
      </c>
      <c r="C1523" s="156" t="e">
        <f>VLOOKUP('Room Details'!$I1511,NCA_Calculations!$I$3:$N$12,3,0)</f>
        <v>#N/A</v>
      </c>
      <c r="D1523" s="156" t="e">
        <f>VLOOKUP('Room Details'!$I1511,NCA_Calculations!$I$3:$N$12,4,0)</f>
        <v>#N/A</v>
      </c>
      <c r="E1523" s="156" t="e">
        <f>VLOOKUP('Room Details'!$I1511,NCA_Calculations!$I$3:$N$12,5,0)</f>
        <v>#N/A</v>
      </c>
      <c r="F1523" s="156" t="e">
        <f>VLOOKUP('Room Details'!$I1511,NCA_Calculations!$I$3:$N$12,6,0)</f>
        <v>#N/A</v>
      </c>
      <c r="G1523" s="156" t="str">
        <f>IF(OR(ISBLANK('Room Details'!$M1511), 'Room Details'!$M1511 = 0,  'Room Details'!$M1511 = "N/A" ),"Usable","Unusable")</f>
        <v>Usable</v>
      </c>
      <c r="H1523" s="156">
        <f>'Room Details'!$V1511</f>
        <v>0</v>
      </c>
      <c r="I1523" s="156">
        <f>_xlfn.IFNA(ROUNDUP(IF(OR('Room Details'!$J1511=0,ISBLANK('Room Details'!$J1511),'Room Details'!$J1511="N/A"),0,IF('Room Details'!$J1511&gt;$D1523,('Room Details'!$J1511/$E1523)+$F1523,IF('Room Details'!$J1511&lt;=ABS($B1523*$C1523),1,('Room Details'!$J1511/$B1523)+$C1523))),0),0)</f>
        <v>0</v>
      </c>
      <c r="J1523" s="167"/>
      <c r="K1523" s="167"/>
      <c r="L1523" s="156">
        <f t="shared" si="92"/>
        <v>0</v>
      </c>
      <c r="M1523" s="156">
        <f t="shared" si="93"/>
        <v>0</v>
      </c>
      <c r="N1523" s="165"/>
      <c r="O1523" s="165"/>
      <c r="P1523" s="156">
        <f t="shared" si="94"/>
        <v>0</v>
      </c>
      <c r="Q1523" s="156">
        <f t="shared" si="95"/>
        <v>0</v>
      </c>
      <c r="R1523" s="165"/>
      <c r="S1523" s="165"/>
    </row>
    <row r="1524" spans="1:19" x14ac:dyDescent="0.25">
      <c r="A1524" s="156">
        <v>1509</v>
      </c>
      <c r="B1524" s="156" t="e">
        <f>VLOOKUP('Room Details'!$I1512,NCA_Calculations!$I$3:$N$12,2,0)</f>
        <v>#N/A</v>
      </c>
      <c r="C1524" s="156" t="e">
        <f>VLOOKUP('Room Details'!$I1512,NCA_Calculations!$I$3:$N$12,3,0)</f>
        <v>#N/A</v>
      </c>
      <c r="D1524" s="156" t="e">
        <f>VLOOKUP('Room Details'!$I1512,NCA_Calculations!$I$3:$N$12,4,0)</f>
        <v>#N/A</v>
      </c>
      <c r="E1524" s="156" t="e">
        <f>VLOOKUP('Room Details'!$I1512,NCA_Calculations!$I$3:$N$12,5,0)</f>
        <v>#N/A</v>
      </c>
      <c r="F1524" s="156" t="e">
        <f>VLOOKUP('Room Details'!$I1512,NCA_Calculations!$I$3:$N$12,6,0)</f>
        <v>#N/A</v>
      </c>
      <c r="G1524" s="156" t="str">
        <f>IF(OR(ISBLANK('Room Details'!$M1512), 'Room Details'!$M1512 = 0,  'Room Details'!$M1512 = "N/A" ),"Usable","Unusable")</f>
        <v>Usable</v>
      </c>
      <c r="H1524" s="156">
        <f>'Room Details'!$V1512</f>
        <v>0</v>
      </c>
      <c r="I1524" s="156">
        <f>_xlfn.IFNA(ROUNDUP(IF(OR('Room Details'!$J1512=0,ISBLANK('Room Details'!$J1512),'Room Details'!$J1512="N/A"),0,IF('Room Details'!$J1512&gt;$D1524,('Room Details'!$J1512/$E1524)+$F1524,IF('Room Details'!$J1512&lt;=ABS($B1524*$C1524),1,('Room Details'!$J1512/$B1524)+$C1524))),0),0)</f>
        <v>0</v>
      </c>
      <c r="J1524" s="167"/>
      <c r="K1524" s="167"/>
      <c r="L1524" s="156">
        <f t="shared" si="92"/>
        <v>0</v>
      </c>
      <c r="M1524" s="156">
        <f t="shared" si="93"/>
        <v>0</v>
      </c>
      <c r="N1524" s="165"/>
      <c r="O1524" s="165"/>
      <c r="P1524" s="156">
        <f t="shared" si="94"/>
        <v>0</v>
      </c>
      <c r="Q1524" s="156">
        <f t="shared" si="95"/>
        <v>0</v>
      </c>
      <c r="R1524" s="165"/>
      <c r="S1524" s="165"/>
    </row>
    <row r="1525" spans="1:19" x14ac:dyDescent="0.25">
      <c r="A1525" s="156">
        <v>1510</v>
      </c>
      <c r="B1525" s="156" t="e">
        <f>VLOOKUP('Room Details'!$I1513,NCA_Calculations!$I$3:$N$12,2,0)</f>
        <v>#N/A</v>
      </c>
      <c r="C1525" s="156" t="e">
        <f>VLOOKUP('Room Details'!$I1513,NCA_Calculations!$I$3:$N$12,3,0)</f>
        <v>#N/A</v>
      </c>
      <c r="D1525" s="156" t="e">
        <f>VLOOKUP('Room Details'!$I1513,NCA_Calculations!$I$3:$N$12,4,0)</f>
        <v>#N/A</v>
      </c>
      <c r="E1525" s="156" t="e">
        <f>VLOOKUP('Room Details'!$I1513,NCA_Calculations!$I$3:$N$12,5,0)</f>
        <v>#N/A</v>
      </c>
      <c r="F1525" s="156" t="e">
        <f>VLOOKUP('Room Details'!$I1513,NCA_Calculations!$I$3:$N$12,6,0)</f>
        <v>#N/A</v>
      </c>
      <c r="G1525" s="156" t="str">
        <f>IF(OR(ISBLANK('Room Details'!$M1513), 'Room Details'!$M1513 = 0,  'Room Details'!$M1513 = "N/A" ),"Usable","Unusable")</f>
        <v>Usable</v>
      </c>
      <c r="H1525" s="156">
        <f>'Room Details'!$V1513</f>
        <v>0</v>
      </c>
      <c r="I1525" s="156">
        <f>_xlfn.IFNA(ROUNDUP(IF(OR('Room Details'!$J1513=0,ISBLANK('Room Details'!$J1513),'Room Details'!$J1513="N/A"),0,IF('Room Details'!$J1513&gt;$D1525,('Room Details'!$J1513/$E1525)+$F1525,IF('Room Details'!$J1513&lt;=ABS($B1525*$C1525),1,('Room Details'!$J1513/$B1525)+$C1525))),0),0)</f>
        <v>0</v>
      </c>
      <c r="J1525" s="167"/>
      <c r="K1525" s="167"/>
      <c r="L1525" s="156">
        <f t="shared" si="92"/>
        <v>0</v>
      </c>
      <c r="M1525" s="156">
        <f t="shared" si="93"/>
        <v>0</v>
      </c>
      <c r="N1525" s="165"/>
      <c r="O1525" s="165"/>
      <c r="P1525" s="156">
        <f t="shared" si="94"/>
        <v>0</v>
      </c>
      <c r="Q1525" s="156">
        <f t="shared" si="95"/>
        <v>0</v>
      </c>
      <c r="R1525" s="165"/>
      <c r="S1525" s="165"/>
    </row>
    <row r="1526" spans="1:19" x14ac:dyDescent="0.25">
      <c r="A1526" s="156">
        <v>1511</v>
      </c>
      <c r="B1526" s="156" t="e">
        <f>VLOOKUP('Room Details'!$I1514,NCA_Calculations!$I$3:$N$12,2,0)</f>
        <v>#N/A</v>
      </c>
      <c r="C1526" s="156" t="e">
        <f>VLOOKUP('Room Details'!$I1514,NCA_Calculations!$I$3:$N$12,3,0)</f>
        <v>#N/A</v>
      </c>
      <c r="D1526" s="156" t="e">
        <f>VLOOKUP('Room Details'!$I1514,NCA_Calculations!$I$3:$N$12,4,0)</f>
        <v>#N/A</v>
      </c>
      <c r="E1526" s="156" t="e">
        <f>VLOOKUP('Room Details'!$I1514,NCA_Calculations!$I$3:$N$12,5,0)</f>
        <v>#N/A</v>
      </c>
      <c r="F1526" s="156" t="e">
        <f>VLOOKUP('Room Details'!$I1514,NCA_Calculations!$I$3:$N$12,6,0)</f>
        <v>#N/A</v>
      </c>
      <c r="G1526" s="156" t="str">
        <f>IF(OR(ISBLANK('Room Details'!$M1514), 'Room Details'!$M1514 = 0,  'Room Details'!$M1514 = "N/A" ),"Usable","Unusable")</f>
        <v>Usable</v>
      </c>
      <c r="H1526" s="156">
        <f>'Room Details'!$V1514</f>
        <v>0</v>
      </c>
      <c r="I1526" s="156">
        <f>_xlfn.IFNA(ROUNDUP(IF(OR('Room Details'!$J1514=0,ISBLANK('Room Details'!$J1514),'Room Details'!$J1514="N/A"),0,IF('Room Details'!$J1514&gt;$D1526,('Room Details'!$J1514/$E1526)+$F1526,IF('Room Details'!$J1514&lt;=ABS($B1526*$C1526),1,('Room Details'!$J1514/$B1526)+$C1526))),0),0)</f>
        <v>0</v>
      </c>
      <c r="J1526" s="167"/>
      <c r="K1526" s="167"/>
      <c r="L1526" s="156">
        <f t="shared" si="92"/>
        <v>0</v>
      </c>
      <c r="M1526" s="156">
        <f t="shared" si="93"/>
        <v>0</v>
      </c>
      <c r="N1526" s="165"/>
      <c r="O1526" s="165"/>
      <c r="P1526" s="156">
        <f t="shared" si="94"/>
        <v>0</v>
      </c>
      <c r="Q1526" s="156">
        <f t="shared" si="95"/>
        <v>0</v>
      </c>
      <c r="R1526" s="165"/>
      <c r="S1526" s="165"/>
    </row>
    <row r="1527" spans="1:19" x14ac:dyDescent="0.25">
      <c r="A1527" s="156">
        <v>1512</v>
      </c>
      <c r="B1527" s="156" t="e">
        <f>VLOOKUP('Room Details'!$I1515,NCA_Calculations!$I$3:$N$12,2,0)</f>
        <v>#N/A</v>
      </c>
      <c r="C1527" s="156" t="e">
        <f>VLOOKUP('Room Details'!$I1515,NCA_Calculations!$I$3:$N$12,3,0)</f>
        <v>#N/A</v>
      </c>
      <c r="D1527" s="156" t="e">
        <f>VLOOKUP('Room Details'!$I1515,NCA_Calculations!$I$3:$N$12,4,0)</f>
        <v>#N/A</v>
      </c>
      <c r="E1527" s="156" t="e">
        <f>VLOOKUP('Room Details'!$I1515,NCA_Calculations!$I$3:$N$12,5,0)</f>
        <v>#N/A</v>
      </c>
      <c r="F1527" s="156" t="e">
        <f>VLOOKUP('Room Details'!$I1515,NCA_Calculations!$I$3:$N$12,6,0)</f>
        <v>#N/A</v>
      </c>
      <c r="G1527" s="156" t="str">
        <f>IF(OR(ISBLANK('Room Details'!$M1515), 'Room Details'!$M1515 = 0,  'Room Details'!$M1515 = "N/A" ),"Usable","Unusable")</f>
        <v>Usable</v>
      </c>
      <c r="H1527" s="156">
        <f>'Room Details'!$V1515</f>
        <v>0</v>
      </c>
      <c r="I1527" s="156">
        <f>_xlfn.IFNA(ROUNDUP(IF(OR('Room Details'!$J1515=0,ISBLANK('Room Details'!$J1515),'Room Details'!$J1515="N/A"),0,IF('Room Details'!$J1515&gt;$D1527,('Room Details'!$J1515/$E1527)+$F1527,IF('Room Details'!$J1515&lt;=ABS($B1527*$C1527),1,('Room Details'!$J1515/$B1527)+$C1527))),0),0)</f>
        <v>0</v>
      </c>
      <c r="J1527" s="167"/>
      <c r="K1527" s="167"/>
      <c r="L1527" s="156">
        <f t="shared" si="92"/>
        <v>0</v>
      </c>
      <c r="M1527" s="156">
        <f t="shared" si="93"/>
        <v>0</v>
      </c>
      <c r="N1527" s="165"/>
      <c r="O1527" s="165"/>
      <c r="P1527" s="156">
        <f t="shared" si="94"/>
        <v>0</v>
      </c>
      <c r="Q1527" s="156">
        <f t="shared" si="95"/>
        <v>0</v>
      </c>
      <c r="R1527" s="165"/>
      <c r="S1527" s="165"/>
    </row>
    <row r="1528" spans="1:19" x14ac:dyDescent="0.25">
      <c r="A1528" s="156">
        <v>1513</v>
      </c>
      <c r="B1528" s="156" t="e">
        <f>VLOOKUP('Room Details'!$I1516,NCA_Calculations!$I$3:$N$12,2,0)</f>
        <v>#N/A</v>
      </c>
      <c r="C1528" s="156" t="e">
        <f>VLOOKUP('Room Details'!$I1516,NCA_Calculations!$I$3:$N$12,3,0)</f>
        <v>#N/A</v>
      </c>
      <c r="D1528" s="156" t="e">
        <f>VLOOKUP('Room Details'!$I1516,NCA_Calculations!$I$3:$N$12,4,0)</f>
        <v>#N/A</v>
      </c>
      <c r="E1528" s="156" t="e">
        <f>VLOOKUP('Room Details'!$I1516,NCA_Calculations!$I$3:$N$12,5,0)</f>
        <v>#N/A</v>
      </c>
      <c r="F1528" s="156" t="e">
        <f>VLOOKUP('Room Details'!$I1516,NCA_Calculations!$I$3:$N$12,6,0)</f>
        <v>#N/A</v>
      </c>
      <c r="G1528" s="156" t="str">
        <f>IF(OR(ISBLANK('Room Details'!$M1516), 'Room Details'!$M1516 = 0,  'Room Details'!$M1516 = "N/A" ),"Usable","Unusable")</f>
        <v>Usable</v>
      </c>
      <c r="H1528" s="156">
        <f>'Room Details'!$V1516</f>
        <v>0</v>
      </c>
      <c r="I1528" s="156">
        <f>_xlfn.IFNA(ROUNDUP(IF(OR('Room Details'!$J1516=0,ISBLANK('Room Details'!$J1516),'Room Details'!$J1516="N/A"),0,IF('Room Details'!$J1516&gt;$D1528,('Room Details'!$J1516/$E1528)+$F1528,IF('Room Details'!$J1516&lt;=ABS($B1528*$C1528),1,('Room Details'!$J1516/$B1528)+$C1528))),0),0)</f>
        <v>0</v>
      </c>
      <c r="J1528" s="167"/>
      <c r="K1528" s="167"/>
      <c r="L1528" s="156">
        <f t="shared" si="92"/>
        <v>0</v>
      </c>
      <c r="M1528" s="156">
        <f t="shared" si="93"/>
        <v>0</v>
      </c>
      <c r="N1528" s="165"/>
      <c r="O1528" s="165"/>
      <c r="P1528" s="156">
        <f t="shared" si="94"/>
        <v>0</v>
      </c>
      <c r="Q1528" s="156">
        <f t="shared" si="95"/>
        <v>0</v>
      </c>
      <c r="R1528" s="165"/>
      <c r="S1528" s="165"/>
    </row>
    <row r="1529" spans="1:19" x14ac:dyDescent="0.25">
      <c r="A1529" s="156">
        <v>1514</v>
      </c>
      <c r="B1529" s="156" t="e">
        <f>VLOOKUP('Room Details'!$I1517,NCA_Calculations!$I$3:$N$12,2,0)</f>
        <v>#N/A</v>
      </c>
      <c r="C1529" s="156" t="e">
        <f>VLOOKUP('Room Details'!$I1517,NCA_Calculations!$I$3:$N$12,3,0)</f>
        <v>#N/A</v>
      </c>
      <c r="D1529" s="156" t="e">
        <f>VLOOKUP('Room Details'!$I1517,NCA_Calculations!$I$3:$N$12,4,0)</f>
        <v>#N/A</v>
      </c>
      <c r="E1529" s="156" t="e">
        <f>VLOOKUP('Room Details'!$I1517,NCA_Calculations!$I$3:$N$12,5,0)</f>
        <v>#N/A</v>
      </c>
      <c r="F1529" s="156" t="e">
        <f>VLOOKUP('Room Details'!$I1517,NCA_Calculations!$I$3:$N$12,6,0)</f>
        <v>#N/A</v>
      </c>
      <c r="G1529" s="156" t="str">
        <f>IF(OR(ISBLANK('Room Details'!$M1517), 'Room Details'!$M1517 = 0,  'Room Details'!$M1517 = "N/A" ),"Usable","Unusable")</f>
        <v>Usable</v>
      </c>
      <c r="H1529" s="156">
        <f>'Room Details'!$V1517</f>
        <v>0</v>
      </c>
      <c r="I1529" s="156">
        <f>_xlfn.IFNA(ROUNDUP(IF(OR('Room Details'!$J1517=0,ISBLANK('Room Details'!$J1517),'Room Details'!$J1517="N/A"),0,IF('Room Details'!$J1517&gt;$D1529,('Room Details'!$J1517/$E1529)+$F1529,IF('Room Details'!$J1517&lt;=ABS($B1529*$C1529),1,('Room Details'!$J1517/$B1529)+$C1529))),0),0)</f>
        <v>0</v>
      </c>
      <c r="J1529" s="167"/>
      <c r="K1529" s="167"/>
      <c r="L1529" s="156">
        <f t="shared" si="92"/>
        <v>0</v>
      </c>
      <c r="M1529" s="156">
        <f t="shared" si="93"/>
        <v>0</v>
      </c>
      <c r="N1529" s="165"/>
      <c r="O1529" s="165"/>
      <c r="P1529" s="156">
        <f t="shared" si="94"/>
        <v>0</v>
      </c>
      <c r="Q1529" s="156">
        <f t="shared" si="95"/>
        <v>0</v>
      </c>
      <c r="R1529" s="165"/>
      <c r="S1529" s="165"/>
    </row>
    <row r="1530" spans="1:19" x14ac:dyDescent="0.25">
      <c r="A1530" s="156">
        <v>1515</v>
      </c>
      <c r="B1530" s="156" t="e">
        <f>VLOOKUP('Room Details'!$I1518,NCA_Calculations!$I$3:$N$12,2,0)</f>
        <v>#N/A</v>
      </c>
      <c r="C1530" s="156" t="e">
        <f>VLOOKUP('Room Details'!$I1518,NCA_Calculations!$I$3:$N$12,3,0)</f>
        <v>#N/A</v>
      </c>
      <c r="D1530" s="156" t="e">
        <f>VLOOKUP('Room Details'!$I1518,NCA_Calculations!$I$3:$N$12,4,0)</f>
        <v>#N/A</v>
      </c>
      <c r="E1530" s="156" t="e">
        <f>VLOOKUP('Room Details'!$I1518,NCA_Calculations!$I$3:$N$12,5,0)</f>
        <v>#N/A</v>
      </c>
      <c r="F1530" s="156" t="e">
        <f>VLOOKUP('Room Details'!$I1518,NCA_Calculations!$I$3:$N$12,6,0)</f>
        <v>#N/A</v>
      </c>
      <c r="G1530" s="156" t="str">
        <f>IF(OR(ISBLANK('Room Details'!$M1518), 'Room Details'!$M1518 = 0,  'Room Details'!$M1518 = "N/A" ),"Usable","Unusable")</f>
        <v>Usable</v>
      </c>
      <c r="H1530" s="156">
        <f>'Room Details'!$V1518</f>
        <v>0</v>
      </c>
      <c r="I1530" s="156">
        <f>_xlfn.IFNA(ROUNDUP(IF(OR('Room Details'!$J1518=0,ISBLANK('Room Details'!$J1518),'Room Details'!$J1518="N/A"),0,IF('Room Details'!$J1518&gt;$D1530,('Room Details'!$J1518/$E1530)+$F1530,IF('Room Details'!$J1518&lt;=ABS($B1530*$C1530),1,('Room Details'!$J1518/$B1530)+$C1530))),0),0)</f>
        <v>0</v>
      </c>
      <c r="J1530" s="167"/>
      <c r="K1530" s="167"/>
      <c r="L1530" s="156">
        <f t="shared" si="92"/>
        <v>0</v>
      </c>
      <c r="M1530" s="156">
        <f t="shared" si="93"/>
        <v>0</v>
      </c>
      <c r="N1530" s="165"/>
      <c r="O1530" s="165"/>
      <c r="P1530" s="156">
        <f t="shared" si="94"/>
        <v>0</v>
      </c>
      <c r="Q1530" s="156">
        <f t="shared" si="95"/>
        <v>0</v>
      </c>
      <c r="R1530" s="165"/>
      <c r="S1530" s="165"/>
    </row>
    <row r="1531" spans="1:19" x14ac:dyDescent="0.25">
      <c r="A1531" s="156">
        <v>1516</v>
      </c>
      <c r="B1531" s="156" t="e">
        <f>VLOOKUP('Room Details'!$I1519,NCA_Calculations!$I$3:$N$12,2,0)</f>
        <v>#N/A</v>
      </c>
      <c r="C1531" s="156" t="e">
        <f>VLOOKUP('Room Details'!$I1519,NCA_Calculations!$I$3:$N$12,3,0)</f>
        <v>#N/A</v>
      </c>
      <c r="D1531" s="156" t="e">
        <f>VLOOKUP('Room Details'!$I1519,NCA_Calculations!$I$3:$N$12,4,0)</f>
        <v>#N/A</v>
      </c>
      <c r="E1531" s="156" t="e">
        <f>VLOOKUP('Room Details'!$I1519,NCA_Calculations!$I$3:$N$12,5,0)</f>
        <v>#N/A</v>
      </c>
      <c r="F1531" s="156" t="e">
        <f>VLOOKUP('Room Details'!$I1519,NCA_Calculations!$I$3:$N$12,6,0)</f>
        <v>#N/A</v>
      </c>
      <c r="G1531" s="156" t="str">
        <f>IF(OR(ISBLANK('Room Details'!$M1519), 'Room Details'!$M1519 = 0,  'Room Details'!$M1519 = "N/A" ),"Usable","Unusable")</f>
        <v>Usable</v>
      </c>
      <c r="H1531" s="156">
        <f>'Room Details'!$V1519</f>
        <v>0</v>
      </c>
      <c r="I1531" s="156">
        <f>_xlfn.IFNA(ROUNDUP(IF(OR('Room Details'!$J1519=0,ISBLANK('Room Details'!$J1519),'Room Details'!$J1519="N/A"),0,IF('Room Details'!$J1519&gt;$D1531,('Room Details'!$J1519/$E1531)+$F1531,IF('Room Details'!$J1519&lt;=ABS($B1531*$C1531),1,('Room Details'!$J1519/$B1531)+$C1531))),0),0)</f>
        <v>0</v>
      </c>
      <c r="J1531" s="167"/>
      <c r="K1531" s="167"/>
      <c r="L1531" s="156">
        <f t="shared" si="92"/>
        <v>0</v>
      </c>
      <c r="M1531" s="156">
        <f t="shared" si="93"/>
        <v>0</v>
      </c>
      <c r="N1531" s="165"/>
      <c r="O1531" s="165"/>
      <c r="P1531" s="156">
        <f t="shared" si="94"/>
        <v>0</v>
      </c>
      <c r="Q1531" s="156">
        <f t="shared" si="95"/>
        <v>0</v>
      </c>
      <c r="R1531" s="165"/>
      <c r="S1531" s="165"/>
    </row>
    <row r="1532" spans="1:19" x14ac:dyDescent="0.25">
      <c r="A1532" s="156">
        <v>1517</v>
      </c>
      <c r="B1532" s="156" t="e">
        <f>VLOOKUP('Room Details'!$I1520,NCA_Calculations!$I$3:$N$12,2,0)</f>
        <v>#N/A</v>
      </c>
      <c r="C1532" s="156" t="e">
        <f>VLOOKUP('Room Details'!$I1520,NCA_Calculations!$I$3:$N$12,3,0)</f>
        <v>#N/A</v>
      </c>
      <c r="D1532" s="156" t="e">
        <f>VLOOKUP('Room Details'!$I1520,NCA_Calculations!$I$3:$N$12,4,0)</f>
        <v>#N/A</v>
      </c>
      <c r="E1532" s="156" t="e">
        <f>VLOOKUP('Room Details'!$I1520,NCA_Calculations!$I$3:$N$12,5,0)</f>
        <v>#N/A</v>
      </c>
      <c r="F1532" s="156" t="e">
        <f>VLOOKUP('Room Details'!$I1520,NCA_Calculations!$I$3:$N$12,6,0)</f>
        <v>#N/A</v>
      </c>
      <c r="G1532" s="156" t="str">
        <f>IF(OR(ISBLANK('Room Details'!$M1520), 'Room Details'!$M1520 = 0,  'Room Details'!$M1520 = "N/A" ),"Usable","Unusable")</f>
        <v>Usable</v>
      </c>
      <c r="H1532" s="156">
        <f>'Room Details'!$V1520</f>
        <v>0</v>
      </c>
      <c r="I1532" s="156">
        <f>_xlfn.IFNA(ROUNDUP(IF(OR('Room Details'!$J1520=0,ISBLANK('Room Details'!$J1520),'Room Details'!$J1520="N/A"),0,IF('Room Details'!$J1520&gt;$D1532,('Room Details'!$J1520/$E1532)+$F1532,IF('Room Details'!$J1520&lt;=ABS($B1532*$C1532),1,('Room Details'!$J1520/$B1532)+$C1532))),0),0)</f>
        <v>0</v>
      </c>
      <c r="J1532" s="167"/>
      <c r="K1532" s="167"/>
      <c r="L1532" s="156">
        <f t="shared" si="92"/>
        <v>0</v>
      </c>
      <c r="M1532" s="156">
        <f t="shared" si="93"/>
        <v>0</v>
      </c>
      <c r="N1532" s="165"/>
      <c r="O1532" s="165"/>
      <c r="P1532" s="156">
        <f t="shared" si="94"/>
        <v>0</v>
      </c>
      <c r="Q1532" s="156">
        <f t="shared" si="95"/>
        <v>0</v>
      </c>
      <c r="R1532" s="165"/>
      <c r="S1532" s="165"/>
    </row>
    <row r="1533" spans="1:19" x14ac:dyDescent="0.25">
      <c r="A1533" s="156">
        <v>1518</v>
      </c>
      <c r="B1533" s="156" t="e">
        <f>VLOOKUP('Room Details'!$I1521,NCA_Calculations!$I$3:$N$12,2,0)</f>
        <v>#N/A</v>
      </c>
      <c r="C1533" s="156" t="e">
        <f>VLOOKUP('Room Details'!$I1521,NCA_Calculations!$I$3:$N$12,3,0)</f>
        <v>#N/A</v>
      </c>
      <c r="D1533" s="156" t="e">
        <f>VLOOKUP('Room Details'!$I1521,NCA_Calculations!$I$3:$N$12,4,0)</f>
        <v>#N/A</v>
      </c>
      <c r="E1533" s="156" t="e">
        <f>VLOOKUP('Room Details'!$I1521,NCA_Calculations!$I$3:$N$12,5,0)</f>
        <v>#N/A</v>
      </c>
      <c r="F1533" s="156" t="e">
        <f>VLOOKUP('Room Details'!$I1521,NCA_Calculations!$I$3:$N$12,6,0)</f>
        <v>#N/A</v>
      </c>
      <c r="G1533" s="156" t="str">
        <f>IF(OR(ISBLANK('Room Details'!$M1521), 'Room Details'!$M1521 = 0,  'Room Details'!$M1521 = "N/A" ),"Usable","Unusable")</f>
        <v>Usable</v>
      </c>
      <c r="H1533" s="156">
        <f>'Room Details'!$V1521</f>
        <v>0</v>
      </c>
      <c r="I1533" s="156">
        <f>_xlfn.IFNA(ROUNDUP(IF(OR('Room Details'!$J1521=0,ISBLANK('Room Details'!$J1521),'Room Details'!$J1521="N/A"),0,IF('Room Details'!$J1521&gt;$D1533,('Room Details'!$J1521/$E1533)+$F1533,IF('Room Details'!$J1521&lt;=ABS($B1533*$C1533),1,('Room Details'!$J1521/$B1533)+$C1533))),0),0)</f>
        <v>0</v>
      </c>
      <c r="J1533" s="167"/>
      <c r="K1533" s="167"/>
      <c r="L1533" s="156">
        <f t="shared" si="92"/>
        <v>0</v>
      </c>
      <c r="M1533" s="156">
        <f t="shared" si="93"/>
        <v>0</v>
      </c>
      <c r="N1533" s="165"/>
      <c r="O1533" s="165"/>
      <c r="P1533" s="156">
        <f t="shared" si="94"/>
        <v>0</v>
      </c>
      <c r="Q1533" s="156">
        <f t="shared" si="95"/>
        <v>0</v>
      </c>
      <c r="R1533" s="165"/>
      <c r="S1533" s="165"/>
    </row>
    <row r="1534" spans="1:19" x14ac:dyDescent="0.25">
      <c r="A1534" s="156">
        <v>1519</v>
      </c>
      <c r="B1534" s="156" t="e">
        <f>VLOOKUP('Room Details'!$I1522,NCA_Calculations!$I$3:$N$12,2,0)</f>
        <v>#N/A</v>
      </c>
      <c r="C1534" s="156" t="e">
        <f>VLOOKUP('Room Details'!$I1522,NCA_Calculations!$I$3:$N$12,3,0)</f>
        <v>#N/A</v>
      </c>
      <c r="D1534" s="156" t="e">
        <f>VLOOKUP('Room Details'!$I1522,NCA_Calculations!$I$3:$N$12,4,0)</f>
        <v>#N/A</v>
      </c>
      <c r="E1534" s="156" t="e">
        <f>VLOOKUP('Room Details'!$I1522,NCA_Calculations!$I$3:$N$12,5,0)</f>
        <v>#N/A</v>
      </c>
      <c r="F1534" s="156" t="e">
        <f>VLOOKUP('Room Details'!$I1522,NCA_Calculations!$I$3:$N$12,6,0)</f>
        <v>#N/A</v>
      </c>
      <c r="G1534" s="156" t="str">
        <f>IF(OR(ISBLANK('Room Details'!$M1522), 'Room Details'!$M1522 = 0,  'Room Details'!$M1522 = "N/A" ),"Usable","Unusable")</f>
        <v>Usable</v>
      </c>
      <c r="H1534" s="156">
        <f>'Room Details'!$V1522</f>
        <v>0</v>
      </c>
      <c r="I1534" s="156">
        <f>_xlfn.IFNA(ROUNDUP(IF(OR('Room Details'!$J1522=0,ISBLANK('Room Details'!$J1522),'Room Details'!$J1522="N/A"),0,IF('Room Details'!$J1522&gt;$D1534,('Room Details'!$J1522/$E1534)+$F1534,IF('Room Details'!$J1522&lt;=ABS($B1534*$C1534),1,('Room Details'!$J1522/$B1534)+$C1534))),0),0)</f>
        <v>0</v>
      </c>
      <c r="J1534" s="167"/>
      <c r="K1534" s="167"/>
      <c r="L1534" s="156">
        <f t="shared" si="92"/>
        <v>0</v>
      </c>
      <c r="M1534" s="156">
        <f t="shared" si="93"/>
        <v>0</v>
      </c>
      <c r="N1534" s="165"/>
      <c r="O1534" s="165"/>
      <c r="P1534" s="156">
        <f t="shared" si="94"/>
        <v>0</v>
      </c>
      <c r="Q1534" s="156">
        <f t="shared" si="95"/>
        <v>0</v>
      </c>
      <c r="R1534" s="165"/>
      <c r="S1534" s="165"/>
    </row>
    <row r="1535" spans="1:19" x14ac:dyDescent="0.25">
      <c r="A1535" s="156">
        <v>1520</v>
      </c>
      <c r="B1535" s="156" t="e">
        <f>VLOOKUP('Room Details'!$I1523,NCA_Calculations!$I$3:$N$12,2,0)</f>
        <v>#N/A</v>
      </c>
      <c r="C1535" s="156" t="e">
        <f>VLOOKUP('Room Details'!$I1523,NCA_Calculations!$I$3:$N$12,3,0)</f>
        <v>#N/A</v>
      </c>
      <c r="D1535" s="156" t="e">
        <f>VLOOKUP('Room Details'!$I1523,NCA_Calculations!$I$3:$N$12,4,0)</f>
        <v>#N/A</v>
      </c>
      <c r="E1535" s="156" t="e">
        <f>VLOOKUP('Room Details'!$I1523,NCA_Calculations!$I$3:$N$12,5,0)</f>
        <v>#N/A</v>
      </c>
      <c r="F1535" s="156" t="e">
        <f>VLOOKUP('Room Details'!$I1523,NCA_Calculations!$I$3:$N$12,6,0)</f>
        <v>#N/A</v>
      </c>
      <c r="G1535" s="156" t="str">
        <f>IF(OR(ISBLANK('Room Details'!$M1523), 'Room Details'!$M1523 = 0,  'Room Details'!$M1523 = "N/A" ),"Usable","Unusable")</f>
        <v>Usable</v>
      </c>
      <c r="H1535" s="156">
        <f>'Room Details'!$V1523</f>
        <v>0</v>
      </c>
      <c r="I1535" s="156">
        <f>_xlfn.IFNA(ROUNDUP(IF(OR('Room Details'!$J1523=0,ISBLANK('Room Details'!$J1523),'Room Details'!$J1523="N/A"),0,IF('Room Details'!$J1523&gt;$D1535,('Room Details'!$J1523/$E1535)+$F1535,IF('Room Details'!$J1523&lt;=ABS($B1535*$C1535),1,('Room Details'!$J1523/$B1535)+$C1535))),0),0)</f>
        <v>0</v>
      </c>
      <c r="J1535" s="167"/>
      <c r="K1535" s="167"/>
      <c r="L1535" s="156">
        <f t="shared" si="92"/>
        <v>0</v>
      </c>
      <c r="M1535" s="156">
        <f t="shared" si="93"/>
        <v>0</v>
      </c>
      <c r="N1535" s="165"/>
      <c r="O1535" s="165"/>
      <c r="P1535" s="156">
        <f t="shared" si="94"/>
        <v>0</v>
      </c>
      <c r="Q1535" s="156">
        <f t="shared" si="95"/>
        <v>0</v>
      </c>
      <c r="R1535" s="165"/>
      <c r="S1535" s="165"/>
    </row>
    <row r="1536" spans="1:19" x14ac:dyDescent="0.25">
      <c r="A1536" s="156">
        <v>1521</v>
      </c>
      <c r="B1536" s="156" t="e">
        <f>VLOOKUP('Room Details'!$I1524,NCA_Calculations!$I$3:$N$12,2,0)</f>
        <v>#N/A</v>
      </c>
      <c r="C1536" s="156" t="e">
        <f>VLOOKUP('Room Details'!$I1524,NCA_Calculations!$I$3:$N$12,3,0)</f>
        <v>#N/A</v>
      </c>
      <c r="D1536" s="156" t="e">
        <f>VLOOKUP('Room Details'!$I1524,NCA_Calculations!$I$3:$N$12,4,0)</f>
        <v>#N/A</v>
      </c>
      <c r="E1536" s="156" t="e">
        <f>VLOOKUP('Room Details'!$I1524,NCA_Calculations!$I$3:$N$12,5,0)</f>
        <v>#N/A</v>
      </c>
      <c r="F1536" s="156" t="e">
        <f>VLOOKUP('Room Details'!$I1524,NCA_Calculations!$I$3:$N$12,6,0)</f>
        <v>#N/A</v>
      </c>
      <c r="G1536" s="156" t="str">
        <f>IF(OR(ISBLANK('Room Details'!$M1524), 'Room Details'!$M1524 = 0,  'Room Details'!$M1524 = "N/A" ),"Usable","Unusable")</f>
        <v>Usable</v>
      </c>
      <c r="H1536" s="156">
        <f>'Room Details'!$V1524</f>
        <v>0</v>
      </c>
      <c r="I1536" s="156">
        <f>_xlfn.IFNA(ROUNDUP(IF(OR('Room Details'!$J1524=0,ISBLANK('Room Details'!$J1524),'Room Details'!$J1524="N/A"),0,IF('Room Details'!$J1524&gt;$D1536,('Room Details'!$J1524/$E1536)+$F1536,IF('Room Details'!$J1524&lt;=ABS($B1536*$C1536),1,('Room Details'!$J1524/$B1536)+$C1536))),0),0)</f>
        <v>0</v>
      </c>
      <c r="J1536" s="167"/>
      <c r="K1536" s="167"/>
      <c r="L1536" s="156">
        <f t="shared" si="92"/>
        <v>0</v>
      </c>
      <c r="M1536" s="156">
        <f t="shared" si="93"/>
        <v>0</v>
      </c>
      <c r="N1536" s="165"/>
      <c r="O1536" s="165"/>
      <c r="P1536" s="156">
        <f t="shared" si="94"/>
        <v>0</v>
      </c>
      <c r="Q1536" s="156">
        <f t="shared" si="95"/>
        <v>0</v>
      </c>
      <c r="R1536" s="165"/>
      <c r="S1536" s="165"/>
    </row>
    <row r="1537" spans="1:19" x14ac:dyDescent="0.25">
      <c r="A1537" s="156">
        <v>1522</v>
      </c>
      <c r="B1537" s="156" t="e">
        <f>VLOOKUP('Room Details'!$I1525,NCA_Calculations!$I$3:$N$12,2,0)</f>
        <v>#N/A</v>
      </c>
      <c r="C1537" s="156" t="e">
        <f>VLOOKUP('Room Details'!$I1525,NCA_Calculations!$I$3:$N$12,3,0)</f>
        <v>#N/A</v>
      </c>
      <c r="D1537" s="156" t="e">
        <f>VLOOKUP('Room Details'!$I1525,NCA_Calculations!$I$3:$N$12,4,0)</f>
        <v>#N/A</v>
      </c>
      <c r="E1537" s="156" t="e">
        <f>VLOOKUP('Room Details'!$I1525,NCA_Calculations!$I$3:$N$12,5,0)</f>
        <v>#N/A</v>
      </c>
      <c r="F1537" s="156" t="e">
        <f>VLOOKUP('Room Details'!$I1525,NCA_Calculations!$I$3:$N$12,6,0)</f>
        <v>#N/A</v>
      </c>
      <c r="G1537" s="156" t="str">
        <f>IF(OR(ISBLANK('Room Details'!$M1525), 'Room Details'!$M1525 = 0,  'Room Details'!$M1525 = "N/A" ),"Usable","Unusable")</f>
        <v>Usable</v>
      </c>
      <c r="H1537" s="156">
        <f>'Room Details'!$V1525</f>
        <v>0</v>
      </c>
      <c r="I1537" s="156">
        <f>_xlfn.IFNA(ROUNDUP(IF(OR('Room Details'!$J1525=0,ISBLANK('Room Details'!$J1525),'Room Details'!$J1525="N/A"),0,IF('Room Details'!$J1525&gt;$D1537,('Room Details'!$J1525/$E1537)+$F1537,IF('Room Details'!$J1525&lt;=ABS($B1537*$C1537),1,('Room Details'!$J1525/$B1537)+$C1537))),0),0)</f>
        <v>0</v>
      </c>
      <c r="J1537" s="167"/>
      <c r="K1537" s="167"/>
      <c r="L1537" s="156">
        <f t="shared" si="92"/>
        <v>0</v>
      </c>
      <c r="M1537" s="156">
        <f t="shared" si="93"/>
        <v>0</v>
      </c>
      <c r="N1537" s="165"/>
      <c r="O1537" s="165"/>
      <c r="P1537" s="156">
        <f t="shared" si="94"/>
        <v>0</v>
      </c>
      <c r="Q1537" s="156">
        <f t="shared" si="95"/>
        <v>0</v>
      </c>
      <c r="R1537" s="165"/>
      <c r="S1537" s="165"/>
    </row>
    <row r="1538" spans="1:19" x14ac:dyDescent="0.25">
      <c r="A1538" s="156">
        <v>1523</v>
      </c>
      <c r="B1538" s="156" t="e">
        <f>VLOOKUP('Room Details'!$I1526,NCA_Calculations!$I$3:$N$12,2,0)</f>
        <v>#N/A</v>
      </c>
      <c r="C1538" s="156" t="e">
        <f>VLOOKUP('Room Details'!$I1526,NCA_Calculations!$I$3:$N$12,3,0)</f>
        <v>#N/A</v>
      </c>
      <c r="D1538" s="156" t="e">
        <f>VLOOKUP('Room Details'!$I1526,NCA_Calculations!$I$3:$N$12,4,0)</f>
        <v>#N/A</v>
      </c>
      <c r="E1538" s="156" t="e">
        <f>VLOOKUP('Room Details'!$I1526,NCA_Calculations!$I$3:$N$12,5,0)</f>
        <v>#N/A</v>
      </c>
      <c r="F1538" s="156" t="e">
        <f>VLOOKUP('Room Details'!$I1526,NCA_Calculations!$I$3:$N$12,6,0)</f>
        <v>#N/A</v>
      </c>
      <c r="G1538" s="156" t="str">
        <f>IF(OR(ISBLANK('Room Details'!$M1526), 'Room Details'!$M1526 = 0,  'Room Details'!$M1526 = "N/A" ),"Usable","Unusable")</f>
        <v>Usable</v>
      </c>
      <c r="H1538" s="156">
        <f>'Room Details'!$V1526</f>
        <v>0</v>
      </c>
      <c r="I1538" s="156">
        <f>_xlfn.IFNA(ROUNDUP(IF(OR('Room Details'!$J1526=0,ISBLANK('Room Details'!$J1526),'Room Details'!$J1526="N/A"),0,IF('Room Details'!$J1526&gt;$D1538,('Room Details'!$J1526/$E1538)+$F1538,IF('Room Details'!$J1526&lt;=ABS($B1538*$C1538),1,('Room Details'!$J1526/$B1538)+$C1538))),0),0)</f>
        <v>0</v>
      </c>
      <c r="J1538" s="167"/>
      <c r="K1538" s="167"/>
      <c r="L1538" s="156">
        <f t="shared" si="92"/>
        <v>0</v>
      </c>
      <c r="M1538" s="156">
        <f t="shared" si="93"/>
        <v>0</v>
      </c>
      <c r="N1538" s="165"/>
      <c r="O1538" s="165"/>
      <c r="P1538" s="156">
        <f t="shared" si="94"/>
        <v>0</v>
      </c>
      <c r="Q1538" s="156">
        <f t="shared" si="95"/>
        <v>0</v>
      </c>
      <c r="R1538" s="165"/>
      <c r="S1538" s="165"/>
    </row>
    <row r="1539" spans="1:19" x14ac:dyDescent="0.25">
      <c r="A1539" s="156">
        <v>1524</v>
      </c>
      <c r="B1539" s="156" t="e">
        <f>VLOOKUP('Room Details'!$I1527,NCA_Calculations!$I$3:$N$12,2,0)</f>
        <v>#N/A</v>
      </c>
      <c r="C1539" s="156" t="e">
        <f>VLOOKUP('Room Details'!$I1527,NCA_Calculations!$I$3:$N$12,3,0)</f>
        <v>#N/A</v>
      </c>
      <c r="D1539" s="156" t="e">
        <f>VLOOKUP('Room Details'!$I1527,NCA_Calculations!$I$3:$N$12,4,0)</f>
        <v>#N/A</v>
      </c>
      <c r="E1539" s="156" t="e">
        <f>VLOOKUP('Room Details'!$I1527,NCA_Calculations!$I$3:$N$12,5,0)</f>
        <v>#N/A</v>
      </c>
      <c r="F1539" s="156" t="e">
        <f>VLOOKUP('Room Details'!$I1527,NCA_Calculations!$I$3:$N$12,6,0)</f>
        <v>#N/A</v>
      </c>
      <c r="G1539" s="156" t="str">
        <f>IF(OR(ISBLANK('Room Details'!$M1527), 'Room Details'!$M1527 = 0,  'Room Details'!$M1527 = "N/A" ),"Usable","Unusable")</f>
        <v>Usable</v>
      </c>
      <c r="H1539" s="156">
        <f>'Room Details'!$V1527</f>
        <v>0</v>
      </c>
      <c r="I1539" s="156">
        <f>_xlfn.IFNA(ROUNDUP(IF(OR('Room Details'!$J1527=0,ISBLANK('Room Details'!$J1527),'Room Details'!$J1527="N/A"),0,IF('Room Details'!$J1527&gt;$D1539,('Room Details'!$J1527/$E1539)+$F1539,IF('Room Details'!$J1527&lt;=ABS($B1539*$C1539),1,('Room Details'!$J1527/$B1539)+$C1539))),0),0)</f>
        <v>0</v>
      </c>
      <c r="J1539" s="167"/>
      <c r="K1539" s="167"/>
      <c r="L1539" s="156">
        <f t="shared" si="92"/>
        <v>0</v>
      </c>
      <c r="M1539" s="156">
        <f t="shared" si="93"/>
        <v>0</v>
      </c>
      <c r="N1539" s="165"/>
      <c r="O1539" s="165"/>
      <c r="P1539" s="156">
        <f t="shared" si="94"/>
        <v>0</v>
      </c>
      <c r="Q1539" s="156">
        <f t="shared" si="95"/>
        <v>0</v>
      </c>
      <c r="R1539" s="165"/>
      <c r="S1539" s="165"/>
    </row>
    <row r="1540" spans="1:19" x14ac:dyDescent="0.25">
      <c r="A1540" s="156">
        <v>1525</v>
      </c>
      <c r="B1540" s="156" t="e">
        <f>VLOOKUP('Room Details'!$I1528,NCA_Calculations!$I$3:$N$12,2,0)</f>
        <v>#N/A</v>
      </c>
      <c r="C1540" s="156" t="e">
        <f>VLOOKUP('Room Details'!$I1528,NCA_Calculations!$I$3:$N$12,3,0)</f>
        <v>#N/A</v>
      </c>
      <c r="D1540" s="156" t="e">
        <f>VLOOKUP('Room Details'!$I1528,NCA_Calculations!$I$3:$N$12,4,0)</f>
        <v>#N/A</v>
      </c>
      <c r="E1540" s="156" t="e">
        <f>VLOOKUP('Room Details'!$I1528,NCA_Calculations!$I$3:$N$12,5,0)</f>
        <v>#N/A</v>
      </c>
      <c r="F1540" s="156" t="e">
        <f>VLOOKUP('Room Details'!$I1528,NCA_Calculations!$I$3:$N$12,6,0)</f>
        <v>#N/A</v>
      </c>
      <c r="G1540" s="156" t="str">
        <f>IF(OR(ISBLANK('Room Details'!$M1528), 'Room Details'!$M1528 = 0,  'Room Details'!$M1528 = "N/A" ),"Usable","Unusable")</f>
        <v>Usable</v>
      </c>
      <c r="H1540" s="156">
        <f>'Room Details'!$V1528</f>
        <v>0</v>
      </c>
      <c r="I1540" s="156">
        <f>_xlfn.IFNA(ROUNDUP(IF(OR('Room Details'!$J1528=0,ISBLANK('Room Details'!$J1528),'Room Details'!$J1528="N/A"),0,IF('Room Details'!$J1528&gt;$D1540,('Room Details'!$J1528/$E1540)+$F1540,IF('Room Details'!$J1528&lt;=ABS($B1540*$C1540),1,('Room Details'!$J1528/$B1540)+$C1540))),0),0)</f>
        <v>0</v>
      </c>
      <c r="J1540" s="167"/>
      <c r="K1540" s="167"/>
      <c r="L1540" s="156">
        <f t="shared" si="92"/>
        <v>0</v>
      </c>
      <c r="M1540" s="156">
        <f t="shared" si="93"/>
        <v>0</v>
      </c>
      <c r="N1540" s="165"/>
      <c r="O1540" s="165"/>
      <c r="P1540" s="156">
        <f t="shared" si="94"/>
        <v>0</v>
      </c>
      <c r="Q1540" s="156">
        <f t="shared" si="95"/>
        <v>0</v>
      </c>
      <c r="R1540" s="165"/>
      <c r="S1540" s="165"/>
    </row>
    <row r="1541" spans="1:19" x14ac:dyDescent="0.25">
      <c r="A1541" s="156">
        <v>1526</v>
      </c>
      <c r="B1541" s="156" t="e">
        <f>VLOOKUP('Room Details'!$I1529,NCA_Calculations!$I$3:$N$12,2,0)</f>
        <v>#N/A</v>
      </c>
      <c r="C1541" s="156" t="e">
        <f>VLOOKUP('Room Details'!$I1529,NCA_Calculations!$I$3:$N$12,3,0)</f>
        <v>#N/A</v>
      </c>
      <c r="D1541" s="156" t="e">
        <f>VLOOKUP('Room Details'!$I1529,NCA_Calculations!$I$3:$N$12,4,0)</f>
        <v>#N/A</v>
      </c>
      <c r="E1541" s="156" t="e">
        <f>VLOOKUP('Room Details'!$I1529,NCA_Calculations!$I$3:$N$12,5,0)</f>
        <v>#N/A</v>
      </c>
      <c r="F1541" s="156" t="e">
        <f>VLOOKUP('Room Details'!$I1529,NCA_Calculations!$I$3:$N$12,6,0)</f>
        <v>#N/A</v>
      </c>
      <c r="G1541" s="156" t="str">
        <f>IF(OR(ISBLANK('Room Details'!$M1529), 'Room Details'!$M1529 = 0,  'Room Details'!$M1529 = "N/A" ),"Usable","Unusable")</f>
        <v>Usable</v>
      </c>
      <c r="H1541" s="156">
        <f>'Room Details'!$V1529</f>
        <v>0</v>
      </c>
      <c r="I1541" s="156">
        <f>_xlfn.IFNA(ROUNDUP(IF(OR('Room Details'!$J1529=0,ISBLANK('Room Details'!$J1529),'Room Details'!$J1529="N/A"),0,IF('Room Details'!$J1529&gt;$D1541,('Room Details'!$J1529/$E1541)+$F1541,IF('Room Details'!$J1529&lt;=ABS($B1541*$C1541),1,('Room Details'!$J1529/$B1541)+$C1541))),0),0)</f>
        <v>0</v>
      </c>
      <c r="J1541" s="167"/>
      <c r="K1541" s="167"/>
      <c r="L1541" s="156">
        <f t="shared" si="92"/>
        <v>0</v>
      </c>
      <c r="M1541" s="156">
        <f t="shared" si="93"/>
        <v>0</v>
      </c>
      <c r="N1541" s="165"/>
      <c r="O1541" s="165"/>
      <c r="P1541" s="156">
        <f t="shared" si="94"/>
        <v>0</v>
      </c>
      <c r="Q1541" s="156">
        <f t="shared" si="95"/>
        <v>0</v>
      </c>
      <c r="R1541" s="165"/>
      <c r="S1541" s="165"/>
    </row>
    <row r="1542" spans="1:19" x14ac:dyDescent="0.25">
      <c r="A1542" s="156">
        <v>1527</v>
      </c>
      <c r="B1542" s="156" t="e">
        <f>VLOOKUP('Room Details'!$I1530,NCA_Calculations!$I$3:$N$12,2,0)</f>
        <v>#N/A</v>
      </c>
      <c r="C1542" s="156" t="e">
        <f>VLOOKUP('Room Details'!$I1530,NCA_Calculations!$I$3:$N$12,3,0)</f>
        <v>#N/A</v>
      </c>
      <c r="D1542" s="156" t="e">
        <f>VLOOKUP('Room Details'!$I1530,NCA_Calculations!$I$3:$N$12,4,0)</f>
        <v>#N/A</v>
      </c>
      <c r="E1542" s="156" t="e">
        <f>VLOOKUP('Room Details'!$I1530,NCA_Calculations!$I$3:$N$12,5,0)</f>
        <v>#N/A</v>
      </c>
      <c r="F1542" s="156" t="e">
        <f>VLOOKUP('Room Details'!$I1530,NCA_Calculations!$I$3:$N$12,6,0)</f>
        <v>#N/A</v>
      </c>
      <c r="G1542" s="156" t="str">
        <f>IF(OR(ISBLANK('Room Details'!$M1530), 'Room Details'!$M1530 = 0,  'Room Details'!$M1530 = "N/A" ),"Usable","Unusable")</f>
        <v>Usable</v>
      </c>
      <c r="H1542" s="156">
        <f>'Room Details'!$V1530</f>
        <v>0</v>
      </c>
      <c r="I1542" s="156">
        <f>_xlfn.IFNA(ROUNDUP(IF(OR('Room Details'!$J1530=0,ISBLANK('Room Details'!$J1530),'Room Details'!$J1530="N/A"),0,IF('Room Details'!$J1530&gt;$D1542,('Room Details'!$J1530/$E1542)+$F1542,IF('Room Details'!$J1530&lt;=ABS($B1542*$C1542),1,('Room Details'!$J1530/$B1542)+$C1542))),0),0)</f>
        <v>0</v>
      </c>
      <c r="J1542" s="167"/>
      <c r="K1542" s="167"/>
      <c r="L1542" s="156">
        <f t="shared" si="92"/>
        <v>0</v>
      </c>
      <c r="M1542" s="156">
        <f t="shared" si="93"/>
        <v>0</v>
      </c>
      <c r="N1542" s="165"/>
      <c r="O1542" s="165"/>
      <c r="P1542" s="156">
        <f t="shared" si="94"/>
        <v>0</v>
      </c>
      <c r="Q1542" s="156">
        <f t="shared" si="95"/>
        <v>0</v>
      </c>
      <c r="R1542" s="165"/>
      <c r="S1542" s="165"/>
    </row>
    <row r="1543" spans="1:19" x14ac:dyDescent="0.25">
      <c r="A1543" s="156">
        <v>1528</v>
      </c>
      <c r="B1543" s="156" t="e">
        <f>VLOOKUP('Room Details'!$I1531,NCA_Calculations!$I$3:$N$12,2,0)</f>
        <v>#N/A</v>
      </c>
      <c r="C1543" s="156" t="e">
        <f>VLOOKUP('Room Details'!$I1531,NCA_Calculations!$I$3:$N$12,3,0)</f>
        <v>#N/A</v>
      </c>
      <c r="D1543" s="156" t="e">
        <f>VLOOKUP('Room Details'!$I1531,NCA_Calculations!$I$3:$N$12,4,0)</f>
        <v>#N/A</v>
      </c>
      <c r="E1543" s="156" t="e">
        <f>VLOOKUP('Room Details'!$I1531,NCA_Calculations!$I$3:$N$12,5,0)</f>
        <v>#N/A</v>
      </c>
      <c r="F1543" s="156" t="e">
        <f>VLOOKUP('Room Details'!$I1531,NCA_Calculations!$I$3:$N$12,6,0)</f>
        <v>#N/A</v>
      </c>
      <c r="G1543" s="156" t="str">
        <f>IF(OR(ISBLANK('Room Details'!$M1531), 'Room Details'!$M1531 = 0,  'Room Details'!$M1531 = "N/A" ),"Usable","Unusable")</f>
        <v>Usable</v>
      </c>
      <c r="H1543" s="156">
        <f>'Room Details'!$V1531</f>
        <v>0</v>
      </c>
      <c r="I1543" s="156">
        <f>_xlfn.IFNA(ROUNDUP(IF(OR('Room Details'!$J1531=0,ISBLANK('Room Details'!$J1531),'Room Details'!$J1531="N/A"),0,IF('Room Details'!$J1531&gt;$D1543,('Room Details'!$J1531/$E1543)+$F1543,IF('Room Details'!$J1531&lt;=ABS($B1543*$C1543),1,('Room Details'!$J1531/$B1543)+$C1543))),0),0)</f>
        <v>0</v>
      </c>
      <c r="J1543" s="167"/>
      <c r="K1543" s="167"/>
      <c r="L1543" s="156">
        <f t="shared" si="92"/>
        <v>0</v>
      </c>
      <c r="M1543" s="156">
        <f t="shared" si="93"/>
        <v>0</v>
      </c>
      <c r="N1543" s="165"/>
      <c r="O1543" s="165"/>
      <c r="P1543" s="156">
        <f t="shared" si="94"/>
        <v>0</v>
      </c>
      <c r="Q1543" s="156">
        <f t="shared" si="95"/>
        <v>0</v>
      </c>
      <c r="R1543" s="165"/>
      <c r="S1543" s="165"/>
    </row>
    <row r="1544" spans="1:19" x14ac:dyDescent="0.25">
      <c r="A1544" s="156">
        <v>1529</v>
      </c>
      <c r="B1544" s="156" t="e">
        <f>VLOOKUP('Room Details'!$I1532,NCA_Calculations!$I$3:$N$12,2,0)</f>
        <v>#N/A</v>
      </c>
      <c r="C1544" s="156" t="e">
        <f>VLOOKUP('Room Details'!$I1532,NCA_Calculations!$I$3:$N$12,3,0)</f>
        <v>#N/A</v>
      </c>
      <c r="D1544" s="156" t="e">
        <f>VLOOKUP('Room Details'!$I1532,NCA_Calculations!$I$3:$N$12,4,0)</f>
        <v>#N/A</v>
      </c>
      <c r="E1544" s="156" t="e">
        <f>VLOOKUP('Room Details'!$I1532,NCA_Calculations!$I$3:$N$12,5,0)</f>
        <v>#N/A</v>
      </c>
      <c r="F1544" s="156" t="e">
        <f>VLOOKUP('Room Details'!$I1532,NCA_Calculations!$I$3:$N$12,6,0)</f>
        <v>#N/A</v>
      </c>
      <c r="G1544" s="156" t="str">
        <f>IF(OR(ISBLANK('Room Details'!$M1532), 'Room Details'!$M1532 = 0,  'Room Details'!$M1532 = "N/A" ),"Usable","Unusable")</f>
        <v>Usable</v>
      </c>
      <c r="H1544" s="156">
        <f>'Room Details'!$V1532</f>
        <v>0</v>
      </c>
      <c r="I1544" s="156">
        <f>_xlfn.IFNA(ROUNDUP(IF(OR('Room Details'!$J1532=0,ISBLANK('Room Details'!$J1532),'Room Details'!$J1532="N/A"),0,IF('Room Details'!$J1532&gt;$D1544,('Room Details'!$J1532/$E1544)+$F1544,IF('Room Details'!$J1532&lt;=ABS($B1544*$C1544),1,('Room Details'!$J1532/$B1544)+$C1544))),0),0)</f>
        <v>0</v>
      </c>
      <c r="J1544" s="167"/>
      <c r="K1544" s="167"/>
      <c r="L1544" s="156">
        <f t="shared" si="92"/>
        <v>0</v>
      </c>
      <c r="M1544" s="156">
        <f t="shared" si="93"/>
        <v>0</v>
      </c>
      <c r="N1544" s="165"/>
      <c r="O1544" s="165"/>
      <c r="P1544" s="156">
        <f t="shared" si="94"/>
        <v>0</v>
      </c>
      <c r="Q1544" s="156">
        <f t="shared" si="95"/>
        <v>0</v>
      </c>
      <c r="R1544" s="165"/>
      <c r="S1544" s="165"/>
    </row>
    <row r="1545" spans="1:19" x14ac:dyDescent="0.25">
      <c r="A1545" s="156">
        <v>1530</v>
      </c>
      <c r="B1545" s="156" t="e">
        <f>VLOOKUP('Room Details'!$I1533,NCA_Calculations!$I$3:$N$12,2,0)</f>
        <v>#N/A</v>
      </c>
      <c r="C1545" s="156" t="e">
        <f>VLOOKUP('Room Details'!$I1533,NCA_Calculations!$I$3:$N$12,3,0)</f>
        <v>#N/A</v>
      </c>
      <c r="D1545" s="156" t="e">
        <f>VLOOKUP('Room Details'!$I1533,NCA_Calculations!$I$3:$N$12,4,0)</f>
        <v>#N/A</v>
      </c>
      <c r="E1545" s="156" t="e">
        <f>VLOOKUP('Room Details'!$I1533,NCA_Calculations!$I$3:$N$12,5,0)</f>
        <v>#N/A</v>
      </c>
      <c r="F1545" s="156" t="e">
        <f>VLOOKUP('Room Details'!$I1533,NCA_Calculations!$I$3:$N$12,6,0)</f>
        <v>#N/A</v>
      </c>
      <c r="G1545" s="156" t="str">
        <f>IF(OR(ISBLANK('Room Details'!$M1533), 'Room Details'!$M1533 = 0,  'Room Details'!$M1533 = "N/A" ),"Usable","Unusable")</f>
        <v>Usable</v>
      </c>
      <c r="H1545" s="156">
        <f>'Room Details'!$V1533</f>
        <v>0</v>
      </c>
      <c r="I1545" s="156">
        <f>_xlfn.IFNA(ROUNDUP(IF(OR('Room Details'!$J1533=0,ISBLANK('Room Details'!$J1533),'Room Details'!$J1533="N/A"),0,IF('Room Details'!$J1533&gt;$D1545,('Room Details'!$J1533/$E1545)+$F1545,IF('Room Details'!$J1533&lt;=ABS($B1545*$C1545),1,('Room Details'!$J1533/$B1545)+$C1545))),0),0)</f>
        <v>0</v>
      </c>
      <c r="J1545" s="167"/>
      <c r="K1545" s="167"/>
      <c r="L1545" s="156">
        <f t="shared" si="92"/>
        <v>0</v>
      </c>
      <c r="M1545" s="156">
        <f t="shared" si="93"/>
        <v>0</v>
      </c>
      <c r="N1545" s="165"/>
      <c r="O1545" s="165"/>
      <c r="P1545" s="156">
        <f t="shared" si="94"/>
        <v>0</v>
      </c>
      <c r="Q1545" s="156">
        <f t="shared" si="95"/>
        <v>0</v>
      </c>
      <c r="R1545" s="165"/>
      <c r="S1545" s="165"/>
    </row>
    <row r="1546" spans="1:19" x14ac:dyDescent="0.25">
      <c r="A1546" s="156">
        <v>1531</v>
      </c>
      <c r="B1546" s="156" t="e">
        <f>VLOOKUP('Room Details'!$I1534,NCA_Calculations!$I$3:$N$12,2,0)</f>
        <v>#N/A</v>
      </c>
      <c r="C1546" s="156" t="e">
        <f>VLOOKUP('Room Details'!$I1534,NCA_Calculations!$I$3:$N$12,3,0)</f>
        <v>#N/A</v>
      </c>
      <c r="D1546" s="156" t="e">
        <f>VLOOKUP('Room Details'!$I1534,NCA_Calculations!$I$3:$N$12,4,0)</f>
        <v>#N/A</v>
      </c>
      <c r="E1546" s="156" t="e">
        <f>VLOOKUP('Room Details'!$I1534,NCA_Calculations!$I$3:$N$12,5,0)</f>
        <v>#N/A</v>
      </c>
      <c r="F1546" s="156" t="e">
        <f>VLOOKUP('Room Details'!$I1534,NCA_Calculations!$I$3:$N$12,6,0)</f>
        <v>#N/A</v>
      </c>
      <c r="G1546" s="156" t="str">
        <f>IF(OR(ISBLANK('Room Details'!$M1534), 'Room Details'!$M1534 = 0,  'Room Details'!$M1534 = "N/A" ),"Usable","Unusable")</f>
        <v>Usable</v>
      </c>
      <c r="H1546" s="156">
        <f>'Room Details'!$V1534</f>
        <v>0</v>
      </c>
      <c r="I1546" s="156">
        <f>_xlfn.IFNA(ROUNDUP(IF(OR('Room Details'!$J1534=0,ISBLANK('Room Details'!$J1534),'Room Details'!$J1534="N/A"),0,IF('Room Details'!$J1534&gt;$D1546,('Room Details'!$J1534/$E1546)+$F1546,IF('Room Details'!$J1534&lt;=ABS($B1546*$C1546),1,('Room Details'!$J1534/$B1546)+$C1546))),0),0)</f>
        <v>0</v>
      </c>
      <c r="J1546" s="167"/>
      <c r="K1546" s="167"/>
      <c r="L1546" s="156">
        <f t="shared" si="92"/>
        <v>0</v>
      </c>
      <c r="M1546" s="156">
        <f t="shared" si="93"/>
        <v>0</v>
      </c>
      <c r="N1546" s="165"/>
      <c r="O1546" s="165"/>
      <c r="P1546" s="156">
        <f t="shared" si="94"/>
        <v>0</v>
      </c>
      <c r="Q1546" s="156">
        <f t="shared" si="95"/>
        <v>0</v>
      </c>
      <c r="R1546" s="165"/>
      <c r="S1546" s="165"/>
    </row>
    <row r="1547" spans="1:19" x14ac:dyDescent="0.25">
      <c r="A1547" s="156">
        <v>1532</v>
      </c>
      <c r="B1547" s="156" t="e">
        <f>VLOOKUP('Room Details'!$I1535,NCA_Calculations!$I$3:$N$12,2,0)</f>
        <v>#N/A</v>
      </c>
      <c r="C1547" s="156" t="e">
        <f>VLOOKUP('Room Details'!$I1535,NCA_Calculations!$I$3:$N$12,3,0)</f>
        <v>#N/A</v>
      </c>
      <c r="D1547" s="156" t="e">
        <f>VLOOKUP('Room Details'!$I1535,NCA_Calculations!$I$3:$N$12,4,0)</f>
        <v>#N/A</v>
      </c>
      <c r="E1547" s="156" t="e">
        <f>VLOOKUP('Room Details'!$I1535,NCA_Calculations!$I$3:$N$12,5,0)</f>
        <v>#N/A</v>
      </c>
      <c r="F1547" s="156" t="e">
        <f>VLOOKUP('Room Details'!$I1535,NCA_Calculations!$I$3:$N$12,6,0)</f>
        <v>#N/A</v>
      </c>
      <c r="G1547" s="156" t="str">
        <f>IF(OR(ISBLANK('Room Details'!$M1535), 'Room Details'!$M1535 = 0,  'Room Details'!$M1535 = "N/A" ),"Usable","Unusable")</f>
        <v>Usable</v>
      </c>
      <c r="H1547" s="156">
        <f>'Room Details'!$V1535</f>
        <v>0</v>
      </c>
      <c r="I1547" s="156">
        <f>_xlfn.IFNA(ROUNDUP(IF(OR('Room Details'!$J1535=0,ISBLANK('Room Details'!$J1535),'Room Details'!$J1535="N/A"),0,IF('Room Details'!$J1535&gt;$D1547,('Room Details'!$J1535/$E1547)+$F1547,IF('Room Details'!$J1535&lt;=ABS($B1547*$C1547),1,('Room Details'!$J1535/$B1547)+$C1547))),0),0)</f>
        <v>0</v>
      </c>
      <c r="J1547" s="167"/>
      <c r="K1547" s="167"/>
      <c r="L1547" s="156">
        <f t="shared" si="92"/>
        <v>0</v>
      </c>
      <c r="M1547" s="156">
        <f t="shared" si="93"/>
        <v>0</v>
      </c>
      <c r="N1547" s="165"/>
      <c r="O1547" s="165"/>
      <c r="P1547" s="156">
        <f t="shared" si="94"/>
        <v>0</v>
      </c>
      <c r="Q1547" s="156">
        <f t="shared" si="95"/>
        <v>0</v>
      </c>
      <c r="R1547" s="165"/>
      <c r="S1547" s="165"/>
    </row>
    <row r="1548" spans="1:19" x14ac:dyDescent="0.25">
      <c r="A1548" s="156">
        <v>1533</v>
      </c>
      <c r="B1548" s="156" t="e">
        <f>VLOOKUP('Room Details'!$I1536,NCA_Calculations!$I$3:$N$12,2,0)</f>
        <v>#N/A</v>
      </c>
      <c r="C1548" s="156" t="e">
        <f>VLOOKUP('Room Details'!$I1536,NCA_Calculations!$I$3:$N$12,3,0)</f>
        <v>#N/A</v>
      </c>
      <c r="D1548" s="156" t="e">
        <f>VLOOKUP('Room Details'!$I1536,NCA_Calculations!$I$3:$N$12,4,0)</f>
        <v>#N/A</v>
      </c>
      <c r="E1548" s="156" t="e">
        <f>VLOOKUP('Room Details'!$I1536,NCA_Calculations!$I$3:$N$12,5,0)</f>
        <v>#N/A</v>
      </c>
      <c r="F1548" s="156" t="e">
        <f>VLOOKUP('Room Details'!$I1536,NCA_Calculations!$I$3:$N$12,6,0)</f>
        <v>#N/A</v>
      </c>
      <c r="G1548" s="156" t="str">
        <f>IF(OR(ISBLANK('Room Details'!$M1536), 'Room Details'!$M1536 = 0,  'Room Details'!$M1536 = "N/A" ),"Usable","Unusable")</f>
        <v>Usable</v>
      </c>
      <c r="H1548" s="156">
        <f>'Room Details'!$V1536</f>
        <v>0</v>
      </c>
      <c r="I1548" s="156">
        <f>_xlfn.IFNA(ROUNDUP(IF(OR('Room Details'!$J1536=0,ISBLANK('Room Details'!$J1536),'Room Details'!$J1536="N/A"),0,IF('Room Details'!$J1536&gt;$D1548,('Room Details'!$J1536/$E1548)+$F1548,IF('Room Details'!$J1536&lt;=ABS($B1548*$C1548),1,('Room Details'!$J1536/$B1548)+$C1548))),0),0)</f>
        <v>0</v>
      </c>
      <c r="J1548" s="167"/>
      <c r="K1548" s="167"/>
      <c r="L1548" s="156">
        <f t="shared" si="92"/>
        <v>0</v>
      </c>
      <c r="M1548" s="156">
        <f t="shared" si="93"/>
        <v>0</v>
      </c>
      <c r="N1548" s="165"/>
      <c r="O1548" s="165"/>
      <c r="P1548" s="156">
        <f t="shared" si="94"/>
        <v>0</v>
      </c>
      <c r="Q1548" s="156">
        <f t="shared" si="95"/>
        <v>0</v>
      </c>
      <c r="R1548" s="165"/>
      <c r="S1548" s="165"/>
    </row>
    <row r="1549" spans="1:19" x14ac:dyDescent="0.25">
      <c r="A1549" s="156">
        <v>1534</v>
      </c>
      <c r="B1549" s="156" t="e">
        <f>VLOOKUP('Room Details'!$I1537,NCA_Calculations!$I$3:$N$12,2,0)</f>
        <v>#N/A</v>
      </c>
      <c r="C1549" s="156" t="e">
        <f>VLOOKUP('Room Details'!$I1537,NCA_Calculations!$I$3:$N$12,3,0)</f>
        <v>#N/A</v>
      </c>
      <c r="D1549" s="156" t="e">
        <f>VLOOKUP('Room Details'!$I1537,NCA_Calculations!$I$3:$N$12,4,0)</f>
        <v>#N/A</v>
      </c>
      <c r="E1549" s="156" t="e">
        <f>VLOOKUP('Room Details'!$I1537,NCA_Calculations!$I$3:$N$12,5,0)</f>
        <v>#N/A</v>
      </c>
      <c r="F1549" s="156" t="e">
        <f>VLOOKUP('Room Details'!$I1537,NCA_Calculations!$I$3:$N$12,6,0)</f>
        <v>#N/A</v>
      </c>
      <c r="G1549" s="156" t="str">
        <f>IF(OR(ISBLANK('Room Details'!$M1537), 'Room Details'!$M1537 = 0,  'Room Details'!$M1537 = "N/A" ),"Usable","Unusable")</f>
        <v>Usable</v>
      </c>
      <c r="H1549" s="156">
        <f>'Room Details'!$V1537</f>
        <v>0</v>
      </c>
      <c r="I1549" s="156">
        <f>_xlfn.IFNA(ROUNDUP(IF(OR('Room Details'!$J1537=0,ISBLANK('Room Details'!$J1537),'Room Details'!$J1537="N/A"),0,IF('Room Details'!$J1537&gt;$D1549,('Room Details'!$J1537/$E1549)+$F1549,IF('Room Details'!$J1537&lt;=ABS($B1549*$C1549),1,('Room Details'!$J1537/$B1549)+$C1549))),0),0)</f>
        <v>0</v>
      </c>
      <c r="J1549" s="167"/>
      <c r="K1549" s="167"/>
      <c r="L1549" s="156">
        <f t="shared" si="92"/>
        <v>0</v>
      </c>
      <c r="M1549" s="156">
        <f t="shared" si="93"/>
        <v>0</v>
      </c>
      <c r="N1549" s="165"/>
      <c r="O1549" s="165"/>
      <c r="P1549" s="156">
        <f t="shared" si="94"/>
        <v>0</v>
      </c>
      <c r="Q1549" s="156">
        <f t="shared" si="95"/>
        <v>0</v>
      </c>
      <c r="R1549" s="165"/>
      <c r="S1549" s="165"/>
    </row>
    <row r="1550" spans="1:19" x14ac:dyDescent="0.25">
      <c r="A1550" s="156">
        <v>1535</v>
      </c>
      <c r="B1550" s="156" t="e">
        <f>VLOOKUP('Room Details'!$I1538,NCA_Calculations!$I$3:$N$12,2,0)</f>
        <v>#N/A</v>
      </c>
      <c r="C1550" s="156" t="e">
        <f>VLOOKUP('Room Details'!$I1538,NCA_Calculations!$I$3:$N$12,3,0)</f>
        <v>#N/A</v>
      </c>
      <c r="D1550" s="156" t="e">
        <f>VLOOKUP('Room Details'!$I1538,NCA_Calculations!$I$3:$N$12,4,0)</f>
        <v>#N/A</v>
      </c>
      <c r="E1550" s="156" t="e">
        <f>VLOOKUP('Room Details'!$I1538,NCA_Calculations!$I$3:$N$12,5,0)</f>
        <v>#N/A</v>
      </c>
      <c r="F1550" s="156" t="e">
        <f>VLOOKUP('Room Details'!$I1538,NCA_Calculations!$I$3:$N$12,6,0)</f>
        <v>#N/A</v>
      </c>
      <c r="G1550" s="156" t="str">
        <f>IF(OR(ISBLANK('Room Details'!$M1538), 'Room Details'!$M1538 = 0,  'Room Details'!$M1538 = "N/A" ),"Usable","Unusable")</f>
        <v>Usable</v>
      </c>
      <c r="H1550" s="156">
        <f>'Room Details'!$V1538</f>
        <v>0</v>
      </c>
      <c r="I1550" s="156">
        <f>_xlfn.IFNA(ROUNDUP(IF(OR('Room Details'!$J1538=0,ISBLANK('Room Details'!$J1538),'Room Details'!$J1538="N/A"),0,IF('Room Details'!$J1538&gt;$D1550,('Room Details'!$J1538/$E1550)+$F1550,IF('Room Details'!$J1538&lt;=ABS($B1550*$C1550),1,('Room Details'!$J1538/$B1550)+$C1550))),0),0)</f>
        <v>0</v>
      </c>
      <c r="J1550" s="167"/>
      <c r="K1550" s="167"/>
      <c r="L1550" s="156">
        <f t="shared" si="92"/>
        <v>0</v>
      </c>
      <c r="M1550" s="156">
        <f t="shared" si="93"/>
        <v>0</v>
      </c>
      <c r="N1550" s="165"/>
      <c r="O1550" s="165"/>
      <c r="P1550" s="156">
        <f t="shared" si="94"/>
        <v>0</v>
      </c>
      <c r="Q1550" s="156">
        <f t="shared" si="95"/>
        <v>0</v>
      </c>
      <c r="R1550" s="165"/>
      <c r="S1550" s="165"/>
    </row>
    <row r="1551" spans="1:19" x14ac:dyDescent="0.25">
      <c r="A1551" s="156">
        <v>1536</v>
      </c>
      <c r="B1551" s="156" t="e">
        <f>VLOOKUP('Room Details'!$I1539,NCA_Calculations!$I$3:$N$12,2,0)</f>
        <v>#N/A</v>
      </c>
      <c r="C1551" s="156" t="e">
        <f>VLOOKUP('Room Details'!$I1539,NCA_Calculations!$I$3:$N$12,3,0)</f>
        <v>#N/A</v>
      </c>
      <c r="D1551" s="156" t="e">
        <f>VLOOKUP('Room Details'!$I1539,NCA_Calculations!$I$3:$N$12,4,0)</f>
        <v>#N/A</v>
      </c>
      <c r="E1551" s="156" t="e">
        <f>VLOOKUP('Room Details'!$I1539,NCA_Calculations!$I$3:$N$12,5,0)</f>
        <v>#N/A</v>
      </c>
      <c r="F1551" s="156" t="e">
        <f>VLOOKUP('Room Details'!$I1539,NCA_Calculations!$I$3:$N$12,6,0)</f>
        <v>#N/A</v>
      </c>
      <c r="G1551" s="156" t="str">
        <f>IF(OR(ISBLANK('Room Details'!$M1539), 'Room Details'!$M1539 = 0,  'Room Details'!$M1539 = "N/A" ),"Usable","Unusable")</f>
        <v>Usable</v>
      </c>
      <c r="H1551" s="156">
        <f>'Room Details'!$V1539</f>
        <v>0</v>
      </c>
      <c r="I1551" s="156">
        <f>_xlfn.IFNA(ROUNDUP(IF(OR('Room Details'!$J1539=0,ISBLANK('Room Details'!$J1539),'Room Details'!$J1539="N/A"),0,IF('Room Details'!$J1539&gt;$D1551,('Room Details'!$J1539/$E1551)+$F1551,IF('Room Details'!$J1539&lt;=ABS($B1551*$C1551),1,('Room Details'!$J1539/$B1551)+$C1551))),0),0)</f>
        <v>0</v>
      </c>
      <c r="J1551" s="167"/>
      <c r="K1551" s="167"/>
      <c r="L1551" s="156">
        <f t="shared" si="92"/>
        <v>0</v>
      </c>
      <c r="M1551" s="156">
        <f t="shared" si="93"/>
        <v>0</v>
      </c>
      <c r="N1551" s="165"/>
      <c r="O1551" s="165"/>
      <c r="P1551" s="156">
        <f t="shared" si="94"/>
        <v>0</v>
      </c>
      <c r="Q1551" s="156">
        <f t="shared" si="95"/>
        <v>0</v>
      </c>
      <c r="R1551" s="165"/>
      <c r="S1551" s="165"/>
    </row>
    <row r="1552" spans="1:19" x14ac:dyDescent="0.25">
      <c r="A1552" s="156">
        <v>1537</v>
      </c>
      <c r="B1552" s="156" t="e">
        <f>VLOOKUP('Room Details'!$I1540,NCA_Calculations!$I$3:$N$12,2,0)</f>
        <v>#N/A</v>
      </c>
      <c r="C1552" s="156" t="e">
        <f>VLOOKUP('Room Details'!$I1540,NCA_Calculations!$I$3:$N$12,3,0)</f>
        <v>#N/A</v>
      </c>
      <c r="D1552" s="156" t="e">
        <f>VLOOKUP('Room Details'!$I1540,NCA_Calculations!$I$3:$N$12,4,0)</f>
        <v>#N/A</v>
      </c>
      <c r="E1552" s="156" t="e">
        <f>VLOOKUP('Room Details'!$I1540,NCA_Calculations!$I$3:$N$12,5,0)</f>
        <v>#N/A</v>
      </c>
      <c r="F1552" s="156" t="e">
        <f>VLOOKUP('Room Details'!$I1540,NCA_Calculations!$I$3:$N$12,6,0)</f>
        <v>#N/A</v>
      </c>
      <c r="G1552" s="156" t="str">
        <f>IF(OR(ISBLANK('Room Details'!$M1540), 'Room Details'!$M1540 = 0,  'Room Details'!$M1540 = "N/A" ),"Usable","Unusable")</f>
        <v>Usable</v>
      </c>
      <c r="H1552" s="156">
        <f>'Room Details'!$V1540</f>
        <v>0</v>
      </c>
      <c r="I1552" s="156">
        <f>_xlfn.IFNA(ROUNDUP(IF(OR('Room Details'!$J1540=0,ISBLANK('Room Details'!$J1540),'Room Details'!$J1540="N/A"),0,IF('Room Details'!$J1540&gt;$D1552,('Room Details'!$J1540/$E1552)+$F1552,IF('Room Details'!$J1540&lt;=ABS($B1552*$C1552),1,('Room Details'!$J1540/$B1552)+$C1552))),0),0)</f>
        <v>0</v>
      </c>
      <c r="J1552" s="167"/>
      <c r="K1552" s="167"/>
      <c r="L1552" s="156">
        <f t="shared" si="92"/>
        <v>0</v>
      </c>
      <c r="M1552" s="156">
        <f t="shared" si="93"/>
        <v>0</v>
      </c>
      <c r="N1552" s="165"/>
      <c r="O1552" s="165"/>
      <c r="P1552" s="156">
        <f t="shared" si="94"/>
        <v>0</v>
      </c>
      <c r="Q1552" s="156">
        <f t="shared" si="95"/>
        <v>0</v>
      </c>
      <c r="R1552" s="165"/>
      <c r="S1552" s="165"/>
    </row>
    <row r="1553" spans="1:19" x14ac:dyDescent="0.25">
      <c r="A1553" s="156">
        <v>1538</v>
      </c>
      <c r="B1553" s="156" t="e">
        <f>VLOOKUP('Room Details'!$I1541,NCA_Calculations!$I$3:$N$12,2,0)</f>
        <v>#N/A</v>
      </c>
      <c r="C1553" s="156" t="e">
        <f>VLOOKUP('Room Details'!$I1541,NCA_Calculations!$I$3:$N$12,3,0)</f>
        <v>#N/A</v>
      </c>
      <c r="D1553" s="156" t="e">
        <f>VLOOKUP('Room Details'!$I1541,NCA_Calculations!$I$3:$N$12,4,0)</f>
        <v>#N/A</v>
      </c>
      <c r="E1553" s="156" t="e">
        <f>VLOOKUP('Room Details'!$I1541,NCA_Calculations!$I$3:$N$12,5,0)</f>
        <v>#N/A</v>
      </c>
      <c r="F1553" s="156" t="e">
        <f>VLOOKUP('Room Details'!$I1541,NCA_Calculations!$I$3:$N$12,6,0)</f>
        <v>#N/A</v>
      </c>
      <c r="G1553" s="156" t="str">
        <f>IF(OR(ISBLANK('Room Details'!$M1541), 'Room Details'!$M1541 = 0,  'Room Details'!$M1541 = "N/A" ),"Usable","Unusable")</f>
        <v>Usable</v>
      </c>
      <c r="H1553" s="156">
        <f>'Room Details'!$V1541</f>
        <v>0</v>
      </c>
      <c r="I1553" s="156">
        <f>_xlfn.IFNA(ROUNDUP(IF(OR('Room Details'!$J1541=0,ISBLANK('Room Details'!$J1541),'Room Details'!$J1541="N/A"),0,IF('Room Details'!$J1541&gt;$D1553,('Room Details'!$J1541/$E1553)+$F1553,IF('Room Details'!$J1541&lt;=ABS($B1553*$C1553),1,('Room Details'!$J1541/$B1553)+$C1553))),0),0)</f>
        <v>0</v>
      </c>
      <c r="J1553" s="167"/>
      <c r="K1553" s="167"/>
      <c r="L1553" s="156">
        <f t="shared" ref="L1553:L1616" si="96">IF($G1553 = "Unusable", 0, IF($I1553&lt;$E$9, 0, IF(AND($I1553&gt;=$E$9,$I1553&lt;=$E$4),$I1553,INT($I1553/$E$4)*$E$4)))</f>
        <v>0</v>
      </c>
      <c r="M1553" s="156">
        <f t="shared" ref="M1553:M1616" si="97">$I1553-$L1553</f>
        <v>0</v>
      </c>
      <c r="N1553" s="165"/>
      <c r="O1553" s="165"/>
      <c r="P1553" s="156">
        <f t="shared" ref="P1553:P1616" si="98">$L1553</f>
        <v>0</v>
      </c>
      <c r="Q1553" s="156">
        <f t="shared" ref="Q1553:Q1616" si="99">$M1553</f>
        <v>0</v>
      </c>
      <c r="R1553" s="165"/>
      <c r="S1553" s="165"/>
    </row>
    <row r="1554" spans="1:19" x14ac:dyDescent="0.25">
      <c r="A1554" s="156">
        <v>1539</v>
      </c>
      <c r="B1554" s="156" t="e">
        <f>VLOOKUP('Room Details'!$I1542,NCA_Calculations!$I$3:$N$12,2,0)</f>
        <v>#N/A</v>
      </c>
      <c r="C1554" s="156" t="e">
        <f>VLOOKUP('Room Details'!$I1542,NCA_Calculations!$I$3:$N$12,3,0)</f>
        <v>#N/A</v>
      </c>
      <c r="D1554" s="156" t="e">
        <f>VLOOKUP('Room Details'!$I1542,NCA_Calculations!$I$3:$N$12,4,0)</f>
        <v>#N/A</v>
      </c>
      <c r="E1554" s="156" t="e">
        <f>VLOOKUP('Room Details'!$I1542,NCA_Calculations!$I$3:$N$12,5,0)</f>
        <v>#N/A</v>
      </c>
      <c r="F1554" s="156" t="e">
        <f>VLOOKUP('Room Details'!$I1542,NCA_Calculations!$I$3:$N$12,6,0)</f>
        <v>#N/A</v>
      </c>
      <c r="G1554" s="156" t="str">
        <f>IF(OR(ISBLANK('Room Details'!$M1542), 'Room Details'!$M1542 = 0,  'Room Details'!$M1542 = "N/A" ),"Usable","Unusable")</f>
        <v>Usable</v>
      </c>
      <c r="H1554" s="156">
        <f>'Room Details'!$V1542</f>
        <v>0</v>
      </c>
      <c r="I1554" s="156">
        <f>_xlfn.IFNA(ROUNDUP(IF(OR('Room Details'!$J1542=0,ISBLANK('Room Details'!$J1542),'Room Details'!$J1542="N/A"),0,IF('Room Details'!$J1542&gt;$D1554,('Room Details'!$J1542/$E1554)+$F1554,IF('Room Details'!$J1542&lt;=ABS($B1554*$C1554),1,('Room Details'!$J1542/$B1554)+$C1554))),0),0)</f>
        <v>0</v>
      </c>
      <c r="J1554" s="167"/>
      <c r="K1554" s="167"/>
      <c r="L1554" s="156">
        <f t="shared" si="96"/>
        <v>0</v>
      </c>
      <c r="M1554" s="156">
        <f t="shared" si="97"/>
        <v>0</v>
      </c>
      <c r="N1554" s="165"/>
      <c r="O1554" s="165"/>
      <c r="P1554" s="156">
        <f t="shared" si="98"/>
        <v>0</v>
      </c>
      <c r="Q1554" s="156">
        <f t="shared" si="99"/>
        <v>0</v>
      </c>
      <c r="R1554" s="165"/>
      <c r="S1554" s="165"/>
    </row>
    <row r="1555" spans="1:19" x14ac:dyDescent="0.25">
      <c r="A1555" s="156">
        <v>1540</v>
      </c>
      <c r="B1555" s="156" t="e">
        <f>VLOOKUP('Room Details'!$I1543,NCA_Calculations!$I$3:$N$12,2,0)</f>
        <v>#N/A</v>
      </c>
      <c r="C1555" s="156" t="e">
        <f>VLOOKUP('Room Details'!$I1543,NCA_Calculations!$I$3:$N$12,3,0)</f>
        <v>#N/A</v>
      </c>
      <c r="D1555" s="156" t="e">
        <f>VLOOKUP('Room Details'!$I1543,NCA_Calculations!$I$3:$N$12,4,0)</f>
        <v>#N/A</v>
      </c>
      <c r="E1555" s="156" t="e">
        <f>VLOOKUP('Room Details'!$I1543,NCA_Calculations!$I$3:$N$12,5,0)</f>
        <v>#N/A</v>
      </c>
      <c r="F1555" s="156" t="e">
        <f>VLOOKUP('Room Details'!$I1543,NCA_Calculations!$I$3:$N$12,6,0)</f>
        <v>#N/A</v>
      </c>
      <c r="G1555" s="156" t="str">
        <f>IF(OR(ISBLANK('Room Details'!$M1543), 'Room Details'!$M1543 = 0,  'Room Details'!$M1543 = "N/A" ),"Usable","Unusable")</f>
        <v>Usable</v>
      </c>
      <c r="H1555" s="156">
        <f>'Room Details'!$V1543</f>
        <v>0</v>
      </c>
      <c r="I1555" s="156">
        <f>_xlfn.IFNA(ROUNDUP(IF(OR('Room Details'!$J1543=0,ISBLANK('Room Details'!$J1543),'Room Details'!$J1543="N/A"),0,IF('Room Details'!$J1543&gt;$D1555,('Room Details'!$J1543/$E1555)+$F1555,IF('Room Details'!$J1543&lt;=ABS($B1555*$C1555),1,('Room Details'!$J1543/$B1555)+$C1555))),0),0)</f>
        <v>0</v>
      </c>
      <c r="J1555" s="167"/>
      <c r="K1555" s="167"/>
      <c r="L1555" s="156">
        <f t="shared" si="96"/>
        <v>0</v>
      </c>
      <c r="M1555" s="156">
        <f t="shared" si="97"/>
        <v>0</v>
      </c>
      <c r="N1555" s="165"/>
      <c r="O1555" s="165"/>
      <c r="P1555" s="156">
        <f t="shared" si="98"/>
        <v>0</v>
      </c>
      <c r="Q1555" s="156">
        <f t="shared" si="99"/>
        <v>0</v>
      </c>
      <c r="R1555" s="165"/>
      <c r="S1555" s="165"/>
    </row>
    <row r="1556" spans="1:19" x14ac:dyDescent="0.25">
      <c r="A1556" s="156">
        <v>1541</v>
      </c>
      <c r="B1556" s="156" t="e">
        <f>VLOOKUP('Room Details'!$I1544,NCA_Calculations!$I$3:$N$12,2,0)</f>
        <v>#N/A</v>
      </c>
      <c r="C1556" s="156" t="e">
        <f>VLOOKUP('Room Details'!$I1544,NCA_Calculations!$I$3:$N$12,3,0)</f>
        <v>#N/A</v>
      </c>
      <c r="D1556" s="156" t="e">
        <f>VLOOKUP('Room Details'!$I1544,NCA_Calculations!$I$3:$N$12,4,0)</f>
        <v>#N/A</v>
      </c>
      <c r="E1556" s="156" t="e">
        <f>VLOOKUP('Room Details'!$I1544,NCA_Calculations!$I$3:$N$12,5,0)</f>
        <v>#N/A</v>
      </c>
      <c r="F1556" s="156" t="e">
        <f>VLOOKUP('Room Details'!$I1544,NCA_Calculations!$I$3:$N$12,6,0)</f>
        <v>#N/A</v>
      </c>
      <c r="G1556" s="156" t="str">
        <f>IF(OR(ISBLANK('Room Details'!$M1544), 'Room Details'!$M1544 = 0,  'Room Details'!$M1544 = "N/A" ),"Usable","Unusable")</f>
        <v>Usable</v>
      </c>
      <c r="H1556" s="156">
        <f>'Room Details'!$V1544</f>
        <v>0</v>
      </c>
      <c r="I1556" s="156">
        <f>_xlfn.IFNA(ROUNDUP(IF(OR('Room Details'!$J1544=0,ISBLANK('Room Details'!$J1544),'Room Details'!$J1544="N/A"),0,IF('Room Details'!$J1544&gt;$D1556,('Room Details'!$J1544/$E1556)+$F1556,IF('Room Details'!$J1544&lt;=ABS($B1556*$C1556),1,('Room Details'!$J1544/$B1556)+$C1556))),0),0)</f>
        <v>0</v>
      </c>
      <c r="J1556" s="167"/>
      <c r="K1556" s="167"/>
      <c r="L1556" s="156">
        <f t="shared" si="96"/>
        <v>0</v>
      </c>
      <c r="M1556" s="156">
        <f t="shared" si="97"/>
        <v>0</v>
      </c>
      <c r="N1556" s="165"/>
      <c r="O1556" s="165"/>
      <c r="P1556" s="156">
        <f t="shared" si="98"/>
        <v>0</v>
      </c>
      <c r="Q1556" s="156">
        <f t="shared" si="99"/>
        <v>0</v>
      </c>
      <c r="R1556" s="165"/>
      <c r="S1556" s="165"/>
    </row>
    <row r="1557" spans="1:19" x14ac:dyDescent="0.25">
      <c r="A1557" s="156">
        <v>1542</v>
      </c>
      <c r="B1557" s="156" t="e">
        <f>VLOOKUP('Room Details'!$I1545,NCA_Calculations!$I$3:$N$12,2,0)</f>
        <v>#N/A</v>
      </c>
      <c r="C1557" s="156" t="e">
        <f>VLOOKUP('Room Details'!$I1545,NCA_Calculations!$I$3:$N$12,3,0)</f>
        <v>#N/A</v>
      </c>
      <c r="D1557" s="156" t="e">
        <f>VLOOKUP('Room Details'!$I1545,NCA_Calculations!$I$3:$N$12,4,0)</f>
        <v>#N/A</v>
      </c>
      <c r="E1557" s="156" t="e">
        <f>VLOOKUP('Room Details'!$I1545,NCA_Calculations!$I$3:$N$12,5,0)</f>
        <v>#N/A</v>
      </c>
      <c r="F1557" s="156" t="e">
        <f>VLOOKUP('Room Details'!$I1545,NCA_Calculations!$I$3:$N$12,6,0)</f>
        <v>#N/A</v>
      </c>
      <c r="G1557" s="156" t="str">
        <f>IF(OR(ISBLANK('Room Details'!$M1545), 'Room Details'!$M1545 = 0,  'Room Details'!$M1545 = "N/A" ),"Usable","Unusable")</f>
        <v>Usable</v>
      </c>
      <c r="H1557" s="156">
        <f>'Room Details'!$V1545</f>
        <v>0</v>
      </c>
      <c r="I1557" s="156">
        <f>_xlfn.IFNA(ROUNDUP(IF(OR('Room Details'!$J1545=0,ISBLANK('Room Details'!$J1545),'Room Details'!$J1545="N/A"),0,IF('Room Details'!$J1545&gt;$D1557,('Room Details'!$J1545/$E1557)+$F1557,IF('Room Details'!$J1545&lt;=ABS($B1557*$C1557),1,('Room Details'!$J1545/$B1557)+$C1557))),0),0)</f>
        <v>0</v>
      </c>
      <c r="J1557" s="167"/>
      <c r="K1557" s="167"/>
      <c r="L1557" s="156">
        <f t="shared" si="96"/>
        <v>0</v>
      </c>
      <c r="M1557" s="156">
        <f t="shared" si="97"/>
        <v>0</v>
      </c>
      <c r="N1557" s="165"/>
      <c r="O1557" s="165"/>
      <c r="P1557" s="156">
        <f t="shared" si="98"/>
        <v>0</v>
      </c>
      <c r="Q1557" s="156">
        <f t="shared" si="99"/>
        <v>0</v>
      </c>
      <c r="R1557" s="165"/>
      <c r="S1557" s="165"/>
    </row>
    <row r="1558" spans="1:19" x14ac:dyDescent="0.25">
      <c r="A1558" s="156">
        <v>1543</v>
      </c>
      <c r="B1558" s="156" t="e">
        <f>VLOOKUP('Room Details'!$I1546,NCA_Calculations!$I$3:$N$12,2,0)</f>
        <v>#N/A</v>
      </c>
      <c r="C1558" s="156" t="e">
        <f>VLOOKUP('Room Details'!$I1546,NCA_Calculations!$I$3:$N$12,3,0)</f>
        <v>#N/A</v>
      </c>
      <c r="D1558" s="156" t="e">
        <f>VLOOKUP('Room Details'!$I1546,NCA_Calculations!$I$3:$N$12,4,0)</f>
        <v>#N/A</v>
      </c>
      <c r="E1558" s="156" t="e">
        <f>VLOOKUP('Room Details'!$I1546,NCA_Calculations!$I$3:$N$12,5,0)</f>
        <v>#N/A</v>
      </c>
      <c r="F1558" s="156" t="e">
        <f>VLOOKUP('Room Details'!$I1546,NCA_Calculations!$I$3:$N$12,6,0)</f>
        <v>#N/A</v>
      </c>
      <c r="G1558" s="156" t="str">
        <f>IF(OR(ISBLANK('Room Details'!$M1546), 'Room Details'!$M1546 = 0,  'Room Details'!$M1546 = "N/A" ),"Usable","Unusable")</f>
        <v>Usable</v>
      </c>
      <c r="H1558" s="156">
        <f>'Room Details'!$V1546</f>
        <v>0</v>
      </c>
      <c r="I1558" s="156">
        <f>_xlfn.IFNA(ROUNDUP(IF(OR('Room Details'!$J1546=0,ISBLANK('Room Details'!$J1546),'Room Details'!$J1546="N/A"),0,IF('Room Details'!$J1546&gt;$D1558,('Room Details'!$J1546/$E1558)+$F1558,IF('Room Details'!$J1546&lt;=ABS($B1558*$C1558),1,('Room Details'!$J1546/$B1558)+$C1558))),0),0)</f>
        <v>0</v>
      </c>
      <c r="J1558" s="167"/>
      <c r="K1558" s="167"/>
      <c r="L1558" s="156">
        <f t="shared" si="96"/>
        <v>0</v>
      </c>
      <c r="M1558" s="156">
        <f t="shared" si="97"/>
        <v>0</v>
      </c>
      <c r="N1558" s="165"/>
      <c r="O1558" s="165"/>
      <c r="P1558" s="156">
        <f t="shared" si="98"/>
        <v>0</v>
      </c>
      <c r="Q1558" s="156">
        <f t="shared" si="99"/>
        <v>0</v>
      </c>
      <c r="R1558" s="165"/>
      <c r="S1558" s="165"/>
    </row>
    <row r="1559" spans="1:19" x14ac:dyDescent="0.25">
      <c r="A1559" s="156">
        <v>1544</v>
      </c>
      <c r="B1559" s="156" t="e">
        <f>VLOOKUP('Room Details'!$I1547,NCA_Calculations!$I$3:$N$12,2,0)</f>
        <v>#N/A</v>
      </c>
      <c r="C1559" s="156" t="e">
        <f>VLOOKUP('Room Details'!$I1547,NCA_Calculations!$I$3:$N$12,3,0)</f>
        <v>#N/A</v>
      </c>
      <c r="D1559" s="156" t="e">
        <f>VLOOKUP('Room Details'!$I1547,NCA_Calculations!$I$3:$N$12,4,0)</f>
        <v>#N/A</v>
      </c>
      <c r="E1559" s="156" t="e">
        <f>VLOOKUP('Room Details'!$I1547,NCA_Calculations!$I$3:$N$12,5,0)</f>
        <v>#N/A</v>
      </c>
      <c r="F1559" s="156" t="e">
        <f>VLOOKUP('Room Details'!$I1547,NCA_Calculations!$I$3:$N$12,6,0)</f>
        <v>#N/A</v>
      </c>
      <c r="G1559" s="156" t="str">
        <f>IF(OR(ISBLANK('Room Details'!$M1547), 'Room Details'!$M1547 = 0,  'Room Details'!$M1547 = "N/A" ),"Usable","Unusable")</f>
        <v>Usable</v>
      </c>
      <c r="H1559" s="156">
        <f>'Room Details'!$V1547</f>
        <v>0</v>
      </c>
      <c r="I1559" s="156">
        <f>_xlfn.IFNA(ROUNDUP(IF(OR('Room Details'!$J1547=0,ISBLANK('Room Details'!$J1547),'Room Details'!$J1547="N/A"),0,IF('Room Details'!$J1547&gt;$D1559,('Room Details'!$J1547/$E1559)+$F1559,IF('Room Details'!$J1547&lt;=ABS($B1559*$C1559),1,('Room Details'!$J1547/$B1559)+$C1559))),0),0)</f>
        <v>0</v>
      </c>
      <c r="J1559" s="167"/>
      <c r="K1559" s="167"/>
      <c r="L1559" s="156">
        <f t="shared" si="96"/>
        <v>0</v>
      </c>
      <c r="M1559" s="156">
        <f t="shared" si="97"/>
        <v>0</v>
      </c>
      <c r="N1559" s="165"/>
      <c r="O1559" s="165"/>
      <c r="P1559" s="156">
        <f t="shared" si="98"/>
        <v>0</v>
      </c>
      <c r="Q1559" s="156">
        <f t="shared" si="99"/>
        <v>0</v>
      </c>
      <c r="R1559" s="165"/>
      <c r="S1559" s="165"/>
    </row>
    <row r="1560" spans="1:19" x14ac:dyDescent="0.25">
      <c r="A1560" s="156">
        <v>1545</v>
      </c>
      <c r="B1560" s="156" t="e">
        <f>VLOOKUP('Room Details'!$I1548,NCA_Calculations!$I$3:$N$12,2,0)</f>
        <v>#N/A</v>
      </c>
      <c r="C1560" s="156" t="e">
        <f>VLOOKUP('Room Details'!$I1548,NCA_Calculations!$I$3:$N$12,3,0)</f>
        <v>#N/A</v>
      </c>
      <c r="D1560" s="156" t="e">
        <f>VLOOKUP('Room Details'!$I1548,NCA_Calculations!$I$3:$N$12,4,0)</f>
        <v>#N/A</v>
      </c>
      <c r="E1560" s="156" t="e">
        <f>VLOOKUP('Room Details'!$I1548,NCA_Calculations!$I$3:$N$12,5,0)</f>
        <v>#N/A</v>
      </c>
      <c r="F1560" s="156" t="e">
        <f>VLOOKUP('Room Details'!$I1548,NCA_Calculations!$I$3:$N$12,6,0)</f>
        <v>#N/A</v>
      </c>
      <c r="G1560" s="156" t="str">
        <f>IF(OR(ISBLANK('Room Details'!$M1548), 'Room Details'!$M1548 = 0,  'Room Details'!$M1548 = "N/A" ),"Usable","Unusable")</f>
        <v>Usable</v>
      </c>
      <c r="H1560" s="156">
        <f>'Room Details'!$V1548</f>
        <v>0</v>
      </c>
      <c r="I1560" s="156">
        <f>_xlfn.IFNA(ROUNDUP(IF(OR('Room Details'!$J1548=0,ISBLANK('Room Details'!$J1548),'Room Details'!$J1548="N/A"),0,IF('Room Details'!$J1548&gt;$D1560,('Room Details'!$J1548/$E1560)+$F1560,IF('Room Details'!$J1548&lt;=ABS($B1560*$C1560),1,('Room Details'!$J1548/$B1560)+$C1560))),0),0)</f>
        <v>0</v>
      </c>
      <c r="J1560" s="167"/>
      <c r="K1560" s="167"/>
      <c r="L1560" s="156">
        <f t="shared" si="96"/>
        <v>0</v>
      </c>
      <c r="M1560" s="156">
        <f t="shared" si="97"/>
        <v>0</v>
      </c>
      <c r="N1560" s="165"/>
      <c r="O1560" s="165"/>
      <c r="P1560" s="156">
        <f t="shared" si="98"/>
        <v>0</v>
      </c>
      <c r="Q1560" s="156">
        <f t="shared" si="99"/>
        <v>0</v>
      </c>
      <c r="R1560" s="165"/>
      <c r="S1560" s="165"/>
    </row>
    <row r="1561" spans="1:19" x14ac:dyDescent="0.25">
      <c r="A1561" s="156">
        <v>1546</v>
      </c>
      <c r="B1561" s="156" t="e">
        <f>VLOOKUP('Room Details'!$I1549,NCA_Calculations!$I$3:$N$12,2,0)</f>
        <v>#N/A</v>
      </c>
      <c r="C1561" s="156" t="e">
        <f>VLOOKUP('Room Details'!$I1549,NCA_Calculations!$I$3:$N$12,3,0)</f>
        <v>#N/A</v>
      </c>
      <c r="D1561" s="156" t="e">
        <f>VLOOKUP('Room Details'!$I1549,NCA_Calculations!$I$3:$N$12,4,0)</f>
        <v>#N/A</v>
      </c>
      <c r="E1561" s="156" t="e">
        <f>VLOOKUP('Room Details'!$I1549,NCA_Calculations!$I$3:$N$12,5,0)</f>
        <v>#N/A</v>
      </c>
      <c r="F1561" s="156" t="e">
        <f>VLOOKUP('Room Details'!$I1549,NCA_Calculations!$I$3:$N$12,6,0)</f>
        <v>#N/A</v>
      </c>
      <c r="G1561" s="156" t="str">
        <f>IF(OR(ISBLANK('Room Details'!$M1549), 'Room Details'!$M1549 = 0,  'Room Details'!$M1549 = "N/A" ),"Usable","Unusable")</f>
        <v>Usable</v>
      </c>
      <c r="H1561" s="156">
        <f>'Room Details'!$V1549</f>
        <v>0</v>
      </c>
      <c r="I1561" s="156">
        <f>_xlfn.IFNA(ROUNDUP(IF(OR('Room Details'!$J1549=0,ISBLANK('Room Details'!$J1549),'Room Details'!$J1549="N/A"),0,IF('Room Details'!$J1549&gt;$D1561,('Room Details'!$J1549/$E1561)+$F1561,IF('Room Details'!$J1549&lt;=ABS($B1561*$C1561),1,('Room Details'!$J1549/$B1561)+$C1561))),0),0)</f>
        <v>0</v>
      </c>
      <c r="J1561" s="167"/>
      <c r="K1561" s="167"/>
      <c r="L1561" s="156">
        <f t="shared" si="96"/>
        <v>0</v>
      </c>
      <c r="M1561" s="156">
        <f t="shared" si="97"/>
        <v>0</v>
      </c>
      <c r="N1561" s="165"/>
      <c r="O1561" s="165"/>
      <c r="P1561" s="156">
        <f t="shared" si="98"/>
        <v>0</v>
      </c>
      <c r="Q1561" s="156">
        <f t="shared" si="99"/>
        <v>0</v>
      </c>
      <c r="R1561" s="165"/>
      <c r="S1561" s="165"/>
    </row>
    <row r="1562" spans="1:19" x14ac:dyDescent="0.25">
      <c r="A1562" s="156">
        <v>1547</v>
      </c>
      <c r="B1562" s="156" t="e">
        <f>VLOOKUP('Room Details'!$I1550,NCA_Calculations!$I$3:$N$12,2,0)</f>
        <v>#N/A</v>
      </c>
      <c r="C1562" s="156" t="e">
        <f>VLOOKUP('Room Details'!$I1550,NCA_Calculations!$I$3:$N$12,3,0)</f>
        <v>#N/A</v>
      </c>
      <c r="D1562" s="156" t="e">
        <f>VLOOKUP('Room Details'!$I1550,NCA_Calculations!$I$3:$N$12,4,0)</f>
        <v>#N/A</v>
      </c>
      <c r="E1562" s="156" t="e">
        <f>VLOOKUP('Room Details'!$I1550,NCA_Calculations!$I$3:$N$12,5,0)</f>
        <v>#N/A</v>
      </c>
      <c r="F1562" s="156" t="e">
        <f>VLOOKUP('Room Details'!$I1550,NCA_Calculations!$I$3:$N$12,6,0)</f>
        <v>#N/A</v>
      </c>
      <c r="G1562" s="156" t="str">
        <f>IF(OR(ISBLANK('Room Details'!$M1550), 'Room Details'!$M1550 = 0,  'Room Details'!$M1550 = "N/A" ),"Usable","Unusable")</f>
        <v>Usable</v>
      </c>
      <c r="H1562" s="156">
        <f>'Room Details'!$V1550</f>
        <v>0</v>
      </c>
      <c r="I1562" s="156">
        <f>_xlfn.IFNA(ROUNDUP(IF(OR('Room Details'!$J1550=0,ISBLANK('Room Details'!$J1550),'Room Details'!$J1550="N/A"),0,IF('Room Details'!$J1550&gt;$D1562,('Room Details'!$J1550/$E1562)+$F1562,IF('Room Details'!$J1550&lt;=ABS($B1562*$C1562),1,('Room Details'!$J1550/$B1562)+$C1562))),0),0)</f>
        <v>0</v>
      </c>
      <c r="J1562" s="167"/>
      <c r="K1562" s="167"/>
      <c r="L1562" s="156">
        <f t="shared" si="96"/>
        <v>0</v>
      </c>
      <c r="M1562" s="156">
        <f t="shared" si="97"/>
        <v>0</v>
      </c>
      <c r="N1562" s="165"/>
      <c r="O1562" s="165"/>
      <c r="P1562" s="156">
        <f t="shared" si="98"/>
        <v>0</v>
      </c>
      <c r="Q1562" s="156">
        <f t="shared" si="99"/>
        <v>0</v>
      </c>
      <c r="R1562" s="165"/>
      <c r="S1562" s="165"/>
    </row>
    <row r="1563" spans="1:19" x14ac:dyDescent="0.25">
      <c r="A1563" s="156">
        <v>1548</v>
      </c>
      <c r="B1563" s="156" t="e">
        <f>VLOOKUP('Room Details'!$I1551,NCA_Calculations!$I$3:$N$12,2,0)</f>
        <v>#N/A</v>
      </c>
      <c r="C1563" s="156" t="e">
        <f>VLOOKUP('Room Details'!$I1551,NCA_Calculations!$I$3:$N$12,3,0)</f>
        <v>#N/A</v>
      </c>
      <c r="D1563" s="156" t="e">
        <f>VLOOKUP('Room Details'!$I1551,NCA_Calculations!$I$3:$N$12,4,0)</f>
        <v>#N/A</v>
      </c>
      <c r="E1563" s="156" t="e">
        <f>VLOOKUP('Room Details'!$I1551,NCA_Calculations!$I$3:$N$12,5,0)</f>
        <v>#N/A</v>
      </c>
      <c r="F1563" s="156" t="e">
        <f>VLOOKUP('Room Details'!$I1551,NCA_Calculations!$I$3:$N$12,6,0)</f>
        <v>#N/A</v>
      </c>
      <c r="G1563" s="156" t="str">
        <f>IF(OR(ISBLANK('Room Details'!$M1551), 'Room Details'!$M1551 = 0,  'Room Details'!$M1551 = "N/A" ),"Usable","Unusable")</f>
        <v>Usable</v>
      </c>
      <c r="H1563" s="156">
        <f>'Room Details'!$V1551</f>
        <v>0</v>
      </c>
      <c r="I1563" s="156">
        <f>_xlfn.IFNA(ROUNDUP(IF(OR('Room Details'!$J1551=0,ISBLANK('Room Details'!$J1551),'Room Details'!$J1551="N/A"),0,IF('Room Details'!$J1551&gt;$D1563,('Room Details'!$J1551/$E1563)+$F1563,IF('Room Details'!$J1551&lt;=ABS($B1563*$C1563),1,('Room Details'!$J1551/$B1563)+$C1563))),0),0)</f>
        <v>0</v>
      </c>
      <c r="J1563" s="167"/>
      <c r="K1563" s="167"/>
      <c r="L1563" s="156">
        <f t="shared" si="96"/>
        <v>0</v>
      </c>
      <c r="M1563" s="156">
        <f t="shared" si="97"/>
        <v>0</v>
      </c>
      <c r="N1563" s="165"/>
      <c r="O1563" s="165"/>
      <c r="P1563" s="156">
        <f t="shared" si="98"/>
        <v>0</v>
      </c>
      <c r="Q1563" s="156">
        <f t="shared" si="99"/>
        <v>0</v>
      </c>
      <c r="R1563" s="165"/>
      <c r="S1563" s="165"/>
    </row>
    <row r="1564" spans="1:19" x14ac:dyDescent="0.25">
      <c r="A1564" s="156">
        <v>1549</v>
      </c>
      <c r="B1564" s="156" t="e">
        <f>VLOOKUP('Room Details'!$I1552,NCA_Calculations!$I$3:$N$12,2,0)</f>
        <v>#N/A</v>
      </c>
      <c r="C1564" s="156" t="e">
        <f>VLOOKUP('Room Details'!$I1552,NCA_Calculations!$I$3:$N$12,3,0)</f>
        <v>#N/A</v>
      </c>
      <c r="D1564" s="156" t="e">
        <f>VLOOKUP('Room Details'!$I1552,NCA_Calculations!$I$3:$N$12,4,0)</f>
        <v>#N/A</v>
      </c>
      <c r="E1564" s="156" t="e">
        <f>VLOOKUP('Room Details'!$I1552,NCA_Calculations!$I$3:$N$12,5,0)</f>
        <v>#N/A</v>
      </c>
      <c r="F1564" s="156" t="e">
        <f>VLOOKUP('Room Details'!$I1552,NCA_Calculations!$I$3:$N$12,6,0)</f>
        <v>#N/A</v>
      </c>
      <c r="G1564" s="156" t="str">
        <f>IF(OR(ISBLANK('Room Details'!$M1552), 'Room Details'!$M1552 = 0,  'Room Details'!$M1552 = "N/A" ),"Usable","Unusable")</f>
        <v>Usable</v>
      </c>
      <c r="H1564" s="156">
        <f>'Room Details'!$V1552</f>
        <v>0</v>
      </c>
      <c r="I1564" s="156">
        <f>_xlfn.IFNA(ROUNDUP(IF(OR('Room Details'!$J1552=0,ISBLANK('Room Details'!$J1552),'Room Details'!$J1552="N/A"),0,IF('Room Details'!$J1552&gt;$D1564,('Room Details'!$J1552/$E1564)+$F1564,IF('Room Details'!$J1552&lt;=ABS($B1564*$C1564),1,('Room Details'!$J1552/$B1564)+$C1564))),0),0)</f>
        <v>0</v>
      </c>
      <c r="J1564" s="167"/>
      <c r="K1564" s="167"/>
      <c r="L1564" s="156">
        <f t="shared" si="96"/>
        <v>0</v>
      </c>
      <c r="M1564" s="156">
        <f t="shared" si="97"/>
        <v>0</v>
      </c>
      <c r="N1564" s="165"/>
      <c r="O1564" s="165"/>
      <c r="P1564" s="156">
        <f t="shared" si="98"/>
        <v>0</v>
      </c>
      <c r="Q1564" s="156">
        <f t="shared" si="99"/>
        <v>0</v>
      </c>
      <c r="R1564" s="165"/>
      <c r="S1564" s="165"/>
    </row>
    <row r="1565" spans="1:19" x14ac:dyDescent="0.25">
      <c r="A1565" s="156">
        <v>1550</v>
      </c>
      <c r="B1565" s="156" t="e">
        <f>VLOOKUP('Room Details'!$I1553,NCA_Calculations!$I$3:$N$12,2,0)</f>
        <v>#N/A</v>
      </c>
      <c r="C1565" s="156" t="e">
        <f>VLOOKUP('Room Details'!$I1553,NCA_Calculations!$I$3:$N$12,3,0)</f>
        <v>#N/A</v>
      </c>
      <c r="D1565" s="156" t="e">
        <f>VLOOKUP('Room Details'!$I1553,NCA_Calculations!$I$3:$N$12,4,0)</f>
        <v>#N/A</v>
      </c>
      <c r="E1565" s="156" t="e">
        <f>VLOOKUP('Room Details'!$I1553,NCA_Calculations!$I$3:$N$12,5,0)</f>
        <v>#N/A</v>
      </c>
      <c r="F1565" s="156" t="e">
        <f>VLOOKUP('Room Details'!$I1553,NCA_Calculations!$I$3:$N$12,6,0)</f>
        <v>#N/A</v>
      </c>
      <c r="G1565" s="156" t="str">
        <f>IF(OR(ISBLANK('Room Details'!$M1553), 'Room Details'!$M1553 = 0,  'Room Details'!$M1553 = "N/A" ),"Usable","Unusable")</f>
        <v>Usable</v>
      </c>
      <c r="H1565" s="156">
        <f>'Room Details'!$V1553</f>
        <v>0</v>
      </c>
      <c r="I1565" s="156">
        <f>_xlfn.IFNA(ROUNDUP(IF(OR('Room Details'!$J1553=0,ISBLANK('Room Details'!$J1553),'Room Details'!$J1553="N/A"),0,IF('Room Details'!$J1553&gt;$D1565,('Room Details'!$J1553/$E1565)+$F1565,IF('Room Details'!$J1553&lt;=ABS($B1565*$C1565),1,('Room Details'!$J1553/$B1565)+$C1565))),0),0)</f>
        <v>0</v>
      </c>
      <c r="J1565" s="167"/>
      <c r="K1565" s="167"/>
      <c r="L1565" s="156">
        <f t="shared" si="96"/>
        <v>0</v>
      </c>
      <c r="M1565" s="156">
        <f t="shared" si="97"/>
        <v>0</v>
      </c>
      <c r="N1565" s="165"/>
      <c r="O1565" s="165"/>
      <c r="P1565" s="156">
        <f t="shared" si="98"/>
        <v>0</v>
      </c>
      <c r="Q1565" s="156">
        <f t="shared" si="99"/>
        <v>0</v>
      </c>
      <c r="R1565" s="165"/>
      <c r="S1565" s="165"/>
    </row>
    <row r="1566" spans="1:19" x14ac:dyDescent="0.25">
      <c r="A1566" s="156">
        <v>1551</v>
      </c>
      <c r="B1566" s="156" t="e">
        <f>VLOOKUP('Room Details'!$I1554,NCA_Calculations!$I$3:$N$12,2,0)</f>
        <v>#N/A</v>
      </c>
      <c r="C1566" s="156" t="e">
        <f>VLOOKUP('Room Details'!$I1554,NCA_Calculations!$I$3:$N$12,3,0)</f>
        <v>#N/A</v>
      </c>
      <c r="D1566" s="156" t="e">
        <f>VLOOKUP('Room Details'!$I1554,NCA_Calculations!$I$3:$N$12,4,0)</f>
        <v>#N/A</v>
      </c>
      <c r="E1566" s="156" t="e">
        <f>VLOOKUP('Room Details'!$I1554,NCA_Calculations!$I$3:$N$12,5,0)</f>
        <v>#N/A</v>
      </c>
      <c r="F1566" s="156" t="e">
        <f>VLOOKUP('Room Details'!$I1554,NCA_Calculations!$I$3:$N$12,6,0)</f>
        <v>#N/A</v>
      </c>
      <c r="G1566" s="156" t="str">
        <f>IF(OR(ISBLANK('Room Details'!$M1554), 'Room Details'!$M1554 = 0,  'Room Details'!$M1554 = "N/A" ),"Usable","Unusable")</f>
        <v>Usable</v>
      </c>
      <c r="H1566" s="156">
        <f>'Room Details'!$V1554</f>
        <v>0</v>
      </c>
      <c r="I1566" s="156">
        <f>_xlfn.IFNA(ROUNDUP(IF(OR('Room Details'!$J1554=0,ISBLANK('Room Details'!$J1554),'Room Details'!$J1554="N/A"),0,IF('Room Details'!$J1554&gt;$D1566,('Room Details'!$J1554/$E1566)+$F1566,IF('Room Details'!$J1554&lt;=ABS($B1566*$C1566),1,('Room Details'!$J1554/$B1566)+$C1566))),0),0)</f>
        <v>0</v>
      </c>
      <c r="J1566" s="167"/>
      <c r="K1566" s="167"/>
      <c r="L1566" s="156">
        <f t="shared" si="96"/>
        <v>0</v>
      </c>
      <c r="M1566" s="156">
        <f t="shared" si="97"/>
        <v>0</v>
      </c>
      <c r="N1566" s="165"/>
      <c r="O1566" s="165"/>
      <c r="P1566" s="156">
        <f t="shared" si="98"/>
        <v>0</v>
      </c>
      <c r="Q1566" s="156">
        <f t="shared" si="99"/>
        <v>0</v>
      </c>
      <c r="R1566" s="165"/>
      <c r="S1566" s="165"/>
    </row>
    <row r="1567" spans="1:19" x14ac:dyDescent="0.25">
      <c r="A1567" s="156">
        <v>1552</v>
      </c>
      <c r="B1567" s="156" t="e">
        <f>VLOOKUP('Room Details'!$I1555,NCA_Calculations!$I$3:$N$12,2,0)</f>
        <v>#N/A</v>
      </c>
      <c r="C1567" s="156" t="e">
        <f>VLOOKUP('Room Details'!$I1555,NCA_Calculations!$I$3:$N$12,3,0)</f>
        <v>#N/A</v>
      </c>
      <c r="D1567" s="156" t="e">
        <f>VLOOKUP('Room Details'!$I1555,NCA_Calculations!$I$3:$N$12,4,0)</f>
        <v>#N/A</v>
      </c>
      <c r="E1567" s="156" t="e">
        <f>VLOOKUP('Room Details'!$I1555,NCA_Calculations!$I$3:$N$12,5,0)</f>
        <v>#N/A</v>
      </c>
      <c r="F1567" s="156" t="e">
        <f>VLOOKUP('Room Details'!$I1555,NCA_Calculations!$I$3:$N$12,6,0)</f>
        <v>#N/A</v>
      </c>
      <c r="G1567" s="156" t="str">
        <f>IF(OR(ISBLANK('Room Details'!$M1555), 'Room Details'!$M1555 = 0,  'Room Details'!$M1555 = "N/A" ),"Usable","Unusable")</f>
        <v>Usable</v>
      </c>
      <c r="H1567" s="156">
        <f>'Room Details'!$V1555</f>
        <v>0</v>
      </c>
      <c r="I1567" s="156">
        <f>_xlfn.IFNA(ROUNDUP(IF(OR('Room Details'!$J1555=0,ISBLANK('Room Details'!$J1555),'Room Details'!$J1555="N/A"),0,IF('Room Details'!$J1555&gt;$D1567,('Room Details'!$J1555/$E1567)+$F1567,IF('Room Details'!$J1555&lt;=ABS($B1567*$C1567),1,('Room Details'!$J1555/$B1567)+$C1567))),0),0)</f>
        <v>0</v>
      </c>
      <c r="J1567" s="167"/>
      <c r="K1567" s="167"/>
      <c r="L1567" s="156">
        <f t="shared" si="96"/>
        <v>0</v>
      </c>
      <c r="M1567" s="156">
        <f t="shared" si="97"/>
        <v>0</v>
      </c>
      <c r="N1567" s="165"/>
      <c r="O1567" s="165"/>
      <c r="P1567" s="156">
        <f t="shared" si="98"/>
        <v>0</v>
      </c>
      <c r="Q1567" s="156">
        <f t="shared" si="99"/>
        <v>0</v>
      </c>
      <c r="R1567" s="165"/>
      <c r="S1567" s="165"/>
    </row>
    <row r="1568" spans="1:19" x14ac:dyDescent="0.25">
      <c r="A1568" s="156">
        <v>1553</v>
      </c>
      <c r="B1568" s="156" t="e">
        <f>VLOOKUP('Room Details'!$I1556,NCA_Calculations!$I$3:$N$12,2,0)</f>
        <v>#N/A</v>
      </c>
      <c r="C1568" s="156" t="e">
        <f>VLOOKUP('Room Details'!$I1556,NCA_Calculations!$I$3:$N$12,3,0)</f>
        <v>#N/A</v>
      </c>
      <c r="D1568" s="156" t="e">
        <f>VLOOKUP('Room Details'!$I1556,NCA_Calculations!$I$3:$N$12,4,0)</f>
        <v>#N/A</v>
      </c>
      <c r="E1568" s="156" t="e">
        <f>VLOOKUP('Room Details'!$I1556,NCA_Calculations!$I$3:$N$12,5,0)</f>
        <v>#N/A</v>
      </c>
      <c r="F1568" s="156" t="e">
        <f>VLOOKUP('Room Details'!$I1556,NCA_Calculations!$I$3:$N$12,6,0)</f>
        <v>#N/A</v>
      </c>
      <c r="G1568" s="156" t="str">
        <f>IF(OR(ISBLANK('Room Details'!$M1556), 'Room Details'!$M1556 = 0,  'Room Details'!$M1556 = "N/A" ),"Usable","Unusable")</f>
        <v>Usable</v>
      </c>
      <c r="H1568" s="156">
        <f>'Room Details'!$V1556</f>
        <v>0</v>
      </c>
      <c r="I1568" s="156">
        <f>_xlfn.IFNA(ROUNDUP(IF(OR('Room Details'!$J1556=0,ISBLANK('Room Details'!$J1556),'Room Details'!$J1556="N/A"),0,IF('Room Details'!$J1556&gt;$D1568,('Room Details'!$J1556/$E1568)+$F1568,IF('Room Details'!$J1556&lt;=ABS($B1568*$C1568),1,('Room Details'!$J1556/$B1568)+$C1568))),0),0)</f>
        <v>0</v>
      </c>
      <c r="J1568" s="167"/>
      <c r="K1568" s="167"/>
      <c r="L1568" s="156">
        <f t="shared" si="96"/>
        <v>0</v>
      </c>
      <c r="M1568" s="156">
        <f t="shared" si="97"/>
        <v>0</v>
      </c>
      <c r="N1568" s="165"/>
      <c r="O1568" s="165"/>
      <c r="P1568" s="156">
        <f t="shared" si="98"/>
        <v>0</v>
      </c>
      <c r="Q1568" s="156">
        <f t="shared" si="99"/>
        <v>0</v>
      </c>
      <c r="R1568" s="165"/>
      <c r="S1568" s="165"/>
    </row>
    <row r="1569" spans="1:19" x14ac:dyDescent="0.25">
      <c r="A1569" s="156">
        <v>1554</v>
      </c>
      <c r="B1569" s="156" t="e">
        <f>VLOOKUP('Room Details'!$I1557,NCA_Calculations!$I$3:$N$12,2,0)</f>
        <v>#N/A</v>
      </c>
      <c r="C1569" s="156" t="e">
        <f>VLOOKUP('Room Details'!$I1557,NCA_Calculations!$I$3:$N$12,3,0)</f>
        <v>#N/A</v>
      </c>
      <c r="D1569" s="156" t="e">
        <f>VLOOKUP('Room Details'!$I1557,NCA_Calculations!$I$3:$N$12,4,0)</f>
        <v>#N/A</v>
      </c>
      <c r="E1569" s="156" t="e">
        <f>VLOOKUP('Room Details'!$I1557,NCA_Calculations!$I$3:$N$12,5,0)</f>
        <v>#N/A</v>
      </c>
      <c r="F1569" s="156" t="e">
        <f>VLOOKUP('Room Details'!$I1557,NCA_Calculations!$I$3:$N$12,6,0)</f>
        <v>#N/A</v>
      </c>
      <c r="G1569" s="156" t="str">
        <f>IF(OR(ISBLANK('Room Details'!$M1557), 'Room Details'!$M1557 = 0,  'Room Details'!$M1557 = "N/A" ),"Usable","Unusable")</f>
        <v>Usable</v>
      </c>
      <c r="H1569" s="156">
        <f>'Room Details'!$V1557</f>
        <v>0</v>
      </c>
      <c r="I1569" s="156">
        <f>_xlfn.IFNA(ROUNDUP(IF(OR('Room Details'!$J1557=0,ISBLANK('Room Details'!$J1557),'Room Details'!$J1557="N/A"),0,IF('Room Details'!$J1557&gt;$D1569,('Room Details'!$J1557/$E1569)+$F1569,IF('Room Details'!$J1557&lt;=ABS($B1569*$C1569),1,('Room Details'!$J1557/$B1569)+$C1569))),0),0)</f>
        <v>0</v>
      </c>
      <c r="J1569" s="167"/>
      <c r="K1569" s="167"/>
      <c r="L1569" s="156">
        <f t="shared" si="96"/>
        <v>0</v>
      </c>
      <c r="M1569" s="156">
        <f t="shared" si="97"/>
        <v>0</v>
      </c>
      <c r="N1569" s="165"/>
      <c r="O1569" s="165"/>
      <c r="P1569" s="156">
        <f t="shared" si="98"/>
        <v>0</v>
      </c>
      <c r="Q1569" s="156">
        <f t="shared" si="99"/>
        <v>0</v>
      </c>
      <c r="R1569" s="165"/>
      <c r="S1569" s="165"/>
    </row>
    <row r="1570" spans="1:19" x14ac:dyDescent="0.25">
      <c r="A1570" s="156">
        <v>1555</v>
      </c>
      <c r="B1570" s="156" t="e">
        <f>VLOOKUP('Room Details'!$I1558,NCA_Calculations!$I$3:$N$12,2,0)</f>
        <v>#N/A</v>
      </c>
      <c r="C1570" s="156" t="e">
        <f>VLOOKUP('Room Details'!$I1558,NCA_Calculations!$I$3:$N$12,3,0)</f>
        <v>#N/A</v>
      </c>
      <c r="D1570" s="156" t="e">
        <f>VLOOKUP('Room Details'!$I1558,NCA_Calculations!$I$3:$N$12,4,0)</f>
        <v>#N/A</v>
      </c>
      <c r="E1570" s="156" t="e">
        <f>VLOOKUP('Room Details'!$I1558,NCA_Calculations!$I$3:$N$12,5,0)</f>
        <v>#N/A</v>
      </c>
      <c r="F1570" s="156" t="e">
        <f>VLOOKUP('Room Details'!$I1558,NCA_Calculations!$I$3:$N$12,6,0)</f>
        <v>#N/A</v>
      </c>
      <c r="G1570" s="156" t="str">
        <f>IF(OR(ISBLANK('Room Details'!$M1558), 'Room Details'!$M1558 = 0,  'Room Details'!$M1558 = "N/A" ),"Usable","Unusable")</f>
        <v>Usable</v>
      </c>
      <c r="H1570" s="156">
        <f>'Room Details'!$V1558</f>
        <v>0</v>
      </c>
      <c r="I1570" s="156">
        <f>_xlfn.IFNA(ROUNDUP(IF(OR('Room Details'!$J1558=0,ISBLANK('Room Details'!$J1558),'Room Details'!$J1558="N/A"),0,IF('Room Details'!$J1558&gt;$D1570,('Room Details'!$J1558/$E1570)+$F1570,IF('Room Details'!$J1558&lt;=ABS($B1570*$C1570),1,('Room Details'!$J1558/$B1570)+$C1570))),0),0)</f>
        <v>0</v>
      </c>
      <c r="J1570" s="167"/>
      <c r="K1570" s="167"/>
      <c r="L1570" s="156">
        <f t="shared" si="96"/>
        <v>0</v>
      </c>
      <c r="M1570" s="156">
        <f t="shared" si="97"/>
        <v>0</v>
      </c>
      <c r="N1570" s="165"/>
      <c r="O1570" s="165"/>
      <c r="P1570" s="156">
        <f t="shared" si="98"/>
        <v>0</v>
      </c>
      <c r="Q1570" s="156">
        <f t="shared" si="99"/>
        <v>0</v>
      </c>
      <c r="R1570" s="165"/>
      <c r="S1570" s="165"/>
    </row>
    <row r="1571" spans="1:19" x14ac:dyDescent="0.25">
      <c r="A1571" s="156">
        <v>1556</v>
      </c>
      <c r="B1571" s="156" t="e">
        <f>VLOOKUP('Room Details'!$I1559,NCA_Calculations!$I$3:$N$12,2,0)</f>
        <v>#N/A</v>
      </c>
      <c r="C1571" s="156" t="e">
        <f>VLOOKUP('Room Details'!$I1559,NCA_Calculations!$I$3:$N$12,3,0)</f>
        <v>#N/A</v>
      </c>
      <c r="D1571" s="156" t="e">
        <f>VLOOKUP('Room Details'!$I1559,NCA_Calculations!$I$3:$N$12,4,0)</f>
        <v>#N/A</v>
      </c>
      <c r="E1571" s="156" t="e">
        <f>VLOOKUP('Room Details'!$I1559,NCA_Calculations!$I$3:$N$12,5,0)</f>
        <v>#N/A</v>
      </c>
      <c r="F1571" s="156" t="e">
        <f>VLOOKUP('Room Details'!$I1559,NCA_Calculations!$I$3:$N$12,6,0)</f>
        <v>#N/A</v>
      </c>
      <c r="G1571" s="156" t="str">
        <f>IF(OR(ISBLANK('Room Details'!$M1559), 'Room Details'!$M1559 = 0,  'Room Details'!$M1559 = "N/A" ),"Usable","Unusable")</f>
        <v>Usable</v>
      </c>
      <c r="H1571" s="156">
        <f>'Room Details'!$V1559</f>
        <v>0</v>
      </c>
      <c r="I1571" s="156">
        <f>_xlfn.IFNA(ROUNDUP(IF(OR('Room Details'!$J1559=0,ISBLANK('Room Details'!$J1559),'Room Details'!$J1559="N/A"),0,IF('Room Details'!$J1559&gt;$D1571,('Room Details'!$J1559/$E1571)+$F1571,IF('Room Details'!$J1559&lt;=ABS($B1571*$C1571),1,('Room Details'!$J1559/$B1571)+$C1571))),0),0)</f>
        <v>0</v>
      </c>
      <c r="J1571" s="167"/>
      <c r="K1571" s="167"/>
      <c r="L1571" s="156">
        <f t="shared" si="96"/>
        <v>0</v>
      </c>
      <c r="M1571" s="156">
        <f t="shared" si="97"/>
        <v>0</v>
      </c>
      <c r="N1571" s="165"/>
      <c r="O1571" s="165"/>
      <c r="P1571" s="156">
        <f t="shared" si="98"/>
        <v>0</v>
      </c>
      <c r="Q1571" s="156">
        <f t="shared" si="99"/>
        <v>0</v>
      </c>
      <c r="R1571" s="165"/>
      <c r="S1571" s="165"/>
    </row>
    <row r="1572" spans="1:19" x14ac:dyDescent="0.25">
      <c r="A1572" s="156">
        <v>1557</v>
      </c>
      <c r="B1572" s="156" t="e">
        <f>VLOOKUP('Room Details'!$I1560,NCA_Calculations!$I$3:$N$12,2,0)</f>
        <v>#N/A</v>
      </c>
      <c r="C1572" s="156" t="e">
        <f>VLOOKUP('Room Details'!$I1560,NCA_Calculations!$I$3:$N$12,3,0)</f>
        <v>#N/A</v>
      </c>
      <c r="D1572" s="156" t="e">
        <f>VLOOKUP('Room Details'!$I1560,NCA_Calculations!$I$3:$N$12,4,0)</f>
        <v>#N/A</v>
      </c>
      <c r="E1572" s="156" t="e">
        <f>VLOOKUP('Room Details'!$I1560,NCA_Calculations!$I$3:$N$12,5,0)</f>
        <v>#N/A</v>
      </c>
      <c r="F1572" s="156" t="e">
        <f>VLOOKUP('Room Details'!$I1560,NCA_Calculations!$I$3:$N$12,6,0)</f>
        <v>#N/A</v>
      </c>
      <c r="G1572" s="156" t="str">
        <f>IF(OR(ISBLANK('Room Details'!$M1560), 'Room Details'!$M1560 = 0,  'Room Details'!$M1560 = "N/A" ),"Usable","Unusable")</f>
        <v>Usable</v>
      </c>
      <c r="H1572" s="156">
        <f>'Room Details'!$V1560</f>
        <v>0</v>
      </c>
      <c r="I1572" s="156">
        <f>_xlfn.IFNA(ROUNDUP(IF(OR('Room Details'!$J1560=0,ISBLANK('Room Details'!$J1560),'Room Details'!$J1560="N/A"),0,IF('Room Details'!$J1560&gt;$D1572,('Room Details'!$J1560/$E1572)+$F1572,IF('Room Details'!$J1560&lt;=ABS($B1572*$C1572),1,('Room Details'!$J1560/$B1572)+$C1572))),0),0)</f>
        <v>0</v>
      </c>
      <c r="J1572" s="167"/>
      <c r="K1572" s="167"/>
      <c r="L1572" s="156">
        <f t="shared" si="96"/>
        <v>0</v>
      </c>
      <c r="M1572" s="156">
        <f t="shared" si="97"/>
        <v>0</v>
      </c>
      <c r="N1572" s="165"/>
      <c r="O1572" s="165"/>
      <c r="P1572" s="156">
        <f t="shared" si="98"/>
        <v>0</v>
      </c>
      <c r="Q1572" s="156">
        <f t="shared" si="99"/>
        <v>0</v>
      </c>
      <c r="R1572" s="165"/>
      <c r="S1572" s="165"/>
    </row>
    <row r="1573" spans="1:19" x14ac:dyDescent="0.25">
      <c r="A1573" s="156">
        <v>1558</v>
      </c>
      <c r="B1573" s="156" t="e">
        <f>VLOOKUP('Room Details'!$I1561,NCA_Calculations!$I$3:$N$12,2,0)</f>
        <v>#N/A</v>
      </c>
      <c r="C1573" s="156" t="e">
        <f>VLOOKUP('Room Details'!$I1561,NCA_Calculations!$I$3:$N$12,3,0)</f>
        <v>#N/A</v>
      </c>
      <c r="D1573" s="156" t="e">
        <f>VLOOKUP('Room Details'!$I1561,NCA_Calculations!$I$3:$N$12,4,0)</f>
        <v>#N/A</v>
      </c>
      <c r="E1573" s="156" t="e">
        <f>VLOOKUP('Room Details'!$I1561,NCA_Calculations!$I$3:$N$12,5,0)</f>
        <v>#N/A</v>
      </c>
      <c r="F1573" s="156" t="e">
        <f>VLOOKUP('Room Details'!$I1561,NCA_Calculations!$I$3:$N$12,6,0)</f>
        <v>#N/A</v>
      </c>
      <c r="G1573" s="156" t="str">
        <f>IF(OR(ISBLANK('Room Details'!$M1561), 'Room Details'!$M1561 = 0,  'Room Details'!$M1561 = "N/A" ),"Usable","Unusable")</f>
        <v>Usable</v>
      </c>
      <c r="H1573" s="156">
        <f>'Room Details'!$V1561</f>
        <v>0</v>
      </c>
      <c r="I1573" s="156">
        <f>_xlfn.IFNA(ROUNDUP(IF(OR('Room Details'!$J1561=0,ISBLANK('Room Details'!$J1561),'Room Details'!$J1561="N/A"),0,IF('Room Details'!$J1561&gt;$D1573,('Room Details'!$J1561/$E1573)+$F1573,IF('Room Details'!$J1561&lt;=ABS($B1573*$C1573),1,('Room Details'!$J1561/$B1573)+$C1573))),0),0)</f>
        <v>0</v>
      </c>
      <c r="J1573" s="167"/>
      <c r="K1573" s="167"/>
      <c r="L1573" s="156">
        <f t="shared" si="96"/>
        <v>0</v>
      </c>
      <c r="M1573" s="156">
        <f t="shared" si="97"/>
        <v>0</v>
      </c>
      <c r="N1573" s="165"/>
      <c r="O1573" s="165"/>
      <c r="P1573" s="156">
        <f t="shared" si="98"/>
        <v>0</v>
      </c>
      <c r="Q1573" s="156">
        <f t="shared" si="99"/>
        <v>0</v>
      </c>
      <c r="R1573" s="165"/>
      <c r="S1573" s="165"/>
    </row>
    <row r="1574" spans="1:19" x14ac:dyDescent="0.25">
      <c r="A1574" s="156">
        <v>1559</v>
      </c>
      <c r="B1574" s="156" t="e">
        <f>VLOOKUP('Room Details'!$I1562,NCA_Calculations!$I$3:$N$12,2,0)</f>
        <v>#N/A</v>
      </c>
      <c r="C1574" s="156" t="e">
        <f>VLOOKUP('Room Details'!$I1562,NCA_Calculations!$I$3:$N$12,3,0)</f>
        <v>#N/A</v>
      </c>
      <c r="D1574" s="156" t="e">
        <f>VLOOKUP('Room Details'!$I1562,NCA_Calculations!$I$3:$N$12,4,0)</f>
        <v>#N/A</v>
      </c>
      <c r="E1574" s="156" t="e">
        <f>VLOOKUP('Room Details'!$I1562,NCA_Calculations!$I$3:$N$12,5,0)</f>
        <v>#N/A</v>
      </c>
      <c r="F1574" s="156" t="e">
        <f>VLOOKUP('Room Details'!$I1562,NCA_Calculations!$I$3:$N$12,6,0)</f>
        <v>#N/A</v>
      </c>
      <c r="G1574" s="156" t="str">
        <f>IF(OR(ISBLANK('Room Details'!$M1562), 'Room Details'!$M1562 = 0,  'Room Details'!$M1562 = "N/A" ),"Usable","Unusable")</f>
        <v>Usable</v>
      </c>
      <c r="H1574" s="156">
        <f>'Room Details'!$V1562</f>
        <v>0</v>
      </c>
      <c r="I1574" s="156">
        <f>_xlfn.IFNA(ROUNDUP(IF(OR('Room Details'!$J1562=0,ISBLANK('Room Details'!$J1562),'Room Details'!$J1562="N/A"),0,IF('Room Details'!$J1562&gt;$D1574,('Room Details'!$J1562/$E1574)+$F1574,IF('Room Details'!$J1562&lt;=ABS($B1574*$C1574),1,('Room Details'!$J1562/$B1574)+$C1574))),0),0)</f>
        <v>0</v>
      </c>
      <c r="J1574" s="167"/>
      <c r="K1574" s="167"/>
      <c r="L1574" s="156">
        <f t="shared" si="96"/>
        <v>0</v>
      </c>
      <c r="M1574" s="156">
        <f t="shared" si="97"/>
        <v>0</v>
      </c>
      <c r="N1574" s="165"/>
      <c r="O1574" s="165"/>
      <c r="P1574" s="156">
        <f t="shared" si="98"/>
        <v>0</v>
      </c>
      <c r="Q1574" s="156">
        <f t="shared" si="99"/>
        <v>0</v>
      </c>
      <c r="R1574" s="165"/>
      <c r="S1574" s="165"/>
    </row>
    <row r="1575" spans="1:19" x14ac:dyDescent="0.25">
      <c r="A1575" s="156">
        <v>1560</v>
      </c>
      <c r="B1575" s="156" t="e">
        <f>VLOOKUP('Room Details'!$I1563,NCA_Calculations!$I$3:$N$12,2,0)</f>
        <v>#N/A</v>
      </c>
      <c r="C1575" s="156" t="e">
        <f>VLOOKUP('Room Details'!$I1563,NCA_Calculations!$I$3:$N$12,3,0)</f>
        <v>#N/A</v>
      </c>
      <c r="D1575" s="156" t="e">
        <f>VLOOKUP('Room Details'!$I1563,NCA_Calculations!$I$3:$N$12,4,0)</f>
        <v>#N/A</v>
      </c>
      <c r="E1575" s="156" t="e">
        <f>VLOOKUP('Room Details'!$I1563,NCA_Calculations!$I$3:$N$12,5,0)</f>
        <v>#N/A</v>
      </c>
      <c r="F1575" s="156" t="e">
        <f>VLOOKUP('Room Details'!$I1563,NCA_Calculations!$I$3:$N$12,6,0)</f>
        <v>#N/A</v>
      </c>
      <c r="G1575" s="156" t="str">
        <f>IF(OR(ISBLANK('Room Details'!$M1563), 'Room Details'!$M1563 = 0,  'Room Details'!$M1563 = "N/A" ),"Usable","Unusable")</f>
        <v>Usable</v>
      </c>
      <c r="H1575" s="156">
        <f>'Room Details'!$V1563</f>
        <v>0</v>
      </c>
      <c r="I1575" s="156">
        <f>_xlfn.IFNA(ROUNDUP(IF(OR('Room Details'!$J1563=0,ISBLANK('Room Details'!$J1563),'Room Details'!$J1563="N/A"),0,IF('Room Details'!$J1563&gt;$D1575,('Room Details'!$J1563/$E1575)+$F1575,IF('Room Details'!$J1563&lt;=ABS($B1575*$C1575),1,('Room Details'!$J1563/$B1575)+$C1575))),0),0)</f>
        <v>0</v>
      </c>
      <c r="J1575" s="167"/>
      <c r="K1575" s="167"/>
      <c r="L1575" s="156">
        <f t="shared" si="96"/>
        <v>0</v>
      </c>
      <c r="M1575" s="156">
        <f t="shared" si="97"/>
        <v>0</v>
      </c>
      <c r="N1575" s="165"/>
      <c r="O1575" s="165"/>
      <c r="P1575" s="156">
        <f t="shared" si="98"/>
        <v>0</v>
      </c>
      <c r="Q1575" s="156">
        <f t="shared" si="99"/>
        <v>0</v>
      </c>
      <c r="R1575" s="165"/>
      <c r="S1575" s="165"/>
    </row>
    <row r="1576" spans="1:19" x14ac:dyDescent="0.25">
      <c r="A1576" s="156">
        <v>1561</v>
      </c>
      <c r="B1576" s="156" t="e">
        <f>VLOOKUP('Room Details'!$I1564,NCA_Calculations!$I$3:$N$12,2,0)</f>
        <v>#N/A</v>
      </c>
      <c r="C1576" s="156" t="e">
        <f>VLOOKUP('Room Details'!$I1564,NCA_Calculations!$I$3:$N$12,3,0)</f>
        <v>#N/A</v>
      </c>
      <c r="D1576" s="156" t="e">
        <f>VLOOKUP('Room Details'!$I1564,NCA_Calculations!$I$3:$N$12,4,0)</f>
        <v>#N/A</v>
      </c>
      <c r="E1576" s="156" t="e">
        <f>VLOOKUP('Room Details'!$I1564,NCA_Calculations!$I$3:$N$12,5,0)</f>
        <v>#N/A</v>
      </c>
      <c r="F1576" s="156" t="e">
        <f>VLOOKUP('Room Details'!$I1564,NCA_Calculations!$I$3:$N$12,6,0)</f>
        <v>#N/A</v>
      </c>
      <c r="G1576" s="156" t="str">
        <f>IF(OR(ISBLANK('Room Details'!$M1564), 'Room Details'!$M1564 = 0,  'Room Details'!$M1564 = "N/A" ),"Usable","Unusable")</f>
        <v>Usable</v>
      </c>
      <c r="H1576" s="156">
        <f>'Room Details'!$V1564</f>
        <v>0</v>
      </c>
      <c r="I1576" s="156">
        <f>_xlfn.IFNA(ROUNDUP(IF(OR('Room Details'!$J1564=0,ISBLANK('Room Details'!$J1564),'Room Details'!$J1564="N/A"),0,IF('Room Details'!$J1564&gt;$D1576,('Room Details'!$J1564/$E1576)+$F1576,IF('Room Details'!$J1564&lt;=ABS($B1576*$C1576),1,('Room Details'!$J1564/$B1576)+$C1576))),0),0)</f>
        <v>0</v>
      </c>
      <c r="J1576" s="167"/>
      <c r="K1576" s="167"/>
      <c r="L1576" s="156">
        <f t="shared" si="96"/>
        <v>0</v>
      </c>
      <c r="M1576" s="156">
        <f t="shared" si="97"/>
        <v>0</v>
      </c>
      <c r="N1576" s="165"/>
      <c r="O1576" s="165"/>
      <c r="P1576" s="156">
        <f t="shared" si="98"/>
        <v>0</v>
      </c>
      <c r="Q1576" s="156">
        <f t="shared" si="99"/>
        <v>0</v>
      </c>
      <c r="R1576" s="165"/>
      <c r="S1576" s="165"/>
    </row>
    <row r="1577" spans="1:19" x14ac:dyDescent="0.25">
      <c r="A1577" s="156">
        <v>1562</v>
      </c>
      <c r="B1577" s="156" t="e">
        <f>VLOOKUP('Room Details'!$I1565,NCA_Calculations!$I$3:$N$12,2,0)</f>
        <v>#N/A</v>
      </c>
      <c r="C1577" s="156" t="e">
        <f>VLOOKUP('Room Details'!$I1565,NCA_Calculations!$I$3:$N$12,3,0)</f>
        <v>#N/A</v>
      </c>
      <c r="D1577" s="156" t="e">
        <f>VLOOKUP('Room Details'!$I1565,NCA_Calculations!$I$3:$N$12,4,0)</f>
        <v>#N/A</v>
      </c>
      <c r="E1577" s="156" t="e">
        <f>VLOOKUP('Room Details'!$I1565,NCA_Calculations!$I$3:$N$12,5,0)</f>
        <v>#N/A</v>
      </c>
      <c r="F1577" s="156" t="e">
        <f>VLOOKUP('Room Details'!$I1565,NCA_Calculations!$I$3:$N$12,6,0)</f>
        <v>#N/A</v>
      </c>
      <c r="G1577" s="156" t="str">
        <f>IF(OR(ISBLANK('Room Details'!$M1565), 'Room Details'!$M1565 = 0,  'Room Details'!$M1565 = "N/A" ),"Usable","Unusable")</f>
        <v>Usable</v>
      </c>
      <c r="H1577" s="156">
        <f>'Room Details'!$V1565</f>
        <v>0</v>
      </c>
      <c r="I1577" s="156">
        <f>_xlfn.IFNA(ROUNDUP(IF(OR('Room Details'!$J1565=0,ISBLANK('Room Details'!$J1565),'Room Details'!$J1565="N/A"),0,IF('Room Details'!$J1565&gt;$D1577,('Room Details'!$J1565/$E1577)+$F1577,IF('Room Details'!$J1565&lt;=ABS($B1577*$C1577),1,('Room Details'!$J1565/$B1577)+$C1577))),0),0)</f>
        <v>0</v>
      </c>
      <c r="J1577" s="167"/>
      <c r="K1577" s="167"/>
      <c r="L1577" s="156">
        <f t="shared" si="96"/>
        <v>0</v>
      </c>
      <c r="M1577" s="156">
        <f t="shared" si="97"/>
        <v>0</v>
      </c>
      <c r="N1577" s="165"/>
      <c r="O1577" s="165"/>
      <c r="P1577" s="156">
        <f t="shared" si="98"/>
        <v>0</v>
      </c>
      <c r="Q1577" s="156">
        <f t="shared" si="99"/>
        <v>0</v>
      </c>
      <c r="R1577" s="165"/>
      <c r="S1577" s="165"/>
    </row>
    <row r="1578" spans="1:19" x14ac:dyDescent="0.25">
      <c r="A1578" s="156">
        <v>1563</v>
      </c>
      <c r="B1578" s="156" t="e">
        <f>VLOOKUP('Room Details'!$I1566,NCA_Calculations!$I$3:$N$12,2,0)</f>
        <v>#N/A</v>
      </c>
      <c r="C1578" s="156" t="e">
        <f>VLOOKUP('Room Details'!$I1566,NCA_Calculations!$I$3:$N$12,3,0)</f>
        <v>#N/A</v>
      </c>
      <c r="D1578" s="156" t="e">
        <f>VLOOKUP('Room Details'!$I1566,NCA_Calculations!$I$3:$N$12,4,0)</f>
        <v>#N/A</v>
      </c>
      <c r="E1578" s="156" t="e">
        <f>VLOOKUP('Room Details'!$I1566,NCA_Calculations!$I$3:$N$12,5,0)</f>
        <v>#N/A</v>
      </c>
      <c r="F1578" s="156" t="e">
        <f>VLOOKUP('Room Details'!$I1566,NCA_Calculations!$I$3:$N$12,6,0)</f>
        <v>#N/A</v>
      </c>
      <c r="G1578" s="156" t="str">
        <f>IF(OR(ISBLANK('Room Details'!$M1566), 'Room Details'!$M1566 = 0,  'Room Details'!$M1566 = "N/A" ),"Usable","Unusable")</f>
        <v>Usable</v>
      </c>
      <c r="H1578" s="156">
        <f>'Room Details'!$V1566</f>
        <v>0</v>
      </c>
      <c r="I1578" s="156">
        <f>_xlfn.IFNA(ROUNDUP(IF(OR('Room Details'!$J1566=0,ISBLANK('Room Details'!$J1566),'Room Details'!$J1566="N/A"),0,IF('Room Details'!$J1566&gt;$D1578,('Room Details'!$J1566/$E1578)+$F1578,IF('Room Details'!$J1566&lt;=ABS($B1578*$C1578),1,('Room Details'!$J1566/$B1578)+$C1578))),0),0)</f>
        <v>0</v>
      </c>
      <c r="J1578" s="167"/>
      <c r="K1578" s="167"/>
      <c r="L1578" s="156">
        <f t="shared" si="96"/>
        <v>0</v>
      </c>
      <c r="M1578" s="156">
        <f t="shared" si="97"/>
        <v>0</v>
      </c>
      <c r="N1578" s="165"/>
      <c r="O1578" s="165"/>
      <c r="P1578" s="156">
        <f t="shared" si="98"/>
        <v>0</v>
      </c>
      <c r="Q1578" s="156">
        <f t="shared" si="99"/>
        <v>0</v>
      </c>
      <c r="R1578" s="165"/>
      <c r="S1578" s="165"/>
    </row>
    <row r="1579" spans="1:19" x14ac:dyDescent="0.25">
      <c r="A1579" s="156">
        <v>1564</v>
      </c>
      <c r="B1579" s="156" t="e">
        <f>VLOOKUP('Room Details'!$I1567,NCA_Calculations!$I$3:$N$12,2,0)</f>
        <v>#N/A</v>
      </c>
      <c r="C1579" s="156" t="e">
        <f>VLOOKUP('Room Details'!$I1567,NCA_Calculations!$I$3:$N$12,3,0)</f>
        <v>#N/A</v>
      </c>
      <c r="D1579" s="156" t="e">
        <f>VLOOKUP('Room Details'!$I1567,NCA_Calculations!$I$3:$N$12,4,0)</f>
        <v>#N/A</v>
      </c>
      <c r="E1579" s="156" t="e">
        <f>VLOOKUP('Room Details'!$I1567,NCA_Calculations!$I$3:$N$12,5,0)</f>
        <v>#N/A</v>
      </c>
      <c r="F1579" s="156" t="e">
        <f>VLOOKUP('Room Details'!$I1567,NCA_Calculations!$I$3:$N$12,6,0)</f>
        <v>#N/A</v>
      </c>
      <c r="G1579" s="156" t="str">
        <f>IF(OR(ISBLANK('Room Details'!$M1567), 'Room Details'!$M1567 = 0,  'Room Details'!$M1567 = "N/A" ),"Usable","Unusable")</f>
        <v>Usable</v>
      </c>
      <c r="H1579" s="156">
        <f>'Room Details'!$V1567</f>
        <v>0</v>
      </c>
      <c r="I1579" s="156">
        <f>_xlfn.IFNA(ROUNDUP(IF(OR('Room Details'!$J1567=0,ISBLANK('Room Details'!$J1567),'Room Details'!$J1567="N/A"),0,IF('Room Details'!$J1567&gt;$D1579,('Room Details'!$J1567/$E1579)+$F1579,IF('Room Details'!$J1567&lt;=ABS($B1579*$C1579),1,('Room Details'!$J1567/$B1579)+$C1579))),0),0)</f>
        <v>0</v>
      </c>
      <c r="J1579" s="167"/>
      <c r="K1579" s="167"/>
      <c r="L1579" s="156">
        <f t="shared" si="96"/>
        <v>0</v>
      </c>
      <c r="M1579" s="156">
        <f t="shared" si="97"/>
        <v>0</v>
      </c>
      <c r="N1579" s="165"/>
      <c r="O1579" s="165"/>
      <c r="P1579" s="156">
        <f t="shared" si="98"/>
        <v>0</v>
      </c>
      <c r="Q1579" s="156">
        <f t="shared" si="99"/>
        <v>0</v>
      </c>
      <c r="R1579" s="165"/>
      <c r="S1579" s="165"/>
    </row>
    <row r="1580" spans="1:19" x14ac:dyDescent="0.25">
      <c r="A1580" s="156">
        <v>1565</v>
      </c>
      <c r="B1580" s="156" t="e">
        <f>VLOOKUP('Room Details'!$I1568,NCA_Calculations!$I$3:$N$12,2,0)</f>
        <v>#N/A</v>
      </c>
      <c r="C1580" s="156" t="e">
        <f>VLOOKUP('Room Details'!$I1568,NCA_Calculations!$I$3:$N$12,3,0)</f>
        <v>#N/A</v>
      </c>
      <c r="D1580" s="156" t="e">
        <f>VLOOKUP('Room Details'!$I1568,NCA_Calculations!$I$3:$N$12,4,0)</f>
        <v>#N/A</v>
      </c>
      <c r="E1580" s="156" t="e">
        <f>VLOOKUP('Room Details'!$I1568,NCA_Calculations!$I$3:$N$12,5,0)</f>
        <v>#N/A</v>
      </c>
      <c r="F1580" s="156" t="e">
        <f>VLOOKUP('Room Details'!$I1568,NCA_Calculations!$I$3:$N$12,6,0)</f>
        <v>#N/A</v>
      </c>
      <c r="G1580" s="156" t="str">
        <f>IF(OR(ISBLANK('Room Details'!$M1568), 'Room Details'!$M1568 = 0,  'Room Details'!$M1568 = "N/A" ),"Usable","Unusable")</f>
        <v>Usable</v>
      </c>
      <c r="H1580" s="156">
        <f>'Room Details'!$V1568</f>
        <v>0</v>
      </c>
      <c r="I1580" s="156">
        <f>_xlfn.IFNA(ROUNDUP(IF(OR('Room Details'!$J1568=0,ISBLANK('Room Details'!$J1568),'Room Details'!$J1568="N/A"),0,IF('Room Details'!$J1568&gt;$D1580,('Room Details'!$J1568/$E1580)+$F1580,IF('Room Details'!$J1568&lt;=ABS($B1580*$C1580),1,('Room Details'!$J1568/$B1580)+$C1580))),0),0)</f>
        <v>0</v>
      </c>
      <c r="J1580" s="167"/>
      <c r="K1580" s="167"/>
      <c r="L1580" s="156">
        <f t="shared" si="96"/>
        <v>0</v>
      </c>
      <c r="M1580" s="156">
        <f t="shared" si="97"/>
        <v>0</v>
      </c>
      <c r="N1580" s="165"/>
      <c r="O1580" s="165"/>
      <c r="P1580" s="156">
        <f t="shared" si="98"/>
        <v>0</v>
      </c>
      <c r="Q1580" s="156">
        <f t="shared" si="99"/>
        <v>0</v>
      </c>
      <c r="R1580" s="165"/>
      <c r="S1580" s="165"/>
    </row>
    <row r="1581" spans="1:19" x14ac:dyDescent="0.25">
      <c r="A1581" s="156">
        <v>1566</v>
      </c>
      <c r="B1581" s="156" t="e">
        <f>VLOOKUP('Room Details'!$I1569,NCA_Calculations!$I$3:$N$12,2,0)</f>
        <v>#N/A</v>
      </c>
      <c r="C1581" s="156" t="e">
        <f>VLOOKUP('Room Details'!$I1569,NCA_Calculations!$I$3:$N$12,3,0)</f>
        <v>#N/A</v>
      </c>
      <c r="D1581" s="156" t="e">
        <f>VLOOKUP('Room Details'!$I1569,NCA_Calculations!$I$3:$N$12,4,0)</f>
        <v>#N/A</v>
      </c>
      <c r="E1581" s="156" t="e">
        <f>VLOOKUP('Room Details'!$I1569,NCA_Calculations!$I$3:$N$12,5,0)</f>
        <v>#N/A</v>
      </c>
      <c r="F1581" s="156" t="e">
        <f>VLOOKUP('Room Details'!$I1569,NCA_Calculations!$I$3:$N$12,6,0)</f>
        <v>#N/A</v>
      </c>
      <c r="G1581" s="156" t="str">
        <f>IF(OR(ISBLANK('Room Details'!$M1569), 'Room Details'!$M1569 = 0,  'Room Details'!$M1569 = "N/A" ),"Usable","Unusable")</f>
        <v>Usable</v>
      </c>
      <c r="H1581" s="156">
        <f>'Room Details'!$V1569</f>
        <v>0</v>
      </c>
      <c r="I1581" s="156">
        <f>_xlfn.IFNA(ROUNDUP(IF(OR('Room Details'!$J1569=0,ISBLANK('Room Details'!$J1569),'Room Details'!$J1569="N/A"),0,IF('Room Details'!$J1569&gt;$D1581,('Room Details'!$J1569/$E1581)+$F1581,IF('Room Details'!$J1569&lt;=ABS($B1581*$C1581),1,('Room Details'!$J1569/$B1581)+$C1581))),0),0)</f>
        <v>0</v>
      </c>
      <c r="J1581" s="167"/>
      <c r="K1581" s="167"/>
      <c r="L1581" s="156">
        <f t="shared" si="96"/>
        <v>0</v>
      </c>
      <c r="M1581" s="156">
        <f t="shared" si="97"/>
        <v>0</v>
      </c>
      <c r="N1581" s="165"/>
      <c r="O1581" s="165"/>
      <c r="P1581" s="156">
        <f t="shared" si="98"/>
        <v>0</v>
      </c>
      <c r="Q1581" s="156">
        <f t="shared" si="99"/>
        <v>0</v>
      </c>
      <c r="R1581" s="165"/>
      <c r="S1581" s="165"/>
    </row>
    <row r="1582" spans="1:19" x14ac:dyDescent="0.25">
      <c r="A1582" s="156">
        <v>1567</v>
      </c>
      <c r="B1582" s="156" t="e">
        <f>VLOOKUP('Room Details'!$I1570,NCA_Calculations!$I$3:$N$12,2,0)</f>
        <v>#N/A</v>
      </c>
      <c r="C1582" s="156" t="e">
        <f>VLOOKUP('Room Details'!$I1570,NCA_Calculations!$I$3:$N$12,3,0)</f>
        <v>#N/A</v>
      </c>
      <c r="D1582" s="156" t="e">
        <f>VLOOKUP('Room Details'!$I1570,NCA_Calculations!$I$3:$N$12,4,0)</f>
        <v>#N/A</v>
      </c>
      <c r="E1582" s="156" t="e">
        <f>VLOOKUP('Room Details'!$I1570,NCA_Calculations!$I$3:$N$12,5,0)</f>
        <v>#N/A</v>
      </c>
      <c r="F1582" s="156" t="e">
        <f>VLOOKUP('Room Details'!$I1570,NCA_Calculations!$I$3:$N$12,6,0)</f>
        <v>#N/A</v>
      </c>
      <c r="G1582" s="156" t="str">
        <f>IF(OR(ISBLANK('Room Details'!$M1570), 'Room Details'!$M1570 = 0,  'Room Details'!$M1570 = "N/A" ),"Usable","Unusable")</f>
        <v>Usable</v>
      </c>
      <c r="H1582" s="156">
        <f>'Room Details'!$V1570</f>
        <v>0</v>
      </c>
      <c r="I1582" s="156">
        <f>_xlfn.IFNA(ROUNDUP(IF(OR('Room Details'!$J1570=0,ISBLANK('Room Details'!$J1570),'Room Details'!$J1570="N/A"),0,IF('Room Details'!$J1570&gt;$D1582,('Room Details'!$J1570/$E1582)+$F1582,IF('Room Details'!$J1570&lt;=ABS($B1582*$C1582),1,('Room Details'!$J1570/$B1582)+$C1582))),0),0)</f>
        <v>0</v>
      </c>
      <c r="J1582" s="167"/>
      <c r="K1582" s="167"/>
      <c r="L1582" s="156">
        <f t="shared" si="96"/>
        <v>0</v>
      </c>
      <c r="M1582" s="156">
        <f t="shared" si="97"/>
        <v>0</v>
      </c>
      <c r="N1582" s="165"/>
      <c r="O1582" s="165"/>
      <c r="P1582" s="156">
        <f t="shared" si="98"/>
        <v>0</v>
      </c>
      <c r="Q1582" s="156">
        <f t="shared" si="99"/>
        <v>0</v>
      </c>
      <c r="R1582" s="165"/>
      <c r="S1582" s="165"/>
    </row>
    <row r="1583" spans="1:19" x14ac:dyDescent="0.25">
      <c r="A1583" s="156">
        <v>1568</v>
      </c>
      <c r="B1583" s="156" t="e">
        <f>VLOOKUP('Room Details'!$I1571,NCA_Calculations!$I$3:$N$12,2,0)</f>
        <v>#N/A</v>
      </c>
      <c r="C1583" s="156" t="e">
        <f>VLOOKUP('Room Details'!$I1571,NCA_Calculations!$I$3:$N$12,3,0)</f>
        <v>#N/A</v>
      </c>
      <c r="D1583" s="156" t="e">
        <f>VLOOKUP('Room Details'!$I1571,NCA_Calculations!$I$3:$N$12,4,0)</f>
        <v>#N/A</v>
      </c>
      <c r="E1583" s="156" t="e">
        <f>VLOOKUP('Room Details'!$I1571,NCA_Calculations!$I$3:$N$12,5,0)</f>
        <v>#N/A</v>
      </c>
      <c r="F1583" s="156" t="e">
        <f>VLOOKUP('Room Details'!$I1571,NCA_Calculations!$I$3:$N$12,6,0)</f>
        <v>#N/A</v>
      </c>
      <c r="G1583" s="156" t="str">
        <f>IF(OR(ISBLANK('Room Details'!$M1571), 'Room Details'!$M1571 = 0,  'Room Details'!$M1571 = "N/A" ),"Usable","Unusable")</f>
        <v>Usable</v>
      </c>
      <c r="H1583" s="156">
        <f>'Room Details'!$V1571</f>
        <v>0</v>
      </c>
      <c r="I1583" s="156">
        <f>_xlfn.IFNA(ROUNDUP(IF(OR('Room Details'!$J1571=0,ISBLANK('Room Details'!$J1571),'Room Details'!$J1571="N/A"),0,IF('Room Details'!$J1571&gt;$D1583,('Room Details'!$J1571/$E1583)+$F1583,IF('Room Details'!$J1571&lt;=ABS($B1583*$C1583),1,('Room Details'!$J1571/$B1583)+$C1583))),0),0)</f>
        <v>0</v>
      </c>
      <c r="J1583" s="167"/>
      <c r="K1583" s="167"/>
      <c r="L1583" s="156">
        <f t="shared" si="96"/>
        <v>0</v>
      </c>
      <c r="M1583" s="156">
        <f t="shared" si="97"/>
        <v>0</v>
      </c>
      <c r="N1583" s="165"/>
      <c r="O1583" s="165"/>
      <c r="P1583" s="156">
        <f t="shared" si="98"/>
        <v>0</v>
      </c>
      <c r="Q1583" s="156">
        <f t="shared" si="99"/>
        <v>0</v>
      </c>
      <c r="R1583" s="165"/>
      <c r="S1583" s="165"/>
    </row>
    <row r="1584" spans="1:19" x14ac:dyDescent="0.25">
      <c r="A1584" s="156">
        <v>1569</v>
      </c>
      <c r="B1584" s="156" t="e">
        <f>VLOOKUP('Room Details'!$I1572,NCA_Calculations!$I$3:$N$12,2,0)</f>
        <v>#N/A</v>
      </c>
      <c r="C1584" s="156" t="e">
        <f>VLOOKUP('Room Details'!$I1572,NCA_Calculations!$I$3:$N$12,3,0)</f>
        <v>#N/A</v>
      </c>
      <c r="D1584" s="156" t="e">
        <f>VLOOKUP('Room Details'!$I1572,NCA_Calculations!$I$3:$N$12,4,0)</f>
        <v>#N/A</v>
      </c>
      <c r="E1584" s="156" t="e">
        <f>VLOOKUP('Room Details'!$I1572,NCA_Calculations!$I$3:$N$12,5,0)</f>
        <v>#N/A</v>
      </c>
      <c r="F1584" s="156" t="e">
        <f>VLOOKUP('Room Details'!$I1572,NCA_Calculations!$I$3:$N$12,6,0)</f>
        <v>#N/A</v>
      </c>
      <c r="G1584" s="156" t="str">
        <f>IF(OR(ISBLANK('Room Details'!$M1572), 'Room Details'!$M1572 = 0,  'Room Details'!$M1572 = "N/A" ),"Usable","Unusable")</f>
        <v>Usable</v>
      </c>
      <c r="H1584" s="156">
        <f>'Room Details'!$V1572</f>
        <v>0</v>
      </c>
      <c r="I1584" s="156">
        <f>_xlfn.IFNA(ROUNDUP(IF(OR('Room Details'!$J1572=0,ISBLANK('Room Details'!$J1572),'Room Details'!$J1572="N/A"),0,IF('Room Details'!$J1572&gt;$D1584,('Room Details'!$J1572/$E1584)+$F1584,IF('Room Details'!$J1572&lt;=ABS($B1584*$C1584),1,('Room Details'!$J1572/$B1584)+$C1584))),0),0)</f>
        <v>0</v>
      </c>
      <c r="J1584" s="167"/>
      <c r="K1584" s="167"/>
      <c r="L1584" s="156">
        <f t="shared" si="96"/>
        <v>0</v>
      </c>
      <c r="M1584" s="156">
        <f t="shared" si="97"/>
        <v>0</v>
      </c>
      <c r="N1584" s="165"/>
      <c r="O1584" s="165"/>
      <c r="P1584" s="156">
        <f t="shared" si="98"/>
        <v>0</v>
      </c>
      <c r="Q1584" s="156">
        <f t="shared" si="99"/>
        <v>0</v>
      </c>
      <c r="R1584" s="165"/>
      <c r="S1584" s="165"/>
    </row>
    <row r="1585" spans="1:19" x14ac:dyDescent="0.25">
      <c r="A1585" s="156">
        <v>1570</v>
      </c>
      <c r="B1585" s="156" t="e">
        <f>VLOOKUP('Room Details'!$I1573,NCA_Calculations!$I$3:$N$12,2,0)</f>
        <v>#N/A</v>
      </c>
      <c r="C1585" s="156" t="e">
        <f>VLOOKUP('Room Details'!$I1573,NCA_Calculations!$I$3:$N$12,3,0)</f>
        <v>#N/A</v>
      </c>
      <c r="D1585" s="156" t="e">
        <f>VLOOKUP('Room Details'!$I1573,NCA_Calculations!$I$3:$N$12,4,0)</f>
        <v>#N/A</v>
      </c>
      <c r="E1585" s="156" t="e">
        <f>VLOOKUP('Room Details'!$I1573,NCA_Calculations!$I$3:$N$12,5,0)</f>
        <v>#N/A</v>
      </c>
      <c r="F1585" s="156" t="e">
        <f>VLOOKUP('Room Details'!$I1573,NCA_Calculations!$I$3:$N$12,6,0)</f>
        <v>#N/A</v>
      </c>
      <c r="G1585" s="156" t="str">
        <f>IF(OR(ISBLANK('Room Details'!$M1573), 'Room Details'!$M1573 = 0,  'Room Details'!$M1573 = "N/A" ),"Usable","Unusable")</f>
        <v>Usable</v>
      </c>
      <c r="H1585" s="156">
        <f>'Room Details'!$V1573</f>
        <v>0</v>
      </c>
      <c r="I1585" s="156">
        <f>_xlfn.IFNA(ROUNDUP(IF(OR('Room Details'!$J1573=0,ISBLANK('Room Details'!$J1573),'Room Details'!$J1573="N/A"),0,IF('Room Details'!$J1573&gt;$D1585,('Room Details'!$J1573/$E1585)+$F1585,IF('Room Details'!$J1573&lt;=ABS($B1585*$C1585),1,('Room Details'!$J1573/$B1585)+$C1585))),0),0)</f>
        <v>0</v>
      </c>
      <c r="J1585" s="167"/>
      <c r="K1585" s="167"/>
      <c r="L1585" s="156">
        <f t="shared" si="96"/>
        <v>0</v>
      </c>
      <c r="M1585" s="156">
        <f t="shared" si="97"/>
        <v>0</v>
      </c>
      <c r="N1585" s="165"/>
      <c r="O1585" s="165"/>
      <c r="P1585" s="156">
        <f t="shared" si="98"/>
        <v>0</v>
      </c>
      <c r="Q1585" s="156">
        <f t="shared" si="99"/>
        <v>0</v>
      </c>
      <c r="R1585" s="165"/>
      <c r="S1585" s="165"/>
    </row>
    <row r="1586" spans="1:19" x14ac:dyDescent="0.25">
      <c r="A1586" s="156">
        <v>1571</v>
      </c>
      <c r="B1586" s="156" t="e">
        <f>VLOOKUP('Room Details'!$I1574,NCA_Calculations!$I$3:$N$12,2,0)</f>
        <v>#N/A</v>
      </c>
      <c r="C1586" s="156" t="e">
        <f>VLOOKUP('Room Details'!$I1574,NCA_Calculations!$I$3:$N$12,3,0)</f>
        <v>#N/A</v>
      </c>
      <c r="D1586" s="156" t="e">
        <f>VLOOKUP('Room Details'!$I1574,NCA_Calculations!$I$3:$N$12,4,0)</f>
        <v>#N/A</v>
      </c>
      <c r="E1586" s="156" t="e">
        <f>VLOOKUP('Room Details'!$I1574,NCA_Calculations!$I$3:$N$12,5,0)</f>
        <v>#N/A</v>
      </c>
      <c r="F1586" s="156" t="e">
        <f>VLOOKUP('Room Details'!$I1574,NCA_Calculations!$I$3:$N$12,6,0)</f>
        <v>#N/A</v>
      </c>
      <c r="G1586" s="156" t="str">
        <f>IF(OR(ISBLANK('Room Details'!$M1574), 'Room Details'!$M1574 = 0,  'Room Details'!$M1574 = "N/A" ),"Usable","Unusable")</f>
        <v>Usable</v>
      </c>
      <c r="H1586" s="156">
        <f>'Room Details'!$V1574</f>
        <v>0</v>
      </c>
      <c r="I1586" s="156">
        <f>_xlfn.IFNA(ROUNDUP(IF(OR('Room Details'!$J1574=0,ISBLANK('Room Details'!$J1574),'Room Details'!$J1574="N/A"),0,IF('Room Details'!$J1574&gt;$D1586,('Room Details'!$J1574/$E1586)+$F1586,IF('Room Details'!$J1574&lt;=ABS($B1586*$C1586),1,('Room Details'!$J1574/$B1586)+$C1586))),0),0)</f>
        <v>0</v>
      </c>
      <c r="J1586" s="167"/>
      <c r="K1586" s="167"/>
      <c r="L1586" s="156">
        <f t="shared" si="96"/>
        <v>0</v>
      </c>
      <c r="M1586" s="156">
        <f t="shared" si="97"/>
        <v>0</v>
      </c>
      <c r="N1586" s="165"/>
      <c r="O1586" s="165"/>
      <c r="P1586" s="156">
        <f t="shared" si="98"/>
        <v>0</v>
      </c>
      <c r="Q1586" s="156">
        <f t="shared" si="99"/>
        <v>0</v>
      </c>
      <c r="R1586" s="165"/>
      <c r="S1586" s="165"/>
    </row>
    <row r="1587" spans="1:19" x14ac:dyDescent="0.25">
      <c r="A1587" s="156">
        <v>1572</v>
      </c>
      <c r="B1587" s="156" t="e">
        <f>VLOOKUP('Room Details'!$I1575,NCA_Calculations!$I$3:$N$12,2,0)</f>
        <v>#N/A</v>
      </c>
      <c r="C1587" s="156" t="e">
        <f>VLOOKUP('Room Details'!$I1575,NCA_Calculations!$I$3:$N$12,3,0)</f>
        <v>#N/A</v>
      </c>
      <c r="D1587" s="156" t="e">
        <f>VLOOKUP('Room Details'!$I1575,NCA_Calculations!$I$3:$N$12,4,0)</f>
        <v>#N/A</v>
      </c>
      <c r="E1587" s="156" t="e">
        <f>VLOOKUP('Room Details'!$I1575,NCA_Calculations!$I$3:$N$12,5,0)</f>
        <v>#N/A</v>
      </c>
      <c r="F1587" s="156" t="e">
        <f>VLOOKUP('Room Details'!$I1575,NCA_Calculations!$I$3:$N$12,6,0)</f>
        <v>#N/A</v>
      </c>
      <c r="G1587" s="156" t="str">
        <f>IF(OR(ISBLANK('Room Details'!$M1575), 'Room Details'!$M1575 = 0,  'Room Details'!$M1575 = "N/A" ),"Usable","Unusable")</f>
        <v>Usable</v>
      </c>
      <c r="H1587" s="156">
        <f>'Room Details'!$V1575</f>
        <v>0</v>
      </c>
      <c r="I1587" s="156">
        <f>_xlfn.IFNA(ROUNDUP(IF(OR('Room Details'!$J1575=0,ISBLANK('Room Details'!$J1575),'Room Details'!$J1575="N/A"),0,IF('Room Details'!$J1575&gt;$D1587,('Room Details'!$J1575/$E1587)+$F1587,IF('Room Details'!$J1575&lt;=ABS($B1587*$C1587),1,('Room Details'!$J1575/$B1587)+$C1587))),0),0)</f>
        <v>0</v>
      </c>
      <c r="J1587" s="167"/>
      <c r="K1587" s="167"/>
      <c r="L1587" s="156">
        <f t="shared" si="96"/>
        <v>0</v>
      </c>
      <c r="M1587" s="156">
        <f t="shared" si="97"/>
        <v>0</v>
      </c>
      <c r="N1587" s="165"/>
      <c r="O1587" s="165"/>
      <c r="P1587" s="156">
        <f t="shared" si="98"/>
        <v>0</v>
      </c>
      <c r="Q1587" s="156">
        <f t="shared" si="99"/>
        <v>0</v>
      </c>
      <c r="R1587" s="165"/>
      <c r="S1587" s="165"/>
    </row>
    <row r="1588" spans="1:19" x14ac:dyDescent="0.25">
      <c r="A1588" s="156">
        <v>1573</v>
      </c>
      <c r="B1588" s="156" t="e">
        <f>VLOOKUP('Room Details'!$I1576,NCA_Calculations!$I$3:$N$12,2,0)</f>
        <v>#N/A</v>
      </c>
      <c r="C1588" s="156" t="e">
        <f>VLOOKUP('Room Details'!$I1576,NCA_Calculations!$I$3:$N$12,3,0)</f>
        <v>#N/A</v>
      </c>
      <c r="D1588" s="156" t="e">
        <f>VLOOKUP('Room Details'!$I1576,NCA_Calculations!$I$3:$N$12,4,0)</f>
        <v>#N/A</v>
      </c>
      <c r="E1588" s="156" t="e">
        <f>VLOOKUP('Room Details'!$I1576,NCA_Calculations!$I$3:$N$12,5,0)</f>
        <v>#N/A</v>
      </c>
      <c r="F1588" s="156" t="e">
        <f>VLOOKUP('Room Details'!$I1576,NCA_Calculations!$I$3:$N$12,6,0)</f>
        <v>#N/A</v>
      </c>
      <c r="G1588" s="156" t="str">
        <f>IF(OR(ISBLANK('Room Details'!$M1576), 'Room Details'!$M1576 = 0,  'Room Details'!$M1576 = "N/A" ),"Usable","Unusable")</f>
        <v>Usable</v>
      </c>
      <c r="H1588" s="156">
        <f>'Room Details'!$V1576</f>
        <v>0</v>
      </c>
      <c r="I1588" s="156">
        <f>_xlfn.IFNA(ROUNDUP(IF(OR('Room Details'!$J1576=0,ISBLANK('Room Details'!$J1576),'Room Details'!$J1576="N/A"),0,IF('Room Details'!$J1576&gt;$D1588,('Room Details'!$J1576/$E1588)+$F1588,IF('Room Details'!$J1576&lt;=ABS($B1588*$C1588),1,('Room Details'!$J1576/$B1588)+$C1588))),0),0)</f>
        <v>0</v>
      </c>
      <c r="J1588" s="167"/>
      <c r="K1588" s="167"/>
      <c r="L1588" s="156">
        <f t="shared" si="96"/>
        <v>0</v>
      </c>
      <c r="M1588" s="156">
        <f t="shared" si="97"/>
        <v>0</v>
      </c>
      <c r="N1588" s="165"/>
      <c r="O1588" s="165"/>
      <c r="P1588" s="156">
        <f t="shared" si="98"/>
        <v>0</v>
      </c>
      <c r="Q1588" s="156">
        <f t="shared" si="99"/>
        <v>0</v>
      </c>
      <c r="R1588" s="165"/>
      <c r="S1588" s="165"/>
    </row>
    <row r="1589" spans="1:19" x14ac:dyDescent="0.25">
      <c r="A1589" s="156">
        <v>1574</v>
      </c>
      <c r="B1589" s="156" t="e">
        <f>VLOOKUP('Room Details'!$I1577,NCA_Calculations!$I$3:$N$12,2,0)</f>
        <v>#N/A</v>
      </c>
      <c r="C1589" s="156" t="e">
        <f>VLOOKUP('Room Details'!$I1577,NCA_Calculations!$I$3:$N$12,3,0)</f>
        <v>#N/A</v>
      </c>
      <c r="D1589" s="156" t="e">
        <f>VLOOKUP('Room Details'!$I1577,NCA_Calculations!$I$3:$N$12,4,0)</f>
        <v>#N/A</v>
      </c>
      <c r="E1589" s="156" t="e">
        <f>VLOOKUP('Room Details'!$I1577,NCA_Calculations!$I$3:$N$12,5,0)</f>
        <v>#N/A</v>
      </c>
      <c r="F1589" s="156" t="e">
        <f>VLOOKUP('Room Details'!$I1577,NCA_Calculations!$I$3:$N$12,6,0)</f>
        <v>#N/A</v>
      </c>
      <c r="G1589" s="156" t="str">
        <f>IF(OR(ISBLANK('Room Details'!$M1577), 'Room Details'!$M1577 = 0,  'Room Details'!$M1577 = "N/A" ),"Usable","Unusable")</f>
        <v>Usable</v>
      </c>
      <c r="H1589" s="156">
        <f>'Room Details'!$V1577</f>
        <v>0</v>
      </c>
      <c r="I1589" s="156">
        <f>_xlfn.IFNA(ROUNDUP(IF(OR('Room Details'!$J1577=0,ISBLANK('Room Details'!$J1577),'Room Details'!$J1577="N/A"),0,IF('Room Details'!$J1577&gt;$D1589,('Room Details'!$J1577/$E1589)+$F1589,IF('Room Details'!$J1577&lt;=ABS($B1589*$C1589),1,('Room Details'!$J1577/$B1589)+$C1589))),0),0)</f>
        <v>0</v>
      </c>
      <c r="J1589" s="167"/>
      <c r="K1589" s="167"/>
      <c r="L1589" s="156">
        <f t="shared" si="96"/>
        <v>0</v>
      </c>
      <c r="M1589" s="156">
        <f t="shared" si="97"/>
        <v>0</v>
      </c>
      <c r="N1589" s="165"/>
      <c r="O1589" s="165"/>
      <c r="P1589" s="156">
        <f t="shared" si="98"/>
        <v>0</v>
      </c>
      <c r="Q1589" s="156">
        <f t="shared" si="99"/>
        <v>0</v>
      </c>
      <c r="R1589" s="165"/>
      <c r="S1589" s="165"/>
    </row>
    <row r="1590" spans="1:19" x14ac:dyDescent="0.25">
      <c r="A1590" s="156">
        <v>1575</v>
      </c>
      <c r="B1590" s="156" t="e">
        <f>VLOOKUP('Room Details'!$I1578,NCA_Calculations!$I$3:$N$12,2,0)</f>
        <v>#N/A</v>
      </c>
      <c r="C1590" s="156" t="e">
        <f>VLOOKUP('Room Details'!$I1578,NCA_Calculations!$I$3:$N$12,3,0)</f>
        <v>#N/A</v>
      </c>
      <c r="D1590" s="156" t="e">
        <f>VLOOKUP('Room Details'!$I1578,NCA_Calculations!$I$3:$N$12,4,0)</f>
        <v>#N/A</v>
      </c>
      <c r="E1590" s="156" t="e">
        <f>VLOOKUP('Room Details'!$I1578,NCA_Calculations!$I$3:$N$12,5,0)</f>
        <v>#N/A</v>
      </c>
      <c r="F1590" s="156" t="e">
        <f>VLOOKUP('Room Details'!$I1578,NCA_Calculations!$I$3:$N$12,6,0)</f>
        <v>#N/A</v>
      </c>
      <c r="G1590" s="156" t="str">
        <f>IF(OR(ISBLANK('Room Details'!$M1578), 'Room Details'!$M1578 = 0,  'Room Details'!$M1578 = "N/A" ),"Usable","Unusable")</f>
        <v>Usable</v>
      </c>
      <c r="H1590" s="156">
        <f>'Room Details'!$V1578</f>
        <v>0</v>
      </c>
      <c r="I1590" s="156">
        <f>_xlfn.IFNA(ROUNDUP(IF(OR('Room Details'!$J1578=0,ISBLANK('Room Details'!$J1578),'Room Details'!$J1578="N/A"),0,IF('Room Details'!$J1578&gt;$D1590,('Room Details'!$J1578/$E1590)+$F1590,IF('Room Details'!$J1578&lt;=ABS($B1590*$C1590),1,('Room Details'!$J1578/$B1590)+$C1590))),0),0)</f>
        <v>0</v>
      </c>
      <c r="J1590" s="167"/>
      <c r="K1590" s="167"/>
      <c r="L1590" s="156">
        <f t="shared" si="96"/>
        <v>0</v>
      </c>
      <c r="M1590" s="156">
        <f t="shared" si="97"/>
        <v>0</v>
      </c>
      <c r="N1590" s="165"/>
      <c r="O1590" s="165"/>
      <c r="P1590" s="156">
        <f t="shared" si="98"/>
        <v>0</v>
      </c>
      <c r="Q1590" s="156">
        <f t="shared" si="99"/>
        <v>0</v>
      </c>
      <c r="R1590" s="165"/>
      <c r="S1590" s="165"/>
    </row>
    <row r="1591" spans="1:19" x14ac:dyDescent="0.25">
      <c r="A1591" s="156">
        <v>1576</v>
      </c>
      <c r="B1591" s="156" t="e">
        <f>VLOOKUP('Room Details'!$I1579,NCA_Calculations!$I$3:$N$12,2,0)</f>
        <v>#N/A</v>
      </c>
      <c r="C1591" s="156" t="e">
        <f>VLOOKUP('Room Details'!$I1579,NCA_Calculations!$I$3:$N$12,3,0)</f>
        <v>#N/A</v>
      </c>
      <c r="D1591" s="156" t="e">
        <f>VLOOKUP('Room Details'!$I1579,NCA_Calculations!$I$3:$N$12,4,0)</f>
        <v>#N/A</v>
      </c>
      <c r="E1591" s="156" t="e">
        <f>VLOOKUP('Room Details'!$I1579,NCA_Calculations!$I$3:$N$12,5,0)</f>
        <v>#N/A</v>
      </c>
      <c r="F1591" s="156" t="e">
        <f>VLOOKUP('Room Details'!$I1579,NCA_Calculations!$I$3:$N$12,6,0)</f>
        <v>#N/A</v>
      </c>
      <c r="G1591" s="156" t="str">
        <f>IF(OR(ISBLANK('Room Details'!$M1579), 'Room Details'!$M1579 = 0,  'Room Details'!$M1579 = "N/A" ),"Usable","Unusable")</f>
        <v>Usable</v>
      </c>
      <c r="H1591" s="156">
        <f>'Room Details'!$V1579</f>
        <v>0</v>
      </c>
      <c r="I1591" s="156">
        <f>_xlfn.IFNA(ROUNDUP(IF(OR('Room Details'!$J1579=0,ISBLANK('Room Details'!$J1579),'Room Details'!$J1579="N/A"),0,IF('Room Details'!$J1579&gt;$D1591,('Room Details'!$J1579/$E1591)+$F1591,IF('Room Details'!$J1579&lt;=ABS($B1591*$C1591),1,('Room Details'!$J1579/$B1591)+$C1591))),0),0)</f>
        <v>0</v>
      </c>
      <c r="J1591" s="167"/>
      <c r="K1591" s="167"/>
      <c r="L1591" s="156">
        <f t="shared" si="96"/>
        <v>0</v>
      </c>
      <c r="M1591" s="156">
        <f t="shared" si="97"/>
        <v>0</v>
      </c>
      <c r="N1591" s="165"/>
      <c r="O1591" s="165"/>
      <c r="P1591" s="156">
        <f t="shared" si="98"/>
        <v>0</v>
      </c>
      <c r="Q1591" s="156">
        <f t="shared" si="99"/>
        <v>0</v>
      </c>
      <c r="R1591" s="165"/>
      <c r="S1591" s="165"/>
    </row>
    <row r="1592" spans="1:19" x14ac:dyDescent="0.25">
      <c r="A1592" s="156">
        <v>1577</v>
      </c>
      <c r="B1592" s="156" t="e">
        <f>VLOOKUP('Room Details'!$I1580,NCA_Calculations!$I$3:$N$12,2,0)</f>
        <v>#N/A</v>
      </c>
      <c r="C1592" s="156" t="e">
        <f>VLOOKUP('Room Details'!$I1580,NCA_Calculations!$I$3:$N$12,3,0)</f>
        <v>#N/A</v>
      </c>
      <c r="D1592" s="156" t="e">
        <f>VLOOKUP('Room Details'!$I1580,NCA_Calculations!$I$3:$N$12,4,0)</f>
        <v>#N/A</v>
      </c>
      <c r="E1592" s="156" t="e">
        <f>VLOOKUP('Room Details'!$I1580,NCA_Calculations!$I$3:$N$12,5,0)</f>
        <v>#N/A</v>
      </c>
      <c r="F1592" s="156" t="e">
        <f>VLOOKUP('Room Details'!$I1580,NCA_Calculations!$I$3:$N$12,6,0)</f>
        <v>#N/A</v>
      </c>
      <c r="G1592" s="156" t="str">
        <f>IF(OR(ISBLANK('Room Details'!$M1580), 'Room Details'!$M1580 = 0,  'Room Details'!$M1580 = "N/A" ),"Usable","Unusable")</f>
        <v>Usable</v>
      </c>
      <c r="H1592" s="156">
        <f>'Room Details'!$V1580</f>
        <v>0</v>
      </c>
      <c r="I1592" s="156">
        <f>_xlfn.IFNA(ROUNDUP(IF(OR('Room Details'!$J1580=0,ISBLANK('Room Details'!$J1580),'Room Details'!$J1580="N/A"),0,IF('Room Details'!$J1580&gt;$D1592,('Room Details'!$J1580/$E1592)+$F1592,IF('Room Details'!$J1580&lt;=ABS($B1592*$C1592),1,('Room Details'!$J1580/$B1592)+$C1592))),0),0)</f>
        <v>0</v>
      </c>
      <c r="J1592" s="167"/>
      <c r="K1592" s="167"/>
      <c r="L1592" s="156">
        <f t="shared" si="96"/>
        <v>0</v>
      </c>
      <c r="M1592" s="156">
        <f t="shared" si="97"/>
        <v>0</v>
      </c>
      <c r="N1592" s="165"/>
      <c r="O1592" s="165"/>
      <c r="P1592" s="156">
        <f t="shared" si="98"/>
        <v>0</v>
      </c>
      <c r="Q1592" s="156">
        <f t="shared" si="99"/>
        <v>0</v>
      </c>
      <c r="R1592" s="165"/>
      <c r="S1592" s="165"/>
    </row>
    <row r="1593" spans="1:19" x14ac:dyDescent="0.25">
      <c r="A1593" s="156">
        <v>1578</v>
      </c>
      <c r="B1593" s="156" t="e">
        <f>VLOOKUP('Room Details'!$I1581,NCA_Calculations!$I$3:$N$12,2,0)</f>
        <v>#N/A</v>
      </c>
      <c r="C1593" s="156" t="e">
        <f>VLOOKUP('Room Details'!$I1581,NCA_Calculations!$I$3:$N$12,3,0)</f>
        <v>#N/A</v>
      </c>
      <c r="D1593" s="156" t="e">
        <f>VLOOKUP('Room Details'!$I1581,NCA_Calculations!$I$3:$N$12,4,0)</f>
        <v>#N/A</v>
      </c>
      <c r="E1593" s="156" t="e">
        <f>VLOOKUP('Room Details'!$I1581,NCA_Calculations!$I$3:$N$12,5,0)</f>
        <v>#N/A</v>
      </c>
      <c r="F1593" s="156" t="e">
        <f>VLOOKUP('Room Details'!$I1581,NCA_Calculations!$I$3:$N$12,6,0)</f>
        <v>#N/A</v>
      </c>
      <c r="G1593" s="156" t="str">
        <f>IF(OR(ISBLANK('Room Details'!$M1581), 'Room Details'!$M1581 = 0,  'Room Details'!$M1581 = "N/A" ),"Usable","Unusable")</f>
        <v>Usable</v>
      </c>
      <c r="H1593" s="156">
        <f>'Room Details'!$V1581</f>
        <v>0</v>
      </c>
      <c r="I1593" s="156">
        <f>_xlfn.IFNA(ROUNDUP(IF(OR('Room Details'!$J1581=0,ISBLANK('Room Details'!$J1581),'Room Details'!$J1581="N/A"),0,IF('Room Details'!$J1581&gt;$D1593,('Room Details'!$J1581/$E1593)+$F1593,IF('Room Details'!$J1581&lt;=ABS($B1593*$C1593),1,('Room Details'!$J1581/$B1593)+$C1593))),0),0)</f>
        <v>0</v>
      </c>
      <c r="J1593" s="167"/>
      <c r="K1593" s="167"/>
      <c r="L1593" s="156">
        <f t="shared" si="96"/>
        <v>0</v>
      </c>
      <c r="M1593" s="156">
        <f t="shared" si="97"/>
        <v>0</v>
      </c>
      <c r="N1593" s="165"/>
      <c r="O1593" s="165"/>
      <c r="P1593" s="156">
        <f t="shared" si="98"/>
        <v>0</v>
      </c>
      <c r="Q1593" s="156">
        <f t="shared" si="99"/>
        <v>0</v>
      </c>
      <c r="R1593" s="165"/>
      <c r="S1593" s="165"/>
    </row>
    <row r="1594" spans="1:19" x14ac:dyDescent="0.25">
      <c r="A1594" s="156">
        <v>1579</v>
      </c>
      <c r="B1594" s="156" t="e">
        <f>VLOOKUP('Room Details'!$I1582,NCA_Calculations!$I$3:$N$12,2,0)</f>
        <v>#N/A</v>
      </c>
      <c r="C1594" s="156" t="e">
        <f>VLOOKUP('Room Details'!$I1582,NCA_Calculations!$I$3:$N$12,3,0)</f>
        <v>#N/A</v>
      </c>
      <c r="D1594" s="156" t="e">
        <f>VLOOKUP('Room Details'!$I1582,NCA_Calculations!$I$3:$N$12,4,0)</f>
        <v>#N/A</v>
      </c>
      <c r="E1594" s="156" t="e">
        <f>VLOOKUP('Room Details'!$I1582,NCA_Calculations!$I$3:$N$12,5,0)</f>
        <v>#N/A</v>
      </c>
      <c r="F1594" s="156" t="e">
        <f>VLOOKUP('Room Details'!$I1582,NCA_Calculations!$I$3:$N$12,6,0)</f>
        <v>#N/A</v>
      </c>
      <c r="G1594" s="156" t="str">
        <f>IF(OR(ISBLANK('Room Details'!$M1582), 'Room Details'!$M1582 = 0,  'Room Details'!$M1582 = "N/A" ),"Usable","Unusable")</f>
        <v>Usable</v>
      </c>
      <c r="H1594" s="156">
        <f>'Room Details'!$V1582</f>
        <v>0</v>
      </c>
      <c r="I1594" s="156">
        <f>_xlfn.IFNA(ROUNDUP(IF(OR('Room Details'!$J1582=0,ISBLANK('Room Details'!$J1582),'Room Details'!$J1582="N/A"),0,IF('Room Details'!$J1582&gt;$D1594,('Room Details'!$J1582/$E1594)+$F1594,IF('Room Details'!$J1582&lt;=ABS($B1594*$C1594),1,('Room Details'!$J1582/$B1594)+$C1594))),0),0)</f>
        <v>0</v>
      </c>
      <c r="J1594" s="167"/>
      <c r="K1594" s="167"/>
      <c r="L1594" s="156">
        <f t="shared" si="96"/>
        <v>0</v>
      </c>
      <c r="M1594" s="156">
        <f t="shared" si="97"/>
        <v>0</v>
      </c>
      <c r="N1594" s="165"/>
      <c r="O1594" s="165"/>
      <c r="P1594" s="156">
        <f t="shared" si="98"/>
        <v>0</v>
      </c>
      <c r="Q1594" s="156">
        <f t="shared" si="99"/>
        <v>0</v>
      </c>
      <c r="R1594" s="165"/>
      <c r="S1594" s="165"/>
    </row>
    <row r="1595" spans="1:19" x14ac:dyDescent="0.25">
      <c r="A1595" s="156">
        <v>1580</v>
      </c>
      <c r="B1595" s="156" t="e">
        <f>VLOOKUP('Room Details'!$I1583,NCA_Calculations!$I$3:$N$12,2,0)</f>
        <v>#N/A</v>
      </c>
      <c r="C1595" s="156" t="e">
        <f>VLOOKUP('Room Details'!$I1583,NCA_Calculations!$I$3:$N$12,3,0)</f>
        <v>#N/A</v>
      </c>
      <c r="D1595" s="156" t="e">
        <f>VLOOKUP('Room Details'!$I1583,NCA_Calculations!$I$3:$N$12,4,0)</f>
        <v>#N/A</v>
      </c>
      <c r="E1595" s="156" t="e">
        <f>VLOOKUP('Room Details'!$I1583,NCA_Calculations!$I$3:$N$12,5,0)</f>
        <v>#N/A</v>
      </c>
      <c r="F1595" s="156" t="e">
        <f>VLOOKUP('Room Details'!$I1583,NCA_Calculations!$I$3:$N$12,6,0)</f>
        <v>#N/A</v>
      </c>
      <c r="G1595" s="156" t="str">
        <f>IF(OR(ISBLANK('Room Details'!$M1583), 'Room Details'!$M1583 = 0,  'Room Details'!$M1583 = "N/A" ),"Usable","Unusable")</f>
        <v>Usable</v>
      </c>
      <c r="H1595" s="156">
        <f>'Room Details'!$V1583</f>
        <v>0</v>
      </c>
      <c r="I1595" s="156">
        <f>_xlfn.IFNA(ROUNDUP(IF(OR('Room Details'!$J1583=0,ISBLANK('Room Details'!$J1583),'Room Details'!$J1583="N/A"),0,IF('Room Details'!$J1583&gt;$D1595,('Room Details'!$J1583/$E1595)+$F1595,IF('Room Details'!$J1583&lt;=ABS($B1595*$C1595),1,('Room Details'!$J1583/$B1595)+$C1595))),0),0)</f>
        <v>0</v>
      </c>
      <c r="J1595" s="167"/>
      <c r="K1595" s="167"/>
      <c r="L1595" s="156">
        <f t="shared" si="96"/>
        <v>0</v>
      </c>
      <c r="M1595" s="156">
        <f t="shared" si="97"/>
        <v>0</v>
      </c>
      <c r="N1595" s="165"/>
      <c r="O1595" s="165"/>
      <c r="P1595" s="156">
        <f t="shared" si="98"/>
        <v>0</v>
      </c>
      <c r="Q1595" s="156">
        <f t="shared" si="99"/>
        <v>0</v>
      </c>
      <c r="R1595" s="165"/>
      <c r="S1595" s="165"/>
    </row>
    <row r="1596" spans="1:19" x14ac:dyDescent="0.25">
      <c r="A1596" s="156">
        <v>1581</v>
      </c>
      <c r="B1596" s="156" t="e">
        <f>VLOOKUP('Room Details'!$I1584,NCA_Calculations!$I$3:$N$12,2,0)</f>
        <v>#N/A</v>
      </c>
      <c r="C1596" s="156" t="e">
        <f>VLOOKUP('Room Details'!$I1584,NCA_Calculations!$I$3:$N$12,3,0)</f>
        <v>#N/A</v>
      </c>
      <c r="D1596" s="156" t="e">
        <f>VLOOKUP('Room Details'!$I1584,NCA_Calculations!$I$3:$N$12,4,0)</f>
        <v>#N/A</v>
      </c>
      <c r="E1596" s="156" t="e">
        <f>VLOOKUP('Room Details'!$I1584,NCA_Calculations!$I$3:$N$12,5,0)</f>
        <v>#N/A</v>
      </c>
      <c r="F1596" s="156" t="e">
        <f>VLOOKUP('Room Details'!$I1584,NCA_Calculations!$I$3:$N$12,6,0)</f>
        <v>#N/A</v>
      </c>
      <c r="G1596" s="156" t="str">
        <f>IF(OR(ISBLANK('Room Details'!$M1584), 'Room Details'!$M1584 = 0,  'Room Details'!$M1584 = "N/A" ),"Usable","Unusable")</f>
        <v>Usable</v>
      </c>
      <c r="H1596" s="156">
        <f>'Room Details'!$V1584</f>
        <v>0</v>
      </c>
      <c r="I1596" s="156">
        <f>_xlfn.IFNA(ROUNDUP(IF(OR('Room Details'!$J1584=0,ISBLANK('Room Details'!$J1584),'Room Details'!$J1584="N/A"),0,IF('Room Details'!$J1584&gt;$D1596,('Room Details'!$J1584/$E1596)+$F1596,IF('Room Details'!$J1584&lt;=ABS($B1596*$C1596),1,('Room Details'!$J1584/$B1596)+$C1596))),0),0)</f>
        <v>0</v>
      </c>
      <c r="J1596" s="167"/>
      <c r="K1596" s="167"/>
      <c r="L1596" s="156">
        <f t="shared" si="96"/>
        <v>0</v>
      </c>
      <c r="M1596" s="156">
        <f t="shared" si="97"/>
        <v>0</v>
      </c>
      <c r="N1596" s="165"/>
      <c r="O1596" s="165"/>
      <c r="P1596" s="156">
        <f t="shared" si="98"/>
        <v>0</v>
      </c>
      <c r="Q1596" s="156">
        <f t="shared" si="99"/>
        <v>0</v>
      </c>
      <c r="R1596" s="165"/>
      <c r="S1596" s="165"/>
    </row>
    <row r="1597" spans="1:19" x14ac:dyDescent="0.25">
      <c r="A1597" s="156">
        <v>1582</v>
      </c>
      <c r="B1597" s="156" t="e">
        <f>VLOOKUP('Room Details'!$I1585,NCA_Calculations!$I$3:$N$12,2,0)</f>
        <v>#N/A</v>
      </c>
      <c r="C1597" s="156" t="e">
        <f>VLOOKUP('Room Details'!$I1585,NCA_Calculations!$I$3:$N$12,3,0)</f>
        <v>#N/A</v>
      </c>
      <c r="D1597" s="156" t="e">
        <f>VLOOKUP('Room Details'!$I1585,NCA_Calculations!$I$3:$N$12,4,0)</f>
        <v>#N/A</v>
      </c>
      <c r="E1597" s="156" t="e">
        <f>VLOOKUP('Room Details'!$I1585,NCA_Calculations!$I$3:$N$12,5,0)</f>
        <v>#N/A</v>
      </c>
      <c r="F1597" s="156" t="e">
        <f>VLOOKUP('Room Details'!$I1585,NCA_Calculations!$I$3:$N$12,6,0)</f>
        <v>#N/A</v>
      </c>
      <c r="G1597" s="156" t="str">
        <f>IF(OR(ISBLANK('Room Details'!$M1585), 'Room Details'!$M1585 = 0,  'Room Details'!$M1585 = "N/A" ),"Usable","Unusable")</f>
        <v>Usable</v>
      </c>
      <c r="H1597" s="156">
        <f>'Room Details'!$V1585</f>
        <v>0</v>
      </c>
      <c r="I1597" s="156">
        <f>_xlfn.IFNA(ROUNDUP(IF(OR('Room Details'!$J1585=0,ISBLANK('Room Details'!$J1585),'Room Details'!$J1585="N/A"),0,IF('Room Details'!$J1585&gt;$D1597,('Room Details'!$J1585/$E1597)+$F1597,IF('Room Details'!$J1585&lt;=ABS($B1597*$C1597),1,('Room Details'!$J1585/$B1597)+$C1597))),0),0)</f>
        <v>0</v>
      </c>
      <c r="J1597" s="167"/>
      <c r="K1597" s="167"/>
      <c r="L1597" s="156">
        <f t="shared" si="96"/>
        <v>0</v>
      </c>
      <c r="M1597" s="156">
        <f t="shared" si="97"/>
        <v>0</v>
      </c>
      <c r="N1597" s="165"/>
      <c r="O1597" s="165"/>
      <c r="P1597" s="156">
        <f t="shared" si="98"/>
        <v>0</v>
      </c>
      <c r="Q1597" s="156">
        <f t="shared" si="99"/>
        <v>0</v>
      </c>
      <c r="R1597" s="165"/>
      <c r="S1597" s="165"/>
    </row>
    <row r="1598" spans="1:19" x14ac:dyDescent="0.25">
      <c r="A1598" s="156">
        <v>1583</v>
      </c>
      <c r="B1598" s="156" t="e">
        <f>VLOOKUP('Room Details'!$I1586,NCA_Calculations!$I$3:$N$12,2,0)</f>
        <v>#N/A</v>
      </c>
      <c r="C1598" s="156" t="e">
        <f>VLOOKUP('Room Details'!$I1586,NCA_Calculations!$I$3:$N$12,3,0)</f>
        <v>#N/A</v>
      </c>
      <c r="D1598" s="156" t="e">
        <f>VLOOKUP('Room Details'!$I1586,NCA_Calculations!$I$3:$N$12,4,0)</f>
        <v>#N/A</v>
      </c>
      <c r="E1598" s="156" t="e">
        <f>VLOOKUP('Room Details'!$I1586,NCA_Calculations!$I$3:$N$12,5,0)</f>
        <v>#N/A</v>
      </c>
      <c r="F1598" s="156" t="e">
        <f>VLOOKUP('Room Details'!$I1586,NCA_Calculations!$I$3:$N$12,6,0)</f>
        <v>#N/A</v>
      </c>
      <c r="G1598" s="156" t="str">
        <f>IF(OR(ISBLANK('Room Details'!$M1586), 'Room Details'!$M1586 = 0,  'Room Details'!$M1586 = "N/A" ),"Usable","Unusable")</f>
        <v>Usable</v>
      </c>
      <c r="H1598" s="156">
        <f>'Room Details'!$V1586</f>
        <v>0</v>
      </c>
      <c r="I1598" s="156">
        <f>_xlfn.IFNA(ROUNDUP(IF(OR('Room Details'!$J1586=0,ISBLANK('Room Details'!$J1586),'Room Details'!$J1586="N/A"),0,IF('Room Details'!$J1586&gt;$D1598,('Room Details'!$J1586/$E1598)+$F1598,IF('Room Details'!$J1586&lt;=ABS($B1598*$C1598),1,('Room Details'!$J1586/$B1598)+$C1598))),0),0)</f>
        <v>0</v>
      </c>
      <c r="J1598" s="167"/>
      <c r="K1598" s="167"/>
      <c r="L1598" s="156">
        <f t="shared" si="96"/>
        <v>0</v>
      </c>
      <c r="M1598" s="156">
        <f t="shared" si="97"/>
        <v>0</v>
      </c>
      <c r="N1598" s="165"/>
      <c r="O1598" s="165"/>
      <c r="P1598" s="156">
        <f t="shared" si="98"/>
        <v>0</v>
      </c>
      <c r="Q1598" s="156">
        <f t="shared" si="99"/>
        <v>0</v>
      </c>
      <c r="R1598" s="165"/>
      <c r="S1598" s="165"/>
    </row>
    <row r="1599" spans="1:19" x14ac:dyDescent="0.25">
      <c r="A1599" s="156">
        <v>1584</v>
      </c>
      <c r="B1599" s="156" t="e">
        <f>VLOOKUP('Room Details'!$I1587,NCA_Calculations!$I$3:$N$12,2,0)</f>
        <v>#N/A</v>
      </c>
      <c r="C1599" s="156" t="e">
        <f>VLOOKUP('Room Details'!$I1587,NCA_Calculations!$I$3:$N$12,3,0)</f>
        <v>#N/A</v>
      </c>
      <c r="D1599" s="156" t="e">
        <f>VLOOKUP('Room Details'!$I1587,NCA_Calculations!$I$3:$N$12,4,0)</f>
        <v>#N/A</v>
      </c>
      <c r="E1599" s="156" t="e">
        <f>VLOOKUP('Room Details'!$I1587,NCA_Calculations!$I$3:$N$12,5,0)</f>
        <v>#N/A</v>
      </c>
      <c r="F1599" s="156" t="e">
        <f>VLOOKUP('Room Details'!$I1587,NCA_Calculations!$I$3:$N$12,6,0)</f>
        <v>#N/A</v>
      </c>
      <c r="G1599" s="156" t="str">
        <f>IF(OR(ISBLANK('Room Details'!$M1587), 'Room Details'!$M1587 = 0,  'Room Details'!$M1587 = "N/A" ),"Usable","Unusable")</f>
        <v>Usable</v>
      </c>
      <c r="H1599" s="156">
        <f>'Room Details'!$V1587</f>
        <v>0</v>
      </c>
      <c r="I1599" s="156">
        <f>_xlfn.IFNA(ROUNDUP(IF(OR('Room Details'!$J1587=0,ISBLANK('Room Details'!$J1587),'Room Details'!$J1587="N/A"),0,IF('Room Details'!$J1587&gt;$D1599,('Room Details'!$J1587/$E1599)+$F1599,IF('Room Details'!$J1587&lt;=ABS($B1599*$C1599),1,('Room Details'!$J1587/$B1599)+$C1599))),0),0)</f>
        <v>0</v>
      </c>
      <c r="J1599" s="167"/>
      <c r="K1599" s="167"/>
      <c r="L1599" s="156">
        <f t="shared" si="96"/>
        <v>0</v>
      </c>
      <c r="M1599" s="156">
        <f t="shared" si="97"/>
        <v>0</v>
      </c>
      <c r="N1599" s="165"/>
      <c r="O1599" s="165"/>
      <c r="P1599" s="156">
        <f t="shared" si="98"/>
        <v>0</v>
      </c>
      <c r="Q1599" s="156">
        <f t="shared" si="99"/>
        <v>0</v>
      </c>
      <c r="R1599" s="165"/>
      <c r="S1599" s="165"/>
    </row>
    <row r="1600" spans="1:19" x14ac:dyDescent="0.25">
      <c r="A1600" s="156">
        <v>1585</v>
      </c>
      <c r="B1600" s="156" t="e">
        <f>VLOOKUP('Room Details'!$I1588,NCA_Calculations!$I$3:$N$12,2,0)</f>
        <v>#N/A</v>
      </c>
      <c r="C1600" s="156" t="e">
        <f>VLOOKUP('Room Details'!$I1588,NCA_Calculations!$I$3:$N$12,3,0)</f>
        <v>#N/A</v>
      </c>
      <c r="D1600" s="156" t="e">
        <f>VLOOKUP('Room Details'!$I1588,NCA_Calculations!$I$3:$N$12,4,0)</f>
        <v>#N/A</v>
      </c>
      <c r="E1600" s="156" t="e">
        <f>VLOOKUP('Room Details'!$I1588,NCA_Calculations!$I$3:$N$12,5,0)</f>
        <v>#N/A</v>
      </c>
      <c r="F1600" s="156" t="e">
        <f>VLOOKUP('Room Details'!$I1588,NCA_Calculations!$I$3:$N$12,6,0)</f>
        <v>#N/A</v>
      </c>
      <c r="G1600" s="156" t="str">
        <f>IF(OR(ISBLANK('Room Details'!$M1588), 'Room Details'!$M1588 = 0,  'Room Details'!$M1588 = "N/A" ),"Usable","Unusable")</f>
        <v>Usable</v>
      </c>
      <c r="H1600" s="156">
        <f>'Room Details'!$V1588</f>
        <v>0</v>
      </c>
      <c r="I1600" s="156">
        <f>_xlfn.IFNA(ROUNDUP(IF(OR('Room Details'!$J1588=0,ISBLANK('Room Details'!$J1588),'Room Details'!$J1588="N/A"),0,IF('Room Details'!$J1588&gt;$D1600,('Room Details'!$J1588/$E1600)+$F1600,IF('Room Details'!$J1588&lt;=ABS($B1600*$C1600),1,('Room Details'!$J1588/$B1600)+$C1600))),0),0)</f>
        <v>0</v>
      </c>
      <c r="J1600" s="167"/>
      <c r="K1600" s="167"/>
      <c r="L1600" s="156">
        <f t="shared" si="96"/>
        <v>0</v>
      </c>
      <c r="M1600" s="156">
        <f t="shared" si="97"/>
        <v>0</v>
      </c>
      <c r="N1600" s="165"/>
      <c r="O1600" s="165"/>
      <c r="P1600" s="156">
        <f t="shared" si="98"/>
        <v>0</v>
      </c>
      <c r="Q1600" s="156">
        <f t="shared" si="99"/>
        <v>0</v>
      </c>
      <c r="R1600" s="165"/>
      <c r="S1600" s="165"/>
    </row>
    <row r="1601" spans="1:19" x14ac:dyDescent="0.25">
      <c r="A1601" s="156">
        <v>1586</v>
      </c>
      <c r="B1601" s="156" t="e">
        <f>VLOOKUP('Room Details'!$I1589,NCA_Calculations!$I$3:$N$12,2,0)</f>
        <v>#N/A</v>
      </c>
      <c r="C1601" s="156" t="e">
        <f>VLOOKUP('Room Details'!$I1589,NCA_Calculations!$I$3:$N$12,3,0)</f>
        <v>#N/A</v>
      </c>
      <c r="D1601" s="156" t="e">
        <f>VLOOKUP('Room Details'!$I1589,NCA_Calculations!$I$3:$N$12,4,0)</f>
        <v>#N/A</v>
      </c>
      <c r="E1601" s="156" t="e">
        <f>VLOOKUP('Room Details'!$I1589,NCA_Calculations!$I$3:$N$12,5,0)</f>
        <v>#N/A</v>
      </c>
      <c r="F1601" s="156" t="e">
        <f>VLOOKUP('Room Details'!$I1589,NCA_Calculations!$I$3:$N$12,6,0)</f>
        <v>#N/A</v>
      </c>
      <c r="G1601" s="156" t="str">
        <f>IF(OR(ISBLANK('Room Details'!$M1589), 'Room Details'!$M1589 = 0,  'Room Details'!$M1589 = "N/A" ),"Usable","Unusable")</f>
        <v>Usable</v>
      </c>
      <c r="H1601" s="156">
        <f>'Room Details'!$V1589</f>
        <v>0</v>
      </c>
      <c r="I1601" s="156">
        <f>_xlfn.IFNA(ROUNDUP(IF(OR('Room Details'!$J1589=0,ISBLANK('Room Details'!$J1589),'Room Details'!$J1589="N/A"),0,IF('Room Details'!$J1589&gt;$D1601,('Room Details'!$J1589/$E1601)+$F1601,IF('Room Details'!$J1589&lt;=ABS($B1601*$C1601),1,('Room Details'!$J1589/$B1601)+$C1601))),0),0)</f>
        <v>0</v>
      </c>
      <c r="J1601" s="167"/>
      <c r="K1601" s="167"/>
      <c r="L1601" s="156">
        <f t="shared" si="96"/>
        <v>0</v>
      </c>
      <c r="M1601" s="156">
        <f t="shared" si="97"/>
        <v>0</v>
      </c>
      <c r="N1601" s="165"/>
      <c r="O1601" s="165"/>
      <c r="P1601" s="156">
        <f t="shared" si="98"/>
        <v>0</v>
      </c>
      <c r="Q1601" s="156">
        <f t="shared" si="99"/>
        <v>0</v>
      </c>
      <c r="R1601" s="165"/>
      <c r="S1601" s="165"/>
    </row>
    <row r="1602" spans="1:19" x14ac:dyDescent="0.25">
      <c r="A1602" s="156">
        <v>1587</v>
      </c>
      <c r="B1602" s="156" t="e">
        <f>VLOOKUP('Room Details'!$I1590,NCA_Calculations!$I$3:$N$12,2,0)</f>
        <v>#N/A</v>
      </c>
      <c r="C1602" s="156" t="e">
        <f>VLOOKUP('Room Details'!$I1590,NCA_Calculations!$I$3:$N$12,3,0)</f>
        <v>#N/A</v>
      </c>
      <c r="D1602" s="156" t="e">
        <f>VLOOKUP('Room Details'!$I1590,NCA_Calculations!$I$3:$N$12,4,0)</f>
        <v>#N/A</v>
      </c>
      <c r="E1602" s="156" t="e">
        <f>VLOOKUP('Room Details'!$I1590,NCA_Calculations!$I$3:$N$12,5,0)</f>
        <v>#N/A</v>
      </c>
      <c r="F1602" s="156" t="e">
        <f>VLOOKUP('Room Details'!$I1590,NCA_Calculations!$I$3:$N$12,6,0)</f>
        <v>#N/A</v>
      </c>
      <c r="G1602" s="156" t="str">
        <f>IF(OR(ISBLANK('Room Details'!$M1590), 'Room Details'!$M1590 = 0,  'Room Details'!$M1590 = "N/A" ),"Usable","Unusable")</f>
        <v>Usable</v>
      </c>
      <c r="H1602" s="156">
        <f>'Room Details'!$V1590</f>
        <v>0</v>
      </c>
      <c r="I1602" s="156">
        <f>_xlfn.IFNA(ROUNDUP(IF(OR('Room Details'!$J1590=0,ISBLANK('Room Details'!$J1590),'Room Details'!$J1590="N/A"),0,IF('Room Details'!$J1590&gt;$D1602,('Room Details'!$J1590/$E1602)+$F1602,IF('Room Details'!$J1590&lt;=ABS($B1602*$C1602),1,('Room Details'!$J1590/$B1602)+$C1602))),0),0)</f>
        <v>0</v>
      </c>
      <c r="J1602" s="167"/>
      <c r="K1602" s="167"/>
      <c r="L1602" s="156">
        <f t="shared" si="96"/>
        <v>0</v>
      </c>
      <c r="M1602" s="156">
        <f t="shared" si="97"/>
        <v>0</v>
      </c>
      <c r="N1602" s="165"/>
      <c r="O1602" s="165"/>
      <c r="P1602" s="156">
        <f t="shared" si="98"/>
        <v>0</v>
      </c>
      <c r="Q1602" s="156">
        <f t="shared" si="99"/>
        <v>0</v>
      </c>
      <c r="R1602" s="165"/>
      <c r="S1602" s="165"/>
    </row>
    <row r="1603" spans="1:19" x14ac:dyDescent="0.25">
      <c r="A1603" s="156">
        <v>1588</v>
      </c>
      <c r="B1603" s="156" t="e">
        <f>VLOOKUP('Room Details'!$I1591,NCA_Calculations!$I$3:$N$12,2,0)</f>
        <v>#N/A</v>
      </c>
      <c r="C1603" s="156" t="e">
        <f>VLOOKUP('Room Details'!$I1591,NCA_Calculations!$I$3:$N$12,3,0)</f>
        <v>#N/A</v>
      </c>
      <c r="D1603" s="156" t="e">
        <f>VLOOKUP('Room Details'!$I1591,NCA_Calculations!$I$3:$N$12,4,0)</f>
        <v>#N/A</v>
      </c>
      <c r="E1603" s="156" t="e">
        <f>VLOOKUP('Room Details'!$I1591,NCA_Calculations!$I$3:$N$12,5,0)</f>
        <v>#N/A</v>
      </c>
      <c r="F1603" s="156" t="e">
        <f>VLOOKUP('Room Details'!$I1591,NCA_Calculations!$I$3:$N$12,6,0)</f>
        <v>#N/A</v>
      </c>
      <c r="G1603" s="156" t="str">
        <f>IF(OR(ISBLANK('Room Details'!$M1591), 'Room Details'!$M1591 = 0,  'Room Details'!$M1591 = "N/A" ),"Usable","Unusable")</f>
        <v>Usable</v>
      </c>
      <c r="H1603" s="156">
        <f>'Room Details'!$V1591</f>
        <v>0</v>
      </c>
      <c r="I1603" s="156">
        <f>_xlfn.IFNA(ROUNDUP(IF(OR('Room Details'!$J1591=0,ISBLANK('Room Details'!$J1591),'Room Details'!$J1591="N/A"),0,IF('Room Details'!$J1591&gt;$D1603,('Room Details'!$J1591/$E1603)+$F1603,IF('Room Details'!$J1591&lt;=ABS($B1603*$C1603),1,('Room Details'!$J1591/$B1603)+$C1603))),0),0)</f>
        <v>0</v>
      </c>
      <c r="J1603" s="167"/>
      <c r="K1603" s="167"/>
      <c r="L1603" s="156">
        <f t="shared" si="96"/>
        <v>0</v>
      </c>
      <c r="M1603" s="156">
        <f t="shared" si="97"/>
        <v>0</v>
      </c>
      <c r="N1603" s="165"/>
      <c r="O1603" s="165"/>
      <c r="P1603" s="156">
        <f t="shared" si="98"/>
        <v>0</v>
      </c>
      <c r="Q1603" s="156">
        <f t="shared" si="99"/>
        <v>0</v>
      </c>
      <c r="R1603" s="165"/>
      <c r="S1603" s="165"/>
    </row>
    <row r="1604" spans="1:19" x14ac:dyDescent="0.25">
      <c r="A1604" s="156">
        <v>1589</v>
      </c>
      <c r="B1604" s="156" t="e">
        <f>VLOOKUP('Room Details'!$I1592,NCA_Calculations!$I$3:$N$12,2,0)</f>
        <v>#N/A</v>
      </c>
      <c r="C1604" s="156" t="e">
        <f>VLOOKUP('Room Details'!$I1592,NCA_Calculations!$I$3:$N$12,3,0)</f>
        <v>#N/A</v>
      </c>
      <c r="D1604" s="156" t="e">
        <f>VLOOKUP('Room Details'!$I1592,NCA_Calculations!$I$3:$N$12,4,0)</f>
        <v>#N/A</v>
      </c>
      <c r="E1604" s="156" t="e">
        <f>VLOOKUP('Room Details'!$I1592,NCA_Calculations!$I$3:$N$12,5,0)</f>
        <v>#N/A</v>
      </c>
      <c r="F1604" s="156" t="e">
        <f>VLOOKUP('Room Details'!$I1592,NCA_Calculations!$I$3:$N$12,6,0)</f>
        <v>#N/A</v>
      </c>
      <c r="G1604" s="156" t="str">
        <f>IF(OR(ISBLANK('Room Details'!$M1592), 'Room Details'!$M1592 = 0,  'Room Details'!$M1592 = "N/A" ),"Usable","Unusable")</f>
        <v>Usable</v>
      </c>
      <c r="H1604" s="156">
        <f>'Room Details'!$V1592</f>
        <v>0</v>
      </c>
      <c r="I1604" s="156">
        <f>_xlfn.IFNA(ROUNDUP(IF(OR('Room Details'!$J1592=0,ISBLANK('Room Details'!$J1592),'Room Details'!$J1592="N/A"),0,IF('Room Details'!$J1592&gt;$D1604,('Room Details'!$J1592/$E1604)+$F1604,IF('Room Details'!$J1592&lt;=ABS($B1604*$C1604),1,('Room Details'!$J1592/$B1604)+$C1604))),0),0)</f>
        <v>0</v>
      </c>
      <c r="J1604" s="167"/>
      <c r="K1604" s="167"/>
      <c r="L1604" s="156">
        <f t="shared" si="96"/>
        <v>0</v>
      </c>
      <c r="M1604" s="156">
        <f t="shared" si="97"/>
        <v>0</v>
      </c>
      <c r="N1604" s="165"/>
      <c r="O1604" s="165"/>
      <c r="P1604" s="156">
        <f t="shared" si="98"/>
        <v>0</v>
      </c>
      <c r="Q1604" s="156">
        <f t="shared" si="99"/>
        <v>0</v>
      </c>
      <c r="R1604" s="165"/>
      <c r="S1604" s="165"/>
    </row>
    <row r="1605" spans="1:19" x14ac:dyDescent="0.25">
      <c r="A1605" s="156">
        <v>1590</v>
      </c>
      <c r="B1605" s="156" t="e">
        <f>VLOOKUP('Room Details'!$I1593,NCA_Calculations!$I$3:$N$12,2,0)</f>
        <v>#N/A</v>
      </c>
      <c r="C1605" s="156" t="e">
        <f>VLOOKUP('Room Details'!$I1593,NCA_Calculations!$I$3:$N$12,3,0)</f>
        <v>#N/A</v>
      </c>
      <c r="D1605" s="156" t="e">
        <f>VLOOKUP('Room Details'!$I1593,NCA_Calculations!$I$3:$N$12,4,0)</f>
        <v>#N/A</v>
      </c>
      <c r="E1605" s="156" t="e">
        <f>VLOOKUP('Room Details'!$I1593,NCA_Calculations!$I$3:$N$12,5,0)</f>
        <v>#N/A</v>
      </c>
      <c r="F1605" s="156" t="e">
        <f>VLOOKUP('Room Details'!$I1593,NCA_Calculations!$I$3:$N$12,6,0)</f>
        <v>#N/A</v>
      </c>
      <c r="G1605" s="156" t="str">
        <f>IF(OR(ISBLANK('Room Details'!$M1593), 'Room Details'!$M1593 = 0,  'Room Details'!$M1593 = "N/A" ),"Usable","Unusable")</f>
        <v>Usable</v>
      </c>
      <c r="H1605" s="156">
        <f>'Room Details'!$V1593</f>
        <v>0</v>
      </c>
      <c r="I1605" s="156">
        <f>_xlfn.IFNA(ROUNDUP(IF(OR('Room Details'!$J1593=0,ISBLANK('Room Details'!$J1593),'Room Details'!$J1593="N/A"),0,IF('Room Details'!$J1593&gt;$D1605,('Room Details'!$J1593/$E1605)+$F1605,IF('Room Details'!$J1593&lt;=ABS($B1605*$C1605),1,('Room Details'!$J1593/$B1605)+$C1605))),0),0)</f>
        <v>0</v>
      </c>
      <c r="J1605" s="167"/>
      <c r="K1605" s="167"/>
      <c r="L1605" s="156">
        <f t="shared" si="96"/>
        <v>0</v>
      </c>
      <c r="M1605" s="156">
        <f t="shared" si="97"/>
        <v>0</v>
      </c>
      <c r="N1605" s="165"/>
      <c r="O1605" s="165"/>
      <c r="P1605" s="156">
        <f t="shared" si="98"/>
        <v>0</v>
      </c>
      <c r="Q1605" s="156">
        <f t="shared" si="99"/>
        <v>0</v>
      </c>
      <c r="R1605" s="165"/>
      <c r="S1605" s="165"/>
    </row>
    <row r="1606" spans="1:19" x14ac:dyDescent="0.25">
      <c r="A1606" s="156">
        <v>1591</v>
      </c>
      <c r="B1606" s="156" t="e">
        <f>VLOOKUP('Room Details'!$I1594,NCA_Calculations!$I$3:$N$12,2,0)</f>
        <v>#N/A</v>
      </c>
      <c r="C1606" s="156" t="e">
        <f>VLOOKUP('Room Details'!$I1594,NCA_Calculations!$I$3:$N$12,3,0)</f>
        <v>#N/A</v>
      </c>
      <c r="D1606" s="156" t="e">
        <f>VLOOKUP('Room Details'!$I1594,NCA_Calculations!$I$3:$N$12,4,0)</f>
        <v>#N/A</v>
      </c>
      <c r="E1606" s="156" t="e">
        <f>VLOOKUP('Room Details'!$I1594,NCA_Calculations!$I$3:$N$12,5,0)</f>
        <v>#N/A</v>
      </c>
      <c r="F1606" s="156" t="e">
        <f>VLOOKUP('Room Details'!$I1594,NCA_Calculations!$I$3:$N$12,6,0)</f>
        <v>#N/A</v>
      </c>
      <c r="G1606" s="156" t="str">
        <f>IF(OR(ISBLANK('Room Details'!$M1594), 'Room Details'!$M1594 = 0,  'Room Details'!$M1594 = "N/A" ),"Usable","Unusable")</f>
        <v>Usable</v>
      </c>
      <c r="H1606" s="156">
        <f>'Room Details'!$V1594</f>
        <v>0</v>
      </c>
      <c r="I1606" s="156">
        <f>_xlfn.IFNA(ROUNDUP(IF(OR('Room Details'!$J1594=0,ISBLANK('Room Details'!$J1594),'Room Details'!$J1594="N/A"),0,IF('Room Details'!$J1594&gt;$D1606,('Room Details'!$J1594/$E1606)+$F1606,IF('Room Details'!$J1594&lt;=ABS($B1606*$C1606),1,('Room Details'!$J1594/$B1606)+$C1606))),0),0)</f>
        <v>0</v>
      </c>
      <c r="J1606" s="167"/>
      <c r="K1606" s="167"/>
      <c r="L1606" s="156">
        <f t="shared" si="96"/>
        <v>0</v>
      </c>
      <c r="M1606" s="156">
        <f t="shared" si="97"/>
        <v>0</v>
      </c>
      <c r="N1606" s="165"/>
      <c r="O1606" s="165"/>
      <c r="P1606" s="156">
        <f t="shared" si="98"/>
        <v>0</v>
      </c>
      <c r="Q1606" s="156">
        <f t="shared" si="99"/>
        <v>0</v>
      </c>
      <c r="R1606" s="165"/>
      <c r="S1606" s="165"/>
    </row>
    <row r="1607" spans="1:19" x14ac:dyDescent="0.25">
      <c r="A1607" s="156">
        <v>1592</v>
      </c>
      <c r="B1607" s="156" t="e">
        <f>VLOOKUP('Room Details'!$I1595,NCA_Calculations!$I$3:$N$12,2,0)</f>
        <v>#N/A</v>
      </c>
      <c r="C1607" s="156" t="e">
        <f>VLOOKUP('Room Details'!$I1595,NCA_Calculations!$I$3:$N$12,3,0)</f>
        <v>#N/A</v>
      </c>
      <c r="D1607" s="156" t="e">
        <f>VLOOKUP('Room Details'!$I1595,NCA_Calculations!$I$3:$N$12,4,0)</f>
        <v>#N/A</v>
      </c>
      <c r="E1607" s="156" t="e">
        <f>VLOOKUP('Room Details'!$I1595,NCA_Calculations!$I$3:$N$12,5,0)</f>
        <v>#N/A</v>
      </c>
      <c r="F1607" s="156" t="e">
        <f>VLOOKUP('Room Details'!$I1595,NCA_Calculations!$I$3:$N$12,6,0)</f>
        <v>#N/A</v>
      </c>
      <c r="G1607" s="156" t="str">
        <f>IF(OR(ISBLANK('Room Details'!$M1595), 'Room Details'!$M1595 = 0,  'Room Details'!$M1595 = "N/A" ),"Usable","Unusable")</f>
        <v>Usable</v>
      </c>
      <c r="H1607" s="156">
        <f>'Room Details'!$V1595</f>
        <v>0</v>
      </c>
      <c r="I1607" s="156">
        <f>_xlfn.IFNA(ROUNDUP(IF(OR('Room Details'!$J1595=0,ISBLANK('Room Details'!$J1595),'Room Details'!$J1595="N/A"),0,IF('Room Details'!$J1595&gt;$D1607,('Room Details'!$J1595/$E1607)+$F1607,IF('Room Details'!$J1595&lt;=ABS($B1607*$C1607),1,('Room Details'!$J1595/$B1607)+$C1607))),0),0)</f>
        <v>0</v>
      </c>
      <c r="J1607" s="167"/>
      <c r="K1607" s="167"/>
      <c r="L1607" s="156">
        <f t="shared" si="96"/>
        <v>0</v>
      </c>
      <c r="M1607" s="156">
        <f t="shared" si="97"/>
        <v>0</v>
      </c>
      <c r="N1607" s="165"/>
      <c r="O1607" s="165"/>
      <c r="P1607" s="156">
        <f t="shared" si="98"/>
        <v>0</v>
      </c>
      <c r="Q1607" s="156">
        <f t="shared" si="99"/>
        <v>0</v>
      </c>
      <c r="R1607" s="165"/>
      <c r="S1607" s="165"/>
    </row>
    <row r="1608" spans="1:19" x14ac:dyDescent="0.25">
      <c r="A1608" s="156">
        <v>1593</v>
      </c>
      <c r="B1608" s="156" t="e">
        <f>VLOOKUP('Room Details'!$I1596,NCA_Calculations!$I$3:$N$12,2,0)</f>
        <v>#N/A</v>
      </c>
      <c r="C1608" s="156" t="e">
        <f>VLOOKUP('Room Details'!$I1596,NCA_Calculations!$I$3:$N$12,3,0)</f>
        <v>#N/A</v>
      </c>
      <c r="D1608" s="156" t="e">
        <f>VLOOKUP('Room Details'!$I1596,NCA_Calculations!$I$3:$N$12,4,0)</f>
        <v>#N/A</v>
      </c>
      <c r="E1608" s="156" t="e">
        <f>VLOOKUP('Room Details'!$I1596,NCA_Calculations!$I$3:$N$12,5,0)</f>
        <v>#N/A</v>
      </c>
      <c r="F1608" s="156" t="e">
        <f>VLOOKUP('Room Details'!$I1596,NCA_Calculations!$I$3:$N$12,6,0)</f>
        <v>#N/A</v>
      </c>
      <c r="G1608" s="156" t="str">
        <f>IF(OR(ISBLANK('Room Details'!$M1596), 'Room Details'!$M1596 = 0,  'Room Details'!$M1596 = "N/A" ),"Usable","Unusable")</f>
        <v>Usable</v>
      </c>
      <c r="H1608" s="156">
        <f>'Room Details'!$V1596</f>
        <v>0</v>
      </c>
      <c r="I1608" s="156">
        <f>_xlfn.IFNA(ROUNDUP(IF(OR('Room Details'!$J1596=0,ISBLANK('Room Details'!$J1596),'Room Details'!$J1596="N/A"),0,IF('Room Details'!$J1596&gt;$D1608,('Room Details'!$J1596/$E1608)+$F1608,IF('Room Details'!$J1596&lt;=ABS($B1608*$C1608),1,('Room Details'!$J1596/$B1608)+$C1608))),0),0)</f>
        <v>0</v>
      </c>
      <c r="J1608" s="167"/>
      <c r="K1608" s="167"/>
      <c r="L1608" s="156">
        <f t="shared" si="96"/>
        <v>0</v>
      </c>
      <c r="M1608" s="156">
        <f t="shared" si="97"/>
        <v>0</v>
      </c>
      <c r="N1608" s="165"/>
      <c r="O1608" s="165"/>
      <c r="P1608" s="156">
        <f t="shared" si="98"/>
        <v>0</v>
      </c>
      <c r="Q1608" s="156">
        <f t="shared" si="99"/>
        <v>0</v>
      </c>
      <c r="R1608" s="165"/>
      <c r="S1608" s="165"/>
    </row>
    <row r="1609" spans="1:19" x14ac:dyDescent="0.25">
      <c r="A1609" s="156">
        <v>1594</v>
      </c>
      <c r="B1609" s="156" t="e">
        <f>VLOOKUP('Room Details'!$I1597,NCA_Calculations!$I$3:$N$12,2,0)</f>
        <v>#N/A</v>
      </c>
      <c r="C1609" s="156" t="e">
        <f>VLOOKUP('Room Details'!$I1597,NCA_Calculations!$I$3:$N$12,3,0)</f>
        <v>#N/A</v>
      </c>
      <c r="D1609" s="156" t="e">
        <f>VLOOKUP('Room Details'!$I1597,NCA_Calculations!$I$3:$N$12,4,0)</f>
        <v>#N/A</v>
      </c>
      <c r="E1609" s="156" t="e">
        <f>VLOOKUP('Room Details'!$I1597,NCA_Calculations!$I$3:$N$12,5,0)</f>
        <v>#N/A</v>
      </c>
      <c r="F1609" s="156" t="e">
        <f>VLOOKUP('Room Details'!$I1597,NCA_Calculations!$I$3:$N$12,6,0)</f>
        <v>#N/A</v>
      </c>
      <c r="G1609" s="156" t="str">
        <f>IF(OR(ISBLANK('Room Details'!$M1597), 'Room Details'!$M1597 = 0,  'Room Details'!$M1597 = "N/A" ),"Usable","Unusable")</f>
        <v>Usable</v>
      </c>
      <c r="H1609" s="156">
        <f>'Room Details'!$V1597</f>
        <v>0</v>
      </c>
      <c r="I1609" s="156">
        <f>_xlfn.IFNA(ROUNDUP(IF(OR('Room Details'!$J1597=0,ISBLANK('Room Details'!$J1597),'Room Details'!$J1597="N/A"),0,IF('Room Details'!$J1597&gt;$D1609,('Room Details'!$J1597/$E1609)+$F1609,IF('Room Details'!$J1597&lt;=ABS($B1609*$C1609),1,('Room Details'!$J1597/$B1609)+$C1609))),0),0)</f>
        <v>0</v>
      </c>
      <c r="J1609" s="167"/>
      <c r="K1609" s="167"/>
      <c r="L1609" s="156">
        <f t="shared" si="96"/>
        <v>0</v>
      </c>
      <c r="M1609" s="156">
        <f t="shared" si="97"/>
        <v>0</v>
      </c>
      <c r="N1609" s="165"/>
      <c r="O1609" s="165"/>
      <c r="P1609" s="156">
        <f t="shared" si="98"/>
        <v>0</v>
      </c>
      <c r="Q1609" s="156">
        <f t="shared" si="99"/>
        <v>0</v>
      </c>
      <c r="R1609" s="165"/>
      <c r="S1609" s="165"/>
    </row>
    <row r="1610" spans="1:19" x14ac:dyDescent="0.25">
      <c r="A1610" s="156">
        <v>1595</v>
      </c>
      <c r="B1610" s="156" t="e">
        <f>VLOOKUP('Room Details'!$I1598,NCA_Calculations!$I$3:$N$12,2,0)</f>
        <v>#N/A</v>
      </c>
      <c r="C1610" s="156" t="e">
        <f>VLOOKUP('Room Details'!$I1598,NCA_Calculations!$I$3:$N$12,3,0)</f>
        <v>#N/A</v>
      </c>
      <c r="D1610" s="156" t="e">
        <f>VLOOKUP('Room Details'!$I1598,NCA_Calculations!$I$3:$N$12,4,0)</f>
        <v>#N/A</v>
      </c>
      <c r="E1610" s="156" t="e">
        <f>VLOOKUP('Room Details'!$I1598,NCA_Calculations!$I$3:$N$12,5,0)</f>
        <v>#N/A</v>
      </c>
      <c r="F1610" s="156" t="e">
        <f>VLOOKUP('Room Details'!$I1598,NCA_Calculations!$I$3:$N$12,6,0)</f>
        <v>#N/A</v>
      </c>
      <c r="G1610" s="156" t="str">
        <f>IF(OR(ISBLANK('Room Details'!$M1598), 'Room Details'!$M1598 = 0,  'Room Details'!$M1598 = "N/A" ),"Usable","Unusable")</f>
        <v>Usable</v>
      </c>
      <c r="H1610" s="156">
        <f>'Room Details'!$V1598</f>
        <v>0</v>
      </c>
      <c r="I1610" s="156">
        <f>_xlfn.IFNA(ROUNDUP(IF(OR('Room Details'!$J1598=0,ISBLANK('Room Details'!$J1598),'Room Details'!$J1598="N/A"),0,IF('Room Details'!$J1598&gt;$D1610,('Room Details'!$J1598/$E1610)+$F1610,IF('Room Details'!$J1598&lt;=ABS($B1610*$C1610),1,('Room Details'!$J1598/$B1610)+$C1610))),0),0)</f>
        <v>0</v>
      </c>
      <c r="J1610" s="167"/>
      <c r="K1610" s="167"/>
      <c r="L1610" s="156">
        <f t="shared" si="96"/>
        <v>0</v>
      </c>
      <c r="M1610" s="156">
        <f t="shared" si="97"/>
        <v>0</v>
      </c>
      <c r="N1610" s="165"/>
      <c r="O1610" s="165"/>
      <c r="P1610" s="156">
        <f t="shared" si="98"/>
        <v>0</v>
      </c>
      <c r="Q1610" s="156">
        <f t="shared" si="99"/>
        <v>0</v>
      </c>
      <c r="R1610" s="165"/>
      <c r="S1610" s="165"/>
    </row>
    <row r="1611" spans="1:19" x14ac:dyDescent="0.25">
      <c r="A1611" s="156">
        <v>1596</v>
      </c>
      <c r="B1611" s="156" t="e">
        <f>VLOOKUP('Room Details'!$I1599,NCA_Calculations!$I$3:$N$12,2,0)</f>
        <v>#N/A</v>
      </c>
      <c r="C1611" s="156" t="e">
        <f>VLOOKUP('Room Details'!$I1599,NCA_Calculations!$I$3:$N$12,3,0)</f>
        <v>#N/A</v>
      </c>
      <c r="D1611" s="156" t="e">
        <f>VLOOKUP('Room Details'!$I1599,NCA_Calculations!$I$3:$N$12,4,0)</f>
        <v>#N/A</v>
      </c>
      <c r="E1611" s="156" t="e">
        <f>VLOOKUP('Room Details'!$I1599,NCA_Calculations!$I$3:$N$12,5,0)</f>
        <v>#N/A</v>
      </c>
      <c r="F1611" s="156" t="e">
        <f>VLOOKUP('Room Details'!$I1599,NCA_Calculations!$I$3:$N$12,6,0)</f>
        <v>#N/A</v>
      </c>
      <c r="G1611" s="156" t="str">
        <f>IF(OR(ISBLANK('Room Details'!$M1599), 'Room Details'!$M1599 = 0,  'Room Details'!$M1599 = "N/A" ),"Usable","Unusable")</f>
        <v>Usable</v>
      </c>
      <c r="H1611" s="156">
        <f>'Room Details'!$V1599</f>
        <v>0</v>
      </c>
      <c r="I1611" s="156">
        <f>_xlfn.IFNA(ROUNDUP(IF(OR('Room Details'!$J1599=0,ISBLANK('Room Details'!$J1599),'Room Details'!$J1599="N/A"),0,IF('Room Details'!$J1599&gt;$D1611,('Room Details'!$J1599/$E1611)+$F1611,IF('Room Details'!$J1599&lt;=ABS($B1611*$C1611),1,('Room Details'!$J1599/$B1611)+$C1611))),0),0)</f>
        <v>0</v>
      </c>
      <c r="J1611" s="167"/>
      <c r="K1611" s="167"/>
      <c r="L1611" s="156">
        <f t="shared" si="96"/>
        <v>0</v>
      </c>
      <c r="M1611" s="156">
        <f t="shared" si="97"/>
        <v>0</v>
      </c>
      <c r="N1611" s="165"/>
      <c r="O1611" s="165"/>
      <c r="P1611" s="156">
        <f t="shared" si="98"/>
        <v>0</v>
      </c>
      <c r="Q1611" s="156">
        <f t="shared" si="99"/>
        <v>0</v>
      </c>
      <c r="R1611" s="165"/>
      <c r="S1611" s="165"/>
    </row>
    <row r="1612" spans="1:19" x14ac:dyDescent="0.25">
      <c r="A1612" s="156">
        <v>1597</v>
      </c>
      <c r="B1612" s="156" t="e">
        <f>VLOOKUP('Room Details'!$I1600,NCA_Calculations!$I$3:$N$12,2,0)</f>
        <v>#N/A</v>
      </c>
      <c r="C1612" s="156" t="e">
        <f>VLOOKUP('Room Details'!$I1600,NCA_Calculations!$I$3:$N$12,3,0)</f>
        <v>#N/A</v>
      </c>
      <c r="D1612" s="156" t="e">
        <f>VLOOKUP('Room Details'!$I1600,NCA_Calculations!$I$3:$N$12,4,0)</f>
        <v>#N/A</v>
      </c>
      <c r="E1612" s="156" t="e">
        <f>VLOOKUP('Room Details'!$I1600,NCA_Calculations!$I$3:$N$12,5,0)</f>
        <v>#N/A</v>
      </c>
      <c r="F1612" s="156" t="e">
        <f>VLOOKUP('Room Details'!$I1600,NCA_Calculations!$I$3:$N$12,6,0)</f>
        <v>#N/A</v>
      </c>
      <c r="G1612" s="156" t="str">
        <f>IF(OR(ISBLANK('Room Details'!$M1600), 'Room Details'!$M1600 = 0,  'Room Details'!$M1600 = "N/A" ),"Usable","Unusable")</f>
        <v>Usable</v>
      </c>
      <c r="H1612" s="156">
        <f>'Room Details'!$V1600</f>
        <v>0</v>
      </c>
      <c r="I1612" s="156">
        <f>_xlfn.IFNA(ROUNDUP(IF(OR('Room Details'!$J1600=0,ISBLANK('Room Details'!$J1600),'Room Details'!$J1600="N/A"),0,IF('Room Details'!$J1600&gt;$D1612,('Room Details'!$J1600/$E1612)+$F1612,IF('Room Details'!$J1600&lt;=ABS($B1612*$C1612),1,('Room Details'!$J1600/$B1612)+$C1612))),0),0)</f>
        <v>0</v>
      </c>
      <c r="J1612" s="167"/>
      <c r="K1612" s="167"/>
      <c r="L1612" s="156">
        <f t="shared" si="96"/>
        <v>0</v>
      </c>
      <c r="M1612" s="156">
        <f t="shared" si="97"/>
        <v>0</v>
      </c>
      <c r="N1612" s="165"/>
      <c r="O1612" s="165"/>
      <c r="P1612" s="156">
        <f t="shared" si="98"/>
        <v>0</v>
      </c>
      <c r="Q1612" s="156">
        <f t="shared" si="99"/>
        <v>0</v>
      </c>
      <c r="R1612" s="165"/>
      <c r="S1612" s="165"/>
    </row>
    <row r="1613" spans="1:19" x14ac:dyDescent="0.25">
      <c r="A1613" s="156">
        <v>1598</v>
      </c>
      <c r="B1613" s="156" t="e">
        <f>VLOOKUP('Room Details'!$I1601,NCA_Calculations!$I$3:$N$12,2,0)</f>
        <v>#N/A</v>
      </c>
      <c r="C1613" s="156" t="e">
        <f>VLOOKUP('Room Details'!$I1601,NCA_Calculations!$I$3:$N$12,3,0)</f>
        <v>#N/A</v>
      </c>
      <c r="D1613" s="156" t="e">
        <f>VLOOKUP('Room Details'!$I1601,NCA_Calculations!$I$3:$N$12,4,0)</f>
        <v>#N/A</v>
      </c>
      <c r="E1613" s="156" t="e">
        <f>VLOOKUP('Room Details'!$I1601,NCA_Calculations!$I$3:$N$12,5,0)</f>
        <v>#N/A</v>
      </c>
      <c r="F1613" s="156" t="e">
        <f>VLOOKUP('Room Details'!$I1601,NCA_Calculations!$I$3:$N$12,6,0)</f>
        <v>#N/A</v>
      </c>
      <c r="G1613" s="156" t="str">
        <f>IF(OR(ISBLANK('Room Details'!$M1601), 'Room Details'!$M1601 = 0,  'Room Details'!$M1601 = "N/A" ),"Usable","Unusable")</f>
        <v>Usable</v>
      </c>
      <c r="H1613" s="156">
        <f>'Room Details'!$V1601</f>
        <v>0</v>
      </c>
      <c r="I1613" s="156">
        <f>_xlfn.IFNA(ROUNDUP(IF(OR('Room Details'!$J1601=0,ISBLANK('Room Details'!$J1601),'Room Details'!$J1601="N/A"),0,IF('Room Details'!$J1601&gt;$D1613,('Room Details'!$J1601/$E1613)+$F1613,IF('Room Details'!$J1601&lt;=ABS($B1613*$C1613),1,('Room Details'!$J1601/$B1613)+$C1613))),0),0)</f>
        <v>0</v>
      </c>
      <c r="J1613" s="167"/>
      <c r="K1613" s="167"/>
      <c r="L1613" s="156">
        <f t="shared" si="96"/>
        <v>0</v>
      </c>
      <c r="M1613" s="156">
        <f t="shared" si="97"/>
        <v>0</v>
      </c>
      <c r="N1613" s="165"/>
      <c r="O1613" s="165"/>
      <c r="P1613" s="156">
        <f t="shared" si="98"/>
        <v>0</v>
      </c>
      <c r="Q1613" s="156">
        <f t="shared" si="99"/>
        <v>0</v>
      </c>
      <c r="R1613" s="165"/>
      <c r="S1613" s="165"/>
    </row>
    <row r="1614" spans="1:19" x14ac:dyDescent="0.25">
      <c r="A1614" s="156">
        <v>1599</v>
      </c>
      <c r="B1614" s="156" t="e">
        <f>VLOOKUP('Room Details'!$I1602,NCA_Calculations!$I$3:$N$12,2,0)</f>
        <v>#N/A</v>
      </c>
      <c r="C1614" s="156" t="e">
        <f>VLOOKUP('Room Details'!$I1602,NCA_Calculations!$I$3:$N$12,3,0)</f>
        <v>#N/A</v>
      </c>
      <c r="D1614" s="156" t="e">
        <f>VLOOKUP('Room Details'!$I1602,NCA_Calculations!$I$3:$N$12,4,0)</f>
        <v>#N/A</v>
      </c>
      <c r="E1614" s="156" t="e">
        <f>VLOOKUP('Room Details'!$I1602,NCA_Calculations!$I$3:$N$12,5,0)</f>
        <v>#N/A</v>
      </c>
      <c r="F1614" s="156" t="e">
        <f>VLOOKUP('Room Details'!$I1602,NCA_Calculations!$I$3:$N$12,6,0)</f>
        <v>#N/A</v>
      </c>
      <c r="G1614" s="156" t="str">
        <f>IF(OR(ISBLANK('Room Details'!$M1602), 'Room Details'!$M1602 = 0,  'Room Details'!$M1602 = "N/A" ),"Usable","Unusable")</f>
        <v>Usable</v>
      </c>
      <c r="H1614" s="156">
        <f>'Room Details'!$V1602</f>
        <v>0</v>
      </c>
      <c r="I1614" s="156">
        <f>_xlfn.IFNA(ROUNDUP(IF(OR('Room Details'!$J1602=0,ISBLANK('Room Details'!$J1602),'Room Details'!$J1602="N/A"),0,IF('Room Details'!$J1602&gt;$D1614,('Room Details'!$J1602/$E1614)+$F1614,IF('Room Details'!$J1602&lt;=ABS($B1614*$C1614),1,('Room Details'!$J1602/$B1614)+$C1614))),0),0)</f>
        <v>0</v>
      </c>
      <c r="J1614" s="167"/>
      <c r="K1614" s="167"/>
      <c r="L1614" s="156">
        <f t="shared" si="96"/>
        <v>0</v>
      </c>
      <c r="M1614" s="156">
        <f t="shared" si="97"/>
        <v>0</v>
      </c>
      <c r="N1614" s="165"/>
      <c r="O1614" s="165"/>
      <c r="P1614" s="156">
        <f t="shared" si="98"/>
        <v>0</v>
      </c>
      <c r="Q1614" s="156">
        <f t="shared" si="99"/>
        <v>0</v>
      </c>
      <c r="R1614" s="165"/>
      <c r="S1614" s="165"/>
    </row>
    <row r="1615" spans="1:19" x14ac:dyDescent="0.25">
      <c r="A1615" s="156">
        <v>1600</v>
      </c>
      <c r="B1615" s="156" t="e">
        <f>VLOOKUP('Room Details'!$I1603,NCA_Calculations!$I$3:$N$12,2,0)</f>
        <v>#N/A</v>
      </c>
      <c r="C1615" s="156" t="e">
        <f>VLOOKUP('Room Details'!$I1603,NCA_Calculations!$I$3:$N$12,3,0)</f>
        <v>#N/A</v>
      </c>
      <c r="D1615" s="156" t="e">
        <f>VLOOKUP('Room Details'!$I1603,NCA_Calculations!$I$3:$N$12,4,0)</f>
        <v>#N/A</v>
      </c>
      <c r="E1615" s="156" t="e">
        <f>VLOOKUP('Room Details'!$I1603,NCA_Calculations!$I$3:$N$12,5,0)</f>
        <v>#N/A</v>
      </c>
      <c r="F1615" s="156" t="e">
        <f>VLOOKUP('Room Details'!$I1603,NCA_Calculations!$I$3:$N$12,6,0)</f>
        <v>#N/A</v>
      </c>
      <c r="G1615" s="156" t="str">
        <f>IF(OR(ISBLANK('Room Details'!$M1603), 'Room Details'!$M1603 = 0,  'Room Details'!$M1603 = "N/A" ),"Usable","Unusable")</f>
        <v>Usable</v>
      </c>
      <c r="H1615" s="156">
        <f>'Room Details'!$V1603</f>
        <v>0</v>
      </c>
      <c r="I1615" s="156">
        <f>_xlfn.IFNA(ROUNDUP(IF(OR('Room Details'!$J1603=0,ISBLANK('Room Details'!$J1603),'Room Details'!$J1603="N/A"),0,IF('Room Details'!$J1603&gt;$D1615,('Room Details'!$J1603/$E1615)+$F1615,IF('Room Details'!$J1603&lt;=ABS($B1615*$C1615),1,('Room Details'!$J1603/$B1615)+$C1615))),0),0)</f>
        <v>0</v>
      </c>
      <c r="J1615" s="167"/>
      <c r="K1615" s="167"/>
      <c r="L1615" s="156">
        <f t="shared" si="96"/>
        <v>0</v>
      </c>
      <c r="M1615" s="156">
        <f t="shared" si="97"/>
        <v>0</v>
      </c>
      <c r="N1615" s="165"/>
      <c r="O1615" s="165"/>
      <c r="P1615" s="156">
        <f t="shared" si="98"/>
        <v>0</v>
      </c>
      <c r="Q1615" s="156">
        <f t="shared" si="99"/>
        <v>0</v>
      </c>
      <c r="R1615" s="165"/>
      <c r="S1615" s="165"/>
    </row>
    <row r="1616" spans="1:19" x14ac:dyDescent="0.25">
      <c r="A1616" s="156">
        <v>1601</v>
      </c>
      <c r="B1616" s="156" t="e">
        <f>VLOOKUP('Room Details'!$I1604,NCA_Calculations!$I$3:$N$12,2,0)</f>
        <v>#N/A</v>
      </c>
      <c r="C1616" s="156" t="e">
        <f>VLOOKUP('Room Details'!$I1604,NCA_Calculations!$I$3:$N$12,3,0)</f>
        <v>#N/A</v>
      </c>
      <c r="D1616" s="156" t="e">
        <f>VLOOKUP('Room Details'!$I1604,NCA_Calculations!$I$3:$N$12,4,0)</f>
        <v>#N/A</v>
      </c>
      <c r="E1616" s="156" t="e">
        <f>VLOOKUP('Room Details'!$I1604,NCA_Calculations!$I$3:$N$12,5,0)</f>
        <v>#N/A</v>
      </c>
      <c r="F1616" s="156" t="e">
        <f>VLOOKUP('Room Details'!$I1604,NCA_Calculations!$I$3:$N$12,6,0)</f>
        <v>#N/A</v>
      </c>
      <c r="G1616" s="156" t="str">
        <f>IF(OR(ISBLANK('Room Details'!$M1604), 'Room Details'!$M1604 = 0,  'Room Details'!$M1604 = "N/A" ),"Usable","Unusable")</f>
        <v>Usable</v>
      </c>
      <c r="H1616" s="156">
        <f>'Room Details'!$V1604</f>
        <v>0</v>
      </c>
      <c r="I1616" s="156">
        <f>_xlfn.IFNA(ROUNDUP(IF(OR('Room Details'!$J1604=0,ISBLANK('Room Details'!$J1604),'Room Details'!$J1604="N/A"),0,IF('Room Details'!$J1604&gt;$D1616,('Room Details'!$J1604/$E1616)+$F1616,IF('Room Details'!$J1604&lt;=ABS($B1616*$C1616),1,('Room Details'!$J1604/$B1616)+$C1616))),0),0)</f>
        <v>0</v>
      </c>
      <c r="J1616" s="167"/>
      <c r="K1616" s="167"/>
      <c r="L1616" s="156">
        <f t="shared" si="96"/>
        <v>0</v>
      </c>
      <c r="M1616" s="156">
        <f t="shared" si="97"/>
        <v>0</v>
      </c>
      <c r="N1616" s="165"/>
      <c r="O1616" s="165"/>
      <c r="P1616" s="156">
        <f t="shared" si="98"/>
        <v>0</v>
      </c>
      <c r="Q1616" s="156">
        <f t="shared" si="99"/>
        <v>0</v>
      </c>
      <c r="R1616" s="165"/>
      <c r="S1616" s="165"/>
    </row>
    <row r="1617" spans="1:19" x14ac:dyDescent="0.25">
      <c r="A1617" s="156">
        <v>1602</v>
      </c>
      <c r="B1617" s="156" t="e">
        <f>VLOOKUP('Room Details'!$I1605,NCA_Calculations!$I$3:$N$12,2,0)</f>
        <v>#N/A</v>
      </c>
      <c r="C1617" s="156" t="e">
        <f>VLOOKUP('Room Details'!$I1605,NCA_Calculations!$I$3:$N$12,3,0)</f>
        <v>#N/A</v>
      </c>
      <c r="D1617" s="156" t="e">
        <f>VLOOKUP('Room Details'!$I1605,NCA_Calculations!$I$3:$N$12,4,0)</f>
        <v>#N/A</v>
      </c>
      <c r="E1617" s="156" t="e">
        <f>VLOOKUP('Room Details'!$I1605,NCA_Calculations!$I$3:$N$12,5,0)</f>
        <v>#N/A</v>
      </c>
      <c r="F1617" s="156" t="e">
        <f>VLOOKUP('Room Details'!$I1605,NCA_Calculations!$I$3:$N$12,6,0)</f>
        <v>#N/A</v>
      </c>
      <c r="G1617" s="156" t="str">
        <f>IF(OR(ISBLANK('Room Details'!$M1605), 'Room Details'!$M1605 = 0,  'Room Details'!$M1605 = "N/A" ),"Usable","Unusable")</f>
        <v>Usable</v>
      </c>
      <c r="H1617" s="156">
        <f>'Room Details'!$V1605</f>
        <v>0</v>
      </c>
      <c r="I1617" s="156">
        <f>_xlfn.IFNA(ROUNDUP(IF(OR('Room Details'!$J1605=0,ISBLANK('Room Details'!$J1605),'Room Details'!$J1605="N/A"),0,IF('Room Details'!$J1605&gt;$D1617,('Room Details'!$J1605/$E1617)+$F1617,IF('Room Details'!$J1605&lt;=ABS($B1617*$C1617),1,('Room Details'!$J1605/$B1617)+$C1617))),0),0)</f>
        <v>0</v>
      </c>
      <c r="J1617" s="167"/>
      <c r="K1617" s="167"/>
      <c r="L1617" s="156">
        <f t="shared" ref="L1617:L1680" si="100">IF($G1617 = "Unusable", 0, IF($I1617&lt;$E$9, 0, IF(AND($I1617&gt;=$E$9,$I1617&lt;=$E$4),$I1617,INT($I1617/$E$4)*$E$4)))</f>
        <v>0</v>
      </c>
      <c r="M1617" s="156">
        <f t="shared" ref="M1617:M1680" si="101">$I1617-$L1617</f>
        <v>0</v>
      </c>
      <c r="N1617" s="165"/>
      <c r="O1617" s="165"/>
      <c r="P1617" s="156">
        <f t="shared" ref="P1617:P1680" si="102">$L1617</f>
        <v>0</v>
      </c>
      <c r="Q1617" s="156">
        <f t="shared" ref="Q1617:Q1680" si="103">$M1617</f>
        <v>0</v>
      </c>
      <c r="R1617" s="165"/>
      <c r="S1617" s="165"/>
    </row>
    <row r="1618" spans="1:19" x14ac:dyDescent="0.25">
      <c r="A1618" s="156">
        <v>1603</v>
      </c>
      <c r="B1618" s="156" t="e">
        <f>VLOOKUP('Room Details'!$I1606,NCA_Calculations!$I$3:$N$12,2,0)</f>
        <v>#N/A</v>
      </c>
      <c r="C1618" s="156" t="e">
        <f>VLOOKUP('Room Details'!$I1606,NCA_Calculations!$I$3:$N$12,3,0)</f>
        <v>#N/A</v>
      </c>
      <c r="D1618" s="156" t="e">
        <f>VLOOKUP('Room Details'!$I1606,NCA_Calculations!$I$3:$N$12,4,0)</f>
        <v>#N/A</v>
      </c>
      <c r="E1618" s="156" t="e">
        <f>VLOOKUP('Room Details'!$I1606,NCA_Calculations!$I$3:$N$12,5,0)</f>
        <v>#N/A</v>
      </c>
      <c r="F1618" s="156" t="e">
        <f>VLOOKUP('Room Details'!$I1606,NCA_Calculations!$I$3:$N$12,6,0)</f>
        <v>#N/A</v>
      </c>
      <c r="G1618" s="156" t="str">
        <f>IF(OR(ISBLANK('Room Details'!$M1606), 'Room Details'!$M1606 = 0,  'Room Details'!$M1606 = "N/A" ),"Usable","Unusable")</f>
        <v>Usable</v>
      </c>
      <c r="H1618" s="156">
        <f>'Room Details'!$V1606</f>
        <v>0</v>
      </c>
      <c r="I1618" s="156">
        <f>_xlfn.IFNA(ROUNDUP(IF(OR('Room Details'!$J1606=0,ISBLANK('Room Details'!$J1606),'Room Details'!$J1606="N/A"),0,IF('Room Details'!$J1606&gt;$D1618,('Room Details'!$J1606/$E1618)+$F1618,IF('Room Details'!$J1606&lt;=ABS($B1618*$C1618),1,('Room Details'!$J1606/$B1618)+$C1618))),0),0)</f>
        <v>0</v>
      </c>
      <c r="J1618" s="167"/>
      <c r="K1618" s="167"/>
      <c r="L1618" s="156">
        <f t="shared" si="100"/>
        <v>0</v>
      </c>
      <c r="M1618" s="156">
        <f t="shared" si="101"/>
        <v>0</v>
      </c>
      <c r="N1618" s="165"/>
      <c r="O1618" s="165"/>
      <c r="P1618" s="156">
        <f t="shared" si="102"/>
        <v>0</v>
      </c>
      <c r="Q1618" s="156">
        <f t="shared" si="103"/>
        <v>0</v>
      </c>
      <c r="R1618" s="165"/>
      <c r="S1618" s="165"/>
    </row>
    <row r="1619" spans="1:19" x14ac:dyDescent="0.25">
      <c r="A1619" s="156">
        <v>1604</v>
      </c>
      <c r="B1619" s="156" t="e">
        <f>VLOOKUP('Room Details'!$I1607,NCA_Calculations!$I$3:$N$12,2,0)</f>
        <v>#N/A</v>
      </c>
      <c r="C1619" s="156" t="e">
        <f>VLOOKUP('Room Details'!$I1607,NCA_Calculations!$I$3:$N$12,3,0)</f>
        <v>#N/A</v>
      </c>
      <c r="D1619" s="156" t="e">
        <f>VLOOKUP('Room Details'!$I1607,NCA_Calculations!$I$3:$N$12,4,0)</f>
        <v>#N/A</v>
      </c>
      <c r="E1619" s="156" t="e">
        <f>VLOOKUP('Room Details'!$I1607,NCA_Calculations!$I$3:$N$12,5,0)</f>
        <v>#N/A</v>
      </c>
      <c r="F1619" s="156" t="e">
        <f>VLOOKUP('Room Details'!$I1607,NCA_Calculations!$I$3:$N$12,6,0)</f>
        <v>#N/A</v>
      </c>
      <c r="G1619" s="156" t="str">
        <f>IF(OR(ISBLANK('Room Details'!$M1607), 'Room Details'!$M1607 = 0,  'Room Details'!$M1607 = "N/A" ),"Usable","Unusable")</f>
        <v>Usable</v>
      </c>
      <c r="H1619" s="156">
        <f>'Room Details'!$V1607</f>
        <v>0</v>
      </c>
      <c r="I1619" s="156">
        <f>_xlfn.IFNA(ROUNDUP(IF(OR('Room Details'!$J1607=0,ISBLANK('Room Details'!$J1607),'Room Details'!$J1607="N/A"),0,IF('Room Details'!$J1607&gt;$D1619,('Room Details'!$J1607/$E1619)+$F1619,IF('Room Details'!$J1607&lt;=ABS($B1619*$C1619),1,('Room Details'!$J1607/$B1619)+$C1619))),0),0)</f>
        <v>0</v>
      </c>
      <c r="J1619" s="167"/>
      <c r="K1619" s="167"/>
      <c r="L1619" s="156">
        <f t="shared" si="100"/>
        <v>0</v>
      </c>
      <c r="M1619" s="156">
        <f t="shared" si="101"/>
        <v>0</v>
      </c>
      <c r="N1619" s="165"/>
      <c r="O1619" s="165"/>
      <c r="P1619" s="156">
        <f t="shared" si="102"/>
        <v>0</v>
      </c>
      <c r="Q1619" s="156">
        <f t="shared" si="103"/>
        <v>0</v>
      </c>
      <c r="R1619" s="165"/>
      <c r="S1619" s="165"/>
    </row>
    <row r="1620" spans="1:19" x14ac:dyDescent="0.25">
      <c r="A1620" s="156">
        <v>1605</v>
      </c>
      <c r="B1620" s="156" t="e">
        <f>VLOOKUP('Room Details'!$I1608,NCA_Calculations!$I$3:$N$12,2,0)</f>
        <v>#N/A</v>
      </c>
      <c r="C1620" s="156" t="e">
        <f>VLOOKUP('Room Details'!$I1608,NCA_Calculations!$I$3:$N$12,3,0)</f>
        <v>#N/A</v>
      </c>
      <c r="D1620" s="156" t="e">
        <f>VLOOKUP('Room Details'!$I1608,NCA_Calculations!$I$3:$N$12,4,0)</f>
        <v>#N/A</v>
      </c>
      <c r="E1620" s="156" t="e">
        <f>VLOOKUP('Room Details'!$I1608,NCA_Calculations!$I$3:$N$12,5,0)</f>
        <v>#N/A</v>
      </c>
      <c r="F1620" s="156" t="e">
        <f>VLOOKUP('Room Details'!$I1608,NCA_Calculations!$I$3:$N$12,6,0)</f>
        <v>#N/A</v>
      </c>
      <c r="G1620" s="156" t="str">
        <f>IF(OR(ISBLANK('Room Details'!$M1608), 'Room Details'!$M1608 = 0,  'Room Details'!$M1608 = "N/A" ),"Usable","Unusable")</f>
        <v>Usable</v>
      </c>
      <c r="H1620" s="156">
        <f>'Room Details'!$V1608</f>
        <v>0</v>
      </c>
      <c r="I1620" s="156">
        <f>_xlfn.IFNA(ROUNDUP(IF(OR('Room Details'!$J1608=0,ISBLANK('Room Details'!$J1608),'Room Details'!$J1608="N/A"),0,IF('Room Details'!$J1608&gt;$D1620,('Room Details'!$J1608/$E1620)+$F1620,IF('Room Details'!$J1608&lt;=ABS($B1620*$C1620),1,('Room Details'!$J1608/$B1620)+$C1620))),0),0)</f>
        <v>0</v>
      </c>
      <c r="J1620" s="167"/>
      <c r="K1620" s="167"/>
      <c r="L1620" s="156">
        <f t="shared" si="100"/>
        <v>0</v>
      </c>
      <c r="M1620" s="156">
        <f t="shared" si="101"/>
        <v>0</v>
      </c>
      <c r="N1620" s="165"/>
      <c r="O1620" s="165"/>
      <c r="P1620" s="156">
        <f t="shared" si="102"/>
        <v>0</v>
      </c>
      <c r="Q1620" s="156">
        <f t="shared" si="103"/>
        <v>0</v>
      </c>
      <c r="R1620" s="165"/>
      <c r="S1620" s="165"/>
    </row>
    <row r="1621" spans="1:19" x14ac:dyDescent="0.25">
      <c r="A1621" s="156">
        <v>1606</v>
      </c>
      <c r="B1621" s="156" t="e">
        <f>VLOOKUP('Room Details'!$I1609,NCA_Calculations!$I$3:$N$12,2,0)</f>
        <v>#N/A</v>
      </c>
      <c r="C1621" s="156" t="e">
        <f>VLOOKUP('Room Details'!$I1609,NCA_Calculations!$I$3:$N$12,3,0)</f>
        <v>#N/A</v>
      </c>
      <c r="D1621" s="156" t="e">
        <f>VLOOKUP('Room Details'!$I1609,NCA_Calculations!$I$3:$N$12,4,0)</f>
        <v>#N/A</v>
      </c>
      <c r="E1621" s="156" t="e">
        <f>VLOOKUP('Room Details'!$I1609,NCA_Calculations!$I$3:$N$12,5,0)</f>
        <v>#N/A</v>
      </c>
      <c r="F1621" s="156" t="e">
        <f>VLOOKUP('Room Details'!$I1609,NCA_Calculations!$I$3:$N$12,6,0)</f>
        <v>#N/A</v>
      </c>
      <c r="G1621" s="156" t="str">
        <f>IF(OR(ISBLANK('Room Details'!$M1609), 'Room Details'!$M1609 = 0,  'Room Details'!$M1609 = "N/A" ),"Usable","Unusable")</f>
        <v>Usable</v>
      </c>
      <c r="H1621" s="156">
        <f>'Room Details'!$V1609</f>
        <v>0</v>
      </c>
      <c r="I1621" s="156">
        <f>_xlfn.IFNA(ROUNDUP(IF(OR('Room Details'!$J1609=0,ISBLANK('Room Details'!$J1609),'Room Details'!$J1609="N/A"),0,IF('Room Details'!$J1609&gt;$D1621,('Room Details'!$J1609/$E1621)+$F1621,IF('Room Details'!$J1609&lt;=ABS($B1621*$C1621),1,('Room Details'!$J1609/$B1621)+$C1621))),0),0)</f>
        <v>0</v>
      </c>
      <c r="J1621" s="167"/>
      <c r="K1621" s="167"/>
      <c r="L1621" s="156">
        <f t="shared" si="100"/>
        <v>0</v>
      </c>
      <c r="M1621" s="156">
        <f t="shared" si="101"/>
        <v>0</v>
      </c>
      <c r="N1621" s="165"/>
      <c r="O1621" s="165"/>
      <c r="P1621" s="156">
        <f t="shared" si="102"/>
        <v>0</v>
      </c>
      <c r="Q1621" s="156">
        <f t="shared" si="103"/>
        <v>0</v>
      </c>
      <c r="R1621" s="165"/>
      <c r="S1621" s="165"/>
    </row>
    <row r="1622" spans="1:19" x14ac:dyDescent="0.25">
      <c r="A1622" s="156">
        <v>1607</v>
      </c>
      <c r="B1622" s="156" t="e">
        <f>VLOOKUP('Room Details'!$I1610,NCA_Calculations!$I$3:$N$12,2,0)</f>
        <v>#N/A</v>
      </c>
      <c r="C1622" s="156" t="e">
        <f>VLOOKUP('Room Details'!$I1610,NCA_Calculations!$I$3:$N$12,3,0)</f>
        <v>#N/A</v>
      </c>
      <c r="D1622" s="156" t="e">
        <f>VLOOKUP('Room Details'!$I1610,NCA_Calculations!$I$3:$N$12,4,0)</f>
        <v>#N/A</v>
      </c>
      <c r="E1622" s="156" t="e">
        <f>VLOOKUP('Room Details'!$I1610,NCA_Calculations!$I$3:$N$12,5,0)</f>
        <v>#N/A</v>
      </c>
      <c r="F1622" s="156" t="e">
        <f>VLOOKUP('Room Details'!$I1610,NCA_Calculations!$I$3:$N$12,6,0)</f>
        <v>#N/A</v>
      </c>
      <c r="G1622" s="156" t="str">
        <f>IF(OR(ISBLANK('Room Details'!$M1610), 'Room Details'!$M1610 = 0,  'Room Details'!$M1610 = "N/A" ),"Usable","Unusable")</f>
        <v>Usable</v>
      </c>
      <c r="H1622" s="156">
        <f>'Room Details'!$V1610</f>
        <v>0</v>
      </c>
      <c r="I1622" s="156">
        <f>_xlfn.IFNA(ROUNDUP(IF(OR('Room Details'!$J1610=0,ISBLANK('Room Details'!$J1610),'Room Details'!$J1610="N/A"),0,IF('Room Details'!$J1610&gt;$D1622,('Room Details'!$J1610/$E1622)+$F1622,IF('Room Details'!$J1610&lt;=ABS($B1622*$C1622),1,('Room Details'!$J1610/$B1622)+$C1622))),0),0)</f>
        <v>0</v>
      </c>
      <c r="J1622" s="167"/>
      <c r="K1622" s="167"/>
      <c r="L1622" s="156">
        <f t="shared" si="100"/>
        <v>0</v>
      </c>
      <c r="M1622" s="156">
        <f t="shared" si="101"/>
        <v>0</v>
      </c>
      <c r="N1622" s="165"/>
      <c r="O1622" s="165"/>
      <c r="P1622" s="156">
        <f t="shared" si="102"/>
        <v>0</v>
      </c>
      <c r="Q1622" s="156">
        <f t="shared" si="103"/>
        <v>0</v>
      </c>
      <c r="R1622" s="165"/>
      <c r="S1622" s="165"/>
    </row>
    <row r="1623" spans="1:19" x14ac:dyDescent="0.25">
      <c r="A1623" s="156">
        <v>1608</v>
      </c>
      <c r="B1623" s="156" t="e">
        <f>VLOOKUP('Room Details'!$I1611,NCA_Calculations!$I$3:$N$12,2,0)</f>
        <v>#N/A</v>
      </c>
      <c r="C1623" s="156" t="e">
        <f>VLOOKUP('Room Details'!$I1611,NCA_Calculations!$I$3:$N$12,3,0)</f>
        <v>#N/A</v>
      </c>
      <c r="D1623" s="156" t="e">
        <f>VLOOKUP('Room Details'!$I1611,NCA_Calculations!$I$3:$N$12,4,0)</f>
        <v>#N/A</v>
      </c>
      <c r="E1623" s="156" t="e">
        <f>VLOOKUP('Room Details'!$I1611,NCA_Calculations!$I$3:$N$12,5,0)</f>
        <v>#N/A</v>
      </c>
      <c r="F1623" s="156" t="e">
        <f>VLOOKUP('Room Details'!$I1611,NCA_Calculations!$I$3:$N$12,6,0)</f>
        <v>#N/A</v>
      </c>
      <c r="G1623" s="156" t="str">
        <f>IF(OR(ISBLANK('Room Details'!$M1611), 'Room Details'!$M1611 = 0,  'Room Details'!$M1611 = "N/A" ),"Usable","Unusable")</f>
        <v>Usable</v>
      </c>
      <c r="H1623" s="156">
        <f>'Room Details'!$V1611</f>
        <v>0</v>
      </c>
      <c r="I1623" s="156">
        <f>_xlfn.IFNA(ROUNDUP(IF(OR('Room Details'!$J1611=0,ISBLANK('Room Details'!$J1611),'Room Details'!$J1611="N/A"),0,IF('Room Details'!$J1611&gt;$D1623,('Room Details'!$J1611/$E1623)+$F1623,IF('Room Details'!$J1611&lt;=ABS($B1623*$C1623),1,('Room Details'!$J1611/$B1623)+$C1623))),0),0)</f>
        <v>0</v>
      </c>
      <c r="J1623" s="167"/>
      <c r="K1623" s="167"/>
      <c r="L1623" s="156">
        <f t="shared" si="100"/>
        <v>0</v>
      </c>
      <c r="M1623" s="156">
        <f t="shared" si="101"/>
        <v>0</v>
      </c>
      <c r="N1623" s="165"/>
      <c r="O1623" s="165"/>
      <c r="P1623" s="156">
        <f t="shared" si="102"/>
        <v>0</v>
      </c>
      <c r="Q1623" s="156">
        <f t="shared" si="103"/>
        <v>0</v>
      </c>
      <c r="R1623" s="165"/>
      <c r="S1623" s="165"/>
    </row>
    <row r="1624" spans="1:19" x14ac:dyDescent="0.25">
      <c r="A1624" s="156">
        <v>1609</v>
      </c>
      <c r="B1624" s="156" t="e">
        <f>VLOOKUP('Room Details'!$I1612,NCA_Calculations!$I$3:$N$12,2,0)</f>
        <v>#N/A</v>
      </c>
      <c r="C1624" s="156" t="e">
        <f>VLOOKUP('Room Details'!$I1612,NCA_Calculations!$I$3:$N$12,3,0)</f>
        <v>#N/A</v>
      </c>
      <c r="D1624" s="156" t="e">
        <f>VLOOKUP('Room Details'!$I1612,NCA_Calculations!$I$3:$N$12,4,0)</f>
        <v>#N/A</v>
      </c>
      <c r="E1624" s="156" t="e">
        <f>VLOOKUP('Room Details'!$I1612,NCA_Calculations!$I$3:$N$12,5,0)</f>
        <v>#N/A</v>
      </c>
      <c r="F1624" s="156" t="e">
        <f>VLOOKUP('Room Details'!$I1612,NCA_Calculations!$I$3:$N$12,6,0)</f>
        <v>#N/A</v>
      </c>
      <c r="G1624" s="156" t="str">
        <f>IF(OR(ISBLANK('Room Details'!$M1612), 'Room Details'!$M1612 = 0,  'Room Details'!$M1612 = "N/A" ),"Usable","Unusable")</f>
        <v>Usable</v>
      </c>
      <c r="H1624" s="156">
        <f>'Room Details'!$V1612</f>
        <v>0</v>
      </c>
      <c r="I1624" s="156">
        <f>_xlfn.IFNA(ROUNDUP(IF(OR('Room Details'!$J1612=0,ISBLANK('Room Details'!$J1612),'Room Details'!$J1612="N/A"),0,IF('Room Details'!$J1612&gt;$D1624,('Room Details'!$J1612/$E1624)+$F1624,IF('Room Details'!$J1612&lt;=ABS($B1624*$C1624),1,('Room Details'!$J1612/$B1624)+$C1624))),0),0)</f>
        <v>0</v>
      </c>
      <c r="J1624" s="167"/>
      <c r="K1624" s="167"/>
      <c r="L1624" s="156">
        <f t="shared" si="100"/>
        <v>0</v>
      </c>
      <c r="M1624" s="156">
        <f t="shared" si="101"/>
        <v>0</v>
      </c>
      <c r="N1624" s="165"/>
      <c r="O1624" s="165"/>
      <c r="P1624" s="156">
        <f t="shared" si="102"/>
        <v>0</v>
      </c>
      <c r="Q1624" s="156">
        <f t="shared" si="103"/>
        <v>0</v>
      </c>
      <c r="R1624" s="165"/>
      <c r="S1624" s="165"/>
    </row>
    <row r="1625" spans="1:19" x14ac:dyDescent="0.25">
      <c r="A1625" s="156">
        <v>1610</v>
      </c>
      <c r="B1625" s="156" t="e">
        <f>VLOOKUP('Room Details'!$I1613,NCA_Calculations!$I$3:$N$12,2,0)</f>
        <v>#N/A</v>
      </c>
      <c r="C1625" s="156" t="e">
        <f>VLOOKUP('Room Details'!$I1613,NCA_Calculations!$I$3:$N$12,3,0)</f>
        <v>#N/A</v>
      </c>
      <c r="D1625" s="156" t="e">
        <f>VLOOKUP('Room Details'!$I1613,NCA_Calculations!$I$3:$N$12,4,0)</f>
        <v>#N/A</v>
      </c>
      <c r="E1625" s="156" t="e">
        <f>VLOOKUP('Room Details'!$I1613,NCA_Calculations!$I$3:$N$12,5,0)</f>
        <v>#N/A</v>
      </c>
      <c r="F1625" s="156" t="e">
        <f>VLOOKUP('Room Details'!$I1613,NCA_Calculations!$I$3:$N$12,6,0)</f>
        <v>#N/A</v>
      </c>
      <c r="G1625" s="156" t="str">
        <f>IF(OR(ISBLANK('Room Details'!$M1613), 'Room Details'!$M1613 = 0,  'Room Details'!$M1613 = "N/A" ),"Usable","Unusable")</f>
        <v>Usable</v>
      </c>
      <c r="H1625" s="156">
        <f>'Room Details'!$V1613</f>
        <v>0</v>
      </c>
      <c r="I1625" s="156">
        <f>_xlfn.IFNA(ROUNDUP(IF(OR('Room Details'!$J1613=0,ISBLANK('Room Details'!$J1613),'Room Details'!$J1613="N/A"),0,IF('Room Details'!$J1613&gt;$D1625,('Room Details'!$J1613/$E1625)+$F1625,IF('Room Details'!$J1613&lt;=ABS($B1625*$C1625),1,('Room Details'!$J1613/$B1625)+$C1625))),0),0)</f>
        <v>0</v>
      </c>
      <c r="J1625" s="167"/>
      <c r="K1625" s="167"/>
      <c r="L1625" s="156">
        <f t="shared" si="100"/>
        <v>0</v>
      </c>
      <c r="M1625" s="156">
        <f t="shared" si="101"/>
        <v>0</v>
      </c>
      <c r="N1625" s="165"/>
      <c r="O1625" s="165"/>
      <c r="P1625" s="156">
        <f t="shared" si="102"/>
        <v>0</v>
      </c>
      <c r="Q1625" s="156">
        <f t="shared" si="103"/>
        <v>0</v>
      </c>
      <c r="R1625" s="165"/>
      <c r="S1625" s="165"/>
    </row>
    <row r="1626" spans="1:19" x14ac:dyDescent="0.25">
      <c r="A1626" s="156">
        <v>1611</v>
      </c>
      <c r="B1626" s="156" t="e">
        <f>VLOOKUP('Room Details'!$I1614,NCA_Calculations!$I$3:$N$12,2,0)</f>
        <v>#N/A</v>
      </c>
      <c r="C1626" s="156" t="e">
        <f>VLOOKUP('Room Details'!$I1614,NCA_Calculations!$I$3:$N$12,3,0)</f>
        <v>#N/A</v>
      </c>
      <c r="D1626" s="156" t="e">
        <f>VLOOKUP('Room Details'!$I1614,NCA_Calculations!$I$3:$N$12,4,0)</f>
        <v>#N/A</v>
      </c>
      <c r="E1626" s="156" t="e">
        <f>VLOOKUP('Room Details'!$I1614,NCA_Calculations!$I$3:$N$12,5,0)</f>
        <v>#N/A</v>
      </c>
      <c r="F1626" s="156" t="e">
        <f>VLOOKUP('Room Details'!$I1614,NCA_Calculations!$I$3:$N$12,6,0)</f>
        <v>#N/A</v>
      </c>
      <c r="G1626" s="156" t="str">
        <f>IF(OR(ISBLANK('Room Details'!$M1614), 'Room Details'!$M1614 = 0,  'Room Details'!$M1614 = "N/A" ),"Usable","Unusable")</f>
        <v>Usable</v>
      </c>
      <c r="H1626" s="156">
        <f>'Room Details'!$V1614</f>
        <v>0</v>
      </c>
      <c r="I1626" s="156">
        <f>_xlfn.IFNA(ROUNDUP(IF(OR('Room Details'!$J1614=0,ISBLANK('Room Details'!$J1614),'Room Details'!$J1614="N/A"),0,IF('Room Details'!$J1614&gt;$D1626,('Room Details'!$J1614/$E1626)+$F1626,IF('Room Details'!$J1614&lt;=ABS($B1626*$C1626),1,('Room Details'!$J1614/$B1626)+$C1626))),0),0)</f>
        <v>0</v>
      </c>
      <c r="J1626" s="167"/>
      <c r="K1626" s="167"/>
      <c r="L1626" s="156">
        <f t="shared" si="100"/>
        <v>0</v>
      </c>
      <c r="M1626" s="156">
        <f t="shared" si="101"/>
        <v>0</v>
      </c>
      <c r="N1626" s="165"/>
      <c r="O1626" s="165"/>
      <c r="P1626" s="156">
        <f t="shared" si="102"/>
        <v>0</v>
      </c>
      <c r="Q1626" s="156">
        <f t="shared" si="103"/>
        <v>0</v>
      </c>
      <c r="R1626" s="165"/>
      <c r="S1626" s="165"/>
    </row>
    <row r="1627" spans="1:19" x14ac:dyDescent="0.25">
      <c r="A1627" s="156">
        <v>1612</v>
      </c>
      <c r="B1627" s="156" t="e">
        <f>VLOOKUP('Room Details'!$I1615,NCA_Calculations!$I$3:$N$12,2,0)</f>
        <v>#N/A</v>
      </c>
      <c r="C1627" s="156" t="e">
        <f>VLOOKUP('Room Details'!$I1615,NCA_Calculations!$I$3:$N$12,3,0)</f>
        <v>#N/A</v>
      </c>
      <c r="D1627" s="156" t="e">
        <f>VLOOKUP('Room Details'!$I1615,NCA_Calculations!$I$3:$N$12,4,0)</f>
        <v>#N/A</v>
      </c>
      <c r="E1627" s="156" t="e">
        <f>VLOOKUP('Room Details'!$I1615,NCA_Calculations!$I$3:$N$12,5,0)</f>
        <v>#N/A</v>
      </c>
      <c r="F1627" s="156" t="e">
        <f>VLOOKUP('Room Details'!$I1615,NCA_Calculations!$I$3:$N$12,6,0)</f>
        <v>#N/A</v>
      </c>
      <c r="G1627" s="156" t="str">
        <f>IF(OR(ISBLANK('Room Details'!$M1615), 'Room Details'!$M1615 = 0,  'Room Details'!$M1615 = "N/A" ),"Usable","Unusable")</f>
        <v>Usable</v>
      </c>
      <c r="H1627" s="156">
        <f>'Room Details'!$V1615</f>
        <v>0</v>
      </c>
      <c r="I1627" s="156">
        <f>_xlfn.IFNA(ROUNDUP(IF(OR('Room Details'!$J1615=0,ISBLANK('Room Details'!$J1615),'Room Details'!$J1615="N/A"),0,IF('Room Details'!$J1615&gt;$D1627,('Room Details'!$J1615/$E1627)+$F1627,IF('Room Details'!$J1615&lt;=ABS($B1627*$C1627),1,('Room Details'!$J1615/$B1627)+$C1627))),0),0)</f>
        <v>0</v>
      </c>
      <c r="J1627" s="167"/>
      <c r="K1627" s="167"/>
      <c r="L1627" s="156">
        <f t="shared" si="100"/>
        <v>0</v>
      </c>
      <c r="M1627" s="156">
        <f t="shared" si="101"/>
        <v>0</v>
      </c>
      <c r="N1627" s="165"/>
      <c r="O1627" s="165"/>
      <c r="P1627" s="156">
        <f t="shared" si="102"/>
        <v>0</v>
      </c>
      <c r="Q1627" s="156">
        <f t="shared" si="103"/>
        <v>0</v>
      </c>
      <c r="R1627" s="165"/>
      <c r="S1627" s="165"/>
    </row>
    <row r="1628" spans="1:19" x14ac:dyDescent="0.25">
      <c r="A1628" s="156">
        <v>1613</v>
      </c>
      <c r="B1628" s="156" t="e">
        <f>VLOOKUP('Room Details'!$I1616,NCA_Calculations!$I$3:$N$12,2,0)</f>
        <v>#N/A</v>
      </c>
      <c r="C1628" s="156" t="e">
        <f>VLOOKUP('Room Details'!$I1616,NCA_Calculations!$I$3:$N$12,3,0)</f>
        <v>#N/A</v>
      </c>
      <c r="D1628" s="156" t="e">
        <f>VLOOKUP('Room Details'!$I1616,NCA_Calculations!$I$3:$N$12,4,0)</f>
        <v>#N/A</v>
      </c>
      <c r="E1628" s="156" t="e">
        <f>VLOOKUP('Room Details'!$I1616,NCA_Calculations!$I$3:$N$12,5,0)</f>
        <v>#N/A</v>
      </c>
      <c r="F1628" s="156" t="e">
        <f>VLOOKUP('Room Details'!$I1616,NCA_Calculations!$I$3:$N$12,6,0)</f>
        <v>#N/A</v>
      </c>
      <c r="G1628" s="156" t="str">
        <f>IF(OR(ISBLANK('Room Details'!$M1616), 'Room Details'!$M1616 = 0,  'Room Details'!$M1616 = "N/A" ),"Usable","Unusable")</f>
        <v>Usable</v>
      </c>
      <c r="H1628" s="156">
        <f>'Room Details'!$V1616</f>
        <v>0</v>
      </c>
      <c r="I1628" s="156">
        <f>_xlfn.IFNA(ROUNDUP(IF(OR('Room Details'!$J1616=0,ISBLANK('Room Details'!$J1616),'Room Details'!$J1616="N/A"),0,IF('Room Details'!$J1616&gt;$D1628,('Room Details'!$J1616/$E1628)+$F1628,IF('Room Details'!$J1616&lt;=ABS($B1628*$C1628),1,('Room Details'!$J1616/$B1628)+$C1628))),0),0)</f>
        <v>0</v>
      </c>
      <c r="J1628" s="167"/>
      <c r="K1628" s="167"/>
      <c r="L1628" s="156">
        <f t="shared" si="100"/>
        <v>0</v>
      </c>
      <c r="M1628" s="156">
        <f t="shared" si="101"/>
        <v>0</v>
      </c>
      <c r="N1628" s="165"/>
      <c r="O1628" s="165"/>
      <c r="P1628" s="156">
        <f t="shared" si="102"/>
        <v>0</v>
      </c>
      <c r="Q1628" s="156">
        <f t="shared" si="103"/>
        <v>0</v>
      </c>
      <c r="R1628" s="165"/>
      <c r="S1628" s="165"/>
    </row>
    <row r="1629" spans="1:19" x14ac:dyDescent="0.25">
      <c r="A1629" s="156">
        <v>1614</v>
      </c>
      <c r="B1629" s="156" t="e">
        <f>VLOOKUP('Room Details'!$I1617,NCA_Calculations!$I$3:$N$12,2,0)</f>
        <v>#N/A</v>
      </c>
      <c r="C1629" s="156" t="e">
        <f>VLOOKUP('Room Details'!$I1617,NCA_Calculations!$I$3:$N$12,3,0)</f>
        <v>#N/A</v>
      </c>
      <c r="D1629" s="156" t="e">
        <f>VLOOKUP('Room Details'!$I1617,NCA_Calculations!$I$3:$N$12,4,0)</f>
        <v>#N/A</v>
      </c>
      <c r="E1629" s="156" t="e">
        <f>VLOOKUP('Room Details'!$I1617,NCA_Calculations!$I$3:$N$12,5,0)</f>
        <v>#N/A</v>
      </c>
      <c r="F1629" s="156" t="e">
        <f>VLOOKUP('Room Details'!$I1617,NCA_Calculations!$I$3:$N$12,6,0)</f>
        <v>#N/A</v>
      </c>
      <c r="G1629" s="156" t="str">
        <f>IF(OR(ISBLANK('Room Details'!$M1617), 'Room Details'!$M1617 = 0,  'Room Details'!$M1617 = "N/A" ),"Usable","Unusable")</f>
        <v>Usable</v>
      </c>
      <c r="H1629" s="156">
        <f>'Room Details'!$V1617</f>
        <v>0</v>
      </c>
      <c r="I1629" s="156">
        <f>_xlfn.IFNA(ROUNDUP(IF(OR('Room Details'!$J1617=0,ISBLANK('Room Details'!$J1617),'Room Details'!$J1617="N/A"),0,IF('Room Details'!$J1617&gt;$D1629,('Room Details'!$J1617/$E1629)+$F1629,IF('Room Details'!$J1617&lt;=ABS($B1629*$C1629),1,('Room Details'!$J1617/$B1629)+$C1629))),0),0)</f>
        <v>0</v>
      </c>
      <c r="J1629" s="167"/>
      <c r="K1629" s="167"/>
      <c r="L1629" s="156">
        <f t="shared" si="100"/>
        <v>0</v>
      </c>
      <c r="M1629" s="156">
        <f t="shared" si="101"/>
        <v>0</v>
      </c>
      <c r="N1629" s="165"/>
      <c r="O1629" s="165"/>
      <c r="P1629" s="156">
        <f t="shared" si="102"/>
        <v>0</v>
      </c>
      <c r="Q1629" s="156">
        <f t="shared" si="103"/>
        <v>0</v>
      </c>
      <c r="R1629" s="165"/>
      <c r="S1629" s="165"/>
    </row>
    <row r="1630" spans="1:19" x14ac:dyDescent="0.25">
      <c r="A1630" s="156">
        <v>1615</v>
      </c>
      <c r="B1630" s="156" t="e">
        <f>VLOOKUP('Room Details'!$I1618,NCA_Calculations!$I$3:$N$12,2,0)</f>
        <v>#N/A</v>
      </c>
      <c r="C1630" s="156" t="e">
        <f>VLOOKUP('Room Details'!$I1618,NCA_Calculations!$I$3:$N$12,3,0)</f>
        <v>#N/A</v>
      </c>
      <c r="D1630" s="156" t="e">
        <f>VLOOKUP('Room Details'!$I1618,NCA_Calculations!$I$3:$N$12,4,0)</f>
        <v>#N/A</v>
      </c>
      <c r="E1630" s="156" t="e">
        <f>VLOOKUP('Room Details'!$I1618,NCA_Calculations!$I$3:$N$12,5,0)</f>
        <v>#N/A</v>
      </c>
      <c r="F1630" s="156" t="e">
        <f>VLOOKUP('Room Details'!$I1618,NCA_Calculations!$I$3:$N$12,6,0)</f>
        <v>#N/A</v>
      </c>
      <c r="G1630" s="156" t="str">
        <f>IF(OR(ISBLANK('Room Details'!$M1618), 'Room Details'!$M1618 = 0,  'Room Details'!$M1618 = "N/A" ),"Usable","Unusable")</f>
        <v>Usable</v>
      </c>
      <c r="H1630" s="156">
        <f>'Room Details'!$V1618</f>
        <v>0</v>
      </c>
      <c r="I1630" s="156">
        <f>_xlfn.IFNA(ROUNDUP(IF(OR('Room Details'!$J1618=0,ISBLANK('Room Details'!$J1618),'Room Details'!$J1618="N/A"),0,IF('Room Details'!$J1618&gt;$D1630,('Room Details'!$J1618/$E1630)+$F1630,IF('Room Details'!$J1618&lt;=ABS($B1630*$C1630),1,('Room Details'!$J1618/$B1630)+$C1630))),0),0)</f>
        <v>0</v>
      </c>
      <c r="J1630" s="167"/>
      <c r="K1630" s="167"/>
      <c r="L1630" s="156">
        <f t="shared" si="100"/>
        <v>0</v>
      </c>
      <c r="M1630" s="156">
        <f t="shared" si="101"/>
        <v>0</v>
      </c>
      <c r="N1630" s="165"/>
      <c r="O1630" s="165"/>
      <c r="P1630" s="156">
        <f t="shared" si="102"/>
        <v>0</v>
      </c>
      <c r="Q1630" s="156">
        <f t="shared" si="103"/>
        <v>0</v>
      </c>
      <c r="R1630" s="165"/>
      <c r="S1630" s="165"/>
    </row>
    <row r="1631" spans="1:19" x14ac:dyDescent="0.25">
      <c r="A1631" s="156">
        <v>1616</v>
      </c>
      <c r="B1631" s="156" t="e">
        <f>VLOOKUP('Room Details'!$I1619,NCA_Calculations!$I$3:$N$12,2,0)</f>
        <v>#N/A</v>
      </c>
      <c r="C1631" s="156" t="e">
        <f>VLOOKUP('Room Details'!$I1619,NCA_Calculations!$I$3:$N$12,3,0)</f>
        <v>#N/A</v>
      </c>
      <c r="D1631" s="156" t="e">
        <f>VLOOKUP('Room Details'!$I1619,NCA_Calculations!$I$3:$N$12,4,0)</f>
        <v>#N/A</v>
      </c>
      <c r="E1631" s="156" t="e">
        <f>VLOOKUP('Room Details'!$I1619,NCA_Calculations!$I$3:$N$12,5,0)</f>
        <v>#N/A</v>
      </c>
      <c r="F1631" s="156" t="e">
        <f>VLOOKUP('Room Details'!$I1619,NCA_Calculations!$I$3:$N$12,6,0)</f>
        <v>#N/A</v>
      </c>
      <c r="G1631" s="156" t="str">
        <f>IF(OR(ISBLANK('Room Details'!$M1619), 'Room Details'!$M1619 = 0,  'Room Details'!$M1619 = "N/A" ),"Usable","Unusable")</f>
        <v>Usable</v>
      </c>
      <c r="H1631" s="156">
        <f>'Room Details'!$V1619</f>
        <v>0</v>
      </c>
      <c r="I1631" s="156">
        <f>_xlfn.IFNA(ROUNDUP(IF(OR('Room Details'!$J1619=0,ISBLANK('Room Details'!$J1619),'Room Details'!$J1619="N/A"),0,IF('Room Details'!$J1619&gt;$D1631,('Room Details'!$J1619/$E1631)+$F1631,IF('Room Details'!$J1619&lt;=ABS($B1631*$C1631),1,('Room Details'!$J1619/$B1631)+$C1631))),0),0)</f>
        <v>0</v>
      </c>
      <c r="J1631" s="167"/>
      <c r="K1631" s="167"/>
      <c r="L1631" s="156">
        <f t="shared" si="100"/>
        <v>0</v>
      </c>
      <c r="M1631" s="156">
        <f t="shared" si="101"/>
        <v>0</v>
      </c>
      <c r="N1631" s="165"/>
      <c r="O1631" s="165"/>
      <c r="P1631" s="156">
        <f t="shared" si="102"/>
        <v>0</v>
      </c>
      <c r="Q1631" s="156">
        <f t="shared" si="103"/>
        <v>0</v>
      </c>
      <c r="R1631" s="165"/>
      <c r="S1631" s="165"/>
    </row>
    <row r="1632" spans="1:19" x14ac:dyDescent="0.25">
      <c r="A1632" s="156">
        <v>1617</v>
      </c>
      <c r="B1632" s="156" t="e">
        <f>VLOOKUP('Room Details'!$I1620,NCA_Calculations!$I$3:$N$12,2,0)</f>
        <v>#N/A</v>
      </c>
      <c r="C1632" s="156" t="e">
        <f>VLOOKUP('Room Details'!$I1620,NCA_Calculations!$I$3:$N$12,3,0)</f>
        <v>#N/A</v>
      </c>
      <c r="D1632" s="156" t="e">
        <f>VLOOKUP('Room Details'!$I1620,NCA_Calculations!$I$3:$N$12,4,0)</f>
        <v>#N/A</v>
      </c>
      <c r="E1632" s="156" t="e">
        <f>VLOOKUP('Room Details'!$I1620,NCA_Calculations!$I$3:$N$12,5,0)</f>
        <v>#N/A</v>
      </c>
      <c r="F1632" s="156" t="e">
        <f>VLOOKUP('Room Details'!$I1620,NCA_Calculations!$I$3:$N$12,6,0)</f>
        <v>#N/A</v>
      </c>
      <c r="G1632" s="156" t="str">
        <f>IF(OR(ISBLANK('Room Details'!$M1620), 'Room Details'!$M1620 = 0,  'Room Details'!$M1620 = "N/A" ),"Usable","Unusable")</f>
        <v>Usable</v>
      </c>
      <c r="H1632" s="156">
        <f>'Room Details'!$V1620</f>
        <v>0</v>
      </c>
      <c r="I1632" s="156">
        <f>_xlfn.IFNA(ROUNDUP(IF(OR('Room Details'!$J1620=0,ISBLANK('Room Details'!$J1620),'Room Details'!$J1620="N/A"),0,IF('Room Details'!$J1620&gt;$D1632,('Room Details'!$J1620/$E1632)+$F1632,IF('Room Details'!$J1620&lt;=ABS($B1632*$C1632),1,('Room Details'!$J1620/$B1632)+$C1632))),0),0)</f>
        <v>0</v>
      </c>
      <c r="J1632" s="167"/>
      <c r="K1632" s="167"/>
      <c r="L1632" s="156">
        <f t="shared" si="100"/>
        <v>0</v>
      </c>
      <c r="M1632" s="156">
        <f t="shared" si="101"/>
        <v>0</v>
      </c>
      <c r="N1632" s="165"/>
      <c r="O1632" s="165"/>
      <c r="P1632" s="156">
        <f t="shared" si="102"/>
        <v>0</v>
      </c>
      <c r="Q1632" s="156">
        <f t="shared" si="103"/>
        <v>0</v>
      </c>
      <c r="R1632" s="165"/>
      <c r="S1632" s="165"/>
    </row>
    <row r="1633" spans="1:19" x14ac:dyDescent="0.25">
      <c r="A1633" s="156">
        <v>1618</v>
      </c>
      <c r="B1633" s="156" t="e">
        <f>VLOOKUP('Room Details'!$I1621,NCA_Calculations!$I$3:$N$12,2,0)</f>
        <v>#N/A</v>
      </c>
      <c r="C1633" s="156" t="e">
        <f>VLOOKUP('Room Details'!$I1621,NCA_Calculations!$I$3:$N$12,3,0)</f>
        <v>#N/A</v>
      </c>
      <c r="D1633" s="156" t="e">
        <f>VLOOKUP('Room Details'!$I1621,NCA_Calculations!$I$3:$N$12,4,0)</f>
        <v>#N/A</v>
      </c>
      <c r="E1633" s="156" t="e">
        <f>VLOOKUP('Room Details'!$I1621,NCA_Calculations!$I$3:$N$12,5,0)</f>
        <v>#N/A</v>
      </c>
      <c r="F1633" s="156" t="e">
        <f>VLOOKUP('Room Details'!$I1621,NCA_Calculations!$I$3:$N$12,6,0)</f>
        <v>#N/A</v>
      </c>
      <c r="G1633" s="156" t="str">
        <f>IF(OR(ISBLANK('Room Details'!$M1621), 'Room Details'!$M1621 = 0,  'Room Details'!$M1621 = "N/A" ),"Usable","Unusable")</f>
        <v>Usable</v>
      </c>
      <c r="H1633" s="156">
        <f>'Room Details'!$V1621</f>
        <v>0</v>
      </c>
      <c r="I1633" s="156">
        <f>_xlfn.IFNA(ROUNDUP(IF(OR('Room Details'!$J1621=0,ISBLANK('Room Details'!$J1621),'Room Details'!$J1621="N/A"),0,IF('Room Details'!$J1621&gt;$D1633,('Room Details'!$J1621/$E1633)+$F1633,IF('Room Details'!$J1621&lt;=ABS($B1633*$C1633),1,('Room Details'!$J1621/$B1633)+$C1633))),0),0)</f>
        <v>0</v>
      </c>
      <c r="J1633" s="167"/>
      <c r="K1633" s="167"/>
      <c r="L1633" s="156">
        <f t="shared" si="100"/>
        <v>0</v>
      </c>
      <c r="M1633" s="156">
        <f t="shared" si="101"/>
        <v>0</v>
      </c>
      <c r="N1633" s="165"/>
      <c r="O1633" s="165"/>
      <c r="P1633" s="156">
        <f t="shared" si="102"/>
        <v>0</v>
      </c>
      <c r="Q1633" s="156">
        <f t="shared" si="103"/>
        <v>0</v>
      </c>
      <c r="R1633" s="165"/>
      <c r="S1633" s="165"/>
    </row>
    <row r="1634" spans="1:19" x14ac:dyDescent="0.25">
      <c r="A1634" s="156">
        <v>1619</v>
      </c>
      <c r="B1634" s="156" t="e">
        <f>VLOOKUP('Room Details'!$I1622,NCA_Calculations!$I$3:$N$12,2,0)</f>
        <v>#N/A</v>
      </c>
      <c r="C1634" s="156" t="e">
        <f>VLOOKUP('Room Details'!$I1622,NCA_Calculations!$I$3:$N$12,3,0)</f>
        <v>#N/A</v>
      </c>
      <c r="D1634" s="156" t="e">
        <f>VLOOKUP('Room Details'!$I1622,NCA_Calculations!$I$3:$N$12,4,0)</f>
        <v>#N/A</v>
      </c>
      <c r="E1634" s="156" t="e">
        <f>VLOOKUP('Room Details'!$I1622,NCA_Calculations!$I$3:$N$12,5,0)</f>
        <v>#N/A</v>
      </c>
      <c r="F1634" s="156" t="e">
        <f>VLOOKUP('Room Details'!$I1622,NCA_Calculations!$I$3:$N$12,6,0)</f>
        <v>#N/A</v>
      </c>
      <c r="G1634" s="156" t="str">
        <f>IF(OR(ISBLANK('Room Details'!$M1622), 'Room Details'!$M1622 = 0,  'Room Details'!$M1622 = "N/A" ),"Usable","Unusable")</f>
        <v>Usable</v>
      </c>
      <c r="H1634" s="156">
        <f>'Room Details'!$V1622</f>
        <v>0</v>
      </c>
      <c r="I1634" s="156">
        <f>_xlfn.IFNA(ROUNDUP(IF(OR('Room Details'!$J1622=0,ISBLANK('Room Details'!$J1622),'Room Details'!$J1622="N/A"),0,IF('Room Details'!$J1622&gt;$D1634,('Room Details'!$J1622/$E1634)+$F1634,IF('Room Details'!$J1622&lt;=ABS($B1634*$C1634),1,('Room Details'!$J1622/$B1634)+$C1634))),0),0)</f>
        <v>0</v>
      </c>
      <c r="J1634" s="167"/>
      <c r="K1634" s="167"/>
      <c r="L1634" s="156">
        <f t="shared" si="100"/>
        <v>0</v>
      </c>
      <c r="M1634" s="156">
        <f t="shared" si="101"/>
        <v>0</v>
      </c>
      <c r="N1634" s="165"/>
      <c r="O1634" s="165"/>
      <c r="P1634" s="156">
        <f t="shared" si="102"/>
        <v>0</v>
      </c>
      <c r="Q1634" s="156">
        <f t="shared" si="103"/>
        <v>0</v>
      </c>
      <c r="R1634" s="165"/>
      <c r="S1634" s="165"/>
    </row>
    <row r="1635" spans="1:19" x14ac:dyDescent="0.25">
      <c r="A1635" s="156">
        <v>1620</v>
      </c>
      <c r="B1635" s="156" t="e">
        <f>VLOOKUP('Room Details'!$I1623,NCA_Calculations!$I$3:$N$12,2,0)</f>
        <v>#N/A</v>
      </c>
      <c r="C1635" s="156" t="e">
        <f>VLOOKUP('Room Details'!$I1623,NCA_Calculations!$I$3:$N$12,3,0)</f>
        <v>#N/A</v>
      </c>
      <c r="D1635" s="156" t="e">
        <f>VLOOKUP('Room Details'!$I1623,NCA_Calculations!$I$3:$N$12,4,0)</f>
        <v>#N/A</v>
      </c>
      <c r="E1635" s="156" t="e">
        <f>VLOOKUP('Room Details'!$I1623,NCA_Calculations!$I$3:$N$12,5,0)</f>
        <v>#N/A</v>
      </c>
      <c r="F1635" s="156" t="e">
        <f>VLOOKUP('Room Details'!$I1623,NCA_Calculations!$I$3:$N$12,6,0)</f>
        <v>#N/A</v>
      </c>
      <c r="G1635" s="156" t="str">
        <f>IF(OR(ISBLANK('Room Details'!$M1623), 'Room Details'!$M1623 = 0,  'Room Details'!$M1623 = "N/A" ),"Usable","Unusable")</f>
        <v>Usable</v>
      </c>
      <c r="H1635" s="156">
        <f>'Room Details'!$V1623</f>
        <v>0</v>
      </c>
      <c r="I1635" s="156">
        <f>_xlfn.IFNA(ROUNDUP(IF(OR('Room Details'!$J1623=0,ISBLANK('Room Details'!$J1623),'Room Details'!$J1623="N/A"),0,IF('Room Details'!$J1623&gt;$D1635,('Room Details'!$J1623/$E1635)+$F1635,IF('Room Details'!$J1623&lt;=ABS($B1635*$C1635),1,('Room Details'!$J1623/$B1635)+$C1635))),0),0)</f>
        <v>0</v>
      </c>
      <c r="J1635" s="167"/>
      <c r="K1635" s="167"/>
      <c r="L1635" s="156">
        <f t="shared" si="100"/>
        <v>0</v>
      </c>
      <c r="M1635" s="156">
        <f t="shared" si="101"/>
        <v>0</v>
      </c>
      <c r="N1635" s="165"/>
      <c r="O1635" s="165"/>
      <c r="P1635" s="156">
        <f t="shared" si="102"/>
        <v>0</v>
      </c>
      <c r="Q1635" s="156">
        <f t="shared" si="103"/>
        <v>0</v>
      </c>
      <c r="R1635" s="165"/>
      <c r="S1635" s="165"/>
    </row>
    <row r="1636" spans="1:19" x14ac:dyDescent="0.25">
      <c r="A1636" s="156">
        <v>1621</v>
      </c>
      <c r="B1636" s="156" t="e">
        <f>VLOOKUP('Room Details'!$I1624,NCA_Calculations!$I$3:$N$12,2,0)</f>
        <v>#N/A</v>
      </c>
      <c r="C1636" s="156" t="e">
        <f>VLOOKUP('Room Details'!$I1624,NCA_Calculations!$I$3:$N$12,3,0)</f>
        <v>#N/A</v>
      </c>
      <c r="D1636" s="156" t="e">
        <f>VLOOKUP('Room Details'!$I1624,NCA_Calculations!$I$3:$N$12,4,0)</f>
        <v>#N/A</v>
      </c>
      <c r="E1636" s="156" t="e">
        <f>VLOOKUP('Room Details'!$I1624,NCA_Calculations!$I$3:$N$12,5,0)</f>
        <v>#N/A</v>
      </c>
      <c r="F1636" s="156" t="e">
        <f>VLOOKUP('Room Details'!$I1624,NCA_Calculations!$I$3:$N$12,6,0)</f>
        <v>#N/A</v>
      </c>
      <c r="G1636" s="156" t="str">
        <f>IF(OR(ISBLANK('Room Details'!$M1624), 'Room Details'!$M1624 = 0,  'Room Details'!$M1624 = "N/A" ),"Usable","Unusable")</f>
        <v>Usable</v>
      </c>
      <c r="H1636" s="156">
        <f>'Room Details'!$V1624</f>
        <v>0</v>
      </c>
      <c r="I1636" s="156">
        <f>_xlfn.IFNA(ROUNDUP(IF(OR('Room Details'!$J1624=0,ISBLANK('Room Details'!$J1624),'Room Details'!$J1624="N/A"),0,IF('Room Details'!$J1624&gt;$D1636,('Room Details'!$J1624/$E1636)+$F1636,IF('Room Details'!$J1624&lt;=ABS($B1636*$C1636),1,('Room Details'!$J1624/$B1636)+$C1636))),0),0)</f>
        <v>0</v>
      </c>
      <c r="J1636" s="167"/>
      <c r="K1636" s="167"/>
      <c r="L1636" s="156">
        <f t="shared" si="100"/>
        <v>0</v>
      </c>
      <c r="M1636" s="156">
        <f t="shared" si="101"/>
        <v>0</v>
      </c>
      <c r="N1636" s="165"/>
      <c r="O1636" s="165"/>
      <c r="P1636" s="156">
        <f t="shared" si="102"/>
        <v>0</v>
      </c>
      <c r="Q1636" s="156">
        <f t="shared" si="103"/>
        <v>0</v>
      </c>
      <c r="R1636" s="165"/>
      <c r="S1636" s="165"/>
    </row>
    <row r="1637" spans="1:19" x14ac:dyDescent="0.25">
      <c r="A1637" s="156">
        <v>1622</v>
      </c>
      <c r="B1637" s="156" t="e">
        <f>VLOOKUP('Room Details'!$I1625,NCA_Calculations!$I$3:$N$12,2,0)</f>
        <v>#N/A</v>
      </c>
      <c r="C1637" s="156" t="e">
        <f>VLOOKUP('Room Details'!$I1625,NCA_Calculations!$I$3:$N$12,3,0)</f>
        <v>#N/A</v>
      </c>
      <c r="D1637" s="156" t="e">
        <f>VLOOKUP('Room Details'!$I1625,NCA_Calculations!$I$3:$N$12,4,0)</f>
        <v>#N/A</v>
      </c>
      <c r="E1637" s="156" t="e">
        <f>VLOOKUP('Room Details'!$I1625,NCA_Calculations!$I$3:$N$12,5,0)</f>
        <v>#N/A</v>
      </c>
      <c r="F1637" s="156" t="e">
        <f>VLOOKUP('Room Details'!$I1625,NCA_Calculations!$I$3:$N$12,6,0)</f>
        <v>#N/A</v>
      </c>
      <c r="G1637" s="156" t="str">
        <f>IF(OR(ISBLANK('Room Details'!$M1625), 'Room Details'!$M1625 = 0,  'Room Details'!$M1625 = "N/A" ),"Usable","Unusable")</f>
        <v>Usable</v>
      </c>
      <c r="H1637" s="156">
        <f>'Room Details'!$V1625</f>
        <v>0</v>
      </c>
      <c r="I1637" s="156">
        <f>_xlfn.IFNA(ROUNDUP(IF(OR('Room Details'!$J1625=0,ISBLANK('Room Details'!$J1625),'Room Details'!$J1625="N/A"),0,IF('Room Details'!$J1625&gt;$D1637,('Room Details'!$J1625/$E1637)+$F1637,IF('Room Details'!$J1625&lt;=ABS($B1637*$C1637),1,('Room Details'!$J1625/$B1637)+$C1637))),0),0)</f>
        <v>0</v>
      </c>
      <c r="J1637" s="167"/>
      <c r="K1637" s="167"/>
      <c r="L1637" s="156">
        <f t="shared" si="100"/>
        <v>0</v>
      </c>
      <c r="M1637" s="156">
        <f t="shared" si="101"/>
        <v>0</v>
      </c>
      <c r="N1637" s="165"/>
      <c r="O1637" s="165"/>
      <c r="P1637" s="156">
        <f t="shared" si="102"/>
        <v>0</v>
      </c>
      <c r="Q1637" s="156">
        <f t="shared" si="103"/>
        <v>0</v>
      </c>
      <c r="R1637" s="165"/>
      <c r="S1637" s="165"/>
    </row>
    <row r="1638" spans="1:19" x14ac:dyDescent="0.25">
      <c r="A1638" s="156">
        <v>1623</v>
      </c>
      <c r="B1638" s="156" t="e">
        <f>VLOOKUP('Room Details'!$I1626,NCA_Calculations!$I$3:$N$12,2,0)</f>
        <v>#N/A</v>
      </c>
      <c r="C1638" s="156" t="e">
        <f>VLOOKUP('Room Details'!$I1626,NCA_Calculations!$I$3:$N$12,3,0)</f>
        <v>#N/A</v>
      </c>
      <c r="D1638" s="156" t="e">
        <f>VLOOKUP('Room Details'!$I1626,NCA_Calculations!$I$3:$N$12,4,0)</f>
        <v>#N/A</v>
      </c>
      <c r="E1638" s="156" t="e">
        <f>VLOOKUP('Room Details'!$I1626,NCA_Calculations!$I$3:$N$12,5,0)</f>
        <v>#N/A</v>
      </c>
      <c r="F1638" s="156" t="e">
        <f>VLOOKUP('Room Details'!$I1626,NCA_Calculations!$I$3:$N$12,6,0)</f>
        <v>#N/A</v>
      </c>
      <c r="G1638" s="156" t="str">
        <f>IF(OR(ISBLANK('Room Details'!$M1626), 'Room Details'!$M1626 = 0,  'Room Details'!$M1626 = "N/A" ),"Usable","Unusable")</f>
        <v>Usable</v>
      </c>
      <c r="H1638" s="156">
        <f>'Room Details'!$V1626</f>
        <v>0</v>
      </c>
      <c r="I1638" s="156">
        <f>_xlfn.IFNA(ROUNDUP(IF(OR('Room Details'!$J1626=0,ISBLANK('Room Details'!$J1626),'Room Details'!$J1626="N/A"),0,IF('Room Details'!$J1626&gt;$D1638,('Room Details'!$J1626/$E1638)+$F1638,IF('Room Details'!$J1626&lt;=ABS($B1638*$C1638),1,('Room Details'!$J1626/$B1638)+$C1638))),0),0)</f>
        <v>0</v>
      </c>
      <c r="J1638" s="167"/>
      <c r="K1638" s="167"/>
      <c r="L1638" s="156">
        <f t="shared" si="100"/>
        <v>0</v>
      </c>
      <c r="M1638" s="156">
        <f t="shared" si="101"/>
        <v>0</v>
      </c>
      <c r="N1638" s="165"/>
      <c r="O1638" s="165"/>
      <c r="P1638" s="156">
        <f t="shared" si="102"/>
        <v>0</v>
      </c>
      <c r="Q1638" s="156">
        <f t="shared" si="103"/>
        <v>0</v>
      </c>
      <c r="R1638" s="165"/>
      <c r="S1638" s="165"/>
    </row>
    <row r="1639" spans="1:19" x14ac:dyDescent="0.25">
      <c r="A1639" s="156">
        <v>1624</v>
      </c>
      <c r="B1639" s="156" t="e">
        <f>VLOOKUP('Room Details'!$I1627,NCA_Calculations!$I$3:$N$12,2,0)</f>
        <v>#N/A</v>
      </c>
      <c r="C1639" s="156" t="e">
        <f>VLOOKUP('Room Details'!$I1627,NCA_Calculations!$I$3:$N$12,3,0)</f>
        <v>#N/A</v>
      </c>
      <c r="D1639" s="156" t="e">
        <f>VLOOKUP('Room Details'!$I1627,NCA_Calculations!$I$3:$N$12,4,0)</f>
        <v>#N/A</v>
      </c>
      <c r="E1639" s="156" t="e">
        <f>VLOOKUP('Room Details'!$I1627,NCA_Calculations!$I$3:$N$12,5,0)</f>
        <v>#N/A</v>
      </c>
      <c r="F1639" s="156" t="e">
        <f>VLOOKUP('Room Details'!$I1627,NCA_Calculations!$I$3:$N$12,6,0)</f>
        <v>#N/A</v>
      </c>
      <c r="G1639" s="156" t="str">
        <f>IF(OR(ISBLANK('Room Details'!$M1627), 'Room Details'!$M1627 = 0,  'Room Details'!$M1627 = "N/A" ),"Usable","Unusable")</f>
        <v>Usable</v>
      </c>
      <c r="H1639" s="156">
        <f>'Room Details'!$V1627</f>
        <v>0</v>
      </c>
      <c r="I1639" s="156">
        <f>_xlfn.IFNA(ROUNDUP(IF(OR('Room Details'!$J1627=0,ISBLANK('Room Details'!$J1627),'Room Details'!$J1627="N/A"),0,IF('Room Details'!$J1627&gt;$D1639,('Room Details'!$J1627/$E1639)+$F1639,IF('Room Details'!$J1627&lt;=ABS($B1639*$C1639),1,('Room Details'!$J1627/$B1639)+$C1639))),0),0)</f>
        <v>0</v>
      </c>
      <c r="J1639" s="167"/>
      <c r="K1639" s="167"/>
      <c r="L1639" s="156">
        <f t="shared" si="100"/>
        <v>0</v>
      </c>
      <c r="M1639" s="156">
        <f t="shared" si="101"/>
        <v>0</v>
      </c>
      <c r="N1639" s="165"/>
      <c r="O1639" s="165"/>
      <c r="P1639" s="156">
        <f t="shared" si="102"/>
        <v>0</v>
      </c>
      <c r="Q1639" s="156">
        <f t="shared" si="103"/>
        <v>0</v>
      </c>
      <c r="R1639" s="165"/>
      <c r="S1639" s="165"/>
    </row>
    <row r="1640" spans="1:19" x14ac:dyDescent="0.25">
      <c r="A1640" s="156">
        <v>1625</v>
      </c>
      <c r="B1640" s="156" t="e">
        <f>VLOOKUP('Room Details'!$I1628,NCA_Calculations!$I$3:$N$12,2,0)</f>
        <v>#N/A</v>
      </c>
      <c r="C1640" s="156" t="e">
        <f>VLOOKUP('Room Details'!$I1628,NCA_Calculations!$I$3:$N$12,3,0)</f>
        <v>#N/A</v>
      </c>
      <c r="D1640" s="156" t="e">
        <f>VLOOKUP('Room Details'!$I1628,NCA_Calculations!$I$3:$N$12,4,0)</f>
        <v>#N/A</v>
      </c>
      <c r="E1640" s="156" t="e">
        <f>VLOOKUP('Room Details'!$I1628,NCA_Calculations!$I$3:$N$12,5,0)</f>
        <v>#N/A</v>
      </c>
      <c r="F1640" s="156" t="e">
        <f>VLOOKUP('Room Details'!$I1628,NCA_Calculations!$I$3:$N$12,6,0)</f>
        <v>#N/A</v>
      </c>
      <c r="G1640" s="156" t="str">
        <f>IF(OR(ISBLANK('Room Details'!$M1628), 'Room Details'!$M1628 = 0,  'Room Details'!$M1628 = "N/A" ),"Usable","Unusable")</f>
        <v>Usable</v>
      </c>
      <c r="H1640" s="156">
        <f>'Room Details'!$V1628</f>
        <v>0</v>
      </c>
      <c r="I1640" s="156">
        <f>_xlfn.IFNA(ROUNDUP(IF(OR('Room Details'!$J1628=0,ISBLANK('Room Details'!$J1628),'Room Details'!$J1628="N/A"),0,IF('Room Details'!$J1628&gt;$D1640,('Room Details'!$J1628/$E1640)+$F1640,IF('Room Details'!$J1628&lt;=ABS($B1640*$C1640),1,('Room Details'!$J1628/$B1640)+$C1640))),0),0)</f>
        <v>0</v>
      </c>
      <c r="J1640" s="167"/>
      <c r="K1640" s="167"/>
      <c r="L1640" s="156">
        <f t="shared" si="100"/>
        <v>0</v>
      </c>
      <c r="M1640" s="156">
        <f t="shared" si="101"/>
        <v>0</v>
      </c>
      <c r="N1640" s="165"/>
      <c r="O1640" s="165"/>
      <c r="P1640" s="156">
        <f t="shared" si="102"/>
        <v>0</v>
      </c>
      <c r="Q1640" s="156">
        <f t="shared" si="103"/>
        <v>0</v>
      </c>
      <c r="R1640" s="165"/>
      <c r="S1640" s="165"/>
    </row>
    <row r="1641" spans="1:19" x14ac:dyDescent="0.25">
      <c r="A1641" s="156">
        <v>1626</v>
      </c>
      <c r="B1641" s="156" t="e">
        <f>VLOOKUP('Room Details'!$I1629,NCA_Calculations!$I$3:$N$12,2,0)</f>
        <v>#N/A</v>
      </c>
      <c r="C1641" s="156" t="e">
        <f>VLOOKUP('Room Details'!$I1629,NCA_Calculations!$I$3:$N$12,3,0)</f>
        <v>#N/A</v>
      </c>
      <c r="D1641" s="156" t="e">
        <f>VLOOKUP('Room Details'!$I1629,NCA_Calculations!$I$3:$N$12,4,0)</f>
        <v>#N/A</v>
      </c>
      <c r="E1641" s="156" t="e">
        <f>VLOOKUP('Room Details'!$I1629,NCA_Calculations!$I$3:$N$12,5,0)</f>
        <v>#N/A</v>
      </c>
      <c r="F1641" s="156" t="e">
        <f>VLOOKUP('Room Details'!$I1629,NCA_Calculations!$I$3:$N$12,6,0)</f>
        <v>#N/A</v>
      </c>
      <c r="G1641" s="156" t="str">
        <f>IF(OR(ISBLANK('Room Details'!$M1629), 'Room Details'!$M1629 = 0,  'Room Details'!$M1629 = "N/A" ),"Usable","Unusable")</f>
        <v>Usable</v>
      </c>
      <c r="H1641" s="156">
        <f>'Room Details'!$V1629</f>
        <v>0</v>
      </c>
      <c r="I1641" s="156">
        <f>_xlfn.IFNA(ROUNDUP(IF(OR('Room Details'!$J1629=0,ISBLANK('Room Details'!$J1629),'Room Details'!$J1629="N/A"),0,IF('Room Details'!$J1629&gt;$D1641,('Room Details'!$J1629/$E1641)+$F1641,IF('Room Details'!$J1629&lt;=ABS($B1641*$C1641),1,('Room Details'!$J1629/$B1641)+$C1641))),0),0)</f>
        <v>0</v>
      </c>
      <c r="J1641" s="167"/>
      <c r="K1641" s="167"/>
      <c r="L1641" s="156">
        <f t="shared" si="100"/>
        <v>0</v>
      </c>
      <c r="M1641" s="156">
        <f t="shared" si="101"/>
        <v>0</v>
      </c>
      <c r="N1641" s="165"/>
      <c r="O1641" s="165"/>
      <c r="P1641" s="156">
        <f t="shared" si="102"/>
        <v>0</v>
      </c>
      <c r="Q1641" s="156">
        <f t="shared" si="103"/>
        <v>0</v>
      </c>
      <c r="R1641" s="165"/>
      <c r="S1641" s="165"/>
    </row>
    <row r="1642" spans="1:19" x14ac:dyDescent="0.25">
      <c r="A1642" s="156">
        <v>1627</v>
      </c>
      <c r="B1642" s="156" t="e">
        <f>VLOOKUP('Room Details'!$I1630,NCA_Calculations!$I$3:$N$12,2,0)</f>
        <v>#N/A</v>
      </c>
      <c r="C1642" s="156" t="e">
        <f>VLOOKUP('Room Details'!$I1630,NCA_Calculations!$I$3:$N$12,3,0)</f>
        <v>#N/A</v>
      </c>
      <c r="D1642" s="156" t="e">
        <f>VLOOKUP('Room Details'!$I1630,NCA_Calculations!$I$3:$N$12,4,0)</f>
        <v>#N/A</v>
      </c>
      <c r="E1642" s="156" t="e">
        <f>VLOOKUP('Room Details'!$I1630,NCA_Calculations!$I$3:$N$12,5,0)</f>
        <v>#N/A</v>
      </c>
      <c r="F1642" s="156" t="e">
        <f>VLOOKUP('Room Details'!$I1630,NCA_Calculations!$I$3:$N$12,6,0)</f>
        <v>#N/A</v>
      </c>
      <c r="G1642" s="156" t="str">
        <f>IF(OR(ISBLANK('Room Details'!$M1630), 'Room Details'!$M1630 = 0,  'Room Details'!$M1630 = "N/A" ),"Usable","Unusable")</f>
        <v>Usable</v>
      </c>
      <c r="H1642" s="156">
        <f>'Room Details'!$V1630</f>
        <v>0</v>
      </c>
      <c r="I1642" s="156">
        <f>_xlfn.IFNA(ROUNDUP(IF(OR('Room Details'!$J1630=0,ISBLANK('Room Details'!$J1630),'Room Details'!$J1630="N/A"),0,IF('Room Details'!$J1630&gt;$D1642,('Room Details'!$J1630/$E1642)+$F1642,IF('Room Details'!$J1630&lt;=ABS($B1642*$C1642),1,('Room Details'!$J1630/$B1642)+$C1642))),0),0)</f>
        <v>0</v>
      </c>
      <c r="J1642" s="167"/>
      <c r="K1642" s="167"/>
      <c r="L1642" s="156">
        <f t="shared" si="100"/>
        <v>0</v>
      </c>
      <c r="M1642" s="156">
        <f t="shared" si="101"/>
        <v>0</v>
      </c>
      <c r="N1642" s="165"/>
      <c r="O1642" s="165"/>
      <c r="P1642" s="156">
        <f t="shared" si="102"/>
        <v>0</v>
      </c>
      <c r="Q1642" s="156">
        <f t="shared" si="103"/>
        <v>0</v>
      </c>
      <c r="R1642" s="165"/>
      <c r="S1642" s="165"/>
    </row>
    <row r="1643" spans="1:19" x14ac:dyDescent="0.25">
      <c r="A1643" s="156">
        <v>1628</v>
      </c>
      <c r="B1643" s="156" t="e">
        <f>VLOOKUP('Room Details'!$I1631,NCA_Calculations!$I$3:$N$12,2,0)</f>
        <v>#N/A</v>
      </c>
      <c r="C1643" s="156" t="e">
        <f>VLOOKUP('Room Details'!$I1631,NCA_Calculations!$I$3:$N$12,3,0)</f>
        <v>#N/A</v>
      </c>
      <c r="D1643" s="156" t="e">
        <f>VLOOKUP('Room Details'!$I1631,NCA_Calculations!$I$3:$N$12,4,0)</f>
        <v>#N/A</v>
      </c>
      <c r="E1643" s="156" t="e">
        <f>VLOOKUP('Room Details'!$I1631,NCA_Calculations!$I$3:$N$12,5,0)</f>
        <v>#N/A</v>
      </c>
      <c r="F1643" s="156" t="e">
        <f>VLOOKUP('Room Details'!$I1631,NCA_Calculations!$I$3:$N$12,6,0)</f>
        <v>#N/A</v>
      </c>
      <c r="G1643" s="156" t="str">
        <f>IF(OR(ISBLANK('Room Details'!$M1631), 'Room Details'!$M1631 = 0,  'Room Details'!$M1631 = "N/A" ),"Usable","Unusable")</f>
        <v>Usable</v>
      </c>
      <c r="H1643" s="156">
        <f>'Room Details'!$V1631</f>
        <v>0</v>
      </c>
      <c r="I1643" s="156">
        <f>_xlfn.IFNA(ROUNDUP(IF(OR('Room Details'!$J1631=0,ISBLANK('Room Details'!$J1631),'Room Details'!$J1631="N/A"),0,IF('Room Details'!$J1631&gt;$D1643,('Room Details'!$J1631/$E1643)+$F1643,IF('Room Details'!$J1631&lt;=ABS($B1643*$C1643),1,('Room Details'!$J1631/$B1643)+$C1643))),0),0)</f>
        <v>0</v>
      </c>
      <c r="J1643" s="167"/>
      <c r="K1643" s="167"/>
      <c r="L1643" s="156">
        <f t="shared" si="100"/>
        <v>0</v>
      </c>
      <c r="M1643" s="156">
        <f t="shared" si="101"/>
        <v>0</v>
      </c>
      <c r="N1643" s="165"/>
      <c r="O1643" s="165"/>
      <c r="P1643" s="156">
        <f t="shared" si="102"/>
        <v>0</v>
      </c>
      <c r="Q1643" s="156">
        <f t="shared" si="103"/>
        <v>0</v>
      </c>
      <c r="R1643" s="165"/>
      <c r="S1643" s="165"/>
    </row>
    <row r="1644" spans="1:19" x14ac:dyDescent="0.25">
      <c r="A1644" s="156">
        <v>1629</v>
      </c>
      <c r="B1644" s="156" t="e">
        <f>VLOOKUP('Room Details'!$I1632,NCA_Calculations!$I$3:$N$12,2,0)</f>
        <v>#N/A</v>
      </c>
      <c r="C1644" s="156" t="e">
        <f>VLOOKUP('Room Details'!$I1632,NCA_Calculations!$I$3:$N$12,3,0)</f>
        <v>#N/A</v>
      </c>
      <c r="D1644" s="156" t="e">
        <f>VLOOKUP('Room Details'!$I1632,NCA_Calculations!$I$3:$N$12,4,0)</f>
        <v>#N/A</v>
      </c>
      <c r="E1644" s="156" t="e">
        <f>VLOOKUP('Room Details'!$I1632,NCA_Calculations!$I$3:$N$12,5,0)</f>
        <v>#N/A</v>
      </c>
      <c r="F1644" s="156" t="e">
        <f>VLOOKUP('Room Details'!$I1632,NCA_Calculations!$I$3:$N$12,6,0)</f>
        <v>#N/A</v>
      </c>
      <c r="G1644" s="156" t="str">
        <f>IF(OR(ISBLANK('Room Details'!$M1632), 'Room Details'!$M1632 = 0,  'Room Details'!$M1632 = "N/A" ),"Usable","Unusable")</f>
        <v>Usable</v>
      </c>
      <c r="H1644" s="156">
        <f>'Room Details'!$V1632</f>
        <v>0</v>
      </c>
      <c r="I1644" s="156">
        <f>_xlfn.IFNA(ROUNDUP(IF(OR('Room Details'!$J1632=0,ISBLANK('Room Details'!$J1632),'Room Details'!$J1632="N/A"),0,IF('Room Details'!$J1632&gt;$D1644,('Room Details'!$J1632/$E1644)+$F1644,IF('Room Details'!$J1632&lt;=ABS($B1644*$C1644),1,('Room Details'!$J1632/$B1644)+$C1644))),0),0)</f>
        <v>0</v>
      </c>
      <c r="J1644" s="167"/>
      <c r="K1644" s="167"/>
      <c r="L1644" s="156">
        <f t="shared" si="100"/>
        <v>0</v>
      </c>
      <c r="M1644" s="156">
        <f t="shared" si="101"/>
        <v>0</v>
      </c>
      <c r="N1644" s="165"/>
      <c r="O1644" s="165"/>
      <c r="P1644" s="156">
        <f t="shared" si="102"/>
        <v>0</v>
      </c>
      <c r="Q1644" s="156">
        <f t="shared" si="103"/>
        <v>0</v>
      </c>
      <c r="R1644" s="165"/>
      <c r="S1644" s="165"/>
    </row>
    <row r="1645" spans="1:19" x14ac:dyDescent="0.25">
      <c r="A1645" s="156">
        <v>1630</v>
      </c>
      <c r="B1645" s="156" t="e">
        <f>VLOOKUP('Room Details'!$I1633,NCA_Calculations!$I$3:$N$12,2,0)</f>
        <v>#N/A</v>
      </c>
      <c r="C1645" s="156" t="e">
        <f>VLOOKUP('Room Details'!$I1633,NCA_Calculations!$I$3:$N$12,3,0)</f>
        <v>#N/A</v>
      </c>
      <c r="D1645" s="156" t="e">
        <f>VLOOKUP('Room Details'!$I1633,NCA_Calculations!$I$3:$N$12,4,0)</f>
        <v>#N/A</v>
      </c>
      <c r="E1645" s="156" t="e">
        <f>VLOOKUP('Room Details'!$I1633,NCA_Calculations!$I$3:$N$12,5,0)</f>
        <v>#N/A</v>
      </c>
      <c r="F1645" s="156" t="e">
        <f>VLOOKUP('Room Details'!$I1633,NCA_Calculations!$I$3:$N$12,6,0)</f>
        <v>#N/A</v>
      </c>
      <c r="G1645" s="156" t="str">
        <f>IF(OR(ISBLANK('Room Details'!$M1633), 'Room Details'!$M1633 = 0,  'Room Details'!$M1633 = "N/A" ),"Usable","Unusable")</f>
        <v>Usable</v>
      </c>
      <c r="H1645" s="156">
        <f>'Room Details'!$V1633</f>
        <v>0</v>
      </c>
      <c r="I1645" s="156">
        <f>_xlfn.IFNA(ROUNDUP(IF(OR('Room Details'!$J1633=0,ISBLANK('Room Details'!$J1633),'Room Details'!$J1633="N/A"),0,IF('Room Details'!$J1633&gt;$D1645,('Room Details'!$J1633/$E1645)+$F1645,IF('Room Details'!$J1633&lt;=ABS($B1645*$C1645),1,('Room Details'!$J1633/$B1645)+$C1645))),0),0)</f>
        <v>0</v>
      </c>
      <c r="J1645" s="167"/>
      <c r="K1645" s="167"/>
      <c r="L1645" s="156">
        <f t="shared" si="100"/>
        <v>0</v>
      </c>
      <c r="M1645" s="156">
        <f t="shared" si="101"/>
        <v>0</v>
      </c>
      <c r="N1645" s="165"/>
      <c r="O1645" s="165"/>
      <c r="P1645" s="156">
        <f t="shared" si="102"/>
        <v>0</v>
      </c>
      <c r="Q1645" s="156">
        <f t="shared" si="103"/>
        <v>0</v>
      </c>
      <c r="R1645" s="165"/>
      <c r="S1645" s="165"/>
    </row>
    <row r="1646" spans="1:19" x14ac:dyDescent="0.25">
      <c r="A1646" s="156">
        <v>1631</v>
      </c>
      <c r="B1646" s="156" t="e">
        <f>VLOOKUP('Room Details'!$I1634,NCA_Calculations!$I$3:$N$12,2,0)</f>
        <v>#N/A</v>
      </c>
      <c r="C1646" s="156" t="e">
        <f>VLOOKUP('Room Details'!$I1634,NCA_Calculations!$I$3:$N$12,3,0)</f>
        <v>#N/A</v>
      </c>
      <c r="D1646" s="156" t="e">
        <f>VLOOKUP('Room Details'!$I1634,NCA_Calculations!$I$3:$N$12,4,0)</f>
        <v>#N/A</v>
      </c>
      <c r="E1646" s="156" t="e">
        <f>VLOOKUP('Room Details'!$I1634,NCA_Calculations!$I$3:$N$12,5,0)</f>
        <v>#N/A</v>
      </c>
      <c r="F1646" s="156" t="e">
        <f>VLOOKUP('Room Details'!$I1634,NCA_Calculations!$I$3:$N$12,6,0)</f>
        <v>#N/A</v>
      </c>
      <c r="G1646" s="156" t="str">
        <f>IF(OR(ISBLANK('Room Details'!$M1634), 'Room Details'!$M1634 = 0,  'Room Details'!$M1634 = "N/A" ),"Usable","Unusable")</f>
        <v>Usable</v>
      </c>
      <c r="H1646" s="156">
        <f>'Room Details'!$V1634</f>
        <v>0</v>
      </c>
      <c r="I1646" s="156">
        <f>_xlfn.IFNA(ROUNDUP(IF(OR('Room Details'!$J1634=0,ISBLANK('Room Details'!$J1634),'Room Details'!$J1634="N/A"),0,IF('Room Details'!$J1634&gt;$D1646,('Room Details'!$J1634/$E1646)+$F1646,IF('Room Details'!$J1634&lt;=ABS($B1646*$C1646),1,('Room Details'!$J1634/$B1646)+$C1646))),0),0)</f>
        <v>0</v>
      </c>
      <c r="J1646" s="167"/>
      <c r="K1646" s="167"/>
      <c r="L1646" s="156">
        <f t="shared" si="100"/>
        <v>0</v>
      </c>
      <c r="M1646" s="156">
        <f t="shared" si="101"/>
        <v>0</v>
      </c>
      <c r="N1646" s="165"/>
      <c r="O1646" s="165"/>
      <c r="P1646" s="156">
        <f t="shared" si="102"/>
        <v>0</v>
      </c>
      <c r="Q1646" s="156">
        <f t="shared" si="103"/>
        <v>0</v>
      </c>
      <c r="R1646" s="165"/>
      <c r="S1646" s="165"/>
    </row>
    <row r="1647" spans="1:19" x14ac:dyDescent="0.25">
      <c r="A1647" s="156">
        <v>1632</v>
      </c>
      <c r="B1647" s="156" t="e">
        <f>VLOOKUP('Room Details'!$I1635,NCA_Calculations!$I$3:$N$12,2,0)</f>
        <v>#N/A</v>
      </c>
      <c r="C1647" s="156" t="e">
        <f>VLOOKUP('Room Details'!$I1635,NCA_Calculations!$I$3:$N$12,3,0)</f>
        <v>#N/A</v>
      </c>
      <c r="D1647" s="156" t="e">
        <f>VLOOKUP('Room Details'!$I1635,NCA_Calculations!$I$3:$N$12,4,0)</f>
        <v>#N/A</v>
      </c>
      <c r="E1647" s="156" t="e">
        <f>VLOOKUP('Room Details'!$I1635,NCA_Calculations!$I$3:$N$12,5,0)</f>
        <v>#N/A</v>
      </c>
      <c r="F1647" s="156" t="e">
        <f>VLOOKUP('Room Details'!$I1635,NCA_Calculations!$I$3:$N$12,6,0)</f>
        <v>#N/A</v>
      </c>
      <c r="G1647" s="156" t="str">
        <f>IF(OR(ISBLANK('Room Details'!$M1635), 'Room Details'!$M1635 = 0,  'Room Details'!$M1635 = "N/A" ),"Usable","Unusable")</f>
        <v>Usable</v>
      </c>
      <c r="H1647" s="156">
        <f>'Room Details'!$V1635</f>
        <v>0</v>
      </c>
      <c r="I1647" s="156">
        <f>_xlfn.IFNA(ROUNDUP(IF(OR('Room Details'!$J1635=0,ISBLANK('Room Details'!$J1635),'Room Details'!$J1635="N/A"),0,IF('Room Details'!$J1635&gt;$D1647,('Room Details'!$J1635/$E1647)+$F1647,IF('Room Details'!$J1635&lt;=ABS($B1647*$C1647),1,('Room Details'!$J1635/$B1647)+$C1647))),0),0)</f>
        <v>0</v>
      </c>
      <c r="J1647" s="167"/>
      <c r="K1647" s="167"/>
      <c r="L1647" s="156">
        <f t="shared" si="100"/>
        <v>0</v>
      </c>
      <c r="M1647" s="156">
        <f t="shared" si="101"/>
        <v>0</v>
      </c>
      <c r="N1647" s="165"/>
      <c r="O1647" s="165"/>
      <c r="P1647" s="156">
        <f t="shared" si="102"/>
        <v>0</v>
      </c>
      <c r="Q1647" s="156">
        <f t="shared" si="103"/>
        <v>0</v>
      </c>
      <c r="R1647" s="165"/>
      <c r="S1647" s="165"/>
    </row>
    <row r="1648" spans="1:19" x14ac:dyDescent="0.25">
      <c r="A1648" s="156">
        <v>1633</v>
      </c>
      <c r="B1648" s="156" t="e">
        <f>VLOOKUP('Room Details'!$I1636,NCA_Calculations!$I$3:$N$12,2,0)</f>
        <v>#N/A</v>
      </c>
      <c r="C1648" s="156" t="e">
        <f>VLOOKUP('Room Details'!$I1636,NCA_Calculations!$I$3:$N$12,3,0)</f>
        <v>#N/A</v>
      </c>
      <c r="D1648" s="156" t="e">
        <f>VLOOKUP('Room Details'!$I1636,NCA_Calculations!$I$3:$N$12,4,0)</f>
        <v>#N/A</v>
      </c>
      <c r="E1648" s="156" t="e">
        <f>VLOOKUP('Room Details'!$I1636,NCA_Calculations!$I$3:$N$12,5,0)</f>
        <v>#N/A</v>
      </c>
      <c r="F1648" s="156" t="e">
        <f>VLOOKUP('Room Details'!$I1636,NCA_Calculations!$I$3:$N$12,6,0)</f>
        <v>#N/A</v>
      </c>
      <c r="G1648" s="156" t="str">
        <f>IF(OR(ISBLANK('Room Details'!$M1636), 'Room Details'!$M1636 = 0,  'Room Details'!$M1636 = "N/A" ),"Usable","Unusable")</f>
        <v>Usable</v>
      </c>
      <c r="H1648" s="156">
        <f>'Room Details'!$V1636</f>
        <v>0</v>
      </c>
      <c r="I1648" s="156">
        <f>_xlfn.IFNA(ROUNDUP(IF(OR('Room Details'!$J1636=0,ISBLANK('Room Details'!$J1636),'Room Details'!$J1636="N/A"),0,IF('Room Details'!$J1636&gt;$D1648,('Room Details'!$J1636/$E1648)+$F1648,IF('Room Details'!$J1636&lt;=ABS($B1648*$C1648),1,('Room Details'!$J1636/$B1648)+$C1648))),0),0)</f>
        <v>0</v>
      </c>
      <c r="J1648" s="167"/>
      <c r="K1648" s="167"/>
      <c r="L1648" s="156">
        <f t="shared" si="100"/>
        <v>0</v>
      </c>
      <c r="M1648" s="156">
        <f t="shared" si="101"/>
        <v>0</v>
      </c>
      <c r="N1648" s="165"/>
      <c r="O1648" s="165"/>
      <c r="P1648" s="156">
        <f t="shared" si="102"/>
        <v>0</v>
      </c>
      <c r="Q1648" s="156">
        <f t="shared" si="103"/>
        <v>0</v>
      </c>
      <c r="R1648" s="165"/>
      <c r="S1648" s="165"/>
    </row>
    <row r="1649" spans="1:19" x14ac:dyDescent="0.25">
      <c r="A1649" s="156">
        <v>1634</v>
      </c>
      <c r="B1649" s="156" t="e">
        <f>VLOOKUP('Room Details'!$I1637,NCA_Calculations!$I$3:$N$12,2,0)</f>
        <v>#N/A</v>
      </c>
      <c r="C1649" s="156" t="e">
        <f>VLOOKUP('Room Details'!$I1637,NCA_Calculations!$I$3:$N$12,3,0)</f>
        <v>#N/A</v>
      </c>
      <c r="D1649" s="156" t="e">
        <f>VLOOKUP('Room Details'!$I1637,NCA_Calculations!$I$3:$N$12,4,0)</f>
        <v>#N/A</v>
      </c>
      <c r="E1649" s="156" t="e">
        <f>VLOOKUP('Room Details'!$I1637,NCA_Calculations!$I$3:$N$12,5,0)</f>
        <v>#N/A</v>
      </c>
      <c r="F1649" s="156" t="e">
        <f>VLOOKUP('Room Details'!$I1637,NCA_Calculations!$I$3:$N$12,6,0)</f>
        <v>#N/A</v>
      </c>
      <c r="G1649" s="156" t="str">
        <f>IF(OR(ISBLANK('Room Details'!$M1637), 'Room Details'!$M1637 = 0,  'Room Details'!$M1637 = "N/A" ),"Usable","Unusable")</f>
        <v>Usable</v>
      </c>
      <c r="H1649" s="156">
        <f>'Room Details'!$V1637</f>
        <v>0</v>
      </c>
      <c r="I1649" s="156">
        <f>_xlfn.IFNA(ROUNDUP(IF(OR('Room Details'!$J1637=0,ISBLANK('Room Details'!$J1637),'Room Details'!$J1637="N/A"),0,IF('Room Details'!$J1637&gt;$D1649,('Room Details'!$J1637/$E1649)+$F1649,IF('Room Details'!$J1637&lt;=ABS($B1649*$C1649),1,('Room Details'!$J1637/$B1649)+$C1649))),0),0)</f>
        <v>0</v>
      </c>
      <c r="J1649" s="167"/>
      <c r="K1649" s="167"/>
      <c r="L1649" s="156">
        <f t="shared" si="100"/>
        <v>0</v>
      </c>
      <c r="M1649" s="156">
        <f t="shared" si="101"/>
        <v>0</v>
      </c>
      <c r="N1649" s="165"/>
      <c r="O1649" s="165"/>
      <c r="P1649" s="156">
        <f t="shared" si="102"/>
        <v>0</v>
      </c>
      <c r="Q1649" s="156">
        <f t="shared" si="103"/>
        <v>0</v>
      </c>
      <c r="R1649" s="165"/>
      <c r="S1649" s="165"/>
    </row>
    <row r="1650" spans="1:19" x14ac:dyDescent="0.25">
      <c r="A1650" s="156">
        <v>1635</v>
      </c>
      <c r="B1650" s="156" t="e">
        <f>VLOOKUP('Room Details'!$I1638,NCA_Calculations!$I$3:$N$12,2,0)</f>
        <v>#N/A</v>
      </c>
      <c r="C1650" s="156" t="e">
        <f>VLOOKUP('Room Details'!$I1638,NCA_Calculations!$I$3:$N$12,3,0)</f>
        <v>#N/A</v>
      </c>
      <c r="D1650" s="156" t="e">
        <f>VLOOKUP('Room Details'!$I1638,NCA_Calculations!$I$3:$N$12,4,0)</f>
        <v>#N/A</v>
      </c>
      <c r="E1650" s="156" t="e">
        <f>VLOOKUP('Room Details'!$I1638,NCA_Calculations!$I$3:$N$12,5,0)</f>
        <v>#N/A</v>
      </c>
      <c r="F1650" s="156" t="e">
        <f>VLOOKUP('Room Details'!$I1638,NCA_Calculations!$I$3:$N$12,6,0)</f>
        <v>#N/A</v>
      </c>
      <c r="G1650" s="156" t="str">
        <f>IF(OR(ISBLANK('Room Details'!$M1638), 'Room Details'!$M1638 = 0,  'Room Details'!$M1638 = "N/A" ),"Usable","Unusable")</f>
        <v>Usable</v>
      </c>
      <c r="H1650" s="156">
        <f>'Room Details'!$V1638</f>
        <v>0</v>
      </c>
      <c r="I1650" s="156">
        <f>_xlfn.IFNA(ROUNDUP(IF(OR('Room Details'!$J1638=0,ISBLANK('Room Details'!$J1638),'Room Details'!$J1638="N/A"),0,IF('Room Details'!$J1638&gt;$D1650,('Room Details'!$J1638/$E1650)+$F1650,IF('Room Details'!$J1638&lt;=ABS($B1650*$C1650),1,('Room Details'!$J1638/$B1650)+$C1650))),0),0)</f>
        <v>0</v>
      </c>
      <c r="J1650" s="167"/>
      <c r="K1650" s="167"/>
      <c r="L1650" s="156">
        <f t="shared" si="100"/>
        <v>0</v>
      </c>
      <c r="M1650" s="156">
        <f t="shared" si="101"/>
        <v>0</v>
      </c>
      <c r="N1650" s="165"/>
      <c r="O1650" s="165"/>
      <c r="P1650" s="156">
        <f t="shared" si="102"/>
        <v>0</v>
      </c>
      <c r="Q1650" s="156">
        <f t="shared" si="103"/>
        <v>0</v>
      </c>
      <c r="R1650" s="165"/>
      <c r="S1650" s="165"/>
    </row>
    <row r="1651" spans="1:19" x14ac:dyDescent="0.25">
      <c r="A1651" s="156">
        <v>1636</v>
      </c>
      <c r="B1651" s="156" t="e">
        <f>VLOOKUP('Room Details'!$I1639,NCA_Calculations!$I$3:$N$12,2,0)</f>
        <v>#N/A</v>
      </c>
      <c r="C1651" s="156" t="e">
        <f>VLOOKUP('Room Details'!$I1639,NCA_Calculations!$I$3:$N$12,3,0)</f>
        <v>#N/A</v>
      </c>
      <c r="D1651" s="156" t="e">
        <f>VLOOKUP('Room Details'!$I1639,NCA_Calculations!$I$3:$N$12,4,0)</f>
        <v>#N/A</v>
      </c>
      <c r="E1651" s="156" t="e">
        <f>VLOOKUP('Room Details'!$I1639,NCA_Calculations!$I$3:$N$12,5,0)</f>
        <v>#N/A</v>
      </c>
      <c r="F1651" s="156" t="e">
        <f>VLOOKUP('Room Details'!$I1639,NCA_Calculations!$I$3:$N$12,6,0)</f>
        <v>#N/A</v>
      </c>
      <c r="G1651" s="156" t="str">
        <f>IF(OR(ISBLANK('Room Details'!$M1639), 'Room Details'!$M1639 = 0,  'Room Details'!$M1639 = "N/A" ),"Usable","Unusable")</f>
        <v>Usable</v>
      </c>
      <c r="H1651" s="156">
        <f>'Room Details'!$V1639</f>
        <v>0</v>
      </c>
      <c r="I1651" s="156">
        <f>_xlfn.IFNA(ROUNDUP(IF(OR('Room Details'!$J1639=0,ISBLANK('Room Details'!$J1639),'Room Details'!$J1639="N/A"),0,IF('Room Details'!$J1639&gt;$D1651,('Room Details'!$J1639/$E1651)+$F1651,IF('Room Details'!$J1639&lt;=ABS($B1651*$C1651),1,('Room Details'!$J1639/$B1651)+$C1651))),0),0)</f>
        <v>0</v>
      </c>
      <c r="J1651" s="167"/>
      <c r="K1651" s="167"/>
      <c r="L1651" s="156">
        <f t="shared" si="100"/>
        <v>0</v>
      </c>
      <c r="M1651" s="156">
        <f t="shared" si="101"/>
        <v>0</v>
      </c>
      <c r="N1651" s="165"/>
      <c r="O1651" s="165"/>
      <c r="P1651" s="156">
        <f t="shared" si="102"/>
        <v>0</v>
      </c>
      <c r="Q1651" s="156">
        <f t="shared" si="103"/>
        <v>0</v>
      </c>
      <c r="R1651" s="165"/>
      <c r="S1651" s="165"/>
    </row>
    <row r="1652" spans="1:19" x14ac:dyDescent="0.25">
      <c r="A1652" s="156">
        <v>1637</v>
      </c>
      <c r="B1652" s="156" t="e">
        <f>VLOOKUP('Room Details'!$I1640,NCA_Calculations!$I$3:$N$12,2,0)</f>
        <v>#N/A</v>
      </c>
      <c r="C1652" s="156" t="e">
        <f>VLOOKUP('Room Details'!$I1640,NCA_Calculations!$I$3:$N$12,3,0)</f>
        <v>#N/A</v>
      </c>
      <c r="D1652" s="156" t="e">
        <f>VLOOKUP('Room Details'!$I1640,NCA_Calculations!$I$3:$N$12,4,0)</f>
        <v>#N/A</v>
      </c>
      <c r="E1652" s="156" t="e">
        <f>VLOOKUP('Room Details'!$I1640,NCA_Calculations!$I$3:$N$12,5,0)</f>
        <v>#N/A</v>
      </c>
      <c r="F1652" s="156" t="e">
        <f>VLOOKUP('Room Details'!$I1640,NCA_Calculations!$I$3:$N$12,6,0)</f>
        <v>#N/A</v>
      </c>
      <c r="G1652" s="156" t="str">
        <f>IF(OR(ISBLANK('Room Details'!$M1640), 'Room Details'!$M1640 = 0,  'Room Details'!$M1640 = "N/A" ),"Usable","Unusable")</f>
        <v>Usable</v>
      </c>
      <c r="H1652" s="156">
        <f>'Room Details'!$V1640</f>
        <v>0</v>
      </c>
      <c r="I1652" s="156">
        <f>_xlfn.IFNA(ROUNDUP(IF(OR('Room Details'!$J1640=0,ISBLANK('Room Details'!$J1640),'Room Details'!$J1640="N/A"),0,IF('Room Details'!$J1640&gt;$D1652,('Room Details'!$J1640/$E1652)+$F1652,IF('Room Details'!$J1640&lt;=ABS($B1652*$C1652),1,('Room Details'!$J1640/$B1652)+$C1652))),0),0)</f>
        <v>0</v>
      </c>
      <c r="J1652" s="167"/>
      <c r="K1652" s="167"/>
      <c r="L1652" s="156">
        <f t="shared" si="100"/>
        <v>0</v>
      </c>
      <c r="M1652" s="156">
        <f t="shared" si="101"/>
        <v>0</v>
      </c>
      <c r="N1652" s="165"/>
      <c r="O1652" s="165"/>
      <c r="P1652" s="156">
        <f t="shared" si="102"/>
        <v>0</v>
      </c>
      <c r="Q1652" s="156">
        <f t="shared" si="103"/>
        <v>0</v>
      </c>
      <c r="R1652" s="165"/>
      <c r="S1652" s="165"/>
    </row>
    <row r="1653" spans="1:19" x14ac:dyDescent="0.25">
      <c r="A1653" s="156">
        <v>1638</v>
      </c>
      <c r="B1653" s="156" t="e">
        <f>VLOOKUP('Room Details'!$I1641,NCA_Calculations!$I$3:$N$12,2,0)</f>
        <v>#N/A</v>
      </c>
      <c r="C1653" s="156" t="e">
        <f>VLOOKUP('Room Details'!$I1641,NCA_Calculations!$I$3:$N$12,3,0)</f>
        <v>#N/A</v>
      </c>
      <c r="D1653" s="156" t="e">
        <f>VLOOKUP('Room Details'!$I1641,NCA_Calculations!$I$3:$N$12,4,0)</f>
        <v>#N/A</v>
      </c>
      <c r="E1653" s="156" t="e">
        <f>VLOOKUP('Room Details'!$I1641,NCA_Calculations!$I$3:$N$12,5,0)</f>
        <v>#N/A</v>
      </c>
      <c r="F1653" s="156" t="e">
        <f>VLOOKUP('Room Details'!$I1641,NCA_Calculations!$I$3:$N$12,6,0)</f>
        <v>#N/A</v>
      </c>
      <c r="G1653" s="156" t="str">
        <f>IF(OR(ISBLANK('Room Details'!$M1641), 'Room Details'!$M1641 = 0,  'Room Details'!$M1641 = "N/A" ),"Usable","Unusable")</f>
        <v>Usable</v>
      </c>
      <c r="H1653" s="156">
        <f>'Room Details'!$V1641</f>
        <v>0</v>
      </c>
      <c r="I1653" s="156">
        <f>_xlfn.IFNA(ROUNDUP(IF(OR('Room Details'!$J1641=0,ISBLANK('Room Details'!$J1641),'Room Details'!$J1641="N/A"),0,IF('Room Details'!$J1641&gt;$D1653,('Room Details'!$J1641/$E1653)+$F1653,IF('Room Details'!$J1641&lt;=ABS($B1653*$C1653),1,('Room Details'!$J1641/$B1653)+$C1653))),0),0)</f>
        <v>0</v>
      </c>
      <c r="J1653" s="167"/>
      <c r="K1653" s="167"/>
      <c r="L1653" s="156">
        <f t="shared" si="100"/>
        <v>0</v>
      </c>
      <c r="M1653" s="156">
        <f t="shared" si="101"/>
        <v>0</v>
      </c>
      <c r="N1653" s="165"/>
      <c r="O1653" s="165"/>
      <c r="P1653" s="156">
        <f t="shared" si="102"/>
        <v>0</v>
      </c>
      <c r="Q1653" s="156">
        <f t="shared" si="103"/>
        <v>0</v>
      </c>
      <c r="R1653" s="165"/>
      <c r="S1653" s="165"/>
    </row>
    <row r="1654" spans="1:19" x14ac:dyDescent="0.25">
      <c r="A1654" s="156">
        <v>1639</v>
      </c>
      <c r="B1654" s="156" t="e">
        <f>VLOOKUP('Room Details'!$I1642,NCA_Calculations!$I$3:$N$12,2,0)</f>
        <v>#N/A</v>
      </c>
      <c r="C1654" s="156" t="e">
        <f>VLOOKUP('Room Details'!$I1642,NCA_Calculations!$I$3:$N$12,3,0)</f>
        <v>#N/A</v>
      </c>
      <c r="D1654" s="156" t="e">
        <f>VLOOKUP('Room Details'!$I1642,NCA_Calculations!$I$3:$N$12,4,0)</f>
        <v>#N/A</v>
      </c>
      <c r="E1654" s="156" t="e">
        <f>VLOOKUP('Room Details'!$I1642,NCA_Calculations!$I$3:$N$12,5,0)</f>
        <v>#N/A</v>
      </c>
      <c r="F1654" s="156" t="e">
        <f>VLOOKUP('Room Details'!$I1642,NCA_Calculations!$I$3:$N$12,6,0)</f>
        <v>#N/A</v>
      </c>
      <c r="G1654" s="156" t="str">
        <f>IF(OR(ISBLANK('Room Details'!$M1642), 'Room Details'!$M1642 = 0,  'Room Details'!$M1642 = "N/A" ),"Usable","Unusable")</f>
        <v>Usable</v>
      </c>
      <c r="H1654" s="156">
        <f>'Room Details'!$V1642</f>
        <v>0</v>
      </c>
      <c r="I1654" s="156">
        <f>_xlfn.IFNA(ROUNDUP(IF(OR('Room Details'!$J1642=0,ISBLANK('Room Details'!$J1642),'Room Details'!$J1642="N/A"),0,IF('Room Details'!$J1642&gt;$D1654,('Room Details'!$J1642/$E1654)+$F1654,IF('Room Details'!$J1642&lt;=ABS($B1654*$C1654),1,('Room Details'!$J1642/$B1654)+$C1654))),0),0)</f>
        <v>0</v>
      </c>
      <c r="J1654" s="167"/>
      <c r="K1654" s="167"/>
      <c r="L1654" s="156">
        <f t="shared" si="100"/>
        <v>0</v>
      </c>
      <c r="M1654" s="156">
        <f t="shared" si="101"/>
        <v>0</v>
      </c>
      <c r="N1654" s="165"/>
      <c r="O1654" s="165"/>
      <c r="P1654" s="156">
        <f t="shared" si="102"/>
        <v>0</v>
      </c>
      <c r="Q1654" s="156">
        <f t="shared" si="103"/>
        <v>0</v>
      </c>
      <c r="R1654" s="165"/>
      <c r="S1654" s="165"/>
    </row>
    <row r="1655" spans="1:19" x14ac:dyDescent="0.25">
      <c r="A1655" s="156">
        <v>1640</v>
      </c>
      <c r="B1655" s="156" t="e">
        <f>VLOOKUP('Room Details'!$I1643,NCA_Calculations!$I$3:$N$12,2,0)</f>
        <v>#N/A</v>
      </c>
      <c r="C1655" s="156" t="e">
        <f>VLOOKUP('Room Details'!$I1643,NCA_Calculations!$I$3:$N$12,3,0)</f>
        <v>#N/A</v>
      </c>
      <c r="D1655" s="156" t="e">
        <f>VLOOKUP('Room Details'!$I1643,NCA_Calculations!$I$3:$N$12,4,0)</f>
        <v>#N/A</v>
      </c>
      <c r="E1655" s="156" t="e">
        <f>VLOOKUP('Room Details'!$I1643,NCA_Calculations!$I$3:$N$12,5,0)</f>
        <v>#N/A</v>
      </c>
      <c r="F1655" s="156" t="e">
        <f>VLOOKUP('Room Details'!$I1643,NCA_Calculations!$I$3:$N$12,6,0)</f>
        <v>#N/A</v>
      </c>
      <c r="G1655" s="156" t="str">
        <f>IF(OR(ISBLANK('Room Details'!$M1643), 'Room Details'!$M1643 = 0,  'Room Details'!$M1643 = "N/A" ),"Usable","Unusable")</f>
        <v>Usable</v>
      </c>
      <c r="H1655" s="156">
        <f>'Room Details'!$V1643</f>
        <v>0</v>
      </c>
      <c r="I1655" s="156">
        <f>_xlfn.IFNA(ROUNDUP(IF(OR('Room Details'!$J1643=0,ISBLANK('Room Details'!$J1643),'Room Details'!$J1643="N/A"),0,IF('Room Details'!$J1643&gt;$D1655,('Room Details'!$J1643/$E1655)+$F1655,IF('Room Details'!$J1643&lt;=ABS($B1655*$C1655),1,('Room Details'!$J1643/$B1655)+$C1655))),0),0)</f>
        <v>0</v>
      </c>
      <c r="J1655" s="167"/>
      <c r="K1655" s="167"/>
      <c r="L1655" s="156">
        <f t="shared" si="100"/>
        <v>0</v>
      </c>
      <c r="M1655" s="156">
        <f t="shared" si="101"/>
        <v>0</v>
      </c>
      <c r="N1655" s="165"/>
      <c r="O1655" s="165"/>
      <c r="P1655" s="156">
        <f t="shared" si="102"/>
        <v>0</v>
      </c>
      <c r="Q1655" s="156">
        <f t="shared" si="103"/>
        <v>0</v>
      </c>
      <c r="R1655" s="165"/>
      <c r="S1655" s="165"/>
    </row>
    <row r="1656" spans="1:19" x14ac:dyDescent="0.25">
      <c r="A1656" s="156">
        <v>1641</v>
      </c>
      <c r="B1656" s="156" t="e">
        <f>VLOOKUP('Room Details'!$I1644,NCA_Calculations!$I$3:$N$12,2,0)</f>
        <v>#N/A</v>
      </c>
      <c r="C1656" s="156" t="e">
        <f>VLOOKUP('Room Details'!$I1644,NCA_Calculations!$I$3:$N$12,3,0)</f>
        <v>#N/A</v>
      </c>
      <c r="D1656" s="156" t="e">
        <f>VLOOKUP('Room Details'!$I1644,NCA_Calculations!$I$3:$N$12,4,0)</f>
        <v>#N/A</v>
      </c>
      <c r="E1656" s="156" t="e">
        <f>VLOOKUP('Room Details'!$I1644,NCA_Calculations!$I$3:$N$12,5,0)</f>
        <v>#N/A</v>
      </c>
      <c r="F1656" s="156" t="e">
        <f>VLOOKUP('Room Details'!$I1644,NCA_Calculations!$I$3:$N$12,6,0)</f>
        <v>#N/A</v>
      </c>
      <c r="G1656" s="156" t="str">
        <f>IF(OR(ISBLANK('Room Details'!$M1644), 'Room Details'!$M1644 = 0,  'Room Details'!$M1644 = "N/A" ),"Usable","Unusable")</f>
        <v>Usable</v>
      </c>
      <c r="H1656" s="156">
        <f>'Room Details'!$V1644</f>
        <v>0</v>
      </c>
      <c r="I1656" s="156">
        <f>_xlfn.IFNA(ROUNDUP(IF(OR('Room Details'!$J1644=0,ISBLANK('Room Details'!$J1644),'Room Details'!$J1644="N/A"),0,IF('Room Details'!$J1644&gt;$D1656,('Room Details'!$J1644/$E1656)+$F1656,IF('Room Details'!$J1644&lt;=ABS($B1656*$C1656),1,('Room Details'!$J1644/$B1656)+$C1656))),0),0)</f>
        <v>0</v>
      </c>
      <c r="J1656" s="167"/>
      <c r="K1656" s="167"/>
      <c r="L1656" s="156">
        <f t="shared" si="100"/>
        <v>0</v>
      </c>
      <c r="M1656" s="156">
        <f t="shared" si="101"/>
        <v>0</v>
      </c>
      <c r="N1656" s="165"/>
      <c r="O1656" s="165"/>
      <c r="P1656" s="156">
        <f t="shared" si="102"/>
        <v>0</v>
      </c>
      <c r="Q1656" s="156">
        <f t="shared" si="103"/>
        <v>0</v>
      </c>
      <c r="R1656" s="165"/>
      <c r="S1656" s="165"/>
    </row>
    <row r="1657" spans="1:19" x14ac:dyDescent="0.25">
      <c r="A1657" s="156">
        <v>1642</v>
      </c>
      <c r="B1657" s="156" t="e">
        <f>VLOOKUP('Room Details'!$I1645,NCA_Calculations!$I$3:$N$12,2,0)</f>
        <v>#N/A</v>
      </c>
      <c r="C1657" s="156" t="e">
        <f>VLOOKUP('Room Details'!$I1645,NCA_Calculations!$I$3:$N$12,3,0)</f>
        <v>#N/A</v>
      </c>
      <c r="D1657" s="156" t="e">
        <f>VLOOKUP('Room Details'!$I1645,NCA_Calculations!$I$3:$N$12,4,0)</f>
        <v>#N/A</v>
      </c>
      <c r="E1657" s="156" t="e">
        <f>VLOOKUP('Room Details'!$I1645,NCA_Calculations!$I$3:$N$12,5,0)</f>
        <v>#N/A</v>
      </c>
      <c r="F1657" s="156" t="e">
        <f>VLOOKUP('Room Details'!$I1645,NCA_Calculations!$I$3:$N$12,6,0)</f>
        <v>#N/A</v>
      </c>
      <c r="G1657" s="156" t="str">
        <f>IF(OR(ISBLANK('Room Details'!$M1645), 'Room Details'!$M1645 = 0,  'Room Details'!$M1645 = "N/A" ),"Usable","Unusable")</f>
        <v>Usable</v>
      </c>
      <c r="H1657" s="156">
        <f>'Room Details'!$V1645</f>
        <v>0</v>
      </c>
      <c r="I1657" s="156">
        <f>_xlfn.IFNA(ROUNDUP(IF(OR('Room Details'!$J1645=0,ISBLANK('Room Details'!$J1645),'Room Details'!$J1645="N/A"),0,IF('Room Details'!$J1645&gt;$D1657,('Room Details'!$J1645/$E1657)+$F1657,IF('Room Details'!$J1645&lt;=ABS($B1657*$C1657),1,('Room Details'!$J1645/$B1657)+$C1657))),0),0)</f>
        <v>0</v>
      </c>
      <c r="J1657" s="167"/>
      <c r="K1657" s="167"/>
      <c r="L1657" s="156">
        <f t="shared" si="100"/>
        <v>0</v>
      </c>
      <c r="M1657" s="156">
        <f t="shared" si="101"/>
        <v>0</v>
      </c>
      <c r="N1657" s="165"/>
      <c r="O1657" s="165"/>
      <c r="P1657" s="156">
        <f t="shared" si="102"/>
        <v>0</v>
      </c>
      <c r="Q1657" s="156">
        <f t="shared" si="103"/>
        <v>0</v>
      </c>
      <c r="R1657" s="165"/>
      <c r="S1657" s="165"/>
    </row>
    <row r="1658" spans="1:19" x14ac:dyDescent="0.25">
      <c r="A1658" s="156">
        <v>1643</v>
      </c>
      <c r="B1658" s="156" t="e">
        <f>VLOOKUP('Room Details'!$I1646,NCA_Calculations!$I$3:$N$12,2,0)</f>
        <v>#N/A</v>
      </c>
      <c r="C1658" s="156" t="e">
        <f>VLOOKUP('Room Details'!$I1646,NCA_Calculations!$I$3:$N$12,3,0)</f>
        <v>#N/A</v>
      </c>
      <c r="D1658" s="156" t="e">
        <f>VLOOKUP('Room Details'!$I1646,NCA_Calculations!$I$3:$N$12,4,0)</f>
        <v>#N/A</v>
      </c>
      <c r="E1658" s="156" t="e">
        <f>VLOOKUP('Room Details'!$I1646,NCA_Calculations!$I$3:$N$12,5,0)</f>
        <v>#N/A</v>
      </c>
      <c r="F1658" s="156" t="e">
        <f>VLOOKUP('Room Details'!$I1646,NCA_Calculations!$I$3:$N$12,6,0)</f>
        <v>#N/A</v>
      </c>
      <c r="G1658" s="156" t="str">
        <f>IF(OR(ISBLANK('Room Details'!$M1646), 'Room Details'!$M1646 = 0,  'Room Details'!$M1646 = "N/A" ),"Usable","Unusable")</f>
        <v>Usable</v>
      </c>
      <c r="H1658" s="156">
        <f>'Room Details'!$V1646</f>
        <v>0</v>
      </c>
      <c r="I1658" s="156">
        <f>_xlfn.IFNA(ROUNDUP(IF(OR('Room Details'!$J1646=0,ISBLANK('Room Details'!$J1646),'Room Details'!$J1646="N/A"),0,IF('Room Details'!$J1646&gt;$D1658,('Room Details'!$J1646/$E1658)+$F1658,IF('Room Details'!$J1646&lt;=ABS($B1658*$C1658),1,('Room Details'!$J1646/$B1658)+$C1658))),0),0)</f>
        <v>0</v>
      </c>
      <c r="J1658" s="167"/>
      <c r="K1658" s="167"/>
      <c r="L1658" s="156">
        <f t="shared" si="100"/>
        <v>0</v>
      </c>
      <c r="M1658" s="156">
        <f t="shared" si="101"/>
        <v>0</v>
      </c>
      <c r="N1658" s="165"/>
      <c r="O1658" s="165"/>
      <c r="P1658" s="156">
        <f t="shared" si="102"/>
        <v>0</v>
      </c>
      <c r="Q1658" s="156">
        <f t="shared" si="103"/>
        <v>0</v>
      </c>
      <c r="R1658" s="165"/>
      <c r="S1658" s="165"/>
    </row>
    <row r="1659" spans="1:19" x14ac:dyDescent="0.25">
      <c r="A1659" s="156">
        <v>1644</v>
      </c>
      <c r="B1659" s="156" t="e">
        <f>VLOOKUP('Room Details'!$I1647,NCA_Calculations!$I$3:$N$12,2,0)</f>
        <v>#N/A</v>
      </c>
      <c r="C1659" s="156" t="e">
        <f>VLOOKUP('Room Details'!$I1647,NCA_Calculations!$I$3:$N$12,3,0)</f>
        <v>#N/A</v>
      </c>
      <c r="D1659" s="156" t="e">
        <f>VLOOKUP('Room Details'!$I1647,NCA_Calculations!$I$3:$N$12,4,0)</f>
        <v>#N/A</v>
      </c>
      <c r="E1659" s="156" t="e">
        <f>VLOOKUP('Room Details'!$I1647,NCA_Calculations!$I$3:$N$12,5,0)</f>
        <v>#N/A</v>
      </c>
      <c r="F1659" s="156" t="e">
        <f>VLOOKUP('Room Details'!$I1647,NCA_Calculations!$I$3:$N$12,6,0)</f>
        <v>#N/A</v>
      </c>
      <c r="G1659" s="156" t="str">
        <f>IF(OR(ISBLANK('Room Details'!$M1647), 'Room Details'!$M1647 = 0,  'Room Details'!$M1647 = "N/A" ),"Usable","Unusable")</f>
        <v>Usable</v>
      </c>
      <c r="H1659" s="156">
        <f>'Room Details'!$V1647</f>
        <v>0</v>
      </c>
      <c r="I1659" s="156">
        <f>_xlfn.IFNA(ROUNDUP(IF(OR('Room Details'!$J1647=0,ISBLANK('Room Details'!$J1647),'Room Details'!$J1647="N/A"),0,IF('Room Details'!$J1647&gt;$D1659,('Room Details'!$J1647/$E1659)+$F1659,IF('Room Details'!$J1647&lt;=ABS($B1659*$C1659),1,('Room Details'!$J1647/$B1659)+$C1659))),0),0)</f>
        <v>0</v>
      </c>
      <c r="J1659" s="167"/>
      <c r="K1659" s="167"/>
      <c r="L1659" s="156">
        <f t="shared" si="100"/>
        <v>0</v>
      </c>
      <c r="M1659" s="156">
        <f t="shared" si="101"/>
        <v>0</v>
      </c>
      <c r="N1659" s="165"/>
      <c r="O1659" s="165"/>
      <c r="P1659" s="156">
        <f t="shared" si="102"/>
        <v>0</v>
      </c>
      <c r="Q1659" s="156">
        <f t="shared" si="103"/>
        <v>0</v>
      </c>
      <c r="R1659" s="165"/>
      <c r="S1659" s="165"/>
    </row>
    <row r="1660" spans="1:19" x14ac:dyDescent="0.25">
      <c r="A1660" s="156">
        <v>1645</v>
      </c>
      <c r="B1660" s="156" t="e">
        <f>VLOOKUP('Room Details'!$I1648,NCA_Calculations!$I$3:$N$12,2,0)</f>
        <v>#N/A</v>
      </c>
      <c r="C1660" s="156" t="e">
        <f>VLOOKUP('Room Details'!$I1648,NCA_Calculations!$I$3:$N$12,3,0)</f>
        <v>#N/A</v>
      </c>
      <c r="D1660" s="156" t="e">
        <f>VLOOKUP('Room Details'!$I1648,NCA_Calculations!$I$3:$N$12,4,0)</f>
        <v>#N/A</v>
      </c>
      <c r="E1660" s="156" t="e">
        <f>VLOOKUP('Room Details'!$I1648,NCA_Calculations!$I$3:$N$12,5,0)</f>
        <v>#N/A</v>
      </c>
      <c r="F1660" s="156" t="e">
        <f>VLOOKUP('Room Details'!$I1648,NCA_Calculations!$I$3:$N$12,6,0)</f>
        <v>#N/A</v>
      </c>
      <c r="G1660" s="156" t="str">
        <f>IF(OR(ISBLANK('Room Details'!$M1648), 'Room Details'!$M1648 = 0,  'Room Details'!$M1648 = "N/A" ),"Usable","Unusable")</f>
        <v>Usable</v>
      </c>
      <c r="H1660" s="156">
        <f>'Room Details'!$V1648</f>
        <v>0</v>
      </c>
      <c r="I1660" s="156">
        <f>_xlfn.IFNA(ROUNDUP(IF(OR('Room Details'!$J1648=0,ISBLANK('Room Details'!$J1648),'Room Details'!$J1648="N/A"),0,IF('Room Details'!$J1648&gt;$D1660,('Room Details'!$J1648/$E1660)+$F1660,IF('Room Details'!$J1648&lt;=ABS($B1660*$C1660),1,('Room Details'!$J1648/$B1660)+$C1660))),0),0)</f>
        <v>0</v>
      </c>
      <c r="J1660" s="167"/>
      <c r="K1660" s="167"/>
      <c r="L1660" s="156">
        <f t="shared" si="100"/>
        <v>0</v>
      </c>
      <c r="M1660" s="156">
        <f t="shared" si="101"/>
        <v>0</v>
      </c>
      <c r="N1660" s="165"/>
      <c r="O1660" s="165"/>
      <c r="P1660" s="156">
        <f t="shared" si="102"/>
        <v>0</v>
      </c>
      <c r="Q1660" s="156">
        <f t="shared" si="103"/>
        <v>0</v>
      </c>
      <c r="R1660" s="165"/>
      <c r="S1660" s="165"/>
    </row>
    <row r="1661" spans="1:19" x14ac:dyDescent="0.25">
      <c r="A1661" s="156">
        <v>1646</v>
      </c>
      <c r="B1661" s="156" t="e">
        <f>VLOOKUP('Room Details'!$I1649,NCA_Calculations!$I$3:$N$12,2,0)</f>
        <v>#N/A</v>
      </c>
      <c r="C1661" s="156" t="e">
        <f>VLOOKUP('Room Details'!$I1649,NCA_Calculations!$I$3:$N$12,3,0)</f>
        <v>#N/A</v>
      </c>
      <c r="D1661" s="156" t="e">
        <f>VLOOKUP('Room Details'!$I1649,NCA_Calculations!$I$3:$N$12,4,0)</f>
        <v>#N/A</v>
      </c>
      <c r="E1661" s="156" t="e">
        <f>VLOOKUP('Room Details'!$I1649,NCA_Calculations!$I$3:$N$12,5,0)</f>
        <v>#N/A</v>
      </c>
      <c r="F1661" s="156" t="e">
        <f>VLOOKUP('Room Details'!$I1649,NCA_Calculations!$I$3:$N$12,6,0)</f>
        <v>#N/A</v>
      </c>
      <c r="G1661" s="156" t="str">
        <f>IF(OR(ISBLANK('Room Details'!$M1649), 'Room Details'!$M1649 = 0,  'Room Details'!$M1649 = "N/A" ),"Usable","Unusable")</f>
        <v>Usable</v>
      </c>
      <c r="H1661" s="156">
        <f>'Room Details'!$V1649</f>
        <v>0</v>
      </c>
      <c r="I1661" s="156">
        <f>_xlfn.IFNA(ROUNDUP(IF(OR('Room Details'!$J1649=0,ISBLANK('Room Details'!$J1649),'Room Details'!$J1649="N/A"),0,IF('Room Details'!$J1649&gt;$D1661,('Room Details'!$J1649/$E1661)+$F1661,IF('Room Details'!$J1649&lt;=ABS($B1661*$C1661),1,('Room Details'!$J1649/$B1661)+$C1661))),0),0)</f>
        <v>0</v>
      </c>
      <c r="J1661" s="167"/>
      <c r="K1661" s="167"/>
      <c r="L1661" s="156">
        <f t="shared" si="100"/>
        <v>0</v>
      </c>
      <c r="M1661" s="156">
        <f t="shared" si="101"/>
        <v>0</v>
      </c>
      <c r="N1661" s="165"/>
      <c r="O1661" s="165"/>
      <c r="P1661" s="156">
        <f t="shared" si="102"/>
        <v>0</v>
      </c>
      <c r="Q1661" s="156">
        <f t="shared" si="103"/>
        <v>0</v>
      </c>
      <c r="R1661" s="165"/>
      <c r="S1661" s="165"/>
    </row>
    <row r="1662" spans="1:19" x14ac:dyDescent="0.25">
      <c r="A1662" s="156">
        <v>1647</v>
      </c>
      <c r="B1662" s="156" t="e">
        <f>VLOOKUP('Room Details'!$I1650,NCA_Calculations!$I$3:$N$12,2,0)</f>
        <v>#N/A</v>
      </c>
      <c r="C1662" s="156" t="e">
        <f>VLOOKUP('Room Details'!$I1650,NCA_Calculations!$I$3:$N$12,3,0)</f>
        <v>#N/A</v>
      </c>
      <c r="D1662" s="156" t="e">
        <f>VLOOKUP('Room Details'!$I1650,NCA_Calculations!$I$3:$N$12,4,0)</f>
        <v>#N/A</v>
      </c>
      <c r="E1662" s="156" t="e">
        <f>VLOOKUP('Room Details'!$I1650,NCA_Calculations!$I$3:$N$12,5,0)</f>
        <v>#N/A</v>
      </c>
      <c r="F1662" s="156" t="e">
        <f>VLOOKUP('Room Details'!$I1650,NCA_Calculations!$I$3:$N$12,6,0)</f>
        <v>#N/A</v>
      </c>
      <c r="G1662" s="156" t="str">
        <f>IF(OR(ISBLANK('Room Details'!$M1650), 'Room Details'!$M1650 = 0,  'Room Details'!$M1650 = "N/A" ),"Usable","Unusable")</f>
        <v>Usable</v>
      </c>
      <c r="H1662" s="156">
        <f>'Room Details'!$V1650</f>
        <v>0</v>
      </c>
      <c r="I1662" s="156">
        <f>_xlfn.IFNA(ROUNDUP(IF(OR('Room Details'!$J1650=0,ISBLANK('Room Details'!$J1650),'Room Details'!$J1650="N/A"),0,IF('Room Details'!$J1650&gt;$D1662,('Room Details'!$J1650/$E1662)+$F1662,IF('Room Details'!$J1650&lt;=ABS($B1662*$C1662),1,('Room Details'!$J1650/$B1662)+$C1662))),0),0)</f>
        <v>0</v>
      </c>
      <c r="J1662" s="167"/>
      <c r="K1662" s="167"/>
      <c r="L1662" s="156">
        <f t="shared" si="100"/>
        <v>0</v>
      </c>
      <c r="M1662" s="156">
        <f t="shared" si="101"/>
        <v>0</v>
      </c>
      <c r="N1662" s="165"/>
      <c r="O1662" s="165"/>
      <c r="P1662" s="156">
        <f t="shared" si="102"/>
        <v>0</v>
      </c>
      <c r="Q1662" s="156">
        <f t="shared" si="103"/>
        <v>0</v>
      </c>
      <c r="R1662" s="165"/>
      <c r="S1662" s="165"/>
    </row>
    <row r="1663" spans="1:19" x14ac:dyDescent="0.25">
      <c r="A1663" s="156">
        <v>1648</v>
      </c>
      <c r="B1663" s="156" t="e">
        <f>VLOOKUP('Room Details'!$I1651,NCA_Calculations!$I$3:$N$12,2,0)</f>
        <v>#N/A</v>
      </c>
      <c r="C1663" s="156" t="e">
        <f>VLOOKUP('Room Details'!$I1651,NCA_Calculations!$I$3:$N$12,3,0)</f>
        <v>#N/A</v>
      </c>
      <c r="D1663" s="156" t="e">
        <f>VLOOKUP('Room Details'!$I1651,NCA_Calculations!$I$3:$N$12,4,0)</f>
        <v>#N/A</v>
      </c>
      <c r="E1663" s="156" t="e">
        <f>VLOOKUP('Room Details'!$I1651,NCA_Calculations!$I$3:$N$12,5,0)</f>
        <v>#N/A</v>
      </c>
      <c r="F1663" s="156" t="e">
        <f>VLOOKUP('Room Details'!$I1651,NCA_Calculations!$I$3:$N$12,6,0)</f>
        <v>#N/A</v>
      </c>
      <c r="G1663" s="156" t="str">
        <f>IF(OR(ISBLANK('Room Details'!$M1651), 'Room Details'!$M1651 = 0,  'Room Details'!$M1651 = "N/A" ),"Usable","Unusable")</f>
        <v>Usable</v>
      </c>
      <c r="H1663" s="156">
        <f>'Room Details'!$V1651</f>
        <v>0</v>
      </c>
      <c r="I1663" s="156">
        <f>_xlfn.IFNA(ROUNDUP(IF(OR('Room Details'!$J1651=0,ISBLANK('Room Details'!$J1651),'Room Details'!$J1651="N/A"),0,IF('Room Details'!$J1651&gt;$D1663,('Room Details'!$J1651/$E1663)+$F1663,IF('Room Details'!$J1651&lt;=ABS($B1663*$C1663),1,('Room Details'!$J1651/$B1663)+$C1663))),0),0)</f>
        <v>0</v>
      </c>
      <c r="J1663" s="167"/>
      <c r="K1663" s="167"/>
      <c r="L1663" s="156">
        <f t="shared" si="100"/>
        <v>0</v>
      </c>
      <c r="M1663" s="156">
        <f t="shared" si="101"/>
        <v>0</v>
      </c>
      <c r="N1663" s="165"/>
      <c r="O1663" s="165"/>
      <c r="P1663" s="156">
        <f t="shared" si="102"/>
        <v>0</v>
      </c>
      <c r="Q1663" s="156">
        <f t="shared" si="103"/>
        <v>0</v>
      </c>
      <c r="R1663" s="165"/>
      <c r="S1663" s="165"/>
    </row>
    <row r="1664" spans="1:19" x14ac:dyDescent="0.25">
      <c r="A1664" s="156">
        <v>1649</v>
      </c>
      <c r="B1664" s="156" t="e">
        <f>VLOOKUP('Room Details'!$I1652,NCA_Calculations!$I$3:$N$12,2,0)</f>
        <v>#N/A</v>
      </c>
      <c r="C1664" s="156" t="e">
        <f>VLOOKUP('Room Details'!$I1652,NCA_Calculations!$I$3:$N$12,3,0)</f>
        <v>#N/A</v>
      </c>
      <c r="D1664" s="156" t="e">
        <f>VLOOKUP('Room Details'!$I1652,NCA_Calculations!$I$3:$N$12,4,0)</f>
        <v>#N/A</v>
      </c>
      <c r="E1664" s="156" t="e">
        <f>VLOOKUP('Room Details'!$I1652,NCA_Calculations!$I$3:$N$12,5,0)</f>
        <v>#N/A</v>
      </c>
      <c r="F1664" s="156" t="e">
        <f>VLOOKUP('Room Details'!$I1652,NCA_Calculations!$I$3:$N$12,6,0)</f>
        <v>#N/A</v>
      </c>
      <c r="G1664" s="156" t="str">
        <f>IF(OR(ISBLANK('Room Details'!$M1652), 'Room Details'!$M1652 = 0,  'Room Details'!$M1652 = "N/A" ),"Usable","Unusable")</f>
        <v>Usable</v>
      </c>
      <c r="H1664" s="156">
        <f>'Room Details'!$V1652</f>
        <v>0</v>
      </c>
      <c r="I1664" s="156">
        <f>_xlfn.IFNA(ROUNDUP(IF(OR('Room Details'!$J1652=0,ISBLANK('Room Details'!$J1652),'Room Details'!$J1652="N/A"),0,IF('Room Details'!$J1652&gt;$D1664,('Room Details'!$J1652/$E1664)+$F1664,IF('Room Details'!$J1652&lt;=ABS($B1664*$C1664),1,('Room Details'!$J1652/$B1664)+$C1664))),0),0)</f>
        <v>0</v>
      </c>
      <c r="J1664" s="167"/>
      <c r="K1664" s="167"/>
      <c r="L1664" s="156">
        <f t="shared" si="100"/>
        <v>0</v>
      </c>
      <c r="M1664" s="156">
        <f t="shared" si="101"/>
        <v>0</v>
      </c>
      <c r="N1664" s="165"/>
      <c r="O1664" s="165"/>
      <c r="P1664" s="156">
        <f t="shared" si="102"/>
        <v>0</v>
      </c>
      <c r="Q1664" s="156">
        <f t="shared" si="103"/>
        <v>0</v>
      </c>
      <c r="R1664" s="165"/>
      <c r="S1664" s="165"/>
    </row>
    <row r="1665" spans="1:19" x14ac:dyDescent="0.25">
      <c r="A1665" s="156">
        <v>1650</v>
      </c>
      <c r="B1665" s="156" t="e">
        <f>VLOOKUP('Room Details'!$I1653,NCA_Calculations!$I$3:$N$12,2,0)</f>
        <v>#N/A</v>
      </c>
      <c r="C1665" s="156" t="e">
        <f>VLOOKUP('Room Details'!$I1653,NCA_Calculations!$I$3:$N$12,3,0)</f>
        <v>#N/A</v>
      </c>
      <c r="D1665" s="156" t="e">
        <f>VLOOKUP('Room Details'!$I1653,NCA_Calculations!$I$3:$N$12,4,0)</f>
        <v>#N/A</v>
      </c>
      <c r="E1665" s="156" t="e">
        <f>VLOOKUP('Room Details'!$I1653,NCA_Calculations!$I$3:$N$12,5,0)</f>
        <v>#N/A</v>
      </c>
      <c r="F1665" s="156" t="e">
        <f>VLOOKUP('Room Details'!$I1653,NCA_Calculations!$I$3:$N$12,6,0)</f>
        <v>#N/A</v>
      </c>
      <c r="G1665" s="156" t="str">
        <f>IF(OR(ISBLANK('Room Details'!$M1653), 'Room Details'!$M1653 = 0,  'Room Details'!$M1653 = "N/A" ),"Usable","Unusable")</f>
        <v>Usable</v>
      </c>
      <c r="H1665" s="156">
        <f>'Room Details'!$V1653</f>
        <v>0</v>
      </c>
      <c r="I1665" s="156">
        <f>_xlfn.IFNA(ROUNDUP(IF(OR('Room Details'!$J1653=0,ISBLANK('Room Details'!$J1653),'Room Details'!$J1653="N/A"),0,IF('Room Details'!$J1653&gt;$D1665,('Room Details'!$J1653/$E1665)+$F1665,IF('Room Details'!$J1653&lt;=ABS($B1665*$C1665),1,('Room Details'!$J1653/$B1665)+$C1665))),0),0)</f>
        <v>0</v>
      </c>
      <c r="J1665" s="167"/>
      <c r="K1665" s="167"/>
      <c r="L1665" s="156">
        <f t="shared" si="100"/>
        <v>0</v>
      </c>
      <c r="M1665" s="156">
        <f t="shared" si="101"/>
        <v>0</v>
      </c>
      <c r="N1665" s="165"/>
      <c r="O1665" s="165"/>
      <c r="P1665" s="156">
        <f t="shared" si="102"/>
        <v>0</v>
      </c>
      <c r="Q1665" s="156">
        <f t="shared" si="103"/>
        <v>0</v>
      </c>
      <c r="R1665" s="165"/>
      <c r="S1665" s="165"/>
    </row>
    <row r="1666" spans="1:19" x14ac:dyDescent="0.25">
      <c r="A1666" s="156">
        <v>1651</v>
      </c>
      <c r="B1666" s="156" t="e">
        <f>VLOOKUP('Room Details'!$I1654,NCA_Calculations!$I$3:$N$12,2,0)</f>
        <v>#N/A</v>
      </c>
      <c r="C1666" s="156" t="e">
        <f>VLOOKUP('Room Details'!$I1654,NCA_Calculations!$I$3:$N$12,3,0)</f>
        <v>#N/A</v>
      </c>
      <c r="D1666" s="156" t="e">
        <f>VLOOKUP('Room Details'!$I1654,NCA_Calculations!$I$3:$N$12,4,0)</f>
        <v>#N/A</v>
      </c>
      <c r="E1666" s="156" t="e">
        <f>VLOOKUP('Room Details'!$I1654,NCA_Calculations!$I$3:$N$12,5,0)</f>
        <v>#N/A</v>
      </c>
      <c r="F1666" s="156" t="e">
        <f>VLOOKUP('Room Details'!$I1654,NCA_Calculations!$I$3:$N$12,6,0)</f>
        <v>#N/A</v>
      </c>
      <c r="G1666" s="156" t="str">
        <f>IF(OR(ISBLANK('Room Details'!$M1654), 'Room Details'!$M1654 = 0,  'Room Details'!$M1654 = "N/A" ),"Usable","Unusable")</f>
        <v>Usable</v>
      </c>
      <c r="H1666" s="156">
        <f>'Room Details'!$V1654</f>
        <v>0</v>
      </c>
      <c r="I1666" s="156">
        <f>_xlfn.IFNA(ROUNDUP(IF(OR('Room Details'!$J1654=0,ISBLANK('Room Details'!$J1654),'Room Details'!$J1654="N/A"),0,IF('Room Details'!$J1654&gt;$D1666,('Room Details'!$J1654/$E1666)+$F1666,IF('Room Details'!$J1654&lt;=ABS($B1666*$C1666),1,('Room Details'!$J1654/$B1666)+$C1666))),0),0)</f>
        <v>0</v>
      </c>
      <c r="J1666" s="167"/>
      <c r="K1666" s="167"/>
      <c r="L1666" s="156">
        <f t="shared" si="100"/>
        <v>0</v>
      </c>
      <c r="M1666" s="156">
        <f t="shared" si="101"/>
        <v>0</v>
      </c>
      <c r="N1666" s="165"/>
      <c r="O1666" s="165"/>
      <c r="P1666" s="156">
        <f t="shared" si="102"/>
        <v>0</v>
      </c>
      <c r="Q1666" s="156">
        <f t="shared" si="103"/>
        <v>0</v>
      </c>
      <c r="R1666" s="165"/>
      <c r="S1666" s="165"/>
    </row>
    <row r="1667" spans="1:19" x14ac:dyDescent="0.25">
      <c r="A1667" s="156">
        <v>1652</v>
      </c>
      <c r="B1667" s="156" t="e">
        <f>VLOOKUP('Room Details'!$I1655,NCA_Calculations!$I$3:$N$12,2,0)</f>
        <v>#N/A</v>
      </c>
      <c r="C1667" s="156" t="e">
        <f>VLOOKUP('Room Details'!$I1655,NCA_Calculations!$I$3:$N$12,3,0)</f>
        <v>#N/A</v>
      </c>
      <c r="D1667" s="156" t="e">
        <f>VLOOKUP('Room Details'!$I1655,NCA_Calculations!$I$3:$N$12,4,0)</f>
        <v>#N/A</v>
      </c>
      <c r="E1667" s="156" t="e">
        <f>VLOOKUP('Room Details'!$I1655,NCA_Calculations!$I$3:$N$12,5,0)</f>
        <v>#N/A</v>
      </c>
      <c r="F1667" s="156" t="e">
        <f>VLOOKUP('Room Details'!$I1655,NCA_Calculations!$I$3:$N$12,6,0)</f>
        <v>#N/A</v>
      </c>
      <c r="G1667" s="156" t="str">
        <f>IF(OR(ISBLANK('Room Details'!$M1655), 'Room Details'!$M1655 = 0,  'Room Details'!$M1655 = "N/A" ),"Usable","Unusable")</f>
        <v>Usable</v>
      </c>
      <c r="H1667" s="156">
        <f>'Room Details'!$V1655</f>
        <v>0</v>
      </c>
      <c r="I1667" s="156">
        <f>_xlfn.IFNA(ROUNDUP(IF(OR('Room Details'!$J1655=0,ISBLANK('Room Details'!$J1655),'Room Details'!$J1655="N/A"),0,IF('Room Details'!$J1655&gt;$D1667,('Room Details'!$J1655/$E1667)+$F1667,IF('Room Details'!$J1655&lt;=ABS($B1667*$C1667),1,('Room Details'!$J1655/$B1667)+$C1667))),0),0)</f>
        <v>0</v>
      </c>
      <c r="J1667" s="167"/>
      <c r="K1667" s="167"/>
      <c r="L1667" s="156">
        <f t="shared" si="100"/>
        <v>0</v>
      </c>
      <c r="M1667" s="156">
        <f t="shared" si="101"/>
        <v>0</v>
      </c>
      <c r="N1667" s="165"/>
      <c r="O1667" s="165"/>
      <c r="P1667" s="156">
        <f t="shared" si="102"/>
        <v>0</v>
      </c>
      <c r="Q1667" s="156">
        <f t="shared" si="103"/>
        <v>0</v>
      </c>
      <c r="R1667" s="165"/>
      <c r="S1667" s="165"/>
    </row>
    <row r="1668" spans="1:19" x14ac:dyDescent="0.25">
      <c r="A1668" s="156">
        <v>1653</v>
      </c>
      <c r="B1668" s="156" t="e">
        <f>VLOOKUP('Room Details'!$I1656,NCA_Calculations!$I$3:$N$12,2,0)</f>
        <v>#N/A</v>
      </c>
      <c r="C1668" s="156" t="e">
        <f>VLOOKUP('Room Details'!$I1656,NCA_Calculations!$I$3:$N$12,3,0)</f>
        <v>#N/A</v>
      </c>
      <c r="D1668" s="156" t="e">
        <f>VLOOKUP('Room Details'!$I1656,NCA_Calculations!$I$3:$N$12,4,0)</f>
        <v>#N/A</v>
      </c>
      <c r="E1668" s="156" t="e">
        <f>VLOOKUP('Room Details'!$I1656,NCA_Calculations!$I$3:$N$12,5,0)</f>
        <v>#N/A</v>
      </c>
      <c r="F1668" s="156" t="e">
        <f>VLOOKUP('Room Details'!$I1656,NCA_Calculations!$I$3:$N$12,6,0)</f>
        <v>#N/A</v>
      </c>
      <c r="G1668" s="156" t="str">
        <f>IF(OR(ISBLANK('Room Details'!$M1656), 'Room Details'!$M1656 = 0,  'Room Details'!$M1656 = "N/A" ),"Usable","Unusable")</f>
        <v>Usable</v>
      </c>
      <c r="H1668" s="156">
        <f>'Room Details'!$V1656</f>
        <v>0</v>
      </c>
      <c r="I1668" s="156">
        <f>_xlfn.IFNA(ROUNDUP(IF(OR('Room Details'!$J1656=0,ISBLANK('Room Details'!$J1656),'Room Details'!$J1656="N/A"),0,IF('Room Details'!$J1656&gt;$D1668,('Room Details'!$J1656/$E1668)+$F1668,IF('Room Details'!$J1656&lt;=ABS($B1668*$C1668),1,('Room Details'!$J1656/$B1668)+$C1668))),0),0)</f>
        <v>0</v>
      </c>
      <c r="J1668" s="167"/>
      <c r="K1668" s="167"/>
      <c r="L1668" s="156">
        <f t="shared" si="100"/>
        <v>0</v>
      </c>
      <c r="M1668" s="156">
        <f t="shared" si="101"/>
        <v>0</v>
      </c>
      <c r="N1668" s="165"/>
      <c r="O1668" s="165"/>
      <c r="P1668" s="156">
        <f t="shared" si="102"/>
        <v>0</v>
      </c>
      <c r="Q1668" s="156">
        <f t="shared" si="103"/>
        <v>0</v>
      </c>
      <c r="R1668" s="165"/>
      <c r="S1668" s="165"/>
    </row>
    <row r="1669" spans="1:19" x14ac:dyDescent="0.25">
      <c r="A1669" s="156">
        <v>1654</v>
      </c>
      <c r="B1669" s="156" t="e">
        <f>VLOOKUP('Room Details'!$I1657,NCA_Calculations!$I$3:$N$12,2,0)</f>
        <v>#N/A</v>
      </c>
      <c r="C1669" s="156" t="e">
        <f>VLOOKUP('Room Details'!$I1657,NCA_Calculations!$I$3:$N$12,3,0)</f>
        <v>#N/A</v>
      </c>
      <c r="D1669" s="156" t="e">
        <f>VLOOKUP('Room Details'!$I1657,NCA_Calculations!$I$3:$N$12,4,0)</f>
        <v>#N/A</v>
      </c>
      <c r="E1669" s="156" t="e">
        <f>VLOOKUP('Room Details'!$I1657,NCA_Calculations!$I$3:$N$12,5,0)</f>
        <v>#N/A</v>
      </c>
      <c r="F1669" s="156" t="e">
        <f>VLOOKUP('Room Details'!$I1657,NCA_Calculations!$I$3:$N$12,6,0)</f>
        <v>#N/A</v>
      </c>
      <c r="G1669" s="156" t="str">
        <f>IF(OR(ISBLANK('Room Details'!$M1657), 'Room Details'!$M1657 = 0,  'Room Details'!$M1657 = "N/A" ),"Usable","Unusable")</f>
        <v>Usable</v>
      </c>
      <c r="H1669" s="156">
        <f>'Room Details'!$V1657</f>
        <v>0</v>
      </c>
      <c r="I1669" s="156">
        <f>_xlfn.IFNA(ROUNDUP(IF(OR('Room Details'!$J1657=0,ISBLANK('Room Details'!$J1657),'Room Details'!$J1657="N/A"),0,IF('Room Details'!$J1657&gt;$D1669,('Room Details'!$J1657/$E1669)+$F1669,IF('Room Details'!$J1657&lt;=ABS($B1669*$C1669),1,('Room Details'!$J1657/$B1669)+$C1669))),0),0)</f>
        <v>0</v>
      </c>
      <c r="J1669" s="167"/>
      <c r="K1669" s="167"/>
      <c r="L1669" s="156">
        <f t="shared" si="100"/>
        <v>0</v>
      </c>
      <c r="M1669" s="156">
        <f t="shared" si="101"/>
        <v>0</v>
      </c>
      <c r="N1669" s="165"/>
      <c r="O1669" s="165"/>
      <c r="P1669" s="156">
        <f t="shared" si="102"/>
        <v>0</v>
      </c>
      <c r="Q1669" s="156">
        <f t="shared" si="103"/>
        <v>0</v>
      </c>
      <c r="R1669" s="165"/>
      <c r="S1669" s="165"/>
    </row>
    <row r="1670" spans="1:19" x14ac:dyDescent="0.25">
      <c r="A1670" s="156">
        <v>1655</v>
      </c>
      <c r="B1670" s="156" t="e">
        <f>VLOOKUP('Room Details'!$I1658,NCA_Calculations!$I$3:$N$12,2,0)</f>
        <v>#N/A</v>
      </c>
      <c r="C1670" s="156" t="e">
        <f>VLOOKUP('Room Details'!$I1658,NCA_Calculations!$I$3:$N$12,3,0)</f>
        <v>#N/A</v>
      </c>
      <c r="D1670" s="156" t="e">
        <f>VLOOKUP('Room Details'!$I1658,NCA_Calculations!$I$3:$N$12,4,0)</f>
        <v>#N/A</v>
      </c>
      <c r="E1670" s="156" t="e">
        <f>VLOOKUP('Room Details'!$I1658,NCA_Calculations!$I$3:$N$12,5,0)</f>
        <v>#N/A</v>
      </c>
      <c r="F1670" s="156" t="e">
        <f>VLOOKUP('Room Details'!$I1658,NCA_Calculations!$I$3:$N$12,6,0)</f>
        <v>#N/A</v>
      </c>
      <c r="G1670" s="156" t="str">
        <f>IF(OR(ISBLANK('Room Details'!$M1658), 'Room Details'!$M1658 = 0,  'Room Details'!$M1658 = "N/A" ),"Usable","Unusable")</f>
        <v>Usable</v>
      </c>
      <c r="H1670" s="156">
        <f>'Room Details'!$V1658</f>
        <v>0</v>
      </c>
      <c r="I1670" s="156">
        <f>_xlfn.IFNA(ROUNDUP(IF(OR('Room Details'!$J1658=0,ISBLANK('Room Details'!$J1658),'Room Details'!$J1658="N/A"),0,IF('Room Details'!$J1658&gt;$D1670,('Room Details'!$J1658/$E1670)+$F1670,IF('Room Details'!$J1658&lt;=ABS($B1670*$C1670),1,('Room Details'!$J1658/$B1670)+$C1670))),0),0)</f>
        <v>0</v>
      </c>
      <c r="J1670" s="167"/>
      <c r="K1670" s="167"/>
      <c r="L1670" s="156">
        <f t="shared" si="100"/>
        <v>0</v>
      </c>
      <c r="M1670" s="156">
        <f t="shared" si="101"/>
        <v>0</v>
      </c>
      <c r="N1670" s="165"/>
      <c r="O1670" s="165"/>
      <c r="P1670" s="156">
        <f t="shared" si="102"/>
        <v>0</v>
      </c>
      <c r="Q1670" s="156">
        <f t="shared" si="103"/>
        <v>0</v>
      </c>
      <c r="R1670" s="165"/>
      <c r="S1670" s="165"/>
    </row>
    <row r="1671" spans="1:19" x14ac:dyDescent="0.25">
      <c r="A1671" s="156">
        <v>1656</v>
      </c>
      <c r="B1671" s="156" t="e">
        <f>VLOOKUP('Room Details'!$I1659,NCA_Calculations!$I$3:$N$12,2,0)</f>
        <v>#N/A</v>
      </c>
      <c r="C1671" s="156" t="e">
        <f>VLOOKUP('Room Details'!$I1659,NCA_Calculations!$I$3:$N$12,3,0)</f>
        <v>#N/A</v>
      </c>
      <c r="D1671" s="156" t="e">
        <f>VLOOKUP('Room Details'!$I1659,NCA_Calculations!$I$3:$N$12,4,0)</f>
        <v>#N/A</v>
      </c>
      <c r="E1671" s="156" t="e">
        <f>VLOOKUP('Room Details'!$I1659,NCA_Calculations!$I$3:$N$12,5,0)</f>
        <v>#N/A</v>
      </c>
      <c r="F1671" s="156" t="e">
        <f>VLOOKUP('Room Details'!$I1659,NCA_Calculations!$I$3:$N$12,6,0)</f>
        <v>#N/A</v>
      </c>
      <c r="G1671" s="156" t="str">
        <f>IF(OR(ISBLANK('Room Details'!$M1659), 'Room Details'!$M1659 = 0,  'Room Details'!$M1659 = "N/A" ),"Usable","Unusable")</f>
        <v>Usable</v>
      </c>
      <c r="H1671" s="156">
        <f>'Room Details'!$V1659</f>
        <v>0</v>
      </c>
      <c r="I1671" s="156">
        <f>_xlfn.IFNA(ROUNDUP(IF(OR('Room Details'!$J1659=0,ISBLANK('Room Details'!$J1659),'Room Details'!$J1659="N/A"),0,IF('Room Details'!$J1659&gt;$D1671,('Room Details'!$J1659/$E1671)+$F1671,IF('Room Details'!$J1659&lt;=ABS($B1671*$C1671),1,('Room Details'!$J1659/$B1671)+$C1671))),0),0)</f>
        <v>0</v>
      </c>
      <c r="J1671" s="167"/>
      <c r="K1671" s="167"/>
      <c r="L1671" s="156">
        <f t="shared" si="100"/>
        <v>0</v>
      </c>
      <c r="M1671" s="156">
        <f t="shared" si="101"/>
        <v>0</v>
      </c>
      <c r="N1671" s="165"/>
      <c r="O1671" s="165"/>
      <c r="P1671" s="156">
        <f t="shared" si="102"/>
        <v>0</v>
      </c>
      <c r="Q1671" s="156">
        <f t="shared" si="103"/>
        <v>0</v>
      </c>
      <c r="R1671" s="165"/>
      <c r="S1671" s="165"/>
    </row>
    <row r="1672" spans="1:19" x14ac:dyDescent="0.25">
      <c r="A1672" s="156">
        <v>1657</v>
      </c>
      <c r="B1672" s="156" t="e">
        <f>VLOOKUP('Room Details'!$I1660,NCA_Calculations!$I$3:$N$12,2,0)</f>
        <v>#N/A</v>
      </c>
      <c r="C1672" s="156" t="e">
        <f>VLOOKUP('Room Details'!$I1660,NCA_Calculations!$I$3:$N$12,3,0)</f>
        <v>#N/A</v>
      </c>
      <c r="D1672" s="156" t="e">
        <f>VLOOKUP('Room Details'!$I1660,NCA_Calculations!$I$3:$N$12,4,0)</f>
        <v>#N/A</v>
      </c>
      <c r="E1672" s="156" t="e">
        <f>VLOOKUP('Room Details'!$I1660,NCA_Calculations!$I$3:$N$12,5,0)</f>
        <v>#N/A</v>
      </c>
      <c r="F1672" s="156" t="e">
        <f>VLOOKUP('Room Details'!$I1660,NCA_Calculations!$I$3:$N$12,6,0)</f>
        <v>#N/A</v>
      </c>
      <c r="G1672" s="156" t="str">
        <f>IF(OR(ISBLANK('Room Details'!$M1660), 'Room Details'!$M1660 = 0,  'Room Details'!$M1660 = "N/A" ),"Usable","Unusable")</f>
        <v>Usable</v>
      </c>
      <c r="H1672" s="156">
        <f>'Room Details'!$V1660</f>
        <v>0</v>
      </c>
      <c r="I1672" s="156">
        <f>_xlfn.IFNA(ROUNDUP(IF(OR('Room Details'!$J1660=0,ISBLANK('Room Details'!$J1660),'Room Details'!$J1660="N/A"),0,IF('Room Details'!$J1660&gt;$D1672,('Room Details'!$J1660/$E1672)+$F1672,IF('Room Details'!$J1660&lt;=ABS($B1672*$C1672),1,('Room Details'!$J1660/$B1672)+$C1672))),0),0)</f>
        <v>0</v>
      </c>
      <c r="J1672" s="167"/>
      <c r="K1672" s="167"/>
      <c r="L1672" s="156">
        <f t="shared" si="100"/>
        <v>0</v>
      </c>
      <c r="M1672" s="156">
        <f t="shared" si="101"/>
        <v>0</v>
      </c>
      <c r="N1672" s="165"/>
      <c r="O1672" s="165"/>
      <c r="P1672" s="156">
        <f t="shared" si="102"/>
        <v>0</v>
      </c>
      <c r="Q1672" s="156">
        <f t="shared" si="103"/>
        <v>0</v>
      </c>
      <c r="R1672" s="165"/>
      <c r="S1672" s="165"/>
    </row>
    <row r="1673" spans="1:19" x14ac:dyDescent="0.25">
      <c r="A1673" s="156">
        <v>1658</v>
      </c>
      <c r="B1673" s="156" t="e">
        <f>VLOOKUP('Room Details'!$I1661,NCA_Calculations!$I$3:$N$12,2,0)</f>
        <v>#N/A</v>
      </c>
      <c r="C1673" s="156" t="e">
        <f>VLOOKUP('Room Details'!$I1661,NCA_Calculations!$I$3:$N$12,3,0)</f>
        <v>#N/A</v>
      </c>
      <c r="D1673" s="156" t="e">
        <f>VLOOKUP('Room Details'!$I1661,NCA_Calculations!$I$3:$N$12,4,0)</f>
        <v>#N/A</v>
      </c>
      <c r="E1673" s="156" t="e">
        <f>VLOOKUP('Room Details'!$I1661,NCA_Calculations!$I$3:$N$12,5,0)</f>
        <v>#N/A</v>
      </c>
      <c r="F1673" s="156" t="e">
        <f>VLOOKUP('Room Details'!$I1661,NCA_Calculations!$I$3:$N$12,6,0)</f>
        <v>#N/A</v>
      </c>
      <c r="G1673" s="156" t="str">
        <f>IF(OR(ISBLANK('Room Details'!$M1661), 'Room Details'!$M1661 = 0,  'Room Details'!$M1661 = "N/A" ),"Usable","Unusable")</f>
        <v>Usable</v>
      </c>
      <c r="H1673" s="156">
        <f>'Room Details'!$V1661</f>
        <v>0</v>
      </c>
      <c r="I1673" s="156">
        <f>_xlfn.IFNA(ROUNDUP(IF(OR('Room Details'!$J1661=0,ISBLANK('Room Details'!$J1661),'Room Details'!$J1661="N/A"),0,IF('Room Details'!$J1661&gt;$D1673,('Room Details'!$J1661/$E1673)+$F1673,IF('Room Details'!$J1661&lt;=ABS($B1673*$C1673),1,('Room Details'!$J1661/$B1673)+$C1673))),0),0)</f>
        <v>0</v>
      </c>
      <c r="J1673" s="167"/>
      <c r="K1673" s="167"/>
      <c r="L1673" s="156">
        <f t="shared" si="100"/>
        <v>0</v>
      </c>
      <c r="M1673" s="156">
        <f t="shared" si="101"/>
        <v>0</v>
      </c>
      <c r="N1673" s="165"/>
      <c r="O1673" s="165"/>
      <c r="P1673" s="156">
        <f t="shared" si="102"/>
        <v>0</v>
      </c>
      <c r="Q1673" s="156">
        <f t="shared" si="103"/>
        <v>0</v>
      </c>
      <c r="R1673" s="165"/>
      <c r="S1673" s="165"/>
    </row>
    <row r="1674" spans="1:19" x14ac:dyDescent="0.25">
      <c r="A1674" s="156">
        <v>1659</v>
      </c>
      <c r="B1674" s="156" t="e">
        <f>VLOOKUP('Room Details'!$I1662,NCA_Calculations!$I$3:$N$12,2,0)</f>
        <v>#N/A</v>
      </c>
      <c r="C1674" s="156" t="e">
        <f>VLOOKUP('Room Details'!$I1662,NCA_Calculations!$I$3:$N$12,3,0)</f>
        <v>#N/A</v>
      </c>
      <c r="D1674" s="156" t="e">
        <f>VLOOKUP('Room Details'!$I1662,NCA_Calculations!$I$3:$N$12,4,0)</f>
        <v>#N/A</v>
      </c>
      <c r="E1674" s="156" t="e">
        <f>VLOOKUP('Room Details'!$I1662,NCA_Calculations!$I$3:$N$12,5,0)</f>
        <v>#N/A</v>
      </c>
      <c r="F1674" s="156" t="e">
        <f>VLOOKUP('Room Details'!$I1662,NCA_Calculations!$I$3:$N$12,6,0)</f>
        <v>#N/A</v>
      </c>
      <c r="G1674" s="156" t="str">
        <f>IF(OR(ISBLANK('Room Details'!$M1662), 'Room Details'!$M1662 = 0,  'Room Details'!$M1662 = "N/A" ),"Usable","Unusable")</f>
        <v>Usable</v>
      </c>
      <c r="H1674" s="156">
        <f>'Room Details'!$V1662</f>
        <v>0</v>
      </c>
      <c r="I1674" s="156">
        <f>_xlfn.IFNA(ROUNDUP(IF(OR('Room Details'!$J1662=0,ISBLANK('Room Details'!$J1662),'Room Details'!$J1662="N/A"),0,IF('Room Details'!$J1662&gt;$D1674,('Room Details'!$J1662/$E1674)+$F1674,IF('Room Details'!$J1662&lt;=ABS($B1674*$C1674),1,('Room Details'!$J1662/$B1674)+$C1674))),0),0)</f>
        <v>0</v>
      </c>
      <c r="J1674" s="167"/>
      <c r="K1674" s="167"/>
      <c r="L1674" s="156">
        <f t="shared" si="100"/>
        <v>0</v>
      </c>
      <c r="M1674" s="156">
        <f t="shared" si="101"/>
        <v>0</v>
      </c>
      <c r="N1674" s="165"/>
      <c r="O1674" s="165"/>
      <c r="P1674" s="156">
        <f t="shared" si="102"/>
        <v>0</v>
      </c>
      <c r="Q1674" s="156">
        <f t="shared" si="103"/>
        <v>0</v>
      </c>
      <c r="R1674" s="165"/>
      <c r="S1674" s="165"/>
    </row>
    <row r="1675" spans="1:19" x14ac:dyDescent="0.25">
      <c r="A1675" s="156">
        <v>1660</v>
      </c>
      <c r="B1675" s="156" t="e">
        <f>VLOOKUP('Room Details'!$I1663,NCA_Calculations!$I$3:$N$12,2,0)</f>
        <v>#N/A</v>
      </c>
      <c r="C1675" s="156" t="e">
        <f>VLOOKUP('Room Details'!$I1663,NCA_Calculations!$I$3:$N$12,3,0)</f>
        <v>#N/A</v>
      </c>
      <c r="D1675" s="156" t="e">
        <f>VLOOKUP('Room Details'!$I1663,NCA_Calculations!$I$3:$N$12,4,0)</f>
        <v>#N/A</v>
      </c>
      <c r="E1675" s="156" t="e">
        <f>VLOOKUP('Room Details'!$I1663,NCA_Calculations!$I$3:$N$12,5,0)</f>
        <v>#N/A</v>
      </c>
      <c r="F1675" s="156" t="e">
        <f>VLOOKUP('Room Details'!$I1663,NCA_Calculations!$I$3:$N$12,6,0)</f>
        <v>#N/A</v>
      </c>
      <c r="G1675" s="156" t="str">
        <f>IF(OR(ISBLANK('Room Details'!$M1663), 'Room Details'!$M1663 = 0,  'Room Details'!$M1663 = "N/A" ),"Usable","Unusable")</f>
        <v>Usable</v>
      </c>
      <c r="H1675" s="156">
        <f>'Room Details'!$V1663</f>
        <v>0</v>
      </c>
      <c r="I1675" s="156">
        <f>_xlfn.IFNA(ROUNDUP(IF(OR('Room Details'!$J1663=0,ISBLANK('Room Details'!$J1663),'Room Details'!$J1663="N/A"),0,IF('Room Details'!$J1663&gt;$D1675,('Room Details'!$J1663/$E1675)+$F1675,IF('Room Details'!$J1663&lt;=ABS($B1675*$C1675),1,('Room Details'!$J1663/$B1675)+$C1675))),0),0)</f>
        <v>0</v>
      </c>
      <c r="J1675" s="167"/>
      <c r="K1675" s="167"/>
      <c r="L1675" s="156">
        <f t="shared" si="100"/>
        <v>0</v>
      </c>
      <c r="M1675" s="156">
        <f t="shared" si="101"/>
        <v>0</v>
      </c>
      <c r="N1675" s="165"/>
      <c r="O1675" s="165"/>
      <c r="P1675" s="156">
        <f t="shared" si="102"/>
        <v>0</v>
      </c>
      <c r="Q1675" s="156">
        <f t="shared" si="103"/>
        <v>0</v>
      </c>
      <c r="R1675" s="165"/>
      <c r="S1675" s="165"/>
    </row>
    <row r="1676" spans="1:19" x14ac:dyDescent="0.25">
      <c r="A1676" s="156">
        <v>1661</v>
      </c>
      <c r="B1676" s="156" t="e">
        <f>VLOOKUP('Room Details'!$I1664,NCA_Calculations!$I$3:$N$12,2,0)</f>
        <v>#N/A</v>
      </c>
      <c r="C1676" s="156" t="e">
        <f>VLOOKUP('Room Details'!$I1664,NCA_Calculations!$I$3:$N$12,3,0)</f>
        <v>#N/A</v>
      </c>
      <c r="D1676" s="156" t="e">
        <f>VLOOKUP('Room Details'!$I1664,NCA_Calculations!$I$3:$N$12,4,0)</f>
        <v>#N/A</v>
      </c>
      <c r="E1676" s="156" t="e">
        <f>VLOOKUP('Room Details'!$I1664,NCA_Calculations!$I$3:$N$12,5,0)</f>
        <v>#N/A</v>
      </c>
      <c r="F1676" s="156" t="e">
        <f>VLOOKUP('Room Details'!$I1664,NCA_Calculations!$I$3:$N$12,6,0)</f>
        <v>#N/A</v>
      </c>
      <c r="G1676" s="156" t="str">
        <f>IF(OR(ISBLANK('Room Details'!$M1664), 'Room Details'!$M1664 = 0,  'Room Details'!$M1664 = "N/A" ),"Usable","Unusable")</f>
        <v>Usable</v>
      </c>
      <c r="H1676" s="156">
        <f>'Room Details'!$V1664</f>
        <v>0</v>
      </c>
      <c r="I1676" s="156">
        <f>_xlfn.IFNA(ROUNDUP(IF(OR('Room Details'!$J1664=0,ISBLANK('Room Details'!$J1664),'Room Details'!$J1664="N/A"),0,IF('Room Details'!$J1664&gt;$D1676,('Room Details'!$J1664/$E1676)+$F1676,IF('Room Details'!$J1664&lt;=ABS($B1676*$C1676),1,('Room Details'!$J1664/$B1676)+$C1676))),0),0)</f>
        <v>0</v>
      </c>
      <c r="J1676" s="167"/>
      <c r="K1676" s="167"/>
      <c r="L1676" s="156">
        <f t="shared" si="100"/>
        <v>0</v>
      </c>
      <c r="M1676" s="156">
        <f t="shared" si="101"/>
        <v>0</v>
      </c>
      <c r="N1676" s="165"/>
      <c r="O1676" s="165"/>
      <c r="P1676" s="156">
        <f t="shared" si="102"/>
        <v>0</v>
      </c>
      <c r="Q1676" s="156">
        <f t="shared" si="103"/>
        <v>0</v>
      </c>
      <c r="R1676" s="165"/>
      <c r="S1676" s="165"/>
    </row>
    <row r="1677" spans="1:19" x14ac:dyDescent="0.25">
      <c r="A1677" s="156">
        <v>1662</v>
      </c>
      <c r="B1677" s="156" t="e">
        <f>VLOOKUP('Room Details'!$I1665,NCA_Calculations!$I$3:$N$12,2,0)</f>
        <v>#N/A</v>
      </c>
      <c r="C1677" s="156" t="e">
        <f>VLOOKUP('Room Details'!$I1665,NCA_Calculations!$I$3:$N$12,3,0)</f>
        <v>#N/A</v>
      </c>
      <c r="D1677" s="156" t="e">
        <f>VLOOKUP('Room Details'!$I1665,NCA_Calculations!$I$3:$N$12,4,0)</f>
        <v>#N/A</v>
      </c>
      <c r="E1677" s="156" t="e">
        <f>VLOOKUP('Room Details'!$I1665,NCA_Calculations!$I$3:$N$12,5,0)</f>
        <v>#N/A</v>
      </c>
      <c r="F1677" s="156" t="e">
        <f>VLOOKUP('Room Details'!$I1665,NCA_Calculations!$I$3:$N$12,6,0)</f>
        <v>#N/A</v>
      </c>
      <c r="G1677" s="156" t="str">
        <f>IF(OR(ISBLANK('Room Details'!$M1665), 'Room Details'!$M1665 = 0,  'Room Details'!$M1665 = "N/A" ),"Usable","Unusable")</f>
        <v>Usable</v>
      </c>
      <c r="H1677" s="156">
        <f>'Room Details'!$V1665</f>
        <v>0</v>
      </c>
      <c r="I1677" s="156">
        <f>_xlfn.IFNA(ROUNDUP(IF(OR('Room Details'!$J1665=0,ISBLANK('Room Details'!$J1665),'Room Details'!$J1665="N/A"),0,IF('Room Details'!$J1665&gt;$D1677,('Room Details'!$J1665/$E1677)+$F1677,IF('Room Details'!$J1665&lt;=ABS($B1677*$C1677),1,('Room Details'!$J1665/$B1677)+$C1677))),0),0)</f>
        <v>0</v>
      </c>
      <c r="J1677" s="167"/>
      <c r="K1677" s="167"/>
      <c r="L1677" s="156">
        <f t="shared" si="100"/>
        <v>0</v>
      </c>
      <c r="M1677" s="156">
        <f t="shared" si="101"/>
        <v>0</v>
      </c>
      <c r="N1677" s="165"/>
      <c r="O1677" s="165"/>
      <c r="P1677" s="156">
        <f t="shared" si="102"/>
        <v>0</v>
      </c>
      <c r="Q1677" s="156">
        <f t="shared" si="103"/>
        <v>0</v>
      </c>
      <c r="R1677" s="165"/>
      <c r="S1677" s="165"/>
    </row>
    <row r="1678" spans="1:19" x14ac:dyDescent="0.25">
      <c r="A1678" s="156">
        <v>1663</v>
      </c>
      <c r="B1678" s="156" t="e">
        <f>VLOOKUP('Room Details'!$I1666,NCA_Calculations!$I$3:$N$12,2,0)</f>
        <v>#N/A</v>
      </c>
      <c r="C1678" s="156" t="e">
        <f>VLOOKUP('Room Details'!$I1666,NCA_Calculations!$I$3:$N$12,3,0)</f>
        <v>#N/A</v>
      </c>
      <c r="D1678" s="156" t="e">
        <f>VLOOKUP('Room Details'!$I1666,NCA_Calculations!$I$3:$N$12,4,0)</f>
        <v>#N/A</v>
      </c>
      <c r="E1678" s="156" t="e">
        <f>VLOOKUP('Room Details'!$I1666,NCA_Calculations!$I$3:$N$12,5,0)</f>
        <v>#N/A</v>
      </c>
      <c r="F1678" s="156" t="e">
        <f>VLOOKUP('Room Details'!$I1666,NCA_Calculations!$I$3:$N$12,6,0)</f>
        <v>#N/A</v>
      </c>
      <c r="G1678" s="156" t="str">
        <f>IF(OR(ISBLANK('Room Details'!$M1666), 'Room Details'!$M1666 = 0,  'Room Details'!$M1666 = "N/A" ),"Usable","Unusable")</f>
        <v>Usable</v>
      </c>
      <c r="H1678" s="156">
        <f>'Room Details'!$V1666</f>
        <v>0</v>
      </c>
      <c r="I1678" s="156">
        <f>_xlfn.IFNA(ROUNDUP(IF(OR('Room Details'!$J1666=0,ISBLANK('Room Details'!$J1666),'Room Details'!$J1666="N/A"),0,IF('Room Details'!$J1666&gt;$D1678,('Room Details'!$J1666/$E1678)+$F1678,IF('Room Details'!$J1666&lt;=ABS($B1678*$C1678),1,('Room Details'!$J1666/$B1678)+$C1678))),0),0)</f>
        <v>0</v>
      </c>
      <c r="J1678" s="167"/>
      <c r="K1678" s="167"/>
      <c r="L1678" s="156">
        <f t="shared" si="100"/>
        <v>0</v>
      </c>
      <c r="M1678" s="156">
        <f t="shared" si="101"/>
        <v>0</v>
      </c>
      <c r="N1678" s="165"/>
      <c r="O1678" s="165"/>
      <c r="P1678" s="156">
        <f t="shared" si="102"/>
        <v>0</v>
      </c>
      <c r="Q1678" s="156">
        <f t="shared" si="103"/>
        <v>0</v>
      </c>
      <c r="R1678" s="165"/>
      <c r="S1678" s="165"/>
    </row>
    <row r="1679" spans="1:19" x14ac:dyDescent="0.25">
      <c r="A1679" s="156">
        <v>1664</v>
      </c>
      <c r="B1679" s="156" t="e">
        <f>VLOOKUP('Room Details'!$I1667,NCA_Calculations!$I$3:$N$12,2,0)</f>
        <v>#N/A</v>
      </c>
      <c r="C1679" s="156" t="e">
        <f>VLOOKUP('Room Details'!$I1667,NCA_Calculations!$I$3:$N$12,3,0)</f>
        <v>#N/A</v>
      </c>
      <c r="D1679" s="156" t="e">
        <f>VLOOKUP('Room Details'!$I1667,NCA_Calculations!$I$3:$N$12,4,0)</f>
        <v>#N/A</v>
      </c>
      <c r="E1679" s="156" t="e">
        <f>VLOOKUP('Room Details'!$I1667,NCA_Calculations!$I$3:$N$12,5,0)</f>
        <v>#N/A</v>
      </c>
      <c r="F1679" s="156" t="e">
        <f>VLOOKUP('Room Details'!$I1667,NCA_Calculations!$I$3:$N$12,6,0)</f>
        <v>#N/A</v>
      </c>
      <c r="G1679" s="156" t="str">
        <f>IF(OR(ISBLANK('Room Details'!$M1667), 'Room Details'!$M1667 = 0,  'Room Details'!$M1667 = "N/A" ),"Usable","Unusable")</f>
        <v>Usable</v>
      </c>
      <c r="H1679" s="156">
        <f>'Room Details'!$V1667</f>
        <v>0</v>
      </c>
      <c r="I1679" s="156">
        <f>_xlfn.IFNA(ROUNDUP(IF(OR('Room Details'!$J1667=0,ISBLANK('Room Details'!$J1667),'Room Details'!$J1667="N/A"),0,IF('Room Details'!$J1667&gt;$D1679,('Room Details'!$J1667/$E1679)+$F1679,IF('Room Details'!$J1667&lt;=ABS($B1679*$C1679),1,('Room Details'!$J1667/$B1679)+$C1679))),0),0)</f>
        <v>0</v>
      </c>
      <c r="J1679" s="167"/>
      <c r="K1679" s="167"/>
      <c r="L1679" s="156">
        <f t="shared" si="100"/>
        <v>0</v>
      </c>
      <c r="M1679" s="156">
        <f t="shared" si="101"/>
        <v>0</v>
      </c>
      <c r="N1679" s="165"/>
      <c r="O1679" s="165"/>
      <c r="P1679" s="156">
        <f t="shared" si="102"/>
        <v>0</v>
      </c>
      <c r="Q1679" s="156">
        <f t="shared" si="103"/>
        <v>0</v>
      </c>
      <c r="R1679" s="165"/>
      <c r="S1679" s="165"/>
    </row>
    <row r="1680" spans="1:19" x14ac:dyDescent="0.25">
      <c r="A1680" s="156">
        <v>1665</v>
      </c>
      <c r="B1680" s="156" t="e">
        <f>VLOOKUP('Room Details'!$I1668,NCA_Calculations!$I$3:$N$12,2,0)</f>
        <v>#N/A</v>
      </c>
      <c r="C1680" s="156" t="e">
        <f>VLOOKUP('Room Details'!$I1668,NCA_Calculations!$I$3:$N$12,3,0)</f>
        <v>#N/A</v>
      </c>
      <c r="D1680" s="156" t="e">
        <f>VLOOKUP('Room Details'!$I1668,NCA_Calculations!$I$3:$N$12,4,0)</f>
        <v>#N/A</v>
      </c>
      <c r="E1680" s="156" t="e">
        <f>VLOOKUP('Room Details'!$I1668,NCA_Calculations!$I$3:$N$12,5,0)</f>
        <v>#N/A</v>
      </c>
      <c r="F1680" s="156" t="e">
        <f>VLOOKUP('Room Details'!$I1668,NCA_Calculations!$I$3:$N$12,6,0)</f>
        <v>#N/A</v>
      </c>
      <c r="G1680" s="156" t="str">
        <f>IF(OR(ISBLANK('Room Details'!$M1668), 'Room Details'!$M1668 = 0,  'Room Details'!$M1668 = "N/A" ),"Usable","Unusable")</f>
        <v>Usable</v>
      </c>
      <c r="H1680" s="156">
        <f>'Room Details'!$V1668</f>
        <v>0</v>
      </c>
      <c r="I1680" s="156">
        <f>_xlfn.IFNA(ROUNDUP(IF(OR('Room Details'!$J1668=0,ISBLANK('Room Details'!$J1668),'Room Details'!$J1668="N/A"),0,IF('Room Details'!$J1668&gt;$D1680,('Room Details'!$J1668/$E1680)+$F1680,IF('Room Details'!$J1668&lt;=ABS($B1680*$C1680),1,('Room Details'!$J1668/$B1680)+$C1680))),0),0)</f>
        <v>0</v>
      </c>
      <c r="J1680" s="167"/>
      <c r="K1680" s="167"/>
      <c r="L1680" s="156">
        <f t="shared" si="100"/>
        <v>0</v>
      </c>
      <c r="M1680" s="156">
        <f t="shared" si="101"/>
        <v>0</v>
      </c>
      <c r="N1680" s="165"/>
      <c r="O1680" s="165"/>
      <c r="P1680" s="156">
        <f t="shared" si="102"/>
        <v>0</v>
      </c>
      <c r="Q1680" s="156">
        <f t="shared" si="103"/>
        <v>0</v>
      </c>
      <c r="R1680" s="165"/>
      <c r="S1680" s="165"/>
    </row>
    <row r="1681" spans="1:19" x14ac:dyDescent="0.25">
      <c r="A1681" s="156">
        <v>1666</v>
      </c>
      <c r="B1681" s="156" t="e">
        <f>VLOOKUP('Room Details'!$I1669,NCA_Calculations!$I$3:$N$12,2,0)</f>
        <v>#N/A</v>
      </c>
      <c r="C1681" s="156" t="e">
        <f>VLOOKUP('Room Details'!$I1669,NCA_Calculations!$I$3:$N$12,3,0)</f>
        <v>#N/A</v>
      </c>
      <c r="D1681" s="156" t="e">
        <f>VLOOKUP('Room Details'!$I1669,NCA_Calculations!$I$3:$N$12,4,0)</f>
        <v>#N/A</v>
      </c>
      <c r="E1681" s="156" t="e">
        <f>VLOOKUP('Room Details'!$I1669,NCA_Calculations!$I$3:$N$12,5,0)</f>
        <v>#N/A</v>
      </c>
      <c r="F1681" s="156" t="e">
        <f>VLOOKUP('Room Details'!$I1669,NCA_Calculations!$I$3:$N$12,6,0)</f>
        <v>#N/A</v>
      </c>
      <c r="G1681" s="156" t="str">
        <f>IF(OR(ISBLANK('Room Details'!$M1669), 'Room Details'!$M1669 = 0,  'Room Details'!$M1669 = "N/A" ),"Usable","Unusable")</f>
        <v>Usable</v>
      </c>
      <c r="H1681" s="156">
        <f>'Room Details'!$V1669</f>
        <v>0</v>
      </c>
      <c r="I1681" s="156">
        <f>_xlfn.IFNA(ROUNDUP(IF(OR('Room Details'!$J1669=0,ISBLANK('Room Details'!$J1669),'Room Details'!$J1669="N/A"),0,IF('Room Details'!$J1669&gt;$D1681,('Room Details'!$J1669/$E1681)+$F1681,IF('Room Details'!$J1669&lt;=ABS($B1681*$C1681),1,('Room Details'!$J1669/$B1681)+$C1681))),0),0)</f>
        <v>0</v>
      </c>
      <c r="J1681" s="167"/>
      <c r="K1681" s="167"/>
      <c r="L1681" s="156">
        <f t="shared" ref="L1681:L1744" si="104">IF($G1681 = "Unusable", 0, IF($I1681&lt;$E$9, 0, IF(AND($I1681&gt;=$E$9,$I1681&lt;=$E$4),$I1681,INT($I1681/$E$4)*$E$4)))</f>
        <v>0</v>
      </c>
      <c r="M1681" s="156">
        <f t="shared" ref="M1681:M1744" si="105">$I1681-$L1681</f>
        <v>0</v>
      </c>
      <c r="N1681" s="165"/>
      <c r="O1681" s="165"/>
      <c r="P1681" s="156">
        <f t="shared" ref="P1681:P1744" si="106">$L1681</f>
        <v>0</v>
      </c>
      <c r="Q1681" s="156">
        <f t="shared" ref="Q1681:Q1744" si="107">$M1681</f>
        <v>0</v>
      </c>
      <c r="R1681" s="165"/>
      <c r="S1681" s="165"/>
    </row>
    <row r="1682" spans="1:19" x14ac:dyDescent="0.25">
      <c r="A1682" s="156">
        <v>1667</v>
      </c>
      <c r="B1682" s="156" t="e">
        <f>VLOOKUP('Room Details'!$I1670,NCA_Calculations!$I$3:$N$12,2,0)</f>
        <v>#N/A</v>
      </c>
      <c r="C1682" s="156" t="e">
        <f>VLOOKUP('Room Details'!$I1670,NCA_Calculations!$I$3:$N$12,3,0)</f>
        <v>#N/A</v>
      </c>
      <c r="D1682" s="156" t="e">
        <f>VLOOKUP('Room Details'!$I1670,NCA_Calculations!$I$3:$N$12,4,0)</f>
        <v>#N/A</v>
      </c>
      <c r="E1682" s="156" t="e">
        <f>VLOOKUP('Room Details'!$I1670,NCA_Calculations!$I$3:$N$12,5,0)</f>
        <v>#N/A</v>
      </c>
      <c r="F1682" s="156" t="e">
        <f>VLOOKUP('Room Details'!$I1670,NCA_Calculations!$I$3:$N$12,6,0)</f>
        <v>#N/A</v>
      </c>
      <c r="G1682" s="156" t="str">
        <f>IF(OR(ISBLANK('Room Details'!$M1670), 'Room Details'!$M1670 = 0,  'Room Details'!$M1670 = "N/A" ),"Usable","Unusable")</f>
        <v>Usable</v>
      </c>
      <c r="H1682" s="156">
        <f>'Room Details'!$V1670</f>
        <v>0</v>
      </c>
      <c r="I1682" s="156">
        <f>_xlfn.IFNA(ROUNDUP(IF(OR('Room Details'!$J1670=0,ISBLANK('Room Details'!$J1670),'Room Details'!$J1670="N/A"),0,IF('Room Details'!$J1670&gt;$D1682,('Room Details'!$J1670/$E1682)+$F1682,IF('Room Details'!$J1670&lt;=ABS($B1682*$C1682),1,('Room Details'!$J1670/$B1682)+$C1682))),0),0)</f>
        <v>0</v>
      </c>
      <c r="J1682" s="167"/>
      <c r="K1682" s="167"/>
      <c r="L1682" s="156">
        <f t="shared" si="104"/>
        <v>0</v>
      </c>
      <c r="M1682" s="156">
        <f t="shared" si="105"/>
        <v>0</v>
      </c>
      <c r="N1682" s="165"/>
      <c r="O1682" s="165"/>
      <c r="P1682" s="156">
        <f t="shared" si="106"/>
        <v>0</v>
      </c>
      <c r="Q1682" s="156">
        <f t="shared" si="107"/>
        <v>0</v>
      </c>
      <c r="R1682" s="165"/>
      <c r="S1682" s="165"/>
    </row>
    <row r="1683" spans="1:19" x14ac:dyDescent="0.25">
      <c r="A1683" s="156">
        <v>1668</v>
      </c>
      <c r="B1683" s="156" t="e">
        <f>VLOOKUP('Room Details'!$I1671,NCA_Calculations!$I$3:$N$12,2,0)</f>
        <v>#N/A</v>
      </c>
      <c r="C1683" s="156" t="e">
        <f>VLOOKUP('Room Details'!$I1671,NCA_Calculations!$I$3:$N$12,3,0)</f>
        <v>#N/A</v>
      </c>
      <c r="D1683" s="156" t="e">
        <f>VLOOKUP('Room Details'!$I1671,NCA_Calculations!$I$3:$N$12,4,0)</f>
        <v>#N/A</v>
      </c>
      <c r="E1683" s="156" t="e">
        <f>VLOOKUP('Room Details'!$I1671,NCA_Calculations!$I$3:$N$12,5,0)</f>
        <v>#N/A</v>
      </c>
      <c r="F1683" s="156" t="e">
        <f>VLOOKUP('Room Details'!$I1671,NCA_Calculations!$I$3:$N$12,6,0)</f>
        <v>#N/A</v>
      </c>
      <c r="G1683" s="156" t="str">
        <f>IF(OR(ISBLANK('Room Details'!$M1671), 'Room Details'!$M1671 = 0,  'Room Details'!$M1671 = "N/A" ),"Usable","Unusable")</f>
        <v>Usable</v>
      </c>
      <c r="H1683" s="156">
        <f>'Room Details'!$V1671</f>
        <v>0</v>
      </c>
      <c r="I1683" s="156">
        <f>_xlfn.IFNA(ROUNDUP(IF(OR('Room Details'!$J1671=0,ISBLANK('Room Details'!$J1671),'Room Details'!$J1671="N/A"),0,IF('Room Details'!$J1671&gt;$D1683,('Room Details'!$J1671/$E1683)+$F1683,IF('Room Details'!$J1671&lt;=ABS($B1683*$C1683),1,('Room Details'!$J1671/$B1683)+$C1683))),0),0)</f>
        <v>0</v>
      </c>
      <c r="J1683" s="167"/>
      <c r="K1683" s="167"/>
      <c r="L1683" s="156">
        <f t="shared" si="104"/>
        <v>0</v>
      </c>
      <c r="M1683" s="156">
        <f t="shared" si="105"/>
        <v>0</v>
      </c>
      <c r="N1683" s="165"/>
      <c r="O1683" s="165"/>
      <c r="P1683" s="156">
        <f t="shared" si="106"/>
        <v>0</v>
      </c>
      <c r="Q1683" s="156">
        <f t="shared" si="107"/>
        <v>0</v>
      </c>
      <c r="R1683" s="165"/>
      <c r="S1683" s="165"/>
    </row>
    <row r="1684" spans="1:19" x14ac:dyDescent="0.25">
      <c r="A1684" s="156">
        <v>1669</v>
      </c>
      <c r="B1684" s="156" t="e">
        <f>VLOOKUP('Room Details'!$I1672,NCA_Calculations!$I$3:$N$12,2,0)</f>
        <v>#N/A</v>
      </c>
      <c r="C1684" s="156" t="e">
        <f>VLOOKUP('Room Details'!$I1672,NCA_Calculations!$I$3:$N$12,3,0)</f>
        <v>#N/A</v>
      </c>
      <c r="D1684" s="156" t="e">
        <f>VLOOKUP('Room Details'!$I1672,NCA_Calculations!$I$3:$N$12,4,0)</f>
        <v>#N/A</v>
      </c>
      <c r="E1684" s="156" t="e">
        <f>VLOOKUP('Room Details'!$I1672,NCA_Calculations!$I$3:$N$12,5,0)</f>
        <v>#N/A</v>
      </c>
      <c r="F1684" s="156" t="e">
        <f>VLOOKUP('Room Details'!$I1672,NCA_Calculations!$I$3:$N$12,6,0)</f>
        <v>#N/A</v>
      </c>
      <c r="G1684" s="156" t="str">
        <f>IF(OR(ISBLANK('Room Details'!$M1672), 'Room Details'!$M1672 = 0,  'Room Details'!$M1672 = "N/A" ),"Usable","Unusable")</f>
        <v>Usable</v>
      </c>
      <c r="H1684" s="156">
        <f>'Room Details'!$V1672</f>
        <v>0</v>
      </c>
      <c r="I1684" s="156">
        <f>_xlfn.IFNA(ROUNDUP(IF(OR('Room Details'!$J1672=0,ISBLANK('Room Details'!$J1672),'Room Details'!$J1672="N/A"),0,IF('Room Details'!$J1672&gt;$D1684,('Room Details'!$J1672/$E1684)+$F1684,IF('Room Details'!$J1672&lt;=ABS($B1684*$C1684),1,('Room Details'!$J1672/$B1684)+$C1684))),0),0)</f>
        <v>0</v>
      </c>
      <c r="J1684" s="167"/>
      <c r="K1684" s="167"/>
      <c r="L1684" s="156">
        <f t="shared" si="104"/>
        <v>0</v>
      </c>
      <c r="M1684" s="156">
        <f t="shared" si="105"/>
        <v>0</v>
      </c>
      <c r="N1684" s="165"/>
      <c r="O1684" s="165"/>
      <c r="P1684" s="156">
        <f t="shared" si="106"/>
        <v>0</v>
      </c>
      <c r="Q1684" s="156">
        <f t="shared" si="107"/>
        <v>0</v>
      </c>
      <c r="R1684" s="165"/>
      <c r="S1684" s="165"/>
    </row>
    <row r="1685" spans="1:19" x14ac:dyDescent="0.25">
      <c r="A1685" s="156">
        <v>1670</v>
      </c>
      <c r="B1685" s="156" t="e">
        <f>VLOOKUP('Room Details'!$I1673,NCA_Calculations!$I$3:$N$12,2,0)</f>
        <v>#N/A</v>
      </c>
      <c r="C1685" s="156" t="e">
        <f>VLOOKUP('Room Details'!$I1673,NCA_Calculations!$I$3:$N$12,3,0)</f>
        <v>#N/A</v>
      </c>
      <c r="D1685" s="156" t="e">
        <f>VLOOKUP('Room Details'!$I1673,NCA_Calculations!$I$3:$N$12,4,0)</f>
        <v>#N/A</v>
      </c>
      <c r="E1685" s="156" t="e">
        <f>VLOOKUP('Room Details'!$I1673,NCA_Calculations!$I$3:$N$12,5,0)</f>
        <v>#N/A</v>
      </c>
      <c r="F1685" s="156" t="e">
        <f>VLOOKUP('Room Details'!$I1673,NCA_Calculations!$I$3:$N$12,6,0)</f>
        <v>#N/A</v>
      </c>
      <c r="G1685" s="156" t="str">
        <f>IF(OR(ISBLANK('Room Details'!$M1673), 'Room Details'!$M1673 = 0,  'Room Details'!$M1673 = "N/A" ),"Usable","Unusable")</f>
        <v>Usable</v>
      </c>
      <c r="H1685" s="156">
        <f>'Room Details'!$V1673</f>
        <v>0</v>
      </c>
      <c r="I1685" s="156">
        <f>_xlfn.IFNA(ROUNDUP(IF(OR('Room Details'!$J1673=0,ISBLANK('Room Details'!$J1673),'Room Details'!$J1673="N/A"),0,IF('Room Details'!$J1673&gt;$D1685,('Room Details'!$J1673/$E1685)+$F1685,IF('Room Details'!$J1673&lt;=ABS($B1685*$C1685),1,('Room Details'!$J1673/$B1685)+$C1685))),0),0)</f>
        <v>0</v>
      </c>
      <c r="J1685" s="167"/>
      <c r="K1685" s="167"/>
      <c r="L1685" s="156">
        <f t="shared" si="104"/>
        <v>0</v>
      </c>
      <c r="M1685" s="156">
        <f t="shared" si="105"/>
        <v>0</v>
      </c>
      <c r="N1685" s="165"/>
      <c r="O1685" s="165"/>
      <c r="P1685" s="156">
        <f t="shared" si="106"/>
        <v>0</v>
      </c>
      <c r="Q1685" s="156">
        <f t="shared" si="107"/>
        <v>0</v>
      </c>
      <c r="R1685" s="165"/>
      <c r="S1685" s="165"/>
    </row>
    <row r="1686" spans="1:19" x14ac:dyDescent="0.25">
      <c r="A1686" s="156">
        <v>1671</v>
      </c>
      <c r="B1686" s="156" t="e">
        <f>VLOOKUP('Room Details'!$I1674,NCA_Calculations!$I$3:$N$12,2,0)</f>
        <v>#N/A</v>
      </c>
      <c r="C1686" s="156" t="e">
        <f>VLOOKUP('Room Details'!$I1674,NCA_Calculations!$I$3:$N$12,3,0)</f>
        <v>#N/A</v>
      </c>
      <c r="D1686" s="156" t="e">
        <f>VLOOKUP('Room Details'!$I1674,NCA_Calculations!$I$3:$N$12,4,0)</f>
        <v>#N/A</v>
      </c>
      <c r="E1686" s="156" t="e">
        <f>VLOOKUP('Room Details'!$I1674,NCA_Calculations!$I$3:$N$12,5,0)</f>
        <v>#N/A</v>
      </c>
      <c r="F1686" s="156" t="e">
        <f>VLOOKUP('Room Details'!$I1674,NCA_Calculations!$I$3:$N$12,6,0)</f>
        <v>#N/A</v>
      </c>
      <c r="G1686" s="156" t="str">
        <f>IF(OR(ISBLANK('Room Details'!$M1674), 'Room Details'!$M1674 = 0,  'Room Details'!$M1674 = "N/A" ),"Usable","Unusable")</f>
        <v>Usable</v>
      </c>
      <c r="H1686" s="156">
        <f>'Room Details'!$V1674</f>
        <v>0</v>
      </c>
      <c r="I1686" s="156">
        <f>_xlfn.IFNA(ROUNDUP(IF(OR('Room Details'!$J1674=0,ISBLANK('Room Details'!$J1674),'Room Details'!$J1674="N/A"),0,IF('Room Details'!$J1674&gt;$D1686,('Room Details'!$J1674/$E1686)+$F1686,IF('Room Details'!$J1674&lt;=ABS($B1686*$C1686),1,('Room Details'!$J1674/$B1686)+$C1686))),0),0)</f>
        <v>0</v>
      </c>
      <c r="J1686" s="167"/>
      <c r="K1686" s="167"/>
      <c r="L1686" s="156">
        <f t="shared" si="104"/>
        <v>0</v>
      </c>
      <c r="M1686" s="156">
        <f t="shared" si="105"/>
        <v>0</v>
      </c>
      <c r="N1686" s="165"/>
      <c r="O1686" s="165"/>
      <c r="P1686" s="156">
        <f t="shared" si="106"/>
        <v>0</v>
      </c>
      <c r="Q1686" s="156">
        <f t="shared" si="107"/>
        <v>0</v>
      </c>
      <c r="R1686" s="165"/>
      <c r="S1686" s="165"/>
    </row>
    <row r="1687" spans="1:19" x14ac:dyDescent="0.25">
      <c r="A1687" s="156">
        <v>1672</v>
      </c>
      <c r="B1687" s="156" t="e">
        <f>VLOOKUP('Room Details'!$I1675,NCA_Calculations!$I$3:$N$12,2,0)</f>
        <v>#N/A</v>
      </c>
      <c r="C1687" s="156" t="e">
        <f>VLOOKUP('Room Details'!$I1675,NCA_Calculations!$I$3:$N$12,3,0)</f>
        <v>#N/A</v>
      </c>
      <c r="D1687" s="156" t="e">
        <f>VLOOKUP('Room Details'!$I1675,NCA_Calculations!$I$3:$N$12,4,0)</f>
        <v>#N/A</v>
      </c>
      <c r="E1687" s="156" t="e">
        <f>VLOOKUP('Room Details'!$I1675,NCA_Calculations!$I$3:$N$12,5,0)</f>
        <v>#N/A</v>
      </c>
      <c r="F1687" s="156" t="e">
        <f>VLOOKUP('Room Details'!$I1675,NCA_Calculations!$I$3:$N$12,6,0)</f>
        <v>#N/A</v>
      </c>
      <c r="G1687" s="156" t="str">
        <f>IF(OR(ISBLANK('Room Details'!$M1675), 'Room Details'!$M1675 = 0,  'Room Details'!$M1675 = "N/A" ),"Usable","Unusable")</f>
        <v>Usable</v>
      </c>
      <c r="H1687" s="156">
        <f>'Room Details'!$V1675</f>
        <v>0</v>
      </c>
      <c r="I1687" s="156">
        <f>_xlfn.IFNA(ROUNDUP(IF(OR('Room Details'!$J1675=0,ISBLANK('Room Details'!$J1675),'Room Details'!$J1675="N/A"),0,IF('Room Details'!$J1675&gt;$D1687,('Room Details'!$J1675/$E1687)+$F1687,IF('Room Details'!$J1675&lt;=ABS($B1687*$C1687),1,('Room Details'!$J1675/$B1687)+$C1687))),0),0)</f>
        <v>0</v>
      </c>
      <c r="J1687" s="167"/>
      <c r="K1687" s="167"/>
      <c r="L1687" s="156">
        <f t="shared" si="104"/>
        <v>0</v>
      </c>
      <c r="M1687" s="156">
        <f t="shared" si="105"/>
        <v>0</v>
      </c>
      <c r="N1687" s="165"/>
      <c r="O1687" s="165"/>
      <c r="P1687" s="156">
        <f t="shared" si="106"/>
        <v>0</v>
      </c>
      <c r="Q1687" s="156">
        <f t="shared" si="107"/>
        <v>0</v>
      </c>
      <c r="R1687" s="165"/>
      <c r="S1687" s="165"/>
    </row>
    <row r="1688" spans="1:19" x14ac:dyDescent="0.25">
      <c r="A1688" s="156">
        <v>1673</v>
      </c>
      <c r="B1688" s="156" t="e">
        <f>VLOOKUP('Room Details'!$I1676,NCA_Calculations!$I$3:$N$12,2,0)</f>
        <v>#N/A</v>
      </c>
      <c r="C1688" s="156" t="e">
        <f>VLOOKUP('Room Details'!$I1676,NCA_Calculations!$I$3:$N$12,3,0)</f>
        <v>#N/A</v>
      </c>
      <c r="D1688" s="156" t="e">
        <f>VLOOKUP('Room Details'!$I1676,NCA_Calculations!$I$3:$N$12,4,0)</f>
        <v>#N/A</v>
      </c>
      <c r="E1688" s="156" t="e">
        <f>VLOOKUP('Room Details'!$I1676,NCA_Calculations!$I$3:$N$12,5,0)</f>
        <v>#N/A</v>
      </c>
      <c r="F1688" s="156" t="e">
        <f>VLOOKUP('Room Details'!$I1676,NCA_Calculations!$I$3:$N$12,6,0)</f>
        <v>#N/A</v>
      </c>
      <c r="G1688" s="156" t="str">
        <f>IF(OR(ISBLANK('Room Details'!$M1676), 'Room Details'!$M1676 = 0,  'Room Details'!$M1676 = "N/A" ),"Usable","Unusable")</f>
        <v>Usable</v>
      </c>
      <c r="H1688" s="156">
        <f>'Room Details'!$V1676</f>
        <v>0</v>
      </c>
      <c r="I1688" s="156">
        <f>_xlfn.IFNA(ROUNDUP(IF(OR('Room Details'!$J1676=0,ISBLANK('Room Details'!$J1676),'Room Details'!$J1676="N/A"),0,IF('Room Details'!$J1676&gt;$D1688,('Room Details'!$J1676/$E1688)+$F1688,IF('Room Details'!$J1676&lt;=ABS($B1688*$C1688),1,('Room Details'!$J1676/$B1688)+$C1688))),0),0)</f>
        <v>0</v>
      </c>
      <c r="J1688" s="167"/>
      <c r="K1688" s="167"/>
      <c r="L1688" s="156">
        <f t="shared" si="104"/>
        <v>0</v>
      </c>
      <c r="M1688" s="156">
        <f t="shared" si="105"/>
        <v>0</v>
      </c>
      <c r="N1688" s="165"/>
      <c r="O1688" s="165"/>
      <c r="P1688" s="156">
        <f t="shared" si="106"/>
        <v>0</v>
      </c>
      <c r="Q1688" s="156">
        <f t="shared" si="107"/>
        <v>0</v>
      </c>
      <c r="R1688" s="165"/>
      <c r="S1688" s="165"/>
    </row>
    <row r="1689" spans="1:19" x14ac:dyDescent="0.25">
      <c r="A1689" s="156">
        <v>1674</v>
      </c>
      <c r="B1689" s="156" t="e">
        <f>VLOOKUP('Room Details'!$I1677,NCA_Calculations!$I$3:$N$12,2,0)</f>
        <v>#N/A</v>
      </c>
      <c r="C1689" s="156" t="e">
        <f>VLOOKUP('Room Details'!$I1677,NCA_Calculations!$I$3:$N$12,3,0)</f>
        <v>#N/A</v>
      </c>
      <c r="D1689" s="156" t="e">
        <f>VLOOKUP('Room Details'!$I1677,NCA_Calculations!$I$3:$N$12,4,0)</f>
        <v>#N/A</v>
      </c>
      <c r="E1689" s="156" t="e">
        <f>VLOOKUP('Room Details'!$I1677,NCA_Calculations!$I$3:$N$12,5,0)</f>
        <v>#N/A</v>
      </c>
      <c r="F1689" s="156" t="e">
        <f>VLOOKUP('Room Details'!$I1677,NCA_Calculations!$I$3:$N$12,6,0)</f>
        <v>#N/A</v>
      </c>
      <c r="G1689" s="156" t="str">
        <f>IF(OR(ISBLANK('Room Details'!$M1677), 'Room Details'!$M1677 = 0,  'Room Details'!$M1677 = "N/A" ),"Usable","Unusable")</f>
        <v>Usable</v>
      </c>
      <c r="H1689" s="156">
        <f>'Room Details'!$V1677</f>
        <v>0</v>
      </c>
      <c r="I1689" s="156">
        <f>_xlfn.IFNA(ROUNDUP(IF(OR('Room Details'!$J1677=0,ISBLANK('Room Details'!$J1677),'Room Details'!$J1677="N/A"),0,IF('Room Details'!$J1677&gt;$D1689,('Room Details'!$J1677/$E1689)+$F1689,IF('Room Details'!$J1677&lt;=ABS($B1689*$C1689),1,('Room Details'!$J1677/$B1689)+$C1689))),0),0)</f>
        <v>0</v>
      </c>
      <c r="J1689" s="167"/>
      <c r="K1689" s="167"/>
      <c r="L1689" s="156">
        <f t="shared" si="104"/>
        <v>0</v>
      </c>
      <c r="M1689" s="156">
        <f t="shared" si="105"/>
        <v>0</v>
      </c>
      <c r="N1689" s="165"/>
      <c r="O1689" s="165"/>
      <c r="P1689" s="156">
        <f t="shared" si="106"/>
        <v>0</v>
      </c>
      <c r="Q1689" s="156">
        <f t="shared" si="107"/>
        <v>0</v>
      </c>
      <c r="R1689" s="165"/>
      <c r="S1689" s="165"/>
    </row>
    <row r="1690" spans="1:19" x14ac:dyDescent="0.25">
      <c r="A1690" s="156">
        <v>1675</v>
      </c>
      <c r="B1690" s="156" t="e">
        <f>VLOOKUP('Room Details'!$I1678,NCA_Calculations!$I$3:$N$12,2,0)</f>
        <v>#N/A</v>
      </c>
      <c r="C1690" s="156" t="e">
        <f>VLOOKUP('Room Details'!$I1678,NCA_Calculations!$I$3:$N$12,3,0)</f>
        <v>#N/A</v>
      </c>
      <c r="D1690" s="156" t="e">
        <f>VLOOKUP('Room Details'!$I1678,NCA_Calculations!$I$3:$N$12,4,0)</f>
        <v>#N/A</v>
      </c>
      <c r="E1690" s="156" t="e">
        <f>VLOOKUP('Room Details'!$I1678,NCA_Calculations!$I$3:$N$12,5,0)</f>
        <v>#N/A</v>
      </c>
      <c r="F1690" s="156" t="e">
        <f>VLOOKUP('Room Details'!$I1678,NCA_Calculations!$I$3:$N$12,6,0)</f>
        <v>#N/A</v>
      </c>
      <c r="G1690" s="156" t="str">
        <f>IF(OR(ISBLANK('Room Details'!$M1678), 'Room Details'!$M1678 = 0,  'Room Details'!$M1678 = "N/A" ),"Usable","Unusable")</f>
        <v>Usable</v>
      </c>
      <c r="H1690" s="156">
        <f>'Room Details'!$V1678</f>
        <v>0</v>
      </c>
      <c r="I1690" s="156">
        <f>_xlfn.IFNA(ROUNDUP(IF(OR('Room Details'!$J1678=0,ISBLANK('Room Details'!$J1678),'Room Details'!$J1678="N/A"),0,IF('Room Details'!$J1678&gt;$D1690,('Room Details'!$J1678/$E1690)+$F1690,IF('Room Details'!$J1678&lt;=ABS($B1690*$C1690),1,('Room Details'!$J1678/$B1690)+$C1690))),0),0)</f>
        <v>0</v>
      </c>
      <c r="J1690" s="167"/>
      <c r="K1690" s="167"/>
      <c r="L1690" s="156">
        <f t="shared" si="104"/>
        <v>0</v>
      </c>
      <c r="M1690" s="156">
        <f t="shared" si="105"/>
        <v>0</v>
      </c>
      <c r="N1690" s="165"/>
      <c r="O1690" s="165"/>
      <c r="P1690" s="156">
        <f t="shared" si="106"/>
        <v>0</v>
      </c>
      <c r="Q1690" s="156">
        <f t="shared" si="107"/>
        <v>0</v>
      </c>
      <c r="R1690" s="165"/>
      <c r="S1690" s="165"/>
    </row>
    <row r="1691" spans="1:19" x14ac:dyDescent="0.25">
      <c r="A1691" s="156">
        <v>1676</v>
      </c>
      <c r="B1691" s="156" t="e">
        <f>VLOOKUP('Room Details'!$I1679,NCA_Calculations!$I$3:$N$12,2,0)</f>
        <v>#N/A</v>
      </c>
      <c r="C1691" s="156" t="e">
        <f>VLOOKUP('Room Details'!$I1679,NCA_Calculations!$I$3:$N$12,3,0)</f>
        <v>#N/A</v>
      </c>
      <c r="D1691" s="156" t="e">
        <f>VLOOKUP('Room Details'!$I1679,NCA_Calculations!$I$3:$N$12,4,0)</f>
        <v>#N/A</v>
      </c>
      <c r="E1691" s="156" t="e">
        <f>VLOOKUP('Room Details'!$I1679,NCA_Calculations!$I$3:$N$12,5,0)</f>
        <v>#N/A</v>
      </c>
      <c r="F1691" s="156" t="e">
        <f>VLOOKUP('Room Details'!$I1679,NCA_Calculations!$I$3:$N$12,6,0)</f>
        <v>#N/A</v>
      </c>
      <c r="G1691" s="156" t="str">
        <f>IF(OR(ISBLANK('Room Details'!$M1679), 'Room Details'!$M1679 = 0,  'Room Details'!$M1679 = "N/A" ),"Usable","Unusable")</f>
        <v>Usable</v>
      </c>
      <c r="H1691" s="156">
        <f>'Room Details'!$V1679</f>
        <v>0</v>
      </c>
      <c r="I1691" s="156">
        <f>_xlfn.IFNA(ROUNDUP(IF(OR('Room Details'!$J1679=0,ISBLANK('Room Details'!$J1679),'Room Details'!$J1679="N/A"),0,IF('Room Details'!$J1679&gt;$D1691,('Room Details'!$J1679/$E1691)+$F1691,IF('Room Details'!$J1679&lt;=ABS($B1691*$C1691),1,('Room Details'!$J1679/$B1691)+$C1691))),0),0)</f>
        <v>0</v>
      </c>
      <c r="J1691" s="167"/>
      <c r="K1691" s="167"/>
      <c r="L1691" s="156">
        <f t="shared" si="104"/>
        <v>0</v>
      </c>
      <c r="M1691" s="156">
        <f t="shared" si="105"/>
        <v>0</v>
      </c>
      <c r="N1691" s="165"/>
      <c r="O1691" s="165"/>
      <c r="P1691" s="156">
        <f t="shared" si="106"/>
        <v>0</v>
      </c>
      <c r="Q1691" s="156">
        <f t="shared" si="107"/>
        <v>0</v>
      </c>
      <c r="R1691" s="165"/>
      <c r="S1691" s="165"/>
    </row>
    <row r="1692" spans="1:19" x14ac:dyDescent="0.25">
      <c r="A1692" s="156">
        <v>1677</v>
      </c>
      <c r="B1692" s="156" t="e">
        <f>VLOOKUP('Room Details'!$I1680,NCA_Calculations!$I$3:$N$12,2,0)</f>
        <v>#N/A</v>
      </c>
      <c r="C1692" s="156" t="e">
        <f>VLOOKUP('Room Details'!$I1680,NCA_Calculations!$I$3:$N$12,3,0)</f>
        <v>#N/A</v>
      </c>
      <c r="D1692" s="156" t="e">
        <f>VLOOKUP('Room Details'!$I1680,NCA_Calculations!$I$3:$N$12,4,0)</f>
        <v>#N/A</v>
      </c>
      <c r="E1692" s="156" t="e">
        <f>VLOOKUP('Room Details'!$I1680,NCA_Calculations!$I$3:$N$12,5,0)</f>
        <v>#N/A</v>
      </c>
      <c r="F1692" s="156" t="e">
        <f>VLOOKUP('Room Details'!$I1680,NCA_Calculations!$I$3:$N$12,6,0)</f>
        <v>#N/A</v>
      </c>
      <c r="G1692" s="156" t="str">
        <f>IF(OR(ISBLANK('Room Details'!$M1680), 'Room Details'!$M1680 = 0,  'Room Details'!$M1680 = "N/A" ),"Usable","Unusable")</f>
        <v>Usable</v>
      </c>
      <c r="H1692" s="156">
        <f>'Room Details'!$V1680</f>
        <v>0</v>
      </c>
      <c r="I1692" s="156">
        <f>_xlfn.IFNA(ROUNDUP(IF(OR('Room Details'!$J1680=0,ISBLANK('Room Details'!$J1680),'Room Details'!$J1680="N/A"),0,IF('Room Details'!$J1680&gt;$D1692,('Room Details'!$J1680/$E1692)+$F1692,IF('Room Details'!$J1680&lt;=ABS($B1692*$C1692),1,('Room Details'!$J1680/$B1692)+$C1692))),0),0)</f>
        <v>0</v>
      </c>
      <c r="J1692" s="167"/>
      <c r="K1692" s="167"/>
      <c r="L1692" s="156">
        <f t="shared" si="104"/>
        <v>0</v>
      </c>
      <c r="M1692" s="156">
        <f t="shared" si="105"/>
        <v>0</v>
      </c>
      <c r="N1692" s="165"/>
      <c r="O1692" s="165"/>
      <c r="P1692" s="156">
        <f t="shared" si="106"/>
        <v>0</v>
      </c>
      <c r="Q1692" s="156">
        <f t="shared" si="107"/>
        <v>0</v>
      </c>
      <c r="R1692" s="165"/>
      <c r="S1692" s="165"/>
    </row>
    <row r="1693" spans="1:19" x14ac:dyDescent="0.25">
      <c r="A1693" s="156">
        <v>1678</v>
      </c>
      <c r="B1693" s="156" t="e">
        <f>VLOOKUP('Room Details'!$I1681,NCA_Calculations!$I$3:$N$12,2,0)</f>
        <v>#N/A</v>
      </c>
      <c r="C1693" s="156" t="e">
        <f>VLOOKUP('Room Details'!$I1681,NCA_Calculations!$I$3:$N$12,3,0)</f>
        <v>#N/A</v>
      </c>
      <c r="D1693" s="156" t="e">
        <f>VLOOKUP('Room Details'!$I1681,NCA_Calculations!$I$3:$N$12,4,0)</f>
        <v>#N/A</v>
      </c>
      <c r="E1693" s="156" t="e">
        <f>VLOOKUP('Room Details'!$I1681,NCA_Calculations!$I$3:$N$12,5,0)</f>
        <v>#N/A</v>
      </c>
      <c r="F1693" s="156" t="e">
        <f>VLOOKUP('Room Details'!$I1681,NCA_Calculations!$I$3:$N$12,6,0)</f>
        <v>#N/A</v>
      </c>
      <c r="G1693" s="156" t="str">
        <f>IF(OR(ISBLANK('Room Details'!$M1681), 'Room Details'!$M1681 = 0,  'Room Details'!$M1681 = "N/A" ),"Usable","Unusable")</f>
        <v>Usable</v>
      </c>
      <c r="H1693" s="156">
        <f>'Room Details'!$V1681</f>
        <v>0</v>
      </c>
      <c r="I1693" s="156">
        <f>_xlfn.IFNA(ROUNDUP(IF(OR('Room Details'!$J1681=0,ISBLANK('Room Details'!$J1681),'Room Details'!$J1681="N/A"),0,IF('Room Details'!$J1681&gt;$D1693,('Room Details'!$J1681/$E1693)+$F1693,IF('Room Details'!$J1681&lt;=ABS($B1693*$C1693),1,('Room Details'!$J1681/$B1693)+$C1693))),0),0)</f>
        <v>0</v>
      </c>
      <c r="J1693" s="167"/>
      <c r="K1693" s="167"/>
      <c r="L1693" s="156">
        <f t="shared" si="104"/>
        <v>0</v>
      </c>
      <c r="M1693" s="156">
        <f t="shared" si="105"/>
        <v>0</v>
      </c>
      <c r="N1693" s="165"/>
      <c r="O1693" s="165"/>
      <c r="P1693" s="156">
        <f t="shared" si="106"/>
        <v>0</v>
      </c>
      <c r="Q1693" s="156">
        <f t="shared" si="107"/>
        <v>0</v>
      </c>
      <c r="R1693" s="165"/>
      <c r="S1693" s="165"/>
    </row>
    <row r="1694" spans="1:19" x14ac:dyDescent="0.25">
      <c r="A1694" s="156">
        <v>1679</v>
      </c>
      <c r="B1694" s="156" t="e">
        <f>VLOOKUP('Room Details'!$I1682,NCA_Calculations!$I$3:$N$12,2,0)</f>
        <v>#N/A</v>
      </c>
      <c r="C1694" s="156" t="e">
        <f>VLOOKUP('Room Details'!$I1682,NCA_Calculations!$I$3:$N$12,3,0)</f>
        <v>#N/A</v>
      </c>
      <c r="D1694" s="156" t="e">
        <f>VLOOKUP('Room Details'!$I1682,NCA_Calculations!$I$3:$N$12,4,0)</f>
        <v>#N/A</v>
      </c>
      <c r="E1694" s="156" t="e">
        <f>VLOOKUP('Room Details'!$I1682,NCA_Calculations!$I$3:$N$12,5,0)</f>
        <v>#N/A</v>
      </c>
      <c r="F1694" s="156" t="e">
        <f>VLOOKUP('Room Details'!$I1682,NCA_Calculations!$I$3:$N$12,6,0)</f>
        <v>#N/A</v>
      </c>
      <c r="G1694" s="156" t="str">
        <f>IF(OR(ISBLANK('Room Details'!$M1682), 'Room Details'!$M1682 = 0,  'Room Details'!$M1682 = "N/A" ),"Usable","Unusable")</f>
        <v>Usable</v>
      </c>
      <c r="H1694" s="156">
        <f>'Room Details'!$V1682</f>
        <v>0</v>
      </c>
      <c r="I1694" s="156">
        <f>_xlfn.IFNA(ROUNDUP(IF(OR('Room Details'!$J1682=0,ISBLANK('Room Details'!$J1682),'Room Details'!$J1682="N/A"),0,IF('Room Details'!$J1682&gt;$D1694,('Room Details'!$J1682/$E1694)+$F1694,IF('Room Details'!$J1682&lt;=ABS($B1694*$C1694),1,('Room Details'!$J1682/$B1694)+$C1694))),0),0)</f>
        <v>0</v>
      </c>
      <c r="J1694" s="167"/>
      <c r="K1694" s="167"/>
      <c r="L1694" s="156">
        <f t="shared" si="104"/>
        <v>0</v>
      </c>
      <c r="M1694" s="156">
        <f t="shared" si="105"/>
        <v>0</v>
      </c>
      <c r="N1694" s="165"/>
      <c r="O1694" s="165"/>
      <c r="P1694" s="156">
        <f t="shared" si="106"/>
        <v>0</v>
      </c>
      <c r="Q1694" s="156">
        <f t="shared" si="107"/>
        <v>0</v>
      </c>
      <c r="R1694" s="165"/>
      <c r="S1694" s="165"/>
    </row>
    <row r="1695" spans="1:19" x14ac:dyDescent="0.25">
      <c r="A1695" s="156">
        <v>1680</v>
      </c>
      <c r="B1695" s="156" t="e">
        <f>VLOOKUP('Room Details'!$I1683,NCA_Calculations!$I$3:$N$12,2,0)</f>
        <v>#N/A</v>
      </c>
      <c r="C1695" s="156" t="e">
        <f>VLOOKUP('Room Details'!$I1683,NCA_Calculations!$I$3:$N$12,3,0)</f>
        <v>#N/A</v>
      </c>
      <c r="D1695" s="156" t="e">
        <f>VLOOKUP('Room Details'!$I1683,NCA_Calculations!$I$3:$N$12,4,0)</f>
        <v>#N/A</v>
      </c>
      <c r="E1695" s="156" t="e">
        <f>VLOOKUP('Room Details'!$I1683,NCA_Calculations!$I$3:$N$12,5,0)</f>
        <v>#N/A</v>
      </c>
      <c r="F1695" s="156" t="e">
        <f>VLOOKUP('Room Details'!$I1683,NCA_Calculations!$I$3:$N$12,6,0)</f>
        <v>#N/A</v>
      </c>
      <c r="G1695" s="156" t="str">
        <f>IF(OR(ISBLANK('Room Details'!$M1683), 'Room Details'!$M1683 = 0,  'Room Details'!$M1683 = "N/A" ),"Usable","Unusable")</f>
        <v>Usable</v>
      </c>
      <c r="H1695" s="156">
        <f>'Room Details'!$V1683</f>
        <v>0</v>
      </c>
      <c r="I1695" s="156">
        <f>_xlfn.IFNA(ROUNDUP(IF(OR('Room Details'!$J1683=0,ISBLANK('Room Details'!$J1683),'Room Details'!$J1683="N/A"),0,IF('Room Details'!$J1683&gt;$D1695,('Room Details'!$J1683/$E1695)+$F1695,IF('Room Details'!$J1683&lt;=ABS($B1695*$C1695),1,('Room Details'!$J1683/$B1695)+$C1695))),0),0)</f>
        <v>0</v>
      </c>
      <c r="J1695" s="167"/>
      <c r="K1695" s="167"/>
      <c r="L1695" s="156">
        <f t="shared" si="104"/>
        <v>0</v>
      </c>
      <c r="M1695" s="156">
        <f t="shared" si="105"/>
        <v>0</v>
      </c>
      <c r="N1695" s="165"/>
      <c r="O1695" s="165"/>
      <c r="P1695" s="156">
        <f t="shared" si="106"/>
        <v>0</v>
      </c>
      <c r="Q1695" s="156">
        <f t="shared" si="107"/>
        <v>0</v>
      </c>
      <c r="R1695" s="165"/>
      <c r="S1695" s="165"/>
    </row>
    <row r="1696" spans="1:19" x14ac:dyDescent="0.25">
      <c r="A1696" s="156">
        <v>1681</v>
      </c>
      <c r="B1696" s="156" t="e">
        <f>VLOOKUP('Room Details'!$I1684,NCA_Calculations!$I$3:$N$12,2,0)</f>
        <v>#N/A</v>
      </c>
      <c r="C1696" s="156" t="e">
        <f>VLOOKUP('Room Details'!$I1684,NCA_Calculations!$I$3:$N$12,3,0)</f>
        <v>#N/A</v>
      </c>
      <c r="D1696" s="156" t="e">
        <f>VLOOKUP('Room Details'!$I1684,NCA_Calculations!$I$3:$N$12,4,0)</f>
        <v>#N/A</v>
      </c>
      <c r="E1696" s="156" t="e">
        <f>VLOOKUP('Room Details'!$I1684,NCA_Calculations!$I$3:$N$12,5,0)</f>
        <v>#N/A</v>
      </c>
      <c r="F1696" s="156" t="e">
        <f>VLOOKUP('Room Details'!$I1684,NCA_Calculations!$I$3:$N$12,6,0)</f>
        <v>#N/A</v>
      </c>
      <c r="G1696" s="156" t="str">
        <f>IF(OR(ISBLANK('Room Details'!$M1684), 'Room Details'!$M1684 = 0,  'Room Details'!$M1684 = "N/A" ),"Usable","Unusable")</f>
        <v>Usable</v>
      </c>
      <c r="H1696" s="156">
        <f>'Room Details'!$V1684</f>
        <v>0</v>
      </c>
      <c r="I1696" s="156">
        <f>_xlfn.IFNA(ROUNDUP(IF(OR('Room Details'!$J1684=0,ISBLANK('Room Details'!$J1684),'Room Details'!$J1684="N/A"),0,IF('Room Details'!$J1684&gt;$D1696,('Room Details'!$J1684/$E1696)+$F1696,IF('Room Details'!$J1684&lt;=ABS($B1696*$C1696),1,('Room Details'!$J1684/$B1696)+$C1696))),0),0)</f>
        <v>0</v>
      </c>
      <c r="J1696" s="167"/>
      <c r="K1696" s="167"/>
      <c r="L1696" s="156">
        <f t="shared" si="104"/>
        <v>0</v>
      </c>
      <c r="M1696" s="156">
        <f t="shared" si="105"/>
        <v>0</v>
      </c>
      <c r="N1696" s="165"/>
      <c r="O1696" s="165"/>
      <c r="P1696" s="156">
        <f t="shared" si="106"/>
        <v>0</v>
      </c>
      <c r="Q1696" s="156">
        <f t="shared" si="107"/>
        <v>0</v>
      </c>
      <c r="R1696" s="165"/>
      <c r="S1696" s="165"/>
    </row>
    <row r="1697" spans="1:19" x14ac:dyDescent="0.25">
      <c r="A1697" s="156">
        <v>1682</v>
      </c>
      <c r="B1697" s="156" t="e">
        <f>VLOOKUP('Room Details'!$I1685,NCA_Calculations!$I$3:$N$12,2,0)</f>
        <v>#N/A</v>
      </c>
      <c r="C1697" s="156" t="e">
        <f>VLOOKUP('Room Details'!$I1685,NCA_Calculations!$I$3:$N$12,3,0)</f>
        <v>#N/A</v>
      </c>
      <c r="D1697" s="156" t="e">
        <f>VLOOKUP('Room Details'!$I1685,NCA_Calculations!$I$3:$N$12,4,0)</f>
        <v>#N/A</v>
      </c>
      <c r="E1697" s="156" t="e">
        <f>VLOOKUP('Room Details'!$I1685,NCA_Calculations!$I$3:$N$12,5,0)</f>
        <v>#N/A</v>
      </c>
      <c r="F1697" s="156" t="e">
        <f>VLOOKUP('Room Details'!$I1685,NCA_Calculations!$I$3:$N$12,6,0)</f>
        <v>#N/A</v>
      </c>
      <c r="G1697" s="156" t="str">
        <f>IF(OR(ISBLANK('Room Details'!$M1685), 'Room Details'!$M1685 = 0,  'Room Details'!$M1685 = "N/A" ),"Usable","Unusable")</f>
        <v>Usable</v>
      </c>
      <c r="H1697" s="156">
        <f>'Room Details'!$V1685</f>
        <v>0</v>
      </c>
      <c r="I1697" s="156">
        <f>_xlfn.IFNA(ROUNDUP(IF(OR('Room Details'!$J1685=0,ISBLANK('Room Details'!$J1685),'Room Details'!$J1685="N/A"),0,IF('Room Details'!$J1685&gt;$D1697,('Room Details'!$J1685/$E1697)+$F1697,IF('Room Details'!$J1685&lt;=ABS($B1697*$C1697),1,('Room Details'!$J1685/$B1697)+$C1697))),0),0)</f>
        <v>0</v>
      </c>
      <c r="J1697" s="167"/>
      <c r="K1697" s="167"/>
      <c r="L1697" s="156">
        <f t="shared" si="104"/>
        <v>0</v>
      </c>
      <c r="M1697" s="156">
        <f t="shared" si="105"/>
        <v>0</v>
      </c>
      <c r="N1697" s="165"/>
      <c r="O1697" s="165"/>
      <c r="P1697" s="156">
        <f t="shared" si="106"/>
        <v>0</v>
      </c>
      <c r="Q1697" s="156">
        <f t="shared" si="107"/>
        <v>0</v>
      </c>
      <c r="R1697" s="165"/>
      <c r="S1697" s="165"/>
    </row>
    <row r="1698" spans="1:19" x14ac:dyDescent="0.25">
      <c r="A1698" s="156">
        <v>1683</v>
      </c>
      <c r="B1698" s="156" t="e">
        <f>VLOOKUP('Room Details'!$I1686,NCA_Calculations!$I$3:$N$12,2,0)</f>
        <v>#N/A</v>
      </c>
      <c r="C1698" s="156" t="e">
        <f>VLOOKUP('Room Details'!$I1686,NCA_Calculations!$I$3:$N$12,3,0)</f>
        <v>#N/A</v>
      </c>
      <c r="D1698" s="156" t="e">
        <f>VLOOKUP('Room Details'!$I1686,NCA_Calculations!$I$3:$N$12,4,0)</f>
        <v>#N/A</v>
      </c>
      <c r="E1698" s="156" t="e">
        <f>VLOOKUP('Room Details'!$I1686,NCA_Calculations!$I$3:$N$12,5,0)</f>
        <v>#N/A</v>
      </c>
      <c r="F1698" s="156" t="e">
        <f>VLOOKUP('Room Details'!$I1686,NCA_Calculations!$I$3:$N$12,6,0)</f>
        <v>#N/A</v>
      </c>
      <c r="G1698" s="156" t="str">
        <f>IF(OR(ISBLANK('Room Details'!$M1686), 'Room Details'!$M1686 = 0,  'Room Details'!$M1686 = "N/A" ),"Usable","Unusable")</f>
        <v>Usable</v>
      </c>
      <c r="H1698" s="156">
        <f>'Room Details'!$V1686</f>
        <v>0</v>
      </c>
      <c r="I1698" s="156">
        <f>_xlfn.IFNA(ROUNDUP(IF(OR('Room Details'!$J1686=0,ISBLANK('Room Details'!$J1686),'Room Details'!$J1686="N/A"),0,IF('Room Details'!$J1686&gt;$D1698,('Room Details'!$J1686/$E1698)+$F1698,IF('Room Details'!$J1686&lt;=ABS($B1698*$C1698),1,('Room Details'!$J1686/$B1698)+$C1698))),0),0)</f>
        <v>0</v>
      </c>
      <c r="J1698" s="167"/>
      <c r="K1698" s="167"/>
      <c r="L1698" s="156">
        <f t="shared" si="104"/>
        <v>0</v>
      </c>
      <c r="M1698" s="156">
        <f t="shared" si="105"/>
        <v>0</v>
      </c>
      <c r="N1698" s="165"/>
      <c r="O1698" s="165"/>
      <c r="P1698" s="156">
        <f t="shared" si="106"/>
        <v>0</v>
      </c>
      <c r="Q1698" s="156">
        <f t="shared" si="107"/>
        <v>0</v>
      </c>
      <c r="R1698" s="165"/>
      <c r="S1698" s="165"/>
    </row>
    <row r="1699" spans="1:19" x14ac:dyDescent="0.25">
      <c r="A1699" s="156">
        <v>1684</v>
      </c>
      <c r="B1699" s="156" t="e">
        <f>VLOOKUP('Room Details'!$I1687,NCA_Calculations!$I$3:$N$12,2,0)</f>
        <v>#N/A</v>
      </c>
      <c r="C1699" s="156" t="e">
        <f>VLOOKUP('Room Details'!$I1687,NCA_Calculations!$I$3:$N$12,3,0)</f>
        <v>#N/A</v>
      </c>
      <c r="D1699" s="156" t="e">
        <f>VLOOKUP('Room Details'!$I1687,NCA_Calculations!$I$3:$N$12,4,0)</f>
        <v>#N/A</v>
      </c>
      <c r="E1699" s="156" t="e">
        <f>VLOOKUP('Room Details'!$I1687,NCA_Calculations!$I$3:$N$12,5,0)</f>
        <v>#N/A</v>
      </c>
      <c r="F1699" s="156" t="e">
        <f>VLOOKUP('Room Details'!$I1687,NCA_Calculations!$I$3:$N$12,6,0)</f>
        <v>#N/A</v>
      </c>
      <c r="G1699" s="156" t="str">
        <f>IF(OR(ISBLANK('Room Details'!$M1687), 'Room Details'!$M1687 = 0,  'Room Details'!$M1687 = "N/A" ),"Usable","Unusable")</f>
        <v>Usable</v>
      </c>
      <c r="H1699" s="156">
        <f>'Room Details'!$V1687</f>
        <v>0</v>
      </c>
      <c r="I1699" s="156">
        <f>_xlfn.IFNA(ROUNDUP(IF(OR('Room Details'!$J1687=0,ISBLANK('Room Details'!$J1687),'Room Details'!$J1687="N/A"),0,IF('Room Details'!$J1687&gt;$D1699,('Room Details'!$J1687/$E1699)+$F1699,IF('Room Details'!$J1687&lt;=ABS($B1699*$C1699),1,('Room Details'!$J1687/$B1699)+$C1699))),0),0)</f>
        <v>0</v>
      </c>
      <c r="J1699" s="167"/>
      <c r="K1699" s="167"/>
      <c r="L1699" s="156">
        <f t="shared" si="104"/>
        <v>0</v>
      </c>
      <c r="M1699" s="156">
        <f t="shared" si="105"/>
        <v>0</v>
      </c>
      <c r="N1699" s="165"/>
      <c r="O1699" s="165"/>
      <c r="P1699" s="156">
        <f t="shared" si="106"/>
        <v>0</v>
      </c>
      <c r="Q1699" s="156">
        <f t="shared" si="107"/>
        <v>0</v>
      </c>
      <c r="R1699" s="165"/>
      <c r="S1699" s="165"/>
    </row>
    <row r="1700" spans="1:19" x14ac:dyDescent="0.25">
      <c r="A1700" s="156">
        <v>1685</v>
      </c>
      <c r="B1700" s="156" t="e">
        <f>VLOOKUP('Room Details'!$I1688,NCA_Calculations!$I$3:$N$12,2,0)</f>
        <v>#N/A</v>
      </c>
      <c r="C1700" s="156" t="e">
        <f>VLOOKUP('Room Details'!$I1688,NCA_Calculations!$I$3:$N$12,3,0)</f>
        <v>#N/A</v>
      </c>
      <c r="D1700" s="156" t="e">
        <f>VLOOKUP('Room Details'!$I1688,NCA_Calculations!$I$3:$N$12,4,0)</f>
        <v>#N/A</v>
      </c>
      <c r="E1700" s="156" t="e">
        <f>VLOOKUP('Room Details'!$I1688,NCA_Calculations!$I$3:$N$12,5,0)</f>
        <v>#N/A</v>
      </c>
      <c r="F1700" s="156" t="e">
        <f>VLOOKUP('Room Details'!$I1688,NCA_Calculations!$I$3:$N$12,6,0)</f>
        <v>#N/A</v>
      </c>
      <c r="G1700" s="156" t="str">
        <f>IF(OR(ISBLANK('Room Details'!$M1688), 'Room Details'!$M1688 = 0,  'Room Details'!$M1688 = "N/A" ),"Usable","Unusable")</f>
        <v>Usable</v>
      </c>
      <c r="H1700" s="156">
        <f>'Room Details'!$V1688</f>
        <v>0</v>
      </c>
      <c r="I1700" s="156">
        <f>_xlfn.IFNA(ROUNDUP(IF(OR('Room Details'!$J1688=0,ISBLANK('Room Details'!$J1688),'Room Details'!$J1688="N/A"),0,IF('Room Details'!$J1688&gt;$D1700,('Room Details'!$J1688/$E1700)+$F1700,IF('Room Details'!$J1688&lt;=ABS($B1700*$C1700),1,('Room Details'!$J1688/$B1700)+$C1700))),0),0)</f>
        <v>0</v>
      </c>
      <c r="J1700" s="167"/>
      <c r="K1700" s="167"/>
      <c r="L1700" s="156">
        <f t="shared" si="104"/>
        <v>0</v>
      </c>
      <c r="M1700" s="156">
        <f t="shared" si="105"/>
        <v>0</v>
      </c>
      <c r="N1700" s="165"/>
      <c r="O1700" s="165"/>
      <c r="P1700" s="156">
        <f t="shared" si="106"/>
        <v>0</v>
      </c>
      <c r="Q1700" s="156">
        <f t="shared" si="107"/>
        <v>0</v>
      </c>
      <c r="R1700" s="165"/>
      <c r="S1700" s="165"/>
    </row>
    <row r="1701" spans="1:19" x14ac:dyDescent="0.25">
      <c r="A1701" s="156">
        <v>1686</v>
      </c>
      <c r="B1701" s="156" t="e">
        <f>VLOOKUP('Room Details'!$I1689,NCA_Calculations!$I$3:$N$12,2,0)</f>
        <v>#N/A</v>
      </c>
      <c r="C1701" s="156" t="e">
        <f>VLOOKUP('Room Details'!$I1689,NCA_Calculations!$I$3:$N$12,3,0)</f>
        <v>#N/A</v>
      </c>
      <c r="D1701" s="156" t="e">
        <f>VLOOKUP('Room Details'!$I1689,NCA_Calculations!$I$3:$N$12,4,0)</f>
        <v>#N/A</v>
      </c>
      <c r="E1701" s="156" t="e">
        <f>VLOOKUP('Room Details'!$I1689,NCA_Calculations!$I$3:$N$12,5,0)</f>
        <v>#N/A</v>
      </c>
      <c r="F1701" s="156" t="e">
        <f>VLOOKUP('Room Details'!$I1689,NCA_Calculations!$I$3:$N$12,6,0)</f>
        <v>#N/A</v>
      </c>
      <c r="G1701" s="156" t="str">
        <f>IF(OR(ISBLANK('Room Details'!$M1689), 'Room Details'!$M1689 = 0,  'Room Details'!$M1689 = "N/A" ),"Usable","Unusable")</f>
        <v>Usable</v>
      </c>
      <c r="H1701" s="156">
        <f>'Room Details'!$V1689</f>
        <v>0</v>
      </c>
      <c r="I1701" s="156">
        <f>_xlfn.IFNA(ROUNDUP(IF(OR('Room Details'!$J1689=0,ISBLANK('Room Details'!$J1689),'Room Details'!$J1689="N/A"),0,IF('Room Details'!$J1689&gt;$D1701,('Room Details'!$J1689/$E1701)+$F1701,IF('Room Details'!$J1689&lt;=ABS($B1701*$C1701),1,('Room Details'!$J1689/$B1701)+$C1701))),0),0)</f>
        <v>0</v>
      </c>
      <c r="J1701" s="167"/>
      <c r="K1701" s="167"/>
      <c r="L1701" s="156">
        <f t="shared" si="104"/>
        <v>0</v>
      </c>
      <c r="M1701" s="156">
        <f t="shared" si="105"/>
        <v>0</v>
      </c>
      <c r="N1701" s="165"/>
      <c r="O1701" s="165"/>
      <c r="P1701" s="156">
        <f t="shared" si="106"/>
        <v>0</v>
      </c>
      <c r="Q1701" s="156">
        <f t="shared" si="107"/>
        <v>0</v>
      </c>
      <c r="R1701" s="165"/>
      <c r="S1701" s="165"/>
    </row>
    <row r="1702" spans="1:19" x14ac:dyDescent="0.25">
      <c r="A1702" s="156">
        <v>1687</v>
      </c>
      <c r="B1702" s="156" t="e">
        <f>VLOOKUP('Room Details'!$I1690,NCA_Calculations!$I$3:$N$12,2,0)</f>
        <v>#N/A</v>
      </c>
      <c r="C1702" s="156" t="e">
        <f>VLOOKUP('Room Details'!$I1690,NCA_Calculations!$I$3:$N$12,3,0)</f>
        <v>#N/A</v>
      </c>
      <c r="D1702" s="156" t="e">
        <f>VLOOKUP('Room Details'!$I1690,NCA_Calculations!$I$3:$N$12,4,0)</f>
        <v>#N/A</v>
      </c>
      <c r="E1702" s="156" t="e">
        <f>VLOOKUP('Room Details'!$I1690,NCA_Calculations!$I$3:$N$12,5,0)</f>
        <v>#N/A</v>
      </c>
      <c r="F1702" s="156" t="e">
        <f>VLOOKUP('Room Details'!$I1690,NCA_Calculations!$I$3:$N$12,6,0)</f>
        <v>#N/A</v>
      </c>
      <c r="G1702" s="156" t="str">
        <f>IF(OR(ISBLANK('Room Details'!$M1690), 'Room Details'!$M1690 = 0,  'Room Details'!$M1690 = "N/A" ),"Usable","Unusable")</f>
        <v>Usable</v>
      </c>
      <c r="H1702" s="156">
        <f>'Room Details'!$V1690</f>
        <v>0</v>
      </c>
      <c r="I1702" s="156">
        <f>_xlfn.IFNA(ROUNDUP(IF(OR('Room Details'!$J1690=0,ISBLANK('Room Details'!$J1690),'Room Details'!$J1690="N/A"),0,IF('Room Details'!$J1690&gt;$D1702,('Room Details'!$J1690/$E1702)+$F1702,IF('Room Details'!$J1690&lt;=ABS($B1702*$C1702),1,('Room Details'!$J1690/$B1702)+$C1702))),0),0)</f>
        <v>0</v>
      </c>
      <c r="J1702" s="167"/>
      <c r="K1702" s="167"/>
      <c r="L1702" s="156">
        <f t="shared" si="104"/>
        <v>0</v>
      </c>
      <c r="M1702" s="156">
        <f t="shared" si="105"/>
        <v>0</v>
      </c>
      <c r="N1702" s="165"/>
      <c r="O1702" s="165"/>
      <c r="P1702" s="156">
        <f t="shared" si="106"/>
        <v>0</v>
      </c>
      <c r="Q1702" s="156">
        <f t="shared" si="107"/>
        <v>0</v>
      </c>
      <c r="R1702" s="165"/>
      <c r="S1702" s="165"/>
    </row>
    <row r="1703" spans="1:19" x14ac:dyDescent="0.25">
      <c r="A1703" s="156">
        <v>1688</v>
      </c>
      <c r="B1703" s="156" t="e">
        <f>VLOOKUP('Room Details'!$I1691,NCA_Calculations!$I$3:$N$12,2,0)</f>
        <v>#N/A</v>
      </c>
      <c r="C1703" s="156" t="e">
        <f>VLOOKUP('Room Details'!$I1691,NCA_Calculations!$I$3:$N$12,3,0)</f>
        <v>#N/A</v>
      </c>
      <c r="D1703" s="156" t="e">
        <f>VLOOKUP('Room Details'!$I1691,NCA_Calculations!$I$3:$N$12,4,0)</f>
        <v>#N/A</v>
      </c>
      <c r="E1703" s="156" t="e">
        <f>VLOOKUP('Room Details'!$I1691,NCA_Calculations!$I$3:$N$12,5,0)</f>
        <v>#N/A</v>
      </c>
      <c r="F1703" s="156" t="e">
        <f>VLOOKUP('Room Details'!$I1691,NCA_Calculations!$I$3:$N$12,6,0)</f>
        <v>#N/A</v>
      </c>
      <c r="G1703" s="156" t="str">
        <f>IF(OR(ISBLANK('Room Details'!$M1691), 'Room Details'!$M1691 = 0,  'Room Details'!$M1691 = "N/A" ),"Usable","Unusable")</f>
        <v>Usable</v>
      </c>
      <c r="H1703" s="156">
        <f>'Room Details'!$V1691</f>
        <v>0</v>
      </c>
      <c r="I1703" s="156">
        <f>_xlfn.IFNA(ROUNDUP(IF(OR('Room Details'!$J1691=0,ISBLANK('Room Details'!$J1691),'Room Details'!$J1691="N/A"),0,IF('Room Details'!$J1691&gt;$D1703,('Room Details'!$J1691/$E1703)+$F1703,IF('Room Details'!$J1691&lt;=ABS($B1703*$C1703),1,('Room Details'!$J1691/$B1703)+$C1703))),0),0)</f>
        <v>0</v>
      </c>
      <c r="J1703" s="167"/>
      <c r="K1703" s="167"/>
      <c r="L1703" s="156">
        <f t="shared" si="104"/>
        <v>0</v>
      </c>
      <c r="M1703" s="156">
        <f t="shared" si="105"/>
        <v>0</v>
      </c>
      <c r="N1703" s="165"/>
      <c r="O1703" s="165"/>
      <c r="P1703" s="156">
        <f t="shared" si="106"/>
        <v>0</v>
      </c>
      <c r="Q1703" s="156">
        <f t="shared" si="107"/>
        <v>0</v>
      </c>
      <c r="R1703" s="165"/>
      <c r="S1703" s="165"/>
    </row>
    <row r="1704" spans="1:19" x14ac:dyDescent="0.25">
      <c r="A1704" s="156">
        <v>1689</v>
      </c>
      <c r="B1704" s="156" t="e">
        <f>VLOOKUP('Room Details'!$I1692,NCA_Calculations!$I$3:$N$12,2,0)</f>
        <v>#N/A</v>
      </c>
      <c r="C1704" s="156" t="e">
        <f>VLOOKUP('Room Details'!$I1692,NCA_Calculations!$I$3:$N$12,3,0)</f>
        <v>#N/A</v>
      </c>
      <c r="D1704" s="156" t="e">
        <f>VLOOKUP('Room Details'!$I1692,NCA_Calculations!$I$3:$N$12,4,0)</f>
        <v>#N/A</v>
      </c>
      <c r="E1704" s="156" t="e">
        <f>VLOOKUP('Room Details'!$I1692,NCA_Calculations!$I$3:$N$12,5,0)</f>
        <v>#N/A</v>
      </c>
      <c r="F1704" s="156" t="e">
        <f>VLOOKUP('Room Details'!$I1692,NCA_Calculations!$I$3:$N$12,6,0)</f>
        <v>#N/A</v>
      </c>
      <c r="G1704" s="156" t="str">
        <f>IF(OR(ISBLANK('Room Details'!$M1692), 'Room Details'!$M1692 = 0,  'Room Details'!$M1692 = "N/A" ),"Usable","Unusable")</f>
        <v>Usable</v>
      </c>
      <c r="H1704" s="156">
        <f>'Room Details'!$V1692</f>
        <v>0</v>
      </c>
      <c r="I1704" s="156">
        <f>_xlfn.IFNA(ROUNDUP(IF(OR('Room Details'!$J1692=0,ISBLANK('Room Details'!$J1692),'Room Details'!$J1692="N/A"),0,IF('Room Details'!$J1692&gt;$D1704,('Room Details'!$J1692/$E1704)+$F1704,IF('Room Details'!$J1692&lt;=ABS($B1704*$C1704),1,('Room Details'!$J1692/$B1704)+$C1704))),0),0)</f>
        <v>0</v>
      </c>
      <c r="J1704" s="167"/>
      <c r="K1704" s="167"/>
      <c r="L1704" s="156">
        <f t="shared" si="104"/>
        <v>0</v>
      </c>
      <c r="M1704" s="156">
        <f t="shared" si="105"/>
        <v>0</v>
      </c>
      <c r="N1704" s="165"/>
      <c r="O1704" s="165"/>
      <c r="P1704" s="156">
        <f t="shared" si="106"/>
        <v>0</v>
      </c>
      <c r="Q1704" s="156">
        <f t="shared" si="107"/>
        <v>0</v>
      </c>
      <c r="R1704" s="165"/>
      <c r="S1704" s="165"/>
    </row>
    <row r="1705" spans="1:19" x14ac:dyDescent="0.25">
      <c r="A1705" s="156">
        <v>1690</v>
      </c>
      <c r="B1705" s="156" t="e">
        <f>VLOOKUP('Room Details'!$I1693,NCA_Calculations!$I$3:$N$12,2,0)</f>
        <v>#N/A</v>
      </c>
      <c r="C1705" s="156" t="e">
        <f>VLOOKUP('Room Details'!$I1693,NCA_Calculations!$I$3:$N$12,3,0)</f>
        <v>#N/A</v>
      </c>
      <c r="D1705" s="156" t="e">
        <f>VLOOKUP('Room Details'!$I1693,NCA_Calculations!$I$3:$N$12,4,0)</f>
        <v>#N/A</v>
      </c>
      <c r="E1705" s="156" t="e">
        <f>VLOOKUP('Room Details'!$I1693,NCA_Calculations!$I$3:$N$12,5,0)</f>
        <v>#N/A</v>
      </c>
      <c r="F1705" s="156" t="e">
        <f>VLOOKUP('Room Details'!$I1693,NCA_Calculations!$I$3:$N$12,6,0)</f>
        <v>#N/A</v>
      </c>
      <c r="G1705" s="156" t="str">
        <f>IF(OR(ISBLANK('Room Details'!$M1693), 'Room Details'!$M1693 = 0,  'Room Details'!$M1693 = "N/A" ),"Usable","Unusable")</f>
        <v>Usable</v>
      </c>
      <c r="H1705" s="156">
        <f>'Room Details'!$V1693</f>
        <v>0</v>
      </c>
      <c r="I1705" s="156">
        <f>_xlfn.IFNA(ROUNDUP(IF(OR('Room Details'!$J1693=0,ISBLANK('Room Details'!$J1693),'Room Details'!$J1693="N/A"),0,IF('Room Details'!$J1693&gt;$D1705,('Room Details'!$J1693/$E1705)+$F1705,IF('Room Details'!$J1693&lt;=ABS($B1705*$C1705),1,('Room Details'!$J1693/$B1705)+$C1705))),0),0)</f>
        <v>0</v>
      </c>
      <c r="J1705" s="167"/>
      <c r="K1705" s="167"/>
      <c r="L1705" s="156">
        <f t="shared" si="104"/>
        <v>0</v>
      </c>
      <c r="M1705" s="156">
        <f t="shared" si="105"/>
        <v>0</v>
      </c>
      <c r="N1705" s="165"/>
      <c r="O1705" s="165"/>
      <c r="P1705" s="156">
        <f t="shared" si="106"/>
        <v>0</v>
      </c>
      <c r="Q1705" s="156">
        <f t="shared" si="107"/>
        <v>0</v>
      </c>
      <c r="R1705" s="165"/>
      <c r="S1705" s="165"/>
    </row>
    <row r="1706" spans="1:19" x14ac:dyDescent="0.25">
      <c r="A1706" s="156">
        <v>1691</v>
      </c>
      <c r="B1706" s="156" t="e">
        <f>VLOOKUP('Room Details'!$I1694,NCA_Calculations!$I$3:$N$12,2,0)</f>
        <v>#N/A</v>
      </c>
      <c r="C1706" s="156" t="e">
        <f>VLOOKUP('Room Details'!$I1694,NCA_Calculations!$I$3:$N$12,3,0)</f>
        <v>#N/A</v>
      </c>
      <c r="D1706" s="156" t="e">
        <f>VLOOKUP('Room Details'!$I1694,NCA_Calculations!$I$3:$N$12,4,0)</f>
        <v>#N/A</v>
      </c>
      <c r="E1706" s="156" t="e">
        <f>VLOOKUP('Room Details'!$I1694,NCA_Calculations!$I$3:$N$12,5,0)</f>
        <v>#N/A</v>
      </c>
      <c r="F1706" s="156" t="e">
        <f>VLOOKUP('Room Details'!$I1694,NCA_Calculations!$I$3:$N$12,6,0)</f>
        <v>#N/A</v>
      </c>
      <c r="G1706" s="156" t="str">
        <f>IF(OR(ISBLANK('Room Details'!$M1694), 'Room Details'!$M1694 = 0,  'Room Details'!$M1694 = "N/A" ),"Usable","Unusable")</f>
        <v>Usable</v>
      </c>
      <c r="H1706" s="156">
        <f>'Room Details'!$V1694</f>
        <v>0</v>
      </c>
      <c r="I1706" s="156">
        <f>_xlfn.IFNA(ROUNDUP(IF(OR('Room Details'!$J1694=0,ISBLANK('Room Details'!$J1694),'Room Details'!$J1694="N/A"),0,IF('Room Details'!$J1694&gt;$D1706,('Room Details'!$J1694/$E1706)+$F1706,IF('Room Details'!$J1694&lt;=ABS($B1706*$C1706),1,('Room Details'!$J1694/$B1706)+$C1706))),0),0)</f>
        <v>0</v>
      </c>
      <c r="J1706" s="167"/>
      <c r="K1706" s="167"/>
      <c r="L1706" s="156">
        <f t="shared" si="104"/>
        <v>0</v>
      </c>
      <c r="M1706" s="156">
        <f t="shared" si="105"/>
        <v>0</v>
      </c>
      <c r="N1706" s="165"/>
      <c r="O1706" s="165"/>
      <c r="P1706" s="156">
        <f t="shared" si="106"/>
        <v>0</v>
      </c>
      <c r="Q1706" s="156">
        <f t="shared" si="107"/>
        <v>0</v>
      </c>
      <c r="R1706" s="165"/>
      <c r="S1706" s="165"/>
    </row>
    <row r="1707" spans="1:19" x14ac:dyDescent="0.25">
      <c r="A1707" s="156">
        <v>1692</v>
      </c>
      <c r="B1707" s="156" t="e">
        <f>VLOOKUP('Room Details'!$I1695,NCA_Calculations!$I$3:$N$12,2,0)</f>
        <v>#N/A</v>
      </c>
      <c r="C1707" s="156" t="e">
        <f>VLOOKUP('Room Details'!$I1695,NCA_Calculations!$I$3:$N$12,3,0)</f>
        <v>#N/A</v>
      </c>
      <c r="D1707" s="156" t="e">
        <f>VLOOKUP('Room Details'!$I1695,NCA_Calculations!$I$3:$N$12,4,0)</f>
        <v>#N/A</v>
      </c>
      <c r="E1707" s="156" t="e">
        <f>VLOOKUP('Room Details'!$I1695,NCA_Calculations!$I$3:$N$12,5,0)</f>
        <v>#N/A</v>
      </c>
      <c r="F1707" s="156" t="e">
        <f>VLOOKUP('Room Details'!$I1695,NCA_Calculations!$I$3:$N$12,6,0)</f>
        <v>#N/A</v>
      </c>
      <c r="G1707" s="156" t="str">
        <f>IF(OR(ISBLANK('Room Details'!$M1695), 'Room Details'!$M1695 = 0,  'Room Details'!$M1695 = "N/A" ),"Usable","Unusable")</f>
        <v>Usable</v>
      </c>
      <c r="H1707" s="156">
        <f>'Room Details'!$V1695</f>
        <v>0</v>
      </c>
      <c r="I1707" s="156">
        <f>_xlfn.IFNA(ROUNDUP(IF(OR('Room Details'!$J1695=0,ISBLANK('Room Details'!$J1695),'Room Details'!$J1695="N/A"),0,IF('Room Details'!$J1695&gt;$D1707,('Room Details'!$J1695/$E1707)+$F1707,IF('Room Details'!$J1695&lt;=ABS($B1707*$C1707),1,('Room Details'!$J1695/$B1707)+$C1707))),0),0)</f>
        <v>0</v>
      </c>
      <c r="J1707" s="167"/>
      <c r="K1707" s="167"/>
      <c r="L1707" s="156">
        <f t="shared" si="104"/>
        <v>0</v>
      </c>
      <c r="M1707" s="156">
        <f t="shared" si="105"/>
        <v>0</v>
      </c>
      <c r="N1707" s="165"/>
      <c r="O1707" s="165"/>
      <c r="P1707" s="156">
        <f t="shared" si="106"/>
        <v>0</v>
      </c>
      <c r="Q1707" s="156">
        <f t="shared" si="107"/>
        <v>0</v>
      </c>
      <c r="R1707" s="165"/>
      <c r="S1707" s="165"/>
    </row>
    <row r="1708" spans="1:19" x14ac:dyDescent="0.25">
      <c r="A1708" s="156">
        <v>1693</v>
      </c>
      <c r="B1708" s="156" t="e">
        <f>VLOOKUP('Room Details'!$I1696,NCA_Calculations!$I$3:$N$12,2,0)</f>
        <v>#N/A</v>
      </c>
      <c r="C1708" s="156" t="e">
        <f>VLOOKUP('Room Details'!$I1696,NCA_Calculations!$I$3:$N$12,3,0)</f>
        <v>#N/A</v>
      </c>
      <c r="D1708" s="156" t="e">
        <f>VLOOKUP('Room Details'!$I1696,NCA_Calculations!$I$3:$N$12,4,0)</f>
        <v>#N/A</v>
      </c>
      <c r="E1708" s="156" t="e">
        <f>VLOOKUP('Room Details'!$I1696,NCA_Calculations!$I$3:$N$12,5,0)</f>
        <v>#N/A</v>
      </c>
      <c r="F1708" s="156" t="e">
        <f>VLOOKUP('Room Details'!$I1696,NCA_Calculations!$I$3:$N$12,6,0)</f>
        <v>#N/A</v>
      </c>
      <c r="G1708" s="156" t="str">
        <f>IF(OR(ISBLANK('Room Details'!$M1696), 'Room Details'!$M1696 = 0,  'Room Details'!$M1696 = "N/A" ),"Usable","Unusable")</f>
        <v>Usable</v>
      </c>
      <c r="H1708" s="156">
        <f>'Room Details'!$V1696</f>
        <v>0</v>
      </c>
      <c r="I1708" s="156">
        <f>_xlfn.IFNA(ROUNDUP(IF(OR('Room Details'!$J1696=0,ISBLANK('Room Details'!$J1696),'Room Details'!$J1696="N/A"),0,IF('Room Details'!$J1696&gt;$D1708,('Room Details'!$J1696/$E1708)+$F1708,IF('Room Details'!$J1696&lt;=ABS($B1708*$C1708),1,('Room Details'!$J1696/$B1708)+$C1708))),0),0)</f>
        <v>0</v>
      </c>
      <c r="J1708" s="167"/>
      <c r="K1708" s="167"/>
      <c r="L1708" s="156">
        <f t="shared" si="104"/>
        <v>0</v>
      </c>
      <c r="M1708" s="156">
        <f t="shared" si="105"/>
        <v>0</v>
      </c>
      <c r="N1708" s="165"/>
      <c r="O1708" s="165"/>
      <c r="P1708" s="156">
        <f t="shared" si="106"/>
        <v>0</v>
      </c>
      <c r="Q1708" s="156">
        <f t="shared" si="107"/>
        <v>0</v>
      </c>
      <c r="R1708" s="165"/>
      <c r="S1708" s="165"/>
    </row>
    <row r="1709" spans="1:19" x14ac:dyDescent="0.25">
      <c r="A1709" s="156">
        <v>1694</v>
      </c>
      <c r="B1709" s="156" t="e">
        <f>VLOOKUP('Room Details'!$I1697,NCA_Calculations!$I$3:$N$12,2,0)</f>
        <v>#N/A</v>
      </c>
      <c r="C1709" s="156" t="e">
        <f>VLOOKUP('Room Details'!$I1697,NCA_Calculations!$I$3:$N$12,3,0)</f>
        <v>#N/A</v>
      </c>
      <c r="D1709" s="156" t="e">
        <f>VLOOKUP('Room Details'!$I1697,NCA_Calculations!$I$3:$N$12,4,0)</f>
        <v>#N/A</v>
      </c>
      <c r="E1709" s="156" t="e">
        <f>VLOOKUP('Room Details'!$I1697,NCA_Calculations!$I$3:$N$12,5,0)</f>
        <v>#N/A</v>
      </c>
      <c r="F1709" s="156" t="e">
        <f>VLOOKUP('Room Details'!$I1697,NCA_Calculations!$I$3:$N$12,6,0)</f>
        <v>#N/A</v>
      </c>
      <c r="G1709" s="156" t="str">
        <f>IF(OR(ISBLANK('Room Details'!$M1697), 'Room Details'!$M1697 = 0,  'Room Details'!$M1697 = "N/A" ),"Usable","Unusable")</f>
        <v>Usable</v>
      </c>
      <c r="H1709" s="156">
        <f>'Room Details'!$V1697</f>
        <v>0</v>
      </c>
      <c r="I1709" s="156">
        <f>_xlfn.IFNA(ROUNDUP(IF(OR('Room Details'!$J1697=0,ISBLANK('Room Details'!$J1697),'Room Details'!$J1697="N/A"),0,IF('Room Details'!$J1697&gt;$D1709,('Room Details'!$J1697/$E1709)+$F1709,IF('Room Details'!$J1697&lt;=ABS($B1709*$C1709),1,('Room Details'!$J1697/$B1709)+$C1709))),0),0)</f>
        <v>0</v>
      </c>
      <c r="J1709" s="167"/>
      <c r="K1709" s="167"/>
      <c r="L1709" s="156">
        <f t="shared" si="104"/>
        <v>0</v>
      </c>
      <c r="M1709" s="156">
        <f t="shared" si="105"/>
        <v>0</v>
      </c>
      <c r="N1709" s="165"/>
      <c r="O1709" s="165"/>
      <c r="P1709" s="156">
        <f t="shared" si="106"/>
        <v>0</v>
      </c>
      <c r="Q1709" s="156">
        <f t="shared" si="107"/>
        <v>0</v>
      </c>
      <c r="R1709" s="165"/>
      <c r="S1709" s="165"/>
    </row>
    <row r="1710" spans="1:19" x14ac:dyDescent="0.25">
      <c r="A1710" s="156">
        <v>1695</v>
      </c>
      <c r="B1710" s="156" t="e">
        <f>VLOOKUP('Room Details'!$I1698,NCA_Calculations!$I$3:$N$12,2,0)</f>
        <v>#N/A</v>
      </c>
      <c r="C1710" s="156" t="e">
        <f>VLOOKUP('Room Details'!$I1698,NCA_Calculations!$I$3:$N$12,3,0)</f>
        <v>#N/A</v>
      </c>
      <c r="D1710" s="156" t="e">
        <f>VLOOKUP('Room Details'!$I1698,NCA_Calculations!$I$3:$N$12,4,0)</f>
        <v>#N/A</v>
      </c>
      <c r="E1710" s="156" t="e">
        <f>VLOOKUP('Room Details'!$I1698,NCA_Calculations!$I$3:$N$12,5,0)</f>
        <v>#N/A</v>
      </c>
      <c r="F1710" s="156" t="e">
        <f>VLOOKUP('Room Details'!$I1698,NCA_Calculations!$I$3:$N$12,6,0)</f>
        <v>#N/A</v>
      </c>
      <c r="G1710" s="156" t="str">
        <f>IF(OR(ISBLANK('Room Details'!$M1698), 'Room Details'!$M1698 = 0,  'Room Details'!$M1698 = "N/A" ),"Usable","Unusable")</f>
        <v>Usable</v>
      </c>
      <c r="H1710" s="156">
        <f>'Room Details'!$V1698</f>
        <v>0</v>
      </c>
      <c r="I1710" s="156">
        <f>_xlfn.IFNA(ROUNDUP(IF(OR('Room Details'!$J1698=0,ISBLANK('Room Details'!$J1698),'Room Details'!$J1698="N/A"),0,IF('Room Details'!$J1698&gt;$D1710,('Room Details'!$J1698/$E1710)+$F1710,IF('Room Details'!$J1698&lt;=ABS($B1710*$C1710),1,('Room Details'!$J1698/$B1710)+$C1710))),0),0)</f>
        <v>0</v>
      </c>
      <c r="J1710" s="167"/>
      <c r="K1710" s="167"/>
      <c r="L1710" s="156">
        <f t="shared" si="104"/>
        <v>0</v>
      </c>
      <c r="M1710" s="156">
        <f t="shared" si="105"/>
        <v>0</v>
      </c>
      <c r="N1710" s="165"/>
      <c r="O1710" s="165"/>
      <c r="P1710" s="156">
        <f t="shared" si="106"/>
        <v>0</v>
      </c>
      <c r="Q1710" s="156">
        <f t="shared" si="107"/>
        <v>0</v>
      </c>
      <c r="R1710" s="165"/>
      <c r="S1710" s="165"/>
    </row>
    <row r="1711" spans="1:19" x14ac:dyDescent="0.25">
      <c r="A1711" s="156">
        <v>1696</v>
      </c>
      <c r="B1711" s="156" t="e">
        <f>VLOOKUP('Room Details'!$I1699,NCA_Calculations!$I$3:$N$12,2,0)</f>
        <v>#N/A</v>
      </c>
      <c r="C1711" s="156" t="e">
        <f>VLOOKUP('Room Details'!$I1699,NCA_Calculations!$I$3:$N$12,3,0)</f>
        <v>#N/A</v>
      </c>
      <c r="D1711" s="156" t="e">
        <f>VLOOKUP('Room Details'!$I1699,NCA_Calculations!$I$3:$N$12,4,0)</f>
        <v>#N/A</v>
      </c>
      <c r="E1711" s="156" t="e">
        <f>VLOOKUP('Room Details'!$I1699,NCA_Calculations!$I$3:$N$12,5,0)</f>
        <v>#N/A</v>
      </c>
      <c r="F1711" s="156" t="e">
        <f>VLOOKUP('Room Details'!$I1699,NCA_Calculations!$I$3:$N$12,6,0)</f>
        <v>#N/A</v>
      </c>
      <c r="G1711" s="156" t="str">
        <f>IF(OR(ISBLANK('Room Details'!$M1699), 'Room Details'!$M1699 = 0,  'Room Details'!$M1699 = "N/A" ),"Usable","Unusable")</f>
        <v>Usable</v>
      </c>
      <c r="H1711" s="156">
        <f>'Room Details'!$V1699</f>
        <v>0</v>
      </c>
      <c r="I1711" s="156">
        <f>_xlfn.IFNA(ROUNDUP(IF(OR('Room Details'!$J1699=0,ISBLANK('Room Details'!$J1699),'Room Details'!$J1699="N/A"),0,IF('Room Details'!$J1699&gt;$D1711,('Room Details'!$J1699/$E1711)+$F1711,IF('Room Details'!$J1699&lt;=ABS($B1711*$C1711),1,('Room Details'!$J1699/$B1711)+$C1711))),0),0)</f>
        <v>0</v>
      </c>
      <c r="J1711" s="167"/>
      <c r="K1711" s="167"/>
      <c r="L1711" s="156">
        <f t="shared" si="104"/>
        <v>0</v>
      </c>
      <c r="M1711" s="156">
        <f t="shared" si="105"/>
        <v>0</v>
      </c>
      <c r="N1711" s="165"/>
      <c r="O1711" s="165"/>
      <c r="P1711" s="156">
        <f t="shared" si="106"/>
        <v>0</v>
      </c>
      <c r="Q1711" s="156">
        <f t="shared" si="107"/>
        <v>0</v>
      </c>
      <c r="R1711" s="165"/>
      <c r="S1711" s="165"/>
    </row>
    <row r="1712" spans="1:19" x14ac:dyDescent="0.25">
      <c r="A1712" s="156">
        <v>1697</v>
      </c>
      <c r="B1712" s="156" t="e">
        <f>VLOOKUP('Room Details'!$I1700,NCA_Calculations!$I$3:$N$12,2,0)</f>
        <v>#N/A</v>
      </c>
      <c r="C1712" s="156" t="e">
        <f>VLOOKUP('Room Details'!$I1700,NCA_Calculations!$I$3:$N$12,3,0)</f>
        <v>#N/A</v>
      </c>
      <c r="D1712" s="156" t="e">
        <f>VLOOKUP('Room Details'!$I1700,NCA_Calculations!$I$3:$N$12,4,0)</f>
        <v>#N/A</v>
      </c>
      <c r="E1712" s="156" t="e">
        <f>VLOOKUP('Room Details'!$I1700,NCA_Calculations!$I$3:$N$12,5,0)</f>
        <v>#N/A</v>
      </c>
      <c r="F1712" s="156" t="e">
        <f>VLOOKUP('Room Details'!$I1700,NCA_Calculations!$I$3:$N$12,6,0)</f>
        <v>#N/A</v>
      </c>
      <c r="G1712" s="156" t="str">
        <f>IF(OR(ISBLANK('Room Details'!$M1700), 'Room Details'!$M1700 = 0,  'Room Details'!$M1700 = "N/A" ),"Usable","Unusable")</f>
        <v>Usable</v>
      </c>
      <c r="H1712" s="156">
        <f>'Room Details'!$V1700</f>
        <v>0</v>
      </c>
      <c r="I1712" s="156">
        <f>_xlfn.IFNA(ROUNDUP(IF(OR('Room Details'!$J1700=0,ISBLANK('Room Details'!$J1700),'Room Details'!$J1700="N/A"),0,IF('Room Details'!$J1700&gt;$D1712,('Room Details'!$J1700/$E1712)+$F1712,IF('Room Details'!$J1700&lt;=ABS($B1712*$C1712),1,('Room Details'!$J1700/$B1712)+$C1712))),0),0)</f>
        <v>0</v>
      </c>
      <c r="J1712" s="167"/>
      <c r="K1712" s="167"/>
      <c r="L1712" s="156">
        <f t="shared" si="104"/>
        <v>0</v>
      </c>
      <c r="M1712" s="156">
        <f t="shared" si="105"/>
        <v>0</v>
      </c>
      <c r="N1712" s="165"/>
      <c r="O1712" s="165"/>
      <c r="P1712" s="156">
        <f t="shared" si="106"/>
        <v>0</v>
      </c>
      <c r="Q1712" s="156">
        <f t="shared" si="107"/>
        <v>0</v>
      </c>
      <c r="R1712" s="165"/>
      <c r="S1712" s="165"/>
    </row>
    <row r="1713" spans="1:19" x14ac:dyDescent="0.25">
      <c r="A1713" s="156">
        <v>1698</v>
      </c>
      <c r="B1713" s="156" t="e">
        <f>VLOOKUP('Room Details'!$I1701,NCA_Calculations!$I$3:$N$12,2,0)</f>
        <v>#N/A</v>
      </c>
      <c r="C1713" s="156" t="e">
        <f>VLOOKUP('Room Details'!$I1701,NCA_Calculations!$I$3:$N$12,3,0)</f>
        <v>#N/A</v>
      </c>
      <c r="D1713" s="156" t="e">
        <f>VLOOKUP('Room Details'!$I1701,NCA_Calculations!$I$3:$N$12,4,0)</f>
        <v>#N/A</v>
      </c>
      <c r="E1713" s="156" t="e">
        <f>VLOOKUP('Room Details'!$I1701,NCA_Calculations!$I$3:$N$12,5,0)</f>
        <v>#N/A</v>
      </c>
      <c r="F1713" s="156" t="e">
        <f>VLOOKUP('Room Details'!$I1701,NCA_Calculations!$I$3:$N$12,6,0)</f>
        <v>#N/A</v>
      </c>
      <c r="G1713" s="156" t="str">
        <f>IF(OR(ISBLANK('Room Details'!$M1701), 'Room Details'!$M1701 = 0,  'Room Details'!$M1701 = "N/A" ),"Usable","Unusable")</f>
        <v>Usable</v>
      </c>
      <c r="H1713" s="156">
        <f>'Room Details'!$V1701</f>
        <v>0</v>
      </c>
      <c r="I1713" s="156">
        <f>_xlfn.IFNA(ROUNDUP(IF(OR('Room Details'!$J1701=0,ISBLANK('Room Details'!$J1701),'Room Details'!$J1701="N/A"),0,IF('Room Details'!$J1701&gt;$D1713,('Room Details'!$J1701/$E1713)+$F1713,IF('Room Details'!$J1701&lt;=ABS($B1713*$C1713),1,('Room Details'!$J1701/$B1713)+$C1713))),0),0)</f>
        <v>0</v>
      </c>
      <c r="J1713" s="167"/>
      <c r="K1713" s="167"/>
      <c r="L1713" s="156">
        <f t="shared" si="104"/>
        <v>0</v>
      </c>
      <c r="M1713" s="156">
        <f t="shared" si="105"/>
        <v>0</v>
      </c>
      <c r="N1713" s="165"/>
      <c r="O1713" s="165"/>
      <c r="P1713" s="156">
        <f t="shared" si="106"/>
        <v>0</v>
      </c>
      <c r="Q1713" s="156">
        <f t="shared" si="107"/>
        <v>0</v>
      </c>
      <c r="R1713" s="165"/>
      <c r="S1713" s="165"/>
    </row>
    <row r="1714" spans="1:19" x14ac:dyDescent="0.25">
      <c r="A1714" s="156">
        <v>1699</v>
      </c>
      <c r="B1714" s="156" t="e">
        <f>VLOOKUP('Room Details'!$I1702,NCA_Calculations!$I$3:$N$12,2,0)</f>
        <v>#N/A</v>
      </c>
      <c r="C1714" s="156" t="e">
        <f>VLOOKUP('Room Details'!$I1702,NCA_Calculations!$I$3:$N$12,3,0)</f>
        <v>#N/A</v>
      </c>
      <c r="D1714" s="156" t="e">
        <f>VLOOKUP('Room Details'!$I1702,NCA_Calculations!$I$3:$N$12,4,0)</f>
        <v>#N/A</v>
      </c>
      <c r="E1714" s="156" t="e">
        <f>VLOOKUP('Room Details'!$I1702,NCA_Calculations!$I$3:$N$12,5,0)</f>
        <v>#N/A</v>
      </c>
      <c r="F1714" s="156" t="e">
        <f>VLOOKUP('Room Details'!$I1702,NCA_Calculations!$I$3:$N$12,6,0)</f>
        <v>#N/A</v>
      </c>
      <c r="G1714" s="156" t="str">
        <f>IF(OR(ISBLANK('Room Details'!$M1702), 'Room Details'!$M1702 = 0,  'Room Details'!$M1702 = "N/A" ),"Usable","Unusable")</f>
        <v>Usable</v>
      </c>
      <c r="H1714" s="156">
        <f>'Room Details'!$V1702</f>
        <v>0</v>
      </c>
      <c r="I1714" s="156">
        <f>_xlfn.IFNA(ROUNDUP(IF(OR('Room Details'!$J1702=0,ISBLANK('Room Details'!$J1702),'Room Details'!$J1702="N/A"),0,IF('Room Details'!$J1702&gt;$D1714,('Room Details'!$J1702/$E1714)+$F1714,IF('Room Details'!$J1702&lt;=ABS($B1714*$C1714),1,('Room Details'!$J1702/$B1714)+$C1714))),0),0)</f>
        <v>0</v>
      </c>
      <c r="J1714" s="167"/>
      <c r="K1714" s="167"/>
      <c r="L1714" s="156">
        <f t="shared" si="104"/>
        <v>0</v>
      </c>
      <c r="M1714" s="156">
        <f t="shared" si="105"/>
        <v>0</v>
      </c>
      <c r="N1714" s="165"/>
      <c r="O1714" s="165"/>
      <c r="P1714" s="156">
        <f t="shared" si="106"/>
        <v>0</v>
      </c>
      <c r="Q1714" s="156">
        <f t="shared" si="107"/>
        <v>0</v>
      </c>
      <c r="R1714" s="165"/>
      <c r="S1714" s="165"/>
    </row>
    <row r="1715" spans="1:19" x14ac:dyDescent="0.25">
      <c r="A1715" s="156">
        <v>1700</v>
      </c>
      <c r="B1715" s="156" t="e">
        <f>VLOOKUP('Room Details'!$I1703,NCA_Calculations!$I$3:$N$12,2,0)</f>
        <v>#N/A</v>
      </c>
      <c r="C1715" s="156" t="e">
        <f>VLOOKUP('Room Details'!$I1703,NCA_Calculations!$I$3:$N$12,3,0)</f>
        <v>#N/A</v>
      </c>
      <c r="D1715" s="156" t="e">
        <f>VLOOKUP('Room Details'!$I1703,NCA_Calculations!$I$3:$N$12,4,0)</f>
        <v>#N/A</v>
      </c>
      <c r="E1715" s="156" t="e">
        <f>VLOOKUP('Room Details'!$I1703,NCA_Calculations!$I$3:$N$12,5,0)</f>
        <v>#N/A</v>
      </c>
      <c r="F1715" s="156" t="e">
        <f>VLOOKUP('Room Details'!$I1703,NCA_Calculations!$I$3:$N$12,6,0)</f>
        <v>#N/A</v>
      </c>
      <c r="G1715" s="156" t="str">
        <f>IF(OR(ISBLANK('Room Details'!$M1703), 'Room Details'!$M1703 = 0,  'Room Details'!$M1703 = "N/A" ),"Usable","Unusable")</f>
        <v>Usable</v>
      </c>
      <c r="H1715" s="156">
        <f>'Room Details'!$V1703</f>
        <v>0</v>
      </c>
      <c r="I1715" s="156">
        <f>_xlfn.IFNA(ROUNDUP(IF(OR('Room Details'!$J1703=0,ISBLANK('Room Details'!$J1703),'Room Details'!$J1703="N/A"),0,IF('Room Details'!$J1703&gt;$D1715,('Room Details'!$J1703/$E1715)+$F1715,IF('Room Details'!$J1703&lt;=ABS($B1715*$C1715),1,('Room Details'!$J1703/$B1715)+$C1715))),0),0)</f>
        <v>0</v>
      </c>
      <c r="J1715" s="167"/>
      <c r="K1715" s="167"/>
      <c r="L1715" s="156">
        <f t="shared" si="104"/>
        <v>0</v>
      </c>
      <c r="M1715" s="156">
        <f t="shared" si="105"/>
        <v>0</v>
      </c>
      <c r="N1715" s="165"/>
      <c r="O1715" s="165"/>
      <c r="P1715" s="156">
        <f t="shared" si="106"/>
        <v>0</v>
      </c>
      <c r="Q1715" s="156">
        <f t="shared" si="107"/>
        <v>0</v>
      </c>
      <c r="R1715" s="165"/>
      <c r="S1715" s="165"/>
    </row>
    <row r="1716" spans="1:19" x14ac:dyDescent="0.25">
      <c r="A1716" s="156">
        <v>1701</v>
      </c>
      <c r="B1716" s="156" t="e">
        <f>VLOOKUP('Room Details'!$I1704,NCA_Calculations!$I$3:$N$12,2,0)</f>
        <v>#N/A</v>
      </c>
      <c r="C1716" s="156" t="e">
        <f>VLOOKUP('Room Details'!$I1704,NCA_Calculations!$I$3:$N$12,3,0)</f>
        <v>#N/A</v>
      </c>
      <c r="D1716" s="156" t="e">
        <f>VLOOKUP('Room Details'!$I1704,NCA_Calculations!$I$3:$N$12,4,0)</f>
        <v>#N/A</v>
      </c>
      <c r="E1716" s="156" t="e">
        <f>VLOOKUP('Room Details'!$I1704,NCA_Calculations!$I$3:$N$12,5,0)</f>
        <v>#N/A</v>
      </c>
      <c r="F1716" s="156" t="e">
        <f>VLOOKUP('Room Details'!$I1704,NCA_Calculations!$I$3:$N$12,6,0)</f>
        <v>#N/A</v>
      </c>
      <c r="G1716" s="156" t="str">
        <f>IF(OR(ISBLANK('Room Details'!$M1704), 'Room Details'!$M1704 = 0,  'Room Details'!$M1704 = "N/A" ),"Usable","Unusable")</f>
        <v>Usable</v>
      </c>
      <c r="H1716" s="156">
        <f>'Room Details'!$V1704</f>
        <v>0</v>
      </c>
      <c r="I1716" s="156">
        <f>_xlfn.IFNA(ROUNDUP(IF(OR('Room Details'!$J1704=0,ISBLANK('Room Details'!$J1704),'Room Details'!$J1704="N/A"),0,IF('Room Details'!$J1704&gt;$D1716,('Room Details'!$J1704/$E1716)+$F1716,IF('Room Details'!$J1704&lt;=ABS($B1716*$C1716),1,('Room Details'!$J1704/$B1716)+$C1716))),0),0)</f>
        <v>0</v>
      </c>
      <c r="J1716" s="167"/>
      <c r="K1716" s="167"/>
      <c r="L1716" s="156">
        <f t="shared" si="104"/>
        <v>0</v>
      </c>
      <c r="M1716" s="156">
        <f t="shared" si="105"/>
        <v>0</v>
      </c>
      <c r="N1716" s="165"/>
      <c r="O1716" s="165"/>
      <c r="P1716" s="156">
        <f t="shared" si="106"/>
        <v>0</v>
      </c>
      <c r="Q1716" s="156">
        <f t="shared" si="107"/>
        <v>0</v>
      </c>
      <c r="R1716" s="165"/>
      <c r="S1716" s="165"/>
    </row>
    <row r="1717" spans="1:19" x14ac:dyDescent="0.25">
      <c r="A1717" s="156">
        <v>1702</v>
      </c>
      <c r="B1717" s="156" t="e">
        <f>VLOOKUP('Room Details'!$I1705,NCA_Calculations!$I$3:$N$12,2,0)</f>
        <v>#N/A</v>
      </c>
      <c r="C1717" s="156" t="e">
        <f>VLOOKUP('Room Details'!$I1705,NCA_Calculations!$I$3:$N$12,3,0)</f>
        <v>#N/A</v>
      </c>
      <c r="D1717" s="156" t="e">
        <f>VLOOKUP('Room Details'!$I1705,NCA_Calculations!$I$3:$N$12,4,0)</f>
        <v>#N/A</v>
      </c>
      <c r="E1717" s="156" t="e">
        <f>VLOOKUP('Room Details'!$I1705,NCA_Calculations!$I$3:$N$12,5,0)</f>
        <v>#N/A</v>
      </c>
      <c r="F1717" s="156" t="e">
        <f>VLOOKUP('Room Details'!$I1705,NCA_Calculations!$I$3:$N$12,6,0)</f>
        <v>#N/A</v>
      </c>
      <c r="G1717" s="156" t="str">
        <f>IF(OR(ISBLANK('Room Details'!$M1705), 'Room Details'!$M1705 = 0,  'Room Details'!$M1705 = "N/A" ),"Usable","Unusable")</f>
        <v>Usable</v>
      </c>
      <c r="H1717" s="156">
        <f>'Room Details'!$V1705</f>
        <v>0</v>
      </c>
      <c r="I1717" s="156">
        <f>_xlfn.IFNA(ROUNDUP(IF(OR('Room Details'!$J1705=0,ISBLANK('Room Details'!$J1705),'Room Details'!$J1705="N/A"),0,IF('Room Details'!$J1705&gt;$D1717,('Room Details'!$J1705/$E1717)+$F1717,IF('Room Details'!$J1705&lt;=ABS($B1717*$C1717),1,('Room Details'!$J1705/$B1717)+$C1717))),0),0)</f>
        <v>0</v>
      </c>
      <c r="J1717" s="167"/>
      <c r="K1717" s="167"/>
      <c r="L1717" s="156">
        <f t="shared" si="104"/>
        <v>0</v>
      </c>
      <c r="M1717" s="156">
        <f t="shared" si="105"/>
        <v>0</v>
      </c>
      <c r="N1717" s="165"/>
      <c r="O1717" s="165"/>
      <c r="P1717" s="156">
        <f t="shared" si="106"/>
        <v>0</v>
      </c>
      <c r="Q1717" s="156">
        <f t="shared" si="107"/>
        <v>0</v>
      </c>
      <c r="R1717" s="165"/>
      <c r="S1717" s="165"/>
    </row>
    <row r="1718" spans="1:19" x14ac:dyDescent="0.25">
      <c r="A1718" s="156">
        <v>1703</v>
      </c>
      <c r="B1718" s="156" t="e">
        <f>VLOOKUP('Room Details'!$I1706,NCA_Calculations!$I$3:$N$12,2,0)</f>
        <v>#N/A</v>
      </c>
      <c r="C1718" s="156" t="e">
        <f>VLOOKUP('Room Details'!$I1706,NCA_Calculations!$I$3:$N$12,3,0)</f>
        <v>#N/A</v>
      </c>
      <c r="D1718" s="156" t="e">
        <f>VLOOKUP('Room Details'!$I1706,NCA_Calculations!$I$3:$N$12,4,0)</f>
        <v>#N/A</v>
      </c>
      <c r="E1718" s="156" t="e">
        <f>VLOOKUP('Room Details'!$I1706,NCA_Calculations!$I$3:$N$12,5,0)</f>
        <v>#N/A</v>
      </c>
      <c r="F1718" s="156" t="e">
        <f>VLOOKUP('Room Details'!$I1706,NCA_Calculations!$I$3:$N$12,6,0)</f>
        <v>#N/A</v>
      </c>
      <c r="G1718" s="156" t="str">
        <f>IF(OR(ISBLANK('Room Details'!$M1706), 'Room Details'!$M1706 = 0,  'Room Details'!$M1706 = "N/A" ),"Usable","Unusable")</f>
        <v>Usable</v>
      </c>
      <c r="H1718" s="156">
        <f>'Room Details'!$V1706</f>
        <v>0</v>
      </c>
      <c r="I1718" s="156">
        <f>_xlfn.IFNA(ROUNDUP(IF(OR('Room Details'!$J1706=0,ISBLANK('Room Details'!$J1706),'Room Details'!$J1706="N/A"),0,IF('Room Details'!$J1706&gt;$D1718,('Room Details'!$J1706/$E1718)+$F1718,IF('Room Details'!$J1706&lt;=ABS($B1718*$C1718),1,('Room Details'!$J1706/$B1718)+$C1718))),0),0)</f>
        <v>0</v>
      </c>
      <c r="J1718" s="167"/>
      <c r="K1718" s="167"/>
      <c r="L1718" s="156">
        <f t="shared" si="104"/>
        <v>0</v>
      </c>
      <c r="M1718" s="156">
        <f t="shared" si="105"/>
        <v>0</v>
      </c>
      <c r="N1718" s="165"/>
      <c r="O1718" s="165"/>
      <c r="P1718" s="156">
        <f t="shared" si="106"/>
        <v>0</v>
      </c>
      <c r="Q1718" s="156">
        <f t="shared" si="107"/>
        <v>0</v>
      </c>
      <c r="R1718" s="165"/>
      <c r="S1718" s="165"/>
    </row>
    <row r="1719" spans="1:19" x14ac:dyDescent="0.25">
      <c r="A1719" s="156">
        <v>1704</v>
      </c>
      <c r="B1719" s="156" t="e">
        <f>VLOOKUP('Room Details'!$I1707,NCA_Calculations!$I$3:$N$12,2,0)</f>
        <v>#N/A</v>
      </c>
      <c r="C1719" s="156" t="e">
        <f>VLOOKUP('Room Details'!$I1707,NCA_Calculations!$I$3:$N$12,3,0)</f>
        <v>#N/A</v>
      </c>
      <c r="D1719" s="156" t="e">
        <f>VLOOKUP('Room Details'!$I1707,NCA_Calculations!$I$3:$N$12,4,0)</f>
        <v>#N/A</v>
      </c>
      <c r="E1719" s="156" t="e">
        <f>VLOOKUP('Room Details'!$I1707,NCA_Calculations!$I$3:$N$12,5,0)</f>
        <v>#N/A</v>
      </c>
      <c r="F1719" s="156" t="e">
        <f>VLOOKUP('Room Details'!$I1707,NCA_Calculations!$I$3:$N$12,6,0)</f>
        <v>#N/A</v>
      </c>
      <c r="G1719" s="156" t="str">
        <f>IF(OR(ISBLANK('Room Details'!$M1707), 'Room Details'!$M1707 = 0,  'Room Details'!$M1707 = "N/A" ),"Usable","Unusable")</f>
        <v>Usable</v>
      </c>
      <c r="H1719" s="156">
        <f>'Room Details'!$V1707</f>
        <v>0</v>
      </c>
      <c r="I1719" s="156">
        <f>_xlfn.IFNA(ROUNDUP(IF(OR('Room Details'!$J1707=0,ISBLANK('Room Details'!$J1707),'Room Details'!$J1707="N/A"),0,IF('Room Details'!$J1707&gt;$D1719,('Room Details'!$J1707/$E1719)+$F1719,IF('Room Details'!$J1707&lt;=ABS($B1719*$C1719),1,('Room Details'!$J1707/$B1719)+$C1719))),0),0)</f>
        <v>0</v>
      </c>
      <c r="J1719" s="167"/>
      <c r="K1719" s="167"/>
      <c r="L1719" s="156">
        <f t="shared" si="104"/>
        <v>0</v>
      </c>
      <c r="M1719" s="156">
        <f t="shared" si="105"/>
        <v>0</v>
      </c>
      <c r="N1719" s="165"/>
      <c r="O1719" s="165"/>
      <c r="P1719" s="156">
        <f t="shared" si="106"/>
        <v>0</v>
      </c>
      <c r="Q1719" s="156">
        <f t="shared" si="107"/>
        <v>0</v>
      </c>
      <c r="R1719" s="165"/>
      <c r="S1719" s="165"/>
    </row>
    <row r="1720" spans="1:19" x14ac:dyDescent="0.25">
      <c r="A1720" s="156">
        <v>1705</v>
      </c>
      <c r="B1720" s="156" t="e">
        <f>VLOOKUP('Room Details'!$I1708,NCA_Calculations!$I$3:$N$12,2,0)</f>
        <v>#N/A</v>
      </c>
      <c r="C1720" s="156" t="e">
        <f>VLOOKUP('Room Details'!$I1708,NCA_Calculations!$I$3:$N$12,3,0)</f>
        <v>#N/A</v>
      </c>
      <c r="D1720" s="156" t="e">
        <f>VLOOKUP('Room Details'!$I1708,NCA_Calculations!$I$3:$N$12,4,0)</f>
        <v>#N/A</v>
      </c>
      <c r="E1720" s="156" t="e">
        <f>VLOOKUP('Room Details'!$I1708,NCA_Calculations!$I$3:$N$12,5,0)</f>
        <v>#N/A</v>
      </c>
      <c r="F1720" s="156" t="e">
        <f>VLOOKUP('Room Details'!$I1708,NCA_Calculations!$I$3:$N$12,6,0)</f>
        <v>#N/A</v>
      </c>
      <c r="G1720" s="156" t="str">
        <f>IF(OR(ISBLANK('Room Details'!$M1708), 'Room Details'!$M1708 = 0,  'Room Details'!$M1708 = "N/A" ),"Usable","Unusable")</f>
        <v>Usable</v>
      </c>
      <c r="H1720" s="156">
        <f>'Room Details'!$V1708</f>
        <v>0</v>
      </c>
      <c r="I1720" s="156">
        <f>_xlfn.IFNA(ROUNDUP(IF(OR('Room Details'!$J1708=0,ISBLANK('Room Details'!$J1708),'Room Details'!$J1708="N/A"),0,IF('Room Details'!$J1708&gt;$D1720,('Room Details'!$J1708/$E1720)+$F1720,IF('Room Details'!$J1708&lt;=ABS($B1720*$C1720),1,('Room Details'!$J1708/$B1720)+$C1720))),0),0)</f>
        <v>0</v>
      </c>
      <c r="J1720" s="167"/>
      <c r="K1720" s="167"/>
      <c r="L1720" s="156">
        <f t="shared" si="104"/>
        <v>0</v>
      </c>
      <c r="M1720" s="156">
        <f t="shared" si="105"/>
        <v>0</v>
      </c>
      <c r="N1720" s="165"/>
      <c r="O1720" s="165"/>
      <c r="P1720" s="156">
        <f t="shared" si="106"/>
        <v>0</v>
      </c>
      <c r="Q1720" s="156">
        <f t="shared" si="107"/>
        <v>0</v>
      </c>
      <c r="R1720" s="165"/>
      <c r="S1720" s="165"/>
    </row>
    <row r="1721" spans="1:19" x14ac:dyDescent="0.25">
      <c r="A1721" s="156">
        <v>1706</v>
      </c>
      <c r="B1721" s="156" t="e">
        <f>VLOOKUP('Room Details'!$I1709,NCA_Calculations!$I$3:$N$12,2,0)</f>
        <v>#N/A</v>
      </c>
      <c r="C1721" s="156" t="e">
        <f>VLOOKUP('Room Details'!$I1709,NCA_Calculations!$I$3:$N$12,3,0)</f>
        <v>#N/A</v>
      </c>
      <c r="D1721" s="156" t="e">
        <f>VLOOKUP('Room Details'!$I1709,NCA_Calculations!$I$3:$N$12,4,0)</f>
        <v>#N/A</v>
      </c>
      <c r="E1721" s="156" t="e">
        <f>VLOOKUP('Room Details'!$I1709,NCA_Calculations!$I$3:$N$12,5,0)</f>
        <v>#N/A</v>
      </c>
      <c r="F1721" s="156" t="e">
        <f>VLOOKUP('Room Details'!$I1709,NCA_Calculations!$I$3:$N$12,6,0)</f>
        <v>#N/A</v>
      </c>
      <c r="G1721" s="156" t="str">
        <f>IF(OR(ISBLANK('Room Details'!$M1709), 'Room Details'!$M1709 = 0,  'Room Details'!$M1709 = "N/A" ),"Usable","Unusable")</f>
        <v>Usable</v>
      </c>
      <c r="H1721" s="156">
        <f>'Room Details'!$V1709</f>
        <v>0</v>
      </c>
      <c r="I1721" s="156">
        <f>_xlfn.IFNA(ROUNDUP(IF(OR('Room Details'!$J1709=0,ISBLANK('Room Details'!$J1709),'Room Details'!$J1709="N/A"),0,IF('Room Details'!$J1709&gt;$D1721,('Room Details'!$J1709/$E1721)+$F1721,IF('Room Details'!$J1709&lt;=ABS($B1721*$C1721),1,('Room Details'!$J1709/$B1721)+$C1721))),0),0)</f>
        <v>0</v>
      </c>
      <c r="J1721" s="167"/>
      <c r="K1721" s="167"/>
      <c r="L1721" s="156">
        <f t="shared" si="104"/>
        <v>0</v>
      </c>
      <c r="M1721" s="156">
        <f t="shared" si="105"/>
        <v>0</v>
      </c>
      <c r="N1721" s="165"/>
      <c r="O1721" s="165"/>
      <c r="P1721" s="156">
        <f t="shared" si="106"/>
        <v>0</v>
      </c>
      <c r="Q1721" s="156">
        <f t="shared" si="107"/>
        <v>0</v>
      </c>
      <c r="R1721" s="165"/>
      <c r="S1721" s="165"/>
    </row>
    <row r="1722" spans="1:19" x14ac:dyDescent="0.25">
      <c r="A1722" s="156">
        <v>1707</v>
      </c>
      <c r="B1722" s="156" t="e">
        <f>VLOOKUP('Room Details'!$I1710,NCA_Calculations!$I$3:$N$12,2,0)</f>
        <v>#N/A</v>
      </c>
      <c r="C1722" s="156" t="e">
        <f>VLOOKUP('Room Details'!$I1710,NCA_Calculations!$I$3:$N$12,3,0)</f>
        <v>#N/A</v>
      </c>
      <c r="D1722" s="156" t="e">
        <f>VLOOKUP('Room Details'!$I1710,NCA_Calculations!$I$3:$N$12,4,0)</f>
        <v>#N/A</v>
      </c>
      <c r="E1722" s="156" t="e">
        <f>VLOOKUP('Room Details'!$I1710,NCA_Calculations!$I$3:$N$12,5,0)</f>
        <v>#N/A</v>
      </c>
      <c r="F1722" s="156" t="e">
        <f>VLOOKUP('Room Details'!$I1710,NCA_Calculations!$I$3:$N$12,6,0)</f>
        <v>#N/A</v>
      </c>
      <c r="G1722" s="156" t="str">
        <f>IF(OR(ISBLANK('Room Details'!$M1710), 'Room Details'!$M1710 = 0,  'Room Details'!$M1710 = "N/A" ),"Usable","Unusable")</f>
        <v>Usable</v>
      </c>
      <c r="H1722" s="156">
        <f>'Room Details'!$V1710</f>
        <v>0</v>
      </c>
      <c r="I1722" s="156">
        <f>_xlfn.IFNA(ROUNDUP(IF(OR('Room Details'!$J1710=0,ISBLANK('Room Details'!$J1710),'Room Details'!$J1710="N/A"),0,IF('Room Details'!$J1710&gt;$D1722,('Room Details'!$J1710/$E1722)+$F1722,IF('Room Details'!$J1710&lt;=ABS($B1722*$C1722),1,('Room Details'!$J1710/$B1722)+$C1722))),0),0)</f>
        <v>0</v>
      </c>
      <c r="J1722" s="167"/>
      <c r="K1722" s="167"/>
      <c r="L1722" s="156">
        <f t="shared" si="104"/>
        <v>0</v>
      </c>
      <c r="M1722" s="156">
        <f t="shared" si="105"/>
        <v>0</v>
      </c>
      <c r="N1722" s="165"/>
      <c r="O1722" s="165"/>
      <c r="P1722" s="156">
        <f t="shared" si="106"/>
        <v>0</v>
      </c>
      <c r="Q1722" s="156">
        <f t="shared" si="107"/>
        <v>0</v>
      </c>
      <c r="R1722" s="165"/>
      <c r="S1722" s="165"/>
    </row>
    <row r="1723" spans="1:19" x14ac:dyDescent="0.25">
      <c r="A1723" s="156">
        <v>1708</v>
      </c>
      <c r="B1723" s="156" t="e">
        <f>VLOOKUP('Room Details'!$I1711,NCA_Calculations!$I$3:$N$12,2,0)</f>
        <v>#N/A</v>
      </c>
      <c r="C1723" s="156" t="e">
        <f>VLOOKUP('Room Details'!$I1711,NCA_Calculations!$I$3:$N$12,3,0)</f>
        <v>#N/A</v>
      </c>
      <c r="D1723" s="156" t="e">
        <f>VLOOKUP('Room Details'!$I1711,NCA_Calculations!$I$3:$N$12,4,0)</f>
        <v>#N/A</v>
      </c>
      <c r="E1723" s="156" t="e">
        <f>VLOOKUP('Room Details'!$I1711,NCA_Calculations!$I$3:$N$12,5,0)</f>
        <v>#N/A</v>
      </c>
      <c r="F1723" s="156" t="e">
        <f>VLOOKUP('Room Details'!$I1711,NCA_Calculations!$I$3:$N$12,6,0)</f>
        <v>#N/A</v>
      </c>
      <c r="G1723" s="156" t="str">
        <f>IF(OR(ISBLANK('Room Details'!$M1711), 'Room Details'!$M1711 = 0,  'Room Details'!$M1711 = "N/A" ),"Usable","Unusable")</f>
        <v>Usable</v>
      </c>
      <c r="H1723" s="156">
        <f>'Room Details'!$V1711</f>
        <v>0</v>
      </c>
      <c r="I1723" s="156">
        <f>_xlfn.IFNA(ROUNDUP(IF(OR('Room Details'!$J1711=0,ISBLANK('Room Details'!$J1711),'Room Details'!$J1711="N/A"),0,IF('Room Details'!$J1711&gt;$D1723,('Room Details'!$J1711/$E1723)+$F1723,IF('Room Details'!$J1711&lt;=ABS($B1723*$C1723),1,('Room Details'!$J1711/$B1723)+$C1723))),0),0)</f>
        <v>0</v>
      </c>
      <c r="J1723" s="167"/>
      <c r="K1723" s="167"/>
      <c r="L1723" s="156">
        <f t="shared" si="104"/>
        <v>0</v>
      </c>
      <c r="M1723" s="156">
        <f t="shared" si="105"/>
        <v>0</v>
      </c>
      <c r="N1723" s="165"/>
      <c r="O1723" s="165"/>
      <c r="P1723" s="156">
        <f t="shared" si="106"/>
        <v>0</v>
      </c>
      <c r="Q1723" s="156">
        <f t="shared" si="107"/>
        <v>0</v>
      </c>
      <c r="R1723" s="165"/>
      <c r="S1723" s="165"/>
    </row>
    <row r="1724" spans="1:19" x14ac:dyDescent="0.25">
      <c r="A1724" s="156">
        <v>1709</v>
      </c>
      <c r="B1724" s="156" t="e">
        <f>VLOOKUP('Room Details'!$I1712,NCA_Calculations!$I$3:$N$12,2,0)</f>
        <v>#N/A</v>
      </c>
      <c r="C1724" s="156" t="e">
        <f>VLOOKUP('Room Details'!$I1712,NCA_Calculations!$I$3:$N$12,3,0)</f>
        <v>#N/A</v>
      </c>
      <c r="D1724" s="156" t="e">
        <f>VLOOKUP('Room Details'!$I1712,NCA_Calculations!$I$3:$N$12,4,0)</f>
        <v>#N/A</v>
      </c>
      <c r="E1724" s="156" t="e">
        <f>VLOOKUP('Room Details'!$I1712,NCA_Calculations!$I$3:$N$12,5,0)</f>
        <v>#N/A</v>
      </c>
      <c r="F1724" s="156" t="e">
        <f>VLOOKUP('Room Details'!$I1712,NCA_Calculations!$I$3:$N$12,6,0)</f>
        <v>#N/A</v>
      </c>
      <c r="G1724" s="156" t="str">
        <f>IF(OR(ISBLANK('Room Details'!$M1712), 'Room Details'!$M1712 = 0,  'Room Details'!$M1712 = "N/A" ),"Usable","Unusable")</f>
        <v>Usable</v>
      </c>
      <c r="H1724" s="156">
        <f>'Room Details'!$V1712</f>
        <v>0</v>
      </c>
      <c r="I1724" s="156">
        <f>_xlfn.IFNA(ROUNDUP(IF(OR('Room Details'!$J1712=0,ISBLANK('Room Details'!$J1712),'Room Details'!$J1712="N/A"),0,IF('Room Details'!$J1712&gt;$D1724,('Room Details'!$J1712/$E1724)+$F1724,IF('Room Details'!$J1712&lt;=ABS($B1724*$C1724),1,('Room Details'!$J1712/$B1724)+$C1724))),0),0)</f>
        <v>0</v>
      </c>
      <c r="J1724" s="167"/>
      <c r="K1724" s="167"/>
      <c r="L1724" s="156">
        <f t="shared" si="104"/>
        <v>0</v>
      </c>
      <c r="M1724" s="156">
        <f t="shared" si="105"/>
        <v>0</v>
      </c>
      <c r="N1724" s="165"/>
      <c r="O1724" s="165"/>
      <c r="P1724" s="156">
        <f t="shared" si="106"/>
        <v>0</v>
      </c>
      <c r="Q1724" s="156">
        <f t="shared" si="107"/>
        <v>0</v>
      </c>
      <c r="R1724" s="165"/>
      <c r="S1724" s="165"/>
    </row>
    <row r="1725" spans="1:19" x14ac:dyDescent="0.25">
      <c r="A1725" s="156">
        <v>1710</v>
      </c>
      <c r="B1725" s="156" t="e">
        <f>VLOOKUP('Room Details'!$I1713,NCA_Calculations!$I$3:$N$12,2,0)</f>
        <v>#N/A</v>
      </c>
      <c r="C1725" s="156" t="e">
        <f>VLOOKUP('Room Details'!$I1713,NCA_Calculations!$I$3:$N$12,3,0)</f>
        <v>#N/A</v>
      </c>
      <c r="D1725" s="156" t="e">
        <f>VLOOKUP('Room Details'!$I1713,NCA_Calculations!$I$3:$N$12,4,0)</f>
        <v>#N/A</v>
      </c>
      <c r="E1725" s="156" t="e">
        <f>VLOOKUP('Room Details'!$I1713,NCA_Calculations!$I$3:$N$12,5,0)</f>
        <v>#N/A</v>
      </c>
      <c r="F1725" s="156" t="e">
        <f>VLOOKUP('Room Details'!$I1713,NCA_Calculations!$I$3:$N$12,6,0)</f>
        <v>#N/A</v>
      </c>
      <c r="G1725" s="156" t="str">
        <f>IF(OR(ISBLANK('Room Details'!$M1713), 'Room Details'!$M1713 = 0,  'Room Details'!$M1713 = "N/A" ),"Usable","Unusable")</f>
        <v>Usable</v>
      </c>
      <c r="H1725" s="156">
        <f>'Room Details'!$V1713</f>
        <v>0</v>
      </c>
      <c r="I1725" s="156">
        <f>_xlfn.IFNA(ROUNDUP(IF(OR('Room Details'!$J1713=0,ISBLANK('Room Details'!$J1713),'Room Details'!$J1713="N/A"),0,IF('Room Details'!$J1713&gt;$D1725,('Room Details'!$J1713/$E1725)+$F1725,IF('Room Details'!$J1713&lt;=ABS($B1725*$C1725),1,('Room Details'!$J1713/$B1725)+$C1725))),0),0)</f>
        <v>0</v>
      </c>
      <c r="J1725" s="167"/>
      <c r="K1725" s="167"/>
      <c r="L1725" s="156">
        <f t="shared" si="104"/>
        <v>0</v>
      </c>
      <c r="M1725" s="156">
        <f t="shared" si="105"/>
        <v>0</v>
      </c>
      <c r="N1725" s="165"/>
      <c r="O1725" s="165"/>
      <c r="P1725" s="156">
        <f t="shared" si="106"/>
        <v>0</v>
      </c>
      <c r="Q1725" s="156">
        <f t="shared" si="107"/>
        <v>0</v>
      </c>
      <c r="R1725" s="165"/>
      <c r="S1725" s="165"/>
    </row>
    <row r="1726" spans="1:19" x14ac:dyDescent="0.25">
      <c r="A1726" s="156">
        <v>1711</v>
      </c>
      <c r="B1726" s="156" t="e">
        <f>VLOOKUP('Room Details'!$I1714,NCA_Calculations!$I$3:$N$12,2,0)</f>
        <v>#N/A</v>
      </c>
      <c r="C1726" s="156" t="e">
        <f>VLOOKUP('Room Details'!$I1714,NCA_Calculations!$I$3:$N$12,3,0)</f>
        <v>#N/A</v>
      </c>
      <c r="D1726" s="156" t="e">
        <f>VLOOKUP('Room Details'!$I1714,NCA_Calculations!$I$3:$N$12,4,0)</f>
        <v>#N/A</v>
      </c>
      <c r="E1726" s="156" t="e">
        <f>VLOOKUP('Room Details'!$I1714,NCA_Calculations!$I$3:$N$12,5,0)</f>
        <v>#N/A</v>
      </c>
      <c r="F1726" s="156" t="e">
        <f>VLOOKUP('Room Details'!$I1714,NCA_Calculations!$I$3:$N$12,6,0)</f>
        <v>#N/A</v>
      </c>
      <c r="G1726" s="156" t="str">
        <f>IF(OR(ISBLANK('Room Details'!$M1714), 'Room Details'!$M1714 = 0,  'Room Details'!$M1714 = "N/A" ),"Usable","Unusable")</f>
        <v>Usable</v>
      </c>
      <c r="H1726" s="156">
        <f>'Room Details'!$V1714</f>
        <v>0</v>
      </c>
      <c r="I1726" s="156">
        <f>_xlfn.IFNA(ROUNDUP(IF(OR('Room Details'!$J1714=0,ISBLANK('Room Details'!$J1714),'Room Details'!$J1714="N/A"),0,IF('Room Details'!$J1714&gt;$D1726,('Room Details'!$J1714/$E1726)+$F1726,IF('Room Details'!$J1714&lt;=ABS($B1726*$C1726),1,('Room Details'!$J1714/$B1726)+$C1726))),0),0)</f>
        <v>0</v>
      </c>
      <c r="J1726" s="167"/>
      <c r="K1726" s="167"/>
      <c r="L1726" s="156">
        <f t="shared" si="104"/>
        <v>0</v>
      </c>
      <c r="M1726" s="156">
        <f t="shared" si="105"/>
        <v>0</v>
      </c>
      <c r="N1726" s="165"/>
      <c r="O1726" s="165"/>
      <c r="P1726" s="156">
        <f t="shared" si="106"/>
        <v>0</v>
      </c>
      <c r="Q1726" s="156">
        <f t="shared" si="107"/>
        <v>0</v>
      </c>
      <c r="R1726" s="165"/>
      <c r="S1726" s="165"/>
    </row>
    <row r="1727" spans="1:19" x14ac:dyDescent="0.25">
      <c r="A1727" s="156">
        <v>1712</v>
      </c>
      <c r="B1727" s="156" t="e">
        <f>VLOOKUP('Room Details'!$I1715,NCA_Calculations!$I$3:$N$12,2,0)</f>
        <v>#N/A</v>
      </c>
      <c r="C1727" s="156" t="e">
        <f>VLOOKUP('Room Details'!$I1715,NCA_Calculations!$I$3:$N$12,3,0)</f>
        <v>#N/A</v>
      </c>
      <c r="D1727" s="156" t="e">
        <f>VLOOKUP('Room Details'!$I1715,NCA_Calculations!$I$3:$N$12,4,0)</f>
        <v>#N/A</v>
      </c>
      <c r="E1727" s="156" t="e">
        <f>VLOOKUP('Room Details'!$I1715,NCA_Calculations!$I$3:$N$12,5,0)</f>
        <v>#N/A</v>
      </c>
      <c r="F1727" s="156" t="e">
        <f>VLOOKUP('Room Details'!$I1715,NCA_Calculations!$I$3:$N$12,6,0)</f>
        <v>#N/A</v>
      </c>
      <c r="G1727" s="156" t="str">
        <f>IF(OR(ISBLANK('Room Details'!$M1715), 'Room Details'!$M1715 = 0,  'Room Details'!$M1715 = "N/A" ),"Usable","Unusable")</f>
        <v>Usable</v>
      </c>
      <c r="H1727" s="156">
        <f>'Room Details'!$V1715</f>
        <v>0</v>
      </c>
      <c r="I1727" s="156">
        <f>_xlfn.IFNA(ROUNDUP(IF(OR('Room Details'!$J1715=0,ISBLANK('Room Details'!$J1715),'Room Details'!$J1715="N/A"),0,IF('Room Details'!$J1715&gt;$D1727,('Room Details'!$J1715/$E1727)+$F1727,IF('Room Details'!$J1715&lt;=ABS($B1727*$C1727),1,('Room Details'!$J1715/$B1727)+$C1727))),0),0)</f>
        <v>0</v>
      </c>
      <c r="J1727" s="167"/>
      <c r="K1727" s="167"/>
      <c r="L1727" s="156">
        <f t="shared" si="104"/>
        <v>0</v>
      </c>
      <c r="M1727" s="156">
        <f t="shared" si="105"/>
        <v>0</v>
      </c>
      <c r="N1727" s="165"/>
      <c r="O1727" s="165"/>
      <c r="P1727" s="156">
        <f t="shared" si="106"/>
        <v>0</v>
      </c>
      <c r="Q1727" s="156">
        <f t="shared" si="107"/>
        <v>0</v>
      </c>
      <c r="R1727" s="165"/>
      <c r="S1727" s="165"/>
    </row>
    <row r="1728" spans="1:19" x14ac:dyDescent="0.25">
      <c r="A1728" s="156">
        <v>1713</v>
      </c>
      <c r="B1728" s="156" t="e">
        <f>VLOOKUP('Room Details'!$I1716,NCA_Calculations!$I$3:$N$12,2,0)</f>
        <v>#N/A</v>
      </c>
      <c r="C1728" s="156" t="e">
        <f>VLOOKUP('Room Details'!$I1716,NCA_Calculations!$I$3:$N$12,3,0)</f>
        <v>#N/A</v>
      </c>
      <c r="D1728" s="156" t="e">
        <f>VLOOKUP('Room Details'!$I1716,NCA_Calculations!$I$3:$N$12,4,0)</f>
        <v>#N/A</v>
      </c>
      <c r="E1728" s="156" t="e">
        <f>VLOOKUP('Room Details'!$I1716,NCA_Calculations!$I$3:$N$12,5,0)</f>
        <v>#N/A</v>
      </c>
      <c r="F1728" s="156" t="e">
        <f>VLOOKUP('Room Details'!$I1716,NCA_Calculations!$I$3:$N$12,6,0)</f>
        <v>#N/A</v>
      </c>
      <c r="G1728" s="156" t="str">
        <f>IF(OR(ISBLANK('Room Details'!$M1716), 'Room Details'!$M1716 = 0,  'Room Details'!$M1716 = "N/A" ),"Usable","Unusable")</f>
        <v>Usable</v>
      </c>
      <c r="H1728" s="156">
        <f>'Room Details'!$V1716</f>
        <v>0</v>
      </c>
      <c r="I1728" s="156">
        <f>_xlfn.IFNA(ROUNDUP(IF(OR('Room Details'!$J1716=0,ISBLANK('Room Details'!$J1716),'Room Details'!$J1716="N/A"),0,IF('Room Details'!$J1716&gt;$D1728,('Room Details'!$J1716/$E1728)+$F1728,IF('Room Details'!$J1716&lt;=ABS($B1728*$C1728),1,('Room Details'!$J1716/$B1728)+$C1728))),0),0)</f>
        <v>0</v>
      </c>
      <c r="J1728" s="167"/>
      <c r="K1728" s="167"/>
      <c r="L1728" s="156">
        <f t="shared" si="104"/>
        <v>0</v>
      </c>
      <c r="M1728" s="156">
        <f t="shared" si="105"/>
        <v>0</v>
      </c>
      <c r="N1728" s="165"/>
      <c r="O1728" s="165"/>
      <c r="P1728" s="156">
        <f t="shared" si="106"/>
        <v>0</v>
      </c>
      <c r="Q1728" s="156">
        <f t="shared" si="107"/>
        <v>0</v>
      </c>
      <c r="R1728" s="165"/>
      <c r="S1728" s="165"/>
    </row>
    <row r="1729" spans="1:19" x14ac:dyDescent="0.25">
      <c r="A1729" s="156">
        <v>1714</v>
      </c>
      <c r="B1729" s="156" t="e">
        <f>VLOOKUP('Room Details'!$I1717,NCA_Calculations!$I$3:$N$12,2,0)</f>
        <v>#N/A</v>
      </c>
      <c r="C1729" s="156" t="e">
        <f>VLOOKUP('Room Details'!$I1717,NCA_Calculations!$I$3:$N$12,3,0)</f>
        <v>#N/A</v>
      </c>
      <c r="D1729" s="156" t="e">
        <f>VLOOKUP('Room Details'!$I1717,NCA_Calculations!$I$3:$N$12,4,0)</f>
        <v>#N/A</v>
      </c>
      <c r="E1729" s="156" t="e">
        <f>VLOOKUP('Room Details'!$I1717,NCA_Calculations!$I$3:$N$12,5,0)</f>
        <v>#N/A</v>
      </c>
      <c r="F1729" s="156" t="e">
        <f>VLOOKUP('Room Details'!$I1717,NCA_Calculations!$I$3:$N$12,6,0)</f>
        <v>#N/A</v>
      </c>
      <c r="G1729" s="156" t="str">
        <f>IF(OR(ISBLANK('Room Details'!$M1717), 'Room Details'!$M1717 = 0,  'Room Details'!$M1717 = "N/A" ),"Usable","Unusable")</f>
        <v>Usable</v>
      </c>
      <c r="H1729" s="156">
        <f>'Room Details'!$V1717</f>
        <v>0</v>
      </c>
      <c r="I1729" s="156">
        <f>_xlfn.IFNA(ROUNDUP(IF(OR('Room Details'!$J1717=0,ISBLANK('Room Details'!$J1717),'Room Details'!$J1717="N/A"),0,IF('Room Details'!$J1717&gt;$D1729,('Room Details'!$J1717/$E1729)+$F1729,IF('Room Details'!$J1717&lt;=ABS($B1729*$C1729),1,('Room Details'!$J1717/$B1729)+$C1729))),0),0)</f>
        <v>0</v>
      </c>
      <c r="J1729" s="167"/>
      <c r="K1729" s="167"/>
      <c r="L1729" s="156">
        <f t="shared" si="104"/>
        <v>0</v>
      </c>
      <c r="M1729" s="156">
        <f t="shared" si="105"/>
        <v>0</v>
      </c>
      <c r="N1729" s="165"/>
      <c r="O1729" s="165"/>
      <c r="P1729" s="156">
        <f t="shared" si="106"/>
        <v>0</v>
      </c>
      <c r="Q1729" s="156">
        <f t="shared" si="107"/>
        <v>0</v>
      </c>
      <c r="R1729" s="165"/>
      <c r="S1729" s="165"/>
    </row>
    <row r="1730" spans="1:19" x14ac:dyDescent="0.25">
      <c r="A1730" s="156">
        <v>1715</v>
      </c>
      <c r="B1730" s="156" t="e">
        <f>VLOOKUP('Room Details'!$I1718,NCA_Calculations!$I$3:$N$12,2,0)</f>
        <v>#N/A</v>
      </c>
      <c r="C1730" s="156" t="e">
        <f>VLOOKUP('Room Details'!$I1718,NCA_Calculations!$I$3:$N$12,3,0)</f>
        <v>#N/A</v>
      </c>
      <c r="D1730" s="156" t="e">
        <f>VLOOKUP('Room Details'!$I1718,NCA_Calculations!$I$3:$N$12,4,0)</f>
        <v>#N/A</v>
      </c>
      <c r="E1730" s="156" t="e">
        <f>VLOOKUP('Room Details'!$I1718,NCA_Calculations!$I$3:$N$12,5,0)</f>
        <v>#N/A</v>
      </c>
      <c r="F1730" s="156" t="e">
        <f>VLOOKUP('Room Details'!$I1718,NCA_Calculations!$I$3:$N$12,6,0)</f>
        <v>#N/A</v>
      </c>
      <c r="G1730" s="156" t="str">
        <f>IF(OR(ISBLANK('Room Details'!$M1718), 'Room Details'!$M1718 = 0,  'Room Details'!$M1718 = "N/A" ),"Usable","Unusable")</f>
        <v>Usable</v>
      </c>
      <c r="H1730" s="156">
        <f>'Room Details'!$V1718</f>
        <v>0</v>
      </c>
      <c r="I1730" s="156">
        <f>_xlfn.IFNA(ROUNDUP(IF(OR('Room Details'!$J1718=0,ISBLANK('Room Details'!$J1718),'Room Details'!$J1718="N/A"),0,IF('Room Details'!$J1718&gt;$D1730,('Room Details'!$J1718/$E1730)+$F1730,IF('Room Details'!$J1718&lt;=ABS($B1730*$C1730),1,('Room Details'!$J1718/$B1730)+$C1730))),0),0)</f>
        <v>0</v>
      </c>
      <c r="J1730" s="167"/>
      <c r="K1730" s="167"/>
      <c r="L1730" s="156">
        <f t="shared" si="104"/>
        <v>0</v>
      </c>
      <c r="M1730" s="156">
        <f t="shared" si="105"/>
        <v>0</v>
      </c>
      <c r="N1730" s="165"/>
      <c r="O1730" s="165"/>
      <c r="P1730" s="156">
        <f t="shared" si="106"/>
        <v>0</v>
      </c>
      <c r="Q1730" s="156">
        <f t="shared" si="107"/>
        <v>0</v>
      </c>
      <c r="R1730" s="165"/>
      <c r="S1730" s="165"/>
    </row>
    <row r="1731" spans="1:19" x14ac:dyDescent="0.25">
      <c r="A1731" s="156">
        <v>1716</v>
      </c>
      <c r="B1731" s="156" t="e">
        <f>VLOOKUP('Room Details'!$I1719,NCA_Calculations!$I$3:$N$12,2,0)</f>
        <v>#N/A</v>
      </c>
      <c r="C1731" s="156" t="e">
        <f>VLOOKUP('Room Details'!$I1719,NCA_Calculations!$I$3:$N$12,3,0)</f>
        <v>#N/A</v>
      </c>
      <c r="D1731" s="156" t="e">
        <f>VLOOKUP('Room Details'!$I1719,NCA_Calculations!$I$3:$N$12,4,0)</f>
        <v>#N/A</v>
      </c>
      <c r="E1731" s="156" t="e">
        <f>VLOOKUP('Room Details'!$I1719,NCA_Calculations!$I$3:$N$12,5,0)</f>
        <v>#N/A</v>
      </c>
      <c r="F1731" s="156" t="e">
        <f>VLOOKUP('Room Details'!$I1719,NCA_Calculations!$I$3:$N$12,6,0)</f>
        <v>#N/A</v>
      </c>
      <c r="G1731" s="156" t="str">
        <f>IF(OR(ISBLANK('Room Details'!$M1719), 'Room Details'!$M1719 = 0,  'Room Details'!$M1719 = "N/A" ),"Usable","Unusable")</f>
        <v>Usable</v>
      </c>
      <c r="H1731" s="156">
        <f>'Room Details'!$V1719</f>
        <v>0</v>
      </c>
      <c r="I1731" s="156">
        <f>_xlfn.IFNA(ROUNDUP(IF(OR('Room Details'!$J1719=0,ISBLANK('Room Details'!$J1719),'Room Details'!$J1719="N/A"),0,IF('Room Details'!$J1719&gt;$D1731,('Room Details'!$J1719/$E1731)+$F1731,IF('Room Details'!$J1719&lt;=ABS($B1731*$C1731),1,('Room Details'!$J1719/$B1731)+$C1731))),0),0)</f>
        <v>0</v>
      </c>
      <c r="J1731" s="167"/>
      <c r="K1731" s="167"/>
      <c r="L1731" s="156">
        <f t="shared" si="104"/>
        <v>0</v>
      </c>
      <c r="M1731" s="156">
        <f t="shared" si="105"/>
        <v>0</v>
      </c>
      <c r="N1731" s="165"/>
      <c r="O1731" s="165"/>
      <c r="P1731" s="156">
        <f t="shared" si="106"/>
        <v>0</v>
      </c>
      <c r="Q1731" s="156">
        <f t="shared" si="107"/>
        <v>0</v>
      </c>
      <c r="R1731" s="165"/>
      <c r="S1731" s="165"/>
    </row>
    <row r="1732" spans="1:19" x14ac:dyDescent="0.25">
      <c r="A1732" s="156">
        <v>1717</v>
      </c>
      <c r="B1732" s="156" t="e">
        <f>VLOOKUP('Room Details'!$I1720,NCA_Calculations!$I$3:$N$12,2,0)</f>
        <v>#N/A</v>
      </c>
      <c r="C1732" s="156" t="e">
        <f>VLOOKUP('Room Details'!$I1720,NCA_Calculations!$I$3:$N$12,3,0)</f>
        <v>#N/A</v>
      </c>
      <c r="D1732" s="156" t="e">
        <f>VLOOKUP('Room Details'!$I1720,NCA_Calculations!$I$3:$N$12,4,0)</f>
        <v>#N/A</v>
      </c>
      <c r="E1732" s="156" t="e">
        <f>VLOOKUP('Room Details'!$I1720,NCA_Calculations!$I$3:$N$12,5,0)</f>
        <v>#N/A</v>
      </c>
      <c r="F1732" s="156" t="e">
        <f>VLOOKUP('Room Details'!$I1720,NCA_Calculations!$I$3:$N$12,6,0)</f>
        <v>#N/A</v>
      </c>
      <c r="G1732" s="156" t="str">
        <f>IF(OR(ISBLANK('Room Details'!$M1720), 'Room Details'!$M1720 = 0,  'Room Details'!$M1720 = "N/A" ),"Usable","Unusable")</f>
        <v>Usable</v>
      </c>
      <c r="H1732" s="156">
        <f>'Room Details'!$V1720</f>
        <v>0</v>
      </c>
      <c r="I1732" s="156">
        <f>_xlfn.IFNA(ROUNDUP(IF(OR('Room Details'!$J1720=0,ISBLANK('Room Details'!$J1720),'Room Details'!$J1720="N/A"),0,IF('Room Details'!$J1720&gt;$D1732,('Room Details'!$J1720/$E1732)+$F1732,IF('Room Details'!$J1720&lt;=ABS($B1732*$C1732),1,('Room Details'!$J1720/$B1732)+$C1732))),0),0)</f>
        <v>0</v>
      </c>
      <c r="J1732" s="167"/>
      <c r="K1732" s="167"/>
      <c r="L1732" s="156">
        <f t="shared" si="104"/>
        <v>0</v>
      </c>
      <c r="M1732" s="156">
        <f t="shared" si="105"/>
        <v>0</v>
      </c>
      <c r="N1732" s="165"/>
      <c r="O1732" s="165"/>
      <c r="P1732" s="156">
        <f t="shared" si="106"/>
        <v>0</v>
      </c>
      <c r="Q1732" s="156">
        <f t="shared" si="107"/>
        <v>0</v>
      </c>
      <c r="R1732" s="165"/>
      <c r="S1732" s="165"/>
    </row>
    <row r="1733" spans="1:19" x14ac:dyDescent="0.25">
      <c r="A1733" s="156">
        <v>1718</v>
      </c>
      <c r="B1733" s="156" t="e">
        <f>VLOOKUP('Room Details'!$I1721,NCA_Calculations!$I$3:$N$12,2,0)</f>
        <v>#N/A</v>
      </c>
      <c r="C1733" s="156" t="e">
        <f>VLOOKUP('Room Details'!$I1721,NCA_Calculations!$I$3:$N$12,3,0)</f>
        <v>#N/A</v>
      </c>
      <c r="D1733" s="156" t="e">
        <f>VLOOKUP('Room Details'!$I1721,NCA_Calculations!$I$3:$N$12,4,0)</f>
        <v>#N/A</v>
      </c>
      <c r="E1733" s="156" t="e">
        <f>VLOOKUP('Room Details'!$I1721,NCA_Calculations!$I$3:$N$12,5,0)</f>
        <v>#N/A</v>
      </c>
      <c r="F1733" s="156" t="e">
        <f>VLOOKUP('Room Details'!$I1721,NCA_Calculations!$I$3:$N$12,6,0)</f>
        <v>#N/A</v>
      </c>
      <c r="G1733" s="156" t="str">
        <f>IF(OR(ISBLANK('Room Details'!$M1721), 'Room Details'!$M1721 = 0,  'Room Details'!$M1721 = "N/A" ),"Usable","Unusable")</f>
        <v>Usable</v>
      </c>
      <c r="H1733" s="156">
        <f>'Room Details'!$V1721</f>
        <v>0</v>
      </c>
      <c r="I1733" s="156">
        <f>_xlfn.IFNA(ROUNDUP(IF(OR('Room Details'!$J1721=0,ISBLANK('Room Details'!$J1721),'Room Details'!$J1721="N/A"),0,IF('Room Details'!$J1721&gt;$D1733,('Room Details'!$J1721/$E1733)+$F1733,IF('Room Details'!$J1721&lt;=ABS($B1733*$C1733),1,('Room Details'!$J1721/$B1733)+$C1733))),0),0)</f>
        <v>0</v>
      </c>
      <c r="J1733" s="167"/>
      <c r="K1733" s="167"/>
      <c r="L1733" s="156">
        <f t="shared" si="104"/>
        <v>0</v>
      </c>
      <c r="M1733" s="156">
        <f t="shared" si="105"/>
        <v>0</v>
      </c>
      <c r="N1733" s="165"/>
      <c r="O1733" s="165"/>
      <c r="P1733" s="156">
        <f t="shared" si="106"/>
        <v>0</v>
      </c>
      <c r="Q1733" s="156">
        <f t="shared" si="107"/>
        <v>0</v>
      </c>
      <c r="R1733" s="165"/>
      <c r="S1733" s="165"/>
    </row>
    <row r="1734" spans="1:19" x14ac:dyDescent="0.25">
      <c r="A1734" s="156">
        <v>1719</v>
      </c>
      <c r="B1734" s="156" t="e">
        <f>VLOOKUP('Room Details'!$I1722,NCA_Calculations!$I$3:$N$12,2,0)</f>
        <v>#N/A</v>
      </c>
      <c r="C1734" s="156" t="e">
        <f>VLOOKUP('Room Details'!$I1722,NCA_Calculations!$I$3:$N$12,3,0)</f>
        <v>#N/A</v>
      </c>
      <c r="D1734" s="156" t="e">
        <f>VLOOKUP('Room Details'!$I1722,NCA_Calculations!$I$3:$N$12,4,0)</f>
        <v>#N/A</v>
      </c>
      <c r="E1734" s="156" t="e">
        <f>VLOOKUP('Room Details'!$I1722,NCA_Calculations!$I$3:$N$12,5,0)</f>
        <v>#N/A</v>
      </c>
      <c r="F1734" s="156" t="e">
        <f>VLOOKUP('Room Details'!$I1722,NCA_Calculations!$I$3:$N$12,6,0)</f>
        <v>#N/A</v>
      </c>
      <c r="G1734" s="156" t="str">
        <f>IF(OR(ISBLANK('Room Details'!$M1722), 'Room Details'!$M1722 = 0,  'Room Details'!$M1722 = "N/A" ),"Usable","Unusable")</f>
        <v>Usable</v>
      </c>
      <c r="H1734" s="156">
        <f>'Room Details'!$V1722</f>
        <v>0</v>
      </c>
      <c r="I1734" s="156">
        <f>_xlfn.IFNA(ROUNDUP(IF(OR('Room Details'!$J1722=0,ISBLANK('Room Details'!$J1722),'Room Details'!$J1722="N/A"),0,IF('Room Details'!$J1722&gt;$D1734,('Room Details'!$J1722/$E1734)+$F1734,IF('Room Details'!$J1722&lt;=ABS($B1734*$C1734),1,('Room Details'!$J1722/$B1734)+$C1734))),0),0)</f>
        <v>0</v>
      </c>
      <c r="J1734" s="167"/>
      <c r="K1734" s="167"/>
      <c r="L1734" s="156">
        <f t="shared" si="104"/>
        <v>0</v>
      </c>
      <c r="M1734" s="156">
        <f t="shared" si="105"/>
        <v>0</v>
      </c>
      <c r="N1734" s="165"/>
      <c r="O1734" s="165"/>
      <c r="P1734" s="156">
        <f t="shared" si="106"/>
        <v>0</v>
      </c>
      <c r="Q1734" s="156">
        <f t="shared" si="107"/>
        <v>0</v>
      </c>
      <c r="R1734" s="165"/>
      <c r="S1734" s="165"/>
    </row>
    <row r="1735" spans="1:19" x14ac:dyDescent="0.25">
      <c r="A1735" s="156">
        <v>1720</v>
      </c>
      <c r="B1735" s="156" t="e">
        <f>VLOOKUP('Room Details'!$I1723,NCA_Calculations!$I$3:$N$12,2,0)</f>
        <v>#N/A</v>
      </c>
      <c r="C1735" s="156" t="e">
        <f>VLOOKUP('Room Details'!$I1723,NCA_Calculations!$I$3:$N$12,3,0)</f>
        <v>#N/A</v>
      </c>
      <c r="D1735" s="156" t="e">
        <f>VLOOKUP('Room Details'!$I1723,NCA_Calculations!$I$3:$N$12,4,0)</f>
        <v>#N/A</v>
      </c>
      <c r="E1735" s="156" t="e">
        <f>VLOOKUP('Room Details'!$I1723,NCA_Calculations!$I$3:$N$12,5,0)</f>
        <v>#N/A</v>
      </c>
      <c r="F1735" s="156" t="e">
        <f>VLOOKUP('Room Details'!$I1723,NCA_Calculations!$I$3:$N$12,6,0)</f>
        <v>#N/A</v>
      </c>
      <c r="G1735" s="156" t="str">
        <f>IF(OR(ISBLANK('Room Details'!$M1723), 'Room Details'!$M1723 = 0,  'Room Details'!$M1723 = "N/A" ),"Usable","Unusable")</f>
        <v>Usable</v>
      </c>
      <c r="H1735" s="156">
        <f>'Room Details'!$V1723</f>
        <v>0</v>
      </c>
      <c r="I1735" s="156">
        <f>_xlfn.IFNA(ROUNDUP(IF(OR('Room Details'!$J1723=0,ISBLANK('Room Details'!$J1723),'Room Details'!$J1723="N/A"),0,IF('Room Details'!$J1723&gt;$D1735,('Room Details'!$J1723/$E1735)+$F1735,IF('Room Details'!$J1723&lt;=ABS($B1735*$C1735),1,('Room Details'!$J1723/$B1735)+$C1735))),0),0)</f>
        <v>0</v>
      </c>
      <c r="J1735" s="167"/>
      <c r="K1735" s="167"/>
      <c r="L1735" s="156">
        <f t="shared" si="104"/>
        <v>0</v>
      </c>
      <c r="M1735" s="156">
        <f t="shared" si="105"/>
        <v>0</v>
      </c>
      <c r="N1735" s="165"/>
      <c r="O1735" s="165"/>
      <c r="P1735" s="156">
        <f t="shared" si="106"/>
        <v>0</v>
      </c>
      <c r="Q1735" s="156">
        <f t="shared" si="107"/>
        <v>0</v>
      </c>
      <c r="R1735" s="165"/>
      <c r="S1735" s="165"/>
    </row>
    <row r="1736" spans="1:19" x14ac:dyDescent="0.25">
      <c r="A1736" s="156">
        <v>1721</v>
      </c>
      <c r="B1736" s="156" t="e">
        <f>VLOOKUP('Room Details'!$I1724,NCA_Calculations!$I$3:$N$12,2,0)</f>
        <v>#N/A</v>
      </c>
      <c r="C1736" s="156" t="e">
        <f>VLOOKUP('Room Details'!$I1724,NCA_Calculations!$I$3:$N$12,3,0)</f>
        <v>#N/A</v>
      </c>
      <c r="D1736" s="156" t="e">
        <f>VLOOKUP('Room Details'!$I1724,NCA_Calculations!$I$3:$N$12,4,0)</f>
        <v>#N/A</v>
      </c>
      <c r="E1736" s="156" t="e">
        <f>VLOOKUP('Room Details'!$I1724,NCA_Calculations!$I$3:$N$12,5,0)</f>
        <v>#N/A</v>
      </c>
      <c r="F1736" s="156" t="e">
        <f>VLOOKUP('Room Details'!$I1724,NCA_Calculations!$I$3:$N$12,6,0)</f>
        <v>#N/A</v>
      </c>
      <c r="G1736" s="156" t="str">
        <f>IF(OR(ISBLANK('Room Details'!$M1724), 'Room Details'!$M1724 = 0,  'Room Details'!$M1724 = "N/A" ),"Usable","Unusable")</f>
        <v>Usable</v>
      </c>
      <c r="H1736" s="156">
        <f>'Room Details'!$V1724</f>
        <v>0</v>
      </c>
      <c r="I1736" s="156">
        <f>_xlfn.IFNA(ROUNDUP(IF(OR('Room Details'!$J1724=0,ISBLANK('Room Details'!$J1724),'Room Details'!$J1724="N/A"),0,IF('Room Details'!$J1724&gt;$D1736,('Room Details'!$J1724/$E1736)+$F1736,IF('Room Details'!$J1724&lt;=ABS($B1736*$C1736),1,('Room Details'!$J1724/$B1736)+$C1736))),0),0)</f>
        <v>0</v>
      </c>
      <c r="J1736" s="167"/>
      <c r="K1736" s="167"/>
      <c r="L1736" s="156">
        <f t="shared" si="104"/>
        <v>0</v>
      </c>
      <c r="M1736" s="156">
        <f t="shared" si="105"/>
        <v>0</v>
      </c>
      <c r="N1736" s="165"/>
      <c r="O1736" s="165"/>
      <c r="P1736" s="156">
        <f t="shared" si="106"/>
        <v>0</v>
      </c>
      <c r="Q1736" s="156">
        <f t="shared" si="107"/>
        <v>0</v>
      </c>
      <c r="R1736" s="165"/>
      <c r="S1736" s="165"/>
    </row>
    <row r="1737" spans="1:19" x14ac:dyDescent="0.25">
      <c r="A1737" s="156">
        <v>1722</v>
      </c>
      <c r="B1737" s="156" t="e">
        <f>VLOOKUP('Room Details'!$I1725,NCA_Calculations!$I$3:$N$12,2,0)</f>
        <v>#N/A</v>
      </c>
      <c r="C1737" s="156" t="e">
        <f>VLOOKUP('Room Details'!$I1725,NCA_Calculations!$I$3:$N$12,3,0)</f>
        <v>#N/A</v>
      </c>
      <c r="D1737" s="156" t="e">
        <f>VLOOKUP('Room Details'!$I1725,NCA_Calculations!$I$3:$N$12,4,0)</f>
        <v>#N/A</v>
      </c>
      <c r="E1737" s="156" t="e">
        <f>VLOOKUP('Room Details'!$I1725,NCA_Calculations!$I$3:$N$12,5,0)</f>
        <v>#N/A</v>
      </c>
      <c r="F1737" s="156" t="e">
        <f>VLOOKUP('Room Details'!$I1725,NCA_Calculations!$I$3:$N$12,6,0)</f>
        <v>#N/A</v>
      </c>
      <c r="G1737" s="156" t="str">
        <f>IF(OR(ISBLANK('Room Details'!$M1725), 'Room Details'!$M1725 = 0,  'Room Details'!$M1725 = "N/A" ),"Usable","Unusable")</f>
        <v>Usable</v>
      </c>
      <c r="H1737" s="156">
        <f>'Room Details'!$V1725</f>
        <v>0</v>
      </c>
      <c r="I1737" s="156">
        <f>_xlfn.IFNA(ROUNDUP(IF(OR('Room Details'!$J1725=0,ISBLANK('Room Details'!$J1725),'Room Details'!$J1725="N/A"),0,IF('Room Details'!$J1725&gt;$D1737,('Room Details'!$J1725/$E1737)+$F1737,IF('Room Details'!$J1725&lt;=ABS($B1737*$C1737),1,('Room Details'!$J1725/$B1737)+$C1737))),0),0)</f>
        <v>0</v>
      </c>
      <c r="J1737" s="167"/>
      <c r="K1737" s="167"/>
      <c r="L1737" s="156">
        <f t="shared" si="104"/>
        <v>0</v>
      </c>
      <c r="M1737" s="156">
        <f t="shared" si="105"/>
        <v>0</v>
      </c>
      <c r="N1737" s="165"/>
      <c r="O1737" s="165"/>
      <c r="P1737" s="156">
        <f t="shared" si="106"/>
        <v>0</v>
      </c>
      <c r="Q1737" s="156">
        <f t="shared" si="107"/>
        <v>0</v>
      </c>
      <c r="R1737" s="165"/>
      <c r="S1737" s="165"/>
    </row>
    <row r="1738" spans="1:19" x14ac:dyDescent="0.25">
      <c r="A1738" s="156">
        <v>1723</v>
      </c>
      <c r="B1738" s="156" t="e">
        <f>VLOOKUP('Room Details'!$I1726,NCA_Calculations!$I$3:$N$12,2,0)</f>
        <v>#N/A</v>
      </c>
      <c r="C1738" s="156" t="e">
        <f>VLOOKUP('Room Details'!$I1726,NCA_Calculations!$I$3:$N$12,3,0)</f>
        <v>#N/A</v>
      </c>
      <c r="D1738" s="156" t="e">
        <f>VLOOKUP('Room Details'!$I1726,NCA_Calculations!$I$3:$N$12,4,0)</f>
        <v>#N/A</v>
      </c>
      <c r="E1738" s="156" t="e">
        <f>VLOOKUP('Room Details'!$I1726,NCA_Calculations!$I$3:$N$12,5,0)</f>
        <v>#N/A</v>
      </c>
      <c r="F1738" s="156" t="e">
        <f>VLOOKUP('Room Details'!$I1726,NCA_Calculations!$I$3:$N$12,6,0)</f>
        <v>#N/A</v>
      </c>
      <c r="G1738" s="156" t="str">
        <f>IF(OR(ISBLANK('Room Details'!$M1726), 'Room Details'!$M1726 = 0,  'Room Details'!$M1726 = "N/A" ),"Usable","Unusable")</f>
        <v>Usable</v>
      </c>
      <c r="H1738" s="156">
        <f>'Room Details'!$V1726</f>
        <v>0</v>
      </c>
      <c r="I1738" s="156">
        <f>_xlfn.IFNA(ROUNDUP(IF(OR('Room Details'!$J1726=0,ISBLANK('Room Details'!$J1726),'Room Details'!$J1726="N/A"),0,IF('Room Details'!$J1726&gt;$D1738,('Room Details'!$J1726/$E1738)+$F1738,IF('Room Details'!$J1726&lt;=ABS($B1738*$C1738),1,('Room Details'!$J1726/$B1738)+$C1738))),0),0)</f>
        <v>0</v>
      </c>
      <c r="J1738" s="167"/>
      <c r="K1738" s="167"/>
      <c r="L1738" s="156">
        <f t="shared" si="104"/>
        <v>0</v>
      </c>
      <c r="M1738" s="156">
        <f t="shared" si="105"/>
        <v>0</v>
      </c>
      <c r="N1738" s="165"/>
      <c r="O1738" s="165"/>
      <c r="P1738" s="156">
        <f t="shared" si="106"/>
        <v>0</v>
      </c>
      <c r="Q1738" s="156">
        <f t="shared" si="107"/>
        <v>0</v>
      </c>
      <c r="R1738" s="165"/>
      <c r="S1738" s="165"/>
    </row>
    <row r="1739" spans="1:19" x14ac:dyDescent="0.25">
      <c r="A1739" s="156">
        <v>1724</v>
      </c>
      <c r="B1739" s="156" t="e">
        <f>VLOOKUP('Room Details'!$I1727,NCA_Calculations!$I$3:$N$12,2,0)</f>
        <v>#N/A</v>
      </c>
      <c r="C1739" s="156" t="e">
        <f>VLOOKUP('Room Details'!$I1727,NCA_Calculations!$I$3:$N$12,3,0)</f>
        <v>#N/A</v>
      </c>
      <c r="D1739" s="156" t="e">
        <f>VLOOKUP('Room Details'!$I1727,NCA_Calculations!$I$3:$N$12,4,0)</f>
        <v>#N/A</v>
      </c>
      <c r="E1739" s="156" t="e">
        <f>VLOOKUP('Room Details'!$I1727,NCA_Calculations!$I$3:$N$12,5,0)</f>
        <v>#N/A</v>
      </c>
      <c r="F1739" s="156" t="e">
        <f>VLOOKUP('Room Details'!$I1727,NCA_Calculations!$I$3:$N$12,6,0)</f>
        <v>#N/A</v>
      </c>
      <c r="G1739" s="156" t="str">
        <f>IF(OR(ISBLANK('Room Details'!$M1727), 'Room Details'!$M1727 = 0,  'Room Details'!$M1727 = "N/A" ),"Usable","Unusable")</f>
        <v>Usable</v>
      </c>
      <c r="H1739" s="156">
        <f>'Room Details'!$V1727</f>
        <v>0</v>
      </c>
      <c r="I1739" s="156">
        <f>_xlfn.IFNA(ROUNDUP(IF(OR('Room Details'!$J1727=0,ISBLANK('Room Details'!$J1727),'Room Details'!$J1727="N/A"),0,IF('Room Details'!$J1727&gt;$D1739,('Room Details'!$J1727/$E1739)+$F1739,IF('Room Details'!$J1727&lt;=ABS($B1739*$C1739),1,('Room Details'!$J1727/$B1739)+$C1739))),0),0)</f>
        <v>0</v>
      </c>
      <c r="J1739" s="167"/>
      <c r="K1739" s="167"/>
      <c r="L1739" s="156">
        <f t="shared" si="104"/>
        <v>0</v>
      </c>
      <c r="M1739" s="156">
        <f t="shared" si="105"/>
        <v>0</v>
      </c>
      <c r="N1739" s="165"/>
      <c r="O1739" s="165"/>
      <c r="P1739" s="156">
        <f t="shared" si="106"/>
        <v>0</v>
      </c>
      <c r="Q1739" s="156">
        <f t="shared" si="107"/>
        <v>0</v>
      </c>
      <c r="R1739" s="165"/>
      <c r="S1739" s="165"/>
    </row>
    <row r="1740" spans="1:19" x14ac:dyDescent="0.25">
      <c r="A1740" s="156">
        <v>1725</v>
      </c>
      <c r="B1740" s="156" t="e">
        <f>VLOOKUP('Room Details'!$I1728,NCA_Calculations!$I$3:$N$12,2,0)</f>
        <v>#N/A</v>
      </c>
      <c r="C1740" s="156" t="e">
        <f>VLOOKUP('Room Details'!$I1728,NCA_Calculations!$I$3:$N$12,3,0)</f>
        <v>#N/A</v>
      </c>
      <c r="D1740" s="156" t="e">
        <f>VLOOKUP('Room Details'!$I1728,NCA_Calculations!$I$3:$N$12,4,0)</f>
        <v>#N/A</v>
      </c>
      <c r="E1740" s="156" t="e">
        <f>VLOOKUP('Room Details'!$I1728,NCA_Calculations!$I$3:$N$12,5,0)</f>
        <v>#N/A</v>
      </c>
      <c r="F1740" s="156" t="e">
        <f>VLOOKUP('Room Details'!$I1728,NCA_Calculations!$I$3:$N$12,6,0)</f>
        <v>#N/A</v>
      </c>
      <c r="G1740" s="156" t="str">
        <f>IF(OR(ISBLANK('Room Details'!$M1728), 'Room Details'!$M1728 = 0,  'Room Details'!$M1728 = "N/A" ),"Usable","Unusable")</f>
        <v>Usable</v>
      </c>
      <c r="H1740" s="156">
        <f>'Room Details'!$V1728</f>
        <v>0</v>
      </c>
      <c r="I1740" s="156">
        <f>_xlfn.IFNA(ROUNDUP(IF(OR('Room Details'!$J1728=0,ISBLANK('Room Details'!$J1728),'Room Details'!$J1728="N/A"),0,IF('Room Details'!$J1728&gt;$D1740,('Room Details'!$J1728/$E1740)+$F1740,IF('Room Details'!$J1728&lt;=ABS($B1740*$C1740),1,('Room Details'!$J1728/$B1740)+$C1740))),0),0)</f>
        <v>0</v>
      </c>
      <c r="J1740" s="167"/>
      <c r="K1740" s="167"/>
      <c r="L1740" s="156">
        <f t="shared" si="104"/>
        <v>0</v>
      </c>
      <c r="M1740" s="156">
        <f t="shared" si="105"/>
        <v>0</v>
      </c>
      <c r="N1740" s="165"/>
      <c r="O1740" s="165"/>
      <c r="P1740" s="156">
        <f t="shared" si="106"/>
        <v>0</v>
      </c>
      <c r="Q1740" s="156">
        <f t="shared" si="107"/>
        <v>0</v>
      </c>
      <c r="R1740" s="165"/>
      <c r="S1740" s="165"/>
    </row>
    <row r="1741" spans="1:19" x14ac:dyDescent="0.25">
      <c r="A1741" s="156">
        <v>1726</v>
      </c>
      <c r="B1741" s="156" t="e">
        <f>VLOOKUP('Room Details'!$I1729,NCA_Calculations!$I$3:$N$12,2,0)</f>
        <v>#N/A</v>
      </c>
      <c r="C1741" s="156" t="e">
        <f>VLOOKUP('Room Details'!$I1729,NCA_Calculations!$I$3:$N$12,3,0)</f>
        <v>#N/A</v>
      </c>
      <c r="D1741" s="156" t="e">
        <f>VLOOKUP('Room Details'!$I1729,NCA_Calculations!$I$3:$N$12,4,0)</f>
        <v>#N/A</v>
      </c>
      <c r="E1741" s="156" t="e">
        <f>VLOOKUP('Room Details'!$I1729,NCA_Calculations!$I$3:$N$12,5,0)</f>
        <v>#N/A</v>
      </c>
      <c r="F1741" s="156" t="e">
        <f>VLOOKUP('Room Details'!$I1729,NCA_Calculations!$I$3:$N$12,6,0)</f>
        <v>#N/A</v>
      </c>
      <c r="G1741" s="156" t="str">
        <f>IF(OR(ISBLANK('Room Details'!$M1729), 'Room Details'!$M1729 = 0,  'Room Details'!$M1729 = "N/A" ),"Usable","Unusable")</f>
        <v>Usable</v>
      </c>
      <c r="H1741" s="156">
        <f>'Room Details'!$V1729</f>
        <v>0</v>
      </c>
      <c r="I1741" s="156">
        <f>_xlfn.IFNA(ROUNDUP(IF(OR('Room Details'!$J1729=0,ISBLANK('Room Details'!$J1729),'Room Details'!$J1729="N/A"),0,IF('Room Details'!$J1729&gt;$D1741,('Room Details'!$J1729/$E1741)+$F1741,IF('Room Details'!$J1729&lt;=ABS($B1741*$C1741),1,('Room Details'!$J1729/$B1741)+$C1741))),0),0)</f>
        <v>0</v>
      </c>
      <c r="J1741" s="167"/>
      <c r="K1741" s="167"/>
      <c r="L1741" s="156">
        <f t="shared" si="104"/>
        <v>0</v>
      </c>
      <c r="M1741" s="156">
        <f t="shared" si="105"/>
        <v>0</v>
      </c>
      <c r="N1741" s="165"/>
      <c r="O1741" s="165"/>
      <c r="P1741" s="156">
        <f t="shared" si="106"/>
        <v>0</v>
      </c>
      <c r="Q1741" s="156">
        <f t="shared" si="107"/>
        <v>0</v>
      </c>
      <c r="R1741" s="165"/>
      <c r="S1741" s="165"/>
    </row>
    <row r="1742" spans="1:19" x14ac:dyDescent="0.25">
      <c r="A1742" s="156">
        <v>1727</v>
      </c>
      <c r="B1742" s="156" t="e">
        <f>VLOOKUP('Room Details'!$I1730,NCA_Calculations!$I$3:$N$12,2,0)</f>
        <v>#N/A</v>
      </c>
      <c r="C1742" s="156" t="e">
        <f>VLOOKUP('Room Details'!$I1730,NCA_Calculations!$I$3:$N$12,3,0)</f>
        <v>#N/A</v>
      </c>
      <c r="D1742" s="156" t="e">
        <f>VLOOKUP('Room Details'!$I1730,NCA_Calculations!$I$3:$N$12,4,0)</f>
        <v>#N/A</v>
      </c>
      <c r="E1742" s="156" t="e">
        <f>VLOOKUP('Room Details'!$I1730,NCA_Calculations!$I$3:$N$12,5,0)</f>
        <v>#N/A</v>
      </c>
      <c r="F1742" s="156" t="e">
        <f>VLOOKUP('Room Details'!$I1730,NCA_Calculations!$I$3:$N$12,6,0)</f>
        <v>#N/A</v>
      </c>
      <c r="G1742" s="156" t="str">
        <f>IF(OR(ISBLANK('Room Details'!$M1730), 'Room Details'!$M1730 = 0,  'Room Details'!$M1730 = "N/A" ),"Usable","Unusable")</f>
        <v>Usable</v>
      </c>
      <c r="H1742" s="156">
        <f>'Room Details'!$V1730</f>
        <v>0</v>
      </c>
      <c r="I1742" s="156">
        <f>_xlfn.IFNA(ROUNDUP(IF(OR('Room Details'!$J1730=0,ISBLANK('Room Details'!$J1730),'Room Details'!$J1730="N/A"),0,IF('Room Details'!$J1730&gt;$D1742,('Room Details'!$J1730/$E1742)+$F1742,IF('Room Details'!$J1730&lt;=ABS($B1742*$C1742),1,('Room Details'!$J1730/$B1742)+$C1742))),0),0)</f>
        <v>0</v>
      </c>
      <c r="J1742" s="167"/>
      <c r="K1742" s="167"/>
      <c r="L1742" s="156">
        <f t="shared" si="104"/>
        <v>0</v>
      </c>
      <c r="M1742" s="156">
        <f t="shared" si="105"/>
        <v>0</v>
      </c>
      <c r="N1742" s="165"/>
      <c r="O1742" s="165"/>
      <c r="P1742" s="156">
        <f t="shared" si="106"/>
        <v>0</v>
      </c>
      <c r="Q1742" s="156">
        <f t="shared" si="107"/>
        <v>0</v>
      </c>
      <c r="R1742" s="165"/>
      <c r="S1742" s="165"/>
    </row>
    <row r="1743" spans="1:19" x14ac:dyDescent="0.25">
      <c r="A1743" s="156">
        <v>1728</v>
      </c>
      <c r="B1743" s="156" t="e">
        <f>VLOOKUP('Room Details'!$I1731,NCA_Calculations!$I$3:$N$12,2,0)</f>
        <v>#N/A</v>
      </c>
      <c r="C1743" s="156" t="e">
        <f>VLOOKUP('Room Details'!$I1731,NCA_Calculations!$I$3:$N$12,3,0)</f>
        <v>#N/A</v>
      </c>
      <c r="D1743" s="156" t="e">
        <f>VLOOKUP('Room Details'!$I1731,NCA_Calculations!$I$3:$N$12,4,0)</f>
        <v>#N/A</v>
      </c>
      <c r="E1743" s="156" t="e">
        <f>VLOOKUP('Room Details'!$I1731,NCA_Calculations!$I$3:$N$12,5,0)</f>
        <v>#N/A</v>
      </c>
      <c r="F1743" s="156" t="e">
        <f>VLOOKUP('Room Details'!$I1731,NCA_Calculations!$I$3:$N$12,6,0)</f>
        <v>#N/A</v>
      </c>
      <c r="G1743" s="156" t="str">
        <f>IF(OR(ISBLANK('Room Details'!$M1731), 'Room Details'!$M1731 = 0,  'Room Details'!$M1731 = "N/A" ),"Usable","Unusable")</f>
        <v>Usable</v>
      </c>
      <c r="H1743" s="156">
        <f>'Room Details'!$V1731</f>
        <v>0</v>
      </c>
      <c r="I1743" s="156">
        <f>_xlfn.IFNA(ROUNDUP(IF(OR('Room Details'!$J1731=0,ISBLANK('Room Details'!$J1731),'Room Details'!$J1731="N/A"),0,IF('Room Details'!$J1731&gt;$D1743,('Room Details'!$J1731/$E1743)+$F1743,IF('Room Details'!$J1731&lt;=ABS($B1743*$C1743),1,('Room Details'!$J1731/$B1743)+$C1743))),0),0)</f>
        <v>0</v>
      </c>
      <c r="J1743" s="167"/>
      <c r="K1743" s="167"/>
      <c r="L1743" s="156">
        <f t="shared" si="104"/>
        <v>0</v>
      </c>
      <c r="M1743" s="156">
        <f t="shared" si="105"/>
        <v>0</v>
      </c>
      <c r="N1743" s="165"/>
      <c r="O1743" s="165"/>
      <c r="P1743" s="156">
        <f t="shared" si="106"/>
        <v>0</v>
      </c>
      <c r="Q1743" s="156">
        <f t="shared" si="107"/>
        <v>0</v>
      </c>
      <c r="R1743" s="165"/>
      <c r="S1743" s="165"/>
    </row>
    <row r="1744" spans="1:19" x14ac:dyDescent="0.25">
      <c r="A1744" s="156">
        <v>1729</v>
      </c>
      <c r="B1744" s="156" t="e">
        <f>VLOOKUP('Room Details'!$I1732,NCA_Calculations!$I$3:$N$12,2,0)</f>
        <v>#N/A</v>
      </c>
      <c r="C1744" s="156" t="e">
        <f>VLOOKUP('Room Details'!$I1732,NCA_Calculations!$I$3:$N$12,3,0)</f>
        <v>#N/A</v>
      </c>
      <c r="D1744" s="156" t="e">
        <f>VLOOKUP('Room Details'!$I1732,NCA_Calculations!$I$3:$N$12,4,0)</f>
        <v>#N/A</v>
      </c>
      <c r="E1744" s="156" t="e">
        <f>VLOOKUP('Room Details'!$I1732,NCA_Calculations!$I$3:$N$12,5,0)</f>
        <v>#N/A</v>
      </c>
      <c r="F1744" s="156" t="e">
        <f>VLOOKUP('Room Details'!$I1732,NCA_Calculations!$I$3:$N$12,6,0)</f>
        <v>#N/A</v>
      </c>
      <c r="G1744" s="156" t="str">
        <f>IF(OR(ISBLANK('Room Details'!$M1732), 'Room Details'!$M1732 = 0,  'Room Details'!$M1732 = "N/A" ),"Usable","Unusable")</f>
        <v>Usable</v>
      </c>
      <c r="H1744" s="156">
        <f>'Room Details'!$V1732</f>
        <v>0</v>
      </c>
      <c r="I1744" s="156">
        <f>_xlfn.IFNA(ROUNDUP(IF(OR('Room Details'!$J1732=0,ISBLANK('Room Details'!$J1732),'Room Details'!$J1732="N/A"),0,IF('Room Details'!$J1732&gt;$D1744,('Room Details'!$J1732/$E1744)+$F1744,IF('Room Details'!$J1732&lt;=ABS($B1744*$C1744),1,('Room Details'!$J1732/$B1744)+$C1744))),0),0)</f>
        <v>0</v>
      </c>
      <c r="J1744" s="167"/>
      <c r="K1744" s="167"/>
      <c r="L1744" s="156">
        <f t="shared" si="104"/>
        <v>0</v>
      </c>
      <c r="M1744" s="156">
        <f t="shared" si="105"/>
        <v>0</v>
      </c>
      <c r="N1744" s="165"/>
      <c r="O1744" s="165"/>
      <c r="P1744" s="156">
        <f t="shared" si="106"/>
        <v>0</v>
      </c>
      <c r="Q1744" s="156">
        <f t="shared" si="107"/>
        <v>0</v>
      </c>
      <c r="R1744" s="165"/>
      <c r="S1744" s="165"/>
    </row>
    <row r="1745" spans="1:19" x14ac:dyDescent="0.25">
      <c r="A1745" s="156">
        <v>1730</v>
      </c>
      <c r="B1745" s="156" t="e">
        <f>VLOOKUP('Room Details'!$I1733,NCA_Calculations!$I$3:$N$12,2,0)</f>
        <v>#N/A</v>
      </c>
      <c r="C1745" s="156" t="e">
        <f>VLOOKUP('Room Details'!$I1733,NCA_Calculations!$I$3:$N$12,3,0)</f>
        <v>#N/A</v>
      </c>
      <c r="D1745" s="156" t="e">
        <f>VLOOKUP('Room Details'!$I1733,NCA_Calculations!$I$3:$N$12,4,0)</f>
        <v>#N/A</v>
      </c>
      <c r="E1745" s="156" t="e">
        <f>VLOOKUP('Room Details'!$I1733,NCA_Calculations!$I$3:$N$12,5,0)</f>
        <v>#N/A</v>
      </c>
      <c r="F1745" s="156" t="e">
        <f>VLOOKUP('Room Details'!$I1733,NCA_Calculations!$I$3:$N$12,6,0)</f>
        <v>#N/A</v>
      </c>
      <c r="G1745" s="156" t="str">
        <f>IF(OR(ISBLANK('Room Details'!$M1733), 'Room Details'!$M1733 = 0,  'Room Details'!$M1733 = "N/A" ),"Usable","Unusable")</f>
        <v>Usable</v>
      </c>
      <c r="H1745" s="156">
        <f>'Room Details'!$V1733</f>
        <v>0</v>
      </c>
      <c r="I1745" s="156">
        <f>_xlfn.IFNA(ROUNDUP(IF(OR('Room Details'!$J1733=0,ISBLANK('Room Details'!$J1733),'Room Details'!$J1733="N/A"),0,IF('Room Details'!$J1733&gt;$D1745,('Room Details'!$J1733/$E1745)+$F1745,IF('Room Details'!$J1733&lt;=ABS($B1745*$C1745),1,('Room Details'!$J1733/$B1745)+$C1745))),0),0)</f>
        <v>0</v>
      </c>
      <c r="J1745" s="167"/>
      <c r="K1745" s="167"/>
      <c r="L1745" s="156">
        <f t="shared" ref="L1745:L1808" si="108">IF($G1745 = "Unusable", 0, IF($I1745&lt;$E$9, 0, IF(AND($I1745&gt;=$E$9,$I1745&lt;=$E$4),$I1745,INT($I1745/$E$4)*$E$4)))</f>
        <v>0</v>
      </c>
      <c r="M1745" s="156">
        <f t="shared" ref="M1745:M1808" si="109">$I1745-$L1745</f>
        <v>0</v>
      </c>
      <c r="N1745" s="165"/>
      <c r="O1745" s="165"/>
      <c r="P1745" s="156">
        <f t="shared" ref="P1745:P1808" si="110">$L1745</f>
        <v>0</v>
      </c>
      <c r="Q1745" s="156">
        <f t="shared" ref="Q1745:Q1808" si="111">$M1745</f>
        <v>0</v>
      </c>
      <c r="R1745" s="165"/>
      <c r="S1745" s="165"/>
    </row>
    <row r="1746" spans="1:19" x14ac:dyDescent="0.25">
      <c r="A1746" s="156">
        <v>1731</v>
      </c>
      <c r="B1746" s="156" t="e">
        <f>VLOOKUP('Room Details'!$I1734,NCA_Calculations!$I$3:$N$12,2,0)</f>
        <v>#N/A</v>
      </c>
      <c r="C1746" s="156" t="e">
        <f>VLOOKUP('Room Details'!$I1734,NCA_Calculations!$I$3:$N$12,3,0)</f>
        <v>#N/A</v>
      </c>
      <c r="D1746" s="156" t="e">
        <f>VLOOKUP('Room Details'!$I1734,NCA_Calculations!$I$3:$N$12,4,0)</f>
        <v>#N/A</v>
      </c>
      <c r="E1746" s="156" t="e">
        <f>VLOOKUP('Room Details'!$I1734,NCA_Calculations!$I$3:$N$12,5,0)</f>
        <v>#N/A</v>
      </c>
      <c r="F1746" s="156" t="e">
        <f>VLOOKUP('Room Details'!$I1734,NCA_Calculations!$I$3:$N$12,6,0)</f>
        <v>#N/A</v>
      </c>
      <c r="G1746" s="156" t="str">
        <f>IF(OR(ISBLANK('Room Details'!$M1734), 'Room Details'!$M1734 = 0,  'Room Details'!$M1734 = "N/A" ),"Usable","Unusable")</f>
        <v>Usable</v>
      </c>
      <c r="H1746" s="156">
        <f>'Room Details'!$V1734</f>
        <v>0</v>
      </c>
      <c r="I1746" s="156">
        <f>_xlfn.IFNA(ROUNDUP(IF(OR('Room Details'!$J1734=0,ISBLANK('Room Details'!$J1734),'Room Details'!$J1734="N/A"),0,IF('Room Details'!$J1734&gt;$D1746,('Room Details'!$J1734/$E1746)+$F1746,IF('Room Details'!$J1734&lt;=ABS($B1746*$C1746),1,('Room Details'!$J1734/$B1746)+$C1746))),0),0)</f>
        <v>0</v>
      </c>
      <c r="J1746" s="167"/>
      <c r="K1746" s="167"/>
      <c r="L1746" s="156">
        <f t="shared" si="108"/>
        <v>0</v>
      </c>
      <c r="M1746" s="156">
        <f t="shared" si="109"/>
        <v>0</v>
      </c>
      <c r="N1746" s="165"/>
      <c r="O1746" s="165"/>
      <c r="P1746" s="156">
        <f t="shared" si="110"/>
        <v>0</v>
      </c>
      <c r="Q1746" s="156">
        <f t="shared" si="111"/>
        <v>0</v>
      </c>
      <c r="R1746" s="165"/>
      <c r="S1746" s="165"/>
    </row>
    <row r="1747" spans="1:19" x14ac:dyDescent="0.25">
      <c r="A1747" s="156">
        <v>1732</v>
      </c>
      <c r="B1747" s="156" t="e">
        <f>VLOOKUP('Room Details'!$I1735,NCA_Calculations!$I$3:$N$12,2,0)</f>
        <v>#N/A</v>
      </c>
      <c r="C1747" s="156" t="e">
        <f>VLOOKUP('Room Details'!$I1735,NCA_Calculations!$I$3:$N$12,3,0)</f>
        <v>#N/A</v>
      </c>
      <c r="D1747" s="156" t="e">
        <f>VLOOKUP('Room Details'!$I1735,NCA_Calculations!$I$3:$N$12,4,0)</f>
        <v>#N/A</v>
      </c>
      <c r="E1747" s="156" t="e">
        <f>VLOOKUP('Room Details'!$I1735,NCA_Calculations!$I$3:$N$12,5,0)</f>
        <v>#N/A</v>
      </c>
      <c r="F1747" s="156" t="e">
        <f>VLOOKUP('Room Details'!$I1735,NCA_Calculations!$I$3:$N$12,6,0)</f>
        <v>#N/A</v>
      </c>
      <c r="G1747" s="156" t="str">
        <f>IF(OR(ISBLANK('Room Details'!$M1735), 'Room Details'!$M1735 = 0,  'Room Details'!$M1735 = "N/A" ),"Usable","Unusable")</f>
        <v>Usable</v>
      </c>
      <c r="H1747" s="156">
        <f>'Room Details'!$V1735</f>
        <v>0</v>
      </c>
      <c r="I1747" s="156">
        <f>_xlfn.IFNA(ROUNDUP(IF(OR('Room Details'!$J1735=0,ISBLANK('Room Details'!$J1735),'Room Details'!$J1735="N/A"),0,IF('Room Details'!$J1735&gt;$D1747,('Room Details'!$J1735/$E1747)+$F1747,IF('Room Details'!$J1735&lt;=ABS($B1747*$C1747),1,('Room Details'!$J1735/$B1747)+$C1747))),0),0)</f>
        <v>0</v>
      </c>
      <c r="J1747" s="167"/>
      <c r="K1747" s="167"/>
      <c r="L1747" s="156">
        <f t="shared" si="108"/>
        <v>0</v>
      </c>
      <c r="M1747" s="156">
        <f t="shared" si="109"/>
        <v>0</v>
      </c>
      <c r="N1747" s="165"/>
      <c r="O1747" s="165"/>
      <c r="P1747" s="156">
        <f t="shared" si="110"/>
        <v>0</v>
      </c>
      <c r="Q1747" s="156">
        <f t="shared" si="111"/>
        <v>0</v>
      </c>
      <c r="R1747" s="165"/>
      <c r="S1747" s="165"/>
    </row>
    <row r="1748" spans="1:19" x14ac:dyDescent="0.25">
      <c r="A1748" s="156">
        <v>1733</v>
      </c>
      <c r="B1748" s="156" t="e">
        <f>VLOOKUP('Room Details'!$I1736,NCA_Calculations!$I$3:$N$12,2,0)</f>
        <v>#N/A</v>
      </c>
      <c r="C1748" s="156" t="e">
        <f>VLOOKUP('Room Details'!$I1736,NCA_Calculations!$I$3:$N$12,3,0)</f>
        <v>#N/A</v>
      </c>
      <c r="D1748" s="156" t="e">
        <f>VLOOKUP('Room Details'!$I1736,NCA_Calculations!$I$3:$N$12,4,0)</f>
        <v>#N/A</v>
      </c>
      <c r="E1748" s="156" t="e">
        <f>VLOOKUP('Room Details'!$I1736,NCA_Calculations!$I$3:$N$12,5,0)</f>
        <v>#N/A</v>
      </c>
      <c r="F1748" s="156" t="e">
        <f>VLOOKUP('Room Details'!$I1736,NCA_Calculations!$I$3:$N$12,6,0)</f>
        <v>#N/A</v>
      </c>
      <c r="G1748" s="156" t="str">
        <f>IF(OR(ISBLANK('Room Details'!$M1736), 'Room Details'!$M1736 = 0,  'Room Details'!$M1736 = "N/A" ),"Usable","Unusable")</f>
        <v>Usable</v>
      </c>
      <c r="H1748" s="156">
        <f>'Room Details'!$V1736</f>
        <v>0</v>
      </c>
      <c r="I1748" s="156">
        <f>_xlfn.IFNA(ROUNDUP(IF(OR('Room Details'!$J1736=0,ISBLANK('Room Details'!$J1736),'Room Details'!$J1736="N/A"),0,IF('Room Details'!$J1736&gt;$D1748,('Room Details'!$J1736/$E1748)+$F1748,IF('Room Details'!$J1736&lt;=ABS($B1748*$C1748),1,('Room Details'!$J1736/$B1748)+$C1748))),0),0)</f>
        <v>0</v>
      </c>
      <c r="J1748" s="167"/>
      <c r="K1748" s="167"/>
      <c r="L1748" s="156">
        <f t="shared" si="108"/>
        <v>0</v>
      </c>
      <c r="M1748" s="156">
        <f t="shared" si="109"/>
        <v>0</v>
      </c>
      <c r="N1748" s="165"/>
      <c r="O1748" s="165"/>
      <c r="P1748" s="156">
        <f t="shared" si="110"/>
        <v>0</v>
      </c>
      <c r="Q1748" s="156">
        <f t="shared" si="111"/>
        <v>0</v>
      </c>
      <c r="R1748" s="165"/>
      <c r="S1748" s="165"/>
    </row>
    <row r="1749" spans="1:19" x14ac:dyDescent="0.25">
      <c r="A1749" s="156">
        <v>1734</v>
      </c>
      <c r="B1749" s="156" t="e">
        <f>VLOOKUP('Room Details'!$I1737,NCA_Calculations!$I$3:$N$12,2,0)</f>
        <v>#N/A</v>
      </c>
      <c r="C1749" s="156" t="e">
        <f>VLOOKUP('Room Details'!$I1737,NCA_Calculations!$I$3:$N$12,3,0)</f>
        <v>#N/A</v>
      </c>
      <c r="D1749" s="156" t="e">
        <f>VLOOKUP('Room Details'!$I1737,NCA_Calculations!$I$3:$N$12,4,0)</f>
        <v>#N/A</v>
      </c>
      <c r="E1749" s="156" t="e">
        <f>VLOOKUP('Room Details'!$I1737,NCA_Calculations!$I$3:$N$12,5,0)</f>
        <v>#N/A</v>
      </c>
      <c r="F1749" s="156" t="e">
        <f>VLOOKUP('Room Details'!$I1737,NCA_Calculations!$I$3:$N$12,6,0)</f>
        <v>#N/A</v>
      </c>
      <c r="G1749" s="156" t="str">
        <f>IF(OR(ISBLANK('Room Details'!$M1737), 'Room Details'!$M1737 = 0,  'Room Details'!$M1737 = "N/A" ),"Usable","Unusable")</f>
        <v>Usable</v>
      </c>
      <c r="H1749" s="156">
        <f>'Room Details'!$V1737</f>
        <v>0</v>
      </c>
      <c r="I1749" s="156">
        <f>_xlfn.IFNA(ROUNDUP(IF(OR('Room Details'!$J1737=0,ISBLANK('Room Details'!$J1737),'Room Details'!$J1737="N/A"),0,IF('Room Details'!$J1737&gt;$D1749,('Room Details'!$J1737/$E1749)+$F1749,IF('Room Details'!$J1737&lt;=ABS($B1749*$C1749),1,('Room Details'!$J1737/$B1749)+$C1749))),0),0)</f>
        <v>0</v>
      </c>
      <c r="J1749" s="167"/>
      <c r="K1749" s="167"/>
      <c r="L1749" s="156">
        <f t="shared" si="108"/>
        <v>0</v>
      </c>
      <c r="M1749" s="156">
        <f t="shared" si="109"/>
        <v>0</v>
      </c>
      <c r="N1749" s="165"/>
      <c r="O1749" s="165"/>
      <c r="P1749" s="156">
        <f t="shared" si="110"/>
        <v>0</v>
      </c>
      <c r="Q1749" s="156">
        <f t="shared" si="111"/>
        <v>0</v>
      </c>
      <c r="R1749" s="165"/>
      <c r="S1749" s="165"/>
    </row>
    <row r="1750" spans="1:19" x14ac:dyDescent="0.25">
      <c r="A1750" s="156">
        <v>1735</v>
      </c>
      <c r="B1750" s="156" t="e">
        <f>VLOOKUP('Room Details'!$I1738,NCA_Calculations!$I$3:$N$12,2,0)</f>
        <v>#N/A</v>
      </c>
      <c r="C1750" s="156" t="e">
        <f>VLOOKUP('Room Details'!$I1738,NCA_Calculations!$I$3:$N$12,3,0)</f>
        <v>#N/A</v>
      </c>
      <c r="D1750" s="156" t="e">
        <f>VLOOKUP('Room Details'!$I1738,NCA_Calculations!$I$3:$N$12,4,0)</f>
        <v>#N/A</v>
      </c>
      <c r="E1750" s="156" t="e">
        <f>VLOOKUP('Room Details'!$I1738,NCA_Calculations!$I$3:$N$12,5,0)</f>
        <v>#N/A</v>
      </c>
      <c r="F1750" s="156" t="e">
        <f>VLOOKUP('Room Details'!$I1738,NCA_Calculations!$I$3:$N$12,6,0)</f>
        <v>#N/A</v>
      </c>
      <c r="G1750" s="156" t="str">
        <f>IF(OR(ISBLANK('Room Details'!$M1738), 'Room Details'!$M1738 = 0,  'Room Details'!$M1738 = "N/A" ),"Usable","Unusable")</f>
        <v>Usable</v>
      </c>
      <c r="H1750" s="156">
        <f>'Room Details'!$V1738</f>
        <v>0</v>
      </c>
      <c r="I1750" s="156">
        <f>_xlfn.IFNA(ROUNDUP(IF(OR('Room Details'!$J1738=0,ISBLANK('Room Details'!$J1738),'Room Details'!$J1738="N/A"),0,IF('Room Details'!$J1738&gt;$D1750,('Room Details'!$J1738/$E1750)+$F1750,IF('Room Details'!$J1738&lt;=ABS($B1750*$C1750),1,('Room Details'!$J1738/$B1750)+$C1750))),0),0)</f>
        <v>0</v>
      </c>
      <c r="J1750" s="167"/>
      <c r="K1750" s="167"/>
      <c r="L1750" s="156">
        <f t="shared" si="108"/>
        <v>0</v>
      </c>
      <c r="M1750" s="156">
        <f t="shared" si="109"/>
        <v>0</v>
      </c>
      <c r="N1750" s="165"/>
      <c r="O1750" s="165"/>
      <c r="P1750" s="156">
        <f t="shared" si="110"/>
        <v>0</v>
      </c>
      <c r="Q1750" s="156">
        <f t="shared" si="111"/>
        <v>0</v>
      </c>
      <c r="R1750" s="165"/>
      <c r="S1750" s="165"/>
    </row>
    <row r="1751" spans="1:19" x14ac:dyDescent="0.25">
      <c r="A1751" s="156">
        <v>1736</v>
      </c>
      <c r="B1751" s="156" t="e">
        <f>VLOOKUP('Room Details'!$I1739,NCA_Calculations!$I$3:$N$12,2,0)</f>
        <v>#N/A</v>
      </c>
      <c r="C1751" s="156" t="e">
        <f>VLOOKUP('Room Details'!$I1739,NCA_Calculations!$I$3:$N$12,3,0)</f>
        <v>#N/A</v>
      </c>
      <c r="D1751" s="156" t="e">
        <f>VLOOKUP('Room Details'!$I1739,NCA_Calculations!$I$3:$N$12,4,0)</f>
        <v>#N/A</v>
      </c>
      <c r="E1751" s="156" t="e">
        <f>VLOOKUP('Room Details'!$I1739,NCA_Calculations!$I$3:$N$12,5,0)</f>
        <v>#N/A</v>
      </c>
      <c r="F1751" s="156" t="e">
        <f>VLOOKUP('Room Details'!$I1739,NCA_Calculations!$I$3:$N$12,6,0)</f>
        <v>#N/A</v>
      </c>
      <c r="G1751" s="156" t="str">
        <f>IF(OR(ISBLANK('Room Details'!$M1739), 'Room Details'!$M1739 = 0,  'Room Details'!$M1739 = "N/A" ),"Usable","Unusable")</f>
        <v>Usable</v>
      </c>
      <c r="H1751" s="156">
        <f>'Room Details'!$V1739</f>
        <v>0</v>
      </c>
      <c r="I1751" s="156">
        <f>_xlfn.IFNA(ROUNDUP(IF(OR('Room Details'!$J1739=0,ISBLANK('Room Details'!$J1739),'Room Details'!$J1739="N/A"),0,IF('Room Details'!$J1739&gt;$D1751,('Room Details'!$J1739/$E1751)+$F1751,IF('Room Details'!$J1739&lt;=ABS($B1751*$C1751),1,('Room Details'!$J1739/$B1751)+$C1751))),0),0)</f>
        <v>0</v>
      </c>
      <c r="J1751" s="167"/>
      <c r="K1751" s="167"/>
      <c r="L1751" s="156">
        <f t="shared" si="108"/>
        <v>0</v>
      </c>
      <c r="M1751" s="156">
        <f t="shared" si="109"/>
        <v>0</v>
      </c>
      <c r="N1751" s="165"/>
      <c r="O1751" s="165"/>
      <c r="P1751" s="156">
        <f t="shared" si="110"/>
        <v>0</v>
      </c>
      <c r="Q1751" s="156">
        <f t="shared" si="111"/>
        <v>0</v>
      </c>
      <c r="R1751" s="165"/>
      <c r="S1751" s="165"/>
    </row>
    <row r="1752" spans="1:19" x14ac:dyDescent="0.25">
      <c r="A1752" s="156">
        <v>1737</v>
      </c>
      <c r="B1752" s="156" t="e">
        <f>VLOOKUP('Room Details'!$I1740,NCA_Calculations!$I$3:$N$12,2,0)</f>
        <v>#N/A</v>
      </c>
      <c r="C1752" s="156" t="e">
        <f>VLOOKUP('Room Details'!$I1740,NCA_Calculations!$I$3:$N$12,3,0)</f>
        <v>#N/A</v>
      </c>
      <c r="D1752" s="156" t="e">
        <f>VLOOKUP('Room Details'!$I1740,NCA_Calculations!$I$3:$N$12,4,0)</f>
        <v>#N/A</v>
      </c>
      <c r="E1752" s="156" t="e">
        <f>VLOOKUP('Room Details'!$I1740,NCA_Calculations!$I$3:$N$12,5,0)</f>
        <v>#N/A</v>
      </c>
      <c r="F1752" s="156" t="e">
        <f>VLOOKUP('Room Details'!$I1740,NCA_Calculations!$I$3:$N$12,6,0)</f>
        <v>#N/A</v>
      </c>
      <c r="G1752" s="156" t="str">
        <f>IF(OR(ISBLANK('Room Details'!$M1740), 'Room Details'!$M1740 = 0,  'Room Details'!$M1740 = "N/A" ),"Usable","Unusable")</f>
        <v>Usable</v>
      </c>
      <c r="H1752" s="156">
        <f>'Room Details'!$V1740</f>
        <v>0</v>
      </c>
      <c r="I1752" s="156">
        <f>_xlfn.IFNA(ROUNDUP(IF(OR('Room Details'!$J1740=0,ISBLANK('Room Details'!$J1740),'Room Details'!$J1740="N/A"),0,IF('Room Details'!$J1740&gt;$D1752,('Room Details'!$J1740/$E1752)+$F1752,IF('Room Details'!$J1740&lt;=ABS($B1752*$C1752),1,('Room Details'!$J1740/$B1752)+$C1752))),0),0)</f>
        <v>0</v>
      </c>
      <c r="J1752" s="167"/>
      <c r="K1752" s="167"/>
      <c r="L1752" s="156">
        <f t="shared" si="108"/>
        <v>0</v>
      </c>
      <c r="M1752" s="156">
        <f t="shared" si="109"/>
        <v>0</v>
      </c>
      <c r="N1752" s="165"/>
      <c r="O1752" s="165"/>
      <c r="P1752" s="156">
        <f t="shared" si="110"/>
        <v>0</v>
      </c>
      <c r="Q1752" s="156">
        <f t="shared" si="111"/>
        <v>0</v>
      </c>
      <c r="R1752" s="165"/>
      <c r="S1752" s="165"/>
    </row>
    <row r="1753" spans="1:19" x14ac:dyDescent="0.25">
      <c r="A1753" s="156">
        <v>1738</v>
      </c>
      <c r="B1753" s="156" t="e">
        <f>VLOOKUP('Room Details'!$I1741,NCA_Calculations!$I$3:$N$12,2,0)</f>
        <v>#N/A</v>
      </c>
      <c r="C1753" s="156" t="e">
        <f>VLOOKUP('Room Details'!$I1741,NCA_Calculations!$I$3:$N$12,3,0)</f>
        <v>#N/A</v>
      </c>
      <c r="D1753" s="156" t="e">
        <f>VLOOKUP('Room Details'!$I1741,NCA_Calculations!$I$3:$N$12,4,0)</f>
        <v>#N/A</v>
      </c>
      <c r="E1753" s="156" t="e">
        <f>VLOOKUP('Room Details'!$I1741,NCA_Calculations!$I$3:$N$12,5,0)</f>
        <v>#N/A</v>
      </c>
      <c r="F1753" s="156" t="e">
        <f>VLOOKUP('Room Details'!$I1741,NCA_Calculations!$I$3:$N$12,6,0)</f>
        <v>#N/A</v>
      </c>
      <c r="G1753" s="156" t="str">
        <f>IF(OR(ISBLANK('Room Details'!$M1741), 'Room Details'!$M1741 = 0,  'Room Details'!$M1741 = "N/A" ),"Usable","Unusable")</f>
        <v>Usable</v>
      </c>
      <c r="H1753" s="156">
        <f>'Room Details'!$V1741</f>
        <v>0</v>
      </c>
      <c r="I1753" s="156">
        <f>_xlfn.IFNA(ROUNDUP(IF(OR('Room Details'!$J1741=0,ISBLANK('Room Details'!$J1741),'Room Details'!$J1741="N/A"),0,IF('Room Details'!$J1741&gt;$D1753,('Room Details'!$J1741/$E1753)+$F1753,IF('Room Details'!$J1741&lt;=ABS($B1753*$C1753),1,('Room Details'!$J1741/$B1753)+$C1753))),0),0)</f>
        <v>0</v>
      </c>
      <c r="J1753" s="167"/>
      <c r="K1753" s="167"/>
      <c r="L1753" s="156">
        <f t="shared" si="108"/>
        <v>0</v>
      </c>
      <c r="M1753" s="156">
        <f t="shared" si="109"/>
        <v>0</v>
      </c>
      <c r="N1753" s="165"/>
      <c r="O1753" s="165"/>
      <c r="P1753" s="156">
        <f t="shared" si="110"/>
        <v>0</v>
      </c>
      <c r="Q1753" s="156">
        <f t="shared" si="111"/>
        <v>0</v>
      </c>
      <c r="R1753" s="165"/>
      <c r="S1753" s="165"/>
    </row>
    <row r="1754" spans="1:19" x14ac:dyDescent="0.25">
      <c r="A1754" s="156">
        <v>1739</v>
      </c>
      <c r="B1754" s="156" t="e">
        <f>VLOOKUP('Room Details'!$I1742,NCA_Calculations!$I$3:$N$12,2,0)</f>
        <v>#N/A</v>
      </c>
      <c r="C1754" s="156" t="e">
        <f>VLOOKUP('Room Details'!$I1742,NCA_Calculations!$I$3:$N$12,3,0)</f>
        <v>#N/A</v>
      </c>
      <c r="D1754" s="156" t="e">
        <f>VLOOKUP('Room Details'!$I1742,NCA_Calculations!$I$3:$N$12,4,0)</f>
        <v>#N/A</v>
      </c>
      <c r="E1754" s="156" t="e">
        <f>VLOOKUP('Room Details'!$I1742,NCA_Calculations!$I$3:$N$12,5,0)</f>
        <v>#N/A</v>
      </c>
      <c r="F1754" s="156" t="e">
        <f>VLOOKUP('Room Details'!$I1742,NCA_Calculations!$I$3:$N$12,6,0)</f>
        <v>#N/A</v>
      </c>
      <c r="G1754" s="156" t="str">
        <f>IF(OR(ISBLANK('Room Details'!$M1742), 'Room Details'!$M1742 = 0,  'Room Details'!$M1742 = "N/A" ),"Usable","Unusable")</f>
        <v>Usable</v>
      </c>
      <c r="H1754" s="156">
        <f>'Room Details'!$V1742</f>
        <v>0</v>
      </c>
      <c r="I1754" s="156">
        <f>_xlfn.IFNA(ROUNDUP(IF(OR('Room Details'!$J1742=0,ISBLANK('Room Details'!$J1742),'Room Details'!$J1742="N/A"),0,IF('Room Details'!$J1742&gt;$D1754,('Room Details'!$J1742/$E1754)+$F1754,IF('Room Details'!$J1742&lt;=ABS($B1754*$C1754),1,('Room Details'!$J1742/$B1754)+$C1754))),0),0)</f>
        <v>0</v>
      </c>
      <c r="J1754" s="167"/>
      <c r="K1754" s="167"/>
      <c r="L1754" s="156">
        <f t="shared" si="108"/>
        <v>0</v>
      </c>
      <c r="M1754" s="156">
        <f t="shared" si="109"/>
        <v>0</v>
      </c>
      <c r="N1754" s="165"/>
      <c r="O1754" s="165"/>
      <c r="P1754" s="156">
        <f t="shared" si="110"/>
        <v>0</v>
      </c>
      <c r="Q1754" s="156">
        <f t="shared" si="111"/>
        <v>0</v>
      </c>
      <c r="R1754" s="165"/>
      <c r="S1754" s="165"/>
    </row>
    <row r="1755" spans="1:19" x14ac:dyDescent="0.25">
      <c r="A1755" s="156">
        <v>1740</v>
      </c>
      <c r="B1755" s="156" t="e">
        <f>VLOOKUP('Room Details'!$I1743,NCA_Calculations!$I$3:$N$12,2,0)</f>
        <v>#N/A</v>
      </c>
      <c r="C1755" s="156" t="e">
        <f>VLOOKUP('Room Details'!$I1743,NCA_Calculations!$I$3:$N$12,3,0)</f>
        <v>#N/A</v>
      </c>
      <c r="D1755" s="156" t="e">
        <f>VLOOKUP('Room Details'!$I1743,NCA_Calculations!$I$3:$N$12,4,0)</f>
        <v>#N/A</v>
      </c>
      <c r="E1755" s="156" t="e">
        <f>VLOOKUP('Room Details'!$I1743,NCA_Calculations!$I$3:$N$12,5,0)</f>
        <v>#N/A</v>
      </c>
      <c r="F1755" s="156" t="e">
        <f>VLOOKUP('Room Details'!$I1743,NCA_Calculations!$I$3:$N$12,6,0)</f>
        <v>#N/A</v>
      </c>
      <c r="G1755" s="156" t="str">
        <f>IF(OR(ISBLANK('Room Details'!$M1743), 'Room Details'!$M1743 = 0,  'Room Details'!$M1743 = "N/A" ),"Usable","Unusable")</f>
        <v>Usable</v>
      </c>
      <c r="H1755" s="156">
        <f>'Room Details'!$V1743</f>
        <v>0</v>
      </c>
      <c r="I1755" s="156">
        <f>_xlfn.IFNA(ROUNDUP(IF(OR('Room Details'!$J1743=0,ISBLANK('Room Details'!$J1743),'Room Details'!$J1743="N/A"),0,IF('Room Details'!$J1743&gt;$D1755,('Room Details'!$J1743/$E1755)+$F1755,IF('Room Details'!$J1743&lt;=ABS($B1755*$C1755),1,('Room Details'!$J1743/$B1755)+$C1755))),0),0)</f>
        <v>0</v>
      </c>
      <c r="J1755" s="167"/>
      <c r="K1755" s="167"/>
      <c r="L1755" s="156">
        <f t="shared" si="108"/>
        <v>0</v>
      </c>
      <c r="M1755" s="156">
        <f t="shared" si="109"/>
        <v>0</v>
      </c>
      <c r="N1755" s="165"/>
      <c r="O1755" s="165"/>
      <c r="P1755" s="156">
        <f t="shared" si="110"/>
        <v>0</v>
      </c>
      <c r="Q1755" s="156">
        <f t="shared" si="111"/>
        <v>0</v>
      </c>
      <c r="R1755" s="165"/>
      <c r="S1755" s="165"/>
    </row>
    <row r="1756" spans="1:19" x14ac:dyDescent="0.25">
      <c r="A1756" s="156">
        <v>1741</v>
      </c>
      <c r="B1756" s="156" t="e">
        <f>VLOOKUP('Room Details'!$I1744,NCA_Calculations!$I$3:$N$12,2,0)</f>
        <v>#N/A</v>
      </c>
      <c r="C1756" s="156" t="e">
        <f>VLOOKUP('Room Details'!$I1744,NCA_Calculations!$I$3:$N$12,3,0)</f>
        <v>#N/A</v>
      </c>
      <c r="D1756" s="156" t="e">
        <f>VLOOKUP('Room Details'!$I1744,NCA_Calculations!$I$3:$N$12,4,0)</f>
        <v>#N/A</v>
      </c>
      <c r="E1756" s="156" t="e">
        <f>VLOOKUP('Room Details'!$I1744,NCA_Calculations!$I$3:$N$12,5,0)</f>
        <v>#N/A</v>
      </c>
      <c r="F1756" s="156" t="e">
        <f>VLOOKUP('Room Details'!$I1744,NCA_Calculations!$I$3:$N$12,6,0)</f>
        <v>#N/A</v>
      </c>
      <c r="G1756" s="156" t="str">
        <f>IF(OR(ISBLANK('Room Details'!$M1744), 'Room Details'!$M1744 = 0,  'Room Details'!$M1744 = "N/A" ),"Usable","Unusable")</f>
        <v>Usable</v>
      </c>
      <c r="H1756" s="156">
        <f>'Room Details'!$V1744</f>
        <v>0</v>
      </c>
      <c r="I1756" s="156">
        <f>_xlfn.IFNA(ROUNDUP(IF(OR('Room Details'!$J1744=0,ISBLANK('Room Details'!$J1744),'Room Details'!$J1744="N/A"),0,IF('Room Details'!$J1744&gt;$D1756,('Room Details'!$J1744/$E1756)+$F1756,IF('Room Details'!$J1744&lt;=ABS($B1756*$C1756),1,('Room Details'!$J1744/$B1756)+$C1756))),0),0)</f>
        <v>0</v>
      </c>
      <c r="J1756" s="167"/>
      <c r="K1756" s="167"/>
      <c r="L1756" s="156">
        <f t="shared" si="108"/>
        <v>0</v>
      </c>
      <c r="M1756" s="156">
        <f t="shared" si="109"/>
        <v>0</v>
      </c>
      <c r="N1756" s="165"/>
      <c r="O1756" s="165"/>
      <c r="P1756" s="156">
        <f t="shared" si="110"/>
        <v>0</v>
      </c>
      <c r="Q1756" s="156">
        <f t="shared" si="111"/>
        <v>0</v>
      </c>
      <c r="R1756" s="165"/>
      <c r="S1756" s="165"/>
    </row>
    <row r="1757" spans="1:19" x14ac:dyDescent="0.25">
      <c r="A1757" s="156">
        <v>1742</v>
      </c>
      <c r="B1757" s="156" t="e">
        <f>VLOOKUP('Room Details'!$I1745,NCA_Calculations!$I$3:$N$12,2,0)</f>
        <v>#N/A</v>
      </c>
      <c r="C1757" s="156" t="e">
        <f>VLOOKUP('Room Details'!$I1745,NCA_Calculations!$I$3:$N$12,3,0)</f>
        <v>#N/A</v>
      </c>
      <c r="D1757" s="156" t="e">
        <f>VLOOKUP('Room Details'!$I1745,NCA_Calculations!$I$3:$N$12,4,0)</f>
        <v>#N/A</v>
      </c>
      <c r="E1757" s="156" t="e">
        <f>VLOOKUP('Room Details'!$I1745,NCA_Calculations!$I$3:$N$12,5,0)</f>
        <v>#N/A</v>
      </c>
      <c r="F1757" s="156" t="e">
        <f>VLOOKUP('Room Details'!$I1745,NCA_Calculations!$I$3:$N$12,6,0)</f>
        <v>#N/A</v>
      </c>
      <c r="G1757" s="156" t="str">
        <f>IF(OR(ISBLANK('Room Details'!$M1745), 'Room Details'!$M1745 = 0,  'Room Details'!$M1745 = "N/A" ),"Usable","Unusable")</f>
        <v>Usable</v>
      </c>
      <c r="H1757" s="156">
        <f>'Room Details'!$V1745</f>
        <v>0</v>
      </c>
      <c r="I1757" s="156">
        <f>_xlfn.IFNA(ROUNDUP(IF(OR('Room Details'!$J1745=0,ISBLANK('Room Details'!$J1745),'Room Details'!$J1745="N/A"),0,IF('Room Details'!$J1745&gt;$D1757,('Room Details'!$J1745/$E1757)+$F1757,IF('Room Details'!$J1745&lt;=ABS($B1757*$C1757),1,('Room Details'!$J1745/$B1757)+$C1757))),0),0)</f>
        <v>0</v>
      </c>
      <c r="J1757" s="167"/>
      <c r="K1757" s="167"/>
      <c r="L1757" s="156">
        <f t="shared" si="108"/>
        <v>0</v>
      </c>
      <c r="M1757" s="156">
        <f t="shared" si="109"/>
        <v>0</v>
      </c>
      <c r="N1757" s="165"/>
      <c r="O1757" s="165"/>
      <c r="P1757" s="156">
        <f t="shared" si="110"/>
        <v>0</v>
      </c>
      <c r="Q1757" s="156">
        <f t="shared" si="111"/>
        <v>0</v>
      </c>
      <c r="R1757" s="165"/>
      <c r="S1757" s="165"/>
    </row>
    <row r="1758" spans="1:19" x14ac:dyDescent="0.25">
      <c r="A1758" s="156">
        <v>1743</v>
      </c>
      <c r="B1758" s="156" t="e">
        <f>VLOOKUP('Room Details'!$I1746,NCA_Calculations!$I$3:$N$12,2,0)</f>
        <v>#N/A</v>
      </c>
      <c r="C1758" s="156" t="e">
        <f>VLOOKUP('Room Details'!$I1746,NCA_Calculations!$I$3:$N$12,3,0)</f>
        <v>#N/A</v>
      </c>
      <c r="D1758" s="156" t="e">
        <f>VLOOKUP('Room Details'!$I1746,NCA_Calculations!$I$3:$N$12,4,0)</f>
        <v>#N/A</v>
      </c>
      <c r="E1758" s="156" t="e">
        <f>VLOOKUP('Room Details'!$I1746,NCA_Calculations!$I$3:$N$12,5,0)</f>
        <v>#N/A</v>
      </c>
      <c r="F1758" s="156" t="e">
        <f>VLOOKUP('Room Details'!$I1746,NCA_Calculations!$I$3:$N$12,6,0)</f>
        <v>#N/A</v>
      </c>
      <c r="G1758" s="156" t="str">
        <f>IF(OR(ISBLANK('Room Details'!$M1746), 'Room Details'!$M1746 = 0,  'Room Details'!$M1746 = "N/A" ),"Usable","Unusable")</f>
        <v>Usable</v>
      </c>
      <c r="H1758" s="156">
        <f>'Room Details'!$V1746</f>
        <v>0</v>
      </c>
      <c r="I1758" s="156">
        <f>_xlfn.IFNA(ROUNDUP(IF(OR('Room Details'!$J1746=0,ISBLANK('Room Details'!$J1746),'Room Details'!$J1746="N/A"),0,IF('Room Details'!$J1746&gt;$D1758,('Room Details'!$J1746/$E1758)+$F1758,IF('Room Details'!$J1746&lt;=ABS($B1758*$C1758),1,('Room Details'!$J1746/$B1758)+$C1758))),0),0)</f>
        <v>0</v>
      </c>
      <c r="J1758" s="167"/>
      <c r="K1758" s="167"/>
      <c r="L1758" s="156">
        <f t="shared" si="108"/>
        <v>0</v>
      </c>
      <c r="M1758" s="156">
        <f t="shared" si="109"/>
        <v>0</v>
      </c>
      <c r="N1758" s="165"/>
      <c r="O1758" s="165"/>
      <c r="P1758" s="156">
        <f t="shared" si="110"/>
        <v>0</v>
      </c>
      <c r="Q1758" s="156">
        <f t="shared" si="111"/>
        <v>0</v>
      </c>
      <c r="R1758" s="165"/>
      <c r="S1758" s="165"/>
    </row>
    <row r="1759" spans="1:19" x14ac:dyDescent="0.25">
      <c r="A1759" s="156">
        <v>1744</v>
      </c>
      <c r="B1759" s="156" t="e">
        <f>VLOOKUP('Room Details'!$I1747,NCA_Calculations!$I$3:$N$12,2,0)</f>
        <v>#N/A</v>
      </c>
      <c r="C1759" s="156" t="e">
        <f>VLOOKUP('Room Details'!$I1747,NCA_Calculations!$I$3:$N$12,3,0)</f>
        <v>#N/A</v>
      </c>
      <c r="D1759" s="156" t="e">
        <f>VLOOKUP('Room Details'!$I1747,NCA_Calculations!$I$3:$N$12,4,0)</f>
        <v>#N/A</v>
      </c>
      <c r="E1759" s="156" t="e">
        <f>VLOOKUP('Room Details'!$I1747,NCA_Calculations!$I$3:$N$12,5,0)</f>
        <v>#N/A</v>
      </c>
      <c r="F1759" s="156" t="e">
        <f>VLOOKUP('Room Details'!$I1747,NCA_Calculations!$I$3:$N$12,6,0)</f>
        <v>#N/A</v>
      </c>
      <c r="G1759" s="156" t="str">
        <f>IF(OR(ISBLANK('Room Details'!$M1747), 'Room Details'!$M1747 = 0,  'Room Details'!$M1747 = "N/A" ),"Usable","Unusable")</f>
        <v>Usable</v>
      </c>
      <c r="H1759" s="156">
        <f>'Room Details'!$V1747</f>
        <v>0</v>
      </c>
      <c r="I1759" s="156">
        <f>_xlfn.IFNA(ROUNDUP(IF(OR('Room Details'!$J1747=0,ISBLANK('Room Details'!$J1747),'Room Details'!$J1747="N/A"),0,IF('Room Details'!$J1747&gt;$D1759,('Room Details'!$J1747/$E1759)+$F1759,IF('Room Details'!$J1747&lt;=ABS($B1759*$C1759),1,('Room Details'!$J1747/$B1759)+$C1759))),0),0)</f>
        <v>0</v>
      </c>
      <c r="J1759" s="167"/>
      <c r="K1759" s="167"/>
      <c r="L1759" s="156">
        <f t="shared" si="108"/>
        <v>0</v>
      </c>
      <c r="M1759" s="156">
        <f t="shared" si="109"/>
        <v>0</v>
      </c>
      <c r="N1759" s="165"/>
      <c r="O1759" s="165"/>
      <c r="P1759" s="156">
        <f t="shared" si="110"/>
        <v>0</v>
      </c>
      <c r="Q1759" s="156">
        <f t="shared" si="111"/>
        <v>0</v>
      </c>
      <c r="R1759" s="165"/>
      <c r="S1759" s="165"/>
    </row>
    <row r="1760" spans="1:19" x14ac:dyDescent="0.25">
      <c r="A1760" s="156">
        <v>1745</v>
      </c>
      <c r="B1760" s="156" t="e">
        <f>VLOOKUP('Room Details'!$I1748,NCA_Calculations!$I$3:$N$12,2,0)</f>
        <v>#N/A</v>
      </c>
      <c r="C1760" s="156" t="e">
        <f>VLOOKUP('Room Details'!$I1748,NCA_Calculations!$I$3:$N$12,3,0)</f>
        <v>#N/A</v>
      </c>
      <c r="D1760" s="156" t="e">
        <f>VLOOKUP('Room Details'!$I1748,NCA_Calculations!$I$3:$N$12,4,0)</f>
        <v>#N/A</v>
      </c>
      <c r="E1760" s="156" t="e">
        <f>VLOOKUP('Room Details'!$I1748,NCA_Calculations!$I$3:$N$12,5,0)</f>
        <v>#N/A</v>
      </c>
      <c r="F1760" s="156" t="e">
        <f>VLOOKUP('Room Details'!$I1748,NCA_Calculations!$I$3:$N$12,6,0)</f>
        <v>#N/A</v>
      </c>
      <c r="G1760" s="156" t="str">
        <f>IF(OR(ISBLANK('Room Details'!$M1748), 'Room Details'!$M1748 = 0,  'Room Details'!$M1748 = "N/A" ),"Usable","Unusable")</f>
        <v>Usable</v>
      </c>
      <c r="H1760" s="156">
        <f>'Room Details'!$V1748</f>
        <v>0</v>
      </c>
      <c r="I1760" s="156">
        <f>_xlfn.IFNA(ROUNDUP(IF(OR('Room Details'!$J1748=0,ISBLANK('Room Details'!$J1748),'Room Details'!$J1748="N/A"),0,IF('Room Details'!$J1748&gt;$D1760,('Room Details'!$J1748/$E1760)+$F1760,IF('Room Details'!$J1748&lt;=ABS($B1760*$C1760),1,('Room Details'!$J1748/$B1760)+$C1760))),0),0)</f>
        <v>0</v>
      </c>
      <c r="J1760" s="167"/>
      <c r="K1760" s="167"/>
      <c r="L1760" s="156">
        <f t="shared" si="108"/>
        <v>0</v>
      </c>
      <c r="M1760" s="156">
        <f t="shared" si="109"/>
        <v>0</v>
      </c>
      <c r="N1760" s="165"/>
      <c r="O1760" s="165"/>
      <c r="P1760" s="156">
        <f t="shared" si="110"/>
        <v>0</v>
      </c>
      <c r="Q1760" s="156">
        <f t="shared" si="111"/>
        <v>0</v>
      </c>
      <c r="R1760" s="165"/>
      <c r="S1760" s="165"/>
    </row>
    <row r="1761" spans="1:19" x14ac:dyDescent="0.25">
      <c r="A1761" s="156">
        <v>1746</v>
      </c>
      <c r="B1761" s="156" t="e">
        <f>VLOOKUP('Room Details'!$I1749,NCA_Calculations!$I$3:$N$12,2,0)</f>
        <v>#N/A</v>
      </c>
      <c r="C1761" s="156" t="e">
        <f>VLOOKUP('Room Details'!$I1749,NCA_Calculations!$I$3:$N$12,3,0)</f>
        <v>#N/A</v>
      </c>
      <c r="D1761" s="156" t="e">
        <f>VLOOKUP('Room Details'!$I1749,NCA_Calculations!$I$3:$N$12,4,0)</f>
        <v>#N/A</v>
      </c>
      <c r="E1761" s="156" t="e">
        <f>VLOOKUP('Room Details'!$I1749,NCA_Calculations!$I$3:$N$12,5,0)</f>
        <v>#N/A</v>
      </c>
      <c r="F1761" s="156" t="e">
        <f>VLOOKUP('Room Details'!$I1749,NCA_Calculations!$I$3:$N$12,6,0)</f>
        <v>#N/A</v>
      </c>
      <c r="G1761" s="156" t="str">
        <f>IF(OR(ISBLANK('Room Details'!$M1749), 'Room Details'!$M1749 = 0,  'Room Details'!$M1749 = "N/A" ),"Usable","Unusable")</f>
        <v>Usable</v>
      </c>
      <c r="H1761" s="156">
        <f>'Room Details'!$V1749</f>
        <v>0</v>
      </c>
      <c r="I1761" s="156">
        <f>_xlfn.IFNA(ROUNDUP(IF(OR('Room Details'!$J1749=0,ISBLANK('Room Details'!$J1749),'Room Details'!$J1749="N/A"),0,IF('Room Details'!$J1749&gt;$D1761,('Room Details'!$J1749/$E1761)+$F1761,IF('Room Details'!$J1749&lt;=ABS($B1761*$C1761),1,('Room Details'!$J1749/$B1761)+$C1761))),0),0)</f>
        <v>0</v>
      </c>
      <c r="J1761" s="167"/>
      <c r="K1761" s="167"/>
      <c r="L1761" s="156">
        <f t="shared" si="108"/>
        <v>0</v>
      </c>
      <c r="M1761" s="156">
        <f t="shared" si="109"/>
        <v>0</v>
      </c>
      <c r="N1761" s="165"/>
      <c r="O1761" s="165"/>
      <c r="P1761" s="156">
        <f t="shared" si="110"/>
        <v>0</v>
      </c>
      <c r="Q1761" s="156">
        <f t="shared" si="111"/>
        <v>0</v>
      </c>
      <c r="R1761" s="165"/>
      <c r="S1761" s="165"/>
    </row>
    <row r="1762" spans="1:19" x14ac:dyDescent="0.25">
      <c r="A1762" s="156">
        <v>1747</v>
      </c>
      <c r="B1762" s="156" t="e">
        <f>VLOOKUP('Room Details'!$I1750,NCA_Calculations!$I$3:$N$12,2,0)</f>
        <v>#N/A</v>
      </c>
      <c r="C1762" s="156" t="e">
        <f>VLOOKUP('Room Details'!$I1750,NCA_Calculations!$I$3:$N$12,3,0)</f>
        <v>#N/A</v>
      </c>
      <c r="D1762" s="156" t="e">
        <f>VLOOKUP('Room Details'!$I1750,NCA_Calculations!$I$3:$N$12,4,0)</f>
        <v>#N/A</v>
      </c>
      <c r="E1762" s="156" t="e">
        <f>VLOOKUP('Room Details'!$I1750,NCA_Calculations!$I$3:$N$12,5,0)</f>
        <v>#N/A</v>
      </c>
      <c r="F1762" s="156" t="e">
        <f>VLOOKUP('Room Details'!$I1750,NCA_Calculations!$I$3:$N$12,6,0)</f>
        <v>#N/A</v>
      </c>
      <c r="G1762" s="156" t="str">
        <f>IF(OR(ISBLANK('Room Details'!$M1750), 'Room Details'!$M1750 = 0,  'Room Details'!$M1750 = "N/A" ),"Usable","Unusable")</f>
        <v>Usable</v>
      </c>
      <c r="H1762" s="156">
        <f>'Room Details'!$V1750</f>
        <v>0</v>
      </c>
      <c r="I1762" s="156">
        <f>_xlfn.IFNA(ROUNDUP(IF(OR('Room Details'!$J1750=0,ISBLANK('Room Details'!$J1750),'Room Details'!$J1750="N/A"),0,IF('Room Details'!$J1750&gt;$D1762,('Room Details'!$J1750/$E1762)+$F1762,IF('Room Details'!$J1750&lt;=ABS($B1762*$C1762),1,('Room Details'!$J1750/$B1762)+$C1762))),0),0)</f>
        <v>0</v>
      </c>
      <c r="J1762" s="167"/>
      <c r="K1762" s="167"/>
      <c r="L1762" s="156">
        <f t="shared" si="108"/>
        <v>0</v>
      </c>
      <c r="M1762" s="156">
        <f t="shared" si="109"/>
        <v>0</v>
      </c>
      <c r="N1762" s="165"/>
      <c r="O1762" s="165"/>
      <c r="P1762" s="156">
        <f t="shared" si="110"/>
        <v>0</v>
      </c>
      <c r="Q1762" s="156">
        <f t="shared" si="111"/>
        <v>0</v>
      </c>
      <c r="R1762" s="165"/>
      <c r="S1762" s="165"/>
    </row>
    <row r="1763" spans="1:19" x14ac:dyDescent="0.25">
      <c r="A1763" s="156">
        <v>1748</v>
      </c>
      <c r="B1763" s="156" t="e">
        <f>VLOOKUP('Room Details'!$I1751,NCA_Calculations!$I$3:$N$12,2,0)</f>
        <v>#N/A</v>
      </c>
      <c r="C1763" s="156" t="e">
        <f>VLOOKUP('Room Details'!$I1751,NCA_Calculations!$I$3:$N$12,3,0)</f>
        <v>#N/A</v>
      </c>
      <c r="D1763" s="156" t="e">
        <f>VLOOKUP('Room Details'!$I1751,NCA_Calculations!$I$3:$N$12,4,0)</f>
        <v>#N/A</v>
      </c>
      <c r="E1763" s="156" t="e">
        <f>VLOOKUP('Room Details'!$I1751,NCA_Calculations!$I$3:$N$12,5,0)</f>
        <v>#N/A</v>
      </c>
      <c r="F1763" s="156" t="e">
        <f>VLOOKUP('Room Details'!$I1751,NCA_Calculations!$I$3:$N$12,6,0)</f>
        <v>#N/A</v>
      </c>
      <c r="G1763" s="156" t="str">
        <f>IF(OR(ISBLANK('Room Details'!$M1751), 'Room Details'!$M1751 = 0,  'Room Details'!$M1751 = "N/A" ),"Usable","Unusable")</f>
        <v>Usable</v>
      </c>
      <c r="H1763" s="156">
        <f>'Room Details'!$V1751</f>
        <v>0</v>
      </c>
      <c r="I1763" s="156">
        <f>_xlfn.IFNA(ROUNDUP(IF(OR('Room Details'!$J1751=0,ISBLANK('Room Details'!$J1751),'Room Details'!$J1751="N/A"),0,IF('Room Details'!$J1751&gt;$D1763,('Room Details'!$J1751/$E1763)+$F1763,IF('Room Details'!$J1751&lt;=ABS($B1763*$C1763),1,('Room Details'!$J1751/$B1763)+$C1763))),0),0)</f>
        <v>0</v>
      </c>
      <c r="J1763" s="167"/>
      <c r="K1763" s="167"/>
      <c r="L1763" s="156">
        <f t="shared" si="108"/>
        <v>0</v>
      </c>
      <c r="M1763" s="156">
        <f t="shared" si="109"/>
        <v>0</v>
      </c>
      <c r="N1763" s="165"/>
      <c r="O1763" s="165"/>
      <c r="P1763" s="156">
        <f t="shared" si="110"/>
        <v>0</v>
      </c>
      <c r="Q1763" s="156">
        <f t="shared" si="111"/>
        <v>0</v>
      </c>
      <c r="R1763" s="165"/>
      <c r="S1763" s="165"/>
    </row>
    <row r="1764" spans="1:19" x14ac:dyDescent="0.25">
      <c r="A1764" s="156">
        <v>1749</v>
      </c>
      <c r="B1764" s="156" t="e">
        <f>VLOOKUP('Room Details'!$I1752,NCA_Calculations!$I$3:$N$12,2,0)</f>
        <v>#N/A</v>
      </c>
      <c r="C1764" s="156" t="e">
        <f>VLOOKUP('Room Details'!$I1752,NCA_Calculations!$I$3:$N$12,3,0)</f>
        <v>#N/A</v>
      </c>
      <c r="D1764" s="156" t="e">
        <f>VLOOKUP('Room Details'!$I1752,NCA_Calculations!$I$3:$N$12,4,0)</f>
        <v>#N/A</v>
      </c>
      <c r="E1764" s="156" t="e">
        <f>VLOOKUP('Room Details'!$I1752,NCA_Calculations!$I$3:$N$12,5,0)</f>
        <v>#N/A</v>
      </c>
      <c r="F1764" s="156" t="e">
        <f>VLOOKUP('Room Details'!$I1752,NCA_Calculations!$I$3:$N$12,6,0)</f>
        <v>#N/A</v>
      </c>
      <c r="G1764" s="156" t="str">
        <f>IF(OR(ISBLANK('Room Details'!$M1752), 'Room Details'!$M1752 = 0,  'Room Details'!$M1752 = "N/A" ),"Usable","Unusable")</f>
        <v>Usable</v>
      </c>
      <c r="H1764" s="156">
        <f>'Room Details'!$V1752</f>
        <v>0</v>
      </c>
      <c r="I1764" s="156">
        <f>_xlfn.IFNA(ROUNDUP(IF(OR('Room Details'!$J1752=0,ISBLANK('Room Details'!$J1752),'Room Details'!$J1752="N/A"),0,IF('Room Details'!$J1752&gt;$D1764,('Room Details'!$J1752/$E1764)+$F1764,IF('Room Details'!$J1752&lt;=ABS($B1764*$C1764),1,('Room Details'!$J1752/$B1764)+$C1764))),0),0)</f>
        <v>0</v>
      </c>
      <c r="J1764" s="167"/>
      <c r="K1764" s="167"/>
      <c r="L1764" s="156">
        <f t="shared" si="108"/>
        <v>0</v>
      </c>
      <c r="M1764" s="156">
        <f t="shared" si="109"/>
        <v>0</v>
      </c>
      <c r="N1764" s="165"/>
      <c r="O1764" s="165"/>
      <c r="P1764" s="156">
        <f t="shared" si="110"/>
        <v>0</v>
      </c>
      <c r="Q1764" s="156">
        <f t="shared" si="111"/>
        <v>0</v>
      </c>
      <c r="R1764" s="165"/>
      <c r="S1764" s="165"/>
    </row>
    <row r="1765" spans="1:19" x14ac:dyDescent="0.25">
      <c r="A1765" s="156">
        <v>1750</v>
      </c>
      <c r="B1765" s="156" t="e">
        <f>VLOOKUP('Room Details'!$I1753,NCA_Calculations!$I$3:$N$12,2,0)</f>
        <v>#N/A</v>
      </c>
      <c r="C1765" s="156" t="e">
        <f>VLOOKUP('Room Details'!$I1753,NCA_Calculations!$I$3:$N$12,3,0)</f>
        <v>#N/A</v>
      </c>
      <c r="D1765" s="156" t="e">
        <f>VLOOKUP('Room Details'!$I1753,NCA_Calculations!$I$3:$N$12,4,0)</f>
        <v>#N/A</v>
      </c>
      <c r="E1765" s="156" t="e">
        <f>VLOOKUP('Room Details'!$I1753,NCA_Calculations!$I$3:$N$12,5,0)</f>
        <v>#N/A</v>
      </c>
      <c r="F1765" s="156" t="e">
        <f>VLOOKUP('Room Details'!$I1753,NCA_Calculations!$I$3:$N$12,6,0)</f>
        <v>#N/A</v>
      </c>
      <c r="G1765" s="156" t="str">
        <f>IF(OR(ISBLANK('Room Details'!$M1753), 'Room Details'!$M1753 = 0,  'Room Details'!$M1753 = "N/A" ),"Usable","Unusable")</f>
        <v>Usable</v>
      </c>
      <c r="H1765" s="156">
        <f>'Room Details'!$V1753</f>
        <v>0</v>
      </c>
      <c r="I1765" s="156">
        <f>_xlfn.IFNA(ROUNDUP(IF(OR('Room Details'!$J1753=0,ISBLANK('Room Details'!$J1753),'Room Details'!$J1753="N/A"),0,IF('Room Details'!$J1753&gt;$D1765,('Room Details'!$J1753/$E1765)+$F1765,IF('Room Details'!$J1753&lt;=ABS($B1765*$C1765),1,('Room Details'!$J1753/$B1765)+$C1765))),0),0)</f>
        <v>0</v>
      </c>
      <c r="J1765" s="167"/>
      <c r="K1765" s="167"/>
      <c r="L1765" s="156">
        <f t="shared" si="108"/>
        <v>0</v>
      </c>
      <c r="M1765" s="156">
        <f t="shared" si="109"/>
        <v>0</v>
      </c>
      <c r="N1765" s="165"/>
      <c r="O1765" s="165"/>
      <c r="P1765" s="156">
        <f t="shared" si="110"/>
        <v>0</v>
      </c>
      <c r="Q1765" s="156">
        <f t="shared" si="111"/>
        <v>0</v>
      </c>
      <c r="R1765" s="165"/>
      <c r="S1765" s="165"/>
    </row>
    <row r="1766" spans="1:19" x14ac:dyDescent="0.25">
      <c r="A1766" s="156">
        <v>1751</v>
      </c>
      <c r="B1766" s="156" t="e">
        <f>VLOOKUP('Room Details'!$I1754,NCA_Calculations!$I$3:$N$12,2,0)</f>
        <v>#N/A</v>
      </c>
      <c r="C1766" s="156" t="e">
        <f>VLOOKUP('Room Details'!$I1754,NCA_Calculations!$I$3:$N$12,3,0)</f>
        <v>#N/A</v>
      </c>
      <c r="D1766" s="156" t="e">
        <f>VLOOKUP('Room Details'!$I1754,NCA_Calculations!$I$3:$N$12,4,0)</f>
        <v>#N/A</v>
      </c>
      <c r="E1766" s="156" t="e">
        <f>VLOOKUP('Room Details'!$I1754,NCA_Calculations!$I$3:$N$12,5,0)</f>
        <v>#N/A</v>
      </c>
      <c r="F1766" s="156" t="e">
        <f>VLOOKUP('Room Details'!$I1754,NCA_Calculations!$I$3:$N$12,6,0)</f>
        <v>#N/A</v>
      </c>
      <c r="G1766" s="156" t="str">
        <f>IF(OR(ISBLANK('Room Details'!$M1754), 'Room Details'!$M1754 = 0,  'Room Details'!$M1754 = "N/A" ),"Usable","Unusable")</f>
        <v>Usable</v>
      </c>
      <c r="H1766" s="156">
        <f>'Room Details'!$V1754</f>
        <v>0</v>
      </c>
      <c r="I1766" s="156">
        <f>_xlfn.IFNA(ROUNDUP(IF(OR('Room Details'!$J1754=0,ISBLANK('Room Details'!$J1754),'Room Details'!$J1754="N/A"),0,IF('Room Details'!$J1754&gt;$D1766,('Room Details'!$J1754/$E1766)+$F1766,IF('Room Details'!$J1754&lt;=ABS($B1766*$C1766),1,('Room Details'!$J1754/$B1766)+$C1766))),0),0)</f>
        <v>0</v>
      </c>
      <c r="J1766" s="167"/>
      <c r="K1766" s="167"/>
      <c r="L1766" s="156">
        <f t="shared" si="108"/>
        <v>0</v>
      </c>
      <c r="M1766" s="156">
        <f t="shared" si="109"/>
        <v>0</v>
      </c>
      <c r="N1766" s="165"/>
      <c r="O1766" s="165"/>
      <c r="P1766" s="156">
        <f t="shared" si="110"/>
        <v>0</v>
      </c>
      <c r="Q1766" s="156">
        <f t="shared" si="111"/>
        <v>0</v>
      </c>
      <c r="R1766" s="165"/>
      <c r="S1766" s="165"/>
    </row>
    <row r="1767" spans="1:19" x14ac:dyDescent="0.25">
      <c r="A1767" s="156">
        <v>1752</v>
      </c>
      <c r="B1767" s="156" t="e">
        <f>VLOOKUP('Room Details'!$I1755,NCA_Calculations!$I$3:$N$12,2,0)</f>
        <v>#N/A</v>
      </c>
      <c r="C1767" s="156" t="e">
        <f>VLOOKUP('Room Details'!$I1755,NCA_Calculations!$I$3:$N$12,3,0)</f>
        <v>#N/A</v>
      </c>
      <c r="D1767" s="156" t="e">
        <f>VLOOKUP('Room Details'!$I1755,NCA_Calculations!$I$3:$N$12,4,0)</f>
        <v>#N/A</v>
      </c>
      <c r="E1767" s="156" t="e">
        <f>VLOOKUP('Room Details'!$I1755,NCA_Calculations!$I$3:$N$12,5,0)</f>
        <v>#N/A</v>
      </c>
      <c r="F1767" s="156" t="e">
        <f>VLOOKUP('Room Details'!$I1755,NCA_Calculations!$I$3:$N$12,6,0)</f>
        <v>#N/A</v>
      </c>
      <c r="G1767" s="156" t="str">
        <f>IF(OR(ISBLANK('Room Details'!$M1755), 'Room Details'!$M1755 = 0,  'Room Details'!$M1755 = "N/A" ),"Usable","Unusable")</f>
        <v>Usable</v>
      </c>
      <c r="H1767" s="156">
        <f>'Room Details'!$V1755</f>
        <v>0</v>
      </c>
      <c r="I1767" s="156">
        <f>_xlfn.IFNA(ROUNDUP(IF(OR('Room Details'!$J1755=0,ISBLANK('Room Details'!$J1755),'Room Details'!$J1755="N/A"),0,IF('Room Details'!$J1755&gt;$D1767,('Room Details'!$J1755/$E1767)+$F1767,IF('Room Details'!$J1755&lt;=ABS($B1767*$C1767),1,('Room Details'!$J1755/$B1767)+$C1767))),0),0)</f>
        <v>0</v>
      </c>
      <c r="J1767" s="167"/>
      <c r="K1767" s="167"/>
      <c r="L1767" s="156">
        <f t="shared" si="108"/>
        <v>0</v>
      </c>
      <c r="M1767" s="156">
        <f t="shared" si="109"/>
        <v>0</v>
      </c>
      <c r="N1767" s="165"/>
      <c r="O1767" s="165"/>
      <c r="P1767" s="156">
        <f t="shared" si="110"/>
        <v>0</v>
      </c>
      <c r="Q1767" s="156">
        <f t="shared" si="111"/>
        <v>0</v>
      </c>
      <c r="R1767" s="165"/>
      <c r="S1767" s="165"/>
    </row>
    <row r="1768" spans="1:19" x14ac:dyDescent="0.25">
      <c r="A1768" s="156">
        <v>1753</v>
      </c>
      <c r="B1768" s="156" t="e">
        <f>VLOOKUP('Room Details'!$I1756,NCA_Calculations!$I$3:$N$12,2,0)</f>
        <v>#N/A</v>
      </c>
      <c r="C1768" s="156" t="e">
        <f>VLOOKUP('Room Details'!$I1756,NCA_Calculations!$I$3:$N$12,3,0)</f>
        <v>#N/A</v>
      </c>
      <c r="D1768" s="156" t="e">
        <f>VLOOKUP('Room Details'!$I1756,NCA_Calculations!$I$3:$N$12,4,0)</f>
        <v>#N/A</v>
      </c>
      <c r="E1768" s="156" t="e">
        <f>VLOOKUP('Room Details'!$I1756,NCA_Calculations!$I$3:$N$12,5,0)</f>
        <v>#N/A</v>
      </c>
      <c r="F1768" s="156" t="e">
        <f>VLOOKUP('Room Details'!$I1756,NCA_Calculations!$I$3:$N$12,6,0)</f>
        <v>#N/A</v>
      </c>
      <c r="G1768" s="156" t="str">
        <f>IF(OR(ISBLANK('Room Details'!$M1756), 'Room Details'!$M1756 = 0,  'Room Details'!$M1756 = "N/A" ),"Usable","Unusable")</f>
        <v>Usable</v>
      </c>
      <c r="H1768" s="156">
        <f>'Room Details'!$V1756</f>
        <v>0</v>
      </c>
      <c r="I1768" s="156">
        <f>_xlfn.IFNA(ROUNDUP(IF(OR('Room Details'!$J1756=0,ISBLANK('Room Details'!$J1756),'Room Details'!$J1756="N/A"),0,IF('Room Details'!$J1756&gt;$D1768,('Room Details'!$J1756/$E1768)+$F1768,IF('Room Details'!$J1756&lt;=ABS($B1768*$C1768),1,('Room Details'!$J1756/$B1768)+$C1768))),0),0)</f>
        <v>0</v>
      </c>
      <c r="J1768" s="167"/>
      <c r="K1768" s="167"/>
      <c r="L1768" s="156">
        <f t="shared" si="108"/>
        <v>0</v>
      </c>
      <c r="M1768" s="156">
        <f t="shared" si="109"/>
        <v>0</v>
      </c>
      <c r="N1768" s="165"/>
      <c r="O1768" s="165"/>
      <c r="P1768" s="156">
        <f t="shared" si="110"/>
        <v>0</v>
      </c>
      <c r="Q1768" s="156">
        <f t="shared" si="111"/>
        <v>0</v>
      </c>
      <c r="R1768" s="165"/>
      <c r="S1768" s="165"/>
    </row>
    <row r="1769" spans="1:19" x14ac:dyDescent="0.25">
      <c r="A1769" s="156">
        <v>1754</v>
      </c>
      <c r="B1769" s="156" t="e">
        <f>VLOOKUP('Room Details'!$I1757,NCA_Calculations!$I$3:$N$12,2,0)</f>
        <v>#N/A</v>
      </c>
      <c r="C1769" s="156" t="e">
        <f>VLOOKUP('Room Details'!$I1757,NCA_Calculations!$I$3:$N$12,3,0)</f>
        <v>#N/A</v>
      </c>
      <c r="D1769" s="156" t="e">
        <f>VLOOKUP('Room Details'!$I1757,NCA_Calculations!$I$3:$N$12,4,0)</f>
        <v>#N/A</v>
      </c>
      <c r="E1769" s="156" t="e">
        <f>VLOOKUP('Room Details'!$I1757,NCA_Calculations!$I$3:$N$12,5,0)</f>
        <v>#N/A</v>
      </c>
      <c r="F1769" s="156" t="e">
        <f>VLOOKUP('Room Details'!$I1757,NCA_Calculations!$I$3:$N$12,6,0)</f>
        <v>#N/A</v>
      </c>
      <c r="G1769" s="156" t="str">
        <f>IF(OR(ISBLANK('Room Details'!$M1757), 'Room Details'!$M1757 = 0,  'Room Details'!$M1757 = "N/A" ),"Usable","Unusable")</f>
        <v>Usable</v>
      </c>
      <c r="H1769" s="156">
        <f>'Room Details'!$V1757</f>
        <v>0</v>
      </c>
      <c r="I1769" s="156">
        <f>_xlfn.IFNA(ROUNDUP(IF(OR('Room Details'!$J1757=0,ISBLANK('Room Details'!$J1757),'Room Details'!$J1757="N/A"),0,IF('Room Details'!$J1757&gt;$D1769,('Room Details'!$J1757/$E1769)+$F1769,IF('Room Details'!$J1757&lt;=ABS($B1769*$C1769),1,('Room Details'!$J1757/$B1769)+$C1769))),0),0)</f>
        <v>0</v>
      </c>
      <c r="J1769" s="167"/>
      <c r="K1769" s="167"/>
      <c r="L1769" s="156">
        <f t="shared" si="108"/>
        <v>0</v>
      </c>
      <c r="M1769" s="156">
        <f t="shared" si="109"/>
        <v>0</v>
      </c>
      <c r="N1769" s="165"/>
      <c r="O1769" s="165"/>
      <c r="P1769" s="156">
        <f t="shared" si="110"/>
        <v>0</v>
      </c>
      <c r="Q1769" s="156">
        <f t="shared" si="111"/>
        <v>0</v>
      </c>
      <c r="R1769" s="165"/>
      <c r="S1769" s="165"/>
    </row>
    <row r="1770" spans="1:19" x14ac:dyDescent="0.25">
      <c r="A1770" s="156">
        <v>1755</v>
      </c>
      <c r="B1770" s="156" t="e">
        <f>VLOOKUP('Room Details'!$I1758,NCA_Calculations!$I$3:$N$12,2,0)</f>
        <v>#N/A</v>
      </c>
      <c r="C1770" s="156" t="e">
        <f>VLOOKUP('Room Details'!$I1758,NCA_Calculations!$I$3:$N$12,3,0)</f>
        <v>#N/A</v>
      </c>
      <c r="D1770" s="156" t="e">
        <f>VLOOKUP('Room Details'!$I1758,NCA_Calculations!$I$3:$N$12,4,0)</f>
        <v>#N/A</v>
      </c>
      <c r="E1770" s="156" t="e">
        <f>VLOOKUP('Room Details'!$I1758,NCA_Calculations!$I$3:$N$12,5,0)</f>
        <v>#N/A</v>
      </c>
      <c r="F1770" s="156" t="e">
        <f>VLOOKUP('Room Details'!$I1758,NCA_Calculations!$I$3:$N$12,6,0)</f>
        <v>#N/A</v>
      </c>
      <c r="G1770" s="156" t="str">
        <f>IF(OR(ISBLANK('Room Details'!$M1758), 'Room Details'!$M1758 = 0,  'Room Details'!$M1758 = "N/A" ),"Usable","Unusable")</f>
        <v>Usable</v>
      </c>
      <c r="H1770" s="156">
        <f>'Room Details'!$V1758</f>
        <v>0</v>
      </c>
      <c r="I1770" s="156">
        <f>_xlfn.IFNA(ROUNDUP(IF(OR('Room Details'!$J1758=0,ISBLANK('Room Details'!$J1758),'Room Details'!$J1758="N/A"),0,IF('Room Details'!$J1758&gt;$D1770,('Room Details'!$J1758/$E1770)+$F1770,IF('Room Details'!$J1758&lt;=ABS($B1770*$C1770),1,('Room Details'!$J1758/$B1770)+$C1770))),0),0)</f>
        <v>0</v>
      </c>
      <c r="J1770" s="167"/>
      <c r="K1770" s="167"/>
      <c r="L1770" s="156">
        <f t="shared" si="108"/>
        <v>0</v>
      </c>
      <c r="M1770" s="156">
        <f t="shared" si="109"/>
        <v>0</v>
      </c>
      <c r="N1770" s="165"/>
      <c r="O1770" s="165"/>
      <c r="P1770" s="156">
        <f t="shared" si="110"/>
        <v>0</v>
      </c>
      <c r="Q1770" s="156">
        <f t="shared" si="111"/>
        <v>0</v>
      </c>
      <c r="R1770" s="165"/>
      <c r="S1770" s="165"/>
    </row>
    <row r="1771" spans="1:19" x14ac:dyDescent="0.25">
      <c r="A1771" s="156">
        <v>1756</v>
      </c>
      <c r="B1771" s="156" t="e">
        <f>VLOOKUP('Room Details'!$I1759,NCA_Calculations!$I$3:$N$12,2,0)</f>
        <v>#N/A</v>
      </c>
      <c r="C1771" s="156" t="e">
        <f>VLOOKUP('Room Details'!$I1759,NCA_Calculations!$I$3:$N$12,3,0)</f>
        <v>#N/A</v>
      </c>
      <c r="D1771" s="156" t="e">
        <f>VLOOKUP('Room Details'!$I1759,NCA_Calculations!$I$3:$N$12,4,0)</f>
        <v>#N/A</v>
      </c>
      <c r="E1771" s="156" t="e">
        <f>VLOOKUP('Room Details'!$I1759,NCA_Calculations!$I$3:$N$12,5,0)</f>
        <v>#N/A</v>
      </c>
      <c r="F1771" s="156" t="e">
        <f>VLOOKUP('Room Details'!$I1759,NCA_Calculations!$I$3:$N$12,6,0)</f>
        <v>#N/A</v>
      </c>
      <c r="G1771" s="156" t="str">
        <f>IF(OR(ISBLANK('Room Details'!$M1759), 'Room Details'!$M1759 = 0,  'Room Details'!$M1759 = "N/A" ),"Usable","Unusable")</f>
        <v>Usable</v>
      </c>
      <c r="H1771" s="156">
        <f>'Room Details'!$V1759</f>
        <v>0</v>
      </c>
      <c r="I1771" s="156">
        <f>_xlfn.IFNA(ROUNDUP(IF(OR('Room Details'!$J1759=0,ISBLANK('Room Details'!$J1759),'Room Details'!$J1759="N/A"),0,IF('Room Details'!$J1759&gt;$D1771,('Room Details'!$J1759/$E1771)+$F1771,IF('Room Details'!$J1759&lt;=ABS($B1771*$C1771),1,('Room Details'!$J1759/$B1771)+$C1771))),0),0)</f>
        <v>0</v>
      </c>
      <c r="J1771" s="167"/>
      <c r="K1771" s="167"/>
      <c r="L1771" s="156">
        <f t="shared" si="108"/>
        <v>0</v>
      </c>
      <c r="M1771" s="156">
        <f t="shared" si="109"/>
        <v>0</v>
      </c>
      <c r="N1771" s="165"/>
      <c r="O1771" s="165"/>
      <c r="P1771" s="156">
        <f t="shared" si="110"/>
        <v>0</v>
      </c>
      <c r="Q1771" s="156">
        <f t="shared" si="111"/>
        <v>0</v>
      </c>
      <c r="R1771" s="165"/>
      <c r="S1771" s="165"/>
    </row>
    <row r="1772" spans="1:19" x14ac:dyDescent="0.25">
      <c r="A1772" s="156">
        <v>1757</v>
      </c>
      <c r="B1772" s="156" t="e">
        <f>VLOOKUP('Room Details'!$I1760,NCA_Calculations!$I$3:$N$12,2,0)</f>
        <v>#N/A</v>
      </c>
      <c r="C1772" s="156" t="e">
        <f>VLOOKUP('Room Details'!$I1760,NCA_Calculations!$I$3:$N$12,3,0)</f>
        <v>#N/A</v>
      </c>
      <c r="D1772" s="156" t="e">
        <f>VLOOKUP('Room Details'!$I1760,NCA_Calculations!$I$3:$N$12,4,0)</f>
        <v>#N/A</v>
      </c>
      <c r="E1772" s="156" t="e">
        <f>VLOOKUP('Room Details'!$I1760,NCA_Calculations!$I$3:$N$12,5,0)</f>
        <v>#N/A</v>
      </c>
      <c r="F1772" s="156" t="e">
        <f>VLOOKUP('Room Details'!$I1760,NCA_Calculations!$I$3:$N$12,6,0)</f>
        <v>#N/A</v>
      </c>
      <c r="G1772" s="156" t="str">
        <f>IF(OR(ISBLANK('Room Details'!$M1760), 'Room Details'!$M1760 = 0,  'Room Details'!$M1760 = "N/A" ),"Usable","Unusable")</f>
        <v>Usable</v>
      </c>
      <c r="H1772" s="156">
        <f>'Room Details'!$V1760</f>
        <v>0</v>
      </c>
      <c r="I1772" s="156">
        <f>_xlfn.IFNA(ROUNDUP(IF(OR('Room Details'!$J1760=0,ISBLANK('Room Details'!$J1760),'Room Details'!$J1760="N/A"),0,IF('Room Details'!$J1760&gt;$D1772,('Room Details'!$J1760/$E1772)+$F1772,IF('Room Details'!$J1760&lt;=ABS($B1772*$C1772),1,('Room Details'!$J1760/$B1772)+$C1772))),0),0)</f>
        <v>0</v>
      </c>
      <c r="J1772" s="167"/>
      <c r="K1772" s="167"/>
      <c r="L1772" s="156">
        <f t="shared" si="108"/>
        <v>0</v>
      </c>
      <c r="M1772" s="156">
        <f t="shared" si="109"/>
        <v>0</v>
      </c>
      <c r="N1772" s="165"/>
      <c r="O1772" s="165"/>
      <c r="P1772" s="156">
        <f t="shared" si="110"/>
        <v>0</v>
      </c>
      <c r="Q1772" s="156">
        <f t="shared" si="111"/>
        <v>0</v>
      </c>
      <c r="R1772" s="165"/>
      <c r="S1772" s="165"/>
    </row>
    <row r="1773" spans="1:19" x14ac:dyDescent="0.25">
      <c r="A1773" s="156">
        <v>1758</v>
      </c>
      <c r="B1773" s="156" t="e">
        <f>VLOOKUP('Room Details'!$I1761,NCA_Calculations!$I$3:$N$12,2,0)</f>
        <v>#N/A</v>
      </c>
      <c r="C1773" s="156" t="e">
        <f>VLOOKUP('Room Details'!$I1761,NCA_Calculations!$I$3:$N$12,3,0)</f>
        <v>#N/A</v>
      </c>
      <c r="D1773" s="156" t="e">
        <f>VLOOKUP('Room Details'!$I1761,NCA_Calculations!$I$3:$N$12,4,0)</f>
        <v>#N/A</v>
      </c>
      <c r="E1773" s="156" t="e">
        <f>VLOOKUP('Room Details'!$I1761,NCA_Calculations!$I$3:$N$12,5,0)</f>
        <v>#N/A</v>
      </c>
      <c r="F1773" s="156" t="e">
        <f>VLOOKUP('Room Details'!$I1761,NCA_Calculations!$I$3:$N$12,6,0)</f>
        <v>#N/A</v>
      </c>
      <c r="G1773" s="156" t="str">
        <f>IF(OR(ISBLANK('Room Details'!$M1761), 'Room Details'!$M1761 = 0,  'Room Details'!$M1761 = "N/A" ),"Usable","Unusable")</f>
        <v>Usable</v>
      </c>
      <c r="H1773" s="156">
        <f>'Room Details'!$V1761</f>
        <v>0</v>
      </c>
      <c r="I1773" s="156">
        <f>_xlfn.IFNA(ROUNDUP(IF(OR('Room Details'!$J1761=0,ISBLANK('Room Details'!$J1761),'Room Details'!$J1761="N/A"),0,IF('Room Details'!$J1761&gt;$D1773,('Room Details'!$J1761/$E1773)+$F1773,IF('Room Details'!$J1761&lt;=ABS($B1773*$C1773),1,('Room Details'!$J1761/$B1773)+$C1773))),0),0)</f>
        <v>0</v>
      </c>
      <c r="J1773" s="167"/>
      <c r="K1773" s="167"/>
      <c r="L1773" s="156">
        <f t="shared" si="108"/>
        <v>0</v>
      </c>
      <c r="M1773" s="156">
        <f t="shared" si="109"/>
        <v>0</v>
      </c>
      <c r="N1773" s="165"/>
      <c r="O1773" s="165"/>
      <c r="P1773" s="156">
        <f t="shared" si="110"/>
        <v>0</v>
      </c>
      <c r="Q1773" s="156">
        <f t="shared" si="111"/>
        <v>0</v>
      </c>
      <c r="R1773" s="165"/>
      <c r="S1773" s="165"/>
    </row>
    <row r="1774" spans="1:19" x14ac:dyDescent="0.25">
      <c r="A1774" s="156">
        <v>1759</v>
      </c>
      <c r="B1774" s="156" t="e">
        <f>VLOOKUP('Room Details'!$I1762,NCA_Calculations!$I$3:$N$12,2,0)</f>
        <v>#N/A</v>
      </c>
      <c r="C1774" s="156" t="e">
        <f>VLOOKUP('Room Details'!$I1762,NCA_Calculations!$I$3:$N$12,3,0)</f>
        <v>#N/A</v>
      </c>
      <c r="D1774" s="156" t="e">
        <f>VLOOKUP('Room Details'!$I1762,NCA_Calculations!$I$3:$N$12,4,0)</f>
        <v>#N/A</v>
      </c>
      <c r="E1774" s="156" t="e">
        <f>VLOOKUP('Room Details'!$I1762,NCA_Calculations!$I$3:$N$12,5,0)</f>
        <v>#N/A</v>
      </c>
      <c r="F1774" s="156" t="e">
        <f>VLOOKUP('Room Details'!$I1762,NCA_Calculations!$I$3:$N$12,6,0)</f>
        <v>#N/A</v>
      </c>
      <c r="G1774" s="156" t="str">
        <f>IF(OR(ISBLANK('Room Details'!$M1762), 'Room Details'!$M1762 = 0,  'Room Details'!$M1762 = "N/A" ),"Usable","Unusable")</f>
        <v>Usable</v>
      </c>
      <c r="H1774" s="156">
        <f>'Room Details'!$V1762</f>
        <v>0</v>
      </c>
      <c r="I1774" s="156">
        <f>_xlfn.IFNA(ROUNDUP(IF(OR('Room Details'!$J1762=0,ISBLANK('Room Details'!$J1762),'Room Details'!$J1762="N/A"),0,IF('Room Details'!$J1762&gt;$D1774,('Room Details'!$J1762/$E1774)+$F1774,IF('Room Details'!$J1762&lt;=ABS($B1774*$C1774),1,('Room Details'!$J1762/$B1774)+$C1774))),0),0)</f>
        <v>0</v>
      </c>
      <c r="J1774" s="167"/>
      <c r="K1774" s="167"/>
      <c r="L1774" s="156">
        <f t="shared" si="108"/>
        <v>0</v>
      </c>
      <c r="M1774" s="156">
        <f t="shared" si="109"/>
        <v>0</v>
      </c>
      <c r="N1774" s="165"/>
      <c r="O1774" s="165"/>
      <c r="P1774" s="156">
        <f t="shared" si="110"/>
        <v>0</v>
      </c>
      <c r="Q1774" s="156">
        <f t="shared" si="111"/>
        <v>0</v>
      </c>
      <c r="R1774" s="165"/>
      <c r="S1774" s="165"/>
    </row>
    <row r="1775" spans="1:19" x14ac:dyDescent="0.25">
      <c r="A1775" s="156">
        <v>1760</v>
      </c>
      <c r="B1775" s="156" t="e">
        <f>VLOOKUP('Room Details'!$I1763,NCA_Calculations!$I$3:$N$12,2,0)</f>
        <v>#N/A</v>
      </c>
      <c r="C1775" s="156" t="e">
        <f>VLOOKUP('Room Details'!$I1763,NCA_Calculations!$I$3:$N$12,3,0)</f>
        <v>#N/A</v>
      </c>
      <c r="D1775" s="156" t="e">
        <f>VLOOKUP('Room Details'!$I1763,NCA_Calculations!$I$3:$N$12,4,0)</f>
        <v>#N/A</v>
      </c>
      <c r="E1775" s="156" t="e">
        <f>VLOOKUP('Room Details'!$I1763,NCA_Calculations!$I$3:$N$12,5,0)</f>
        <v>#N/A</v>
      </c>
      <c r="F1775" s="156" t="e">
        <f>VLOOKUP('Room Details'!$I1763,NCA_Calculations!$I$3:$N$12,6,0)</f>
        <v>#N/A</v>
      </c>
      <c r="G1775" s="156" t="str">
        <f>IF(OR(ISBLANK('Room Details'!$M1763), 'Room Details'!$M1763 = 0,  'Room Details'!$M1763 = "N/A" ),"Usable","Unusable")</f>
        <v>Usable</v>
      </c>
      <c r="H1775" s="156">
        <f>'Room Details'!$V1763</f>
        <v>0</v>
      </c>
      <c r="I1775" s="156">
        <f>_xlfn.IFNA(ROUNDUP(IF(OR('Room Details'!$J1763=0,ISBLANK('Room Details'!$J1763),'Room Details'!$J1763="N/A"),0,IF('Room Details'!$J1763&gt;$D1775,('Room Details'!$J1763/$E1775)+$F1775,IF('Room Details'!$J1763&lt;=ABS($B1775*$C1775),1,('Room Details'!$J1763/$B1775)+$C1775))),0),0)</f>
        <v>0</v>
      </c>
      <c r="J1775" s="167"/>
      <c r="K1775" s="167"/>
      <c r="L1775" s="156">
        <f t="shared" si="108"/>
        <v>0</v>
      </c>
      <c r="M1775" s="156">
        <f t="shared" si="109"/>
        <v>0</v>
      </c>
      <c r="N1775" s="165"/>
      <c r="O1775" s="165"/>
      <c r="P1775" s="156">
        <f t="shared" si="110"/>
        <v>0</v>
      </c>
      <c r="Q1775" s="156">
        <f t="shared" si="111"/>
        <v>0</v>
      </c>
      <c r="R1775" s="165"/>
      <c r="S1775" s="165"/>
    </row>
    <row r="1776" spans="1:19" x14ac:dyDescent="0.25">
      <c r="A1776" s="156">
        <v>1761</v>
      </c>
      <c r="B1776" s="156" t="e">
        <f>VLOOKUP('Room Details'!$I1764,NCA_Calculations!$I$3:$N$12,2,0)</f>
        <v>#N/A</v>
      </c>
      <c r="C1776" s="156" t="e">
        <f>VLOOKUP('Room Details'!$I1764,NCA_Calculations!$I$3:$N$12,3,0)</f>
        <v>#N/A</v>
      </c>
      <c r="D1776" s="156" t="e">
        <f>VLOOKUP('Room Details'!$I1764,NCA_Calculations!$I$3:$N$12,4,0)</f>
        <v>#N/A</v>
      </c>
      <c r="E1776" s="156" t="e">
        <f>VLOOKUP('Room Details'!$I1764,NCA_Calculations!$I$3:$N$12,5,0)</f>
        <v>#N/A</v>
      </c>
      <c r="F1776" s="156" t="e">
        <f>VLOOKUP('Room Details'!$I1764,NCA_Calculations!$I$3:$N$12,6,0)</f>
        <v>#N/A</v>
      </c>
      <c r="G1776" s="156" t="str">
        <f>IF(OR(ISBLANK('Room Details'!$M1764), 'Room Details'!$M1764 = 0,  'Room Details'!$M1764 = "N/A" ),"Usable","Unusable")</f>
        <v>Usable</v>
      </c>
      <c r="H1776" s="156">
        <f>'Room Details'!$V1764</f>
        <v>0</v>
      </c>
      <c r="I1776" s="156">
        <f>_xlfn.IFNA(ROUNDUP(IF(OR('Room Details'!$J1764=0,ISBLANK('Room Details'!$J1764),'Room Details'!$J1764="N/A"),0,IF('Room Details'!$J1764&gt;$D1776,('Room Details'!$J1764/$E1776)+$F1776,IF('Room Details'!$J1764&lt;=ABS($B1776*$C1776),1,('Room Details'!$J1764/$B1776)+$C1776))),0),0)</f>
        <v>0</v>
      </c>
      <c r="J1776" s="167"/>
      <c r="K1776" s="167"/>
      <c r="L1776" s="156">
        <f t="shared" si="108"/>
        <v>0</v>
      </c>
      <c r="M1776" s="156">
        <f t="shared" si="109"/>
        <v>0</v>
      </c>
      <c r="N1776" s="165"/>
      <c r="O1776" s="165"/>
      <c r="P1776" s="156">
        <f t="shared" si="110"/>
        <v>0</v>
      </c>
      <c r="Q1776" s="156">
        <f t="shared" si="111"/>
        <v>0</v>
      </c>
      <c r="R1776" s="165"/>
      <c r="S1776" s="165"/>
    </row>
    <row r="1777" spans="1:19" x14ac:dyDescent="0.25">
      <c r="A1777" s="156">
        <v>1762</v>
      </c>
      <c r="B1777" s="156" t="e">
        <f>VLOOKUP('Room Details'!$I1765,NCA_Calculations!$I$3:$N$12,2,0)</f>
        <v>#N/A</v>
      </c>
      <c r="C1777" s="156" t="e">
        <f>VLOOKUP('Room Details'!$I1765,NCA_Calculations!$I$3:$N$12,3,0)</f>
        <v>#N/A</v>
      </c>
      <c r="D1777" s="156" t="e">
        <f>VLOOKUP('Room Details'!$I1765,NCA_Calculations!$I$3:$N$12,4,0)</f>
        <v>#N/A</v>
      </c>
      <c r="E1777" s="156" t="e">
        <f>VLOOKUP('Room Details'!$I1765,NCA_Calculations!$I$3:$N$12,5,0)</f>
        <v>#N/A</v>
      </c>
      <c r="F1777" s="156" t="e">
        <f>VLOOKUP('Room Details'!$I1765,NCA_Calculations!$I$3:$N$12,6,0)</f>
        <v>#N/A</v>
      </c>
      <c r="G1777" s="156" t="str">
        <f>IF(OR(ISBLANK('Room Details'!$M1765), 'Room Details'!$M1765 = 0,  'Room Details'!$M1765 = "N/A" ),"Usable","Unusable")</f>
        <v>Usable</v>
      </c>
      <c r="H1777" s="156">
        <f>'Room Details'!$V1765</f>
        <v>0</v>
      </c>
      <c r="I1777" s="156">
        <f>_xlfn.IFNA(ROUNDUP(IF(OR('Room Details'!$J1765=0,ISBLANK('Room Details'!$J1765),'Room Details'!$J1765="N/A"),0,IF('Room Details'!$J1765&gt;$D1777,('Room Details'!$J1765/$E1777)+$F1777,IF('Room Details'!$J1765&lt;=ABS($B1777*$C1777),1,('Room Details'!$J1765/$B1777)+$C1777))),0),0)</f>
        <v>0</v>
      </c>
      <c r="J1777" s="167"/>
      <c r="K1777" s="167"/>
      <c r="L1777" s="156">
        <f t="shared" si="108"/>
        <v>0</v>
      </c>
      <c r="M1777" s="156">
        <f t="shared" si="109"/>
        <v>0</v>
      </c>
      <c r="N1777" s="165"/>
      <c r="O1777" s="165"/>
      <c r="P1777" s="156">
        <f t="shared" si="110"/>
        <v>0</v>
      </c>
      <c r="Q1777" s="156">
        <f t="shared" si="111"/>
        <v>0</v>
      </c>
      <c r="R1777" s="165"/>
      <c r="S1777" s="165"/>
    </row>
    <row r="1778" spans="1:19" x14ac:dyDescent="0.25">
      <c r="A1778" s="156">
        <v>1763</v>
      </c>
      <c r="B1778" s="156" t="e">
        <f>VLOOKUP('Room Details'!$I1766,NCA_Calculations!$I$3:$N$12,2,0)</f>
        <v>#N/A</v>
      </c>
      <c r="C1778" s="156" t="e">
        <f>VLOOKUP('Room Details'!$I1766,NCA_Calculations!$I$3:$N$12,3,0)</f>
        <v>#N/A</v>
      </c>
      <c r="D1778" s="156" t="e">
        <f>VLOOKUP('Room Details'!$I1766,NCA_Calculations!$I$3:$N$12,4,0)</f>
        <v>#N/A</v>
      </c>
      <c r="E1778" s="156" t="e">
        <f>VLOOKUP('Room Details'!$I1766,NCA_Calculations!$I$3:$N$12,5,0)</f>
        <v>#N/A</v>
      </c>
      <c r="F1778" s="156" t="e">
        <f>VLOOKUP('Room Details'!$I1766,NCA_Calculations!$I$3:$N$12,6,0)</f>
        <v>#N/A</v>
      </c>
      <c r="G1778" s="156" t="str">
        <f>IF(OR(ISBLANK('Room Details'!$M1766), 'Room Details'!$M1766 = 0,  'Room Details'!$M1766 = "N/A" ),"Usable","Unusable")</f>
        <v>Usable</v>
      </c>
      <c r="H1778" s="156">
        <f>'Room Details'!$V1766</f>
        <v>0</v>
      </c>
      <c r="I1778" s="156">
        <f>_xlfn.IFNA(ROUNDUP(IF(OR('Room Details'!$J1766=0,ISBLANK('Room Details'!$J1766),'Room Details'!$J1766="N/A"),0,IF('Room Details'!$J1766&gt;$D1778,('Room Details'!$J1766/$E1778)+$F1778,IF('Room Details'!$J1766&lt;=ABS($B1778*$C1778),1,('Room Details'!$J1766/$B1778)+$C1778))),0),0)</f>
        <v>0</v>
      </c>
      <c r="J1778" s="167"/>
      <c r="K1778" s="167"/>
      <c r="L1778" s="156">
        <f t="shared" si="108"/>
        <v>0</v>
      </c>
      <c r="M1778" s="156">
        <f t="shared" si="109"/>
        <v>0</v>
      </c>
      <c r="N1778" s="165"/>
      <c r="O1778" s="165"/>
      <c r="P1778" s="156">
        <f t="shared" si="110"/>
        <v>0</v>
      </c>
      <c r="Q1778" s="156">
        <f t="shared" si="111"/>
        <v>0</v>
      </c>
      <c r="R1778" s="165"/>
      <c r="S1778" s="165"/>
    </row>
    <row r="1779" spans="1:19" x14ac:dyDescent="0.25">
      <c r="A1779" s="156">
        <v>1764</v>
      </c>
      <c r="B1779" s="156" t="e">
        <f>VLOOKUP('Room Details'!$I1767,NCA_Calculations!$I$3:$N$12,2,0)</f>
        <v>#N/A</v>
      </c>
      <c r="C1779" s="156" t="e">
        <f>VLOOKUP('Room Details'!$I1767,NCA_Calculations!$I$3:$N$12,3,0)</f>
        <v>#N/A</v>
      </c>
      <c r="D1779" s="156" t="e">
        <f>VLOOKUP('Room Details'!$I1767,NCA_Calculations!$I$3:$N$12,4,0)</f>
        <v>#N/A</v>
      </c>
      <c r="E1779" s="156" t="e">
        <f>VLOOKUP('Room Details'!$I1767,NCA_Calculations!$I$3:$N$12,5,0)</f>
        <v>#N/A</v>
      </c>
      <c r="F1779" s="156" t="e">
        <f>VLOOKUP('Room Details'!$I1767,NCA_Calculations!$I$3:$N$12,6,0)</f>
        <v>#N/A</v>
      </c>
      <c r="G1779" s="156" t="str">
        <f>IF(OR(ISBLANK('Room Details'!$M1767), 'Room Details'!$M1767 = 0,  'Room Details'!$M1767 = "N/A" ),"Usable","Unusable")</f>
        <v>Usable</v>
      </c>
      <c r="H1779" s="156">
        <f>'Room Details'!$V1767</f>
        <v>0</v>
      </c>
      <c r="I1779" s="156">
        <f>_xlfn.IFNA(ROUNDUP(IF(OR('Room Details'!$J1767=0,ISBLANK('Room Details'!$J1767),'Room Details'!$J1767="N/A"),0,IF('Room Details'!$J1767&gt;$D1779,('Room Details'!$J1767/$E1779)+$F1779,IF('Room Details'!$J1767&lt;=ABS($B1779*$C1779),1,('Room Details'!$J1767/$B1779)+$C1779))),0),0)</f>
        <v>0</v>
      </c>
      <c r="J1779" s="167"/>
      <c r="K1779" s="167"/>
      <c r="L1779" s="156">
        <f t="shared" si="108"/>
        <v>0</v>
      </c>
      <c r="M1779" s="156">
        <f t="shared" si="109"/>
        <v>0</v>
      </c>
      <c r="N1779" s="165"/>
      <c r="O1779" s="165"/>
      <c r="P1779" s="156">
        <f t="shared" si="110"/>
        <v>0</v>
      </c>
      <c r="Q1779" s="156">
        <f t="shared" si="111"/>
        <v>0</v>
      </c>
      <c r="R1779" s="165"/>
      <c r="S1779" s="165"/>
    </row>
    <row r="1780" spans="1:19" x14ac:dyDescent="0.25">
      <c r="A1780" s="156">
        <v>1765</v>
      </c>
      <c r="B1780" s="156" t="e">
        <f>VLOOKUP('Room Details'!$I1768,NCA_Calculations!$I$3:$N$12,2,0)</f>
        <v>#N/A</v>
      </c>
      <c r="C1780" s="156" t="e">
        <f>VLOOKUP('Room Details'!$I1768,NCA_Calculations!$I$3:$N$12,3,0)</f>
        <v>#N/A</v>
      </c>
      <c r="D1780" s="156" t="e">
        <f>VLOOKUP('Room Details'!$I1768,NCA_Calculations!$I$3:$N$12,4,0)</f>
        <v>#N/A</v>
      </c>
      <c r="E1780" s="156" t="e">
        <f>VLOOKUP('Room Details'!$I1768,NCA_Calculations!$I$3:$N$12,5,0)</f>
        <v>#N/A</v>
      </c>
      <c r="F1780" s="156" t="e">
        <f>VLOOKUP('Room Details'!$I1768,NCA_Calculations!$I$3:$N$12,6,0)</f>
        <v>#N/A</v>
      </c>
      <c r="G1780" s="156" t="str">
        <f>IF(OR(ISBLANK('Room Details'!$M1768), 'Room Details'!$M1768 = 0,  'Room Details'!$M1768 = "N/A" ),"Usable","Unusable")</f>
        <v>Usable</v>
      </c>
      <c r="H1780" s="156">
        <f>'Room Details'!$V1768</f>
        <v>0</v>
      </c>
      <c r="I1780" s="156">
        <f>_xlfn.IFNA(ROUNDUP(IF(OR('Room Details'!$J1768=0,ISBLANK('Room Details'!$J1768),'Room Details'!$J1768="N/A"),0,IF('Room Details'!$J1768&gt;$D1780,('Room Details'!$J1768/$E1780)+$F1780,IF('Room Details'!$J1768&lt;=ABS($B1780*$C1780),1,('Room Details'!$J1768/$B1780)+$C1780))),0),0)</f>
        <v>0</v>
      </c>
      <c r="J1780" s="167"/>
      <c r="K1780" s="167"/>
      <c r="L1780" s="156">
        <f t="shared" si="108"/>
        <v>0</v>
      </c>
      <c r="M1780" s="156">
        <f t="shared" si="109"/>
        <v>0</v>
      </c>
      <c r="N1780" s="165"/>
      <c r="O1780" s="165"/>
      <c r="P1780" s="156">
        <f t="shared" si="110"/>
        <v>0</v>
      </c>
      <c r="Q1780" s="156">
        <f t="shared" si="111"/>
        <v>0</v>
      </c>
      <c r="R1780" s="165"/>
      <c r="S1780" s="165"/>
    </row>
    <row r="1781" spans="1:19" x14ac:dyDescent="0.25">
      <c r="A1781" s="156">
        <v>1766</v>
      </c>
      <c r="B1781" s="156" t="e">
        <f>VLOOKUP('Room Details'!$I1769,NCA_Calculations!$I$3:$N$12,2,0)</f>
        <v>#N/A</v>
      </c>
      <c r="C1781" s="156" t="e">
        <f>VLOOKUP('Room Details'!$I1769,NCA_Calculations!$I$3:$N$12,3,0)</f>
        <v>#N/A</v>
      </c>
      <c r="D1781" s="156" t="e">
        <f>VLOOKUP('Room Details'!$I1769,NCA_Calculations!$I$3:$N$12,4,0)</f>
        <v>#N/A</v>
      </c>
      <c r="E1781" s="156" t="e">
        <f>VLOOKUP('Room Details'!$I1769,NCA_Calculations!$I$3:$N$12,5,0)</f>
        <v>#N/A</v>
      </c>
      <c r="F1781" s="156" t="e">
        <f>VLOOKUP('Room Details'!$I1769,NCA_Calculations!$I$3:$N$12,6,0)</f>
        <v>#N/A</v>
      </c>
      <c r="G1781" s="156" t="str">
        <f>IF(OR(ISBLANK('Room Details'!$M1769), 'Room Details'!$M1769 = 0,  'Room Details'!$M1769 = "N/A" ),"Usable","Unusable")</f>
        <v>Usable</v>
      </c>
      <c r="H1781" s="156">
        <f>'Room Details'!$V1769</f>
        <v>0</v>
      </c>
      <c r="I1781" s="156">
        <f>_xlfn.IFNA(ROUNDUP(IF(OR('Room Details'!$J1769=0,ISBLANK('Room Details'!$J1769),'Room Details'!$J1769="N/A"),0,IF('Room Details'!$J1769&gt;$D1781,('Room Details'!$J1769/$E1781)+$F1781,IF('Room Details'!$J1769&lt;=ABS($B1781*$C1781),1,('Room Details'!$J1769/$B1781)+$C1781))),0),0)</f>
        <v>0</v>
      </c>
      <c r="J1781" s="167"/>
      <c r="K1781" s="167"/>
      <c r="L1781" s="156">
        <f t="shared" si="108"/>
        <v>0</v>
      </c>
      <c r="M1781" s="156">
        <f t="shared" si="109"/>
        <v>0</v>
      </c>
      <c r="N1781" s="165"/>
      <c r="O1781" s="165"/>
      <c r="P1781" s="156">
        <f t="shared" si="110"/>
        <v>0</v>
      </c>
      <c r="Q1781" s="156">
        <f t="shared" si="111"/>
        <v>0</v>
      </c>
      <c r="R1781" s="165"/>
      <c r="S1781" s="165"/>
    </row>
    <row r="1782" spans="1:19" x14ac:dyDescent="0.25">
      <c r="A1782" s="156">
        <v>1767</v>
      </c>
      <c r="B1782" s="156" t="e">
        <f>VLOOKUP('Room Details'!$I1770,NCA_Calculations!$I$3:$N$12,2,0)</f>
        <v>#N/A</v>
      </c>
      <c r="C1782" s="156" t="e">
        <f>VLOOKUP('Room Details'!$I1770,NCA_Calculations!$I$3:$N$12,3,0)</f>
        <v>#N/A</v>
      </c>
      <c r="D1782" s="156" t="e">
        <f>VLOOKUP('Room Details'!$I1770,NCA_Calculations!$I$3:$N$12,4,0)</f>
        <v>#N/A</v>
      </c>
      <c r="E1782" s="156" t="e">
        <f>VLOOKUP('Room Details'!$I1770,NCA_Calculations!$I$3:$N$12,5,0)</f>
        <v>#N/A</v>
      </c>
      <c r="F1782" s="156" t="e">
        <f>VLOOKUP('Room Details'!$I1770,NCA_Calculations!$I$3:$N$12,6,0)</f>
        <v>#N/A</v>
      </c>
      <c r="G1782" s="156" t="str">
        <f>IF(OR(ISBLANK('Room Details'!$M1770), 'Room Details'!$M1770 = 0,  'Room Details'!$M1770 = "N/A" ),"Usable","Unusable")</f>
        <v>Usable</v>
      </c>
      <c r="H1782" s="156">
        <f>'Room Details'!$V1770</f>
        <v>0</v>
      </c>
      <c r="I1782" s="156">
        <f>_xlfn.IFNA(ROUNDUP(IF(OR('Room Details'!$J1770=0,ISBLANK('Room Details'!$J1770),'Room Details'!$J1770="N/A"),0,IF('Room Details'!$J1770&gt;$D1782,('Room Details'!$J1770/$E1782)+$F1782,IF('Room Details'!$J1770&lt;=ABS($B1782*$C1782),1,('Room Details'!$J1770/$B1782)+$C1782))),0),0)</f>
        <v>0</v>
      </c>
      <c r="J1782" s="167"/>
      <c r="K1782" s="167"/>
      <c r="L1782" s="156">
        <f t="shared" si="108"/>
        <v>0</v>
      </c>
      <c r="M1782" s="156">
        <f t="shared" si="109"/>
        <v>0</v>
      </c>
      <c r="N1782" s="165"/>
      <c r="O1782" s="165"/>
      <c r="P1782" s="156">
        <f t="shared" si="110"/>
        <v>0</v>
      </c>
      <c r="Q1782" s="156">
        <f t="shared" si="111"/>
        <v>0</v>
      </c>
      <c r="R1782" s="165"/>
      <c r="S1782" s="165"/>
    </row>
    <row r="1783" spans="1:19" x14ac:dyDescent="0.25">
      <c r="A1783" s="156">
        <v>1768</v>
      </c>
      <c r="B1783" s="156" t="e">
        <f>VLOOKUP('Room Details'!$I1771,NCA_Calculations!$I$3:$N$12,2,0)</f>
        <v>#N/A</v>
      </c>
      <c r="C1783" s="156" t="e">
        <f>VLOOKUP('Room Details'!$I1771,NCA_Calculations!$I$3:$N$12,3,0)</f>
        <v>#N/A</v>
      </c>
      <c r="D1783" s="156" t="e">
        <f>VLOOKUP('Room Details'!$I1771,NCA_Calculations!$I$3:$N$12,4,0)</f>
        <v>#N/A</v>
      </c>
      <c r="E1783" s="156" t="e">
        <f>VLOOKUP('Room Details'!$I1771,NCA_Calculations!$I$3:$N$12,5,0)</f>
        <v>#N/A</v>
      </c>
      <c r="F1783" s="156" t="e">
        <f>VLOOKUP('Room Details'!$I1771,NCA_Calculations!$I$3:$N$12,6,0)</f>
        <v>#N/A</v>
      </c>
      <c r="G1783" s="156" t="str">
        <f>IF(OR(ISBLANK('Room Details'!$M1771), 'Room Details'!$M1771 = 0,  'Room Details'!$M1771 = "N/A" ),"Usable","Unusable")</f>
        <v>Usable</v>
      </c>
      <c r="H1783" s="156">
        <f>'Room Details'!$V1771</f>
        <v>0</v>
      </c>
      <c r="I1783" s="156">
        <f>_xlfn.IFNA(ROUNDUP(IF(OR('Room Details'!$J1771=0,ISBLANK('Room Details'!$J1771),'Room Details'!$J1771="N/A"),0,IF('Room Details'!$J1771&gt;$D1783,('Room Details'!$J1771/$E1783)+$F1783,IF('Room Details'!$J1771&lt;=ABS($B1783*$C1783),1,('Room Details'!$J1771/$B1783)+$C1783))),0),0)</f>
        <v>0</v>
      </c>
      <c r="J1783" s="167"/>
      <c r="K1783" s="167"/>
      <c r="L1783" s="156">
        <f t="shared" si="108"/>
        <v>0</v>
      </c>
      <c r="M1783" s="156">
        <f t="shared" si="109"/>
        <v>0</v>
      </c>
      <c r="N1783" s="165"/>
      <c r="O1783" s="165"/>
      <c r="P1783" s="156">
        <f t="shared" si="110"/>
        <v>0</v>
      </c>
      <c r="Q1783" s="156">
        <f t="shared" si="111"/>
        <v>0</v>
      </c>
      <c r="R1783" s="165"/>
      <c r="S1783" s="165"/>
    </row>
    <row r="1784" spans="1:19" x14ac:dyDescent="0.25">
      <c r="A1784" s="156">
        <v>1769</v>
      </c>
      <c r="B1784" s="156" t="e">
        <f>VLOOKUP('Room Details'!$I1772,NCA_Calculations!$I$3:$N$12,2,0)</f>
        <v>#N/A</v>
      </c>
      <c r="C1784" s="156" t="e">
        <f>VLOOKUP('Room Details'!$I1772,NCA_Calculations!$I$3:$N$12,3,0)</f>
        <v>#N/A</v>
      </c>
      <c r="D1784" s="156" t="e">
        <f>VLOOKUP('Room Details'!$I1772,NCA_Calculations!$I$3:$N$12,4,0)</f>
        <v>#N/A</v>
      </c>
      <c r="E1784" s="156" t="e">
        <f>VLOOKUP('Room Details'!$I1772,NCA_Calculations!$I$3:$N$12,5,0)</f>
        <v>#N/A</v>
      </c>
      <c r="F1784" s="156" t="e">
        <f>VLOOKUP('Room Details'!$I1772,NCA_Calculations!$I$3:$N$12,6,0)</f>
        <v>#N/A</v>
      </c>
      <c r="G1784" s="156" t="str">
        <f>IF(OR(ISBLANK('Room Details'!$M1772), 'Room Details'!$M1772 = 0,  'Room Details'!$M1772 = "N/A" ),"Usable","Unusable")</f>
        <v>Usable</v>
      </c>
      <c r="H1784" s="156">
        <f>'Room Details'!$V1772</f>
        <v>0</v>
      </c>
      <c r="I1784" s="156">
        <f>_xlfn.IFNA(ROUNDUP(IF(OR('Room Details'!$J1772=0,ISBLANK('Room Details'!$J1772),'Room Details'!$J1772="N/A"),0,IF('Room Details'!$J1772&gt;$D1784,('Room Details'!$J1772/$E1784)+$F1784,IF('Room Details'!$J1772&lt;=ABS($B1784*$C1784),1,('Room Details'!$J1772/$B1784)+$C1784))),0),0)</f>
        <v>0</v>
      </c>
      <c r="J1784" s="167"/>
      <c r="K1784" s="167"/>
      <c r="L1784" s="156">
        <f t="shared" si="108"/>
        <v>0</v>
      </c>
      <c r="M1784" s="156">
        <f t="shared" si="109"/>
        <v>0</v>
      </c>
      <c r="N1784" s="165"/>
      <c r="O1784" s="165"/>
      <c r="P1784" s="156">
        <f t="shared" si="110"/>
        <v>0</v>
      </c>
      <c r="Q1784" s="156">
        <f t="shared" si="111"/>
        <v>0</v>
      </c>
      <c r="R1784" s="165"/>
      <c r="S1784" s="165"/>
    </row>
    <row r="1785" spans="1:19" x14ac:dyDescent="0.25">
      <c r="A1785" s="156">
        <v>1770</v>
      </c>
      <c r="B1785" s="156" t="e">
        <f>VLOOKUP('Room Details'!$I1773,NCA_Calculations!$I$3:$N$12,2,0)</f>
        <v>#N/A</v>
      </c>
      <c r="C1785" s="156" t="e">
        <f>VLOOKUP('Room Details'!$I1773,NCA_Calculations!$I$3:$N$12,3,0)</f>
        <v>#N/A</v>
      </c>
      <c r="D1785" s="156" t="e">
        <f>VLOOKUP('Room Details'!$I1773,NCA_Calculations!$I$3:$N$12,4,0)</f>
        <v>#N/A</v>
      </c>
      <c r="E1785" s="156" t="e">
        <f>VLOOKUP('Room Details'!$I1773,NCA_Calculations!$I$3:$N$12,5,0)</f>
        <v>#N/A</v>
      </c>
      <c r="F1785" s="156" t="e">
        <f>VLOOKUP('Room Details'!$I1773,NCA_Calculations!$I$3:$N$12,6,0)</f>
        <v>#N/A</v>
      </c>
      <c r="G1785" s="156" t="str">
        <f>IF(OR(ISBLANK('Room Details'!$M1773), 'Room Details'!$M1773 = 0,  'Room Details'!$M1773 = "N/A" ),"Usable","Unusable")</f>
        <v>Usable</v>
      </c>
      <c r="H1785" s="156">
        <f>'Room Details'!$V1773</f>
        <v>0</v>
      </c>
      <c r="I1785" s="156">
        <f>_xlfn.IFNA(ROUNDUP(IF(OR('Room Details'!$J1773=0,ISBLANK('Room Details'!$J1773),'Room Details'!$J1773="N/A"),0,IF('Room Details'!$J1773&gt;$D1785,('Room Details'!$J1773/$E1785)+$F1785,IF('Room Details'!$J1773&lt;=ABS($B1785*$C1785),1,('Room Details'!$J1773/$B1785)+$C1785))),0),0)</f>
        <v>0</v>
      </c>
      <c r="J1785" s="167"/>
      <c r="K1785" s="167"/>
      <c r="L1785" s="156">
        <f t="shared" si="108"/>
        <v>0</v>
      </c>
      <c r="M1785" s="156">
        <f t="shared" si="109"/>
        <v>0</v>
      </c>
      <c r="N1785" s="165"/>
      <c r="O1785" s="165"/>
      <c r="P1785" s="156">
        <f t="shared" si="110"/>
        <v>0</v>
      </c>
      <c r="Q1785" s="156">
        <f t="shared" si="111"/>
        <v>0</v>
      </c>
      <c r="R1785" s="165"/>
      <c r="S1785" s="165"/>
    </row>
    <row r="1786" spans="1:19" x14ac:dyDescent="0.25">
      <c r="A1786" s="156">
        <v>1771</v>
      </c>
      <c r="B1786" s="156" t="e">
        <f>VLOOKUP('Room Details'!$I1774,NCA_Calculations!$I$3:$N$12,2,0)</f>
        <v>#N/A</v>
      </c>
      <c r="C1786" s="156" t="e">
        <f>VLOOKUP('Room Details'!$I1774,NCA_Calculations!$I$3:$N$12,3,0)</f>
        <v>#N/A</v>
      </c>
      <c r="D1786" s="156" t="e">
        <f>VLOOKUP('Room Details'!$I1774,NCA_Calculations!$I$3:$N$12,4,0)</f>
        <v>#N/A</v>
      </c>
      <c r="E1786" s="156" t="e">
        <f>VLOOKUP('Room Details'!$I1774,NCA_Calculations!$I$3:$N$12,5,0)</f>
        <v>#N/A</v>
      </c>
      <c r="F1786" s="156" t="e">
        <f>VLOOKUP('Room Details'!$I1774,NCA_Calculations!$I$3:$N$12,6,0)</f>
        <v>#N/A</v>
      </c>
      <c r="G1786" s="156" t="str">
        <f>IF(OR(ISBLANK('Room Details'!$M1774), 'Room Details'!$M1774 = 0,  'Room Details'!$M1774 = "N/A" ),"Usable","Unusable")</f>
        <v>Usable</v>
      </c>
      <c r="H1786" s="156">
        <f>'Room Details'!$V1774</f>
        <v>0</v>
      </c>
      <c r="I1786" s="156">
        <f>_xlfn.IFNA(ROUNDUP(IF(OR('Room Details'!$J1774=0,ISBLANK('Room Details'!$J1774),'Room Details'!$J1774="N/A"),0,IF('Room Details'!$J1774&gt;$D1786,('Room Details'!$J1774/$E1786)+$F1786,IF('Room Details'!$J1774&lt;=ABS($B1786*$C1786),1,('Room Details'!$J1774/$B1786)+$C1786))),0),0)</f>
        <v>0</v>
      </c>
      <c r="J1786" s="167"/>
      <c r="K1786" s="167"/>
      <c r="L1786" s="156">
        <f t="shared" si="108"/>
        <v>0</v>
      </c>
      <c r="M1786" s="156">
        <f t="shared" si="109"/>
        <v>0</v>
      </c>
      <c r="N1786" s="165"/>
      <c r="O1786" s="165"/>
      <c r="P1786" s="156">
        <f t="shared" si="110"/>
        <v>0</v>
      </c>
      <c r="Q1786" s="156">
        <f t="shared" si="111"/>
        <v>0</v>
      </c>
      <c r="R1786" s="165"/>
      <c r="S1786" s="165"/>
    </row>
    <row r="1787" spans="1:19" x14ac:dyDescent="0.25">
      <c r="A1787" s="156">
        <v>1772</v>
      </c>
      <c r="B1787" s="156" t="e">
        <f>VLOOKUP('Room Details'!$I1775,NCA_Calculations!$I$3:$N$12,2,0)</f>
        <v>#N/A</v>
      </c>
      <c r="C1787" s="156" t="e">
        <f>VLOOKUP('Room Details'!$I1775,NCA_Calculations!$I$3:$N$12,3,0)</f>
        <v>#N/A</v>
      </c>
      <c r="D1787" s="156" t="e">
        <f>VLOOKUP('Room Details'!$I1775,NCA_Calculations!$I$3:$N$12,4,0)</f>
        <v>#N/A</v>
      </c>
      <c r="E1787" s="156" t="e">
        <f>VLOOKUP('Room Details'!$I1775,NCA_Calculations!$I$3:$N$12,5,0)</f>
        <v>#N/A</v>
      </c>
      <c r="F1787" s="156" t="e">
        <f>VLOOKUP('Room Details'!$I1775,NCA_Calculations!$I$3:$N$12,6,0)</f>
        <v>#N/A</v>
      </c>
      <c r="G1787" s="156" t="str">
        <f>IF(OR(ISBLANK('Room Details'!$M1775), 'Room Details'!$M1775 = 0,  'Room Details'!$M1775 = "N/A" ),"Usable","Unusable")</f>
        <v>Usable</v>
      </c>
      <c r="H1787" s="156">
        <f>'Room Details'!$V1775</f>
        <v>0</v>
      </c>
      <c r="I1787" s="156">
        <f>_xlfn.IFNA(ROUNDUP(IF(OR('Room Details'!$J1775=0,ISBLANK('Room Details'!$J1775),'Room Details'!$J1775="N/A"),0,IF('Room Details'!$J1775&gt;$D1787,('Room Details'!$J1775/$E1787)+$F1787,IF('Room Details'!$J1775&lt;=ABS($B1787*$C1787),1,('Room Details'!$J1775/$B1787)+$C1787))),0),0)</f>
        <v>0</v>
      </c>
      <c r="J1787" s="167"/>
      <c r="K1787" s="167"/>
      <c r="L1787" s="156">
        <f t="shared" si="108"/>
        <v>0</v>
      </c>
      <c r="M1787" s="156">
        <f t="shared" si="109"/>
        <v>0</v>
      </c>
      <c r="N1787" s="165"/>
      <c r="O1787" s="165"/>
      <c r="P1787" s="156">
        <f t="shared" si="110"/>
        <v>0</v>
      </c>
      <c r="Q1787" s="156">
        <f t="shared" si="111"/>
        <v>0</v>
      </c>
      <c r="R1787" s="165"/>
      <c r="S1787" s="165"/>
    </row>
    <row r="1788" spans="1:19" x14ac:dyDescent="0.25">
      <c r="A1788" s="156">
        <v>1773</v>
      </c>
      <c r="B1788" s="156" t="e">
        <f>VLOOKUP('Room Details'!$I1776,NCA_Calculations!$I$3:$N$12,2,0)</f>
        <v>#N/A</v>
      </c>
      <c r="C1788" s="156" t="e">
        <f>VLOOKUP('Room Details'!$I1776,NCA_Calculations!$I$3:$N$12,3,0)</f>
        <v>#N/A</v>
      </c>
      <c r="D1788" s="156" t="e">
        <f>VLOOKUP('Room Details'!$I1776,NCA_Calculations!$I$3:$N$12,4,0)</f>
        <v>#N/A</v>
      </c>
      <c r="E1788" s="156" t="e">
        <f>VLOOKUP('Room Details'!$I1776,NCA_Calculations!$I$3:$N$12,5,0)</f>
        <v>#N/A</v>
      </c>
      <c r="F1788" s="156" t="e">
        <f>VLOOKUP('Room Details'!$I1776,NCA_Calculations!$I$3:$N$12,6,0)</f>
        <v>#N/A</v>
      </c>
      <c r="G1788" s="156" t="str">
        <f>IF(OR(ISBLANK('Room Details'!$M1776), 'Room Details'!$M1776 = 0,  'Room Details'!$M1776 = "N/A" ),"Usable","Unusable")</f>
        <v>Usable</v>
      </c>
      <c r="H1788" s="156">
        <f>'Room Details'!$V1776</f>
        <v>0</v>
      </c>
      <c r="I1788" s="156">
        <f>_xlfn.IFNA(ROUNDUP(IF(OR('Room Details'!$J1776=0,ISBLANK('Room Details'!$J1776),'Room Details'!$J1776="N/A"),0,IF('Room Details'!$J1776&gt;$D1788,('Room Details'!$J1776/$E1788)+$F1788,IF('Room Details'!$J1776&lt;=ABS($B1788*$C1788),1,('Room Details'!$J1776/$B1788)+$C1788))),0),0)</f>
        <v>0</v>
      </c>
      <c r="J1788" s="167"/>
      <c r="K1788" s="167"/>
      <c r="L1788" s="156">
        <f t="shared" si="108"/>
        <v>0</v>
      </c>
      <c r="M1788" s="156">
        <f t="shared" si="109"/>
        <v>0</v>
      </c>
      <c r="N1788" s="165"/>
      <c r="O1788" s="165"/>
      <c r="P1788" s="156">
        <f t="shared" si="110"/>
        <v>0</v>
      </c>
      <c r="Q1788" s="156">
        <f t="shared" si="111"/>
        <v>0</v>
      </c>
      <c r="R1788" s="165"/>
      <c r="S1788" s="165"/>
    </row>
    <row r="1789" spans="1:19" x14ac:dyDescent="0.25">
      <c r="A1789" s="156">
        <v>1774</v>
      </c>
      <c r="B1789" s="156" t="e">
        <f>VLOOKUP('Room Details'!$I1777,NCA_Calculations!$I$3:$N$12,2,0)</f>
        <v>#N/A</v>
      </c>
      <c r="C1789" s="156" t="e">
        <f>VLOOKUP('Room Details'!$I1777,NCA_Calculations!$I$3:$N$12,3,0)</f>
        <v>#N/A</v>
      </c>
      <c r="D1789" s="156" t="e">
        <f>VLOOKUP('Room Details'!$I1777,NCA_Calculations!$I$3:$N$12,4,0)</f>
        <v>#N/A</v>
      </c>
      <c r="E1789" s="156" t="e">
        <f>VLOOKUP('Room Details'!$I1777,NCA_Calculations!$I$3:$N$12,5,0)</f>
        <v>#N/A</v>
      </c>
      <c r="F1789" s="156" t="e">
        <f>VLOOKUP('Room Details'!$I1777,NCA_Calculations!$I$3:$N$12,6,0)</f>
        <v>#N/A</v>
      </c>
      <c r="G1789" s="156" t="str">
        <f>IF(OR(ISBLANK('Room Details'!$M1777), 'Room Details'!$M1777 = 0,  'Room Details'!$M1777 = "N/A" ),"Usable","Unusable")</f>
        <v>Usable</v>
      </c>
      <c r="H1789" s="156">
        <f>'Room Details'!$V1777</f>
        <v>0</v>
      </c>
      <c r="I1789" s="156">
        <f>_xlfn.IFNA(ROUNDUP(IF(OR('Room Details'!$J1777=0,ISBLANK('Room Details'!$J1777),'Room Details'!$J1777="N/A"),0,IF('Room Details'!$J1777&gt;$D1789,('Room Details'!$J1777/$E1789)+$F1789,IF('Room Details'!$J1777&lt;=ABS($B1789*$C1789),1,('Room Details'!$J1777/$B1789)+$C1789))),0),0)</f>
        <v>0</v>
      </c>
      <c r="J1789" s="167"/>
      <c r="K1789" s="167"/>
      <c r="L1789" s="156">
        <f t="shared" si="108"/>
        <v>0</v>
      </c>
      <c r="M1789" s="156">
        <f t="shared" si="109"/>
        <v>0</v>
      </c>
      <c r="N1789" s="165"/>
      <c r="O1789" s="165"/>
      <c r="P1789" s="156">
        <f t="shared" si="110"/>
        <v>0</v>
      </c>
      <c r="Q1789" s="156">
        <f t="shared" si="111"/>
        <v>0</v>
      </c>
      <c r="R1789" s="165"/>
      <c r="S1789" s="165"/>
    </row>
    <row r="1790" spans="1:19" x14ac:dyDescent="0.25">
      <c r="A1790" s="156">
        <v>1775</v>
      </c>
      <c r="B1790" s="156" t="e">
        <f>VLOOKUP('Room Details'!$I1778,NCA_Calculations!$I$3:$N$12,2,0)</f>
        <v>#N/A</v>
      </c>
      <c r="C1790" s="156" t="e">
        <f>VLOOKUP('Room Details'!$I1778,NCA_Calculations!$I$3:$N$12,3,0)</f>
        <v>#N/A</v>
      </c>
      <c r="D1790" s="156" t="e">
        <f>VLOOKUP('Room Details'!$I1778,NCA_Calculations!$I$3:$N$12,4,0)</f>
        <v>#N/A</v>
      </c>
      <c r="E1790" s="156" t="e">
        <f>VLOOKUP('Room Details'!$I1778,NCA_Calculations!$I$3:$N$12,5,0)</f>
        <v>#N/A</v>
      </c>
      <c r="F1790" s="156" t="e">
        <f>VLOOKUP('Room Details'!$I1778,NCA_Calculations!$I$3:$N$12,6,0)</f>
        <v>#N/A</v>
      </c>
      <c r="G1790" s="156" t="str">
        <f>IF(OR(ISBLANK('Room Details'!$M1778), 'Room Details'!$M1778 = 0,  'Room Details'!$M1778 = "N/A" ),"Usable","Unusable")</f>
        <v>Usable</v>
      </c>
      <c r="H1790" s="156">
        <f>'Room Details'!$V1778</f>
        <v>0</v>
      </c>
      <c r="I1790" s="156">
        <f>_xlfn.IFNA(ROUNDUP(IF(OR('Room Details'!$J1778=0,ISBLANK('Room Details'!$J1778),'Room Details'!$J1778="N/A"),0,IF('Room Details'!$J1778&gt;$D1790,('Room Details'!$J1778/$E1790)+$F1790,IF('Room Details'!$J1778&lt;=ABS($B1790*$C1790),1,('Room Details'!$J1778/$B1790)+$C1790))),0),0)</f>
        <v>0</v>
      </c>
      <c r="J1790" s="167"/>
      <c r="K1790" s="167"/>
      <c r="L1790" s="156">
        <f t="shared" si="108"/>
        <v>0</v>
      </c>
      <c r="M1790" s="156">
        <f t="shared" si="109"/>
        <v>0</v>
      </c>
      <c r="N1790" s="165"/>
      <c r="O1790" s="165"/>
      <c r="P1790" s="156">
        <f t="shared" si="110"/>
        <v>0</v>
      </c>
      <c r="Q1790" s="156">
        <f t="shared" si="111"/>
        <v>0</v>
      </c>
      <c r="R1790" s="165"/>
      <c r="S1790" s="165"/>
    </row>
    <row r="1791" spans="1:19" x14ac:dyDescent="0.25">
      <c r="A1791" s="156">
        <v>1776</v>
      </c>
      <c r="B1791" s="156" t="e">
        <f>VLOOKUP('Room Details'!$I1779,NCA_Calculations!$I$3:$N$12,2,0)</f>
        <v>#N/A</v>
      </c>
      <c r="C1791" s="156" t="e">
        <f>VLOOKUP('Room Details'!$I1779,NCA_Calculations!$I$3:$N$12,3,0)</f>
        <v>#N/A</v>
      </c>
      <c r="D1791" s="156" t="e">
        <f>VLOOKUP('Room Details'!$I1779,NCA_Calculations!$I$3:$N$12,4,0)</f>
        <v>#N/A</v>
      </c>
      <c r="E1791" s="156" t="e">
        <f>VLOOKUP('Room Details'!$I1779,NCA_Calculations!$I$3:$N$12,5,0)</f>
        <v>#N/A</v>
      </c>
      <c r="F1791" s="156" t="e">
        <f>VLOOKUP('Room Details'!$I1779,NCA_Calculations!$I$3:$N$12,6,0)</f>
        <v>#N/A</v>
      </c>
      <c r="G1791" s="156" t="str">
        <f>IF(OR(ISBLANK('Room Details'!$M1779), 'Room Details'!$M1779 = 0,  'Room Details'!$M1779 = "N/A" ),"Usable","Unusable")</f>
        <v>Usable</v>
      </c>
      <c r="H1791" s="156">
        <f>'Room Details'!$V1779</f>
        <v>0</v>
      </c>
      <c r="I1791" s="156">
        <f>_xlfn.IFNA(ROUNDUP(IF(OR('Room Details'!$J1779=0,ISBLANK('Room Details'!$J1779),'Room Details'!$J1779="N/A"),0,IF('Room Details'!$J1779&gt;$D1791,('Room Details'!$J1779/$E1791)+$F1791,IF('Room Details'!$J1779&lt;=ABS($B1791*$C1791),1,('Room Details'!$J1779/$B1791)+$C1791))),0),0)</f>
        <v>0</v>
      </c>
      <c r="J1791" s="167"/>
      <c r="K1791" s="167"/>
      <c r="L1791" s="156">
        <f t="shared" si="108"/>
        <v>0</v>
      </c>
      <c r="M1791" s="156">
        <f t="shared" si="109"/>
        <v>0</v>
      </c>
      <c r="N1791" s="165"/>
      <c r="O1791" s="165"/>
      <c r="P1791" s="156">
        <f t="shared" si="110"/>
        <v>0</v>
      </c>
      <c r="Q1791" s="156">
        <f t="shared" si="111"/>
        <v>0</v>
      </c>
      <c r="R1791" s="165"/>
      <c r="S1791" s="165"/>
    </row>
    <row r="1792" spans="1:19" x14ac:dyDescent="0.25">
      <c r="A1792" s="156">
        <v>1777</v>
      </c>
      <c r="B1792" s="156" t="e">
        <f>VLOOKUP('Room Details'!$I1780,NCA_Calculations!$I$3:$N$12,2,0)</f>
        <v>#N/A</v>
      </c>
      <c r="C1792" s="156" t="e">
        <f>VLOOKUP('Room Details'!$I1780,NCA_Calculations!$I$3:$N$12,3,0)</f>
        <v>#N/A</v>
      </c>
      <c r="D1792" s="156" t="e">
        <f>VLOOKUP('Room Details'!$I1780,NCA_Calculations!$I$3:$N$12,4,0)</f>
        <v>#N/A</v>
      </c>
      <c r="E1792" s="156" t="e">
        <f>VLOOKUP('Room Details'!$I1780,NCA_Calculations!$I$3:$N$12,5,0)</f>
        <v>#N/A</v>
      </c>
      <c r="F1792" s="156" t="e">
        <f>VLOOKUP('Room Details'!$I1780,NCA_Calculations!$I$3:$N$12,6,0)</f>
        <v>#N/A</v>
      </c>
      <c r="G1792" s="156" t="str">
        <f>IF(OR(ISBLANK('Room Details'!$M1780), 'Room Details'!$M1780 = 0,  'Room Details'!$M1780 = "N/A" ),"Usable","Unusable")</f>
        <v>Usable</v>
      </c>
      <c r="H1792" s="156">
        <f>'Room Details'!$V1780</f>
        <v>0</v>
      </c>
      <c r="I1792" s="156">
        <f>_xlfn.IFNA(ROUNDUP(IF(OR('Room Details'!$J1780=0,ISBLANK('Room Details'!$J1780),'Room Details'!$J1780="N/A"),0,IF('Room Details'!$J1780&gt;$D1792,('Room Details'!$J1780/$E1792)+$F1792,IF('Room Details'!$J1780&lt;=ABS($B1792*$C1792),1,('Room Details'!$J1780/$B1792)+$C1792))),0),0)</f>
        <v>0</v>
      </c>
      <c r="J1792" s="167"/>
      <c r="K1792" s="167"/>
      <c r="L1792" s="156">
        <f t="shared" si="108"/>
        <v>0</v>
      </c>
      <c r="M1792" s="156">
        <f t="shared" si="109"/>
        <v>0</v>
      </c>
      <c r="N1792" s="165"/>
      <c r="O1792" s="165"/>
      <c r="P1792" s="156">
        <f t="shared" si="110"/>
        <v>0</v>
      </c>
      <c r="Q1792" s="156">
        <f t="shared" si="111"/>
        <v>0</v>
      </c>
      <c r="R1792" s="165"/>
      <c r="S1792" s="165"/>
    </row>
    <row r="1793" spans="1:19" x14ac:dyDescent="0.25">
      <c r="A1793" s="156">
        <v>1778</v>
      </c>
      <c r="B1793" s="156" t="e">
        <f>VLOOKUP('Room Details'!$I1781,NCA_Calculations!$I$3:$N$12,2,0)</f>
        <v>#N/A</v>
      </c>
      <c r="C1793" s="156" t="e">
        <f>VLOOKUP('Room Details'!$I1781,NCA_Calculations!$I$3:$N$12,3,0)</f>
        <v>#N/A</v>
      </c>
      <c r="D1793" s="156" t="e">
        <f>VLOOKUP('Room Details'!$I1781,NCA_Calculations!$I$3:$N$12,4,0)</f>
        <v>#N/A</v>
      </c>
      <c r="E1793" s="156" t="e">
        <f>VLOOKUP('Room Details'!$I1781,NCA_Calculations!$I$3:$N$12,5,0)</f>
        <v>#N/A</v>
      </c>
      <c r="F1793" s="156" t="e">
        <f>VLOOKUP('Room Details'!$I1781,NCA_Calculations!$I$3:$N$12,6,0)</f>
        <v>#N/A</v>
      </c>
      <c r="G1793" s="156" t="str">
        <f>IF(OR(ISBLANK('Room Details'!$M1781), 'Room Details'!$M1781 = 0,  'Room Details'!$M1781 = "N/A" ),"Usable","Unusable")</f>
        <v>Usable</v>
      </c>
      <c r="H1793" s="156">
        <f>'Room Details'!$V1781</f>
        <v>0</v>
      </c>
      <c r="I1793" s="156">
        <f>_xlfn.IFNA(ROUNDUP(IF(OR('Room Details'!$J1781=0,ISBLANK('Room Details'!$J1781),'Room Details'!$J1781="N/A"),0,IF('Room Details'!$J1781&gt;$D1793,('Room Details'!$J1781/$E1793)+$F1793,IF('Room Details'!$J1781&lt;=ABS($B1793*$C1793),1,('Room Details'!$J1781/$B1793)+$C1793))),0),0)</f>
        <v>0</v>
      </c>
      <c r="J1793" s="167"/>
      <c r="K1793" s="167"/>
      <c r="L1793" s="156">
        <f t="shared" si="108"/>
        <v>0</v>
      </c>
      <c r="M1793" s="156">
        <f t="shared" si="109"/>
        <v>0</v>
      </c>
      <c r="N1793" s="165"/>
      <c r="O1793" s="165"/>
      <c r="P1793" s="156">
        <f t="shared" si="110"/>
        <v>0</v>
      </c>
      <c r="Q1793" s="156">
        <f t="shared" si="111"/>
        <v>0</v>
      </c>
      <c r="R1793" s="165"/>
      <c r="S1793" s="165"/>
    </row>
    <row r="1794" spans="1:19" x14ac:dyDescent="0.25">
      <c r="A1794" s="156">
        <v>1779</v>
      </c>
      <c r="B1794" s="156" t="e">
        <f>VLOOKUP('Room Details'!$I1782,NCA_Calculations!$I$3:$N$12,2,0)</f>
        <v>#N/A</v>
      </c>
      <c r="C1794" s="156" t="e">
        <f>VLOOKUP('Room Details'!$I1782,NCA_Calculations!$I$3:$N$12,3,0)</f>
        <v>#N/A</v>
      </c>
      <c r="D1794" s="156" t="e">
        <f>VLOOKUP('Room Details'!$I1782,NCA_Calculations!$I$3:$N$12,4,0)</f>
        <v>#N/A</v>
      </c>
      <c r="E1794" s="156" t="e">
        <f>VLOOKUP('Room Details'!$I1782,NCA_Calculations!$I$3:$N$12,5,0)</f>
        <v>#N/A</v>
      </c>
      <c r="F1794" s="156" t="e">
        <f>VLOOKUP('Room Details'!$I1782,NCA_Calculations!$I$3:$N$12,6,0)</f>
        <v>#N/A</v>
      </c>
      <c r="G1794" s="156" t="str">
        <f>IF(OR(ISBLANK('Room Details'!$M1782), 'Room Details'!$M1782 = 0,  'Room Details'!$M1782 = "N/A" ),"Usable","Unusable")</f>
        <v>Usable</v>
      </c>
      <c r="H1794" s="156">
        <f>'Room Details'!$V1782</f>
        <v>0</v>
      </c>
      <c r="I1794" s="156">
        <f>_xlfn.IFNA(ROUNDUP(IF(OR('Room Details'!$J1782=0,ISBLANK('Room Details'!$J1782),'Room Details'!$J1782="N/A"),0,IF('Room Details'!$J1782&gt;$D1794,('Room Details'!$J1782/$E1794)+$F1794,IF('Room Details'!$J1782&lt;=ABS($B1794*$C1794),1,('Room Details'!$J1782/$B1794)+$C1794))),0),0)</f>
        <v>0</v>
      </c>
      <c r="J1794" s="167"/>
      <c r="K1794" s="167"/>
      <c r="L1794" s="156">
        <f t="shared" si="108"/>
        <v>0</v>
      </c>
      <c r="M1794" s="156">
        <f t="shared" si="109"/>
        <v>0</v>
      </c>
      <c r="N1794" s="165"/>
      <c r="O1794" s="165"/>
      <c r="P1794" s="156">
        <f t="shared" si="110"/>
        <v>0</v>
      </c>
      <c r="Q1794" s="156">
        <f t="shared" si="111"/>
        <v>0</v>
      </c>
      <c r="R1794" s="165"/>
      <c r="S1794" s="165"/>
    </row>
    <row r="1795" spans="1:19" x14ac:dyDescent="0.25">
      <c r="A1795" s="156">
        <v>1780</v>
      </c>
      <c r="B1795" s="156" t="e">
        <f>VLOOKUP('Room Details'!$I1783,NCA_Calculations!$I$3:$N$12,2,0)</f>
        <v>#N/A</v>
      </c>
      <c r="C1795" s="156" t="e">
        <f>VLOOKUP('Room Details'!$I1783,NCA_Calculations!$I$3:$N$12,3,0)</f>
        <v>#N/A</v>
      </c>
      <c r="D1795" s="156" t="e">
        <f>VLOOKUP('Room Details'!$I1783,NCA_Calculations!$I$3:$N$12,4,0)</f>
        <v>#N/A</v>
      </c>
      <c r="E1795" s="156" t="e">
        <f>VLOOKUP('Room Details'!$I1783,NCA_Calculations!$I$3:$N$12,5,0)</f>
        <v>#N/A</v>
      </c>
      <c r="F1795" s="156" t="e">
        <f>VLOOKUP('Room Details'!$I1783,NCA_Calculations!$I$3:$N$12,6,0)</f>
        <v>#N/A</v>
      </c>
      <c r="G1795" s="156" t="str">
        <f>IF(OR(ISBLANK('Room Details'!$M1783), 'Room Details'!$M1783 = 0,  'Room Details'!$M1783 = "N/A" ),"Usable","Unusable")</f>
        <v>Usable</v>
      </c>
      <c r="H1795" s="156">
        <f>'Room Details'!$V1783</f>
        <v>0</v>
      </c>
      <c r="I1795" s="156">
        <f>_xlfn.IFNA(ROUNDUP(IF(OR('Room Details'!$J1783=0,ISBLANK('Room Details'!$J1783),'Room Details'!$J1783="N/A"),0,IF('Room Details'!$J1783&gt;$D1795,('Room Details'!$J1783/$E1795)+$F1795,IF('Room Details'!$J1783&lt;=ABS($B1795*$C1795),1,('Room Details'!$J1783/$B1795)+$C1795))),0),0)</f>
        <v>0</v>
      </c>
      <c r="J1795" s="167"/>
      <c r="K1795" s="167"/>
      <c r="L1795" s="156">
        <f t="shared" si="108"/>
        <v>0</v>
      </c>
      <c r="M1795" s="156">
        <f t="shared" si="109"/>
        <v>0</v>
      </c>
      <c r="N1795" s="165"/>
      <c r="O1795" s="165"/>
      <c r="P1795" s="156">
        <f t="shared" si="110"/>
        <v>0</v>
      </c>
      <c r="Q1795" s="156">
        <f t="shared" si="111"/>
        <v>0</v>
      </c>
      <c r="R1795" s="165"/>
      <c r="S1795" s="165"/>
    </row>
    <row r="1796" spans="1:19" x14ac:dyDescent="0.25">
      <c r="A1796" s="156">
        <v>1781</v>
      </c>
      <c r="B1796" s="156" t="e">
        <f>VLOOKUP('Room Details'!$I1784,NCA_Calculations!$I$3:$N$12,2,0)</f>
        <v>#N/A</v>
      </c>
      <c r="C1796" s="156" t="e">
        <f>VLOOKUP('Room Details'!$I1784,NCA_Calculations!$I$3:$N$12,3,0)</f>
        <v>#N/A</v>
      </c>
      <c r="D1796" s="156" t="e">
        <f>VLOOKUP('Room Details'!$I1784,NCA_Calculations!$I$3:$N$12,4,0)</f>
        <v>#N/A</v>
      </c>
      <c r="E1796" s="156" t="e">
        <f>VLOOKUP('Room Details'!$I1784,NCA_Calculations!$I$3:$N$12,5,0)</f>
        <v>#N/A</v>
      </c>
      <c r="F1796" s="156" t="e">
        <f>VLOOKUP('Room Details'!$I1784,NCA_Calculations!$I$3:$N$12,6,0)</f>
        <v>#N/A</v>
      </c>
      <c r="G1796" s="156" t="str">
        <f>IF(OR(ISBLANK('Room Details'!$M1784), 'Room Details'!$M1784 = 0,  'Room Details'!$M1784 = "N/A" ),"Usable","Unusable")</f>
        <v>Usable</v>
      </c>
      <c r="H1796" s="156">
        <f>'Room Details'!$V1784</f>
        <v>0</v>
      </c>
      <c r="I1796" s="156">
        <f>_xlfn.IFNA(ROUNDUP(IF(OR('Room Details'!$J1784=0,ISBLANK('Room Details'!$J1784),'Room Details'!$J1784="N/A"),0,IF('Room Details'!$J1784&gt;$D1796,('Room Details'!$J1784/$E1796)+$F1796,IF('Room Details'!$J1784&lt;=ABS($B1796*$C1796),1,('Room Details'!$J1784/$B1796)+$C1796))),0),0)</f>
        <v>0</v>
      </c>
      <c r="J1796" s="167"/>
      <c r="K1796" s="167"/>
      <c r="L1796" s="156">
        <f t="shared" si="108"/>
        <v>0</v>
      </c>
      <c r="M1796" s="156">
        <f t="shared" si="109"/>
        <v>0</v>
      </c>
      <c r="N1796" s="165"/>
      <c r="O1796" s="165"/>
      <c r="P1796" s="156">
        <f t="shared" si="110"/>
        <v>0</v>
      </c>
      <c r="Q1796" s="156">
        <f t="shared" si="111"/>
        <v>0</v>
      </c>
      <c r="R1796" s="165"/>
      <c r="S1796" s="165"/>
    </row>
    <row r="1797" spans="1:19" x14ac:dyDescent="0.25">
      <c r="A1797" s="156">
        <v>1782</v>
      </c>
      <c r="B1797" s="156" t="e">
        <f>VLOOKUP('Room Details'!$I1785,NCA_Calculations!$I$3:$N$12,2,0)</f>
        <v>#N/A</v>
      </c>
      <c r="C1797" s="156" t="e">
        <f>VLOOKUP('Room Details'!$I1785,NCA_Calculations!$I$3:$N$12,3,0)</f>
        <v>#N/A</v>
      </c>
      <c r="D1797" s="156" t="e">
        <f>VLOOKUP('Room Details'!$I1785,NCA_Calculations!$I$3:$N$12,4,0)</f>
        <v>#N/A</v>
      </c>
      <c r="E1797" s="156" t="e">
        <f>VLOOKUP('Room Details'!$I1785,NCA_Calculations!$I$3:$N$12,5,0)</f>
        <v>#N/A</v>
      </c>
      <c r="F1797" s="156" t="e">
        <f>VLOOKUP('Room Details'!$I1785,NCA_Calculations!$I$3:$N$12,6,0)</f>
        <v>#N/A</v>
      </c>
      <c r="G1797" s="156" t="str">
        <f>IF(OR(ISBLANK('Room Details'!$M1785), 'Room Details'!$M1785 = 0,  'Room Details'!$M1785 = "N/A" ),"Usable","Unusable")</f>
        <v>Usable</v>
      </c>
      <c r="H1797" s="156">
        <f>'Room Details'!$V1785</f>
        <v>0</v>
      </c>
      <c r="I1797" s="156">
        <f>_xlfn.IFNA(ROUNDUP(IF(OR('Room Details'!$J1785=0,ISBLANK('Room Details'!$J1785),'Room Details'!$J1785="N/A"),0,IF('Room Details'!$J1785&gt;$D1797,('Room Details'!$J1785/$E1797)+$F1797,IF('Room Details'!$J1785&lt;=ABS($B1797*$C1797),1,('Room Details'!$J1785/$B1797)+$C1797))),0),0)</f>
        <v>0</v>
      </c>
      <c r="J1797" s="167"/>
      <c r="K1797" s="167"/>
      <c r="L1797" s="156">
        <f t="shared" si="108"/>
        <v>0</v>
      </c>
      <c r="M1797" s="156">
        <f t="shared" si="109"/>
        <v>0</v>
      </c>
      <c r="N1797" s="165"/>
      <c r="O1797" s="165"/>
      <c r="P1797" s="156">
        <f t="shared" si="110"/>
        <v>0</v>
      </c>
      <c r="Q1797" s="156">
        <f t="shared" si="111"/>
        <v>0</v>
      </c>
      <c r="R1797" s="165"/>
      <c r="S1797" s="165"/>
    </row>
    <row r="1798" spans="1:19" x14ac:dyDescent="0.25">
      <c r="A1798" s="156">
        <v>1783</v>
      </c>
      <c r="B1798" s="156" t="e">
        <f>VLOOKUP('Room Details'!$I1786,NCA_Calculations!$I$3:$N$12,2,0)</f>
        <v>#N/A</v>
      </c>
      <c r="C1798" s="156" t="e">
        <f>VLOOKUP('Room Details'!$I1786,NCA_Calculations!$I$3:$N$12,3,0)</f>
        <v>#N/A</v>
      </c>
      <c r="D1798" s="156" t="e">
        <f>VLOOKUP('Room Details'!$I1786,NCA_Calculations!$I$3:$N$12,4,0)</f>
        <v>#N/A</v>
      </c>
      <c r="E1798" s="156" t="e">
        <f>VLOOKUP('Room Details'!$I1786,NCA_Calculations!$I$3:$N$12,5,0)</f>
        <v>#N/A</v>
      </c>
      <c r="F1798" s="156" t="e">
        <f>VLOOKUP('Room Details'!$I1786,NCA_Calculations!$I$3:$N$12,6,0)</f>
        <v>#N/A</v>
      </c>
      <c r="G1798" s="156" t="str">
        <f>IF(OR(ISBLANK('Room Details'!$M1786), 'Room Details'!$M1786 = 0,  'Room Details'!$M1786 = "N/A" ),"Usable","Unusable")</f>
        <v>Usable</v>
      </c>
      <c r="H1798" s="156">
        <f>'Room Details'!$V1786</f>
        <v>0</v>
      </c>
      <c r="I1798" s="156">
        <f>_xlfn.IFNA(ROUNDUP(IF(OR('Room Details'!$J1786=0,ISBLANK('Room Details'!$J1786),'Room Details'!$J1786="N/A"),0,IF('Room Details'!$J1786&gt;$D1798,('Room Details'!$J1786/$E1798)+$F1798,IF('Room Details'!$J1786&lt;=ABS($B1798*$C1798),1,('Room Details'!$J1786/$B1798)+$C1798))),0),0)</f>
        <v>0</v>
      </c>
      <c r="J1798" s="167"/>
      <c r="K1798" s="167"/>
      <c r="L1798" s="156">
        <f t="shared" si="108"/>
        <v>0</v>
      </c>
      <c r="M1798" s="156">
        <f t="shared" si="109"/>
        <v>0</v>
      </c>
      <c r="N1798" s="165"/>
      <c r="O1798" s="165"/>
      <c r="P1798" s="156">
        <f t="shared" si="110"/>
        <v>0</v>
      </c>
      <c r="Q1798" s="156">
        <f t="shared" si="111"/>
        <v>0</v>
      </c>
      <c r="R1798" s="165"/>
      <c r="S1798" s="165"/>
    </row>
    <row r="1799" spans="1:19" x14ac:dyDescent="0.25">
      <c r="A1799" s="156">
        <v>1784</v>
      </c>
      <c r="B1799" s="156" t="e">
        <f>VLOOKUP('Room Details'!$I1787,NCA_Calculations!$I$3:$N$12,2,0)</f>
        <v>#N/A</v>
      </c>
      <c r="C1799" s="156" t="e">
        <f>VLOOKUP('Room Details'!$I1787,NCA_Calculations!$I$3:$N$12,3,0)</f>
        <v>#N/A</v>
      </c>
      <c r="D1799" s="156" t="e">
        <f>VLOOKUP('Room Details'!$I1787,NCA_Calculations!$I$3:$N$12,4,0)</f>
        <v>#N/A</v>
      </c>
      <c r="E1799" s="156" t="e">
        <f>VLOOKUP('Room Details'!$I1787,NCA_Calculations!$I$3:$N$12,5,0)</f>
        <v>#N/A</v>
      </c>
      <c r="F1799" s="156" t="e">
        <f>VLOOKUP('Room Details'!$I1787,NCA_Calculations!$I$3:$N$12,6,0)</f>
        <v>#N/A</v>
      </c>
      <c r="G1799" s="156" t="str">
        <f>IF(OR(ISBLANK('Room Details'!$M1787), 'Room Details'!$M1787 = 0,  'Room Details'!$M1787 = "N/A" ),"Usable","Unusable")</f>
        <v>Usable</v>
      </c>
      <c r="H1799" s="156">
        <f>'Room Details'!$V1787</f>
        <v>0</v>
      </c>
      <c r="I1799" s="156">
        <f>_xlfn.IFNA(ROUNDUP(IF(OR('Room Details'!$J1787=0,ISBLANK('Room Details'!$J1787),'Room Details'!$J1787="N/A"),0,IF('Room Details'!$J1787&gt;$D1799,('Room Details'!$J1787/$E1799)+$F1799,IF('Room Details'!$J1787&lt;=ABS($B1799*$C1799),1,('Room Details'!$J1787/$B1799)+$C1799))),0),0)</f>
        <v>0</v>
      </c>
      <c r="J1799" s="167"/>
      <c r="K1799" s="167"/>
      <c r="L1799" s="156">
        <f t="shared" si="108"/>
        <v>0</v>
      </c>
      <c r="M1799" s="156">
        <f t="shared" si="109"/>
        <v>0</v>
      </c>
      <c r="N1799" s="165"/>
      <c r="O1799" s="165"/>
      <c r="P1799" s="156">
        <f t="shared" si="110"/>
        <v>0</v>
      </c>
      <c r="Q1799" s="156">
        <f t="shared" si="111"/>
        <v>0</v>
      </c>
      <c r="R1799" s="165"/>
      <c r="S1799" s="165"/>
    </row>
    <row r="1800" spans="1:19" x14ac:dyDescent="0.25">
      <c r="A1800" s="156">
        <v>1785</v>
      </c>
      <c r="B1800" s="156" t="e">
        <f>VLOOKUP('Room Details'!$I1788,NCA_Calculations!$I$3:$N$12,2,0)</f>
        <v>#N/A</v>
      </c>
      <c r="C1800" s="156" t="e">
        <f>VLOOKUP('Room Details'!$I1788,NCA_Calculations!$I$3:$N$12,3,0)</f>
        <v>#N/A</v>
      </c>
      <c r="D1800" s="156" t="e">
        <f>VLOOKUP('Room Details'!$I1788,NCA_Calculations!$I$3:$N$12,4,0)</f>
        <v>#N/A</v>
      </c>
      <c r="E1800" s="156" t="e">
        <f>VLOOKUP('Room Details'!$I1788,NCA_Calculations!$I$3:$N$12,5,0)</f>
        <v>#N/A</v>
      </c>
      <c r="F1800" s="156" t="e">
        <f>VLOOKUP('Room Details'!$I1788,NCA_Calculations!$I$3:$N$12,6,0)</f>
        <v>#N/A</v>
      </c>
      <c r="G1800" s="156" t="str">
        <f>IF(OR(ISBLANK('Room Details'!$M1788), 'Room Details'!$M1788 = 0,  'Room Details'!$M1788 = "N/A" ),"Usable","Unusable")</f>
        <v>Usable</v>
      </c>
      <c r="H1800" s="156">
        <f>'Room Details'!$V1788</f>
        <v>0</v>
      </c>
      <c r="I1800" s="156">
        <f>_xlfn.IFNA(ROUNDUP(IF(OR('Room Details'!$J1788=0,ISBLANK('Room Details'!$J1788),'Room Details'!$J1788="N/A"),0,IF('Room Details'!$J1788&gt;$D1800,('Room Details'!$J1788/$E1800)+$F1800,IF('Room Details'!$J1788&lt;=ABS($B1800*$C1800),1,('Room Details'!$J1788/$B1800)+$C1800))),0),0)</f>
        <v>0</v>
      </c>
      <c r="J1800" s="167"/>
      <c r="K1800" s="167"/>
      <c r="L1800" s="156">
        <f t="shared" si="108"/>
        <v>0</v>
      </c>
      <c r="M1800" s="156">
        <f t="shared" si="109"/>
        <v>0</v>
      </c>
      <c r="N1800" s="165"/>
      <c r="O1800" s="165"/>
      <c r="P1800" s="156">
        <f t="shared" si="110"/>
        <v>0</v>
      </c>
      <c r="Q1800" s="156">
        <f t="shared" si="111"/>
        <v>0</v>
      </c>
      <c r="R1800" s="165"/>
      <c r="S1800" s="165"/>
    </row>
    <row r="1801" spans="1:19" x14ac:dyDescent="0.25">
      <c r="A1801" s="156">
        <v>1786</v>
      </c>
      <c r="B1801" s="156" t="e">
        <f>VLOOKUP('Room Details'!$I1789,NCA_Calculations!$I$3:$N$12,2,0)</f>
        <v>#N/A</v>
      </c>
      <c r="C1801" s="156" t="e">
        <f>VLOOKUP('Room Details'!$I1789,NCA_Calculations!$I$3:$N$12,3,0)</f>
        <v>#N/A</v>
      </c>
      <c r="D1801" s="156" t="e">
        <f>VLOOKUP('Room Details'!$I1789,NCA_Calculations!$I$3:$N$12,4,0)</f>
        <v>#N/A</v>
      </c>
      <c r="E1801" s="156" t="e">
        <f>VLOOKUP('Room Details'!$I1789,NCA_Calculations!$I$3:$N$12,5,0)</f>
        <v>#N/A</v>
      </c>
      <c r="F1801" s="156" t="e">
        <f>VLOOKUP('Room Details'!$I1789,NCA_Calculations!$I$3:$N$12,6,0)</f>
        <v>#N/A</v>
      </c>
      <c r="G1801" s="156" t="str">
        <f>IF(OR(ISBLANK('Room Details'!$M1789), 'Room Details'!$M1789 = 0,  'Room Details'!$M1789 = "N/A" ),"Usable","Unusable")</f>
        <v>Usable</v>
      </c>
      <c r="H1801" s="156">
        <f>'Room Details'!$V1789</f>
        <v>0</v>
      </c>
      <c r="I1801" s="156">
        <f>_xlfn.IFNA(ROUNDUP(IF(OR('Room Details'!$J1789=0,ISBLANK('Room Details'!$J1789),'Room Details'!$J1789="N/A"),0,IF('Room Details'!$J1789&gt;$D1801,('Room Details'!$J1789/$E1801)+$F1801,IF('Room Details'!$J1789&lt;=ABS($B1801*$C1801),1,('Room Details'!$J1789/$B1801)+$C1801))),0),0)</f>
        <v>0</v>
      </c>
      <c r="J1801" s="167"/>
      <c r="K1801" s="167"/>
      <c r="L1801" s="156">
        <f t="shared" si="108"/>
        <v>0</v>
      </c>
      <c r="M1801" s="156">
        <f t="shared" si="109"/>
        <v>0</v>
      </c>
      <c r="N1801" s="165"/>
      <c r="O1801" s="165"/>
      <c r="P1801" s="156">
        <f t="shared" si="110"/>
        <v>0</v>
      </c>
      <c r="Q1801" s="156">
        <f t="shared" si="111"/>
        <v>0</v>
      </c>
      <c r="R1801" s="165"/>
      <c r="S1801" s="165"/>
    </row>
    <row r="1802" spans="1:19" x14ac:dyDescent="0.25">
      <c r="A1802" s="156">
        <v>1787</v>
      </c>
      <c r="B1802" s="156" t="e">
        <f>VLOOKUP('Room Details'!$I1790,NCA_Calculations!$I$3:$N$12,2,0)</f>
        <v>#N/A</v>
      </c>
      <c r="C1802" s="156" t="e">
        <f>VLOOKUP('Room Details'!$I1790,NCA_Calculations!$I$3:$N$12,3,0)</f>
        <v>#N/A</v>
      </c>
      <c r="D1802" s="156" t="e">
        <f>VLOOKUP('Room Details'!$I1790,NCA_Calculations!$I$3:$N$12,4,0)</f>
        <v>#N/A</v>
      </c>
      <c r="E1802" s="156" t="e">
        <f>VLOOKUP('Room Details'!$I1790,NCA_Calculations!$I$3:$N$12,5,0)</f>
        <v>#N/A</v>
      </c>
      <c r="F1802" s="156" t="e">
        <f>VLOOKUP('Room Details'!$I1790,NCA_Calculations!$I$3:$N$12,6,0)</f>
        <v>#N/A</v>
      </c>
      <c r="G1802" s="156" t="str">
        <f>IF(OR(ISBLANK('Room Details'!$M1790), 'Room Details'!$M1790 = 0,  'Room Details'!$M1790 = "N/A" ),"Usable","Unusable")</f>
        <v>Usable</v>
      </c>
      <c r="H1802" s="156">
        <f>'Room Details'!$V1790</f>
        <v>0</v>
      </c>
      <c r="I1802" s="156">
        <f>_xlfn.IFNA(ROUNDUP(IF(OR('Room Details'!$J1790=0,ISBLANK('Room Details'!$J1790),'Room Details'!$J1790="N/A"),0,IF('Room Details'!$J1790&gt;$D1802,('Room Details'!$J1790/$E1802)+$F1802,IF('Room Details'!$J1790&lt;=ABS($B1802*$C1802),1,('Room Details'!$J1790/$B1802)+$C1802))),0),0)</f>
        <v>0</v>
      </c>
      <c r="J1802" s="167"/>
      <c r="K1802" s="167"/>
      <c r="L1802" s="156">
        <f t="shared" si="108"/>
        <v>0</v>
      </c>
      <c r="M1802" s="156">
        <f t="shared" si="109"/>
        <v>0</v>
      </c>
      <c r="N1802" s="165"/>
      <c r="O1802" s="165"/>
      <c r="P1802" s="156">
        <f t="shared" si="110"/>
        <v>0</v>
      </c>
      <c r="Q1802" s="156">
        <f t="shared" si="111"/>
        <v>0</v>
      </c>
      <c r="R1802" s="165"/>
      <c r="S1802" s="165"/>
    </row>
    <row r="1803" spans="1:19" x14ac:dyDescent="0.25">
      <c r="A1803" s="156">
        <v>1788</v>
      </c>
      <c r="B1803" s="156" t="e">
        <f>VLOOKUP('Room Details'!$I1791,NCA_Calculations!$I$3:$N$12,2,0)</f>
        <v>#N/A</v>
      </c>
      <c r="C1803" s="156" t="e">
        <f>VLOOKUP('Room Details'!$I1791,NCA_Calculations!$I$3:$N$12,3,0)</f>
        <v>#N/A</v>
      </c>
      <c r="D1803" s="156" t="e">
        <f>VLOOKUP('Room Details'!$I1791,NCA_Calculations!$I$3:$N$12,4,0)</f>
        <v>#N/A</v>
      </c>
      <c r="E1803" s="156" t="e">
        <f>VLOOKUP('Room Details'!$I1791,NCA_Calculations!$I$3:$N$12,5,0)</f>
        <v>#N/A</v>
      </c>
      <c r="F1803" s="156" t="e">
        <f>VLOOKUP('Room Details'!$I1791,NCA_Calculations!$I$3:$N$12,6,0)</f>
        <v>#N/A</v>
      </c>
      <c r="G1803" s="156" t="str">
        <f>IF(OR(ISBLANK('Room Details'!$M1791), 'Room Details'!$M1791 = 0,  'Room Details'!$M1791 = "N/A" ),"Usable","Unusable")</f>
        <v>Usable</v>
      </c>
      <c r="H1803" s="156">
        <f>'Room Details'!$V1791</f>
        <v>0</v>
      </c>
      <c r="I1803" s="156">
        <f>_xlfn.IFNA(ROUNDUP(IF(OR('Room Details'!$J1791=0,ISBLANK('Room Details'!$J1791),'Room Details'!$J1791="N/A"),0,IF('Room Details'!$J1791&gt;$D1803,('Room Details'!$J1791/$E1803)+$F1803,IF('Room Details'!$J1791&lt;=ABS($B1803*$C1803),1,('Room Details'!$J1791/$B1803)+$C1803))),0),0)</f>
        <v>0</v>
      </c>
      <c r="J1803" s="167"/>
      <c r="K1803" s="167"/>
      <c r="L1803" s="156">
        <f t="shared" si="108"/>
        <v>0</v>
      </c>
      <c r="M1803" s="156">
        <f t="shared" si="109"/>
        <v>0</v>
      </c>
      <c r="N1803" s="165"/>
      <c r="O1803" s="165"/>
      <c r="P1803" s="156">
        <f t="shared" si="110"/>
        <v>0</v>
      </c>
      <c r="Q1803" s="156">
        <f t="shared" si="111"/>
        <v>0</v>
      </c>
      <c r="R1803" s="165"/>
      <c r="S1803" s="165"/>
    </row>
    <row r="1804" spans="1:19" x14ac:dyDescent="0.25">
      <c r="A1804" s="156">
        <v>1789</v>
      </c>
      <c r="B1804" s="156" t="e">
        <f>VLOOKUP('Room Details'!$I1792,NCA_Calculations!$I$3:$N$12,2,0)</f>
        <v>#N/A</v>
      </c>
      <c r="C1804" s="156" t="e">
        <f>VLOOKUP('Room Details'!$I1792,NCA_Calculations!$I$3:$N$12,3,0)</f>
        <v>#N/A</v>
      </c>
      <c r="D1804" s="156" t="e">
        <f>VLOOKUP('Room Details'!$I1792,NCA_Calculations!$I$3:$N$12,4,0)</f>
        <v>#N/A</v>
      </c>
      <c r="E1804" s="156" t="e">
        <f>VLOOKUP('Room Details'!$I1792,NCA_Calculations!$I$3:$N$12,5,0)</f>
        <v>#N/A</v>
      </c>
      <c r="F1804" s="156" t="e">
        <f>VLOOKUP('Room Details'!$I1792,NCA_Calculations!$I$3:$N$12,6,0)</f>
        <v>#N/A</v>
      </c>
      <c r="G1804" s="156" t="str">
        <f>IF(OR(ISBLANK('Room Details'!$M1792), 'Room Details'!$M1792 = 0,  'Room Details'!$M1792 = "N/A" ),"Usable","Unusable")</f>
        <v>Usable</v>
      </c>
      <c r="H1804" s="156">
        <f>'Room Details'!$V1792</f>
        <v>0</v>
      </c>
      <c r="I1804" s="156">
        <f>_xlfn.IFNA(ROUNDUP(IF(OR('Room Details'!$J1792=0,ISBLANK('Room Details'!$J1792),'Room Details'!$J1792="N/A"),0,IF('Room Details'!$J1792&gt;$D1804,('Room Details'!$J1792/$E1804)+$F1804,IF('Room Details'!$J1792&lt;=ABS($B1804*$C1804),1,('Room Details'!$J1792/$B1804)+$C1804))),0),0)</f>
        <v>0</v>
      </c>
      <c r="J1804" s="167"/>
      <c r="K1804" s="167"/>
      <c r="L1804" s="156">
        <f t="shared" si="108"/>
        <v>0</v>
      </c>
      <c r="M1804" s="156">
        <f t="shared" si="109"/>
        <v>0</v>
      </c>
      <c r="N1804" s="165"/>
      <c r="O1804" s="165"/>
      <c r="P1804" s="156">
        <f t="shared" si="110"/>
        <v>0</v>
      </c>
      <c r="Q1804" s="156">
        <f t="shared" si="111"/>
        <v>0</v>
      </c>
      <c r="R1804" s="165"/>
      <c r="S1804" s="165"/>
    </row>
    <row r="1805" spans="1:19" x14ac:dyDescent="0.25">
      <c r="A1805" s="156">
        <v>1790</v>
      </c>
      <c r="B1805" s="156" t="e">
        <f>VLOOKUP('Room Details'!$I1793,NCA_Calculations!$I$3:$N$12,2,0)</f>
        <v>#N/A</v>
      </c>
      <c r="C1805" s="156" t="e">
        <f>VLOOKUP('Room Details'!$I1793,NCA_Calculations!$I$3:$N$12,3,0)</f>
        <v>#N/A</v>
      </c>
      <c r="D1805" s="156" t="e">
        <f>VLOOKUP('Room Details'!$I1793,NCA_Calculations!$I$3:$N$12,4,0)</f>
        <v>#N/A</v>
      </c>
      <c r="E1805" s="156" t="e">
        <f>VLOOKUP('Room Details'!$I1793,NCA_Calculations!$I$3:$N$12,5,0)</f>
        <v>#N/A</v>
      </c>
      <c r="F1805" s="156" t="e">
        <f>VLOOKUP('Room Details'!$I1793,NCA_Calculations!$I$3:$N$12,6,0)</f>
        <v>#N/A</v>
      </c>
      <c r="G1805" s="156" t="str">
        <f>IF(OR(ISBLANK('Room Details'!$M1793), 'Room Details'!$M1793 = 0,  'Room Details'!$M1793 = "N/A" ),"Usable","Unusable")</f>
        <v>Usable</v>
      </c>
      <c r="H1805" s="156">
        <f>'Room Details'!$V1793</f>
        <v>0</v>
      </c>
      <c r="I1805" s="156">
        <f>_xlfn.IFNA(ROUNDUP(IF(OR('Room Details'!$J1793=0,ISBLANK('Room Details'!$J1793),'Room Details'!$J1793="N/A"),0,IF('Room Details'!$J1793&gt;$D1805,('Room Details'!$J1793/$E1805)+$F1805,IF('Room Details'!$J1793&lt;=ABS($B1805*$C1805),1,('Room Details'!$J1793/$B1805)+$C1805))),0),0)</f>
        <v>0</v>
      </c>
      <c r="J1805" s="167"/>
      <c r="K1805" s="167"/>
      <c r="L1805" s="156">
        <f t="shared" si="108"/>
        <v>0</v>
      </c>
      <c r="M1805" s="156">
        <f t="shared" si="109"/>
        <v>0</v>
      </c>
      <c r="N1805" s="165"/>
      <c r="O1805" s="165"/>
      <c r="P1805" s="156">
        <f t="shared" si="110"/>
        <v>0</v>
      </c>
      <c r="Q1805" s="156">
        <f t="shared" si="111"/>
        <v>0</v>
      </c>
      <c r="R1805" s="165"/>
      <c r="S1805" s="165"/>
    </row>
    <row r="1806" spans="1:19" x14ac:dyDescent="0.25">
      <c r="A1806" s="156">
        <v>1791</v>
      </c>
      <c r="B1806" s="156" t="e">
        <f>VLOOKUP('Room Details'!$I1794,NCA_Calculations!$I$3:$N$12,2,0)</f>
        <v>#N/A</v>
      </c>
      <c r="C1806" s="156" t="e">
        <f>VLOOKUP('Room Details'!$I1794,NCA_Calculations!$I$3:$N$12,3,0)</f>
        <v>#N/A</v>
      </c>
      <c r="D1806" s="156" t="e">
        <f>VLOOKUP('Room Details'!$I1794,NCA_Calculations!$I$3:$N$12,4,0)</f>
        <v>#N/A</v>
      </c>
      <c r="E1806" s="156" t="e">
        <f>VLOOKUP('Room Details'!$I1794,NCA_Calculations!$I$3:$N$12,5,0)</f>
        <v>#N/A</v>
      </c>
      <c r="F1806" s="156" t="e">
        <f>VLOOKUP('Room Details'!$I1794,NCA_Calculations!$I$3:$N$12,6,0)</f>
        <v>#N/A</v>
      </c>
      <c r="G1806" s="156" t="str">
        <f>IF(OR(ISBLANK('Room Details'!$M1794), 'Room Details'!$M1794 = 0,  'Room Details'!$M1794 = "N/A" ),"Usable","Unusable")</f>
        <v>Usable</v>
      </c>
      <c r="H1806" s="156">
        <f>'Room Details'!$V1794</f>
        <v>0</v>
      </c>
      <c r="I1806" s="156">
        <f>_xlfn.IFNA(ROUNDUP(IF(OR('Room Details'!$J1794=0,ISBLANK('Room Details'!$J1794),'Room Details'!$J1794="N/A"),0,IF('Room Details'!$J1794&gt;$D1806,('Room Details'!$J1794/$E1806)+$F1806,IF('Room Details'!$J1794&lt;=ABS($B1806*$C1806),1,('Room Details'!$J1794/$B1806)+$C1806))),0),0)</f>
        <v>0</v>
      </c>
      <c r="J1806" s="167"/>
      <c r="K1806" s="167"/>
      <c r="L1806" s="156">
        <f t="shared" si="108"/>
        <v>0</v>
      </c>
      <c r="M1806" s="156">
        <f t="shared" si="109"/>
        <v>0</v>
      </c>
      <c r="N1806" s="165"/>
      <c r="O1806" s="165"/>
      <c r="P1806" s="156">
        <f t="shared" si="110"/>
        <v>0</v>
      </c>
      <c r="Q1806" s="156">
        <f t="shared" si="111"/>
        <v>0</v>
      </c>
      <c r="R1806" s="165"/>
      <c r="S1806" s="165"/>
    </row>
    <row r="1807" spans="1:19" x14ac:dyDescent="0.25">
      <c r="A1807" s="156">
        <v>1792</v>
      </c>
      <c r="B1807" s="156" t="e">
        <f>VLOOKUP('Room Details'!$I1795,NCA_Calculations!$I$3:$N$12,2,0)</f>
        <v>#N/A</v>
      </c>
      <c r="C1807" s="156" t="e">
        <f>VLOOKUP('Room Details'!$I1795,NCA_Calculations!$I$3:$N$12,3,0)</f>
        <v>#N/A</v>
      </c>
      <c r="D1807" s="156" t="e">
        <f>VLOOKUP('Room Details'!$I1795,NCA_Calculations!$I$3:$N$12,4,0)</f>
        <v>#N/A</v>
      </c>
      <c r="E1807" s="156" t="e">
        <f>VLOOKUP('Room Details'!$I1795,NCA_Calculations!$I$3:$N$12,5,0)</f>
        <v>#N/A</v>
      </c>
      <c r="F1807" s="156" t="e">
        <f>VLOOKUP('Room Details'!$I1795,NCA_Calculations!$I$3:$N$12,6,0)</f>
        <v>#N/A</v>
      </c>
      <c r="G1807" s="156" t="str">
        <f>IF(OR(ISBLANK('Room Details'!$M1795), 'Room Details'!$M1795 = 0,  'Room Details'!$M1795 = "N/A" ),"Usable","Unusable")</f>
        <v>Usable</v>
      </c>
      <c r="H1807" s="156">
        <f>'Room Details'!$V1795</f>
        <v>0</v>
      </c>
      <c r="I1807" s="156">
        <f>_xlfn.IFNA(ROUNDUP(IF(OR('Room Details'!$J1795=0,ISBLANK('Room Details'!$J1795),'Room Details'!$J1795="N/A"),0,IF('Room Details'!$J1795&gt;$D1807,('Room Details'!$J1795/$E1807)+$F1807,IF('Room Details'!$J1795&lt;=ABS($B1807*$C1807),1,('Room Details'!$J1795/$B1807)+$C1807))),0),0)</f>
        <v>0</v>
      </c>
      <c r="J1807" s="167"/>
      <c r="K1807" s="167"/>
      <c r="L1807" s="156">
        <f t="shared" si="108"/>
        <v>0</v>
      </c>
      <c r="M1807" s="156">
        <f t="shared" si="109"/>
        <v>0</v>
      </c>
      <c r="N1807" s="165"/>
      <c r="O1807" s="165"/>
      <c r="P1807" s="156">
        <f t="shared" si="110"/>
        <v>0</v>
      </c>
      <c r="Q1807" s="156">
        <f t="shared" si="111"/>
        <v>0</v>
      </c>
      <c r="R1807" s="165"/>
      <c r="S1807" s="165"/>
    </row>
    <row r="1808" spans="1:19" x14ac:dyDescent="0.25">
      <c r="A1808" s="156">
        <v>1793</v>
      </c>
      <c r="B1808" s="156" t="e">
        <f>VLOOKUP('Room Details'!$I1796,NCA_Calculations!$I$3:$N$12,2,0)</f>
        <v>#N/A</v>
      </c>
      <c r="C1808" s="156" t="e">
        <f>VLOOKUP('Room Details'!$I1796,NCA_Calculations!$I$3:$N$12,3,0)</f>
        <v>#N/A</v>
      </c>
      <c r="D1808" s="156" t="e">
        <f>VLOOKUP('Room Details'!$I1796,NCA_Calculations!$I$3:$N$12,4,0)</f>
        <v>#N/A</v>
      </c>
      <c r="E1808" s="156" t="e">
        <f>VLOOKUP('Room Details'!$I1796,NCA_Calculations!$I$3:$N$12,5,0)</f>
        <v>#N/A</v>
      </c>
      <c r="F1808" s="156" t="e">
        <f>VLOOKUP('Room Details'!$I1796,NCA_Calculations!$I$3:$N$12,6,0)</f>
        <v>#N/A</v>
      </c>
      <c r="G1808" s="156" t="str">
        <f>IF(OR(ISBLANK('Room Details'!$M1796), 'Room Details'!$M1796 = 0,  'Room Details'!$M1796 = "N/A" ),"Usable","Unusable")</f>
        <v>Usable</v>
      </c>
      <c r="H1808" s="156">
        <f>'Room Details'!$V1796</f>
        <v>0</v>
      </c>
      <c r="I1808" s="156">
        <f>_xlfn.IFNA(ROUNDUP(IF(OR('Room Details'!$J1796=0,ISBLANK('Room Details'!$J1796),'Room Details'!$J1796="N/A"),0,IF('Room Details'!$J1796&gt;$D1808,('Room Details'!$J1796/$E1808)+$F1808,IF('Room Details'!$J1796&lt;=ABS($B1808*$C1808),1,('Room Details'!$J1796/$B1808)+$C1808))),0),0)</f>
        <v>0</v>
      </c>
      <c r="J1808" s="167"/>
      <c r="K1808" s="167"/>
      <c r="L1808" s="156">
        <f t="shared" si="108"/>
        <v>0</v>
      </c>
      <c r="M1808" s="156">
        <f t="shared" si="109"/>
        <v>0</v>
      </c>
      <c r="N1808" s="165"/>
      <c r="O1808" s="165"/>
      <c r="P1808" s="156">
        <f t="shared" si="110"/>
        <v>0</v>
      </c>
      <c r="Q1808" s="156">
        <f t="shared" si="111"/>
        <v>0</v>
      </c>
      <c r="R1808" s="165"/>
      <c r="S1808" s="165"/>
    </row>
    <row r="1809" spans="1:19" x14ac:dyDescent="0.25">
      <c r="A1809" s="156">
        <v>1794</v>
      </c>
      <c r="B1809" s="156" t="e">
        <f>VLOOKUP('Room Details'!$I1797,NCA_Calculations!$I$3:$N$12,2,0)</f>
        <v>#N/A</v>
      </c>
      <c r="C1809" s="156" t="e">
        <f>VLOOKUP('Room Details'!$I1797,NCA_Calculations!$I$3:$N$12,3,0)</f>
        <v>#N/A</v>
      </c>
      <c r="D1809" s="156" t="e">
        <f>VLOOKUP('Room Details'!$I1797,NCA_Calculations!$I$3:$N$12,4,0)</f>
        <v>#N/A</v>
      </c>
      <c r="E1809" s="156" t="e">
        <f>VLOOKUP('Room Details'!$I1797,NCA_Calculations!$I$3:$N$12,5,0)</f>
        <v>#N/A</v>
      </c>
      <c r="F1809" s="156" t="e">
        <f>VLOOKUP('Room Details'!$I1797,NCA_Calculations!$I$3:$N$12,6,0)</f>
        <v>#N/A</v>
      </c>
      <c r="G1809" s="156" t="str">
        <f>IF(OR(ISBLANK('Room Details'!$M1797), 'Room Details'!$M1797 = 0,  'Room Details'!$M1797 = "N/A" ),"Usable","Unusable")</f>
        <v>Usable</v>
      </c>
      <c r="H1809" s="156">
        <f>'Room Details'!$V1797</f>
        <v>0</v>
      </c>
      <c r="I1809" s="156">
        <f>_xlfn.IFNA(ROUNDUP(IF(OR('Room Details'!$J1797=0,ISBLANK('Room Details'!$J1797),'Room Details'!$J1797="N/A"),0,IF('Room Details'!$J1797&gt;$D1809,('Room Details'!$J1797/$E1809)+$F1809,IF('Room Details'!$J1797&lt;=ABS($B1809*$C1809),1,('Room Details'!$J1797/$B1809)+$C1809))),0),0)</f>
        <v>0</v>
      </c>
      <c r="J1809" s="167"/>
      <c r="K1809" s="167"/>
      <c r="L1809" s="156">
        <f t="shared" ref="L1809:L1872" si="112">IF($G1809 = "Unusable", 0, IF($I1809&lt;$E$9, 0, IF(AND($I1809&gt;=$E$9,$I1809&lt;=$E$4),$I1809,INT($I1809/$E$4)*$E$4)))</f>
        <v>0</v>
      </c>
      <c r="M1809" s="156">
        <f t="shared" ref="M1809:M1872" si="113">$I1809-$L1809</f>
        <v>0</v>
      </c>
      <c r="N1809" s="165"/>
      <c r="O1809" s="165"/>
      <c r="P1809" s="156">
        <f t="shared" ref="P1809:P1872" si="114">$L1809</f>
        <v>0</v>
      </c>
      <c r="Q1809" s="156">
        <f t="shared" ref="Q1809:Q1872" si="115">$M1809</f>
        <v>0</v>
      </c>
      <c r="R1809" s="165"/>
      <c r="S1809" s="165"/>
    </row>
    <row r="1810" spans="1:19" x14ac:dyDescent="0.25">
      <c r="A1810" s="156">
        <v>1795</v>
      </c>
      <c r="B1810" s="156" t="e">
        <f>VLOOKUP('Room Details'!$I1798,NCA_Calculations!$I$3:$N$12,2,0)</f>
        <v>#N/A</v>
      </c>
      <c r="C1810" s="156" t="e">
        <f>VLOOKUP('Room Details'!$I1798,NCA_Calculations!$I$3:$N$12,3,0)</f>
        <v>#N/A</v>
      </c>
      <c r="D1810" s="156" t="e">
        <f>VLOOKUP('Room Details'!$I1798,NCA_Calculations!$I$3:$N$12,4,0)</f>
        <v>#N/A</v>
      </c>
      <c r="E1810" s="156" t="e">
        <f>VLOOKUP('Room Details'!$I1798,NCA_Calculations!$I$3:$N$12,5,0)</f>
        <v>#N/A</v>
      </c>
      <c r="F1810" s="156" t="e">
        <f>VLOOKUP('Room Details'!$I1798,NCA_Calculations!$I$3:$N$12,6,0)</f>
        <v>#N/A</v>
      </c>
      <c r="G1810" s="156" t="str">
        <f>IF(OR(ISBLANK('Room Details'!$M1798), 'Room Details'!$M1798 = 0,  'Room Details'!$M1798 = "N/A" ),"Usable","Unusable")</f>
        <v>Usable</v>
      </c>
      <c r="H1810" s="156">
        <f>'Room Details'!$V1798</f>
        <v>0</v>
      </c>
      <c r="I1810" s="156">
        <f>_xlfn.IFNA(ROUNDUP(IF(OR('Room Details'!$J1798=0,ISBLANK('Room Details'!$J1798),'Room Details'!$J1798="N/A"),0,IF('Room Details'!$J1798&gt;$D1810,('Room Details'!$J1798/$E1810)+$F1810,IF('Room Details'!$J1798&lt;=ABS($B1810*$C1810),1,('Room Details'!$J1798/$B1810)+$C1810))),0),0)</f>
        <v>0</v>
      </c>
      <c r="J1810" s="167"/>
      <c r="K1810" s="167"/>
      <c r="L1810" s="156">
        <f t="shared" si="112"/>
        <v>0</v>
      </c>
      <c r="M1810" s="156">
        <f t="shared" si="113"/>
        <v>0</v>
      </c>
      <c r="N1810" s="165"/>
      <c r="O1810" s="165"/>
      <c r="P1810" s="156">
        <f t="shared" si="114"/>
        <v>0</v>
      </c>
      <c r="Q1810" s="156">
        <f t="shared" si="115"/>
        <v>0</v>
      </c>
      <c r="R1810" s="165"/>
      <c r="S1810" s="165"/>
    </row>
    <row r="1811" spans="1:19" x14ac:dyDescent="0.25">
      <c r="A1811" s="156">
        <v>1796</v>
      </c>
      <c r="B1811" s="156" t="e">
        <f>VLOOKUP('Room Details'!$I1799,NCA_Calculations!$I$3:$N$12,2,0)</f>
        <v>#N/A</v>
      </c>
      <c r="C1811" s="156" t="e">
        <f>VLOOKUP('Room Details'!$I1799,NCA_Calculations!$I$3:$N$12,3,0)</f>
        <v>#N/A</v>
      </c>
      <c r="D1811" s="156" t="e">
        <f>VLOOKUP('Room Details'!$I1799,NCA_Calculations!$I$3:$N$12,4,0)</f>
        <v>#N/A</v>
      </c>
      <c r="E1811" s="156" t="e">
        <f>VLOOKUP('Room Details'!$I1799,NCA_Calculations!$I$3:$N$12,5,0)</f>
        <v>#N/A</v>
      </c>
      <c r="F1811" s="156" t="e">
        <f>VLOOKUP('Room Details'!$I1799,NCA_Calculations!$I$3:$N$12,6,0)</f>
        <v>#N/A</v>
      </c>
      <c r="G1811" s="156" t="str">
        <f>IF(OR(ISBLANK('Room Details'!$M1799), 'Room Details'!$M1799 = 0,  'Room Details'!$M1799 = "N/A" ),"Usable","Unusable")</f>
        <v>Usable</v>
      </c>
      <c r="H1811" s="156">
        <f>'Room Details'!$V1799</f>
        <v>0</v>
      </c>
      <c r="I1811" s="156">
        <f>_xlfn.IFNA(ROUNDUP(IF(OR('Room Details'!$J1799=0,ISBLANK('Room Details'!$J1799),'Room Details'!$J1799="N/A"),0,IF('Room Details'!$J1799&gt;$D1811,('Room Details'!$J1799/$E1811)+$F1811,IF('Room Details'!$J1799&lt;=ABS($B1811*$C1811),1,('Room Details'!$J1799/$B1811)+$C1811))),0),0)</f>
        <v>0</v>
      </c>
      <c r="J1811" s="167"/>
      <c r="K1811" s="167"/>
      <c r="L1811" s="156">
        <f t="shared" si="112"/>
        <v>0</v>
      </c>
      <c r="M1811" s="156">
        <f t="shared" si="113"/>
        <v>0</v>
      </c>
      <c r="N1811" s="165"/>
      <c r="O1811" s="165"/>
      <c r="P1811" s="156">
        <f t="shared" si="114"/>
        <v>0</v>
      </c>
      <c r="Q1811" s="156">
        <f t="shared" si="115"/>
        <v>0</v>
      </c>
      <c r="R1811" s="165"/>
      <c r="S1811" s="165"/>
    </row>
    <row r="1812" spans="1:19" x14ac:dyDescent="0.25">
      <c r="A1812" s="156">
        <v>1797</v>
      </c>
      <c r="B1812" s="156" t="e">
        <f>VLOOKUP('Room Details'!$I1800,NCA_Calculations!$I$3:$N$12,2,0)</f>
        <v>#N/A</v>
      </c>
      <c r="C1812" s="156" t="e">
        <f>VLOOKUP('Room Details'!$I1800,NCA_Calculations!$I$3:$N$12,3,0)</f>
        <v>#N/A</v>
      </c>
      <c r="D1812" s="156" t="e">
        <f>VLOOKUP('Room Details'!$I1800,NCA_Calculations!$I$3:$N$12,4,0)</f>
        <v>#N/A</v>
      </c>
      <c r="E1812" s="156" t="e">
        <f>VLOOKUP('Room Details'!$I1800,NCA_Calculations!$I$3:$N$12,5,0)</f>
        <v>#N/A</v>
      </c>
      <c r="F1812" s="156" t="e">
        <f>VLOOKUP('Room Details'!$I1800,NCA_Calculations!$I$3:$N$12,6,0)</f>
        <v>#N/A</v>
      </c>
      <c r="G1812" s="156" t="str">
        <f>IF(OR(ISBLANK('Room Details'!$M1800), 'Room Details'!$M1800 = 0,  'Room Details'!$M1800 = "N/A" ),"Usable","Unusable")</f>
        <v>Usable</v>
      </c>
      <c r="H1812" s="156">
        <f>'Room Details'!$V1800</f>
        <v>0</v>
      </c>
      <c r="I1812" s="156">
        <f>_xlfn.IFNA(ROUNDUP(IF(OR('Room Details'!$J1800=0,ISBLANK('Room Details'!$J1800),'Room Details'!$J1800="N/A"),0,IF('Room Details'!$J1800&gt;$D1812,('Room Details'!$J1800/$E1812)+$F1812,IF('Room Details'!$J1800&lt;=ABS($B1812*$C1812),1,('Room Details'!$J1800/$B1812)+$C1812))),0),0)</f>
        <v>0</v>
      </c>
      <c r="J1812" s="167"/>
      <c r="K1812" s="167"/>
      <c r="L1812" s="156">
        <f t="shared" si="112"/>
        <v>0</v>
      </c>
      <c r="M1812" s="156">
        <f t="shared" si="113"/>
        <v>0</v>
      </c>
      <c r="N1812" s="165"/>
      <c r="O1812" s="165"/>
      <c r="P1812" s="156">
        <f t="shared" si="114"/>
        <v>0</v>
      </c>
      <c r="Q1812" s="156">
        <f t="shared" si="115"/>
        <v>0</v>
      </c>
      <c r="R1812" s="165"/>
      <c r="S1812" s="165"/>
    </row>
    <row r="1813" spans="1:19" x14ac:dyDescent="0.25">
      <c r="A1813" s="156">
        <v>1798</v>
      </c>
      <c r="B1813" s="156" t="e">
        <f>VLOOKUP('Room Details'!$I1801,NCA_Calculations!$I$3:$N$12,2,0)</f>
        <v>#N/A</v>
      </c>
      <c r="C1813" s="156" t="e">
        <f>VLOOKUP('Room Details'!$I1801,NCA_Calculations!$I$3:$N$12,3,0)</f>
        <v>#N/A</v>
      </c>
      <c r="D1813" s="156" t="e">
        <f>VLOOKUP('Room Details'!$I1801,NCA_Calculations!$I$3:$N$12,4,0)</f>
        <v>#N/A</v>
      </c>
      <c r="E1813" s="156" t="e">
        <f>VLOOKUP('Room Details'!$I1801,NCA_Calculations!$I$3:$N$12,5,0)</f>
        <v>#N/A</v>
      </c>
      <c r="F1813" s="156" t="e">
        <f>VLOOKUP('Room Details'!$I1801,NCA_Calculations!$I$3:$N$12,6,0)</f>
        <v>#N/A</v>
      </c>
      <c r="G1813" s="156" t="str">
        <f>IF(OR(ISBLANK('Room Details'!$M1801), 'Room Details'!$M1801 = 0,  'Room Details'!$M1801 = "N/A" ),"Usable","Unusable")</f>
        <v>Usable</v>
      </c>
      <c r="H1813" s="156">
        <f>'Room Details'!$V1801</f>
        <v>0</v>
      </c>
      <c r="I1813" s="156">
        <f>_xlfn.IFNA(ROUNDUP(IF(OR('Room Details'!$J1801=0,ISBLANK('Room Details'!$J1801),'Room Details'!$J1801="N/A"),0,IF('Room Details'!$J1801&gt;$D1813,('Room Details'!$J1801/$E1813)+$F1813,IF('Room Details'!$J1801&lt;=ABS($B1813*$C1813),1,('Room Details'!$J1801/$B1813)+$C1813))),0),0)</f>
        <v>0</v>
      </c>
      <c r="J1813" s="167"/>
      <c r="K1813" s="167"/>
      <c r="L1813" s="156">
        <f t="shared" si="112"/>
        <v>0</v>
      </c>
      <c r="M1813" s="156">
        <f t="shared" si="113"/>
        <v>0</v>
      </c>
      <c r="N1813" s="165"/>
      <c r="O1813" s="165"/>
      <c r="P1813" s="156">
        <f t="shared" si="114"/>
        <v>0</v>
      </c>
      <c r="Q1813" s="156">
        <f t="shared" si="115"/>
        <v>0</v>
      </c>
      <c r="R1813" s="165"/>
      <c r="S1813" s="165"/>
    </row>
    <row r="1814" spans="1:19" x14ac:dyDescent="0.25">
      <c r="A1814" s="156">
        <v>1799</v>
      </c>
      <c r="B1814" s="156" t="e">
        <f>VLOOKUP('Room Details'!$I1802,NCA_Calculations!$I$3:$N$12,2,0)</f>
        <v>#N/A</v>
      </c>
      <c r="C1814" s="156" t="e">
        <f>VLOOKUP('Room Details'!$I1802,NCA_Calculations!$I$3:$N$12,3,0)</f>
        <v>#N/A</v>
      </c>
      <c r="D1814" s="156" t="e">
        <f>VLOOKUP('Room Details'!$I1802,NCA_Calculations!$I$3:$N$12,4,0)</f>
        <v>#N/A</v>
      </c>
      <c r="E1814" s="156" t="e">
        <f>VLOOKUP('Room Details'!$I1802,NCA_Calculations!$I$3:$N$12,5,0)</f>
        <v>#N/A</v>
      </c>
      <c r="F1814" s="156" t="e">
        <f>VLOOKUP('Room Details'!$I1802,NCA_Calculations!$I$3:$N$12,6,0)</f>
        <v>#N/A</v>
      </c>
      <c r="G1814" s="156" t="str">
        <f>IF(OR(ISBLANK('Room Details'!$M1802), 'Room Details'!$M1802 = 0,  'Room Details'!$M1802 = "N/A" ),"Usable","Unusable")</f>
        <v>Usable</v>
      </c>
      <c r="H1814" s="156">
        <f>'Room Details'!$V1802</f>
        <v>0</v>
      </c>
      <c r="I1814" s="156">
        <f>_xlfn.IFNA(ROUNDUP(IF(OR('Room Details'!$J1802=0,ISBLANK('Room Details'!$J1802),'Room Details'!$J1802="N/A"),0,IF('Room Details'!$J1802&gt;$D1814,('Room Details'!$J1802/$E1814)+$F1814,IF('Room Details'!$J1802&lt;=ABS($B1814*$C1814),1,('Room Details'!$J1802/$B1814)+$C1814))),0),0)</f>
        <v>0</v>
      </c>
      <c r="J1814" s="167"/>
      <c r="K1814" s="167"/>
      <c r="L1814" s="156">
        <f t="shared" si="112"/>
        <v>0</v>
      </c>
      <c r="M1814" s="156">
        <f t="shared" si="113"/>
        <v>0</v>
      </c>
      <c r="N1814" s="165"/>
      <c r="O1814" s="165"/>
      <c r="P1814" s="156">
        <f t="shared" si="114"/>
        <v>0</v>
      </c>
      <c r="Q1814" s="156">
        <f t="shared" si="115"/>
        <v>0</v>
      </c>
      <c r="R1814" s="165"/>
      <c r="S1814" s="165"/>
    </row>
    <row r="1815" spans="1:19" x14ac:dyDescent="0.25">
      <c r="A1815" s="156">
        <v>1800</v>
      </c>
      <c r="B1815" s="156" t="e">
        <f>VLOOKUP('Room Details'!$I1803,NCA_Calculations!$I$3:$N$12,2,0)</f>
        <v>#N/A</v>
      </c>
      <c r="C1815" s="156" t="e">
        <f>VLOOKUP('Room Details'!$I1803,NCA_Calculations!$I$3:$N$12,3,0)</f>
        <v>#N/A</v>
      </c>
      <c r="D1815" s="156" t="e">
        <f>VLOOKUP('Room Details'!$I1803,NCA_Calculations!$I$3:$N$12,4,0)</f>
        <v>#N/A</v>
      </c>
      <c r="E1815" s="156" t="e">
        <f>VLOOKUP('Room Details'!$I1803,NCA_Calculations!$I$3:$N$12,5,0)</f>
        <v>#N/A</v>
      </c>
      <c r="F1815" s="156" t="e">
        <f>VLOOKUP('Room Details'!$I1803,NCA_Calculations!$I$3:$N$12,6,0)</f>
        <v>#N/A</v>
      </c>
      <c r="G1815" s="156" t="str">
        <f>IF(OR(ISBLANK('Room Details'!$M1803), 'Room Details'!$M1803 = 0,  'Room Details'!$M1803 = "N/A" ),"Usable","Unusable")</f>
        <v>Usable</v>
      </c>
      <c r="H1815" s="156">
        <f>'Room Details'!$V1803</f>
        <v>0</v>
      </c>
      <c r="I1815" s="156">
        <f>_xlfn.IFNA(ROUNDUP(IF(OR('Room Details'!$J1803=0,ISBLANK('Room Details'!$J1803),'Room Details'!$J1803="N/A"),0,IF('Room Details'!$J1803&gt;$D1815,('Room Details'!$J1803/$E1815)+$F1815,IF('Room Details'!$J1803&lt;=ABS($B1815*$C1815),1,('Room Details'!$J1803/$B1815)+$C1815))),0),0)</f>
        <v>0</v>
      </c>
      <c r="J1815" s="167"/>
      <c r="K1815" s="167"/>
      <c r="L1815" s="156">
        <f t="shared" si="112"/>
        <v>0</v>
      </c>
      <c r="M1815" s="156">
        <f t="shared" si="113"/>
        <v>0</v>
      </c>
      <c r="N1815" s="165"/>
      <c r="O1815" s="165"/>
      <c r="P1815" s="156">
        <f t="shared" si="114"/>
        <v>0</v>
      </c>
      <c r="Q1815" s="156">
        <f t="shared" si="115"/>
        <v>0</v>
      </c>
      <c r="R1815" s="165"/>
      <c r="S1815" s="165"/>
    </row>
    <row r="1816" spans="1:19" x14ac:dyDescent="0.25">
      <c r="A1816" s="156">
        <v>1801</v>
      </c>
      <c r="B1816" s="156" t="e">
        <f>VLOOKUP('Room Details'!$I1804,NCA_Calculations!$I$3:$N$12,2,0)</f>
        <v>#N/A</v>
      </c>
      <c r="C1816" s="156" t="e">
        <f>VLOOKUP('Room Details'!$I1804,NCA_Calculations!$I$3:$N$12,3,0)</f>
        <v>#N/A</v>
      </c>
      <c r="D1816" s="156" t="e">
        <f>VLOOKUP('Room Details'!$I1804,NCA_Calculations!$I$3:$N$12,4,0)</f>
        <v>#N/A</v>
      </c>
      <c r="E1816" s="156" t="e">
        <f>VLOOKUP('Room Details'!$I1804,NCA_Calculations!$I$3:$N$12,5,0)</f>
        <v>#N/A</v>
      </c>
      <c r="F1816" s="156" t="e">
        <f>VLOOKUP('Room Details'!$I1804,NCA_Calculations!$I$3:$N$12,6,0)</f>
        <v>#N/A</v>
      </c>
      <c r="G1816" s="156" t="str">
        <f>IF(OR(ISBLANK('Room Details'!$M1804), 'Room Details'!$M1804 = 0,  'Room Details'!$M1804 = "N/A" ),"Usable","Unusable")</f>
        <v>Usable</v>
      </c>
      <c r="H1816" s="156">
        <f>'Room Details'!$V1804</f>
        <v>0</v>
      </c>
      <c r="I1816" s="156">
        <f>_xlfn.IFNA(ROUNDUP(IF(OR('Room Details'!$J1804=0,ISBLANK('Room Details'!$J1804),'Room Details'!$J1804="N/A"),0,IF('Room Details'!$J1804&gt;$D1816,('Room Details'!$J1804/$E1816)+$F1816,IF('Room Details'!$J1804&lt;=ABS($B1816*$C1816),1,('Room Details'!$J1804/$B1816)+$C1816))),0),0)</f>
        <v>0</v>
      </c>
      <c r="J1816" s="167"/>
      <c r="K1816" s="167"/>
      <c r="L1816" s="156">
        <f t="shared" si="112"/>
        <v>0</v>
      </c>
      <c r="M1816" s="156">
        <f t="shared" si="113"/>
        <v>0</v>
      </c>
      <c r="N1816" s="165"/>
      <c r="O1816" s="165"/>
      <c r="P1816" s="156">
        <f t="shared" si="114"/>
        <v>0</v>
      </c>
      <c r="Q1816" s="156">
        <f t="shared" si="115"/>
        <v>0</v>
      </c>
      <c r="R1816" s="165"/>
      <c r="S1816" s="165"/>
    </row>
    <row r="1817" spans="1:19" x14ac:dyDescent="0.25">
      <c r="A1817" s="156">
        <v>1802</v>
      </c>
      <c r="B1817" s="156" t="e">
        <f>VLOOKUP('Room Details'!$I1805,NCA_Calculations!$I$3:$N$12,2,0)</f>
        <v>#N/A</v>
      </c>
      <c r="C1817" s="156" t="e">
        <f>VLOOKUP('Room Details'!$I1805,NCA_Calculations!$I$3:$N$12,3,0)</f>
        <v>#N/A</v>
      </c>
      <c r="D1817" s="156" t="e">
        <f>VLOOKUP('Room Details'!$I1805,NCA_Calculations!$I$3:$N$12,4,0)</f>
        <v>#N/A</v>
      </c>
      <c r="E1817" s="156" t="e">
        <f>VLOOKUP('Room Details'!$I1805,NCA_Calculations!$I$3:$N$12,5,0)</f>
        <v>#N/A</v>
      </c>
      <c r="F1817" s="156" t="e">
        <f>VLOOKUP('Room Details'!$I1805,NCA_Calculations!$I$3:$N$12,6,0)</f>
        <v>#N/A</v>
      </c>
      <c r="G1817" s="156" t="str">
        <f>IF(OR(ISBLANK('Room Details'!$M1805), 'Room Details'!$M1805 = 0,  'Room Details'!$M1805 = "N/A" ),"Usable","Unusable")</f>
        <v>Usable</v>
      </c>
      <c r="H1817" s="156">
        <f>'Room Details'!$V1805</f>
        <v>0</v>
      </c>
      <c r="I1817" s="156">
        <f>_xlfn.IFNA(ROUNDUP(IF(OR('Room Details'!$J1805=0,ISBLANK('Room Details'!$J1805),'Room Details'!$J1805="N/A"),0,IF('Room Details'!$J1805&gt;$D1817,('Room Details'!$J1805/$E1817)+$F1817,IF('Room Details'!$J1805&lt;=ABS($B1817*$C1817),1,('Room Details'!$J1805/$B1817)+$C1817))),0),0)</f>
        <v>0</v>
      </c>
      <c r="J1817" s="167"/>
      <c r="K1817" s="167"/>
      <c r="L1817" s="156">
        <f t="shared" si="112"/>
        <v>0</v>
      </c>
      <c r="M1817" s="156">
        <f t="shared" si="113"/>
        <v>0</v>
      </c>
      <c r="N1817" s="165"/>
      <c r="O1817" s="165"/>
      <c r="P1817" s="156">
        <f t="shared" si="114"/>
        <v>0</v>
      </c>
      <c r="Q1817" s="156">
        <f t="shared" si="115"/>
        <v>0</v>
      </c>
      <c r="R1817" s="165"/>
      <c r="S1817" s="165"/>
    </row>
    <row r="1818" spans="1:19" x14ac:dyDescent="0.25">
      <c r="A1818" s="156">
        <v>1803</v>
      </c>
      <c r="B1818" s="156" t="e">
        <f>VLOOKUP('Room Details'!$I1806,NCA_Calculations!$I$3:$N$12,2,0)</f>
        <v>#N/A</v>
      </c>
      <c r="C1818" s="156" t="e">
        <f>VLOOKUP('Room Details'!$I1806,NCA_Calculations!$I$3:$N$12,3,0)</f>
        <v>#N/A</v>
      </c>
      <c r="D1818" s="156" t="e">
        <f>VLOOKUP('Room Details'!$I1806,NCA_Calculations!$I$3:$N$12,4,0)</f>
        <v>#N/A</v>
      </c>
      <c r="E1818" s="156" t="e">
        <f>VLOOKUP('Room Details'!$I1806,NCA_Calculations!$I$3:$N$12,5,0)</f>
        <v>#N/A</v>
      </c>
      <c r="F1818" s="156" t="e">
        <f>VLOOKUP('Room Details'!$I1806,NCA_Calculations!$I$3:$N$12,6,0)</f>
        <v>#N/A</v>
      </c>
      <c r="G1818" s="156" t="str">
        <f>IF(OR(ISBLANK('Room Details'!$M1806), 'Room Details'!$M1806 = 0,  'Room Details'!$M1806 = "N/A" ),"Usable","Unusable")</f>
        <v>Usable</v>
      </c>
      <c r="H1818" s="156">
        <f>'Room Details'!$V1806</f>
        <v>0</v>
      </c>
      <c r="I1818" s="156">
        <f>_xlfn.IFNA(ROUNDUP(IF(OR('Room Details'!$J1806=0,ISBLANK('Room Details'!$J1806),'Room Details'!$J1806="N/A"),0,IF('Room Details'!$J1806&gt;$D1818,('Room Details'!$J1806/$E1818)+$F1818,IF('Room Details'!$J1806&lt;=ABS($B1818*$C1818),1,('Room Details'!$J1806/$B1818)+$C1818))),0),0)</f>
        <v>0</v>
      </c>
      <c r="J1818" s="167"/>
      <c r="K1818" s="167"/>
      <c r="L1818" s="156">
        <f t="shared" si="112"/>
        <v>0</v>
      </c>
      <c r="M1818" s="156">
        <f t="shared" si="113"/>
        <v>0</v>
      </c>
      <c r="N1818" s="165"/>
      <c r="O1818" s="165"/>
      <c r="P1818" s="156">
        <f t="shared" si="114"/>
        <v>0</v>
      </c>
      <c r="Q1818" s="156">
        <f t="shared" si="115"/>
        <v>0</v>
      </c>
      <c r="R1818" s="165"/>
      <c r="S1818" s="165"/>
    </row>
    <row r="1819" spans="1:19" x14ac:dyDescent="0.25">
      <c r="A1819" s="156">
        <v>1804</v>
      </c>
      <c r="B1819" s="156" t="e">
        <f>VLOOKUP('Room Details'!$I1807,NCA_Calculations!$I$3:$N$12,2,0)</f>
        <v>#N/A</v>
      </c>
      <c r="C1819" s="156" t="e">
        <f>VLOOKUP('Room Details'!$I1807,NCA_Calculations!$I$3:$N$12,3,0)</f>
        <v>#N/A</v>
      </c>
      <c r="D1819" s="156" t="e">
        <f>VLOOKUP('Room Details'!$I1807,NCA_Calculations!$I$3:$N$12,4,0)</f>
        <v>#N/A</v>
      </c>
      <c r="E1819" s="156" t="e">
        <f>VLOOKUP('Room Details'!$I1807,NCA_Calculations!$I$3:$N$12,5,0)</f>
        <v>#N/A</v>
      </c>
      <c r="F1819" s="156" t="e">
        <f>VLOOKUP('Room Details'!$I1807,NCA_Calculations!$I$3:$N$12,6,0)</f>
        <v>#N/A</v>
      </c>
      <c r="G1819" s="156" t="str">
        <f>IF(OR(ISBLANK('Room Details'!$M1807), 'Room Details'!$M1807 = 0,  'Room Details'!$M1807 = "N/A" ),"Usable","Unusable")</f>
        <v>Usable</v>
      </c>
      <c r="H1819" s="156">
        <f>'Room Details'!$V1807</f>
        <v>0</v>
      </c>
      <c r="I1819" s="156">
        <f>_xlfn.IFNA(ROUNDUP(IF(OR('Room Details'!$J1807=0,ISBLANK('Room Details'!$J1807),'Room Details'!$J1807="N/A"),0,IF('Room Details'!$J1807&gt;$D1819,('Room Details'!$J1807/$E1819)+$F1819,IF('Room Details'!$J1807&lt;=ABS($B1819*$C1819),1,('Room Details'!$J1807/$B1819)+$C1819))),0),0)</f>
        <v>0</v>
      </c>
      <c r="J1819" s="167"/>
      <c r="K1819" s="167"/>
      <c r="L1819" s="156">
        <f t="shared" si="112"/>
        <v>0</v>
      </c>
      <c r="M1819" s="156">
        <f t="shared" si="113"/>
        <v>0</v>
      </c>
      <c r="N1819" s="165"/>
      <c r="O1819" s="165"/>
      <c r="P1819" s="156">
        <f t="shared" si="114"/>
        <v>0</v>
      </c>
      <c r="Q1819" s="156">
        <f t="shared" si="115"/>
        <v>0</v>
      </c>
      <c r="R1819" s="165"/>
      <c r="S1819" s="165"/>
    </row>
    <row r="1820" spans="1:19" x14ac:dyDescent="0.25">
      <c r="A1820" s="156">
        <v>1805</v>
      </c>
      <c r="B1820" s="156" t="e">
        <f>VLOOKUP('Room Details'!$I1808,NCA_Calculations!$I$3:$N$12,2,0)</f>
        <v>#N/A</v>
      </c>
      <c r="C1820" s="156" t="e">
        <f>VLOOKUP('Room Details'!$I1808,NCA_Calculations!$I$3:$N$12,3,0)</f>
        <v>#N/A</v>
      </c>
      <c r="D1820" s="156" t="e">
        <f>VLOOKUP('Room Details'!$I1808,NCA_Calculations!$I$3:$N$12,4,0)</f>
        <v>#N/A</v>
      </c>
      <c r="E1820" s="156" t="e">
        <f>VLOOKUP('Room Details'!$I1808,NCA_Calculations!$I$3:$N$12,5,0)</f>
        <v>#N/A</v>
      </c>
      <c r="F1820" s="156" t="e">
        <f>VLOOKUP('Room Details'!$I1808,NCA_Calculations!$I$3:$N$12,6,0)</f>
        <v>#N/A</v>
      </c>
      <c r="G1820" s="156" t="str">
        <f>IF(OR(ISBLANK('Room Details'!$M1808), 'Room Details'!$M1808 = 0,  'Room Details'!$M1808 = "N/A" ),"Usable","Unusable")</f>
        <v>Usable</v>
      </c>
      <c r="H1820" s="156">
        <f>'Room Details'!$V1808</f>
        <v>0</v>
      </c>
      <c r="I1820" s="156">
        <f>_xlfn.IFNA(ROUNDUP(IF(OR('Room Details'!$J1808=0,ISBLANK('Room Details'!$J1808),'Room Details'!$J1808="N/A"),0,IF('Room Details'!$J1808&gt;$D1820,('Room Details'!$J1808/$E1820)+$F1820,IF('Room Details'!$J1808&lt;=ABS($B1820*$C1820),1,('Room Details'!$J1808/$B1820)+$C1820))),0),0)</f>
        <v>0</v>
      </c>
      <c r="J1820" s="167"/>
      <c r="K1820" s="167"/>
      <c r="L1820" s="156">
        <f t="shared" si="112"/>
        <v>0</v>
      </c>
      <c r="M1820" s="156">
        <f t="shared" si="113"/>
        <v>0</v>
      </c>
      <c r="N1820" s="165"/>
      <c r="O1820" s="165"/>
      <c r="P1820" s="156">
        <f t="shared" si="114"/>
        <v>0</v>
      </c>
      <c r="Q1820" s="156">
        <f t="shared" si="115"/>
        <v>0</v>
      </c>
      <c r="R1820" s="165"/>
      <c r="S1820" s="165"/>
    </row>
    <row r="1821" spans="1:19" x14ac:dyDescent="0.25">
      <c r="A1821" s="156">
        <v>1806</v>
      </c>
      <c r="B1821" s="156" t="e">
        <f>VLOOKUP('Room Details'!$I1809,NCA_Calculations!$I$3:$N$12,2,0)</f>
        <v>#N/A</v>
      </c>
      <c r="C1821" s="156" t="e">
        <f>VLOOKUP('Room Details'!$I1809,NCA_Calculations!$I$3:$N$12,3,0)</f>
        <v>#N/A</v>
      </c>
      <c r="D1821" s="156" t="e">
        <f>VLOOKUP('Room Details'!$I1809,NCA_Calculations!$I$3:$N$12,4,0)</f>
        <v>#N/A</v>
      </c>
      <c r="E1821" s="156" t="e">
        <f>VLOOKUP('Room Details'!$I1809,NCA_Calculations!$I$3:$N$12,5,0)</f>
        <v>#N/A</v>
      </c>
      <c r="F1821" s="156" t="e">
        <f>VLOOKUP('Room Details'!$I1809,NCA_Calculations!$I$3:$N$12,6,0)</f>
        <v>#N/A</v>
      </c>
      <c r="G1821" s="156" t="str">
        <f>IF(OR(ISBLANK('Room Details'!$M1809), 'Room Details'!$M1809 = 0,  'Room Details'!$M1809 = "N/A" ),"Usable","Unusable")</f>
        <v>Usable</v>
      </c>
      <c r="H1821" s="156">
        <f>'Room Details'!$V1809</f>
        <v>0</v>
      </c>
      <c r="I1821" s="156">
        <f>_xlfn.IFNA(ROUNDUP(IF(OR('Room Details'!$J1809=0,ISBLANK('Room Details'!$J1809),'Room Details'!$J1809="N/A"),0,IF('Room Details'!$J1809&gt;$D1821,('Room Details'!$J1809/$E1821)+$F1821,IF('Room Details'!$J1809&lt;=ABS($B1821*$C1821),1,('Room Details'!$J1809/$B1821)+$C1821))),0),0)</f>
        <v>0</v>
      </c>
      <c r="J1821" s="167"/>
      <c r="K1821" s="167"/>
      <c r="L1821" s="156">
        <f t="shared" si="112"/>
        <v>0</v>
      </c>
      <c r="M1821" s="156">
        <f t="shared" si="113"/>
        <v>0</v>
      </c>
      <c r="N1821" s="165"/>
      <c r="O1821" s="165"/>
      <c r="P1821" s="156">
        <f t="shared" si="114"/>
        <v>0</v>
      </c>
      <c r="Q1821" s="156">
        <f t="shared" si="115"/>
        <v>0</v>
      </c>
      <c r="R1821" s="165"/>
      <c r="S1821" s="165"/>
    </row>
    <row r="1822" spans="1:19" x14ac:dyDescent="0.25">
      <c r="A1822" s="156">
        <v>1807</v>
      </c>
      <c r="B1822" s="156" t="e">
        <f>VLOOKUP('Room Details'!$I1810,NCA_Calculations!$I$3:$N$12,2,0)</f>
        <v>#N/A</v>
      </c>
      <c r="C1822" s="156" t="e">
        <f>VLOOKUP('Room Details'!$I1810,NCA_Calculations!$I$3:$N$12,3,0)</f>
        <v>#N/A</v>
      </c>
      <c r="D1822" s="156" t="e">
        <f>VLOOKUP('Room Details'!$I1810,NCA_Calculations!$I$3:$N$12,4,0)</f>
        <v>#N/A</v>
      </c>
      <c r="E1822" s="156" t="e">
        <f>VLOOKUP('Room Details'!$I1810,NCA_Calculations!$I$3:$N$12,5,0)</f>
        <v>#N/A</v>
      </c>
      <c r="F1822" s="156" t="e">
        <f>VLOOKUP('Room Details'!$I1810,NCA_Calculations!$I$3:$N$12,6,0)</f>
        <v>#N/A</v>
      </c>
      <c r="G1822" s="156" t="str">
        <f>IF(OR(ISBLANK('Room Details'!$M1810), 'Room Details'!$M1810 = 0,  'Room Details'!$M1810 = "N/A" ),"Usable","Unusable")</f>
        <v>Usable</v>
      </c>
      <c r="H1822" s="156">
        <f>'Room Details'!$V1810</f>
        <v>0</v>
      </c>
      <c r="I1822" s="156">
        <f>_xlfn.IFNA(ROUNDUP(IF(OR('Room Details'!$J1810=0,ISBLANK('Room Details'!$J1810),'Room Details'!$J1810="N/A"),0,IF('Room Details'!$J1810&gt;$D1822,('Room Details'!$J1810/$E1822)+$F1822,IF('Room Details'!$J1810&lt;=ABS($B1822*$C1822),1,('Room Details'!$J1810/$B1822)+$C1822))),0),0)</f>
        <v>0</v>
      </c>
      <c r="J1822" s="167"/>
      <c r="K1822" s="167"/>
      <c r="L1822" s="156">
        <f t="shared" si="112"/>
        <v>0</v>
      </c>
      <c r="M1822" s="156">
        <f t="shared" si="113"/>
        <v>0</v>
      </c>
      <c r="N1822" s="165"/>
      <c r="O1822" s="165"/>
      <c r="P1822" s="156">
        <f t="shared" si="114"/>
        <v>0</v>
      </c>
      <c r="Q1822" s="156">
        <f t="shared" si="115"/>
        <v>0</v>
      </c>
      <c r="R1822" s="165"/>
      <c r="S1822" s="165"/>
    </row>
    <row r="1823" spans="1:19" x14ac:dyDescent="0.25">
      <c r="A1823" s="156">
        <v>1808</v>
      </c>
      <c r="B1823" s="156" t="e">
        <f>VLOOKUP('Room Details'!$I1811,NCA_Calculations!$I$3:$N$12,2,0)</f>
        <v>#N/A</v>
      </c>
      <c r="C1823" s="156" t="e">
        <f>VLOOKUP('Room Details'!$I1811,NCA_Calculations!$I$3:$N$12,3,0)</f>
        <v>#N/A</v>
      </c>
      <c r="D1823" s="156" t="e">
        <f>VLOOKUP('Room Details'!$I1811,NCA_Calculations!$I$3:$N$12,4,0)</f>
        <v>#N/A</v>
      </c>
      <c r="E1823" s="156" t="e">
        <f>VLOOKUP('Room Details'!$I1811,NCA_Calculations!$I$3:$N$12,5,0)</f>
        <v>#N/A</v>
      </c>
      <c r="F1823" s="156" t="e">
        <f>VLOOKUP('Room Details'!$I1811,NCA_Calculations!$I$3:$N$12,6,0)</f>
        <v>#N/A</v>
      </c>
      <c r="G1823" s="156" t="str">
        <f>IF(OR(ISBLANK('Room Details'!$M1811), 'Room Details'!$M1811 = 0,  'Room Details'!$M1811 = "N/A" ),"Usable","Unusable")</f>
        <v>Usable</v>
      </c>
      <c r="H1823" s="156">
        <f>'Room Details'!$V1811</f>
        <v>0</v>
      </c>
      <c r="I1823" s="156">
        <f>_xlfn.IFNA(ROUNDUP(IF(OR('Room Details'!$J1811=0,ISBLANK('Room Details'!$J1811),'Room Details'!$J1811="N/A"),0,IF('Room Details'!$J1811&gt;$D1823,('Room Details'!$J1811/$E1823)+$F1823,IF('Room Details'!$J1811&lt;=ABS($B1823*$C1823),1,('Room Details'!$J1811/$B1823)+$C1823))),0),0)</f>
        <v>0</v>
      </c>
      <c r="J1823" s="167"/>
      <c r="K1823" s="167"/>
      <c r="L1823" s="156">
        <f t="shared" si="112"/>
        <v>0</v>
      </c>
      <c r="M1823" s="156">
        <f t="shared" si="113"/>
        <v>0</v>
      </c>
      <c r="N1823" s="165"/>
      <c r="O1823" s="165"/>
      <c r="P1823" s="156">
        <f t="shared" si="114"/>
        <v>0</v>
      </c>
      <c r="Q1823" s="156">
        <f t="shared" si="115"/>
        <v>0</v>
      </c>
      <c r="R1823" s="165"/>
      <c r="S1823" s="165"/>
    </row>
    <row r="1824" spans="1:19" x14ac:dyDescent="0.25">
      <c r="A1824" s="156">
        <v>1809</v>
      </c>
      <c r="B1824" s="156" t="e">
        <f>VLOOKUP('Room Details'!$I1812,NCA_Calculations!$I$3:$N$12,2,0)</f>
        <v>#N/A</v>
      </c>
      <c r="C1824" s="156" t="e">
        <f>VLOOKUP('Room Details'!$I1812,NCA_Calculations!$I$3:$N$12,3,0)</f>
        <v>#N/A</v>
      </c>
      <c r="D1824" s="156" t="e">
        <f>VLOOKUP('Room Details'!$I1812,NCA_Calculations!$I$3:$N$12,4,0)</f>
        <v>#N/A</v>
      </c>
      <c r="E1824" s="156" t="e">
        <f>VLOOKUP('Room Details'!$I1812,NCA_Calculations!$I$3:$N$12,5,0)</f>
        <v>#N/A</v>
      </c>
      <c r="F1824" s="156" t="e">
        <f>VLOOKUP('Room Details'!$I1812,NCA_Calculations!$I$3:$N$12,6,0)</f>
        <v>#N/A</v>
      </c>
      <c r="G1824" s="156" t="str">
        <f>IF(OR(ISBLANK('Room Details'!$M1812), 'Room Details'!$M1812 = 0,  'Room Details'!$M1812 = "N/A" ),"Usable","Unusable")</f>
        <v>Usable</v>
      </c>
      <c r="H1824" s="156">
        <f>'Room Details'!$V1812</f>
        <v>0</v>
      </c>
      <c r="I1824" s="156">
        <f>_xlfn.IFNA(ROUNDUP(IF(OR('Room Details'!$J1812=0,ISBLANK('Room Details'!$J1812),'Room Details'!$J1812="N/A"),0,IF('Room Details'!$J1812&gt;$D1824,('Room Details'!$J1812/$E1824)+$F1824,IF('Room Details'!$J1812&lt;=ABS($B1824*$C1824),1,('Room Details'!$J1812/$B1824)+$C1824))),0),0)</f>
        <v>0</v>
      </c>
      <c r="J1824" s="167"/>
      <c r="K1824" s="167"/>
      <c r="L1824" s="156">
        <f t="shared" si="112"/>
        <v>0</v>
      </c>
      <c r="M1824" s="156">
        <f t="shared" si="113"/>
        <v>0</v>
      </c>
      <c r="N1824" s="165"/>
      <c r="O1824" s="165"/>
      <c r="P1824" s="156">
        <f t="shared" si="114"/>
        <v>0</v>
      </c>
      <c r="Q1824" s="156">
        <f t="shared" si="115"/>
        <v>0</v>
      </c>
      <c r="R1824" s="165"/>
      <c r="S1824" s="165"/>
    </row>
    <row r="1825" spans="1:19" x14ac:dyDescent="0.25">
      <c r="A1825" s="156">
        <v>1810</v>
      </c>
      <c r="B1825" s="156" t="e">
        <f>VLOOKUP('Room Details'!$I1813,NCA_Calculations!$I$3:$N$12,2,0)</f>
        <v>#N/A</v>
      </c>
      <c r="C1825" s="156" t="e">
        <f>VLOOKUP('Room Details'!$I1813,NCA_Calculations!$I$3:$N$12,3,0)</f>
        <v>#N/A</v>
      </c>
      <c r="D1825" s="156" t="e">
        <f>VLOOKUP('Room Details'!$I1813,NCA_Calculations!$I$3:$N$12,4,0)</f>
        <v>#N/A</v>
      </c>
      <c r="E1825" s="156" t="e">
        <f>VLOOKUP('Room Details'!$I1813,NCA_Calculations!$I$3:$N$12,5,0)</f>
        <v>#N/A</v>
      </c>
      <c r="F1825" s="156" t="e">
        <f>VLOOKUP('Room Details'!$I1813,NCA_Calculations!$I$3:$N$12,6,0)</f>
        <v>#N/A</v>
      </c>
      <c r="G1825" s="156" t="str">
        <f>IF(OR(ISBLANK('Room Details'!$M1813), 'Room Details'!$M1813 = 0,  'Room Details'!$M1813 = "N/A" ),"Usable","Unusable")</f>
        <v>Usable</v>
      </c>
      <c r="H1825" s="156">
        <f>'Room Details'!$V1813</f>
        <v>0</v>
      </c>
      <c r="I1825" s="156">
        <f>_xlfn.IFNA(ROUNDUP(IF(OR('Room Details'!$J1813=0,ISBLANK('Room Details'!$J1813),'Room Details'!$J1813="N/A"),0,IF('Room Details'!$J1813&gt;$D1825,('Room Details'!$J1813/$E1825)+$F1825,IF('Room Details'!$J1813&lt;=ABS($B1825*$C1825),1,('Room Details'!$J1813/$B1825)+$C1825))),0),0)</f>
        <v>0</v>
      </c>
      <c r="J1825" s="167"/>
      <c r="K1825" s="167"/>
      <c r="L1825" s="156">
        <f t="shared" si="112"/>
        <v>0</v>
      </c>
      <c r="M1825" s="156">
        <f t="shared" si="113"/>
        <v>0</v>
      </c>
      <c r="N1825" s="165"/>
      <c r="O1825" s="165"/>
      <c r="P1825" s="156">
        <f t="shared" si="114"/>
        <v>0</v>
      </c>
      <c r="Q1825" s="156">
        <f t="shared" si="115"/>
        <v>0</v>
      </c>
      <c r="R1825" s="165"/>
      <c r="S1825" s="165"/>
    </row>
    <row r="1826" spans="1:19" x14ac:dyDescent="0.25">
      <c r="A1826" s="156">
        <v>1811</v>
      </c>
      <c r="B1826" s="156" t="e">
        <f>VLOOKUP('Room Details'!$I1814,NCA_Calculations!$I$3:$N$12,2,0)</f>
        <v>#N/A</v>
      </c>
      <c r="C1826" s="156" t="e">
        <f>VLOOKUP('Room Details'!$I1814,NCA_Calculations!$I$3:$N$12,3,0)</f>
        <v>#N/A</v>
      </c>
      <c r="D1826" s="156" t="e">
        <f>VLOOKUP('Room Details'!$I1814,NCA_Calculations!$I$3:$N$12,4,0)</f>
        <v>#N/A</v>
      </c>
      <c r="E1826" s="156" t="e">
        <f>VLOOKUP('Room Details'!$I1814,NCA_Calculations!$I$3:$N$12,5,0)</f>
        <v>#N/A</v>
      </c>
      <c r="F1826" s="156" t="e">
        <f>VLOOKUP('Room Details'!$I1814,NCA_Calculations!$I$3:$N$12,6,0)</f>
        <v>#N/A</v>
      </c>
      <c r="G1826" s="156" t="str">
        <f>IF(OR(ISBLANK('Room Details'!$M1814), 'Room Details'!$M1814 = 0,  'Room Details'!$M1814 = "N/A" ),"Usable","Unusable")</f>
        <v>Usable</v>
      </c>
      <c r="H1826" s="156">
        <f>'Room Details'!$V1814</f>
        <v>0</v>
      </c>
      <c r="I1826" s="156">
        <f>_xlfn.IFNA(ROUNDUP(IF(OR('Room Details'!$J1814=0,ISBLANK('Room Details'!$J1814),'Room Details'!$J1814="N/A"),0,IF('Room Details'!$J1814&gt;$D1826,('Room Details'!$J1814/$E1826)+$F1826,IF('Room Details'!$J1814&lt;=ABS($B1826*$C1826),1,('Room Details'!$J1814/$B1826)+$C1826))),0),0)</f>
        <v>0</v>
      </c>
      <c r="J1826" s="167"/>
      <c r="K1826" s="167"/>
      <c r="L1826" s="156">
        <f t="shared" si="112"/>
        <v>0</v>
      </c>
      <c r="M1826" s="156">
        <f t="shared" si="113"/>
        <v>0</v>
      </c>
      <c r="N1826" s="165"/>
      <c r="O1826" s="165"/>
      <c r="P1826" s="156">
        <f t="shared" si="114"/>
        <v>0</v>
      </c>
      <c r="Q1826" s="156">
        <f t="shared" si="115"/>
        <v>0</v>
      </c>
      <c r="R1826" s="165"/>
      <c r="S1826" s="165"/>
    </row>
    <row r="1827" spans="1:19" x14ac:dyDescent="0.25">
      <c r="A1827" s="156">
        <v>1812</v>
      </c>
      <c r="B1827" s="156" t="e">
        <f>VLOOKUP('Room Details'!$I1815,NCA_Calculations!$I$3:$N$12,2,0)</f>
        <v>#N/A</v>
      </c>
      <c r="C1827" s="156" t="e">
        <f>VLOOKUP('Room Details'!$I1815,NCA_Calculations!$I$3:$N$12,3,0)</f>
        <v>#N/A</v>
      </c>
      <c r="D1827" s="156" t="e">
        <f>VLOOKUP('Room Details'!$I1815,NCA_Calculations!$I$3:$N$12,4,0)</f>
        <v>#N/A</v>
      </c>
      <c r="E1827" s="156" t="e">
        <f>VLOOKUP('Room Details'!$I1815,NCA_Calculations!$I$3:$N$12,5,0)</f>
        <v>#N/A</v>
      </c>
      <c r="F1827" s="156" t="e">
        <f>VLOOKUP('Room Details'!$I1815,NCA_Calculations!$I$3:$N$12,6,0)</f>
        <v>#N/A</v>
      </c>
      <c r="G1827" s="156" t="str">
        <f>IF(OR(ISBLANK('Room Details'!$M1815), 'Room Details'!$M1815 = 0,  'Room Details'!$M1815 = "N/A" ),"Usable","Unusable")</f>
        <v>Usable</v>
      </c>
      <c r="H1827" s="156">
        <f>'Room Details'!$V1815</f>
        <v>0</v>
      </c>
      <c r="I1827" s="156">
        <f>_xlfn.IFNA(ROUNDUP(IF(OR('Room Details'!$J1815=0,ISBLANK('Room Details'!$J1815),'Room Details'!$J1815="N/A"),0,IF('Room Details'!$J1815&gt;$D1827,('Room Details'!$J1815/$E1827)+$F1827,IF('Room Details'!$J1815&lt;=ABS($B1827*$C1827),1,('Room Details'!$J1815/$B1827)+$C1827))),0),0)</f>
        <v>0</v>
      </c>
      <c r="J1827" s="167"/>
      <c r="K1827" s="167"/>
      <c r="L1827" s="156">
        <f t="shared" si="112"/>
        <v>0</v>
      </c>
      <c r="M1827" s="156">
        <f t="shared" si="113"/>
        <v>0</v>
      </c>
      <c r="N1827" s="165"/>
      <c r="O1827" s="165"/>
      <c r="P1827" s="156">
        <f t="shared" si="114"/>
        <v>0</v>
      </c>
      <c r="Q1827" s="156">
        <f t="shared" si="115"/>
        <v>0</v>
      </c>
      <c r="R1827" s="165"/>
      <c r="S1827" s="165"/>
    </row>
    <row r="1828" spans="1:19" x14ac:dyDescent="0.25">
      <c r="A1828" s="156">
        <v>1813</v>
      </c>
      <c r="B1828" s="156" t="e">
        <f>VLOOKUP('Room Details'!$I1816,NCA_Calculations!$I$3:$N$12,2,0)</f>
        <v>#N/A</v>
      </c>
      <c r="C1828" s="156" t="e">
        <f>VLOOKUP('Room Details'!$I1816,NCA_Calculations!$I$3:$N$12,3,0)</f>
        <v>#N/A</v>
      </c>
      <c r="D1828" s="156" t="e">
        <f>VLOOKUP('Room Details'!$I1816,NCA_Calculations!$I$3:$N$12,4,0)</f>
        <v>#N/A</v>
      </c>
      <c r="E1828" s="156" t="e">
        <f>VLOOKUP('Room Details'!$I1816,NCA_Calculations!$I$3:$N$12,5,0)</f>
        <v>#N/A</v>
      </c>
      <c r="F1828" s="156" t="e">
        <f>VLOOKUP('Room Details'!$I1816,NCA_Calculations!$I$3:$N$12,6,0)</f>
        <v>#N/A</v>
      </c>
      <c r="G1828" s="156" t="str">
        <f>IF(OR(ISBLANK('Room Details'!$M1816), 'Room Details'!$M1816 = 0,  'Room Details'!$M1816 = "N/A" ),"Usable","Unusable")</f>
        <v>Usable</v>
      </c>
      <c r="H1828" s="156">
        <f>'Room Details'!$V1816</f>
        <v>0</v>
      </c>
      <c r="I1828" s="156">
        <f>_xlfn.IFNA(ROUNDUP(IF(OR('Room Details'!$J1816=0,ISBLANK('Room Details'!$J1816),'Room Details'!$J1816="N/A"),0,IF('Room Details'!$J1816&gt;$D1828,('Room Details'!$J1816/$E1828)+$F1828,IF('Room Details'!$J1816&lt;=ABS($B1828*$C1828),1,('Room Details'!$J1816/$B1828)+$C1828))),0),0)</f>
        <v>0</v>
      </c>
      <c r="J1828" s="167"/>
      <c r="K1828" s="167"/>
      <c r="L1828" s="156">
        <f t="shared" si="112"/>
        <v>0</v>
      </c>
      <c r="M1828" s="156">
        <f t="shared" si="113"/>
        <v>0</v>
      </c>
      <c r="N1828" s="165"/>
      <c r="O1828" s="165"/>
      <c r="P1828" s="156">
        <f t="shared" si="114"/>
        <v>0</v>
      </c>
      <c r="Q1828" s="156">
        <f t="shared" si="115"/>
        <v>0</v>
      </c>
      <c r="R1828" s="165"/>
      <c r="S1828" s="165"/>
    </row>
    <row r="1829" spans="1:19" x14ac:dyDescent="0.25">
      <c r="A1829" s="156">
        <v>1814</v>
      </c>
      <c r="B1829" s="156" t="e">
        <f>VLOOKUP('Room Details'!$I1817,NCA_Calculations!$I$3:$N$12,2,0)</f>
        <v>#N/A</v>
      </c>
      <c r="C1829" s="156" t="e">
        <f>VLOOKUP('Room Details'!$I1817,NCA_Calculations!$I$3:$N$12,3,0)</f>
        <v>#N/A</v>
      </c>
      <c r="D1829" s="156" t="e">
        <f>VLOOKUP('Room Details'!$I1817,NCA_Calculations!$I$3:$N$12,4,0)</f>
        <v>#N/A</v>
      </c>
      <c r="E1829" s="156" t="e">
        <f>VLOOKUP('Room Details'!$I1817,NCA_Calculations!$I$3:$N$12,5,0)</f>
        <v>#N/A</v>
      </c>
      <c r="F1829" s="156" t="e">
        <f>VLOOKUP('Room Details'!$I1817,NCA_Calculations!$I$3:$N$12,6,0)</f>
        <v>#N/A</v>
      </c>
      <c r="G1829" s="156" t="str">
        <f>IF(OR(ISBLANK('Room Details'!$M1817), 'Room Details'!$M1817 = 0,  'Room Details'!$M1817 = "N/A" ),"Usable","Unusable")</f>
        <v>Usable</v>
      </c>
      <c r="H1829" s="156">
        <f>'Room Details'!$V1817</f>
        <v>0</v>
      </c>
      <c r="I1829" s="156">
        <f>_xlfn.IFNA(ROUNDUP(IF(OR('Room Details'!$J1817=0,ISBLANK('Room Details'!$J1817),'Room Details'!$J1817="N/A"),0,IF('Room Details'!$J1817&gt;$D1829,('Room Details'!$J1817/$E1829)+$F1829,IF('Room Details'!$J1817&lt;=ABS($B1829*$C1829),1,('Room Details'!$J1817/$B1829)+$C1829))),0),0)</f>
        <v>0</v>
      </c>
      <c r="J1829" s="167"/>
      <c r="K1829" s="167"/>
      <c r="L1829" s="156">
        <f t="shared" si="112"/>
        <v>0</v>
      </c>
      <c r="M1829" s="156">
        <f t="shared" si="113"/>
        <v>0</v>
      </c>
      <c r="N1829" s="165"/>
      <c r="O1829" s="165"/>
      <c r="P1829" s="156">
        <f t="shared" si="114"/>
        <v>0</v>
      </c>
      <c r="Q1829" s="156">
        <f t="shared" si="115"/>
        <v>0</v>
      </c>
      <c r="R1829" s="165"/>
      <c r="S1829" s="165"/>
    </row>
    <row r="1830" spans="1:19" x14ac:dyDescent="0.25">
      <c r="A1830" s="156">
        <v>1815</v>
      </c>
      <c r="B1830" s="156" t="e">
        <f>VLOOKUP('Room Details'!$I1818,NCA_Calculations!$I$3:$N$12,2,0)</f>
        <v>#N/A</v>
      </c>
      <c r="C1830" s="156" t="e">
        <f>VLOOKUP('Room Details'!$I1818,NCA_Calculations!$I$3:$N$12,3,0)</f>
        <v>#N/A</v>
      </c>
      <c r="D1830" s="156" t="e">
        <f>VLOOKUP('Room Details'!$I1818,NCA_Calculations!$I$3:$N$12,4,0)</f>
        <v>#N/A</v>
      </c>
      <c r="E1830" s="156" t="e">
        <f>VLOOKUP('Room Details'!$I1818,NCA_Calculations!$I$3:$N$12,5,0)</f>
        <v>#N/A</v>
      </c>
      <c r="F1830" s="156" t="e">
        <f>VLOOKUP('Room Details'!$I1818,NCA_Calculations!$I$3:$N$12,6,0)</f>
        <v>#N/A</v>
      </c>
      <c r="G1830" s="156" t="str">
        <f>IF(OR(ISBLANK('Room Details'!$M1818), 'Room Details'!$M1818 = 0,  'Room Details'!$M1818 = "N/A" ),"Usable","Unusable")</f>
        <v>Usable</v>
      </c>
      <c r="H1830" s="156">
        <f>'Room Details'!$V1818</f>
        <v>0</v>
      </c>
      <c r="I1830" s="156">
        <f>_xlfn.IFNA(ROUNDUP(IF(OR('Room Details'!$J1818=0,ISBLANK('Room Details'!$J1818),'Room Details'!$J1818="N/A"),0,IF('Room Details'!$J1818&gt;$D1830,('Room Details'!$J1818/$E1830)+$F1830,IF('Room Details'!$J1818&lt;=ABS($B1830*$C1830),1,('Room Details'!$J1818/$B1830)+$C1830))),0),0)</f>
        <v>0</v>
      </c>
      <c r="J1830" s="167"/>
      <c r="K1830" s="167"/>
      <c r="L1830" s="156">
        <f t="shared" si="112"/>
        <v>0</v>
      </c>
      <c r="M1830" s="156">
        <f t="shared" si="113"/>
        <v>0</v>
      </c>
      <c r="N1830" s="165"/>
      <c r="O1830" s="165"/>
      <c r="P1830" s="156">
        <f t="shared" si="114"/>
        <v>0</v>
      </c>
      <c r="Q1830" s="156">
        <f t="shared" si="115"/>
        <v>0</v>
      </c>
      <c r="R1830" s="165"/>
      <c r="S1830" s="165"/>
    </row>
    <row r="1831" spans="1:19" x14ac:dyDescent="0.25">
      <c r="A1831" s="156">
        <v>1816</v>
      </c>
      <c r="B1831" s="156" t="e">
        <f>VLOOKUP('Room Details'!$I1819,NCA_Calculations!$I$3:$N$12,2,0)</f>
        <v>#N/A</v>
      </c>
      <c r="C1831" s="156" t="e">
        <f>VLOOKUP('Room Details'!$I1819,NCA_Calculations!$I$3:$N$12,3,0)</f>
        <v>#N/A</v>
      </c>
      <c r="D1831" s="156" t="e">
        <f>VLOOKUP('Room Details'!$I1819,NCA_Calculations!$I$3:$N$12,4,0)</f>
        <v>#N/A</v>
      </c>
      <c r="E1831" s="156" t="e">
        <f>VLOOKUP('Room Details'!$I1819,NCA_Calculations!$I$3:$N$12,5,0)</f>
        <v>#N/A</v>
      </c>
      <c r="F1831" s="156" t="e">
        <f>VLOOKUP('Room Details'!$I1819,NCA_Calculations!$I$3:$N$12,6,0)</f>
        <v>#N/A</v>
      </c>
      <c r="G1831" s="156" t="str">
        <f>IF(OR(ISBLANK('Room Details'!$M1819), 'Room Details'!$M1819 = 0,  'Room Details'!$M1819 = "N/A" ),"Usable","Unusable")</f>
        <v>Usable</v>
      </c>
      <c r="H1831" s="156">
        <f>'Room Details'!$V1819</f>
        <v>0</v>
      </c>
      <c r="I1831" s="156">
        <f>_xlfn.IFNA(ROUNDUP(IF(OR('Room Details'!$J1819=0,ISBLANK('Room Details'!$J1819),'Room Details'!$J1819="N/A"),0,IF('Room Details'!$J1819&gt;$D1831,('Room Details'!$J1819/$E1831)+$F1831,IF('Room Details'!$J1819&lt;=ABS($B1831*$C1831),1,('Room Details'!$J1819/$B1831)+$C1831))),0),0)</f>
        <v>0</v>
      </c>
      <c r="J1831" s="167"/>
      <c r="K1831" s="167"/>
      <c r="L1831" s="156">
        <f t="shared" si="112"/>
        <v>0</v>
      </c>
      <c r="M1831" s="156">
        <f t="shared" si="113"/>
        <v>0</v>
      </c>
      <c r="N1831" s="165"/>
      <c r="O1831" s="165"/>
      <c r="P1831" s="156">
        <f t="shared" si="114"/>
        <v>0</v>
      </c>
      <c r="Q1831" s="156">
        <f t="shared" si="115"/>
        <v>0</v>
      </c>
      <c r="R1831" s="165"/>
      <c r="S1831" s="165"/>
    </row>
    <row r="1832" spans="1:19" x14ac:dyDescent="0.25">
      <c r="A1832" s="156">
        <v>1817</v>
      </c>
      <c r="B1832" s="156" t="e">
        <f>VLOOKUP('Room Details'!$I1820,NCA_Calculations!$I$3:$N$12,2,0)</f>
        <v>#N/A</v>
      </c>
      <c r="C1832" s="156" t="e">
        <f>VLOOKUP('Room Details'!$I1820,NCA_Calculations!$I$3:$N$12,3,0)</f>
        <v>#N/A</v>
      </c>
      <c r="D1832" s="156" t="e">
        <f>VLOOKUP('Room Details'!$I1820,NCA_Calculations!$I$3:$N$12,4,0)</f>
        <v>#N/A</v>
      </c>
      <c r="E1832" s="156" t="e">
        <f>VLOOKUP('Room Details'!$I1820,NCA_Calculations!$I$3:$N$12,5,0)</f>
        <v>#N/A</v>
      </c>
      <c r="F1832" s="156" t="e">
        <f>VLOOKUP('Room Details'!$I1820,NCA_Calculations!$I$3:$N$12,6,0)</f>
        <v>#N/A</v>
      </c>
      <c r="G1832" s="156" t="str">
        <f>IF(OR(ISBLANK('Room Details'!$M1820), 'Room Details'!$M1820 = 0,  'Room Details'!$M1820 = "N/A" ),"Usable","Unusable")</f>
        <v>Usable</v>
      </c>
      <c r="H1832" s="156">
        <f>'Room Details'!$V1820</f>
        <v>0</v>
      </c>
      <c r="I1832" s="156">
        <f>_xlfn.IFNA(ROUNDUP(IF(OR('Room Details'!$J1820=0,ISBLANK('Room Details'!$J1820),'Room Details'!$J1820="N/A"),0,IF('Room Details'!$J1820&gt;$D1832,('Room Details'!$J1820/$E1832)+$F1832,IF('Room Details'!$J1820&lt;=ABS($B1832*$C1832),1,('Room Details'!$J1820/$B1832)+$C1832))),0),0)</f>
        <v>0</v>
      </c>
      <c r="J1832" s="167"/>
      <c r="K1832" s="167"/>
      <c r="L1832" s="156">
        <f t="shared" si="112"/>
        <v>0</v>
      </c>
      <c r="M1832" s="156">
        <f t="shared" si="113"/>
        <v>0</v>
      </c>
      <c r="N1832" s="165"/>
      <c r="O1832" s="165"/>
      <c r="P1832" s="156">
        <f t="shared" si="114"/>
        <v>0</v>
      </c>
      <c r="Q1832" s="156">
        <f t="shared" si="115"/>
        <v>0</v>
      </c>
      <c r="R1832" s="165"/>
      <c r="S1832" s="165"/>
    </row>
    <row r="1833" spans="1:19" x14ac:dyDescent="0.25">
      <c r="A1833" s="156">
        <v>1818</v>
      </c>
      <c r="B1833" s="156" t="e">
        <f>VLOOKUP('Room Details'!$I1821,NCA_Calculations!$I$3:$N$12,2,0)</f>
        <v>#N/A</v>
      </c>
      <c r="C1833" s="156" t="e">
        <f>VLOOKUP('Room Details'!$I1821,NCA_Calculations!$I$3:$N$12,3,0)</f>
        <v>#N/A</v>
      </c>
      <c r="D1833" s="156" t="e">
        <f>VLOOKUP('Room Details'!$I1821,NCA_Calculations!$I$3:$N$12,4,0)</f>
        <v>#N/A</v>
      </c>
      <c r="E1833" s="156" t="e">
        <f>VLOOKUP('Room Details'!$I1821,NCA_Calculations!$I$3:$N$12,5,0)</f>
        <v>#N/A</v>
      </c>
      <c r="F1833" s="156" t="e">
        <f>VLOOKUP('Room Details'!$I1821,NCA_Calculations!$I$3:$N$12,6,0)</f>
        <v>#N/A</v>
      </c>
      <c r="G1833" s="156" t="str">
        <f>IF(OR(ISBLANK('Room Details'!$M1821), 'Room Details'!$M1821 = 0,  'Room Details'!$M1821 = "N/A" ),"Usable","Unusable")</f>
        <v>Usable</v>
      </c>
      <c r="H1833" s="156">
        <f>'Room Details'!$V1821</f>
        <v>0</v>
      </c>
      <c r="I1833" s="156">
        <f>_xlfn.IFNA(ROUNDUP(IF(OR('Room Details'!$J1821=0,ISBLANK('Room Details'!$J1821),'Room Details'!$J1821="N/A"),0,IF('Room Details'!$J1821&gt;$D1833,('Room Details'!$J1821/$E1833)+$F1833,IF('Room Details'!$J1821&lt;=ABS($B1833*$C1833),1,('Room Details'!$J1821/$B1833)+$C1833))),0),0)</f>
        <v>0</v>
      </c>
      <c r="J1833" s="167"/>
      <c r="K1833" s="167"/>
      <c r="L1833" s="156">
        <f t="shared" si="112"/>
        <v>0</v>
      </c>
      <c r="M1833" s="156">
        <f t="shared" si="113"/>
        <v>0</v>
      </c>
      <c r="N1833" s="165"/>
      <c r="O1833" s="165"/>
      <c r="P1833" s="156">
        <f t="shared" si="114"/>
        <v>0</v>
      </c>
      <c r="Q1833" s="156">
        <f t="shared" si="115"/>
        <v>0</v>
      </c>
      <c r="R1833" s="165"/>
      <c r="S1833" s="165"/>
    </row>
    <row r="1834" spans="1:19" x14ac:dyDescent="0.25">
      <c r="A1834" s="156">
        <v>1819</v>
      </c>
      <c r="B1834" s="156" t="e">
        <f>VLOOKUP('Room Details'!$I1822,NCA_Calculations!$I$3:$N$12,2,0)</f>
        <v>#N/A</v>
      </c>
      <c r="C1834" s="156" t="e">
        <f>VLOOKUP('Room Details'!$I1822,NCA_Calculations!$I$3:$N$12,3,0)</f>
        <v>#N/A</v>
      </c>
      <c r="D1834" s="156" t="e">
        <f>VLOOKUP('Room Details'!$I1822,NCA_Calculations!$I$3:$N$12,4,0)</f>
        <v>#N/A</v>
      </c>
      <c r="E1834" s="156" t="e">
        <f>VLOOKUP('Room Details'!$I1822,NCA_Calculations!$I$3:$N$12,5,0)</f>
        <v>#N/A</v>
      </c>
      <c r="F1834" s="156" t="e">
        <f>VLOOKUP('Room Details'!$I1822,NCA_Calculations!$I$3:$N$12,6,0)</f>
        <v>#N/A</v>
      </c>
      <c r="G1834" s="156" t="str">
        <f>IF(OR(ISBLANK('Room Details'!$M1822), 'Room Details'!$M1822 = 0,  'Room Details'!$M1822 = "N/A" ),"Usable","Unusable")</f>
        <v>Usable</v>
      </c>
      <c r="H1834" s="156">
        <f>'Room Details'!$V1822</f>
        <v>0</v>
      </c>
      <c r="I1834" s="156">
        <f>_xlfn.IFNA(ROUNDUP(IF(OR('Room Details'!$J1822=0,ISBLANK('Room Details'!$J1822),'Room Details'!$J1822="N/A"),0,IF('Room Details'!$J1822&gt;$D1834,('Room Details'!$J1822/$E1834)+$F1834,IF('Room Details'!$J1822&lt;=ABS($B1834*$C1834),1,('Room Details'!$J1822/$B1834)+$C1834))),0),0)</f>
        <v>0</v>
      </c>
      <c r="J1834" s="167"/>
      <c r="K1834" s="167"/>
      <c r="L1834" s="156">
        <f t="shared" si="112"/>
        <v>0</v>
      </c>
      <c r="M1834" s="156">
        <f t="shared" si="113"/>
        <v>0</v>
      </c>
      <c r="N1834" s="165"/>
      <c r="O1834" s="165"/>
      <c r="P1834" s="156">
        <f t="shared" si="114"/>
        <v>0</v>
      </c>
      <c r="Q1834" s="156">
        <f t="shared" si="115"/>
        <v>0</v>
      </c>
      <c r="R1834" s="165"/>
      <c r="S1834" s="165"/>
    </row>
    <row r="1835" spans="1:19" x14ac:dyDescent="0.25">
      <c r="A1835" s="156">
        <v>1820</v>
      </c>
      <c r="B1835" s="156" t="e">
        <f>VLOOKUP('Room Details'!$I1823,NCA_Calculations!$I$3:$N$12,2,0)</f>
        <v>#N/A</v>
      </c>
      <c r="C1835" s="156" t="e">
        <f>VLOOKUP('Room Details'!$I1823,NCA_Calculations!$I$3:$N$12,3,0)</f>
        <v>#N/A</v>
      </c>
      <c r="D1835" s="156" t="e">
        <f>VLOOKUP('Room Details'!$I1823,NCA_Calculations!$I$3:$N$12,4,0)</f>
        <v>#N/A</v>
      </c>
      <c r="E1835" s="156" t="e">
        <f>VLOOKUP('Room Details'!$I1823,NCA_Calculations!$I$3:$N$12,5,0)</f>
        <v>#N/A</v>
      </c>
      <c r="F1835" s="156" t="e">
        <f>VLOOKUP('Room Details'!$I1823,NCA_Calculations!$I$3:$N$12,6,0)</f>
        <v>#N/A</v>
      </c>
      <c r="G1835" s="156" t="str">
        <f>IF(OR(ISBLANK('Room Details'!$M1823), 'Room Details'!$M1823 = 0,  'Room Details'!$M1823 = "N/A" ),"Usable","Unusable")</f>
        <v>Usable</v>
      </c>
      <c r="H1835" s="156">
        <f>'Room Details'!$V1823</f>
        <v>0</v>
      </c>
      <c r="I1835" s="156">
        <f>_xlfn.IFNA(ROUNDUP(IF(OR('Room Details'!$J1823=0,ISBLANK('Room Details'!$J1823),'Room Details'!$J1823="N/A"),0,IF('Room Details'!$J1823&gt;$D1835,('Room Details'!$J1823/$E1835)+$F1835,IF('Room Details'!$J1823&lt;=ABS($B1835*$C1835),1,('Room Details'!$J1823/$B1835)+$C1835))),0),0)</f>
        <v>0</v>
      </c>
      <c r="J1835" s="167"/>
      <c r="K1835" s="167"/>
      <c r="L1835" s="156">
        <f t="shared" si="112"/>
        <v>0</v>
      </c>
      <c r="M1835" s="156">
        <f t="shared" si="113"/>
        <v>0</v>
      </c>
      <c r="N1835" s="165"/>
      <c r="O1835" s="165"/>
      <c r="P1835" s="156">
        <f t="shared" si="114"/>
        <v>0</v>
      </c>
      <c r="Q1835" s="156">
        <f t="shared" si="115"/>
        <v>0</v>
      </c>
      <c r="R1835" s="165"/>
      <c r="S1835" s="165"/>
    </row>
    <row r="1836" spans="1:19" x14ac:dyDescent="0.25">
      <c r="A1836" s="156">
        <v>1821</v>
      </c>
      <c r="B1836" s="156" t="e">
        <f>VLOOKUP('Room Details'!$I1824,NCA_Calculations!$I$3:$N$12,2,0)</f>
        <v>#N/A</v>
      </c>
      <c r="C1836" s="156" t="e">
        <f>VLOOKUP('Room Details'!$I1824,NCA_Calculations!$I$3:$N$12,3,0)</f>
        <v>#N/A</v>
      </c>
      <c r="D1836" s="156" t="e">
        <f>VLOOKUP('Room Details'!$I1824,NCA_Calculations!$I$3:$N$12,4,0)</f>
        <v>#N/A</v>
      </c>
      <c r="E1836" s="156" t="e">
        <f>VLOOKUP('Room Details'!$I1824,NCA_Calculations!$I$3:$N$12,5,0)</f>
        <v>#N/A</v>
      </c>
      <c r="F1836" s="156" t="e">
        <f>VLOOKUP('Room Details'!$I1824,NCA_Calculations!$I$3:$N$12,6,0)</f>
        <v>#N/A</v>
      </c>
      <c r="G1836" s="156" t="str">
        <f>IF(OR(ISBLANK('Room Details'!$M1824), 'Room Details'!$M1824 = 0,  'Room Details'!$M1824 = "N/A" ),"Usable","Unusable")</f>
        <v>Usable</v>
      </c>
      <c r="H1836" s="156">
        <f>'Room Details'!$V1824</f>
        <v>0</v>
      </c>
      <c r="I1836" s="156">
        <f>_xlfn.IFNA(ROUNDUP(IF(OR('Room Details'!$J1824=0,ISBLANK('Room Details'!$J1824),'Room Details'!$J1824="N/A"),0,IF('Room Details'!$J1824&gt;$D1836,('Room Details'!$J1824/$E1836)+$F1836,IF('Room Details'!$J1824&lt;=ABS($B1836*$C1836),1,('Room Details'!$J1824/$B1836)+$C1836))),0),0)</f>
        <v>0</v>
      </c>
      <c r="J1836" s="167"/>
      <c r="K1836" s="167"/>
      <c r="L1836" s="156">
        <f t="shared" si="112"/>
        <v>0</v>
      </c>
      <c r="M1836" s="156">
        <f t="shared" si="113"/>
        <v>0</v>
      </c>
      <c r="N1836" s="165"/>
      <c r="O1836" s="165"/>
      <c r="P1836" s="156">
        <f t="shared" si="114"/>
        <v>0</v>
      </c>
      <c r="Q1836" s="156">
        <f t="shared" si="115"/>
        <v>0</v>
      </c>
      <c r="R1836" s="165"/>
      <c r="S1836" s="165"/>
    </row>
    <row r="1837" spans="1:19" x14ac:dyDescent="0.25">
      <c r="A1837" s="156">
        <v>1822</v>
      </c>
      <c r="B1837" s="156" t="e">
        <f>VLOOKUP('Room Details'!$I1825,NCA_Calculations!$I$3:$N$12,2,0)</f>
        <v>#N/A</v>
      </c>
      <c r="C1837" s="156" t="e">
        <f>VLOOKUP('Room Details'!$I1825,NCA_Calculations!$I$3:$N$12,3,0)</f>
        <v>#N/A</v>
      </c>
      <c r="D1837" s="156" t="e">
        <f>VLOOKUP('Room Details'!$I1825,NCA_Calculations!$I$3:$N$12,4,0)</f>
        <v>#N/A</v>
      </c>
      <c r="E1837" s="156" t="e">
        <f>VLOOKUP('Room Details'!$I1825,NCA_Calculations!$I$3:$N$12,5,0)</f>
        <v>#N/A</v>
      </c>
      <c r="F1837" s="156" t="e">
        <f>VLOOKUP('Room Details'!$I1825,NCA_Calculations!$I$3:$N$12,6,0)</f>
        <v>#N/A</v>
      </c>
      <c r="G1837" s="156" t="str">
        <f>IF(OR(ISBLANK('Room Details'!$M1825), 'Room Details'!$M1825 = 0,  'Room Details'!$M1825 = "N/A" ),"Usable","Unusable")</f>
        <v>Usable</v>
      </c>
      <c r="H1837" s="156">
        <f>'Room Details'!$V1825</f>
        <v>0</v>
      </c>
      <c r="I1837" s="156">
        <f>_xlfn.IFNA(ROUNDUP(IF(OR('Room Details'!$J1825=0,ISBLANK('Room Details'!$J1825),'Room Details'!$J1825="N/A"),0,IF('Room Details'!$J1825&gt;$D1837,('Room Details'!$J1825/$E1837)+$F1837,IF('Room Details'!$J1825&lt;=ABS($B1837*$C1837),1,('Room Details'!$J1825/$B1837)+$C1837))),0),0)</f>
        <v>0</v>
      </c>
      <c r="J1837" s="167"/>
      <c r="K1837" s="167"/>
      <c r="L1837" s="156">
        <f t="shared" si="112"/>
        <v>0</v>
      </c>
      <c r="M1837" s="156">
        <f t="shared" si="113"/>
        <v>0</v>
      </c>
      <c r="N1837" s="165"/>
      <c r="O1837" s="165"/>
      <c r="P1837" s="156">
        <f t="shared" si="114"/>
        <v>0</v>
      </c>
      <c r="Q1837" s="156">
        <f t="shared" si="115"/>
        <v>0</v>
      </c>
      <c r="R1837" s="165"/>
      <c r="S1837" s="165"/>
    </row>
    <row r="1838" spans="1:19" x14ac:dyDescent="0.25">
      <c r="A1838" s="156">
        <v>1823</v>
      </c>
      <c r="B1838" s="156" t="e">
        <f>VLOOKUP('Room Details'!$I1826,NCA_Calculations!$I$3:$N$12,2,0)</f>
        <v>#N/A</v>
      </c>
      <c r="C1838" s="156" t="e">
        <f>VLOOKUP('Room Details'!$I1826,NCA_Calculations!$I$3:$N$12,3,0)</f>
        <v>#N/A</v>
      </c>
      <c r="D1838" s="156" t="e">
        <f>VLOOKUP('Room Details'!$I1826,NCA_Calculations!$I$3:$N$12,4,0)</f>
        <v>#N/A</v>
      </c>
      <c r="E1838" s="156" t="e">
        <f>VLOOKUP('Room Details'!$I1826,NCA_Calculations!$I$3:$N$12,5,0)</f>
        <v>#N/A</v>
      </c>
      <c r="F1838" s="156" t="e">
        <f>VLOOKUP('Room Details'!$I1826,NCA_Calculations!$I$3:$N$12,6,0)</f>
        <v>#N/A</v>
      </c>
      <c r="G1838" s="156" t="str">
        <f>IF(OR(ISBLANK('Room Details'!$M1826), 'Room Details'!$M1826 = 0,  'Room Details'!$M1826 = "N/A" ),"Usable","Unusable")</f>
        <v>Usable</v>
      </c>
      <c r="H1838" s="156">
        <f>'Room Details'!$V1826</f>
        <v>0</v>
      </c>
      <c r="I1838" s="156">
        <f>_xlfn.IFNA(ROUNDUP(IF(OR('Room Details'!$J1826=0,ISBLANK('Room Details'!$J1826),'Room Details'!$J1826="N/A"),0,IF('Room Details'!$J1826&gt;$D1838,('Room Details'!$J1826/$E1838)+$F1838,IF('Room Details'!$J1826&lt;=ABS($B1838*$C1838),1,('Room Details'!$J1826/$B1838)+$C1838))),0),0)</f>
        <v>0</v>
      </c>
      <c r="J1838" s="167"/>
      <c r="K1838" s="167"/>
      <c r="L1838" s="156">
        <f t="shared" si="112"/>
        <v>0</v>
      </c>
      <c r="M1838" s="156">
        <f t="shared" si="113"/>
        <v>0</v>
      </c>
      <c r="N1838" s="165"/>
      <c r="O1838" s="165"/>
      <c r="P1838" s="156">
        <f t="shared" si="114"/>
        <v>0</v>
      </c>
      <c r="Q1838" s="156">
        <f t="shared" si="115"/>
        <v>0</v>
      </c>
      <c r="R1838" s="165"/>
      <c r="S1838" s="165"/>
    </row>
    <row r="1839" spans="1:19" x14ac:dyDescent="0.25">
      <c r="A1839" s="156">
        <v>1824</v>
      </c>
      <c r="B1839" s="156" t="e">
        <f>VLOOKUP('Room Details'!$I1827,NCA_Calculations!$I$3:$N$12,2,0)</f>
        <v>#N/A</v>
      </c>
      <c r="C1839" s="156" t="e">
        <f>VLOOKUP('Room Details'!$I1827,NCA_Calculations!$I$3:$N$12,3,0)</f>
        <v>#N/A</v>
      </c>
      <c r="D1839" s="156" t="e">
        <f>VLOOKUP('Room Details'!$I1827,NCA_Calculations!$I$3:$N$12,4,0)</f>
        <v>#N/A</v>
      </c>
      <c r="E1839" s="156" t="e">
        <f>VLOOKUP('Room Details'!$I1827,NCA_Calculations!$I$3:$N$12,5,0)</f>
        <v>#N/A</v>
      </c>
      <c r="F1839" s="156" t="e">
        <f>VLOOKUP('Room Details'!$I1827,NCA_Calculations!$I$3:$N$12,6,0)</f>
        <v>#N/A</v>
      </c>
      <c r="G1839" s="156" t="str">
        <f>IF(OR(ISBLANK('Room Details'!$M1827), 'Room Details'!$M1827 = 0,  'Room Details'!$M1827 = "N/A" ),"Usable","Unusable")</f>
        <v>Usable</v>
      </c>
      <c r="H1839" s="156">
        <f>'Room Details'!$V1827</f>
        <v>0</v>
      </c>
      <c r="I1839" s="156">
        <f>_xlfn.IFNA(ROUNDUP(IF(OR('Room Details'!$J1827=0,ISBLANK('Room Details'!$J1827),'Room Details'!$J1827="N/A"),0,IF('Room Details'!$J1827&gt;$D1839,('Room Details'!$J1827/$E1839)+$F1839,IF('Room Details'!$J1827&lt;=ABS($B1839*$C1839),1,('Room Details'!$J1827/$B1839)+$C1839))),0),0)</f>
        <v>0</v>
      </c>
      <c r="J1839" s="167"/>
      <c r="K1839" s="167"/>
      <c r="L1839" s="156">
        <f t="shared" si="112"/>
        <v>0</v>
      </c>
      <c r="M1839" s="156">
        <f t="shared" si="113"/>
        <v>0</v>
      </c>
      <c r="N1839" s="165"/>
      <c r="O1839" s="165"/>
      <c r="P1839" s="156">
        <f t="shared" si="114"/>
        <v>0</v>
      </c>
      <c r="Q1839" s="156">
        <f t="shared" si="115"/>
        <v>0</v>
      </c>
      <c r="R1839" s="165"/>
      <c r="S1839" s="165"/>
    </row>
    <row r="1840" spans="1:19" x14ac:dyDescent="0.25">
      <c r="A1840" s="156">
        <v>1825</v>
      </c>
      <c r="B1840" s="156" t="e">
        <f>VLOOKUP('Room Details'!$I1828,NCA_Calculations!$I$3:$N$12,2,0)</f>
        <v>#N/A</v>
      </c>
      <c r="C1840" s="156" t="e">
        <f>VLOOKUP('Room Details'!$I1828,NCA_Calculations!$I$3:$N$12,3,0)</f>
        <v>#N/A</v>
      </c>
      <c r="D1840" s="156" t="e">
        <f>VLOOKUP('Room Details'!$I1828,NCA_Calculations!$I$3:$N$12,4,0)</f>
        <v>#N/A</v>
      </c>
      <c r="E1840" s="156" t="e">
        <f>VLOOKUP('Room Details'!$I1828,NCA_Calculations!$I$3:$N$12,5,0)</f>
        <v>#N/A</v>
      </c>
      <c r="F1840" s="156" t="e">
        <f>VLOOKUP('Room Details'!$I1828,NCA_Calculations!$I$3:$N$12,6,0)</f>
        <v>#N/A</v>
      </c>
      <c r="G1840" s="156" t="str">
        <f>IF(OR(ISBLANK('Room Details'!$M1828), 'Room Details'!$M1828 = 0,  'Room Details'!$M1828 = "N/A" ),"Usable","Unusable")</f>
        <v>Usable</v>
      </c>
      <c r="H1840" s="156">
        <f>'Room Details'!$V1828</f>
        <v>0</v>
      </c>
      <c r="I1840" s="156">
        <f>_xlfn.IFNA(ROUNDUP(IF(OR('Room Details'!$J1828=0,ISBLANK('Room Details'!$J1828),'Room Details'!$J1828="N/A"),0,IF('Room Details'!$J1828&gt;$D1840,('Room Details'!$J1828/$E1840)+$F1840,IF('Room Details'!$J1828&lt;=ABS($B1840*$C1840),1,('Room Details'!$J1828/$B1840)+$C1840))),0),0)</f>
        <v>0</v>
      </c>
      <c r="J1840" s="167"/>
      <c r="K1840" s="167"/>
      <c r="L1840" s="156">
        <f t="shared" si="112"/>
        <v>0</v>
      </c>
      <c r="M1840" s="156">
        <f t="shared" si="113"/>
        <v>0</v>
      </c>
      <c r="N1840" s="165"/>
      <c r="O1840" s="165"/>
      <c r="P1840" s="156">
        <f t="shared" si="114"/>
        <v>0</v>
      </c>
      <c r="Q1840" s="156">
        <f t="shared" si="115"/>
        <v>0</v>
      </c>
      <c r="R1840" s="165"/>
      <c r="S1840" s="165"/>
    </row>
    <row r="1841" spans="1:19" x14ac:dyDescent="0.25">
      <c r="A1841" s="156">
        <v>1826</v>
      </c>
      <c r="B1841" s="156" t="e">
        <f>VLOOKUP('Room Details'!$I1829,NCA_Calculations!$I$3:$N$12,2,0)</f>
        <v>#N/A</v>
      </c>
      <c r="C1841" s="156" t="e">
        <f>VLOOKUP('Room Details'!$I1829,NCA_Calculations!$I$3:$N$12,3,0)</f>
        <v>#N/A</v>
      </c>
      <c r="D1841" s="156" t="e">
        <f>VLOOKUP('Room Details'!$I1829,NCA_Calculations!$I$3:$N$12,4,0)</f>
        <v>#N/A</v>
      </c>
      <c r="E1841" s="156" t="e">
        <f>VLOOKUP('Room Details'!$I1829,NCA_Calculations!$I$3:$N$12,5,0)</f>
        <v>#N/A</v>
      </c>
      <c r="F1841" s="156" t="e">
        <f>VLOOKUP('Room Details'!$I1829,NCA_Calculations!$I$3:$N$12,6,0)</f>
        <v>#N/A</v>
      </c>
      <c r="G1841" s="156" t="str">
        <f>IF(OR(ISBLANK('Room Details'!$M1829), 'Room Details'!$M1829 = 0,  'Room Details'!$M1829 = "N/A" ),"Usable","Unusable")</f>
        <v>Usable</v>
      </c>
      <c r="H1841" s="156">
        <f>'Room Details'!$V1829</f>
        <v>0</v>
      </c>
      <c r="I1841" s="156">
        <f>_xlfn.IFNA(ROUNDUP(IF(OR('Room Details'!$J1829=0,ISBLANK('Room Details'!$J1829),'Room Details'!$J1829="N/A"),0,IF('Room Details'!$J1829&gt;$D1841,('Room Details'!$J1829/$E1841)+$F1841,IF('Room Details'!$J1829&lt;=ABS($B1841*$C1841),1,('Room Details'!$J1829/$B1841)+$C1841))),0),0)</f>
        <v>0</v>
      </c>
      <c r="J1841" s="167"/>
      <c r="K1841" s="167"/>
      <c r="L1841" s="156">
        <f t="shared" si="112"/>
        <v>0</v>
      </c>
      <c r="M1841" s="156">
        <f t="shared" si="113"/>
        <v>0</v>
      </c>
      <c r="N1841" s="165"/>
      <c r="O1841" s="165"/>
      <c r="P1841" s="156">
        <f t="shared" si="114"/>
        <v>0</v>
      </c>
      <c r="Q1841" s="156">
        <f t="shared" si="115"/>
        <v>0</v>
      </c>
      <c r="R1841" s="165"/>
      <c r="S1841" s="165"/>
    </row>
    <row r="1842" spans="1:19" x14ac:dyDescent="0.25">
      <c r="A1842" s="156">
        <v>1827</v>
      </c>
      <c r="B1842" s="156" t="e">
        <f>VLOOKUP('Room Details'!$I1830,NCA_Calculations!$I$3:$N$12,2,0)</f>
        <v>#N/A</v>
      </c>
      <c r="C1842" s="156" t="e">
        <f>VLOOKUP('Room Details'!$I1830,NCA_Calculations!$I$3:$N$12,3,0)</f>
        <v>#N/A</v>
      </c>
      <c r="D1842" s="156" t="e">
        <f>VLOOKUP('Room Details'!$I1830,NCA_Calculations!$I$3:$N$12,4,0)</f>
        <v>#N/A</v>
      </c>
      <c r="E1842" s="156" t="e">
        <f>VLOOKUP('Room Details'!$I1830,NCA_Calculations!$I$3:$N$12,5,0)</f>
        <v>#N/A</v>
      </c>
      <c r="F1842" s="156" t="e">
        <f>VLOOKUP('Room Details'!$I1830,NCA_Calculations!$I$3:$N$12,6,0)</f>
        <v>#N/A</v>
      </c>
      <c r="G1842" s="156" t="str">
        <f>IF(OR(ISBLANK('Room Details'!$M1830), 'Room Details'!$M1830 = 0,  'Room Details'!$M1830 = "N/A" ),"Usable","Unusable")</f>
        <v>Usable</v>
      </c>
      <c r="H1842" s="156">
        <f>'Room Details'!$V1830</f>
        <v>0</v>
      </c>
      <c r="I1842" s="156">
        <f>_xlfn.IFNA(ROUNDUP(IF(OR('Room Details'!$J1830=0,ISBLANK('Room Details'!$J1830),'Room Details'!$J1830="N/A"),0,IF('Room Details'!$J1830&gt;$D1842,('Room Details'!$J1830/$E1842)+$F1842,IF('Room Details'!$J1830&lt;=ABS($B1842*$C1842),1,('Room Details'!$J1830/$B1842)+$C1842))),0),0)</f>
        <v>0</v>
      </c>
      <c r="J1842" s="167"/>
      <c r="K1842" s="167"/>
      <c r="L1842" s="156">
        <f t="shared" si="112"/>
        <v>0</v>
      </c>
      <c r="M1842" s="156">
        <f t="shared" si="113"/>
        <v>0</v>
      </c>
      <c r="N1842" s="165"/>
      <c r="O1842" s="165"/>
      <c r="P1842" s="156">
        <f t="shared" si="114"/>
        <v>0</v>
      </c>
      <c r="Q1842" s="156">
        <f t="shared" si="115"/>
        <v>0</v>
      </c>
      <c r="R1842" s="165"/>
      <c r="S1842" s="165"/>
    </row>
    <row r="1843" spans="1:19" x14ac:dyDescent="0.25">
      <c r="A1843" s="156">
        <v>1828</v>
      </c>
      <c r="B1843" s="156" t="e">
        <f>VLOOKUP('Room Details'!$I1831,NCA_Calculations!$I$3:$N$12,2,0)</f>
        <v>#N/A</v>
      </c>
      <c r="C1843" s="156" t="e">
        <f>VLOOKUP('Room Details'!$I1831,NCA_Calculations!$I$3:$N$12,3,0)</f>
        <v>#N/A</v>
      </c>
      <c r="D1843" s="156" t="e">
        <f>VLOOKUP('Room Details'!$I1831,NCA_Calculations!$I$3:$N$12,4,0)</f>
        <v>#N/A</v>
      </c>
      <c r="E1843" s="156" t="e">
        <f>VLOOKUP('Room Details'!$I1831,NCA_Calculations!$I$3:$N$12,5,0)</f>
        <v>#N/A</v>
      </c>
      <c r="F1843" s="156" t="e">
        <f>VLOOKUP('Room Details'!$I1831,NCA_Calculations!$I$3:$N$12,6,0)</f>
        <v>#N/A</v>
      </c>
      <c r="G1843" s="156" t="str">
        <f>IF(OR(ISBLANK('Room Details'!$M1831), 'Room Details'!$M1831 = 0,  'Room Details'!$M1831 = "N/A" ),"Usable","Unusable")</f>
        <v>Usable</v>
      </c>
      <c r="H1843" s="156">
        <f>'Room Details'!$V1831</f>
        <v>0</v>
      </c>
      <c r="I1843" s="156">
        <f>_xlfn.IFNA(ROUNDUP(IF(OR('Room Details'!$J1831=0,ISBLANK('Room Details'!$J1831),'Room Details'!$J1831="N/A"),0,IF('Room Details'!$J1831&gt;$D1843,('Room Details'!$J1831/$E1843)+$F1843,IF('Room Details'!$J1831&lt;=ABS($B1843*$C1843),1,('Room Details'!$J1831/$B1843)+$C1843))),0),0)</f>
        <v>0</v>
      </c>
      <c r="J1843" s="167"/>
      <c r="K1843" s="167"/>
      <c r="L1843" s="156">
        <f t="shared" si="112"/>
        <v>0</v>
      </c>
      <c r="M1843" s="156">
        <f t="shared" si="113"/>
        <v>0</v>
      </c>
      <c r="N1843" s="165"/>
      <c r="O1843" s="165"/>
      <c r="P1843" s="156">
        <f t="shared" si="114"/>
        <v>0</v>
      </c>
      <c r="Q1843" s="156">
        <f t="shared" si="115"/>
        <v>0</v>
      </c>
      <c r="R1843" s="165"/>
      <c r="S1843" s="165"/>
    </row>
    <row r="1844" spans="1:19" x14ac:dyDescent="0.25">
      <c r="A1844" s="156">
        <v>1829</v>
      </c>
      <c r="B1844" s="156" t="e">
        <f>VLOOKUP('Room Details'!$I1832,NCA_Calculations!$I$3:$N$12,2,0)</f>
        <v>#N/A</v>
      </c>
      <c r="C1844" s="156" t="e">
        <f>VLOOKUP('Room Details'!$I1832,NCA_Calculations!$I$3:$N$12,3,0)</f>
        <v>#N/A</v>
      </c>
      <c r="D1844" s="156" t="e">
        <f>VLOOKUP('Room Details'!$I1832,NCA_Calculations!$I$3:$N$12,4,0)</f>
        <v>#N/A</v>
      </c>
      <c r="E1844" s="156" t="e">
        <f>VLOOKUP('Room Details'!$I1832,NCA_Calculations!$I$3:$N$12,5,0)</f>
        <v>#N/A</v>
      </c>
      <c r="F1844" s="156" t="e">
        <f>VLOOKUP('Room Details'!$I1832,NCA_Calculations!$I$3:$N$12,6,0)</f>
        <v>#N/A</v>
      </c>
      <c r="G1844" s="156" t="str">
        <f>IF(OR(ISBLANK('Room Details'!$M1832), 'Room Details'!$M1832 = 0,  'Room Details'!$M1832 = "N/A" ),"Usable","Unusable")</f>
        <v>Usable</v>
      </c>
      <c r="H1844" s="156">
        <f>'Room Details'!$V1832</f>
        <v>0</v>
      </c>
      <c r="I1844" s="156">
        <f>_xlfn.IFNA(ROUNDUP(IF(OR('Room Details'!$J1832=0,ISBLANK('Room Details'!$J1832),'Room Details'!$J1832="N/A"),0,IF('Room Details'!$J1832&gt;$D1844,('Room Details'!$J1832/$E1844)+$F1844,IF('Room Details'!$J1832&lt;=ABS($B1844*$C1844),1,('Room Details'!$J1832/$B1844)+$C1844))),0),0)</f>
        <v>0</v>
      </c>
      <c r="J1844" s="167"/>
      <c r="K1844" s="167"/>
      <c r="L1844" s="156">
        <f t="shared" si="112"/>
        <v>0</v>
      </c>
      <c r="M1844" s="156">
        <f t="shared" si="113"/>
        <v>0</v>
      </c>
      <c r="N1844" s="165"/>
      <c r="O1844" s="165"/>
      <c r="P1844" s="156">
        <f t="shared" si="114"/>
        <v>0</v>
      </c>
      <c r="Q1844" s="156">
        <f t="shared" si="115"/>
        <v>0</v>
      </c>
      <c r="R1844" s="165"/>
      <c r="S1844" s="165"/>
    </row>
    <row r="1845" spans="1:19" x14ac:dyDescent="0.25">
      <c r="A1845" s="156">
        <v>1830</v>
      </c>
      <c r="B1845" s="156" t="e">
        <f>VLOOKUP('Room Details'!$I1833,NCA_Calculations!$I$3:$N$12,2,0)</f>
        <v>#N/A</v>
      </c>
      <c r="C1845" s="156" t="e">
        <f>VLOOKUP('Room Details'!$I1833,NCA_Calculations!$I$3:$N$12,3,0)</f>
        <v>#N/A</v>
      </c>
      <c r="D1845" s="156" t="e">
        <f>VLOOKUP('Room Details'!$I1833,NCA_Calculations!$I$3:$N$12,4,0)</f>
        <v>#N/A</v>
      </c>
      <c r="E1845" s="156" t="e">
        <f>VLOOKUP('Room Details'!$I1833,NCA_Calculations!$I$3:$N$12,5,0)</f>
        <v>#N/A</v>
      </c>
      <c r="F1845" s="156" t="e">
        <f>VLOOKUP('Room Details'!$I1833,NCA_Calculations!$I$3:$N$12,6,0)</f>
        <v>#N/A</v>
      </c>
      <c r="G1845" s="156" t="str">
        <f>IF(OR(ISBLANK('Room Details'!$M1833), 'Room Details'!$M1833 = 0,  'Room Details'!$M1833 = "N/A" ),"Usable","Unusable")</f>
        <v>Usable</v>
      </c>
      <c r="H1845" s="156">
        <f>'Room Details'!$V1833</f>
        <v>0</v>
      </c>
      <c r="I1845" s="156">
        <f>_xlfn.IFNA(ROUNDUP(IF(OR('Room Details'!$J1833=0,ISBLANK('Room Details'!$J1833),'Room Details'!$J1833="N/A"),0,IF('Room Details'!$J1833&gt;$D1845,('Room Details'!$J1833/$E1845)+$F1845,IF('Room Details'!$J1833&lt;=ABS($B1845*$C1845),1,('Room Details'!$J1833/$B1845)+$C1845))),0),0)</f>
        <v>0</v>
      </c>
      <c r="J1845" s="167"/>
      <c r="K1845" s="167"/>
      <c r="L1845" s="156">
        <f t="shared" si="112"/>
        <v>0</v>
      </c>
      <c r="M1845" s="156">
        <f t="shared" si="113"/>
        <v>0</v>
      </c>
      <c r="N1845" s="165"/>
      <c r="O1845" s="165"/>
      <c r="P1845" s="156">
        <f t="shared" si="114"/>
        <v>0</v>
      </c>
      <c r="Q1845" s="156">
        <f t="shared" si="115"/>
        <v>0</v>
      </c>
      <c r="R1845" s="165"/>
      <c r="S1845" s="165"/>
    </row>
    <row r="1846" spans="1:19" x14ac:dyDescent="0.25">
      <c r="A1846" s="156">
        <v>1831</v>
      </c>
      <c r="B1846" s="156" t="e">
        <f>VLOOKUP('Room Details'!$I1834,NCA_Calculations!$I$3:$N$12,2,0)</f>
        <v>#N/A</v>
      </c>
      <c r="C1846" s="156" t="e">
        <f>VLOOKUP('Room Details'!$I1834,NCA_Calculations!$I$3:$N$12,3,0)</f>
        <v>#N/A</v>
      </c>
      <c r="D1846" s="156" t="e">
        <f>VLOOKUP('Room Details'!$I1834,NCA_Calculations!$I$3:$N$12,4,0)</f>
        <v>#N/A</v>
      </c>
      <c r="E1846" s="156" t="e">
        <f>VLOOKUP('Room Details'!$I1834,NCA_Calculations!$I$3:$N$12,5,0)</f>
        <v>#N/A</v>
      </c>
      <c r="F1846" s="156" t="e">
        <f>VLOOKUP('Room Details'!$I1834,NCA_Calculations!$I$3:$N$12,6,0)</f>
        <v>#N/A</v>
      </c>
      <c r="G1846" s="156" t="str">
        <f>IF(OR(ISBLANK('Room Details'!$M1834), 'Room Details'!$M1834 = 0,  'Room Details'!$M1834 = "N/A" ),"Usable","Unusable")</f>
        <v>Usable</v>
      </c>
      <c r="H1846" s="156">
        <f>'Room Details'!$V1834</f>
        <v>0</v>
      </c>
      <c r="I1846" s="156">
        <f>_xlfn.IFNA(ROUNDUP(IF(OR('Room Details'!$J1834=0,ISBLANK('Room Details'!$J1834),'Room Details'!$J1834="N/A"),0,IF('Room Details'!$J1834&gt;$D1846,('Room Details'!$J1834/$E1846)+$F1846,IF('Room Details'!$J1834&lt;=ABS($B1846*$C1846),1,('Room Details'!$J1834/$B1846)+$C1846))),0),0)</f>
        <v>0</v>
      </c>
      <c r="J1846" s="167"/>
      <c r="K1846" s="167"/>
      <c r="L1846" s="156">
        <f t="shared" si="112"/>
        <v>0</v>
      </c>
      <c r="M1846" s="156">
        <f t="shared" si="113"/>
        <v>0</v>
      </c>
      <c r="N1846" s="165"/>
      <c r="O1846" s="165"/>
      <c r="P1846" s="156">
        <f t="shared" si="114"/>
        <v>0</v>
      </c>
      <c r="Q1846" s="156">
        <f t="shared" si="115"/>
        <v>0</v>
      </c>
      <c r="R1846" s="165"/>
      <c r="S1846" s="165"/>
    </row>
    <row r="1847" spans="1:19" x14ac:dyDescent="0.25">
      <c r="A1847" s="156">
        <v>1832</v>
      </c>
      <c r="B1847" s="156" t="e">
        <f>VLOOKUP('Room Details'!$I1835,NCA_Calculations!$I$3:$N$12,2,0)</f>
        <v>#N/A</v>
      </c>
      <c r="C1847" s="156" t="e">
        <f>VLOOKUP('Room Details'!$I1835,NCA_Calculations!$I$3:$N$12,3,0)</f>
        <v>#N/A</v>
      </c>
      <c r="D1847" s="156" t="e">
        <f>VLOOKUP('Room Details'!$I1835,NCA_Calculations!$I$3:$N$12,4,0)</f>
        <v>#N/A</v>
      </c>
      <c r="E1847" s="156" t="e">
        <f>VLOOKUP('Room Details'!$I1835,NCA_Calculations!$I$3:$N$12,5,0)</f>
        <v>#N/A</v>
      </c>
      <c r="F1847" s="156" t="e">
        <f>VLOOKUP('Room Details'!$I1835,NCA_Calculations!$I$3:$N$12,6,0)</f>
        <v>#N/A</v>
      </c>
      <c r="G1847" s="156" t="str">
        <f>IF(OR(ISBLANK('Room Details'!$M1835), 'Room Details'!$M1835 = 0,  'Room Details'!$M1835 = "N/A" ),"Usable","Unusable")</f>
        <v>Usable</v>
      </c>
      <c r="H1847" s="156">
        <f>'Room Details'!$V1835</f>
        <v>0</v>
      </c>
      <c r="I1847" s="156">
        <f>_xlfn.IFNA(ROUNDUP(IF(OR('Room Details'!$J1835=0,ISBLANK('Room Details'!$J1835),'Room Details'!$J1835="N/A"),0,IF('Room Details'!$J1835&gt;$D1847,('Room Details'!$J1835/$E1847)+$F1847,IF('Room Details'!$J1835&lt;=ABS($B1847*$C1847),1,('Room Details'!$J1835/$B1847)+$C1847))),0),0)</f>
        <v>0</v>
      </c>
      <c r="J1847" s="167"/>
      <c r="K1847" s="167"/>
      <c r="L1847" s="156">
        <f t="shared" si="112"/>
        <v>0</v>
      </c>
      <c r="M1847" s="156">
        <f t="shared" si="113"/>
        <v>0</v>
      </c>
      <c r="N1847" s="165"/>
      <c r="O1847" s="165"/>
      <c r="P1847" s="156">
        <f t="shared" si="114"/>
        <v>0</v>
      </c>
      <c r="Q1847" s="156">
        <f t="shared" si="115"/>
        <v>0</v>
      </c>
      <c r="R1847" s="165"/>
      <c r="S1847" s="165"/>
    </row>
    <row r="1848" spans="1:19" x14ac:dyDescent="0.25">
      <c r="A1848" s="156">
        <v>1833</v>
      </c>
      <c r="B1848" s="156" t="e">
        <f>VLOOKUP('Room Details'!$I1836,NCA_Calculations!$I$3:$N$12,2,0)</f>
        <v>#N/A</v>
      </c>
      <c r="C1848" s="156" t="e">
        <f>VLOOKUP('Room Details'!$I1836,NCA_Calculations!$I$3:$N$12,3,0)</f>
        <v>#N/A</v>
      </c>
      <c r="D1848" s="156" t="e">
        <f>VLOOKUP('Room Details'!$I1836,NCA_Calculations!$I$3:$N$12,4,0)</f>
        <v>#N/A</v>
      </c>
      <c r="E1848" s="156" t="e">
        <f>VLOOKUP('Room Details'!$I1836,NCA_Calculations!$I$3:$N$12,5,0)</f>
        <v>#N/A</v>
      </c>
      <c r="F1848" s="156" t="e">
        <f>VLOOKUP('Room Details'!$I1836,NCA_Calculations!$I$3:$N$12,6,0)</f>
        <v>#N/A</v>
      </c>
      <c r="G1848" s="156" t="str">
        <f>IF(OR(ISBLANK('Room Details'!$M1836), 'Room Details'!$M1836 = 0,  'Room Details'!$M1836 = "N/A" ),"Usable","Unusable")</f>
        <v>Usable</v>
      </c>
      <c r="H1848" s="156">
        <f>'Room Details'!$V1836</f>
        <v>0</v>
      </c>
      <c r="I1848" s="156">
        <f>_xlfn.IFNA(ROUNDUP(IF(OR('Room Details'!$J1836=0,ISBLANK('Room Details'!$J1836),'Room Details'!$J1836="N/A"),0,IF('Room Details'!$J1836&gt;$D1848,('Room Details'!$J1836/$E1848)+$F1848,IF('Room Details'!$J1836&lt;=ABS($B1848*$C1848),1,('Room Details'!$J1836/$B1848)+$C1848))),0),0)</f>
        <v>0</v>
      </c>
      <c r="J1848" s="167"/>
      <c r="K1848" s="167"/>
      <c r="L1848" s="156">
        <f t="shared" si="112"/>
        <v>0</v>
      </c>
      <c r="M1848" s="156">
        <f t="shared" si="113"/>
        <v>0</v>
      </c>
      <c r="N1848" s="165"/>
      <c r="O1848" s="165"/>
      <c r="P1848" s="156">
        <f t="shared" si="114"/>
        <v>0</v>
      </c>
      <c r="Q1848" s="156">
        <f t="shared" si="115"/>
        <v>0</v>
      </c>
      <c r="R1848" s="165"/>
      <c r="S1848" s="165"/>
    </row>
    <row r="1849" spans="1:19" x14ac:dyDescent="0.25">
      <c r="A1849" s="156">
        <v>1834</v>
      </c>
      <c r="B1849" s="156" t="e">
        <f>VLOOKUP('Room Details'!$I1837,NCA_Calculations!$I$3:$N$12,2,0)</f>
        <v>#N/A</v>
      </c>
      <c r="C1849" s="156" t="e">
        <f>VLOOKUP('Room Details'!$I1837,NCA_Calculations!$I$3:$N$12,3,0)</f>
        <v>#N/A</v>
      </c>
      <c r="D1849" s="156" t="e">
        <f>VLOOKUP('Room Details'!$I1837,NCA_Calculations!$I$3:$N$12,4,0)</f>
        <v>#N/A</v>
      </c>
      <c r="E1849" s="156" t="e">
        <f>VLOOKUP('Room Details'!$I1837,NCA_Calculations!$I$3:$N$12,5,0)</f>
        <v>#N/A</v>
      </c>
      <c r="F1849" s="156" t="e">
        <f>VLOOKUP('Room Details'!$I1837,NCA_Calculations!$I$3:$N$12,6,0)</f>
        <v>#N/A</v>
      </c>
      <c r="G1849" s="156" t="str">
        <f>IF(OR(ISBLANK('Room Details'!$M1837), 'Room Details'!$M1837 = 0,  'Room Details'!$M1837 = "N/A" ),"Usable","Unusable")</f>
        <v>Usable</v>
      </c>
      <c r="H1849" s="156">
        <f>'Room Details'!$V1837</f>
        <v>0</v>
      </c>
      <c r="I1849" s="156">
        <f>_xlfn.IFNA(ROUNDUP(IF(OR('Room Details'!$J1837=0,ISBLANK('Room Details'!$J1837),'Room Details'!$J1837="N/A"),0,IF('Room Details'!$J1837&gt;$D1849,('Room Details'!$J1837/$E1849)+$F1849,IF('Room Details'!$J1837&lt;=ABS($B1849*$C1849),1,('Room Details'!$J1837/$B1849)+$C1849))),0),0)</f>
        <v>0</v>
      </c>
      <c r="J1849" s="167"/>
      <c r="K1849" s="167"/>
      <c r="L1849" s="156">
        <f t="shared" si="112"/>
        <v>0</v>
      </c>
      <c r="M1849" s="156">
        <f t="shared" si="113"/>
        <v>0</v>
      </c>
      <c r="N1849" s="165"/>
      <c r="O1849" s="165"/>
      <c r="P1849" s="156">
        <f t="shared" si="114"/>
        <v>0</v>
      </c>
      <c r="Q1849" s="156">
        <f t="shared" si="115"/>
        <v>0</v>
      </c>
      <c r="R1849" s="165"/>
      <c r="S1849" s="165"/>
    </row>
    <row r="1850" spans="1:19" x14ac:dyDescent="0.25">
      <c r="A1850" s="156">
        <v>1835</v>
      </c>
      <c r="B1850" s="156" t="e">
        <f>VLOOKUP('Room Details'!$I1838,NCA_Calculations!$I$3:$N$12,2,0)</f>
        <v>#N/A</v>
      </c>
      <c r="C1850" s="156" t="e">
        <f>VLOOKUP('Room Details'!$I1838,NCA_Calculations!$I$3:$N$12,3,0)</f>
        <v>#N/A</v>
      </c>
      <c r="D1850" s="156" t="e">
        <f>VLOOKUP('Room Details'!$I1838,NCA_Calculations!$I$3:$N$12,4,0)</f>
        <v>#N/A</v>
      </c>
      <c r="E1850" s="156" t="e">
        <f>VLOOKUP('Room Details'!$I1838,NCA_Calculations!$I$3:$N$12,5,0)</f>
        <v>#N/A</v>
      </c>
      <c r="F1850" s="156" t="e">
        <f>VLOOKUP('Room Details'!$I1838,NCA_Calculations!$I$3:$N$12,6,0)</f>
        <v>#N/A</v>
      </c>
      <c r="G1850" s="156" t="str">
        <f>IF(OR(ISBLANK('Room Details'!$M1838), 'Room Details'!$M1838 = 0,  'Room Details'!$M1838 = "N/A" ),"Usable","Unusable")</f>
        <v>Usable</v>
      </c>
      <c r="H1850" s="156">
        <f>'Room Details'!$V1838</f>
        <v>0</v>
      </c>
      <c r="I1850" s="156">
        <f>_xlfn.IFNA(ROUNDUP(IF(OR('Room Details'!$J1838=0,ISBLANK('Room Details'!$J1838),'Room Details'!$J1838="N/A"),0,IF('Room Details'!$J1838&gt;$D1850,('Room Details'!$J1838/$E1850)+$F1850,IF('Room Details'!$J1838&lt;=ABS($B1850*$C1850),1,('Room Details'!$J1838/$B1850)+$C1850))),0),0)</f>
        <v>0</v>
      </c>
      <c r="J1850" s="167"/>
      <c r="K1850" s="167"/>
      <c r="L1850" s="156">
        <f t="shared" si="112"/>
        <v>0</v>
      </c>
      <c r="M1850" s="156">
        <f t="shared" si="113"/>
        <v>0</v>
      </c>
      <c r="N1850" s="165"/>
      <c r="O1850" s="165"/>
      <c r="P1850" s="156">
        <f t="shared" si="114"/>
        <v>0</v>
      </c>
      <c r="Q1850" s="156">
        <f t="shared" si="115"/>
        <v>0</v>
      </c>
      <c r="R1850" s="165"/>
      <c r="S1850" s="165"/>
    </row>
    <row r="1851" spans="1:19" x14ac:dyDescent="0.25">
      <c r="A1851" s="156">
        <v>1836</v>
      </c>
      <c r="B1851" s="156" t="e">
        <f>VLOOKUP('Room Details'!$I1839,NCA_Calculations!$I$3:$N$12,2,0)</f>
        <v>#N/A</v>
      </c>
      <c r="C1851" s="156" t="e">
        <f>VLOOKUP('Room Details'!$I1839,NCA_Calculations!$I$3:$N$12,3,0)</f>
        <v>#N/A</v>
      </c>
      <c r="D1851" s="156" t="e">
        <f>VLOOKUP('Room Details'!$I1839,NCA_Calculations!$I$3:$N$12,4,0)</f>
        <v>#N/A</v>
      </c>
      <c r="E1851" s="156" t="e">
        <f>VLOOKUP('Room Details'!$I1839,NCA_Calculations!$I$3:$N$12,5,0)</f>
        <v>#N/A</v>
      </c>
      <c r="F1851" s="156" t="e">
        <f>VLOOKUP('Room Details'!$I1839,NCA_Calculations!$I$3:$N$12,6,0)</f>
        <v>#N/A</v>
      </c>
      <c r="G1851" s="156" t="str">
        <f>IF(OR(ISBLANK('Room Details'!$M1839), 'Room Details'!$M1839 = 0,  'Room Details'!$M1839 = "N/A" ),"Usable","Unusable")</f>
        <v>Usable</v>
      </c>
      <c r="H1851" s="156">
        <f>'Room Details'!$V1839</f>
        <v>0</v>
      </c>
      <c r="I1851" s="156">
        <f>_xlfn.IFNA(ROUNDUP(IF(OR('Room Details'!$J1839=0,ISBLANK('Room Details'!$J1839),'Room Details'!$J1839="N/A"),0,IF('Room Details'!$J1839&gt;$D1851,('Room Details'!$J1839/$E1851)+$F1851,IF('Room Details'!$J1839&lt;=ABS($B1851*$C1851),1,('Room Details'!$J1839/$B1851)+$C1851))),0),0)</f>
        <v>0</v>
      </c>
      <c r="J1851" s="167"/>
      <c r="K1851" s="167"/>
      <c r="L1851" s="156">
        <f t="shared" si="112"/>
        <v>0</v>
      </c>
      <c r="M1851" s="156">
        <f t="shared" si="113"/>
        <v>0</v>
      </c>
      <c r="N1851" s="165"/>
      <c r="O1851" s="165"/>
      <c r="P1851" s="156">
        <f t="shared" si="114"/>
        <v>0</v>
      </c>
      <c r="Q1851" s="156">
        <f t="shared" si="115"/>
        <v>0</v>
      </c>
      <c r="R1851" s="165"/>
      <c r="S1851" s="165"/>
    </row>
    <row r="1852" spans="1:19" x14ac:dyDescent="0.25">
      <c r="A1852" s="156">
        <v>1837</v>
      </c>
      <c r="B1852" s="156" t="e">
        <f>VLOOKUP('Room Details'!$I1840,NCA_Calculations!$I$3:$N$12,2,0)</f>
        <v>#N/A</v>
      </c>
      <c r="C1852" s="156" t="e">
        <f>VLOOKUP('Room Details'!$I1840,NCA_Calculations!$I$3:$N$12,3,0)</f>
        <v>#N/A</v>
      </c>
      <c r="D1852" s="156" t="e">
        <f>VLOOKUP('Room Details'!$I1840,NCA_Calculations!$I$3:$N$12,4,0)</f>
        <v>#N/A</v>
      </c>
      <c r="E1852" s="156" t="e">
        <f>VLOOKUP('Room Details'!$I1840,NCA_Calculations!$I$3:$N$12,5,0)</f>
        <v>#N/A</v>
      </c>
      <c r="F1852" s="156" t="e">
        <f>VLOOKUP('Room Details'!$I1840,NCA_Calculations!$I$3:$N$12,6,0)</f>
        <v>#N/A</v>
      </c>
      <c r="G1852" s="156" t="str">
        <f>IF(OR(ISBLANK('Room Details'!$M1840), 'Room Details'!$M1840 = 0,  'Room Details'!$M1840 = "N/A" ),"Usable","Unusable")</f>
        <v>Usable</v>
      </c>
      <c r="H1852" s="156">
        <f>'Room Details'!$V1840</f>
        <v>0</v>
      </c>
      <c r="I1852" s="156">
        <f>_xlfn.IFNA(ROUNDUP(IF(OR('Room Details'!$J1840=0,ISBLANK('Room Details'!$J1840),'Room Details'!$J1840="N/A"),0,IF('Room Details'!$J1840&gt;$D1852,('Room Details'!$J1840/$E1852)+$F1852,IF('Room Details'!$J1840&lt;=ABS($B1852*$C1852),1,('Room Details'!$J1840/$B1852)+$C1852))),0),0)</f>
        <v>0</v>
      </c>
      <c r="J1852" s="167"/>
      <c r="K1852" s="167"/>
      <c r="L1852" s="156">
        <f t="shared" si="112"/>
        <v>0</v>
      </c>
      <c r="M1852" s="156">
        <f t="shared" si="113"/>
        <v>0</v>
      </c>
      <c r="N1852" s="165"/>
      <c r="O1852" s="165"/>
      <c r="P1852" s="156">
        <f t="shared" si="114"/>
        <v>0</v>
      </c>
      <c r="Q1852" s="156">
        <f t="shared" si="115"/>
        <v>0</v>
      </c>
      <c r="R1852" s="165"/>
      <c r="S1852" s="165"/>
    </row>
    <row r="1853" spans="1:19" x14ac:dyDescent="0.25">
      <c r="A1853" s="156">
        <v>1838</v>
      </c>
      <c r="B1853" s="156" t="e">
        <f>VLOOKUP('Room Details'!$I1841,NCA_Calculations!$I$3:$N$12,2,0)</f>
        <v>#N/A</v>
      </c>
      <c r="C1853" s="156" t="e">
        <f>VLOOKUP('Room Details'!$I1841,NCA_Calculations!$I$3:$N$12,3,0)</f>
        <v>#N/A</v>
      </c>
      <c r="D1853" s="156" t="e">
        <f>VLOOKUP('Room Details'!$I1841,NCA_Calculations!$I$3:$N$12,4,0)</f>
        <v>#N/A</v>
      </c>
      <c r="E1853" s="156" t="e">
        <f>VLOOKUP('Room Details'!$I1841,NCA_Calculations!$I$3:$N$12,5,0)</f>
        <v>#N/A</v>
      </c>
      <c r="F1853" s="156" t="e">
        <f>VLOOKUP('Room Details'!$I1841,NCA_Calculations!$I$3:$N$12,6,0)</f>
        <v>#N/A</v>
      </c>
      <c r="G1853" s="156" t="str">
        <f>IF(OR(ISBLANK('Room Details'!$M1841), 'Room Details'!$M1841 = 0,  'Room Details'!$M1841 = "N/A" ),"Usable","Unusable")</f>
        <v>Usable</v>
      </c>
      <c r="H1853" s="156">
        <f>'Room Details'!$V1841</f>
        <v>0</v>
      </c>
      <c r="I1853" s="156">
        <f>_xlfn.IFNA(ROUNDUP(IF(OR('Room Details'!$J1841=0,ISBLANK('Room Details'!$J1841),'Room Details'!$J1841="N/A"),0,IF('Room Details'!$J1841&gt;$D1853,('Room Details'!$J1841/$E1853)+$F1853,IF('Room Details'!$J1841&lt;=ABS($B1853*$C1853),1,('Room Details'!$J1841/$B1853)+$C1853))),0),0)</f>
        <v>0</v>
      </c>
      <c r="J1853" s="167"/>
      <c r="K1853" s="167"/>
      <c r="L1853" s="156">
        <f t="shared" si="112"/>
        <v>0</v>
      </c>
      <c r="M1853" s="156">
        <f t="shared" si="113"/>
        <v>0</v>
      </c>
      <c r="N1853" s="165"/>
      <c r="O1853" s="165"/>
      <c r="P1853" s="156">
        <f t="shared" si="114"/>
        <v>0</v>
      </c>
      <c r="Q1853" s="156">
        <f t="shared" si="115"/>
        <v>0</v>
      </c>
      <c r="R1853" s="165"/>
      <c r="S1853" s="165"/>
    </row>
    <row r="1854" spans="1:19" x14ac:dyDescent="0.25">
      <c r="A1854" s="156">
        <v>1839</v>
      </c>
      <c r="B1854" s="156" t="e">
        <f>VLOOKUP('Room Details'!$I1842,NCA_Calculations!$I$3:$N$12,2,0)</f>
        <v>#N/A</v>
      </c>
      <c r="C1854" s="156" t="e">
        <f>VLOOKUP('Room Details'!$I1842,NCA_Calculations!$I$3:$N$12,3,0)</f>
        <v>#N/A</v>
      </c>
      <c r="D1854" s="156" t="e">
        <f>VLOOKUP('Room Details'!$I1842,NCA_Calculations!$I$3:$N$12,4,0)</f>
        <v>#N/A</v>
      </c>
      <c r="E1854" s="156" t="e">
        <f>VLOOKUP('Room Details'!$I1842,NCA_Calculations!$I$3:$N$12,5,0)</f>
        <v>#N/A</v>
      </c>
      <c r="F1854" s="156" t="e">
        <f>VLOOKUP('Room Details'!$I1842,NCA_Calculations!$I$3:$N$12,6,0)</f>
        <v>#N/A</v>
      </c>
      <c r="G1854" s="156" t="str">
        <f>IF(OR(ISBLANK('Room Details'!$M1842), 'Room Details'!$M1842 = 0,  'Room Details'!$M1842 = "N/A" ),"Usable","Unusable")</f>
        <v>Usable</v>
      </c>
      <c r="H1854" s="156">
        <f>'Room Details'!$V1842</f>
        <v>0</v>
      </c>
      <c r="I1854" s="156">
        <f>_xlfn.IFNA(ROUNDUP(IF(OR('Room Details'!$J1842=0,ISBLANK('Room Details'!$J1842),'Room Details'!$J1842="N/A"),0,IF('Room Details'!$J1842&gt;$D1854,('Room Details'!$J1842/$E1854)+$F1854,IF('Room Details'!$J1842&lt;=ABS($B1854*$C1854),1,('Room Details'!$J1842/$B1854)+$C1854))),0),0)</f>
        <v>0</v>
      </c>
      <c r="J1854" s="167"/>
      <c r="K1854" s="167"/>
      <c r="L1854" s="156">
        <f t="shared" si="112"/>
        <v>0</v>
      </c>
      <c r="M1854" s="156">
        <f t="shared" si="113"/>
        <v>0</v>
      </c>
      <c r="N1854" s="165"/>
      <c r="O1854" s="165"/>
      <c r="P1854" s="156">
        <f t="shared" si="114"/>
        <v>0</v>
      </c>
      <c r="Q1854" s="156">
        <f t="shared" si="115"/>
        <v>0</v>
      </c>
      <c r="R1854" s="165"/>
      <c r="S1854" s="165"/>
    </row>
    <row r="1855" spans="1:19" x14ac:dyDescent="0.25">
      <c r="A1855" s="156">
        <v>1840</v>
      </c>
      <c r="B1855" s="156" t="e">
        <f>VLOOKUP('Room Details'!$I1843,NCA_Calculations!$I$3:$N$12,2,0)</f>
        <v>#N/A</v>
      </c>
      <c r="C1855" s="156" t="e">
        <f>VLOOKUP('Room Details'!$I1843,NCA_Calculations!$I$3:$N$12,3,0)</f>
        <v>#N/A</v>
      </c>
      <c r="D1855" s="156" t="e">
        <f>VLOOKUP('Room Details'!$I1843,NCA_Calculations!$I$3:$N$12,4,0)</f>
        <v>#N/A</v>
      </c>
      <c r="E1855" s="156" t="e">
        <f>VLOOKUP('Room Details'!$I1843,NCA_Calculations!$I$3:$N$12,5,0)</f>
        <v>#N/A</v>
      </c>
      <c r="F1855" s="156" t="e">
        <f>VLOOKUP('Room Details'!$I1843,NCA_Calculations!$I$3:$N$12,6,0)</f>
        <v>#N/A</v>
      </c>
      <c r="G1855" s="156" t="str">
        <f>IF(OR(ISBLANK('Room Details'!$M1843), 'Room Details'!$M1843 = 0,  'Room Details'!$M1843 = "N/A" ),"Usable","Unusable")</f>
        <v>Usable</v>
      </c>
      <c r="H1855" s="156">
        <f>'Room Details'!$V1843</f>
        <v>0</v>
      </c>
      <c r="I1855" s="156">
        <f>_xlfn.IFNA(ROUNDUP(IF(OR('Room Details'!$J1843=0,ISBLANK('Room Details'!$J1843),'Room Details'!$J1843="N/A"),0,IF('Room Details'!$J1843&gt;$D1855,('Room Details'!$J1843/$E1855)+$F1855,IF('Room Details'!$J1843&lt;=ABS($B1855*$C1855),1,('Room Details'!$J1843/$B1855)+$C1855))),0),0)</f>
        <v>0</v>
      </c>
      <c r="J1855" s="167"/>
      <c r="K1855" s="167"/>
      <c r="L1855" s="156">
        <f t="shared" si="112"/>
        <v>0</v>
      </c>
      <c r="M1855" s="156">
        <f t="shared" si="113"/>
        <v>0</v>
      </c>
      <c r="N1855" s="165"/>
      <c r="O1855" s="165"/>
      <c r="P1855" s="156">
        <f t="shared" si="114"/>
        <v>0</v>
      </c>
      <c r="Q1855" s="156">
        <f t="shared" si="115"/>
        <v>0</v>
      </c>
      <c r="R1855" s="165"/>
      <c r="S1855" s="165"/>
    </row>
    <row r="1856" spans="1:19" x14ac:dyDescent="0.25">
      <c r="A1856" s="156">
        <v>1841</v>
      </c>
      <c r="B1856" s="156" t="e">
        <f>VLOOKUP('Room Details'!$I1844,NCA_Calculations!$I$3:$N$12,2,0)</f>
        <v>#N/A</v>
      </c>
      <c r="C1856" s="156" t="e">
        <f>VLOOKUP('Room Details'!$I1844,NCA_Calculations!$I$3:$N$12,3,0)</f>
        <v>#N/A</v>
      </c>
      <c r="D1856" s="156" t="e">
        <f>VLOOKUP('Room Details'!$I1844,NCA_Calculations!$I$3:$N$12,4,0)</f>
        <v>#N/A</v>
      </c>
      <c r="E1856" s="156" t="e">
        <f>VLOOKUP('Room Details'!$I1844,NCA_Calculations!$I$3:$N$12,5,0)</f>
        <v>#N/A</v>
      </c>
      <c r="F1856" s="156" t="e">
        <f>VLOOKUP('Room Details'!$I1844,NCA_Calculations!$I$3:$N$12,6,0)</f>
        <v>#N/A</v>
      </c>
      <c r="G1856" s="156" t="str">
        <f>IF(OR(ISBLANK('Room Details'!$M1844), 'Room Details'!$M1844 = 0,  'Room Details'!$M1844 = "N/A" ),"Usable","Unusable")</f>
        <v>Usable</v>
      </c>
      <c r="H1856" s="156">
        <f>'Room Details'!$V1844</f>
        <v>0</v>
      </c>
      <c r="I1856" s="156">
        <f>_xlfn.IFNA(ROUNDUP(IF(OR('Room Details'!$J1844=0,ISBLANK('Room Details'!$J1844),'Room Details'!$J1844="N/A"),0,IF('Room Details'!$J1844&gt;$D1856,('Room Details'!$J1844/$E1856)+$F1856,IF('Room Details'!$J1844&lt;=ABS($B1856*$C1856),1,('Room Details'!$J1844/$B1856)+$C1856))),0),0)</f>
        <v>0</v>
      </c>
      <c r="J1856" s="167"/>
      <c r="K1856" s="167"/>
      <c r="L1856" s="156">
        <f t="shared" si="112"/>
        <v>0</v>
      </c>
      <c r="M1856" s="156">
        <f t="shared" si="113"/>
        <v>0</v>
      </c>
      <c r="N1856" s="165"/>
      <c r="O1856" s="165"/>
      <c r="P1856" s="156">
        <f t="shared" si="114"/>
        <v>0</v>
      </c>
      <c r="Q1856" s="156">
        <f t="shared" si="115"/>
        <v>0</v>
      </c>
      <c r="R1856" s="165"/>
      <c r="S1856" s="165"/>
    </row>
    <row r="1857" spans="1:19" x14ac:dyDescent="0.25">
      <c r="A1857" s="156">
        <v>1842</v>
      </c>
      <c r="B1857" s="156" t="e">
        <f>VLOOKUP('Room Details'!$I1845,NCA_Calculations!$I$3:$N$12,2,0)</f>
        <v>#N/A</v>
      </c>
      <c r="C1857" s="156" t="e">
        <f>VLOOKUP('Room Details'!$I1845,NCA_Calculations!$I$3:$N$12,3,0)</f>
        <v>#N/A</v>
      </c>
      <c r="D1857" s="156" t="e">
        <f>VLOOKUP('Room Details'!$I1845,NCA_Calculations!$I$3:$N$12,4,0)</f>
        <v>#N/A</v>
      </c>
      <c r="E1857" s="156" t="e">
        <f>VLOOKUP('Room Details'!$I1845,NCA_Calculations!$I$3:$N$12,5,0)</f>
        <v>#N/A</v>
      </c>
      <c r="F1857" s="156" t="e">
        <f>VLOOKUP('Room Details'!$I1845,NCA_Calculations!$I$3:$N$12,6,0)</f>
        <v>#N/A</v>
      </c>
      <c r="G1857" s="156" t="str">
        <f>IF(OR(ISBLANK('Room Details'!$M1845), 'Room Details'!$M1845 = 0,  'Room Details'!$M1845 = "N/A" ),"Usable","Unusable")</f>
        <v>Usable</v>
      </c>
      <c r="H1857" s="156">
        <f>'Room Details'!$V1845</f>
        <v>0</v>
      </c>
      <c r="I1857" s="156">
        <f>_xlfn.IFNA(ROUNDUP(IF(OR('Room Details'!$J1845=0,ISBLANK('Room Details'!$J1845),'Room Details'!$J1845="N/A"),0,IF('Room Details'!$J1845&gt;$D1857,('Room Details'!$J1845/$E1857)+$F1857,IF('Room Details'!$J1845&lt;=ABS($B1857*$C1857),1,('Room Details'!$J1845/$B1857)+$C1857))),0),0)</f>
        <v>0</v>
      </c>
      <c r="J1857" s="167"/>
      <c r="K1857" s="167"/>
      <c r="L1857" s="156">
        <f t="shared" si="112"/>
        <v>0</v>
      </c>
      <c r="M1857" s="156">
        <f t="shared" si="113"/>
        <v>0</v>
      </c>
      <c r="N1857" s="165"/>
      <c r="O1857" s="165"/>
      <c r="P1857" s="156">
        <f t="shared" si="114"/>
        <v>0</v>
      </c>
      <c r="Q1857" s="156">
        <f t="shared" si="115"/>
        <v>0</v>
      </c>
      <c r="R1857" s="165"/>
      <c r="S1857" s="165"/>
    </row>
    <row r="1858" spans="1:19" x14ac:dyDescent="0.25">
      <c r="A1858" s="156">
        <v>1843</v>
      </c>
      <c r="B1858" s="156" t="e">
        <f>VLOOKUP('Room Details'!$I1846,NCA_Calculations!$I$3:$N$12,2,0)</f>
        <v>#N/A</v>
      </c>
      <c r="C1858" s="156" t="e">
        <f>VLOOKUP('Room Details'!$I1846,NCA_Calculations!$I$3:$N$12,3,0)</f>
        <v>#N/A</v>
      </c>
      <c r="D1858" s="156" t="e">
        <f>VLOOKUP('Room Details'!$I1846,NCA_Calculations!$I$3:$N$12,4,0)</f>
        <v>#N/A</v>
      </c>
      <c r="E1858" s="156" t="e">
        <f>VLOOKUP('Room Details'!$I1846,NCA_Calculations!$I$3:$N$12,5,0)</f>
        <v>#N/A</v>
      </c>
      <c r="F1858" s="156" t="e">
        <f>VLOOKUP('Room Details'!$I1846,NCA_Calculations!$I$3:$N$12,6,0)</f>
        <v>#N/A</v>
      </c>
      <c r="G1858" s="156" t="str">
        <f>IF(OR(ISBLANK('Room Details'!$M1846), 'Room Details'!$M1846 = 0,  'Room Details'!$M1846 = "N/A" ),"Usable","Unusable")</f>
        <v>Usable</v>
      </c>
      <c r="H1858" s="156">
        <f>'Room Details'!$V1846</f>
        <v>0</v>
      </c>
      <c r="I1858" s="156">
        <f>_xlfn.IFNA(ROUNDUP(IF(OR('Room Details'!$J1846=0,ISBLANK('Room Details'!$J1846),'Room Details'!$J1846="N/A"),0,IF('Room Details'!$J1846&gt;$D1858,('Room Details'!$J1846/$E1858)+$F1858,IF('Room Details'!$J1846&lt;=ABS($B1858*$C1858),1,('Room Details'!$J1846/$B1858)+$C1858))),0),0)</f>
        <v>0</v>
      </c>
      <c r="J1858" s="167"/>
      <c r="K1858" s="167"/>
      <c r="L1858" s="156">
        <f t="shared" si="112"/>
        <v>0</v>
      </c>
      <c r="M1858" s="156">
        <f t="shared" si="113"/>
        <v>0</v>
      </c>
      <c r="N1858" s="165"/>
      <c r="O1858" s="165"/>
      <c r="P1858" s="156">
        <f t="shared" si="114"/>
        <v>0</v>
      </c>
      <c r="Q1858" s="156">
        <f t="shared" si="115"/>
        <v>0</v>
      </c>
      <c r="R1858" s="165"/>
      <c r="S1858" s="165"/>
    </row>
    <row r="1859" spans="1:19" x14ac:dyDescent="0.25">
      <c r="A1859" s="156">
        <v>1844</v>
      </c>
      <c r="B1859" s="156" t="e">
        <f>VLOOKUP('Room Details'!$I1847,NCA_Calculations!$I$3:$N$12,2,0)</f>
        <v>#N/A</v>
      </c>
      <c r="C1859" s="156" t="e">
        <f>VLOOKUP('Room Details'!$I1847,NCA_Calculations!$I$3:$N$12,3,0)</f>
        <v>#N/A</v>
      </c>
      <c r="D1859" s="156" t="e">
        <f>VLOOKUP('Room Details'!$I1847,NCA_Calculations!$I$3:$N$12,4,0)</f>
        <v>#N/A</v>
      </c>
      <c r="E1859" s="156" t="e">
        <f>VLOOKUP('Room Details'!$I1847,NCA_Calculations!$I$3:$N$12,5,0)</f>
        <v>#N/A</v>
      </c>
      <c r="F1859" s="156" t="e">
        <f>VLOOKUP('Room Details'!$I1847,NCA_Calculations!$I$3:$N$12,6,0)</f>
        <v>#N/A</v>
      </c>
      <c r="G1859" s="156" t="str">
        <f>IF(OR(ISBLANK('Room Details'!$M1847), 'Room Details'!$M1847 = 0,  'Room Details'!$M1847 = "N/A" ),"Usable","Unusable")</f>
        <v>Usable</v>
      </c>
      <c r="H1859" s="156">
        <f>'Room Details'!$V1847</f>
        <v>0</v>
      </c>
      <c r="I1859" s="156">
        <f>_xlfn.IFNA(ROUNDUP(IF(OR('Room Details'!$J1847=0,ISBLANK('Room Details'!$J1847),'Room Details'!$J1847="N/A"),0,IF('Room Details'!$J1847&gt;$D1859,('Room Details'!$J1847/$E1859)+$F1859,IF('Room Details'!$J1847&lt;=ABS($B1859*$C1859),1,('Room Details'!$J1847/$B1859)+$C1859))),0),0)</f>
        <v>0</v>
      </c>
      <c r="J1859" s="167"/>
      <c r="K1859" s="167"/>
      <c r="L1859" s="156">
        <f t="shared" si="112"/>
        <v>0</v>
      </c>
      <c r="M1859" s="156">
        <f t="shared" si="113"/>
        <v>0</v>
      </c>
      <c r="N1859" s="165"/>
      <c r="O1859" s="165"/>
      <c r="P1859" s="156">
        <f t="shared" si="114"/>
        <v>0</v>
      </c>
      <c r="Q1859" s="156">
        <f t="shared" si="115"/>
        <v>0</v>
      </c>
      <c r="R1859" s="165"/>
      <c r="S1859" s="165"/>
    </row>
    <row r="1860" spans="1:19" x14ac:dyDescent="0.25">
      <c r="A1860" s="156">
        <v>1845</v>
      </c>
      <c r="B1860" s="156" t="e">
        <f>VLOOKUP('Room Details'!$I1848,NCA_Calculations!$I$3:$N$12,2,0)</f>
        <v>#N/A</v>
      </c>
      <c r="C1860" s="156" t="e">
        <f>VLOOKUP('Room Details'!$I1848,NCA_Calculations!$I$3:$N$12,3,0)</f>
        <v>#N/A</v>
      </c>
      <c r="D1860" s="156" t="e">
        <f>VLOOKUP('Room Details'!$I1848,NCA_Calculations!$I$3:$N$12,4,0)</f>
        <v>#N/A</v>
      </c>
      <c r="E1860" s="156" t="e">
        <f>VLOOKUP('Room Details'!$I1848,NCA_Calculations!$I$3:$N$12,5,0)</f>
        <v>#N/A</v>
      </c>
      <c r="F1860" s="156" t="e">
        <f>VLOOKUP('Room Details'!$I1848,NCA_Calculations!$I$3:$N$12,6,0)</f>
        <v>#N/A</v>
      </c>
      <c r="G1860" s="156" t="str">
        <f>IF(OR(ISBLANK('Room Details'!$M1848), 'Room Details'!$M1848 = 0,  'Room Details'!$M1848 = "N/A" ),"Usable","Unusable")</f>
        <v>Usable</v>
      </c>
      <c r="H1860" s="156">
        <f>'Room Details'!$V1848</f>
        <v>0</v>
      </c>
      <c r="I1860" s="156">
        <f>_xlfn.IFNA(ROUNDUP(IF(OR('Room Details'!$J1848=0,ISBLANK('Room Details'!$J1848),'Room Details'!$J1848="N/A"),0,IF('Room Details'!$J1848&gt;$D1860,('Room Details'!$J1848/$E1860)+$F1860,IF('Room Details'!$J1848&lt;=ABS($B1860*$C1860),1,('Room Details'!$J1848/$B1860)+$C1860))),0),0)</f>
        <v>0</v>
      </c>
      <c r="J1860" s="167"/>
      <c r="K1860" s="167"/>
      <c r="L1860" s="156">
        <f t="shared" si="112"/>
        <v>0</v>
      </c>
      <c r="M1860" s="156">
        <f t="shared" si="113"/>
        <v>0</v>
      </c>
      <c r="N1860" s="165"/>
      <c r="O1860" s="165"/>
      <c r="P1860" s="156">
        <f t="shared" si="114"/>
        <v>0</v>
      </c>
      <c r="Q1860" s="156">
        <f t="shared" si="115"/>
        <v>0</v>
      </c>
      <c r="R1860" s="165"/>
      <c r="S1860" s="165"/>
    </row>
    <row r="1861" spans="1:19" x14ac:dyDescent="0.25">
      <c r="A1861" s="156">
        <v>1846</v>
      </c>
      <c r="B1861" s="156" t="e">
        <f>VLOOKUP('Room Details'!$I1849,NCA_Calculations!$I$3:$N$12,2,0)</f>
        <v>#N/A</v>
      </c>
      <c r="C1861" s="156" t="e">
        <f>VLOOKUP('Room Details'!$I1849,NCA_Calculations!$I$3:$N$12,3,0)</f>
        <v>#N/A</v>
      </c>
      <c r="D1861" s="156" t="e">
        <f>VLOOKUP('Room Details'!$I1849,NCA_Calculations!$I$3:$N$12,4,0)</f>
        <v>#N/A</v>
      </c>
      <c r="E1861" s="156" t="e">
        <f>VLOOKUP('Room Details'!$I1849,NCA_Calculations!$I$3:$N$12,5,0)</f>
        <v>#N/A</v>
      </c>
      <c r="F1861" s="156" t="e">
        <f>VLOOKUP('Room Details'!$I1849,NCA_Calculations!$I$3:$N$12,6,0)</f>
        <v>#N/A</v>
      </c>
      <c r="G1861" s="156" t="str">
        <f>IF(OR(ISBLANK('Room Details'!$M1849), 'Room Details'!$M1849 = 0,  'Room Details'!$M1849 = "N/A" ),"Usable","Unusable")</f>
        <v>Usable</v>
      </c>
      <c r="H1861" s="156">
        <f>'Room Details'!$V1849</f>
        <v>0</v>
      </c>
      <c r="I1861" s="156">
        <f>_xlfn.IFNA(ROUNDUP(IF(OR('Room Details'!$J1849=0,ISBLANK('Room Details'!$J1849),'Room Details'!$J1849="N/A"),0,IF('Room Details'!$J1849&gt;$D1861,('Room Details'!$J1849/$E1861)+$F1861,IF('Room Details'!$J1849&lt;=ABS($B1861*$C1861),1,('Room Details'!$J1849/$B1861)+$C1861))),0),0)</f>
        <v>0</v>
      </c>
      <c r="J1861" s="167"/>
      <c r="K1861" s="167"/>
      <c r="L1861" s="156">
        <f t="shared" si="112"/>
        <v>0</v>
      </c>
      <c r="M1861" s="156">
        <f t="shared" si="113"/>
        <v>0</v>
      </c>
      <c r="N1861" s="165"/>
      <c r="O1861" s="165"/>
      <c r="P1861" s="156">
        <f t="shared" si="114"/>
        <v>0</v>
      </c>
      <c r="Q1861" s="156">
        <f t="shared" si="115"/>
        <v>0</v>
      </c>
      <c r="R1861" s="165"/>
      <c r="S1861" s="165"/>
    </row>
    <row r="1862" spans="1:19" x14ac:dyDescent="0.25">
      <c r="A1862" s="156">
        <v>1847</v>
      </c>
      <c r="B1862" s="156" t="e">
        <f>VLOOKUP('Room Details'!$I1850,NCA_Calculations!$I$3:$N$12,2,0)</f>
        <v>#N/A</v>
      </c>
      <c r="C1862" s="156" t="e">
        <f>VLOOKUP('Room Details'!$I1850,NCA_Calculations!$I$3:$N$12,3,0)</f>
        <v>#N/A</v>
      </c>
      <c r="D1862" s="156" t="e">
        <f>VLOOKUP('Room Details'!$I1850,NCA_Calculations!$I$3:$N$12,4,0)</f>
        <v>#N/A</v>
      </c>
      <c r="E1862" s="156" t="e">
        <f>VLOOKUP('Room Details'!$I1850,NCA_Calculations!$I$3:$N$12,5,0)</f>
        <v>#N/A</v>
      </c>
      <c r="F1862" s="156" t="e">
        <f>VLOOKUP('Room Details'!$I1850,NCA_Calculations!$I$3:$N$12,6,0)</f>
        <v>#N/A</v>
      </c>
      <c r="G1862" s="156" t="str">
        <f>IF(OR(ISBLANK('Room Details'!$M1850), 'Room Details'!$M1850 = 0,  'Room Details'!$M1850 = "N/A" ),"Usable","Unusable")</f>
        <v>Usable</v>
      </c>
      <c r="H1862" s="156">
        <f>'Room Details'!$V1850</f>
        <v>0</v>
      </c>
      <c r="I1862" s="156">
        <f>_xlfn.IFNA(ROUNDUP(IF(OR('Room Details'!$J1850=0,ISBLANK('Room Details'!$J1850),'Room Details'!$J1850="N/A"),0,IF('Room Details'!$J1850&gt;$D1862,('Room Details'!$J1850/$E1862)+$F1862,IF('Room Details'!$J1850&lt;=ABS($B1862*$C1862),1,('Room Details'!$J1850/$B1862)+$C1862))),0),0)</f>
        <v>0</v>
      </c>
      <c r="J1862" s="167"/>
      <c r="K1862" s="167"/>
      <c r="L1862" s="156">
        <f t="shared" si="112"/>
        <v>0</v>
      </c>
      <c r="M1862" s="156">
        <f t="shared" si="113"/>
        <v>0</v>
      </c>
      <c r="N1862" s="165"/>
      <c r="O1862" s="165"/>
      <c r="P1862" s="156">
        <f t="shared" si="114"/>
        <v>0</v>
      </c>
      <c r="Q1862" s="156">
        <f t="shared" si="115"/>
        <v>0</v>
      </c>
      <c r="R1862" s="165"/>
      <c r="S1862" s="165"/>
    </row>
    <row r="1863" spans="1:19" x14ac:dyDescent="0.25">
      <c r="A1863" s="156">
        <v>1848</v>
      </c>
      <c r="B1863" s="156" t="e">
        <f>VLOOKUP('Room Details'!$I1851,NCA_Calculations!$I$3:$N$12,2,0)</f>
        <v>#N/A</v>
      </c>
      <c r="C1863" s="156" t="e">
        <f>VLOOKUP('Room Details'!$I1851,NCA_Calculations!$I$3:$N$12,3,0)</f>
        <v>#N/A</v>
      </c>
      <c r="D1863" s="156" t="e">
        <f>VLOOKUP('Room Details'!$I1851,NCA_Calculations!$I$3:$N$12,4,0)</f>
        <v>#N/A</v>
      </c>
      <c r="E1863" s="156" t="e">
        <f>VLOOKUP('Room Details'!$I1851,NCA_Calculations!$I$3:$N$12,5,0)</f>
        <v>#N/A</v>
      </c>
      <c r="F1863" s="156" t="e">
        <f>VLOOKUP('Room Details'!$I1851,NCA_Calculations!$I$3:$N$12,6,0)</f>
        <v>#N/A</v>
      </c>
      <c r="G1863" s="156" t="str">
        <f>IF(OR(ISBLANK('Room Details'!$M1851), 'Room Details'!$M1851 = 0,  'Room Details'!$M1851 = "N/A" ),"Usable","Unusable")</f>
        <v>Usable</v>
      </c>
      <c r="H1863" s="156">
        <f>'Room Details'!$V1851</f>
        <v>0</v>
      </c>
      <c r="I1863" s="156">
        <f>_xlfn.IFNA(ROUNDUP(IF(OR('Room Details'!$J1851=0,ISBLANK('Room Details'!$J1851),'Room Details'!$J1851="N/A"),0,IF('Room Details'!$J1851&gt;$D1863,('Room Details'!$J1851/$E1863)+$F1863,IF('Room Details'!$J1851&lt;=ABS($B1863*$C1863),1,('Room Details'!$J1851/$B1863)+$C1863))),0),0)</f>
        <v>0</v>
      </c>
      <c r="J1863" s="167"/>
      <c r="K1863" s="167"/>
      <c r="L1863" s="156">
        <f t="shared" si="112"/>
        <v>0</v>
      </c>
      <c r="M1863" s="156">
        <f t="shared" si="113"/>
        <v>0</v>
      </c>
      <c r="N1863" s="165"/>
      <c r="O1863" s="165"/>
      <c r="P1863" s="156">
        <f t="shared" si="114"/>
        <v>0</v>
      </c>
      <c r="Q1863" s="156">
        <f t="shared" si="115"/>
        <v>0</v>
      </c>
      <c r="R1863" s="165"/>
      <c r="S1863" s="165"/>
    </row>
    <row r="1864" spans="1:19" x14ac:dyDescent="0.25">
      <c r="A1864" s="156">
        <v>1849</v>
      </c>
      <c r="B1864" s="156" t="e">
        <f>VLOOKUP('Room Details'!$I1852,NCA_Calculations!$I$3:$N$12,2,0)</f>
        <v>#N/A</v>
      </c>
      <c r="C1864" s="156" t="e">
        <f>VLOOKUP('Room Details'!$I1852,NCA_Calculations!$I$3:$N$12,3,0)</f>
        <v>#N/A</v>
      </c>
      <c r="D1864" s="156" t="e">
        <f>VLOOKUP('Room Details'!$I1852,NCA_Calculations!$I$3:$N$12,4,0)</f>
        <v>#N/A</v>
      </c>
      <c r="E1864" s="156" t="e">
        <f>VLOOKUP('Room Details'!$I1852,NCA_Calculations!$I$3:$N$12,5,0)</f>
        <v>#N/A</v>
      </c>
      <c r="F1864" s="156" t="e">
        <f>VLOOKUP('Room Details'!$I1852,NCA_Calculations!$I$3:$N$12,6,0)</f>
        <v>#N/A</v>
      </c>
      <c r="G1864" s="156" t="str">
        <f>IF(OR(ISBLANK('Room Details'!$M1852), 'Room Details'!$M1852 = 0,  'Room Details'!$M1852 = "N/A" ),"Usable","Unusable")</f>
        <v>Usable</v>
      </c>
      <c r="H1864" s="156">
        <f>'Room Details'!$V1852</f>
        <v>0</v>
      </c>
      <c r="I1864" s="156">
        <f>_xlfn.IFNA(ROUNDUP(IF(OR('Room Details'!$J1852=0,ISBLANK('Room Details'!$J1852),'Room Details'!$J1852="N/A"),0,IF('Room Details'!$J1852&gt;$D1864,('Room Details'!$J1852/$E1864)+$F1864,IF('Room Details'!$J1852&lt;=ABS($B1864*$C1864),1,('Room Details'!$J1852/$B1864)+$C1864))),0),0)</f>
        <v>0</v>
      </c>
      <c r="J1864" s="167"/>
      <c r="K1864" s="167"/>
      <c r="L1864" s="156">
        <f t="shared" si="112"/>
        <v>0</v>
      </c>
      <c r="M1864" s="156">
        <f t="shared" si="113"/>
        <v>0</v>
      </c>
      <c r="N1864" s="165"/>
      <c r="O1864" s="165"/>
      <c r="P1864" s="156">
        <f t="shared" si="114"/>
        <v>0</v>
      </c>
      <c r="Q1864" s="156">
        <f t="shared" si="115"/>
        <v>0</v>
      </c>
      <c r="R1864" s="165"/>
      <c r="S1864" s="165"/>
    </row>
    <row r="1865" spans="1:19" x14ac:dyDescent="0.25">
      <c r="A1865" s="156">
        <v>1850</v>
      </c>
      <c r="B1865" s="156" t="e">
        <f>VLOOKUP('Room Details'!$I1853,NCA_Calculations!$I$3:$N$12,2,0)</f>
        <v>#N/A</v>
      </c>
      <c r="C1865" s="156" t="e">
        <f>VLOOKUP('Room Details'!$I1853,NCA_Calculations!$I$3:$N$12,3,0)</f>
        <v>#N/A</v>
      </c>
      <c r="D1865" s="156" t="e">
        <f>VLOOKUP('Room Details'!$I1853,NCA_Calculations!$I$3:$N$12,4,0)</f>
        <v>#N/A</v>
      </c>
      <c r="E1865" s="156" t="e">
        <f>VLOOKUP('Room Details'!$I1853,NCA_Calculations!$I$3:$N$12,5,0)</f>
        <v>#N/A</v>
      </c>
      <c r="F1865" s="156" t="e">
        <f>VLOOKUP('Room Details'!$I1853,NCA_Calculations!$I$3:$N$12,6,0)</f>
        <v>#N/A</v>
      </c>
      <c r="G1865" s="156" t="str">
        <f>IF(OR(ISBLANK('Room Details'!$M1853), 'Room Details'!$M1853 = 0,  'Room Details'!$M1853 = "N/A" ),"Usable","Unusable")</f>
        <v>Usable</v>
      </c>
      <c r="H1865" s="156">
        <f>'Room Details'!$V1853</f>
        <v>0</v>
      </c>
      <c r="I1865" s="156">
        <f>_xlfn.IFNA(ROUNDUP(IF(OR('Room Details'!$J1853=0,ISBLANK('Room Details'!$J1853),'Room Details'!$J1853="N/A"),0,IF('Room Details'!$J1853&gt;$D1865,('Room Details'!$J1853/$E1865)+$F1865,IF('Room Details'!$J1853&lt;=ABS($B1865*$C1865),1,('Room Details'!$J1853/$B1865)+$C1865))),0),0)</f>
        <v>0</v>
      </c>
      <c r="J1865" s="167"/>
      <c r="K1865" s="167"/>
      <c r="L1865" s="156">
        <f t="shared" si="112"/>
        <v>0</v>
      </c>
      <c r="M1865" s="156">
        <f t="shared" si="113"/>
        <v>0</v>
      </c>
      <c r="N1865" s="165"/>
      <c r="O1865" s="165"/>
      <c r="P1865" s="156">
        <f t="shared" si="114"/>
        <v>0</v>
      </c>
      <c r="Q1865" s="156">
        <f t="shared" si="115"/>
        <v>0</v>
      </c>
      <c r="R1865" s="165"/>
      <c r="S1865" s="165"/>
    </row>
    <row r="1866" spans="1:19" x14ac:dyDescent="0.25">
      <c r="A1866" s="156">
        <v>1851</v>
      </c>
      <c r="B1866" s="156" t="e">
        <f>VLOOKUP('Room Details'!$I1854,NCA_Calculations!$I$3:$N$12,2,0)</f>
        <v>#N/A</v>
      </c>
      <c r="C1866" s="156" t="e">
        <f>VLOOKUP('Room Details'!$I1854,NCA_Calculations!$I$3:$N$12,3,0)</f>
        <v>#N/A</v>
      </c>
      <c r="D1866" s="156" t="e">
        <f>VLOOKUP('Room Details'!$I1854,NCA_Calculations!$I$3:$N$12,4,0)</f>
        <v>#N/A</v>
      </c>
      <c r="E1866" s="156" t="e">
        <f>VLOOKUP('Room Details'!$I1854,NCA_Calculations!$I$3:$N$12,5,0)</f>
        <v>#N/A</v>
      </c>
      <c r="F1866" s="156" t="e">
        <f>VLOOKUP('Room Details'!$I1854,NCA_Calculations!$I$3:$N$12,6,0)</f>
        <v>#N/A</v>
      </c>
      <c r="G1866" s="156" t="str">
        <f>IF(OR(ISBLANK('Room Details'!$M1854), 'Room Details'!$M1854 = 0,  'Room Details'!$M1854 = "N/A" ),"Usable","Unusable")</f>
        <v>Usable</v>
      </c>
      <c r="H1866" s="156">
        <f>'Room Details'!$V1854</f>
        <v>0</v>
      </c>
      <c r="I1866" s="156">
        <f>_xlfn.IFNA(ROUNDUP(IF(OR('Room Details'!$J1854=0,ISBLANK('Room Details'!$J1854),'Room Details'!$J1854="N/A"),0,IF('Room Details'!$J1854&gt;$D1866,('Room Details'!$J1854/$E1866)+$F1866,IF('Room Details'!$J1854&lt;=ABS($B1866*$C1866),1,('Room Details'!$J1854/$B1866)+$C1866))),0),0)</f>
        <v>0</v>
      </c>
      <c r="J1866" s="167"/>
      <c r="K1866" s="167"/>
      <c r="L1866" s="156">
        <f t="shared" si="112"/>
        <v>0</v>
      </c>
      <c r="M1866" s="156">
        <f t="shared" si="113"/>
        <v>0</v>
      </c>
      <c r="N1866" s="165"/>
      <c r="O1866" s="165"/>
      <c r="P1866" s="156">
        <f t="shared" si="114"/>
        <v>0</v>
      </c>
      <c r="Q1866" s="156">
        <f t="shared" si="115"/>
        <v>0</v>
      </c>
      <c r="R1866" s="165"/>
      <c r="S1866" s="165"/>
    </row>
    <row r="1867" spans="1:19" x14ac:dyDescent="0.25">
      <c r="A1867" s="156">
        <v>1852</v>
      </c>
      <c r="B1867" s="156" t="e">
        <f>VLOOKUP('Room Details'!$I1855,NCA_Calculations!$I$3:$N$12,2,0)</f>
        <v>#N/A</v>
      </c>
      <c r="C1867" s="156" t="e">
        <f>VLOOKUP('Room Details'!$I1855,NCA_Calculations!$I$3:$N$12,3,0)</f>
        <v>#N/A</v>
      </c>
      <c r="D1867" s="156" t="e">
        <f>VLOOKUP('Room Details'!$I1855,NCA_Calculations!$I$3:$N$12,4,0)</f>
        <v>#N/A</v>
      </c>
      <c r="E1867" s="156" t="e">
        <f>VLOOKUP('Room Details'!$I1855,NCA_Calculations!$I$3:$N$12,5,0)</f>
        <v>#N/A</v>
      </c>
      <c r="F1867" s="156" t="e">
        <f>VLOOKUP('Room Details'!$I1855,NCA_Calculations!$I$3:$N$12,6,0)</f>
        <v>#N/A</v>
      </c>
      <c r="G1867" s="156" t="str">
        <f>IF(OR(ISBLANK('Room Details'!$M1855), 'Room Details'!$M1855 = 0,  'Room Details'!$M1855 = "N/A" ),"Usable","Unusable")</f>
        <v>Usable</v>
      </c>
      <c r="H1867" s="156">
        <f>'Room Details'!$V1855</f>
        <v>0</v>
      </c>
      <c r="I1867" s="156">
        <f>_xlfn.IFNA(ROUNDUP(IF(OR('Room Details'!$J1855=0,ISBLANK('Room Details'!$J1855),'Room Details'!$J1855="N/A"),0,IF('Room Details'!$J1855&gt;$D1867,('Room Details'!$J1855/$E1867)+$F1867,IF('Room Details'!$J1855&lt;=ABS($B1867*$C1867),1,('Room Details'!$J1855/$B1867)+$C1867))),0),0)</f>
        <v>0</v>
      </c>
      <c r="J1867" s="167"/>
      <c r="K1867" s="167"/>
      <c r="L1867" s="156">
        <f t="shared" si="112"/>
        <v>0</v>
      </c>
      <c r="M1867" s="156">
        <f t="shared" si="113"/>
        <v>0</v>
      </c>
      <c r="N1867" s="165"/>
      <c r="O1867" s="165"/>
      <c r="P1867" s="156">
        <f t="shared" si="114"/>
        <v>0</v>
      </c>
      <c r="Q1867" s="156">
        <f t="shared" si="115"/>
        <v>0</v>
      </c>
      <c r="R1867" s="165"/>
      <c r="S1867" s="165"/>
    </row>
    <row r="1868" spans="1:19" x14ac:dyDescent="0.25">
      <c r="A1868" s="156">
        <v>1853</v>
      </c>
      <c r="B1868" s="156" t="e">
        <f>VLOOKUP('Room Details'!$I1856,NCA_Calculations!$I$3:$N$12,2,0)</f>
        <v>#N/A</v>
      </c>
      <c r="C1868" s="156" t="e">
        <f>VLOOKUP('Room Details'!$I1856,NCA_Calculations!$I$3:$N$12,3,0)</f>
        <v>#N/A</v>
      </c>
      <c r="D1868" s="156" t="e">
        <f>VLOOKUP('Room Details'!$I1856,NCA_Calculations!$I$3:$N$12,4,0)</f>
        <v>#N/A</v>
      </c>
      <c r="E1868" s="156" t="e">
        <f>VLOOKUP('Room Details'!$I1856,NCA_Calculations!$I$3:$N$12,5,0)</f>
        <v>#N/A</v>
      </c>
      <c r="F1868" s="156" t="e">
        <f>VLOOKUP('Room Details'!$I1856,NCA_Calculations!$I$3:$N$12,6,0)</f>
        <v>#N/A</v>
      </c>
      <c r="G1868" s="156" t="str">
        <f>IF(OR(ISBLANK('Room Details'!$M1856), 'Room Details'!$M1856 = 0,  'Room Details'!$M1856 = "N/A" ),"Usable","Unusable")</f>
        <v>Usable</v>
      </c>
      <c r="H1868" s="156">
        <f>'Room Details'!$V1856</f>
        <v>0</v>
      </c>
      <c r="I1868" s="156">
        <f>_xlfn.IFNA(ROUNDUP(IF(OR('Room Details'!$J1856=0,ISBLANK('Room Details'!$J1856),'Room Details'!$J1856="N/A"),0,IF('Room Details'!$J1856&gt;$D1868,('Room Details'!$J1856/$E1868)+$F1868,IF('Room Details'!$J1856&lt;=ABS($B1868*$C1868),1,('Room Details'!$J1856/$B1868)+$C1868))),0),0)</f>
        <v>0</v>
      </c>
      <c r="J1868" s="167"/>
      <c r="K1868" s="167"/>
      <c r="L1868" s="156">
        <f t="shared" si="112"/>
        <v>0</v>
      </c>
      <c r="M1868" s="156">
        <f t="shared" si="113"/>
        <v>0</v>
      </c>
      <c r="N1868" s="165"/>
      <c r="O1868" s="165"/>
      <c r="P1868" s="156">
        <f t="shared" si="114"/>
        <v>0</v>
      </c>
      <c r="Q1868" s="156">
        <f t="shared" si="115"/>
        <v>0</v>
      </c>
      <c r="R1868" s="165"/>
      <c r="S1868" s="165"/>
    </row>
    <row r="1869" spans="1:19" x14ac:dyDescent="0.25">
      <c r="A1869" s="156">
        <v>1854</v>
      </c>
      <c r="B1869" s="156" t="e">
        <f>VLOOKUP('Room Details'!$I1857,NCA_Calculations!$I$3:$N$12,2,0)</f>
        <v>#N/A</v>
      </c>
      <c r="C1869" s="156" t="e">
        <f>VLOOKUP('Room Details'!$I1857,NCA_Calculations!$I$3:$N$12,3,0)</f>
        <v>#N/A</v>
      </c>
      <c r="D1869" s="156" t="e">
        <f>VLOOKUP('Room Details'!$I1857,NCA_Calculations!$I$3:$N$12,4,0)</f>
        <v>#N/A</v>
      </c>
      <c r="E1869" s="156" t="e">
        <f>VLOOKUP('Room Details'!$I1857,NCA_Calculations!$I$3:$N$12,5,0)</f>
        <v>#N/A</v>
      </c>
      <c r="F1869" s="156" t="e">
        <f>VLOOKUP('Room Details'!$I1857,NCA_Calculations!$I$3:$N$12,6,0)</f>
        <v>#N/A</v>
      </c>
      <c r="G1869" s="156" t="str">
        <f>IF(OR(ISBLANK('Room Details'!$M1857), 'Room Details'!$M1857 = 0,  'Room Details'!$M1857 = "N/A" ),"Usable","Unusable")</f>
        <v>Usable</v>
      </c>
      <c r="H1869" s="156">
        <f>'Room Details'!$V1857</f>
        <v>0</v>
      </c>
      <c r="I1869" s="156">
        <f>_xlfn.IFNA(ROUNDUP(IF(OR('Room Details'!$J1857=0,ISBLANK('Room Details'!$J1857),'Room Details'!$J1857="N/A"),0,IF('Room Details'!$J1857&gt;$D1869,('Room Details'!$J1857/$E1869)+$F1869,IF('Room Details'!$J1857&lt;=ABS($B1869*$C1869),1,('Room Details'!$J1857/$B1869)+$C1869))),0),0)</f>
        <v>0</v>
      </c>
      <c r="J1869" s="167"/>
      <c r="K1869" s="167"/>
      <c r="L1869" s="156">
        <f t="shared" si="112"/>
        <v>0</v>
      </c>
      <c r="M1869" s="156">
        <f t="shared" si="113"/>
        <v>0</v>
      </c>
      <c r="N1869" s="165"/>
      <c r="O1869" s="165"/>
      <c r="P1869" s="156">
        <f t="shared" si="114"/>
        <v>0</v>
      </c>
      <c r="Q1869" s="156">
        <f t="shared" si="115"/>
        <v>0</v>
      </c>
      <c r="R1869" s="165"/>
      <c r="S1869" s="165"/>
    </row>
    <row r="1870" spans="1:19" x14ac:dyDescent="0.25">
      <c r="A1870" s="156">
        <v>1855</v>
      </c>
      <c r="B1870" s="156" t="e">
        <f>VLOOKUP('Room Details'!$I1858,NCA_Calculations!$I$3:$N$12,2,0)</f>
        <v>#N/A</v>
      </c>
      <c r="C1870" s="156" t="e">
        <f>VLOOKUP('Room Details'!$I1858,NCA_Calculations!$I$3:$N$12,3,0)</f>
        <v>#N/A</v>
      </c>
      <c r="D1870" s="156" t="e">
        <f>VLOOKUP('Room Details'!$I1858,NCA_Calculations!$I$3:$N$12,4,0)</f>
        <v>#N/A</v>
      </c>
      <c r="E1870" s="156" t="e">
        <f>VLOOKUP('Room Details'!$I1858,NCA_Calculations!$I$3:$N$12,5,0)</f>
        <v>#N/A</v>
      </c>
      <c r="F1870" s="156" t="e">
        <f>VLOOKUP('Room Details'!$I1858,NCA_Calculations!$I$3:$N$12,6,0)</f>
        <v>#N/A</v>
      </c>
      <c r="G1870" s="156" t="str">
        <f>IF(OR(ISBLANK('Room Details'!$M1858), 'Room Details'!$M1858 = 0,  'Room Details'!$M1858 = "N/A" ),"Usable","Unusable")</f>
        <v>Usable</v>
      </c>
      <c r="H1870" s="156">
        <f>'Room Details'!$V1858</f>
        <v>0</v>
      </c>
      <c r="I1870" s="156">
        <f>_xlfn.IFNA(ROUNDUP(IF(OR('Room Details'!$J1858=0,ISBLANK('Room Details'!$J1858),'Room Details'!$J1858="N/A"),0,IF('Room Details'!$J1858&gt;$D1870,('Room Details'!$J1858/$E1870)+$F1870,IF('Room Details'!$J1858&lt;=ABS($B1870*$C1870),1,('Room Details'!$J1858/$B1870)+$C1870))),0),0)</f>
        <v>0</v>
      </c>
      <c r="J1870" s="167"/>
      <c r="K1870" s="167"/>
      <c r="L1870" s="156">
        <f t="shared" si="112"/>
        <v>0</v>
      </c>
      <c r="M1870" s="156">
        <f t="shared" si="113"/>
        <v>0</v>
      </c>
      <c r="N1870" s="165"/>
      <c r="O1870" s="165"/>
      <c r="P1870" s="156">
        <f t="shared" si="114"/>
        <v>0</v>
      </c>
      <c r="Q1870" s="156">
        <f t="shared" si="115"/>
        <v>0</v>
      </c>
      <c r="R1870" s="165"/>
      <c r="S1870" s="165"/>
    </row>
    <row r="1871" spans="1:19" x14ac:dyDescent="0.25">
      <c r="A1871" s="156">
        <v>1856</v>
      </c>
      <c r="B1871" s="156" t="e">
        <f>VLOOKUP('Room Details'!$I1859,NCA_Calculations!$I$3:$N$12,2,0)</f>
        <v>#N/A</v>
      </c>
      <c r="C1871" s="156" t="e">
        <f>VLOOKUP('Room Details'!$I1859,NCA_Calculations!$I$3:$N$12,3,0)</f>
        <v>#N/A</v>
      </c>
      <c r="D1871" s="156" t="e">
        <f>VLOOKUP('Room Details'!$I1859,NCA_Calculations!$I$3:$N$12,4,0)</f>
        <v>#N/A</v>
      </c>
      <c r="E1871" s="156" t="e">
        <f>VLOOKUP('Room Details'!$I1859,NCA_Calculations!$I$3:$N$12,5,0)</f>
        <v>#N/A</v>
      </c>
      <c r="F1871" s="156" t="e">
        <f>VLOOKUP('Room Details'!$I1859,NCA_Calculations!$I$3:$N$12,6,0)</f>
        <v>#N/A</v>
      </c>
      <c r="G1871" s="156" t="str">
        <f>IF(OR(ISBLANK('Room Details'!$M1859), 'Room Details'!$M1859 = 0,  'Room Details'!$M1859 = "N/A" ),"Usable","Unusable")</f>
        <v>Usable</v>
      </c>
      <c r="H1871" s="156">
        <f>'Room Details'!$V1859</f>
        <v>0</v>
      </c>
      <c r="I1871" s="156">
        <f>_xlfn.IFNA(ROUNDUP(IF(OR('Room Details'!$J1859=0,ISBLANK('Room Details'!$J1859),'Room Details'!$J1859="N/A"),0,IF('Room Details'!$J1859&gt;$D1871,('Room Details'!$J1859/$E1871)+$F1871,IF('Room Details'!$J1859&lt;=ABS($B1871*$C1871),1,('Room Details'!$J1859/$B1871)+$C1871))),0),0)</f>
        <v>0</v>
      </c>
      <c r="J1871" s="167"/>
      <c r="K1871" s="167"/>
      <c r="L1871" s="156">
        <f t="shared" si="112"/>
        <v>0</v>
      </c>
      <c r="M1871" s="156">
        <f t="shared" si="113"/>
        <v>0</v>
      </c>
      <c r="N1871" s="165"/>
      <c r="O1871" s="165"/>
      <c r="P1871" s="156">
        <f t="shared" si="114"/>
        <v>0</v>
      </c>
      <c r="Q1871" s="156">
        <f t="shared" si="115"/>
        <v>0</v>
      </c>
      <c r="R1871" s="165"/>
      <c r="S1871" s="165"/>
    </row>
    <row r="1872" spans="1:19" x14ac:dyDescent="0.25">
      <c r="A1872" s="156">
        <v>1857</v>
      </c>
      <c r="B1872" s="156" t="e">
        <f>VLOOKUP('Room Details'!$I1860,NCA_Calculations!$I$3:$N$12,2,0)</f>
        <v>#N/A</v>
      </c>
      <c r="C1872" s="156" t="e">
        <f>VLOOKUP('Room Details'!$I1860,NCA_Calculations!$I$3:$N$12,3,0)</f>
        <v>#N/A</v>
      </c>
      <c r="D1872" s="156" t="e">
        <f>VLOOKUP('Room Details'!$I1860,NCA_Calculations!$I$3:$N$12,4,0)</f>
        <v>#N/A</v>
      </c>
      <c r="E1872" s="156" t="e">
        <f>VLOOKUP('Room Details'!$I1860,NCA_Calculations!$I$3:$N$12,5,0)</f>
        <v>#N/A</v>
      </c>
      <c r="F1872" s="156" t="e">
        <f>VLOOKUP('Room Details'!$I1860,NCA_Calculations!$I$3:$N$12,6,0)</f>
        <v>#N/A</v>
      </c>
      <c r="G1872" s="156" t="str">
        <f>IF(OR(ISBLANK('Room Details'!$M1860), 'Room Details'!$M1860 = 0,  'Room Details'!$M1860 = "N/A" ),"Usable","Unusable")</f>
        <v>Usable</v>
      </c>
      <c r="H1872" s="156">
        <f>'Room Details'!$V1860</f>
        <v>0</v>
      </c>
      <c r="I1872" s="156">
        <f>_xlfn.IFNA(ROUNDUP(IF(OR('Room Details'!$J1860=0,ISBLANK('Room Details'!$J1860),'Room Details'!$J1860="N/A"),0,IF('Room Details'!$J1860&gt;$D1872,('Room Details'!$J1860/$E1872)+$F1872,IF('Room Details'!$J1860&lt;=ABS($B1872*$C1872),1,('Room Details'!$J1860/$B1872)+$C1872))),0),0)</f>
        <v>0</v>
      </c>
      <c r="J1872" s="167"/>
      <c r="K1872" s="167"/>
      <c r="L1872" s="156">
        <f t="shared" si="112"/>
        <v>0</v>
      </c>
      <c r="M1872" s="156">
        <f t="shared" si="113"/>
        <v>0</v>
      </c>
      <c r="N1872" s="165"/>
      <c r="O1872" s="165"/>
      <c r="P1872" s="156">
        <f t="shared" si="114"/>
        <v>0</v>
      </c>
      <c r="Q1872" s="156">
        <f t="shared" si="115"/>
        <v>0</v>
      </c>
      <c r="R1872" s="165"/>
      <c r="S1872" s="165"/>
    </row>
    <row r="1873" spans="1:19" x14ac:dyDescent="0.25">
      <c r="A1873" s="156">
        <v>1858</v>
      </c>
      <c r="B1873" s="156" t="e">
        <f>VLOOKUP('Room Details'!$I1861,NCA_Calculations!$I$3:$N$12,2,0)</f>
        <v>#N/A</v>
      </c>
      <c r="C1873" s="156" t="e">
        <f>VLOOKUP('Room Details'!$I1861,NCA_Calculations!$I$3:$N$12,3,0)</f>
        <v>#N/A</v>
      </c>
      <c r="D1873" s="156" t="e">
        <f>VLOOKUP('Room Details'!$I1861,NCA_Calculations!$I$3:$N$12,4,0)</f>
        <v>#N/A</v>
      </c>
      <c r="E1873" s="156" t="e">
        <f>VLOOKUP('Room Details'!$I1861,NCA_Calculations!$I$3:$N$12,5,0)</f>
        <v>#N/A</v>
      </c>
      <c r="F1873" s="156" t="e">
        <f>VLOOKUP('Room Details'!$I1861,NCA_Calculations!$I$3:$N$12,6,0)</f>
        <v>#N/A</v>
      </c>
      <c r="G1873" s="156" t="str">
        <f>IF(OR(ISBLANK('Room Details'!$M1861), 'Room Details'!$M1861 = 0,  'Room Details'!$M1861 = "N/A" ),"Usable","Unusable")</f>
        <v>Usable</v>
      </c>
      <c r="H1873" s="156">
        <f>'Room Details'!$V1861</f>
        <v>0</v>
      </c>
      <c r="I1873" s="156">
        <f>_xlfn.IFNA(ROUNDUP(IF(OR('Room Details'!$J1861=0,ISBLANK('Room Details'!$J1861),'Room Details'!$J1861="N/A"),0,IF('Room Details'!$J1861&gt;$D1873,('Room Details'!$J1861/$E1873)+$F1873,IF('Room Details'!$J1861&lt;=ABS($B1873*$C1873),1,('Room Details'!$J1861/$B1873)+$C1873))),0),0)</f>
        <v>0</v>
      </c>
      <c r="J1873" s="167"/>
      <c r="K1873" s="167"/>
      <c r="L1873" s="156">
        <f t="shared" ref="L1873:L1936" si="116">IF($G1873 = "Unusable", 0, IF($I1873&lt;$E$9, 0, IF(AND($I1873&gt;=$E$9,$I1873&lt;=$E$4),$I1873,INT($I1873/$E$4)*$E$4)))</f>
        <v>0</v>
      </c>
      <c r="M1873" s="156">
        <f t="shared" ref="M1873:M1936" si="117">$I1873-$L1873</f>
        <v>0</v>
      </c>
      <c r="N1873" s="165"/>
      <c r="O1873" s="165"/>
      <c r="P1873" s="156">
        <f t="shared" ref="P1873:P1936" si="118">$L1873</f>
        <v>0</v>
      </c>
      <c r="Q1873" s="156">
        <f t="shared" ref="Q1873:Q1936" si="119">$M1873</f>
        <v>0</v>
      </c>
      <c r="R1873" s="165"/>
      <c r="S1873" s="165"/>
    </row>
    <row r="1874" spans="1:19" x14ac:dyDescent="0.25">
      <c r="A1874" s="156">
        <v>1859</v>
      </c>
      <c r="B1874" s="156" t="e">
        <f>VLOOKUP('Room Details'!$I1862,NCA_Calculations!$I$3:$N$12,2,0)</f>
        <v>#N/A</v>
      </c>
      <c r="C1874" s="156" t="e">
        <f>VLOOKUP('Room Details'!$I1862,NCA_Calculations!$I$3:$N$12,3,0)</f>
        <v>#N/A</v>
      </c>
      <c r="D1874" s="156" t="e">
        <f>VLOOKUP('Room Details'!$I1862,NCA_Calculations!$I$3:$N$12,4,0)</f>
        <v>#N/A</v>
      </c>
      <c r="E1874" s="156" t="e">
        <f>VLOOKUP('Room Details'!$I1862,NCA_Calculations!$I$3:$N$12,5,0)</f>
        <v>#N/A</v>
      </c>
      <c r="F1874" s="156" t="e">
        <f>VLOOKUP('Room Details'!$I1862,NCA_Calculations!$I$3:$N$12,6,0)</f>
        <v>#N/A</v>
      </c>
      <c r="G1874" s="156" t="str">
        <f>IF(OR(ISBLANK('Room Details'!$M1862), 'Room Details'!$M1862 = 0,  'Room Details'!$M1862 = "N/A" ),"Usable","Unusable")</f>
        <v>Usable</v>
      </c>
      <c r="H1874" s="156">
        <f>'Room Details'!$V1862</f>
        <v>0</v>
      </c>
      <c r="I1874" s="156">
        <f>_xlfn.IFNA(ROUNDUP(IF(OR('Room Details'!$J1862=0,ISBLANK('Room Details'!$J1862),'Room Details'!$J1862="N/A"),0,IF('Room Details'!$J1862&gt;$D1874,('Room Details'!$J1862/$E1874)+$F1874,IF('Room Details'!$J1862&lt;=ABS($B1874*$C1874),1,('Room Details'!$J1862/$B1874)+$C1874))),0),0)</f>
        <v>0</v>
      </c>
      <c r="J1874" s="167"/>
      <c r="K1874" s="167"/>
      <c r="L1874" s="156">
        <f t="shared" si="116"/>
        <v>0</v>
      </c>
      <c r="M1874" s="156">
        <f t="shared" si="117"/>
        <v>0</v>
      </c>
      <c r="N1874" s="165"/>
      <c r="O1874" s="165"/>
      <c r="P1874" s="156">
        <f t="shared" si="118"/>
        <v>0</v>
      </c>
      <c r="Q1874" s="156">
        <f t="shared" si="119"/>
        <v>0</v>
      </c>
      <c r="R1874" s="165"/>
      <c r="S1874" s="165"/>
    </row>
    <row r="1875" spans="1:19" x14ac:dyDescent="0.25">
      <c r="A1875" s="156">
        <v>1860</v>
      </c>
      <c r="B1875" s="156" t="e">
        <f>VLOOKUP('Room Details'!$I1863,NCA_Calculations!$I$3:$N$12,2,0)</f>
        <v>#N/A</v>
      </c>
      <c r="C1875" s="156" t="e">
        <f>VLOOKUP('Room Details'!$I1863,NCA_Calculations!$I$3:$N$12,3,0)</f>
        <v>#N/A</v>
      </c>
      <c r="D1875" s="156" t="e">
        <f>VLOOKUP('Room Details'!$I1863,NCA_Calculations!$I$3:$N$12,4,0)</f>
        <v>#N/A</v>
      </c>
      <c r="E1875" s="156" t="e">
        <f>VLOOKUP('Room Details'!$I1863,NCA_Calculations!$I$3:$N$12,5,0)</f>
        <v>#N/A</v>
      </c>
      <c r="F1875" s="156" t="e">
        <f>VLOOKUP('Room Details'!$I1863,NCA_Calculations!$I$3:$N$12,6,0)</f>
        <v>#N/A</v>
      </c>
      <c r="G1875" s="156" t="str">
        <f>IF(OR(ISBLANK('Room Details'!$M1863), 'Room Details'!$M1863 = 0,  'Room Details'!$M1863 = "N/A" ),"Usable","Unusable")</f>
        <v>Usable</v>
      </c>
      <c r="H1875" s="156">
        <f>'Room Details'!$V1863</f>
        <v>0</v>
      </c>
      <c r="I1875" s="156">
        <f>_xlfn.IFNA(ROUNDUP(IF(OR('Room Details'!$J1863=0,ISBLANK('Room Details'!$J1863),'Room Details'!$J1863="N/A"),0,IF('Room Details'!$J1863&gt;$D1875,('Room Details'!$J1863/$E1875)+$F1875,IF('Room Details'!$J1863&lt;=ABS($B1875*$C1875),1,('Room Details'!$J1863/$B1875)+$C1875))),0),0)</f>
        <v>0</v>
      </c>
      <c r="J1875" s="167"/>
      <c r="K1875" s="167"/>
      <c r="L1875" s="156">
        <f t="shared" si="116"/>
        <v>0</v>
      </c>
      <c r="M1875" s="156">
        <f t="shared" si="117"/>
        <v>0</v>
      </c>
      <c r="N1875" s="165"/>
      <c r="O1875" s="165"/>
      <c r="P1875" s="156">
        <f t="shared" si="118"/>
        <v>0</v>
      </c>
      <c r="Q1875" s="156">
        <f t="shared" si="119"/>
        <v>0</v>
      </c>
      <c r="R1875" s="165"/>
      <c r="S1875" s="165"/>
    </row>
    <row r="1876" spans="1:19" x14ac:dyDescent="0.25">
      <c r="A1876" s="156">
        <v>1861</v>
      </c>
      <c r="B1876" s="156" t="e">
        <f>VLOOKUP('Room Details'!$I1864,NCA_Calculations!$I$3:$N$12,2,0)</f>
        <v>#N/A</v>
      </c>
      <c r="C1876" s="156" t="e">
        <f>VLOOKUP('Room Details'!$I1864,NCA_Calculations!$I$3:$N$12,3,0)</f>
        <v>#N/A</v>
      </c>
      <c r="D1876" s="156" t="e">
        <f>VLOOKUP('Room Details'!$I1864,NCA_Calculations!$I$3:$N$12,4,0)</f>
        <v>#N/A</v>
      </c>
      <c r="E1876" s="156" t="e">
        <f>VLOOKUP('Room Details'!$I1864,NCA_Calculations!$I$3:$N$12,5,0)</f>
        <v>#N/A</v>
      </c>
      <c r="F1876" s="156" t="e">
        <f>VLOOKUP('Room Details'!$I1864,NCA_Calculations!$I$3:$N$12,6,0)</f>
        <v>#N/A</v>
      </c>
      <c r="G1876" s="156" t="str">
        <f>IF(OR(ISBLANK('Room Details'!$M1864), 'Room Details'!$M1864 = 0,  'Room Details'!$M1864 = "N/A" ),"Usable","Unusable")</f>
        <v>Usable</v>
      </c>
      <c r="H1876" s="156">
        <f>'Room Details'!$V1864</f>
        <v>0</v>
      </c>
      <c r="I1876" s="156">
        <f>_xlfn.IFNA(ROUNDUP(IF(OR('Room Details'!$J1864=0,ISBLANK('Room Details'!$J1864),'Room Details'!$J1864="N/A"),0,IF('Room Details'!$J1864&gt;$D1876,('Room Details'!$J1864/$E1876)+$F1876,IF('Room Details'!$J1864&lt;=ABS($B1876*$C1876),1,('Room Details'!$J1864/$B1876)+$C1876))),0),0)</f>
        <v>0</v>
      </c>
      <c r="J1876" s="167"/>
      <c r="K1876" s="167"/>
      <c r="L1876" s="156">
        <f t="shared" si="116"/>
        <v>0</v>
      </c>
      <c r="M1876" s="156">
        <f t="shared" si="117"/>
        <v>0</v>
      </c>
      <c r="N1876" s="165"/>
      <c r="O1876" s="165"/>
      <c r="P1876" s="156">
        <f t="shared" si="118"/>
        <v>0</v>
      </c>
      <c r="Q1876" s="156">
        <f t="shared" si="119"/>
        <v>0</v>
      </c>
      <c r="R1876" s="165"/>
      <c r="S1876" s="165"/>
    </row>
    <row r="1877" spans="1:19" x14ac:dyDescent="0.25">
      <c r="A1877" s="156">
        <v>1862</v>
      </c>
      <c r="B1877" s="156" t="e">
        <f>VLOOKUP('Room Details'!$I1865,NCA_Calculations!$I$3:$N$12,2,0)</f>
        <v>#N/A</v>
      </c>
      <c r="C1877" s="156" t="e">
        <f>VLOOKUP('Room Details'!$I1865,NCA_Calculations!$I$3:$N$12,3,0)</f>
        <v>#N/A</v>
      </c>
      <c r="D1877" s="156" t="e">
        <f>VLOOKUP('Room Details'!$I1865,NCA_Calculations!$I$3:$N$12,4,0)</f>
        <v>#N/A</v>
      </c>
      <c r="E1877" s="156" t="e">
        <f>VLOOKUP('Room Details'!$I1865,NCA_Calculations!$I$3:$N$12,5,0)</f>
        <v>#N/A</v>
      </c>
      <c r="F1877" s="156" t="e">
        <f>VLOOKUP('Room Details'!$I1865,NCA_Calculations!$I$3:$N$12,6,0)</f>
        <v>#N/A</v>
      </c>
      <c r="G1877" s="156" t="str">
        <f>IF(OR(ISBLANK('Room Details'!$M1865), 'Room Details'!$M1865 = 0,  'Room Details'!$M1865 = "N/A" ),"Usable","Unusable")</f>
        <v>Usable</v>
      </c>
      <c r="H1877" s="156">
        <f>'Room Details'!$V1865</f>
        <v>0</v>
      </c>
      <c r="I1877" s="156">
        <f>_xlfn.IFNA(ROUNDUP(IF(OR('Room Details'!$J1865=0,ISBLANK('Room Details'!$J1865),'Room Details'!$J1865="N/A"),0,IF('Room Details'!$J1865&gt;$D1877,('Room Details'!$J1865/$E1877)+$F1877,IF('Room Details'!$J1865&lt;=ABS($B1877*$C1877),1,('Room Details'!$J1865/$B1877)+$C1877))),0),0)</f>
        <v>0</v>
      </c>
      <c r="J1877" s="167"/>
      <c r="K1877" s="167"/>
      <c r="L1877" s="156">
        <f t="shared" si="116"/>
        <v>0</v>
      </c>
      <c r="M1877" s="156">
        <f t="shared" si="117"/>
        <v>0</v>
      </c>
      <c r="N1877" s="165"/>
      <c r="O1877" s="165"/>
      <c r="P1877" s="156">
        <f t="shared" si="118"/>
        <v>0</v>
      </c>
      <c r="Q1877" s="156">
        <f t="shared" si="119"/>
        <v>0</v>
      </c>
      <c r="R1877" s="165"/>
      <c r="S1877" s="165"/>
    </row>
    <row r="1878" spans="1:19" x14ac:dyDescent="0.25">
      <c r="A1878" s="156">
        <v>1863</v>
      </c>
      <c r="B1878" s="156" t="e">
        <f>VLOOKUP('Room Details'!$I1866,NCA_Calculations!$I$3:$N$12,2,0)</f>
        <v>#N/A</v>
      </c>
      <c r="C1878" s="156" t="e">
        <f>VLOOKUP('Room Details'!$I1866,NCA_Calculations!$I$3:$N$12,3,0)</f>
        <v>#N/A</v>
      </c>
      <c r="D1878" s="156" t="e">
        <f>VLOOKUP('Room Details'!$I1866,NCA_Calculations!$I$3:$N$12,4,0)</f>
        <v>#N/A</v>
      </c>
      <c r="E1878" s="156" t="e">
        <f>VLOOKUP('Room Details'!$I1866,NCA_Calculations!$I$3:$N$12,5,0)</f>
        <v>#N/A</v>
      </c>
      <c r="F1878" s="156" t="e">
        <f>VLOOKUP('Room Details'!$I1866,NCA_Calculations!$I$3:$N$12,6,0)</f>
        <v>#N/A</v>
      </c>
      <c r="G1878" s="156" t="str">
        <f>IF(OR(ISBLANK('Room Details'!$M1866), 'Room Details'!$M1866 = 0,  'Room Details'!$M1866 = "N/A" ),"Usable","Unusable")</f>
        <v>Usable</v>
      </c>
      <c r="H1878" s="156">
        <f>'Room Details'!$V1866</f>
        <v>0</v>
      </c>
      <c r="I1878" s="156">
        <f>_xlfn.IFNA(ROUNDUP(IF(OR('Room Details'!$J1866=0,ISBLANK('Room Details'!$J1866),'Room Details'!$J1866="N/A"),0,IF('Room Details'!$J1866&gt;$D1878,('Room Details'!$J1866/$E1878)+$F1878,IF('Room Details'!$J1866&lt;=ABS($B1878*$C1878),1,('Room Details'!$J1866/$B1878)+$C1878))),0),0)</f>
        <v>0</v>
      </c>
      <c r="J1878" s="167"/>
      <c r="K1878" s="167"/>
      <c r="L1878" s="156">
        <f t="shared" si="116"/>
        <v>0</v>
      </c>
      <c r="M1878" s="156">
        <f t="shared" si="117"/>
        <v>0</v>
      </c>
      <c r="N1878" s="165"/>
      <c r="O1878" s="165"/>
      <c r="P1878" s="156">
        <f t="shared" si="118"/>
        <v>0</v>
      </c>
      <c r="Q1878" s="156">
        <f t="shared" si="119"/>
        <v>0</v>
      </c>
      <c r="R1878" s="165"/>
      <c r="S1878" s="165"/>
    </row>
    <row r="1879" spans="1:19" x14ac:dyDescent="0.25">
      <c r="A1879" s="156">
        <v>1864</v>
      </c>
      <c r="B1879" s="156" t="e">
        <f>VLOOKUP('Room Details'!$I1867,NCA_Calculations!$I$3:$N$12,2,0)</f>
        <v>#N/A</v>
      </c>
      <c r="C1879" s="156" t="e">
        <f>VLOOKUP('Room Details'!$I1867,NCA_Calculations!$I$3:$N$12,3,0)</f>
        <v>#N/A</v>
      </c>
      <c r="D1879" s="156" t="e">
        <f>VLOOKUP('Room Details'!$I1867,NCA_Calculations!$I$3:$N$12,4,0)</f>
        <v>#N/A</v>
      </c>
      <c r="E1879" s="156" t="e">
        <f>VLOOKUP('Room Details'!$I1867,NCA_Calculations!$I$3:$N$12,5,0)</f>
        <v>#N/A</v>
      </c>
      <c r="F1879" s="156" t="e">
        <f>VLOOKUP('Room Details'!$I1867,NCA_Calculations!$I$3:$N$12,6,0)</f>
        <v>#N/A</v>
      </c>
      <c r="G1879" s="156" t="str">
        <f>IF(OR(ISBLANK('Room Details'!$M1867), 'Room Details'!$M1867 = 0,  'Room Details'!$M1867 = "N/A" ),"Usable","Unusable")</f>
        <v>Usable</v>
      </c>
      <c r="H1879" s="156">
        <f>'Room Details'!$V1867</f>
        <v>0</v>
      </c>
      <c r="I1879" s="156">
        <f>_xlfn.IFNA(ROUNDUP(IF(OR('Room Details'!$J1867=0,ISBLANK('Room Details'!$J1867),'Room Details'!$J1867="N/A"),0,IF('Room Details'!$J1867&gt;$D1879,('Room Details'!$J1867/$E1879)+$F1879,IF('Room Details'!$J1867&lt;=ABS($B1879*$C1879),1,('Room Details'!$J1867/$B1879)+$C1879))),0),0)</f>
        <v>0</v>
      </c>
      <c r="J1879" s="167"/>
      <c r="K1879" s="167"/>
      <c r="L1879" s="156">
        <f t="shared" si="116"/>
        <v>0</v>
      </c>
      <c r="M1879" s="156">
        <f t="shared" si="117"/>
        <v>0</v>
      </c>
      <c r="N1879" s="165"/>
      <c r="O1879" s="165"/>
      <c r="P1879" s="156">
        <f t="shared" si="118"/>
        <v>0</v>
      </c>
      <c r="Q1879" s="156">
        <f t="shared" si="119"/>
        <v>0</v>
      </c>
      <c r="R1879" s="165"/>
      <c r="S1879" s="165"/>
    </row>
    <row r="1880" spans="1:19" x14ac:dyDescent="0.25">
      <c r="A1880" s="156">
        <v>1865</v>
      </c>
      <c r="B1880" s="156" t="e">
        <f>VLOOKUP('Room Details'!$I1868,NCA_Calculations!$I$3:$N$12,2,0)</f>
        <v>#N/A</v>
      </c>
      <c r="C1880" s="156" t="e">
        <f>VLOOKUP('Room Details'!$I1868,NCA_Calculations!$I$3:$N$12,3,0)</f>
        <v>#N/A</v>
      </c>
      <c r="D1880" s="156" t="e">
        <f>VLOOKUP('Room Details'!$I1868,NCA_Calculations!$I$3:$N$12,4,0)</f>
        <v>#N/A</v>
      </c>
      <c r="E1880" s="156" t="e">
        <f>VLOOKUP('Room Details'!$I1868,NCA_Calculations!$I$3:$N$12,5,0)</f>
        <v>#N/A</v>
      </c>
      <c r="F1880" s="156" t="e">
        <f>VLOOKUP('Room Details'!$I1868,NCA_Calculations!$I$3:$N$12,6,0)</f>
        <v>#N/A</v>
      </c>
      <c r="G1880" s="156" t="str">
        <f>IF(OR(ISBLANK('Room Details'!$M1868), 'Room Details'!$M1868 = 0,  'Room Details'!$M1868 = "N/A" ),"Usable","Unusable")</f>
        <v>Usable</v>
      </c>
      <c r="H1880" s="156">
        <f>'Room Details'!$V1868</f>
        <v>0</v>
      </c>
      <c r="I1880" s="156">
        <f>_xlfn.IFNA(ROUNDUP(IF(OR('Room Details'!$J1868=0,ISBLANK('Room Details'!$J1868),'Room Details'!$J1868="N/A"),0,IF('Room Details'!$J1868&gt;$D1880,('Room Details'!$J1868/$E1880)+$F1880,IF('Room Details'!$J1868&lt;=ABS($B1880*$C1880),1,('Room Details'!$J1868/$B1880)+$C1880))),0),0)</f>
        <v>0</v>
      </c>
      <c r="J1880" s="167"/>
      <c r="K1880" s="167"/>
      <c r="L1880" s="156">
        <f t="shared" si="116"/>
        <v>0</v>
      </c>
      <c r="M1880" s="156">
        <f t="shared" si="117"/>
        <v>0</v>
      </c>
      <c r="N1880" s="165"/>
      <c r="O1880" s="165"/>
      <c r="P1880" s="156">
        <f t="shared" si="118"/>
        <v>0</v>
      </c>
      <c r="Q1880" s="156">
        <f t="shared" si="119"/>
        <v>0</v>
      </c>
      <c r="R1880" s="165"/>
      <c r="S1880" s="165"/>
    </row>
    <row r="1881" spans="1:19" x14ac:dyDescent="0.25">
      <c r="A1881" s="156">
        <v>1866</v>
      </c>
      <c r="B1881" s="156" t="e">
        <f>VLOOKUP('Room Details'!$I1869,NCA_Calculations!$I$3:$N$12,2,0)</f>
        <v>#N/A</v>
      </c>
      <c r="C1881" s="156" t="e">
        <f>VLOOKUP('Room Details'!$I1869,NCA_Calculations!$I$3:$N$12,3,0)</f>
        <v>#N/A</v>
      </c>
      <c r="D1881" s="156" t="e">
        <f>VLOOKUP('Room Details'!$I1869,NCA_Calculations!$I$3:$N$12,4,0)</f>
        <v>#N/A</v>
      </c>
      <c r="E1881" s="156" t="e">
        <f>VLOOKUP('Room Details'!$I1869,NCA_Calculations!$I$3:$N$12,5,0)</f>
        <v>#N/A</v>
      </c>
      <c r="F1881" s="156" t="e">
        <f>VLOOKUP('Room Details'!$I1869,NCA_Calculations!$I$3:$N$12,6,0)</f>
        <v>#N/A</v>
      </c>
      <c r="G1881" s="156" t="str">
        <f>IF(OR(ISBLANK('Room Details'!$M1869), 'Room Details'!$M1869 = 0,  'Room Details'!$M1869 = "N/A" ),"Usable","Unusable")</f>
        <v>Usable</v>
      </c>
      <c r="H1881" s="156">
        <f>'Room Details'!$V1869</f>
        <v>0</v>
      </c>
      <c r="I1881" s="156">
        <f>_xlfn.IFNA(ROUNDUP(IF(OR('Room Details'!$J1869=0,ISBLANK('Room Details'!$J1869),'Room Details'!$J1869="N/A"),0,IF('Room Details'!$J1869&gt;$D1881,('Room Details'!$J1869/$E1881)+$F1881,IF('Room Details'!$J1869&lt;=ABS($B1881*$C1881),1,('Room Details'!$J1869/$B1881)+$C1881))),0),0)</f>
        <v>0</v>
      </c>
      <c r="J1881" s="167"/>
      <c r="K1881" s="167"/>
      <c r="L1881" s="156">
        <f t="shared" si="116"/>
        <v>0</v>
      </c>
      <c r="M1881" s="156">
        <f t="shared" si="117"/>
        <v>0</v>
      </c>
      <c r="N1881" s="165"/>
      <c r="O1881" s="165"/>
      <c r="P1881" s="156">
        <f t="shared" si="118"/>
        <v>0</v>
      </c>
      <c r="Q1881" s="156">
        <f t="shared" si="119"/>
        <v>0</v>
      </c>
      <c r="R1881" s="165"/>
      <c r="S1881" s="165"/>
    </row>
    <row r="1882" spans="1:19" x14ac:dyDescent="0.25">
      <c r="A1882" s="156">
        <v>1867</v>
      </c>
      <c r="B1882" s="156" t="e">
        <f>VLOOKUP('Room Details'!$I1870,NCA_Calculations!$I$3:$N$12,2,0)</f>
        <v>#N/A</v>
      </c>
      <c r="C1882" s="156" t="e">
        <f>VLOOKUP('Room Details'!$I1870,NCA_Calculations!$I$3:$N$12,3,0)</f>
        <v>#N/A</v>
      </c>
      <c r="D1882" s="156" t="e">
        <f>VLOOKUP('Room Details'!$I1870,NCA_Calculations!$I$3:$N$12,4,0)</f>
        <v>#N/A</v>
      </c>
      <c r="E1882" s="156" t="e">
        <f>VLOOKUP('Room Details'!$I1870,NCA_Calculations!$I$3:$N$12,5,0)</f>
        <v>#N/A</v>
      </c>
      <c r="F1882" s="156" t="e">
        <f>VLOOKUP('Room Details'!$I1870,NCA_Calculations!$I$3:$N$12,6,0)</f>
        <v>#N/A</v>
      </c>
      <c r="G1882" s="156" t="str">
        <f>IF(OR(ISBLANK('Room Details'!$M1870), 'Room Details'!$M1870 = 0,  'Room Details'!$M1870 = "N/A" ),"Usable","Unusable")</f>
        <v>Usable</v>
      </c>
      <c r="H1882" s="156">
        <f>'Room Details'!$V1870</f>
        <v>0</v>
      </c>
      <c r="I1882" s="156">
        <f>_xlfn.IFNA(ROUNDUP(IF(OR('Room Details'!$J1870=0,ISBLANK('Room Details'!$J1870),'Room Details'!$J1870="N/A"),0,IF('Room Details'!$J1870&gt;$D1882,('Room Details'!$J1870/$E1882)+$F1882,IF('Room Details'!$J1870&lt;=ABS($B1882*$C1882),1,('Room Details'!$J1870/$B1882)+$C1882))),0),0)</f>
        <v>0</v>
      </c>
      <c r="J1882" s="167"/>
      <c r="K1882" s="167"/>
      <c r="L1882" s="156">
        <f t="shared" si="116"/>
        <v>0</v>
      </c>
      <c r="M1882" s="156">
        <f t="shared" si="117"/>
        <v>0</v>
      </c>
      <c r="N1882" s="165"/>
      <c r="O1882" s="165"/>
      <c r="P1882" s="156">
        <f t="shared" si="118"/>
        <v>0</v>
      </c>
      <c r="Q1882" s="156">
        <f t="shared" si="119"/>
        <v>0</v>
      </c>
      <c r="R1882" s="165"/>
      <c r="S1882" s="165"/>
    </row>
    <row r="1883" spans="1:19" x14ac:dyDescent="0.25">
      <c r="A1883" s="156">
        <v>1868</v>
      </c>
      <c r="B1883" s="156" t="e">
        <f>VLOOKUP('Room Details'!$I1871,NCA_Calculations!$I$3:$N$12,2,0)</f>
        <v>#N/A</v>
      </c>
      <c r="C1883" s="156" t="e">
        <f>VLOOKUP('Room Details'!$I1871,NCA_Calculations!$I$3:$N$12,3,0)</f>
        <v>#N/A</v>
      </c>
      <c r="D1883" s="156" t="e">
        <f>VLOOKUP('Room Details'!$I1871,NCA_Calculations!$I$3:$N$12,4,0)</f>
        <v>#N/A</v>
      </c>
      <c r="E1883" s="156" t="e">
        <f>VLOOKUP('Room Details'!$I1871,NCA_Calculations!$I$3:$N$12,5,0)</f>
        <v>#N/A</v>
      </c>
      <c r="F1883" s="156" t="e">
        <f>VLOOKUP('Room Details'!$I1871,NCA_Calculations!$I$3:$N$12,6,0)</f>
        <v>#N/A</v>
      </c>
      <c r="G1883" s="156" t="str">
        <f>IF(OR(ISBLANK('Room Details'!$M1871), 'Room Details'!$M1871 = 0,  'Room Details'!$M1871 = "N/A" ),"Usable","Unusable")</f>
        <v>Usable</v>
      </c>
      <c r="H1883" s="156">
        <f>'Room Details'!$V1871</f>
        <v>0</v>
      </c>
      <c r="I1883" s="156">
        <f>_xlfn.IFNA(ROUNDUP(IF(OR('Room Details'!$J1871=0,ISBLANK('Room Details'!$J1871),'Room Details'!$J1871="N/A"),0,IF('Room Details'!$J1871&gt;$D1883,('Room Details'!$J1871/$E1883)+$F1883,IF('Room Details'!$J1871&lt;=ABS($B1883*$C1883),1,('Room Details'!$J1871/$B1883)+$C1883))),0),0)</f>
        <v>0</v>
      </c>
      <c r="J1883" s="167"/>
      <c r="K1883" s="167"/>
      <c r="L1883" s="156">
        <f t="shared" si="116"/>
        <v>0</v>
      </c>
      <c r="M1883" s="156">
        <f t="shared" si="117"/>
        <v>0</v>
      </c>
      <c r="N1883" s="165"/>
      <c r="O1883" s="165"/>
      <c r="P1883" s="156">
        <f t="shared" si="118"/>
        <v>0</v>
      </c>
      <c r="Q1883" s="156">
        <f t="shared" si="119"/>
        <v>0</v>
      </c>
      <c r="R1883" s="165"/>
      <c r="S1883" s="165"/>
    </row>
    <row r="1884" spans="1:19" x14ac:dyDescent="0.25">
      <c r="A1884" s="156">
        <v>1869</v>
      </c>
      <c r="B1884" s="156" t="e">
        <f>VLOOKUP('Room Details'!$I1872,NCA_Calculations!$I$3:$N$12,2,0)</f>
        <v>#N/A</v>
      </c>
      <c r="C1884" s="156" t="e">
        <f>VLOOKUP('Room Details'!$I1872,NCA_Calculations!$I$3:$N$12,3,0)</f>
        <v>#N/A</v>
      </c>
      <c r="D1884" s="156" t="e">
        <f>VLOOKUP('Room Details'!$I1872,NCA_Calculations!$I$3:$N$12,4,0)</f>
        <v>#N/A</v>
      </c>
      <c r="E1884" s="156" t="e">
        <f>VLOOKUP('Room Details'!$I1872,NCA_Calculations!$I$3:$N$12,5,0)</f>
        <v>#N/A</v>
      </c>
      <c r="F1884" s="156" t="e">
        <f>VLOOKUP('Room Details'!$I1872,NCA_Calculations!$I$3:$N$12,6,0)</f>
        <v>#N/A</v>
      </c>
      <c r="G1884" s="156" t="str">
        <f>IF(OR(ISBLANK('Room Details'!$M1872), 'Room Details'!$M1872 = 0,  'Room Details'!$M1872 = "N/A" ),"Usable","Unusable")</f>
        <v>Usable</v>
      </c>
      <c r="H1884" s="156">
        <f>'Room Details'!$V1872</f>
        <v>0</v>
      </c>
      <c r="I1884" s="156">
        <f>_xlfn.IFNA(ROUNDUP(IF(OR('Room Details'!$J1872=0,ISBLANK('Room Details'!$J1872),'Room Details'!$J1872="N/A"),0,IF('Room Details'!$J1872&gt;$D1884,('Room Details'!$J1872/$E1884)+$F1884,IF('Room Details'!$J1872&lt;=ABS($B1884*$C1884),1,('Room Details'!$J1872/$B1884)+$C1884))),0),0)</f>
        <v>0</v>
      </c>
      <c r="J1884" s="167"/>
      <c r="K1884" s="167"/>
      <c r="L1884" s="156">
        <f t="shared" si="116"/>
        <v>0</v>
      </c>
      <c r="M1884" s="156">
        <f t="shared" si="117"/>
        <v>0</v>
      </c>
      <c r="N1884" s="165"/>
      <c r="O1884" s="165"/>
      <c r="P1884" s="156">
        <f t="shared" si="118"/>
        <v>0</v>
      </c>
      <c r="Q1884" s="156">
        <f t="shared" si="119"/>
        <v>0</v>
      </c>
      <c r="R1884" s="165"/>
      <c r="S1884" s="165"/>
    </row>
    <row r="1885" spans="1:19" x14ac:dyDescent="0.25">
      <c r="A1885" s="156">
        <v>1870</v>
      </c>
      <c r="B1885" s="156" t="e">
        <f>VLOOKUP('Room Details'!$I1873,NCA_Calculations!$I$3:$N$12,2,0)</f>
        <v>#N/A</v>
      </c>
      <c r="C1885" s="156" t="e">
        <f>VLOOKUP('Room Details'!$I1873,NCA_Calculations!$I$3:$N$12,3,0)</f>
        <v>#N/A</v>
      </c>
      <c r="D1885" s="156" t="e">
        <f>VLOOKUP('Room Details'!$I1873,NCA_Calculations!$I$3:$N$12,4,0)</f>
        <v>#N/A</v>
      </c>
      <c r="E1885" s="156" t="e">
        <f>VLOOKUP('Room Details'!$I1873,NCA_Calculations!$I$3:$N$12,5,0)</f>
        <v>#N/A</v>
      </c>
      <c r="F1885" s="156" t="e">
        <f>VLOOKUP('Room Details'!$I1873,NCA_Calculations!$I$3:$N$12,6,0)</f>
        <v>#N/A</v>
      </c>
      <c r="G1885" s="156" t="str">
        <f>IF(OR(ISBLANK('Room Details'!$M1873), 'Room Details'!$M1873 = 0,  'Room Details'!$M1873 = "N/A" ),"Usable","Unusable")</f>
        <v>Usable</v>
      </c>
      <c r="H1885" s="156">
        <f>'Room Details'!$V1873</f>
        <v>0</v>
      </c>
      <c r="I1885" s="156">
        <f>_xlfn.IFNA(ROUNDUP(IF(OR('Room Details'!$J1873=0,ISBLANK('Room Details'!$J1873),'Room Details'!$J1873="N/A"),0,IF('Room Details'!$J1873&gt;$D1885,('Room Details'!$J1873/$E1885)+$F1885,IF('Room Details'!$J1873&lt;=ABS($B1885*$C1885),1,('Room Details'!$J1873/$B1885)+$C1885))),0),0)</f>
        <v>0</v>
      </c>
      <c r="J1885" s="167"/>
      <c r="K1885" s="167"/>
      <c r="L1885" s="156">
        <f t="shared" si="116"/>
        <v>0</v>
      </c>
      <c r="M1885" s="156">
        <f t="shared" si="117"/>
        <v>0</v>
      </c>
      <c r="N1885" s="165"/>
      <c r="O1885" s="165"/>
      <c r="P1885" s="156">
        <f t="shared" si="118"/>
        <v>0</v>
      </c>
      <c r="Q1885" s="156">
        <f t="shared" si="119"/>
        <v>0</v>
      </c>
      <c r="R1885" s="165"/>
      <c r="S1885" s="165"/>
    </row>
    <row r="1886" spans="1:19" x14ac:dyDescent="0.25">
      <c r="A1886" s="156">
        <v>1871</v>
      </c>
      <c r="B1886" s="156" t="e">
        <f>VLOOKUP('Room Details'!$I1874,NCA_Calculations!$I$3:$N$12,2,0)</f>
        <v>#N/A</v>
      </c>
      <c r="C1886" s="156" t="e">
        <f>VLOOKUP('Room Details'!$I1874,NCA_Calculations!$I$3:$N$12,3,0)</f>
        <v>#N/A</v>
      </c>
      <c r="D1886" s="156" t="e">
        <f>VLOOKUP('Room Details'!$I1874,NCA_Calculations!$I$3:$N$12,4,0)</f>
        <v>#N/A</v>
      </c>
      <c r="E1886" s="156" t="e">
        <f>VLOOKUP('Room Details'!$I1874,NCA_Calculations!$I$3:$N$12,5,0)</f>
        <v>#N/A</v>
      </c>
      <c r="F1886" s="156" t="e">
        <f>VLOOKUP('Room Details'!$I1874,NCA_Calculations!$I$3:$N$12,6,0)</f>
        <v>#N/A</v>
      </c>
      <c r="G1886" s="156" t="str">
        <f>IF(OR(ISBLANK('Room Details'!$M1874), 'Room Details'!$M1874 = 0,  'Room Details'!$M1874 = "N/A" ),"Usable","Unusable")</f>
        <v>Usable</v>
      </c>
      <c r="H1886" s="156">
        <f>'Room Details'!$V1874</f>
        <v>0</v>
      </c>
      <c r="I1886" s="156">
        <f>_xlfn.IFNA(ROUNDUP(IF(OR('Room Details'!$J1874=0,ISBLANK('Room Details'!$J1874),'Room Details'!$J1874="N/A"),0,IF('Room Details'!$J1874&gt;$D1886,('Room Details'!$J1874/$E1886)+$F1886,IF('Room Details'!$J1874&lt;=ABS($B1886*$C1886),1,('Room Details'!$J1874/$B1886)+$C1886))),0),0)</f>
        <v>0</v>
      </c>
      <c r="J1886" s="167"/>
      <c r="K1886" s="167"/>
      <c r="L1886" s="156">
        <f t="shared" si="116"/>
        <v>0</v>
      </c>
      <c r="M1886" s="156">
        <f t="shared" si="117"/>
        <v>0</v>
      </c>
      <c r="N1886" s="165"/>
      <c r="O1886" s="165"/>
      <c r="P1886" s="156">
        <f t="shared" si="118"/>
        <v>0</v>
      </c>
      <c r="Q1886" s="156">
        <f t="shared" si="119"/>
        <v>0</v>
      </c>
      <c r="R1886" s="165"/>
      <c r="S1886" s="165"/>
    </row>
    <row r="1887" spans="1:19" x14ac:dyDescent="0.25">
      <c r="A1887" s="156">
        <v>1872</v>
      </c>
      <c r="B1887" s="156" t="e">
        <f>VLOOKUP('Room Details'!$I1875,NCA_Calculations!$I$3:$N$12,2,0)</f>
        <v>#N/A</v>
      </c>
      <c r="C1887" s="156" t="e">
        <f>VLOOKUP('Room Details'!$I1875,NCA_Calculations!$I$3:$N$12,3,0)</f>
        <v>#N/A</v>
      </c>
      <c r="D1887" s="156" t="e">
        <f>VLOOKUP('Room Details'!$I1875,NCA_Calculations!$I$3:$N$12,4,0)</f>
        <v>#N/A</v>
      </c>
      <c r="E1887" s="156" t="e">
        <f>VLOOKUP('Room Details'!$I1875,NCA_Calculations!$I$3:$N$12,5,0)</f>
        <v>#N/A</v>
      </c>
      <c r="F1887" s="156" t="e">
        <f>VLOOKUP('Room Details'!$I1875,NCA_Calculations!$I$3:$N$12,6,0)</f>
        <v>#N/A</v>
      </c>
      <c r="G1887" s="156" t="str">
        <f>IF(OR(ISBLANK('Room Details'!$M1875), 'Room Details'!$M1875 = 0,  'Room Details'!$M1875 = "N/A" ),"Usable","Unusable")</f>
        <v>Usable</v>
      </c>
      <c r="H1887" s="156">
        <f>'Room Details'!$V1875</f>
        <v>0</v>
      </c>
      <c r="I1887" s="156">
        <f>_xlfn.IFNA(ROUNDUP(IF(OR('Room Details'!$J1875=0,ISBLANK('Room Details'!$J1875),'Room Details'!$J1875="N/A"),0,IF('Room Details'!$J1875&gt;$D1887,('Room Details'!$J1875/$E1887)+$F1887,IF('Room Details'!$J1875&lt;=ABS($B1887*$C1887),1,('Room Details'!$J1875/$B1887)+$C1887))),0),0)</f>
        <v>0</v>
      </c>
      <c r="J1887" s="167"/>
      <c r="K1887" s="167"/>
      <c r="L1887" s="156">
        <f t="shared" si="116"/>
        <v>0</v>
      </c>
      <c r="M1887" s="156">
        <f t="shared" si="117"/>
        <v>0</v>
      </c>
      <c r="N1887" s="165"/>
      <c r="O1887" s="165"/>
      <c r="P1887" s="156">
        <f t="shared" si="118"/>
        <v>0</v>
      </c>
      <c r="Q1887" s="156">
        <f t="shared" si="119"/>
        <v>0</v>
      </c>
      <c r="R1887" s="165"/>
      <c r="S1887" s="165"/>
    </row>
    <row r="1888" spans="1:19" x14ac:dyDescent="0.25">
      <c r="A1888" s="156">
        <v>1873</v>
      </c>
      <c r="B1888" s="156" t="e">
        <f>VLOOKUP('Room Details'!$I1876,NCA_Calculations!$I$3:$N$12,2,0)</f>
        <v>#N/A</v>
      </c>
      <c r="C1888" s="156" t="e">
        <f>VLOOKUP('Room Details'!$I1876,NCA_Calculations!$I$3:$N$12,3,0)</f>
        <v>#N/A</v>
      </c>
      <c r="D1888" s="156" t="e">
        <f>VLOOKUP('Room Details'!$I1876,NCA_Calculations!$I$3:$N$12,4,0)</f>
        <v>#N/A</v>
      </c>
      <c r="E1888" s="156" t="e">
        <f>VLOOKUP('Room Details'!$I1876,NCA_Calculations!$I$3:$N$12,5,0)</f>
        <v>#N/A</v>
      </c>
      <c r="F1888" s="156" t="e">
        <f>VLOOKUP('Room Details'!$I1876,NCA_Calculations!$I$3:$N$12,6,0)</f>
        <v>#N/A</v>
      </c>
      <c r="G1888" s="156" t="str">
        <f>IF(OR(ISBLANK('Room Details'!$M1876), 'Room Details'!$M1876 = 0,  'Room Details'!$M1876 = "N/A" ),"Usable","Unusable")</f>
        <v>Usable</v>
      </c>
      <c r="H1888" s="156">
        <f>'Room Details'!$V1876</f>
        <v>0</v>
      </c>
      <c r="I1888" s="156">
        <f>_xlfn.IFNA(ROUNDUP(IF(OR('Room Details'!$J1876=0,ISBLANK('Room Details'!$J1876),'Room Details'!$J1876="N/A"),0,IF('Room Details'!$J1876&gt;$D1888,('Room Details'!$J1876/$E1888)+$F1888,IF('Room Details'!$J1876&lt;=ABS($B1888*$C1888),1,('Room Details'!$J1876/$B1888)+$C1888))),0),0)</f>
        <v>0</v>
      </c>
      <c r="J1888" s="167"/>
      <c r="K1888" s="167"/>
      <c r="L1888" s="156">
        <f t="shared" si="116"/>
        <v>0</v>
      </c>
      <c r="M1888" s="156">
        <f t="shared" si="117"/>
        <v>0</v>
      </c>
      <c r="N1888" s="165"/>
      <c r="O1888" s="165"/>
      <c r="P1888" s="156">
        <f t="shared" si="118"/>
        <v>0</v>
      </c>
      <c r="Q1888" s="156">
        <f t="shared" si="119"/>
        <v>0</v>
      </c>
      <c r="R1888" s="165"/>
      <c r="S1888" s="165"/>
    </row>
    <row r="1889" spans="1:19" x14ac:dyDescent="0.25">
      <c r="A1889" s="156">
        <v>1874</v>
      </c>
      <c r="B1889" s="156" t="e">
        <f>VLOOKUP('Room Details'!$I1877,NCA_Calculations!$I$3:$N$12,2,0)</f>
        <v>#N/A</v>
      </c>
      <c r="C1889" s="156" t="e">
        <f>VLOOKUP('Room Details'!$I1877,NCA_Calculations!$I$3:$N$12,3,0)</f>
        <v>#N/A</v>
      </c>
      <c r="D1889" s="156" t="e">
        <f>VLOOKUP('Room Details'!$I1877,NCA_Calculations!$I$3:$N$12,4,0)</f>
        <v>#N/A</v>
      </c>
      <c r="E1889" s="156" t="e">
        <f>VLOOKUP('Room Details'!$I1877,NCA_Calculations!$I$3:$N$12,5,0)</f>
        <v>#N/A</v>
      </c>
      <c r="F1889" s="156" t="e">
        <f>VLOOKUP('Room Details'!$I1877,NCA_Calculations!$I$3:$N$12,6,0)</f>
        <v>#N/A</v>
      </c>
      <c r="G1889" s="156" t="str">
        <f>IF(OR(ISBLANK('Room Details'!$M1877), 'Room Details'!$M1877 = 0,  'Room Details'!$M1877 = "N/A" ),"Usable","Unusable")</f>
        <v>Usable</v>
      </c>
      <c r="H1889" s="156">
        <f>'Room Details'!$V1877</f>
        <v>0</v>
      </c>
      <c r="I1889" s="156">
        <f>_xlfn.IFNA(ROUNDUP(IF(OR('Room Details'!$J1877=0,ISBLANK('Room Details'!$J1877),'Room Details'!$J1877="N/A"),0,IF('Room Details'!$J1877&gt;$D1889,('Room Details'!$J1877/$E1889)+$F1889,IF('Room Details'!$J1877&lt;=ABS($B1889*$C1889),1,('Room Details'!$J1877/$B1889)+$C1889))),0),0)</f>
        <v>0</v>
      </c>
      <c r="J1889" s="167"/>
      <c r="K1889" s="167"/>
      <c r="L1889" s="156">
        <f t="shared" si="116"/>
        <v>0</v>
      </c>
      <c r="M1889" s="156">
        <f t="shared" si="117"/>
        <v>0</v>
      </c>
      <c r="N1889" s="165"/>
      <c r="O1889" s="165"/>
      <c r="P1889" s="156">
        <f t="shared" si="118"/>
        <v>0</v>
      </c>
      <c r="Q1889" s="156">
        <f t="shared" si="119"/>
        <v>0</v>
      </c>
      <c r="R1889" s="165"/>
      <c r="S1889" s="165"/>
    </row>
    <row r="1890" spans="1:19" x14ac:dyDescent="0.25">
      <c r="A1890" s="156">
        <v>1875</v>
      </c>
      <c r="B1890" s="156" t="e">
        <f>VLOOKUP('Room Details'!$I1878,NCA_Calculations!$I$3:$N$12,2,0)</f>
        <v>#N/A</v>
      </c>
      <c r="C1890" s="156" t="e">
        <f>VLOOKUP('Room Details'!$I1878,NCA_Calculations!$I$3:$N$12,3,0)</f>
        <v>#N/A</v>
      </c>
      <c r="D1890" s="156" t="e">
        <f>VLOOKUP('Room Details'!$I1878,NCA_Calculations!$I$3:$N$12,4,0)</f>
        <v>#N/A</v>
      </c>
      <c r="E1890" s="156" t="e">
        <f>VLOOKUP('Room Details'!$I1878,NCA_Calculations!$I$3:$N$12,5,0)</f>
        <v>#N/A</v>
      </c>
      <c r="F1890" s="156" t="e">
        <f>VLOOKUP('Room Details'!$I1878,NCA_Calculations!$I$3:$N$12,6,0)</f>
        <v>#N/A</v>
      </c>
      <c r="G1890" s="156" t="str">
        <f>IF(OR(ISBLANK('Room Details'!$M1878), 'Room Details'!$M1878 = 0,  'Room Details'!$M1878 = "N/A" ),"Usable","Unusable")</f>
        <v>Usable</v>
      </c>
      <c r="H1890" s="156">
        <f>'Room Details'!$V1878</f>
        <v>0</v>
      </c>
      <c r="I1890" s="156">
        <f>_xlfn.IFNA(ROUNDUP(IF(OR('Room Details'!$J1878=0,ISBLANK('Room Details'!$J1878),'Room Details'!$J1878="N/A"),0,IF('Room Details'!$J1878&gt;$D1890,('Room Details'!$J1878/$E1890)+$F1890,IF('Room Details'!$J1878&lt;=ABS($B1890*$C1890),1,('Room Details'!$J1878/$B1890)+$C1890))),0),0)</f>
        <v>0</v>
      </c>
      <c r="J1890" s="167"/>
      <c r="K1890" s="167"/>
      <c r="L1890" s="156">
        <f t="shared" si="116"/>
        <v>0</v>
      </c>
      <c r="M1890" s="156">
        <f t="shared" si="117"/>
        <v>0</v>
      </c>
      <c r="N1890" s="165"/>
      <c r="O1890" s="165"/>
      <c r="P1890" s="156">
        <f t="shared" si="118"/>
        <v>0</v>
      </c>
      <c r="Q1890" s="156">
        <f t="shared" si="119"/>
        <v>0</v>
      </c>
      <c r="R1890" s="165"/>
      <c r="S1890" s="165"/>
    </row>
    <row r="1891" spans="1:19" x14ac:dyDescent="0.25">
      <c r="A1891" s="156">
        <v>1876</v>
      </c>
      <c r="B1891" s="156" t="e">
        <f>VLOOKUP('Room Details'!$I1879,NCA_Calculations!$I$3:$N$12,2,0)</f>
        <v>#N/A</v>
      </c>
      <c r="C1891" s="156" t="e">
        <f>VLOOKUP('Room Details'!$I1879,NCA_Calculations!$I$3:$N$12,3,0)</f>
        <v>#N/A</v>
      </c>
      <c r="D1891" s="156" t="e">
        <f>VLOOKUP('Room Details'!$I1879,NCA_Calculations!$I$3:$N$12,4,0)</f>
        <v>#N/A</v>
      </c>
      <c r="E1891" s="156" t="e">
        <f>VLOOKUP('Room Details'!$I1879,NCA_Calculations!$I$3:$N$12,5,0)</f>
        <v>#N/A</v>
      </c>
      <c r="F1891" s="156" t="e">
        <f>VLOOKUP('Room Details'!$I1879,NCA_Calculations!$I$3:$N$12,6,0)</f>
        <v>#N/A</v>
      </c>
      <c r="G1891" s="156" t="str">
        <f>IF(OR(ISBLANK('Room Details'!$M1879), 'Room Details'!$M1879 = 0,  'Room Details'!$M1879 = "N/A" ),"Usable","Unusable")</f>
        <v>Usable</v>
      </c>
      <c r="H1891" s="156">
        <f>'Room Details'!$V1879</f>
        <v>0</v>
      </c>
      <c r="I1891" s="156">
        <f>_xlfn.IFNA(ROUNDUP(IF(OR('Room Details'!$J1879=0,ISBLANK('Room Details'!$J1879),'Room Details'!$J1879="N/A"),0,IF('Room Details'!$J1879&gt;$D1891,('Room Details'!$J1879/$E1891)+$F1891,IF('Room Details'!$J1879&lt;=ABS($B1891*$C1891),1,('Room Details'!$J1879/$B1891)+$C1891))),0),0)</f>
        <v>0</v>
      </c>
      <c r="J1891" s="167"/>
      <c r="K1891" s="167"/>
      <c r="L1891" s="156">
        <f t="shared" si="116"/>
        <v>0</v>
      </c>
      <c r="M1891" s="156">
        <f t="shared" si="117"/>
        <v>0</v>
      </c>
      <c r="N1891" s="165"/>
      <c r="O1891" s="165"/>
      <c r="P1891" s="156">
        <f t="shared" si="118"/>
        <v>0</v>
      </c>
      <c r="Q1891" s="156">
        <f t="shared" si="119"/>
        <v>0</v>
      </c>
      <c r="R1891" s="165"/>
      <c r="S1891" s="165"/>
    </row>
    <row r="1892" spans="1:19" x14ac:dyDescent="0.25">
      <c r="A1892" s="156">
        <v>1877</v>
      </c>
      <c r="B1892" s="156" t="e">
        <f>VLOOKUP('Room Details'!$I1880,NCA_Calculations!$I$3:$N$12,2,0)</f>
        <v>#N/A</v>
      </c>
      <c r="C1892" s="156" t="e">
        <f>VLOOKUP('Room Details'!$I1880,NCA_Calculations!$I$3:$N$12,3,0)</f>
        <v>#N/A</v>
      </c>
      <c r="D1892" s="156" t="e">
        <f>VLOOKUP('Room Details'!$I1880,NCA_Calculations!$I$3:$N$12,4,0)</f>
        <v>#N/A</v>
      </c>
      <c r="E1892" s="156" t="e">
        <f>VLOOKUP('Room Details'!$I1880,NCA_Calculations!$I$3:$N$12,5,0)</f>
        <v>#N/A</v>
      </c>
      <c r="F1892" s="156" t="e">
        <f>VLOOKUP('Room Details'!$I1880,NCA_Calculations!$I$3:$N$12,6,0)</f>
        <v>#N/A</v>
      </c>
      <c r="G1892" s="156" t="str">
        <f>IF(OR(ISBLANK('Room Details'!$M1880), 'Room Details'!$M1880 = 0,  'Room Details'!$M1880 = "N/A" ),"Usable","Unusable")</f>
        <v>Usable</v>
      </c>
      <c r="H1892" s="156">
        <f>'Room Details'!$V1880</f>
        <v>0</v>
      </c>
      <c r="I1892" s="156">
        <f>_xlfn.IFNA(ROUNDUP(IF(OR('Room Details'!$J1880=0,ISBLANK('Room Details'!$J1880),'Room Details'!$J1880="N/A"),0,IF('Room Details'!$J1880&gt;$D1892,('Room Details'!$J1880/$E1892)+$F1892,IF('Room Details'!$J1880&lt;=ABS($B1892*$C1892),1,('Room Details'!$J1880/$B1892)+$C1892))),0),0)</f>
        <v>0</v>
      </c>
      <c r="J1892" s="167"/>
      <c r="K1892" s="167"/>
      <c r="L1892" s="156">
        <f t="shared" si="116"/>
        <v>0</v>
      </c>
      <c r="M1892" s="156">
        <f t="shared" si="117"/>
        <v>0</v>
      </c>
      <c r="N1892" s="165"/>
      <c r="O1892" s="165"/>
      <c r="P1892" s="156">
        <f t="shared" si="118"/>
        <v>0</v>
      </c>
      <c r="Q1892" s="156">
        <f t="shared" si="119"/>
        <v>0</v>
      </c>
      <c r="R1892" s="165"/>
      <c r="S1892" s="165"/>
    </row>
    <row r="1893" spans="1:19" x14ac:dyDescent="0.25">
      <c r="A1893" s="156">
        <v>1878</v>
      </c>
      <c r="B1893" s="156" t="e">
        <f>VLOOKUP('Room Details'!$I1881,NCA_Calculations!$I$3:$N$12,2,0)</f>
        <v>#N/A</v>
      </c>
      <c r="C1893" s="156" t="e">
        <f>VLOOKUP('Room Details'!$I1881,NCA_Calculations!$I$3:$N$12,3,0)</f>
        <v>#N/A</v>
      </c>
      <c r="D1893" s="156" t="e">
        <f>VLOOKUP('Room Details'!$I1881,NCA_Calculations!$I$3:$N$12,4,0)</f>
        <v>#N/A</v>
      </c>
      <c r="E1893" s="156" t="e">
        <f>VLOOKUP('Room Details'!$I1881,NCA_Calculations!$I$3:$N$12,5,0)</f>
        <v>#N/A</v>
      </c>
      <c r="F1893" s="156" t="e">
        <f>VLOOKUP('Room Details'!$I1881,NCA_Calculations!$I$3:$N$12,6,0)</f>
        <v>#N/A</v>
      </c>
      <c r="G1893" s="156" t="str">
        <f>IF(OR(ISBLANK('Room Details'!$M1881), 'Room Details'!$M1881 = 0,  'Room Details'!$M1881 = "N/A" ),"Usable","Unusable")</f>
        <v>Usable</v>
      </c>
      <c r="H1893" s="156">
        <f>'Room Details'!$V1881</f>
        <v>0</v>
      </c>
      <c r="I1893" s="156">
        <f>_xlfn.IFNA(ROUNDUP(IF(OR('Room Details'!$J1881=0,ISBLANK('Room Details'!$J1881),'Room Details'!$J1881="N/A"),0,IF('Room Details'!$J1881&gt;$D1893,('Room Details'!$J1881/$E1893)+$F1893,IF('Room Details'!$J1881&lt;=ABS($B1893*$C1893),1,('Room Details'!$J1881/$B1893)+$C1893))),0),0)</f>
        <v>0</v>
      </c>
      <c r="J1893" s="167"/>
      <c r="K1893" s="167"/>
      <c r="L1893" s="156">
        <f t="shared" si="116"/>
        <v>0</v>
      </c>
      <c r="M1893" s="156">
        <f t="shared" si="117"/>
        <v>0</v>
      </c>
      <c r="N1893" s="165"/>
      <c r="O1893" s="165"/>
      <c r="P1893" s="156">
        <f t="shared" si="118"/>
        <v>0</v>
      </c>
      <c r="Q1893" s="156">
        <f t="shared" si="119"/>
        <v>0</v>
      </c>
      <c r="R1893" s="165"/>
      <c r="S1893" s="165"/>
    </row>
    <row r="1894" spans="1:19" x14ac:dyDescent="0.25">
      <c r="A1894" s="156">
        <v>1879</v>
      </c>
      <c r="B1894" s="156" t="e">
        <f>VLOOKUP('Room Details'!$I1882,NCA_Calculations!$I$3:$N$12,2,0)</f>
        <v>#N/A</v>
      </c>
      <c r="C1894" s="156" t="e">
        <f>VLOOKUP('Room Details'!$I1882,NCA_Calculations!$I$3:$N$12,3,0)</f>
        <v>#N/A</v>
      </c>
      <c r="D1894" s="156" t="e">
        <f>VLOOKUP('Room Details'!$I1882,NCA_Calculations!$I$3:$N$12,4,0)</f>
        <v>#N/A</v>
      </c>
      <c r="E1894" s="156" t="e">
        <f>VLOOKUP('Room Details'!$I1882,NCA_Calculations!$I$3:$N$12,5,0)</f>
        <v>#N/A</v>
      </c>
      <c r="F1894" s="156" t="e">
        <f>VLOOKUP('Room Details'!$I1882,NCA_Calculations!$I$3:$N$12,6,0)</f>
        <v>#N/A</v>
      </c>
      <c r="G1894" s="156" t="str">
        <f>IF(OR(ISBLANK('Room Details'!$M1882), 'Room Details'!$M1882 = 0,  'Room Details'!$M1882 = "N/A" ),"Usable","Unusable")</f>
        <v>Usable</v>
      </c>
      <c r="H1894" s="156">
        <f>'Room Details'!$V1882</f>
        <v>0</v>
      </c>
      <c r="I1894" s="156">
        <f>_xlfn.IFNA(ROUNDUP(IF(OR('Room Details'!$J1882=0,ISBLANK('Room Details'!$J1882),'Room Details'!$J1882="N/A"),0,IF('Room Details'!$J1882&gt;$D1894,('Room Details'!$J1882/$E1894)+$F1894,IF('Room Details'!$J1882&lt;=ABS($B1894*$C1894),1,('Room Details'!$J1882/$B1894)+$C1894))),0),0)</f>
        <v>0</v>
      </c>
      <c r="J1894" s="167"/>
      <c r="K1894" s="167"/>
      <c r="L1894" s="156">
        <f t="shared" si="116"/>
        <v>0</v>
      </c>
      <c r="M1894" s="156">
        <f t="shared" si="117"/>
        <v>0</v>
      </c>
      <c r="N1894" s="165"/>
      <c r="O1894" s="165"/>
      <c r="P1894" s="156">
        <f t="shared" si="118"/>
        <v>0</v>
      </c>
      <c r="Q1894" s="156">
        <f t="shared" si="119"/>
        <v>0</v>
      </c>
      <c r="R1894" s="165"/>
      <c r="S1894" s="165"/>
    </row>
    <row r="1895" spans="1:19" x14ac:dyDescent="0.25">
      <c r="A1895" s="156">
        <v>1880</v>
      </c>
      <c r="B1895" s="156" t="e">
        <f>VLOOKUP('Room Details'!$I1883,NCA_Calculations!$I$3:$N$12,2,0)</f>
        <v>#N/A</v>
      </c>
      <c r="C1895" s="156" t="e">
        <f>VLOOKUP('Room Details'!$I1883,NCA_Calculations!$I$3:$N$12,3,0)</f>
        <v>#N/A</v>
      </c>
      <c r="D1895" s="156" t="e">
        <f>VLOOKUP('Room Details'!$I1883,NCA_Calculations!$I$3:$N$12,4,0)</f>
        <v>#N/A</v>
      </c>
      <c r="E1895" s="156" t="e">
        <f>VLOOKUP('Room Details'!$I1883,NCA_Calculations!$I$3:$N$12,5,0)</f>
        <v>#N/A</v>
      </c>
      <c r="F1895" s="156" t="e">
        <f>VLOOKUP('Room Details'!$I1883,NCA_Calculations!$I$3:$N$12,6,0)</f>
        <v>#N/A</v>
      </c>
      <c r="G1895" s="156" t="str">
        <f>IF(OR(ISBLANK('Room Details'!$M1883), 'Room Details'!$M1883 = 0,  'Room Details'!$M1883 = "N/A" ),"Usable","Unusable")</f>
        <v>Usable</v>
      </c>
      <c r="H1895" s="156">
        <f>'Room Details'!$V1883</f>
        <v>0</v>
      </c>
      <c r="I1895" s="156">
        <f>_xlfn.IFNA(ROUNDUP(IF(OR('Room Details'!$J1883=0,ISBLANK('Room Details'!$J1883),'Room Details'!$J1883="N/A"),0,IF('Room Details'!$J1883&gt;$D1895,('Room Details'!$J1883/$E1895)+$F1895,IF('Room Details'!$J1883&lt;=ABS($B1895*$C1895),1,('Room Details'!$J1883/$B1895)+$C1895))),0),0)</f>
        <v>0</v>
      </c>
      <c r="J1895" s="167"/>
      <c r="K1895" s="167"/>
      <c r="L1895" s="156">
        <f t="shared" si="116"/>
        <v>0</v>
      </c>
      <c r="M1895" s="156">
        <f t="shared" si="117"/>
        <v>0</v>
      </c>
      <c r="N1895" s="165"/>
      <c r="O1895" s="165"/>
      <c r="P1895" s="156">
        <f t="shared" si="118"/>
        <v>0</v>
      </c>
      <c r="Q1895" s="156">
        <f t="shared" si="119"/>
        <v>0</v>
      </c>
      <c r="R1895" s="165"/>
      <c r="S1895" s="165"/>
    </row>
    <row r="1896" spans="1:19" x14ac:dyDescent="0.25">
      <c r="A1896" s="156">
        <v>1881</v>
      </c>
      <c r="B1896" s="156" t="e">
        <f>VLOOKUP('Room Details'!$I1884,NCA_Calculations!$I$3:$N$12,2,0)</f>
        <v>#N/A</v>
      </c>
      <c r="C1896" s="156" t="e">
        <f>VLOOKUP('Room Details'!$I1884,NCA_Calculations!$I$3:$N$12,3,0)</f>
        <v>#N/A</v>
      </c>
      <c r="D1896" s="156" t="e">
        <f>VLOOKUP('Room Details'!$I1884,NCA_Calculations!$I$3:$N$12,4,0)</f>
        <v>#N/A</v>
      </c>
      <c r="E1896" s="156" t="e">
        <f>VLOOKUP('Room Details'!$I1884,NCA_Calculations!$I$3:$N$12,5,0)</f>
        <v>#N/A</v>
      </c>
      <c r="F1896" s="156" t="e">
        <f>VLOOKUP('Room Details'!$I1884,NCA_Calculations!$I$3:$N$12,6,0)</f>
        <v>#N/A</v>
      </c>
      <c r="G1896" s="156" t="str">
        <f>IF(OR(ISBLANK('Room Details'!$M1884), 'Room Details'!$M1884 = 0,  'Room Details'!$M1884 = "N/A" ),"Usable","Unusable")</f>
        <v>Usable</v>
      </c>
      <c r="H1896" s="156">
        <f>'Room Details'!$V1884</f>
        <v>0</v>
      </c>
      <c r="I1896" s="156">
        <f>_xlfn.IFNA(ROUNDUP(IF(OR('Room Details'!$J1884=0,ISBLANK('Room Details'!$J1884),'Room Details'!$J1884="N/A"),0,IF('Room Details'!$J1884&gt;$D1896,('Room Details'!$J1884/$E1896)+$F1896,IF('Room Details'!$J1884&lt;=ABS($B1896*$C1896),1,('Room Details'!$J1884/$B1896)+$C1896))),0),0)</f>
        <v>0</v>
      </c>
      <c r="J1896" s="167"/>
      <c r="K1896" s="167"/>
      <c r="L1896" s="156">
        <f t="shared" si="116"/>
        <v>0</v>
      </c>
      <c r="M1896" s="156">
        <f t="shared" si="117"/>
        <v>0</v>
      </c>
      <c r="N1896" s="165"/>
      <c r="O1896" s="165"/>
      <c r="P1896" s="156">
        <f t="shared" si="118"/>
        <v>0</v>
      </c>
      <c r="Q1896" s="156">
        <f t="shared" si="119"/>
        <v>0</v>
      </c>
      <c r="R1896" s="165"/>
      <c r="S1896" s="165"/>
    </row>
    <row r="1897" spans="1:19" x14ac:dyDescent="0.25">
      <c r="A1897" s="156">
        <v>1882</v>
      </c>
      <c r="B1897" s="156" t="e">
        <f>VLOOKUP('Room Details'!$I1885,NCA_Calculations!$I$3:$N$12,2,0)</f>
        <v>#N/A</v>
      </c>
      <c r="C1897" s="156" t="e">
        <f>VLOOKUP('Room Details'!$I1885,NCA_Calculations!$I$3:$N$12,3,0)</f>
        <v>#N/A</v>
      </c>
      <c r="D1897" s="156" t="e">
        <f>VLOOKUP('Room Details'!$I1885,NCA_Calculations!$I$3:$N$12,4,0)</f>
        <v>#N/A</v>
      </c>
      <c r="E1897" s="156" t="e">
        <f>VLOOKUP('Room Details'!$I1885,NCA_Calculations!$I$3:$N$12,5,0)</f>
        <v>#N/A</v>
      </c>
      <c r="F1897" s="156" t="e">
        <f>VLOOKUP('Room Details'!$I1885,NCA_Calculations!$I$3:$N$12,6,0)</f>
        <v>#N/A</v>
      </c>
      <c r="G1897" s="156" t="str">
        <f>IF(OR(ISBLANK('Room Details'!$M1885), 'Room Details'!$M1885 = 0,  'Room Details'!$M1885 = "N/A" ),"Usable","Unusable")</f>
        <v>Usable</v>
      </c>
      <c r="H1897" s="156">
        <f>'Room Details'!$V1885</f>
        <v>0</v>
      </c>
      <c r="I1897" s="156">
        <f>_xlfn.IFNA(ROUNDUP(IF(OR('Room Details'!$J1885=0,ISBLANK('Room Details'!$J1885),'Room Details'!$J1885="N/A"),0,IF('Room Details'!$J1885&gt;$D1897,('Room Details'!$J1885/$E1897)+$F1897,IF('Room Details'!$J1885&lt;=ABS($B1897*$C1897),1,('Room Details'!$J1885/$B1897)+$C1897))),0),0)</f>
        <v>0</v>
      </c>
      <c r="J1897" s="167"/>
      <c r="K1897" s="167"/>
      <c r="L1897" s="156">
        <f t="shared" si="116"/>
        <v>0</v>
      </c>
      <c r="M1897" s="156">
        <f t="shared" si="117"/>
        <v>0</v>
      </c>
      <c r="N1897" s="165"/>
      <c r="O1897" s="165"/>
      <c r="P1897" s="156">
        <f t="shared" si="118"/>
        <v>0</v>
      </c>
      <c r="Q1897" s="156">
        <f t="shared" si="119"/>
        <v>0</v>
      </c>
      <c r="R1897" s="165"/>
      <c r="S1897" s="165"/>
    </row>
    <row r="1898" spans="1:19" x14ac:dyDescent="0.25">
      <c r="A1898" s="156">
        <v>1883</v>
      </c>
      <c r="B1898" s="156" t="e">
        <f>VLOOKUP('Room Details'!$I1886,NCA_Calculations!$I$3:$N$12,2,0)</f>
        <v>#N/A</v>
      </c>
      <c r="C1898" s="156" t="e">
        <f>VLOOKUP('Room Details'!$I1886,NCA_Calculations!$I$3:$N$12,3,0)</f>
        <v>#N/A</v>
      </c>
      <c r="D1898" s="156" t="e">
        <f>VLOOKUP('Room Details'!$I1886,NCA_Calculations!$I$3:$N$12,4,0)</f>
        <v>#N/A</v>
      </c>
      <c r="E1898" s="156" t="e">
        <f>VLOOKUP('Room Details'!$I1886,NCA_Calculations!$I$3:$N$12,5,0)</f>
        <v>#N/A</v>
      </c>
      <c r="F1898" s="156" t="e">
        <f>VLOOKUP('Room Details'!$I1886,NCA_Calculations!$I$3:$N$12,6,0)</f>
        <v>#N/A</v>
      </c>
      <c r="G1898" s="156" t="str">
        <f>IF(OR(ISBLANK('Room Details'!$M1886), 'Room Details'!$M1886 = 0,  'Room Details'!$M1886 = "N/A" ),"Usable","Unusable")</f>
        <v>Usable</v>
      </c>
      <c r="H1898" s="156">
        <f>'Room Details'!$V1886</f>
        <v>0</v>
      </c>
      <c r="I1898" s="156">
        <f>_xlfn.IFNA(ROUNDUP(IF(OR('Room Details'!$J1886=0,ISBLANK('Room Details'!$J1886),'Room Details'!$J1886="N/A"),0,IF('Room Details'!$J1886&gt;$D1898,('Room Details'!$J1886/$E1898)+$F1898,IF('Room Details'!$J1886&lt;=ABS($B1898*$C1898),1,('Room Details'!$J1886/$B1898)+$C1898))),0),0)</f>
        <v>0</v>
      </c>
      <c r="J1898" s="167"/>
      <c r="K1898" s="167"/>
      <c r="L1898" s="156">
        <f t="shared" si="116"/>
        <v>0</v>
      </c>
      <c r="M1898" s="156">
        <f t="shared" si="117"/>
        <v>0</v>
      </c>
      <c r="N1898" s="165"/>
      <c r="O1898" s="165"/>
      <c r="P1898" s="156">
        <f t="shared" si="118"/>
        <v>0</v>
      </c>
      <c r="Q1898" s="156">
        <f t="shared" si="119"/>
        <v>0</v>
      </c>
      <c r="R1898" s="165"/>
      <c r="S1898" s="165"/>
    </row>
    <row r="1899" spans="1:19" x14ac:dyDescent="0.25">
      <c r="A1899" s="156">
        <v>1884</v>
      </c>
      <c r="B1899" s="156" t="e">
        <f>VLOOKUP('Room Details'!$I1887,NCA_Calculations!$I$3:$N$12,2,0)</f>
        <v>#N/A</v>
      </c>
      <c r="C1899" s="156" t="e">
        <f>VLOOKUP('Room Details'!$I1887,NCA_Calculations!$I$3:$N$12,3,0)</f>
        <v>#N/A</v>
      </c>
      <c r="D1899" s="156" t="e">
        <f>VLOOKUP('Room Details'!$I1887,NCA_Calculations!$I$3:$N$12,4,0)</f>
        <v>#N/A</v>
      </c>
      <c r="E1899" s="156" t="e">
        <f>VLOOKUP('Room Details'!$I1887,NCA_Calculations!$I$3:$N$12,5,0)</f>
        <v>#N/A</v>
      </c>
      <c r="F1899" s="156" t="e">
        <f>VLOOKUP('Room Details'!$I1887,NCA_Calculations!$I$3:$N$12,6,0)</f>
        <v>#N/A</v>
      </c>
      <c r="G1899" s="156" t="str">
        <f>IF(OR(ISBLANK('Room Details'!$M1887), 'Room Details'!$M1887 = 0,  'Room Details'!$M1887 = "N/A" ),"Usable","Unusable")</f>
        <v>Usable</v>
      </c>
      <c r="H1899" s="156">
        <f>'Room Details'!$V1887</f>
        <v>0</v>
      </c>
      <c r="I1899" s="156">
        <f>_xlfn.IFNA(ROUNDUP(IF(OR('Room Details'!$J1887=0,ISBLANK('Room Details'!$J1887),'Room Details'!$J1887="N/A"),0,IF('Room Details'!$J1887&gt;$D1899,('Room Details'!$J1887/$E1899)+$F1899,IF('Room Details'!$J1887&lt;=ABS($B1899*$C1899),1,('Room Details'!$J1887/$B1899)+$C1899))),0),0)</f>
        <v>0</v>
      </c>
      <c r="J1899" s="167"/>
      <c r="K1899" s="167"/>
      <c r="L1899" s="156">
        <f t="shared" si="116"/>
        <v>0</v>
      </c>
      <c r="M1899" s="156">
        <f t="shared" si="117"/>
        <v>0</v>
      </c>
      <c r="N1899" s="165"/>
      <c r="O1899" s="165"/>
      <c r="P1899" s="156">
        <f t="shared" si="118"/>
        <v>0</v>
      </c>
      <c r="Q1899" s="156">
        <f t="shared" si="119"/>
        <v>0</v>
      </c>
      <c r="R1899" s="165"/>
      <c r="S1899" s="165"/>
    </row>
    <row r="1900" spans="1:19" x14ac:dyDescent="0.25">
      <c r="A1900" s="156">
        <v>1885</v>
      </c>
      <c r="B1900" s="156" t="e">
        <f>VLOOKUP('Room Details'!$I1888,NCA_Calculations!$I$3:$N$12,2,0)</f>
        <v>#N/A</v>
      </c>
      <c r="C1900" s="156" t="e">
        <f>VLOOKUP('Room Details'!$I1888,NCA_Calculations!$I$3:$N$12,3,0)</f>
        <v>#N/A</v>
      </c>
      <c r="D1900" s="156" t="e">
        <f>VLOOKUP('Room Details'!$I1888,NCA_Calculations!$I$3:$N$12,4,0)</f>
        <v>#N/A</v>
      </c>
      <c r="E1900" s="156" t="e">
        <f>VLOOKUP('Room Details'!$I1888,NCA_Calculations!$I$3:$N$12,5,0)</f>
        <v>#N/A</v>
      </c>
      <c r="F1900" s="156" t="e">
        <f>VLOOKUP('Room Details'!$I1888,NCA_Calculations!$I$3:$N$12,6,0)</f>
        <v>#N/A</v>
      </c>
      <c r="G1900" s="156" t="str">
        <f>IF(OR(ISBLANK('Room Details'!$M1888), 'Room Details'!$M1888 = 0,  'Room Details'!$M1888 = "N/A" ),"Usable","Unusable")</f>
        <v>Usable</v>
      </c>
      <c r="H1900" s="156">
        <f>'Room Details'!$V1888</f>
        <v>0</v>
      </c>
      <c r="I1900" s="156">
        <f>_xlfn.IFNA(ROUNDUP(IF(OR('Room Details'!$J1888=0,ISBLANK('Room Details'!$J1888),'Room Details'!$J1888="N/A"),0,IF('Room Details'!$J1888&gt;$D1900,('Room Details'!$J1888/$E1900)+$F1900,IF('Room Details'!$J1888&lt;=ABS($B1900*$C1900),1,('Room Details'!$J1888/$B1900)+$C1900))),0),0)</f>
        <v>0</v>
      </c>
      <c r="J1900" s="167"/>
      <c r="K1900" s="167"/>
      <c r="L1900" s="156">
        <f t="shared" si="116"/>
        <v>0</v>
      </c>
      <c r="M1900" s="156">
        <f t="shared" si="117"/>
        <v>0</v>
      </c>
      <c r="N1900" s="165"/>
      <c r="O1900" s="165"/>
      <c r="P1900" s="156">
        <f t="shared" si="118"/>
        <v>0</v>
      </c>
      <c r="Q1900" s="156">
        <f t="shared" si="119"/>
        <v>0</v>
      </c>
      <c r="R1900" s="165"/>
      <c r="S1900" s="165"/>
    </row>
    <row r="1901" spans="1:19" x14ac:dyDescent="0.25">
      <c r="A1901" s="156">
        <v>1886</v>
      </c>
      <c r="B1901" s="156" t="e">
        <f>VLOOKUP('Room Details'!$I1889,NCA_Calculations!$I$3:$N$12,2,0)</f>
        <v>#N/A</v>
      </c>
      <c r="C1901" s="156" t="e">
        <f>VLOOKUP('Room Details'!$I1889,NCA_Calculations!$I$3:$N$12,3,0)</f>
        <v>#N/A</v>
      </c>
      <c r="D1901" s="156" t="e">
        <f>VLOOKUP('Room Details'!$I1889,NCA_Calculations!$I$3:$N$12,4,0)</f>
        <v>#N/A</v>
      </c>
      <c r="E1901" s="156" t="e">
        <f>VLOOKUP('Room Details'!$I1889,NCA_Calculations!$I$3:$N$12,5,0)</f>
        <v>#N/A</v>
      </c>
      <c r="F1901" s="156" t="e">
        <f>VLOOKUP('Room Details'!$I1889,NCA_Calculations!$I$3:$N$12,6,0)</f>
        <v>#N/A</v>
      </c>
      <c r="G1901" s="156" t="str">
        <f>IF(OR(ISBLANK('Room Details'!$M1889), 'Room Details'!$M1889 = 0,  'Room Details'!$M1889 = "N/A" ),"Usable","Unusable")</f>
        <v>Usable</v>
      </c>
      <c r="H1901" s="156">
        <f>'Room Details'!$V1889</f>
        <v>0</v>
      </c>
      <c r="I1901" s="156">
        <f>_xlfn.IFNA(ROUNDUP(IF(OR('Room Details'!$J1889=0,ISBLANK('Room Details'!$J1889),'Room Details'!$J1889="N/A"),0,IF('Room Details'!$J1889&gt;$D1901,('Room Details'!$J1889/$E1901)+$F1901,IF('Room Details'!$J1889&lt;=ABS($B1901*$C1901),1,('Room Details'!$J1889/$B1901)+$C1901))),0),0)</f>
        <v>0</v>
      </c>
      <c r="J1901" s="167"/>
      <c r="K1901" s="167"/>
      <c r="L1901" s="156">
        <f t="shared" si="116"/>
        <v>0</v>
      </c>
      <c r="M1901" s="156">
        <f t="shared" si="117"/>
        <v>0</v>
      </c>
      <c r="N1901" s="165"/>
      <c r="O1901" s="165"/>
      <c r="P1901" s="156">
        <f t="shared" si="118"/>
        <v>0</v>
      </c>
      <c r="Q1901" s="156">
        <f t="shared" si="119"/>
        <v>0</v>
      </c>
      <c r="R1901" s="165"/>
      <c r="S1901" s="165"/>
    </row>
    <row r="1902" spans="1:19" x14ac:dyDescent="0.25">
      <c r="A1902" s="156">
        <v>1887</v>
      </c>
      <c r="B1902" s="156" t="e">
        <f>VLOOKUP('Room Details'!$I1890,NCA_Calculations!$I$3:$N$12,2,0)</f>
        <v>#N/A</v>
      </c>
      <c r="C1902" s="156" t="e">
        <f>VLOOKUP('Room Details'!$I1890,NCA_Calculations!$I$3:$N$12,3,0)</f>
        <v>#N/A</v>
      </c>
      <c r="D1902" s="156" t="e">
        <f>VLOOKUP('Room Details'!$I1890,NCA_Calculations!$I$3:$N$12,4,0)</f>
        <v>#N/A</v>
      </c>
      <c r="E1902" s="156" t="e">
        <f>VLOOKUP('Room Details'!$I1890,NCA_Calculations!$I$3:$N$12,5,0)</f>
        <v>#N/A</v>
      </c>
      <c r="F1902" s="156" t="e">
        <f>VLOOKUP('Room Details'!$I1890,NCA_Calculations!$I$3:$N$12,6,0)</f>
        <v>#N/A</v>
      </c>
      <c r="G1902" s="156" t="str">
        <f>IF(OR(ISBLANK('Room Details'!$M1890), 'Room Details'!$M1890 = 0,  'Room Details'!$M1890 = "N/A" ),"Usable","Unusable")</f>
        <v>Usable</v>
      </c>
      <c r="H1902" s="156">
        <f>'Room Details'!$V1890</f>
        <v>0</v>
      </c>
      <c r="I1902" s="156">
        <f>_xlfn.IFNA(ROUNDUP(IF(OR('Room Details'!$J1890=0,ISBLANK('Room Details'!$J1890),'Room Details'!$J1890="N/A"),0,IF('Room Details'!$J1890&gt;$D1902,('Room Details'!$J1890/$E1902)+$F1902,IF('Room Details'!$J1890&lt;=ABS($B1902*$C1902),1,('Room Details'!$J1890/$B1902)+$C1902))),0),0)</f>
        <v>0</v>
      </c>
      <c r="J1902" s="167"/>
      <c r="K1902" s="167"/>
      <c r="L1902" s="156">
        <f t="shared" si="116"/>
        <v>0</v>
      </c>
      <c r="M1902" s="156">
        <f t="shared" si="117"/>
        <v>0</v>
      </c>
      <c r="N1902" s="165"/>
      <c r="O1902" s="165"/>
      <c r="P1902" s="156">
        <f t="shared" si="118"/>
        <v>0</v>
      </c>
      <c r="Q1902" s="156">
        <f t="shared" si="119"/>
        <v>0</v>
      </c>
      <c r="R1902" s="165"/>
      <c r="S1902" s="165"/>
    </row>
    <row r="1903" spans="1:19" x14ac:dyDescent="0.25">
      <c r="A1903" s="156">
        <v>1888</v>
      </c>
      <c r="B1903" s="156" t="e">
        <f>VLOOKUP('Room Details'!$I1891,NCA_Calculations!$I$3:$N$12,2,0)</f>
        <v>#N/A</v>
      </c>
      <c r="C1903" s="156" t="e">
        <f>VLOOKUP('Room Details'!$I1891,NCA_Calculations!$I$3:$N$12,3,0)</f>
        <v>#N/A</v>
      </c>
      <c r="D1903" s="156" t="e">
        <f>VLOOKUP('Room Details'!$I1891,NCA_Calculations!$I$3:$N$12,4,0)</f>
        <v>#N/A</v>
      </c>
      <c r="E1903" s="156" t="e">
        <f>VLOOKUP('Room Details'!$I1891,NCA_Calculations!$I$3:$N$12,5,0)</f>
        <v>#N/A</v>
      </c>
      <c r="F1903" s="156" t="e">
        <f>VLOOKUP('Room Details'!$I1891,NCA_Calculations!$I$3:$N$12,6,0)</f>
        <v>#N/A</v>
      </c>
      <c r="G1903" s="156" t="str">
        <f>IF(OR(ISBLANK('Room Details'!$M1891), 'Room Details'!$M1891 = 0,  'Room Details'!$M1891 = "N/A" ),"Usable","Unusable")</f>
        <v>Usable</v>
      </c>
      <c r="H1903" s="156">
        <f>'Room Details'!$V1891</f>
        <v>0</v>
      </c>
      <c r="I1903" s="156">
        <f>_xlfn.IFNA(ROUNDUP(IF(OR('Room Details'!$J1891=0,ISBLANK('Room Details'!$J1891),'Room Details'!$J1891="N/A"),0,IF('Room Details'!$J1891&gt;$D1903,('Room Details'!$J1891/$E1903)+$F1903,IF('Room Details'!$J1891&lt;=ABS($B1903*$C1903),1,('Room Details'!$J1891/$B1903)+$C1903))),0),0)</f>
        <v>0</v>
      </c>
      <c r="J1903" s="167"/>
      <c r="K1903" s="167"/>
      <c r="L1903" s="156">
        <f t="shared" si="116"/>
        <v>0</v>
      </c>
      <c r="M1903" s="156">
        <f t="shared" si="117"/>
        <v>0</v>
      </c>
      <c r="N1903" s="165"/>
      <c r="O1903" s="165"/>
      <c r="P1903" s="156">
        <f t="shared" si="118"/>
        <v>0</v>
      </c>
      <c r="Q1903" s="156">
        <f t="shared" si="119"/>
        <v>0</v>
      </c>
      <c r="R1903" s="165"/>
      <c r="S1903" s="165"/>
    </row>
    <row r="1904" spans="1:19" x14ac:dyDescent="0.25">
      <c r="A1904" s="156">
        <v>1889</v>
      </c>
      <c r="B1904" s="156" t="e">
        <f>VLOOKUP('Room Details'!$I1892,NCA_Calculations!$I$3:$N$12,2,0)</f>
        <v>#N/A</v>
      </c>
      <c r="C1904" s="156" t="e">
        <f>VLOOKUP('Room Details'!$I1892,NCA_Calculations!$I$3:$N$12,3,0)</f>
        <v>#N/A</v>
      </c>
      <c r="D1904" s="156" t="e">
        <f>VLOOKUP('Room Details'!$I1892,NCA_Calculations!$I$3:$N$12,4,0)</f>
        <v>#N/A</v>
      </c>
      <c r="E1904" s="156" t="e">
        <f>VLOOKUP('Room Details'!$I1892,NCA_Calculations!$I$3:$N$12,5,0)</f>
        <v>#N/A</v>
      </c>
      <c r="F1904" s="156" t="e">
        <f>VLOOKUP('Room Details'!$I1892,NCA_Calculations!$I$3:$N$12,6,0)</f>
        <v>#N/A</v>
      </c>
      <c r="G1904" s="156" t="str">
        <f>IF(OR(ISBLANK('Room Details'!$M1892), 'Room Details'!$M1892 = 0,  'Room Details'!$M1892 = "N/A" ),"Usable","Unusable")</f>
        <v>Usable</v>
      </c>
      <c r="H1904" s="156">
        <f>'Room Details'!$V1892</f>
        <v>0</v>
      </c>
      <c r="I1904" s="156">
        <f>_xlfn.IFNA(ROUNDUP(IF(OR('Room Details'!$J1892=0,ISBLANK('Room Details'!$J1892),'Room Details'!$J1892="N/A"),0,IF('Room Details'!$J1892&gt;$D1904,('Room Details'!$J1892/$E1904)+$F1904,IF('Room Details'!$J1892&lt;=ABS($B1904*$C1904),1,('Room Details'!$J1892/$B1904)+$C1904))),0),0)</f>
        <v>0</v>
      </c>
      <c r="J1904" s="167"/>
      <c r="K1904" s="167"/>
      <c r="L1904" s="156">
        <f t="shared" si="116"/>
        <v>0</v>
      </c>
      <c r="M1904" s="156">
        <f t="shared" si="117"/>
        <v>0</v>
      </c>
      <c r="N1904" s="165"/>
      <c r="O1904" s="165"/>
      <c r="P1904" s="156">
        <f t="shared" si="118"/>
        <v>0</v>
      </c>
      <c r="Q1904" s="156">
        <f t="shared" si="119"/>
        <v>0</v>
      </c>
      <c r="R1904" s="165"/>
      <c r="S1904" s="165"/>
    </row>
    <row r="1905" spans="1:19" x14ac:dyDescent="0.25">
      <c r="A1905" s="156">
        <v>1890</v>
      </c>
      <c r="B1905" s="156" t="e">
        <f>VLOOKUP('Room Details'!$I1893,NCA_Calculations!$I$3:$N$12,2,0)</f>
        <v>#N/A</v>
      </c>
      <c r="C1905" s="156" t="e">
        <f>VLOOKUP('Room Details'!$I1893,NCA_Calculations!$I$3:$N$12,3,0)</f>
        <v>#N/A</v>
      </c>
      <c r="D1905" s="156" t="e">
        <f>VLOOKUP('Room Details'!$I1893,NCA_Calculations!$I$3:$N$12,4,0)</f>
        <v>#N/A</v>
      </c>
      <c r="E1905" s="156" t="e">
        <f>VLOOKUP('Room Details'!$I1893,NCA_Calculations!$I$3:$N$12,5,0)</f>
        <v>#N/A</v>
      </c>
      <c r="F1905" s="156" t="e">
        <f>VLOOKUP('Room Details'!$I1893,NCA_Calculations!$I$3:$N$12,6,0)</f>
        <v>#N/A</v>
      </c>
      <c r="G1905" s="156" t="str">
        <f>IF(OR(ISBLANK('Room Details'!$M1893), 'Room Details'!$M1893 = 0,  'Room Details'!$M1893 = "N/A" ),"Usable","Unusable")</f>
        <v>Usable</v>
      </c>
      <c r="H1905" s="156">
        <f>'Room Details'!$V1893</f>
        <v>0</v>
      </c>
      <c r="I1905" s="156">
        <f>_xlfn.IFNA(ROUNDUP(IF(OR('Room Details'!$J1893=0,ISBLANK('Room Details'!$J1893),'Room Details'!$J1893="N/A"),0,IF('Room Details'!$J1893&gt;$D1905,('Room Details'!$J1893/$E1905)+$F1905,IF('Room Details'!$J1893&lt;=ABS($B1905*$C1905),1,('Room Details'!$J1893/$B1905)+$C1905))),0),0)</f>
        <v>0</v>
      </c>
      <c r="J1905" s="167"/>
      <c r="K1905" s="167"/>
      <c r="L1905" s="156">
        <f t="shared" si="116"/>
        <v>0</v>
      </c>
      <c r="M1905" s="156">
        <f t="shared" si="117"/>
        <v>0</v>
      </c>
      <c r="N1905" s="165"/>
      <c r="O1905" s="165"/>
      <c r="P1905" s="156">
        <f t="shared" si="118"/>
        <v>0</v>
      </c>
      <c r="Q1905" s="156">
        <f t="shared" si="119"/>
        <v>0</v>
      </c>
      <c r="R1905" s="165"/>
      <c r="S1905" s="165"/>
    </row>
    <row r="1906" spans="1:19" x14ac:dyDescent="0.25">
      <c r="A1906" s="156">
        <v>1891</v>
      </c>
      <c r="B1906" s="156" t="e">
        <f>VLOOKUP('Room Details'!$I1894,NCA_Calculations!$I$3:$N$12,2,0)</f>
        <v>#N/A</v>
      </c>
      <c r="C1906" s="156" t="e">
        <f>VLOOKUP('Room Details'!$I1894,NCA_Calculations!$I$3:$N$12,3,0)</f>
        <v>#N/A</v>
      </c>
      <c r="D1906" s="156" t="e">
        <f>VLOOKUP('Room Details'!$I1894,NCA_Calculations!$I$3:$N$12,4,0)</f>
        <v>#N/A</v>
      </c>
      <c r="E1906" s="156" t="e">
        <f>VLOOKUP('Room Details'!$I1894,NCA_Calculations!$I$3:$N$12,5,0)</f>
        <v>#N/A</v>
      </c>
      <c r="F1906" s="156" t="e">
        <f>VLOOKUP('Room Details'!$I1894,NCA_Calculations!$I$3:$N$12,6,0)</f>
        <v>#N/A</v>
      </c>
      <c r="G1906" s="156" t="str">
        <f>IF(OR(ISBLANK('Room Details'!$M1894), 'Room Details'!$M1894 = 0,  'Room Details'!$M1894 = "N/A" ),"Usable","Unusable")</f>
        <v>Usable</v>
      </c>
      <c r="H1906" s="156">
        <f>'Room Details'!$V1894</f>
        <v>0</v>
      </c>
      <c r="I1906" s="156">
        <f>_xlfn.IFNA(ROUNDUP(IF(OR('Room Details'!$J1894=0,ISBLANK('Room Details'!$J1894),'Room Details'!$J1894="N/A"),0,IF('Room Details'!$J1894&gt;$D1906,('Room Details'!$J1894/$E1906)+$F1906,IF('Room Details'!$J1894&lt;=ABS($B1906*$C1906),1,('Room Details'!$J1894/$B1906)+$C1906))),0),0)</f>
        <v>0</v>
      </c>
      <c r="J1906" s="167"/>
      <c r="K1906" s="167"/>
      <c r="L1906" s="156">
        <f t="shared" si="116"/>
        <v>0</v>
      </c>
      <c r="M1906" s="156">
        <f t="shared" si="117"/>
        <v>0</v>
      </c>
      <c r="N1906" s="165"/>
      <c r="O1906" s="165"/>
      <c r="P1906" s="156">
        <f t="shared" si="118"/>
        <v>0</v>
      </c>
      <c r="Q1906" s="156">
        <f t="shared" si="119"/>
        <v>0</v>
      </c>
      <c r="R1906" s="165"/>
      <c r="S1906" s="165"/>
    </row>
    <row r="1907" spans="1:19" x14ac:dyDescent="0.25">
      <c r="A1907" s="156">
        <v>1892</v>
      </c>
      <c r="B1907" s="156" t="e">
        <f>VLOOKUP('Room Details'!$I1895,NCA_Calculations!$I$3:$N$12,2,0)</f>
        <v>#N/A</v>
      </c>
      <c r="C1907" s="156" t="e">
        <f>VLOOKUP('Room Details'!$I1895,NCA_Calculations!$I$3:$N$12,3,0)</f>
        <v>#N/A</v>
      </c>
      <c r="D1907" s="156" t="e">
        <f>VLOOKUP('Room Details'!$I1895,NCA_Calculations!$I$3:$N$12,4,0)</f>
        <v>#N/A</v>
      </c>
      <c r="E1907" s="156" t="e">
        <f>VLOOKUP('Room Details'!$I1895,NCA_Calculations!$I$3:$N$12,5,0)</f>
        <v>#N/A</v>
      </c>
      <c r="F1907" s="156" t="e">
        <f>VLOOKUP('Room Details'!$I1895,NCA_Calculations!$I$3:$N$12,6,0)</f>
        <v>#N/A</v>
      </c>
      <c r="G1907" s="156" t="str">
        <f>IF(OR(ISBLANK('Room Details'!$M1895), 'Room Details'!$M1895 = 0,  'Room Details'!$M1895 = "N/A" ),"Usable","Unusable")</f>
        <v>Usable</v>
      </c>
      <c r="H1907" s="156">
        <f>'Room Details'!$V1895</f>
        <v>0</v>
      </c>
      <c r="I1907" s="156">
        <f>_xlfn.IFNA(ROUNDUP(IF(OR('Room Details'!$J1895=0,ISBLANK('Room Details'!$J1895),'Room Details'!$J1895="N/A"),0,IF('Room Details'!$J1895&gt;$D1907,('Room Details'!$J1895/$E1907)+$F1907,IF('Room Details'!$J1895&lt;=ABS($B1907*$C1907),1,('Room Details'!$J1895/$B1907)+$C1907))),0),0)</f>
        <v>0</v>
      </c>
      <c r="J1907" s="167"/>
      <c r="K1907" s="167"/>
      <c r="L1907" s="156">
        <f t="shared" si="116"/>
        <v>0</v>
      </c>
      <c r="M1907" s="156">
        <f t="shared" si="117"/>
        <v>0</v>
      </c>
      <c r="N1907" s="165"/>
      <c r="O1907" s="165"/>
      <c r="P1907" s="156">
        <f t="shared" si="118"/>
        <v>0</v>
      </c>
      <c r="Q1907" s="156">
        <f t="shared" si="119"/>
        <v>0</v>
      </c>
      <c r="R1907" s="165"/>
      <c r="S1907" s="165"/>
    </row>
    <row r="1908" spans="1:19" x14ac:dyDescent="0.25">
      <c r="A1908" s="156">
        <v>1893</v>
      </c>
      <c r="B1908" s="156" t="e">
        <f>VLOOKUP('Room Details'!$I1896,NCA_Calculations!$I$3:$N$12,2,0)</f>
        <v>#N/A</v>
      </c>
      <c r="C1908" s="156" t="e">
        <f>VLOOKUP('Room Details'!$I1896,NCA_Calculations!$I$3:$N$12,3,0)</f>
        <v>#N/A</v>
      </c>
      <c r="D1908" s="156" t="e">
        <f>VLOOKUP('Room Details'!$I1896,NCA_Calculations!$I$3:$N$12,4,0)</f>
        <v>#N/A</v>
      </c>
      <c r="E1908" s="156" t="e">
        <f>VLOOKUP('Room Details'!$I1896,NCA_Calculations!$I$3:$N$12,5,0)</f>
        <v>#N/A</v>
      </c>
      <c r="F1908" s="156" t="e">
        <f>VLOOKUP('Room Details'!$I1896,NCA_Calculations!$I$3:$N$12,6,0)</f>
        <v>#N/A</v>
      </c>
      <c r="G1908" s="156" t="str">
        <f>IF(OR(ISBLANK('Room Details'!$M1896), 'Room Details'!$M1896 = 0,  'Room Details'!$M1896 = "N/A" ),"Usable","Unusable")</f>
        <v>Usable</v>
      </c>
      <c r="H1908" s="156">
        <f>'Room Details'!$V1896</f>
        <v>0</v>
      </c>
      <c r="I1908" s="156">
        <f>_xlfn.IFNA(ROUNDUP(IF(OR('Room Details'!$J1896=0,ISBLANK('Room Details'!$J1896),'Room Details'!$J1896="N/A"),0,IF('Room Details'!$J1896&gt;$D1908,('Room Details'!$J1896/$E1908)+$F1908,IF('Room Details'!$J1896&lt;=ABS($B1908*$C1908),1,('Room Details'!$J1896/$B1908)+$C1908))),0),0)</f>
        <v>0</v>
      </c>
      <c r="J1908" s="167"/>
      <c r="K1908" s="167"/>
      <c r="L1908" s="156">
        <f t="shared" si="116"/>
        <v>0</v>
      </c>
      <c r="M1908" s="156">
        <f t="shared" si="117"/>
        <v>0</v>
      </c>
      <c r="N1908" s="165"/>
      <c r="O1908" s="165"/>
      <c r="P1908" s="156">
        <f t="shared" si="118"/>
        <v>0</v>
      </c>
      <c r="Q1908" s="156">
        <f t="shared" si="119"/>
        <v>0</v>
      </c>
      <c r="R1908" s="165"/>
      <c r="S1908" s="165"/>
    </row>
    <row r="1909" spans="1:19" x14ac:dyDescent="0.25">
      <c r="A1909" s="156">
        <v>1894</v>
      </c>
      <c r="B1909" s="156" t="e">
        <f>VLOOKUP('Room Details'!$I1897,NCA_Calculations!$I$3:$N$12,2,0)</f>
        <v>#N/A</v>
      </c>
      <c r="C1909" s="156" t="e">
        <f>VLOOKUP('Room Details'!$I1897,NCA_Calculations!$I$3:$N$12,3,0)</f>
        <v>#N/A</v>
      </c>
      <c r="D1909" s="156" t="e">
        <f>VLOOKUP('Room Details'!$I1897,NCA_Calculations!$I$3:$N$12,4,0)</f>
        <v>#N/A</v>
      </c>
      <c r="E1909" s="156" t="e">
        <f>VLOOKUP('Room Details'!$I1897,NCA_Calculations!$I$3:$N$12,5,0)</f>
        <v>#N/A</v>
      </c>
      <c r="F1909" s="156" t="e">
        <f>VLOOKUP('Room Details'!$I1897,NCA_Calculations!$I$3:$N$12,6,0)</f>
        <v>#N/A</v>
      </c>
      <c r="G1909" s="156" t="str">
        <f>IF(OR(ISBLANK('Room Details'!$M1897), 'Room Details'!$M1897 = 0,  'Room Details'!$M1897 = "N/A" ),"Usable","Unusable")</f>
        <v>Usable</v>
      </c>
      <c r="H1909" s="156">
        <f>'Room Details'!$V1897</f>
        <v>0</v>
      </c>
      <c r="I1909" s="156">
        <f>_xlfn.IFNA(ROUNDUP(IF(OR('Room Details'!$J1897=0,ISBLANK('Room Details'!$J1897),'Room Details'!$J1897="N/A"),0,IF('Room Details'!$J1897&gt;$D1909,('Room Details'!$J1897/$E1909)+$F1909,IF('Room Details'!$J1897&lt;=ABS($B1909*$C1909),1,('Room Details'!$J1897/$B1909)+$C1909))),0),0)</f>
        <v>0</v>
      </c>
      <c r="J1909" s="167"/>
      <c r="K1909" s="167"/>
      <c r="L1909" s="156">
        <f t="shared" si="116"/>
        <v>0</v>
      </c>
      <c r="M1909" s="156">
        <f t="shared" si="117"/>
        <v>0</v>
      </c>
      <c r="N1909" s="165"/>
      <c r="O1909" s="165"/>
      <c r="P1909" s="156">
        <f t="shared" si="118"/>
        <v>0</v>
      </c>
      <c r="Q1909" s="156">
        <f t="shared" si="119"/>
        <v>0</v>
      </c>
      <c r="R1909" s="165"/>
      <c r="S1909" s="165"/>
    </row>
    <row r="1910" spans="1:19" x14ac:dyDescent="0.25">
      <c r="A1910" s="156">
        <v>1895</v>
      </c>
      <c r="B1910" s="156" t="e">
        <f>VLOOKUP('Room Details'!$I1898,NCA_Calculations!$I$3:$N$12,2,0)</f>
        <v>#N/A</v>
      </c>
      <c r="C1910" s="156" t="e">
        <f>VLOOKUP('Room Details'!$I1898,NCA_Calculations!$I$3:$N$12,3,0)</f>
        <v>#N/A</v>
      </c>
      <c r="D1910" s="156" t="e">
        <f>VLOOKUP('Room Details'!$I1898,NCA_Calculations!$I$3:$N$12,4,0)</f>
        <v>#N/A</v>
      </c>
      <c r="E1910" s="156" t="e">
        <f>VLOOKUP('Room Details'!$I1898,NCA_Calculations!$I$3:$N$12,5,0)</f>
        <v>#N/A</v>
      </c>
      <c r="F1910" s="156" t="e">
        <f>VLOOKUP('Room Details'!$I1898,NCA_Calculations!$I$3:$N$12,6,0)</f>
        <v>#N/A</v>
      </c>
      <c r="G1910" s="156" t="str">
        <f>IF(OR(ISBLANK('Room Details'!$M1898), 'Room Details'!$M1898 = 0,  'Room Details'!$M1898 = "N/A" ),"Usable","Unusable")</f>
        <v>Usable</v>
      </c>
      <c r="H1910" s="156">
        <f>'Room Details'!$V1898</f>
        <v>0</v>
      </c>
      <c r="I1910" s="156">
        <f>_xlfn.IFNA(ROUNDUP(IF(OR('Room Details'!$J1898=0,ISBLANK('Room Details'!$J1898),'Room Details'!$J1898="N/A"),0,IF('Room Details'!$J1898&gt;$D1910,('Room Details'!$J1898/$E1910)+$F1910,IF('Room Details'!$J1898&lt;=ABS($B1910*$C1910),1,('Room Details'!$J1898/$B1910)+$C1910))),0),0)</f>
        <v>0</v>
      </c>
      <c r="J1910" s="167"/>
      <c r="K1910" s="167"/>
      <c r="L1910" s="156">
        <f t="shared" si="116"/>
        <v>0</v>
      </c>
      <c r="M1910" s="156">
        <f t="shared" si="117"/>
        <v>0</v>
      </c>
      <c r="N1910" s="165"/>
      <c r="O1910" s="165"/>
      <c r="P1910" s="156">
        <f t="shared" si="118"/>
        <v>0</v>
      </c>
      <c r="Q1910" s="156">
        <f t="shared" si="119"/>
        <v>0</v>
      </c>
      <c r="R1910" s="165"/>
      <c r="S1910" s="165"/>
    </row>
    <row r="1911" spans="1:19" x14ac:dyDescent="0.25">
      <c r="A1911" s="156">
        <v>1896</v>
      </c>
      <c r="B1911" s="156" t="e">
        <f>VLOOKUP('Room Details'!$I1899,NCA_Calculations!$I$3:$N$12,2,0)</f>
        <v>#N/A</v>
      </c>
      <c r="C1911" s="156" t="e">
        <f>VLOOKUP('Room Details'!$I1899,NCA_Calculations!$I$3:$N$12,3,0)</f>
        <v>#N/A</v>
      </c>
      <c r="D1911" s="156" t="e">
        <f>VLOOKUP('Room Details'!$I1899,NCA_Calculations!$I$3:$N$12,4,0)</f>
        <v>#N/A</v>
      </c>
      <c r="E1911" s="156" t="e">
        <f>VLOOKUP('Room Details'!$I1899,NCA_Calculations!$I$3:$N$12,5,0)</f>
        <v>#N/A</v>
      </c>
      <c r="F1911" s="156" t="e">
        <f>VLOOKUP('Room Details'!$I1899,NCA_Calculations!$I$3:$N$12,6,0)</f>
        <v>#N/A</v>
      </c>
      <c r="G1911" s="156" t="str">
        <f>IF(OR(ISBLANK('Room Details'!$M1899), 'Room Details'!$M1899 = 0,  'Room Details'!$M1899 = "N/A" ),"Usable","Unusable")</f>
        <v>Usable</v>
      </c>
      <c r="H1911" s="156">
        <f>'Room Details'!$V1899</f>
        <v>0</v>
      </c>
      <c r="I1911" s="156">
        <f>_xlfn.IFNA(ROUNDUP(IF(OR('Room Details'!$J1899=0,ISBLANK('Room Details'!$J1899),'Room Details'!$J1899="N/A"),0,IF('Room Details'!$J1899&gt;$D1911,('Room Details'!$J1899/$E1911)+$F1911,IF('Room Details'!$J1899&lt;=ABS($B1911*$C1911),1,('Room Details'!$J1899/$B1911)+$C1911))),0),0)</f>
        <v>0</v>
      </c>
      <c r="J1911" s="167"/>
      <c r="K1911" s="167"/>
      <c r="L1911" s="156">
        <f t="shared" si="116"/>
        <v>0</v>
      </c>
      <c r="M1911" s="156">
        <f t="shared" si="117"/>
        <v>0</v>
      </c>
      <c r="N1911" s="165"/>
      <c r="O1911" s="165"/>
      <c r="P1911" s="156">
        <f t="shared" si="118"/>
        <v>0</v>
      </c>
      <c r="Q1911" s="156">
        <f t="shared" si="119"/>
        <v>0</v>
      </c>
      <c r="R1911" s="165"/>
      <c r="S1911" s="165"/>
    </row>
    <row r="1912" spans="1:19" x14ac:dyDescent="0.25">
      <c r="A1912" s="156">
        <v>1897</v>
      </c>
      <c r="B1912" s="156" t="e">
        <f>VLOOKUP('Room Details'!$I1900,NCA_Calculations!$I$3:$N$12,2,0)</f>
        <v>#N/A</v>
      </c>
      <c r="C1912" s="156" t="e">
        <f>VLOOKUP('Room Details'!$I1900,NCA_Calculations!$I$3:$N$12,3,0)</f>
        <v>#N/A</v>
      </c>
      <c r="D1912" s="156" t="e">
        <f>VLOOKUP('Room Details'!$I1900,NCA_Calculations!$I$3:$N$12,4,0)</f>
        <v>#N/A</v>
      </c>
      <c r="E1912" s="156" t="e">
        <f>VLOOKUP('Room Details'!$I1900,NCA_Calculations!$I$3:$N$12,5,0)</f>
        <v>#N/A</v>
      </c>
      <c r="F1912" s="156" t="e">
        <f>VLOOKUP('Room Details'!$I1900,NCA_Calculations!$I$3:$N$12,6,0)</f>
        <v>#N/A</v>
      </c>
      <c r="G1912" s="156" t="str">
        <f>IF(OR(ISBLANK('Room Details'!$M1900), 'Room Details'!$M1900 = 0,  'Room Details'!$M1900 = "N/A" ),"Usable","Unusable")</f>
        <v>Usable</v>
      </c>
      <c r="H1912" s="156">
        <f>'Room Details'!$V1900</f>
        <v>0</v>
      </c>
      <c r="I1912" s="156">
        <f>_xlfn.IFNA(ROUNDUP(IF(OR('Room Details'!$J1900=0,ISBLANK('Room Details'!$J1900),'Room Details'!$J1900="N/A"),0,IF('Room Details'!$J1900&gt;$D1912,('Room Details'!$J1900/$E1912)+$F1912,IF('Room Details'!$J1900&lt;=ABS($B1912*$C1912),1,('Room Details'!$J1900/$B1912)+$C1912))),0),0)</f>
        <v>0</v>
      </c>
      <c r="J1912" s="167"/>
      <c r="K1912" s="167"/>
      <c r="L1912" s="156">
        <f t="shared" si="116"/>
        <v>0</v>
      </c>
      <c r="M1912" s="156">
        <f t="shared" si="117"/>
        <v>0</v>
      </c>
      <c r="N1912" s="165"/>
      <c r="O1912" s="165"/>
      <c r="P1912" s="156">
        <f t="shared" si="118"/>
        <v>0</v>
      </c>
      <c r="Q1912" s="156">
        <f t="shared" si="119"/>
        <v>0</v>
      </c>
      <c r="R1912" s="165"/>
      <c r="S1912" s="165"/>
    </row>
    <row r="1913" spans="1:19" x14ac:dyDescent="0.25">
      <c r="A1913" s="156">
        <v>1898</v>
      </c>
      <c r="B1913" s="156" t="e">
        <f>VLOOKUP('Room Details'!$I1901,NCA_Calculations!$I$3:$N$12,2,0)</f>
        <v>#N/A</v>
      </c>
      <c r="C1913" s="156" t="e">
        <f>VLOOKUP('Room Details'!$I1901,NCA_Calculations!$I$3:$N$12,3,0)</f>
        <v>#N/A</v>
      </c>
      <c r="D1913" s="156" t="e">
        <f>VLOOKUP('Room Details'!$I1901,NCA_Calculations!$I$3:$N$12,4,0)</f>
        <v>#N/A</v>
      </c>
      <c r="E1913" s="156" t="e">
        <f>VLOOKUP('Room Details'!$I1901,NCA_Calculations!$I$3:$N$12,5,0)</f>
        <v>#N/A</v>
      </c>
      <c r="F1913" s="156" t="e">
        <f>VLOOKUP('Room Details'!$I1901,NCA_Calculations!$I$3:$N$12,6,0)</f>
        <v>#N/A</v>
      </c>
      <c r="G1913" s="156" t="str">
        <f>IF(OR(ISBLANK('Room Details'!$M1901), 'Room Details'!$M1901 = 0,  'Room Details'!$M1901 = "N/A" ),"Usable","Unusable")</f>
        <v>Usable</v>
      </c>
      <c r="H1913" s="156">
        <f>'Room Details'!$V1901</f>
        <v>0</v>
      </c>
      <c r="I1913" s="156">
        <f>_xlfn.IFNA(ROUNDUP(IF(OR('Room Details'!$J1901=0,ISBLANK('Room Details'!$J1901),'Room Details'!$J1901="N/A"),0,IF('Room Details'!$J1901&gt;$D1913,('Room Details'!$J1901/$E1913)+$F1913,IF('Room Details'!$J1901&lt;=ABS($B1913*$C1913),1,('Room Details'!$J1901/$B1913)+$C1913))),0),0)</f>
        <v>0</v>
      </c>
      <c r="J1913" s="167"/>
      <c r="K1913" s="167"/>
      <c r="L1913" s="156">
        <f t="shared" si="116"/>
        <v>0</v>
      </c>
      <c r="M1913" s="156">
        <f t="shared" si="117"/>
        <v>0</v>
      </c>
      <c r="N1913" s="165"/>
      <c r="O1913" s="165"/>
      <c r="P1913" s="156">
        <f t="shared" si="118"/>
        <v>0</v>
      </c>
      <c r="Q1913" s="156">
        <f t="shared" si="119"/>
        <v>0</v>
      </c>
      <c r="R1913" s="165"/>
      <c r="S1913" s="165"/>
    </row>
    <row r="1914" spans="1:19" x14ac:dyDescent="0.25">
      <c r="A1914" s="156">
        <v>1899</v>
      </c>
      <c r="B1914" s="156" t="e">
        <f>VLOOKUP('Room Details'!$I1902,NCA_Calculations!$I$3:$N$12,2,0)</f>
        <v>#N/A</v>
      </c>
      <c r="C1914" s="156" t="e">
        <f>VLOOKUP('Room Details'!$I1902,NCA_Calculations!$I$3:$N$12,3,0)</f>
        <v>#N/A</v>
      </c>
      <c r="D1914" s="156" t="e">
        <f>VLOOKUP('Room Details'!$I1902,NCA_Calculations!$I$3:$N$12,4,0)</f>
        <v>#N/A</v>
      </c>
      <c r="E1914" s="156" t="e">
        <f>VLOOKUP('Room Details'!$I1902,NCA_Calculations!$I$3:$N$12,5,0)</f>
        <v>#N/A</v>
      </c>
      <c r="F1914" s="156" t="e">
        <f>VLOOKUP('Room Details'!$I1902,NCA_Calculations!$I$3:$N$12,6,0)</f>
        <v>#N/A</v>
      </c>
      <c r="G1914" s="156" t="str">
        <f>IF(OR(ISBLANK('Room Details'!$M1902), 'Room Details'!$M1902 = 0,  'Room Details'!$M1902 = "N/A" ),"Usable","Unusable")</f>
        <v>Usable</v>
      </c>
      <c r="H1914" s="156">
        <f>'Room Details'!$V1902</f>
        <v>0</v>
      </c>
      <c r="I1914" s="156">
        <f>_xlfn.IFNA(ROUNDUP(IF(OR('Room Details'!$J1902=0,ISBLANK('Room Details'!$J1902),'Room Details'!$J1902="N/A"),0,IF('Room Details'!$J1902&gt;$D1914,('Room Details'!$J1902/$E1914)+$F1914,IF('Room Details'!$J1902&lt;=ABS($B1914*$C1914),1,('Room Details'!$J1902/$B1914)+$C1914))),0),0)</f>
        <v>0</v>
      </c>
      <c r="J1914" s="167"/>
      <c r="K1914" s="167"/>
      <c r="L1914" s="156">
        <f t="shared" si="116"/>
        <v>0</v>
      </c>
      <c r="M1914" s="156">
        <f t="shared" si="117"/>
        <v>0</v>
      </c>
      <c r="N1914" s="165"/>
      <c r="O1914" s="165"/>
      <c r="P1914" s="156">
        <f t="shared" si="118"/>
        <v>0</v>
      </c>
      <c r="Q1914" s="156">
        <f t="shared" si="119"/>
        <v>0</v>
      </c>
      <c r="R1914" s="165"/>
      <c r="S1914" s="165"/>
    </row>
    <row r="1915" spans="1:19" x14ac:dyDescent="0.25">
      <c r="A1915" s="156">
        <v>1900</v>
      </c>
      <c r="B1915" s="156" t="e">
        <f>VLOOKUP('Room Details'!$I1903,NCA_Calculations!$I$3:$N$12,2,0)</f>
        <v>#N/A</v>
      </c>
      <c r="C1915" s="156" t="e">
        <f>VLOOKUP('Room Details'!$I1903,NCA_Calculations!$I$3:$N$12,3,0)</f>
        <v>#N/A</v>
      </c>
      <c r="D1915" s="156" t="e">
        <f>VLOOKUP('Room Details'!$I1903,NCA_Calculations!$I$3:$N$12,4,0)</f>
        <v>#N/A</v>
      </c>
      <c r="E1915" s="156" t="e">
        <f>VLOOKUP('Room Details'!$I1903,NCA_Calculations!$I$3:$N$12,5,0)</f>
        <v>#N/A</v>
      </c>
      <c r="F1915" s="156" t="e">
        <f>VLOOKUP('Room Details'!$I1903,NCA_Calculations!$I$3:$N$12,6,0)</f>
        <v>#N/A</v>
      </c>
      <c r="G1915" s="156" t="str">
        <f>IF(OR(ISBLANK('Room Details'!$M1903), 'Room Details'!$M1903 = 0,  'Room Details'!$M1903 = "N/A" ),"Usable","Unusable")</f>
        <v>Usable</v>
      </c>
      <c r="H1915" s="156">
        <f>'Room Details'!$V1903</f>
        <v>0</v>
      </c>
      <c r="I1915" s="156">
        <f>_xlfn.IFNA(ROUNDUP(IF(OR('Room Details'!$J1903=0,ISBLANK('Room Details'!$J1903),'Room Details'!$J1903="N/A"),0,IF('Room Details'!$J1903&gt;$D1915,('Room Details'!$J1903/$E1915)+$F1915,IF('Room Details'!$J1903&lt;=ABS($B1915*$C1915),1,('Room Details'!$J1903/$B1915)+$C1915))),0),0)</f>
        <v>0</v>
      </c>
      <c r="J1915" s="167"/>
      <c r="K1915" s="167"/>
      <c r="L1915" s="156">
        <f t="shared" si="116"/>
        <v>0</v>
      </c>
      <c r="M1915" s="156">
        <f t="shared" si="117"/>
        <v>0</v>
      </c>
      <c r="N1915" s="165"/>
      <c r="O1915" s="165"/>
      <c r="P1915" s="156">
        <f t="shared" si="118"/>
        <v>0</v>
      </c>
      <c r="Q1915" s="156">
        <f t="shared" si="119"/>
        <v>0</v>
      </c>
      <c r="R1915" s="165"/>
      <c r="S1915" s="165"/>
    </row>
    <row r="1916" spans="1:19" x14ac:dyDescent="0.25">
      <c r="A1916" s="156">
        <v>1901</v>
      </c>
      <c r="B1916" s="156" t="e">
        <f>VLOOKUP('Room Details'!$I1904,NCA_Calculations!$I$3:$N$12,2,0)</f>
        <v>#N/A</v>
      </c>
      <c r="C1916" s="156" t="e">
        <f>VLOOKUP('Room Details'!$I1904,NCA_Calculations!$I$3:$N$12,3,0)</f>
        <v>#N/A</v>
      </c>
      <c r="D1916" s="156" t="e">
        <f>VLOOKUP('Room Details'!$I1904,NCA_Calculations!$I$3:$N$12,4,0)</f>
        <v>#N/A</v>
      </c>
      <c r="E1916" s="156" t="e">
        <f>VLOOKUP('Room Details'!$I1904,NCA_Calculations!$I$3:$N$12,5,0)</f>
        <v>#N/A</v>
      </c>
      <c r="F1916" s="156" t="e">
        <f>VLOOKUP('Room Details'!$I1904,NCA_Calculations!$I$3:$N$12,6,0)</f>
        <v>#N/A</v>
      </c>
      <c r="G1916" s="156" t="str">
        <f>IF(OR(ISBLANK('Room Details'!$M1904), 'Room Details'!$M1904 = 0,  'Room Details'!$M1904 = "N/A" ),"Usable","Unusable")</f>
        <v>Usable</v>
      </c>
      <c r="H1916" s="156">
        <f>'Room Details'!$V1904</f>
        <v>0</v>
      </c>
      <c r="I1916" s="156">
        <f>_xlfn.IFNA(ROUNDUP(IF(OR('Room Details'!$J1904=0,ISBLANK('Room Details'!$J1904),'Room Details'!$J1904="N/A"),0,IF('Room Details'!$J1904&gt;$D1916,('Room Details'!$J1904/$E1916)+$F1916,IF('Room Details'!$J1904&lt;=ABS($B1916*$C1916),1,('Room Details'!$J1904/$B1916)+$C1916))),0),0)</f>
        <v>0</v>
      </c>
      <c r="J1916" s="167"/>
      <c r="K1916" s="167"/>
      <c r="L1916" s="156">
        <f t="shared" si="116"/>
        <v>0</v>
      </c>
      <c r="M1916" s="156">
        <f t="shared" si="117"/>
        <v>0</v>
      </c>
      <c r="N1916" s="165"/>
      <c r="O1916" s="165"/>
      <c r="P1916" s="156">
        <f t="shared" si="118"/>
        <v>0</v>
      </c>
      <c r="Q1916" s="156">
        <f t="shared" si="119"/>
        <v>0</v>
      </c>
      <c r="R1916" s="165"/>
      <c r="S1916" s="165"/>
    </row>
    <row r="1917" spans="1:19" x14ac:dyDescent="0.25">
      <c r="A1917" s="156">
        <v>1902</v>
      </c>
      <c r="B1917" s="156" t="e">
        <f>VLOOKUP('Room Details'!$I1905,NCA_Calculations!$I$3:$N$12,2,0)</f>
        <v>#N/A</v>
      </c>
      <c r="C1917" s="156" t="e">
        <f>VLOOKUP('Room Details'!$I1905,NCA_Calculations!$I$3:$N$12,3,0)</f>
        <v>#N/A</v>
      </c>
      <c r="D1917" s="156" t="e">
        <f>VLOOKUP('Room Details'!$I1905,NCA_Calculations!$I$3:$N$12,4,0)</f>
        <v>#N/A</v>
      </c>
      <c r="E1917" s="156" t="e">
        <f>VLOOKUP('Room Details'!$I1905,NCA_Calculations!$I$3:$N$12,5,0)</f>
        <v>#N/A</v>
      </c>
      <c r="F1917" s="156" t="e">
        <f>VLOOKUP('Room Details'!$I1905,NCA_Calculations!$I$3:$N$12,6,0)</f>
        <v>#N/A</v>
      </c>
      <c r="G1917" s="156" t="str">
        <f>IF(OR(ISBLANK('Room Details'!$M1905), 'Room Details'!$M1905 = 0,  'Room Details'!$M1905 = "N/A" ),"Usable","Unusable")</f>
        <v>Usable</v>
      </c>
      <c r="H1917" s="156">
        <f>'Room Details'!$V1905</f>
        <v>0</v>
      </c>
      <c r="I1917" s="156">
        <f>_xlfn.IFNA(ROUNDUP(IF(OR('Room Details'!$J1905=0,ISBLANK('Room Details'!$J1905),'Room Details'!$J1905="N/A"),0,IF('Room Details'!$J1905&gt;$D1917,('Room Details'!$J1905/$E1917)+$F1917,IF('Room Details'!$J1905&lt;=ABS($B1917*$C1917),1,('Room Details'!$J1905/$B1917)+$C1917))),0),0)</f>
        <v>0</v>
      </c>
      <c r="J1917" s="167"/>
      <c r="K1917" s="167"/>
      <c r="L1917" s="156">
        <f t="shared" si="116"/>
        <v>0</v>
      </c>
      <c r="M1917" s="156">
        <f t="shared" si="117"/>
        <v>0</v>
      </c>
      <c r="N1917" s="165"/>
      <c r="O1917" s="165"/>
      <c r="P1917" s="156">
        <f t="shared" si="118"/>
        <v>0</v>
      </c>
      <c r="Q1917" s="156">
        <f t="shared" si="119"/>
        <v>0</v>
      </c>
      <c r="R1917" s="165"/>
      <c r="S1917" s="165"/>
    </row>
    <row r="1918" spans="1:19" x14ac:dyDescent="0.25">
      <c r="A1918" s="156">
        <v>1903</v>
      </c>
      <c r="B1918" s="156" t="e">
        <f>VLOOKUP('Room Details'!$I1906,NCA_Calculations!$I$3:$N$12,2,0)</f>
        <v>#N/A</v>
      </c>
      <c r="C1918" s="156" t="e">
        <f>VLOOKUP('Room Details'!$I1906,NCA_Calculations!$I$3:$N$12,3,0)</f>
        <v>#N/A</v>
      </c>
      <c r="D1918" s="156" t="e">
        <f>VLOOKUP('Room Details'!$I1906,NCA_Calculations!$I$3:$N$12,4,0)</f>
        <v>#N/A</v>
      </c>
      <c r="E1918" s="156" t="e">
        <f>VLOOKUP('Room Details'!$I1906,NCA_Calculations!$I$3:$N$12,5,0)</f>
        <v>#N/A</v>
      </c>
      <c r="F1918" s="156" t="e">
        <f>VLOOKUP('Room Details'!$I1906,NCA_Calculations!$I$3:$N$12,6,0)</f>
        <v>#N/A</v>
      </c>
      <c r="G1918" s="156" t="str">
        <f>IF(OR(ISBLANK('Room Details'!$M1906), 'Room Details'!$M1906 = 0,  'Room Details'!$M1906 = "N/A" ),"Usable","Unusable")</f>
        <v>Usable</v>
      </c>
      <c r="H1918" s="156">
        <f>'Room Details'!$V1906</f>
        <v>0</v>
      </c>
      <c r="I1918" s="156">
        <f>_xlfn.IFNA(ROUNDUP(IF(OR('Room Details'!$J1906=0,ISBLANK('Room Details'!$J1906),'Room Details'!$J1906="N/A"),0,IF('Room Details'!$J1906&gt;$D1918,('Room Details'!$J1906/$E1918)+$F1918,IF('Room Details'!$J1906&lt;=ABS($B1918*$C1918),1,('Room Details'!$J1906/$B1918)+$C1918))),0),0)</f>
        <v>0</v>
      </c>
      <c r="J1918" s="167"/>
      <c r="K1918" s="167"/>
      <c r="L1918" s="156">
        <f t="shared" si="116"/>
        <v>0</v>
      </c>
      <c r="M1918" s="156">
        <f t="shared" si="117"/>
        <v>0</v>
      </c>
      <c r="N1918" s="165"/>
      <c r="O1918" s="165"/>
      <c r="P1918" s="156">
        <f t="shared" si="118"/>
        <v>0</v>
      </c>
      <c r="Q1918" s="156">
        <f t="shared" si="119"/>
        <v>0</v>
      </c>
      <c r="R1918" s="165"/>
      <c r="S1918" s="165"/>
    </row>
    <row r="1919" spans="1:19" x14ac:dyDescent="0.25">
      <c r="A1919" s="156">
        <v>1904</v>
      </c>
      <c r="B1919" s="156" t="e">
        <f>VLOOKUP('Room Details'!$I1907,NCA_Calculations!$I$3:$N$12,2,0)</f>
        <v>#N/A</v>
      </c>
      <c r="C1919" s="156" t="e">
        <f>VLOOKUP('Room Details'!$I1907,NCA_Calculations!$I$3:$N$12,3,0)</f>
        <v>#N/A</v>
      </c>
      <c r="D1919" s="156" t="e">
        <f>VLOOKUP('Room Details'!$I1907,NCA_Calculations!$I$3:$N$12,4,0)</f>
        <v>#N/A</v>
      </c>
      <c r="E1919" s="156" t="e">
        <f>VLOOKUP('Room Details'!$I1907,NCA_Calculations!$I$3:$N$12,5,0)</f>
        <v>#N/A</v>
      </c>
      <c r="F1919" s="156" t="e">
        <f>VLOOKUP('Room Details'!$I1907,NCA_Calculations!$I$3:$N$12,6,0)</f>
        <v>#N/A</v>
      </c>
      <c r="G1919" s="156" t="str">
        <f>IF(OR(ISBLANK('Room Details'!$M1907), 'Room Details'!$M1907 = 0,  'Room Details'!$M1907 = "N/A" ),"Usable","Unusable")</f>
        <v>Usable</v>
      </c>
      <c r="H1919" s="156">
        <f>'Room Details'!$V1907</f>
        <v>0</v>
      </c>
      <c r="I1919" s="156">
        <f>_xlfn.IFNA(ROUNDUP(IF(OR('Room Details'!$J1907=0,ISBLANK('Room Details'!$J1907),'Room Details'!$J1907="N/A"),0,IF('Room Details'!$J1907&gt;$D1919,('Room Details'!$J1907/$E1919)+$F1919,IF('Room Details'!$J1907&lt;=ABS($B1919*$C1919),1,('Room Details'!$J1907/$B1919)+$C1919))),0),0)</f>
        <v>0</v>
      </c>
      <c r="J1919" s="167"/>
      <c r="K1919" s="167"/>
      <c r="L1919" s="156">
        <f t="shared" si="116"/>
        <v>0</v>
      </c>
      <c r="M1919" s="156">
        <f t="shared" si="117"/>
        <v>0</v>
      </c>
      <c r="N1919" s="165"/>
      <c r="O1919" s="165"/>
      <c r="P1919" s="156">
        <f t="shared" si="118"/>
        <v>0</v>
      </c>
      <c r="Q1919" s="156">
        <f t="shared" si="119"/>
        <v>0</v>
      </c>
      <c r="R1919" s="165"/>
      <c r="S1919" s="165"/>
    </row>
    <row r="1920" spans="1:19" x14ac:dyDescent="0.25">
      <c r="A1920" s="156">
        <v>1905</v>
      </c>
      <c r="B1920" s="156" t="e">
        <f>VLOOKUP('Room Details'!$I1908,NCA_Calculations!$I$3:$N$12,2,0)</f>
        <v>#N/A</v>
      </c>
      <c r="C1920" s="156" t="e">
        <f>VLOOKUP('Room Details'!$I1908,NCA_Calculations!$I$3:$N$12,3,0)</f>
        <v>#N/A</v>
      </c>
      <c r="D1920" s="156" t="e">
        <f>VLOOKUP('Room Details'!$I1908,NCA_Calculations!$I$3:$N$12,4,0)</f>
        <v>#N/A</v>
      </c>
      <c r="E1920" s="156" t="e">
        <f>VLOOKUP('Room Details'!$I1908,NCA_Calculations!$I$3:$N$12,5,0)</f>
        <v>#N/A</v>
      </c>
      <c r="F1920" s="156" t="e">
        <f>VLOOKUP('Room Details'!$I1908,NCA_Calculations!$I$3:$N$12,6,0)</f>
        <v>#N/A</v>
      </c>
      <c r="G1920" s="156" t="str">
        <f>IF(OR(ISBLANK('Room Details'!$M1908), 'Room Details'!$M1908 = 0,  'Room Details'!$M1908 = "N/A" ),"Usable","Unusable")</f>
        <v>Usable</v>
      </c>
      <c r="H1920" s="156">
        <f>'Room Details'!$V1908</f>
        <v>0</v>
      </c>
      <c r="I1920" s="156">
        <f>_xlfn.IFNA(ROUNDUP(IF(OR('Room Details'!$J1908=0,ISBLANK('Room Details'!$J1908),'Room Details'!$J1908="N/A"),0,IF('Room Details'!$J1908&gt;$D1920,('Room Details'!$J1908/$E1920)+$F1920,IF('Room Details'!$J1908&lt;=ABS($B1920*$C1920),1,('Room Details'!$J1908/$B1920)+$C1920))),0),0)</f>
        <v>0</v>
      </c>
      <c r="J1920" s="167"/>
      <c r="K1920" s="167"/>
      <c r="L1920" s="156">
        <f t="shared" si="116"/>
        <v>0</v>
      </c>
      <c r="M1920" s="156">
        <f t="shared" si="117"/>
        <v>0</v>
      </c>
      <c r="N1920" s="165"/>
      <c r="O1920" s="165"/>
      <c r="P1920" s="156">
        <f t="shared" si="118"/>
        <v>0</v>
      </c>
      <c r="Q1920" s="156">
        <f t="shared" si="119"/>
        <v>0</v>
      </c>
      <c r="R1920" s="165"/>
      <c r="S1920" s="165"/>
    </row>
    <row r="1921" spans="1:19" x14ac:dyDescent="0.25">
      <c r="A1921" s="156">
        <v>1906</v>
      </c>
      <c r="B1921" s="156" t="e">
        <f>VLOOKUP('Room Details'!$I1909,NCA_Calculations!$I$3:$N$12,2,0)</f>
        <v>#N/A</v>
      </c>
      <c r="C1921" s="156" t="e">
        <f>VLOOKUP('Room Details'!$I1909,NCA_Calculations!$I$3:$N$12,3,0)</f>
        <v>#N/A</v>
      </c>
      <c r="D1921" s="156" t="e">
        <f>VLOOKUP('Room Details'!$I1909,NCA_Calculations!$I$3:$N$12,4,0)</f>
        <v>#N/A</v>
      </c>
      <c r="E1921" s="156" t="e">
        <f>VLOOKUP('Room Details'!$I1909,NCA_Calculations!$I$3:$N$12,5,0)</f>
        <v>#N/A</v>
      </c>
      <c r="F1921" s="156" t="e">
        <f>VLOOKUP('Room Details'!$I1909,NCA_Calculations!$I$3:$N$12,6,0)</f>
        <v>#N/A</v>
      </c>
      <c r="G1921" s="156" t="str">
        <f>IF(OR(ISBLANK('Room Details'!$M1909), 'Room Details'!$M1909 = 0,  'Room Details'!$M1909 = "N/A" ),"Usable","Unusable")</f>
        <v>Usable</v>
      </c>
      <c r="H1921" s="156">
        <f>'Room Details'!$V1909</f>
        <v>0</v>
      </c>
      <c r="I1921" s="156">
        <f>_xlfn.IFNA(ROUNDUP(IF(OR('Room Details'!$J1909=0,ISBLANK('Room Details'!$J1909),'Room Details'!$J1909="N/A"),0,IF('Room Details'!$J1909&gt;$D1921,('Room Details'!$J1909/$E1921)+$F1921,IF('Room Details'!$J1909&lt;=ABS($B1921*$C1921),1,('Room Details'!$J1909/$B1921)+$C1921))),0),0)</f>
        <v>0</v>
      </c>
      <c r="J1921" s="167"/>
      <c r="K1921" s="167"/>
      <c r="L1921" s="156">
        <f t="shared" si="116"/>
        <v>0</v>
      </c>
      <c r="M1921" s="156">
        <f t="shared" si="117"/>
        <v>0</v>
      </c>
      <c r="N1921" s="165"/>
      <c r="O1921" s="165"/>
      <c r="P1921" s="156">
        <f t="shared" si="118"/>
        <v>0</v>
      </c>
      <c r="Q1921" s="156">
        <f t="shared" si="119"/>
        <v>0</v>
      </c>
      <c r="R1921" s="165"/>
      <c r="S1921" s="165"/>
    </row>
    <row r="1922" spans="1:19" x14ac:dyDescent="0.25">
      <c r="A1922" s="156">
        <v>1907</v>
      </c>
      <c r="B1922" s="156" t="e">
        <f>VLOOKUP('Room Details'!$I1910,NCA_Calculations!$I$3:$N$12,2,0)</f>
        <v>#N/A</v>
      </c>
      <c r="C1922" s="156" t="e">
        <f>VLOOKUP('Room Details'!$I1910,NCA_Calculations!$I$3:$N$12,3,0)</f>
        <v>#N/A</v>
      </c>
      <c r="D1922" s="156" t="e">
        <f>VLOOKUP('Room Details'!$I1910,NCA_Calculations!$I$3:$N$12,4,0)</f>
        <v>#N/A</v>
      </c>
      <c r="E1922" s="156" t="e">
        <f>VLOOKUP('Room Details'!$I1910,NCA_Calculations!$I$3:$N$12,5,0)</f>
        <v>#N/A</v>
      </c>
      <c r="F1922" s="156" t="e">
        <f>VLOOKUP('Room Details'!$I1910,NCA_Calculations!$I$3:$N$12,6,0)</f>
        <v>#N/A</v>
      </c>
      <c r="G1922" s="156" t="str">
        <f>IF(OR(ISBLANK('Room Details'!$M1910), 'Room Details'!$M1910 = 0,  'Room Details'!$M1910 = "N/A" ),"Usable","Unusable")</f>
        <v>Usable</v>
      </c>
      <c r="H1922" s="156">
        <f>'Room Details'!$V1910</f>
        <v>0</v>
      </c>
      <c r="I1922" s="156">
        <f>_xlfn.IFNA(ROUNDUP(IF(OR('Room Details'!$J1910=0,ISBLANK('Room Details'!$J1910),'Room Details'!$J1910="N/A"),0,IF('Room Details'!$J1910&gt;$D1922,('Room Details'!$J1910/$E1922)+$F1922,IF('Room Details'!$J1910&lt;=ABS($B1922*$C1922),1,('Room Details'!$J1910/$B1922)+$C1922))),0),0)</f>
        <v>0</v>
      </c>
      <c r="J1922" s="167"/>
      <c r="K1922" s="167"/>
      <c r="L1922" s="156">
        <f t="shared" si="116"/>
        <v>0</v>
      </c>
      <c r="M1922" s="156">
        <f t="shared" si="117"/>
        <v>0</v>
      </c>
      <c r="N1922" s="165"/>
      <c r="O1922" s="165"/>
      <c r="P1922" s="156">
        <f t="shared" si="118"/>
        <v>0</v>
      </c>
      <c r="Q1922" s="156">
        <f t="shared" si="119"/>
        <v>0</v>
      </c>
      <c r="R1922" s="165"/>
      <c r="S1922" s="165"/>
    </row>
    <row r="1923" spans="1:19" x14ac:dyDescent="0.25">
      <c r="A1923" s="156">
        <v>1908</v>
      </c>
      <c r="B1923" s="156" t="e">
        <f>VLOOKUP('Room Details'!$I1911,NCA_Calculations!$I$3:$N$12,2,0)</f>
        <v>#N/A</v>
      </c>
      <c r="C1923" s="156" t="e">
        <f>VLOOKUP('Room Details'!$I1911,NCA_Calculations!$I$3:$N$12,3,0)</f>
        <v>#N/A</v>
      </c>
      <c r="D1923" s="156" t="e">
        <f>VLOOKUP('Room Details'!$I1911,NCA_Calculations!$I$3:$N$12,4,0)</f>
        <v>#N/A</v>
      </c>
      <c r="E1923" s="156" t="e">
        <f>VLOOKUP('Room Details'!$I1911,NCA_Calculations!$I$3:$N$12,5,0)</f>
        <v>#N/A</v>
      </c>
      <c r="F1923" s="156" t="e">
        <f>VLOOKUP('Room Details'!$I1911,NCA_Calculations!$I$3:$N$12,6,0)</f>
        <v>#N/A</v>
      </c>
      <c r="G1923" s="156" t="str">
        <f>IF(OR(ISBLANK('Room Details'!$M1911), 'Room Details'!$M1911 = 0,  'Room Details'!$M1911 = "N/A" ),"Usable","Unusable")</f>
        <v>Usable</v>
      </c>
      <c r="H1923" s="156">
        <f>'Room Details'!$V1911</f>
        <v>0</v>
      </c>
      <c r="I1923" s="156">
        <f>_xlfn.IFNA(ROUNDUP(IF(OR('Room Details'!$J1911=0,ISBLANK('Room Details'!$J1911),'Room Details'!$J1911="N/A"),0,IF('Room Details'!$J1911&gt;$D1923,('Room Details'!$J1911/$E1923)+$F1923,IF('Room Details'!$J1911&lt;=ABS($B1923*$C1923),1,('Room Details'!$J1911/$B1923)+$C1923))),0),0)</f>
        <v>0</v>
      </c>
      <c r="J1923" s="167"/>
      <c r="K1923" s="167"/>
      <c r="L1923" s="156">
        <f t="shared" si="116"/>
        <v>0</v>
      </c>
      <c r="M1923" s="156">
        <f t="shared" si="117"/>
        <v>0</v>
      </c>
      <c r="N1923" s="165"/>
      <c r="O1923" s="165"/>
      <c r="P1923" s="156">
        <f t="shared" si="118"/>
        <v>0</v>
      </c>
      <c r="Q1923" s="156">
        <f t="shared" si="119"/>
        <v>0</v>
      </c>
      <c r="R1923" s="165"/>
      <c r="S1923" s="165"/>
    </row>
    <row r="1924" spans="1:19" x14ac:dyDescent="0.25">
      <c r="A1924" s="156">
        <v>1909</v>
      </c>
      <c r="B1924" s="156" t="e">
        <f>VLOOKUP('Room Details'!$I1912,NCA_Calculations!$I$3:$N$12,2,0)</f>
        <v>#N/A</v>
      </c>
      <c r="C1924" s="156" t="e">
        <f>VLOOKUP('Room Details'!$I1912,NCA_Calculations!$I$3:$N$12,3,0)</f>
        <v>#N/A</v>
      </c>
      <c r="D1924" s="156" t="e">
        <f>VLOOKUP('Room Details'!$I1912,NCA_Calculations!$I$3:$N$12,4,0)</f>
        <v>#N/A</v>
      </c>
      <c r="E1924" s="156" t="e">
        <f>VLOOKUP('Room Details'!$I1912,NCA_Calculations!$I$3:$N$12,5,0)</f>
        <v>#N/A</v>
      </c>
      <c r="F1924" s="156" t="e">
        <f>VLOOKUP('Room Details'!$I1912,NCA_Calculations!$I$3:$N$12,6,0)</f>
        <v>#N/A</v>
      </c>
      <c r="G1924" s="156" t="str">
        <f>IF(OR(ISBLANK('Room Details'!$M1912), 'Room Details'!$M1912 = 0,  'Room Details'!$M1912 = "N/A" ),"Usable","Unusable")</f>
        <v>Usable</v>
      </c>
      <c r="H1924" s="156">
        <f>'Room Details'!$V1912</f>
        <v>0</v>
      </c>
      <c r="I1924" s="156">
        <f>_xlfn.IFNA(ROUNDUP(IF(OR('Room Details'!$J1912=0,ISBLANK('Room Details'!$J1912),'Room Details'!$J1912="N/A"),0,IF('Room Details'!$J1912&gt;$D1924,('Room Details'!$J1912/$E1924)+$F1924,IF('Room Details'!$J1912&lt;=ABS($B1924*$C1924),1,('Room Details'!$J1912/$B1924)+$C1924))),0),0)</f>
        <v>0</v>
      </c>
      <c r="J1924" s="167"/>
      <c r="K1924" s="167"/>
      <c r="L1924" s="156">
        <f t="shared" si="116"/>
        <v>0</v>
      </c>
      <c r="M1924" s="156">
        <f t="shared" si="117"/>
        <v>0</v>
      </c>
      <c r="N1924" s="165"/>
      <c r="O1924" s="165"/>
      <c r="P1924" s="156">
        <f t="shared" si="118"/>
        <v>0</v>
      </c>
      <c r="Q1924" s="156">
        <f t="shared" si="119"/>
        <v>0</v>
      </c>
      <c r="R1924" s="165"/>
      <c r="S1924" s="165"/>
    </row>
    <row r="1925" spans="1:19" x14ac:dyDescent="0.25">
      <c r="A1925" s="156">
        <v>1910</v>
      </c>
      <c r="B1925" s="156" t="e">
        <f>VLOOKUP('Room Details'!$I1913,NCA_Calculations!$I$3:$N$12,2,0)</f>
        <v>#N/A</v>
      </c>
      <c r="C1925" s="156" t="e">
        <f>VLOOKUP('Room Details'!$I1913,NCA_Calculations!$I$3:$N$12,3,0)</f>
        <v>#N/A</v>
      </c>
      <c r="D1925" s="156" t="e">
        <f>VLOOKUP('Room Details'!$I1913,NCA_Calculations!$I$3:$N$12,4,0)</f>
        <v>#N/A</v>
      </c>
      <c r="E1925" s="156" t="e">
        <f>VLOOKUP('Room Details'!$I1913,NCA_Calculations!$I$3:$N$12,5,0)</f>
        <v>#N/A</v>
      </c>
      <c r="F1925" s="156" t="e">
        <f>VLOOKUP('Room Details'!$I1913,NCA_Calculations!$I$3:$N$12,6,0)</f>
        <v>#N/A</v>
      </c>
      <c r="G1925" s="156" t="str">
        <f>IF(OR(ISBLANK('Room Details'!$M1913), 'Room Details'!$M1913 = 0,  'Room Details'!$M1913 = "N/A" ),"Usable","Unusable")</f>
        <v>Usable</v>
      </c>
      <c r="H1925" s="156">
        <f>'Room Details'!$V1913</f>
        <v>0</v>
      </c>
      <c r="I1925" s="156">
        <f>_xlfn.IFNA(ROUNDUP(IF(OR('Room Details'!$J1913=0,ISBLANK('Room Details'!$J1913),'Room Details'!$J1913="N/A"),0,IF('Room Details'!$J1913&gt;$D1925,('Room Details'!$J1913/$E1925)+$F1925,IF('Room Details'!$J1913&lt;=ABS($B1925*$C1925),1,('Room Details'!$J1913/$B1925)+$C1925))),0),0)</f>
        <v>0</v>
      </c>
      <c r="J1925" s="167"/>
      <c r="K1925" s="167"/>
      <c r="L1925" s="156">
        <f t="shared" si="116"/>
        <v>0</v>
      </c>
      <c r="M1925" s="156">
        <f t="shared" si="117"/>
        <v>0</v>
      </c>
      <c r="N1925" s="165"/>
      <c r="O1925" s="165"/>
      <c r="P1925" s="156">
        <f t="shared" si="118"/>
        <v>0</v>
      </c>
      <c r="Q1925" s="156">
        <f t="shared" si="119"/>
        <v>0</v>
      </c>
      <c r="R1925" s="165"/>
      <c r="S1925" s="165"/>
    </row>
    <row r="1926" spans="1:19" x14ac:dyDescent="0.25">
      <c r="A1926" s="156">
        <v>1911</v>
      </c>
      <c r="B1926" s="156" t="e">
        <f>VLOOKUP('Room Details'!$I1914,NCA_Calculations!$I$3:$N$12,2,0)</f>
        <v>#N/A</v>
      </c>
      <c r="C1926" s="156" t="e">
        <f>VLOOKUP('Room Details'!$I1914,NCA_Calculations!$I$3:$N$12,3,0)</f>
        <v>#N/A</v>
      </c>
      <c r="D1926" s="156" t="e">
        <f>VLOOKUP('Room Details'!$I1914,NCA_Calculations!$I$3:$N$12,4,0)</f>
        <v>#N/A</v>
      </c>
      <c r="E1926" s="156" t="e">
        <f>VLOOKUP('Room Details'!$I1914,NCA_Calculations!$I$3:$N$12,5,0)</f>
        <v>#N/A</v>
      </c>
      <c r="F1926" s="156" t="e">
        <f>VLOOKUP('Room Details'!$I1914,NCA_Calculations!$I$3:$N$12,6,0)</f>
        <v>#N/A</v>
      </c>
      <c r="G1926" s="156" t="str">
        <f>IF(OR(ISBLANK('Room Details'!$M1914), 'Room Details'!$M1914 = 0,  'Room Details'!$M1914 = "N/A" ),"Usable","Unusable")</f>
        <v>Usable</v>
      </c>
      <c r="H1926" s="156">
        <f>'Room Details'!$V1914</f>
        <v>0</v>
      </c>
      <c r="I1926" s="156">
        <f>_xlfn.IFNA(ROUNDUP(IF(OR('Room Details'!$J1914=0,ISBLANK('Room Details'!$J1914),'Room Details'!$J1914="N/A"),0,IF('Room Details'!$J1914&gt;$D1926,('Room Details'!$J1914/$E1926)+$F1926,IF('Room Details'!$J1914&lt;=ABS($B1926*$C1926),1,('Room Details'!$J1914/$B1926)+$C1926))),0),0)</f>
        <v>0</v>
      </c>
      <c r="J1926" s="167"/>
      <c r="K1926" s="167"/>
      <c r="L1926" s="156">
        <f t="shared" si="116"/>
        <v>0</v>
      </c>
      <c r="M1926" s="156">
        <f t="shared" si="117"/>
        <v>0</v>
      </c>
      <c r="N1926" s="165"/>
      <c r="O1926" s="165"/>
      <c r="P1926" s="156">
        <f t="shared" si="118"/>
        <v>0</v>
      </c>
      <c r="Q1926" s="156">
        <f t="shared" si="119"/>
        <v>0</v>
      </c>
      <c r="R1926" s="165"/>
      <c r="S1926" s="165"/>
    </row>
    <row r="1927" spans="1:19" x14ac:dyDescent="0.25">
      <c r="A1927" s="156">
        <v>1912</v>
      </c>
      <c r="B1927" s="156" t="e">
        <f>VLOOKUP('Room Details'!$I1915,NCA_Calculations!$I$3:$N$12,2,0)</f>
        <v>#N/A</v>
      </c>
      <c r="C1927" s="156" t="e">
        <f>VLOOKUP('Room Details'!$I1915,NCA_Calculations!$I$3:$N$12,3,0)</f>
        <v>#N/A</v>
      </c>
      <c r="D1927" s="156" t="e">
        <f>VLOOKUP('Room Details'!$I1915,NCA_Calculations!$I$3:$N$12,4,0)</f>
        <v>#N/A</v>
      </c>
      <c r="E1927" s="156" t="e">
        <f>VLOOKUP('Room Details'!$I1915,NCA_Calculations!$I$3:$N$12,5,0)</f>
        <v>#N/A</v>
      </c>
      <c r="F1927" s="156" t="e">
        <f>VLOOKUP('Room Details'!$I1915,NCA_Calculations!$I$3:$N$12,6,0)</f>
        <v>#N/A</v>
      </c>
      <c r="G1927" s="156" t="str">
        <f>IF(OR(ISBLANK('Room Details'!$M1915), 'Room Details'!$M1915 = 0,  'Room Details'!$M1915 = "N/A" ),"Usable","Unusable")</f>
        <v>Usable</v>
      </c>
      <c r="H1927" s="156">
        <f>'Room Details'!$V1915</f>
        <v>0</v>
      </c>
      <c r="I1927" s="156">
        <f>_xlfn.IFNA(ROUNDUP(IF(OR('Room Details'!$J1915=0,ISBLANK('Room Details'!$J1915),'Room Details'!$J1915="N/A"),0,IF('Room Details'!$J1915&gt;$D1927,('Room Details'!$J1915/$E1927)+$F1927,IF('Room Details'!$J1915&lt;=ABS($B1927*$C1927),1,('Room Details'!$J1915/$B1927)+$C1927))),0),0)</f>
        <v>0</v>
      </c>
      <c r="J1927" s="167"/>
      <c r="K1927" s="167"/>
      <c r="L1927" s="156">
        <f t="shared" si="116"/>
        <v>0</v>
      </c>
      <c r="M1927" s="156">
        <f t="shared" si="117"/>
        <v>0</v>
      </c>
      <c r="N1927" s="165"/>
      <c r="O1927" s="165"/>
      <c r="P1927" s="156">
        <f t="shared" si="118"/>
        <v>0</v>
      </c>
      <c r="Q1927" s="156">
        <f t="shared" si="119"/>
        <v>0</v>
      </c>
      <c r="R1927" s="165"/>
      <c r="S1927" s="165"/>
    </row>
    <row r="1928" spans="1:19" x14ac:dyDescent="0.25">
      <c r="A1928" s="156">
        <v>1913</v>
      </c>
      <c r="B1928" s="156" t="e">
        <f>VLOOKUP('Room Details'!$I1916,NCA_Calculations!$I$3:$N$12,2,0)</f>
        <v>#N/A</v>
      </c>
      <c r="C1928" s="156" t="e">
        <f>VLOOKUP('Room Details'!$I1916,NCA_Calculations!$I$3:$N$12,3,0)</f>
        <v>#N/A</v>
      </c>
      <c r="D1928" s="156" t="e">
        <f>VLOOKUP('Room Details'!$I1916,NCA_Calculations!$I$3:$N$12,4,0)</f>
        <v>#N/A</v>
      </c>
      <c r="E1928" s="156" t="e">
        <f>VLOOKUP('Room Details'!$I1916,NCA_Calculations!$I$3:$N$12,5,0)</f>
        <v>#N/A</v>
      </c>
      <c r="F1928" s="156" t="e">
        <f>VLOOKUP('Room Details'!$I1916,NCA_Calculations!$I$3:$N$12,6,0)</f>
        <v>#N/A</v>
      </c>
      <c r="G1928" s="156" t="str">
        <f>IF(OR(ISBLANK('Room Details'!$M1916), 'Room Details'!$M1916 = 0,  'Room Details'!$M1916 = "N/A" ),"Usable","Unusable")</f>
        <v>Usable</v>
      </c>
      <c r="H1928" s="156">
        <f>'Room Details'!$V1916</f>
        <v>0</v>
      </c>
      <c r="I1928" s="156">
        <f>_xlfn.IFNA(ROUNDUP(IF(OR('Room Details'!$J1916=0,ISBLANK('Room Details'!$J1916),'Room Details'!$J1916="N/A"),0,IF('Room Details'!$J1916&gt;$D1928,('Room Details'!$J1916/$E1928)+$F1928,IF('Room Details'!$J1916&lt;=ABS($B1928*$C1928),1,('Room Details'!$J1916/$B1928)+$C1928))),0),0)</f>
        <v>0</v>
      </c>
      <c r="J1928" s="167"/>
      <c r="K1928" s="167"/>
      <c r="L1928" s="156">
        <f t="shared" si="116"/>
        <v>0</v>
      </c>
      <c r="M1928" s="156">
        <f t="shared" si="117"/>
        <v>0</v>
      </c>
      <c r="N1928" s="165"/>
      <c r="O1928" s="165"/>
      <c r="P1928" s="156">
        <f t="shared" si="118"/>
        <v>0</v>
      </c>
      <c r="Q1928" s="156">
        <f t="shared" si="119"/>
        <v>0</v>
      </c>
      <c r="R1928" s="165"/>
      <c r="S1928" s="165"/>
    </row>
    <row r="1929" spans="1:19" x14ac:dyDescent="0.25">
      <c r="A1929" s="156">
        <v>1914</v>
      </c>
      <c r="B1929" s="156" t="e">
        <f>VLOOKUP('Room Details'!$I1917,NCA_Calculations!$I$3:$N$12,2,0)</f>
        <v>#N/A</v>
      </c>
      <c r="C1929" s="156" t="e">
        <f>VLOOKUP('Room Details'!$I1917,NCA_Calculations!$I$3:$N$12,3,0)</f>
        <v>#N/A</v>
      </c>
      <c r="D1929" s="156" t="e">
        <f>VLOOKUP('Room Details'!$I1917,NCA_Calculations!$I$3:$N$12,4,0)</f>
        <v>#N/A</v>
      </c>
      <c r="E1929" s="156" t="e">
        <f>VLOOKUP('Room Details'!$I1917,NCA_Calculations!$I$3:$N$12,5,0)</f>
        <v>#N/A</v>
      </c>
      <c r="F1929" s="156" t="e">
        <f>VLOOKUP('Room Details'!$I1917,NCA_Calculations!$I$3:$N$12,6,0)</f>
        <v>#N/A</v>
      </c>
      <c r="G1929" s="156" t="str">
        <f>IF(OR(ISBLANK('Room Details'!$M1917), 'Room Details'!$M1917 = 0,  'Room Details'!$M1917 = "N/A" ),"Usable","Unusable")</f>
        <v>Usable</v>
      </c>
      <c r="H1929" s="156">
        <f>'Room Details'!$V1917</f>
        <v>0</v>
      </c>
      <c r="I1929" s="156">
        <f>_xlfn.IFNA(ROUNDUP(IF(OR('Room Details'!$J1917=0,ISBLANK('Room Details'!$J1917),'Room Details'!$J1917="N/A"),0,IF('Room Details'!$J1917&gt;$D1929,('Room Details'!$J1917/$E1929)+$F1929,IF('Room Details'!$J1917&lt;=ABS($B1929*$C1929),1,('Room Details'!$J1917/$B1929)+$C1929))),0),0)</f>
        <v>0</v>
      </c>
      <c r="J1929" s="167"/>
      <c r="K1929" s="167"/>
      <c r="L1929" s="156">
        <f t="shared" si="116"/>
        <v>0</v>
      </c>
      <c r="M1929" s="156">
        <f t="shared" si="117"/>
        <v>0</v>
      </c>
      <c r="N1929" s="165"/>
      <c r="O1929" s="165"/>
      <c r="P1929" s="156">
        <f t="shared" si="118"/>
        <v>0</v>
      </c>
      <c r="Q1929" s="156">
        <f t="shared" si="119"/>
        <v>0</v>
      </c>
      <c r="R1929" s="165"/>
      <c r="S1929" s="165"/>
    </row>
    <row r="1930" spans="1:19" x14ac:dyDescent="0.25">
      <c r="A1930" s="156">
        <v>1915</v>
      </c>
      <c r="B1930" s="156" t="e">
        <f>VLOOKUP('Room Details'!$I1918,NCA_Calculations!$I$3:$N$12,2,0)</f>
        <v>#N/A</v>
      </c>
      <c r="C1930" s="156" t="e">
        <f>VLOOKUP('Room Details'!$I1918,NCA_Calculations!$I$3:$N$12,3,0)</f>
        <v>#N/A</v>
      </c>
      <c r="D1930" s="156" t="e">
        <f>VLOOKUP('Room Details'!$I1918,NCA_Calculations!$I$3:$N$12,4,0)</f>
        <v>#N/A</v>
      </c>
      <c r="E1930" s="156" t="e">
        <f>VLOOKUP('Room Details'!$I1918,NCA_Calculations!$I$3:$N$12,5,0)</f>
        <v>#N/A</v>
      </c>
      <c r="F1930" s="156" t="e">
        <f>VLOOKUP('Room Details'!$I1918,NCA_Calculations!$I$3:$N$12,6,0)</f>
        <v>#N/A</v>
      </c>
      <c r="G1930" s="156" t="str">
        <f>IF(OR(ISBLANK('Room Details'!$M1918), 'Room Details'!$M1918 = 0,  'Room Details'!$M1918 = "N/A" ),"Usable","Unusable")</f>
        <v>Usable</v>
      </c>
      <c r="H1930" s="156">
        <f>'Room Details'!$V1918</f>
        <v>0</v>
      </c>
      <c r="I1930" s="156">
        <f>_xlfn.IFNA(ROUNDUP(IF(OR('Room Details'!$J1918=0,ISBLANK('Room Details'!$J1918),'Room Details'!$J1918="N/A"),0,IF('Room Details'!$J1918&gt;$D1930,('Room Details'!$J1918/$E1930)+$F1930,IF('Room Details'!$J1918&lt;=ABS($B1930*$C1930),1,('Room Details'!$J1918/$B1930)+$C1930))),0),0)</f>
        <v>0</v>
      </c>
      <c r="J1930" s="167"/>
      <c r="K1930" s="167"/>
      <c r="L1930" s="156">
        <f t="shared" si="116"/>
        <v>0</v>
      </c>
      <c r="M1930" s="156">
        <f t="shared" si="117"/>
        <v>0</v>
      </c>
      <c r="N1930" s="165"/>
      <c r="O1930" s="165"/>
      <c r="P1930" s="156">
        <f t="shared" si="118"/>
        <v>0</v>
      </c>
      <c r="Q1930" s="156">
        <f t="shared" si="119"/>
        <v>0</v>
      </c>
      <c r="R1930" s="165"/>
      <c r="S1930" s="165"/>
    </row>
    <row r="1931" spans="1:19" x14ac:dyDescent="0.25">
      <c r="A1931" s="156">
        <v>1916</v>
      </c>
      <c r="B1931" s="156" t="e">
        <f>VLOOKUP('Room Details'!$I1919,NCA_Calculations!$I$3:$N$12,2,0)</f>
        <v>#N/A</v>
      </c>
      <c r="C1931" s="156" t="e">
        <f>VLOOKUP('Room Details'!$I1919,NCA_Calculations!$I$3:$N$12,3,0)</f>
        <v>#N/A</v>
      </c>
      <c r="D1931" s="156" t="e">
        <f>VLOOKUP('Room Details'!$I1919,NCA_Calculations!$I$3:$N$12,4,0)</f>
        <v>#N/A</v>
      </c>
      <c r="E1931" s="156" t="e">
        <f>VLOOKUP('Room Details'!$I1919,NCA_Calculations!$I$3:$N$12,5,0)</f>
        <v>#N/A</v>
      </c>
      <c r="F1931" s="156" t="e">
        <f>VLOOKUP('Room Details'!$I1919,NCA_Calculations!$I$3:$N$12,6,0)</f>
        <v>#N/A</v>
      </c>
      <c r="G1931" s="156" t="str">
        <f>IF(OR(ISBLANK('Room Details'!$M1919), 'Room Details'!$M1919 = 0,  'Room Details'!$M1919 = "N/A" ),"Usable","Unusable")</f>
        <v>Usable</v>
      </c>
      <c r="H1931" s="156">
        <f>'Room Details'!$V1919</f>
        <v>0</v>
      </c>
      <c r="I1931" s="156">
        <f>_xlfn.IFNA(ROUNDUP(IF(OR('Room Details'!$J1919=0,ISBLANK('Room Details'!$J1919),'Room Details'!$J1919="N/A"),0,IF('Room Details'!$J1919&gt;$D1931,('Room Details'!$J1919/$E1931)+$F1931,IF('Room Details'!$J1919&lt;=ABS($B1931*$C1931),1,('Room Details'!$J1919/$B1931)+$C1931))),0),0)</f>
        <v>0</v>
      </c>
      <c r="J1931" s="167"/>
      <c r="K1931" s="167"/>
      <c r="L1931" s="156">
        <f t="shared" si="116"/>
        <v>0</v>
      </c>
      <c r="M1931" s="156">
        <f t="shared" si="117"/>
        <v>0</v>
      </c>
      <c r="N1931" s="165"/>
      <c r="O1931" s="165"/>
      <c r="P1931" s="156">
        <f t="shared" si="118"/>
        <v>0</v>
      </c>
      <c r="Q1931" s="156">
        <f t="shared" si="119"/>
        <v>0</v>
      </c>
      <c r="R1931" s="165"/>
      <c r="S1931" s="165"/>
    </row>
    <row r="1932" spans="1:19" x14ac:dyDescent="0.25">
      <c r="A1932" s="156">
        <v>1917</v>
      </c>
      <c r="B1932" s="156" t="e">
        <f>VLOOKUP('Room Details'!$I1920,NCA_Calculations!$I$3:$N$12,2,0)</f>
        <v>#N/A</v>
      </c>
      <c r="C1932" s="156" t="e">
        <f>VLOOKUP('Room Details'!$I1920,NCA_Calculations!$I$3:$N$12,3,0)</f>
        <v>#N/A</v>
      </c>
      <c r="D1932" s="156" t="e">
        <f>VLOOKUP('Room Details'!$I1920,NCA_Calculations!$I$3:$N$12,4,0)</f>
        <v>#N/A</v>
      </c>
      <c r="E1932" s="156" t="e">
        <f>VLOOKUP('Room Details'!$I1920,NCA_Calculations!$I$3:$N$12,5,0)</f>
        <v>#N/A</v>
      </c>
      <c r="F1932" s="156" t="e">
        <f>VLOOKUP('Room Details'!$I1920,NCA_Calculations!$I$3:$N$12,6,0)</f>
        <v>#N/A</v>
      </c>
      <c r="G1932" s="156" t="str">
        <f>IF(OR(ISBLANK('Room Details'!$M1920), 'Room Details'!$M1920 = 0,  'Room Details'!$M1920 = "N/A" ),"Usable","Unusable")</f>
        <v>Usable</v>
      </c>
      <c r="H1932" s="156">
        <f>'Room Details'!$V1920</f>
        <v>0</v>
      </c>
      <c r="I1932" s="156">
        <f>_xlfn.IFNA(ROUNDUP(IF(OR('Room Details'!$J1920=0,ISBLANK('Room Details'!$J1920),'Room Details'!$J1920="N/A"),0,IF('Room Details'!$J1920&gt;$D1932,('Room Details'!$J1920/$E1932)+$F1932,IF('Room Details'!$J1920&lt;=ABS($B1932*$C1932),1,('Room Details'!$J1920/$B1932)+$C1932))),0),0)</f>
        <v>0</v>
      </c>
      <c r="J1932" s="167"/>
      <c r="K1932" s="167"/>
      <c r="L1932" s="156">
        <f t="shared" si="116"/>
        <v>0</v>
      </c>
      <c r="M1932" s="156">
        <f t="shared" si="117"/>
        <v>0</v>
      </c>
      <c r="N1932" s="165"/>
      <c r="O1932" s="165"/>
      <c r="P1932" s="156">
        <f t="shared" si="118"/>
        <v>0</v>
      </c>
      <c r="Q1932" s="156">
        <f t="shared" si="119"/>
        <v>0</v>
      </c>
      <c r="R1932" s="165"/>
      <c r="S1932" s="165"/>
    </row>
    <row r="1933" spans="1:19" x14ac:dyDescent="0.25">
      <c r="A1933" s="156">
        <v>1918</v>
      </c>
      <c r="B1933" s="156" t="e">
        <f>VLOOKUP('Room Details'!$I1921,NCA_Calculations!$I$3:$N$12,2,0)</f>
        <v>#N/A</v>
      </c>
      <c r="C1933" s="156" t="e">
        <f>VLOOKUP('Room Details'!$I1921,NCA_Calculations!$I$3:$N$12,3,0)</f>
        <v>#N/A</v>
      </c>
      <c r="D1933" s="156" t="e">
        <f>VLOOKUP('Room Details'!$I1921,NCA_Calculations!$I$3:$N$12,4,0)</f>
        <v>#N/A</v>
      </c>
      <c r="E1933" s="156" t="e">
        <f>VLOOKUP('Room Details'!$I1921,NCA_Calculations!$I$3:$N$12,5,0)</f>
        <v>#N/A</v>
      </c>
      <c r="F1933" s="156" t="e">
        <f>VLOOKUP('Room Details'!$I1921,NCA_Calculations!$I$3:$N$12,6,0)</f>
        <v>#N/A</v>
      </c>
      <c r="G1933" s="156" t="str">
        <f>IF(OR(ISBLANK('Room Details'!$M1921), 'Room Details'!$M1921 = 0,  'Room Details'!$M1921 = "N/A" ),"Usable","Unusable")</f>
        <v>Usable</v>
      </c>
      <c r="H1933" s="156">
        <f>'Room Details'!$V1921</f>
        <v>0</v>
      </c>
      <c r="I1933" s="156">
        <f>_xlfn.IFNA(ROUNDUP(IF(OR('Room Details'!$J1921=0,ISBLANK('Room Details'!$J1921),'Room Details'!$J1921="N/A"),0,IF('Room Details'!$J1921&gt;$D1933,('Room Details'!$J1921/$E1933)+$F1933,IF('Room Details'!$J1921&lt;=ABS($B1933*$C1933),1,('Room Details'!$J1921/$B1933)+$C1933))),0),0)</f>
        <v>0</v>
      </c>
      <c r="J1933" s="167"/>
      <c r="K1933" s="167"/>
      <c r="L1933" s="156">
        <f t="shared" si="116"/>
        <v>0</v>
      </c>
      <c r="M1933" s="156">
        <f t="shared" si="117"/>
        <v>0</v>
      </c>
      <c r="N1933" s="165"/>
      <c r="O1933" s="165"/>
      <c r="P1933" s="156">
        <f t="shared" si="118"/>
        <v>0</v>
      </c>
      <c r="Q1933" s="156">
        <f t="shared" si="119"/>
        <v>0</v>
      </c>
      <c r="R1933" s="165"/>
      <c r="S1933" s="165"/>
    </row>
    <row r="1934" spans="1:19" x14ac:dyDescent="0.25">
      <c r="A1934" s="156">
        <v>1919</v>
      </c>
      <c r="B1934" s="156" t="e">
        <f>VLOOKUP('Room Details'!$I1922,NCA_Calculations!$I$3:$N$12,2,0)</f>
        <v>#N/A</v>
      </c>
      <c r="C1934" s="156" t="e">
        <f>VLOOKUP('Room Details'!$I1922,NCA_Calculations!$I$3:$N$12,3,0)</f>
        <v>#N/A</v>
      </c>
      <c r="D1934" s="156" t="e">
        <f>VLOOKUP('Room Details'!$I1922,NCA_Calculations!$I$3:$N$12,4,0)</f>
        <v>#N/A</v>
      </c>
      <c r="E1934" s="156" t="e">
        <f>VLOOKUP('Room Details'!$I1922,NCA_Calculations!$I$3:$N$12,5,0)</f>
        <v>#N/A</v>
      </c>
      <c r="F1934" s="156" t="e">
        <f>VLOOKUP('Room Details'!$I1922,NCA_Calculations!$I$3:$N$12,6,0)</f>
        <v>#N/A</v>
      </c>
      <c r="G1934" s="156" t="str">
        <f>IF(OR(ISBLANK('Room Details'!$M1922), 'Room Details'!$M1922 = 0,  'Room Details'!$M1922 = "N/A" ),"Usable","Unusable")</f>
        <v>Usable</v>
      </c>
      <c r="H1934" s="156">
        <f>'Room Details'!$V1922</f>
        <v>0</v>
      </c>
      <c r="I1934" s="156">
        <f>_xlfn.IFNA(ROUNDUP(IF(OR('Room Details'!$J1922=0,ISBLANK('Room Details'!$J1922),'Room Details'!$J1922="N/A"),0,IF('Room Details'!$J1922&gt;$D1934,('Room Details'!$J1922/$E1934)+$F1934,IF('Room Details'!$J1922&lt;=ABS($B1934*$C1934),1,('Room Details'!$J1922/$B1934)+$C1934))),0),0)</f>
        <v>0</v>
      </c>
      <c r="J1934" s="167"/>
      <c r="K1934" s="167"/>
      <c r="L1934" s="156">
        <f t="shared" si="116"/>
        <v>0</v>
      </c>
      <c r="M1934" s="156">
        <f t="shared" si="117"/>
        <v>0</v>
      </c>
      <c r="N1934" s="165"/>
      <c r="O1934" s="165"/>
      <c r="P1934" s="156">
        <f t="shared" si="118"/>
        <v>0</v>
      </c>
      <c r="Q1934" s="156">
        <f t="shared" si="119"/>
        <v>0</v>
      </c>
      <c r="R1934" s="165"/>
      <c r="S1934" s="165"/>
    </row>
    <row r="1935" spans="1:19" x14ac:dyDescent="0.25">
      <c r="A1935" s="156">
        <v>1920</v>
      </c>
      <c r="B1935" s="156" t="e">
        <f>VLOOKUP('Room Details'!$I1923,NCA_Calculations!$I$3:$N$12,2,0)</f>
        <v>#N/A</v>
      </c>
      <c r="C1935" s="156" t="e">
        <f>VLOOKUP('Room Details'!$I1923,NCA_Calculations!$I$3:$N$12,3,0)</f>
        <v>#N/A</v>
      </c>
      <c r="D1935" s="156" t="e">
        <f>VLOOKUP('Room Details'!$I1923,NCA_Calculations!$I$3:$N$12,4,0)</f>
        <v>#N/A</v>
      </c>
      <c r="E1935" s="156" t="e">
        <f>VLOOKUP('Room Details'!$I1923,NCA_Calculations!$I$3:$N$12,5,0)</f>
        <v>#N/A</v>
      </c>
      <c r="F1935" s="156" t="e">
        <f>VLOOKUP('Room Details'!$I1923,NCA_Calculations!$I$3:$N$12,6,0)</f>
        <v>#N/A</v>
      </c>
      <c r="G1935" s="156" t="str">
        <f>IF(OR(ISBLANK('Room Details'!$M1923), 'Room Details'!$M1923 = 0,  'Room Details'!$M1923 = "N/A" ),"Usable","Unusable")</f>
        <v>Usable</v>
      </c>
      <c r="H1935" s="156">
        <f>'Room Details'!$V1923</f>
        <v>0</v>
      </c>
      <c r="I1935" s="156">
        <f>_xlfn.IFNA(ROUNDUP(IF(OR('Room Details'!$J1923=0,ISBLANK('Room Details'!$J1923),'Room Details'!$J1923="N/A"),0,IF('Room Details'!$J1923&gt;$D1935,('Room Details'!$J1923/$E1935)+$F1935,IF('Room Details'!$J1923&lt;=ABS($B1935*$C1935),1,('Room Details'!$J1923/$B1935)+$C1935))),0),0)</f>
        <v>0</v>
      </c>
      <c r="J1935" s="167"/>
      <c r="K1935" s="167"/>
      <c r="L1935" s="156">
        <f t="shared" si="116"/>
        <v>0</v>
      </c>
      <c r="M1935" s="156">
        <f t="shared" si="117"/>
        <v>0</v>
      </c>
      <c r="N1935" s="165"/>
      <c r="O1935" s="165"/>
      <c r="P1935" s="156">
        <f t="shared" si="118"/>
        <v>0</v>
      </c>
      <c r="Q1935" s="156">
        <f t="shared" si="119"/>
        <v>0</v>
      </c>
      <c r="R1935" s="165"/>
      <c r="S1935" s="165"/>
    </row>
    <row r="1936" spans="1:19" x14ac:dyDescent="0.25">
      <c r="A1936" s="156">
        <v>1921</v>
      </c>
      <c r="B1936" s="156" t="e">
        <f>VLOOKUP('Room Details'!$I1924,NCA_Calculations!$I$3:$N$12,2,0)</f>
        <v>#N/A</v>
      </c>
      <c r="C1936" s="156" t="e">
        <f>VLOOKUP('Room Details'!$I1924,NCA_Calculations!$I$3:$N$12,3,0)</f>
        <v>#N/A</v>
      </c>
      <c r="D1936" s="156" t="e">
        <f>VLOOKUP('Room Details'!$I1924,NCA_Calculations!$I$3:$N$12,4,0)</f>
        <v>#N/A</v>
      </c>
      <c r="E1936" s="156" t="e">
        <f>VLOOKUP('Room Details'!$I1924,NCA_Calculations!$I$3:$N$12,5,0)</f>
        <v>#N/A</v>
      </c>
      <c r="F1936" s="156" t="e">
        <f>VLOOKUP('Room Details'!$I1924,NCA_Calculations!$I$3:$N$12,6,0)</f>
        <v>#N/A</v>
      </c>
      <c r="G1936" s="156" t="str">
        <f>IF(OR(ISBLANK('Room Details'!$M1924), 'Room Details'!$M1924 = 0,  'Room Details'!$M1924 = "N/A" ),"Usable","Unusable")</f>
        <v>Usable</v>
      </c>
      <c r="H1936" s="156">
        <f>'Room Details'!$V1924</f>
        <v>0</v>
      </c>
      <c r="I1936" s="156">
        <f>_xlfn.IFNA(ROUNDUP(IF(OR('Room Details'!$J1924=0,ISBLANK('Room Details'!$J1924),'Room Details'!$J1924="N/A"),0,IF('Room Details'!$J1924&gt;$D1936,('Room Details'!$J1924/$E1936)+$F1936,IF('Room Details'!$J1924&lt;=ABS($B1936*$C1936),1,('Room Details'!$J1924/$B1936)+$C1936))),0),0)</f>
        <v>0</v>
      </c>
      <c r="J1936" s="167"/>
      <c r="K1936" s="167"/>
      <c r="L1936" s="156">
        <f t="shared" si="116"/>
        <v>0</v>
      </c>
      <c r="M1936" s="156">
        <f t="shared" si="117"/>
        <v>0</v>
      </c>
      <c r="N1936" s="165"/>
      <c r="O1936" s="165"/>
      <c r="P1936" s="156">
        <f t="shared" si="118"/>
        <v>0</v>
      </c>
      <c r="Q1936" s="156">
        <f t="shared" si="119"/>
        <v>0</v>
      </c>
      <c r="R1936" s="165"/>
      <c r="S1936" s="165"/>
    </row>
    <row r="1937" spans="1:19" x14ac:dyDescent="0.25">
      <c r="A1937" s="156">
        <v>1922</v>
      </c>
      <c r="B1937" s="156" t="e">
        <f>VLOOKUP('Room Details'!$I1925,NCA_Calculations!$I$3:$N$12,2,0)</f>
        <v>#N/A</v>
      </c>
      <c r="C1937" s="156" t="e">
        <f>VLOOKUP('Room Details'!$I1925,NCA_Calculations!$I$3:$N$12,3,0)</f>
        <v>#N/A</v>
      </c>
      <c r="D1937" s="156" t="e">
        <f>VLOOKUP('Room Details'!$I1925,NCA_Calculations!$I$3:$N$12,4,0)</f>
        <v>#N/A</v>
      </c>
      <c r="E1937" s="156" t="e">
        <f>VLOOKUP('Room Details'!$I1925,NCA_Calculations!$I$3:$N$12,5,0)</f>
        <v>#N/A</v>
      </c>
      <c r="F1937" s="156" t="e">
        <f>VLOOKUP('Room Details'!$I1925,NCA_Calculations!$I$3:$N$12,6,0)</f>
        <v>#N/A</v>
      </c>
      <c r="G1937" s="156" t="str">
        <f>IF(OR(ISBLANK('Room Details'!$M1925), 'Room Details'!$M1925 = 0,  'Room Details'!$M1925 = "N/A" ),"Usable","Unusable")</f>
        <v>Usable</v>
      </c>
      <c r="H1937" s="156">
        <f>'Room Details'!$V1925</f>
        <v>0</v>
      </c>
      <c r="I1937" s="156">
        <f>_xlfn.IFNA(ROUNDUP(IF(OR('Room Details'!$J1925=0,ISBLANK('Room Details'!$J1925),'Room Details'!$J1925="N/A"),0,IF('Room Details'!$J1925&gt;$D1937,('Room Details'!$J1925/$E1937)+$F1937,IF('Room Details'!$J1925&lt;=ABS($B1937*$C1937),1,('Room Details'!$J1925/$B1937)+$C1937))),0),0)</f>
        <v>0</v>
      </c>
      <c r="J1937" s="167"/>
      <c r="K1937" s="167"/>
      <c r="L1937" s="156">
        <f t="shared" ref="L1937:L2000" si="120">IF($G1937 = "Unusable", 0, IF($I1937&lt;$E$9, 0, IF(AND($I1937&gt;=$E$9,$I1937&lt;=$E$4),$I1937,INT($I1937/$E$4)*$E$4)))</f>
        <v>0</v>
      </c>
      <c r="M1937" s="156">
        <f t="shared" ref="M1937:M2000" si="121">$I1937-$L1937</f>
        <v>0</v>
      </c>
      <c r="N1937" s="165"/>
      <c r="O1937" s="165"/>
      <c r="P1937" s="156">
        <f t="shared" ref="P1937:P2000" si="122">$L1937</f>
        <v>0</v>
      </c>
      <c r="Q1937" s="156">
        <f t="shared" ref="Q1937:Q2000" si="123">$M1937</f>
        <v>0</v>
      </c>
      <c r="R1937" s="165"/>
      <c r="S1937" s="165"/>
    </row>
    <row r="1938" spans="1:19" x14ac:dyDescent="0.25">
      <c r="A1938" s="156">
        <v>1923</v>
      </c>
      <c r="B1938" s="156" t="e">
        <f>VLOOKUP('Room Details'!$I1926,NCA_Calculations!$I$3:$N$12,2,0)</f>
        <v>#N/A</v>
      </c>
      <c r="C1938" s="156" t="e">
        <f>VLOOKUP('Room Details'!$I1926,NCA_Calculations!$I$3:$N$12,3,0)</f>
        <v>#N/A</v>
      </c>
      <c r="D1938" s="156" t="e">
        <f>VLOOKUP('Room Details'!$I1926,NCA_Calculations!$I$3:$N$12,4,0)</f>
        <v>#N/A</v>
      </c>
      <c r="E1938" s="156" t="e">
        <f>VLOOKUP('Room Details'!$I1926,NCA_Calculations!$I$3:$N$12,5,0)</f>
        <v>#N/A</v>
      </c>
      <c r="F1938" s="156" t="e">
        <f>VLOOKUP('Room Details'!$I1926,NCA_Calculations!$I$3:$N$12,6,0)</f>
        <v>#N/A</v>
      </c>
      <c r="G1938" s="156" t="str">
        <f>IF(OR(ISBLANK('Room Details'!$M1926), 'Room Details'!$M1926 = 0,  'Room Details'!$M1926 = "N/A" ),"Usable","Unusable")</f>
        <v>Usable</v>
      </c>
      <c r="H1938" s="156">
        <f>'Room Details'!$V1926</f>
        <v>0</v>
      </c>
      <c r="I1938" s="156">
        <f>_xlfn.IFNA(ROUNDUP(IF(OR('Room Details'!$J1926=0,ISBLANK('Room Details'!$J1926),'Room Details'!$J1926="N/A"),0,IF('Room Details'!$J1926&gt;$D1938,('Room Details'!$J1926/$E1938)+$F1938,IF('Room Details'!$J1926&lt;=ABS($B1938*$C1938),1,('Room Details'!$J1926/$B1938)+$C1938))),0),0)</f>
        <v>0</v>
      </c>
      <c r="J1938" s="167"/>
      <c r="K1938" s="167"/>
      <c r="L1938" s="156">
        <f t="shared" si="120"/>
        <v>0</v>
      </c>
      <c r="M1938" s="156">
        <f t="shared" si="121"/>
        <v>0</v>
      </c>
      <c r="N1938" s="165"/>
      <c r="O1938" s="165"/>
      <c r="P1938" s="156">
        <f t="shared" si="122"/>
        <v>0</v>
      </c>
      <c r="Q1938" s="156">
        <f t="shared" si="123"/>
        <v>0</v>
      </c>
      <c r="R1938" s="165"/>
      <c r="S1938" s="165"/>
    </row>
    <row r="1939" spans="1:19" x14ac:dyDescent="0.25">
      <c r="A1939" s="156">
        <v>1924</v>
      </c>
      <c r="B1939" s="156" t="e">
        <f>VLOOKUP('Room Details'!$I1927,NCA_Calculations!$I$3:$N$12,2,0)</f>
        <v>#N/A</v>
      </c>
      <c r="C1939" s="156" t="e">
        <f>VLOOKUP('Room Details'!$I1927,NCA_Calculations!$I$3:$N$12,3,0)</f>
        <v>#N/A</v>
      </c>
      <c r="D1939" s="156" t="e">
        <f>VLOOKUP('Room Details'!$I1927,NCA_Calculations!$I$3:$N$12,4,0)</f>
        <v>#N/A</v>
      </c>
      <c r="E1939" s="156" t="e">
        <f>VLOOKUP('Room Details'!$I1927,NCA_Calculations!$I$3:$N$12,5,0)</f>
        <v>#N/A</v>
      </c>
      <c r="F1939" s="156" t="e">
        <f>VLOOKUP('Room Details'!$I1927,NCA_Calculations!$I$3:$N$12,6,0)</f>
        <v>#N/A</v>
      </c>
      <c r="G1939" s="156" t="str">
        <f>IF(OR(ISBLANK('Room Details'!$M1927), 'Room Details'!$M1927 = 0,  'Room Details'!$M1927 = "N/A" ),"Usable","Unusable")</f>
        <v>Usable</v>
      </c>
      <c r="H1939" s="156">
        <f>'Room Details'!$V1927</f>
        <v>0</v>
      </c>
      <c r="I1939" s="156">
        <f>_xlfn.IFNA(ROUNDUP(IF(OR('Room Details'!$J1927=0,ISBLANK('Room Details'!$J1927),'Room Details'!$J1927="N/A"),0,IF('Room Details'!$J1927&gt;$D1939,('Room Details'!$J1927/$E1939)+$F1939,IF('Room Details'!$J1927&lt;=ABS($B1939*$C1939),1,('Room Details'!$J1927/$B1939)+$C1939))),0),0)</f>
        <v>0</v>
      </c>
      <c r="J1939" s="167"/>
      <c r="K1939" s="167"/>
      <c r="L1939" s="156">
        <f t="shared" si="120"/>
        <v>0</v>
      </c>
      <c r="M1939" s="156">
        <f t="shared" si="121"/>
        <v>0</v>
      </c>
      <c r="N1939" s="165"/>
      <c r="O1939" s="165"/>
      <c r="P1939" s="156">
        <f t="shared" si="122"/>
        <v>0</v>
      </c>
      <c r="Q1939" s="156">
        <f t="shared" si="123"/>
        <v>0</v>
      </c>
      <c r="R1939" s="165"/>
      <c r="S1939" s="165"/>
    </row>
    <row r="1940" spans="1:19" x14ac:dyDescent="0.25">
      <c r="A1940" s="156">
        <v>1925</v>
      </c>
      <c r="B1940" s="156" t="e">
        <f>VLOOKUP('Room Details'!$I1928,NCA_Calculations!$I$3:$N$12,2,0)</f>
        <v>#N/A</v>
      </c>
      <c r="C1940" s="156" t="e">
        <f>VLOOKUP('Room Details'!$I1928,NCA_Calculations!$I$3:$N$12,3,0)</f>
        <v>#N/A</v>
      </c>
      <c r="D1940" s="156" t="e">
        <f>VLOOKUP('Room Details'!$I1928,NCA_Calculations!$I$3:$N$12,4,0)</f>
        <v>#N/A</v>
      </c>
      <c r="E1940" s="156" t="e">
        <f>VLOOKUP('Room Details'!$I1928,NCA_Calculations!$I$3:$N$12,5,0)</f>
        <v>#N/A</v>
      </c>
      <c r="F1940" s="156" t="e">
        <f>VLOOKUP('Room Details'!$I1928,NCA_Calculations!$I$3:$N$12,6,0)</f>
        <v>#N/A</v>
      </c>
      <c r="G1940" s="156" t="str">
        <f>IF(OR(ISBLANK('Room Details'!$M1928), 'Room Details'!$M1928 = 0,  'Room Details'!$M1928 = "N/A" ),"Usable","Unusable")</f>
        <v>Usable</v>
      </c>
      <c r="H1940" s="156">
        <f>'Room Details'!$V1928</f>
        <v>0</v>
      </c>
      <c r="I1940" s="156">
        <f>_xlfn.IFNA(ROUNDUP(IF(OR('Room Details'!$J1928=0,ISBLANK('Room Details'!$J1928),'Room Details'!$J1928="N/A"),0,IF('Room Details'!$J1928&gt;$D1940,('Room Details'!$J1928/$E1940)+$F1940,IF('Room Details'!$J1928&lt;=ABS($B1940*$C1940),1,('Room Details'!$J1928/$B1940)+$C1940))),0),0)</f>
        <v>0</v>
      </c>
      <c r="J1940" s="167"/>
      <c r="K1940" s="167"/>
      <c r="L1940" s="156">
        <f t="shared" si="120"/>
        <v>0</v>
      </c>
      <c r="M1940" s="156">
        <f t="shared" si="121"/>
        <v>0</v>
      </c>
      <c r="N1940" s="165"/>
      <c r="O1940" s="165"/>
      <c r="P1940" s="156">
        <f t="shared" si="122"/>
        <v>0</v>
      </c>
      <c r="Q1940" s="156">
        <f t="shared" si="123"/>
        <v>0</v>
      </c>
      <c r="R1940" s="165"/>
      <c r="S1940" s="165"/>
    </row>
    <row r="1941" spans="1:19" x14ac:dyDescent="0.25">
      <c r="A1941" s="156">
        <v>1926</v>
      </c>
      <c r="B1941" s="156" t="e">
        <f>VLOOKUP('Room Details'!$I1929,NCA_Calculations!$I$3:$N$12,2,0)</f>
        <v>#N/A</v>
      </c>
      <c r="C1941" s="156" t="e">
        <f>VLOOKUP('Room Details'!$I1929,NCA_Calculations!$I$3:$N$12,3,0)</f>
        <v>#N/A</v>
      </c>
      <c r="D1941" s="156" t="e">
        <f>VLOOKUP('Room Details'!$I1929,NCA_Calculations!$I$3:$N$12,4,0)</f>
        <v>#N/A</v>
      </c>
      <c r="E1941" s="156" t="e">
        <f>VLOOKUP('Room Details'!$I1929,NCA_Calculations!$I$3:$N$12,5,0)</f>
        <v>#N/A</v>
      </c>
      <c r="F1941" s="156" t="e">
        <f>VLOOKUP('Room Details'!$I1929,NCA_Calculations!$I$3:$N$12,6,0)</f>
        <v>#N/A</v>
      </c>
      <c r="G1941" s="156" t="str">
        <f>IF(OR(ISBLANK('Room Details'!$M1929), 'Room Details'!$M1929 = 0,  'Room Details'!$M1929 = "N/A" ),"Usable","Unusable")</f>
        <v>Usable</v>
      </c>
      <c r="H1941" s="156">
        <f>'Room Details'!$V1929</f>
        <v>0</v>
      </c>
      <c r="I1941" s="156">
        <f>_xlfn.IFNA(ROUNDUP(IF(OR('Room Details'!$J1929=0,ISBLANK('Room Details'!$J1929),'Room Details'!$J1929="N/A"),0,IF('Room Details'!$J1929&gt;$D1941,('Room Details'!$J1929/$E1941)+$F1941,IF('Room Details'!$J1929&lt;=ABS($B1941*$C1941),1,('Room Details'!$J1929/$B1941)+$C1941))),0),0)</f>
        <v>0</v>
      </c>
      <c r="J1941" s="167"/>
      <c r="K1941" s="167"/>
      <c r="L1941" s="156">
        <f t="shared" si="120"/>
        <v>0</v>
      </c>
      <c r="M1941" s="156">
        <f t="shared" si="121"/>
        <v>0</v>
      </c>
      <c r="N1941" s="165"/>
      <c r="O1941" s="165"/>
      <c r="P1941" s="156">
        <f t="shared" si="122"/>
        <v>0</v>
      </c>
      <c r="Q1941" s="156">
        <f t="shared" si="123"/>
        <v>0</v>
      </c>
      <c r="R1941" s="165"/>
      <c r="S1941" s="165"/>
    </row>
    <row r="1942" spans="1:19" x14ac:dyDescent="0.25">
      <c r="A1942" s="156">
        <v>1927</v>
      </c>
      <c r="B1942" s="156" t="e">
        <f>VLOOKUP('Room Details'!$I1930,NCA_Calculations!$I$3:$N$12,2,0)</f>
        <v>#N/A</v>
      </c>
      <c r="C1942" s="156" t="e">
        <f>VLOOKUP('Room Details'!$I1930,NCA_Calculations!$I$3:$N$12,3,0)</f>
        <v>#N/A</v>
      </c>
      <c r="D1942" s="156" t="e">
        <f>VLOOKUP('Room Details'!$I1930,NCA_Calculations!$I$3:$N$12,4,0)</f>
        <v>#N/A</v>
      </c>
      <c r="E1942" s="156" t="e">
        <f>VLOOKUP('Room Details'!$I1930,NCA_Calculations!$I$3:$N$12,5,0)</f>
        <v>#N/A</v>
      </c>
      <c r="F1942" s="156" t="e">
        <f>VLOOKUP('Room Details'!$I1930,NCA_Calculations!$I$3:$N$12,6,0)</f>
        <v>#N/A</v>
      </c>
      <c r="G1942" s="156" t="str">
        <f>IF(OR(ISBLANK('Room Details'!$M1930), 'Room Details'!$M1930 = 0,  'Room Details'!$M1930 = "N/A" ),"Usable","Unusable")</f>
        <v>Usable</v>
      </c>
      <c r="H1942" s="156">
        <f>'Room Details'!$V1930</f>
        <v>0</v>
      </c>
      <c r="I1942" s="156">
        <f>_xlfn.IFNA(ROUNDUP(IF(OR('Room Details'!$J1930=0,ISBLANK('Room Details'!$J1930),'Room Details'!$J1930="N/A"),0,IF('Room Details'!$J1930&gt;$D1942,('Room Details'!$J1930/$E1942)+$F1942,IF('Room Details'!$J1930&lt;=ABS($B1942*$C1942),1,('Room Details'!$J1930/$B1942)+$C1942))),0),0)</f>
        <v>0</v>
      </c>
      <c r="J1942" s="167"/>
      <c r="K1942" s="167"/>
      <c r="L1942" s="156">
        <f t="shared" si="120"/>
        <v>0</v>
      </c>
      <c r="M1942" s="156">
        <f t="shared" si="121"/>
        <v>0</v>
      </c>
      <c r="N1942" s="165"/>
      <c r="O1942" s="165"/>
      <c r="P1942" s="156">
        <f t="shared" si="122"/>
        <v>0</v>
      </c>
      <c r="Q1942" s="156">
        <f t="shared" si="123"/>
        <v>0</v>
      </c>
      <c r="R1942" s="165"/>
      <c r="S1942" s="165"/>
    </row>
    <row r="1943" spans="1:19" x14ac:dyDescent="0.25">
      <c r="A1943" s="156">
        <v>1928</v>
      </c>
      <c r="B1943" s="156" t="e">
        <f>VLOOKUP('Room Details'!$I1931,NCA_Calculations!$I$3:$N$12,2,0)</f>
        <v>#N/A</v>
      </c>
      <c r="C1943" s="156" t="e">
        <f>VLOOKUP('Room Details'!$I1931,NCA_Calculations!$I$3:$N$12,3,0)</f>
        <v>#N/A</v>
      </c>
      <c r="D1943" s="156" t="e">
        <f>VLOOKUP('Room Details'!$I1931,NCA_Calculations!$I$3:$N$12,4,0)</f>
        <v>#N/A</v>
      </c>
      <c r="E1943" s="156" t="e">
        <f>VLOOKUP('Room Details'!$I1931,NCA_Calculations!$I$3:$N$12,5,0)</f>
        <v>#N/A</v>
      </c>
      <c r="F1943" s="156" t="e">
        <f>VLOOKUP('Room Details'!$I1931,NCA_Calculations!$I$3:$N$12,6,0)</f>
        <v>#N/A</v>
      </c>
      <c r="G1943" s="156" t="str">
        <f>IF(OR(ISBLANK('Room Details'!$M1931), 'Room Details'!$M1931 = 0,  'Room Details'!$M1931 = "N/A" ),"Usable","Unusable")</f>
        <v>Usable</v>
      </c>
      <c r="H1943" s="156">
        <f>'Room Details'!$V1931</f>
        <v>0</v>
      </c>
      <c r="I1943" s="156">
        <f>_xlfn.IFNA(ROUNDUP(IF(OR('Room Details'!$J1931=0,ISBLANK('Room Details'!$J1931),'Room Details'!$J1931="N/A"),0,IF('Room Details'!$J1931&gt;$D1943,('Room Details'!$J1931/$E1943)+$F1943,IF('Room Details'!$J1931&lt;=ABS($B1943*$C1943),1,('Room Details'!$J1931/$B1943)+$C1943))),0),0)</f>
        <v>0</v>
      </c>
      <c r="J1943" s="167"/>
      <c r="K1943" s="167"/>
      <c r="L1943" s="156">
        <f t="shared" si="120"/>
        <v>0</v>
      </c>
      <c r="M1943" s="156">
        <f t="shared" si="121"/>
        <v>0</v>
      </c>
      <c r="N1943" s="165"/>
      <c r="O1943" s="165"/>
      <c r="P1943" s="156">
        <f t="shared" si="122"/>
        <v>0</v>
      </c>
      <c r="Q1943" s="156">
        <f t="shared" si="123"/>
        <v>0</v>
      </c>
      <c r="R1943" s="165"/>
      <c r="S1943" s="165"/>
    </row>
    <row r="1944" spans="1:19" x14ac:dyDescent="0.25">
      <c r="A1944" s="156">
        <v>1929</v>
      </c>
      <c r="B1944" s="156" t="e">
        <f>VLOOKUP('Room Details'!$I1932,NCA_Calculations!$I$3:$N$12,2,0)</f>
        <v>#N/A</v>
      </c>
      <c r="C1944" s="156" t="e">
        <f>VLOOKUP('Room Details'!$I1932,NCA_Calculations!$I$3:$N$12,3,0)</f>
        <v>#N/A</v>
      </c>
      <c r="D1944" s="156" t="e">
        <f>VLOOKUP('Room Details'!$I1932,NCA_Calculations!$I$3:$N$12,4,0)</f>
        <v>#N/A</v>
      </c>
      <c r="E1944" s="156" t="e">
        <f>VLOOKUP('Room Details'!$I1932,NCA_Calculations!$I$3:$N$12,5,0)</f>
        <v>#N/A</v>
      </c>
      <c r="F1944" s="156" t="e">
        <f>VLOOKUP('Room Details'!$I1932,NCA_Calculations!$I$3:$N$12,6,0)</f>
        <v>#N/A</v>
      </c>
      <c r="G1944" s="156" t="str">
        <f>IF(OR(ISBLANK('Room Details'!$M1932), 'Room Details'!$M1932 = 0,  'Room Details'!$M1932 = "N/A" ),"Usable","Unusable")</f>
        <v>Usable</v>
      </c>
      <c r="H1944" s="156">
        <f>'Room Details'!$V1932</f>
        <v>0</v>
      </c>
      <c r="I1944" s="156">
        <f>_xlfn.IFNA(ROUNDUP(IF(OR('Room Details'!$J1932=0,ISBLANK('Room Details'!$J1932),'Room Details'!$J1932="N/A"),0,IF('Room Details'!$J1932&gt;$D1944,('Room Details'!$J1932/$E1944)+$F1944,IF('Room Details'!$J1932&lt;=ABS($B1944*$C1944),1,('Room Details'!$J1932/$B1944)+$C1944))),0),0)</f>
        <v>0</v>
      </c>
      <c r="J1944" s="167"/>
      <c r="K1944" s="167"/>
      <c r="L1944" s="156">
        <f t="shared" si="120"/>
        <v>0</v>
      </c>
      <c r="M1944" s="156">
        <f t="shared" si="121"/>
        <v>0</v>
      </c>
      <c r="N1944" s="165"/>
      <c r="O1944" s="165"/>
      <c r="P1944" s="156">
        <f t="shared" si="122"/>
        <v>0</v>
      </c>
      <c r="Q1944" s="156">
        <f t="shared" si="123"/>
        <v>0</v>
      </c>
      <c r="R1944" s="165"/>
      <c r="S1944" s="165"/>
    </row>
    <row r="1945" spans="1:19" x14ac:dyDescent="0.25">
      <c r="A1945" s="156">
        <v>1930</v>
      </c>
      <c r="B1945" s="156" t="e">
        <f>VLOOKUP('Room Details'!$I1933,NCA_Calculations!$I$3:$N$12,2,0)</f>
        <v>#N/A</v>
      </c>
      <c r="C1945" s="156" t="e">
        <f>VLOOKUP('Room Details'!$I1933,NCA_Calculations!$I$3:$N$12,3,0)</f>
        <v>#N/A</v>
      </c>
      <c r="D1945" s="156" t="e">
        <f>VLOOKUP('Room Details'!$I1933,NCA_Calculations!$I$3:$N$12,4,0)</f>
        <v>#N/A</v>
      </c>
      <c r="E1945" s="156" t="e">
        <f>VLOOKUP('Room Details'!$I1933,NCA_Calculations!$I$3:$N$12,5,0)</f>
        <v>#N/A</v>
      </c>
      <c r="F1945" s="156" t="e">
        <f>VLOOKUP('Room Details'!$I1933,NCA_Calculations!$I$3:$N$12,6,0)</f>
        <v>#N/A</v>
      </c>
      <c r="G1945" s="156" t="str">
        <f>IF(OR(ISBLANK('Room Details'!$M1933), 'Room Details'!$M1933 = 0,  'Room Details'!$M1933 = "N/A" ),"Usable","Unusable")</f>
        <v>Usable</v>
      </c>
      <c r="H1945" s="156">
        <f>'Room Details'!$V1933</f>
        <v>0</v>
      </c>
      <c r="I1945" s="156">
        <f>_xlfn.IFNA(ROUNDUP(IF(OR('Room Details'!$J1933=0,ISBLANK('Room Details'!$J1933),'Room Details'!$J1933="N/A"),0,IF('Room Details'!$J1933&gt;$D1945,('Room Details'!$J1933/$E1945)+$F1945,IF('Room Details'!$J1933&lt;=ABS($B1945*$C1945),1,('Room Details'!$J1933/$B1945)+$C1945))),0),0)</f>
        <v>0</v>
      </c>
      <c r="J1945" s="167"/>
      <c r="K1945" s="167"/>
      <c r="L1945" s="156">
        <f t="shared" si="120"/>
        <v>0</v>
      </c>
      <c r="M1945" s="156">
        <f t="shared" si="121"/>
        <v>0</v>
      </c>
      <c r="N1945" s="165"/>
      <c r="O1945" s="165"/>
      <c r="P1945" s="156">
        <f t="shared" si="122"/>
        <v>0</v>
      </c>
      <c r="Q1945" s="156">
        <f t="shared" si="123"/>
        <v>0</v>
      </c>
      <c r="R1945" s="165"/>
      <c r="S1945" s="165"/>
    </row>
    <row r="1946" spans="1:19" x14ac:dyDescent="0.25">
      <c r="A1946" s="156">
        <v>1931</v>
      </c>
      <c r="B1946" s="156" t="e">
        <f>VLOOKUP('Room Details'!$I1934,NCA_Calculations!$I$3:$N$12,2,0)</f>
        <v>#N/A</v>
      </c>
      <c r="C1946" s="156" t="e">
        <f>VLOOKUP('Room Details'!$I1934,NCA_Calculations!$I$3:$N$12,3,0)</f>
        <v>#N/A</v>
      </c>
      <c r="D1946" s="156" t="e">
        <f>VLOOKUP('Room Details'!$I1934,NCA_Calculations!$I$3:$N$12,4,0)</f>
        <v>#N/A</v>
      </c>
      <c r="E1946" s="156" t="e">
        <f>VLOOKUP('Room Details'!$I1934,NCA_Calculations!$I$3:$N$12,5,0)</f>
        <v>#N/A</v>
      </c>
      <c r="F1946" s="156" t="e">
        <f>VLOOKUP('Room Details'!$I1934,NCA_Calculations!$I$3:$N$12,6,0)</f>
        <v>#N/A</v>
      </c>
      <c r="G1946" s="156" t="str">
        <f>IF(OR(ISBLANK('Room Details'!$M1934), 'Room Details'!$M1934 = 0,  'Room Details'!$M1934 = "N/A" ),"Usable","Unusable")</f>
        <v>Usable</v>
      </c>
      <c r="H1946" s="156">
        <f>'Room Details'!$V1934</f>
        <v>0</v>
      </c>
      <c r="I1946" s="156">
        <f>_xlfn.IFNA(ROUNDUP(IF(OR('Room Details'!$J1934=0,ISBLANK('Room Details'!$J1934),'Room Details'!$J1934="N/A"),0,IF('Room Details'!$J1934&gt;$D1946,('Room Details'!$J1934/$E1946)+$F1946,IF('Room Details'!$J1934&lt;=ABS($B1946*$C1946),1,('Room Details'!$J1934/$B1946)+$C1946))),0),0)</f>
        <v>0</v>
      </c>
      <c r="J1946" s="167"/>
      <c r="K1946" s="167"/>
      <c r="L1946" s="156">
        <f t="shared" si="120"/>
        <v>0</v>
      </c>
      <c r="M1946" s="156">
        <f t="shared" si="121"/>
        <v>0</v>
      </c>
      <c r="N1946" s="165"/>
      <c r="O1946" s="165"/>
      <c r="P1946" s="156">
        <f t="shared" si="122"/>
        <v>0</v>
      </c>
      <c r="Q1946" s="156">
        <f t="shared" si="123"/>
        <v>0</v>
      </c>
      <c r="R1946" s="165"/>
      <c r="S1946" s="165"/>
    </row>
    <row r="1947" spans="1:19" x14ac:dyDescent="0.25">
      <c r="A1947" s="156">
        <v>1932</v>
      </c>
      <c r="B1947" s="156" t="e">
        <f>VLOOKUP('Room Details'!$I1935,NCA_Calculations!$I$3:$N$12,2,0)</f>
        <v>#N/A</v>
      </c>
      <c r="C1947" s="156" t="e">
        <f>VLOOKUP('Room Details'!$I1935,NCA_Calculations!$I$3:$N$12,3,0)</f>
        <v>#N/A</v>
      </c>
      <c r="D1947" s="156" t="e">
        <f>VLOOKUP('Room Details'!$I1935,NCA_Calculations!$I$3:$N$12,4,0)</f>
        <v>#N/A</v>
      </c>
      <c r="E1947" s="156" t="e">
        <f>VLOOKUP('Room Details'!$I1935,NCA_Calculations!$I$3:$N$12,5,0)</f>
        <v>#N/A</v>
      </c>
      <c r="F1947" s="156" t="e">
        <f>VLOOKUP('Room Details'!$I1935,NCA_Calculations!$I$3:$N$12,6,0)</f>
        <v>#N/A</v>
      </c>
      <c r="G1947" s="156" t="str">
        <f>IF(OR(ISBLANK('Room Details'!$M1935), 'Room Details'!$M1935 = 0,  'Room Details'!$M1935 = "N/A" ),"Usable","Unusable")</f>
        <v>Usable</v>
      </c>
      <c r="H1947" s="156">
        <f>'Room Details'!$V1935</f>
        <v>0</v>
      </c>
      <c r="I1947" s="156">
        <f>_xlfn.IFNA(ROUNDUP(IF(OR('Room Details'!$J1935=0,ISBLANK('Room Details'!$J1935),'Room Details'!$J1935="N/A"),0,IF('Room Details'!$J1935&gt;$D1947,('Room Details'!$J1935/$E1947)+$F1947,IF('Room Details'!$J1935&lt;=ABS($B1947*$C1947),1,('Room Details'!$J1935/$B1947)+$C1947))),0),0)</f>
        <v>0</v>
      </c>
      <c r="J1947" s="167"/>
      <c r="K1947" s="167"/>
      <c r="L1947" s="156">
        <f t="shared" si="120"/>
        <v>0</v>
      </c>
      <c r="M1947" s="156">
        <f t="shared" si="121"/>
        <v>0</v>
      </c>
      <c r="N1947" s="165"/>
      <c r="O1947" s="165"/>
      <c r="P1947" s="156">
        <f t="shared" si="122"/>
        <v>0</v>
      </c>
      <c r="Q1947" s="156">
        <f t="shared" si="123"/>
        <v>0</v>
      </c>
      <c r="R1947" s="165"/>
      <c r="S1947" s="165"/>
    </row>
    <row r="1948" spans="1:19" x14ac:dyDescent="0.25">
      <c r="A1948" s="156">
        <v>1933</v>
      </c>
      <c r="B1948" s="156" t="e">
        <f>VLOOKUP('Room Details'!$I1936,NCA_Calculations!$I$3:$N$12,2,0)</f>
        <v>#N/A</v>
      </c>
      <c r="C1948" s="156" t="e">
        <f>VLOOKUP('Room Details'!$I1936,NCA_Calculations!$I$3:$N$12,3,0)</f>
        <v>#N/A</v>
      </c>
      <c r="D1948" s="156" t="e">
        <f>VLOOKUP('Room Details'!$I1936,NCA_Calculations!$I$3:$N$12,4,0)</f>
        <v>#N/A</v>
      </c>
      <c r="E1948" s="156" t="e">
        <f>VLOOKUP('Room Details'!$I1936,NCA_Calculations!$I$3:$N$12,5,0)</f>
        <v>#N/A</v>
      </c>
      <c r="F1948" s="156" t="e">
        <f>VLOOKUP('Room Details'!$I1936,NCA_Calculations!$I$3:$N$12,6,0)</f>
        <v>#N/A</v>
      </c>
      <c r="G1948" s="156" t="str">
        <f>IF(OR(ISBLANK('Room Details'!$M1936), 'Room Details'!$M1936 = 0,  'Room Details'!$M1936 = "N/A" ),"Usable","Unusable")</f>
        <v>Usable</v>
      </c>
      <c r="H1948" s="156">
        <f>'Room Details'!$V1936</f>
        <v>0</v>
      </c>
      <c r="I1948" s="156">
        <f>_xlfn.IFNA(ROUNDUP(IF(OR('Room Details'!$J1936=0,ISBLANK('Room Details'!$J1936),'Room Details'!$J1936="N/A"),0,IF('Room Details'!$J1936&gt;$D1948,('Room Details'!$J1936/$E1948)+$F1948,IF('Room Details'!$J1936&lt;=ABS($B1948*$C1948),1,('Room Details'!$J1936/$B1948)+$C1948))),0),0)</f>
        <v>0</v>
      </c>
      <c r="J1948" s="167"/>
      <c r="K1948" s="167"/>
      <c r="L1948" s="156">
        <f t="shared" si="120"/>
        <v>0</v>
      </c>
      <c r="M1948" s="156">
        <f t="shared" si="121"/>
        <v>0</v>
      </c>
      <c r="N1948" s="165"/>
      <c r="O1948" s="165"/>
      <c r="P1948" s="156">
        <f t="shared" si="122"/>
        <v>0</v>
      </c>
      <c r="Q1948" s="156">
        <f t="shared" si="123"/>
        <v>0</v>
      </c>
      <c r="R1948" s="165"/>
      <c r="S1948" s="165"/>
    </row>
    <row r="1949" spans="1:19" x14ac:dyDescent="0.25">
      <c r="A1949" s="156">
        <v>1934</v>
      </c>
      <c r="B1949" s="156" t="e">
        <f>VLOOKUP('Room Details'!$I1937,NCA_Calculations!$I$3:$N$12,2,0)</f>
        <v>#N/A</v>
      </c>
      <c r="C1949" s="156" t="e">
        <f>VLOOKUP('Room Details'!$I1937,NCA_Calculations!$I$3:$N$12,3,0)</f>
        <v>#N/A</v>
      </c>
      <c r="D1949" s="156" t="e">
        <f>VLOOKUP('Room Details'!$I1937,NCA_Calculations!$I$3:$N$12,4,0)</f>
        <v>#N/A</v>
      </c>
      <c r="E1949" s="156" t="e">
        <f>VLOOKUP('Room Details'!$I1937,NCA_Calculations!$I$3:$N$12,5,0)</f>
        <v>#N/A</v>
      </c>
      <c r="F1949" s="156" t="e">
        <f>VLOOKUP('Room Details'!$I1937,NCA_Calculations!$I$3:$N$12,6,0)</f>
        <v>#N/A</v>
      </c>
      <c r="G1949" s="156" t="str">
        <f>IF(OR(ISBLANK('Room Details'!$M1937), 'Room Details'!$M1937 = 0,  'Room Details'!$M1937 = "N/A" ),"Usable","Unusable")</f>
        <v>Usable</v>
      </c>
      <c r="H1949" s="156">
        <f>'Room Details'!$V1937</f>
        <v>0</v>
      </c>
      <c r="I1949" s="156">
        <f>_xlfn.IFNA(ROUNDUP(IF(OR('Room Details'!$J1937=0,ISBLANK('Room Details'!$J1937),'Room Details'!$J1937="N/A"),0,IF('Room Details'!$J1937&gt;$D1949,('Room Details'!$J1937/$E1949)+$F1949,IF('Room Details'!$J1937&lt;=ABS($B1949*$C1949),1,('Room Details'!$J1937/$B1949)+$C1949))),0),0)</f>
        <v>0</v>
      </c>
      <c r="J1949" s="167"/>
      <c r="K1949" s="167"/>
      <c r="L1949" s="156">
        <f t="shared" si="120"/>
        <v>0</v>
      </c>
      <c r="M1949" s="156">
        <f t="shared" si="121"/>
        <v>0</v>
      </c>
      <c r="N1949" s="165"/>
      <c r="O1949" s="165"/>
      <c r="P1949" s="156">
        <f t="shared" si="122"/>
        <v>0</v>
      </c>
      <c r="Q1949" s="156">
        <f t="shared" si="123"/>
        <v>0</v>
      </c>
      <c r="R1949" s="165"/>
      <c r="S1949" s="165"/>
    </row>
    <row r="1950" spans="1:19" x14ac:dyDescent="0.25">
      <c r="A1950" s="156">
        <v>1935</v>
      </c>
      <c r="B1950" s="156" t="e">
        <f>VLOOKUP('Room Details'!$I1938,NCA_Calculations!$I$3:$N$12,2,0)</f>
        <v>#N/A</v>
      </c>
      <c r="C1950" s="156" t="e">
        <f>VLOOKUP('Room Details'!$I1938,NCA_Calculations!$I$3:$N$12,3,0)</f>
        <v>#N/A</v>
      </c>
      <c r="D1950" s="156" t="e">
        <f>VLOOKUP('Room Details'!$I1938,NCA_Calculations!$I$3:$N$12,4,0)</f>
        <v>#N/A</v>
      </c>
      <c r="E1950" s="156" t="e">
        <f>VLOOKUP('Room Details'!$I1938,NCA_Calculations!$I$3:$N$12,5,0)</f>
        <v>#N/A</v>
      </c>
      <c r="F1950" s="156" t="e">
        <f>VLOOKUP('Room Details'!$I1938,NCA_Calculations!$I$3:$N$12,6,0)</f>
        <v>#N/A</v>
      </c>
      <c r="G1950" s="156" t="str">
        <f>IF(OR(ISBLANK('Room Details'!$M1938), 'Room Details'!$M1938 = 0,  'Room Details'!$M1938 = "N/A" ),"Usable","Unusable")</f>
        <v>Usable</v>
      </c>
      <c r="H1950" s="156">
        <f>'Room Details'!$V1938</f>
        <v>0</v>
      </c>
      <c r="I1950" s="156">
        <f>_xlfn.IFNA(ROUNDUP(IF(OR('Room Details'!$J1938=0,ISBLANK('Room Details'!$J1938),'Room Details'!$J1938="N/A"),0,IF('Room Details'!$J1938&gt;$D1950,('Room Details'!$J1938/$E1950)+$F1950,IF('Room Details'!$J1938&lt;=ABS($B1950*$C1950),1,('Room Details'!$J1938/$B1950)+$C1950))),0),0)</f>
        <v>0</v>
      </c>
      <c r="J1950" s="167"/>
      <c r="K1950" s="167"/>
      <c r="L1950" s="156">
        <f t="shared" si="120"/>
        <v>0</v>
      </c>
      <c r="M1950" s="156">
        <f t="shared" si="121"/>
        <v>0</v>
      </c>
      <c r="N1950" s="165"/>
      <c r="O1950" s="165"/>
      <c r="P1950" s="156">
        <f t="shared" si="122"/>
        <v>0</v>
      </c>
      <c r="Q1950" s="156">
        <f t="shared" si="123"/>
        <v>0</v>
      </c>
      <c r="R1950" s="165"/>
      <c r="S1950" s="165"/>
    </row>
    <row r="1951" spans="1:19" x14ac:dyDescent="0.25">
      <c r="A1951" s="156">
        <v>1936</v>
      </c>
      <c r="B1951" s="156" t="e">
        <f>VLOOKUP('Room Details'!$I1939,NCA_Calculations!$I$3:$N$12,2,0)</f>
        <v>#N/A</v>
      </c>
      <c r="C1951" s="156" t="e">
        <f>VLOOKUP('Room Details'!$I1939,NCA_Calculations!$I$3:$N$12,3,0)</f>
        <v>#N/A</v>
      </c>
      <c r="D1951" s="156" t="e">
        <f>VLOOKUP('Room Details'!$I1939,NCA_Calculations!$I$3:$N$12,4,0)</f>
        <v>#N/A</v>
      </c>
      <c r="E1951" s="156" t="e">
        <f>VLOOKUP('Room Details'!$I1939,NCA_Calculations!$I$3:$N$12,5,0)</f>
        <v>#N/A</v>
      </c>
      <c r="F1951" s="156" t="e">
        <f>VLOOKUP('Room Details'!$I1939,NCA_Calculations!$I$3:$N$12,6,0)</f>
        <v>#N/A</v>
      </c>
      <c r="G1951" s="156" t="str">
        <f>IF(OR(ISBLANK('Room Details'!$M1939), 'Room Details'!$M1939 = 0,  'Room Details'!$M1939 = "N/A" ),"Usable","Unusable")</f>
        <v>Usable</v>
      </c>
      <c r="H1951" s="156">
        <f>'Room Details'!$V1939</f>
        <v>0</v>
      </c>
      <c r="I1951" s="156">
        <f>_xlfn.IFNA(ROUNDUP(IF(OR('Room Details'!$J1939=0,ISBLANK('Room Details'!$J1939),'Room Details'!$J1939="N/A"),0,IF('Room Details'!$J1939&gt;$D1951,('Room Details'!$J1939/$E1951)+$F1951,IF('Room Details'!$J1939&lt;=ABS($B1951*$C1951),1,('Room Details'!$J1939/$B1951)+$C1951))),0),0)</f>
        <v>0</v>
      </c>
      <c r="J1951" s="167"/>
      <c r="K1951" s="167"/>
      <c r="L1951" s="156">
        <f t="shared" si="120"/>
        <v>0</v>
      </c>
      <c r="M1951" s="156">
        <f t="shared" si="121"/>
        <v>0</v>
      </c>
      <c r="N1951" s="165"/>
      <c r="O1951" s="165"/>
      <c r="P1951" s="156">
        <f t="shared" si="122"/>
        <v>0</v>
      </c>
      <c r="Q1951" s="156">
        <f t="shared" si="123"/>
        <v>0</v>
      </c>
      <c r="R1951" s="165"/>
      <c r="S1951" s="165"/>
    </row>
    <row r="1952" spans="1:19" x14ac:dyDescent="0.25">
      <c r="A1952" s="156">
        <v>1937</v>
      </c>
      <c r="B1952" s="156" t="e">
        <f>VLOOKUP('Room Details'!$I1940,NCA_Calculations!$I$3:$N$12,2,0)</f>
        <v>#N/A</v>
      </c>
      <c r="C1952" s="156" t="e">
        <f>VLOOKUP('Room Details'!$I1940,NCA_Calculations!$I$3:$N$12,3,0)</f>
        <v>#N/A</v>
      </c>
      <c r="D1952" s="156" t="e">
        <f>VLOOKUP('Room Details'!$I1940,NCA_Calculations!$I$3:$N$12,4,0)</f>
        <v>#N/A</v>
      </c>
      <c r="E1952" s="156" t="e">
        <f>VLOOKUP('Room Details'!$I1940,NCA_Calculations!$I$3:$N$12,5,0)</f>
        <v>#N/A</v>
      </c>
      <c r="F1952" s="156" t="e">
        <f>VLOOKUP('Room Details'!$I1940,NCA_Calculations!$I$3:$N$12,6,0)</f>
        <v>#N/A</v>
      </c>
      <c r="G1952" s="156" t="str">
        <f>IF(OR(ISBLANK('Room Details'!$M1940), 'Room Details'!$M1940 = 0,  'Room Details'!$M1940 = "N/A" ),"Usable","Unusable")</f>
        <v>Usable</v>
      </c>
      <c r="H1952" s="156">
        <f>'Room Details'!$V1940</f>
        <v>0</v>
      </c>
      <c r="I1952" s="156">
        <f>_xlfn.IFNA(ROUNDUP(IF(OR('Room Details'!$J1940=0,ISBLANK('Room Details'!$J1940),'Room Details'!$J1940="N/A"),0,IF('Room Details'!$J1940&gt;$D1952,('Room Details'!$J1940/$E1952)+$F1952,IF('Room Details'!$J1940&lt;=ABS($B1952*$C1952),1,('Room Details'!$J1940/$B1952)+$C1952))),0),0)</f>
        <v>0</v>
      </c>
      <c r="J1952" s="167"/>
      <c r="K1952" s="167"/>
      <c r="L1952" s="156">
        <f t="shared" si="120"/>
        <v>0</v>
      </c>
      <c r="M1952" s="156">
        <f t="shared" si="121"/>
        <v>0</v>
      </c>
      <c r="N1952" s="165"/>
      <c r="O1952" s="165"/>
      <c r="P1952" s="156">
        <f t="shared" si="122"/>
        <v>0</v>
      </c>
      <c r="Q1952" s="156">
        <f t="shared" si="123"/>
        <v>0</v>
      </c>
      <c r="R1952" s="165"/>
      <c r="S1952" s="165"/>
    </row>
    <row r="1953" spans="1:19" x14ac:dyDescent="0.25">
      <c r="A1953" s="156">
        <v>1938</v>
      </c>
      <c r="B1953" s="156" t="e">
        <f>VLOOKUP('Room Details'!$I1941,NCA_Calculations!$I$3:$N$12,2,0)</f>
        <v>#N/A</v>
      </c>
      <c r="C1953" s="156" t="e">
        <f>VLOOKUP('Room Details'!$I1941,NCA_Calculations!$I$3:$N$12,3,0)</f>
        <v>#N/A</v>
      </c>
      <c r="D1953" s="156" t="e">
        <f>VLOOKUP('Room Details'!$I1941,NCA_Calculations!$I$3:$N$12,4,0)</f>
        <v>#N/A</v>
      </c>
      <c r="E1953" s="156" t="e">
        <f>VLOOKUP('Room Details'!$I1941,NCA_Calculations!$I$3:$N$12,5,0)</f>
        <v>#N/A</v>
      </c>
      <c r="F1953" s="156" t="e">
        <f>VLOOKUP('Room Details'!$I1941,NCA_Calculations!$I$3:$N$12,6,0)</f>
        <v>#N/A</v>
      </c>
      <c r="G1953" s="156" t="str">
        <f>IF(OR(ISBLANK('Room Details'!$M1941), 'Room Details'!$M1941 = 0,  'Room Details'!$M1941 = "N/A" ),"Usable","Unusable")</f>
        <v>Usable</v>
      </c>
      <c r="H1953" s="156">
        <f>'Room Details'!$V1941</f>
        <v>0</v>
      </c>
      <c r="I1953" s="156">
        <f>_xlfn.IFNA(ROUNDUP(IF(OR('Room Details'!$J1941=0,ISBLANK('Room Details'!$J1941),'Room Details'!$J1941="N/A"),0,IF('Room Details'!$J1941&gt;$D1953,('Room Details'!$J1941/$E1953)+$F1953,IF('Room Details'!$J1941&lt;=ABS($B1953*$C1953),1,('Room Details'!$J1941/$B1953)+$C1953))),0),0)</f>
        <v>0</v>
      </c>
      <c r="J1953" s="167"/>
      <c r="K1953" s="167"/>
      <c r="L1953" s="156">
        <f t="shared" si="120"/>
        <v>0</v>
      </c>
      <c r="M1953" s="156">
        <f t="shared" si="121"/>
        <v>0</v>
      </c>
      <c r="N1953" s="165"/>
      <c r="O1953" s="165"/>
      <c r="P1953" s="156">
        <f t="shared" si="122"/>
        <v>0</v>
      </c>
      <c r="Q1953" s="156">
        <f t="shared" si="123"/>
        <v>0</v>
      </c>
      <c r="R1953" s="165"/>
      <c r="S1953" s="165"/>
    </row>
    <row r="1954" spans="1:19" x14ac:dyDescent="0.25">
      <c r="A1954" s="156">
        <v>1939</v>
      </c>
      <c r="B1954" s="156" t="e">
        <f>VLOOKUP('Room Details'!$I1942,NCA_Calculations!$I$3:$N$12,2,0)</f>
        <v>#N/A</v>
      </c>
      <c r="C1954" s="156" t="e">
        <f>VLOOKUP('Room Details'!$I1942,NCA_Calculations!$I$3:$N$12,3,0)</f>
        <v>#N/A</v>
      </c>
      <c r="D1954" s="156" t="e">
        <f>VLOOKUP('Room Details'!$I1942,NCA_Calculations!$I$3:$N$12,4,0)</f>
        <v>#N/A</v>
      </c>
      <c r="E1954" s="156" t="e">
        <f>VLOOKUP('Room Details'!$I1942,NCA_Calculations!$I$3:$N$12,5,0)</f>
        <v>#N/A</v>
      </c>
      <c r="F1954" s="156" t="e">
        <f>VLOOKUP('Room Details'!$I1942,NCA_Calculations!$I$3:$N$12,6,0)</f>
        <v>#N/A</v>
      </c>
      <c r="G1954" s="156" t="str">
        <f>IF(OR(ISBLANK('Room Details'!$M1942), 'Room Details'!$M1942 = 0,  'Room Details'!$M1942 = "N/A" ),"Usable","Unusable")</f>
        <v>Usable</v>
      </c>
      <c r="H1954" s="156">
        <f>'Room Details'!$V1942</f>
        <v>0</v>
      </c>
      <c r="I1954" s="156">
        <f>_xlfn.IFNA(ROUNDUP(IF(OR('Room Details'!$J1942=0,ISBLANK('Room Details'!$J1942),'Room Details'!$J1942="N/A"),0,IF('Room Details'!$J1942&gt;$D1954,('Room Details'!$J1942/$E1954)+$F1954,IF('Room Details'!$J1942&lt;=ABS($B1954*$C1954),1,('Room Details'!$J1942/$B1954)+$C1954))),0),0)</f>
        <v>0</v>
      </c>
      <c r="J1954" s="167"/>
      <c r="K1954" s="167"/>
      <c r="L1954" s="156">
        <f t="shared" si="120"/>
        <v>0</v>
      </c>
      <c r="M1954" s="156">
        <f t="shared" si="121"/>
        <v>0</v>
      </c>
      <c r="N1954" s="165"/>
      <c r="O1954" s="165"/>
      <c r="P1954" s="156">
        <f t="shared" si="122"/>
        <v>0</v>
      </c>
      <c r="Q1954" s="156">
        <f t="shared" si="123"/>
        <v>0</v>
      </c>
      <c r="R1954" s="165"/>
      <c r="S1954" s="165"/>
    </row>
    <row r="1955" spans="1:19" x14ac:dyDescent="0.25">
      <c r="A1955" s="156">
        <v>1940</v>
      </c>
      <c r="B1955" s="156" t="e">
        <f>VLOOKUP('Room Details'!$I1943,NCA_Calculations!$I$3:$N$12,2,0)</f>
        <v>#N/A</v>
      </c>
      <c r="C1955" s="156" t="e">
        <f>VLOOKUP('Room Details'!$I1943,NCA_Calculations!$I$3:$N$12,3,0)</f>
        <v>#N/A</v>
      </c>
      <c r="D1955" s="156" t="e">
        <f>VLOOKUP('Room Details'!$I1943,NCA_Calculations!$I$3:$N$12,4,0)</f>
        <v>#N/A</v>
      </c>
      <c r="E1955" s="156" t="e">
        <f>VLOOKUP('Room Details'!$I1943,NCA_Calculations!$I$3:$N$12,5,0)</f>
        <v>#N/A</v>
      </c>
      <c r="F1955" s="156" t="e">
        <f>VLOOKUP('Room Details'!$I1943,NCA_Calculations!$I$3:$N$12,6,0)</f>
        <v>#N/A</v>
      </c>
      <c r="G1955" s="156" t="str">
        <f>IF(OR(ISBLANK('Room Details'!$M1943), 'Room Details'!$M1943 = 0,  'Room Details'!$M1943 = "N/A" ),"Usable","Unusable")</f>
        <v>Usable</v>
      </c>
      <c r="H1955" s="156">
        <f>'Room Details'!$V1943</f>
        <v>0</v>
      </c>
      <c r="I1955" s="156">
        <f>_xlfn.IFNA(ROUNDUP(IF(OR('Room Details'!$J1943=0,ISBLANK('Room Details'!$J1943),'Room Details'!$J1943="N/A"),0,IF('Room Details'!$J1943&gt;$D1955,('Room Details'!$J1943/$E1955)+$F1955,IF('Room Details'!$J1943&lt;=ABS($B1955*$C1955),1,('Room Details'!$J1943/$B1955)+$C1955))),0),0)</f>
        <v>0</v>
      </c>
      <c r="J1955" s="167"/>
      <c r="K1955" s="167"/>
      <c r="L1955" s="156">
        <f t="shared" si="120"/>
        <v>0</v>
      </c>
      <c r="M1955" s="156">
        <f t="shared" si="121"/>
        <v>0</v>
      </c>
      <c r="N1955" s="165"/>
      <c r="O1955" s="165"/>
      <c r="P1955" s="156">
        <f t="shared" si="122"/>
        <v>0</v>
      </c>
      <c r="Q1955" s="156">
        <f t="shared" si="123"/>
        <v>0</v>
      </c>
      <c r="R1955" s="165"/>
      <c r="S1955" s="165"/>
    </row>
    <row r="1956" spans="1:19" x14ac:dyDescent="0.25">
      <c r="A1956" s="156">
        <v>1941</v>
      </c>
      <c r="B1956" s="156" t="e">
        <f>VLOOKUP('Room Details'!$I1944,NCA_Calculations!$I$3:$N$12,2,0)</f>
        <v>#N/A</v>
      </c>
      <c r="C1956" s="156" t="e">
        <f>VLOOKUP('Room Details'!$I1944,NCA_Calculations!$I$3:$N$12,3,0)</f>
        <v>#N/A</v>
      </c>
      <c r="D1956" s="156" t="e">
        <f>VLOOKUP('Room Details'!$I1944,NCA_Calculations!$I$3:$N$12,4,0)</f>
        <v>#N/A</v>
      </c>
      <c r="E1956" s="156" t="e">
        <f>VLOOKUP('Room Details'!$I1944,NCA_Calculations!$I$3:$N$12,5,0)</f>
        <v>#N/A</v>
      </c>
      <c r="F1956" s="156" t="e">
        <f>VLOOKUP('Room Details'!$I1944,NCA_Calculations!$I$3:$N$12,6,0)</f>
        <v>#N/A</v>
      </c>
      <c r="G1956" s="156" t="str">
        <f>IF(OR(ISBLANK('Room Details'!$M1944), 'Room Details'!$M1944 = 0,  'Room Details'!$M1944 = "N/A" ),"Usable","Unusable")</f>
        <v>Usable</v>
      </c>
      <c r="H1956" s="156">
        <f>'Room Details'!$V1944</f>
        <v>0</v>
      </c>
      <c r="I1956" s="156">
        <f>_xlfn.IFNA(ROUNDUP(IF(OR('Room Details'!$J1944=0,ISBLANK('Room Details'!$J1944),'Room Details'!$J1944="N/A"),0,IF('Room Details'!$J1944&gt;$D1956,('Room Details'!$J1944/$E1956)+$F1956,IF('Room Details'!$J1944&lt;=ABS($B1956*$C1956),1,('Room Details'!$J1944/$B1956)+$C1956))),0),0)</f>
        <v>0</v>
      </c>
      <c r="J1956" s="167"/>
      <c r="K1956" s="167"/>
      <c r="L1956" s="156">
        <f t="shared" si="120"/>
        <v>0</v>
      </c>
      <c r="M1956" s="156">
        <f t="shared" si="121"/>
        <v>0</v>
      </c>
      <c r="N1956" s="165"/>
      <c r="O1956" s="165"/>
      <c r="P1956" s="156">
        <f t="shared" si="122"/>
        <v>0</v>
      </c>
      <c r="Q1956" s="156">
        <f t="shared" si="123"/>
        <v>0</v>
      </c>
      <c r="R1956" s="165"/>
      <c r="S1956" s="165"/>
    </row>
    <row r="1957" spans="1:19" x14ac:dyDescent="0.25">
      <c r="A1957" s="156">
        <v>1942</v>
      </c>
      <c r="B1957" s="156" t="e">
        <f>VLOOKUP('Room Details'!$I1945,NCA_Calculations!$I$3:$N$12,2,0)</f>
        <v>#N/A</v>
      </c>
      <c r="C1957" s="156" t="e">
        <f>VLOOKUP('Room Details'!$I1945,NCA_Calculations!$I$3:$N$12,3,0)</f>
        <v>#N/A</v>
      </c>
      <c r="D1957" s="156" t="e">
        <f>VLOOKUP('Room Details'!$I1945,NCA_Calculations!$I$3:$N$12,4,0)</f>
        <v>#N/A</v>
      </c>
      <c r="E1957" s="156" t="e">
        <f>VLOOKUP('Room Details'!$I1945,NCA_Calculations!$I$3:$N$12,5,0)</f>
        <v>#N/A</v>
      </c>
      <c r="F1957" s="156" t="e">
        <f>VLOOKUP('Room Details'!$I1945,NCA_Calculations!$I$3:$N$12,6,0)</f>
        <v>#N/A</v>
      </c>
      <c r="G1957" s="156" t="str">
        <f>IF(OR(ISBLANK('Room Details'!$M1945), 'Room Details'!$M1945 = 0,  'Room Details'!$M1945 = "N/A" ),"Usable","Unusable")</f>
        <v>Usable</v>
      </c>
      <c r="H1957" s="156">
        <f>'Room Details'!$V1945</f>
        <v>0</v>
      </c>
      <c r="I1957" s="156">
        <f>_xlfn.IFNA(ROUNDUP(IF(OR('Room Details'!$J1945=0,ISBLANK('Room Details'!$J1945),'Room Details'!$J1945="N/A"),0,IF('Room Details'!$J1945&gt;$D1957,('Room Details'!$J1945/$E1957)+$F1957,IF('Room Details'!$J1945&lt;=ABS($B1957*$C1957),1,('Room Details'!$J1945/$B1957)+$C1957))),0),0)</f>
        <v>0</v>
      </c>
      <c r="J1957" s="167"/>
      <c r="K1957" s="167"/>
      <c r="L1957" s="156">
        <f t="shared" si="120"/>
        <v>0</v>
      </c>
      <c r="M1957" s="156">
        <f t="shared" si="121"/>
        <v>0</v>
      </c>
      <c r="N1957" s="165"/>
      <c r="O1957" s="165"/>
      <c r="P1957" s="156">
        <f t="shared" si="122"/>
        <v>0</v>
      </c>
      <c r="Q1957" s="156">
        <f t="shared" si="123"/>
        <v>0</v>
      </c>
      <c r="R1957" s="165"/>
      <c r="S1957" s="165"/>
    </row>
    <row r="1958" spans="1:19" x14ac:dyDescent="0.25">
      <c r="A1958" s="156">
        <v>1943</v>
      </c>
      <c r="B1958" s="156" t="e">
        <f>VLOOKUP('Room Details'!$I1946,NCA_Calculations!$I$3:$N$12,2,0)</f>
        <v>#N/A</v>
      </c>
      <c r="C1958" s="156" t="e">
        <f>VLOOKUP('Room Details'!$I1946,NCA_Calculations!$I$3:$N$12,3,0)</f>
        <v>#N/A</v>
      </c>
      <c r="D1958" s="156" t="e">
        <f>VLOOKUP('Room Details'!$I1946,NCA_Calculations!$I$3:$N$12,4,0)</f>
        <v>#N/A</v>
      </c>
      <c r="E1958" s="156" t="e">
        <f>VLOOKUP('Room Details'!$I1946,NCA_Calculations!$I$3:$N$12,5,0)</f>
        <v>#N/A</v>
      </c>
      <c r="F1958" s="156" t="e">
        <f>VLOOKUP('Room Details'!$I1946,NCA_Calculations!$I$3:$N$12,6,0)</f>
        <v>#N/A</v>
      </c>
      <c r="G1958" s="156" t="str">
        <f>IF(OR(ISBLANK('Room Details'!$M1946), 'Room Details'!$M1946 = 0,  'Room Details'!$M1946 = "N/A" ),"Usable","Unusable")</f>
        <v>Usable</v>
      </c>
      <c r="H1958" s="156">
        <f>'Room Details'!$V1946</f>
        <v>0</v>
      </c>
      <c r="I1958" s="156">
        <f>_xlfn.IFNA(ROUNDUP(IF(OR('Room Details'!$J1946=0,ISBLANK('Room Details'!$J1946),'Room Details'!$J1946="N/A"),0,IF('Room Details'!$J1946&gt;$D1958,('Room Details'!$J1946/$E1958)+$F1958,IF('Room Details'!$J1946&lt;=ABS($B1958*$C1958),1,('Room Details'!$J1946/$B1958)+$C1958))),0),0)</f>
        <v>0</v>
      </c>
      <c r="J1958" s="167"/>
      <c r="K1958" s="167"/>
      <c r="L1958" s="156">
        <f t="shared" si="120"/>
        <v>0</v>
      </c>
      <c r="M1958" s="156">
        <f t="shared" si="121"/>
        <v>0</v>
      </c>
      <c r="N1958" s="165"/>
      <c r="O1958" s="165"/>
      <c r="P1958" s="156">
        <f t="shared" si="122"/>
        <v>0</v>
      </c>
      <c r="Q1958" s="156">
        <f t="shared" si="123"/>
        <v>0</v>
      </c>
      <c r="R1958" s="165"/>
      <c r="S1958" s="165"/>
    </row>
    <row r="1959" spans="1:19" x14ac:dyDescent="0.25">
      <c r="A1959" s="156">
        <v>1944</v>
      </c>
      <c r="B1959" s="156" t="e">
        <f>VLOOKUP('Room Details'!$I1947,NCA_Calculations!$I$3:$N$12,2,0)</f>
        <v>#N/A</v>
      </c>
      <c r="C1959" s="156" t="e">
        <f>VLOOKUP('Room Details'!$I1947,NCA_Calculations!$I$3:$N$12,3,0)</f>
        <v>#N/A</v>
      </c>
      <c r="D1959" s="156" t="e">
        <f>VLOOKUP('Room Details'!$I1947,NCA_Calculations!$I$3:$N$12,4,0)</f>
        <v>#N/A</v>
      </c>
      <c r="E1959" s="156" t="e">
        <f>VLOOKUP('Room Details'!$I1947,NCA_Calculations!$I$3:$N$12,5,0)</f>
        <v>#N/A</v>
      </c>
      <c r="F1959" s="156" t="e">
        <f>VLOOKUP('Room Details'!$I1947,NCA_Calculations!$I$3:$N$12,6,0)</f>
        <v>#N/A</v>
      </c>
      <c r="G1959" s="156" t="str">
        <f>IF(OR(ISBLANK('Room Details'!$M1947), 'Room Details'!$M1947 = 0,  'Room Details'!$M1947 = "N/A" ),"Usable","Unusable")</f>
        <v>Usable</v>
      </c>
      <c r="H1959" s="156">
        <f>'Room Details'!$V1947</f>
        <v>0</v>
      </c>
      <c r="I1959" s="156">
        <f>_xlfn.IFNA(ROUNDUP(IF(OR('Room Details'!$J1947=0,ISBLANK('Room Details'!$J1947),'Room Details'!$J1947="N/A"),0,IF('Room Details'!$J1947&gt;$D1959,('Room Details'!$J1947/$E1959)+$F1959,IF('Room Details'!$J1947&lt;=ABS($B1959*$C1959),1,('Room Details'!$J1947/$B1959)+$C1959))),0),0)</f>
        <v>0</v>
      </c>
      <c r="J1959" s="167"/>
      <c r="K1959" s="167"/>
      <c r="L1959" s="156">
        <f t="shared" si="120"/>
        <v>0</v>
      </c>
      <c r="M1959" s="156">
        <f t="shared" si="121"/>
        <v>0</v>
      </c>
      <c r="N1959" s="165"/>
      <c r="O1959" s="165"/>
      <c r="P1959" s="156">
        <f t="shared" si="122"/>
        <v>0</v>
      </c>
      <c r="Q1959" s="156">
        <f t="shared" si="123"/>
        <v>0</v>
      </c>
      <c r="R1959" s="165"/>
      <c r="S1959" s="165"/>
    </row>
    <row r="1960" spans="1:19" x14ac:dyDescent="0.25">
      <c r="A1960" s="156">
        <v>1945</v>
      </c>
      <c r="B1960" s="156" t="e">
        <f>VLOOKUP('Room Details'!$I1948,NCA_Calculations!$I$3:$N$12,2,0)</f>
        <v>#N/A</v>
      </c>
      <c r="C1960" s="156" t="e">
        <f>VLOOKUP('Room Details'!$I1948,NCA_Calculations!$I$3:$N$12,3,0)</f>
        <v>#N/A</v>
      </c>
      <c r="D1960" s="156" t="e">
        <f>VLOOKUP('Room Details'!$I1948,NCA_Calculations!$I$3:$N$12,4,0)</f>
        <v>#N/A</v>
      </c>
      <c r="E1960" s="156" t="e">
        <f>VLOOKUP('Room Details'!$I1948,NCA_Calculations!$I$3:$N$12,5,0)</f>
        <v>#N/A</v>
      </c>
      <c r="F1960" s="156" t="e">
        <f>VLOOKUP('Room Details'!$I1948,NCA_Calculations!$I$3:$N$12,6,0)</f>
        <v>#N/A</v>
      </c>
      <c r="G1960" s="156" t="str">
        <f>IF(OR(ISBLANK('Room Details'!$M1948), 'Room Details'!$M1948 = 0,  'Room Details'!$M1948 = "N/A" ),"Usable","Unusable")</f>
        <v>Usable</v>
      </c>
      <c r="H1960" s="156">
        <f>'Room Details'!$V1948</f>
        <v>0</v>
      </c>
      <c r="I1960" s="156">
        <f>_xlfn.IFNA(ROUNDUP(IF(OR('Room Details'!$J1948=0,ISBLANK('Room Details'!$J1948),'Room Details'!$J1948="N/A"),0,IF('Room Details'!$J1948&gt;$D1960,('Room Details'!$J1948/$E1960)+$F1960,IF('Room Details'!$J1948&lt;=ABS($B1960*$C1960),1,('Room Details'!$J1948/$B1960)+$C1960))),0),0)</f>
        <v>0</v>
      </c>
      <c r="J1960" s="167"/>
      <c r="K1960" s="167"/>
      <c r="L1960" s="156">
        <f t="shared" si="120"/>
        <v>0</v>
      </c>
      <c r="M1960" s="156">
        <f t="shared" si="121"/>
        <v>0</v>
      </c>
      <c r="N1960" s="165"/>
      <c r="O1960" s="165"/>
      <c r="P1960" s="156">
        <f t="shared" si="122"/>
        <v>0</v>
      </c>
      <c r="Q1960" s="156">
        <f t="shared" si="123"/>
        <v>0</v>
      </c>
      <c r="R1960" s="165"/>
      <c r="S1960" s="165"/>
    </row>
    <row r="1961" spans="1:19" x14ac:dyDescent="0.25">
      <c r="A1961" s="156">
        <v>1946</v>
      </c>
      <c r="B1961" s="156" t="e">
        <f>VLOOKUP('Room Details'!$I1949,NCA_Calculations!$I$3:$N$12,2,0)</f>
        <v>#N/A</v>
      </c>
      <c r="C1961" s="156" t="e">
        <f>VLOOKUP('Room Details'!$I1949,NCA_Calculations!$I$3:$N$12,3,0)</f>
        <v>#N/A</v>
      </c>
      <c r="D1961" s="156" t="e">
        <f>VLOOKUP('Room Details'!$I1949,NCA_Calculations!$I$3:$N$12,4,0)</f>
        <v>#N/A</v>
      </c>
      <c r="E1961" s="156" t="e">
        <f>VLOOKUP('Room Details'!$I1949,NCA_Calculations!$I$3:$N$12,5,0)</f>
        <v>#N/A</v>
      </c>
      <c r="F1961" s="156" t="e">
        <f>VLOOKUP('Room Details'!$I1949,NCA_Calculations!$I$3:$N$12,6,0)</f>
        <v>#N/A</v>
      </c>
      <c r="G1961" s="156" t="str">
        <f>IF(OR(ISBLANK('Room Details'!$M1949), 'Room Details'!$M1949 = 0,  'Room Details'!$M1949 = "N/A" ),"Usable","Unusable")</f>
        <v>Usable</v>
      </c>
      <c r="H1961" s="156">
        <f>'Room Details'!$V1949</f>
        <v>0</v>
      </c>
      <c r="I1961" s="156">
        <f>_xlfn.IFNA(ROUNDUP(IF(OR('Room Details'!$J1949=0,ISBLANK('Room Details'!$J1949),'Room Details'!$J1949="N/A"),0,IF('Room Details'!$J1949&gt;$D1961,('Room Details'!$J1949/$E1961)+$F1961,IF('Room Details'!$J1949&lt;=ABS($B1961*$C1961),1,('Room Details'!$J1949/$B1961)+$C1961))),0),0)</f>
        <v>0</v>
      </c>
      <c r="J1961" s="167"/>
      <c r="K1961" s="167"/>
      <c r="L1961" s="156">
        <f t="shared" si="120"/>
        <v>0</v>
      </c>
      <c r="M1961" s="156">
        <f t="shared" si="121"/>
        <v>0</v>
      </c>
      <c r="N1961" s="165"/>
      <c r="O1961" s="165"/>
      <c r="P1961" s="156">
        <f t="shared" si="122"/>
        <v>0</v>
      </c>
      <c r="Q1961" s="156">
        <f t="shared" si="123"/>
        <v>0</v>
      </c>
      <c r="R1961" s="165"/>
      <c r="S1961" s="165"/>
    </row>
    <row r="1962" spans="1:19" x14ac:dyDescent="0.25">
      <c r="A1962" s="156">
        <v>1947</v>
      </c>
      <c r="B1962" s="156" t="e">
        <f>VLOOKUP('Room Details'!$I1950,NCA_Calculations!$I$3:$N$12,2,0)</f>
        <v>#N/A</v>
      </c>
      <c r="C1962" s="156" t="e">
        <f>VLOOKUP('Room Details'!$I1950,NCA_Calculations!$I$3:$N$12,3,0)</f>
        <v>#N/A</v>
      </c>
      <c r="D1962" s="156" t="e">
        <f>VLOOKUP('Room Details'!$I1950,NCA_Calculations!$I$3:$N$12,4,0)</f>
        <v>#N/A</v>
      </c>
      <c r="E1962" s="156" t="e">
        <f>VLOOKUP('Room Details'!$I1950,NCA_Calculations!$I$3:$N$12,5,0)</f>
        <v>#N/A</v>
      </c>
      <c r="F1962" s="156" t="e">
        <f>VLOOKUP('Room Details'!$I1950,NCA_Calculations!$I$3:$N$12,6,0)</f>
        <v>#N/A</v>
      </c>
      <c r="G1962" s="156" t="str">
        <f>IF(OR(ISBLANK('Room Details'!$M1950), 'Room Details'!$M1950 = 0,  'Room Details'!$M1950 = "N/A" ),"Usable","Unusable")</f>
        <v>Usable</v>
      </c>
      <c r="H1962" s="156">
        <f>'Room Details'!$V1950</f>
        <v>0</v>
      </c>
      <c r="I1962" s="156">
        <f>_xlfn.IFNA(ROUNDUP(IF(OR('Room Details'!$J1950=0,ISBLANK('Room Details'!$J1950),'Room Details'!$J1950="N/A"),0,IF('Room Details'!$J1950&gt;$D1962,('Room Details'!$J1950/$E1962)+$F1962,IF('Room Details'!$J1950&lt;=ABS($B1962*$C1962),1,('Room Details'!$J1950/$B1962)+$C1962))),0),0)</f>
        <v>0</v>
      </c>
      <c r="J1962" s="167"/>
      <c r="K1962" s="167"/>
      <c r="L1962" s="156">
        <f t="shared" si="120"/>
        <v>0</v>
      </c>
      <c r="M1962" s="156">
        <f t="shared" si="121"/>
        <v>0</v>
      </c>
      <c r="N1962" s="165"/>
      <c r="O1962" s="165"/>
      <c r="P1962" s="156">
        <f t="shared" si="122"/>
        <v>0</v>
      </c>
      <c r="Q1962" s="156">
        <f t="shared" si="123"/>
        <v>0</v>
      </c>
      <c r="R1962" s="165"/>
      <c r="S1962" s="165"/>
    </row>
    <row r="1963" spans="1:19" x14ac:dyDescent="0.25">
      <c r="A1963" s="156">
        <v>1948</v>
      </c>
      <c r="B1963" s="156" t="e">
        <f>VLOOKUP('Room Details'!$I1951,NCA_Calculations!$I$3:$N$12,2,0)</f>
        <v>#N/A</v>
      </c>
      <c r="C1963" s="156" t="e">
        <f>VLOOKUP('Room Details'!$I1951,NCA_Calculations!$I$3:$N$12,3,0)</f>
        <v>#N/A</v>
      </c>
      <c r="D1963" s="156" t="e">
        <f>VLOOKUP('Room Details'!$I1951,NCA_Calculations!$I$3:$N$12,4,0)</f>
        <v>#N/A</v>
      </c>
      <c r="E1963" s="156" t="e">
        <f>VLOOKUP('Room Details'!$I1951,NCA_Calculations!$I$3:$N$12,5,0)</f>
        <v>#N/A</v>
      </c>
      <c r="F1963" s="156" t="e">
        <f>VLOOKUP('Room Details'!$I1951,NCA_Calculations!$I$3:$N$12,6,0)</f>
        <v>#N/A</v>
      </c>
      <c r="G1963" s="156" t="str">
        <f>IF(OR(ISBLANK('Room Details'!$M1951), 'Room Details'!$M1951 = 0,  'Room Details'!$M1951 = "N/A" ),"Usable","Unusable")</f>
        <v>Usable</v>
      </c>
      <c r="H1963" s="156">
        <f>'Room Details'!$V1951</f>
        <v>0</v>
      </c>
      <c r="I1963" s="156">
        <f>_xlfn.IFNA(ROUNDUP(IF(OR('Room Details'!$J1951=0,ISBLANK('Room Details'!$J1951),'Room Details'!$J1951="N/A"),0,IF('Room Details'!$J1951&gt;$D1963,('Room Details'!$J1951/$E1963)+$F1963,IF('Room Details'!$J1951&lt;=ABS($B1963*$C1963),1,('Room Details'!$J1951/$B1963)+$C1963))),0),0)</f>
        <v>0</v>
      </c>
      <c r="J1963" s="167"/>
      <c r="K1963" s="167"/>
      <c r="L1963" s="156">
        <f t="shared" si="120"/>
        <v>0</v>
      </c>
      <c r="M1963" s="156">
        <f t="shared" si="121"/>
        <v>0</v>
      </c>
      <c r="N1963" s="165"/>
      <c r="O1963" s="165"/>
      <c r="P1963" s="156">
        <f t="shared" si="122"/>
        <v>0</v>
      </c>
      <c r="Q1963" s="156">
        <f t="shared" si="123"/>
        <v>0</v>
      </c>
      <c r="R1963" s="165"/>
      <c r="S1963" s="165"/>
    </row>
    <row r="1964" spans="1:19" x14ac:dyDescent="0.25">
      <c r="A1964" s="156">
        <v>1949</v>
      </c>
      <c r="B1964" s="156" t="e">
        <f>VLOOKUP('Room Details'!$I1952,NCA_Calculations!$I$3:$N$12,2,0)</f>
        <v>#N/A</v>
      </c>
      <c r="C1964" s="156" t="e">
        <f>VLOOKUP('Room Details'!$I1952,NCA_Calculations!$I$3:$N$12,3,0)</f>
        <v>#N/A</v>
      </c>
      <c r="D1964" s="156" t="e">
        <f>VLOOKUP('Room Details'!$I1952,NCA_Calculations!$I$3:$N$12,4,0)</f>
        <v>#N/A</v>
      </c>
      <c r="E1964" s="156" t="e">
        <f>VLOOKUP('Room Details'!$I1952,NCA_Calculations!$I$3:$N$12,5,0)</f>
        <v>#N/A</v>
      </c>
      <c r="F1964" s="156" t="e">
        <f>VLOOKUP('Room Details'!$I1952,NCA_Calculations!$I$3:$N$12,6,0)</f>
        <v>#N/A</v>
      </c>
      <c r="G1964" s="156" t="str">
        <f>IF(OR(ISBLANK('Room Details'!$M1952), 'Room Details'!$M1952 = 0,  'Room Details'!$M1952 = "N/A" ),"Usable","Unusable")</f>
        <v>Usable</v>
      </c>
      <c r="H1964" s="156">
        <f>'Room Details'!$V1952</f>
        <v>0</v>
      </c>
      <c r="I1964" s="156">
        <f>_xlfn.IFNA(ROUNDUP(IF(OR('Room Details'!$J1952=0,ISBLANK('Room Details'!$J1952),'Room Details'!$J1952="N/A"),0,IF('Room Details'!$J1952&gt;$D1964,('Room Details'!$J1952/$E1964)+$F1964,IF('Room Details'!$J1952&lt;=ABS($B1964*$C1964),1,('Room Details'!$J1952/$B1964)+$C1964))),0),0)</f>
        <v>0</v>
      </c>
      <c r="J1964" s="167"/>
      <c r="K1964" s="167"/>
      <c r="L1964" s="156">
        <f t="shared" si="120"/>
        <v>0</v>
      </c>
      <c r="M1964" s="156">
        <f t="shared" si="121"/>
        <v>0</v>
      </c>
      <c r="N1964" s="165"/>
      <c r="O1964" s="165"/>
      <c r="P1964" s="156">
        <f t="shared" si="122"/>
        <v>0</v>
      </c>
      <c r="Q1964" s="156">
        <f t="shared" si="123"/>
        <v>0</v>
      </c>
      <c r="R1964" s="165"/>
      <c r="S1964" s="165"/>
    </row>
    <row r="1965" spans="1:19" x14ac:dyDescent="0.25">
      <c r="A1965" s="156">
        <v>1950</v>
      </c>
      <c r="B1965" s="156" t="e">
        <f>VLOOKUP('Room Details'!$I1953,NCA_Calculations!$I$3:$N$12,2,0)</f>
        <v>#N/A</v>
      </c>
      <c r="C1965" s="156" t="e">
        <f>VLOOKUP('Room Details'!$I1953,NCA_Calculations!$I$3:$N$12,3,0)</f>
        <v>#N/A</v>
      </c>
      <c r="D1965" s="156" t="e">
        <f>VLOOKUP('Room Details'!$I1953,NCA_Calculations!$I$3:$N$12,4,0)</f>
        <v>#N/A</v>
      </c>
      <c r="E1965" s="156" t="e">
        <f>VLOOKUP('Room Details'!$I1953,NCA_Calculations!$I$3:$N$12,5,0)</f>
        <v>#N/A</v>
      </c>
      <c r="F1965" s="156" t="e">
        <f>VLOOKUP('Room Details'!$I1953,NCA_Calculations!$I$3:$N$12,6,0)</f>
        <v>#N/A</v>
      </c>
      <c r="G1965" s="156" t="str">
        <f>IF(OR(ISBLANK('Room Details'!$M1953), 'Room Details'!$M1953 = 0,  'Room Details'!$M1953 = "N/A" ),"Usable","Unusable")</f>
        <v>Usable</v>
      </c>
      <c r="H1965" s="156">
        <f>'Room Details'!$V1953</f>
        <v>0</v>
      </c>
      <c r="I1965" s="156">
        <f>_xlfn.IFNA(ROUNDUP(IF(OR('Room Details'!$J1953=0,ISBLANK('Room Details'!$J1953),'Room Details'!$J1953="N/A"),0,IF('Room Details'!$J1953&gt;$D1965,('Room Details'!$J1953/$E1965)+$F1965,IF('Room Details'!$J1953&lt;=ABS($B1965*$C1965),1,('Room Details'!$J1953/$B1965)+$C1965))),0),0)</f>
        <v>0</v>
      </c>
      <c r="J1965" s="167"/>
      <c r="K1965" s="167"/>
      <c r="L1965" s="156">
        <f t="shared" si="120"/>
        <v>0</v>
      </c>
      <c r="M1965" s="156">
        <f t="shared" si="121"/>
        <v>0</v>
      </c>
      <c r="N1965" s="165"/>
      <c r="O1965" s="165"/>
      <c r="P1965" s="156">
        <f t="shared" si="122"/>
        <v>0</v>
      </c>
      <c r="Q1965" s="156">
        <f t="shared" si="123"/>
        <v>0</v>
      </c>
      <c r="R1965" s="165"/>
      <c r="S1965" s="165"/>
    </row>
    <row r="1966" spans="1:19" x14ac:dyDescent="0.25">
      <c r="A1966" s="156">
        <v>1951</v>
      </c>
      <c r="B1966" s="156" t="e">
        <f>VLOOKUP('Room Details'!$I1954,NCA_Calculations!$I$3:$N$12,2,0)</f>
        <v>#N/A</v>
      </c>
      <c r="C1966" s="156" t="e">
        <f>VLOOKUP('Room Details'!$I1954,NCA_Calculations!$I$3:$N$12,3,0)</f>
        <v>#N/A</v>
      </c>
      <c r="D1966" s="156" t="e">
        <f>VLOOKUP('Room Details'!$I1954,NCA_Calculations!$I$3:$N$12,4,0)</f>
        <v>#N/A</v>
      </c>
      <c r="E1966" s="156" t="e">
        <f>VLOOKUP('Room Details'!$I1954,NCA_Calculations!$I$3:$N$12,5,0)</f>
        <v>#N/A</v>
      </c>
      <c r="F1966" s="156" t="e">
        <f>VLOOKUP('Room Details'!$I1954,NCA_Calculations!$I$3:$N$12,6,0)</f>
        <v>#N/A</v>
      </c>
      <c r="G1966" s="156" t="str">
        <f>IF(OR(ISBLANK('Room Details'!$M1954), 'Room Details'!$M1954 = 0,  'Room Details'!$M1954 = "N/A" ),"Usable","Unusable")</f>
        <v>Usable</v>
      </c>
      <c r="H1966" s="156">
        <f>'Room Details'!$V1954</f>
        <v>0</v>
      </c>
      <c r="I1966" s="156">
        <f>_xlfn.IFNA(ROUNDUP(IF(OR('Room Details'!$J1954=0,ISBLANK('Room Details'!$J1954),'Room Details'!$J1954="N/A"),0,IF('Room Details'!$J1954&gt;$D1966,('Room Details'!$J1954/$E1966)+$F1966,IF('Room Details'!$J1954&lt;=ABS($B1966*$C1966),1,('Room Details'!$J1954/$B1966)+$C1966))),0),0)</f>
        <v>0</v>
      </c>
      <c r="J1966" s="167"/>
      <c r="K1966" s="167"/>
      <c r="L1966" s="156">
        <f t="shared" si="120"/>
        <v>0</v>
      </c>
      <c r="M1966" s="156">
        <f t="shared" si="121"/>
        <v>0</v>
      </c>
      <c r="N1966" s="165"/>
      <c r="O1966" s="165"/>
      <c r="P1966" s="156">
        <f t="shared" si="122"/>
        <v>0</v>
      </c>
      <c r="Q1966" s="156">
        <f t="shared" si="123"/>
        <v>0</v>
      </c>
      <c r="R1966" s="165"/>
      <c r="S1966" s="165"/>
    </row>
    <row r="1967" spans="1:19" x14ac:dyDescent="0.25">
      <c r="A1967" s="156">
        <v>1952</v>
      </c>
      <c r="B1967" s="156" t="e">
        <f>VLOOKUP('Room Details'!$I1955,NCA_Calculations!$I$3:$N$12,2,0)</f>
        <v>#N/A</v>
      </c>
      <c r="C1967" s="156" t="e">
        <f>VLOOKUP('Room Details'!$I1955,NCA_Calculations!$I$3:$N$12,3,0)</f>
        <v>#N/A</v>
      </c>
      <c r="D1967" s="156" t="e">
        <f>VLOOKUP('Room Details'!$I1955,NCA_Calculations!$I$3:$N$12,4,0)</f>
        <v>#N/A</v>
      </c>
      <c r="E1967" s="156" t="e">
        <f>VLOOKUP('Room Details'!$I1955,NCA_Calculations!$I$3:$N$12,5,0)</f>
        <v>#N/A</v>
      </c>
      <c r="F1967" s="156" t="e">
        <f>VLOOKUP('Room Details'!$I1955,NCA_Calculations!$I$3:$N$12,6,0)</f>
        <v>#N/A</v>
      </c>
      <c r="G1967" s="156" t="str">
        <f>IF(OR(ISBLANK('Room Details'!$M1955), 'Room Details'!$M1955 = 0,  'Room Details'!$M1955 = "N/A" ),"Usable","Unusable")</f>
        <v>Usable</v>
      </c>
      <c r="H1967" s="156">
        <f>'Room Details'!$V1955</f>
        <v>0</v>
      </c>
      <c r="I1967" s="156">
        <f>_xlfn.IFNA(ROUNDUP(IF(OR('Room Details'!$J1955=0,ISBLANK('Room Details'!$J1955),'Room Details'!$J1955="N/A"),0,IF('Room Details'!$J1955&gt;$D1967,('Room Details'!$J1955/$E1967)+$F1967,IF('Room Details'!$J1955&lt;=ABS($B1967*$C1967),1,('Room Details'!$J1955/$B1967)+$C1967))),0),0)</f>
        <v>0</v>
      </c>
      <c r="J1967" s="167"/>
      <c r="K1967" s="167"/>
      <c r="L1967" s="156">
        <f t="shared" si="120"/>
        <v>0</v>
      </c>
      <c r="M1967" s="156">
        <f t="shared" si="121"/>
        <v>0</v>
      </c>
      <c r="N1967" s="165"/>
      <c r="O1967" s="165"/>
      <c r="P1967" s="156">
        <f t="shared" si="122"/>
        <v>0</v>
      </c>
      <c r="Q1967" s="156">
        <f t="shared" si="123"/>
        <v>0</v>
      </c>
      <c r="R1967" s="165"/>
      <c r="S1967" s="165"/>
    </row>
    <row r="1968" spans="1:19" x14ac:dyDescent="0.25">
      <c r="A1968" s="156">
        <v>1953</v>
      </c>
      <c r="B1968" s="156" t="e">
        <f>VLOOKUP('Room Details'!$I1956,NCA_Calculations!$I$3:$N$12,2,0)</f>
        <v>#N/A</v>
      </c>
      <c r="C1968" s="156" t="e">
        <f>VLOOKUP('Room Details'!$I1956,NCA_Calculations!$I$3:$N$12,3,0)</f>
        <v>#N/A</v>
      </c>
      <c r="D1968" s="156" t="e">
        <f>VLOOKUP('Room Details'!$I1956,NCA_Calculations!$I$3:$N$12,4,0)</f>
        <v>#N/A</v>
      </c>
      <c r="E1968" s="156" t="e">
        <f>VLOOKUP('Room Details'!$I1956,NCA_Calculations!$I$3:$N$12,5,0)</f>
        <v>#N/A</v>
      </c>
      <c r="F1968" s="156" t="e">
        <f>VLOOKUP('Room Details'!$I1956,NCA_Calculations!$I$3:$N$12,6,0)</f>
        <v>#N/A</v>
      </c>
      <c r="G1968" s="156" t="str">
        <f>IF(OR(ISBLANK('Room Details'!$M1956), 'Room Details'!$M1956 = 0,  'Room Details'!$M1956 = "N/A" ),"Usable","Unusable")</f>
        <v>Usable</v>
      </c>
      <c r="H1968" s="156">
        <f>'Room Details'!$V1956</f>
        <v>0</v>
      </c>
      <c r="I1968" s="156">
        <f>_xlfn.IFNA(ROUNDUP(IF(OR('Room Details'!$J1956=0,ISBLANK('Room Details'!$J1956),'Room Details'!$J1956="N/A"),0,IF('Room Details'!$J1956&gt;$D1968,('Room Details'!$J1956/$E1968)+$F1968,IF('Room Details'!$J1956&lt;=ABS($B1968*$C1968),1,('Room Details'!$J1956/$B1968)+$C1968))),0),0)</f>
        <v>0</v>
      </c>
      <c r="J1968" s="167"/>
      <c r="K1968" s="167"/>
      <c r="L1968" s="156">
        <f t="shared" si="120"/>
        <v>0</v>
      </c>
      <c r="M1968" s="156">
        <f t="shared" si="121"/>
        <v>0</v>
      </c>
      <c r="N1968" s="165"/>
      <c r="O1968" s="165"/>
      <c r="P1968" s="156">
        <f t="shared" si="122"/>
        <v>0</v>
      </c>
      <c r="Q1968" s="156">
        <f t="shared" si="123"/>
        <v>0</v>
      </c>
      <c r="R1968" s="165"/>
      <c r="S1968" s="165"/>
    </row>
    <row r="1969" spans="1:19" x14ac:dyDescent="0.25">
      <c r="A1969" s="156">
        <v>1954</v>
      </c>
      <c r="B1969" s="156" t="e">
        <f>VLOOKUP('Room Details'!$I1957,NCA_Calculations!$I$3:$N$12,2,0)</f>
        <v>#N/A</v>
      </c>
      <c r="C1969" s="156" t="e">
        <f>VLOOKUP('Room Details'!$I1957,NCA_Calculations!$I$3:$N$12,3,0)</f>
        <v>#N/A</v>
      </c>
      <c r="D1969" s="156" t="e">
        <f>VLOOKUP('Room Details'!$I1957,NCA_Calculations!$I$3:$N$12,4,0)</f>
        <v>#N/A</v>
      </c>
      <c r="E1969" s="156" t="e">
        <f>VLOOKUP('Room Details'!$I1957,NCA_Calculations!$I$3:$N$12,5,0)</f>
        <v>#N/A</v>
      </c>
      <c r="F1969" s="156" t="e">
        <f>VLOOKUP('Room Details'!$I1957,NCA_Calculations!$I$3:$N$12,6,0)</f>
        <v>#N/A</v>
      </c>
      <c r="G1969" s="156" t="str">
        <f>IF(OR(ISBLANK('Room Details'!$M1957), 'Room Details'!$M1957 = 0,  'Room Details'!$M1957 = "N/A" ),"Usable","Unusable")</f>
        <v>Usable</v>
      </c>
      <c r="H1969" s="156">
        <f>'Room Details'!$V1957</f>
        <v>0</v>
      </c>
      <c r="I1969" s="156">
        <f>_xlfn.IFNA(ROUNDUP(IF(OR('Room Details'!$J1957=0,ISBLANK('Room Details'!$J1957),'Room Details'!$J1957="N/A"),0,IF('Room Details'!$J1957&gt;$D1969,('Room Details'!$J1957/$E1969)+$F1969,IF('Room Details'!$J1957&lt;=ABS($B1969*$C1969),1,('Room Details'!$J1957/$B1969)+$C1969))),0),0)</f>
        <v>0</v>
      </c>
      <c r="J1969" s="167"/>
      <c r="K1969" s="167"/>
      <c r="L1969" s="156">
        <f t="shared" si="120"/>
        <v>0</v>
      </c>
      <c r="M1969" s="156">
        <f t="shared" si="121"/>
        <v>0</v>
      </c>
      <c r="N1969" s="165"/>
      <c r="O1969" s="165"/>
      <c r="P1969" s="156">
        <f t="shared" si="122"/>
        <v>0</v>
      </c>
      <c r="Q1969" s="156">
        <f t="shared" si="123"/>
        <v>0</v>
      </c>
      <c r="R1969" s="165"/>
      <c r="S1969" s="165"/>
    </row>
    <row r="1970" spans="1:19" x14ac:dyDescent="0.25">
      <c r="A1970" s="156">
        <v>1955</v>
      </c>
      <c r="B1970" s="156" t="e">
        <f>VLOOKUP('Room Details'!$I1958,NCA_Calculations!$I$3:$N$12,2,0)</f>
        <v>#N/A</v>
      </c>
      <c r="C1970" s="156" t="e">
        <f>VLOOKUP('Room Details'!$I1958,NCA_Calculations!$I$3:$N$12,3,0)</f>
        <v>#N/A</v>
      </c>
      <c r="D1970" s="156" t="e">
        <f>VLOOKUP('Room Details'!$I1958,NCA_Calculations!$I$3:$N$12,4,0)</f>
        <v>#N/A</v>
      </c>
      <c r="E1970" s="156" t="e">
        <f>VLOOKUP('Room Details'!$I1958,NCA_Calculations!$I$3:$N$12,5,0)</f>
        <v>#N/A</v>
      </c>
      <c r="F1970" s="156" t="e">
        <f>VLOOKUP('Room Details'!$I1958,NCA_Calculations!$I$3:$N$12,6,0)</f>
        <v>#N/A</v>
      </c>
      <c r="G1970" s="156" t="str">
        <f>IF(OR(ISBLANK('Room Details'!$M1958), 'Room Details'!$M1958 = 0,  'Room Details'!$M1958 = "N/A" ),"Usable","Unusable")</f>
        <v>Usable</v>
      </c>
      <c r="H1970" s="156">
        <f>'Room Details'!$V1958</f>
        <v>0</v>
      </c>
      <c r="I1970" s="156">
        <f>_xlfn.IFNA(ROUNDUP(IF(OR('Room Details'!$J1958=0,ISBLANK('Room Details'!$J1958),'Room Details'!$J1958="N/A"),0,IF('Room Details'!$J1958&gt;$D1970,('Room Details'!$J1958/$E1970)+$F1970,IF('Room Details'!$J1958&lt;=ABS($B1970*$C1970),1,('Room Details'!$J1958/$B1970)+$C1970))),0),0)</f>
        <v>0</v>
      </c>
      <c r="J1970" s="167"/>
      <c r="K1970" s="167"/>
      <c r="L1970" s="156">
        <f t="shared" si="120"/>
        <v>0</v>
      </c>
      <c r="M1970" s="156">
        <f t="shared" si="121"/>
        <v>0</v>
      </c>
      <c r="N1970" s="165"/>
      <c r="O1970" s="165"/>
      <c r="P1970" s="156">
        <f t="shared" si="122"/>
        <v>0</v>
      </c>
      <c r="Q1970" s="156">
        <f t="shared" si="123"/>
        <v>0</v>
      </c>
      <c r="R1970" s="165"/>
      <c r="S1970" s="165"/>
    </row>
    <row r="1971" spans="1:19" x14ac:dyDescent="0.25">
      <c r="A1971" s="156">
        <v>1956</v>
      </c>
      <c r="B1971" s="156" t="e">
        <f>VLOOKUP('Room Details'!$I1959,NCA_Calculations!$I$3:$N$12,2,0)</f>
        <v>#N/A</v>
      </c>
      <c r="C1971" s="156" t="e">
        <f>VLOOKUP('Room Details'!$I1959,NCA_Calculations!$I$3:$N$12,3,0)</f>
        <v>#N/A</v>
      </c>
      <c r="D1971" s="156" t="e">
        <f>VLOOKUP('Room Details'!$I1959,NCA_Calculations!$I$3:$N$12,4,0)</f>
        <v>#N/A</v>
      </c>
      <c r="E1971" s="156" t="e">
        <f>VLOOKUP('Room Details'!$I1959,NCA_Calculations!$I$3:$N$12,5,0)</f>
        <v>#N/A</v>
      </c>
      <c r="F1971" s="156" t="e">
        <f>VLOOKUP('Room Details'!$I1959,NCA_Calculations!$I$3:$N$12,6,0)</f>
        <v>#N/A</v>
      </c>
      <c r="G1971" s="156" t="str">
        <f>IF(OR(ISBLANK('Room Details'!$M1959), 'Room Details'!$M1959 = 0,  'Room Details'!$M1959 = "N/A" ),"Usable","Unusable")</f>
        <v>Usable</v>
      </c>
      <c r="H1971" s="156">
        <f>'Room Details'!$V1959</f>
        <v>0</v>
      </c>
      <c r="I1971" s="156">
        <f>_xlfn.IFNA(ROUNDUP(IF(OR('Room Details'!$J1959=0,ISBLANK('Room Details'!$J1959),'Room Details'!$J1959="N/A"),0,IF('Room Details'!$J1959&gt;$D1971,('Room Details'!$J1959/$E1971)+$F1971,IF('Room Details'!$J1959&lt;=ABS($B1971*$C1971),1,('Room Details'!$J1959/$B1971)+$C1971))),0),0)</f>
        <v>0</v>
      </c>
      <c r="J1971" s="167"/>
      <c r="K1971" s="167"/>
      <c r="L1971" s="156">
        <f t="shared" si="120"/>
        <v>0</v>
      </c>
      <c r="M1971" s="156">
        <f t="shared" si="121"/>
        <v>0</v>
      </c>
      <c r="N1971" s="165"/>
      <c r="O1971" s="165"/>
      <c r="P1971" s="156">
        <f t="shared" si="122"/>
        <v>0</v>
      </c>
      <c r="Q1971" s="156">
        <f t="shared" si="123"/>
        <v>0</v>
      </c>
      <c r="R1971" s="165"/>
      <c r="S1971" s="165"/>
    </row>
    <row r="1972" spans="1:19" x14ac:dyDescent="0.25">
      <c r="A1972" s="156">
        <v>1957</v>
      </c>
      <c r="B1972" s="156" t="e">
        <f>VLOOKUP('Room Details'!$I1960,NCA_Calculations!$I$3:$N$12,2,0)</f>
        <v>#N/A</v>
      </c>
      <c r="C1972" s="156" t="e">
        <f>VLOOKUP('Room Details'!$I1960,NCA_Calculations!$I$3:$N$12,3,0)</f>
        <v>#N/A</v>
      </c>
      <c r="D1972" s="156" t="e">
        <f>VLOOKUP('Room Details'!$I1960,NCA_Calculations!$I$3:$N$12,4,0)</f>
        <v>#N/A</v>
      </c>
      <c r="E1972" s="156" t="e">
        <f>VLOOKUP('Room Details'!$I1960,NCA_Calculations!$I$3:$N$12,5,0)</f>
        <v>#N/A</v>
      </c>
      <c r="F1972" s="156" t="e">
        <f>VLOOKUP('Room Details'!$I1960,NCA_Calculations!$I$3:$N$12,6,0)</f>
        <v>#N/A</v>
      </c>
      <c r="G1972" s="156" t="str">
        <f>IF(OR(ISBLANK('Room Details'!$M1960), 'Room Details'!$M1960 = 0,  'Room Details'!$M1960 = "N/A" ),"Usable","Unusable")</f>
        <v>Usable</v>
      </c>
      <c r="H1972" s="156">
        <f>'Room Details'!$V1960</f>
        <v>0</v>
      </c>
      <c r="I1972" s="156">
        <f>_xlfn.IFNA(ROUNDUP(IF(OR('Room Details'!$J1960=0,ISBLANK('Room Details'!$J1960),'Room Details'!$J1960="N/A"),0,IF('Room Details'!$J1960&gt;$D1972,('Room Details'!$J1960/$E1972)+$F1972,IF('Room Details'!$J1960&lt;=ABS($B1972*$C1972),1,('Room Details'!$J1960/$B1972)+$C1972))),0),0)</f>
        <v>0</v>
      </c>
      <c r="J1972" s="167"/>
      <c r="K1972" s="167"/>
      <c r="L1972" s="156">
        <f t="shared" si="120"/>
        <v>0</v>
      </c>
      <c r="M1972" s="156">
        <f t="shared" si="121"/>
        <v>0</v>
      </c>
      <c r="N1972" s="165"/>
      <c r="O1972" s="165"/>
      <c r="P1972" s="156">
        <f t="shared" si="122"/>
        <v>0</v>
      </c>
      <c r="Q1972" s="156">
        <f t="shared" si="123"/>
        <v>0</v>
      </c>
      <c r="R1972" s="165"/>
      <c r="S1972" s="165"/>
    </row>
    <row r="1973" spans="1:19" x14ac:dyDescent="0.25">
      <c r="A1973" s="156">
        <v>1958</v>
      </c>
      <c r="B1973" s="156" t="e">
        <f>VLOOKUP('Room Details'!$I1961,NCA_Calculations!$I$3:$N$12,2,0)</f>
        <v>#N/A</v>
      </c>
      <c r="C1973" s="156" t="e">
        <f>VLOOKUP('Room Details'!$I1961,NCA_Calculations!$I$3:$N$12,3,0)</f>
        <v>#N/A</v>
      </c>
      <c r="D1973" s="156" t="e">
        <f>VLOOKUP('Room Details'!$I1961,NCA_Calculations!$I$3:$N$12,4,0)</f>
        <v>#N/A</v>
      </c>
      <c r="E1973" s="156" t="e">
        <f>VLOOKUP('Room Details'!$I1961,NCA_Calculations!$I$3:$N$12,5,0)</f>
        <v>#N/A</v>
      </c>
      <c r="F1973" s="156" t="e">
        <f>VLOOKUP('Room Details'!$I1961,NCA_Calculations!$I$3:$N$12,6,0)</f>
        <v>#N/A</v>
      </c>
      <c r="G1973" s="156" t="str">
        <f>IF(OR(ISBLANK('Room Details'!$M1961), 'Room Details'!$M1961 = 0,  'Room Details'!$M1961 = "N/A" ),"Usable","Unusable")</f>
        <v>Usable</v>
      </c>
      <c r="H1973" s="156">
        <f>'Room Details'!$V1961</f>
        <v>0</v>
      </c>
      <c r="I1973" s="156">
        <f>_xlfn.IFNA(ROUNDUP(IF(OR('Room Details'!$J1961=0,ISBLANK('Room Details'!$J1961),'Room Details'!$J1961="N/A"),0,IF('Room Details'!$J1961&gt;$D1973,('Room Details'!$J1961/$E1973)+$F1973,IF('Room Details'!$J1961&lt;=ABS($B1973*$C1973),1,('Room Details'!$J1961/$B1973)+$C1973))),0),0)</f>
        <v>0</v>
      </c>
      <c r="J1973" s="167"/>
      <c r="K1973" s="167"/>
      <c r="L1973" s="156">
        <f t="shared" si="120"/>
        <v>0</v>
      </c>
      <c r="M1973" s="156">
        <f t="shared" si="121"/>
        <v>0</v>
      </c>
      <c r="N1973" s="165"/>
      <c r="O1973" s="165"/>
      <c r="P1973" s="156">
        <f t="shared" si="122"/>
        <v>0</v>
      </c>
      <c r="Q1973" s="156">
        <f t="shared" si="123"/>
        <v>0</v>
      </c>
      <c r="R1973" s="165"/>
      <c r="S1973" s="165"/>
    </row>
    <row r="1974" spans="1:19" x14ac:dyDescent="0.25">
      <c r="A1974" s="156">
        <v>1959</v>
      </c>
      <c r="B1974" s="156" t="e">
        <f>VLOOKUP('Room Details'!$I1962,NCA_Calculations!$I$3:$N$12,2,0)</f>
        <v>#N/A</v>
      </c>
      <c r="C1974" s="156" t="e">
        <f>VLOOKUP('Room Details'!$I1962,NCA_Calculations!$I$3:$N$12,3,0)</f>
        <v>#N/A</v>
      </c>
      <c r="D1974" s="156" t="e">
        <f>VLOOKUP('Room Details'!$I1962,NCA_Calculations!$I$3:$N$12,4,0)</f>
        <v>#N/A</v>
      </c>
      <c r="E1974" s="156" t="e">
        <f>VLOOKUP('Room Details'!$I1962,NCA_Calculations!$I$3:$N$12,5,0)</f>
        <v>#N/A</v>
      </c>
      <c r="F1974" s="156" t="e">
        <f>VLOOKUP('Room Details'!$I1962,NCA_Calculations!$I$3:$N$12,6,0)</f>
        <v>#N/A</v>
      </c>
      <c r="G1974" s="156" t="str">
        <f>IF(OR(ISBLANK('Room Details'!$M1962), 'Room Details'!$M1962 = 0,  'Room Details'!$M1962 = "N/A" ),"Usable","Unusable")</f>
        <v>Usable</v>
      </c>
      <c r="H1974" s="156">
        <f>'Room Details'!$V1962</f>
        <v>0</v>
      </c>
      <c r="I1974" s="156">
        <f>_xlfn.IFNA(ROUNDUP(IF(OR('Room Details'!$J1962=0,ISBLANK('Room Details'!$J1962),'Room Details'!$J1962="N/A"),0,IF('Room Details'!$J1962&gt;$D1974,('Room Details'!$J1962/$E1974)+$F1974,IF('Room Details'!$J1962&lt;=ABS($B1974*$C1974),1,('Room Details'!$J1962/$B1974)+$C1974))),0),0)</f>
        <v>0</v>
      </c>
      <c r="J1974" s="167"/>
      <c r="K1974" s="167"/>
      <c r="L1974" s="156">
        <f t="shared" si="120"/>
        <v>0</v>
      </c>
      <c r="M1974" s="156">
        <f t="shared" si="121"/>
        <v>0</v>
      </c>
      <c r="N1974" s="165"/>
      <c r="O1974" s="165"/>
      <c r="P1974" s="156">
        <f t="shared" si="122"/>
        <v>0</v>
      </c>
      <c r="Q1974" s="156">
        <f t="shared" si="123"/>
        <v>0</v>
      </c>
      <c r="R1974" s="165"/>
      <c r="S1974" s="165"/>
    </row>
    <row r="1975" spans="1:19" x14ac:dyDescent="0.25">
      <c r="A1975" s="156">
        <v>1960</v>
      </c>
      <c r="B1975" s="156" t="e">
        <f>VLOOKUP('Room Details'!$I1963,NCA_Calculations!$I$3:$N$12,2,0)</f>
        <v>#N/A</v>
      </c>
      <c r="C1975" s="156" t="e">
        <f>VLOOKUP('Room Details'!$I1963,NCA_Calculations!$I$3:$N$12,3,0)</f>
        <v>#N/A</v>
      </c>
      <c r="D1975" s="156" t="e">
        <f>VLOOKUP('Room Details'!$I1963,NCA_Calculations!$I$3:$N$12,4,0)</f>
        <v>#N/A</v>
      </c>
      <c r="E1975" s="156" t="e">
        <f>VLOOKUP('Room Details'!$I1963,NCA_Calculations!$I$3:$N$12,5,0)</f>
        <v>#N/A</v>
      </c>
      <c r="F1975" s="156" t="e">
        <f>VLOOKUP('Room Details'!$I1963,NCA_Calculations!$I$3:$N$12,6,0)</f>
        <v>#N/A</v>
      </c>
      <c r="G1975" s="156" t="str">
        <f>IF(OR(ISBLANK('Room Details'!$M1963), 'Room Details'!$M1963 = 0,  'Room Details'!$M1963 = "N/A" ),"Usable","Unusable")</f>
        <v>Usable</v>
      </c>
      <c r="H1975" s="156">
        <f>'Room Details'!$V1963</f>
        <v>0</v>
      </c>
      <c r="I1975" s="156">
        <f>_xlfn.IFNA(ROUNDUP(IF(OR('Room Details'!$J1963=0,ISBLANK('Room Details'!$J1963),'Room Details'!$J1963="N/A"),0,IF('Room Details'!$J1963&gt;$D1975,('Room Details'!$J1963/$E1975)+$F1975,IF('Room Details'!$J1963&lt;=ABS($B1975*$C1975),1,('Room Details'!$J1963/$B1975)+$C1975))),0),0)</f>
        <v>0</v>
      </c>
      <c r="J1975" s="167"/>
      <c r="K1975" s="167"/>
      <c r="L1975" s="156">
        <f t="shared" si="120"/>
        <v>0</v>
      </c>
      <c r="M1975" s="156">
        <f t="shared" si="121"/>
        <v>0</v>
      </c>
      <c r="N1975" s="165"/>
      <c r="O1975" s="165"/>
      <c r="P1975" s="156">
        <f t="shared" si="122"/>
        <v>0</v>
      </c>
      <c r="Q1975" s="156">
        <f t="shared" si="123"/>
        <v>0</v>
      </c>
      <c r="R1975" s="165"/>
      <c r="S1975" s="165"/>
    </row>
    <row r="1976" spans="1:19" x14ac:dyDescent="0.25">
      <c r="A1976" s="156">
        <v>1961</v>
      </c>
      <c r="B1976" s="156" t="e">
        <f>VLOOKUP('Room Details'!$I1964,NCA_Calculations!$I$3:$N$12,2,0)</f>
        <v>#N/A</v>
      </c>
      <c r="C1976" s="156" t="e">
        <f>VLOOKUP('Room Details'!$I1964,NCA_Calculations!$I$3:$N$12,3,0)</f>
        <v>#N/A</v>
      </c>
      <c r="D1976" s="156" t="e">
        <f>VLOOKUP('Room Details'!$I1964,NCA_Calculations!$I$3:$N$12,4,0)</f>
        <v>#N/A</v>
      </c>
      <c r="E1976" s="156" t="e">
        <f>VLOOKUP('Room Details'!$I1964,NCA_Calculations!$I$3:$N$12,5,0)</f>
        <v>#N/A</v>
      </c>
      <c r="F1976" s="156" t="e">
        <f>VLOOKUP('Room Details'!$I1964,NCA_Calculations!$I$3:$N$12,6,0)</f>
        <v>#N/A</v>
      </c>
      <c r="G1976" s="156" t="str">
        <f>IF(OR(ISBLANK('Room Details'!$M1964), 'Room Details'!$M1964 = 0,  'Room Details'!$M1964 = "N/A" ),"Usable","Unusable")</f>
        <v>Usable</v>
      </c>
      <c r="H1976" s="156">
        <f>'Room Details'!$V1964</f>
        <v>0</v>
      </c>
      <c r="I1976" s="156">
        <f>_xlfn.IFNA(ROUNDUP(IF(OR('Room Details'!$J1964=0,ISBLANK('Room Details'!$J1964),'Room Details'!$J1964="N/A"),0,IF('Room Details'!$J1964&gt;$D1976,('Room Details'!$J1964/$E1976)+$F1976,IF('Room Details'!$J1964&lt;=ABS($B1976*$C1976),1,('Room Details'!$J1964/$B1976)+$C1976))),0),0)</f>
        <v>0</v>
      </c>
      <c r="J1976" s="167"/>
      <c r="K1976" s="167"/>
      <c r="L1976" s="156">
        <f t="shared" si="120"/>
        <v>0</v>
      </c>
      <c r="M1976" s="156">
        <f t="shared" si="121"/>
        <v>0</v>
      </c>
      <c r="N1976" s="165"/>
      <c r="O1976" s="165"/>
      <c r="P1976" s="156">
        <f t="shared" si="122"/>
        <v>0</v>
      </c>
      <c r="Q1976" s="156">
        <f t="shared" si="123"/>
        <v>0</v>
      </c>
      <c r="R1976" s="165"/>
      <c r="S1976" s="165"/>
    </row>
    <row r="1977" spans="1:19" x14ac:dyDescent="0.25">
      <c r="A1977" s="156">
        <v>1962</v>
      </c>
      <c r="B1977" s="156" t="e">
        <f>VLOOKUP('Room Details'!$I1965,NCA_Calculations!$I$3:$N$12,2,0)</f>
        <v>#N/A</v>
      </c>
      <c r="C1977" s="156" t="e">
        <f>VLOOKUP('Room Details'!$I1965,NCA_Calculations!$I$3:$N$12,3,0)</f>
        <v>#N/A</v>
      </c>
      <c r="D1977" s="156" t="e">
        <f>VLOOKUP('Room Details'!$I1965,NCA_Calculations!$I$3:$N$12,4,0)</f>
        <v>#N/A</v>
      </c>
      <c r="E1977" s="156" t="e">
        <f>VLOOKUP('Room Details'!$I1965,NCA_Calculations!$I$3:$N$12,5,0)</f>
        <v>#N/A</v>
      </c>
      <c r="F1977" s="156" t="e">
        <f>VLOOKUP('Room Details'!$I1965,NCA_Calculations!$I$3:$N$12,6,0)</f>
        <v>#N/A</v>
      </c>
      <c r="G1977" s="156" t="str">
        <f>IF(OR(ISBLANK('Room Details'!$M1965), 'Room Details'!$M1965 = 0,  'Room Details'!$M1965 = "N/A" ),"Usable","Unusable")</f>
        <v>Usable</v>
      </c>
      <c r="H1977" s="156">
        <f>'Room Details'!$V1965</f>
        <v>0</v>
      </c>
      <c r="I1977" s="156">
        <f>_xlfn.IFNA(ROUNDUP(IF(OR('Room Details'!$J1965=0,ISBLANK('Room Details'!$J1965),'Room Details'!$J1965="N/A"),0,IF('Room Details'!$J1965&gt;$D1977,('Room Details'!$J1965/$E1977)+$F1977,IF('Room Details'!$J1965&lt;=ABS($B1977*$C1977),1,('Room Details'!$J1965/$B1977)+$C1977))),0),0)</f>
        <v>0</v>
      </c>
      <c r="J1977" s="167"/>
      <c r="K1977" s="167"/>
      <c r="L1977" s="156">
        <f t="shared" si="120"/>
        <v>0</v>
      </c>
      <c r="M1977" s="156">
        <f t="shared" si="121"/>
        <v>0</v>
      </c>
      <c r="N1977" s="165"/>
      <c r="O1977" s="165"/>
      <c r="P1977" s="156">
        <f t="shared" si="122"/>
        <v>0</v>
      </c>
      <c r="Q1977" s="156">
        <f t="shared" si="123"/>
        <v>0</v>
      </c>
      <c r="R1977" s="165"/>
      <c r="S1977" s="165"/>
    </row>
    <row r="1978" spans="1:19" x14ac:dyDescent="0.25">
      <c r="A1978" s="156">
        <v>1963</v>
      </c>
      <c r="B1978" s="156" t="e">
        <f>VLOOKUP('Room Details'!$I1966,NCA_Calculations!$I$3:$N$12,2,0)</f>
        <v>#N/A</v>
      </c>
      <c r="C1978" s="156" t="e">
        <f>VLOOKUP('Room Details'!$I1966,NCA_Calculations!$I$3:$N$12,3,0)</f>
        <v>#N/A</v>
      </c>
      <c r="D1978" s="156" t="e">
        <f>VLOOKUP('Room Details'!$I1966,NCA_Calculations!$I$3:$N$12,4,0)</f>
        <v>#N/A</v>
      </c>
      <c r="E1978" s="156" t="e">
        <f>VLOOKUP('Room Details'!$I1966,NCA_Calculations!$I$3:$N$12,5,0)</f>
        <v>#N/A</v>
      </c>
      <c r="F1978" s="156" t="e">
        <f>VLOOKUP('Room Details'!$I1966,NCA_Calculations!$I$3:$N$12,6,0)</f>
        <v>#N/A</v>
      </c>
      <c r="G1978" s="156" t="str">
        <f>IF(OR(ISBLANK('Room Details'!$M1966), 'Room Details'!$M1966 = 0,  'Room Details'!$M1966 = "N/A" ),"Usable","Unusable")</f>
        <v>Usable</v>
      </c>
      <c r="H1978" s="156">
        <f>'Room Details'!$V1966</f>
        <v>0</v>
      </c>
      <c r="I1978" s="156">
        <f>_xlfn.IFNA(ROUNDUP(IF(OR('Room Details'!$J1966=0,ISBLANK('Room Details'!$J1966),'Room Details'!$J1966="N/A"),0,IF('Room Details'!$J1966&gt;$D1978,('Room Details'!$J1966/$E1978)+$F1978,IF('Room Details'!$J1966&lt;=ABS($B1978*$C1978),1,('Room Details'!$J1966/$B1978)+$C1978))),0),0)</f>
        <v>0</v>
      </c>
      <c r="J1978" s="167"/>
      <c r="K1978" s="167"/>
      <c r="L1978" s="156">
        <f t="shared" si="120"/>
        <v>0</v>
      </c>
      <c r="M1978" s="156">
        <f t="shared" si="121"/>
        <v>0</v>
      </c>
      <c r="N1978" s="165"/>
      <c r="O1978" s="165"/>
      <c r="P1978" s="156">
        <f t="shared" si="122"/>
        <v>0</v>
      </c>
      <c r="Q1978" s="156">
        <f t="shared" si="123"/>
        <v>0</v>
      </c>
      <c r="R1978" s="165"/>
      <c r="S1978" s="165"/>
    </row>
    <row r="1979" spans="1:19" x14ac:dyDescent="0.25">
      <c r="A1979" s="156">
        <v>1964</v>
      </c>
      <c r="B1979" s="156" t="e">
        <f>VLOOKUP('Room Details'!$I1967,NCA_Calculations!$I$3:$N$12,2,0)</f>
        <v>#N/A</v>
      </c>
      <c r="C1979" s="156" t="e">
        <f>VLOOKUP('Room Details'!$I1967,NCA_Calculations!$I$3:$N$12,3,0)</f>
        <v>#N/A</v>
      </c>
      <c r="D1979" s="156" t="e">
        <f>VLOOKUP('Room Details'!$I1967,NCA_Calculations!$I$3:$N$12,4,0)</f>
        <v>#N/A</v>
      </c>
      <c r="E1979" s="156" t="e">
        <f>VLOOKUP('Room Details'!$I1967,NCA_Calculations!$I$3:$N$12,5,0)</f>
        <v>#N/A</v>
      </c>
      <c r="F1979" s="156" t="e">
        <f>VLOOKUP('Room Details'!$I1967,NCA_Calculations!$I$3:$N$12,6,0)</f>
        <v>#N/A</v>
      </c>
      <c r="G1979" s="156" t="str">
        <f>IF(OR(ISBLANK('Room Details'!$M1967), 'Room Details'!$M1967 = 0,  'Room Details'!$M1967 = "N/A" ),"Usable","Unusable")</f>
        <v>Usable</v>
      </c>
      <c r="H1979" s="156">
        <f>'Room Details'!$V1967</f>
        <v>0</v>
      </c>
      <c r="I1979" s="156">
        <f>_xlfn.IFNA(ROUNDUP(IF(OR('Room Details'!$J1967=0,ISBLANK('Room Details'!$J1967),'Room Details'!$J1967="N/A"),0,IF('Room Details'!$J1967&gt;$D1979,('Room Details'!$J1967/$E1979)+$F1979,IF('Room Details'!$J1967&lt;=ABS($B1979*$C1979),1,('Room Details'!$J1967/$B1979)+$C1979))),0),0)</f>
        <v>0</v>
      </c>
      <c r="J1979" s="167"/>
      <c r="K1979" s="167"/>
      <c r="L1979" s="156">
        <f t="shared" si="120"/>
        <v>0</v>
      </c>
      <c r="M1979" s="156">
        <f t="shared" si="121"/>
        <v>0</v>
      </c>
      <c r="N1979" s="165"/>
      <c r="O1979" s="165"/>
      <c r="P1979" s="156">
        <f t="shared" si="122"/>
        <v>0</v>
      </c>
      <c r="Q1979" s="156">
        <f t="shared" si="123"/>
        <v>0</v>
      </c>
      <c r="R1979" s="165"/>
      <c r="S1979" s="165"/>
    </row>
    <row r="1980" spans="1:19" x14ac:dyDescent="0.25">
      <c r="A1980" s="156">
        <v>1965</v>
      </c>
      <c r="B1980" s="156" t="e">
        <f>VLOOKUP('Room Details'!$I1968,NCA_Calculations!$I$3:$N$12,2,0)</f>
        <v>#N/A</v>
      </c>
      <c r="C1980" s="156" t="e">
        <f>VLOOKUP('Room Details'!$I1968,NCA_Calculations!$I$3:$N$12,3,0)</f>
        <v>#N/A</v>
      </c>
      <c r="D1980" s="156" t="e">
        <f>VLOOKUP('Room Details'!$I1968,NCA_Calculations!$I$3:$N$12,4,0)</f>
        <v>#N/A</v>
      </c>
      <c r="E1980" s="156" t="e">
        <f>VLOOKUP('Room Details'!$I1968,NCA_Calculations!$I$3:$N$12,5,0)</f>
        <v>#N/A</v>
      </c>
      <c r="F1980" s="156" t="e">
        <f>VLOOKUP('Room Details'!$I1968,NCA_Calculations!$I$3:$N$12,6,0)</f>
        <v>#N/A</v>
      </c>
      <c r="G1980" s="156" t="str">
        <f>IF(OR(ISBLANK('Room Details'!$M1968), 'Room Details'!$M1968 = 0,  'Room Details'!$M1968 = "N/A" ),"Usable","Unusable")</f>
        <v>Usable</v>
      </c>
      <c r="H1980" s="156">
        <f>'Room Details'!$V1968</f>
        <v>0</v>
      </c>
      <c r="I1980" s="156">
        <f>_xlfn.IFNA(ROUNDUP(IF(OR('Room Details'!$J1968=0,ISBLANK('Room Details'!$J1968),'Room Details'!$J1968="N/A"),0,IF('Room Details'!$J1968&gt;$D1980,('Room Details'!$J1968/$E1980)+$F1980,IF('Room Details'!$J1968&lt;=ABS($B1980*$C1980),1,('Room Details'!$J1968/$B1980)+$C1980))),0),0)</f>
        <v>0</v>
      </c>
      <c r="J1980" s="167"/>
      <c r="K1980" s="167"/>
      <c r="L1980" s="156">
        <f t="shared" si="120"/>
        <v>0</v>
      </c>
      <c r="M1980" s="156">
        <f t="shared" si="121"/>
        <v>0</v>
      </c>
      <c r="N1980" s="165"/>
      <c r="O1980" s="165"/>
      <c r="P1980" s="156">
        <f t="shared" si="122"/>
        <v>0</v>
      </c>
      <c r="Q1980" s="156">
        <f t="shared" si="123"/>
        <v>0</v>
      </c>
      <c r="R1980" s="165"/>
      <c r="S1980" s="165"/>
    </row>
    <row r="1981" spans="1:19" x14ac:dyDescent="0.25">
      <c r="A1981" s="156">
        <v>1966</v>
      </c>
      <c r="B1981" s="156" t="e">
        <f>VLOOKUP('Room Details'!$I1969,NCA_Calculations!$I$3:$N$12,2,0)</f>
        <v>#N/A</v>
      </c>
      <c r="C1981" s="156" t="e">
        <f>VLOOKUP('Room Details'!$I1969,NCA_Calculations!$I$3:$N$12,3,0)</f>
        <v>#N/A</v>
      </c>
      <c r="D1981" s="156" t="e">
        <f>VLOOKUP('Room Details'!$I1969,NCA_Calculations!$I$3:$N$12,4,0)</f>
        <v>#N/A</v>
      </c>
      <c r="E1981" s="156" t="e">
        <f>VLOOKUP('Room Details'!$I1969,NCA_Calculations!$I$3:$N$12,5,0)</f>
        <v>#N/A</v>
      </c>
      <c r="F1981" s="156" t="e">
        <f>VLOOKUP('Room Details'!$I1969,NCA_Calculations!$I$3:$N$12,6,0)</f>
        <v>#N/A</v>
      </c>
      <c r="G1981" s="156" t="str">
        <f>IF(OR(ISBLANK('Room Details'!$M1969), 'Room Details'!$M1969 = 0,  'Room Details'!$M1969 = "N/A" ),"Usable","Unusable")</f>
        <v>Usable</v>
      </c>
      <c r="H1981" s="156">
        <f>'Room Details'!$V1969</f>
        <v>0</v>
      </c>
      <c r="I1981" s="156">
        <f>_xlfn.IFNA(ROUNDUP(IF(OR('Room Details'!$J1969=0,ISBLANK('Room Details'!$J1969),'Room Details'!$J1969="N/A"),0,IF('Room Details'!$J1969&gt;$D1981,('Room Details'!$J1969/$E1981)+$F1981,IF('Room Details'!$J1969&lt;=ABS($B1981*$C1981),1,('Room Details'!$J1969/$B1981)+$C1981))),0),0)</f>
        <v>0</v>
      </c>
      <c r="J1981" s="167"/>
      <c r="K1981" s="167"/>
      <c r="L1981" s="156">
        <f t="shared" si="120"/>
        <v>0</v>
      </c>
      <c r="M1981" s="156">
        <f t="shared" si="121"/>
        <v>0</v>
      </c>
      <c r="N1981" s="165"/>
      <c r="O1981" s="165"/>
      <c r="P1981" s="156">
        <f t="shared" si="122"/>
        <v>0</v>
      </c>
      <c r="Q1981" s="156">
        <f t="shared" si="123"/>
        <v>0</v>
      </c>
      <c r="R1981" s="165"/>
      <c r="S1981" s="165"/>
    </row>
    <row r="1982" spans="1:19" x14ac:dyDescent="0.25">
      <c r="A1982" s="156">
        <v>1967</v>
      </c>
      <c r="B1982" s="156" t="e">
        <f>VLOOKUP('Room Details'!$I1970,NCA_Calculations!$I$3:$N$12,2,0)</f>
        <v>#N/A</v>
      </c>
      <c r="C1982" s="156" t="e">
        <f>VLOOKUP('Room Details'!$I1970,NCA_Calculations!$I$3:$N$12,3,0)</f>
        <v>#N/A</v>
      </c>
      <c r="D1982" s="156" t="e">
        <f>VLOOKUP('Room Details'!$I1970,NCA_Calculations!$I$3:$N$12,4,0)</f>
        <v>#N/A</v>
      </c>
      <c r="E1982" s="156" t="e">
        <f>VLOOKUP('Room Details'!$I1970,NCA_Calculations!$I$3:$N$12,5,0)</f>
        <v>#N/A</v>
      </c>
      <c r="F1982" s="156" t="e">
        <f>VLOOKUP('Room Details'!$I1970,NCA_Calculations!$I$3:$N$12,6,0)</f>
        <v>#N/A</v>
      </c>
      <c r="G1982" s="156" t="str">
        <f>IF(OR(ISBLANK('Room Details'!$M1970), 'Room Details'!$M1970 = 0,  'Room Details'!$M1970 = "N/A" ),"Usable","Unusable")</f>
        <v>Usable</v>
      </c>
      <c r="H1982" s="156">
        <f>'Room Details'!$V1970</f>
        <v>0</v>
      </c>
      <c r="I1982" s="156">
        <f>_xlfn.IFNA(ROUNDUP(IF(OR('Room Details'!$J1970=0,ISBLANK('Room Details'!$J1970),'Room Details'!$J1970="N/A"),0,IF('Room Details'!$J1970&gt;$D1982,('Room Details'!$J1970/$E1982)+$F1982,IF('Room Details'!$J1970&lt;=ABS($B1982*$C1982),1,('Room Details'!$J1970/$B1982)+$C1982))),0),0)</f>
        <v>0</v>
      </c>
      <c r="J1982" s="167"/>
      <c r="K1982" s="167"/>
      <c r="L1982" s="156">
        <f t="shared" si="120"/>
        <v>0</v>
      </c>
      <c r="M1982" s="156">
        <f t="shared" si="121"/>
        <v>0</v>
      </c>
      <c r="N1982" s="165"/>
      <c r="O1982" s="165"/>
      <c r="P1982" s="156">
        <f t="shared" si="122"/>
        <v>0</v>
      </c>
      <c r="Q1982" s="156">
        <f t="shared" si="123"/>
        <v>0</v>
      </c>
      <c r="R1982" s="165"/>
      <c r="S1982" s="165"/>
    </row>
    <row r="1983" spans="1:19" x14ac:dyDescent="0.25">
      <c r="A1983" s="156">
        <v>1968</v>
      </c>
      <c r="B1983" s="156" t="e">
        <f>VLOOKUP('Room Details'!$I1971,NCA_Calculations!$I$3:$N$12,2,0)</f>
        <v>#N/A</v>
      </c>
      <c r="C1983" s="156" t="e">
        <f>VLOOKUP('Room Details'!$I1971,NCA_Calculations!$I$3:$N$12,3,0)</f>
        <v>#N/A</v>
      </c>
      <c r="D1983" s="156" t="e">
        <f>VLOOKUP('Room Details'!$I1971,NCA_Calculations!$I$3:$N$12,4,0)</f>
        <v>#N/A</v>
      </c>
      <c r="E1983" s="156" t="e">
        <f>VLOOKUP('Room Details'!$I1971,NCA_Calculations!$I$3:$N$12,5,0)</f>
        <v>#N/A</v>
      </c>
      <c r="F1983" s="156" t="e">
        <f>VLOOKUP('Room Details'!$I1971,NCA_Calculations!$I$3:$N$12,6,0)</f>
        <v>#N/A</v>
      </c>
      <c r="G1983" s="156" t="str">
        <f>IF(OR(ISBLANK('Room Details'!$M1971), 'Room Details'!$M1971 = 0,  'Room Details'!$M1971 = "N/A" ),"Usable","Unusable")</f>
        <v>Usable</v>
      </c>
      <c r="H1983" s="156">
        <f>'Room Details'!$V1971</f>
        <v>0</v>
      </c>
      <c r="I1983" s="156">
        <f>_xlfn.IFNA(ROUNDUP(IF(OR('Room Details'!$J1971=0,ISBLANK('Room Details'!$J1971),'Room Details'!$J1971="N/A"),0,IF('Room Details'!$J1971&gt;$D1983,('Room Details'!$J1971/$E1983)+$F1983,IF('Room Details'!$J1971&lt;=ABS($B1983*$C1983),1,('Room Details'!$J1971/$B1983)+$C1983))),0),0)</f>
        <v>0</v>
      </c>
      <c r="J1983" s="167"/>
      <c r="K1983" s="167"/>
      <c r="L1983" s="156">
        <f t="shared" si="120"/>
        <v>0</v>
      </c>
      <c r="M1983" s="156">
        <f t="shared" si="121"/>
        <v>0</v>
      </c>
      <c r="N1983" s="165"/>
      <c r="O1983" s="165"/>
      <c r="P1983" s="156">
        <f t="shared" si="122"/>
        <v>0</v>
      </c>
      <c r="Q1983" s="156">
        <f t="shared" si="123"/>
        <v>0</v>
      </c>
      <c r="R1983" s="165"/>
      <c r="S1983" s="165"/>
    </row>
    <row r="1984" spans="1:19" x14ac:dyDescent="0.25">
      <c r="A1984" s="156">
        <v>1969</v>
      </c>
      <c r="B1984" s="156" t="e">
        <f>VLOOKUP('Room Details'!$I1972,NCA_Calculations!$I$3:$N$12,2,0)</f>
        <v>#N/A</v>
      </c>
      <c r="C1984" s="156" t="e">
        <f>VLOOKUP('Room Details'!$I1972,NCA_Calculations!$I$3:$N$12,3,0)</f>
        <v>#N/A</v>
      </c>
      <c r="D1984" s="156" t="e">
        <f>VLOOKUP('Room Details'!$I1972,NCA_Calculations!$I$3:$N$12,4,0)</f>
        <v>#N/A</v>
      </c>
      <c r="E1984" s="156" t="e">
        <f>VLOOKUP('Room Details'!$I1972,NCA_Calculations!$I$3:$N$12,5,0)</f>
        <v>#N/A</v>
      </c>
      <c r="F1984" s="156" t="e">
        <f>VLOOKUP('Room Details'!$I1972,NCA_Calculations!$I$3:$N$12,6,0)</f>
        <v>#N/A</v>
      </c>
      <c r="G1984" s="156" t="str">
        <f>IF(OR(ISBLANK('Room Details'!$M1972), 'Room Details'!$M1972 = 0,  'Room Details'!$M1972 = "N/A" ),"Usable","Unusable")</f>
        <v>Usable</v>
      </c>
      <c r="H1984" s="156">
        <f>'Room Details'!$V1972</f>
        <v>0</v>
      </c>
      <c r="I1984" s="156">
        <f>_xlfn.IFNA(ROUNDUP(IF(OR('Room Details'!$J1972=0,ISBLANK('Room Details'!$J1972),'Room Details'!$J1972="N/A"),0,IF('Room Details'!$J1972&gt;$D1984,('Room Details'!$J1972/$E1984)+$F1984,IF('Room Details'!$J1972&lt;=ABS($B1984*$C1984),1,('Room Details'!$J1972/$B1984)+$C1984))),0),0)</f>
        <v>0</v>
      </c>
      <c r="J1984" s="167"/>
      <c r="K1984" s="167"/>
      <c r="L1984" s="156">
        <f t="shared" si="120"/>
        <v>0</v>
      </c>
      <c r="M1984" s="156">
        <f t="shared" si="121"/>
        <v>0</v>
      </c>
      <c r="N1984" s="165"/>
      <c r="O1984" s="165"/>
      <c r="P1984" s="156">
        <f t="shared" si="122"/>
        <v>0</v>
      </c>
      <c r="Q1984" s="156">
        <f t="shared" si="123"/>
        <v>0</v>
      </c>
      <c r="R1984" s="165"/>
      <c r="S1984" s="165"/>
    </row>
    <row r="1985" spans="1:19" x14ac:dyDescent="0.25">
      <c r="A1985" s="156">
        <v>1970</v>
      </c>
      <c r="B1985" s="156" t="e">
        <f>VLOOKUP('Room Details'!$I1973,NCA_Calculations!$I$3:$N$12,2,0)</f>
        <v>#N/A</v>
      </c>
      <c r="C1985" s="156" t="e">
        <f>VLOOKUP('Room Details'!$I1973,NCA_Calculations!$I$3:$N$12,3,0)</f>
        <v>#N/A</v>
      </c>
      <c r="D1985" s="156" t="e">
        <f>VLOOKUP('Room Details'!$I1973,NCA_Calculations!$I$3:$N$12,4,0)</f>
        <v>#N/A</v>
      </c>
      <c r="E1985" s="156" t="e">
        <f>VLOOKUP('Room Details'!$I1973,NCA_Calculations!$I$3:$N$12,5,0)</f>
        <v>#N/A</v>
      </c>
      <c r="F1985" s="156" t="e">
        <f>VLOOKUP('Room Details'!$I1973,NCA_Calculations!$I$3:$N$12,6,0)</f>
        <v>#N/A</v>
      </c>
      <c r="G1985" s="156" t="str">
        <f>IF(OR(ISBLANK('Room Details'!$M1973), 'Room Details'!$M1973 = 0,  'Room Details'!$M1973 = "N/A" ),"Usable","Unusable")</f>
        <v>Usable</v>
      </c>
      <c r="H1985" s="156">
        <f>'Room Details'!$V1973</f>
        <v>0</v>
      </c>
      <c r="I1985" s="156">
        <f>_xlfn.IFNA(ROUNDUP(IF(OR('Room Details'!$J1973=0,ISBLANK('Room Details'!$J1973),'Room Details'!$J1973="N/A"),0,IF('Room Details'!$J1973&gt;$D1985,('Room Details'!$J1973/$E1985)+$F1985,IF('Room Details'!$J1973&lt;=ABS($B1985*$C1985),1,('Room Details'!$J1973/$B1985)+$C1985))),0),0)</f>
        <v>0</v>
      </c>
      <c r="J1985" s="167"/>
      <c r="K1985" s="167"/>
      <c r="L1985" s="156">
        <f t="shared" si="120"/>
        <v>0</v>
      </c>
      <c r="M1985" s="156">
        <f t="shared" si="121"/>
        <v>0</v>
      </c>
      <c r="N1985" s="165"/>
      <c r="O1985" s="165"/>
      <c r="P1985" s="156">
        <f t="shared" si="122"/>
        <v>0</v>
      </c>
      <c r="Q1985" s="156">
        <f t="shared" si="123"/>
        <v>0</v>
      </c>
      <c r="R1985" s="165"/>
      <c r="S1985" s="165"/>
    </row>
    <row r="1986" spans="1:19" x14ac:dyDescent="0.25">
      <c r="A1986" s="156">
        <v>1971</v>
      </c>
      <c r="B1986" s="156" t="e">
        <f>VLOOKUP('Room Details'!$I1974,NCA_Calculations!$I$3:$N$12,2,0)</f>
        <v>#N/A</v>
      </c>
      <c r="C1986" s="156" t="e">
        <f>VLOOKUP('Room Details'!$I1974,NCA_Calculations!$I$3:$N$12,3,0)</f>
        <v>#N/A</v>
      </c>
      <c r="D1986" s="156" t="e">
        <f>VLOOKUP('Room Details'!$I1974,NCA_Calculations!$I$3:$N$12,4,0)</f>
        <v>#N/A</v>
      </c>
      <c r="E1986" s="156" t="e">
        <f>VLOOKUP('Room Details'!$I1974,NCA_Calculations!$I$3:$N$12,5,0)</f>
        <v>#N/A</v>
      </c>
      <c r="F1986" s="156" t="e">
        <f>VLOOKUP('Room Details'!$I1974,NCA_Calculations!$I$3:$N$12,6,0)</f>
        <v>#N/A</v>
      </c>
      <c r="G1986" s="156" t="str">
        <f>IF(OR(ISBLANK('Room Details'!$M1974), 'Room Details'!$M1974 = 0,  'Room Details'!$M1974 = "N/A" ),"Usable","Unusable")</f>
        <v>Usable</v>
      </c>
      <c r="H1986" s="156">
        <f>'Room Details'!$V1974</f>
        <v>0</v>
      </c>
      <c r="I1986" s="156">
        <f>_xlfn.IFNA(ROUNDUP(IF(OR('Room Details'!$J1974=0,ISBLANK('Room Details'!$J1974),'Room Details'!$J1974="N/A"),0,IF('Room Details'!$J1974&gt;$D1986,('Room Details'!$J1974/$E1986)+$F1986,IF('Room Details'!$J1974&lt;=ABS($B1986*$C1986),1,('Room Details'!$J1974/$B1986)+$C1986))),0),0)</f>
        <v>0</v>
      </c>
      <c r="J1986" s="167"/>
      <c r="K1986" s="167"/>
      <c r="L1986" s="156">
        <f t="shared" si="120"/>
        <v>0</v>
      </c>
      <c r="M1986" s="156">
        <f t="shared" si="121"/>
        <v>0</v>
      </c>
      <c r="N1986" s="165"/>
      <c r="O1986" s="165"/>
      <c r="P1986" s="156">
        <f t="shared" si="122"/>
        <v>0</v>
      </c>
      <c r="Q1986" s="156">
        <f t="shared" si="123"/>
        <v>0</v>
      </c>
      <c r="R1986" s="165"/>
      <c r="S1986" s="165"/>
    </row>
    <row r="1987" spans="1:19" x14ac:dyDescent="0.25">
      <c r="A1987" s="156">
        <v>1972</v>
      </c>
      <c r="B1987" s="156" t="e">
        <f>VLOOKUP('Room Details'!$I1975,NCA_Calculations!$I$3:$N$12,2,0)</f>
        <v>#N/A</v>
      </c>
      <c r="C1987" s="156" t="e">
        <f>VLOOKUP('Room Details'!$I1975,NCA_Calculations!$I$3:$N$12,3,0)</f>
        <v>#N/A</v>
      </c>
      <c r="D1987" s="156" t="e">
        <f>VLOOKUP('Room Details'!$I1975,NCA_Calculations!$I$3:$N$12,4,0)</f>
        <v>#N/A</v>
      </c>
      <c r="E1987" s="156" t="e">
        <f>VLOOKUP('Room Details'!$I1975,NCA_Calculations!$I$3:$N$12,5,0)</f>
        <v>#N/A</v>
      </c>
      <c r="F1987" s="156" t="e">
        <f>VLOOKUP('Room Details'!$I1975,NCA_Calculations!$I$3:$N$12,6,0)</f>
        <v>#N/A</v>
      </c>
      <c r="G1987" s="156" t="str">
        <f>IF(OR(ISBLANK('Room Details'!$M1975), 'Room Details'!$M1975 = 0,  'Room Details'!$M1975 = "N/A" ),"Usable","Unusable")</f>
        <v>Usable</v>
      </c>
      <c r="H1987" s="156">
        <f>'Room Details'!$V1975</f>
        <v>0</v>
      </c>
      <c r="I1987" s="156">
        <f>_xlfn.IFNA(ROUNDUP(IF(OR('Room Details'!$J1975=0,ISBLANK('Room Details'!$J1975),'Room Details'!$J1975="N/A"),0,IF('Room Details'!$J1975&gt;$D1987,('Room Details'!$J1975/$E1987)+$F1987,IF('Room Details'!$J1975&lt;=ABS($B1987*$C1987),1,('Room Details'!$J1975/$B1987)+$C1987))),0),0)</f>
        <v>0</v>
      </c>
      <c r="J1987" s="167"/>
      <c r="K1987" s="167"/>
      <c r="L1987" s="156">
        <f t="shared" si="120"/>
        <v>0</v>
      </c>
      <c r="M1987" s="156">
        <f t="shared" si="121"/>
        <v>0</v>
      </c>
      <c r="N1987" s="165"/>
      <c r="O1987" s="165"/>
      <c r="P1987" s="156">
        <f t="shared" si="122"/>
        <v>0</v>
      </c>
      <c r="Q1987" s="156">
        <f t="shared" si="123"/>
        <v>0</v>
      </c>
      <c r="R1987" s="165"/>
      <c r="S1987" s="165"/>
    </row>
    <row r="1988" spans="1:19" x14ac:dyDescent="0.25">
      <c r="A1988" s="156">
        <v>1973</v>
      </c>
      <c r="B1988" s="156" t="e">
        <f>VLOOKUP('Room Details'!$I1976,NCA_Calculations!$I$3:$N$12,2,0)</f>
        <v>#N/A</v>
      </c>
      <c r="C1988" s="156" t="e">
        <f>VLOOKUP('Room Details'!$I1976,NCA_Calculations!$I$3:$N$12,3,0)</f>
        <v>#N/A</v>
      </c>
      <c r="D1988" s="156" t="e">
        <f>VLOOKUP('Room Details'!$I1976,NCA_Calculations!$I$3:$N$12,4,0)</f>
        <v>#N/A</v>
      </c>
      <c r="E1988" s="156" t="e">
        <f>VLOOKUP('Room Details'!$I1976,NCA_Calculations!$I$3:$N$12,5,0)</f>
        <v>#N/A</v>
      </c>
      <c r="F1988" s="156" t="e">
        <f>VLOOKUP('Room Details'!$I1976,NCA_Calculations!$I$3:$N$12,6,0)</f>
        <v>#N/A</v>
      </c>
      <c r="G1988" s="156" t="str">
        <f>IF(OR(ISBLANK('Room Details'!$M1976), 'Room Details'!$M1976 = 0,  'Room Details'!$M1976 = "N/A" ),"Usable","Unusable")</f>
        <v>Usable</v>
      </c>
      <c r="H1988" s="156">
        <f>'Room Details'!$V1976</f>
        <v>0</v>
      </c>
      <c r="I1988" s="156">
        <f>_xlfn.IFNA(ROUNDUP(IF(OR('Room Details'!$J1976=0,ISBLANK('Room Details'!$J1976),'Room Details'!$J1976="N/A"),0,IF('Room Details'!$J1976&gt;$D1988,('Room Details'!$J1976/$E1988)+$F1988,IF('Room Details'!$J1976&lt;=ABS($B1988*$C1988),1,('Room Details'!$J1976/$B1988)+$C1988))),0),0)</f>
        <v>0</v>
      </c>
      <c r="J1988" s="167"/>
      <c r="K1988" s="167"/>
      <c r="L1988" s="156">
        <f t="shared" si="120"/>
        <v>0</v>
      </c>
      <c r="M1988" s="156">
        <f t="shared" si="121"/>
        <v>0</v>
      </c>
      <c r="N1988" s="165"/>
      <c r="O1988" s="165"/>
      <c r="P1988" s="156">
        <f t="shared" si="122"/>
        <v>0</v>
      </c>
      <c r="Q1988" s="156">
        <f t="shared" si="123"/>
        <v>0</v>
      </c>
      <c r="R1988" s="165"/>
      <c r="S1988" s="165"/>
    </row>
    <row r="1989" spans="1:19" x14ac:dyDescent="0.25">
      <c r="A1989" s="156">
        <v>1974</v>
      </c>
      <c r="B1989" s="156" t="e">
        <f>VLOOKUP('Room Details'!$I1977,NCA_Calculations!$I$3:$N$12,2,0)</f>
        <v>#N/A</v>
      </c>
      <c r="C1989" s="156" t="e">
        <f>VLOOKUP('Room Details'!$I1977,NCA_Calculations!$I$3:$N$12,3,0)</f>
        <v>#N/A</v>
      </c>
      <c r="D1989" s="156" t="e">
        <f>VLOOKUP('Room Details'!$I1977,NCA_Calculations!$I$3:$N$12,4,0)</f>
        <v>#N/A</v>
      </c>
      <c r="E1989" s="156" t="e">
        <f>VLOOKUP('Room Details'!$I1977,NCA_Calculations!$I$3:$N$12,5,0)</f>
        <v>#N/A</v>
      </c>
      <c r="F1989" s="156" t="e">
        <f>VLOOKUP('Room Details'!$I1977,NCA_Calculations!$I$3:$N$12,6,0)</f>
        <v>#N/A</v>
      </c>
      <c r="G1989" s="156" t="str">
        <f>IF(OR(ISBLANK('Room Details'!$M1977), 'Room Details'!$M1977 = 0,  'Room Details'!$M1977 = "N/A" ),"Usable","Unusable")</f>
        <v>Usable</v>
      </c>
      <c r="H1989" s="156">
        <f>'Room Details'!$V1977</f>
        <v>0</v>
      </c>
      <c r="I1989" s="156">
        <f>_xlfn.IFNA(ROUNDUP(IF(OR('Room Details'!$J1977=0,ISBLANK('Room Details'!$J1977),'Room Details'!$J1977="N/A"),0,IF('Room Details'!$J1977&gt;$D1989,('Room Details'!$J1977/$E1989)+$F1989,IF('Room Details'!$J1977&lt;=ABS($B1989*$C1989),1,('Room Details'!$J1977/$B1989)+$C1989))),0),0)</f>
        <v>0</v>
      </c>
      <c r="J1989" s="167"/>
      <c r="K1989" s="167"/>
      <c r="L1989" s="156">
        <f t="shared" si="120"/>
        <v>0</v>
      </c>
      <c r="M1989" s="156">
        <f t="shared" si="121"/>
        <v>0</v>
      </c>
      <c r="N1989" s="165"/>
      <c r="O1989" s="165"/>
      <c r="P1989" s="156">
        <f t="shared" si="122"/>
        <v>0</v>
      </c>
      <c r="Q1989" s="156">
        <f t="shared" si="123"/>
        <v>0</v>
      </c>
      <c r="R1989" s="165"/>
      <c r="S1989" s="165"/>
    </row>
    <row r="1990" spans="1:19" x14ac:dyDescent="0.25">
      <c r="A1990" s="156">
        <v>1975</v>
      </c>
      <c r="B1990" s="156" t="e">
        <f>VLOOKUP('Room Details'!$I1978,NCA_Calculations!$I$3:$N$12,2,0)</f>
        <v>#N/A</v>
      </c>
      <c r="C1990" s="156" t="e">
        <f>VLOOKUP('Room Details'!$I1978,NCA_Calculations!$I$3:$N$12,3,0)</f>
        <v>#N/A</v>
      </c>
      <c r="D1990" s="156" t="e">
        <f>VLOOKUP('Room Details'!$I1978,NCA_Calculations!$I$3:$N$12,4,0)</f>
        <v>#N/A</v>
      </c>
      <c r="E1990" s="156" t="e">
        <f>VLOOKUP('Room Details'!$I1978,NCA_Calculations!$I$3:$N$12,5,0)</f>
        <v>#N/A</v>
      </c>
      <c r="F1990" s="156" t="e">
        <f>VLOOKUP('Room Details'!$I1978,NCA_Calculations!$I$3:$N$12,6,0)</f>
        <v>#N/A</v>
      </c>
      <c r="G1990" s="156" t="str">
        <f>IF(OR(ISBLANK('Room Details'!$M1978), 'Room Details'!$M1978 = 0,  'Room Details'!$M1978 = "N/A" ),"Usable","Unusable")</f>
        <v>Usable</v>
      </c>
      <c r="H1990" s="156">
        <f>'Room Details'!$V1978</f>
        <v>0</v>
      </c>
      <c r="I1990" s="156">
        <f>_xlfn.IFNA(ROUNDUP(IF(OR('Room Details'!$J1978=0,ISBLANK('Room Details'!$J1978),'Room Details'!$J1978="N/A"),0,IF('Room Details'!$J1978&gt;$D1990,('Room Details'!$J1978/$E1990)+$F1990,IF('Room Details'!$J1978&lt;=ABS($B1990*$C1990),1,('Room Details'!$J1978/$B1990)+$C1990))),0),0)</f>
        <v>0</v>
      </c>
      <c r="J1990" s="167"/>
      <c r="K1990" s="167"/>
      <c r="L1990" s="156">
        <f t="shared" si="120"/>
        <v>0</v>
      </c>
      <c r="M1990" s="156">
        <f t="shared" si="121"/>
        <v>0</v>
      </c>
      <c r="N1990" s="165"/>
      <c r="O1990" s="165"/>
      <c r="P1990" s="156">
        <f t="shared" si="122"/>
        <v>0</v>
      </c>
      <c r="Q1990" s="156">
        <f t="shared" si="123"/>
        <v>0</v>
      </c>
      <c r="R1990" s="165"/>
      <c r="S1990" s="165"/>
    </row>
    <row r="1991" spans="1:19" x14ac:dyDescent="0.25">
      <c r="A1991" s="156">
        <v>1976</v>
      </c>
      <c r="B1991" s="156" t="e">
        <f>VLOOKUP('Room Details'!$I1979,NCA_Calculations!$I$3:$N$12,2,0)</f>
        <v>#N/A</v>
      </c>
      <c r="C1991" s="156" t="e">
        <f>VLOOKUP('Room Details'!$I1979,NCA_Calculations!$I$3:$N$12,3,0)</f>
        <v>#N/A</v>
      </c>
      <c r="D1991" s="156" t="e">
        <f>VLOOKUP('Room Details'!$I1979,NCA_Calculations!$I$3:$N$12,4,0)</f>
        <v>#N/A</v>
      </c>
      <c r="E1991" s="156" t="e">
        <f>VLOOKUP('Room Details'!$I1979,NCA_Calculations!$I$3:$N$12,5,0)</f>
        <v>#N/A</v>
      </c>
      <c r="F1991" s="156" t="e">
        <f>VLOOKUP('Room Details'!$I1979,NCA_Calculations!$I$3:$N$12,6,0)</f>
        <v>#N/A</v>
      </c>
      <c r="G1991" s="156" t="str">
        <f>IF(OR(ISBLANK('Room Details'!$M1979), 'Room Details'!$M1979 = 0,  'Room Details'!$M1979 = "N/A" ),"Usable","Unusable")</f>
        <v>Usable</v>
      </c>
      <c r="H1991" s="156">
        <f>'Room Details'!$V1979</f>
        <v>0</v>
      </c>
      <c r="I1991" s="156">
        <f>_xlfn.IFNA(ROUNDUP(IF(OR('Room Details'!$J1979=0,ISBLANK('Room Details'!$J1979),'Room Details'!$J1979="N/A"),0,IF('Room Details'!$J1979&gt;$D1991,('Room Details'!$J1979/$E1991)+$F1991,IF('Room Details'!$J1979&lt;=ABS($B1991*$C1991),1,('Room Details'!$J1979/$B1991)+$C1991))),0),0)</f>
        <v>0</v>
      </c>
      <c r="J1991" s="167"/>
      <c r="K1991" s="167"/>
      <c r="L1991" s="156">
        <f t="shared" si="120"/>
        <v>0</v>
      </c>
      <c r="M1991" s="156">
        <f t="shared" si="121"/>
        <v>0</v>
      </c>
      <c r="N1991" s="165"/>
      <c r="O1991" s="165"/>
      <c r="P1991" s="156">
        <f t="shared" si="122"/>
        <v>0</v>
      </c>
      <c r="Q1991" s="156">
        <f t="shared" si="123"/>
        <v>0</v>
      </c>
      <c r="R1991" s="165"/>
      <c r="S1991" s="165"/>
    </row>
    <row r="1992" spans="1:19" x14ac:dyDescent="0.25">
      <c r="A1992" s="156">
        <v>1977</v>
      </c>
      <c r="B1992" s="156" t="e">
        <f>VLOOKUP('Room Details'!$I1980,NCA_Calculations!$I$3:$N$12,2,0)</f>
        <v>#N/A</v>
      </c>
      <c r="C1992" s="156" t="e">
        <f>VLOOKUP('Room Details'!$I1980,NCA_Calculations!$I$3:$N$12,3,0)</f>
        <v>#N/A</v>
      </c>
      <c r="D1992" s="156" t="e">
        <f>VLOOKUP('Room Details'!$I1980,NCA_Calculations!$I$3:$N$12,4,0)</f>
        <v>#N/A</v>
      </c>
      <c r="E1992" s="156" t="e">
        <f>VLOOKUP('Room Details'!$I1980,NCA_Calculations!$I$3:$N$12,5,0)</f>
        <v>#N/A</v>
      </c>
      <c r="F1992" s="156" t="e">
        <f>VLOOKUP('Room Details'!$I1980,NCA_Calculations!$I$3:$N$12,6,0)</f>
        <v>#N/A</v>
      </c>
      <c r="G1992" s="156" t="str">
        <f>IF(OR(ISBLANK('Room Details'!$M1980), 'Room Details'!$M1980 = 0,  'Room Details'!$M1980 = "N/A" ),"Usable","Unusable")</f>
        <v>Usable</v>
      </c>
      <c r="H1992" s="156">
        <f>'Room Details'!$V1980</f>
        <v>0</v>
      </c>
      <c r="I1992" s="156">
        <f>_xlfn.IFNA(ROUNDUP(IF(OR('Room Details'!$J1980=0,ISBLANK('Room Details'!$J1980),'Room Details'!$J1980="N/A"),0,IF('Room Details'!$J1980&gt;$D1992,('Room Details'!$J1980/$E1992)+$F1992,IF('Room Details'!$J1980&lt;=ABS($B1992*$C1992),1,('Room Details'!$J1980/$B1992)+$C1992))),0),0)</f>
        <v>0</v>
      </c>
      <c r="J1992" s="167"/>
      <c r="K1992" s="167"/>
      <c r="L1992" s="156">
        <f t="shared" si="120"/>
        <v>0</v>
      </c>
      <c r="M1992" s="156">
        <f t="shared" si="121"/>
        <v>0</v>
      </c>
      <c r="N1992" s="165"/>
      <c r="O1992" s="165"/>
      <c r="P1992" s="156">
        <f t="shared" si="122"/>
        <v>0</v>
      </c>
      <c r="Q1992" s="156">
        <f t="shared" si="123"/>
        <v>0</v>
      </c>
      <c r="R1992" s="165"/>
      <c r="S1992" s="165"/>
    </row>
    <row r="1993" spans="1:19" x14ac:dyDescent="0.25">
      <c r="A1993" s="156">
        <v>1978</v>
      </c>
      <c r="B1993" s="156" t="e">
        <f>VLOOKUP('Room Details'!$I1981,NCA_Calculations!$I$3:$N$12,2,0)</f>
        <v>#N/A</v>
      </c>
      <c r="C1993" s="156" t="e">
        <f>VLOOKUP('Room Details'!$I1981,NCA_Calculations!$I$3:$N$12,3,0)</f>
        <v>#N/A</v>
      </c>
      <c r="D1993" s="156" t="e">
        <f>VLOOKUP('Room Details'!$I1981,NCA_Calculations!$I$3:$N$12,4,0)</f>
        <v>#N/A</v>
      </c>
      <c r="E1993" s="156" t="e">
        <f>VLOOKUP('Room Details'!$I1981,NCA_Calculations!$I$3:$N$12,5,0)</f>
        <v>#N/A</v>
      </c>
      <c r="F1993" s="156" t="e">
        <f>VLOOKUP('Room Details'!$I1981,NCA_Calculations!$I$3:$N$12,6,0)</f>
        <v>#N/A</v>
      </c>
      <c r="G1993" s="156" t="str">
        <f>IF(OR(ISBLANK('Room Details'!$M1981), 'Room Details'!$M1981 = 0,  'Room Details'!$M1981 = "N/A" ),"Usable","Unusable")</f>
        <v>Usable</v>
      </c>
      <c r="H1993" s="156">
        <f>'Room Details'!$V1981</f>
        <v>0</v>
      </c>
      <c r="I1993" s="156">
        <f>_xlfn.IFNA(ROUNDUP(IF(OR('Room Details'!$J1981=0,ISBLANK('Room Details'!$J1981),'Room Details'!$J1981="N/A"),0,IF('Room Details'!$J1981&gt;$D1993,('Room Details'!$J1981/$E1993)+$F1993,IF('Room Details'!$J1981&lt;=ABS($B1993*$C1993),1,('Room Details'!$J1981/$B1993)+$C1993))),0),0)</f>
        <v>0</v>
      </c>
      <c r="J1993" s="167"/>
      <c r="K1993" s="167"/>
      <c r="L1993" s="156">
        <f t="shared" si="120"/>
        <v>0</v>
      </c>
      <c r="M1993" s="156">
        <f t="shared" si="121"/>
        <v>0</v>
      </c>
      <c r="N1993" s="165"/>
      <c r="O1993" s="165"/>
      <c r="P1993" s="156">
        <f t="shared" si="122"/>
        <v>0</v>
      </c>
      <c r="Q1993" s="156">
        <f t="shared" si="123"/>
        <v>0</v>
      </c>
      <c r="R1993" s="165"/>
      <c r="S1993" s="165"/>
    </row>
    <row r="1994" spans="1:19" x14ac:dyDescent="0.25">
      <c r="A1994" s="156">
        <v>1979</v>
      </c>
      <c r="B1994" s="156" t="e">
        <f>VLOOKUP('Room Details'!$I1982,NCA_Calculations!$I$3:$N$12,2,0)</f>
        <v>#N/A</v>
      </c>
      <c r="C1994" s="156" t="e">
        <f>VLOOKUP('Room Details'!$I1982,NCA_Calculations!$I$3:$N$12,3,0)</f>
        <v>#N/A</v>
      </c>
      <c r="D1994" s="156" t="e">
        <f>VLOOKUP('Room Details'!$I1982,NCA_Calculations!$I$3:$N$12,4,0)</f>
        <v>#N/A</v>
      </c>
      <c r="E1994" s="156" t="e">
        <f>VLOOKUP('Room Details'!$I1982,NCA_Calculations!$I$3:$N$12,5,0)</f>
        <v>#N/A</v>
      </c>
      <c r="F1994" s="156" t="e">
        <f>VLOOKUP('Room Details'!$I1982,NCA_Calculations!$I$3:$N$12,6,0)</f>
        <v>#N/A</v>
      </c>
      <c r="G1994" s="156" t="str">
        <f>IF(OR(ISBLANK('Room Details'!$M1982), 'Room Details'!$M1982 = 0,  'Room Details'!$M1982 = "N/A" ),"Usable","Unusable")</f>
        <v>Usable</v>
      </c>
      <c r="H1994" s="156">
        <f>'Room Details'!$V1982</f>
        <v>0</v>
      </c>
      <c r="I1994" s="156">
        <f>_xlfn.IFNA(ROUNDUP(IF(OR('Room Details'!$J1982=0,ISBLANK('Room Details'!$J1982),'Room Details'!$J1982="N/A"),0,IF('Room Details'!$J1982&gt;$D1994,('Room Details'!$J1982/$E1994)+$F1994,IF('Room Details'!$J1982&lt;=ABS($B1994*$C1994),1,('Room Details'!$J1982/$B1994)+$C1994))),0),0)</f>
        <v>0</v>
      </c>
      <c r="J1994" s="167"/>
      <c r="K1994" s="167"/>
      <c r="L1994" s="156">
        <f t="shared" si="120"/>
        <v>0</v>
      </c>
      <c r="M1994" s="156">
        <f t="shared" si="121"/>
        <v>0</v>
      </c>
      <c r="N1994" s="165"/>
      <c r="O1994" s="165"/>
      <c r="P1994" s="156">
        <f t="shared" si="122"/>
        <v>0</v>
      </c>
      <c r="Q1994" s="156">
        <f t="shared" si="123"/>
        <v>0</v>
      </c>
      <c r="R1994" s="165"/>
      <c r="S1994" s="165"/>
    </row>
    <row r="1995" spans="1:19" x14ac:dyDescent="0.25">
      <c r="A1995" s="156">
        <v>1980</v>
      </c>
      <c r="B1995" s="156" t="e">
        <f>VLOOKUP('Room Details'!$I1983,NCA_Calculations!$I$3:$N$12,2,0)</f>
        <v>#N/A</v>
      </c>
      <c r="C1995" s="156" t="e">
        <f>VLOOKUP('Room Details'!$I1983,NCA_Calculations!$I$3:$N$12,3,0)</f>
        <v>#N/A</v>
      </c>
      <c r="D1995" s="156" t="e">
        <f>VLOOKUP('Room Details'!$I1983,NCA_Calculations!$I$3:$N$12,4,0)</f>
        <v>#N/A</v>
      </c>
      <c r="E1995" s="156" t="e">
        <f>VLOOKUP('Room Details'!$I1983,NCA_Calculations!$I$3:$N$12,5,0)</f>
        <v>#N/A</v>
      </c>
      <c r="F1995" s="156" t="e">
        <f>VLOOKUP('Room Details'!$I1983,NCA_Calculations!$I$3:$N$12,6,0)</f>
        <v>#N/A</v>
      </c>
      <c r="G1995" s="156" t="str">
        <f>IF(OR(ISBLANK('Room Details'!$M1983), 'Room Details'!$M1983 = 0,  'Room Details'!$M1983 = "N/A" ),"Usable","Unusable")</f>
        <v>Usable</v>
      </c>
      <c r="H1995" s="156">
        <f>'Room Details'!$V1983</f>
        <v>0</v>
      </c>
      <c r="I1995" s="156">
        <f>_xlfn.IFNA(ROUNDUP(IF(OR('Room Details'!$J1983=0,ISBLANK('Room Details'!$J1983),'Room Details'!$J1983="N/A"),0,IF('Room Details'!$J1983&gt;$D1995,('Room Details'!$J1983/$E1995)+$F1995,IF('Room Details'!$J1983&lt;=ABS($B1995*$C1995),1,('Room Details'!$J1983/$B1995)+$C1995))),0),0)</f>
        <v>0</v>
      </c>
      <c r="J1995" s="167"/>
      <c r="K1995" s="167"/>
      <c r="L1995" s="156">
        <f t="shared" si="120"/>
        <v>0</v>
      </c>
      <c r="M1995" s="156">
        <f t="shared" si="121"/>
        <v>0</v>
      </c>
      <c r="N1995" s="165"/>
      <c r="O1995" s="165"/>
      <c r="P1995" s="156">
        <f t="shared" si="122"/>
        <v>0</v>
      </c>
      <c r="Q1995" s="156">
        <f t="shared" si="123"/>
        <v>0</v>
      </c>
      <c r="R1995" s="165"/>
      <c r="S1995" s="165"/>
    </row>
    <row r="1996" spans="1:19" x14ac:dyDescent="0.25">
      <c r="A1996" s="156">
        <v>1981</v>
      </c>
      <c r="B1996" s="156" t="e">
        <f>VLOOKUP('Room Details'!$I1984,NCA_Calculations!$I$3:$N$12,2,0)</f>
        <v>#N/A</v>
      </c>
      <c r="C1996" s="156" t="e">
        <f>VLOOKUP('Room Details'!$I1984,NCA_Calculations!$I$3:$N$12,3,0)</f>
        <v>#N/A</v>
      </c>
      <c r="D1996" s="156" t="e">
        <f>VLOOKUP('Room Details'!$I1984,NCA_Calculations!$I$3:$N$12,4,0)</f>
        <v>#N/A</v>
      </c>
      <c r="E1996" s="156" t="e">
        <f>VLOOKUP('Room Details'!$I1984,NCA_Calculations!$I$3:$N$12,5,0)</f>
        <v>#N/A</v>
      </c>
      <c r="F1996" s="156" t="e">
        <f>VLOOKUP('Room Details'!$I1984,NCA_Calculations!$I$3:$N$12,6,0)</f>
        <v>#N/A</v>
      </c>
      <c r="G1996" s="156" t="str">
        <f>IF(OR(ISBLANK('Room Details'!$M1984), 'Room Details'!$M1984 = 0,  'Room Details'!$M1984 = "N/A" ),"Usable","Unusable")</f>
        <v>Usable</v>
      </c>
      <c r="H1996" s="156">
        <f>'Room Details'!$V1984</f>
        <v>0</v>
      </c>
      <c r="I1996" s="156">
        <f>_xlfn.IFNA(ROUNDUP(IF(OR('Room Details'!$J1984=0,ISBLANK('Room Details'!$J1984),'Room Details'!$J1984="N/A"),0,IF('Room Details'!$J1984&gt;$D1996,('Room Details'!$J1984/$E1996)+$F1996,IF('Room Details'!$J1984&lt;=ABS($B1996*$C1996),1,('Room Details'!$J1984/$B1996)+$C1996))),0),0)</f>
        <v>0</v>
      </c>
      <c r="J1996" s="167"/>
      <c r="K1996" s="167"/>
      <c r="L1996" s="156">
        <f t="shared" si="120"/>
        <v>0</v>
      </c>
      <c r="M1996" s="156">
        <f t="shared" si="121"/>
        <v>0</v>
      </c>
      <c r="N1996" s="165"/>
      <c r="O1996" s="165"/>
      <c r="P1996" s="156">
        <f t="shared" si="122"/>
        <v>0</v>
      </c>
      <c r="Q1996" s="156">
        <f t="shared" si="123"/>
        <v>0</v>
      </c>
      <c r="R1996" s="165"/>
      <c r="S1996" s="165"/>
    </row>
    <row r="1997" spans="1:19" x14ac:dyDescent="0.25">
      <c r="A1997" s="156">
        <v>1982</v>
      </c>
      <c r="B1997" s="156" t="e">
        <f>VLOOKUP('Room Details'!$I1985,NCA_Calculations!$I$3:$N$12,2,0)</f>
        <v>#N/A</v>
      </c>
      <c r="C1997" s="156" t="e">
        <f>VLOOKUP('Room Details'!$I1985,NCA_Calculations!$I$3:$N$12,3,0)</f>
        <v>#N/A</v>
      </c>
      <c r="D1997" s="156" t="e">
        <f>VLOOKUP('Room Details'!$I1985,NCA_Calculations!$I$3:$N$12,4,0)</f>
        <v>#N/A</v>
      </c>
      <c r="E1997" s="156" t="e">
        <f>VLOOKUP('Room Details'!$I1985,NCA_Calculations!$I$3:$N$12,5,0)</f>
        <v>#N/A</v>
      </c>
      <c r="F1997" s="156" t="e">
        <f>VLOOKUP('Room Details'!$I1985,NCA_Calculations!$I$3:$N$12,6,0)</f>
        <v>#N/A</v>
      </c>
      <c r="G1997" s="156" t="str">
        <f>IF(OR(ISBLANK('Room Details'!$M1985), 'Room Details'!$M1985 = 0,  'Room Details'!$M1985 = "N/A" ),"Usable","Unusable")</f>
        <v>Usable</v>
      </c>
      <c r="H1997" s="156">
        <f>'Room Details'!$V1985</f>
        <v>0</v>
      </c>
      <c r="I1997" s="156">
        <f>_xlfn.IFNA(ROUNDUP(IF(OR('Room Details'!$J1985=0,ISBLANK('Room Details'!$J1985),'Room Details'!$J1985="N/A"),0,IF('Room Details'!$J1985&gt;$D1997,('Room Details'!$J1985/$E1997)+$F1997,IF('Room Details'!$J1985&lt;=ABS($B1997*$C1997),1,('Room Details'!$J1985/$B1997)+$C1997))),0),0)</f>
        <v>0</v>
      </c>
      <c r="J1997" s="167"/>
      <c r="K1997" s="167"/>
      <c r="L1997" s="156">
        <f t="shared" si="120"/>
        <v>0</v>
      </c>
      <c r="M1997" s="156">
        <f t="shared" si="121"/>
        <v>0</v>
      </c>
      <c r="N1997" s="165"/>
      <c r="O1997" s="165"/>
      <c r="P1997" s="156">
        <f t="shared" si="122"/>
        <v>0</v>
      </c>
      <c r="Q1997" s="156">
        <f t="shared" si="123"/>
        <v>0</v>
      </c>
      <c r="R1997" s="165"/>
      <c r="S1997" s="165"/>
    </row>
    <row r="1998" spans="1:19" x14ac:dyDescent="0.25">
      <c r="A1998" s="156">
        <v>1983</v>
      </c>
      <c r="B1998" s="156" t="e">
        <f>VLOOKUP('Room Details'!$I1986,NCA_Calculations!$I$3:$N$12,2,0)</f>
        <v>#N/A</v>
      </c>
      <c r="C1998" s="156" t="e">
        <f>VLOOKUP('Room Details'!$I1986,NCA_Calculations!$I$3:$N$12,3,0)</f>
        <v>#N/A</v>
      </c>
      <c r="D1998" s="156" t="e">
        <f>VLOOKUP('Room Details'!$I1986,NCA_Calculations!$I$3:$N$12,4,0)</f>
        <v>#N/A</v>
      </c>
      <c r="E1998" s="156" t="e">
        <f>VLOOKUP('Room Details'!$I1986,NCA_Calculations!$I$3:$N$12,5,0)</f>
        <v>#N/A</v>
      </c>
      <c r="F1998" s="156" t="e">
        <f>VLOOKUP('Room Details'!$I1986,NCA_Calculations!$I$3:$N$12,6,0)</f>
        <v>#N/A</v>
      </c>
      <c r="G1998" s="156" t="str">
        <f>IF(OR(ISBLANK('Room Details'!$M1986), 'Room Details'!$M1986 = 0,  'Room Details'!$M1986 = "N/A" ),"Usable","Unusable")</f>
        <v>Usable</v>
      </c>
      <c r="H1998" s="156">
        <f>'Room Details'!$V1986</f>
        <v>0</v>
      </c>
      <c r="I1998" s="156">
        <f>_xlfn.IFNA(ROUNDUP(IF(OR('Room Details'!$J1986=0,ISBLANK('Room Details'!$J1986),'Room Details'!$J1986="N/A"),0,IF('Room Details'!$J1986&gt;$D1998,('Room Details'!$J1986/$E1998)+$F1998,IF('Room Details'!$J1986&lt;=ABS($B1998*$C1998),1,('Room Details'!$J1986/$B1998)+$C1998))),0),0)</f>
        <v>0</v>
      </c>
      <c r="J1998" s="167"/>
      <c r="K1998" s="167"/>
      <c r="L1998" s="156">
        <f t="shared" si="120"/>
        <v>0</v>
      </c>
      <c r="M1998" s="156">
        <f t="shared" si="121"/>
        <v>0</v>
      </c>
      <c r="N1998" s="165"/>
      <c r="O1998" s="165"/>
      <c r="P1998" s="156">
        <f t="shared" si="122"/>
        <v>0</v>
      </c>
      <c r="Q1998" s="156">
        <f t="shared" si="123"/>
        <v>0</v>
      </c>
      <c r="R1998" s="165"/>
      <c r="S1998" s="165"/>
    </row>
    <row r="1999" spans="1:19" x14ac:dyDescent="0.25">
      <c r="A1999" s="156">
        <v>1984</v>
      </c>
      <c r="B1999" s="156" t="e">
        <f>VLOOKUP('Room Details'!$I1987,NCA_Calculations!$I$3:$N$12,2,0)</f>
        <v>#N/A</v>
      </c>
      <c r="C1999" s="156" t="e">
        <f>VLOOKUP('Room Details'!$I1987,NCA_Calculations!$I$3:$N$12,3,0)</f>
        <v>#N/A</v>
      </c>
      <c r="D1999" s="156" t="e">
        <f>VLOOKUP('Room Details'!$I1987,NCA_Calculations!$I$3:$N$12,4,0)</f>
        <v>#N/A</v>
      </c>
      <c r="E1999" s="156" t="e">
        <f>VLOOKUP('Room Details'!$I1987,NCA_Calculations!$I$3:$N$12,5,0)</f>
        <v>#N/A</v>
      </c>
      <c r="F1999" s="156" t="e">
        <f>VLOOKUP('Room Details'!$I1987,NCA_Calculations!$I$3:$N$12,6,0)</f>
        <v>#N/A</v>
      </c>
      <c r="G1999" s="156" t="str">
        <f>IF(OR(ISBLANK('Room Details'!$M1987), 'Room Details'!$M1987 = 0,  'Room Details'!$M1987 = "N/A" ),"Usable","Unusable")</f>
        <v>Usable</v>
      </c>
      <c r="H1999" s="156">
        <f>'Room Details'!$V1987</f>
        <v>0</v>
      </c>
      <c r="I1999" s="156">
        <f>_xlfn.IFNA(ROUNDUP(IF(OR('Room Details'!$J1987=0,ISBLANK('Room Details'!$J1987),'Room Details'!$J1987="N/A"),0,IF('Room Details'!$J1987&gt;$D1999,('Room Details'!$J1987/$E1999)+$F1999,IF('Room Details'!$J1987&lt;=ABS($B1999*$C1999),1,('Room Details'!$J1987/$B1999)+$C1999))),0),0)</f>
        <v>0</v>
      </c>
      <c r="J1999" s="167"/>
      <c r="K1999" s="167"/>
      <c r="L1999" s="156">
        <f t="shared" si="120"/>
        <v>0</v>
      </c>
      <c r="M1999" s="156">
        <f t="shared" si="121"/>
        <v>0</v>
      </c>
      <c r="N1999" s="165"/>
      <c r="O1999" s="165"/>
      <c r="P1999" s="156">
        <f t="shared" si="122"/>
        <v>0</v>
      </c>
      <c r="Q1999" s="156">
        <f t="shared" si="123"/>
        <v>0</v>
      </c>
      <c r="R1999" s="165"/>
      <c r="S1999" s="165"/>
    </row>
    <row r="2000" spans="1:19" x14ac:dyDescent="0.25">
      <c r="A2000" s="156">
        <v>1985</v>
      </c>
      <c r="B2000" s="156" t="e">
        <f>VLOOKUP('Room Details'!$I1988,NCA_Calculations!$I$3:$N$12,2,0)</f>
        <v>#N/A</v>
      </c>
      <c r="C2000" s="156" t="e">
        <f>VLOOKUP('Room Details'!$I1988,NCA_Calculations!$I$3:$N$12,3,0)</f>
        <v>#N/A</v>
      </c>
      <c r="D2000" s="156" t="e">
        <f>VLOOKUP('Room Details'!$I1988,NCA_Calculations!$I$3:$N$12,4,0)</f>
        <v>#N/A</v>
      </c>
      <c r="E2000" s="156" t="e">
        <f>VLOOKUP('Room Details'!$I1988,NCA_Calculations!$I$3:$N$12,5,0)</f>
        <v>#N/A</v>
      </c>
      <c r="F2000" s="156" t="e">
        <f>VLOOKUP('Room Details'!$I1988,NCA_Calculations!$I$3:$N$12,6,0)</f>
        <v>#N/A</v>
      </c>
      <c r="G2000" s="156" t="str">
        <f>IF(OR(ISBLANK('Room Details'!$M1988), 'Room Details'!$M1988 = 0,  'Room Details'!$M1988 = "N/A" ),"Usable","Unusable")</f>
        <v>Usable</v>
      </c>
      <c r="H2000" s="156">
        <f>'Room Details'!$V1988</f>
        <v>0</v>
      </c>
      <c r="I2000" s="156">
        <f>_xlfn.IFNA(ROUNDUP(IF(OR('Room Details'!$J1988=0,ISBLANK('Room Details'!$J1988),'Room Details'!$J1988="N/A"),0,IF('Room Details'!$J1988&gt;$D2000,('Room Details'!$J1988/$E2000)+$F2000,IF('Room Details'!$J1988&lt;=ABS($B2000*$C2000),1,('Room Details'!$J1988/$B2000)+$C2000))),0),0)</f>
        <v>0</v>
      </c>
      <c r="J2000" s="167"/>
      <c r="K2000" s="167"/>
      <c r="L2000" s="156">
        <f t="shared" si="120"/>
        <v>0</v>
      </c>
      <c r="M2000" s="156">
        <f t="shared" si="121"/>
        <v>0</v>
      </c>
      <c r="N2000" s="165"/>
      <c r="O2000" s="165"/>
      <c r="P2000" s="156">
        <f t="shared" si="122"/>
        <v>0</v>
      </c>
      <c r="Q2000" s="156">
        <f t="shared" si="123"/>
        <v>0</v>
      </c>
      <c r="R2000" s="165"/>
      <c r="S2000" s="165"/>
    </row>
    <row r="2001" spans="1:19" x14ac:dyDescent="0.25">
      <c r="A2001" s="156">
        <v>1986</v>
      </c>
      <c r="B2001" s="156" t="e">
        <f>VLOOKUP('Room Details'!$I1989,NCA_Calculations!$I$3:$N$12,2,0)</f>
        <v>#N/A</v>
      </c>
      <c r="C2001" s="156" t="e">
        <f>VLOOKUP('Room Details'!$I1989,NCA_Calculations!$I$3:$N$12,3,0)</f>
        <v>#N/A</v>
      </c>
      <c r="D2001" s="156" t="e">
        <f>VLOOKUP('Room Details'!$I1989,NCA_Calculations!$I$3:$N$12,4,0)</f>
        <v>#N/A</v>
      </c>
      <c r="E2001" s="156" t="e">
        <f>VLOOKUP('Room Details'!$I1989,NCA_Calculations!$I$3:$N$12,5,0)</f>
        <v>#N/A</v>
      </c>
      <c r="F2001" s="156" t="e">
        <f>VLOOKUP('Room Details'!$I1989,NCA_Calculations!$I$3:$N$12,6,0)</f>
        <v>#N/A</v>
      </c>
      <c r="G2001" s="156" t="str">
        <f>IF(OR(ISBLANK('Room Details'!$M1989), 'Room Details'!$M1989 = 0,  'Room Details'!$M1989 = "N/A" ),"Usable","Unusable")</f>
        <v>Usable</v>
      </c>
      <c r="H2001" s="156">
        <f>'Room Details'!$V1989</f>
        <v>0</v>
      </c>
      <c r="I2001" s="156">
        <f>_xlfn.IFNA(ROUNDUP(IF(OR('Room Details'!$J1989=0,ISBLANK('Room Details'!$J1989),'Room Details'!$J1989="N/A"),0,IF('Room Details'!$J1989&gt;$D2001,('Room Details'!$J1989/$E2001)+$F2001,IF('Room Details'!$J1989&lt;=ABS($B2001*$C2001),1,('Room Details'!$J1989/$B2001)+$C2001))),0),0)</f>
        <v>0</v>
      </c>
      <c r="J2001" s="167"/>
      <c r="K2001" s="167"/>
      <c r="L2001" s="156">
        <f t="shared" ref="L2001:L2015" si="124">IF($G2001 = "Unusable", 0, IF($I2001&lt;$E$9, 0, IF(AND($I2001&gt;=$E$9,$I2001&lt;=$E$4),$I2001,INT($I2001/$E$4)*$E$4)))</f>
        <v>0</v>
      </c>
      <c r="M2001" s="156">
        <f t="shared" ref="M2001:M2015" si="125">$I2001-$L2001</f>
        <v>0</v>
      </c>
      <c r="N2001" s="165"/>
      <c r="O2001" s="165"/>
      <c r="P2001" s="156">
        <f t="shared" ref="P2001:P2015" si="126">$L2001</f>
        <v>0</v>
      </c>
      <c r="Q2001" s="156">
        <f t="shared" ref="Q2001:Q2015" si="127">$M2001</f>
        <v>0</v>
      </c>
      <c r="R2001" s="165"/>
      <c r="S2001" s="165"/>
    </row>
    <row r="2002" spans="1:19" x14ac:dyDescent="0.25">
      <c r="A2002" s="156">
        <v>1987</v>
      </c>
      <c r="B2002" s="156" t="e">
        <f>VLOOKUP('Room Details'!$I1990,NCA_Calculations!$I$3:$N$12,2,0)</f>
        <v>#N/A</v>
      </c>
      <c r="C2002" s="156" t="e">
        <f>VLOOKUP('Room Details'!$I1990,NCA_Calculations!$I$3:$N$12,3,0)</f>
        <v>#N/A</v>
      </c>
      <c r="D2002" s="156" t="e">
        <f>VLOOKUP('Room Details'!$I1990,NCA_Calculations!$I$3:$N$12,4,0)</f>
        <v>#N/A</v>
      </c>
      <c r="E2002" s="156" t="e">
        <f>VLOOKUP('Room Details'!$I1990,NCA_Calculations!$I$3:$N$12,5,0)</f>
        <v>#N/A</v>
      </c>
      <c r="F2002" s="156" t="e">
        <f>VLOOKUP('Room Details'!$I1990,NCA_Calculations!$I$3:$N$12,6,0)</f>
        <v>#N/A</v>
      </c>
      <c r="G2002" s="156" t="str">
        <f>IF(OR(ISBLANK('Room Details'!$M1990), 'Room Details'!$M1990 = 0,  'Room Details'!$M1990 = "N/A" ),"Usable","Unusable")</f>
        <v>Usable</v>
      </c>
      <c r="H2002" s="156">
        <f>'Room Details'!$V1990</f>
        <v>0</v>
      </c>
      <c r="I2002" s="156">
        <f>_xlfn.IFNA(ROUNDUP(IF(OR('Room Details'!$J1990=0,ISBLANK('Room Details'!$J1990),'Room Details'!$J1990="N/A"),0,IF('Room Details'!$J1990&gt;$D2002,('Room Details'!$J1990/$E2002)+$F2002,IF('Room Details'!$J1990&lt;=ABS($B2002*$C2002),1,('Room Details'!$J1990/$B2002)+$C2002))),0),0)</f>
        <v>0</v>
      </c>
      <c r="J2002" s="167"/>
      <c r="K2002" s="167"/>
      <c r="L2002" s="156">
        <f t="shared" si="124"/>
        <v>0</v>
      </c>
      <c r="M2002" s="156">
        <f t="shared" si="125"/>
        <v>0</v>
      </c>
      <c r="N2002" s="165"/>
      <c r="O2002" s="165"/>
      <c r="P2002" s="156">
        <f t="shared" si="126"/>
        <v>0</v>
      </c>
      <c r="Q2002" s="156">
        <f t="shared" si="127"/>
        <v>0</v>
      </c>
      <c r="R2002" s="165"/>
      <c r="S2002" s="165"/>
    </row>
    <row r="2003" spans="1:19" x14ac:dyDescent="0.25">
      <c r="A2003" s="156">
        <v>1988</v>
      </c>
      <c r="B2003" s="156" t="e">
        <f>VLOOKUP('Room Details'!$I1991,NCA_Calculations!$I$3:$N$12,2,0)</f>
        <v>#N/A</v>
      </c>
      <c r="C2003" s="156" t="e">
        <f>VLOOKUP('Room Details'!$I1991,NCA_Calculations!$I$3:$N$12,3,0)</f>
        <v>#N/A</v>
      </c>
      <c r="D2003" s="156" t="e">
        <f>VLOOKUP('Room Details'!$I1991,NCA_Calculations!$I$3:$N$12,4,0)</f>
        <v>#N/A</v>
      </c>
      <c r="E2003" s="156" t="e">
        <f>VLOOKUP('Room Details'!$I1991,NCA_Calculations!$I$3:$N$12,5,0)</f>
        <v>#N/A</v>
      </c>
      <c r="F2003" s="156" t="e">
        <f>VLOOKUP('Room Details'!$I1991,NCA_Calculations!$I$3:$N$12,6,0)</f>
        <v>#N/A</v>
      </c>
      <c r="G2003" s="156" t="str">
        <f>IF(OR(ISBLANK('Room Details'!$M1991), 'Room Details'!$M1991 = 0,  'Room Details'!$M1991 = "N/A" ),"Usable","Unusable")</f>
        <v>Usable</v>
      </c>
      <c r="H2003" s="156">
        <f>'Room Details'!$V1991</f>
        <v>0</v>
      </c>
      <c r="I2003" s="156">
        <f>_xlfn.IFNA(ROUNDUP(IF(OR('Room Details'!$J1991=0,ISBLANK('Room Details'!$J1991),'Room Details'!$J1991="N/A"),0,IF('Room Details'!$J1991&gt;$D2003,('Room Details'!$J1991/$E2003)+$F2003,IF('Room Details'!$J1991&lt;=ABS($B2003*$C2003),1,('Room Details'!$J1991/$B2003)+$C2003))),0),0)</f>
        <v>0</v>
      </c>
      <c r="J2003" s="167"/>
      <c r="K2003" s="167"/>
      <c r="L2003" s="156">
        <f t="shared" si="124"/>
        <v>0</v>
      </c>
      <c r="M2003" s="156">
        <f t="shared" si="125"/>
        <v>0</v>
      </c>
      <c r="N2003" s="165"/>
      <c r="O2003" s="165"/>
      <c r="P2003" s="156">
        <f t="shared" si="126"/>
        <v>0</v>
      </c>
      <c r="Q2003" s="156">
        <f t="shared" si="127"/>
        <v>0</v>
      </c>
      <c r="R2003" s="165"/>
      <c r="S2003" s="165"/>
    </row>
    <row r="2004" spans="1:19" x14ac:dyDescent="0.25">
      <c r="A2004" s="156">
        <v>1989</v>
      </c>
      <c r="B2004" s="156" t="e">
        <f>VLOOKUP('Room Details'!$I1992,NCA_Calculations!$I$3:$N$12,2,0)</f>
        <v>#N/A</v>
      </c>
      <c r="C2004" s="156" t="e">
        <f>VLOOKUP('Room Details'!$I1992,NCA_Calculations!$I$3:$N$12,3,0)</f>
        <v>#N/A</v>
      </c>
      <c r="D2004" s="156" t="e">
        <f>VLOOKUP('Room Details'!$I1992,NCA_Calculations!$I$3:$N$12,4,0)</f>
        <v>#N/A</v>
      </c>
      <c r="E2004" s="156" t="e">
        <f>VLOOKUP('Room Details'!$I1992,NCA_Calculations!$I$3:$N$12,5,0)</f>
        <v>#N/A</v>
      </c>
      <c r="F2004" s="156" t="e">
        <f>VLOOKUP('Room Details'!$I1992,NCA_Calculations!$I$3:$N$12,6,0)</f>
        <v>#N/A</v>
      </c>
      <c r="G2004" s="156" t="str">
        <f>IF(OR(ISBLANK('Room Details'!$M1992), 'Room Details'!$M1992 = 0,  'Room Details'!$M1992 = "N/A" ),"Usable","Unusable")</f>
        <v>Usable</v>
      </c>
      <c r="H2004" s="156">
        <f>'Room Details'!$V1992</f>
        <v>0</v>
      </c>
      <c r="I2004" s="156">
        <f>_xlfn.IFNA(ROUNDUP(IF(OR('Room Details'!$J1992=0,ISBLANK('Room Details'!$J1992),'Room Details'!$J1992="N/A"),0,IF('Room Details'!$J1992&gt;$D2004,('Room Details'!$J1992/$E2004)+$F2004,IF('Room Details'!$J1992&lt;=ABS($B2004*$C2004),1,('Room Details'!$J1992/$B2004)+$C2004))),0),0)</f>
        <v>0</v>
      </c>
      <c r="J2004" s="167"/>
      <c r="K2004" s="167"/>
      <c r="L2004" s="156">
        <f t="shared" si="124"/>
        <v>0</v>
      </c>
      <c r="M2004" s="156">
        <f t="shared" si="125"/>
        <v>0</v>
      </c>
      <c r="N2004" s="165"/>
      <c r="O2004" s="165"/>
      <c r="P2004" s="156">
        <f t="shared" si="126"/>
        <v>0</v>
      </c>
      <c r="Q2004" s="156">
        <f t="shared" si="127"/>
        <v>0</v>
      </c>
      <c r="R2004" s="165"/>
      <c r="S2004" s="165"/>
    </row>
    <row r="2005" spans="1:19" x14ac:dyDescent="0.25">
      <c r="A2005" s="156">
        <v>1990</v>
      </c>
      <c r="B2005" s="156" t="e">
        <f>VLOOKUP('Room Details'!$I1993,NCA_Calculations!$I$3:$N$12,2,0)</f>
        <v>#N/A</v>
      </c>
      <c r="C2005" s="156" t="e">
        <f>VLOOKUP('Room Details'!$I1993,NCA_Calculations!$I$3:$N$12,3,0)</f>
        <v>#N/A</v>
      </c>
      <c r="D2005" s="156" t="e">
        <f>VLOOKUP('Room Details'!$I1993,NCA_Calculations!$I$3:$N$12,4,0)</f>
        <v>#N/A</v>
      </c>
      <c r="E2005" s="156" t="e">
        <f>VLOOKUP('Room Details'!$I1993,NCA_Calculations!$I$3:$N$12,5,0)</f>
        <v>#N/A</v>
      </c>
      <c r="F2005" s="156" t="e">
        <f>VLOOKUP('Room Details'!$I1993,NCA_Calculations!$I$3:$N$12,6,0)</f>
        <v>#N/A</v>
      </c>
      <c r="G2005" s="156" t="str">
        <f>IF(OR(ISBLANK('Room Details'!$M1993), 'Room Details'!$M1993 = 0,  'Room Details'!$M1993 = "N/A" ),"Usable","Unusable")</f>
        <v>Usable</v>
      </c>
      <c r="H2005" s="156">
        <f>'Room Details'!$V1993</f>
        <v>0</v>
      </c>
      <c r="I2005" s="156">
        <f>_xlfn.IFNA(ROUNDUP(IF(OR('Room Details'!$J1993=0,ISBLANK('Room Details'!$J1993),'Room Details'!$J1993="N/A"),0,IF('Room Details'!$J1993&gt;$D2005,('Room Details'!$J1993/$E2005)+$F2005,IF('Room Details'!$J1993&lt;=ABS($B2005*$C2005),1,('Room Details'!$J1993/$B2005)+$C2005))),0),0)</f>
        <v>0</v>
      </c>
      <c r="J2005" s="167"/>
      <c r="K2005" s="167"/>
      <c r="L2005" s="156">
        <f t="shared" si="124"/>
        <v>0</v>
      </c>
      <c r="M2005" s="156">
        <f t="shared" si="125"/>
        <v>0</v>
      </c>
      <c r="N2005" s="165"/>
      <c r="O2005" s="165"/>
      <c r="P2005" s="156">
        <f t="shared" si="126"/>
        <v>0</v>
      </c>
      <c r="Q2005" s="156">
        <f t="shared" si="127"/>
        <v>0</v>
      </c>
      <c r="R2005" s="165"/>
      <c r="S2005" s="165"/>
    </row>
    <row r="2006" spans="1:19" x14ac:dyDescent="0.25">
      <c r="A2006" s="156">
        <v>1991</v>
      </c>
      <c r="B2006" s="156" t="e">
        <f>VLOOKUP('Room Details'!$I1994,NCA_Calculations!$I$3:$N$12,2,0)</f>
        <v>#N/A</v>
      </c>
      <c r="C2006" s="156" t="e">
        <f>VLOOKUP('Room Details'!$I1994,NCA_Calculations!$I$3:$N$12,3,0)</f>
        <v>#N/A</v>
      </c>
      <c r="D2006" s="156" t="e">
        <f>VLOOKUP('Room Details'!$I1994,NCA_Calculations!$I$3:$N$12,4,0)</f>
        <v>#N/A</v>
      </c>
      <c r="E2006" s="156" t="e">
        <f>VLOOKUP('Room Details'!$I1994,NCA_Calculations!$I$3:$N$12,5,0)</f>
        <v>#N/A</v>
      </c>
      <c r="F2006" s="156" t="e">
        <f>VLOOKUP('Room Details'!$I1994,NCA_Calculations!$I$3:$N$12,6,0)</f>
        <v>#N/A</v>
      </c>
      <c r="G2006" s="156" t="str">
        <f>IF(OR(ISBLANK('Room Details'!$M1994), 'Room Details'!$M1994 = 0,  'Room Details'!$M1994 = "N/A" ),"Usable","Unusable")</f>
        <v>Usable</v>
      </c>
      <c r="H2006" s="156">
        <f>'Room Details'!$V1994</f>
        <v>0</v>
      </c>
      <c r="I2006" s="156">
        <f>_xlfn.IFNA(ROUNDUP(IF(OR('Room Details'!$J1994=0,ISBLANK('Room Details'!$J1994),'Room Details'!$J1994="N/A"),0,IF('Room Details'!$J1994&gt;$D2006,('Room Details'!$J1994/$E2006)+$F2006,IF('Room Details'!$J1994&lt;=ABS($B2006*$C2006),1,('Room Details'!$J1994/$B2006)+$C2006))),0),0)</f>
        <v>0</v>
      </c>
      <c r="J2006" s="167"/>
      <c r="K2006" s="167"/>
      <c r="L2006" s="156">
        <f t="shared" si="124"/>
        <v>0</v>
      </c>
      <c r="M2006" s="156">
        <f t="shared" si="125"/>
        <v>0</v>
      </c>
      <c r="N2006" s="165"/>
      <c r="O2006" s="165"/>
      <c r="P2006" s="156">
        <f t="shared" si="126"/>
        <v>0</v>
      </c>
      <c r="Q2006" s="156">
        <f t="shared" si="127"/>
        <v>0</v>
      </c>
      <c r="R2006" s="165"/>
      <c r="S2006" s="165"/>
    </row>
    <row r="2007" spans="1:19" x14ac:dyDescent="0.25">
      <c r="A2007" s="156">
        <v>1992</v>
      </c>
      <c r="B2007" s="156" t="e">
        <f>VLOOKUP('Room Details'!$I1995,NCA_Calculations!$I$3:$N$12,2,0)</f>
        <v>#N/A</v>
      </c>
      <c r="C2007" s="156" t="e">
        <f>VLOOKUP('Room Details'!$I1995,NCA_Calculations!$I$3:$N$12,3,0)</f>
        <v>#N/A</v>
      </c>
      <c r="D2007" s="156" t="e">
        <f>VLOOKUP('Room Details'!$I1995,NCA_Calculations!$I$3:$N$12,4,0)</f>
        <v>#N/A</v>
      </c>
      <c r="E2007" s="156" t="e">
        <f>VLOOKUP('Room Details'!$I1995,NCA_Calculations!$I$3:$N$12,5,0)</f>
        <v>#N/A</v>
      </c>
      <c r="F2007" s="156" t="e">
        <f>VLOOKUP('Room Details'!$I1995,NCA_Calculations!$I$3:$N$12,6,0)</f>
        <v>#N/A</v>
      </c>
      <c r="G2007" s="156" t="str">
        <f>IF(OR(ISBLANK('Room Details'!$M1995), 'Room Details'!$M1995 = 0,  'Room Details'!$M1995 = "N/A" ),"Usable","Unusable")</f>
        <v>Usable</v>
      </c>
      <c r="H2007" s="156">
        <f>'Room Details'!$V1995</f>
        <v>0</v>
      </c>
      <c r="I2007" s="156">
        <f>_xlfn.IFNA(ROUNDUP(IF(OR('Room Details'!$J1995=0,ISBLANK('Room Details'!$J1995),'Room Details'!$J1995="N/A"),0,IF('Room Details'!$J1995&gt;$D2007,('Room Details'!$J1995/$E2007)+$F2007,IF('Room Details'!$J1995&lt;=ABS($B2007*$C2007),1,('Room Details'!$J1995/$B2007)+$C2007))),0),0)</f>
        <v>0</v>
      </c>
      <c r="J2007" s="167"/>
      <c r="K2007" s="167"/>
      <c r="L2007" s="156">
        <f t="shared" si="124"/>
        <v>0</v>
      </c>
      <c r="M2007" s="156">
        <f t="shared" si="125"/>
        <v>0</v>
      </c>
      <c r="N2007" s="165"/>
      <c r="O2007" s="165"/>
      <c r="P2007" s="156">
        <f t="shared" si="126"/>
        <v>0</v>
      </c>
      <c r="Q2007" s="156">
        <f t="shared" si="127"/>
        <v>0</v>
      </c>
      <c r="R2007" s="165"/>
      <c r="S2007" s="165"/>
    </row>
    <row r="2008" spans="1:19" x14ac:dyDescent="0.25">
      <c r="A2008" s="156">
        <v>1993</v>
      </c>
      <c r="B2008" s="156" t="e">
        <f>VLOOKUP('Room Details'!$I1996,NCA_Calculations!$I$3:$N$12,2,0)</f>
        <v>#N/A</v>
      </c>
      <c r="C2008" s="156" t="e">
        <f>VLOOKUP('Room Details'!$I1996,NCA_Calculations!$I$3:$N$12,3,0)</f>
        <v>#N/A</v>
      </c>
      <c r="D2008" s="156" t="e">
        <f>VLOOKUP('Room Details'!$I1996,NCA_Calculations!$I$3:$N$12,4,0)</f>
        <v>#N/A</v>
      </c>
      <c r="E2008" s="156" t="e">
        <f>VLOOKUP('Room Details'!$I1996,NCA_Calculations!$I$3:$N$12,5,0)</f>
        <v>#N/A</v>
      </c>
      <c r="F2008" s="156" t="e">
        <f>VLOOKUP('Room Details'!$I1996,NCA_Calculations!$I$3:$N$12,6,0)</f>
        <v>#N/A</v>
      </c>
      <c r="G2008" s="156" t="str">
        <f>IF(OR(ISBLANK('Room Details'!$M1996), 'Room Details'!$M1996 = 0,  'Room Details'!$M1996 = "N/A" ),"Usable","Unusable")</f>
        <v>Usable</v>
      </c>
      <c r="H2008" s="156">
        <f>'Room Details'!$V1996</f>
        <v>0</v>
      </c>
      <c r="I2008" s="156">
        <f>_xlfn.IFNA(ROUNDUP(IF(OR('Room Details'!$J1996=0,ISBLANK('Room Details'!$J1996),'Room Details'!$J1996="N/A"),0,IF('Room Details'!$J1996&gt;$D2008,('Room Details'!$J1996/$E2008)+$F2008,IF('Room Details'!$J1996&lt;=ABS($B2008*$C2008),1,('Room Details'!$J1996/$B2008)+$C2008))),0),0)</f>
        <v>0</v>
      </c>
      <c r="J2008" s="167"/>
      <c r="K2008" s="167"/>
      <c r="L2008" s="156">
        <f t="shared" si="124"/>
        <v>0</v>
      </c>
      <c r="M2008" s="156">
        <f t="shared" si="125"/>
        <v>0</v>
      </c>
      <c r="N2008" s="165"/>
      <c r="O2008" s="165"/>
      <c r="P2008" s="156">
        <f t="shared" si="126"/>
        <v>0</v>
      </c>
      <c r="Q2008" s="156">
        <f t="shared" si="127"/>
        <v>0</v>
      </c>
      <c r="R2008" s="165"/>
      <c r="S2008" s="165"/>
    </row>
    <row r="2009" spans="1:19" x14ac:dyDescent="0.25">
      <c r="A2009" s="156">
        <v>1994</v>
      </c>
      <c r="B2009" s="156" t="e">
        <f>VLOOKUP('Room Details'!$I1997,NCA_Calculations!$I$3:$N$12,2,0)</f>
        <v>#N/A</v>
      </c>
      <c r="C2009" s="156" t="e">
        <f>VLOOKUP('Room Details'!$I1997,NCA_Calculations!$I$3:$N$12,3,0)</f>
        <v>#N/A</v>
      </c>
      <c r="D2009" s="156" t="e">
        <f>VLOOKUP('Room Details'!$I1997,NCA_Calculations!$I$3:$N$12,4,0)</f>
        <v>#N/A</v>
      </c>
      <c r="E2009" s="156" t="e">
        <f>VLOOKUP('Room Details'!$I1997,NCA_Calculations!$I$3:$N$12,5,0)</f>
        <v>#N/A</v>
      </c>
      <c r="F2009" s="156" t="e">
        <f>VLOOKUP('Room Details'!$I1997,NCA_Calculations!$I$3:$N$12,6,0)</f>
        <v>#N/A</v>
      </c>
      <c r="G2009" s="156" t="str">
        <f>IF(OR(ISBLANK('Room Details'!$M1997), 'Room Details'!$M1997 = 0,  'Room Details'!$M1997 = "N/A" ),"Usable","Unusable")</f>
        <v>Usable</v>
      </c>
      <c r="H2009" s="156">
        <f>'Room Details'!$V1997</f>
        <v>0</v>
      </c>
      <c r="I2009" s="156">
        <f>_xlfn.IFNA(ROUNDUP(IF(OR('Room Details'!$J1997=0,ISBLANK('Room Details'!$J1997),'Room Details'!$J1997="N/A"),0,IF('Room Details'!$J1997&gt;$D2009,('Room Details'!$J1997/$E2009)+$F2009,IF('Room Details'!$J1997&lt;=ABS($B2009*$C2009),1,('Room Details'!$J1997/$B2009)+$C2009))),0),0)</f>
        <v>0</v>
      </c>
      <c r="J2009" s="167"/>
      <c r="K2009" s="167"/>
      <c r="L2009" s="156">
        <f t="shared" si="124"/>
        <v>0</v>
      </c>
      <c r="M2009" s="156">
        <f t="shared" si="125"/>
        <v>0</v>
      </c>
      <c r="N2009" s="165"/>
      <c r="O2009" s="165"/>
      <c r="P2009" s="156">
        <f t="shared" si="126"/>
        <v>0</v>
      </c>
      <c r="Q2009" s="156">
        <f t="shared" si="127"/>
        <v>0</v>
      </c>
      <c r="R2009" s="165"/>
      <c r="S2009" s="165"/>
    </row>
    <row r="2010" spans="1:19" x14ac:dyDescent="0.25">
      <c r="A2010" s="156">
        <v>1995</v>
      </c>
      <c r="B2010" s="156" t="e">
        <f>VLOOKUP('Room Details'!$I1998,NCA_Calculations!$I$3:$N$12,2,0)</f>
        <v>#N/A</v>
      </c>
      <c r="C2010" s="156" t="e">
        <f>VLOOKUP('Room Details'!$I1998,NCA_Calculations!$I$3:$N$12,3,0)</f>
        <v>#N/A</v>
      </c>
      <c r="D2010" s="156" t="e">
        <f>VLOOKUP('Room Details'!$I1998,NCA_Calculations!$I$3:$N$12,4,0)</f>
        <v>#N/A</v>
      </c>
      <c r="E2010" s="156" t="e">
        <f>VLOOKUP('Room Details'!$I1998,NCA_Calculations!$I$3:$N$12,5,0)</f>
        <v>#N/A</v>
      </c>
      <c r="F2010" s="156" t="e">
        <f>VLOOKUP('Room Details'!$I1998,NCA_Calculations!$I$3:$N$12,6,0)</f>
        <v>#N/A</v>
      </c>
      <c r="G2010" s="156" t="str">
        <f>IF(OR(ISBLANK('Room Details'!$M1998), 'Room Details'!$M1998 = 0,  'Room Details'!$M1998 = "N/A" ),"Usable","Unusable")</f>
        <v>Usable</v>
      </c>
      <c r="H2010" s="156">
        <f>'Room Details'!$V1998</f>
        <v>0</v>
      </c>
      <c r="I2010" s="156">
        <f>_xlfn.IFNA(ROUNDUP(IF(OR('Room Details'!$J1998=0,ISBLANK('Room Details'!$J1998),'Room Details'!$J1998="N/A"),0,IF('Room Details'!$J1998&gt;$D2010,('Room Details'!$J1998/$E2010)+$F2010,IF('Room Details'!$J1998&lt;=ABS($B2010*$C2010),1,('Room Details'!$J1998/$B2010)+$C2010))),0),0)</f>
        <v>0</v>
      </c>
      <c r="J2010" s="167"/>
      <c r="K2010" s="167"/>
      <c r="L2010" s="156">
        <f t="shared" si="124"/>
        <v>0</v>
      </c>
      <c r="M2010" s="156">
        <f t="shared" si="125"/>
        <v>0</v>
      </c>
      <c r="N2010" s="165"/>
      <c r="O2010" s="165"/>
      <c r="P2010" s="156">
        <f t="shared" si="126"/>
        <v>0</v>
      </c>
      <c r="Q2010" s="156">
        <f t="shared" si="127"/>
        <v>0</v>
      </c>
      <c r="R2010" s="165"/>
      <c r="S2010" s="165"/>
    </row>
    <row r="2011" spans="1:19" x14ac:dyDescent="0.25">
      <c r="A2011" s="156">
        <v>1996</v>
      </c>
      <c r="B2011" s="156" t="e">
        <f>VLOOKUP('Room Details'!$I1999,NCA_Calculations!$I$3:$N$12,2,0)</f>
        <v>#N/A</v>
      </c>
      <c r="C2011" s="156" t="e">
        <f>VLOOKUP('Room Details'!$I1999,NCA_Calculations!$I$3:$N$12,3,0)</f>
        <v>#N/A</v>
      </c>
      <c r="D2011" s="156" t="e">
        <f>VLOOKUP('Room Details'!$I1999,NCA_Calculations!$I$3:$N$12,4,0)</f>
        <v>#N/A</v>
      </c>
      <c r="E2011" s="156" t="e">
        <f>VLOOKUP('Room Details'!$I1999,NCA_Calculations!$I$3:$N$12,5,0)</f>
        <v>#N/A</v>
      </c>
      <c r="F2011" s="156" t="e">
        <f>VLOOKUP('Room Details'!$I1999,NCA_Calculations!$I$3:$N$12,6,0)</f>
        <v>#N/A</v>
      </c>
      <c r="G2011" s="156" t="str">
        <f>IF(OR(ISBLANK('Room Details'!$M1999), 'Room Details'!$M1999 = 0,  'Room Details'!$M1999 = "N/A" ),"Usable","Unusable")</f>
        <v>Usable</v>
      </c>
      <c r="H2011" s="156">
        <f>'Room Details'!$V1999</f>
        <v>0</v>
      </c>
      <c r="I2011" s="156">
        <f>_xlfn.IFNA(ROUNDUP(IF(OR('Room Details'!$J1999=0,ISBLANK('Room Details'!$J1999),'Room Details'!$J1999="N/A"),0,IF('Room Details'!$J1999&gt;$D2011,('Room Details'!$J1999/$E2011)+$F2011,IF('Room Details'!$J1999&lt;=ABS($B2011*$C2011),1,('Room Details'!$J1999/$B2011)+$C2011))),0),0)</f>
        <v>0</v>
      </c>
      <c r="J2011" s="167"/>
      <c r="K2011" s="167"/>
      <c r="L2011" s="156">
        <f t="shared" si="124"/>
        <v>0</v>
      </c>
      <c r="M2011" s="156">
        <f t="shared" si="125"/>
        <v>0</v>
      </c>
      <c r="N2011" s="165"/>
      <c r="O2011" s="165"/>
      <c r="P2011" s="156">
        <f t="shared" si="126"/>
        <v>0</v>
      </c>
      <c r="Q2011" s="156">
        <f t="shared" si="127"/>
        <v>0</v>
      </c>
      <c r="R2011" s="165"/>
      <c r="S2011" s="165"/>
    </row>
    <row r="2012" spans="1:19" x14ac:dyDescent="0.25">
      <c r="A2012" s="156">
        <v>1997</v>
      </c>
      <c r="B2012" s="156" t="e">
        <f>VLOOKUP('Room Details'!$I2000,NCA_Calculations!$I$3:$N$12,2,0)</f>
        <v>#N/A</v>
      </c>
      <c r="C2012" s="156" t="e">
        <f>VLOOKUP('Room Details'!$I2000,NCA_Calculations!$I$3:$N$12,3,0)</f>
        <v>#N/A</v>
      </c>
      <c r="D2012" s="156" t="e">
        <f>VLOOKUP('Room Details'!$I2000,NCA_Calculations!$I$3:$N$12,4,0)</f>
        <v>#N/A</v>
      </c>
      <c r="E2012" s="156" t="e">
        <f>VLOOKUP('Room Details'!$I2000,NCA_Calculations!$I$3:$N$12,5,0)</f>
        <v>#N/A</v>
      </c>
      <c r="F2012" s="156" t="e">
        <f>VLOOKUP('Room Details'!$I2000,NCA_Calculations!$I$3:$N$12,6,0)</f>
        <v>#N/A</v>
      </c>
      <c r="G2012" s="156" t="str">
        <f>IF(OR(ISBLANK('Room Details'!$M2000), 'Room Details'!$M2000 = 0,  'Room Details'!$M2000 = "N/A" ),"Usable","Unusable")</f>
        <v>Usable</v>
      </c>
      <c r="H2012" s="156">
        <f>'Room Details'!$V2000</f>
        <v>0</v>
      </c>
      <c r="I2012" s="156">
        <f>_xlfn.IFNA(ROUNDUP(IF(OR('Room Details'!$J2000=0,ISBLANK('Room Details'!$J2000),'Room Details'!$J2000="N/A"),0,IF('Room Details'!$J2000&gt;$D2012,('Room Details'!$J2000/$E2012)+$F2012,IF('Room Details'!$J2000&lt;=ABS($B2012*$C2012),1,('Room Details'!$J2000/$B2012)+$C2012))),0),0)</f>
        <v>0</v>
      </c>
      <c r="J2012" s="167"/>
      <c r="K2012" s="167"/>
      <c r="L2012" s="156">
        <f t="shared" si="124"/>
        <v>0</v>
      </c>
      <c r="M2012" s="156">
        <f t="shared" si="125"/>
        <v>0</v>
      </c>
      <c r="N2012" s="165"/>
      <c r="O2012" s="165"/>
      <c r="P2012" s="156">
        <f t="shared" si="126"/>
        <v>0</v>
      </c>
      <c r="Q2012" s="156">
        <f t="shared" si="127"/>
        <v>0</v>
      </c>
      <c r="R2012" s="165"/>
      <c r="S2012" s="165"/>
    </row>
    <row r="2013" spans="1:19" x14ac:dyDescent="0.25">
      <c r="A2013" s="156">
        <v>1998</v>
      </c>
      <c r="B2013" s="156" t="e">
        <f>VLOOKUP('Room Details'!$I2001,NCA_Calculations!$I$3:$N$12,2,0)</f>
        <v>#N/A</v>
      </c>
      <c r="C2013" s="156" t="e">
        <f>VLOOKUP('Room Details'!$I2001,NCA_Calculations!$I$3:$N$12,3,0)</f>
        <v>#N/A</v>
      </c>
      <c r="D2013" s="156" t="e">
        <f>VLOOKUP('Room Details'!$I2001,NCA_Calculations!$I$3:$N$12,4,0)</f>
        <v>#N/A</v>
      </c>
      <c r="E2013" s="156" t="e">
        <f>VLOOKUP('Room Details'!$I2001,NCA_Calculations!$I$3:$N$12,5,0)</f>
        <v>#N/A</v>
      </c>
      <c r="F2013" s="156" t="e">
        <f>VLOOKUP('Room Details'!$I2001,NCA_Calculations!$I$3:$N$12,6,0)</f>
        <v>#N/A</v>
      </c>
      <c r="G2013" s="156" t="str">
        <f>IF(OR(ISBLANK('Room Details'!$M2001), 'Room Details'!$M2001 = 0,  'Room Details'!$M2001 = "N/A" ),"Usable","Unusable")</f>
        <v>Usable</v>
      </c>
      <c r="H2013" s="156">
        <f>'Room Details'!$V2001</f>
        <v>0</v>
      </c>
      <c r="I2013" s="156">
        <f>_xlfn.IFNA(ROUNDUP(IF(OR('Room Details'!$J2001=0,ISBLANK('Room Details'!$J2001),'Room Details'!$J2001="N/A"),0,IF('Room Details'!$J2001&gt;$D2013,('Room Details'!$J2001/$E2013)+$F2013,IF('Room Details'!$J2001&lt;=ABS($B2013*$C2013),1,('Room Details'!$J2001/$B2013)+$C2013))),0),0)</f>
        <v>0</v>
      </c>
      <c r="J2013" s="167"/>
      <c r="K2013" s="167"/>
      <c r="L2013" s="156">
        <f t="shared" si="124"/>
        <v>0</v>
      </c>
      <c r="M2013" s="156">
        <f t="shared" si="125"/>
        <v>0</v>
      </c>
      <c r="N2013" s="165"/>
      <c r="O2013" s="165"/>
      <c r="P2013" s="156">
        <f t="shared" si="126"/>
        <v>0</v>
      </c>
      <c r="Q2013" s="156">
        <f t="shared" si="127"/>
        <v>0</v>
      </c>
      <c r="R2013" s="165"/>
      <c r="S2013" s="165"/>
    </row>
    <row r="2014" spans="1:19" x14ac:dyDescent="0.25">
      <c r="A2014" s="156">
        <v>1999</v>
      </c>
      <c r="B2014" s="156" t="e">
        <f>VLOOKUP('Room Details'!$I2002,NCA_Calculations!$I$3:$N$12,2,0)</f>
        <v>#N/A</v>
      </c>
      <c r="C2014" s="156" t="e">
        <f>VLOOKUP('Room Details'!$I2002,NCA_Calculations!$I$3:$N$12,3,0)</f>
        <v>#N/A</v>
      </c>
      <c r="D2014" s="156" t="e">
        <f>VLOOKUP('Room Details'!$I2002,NCA_Calculations!$I$3:$N$12,4,0)</f>
        <v>#N/A</v>
      </c>
      <c r="E2014" s="156" t="e">
        <f>VLOOKUP('Room Details'!$I2002,NCA_Calculations!$I$3:$N$12,5,0)</f>
        <v>#N/A</v>
      </c>
      <c r="F2014" s="156" t="e">
        <f>VLOOKUP('Room Details'!$I2002,NCA_Calculations!$I$3:$N$12,6,0)</f>
        <v>#N/A</v>
      </c>
      <c r="G2014" s="156" t="str">
        <f>IF(OR(ISBLANK('Room Details'!$M2002), 'Room Details'!$M2002 = 0,  'Room Details'!$M2002 = "N/A" ),"Usable","Unusable")</f>
        <v>Usable</v>
      </c>
      <c r="H2014" s="156">
        <f>'Room Details'!$V2002</f>
        <v>0</v>
      </c>
      <c r="I2014" s="156">
        <f>_xlfn.IFNA(ROUNDUP(IF(OR('Room Details'!$J2002=0,ISBLANK('Room Details'!$J2002),'Room Details'!$J2002="N/A"),0,IF('Room Details'!$J2002&gt;$D2014,('Room Details'!$J2002/$E2014)+$F2014,IF('Room Details'!$J2002&lt;=ABS($B2014*$C2014),1,('Room Details'!$J2002/$B2014)+$C2014))),0),0)</f>
        <v>0</v>
      </c>
      <c r="J2014" s="167"/>
      <c r="K2014" s="167"/>
      <c r="L2014" s="156">
        <f t="shared" si="124"/>
        <v>0</v>
      </c>
      <c r="M2014" s="156">
        <f t="shared" si="125"/>
        <v>0</v>
      </c>
      <c r="N2014" s="165"/>
      <c r="O2014" s="165"/>
      <c r="P2014" s="156">
        <f t="shared" si="126"/>
        <v>0</v>
      </c>
      <c r="Q2014" s="156">
        <f t="shared" si="127"/>
        <v>0</v>
      </c>
      <c r="R2014" s="165"/>
      <c r="S2014" s="165"/>
    </row>
    <row r="2015" spans="1:19" x14ac:dyDescent="0.25">
      <c r="A2015" s="156">
        <v>2000</v>
      </c>
      <c r="B2015" s="156" t="e">
        <f>VLOOKUP('Room Details'!$I2003,NCA_Calculations!$I$3:$N$12,2,0)</f>
        <v>#N/A</v>
      </c>
      <c r="C2015" s="156" t="e">
        <f>VLOOKUP('Room Details'!$I2003,NCA_Calculations!$I$3:$N$12,3,0)</f>
        <v>#N/A</v>
      </c>
      <c r="D2015" s="156" t="e">
        <f>VLOOKUP('Room Details'!$I2003,NCA_Calculations!$I$3:$N$12,4,0)</f>
        <v>#N/A</v>
      </c>
      <c r="E2015" s="156" t="e">
        <f>VLOOKUP('Room Details'!$I2003,NCA_Calculations!$I$3:$N$12,5,0)</f>
        <v>#N/A</v>
      </c>
      <c r="F2015" s="156" t="e">
        <f>VLOOKUP('Room Details'!$I2003,NCA_Calculations!$I$3:$N$12,6,0)</f>
        <v>#N/A</v>
      </c>
      <c r="G2015" s="156" t="str">
        <f>IF(OR(ISBLANK('Room Details'!$M2003), 'Room Details'!$M2003 = 0,  'Room Details'!$M2003 = "N/A" ),"Usable","Unusable")</f>
        <v>Usable</v>
      </c>
      <c r="H2015" s="156">
        <f>'Room Details'!$V2003</f>
        <v>0</v>
      </c>
      <c r="I2015" s="156">
        <f>_xlfn.IFNA(ROUNDUP(IF(OR('Room Details'!$J2003=0,ISBLANK('Room Details'!$J2003),'Room Details'!$J2003="N/A"),0,IF('Room Details'!$J2003&gt;$D2015,('Room Details'!$J2003/$E2015)+$F2015,IF('Room Details'!$J2003&lt;=ABS($B2015*$C2015),1,('Room Details'!$J2003/$B2015)+$C2015))),0),0)</f>
        <v>0</v>
      </c>
      <c r="J2015" s="167"/>
      <c r="K2015" s="167"/>
      <c r="L2015" s="156">
        <f t="shared" si="124"/>
        <v>0</v>
      </c>
      <c r="M2015" s="156">
        <f t="shared" si="125"/>
        <v>0</v>
      </c>
      <c r="N2015" s="165"/>
      <c r="O2015" s="165"/>
      <c r="P2015" s="156">
        <f t="shared" si="126"/>
        <v>0</v>
      </c>
      <c r="Q2015" s="156">
        <f t="shared" si="127"/>
        <v>0</v>
      </c>
      <c r="R2015" s="165"/>
      <c r="S2015" s="165"/>
    </row>
  </sheetData>
  <sheetProtection algorithmName="SHA-512" hashValue="7Lpe1Y1oyaJ0Ir57lItD3gzBOP3L2XZzK1XyK/5Je/NUiWwdRE6kZ5n38XOdeyXkLCjLoXzl2CibvVgAkaOUsg==" saltValue="yRfbOHQu1IdeFVZFrdj3Gw==" spinCount="100000" sheet="1" objects="1" scenarios="1"/>
  <autoFilter ref="A15:S2015" xr:uid="{5650348B-F12F-499D-8D16-FDB0B886B4A2}"/>
  <mergeCells count="8">
    <mergeCell ref="Y1:AB1"/>
    <mergeCell ref="U11:W11"/>
    <mergeCell ref="U13:W13"/>
    <mergeCell ref="U1:W1"/>
    <mergeCell ref="U4:W4"/>
    <mergeCell ref="U7:W7"/>
    <mergeCell ref="U10:W10"/>
    <mergeCell ref="U6:W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A3246-E55F-4180-8544-559AA9D813E5}">
  <sheetPr codeName="Sheet1">
    <pageSetUpPr fitToPage="1"/>
  </sheetPr>
  <dimension ref="A1:F74"/>
  <sheetViews>
    <sheetView showGridLines="0" zoomScale="70" zoomScaleNormal="70" workbookViewId="0"/>
  </sheetViews>
  <sheetFormatPr defaultRowHeight="15" x14ac:dyDescent="0.25"/>
  <cols>
    <col min="1" max="1" width="0.7109375" customWidth="1"/>
    <col min="2" max="5" width="40.7109375" customWidth="1"/>
    <col min="6" max="6" width="0.5703125" customWidth="1"/>
  </cols>
  <sheetData>
    <row r="1" spans="1:6" ht="3.4" customHeight="1" x14ac:dyDescent="0.25">
      <c r="A1" s="1"/>
      <c r="B1" s="1"/>
      <c r="C1" s="1"/>
      <c r="D1" s="1"/>
      <c r="E1" s="1"/>
      <c r="F1" s="1"/>
    </row>
    <row r="2" spans="1:6" x14ac:dyDescent="0.25">
      <c r="A2" s="1"/>
      <c r="B2" s="254"/>
      <c r="C2" s="255"/>
      <c r="D2" s="255"/>
      <c r="E2" s="256"/>
      <c r="F2" s="1"/>
    </row>
    <row r="3" spans="1:6" x14ac:dyDescent="0.25">
      <c r="A3" s="1"/>
      <c r="B3" s="257"/>
      <c r="C3" s="258"/>
      <c r="D3" s="258"/>
      <c r="E3" s="259"/>
      <c r="F3" s="1"/>
    </row>
    <row r="4" spans="1:6" x14ac:dyDescent="0.25">
      <c r="A4" s="1"/>
      <c r="B4" s="257"/>
      <c r="C4" s="258"/>
      <c r="D4" s="258"/>
      <c r="E4" s="259"/>
      <c r="F4" s="1"/>
    </row>
    <row r="5" spans="1:6" x14ac:dyDescent="0.25">
      <c r="A5" s="1"/>
      <c r="B5" s="257"/>
      <c r="C5" s="258"/>
      <c r="D5" s="258"/>
      <c r="E5" s="259"/>
      <c r="F5" s="1"/>
    </row>
    <row r="6" spans="1:6" x14ac:dyDescent="0.25">
      <c r="A6" s="1"/>
      <c r="B6" s="257"/>
      <c r="C6" s="258"/>
      <c r="D6" s="258"/>
      <c r="E6" s="259"/>
      <c r="F6" s="1"/>
    </row>
    <row r="7" spans="1:6" x14ac:dyDescent="0.25">
      <c r="A7" s="1"/>
      <c r="B7" s="48"/>
      <c r="C7" s="36"/>
      <c r="D7" s="36"/>
      <c r="E7" s="37"/>
      <c r="F7" s="1"/>
    </row>
    <row r="8" spans="1:6" ht="18" x14ac:dyDescent="0.25">
      <c r="A8" s="1"/>
      <c r="B8" s="260" t="s">
        <v>2715</v>
      </c>
      <c r="C8" s="261"/>
      <c r="D8" s="261"/>
      <c r="E8" s="262"/>
      <c r="F8" s="1"/>
    </row>
    <row r="9" spans="1:6" x14ac:dyDescent="0.25">
      <c r="A9" s="1"/>
      <c r="B9" s="49"/>
      <c r="C9" s="36"/>
      <c r="D9" s="36"/>
      <c r="E9" s="37"/>
      <c r="F9" s="1"/>
    </row>
    <row r="10" spans="1:6" x14ac:dyDescent="0.25">
      <c r="A10" s="1"/>
      <c r="B10" s="48"/>
      <c r="C10" s="36"/>
      <c r="D10" s="36"/>
      <c r="E10" s="37"/>
      <c r="F10" s="1"/>
    </row>
    <row r="11" spans="1:6" ht="15.75" x14ac:dyDescent="0.25">
      <c r="A11" s="1"/>
      <c r="B11" s="38" t="s">
        <v>0</v>
      </c>
      <c r="C11" s="50"/>
      <c r="D11" s="50"/>
      <c r="E11" s="51"/>
      <c r="F11" s="2"/>
    </row>
    <row r="12" spans="1:6" ht="16.5" thickBot="1" x14ac:dyDescent="0.3">
      <c r="A12" s="1"/>
      <c r="B12" s="38"/>
      <c r="C12" s="50"/>
      <c r="D12" s="50"/>
      <c r="E12" s="51"/>
      <c r="F12" s="2"/>
    </row>
    <row r="13" spans="1:6" ht="16.5" thickBot="1" x14ac:dyDescent="0.3">
      <c r="A13" s="1"/>
      <c r="B13" s="52" t="s">
        <v>57</v>
      </c>
      <c r="C13" s="140"/>
      <c r="D13" s="141"/>
      <c r="E13" s="126"/>
      <c r="F13" s="31"/>
    </row>
    <row r="14" spans="1:6" ht="16.5" thickBot="1" x14ac:dyDescent="0.3">
      <c r="A14" s="1"/>
      <c r="B14" s="52" t="s">
        <v>2699</v>
      </c>
      <c r="C14" s="140"/>
      <c r="D14" s="141"/>
      <c r="E14" s="204" t="str">
        <f>IF(ISBLANK($C$14), "Please Select School Type", " ")</f>
        <v>Please Select School Type</v>
      </c>
      <c r="F14" s="31"/>
    </row>
    <row r="15" spans="1:6" ht="30.75" thickBot="1" x14ac:dyDescent="0.3">
      <c r="A15" s="1"/>
      <c r="B15" s="52" t="s">
        <v>58</v>
      </c>
      <c r="C15" s="140"/>
      <c r="D15" s="141"/>
      <c r="E15" s="204" t="str">
        <f>IF(ISBLANK($C$15), "Please Enter Unique Reference Number", " ")</f>
        <v>Please Enter Unique Reference Number</v>
      </c>
      <c r="F15" s="31"/>
    </row>
    <row r="16" spans="1:6" ht="16.5" thickBot="1" x14ac:dyDescent="0.3">
      <c r="A16" s="1"/>
      <c r="B16" s="52" t="s">
        <v>59</v>
      </c>
      <c r="C16" s="140"/>
      <c r="D16" s="141"/>
      <c r="E16" s="204"/>
      <c r="F16" s="31"/>
    </row>
    <row r="17" spans="1:6" ht="16.5" thickBot="1" x14ac:dyDescent="0.3">
      <c r="A17" s="1"/>
      <c r="B17" s="52" t="s">
        <v>60</v>
      </c>
      <c r="C17" s="140"/>
      <c r="D17" s="141"/>
      <c r="E17" s="204" t="str">
        <f>IF(ISBLANK($C$17), "Please Enter LA/Est Number", " ")</f>
        <v>Please Enter LA/Est Number</v>
      </c>
      <c r="F17" s="31"/>
    </row>
    <row r="18" spans="1:6" ht="16.5" thickBot="1" x14ac:dyDescent="0.3">
      <c r="A18" s="1"/>
      <c r="B18" s="52" t="s">
        <v>63</v>
      </c>
      <c r="C18" s="142"/>
      <c r="D18" s="141"/>
      <c r="E18" s="265" t="str">
        <f>IF(ISBLANK($C$18), "Please enter the date the Net Capacity Assessment was carried out", " ")</f>
        <v>Please enter the date the Net Capacity Assessment was carried out</v>
      </c>
      <c r="F18" s="31"/>
    </row>
    <row r="19" spans="1:6" x14ac:dyDescent="0.25">
      <c r="A19" s="1"/>
      <c r="B19" s="53"/>
      <c r="C19" s="29"/>
      <c r="D19" s="29"/>
      <c r="E19" s="265"/>
      <c r="F19" s="3"/>
    </row>
    <row r="20" spans="1:6" ht="15.75" x14ac:dyDescent="0.25">
      <c r="A20" s="1"/>
      <c r="B20" s="38" t="s">
        <v>2</v>
      </c>
      <c r="C20" s="55"/>
      <c r="D20" s="55"/>
      <c r="E20" s="205"/>
      <c r="F20" s="4"/>
    </row>
    <row r="21" spans="1:6" ht="16.5" thickBot="1" x14ac:dyDescent="0.3">
      <c r="A21" s="1"/>
      <c r="B21" s="38"/>
      <c r="C21" s="55"/>
      <c r="D21" s="55"/>
      <c r="E21" s="205"/>
      <c r="F21" s="4"/>
    </row>
    <row r="22" spans="1:6" ht="16.5" thickBot="1" x14ac:dyDescent="0.3">
      <c r="A22" s="1"/>
      <c r="B22" s="52" t="s">
        <v>103</v>
      </c>
      <c r="C22" s="139"/>
      <c r="D22" s="29"/>
      <c r="E22" s="263" t="str">
        <f>IF(OR(ISBLANK($C$22), ISBLANK($C$23)),"Please Select a minimum/maximum age range",IF(AND(OR($C$22=0,$C$23=0),OR($C$14="_16_plus",$C$14="Primary",$C$14="Middle_deemed_primary",$C$14="Middle_deemed_secondary",$C$14="All_through")),"Please make sure that the age range is correct"," "))</f>
        <v>Please Select a minimum/maximum age range</v>
      </c>
      <c r="F22" s="3"/>
    </row>
    <row r="23" spans="1:6" ht="16.5" thickBot="1" x14ac:dyDescent="0.3">
      <c r="A23" s="1"/>
      <c r="B23" s="52" t="s">
        <v>104</v>
      </c>
      <c r="C23" s="139"/>
      <c r="D23" s="29"/>
      <c r="E23" s="263"/>
      <c r="F23" s="3"/>
    </row>
    <row r="24" spans="1:6" x14ac:dyDescent="0.25">
      <c r="A24" s="1"/>
      <c r="B24" s="53"/>
      <c r="C24" s="29"/>
      <c r="D24" s="29"/>
      <c r="E24" s="206"/>
      <c r="F24" s="3"/>
    </row>
    <row r="25" spans="1:6" ht="15.75" x14ac:dyDescent="0.25">
      <c r="A25" s="1"/>
      <c r="B25" s="38" t="s">
        <v>3</v>
      </c>
      <c r="C25" s="56"/>
      <c r="D25" s="56"/>
      <c r="E25" s="205"/>
      <c r="F25" s="5"/>
    </row>
    <row r="26" spans="1:6" ht="16.5" thickBot="1" x14ac:dyDescent="0.3">
      <c r="A26" s="1"/>
      <c r="B26" s="38"/>
      <c r="C26" s="56"/>
      <c r="D26" s="56"/>
      <c r="E26" s="205"/>
      <c r="F26" s="5"/>
    </row>
    <row r="27" spans="1:6" ht="16.5" thickBot="1" x14ac:dyDescent="0.3">
      <c r="A27" s="1"/>
      <c r="B27" s="52" t="s">
        <v>2421</v>
      </c>
      <c r="C27" s="138"/>
      <c r="D27" s="30"/>
      <c r="E27" s="263" t="str" cm="1">
        <f t="array" ref="E27">IF(OR(ISBLANK($C$27),$C$27=0,ISBLANK($C$28),$C$28=0),_xlfn.IFS(OR(ISBLANK($C$27),$C$27=0),"The number of sites is a required field, please enter",
OR(ISBLANK($C$28),$C$28=0),"The Total site area is a required field, please enter"),"")</f>
        <v>The number of sites is a required field, please enter</v>
      </c>
      <c r="F27" s="6"/>
    </row>
    <row r="28" spans="1:6" ht="16.5" thickBot="1" x14ac:dyDescent="0.3">
      <c r="A28" s="1"/>
      <c r="B28" s="52" t="s">
        <v>56</v>
      </c>
      <c r="C28" s="138"/>
      <c r="D28" s="30"/>
      <c r="E28" s="263"/>
      <c r="F28" s="6"/>
    </row>
    <row r="29" spans="1:6" x14ac:dyDescent="0.25">
      <c r="A29" s="1"/>
      <c r="B29" s="53"/>
      <c r="C29" s="29"/>
      <c r="D29" s="29"/>
      <c r="E29" s="127"/>
      <c r="F29" s="3"/>
    </row>
    <row r="30" spans="1:6" ht="15.75" x14ac:dyDescent="0.25">
      <c r="A30" s="1"/>
      <c r="B30" s="38" t="s">
        <v>2437</v>
      </c>
      <c r="C30" s="29"/>
      <c r="D30" s="29"/>
      <c r="E30" s="127"/>
      <c r="F30" s="3"/>
    </row>
    <row r="31" spans="1:6" ht="15.75" thickBot="1" x14ac:dyDescent="0.3">
      <c r="A31" s="1"/>
      <c r="B31" s="53"/>
      <c r="C31" s="29"/>
      <c r="D31" s="29"/>
      <c r="E31" s="127"/>
      <c r="F31" s="1"/>
    </row>
    <row r="32" spans="1:6" ht="31.9" customHeight="1" thickBot="1" x14ac:dyDescent="0.3">
      <c r="A32" s="1"/>
      <c r="B32" s="203" t="s">
        <v>2732</v>
      </c>
      <c r="C32" s="138"/>
      <c r="D32" s="29"/>
      <c r="E32" s="54"/>
      <c r="F32" s="1"/>
    </row>
    <row r="33" spans="1:6" ht="31.9" customHeight="1" thickBot="1" x14ac:dyDescent="0.3">
      <c r="A33" s="1"/>
      <c r="B33" s="106" t="s">
        <v>2438</v>
      </c>
      <c r="C33" s="138"/>
      <c r="D33" s="128"/>
      <c r="E33" s="129"/>
      <c r="F33" s="1"/>
    </row>
    <row r="34" spans="1:6" ht="15.75" x14ac:dyDescent="0.25">
      <c r="A34" s="1"/>
      <c r="B34" s="88"/>
      <c r="C34" s="90"/>
      <c r="D34" s="128"/>
      <c r="E34" s="129"/>
      <c r="F34" s="1"/>
    </row>
    <row r="35" spans="1:6" ht="16.5" thickBot="1" x14ac:dyDescent="0.3">
      <c r="A35" s="1"/>
      <c r="B35" s="88"/>
      <c r="C35" s="90"/>
      <c r="D35" s="128"/>
      <c r="E35" s="129"/>
      <c r="F35" s="1"/>
    </row>
    <row r="36" spans="1:6" ht="40.15" customHeight="1" thickBot="1" x14ac:dyDescent="0.3">
      <c r="A36" s="1"/>
      <c r="B36" s="203" t="s">
        <v>2733</v>
      </c>
      <c r="C36" s="138"/>
      <c r="D36" s="264" t="str">
        <f>IF(OR($C$36=0, ISBLANK($C$36)), "Planned Number of Places is a Mandatory field, please provide details of originator e.g. School, Responsible Body, Local Authority in the Comments box", " ")</f>
        <v>Planned Number of Places is a Mandatory field, please provide details of originator e.g. School, Responsible Body, Local Authority in the Comments box</v>
      </c>
      <c r="E36" s="263"/>
      <c r="F36" s="1"/>
    </row>
    <row r="37" spans="1:6" ht="15.75" x14ac:dyDescent="0.25">
      <c r="A37" s="1"/>
      <c r="B37" s="88"/>
      <c r="C37" s="90"/>
      <c r="D37" s="133"/>
      <c r="E37" s="132"/>
      <c r="F37" s="1"/>
    </row>
    <row r="38" spans="1:6" ht="15.75" x14ac:dyDescent="0.25">
      <c r="A38" s="1"/>
      <c r="B38" s="266" t="s">
        <v>2700</v>
      </c>
      <c r="C38" s="267"/>
      <c r="D38" s="133"/>
      <c r="E38" s="132"/>
      <c r="F38" s="1"/>
    </row>
    <row r="39" spans="1:6" ht="15.75" x14ac:dyDescent="0.25">
      <c r="A39" s="1"/>
      <c r="B39" s="88"/>
      <c r="C39" s="90"/>
      <c r="D39" s="130"/>
      <c r="E39" s="131"/>
      <c r="F39" s="1"/>
    </row>
    <row r="40" spans="1:6" ht="15.75" x14ac:dyDescent="0.25">
      <c r="A40" s="1"/>
      <c r="B40" s="38" t="s">
        <v>2741</v>
      </c>
      <c r="C40" s="90"/>
      <c r="D40" s="130"/>
      <c r="E40" s="131"/>
      <c r="F40" s="1"/>
    </row>
    <row r="41" spans="1:6" ht="15.75" thickBot="1" x14ac:dyDescent="0.3">
      <c r="A41" s="1"/>
      <c r="C41" s="87"/>
      <c r="D41" s="130"/>
      <c r="E41" s="131"/>
      <c r="F41" s="1"/>
    </row>
    <row r="42" spans="1:6" ht="16.5" thickBot="1" x14ac:dyDescent="0.3">
      <c r="A42" s="1"/>
      <c r="B42" s="96" t="s">
        <v>2439</v>
      </c>
      <c r="C42" s="91" t="s">
        <v>2442</v>
      </c>
      <c r="D42" s="128"/>
      <c r="E42" s="129"/>
      <c r="F42" s="1"/>
    </row>
    <row r="43" spans="1:6" ht="15.75" x14ac:dyDescent="0.25">
      <c r="A43" s="1"/>
      <c r="B43" s="97" t="s">
        <v>2734</v>
      </c>
      <c r="C43" s="137"/>
      <c r="D43" s="128"/>
      <c r="E43" s="129"/>
      <c r="F43" s="1"/>
    </row>
    <row r="44" spans="1:6" ht="15.75" x14ac:dyDescent="0.25">
      <c r="A44" s="1"/>
      <c r="B44" s="98" t="s">
        <v>2735</v>
      </c>
      <c r="C44" s="135"/>
      <c r="D44" s="128"/>
      <c r="E44" s="129"/>
      <c r="F44" s="1"/>
    </row>
    <row r="45" spans="1:6" ht="16.5" thickBot="1" x14ac:dyDescent="0.3">
      <c r="A45" s="1"/>
      <c r="B45" s="99" t="s">
        <v>2736</v>
      </c>
      <c r="C45" s="136"/>
      <c r="D45" s="128"/>
      <c r="E45" s="129"/>
      <c r="F45" s="1"/>
    </row>
    <row r="46" spans="1:6" ht="15.75" x14ac:dyDescent="0.25">
      <c r="A46" s="1"/>
      <c r="B46" s="88"/>
      <c r="C46" s="90"/>
      <c r="D46" s="87"/>
      <c r="E46" s="84"/>
      <c r="F46" s="1"/>
    </row>
    <row r="47" spans="1:6" ht="15.75" x14ac:dyDescent="0.25">
      <c r="A47" s="1"/>
      <c r="B47" s="38" t="s">
        <v>2451</v>
      </c>
      <c r="C47" s="90"/>
      <c r="D47" s="87"/>
      <c r="E47" s="84"/>
      <c r="F47" s="1"/>
    </row>
    <row r="48" spans="1:6" ht="15.75" thickBot="1" x14ac:dyDescent="0.3">
      <c r="A48" s="1"/>
      <c r="C48" s="87"/>
      <c r="D48" s="87"/>
      <c r="E48" s="84"/>
      <c r="F48" s="1"/>
    </row>
    <row r="49" spans="1:6" ht="16.5" thickBot="1" x14ac:dyDescent="0.3">
      <c r="A49" s="1"/>
      <c r="B49" s="92" t="s">
        <v>2439</v>
      </c>
      <c r="C49" s="92" t="s">
        <v>2440</v>
      </c>
      <c r="D49" s="92" t="s">
        <v>2441</v>
      </c>
      <c r="E49" s="92" t="s">
        <v>2442</v>
      </c>
      <c r="F49" s="1"/>
    </row>
    <row r="50" spans="1:6" ht="15.75" x14ac:dyDescent="0.25">
      <c r="A50" s="1"/>
      <c r="B50" s="94" t="s">
        <v>2737</v>
      </c>
      <c r="C50" s="137"/>
      <c r="D50" s="137"/>
      <c r="E50" s="137"/>
      <c r="F50" s="1"/>
    </row>
    <row r="51" spans="1:6" ht="15.75" x14ac:dyDescent="0.25">
      <c r="A51" s="1"/>
      <c r="B51" s="95" t="s">
        <v>2420</v>
      </c>
      <c r="C51" s="135"/>
      <c r="D51" s="135"/>
      <c r="E51" s="135"/>
      <c r="F51" s="1"/>
    </row>
    <row r="52" spans="1:6" ht="15.75" x14ac:dyDescent="0.25">
      <c r="A52" s="1"/>
      <c r="B52" s="95" t="s">
        <v>2738</v>
      </c>
      <c r="C52" s="135"/>
      <c r="D52" s="135"/>
      <c r="E52" s="135"/>
      <c r="F52" s="1"/>
    </row>
    <row r="53" spans="1:6" ht="15.75" x14ac:dyDescent="0.25">
      <c r="A53" s="1"/>
      <c r="B53" s="95" t="s">
        <v>2739</v>
      </c>
      <c r="C53" s="135"/>
      <c r="D53" s="135"/>
      <c r="E53" s="135"/>
      <c r="F53" s="1"/>
    </row>
    <row r="54" spans="1:6" ht="16.5" thickBot="1" x14ac:dyDescent="0.3">
      <c r="A54" s="1"/>
      <c r="B54" s="93" t="s">
        <v>2740</v>
      </c>
      <c r="C54" s="136"/>
      <c r="D54" s="136"/>
      <c r="E54" s="136"/>
      <c r="F54" s="1"/>
    </row>
    <row r="55" spans="1:6" ht="15.75" x14ac:dyDescent="0.25">
      <c r="A55" s="1"/>
      <c r="B55" s="102"/>
      <c r="C55" s="88"/>
      <c r="D55" s="88"/>
      <c r="E55" s="100"/>
      <c r="F55" s="1"/>
    </row>
    <row r="56" spans="1:6" ht="15.75" x14ac:dyDescent="0.25">
      <c r="A56" s="1"/>
      <c r="B56" s="38" t="s">
        <v>2443</v>
      </c>
      <c r="C56" s="88"/>
      <c r="E56" s="89"/>
      <c r="F56" s="1"/>
    </row>
    <row r="57" spans="1:6" ht="16.5" thickBot="1" x14ac:dyDescent="0.3">
      <c r="A57" s="1"/>
      <c r="B57" s="103"/>
      <c r="C57" s="90"/>
      <c r="D57" s="90"/>
      <c r="E57" s="104"/>
      <c r="F57" s="1"/>
    </row>
    <row r="58" spans="1:6" ht="16.5" thickBot="1" x14ac:dyDescent="0.3">
      <c r="A58" s="1"/>
      <c r="B58" s="92" t="s">
        <v>2439</v>
      </c>
      <c r="C58" s="92" t="s">
        <v>2440</v>
      </c>
      <c r="D58" s="92" t="s">
        <v>2441</v>
      </c>
      <c r="E58" s="92" t="s">
        <v>2442</v>
      </c>
      <c r="F58" s="1"/>
    </row>
    <row r="59" spans="1:6" ht="15.75" x14ac:dyDescent="0.25">
      <c r="A59" s="1"/>
      <c r="B59" s="95" t="s">
        <v>2738</v>
      </c>
      <c r="C59" s="137"/>
      <c r="D59" s="137"/>
      <c r="E59" s="137"/>
      <c r="F59" s="1"/>
    </row>
    <row r="60" spans="1:6" ht="15.75" x14ac:dyDescent="0.25">
      <c r="A60" s="1"/>
      <c r="B60" s="95" t="s">
        <v>2739</v>
      </c>
      <c r="C60" s="135"/>
      <c r="D60" s="135"/>
      <c r="E60" s="135"/>
      <c r="F60" s="1"/>
    </row>
    <row r="61" spans="1:6" ht="16.5" thickBot="1" x14ac:dyDescent="0.3">
      <c r="A61" s="1"/>
      <c r="B61" s="93" t="s">
        <v>2740</v>
      </c>
      <c r="C61" s="136"/>
      <c r="D61" s="136"/>
      <c r="E61" s="136"/>
      <c r="F61" s="1"/>
    </row>
    <row r="62" spans="1:6" ht="15.75" x14ac:dyDescent="0.25">
      <c r="A62" s="1"/>
      <c r="B62" s="102"/>
      <c r="C62" s="88"/>
      <c r="D62" s="88"/>
      <c r="E62" s="100"/>
      <c r="F62" s="1"/>
    </row>
    <row r="63" spans="1:6" ht="15.75" x14ac:dyDescent="0.25">
      <c r="A63" s="1"/>
      <c r="B63" s="38" t="s">
        <v>2450</v>
      </c>
      <c r="C63" s="88"/>
      <c r="D63" s="88"/>
      <c r="E63" s="89"/>
      <c r="F63" s="1"/>
    </row>
    <row r="64" spans="1:6" ht="16.5" thickBot="1" x14ac:dyDescent="0.3">
      <c r="A64" s="1"/>
      <c r="B64" s="103"/>
      <c r="C64" s="88"/>
      <c r="D64" s="88"/>
      <c r="E64" s="101"/>
      <c r="F64" s="1"/>
    </row>
    <row r="65" spans="1:6" ht="16.5" thickBot="1" x14ac:dyDescent="0.3">
      <c r="A65" s="1"/>
      <c r="B65" s="92" t="s">
        <v>2439</v>
      </c>
      <c r="C65" s="92" t="s">
        <v>2440</v>
      </c>
      <c r="D65" s="92" t="s">
        <v>2441</v>
      </c>
      <c r="E65" s="92" t="s">
        <v>2442</v>
      </c>
      <c r="F65" s="1"/>
    </row>
    <row r="66" spans="1:6" ht="15.75" x14ac:dyDescent="0.25">
      <c r="A66" s="1"/>
      <c r="B66" s="95" t="s">
        <v>2738</v>
      </c>
      <c r="C66" s="134"/>
      <c r="D66" s="134"/>
      <c r="E66" s="134"/>
      <c r="F66" s="1"/>
    </row>
    <row r="67" spans="1:6" ht="15.75" x14ac:dyDescent="0.25">
      <c r="A67" s="1"/>
      <c r="B67" s="95" t="s">
        <v>2739</v>
      </c>
      <c r="C67" s="135"/>
      <c r="D67" s="135"/>
      <c r="E67" s="135"/>
      <c r="F67" s="1"/>
    </row>
    <row r="68" spans="1:6" ht="16.5" thickBot="1" x14ac:dyDescent="0.3">
      <c r="A68" s="1"/>
      <c r="B68" s="93" t="s">
        <v>2740</v>
      </c>
      <c r="C68" s="136"/>
      <c r="D68" s="136"/>
      <c r="E68" s="136"/>
      <c r="F68" s="1"/>
    </row>
    <row r="69" spans="1:6" x14ac:dyDescent="0.25">
      <c r="A69" s="1"/>
      <c r="B69" s="53"/>
      <c r="C69" s="85"/>
      <c r="D69" s="85"/>
      <c r="E69" s="86"/>
      <c r="F69" s="1"/>
    </row>
    <row r="70" spans="1:6" ht="15.75" x14ac:dyDescent="0.25">
      <c r="A70" s="1"/>
      <c r="B70" s="42"/>
      <c r="C70" s="30"/>
      <c r="D70" s="29"/>
      <c r="E70" s="44"/>
      <c r="F70" s="7"/>
    </row>
    <row r="71" spans="1:6" ht="14.25" customHeight="1" x14ac:dyDescent="0.25">
      <c r="A71" s="1"/>
      <c r="B71" s="57" t="s">
        <v>5</v>
      </c>
      <c r="C71" s="58"/>
      <c r="D71" s="58"/>
      <c r="E71" s="59"/>
      <c r="F71" s="8"/>
    </row>
    <row r="72" spans="1:6" ht="14.25" customHeight="1" thickBot="1" x14ac:dyDescent="0.3">
      <c r="A72" s="1"/>
      <c r="B72" s="60"/>
      <c r="C72" s="61"/>
      <c r="D72" s="61"/>
      <c r="E72" s="62"/>
      <c r="F72" s="8"/>
    </row>
    <row r="73" spans="1:6" ht="50.65" customHeight="1" x14ac:dyDescent="0.25">
      <c r="A73" s="1"/>
      <c r="B73" s="251"/>
      <c r="C73" s="252"/>
      <c r="D73" s="252"/>
      <c r="E73" s="253"/>
      <c r="F73" s="9"/>
    </row>
    <row r="74" spans="1:6" ht="3.4" customHeight="1" x14ac:dyDescent="0.25">
      <c r="A74" s="1"/>
      <c r="B74" s="1"/>
      <c r="C74" s="1"/>
      <c r="D74" s="1"/>
      <c r="E74" s="1"/>
      <c r="F74" s="1"/>
    </row>
  </sheetData>
  <sheetProtection algorithmName="SHA-512" hashValue="YKi9C6oA/eknI14fIPjEeNIOpMLMfzUgvHl5k3Q0viAZEBc1pamkO7qrfWq12abtSCknYM3p18/tv9bLX6cOBQ==" saltValue="kT4CtwvTCw5hNAmWCzQ6JQ==" spinCount="100000" sheet="1" objects="1" scenarios="1"/>
  <mergeCells count="8">
    <mergeCell ref="B73:E73"/>
    <mergeCell ref="B2:E6"/>
    <mergeCell ref="B8:E8"/>
    <mergeCell ref="E22:E23"/>
    <mergeCell ref="D36:E36"/>
    <mergeCell ref="E18:E19"/>
    <mergeCell ref="E27:E28"/>
    <mergeCell ref="B38:C38"/>
  </mergeCells>
  <dataValidations count="12">
    <dataValidation allowBlank="1" showInputMessage="1" showErrorMessage="1" promptTitle="Establishment name " prompt="Name of school." sqref="B13" xr:uid="{9B98FF34-8404-4253-806C-D7504071A678}"/>
    <dataValidation allowBlank="1" showInputMessage="1" showErrorMessage="1" promptTitle="URN:" prompt="A unique organisation code given to each school." sqref="B15" xr:uid="{CD41713E-6E2C-4C36-BB5A-6B49482C2FB5}"/>
    <dataValidation allowBlank="1" showInputMessage="1" showErrorMessage="1" promptTitle="Local Authority" prompt="Local Authority / Local Council." sqref="B16" xr:uid="{EE3E33B4-C84E-4A47-9FFA-DE415D8024D9}"/>
    <dataValidation allowBlank="1" showInputMessage="1" showErrorMessage="1" promptTitle="Local Authority Number" prompt="Unique local authority or estamblishment number." sqref="B17" xr:uid="{3357F349-9C8E-4960-B55C-7BE6DFA3242C}"/>
    <dataValidation allowBlank="1" showInputMessage="1" showErrorMessage="1" promptTitle="Age range minimum" prompt="The usual age of the youngest child at the school." sqref="B22" xr:uid="{178697A1-375D-4341-9DDA-9FD716BE73F6}"/>
    <dataValidation allowBlank="1" showInputMessage="1" showErrorMessage="1" promptTitle="Age range maximum" prompt="The usual age of the oldest child at the school." sqref="B23" xr:uid="{B16B631C-E8E2-4030-AFD7-8C2A49D40204}"/>
    <dataValidation allowBlank="1" showInputMessage="1" showErrorMessage="1" promptTitle="Total site area" prompt="Total site area is squared meters." sqref="B28" xr:uid="{24B497D7-440A-47CC-94D6-483421C8C7B6}"/>
    <dataValidation allowBlank="1" showInputMessage="1" showErrorMessage="1" promptTitle="First / main admission year" prompt="Details of the first / main admission year." sqref="C34:C35" xr:uid="{042920A1-8817-4F56-9BFA-43D2D8E87C70}"/>
    <dataValidation allowBlank="1" showInputMessage="1" showErrorMessage="1" promptTitle="School Type" prompt="State the school type. The selection made here will affect the formulas used to determine the net capacity of the school." sqref="B14" xr:uid="{AD56D87F-7AB8-46C3-9740-56F4A124A877}"/>
    <dataValidation allowBlank="1" showInputMessage="1" showErrorMessage="1" promptTitle="Earliest year of admission" prompt="First offical year group for minimum age admitted " sqref="B32" xr:uid="{ECC48527-96B2-465E-A6EA-4EB340085F4D}"/>
    <dataValidation allowBlank="1" showInputMessage="1" showErrorMessage="1" promptTitle="Last year accommodated" prompt="Last offical year group for Maximum age admitted.  " sqref="B33" xr:uid="{A18F5F5B-6803-476E-8557-92C6CD163053}"/>
    <dataValidation allowBlank="1" showInputMessage="1" showErrorMessage="1" promptTitle="Number of Sites" prompt="Please input number of School sites" sqref="B27" xr:uid="{C206FBDA-FBF0-4C73-A195-A2018C1A844D}"/>
  </dataValidations>
  <pageMargins left="0.23622047244094491" right="0.23622047244094491" top="0.74803149606299213" bottom="0.74803149606299213" header="0.31496062992125984" footer="0.31496062992125984"/>
  <pageSetup paperSize="9" scale="61"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CB66DA68-8D85-40D5-9E5A-CAA5948E3232}">
          <x14:formula1>
            <xm:f>Room_List!$L$2:$L$23</xm:f>
          </x14:formula1>
          <xm:sqref>C22</xm:sqref>
        </x14:dataValidation>
        <x14:dataValidation type="list" allowBlank="1" showInputMessage="1" showErrorMessage="1" xr:uid="{75C5F85B-EBAB-4465-AE71-C00ABDFFC6D1}">
          <x14:formula1>
            <xm:f>Room_List!$M$2:$M$23</xm:f>
          </x14:formula1>
          <xm:sqref>C23</xm:sqref>
        </x14:dataValidation>
        <x14:dataValidation type="list" allowBlank="1" showInputMessage="1" showErrorMessage="1" xr:uid="{64B65A02-E1AC-4A8B-A992-ADB0984C2E8A}">
          <x14:formula1>
            <xm:f>Room_List!$E$2</xm:f>
          </x14:formula1>
          <xm:sqref>C14</xm:sqref>
        </x14:dataValidation>
        <x14:dataValidation type="list" allowBlank="1" showInputMessage="1" showErrorMessage="1" xr:uid="{A54E90A8-C2C9-45C5-A9A1-38FD50DC0880}">
          <x14:formula1>
            <xm:f>Room_List!$T$4:$T$19</xm:f>
          </x14:formula1>
          <xm:sqref>C32</xm:sqref>
        </x14:dataValidation>
        <x14:dataValidation type="list" allowBlank="1" showInputMessage="1" showErrorMessage="1" xr:uid="{4BDF40EA-1B39-468B-9061-DD3BB9222DAB}">
          <x14:formula1>
            <xm:f>Room_List!$U$4:$U$19</xm:f>
          </x14:formula1>
          <xm:sqref>C33</xm:sqref>
        </x14:dataValidation>
        <x14:dataValidation type="list" allowBlank="1" showInputMessage="1" showErrorMessage="1" xr:uid="{05E01BDC-F87A-4C16-81ED-021859B92FB1}">
          <x14:formula1>
            <xm:f>Room_List!$V$2:$V$325</xm:f>
          </x14:formula1>
          <xm:sqref>C18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E8A63-F801-4462-8609-4511A44738C3}">
  <sheetPr codeName="Sheet5">
    <tabColor rgb="FF00B050"/>
  </sheetPr>
  <dimension ref="A1:AF2"/>
  <sheetViews>
    <sheetView topLeftCell="Y1" workbookViewId="0">
      <selection activeCell="F12" sqref="F12"/>
    </sheetView>
  </sheetViews>
  <sheetFormatPr defaultRowHeight="15" x14ac:dyDescent="0.25"/>
  <cols>
    <col min="1" max="1" width="22" bestFit="1" customWidth="1"/>
    <col min="5" max="5" width="9.7109375" bestFit="1" customWidth="1"/>
    <col min="32" max="32" width="26.5703125" bestFit="1" customWidth="1"/>
  </cols>
  <sheetData>
    <row r="1" spans="1:32" x14ac:dyDescent="0.25">
      <c r="A1" s="63" t="s">
        <v>26</v>
      </c>
      <c r="B1" s="63" t="s">
        <v>27</v>
      </c>
      <c r="C1" s="63" t="s">
        <v>28</v>
      </c>
      <c r="D1" s="63" t="s">
        <v>29</v>
      </c>
      <c r="E1" s="63" t="s">
        <v>1</v>
      </c>
      <c r="F1" s="63" t="s">
        <v>30</v>
      </c>
      <c r="G1" s="63" t="s">
        <v>31</v>
      </c>
      <c r="H1" s="63" t="s">
        <v>32</v>
      </c>
      <c r="I1" s="63" t="s">
        <v>33</v>
      </c>
      <c r="J1" s="63" t="s">
        <v>34</v>
      </c>
      <c r="K1" s="63" t="s">
        <v>35</v>
      </c>
      <c r="L1" s="63" t="s">
        <v>36</v>
      </c>
      <c r="M1" s="63" t="s">
        <v>37</v>
      </c>
      <c r="N1" s="63" t="s">
        <v>38</v>
      </c>
      <c r="O1" s="63" t="s">
        <v>39</v>
      </c>
      <c r="P1" s="63" t="s">
        <v>40</v>
      </c>
      <c r="Q1" s="63" t="s">
        <v>41</v>
      </c>
      <c r="R1" s="63" t="s">
        <v>42</v>
      </c>
      <c r="S1" s="63" t="s">
        <v>43</v>
      </c>
      <c r="T1" s="63" t="s">
        <v>44</v>
      </c>
      <c r="U1" s="63" t="s">
        <v>45</v>
      </c>
      <c r="V1" s="63" t="s">
        <v>46</v>
      </c>
      <c r="W1" s="63" t="s">
        <v>47</v>
      </c>
      <c r="X1" s="63" t="s">
        <v>48</v>
      </c>
      <c r="Y1" s="63" t="s">
        <v>49</v>
      </c>
      <c r="Z1" s="63" t="s">
        <v>50</v>
      </c>
      <c r="AA1" s="63" t="s">
        <v>51</v>
      </c>
      <c r="AB1" s="63" t="s">
        <v>52</v>
      </c>
      <c r="AC1" s="63" t="s">
        <v>53</v>
      </c>
      <c r="AD1" s="63" t="s">
        <v>4</v>
      </c>
      <c r="AE1" s="63" t="s">
        <v>54</v>
      </c>
      <c r="AF1" s="63" t="s">
        <v>55</v>
      </c>
    </row>
    <row r="2" spans="1:32" x14ac:dyDescent="0.25">
      <c r="A2" cm="1">
        <f t="array" aca="1" ref="A2" ca="1">INDIRECT("'Establishment details'!$C$13")</f>
        <v>0</v>
      </c>
      <c r="B2" cm="1">
        <f t="array" aca="1" ref="B2" ca="1">INDIRECT("'Establishment details'!$C$15")</f>
        <v>0</v>
      </c>
      <c r="C2" cm="1">
        <f t="array" aca="1" ref="C2" ca="1">INDIRECT("'Establishment details'!$C$16")</f>
        <v>0</v>
      </c>
      <c r="D2" cm="1">
        <f t="array" aca="1" ref="D2" ca="1">INDIRECT("'Establishment details'!$C$17")</f>
        <v>0</v>
      </c>
      <c r="E2" cm="1">
        <f t="array" aca="1" ref="E2" ca="1">INDIRECT("'Establishment details'!$C$14")</f>
        <v>0</v>
      </c>
      <c r="F2" cm="1">
        <f t="array" aca="1" ref="F2" ca="1">INDIRECT("'Establishment details'!$C$22")</f>
        <v>0</v>
      </c>
      <c r="G2" cm="1">
        <f t="array" aca="1" ref="G2" ca="1">INDIRECT("'Establishment details'!$C$23")</f>
        <v>0</v>
      </c>
      <c r="H2" cm="1">
        <f t="array" aca="1" ref="H2" ca="1">INDIRECT("'Establishment details'!$C$32")</f>
        <v>0</v>
      </c>
      <c r="I2" cm="1">
        <f t="array" aca="1" ref="I2" ca="1">INDIRECT("'Establishment details'!$C$33")</f>
        <v>0</v>
      </c>
      <c r="J2" cm="1">
        <f t="array" aca="1" ref="J2" ca="1">INDIRECT("'Establishment details'!$C$35")</f>
        <v>0</v>
      </c>
      <c r="K2" cm="1">
        <f t="array" aca="1" ref="K2" ca="1">INDIRECT("'Establishment details'!$C$36")</f>
        <v>0</v>
      </c>
      <c r="L2" cm="1">
        <f t="array" aca="1" ref="L2" ca="1">INDIRECT("'Establishment details'!$D$33")</f>
        <v>0</v>
      </c>
      <c r="M2" cm="1">
        <f t="array" aca="1" ref="M2" ca="1">INDIRECT("'Establishment details'!$D$34")</f>
        <v>0</v>
      </c>
      <c r="N2" cm="1">
        <f t="array" aca="1" ref="N2" ca="1">INDIRECT("'Establishment details'!$D$35")</f>
        <v>0</v>
      </c>
      <c r="O2" t="str" cm="1">
        <f t="array" aca="1" ref="O2" ca="1">INDIRECT("'Establishment details'!$D$36")</f>
        <v>Planned Number of Places is a Mandatory field, please provide details of originator e.g. School, Responsible Body, Local Authority in the Comments box</v>
      </c>
      <c r="P2" cm="1">
        <f t="array" aca="1" ref="P2" ca="1">INDIRECT("'Establishment details'!$E$33")</f>
        <v>0</v>
      </c>
      <c r="Q2" cm="1">
        <f t="array" aca="1" ref="Q2" ca="1">INDIRECT("'Establishment details'!$E$34")</f>
        <v>0</v>
      </c>
      <c r="R2" cm="1">
        <f t="array" aca="1" ref="R2" ca="1">INDIRECT("'Establishment details'!$E$35")</f>
        <v>0</v>
      </c>
      <c r="S2" cm="1">
        <f t="array" aca="1" ref="S2" ca="1">INDIRECT("'Establishment details'!$E$36")</f>
        <v>0</v>
      </c>
      <c r="T2" cm="1">
        <f t="array" aca="1" ref="T2" ca="1">INDIRECT("'Establishment details'!$C$40")</f>
        <v>0</v>
      </c>
      <c r="U2" cm="1">
        <f t="array" aca="1" ref="U2" ca="1">INDIRECT("'Establishment details'!$C$41")</f>
        <v>0</v>
      </c>
      <c r="V2" t="str" cm="1">
        <f t="array" aca="1" ref="V2" ca="1">INDIRECT("'Establishment details'!$C$42")</f>
        <v>Total places</v>
      </c>
      <c r="W2" cm="1">
        <f t="array" aca="1" ref="W2" ca="1">INDIRECT("'Establishment details'!$D$40")</f>
        <v>0</v>
      </c>
      <c r="X2" cm="1">
        <f t="array" aca="1" ref="X2" ca="1">INDIRECT("'Establishment details'!$D$41")</f>
        <v>0</v>
      </c>
      <c r="Y2" cm="1">
        <f t="array" aca="1" ref="Y2" ca="1">INDIRECT("'Establishment details'!$D$42")</f>
        <v>0</v>
      </c>
      <c r="Z2" cm="1">
        <f t="array" aca="1" ref="Z2" ca="1">INDIRECT("'Establishment details'!$C$46")</f>
        <v>0</v>
      </c>
      <c r="AA2" cm="1">
        <f t="array" aca="1" ref="AA2" ca="1">INDIRECT("'Establishment details'!$C$47")</f>
        <v>0</v>
      </c>
      <c r="AB2" cm="1">
        <f t="array" aca="1" ref="AB2" ca="1">INDIRECT("'Establishment details'!$C$48")</f>
        <v>0</v>
      </c>
      <c r="AC2" t="str" cm="1">
        <f t="array" aca="1" ref="AC2" ca="1">INDIRECT("'Establishment details'!$C$49")</f>
        <v>No of classes</v>
      </c>
      <c r="AD2" cm="1">
        <f t="array" aca="1" ref="AD2" ca="1">INDIRECT("'Establishment details'!$C$55")</f>
        <v>0</v>
      </c>
      <c r="AE2" cm="1">
        <f t="array" aca="1" ref="AE2" ca="1">INDIRECT("'Establishment details'!$C$56")</f>
        <v>0</v>
      </c>
      <c r="AF2" cm="1">
        <f t="array" aca="1" ref="AF2" ca="1">INDIRECT("'Establishment details'!$C$57")</f>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514B0-F683-4941-B817-F9F8D1E88823}">
  <dimension ref="A1:F70"/>
  <sheetViews>
    <sheetView showGridLines="0" zoomScale="55" zoomScaleNormal="55" workbookViewId="0">
      <selection activeCell="B1" sqref="B1"/>
    </sheetView>
  </sheetViews>
  <sheetFormatPr defaultRowHeight="15" x14ac:dyDescent="0.25"/>
  <cols>
    <col min="1" max="1" width="0.5703125" customWidth="1"/>
    <col min="2" max="3" width="59.5703125" customWidth="1"/>
    <col min="4" max="4" width="62.28515625" bestFit="1" customWidth="1"/>
    <col min="5" max="5" width="59.5703125" customWidth="1"/>
    <col min="6" max="6" width="0.7109375" customWidth="1"/>
  </cols>
  <sheetData>
    <row r="1" spans="1:6" ht="3.75" customHeight="1" x14ac:dyDescent="0.25">
      <c r="A1" s="1"/>
      <c r="B1" s="1"/>
      <c r="C1" s="1"/>
      <c r="D1" s="1"/>
      <c r="E1" s="1"/>
      <c r="F1" s="1"/>
    </row>
    <row r="2" spans="1:6" ht="18" x14ac:dyDescent="0.25">
      <c r="A2" s="1"/>
      <c r="B2" s="260" t="s">
        <v>2715</v>
      </c>
      <c r="C2" s="261"/>
      <c r="D2" s="261"/>
      <c r="E2" s="262"/>
      <c r="F2" s="1"/>
    </row>
    <row r="3" spans="1:6" x14ac:dyDescent="0.25">
      <c r="A3" s="1"/>
      <c r="B3" s="35"/>
      <c r="C3" s="36"/>
      <c r="D3" s="36"/>
      <c r="E3" s="37"/>
      <c r="F3" s="1"/>
    </row>
    <row r="4" spans="1:6" ht="24" customHeight="1" x14ac:dyDescent="0.25">
      <c r="A4" s="1"/>
      <c r="B4" s="207" t="s">
        <v>2742</v>
      </c>
      <c r="C4" s="201"/>
      <c r="D4" s="201"/>
      <c r="E4" s="202"/>
      <c r="F4" s="1"/>
    </row>
    <row r="5" spans="1:6" ht="24" customHeight="1" x14ac:dyDescent="0.25">
      <c r="A5" s="1"/>
      <c r="B5" s="207"/>
      <c r="C5" s="201"/>
      <c r="D5" s="201"/>
      <c r="E5" s="202"/>
      <c r="F5" s="1"/>
    </row>
    <row r="6" spans="1:6" ht="15.75" x14ac:dyDescent="0.25">
      <c r="A6" s="1"/>
      <c r="B6" s="208" t="s">
        <v>105</v>
      </c>
      <c r="C6" s="209"/>
      <c r="D6" s="209"/>
      <c r="E6" s="210"/>
      <c r="F6" s="1"/>
    </row>
    <row r="7" spans="1:6" ht="15.75" x14ac:dyDescent="0.25">
      <c r="A7" s="1"/>
      <c r="B7" s="211"/>
      <c r="C7" s="209"/>
      <c r="D7" s="209"/>
      <c r="E7" s="210"/>
      <c r="F7" s="1"/>
    </row>
    <row r="8" spans="1:6" ht="27.4" customHeight="1" x14ac:dyDescent="0.25">
      <c r="A8" s="1"/>
      <c r="B8" s="212" t="s">
        <v>2743</v>
      </c>
      <c r="C8" s="213" t="s">
        <v>67</v>
      </c>
      <c r="D8" s="209"/>
      <c r="E8" s="210"/>
      <c r="F8" s="1"/>
    </row>
    <row r="9" spans="1:6" ht="51.75" customHeight="1" x14ac:dyDescent="0.25">
      <c r="A9" s="1"/>
      <c r="B9" s="214" t="s">
        <v>2421</v>
      </c>
      <c r="C9" s="268" t="s">
        <v>2744</v>
      </c>
      <c r="D9" s="268"/>
      <c r="E9" s="268"/>
      <c r="F9" s="1"/>
    </row>
    <row r="10" spans="1:6" ht="15.75" x14ac:dyDescent="0.25">
      <c r="A10" s="1"/>
      <c r="B10" s="211"/>
      <c r="C10" s="209"/>
      <c r="D10" s="209"/>
      <c r="E10" s="210"/>
      <c r="F10" s="1"/>
    </row>
    <row r="11" spans="1:6" ht="15.75" x14ac:dyDescent="0.25">
      <c r="A11" s="1"/>
      <c r="B11" s="212" t="s">
        <v>90</v>
      </c>
      <c r="C11" s="213"/>
      <c r="D11" s="215"/>
      <c r="E11" s="216"/>
      <c r="F11" s="1"/>
    </row>
    <row r="12" spans="1:6" ht="15.75" x14ac:dyDescent="0.25">
      <c r="A12" s="1"/>
      <c r="B12" s="212"/>
      <c r="C12" s="217"/>
      <c r="D12" s="215"/>
      <c r="E12" s="216"/>
      <c r="F12" s="1"/>
    </row>
    <row r="13" spans="1:6" ht="36.4" customHeight="1" x14ac:dyDescent="0.25">
      <c r="A13" s="1"/>
      <c r="B13" s="214" t="s">
        <v>23</v>
      </c>
      <c r="C13" s="268" t="s">
        <v>132</v>
      </c>
      <c r="D13" s="268"/>
      <c r="E13" s="268"/>
      <c r="F13" s="1"/>
    </row>
    <row r="14" spans="1:6" ht="36.4" customHeight="1" x14ac:dyDescent="0.25">
      <c r="A14" s="1"/>
      <c r="B14" s="214" t="s">
        <v>130</v>
      </c>
      <c r="C14" s="268" t="s">
        <v>131</v>
      </c>
      <c r="D14" s="268"/>
      <c r="E14" s="268"/>
      <c r="F14" s="1"/>
    </row>
    <row r="15" spans="1:6" ht="36.4" customHeight="1" x14ac:dyDescent="0.25">
      <c r="A15" s="1"/>
      <c r="B15" s="214" t="s">
        <v>68</v>
      </c>
      <c r="C15" s="268" t="s">
        <v>129</v>
      </c>
      <c r="D15" s="268"/>
      <c r="E15" s="268"/>
      <c r="F15" s="1"/>
    </row>
    <row r="16" spans="1:6" ht="36.4" customHeight="1" x14ac:dyDescent="0.25">
      <c r="A16" s="1"/>
      <c r="B16" s="218" t="s">
        <v>128</v>
      </c>
      <c r="C16" s="268" t="s">
        <v>127</v>
      </c>
      <c r="D16" s="268"/>
      <c r="E16" s="268"/>
      <c r="F16" s="1"/>
    </row>
    <row r="17" spans="1:6" ht="36.4" customHeight="1" x14ac:dyDescent="0.25">
      <c r="A17" s="1"/>
      <c r="B17" s="214" t="s">
        <v>69</v>
      </c>
      <c r="C17" s="268" t="s">
        <v>126</v>
      </c>
      <c r="D17" s="268"/>
      <c r="E17" s="268"/>
      <c r="F17" s="1"/>
    </row>
    <row r="18" spans="1:6" ht="36.4" customHeight="1" x14ac:dyDescent="0.25">
      <c r="A18" s="1"/>
      <c r="B18" s="218" t="s">
        <v>124</v>
      </c>
      <c r="C18" s="268" t="s">
        <v>125</v>
      </c>
      <c r="D18" s="268"/>
      <c r="E18" s="268"/>
      <c r="F18" s="1"/>
    </row>
    <row r="19" spans="1:6" ht="36.4" customHeight="1" x14ac:dyDescent="0.25">
      <c r="A19" s="1"/>
      <c r="B19" s="218" t="s">
        <v>123</v>
      </c>
      <c r="C19" s="268" t="s">
        <v>122</v>
      </c>
      <c r="D19" s="268"/>
      <c r="E19" s="268"/>
      <c r="F19" s="1"/>
    </row>
    <row r="20" spans="1:6" ht="36.4" customHeight="1" x14ac:dyDescent="0.25">
      <c r="A20" s="1"/>
      <c r="B20" s="214" t="s">
        <v>71</v>
      </c>
      <c r="C20" s="268" t="s">
        <v>121</v>
      </c>
      <c r="D20" s="268"/>
      <c r="E20" s="268"/>
      <c r="F20" s="1"/>
    </row>
    <row r="21" spans="1:6" ht="36.4" customHeight="1" x14ac:dyDescent="0.25">
      <c r="A21" s="1"/>
      <c r="B21" s="214" t="s">
        <v>72</v>
      </c>
      <c r="C21" s="268" t="s">
        <v>120</v>
      </c>
      <c r="D21" s="268"/>
      <c r="E21" s="268"/>
      <c r="F21" s="1"/>
    </row>
    <row r="22" spans="1:6" ht="36.4" customHeight="1" x14ac:dyDescent="0.25">
      <c r="A22" s="1"/>
      <c r="B22" s="214" t="s">
        <v>73</v>
      </c>
      <c r="C22" s="268" t="s">
        <v>119</v>
      </c>
      <c r="D22" s="268"/>
      <c r="E22" s="268"/>
      <c r="F22" s="1"/>
    </row>
    <row r="23" spans="1:6" ht="15.75" x14ac:dyDescent="0.25">
      <c r="A23" s="1"/>
      <c r="B23" s="219"/>
      <c r="C23" s="220"/>
      <c r="D23" s="215"/>
      <c r="E23" s="216"/>
      <c r="F23" s="1"/>
    </row>
    <row r="24" spans="1:6" ht="15.75" x14ac:dyDescent="0.25">
      <c r="A24" s="1"/>
      <c r="B24" s="221"/>
      <c r="C24" s="215"/>
      <c r="D24" s="215"/>
      <c r="E24" s="216"/>
      <c r="F24" s="1"/>
    </row>
    <row r="25" spans="1:6" ht="31.15" customHeight="1" x14ac:dyDescent="0.25">
      <c r="A25" s="1"/>
      <c r="B25" s="270" t="s">
        <v>150</v>
      </c>
      <c r="C25" s="271"/>
      <c r="D25" s="271"/>
      <c r="E25" s="272"/>
      <c r="F25" s="1"/>
    </row>
    <row r="26" spans="1:6" x14ac:dyDescent="0.25">
      <c r="A26" s="1"/>
      <c r="B26" s="222"/>
      <c r="C26" s="223"/>
      <c r="D26" s="223"/>
      <c r="E26" s="224"/>
      <c r="F26" s="1"/>
    </row>
    <row r="27" spans="1:6" ht="30.6" customHeight="1" x14ac:dyDescent="0.25">
      <c r="A27" s="1"/>
      <c r="B27" s="225" t="s">
        <v>23</v>
      </c>
      <c r="C27" s="273" t="s">
        <v>74</v>
      </c>
      <c r="D27" s="269"/>
      <c r="E27" s="269"/>
      <c r="F27" s="1"/>
    </row>
    <row r="28" spans="1:6" ht="32.1" customHeight="1" x14ac:dyDescent="0.25">
      <c r="A28" s="1"/>
      <c r="B28" s="225" t="s">
        <v>68</v>
      </c>
      <c r="C28" s="273" t="s">
        <v>75</v>
      </c>
      <c r="D28" s="269"/>
      <c r="E28" s="269"/>
      <c r="F28" s="1"/>
    </row>
    <row r="29" spans="1:6" ht="18.95" customHeight="1" x14ac:dyDescent="0.25">
      <c r="A29" s="1"/>
      <c r="B29" s="225" t="s">
        <v>76</v>
      </c>
      <c r="C29" s="269" t="s">
        <v>2592</v>
      </c>
      <c r="D29" s="269"/>
      <c r="E29" s="269"/>
      <c r="F29" s="1"/>
    </row>
    <row r="30" spans="1:6" ht="18.95" customHeight="1" x14ac:dyDescent="0.25">
      <c r="A30" s="1"/>
      <c r="B30" s="225" t="s">
        <v>70</v>
      </c>
      <c r="C30" s="269" t="s">
        <v>2745</v>
      </c>
      <c r="D30" s="269"/>
      <c r="E30" s="269"/>
      <c r="F30" s="1"/>
    </row>
    <row r="31" spans="1:6" ht="18.95" customHeight="1" x14ac:dyDescent="0.25">
      <c r="A31" s="1"/>
      <c r="B31" s="225" t="s">
        <v>71</v>
      </c>
      <c r="C31" s="269" t="s">
        <v>77</v>
      </c>
      <c r="D31" s="269"/>
      <c r="E31" s="269"/>
      <c r="F31" s="1"/>
    </row>
    <row r="32" spans="1:6" ht="52.35" customHeight="1" x14ac:dyDescent="0.25">
      <c r="A32" s="1"/>
      <c r="B32" s="226" t="s">
        <v>78</v>
      </c>
      <c r="C32" s="273" t="s">
        <v>79</v>
      </c>
      <c r="D32" s="273"/>
      <c r="E32" s="273"/>
      <c r="F32" s="1"/>
    </row>
    <row r="33" spans="1:6" ht="52.35" customHeight="1" x14ac:dyDescent="0.25">
      <c r="A33" s="1"/>
      <c r="B33" s="226" t="s">
        <v>80</v>
      </c>
      <c r="C33" s="273" t="s">
        <v>83</v>
      </c>
      <c r="D33" s="273"/>
      <c r="E33" s="273"/>
      <c r="F33" s="1"/>
    </row>
    <row r="34" spans="1:6" ht="84.95" customHeight="1" x14ac:dyDescent="0.25">
      <c r="A34" s="1"/>
      <c r="B34" s="226" t="s">
        <v>81</v>
      </c>
      <c r="C34" s="273" t="s">
        <v>2698</v>
      </c>
      <c r="D34" s="273"/>
      <c r="E34" s="273"/>
      <c r="F34" s="1"/>
    </row>
    <row r="35" spans="1:6" ht="52.35" customHeight="1" x14ac:dyDescent="0.25">
      <c r="A35" s="1"/>
      <c r="B35" s="226" t="s">
        <v>82</v>
      </c>
      <c r="C35" s="273" t="s">
        <v>2746</v>
      </c>
      <c r="D35" s="273"/>
      <c r="E35" s="273"/>
      <c r="F35" s="1"/>
    </row>
    <row r="36" spans="1:6" ht="30.75" customHeight="1" x14ac:dyDescent="0.25">
      <c r="A36" s="1"/>
      <c r="B36" s="227"/>
      <c r="C36" s="228"/>
      <c r="D36" s="228"/>
      <c r="E36" s="229"/>
      <c r="F36" s="1"/>
    </row>
    <row r="37" spans="1:6" ht="37.15" customHeight="1" x14ac:dyDescent="0.25">
      <c r="A37" s="1"/>
      <c r="B37" s="274" t="s">
        <v>151</v>
      </c>
      <c r="C37" s="275"/>
      <c r="D37" s="275"/>
      <c r="E37" s="276"/>
      <c r="F37" s="1"/>
    </row>
    <row r="38" spans="1:6" ht="30.75" customHeight="1" x14ac:dyDescent="0.25">
      <c r="A38" s="1"/>
      <c r="B38" s="226" t="s">
        <v>106</v>
      </c>
      <c r="C38" s="273" t="s">
        <v>149</v>
      </c>
      <c r="D38" s="273"/>
      <c r="E38" s="273"/>
      <c r="F38" s="1"/>
    </row>
    <row r="39" spans="1:6" ht="30.75" customHeight="1" x14ac:dyDescent="0.25">
      <c r="A39" s="1"/>
      <c r="B39" s="226" t="s">
        <v>107</v>
      </c>
      <c r="C39" s="273" t="s">
        <v>148</v>
      </c>
      <c r="D39" s="273"/>
      <c r="E39" s="273"/>
      <c r="F39" s="1"/>
    </row>
    <row r="40" spans="1:6" ht="30.75" customHeight="1" x14ac:dyDescent="0.25">
      <c r="A40" s="1"/>
      <c r="B40" s="226" t="s">
        <v>108</v>
      </c>
      <c r="C40" s="273" t="s">
        <v>147</v>
      </c>
      <c r="D40" s="273"/>
      <c r="E40" s="273"/>
      <c r="F40" s="1"/>
    </row>
    <row r="41" spans="1:6" ht="30.75" customHeight="1" x14ac:dyDescent="0.25">
      <c r="A41" s="1"/>
      <c r="B41" s="226" t="s">
        <v>109</v>
      </c>
      <c r="C41" s="273" t="s">
        <v>110</v>
      </c>
      <c r="D41" s="273"/>
      <c r="E41" s="273"/>
      <c r="F41" s="1"/>
    </row>
    <row r="42" spans="1:6" ht="30.75" customHeight="1" x14ac:dyDescent="0.25">
      <c r="A42" s="1"/>
      <c r="B42" s="226" t="s">
        <v>111</v>
      </c>
      <c r="C42" s="273" t="s">
        <v>112</v>
      </c>
      <c r="D42" s="273"/>
      <c r="E42" s="273"/>
      <c r="F42" s="1"/>
    </row>
    <row r="43" spans="1:6" ht="30.75" customHeight="1" x14ac:dyDescent="0.25">
      <c r="A43" s="1"/>
      <c r="B43" s="226" t="s">
        <v>113</v>
      </c>
      <c r="C43" s="273" t="s">
        <v>146</v>
      </c>
      <c r="D43" s="273"/>
      <c r="E43" s="273"/>
      <c r="F43" s="1"/>
    </row>
    <row r="44" spans="1:6" ht="30.75" customHeight="1" x14ac:dyDescent="0.25">
      <c r="A44" s="1"/>
      <c r="B44" s="226" t="s">
        <v>114</v>
      </c>
      <c r="C44" s="273" t="s">
        <v>115</v>
      </c>
      <c r="D44" s="273"/>
      <c r="E44" s="273"/>
      <c r="F44" s="1"/>
    </row>
    <row r="45" spans="1:6" ht="30.75" customHeight="1" x14ac:dyDescent="0.25">
      <c r="A45" s="1"/>
      <c r="B45" s="226" t="s">
        <v>116</v>
      </c>
      <c r="C45" s="273" t="s">
        <v>117</v>
      </c>
      <c r="D45" s="273"/>
      <c r="E45" s="273"/>
      <c r="F45" s="1"/>
    </row>
    <row r="46" spans="1:6" ht="30.75" customHeight="1" x14ac:dyDescent="0.25">
      <c r="A46" s="1"/>
      <c r="B46" s="226" t="s">
        <v>118</v>
      </c>
      <c r="C46" s="273" t="s">
        <v>145</v>
      </c>
      <c r="D46" s="273"/>
      <c r="E46" s="273"/>
      <c r="F46" s="1"/>
    </row>
    <row r="47" spans="1:6" ht="26.25" customHeight="1" x14ac:dyDescent="0.25">
      <c r="A47" s="1"/>
      <c r="B47" s="227"/>
      <c r="C47" s="228"/>
      <c r="D47" s="228"/>
      <c r="E47" s="229"/>
      <c r="F47" s="1"/>
    </row>
    <row r="48" spans="1:6" ht="28.15" customHeight="1" x14ac:dyDescent="0.25">
      <c r="A48" s="1"/>
      <c r="B48" s="277" t="s">
        <v>152</v>
      </c>
      <c r="C48" s="278"/>
      <c r="D48" s="278"/>
      <c r="E48" s="279"/>
      <c r="F48" s="1"/>
    </row>
    <row r="49" spans="1:6" ht="73.5" customHeight="1" x14ac:dyDescent="0.25">
      <c r="A49" s="1"/>
      <c r="B49" s="226" t="s">
        <v>25</v>
      </c>
      <c r="C49" s="280" t="s">
        <v>84</v>
      </c>
      <c r="D49" s="280"/>
      <c r="E49" s="280"/>
      <c r="F49" s="1"/>
    </row>
    <row r="50" spans="1:6" ht="58.35" customHeight="1" x14ac:dyDescent="0.25">
      <c r="A50" s="1"/>
      <c r="B50" s="226" t="s">
        <v>24</v>
      </c>
      <c r="C50" s="280" t="s">
        <v>2711</v>
      </c>
      <c r="D50" s="280"/>
      <c r="E50" s="280"/>
      <c r="F50" s="1"/>
    </row>
    <row r="51" spans="1:6" ht="62.45" customHeight="1" x14ac:dyDescent="0.25">
      <c r="A51" s="1"/>
      <c r="B51" s="226" t="s">
        <v>85</v>
      </c>
      <c r="C51" s="280" t="s">
        <v>2747</v>
      </c>
      <c r="D51" s="280"/>
      <c r="E51" s="280"/>
      <c r="F51" s="1"/>
    </row>
    <row r="52" spans="1:6" ht="120.4" customHeight="1" x14ac:dyDescent="0.25">
      <c r="A52" s="1"/>
      <c r="B52" s="226" t="s">
        <v>86</v>
      </c>
      <c r="C52" s="273" t="s">
        <v>2748</v>
      </c>
      <c r="D52" s="273"/>
      <c r="E52" s="273"/>
      <c r="F52" s="1"/>
    </row>
    <row r="53" spans="1:6" ht="73.5" customHeight="1" x14ac:dyDescent="0.25">
      <c r="A53" s="1"/>
      <c r="B53" s="226" t="s">
        <v>87</v>
      </c>
      <c r="C53" s="280" t="s">
        <v>88</v>
      </c>
      <c r="D53" s="280"/>
      <c r="E53" s="280"/>
      <c r="F53" s="1"/>
    </row>
    <row r="54" spans="1:6" ht="16.149999999999999" customHeight="1" x14ac:dyDescent="0.25">
      <c r="A54" s="1"/>
      <c r="B54" s="227"/>
      <c r="C54" s="228"/>
      <c r="D54" s="228"/>
      <c r="E54" s="229"/>
      <c r="F54" s="1"/>
    </row>
    <row r="55" spans="1:6" ht="93.4" customHeight="1" x14ac:dyDescent="0.25">
      <c r="A55" s="1"/>
      <c r="B55" s="277" t="s">
        <v>2749</v>
      </c>
      <c r="C55" s="278"/>
      <c r="D55" s="278"/>
      <c r="E55" s="279"/>
      <c r="F55" s="1"/>
    </row>
    <row r="56" spans="1:6" ht="15.75" x14ac:dyDescent="0.25">
      <c r="A56" s="1"/>
      <c r="B56" s="230"/>
      <c r="C56" s="231"/>
      <c r="D56" s="231"/>
      <c r="E56" s="232"/>
      <c r="F56" s="1"/>
    </row>
    <row r="57" spans="1:6" ht="22.5" customHeight="1" x14ac:dyDescent="0.25">
      <c r="A57" s="1"/>
      <c r="B57" s="226" t="s">
        <v>91</v>
      </c>
      <c r="C57" s="273" t="s">
        <v>133</v>
      </c>
      <c r="D57" s="273"/>
      <c r="E57" s="273"/>
      <c r="F57" s="1"/>
    </row>
    <row r="58" spans="1:6" ht="22.5" customHeight="1" x14ac:dyDescent="0.25">
      <c r="A58" s="1"/>
      <c r="B58" s="226" t="s">
        <v>92</v>
      </c>
      <c r="C58" s="273" t="s">
        <v>134</v>
      </c>
      <c r="D58" s="273"/>
      <c r="E58" s="273"/>
      <c r="F58" s="1"/>
    </row>
    <row r="59" spans="1:6" ht="22.5" customHeight="1" x14ac:dyDescent="0.25">
      <c r="A59" s="1"/>
      <c r="B59" s="226" t="s">
        <v>93</v>
      </c>
      <c r="C59" s="273" t="s">
        <v>135</v>
      </c>
      <c r="D59" s="273"/>
      <c r="E59" s="273"/>
      <c r="F59" s="1"/>
    </row>
    <row r="60" spans="1:6" ht="22.5" customHeight="1" x14ac:dyDescent="0.25">
      <c r="A60" s="1"/>
      <c r="B60" s="226" t="s">
        <v>94</v>
      </c>
      <c r="C60" s="273" t="s">
        <v>136</v>
      </c>
      <c r="D60" s="273"/>
      <c r="E60" s="273"/>
      <c r="F60" s="1"/>
    </row>
    <row r="61" spans="1:6" ht="22.5" customHeight="1" x14ac:dyDescent="0.25">
      <c r="A61" s="1"/>
      <c r="B61" s="226" t="s">
        <v>95</v>
      </c>
      <c r="C61" s="273" t="s">
        <v>137</v>
      </c>
      <c r="D61" s="273"/>
      <c r="E61" s="273"/>
      <c r="F61" s="1"/>
    </row>
    <row r="62" spans="1:6" ht="22.5" customHeight="1" x14ac:dyDescent="0.25">
      <c r="A62" s="1"/>
      <c r="B62" s="226" t="s">
        <v>96</v>
      </c>
      <c r="C62" s="273" t="s">
        <v>138</v>
      </c>
      <c r="D62" s="273"/>
      <c r="E62" s="273"/>
      <c r="F62" s="1"/>
    </row>
    <row r="63" spans="1:6" ht="22.5" customHeight="1" x14ac:dyDescent="0.25">
      <c r="A63" s="1"/>
      <c r="B63" s="226" t="s">
        <v>97</v>
      </c>
      <c r="C63" s="273" t="s">
        <v>139</v>
      </c>
      <c r="D63" s="273"/>
      <c r="E63" s="273"/>
      <c r="F63" s="1"/>
    </row>
    <row r="64" spans="1:6" ht="22.5" customHeight="1" x14ac:dyDescent="0.25">
      <c r="A64" s="1"/>
      <c r="B64" s="226" t="s">
        <v>98</v>
      </c>
      <c r="C64" s="273" t="s">
        <v>140</v>
      </c>
      <c r="D64" s="273"/>
      <c r="E64" s="273"/>
      <c r="F64" s="1"/>
    </row>
    <row r="65" spans="1:6" ht="22.5" customHeight="1" x14ac:dyDescent="0.25">
      <c r="A65" s="1"/>
      <c r="B65" s="226" t="s">
        <v>99</v>
      </c>
      <c r="C65" s="273" t="s">
        <v>141</v>
      </c>
      <c r="D65" s="273"/>
      <c r="E65" s="273"/>
      <c r="F65" s="1"/>
    </row>
    <row r="66" spans="1:6" ht="22.5" customHeight="1" x14ac:dyDescent="0.25">
      <c r="A66" s="1"/>
      <c r="B66" s="226" t="s">
        <v>100</v>
      </c>
      <c r="C66" s="273" t="s">
        <v>142</v>
      </c>
      <c r="D66" s="273"/>
      <c r="E66" s="273"/>
      <c r="F66" s="1"/>
    </row>
    <row r="67" spans="1:6" ht="22.5" customHeight="1" x14ac:dyDescent="0.25">
      <c r="A67" s="1"/>
      <c r="B67" s="226" t="s">
        <v>101</v>
      </c>
      <c r="C67" s="273" t="s">
        <v>143</v>
      </c>
      <c r="D67" s="273"/>
      <c r="E67" s="273"/>
      <c r="F67" s="1"/>
    </row>
    <row r="68" spans="1:6" ht="22.5" customHeight="1" x14ac:dyDescent="0.25">
      <c r="A68" s="1"/>
      <c r="B68" s="226" t="s">
        <v>102</v>
      </c>
      <c r="C68" s="273" t="s">
        <v>144</v>
      </c>
      <c r="D68" s="273"/>
      <c r="E68" s="273"/>
      <c r="F68" s="1"/>
    </row>
    <row r="69" spans="1:6" ht="15.75" x14ac:dyDescent="0.25">
      <c r="A69" s="1"/>
      <c r="B69" s="45"/>
      <c r="C69" s="46"/>
      <c r="D69" s="46"/>
      <c r="E69" s="47"/>
      <c r="F69" s="1"/>
    </row>
    <row r="70" spans="1:6" ht="4.1500000000000004" customHeight="1" x14ac:dyDescent="0.25">
      <c r="A70" s="1"/>
      <c r="B70" s="1"/>
      <c r="C70" s="1"/>
      <c r="D70" s="1"/>
      <c r="E70" s="1"/>
      <c r="F70" s="1"/>
    </row>
  </sheetData>
  <sheetProtection algorithmName="SHA-512" hashValue="7Uwj1esplSobQsh1Nj2vPaaa4NFQ88zgUL7PXvsNLwExCsJ3YlgEEhmAqUjVDPGninFVjxcxpGpJN+vN5BMZAA==" saltValue="ICl4b++rcXpVZnJp4dOePg==" spinCount="100000" sheet="1" objects="1" scenarios="1"/>
  <mergeCells count="51">
    <mergeCell ref="C66:E66"/>
    <mergeCell ref="C67:E67"/>
    <mergeCell ref="C68:E68"/>
    <mergeCell ref="C60:E60"/>
    <mergeCell ref="C61:E61"/>
    <mergeCell ref="C62:E62"/>
    <mergeCell ref="C63:E63"/>
    <mergeCell ref="C64:E64"/>
    <mergeCell ref="C65:E65"/>
    <mergeCell ref="C59:E59"/>
    <mergeCell ref="C45:E45"/>
    <mergeCell ref="C46:E46"/>
    <mergeCell ref="B48:E48"/>
    <mergeCell ref="C49:E49"/>
    <mergeCell ref="C50:E50"/>
    <mergeCell ref="C51:E51"/>
    <mergeCell ref="C52:E52"/>
    <mergeCell ref="C53:E53"/>
    <mergeCell ref="B55:E55"/>
    <mergeCell ref="C57:E57"/>
    <mergeCell ref="C58:E58"/>
    <mergeCell ref="C44:E44"/>
    <mergeCell ref="C32:E32"/>
    <mergeCell ref="C33:E33"/>
    <mergeCell ref="C34:E34"/>
    <mergeCell ref="C35:E35"/>
    <mergeCell ref="B37:E37"/>
    <mergeCell ref="C38:E38"/>
    <mergeCell ref="C39:E39"/>
    <mergeCell ref="C40:E40"/>
    <mergeCell ref="C41:E41"/>
    <mergeCell ref="C42:E42"/>
    <mergeCell ref="C43:E43"/>
    <mergeCell ref="C31:E31"/>
    <mergeCell ref="C17:E17"/>
    <mergeCell ref="C18:E18"/>
    <mergeCell ref="C19:E19"/>
    <mergeCell ref="C20:E20"/>
    <mergeCell ref="C21:E21"/>
    <mergeCell ref="C22:E22"/>
    <mergeCell ref="B25:E25"/>
    <mergeCell ref="C27:E27"/>
    <mergeCell ref="C28:E28"/>
    <mergeCell ref="C29:E29"/>
    <mergeCell ref="C30:E30"/>
    <mergeCell ref="C16:E16"/>
    <mergeCell ref="B2:E2"/>
    <mergeCell ref="C9:E9"/>
    <mergeCell ref="C13:E13"/>
    <mergeCell ref="C14:E14"/>
    <mergeCell ref="C15:E15"/>
  </mergeCells>
  <hyperlinks>
    <hyperlink ref="B4" r:id="rId1" xr:uid="{5A6A113F-F9DC-4A33-8746-632F5E643D47}"/>
  </hyperlinks>
  <printOptions gridLines="1"/>
  <pageMargins left="0.70866141732283472" right="0.70866141732283472" top="0.74803149606299213" bottom="0.74803149606299213" header="0.31496062992125984" footer="0.31496062992125984"/>
  <pageSetup paperSize="9" scale="52"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96586-E756-40E2-95EC-B6926E992E50}">
  <sheetPr codeName="Sheet6"/>
  <dimension ref="B1:W16387"/>
  <sheetViews>
    <sheetView zoomScale="60" zoomScaleNormal="60" workbookViewId="0"/>
  </sheetViews>
  <sheetFormatPr defaultRowHeight="15" x14ac:dyDescent="0.25"/>
  <cols>
    <col min="1" max="1" width="0.7109375" customWidth="1"/>
    <col min="2" max="2" width="17" style="12" customWidth="1"/>
    <col min="3" max="3" width="35.7109375" style="12" customWidth="1"/>
    <col min="4" max="4" width="22.140625" style="12" customWidth="1"/>
    <col min="5" max="5" width="10.5703125" style="12" customWidth="1"/>
    <col min="6" max="6" width="17.42578125" style="12" bestFit="1" customWidth="1"/>
    <col min="7" max="7" width="19.140625" style="12" bestFit="1" customWidth="1"/>
    <col min="8" max="9" width="35.7109375" style="12" customWidth="1"/>
    <col min="10" max="11" width="10.5703125" style="12" customWidth="1"/>
    <col min="12" max="12" width="50.5703125" style="12" customWidth="1"/>
    <col min="13" max="13" width="22.42578125" style="12" customWidth="1"/>
    <col min="14" max="14" width="10.5703125" style="12" customWidth="1"/>
    <col min="15" max="15" width="10.7109375" style="12" customWidth="1"/>
    <col min="16" max="16" width="18.7109375" style="12" customWidth="1"/>
    <col min="17" max="17" width="12" style="12" customWidth="1"/>
    <col min="18" max="18" width="58.85546875" style="12" customWidth="1"/>
    <col min="19" max="20" width="16.7109375" style="12" customWidth="1"/>
    <col min="21" max="21" width="35.7109375" style="12" customWidth="1"/>
    <col min="22" max="22" width="22.5703125" style="12" customWidth="1"/>
    <col min="23" max="23" width="50.5703125" style="12" customWidth="1"/>
  </cols>
  <sheetData>
    <row r="1" spans="2:23" ht="30" customHeight="1" thickBot="1" x14ac:dyDescent="0.3">
      <c r="B1" s="116"/>
      <c r="C1" s="117"/>
      <c r="D1" s="117"/>
      <c r="E1" s="117"/>
      <c r="F1" s="117"/>
      <c r="G1" s="117"/>
      <c r="H1" s="118" t="s">
        <v>2475</v>
      </c>
      <c r="I1" s="117"/>
      <c r="J1" s="117"/>
      <c r="K1" s="117"/>
      <c r="L1" s="118"/>
      <c r="M1" s="119"/>
      <c r="N1" s="120"/>
      <c r="O1" s="120"/>
      <c r="P1" s="121"/>
      <c r="Q1" s="121" t="s">
        <v>2425</v>
      </c>
      <c r="R1" s="119"/>
      <c r="S1" s="122" t="s">
        <v>2426</v>
      </c>
      <c r="T1" s="119"/>
      <c r="U1" s="117"/>
      <c r="V1" s="121" t="s">
        <v>2427</v>
      </c>
      <c r="W1" s="119"/>
    </row>
    <row r="2" spans="2:23" ht="4.3499999999999996" customHeight="1" thickBot="1" x14ac:dyDescent="0.3"/>
    <row r="3" spans="2:23" ht="47.25" x14ac:dyDescent="0.25">
      <c r="B3" s="123" t="s">
        <v>6</v>
      </c>
      <c r="C3" s="124" t="s">
        <v>7</v>
      </c>
      <c r="D3" s="124" t="s">
        <v>175</v>
      </c>
      <c r="E3" s="124" t="s">
        <v>176</v>
      </c>
      <c r="F3" s="124" t="s">
        <v>8</v>
      </c>
      <c r="G3" s="124" t="s">
        <v>9</v>
      </c>
      <c r="H3" s="124" t="s">
        <v>10</v>
      </c>
      <c r="I3" s="124" t="s">
        <v>11</v>
      </c>
      <c r="J3" s="124" t="s">
        <v>14</v>
      </c>
      <c r="K3" s="124" t="s">
        <v>15</v>
      </c>
      <c r="L3" s="124" t="s">
        <v>203</v>
      </c>
      <c r="M3" s="124" t="s">
        <v>17</v>
      </c>
      <c r="N3" s="124" t="s">
        <v>16</v>
      </c>
      <c r="O3" s="124" t="s">
        <v>18</v>
      </c>
      <c r="P3" s="124" t="s">
        <v>19</v>
      </c>
      <c r="Q3" s="124" t="s">
        <v>20</v>
      </c>
      <c r="R3" s="124" t="s">
        <v>206</v>
      </c>
      <c r="S3" s="124" t="s">
        <v>2569</v>
      </c>
      <c r="T3" s="124" t="s">
        <v>2570</v>
      </c>
      <c r="U3" s="124" t="s">
        <v>12</v>
      </c>
      <c r="V3" s="124" t="s">
        <v>13</v>
      </c>
      <c r="W3" s="124" t="s">
        <v>194</v>
      </c>
    </row>
    <row r="4" spans="2:23" ht="15.75" x14ac:dyDescent="0.25">
      <c r="B4" s="143"/>
      <c r="C4" s="143"/>
      <c r="D4" s="144"/>
      <c r="E4" s="144"/>
      <c r="F4" s="147" t="str" cm="1">
        <f t="array" ref="F4">_xlfn.IFNA(CONCATENATE(_xlfn.IFS($D4="Mezzanine",LEFT($D4,1), $D4="Ground Floor",LEFT($D4,1),$D4="Basment ",LEFT($D4,1), $D4="1st Floor", "0"&amp;LEFT($D4,1), $D4="2nd Floor", "0"&amp;LEFT($D4,1), $D4="3rd Floor", "0"&amp;LEFT($D4,1), $D4="4th Floor", "0"&amp;LEFT($D4,1), $D4="5th Floor", "0"&amp;LEFT($D4,1), $D4="6th Floor", "0"&amp;LEFT($D4,1),$D4="7th Floor", "0"&amp;LEFT($D4,1),$D4="8th Floor", "0"&amp;LEFT($D4,1),$D4="9th Floor", "0"&amp;LEFT($D4,1),$D4="10th Floor", LEFT($D4,2),$D4="11th Floor", LEFT($D4,2),$D4="12th Floor", LEFT($D4,2),$D4="13th Floor", LEFT($D4,2), $D4="Lower Ground", LEFT($D4)&amp;IF(ISNUMBER(FIND(" ",$D4)),MID($D4,FIND(" ",$D4)+1,1),"")&amp;IF(ISNUMBER(FIND(" ",$D4,FIND(" ",$D4)+1)),MID($D4,FIND(" ",$D4,FIND(" ",$D4)+1)+1,1),""),$D4="Upper Ground", LEFT($D4)&amp;IF(ISNUMBER(FIND(" ",$D4)),MID($D4,FIND(" ",$D4)+1,1),"")&amp;IF(ISNUMBER(FIND(" ",$D4,FIND(" ",$D4)+1)),MID($D4,FIND(" ",$D4,FIND(" ",$D4)+1)+1,1),"")),".0",$E4), " ")</f>
        <v xml:space="preserve"> </v>
      </c>
      <c r="G4" s="144"/>
      <c r="H4" s="144"/>
      <c r="I4" s="144"/>
      <c r="J4" s="144"/>
      <c r="K4" s="144"/>
      <c r="L4" s="149" t="str" cm="1">
        <f t="array" ref="L4">_xlfn.IFNA(
_xlfn.IFS(
AND($F4=" ",$G4=" ",$H4=" "),"Please update all three: Surveyor Room Reference, Establishment Room Reference and Establishment Room Name",
AND(OR($I4="General",$I4="Open plan/ semi-open general",$I4="Fitted",$I4="Light practical (science)",$I4="Light practical (other)",$I4="Heavy practical (workshops)",$I4="Heavy practical (clean)",$I4="Large",$I4="Storage"),$J4=0,$K4=0),"Please update Net Area or Non-net Area",
AND($B4&lt;&gt;"OUT",$J4=0,$I4&lt;&gt;"Non-net",$M4="85% Circulation"),"Net area not recorded for spaces with 85% circulation unusable type",
AND(OR($I4="General",$I4="Open plan/ semi-open general",$I4="Fitted",$I4="Light practical (science)",$I4="Light practical (other)",$I4="Heavy practical (workshops)",$I4="Heavy practical (clean)",$I4="Large",$I4="Storage"),OR($J4=0,ISBLANK($J4))),"Net area not recorded in net spaces",
AND(OR($I4="Non-net",$I4="Outdoor space"),$J4&gt;0),"Net Area Recorded in Non-net space",
AND($I4="General",$J4&gt;90),"This general space is over 90m2, please ensure that this space is entered as separate spaces if it usually used as separate spaces",
AND($I4="Open plan/ semi-open general",$J4&lt;27),"Open plan general space under 27m2",
AND(OR($K4=0,ISBLANK($K4)), $I4="Non-net"),"Non-net area not recorded in non-net space"
),
" ")</f>
        <v xml:space="preserve"> </v>
      </c>
      <c r="M4" s="144"/>
      <c r="N4" s="144"/>
      <c r="O4" s="144"/>
      <c r="P4" s="144"/>
      <c r="Q4" s="144"/>
      <c r="R4" s="171"/>
      <c r="S4" s="147">
        <f>NCA_Calculations!$P$16</f>
        <v>0</v>
      </c>
      <c r="T4" s="147">
        <f>NCA_Calculations!$Q$16</f>
        <v>0</v>
      </c>
      <c r="U4" s="144"/>
      <c r="V4" s="144"/>
      <c r="W4" s="149" t="str" cm="1">
        <f t="array" ref="W4">_xlfn.IFNA(
_xlfn.IFS(
ISBLANK($U4),"Missing space use.",
AND('Establishment details'!$C$14="Secondary",$V4="Classbase"),"Invalid Status type",
AND(OR( $V4="Classbase", $V4="Teaching", $V4="Early years",$V4="SEND resourced"), NOT(ISBLANK($M4))),"Space with status type and unusable type.",
AND($V4= "Classbase",'Establishment details'!$C$22&gt;=10), "Classbase status is only valid in schools with a primary element.",
AND($I4= "Large",$N4 &gt; 3.5), "Large rooms with less than 3.5m height.",
AND(OR($V4="Light practical (science)",$V4="Light practical (science)",$V4="Heavy practical (workshops)", $V4="Heavy practical (clean)"), OR($O4=0,ISBLANK($O4))),"Missing sinks count for light and heavy practical spaces.",
AND($M4 = "Other",ISBLANK($R4)), "Invalid unusable type / missing note for other unusable type."
),
" ")</f>
        <v>Missing space use.</v>
      </c>
    </row>
    <row r="5" spans="2:23" ht="15.75" x14ac:dyDescent="0.25">
      <c r="B5" s="143"/>
      <c r="C5" s="143"/>
      <c r="D5" s="144"/>
      <c r="E5" s="144"/>
      <c r="F5" s="147" t="str" cm="1">
        <f t="array" ref="F5">_xlfn.IFNA(CONCATENATE(_xlfn.IFS($D5="Mezzanine",LEFT($D5,1), $D5="Ground Floor",LEFT($D5,1),$D5="Basment ",LEFT($D5,1), $D5="1st Floor", "0"&amp;LEFT($D5,1), $D5="2nd Floor", "0"&amp;LEFT($D5,1), $D5="3rd Floor", "0"&amp;LEFT($D5,1), $D5="4th Floor", "0"&amp;LEFT($D5,1), $D5="5th Floor", "0"&amp;LEFT($D5,1), $D5="6th Floor", "0"&amp;LEFT($D5,1),$D5="7th Floor", "0"&amp;LEFT($D5,1),$D5="8th Floor", "0"&amp;LEFT($D5,1),$D5="9th Floor", "0"&amp;LEFT($D5,1),$D5="10th Floor", LEFT($D5,2),$D5="11th Floor", LEFT($D5,2),$D5="12th Floor", LEFT($D5,2),$D5="13th Floor", LEFT($D5,2), $D5="Lower Ground", LEFT($D5)&amp;IF(ISNUMBER(FIND(" ",$D5)),MID($D5,FIND(" ",$D5)+1,1),"")&amp;IF(ISNUMBER(FIND(" ",$D5,FIND(" ",$D5)+1)),MID($D5,FIND(" ",$D5,FIND(" ",$D5)+1)+1,1),""),$D5="Upper Ground", LEFT($D5)&amp;IF(ISNUMBER(FIND(" ",$D5)),MID($D5,FIND(" ",$D5)+1,1),"")&amp;IF(ISNUMBER(FIND(" ",$D5,FIND(" ",$D5)+1)),MID($D5,FIND(" ",$D5,FIND(" ",$D5)+1)+1,1),"")),".0",$E5), " ")</f>
        <v xml:space="preserve"> </v>
      </c>
      <c r="G5" s="144"/>
      <c r="H5" s="144"/>
      <c r="I5" s="144"/>
      <c r="J5" s="144"/>
      <c r="K5" s="144"/>
      <c r="L5" s="149" t="str" cm="1">
        <f t="array" ref="L5">_xlfn.IFNA(
_xlfn.IFS(
AND($F5=" ",$G5=" ",$H5=" "),"Please update all three: Surveyor Room Reference, Establishment Room Reference and Establishment Room Name",
AND(OR($I5="General",$I5="Open plan/ semi-open general",$I5="Fitted",$I5="Light practical (science)",$I5="Light practical (other)",$I5="Heavy practical (workshops)",$I5="Heavy practical (clean)",$I5="Large",$I5="Storage"),$J5=0,$K5=0),"Please update Net Area or Non-net Area",
AND($B5&lt;&gt;"OUT",$J5=0,$I5&lt;&gt;"Non-net",$M5="85% Circulation"),"Net area not recorded for spaces with 85% circulation unusable type",
AND(OR($I5="General",$I5="Open plan/ semi-open general",$I5="Fitted",$I5="Light practical (science)",$I5="Light practical (other)",$I5="Heavy practical (workshops)",$I5="Heavy practical (clean)",$I5="Large",$I5="Storage"),OR($J5=0,ISBLANK($J5))),"Net area not recorded in net spaces",
AND(OR($I5="Non-net",$I5="Outdoor space"),$J5&gt;0),"Net Area Recorded in Non-net space",
AND($I5="General",$J5&gt;90),"This general space is over 90m2, please ensure that this space is entered as separate spaces if it usually used as separate spaces",
AND($I5="Open plan/ semi-open general",$J5&lt;27),"Open plan general space under 27m2",
AND(OR($K5=0,ISBLANK($K5)), $I5="Non-net"),"Non-net area not recorded in non-net space"
),
" ")</f>
        <v xml:space="preserve"> </v>
      </c>
      <c r="M5" s="144"/>
      <c r="N5" s="144"/>
      <c r="O5" s="144"/>
      <c r="P5" s="144"/>
      <c r="Q5" s="144"/>
      <c r="R5" s="171"/>
      <c r="S5" s="147">
        <f>NCA_Calculations!$P$17</f>
        <v>0</v>
      </c>
      <c r="T5" s="147">
        <f>NCA_Calculations!$Q$17</f>
        <v>0</v>
      </c>
      <c r="U5" s="144"/>
      <c r="V5" s="144"/>
      <c r="W5" s="149" t="str" cm="1">
        <f t="array" ref="W5">_xlfn.IFNA(
_xlfn.IFS(
ISBLANK($U5),"Missing space use.",
AND('Establishment details'!$C$14="Secondary",$V5="Classbase"),"Invalid Status type",
AND(OR( $V5="Classbase", $V5="Teaching", $V5="Early years",$V5="SEND resourced"), NOT(ISBLANK($M5))),"Space with status type and unusable type.",
AND($V5= "Classbase",'Establishment details'!$C$22&gt;=10), "Classbase status is only valid in schools with a primary element.",
AND($I5= "Large",$N5 &gt; 3.5), "Large rooms with less than 3.5m height.",
AND(OR($V5="Light practical (science)",$V5="Light practical (science)",$V5="Heavy practical (workshops)", $V5="Heavy practical (clean)"), OR($O5=0,ISBLANK($O5))),"Missing sinks count for light and heavy practical spaces.",
AND($M5 = "Other",ISBLANK($R5)), "Invalid unusable type / missing note for other unusable type."
),
" ")</f>
        <v>Missing space use.</v>
      </c>
    </row>
    <row r="6" spans="2:23" ht="15.75" x14ac:dyDescent="0.25">
      <c r="B6" s="143"/>
      <c r="C6" s="143"/>
      <c r="D6" s="144"/>
      <c r="E6" s="144"/>
      <c r="F6" s="147" t="str" cm="1">
        <f t="array" ref="F6">_xlfn.IFNA(CONCATENATE(_xlfn.IFS($D6="Mezzanine",LEFT($D6,1), $D6="Ground Floor",LEFT($D6,1),$D6="Basment ",LEFT($D6,1), $D6="1st Floor", "0"&amp;LEFT($D6,1), $D6="2nd Floor", "0"&amp;LEFT($D6,1), $D6="3rd Floor", "0"&amp;LEFT($D6,1), $D6="4th Floor", "0"&amp;LEFT($D6,1), $D6="5th Floor", "0"&amp;LEFT($D6,1), $D6="6th Floor", "0"&amp;LEFT($D6,1),$D6="7th Floor", "0"&amp;LEFT($D6,1),$D6="8th Floor", "0"&amp;LEFT($D6,1),$D6="9th Floor", "0"&amp;LEFT($D6,1),$D6="10th Floor", LEFT($D6,2),$D6="11th Floor", LEFT($D6,2),$D6="12th Floor", LEFT($D6,2),$D6="13th Floor", LEFT($D6,2), $D6="Lower Ground", LEFT($D6)&amp;IF(ISNUMBER(FIND(" ",$D6)),MID($D6,FIND(" ",$D6)+1,1),"")&amp;IF(ISNUMBER(FIND(" ",$D6,FIND(" ",$D6)+1)),MID($D6,FIND(" ",$D6,FIND(" ",$D6)+1)+1,1),""),$D6="Upper Ground", LEFT($D6)&amp;IF(ISNUMBER(FIND(" ",$D6)),MID($D6,FIND(" ",$D6)+1,1),"")&amp;IF(ISNUMBER(FIND(" ",$D6,FIND(" ",$D6)+1)),MID($D6,FIND(" ",$D6,FIND(" ",$D6)+1)+1,1),"")),".0",$E6), " ")</f>
        <v xml:space="preserve"> </v>
      </c>
      <c r="G6" s="144"/>
      <c r="H6" s="144"/>
      <c r="I6" s="144"/>
      <c r="J6" s="144"/>
      <c r="K6" s="144"/>
      <c r="L6" s="149" t="str" cm="1">
        <f t="array" ref="L6">_xlfn.IFNA(
_xlfn.IFS(
AND($F6=" ",$G6=" ",$H6=" "),"Please update all three: Surveyor Room Reference, Establishment Room Reference and Establishment Room Name",
AND(OR($I6="General",$I6="Open plan/ semi-open general",$I6="Fitted",$I6="Light practical (science)",$I6="Light practical (other)",$I6="Heavy practical (workshops)",$I6="Heavy practical (clean)",$I6="Large",$I6="Storage"),$J6=0,$K6=0),"Please update Net Area or Non-net Area",
AND($B6&lt;&gt;"OUT",$J6=0,$I6&lt;&gt;"Non-net",$M6="85% Circulation"),"Net area not recorded for spaces with 85% circulation unusable type",
AND(OR($I6="General",$I6="Open plan/ semi-open general",$I6="Fitted",$I6="Light practical (science)",$I6="Light practical (other)",$I6="Heavy practical (workshops)",$I6="Heavy practical (clean)",$I6="Large",$I6="Storage"),OR($J6=0,ISBLANK($J6))),"Net area not recorded in net spaces",
AND(OR($I6="Non-net",$I6="Outdoor space"),$J6&gt;0),"Net Area Recorded in Non-net space",
AND($I6="General",$J6&gt;90),"This general space is over 90m2, please ensure that this space is entered as separate spaces if it usually used as separate spaces",
AND($I6="Open plan/ semi-open general",$J6&lt;27),"Open plan general space under 27m2",
AND(OR($K6=0,ISBLANK($K6)), $I6="Non-net"),"Non-net area not recorded in non-net space"
),
" ")</f>
        <v xml:space="preserve"> </v>
      </c>
      <c r="M6" s="144"/>
      <c r="N6" s="144"/>
      <c r="O6" s="144"/>
      <c r="P6" s="144"/>
      <c r="Q6" s="144"/>
      <c r="R6" s="171"/>
      <c r="S6" s="147">
        <f>NCA_Calculations!$P$18</f>
        <v>0</v>
      </c>
      <c r="T6" s="147">
        <f>NCA_Calculations!$Q$18</f>
        <v>0</v>
      </c>
      <c r="U6" s="144"/>
      <c r="V6" s="144"/>
      <c r="W6" s="149" t="str" cm="1">
        <f t="array" ref="W6">_xlfn.IFNA(
_xlfn.IFS(
ISBLANK($U6),"Missing space use.",
AND('Establishment details'!$C$14="Secondary",$V6="Classbase"),"Invalid Status type",
AND(OR( $V6="Classbase", $V6="Teaching", $V6="Early years",$V6="SEND resourced"), NOT(ISBLANK($M6))),"Space with status type and unusable type.",
AND($V6= "Classbase",'Establishment details'!$C$22&gt;=10), "Classbase status is only valid in schools with a primary element.",
AND($I6= "Large",$N6 &gt; 3.5), "Large rooms with less than 3.5m height.",
AND(OR($V6="Light practical (science)",$V6="Light practical (science)",$V6="Heavy practical (workshops)", $V6="Heavy practical (clean)"), OR($O6=0,ISBLANK($O6))),"Missing sinks count for light and heavy practical spaces.",
AND($M6 = "Other",ISBLANK($R6)), "Invalid unusable type / missing note for other unusable type."
),
" ")</f>
        <v>Missing space use.</v>
      </c>
    </row>
    <row r="7" spans="2:23" ht="15.75" x14ac:dyDescent="0.25">
      <c r="B7" s="143"/>
      <c r="C7" s="143"/>
      <c r="D7" s="144"/>
      <c r="E7" s="144"/>
      <c r="F7" s="147" t="str" cm="1">
        <f t="array" ref="F7">_xlfn.IFNA(CONCATENATE(_xlfn.IFS($D7="Mezzanine",LEFT($D7,1), $D7="Ground Floor",LEFT($D7,1),$D7="Basment ",LEFT($D7,1), $D7="1st Floor", "0"&amp;LEFT($D7,1), $D7="2nd Floor", "0"&amp;LEFT($D7,1), $D7="3rd Floor", "0"&amp;LEFT($D7,1), $D7="4th Floor", "0"&amp;LEFT($D7,1), $D7="5th Floor", "0"&amp;LEFT($D7,1), $D7="6th Floor", "0"&amp;LEFT($D7,1),$D7="7th Floor", "0"&amp;LEFT($D7,1),$D7="8th Floor", "0"&amp;LEFT($D7,1),$D7="9th Floor", "0"&amp;LEFT($D7,1),$D7="10th Floor", LEFT($D7,2),$D7="11th Floor", LEFT($D7,2),$D7="12th Floor", LEFT($D7,2),$D7="13th Floor", LEFT($D7,2), $D7="Lower Ground", LEFT($D7)&amp;IF(ISNUMBER(FIND(" ",$D7)),MID($D7,FIND(" ",$D7)+1,1),"")&amp;IF(ISNUMBER(FIND(" ",$D7,FIND(" ",$D7)+1)),MID($D7,FIND(" ",$D7,FIND(" ",$D7)+1)+1,1),""),$D7="Upper Ground", LEFT($D7)&amp;IF(ISNUMBER(FIND(" ",$D7)),MID($D7,FIND(" ",$D7)+1,1),"")&amp;IF(ISNUMBER(FIND(" ",$D7,FIND(" ",$D7)+1)),MID($D7,FIND(" ",$D7,FIND(" ",$D7)+1)+1,1),"")),".0",$E7), " ")</f>
        <v xml:space="preserve"> </v>
      </c>
      <c r="G7" s="144"/>
      <c r="H7" s="144"/>
      <c r="I7" s="144"/>
      <c r="J7" s="144"/>
      <c r="K7" s="144"/>
      <c r="L7" s="149" t="str" cm="1">
        <f t="array" ref="L7">_xlfn.IFNA(
_xlfn.IFS(
AND($F7=" ",$G7=" ",$H7=" "),"Please update all three: Surveyor Room Reference, Establishment Room Reference and Establishment Room Name",
AND(OR($I7="General",$I7="Open plan/ semi-open general",$I7="Fitted",$I7="Light practical (science)",$I7="Light practical (other)",$I7="Heavy practical (workshops)",$I7="Heavy practical (clean)",$I7="Large",$I7="Storage"),$J7=0,$K7=0),"Please update Net Area or Non-net Area",
AND($B7&lt;&gt;"OUT",$J7=0,$I7&lt;&gt;"Non-net",$M7="85% Circulation"),"Net area not recorded for spaces with 85% circulation unusable type",
AND(OR($I7="General",$I7="Open plan/ semi-open general",$I7="Fitted",$I7="Light practical (science)",$I7="Light practical (other)",$I7="Heavy practical (workshops)",$I7="Heavy practical (clean)",$I7="Large",$I7="Storage"),OR($J7=0,ISBLANK($J7))),"Net area not recorded in net spaces",
AND(OR($I7="Non-net",$I7="Outdoor space"),$J7&gt;0),"Net Area Recorded in Non-net space",
AND($I7="General",$J7&gt;90),"This general space is over 90m2, please ensure that this space is entered as separate spaces if it usually used as separate spaces",
AND($I7="Open plan/ semi-open general",$J7&lt;27),"Open plan general space under 27m2",
AND(OR($K7=0,ISBLANK($K7)), $I7="Non-net"),"Non-net area not recorded in non-net space"
),
" ")</f>
        <v xml:space="preserve"> </v>
      </c>
      <c r="M7" s="144"/>
      <c r="N7" s="144"/>
      <c r="O7" s="144"/>
      <c r="P7" s="144"/>
      <c r="Q7" s="144"/>
      <c r="R7" s="171"/>
      <c r="S7" s="147">
        <f>NCA_Calculations!$P$19</f>
        <v>0</v>
      </c>
      <c r="T7" s="147">
        <f>NCA_Calculations!$Q$19</f>
        <v>0</v>
      </c>
      <c r="U7" s="144"/>
      <c r="V7" s="144"/>
      <c r="W7" s="149" t="str" cm="1">
        <f t="array" ref="W7">_xlfn.IFNA(
_xlfn.IFS(
ISBLANK($U7),"Missing space use.",
AND('Establishment details'!$C$14="Secondary",$V7="Classbase"),"Invalid Status type",
AND(OR( $V7="Classbase", $V7="Teaching", $V7="Early years",$V7="SEND resourced"), NOT(ISBLANK($M7))),"Space with status type and unusable type.",
AND($V7= "Classbase",'Establishment details'!$C$22&gt;=10), "Classbase status is only valid in schools with a primary element.",
AND($I7= "Large",$N7 &gt; 3.5), "Large rooms with less than 3.5m height.",
AND(OR($V7="Light practical (science)",$V7="Light practical (science)",$V7="Heavy practical (workshops)", $V7="Heavy practical (clean)"), OR($O7=0,ISBLANK($O7))),"Missing sinks count for light and heavy practical spaces.",
AND($M7 = "Other",ISBLANK($R7)), "Invalid unusable type / missing note for other unusable type."
),
" ")</f>
        <v>Missing space use.</v>
      </c>
    </row>
    <row r="8" spans="2:23" ht="15.75" x14ac:dyDescent="0.25">
      <c r="B8" s="143"/>
      <c r="C8" s="143"/>
      <c r="D8" s="144"/>
      <c r="E8" s="144"/>
      <c r="F8" s="147" t="str" cm="1">
        <f t="array" ref="F8">_xlfn.IFNA(CONCATENATE(_xlfn.IFS($D8="Mezzanine",LEFT($D8,1), $D8="Ground Floor",LEFT($D8,1),$D8="Basment ",LEFT($D8,1), $D8="1st Floor", "0"&amp;LEFT($D8,1), $D8="2nd Floor", "0"&amp;LEFT($D8,1), $D8="3rd Floor", "0"&amp;LEFT($D8,1), $D8="4th Floor", "0"&amp;LEFT($D8,1), $D8="5th Floor", "0"&amp;LEFT($D8,1), $D8="6th Floor", "0"&amp;LEFT($D8,1),$D8="7th Floor", "0"&amp;LEFT($D8,1),$D8="8th Floor", "0"&amp;LEFT($D8,1),$D8="9th Floor", "0"&amp;LEFT($D8,1),$D8="10th Floor", LEFT($D8,2),$D8="11th Floor", LEFT($D8,2),$D8="12th Floor", LEFT($D8,2),$D8="13th Floor", LEFT($D8,2), $D8="Lower Ground", LEFT($D8)&amp;IF(ISNUMBER(FIND(" ",$D8)),MID($D8,FIND(" ",$D8)+1,1),"")&amp;IF(ISNUMBER(FIND(" ",$D8,FIND(" ",$D8)+1)),MID($D8,FIND(" ",$D8,FIND(" ",$D8)+1)+1,1),""),$D8="Upper Ground", LEFT($D8)&amp;IF(ISNUMBER(FIND(" ",$D8)),MID($D8,FIND(" ",$D8)+1,1),"")&amp;IF(ISNUMBER(FIND(" ",$D8,FIND(" ",$D8)+1)),MID($D8,FIND(" ",$D8,FIND(" ",$D8)+1)+1,1),"")),".0",$E8), " ")</f>
        <v xml:space="preserve"> </v>
      </c>
      <c r="G8" s="144"/>
      <c r="H8" s="144"/>
      <c r="I8" s="144"/>
      <c r="J8" s="144"/>
      <c r="K8" s="144"/>
      <c r="L8" s="149" t="str" cm="1">
        <f t="array" ref="L8">_xlfn.IFNA(
_xlfn.IFS(
AND($F8=" ",$G8=" ",$H8=" "),"Please update all three: Surveyor Room Reference, Establishment Room Reference and Establishment Room Name",
AND(OR($I8="General",$I8="Open plan/ semi-open general",$I8="Fitted",$I8="Light practical (science)",$I8="Light practical (other)",$I8="Heavy practical (workshops)",$I8="Heavy practical (clean)",$I8="Large",$I8="Storage"),$J8=0,$K8=0),"Please update Net Area or Non-net Area",
AND($B8&lt;&gt;"OUT",$J8=0,$I8&lt;&gt;"Non-net",$M8="85% Circulation"),"Net area not recorded for spaces with 85% circulation unusable type",
AND(OR($I8="General",$I8="Open plan/ semi-open general",$I8="Fitted",$I8="Light practical (science)",$I8="Light practical (other)",$I8="Heavy practical (workshops)",$I8="Heavy practical (clean)",$I8="Large",$I8="Storage"),OR($J8=0,ISBLANK($J8))),"Net area not recorded in net spaces",
AND(OR($I8="Non-net",$I8="Outdoor space"),$J8&gt;0),"Net Area Recorded in Non-net space",
AND($I8="General",$J8&gt;90),"This general space is over 90m2, please ensure that this space is entered as separate spaces if it usually used as separate spaces",
AND($I8="Open plan/ semi-open general",$J8&lt;27),"Open plan general space under 27m2",
AND(OR($K8=0,ISBLANK($K8)), $I8="Non-net"),"Non-net area not recorded in non-net space"
),
" ")</f>
        <v xml:space="preserve"> </v>
      </c>
      <c r="M8" s="144"/>
      <c r="N8" s="144"/>
      <c r="O8" s="144"/>
      <c r="P8" s="144"/>
      <c r="Q8" s="144"/>
      <c r="R8" s="171"/>
      <c r="S8" s="147">
        <f>NCA_Calculations!$P$20</f>
        <v>0</v>
      </c>
      <c r="T8" s="147">
        <f>NCA_Calculations!$Q$20</f>
        <v>0</v>
      </c>
      <c r="U8" s="144"/>
      <c r="V8" s="144"/>
      <c r="W8" s="149" t="str" cm="1">
        <f t="array" ref="W8">_xlfn.IFNA(
_xlfn.IFS(
ISBLANK($U8),"Missing space use.",
AND('Establishment details'!$C$14="Secondary",$V8="Classbase"),"Invalid Status type",
AND(OR( $V8="Classbase", $V8="Teaching", $V8="Early years",$V8="SEND resourced"), NOT(ISBLANK($M8))),"Space with status type and unusable type.",
AND($V8= "Classbase",'Establishment details'!$C$22&gt;=10), "Classbase status is only valid in schools with a primary element.",
AND($I8= "Large",$N8 &gt; 3.5), "Large rooms with less than 3.5m height.",
AND(OR($V8="Light practical (science)",$V8="Light practical (science)",$V8="Heavy practical (workshops)", $V8="Heavy practical (clean)"), OR($O8=0,ISBLANK($O8))),"Missing sinks count for light and heavy practical spaces.",
AND($M8 = "Other",ISBLANK($R8)), "Invalid unusable type / missing note for other unusable type."
),
" ")</f>
        <v>Missing space use.</v>
      </c>
    </row>
    <row r="9" spans="2:23" ht="15.75" x14ac:dyDescent="0.25">
      <c r="B9" s="143"/>
      <c r="C9" s="143"/>
      <c r="D9" s="144"/>
      <c r="E9" s="144"/>
      <c r="F9" s="147" t="str" cm="1">
        <f t="array" ref="F9">_xlfn.IFNA(CONCATENATE(_xlfn.IFS($D9="Mezzanine",LEFT($D9,1), $D9="Ground Floor",LEFT($D9,1),$D9="Basment ",LEFT($D9,1), $D9="1st Floor", "0"&amp;LEFT($D9,1), $D9="2nd Floor", "0"&amp;LEFT($D9,1), $D9="3rd Floor", "0"&amp;LEFT($D9,1), $D9="4th Floor", "0"&amp;LEFT($D9,1), $D9="5th Floor", "0"&amp;LEFT($D9,1), $D9="6th Floor", "0"&amp;LEFT($D9,1),$D9="7th Floor", "0"&amp;LEFT($D9,1),$D9="8th Floor", "0"&amp;LEFT($D9,1),$D9="9th Floor", "0"&amp;LEFT($D9,1),$D9="10th Floor", LEFT($D9,2),$D9="11th Floor", LEFT($D9,2),$D9="12th Floor", LEFT($D9,2),$D9="13th Floor", LEFT($D9,2), $D9="Lower Ground", LEFT($D9)&amp;IF(ISNUMBER(FIND(" ",$D9)),MID($D9,FIND(" ",$D9)+1,1),"")&amp;IF(ISNUMBER(FIND(" ",$D9,FIND(" ",$D9)+1)),MID($D9,FIND(" ",$D9,FIND(" ",$D9)+1)+1,1),""),$D9="Upper Ground", LEFT($D9)&amp;IF(ISNUMBER(FIND(" ",$D9)),MID($D9,FIND(" ",$D9)+1,1),"")&amp;IF(ISNUMBER(FIND(" ",$D9,FIND(" ",$D9)+1)),MID($D9,FIND(" ",$D9,FIND(" ",$D9)+1)+1,1),"")),".0",$E9), " ")</f>
        <v xml:space="preserve"> </v>
      </c>
      <c r="G9" s="144"/>
      <c r="H9" s="144"/>
      <c r="I9" s="144"/>
      <c r="J9" s="144"/>
      <c r="K9" s="144"/>
      <c r="L9" s="149" t="str" cm="1">
        <f t="array" ref="L9">_xlfn.IFNA(
_xlfn.IFS(
AND($F9=" ",$G9=" ",$H9=" "),"Please update all three: Surveyor Room Reference, Establishment Room Reference and Establishment Room Name",
AND(OR($I9="General",$I9="Open plan/ semi-open general",$I9="Fitted",$I9="Light practical (science)",$I9="Light practical (other)",$I9="Heavy practical (workshops)",$I9="Heavy practical (clean)",$I9="Large",$I9="Storage"),$J9=0,$K9=0),"Please update Net Area or Non-net Area",
AND($B9&lt;&gt;"OUT",$J9=0,$I9&lt;&gt;"Non-net",$M9="85% Circulation"),"Net area not recorded for spaces with 85% circulation unusable type",
AND(OR($I9="General",$I9="Open plan/ semi-open general",$I9="Fitted",$I9="Light practical (science)",$I9="Light practical (other)",$I9="Heavy practical (workshops)",$I9="Heavy practical (clean)",$I9="Large",$I9="Storage"),OR($J9=0,ISBLANK($J9))),"Net area not recorded in net spaces",
AND(OR($I9="Non-net",$I9="Outdoor space"),$J9&gt;0),"Net Area Recorded in Non-net space",
AND($I9="General",$J9&gt;90),"This general space is over 90m2, please ensure that this space is entered as separate spaces if it usually used as separate spaces",
AND($I9="Open plan/ semi-open general",$J9&lt;27),"Open plan general space under 27m2",
AND(OR($K9=0,ISBLANK($K9)), $I9="Non-net"),"Non-net area not recorded in non-net space"
),
" ")</f>
        <v xml:space="preserve"> </v>
      </c>
      <c r="M9" s="144"/>
      <c r="N9" s="144"/>
      <c r="O9" s="144"/>
      <c r="P9" s="144"/>
      <c r="Q9" s="144"/>
      <c r="R9" s="171"/>
      <c r="S9" s="147">
        <f>NCA_Calculations!$P$21</f>
        <v>0</v>
      </c>
      <c r="T9" s="147">
        <f>NCA_Calculations!$Q$21</f>
        <v>0</v>
      </c>
      <c r="U9" s="144"/>
      <c r="V9" s="144"/>
      <c r="W9" s="149" t="str" cm="1">
        <f t="array" ref="W9">_xlfn.IFNA(
_xlfn.IFS(
ISBLANK($U9),"Missing space use.",
AND('Establishment details'!$C$14="Secondary",$V9="Classbase"),"Invalid Status type",
AND(OR( $V9="Classbase", $V9="Teaching", $V9="Early years",$V9="SEND resourced"), NOT(ISBLANK($M9))),"Space with status type and unusable type.",
AND($V9= "Classbase",'Establishment details'!$C$22&gt;=10), "Classbase status is only valid in schools with a primary element.",
AND($I9= "Large",$N9 &gt; 3.5), "Large rooms with less than 3.5m height.",
AND(OR($V9="Light practical (science)",$V9="Light practical (science)",$V9="Heavy practical (workshops)", $V9="Heavy practical (clean)"), OR($O9=0,ISBLANK($O9))),"Missing sinks count for light and heavy practical spaces.",
AND($M9 = "Other",ISBLANK($R9)), "Invalid unusable type / missing note for other unusable type."
),
" ")</f>
        <v>Missing space use.</v>
      </c>
    </row>
    <row r="10" spans="2:23" ht="15.75" x14ac:dyDescent="0.25">
      <c r="B10" s="143"/>
      <c r="C10" s="143"/>
      <c r="D10" s="144"/>
      <c r="E10" s="144"/>
      <c r="F10" s="147" t="str" cm="1">
        <f t="array" ref="F10">_xlfn.IFNA(CONCATENATE(_xlfn.IFS($D10="Mezzanine",LEFT($D10,1), $D10="Ground Floor",LEFT($D10,1),$D10="Basment ",LEFT($D10,1), $D10="1st Floor", "0"&amp;LEFT($D10,1), $D10="2nd Floor", "0"&amp;LEFT($D10,1), $D10="3rd Floor", "0"&amp;LEFT($D10,1), $D10="4th Floor", "0"&amp;LEFT($D10,1), $D10="5th Floor", "0"&amp;LEFT($D10,1), $D10="6th Floor", "0"&amp;LEFT($D10,1),$D10="7th Floor", "0"&amp;LEFT($D10,1),$D10="8th Floor", "0"&amp;LEFT($D10,1),$D10="9th Floor", "0"&amp;LEFT($D10,1),$D10="10th Floor", LEFT($D10,2),$D10="11th Floor", LEFT($D10,2),$D10="12th Floor", LEFT($D10,2),$D10="13th Floor", LEFT($D10,2), $D10="Lower Ground", LEFT($D10)&amp;IF(ISNUMBER(FIND(" ",$D10)),MID($D10,FIND(" ",$D10)+1,1),"")&amp;IF(ISNUMBER(FIND(" ",$D10,FIND(" ",$D10)+1)),MID($D10,FIND(" ",$D10,FIND(" ",$D10)+1)+1,1),""),$D10="Upper Ground", LEFT($D10)&amp;IF(ISNUMBER(FIND(" ",$D10)),MID($D10,FIND(" ",$D10)+1,1),"")&amp;IF(ISNUMBER(FIND(" ",$D10,FIND(" ",$D10)+1)),MID($D10,FIND(" ",$D10,FIND(" ",$D10)+1)+1,1),"")),".0",$E10), " ")</f>
        <v xml:space="preserve"> </v>
      </c>
      <c r="G10" s="144"/>
      <c r="H10" s="144"/>
      <c r="I10" s="144"/>
      <c r="J10" s="144"/>
      <c r="K10" s="144"/>
      <c r="L10" s="149" t="str" cm="1">
        <f t="array" ref="L10">_xlfn.IFNA(
_xlfn.IFS(
AND($F10=" ",$G10=" ",$H10=" "),"Please update all three: Surveyor Room Reference, Establishment Room Reference and Establishment Room Name",
AND(OR($I10="General",$I10="Open plan/ semi-open general",$I10="Fitted",$I10="Light practical (science)",$I10="Light practical (other)",$I10="Heavy practical (workshops)",$I10="Heavy practical (clean)",$I10="Large",$I10="Storage"),$J10=0,$K10=0),"Please update Net Area or Non-net Area",
AND($B10&lt;&gt;"OUT",$J10=0,$I10&lt;&gt;"Non-net",$M10="85% Circulation"),"Net area not recorded for spaces with 85% circulation unusable type",
AND(OR($I10="General",$I10="Open plan/ semi-open general",$I10="Fitted",$I10="Light practical (science)",$I10="Light practical (other)",$I10="Heavy practical (workshops)",$I10="Heavy practical (clean)",$I10="Large",$I10="Storage"),OR($J10=0,ISBLANK($J10))),"Net area not recorded in net spaces",
AND(OR($I10="Non-net",$I10="Outdoor space"),$J10&gt;0),"Net Area Recorded in Non-net space",
AND($I10="General",$J10&gt;90),"This general space is over 90m2, please ensure that this space is entered as separate spaces if it usually used as separate spaces",
AND($I10="Open plan/ semi-open general",$J10&lt;27),"Open plan general space under 27m2",
AND(OR($K10=0,ISBLANK($K10)), $I10="Non-net"),"Non-net area not recorded in non-net space"
),
" ")</f>
        <v xml:space="preserve"> </v>
      </c>
      <c r="M10" s="144"/>
      <c r="N10" s="144"/>
      <c r="O10" s="144"/>
      <c r="P10" s="144"/>
      <c r="Q10" s="144"/>
      <c r="R10" s="171"/>
      <c r="S10" s="147">
        <f>NCA_Calculations!$P$22</f>
        <v>0</v>
      </c>
      <c r="T10" s="147">
        <f>NCA_Calculations!$Q$22</f>
        <v>0</v>
      </c>
      <c r="U10" s="144"/>
      <c r="V10" s="144"/>
      <c r="W10" s="149" t="str" cm="1">
        <f t="array" ref="W10">_xlfn.IFNA(
_xlfn.IFS(
ISBLANK($U10),"Missing space use.",
AND('Establishment details'!$C$14="Secondary",$V10="Classbase"),"Invalid Status type",
AND(OR( $V10="Classbase", $V10="Teaching", $V10="Early years",$V10="SEND resourced"), NOT(ISBLANK($M10))),"Space with status type and unusable type.",
AND($V10= "Classbase",'Establishment details'!$C$22&gt;=10), "Classbase status is only valid in schools with a primary element.",
AND($I10= "Large",$N10 &gt; 3.5), "Large rooms with less than 3.5m height.",
AND(OR($V10="Light practical (science)",$V10="Light practical (science)",$V10="Heavy practical (workshops)", $V10="Heavy practical (clean)"), OR($O10=0,ISBLANK($O10))),"Missing sinks count for light and heavy practical spaces.",
AND($M10 = "Other",ISBLANK($R10)), "Invalid unusable type / missing note for other unusable type."
),
" ")</f>
        <v>Missing space use.</v>
      </c>
    </row>
    <row r="11" spans="2:23" ht="15.75" x14ac:dyDescent="0.25">
      <c r="B11" s="143"/>
      <c r="C11" s="143"/>
      <c r="D11" s="144"/>
      <c r="E11" s="144"/>
      <c r="F11" s="147" t="str" cm="1">
        <f t="array" ref="F11">_xlfn.IFNA(CONCATENATE(_xlfn.IFS($D11="Mezzanine",LEFT($D11,1), $D11="Ground Floor",LEFT($D11,1),$D11="Basment ",LEFT($D11,1), $D11="1st Floor", "0"&amp;LEFT($D11,1), $D11="2nd Floor", "0"&amp;LEFT($D11,1), $D11="3rd Floor", "0"&amp;LEFT($D11,1), $D11="4th Floor", "0"&amp;LEFT($D11,1), $D11="5th Floor", "0"&amp;LEFT($D11,1), $D11="6th Floor", "0"&amp;LEFT($D11,1),$D11="7th Floor", "0"&amp;LEFT($D11,1),$D11="8th Floor", "0"&amp;LEFT($D11,1),$D11="9th Floor", "0"&amp;LEFT($D11,1),$D11="10th Floor", LEFT($D11,2),$D11="11th Floor", LEFT($D11,2),$D11="12th Floor", LEFT($D11,2),$D11="13th Floor", LEFT($D11,2), $D11="Lower Ground", LEFT($D11)&amp;IF(ISNUMBER(FIND(" ",$D11)),MID($D11,FIND(" ",$D11)+1,1),"")&amp;IF(ISNUMBER(FIND(" ",$D11,FIND(" ",$D11)+1)),MID($D11,FIND(" ",$D11,FIND(" ",$D11)+1)+1,1),""),$D11="Upper Ground", LEFT($D11)&amp;IF(ISNUMBER(FIND(" ",$D11)),MID($D11,FIND(" ",$D11)+1,1),"")&amp;IF(ISNUMBER(FIND(" ",$D11,FIND(" ",$D11)+1)),MID($D11,FIND(" ",$D11,FIND(" ",$D11)+1)+1,1),"")),".0",$E11), " ")</f>
        <v xml:space="preserve"> </v>
      </c>
      <c r="G11" s="144"/>
      <c r="H11" s="144"/>
      <c r="I11" s="144"/>
      <c r="J11" s="144"/>
      <c r="K11" s="144"/>
      <c r="L11" s="149" t="str" cm="1">
        <f t="array" ref="L11">_xlfn.IFNA(
_xlfn.IFS(
AND($F11=" ",$G11=" ",$H11=" "),"Please update all three: Surveyor Room Reference, Establishment Room Reference and Establishment Room Name",
AND(OR($I11="General",$I11="Open plan/ semi-open general",$I11="Fitted",$I11="Light practical (science)",$I11="Light practical (other)",$I11="Heavy practical (workshops)",$I11="Heavy practical (clean)",$I11="Large",$I11="Storage"),$J11=0,$K11=0),"Please update Net Area or Non-net Area",
AND($B11&lt;&gt;"OUT",$J11=0,$I11&lt;&gt;"Non-net",$M11="85% Circulation"),"Net area not recorded for spaces with 85% circulation unusable type",
AND(OR($I11="General",$I11="Open plan/ semi-open general",$I11="Fitted",$I11="Light practical (science)",$I11="Light practical (other)",$I11="Heavy practical (workshops)",$I11="Heavy practical (clean)",$I11="Large",$I11="Storage"),OR($J11=0,ISBLANK($J11))),"Net area not recorded in net spaces",
AND(OR($I11="Non-net",$I11="Outdoor space"),$J11&gt;0),"Net Area Recorded in Non-net space",
AND($I11="General",$J11&gt;90),"This general space is over 90m2, please ensure that this space is entered as separate spaces if it usually used as separate spaces",
AND($I11="Open plan/ semi-open general",$J11&lt;27),"Open plan general space under 27m2",
AND(OR($K11=0,ISBLANK($K11)), $I11="Non-net"),"Non-net area not recorded in non-net space"
),
" ")</f>
        <v xml:space="preserve"> </v>
      </c>
      <c r="M11" s="144"/>
      <c r="N11" s="144"/>
      <c r="O11" s="144"/>
      <c r="P11" s="144"/>
      <c r="Q11" s="144"/>
      <c r="R11" s="171"/>
      <c r="S11" s="147">
        <f>NCA_Calculations!$P$23</f>
        <v>0</v>
      </c>
      <c r="T11" s="147">
        <f>NCA_Calculations!$Q$23</f>
        <v>0</v>
      </c>
      <c r="U11" s="144"/>
      <c r="V11" s="144"/>
      <c r="W11" s="149" t="str" cm="1">
        <f t="array" ref="W11">_xlfn.IFNA(
_xlfn.IFS(
ISBLANK($U11),"Missing space use.",
AND('Establishment details'!$C$14="Secondary",$V11="Classbase"),"Invalid Status type",
AND(OR( $V11="Classbase", $V11="Teaching", $V11="Early years",$V11="SEND resourced"), NOT(ISBLANK($M11))),"Space with status type and unusable type.",
AND($V11= "Classbase",'Establishment details'!$C$22&gt;=10), "Classbase status is only valid in schools with a primary element.",
AND($I11= "Large",$N11 &gt; 3.5), "Large rooms with less than 3.5m height.",
AND(OR($V11="Light practical (science)",$V11="Light practical (science)",$V11="Heavy practical (workshops)", $V11="Heavy practical (clean)"), OR($O11=0,ISBLANK($O11))),"Missing sinks count for light and heavy practical spaces.",
AND($M11 = "Other",ISBLANK($R11)), "Invalid unusable type / missing note for other unusable type."
),
" ")</f>
        <v>Missing space use.</v>
      </c>
    </row>
    <row r="12" spans="2:23" ht="15.75" x14ac:dyDescent="0.25">
      <c r="B12" s="143"/>
      <c r="C12" s="143"/>
      <c r="D12" s="144"/>
      <c r="E12" s="144"/>
      <c r="F12" s="147" t="str" cm="1">
        <f t="array" ref="F12">_xlfn.IFNA(CONCATENATE(_xlfn.IFS($D12="Mezzanine",LEFT($D12,1), $D12="Ground Floor",LEFT($D12,1),$D12="Basment ",LEFT($D12,1), $D12="1st Floor", "0"&amp;LEFT($D12,1), $D12="2nd Floor", "0"&amp;LEFT($D12,1), $D12="3rd Floor", "0"&amp;LEFT($D12,1), $D12="4th Floor", "0"&amp;LEFT($D12,1), $D12="5th Floor", "0"&amp;LEFT($D12,1), $D12="6th Floor", "0"&amp;LEFT($D12,1),$D12="7th Floor", "0"&amp;LEFT($D12,1),$D12="8th Floor", "0"&amp;LEFT($D12,1),$D12="9th Floor", "0"&amp;LEFT($D12,1),$D12="10th Floor", LEFT($D12,2),$D12="11th Floor", LEFT($D12,2),$D12="12th Floor", LEFT($D12,2),$D12="13th Floor", LEFT($D12,2), $D12="Lower Ground", LEFT($D12)&amp;IF(ISNUMBER(FIND(" ",$D12)),MID($D12,FIND(" ",$D12)+1,1),"")&amp;IF(ISNUMBER(FIND(" ",$D12,FIND(" ",$D12)+1)),MID($D12,FIND(" ",$D12,FIND(" ",$D12)+1)+1,1),""),$D12="Upper Ground", LEFT($D12)&amp;IF(ISNUMBER(FIND(" ",$D12)),MID($D12,FIND(" ",$D12)+1,1),"")&amp;IF(ISNUMBER(FIND(" ",$D12,FIND(" ",$D12)+1)),MID($D12,FIND(" ",$D12,FIND(" ",$D12)+1)+1,1),"")),".0",$E12), " ")</f>
        <v xml:space="preserve"> </v>
      </c>
      <c r="G12" s="144"/>
      <c r="H12" s="144"/>
      <c r="I12" s="144"/>
      <c r="J12" s="144"/>
      <c r="K12" s="144"/>
      <c r="L12" s="149" t="str" cm="1">
        <f t="array" ref="L12">_xlfn.IFNA(
_xlfn.IFS(
AND($F12=" ",$G12=" ",$H12=" "),"Please update all three: Surveyor Room Reference, Establishment Room Reference and Establishment Room Name",
AND(OR($I12="General",$I12="Open plan/ semi-open general",$I12="Fitted",$I12="Light practical (science)",$I12="Light practical (other)",$I12="Heavy practical (workshops)",$I12="Heavy practical (clean)",$I12="Large",$I12="Storage"),$J12=0,$K12=0),"Please update Net Area or Non-net Area",
AND($B12&lt;&gt;"OUT",$J12=0,$I12&lt;&gt;"Non-net",$M12="85% Circulation"),"Net area not recorded for spaces with 85% circulation unusable type",
AND(OR($I12="General",$I12="Open plan/ semi-open general",$I12="Fitted",$I12="Light practical (science)",$I12="Light practical (other)",$I12="Heavy practical (workshops)",$I12="Heavy practical (clean)",$I12="Large",$I12="Storage"),OR($J12=0,ISBLANK($J12))),"Net area not recorded in net spaces",
AND(OR($I12="Non-net",$I12="Outdoor space"),$J12&gt;0),"Net Area Recorded in Non-net space",
AND($I12="General",$J12&gt;90),"This general space is over 90m2, please ensure that this space is entered as separate spaces if it usually used as separate spaces",
AND($I12="Open plan/ semi-open general",$J12&lt;27),"Open plan general space under 27m2",
AND(OR($K12=0,ISBLANK($K12)), $I12="Non-net"),"Non-net area not recorded in non-net space"
),
" ")</f>
        <v xml:space="preserve"> </v>
      </c>
      <c r="M12" s="144"/>
      <c r="N12" s="144"/>
      <c r="O12" s="144"/>
      <c r="P12" s="144"/>
      <c r="Q12" s="144"/>
      <c r="R12" s="171"/>
      <c r="S12" s="147">
        <f>NCA_Calculations!$P$24</f>
        <v>0</v>
      </c>
      <c r="T12" s="147">
        <f>NCA_Calculations!$Q$24</f>
        <v>0</v>
      </c>
      <c r="U12" s="144"/>
      <c r="V12" s="144"/>
      <c r="W12" s="149" t="str" cm="1">
        <f t="array" ref="W12">_xlfn.IFNA(
_xlfn.IFS(
ISBLANK($U12),"Missing space use.",
AND('Establishment details'!$C$14="Secondary",$V12="Classbase"),"Invalid Status type",
AND(OR( $V12="Classbase", $V12="Teaching", $V12="Early years",$V12="SEND resourced"), NOT(ISBLANK($M12))),"Space with status type and unusable type.",
AND($V12= "Classbase",'Establishment details'!$C$22&gt;=10), "Classbase status is only valid in schools with a primary element.",
AND($I12= "Large",$N12 &gt; 3.5), "Large rooms with less than 3.5m height.",
AND(OR($V12="Light practical (science)",$V12="Light practical (science)",$V12="Heavy practical (workshops)", $V12="Heavy practical (clean)"), OR($O12=0,ISBLANK($O12))),"Missing sinks count for light and heavy practical spaces.",
AND($M12 = "Other",ISBLANK($R12)), "Invalid unusable type / missing note for other unusable type."
),
" ")</f>
        <v>Missing space use.</v>
      </c>
    </row>
    <row r="13" spans="2:23" ht="15.75" x14ac:dyDescent="0.25">
      <c r="B13" s="143"/>
      <c r="C13" s="143"/>
      <c r="D13" s="144"/>
      <c r="E13" s="144"/>
      <c r="F13" s="147" t="str" cm="1">
        <f t="array" ref="F13">_xlfn.IFNA(CONCATENATE(_xlfn.IFS($D13="Mezzanine",LEFT($D13,1), $D13="Ground Floor",LEFT($D13,1),$D13="Basment ",LEFT($D13,1), $D13="1st Floor", "0"&amp;LEFT($D13,1), $D13="2nd Floor", "0"&amp;LEFT($D13,1), $D13="3rd Floor", "0"&amp;LEFT($D13,1), $D13="4th Floor", "0"&amp;LEFT($D13,1), $D13="5th Floor", "0"&amp;LEFT($D13,1), $D13="6th Floor", "0"&amp;LEFT($D13,1),$D13="7th Floor", "0"&amp;LEFT($D13,1),$D13="8th Floor", "0"&amp;LEFT($D13,1),$D13="9th Floor", "0"&amp;LEFT($D13,1),$D13="10th Floor", LEFT($D13,2),$D13="11th Floor", LEFT($D13,2),$D13="12th Floor", LEFT($D13,2),$D13="13th Floor", LEFT($D13,2), $D13="Lower Ground", LEFT($D13)&amp;IF(ISNUMBER(FIND(" ",$D13)),MID($D13,FIND(" ",$D13)+1,1),"")&amp;IF(ISNUMBER(FIND(" ",$D13,FIND(" ",$D13)+1)),MID($D13,FIND(" ",$D13,FIND(" ",$D13)+1)+1,1),""),$D13="Upper Ground", LEFT($D13)&amp;IF(ISNUMBER(FIND(" ",$D13)),MID($D13,FIND(" ",$D13)+1,1),"")&amp;IF(ISNUMBER(FIND(" ",$D13,FIND(" ",$D13)+1)),MID($D13,FIND(" ",$D13,FIND(" ",$D13)+1)+1,1),"")),".0",$E13), " ")</f>
        <v xml:space="preserve"> </v>
      </c>
      <c r="G13" s="144"/>
      <c r="H13" s="144"/>
      <c r="I13" s="144"/>
      <c r="J13" s="144"/>
      <c r="K13" s="144"/>
      <c r="L13" s="149" t="str" cm="1">
        <f t="array" ref="L13">_xlfn.IFNA(
_xlfn.IFS(
AND($F13=" ",$G13=" ",$H13=" "),"Please update all three: Surveyor Room Reference, Establishment Room Reference and Establishment Room Name",
AND(OR($I13="General",$I13="Open plan/ semi-open general",$I13="Fitted",$I13="Light practical (science)",$I13="Light practical (other)",$I13="Heavy practical (workshops)",$I13="Heavy practical (clean)",$I13="Large",$I13="Storage"),$J13=0,$K13=0),"Please update Net Area or Non-net Area",
AND($B13&lt;&gt;"OUT",$J13=0,$I13&lt;&gt;"Non-net",$M13="85% Circulation"),"Net area not recorded for spaces with 85% circulation unusable type",
AND(OR($I13="General",$I13="Open plan/ semi-open general",$I13="Fitted",$I13="Light practical (science)",$I13="Light practical (other)",$I13="Heavy practical (workshops)",$I13="Heavy practical (clean)",$I13="Large",$I13="Storage"),OR($J13=0,ISBLANK($J13))),"Net area not recorded in net spaces",
AND(OR($I13="Non-net",$I13="Outdoor space"),$J13&gt;0),"Net Area Recorded in Non-net space",
AND($I13="General",$J13&gt;90),"This general space is over 90m2, please ensure that this space is entered as separate spaces if it usually used as separate spaces",
AND($I13="Open plan/ semi-open general",$J13&lt;27),"Open plan general space under 27m2",
AND(OR($K13=0,ISBLANK($K13)), $I13="Non-net"),"Non-net area not recorded in non-net space"
),
" ")</f>
        <v xml:space="preserve"> </v>
      </c>
      <c r="M13" s="144"/>
      <c r="N13" s="144"/>
      <c r="O13" s="144"/>
      <c r="P13" s="144"/>
      <c r="Q13" s="144"/>
      <c r="R13" s="171"/>
      <c r="S13" s="147">
        <f>NCA_Calculations!$P$25</f>
        <v>0</v>
      </c>
      <c r="T13" s="147">
        <f>NCA_Calculations!$Q$25</f>
        <v>0</v>
      </c>
      <c r="U13" s="144"/>
      <c r="V13" s="144"/>
      <c r="W13" s="149" t="str" cm="1">
        <f t="array" ref="W13">_xlfn.IFNA(
_xlfn.IFS(
ISBLANK($U13),"Missing space use.",
AND('Establishment details'!$C$14="Secondary",$V13="Classbase"),"Invalid Status type",
AND(OR( $V13="Classbase", $V13="Teaching", $V13="Early years",$V13="SEND resourced"), NOT(ISBLANK($M13))),"Space with status type and unusable type.",
AND($V13= "Classbase",'Establishment details'!$C$22&gt;=10), "Classbase status is only valid in schools with a primary element.",
AND($I13= "Large",$N13 &gt; 3.5), "Large rooms with less than 3.5m height.",
AND(OR($V13="Light practical (science)",$V13="Light practical (science)",$V13="Heavy practical (workshops)", $V13="Heavy practical (clean)"), OR($O13=0,ISBLANK($O13))),"Missing sinks count for light and heavy practical spaces.",
AND($M13 = "Other",ISBLANK($R13)), "Invalid unusable type / missing note for other unusable type."
),
" ")</f>
        <v>Missing space use.</v>
      </c>
    </row>
    <row r="14" spans="2:23" ht="15.75" x14ac:dyDescent="0.25">
      <c r="B14" s="143"/>
      <c r="C14" s="143"/>
      <c r="D14" s="144"/>
      <c r="E14" s="144"/>
      <c r="F14" s="147" t="str" cm="1">
        <f t="array" ref="F14">_xlfn.IFNA(CONCATENATE(_xlfn.IFS($D14="Mezzanine",LEFT($D14,1), $D14="Ground Floor",LEFT($D14,1),$D14="Basment ",LEFT($D14,1), $D14="1st Floor", "0"&amp;LEFT($D14,1), $D14="2nd Floor", "0"&amp;LEFT($D14,1), $D14="3rd Floor", "0"&amp;LEFT($D14,1), $D14="4th Floor", "0"&amp;LEFT($D14,1), $D14="5th Floor", "0"&amp;LEFT($D14,1), $D14="6th Floor", "0"&amp;LEFT($D14,1),$D14="7th Floor", "0"&amp;LEFT($D14,1),$D14="8th Floor", "0"&amp;LEFT($D14,1),$D14="9th Floor", "0"&amp;LEFT($D14,1),$D14="10th Floor", LEFT($D14,2),$D14="11th Floor", LEFT($D14,2),$D14="12th Floor", LEFT($D14,2),$D14="13th Floor", LEFT($D14,2), $D14="Lower Ground", LEFT($D14)&amp;IF(ISNUMBER(FIND(" ",$D14)),MID($D14,FIND(" ",$D14)+1,1),"")&amp;IF(ISNUMBER(FIND(" ",$D14,FIND(" ",$D14)+1)),MID($D14,FIND(" ",$D14,FIND(" ",$D14)+1)+1,1),""),$D14="Upper Ground", LEFT($D14)&amp;IF(ISNUMBER(FIND(" ",$D14)),MID($D14,FIND(" ",$D14)+1,1),"")&amp;IF(ISNUMBER(FIND(" ",$D14,FIND(" ",$D14)+1)),MID($D14,FIND(" ",$D14,FIND(" ",$D14)+1)+1,1),"")),".0",$E14), " ")</f>
        <v xml:space="preserve"> </v>
      </c>
      <c r="G14" s="144"/>
      <c r="H14" s="144"/>
      <c r="I14" s="144"/>
      <c r="J14" s="144"/>
      <c r="K14" s="144"/>
      <c r="L14" s="149" t="str" cm="1">
        <f t="array" ref="L14">_xlfn.IFNA(
_xlfn.IFS(
AND($F14=" ",$G14=" ",$H14=" "),"Please update all three: Surveyor Room Reference, Establishment Room Reference and Establishment Room Name",
AND(OR($I14="General",$I14="Open plan/ semi-open general",$I14="Fitted",$I14="Light practical (science)",$I14="Light practical (other)",$I14="Heavy practical (workshops)",$I14="Heavy practical (clean)",$I14="Large",$I14="Storage"),$J14=0,$K14=0),"Please update Net Area or Non-net Area",
AND($B14&lt;&gt;"OUT",$J14=0,$I14&lt;&gt;"Non-net",$M14="85% Circulation"),"Net area not recorded for spaces with 85% circulation unusable type",
AND(OR($I14="General",$I14="Open plan/ semi-open general",$I14="Fitted",$I14="Light practical (science)",$I14="Light practical (other)",$I14="Heavy practical (workshops)",$I14="Heavy practical (clean)",$I14="Large",$I14="Storage"),OR($J14=0,ISBLANK($J14))),"Net area not recorded in net spaces",
AND(OR($I14="Non-net",$I14="Outdoor space"),$J14&gt;0),"Net Area Recorded in Non-net space",
AND($I14="General",$J14&gt;90),"This general space is over 90m2, please ensure that this space is entered as separate spaces if it usually used as separate spaces",
AND($I14="Open plan/ semi-open general",$J14&lt;27),"Open plan general space under 27m2",
AND(OR($K14=0,ISBLANK($K14)), $I14="Non-net"),"Non-net area not recorded in non-net space"
),
" ")</f>
        <v xml:space="preserve"> </v>
      </c>
      <c r="M14" s="144"/>
      <c r="N14" s="144"/>
      <c r="O14" s="144"/>
      <c r="P14" s="144"/>
      <c r="Q14" s="144"/>
      <c r="R14" s="171"/>
      <c r="S14" s="147">
        <f>NCA_Calculations!$P$26</f>
        <v>0</v>
      </c>
      <c r="T14" s="147">
        <f>NCA_Calculations!$Q$26</f>
        <v>0</v>
      </c>
      <c r="U14" s="144"/>
      <c r="V14" s="144"/>
      <c r="W14" s="149" t="str" cm="1">
        <f t="array" ref="W14">_xlfn.IFNA(
_xlfn.IFS(
ISBLANK($U14),"Missing space use.",
AND('Establishment details'!$C$14="Secondary",$V14="Classbase"),"Invalid Status type",
AND(OR( $V14="Classbase", $V14="Teaching", $V14="Early years",$V14="SEND resourced"), NOT(ISBLANK($M14))),"Space with status type and unusable type.",
AND($V14= "Classbase",'Establishment details'!$C$22&gt;=10), "Classbase status is only valid in schools with a primary element.",
AND($I14= "Large",$N14 &gt; 3.5), "Large rooms with less than 3.5m height.",
AND(OR($V14="Light practical (science)",$V14="Light practical (science)",$V14="Heavy practical (workshops)", $V14="Heavy practical (clean)"), OR($O14=0,ISBLANK($O14))),"Missing sinks count for light and heavy practical spaces.",
AND($M14 = "Other",ISBLANK($R14)), "Invalid unusable type / missing note for other unusable type."
),
" ")</f>
        <v>Missing space use.</v>
      </c>
    </row>
    <row r="15" spans="2:23" ht="15.75" x14ac:dyDescent="0.25">
      <c r="B15" s="143"/>
      <c r="C15" s="143"/>
      <c r="D15" s="144"/>
      <c r="E15" s="144"/>
      <c r="F15" s="147" t="str" cm="1">
        <f t="array" ref="F15">_xlfn.IFNA(CONCATENATE(_xlfn.IFS($D15="Mezzanine",LEFT($D15,1), $D15="Ground Floor",LEFT($D15,1),$D15="Basment ",LEFT($D15,1), $D15="1st Floor", "0"&amp;LEFT($D15,1), $D15="2nd Floor", "0"&amp;LEFT($D15,1), $D15="3rd Floor", "0"&amp;LEFT($D15,1), $D15="4th Floor", "0"&amp;LEFT($D15,1), $D15="5th Floor", "0"&amp;LEFT($D15,1), $D15="6th Floor", "0"&amp;LEFT($D15,1),$D15="7th Floor", "0"&amp;LEFT($D15,1),$D15="8th Floor", "0"&amp;LEFT($D15,1),$D15="9th Floor", "0"&amp;LEFT($D15,1),$D15="10th Floor", LEFT($D15,2),$D15="11th Floor", LEFT($D15,2),$D15="12th Floor", LEFT($D15,2),$D15="13th Floor", LEFT($D15,2), $D15="Lower Ground", LEFT($D15)&amp;IF(ISNUMBER(FIND(" ",$D15)),MID($D15,FIND(" ",$D15)+1,1),"")&amp;IF(ISNUMBER(FIND(" ",$D15,FIND(" ",$D15)+1)),MID($D15,FIND(" ",$D15,FIND(" ",$D15)+1)+1,1),""),$D15="Upper Ground", LEFT($D15)&amp;IF(ISNUMBER(FIND(" ",$D15)),MID($D15,FIND(" ",$D15)+1,1),"")&amp;IF(ISNUMBER(FIND(" ",$D15,FIND(" ",$D15)+1)),MID($D15,FIND(" ",$D15,FIND(" ",$D15)+1)+1,1),"")),".0",$E15), " ")</f>
        <v xml:space="preserve"> </v>
      </c>
      <c r="G15" s="144"/>
      <c r="H15" s="144"/>
      <c r="I15" s="144"/>
      <c r="J15" s="144"/>
      <c r="K15" s="144"/>
      <c r="L15" s="149" t="str" cm="1">
        <f t="array" ref="L15">_xlfn.IFNA(
_xlfn.IFS(
AND($F15=" ",$G15=" ",$H15=" "),"Please update all three: Surveyor Room Reference, Establishment Room Reference and Establishment Room Name",
AND(OR($I15="General",$I15="Open plan/ semi-open general",$I15="Fitted",$I15="Light practical (science)",$I15="Light practical (other)",$I15="Heavy practical (workshops)",$I15="Heavy practical (clean)",$I15="Large",$I15="Storage"),$J15=0,$K15=0),"Please update Net Area or Non-net Area",
AND($B15&lt;&gt;"OUT",$J15=0,$I15&lt;&gt;"Non-net",$M15="85% Circulation"),"Net area not recorded for spaces with 85% circulation unusable type",
AND(OR($I15="General",$I15="Open plan/ semi-open general",$I15="Fitted",$I15="Light practical (science)",$I15="Light practical (other)",$I15="Heavy practical (workshops)",$I15="Heavy practical (clean)",$I15="Large",$I15="Storage"),OR($J15=0,ISBLANK($J15))),"Net area not recorded in net spaces",
AND(OR($I15="Non-net",$I15="Outdoor space"),$J15&gt;0),"Net Area Recorded in Non-net space",
AND($I15="General",$J15&gt;90),"This general space is over 90m2, please ensure that this space is entered as separate spaces if it usually used as separate spaces",
AND($I15="Open plan/ semi-open general",$J15&lt;27),"Open plan general space under 27m2",
AND(OR($K15=0,ISBLANK($K15)), $I15="Non-net"),"Non-net area not recorded in non-net space"
),
" ")</f>
        <v xml:space="preserve"> </v>
      </c>
      <c r="M15" s="144"/>
      <c r="N15" s="144"/>
      <c r="O15" s="144"/>
      <c r="P15" s="144"/>
      <c r="Q15" s="144"/>
      <c r="R15" s="171"/>
      <c r="S15" s="147">
        <f>NCA_Calculations!$P$27</f>
        <v>0</v>
      </c>
      <c r="T15" s="147">
        <f>NCA_Calculations!$Q$27</f>
        <v>0</v>
      </c>
      <c r="U15" s="144"/>
      <c r="V15" s="144"/>
      <c r="W15" s="149" t="str" cm="1">
        <f t="array" ref="W15">_xlfn.IFNA(
_xlfn.IFS(
ISBLANK($U15),"Missing space use.",
AND('Establishment details'!$C$14="Secondary",$V15="Classbase"),"Invalid Status type",
AND(OR( $V15="Classbase", $V15="Teaching", $V15="Early years",$V15="SEND resourced"), NOT(ISBLANK($M15))),"Space with status type and unusable type.",
AND($V15= "Classbase",'Establishment details'!$C$22&gt;=10), "Classbase status is only valid in schools with a primary element.",
AND($I15= "Large",$N15 &gt; 3.5), "Large rooms with less than 3.5m height.",
AND(OR($V15="Light practical (science)",$V15="Light practical (science)",$V15="Heavy practical (workshops)", $V15="Heavy practical (clean)"), OR($O15=0,ISBLANK($O15))),"Missing sinks count for light and heavy practical spaces.",
AND($M15 = "Other",ISBLANK($R15)), "Invalid unusable type / missing note for other unusable type."
),
" ")</f>
        <v>Missing space use.</v>
      </c>
    </row>
    <row r="16" spans="2:23" ht="15.75" x14ac:dyDescent="0.25">
      <c r="B16" s="143"/>
      <c r="C16" s="143"/>
      <c r="D16" s="144"/>
      <c r="E16" s="144"/>
      <c r="F16" s="147" t="str" cm="1">
        <f t="array" ref="F16">_xlfn.IFNA(CONCATENATE(_xlfn.IFS($D16="Mezzanine",LEFT($D16,1), $D16="Ground Floor",LEFT($D16,1),$D16="Basment ",LEFT($D16,1), $D16="1st Floor", "0"&amp;LEFT($D16,1), $D16="2nd Floor", "0"&amp;LEFT($D16,1), $D16="3rd Floor", "0"&amp;LEFT($D16,1), $D16="4th Floor", "0"&amp;LEFT($D16,1), $D16="5th Floor", "0"&amp;LEFT($D16,1), $D16="6th Floor", "0"&amp;LEFT($D16,1),$D16="7th Floor", "0"&amp;LEFT($D16,1),$D16="8th Floor", "0"&amp;LEFT($D16,1),$D16="9th Floor", "0"&amp;LEFT($D16,1),$D16="10th Floor", LEFT($D16,2),$D16="11th Floor", LEFT($D16,2),$D16="12th Floor", LEFT($D16,2),$D16="13th Floor", LEFT($D16,2), $D16="Lower Ground", LEFT($D16)&amp;IF(ISNUMBER(FIND(" ",$D16)),MID($D16,FIND(" ",$D16)+1,1),"")&amp;IF(ISNUMBER(FIND(" ",$D16,FIND(" ",$D16)+1)),MID($D16,FIND(" ",$D16,FIND(" ",$D16)+1)+1,1),""),$D16="Upper Ground", LEFT($D16)&amp;IF(ISNUMBER(FIND(" ",$D16)),MID($D16,FIND(" ",$D16)+1,1),"")&amp;IF(ISNUMBER(FIND(" ",$D16,FIND(" ",$D16)+1)),MID($D16,FIND(" ",$D16,FIND(" ",$D16)+1)+1,1),"")),".0",$E16), " ")</f>
        <v xml:space="preserve"> </v>
      </c>
      <c r="G16" s="144"/>
      <c r="H16" s="144"/>
      <c r="I16" s="144"/>
      <c r="J16" s="144"/>
      <c r="K16" s="144"/>
      <c r="L16" s="149" t="str" cm="1">
        <f t="array" ref="L16">_xlfn.IFNA(
_xlfn.IFS(
AND($F16=" ",$G16=" ",$H16=" "),"Please update all three: Surveyor Room Reference, Establishment Room Reference and Establishment Room Name",
AND(OR($I16="General",$I16="Open plan/ semi-open general",$I16="Fitted",$I16="Light practical (science)",$I16="Light practical (other)",$I16="Heavy practical (workshops)",$I16="Heavy practical (clean)",$I16="Large",$I16="Storage"),$J16=0,$K16=0),"Please update Net Area or Non-net Area",
AND($B16&lt;&gt;"OUT",$J16=0,$I16&lt;&gt;"Non-net",$M16="85% Circulation"),"Net area not recorded for spaces with 85% circulation unusable type",
AND(OR($I16="General",$I16="Open plan/ semi-open general",$I16="Fitted",$I16="Light practical (science)",$I16="Light practical (other)",$I16="Heavy practical (workshops)",$I16="Heavy practical (clean)",$I16="Large",$I16="Storage"),OR($J16=0,ISBLANK($J16))),"Net area not recorded in net spaces",
AND(OR($I16="Non-net",$I16="Outdoor space"),$J16&gt;0),"Net Area Recorded in Non-net space",
AND($I16="General",$J16&gt;90),"This general space is over 90m2, please ensure that this space is entered as separate spaces if it usually used as separate spaces",
AND($I16="Open plan/ semi-open general",$J16&lt;27),"Open plan general space under 27m2",
AND(OR($K16=0,ISBLANK($K16)), $I16="Non-net"),"Non-net area not recorded in non-net space"
),
" ")</f>
        <v xml:space="preserve"> </v>
      </c>
      <c r="M16" s="144"/>
      <c r="N16" s="144"/>
      <c r="O16" s="144"/>
      <c r="P16" s="144"/>
      <c r="Q16" s="144"/>
      <c r="R16" s="171"/>
      <c r="S16" s="147">
        <f>NCA_Calculations!$P$28</f>
        <v>0</v>
      </c>
      <c r="T16" s="147">
        <f>NCA_Calculations!$Q$28</f>
        <v>0</v>
      </c>
      <c r="U16" s="144"/>
      <c r="V16" s="144"/>
      <c r="W16" s="149" t="str" cm="1">
        <f t="array" ref="W16">_xlfn.IFNA(
_xlfn.IFS(
ISBLANK($U16),"Missing space use.",
AND('Establishment details'!$C$14="Secondary",$V16="Classbase"),"Invalid Status type",
AND(OR( $V16="Classbase", $V16="Teaching", $V16="Early years",$V16="SEND resourced"), NOT(ISBLANK($M16))),"Space with status type and unusable type.",
AND($V16= "Classbase",'Establishment details'!$C$22&gt;=10), "Classbase status is only valid in schools with a primary element.",
AND($I16= "Large",$N16 &gt; 3.5), "Large rooms with less than 3.5m height.",
AND(OR($V16="Light practical (science)",$V16="Light practical (science)",$V16="Heavy practical (workshops)", $V16="Heavy practical (clean)"), OR($O16=0,ISBLANK($O16))),"Missing sinks count for light and heavy practical spaces.",
AND($M16 = "Other",ISBLANK($R16)), "Invalid unusable type / missing note for other unusable type."
),
" ")</f>
        <v>Missing space use.</v>
      </c>
    </row>
    <row r="17" spans="2:23" ht="15.75" x14ac:dyDescent="0.25">
      <c r="B17" s="143"/>
      <c r="C17" s="143"/>
      <c r="D17" s="144"/>
      <c r="E17" s="144"/>
      <c r="F17" s="147" t="str" cm="1">
        <f t="array" ref="F17">_xlfn.IFNA(CONCATENATE(_xlfn.IFS($D17="Mezzanine",LEFT($D17,1), $D17="Ground Floor",LEFT($D17,1),$D17="Basment ",LEFT($D17,1), $D17="1st Floor", "0"&amp;LEFT($D17,1), $D17="2nd Floor", "0"&amp;LEFT($D17,1), $D17="3rd Floor", "0"&amp;LEFT($D17,1), $D17="4th Floor", "0"&amp;LEFT($D17,1), $D17="5th Floor", "0"&amp;LEFT($D17,1), $D17="6th Floor", "0"&amp;LEFT($D17,1),$D17="7th Floor", "0"&amp;LEFT($D17,1),$D17="8th Floor", "0"&amp;LEFT($D17,1),$D17="9th Floor", "0"&amp;LEFT($D17,1),$D17="10th Floor", LEFT($D17,2),$D17="11th Floor", LEFT($D17,2),$D17="12th Floor", LEFT($D17,2),$D17="13th Floor", LEFT($D17,2), $D17="Lower Ground", LEFT($D17)&amp;IF(ISNUMBER(FIND(" ",$D17)),MID($D17,FIND(" ",$D17)+1,1),"")&amp;IF(ISNUMBER(FIND(" ",$D17,FIND(" ",$D17)+1)),MID($D17,FIND(" ",$D17,FIND(" ",$D17)+1)+1,1),""),$D17="Upper Ground", LEFT($D17)&amp;IF(ISNUMBER(FIND(" ",$D17)),MID($D17,FIND(" ",$D17)+1,1),"")&amp;IF(ISNUMBER(FIND(" ",$D17,FIND(" ",$D17)+1)),MID($D17,FIND(" ",$D17,FIND(" ",$D17)+1)+1,1),"")),".0",$E17), " ")</f>
        <v xml:space="preserve"> </v>
      </c>
      <c r="G17" s="144"/>
      <c r="H17" s="144"/>
      <c r="I17" s="144"/>
      <c r="J17" s="144"/>
      <c r="K17" s="144"/>
      <c r="L17" s="149" t="str" cm="1">
        <f t="array" ref="L17">_xlfn.IFNA(
_xlfn.IFS(
AND($F17=" ",$G17=" ",$H17=" "),"Please update all three: Surveyor Room Reference, Establishment Room Reference and Establishment Room Name",
AND(OR($I17="General",$I17="Open plan/ semi-open general",$I17="Fitted",$I17="Light practical (science)",$I17="Light practical (other)",$I17="Heavy practical (workshops)",$I17="Heavy practical (clean)",$I17="Large",$I17="Storage"),$J17=0,$K17=0),"Please update Net Area or Non-net Area",
AND($B17&lt;&gt;"OUT",$J17=0,$I17&lt;&gt;"Non-net",$M17="85% Circulation"),"Net area not recorded for spaces with 85% circulation unusable type",
AND(OR($I17="General",$I17="Open plan/ semi-open general",$I17="Fitted",$I17="Light practical (science)",$I17="Light practical (other)",$I17="Heavy practical (workshops)",$I17="Heavy practical (clean)",$I17="Large",$I17="Storage"),OR($J17=0,ISBLANK($J17))),"Net area not recorded in net spaces",
AND(OR($I17="Non-net",$I17="Outdoor space"),$J17&gt;0),"Net Area Recorded in Non-net space",
AND($I17="General",$J17&gt;90),"This general space is over 90m2, please ensure that this space is entered as separate spaces if it usually used as separate spaces",
AND($I17="Open plan/ semi-open general",$J17&lt;27),"Open plan general space under 27m2",
AND(OR($K17=0,ISBLANK($K17)), $I17="Non-net"),"Non-net area not recorded in non-net space"
),
" ")</f>
        <v xml:space="preserve"> </v>
      </c>
      <c r="M17" s="144"/>
      <c r="N17" s="144"/>
      <c r="O17" s="144"/>
      <c r="P17" s="144"/>
      <c r="Q17" s="144"/>
      <c r="R17" s="171"/>
      <c r="S17" s="147">
        <f>NCA_Calculations!$P$29</f>
        <v>0</v>
      </c>
      <c r="T17" s="147">
        <f>NCA_Calculations!$Q$29</f>
        <v>0</v>
      </c>
      <c r="U17" s="144"/>
      <c r="V17" s="144"/>
      <c r="W17" s="149" t="str" cm="1">
        <f t="array" ref="W17">_xlfn.IFNA(
_xlfn.IFS(
ISBLANK($U17),"Missing space use.",
AND('Establishment details'!$C$14="Secondary",$V17="Classbase"),"Invalid Status type",
AND(OR( $V17="Classbase", $V17="Teaching", $V17="Early years",$V17="SEND resourced"), NOT(ISBLANK($M17))),"Space with status type and unusable type.",
AND($V17= "Classbase",'Establishment details'!$C$22&gt;=10), "Classbase status is only valid in schools with a primary element.",
AND($I17= "Large",$N17 &gt; 3.5), "Large rooms with less than 3.5m height.",
AND(OR($V17="Light practical (science)",$V17="Light practical (science)",$V17="Heavy practical (workshops)", $V17="Heavy practical (clean)"), OR($O17=0,ISBLANK($O17))),"Missing sinks count for light and heavy practical spaces.",
AND($M17 = "Other",ISBLANK($R17)), "Invalid unusable type / missing note for other unusable type."
),
" ")</f>
        <v>Missing space use.</v>
      </c>
    </row>
    <row r="18" spans="2:23" ht="15.75" x14ac:dyDescent="0.25">
      <c r="B18" s="143"/>
      <c r="C18" s="143"/>
      <c r="D18" s="144"/>
      <c r="E18" s="144"/>
      <c r="F18" s="147" t="str" cm="1">
        <f t="array" ref="F18">_xlfn.IFNA(CONCATENATE(_xlfn.IFS($D18="Mezzanine",LEFT($D18,1), $D18="Ground Floor",LEFT($D18,1),$D18="Basment ",LEFT($D18,1), $D18="1st Floor", "0"&amp;LEFT($D18,1), $D18="2nd Floor", "0"&amp;LEFT($D18,1), $D18="3rd Floor", "0"&amp;LEFT($D18,1), $D18="4th Floor", "0"&amp;LEFT($D18,1), $D18="5th Floor", "0"&amp;LEFT($D18,1), $D18="6th Floor", "0"&amp;LEFT($D18,1),$D18="7th Floor", "0"&amp;LEFT($D18,1),$D18="8th Floor", "0"&amp;LEFT($D18,1),$D18="9th Floor", "0"&amp;LEFT($D18,1),$D18="10th Floor", LEFT($D18,2),$D18="11th Floor", LEFT($D18,2),$D18="12th Floor", LEFT($D18,2),$D18="13th Floor", LEFT($D18,2), $D18="Lower Ground", LEFT($D18)&amp;IF(ISNUMBER(FIND(" ",$D18)),MID($D18,FIND(" ",$D18)+1,1),"")&amp;IF(ISNUMBER(FIND(" ",$D18,FIND(" ",$D18)+1)),MID($D18,FIND(" ",$D18,FIND(" ",$D18)+1)+1,1),""),$D18="Upper Ground", LEFT($D18)&amp;IF(ISNUMBER(FIND(" ",$D18)),MID($D18,FIND(" ",$D18)+1,1),"")&amp;IF(ISNUMBER(FIND(" ",$D18,FIND(" ",$D18)+1)),MID($D18,FIND(" ",$D18,FIND(" ",$D18)+1)+1,1),"")),".0",$E18), " ")</f>
        <v xml:space="preserve"> </v>
      </c>
      <c r="G18" s="144"/>
      <c r="H18" s="144"/>
      <c r="I18" s="144"/>
      <c r="J18" s="144"/>
      <c r="K18" s="144"/>
      <c r="L18" s="149" t="str" cm="1">
        <f t="array" ref="L18">_xlfn.IFNA(
_xlfn.IFS(
AND($F18=" ",$G18=" ",$H18=" "),"Please update all three: Surveyor Room Reference, Establishment Room Reference and Establishment Room Name",
AND(OR($I18="General",$I18="Open plan/ semi-open general",$I18="Fitted",$I18="Light practical (science)",$I18="Light practical (other)",$I18="Heavy practical (workshops)",$I18="Heavy practical (clean)",$I18="Large",$I18="Storage"),$J18=0,$K18=0),"Please update Net Area or Non-net Area",
AND($B18&lt;&gt;"OUT",$J18=0,$I18&lt;&gt;"Non-net",$M18="85% Circulation"),"Net area not recorded for spaces with 85% circulation unusable type",
AND(OR($I18="General",$I18="Open plan/ semi-open general",$I18="Fitted",$I18="Light practical (science)",$I18="Light practical (other)",$I18="Heavy practical (workshops)",$I18="Heavy practical (clean)",$I18="Large",$I18="Storage"),OR($J18=0,ISBLANK($J18))),"Net area not recorded in net spaces",
AND(OR($I18="Non-net",$I18="Outdoor space"),$J18&gt;0),"Net Area Recorded in Non-net space",
AND($I18="General",$J18&gt;90),"This general space is over 90m2, please ensure that this space is entered as separate spaces if it usually used as separate spaces",
AND($I18="Open plan/ semi-open general",$J18&lt;27),"Open plan general space under 27m2",
AND(OR($K18=0,ISBLANK($K18)), $I18="Non-net"),"Non-net area not recorded in non-net space"
),
" ")</f>
        <v xml:space="preserve"> </v>
      </c>
      <c r="M18" s="144"/>
      <c r="N18" s="144"/>
      <c r="O18" s="144"/>
      <c r="P18" s="144"/>
      <c r="Q18" s="144"/>
      <c r="R18" s="171"/>
      <c r="S18" s="147">
        <f>NCA_Calculations!$P$30</f>
        <v>0</v>
      </c>
      <c r="T18" s="147">
        <f>NCA_Calculations!$Q$30</f>
        <v>0</v>
      </c>
      <c r="U18" s="144"/>
      <c r="V18" s="144"/>
      <c r="W18" s="149" t="str" cm="1">
        <f t="array" ref="W18">_xlfn.IFNA(
_xlfn.IFS(
ISBLANK($U18),"Missing space use.",
AND('Establishment details'!$C$14="Secondary",$V18="Classbase"),"Invalid Status type",
AND(OR( $V18="Classbase", $V18="Teaching", $V18="Early years",$V18="SEND resourced"), NOT(ISBLANK($M18))),"Space with status type and unusable type.",
AND($V18= "Classbase",'Establishment details'!$C$22&gt;=10), "Classbase status is only valid in schools with a primary element.",
AND($I18= "Large",$N18 &gt; 3.5), "Large rooms with less than 3.5m height.",
AND(OR($V18="Light practical (science)",$V18="Light practical (science)",$V18="Heavy practical (workshops)", $V18="Heavy practical (clean)"), OR($O18=0,ISBLANK($O18))),"Missing sinks count for light and heavy practical spaces.",
AND($M18 = "Other",ISBLANK($R18)), "Invalid unusable type / missing note for other unusable type."
),
" ")</f>
        <v>Missing space use.</v>
      </c>
    </row>
    <row r="19" spans="2:23" ht="15.75" x14ac:dyDescent="0.25">
      <c r="B19" s="143"/>
      <c r="C19" s="143"/>
      <c r="D19" s="144"/>
      <c r="E19" s="144"/>
      <c r="F19" s="147" t="str" cm="1">
        <f t="array" ref="F19">_xlfn.IFNA(CONCATENATE(_xlfn.IFS($D19="Mezzanine",LEFT($D19,1), $D19="Ground Floor",LEFT($D19,1),$D19="Basment ",LEFT($D19,1), $D19="1st Floor", "0"&amp;LEFT($D19,1), $D19="2nd Floor", "0"&amp;LEFT($D19,1), $D19="3rd Floor", "0"&amp;LEFT($D19,1), $D19="4th Floor", "0"&amp;LEFT($D19,1), $D19="5th Floor", "0"&amp;LEFT($D19,1), $D19="6th Floor", "0"&amp;LEFT($D19,1),$D19="7th Floor", "0"&amp;LEFT($D19,1),$D19="8th Floor", "0"&amp;LEFT($D19,1),$D19="9th Floor", "0"&amp;LEFT($D19,1),$D19="10th Floor", LEFT($D19,2),$D19="11th Floor", LEFT($D19,2),$D19="12th Floor", LEFT($D19,2),$D19="13th Floor", LEFT($D19,2), $D19="Lower Ground", LEFT($D19)&amp;IF(ISNUMBER(FIND(" ",$D19)),MID($D19,FIND(" ",$D19)+1,1),"")&amp;IF(ISNUMBER(FIND(" ",$D19,FIND(" ",$D19)+1)),MID($D19,FIND(" ",$D19,FIND(" ",$D19)+1)+1,1),""),$D19="Upper Ground", LEFT($D19)&amp;IF(ISNUMBER(FIND(" ",$D19)),MID($D19,FIND(" ",$D19)+1,1),"")&amp;IF(ISNUMBER(FIND(" ",$D19,FIND(" ",$D19)+1)),MID($D19,FIND(" ",$D19,FIND(" ",$D19)+1)+1,1),"")),".0",$E19), " ")</f>
        <v xml:space="preserve"> </v>
      </c>
      <c r="G19" s="144"/>
      <c r="H19" s="144"/>
      <c r="I19" s="144"/>
      <c r="J19" s="144"/>
      <c r="K19" s="144"/>
      <c r="L19" s="149" t="str" cm="1">
        <f t="array" ref="L19">_xlfn.IFNA(
_xlfn.IFS(
AND($F19=" ",$G19=" ",$H19=" "),"Please update all three: Surveyor Room Reference, Establishment Room Reference and Establishment Room Name",
AND(OR($I19="General",$I19="Open plan/ semi-open general",$I19="Fitted",$I19="Light practical (science)",$I19="Light practical (other)",$I19="Heavy practical (workshops)",$I19="Heavy practical (clean)",$I19="Large",$I19="Storage"),$J19=0,$K19=0),"Please update Net Area or Non-net Area",
AND($B19&lt;&gt;"OUT",$J19=0,$I19&lt;&gt;"Non-net",$M19="85% Circulation"),"Net area not recorded for spaces with 85% circulation unusable type",
AND(OR($I19="General",$I19="Open plan/ semi-open general",$I19="Fitted",$I19="Light practical (science)",$I19="Light practical (other)",$I19="Heavy practical (workshops)",$I19="Heavy practical (clean)",$I19="Large",$I19="Storage"),OR($J19=0,ISBLANK($J19))),"Net area not recorded in net spaces",
AND(OR($I19="Non-net",$I19="Outdoor space"),$J19&gt;0),"Net Area Recorded in Non-net space",
AND($I19="General",$J19&gt;90),"This general space is over 90m2, please ensure that this space is entered as separate spaces if it usually used as separate spaces",
AND($I19="Open plan/ semi-open general",$J19&lt;27),"Open plan general space under 27m2",
AND(OR($K19=0,ISBLANK($K19)), $I19="Non-net"),"Non-net area not recorded in non-net space"
),
" ")</f>
        <v xml:space="preserve"> </v>
      </c>
      <c r="M19" s="144"/>
      <c r="N19" s="144"/>
      <c r="O19" s="144"/>
      <c r="P19" s="144"/>
      <c r="Q19" s="144"/>
      <c r="R19" s="171"/>
      <c r="S19" s="147">
        <f>NCA_Calculations!$P$31</f>
        <v>0</v>
      </c>
      <c r="T19" s="147">
        <f>NCA_Calculations!$Q$31</f>
        <v>0</v>
      </c>
      <c r="U19" s="144"/>
      <c r="V19" s="144"/>
      <c r="W19" s="149" t="str" cm="1">
        <f t="array" ref="W19">_xlfn.IFNA(
_xlfn.IFS(
ISBLANK($U19),"Missing space use.",
AND('Establishment details'!$C$14="Secondary",$V19="Classbase"),"Invalid Status type",
AND(OR( $V19="Classbase", $V19="Teaching", $V19="Early years",$V19="SEND resourced"), NOT(ISBLANK($M19))),"Space with status type and unusable type.",
AND($V19= "Classbase",'Establishment details'!$C$22&gt;=10), "Classbase status is only valid in schools with a primary element.",
AND($I19= "Large",$N19 &gt; 3.5), "Large rooms with less than 3.5m height.",
AND(OR($V19="Light practical (science)",$V19="Light practical (science)",$V19="Heavy practical (workshops)", $V19="Heavy practical (clean)"), OR($O19=0,ISBLANK($O19))),"Missing sinks count for light and heavy practical spaces.",
AND($M19 = "Other",ISBLANK($R19)), "Invalid unusable type / missing note for other unusable type."
),
" ")</f>
        <v>Missing space use.</v>
      </c>
    </row>
    <row r="20" spans="2:23" ht="15.75" x14ac:dyDescent="0.25">
      <c r="B20" s="143"/>
      <c r="C20" s="143"/>
      <c r="D20" s="144"/>
      <c r="E20" s="144"/>
      <c r="F20" s="147" t="str" cm="1">
        <f t="array" ref="F20">_xlfn.IFNA(CONCATENATE(_xlfn.IFS($D20="Mezzanine",LEFT($D20,1), $D20="Ground Floor",LEFT($D20,1),$D20="Basment ",LEFT($D20,1), $D20="1st Floor", "0"&amp;LEFT($D20,1), $D20="2nd Floor", "0"&amp;LEFT($D20,1), $D20="3rd Floor", "0"&amp;LEFT($D20,1), $D20="4th Floor", "0"&amp;LEFT($D20,1), $D20="5th Floor", "0"&amp;LEFT($D20,1), $D20="6th Floor", "0"&amp;LEFT($D20,1),$D20="7th Floor", "0"&amp;LEFT($D20,1),$D20="8th Floor", "0"&amp;LEFT($D20,1),$D20="9th Floor", "0"&amp;LEFT($D20,1),$D20="10th Floor", LEFT($D20,2),$D20="11th Floor", LEFT($D20,2),$D20="12th Floor", LEFT($D20,2),$D20="13th Floor", LEFT($D20,2), $D20="Lower Ground", LEFT($D20)&amp;IF(ISNUMBER(FIND(" ",$D20)),MID($D20,FIND(" ",$D20)+1,1),"")&amp;IF(ISNUMBER(FIND(" ",$D20,FIND(" ",$D20)+1)),MID($D20,FIND(" ",$D20,FIND(" ",$D20)+1)+1,1),""),$D20="Upper Ground", LEFT($D20)&amp;IF(ISNUMBER(FIND(" ",$D20)),MID($D20,FIND(" ",$D20)+1,1),"")&amp;IF(ISNUMBER(FIND(" ",$D20,FIND(" ",$D20)+1)),MID($D20,FIND(" ",$D20,FIND(" ",$D20)+1)+1,1),"")),".0",$E20), " ")</f>
        <v xml:space="preserve"> </v>
      </c>
      <c r="G20" s="144"/>
      <c r="H20" s="144"/>
      <c r="I20" s="144"/>
      <c r="J20" s="144"/>
      <c r="K20" s="144"/>
      <c r="L20" s="149" t="str" cm="1">
        <f t="array" ref="L20">_xlfn.IFNA(
_xlfn.IFS(
AND($F20=" ",$G20=" ",$H20=" "),"Please update all three: Surveyor Room Reference, Establishment Room Reference and Establishment Room Name",
AND(OR($I20="General",$I20="Open plan/ semi-open general",$I20="Fitted",$I20="Light practical (science)",$I20="Light practical (other)",$I20="Heavy practical (workshops)",$I20="Heavy practical (clean)",$I20="Large",$I20="Storage"),$J20=0,$K20=0),"Please update Net Area or Non-net Area",
AND($B20&lt;&gt;"OUT",$J20=0,$I20&lt;&gt;"Non-net",$M20="85% Circulation"),"Net area not recorded for spaces with 85% circulation unusable type",
AND(OR($I20="General",$I20="Open plan/ semi-open general",$I20="Fitted",$I20="Light practical (science)",$I20="Light practical (other)",$I20="Heavy practical (workshops)",$I20="Heavy practical (clean)",$I20="Large",$I20="Storage"),OR($J20=0,ISBLANK($J20))),"Net area not recorded in net spaces",
AND(OR($I20="Non-net",$I20="Outdoor space"),$J20&gt;0),"Net Area Recorded in Non-net space",
AND($I20="General",$J20&gt;90),"This general space is over 90m2, please ensure that this space is entered as separate spaces if it usually used as separate spaces",
AND($I20="Open plan/ semi-open general",$J20&lt;27),"Open plan general space under 27m2",
AND(OR($K20=0,ISBLANK($K20)), $I20="Non-net"),"Non-net area not recorded in non-net space"
),
" ")</f>
        <v xml:space="preserve"> </v>
      </c>
      <c r="M20" s="144"/>
      <c r="N20" s="144"/>
      <c r="O20" s="144"/>
      <c r="P20" s="144"/>
      <c r="Q20" s="144"/>
      <c r="R20" s="171"/>
      <c r="S20" s="147">
        <f>NCA_Calculations!$P$32</f>
        <v>0</v>
      </c>
      <c r="T20" s="147">
        <f>NCA_Calculations!$Q$32</f>
        <v>0</v>
      </c>
      <c r="U20" s="144"/>
      <c r="V20" s="144"/>
      <c r="W20" s="149" t="str" cm="1">
        <f t="array" ref="W20">_xlfn.IFNA(
_xlfn.IFS(
ISBLANK($U20),"Missing space use.",
AND('Establishment details'!$C$14="Secondary",$V20="Classbase"),"Invalid Status type",
AND(OR( $V20="Classbase", $V20="Teaching", $V20="Early years",$V20="SEND resourced"), NOT(ISBLANK($M20))),"Space with status type and unusable type.",
AND($V20= "Classbase",'Establishment details'!$C$22&gt;=10), "Classbase status is only valid in schools with a primary element.",
AND($I20= "Large",$N20 &gt; 3.5), "Large rooms with less than 3.5m height.",
AND(OR($V20="Light practical (science)",$V20="Light practical (science)",$V20="Heavy practical (workshops)", $V20="Heavy practical (clean)"), OR($O20=0,ISBLANK($O20))),"Missing sinks count for light and heavy practical spaces.",
AND($M20 = "Other",ISBLANK($R20)), "Invalid unusable type / missing note for other unusable type."
),
" ")</f>
        <v>Missing space use.</v>
      </c>
    </row>
    <row r="21" spans="2:23" ht="15.75" x14ac:dyDescent="0.25">
      <c r="B21" s="143"/>
      <c r="C21" s="143"/>
      <c r="D21" s="144"/>
      <c r="E21" s="144"/>
      <c r="F21" s="147" t="str" cm="1">
        <f t="array" ref="F21">_xlfn.IFNA(CONCATENATE(_xlfn.IFS($D21="Mezzanine",LEFT($D21,1), $D21="Ground Floor",LEFT($D21,1),$D21="Basment ",LEFT($D21,1), $D21="1st Floor", "0"&amp;LEFT($D21,1), $D21="2nd Floor", "0"&amp;LEFT($D21,1), $D21="3rd Floor", "0"&amp;LEFT($D21,1), $D21="4th Floor", "0"&amp;LEFT($D21,1), $D21="5th Floor", "0"&amp;LEFT($D21,1), $D21="6th Floor", "0"&amp;LEFT($D21,1),$D21="7th Floor", "0"&amp;LEFT($D21,1),$D21="8th Floor", "0"&amp;LEFT($D21,1),$D21="9th Floor", "0"&amp;LEFT($D21,1),$D21="10th Floor", LEFT($D21,2),$D21="11th Floor", LEFT($D21,2),$D21="12th Floor", LEFT($D21,2),$D21="13th Floor", LEFT($D21,2), $D21="Lower Ground", LEFT($D21)&amp;IF(ISNUMBER(FIND(" ",$D21)),MID($D21,FIND(" ",$D21)+1,1),"")&amp;IF(ISNUMBER(FIND(" ",$D21,FIND(" ",$D21)+1)),MID($D21,FIND(" ",$D21,FIND(" ",$D21)+1)+1,1),""),$D21="Upper Ground", LEFT($D21)&amp;IF(ISNUMBER(FIND(" ",$D21)),MID($D21,FIND(" ",$D21)+1,1),"")&amp;IF(ISNUMBER(FIND(" ",$D21,FIND(" ",$D21)+1)),MID($D21,FIND(" ",$D21,FIND(" ",$D21)+1)+1,1),"")),".0",$E21), " ")</f>
        <v xml:space="preserve"> </v>
      </c>
      <c r="G21" s="144"/>
      <c r="H21" s="144"/>
      <c r="I21" s="144"/>
      <c r="J21" s="144"/>
      <c r="K21" s="144"/>
      <c r="L21" s="149" t="str" cm="1">
        <f t="array" ref="L21">_xlfn.IFNA(
_xlfn.IFS(
AND($F21=" ",$G21=" ",$H21=" "),"Please update all three: Surveyor Room Reference, Establishment Room Reference and Establishment Room Name",
AND(OR($I21="General",$I21="Open plan/ semi-open general",$I21="Fitted",$I21="Light practical (science)",$I21="Light practical (other)",$I21="Heavy practical (workshops)",$I21="Heavy practical (clean)",$I21="Large",$I21="Storage"),$J21=0,$K21=0),"Please update Net Area or Non-net Area",
AND($B21&lt;&gt;"OUT",$J21=0,$I21&lt;&gt;"Non-net",$M21="85% Circulation"),"Net area not recorded for spaces with 85% circulation unusable type",
AND(OR($I21="General",$I21="Open plan/ semi-open general",$I21="Fitted",$I21="Light practical (science)",$I21="Light practical (other)",$I21="Heavy practical (workshops)",$I21="Heavy practical (clean)",$I21="Large",$I21="Storage"),OR($J21=0,ISBLANK($J21))),"Net area not recorded in net spaces",
AND(OR($I21="Non-net",$I21="Outdoor space"),$J21&gt;0),"Net Area Recorded in Non-net space",
AND($I21="General",$J21&gt;90),"This general space is over 90m2, please ensure that this space is entered as separate spaces if it usually used as separate spaces",
AND($I21="Open plan/ semi-open general",$J21&lt;27),"Open plan general space under 27m2",
AND(OR($K21=0,ISBLANK($K21)), $I21="Non-net"),"Non-net area not recorded in non-net space"
),
" ")</f>
        <v xml:space="preserve"> </v>
      </c>
      <c r="M21" s="144"/>
      <c r="N21" s="144"/>
      <c r="O21" s="144"/>
      <c r="P21" s="144"/>
      <c r="Q21" s="144"/>
      <c r="R21" s="171"/>
      <c r="S21" s="147">
        <f>NCA_Calculations!$P$33</f>
        <v>0</v>
      </c>
      <c r="T21" s="147">
        <f>NCA_Calculations!$Q$33</f>
        <v>0</v>
      </c>
      <c r="U21" s="144"/>
      <c r="V21" s="144"/>
      <c r="W21" s="149" t="str" cm="1">
        <f t="array" ref="W21">_xlfn.IFNA(
_xlfn.IFS(
ISBLANK($U21),"Missing space use.",
AND('Establishment details'!$C$14="Secondary",$V21="Classbase"),"Invalid Status type",
AND(OR( $V21="Classbase", $V21="Teaching", $V21="Early years",$V21="SEND resourced"), NOT(ISBLANK($M21))),"Space with status type and unusable type.",
AND($V21= "Classbase",'Establishment details'!$C$22&gt;=10), "Classbase status is only valid in schools with a primary element.",
AND($I21= "Large",$N21 &gt; 3.5), "Large rooms with less than 3.5m height.",
AND(OR($V21="Light practical (science)",$V21="Light practical (science)",$V21="Heavy practical (workshops)", $V21="Heavy practical (clean)"), OR($O21=0,ISBLANK($O21))),"Missing sinks count for light and heavy practical spaces.",
AND($M21 = "Other",ISBLANK($R21)), "Invalid unusable type / missing note for other unusable type."
),
" ")</f>
        <v>Missing space use.</v>
      </c>
    </row>
    <row r="22" spans="2:23" ht="15.75" x14ac:dyDescent="0.25">
      <c r="B22" s="143"/>
      <c r="C22" s="143"/>
      <c r="D22" s="144"/>
      <c r="E22" s="144"/>
      <c r="F22" s="147" t="str" cm="1">
        <f t="array" ref="F22">_xlfn.IFNA(CONCATENATE(_xlfn.IFS($D22="Mezzanine",LEFT($D22,1), $D22="Ground Floor",LEFT($D22,1),$D22="Basment ",LEFT($D22,1), $D22="1st Floor", "0"&amp;LEFT($D22,1), $D22="2nd Floor", "0"&amp;LEFT($D22,1), $D22="3rd Floor", "0"&amp;LEFT($D22,1), $D22="4th Floor", "0"&amp;LEFT($D22,1), $D22="5th Floor", "0"&amp;LEFT($D22,1), $D22="6th Floor", "0"&amp;LEFT($D22,1),$D22="7th Floor", "0"&amp;LEFT($D22,1),$D22="8th Floor", "0"&amp;LEFT($D22,1),$D22="9th Floor", "0"&amp;LEFT($D22,1),$D22="10th Floor", LEFT($D22,2),$D22="11th Floor", LEFT($D22,2),$D22="12th Floor", LEFT($D22,2),$D22="13th Floor", LEFT($D22,2), $D22="Lower Ground", LEFT($D22)&amp;IF(ISNUMBER(FIND(" ",$D22)),MID($D22,FIND(" ",$D22)+1,1),"")&amp;IF(ISNUMBER(FIND(" ",$D22,FIND(" ",$D22)+1)),MID($D22,FIND(" ",$D22,FIND(" ",$D22)+1)+1,1),""),$D22="Upper Ground", LEFT($D22)&amp;IF(ISNUMBER(FIND(" ",$D22)),MID($D22,FIND(" ",$D22)+1,1),"")&amp;IF(ISNUMBER(FIND(" ",$D22,FIND(" ",$D22)+1)),MID($D22,FIND(" ",$D22,FIND(" ",$D22)+1)+1,1),"")),".0",$E22), " ")</f>
        <v xml:space="preserve"> </v>
      </c>
      <c r="G22" s="144"/>
      <c r="H22" s="144"/>
      <c r="I22" s="144"/>
      <c r="J22" s="144"/>
      <c r="K22" s="144"/>
      <c r="L22" s="149" t="str" cm="1">
        <f t="array" ref="L22">_xlfn.IFNA(
_xlfn.IFS(
AND($F22=" ",$G22=" ",$H22=" "),"Please update all three: Surveyor Room Reference, Establishment Room Reference and Establishment Room Name",
AND(OR($I22="General",$I22="Open plan/ semi-open general",$I22="Fitted",$I22="Light practical (science)",$I22="Light practical (other)",$I22="Heavy practical (workshops)",$I22="Heavy practical (clean)",$I22="Large",$I22="Storage"),$J22=0,$K22=0),"Please update Net Area or Non-net Area",
AND($B22&lt;&gt;"OUT",$J22=0,$I22&lt;&gt;"Non-net",$M22="85% Circulation"),"Net area not recorded for spaces with 85% circulation unusable type",
AND(OR($I22="General",$I22="Open plan/ semi-open general",$I22="Fitted",$I22="Light practical (science)",$I22="Light practical (other)",$I22="Heavy practical (workshops)",$I22="Heavy practical (clean)",$I22="Large",$I22="Storage"),OR($J22=0,ISBLANK($J22))),"Net area not recorded in net spaces",
AND(OR($I22="Non-net",$I22="Outdoor space"),$J22&gt;0),"Net Area Recorded in Non-net space",
AND($I22="General",$J22&gt;90),"This general space is over 90m2, please ensure that this space is entered as separate spaces if it usually used as separate spaces",
AND($I22="Open plan/ semi-open general",$J22&lt;27),"Open plan general space under 27m2",
AND(OR($K22=0,ISBLANK($K22)), $I22="Non-net"),"Non-net area not recorded in non-net space"
),
" ")</f>
        <v xml:space="preserve"> </v>
      </c>
      <c r="M22" s="144"/>
      <c r="N22" s="144"/>
      <c r="O22" s="144"/>
      <c r="P22" s="144"/>
      <c r="Q22" s="144"/>
      <c r="R22" s="171"/>
      <c r="S22" s="147">
        <f>NCA_Calculations!$P$34</f>
        <v>0</v>
      </c>
      <c r="T22" s="147">
        <f>NCA_Calculations!$Q$34</f>
        <v>0</v>
      </c>
      <c r="U22" s="144"/>
      <c r="V22" s="144"/>
      <c r="W22" s="149" t="str" cm="1">
        <f t="array" ref="W22">_xlfn.IFNA(
_xlfn.IFS(
ISBLANK($U22),"Missing space use.",
AND('Establishment details'!$C$14="Secondary",$V22="Classbase"),"Invalid Status type",
AND(OR( $V22="Classbase", $V22="Teaching", $V22="Early years",$V22="SEND resourced"), NOT(ISBLANK($M22))),"Space with status type and unusable type.",
AND($V22= "Classbase",'Establishment details'!$C$22&gt;=10), "Classbase status is only valid in schools with a primary element.",
AND($I22= "Large",$N22 &gt; 3.5), "Large rooms with less than 3.5m height.",
AND(OR($V22="Light practical (science)",$V22="Light practical (science)",$V22="Heavy practical (workshops)", $V22="Heavy practical (clean)"), OR($O22=0,ISBLANK($O22))),"Missing sinks count for light and heavy practical spaces.",
AND($M22 = "Other",ISBLANK($R22)), "Invalid unusable type / missing note for other unusable type."
),
" ")</f>
        <v>Missing space use.</v>
      </c>
    </row>
    <row r="23" spans="2:23" ht="15.75" x14ac:dyDescent="0.25">
      <c r="B23" s="143"/>
      <c r="C23" s="143"/>
      <c r="D23" s="144"/>
      <c r="E23" s="144"/>
      <c r="F23" s="147" t="str" cm="1">
        <f t="array" ref="F23">_xlfn.IFNA(CONCATENATE(_xlfn.IFS($D23="Mezzanine",LEFT($D23,1), $D23="Ground Floor",LEFT($D23,1),$D23="Basment ",LEFT($D23,1), $D23="1st Floor", "0"&amp;LEFT($D23,1), $D23="2nd Floor", "0"&amp;LEFT($D23,1), $D23="3rd Floor", "0"&amp;LEFT($D23,1), $D23="4th Floor", "0"&amp;LEFT($D23,1), $D23="5th Floor", "0"&amp;LEFT($D23,1), $D23="6th Floor", "0"&amp;LEFT($D23,1),$D23="7th Floor", "0"&amp;LEFT($D23,1),$D23="8th Floor", "0"&amp;LEFT($D23,1),$D23="9th Floor", "0"&amp;LEFT($D23,1),$D23="10th Floor", LEFT($D23,2),$D23="11th Floor", LEFT($D23,2),$D23="12th Floor", LEFT($D23,2),$D23="13th Floor", LEFT($D23,2), $D23="Lower Ground", LEFT($D23)&amp;IF(ISNUMBER(FIND(" ",$D23)),MID($D23,FIND(" ",$D23)+1,1),"")&amp;IF(ISNUMBER(FIND(" ",$D23,FIND(" ",$D23)+1)),MID($D23,FIND(" ",$D23,FIND(" ",$D23)+1)+1,1),""),$D23="Upper Ground", LEFT($D23)&amp;IF(ISNUMBER(FIND(" ",$D23)),MID($D23,FIND(" ",$D23)+1,1),"")&amp;IF(ISNUMBER(FIND(" ",$D23,FIND(" ",$D23)+1)),MID($D23,FIND(" ",$D23,FIND(" ",$D23)+1)+1,1),"")),".0",$E23), " ")</f>
        <v xml:space="preserve"> </v>
      </c>
      <c r="G23" s="144"/>
      <c r="H23" s="144"/>
      <c r="I23" s="144"/>
      <c r="J23" s="144"/>
      <c r="K23" s="144"/>
      <c r="L23" s="149" t="str" cm="1">
        <f t="array" ref="L23">_xlfn.IFNA(
_xlfn.IFS(
AND($F23=" ",$G23=" ",$H23=" "),"Please update all three: Surveyor Room Reference, Establishment Room Reference and Establishment Room Name",
AND(OR($I23="General",$I23="Open plan/ semi-open general",$I23="Fitted",$I23="Light practical (science)",$I23="Light practical (other)",$I23="Heavy practical (workshops)",$I23="Heavy practical (clean)",$I23="Large",$I23="Storage"),$J23=0,$K23=0),"Please update Net Area or Non-net Area",
AND($B23&lt;&gt;"OUT",$J23=0,$I23&lt;&gt;"Non-net",$M23="85% Circulation"),"Net area not recorded for spaces with 85% circulation unusable type",
AND(OR($I23="General",$I23="Open plan/ semi-open general",$I23="Fitted",$I23="Light practical (science)",$I23="Light practical (other)",$I23="Heavy practical (workshops)",$I23="Heavy practical (clean)",$I23="Large",$I23="Storage"),OR($J23=0,ISBLANK($J23))),"Net area not recorded in net spaces",
AND(OR($I23="Non-net",$I23="Outdoor space"),$J23&gt;0),"Net Area Recorded in Non-net space",
AND($I23="General",$J23&gt;90),"This general space is over 90m2, please ensure that this space is entered as separate spaces if it usually used as separate spaces",
AND($I23="Open plan/ semi-open general",$J23&lt;27),"Open plan general space under 27m2",
AND(OR($K23=0,ISBLANK($K23)), $I23="Non-net"),"Non-net area not recorded in non-net space"
),
" ")</f>
        <v xml:space="preserve"> </v>
      </c>
      <c r="M23" s="144"/>
      <c r="N23" s="144"/>
      <c r="O23" s="144"/>
      <c r="P23" s="144"/>
      <c r="Q23" s="144"/>
      <c r="R23" s="171"/>
      <c r="S23" s="147">
        <f>NCA_Calculations!$P$35</f>
        <v>0</v>
      </c>
      <c r="T23" s="147">
        <f>NCA_Calculations!$Q$35</f>
        <v>0</v>
      </c>
      <c r="U23" s="144"/>
      <c r="V23" s="144"/>
      <c r="W23" s="149" t="str" cm="1">
        <f t="array" ref="W23">_xlfn.IFNA(
_xlfn.IFS(
ISBLANK($U23),"Missing space use.",
AND('Establishment details'!$C$14="Secondary",$V23="Classbase"),"Invalid Status type",
AND(OR( $V23="Classbase", $V23="Teaching", $V23="Early years",$V23="SEND resourced"), NOT(ISBLANK($M23))),"Space with status type and unusable type.",
AND($V23= "Classbase",'Establishment details'!$C$22&gt;=10), "Classbase status is only valid in schools with a primary element.",
AND($I23= "Large",$N23 &gt; 3.5), "Large rooms with less than 3.5m height.",
AND(OR($V23="Light practical (science)",$V23="Light practical (science)",$V23="Heavy practical (workshops)", $V23="Heavy practical (clean)"), OR($O23=0,ISBLANK($O23))),"Missing sinks count for light and heavy practical spaces.",
AND($M23 = "Other",ISBLANK($R23)), "Invalid unusable type / missing note for other unusable type."
),
" ")</f>
        <v>Missing space use.</v>
      </c>
    </row>
    <row r="24" spans="2:23" ht="15.75" x14ac:dyDescent="0.25">
      <c r="B24" s="143"/>
      <c r="C24" s="143"/>
      <c r="D24" s="144"/>
      <c r="E24" s="144"/>
      <c r="F24" s="147" t="str" cm="1">
        <f t="array" ref="F24">_xlfn.IFNA(CONCATENATE(_xlfn.IFS($D24="Mezzanine",LEFT($D24,1), $D24="Ground Floor",LEFT($D24,1),$D24="Basment ",LEFT($D24,1), $D24="1st Floor", "0"&amp;LEFT($D24,1), $D24="2nd Floor", "0"&amp;LEFT($D24,1), $D24="3rd Floor", "0"&amp;LEFT($D24,1), $D24="4th Floor", "0"&amp;LEFT($D24,1), $D24="5th Floor", "0"&amp;LEFT($D24,1), $D24="6th Floor", "0"&amp;LEFT($D24,1),$D24="7th Floor", "0"&amp;LEFT($D24,1),$D24="8th Floor", "0"&amp;LEFT($D24,1),$D24="9th Floor", "0"&amp;LEFT($D24,1),$D24="10th Floor", LEFT($D24,2),$D24="11th Floor", LEFT($D24,2),$D24="12th Floor", LEFT($D24,2),$D24="13th Floor", LEFT($D24,2), $D24="Lower Ground", LEFT($D24)&amp;IF(ISNUMBER(FIND(" ",$D24)),MID($D24,FIND(" ",$D24)+1,1),"")&amp;IF(ISNUMBER(FIND(" ",$D24,FIND(" ",$D24)+1)),MID($D24,FIND(" ",$D24,FIND(" ",$D24)+1)+1,1),""),$D24="Upper Ground", LEFT($D24)&amp;IF(ISNUMBER(FIND(" ",$D24)),MID($D24,FIND(" ",$D24)+1,1),"")&amp;IF(ISNUMBER(FIND(" ",$D24,FIND(" ",$D24)+1)),MID($D24,FIND(" ",$D24,FIND(" ",$D24)+1)+1,1),"")),".0",$E24), " ")</f>
        <v xml:space="preserve"> </v>
      </c>
      <c r="G24" s="144"/>
      <c r="H24" s="144"/>
      <c r="I24" s="144"/>
      <c r="J24" s="144"/>
      <c r="K24" s="144"/>
      <c r="L24" s="149" t="str" cm="1">
        <f t="array" ref="L24">_xlfn.IFNA(
_xlfn.IFS(
AND($F24=" ",$G24=" ",$H24=" "),"Please update all three: Surveyor Room Reference, Establishment Room Reference and Establishment Room Name",
AND(OR($I24="General",$I24="Open plan/ semi-open general",$I24="Fitted",$I24="Light practical (science)",$I24="Light practical (other)",$I24="Heavy practical (workshops)",$I24="Heavy practical (clean)",$I24="Large",$I24="Storage"),$J24=0,$K24=0),"Please update Net Area or Non-net Area",
AND($B24&lt;&gt;"OUT",$J24=0,$I24&lt;&gt;"Non-net",$M24="85% Circulation"),"Net area not recorded for spaces with 85% circulation unusable type",
AND(OR($I24="General",$I24="Open plan/ semi-open general",$I24="Fitted",$I24="Light practical (science)",$I24="Light practical (other)",$I24="Heavy practical (workshops)",$I24="Heavy practical (clean)",$I24="Large",$I24="Storage"),OR($J24=0,ISBLANK($J24))),"Net area not recorded in net spaces",
AND(OR($I24="Non-net",$I24="Outdoor space"),$J24&gt;0),"Net Area Recorded in Non-net space",
AND($I24="General",$J24&gt;90),"This general space is over 90m2, please ensure that this space is entered as separate spaces if it usually used as separate spaces",
AND($I24="Open plan/ semi-open general",$J24&lt;27),"Open plan general space under 27m2",
AND(OR($K24=0,ISBLANK($K24)), $I24="Non-net"),"Non-net area not recorded in non-net space"
),
" ")</f>
        <v xml:space="preserve"> </v>
      </c>
      <c r="M24" s="144"/>
      <c r="N24" s="144"/>
      <c r="O24" s="144"/>
      <c r="P24" s="144"/>
      <c r="Q24" s="144"/>
      <c r="R24" s="171"/>
      <c r="S24" s="147">
        <f>NCA_Calculations!$P$36</f>
        <v>0</v>
      </c>
      <c r="T24" s="147">
        <f>NCA_Calculations!$Q$36</f>
        <v>0</v>
      </c>
      <c r="U24" s="144"/>
      <c r="V24" s="144"/>
      <c r="W24" s="149" t="str" cm="1">
        <f t="array" ref="W24">_xlfn.IFNA(
_xlfn.IFS(
ISBLANK($U24),"Missing space use.",
AND('Establishment details'!$C$14="Secondary",$V24="Classbase"),"Invalid Status type",
AND(OR( $V24="Classbase", $V24="Teaching", $V24="Early years",$V24="SEND resourced"), NOT(ISBLANK($M24))),"Space with status type and unusable type.",
AND($V24= "Classbase",'Establishment details'!$C$22&gt;=10), "Classbase status is only valid in schools with a primary element.",
AND($I24= "Large",$N24 &gt; 3.5), "Large rooms with less than 3.5m height.",
AND(OR($V24="Light practical (science)",$V24="Light practical (science)",$V24="Heavy practical (workshops)", $V24="Heavy practical (clean)"), OR($O24=0,ISBLANK($O24))),"Missing sinks count for light and heavy practical spaces.",
AND($M24 = "Other",ISBLANK($R24)), "Invalid unusable type / missing note for other unusable type."
),
" ")</f>
        <v>Missing space use.</v>
      </c>
    </row>
    <row r="25" spans="2:23" ht="15.75" x14ac:dyDescent="0.25">
      <c r="B25" s="143"/>
      <c r="C25" s="143"/>
      <c r="D25" s="144"/>
      <c r="E25" s="144"/>
      <c r="F25" s="147" t="str" cm="1">
        <f t="array" ref="F25">_xlfn.IFNA(CONCATENATE(_xlfn.IFS($D25="Mezzanine",LEFT($D25,1), $D25="Ground Floor",LEFT($D25,1),$D25="Basment ",LEFT($D25,1), $D25="1st Floor", "0"&amp;LEFT($D25,1), $D25="2nd Floor", "0"&amp;LEFT($D25,1), $D25="3rd Floor", "0"&amp;LEFT($D25,1), $D25="4th Floor", "0"&amp;LEFT($D25,1), $D25="5th Floor", "0"&amp;LEFT($D25,1), $D25="6th Floor", "0"&amp;LEFT($D25,1),$D25="7th Floor", "0"&amp;LEFT($D25,1),$D25="8th Floor", "0"&amp;LEFT($D25,1),$D25="9th Floor", "0"&amp;LEFT($D25,1),$D25="10th Floor", LEFT($D25,2),$D25="11th Floor", LEFT($D25,2),$D25="12th Floor", LEFT($D25,2),$D25="13th Floor", LEFT($D25,2), $D25="Lower Ground", LEFT($D25)&amp;IF(ISNUMBER(FIND(" ",$D25)),MID($D25,FIND(" ",$D25)+1,1),"")&amp;IF(ISNUMBER(FIND(" ",$D25,FIND(" ",$D25)+1)),MID($D25,FIND(" ",$D25,FIND(" ",$D25)+1)+1,1),""),$D25="Upper Ground", LEFT($D25)&amp;IF(ISNUMBER(FIND(" ",$D25)),MID($D25,FIND(" ",$D25)+1,1),"")&amp;IF(ISNUMBER(FIND(" ",$D25,FIND(" ",$D25)+1)),MID($D25,FIND(" ",$D25,FIND(" ",$D25)+1)+1,1),"")),".0",$E25), " ")</f>
        <v xml:space="preserve"> </v>
      </c>
      <c r="G25" s="144"/>
      <c r="H25" s="144"/>
      <c r="I25" s="144"/>
      <c r="J25" s="144"/>
      <c r="K25" s="144"/>
      <c r="L25" s="149" t="str" cm="1">
        <f t="array" ref="L25">_xlfn.IFNA(
_xlfn.IFS(
AND($F25=" ",$G25=" ",$H25=" "),"Please update all three: Surveyor Room Reference, Establishment Room Reference and Establishment Room Name",
AND(OR($I25="General",$I25="Open plan/ semi-open general",$I25="Fitted",$I25="Light practical (science)",$I25="Light practical (other)",$I25="Heavy practical (workshops)",$I25="Heavy practical (clean)",$I25="Large",$I25="Storage"),$J25=0,$K25=0),"Please update Net Area or Non-net Area",
AND($B25&lt;&gt;"OUT",$J25=0,$I25&lt;&gt;"Non-net",$M25="85% Circulation"),"Net area not recorded for spaces with 85% circulation unusable type",
AND(OR($I25="General",$I25="Open plan/ semi-open general",$I25="Fitted",$I25="Light practical (science)",$I25="Light practical (other)",$I25="Heavy practical (workshops)",$I25="Heavy practical (clean)",$I25="Large",$I25="Storage"),OR($J25=0,ISBLANK($J25))),"Net area not recorded in net spaces",
AND(OR($I25="Non-net",$I25="Outdoor space"),$J25&gt;0),"Net Area Recorded in Non-net space",
AND($I25="General",$J25&gt;90),"This general space is over 90m2, please ensure that this space is entered as separate spaces if it usually used as separate spaces",
AND($I25="Open plan/ semi-open general",$J25&lt;27),"Open plan general space under 27m2",
AND(OR($K25=0,ISBLANK($K25)), $I25="Non-net"),"Non-net area not recorded in non-net space"
),
" ")</f>
        <v xml:space="preserve"> </v>
      </c>
      <c r="M25" s="144"/>
      <c r="N25" s="144"/>
      <c r="O25" s="144"/>
      <c r="P25" s="144"/>
      <c r="Q25" s="144"/>
      <c r="R25" s="171"/>
      <c r="S25" s="147">
        <f>NCA_Calculations!$P$37</f>
        <v>0</v>
      </c>
      <c r="T25" s="147">
        <f>NCA_Calculations!$Q$37</f>
        <v>0</v>
      </c>
      <c r="U25" s="144"/>
      <c r="V25" s="144"/>
      <c r="W25" s="149" t="str" cm="1">
        <f t="array" ref="W25">_xlfn.IFNA(
_xlfn.IFS(
ISBLANK($U25),"Missing space use.",
AND('Establishment details'!$C$14="Secondary",$V25="Classbase"),"Invalid Status type",
AND(OR( $V25="Classbase", $V25="Teaching", $V25="Early years",$V25="SEND resourced"), NOT(ISBLANK($M25))),"Space with status type and unusable type.",
AND($V25= "Classbase",'Establishment details'!$C$22&gt;=10), "Classbase status is only valid in schools with a primary element.",
AND($I25= "Large",$N25 &gt; 3.5), "Large rooms with less than 3.5m height.",
AND(OR($V25="Light practical (science)",$V25="Light practical (science)",$V25="Heavy practical (workshops)", $V25="Heavy practical (clean)"), OR($O25=0,ISBLANK($O25))),"Missing sinks count for light and heavy practical spaces.",
AND($M25 = "Other",ISBLANK($R25)), "Invalid unusable type / missing note for other unusable type."
),
" ")</f>
        <v>Missing space use.</v>
      </c>
    </row>
    <row r="26" spans="2:23" ht="15.75" x14ac:dyDescent="0.25">
      <c r="B26" s="143"/>
      <c r="C26" s="143"/>
      <c r="D26" s="144"/>
      <c r="E26" s="144"/>
      <c r="F26" s="147" t="str" cm="1">
        <f t="array" ref="F26">_xlfn.IFNA(CONCATENATE(_xlfn.IFS($D26="Mezzanine",LEFT($D26,1), $D26="Ground Floor",LEFT($D26,1),$D26="Basment ",LEFT($D26,1), $D26="1st Floor", "0"&amp;LEFT($D26,1), $D26="2nd Floor", "0"&amp;LEFT($D26,1), $D26="3rd Floor", "0"&amp;LEFT($D26,1), $D26="4th Floor", "0"&amp;LEFT($D26,1), $D26="5th Floor", "0"&amp;LEFT($D26,1), $D26="6th Floor", "0"&amp;LEFT($D26,1),$D26="7th Floor", "0"&amp;LEFT($D26,1),$D26="8th Floor", "0"&amp;LEFT($D26,1),$D26="9th Floor", "0"&amp;LEFT($D26,1),$D26="10th Floor", LEFT($D26,2),$D26="11th Floor", LEFT($D26,2),$D26="12th Floor", LEFT($D26,2),$D26="13th Floor", LEFT($D26,2), $D26="Lower Ground", LEFT($D26)&amp;IF(ISNUMBER(FIND(" ",$D26)),MID($D26,FIND(" ",$D26)+1,1),"")&amp;IF(ISNUMBER(FIND(" ",$D26,FIND(" ",$D26)+1)),MID($D26,FIND(" ",$D26,FIND(" ",$D26)+1)+1,1),""),$D26="Upper Ground", LEFT($D26)&amp;IF(ISNUMBER(FIND(" ",$D26)),MID($D26,FIND(" ",$D26)+1,1),"")&amp;IF(ISNUMBER(FIND(" ",$D26,FIND(" ",$D26)+1)),MID($D26,FIND(" ",$D26,FIND(" ",$D26)+1)+1,1),"")),".0",$E26), " ")</f>
        <v xml:space="preserve"> </v>
      </c>
      <c r="G26" s="144"/>
      <c r="H26" s="144"/>
      <c r="I26" s="144"/>
      <c r="J26" s="144"/>
      <c r="K26" s="144"/>
      <c r="L26" s="149" t="str" cm="1">
        <f t="array" ref="L26">_xlfn.IFNA(
_xlfn.IFS(
AND($F26=" ",$G26=" ",$H26=" "),"Please update all three: Surveyor Room Reference, Establishment Room Reference and Establishment Room Name",
AND(OR($I26="General",$I26="Open plan/ semi-open general",$I26="Fitted",$I26="Light practical (science)",$I26="Light practical (other)",$I26="Heavy practical (workshops)",$I26="Heavy practical (clean)",$I26="Large",$I26="Storage"),$J26=0,$K26=0),"Please update Net Area or Non-net Area",
AND($B26&lt;&gt;"OUT",$J26=0,$I26&lt;&gt;"Non-net",$M26="85% Circulation"),"Net area not recorded for spaces with 85% circulation unusable type",
AND(OR($I26="General",$I26="Open plan/ semi-open general",$I26="Fitted",$I26="Light practical (science)",$I26="Light practical (other)",$I26="Heavy practical (workshops)",$I26="Heavy practical (clean)",$I26="Large",$I26="Storage"),OR($J26=0,ISBLANK($J26))),"Net area not recorded in net spaces",
AND(OR($I26="Non-net",$I26="Outdoor space"),$J26&gt;0),"Net Area Recorded in Non-net space",
AND($I26="General",$J26&gt;90),"This general space is over 90m2, please ensure that this space is entered as separate spaces if it usually used as separate spaces",
AND($I26="Open plan/ semi-open general",$J26&lt;27),"Open plan general space under 27m2",
AND(OR($K26=0,ISBLANK($K26)), $I26="Non-net"),"Non-net area not recorded in non-net space"
),
" ")</f>
        <v xml:space="preserve"> </v>
      </c>
      <c r="M26" s="144"/>
      <c r="N26" s="144"/>
      <c r="O26" s="144"/>
      <c r="P26" s="144"/>
      <c r="Q26" s="144"/>
      <c r="R26" s="171"/>
      <c r="S26" s="147">
        <f>NCA_Calculations!$P$38</f>
        <v>0</v>
      </c>
      <c r="T26" s="147">
        <f>NCA_Calculations!$Q$38</f>
        <v>0</v>
      </c>
      <c r="U26" s="144"/>
      <c r="V26" s="144"/>
      <c r="W26" s="149" t="str" cm="1">
        <f t="array" ref="W26">_xlfn.IFNA(
_xlfn.IFS(
ISBLANK($U26),"Missing space use.",
AND('Establishment details'!$C$14="Secondary",$V26="Classbase"),"Invalid Status type",
AND(OR( $V26="Classbase", $V26="Teaching", $V26="Early years",$V26="SEND resourced"), NOT(ISBLANK($M26))),"Space with status type and unusable type.",
AND($V26= "Classbase",'Establishment details'!$C$22&gt;=10), "Classbase status is only valid in schools with a primary element.",
AND($I26= "Large",$N26 &gt; 3.5), "Large rooms with less than 3.5m height.",
AND(OR($V26="Light practical (science)",$V26="Light practical (science)",$V26="Heavy practical (workshops)", $V26="Heavy practical (clean)"), OR($O26=0,ISBLANK($O26))),"Missing sinks count for light and heavy practical spaces.",
AND($M26 = "Other",ISBLANK($R26)), "Invalid unusable type / missing note for other unusable type."
),
" ")</f>
        <v>Missing space use.</v>
      </c>
    </row>
    <row r="27" spans="2:23" ht="15.75" x14ac:dyDescent="0.25">
      <c r="B27" s="143"/>
      <c r="C27" s="143"/>
      <c r="D27" s="144"/>
      <c r="E27" s="144"/>
      <c r="F27" s="147" t="str" cm="1">
        <f t="array" ref="F27">_xlfn.IFNA(CONCATENATE(_xlfn.IFS($D27="Mezzanine",LEFT($D27,1), $D27="Ground Floor",LEFT($D27,1),$D27="Basment ",LEFT($D27,1), $D27="1st Floor", "0"&amp;LEFT($D27,1), $D27="2nd Floor", "0"&amp;LEFT($D27,1), $D27="3rd Floor", "0"&amp;LEFT($D27,1), $D27="4th Floor", "0"&amp;LEFT($D27,1), $D27="5th Floor", "0"&amp;LEFT($D27,1), $D27="6th Floor", "0"&amp;LEFT($D27,1),$D27="7th Floor", "0"&amp;LEFT($D27,1),$D27="8th Floor", "0"&amp;LEFT($D27,1),$D27="9th Floor", "0"&amp;LEFT($D27,1),$D27="10th Floor", LEFT($D27,2),$D27="11th Floor", LEFT($D27,2),$D27="12th Floor", LEFT($D27,2),$D27="13th Floor", LEFT($D27,2), $D27="Lower Ground", LEFT($D27)&amp;IF(ISNUMBER(FIND(" ",$D27)),MID($D27,FIND(" ",$D27)+1,1),"")&amp;IF(ISNUMBER(FIND(" ",$D27,FIND(" ",$D27)+1)),MID($D27,FIND(" ",$D27,FIND(" ",$D27)+1)+1,1),""),$D27="Upper Ground", LEFT($D27)&amp;IF(ISNUMBER(FIND(" ",$D27)),MID($D27,FIND(" ",$D27)+1,1),"")&amp;IF(ISNUMBER(FIND(" ",$D27,FIND(" ",$D27)+1)),MID($D27,FIND(" ",$D27,FIND(" ",$D27)+1)+1,1),"")),".0",$E27), " ")</f>
        <v xml:space="preserve"> </v>
      </c>
      <c r="G27" s="144"/>
      <c r="H27" s="144"/>
      <c r="I27" s="144"/>
      <c r="J27" s="144"/>
      <c r="K27" s="144"/>
      <c r="L27" s="149" t="str" cm="1">
        <f t="array" ref="L27">_xlfn.IFNA(
_xlfn.IFS(
AND($F27=" ",$G27=" ",$H27=" "),"Please update all three: Surveyor Room Reference, Establishment Room Reference and Establishment Room Name",
AND(OR($I27="General",$I27="Open plan/ semi-open general",$I27="Fitted",$I27="Light practical (science)",$I27="Light practical (other)",$I27="Heavy practical (workshops)",$I27="Heavy practical (clean)",$I27="Large",$I27="Storage"),$J27=0,$K27=0),"Please update Net Area or Non-net Area",
AND($B27&lt;&gt;"OUT",$J27=0,$I27&lt;&gt;"Non-net",$M27="85% Circulation"),"Net area not recorded for spaces with 85% circulation unusable type",
AND(OR($I27="General",$I27="Open plan/ semi-open general",$I27="Fitted",$I27="Light practical (science)",$I27="Light practical (other)",$I27="Heavy practical (workshops)",$I27="Heavy practical (clean)",$I27="Large",$I27="Storage"),OR($J27=0,ISBLANK($J27))),"Net area not recorded in net spaces",
AND(OR($I27="Non-net",$I27="Outdoor space"),$J27&gt;0),"Net Area Recorded in Non-net space",
AND($I27="General",$J27&gt;90),"This general space is over 90m2, please ensure that this space is entered as separate spaces if it usually used as separate spaces",
AND($I27="Open plan/ semi-open general",$J27&lt;27),"Open plan general space under 27m2",
AND(OR($K27=0,ISBLANK($K27)), $I27="Non-net"),"Non-net area not recorded in non-net space"
),
" ")</f>
        <v xml:space="preserve"> </v>
      </c>
      <c r="M27" s="144"/>
      <c r="N27" s="144"/>
      <c r="O27" s="144"/>
      <c r="P27" s="144"/>
      <c r="Q27" s="144"/>
      <c r="R27" s="171"/>
      <c r="S27" s="147">
        <f>NCA_Calculations!$P$39</f>
        <v>0</v>
      </c>
      <c r="T27" s="147">
        <f>NCA_Calculations!$Q$39</f>
        <v>0</v>
      </c>
      <c r="U27" s="144"/>
      <c r="V27" s="144"/>
      <c r="W27" s="149" t="str" cm="1">
        <f t="array" ref="W27">_xlfn.IFNA(
_xlfn.IFS(
ISBLANK($U27),"Missing space use.",
AND('Establishment details'!$C$14="Secondary",$V27="Classbase"),"Invalid Status type",
AND(OR( $V27="Classbase", $V27="Teaching", $V27="Early years",$V27="SEND resourced"), NOT(ISBLANK($M27))),"Space with status type and unusable type.",
AND($V27= "Classbase",'Establishment details'!$C$22&gt;=10), "Classbase status is only valid in schools with a primary element.",
AND($I27= "Large",$N27 &gt; 3.5), "Large rooms with less than 3.5m height.",
AND(OR($V27="Light practical (science)",$V27="Light practical (science)",$V27="Heavy practical (workshops)", $V27="Heavy practical (clean)"), OR($O27=0,ISBLANK($O27))),"Missing sinks count for light and heavy practical spaces.",
AND($M27 = "Other",ISBLANK($R27)), "Invalid unusable type / missing note for other unusable type."
),
" ")</f>
        <v>Missing space use.</v>
      </c>
    </row>
    <row r="28" spans="2:23" ht="15.75" x14ac:dyDescent="0.25">
      <c r="B28" s="143"/>
      <c r="C28" s="143"/>
      <c r="D28" s="144"/>
      <c r="E28" s="144"/>
      <c r="F28" s="147" t="str" cm="1">
        <f t="array" ref="F28">_xlfn.IFNA(CONCATENATE(_xlfn.IFS($D28="Mezzanine",LEFT($D28,1), $D28="Ground Floor",LEFT($D28,1),$D28="Basment ",LEFT($D28,1), $D28="1st Floor", "0"&amp;LEFT($D28,1), $D28="2nd Floor", "0"&amp;LEFT($D28,1), $D28="3rd Floor", "0"&amp;LEFT($D28,1), $D28="4th Floor", "0"&amp;LEFT($D28,1), $D28="5th Floor", "0"&amp;LEFT($D28,1), $D28="6th Floor", "0"&amp;LEFT($D28,1),$D28="7th Floor", "0"&amp;LEFT($D28,1),$D28="8th Floor", "0"&amp;LEFT($D28,1),$D28="9th Floor", "0"&amp;LEFT($D28,1),$D28="10th Floor", LEFT($D28,2),$D28="11th Floor", LEFT($D28,2),$D28="12th Floor", LEFT($D28,2),$D28="13th Floor", LEFT($D28,2), $D28="Lower Ground", LEFT($D28)&amp;IF(ISNUMBER(FIND(" ",$D28)),MID($D28,FIND(" ",$D28)+1,1),"")&amp;IF(ISNUMBER(FIND(" ",$D28,FIND(" ",$D28)+1)),MID($D28,FIND(" ",$D28,FIND(" ",$D28)+1)+1,1),""),$D28="Upper Ground", LEFT($D28)&amp;IF(ISNUMBER(FIND(" ",$D28)),MID($D28,FIND(" ",$D28)+1,1),"")&amp;IF(ISNUMBER(FIND(" ",$D28,FIND(" ",$D28)+1)),MID($D28,FIND(" ",$D28,FIND(" ",$D28)+1)+1,1),"")),".0",$E28), " ")</f>
        <v xml:space="preserve"> </v>
      </c>
      <c r="G28" s="144"/>
      <c r="H28" s="144"/>
      <c r="I28" s="144"/>
      <c r="J28" s="144"/>
      <c r="K28" s="144"/>
      <c r="L28" s="149" t="str" cm="1">
        <f t="array" ref="L28">_xlfn.IFNA(
_xlfn.IFS(
AND($F28=" ",$G28=" ",$H28=" "),"Please update all three: Surveyor Room Reference, Establishment Room Reference and Establishment Room Name",
AND(OR($I28="General",$I28="Open plan/ semi-open general",$I28="Fitted",$I28="Light practical (science)",$I28="Light practical (other)",$I28="Heavy practical (workshops)",$I28="Heavy practical (clean)",$I28="Large",$I28="Storage"),$J28=0,$K28=0),"Please update Net Area or Non-net Area",
AND($B28&lt;&gt;"OUT",$J28=0,$I28&lt;&gt;"Non-net",$M28="85% Circulation"),"Net area not recorded for spaces with 85% circulation unusable type",
AND(OR($I28="General",$I28="Open plan/ semi-open general",$I28="Fitted",$I28="Light practical (science)",$I28="Light practical (other)",$I28="Heavy practical (workshops)",$I28="Heavy practical (clean)",$I28="Large",$I28="Storage"),OR($J28=0,ISBLANK($J28))),"Net area not recorded in net spaces",
AND(OR($I28="Non-net",$I28="Outdoor space"),$J28&gt;0),"Net Area Recorded in Non-net space",
AND($I28="General",$J28&gt;90),"This general space is over 90m2, please ensure that this space is entered as separate spaces if it usually used as separate spaces",
AND($I28="Open plan/ semi-open general",$J28&lt;27),"Open plan general space under 27m2",
AND(OR($K28=0,ISBLANK($K28)), $I28="Non-net"),"Non-net area not recorded in non-net space"
),
" ")</f>
        <v xml:space="preserve"> </v>
      </c>
      <c r="M28" s="144"/>
      <c r="N28" s="144"/>
      <c r="O28" s="144"/>
      <c r="P28" s="144"/>
      <c r="Q28" s="144"/>
      <c r="R28" s="171"/>
      <c r="S28" s="147">
        <f>NCA_Calculations!$P$40</f>
        <v>0</v>
      </c>
      <c r="T28" s="147">
        <f>NCA_Calculations!$Q$40</f>
        <v>0</v>
      </c>
      <c r="U28" s="144"/>
      <c r="V28" s="144"/>
      <c r="W28" s="149" t="str" cm="1">
        <f t="array" ref="W28">_xlfn.IFNA(
_xlfn.IFS(
ISBLANK($U28),"Missing space use.",
AND('Establishment details'!$C$14="Secondary",$V28="Classbase"),"Invalid Status type",
AND(OR( $V28="Classbase", $V28="Teaching", $V28="Early years",$V28="SEND resourced"), NOT(ISBLANK($M28))),"Space with status type and unusable type.",
AND($V28= "Classbase",'Establishment details'!$C$22&gt;=10), "Classbase status is only valid in schools with a primary element.",
AND($I28= "Large",$N28 &gt; 3.5), "Large rooms with less than 3.5m height.",
AND(OR($V28="Light practical (science)",$V28="Light practical (science)",$V28="Heavy practical (workshops)", $V28="Heavy practical (clean)"), OR($O28=0,ISBLANK($O28))),"Missing sinks count for light and heavy practical spaces.",
AND($M28 = "Other",ISBLANK($R28)), "Invalid unusable type / missing note for other unusable type."
),
" ")</f>
        <v>Missing space use.</v>
      </c>
    </row>
    <row r="29" spans="2:23" ht="15.75" x14ac:dyDescent="0.25">
      <c r="B29" s="143"/>
      <c r="C29" s="143"/>
      <c r="D29" s="144"/>
      <c r="E29" s="144"/>
      <c r="F29" s="147" t="str" cm="1">
        <f t="array" ref="F29">_xlfn.IFNA(CONCATENATE(_xlfn.IFS($D29="Mezzanine",LEFT($D29,1), $D29="Ground Floor",LEFT($D29,1),$D29="Basment ",LEFT($D29,1), $D29="1st Floor", "0"&amp;LEFT($D29,1), $D29="2nd Floor", "0"&amp;LEFT($D29,1), $D29="3rd Floor", "0"&amp;LEFT($D29,1), $D29="4th Floor", "0"&amp;LEFT($D29,1), $D29="5th Floor", "0"&amp;LEFT($D29,1), $D29="6th Floor", "0"&amp;LEFT($D29,1),$D29="7th Floor", "0"&amp;LEFT($D29,1),$D29="8th Floor", "0"&amp;LEFT($D29,1),$D29="9th Floor", "0"&amp;LEFT($D29,1),$D29="10th Floor", LEFT($D29,2),$D29="11th Floor", LEFT($D29,2),$D29="12th Floor", LEFT($D29,2),$D29="13th Floor", LEFT($D29,2), $D29="Lower Ground", LEFT($D29)&amp;IF(ISNUMBER(FIND(" ",$D29)),MID($D29,FIND(" ",$D29)+1,1),"")&amp;IF(ISNUMBER(FIND(" ",$D29,FIND(" ",$D29)+1)),MID($D29,FIND(" ",$D29,FIND(" ",$D29)+1)+1,1),""),$D29="Upper Ground", LEFT($D29)&amp;IF(ISNUMBER(FIND(" ",$D29)),MID($D29,FIND(" ",$D29)+1,1),"")&amp;IF(ISNUMBER(FIND(" ",$D29,FIND(" ",$D29)+1)),MID($D29,FIND(" ",$D29,FIND(" ",$D29)+1)+1,1),"")),".0",$E29), " ")</f>
        <v xml:space="preserve"> </v>
      </c>
      <c r="G29" s="144"/>
      <c r="H29" s="144"/>
      <c r="I29" s="144"/>
      <c r="J29" s="144"/>
      <c r="K29" s="144"/>
      <c r="L29" s="149" t="str" cm="1">
        <f t="array" ref="L29">_xlfn.IFNA(
_xlfn.IFS(
AND($F29=" ",$G29=" ",$H29=" "),"Please update all three: Surveyor Room Reference, Establishment Room Reference and Establishment Room Name",
AND(OR($I29="General",$I29="Open plan/ semi-open general",$I29="Fitted",$I29="Light practical (science)",$I29="Light practical (other)",$I29="Heavy practical (workshops)",$I29="Heavy practical (clean)",$I29="Large",$I29="Storage"),$J29=0,$K29=0),"Please update Net Area or Non-net Area",
AND($B29&lt;&gt;"OUT",$J29=0,$I29&lt;&gt;"Non-net",$M29="85% Circulation"),"Net area not recorded for spaces with 85% circulation unusable type",
AND(OR($I29="General",$I29="Open plan/ semi-open general",$I29="Fitted",$I29="Light practical (science)",$I29="Light practical (other)",$I29="Heavy practical (workshops)",$I29="Heavy practical (clean)",$I29="Large",$I29="Storage"),OR($J29=0,ISBLANK($J29))),"Net area not recorded in net spaces",
AND(OR($I29="Non-net",$I29="Outdoor space"),$J29&gt;0),"Net Area Recorded in Non-net space",
AND($I29="General",$J29&gt;90),"This general space is over 90m2, please ensure that this space is entered as separate spaces if it usually used as separate spaces",
AND($I29="Open plan/ semi-open general",$J29&lt;27),"Open plan general space under 27m2",
AND(OR($K29=0,ISBLANK($K29)), $I29="Non-net"),"Non-net area not recorded in non-net space"
),
" ")</f>
        <v xml:space="preserve"> </v>
      </c>
      <c r="M29" s="144"/>
      <c r="N29" s="144"/>
      <c r="O29" s="144"/>
      <c r="P29" s="144"/>
      <c r="Q29" s="144"/>
      <c r="R29" s="171"/>
      <c r="S29" s="147">
        <f>NCA_Calculations!$P$41</f>
        <v>0</v>
      </c>
      <c r="T29" s="147">
        <f>NCA_Calculations!$Q$41</f>
        <v>0</v>
      </c>
      <c r="U29" s="144"/>
      <c r="V29" s="144"/>
      <c r="W29" s="149" t="str" cm="1">
        <f t="array" ref="W29">_xlfn.IFNA(
_xlfn.IFS(
ISBLANK($U29),"Missing space use.",
AND('Establishment details'!$C$14="Secondary",$V29="Classbase"),"Invalid Status type",
AND(OR( $V29="Classbase", $V29="Teaching", $V29="Early years",$V29="SEND resourced"), NOT(ISBLANK($M29))),"Space with status type and unusable type.",
AND($V29= "Classbase",'Establishment details'!$C$22&gt;=10), "Classbase status is only valid in schools with a primary element.",
AND($I29= "Large",$N29 &gt; 3.5), "Large rooms with less than 3.5m height.",
AND(OR($V29="Light practical (science)",$V29="Light practical (science)",$V29="Heavy practical (workshops)", $V29="Heavy practical (clean)"), OR($O29=0,ISBLANK($O29))),"Missing sinks count for light and heavy practical spaces.",
AND($M29 = "Other",ISBLANK($R29)), "Invalid unusable type / missing note for other unusable type."
),
" ")</f>
        <v>Missing space use.</v>
      </c>
    </row>
    <row r="30" spans="2:23" ht="15.75" x14ac:dyDescent="0.25">
      <c r="B30" s="143"/>
      <c r="C30" s="143"/>
      <c r="D30" s="144"/>
      <c r="E30" s="144"/>
      <c r="F30" s="147" t="str" cm="1">
        <f t="array" ref="F30">_xlfn.IFNA(CONCATENATE(_xlfn.IFS($D30="Mezzanine",LEFT($D30,1), $D30="Ground Floor",LEFT($D30,1),$D30="Basment ",LEFT($D30,1), $D30="1st Floor", "0"&amp;LEFT($D30,1), $D30="2nd Floor", "0"&amp;LEFT($D30,1), $D30="3rd Floor", "0"&amp;LEFT($D30,1), $D30="4th Floor", "0"&amp;LEFT($D30,1), $D30="5th Floor", "0"&amp;LEFT($D30,1), $D30="6th Floor", "0"&amp;LEFT($D30,1),$D30="7th Floor", "0"&amp;LEFT($D30,1),$D30="8th Floor", "0"&amp;LEFT($D30,1),$D30="9th Floor", "0"&amp;LEFT($D30,1),$D30="10th Floor", LEFT($D30,2),$D30="11th Floor", LEFT($D30,2),$D30="12th Floor", LEFT($D30,2),$D30="13th Floor", LEFT($D30,2), $D30="Lower Ground", LEFT($D30)&amp;IF(ISNUMBER(FIND(" ",$D30)),MID($D30,FIND(" ",$D30)+1,1),"")&amp;IF(ISNUMBER(FIND(" ",$D30,FIND(" ",$D30)+1)),MID($D30,FIND(" ",$D30,FIND(" ",$D30)+1)+1,1),""),$D30="Upper Ground", LEFT($D30)&amp;IF(ISNUMBER(FIND(" ",$D30)),MID($D30,FIND(" ",$D30)+1,1),"")&amp;IF(ISNUMBER(FIND(" ",$D30,FIND(" ",$D30)+1)),MID($D30,FIND(" ",$D30,FIND(" ",$D30)+1)+1,1),"")),".0",$E30), " ")</f>
        <v xml:space="preserve"> </v>
      </c>
      <c r="G30" s="144"/>
      <c r="H30" s="144"/>
      <c r="I30" s="144"/>
      <c r="J30" s="144"/>
      <c r="K30" s="144"/>
      <c r="L30" s="149" t="str" cm="1">
        <f t="array" ref="L30">_xlfn.IFNA(
_xlfn.IFS(
AND($F30=" ",$G30=" ",$H30=" "),"Please update all three: Surveyor Room Reference, Establishment Room Reference and Establishment Room Name",
AND(OR($I30="General",$I30="Open plan/ semi-open general",$I30="Fitted",$I30="Light practical (science)",$I30="Light practical (other)",$I30="Heavy practical (workshops)",$I30="Heavy practical (clean)",$I30="Large",$I30="Storage"),$J30=0,$K30=0),"Please update Net Area or Non-net Area",
AND($B30&lt;&gt;"OUT",$J30=0,$I30&lt;&gt;"Non-net",$M30="85% Circulation"),"Net area not recorded for spaces with 85% circulation unusable type",
AND(OR($I30="General",$I30="Open plan/ semi-open general",$I30="Fitted",$I30="Light practical (science)",$I30="Light practical (other)",$I30="Heavy practical (workshops)",$I30="Heavy practical (clean)",$I30="Large",$I30="Storage"),OR($J30=0,ISBLANK($J30))),"Net area not recorded in net spaces",
AND(OR($I30="Non-net",$I30="Outdoor space"),$J30&gt;0),"Net Area Recorded in Non-net space",
AND($I30="General",$J30&gt;90),"This general space is over 90m2, please ensure that this space is entered as separate spaces if it usually used as separate spaces",
AND($I30="Open plan/ semi-open general",$J30&lt;27),"Open plan general space under 27m2",
AND(OR($K30=0,ISBLANK($K30)), $I30="Non-net"),"Non-net area not recorded in non-net space"
),
" ")</f>
        <v xml:space="preserve"> </v>
      </c>
      <c r="M30" s="144"/>
      <c r="N30" s="144"/>
      <c r="O30" s="144"/>
      <c r="P30" s="144"/>
      <c r="Q30" s="144"/>
      <c r="R30" s="171"/>
      <c r="S30" s="147">
        <f>NCA_Calculations!$P$42</f>
        <v>0</v>
      </c>
      <c r="T30" s="147">
        <f>NCA_Calculations!$Q$42</f>
        <v>0</v>
      </c>
      <c r="U30" s="144"/>
      <c r="V30" s="144"/>
      <c r="W30" s="149" t="str" cm="1">
        <f t="array" ref="W30">_xlfn.IFNA(
_xlfn.IFS(
ISBLANK($U30),"Missing space use.",
AND('Establishment details'!$C$14="Secondary",$V30="Classbase"),"Invalid Status type",
AND(OR( $V30="Classbase", $V30="Teaching", $V30="Early years",$V30="SEND resourced"), NOT(ISBLANK($M30))),"Space with status type and unusable type.",
AND($V30= "Classbase",'Establishment details'!$C$22&gt;=10), "Classbase status is only valid in schools with a primary element.",
AND($I30= "Large",$N30 &gt; 3.5), "Large rooms with less than 3.5m height.",
AND(OR($V30="Light practical (science)",$V30="Light practical (science)",$V30="Heavy practical (workshops)", $V30="Heavy practical (clean)"), OR($O30=0,ISBLANK($O30))),"Missing sinks count for light and heavy practical spaces.",
AND($M30 = "Other",ISBLANK($R30)), "Invalid unusable type / missing note for other unusable type."
),
" ")</f>
        <v>Missing space use.</v>
      </c>
    </row>
    <row r="31" spans="2:23" ht="15.75" x14ac:dyDescent="0.25">
      <c r="B31" s="143"/>
      <c r="C31" s="143"/>
      <c r="D31" s="144"/>
      <c r="E31" s="144"/>
      <c r="F31" s="147" t="str" cm="1">
        <f t="array" ref="F31">_xlfn.IFNA(CONCATENATE(_xlfn.IFS($D31="Mezzanine",LEFT($D31,1), $D31="Ground Floor",LEFT($D31,1),$D31="Basment ",LEFT($D31,1), $D31="1st Floor", "0"&amp;LEFT($D31,1), $D31="2nd Floor", "0"&amp;LEFT($D31,1), $D31="3rd Floor", "0"&amp;LEFT($D31,1), $D31="4th Floor", "0"&amp;LEFT($D31,1), $D31="5th Floor", "0"&amp;LEFT($D31,1), $D31="6th Floor", "0"&amp;LEFT($D31,1),$D31="7th Floor", "0"&amp;LEFT($D31,1),$D31="8th Floor", "0"&amp;LEFT($D31,1),$D31="9th Floor", "0"&amp;LEFT($D31,1),$D31="10th Floor", LEFT($D31,2),$D31="11th Floor", LEFT($D31,2),$D31="12th Floor", LEFT($D31,2),$D31="13th Floor", LEFT($D31,2), $D31="Lower Ground", LEFT($D31)&amp;IF(ISNUMBER(FIND(" ",$D31)),MID($D31,FIND(" ",$D31)+1,1),"")&amp;IF(ISNUMBER(FIND(" ",$D31,FIND(" ",$D31)+1)),MID($D31,FIND(" ",$D31,FIND(" ",$D31)+1)+1,1),""),$D31="Upper Ground", LEFT($D31)&amp;IF(ISNUMBER(FIND(" ",$D31)),MID($D31,FIND(" ",$D31)+1,1),"")&amp;IF(ISNUMBER(FIND(" ",$D31,FIND(" ",$D31)+1)),MID($D31,FIND(" ",$D31,FIND(" ",$D31)+1)+1,1),"")),".0",$E31), " ")</f>
        <v xml:space="preserve"> </v>
      </c>
      <c r="G31" s="144"/>
      <c r="H31" s="144"/>
      <c r="I31" s="144"/>
      <c r="J31" s="144"/>
      <c r="K31" s="144"/>
      <c r="L31" s="149" t="str" cm="1">
        <f t="array" ref="L31">_xlfn.IFNA(
_xlfn.IFS(
AND($F31=" ",$G31=" ",$H31=" "),"Please update all three: Surveyor Room Reference, Establishment Room Reference and Establishment Room Name",
AND(OR($I31="General",$I31="Open plan/ semi-open general",$I31="Fitted",$I31="Light practical (science)",$I31="Light practical (other)",$I31="Heavy practical (workshops)",$I31="Heavy practical (clean)",$I31="Large",$I31="Storage"),$J31=0,$K31=0),"Please update Net Area or Non-net Area",
AND($B31&lt;&gt;"OUT",$J31=0,$I31&lt;&gt;"Non-net",$M31="85% Circulation"),"Net area not recorded for spaces with 85% circulation unusable type",
AND(OR($I31="General",$I31="Open plan/ semi-open general",$I31="Fitted",$I31="Light practical (science)",$I31="Light practical (other)",$I31="Heavy practical (workshops)",$I31="Heavy practical (clean)",$I31="Large",$I31="Storage"),OR($J31=0,ISBLANK($J31))),"Net area not recorded in net spaces",
AND(OR($I31="Non-net",$I31="Outdoor space"),$J31&gt;0),"Net Area Recorded in Non-net space",
AND($I31="General",$J31&gt;90),"This general space is over 90m2, please ensure that this space is entered as separate spaces if it usually used as separate spaces",
AND($I31="Open plan/ semi-open general",$J31&lt;27),"Open plan general space under 27m2",
AND(OR($K31=0,ISBLANK($K31)), $I31="Non-net"),"Non-net area not recorded in non-net space"
),
" ")</f>
        <v xml:space="preserve"> </v>
      </c>
      <c r="M31" s="144"/>
      <c r="N31" s="144"/>
      <c r="O31" s="144"/>
      <c r="P31" s="144"/>
      <c r="Q31" s="144"/>
      <c r="R31" s="171"/>
      <c r="S31" s="147">
        <f>NCA_Calculations!$P$43</f>
        <v>0</v>
      </c>
      <c r="T31" s="147">
        <f>NCA_Calculations!$Q$43</f>
        <v>0</v>
      </c>
      <c r="U31" s="144"/>
      <c r="V31" s="144"/>
      <c r="W31" s="149" t="str" cm="1">
        <f t="array" ref="W31">_xlfn.IFNA(
_xlfn.IFS(
ISBLANK($U31),"Missing space use.",
AND('Establishment details'!$C$14="Secondary",$V31="Classbase"),"Invalid Status type",
AND(OR( $V31="Classbase", $V31="Teaching", $V31="Early years",$V31="SEND resourced"), NOT(ISBLANK($M31))),"Space with status type and unusable type.",
AND($V31= "Classbase",'Establishment details'!$C$22&gt;=10), "Classbase status is only valid in schools with a primary element.",
AND($I31= "Large",$N31 &gt; 3.5), "Large rooms with less than 3.5m height.",
AND(OR($V31="Light practical (science)",$V31="Light practical (science)",$V31="Heavy practical (workshops)", $V31="Heavy practical (clean)"), OR($O31=0,ISBLANK($O31))),"Missing sinks count for light and heavy practical spaces.",
AND($M31 = "Other",ISBLANK($R31)), "Invalid unusable type / missing note for other unusable type."
),
" ")</f>
        <v>Missing space use.</v>
      </c>
    </row>
    <row r="32" spans="2:23" ht="15.75" x14ac:dyDescent="0.25">
      <c r="B32" s="143"/>
      <c r="C32" s="143"/>
      <c r="D32" s="144"/>
      <c r="E32" s="144"/>
      <c r="F32" s="147" t="str" cm="1">
        <f t="array" ref="F32">_xlfn.IFNA(CONCATENATE(_xlfn.IFS($D32="Mezzanine",LEFT($D32,1), $D32="Ground Floor",LEFT($D32,1),$D32="Basment ",LEFT($D32,1), $D32="1st Floor", "0"&amp;LEFT($D32,1), $D32="2nd Floor", "0"&amp;LEFT($D32,1), $D32="3rd Floor", "0"&amp;LEFT($D32,1), $D32="4th Floor", "0"&amp;LEFT($D32,1), $D32="5th Floor", "0"&amp;LEFT($D32,1), $D32="6th Floor", "0"&amp;LEFT($D32,1),$D32="7th Floor", "0"&amp;LEFT($D32,1),$D32="8th Floor", "0"&amp;LEFT($D32,1),$D32="9th Floor", "0"&amp;LEFT($D32,1),$D32="10th Floor", LEFT($D32,2),$D32="11th Floor", LEFT($D32,2),$D32="12th Floor", LEFT($D32,2),$D32="13th Floor", LEFT($D32,2), $D32="Lower Ground", LEFT($D32)&amp;IF(ISNUMBER(FIND(" ",$D32)),MID($D32,FIND(" ",$D32)+1,1),"")&amp;IF(ISNUMBER(FIND(" ",$D32,FIND(" ",$D32)+1)),MID($D32,FIND(" ",$D32,FIND(" ",$D32)+1)+1,1),""),$D32="Upper Ground", LEFT($D32)&amp;IF(ISNUMBER(FIND(" ",$D32)),MID($D32,FIND(" ",$D32)+1,1),"")&amp;IF(ISNUMBER(FIND(" ",$D32,FIND(" ",$D32)+1)),MID($D32,FIND(" ",$D32,FIND(" ",$D32)+1)+1,1),"")),".0",$E32), " ")</f>
        <v xml:space="preserve"> </v>
      </c>
      <c r="G32" s="144"/>
      <c r="H32" s="144"/>
      <c r="I32" s="144"/>
      <c r="J32" s="144"/>
      <c r="K32" s="144"/>
      <c r="L32" s="149" t="str" cm="1">
        <f t="array" ref="L32">_xlfn.IFNA(
_xlfn.IFS(
AND($F32=" ",$G32=" ",$H32=" "),"Please update all three: Surveyor Room Reference, Establishment Room Reference and Establishment Room Name",
AND(OR($I32="General",$I32="Open plan/ semi-open general",$I32="Fitted",$I32="Light practical (science)",$I32="Light practical (other)",$I32="Heavy practical (workshops)",$I32="Heavy practical (clean)",$I32="Large",$I32="Storage"),$J32=0,$K32=0),"Please update Net Area or Non-net Area",
AND($B32&lt;&gt;"OUT",$J32=0,$I32&lt;&gt;"Non-net",$M32="85% Circulation"),"Net area not recorded for spaces with 85% circulation unusable type",
AND(OR($I32="General",$I32="Open plan/ semi-open general",$I32="Fitted",$I32="Light practical (science)",$I32="Light practical (other)",$I32="Heavy practical (workshops)",$I32="Heavy practical (clean)",$I32="Large",$I32="Storage"),OR($J32=0,ISBLANK($J32))),"Net area not recorded in net spaces",
AND(OR($I32="Non-net",$I32="Outdoor space"),$J32&gt;0),"Net Area Recorded in Non-net space",
AND($I32="General",$J32&gt;90),"This general space is over 90m2, please ensure that this space is entered as separate spaces if it usually used as separate spaces",
AND($I32="Open plan/ semi-open general",$J32&lt;27),"Open plan general space under 27m2",
AND(OR($K32=0,ISBLANK($K32)), $I32="Non-net"),"Non-net area not recorded in non-net space"
),
" ")</f>
        <v xml:space="preserve"> </v>
      </c>
      <c r="M32" s="144"/>
      <c r="N32" s="144"/>
      <c r="O32" s="144"/>
      <c r="P32" s="144"/>
      <c r="Q32" s="144"/>
      <c r="R32" s="171"/>
      <c r="S32" s="147">
        <f>NCA_Calculations!$P$44</f>
        <v>0</v>
      </c>
      <c r="T32" s="147">
        <f>NCA_Calculations!$Q$44</f>
        <v>0</v>
      </c>
      <c r="U32" s="144"/>
      <c r="V32" s="144"/>
      <c r="W32" s="149" t="str" cm="1">
        <f t="array" ref="W32">_xlfn.IFNA(
_xlfn.IFS(
ISBLANK($U32),"Missing space use.",
AND('Establishment details'!$C$14="Secondary",$V32="Classbase"),"Invalid Status type",
AND(OR( $V32="Classbase", $V32="Teaching", $V32="Early years",$V32="SEND resourced"), NOT(ISBLANK($M32))),"Space with status type and unusable type.",
AND($V32= "Classbase",'Establishment details'!$C$22&gt;=10), "Classbase status is only valid in schools with a primary element.",
AND($I32= "Large",$N32 &gt; 3.5), "Large rooms with less than 3.5m height.",
AND(OR($V32="Light practical (science)",$V32="Light practical (science)",$V32="Heavy practical (workshops)", $V32="Heavy practical (clean)"), OR($O32=0,ISBLANK($O32))),"Missing sinks count for light and heavy practical spaces.",
AND($M32 = "Other",ISBLANK($R32)), "Invalid unusable type / missing note for other unusable type."
),
" ")</f>
        <v>Missing space use.</v>
      </c>
    </row>
    <row r="33" spans="2:23" ht="15.75" x14ac:dyDescent="0.25">
      <c r="B33" s="143"/>
      <c r="C33" s="143"/>
      <c r="D33" s="144"/>
      <c r="E33" s="144"/>
      <c r="F33" s="147" t="str" cm="1">
        <f t="array" ref="F33">_xlfn.IFNA(CONCATENATE(_xlfn.IFS($D33="Mezzanine",LEFT($D33,1), $D33="Ground Floor",LEFT($D33,1),$D33="Basment ",LEFT($D33,1), $D33="1st Floor", "0"&amp;LEFT($D33,1), $D33="2nd Floor", "0"&amp;LEFT($D33,1), $D33="3rd Floor", "0"&amp;LEFT($D33,1), $D33="4th Floor", "0"&amp;LEFT($D33,1), $D33="5th Floor", "0"&amp;LEFT($D33,1), $D33="6th Floor", "0"&amp;LEFT($D33,1),$D33="7th Floor", "0"&amp;LEFT($D33,1),$D33="8th Floor", "0"&amp;LEFT($D33,1),$D33="9th Floor", "0"&amp;LEFT($D33,1),$D33="10th Floor", LEFT($D33,2),$D33="11th Floor", LEFT($D33,2),$D33="12th Floor", LEFT($D33,2),$D33="13th Floor", LEFT($D33,2), $D33="Lower Ground", LEFT($D33)&amp;IF(ISNUMBER(FIND(" ",$D33)),MID($D33,FIND(" ",$D33)+1,1),"")&amp;IF(ISNUMBER(FIND(" ",$D33,FIND(" ",$D33)+1)),MID($D33,FIND(" ",$D33,FIND(" ",$D33)+1)+1,1),""),$D33="Upper Ground", LEFT($D33)&amp;IF(ISNUMBER(FIND(" ",$D33)),MID($D33,FIND(" ",$D33)+1,1),"")&amp;IF(ISNUMBER(FIND(" ",$D33,FIND(" ",$D33)+1)),MID($D33,FIND(" ",$D33,FIND(" ",$D33)+1)+1,1),"")),".0",$E33), " ")</f>
        <v xml:space="preserve"> </v>
      </c>
      <c r="G33" s="144"/>
      <c r="H33" s="144"/>
      <c r="I33" s="144"/>
      <c r="J33" s="144"/>
      <c r="K33" s="144"/>
      <c r="L33" s="149" t="str" cm="1">
        <f t="array" ref="L33">_xlfn.IFNA(
_xlfn.IFS(
AND($F33=" ",$G33=" ",$H33=" "),"Please update all three: Surveyor Room Reference, Establishment Room Reference and Establishment Room Name",
AND(OR($I33="General",$I33="Open plan/ semi-open general",$I33="Fitted",$I33="Light practical (science)",$I33="Light practical (other)",$I33="Heavy practical (workshops)",$I33="Heavy practical (clean)",$I33="Large",$I33="Storage"),$J33=0,$K33=0),"Please update Net Area or Non-net Area",
AND($B33&lt;&gt;"OUT",$J33=0,$I33&lt;&gt;"Non-net",$M33="85% Circulation"),"Net area not recorded for spaces with 85% circulation unusable type",
AND(OR($I33="General",$I33="Open plan/ semi-open general",$I33="Fitted",$I33="Light practical (science)",$I33="Light practical (other)",$I33="Heavy practical (workshops)",$I33="Heavy practical (clean)",$I33="Large",$I33="Storage"),OR($J33=0,ISBLANK($J33))),"Net area not recorded in net spaces",
AND(OR($I33="Non-net",$I33="Outdoor space"),$J33&gt;0),"Net Area Recorded in Non-net space",
AND($I33="General",$J33&gt;90),"This general space is over 90m2, please ensure that this space is entered as separate spaces if it usually used as separate spaces",
AND($I33="Open plan/ semi-open general",$J33&lt;27),"Open plan general space under 27m2",
AND(OR($K33=0,ISBLANK($K33)), $I33="Non-net"),"Non-net area not recorded in non-net space"
),
" ")</f>
        <v xml:space="preserve"> </v>
      </c>
      <c r="M33" s="144"/>
      <c r="N33" s="144"/>
      <c r="O33" s="144"/>
      <c r="P33" s="144"/>
      <c r="Q33" s="144"/>
      <c r="R33" s="171"/>
      <c r="S33" s="147">
        <f>NCA_Calculations!$P$45</f>
        <v>0</v>
      </c>
      <c r="T33" s="147">
        <f>NCA_Calculations!$Q$45</f>
        <v>0</v>
      </c>
      <c r="U33" s="144"/>
      <c r="V33" s="144"/>
      <c r="W33" s="149" t="str" cm="1">
        <f t="array" ref="W33">_xlfn.IFNA(
_xlfn.IFS(
ISBLANK($U33),"Missing space use.",
AND('Establishment details'!$C$14="Secondary",$V33="Classbase"),"Invalid Status type",
AND(OR( $V33="Classbase", $V33="Teaching", $V33="Early years",$V33="SEND resourced"), NOT(ISBLANK($M33))),"Space with status type and unusable type.",
AND($V33= "Classbase",'Establishment details'!$C$22&gt;=10), "Classbase status is only valid in schools with a primary element.",
AND($I33= "Large",$N33 &gt; 3.5), "Large rooms with less than 3.5m height.",
AND(OR($V33="Light practical (science)",$V33="Light practical (science)",$V33="Heavy practical (workshops)", $V33="Heavy practical (clean)"), OR($O33=0,ISBLANK($O33))),"Missing sinks count for light and heavy practical spaces.",
AND($M33 = "Other",ISBLANK($R33)), "Invalid unusable type / missing note for other unusable type."
),
" ")</f>
        <v>Missing space use.</v>
      </c>
    </row>
    <row r="34" spans="2:23" ht="15.75" x14ac:dyDescent="0.25">
      <c r="B34" s="143"/>
      <c r="C34" s="143"/>
      <c r="D34" s="144"/>
      <c r="E34" s="144"/>
      <c r="F34" s="147" t="str" cm="1">
        <f t="array" ref="F34">_xlfn.IFNA(CONCATENATE(_xlfn.IFS($D34="Mezzanine",LEFT($D34,1), $D34="Ground Floor",LEFT($D34,1),$D34="Basment ",LEFT($D34,1), $D34="1st Floor", "0"&amp;LEFT($D34,1), $D34="2nd Floor", "0"&amp;LEFT($D34,1), $D34="3rd Floor", "0"&amp;LEFT($D34,1), $D34="4th Floor", "0"&amp;LEFT($D34,1), $D34="5th Floor", "0"&amp;LEFT($D34,1), $D34="6th Floor", "0"&amp;LEFT($D34,1),$D34="7th Floor", "0"&amp;LEFT($D34,1),$D34="8th Floor", "0"&amp;LEFT($D34,1),$D34="9th Floor", "0"&amp;LEFT($D34,1),$D34="10th Floor", LEFT($D34,2),$D34="11th Floor", LEFT($D34,2),$D34="12th Floor", LEFT($D34,2),$D34="13th Floor", LEFT($D34,2), $D34="Lower Ground", LEFT($D34)&amp;IF(ISNUMBER(FIND(" ",$D34)),MID($D34,FIND(" ",$D34)+1,1),"")&amp;IF(ISNUMBER(FIND(" ",$D34,FIND(" ",$D34)+1)),MID($D34,FIND(" ",$D34,FIND(" ",$D34)+1)+1,1),""),$D34="Upper Ground", LEFT($D34)&amp;IF(ISNUMBER(FIND(" ",$D34)),MID($D34,FIND(" ",$D34)+1,1),"")&amp;IF(ISNUMBER(FIND(" ",$D34,FIND(" ",$D34)+1)),MID($D34,FIND(" ",$D34,FIND(" ",$D34)+1)+1,1),"")),".0",$E34), " ")</f>
        <v xml:space="preserve"> </v>
      </c>
      <c r="G34" s="144"/>
      <c r="H34" s="144"/>
      <c r="I34" s="144"/>
      <c r="J34" s="144"/>
      <c r="K34" s="144"/>
      <c r="L34" s="149" t="str" cm="1">
        <f t="array" ref="L34">_xlfn.IFNA(
_xlfn.IFS(
AND($F34=" ",$G34=" ",$H34=" "),"Please update all three: Surveyor Room Reference, Establishment Room Reference and Establishment Room Name",
AND(OR($I34="General",$I34="Open plan/ semi-open general",$I34="Fitted",$I34="Light practical (science)",$I34="Light practical (other)",$I34="Heavy practical (workshops)",$I34="Heavy practical (clean)",$I34="Large",$I34="Storage"),$J34=0,$K34=0),"Please update Net Area or Non-net Area",
AND($B34&lt;&gt;"OUT",$J34=0,$I34&lt;&gt;"Non-net",$M34="85% Circulation"),"Net area not recorded for spaces with 85% circulation unusable type",
AND(OR($I34="General",$I34="Open plan/ semi-open general",$I34="Fitted",$I34="Light practical (science)",$I34="Light practical (other)",$I34="Heavy practical (workshops)",$I34="Heavy practical (clean)",$I34="Large",$I34="Storage"),OR($J34=0,ISBLANK($J34))),"Net area not recorded in net spaces",
AND(OR($I34="Non-net",$I34="Outdoor space"),$J34&gt;0),"Net Area Recorded in Non-net space",
AND($I34="General",$J34&gt;90),"This general space is over 90m2, please ensure that this space is entered as separate spaces if it usually used as separate spaces",
AND($I34="Open plan/ semi-open general",$J34&lt;27),"Open plan general space under 27m2",
AND(OR($K34=0,ISBLANK($K34)), $I34="Non-net"),"Non-net area not recorded in non-net space"
),
" ")</f>
        <v xml:space="preserve"> </v>
      </c>
      <c r="M34" s="144"/>
      <c r="N34" s="144"/>
      <c r="O34" s="144"/>
      <c r="P34" s="144"/>
      <c r="Q34" s="144"/>
      <c r="R34" s="171"/>
      <c r="S34" s="147">
        <f>NCA_Calculations!$P$46</f>
        <v>0</v>
      </c>
      <c r="T34" s="147">
        <f>NCA_Calculations!$Q$46</f>
        <v>0</v>
      </c>
      <c r="U34" s="144"/>
      <c r="V34" s="144"/>
      <c r="W34" s="149" t="str" cm="1">
        <f t="array" ref="W34">_xlfn.IFNA(
_xlfn.IFS(
ISBLANK($U34),"Missing space use.",
AND('Establishment details'!$C$14="Secondary",$V34="Classbase"),"Invalid Status type",
AND(OR( $V34="Classbase", $V34="Teaching", $V34="Early years",$V34="SEND resourced"), NOT(ISBLANK($M34))),"Space with status type and unusable type.",
AND($V34= "Classbase",'Establishment details'!$C$22&gt;=10), "Classbase status is only valid in schools with a primary element.",
AND($I34= "Large",$N34 &gt; 3.5), "Large rooms with less than 3.5m height.",
AND(OR($V34="Light practical (science)",$V34="Light practical (science)",$V34="Heavy practical (workshops)", $V34="Heavy practical (clean)"), OR($O34=0,ISBLANK($O34))),"Missing sinks count for light and heavy practical spaces.",
AND($M34 = "Other",ISBLANK($R34)), "Invalid unusable type / missing note for other unusable type."
),
" ")</f>
        <v>Missing space use.</v>
      </c>
    </row>
    <row r="35" spans="2:23" ht="15.75" x14ac:dyDescent="0.25">
      <c r="B35" s="143"/>
      <c r="C35" s="143"/>
      <c r="D35" s="144"/>
      <c r="E35" s="144"/>
      <c r="F35" s="147" t="str" cm="1">
        <f t="array" ref="F35">_xlfn.IFNA(CONCATENATE(_xlfn.IFS($D35="Mezzanine",LEFT($D35,1), $D35="Ground Floor",LEFT($D35,1),$D35="Basment ",LEFT($D35,1), $D35="1st Floor", "0"&amp;LEFT($D35,1), $D35="2nd Floor", "0"&amp;LEFT($D35,1), $D35="3rd Floor", "0"&amp;LEFT($D35,1), $D35="4th Floor", "0"&amp;LEFT($D35,1), $D35="5th Floor", "0"&amp;LEFT($D35,1), $D35="6th Floor", "0"&amp;LEFT($D35,1),$D35="7th Floor", "0"&amp;LEFT($D35,1),$D35="8th Floor", "0"&amp;LEFT($D35,1),$D35="9th Floor", "0"&amp;LEFT($D35,1),$D35="10th Floor", LEFT($D35,2),$D35="11th Floor", LEFT($D35,2),$D35="12th Floor", LEFT($D35,2),$D35="13th Floor", LEFT($D35,2), $D35="Lower Ground", LEFT($D35)&amp;IF(ISNUMBER(FIND(" ",$D35)),MID($D35,FIND(" ",$D35)+1,1),"")&amp;IF(ISNUMBER(FIND(" ",$D35,FIND(" ",$D35)+1)),MID($D35,FIND(" ",$D35,FIND(" ",$D35)+1)+1,1),""),$D35="Upper Ground", LEFT($D35)&amp;IF(ISNUMBER(FIND(" ",$D35)),MID($D35,FIND(" ",$D35)+1,1),"")&amp;IF(ISNUMBER(FIND(" ",$D35,FIND(" ",$D35)+1)),MID($D35,FIND(" ",$D35,FIND(" ",$D35)+1)+1,1),"")),".0",$E35), " ")</f>
        <v xml:space="preserve"> </v>
      </c>
      <c r="G35" s="144"/>
      <c r="H35" s="144"/>
      <c r="I35" s="144"/>
      <c r="J35" s="144"/>
      <c r="K35" s="144"/>
      <c r="L35" s="149" t="str" cm="1">
        <f t="array" ref="L35">_xlfn.IFNA(
_xlfn.IFS(
AND($F35=" ",$G35=" ",$H35=" "),"Please update all three: Surveyor Room Reference, Establishment Room Reference and Establishment Room Name",
AND(OR($I35="General",$I35="Open plan/ semi-open general",$I35="Fitted",$I35="Light practical (science)",$I35="Light practical (other)",$I35="Heavy practical (workshops)",$I35="Heavy practical (clean)",$I35="Large",$I35="Storage"),$J35=0,$K35=0),"Please update Net Area or Non-net Area",
AND($B35&lt;&gt;"OUT",$J35=0,$I35&lt;&gt;"Non-net",$M35="85% Circulation"),"Net area not recorded for spaces with 85% circulation unusable type",
AND(OR($I35="General",$I35="Open plan/ semi-open general",$I35="Fitted",$I35="Light practical (science)",$I35="Light practical (other)",$I35="Heavy practical (workshops)",$I35="Heavy practical (clean)",$I35="Large",$I35="Storage"),OR($J35=0,ISBLANK($J35))),"Net area not recorded in net spaces",
AND(OR($I35="Non-net",$I35="Outdoor space"),$J35&gt;0),"Net Area Recorded in Non-net space",
AND($I35="General",$J35&gt;90),"This general space is over 90m2, please ensure that this space is entered as separate spaces if it usually used as separate spaces",
AND($I35="Open plan/ semi-open general",$J35&lt;27),"Open plan general space under 27m2",
AND(OR($K35=0,ISBLANK($K35)), $I35="Non-net"),"Non-net area not recorded in non-net space"
),
" ")</f>
        <v xml:space="preserve"> </v>
      </c>
      <c r="M35" s="144"/>
      <c r="N35" s="144"/>
      <c r="O35" s="144"/>
      <c r="P35" s="144"/>
      <c r="Q35" s="144"/>
      <c r="R35" s="171"/>
      <c r="S35" s="147">
        <f>NCA_Calculations!$P$47</f>
        <v>0</v>
      </c>
      <c r="T35" s="147">
        <f>NCA_Calculations!$Q$47</f>
        <v>0</v>
      </c>
      <c r="U35" s="144"/>
      <c r="V35" s="144"/>
      <c r="W35" s="149" t="str" cm="1">
        <f t="array" ref="W35">_xlfn.IFNA(
_xlfn.IFS(
ISBLANK($U35),"Missing space use.",
AND('Establishment details'!$C$14="Secondary",$V35="Classbase"),"Invalid Status type",
AND(OR( $V35="Classbase", $V35="Teaching", $V35="Early years",$V35="SEND resourced"), NOT(ISBLANK($M35))),"Space with status type and unusable type.",
AND($V35= "Classbase",'Establishment details'!$C$22&gt;=10), "Classbase status is only valid in schools with a primary element.",
AND($I35= "Large",$N35 &gt; 3.5), "Large rooms with less than 3.5m height.",
AND(OR($V35="Light practical (science)",$V35="Light practical (science)",$V35="Heavy practical (workshops)", $V35="Heavy practical (clean)"), OR($O35=0,ISBLANK($O35))),"Missing sinks count for light and heavy practical spaces.",
AND($M35 = "Other",ISBLANK($R35)), "Invalid unusable type / missing note for other unusable type."
),
" ")</f>
        <v>Missing space use.</v>
      </c>
    </row>
    <row r="36" spans="2:23" ht="15.75" x14ac:dyDescent="0.25">
      <c r="B36" s="143"/>
      <c r="C36" s="143"/>
      <c r="D36" s="144"/>
      <c r="E36" s="144"/>
      <c r="F36" s="147" t="str" cm="1">
        <f t="array" ref="F36">_xlfn.IFNA(CONCATENATE(_xlfn.IFS($D36="Mezzanine",LEFT($D36,1), $D36="Ground Floor",LEFT($D36,1),$D36="Basment ",LEFT($D36,1), $D36="1st Floor", "0"&amp;LEFT($D36,1), $D36="2nd Floor", "0"&amp;LEFT($D36,1), $D36="3rd Floor", "0"&amp;LEFT($D36,1), $D36="4th Floor", "0"&amp;LEFT($D36,1), $D36="5th Floor", "0"&amp;LEFT($D36,1), $D36="6th Floor", "0"&amp;LEFT($D36,1),$D36="7th Floor", "0"&amp;LEFT($D36,1),$D36="8th Floor", "0"&amp;LEFT($D36,1),$D36="9th Floor", "0"&amp;LEFT($D36,1),$D36="10th Floor", LEFT($D36,2),$D36="11th Floor", LEFT($D36,2),$D36="12th Floor", LEFT($D36,2),$D36="13th Floor", LEFT($D36,2), $D36="Lower Ground", LEFT($D36)&amp;IF(ISNUMBER(FIND(" ",$D36)),MID($D36,FIND(" ",$D36)+1,1),"")&amp;IF(ISNUMBER(FIND(" ",$D36,FIND(" ",$D36)+1)),MID($D36,FIND(" ",$D36,FIND(" ",$D36)+1)+1,1),""),$D36="Upper Ground", LEFT($D36)&amp;IF(ISNUMBER(FIND(" ",$D36)),MID($D36,FIND(" ",$D36)+1,1),"")&amp;IF(ISNUMBER(FIND(" ",$D36,FIND(" ",$D36)+1)),MID($D36,FIND(" ",$D36,FIND(" ",$D36)+1)+1,1),"")),".0",$E36), " ")</f>
        <v xml:space="preserve"> </v>
      </c>
      <c r="G36" s="144"/>
      <c r="H36" s="144"/>
      <c r="I36" s="144"/>
      <c r="J36" s="144"/>
      <c r="K36" s="144"/>
      <c r="L36" s="149" t="str" cm="1">
        <f t="array" ref="L36">_xlfn.IFNA(
_xlfn.IFS(
AND($F36=" ",$G36=" ",$H36=" "),"Please update all three: Surveyor Room Reference, Establishment Room Reference and Establishment Room Name",
AND(OR($I36="General",$I36="Open plan/ semi-open general",$I36="Fitted",$I36="Light practical (science)",$I36="Light practical (other)",$I36="Heavy practical (workshops)",$I36="Heavy practical (clean)",$I36="Large",$I36="Storage"),$J36=0,$K36=0),"Please update Net Area or Non-net Area",
AND($B36&lt;&gt;"OUT",$J36=0,$I36&lt;&gt;"Non-net",$M36="85% Circulation"),"Net area not recorded for spaces with 85% circulation unusable type",
AND(OR($I36="General",$I36="Open plan/ semi-open general",$I36="Fitted",$I36="Light practical (science)",$I36="Light practical (other)",$I36="Heavy practical (workshops)",$I36="Heavy practical (clean)",$I36="Large",$I36="Storage"),OR($J36=0,ISBLANK($J36))),"Net area not recorded in net spaces",
AND(OR($I36="Non-net",$I36="Outdoor space"),$J36&gt;0),"Net Area Recorded in Non-net space",
AND($I36="General",$J36&gt;90),"This general space is over 90m2, please ensure that this space is entered as separate spaces if it usually used as separate spaces",
AND($I36="Open plan/ semi-open general",$J36&lt;27),"Open plan general space under 27m2",
AND(OR($K36=0,ISBLANK($K36)), $I36="Non-net"),"Non-net area not recorded in non-net space"
),
" ")</f>
        <v xml:space="preserve"> </v>
      </c>
      <c r="M36" s="144"/>
      <c r="N36" s="144"/>
      <c r="O36" s="144"/>
      <c r="P36" s="144"/>
      <c r="Q36" s="144"/>
      <c r="R36" s="171"/>
      <c r="S36" s="147">
        <f>NCA_Calculations!$P$48</f>
        <v>0</v>
      </c>
      <c r="T36" s="147">
        <f>NCA_Calculations!$Q$48</f>
        <v>0</v>
      </c>
      <c r="U36" s="144"/>
      <c r="V36" s="144"/>
      <c r="W36" s="149" t="str" cm="1">
        <f t="array" ref="W36">_xlfn.IFNA(
_xlfn.IFS(
ISBLANK($U36),"Missing space use.",
AND('Establishment details'!$C$14="Secondary",$V36="Classbase"),"Invalid Status type",
AND(OR( $V36="Classbase", $V36="Teaching", $V36="Early years",$V36="SEND resourced"), NOT(ISBLANK($M36))),"Space with status type and unusable type.",
AND($V36= "Classbase",'Establishment details'!$C$22&gt;=10), "Classbase status is only valid in schools with a primary element.",
AND($I36= "Large",$N36 &gt; 3.5), "Large rooms with less than 3.5m height.",
AND(OR($V36="Light practical (science)",$V36="Light practical (science)",$V36="Heavy practical (workshops)", $V36="Heavy practical (clean)"), OR($O36=0,ISBLANK($O36))),"Missing sinks count for light and heavy practical spaces.",
AND($M36 = "Other",ISBLANK($R36)), "Invalid unusable type / missing note for other unusable type."
),
" ")</f>
        <v>Missing space use.</v>
      </c>
    </row>
    <row r="37" spans="2:23" ht="15.75" x14ac:dyDescent="0.25">
      <c r="B37" s="143"/>
      <c r="C37" s="143"/>
      <c r="D37" s="144"/>
      <c r="E37" s="144"/>
      <c r="F37" s="147" t="str" cm="1">
        <f t="array" ref="F37">_xlfn.IFNA(CONCATENATE(_xlfn.IFS($D37="Mezzanine",LEFT($D37,1), $D37="Ground Floor",LEFT($D37,1),$D37="Basment ",LEFT($D37,1), $D37="1st Floor", "0"&amp;LEFT($D37,1), $D37="2nd Floor", "0"&amp;LEFT($D37,1), $D37="3rd Floor", "0"&amp;LEFT($D37,1), $D37="4th Floor", "0"&amp;LEFT($D37,1), $D37="5th Floor", "0"&amp;LEFT($D37,1), $D37="6th Floor", "0"&amp;LEFT($D37,1),$D37="7th Floor", "0"&amp;LEFT($D37,1),$D37="8th Floor", "0"&amp;LEFT($D37,1),$D37="9th Floor", "0"&amp;LEFT($D37,1),$D37="10th Floor", LEFT($D37,2),$D37="11th Floor", LEFT($D37,2),$D37="12th Floor", LEFT($D37,2),$D37="13th Floor", LEFT($D37,2), $D37="Lower Ground", LEFT($D37)&amp;IF(ISNUMBER(FIND(" ",$D37)),MID($D37,FIND(" ",$D37)+1,1),"")&amp;IF(ISNUMBER(FIND(" ",$D37,FIND(" ",$D37)+1)),MID($D37,FIND(" ",$D37,FIND(" ",$D37)+1)+1,1),""),$D37="Upper Ground", LEFT($D37)&amp;IF(ISNUMBER(FIND(" ",$D37)),MID($D37,FIND(" ",$D37)+1,1),"")&amp;IF(ISNUMBER(FIND(" ",$D37,FIND(" ",$D37)+1)),MID($D37,FIND(" ",$D37,FIND(" ",$D37)+1)+1,1),"")),".0",$E37), " ")</f>
        <v xml:space="preserve"> </v>
      </c>
      <c r="G37" s="144"/>
      <c r="H37" s="144"/>
      <c r="I37" s="144"/>
      <c r="J37" s="144"/>
      <c r="K37" s="144"/>
      <c r="L37" s="149" t="str" cm="1">
        <f t="array" ref="L37">_xlfn.IFNA(
_xlfn.IFS(
AND($F37=" ",$G37=" ",$H37=" "),"Please update all three: Surveyor Room Reference, Establishment Room Reference and Establishment Room Name",
AND(OR($I37="General",$I37="Open plan/ semi-open general",$I37="Fitted",$I37="Light practical (science)",$I37="Light practical (other)",$I37="Heavy practical (workshops)",$I37="Heavy practical (clean)",$I37="Large",$I37="Storage"),$J37=0,$K37=0),"Please update Net Area or Non-net Area",
AND($B37&lt;&gt;"OUT",$J37=0,$I37&lt;&gt;"Non-net",$M37="85% Circulation"),"Net area not recorded for spaces with 85% circulation unusable type",
AND(OR($I37="General",$I37="Open plan/ semi-open general",$I37="Fitted",$I37="Light practical (science)",$I37="Light practical (other)",$I37="Heavy practical (workshops)",$I37="Heavy practical (clean)",$I37="Large",$I37="Storage"),OR($J37=0,ISBLANK($J37))),"Net area not recorded in net spaces",
AND(OR($I37="Non-net",$I37="Outdoor space"),$J37&gt;0),"Net Area Recorded in Non-net space",
AND($I37="General",$J37&gt;90),"This general space is over 90m2, please ensure that this space is entered as separate spaces if it usually used as separate spaces",
AND($I37="Open plan/ semi-open general",$J37&lt;27),"Open plan general space under 27m2",
AND(OR($K37=0,ISBLANK($K37)), $I37="Non-net"),"Non-net area not recorded in non-net space"
),
" ")</f>
        <v xml:space="preserve"> </v>
      </c>
      <c r="M37" s="144"/>
      <c r="N37" s="144"/>
      <c r="O37" s="144"/>
      <c r="P37" s="144"/>
      <c r="Q37" s="144"/>
      <c r="R37" s="171"/>
      <c r="S37" s="147">
        <f>NCA_Calculations!$P$49</f>
        <v>0</v>
      </c>
      <c r="T37" s="147">
        <f>NCA_Calculations!$Q$49</f>
        <v>0</v>
      </c>
      <c r="U37" s="144"/>
      <c r="V37" s="144"/>
      <c r="W37" s="149" t="str" cm="1">
        <f t="array" ref="W37">_xlfn.IFNA(
_xlfn.IFS(
ISBLANK($U37),"Missing space use.",
AND('Establishment details'!$C$14="Secondary",$V37="Classbase"),"Invalid Status type",
AND(OR( $V37="Classbase", $V37="Teaching", $V37="Early years",$V37="SEND resourced"), NOT(ISBLANK($M37))),"Space with status type and unusable type.",
AND($V37= "Classbase",'Establishment details'!$C$22&gt;=10), "Classbase status is only valid in schools with a primary element.",
AND($I37= "Large",$N37 &gt; 3.5), "Large rooms with less than 3.5m height.",
AND(OR($V37="Light practical (science)",$V37="Light practical (science)",$V37="Heavy practical (workshops)", $V37="Heavy practical (clean)"), OR($O37=0,ISBLANK($O37))),"Missing sinks count for light and heavy practical spaces.",
AND($M37 = "Other",ISBLANK($R37)), "Invalid unusable type / missing note for other unusable type."
),
" ")</f>
        <v>Missing space use.</v>
      </c>
    </row>
    <row r="38" spans="2:23" ht="15.75" x14ac:dyDescent="0.25">
      <c r="B38" s="143"/>
      <c r="C38" s="143"/>
      <c r="D38" s="144"/>
      <c r="E38" s="144"/>
      <c r="F38" s="147" t="str" cm="1">
        <f t="array" ref="F38">_xlfn.IFNA(CONCATENATE(_xlfn.IFS($D38="Mezzanine",LEFT($D38,1), $D38="Ground Floor",LEFT($D38,1),$D38="Basment ",LEFT($D38,1), $D38="1st Floor", "0"&amp;LEFT($D38,1), $D38="2nd Floor", "0"&amp;LEFT($D38,1), $D38="3rd Floor", "0"&amp;LEFT($D38,1), $D38="4th Floor", "0"&amp;LEFT($D38,1), $D38="5th Floor", "0"&amp;LEFT($D38,1), $D38="6th Floor", "0"&amp;LEFT($D38,1),$D38="7th Floor", "0"&amp;LEFT($D38,1),$D38="8th Floor", "0"&amp;LEFT($D38,1),$D38="9th Floor", "0"&amp;LEFT($D38,1),$D38="10th Floor", LEFT($D38,2),$D38="11th Floor", LEFT($D38,2),$D38="12th Floor", LEFT($D38,2),$D38="13th Floor", LEFT($D38,2), $D38="Lower Ground", LEFT($D38)&amp;IF(ISNUMBER(FIND(" ",$D38)),MID($D38,FIND(" ",$D38)+1,1),"")&amp;IF(ISNUMBER(FIND(" ",$D38,FIND(" ",$D38)+1)),MID($D38,FIND(" ",$D38,FIND(" ",$D38)+1)+1,1),""),$D38="Upper Ground", LEFT($D38)&amp;IF(ISNUMBER(FIND(" ",$D38)),MID($D38,FIND(" ",$D38)+1,1),"")&amp;IF(ISNUMBER(FIND(" ",$D38,FIND(" ",$D38)+1)),MID($D38,FIND(" ",$D38,FIND(" ",$D38)+1)+1,1),"")),".0",$E38), " ")</f>
        <v xml:space="preserve"> </v>
      </c>
      <c r="G38" s="144"/>
      <c r="H38" s="144"/>
      <c r="I38" s="144"/>
      <c r="J38" s="144"/>
      <c r="K38" s="144"/>
      <c r="L38" s="149" t="str" cm="1">
        <f t="array" ref="L38">_xlfn.IFNA(
_xlfn.IFS(
AND($F38=" ",$G38=" ",$H38=" "),"Please update all three: Surveyor Room Reference, Establishment Room Reference and Establishment Room Name",
AND(OR($I38="General",$I38="Open plan/ semi-open general",$I38="Fitted",$I38="Light practical (science)",$I38="Light practical (other)",$I38="Heavy practical (workshops)",$I38="Heavy practical (clean)",$I38="Large",$I38="Storage"),$J38=0,$K38=0),"Please update Net Area or Non-net Area",
AND($B38&lt;&gt;"OUT",$J38=0,$I38&lt;&gt;"Non-net",$M38="85% Circulation"),"Net area not recorded for spaces with 85% circulation unusable type",
AND(OR($I38="General",$I38="Open plan/ semi-open general",$I38="Fitted",$I38="Light practical (science)",$I38="Light practical (other)",$I38="Heavy practical (workshops)",$I38="Heavy practical (clean)",$I38="Large",$I38="Storage"),OR($J38=0,ISBLANK($J38))),"Net area not recorded in net spaces",
AND(OR($I38="Non-net",$I38="Outdoor space"),$J38&gt;0),"Net Area Recorded in Non-net space",
AND($I38="General",$J38&gt;90),"This general space is over 90m2, please ensure that this space is entered as separate spaces if it usually used as separate spaces",
AND($I38="Open plan/ semi-open general",$J38&lt;27),"Open plan general space under 27m2",
AND(OR($K38=0,ISBLANK($K38)), $I38="Non-net"),"Non-net area not recorded in non-net space"
),
" ")</f>
        <v xml:space="preserve"> </v>
      </c>
      <c r="M38" s="144"/>
      <c r="N38" s="144"/>
      <c r="O38" s="144"/>
      <c r="P38" s="144"/>
      <c r="Q38" s="144"/>
      <c r="R38" s="171"/>
      <c r="S38" s="147">
        <f>NCA_Calculations!$P$50</f>
        <v>0</v>
      </c>
      <c r="T38" s="147">
        <f>NCA_Calculations!$Q$50</f>
        <v>0</v>
      </c>
      <c r="U38" s="144"/>
      <c r="V38" s="144"/>
      <c r="W38" s="149" t="str" cm="1">
        <f t="array" ref="W38">_xlfn.IFNA(
_xlfn.IFS(
ISBLANK($U38),"Missing space use.",
AND('Establishment details'!$C$14="Secondary",$V38="Classbase"),"Invalid Status type",
AND(OR( $V38="Classbase", $V38="Teaching", $V38="Early years",$V38="SEND resourced"), NOT(ISBLANK($M38))),"Space with status type and unusable type.",
AND($V38= "Classbase",'Establishment details'!$C$22&gt;=10), "Classbase status is only valid in schools with a primary element.",
AND($I38= "Large",$N38 &gt; 3.5), "Large rooms with less than 3.5m height.",
AND(OR($V38="Light practical (science)",$V38="Light practical (science)",$V38="Heavy practical (workshops)", $V38="Heavy practical (clean)"), OR($O38=0,ISBLANK($O38))),"Missing sinks count for light and heavy practical spaces.",
AND($M38 = "Other",ISBLANK($R38)), "Invalid unusable type / missing note for other unusable type."
),
" ")</f>
        <v>Missing space use.</v>
      </c>
    </row>
    <row r="39" spans="2:23" ht="15.75" x14ac:dyDescent="0.25">
      <c r="B39" s="143"/>
      <c r="C39" s="143"/>
      <c r="D39" s="144"/>
      <c r="E39" s="144"/>
      <c r="F39" s="147" t="str" cm="1">
        <f t="array" ref="F39">_xlfn.IFNA(CONCATENATE(_xlfn.IFS($D39="Mezzanine",LEFT($D39,1), $D39="Ground Floor",LEFT($D39,1),$D39="Basment ",LEFT($D39,1), $D39="1st Floor", "0"&amp;LEFT($D39,1), $D39="2nd Floor", "0"&amp;LEFT($D39,1), $D39="3rd Floor", "0"&amp;LEFT($D39,1), $D39="4th Floor", "0"&amp;LEFT($D39,1), $D39="5th Floor", "0"&amp;LEFT($D39,1), $D39="6th Floor", "0"&amp;LEFT($D39,1),$D39="7th Floor", "0"&amp;LEFT($D39,1),$D39="8th Floor", "0"&amp;LEFT($D39,1),$D39="9th Floor", "0"&amp;LEFT($D39,1),$D39="10th Floor", LEFT($D39,2),$D39="11th Floor", LEFT($D39,2),$D39="12th Floor", LEFT($D39,2),$D39="13th Floor", LEFT($D39,2), $D39="Lower Ground", LEFT($D39)&amp;IF(ISNUMBER(FIND(" ",$D39)),MID($D39,FIND(" ",$D39)+1,1),"")&amp;IF(ISNUMBER(FIND(" ",$D39,FIND(" ",$D39)+1)),MID($D39,FIND(" ",$D39,FIND(" ",$D39)+1)+1,1),""),$D39="Upper Ground", LEFT($D39)&amp;IF(ISNUMBER(FIND(" ",$D39)),MID($D39,FIND(" ",$D39)+1,1),"")&amp;IF(ISNUMBER(FIND(" ",$D39,FIND(" ",$D39)+1)),MID($D39,FIND(" ",$D39,FIND(" ",$D39)+1)+1,1),"")),".0",$E39), " ")</f>
        <v xml:space="preserve"> </v>
      </c>
      <c r="G39" s="144"/>
      <c r="H39" s="144"/>
      <c r="I39" s="144"/>
      <c r="J39" s="144"/>
      <c r="K39" s="144"/>
      <c r="L39" s="149" t="str" cm="1">
        <f t="array" ref="L39">_xlfn.IFNA(
_xlfn.IFS(
AND($F39=" ",$G39=" ",$H39=" "),"Please update all three: Surveyor Room Reference, Establishment Room Reference and Establishment Room Name",
AND(OR($I39="General",$I39="Open plan/ semi-open general",$I39="Fitted",$I39="Light practical (science)",$I39="Light practical (other)",$I39="Heavy practical (workshops)",$I39="Heavy practical (clean)",$I39="Large",$I39="Storage"),$J39=0,$K39=0),"Please update Net Area or Non-net Area",
AND($B39&lt;&gt;"OUT",$J39=0,$I39&lt;&gt;"Non-net",$M39="85% Circulation"),"Net area not recorded for spaces with 85% circulation unusable type",
AND(OR($I39="General",$I39="Open plan/ semi-open general",$I39="Fitted",$I39="Light practical (science)",$I39="Light practical (other)",$I39="Heavy practical (workshops)",$I39="Heavy practical (clean)",$I39="Large",$I39="Storage"),OR($J39=0,ISBLANK($J39))),"Net area not recorded in net spaces",
AND(OR($I39="Non-net",$I39="Outdoor space"),$J39&gt;0),"Net Area Recorded in Non-net space",
AND($I39="General",$J39&gt;90),"This general space is over 90m2, please ensure that this space is entered as separate spaces if it usually used as separate spaces",
AND($I39="Open plan/ semi-open general",$J39&lt;27),"Open plan general space under 27m2",
AND(OR($K39=0,ISBLANK($K39)), $I39="Non-net"),"Non-net area not recorded in non-net space"
),
" ")</f>
        <v xml:space="preserve"> </v>
      </c>
      <c r="M39" s="144"/>
      <c r="N39" s="144"/>
      <c r="O39" s="144"/>
      <c r="P39" s="144"/>
      <c r="Q39" s="144"/>
      <c r="R39" s="171"/>
      <c r="S39" s="147">
        <f>NCA_Calculations!$P$51</f>
        <v>0</v>
      </c>
      <c r="T39" s="147">
        <f>NCA_Calculations!$Q$51</f>
        <v>0</v>
      </c>
      <c r="U39" s="144"/>
      <c r="V39" s="144"/>
      <c r="W39" s="149" t="str" cm="1">
        <f t="array" ref="W39">_xlfn.IFNA(
_xlfn.IFS(
ISBLANK($U39),"Missing space use.",
AND('Establishment details'!$C$14="Secondary",$V39="Classbase"),"Invalid Status type",
AND(OR( $V39="Classbase", $V39="Teaching", $V39="Early years",$V39="SEND resourced"), NOT(ISBLANK($M39))),"Space with status type and unusable type.",
AND($V39= "Classbase",'Establishment details'!$C$22&gt;=10), "Classbase status is only valid in schools with a primary element.",
AND($I39= "Large",$N39 &gt; 3.5), "Large rooms with less than 3.5m height.",
AND(OR($V39="Light practical (science)",$V39="Light practical (science)",$V39="Heavy practical (workshops)", $V39="Heavy practical (clean)"), OR($O39=0,ISBLANK($O39))),"Missing sinks count for light and heavy practical spaces.",
AND($M39 = "Other",ISBLANK($R39)), "Invalid unusable type / missing note for other unusable type."
),
" ")</f>
        <v>Missing space use.</v>
      </c>
    </row>
    <row r="40" spans="2:23" ht="15.75" x14ac:dyDescent="0.25">
      <c r="B40" s="143"/>
      <c r="C40" s="143"/>
      <c r="D40" s="144"/>
      <c r="E40" s="144"/>
      <c r="F40" s="147" t="str" cm="1">
        <f t="array" ref="F40">_xlfn.IFNA(CONCATENATE(_xlfn.IFS($D40="Mezzanine",LEFT($D40,1), $D40="Ground Floor",LEFT($D40,1),$D40="Basment ",LEFT($D40,1), $D40="1st Floor", "0"&amp;LEFT($D40,1), $D40="2nd Floor", "0"&amp;LEFT($D40,1), $D40="3rd Floor", "0"&amp;LEFT($D40,1), $D40="4th Floor", "0"&amp;LEFT($D40,1), $D40="5th Floor", "0"&amp;LEFT($D40,1), $D40="6th Floor", "0"&amp;LEFT($D40,1),$D40="7th Floor", "0"&amp;LEFT($D40,1),$D40="8th Floor", "0"&amp;LEFT($D40,1),$D40="9th Floor", "0"&amp;LEFT($D40,1),$D40="10th Floor", LEFT($D40,2),$D40="11th Floor", LEFT($D40,2),$D40="12th Floor", LEFT($D40,2),$D40="13th Floor", LEFT($D40,2), $D40="Lower Ground", LEFT($D40)&amp;IF(ISNUMBER(FIND(" ",$D40)),MID($D40,FIND(" ",$D40)+1,1),"")&amp;IF(ISNUMBER(FIND(" ",$D40,FIND(" ",$D40)+1)),MID($D40,FIND(" ",$D40,FIND(" ",$D40)+1)+1,1),""),$D40="Upper Ground", LEFT($D40)&amp;IF(ISNUMBER(FIND(" ",$D40)),MID($D40,FIND(" ",$D40)+1,1),"")&amp;IF(ISNUMBER(FIND(" ",$D40,FIND(" ",$D40)+1)),MID($D40,FIND(" ",$D40,FIND(" ",$D40)+1)+1,1),"")),".0",$E40), " ")</f>
        <v xml:space="preserve"> </v>
      </c>
      <c r="G40" s="144"/>
      <c r="H40" s="144"/>
      <c r="I40" s="144"/>
      <c r="J40" s="144"/>
      <c r="K40" s="144"/>
      <c r="L40" s="149" t="str" cm="1">
        <f t="array" ref="L40">_xlfn.IFNA(
_xlfn.IFS(
AND($F40=" ",$G40=" ",$H40=" "),"Please update all three: Surveyor Room Reference, Establishment Room Reference and Establishment Room Name",
AND(OR($I40="General",$I40="Open plan/ semi-open general",$I40="Fitted",$I40="Light practical (science)",$I40="Light practical (other)",$I40="Heavy practical (workshops)",$I40="Heavy practical (clean)",$I40="Large",$I40="Storage"),$J40=0,$K40=0),"Please update Net Area or Non-net Area",
AND($B40&lt;&gt;"OUT",$J40=0,$I40&lt;&gt;"Non-net",$M40="85% Circulation"),"Net area not recorded for spaces with 85% circulation unusable type",
AND(OR($I40="General",$I40="Open plan/ semi-open general",$I40="Fitted",$I40="Light practical (science)",$I40="Light practical (other)",$I40="Heavy practical (workshops)",$I40="Heavy practical (clean)",$I40="Large",$I40="Storage"),OR($J40=0,ISBLANK($J40))),"Net area not recorded in net spaces",
AND(OR($I40="Non-net",$I40="Outdoor space"),$J40&gt;0),"Net Area Recorded in Non-net space",
AND($I40="General",$J40&gt;90),"This general space is over 90m2, please ensure that this space is entered as separate spaces if it usually used as separate spaces",
AND($I40="Open plan/ semi-open general",$J40&lt;27),"Open plan general space under 27m2",
AND(OR($K40=0,ISBLANK($K40)), $I40="Non-net"),"Non-net area not recorded in non-net space"
),
" ")</f>
        <v xml:space="preserve"> </v>
      </c>
      <c r="M40" s="144"/>
      <c r="N40" s="144"/>
      <c r="O40" s="144"/>
      <c r="P40" s="144"/>
      <c r="Q40" s="144"/>
      <c r="R40" s="171"/>
      <c r="S40" s="147">
        <f>NCA_Calculations!$P$52</f>
        <v>0</v>
      </c>
      <c r="T40" s="147">
        <f>NCA_Calculations!$Q$52</f>
        <v>0</v>
      </c>
      <c r="U40" s="144"/>
      <c r="V40" s="144"/>
      <c r="W40" s="149" t="str" cm="1">
        <f t="array" ref="W40">_xlfn.IFNA(
_xlfn.IFS(
ISBLANK($U40),"Missing space use.",
AND('Establishment details'!$C$14="Secondary",$V40="Classbase"),"Invalid Status type",
AND(OR( $V40="Classbase", $V40="Teaching", $V40="Early years",$V40="SEND resourced"), NOT(ISBLANK($M40))),"Space with status type and unusable type.",
AND($V40= "Classbase",'Establishment details'!$C$22&gt;=10), "Classbase status is only valid in schools with a primary element.",
AND($I40= "Large",$N40 &gt; 3.5), "Large rooms with less than 3.5m height.",
AND(OR($V40="Light practical (science)",$V40="Light practical (science)",$V40="Heavy practical (workshops)", $V40="Heavy practical (clean)"), OR($O40=0,ISBLANK($O40))),"Missing sinks count for light and heavy practical spaces.",
AND($M40 = "Other",ISBLANK($R40)), "Invalid unusable type / missing note for other unusable type."
),
" ")</f>
        <v>Missing space use.</v>
      </c>
    </row>
    <row r="41" spans="2:23" ht="15.75" x14ac:dyDescent="0.25">
      <c r="B41" s="143"/>
      <c r="C41" s="143"/>
      <c r="D41" s="144"/>
      <c r="E41" s="144"/>
      <c r="F41" s="147" t="str" cm="1">
        <f t="array" ref="F41">_xlfn.IFNA(CONCATENATE(_xlfn.IFS($D41="Mezzanine",LEFT($D41,1), $D41="Ground Floor",LEFT($D41,1),$D41="Basment ",LEFT($D41,1), $D41="1st Floor", "0"&amp;LEFT($D41,1), $D41="2nd Floor", "0"&amp;LEFT($D41,1), $D41="3rd Floor", "0"&amp;LEFT($D41,1), $D41="4th Floor", "0"&amp;LEFT($D41,1), $D41="5th Floor", "0"&amp;LEFT($D41,1), $D41="6th Floor", "0"&amp;LEFT($D41,1),$D41="7th Floor", "0"&amp;LEFT($D41,1),$D41="8th Floor", "0"&amp;LEFT($D41,1),$D41="9th Floor", "0"&amp;LEFT($D41,1),$D41="10th Floor", LEFT($D41,2),$D41="11th Floor", LEFT($D41,2),$D41="12th Floor", LEFT($D41,2),$D41="13th Floor", LEFT($D41,2), $D41="Lower Ground", LEFT($D41)&amp;IF(ISNUMBER(FIND(" ",$D41)),MID($D41,FIND(" ",$D41)+1,1),"")&amp;IF(ISNUMBER(FIND(" ",$D41,FIND(" ",$D41)+1)),MID($D41,FIND(" ",$D41,FIND(" ",$D41)+1)+1,1),""),$D41="Upper Ground", LEFT($D41)&amp;IF(ISNUMBER(FIND(" ",$D41)),MID($D41,FIND(" ",$D41)+1,1),"")&amp;IF(ISNUMBER(FIND(" ",$D41,FIND(" ",$D41)+1)),MID($D41,FIND(" ",$D41,FIND(" ",$D41)+1)+1,1),"")),".0",$E41), " ")</f>
        <v xml:space="preserve"> </v>
      </c>
      <c r="G41" s="144"/>
      <c r="H41" s="144"/>
      <c r="I41" s="144"/>
      <c r="J41" s="144"/>
      <c r="K41" s="144"/>
      <c r="L41" s="149" t="str" cm="1">
        <f t="array" ref="L41">_xlfn.IFNA(
_xlfn.IFS(
AND($F41=" ",$G41=" ",$H41=" "),"Please update all three: Surveyor Room Reference, Establishment Room Reference and Establishment Room Name",
AND(OR($I41="General",$I41="Open plan/ semi-open general",$I41="Fitted",$I41="Light practical (science)",$I41="Light practical (other)",$I41="Heavy practical (workshops)",$I41="Heavy practical (clean)",$I41="Large",$I41="Storage"),$J41=0,$K41=0),"Please update Net Area or Non-net Area",
AND($B41&lt;&gt;"OUT",$J41=0,$I41&lt;&gt;"Non-net",$M41="85% Circulation"),"Net area not recorded for spaces with 85% circulation unusable type",
AND(OR($I41="General",$I41="Open plan/ semi-open general",$I41="Fitted",$I41="Light practical (science)",$I41="Light practical (other)",$I41="Heavy practical (workshops)",$I41="Heavy practical (clean)",$I41="Large",$I41="Storage"),OR($J41=0,ISBLANK($J41))),"Net area not recorded in net spaces",
AND(OR($I41="Non-net",$I41="Outdoor space"),$J41&gt;0),"Net Area Recorded in Non-net space",
AND($I41="General",$J41&gt;90),"This general space is over 90m2, please ensure that this space is entered as separate spaces if it usually used as separate spaces",
AND($I41="Open plan/ semi-open general",$J41&lt;27),"Open plan general space under 27m2",
AND(OR($K41=0,ISBLANK($K41)), $I41="Non-net"),"Non-net area not recorded in non-net space"
),
" ")</f>
        <v xml:space="preserve"> </v>
      </c>
      <c r="M41" s="144"/>
      <c r="N41" s="144"/>
      <c r="O41" s="144"/>
      <c r="P41" s="144"/>
      <c r="Q41" s="144"/>
      <c r="R41" s="171"/>
      <c r="S41" s="147">
        <f>NCA_Calculations!$P$53</f>
        <v>0</v>
      </c>
      <c r="T41" s="147">
        <f>NCA_Calculations!$Q$53</f>
        <v>0</v>
      </c>
      <c r="U41" s="144"/>
      <c r="V41" s="144"/>
      <c r="W41" s="149" t="str" cm="1">
        <f t="array" ref="W41">_xlfn.IFNA(
_xlfn.IFS(
ISBLANK($U41),"Missing space use.",
AND('Establishment details'!$C$14="Secondary",$V41="Classbase"),"Invalid Status type",
AND(OR( $V41="Classbase", $V41="Teaching", $V41="Early years",$V41="SEND resourced"), NOT(ISBLANK($M41))),"Space with status type and unusable type.",
AND($V41= "Classbase",'Establishment details'!$C$22&gt;=10), "Classbase status is only valid in schools with a primary element.",
AND($I41= "Large",$N41 &gt; 3.5), "Large rooms with less than 3.5m height.",
AND(OR($V41="Light practical (science)",$V41="Light practical (science)",$V41="Heavy practical (workshops)", $V41="Heavy practical (clean)"), OR($O41=0,ISBLANK($O41))),"Missing sinks count for light and heavy practical spaces.",
AND($M41 = "Other",ISBLANK($R41)), "Invalid unusable type / missing note for other unusable type."
),
" ")</f>
        <v>Missing space use.</v>
      </c>
    </row>
    <row r="42" spans="2:23" ht="15.75" x14ac:dyDescent="0.25">
      <c r="B42" s="143"/>
      <c r="C42" s="143"/>
      <c r="D42" s="144"/>
      <c r="E42" s="144"/>
      <c r="F42" s="147" t="str" cm="1">
        <f t="array" ref="F42">_xlfn.IFNA(CONCATENATE(_xlfn.IFS($D42="Mezzanine",LEFT($D42,1), $D42="Ground Floor",LEFT($D42,1),$D42="Basment ",LEFT($D42,1), $D42="1st Floor", "0"&amp;LEFT($D42,1), $D42="2nd Floor", "0"&amp;LEFT($D42,1), $D42="3rd Floor", "0"&amp;LEFT($D42,1), $D42="4th Floor", "0"&amp;LEFT($D42,1), $D42="5th Floor", "0"&amp;LEFT($D42,1), $D42="6th Floor", "0"&amp;LEFT($D42,1),$D42="7th Floor", "0"&amp;LEFT($D42,1),$D42="8th Floor", "0"&amp;LEFT($D42,1),$D42="9th Floor", "0"&amp;LEFT($D42,1),$D42="10th Floor", LEFT($D42,2),$D42="11th Floor", LEFT($D42,2),$D42="12th Floor", LEFT($D42,2),$D42="13th Floor", LEFT($D42,2), $D42="Lower Ground", LEFT($D42)&amp;IF(ISNUMBER(FIND(" ",$D42)),MID($D42,FIND(" ",$D42)+1,1),"")&amp;IF(ISNUMBER(FIND(" ",$D42,FIND(" ",$D42)+1)),MID($D42,FIND(" ",$D42,FIND(" ",$D42)+1)+1,1),""),$D42="Upper Ground", LEFT($D42)&amp;IF(ISNUMBER(FIND(" ",$D42)),MID($D42,FIND(" ",$D42)+1,1),"")&amp;IF(ISNUMBER(FIND(" ",$D42,FIND(" ",$D42)+1)),MID($D42,FIND(" ",$D42,FIND(" ",$D42)+1)+1,1),"")),".0",$E42), " ")</f>
        <v xml:space="preserve"> </v>
      </c>
      <c r="G42" s="144"/>
      <c r="H42" s="144"/>
      <c r="I42" s="144"/>
      <c r="J42" s="144"/>
      <c r="K42" s="144"/>
      <c r="L42" s="149" t="str" cm="1">
        <f t="array" ref="L42">_xlfn.IFNA(
_xlfn.IFS(
AND($F42=" ",$G42=" ",$H42=" "),"Please update all three: Surveyor Room Reference, Establishment Room Reference and Establishment Room Name",
AND(OR($I42="General",$I42="Open plan/ semi-open general",$I42="Fitted",$I42="Light practical (science)",$I42="Light practical (other)",$I42="Heavy practical (workshops)",$I42="Heavy practical (clean)",$I42="Large",$I42="Storage"),$J42=0,$K42=0),"Please update Net Area or Non-net Area",
AND($B42&lt;&gt;"OUT",$J42=0,$I42&lt;&gt;"Non-net",$M42="85% Circulation"),"Net area not recorded for spaces with 85% circulation unusable type",
AND(OR($I42="General",$I42="Open plan/ semi-open general",$I42="Fitted",$I42="Light practical (science)",$I42="Light practical (other)",$I42="Heavy practical (workshops)",$I42="Heavy practical (clean)",$I42="Large",$I42="Storage"),OR($J42=0,ISBLANK($J42))),"Net area not recorded in net spaces",
AND(OR($I42="Non-net",$I42="Outdoor space"),$J42&gt;0),"Net Area Recorded in Non-net space",
AND($I42="General",$J42&gt;90),"This general space is over 90m2, please ensure that this space is entered as separate spaces if it usually used as separate spaces",
AND($I42="Open plan/ semi-open general",$J42&lt;27),"Open plan general space under 27m2",
AND(OR($K42=0,ISBLANK($K42)), $I42="Non-net"),"Non-net area not recorded in non-net space"
),
" ")</f>
        <v xml:space="preserve"> </v>
      </c>
      <c r="M42" s="144"/>
      <c r="N42" s="144"/>
      <c r="O42" s="144"/>
      <c r="P42" s="144"/>
      <c r="Q42" s="144"/>
      <c r="R42" s="171"/>
      <c r="S42" s="147">
        <f>NCA_Calculations!$P$54</f>
        <v>0</v>
      </c>
      <c r="T42" s="147">
        <f>NCA_Calculations!$Q$54</f>
        <v>0</v>
      </c>
      <c r="U42" s="144"/>
      <c r="V42" s="144"/>
      <c r="W42" s="149" t="str" cm="1">
        <f t="array" ref="W42">_xlfn.IFNA(
_xlfn.IFS(
ISBLANK($U42),"Missing space use.",
AND('Establishment details'!$C$14="Secondary",$V42="Classbase"),"Invalid Status type",
AND(OR( $V42="Classbase", $V42="Teaching", $V42="Early years",$V42="SEND resourced"), NOT(ISBLANK($M42))),"Space with status type and unusable type.",
AND($V42= "Classbase",'Establishment details'!$C$22&gt;=10), "Classbase status is only valid in schools with a primary element.",
AND($I42= "Large",$N42 &gt; 3.5), "Large rooms with less than 3.5m height.",
AND(OR($V42="Light practical (science)",$V42="Light practical (science)",$V42="Heavy practical (workshops)", $V42="Heavy practical (clean)"), OR($O42=0,ISBLANK($O42))),"Missing sinks count for light and heavy practical spaces.",
AND($M42 = "Other",ISBLANK($R42)), "Invalid unusable type / missing note for other unusable type."
),
" ")</f>
        <v>Missing space use.</v>
      </c>
    </row>
    <row r="43" spans="2:23" ht="15.75" x14ac:dyDescent="0.25">
      <c r="B43" s="143"/>
      <c r="C43" s="143"/>
      <c r="D43" s="144"/>
      <c r="E43" s="144"/>
      <c r="F43" s="147" t="str" cm="1">
        <f t="array" ref="F43">_xlfn.IFNA(CONCATENATE(_xlfn.IFS($D43="Mezzanine",LEFT($D43,1), $D43="Ground Floor",LEFT($D43,1),$D43="Basment ",LEFT($D43,1), $D43="1st Floor", "0"&amp;LEFT($D43,1), $D43="2nd Floor", "0"&amp;LEFT($D43,1), $D43="3rd Floor", "0"&amp;LEFT($D43,1), $D43="4th Floor", "0"&amp;LEFT($D43,1), $D43="5th Floor", "0"&amp;LEFT($D43,1), $D43="6th Floor", "0"&amp;LEFT($D43,1),$D43="7th Floor", "0"&amp;LEFT($D43,1),$D43="8th Floor", "0"&amp;LEFT($D43,1),$D43="9th Floor", "0"&amp;LEFT($D43,1),$D43="10th Floor", LEFT($D43,2),$D43="11th Floor", LEFT($D43,2),$D43="12th Floor", LEFT($D43,2),$D43="13th Floor", LEFT($D43,2), $D43="Lower Ground", LEFT($D43)&amp;IF(ISNUMBER(FIND(" ",$D43)),MID($D43,FIND(" ",$D43)+1,1),"")&amp;IF(ISNUMBER(FIND(" ",$D43,FIND(" ",$D43)+1)),MID($D43,FIND(" ",$D43,FIND(" ",$D43)+1)+1,1),""),$D43="Upper Ground", LEFT($D43)&amp;IF(ISNUMBER(FIND(" ",$D43)),MID($D43,FIND(" ",$D43)+1,1),"")&amp;IF(ISNUMBER(FIND(" ",$D43,FIND(" ",$D43)+1)),MID($D43,FIND(" ",$D43,FIND(" ",$D43)+1)+1,1),"")),".0",$E43), " ")</f>
        <v xml:space="preserve"> </v>
      </c>
      <c r="G43" s="144"/>
      <c r="H43" s="144"/>
      <c r="I43" s="144"/>
      <c r="J43" s="144"/>
      <c r="K43" s="144"/>
      <c r="L43" s="149" t="str" cm="1">
        <f t="array" ref="L43">_xlfn.IFNA(
_xlfn.IFS(
AND($F43=" ",$G43=" ",$H43=" "),"Please update all three: Surveyor Room Reference, Establishment Room Reference and Establishment Room Name",
AND(OR($I43="General",$I43="Open plan/ semi-open general",$I43="Fitted",$I43="Light practical (science)",$I43="Light practical (other)",$I43="Heavy practical (workshops)",$I43="Heavy practical (clean)",$I43="Large",$I43="Storage"),$J43=0,$K43=0),"Please update Net Area or Non-net Area",
AND($B43&lt;&gt;"OUT",$J43=0,$I43&lt;&gt;"Non-net",$M43="85% Circulation"),"Net area not recorded for spaces with 85% circulation unusable type",
AND(OR($I43="General",$I43="Open plan/ semi-open general",$I43="Fitted",$I43="Light practical (science)",$I43="Light practical (other)",$I43="Heavy practical (workshops)",$I43="Heavy practical (clean)",$I43="Large",$I43="Storage"),OR($J43=0,ISBLANK($J43))),"Net area not recorded in net spaces",
AND(OR($I43="Non-net",$I43="Outdoor space"),$J43&gt;0),"Net Area Recorded in Non-net space",
AND($I43="General",$J43&gt;90),"This general space is over 90m2, please ensure that this space is entered as separate spaces if it usually used as separate spaces",
AND($I43="Open plan/ semi-open general",$J43&lt;27),"Open plan general space under 27m2",
AND(OR($K43=0,ISBLANK($K43)), $I43="Non-net"),"Non-net area not recorded in non-net space"
),
" ")</f>
        <v xml:space="preserve"> </v>
      </c>
      <c r="M43" s="144"/>
      <c r="N43" s="144"/>
      <c r="O43" s="144"/>
      <c r="P43" s="144"/>
      <c r="Q43" s="144"/>
      <c r="R43" s="171"/>
      <c r="S43" s="147">
        <f>NCA_Calculations!$P$55</f>
        <v>0</v>
      </c>
      <c r="T43" s="147">
        <f>NCA_Calculations!$Q$55</f>
        <v>0</v>
      </c>
      <c r="U43" s="144"/>
      <c r="V43" s="144"/>
      <c r="W43" s="149" t="str" cm="1">
        <f t="array" ref="W43">_xlfn.IFNA(
_xlfn.IFS(
ISBLANK($U43),"Missing space use.",
AND('Establishment details'!$C$14="Secondary",$V43="Classbase"),"Invalid Status type",
AND(OR( $V43="Classbase", $V43="Teaching", $V43="Early years",$V43="SEND resourced"), NOT(ISBLANK($M43))),"Space with status type and unusable type.",
AND($V43= "Classbase",'Establishment details'!$C$22&gt;=10), "Classbase status is only valid in schools with a primary element.",
AND($I43= "Large",$N43 &gt; 3.5), "Large rooms with less than 3.5m height.",
AND(OR($V43="Light practical (science)",$V43="Light practical (science)",$V43="Heavy practical (workshops)", $V43="Heavy practical (clean)"), OR($O43=0,ISBLANK($O43))),"Missing sinks count for light and heavy practical spaces.",
AND($M43 = "Other",ISBLANK($R43)), "Invalid unusable type / missing note for other unusable type."
),
" ")</f>
        <v>Missing space use.</v>
      </c>
    </row>
    <row r="44" spans="2:23" ht="15.75" x14ac:dyDescent="0.25">
      <c r="B44" s="143"/>
      <c r="C44" s="143"/>
      <c r="D44" s="144"/>
      <c r="E44" s="144"/>
      <c r="F44" s="147" t="str" cm="1">
        <f t="array" ref="F44">_xlfn.IFNA(CONCATENATE(_xlfn.IFS($D44="Mezzanine",LEFT($D44,1), $D44="Ground Floor",LEFT($D44,1),$D44="Basment ",LEFT($D44,1), $D44="1st Floor", "0"&amp;LEFT($D44,1), $D44="2nd Floor", "0"&amp;LEFT($D44,1), $D44="3rd Floor", "0"&amp;LEFT($D44,1), $D44="4th Floor", "0"&amp;LEFT($D44,1), $D44="5th Floor", "0"&amp;LEFT($D44,1), $D44="6th Floor", "0"&amp;LEFT($D44,1),$D44="7th Floor", "0"&amp;LEFT($D44,1),$D44="8th Floor", "0"&amp;LEFT($D44,1),$D44="9th Floor", "0"&amp;LEFT($D44,1),$D44="10th Floor", LEFT($D44,2),$D44="11th Floor", LEFT($D44,2),$D44="12th Floor", LEFT($D44,2),$D44="13th Floor", LEFT($D44,2), $D44="Lower Ground", LEFT($D44)&amp;IF(ISNUMBER(FIND(" ",$D44)),MID($D44,FIND(" ",$D44)+1,1),"")&amp;IF(ISNUMBER(FIND(" ",$D44,FIND(" ",$D44)+1)),MID($D44,FIND(" ",$D44,FIND(" ",$D44)+1)+1,1),""),$D44="Upper Ground", LEFT($D44)&amp;IF(ISNUMBER(FIND(" ",$D44)),MID($D44,FIND(" ",$D44)+1,1),"")&amp;IF(ISNUMBER(FIND(" ",$D44,FIND(" ",$D44)+1)),MID($D44,FIND(" ",$D44,FIND(" ",$D44)+1)+1,1),"")),".0",$E44), " ")</f>
        <v xml:space="preserve"> </v>
      </c>
      <c r="G44" s="144"/>
      <c r="H44" s="144"/>
      <c r="I44" s="144"/>
      <c r="J44" s="144"/>
      <c r="K44" s="144"/>
      <c r="L44" s="149" t="str" cm="1">
        <f t="array" ref="L44">_xlfn.IFNA(
_xlfn.IFS(
AND($F44=" ",$G44=" ",$H44=" "),"Please update all three: Surveyor Room Reference, Establishment Room Reference and Establishment Room Name",
AND(OR($I44="General",$I44="Open plan/ semi-open general",$I44="Fitted",$I44="Light practical (science)",$I44="Light practical (other)",$I44="Heavy practical (workshops)",$I44="Heavy practical (clean)",$I44="Large",$I44="Storage"),$J44=0,$K44=0),"Please update Net Area or Non-net Area",
AND($B44&lt;&gt;"OUT",$J44=0,$I44&lt;&gt;"Non-net",$M44="85% Circulation"),"Net area not recorded for spaces with 85% circulation unusable type",
AND(OR($I44="General",$I44="Open plan/ semi-open general",$I44="Fitted",$I44="Light practical (science)",$I44="Light practical (other)",$I44="Heavy practical (workshops)",$I44="Heavy practical (clean)",$I44="Large",$I44="Storage"),OR($J44=0,ISBLANK($J44))),"Net area not recorded in net spaces",
AND(OR($I44="Non-net",$I44="Outdoor space"),$J44&gt;0),"Net Area Recorded in Non-net space",
AND($I44="General",$J44&gt;90),"This general space is over 90m2, please ensure that this space is entered as separate spaces if it usually used as separate spaces",
AND($I44="Open plan/ semi-open general",$J44&lt;27),"Open plan general space under 27m2",
AND(OR($K44=0,ISBLANK($K44)), $I44="Non-net"),"Non-net area not recorded in non-net space"
),
" ")</f>
        <v xml:space="preserve"> </v>
      </c>
      <c r="M44" s="144"/>
      <c r="N44" s="144"/>
      <c r="O44" s="144"/>
      <c r="P44" s="144"/>
      <c r="Q44" s="144"/>
      <c r="R44" s="171"/>
      <c r="S44" s="147">
        <f>NCA_Calculations!$P$56</f>
        <v>0</v>
      </c>
      <c r="T44" s="147">
        <f>NCA_Calculations!$Q$56</f>
        <v>0</v>
      </c>
      <c r="U44" s="144"/>
      <c r="V44" s="144"/>
      <c r="W44" s="149" t="str" cm="1">
        <f t="array" ref="W44">_xlfn.IFNA(
_xlfn.IFS(
ISBLANK($U44),"Missing space use.",
AND('Establishment details'!$C$14="Secondary",$V44="Classbase"),"Invalid Status type",
AND(OR( $V44="Classbase", $V44="Teaching", $V44="Early years",$V44="SEND resourced"), NOT(ISBLANK($M44))),"Space with status type and unusable type.",
AND($V44= "Classbase",'Establishment details'!$C$22&gt;=10), "Classbase status is only valid in schools with a primary element.",
AND($I44= "Large",$N44 &gt; 3.5), "Large rooms with less than 3.5m height.",
AND(OR($V44="Light practical (science)",$V44="Light practical (science)",$V44="Heavy practical (workshops)", $V44="Heavy practical (clean)"), OR($O44=0,ISBLANK($O44))),"Missing sinks count for light and heavy practical spaces.",
AND($M44 = "Other",ISBLANK($R44)), "Invalid unusable type / missing note for other unusable type."
),
" ")</f>
        <v>Missing space use.</v>
      </c>
    </row>
    <row r="45" spans="2:23" ht="15.75" x14ac:dyDescent="0.25">
      <c r="B45" s="143"/>
      <c r="C45" s="143"/>
      <c r="D45" s="144"/>
      <c r="E45" s="144"/>
      <c r="F45" s="147" t="str" cm="1">
        <f t="array" ref="F45">_xlfn.IFNA(CONCATENATE(_xlfn.IFS($D45="Mezzanine",LEFT($D45,1), $D45="Ground Floor",LEFT($D45,1),$D45="Basment ",LEFT($D45,1), $D45="1st Floor", "0"&amp;LEFT($D45,1), $D45="2nd Floor", "0"&amp;LEFT($D45,1), $D45="3rd Floor", "0"&amp;LEFT($D45,1), $D45="4th Floor", "0"&amp;LEFT($D45,1), $D45="5th Floor", "0"&amp;LEFT($D45,1), $D45="6th Floor", "0"&amp;LEFT($D45,1),$D45="7th Floor", "0"&amp;LEFT($D45,1),$D45="8th Floor", "0"&amp;LEFT($D45,1),$D45="9th Floor", "0"&amp;LEFT($D45,1),$D45="10th Floor", LEFT($D45,2),$D45="11th Floor", LEFT($D45,2),$D45="12th Floor", LEFT($D45,2),$D45="13th Floor", LEFT($D45,2), $D45="Lower Ground", LEFT($D45)&amp;IF(ISNUMBER(FIND(" ",$D45)),MID($D45,FIND(" ",$D45)+1,1),"")&amp;IF(ISNUMBER(FIND(" ",$D45,FIND(" ",$D45)+1)),MID($D45,FIND(" ",$D45,FIND(" ",$D45)+1)+1,1),""),$D45="Upper Ground", LEFT($D45)&amp;IF(ISNUMBER(FIND(" ",$D45)),MID($D45,FIND(" ",$D45)+1,1),"")&amp;IF(ISNUMBER(FIND(" ",$D45,FIND(" ",$D45)+1)),MID($D45,FIND(" ",$D45,FIND(" ",$D45)+1)+1,1),"")),".0",$E45), " ")</f>
        <v xml:space="preserve"> </v>
      </c>
      <c r="G45" s="144"/>
      <c r="H45" s="144"/>
      <c r="I45" s="144"/>
      <c r="J45" s="144"/>
      <c r="K45" s="144"/>
      <c r="L45" s="149" t="str" cm="1">
        <f t="array" ref="L45">_xlfn.IFNA(
_xlfn.IFS(
AND($F45=" ",$G45=" ",$H45=" "),"Please update all three: Surveyor Room Reference, Establishment Room Reference and Establishment Room Name",
AND(OR($I45="General",$I45="Open plan/ semi-open general",$I45="Fitted",$I45="Light practical (science)",$I45="Light practical (other)",$I45="Heavy practical (workshops)",$I45="Heavy practical (clean)",$I45="Large",$I45="Storage"),$J45=0,$K45=0),"Please update Net Area or Non-net Area",
AND($B45&lt;&gt;"OUT",$J45=0,$I45&lt;&gt;"Non-net",$M45="85% Circulation"),"Net area not recorded for spaces with 85% circulation unusable type",
AND(OR($I45="General",$I45="Open plan/ semi-open general",$I45="Fitted",$I45="Light practical (science)",$I45="Light practical (other)",$I45="Heavy practical (workshops)",$I45="Heavy practical (clean)",$I45="Large",$I45="Storage"),OR($J45=0,ISBLANK($J45))),"Net area not recorded in net spaces",
AND(OR($I45="Non-net",$I45="Outdoor space"),$J45&gt;0),"Net Area Recorded in Non-net space",
AND($I45="General",$J45&gt;90),"This general space is over 90m2, please ensure that this space is entered as separate spaces if it usually used as separate spaces",
AND($I45="Open plan/ semi-open general",$J45&lt;27),"Open plan general space under 27m2",
AND(OR($K45=0,ISBLANK($K45)), $I45="Non-net"),"Non-net area not recorded in non-net space"
),
" ")</f>
        <v xml:space="preserve"> </v>
      </c>
      <c r="M45" s="144"/>
      <c r="N45" s="144"/>
      <c r="O45" s="144"/>
      <c r="P45" s="144"/>
      <c r="Q45" s="144"/>
      <c r="R45" s="171"/>
      <c r="S45" s="147">
        <f>NCA_Calculations!$P$57</f>
        <v>0</v>
      </c>
      <c r="T45" s="147">
        <f>NCA_Calculations!$Q$57</f>
        <v>0</v>
      </c>
      <c r="U45" s="144"/>
      <c r="V45" s="144"/>
      <c r="W45" s="149" t="str" cm="1">
        <f t="array" ref="W45">_xlfn.IFNA(
_xlfn.IFS(
ISBLANK($U45),"Missing space use.",
AND('Establishment details'!$C$14="Secondary",$V45="Classbase"),"Invalid Status type",
AND(OR( $V45="Classbase", $V45="Teaching", $V45="Early years",$V45="SEND resourced"), NOT(ISBLANK($M45))),"Space with status type and unusable type.",
AND($V45= "Classbase",'Establishment details'!$C$22&gt;=10), "Classbase status is only valid in schools with a primary element.",
AND($I45= "Large",$N45 &gt; 3.5), "Large rooms with less than 3.5m height.",
AND(OR($V45="Light practical (science)",$V45="Light practical (science)",$V45="Heavy practical (workshops)", $V45="Heavy practical (clean)"), OR($O45=0,ISBLANK($O45))),"Missing sinks count for light and heavy practical spaces.",
AND($M45 = "Other",ISBLANK($R45)), "Invalid unusable type / missing note for other unusable type."
),
" ")</f>
        <v>Missing space use.</v>
      </c>
    </row>
    <row r="46" spans="2:23" ht="15.75" x14ac:dyDescent="0.25">
      <c r="B46" s="143"/>
      <c r="C46" s="143"/>
      <c r="D46" s="144"/>
      <c r="E46" s="144"/>
      <c r="F46" s="147" t="str" cm="1">
        <f t="array" ref="F46">_xlfn.IFNA(CONCATENATE(_xlfn.IFS($D46="Mezzanine",LEFT($D46,1), $D46="Ground Floor",LEFT($D46,1),$D46="Basment ",LEFT($D46,1), $D46="1st Floor", "0"&amp;LEFT($D46,1), $D46="2nd Floor", "0"&amp;LEFT($D46,1), $D46="3rd Floor", "0"&amp;LEFT($D46,1), $D46="4th Floor", "0"&amp;LEFT($D46,1), $D46="5th Floor", "0"&amp;LEFT($D46,1), $D46="6th Floor", "0"&amp;LEFT($D46,1),$D46="7th Floor", "0"&amp;LEFT($D46,1),$D46="8th Floor", "0"&amp;LEFT($D46,1),$D46="9th Floor", "0"&amp;LEFT($D46,1),$D46="10th Floor", LEFT($D46,2),$D46="11th Floor", LEFT($D46,2),$D46="12th Floor", LEFT($D46,2),$D46="13th Floor", LEFT($D46,2), $D46="Lower Ground", LEFT($D46)&amp;IF(ISNUMBER(FIND(" ",$D46)),MID($D46,FIND(" ",$D46)+1,1),"")&amp;IF(ISNUMBER(FIND(" ",$D46,FIND(" ",$D46)+1)),MID($D46,FIND(" ",$D46,FIND(" ",$D46)+1)+1,1),""),$D46="Upper Ground", LEFT($D46)&amp;IF(ISNUMBER(FIND(" ",$D46)),MID($D46,FIND(" ",$D46)+1,1),"")&amp;IF(ISNUMBER(FIND(" ",$D46,FIND(" ",$D46)+1)),MID($D46,FIND(" ",$D46,FIND(" ",$D46)+1)+1,1),"")),".0",$E46), " ")</f>
        <v xml:space="preserve"> </v>
      </c>
      <c r="G46" s="144"/>
      <c r="H46" s="144"/>
      <c r="I46" s="144"/>
      <c r="J46" s="144"/>
      <c r="K46" s="144"/>
      <c r="L46" s="149" t="str" cm="1">
        <f t="array" ref="L46">_xlfn.IFNA(
_xlfn.IFS(
AND($F46=" ",$G46=" ",$H46=" "),"Please update all three: Surveyor Room Reference, Establishment Room Reference and Establishment Room Name",
AND(OR($I46="General",$I46="Open plan/ semi-open general",$I46="Fitted",$I46="Light practical (science)",$I46="Light practical (other)",$I46="Heavy practical (workshops)",$I46="Heavy practical (clean)",$I46="Large",$I46="Storage"),$J46=0,$K46=0),"Please update Net Area or Non-net Area",
AND($B46&lt;&gt;"OUT",$J46=0,$I46&lt;&gt;"Non-net",$M46="85% Circulation"),"Net area not recorded for spaces with 85% circulation unusable type",
AND(OR($I46="General",$I46="Open plan/ semi-open general",$I46="Fitted",$I46="Light practical (science)",$I46="Light practical (other)",$I46="Heavy practical (workshops)",$I46="Heavy practical (clean)",$I46="Large",$I46="Storage"),OR($J46=0,ISBLANK($J46))),"Net area not recorded in net spaces",
AND(OR($I46="Non-net",$I46="Outdoor space"),$J46&gt;0),"Net Area Recorded in Non-net space",
AND($I46="General",$J46&gt;90),"This general space is over 90m2, please ensure that this space is entered as separate spaces if it usually used as separate spaces",
AND($I46="Open plan/ semi-open general",$J46&lt;27),"Open plan general space under 27m2",
AND(OR($K46=0,ISBLANK($K46)), $I46="Non-net"),"Non-net area not recorded in non-net space"
),
" ")</f>
        <v xml:space="preserve"> </v>
      </c>
      <c r="M46" s="144"/>
      <c r="N46" s="144"/>
      <c r="O46" s="144"/>
      <c r="P46" s="144"/>
      <c r="Q46" s="144"/>
      <c r="R46" s="171"/>
      <c r="S46" s="147">
        <f>NCA_Calculations!$P$58</f>
        <v>0</v>
      </c>
      <c r="T46" s="147">
        <f>NCA_Calculations!$Q$58</f>
        <v>0</v>
      </c>
      <c r="U46" s="144"/>
      <c r="V46" s="144"/>
      <c r="W46" s="149" t="str" cm="1">
        <f t="array" ref="W46">_xlfn.IFNA(
_xlfn.IFS(
ISBLANK($U46),"Missing space use.",
AND('Establishment details'!$C$14="Secondary",$V46="Classbase"),"Invalid Status type",
AND(OR( $V46="Classbase", $V46="Teaching", $V46="Early years",$V46="SEND resourced"), NOT(ISBLANK($M46))),"Space with status type and unusable type.",
AND($V46= "Classbase",'Establishment details'!$C$22&gt;=10), "Classbase status is only valid in schools with a primary element.",
AND($I46= "Large",$N46 &gt; 3.5), "Large rooms with less than 3.5m height.",
AND(OR($V46="Light practical (science)",$V46="Light practical (science)",$V46="Heavy practical (workshops)", $V46="Heavy practical (clean)"), OR($O46=0,ISBLANK($O46))),"Missing sinks count for light and heavy practical spaces.",
AND($M46 = "Other",ISBLANK($R46)), "Invalid unusable type / missing note for other unusable type."
),
" ")</f>
        <v>Missing space use.</v>
      </c>
    </row>
    <row r="47" spans="2:23" ht="15.75" x14ac:dyDescent="0.25">
      <c r="B47" s="143"/>
      <c r="C47" s="143"/>
      <c r="D47" s="144"/>
      <c r="E47" s="144"/>
      <c r="F47" s="147" t="str" cm="1">
        <f t="array" ref="F47">_xlfn.IFNA(CONCATENATE(_xlfn.IFS($D47="Mezzanine",LEFT($D47,1), $D47="Ground Floor",LEFT($D47,1),$D47="Basment ",LEFT($D47,1), $D47="1st Floor", "0"&amp;LEFT($D47,1), $D47="2nd Floor", "0"&amp;LEFT($D47,1), $D47="3rd Floor", "0"&amp;LEFT($D47,1), $D47="4th Floor", "0"&amp;LEFT($D47,1), $D47="5th Floor", "0"&amp;LEFT($D47,1), $D47="6th Floor", "0"&amp;LEFT($D47,1),$D47="7th Floor", "0"&amp;LEFT($D47,1),$D47="8th Floor", "0"&amp;LEFT($D47,1),$D47="9th Floor", "0"&amp;LEFT($D47,1),$D47="10th Floor", LEFT($D47,2),$D47="11th Floor", LEFT($D47,2),$D47="12th Floor", LEFT($D47,2),$D47="13th Floor", LEFT($D47,2), $D47="Lower Ground", LEFT($D47)&amp;IF(ISNUMBER(FIND(" ",$D47)),MID($D47,FIND(" ",$D47)+1,1),"")&amp;IF(ISNUMBER(FIND(" ",$D47,FIND(" ",$D47)+1)),MID($D47,FIND(" ",$D47,FIND(" ",$D47)+1)+1,1),""),$D47="Upper Ground", LEFT($D47)&amp;IF(ISNUMBER(FIND(" ",$D47)),MID($D47,FIND(" ",$D47)+1,1),"")&amp;IF(ISNUMBER(FIND(" ",$D47,FIND(" ",$D47)+1)),MID($D47,FIND(" ",$D47,FIND(" ",$D47)+1)+1,1),"")),".0",$E47), " ")</f>
        <v xml:space="preserve"> </v>
      </c>
      <c r="G47" s="144"/>
      <c r="H47" s="144"/>
      <c r="I47" s="144"/>
      <c r="J47" s="144"/>
      <c r="K47" s="144"/>
      <c r="L47" s="149" t="str" cm="1">
        <f t="array" ref="L47">_xlfn.IFNA(
_xlfn.IFS(
AND($F47=" ",$G47=" ",$H47=" "),"Please update all three: Surveyor Room Reference, Establishment Room Reference and Establishment Room Name",
AND(OR($I47="General",$I47="Open plan/ semi-open general",$I47="Fitted",$I47="Light practical (science)",$I47="Light practical (other)",$I47="Heavy practical (workshops)",$I47="Heavy practical (clean)",$I47="Large",$I47="Storage"),$J47=0,$K47=0),"Please update Net Area or Non-net Area",
AND($B47&lt;&gt;"OUT",$J47=0,$I47&lt;&gt;"Non-net",$M47="85% Circulation"),"Net area not recorded for spaces with 85% circulation unusable type",
AND(OR($I47="General",$I47="Open plan/ semi-open general",$I47="Fitted",$I47="Light practical (science)",$I47="Light practical (other)",$I47="Heavy practical (workshops)",$I47="Heavy practical (clean)",$I47="Large",$I47="Storage"),OR($J47=0,ISBLANK($J47))),"Net area not recorded in net spaces",
AND(OR($I47="Non-net",$I47="Outdoor space"),$J47&gt;0),"Net Area Recorded in Non-net space",
AND($I47="General",$J47&gt;90),"This general space is over 90m2, please ensure that this space is entered as separate spaces if it usually used as separate spaces",
AND($I47="Open plan/ semi-open general",$J47&lt;27),"Open plan general space under 27m2",
AND(OR($K47=0,ISBLANK($K47)), $I47="Non-net"),"Non-net area not recorded in non-net space"
),
" ")</f>
        <v xml:space="preserve"> </v>
      </c>
      <c r="M47" s="144"/>
      <c r="N47" s="144"/>
      <c r="O47" s="144"/>
      <c r="P47" s="144"/>
      <c r="Q47" s="144"/>
      <c r="R47" s="171"/>
      <c r="S47" s="147">
        <f>NCA_Calculations!$P$59</f>
        <v>0</v>
      </c>
      <c r="T47" s="147">
        <f>NCA_Calculations!$Q$59</f>
        <v>0</v>
      </c>
      <c r="U47" s="144"/>
      <c r="V47" s="144"/>
      <c r="W47" s="149" t="str" cm="1">
        <f t="array" ref="W47">_xlfn.IFNA(
_xlfn.IFS(
ISBLANK($U47),"Missing space use.",
AND('Establishment details'!$C$14="Secondary",$V47="Classbase"),"Invalid Status type",
AND(OR( $V47="Classbase", $V47="Teaching", $V47="Early years",$V47="SEND resourced"), NOT(ISBLANK($M47))),"Space with status type and unusable type.",
AND($V47= "Classbase",'Establishment details'!$C$22&gt;=10), "Classbase status is only valid in schools with a primary element.",
AND($I47= "Large",$N47 &gt; 3.5), "Large rooms with less than 3.5m height.",
AND(OR($V47="Light practical (science)",$V47="Light practical (science)",$V47="Heavy practical (workshops)", $V47="Heavy practical (clean)"), OR($O47=0,ISBLANK($O47))),"Missing sinks count for light and heavy practical spaces.",
AND($M47 = "Other",ISBLANK($R47)), "Invalid unusable type / missing note for other unusable type."
),
" ")</f>
        <v>Missing space use.</v>
      </c>
    </row>
    <row r="48" spans="2:23" ht="15.75" x14ac:dyDescent="0.25">
      <c r="B48" s="143"/>
      <c r="C48" s="143"/>
      <c r="D48" s="144"/>
      <c r="E48" s="144"/>
      <c r="F48" s="147" t="str" cm="1">
        <f t="array" ref="F48">_xlfn.IFNA(CONCATENATE(_xlfn.IFS($D48="Mezzanine",LEFT($D48,1), $D48="Ground Floor",LEFT($D48,1),$D48="Basment ",LEFT($D48,1), $D48="1st Floor", "0"&amp;LEFT($D48,1), $D48="2nd Floor", "0"&amp;LEFT($D48,1), $D48="3rd Floor", "0"&amp;LEFT($D48,1), $D48="4th Floor", "0"&amp;LEFT($D48,1), $D48="5th Floor", "0"&amp;LEFT($D48,1), $D48="6th Floor", "0"&amp;LEFT($D48,1),$D48="7th Floor", "0"&amp;LEFT($D48,1),$D48="8th Floor", "0"&amp;LEFT($D48,1),$D48="9th Floor", "0"&amp;LEFT($D48,1),$D48="10th Floor", LEFT($D48,2),$D48="11th Floor", LEFT($D48,2),$D48="12th Floor", LEFT($D48,2),$D48="13th Floor", LEFT($D48,2), $D48="Lower Ground", LEFT($D48)&amp;IF(ISNUMBER(FIND(" ",$D48)),MID($D48,FIND(" ",$D48)+1,1),"")&amp;IF(ISNUMBER(FIND(" ",$D48,FIND(" ",$D48)+1)),MID($D48,FIND(" ",$D48,FIND(" ",$D48)+1)+1,1),""),$D48="Upper Ground", LEFT($D48)&amp;IF(ISNUMBER(FIND(" ",$D48)),MID($D48,FIND(" ",$D48)+1,1),"")&amp;IF(ISNUMBER(FIND(" ",$D48,FIND(" ",$D48)+1)),MID($D48,FIND(" ",$D48,FIND(" ",$D48)+1)+1,1),"")),".0",$E48), " ")</f>
        <v xml:space="preserve"> </v>
      </c>
      <c r="G48" s="144"/>
      <c r="H48" s="144"/>
      <c r="I48" s="144"/>
      <c r="J48" s="144"/>
      <c r="K48" s="144"/>
      <c r="L48" s="149" t="str" cm="1">
        <f t="array" ref="L48">_xlfn.IFNA(
_xlfn.IFS(
AND($F48=" ",$G48=" ",$H48=" "),"Please update all three: Surveyor Room Reference, Establishment Room Reference and Establishment Room Name",
AND(OR($I48="General",$I48="Open plan/ semi-open general",$I48="Fitted",$I48="Light practical (science)",$I48="Light practical (other)",$I48="Heavy practical (workshops)",$I48="Heavy practical (clean)",$I48="Large",$I48="Storage"),$J48=0,$K48=0),"Please update Net Area or Non-net Area",
AND($B48&lt;&gt;"OUT",$J48=0,$I48&lt;&gt;"Non-net",$M48="85% Circulation"),"Net area not recorded for spaces with 85% circulation unusable type",
AND(OR($I48="General",$I48="Open plan/ semi-open general",$I48="Fitted",$I48="Light practical (science)",$I48="Light practical (other)",$I48="Heavy practical (workshops)",$I48="Heavy practical (clean)",$I48="Large",$I48="Storage"),OR($J48=0,ISBLANK($J48))),"Net area not recorded in net spaces",
AND(OR($I48="Non-net",$I48="Outdoor space"),$J48&gt;0),"Net Area Recorded in Non-net space",
AND($I48="General",$J48&gt;90),"This general space is over 90m2, please ensure that this space is entered as separate spaces if it usually used as separate spaces",
AND($I48="Open plan/ semi-open general",$J48&lt;27),"Open plan general space under 27m2",
AND(OR($K48=0,ISBLANK($K48)), $I48="Non-net"),"Non-net area not recorded in non-net space"
),
" ")</f>
        <v xml:space="preserve"> </v>
      </c>
      <c r="M48" s="144"/>
      <c r="N48" s="144"/>
      <c r="O48" s="144"/>
      <c r="P48" s="144"/>
      <c r="Q48" s="144"/>
      <c r="R48" s="171"/>
      <c r="S48" s="147">
        <f>NCA_Calculations!$P$60</f>
        <v>0</v>
      </c>
      <c r="T48" s="147">
        <f>NCA_Calculations!$Q$60</f>
        <v>0</v>
      </c>
      <c r="U48" s="144"/>
      <c r="V48" s="144"/>
      <c r="W48" s="149" t="str" cm="1">
        <f t="array" ref="W48">_xlfn.IFNA(
_xlfn.IFS(
ISBLANK($U48),"Missing space use.",
AND('Establishment details'!$C$14="Secondary",$V48="Classbase"),"Invalid Status type",
AND(OR( $V48="Classbase", $V48="Teaching", $V48="Early years",$V48="SEND resourced"), NOT(ISBLANK($M48))),"Space with status type and unusable type.",
AND($V48= "Classbase",'Establishment details'!$C$22&gt;=10), "Classbase status is only valid in schools with a primary element.",
AND($I48= "Large",$N48 &gt; 3.5), "Large rooms with less than 3.5m height.",
AND(OR($V48="Light practical (science)",$V48="Light practical (science)",$V48="Heavy practical (workshops)", $V48="Heavy practical (clean)"), OR($O48=0,ISBLANK($O48))),"Missing sinks count for light and heavy practical spaces.",
AND($M48 = "Other",ISBLANK($R48)), "Invalid unusable type / missing note for other unusable type."
),
" ")</f>
        <v>Missing space use.</v>
      </c>
    </row>
    <row r="49" spans="2:23" ht="15.75" x14ac:dyDescent="0.25">
      <c r="B49" s="143"/>
      <c r="C49" s="143"/>
      <c r="D49" s="144"/>
      <c r="E49" s="144"/>
      <c r="F49" s="147" t="str" cm="1">
        <f t="array" ref="F49">_xlfn.IFNA(CONCATENATE(_xlfn.IFS($D49="Mezzanine",LEFT($D49,1), $D49="Ground Floor",LEFT($D49,1),$D49="Basment ",LEFT($D49,1), $D49="1st Floor", "0"&amp;LEFT($D49,1), $D49="2nd Floor", "0"&amp;LEFT($D49,1), $D49="3rd Floor", "0"&amp;LEFT($D49,1), $D49="4th Floor", "0"&amp;LEFT($D49,1), $D49="5th Floor", "0"&amp;LEFT($D49,1), $D49="6th Floor", "0"&amp;LEFT($D49,1),$D49="7th Floor", "0"&amp;LEFT($D49,1),$D49="8th Floor", "0"&amp;LEFT($D49,1),$D49="9th Floor", "0"&amp;LEFT($D49,1),$D49="10th Floor", LEFT($D49,2),$D49="11th Floor", LEFT($D49,2),$D49="12th Floor", LEFT($D49,2),$D49="13th Floor", LEFT($D49,2), $D49="Lower Ground", LEFT($D49)&amp;IF(ISNUMBER(FIND(" ",$D49)),MID($D49,FIND(" ",$D49)+1,1),"")&amp;IF(ISNUMBER(FIND(" ",$D49,FIND(" ",$D49)+1)),MID($D49,FIND(" ",$D49,FIND(" ",$D49)+1)+1,1),""),$D49="Upper Ground", LEFT($D49)&amp;IF(ISNUMBER(FIND(" ",$D49)),MID($D49,FIND(" ",$D49)+1,1),"")&amp;IF(ISNUMBER(FIND(" ",$D49,FIND(" ",$D49)+1)),MID($D49,FIND(" ",$D49,FIND(" ",$D49)+1)+1,1),"")),".0",$E49), " ")</f>
        <v xml:space="preserve"> </v>
      </c>
      <c r="G49" s="144"/>
      <c r="H49" s="144"/>
      <c r="I49" s="144"/>
      <c r="J49" s="144"/>
      <c r="K49" s="144"/>
      <c r="L49" s="149" t="str" cm="1">
        <f t="array" ref="L49">_xlfn.IFNA(
_xlfn.IFS(
AND($F49=" ",$G49=" ",$H49=" "),"Please update all three: Surveyor Room Reference, Establishment Room Reference and Establishment Room Name",
AND(OR($I49="General",$I49="Open plan/ semi-open general",$I49="Fitted",$I49="Light practical (science)",$I49="Light practical (other)",$I49="Heavy practical (workshops)",$I49="Heavy practical (clean)",$I49="Large",$I49="Storage"),$J49=0,$K49=0),"Please update Net Area or Non-net Area",
AND($B49&lt;&gt;"OUT",$J49=0,$I49&lt;&gt;"Non-net",$M49="85% Circulation"),"Net area not recorded for spaces with 85% circulation unusable type",
AND(OR($I49="General",$I49="Open plan/ semi-open general",$I49="Fitted",$I49="Light practical (science)",$I49="Light practical (other)",$I49="Heavy practical (workshops)",$I49="Heavy practical (clean)",$I49="Large",$I49="Storage"),OR($J49=0,ISBLANK($J49))),"Net area not recorded in net spaces",
AND(OR($I49="Non-net",$I49="Outdoor space"),$J49&gt;0),"Net Area Recorded in Non-net space",
AND($I49="General",$J49&gt;90),"This general space is over 90m2, please ensure that this space is entered as separate spaces if it usually used as separate spaces",
AND($I49="Open plan/ semi-open general",$J49&lt;27),"Open plan general space under 27m2",
AND(OR($K49=0,ISBLANK($K49)), $I49="Non-net"),"Non-net area not recorded in non-net space"
),
" ")</f>
        <v xml:space="preserve"> </v>
      </c>
      <c r="M49" s="144"/>
      <c r="N49" s="144"/>
      <c r="O49" s="144"/>
      <c r="P49" s="144"/>
      <c r="Q49" s="144"/>
      <c r="R49" s="171"/>
      <c r="S49" s="147">
        <f>NCA_Calculations!$P$61</f>
        <v>0</v>
      </c>
      <c r="T49" s="147">
        <f>NCA_Calculations!$Q$61</f>
        <v>0</v>
      </c>
      <c r="U49" s="144"/>
      <c r="V49" s="144"/>
      <c r="W49" s="149" t="str" cm="1">
        <f t="array" ref="W49">_xlfn.IFNA(
_xlfn.IFS(
ISBLANK($U49),"Missing space use.",
AND('Establishment details'!$C$14="Secondary",$V49="Classbase"),"Invalid Status type",
AND(OR( $V49="Classbase", $V49="Teaching", $V49="Early years",$V49="SEND resourced"), NOT(ISBLANK($M49))),"Space with status type and unusable type.",
AND($V49= "Classbase",'Establishment details'!$C$22&gt;=10), "Classbase status is only valid in schools with a primary element.",
AND($I49= "Large",$N49 &gt; 3.5), "Large rooms with less than 3.5m height.",
AND(OR($V49="Light practical (science)",$V49="Light practical (science)",$V49="Heavy practical (workshops)", $V49="Heavy practical (clean)"), OR($O49=0,ISBLANK($O49))),"Missing sinks count for light and heavy practical spaces.",
AND($M49 = "Other",ISBLANK($R49)), "Invalid unusable type / missing note for other unusable type."
),
" ")</f>
        <v>Missing space use.</v>
      </c>
    </row>
    <row r="50" spans="2:23" ht="15.75" x14ac:dyDescent="0.25">
      <c r="B50" s="143"/>
      <c r="C50" s="143"/>
      <c r="D50" s="144"/>
      <c r="E50" s="144"/>
      <c r="F50" s="147" t="str" cm="1">
        <f t="array" ref="F50">_xlfn.IFNA(CONCATENATE(_xlfn.IFS($D50="Mezzanine",LEFT($D50,1), $D50="Ground Floor",LEFT($D50,1),$D50="Basment ",LEFT($D50,1), $D50="1st Floor", "0"&amp;LEFT($D50,1), $D50="2nd Floor", "0"&amp;LEFT($D50,1), $D50="3rd Floor", "0"&amp;LEFT($D50,1), $D50="4th Floor", "0"&amp;LEFT($D50,1), $D50="5th Floor", "0"&amp;LEFT($D50,1), $D50="6th Floor", "0"&amp;LEFT($D50,1),$D50="7th Floor", "0"&amp;LEFT($D50,1),$D50="8th Floor", "0"&amp;LEFT($D50,1),$D50="9th Floor", "0"&amp;LEFT($D50,1),$D50="10th Floor", LEFT($D50,2),$D50="11th Floor", LEFT($D50,2),$D50="12th Floor", LEFT($D50,2),$D50="13th Floor", LEFT($D50,2), $D50="Lower Ground", LEFT($D50)&amp;IF(ISNUMBER(FIND(" ",$D50)),MID($D50,FIND(" ",$D50)+1,1),"")&amp;IF(ISNUMBER(FIND(" ",$D50,FIND(" ",$D50)+1)),MID($D50,FIND(" ",$D50,FIND(" ",$D50)+1)+1,1),""),$D50="Upper Ground", LEFT($D50)&amp;IF(ISNUMBER(FIND(" ",$D50)),MID($D50,FIND(" ",$D50)+1,1),"")&amp;IF(ISNUMBER(FIND(" ",$D50,FIND(" ",$D50)+1)),MID($D50,FIND(" ",$D50,FIND(" ",$D50)+1)+1,1),"")),".0",$E50), " ")</f>
        <v xml:space="preserve"> </v>
      </c>
      <c r="G50" s="144"/>
      <c r="H50" s="144"/>
      <c r="I50" s="144"/>
      <c r="J50" s="144"/>
      <c r="K50" s="144"/>
      <c r="L50" s="149" t="str" cm="1">
        <f t="array" ref="L50">_xlfn.IFNA(
_xlfn.IFS(
AND($F50=" ",$G50=" ",$H50=" "),"Please update all three: Surveyor Room Reference, Establishment Room Reference and Establishment Room Name",
AND(OR($I50="General",$I50="Open plan/ semi-open general",$I50="Fitted",$I50="Light practical (science)",$I50="Light practical (other)",$I50="Heavy practical (workshops)",$I50="Heavy practical (clean)",$I50="Large",$I50="Storage"),$J50=0,$K50=0),"Please update Net Area or Non-net Area",
AND($B50&lt;&gt;"OUT",$J50=0,$I50&lt;&gt;"Non-net",$M50="85% Circulation"),"Net area not recorded for spaces with 85% circulation unusable type",
AND(OR($I50="General",$I50="Open plan/ semi-open general",$I50="Fitted",$I50="Light practical (science)",$I50="Light practical (other)",$I50="Heavy practical (workshops)",$I50="Heavy practical (clean)",$I50="Large",$I50="Storage"),OR($J50=0,ISBLANK($J50))),"Net area not recorded in net spaces",
AND(OR($I50="Non-net",$I50="Outdoor space"),$J50&gt;0),"Net Area Recorded in Non-net space",
AND($I50="General",$J50&gt;90),"This general space is over 90m2, please ensure that this space is entered as separate spaces if it usually used as separate spaces",
AND($I50="Open plan/ semi-open general",$J50&lt;27),"Open plan general space under 27m2",
AND(OR($K50=0,ISBLANK($K50)), $I50="Non-net"),"Non-net area not recorded in non-net space"
),
" ")</f>
        <v xml:space="preserve"> </v>
      </c>
      <c r="M50" s="144"/>
      <c r="N50" s="144"/>
      <c r="O50" s="144"/>
      <c r="P50" s="144"/>
      <c r="Q50" s="144"/>
      <c r="R50" s="171"/>
      <c r="S50" s="147">
        <f>NCA_Calculations!$P$62</f>
        <v>0</v>
      </c>
      <c r="T50" s="147">
        <f>NCA_Calculations!$Q$62</f>
        <v>0</v>
      </c>
      <c r="U50" s="144"/>
      <c r="V50" s="144"/>
      <c r="W50" s="149" t="str" cm="1">
        <f t="array" ref="W50">_xlfn.IFNA(
_xlfn.IFS(
ISBLANK($U50),"Missing space use.",
AND('Establishment details'!$C$14="Secondary",$V50="Classbase"),"Invalid Status type",
AND(OR( $V50="Classbase", $V50="Teaching", $V50="Early years",$V50="SEND resourced"), NOT(ISBLANK($M50))),"Space with status type and unusable type.",
AND($V50= "Classbase",'Establishment details'!$C$22&gt;=10), "Classbase status is only valid in schools with a primary element.",
AND($I50= "Large",$N50 &gt; 3.5), "Large rooms with less than 3.5m height.",
AND(OR($V50="Light practical (science)",$V50="Light practical (science)",$V50="Heavy practical (workshops)", $V50="Heavy practical (clean)"), OR($O50=0,ISBLANK($O50))),"Missing sinks count for light and heavy practical spaces.",
AND($M50 = "Other",ISBLANK($R50)), "Invalid unusable type / missing note for other unusable type."
),
" ")</f>
        <v>Missing space use.</v>
      </c>
    </row>
    <row r="51" spans="2:23" ht="15.75" x14ac:dyDescent="0.25">
      <c r="B51" s="143"/>
      <c r="C51" s="143"/>
      <c r="D51" s="144"/>
      <c r="E51" s="144"/>
      <c r="F51" s="147" t="str" cm="1">
        <f t="array" ref="F51">_xlfn.IFNA(CONCATENATE(_xlfn.IFS($D51="Mezzanine",LEFT($D51,1), $D51="Ground Floor",LEFT($D51,1),$D51="Basment ",LEFT($D51,1), $D51="1st Floor", "0"&amp;LEFT($D51,1), $D51="2nd Floor", "0"&amp;LEFT($D51,1), $D51="3rd Floor", "0"&amp;LEFT($D51,1), $D51="4th Floor", "0"&amp;LEFT($D51,1), $D51="5th Floor", "0"&amp;LEFT($D51,1), $D51="6th Floor", "0"&amp;LEFT($D51,1),$D51="7th Floor", "0"&amp;LEFT($D51,1),$D51="8th Floor", "0"&amp;LEFT($D51,1),$D51="9th Floor", "0"&amp;LEFT($D51,1),$D51="10th Floor", LEFT($D51,2),$D51="11th Floor", LEFT($D51,2),$D51="12th Floor", LEFT($D51,2),$D51="13th Floor", LEFT($D51,2), $D51="Lower Ground", LEFT($D51)&amp;IF(ISNUMBER(FIND(" ",$D51)),MID($D51,FIND(" ",$D51)+1,1),"")&amp;IF(ISNUMBER(FIND(" ",$D51,FIND(" ",$D51)+1)),MID($D51,FIND(" ",$D51,FIND(" ",$D51)+1)+1,1),""),$D51="Upper Ground", LEFT($D51)&amp;IF(ISNUMBER(FIND(" ",$D51)),MID($D51,FIND(" ",$D51)+1,1),"")&amp;IF(ISNUMBER(FIND(" ",$D51,FIND(" ",$D51)+1)),MID($D51,FIND(" ",$D51,FIND(" ",$D51)+1)+1,1),"")),".0",$E51), " ")</f>
        <v xml:space="preserve"> </v>
      </c>
      <c r="G51" s="144"/>
      <c r="H51" s="144"/>
      <c r="I51" s="144"/>
      <c r="J51" s="144"/>
      <c r="K51" s="144"/>
      <c r="L51" s="149" t="str" cm="1">
        <f t="array" ref="L51">_xlfn.IFNA(
_xlfn.IFS(
AND($F51=" ",$G51=" ",$H51=" "),"Please update all three: Surveyor Room Reference, Establishment Room Reference and Establishment Room Name",
AND(OR($I51="General",$I51="Open plan/ semi-open general",$I51="Fitted",$I51="Light practical (science)",$I51="Light practical (other)",$I51="Heavy practical (workshops)",$I51="Heavy practical (clean)",$I51="Large",$I51="Storage"),$J51=0,$K51=0),"Please update Net Area or Non-net Area",
AND($B51&lt;&gt;"OUT",$J51=0,$I51&lt;&gt;"Non-net",$M51="85% Circulation"),"Net area not recorded for spaces with 85% circulation unusable type",
AND(OR($I51="General",$I51="Open plan/ semi-open general",$I51="Fitted",$I51="Light practical (science)",$I51="Light practical (other)",$I51="Heavy practical (workshops)",$I51="Heavy practical (clean)",$I51="Large",$I51="Storage"),OR($J51=0,ISBLANK($J51))),"Net area not recorded in net spaces",
AND(OR($I51="Non-net",$I51="Outdoor space"),$J51&gt;0),"Net Area Recorded in Non-net space",
AND($I51="General",$J51&gt;90),"This general space is over 90m2, please ensure that this space is entered as separate spaces if it usually used as separate spaces",
AND($I51="Open plan/ semi-open general",$J51&lt;27),"Open plan general space under 27m2",
AND(OR($K51=0,ISBLANK($K51)), $I51="Non-net"),"Non-net area not recorded in non-net space"
),
" ")</f>
        <v xml:space="preserve"> </v>
      </c>
      <c r="M51" s="144"/>
      <c r="N51" s="144"/>
      <c r="O51" s="144"/>
      <c r="P51" s="144"/>
      <c r="Q51" s="144"/>
      <c r="R51" s="171"/>
      <c r="S51" s="147">
        <f>NCA_Calculations!$P$63</f>
        <v>0</v>
      </c>
      <c r="T51" s="147">
        <f>NCA_Calculations!$Q$63</f>
        <v>0</v>
      </c>
      <c r="U51" s="144"/>
      <c r="V51" s="144"/>
      <c r="W51" s="149" t="str" cm="1">
        <f t="array" ref="W51">_xlfn.IFNA(
_xlfn.IFS(
ISBLANK($U51),"Missing space use.",
AND('Establishment details'!$C$14="Secondary",$V51="Classbase"),"Invalid Status type",
AND(OR( $V51="Classbase", $V51="Teaching", $V51="Early years",$V51="SEND resourced"), NOT(ISBLANK($M51))),"Space with status type and unusable type.",
AND($V51= "Classbase",'Establishment details'!$C$22&gt;=10), "Classbase status is only valid in schools with a primary element.",
AND($I51= "Large",$N51 &gt; 3.5), "Large rooms with less than 3.5m height.",
AND(OR($V51="Light practical (science)",$V51="Light practical (science)",$V51="Heavy practical (workshops)", $V51="Heavy practical (clean)"), OR($O51=0,ISBLANK($O51))),"Missing sinks count for light and heavy practical spaces.",
AND($M51 = "Other",ISBLANK($R51)), "Invalid unusable type / missing note for other unusable type."
),
" ")</f>
        <v>Missing space use.</v>
      </c>
    </row>
    <row r="52" spans="2:23" ht="15.75" x14ac:dyDescent="0.25">
      <c r="B52" s="143"/>
      <c r="C52" s="143"/>
      <c r="D52" s="144"/>
      <c r="E52" s="144"/>
      <c r="F52" s="147" t="str" cm="1">
        <f t="array" ref="F52">_xlfn.IFNA(CONCATENATE(_xlfn.IFS($D52="Mezzanine",LEFT($D52,1), $D52="Ground Floor",LEFT($D52,1),$D52="Basment ",LEFT($D52,1), $D52="1st Floor", "0"&amp;LEFT($D52,1), $D52="2nd Floor", "0"&amp;LEFT($D52,1), $D52="3rd Floor", "0"&amp;LEFT($D52,1), $D52="4th Floor", "0"&amp;LEFT($D52,1), $D52="5th Floor", "0"&amp;LEFT($D52,1), $D52="6th Floor", "0"&amp;LEFT($D52,1),$D52="7th Floor", "0"&amp;LEFT($D52,1),$D52="8th Floor", "0"&amp;LEFT($D52,1),$D52="9th Floor", "0"&amp;LEFT($D52,1),$D52="10th Floor", LEFT($D52,2),$D52="11th Floor", LEFT($D52,2),$D52="12th Floor", LEFT($D52,2),$D52="13th Floor", LEFT($D52,2), $D52="Lower Ground", LEFT($D52)&amp;IF(ISNUMBER(FIND(" ",$D52)),MID($D52,FIND(" ",$D52)+1,1),"")&amp;IF(ISNUMBER(FIND(" ",$D52,FIND(" ",$D52)+1)),MID($D52,FIND(" ",$D52,FIND(" ",$D52)+1)+1,1),""),$D52="Upper Ground", LEFT($D52)&amp;IF(ISNUMBER(FIND(" ",$D52)),MID($D52,FIND(" ",$D52)+1,1),"")&amp;IF(ISNUMBER(FIND(" ",$D52,FIND(" ",$D52)+1)),MID($D52,FIND(" ",$D52,FIND(" ",$D52)+1)+1,1),"")),".0",$E52), " ")</f>
        <v xml:space="preserve"> </v>
      </c>
      <c r="G52" s="144"/>
      <c r="H52" s="144"/>
      <c r="I52" s="144"/>
      <c r="J52" s="144"/>
      <c r="K52" s="144"/>
      <c r="L52" s="149" t="str" cm="1">
        <f t="array" ref="L52">_xlfn.IFNA(
_xlfn.IFS(
AND($F52=" ",$G52=" ",$H52=" "),"Please update all three: Surveyor Room Reference, Establishment Room Reference and Establishment Room Name",
AND(OR($I52="General",$I52="Open plan/ semi-open general",$I52="Fitted",$I52="Light practical (science)",$I52="Light practical (other)",$I52="Heavy practical (workshops)",$I52="Heavy practical (clean)",$I52="Large",$I52="Storage"),$J52=0,$K52=0),"Please update Net Area or Non-net Area",
AND($B52&lt;&gt;"OUT",$J52=0,$I52&lt;&gt;"Non-net",$M52="85% Circulation"),"Net area not recorded for spaces with 85% circulation unusable type",
AND(OR($I52="General",$I52="Open plan/ semi-open general",$I52="Fitted",$I52="Light practical (science)",$I52="Light practical (other)",$I52="Heavy practical (workshops)",$I52="Heavy practical (clean)",$I52="Large",$I52="Storage"),OR($J52=0,ISBLANK($J52))),"Net area not recorded in net spaces",
AND(OR($I52="Non-net",$I52="Outdoor space"),$J52&gt;0),"Net Area Recorded in Non-net space",
AND($I52="General",$J52&gt;90),"This general space is over 90m2, please ensure that this space is entered as separate spaces if it usually used as separate spaces",
AND($I52="Open plan/ semi-open general",$J52&lt;27),"Open plan general space under 27m2",
AND(OR($K52=0,ISBLANK($K52)), $I52="Non-net"),"Non-net area not recorded in non-net space"
),
" ")</f>
        <v xml:space="preserve"> </v>
      </c>
      <c r="M52" s="144"/>
      <c r="N52" s="144"/>
      <c r="O52" s="144"/>
      <c r="P52" s="144"/>
      <c r="Q52" s="144"/>
      <c r="R52" s="171"/>
      <c r="S52" s="147">
        <f>NCA_Calculations!$P$64</f>
        <v>0</v>
      </c>
      <c r="T52" s="147">
        <f>NCA_Calculations!$Q$64</f>
        <v>0</v>
      </c>
      <c r="U52" s="144"/>
      <c r="V52" s="144"/>
      <c r="W52" s="149" t="str" cm="1">
        <f t="array" ref="W52">_xlfn.IFNA(
_xlfn.IFS(
ISBLANK($U52),"Missing space use.",
AND('Establishment details'!$C$14="Secondary",$V52="Classbase"),"Invalid Status type",
AND(OR( $V52="Classbase", $V52="Teaching", $V52="Early years",$V52="SEND resourced"), NOT(ISBLANK($M52))),"Space with status type and unusable type.",
AND($V52= "Classbase",'Establishment details'!$C$22&gt;=10), "Classbase status is only valid in schools with a primary element.",
AND($I52= "Large",$N52 &gt; 3.5), "Large rooms with less than 3.5m height.",
AND(OR($V52="Light practical (science)",$V52="Light practical (science)",$V52="Heavy practical (workshops)", $V52="Heavy practical (clean)"), OR($O52=0,ISBLANK($O52))),"Missing sinks count for light and heavy practical spaces.",
AND($M52 = "Other",ISBLANK($R52)), "Invalid unusable type / missing note for other unusable type."
),
" ")</f>
        <v>Missing space use.</v>
      </c>
    </row>
    <row r="53" spans="2:23" ht="15.75" x14ac:dyDescent="0.25">
      <c r="B53" s="143"/>
      <c r="C53" s="143"/>
      <c r="D53" s="144"/>
      <c r="E53" s="144"/>
      <c r="F53" s="147" t="str" cm="1">
        <f t="array" ref="F53">_xlfn.IFNA(CONCATENATE(_xlfn.IFS($D53="Mezzanine",LEFT($D53,1), $D53="Ground Floor",LEFT($D53,1),$D53="Basment ",LEFT($D53,1), $D53="1st Floor", "0"&amp;LEFT($D53,1), $D53="2nd Floor", "0"&amp;LEFT($D53,1), $D53="3rd Floor", "0"&amp;LEFT($D53,1), $D53="4th Floor", "0"&amp;LEFT($D53,1), $D53="5th Floor", "0"&amp;LEFT($D53,1), $D53="6th Floor", "0"&amp;LEFT($D53,1),$D53="7th Floor", "0"&amp;LEFT($D53,1),$D53="8th Floor", "0"&amp;LEFT($D53,1),$D53="9th Floor", "0"&amp;LEFT($D53,1),$D53="10th Floor", LEFT($D53,2),$D53="11th Floor", LEFT($D53,2),$D53="12th Floor", LEFT($D53,2),$D53="13th Floor", LEFT($D53,2), $D53="Lower Ground", LEFT($D53)&amp;IF(ISNUMBER(FIND(" ",$D53)),MID($D53,FIND(" ",$D53)+1,1),"")&amp;IF(ISNUMBER(FIND(" ",$D53,FIND(" ",$D53)+1)),MID($D53,FIND(" ",$D53,FIND(" ",$D53)+1)+1,1),""),$D53="Upper Ground", LEFT($D53)&amp;IF(ISNUMBER(FIND(" ",$D53)),MID($D53,FIND(" ",$D53)+1,1),"")&amp;IF(ISNUMBER(FIND(" ",$D53,FIND(" ",$D53)+1)),MID($D53,FIND(" ",$D53,FIND(" ",$D53)+1)+1,1),"")),".0",$E53), " ")</f>
        <v xml:space="preserve"> </v>
      </c>
      <c r="G53" s="144"/>
      <c r="H53" s="144"/>
      <c r="I53" s="144"/>
      <c r="J53" s="144"/>
      <c r="K53" s="144"/>
      <c r="L53" s="149" t="str" cm="1">
        <f t="array" ref="L53">_xlfn.IFNA(
_xlfn.IFS(
AND($F53=" ",$G53=" ",$H53=" "),"Please update all three: Surveyor Room Reference, Establishment Room Reference and Establishment Room Name",
AND(OR($I53="General",$I53="Open plan/ semi-open general",$I53="Fitted",$I53="Light practical (science)",$I53="Light practical (other)",$I53="Heavy practical (workshops)",$I53="Heavy practical (clean)",$I53="Large",$I53="Storage"),$J53=0,$K53=0),"Please update Net Area or Non-net Area",
AND($B53&lt;&gt;"OUT",$J53=0,$I53&lt;&gt;"Non-net",$M53="85% Circulation"),"Net area not recorded for spaces with 85% circulation unusable type",
AND(OR($I53="General",$I53="Open plan/ semi-open general",$I53="Fitted",$I53="Light practical (science)",$I53="Light practical (other)",$I53="Heavy practical (workshops)",$I53="Heavy practical (clean)",$I53="Large",$I53="Storage"),OR($J53=0,ISBLANK($J53))),"Net area not recorded in net spaces",
AND(OR($I53="Non-net",$I53="Outdoor space"),$J53&gt;0),"Net Area Recorded in Non-net space",
AND($I53="General",$J53&gt;90),"This general space is over 90m2, please ensure that this space is entered as separate spaces if it usually used as separate spaces",
AND($I53="Open plan/ semi-open general",$J53&lt;27),"Open plan general space under 27m2",
AND(OR($K53=0,ISBLANK($K53)), $I53="Non-net"),"Non-net area not recorded in non-net space"
),
" ")</f>
        <v xml:space="preserve"> </v>
      </c>
      <c r="M53" s="144"/>
      <c r="N53" s="144"/>
      <c r="O53" s="144"/>
      <c r="P53" s="144"/>
      <c r="Q53" s="144"/>
      <c r="R53" s="171"/>
      <c r="S53" s="147">
        <f>NCA_Calculations!$P$65</f>
        <v>0</v>
      </c>
      <c r="T53" s="147">
        <f>NCA_Calculations!$Q$65</f>
        <v>0</v>
      </c>
      <c r="U53" s="144"/>
      <c r="V53" s="144"/>
      <c r="W53" s="149" t="str" cm="1">
        <f t="array" ref="W53">_xlfn.IFNA(
_xlfn.IFS(
ISBLANK($U53),"Missing space use.",
AND('Establishment details'!$C$14="Secondary",$V53="Classbase"),"Invalid Status type",
AND(OR( $V53="Classbase", $V53="Teaching", $V53="Early years",$V53="SEND resourced"), NOT(ISBLANK($M53))),"Space with status type and unusable type.",
AND($V53= "Classbase",'Establishment details'!$C$22&gt;=10), "Classbase status is only valid in schools with a primary element.",
AND($I53= "Large",$N53 &gt; 3.5), "Large rooms with less than 3.5m height.",
AND(OR($V53="Light practical (science)",$V53="Light practical (science)",$V53="Heavy practical (workshops)", $V53="Heavy practical (clean)"), OR($O53=0,ISBLANK($O53))),"Missing sinks count for light and heavy practical spaces.",
AND($M53 = "Other",ISBLANK($R53)), "Invalid unusable type / missing note for other unusable type."
),
" ")</f>
        <v>Missing space use.</v>
      </c>
    </row>
    <row r="54" spans="2:23" ht="15.75" x14ac:dyDescent="0.25">
      <c r="B54" s="143"/>
      <c r="C54" s="143"/>
      <c r="D54" s="144"/>
      <c r="E54" s="144"/>
      <c r="F54" s="147" t="str" cm="1">
        <f t="array" ref="F54">_xlfn.IFNA(CONCATENATE(_xlfn.IFS($D54="Mezzanine",LEFT($D54,1), $D54="Ground Floor",LEFT($D54,1),$D54="Basment ",LEFT($D54,1), $D54="1st Floor", "0"&amp;LEFT($D54,1), $D54="2nd Floor", "0"&amp;LEFT($D54,1), $D54="3rd Floor", "0"&amp;LEFT($D54,1), $D54="4th Floor", "0"&amp;LEFT($D54,1), $D54="5th Floor", "0"&amp;LEFT($D54,1), $D54="6th Floor", "0"&amp;LEFT($D54,1),$D54="7th Floor", "0"&amp;LEFT($D54,1),$D54="8th Floor", "0"&amp;LEFT($D54,1),$D54="9th Floor", "0"&amp;LEFT($D54,1),$D54="10th Floor", LEFT($D54,2),$D54="11th Floor", LEFT($D54,2),$D54="12th Floor", LEFT($D54,2),$D54="13th Floor", LEFT($D54,2), $D54="Lower Ground", LEFT($D54)&amp;IF(ISNUMBER(FIND(" ",$D54)),MID($D54,FIND(" ",$D54)+1,1),"")&amp;IF(ISNUMBER(FIND(" ",$D54,FIND(" ",$D54)+1)),MID($D54,FIND(" ",$D54,FIND(" ",$D54)+1)+1,1),""),$D54="Upper Ground", LEFT($D54)&amp;IF(ISNUMBER(FIND(" ",$D54)),MID($D54,FIND(" ",$D54)+1,1),"")&amp;IF(ISNUMBER(FIND(" ",$D54,FIND(" ",$D54)+1)),MID($D54,FIND(" ",$D54,FIND(" ",$D54)+1)+1,1),"")),".0",$E54), " ")</f>
        <v xml:space="preserve"> </v>
      </c>
      <c r="G54" s="144"/>
      <c r="H54" s="144"/>
      <c r="I54" s="144"/>
      <c r="J54" s="144"/>
      <c r="K54" s="144"/>
      <c r="L54" s="149" t="str" cm="1">
        <f t="array" ref="L54">_xlfn.IFNA(
_xlfn.IFS(
AND($F54=" ",$G54=" ",$H54=" "),"Please update all three: Surveyor Room Reference, Establishment Room Reference and Establishment Room Name",
AND(OR($I54="General",$I54="Open plan/ semi-open general",$I54="Fitted",$I54="Light practical (science)",$I54="Light practical (other)",$I54="Heavy practical (workshops)",$I54="Heavy practical (clean)",$I54="Large",$I54="Storage"),$J54=0,$K54=0),"Please update Net Area or Non-net Area",
AND($B54&lt;&gt;"OUT",$J54=0,$I54&lt;&gt;"Non-net",$M54="85% Circulation"),"Net area not recorded for spaces with 85% circulation unusable type",
AND(OR($I54="General",$I54="Open plan/ semi-open general",$I54="Fitted",$I54="Light practical (science)",$I54="Light practical (other)",$I54="Heavy practical (workshops)",$I54="Heavy practical (clean)",$I54="Large",$I54="Storage"),OR($J54=0,ISBLANK($J54))),"Net area not recorded in net spaces",
AND(OR($I54="Non-net",$I54="Outdoor space"),$J54&gt;0),"Net Area Recorded in Non-net space",
AND($I54="General",$J54&gt;90),"This general space is over 90m2, please ensure that this space is entered as separate spaces if it usually used as separate spaces",
AND($I54="Open plan/ semi-open general",$J54&lt;27),"Open plan general space under 27m2",
AND(OR($K54=0,ISBLANK($K54)), $I54="Non-net"),"Non-net area not recorded in non-net space"
),
" ")</f>
        <v xml:space="preserve"> </v>
      </c>
      <c r="M54" s="144"/>
      <c r="N54" s="144"/>
      <c r="O54" s="144"/>
      <c r="P54" s="144"/>
      <c r="Q54" s="144"/>
      <c r="R54" s="171"/>
      <c r="S54" s="147">
        <f>NCA_Calculations!$P$66</f>
        <v>0</v>
      </c>
      <c r="T54" s="147">
        <f>NCA_Calculations!$Q$66</f>
        <v>0</v>
      </c>
      <c r="U54" s="144"/>
      <c r="V54" s="144"/>
      <c r="W54" s="149" t="str" cm="1">
        <f t="array" ref="W54">_xlfn.IFNA(
_xlfn.IFS(
ISBLANK($U54),"Missing space use.",
AND('Establishment details'!$C$14="Secondary",$V54="Classbase"),"Invalid Status type",
AND(OR( $V54="Classbase", $V54="Teaching", $V54="Early years",$V54="SEND resourced"), NOT(ISBLANK($M54))),"Space with status type and unusable type.",
AND($V54= "Classbase",'Establishment details'!$C$22&gt;=10), "Classbase status is only valid in schools with a primary element.",
AND($I54= "Large",$N54 &gt; 3.5), "Large rooms with less than 3.5m height.",
AND(OR($V54="Light practical (science)",$V54="Light practical (science)",$V54="Heavy practical (workshops)", $V54="Heavy practical (clean)"), OR($O54=0,ISBLANK($O54))),"Missing sinks count for light and heavy practical spaces.",
AND($M54 = "Other",ISBLANK($R54)), "Invalid unusable type / missing note for other unusable type."
),
" ")</f>
        <v>Missing space use.</v>
      </c>
    </row>
    <row r="55" spans="2:23" ht="15.75" x14ac:dyDescent="0.25">
      <c r="B55" s="143"/>
      <c r="C55" s="143"/>
      <c r="D55" s="144"/>
      <c r="E55" s="144"/>
      <c r="F55" s="147" t="str" cm="1">
        <f t="array" ref="F55">_xlfn.IFNA(CONCATENATE(_xlfn.IFS($D55="Mezzanine",LEFT($D55,1), $D55="Ground Floor",LEFT($D55,1),$D55="Basment ",LEFT($D55,1), $D55="1st Floor", "0"&amp;LEFT($D55,1), $D55="2nd Floor", "0"&amp;LEFT($D55,1), $D55="3rd Floor", "0"&amp;LEFT($D55,1), $D55="4th Floor", "0"&amp;LEFT($D55,1), $D55="5th Floor", "0"&amp;LEFT($D55,1), $D55="6th Floor", "0"&amp;LEFT($D55,1),$D55="7th Floor", "0"&amp;LEFT($D55,1),$D55="8th Floor", "0"&amp;LEFT($D55,1),$D55="9th Floor", "0"&amp;LEFT($D55,1),$D55="10th Floor", LEFT($D55,2),$D55="11th Floor", LEFT($D55,2),$D55="12th Floor", LEFT($D55,2),$D55="13th Floor", LEFT($D55,2), $D55="Lower Ground", LEFT($D55)&amp;IF(ISNUMBER(FIND(" ",$D55)),MID($D55,FIND(" ",$D55)+1,1),"")&amp;IF(ISNUMBER(FIND(" ",$D55,FIND(" ",$D55)+1)),MID($D55,FIND(" ",$D55,FIND(" ",$D55)+1)+1,1),""),$D55="Upper Ground", LEFT($D55)&amp;IF(ISNUMBER(FIND(" ",$D55)),MID($D55,FIND(" ",$D55)+1,1),"")&amp;IF(ISNUMBER(FIND(" ",$D55,FIND(" ",$D55)+1)),MID($D55,FIND(" ",$D55,FIND(" ",$D55)+1)+1,1),"")),".0",$E55), " ")</f>
        <v xml:space="preserve"> </v>
      </c>
      <c r="G55" s="144"/>
      <c r="H55" s="144"/>
      <c r="I55" s="144"/>
      <c r="J55" s="144"/>
      <c r="K55" s="144"/>
      <c r="L55" s="149" t="str" cm="1">
        <f t="array" ref="L55">_xlfn.IFNA(
_xlfn.IFS(
AND($F55=" ",$G55=" ",$H55=" "),"Please update all three: Surveyor Room Reference, Establishment Room Reference and Establishment Room Name",
AND(OR($I55="General",$I55="Open plan/ semi-open general",$I55="Fitted",$I55="Light practical (science)",$I55="Light practical (other)",$I55="Heavy practical (workshops)",$I55="Heavy practical (clean)",$I55="Large",$I55="Storage"),$J55=0,$K55=0),"Please update Net Area or Non-net Area",
AND($B55&lt;&gt;"OUT",$J55=0,$I55&lt;&gt;"Non-net",$M55="85% Circulation"),"Net area not recorded for spaces with 85% circulation unusable type",
AND(OR($I55="General",$I55="Open plan/ semi-open general",$I55="Fitted",$I55="Light practical (science)",$I55="Light practical (other)",$I55="Heavy practical (workshops)",$I55="Heavy practical (clean)",$I55="Large",$I55="Storage"),OR($J55=0,ISBLANK($J55))),"Net area not recorded in net spaces",
AND(OR($I55="Non-net",$I55="Outdoor space"),$J55&gt;0),"Net Area Recorded in Non-net space",
AND($I55="General",$J55&gt;90),"This general space is over 90m2, please ensure that this space is entered as separate spaces if it usually used as separate spaces",
AND($I55="Open plan/ semi-open general",$J55&lt;27),"Open plan general space under 27m2",
AND(OR($K55=0,ISBLANK($K55)), $I55="Non-net"),"Non-net area not recorded in non-net space"
),
" ")</f>
        <v xml:space="preserve"> </v>
      </c>
      <c r="M55" s="144"/>
      <c r="N55" s="144"/>
      <c r="O55" s="144"/>
      <c r="P55" s="144"/>
      <c r="Q55" s="144"/>
      <c r="R55" s="171"/>
      <c r="S55" s="147">
        <f>NCA_Calculations!$P$67</f>
        <v>0</v>
      </c>
      <c r="T55" s="147">
        <f>NCA_Calculations!$Q$67</f>
        <v>0</v>
      </c>
      <c r="U55" s="144"/>
      <c r="V55" s="144"/>
      <c r="W55" s="149" t="str" cm="1">
        <f t="array" ref="W55">_xlfn.IFNA(
_xlfn.IFS(
ISBLANK($U55),"Missing space use.",
AND('Establishment details'!$C$14="Secondary",$V55="Classbase"),"Invalid Status type",
AND(OR( $V55="Classbase", $V55="Teaching", $V55="Early years",$V55="SEND resourced"), NOT(ISBLANK($M55))),"Space with status type and unusable type.",
AND($V55= "Classbase",'Establishment details'!$C$22&gt;=10), "Classbase status is only valid in schools with a primary element.",
AND($I55= "Large",$N55 &gt; 3.5), "Large rooms with less than 3.5m height.",
AND(OR($V55="Light practical (science)",$V55="Light practical (science)",$V55="Heavy practical (workshops)", $V55="Heavy practical (clean)"), OR($O55=0,ISBLANK($O55))),"Missing sinks count for light and heavy practical spaces.",
AND($M55 = "Other",ISBLANK($R55)), "Invalid unusable type / missing note for other unusable type."
),
" ")</f>
        <v>Missing space use.</v>
      </c>
    </row>
    <row r="56" spans="2:23" ht="15.75" x14ac:dyDescent="0.25">
      <c r="B56" s="143"/>
      <c r="C56" s="143"/>
      <c r="D56" s="144"/>
      <c r="E56" s="144"/>
      <c r="F56" s="147" t="str" cm="1">
        <f t="array" ref="F56">_xlfn.IFNA(CONCATENATE(_xlfn.IFS($D56="Mezzanine",LEFT($D56,1), $D56="Ground Floor",LEFT($D56,1),$D56="Basment ",LEFT($D56,1), $D56="1st Floor", "0"&amp;LEFT($D56,1), $D56="2nd Floor", "0"&amp;LEFT($D56,1), $D56="3rd Floor", "0"&amp;LEFT($D56,1), $D56="4th Floor", "0"&amp;LEFT($D56,1), $D56="5th Floor", "0"&amp;LEFT($D56,1), $D56="6th Floor", "0"&amp;LEFT($D56,1),$D56="7th Floor", "0"&amp;LEFT($D56,1),$D56="8th Floor", "0"&amp;LEFT($D56,1),$D56="9th Floor", "0"&amp;LEFT($D56,1),$D56="10th Floor", LEFT($D56,2),$D56="11th Floor", LEFT($D56,2),$D56="12th Floor", LEFT($D56,2),$D56="13th Floor", LEFT($D56,2), $D56="Lower Ground", LEFT($D56)&amp;IF(ISNUMBER(FIND(" ",$D56)),MID($D56,FIND(" ",$D56)+1,1),"")&amp;IF(ISNUMBER(FIND(" ",$D56,FIND(" ",$D56)+1)),MID($D56,FIND(" ",$D56,FIND(" ",$D56)+1)+1,1),""),$D56="Upper Ground", LEFT($D56)&amp;IF(ISNUMBER(FIND(" ",$D56)),MID($D56,FIND(" ",$D56)+1,1),"")&amp;IF(ISNUMBER(FIND(" ",$D56,FIND(" ",$D56)+1)),MID($D56,FIND(" ",$D56,FIND(" ",$D56)+1)+1,1),"")),".0",$E56), " ")</f>
        <v xml:space="preserve"> </v>
      </c>
      <c r="G56" s="144"/>
      <c r="H56" s="144"/>
      <c r="I56" s="144"/>
      <c r="J56" s="144"/>
      <c r="K56" s="144"/>
      <c r="L56" s="149" t="str" cm="1">
        <f t="array" ref="L56">_xlfn.IFNA(
_xlfn.IFS(
AND($F56=" ",$G56=" ",$H56=" "),"Please update all three: Surveyor Room Reference, Establishment Room Reference and Establishment Room Name",
AND(OR($I56="General",$I56="Open plan/ semi-open general",$I56="Fitted",$I56="Light practical (science)",$I56="Light practical (other)",$I56="Heavy practical (workshops)",$I56="Heavy practical (clean)",$I56="Large",$I56="Storage"),$J56=0,$K56=0),"Please update Net Area or Non-net Area",
AND($B56&lt;&gt;"OUT",$J56=0,$I56&lt;&gt;"Non-net",$M56="85% Circulation"),"Net area not recorded for spaces with 85% circulation unusable type",
AND(OR($I56="General",$I56="Open plan/ semi-open general",$I56="Fitted",$I56="Light practical (science)",$I56="Light practical (other)",$I56="Heavy practical (workshops)",$I56="Heavy practical (clean)",$I56="Large",$I56="Storage"),OR($J56=0,ISBLANK($J56))),"Net area not recorded in net spaces",
AND(OR($I56="Non-net",$I56="Outdoor space"),$J56&gt;0),"Net Area Recorded in Non-net space",
AND($I56="General",$J56&gt;90),"This general space is over 90m2, please ensure that this space is entered as separate spaces if it usually used as separate spaces",
AND($I56="Open plan/ semi-open general",$J56&lt;27),"Open plan general space under 27m2",
AND(OR($K56=0,ISBLANK($K56)), $I56="Non-net"),"Non-net area not recorded in non-net space"
),
" ")</f>
        <v xml:space="preserve"> </v>
      </c>
      <c r="M56" s="144"/>
      <c r="N56" s="144"/>
      <c r="O56" s="144"/>
      <c r="P56" s="144"/>
      <c r="Q56" s="144"/>
      <c r="R56" s="171"/>
      <c r="S56" s="147">
        <f>NCA_Calculations!$P$68</f>
        <v>0</v>
      </c>
      <c r="T56" s="147">
        <f>NCA_Calculations!$Q$68</f>
        <v>0</v>
      </c>
      <c r="U56" s="144"/>
      <c r="V56" s="144"/>
      <c r="W56" s="149" t="str" cm="1">
        <f t="array" ref="W56">_xlfn.IFNA(
_xlfn.IFS(
ISBLANK($U56),"Missing space use.",
AND('Establishment details'!$C$14="Secondary",$V56="Classbase"),"Invalid Status type",
AND(OR( $V56="Classbase", $V56="Teaching", $V56="Early years",$V56="SEND resourced"), NOT(ISBLANK($M56))),"Space with status type and unusable type.",
AND($V56= "Classbase",'Establishment details'!$C$22&gt;=10), "Classbase status is only valid in schools with a primary element.",
AND($I56= "Large",$N56 &gt; 3.5), "Large rooms with less than 3.5m height.",
AND(OR($V56="Light practical (science)",$V56="Light practical (science)",$V56="Heavy practical (workshops)", $V56="Heavy practical (clean)"), OR($O56=0,ISBLANK($O56))),"Missing sinks count for light and heavy practical spaces.",
AND($M56 = "Other",ISBLANK($R56)), "Invalid unusable type / missing note for other unusable type."
),
" ")</f>
        <v>Missing space use.</v>
      </c>
    </row>
    <row r="57" spans="2:23" ht="15.75" x14ac:dyDescent="0.25">
      <c r="B57" s="143"/>
      <c r="C57" s="143"/>
      <c r="D57" s="144"/>
      <c r="E57" s="144"/>
      <c r="F57" s="147" t="str" cm="1">
        <f t="array" ref="F57">_xlfn.IFNA(CONCATENATE(_xlfn.IFS($D57="Mezzanine",LEFT($D57,1), $D57="Ground Floor",LEFT($D57,1),$D57="Basment ",LEFT($D57,1), $D57="1st Floor", "0"&amp;LEFT($D57,1), $D57="2nd Floor", "0"&amp;LEFT($D57,1), $D57="3rd Floor", "0"&amp;LEFT($D57,1), $D57="4th Floor", "0"&amp;LEFT($D57,1), $D57="5th Floor", "0"&amp;LEFT($D57,1), $D57="6th Floor", "0"&amp;LEFT($D57,1),$D57="7th Floor", "0"&amp;LEFT($D57,1),$D57="8th Floor", "0"&amp;LEFT($D57,1),$D57="9th Floor", "0"&amp;LEFT($D57,1),$D57="10th Floor", LEFT($D57,2),$D57="11th Floor", LEFT($D57,2),$D57="12th Floor", LEFT($D57,2),$D57="13th Floor", LEFT($D57,2), $D57="Lower Ground", LEFT($D57)&amp;IF(ISNUMBER(FIND(" ",$D57)),MID($D57,FIND(" ",$D57)+1,1),"")&amp;IF(ISNUMBER(FIND(" ",$D57,FIND(" ",$D57)+1)),MID($D57,FIND(" ",$D57,FIND(" ",$D57)+1)+1,1),""),$D57="Upper Ground", LEFT($D57)&amp;IF(ISNUMBER(FIND(" ",$D57)),MID($D57,FIND(" ",$D57)+1,1),"")&amp;IF(ISNUMBER(FIND(" ",$D57,FIND(" ",$D57)+1)),MID($D57,FIND(" ",$D57,FIND(" ",$D57)+1)+1,1),"")),".0",$E57), " ")</f>
        <v xml:space="preserve"> </v>
      </c>
      <c r="G57" s="144"/>
      <c r="H57" s="144"/>
      <c r="I57" s="144"/>
      <c r="J57" s="144"/>
      <c r="K57" s="144"/>
      <c r="L57" s="149" t="str" cm="1">
        <f t="array" ref="L57">_xlfn.IFNA(
_xlfn.IFS(
AND($F57=" ",$G57=" ",$H57=" "),"Please update all three: Surveyor Room Reference, Establishment Room Reference and Establishment Room Name",
AND(OR($I57="General",$I57="Open plan/ semi-open general",$I57="Fitted",$I57="Light practical (science)",$I57="Light practical (other)",$I57="Heavy practical (workshops)",$I57="Heavy practical (clean)",$I57="Large",$I57="Storage"),$J57=0,$K57=0),"Please update Net Area or Non-net Area",
AND($B57&lt;&gt;"OUT",$J57=0,$I57&lt;&gt;"Non-net",$M57="85% Circulation"),"Net area not recorded for spaces with 85% circulation unusable type",
AND(OR($I57="General",$I57="Open plan/ semi-open general",$I57="Fitted",$I57="Light practical (science)",$I57="Light practical (other)",$I57="Heavy practical (workshops)",$I57="Heavy practical (clean)",$I57="Large",$I57="Storage"),OR($J57=0,ISBLANK($J57))),"Net area not recorded in net spaces",
AND(OR($I57="Non-net",$I57="Outdoor space"),$J57&gt;0),"Net Area Recorded in Non-net space",
AND($I57="General",$J57&gt;90),"This general space is over 90m2, please ensure that this space is entered as separate spaces if it usually used as separate spaces",
AND($I57="Open plan/ semi-open general",$J57&lt;27),"Open plan general space under 27m2",
AND(OR($K57=0,ISBLANK($K57)), $I57="Non-net"),"Non-net area not recorded in non-net space"
),
" ")</f>
        <v xml:space="preserve"> </v>
      </c>
      <c r="M57" s="144"/>
      <c r="N57" s="144"/>
      <c r="O57" s="144"/>
      <c r="P57" s="144"/>
      <c r="Q57" s="144"/>
      <c r="R57" s="171"/>
      <c r="S57" s="147">
        <f>NCA_Calculations!$P$69</f>
        <v>0</v>
      </c>
      <c r="T57" s="147">
        <f>NCA_Calculations!$Q$69</f>
        <v>0</v>
      </c>
      <c r="U57" s="144"/>
      <c r="V57" s="144"/>
      <c r="W57" s="149" t="str" cm="1">
        <f t="array" ref="W57">_xlfn.IFNA(
_xlfn.IFS(
ISBLANK($U57),"Missing space use.",
AND('Establishment details'!$C$14="Secondary",$V57="Classbase"),"Invalid Status type",
AND(OR( $V57="Classbase", $V57="Teaching", $V57="Early years",$V57="SEND resourced"), NOT(ISBLANK($M57))),"Space with status type and unusable type.",
AND($V57= "Classbase",'Establishment details'!$C$22&gt;=10), "Classbase status is only valid in schools with a primary element.",
AND($I57= "Large",$N57 &gt; 3.5), "Large rooms with less than 3.5m height.",
AND(OR($V57="Light practical (science)",$V57="Light practical (science)",$V57="Heavy practical (workshops)", $V57="Heavy practical (clean)"), OR($O57=0,ISBLANK($O57))),"Missing sinks count for light and heavy practical spaces.",
AND($M57 = "Other",ISBLANK($R57)), "Invalid unusable type / missing note for other unusable type."
),
" ")</f>
        <v>Missing space use.</v>
      </c>
    </row>
    <row r="58" spans="2:23" ht="15.75" x14ac:dyDescent="0.25">
      <c r="B58" s="143"/>
      <c r="C58" s="143"/>
      <c r="D58" s="144"/>
      <c r="E58" s="144"/>
      <c r="F58" s="147" t="str" cm="1">
        <f t="array" ref="F58">_xlfn.IFNA(CONCATENATE(_xlfn.IFS($D58="Mezzanine",LEFT($D58,1), $D58="Ground Floor",LEFT($D58,1),$D58="Basment ",LEFT($D58,1), $D58="1st Floor", "0"&amp;LEFT($D58,1), $D58="2nd Floor", "0"&amp;LEFT($D58,1), $D58="3rd Floor", "0"&amp;LEFT($D58,1), $D58="4th Floor", "0"&amp;LEFT($D58,1), $D58="5th Floor", "0"&amp;LEFT($D58,1), $D58="6th Floor", "0"&amp;LEFT($D58,1),$D58="7th Floor", "0"&amp;LEFT($D58,1),$D58="8th Floor", "0"&amp;LEFT($D58,1),$D58="9th Floor", "0"&amp;LEFT($D58,1),$D58="10th Floor", LEFT($D58,2),$D58="11th Floor", LEFT($D58,2),$D58="12th Floor", LEFT($D58,2),$D58="13th Floor", LEFT($D58,2), $D58="Lower Ground", LEFT($D58)&amp;IF(ISNUMBER(FIND(" ",$D58)),MID($D58,FIND(" ",$D58)+1,1),"")&amp;IF(ISNUMBER(FIND(" ",$D58,FIND(" ",$D58)+1)),MID($D58,FIND(" ",$D58,FIND(" ",$D58)+1)+1,1),""),$D58="Upper Ground", LEFT($D58)&amp;IF(ISNUMBER(FIND(" ",$D58)),MID($D58,FIND(" ",$D58)+1,1),"")&amp;IF(ISNUMBER(FIND(" ",$D58,FIND(" ",$D58)+1)),MID($D58,FIND(" ",$D58,FIND(" ",$D58)+1)+1,1),"")),".0",$E58), " ")</f>
        <v xml:space="preserve"> </v>
      </c>
      <c r="G58" s="144"/>
      <c r="H58" s="144"/>
      <c r="I58" s="144"/>
      <c r="J58" s="144"/>
      <c r="K58" s="144"/>
      <c r="L58" s="149" t="str" cm="1">
        <f t="array" ref="L58">_xlfn.IFNA(
_xlfn.IFS(
AND($F58=" ",$G58=" ",$H58=" "),"Please update all three: Surveyor Room Reference, Establishment Room Reference and Establishment Room Name",
AND(OR($I58="General",$I58="Open plan/ semi-open general",$I58="Fitted",$I58="Light practical (science)",$I58="Light practical (other)",$I58="Heavy practical (workshops)",$I58="Heavy practical (clean)",$I58="Large",$I58="Storage"),$J58=0,$K58=0),"Please update Net Area or Non-net Area",
AND($B58&lt;&gt;"OUT",$J58=0,$I58&lt;&gt;"Non-net",$M58="85% Circulation"),"Net area not recorded for spaces with 85% circulation unusable type",
AND(OR($I58="General",$I58="Open plan/ semi-open general",$I58="Fitted",$I58="Light practical (science)",$I58="Light practical (other)",$I58="Heavy practical (workshops)",$I58="Heavy practical (clean)",$I58="Large",$I58="Storage"),OR($J58=0,ISBLANK($J58))),"Net area not recorded in net spaces",
AND(OR($I58="Non-net",$I58="Outdoor space"),$J58&gt;0),"Net Area Recorded in Non-net space",
AND($I58="General",$J58&gt;90),"This general space is over 90m2, please ensure that this space is entered as separate spaces if it usually used as separate spaces",
AND($I58="Open plan/ semi-open general",$J58&lt;27),"Open plan general space under 27m2",
AND(OR($K58=0,ISBLANK($K58)), $I58="Non-net"),"Non-net area not recorded in non-net space"
),
" ")</f>
        <v xml:space="preserve"> </v>
      </c>
      <c r="M58" s="144"/>
      <c r="N58" s="144"/>
      <c r="O58" s="144"/>
      <c r="P58" s="144"/>
      <c r="Q58" s="144"/>
      <c r="R58" s="171"/>
      <c r="S58" s="147">
        <f>NCA_Calculations!$P$70</f>
        <v>0</v>
      </c>
      <c r="T58" s="147">
        <f>NCA_Calculations!$Q$70</f>
        <v>0</v>
      </c>
      <c r="U58" s="144"/>
      <c r="V58" s="144"/>
      <c r="W58" s="149" t="str" cm="1">
        <f t="array" ref="W58">_xlfn.IFNA(
_xlfn.IFS(
ISBLANK($U58),"Missing space use.",
AND('Establishment details'!$C$14="Secondary",$V58="Classbase"),"Invalid Status type",
AND(OR( $V58="Classbase", $V58="Teaching", $V58="Early years",$V58="SEND resourced"), NOT(ISBLANK($M58))),"Space with status type and unusable type.",
AND($V58= "Classbase",'Establishment details'!$C$22&gt;=10), "Classbase status is only valid in schools with a primary element.",
AND($I58= "Large",$N58 &gt; 3.5), "Large rooms with less than 3.5m height.",
AND(OR($V58="Light practical (science)",$V58="Light practical (science)",$V58="Heavy practical (workshops)", $V58="Heavy practical (clean)"), OR($O58=0,ISBLANK($O58))),"Missing sinks count for light and heavy practical spaces.",
AND($M58 = "Other",ISBLANK($R58)), "Invalid unusable type / missing note for other unusable type."
),
" ")</f>
        <v>Missing space use.</v>
      </c>
    </row>
    <row r="59" spans="2:23" ht="15.75" x14ac:dyDescent="0.25">
      <c r="B59" s="143"/>
      <c r="C59" s="143"/>
      <c r="D59" s="144"/>
      <c r="E59" s="144"/>
      <c r="F59" s="147" t="str" cm="1">
        <f t="array" ref="F59">_xlfn.IFNA(CONCATENATE(_xlfn.IFS($D59="Mezzanine",LEFT($D59,1), $D59="Ground Floor",LEFT($D59,1),$D59="Basment ",LEFT($D59,1), $D59="1st Floor", "0"&amp;LEFT($D59,1), $D59="2nd Floor", "0"&amp;LEFT($D59,1), $D59="3rd Floor", "0"&amp;LEFT($D59,1), $D59="4th Floor", "0"&amp;LEFT($D59,1), $D59="5th Floor", "0"&amp;LEFT($D59,1), $D59="6th Floor", "0"&amp;LEFT($D59,1),$D59="7th Floor", "0"&amp;LEFT($D59,1),$D59="8th Floor", "0"&amp;LEFT($D59,1),$D59="9th Floor", "0"&amp;LEFT($D59,1),$D59="10th Floor", LEFT($D59,2),$D59="11th Floor", LEFT($D59,2),$D59="12th Floor", LEFT($D59,2),$D59="13th Floor", LEFT($D59,2), $D59="Lower Ground", LEFT($D59)&amp;IF(ISNUMBER(FIND(" ",$D59)),MID($D59,FIND(" ",$D59)+1,1),"")&amp;IF(ISNUMBER(FIND(" ",$D59,FIND(" ",$D59)+1)),MID($D59,FIND(" ",$D59,FIND(" ",$D59)+1)+1,1),""),$D59="Upper Ground", LEFT($D59)&amp;IF(ISNUMBER(FIND(" ",$D59)),MID($D59,FIND(" ",$D59)+1,1),"")&amp;IF(ISNUMBER(FIND(" ",$D59,FIND(" ",$D59)+1)),MID($D59,FIND(" ",$D59,FIND(" ",$D59)+1)+1,1),"")),".0",$E59), " ")</f>
        <v xml:space="preserve"> </v>
      </c>
      <c r="G59" s="144"/>
      <c r="H59" s="144"/>
      <c r="I59" s="144"/>
      <c r="J59" s="144"/>
      <c r="K59" s="144"/>
      <c r="L59" s="149" t="str" cm="1">
        <f t="array" ref="L59">_xlfn.IFNA(
_xlfn.IFS(
AND($F59=" ",$G59=" ",$H59=" "),"Please update all three: Surveyor Room Reference, Establishment Room Reference and Establishment Room Name",
AND(OR($I59="General",$I59="Open plan/ semi-open general",$I59="Fitted",$I59="Light practical (science)",$I59="Light practical (other)",$I59="Heavy practical (workshops)",$I59="Heavy practical (clean)",$I59="Large",$I59="Storage"),$J59=0,$K59=0),"Please update Net Area or Non-net Area",
AND($B59&lt;&gt;"OUT",$J59=0,$I59&lt;&gt;"Non-net",$M59="85% Circulation"),"Net area not recorded for spaces with 85% circulation unusable type",
AND(OR($I59="General",$I59="Open plan/ semi-open general",$I59="Fitted",$I59="Light practical (science)",$I59="Light practical (other)",$I59="Heavy practical (workshops)",$I59="Heavy practical (clean)",$I59="Large",$I59="Storage"),OR($J59=0,ISBLANK($J59))),"Net area not recorded in net spaces",
AND(OR($I59="Non-net",$I59="Outdoor space"),$J59&gt;0),"Net Area Recorded in Non-net space",
AND($I59="General",$J59&gt;90),"This general space is over 90m2, please ensure that this space is entered as separate spaces if it usually used as separate spaces",
AND($I59="Open plan/ semi-open general",$J59&lt;27),"Open plan general space under 27m2",
AND(OR($K59=0,ISBLANK($K59)), $I59="Non-net"),"Non-net area not recorded in non-net space"
),
" ")</f>
        <v xml:space="preserve"> </v>
      </c>
      <c r="M59" s="144"/>
      <c r="N59" s="144"/>
      <c r="O59" s="144"/>
      <c r="P59" s="144"/>
      <c r="Q59" s="144"/>
      <c r="R59" s="171"/>
      <c r="S59" s="147">
        <f>NCA_Calculations!$P$71</f>
        <v>0</v>
      </c>
      <c r="T59" s="147">
        <f>NCA_Calculations!$Q$71</f>
        <v>0</v>
      </c>
      <c r="U59" s="144"/>
      <c r="V59" s="144"/>
      <c r="W59" s="149" t="str" cm="1">
        <f t="array" ref="W59">_xlfn.IFNA(
_xlfn.IFS(
ISBLANK($U59),"Missing space use.",
AND('Establishment details'!$C$14="Secondary",$V59="Classbase"),"Invalid Status type",
AND(OR( $V59="Classbase", $V59="Teaching", $V59="Early years",$V59="SEND resourced"), NOT(ISBLANK($M59))),"Space with status type and unusable type.",
AND($V59= "Classbase",'Establishment details'!$C$22&gt;=10), "Classbase status is only valid in schools with a primary element.",
AND($I59= "Large",$N59 &gt; 3.5), "Large rooms with less than 3.5m height.",
AND(OR($V59="Light practical (science)",$V59="Light practical (science)",$V59="Heavy practical (workshops)", $V59="Heavy practical (clean)"), OR($O59=0,ISBLANK($O59))),"Missing sinks count for light and heavy practical spaces.",
AND($M59 = "Other",ISBLANK($R59)), "Invalid unusable type / missing note for other unusable type."
),
" ")</f>
        <v>Missing space use.</v>
      </c>
    </row>
    <row r="60" spans="2:23" ht="15.75" x14ac:dyDescent="0.25">
      <c r="B60" s="143"/>
      <c r="C60" s="143"/>
      <c r="D60" s="144"/>
      <c r="E60" s="144"/>
      <c r="F60" s="147" t="str" cm="1">
        <f t="array" ref="F60">_xlfn.IFNA(CONCATENATE(_xlfn.IFS($D60="Mezzanine",LEFT($D60,1), $D60="Ground Floor",LEFT($D60,1),$D60="Basment ",LEFT($D60,1), $D60="1st Floor", "0"&amp;LEFT($D60,1), $D60="2nd Floor", "0"&amp;LEFT($D60,1), $D60="3rd Floor", "0"&amp;LEFT($D60,1), $D60="4th Floor", "0"&amp;LEFT($D60,1), $D60="5th Floor", "0"&amp;LEFT($D60,1), $D60="6th Floor", "0"&amp;LEFT($D60,1),$D60="7th Floor", "0"&amp;LEFT($D60,1),$D60="8th Floor", "0"&amp;LEFT($D60,1),$D60="9th Floor", "0"&amp;LEFT($D60,1),$D60="10th Floor", LEFT($D60,2),$D60="11th Floor", LEFT($D60,2),$D60="12th Floor", LEFT($D60,2),$D60="13th Floor", LEFT($D60,2), $D60="Lower Ground", LEFT($D60)&amp;IF(ISNUMBER(FIND(" ",$D60)),MID($D60,FIND(" ",$D60)+1,1),"")&amp;IF(ISNUMBER(FIND(" ",$D60,FIND(" ",$D60)+1)),MID($D60,FIND(" ",$D60,FIND(" ",$D60)+1)+1,1),""),$D60="Upper Ground", LEFT($D60)&amp;IF(ISNUMBER(FIND(" ",$D60)),MID($D60,FIND(" ",$D60)+1,1),"")&amp;IF(ISNUMBER(FIND(" ",$D60,FIND(" ",$D60)+1)),MID($D60,FIND(" ",$D60,FIND(" ",$D60)+1)+1,1),"")),".0",$E60), " ")</f>
        <v xml:space="preserve"> </v>
      </c>
      <c r="G60" s="144"/>
      <c r="H60" s="144"/>
      <c r="I60" s="144"/>
      <c r="J60" s="144"/>
      <c r="K60" s="144"/>
      <c r="L60" s="149" t="str" cm="1">
        <f t="array" ref="L60">_xlfn.IFNA(
_xlfn.IFS(
AND($F60=" ",$G60=" ",$H60=" "),"Please update all three: Surveyor Room Reference, Establishment Room Reference and Establishment Room Name",
AND(OR($I60="General",$I60="Open plan/ semi-open general",$I60="Fitted",$I60="Light practical (science)",$I60="Light practical (other)",$I60="Heavy practical (workshops)",$I60="Heavy practical (clean)",$I60="Large",$I60="Storage"),$J60=0,$K60=0),"Please update Net Area or Non-net Area",
AND($B60&lt;&gt;"OUT",$J60=0,$I60&lt;&gt;"Non-net",$M60="85% Circulation"),"Net area not recorded for spaces with 85% circulation unusable type",
AND(OR($I60="General",$I60="Open plan/ semi-open general",$I60="Fitted",$I60="Light practical (science)",$I60="Light practical (other)",$I60="Heavy practical (workshops)",$I60="Heavy practical (clean)",$I60="Large",$I60="Storage"),OR($J60=0,ISBLANK($J60))),"Net area not recorded in net spaces",
AND(OR($I60="Non-net",$I60="Outdoor space"),$J60&gt;0),"Net Area Recorded in Non-net space",
AND($I60="General",$J60&gt;90),"This general space is over 90m2, please ensure that this space is entered as separate spaces if it usually used as separate spaces",
AND($I60="Open plan/ semi-open general",$J60&lt;27),"Open plan general space under 27m2",
AND(OR($K60=0,ISBLANK($K60)), $I60="Non-net"),"Non-net area not recorded in non-net space"
),
" ")</f>
        <v xml:space="preserve"> </v>
      </c>
      <c r="M60" s="144"/>
      <c r="N60" s="144"/>
      <c r="O60" s="144"/>
      <c r="P60" s="144"/>
      <c r="Q60" s="144"/>
      <c r="R60" s="171"/>
      <c r="S60" s="147">
        <f>NCA_Calculations!$P$72</f>
        <v>0</v>
      </c>
      <c r="T60" s="147">
        <f>NCA_Calculations!$Q$72</f>
        <v>0</v>
      </c>
      <c r="U60" s="144"/>
      <c r="V60" s="144"/>
      <c r="W60" s="149" t="str" cm="1">
        <f t="array" ref="W60">_xlfn.IFNA(
_xlfn.IFS(
ISBLANK($U60),"Missing space use.",
AND('Establishment details'!$C$14="Secondary",$V60="Classbase"),"Invalid Status type",
AND(OR( $V60="Classbase", $V60="Teaching", $V60="Early years",$V60="SEND resourced"), NOT(ISBLANK($M60))),"Space with status type and unusable type.",
AND($V60= "Classbase",'Establishment details'!$C$22&gt;=10), "Classbase status is only valid in schools with a primary element.",
AND($I60= "Large",$N60 &gt; 3.5), "Large rooms with less than 3.5m height.",
AND(OR($V60="Light practical (science)",$V60="Light practical (science)",$V60="Heavy practical (workshops)", $V60="Heavy practical (clean)"), OR($O60=0,ISBLANK($O60))),"Missing sinks count for light and heavy practical spaces.",
AND($M60 = "Other",ISBLANK($R60)), "Invalid unusable type / missing note for other unusable type."
),
" ")</f>
        <v>Missing space use.</v>
      </c>
    </row>
    <row r="61" spans="2:23" ht="15.75" x14ac:dyDescent="0.25">
      <c r="B61" s="143"/>
      <c r="C61" s="143"/>
      <c r="D61" s="144"/>
      <c r="E61" s="144"/>
      <c r="F61" s="147" t="str" cm="1">
        <f t="array" ref="F61">_xlfn.IFNA(CONCATENATE(_xlfn.IFS($D61="Mezzanine",LEFT($D61,1), $D61="Ground Floor",LEFT($D61,1),$D61="Basment ",LEFT($D61,1), $D61="1st Floor", "0"&amp;LEFT($D61,1), $D61="2nd Floor", "0"&amp;LEFT($D61,1), $D61="3rd Floor", "0"&amp;LEFT($D61,1), $D61="4th Floor", "0"&amp;LEFT($D61,1), $D61="5th Floor", "0"&amp;LEFT($D61,1), $D61="6th Floor", "0"&amp;LEFT($D61,1),$D61="7th Floor", "0"&amp;LEFT($D61,1),$D61="8th Floor", "0"&amp;LEFT($D61,1),$D61="9th Floor", "0"&amp;LEFT($D61,1),$D61="10th Floor", LEFT($D61,2),$D61="11th Floor", LEFT($D61,2),$D61="12th Floor", LEFT($D61,2),$D61="13th Floor", LEFT($D61,2), $D61="Lower Ground", LEFT($D61)&amp;IF(ISNUMBER(FIND(" ",$D61)),MID($D61,FIND(" ",$D61)+1,1),"")&amp;IF(ISNUMBER(FIND(" ",$D61,FIND(" ",$D61)+1)),MID($D61,FIND(" ",$D61,FIND(" ",$D61)+1)+1,1),""),$D61="Upper Ground", LEFT($D61)&amp;IF(ISNUMBER(FIND(" ",$D61)),MID($D61,FIND(" ",$D61)+1,1),"")&amp;IF(ISNUMBER(FIND(" ",$D61,FIND(" ",$D61)+1)),MID($D61,FIND(" ",$D61,FIND(" ",$D61)+1)+1,1),"")),".0",$E61), " ")</f>
        <v xml:space="preserve"> </v>
      </c>
      <c r="G61" s="144"/>
      <c r="H61" s="144"/>
      <c r="I61" s="144"/>
      <c r="J61" s="144"/>
      <c r="K61" s="144"/>
      <c r="L61" s="149" t="str" cm="1">
        <f t="array" ref="L61">_xlfn.IFNA(
_xlfn.IFS(
AND($F61=" ",$G61=" ",$H61=" "),"Please update all three: Surveyor Room Reference, Establishment Room Reference and Establishment Room Name",
AND(OR($I61="General",$I61="Open plan/ semi-open general",$I61="Fitted",$I61="Light practical (science)",$I61="Light practical (other)",$I61="Heavy practical (workshops)",$I61="Heavy practical (clean)",$I61="Large",$I61="Storage"),$J61=0,$K61=0),"Please update Net Area or Non-net Area",
AND($B61&lt;&gt;"OUT",$J61=0,$I61&lt;&gt;"Non-net",$M61="85% Circulation"),"Net area not recorded for spaces with 85% circulation unusable type",
AND(OR($I61="General",$I61="Open plan/ semi-open general",$I61="Fitted",$I61="Light practical (science)",$I61="Light practical (other)",$I61="Heavy practical (workshops)",$I61="Heavy practical (clean)",$I61="Large",$I61="Storage"),OR($J61=0,ISBLANK($J61))),"Net area not recorded in net spaces",
AND(OR($I61="Non-net",$I61="Outdoor space"),$J61&gt;0),"Net Area Recorded in Non-net space",
AND($I61="General",$J61&gt;90),"This general space is over 90m2, please ensure that this space is entered as separate spaces if it usually used as separate spaces",
AND($I61="Open plan/ semi-open general",$J61&lt;27),"Open plan general space under 27m2",
AND(OR($K61=0,ISBLANK($K61)), $I61="Non-net"),"Non-net area not recorded in non-net space"
),
" ")</f>
        <v xml:space="preserve"> </v>
      </c>
      <c r="M61" s="144"/>
      <c r="N61" s="144"/>
      <c r="O61" s="144"/>
      <c r="P61" s="144"/>
      <c r="Q61" s="144"/>
      <c r="R61" s="171"/>
      <c r="S61" s="147">
        <f>NCA_Calculations!$P$73</f>
        <v>0</v>
      </c>
      <c r="T61" s="147">
        <f>NCA_Calculations!$Q$73</f>
        <v>0</v>
      </c>
      <c r="U61" s="144"/>
      <c r="V61" s="144"/>
      <c r="W61" s="149" t="str" cm="1">
        <f t="array" ref="W61">_xlfn.IFNA(
_xlfn.IFS(
ISBLANK($U61),"Missing space use.",
AND('Establishment details'!$C$14="Secondary",$V61="Classbase"),"Invalid Status type",
AND(OR( $V61="Classbase", $V61="Teaching", $V61="Early years",$V61="SEND resourced"), NOT(ISBLANK($M61))),"Space with status type and unusable type.",
AND($V61= "Classbase",'Establishment details'!$C$22&gt;=10), "Classbase status is only valid in schools with a primary element.",
AND($I61= "Large",$N61 &gt; 3.5), "Large rooms with less than 3.5m height.",
AND(OR($V61="Light practical (science)",$V61="Light practical (science)",$V61="Heavy practical (workshops)", $V61="Heavy practical (clean)"), OR($O61=0,ISBLANK($O61))),"Missing sinks count for light and heavy practical spaces.",
AND($M61 = "Other",ISBLANK($R61)), "Invalid unusable type / missing note for other unusable type."
),
" ")</f>
        <v>Missing space use.</v>
      </c>
    </row>
    <row r="62" spans="2:23" ht="15.75" x14ac:dyDescent="0.25">
      <c r="B62" s="143"/>
      <c r="C62" s="143"/>
      <c r="D62" s="144"/>
      <c r="E62" s="144"/>
      <c r="F62" s="147" t="str" cm="1">
        <f t="array" ref="F62">_xlfn.IFNA(CONCATENATE(_xlfn.IFS($D62="Mezzanine",LEFT($D62,1), $D62="Ground Floor",LEFT($D62,1),$D62="Basment ",LEFT($D62,1), $D62="1st Floor", "0"&amp;LEFT($D62,1), $D62="2nd Floor", "0"&amp;LEFT($D62,1), $D62="3rd Floor", "0"&amp;LEFT($D62,1), $D62="4th Floor", "0"&amp;LEFT($D62,1), $D62="5th Floor", "0"&amp;LEFT($D62,1), $D62="6th Floor", "0"&amp;LEFT($D62,1),$D62="7th Floor", "0"&amp;LEFT($D62,1),$D62="8th Floor", "0"&amp;LEFT($D62,1),$D62="9th Floor", "0"&amp;LEFT($D62,1),$D62="10th Floor", LEFT($D62,2),$D62="11th Floor", LEFT($D62,2),$D62="12th Floor", LEFT($D62,2),$D62="13th Floor", LEFT($D62,2), $D62="Lower Ground", LEFT($D62)&amp;IF(ISNUMBER(FIND(" ",$D62)),MID($D62,FIND(" ",$D62)+1,1),"")&amp;IF(ISNUMBER(FIND(" ",$D62,FIND(" ",$D62)+1)),MID($D62,FIND(" ",$D62,FIND(" ",$D62)+1)+1,1),""),$D62="Upper Ground", LEFT($D62)&amp;IF(ISNUMBER(FIND(" ",$D62)),MID($D62,FIND(" ",$D62)+1,1),"")&amp;IF(ISNUMBER(FIND(" ",$D62,FIND(" ",$D62)+1)),MID($D62,FIND(" ",$D62,FIND(" ",$D62)+1)+1,1),"")),".0",$E62), " ")</f>
        <v xml:space="preserve"> </v>
      </c>
      <c r="G62" s="144"/>
      <c r="H62" s="144"/>
      <c r="I62" s="144"/>
      <c r="J62" s="144"/>
      <c r="K62" s="144"/>
      <c r="L62" s="149" t="str" cm="1">
        <f t="array" ref="L62">_xlfn.IFNA(
_xlfn.IFS(
AND($F62=" ",$G62=" ",$H62=" "),"Please update all three: Surveyor Room Reference, Establishment Room Reference and Establishment Room Name",
AND(OR($I62="General",$I62="Open plan/ semi-open general",$I62="Fitted",$I62="Light practical (science)",$I62="Light practical (other)",$I62="Heavy practical (workshops)",$I62="Heavy practical (clean)",$I62="Large",$I62="Storage"),$J62=0,$K62=0),"Please update Net Area or Non-net Area",
AND($B62&lt;&gt;"OUT",$J62=0,$I62&lt;&gt;"Non-net",$M62="85% Circulation"),"Net area not recorded for spaces with 85% circulation unusable type",
AND(OR($I62="General",$I62="Open plan/ semi-open general",$I62="Fitted",$I62="Light practical (science)",$I62="Light practical (other)",$I62="Heavy practical (workshops)",$I62="Heavy practical (clean)",$I62="Large",$I62="Storage"),OR($J62=0,ISBLANK($J62))),"Net area not recorded in net spaces",
AND(OR($I62="Non-net",$I62="Outdoor space"),$J62&gt;0),"Net Area Recorded in Non-net space",
AND($I62="General",$J62&gt;90),"This general space is over 90m2, please ensure that this space is entered as separate spaces if it usually used as separate spaces",
AND($I62="Open plan/ semi-open general",$J62&lt;27),"Open plan general space under 27m2",
AND(OR($K62=0,ISBLANK($K62)), $I62="Non-net"),"Non-net area not recorded in non-net space"
),
" ")</f>
        <v xml:space="preserve"> </v>
      </c>
      <c r="M62" s="144"/>
      <c r="N62" s="144"/>
      <c r="O62" s="144"/>
      <c r="P62" s="144"/>
      <c r="Q62" s="144"/>
      <c r="R62" s="171"/>
      <c r="S62" s="147">
        <f>NCA_Calculations!$P$74</f>
        <v>0</v>
      </c>
      <c r="T62" s="147">
        <f>NCA_Calculations!$Q$74</f>
        <v>0</v>
      </c>
      <c r="U62" s="144"/>
      <c r="V62" s="144"/>
      <c r="W62" s="149" t="str" cm="1">
        <f t="array" ref="W62">_xlfn.IFNA(
_xlfn.IFS(
ISBLANK($U62),"Missing space use.",
AND('Establishment details'!$C$14="Secondary",$V62="Classbase"),"Invalid Status type",
AND(OR( $V62="Classbase", $V62="Teaching", $V62="Early years",$V62="SEND resourced"), NOT(ISBLANK($M62))),"Space with status type and unusable type.",
AND($V62= "Classbase",'Establishment details'!$C$22&gt;=10), "Classbase status is only valid in schools with a primary element.",
AND($I62= "Large",$N62 &gt; 3.5), "Large rooms with less than 3.5m height.",
AND(OR($V62="Light practical (science)",$V62="Light practical (science)",$V62="Heavy practical (workshops)", $V62="Heavy practical (clean)"), OR($O62=0,ISBLANK($O62))),"Missing sinks count for light and heavy practical spaces.",
AND($M62 = "Other",ISBLANK($R62)), "Invalid unusable type / missing note for other unusable type."
),
" ")</f>
        <v>Missing space use.</v>
      </c>
    </row>
    <row r="63" spans="2:23" ht="15.75" x14ac:dyDescent="0.25">
      <c r="B63" s="143"/>
      <c r="C63" s="143"/>
      <c r="D63" s="144"/>
      <c r="E63" s="144"/>
      <c r="F63" s="147" t="str" cm="1">
        <f t="array" ref="F63">_xlfn.IFNA(CONCATENATE(_xlfn.IFS($D63="Mezzanine",LEFT($D63,1), $D63="Ground Floor",LEFT($D63,1),$D63="Basment ",LEFT($D63,1), $D63="1st Floor", "0"&amp;LEFT($D63,1), $D63="2nd Floor", "0"&amp;LEFT($D63,1), $D63="3rd Floor", "0"&amp;LEFT($D63,1), $D63="4th Floor", "0"&amp;LEFT($D63,1), $D63="5th Floor", "0"&amp;LEFT($D63,1), $D63="6th Floor", "0"&amp;LEFT($D63,1),$D63="7th Floor", "0"&amp;LEFT($D63,1),$D63="8th Floor", "0"&amp;LEFT($D63,1),$D63="9th Floor", "0"&amp;LEFT($D63,1),$D63="10th Floor", LEFT($D63,2),$D63="11th Floor", LEFT($D63,2),$D63="12th Floor", LEFT($D63,2),$D63="13th Floor", LEFT($D63,2), $D63="Lower Ground", LEFT($D63)&amp;IF(ISNUMBER(FIND(" ",$D63)),MID($D63,FIND(" ",$D63)+1,1),"")&amp;IF(ISNUMBER(FIND(" ",$D63,FIND(" ",$D63)+1)),MID($D63,FIND(" ",$D63,FIND(" ",$D63)+1)+1,1),""),$D63="Upper Ground", LEFT($D63)&amp;IF(ISNUMBER(FIND(" ",$D63)),MID($D63,FIND(" ",$D63)+1,1),"")&amp;IF(ISNUMBER(FIND(" ",$D63,FIND(" ",$D63)+1)),MID($D63,FIND(" ",$D63,FIND(" ",$D63)+1)+1,1),"")),".0",$E63), " ")</f>
        <v xml:space="preserve"> </v>
      </c>
      <c r="G63" s="144"/>
      <c r="H63" s="144"/>
      <c r="I63" s="144"/>
      <c r="J63" s="144"/>
      <c r="K63" s="144"/>
      <c r="L63" s="149" t="str" cm="1">
        <f t="array" ref="L63">_xlfn.IFNA(
_xlfn.IFS(
AND($F63=" ",$G63=" ",$H63=" "),"Please update all three: Surveyor Room Reference, Establishment Room Reference and Establishment Room Name",
AND(OR($I63="General",$I63="Open plan/ semi-open general",$I63="Fitted",$I63="Light practical (science)",$I63="Light practical (other)",$I63="Heavy practical (workshops)",$I63="Heavy practical (clean)",$I63="Large",$I63="Storage"),$J63=0,$K63=0),"Please update Net Area or Non-net Area",
AND($B63&lt;&gt;"OUT",$J63=0,$I63&lt;&gt;"Non-net",$M63="85% Circulation"),"Net area not recorded for spaces with 85% circulation unusable type",
AND(OR($I63="General",$I63="Open plan/ semi-open general",$I63="Fitted",$I63="Light practical (science)",$I63="Light practical (other)",$I63="Heavy practical (workshops)",$I63="Heavy practical (clean)",$I63="Large",$I63="Storage"),OR($J63=0,ISBLANK($J63))),"Net area not recorded in net spaces",
AND(OR($I63="Non-net",$I63="Outdoor space"),$J63&gt;0),"Net Area Recorded in Non-net space",
AND($I63="General",$J63&gt;90),"This general space is over 90m2, please ensure that this space is entered as separate spaces if it usually used as separate spaces",
AND($I63="Open plan/ semi-open general",$J63&lt;27),"Open plan general space under 27m2",
AND(OR($K63=0,ISBLANK($K63)), $I63="Non-net"),"Non-net area not recorded in non-net space"
),
" ")</f>
        <v xml:space="preserve"> </v>
      </c>
      <c r="M63" s="144"/>
      <c r="N63" s="144"/>
      <c r="O63" s="144"/>
      <c r="P63" s="144"/>
      <c r="Q63" s="144"/>
      <c r="R63" s="171"/>
      <c r="S63" s="147">
        <f>NCA_Calculations!$P$75</f>
        <v>0</v>
      </c>
      <c r="T63" s="147">
        <f>NCA_Calculations!$Q$75</f>
        <v>0</v>
      </c>
      <c r="U63" s="144"/>
      <c r="V63" s="144"/>
      <c r="W63" s="149" t="str" cm="1">
        <f t="array" ref="W63">_xlfn.IFNA(
_xlfn.IFS(
ISBLANK($U63),"Missing space use.",
AND('Establishment details'!$C$14="Secondary",$V63="Classbase"),"Invalid Status type",
AND(OR( $V63="Classbase", $V63="Teaching", $V63="Early years",$V63="SEND resourced"), NOT(ISBLANK($M63))),"Space with status type and unusable type.",
AND($V63= "Classbase",'Establishment details'!$C$22&gt;=10), "Classbase status is only valid in schools with a primary element.",
AND($I63= "Large",$N63 &gt; 3.5), "Large rooms with less than 3.5m height.",
AND(OR($V63="Light practical (science)",$V63="Light practical (science)",$V63="Heavy practical (workshops)", $V63="Heavy practical (clean)"), OR($O63=0,ISBLANK($O63))),"Missing sinks count for light and heavy practical spaces.",
AND($M63 = "Other",ISBLANK($R63)), "Invalid unusable type / missing note for other unusable type."
),
" ")</f>
        <v>Missing space use.</v>
      </c>
    </row>
    <row r="64" spans="2:23" ht="15.75" x14ac:dyDescent="0.25">
      <c r="B64" s="143"/>
      <c r="C64" s="143"/>
      <c r="D64" s="144"/>
      <c r="E64" s="144"/>
      <c r="F64" s="147" t="str" cm="1">
        <f t="array" ref="F64">_xlfn.IFNA(CONCATENATE(_xlfn.IFS($D64="Mezzanine",LEFT($D64,1), $D64="Ground Floor",LEFT($D64,1),$D64="Basment ",LEFT($D64,1), $D64="1st Floor", "0"&amp;LEFT($D64,1), $D64="2nd Floor", "0"&amp;LEFT($D64,1), $D64="3rd Floor", "0"&amp;LEFT($D64,1), $D64="4th Floor", "0"&amp;LEFT($D64,1), $D64="5th Floor", "0"&amp;LEFT($D64,1), $D64="6th Floor", "0"&amp;LEFT($D64,1),$D64="7th Floor", "0"&amp;LEFT($D64,1),$D64="8th Floor", "0"&amp;LEFT($D64,1),$D64="9th Floor", "0"&amp;LEFT($D64,1),$D64="10th Floor", LEFT($D64,2),$D64="11th Floor", LEFT($D64,2),$D64="12th Floor", LEFT($D64,2),$D64="13th Floor", LEFT($D64,2), $D64="Lower Ground", LEFT($D64)&amp;IF(ISNUMBER(FIND(" ",$D64)),MID($D64,FIND(" ",$D64)+1,1),"")&amp;IF(ISNUMBER(FIND(" ",$D64,FIND(" ",$D64)+1)),MID($D64,FIND(" ",$D64,FIND(" ",$D64)+1)+1,1),""),$D64="Upper Ground", LEFT($D64)&amp;IF(ISNUMBER(FIND(" ",$D64)),MID($D64,FIND(" ",$D64)+1,1),"")&amp;IF(ISNUMBER(FIND(" ",$D64,FIND(" ",$D64)+1)),MID($D64,FIND(" ",$D64,FIND(" ",$D64)+1)+1,1),"")),".0",$E64), " ")</f>
        <v xml:space="preserve"> </v>
      </c>
      <c r="G64" s="144"/>
      <c r="H64" s="144"/>
      <c r="I64" s="144"/>
      <c r="J64" s="144"/>
      <c r="K64" s="144"/>
      <c r="L64" s="149" t="str" cm="1">
        <f t="array" ref="L64">_xlfn.IFNA(
_xlfn.IFS(
AND($F64=" ",$G64=" ",$H64=" "),"Please update all three: Surveyor Room Reference, Establishment Room Reference and Establishment Room Name",
AND(OR($I64="General",$I64="Open plan/ semi-open general",$I64="Fitted",$I64="Light practical (science)",$I64="Light practical (other)",$I64="Heavy practical (workshops)",$I64="Heavy practical (clean)",$I64="Large",$I64="Storage"),$J64=0,$K64=0),"Please update Net Area or Non-net Area",
AND($B64&lt;&gt;"OUT",$J64=0,$I64&lt;&gt;"Non-net",$M64="85% Circulation"),"Net area not recorded for spaces with 85% circulation unusable type",
AND(OR($I64="General",$I64="Open plan/ semi-open general",$I64="Fitted",$I64="Light practical (science)",$I64="Light practical (other)",$I64="Heavy practical (workshops)",$I64="Heavy practical (clean)",$I64="Large",$I64="Storage"),OR($J64=0,ISBLANK($J64))),"Net area not recorded in net spaces",
AND(OR($I64="Non-net",$I64="Outdoor space"),$J64&gt;0),"Net Area Recorded in Non-net space",
AND($I64="General",$J64&gt;90),"This general space is over 90m2, please ensure that this space is entered as separate spaces if it usually used as separate spaces",
AND($I64="Open plan/ semi-open general",$J64&lt;27),"Open plan general space under 27m2",
AND(OR($K64=0,ISBLANK($K64)), $I64="Non-net"),"Non-net area not recorded in non-net space"
),
" ")</f>
        <v xml:space="preserve"> </v>
      </c>
      <c r="M64" s="144"/>
      <c r="N64" s="144"/>
      <c r="O64" s="144"/>
      <c r="P64" s="144"/>
      <c r="Q64" s="144"/>
      <c r="R64" s="171"/>
      <c r="S64" s="147">
        <f>NCA_Calculations!$P$76</f>
        <v>0</v>
      </c>
      <c r="T64" s="147">
        <f>NCA_Calculations!$Q$76</f>
        <v>0</v>
      </c>
      <c r="U64" s="144"/>
      <c r="V64" s="144"/>
      <c r="W64" s="149" t="str" cm="1">
        <f t="array" ref="W64">_xlfn.IFNA(
_xlfn.IFS(
ISBLANK($U64),"Missing space use.",
AND('Establishment details'!$C$14="Secondary",$V64="Classbase"),"Invalid Status type",
AND(OR( $V64="Classbase", $V64="Teaching", $V64="Early years",$V64="SEND resourced"), NOT(ISBLANK($M64))),"Space with status type and unusable type.",
AND($V64= "Classbase",'Establishment details'!$C$22&gt;=10), "Classbase status is only valid in schools with a primary element.",
AND($I64= "Large",$N64 &gt; 3.5), "Large rooms with less than 3.5m height.",
AND(OR($V64="Light practical (science)",$V64="Light practical (science)",$V64="Heavy practical (workshops)", $V64="Heavy practical (clean)"), OR($O64=0,ISBLANK($O64))),"Missing sinks count for light and heavy practical spaces.",
AND($M64 = "Other",ISBLANK($R64)), "Invalid unusable type / missing note for other unusable type."
),
" ")</f>
        <v>Missing space use.</v>
      </c>
    </row>
    <row r="65" spans="2:23" ht="15.75" x14ac:dyDescent="0.25">
      <c r="B65" s="143"/>
      <c r="C65" s="143"/>
      <c r="D65" s="144"/>
      <c r="E65" s="144"/>
      <c r="F65" s="147" t="str" cm="1">
        <f t="array" ref="F65">_xlfn.IFNA(CONCATENATE(_xlfn.IFS($D65="Mezzanine",LEFT($D65,1), $D65="Ground Floor",LEFT($D65,1),$D65="Basment ",LEFT($D65,1), $D65="1st Floor", "0"&amp;LEFT($D65,1), $D65="2nd Floor", "0"&amp;LEFT($D65,1), $D65="3rd Floor", "0"&amp;LEFT($D65,1), $D65="4th Floor", "0"&amp;LEFT($D65,1), $D65="5th Floor", "0"&amp;LEFT($D65,1), $D65="6th Floor", "0"&amp;LEFT($D65,1),$D65="7th Floor", "0"&amp;LEFT($D65,1),$D65="8th Floor", "0"&amp;LEFT($D65,1),$D65="9th Floor", "0"&amp;LEFT($D65,1),$D65="10th Floor", LEFT($D65,2),$D65="11th Floor", LEFT($D65,2),$D65="12th Floor", LEFT($D65,2),$D65="13th Floor", LEFT($D65,2), $D65="Lower Ground", LEFT($D65)&amp;IF(ISNUMBER(FIND(" ",$D65)),MID($D65,FIND(" ",$D65)+1,1),"")&amp;IF(ISNUMBER(FIND(" ",$D65,FIND(" ",$D65)+1)),MID($D65,FIND(" ",$D65,FIND(" ",$D65)+1)+1,1),""),$D65="Upper Ground", LEFT($D65)&amp;IF(ISNUMBER(FIND(" ",$D65)),MID($D65,FIND(" ",$D65)+1,1),"")&amp;IF(ISNUMBER(FIND(" ",$D65,FIND(" ",$D65)+1)),MID($D65,FIND(" ",$D65,FIND(" ",$D65)+1)+1,1),"")),".0",$E65), " ")</f>
        <v xml:space="preserve"> </v>
      </c>
      <c r="G65" s="144"/>
      <c r="H65" s="144"/>
      <c r="I65" s="144"/>
      <c r="J65" s="144"/>
      <c r="K65" s="144"/>
      <c r="L65" s="149" t="str" cm="1">
        <f t="array" ref="L65">_xlfn.IFNA(
_xlfn.IFS(
AND($F65=" ",$G65=" ",$H65=" "),"Please update all three: Surveyor Room Reference, Establishment Room Reference and Establishment Room Name",
AND(OR($I65="General",$I65="Open plan/ semi-open general",$I65="Fitted",$I65="Light practical (science)",$I65="Light practical (other)",$I65="Heavy practical (workshops)",$I65="Heavy practical (clean)",$I65="Large",$I65="Storage"),$J65=0,$K65=0),"Please update Net Area or Non-net Area",
AND($B65&lt;&gt;"OUT",$J65=0,$I65&lt;&gt;"Non-net",$M65="85% Circulation"),"Net area not recorded for spaces with 85% circulation unusable type",
AND(OR($I65="General",$I65="Open plan/ semi-open general",$I65="Fitted",$I65="Light practical (science)",$I65="Light practical (other)",$I65="Heavy practical (workshops)",$I65="Heavy practical (clean)",$I65="Large",$I65="Storage"),OR($J65=0,ISBLANK($J65))),"Net area not recorded in net spaces",
AND(OR($I65="Non-net",$I65="Outdoor space"),$J65&gt;0),"Net Area Recorded in Non-net space",
AND($I65="General",$J65&gt;90),"This general space is over 90m2, please ensure that this space is entered as separate spaces if it usually used as separate spaces",
AND($I65="Open plan/ semi-open general",$J65&lt;27),"Open plan general space under 27m2",
AND(OR($K65=0,ISBLANK($K65)), $I65="Non-net"),"Non-net area not recorded in non-net space"
),
" ")</f>
        <v xml:space="preserve"> </v>
      </c>
      <c r="M65" s="144"/>
      <c r="N65" s="144"/>
      <c r="O65" s="144"/>
      <c r="P65" s="144"/>
      <c r="Q65" s="144"/>
      <c r="R65" s="171"/>
      <c r="S65" s="147">
        <f>NCA_Calculations!$P$77</f>
        <v>0</v>
      </c>
      <c r="T65" s="147">
        <f>NCA_Calculations!$Q$77</f>
        <v>0</v>
      </c>
      <c r="U65" s="144"/>
      <c r="V65" s="144"/>
      <c r="W65" s="149" t="str" cm="1">
        <f t="array" ref="W65">_xlfn.IFNA(
_xlfn.IFS(
ISBLANK($U65),"Missing space use.",
AND('Establishment details'!$C$14="Secondary",$V65="Classbase"),"Invalid Status type",
AND(OR( $V65="Classbase", $V65="Teaching", $V65="Early years",$V65="SEND resourced"), NOT(ISBLANK($M65))),"Space with status type and unusable type.",
AND($V65= "Classbase",'Establishment details'!$C$22&gt;=10), "Classbase status is only valid in schools with a primary element.",
AND($I65= "Large",$N65 &gt; 3.5), "Large rooms with less than 3.5m height.",
AND(OR($V65="Light practical (science)",$V65="Light practical (science)",$V65="Heavy practical (workshops)", $V65="Heavy practical (clean)"), OR($O65=0,ISBLANK($O65))),"Missing sinks count for light and heavy practical spaces.",
AND($M65 = "Other",ISBLANK($R65)), "Invalid unusable type / missing note for other unusable type."
),
" ")</f>
        <v>Missing space use.</v>
      </c>
    </row>
    <row r="66" spans="2:23" ht="15.75" x14ac:dyDescent="0.25">
      <c r="B66" s="143"/>
      <c r="C66" s="143"/>
      <c r="D66" s="144"/>
      <c r="E66" s="144"/>
      <c r="F66" s="147" t="str" cm="1">
        <f t="array" ref="F66">_xlfn.IFNA(CONCATENATE(_xlfn.IFS($D66="Mezzanine",LEFT($D66,1), $D66="Ground Floor",LEFT($D66,1),$D66="Basment ",LEFT($D66,1), $D66="1st Floor", "0"&amp;LEFT($D66,1), $D66="2nd Floor", "0"&amp;LEFT($D66,1), $D66="3rd Floor", "0"&amp;LEFT($D66,1), $D66="4th Floor", "0"&amp;LEFT($D66,1), $D66="5th Floor", "0"&amp;LEFT($D66,1), $D66="6th Floor", "0"&amp;LEFT($D66,1),$D66="7th Floor", "0"&amp;LEFT($D66,1),$D66="8th Floor", "0"&amp;LEFT($D66,1),$D66="9th Floor", "0"&amp;LEFT($D66,1),$D66="10th Floor", LEFT($D66,2),$D66="11th Floor", LEFT($D66,2),$D66="12th Floor", LEFT($D66,2),$D66="13th Floor", LEFT($D66,2), $D66="Lower Ground", LEFT($D66)&amp;IF(ISNUMBER(FIND(" ",$D66)),MID($D66,FIND(" ",$D66)+1,1),"")&amp;IF(ISNUMBER(FIND(" ",$D66,FIND(" ",$D66)+1)),MID($D66,FIND(" ",$D66,FIND(" ",$D66)+1)+1,1),""),$D66="Upper Ground", LEFT($D66)&amp;IF(ISNUMBER(FIND(" ",$D66)),MID($D66,FIND(" ",$D66)+1,1),"")&amp;IF(ISNUMBER(FIND(" ",$D66,FIND(" ",$D66)+1)),MID($D66,FIND(" ",$D66,FIND(" ",$D66)+1)+1,1),"")),".0",$E66), " ")</f>
        <v xml:space="preserve"> </v>
      </c>
      <c r="G66" s="144"/>
      <c r="H66" s="144"/>
      <c r="I66" s="144"/>
      <c r="J66" s="144"/>
      <c r="K66" s="144"/>
      <c r="L66" s="149" t="str" cm="1">
        <f t="array" ref="L66">_xlfn.IFNA(
_xlfn.IFS(
AND($F66=" ",$G66=" ",$H66=" "),"Please update all three: Surveyor Room Reference, Establishment Room Reference and Establishment Room Name",
AND(OR($I66="General",$I66="Open plan/ semi-open general",$I66="Fitted",$I66="Light practical (science)",$I66="Light practical (other)",$I66="Heavy practical (workshops)",$I66="Heavy practical (clean)",$I66="Large",$I66="Storage"),$J66=0,$K66=0),"Please update Net Area or Non-net Area",
AND($B66&lt;&gt;"OUT",$J66=0,$I66&lt;&gt;"Non-net",$M66="85% Circulation"),"Net area not recorded for spaces with 85% circulation unusable type",
AND(OR($I66="General",$I66="Open plan/ semi-open general",$I66="Fitted",$I66="Light practical (science)",$I66="Light practical (other)",$I66="Heavy practical (workshops)",$I66="Heavy practical (clean)",$I66="Large",$I66="Storage"),OR($J66=0,ISBLANK($J66))),"Net area not recorded in net spaces",
AND(OR($I66="Non-net",$I66="Outdoor space"),$J66&gt;0),"Net Area Recorded in Non-net space",
AND($I66="General",$J66&gt;90),"This general space is over 90m2, please ensure that this space is entered as separate spaces if it usually used as separate spaces",
AND($I66="Open plan/ semi-open general",$J66&lt;27),"Open plan general space under 27m2",
AND(OR($K66=0,ISBLANK($K66)), $I66="Non-net"),"Non-net area not recorded in non-net space"
),
" ")</f>
        <v xml:space="preserve"> </v>
      </c>
      <c r="M66" s="144"/>
      <c r="N66" s="144"/>
      <c r="O66" s="144"/>
      <c r="P66" s="144"/>
      <c r="Q66" s="144"/>
      <c r="R66" s="171"/>
      <c r="S66" s="147">
        <f>NCA_Calculations!$P$78</f>
        <v>0</v>
      </c>
      <c r="T66" s="147">
        <f>NCA_Calculations!$Q$78</f>
        <v>0</v>
      </c>
      <c r="U66" s="144"/>
      <c r="V66" s="144"/>
      <c r="W66" s="149" t="str" cm="1">
        <f t="array" ref="W66">_xlfn.IFNA(
_xlfn.IFS(
ISBLANK($U66),"Missing space use.",
AND('Establishment details'!$C$14="Secondary",$V66="Classbase"),"Invalid Status type",
AND(OR( $V66="Classbase", $V66="Teaching", $V66="Early years",$V66="SEND resourced"), NOT(ISBLANK($M66))),"Space with status type and unusable type.",
AND($V66= "Classbase",'Establishment details'!$C$22&gt;=10), "Classbase status is only valid in schools with a primary element.",
AND($I66= "Large",$N66 &gt; 3.5), "Large rooms with less than 3.5m height.",
AND(OR($V66="Light practical (science)",$V66="Light practical (science)",$V66="Heavy practical (workshops)", $V66="Heavy practical (clean)"), OR($O66=0,ISBLANK($O66))),"Missing sinks count for light and heavy practical spaces.",
AND($M66 = "Other",ISBLANK($R66)), "Invalid unusable type / missing note for other unusable type."
),
" ")</f>
        <v>Missing space use.</v>
      </c>
    </row>
    <row r="67" spans="2:23" ht="15.75" x14ac:dyDescent="0.25">
      <c r="B67" s="143"/>
      <c r="C67" s="143"/>
      <c r="D67" s="144"/>
      <c r="E67" s="144"/>
      <c r="F67" s="147" t="str" cm="1">
        <f t="array" ref="F67">_xlfn.IFNA(CONCATENATE(_xlfn.IFS($D67="Mezzanine",LEFT($D67,1), $D67="Ground Floor",LEFT($D67,1),$D67="Basment ",LEFT($D67,1), $D67="1st Floor", "0"&amp;LEFT($D67,1), $D67="2nd Floor", "0"&amp;LEFT($D67,1), $D67="3rd Floor", "0"&amp;LEFT($D67,1), $D67="4th Floor", "0"&amp;LEFT($D67,1), $D67="5th Floor", "0"&amp;LEFT($D67,1), $D67="6th Floor", "0"&amp;LEFT($D67,1),$D67="7th Floor", "0"&amp;LEFT($D67,1),$D67="8th Floor", "0"&amp;LEFT($D67,1),$D67="9th Floor", "0"&amp;LEFT($D67,1),$D67="10th Floor", LEFT($D67,2),$D67="11th Floor", LEFT($D67,2),$D67="12th Floor", LEFT($D67,2),$D67="13th Floor", LEFT($D67,2), $D67="Lower Ground", LEFT($D67)&amp;IF(ISNUMBER(FIND(" ",$D67)),MID($D67,FIND(" ",$D67)+1,1),"")&amp;IF(ISNUMBER(FIND(" ",$D67,FIND(" ",$D67)+1)),MID($D67,FIND(" ",$D67,FIND(" ",$D67)+1)+1,1),""),$D67="Upper Ground", LEFT($D67)&amp;IF(ISNUMBER(FIND(" ",$D67)),MID($D67,FIND(" ",$D67)+1,1),"")&amp;IF(ISNUMBER(FIND(" ",$D67,FIND(" ",$D67)+1)),MID($D67,FIND(" ",$D67,FIND(" ",$D67)+1)+1,1),"")),".0",$E67), " ")</f>
        <v xml:space="preserve"> </v>
      </c>
      <c r="G67" s="144"/>
      <c r="H67" s="144"/>
      <c r="I67" s="144"/>
      <c r="J67" s="144"/>
      <c r="K67" s="144"/>
      <c r="L67" s="149" t="str" cm="1">
        <f t="array" ref="L67">_xlfn.IFNA(
_xlfn.IFS(
AND($F67=" ",$G67=" ",$H67=" "),"Please update all three: Surveyor Room Reference, Establishment Room Reference and Establishment Room Name",
AND(OR($I67="General",$I67="Open plan/ semi-open general",$I67="Fitted",$I67="Light practical (science)",$I67="Light practical (other)",$I67="Heavy practical (workshops)",$I67="Heavy practical (clean)",$I67="Large",$I67="Storage"),$J67=0,$K67=0),"Please update Net Area or Non-net Area",
AND($B67&lt;&gt;"OUT",$J67=0,$I67&lt;&gt;"Non-net",$M67="85% Circulation"),"Net area not recorded for spaces with 85% circulation unusable type",
AND(OR($I67="General",$I67="Open plan/ semi-open general",$I67="Fitted",$I67="Light practical (science)",$I67="Light practical (other)",$I67="Heavy practical (workshops)",$I67="Heavy practical (clean)",$I67="Large",$I67="Storage"),OR($J67=0,ISBLANK($J67))),"Net area not recorded in net spaces",
AND(OR($I67="Non-net",$I67="Outdoor space"),$J67&gt;0),"Net Area Recorded in Non-net space",
AND($I67="General",$J67&gt;90),"This general space is over 90m2, please ensure that this space is entered as separate spaces if it usually used as separate spaces",
AND($I67="Open plan/ semi-open general",$J67&lt;27),"Open plan general space under 27m2",
AND(OR($K67=0,ISBLANK($K67)), $I67="Non-net"),"Non-net area not recorded in non-net space"
),
" ")</f>
        <v xml:space="preserve"> </v>
      </c>
      <c r="M67" s="144"/>
      <c r="N67" s="144"/>
      <c r="O67" s="144"/>
      <c r="P67" s="144"/>
      <c r="Q67" s="144"/>
      <c r="R67" s="171"/>
      <c r="S67" s="147">
        <f>NCA_Calculations!$P$79</f>
        <v>0</v>
      </c>
      <c r="T67" s="147">
        <f>NCA_Calculations!$Q$79</f>
        <v>0</v>
      </c>
      <c r="U67" s="144"/>
      <c r="V67" s="144"/>
      <c r="W67" s="149" t="str" cm="1">
        <f t="array" ref="W67">_xlfn.IFNA(
_xlfn.IFS(
ISBLANK($U67),"Missing space use.",
AND('Establishment details'!$C$14="Secondary",$V67="Classbase"),"Invalid Status type",
AND(OR( $V67="Classbase", $V67="Teaching", $V67="Early years",$V67="SEND resourced"), NOT(ISBLANK($M67))),"Space with status type and unusable type.",
AND($V67= "Classbase",'Establishment details'!$C$22&gt;=10), "Classbase status is only valid in schools with a primary element.",
AND($I67= "Large",$N67 &gt; 3.5), "Large rooms with less than 3.5m height.",
AND(OR($V67="Light practical (science)",$V67="Light practical (science)",$V67="Heavy practical (workshops)", $V67="Heavy practical (clean)"), OR($O67=0,ISBLANK($O67))),"Missing sinks count for light and heavy practical spaces.",
AND($M67 = "Other",ISBLANK($R67)), "Invalid unusable type / missing note for other unusable type."
),
" ")</f>
        <v>Missing space use.</v>
      </c>
    </row>
    <row r="68" spans="2:23" ht="15.75" x14ac:dyDescent="0.25">
      <c r="B68" s="143"/>
      <c r="C68" s="143"/>
      <c r="D68" s="144"/>
      <c r="E68" s="144"/>
      <c r="F68" s="147" t="str" cm="1">
        <f t="array" ref="F68">_xlfn.IFNA(CONCATENATE(_xlfn.IFS($D68="Mezzanine",LEFT($D68,1), $D68="Ground Floor",LEFT($D68,1),$D68="Basment ",LEFT($D68,1), $D68="1st Floor", "0"&amp;LEFT($D68,1), $D68="2nd Floor", "0"&amp;LEFT($D68,1), $D68="3rd Floor", "0"&amp;LEFT($D68,1), $D68="4th Floor", "0"&amp;LEFT($D68,1), $D68="5th Floor", "0"&amp;LEFT($D68,1), $D68="6th Floor", "0"&amp;LEFT($D68,1),$D68="7th Floor", "0"&amp;LEFT($D68,1),$D68="8th Floor", "0"&amp;LEFT($D68,1),$D68="9th Floor", "0"&amp;LEFT($D68,1),$D68="10th Floor", LEFT($D68,2),$D68="11th Floor", LEFT($D68,2),$D68="12th Floor", LEFT($D68,2),$D68="13th Floor", LEFT($D68,2), $D68="Lower Ground", LEFT($D68)&amp;IF(ISNUMBER(FIND(" ",$D68)),MID($D68,FIND(" ",$D68)+1,1),"")&amp;IF(ISNUMBER(FIND(" ",$D68,FIND(" ",$D68)+1)),MID($D68,FIND(" ",$D68,FIND(" ",$D68)+1)+1,1),""),$D68="Upper Ground", LEFT($D68)&amp;IF(ISNUMBER(FIND(" ",$D68)),MID($D68,FIND(" ",$D68)+1,1),"")&amp;IF(ISNUMBER(FIND(" ",$D68,FIND(" ",$D68)+1)),MID($D68,FIND(" ",$D68,FIND(" ",$D68)+1)+1,1),"")),".0",$E68), " ")</f>
        <v xml:space="preserve"> </v>
      </c>
      <c r="G68" s="144"/>
      <c r="H68" s="144"/>
      <c r="I68" s="144"/>
      <c r="J68" s="144"/>
      <c r="K68" s="144"/>
      <c r="L68" s="149" t="str" cm="1">
        <f t="array" ref="L68">_xlfn.IFNA(
_xlfn.IFS(
AND($F68=" ",$G68=" ",$H68=" "),"Please update all three: Surveyor Room Reference, Establishment Room Reference and Establishment Room Name",
AND(OR($I68="General",$I68="Open plan/ semi-open general",$I68="Fitted",$I68="Light practical (science)",$I68="Light practical (other)",$I68="Heavy practical (workshops)",$I68="Heavy practical (clean)",$I68="Large",$I68="Storage"),$J68=0,$K68=0),"Please update Net Area or Non-net Area",
AND($B68&lt;&gt;"OUT",$J68=0,$I68&lt;&gt;"Non-net",$M68="85% Circulation"),"Net area not recorded for spaces with 85% circulation unusable type",
AND(OR($I68="General",$I68="Open plan/ semi-open general",$I68="Fitted",$I68="Light practical (science)",$I68="Light practical (other)",$I68="Heavy practical (workshops)",$I68="Heavy practical (clean)",$I68="Large",$I68="Storage"),OR($J68=0,ISBLANK($J68))),"Net area not recorded in net spaces",
AND(OR($I68="Non-net",$I68="Outdoor space"),$J68&gt;0),"Net Area Recorded in Non-net space",
AND($I68="General",$J68&gt;90),"This general space is over 90m2, please ensure that this space is entered as separate spaces if it usually used as separate spaces",
AND($I68="Open plan/ semi-open general",$J68&lt;27),"Open plan general space under 27m2",
AND(OR($K68=0,ISBLANK($K68)), $I68="Non-net"),"Non-net area not recorded in non-net space"
),
" ")</f>
        <v xml:space="preserve"> </v>
      </c>
      <c r="M68" s="144"/>
      <c r="N68" s="144"/>
      <c r="O68" s="144"/>
      <c r="P68" s="144"/>
      <c r="Q68" s="144"/>
      <c r="R68" s="171"/>
      <c r="S68" s="147">
        <f>NCA_Calculations!$P$80</f>
        <v>0</v>
      </c>
      <c r="T68" s="147">
        <f>NCA_Calculations!$Q$80</f>
        <v>0</v>
      </c>
      <c r="U68" s="144"/>
      <c r="V68" s="144"/>
      <c r="W68" s="149" t="str" cm="1">
        <f t="array" ref="W68">_xlfn.IFNA(
_xlfn.IFS(
ISBLANK($U68),"Missing space use.",
AND('Establishment details'!$C$14="Secondary",$V68="Classbase"),"Invalid Status type",
AND(OR( $V68="Classbase", $V68="Teaching", $V68="Early years",$V68="SEND resourced"), NOT(ISBLANK($M68))),"Space with status type and unusable type.",
AND($V68= "Classbase",'Establishment details'!$C$22&gt;=10), "Classbase status is only valid in schools with a primary element.",
AND($I68= "Large",$N68 &gt; 3.5), "Large rooms with less than 3.5m height.",
AND(OR($V68="Light practical (science)",$V68="Light practical (science)",$V68="Heavy practical (workshops)", $V68="Heavy practical (clean)"), OR($O68=0,ISBLANK($O68))),"Missing sinks count for light and heavy practical spaces.",
AND($M68 = "Other",ISBLANK($R68)), "Invalid unusable type / missing note for other unusable type."
),
" ")</f>
        <v>Missing space use.</v>
      </c>
    </row>
    <row r="69" spans="2:23" ht="15.75" x14ac:dyDescent="0.25">
      <c r="B69" s="143"/>
      <c r="C69" s="143"/>
      <c r="D69" s="144"/>
      <c r="E69" s="144"/>
      <c r="F69" s="147" t="str" cm="1">
        <f t="array" ref="F69">_xlfn.IFNA(CONCATENATE(_xlfn.IFS($D69="Mezzanine",LEFT($D69,1), $D69="Ground Floor",LEFT($D69,1),$D69="Basment ",LEFT($D69,1), $D69="1st Floor", "0"&amp;LEFT($D69,1), $D69="2nd Floor", "0"&amp;LEFT($D69,1), $D69="3rd Floor", "0"&amp;LEFT($D69,1), $D69="4th Floor", "0"&amp;LEFT($D69,1), $D69="5th Floor", "0"&amp;LEFT($D69,1), $D69="6th Floor", "0"&amp;LEFT($D69,1),$D69="7th Floor", "0"&amp;LEFT($D69,1),$D69="8th Floor", "0"&amp;LEFT($D69,1),$D69="9th Floor", "0"&amp;LEFT($D69,1),$D69="10th Floor", LEFT($D69,2),$D69="11th Floor", LEFT($D69,2),$D69="12th Floor", LEFT($D69,2),$D69="13th Floor", LEFT($D69,2), $D69="Lower Ground", LEFT($D69)&amp;IF(ISNUMBER(FIND(" ",$D69)),MID($D69,FIND(" ",$D69)+1,1),"")&amp;IF(ISNUMBER(FIND(" ",$D69,FIND(" ",$D69)+1)),MID($D69,FIND(" ",$D69,FIND(" ",$D69)+1)+1,1),""),$D69="Upper Ground", LEFT($D69)&amp;IF(ISNUMBER(FIND(" ",$D69)),MID($D69,FIND(" ",$D69)+1,1),"")&amp;IF(ISNUMBER(FIND(" ",$D69,FIND(" ",$D69)+1)),MID($D69,FIND(" ",$D69,FIND(" ",$D69)+1)+1,1),"")),".0",$E69), " ")</f>
        <v xml:space="preserve"> </v>
      </c>
      <c r="G69" s="144"/>
      <c r="H69" s="144"/>
      <c r="I69" s="144"/>
      <c r="J69" s="144"/>
      <c r="K69" s="144"/>
      <c r="L69" s="149" t="str" cm="1">
        <f t="array" ref="L69">_xlfn.IFNA(
_xlfn.IFS(
AND($F69=" ",$G69=" ",$H69=" "),"Please update all three: Surveyor Room Reference, Establishment Room Reference and Establishment Room Name",
AND(OR($I69="General",$I69="Open plan/ semi-open general",$I69="Fitted",$I69="Light practical (science)",$I69="Light practical (other)",$I69="Heavy practical (workshops)",$I69="Heavy practical (clean)",$I69="Large",$I69="Storage"),$J69=0,$K69=0),"Please update Net Area or Non-net Area",
AND($B69&lt;&gt;"OUT",$J69=0,$I69&lt;&gt;"Non-net",$M69="85% Circulation"),"Net area not recorded for spaces with 85% circulation unusable type",
AND(OR($I69="General",$I69="Open plan/ semi-open general",$I69="Fitted",$I69="Light practical (science)",$I69="Light practical (other)",$I69="Heavy practical (workshops)",$I69="Heavy practical (clean)",$I69="Large",$I69="Storage"),OR($J69=0,ISBLANK($J69))),"Net area not recorded in net spaces",
AND(OR($I69="Non-net",$I69="Outdoor space"),$J69&gt;0),"Net Area Recorded in Non-net space",
AND($I69="General",$J69&gt;90),"This general space is over 90m2, please ensure that this space is entered as separate spaces if it usually used as separate spaces",
AND($I69="Open plan/ semi-open general",$J69&lt;27),"Open plan general space under 27m2",
AND(OR($K69=0,ISBLANK($K69)), $I69="Non-net"),"Non-net area not recorded in non-net space"
),
" ")</f>
        <v xml:space="preserve"> </v>
      </c>
      <c r="M69" s="144"/>
      <c r="N69" s="144"/>
      <c r="O69" s="144"/>
      <c r="P69" s="144"/>
      <c r="Q69" s="144"/>
      <c r="R69" s="171"/>
      <c r="S69" s="147">
        <f>NCA_Calculations!$P$81</f>
        <v>0</v>
      </c>
      <c r="T69" s="147">
        <f>NCA_Calculations!$Q$81</f>
        <v>0</v>
      </c>
      <c r="U69" s="144"/>
      <c r="V69" s="144"/>
      <c r="W69" s="149" t="str" cm="1">
        <f t="array" ref="W69">_xlfn.IFNA(
_xlfn.IFS(
ISBLANK($U69),"Missing space use.",
AND('Establishment details'!$C$14="Secondary",$V69="Classbase"),"Invalid Status type",
AND(OR( $V69="Classbase", $V69="Teaching", $V69="Early years",$V69="SEND resourced"), NOT(ISBLANK($M69))),"Space with status type and unusable type.",
AND($V69= "Classbase",'Establishment details'!$C$22&gt;=10), "Classbase status is only valid in schools with a primary element.",
AND($I69= "Large",$N69 &gt; 3.5), "Large rooms with less than 3.5m height.",
AND(OR($V69="Light practical (science)",$V69="Light practical (science)",$V69="Heavy practical (workshops)", $V69="Heavy practical (clean)"), OR($O69=0,ISBLANK($O69))),"Missing sinks count for light and heavy practical spaces.",
AND($M69 = "Other",ISBLANK($R69)), "Invalid unusable type / missing note for other unusable type."
),
" ")</f>
        <v>Missing space use.</v>
      </c>
    </row>
    <row r="70" spans="2:23" ht="15.75" x14ac:dyDescent="0.25">
      <c r="B70" s="143"/>
      <c r="C70" s="143"/>
      <c r="D70" s="144"/>
      <c r="E70" s="144"/>
      <c r="F70" s="147" t="str" cm="1">
        <f t="array" ref="F70">_xlfn.IFNA(CONCATENATE(_xlfn.IFS($D70="Mezzanine",LEFT($D70,1), $D70="Ground Floor",LEFT($D70,1),$D70="Basment ",LEFT($D70,1), $D70="1st Floor", "0"&amp;LEFT($D70,1), $D70="2nd Floor", "0"&amp;LEFT($D70,1), $D70="3rd Floor", "0"&amp;LEFT($D70,1), $D70="4th Floor", "0"&amp;LEFT($D70,1), $D70="5th Floor", "0"&amp;LEFT($D70,1), $D70="6th Floor", "0"&amp;LEFT($D70,1),$D70="7th Floor", "0"&amp;LEFT($D70,1),$D70="8th Floor", "0"&amp;LEFT($D70,1),$D70="9th Floor", "0"&amp;LEFT($D70,1),$D70="10th Floor", LEFT($D70,2),$D70="11th Floor", LEFT($D70,2),$D70="12th Floor", LEFT($D70,2),$D70="13th Floor", LEFT($D70,2), $D70="Lower Ground", LEFT($D70)&amp;IF(ISNUMBER(FIND(" ",$D70)),MID($D70,FIND(" ",$D70)+1,1),"")&amp;IF(ISNUMBER(FIND(" ",$D70,FIND(" ",$D70)+1)),MID($D70,FIND(" ",$D70,FIND(" ",$D70)+1)+1,1),""),$D70="Upper Ground", LEFT($D70)&amp;IF(ISNUMBER(FIND(" ",$D70)),MID($D70,FIND(" ",$D70)+1,1),"")&amp;IF(ISNUMBER(FIND(" ",$D70,FIND(" ",$D70)+1)),MID($D70,FIND(" ",$D70,FIND(" ",$D70)+1)+1,1),"")),".0",$E70), " ")</f>
        <v xml:space="preserve"> </v>
      </c>
      <c r="G70" s="144"/>
      <c r="H70" s="144"/>
      <c r="I70" s="144"/>
      <c r="J70" s="144"/>
      <c r="K70" s="144"/>
      <c r="L70" s="149" t="str" cm="1">
        <f t="array" ref="L70">_xlfn.IFNA(
_xlfn.IFS(
AND($F70=" ",$G70=" ",$H70=" "),"Please update all three: Surveyor Room Reference, Establishment Room Reference and Establishment Room Name",
AND(OR($I70="General",$I70="Open plan/ semi-open general",$I70="Fitted",$I70="Light practical (science)",$I70="Light practical (other)",$I70="Heavy practical (workshops)",$I70="Heavy practical (clean)",$I70="Large",$I70="Storage"),$J70=0,$K70=0),"Please update Net Area or Non-net Area",
AND($B70&lt;&gt;"OUT",$J70=0,$I70&lt;&gt;"Non-net",$M70="85% Circulation"),"Net area not recorded for spaces with 85% circulation unusable type",
AND(OR($I70="General",$I70="Open plan/ semi-open general",$I70="Fitted",$I70="Light practical (science)",$I70="Light practical (other)",$I70="Heavy practical (workshops)",$I70="Heavy practical (clean)",$I70="Large",$I70="Storage"),OR($J70=0,ISBLANK($J70))),"Net area not recorded in net spaces",
AND(OR($I70="Non-net",$I70="Outdoor space"),$J70&gt;0),"Net Area Recorded in Non-net space",
AND($I70="General",$J70&gt;90),"This general space is over 90m2, please ensure that this space is entered as separate spaces if it usually used as separate spaces",
AND($I70="Open plan/ semi-open general",$J70&lt;27),"Open plan general space under 27m2",
AND(OR($K70=0,ISBLANK($K70)), $I70="Non-net"),"Non-net area not recorded in non-net space"
),
" ")</f>
        <v xml:space="preserve"> </v>
      </c>
      <c r="M70" s="144"/>
      <c r="N70" s="144"/>
      <c r="O70" s="144"/>
      <c r="P70" s="144"/>
      <c r="Q70" s="144"/>
      <c r="R70" s="171"/>
      <c r="S70" s="147">
        <f>NCA_Calculations!$P$82</f>
        <v>0</v>
      </c>
      <c r="T70" s="147">
        <f>NCA_Calculations!$Q$82</f>
        <v>0</v>
      </c>
      <c r="U70" s="144"/>
      <c r="V70" s="144"/>
      <c r="W70" s="149" t="str" cm="1">
        <f t="array" ref="W70">_xlfn.IFNA(
_xlfn.IFS(
ISBLANK($U70),"Missing space use.",
AND('Establishment details'!$C$14="Secondary",$V70="Classbase"),"Invalid Status type",
AND(OR( $V70="Classbase", $V70="Teaching", $V70="Early years",$V70="SEND resourced"), NOT(ISBLANK($M70))),"Space with status type and unusable type.",
AND($V70= "Classbase",'Establishment details'!$C$22&gt;=10), "Classbase status is only valid in schools with a primary element.",
AND($I70= "Large",$N70 &gt; 3.5), "Large rooms with less than 3.5m height.",
AND(OR($V70="Light practical (science)",$V70="Light practical (science)",$V70="Heavy practical (workshops)", $V70="Heavy practical (clean)"), OR($O70=0,ISBLANK($O70))),"Missing sinks count for light and heavy practical spaces.",
AND($M70 = "Other",ISBLANK($R70)), "Invalid unusable type / missing note for other unusable type."
),
" ")</f>
        <v>Missing space use.</v>
      </c>
    </row>
    <row r="71" spans="2:23" ht="15.75" x14ac:dyDescent="0.25">
      <c r="B71" s="143"/>
      <c r="C71" s="143"/>
      <c r="D71" s="144"/>
      <c r="E71" s="144"/>
      <c r="F71" s="147" t="str" cm="1">
        <f t="array" ref="F71">_xlfn.IFNA(CONCATENATE(_xlfn.IFS($D71="Mezzanine",LEFT($D71,1), $D71="Ground Floor",LEFT($D71,1),$D71="Basment ",LEFT($D71,1), $D71="1st Floor", "0"&amp;LEFT($D71,1), $D71="2nd Floor", "0"&amp;LEFT($D71,1), $D71="3rd Floor", "0"&amp;LEFT($D71,1), $D71="4th Floor", "0"&amp;LEFT($D71,1), $D71="5th Floor", "0"&amp;LEFT($D71,1), $D71="6th Floor", "0"&amp;LEFT($D71,1),$D71="7th Floor", "0"&amp;LEFT($D71,1),$D71="8th Floor", "0"&amp;LEFT($D71,1),$D71="9th Floor", "0"&amp;LEFT($D71,1),$D71="10th Floor", LEFT($D71,2),$D71="11th Floor", LEFT($D71,2),$D71="12th Floor", LEFT($D71,2),$D71="13th Floor", LEFT($D71,2), $D71="Lower Ground", LEFT($D71)&amp;IF(ISNUMBER(FIND(" ",$D71)),MID($D71,FIND(" ",$D71)+1,1),"")&amp;IF(ISNUMBER(FIND(" ",$D71,FIND(" ",$D71)+1)),MID($D71,FIND(" ",$D71,FIND(" ",$D71)+1)+1,1),""),$D71="Upper Ground", LEFT($D71)&amp;IF(ISNUMBER(FIND(" ",$D71)),MID($D71,FIND(" ",$D71)+1,1),"")&amp;IF(ISNUMBER(FIND(" ",$D71,FIND(" ",$D71)+1)),MID($D71,FIND(" ",$D71,FIND(" ",$D71)+1)+1,1),"")),".0",$E71), " ")</f>
        <v xml:space="preserve"> </v>
      </c>
      <c r="G71" s="144"/>
      <c r="H71" s="144"/>
      <c r="I71" s="144"/>
      <c r="J71" s="144"/>
      <c r="K71" s="144"/>
      <c r="L71" s="149" t="str" cm="1">
        <f t="array" ref="L71">_xlfn.IFNA(
_xlfn.IFS(
AND($F71=" ",$G71=" ",$H71=" "),"Please update all three: Surveyor Room Reference, Establishment Room Reference and Establishment Room Name",
AND(OR($I71="General",$I71="Open plan/ semi-open general",$I71="Fitted",$I71="Light practical (science)",$I71="Light practical (other)",$I71="Heavy practical (workshops)",$I71="Heavy practical (clean)",$I71="Large",$I71="Storage"),$J71=0,$K71=0),"Please update Net Area or Non-net Area",
AND($B71&lt;&gt;"OUT",$J71=0,$I71&lt;&gt;"Non-net",$M71="85% Circulation"),"Net area not recorded for spaces with 85% circulation unusable type",
AND(OR($I71="General",$I71="Open plan/ semi-open general",$I71="Fitted",$I71="Light practical (science)",$I71="Light practical (other)",$I71="Heavy practical (workshops)",$I71="Heavy practical (clean)",$I71="Large",$I71="Storage"),OR($J71=0,ISBLANK($J71))),"Net area not recorded in net spaces",
AND(OR($I71="Non-net",$I71="Outdoor space"),$J71&gt;0),"Net Area Recorded in Non-net space",
AND($I71="General",$J71&gt;90),"This general space is over 90m2, please ensure that this space is entered as separate spaces if it usually used as separate spaces",
AND($I71="Open plan/ semi-open general",$J71&lt;27),"Open plan general space under 27m2",
AND(OR($K71=0,ISBLANK($K71)), $I71="Non-net"),"Non-net area not recorded in non-net space"
),
" ")</f>
        <v xml:space="preserve"> </v>
      </c>
      <c r="M71" s="144"/>
      <c r="N71" s="144"/>
      <c r="O71" s="144"/>
      <c r="P71" s="144"/>
      <c r="Q71" s="144"/>
      <c r="R71" s="171"/>
      <c r="S71" s="147">
        <f>NCA_Calculations!$P$83</f>
        <v>0</v>
      </c>
      <c r="T71" s="147">
        <f>NCA_Calculations!$Q$83</f>
        <v>0</v>
      </c>
      <c r="U71" s="144"/>
      <c r="V71" s="144"/>
      <c r="W71" s="149" t="str" cm="1">
        <f t="array" ref="W71">_xlfn.IFNA(
_xlfn.IFS(
ISBLANK($U71),"Missing space use.",
AND('Establishment details'!$C$14="Secondary",$V71="Classbase"),"Invalid Status type",
AND(OR( $V71="Classbase", $V71="Teaching", $V71="Early years",$V71="SEND resourced"), NOT(ISBLANK($M71))),"Space with status type and unusable type.",
AND($V71= "Classbase",'Establishment details'!$C$22&gt;=10), "Classbase status is only valid in schools with a primary element.",
AND($I71= "Large",$N71 &gt; 3.5), "Large rooms with less than 3.5m height.",
AND(OR($V71="Light practical (science)",$V71="Light practical (science)",$V71="Heavy practical (workshops)", $V71="Heavy practical (clean)"), OR($O71=0,ISBLANK($O71))),"Missing sinks count for light and heavy practical spaces.",
AND($M71 = "Other",ISBLANK($R71)), "Invalid unusable type / missing note for other unusable type."
),
" ")</f>
        <v>Missing space use.</v>
      </c>
    </row>
    <row r="72" spans="2:23" ht="15.75" x14ac:dyDescent="0.25">
      <c r="B72" s="143"/>
      <c r="C72" s="143"/>
      <c r="D72" s="144"/>
      <c r="E72" s="144"/>
      <c r="F72" s="147" t="str" cm="1">
        <f t="array" ref="F72">_xlfn.IFNA(CONCATENATE(_xlfn.IFS($D72="Mezzanine",LEFT($D72,1), $D72="Ground Floor",LEFT($D72,1),$D72="Basment ",LEFT($D72,1), $D72="1st Floor", "0"&amp;LEFT($D72,1), $D72="2nd Floor", "0"&amp;LEFT($D72,1), $D72="3rd Floor", "0"&amp;LEFT($D72,1), $D72="4th Floor", "0"&amp;LEFT($D72,1), $D72="5th Floor", "0"&amp;LEFT($D72,1), $D72="6th Floor", "0"&amp;LEFT($D72,1),$D72="7th Floor", "0"&amp;LEFT($D72,1),$D72="8th Floor", "0"&amp;LEFT($D72,1),$D72="9th Floor", "0"&amp;LEFT($D72,1),$D72="10th Floor", LEFT($D72,2),$D72="11th Floor", LEFT($D72,2),$D72="12th Floor", LEFT($D72,2),$D72="13th Floor", LEFT($D72,2), $D72="Lower Ground", LEFT($D72)&amp;IF(ISNUMBER(FIND(" ",$D72)),MID($D72,FIND(" ",$D72)+1,1),"")&amp;IF(ISNUMBER(FIND(" ",$D72,FIND(" ",$D72)+1)),MID($D72,FIND(" ",$D72,FIND(" ",$D72)+1)+1,1),""),$D72="Upper Ground", LEFT($D72)&amp;IF(ISNUMBER(FIND(" ",$D72)),MID($D72,FIND(" ",$D72)+1,1),"")&amp;IF(ISNUMBER(FIND(" ",$D72,FIND(" ",$D72)+1)),MID($D72,FIND(" ",$D72,FIND(" ",$D72)+1)+1,1),"")),".0",$E72), " ")</f>
        <v xml:space="preserve"> </v>
      </c>
      <c r="G72" s="144"/>
      <c r="H72" s="144"/>
      <c r="I72" s="144"/>
      <c r="J72" s="144"/>
      <c r="K72" s="144"/>
      <c r="L72" s="149" t="str" cm="1">
        <f t="array" ref="L72">_xlfn.IFNA(
_xlfn.IFS(
AND($F72=" ",$G72=" ",$H72=" "),"Please update all three: Surveyor Room Reference, Establishment Room Reference and Establishment Room Name",
AND(OR($I72="General",$I72="Open plan/ semi-open general",$I72="Fitted",$I72="Light practical (science)",$I72="Light practical (other)",$I72="Heavy practical (workshops)",$I72="Heavy practical (clean)",$I72="Large",$I72="Storage"),$J72=0,$K72=0),"Please update Net Area or Non-net Area",
AND($B72&lt;&gt;"OUT",$J72=0,$I72&lt;&gt;"Non-net",$M72="85% Circulation"),"Net area not recorded for spaces with 85% circulation unusable type",
AND(OR($I72="General",$I72="Open plan/ semi-open general",$I72="Fitted",$I72="Light practical (science)",$I72="Light practical (other)",$I72="Heavy practical (workshops)",$I72="Heavy practical (clean)",$I72="Large",$I72="Storage"),OR($J72=0,ISBLANK($J72))),"Net area not recorded in net spaces",
AND(OR($I72="Non-net",$I72="Outdoor space"),$J72&gt;0),"Net Area Recorded in Non-net space",
AND($I72="General",$J72&gt;90),"This general space is over 90m2, please ensure that this space is entered as separate spaces if it usually used as separate spaces",
AND($I72="Open plan/ semi-open general",$J72&lt;27),"Open plan general space under 27m2",
AND(OR($K72=0,ISBLANK($K72)), $I72="Non-net"),"Non-net area not recorded in non-net space"
),
" ")</f>
        <v xml:space="preserve"> </v>
      </c>
      <c r="M72" s="144"/>
      <c r="N72" s="144"/>
      <c r="O72" s="144"/>
      <c r="P72" s="144"/>
      <c r="Q72" s="144"/>
      <c r="R72" s="171"/>
      <c r="S72" s="147">
        <f>NCA_Calculations!$P$84</f>
        <v>0</v>
      </c>
      <c r="T72" s="147">
        <f>NCA_Calculations!$Q$84</f>
        <v>0</v>
      </c>
      <c r="U72" s="144"/>
      <c r="V72" s="144"/>
      <c r="W72" s="149" t="str" cm="1">
        <f t="array" ref="W72">_xlfn.IFNA(
_xlfn.IFS(
ISBLANK($U72),"Missing space use.",
AND('Establishment details'!$C$14="Secondary",$V72="Classbase"),"Invalid Status type",
AND(OR( $V72="Classbase", $V72="Teaching", $V72="Early years",$V72="SEND resourced"), NOT(ISBLANK($M72))),"Space with status type and unusable type.",
AND($V72= "Classbase",'Establishment details'!$C$22&gt;=10), "Classbase status is only valid in schools with a primary element.",
AND($I72= "Large",$N72 &gt; 3.5), "Large rooms with less than 3.5m height.",
AND(OR($V72="Light practical (science)",$V72="Light practical (science)",$V72="Heavy practical (workshops)", $V72="Heavy practical (clean)"), OR($O72=0,ISBLANK($O72))),"Missing sinks count for light and heavy practical spaces.",
AND($M72 = "Other",ISBLANK($R72)), "Invalid unusable type / missing note for other unusable type."
),
" ")</f>
        <v>Missing space use.</v>
      </c>
    </row>
    <row r="73" spans="2:23" ht="15.75" x14ac:dyDescent="0.25">
      <c r="B73" s="143"/>
      <c r="C73" s="143"/>
      <c r="D73" s="144"/>
      <c r="E73" s="144"/>
      <c r="F73" s="147" t="str" cm="1">
        <f t="array" ref="F73">_xlfn.IFNA(CONCATENATE(_xlfn.IFS($D73="Mezzanine",LEFT($D73,1), $D73="Ground Floor",LEFT($D73,1),$D73="Basment ",LEFT($D73,1), $D73="1st Floor", "0"&amp;LEFT($D73,1), $D73="2nd Floor", "0"&amp;LEFT($D73,1), $D73="3rd Floor", "0"&amp;LEFT($D73,1), $D73="4th Floor", "0"&amp;LEFT($D73,1), $D73="5th Floor", "0"&amp;LEFT($D73,1), $D73="6th Floor", "0"&amp;LEFT($D73,1),$D73="7th Floor", "0"&amp;LEFT($D73,1),$D73="8th Floor", "0"&amp;LEFT($D73,1),$D73="9th Floor", "0"&amp;LEFT($D73,1),$D73="10th Floor", LEFT($D73,2),$D73="11th Floor", LEFT($D73,2),$D73="12th Floor", LEFT($D73,2),$D73="13th Floor", LEFT($D73,2), $D73="Lower Ground", LEFT($D73)&amp;IF(ISNUMBER(FIND(" ",$D73)),MID($D73,FIND(" ",$D73)+1,1),"")&amp;IF(ISNUMBER(FIND(" ",$D73,FIND(" ",$D73)+1)),MID($D73,FIND(" ",$D73,FIND(" ",$D73)+1)+1,1),""),$D73="Upper Ground", LEFT($D73)&amp;IF(ISNUMBER(FIND(" ",$D73)),MID($D73,FIND(" ",$D73)+1,1),"")&amp;IF(ISNUMBER(FIND(" ",$D73,FIND(" ",$D73)+1)),MID($D73,FIND(" ",$D73,FIND(" ",$D73)+1)+1,1),"")),".0",$E73), " ")</f>
        <v xml:space="preserve"> </v>
      </c>
      <c r="G73" s="144"/>
      <c r="H73" s="144"/>
      <c r="I73" s="144"/>
      <c r="J73" s="144"/>
      <c r="K73" s="144"/>
      <c r="L73" s="149" t="str" cm="1">
        <f t="array" ref="L73">_xlfn.IFNA(
_xlfn.IFS(
AND($F73=" ",$G73=" ",$H73=" "),"Please update all three: Surveyor Room Reference, Establishment Room Reference and Establishment Room Name",
AND(OR($I73="General",$I73="Open plan/ semi-open general",$I73="Fitted",$I73="Light practical (science)",$I73="Light practical (other)",$I73="Heavy practical (workshops)",$I73="Heavy practical (clean)",$I73="Large",$I73="Storage"),$J73=0,$K73=0),"Please update Net Area or Non-net Area",
AND($B73&lt;&gt;"OUT",$J73=0,$I73&lt;&gt;"Non-net",$M73="85% Circulation"),"Net area not recorded for spaces with 85% circulation unusable type",
AND(OR($I73="General",$I73="Open plan/ semi-open general",$I73="Fitted",$I73="Light practical (science)",$I73="Light practical (other)",$I73="Heavy practical (workshops)",$I73="Heavy practical (clean)",$I73="Large",$I73="Storage"),OR($J73=0,ISBLANK($J73))),"Net area not recorded in net spaces",
AND(OR($I73="Non-net",$I73="Outdoor space"),$J73&gt;0),"Net Area Recorded in Non-net space",
AND($I73="General",$J73&gt;90),"This general space is over 90m2, please ensure that this space is entered as separate spaces if it usually used as separate spaces",
AND($I73="Open plan/ semi-open general",$J73&lt;27),"Open plan general space under 27m2",
AND(OR($K73=0,ISBLANK($K73)), $I73="Non-net"),"Non-net area not recorded in non-net space"
),
" ")</f>
        <v xml:space="preserve"> </v>
      </c>
      <c r="M73" s="144"/>
      <c r="N73" s="144"/>
      <c r="O73" s="144"/>
      <c r="P73" s="144"/>
      <c r="Q73" s="144"/>
      <c r="R73" s="171"/>
      <c r="S73" s="147">
        <f>NCA_Calculations!$P$85</f>
        <v>0</v>
      </c>
      <c r="T73" s="147">
        <f>NCA_Calculations!$Q$85</f>
        <v>0</v>
      </c>
      <c r="U73" s="144"/>
      <c r="V73" s="144"/>
      <c r="W73" s="149" t="str" cm="1">
        <f t="array" ref="W73">_xlfn.IFNA(
_xlfn.IFS(
ISBLANK($U73),"Missing space use.",
AND('Establishment details'!$C$14="Secondary",$V73="Classbase"),"Invalid Status type",
AND(OR( $V73="Classbase", $V73="Teaching", $V73="Early years",$V73="SEND resourced"), NOT(ISBLANK($M73))),"Space with status type and unusable type.",
AND($V73= "Classbase",'Establishment details'!$C$22&gt;=10), "Classbase status is only valid in schools with a primary element.",
AND($I73= "Large",$N73 &gt; 3.5), "Large rooms with less than 3.5m height.",
AND(OR($V73="Light practical (science)",$V73="Light practical (science)",$V73="Heavy practical (workshops)", $V73="Heavy practical (clean)"), OR($O73=0,ISBLANK($O73))),"Missing sinks count for light and heavy practical spaces.",
AND($M73 = "Other",ISBLANK($R73)), "Invalid unusable type / missing note for other unusable type."
),
" ")</f>
        <v>Missing space use.</v>
      </c>
    </row>
    <row r="74" spans="2:23" ht="15.75" x14ac:dyDescent="0.25">
      <c r="B74" s="143"/>
      <c r="C74" s="143"/>
      <c r="D74" s="144"/>
      <c r="E74" s="144"/>
      <c r="F74" s="147" t="str" cm="1">
        <f t="array" ref="F74">_xlfn.IFNA(CONCATENATE(_xlfn.IFS($D74="Mezzanine",LEFT($D74,1), $D74="Ground Floor",LEFT($D74,1),$D74="Basment ",LEFT($D74,1), $D74="1st Floor", "0"&amp;LEFT($D74,1), $D74="2nd Floor", "0"&amp;LEFT($D74,1), $D74="3rd Floor", "0"&amp;LEFT($D74,1), $D74="4th Floor", "0"&amp;LEFT($D74,1), $D74="5th Floor", "0"&amp;LEFT($D74,1), $D74="6th Floor", "0"&amp;LEFT($D74,1),$D74="7th Floor", "0"&amp;LEFT($D74,1),$D74="8th Floor", "0"&amp;LEFT($D74,1),$D74="9th Floor", "0"&amp;LEFT($D74,1),$D74="10th Floor", LEFT($D74,2),$D74="11th Floor", LEFT($D74,2),$D74="12th Floor", LEFT($D74,2),$D74="13th Floor", LEFT($D74,2), $D74="Lower Ground", LEFT($D74)&amp;IF(ISNUMBER(FIND(" ",$D74)),MID($D74,FIND(" ",$D74)+1,1),"")&amp;IF(ISNUMBER(FIND(" ",$D74,FIND(" ",$D74)+1)),MID($D74,FIND(" ",$D74,FIND(" ",$D74)+1)+1,1),""),$D74="Upper Ground", LEFT($D74)&amp;IF(ISNUMBER(FIND(" ",$D74)),MID($D74,FIND(" ",$D74)+1,1),"")&amp;IF(ISNUMBER(FIND(" ",$D74,FIND(" ",$D74)+1)),MID($D74,FIND(" ",$D74,FIND(" ",$D74)+1)+1,1),"")),".0",$E74), " ")</f>
        <v xml:space="preserve"> </v>
      </c>
      <c r="G74" s="144"/>
      <c r="H74" s="144"/>
      <c r="I74" s="144"/>
      <c r="J74" s="144"/>
      <c r="K74" s="144"/>
      <c r="L74" s="149" t="str" cm="1">
        <f t="array" ref="L74">_xlfn.IFNA(
_xlfn.IFS(
AND($F74=" ",$G74=" ",$H74=" "),"Please update all three: Surveyor Room Reference, Establishment Room Reference and Establishment Room Name",
AND(OR($I74="General",$I74="Open plan/ semi-open general",$I74="Fitted",$I74="Light practical (science)",$I74="Light practical (other)",$I74="Heavy practical (workshops)",$I74="Heavy practical (clean)",$I74="Large",$I74="Storage"),$J74=0,$K74=0),"Please update Net Area or Non-net Area",
AND($B74&lt;&gt;"OUT",$J74=0,$I74&lt;&gt;"Non-net",$M74="85% Circulation"),"Net area not recorded for spaces with 85% circulation unusable type",
AND(OR($I74="General",$I74="Open plan/ semi-open general",$I74="Fitted",$I74="Light practical (science)",$I74="Light practical (other)",$I74="Heavy practical (workshops)",$I74="Heavy practical (clean)",$I74="Large",$I74="Storage"),OR($J74=0,ISBLANK($J74))),"Net area not recorded in net spaces",
AND(OR($I74="Non-net",$I74="Outdoor space"),$J74&gt;0),"Net Area Recorded in Non-net space",
AND($I74="General",$J74&gt;90),"This general space is over 90m2, please ensure that this space is entered as separate spaces if it usually used as separate spaces",
AND($I74="Open plan/ semi-open general",$J74&lt;27),"Open plan general space under 27m2",
AND(OR($K74=0,ISBLANK($K74)), $I74="Non-net"),"Non-net area not recorded in non-net space"
),
" ")</f>
        <v xml:space="preserve"> </v>
      </c>
      <c r="M74" s="144"/>
      <c r="N74" s="144"/>
      <c r="O74" s="144"/>
      <c r="P74" s="144"/>
      <c r="Q74" s="144"/>
      <c r="R74" s="171"/>
      <c r="S74" s="147">
        <f>NCA_Calculations!$P$86</f>
        <v>0</v>
      </c>
      <c r="T74" s="147">
        <f>NCA_Calculations!$Q$86</f>
        <v>0</v>
      </c>
      <c r="U74" s="144"/>
      <c r="V74" s="144"/>
      <c r="W74" s="149" t="str" cm="1">
        <f t="array" ref="W74">_xlfn.IFNA(
_xlfn.IFS(
ISBLANK($U74),"Missing space use.",
AND('Establishment details'!$C$14="Secondary",$V74="Classbase"),"Invalid Status type",
AND(OR( $V74="Classbase", $V74="Teaching", $V74="Early years",$V74="SEND resourced"), NOT(ISBLANK($M74))),"Space with status type and unusable type.",
AND($V74= "Classbase",'Establishment details'!$C$22&gt;=10), "Classbase status is only valid in schools with a primary element.",
AND($I74= "Large",$N74 &gt; 3.5), "Large rooms with less than 3.5m height.",
AND(OR($V74="Light practical (science)",$V74="Light practical (science)",$V74="Heavy practical (workshops)", $V74="Heavy practical (clean)"), OR($O74=0,ISBLANK($O74))),"Missing sinks count for light and heavy practical spaces.",
AND($M74 = "Other",ISBLANK($R74)), "Invalid unusable type / missing note for other unusable type."
),
" ")</f>
        <v>Missing space use.</v>
      </c>
    </row>
    <row r="75" spans="2:23" ht="15.75" x14ac:dyDescent="0.25">
      <c r="B75" s="143"/>
      <c r="C75" s="143"/>
      <c r="D75" s="144"/>
      <c r="E75" s="144"/>
      <c r="F75" s="147" t="str" cm="1">
        <f t="array" ref="F75">_xlfn.IFNA(CONCATENATE(_xlfn.IFS($D75="Mezzanine",LEFT($D75,1), $D75="Ground Floor",LEFT($D75,1),$D75="Basment ",LEFT($D75,1), $D75="1st Floor", "0"&amp;LEFT($D75,1), $D75="2nd Floor", "0"&amp;LEFT($D75,1), $D75="3rd Floor", "0"&amp;LEFT($D75,1), $D75="4th Floor", "0"&amp;LEFT($D75,1), $D75="5th Floor", "0"&amp;LEFT($D75,1), $D75="6th Floor", "0"&amp;LEFT($D75,1),$D75="7th Floor", "0"&amp;LEFT($D75,1),$D75="8th Floor", "0"&amp;LEFT($D75,1),$D75="9th Floor", "0"&amp;LEFT($D75,1),$D75="10th Floor", LEFT($D75,2),$D75="11th Floor", LEFT($D75,2),$D75="12th Floor", LEFT($D75,2),$D75="13th Floor", LEFT($D75,2), $D75="Lower Ground", LEFT($D75)&amp;IF(ISNUMBER(FIND(" ",$D75)),MID($D75,FIND(" ",$D75)+1,1),"")&amp;IF(ISNUMBER(FIND(" ",$D75,FIND(" ",$D75)+1)),MID($D75,FIND(" ",$D75,FIND(" ",$D75)+1)+1,1),""),$D75="Upper Ground", LEFT($D75)&amp;IF(ISNUMBER(FIND(" ",$D75)),MID($D75,FIND(" ",$D75)+1,1),"")&amp;IF(ISNUMBER(FIND(" ",$D75,FIND(" ",$D75)+1)),MID($D75,FIND(" ",$D75,FIND(" ",$D75)+1)+1,1),"")),".0",$E75), " ")</f>
        <v xml:space="preserve"> </v>
      </c>
      <c r="G75" s="144"/>
      <c r="H75" s="144"/>
      <c r="I75" s="144"/>
      <c r="J75" s="144"/>
      <c r="K75" s="144"/>
      <c r="L75" s="149" t="str" cm="1">
        <f t="array" ref="L75">_xlfn.IFNA(
_xlfn.IFS(
AND($F75=" ",$G75=" ",$H75=" "),"Please update all three: Surveyor Room Reference, Establishment Room Reference and Establishment Room Name",
AND(OR($I75="General",$I75="Open plan/ semi-open general",$I75="Fitted",$I75="Light practical (science)",$I75="Light practical (other)",$I75="Heavy practical (workshops)",$I75="Heavy practical (clean)",$I75="Large",$I75="Storage"),$J75=0,$K75=0),"Please update Net Area or Non-net Area",
AND($B75&lt;&gt;"OUT",$J75=0,$I75&lt;&gt;"Non-net",$M75="85% Circulation"),"Net area not recorded for spaces with 85% circulation unusable type",
AND(OR($I75="General",$I75="Open plan/ semi-open general",$I75="Fitted",$I75="Light practical (science)",$I75="Light practical (other)",$I75="Heavy practical (workshops)",$I75="Heavy practical (clean)",$I75="Large",$I75="Storage"),OR($J75=0,ISBLANK($J75))),"Net area not recorded in net spaces",
AND(OR($I75="Non-net",$I75="Outdoor space"),$J75&gt;0),"Net Area Recorded in Non-net space",
AND($I75="General",$J75&gt;90),"This general space is over 90m2, please ensure that this space is entered as separate spaces if it usually used as separate spaces",
AND($I75="Open plan/ semi-open general",$J75&lt;27),"Open plan general space under 27m2",
AND(OR($K75=0,ISBLANK($K75)), $I75="Non-net"),"Non-net area not recorded in non-net space"
),
" ")</f>
        <v xml:space="preserve"> </v>
      </c>
      <c r="M75" s="144"/>
      <c r="N75" s="144"/>
      <c r="O75" s="144"/>
      <c r="P75" s="144"/>
      <c r="Q75" s="144"/>
      <c r="R75" s="171"/>
      <c r="S75" s="147">
        <f>NCA_Calculations!$P$87</f>
        <v>0</v>
      </c>
      <c r="T75" s="147">
        <f>NCA_Calculations!$Q$87</f>
        <v>0</v>
      </c>
      <c r="U75" s="144"/>
      <c r="V75" s="144"/>
      <c r="W75" s="149" t="str" cm="1">
        <f t="array" ref="W75">_xlfn.IFNA(
_xlfn.IFS(
ISBLANK($U75),"Missing space use.",
AND('Establishment details'!$C$14="Secondary",$V75="Classbase"),"Invalid Status type",
AND(OR( $V75="Classbase", $V75="Teaching", $V75="Early years",$V75="SEND resourced"), NOT(ISBLANK($M75))),"Space with status type and unusable type.",
AND($V75= "Classbase",'Establishment details'!$C$22&gt;=10), "Classbase status is only valid in schools with a primary element.",
AND($I75= "Large",$N75 &gt; 3.5), "Large rooms with less than 3.5m height.",
AND(OR($V75="Light practical (science)",$V75="Light practical (science)",$V75="Heavy practical (workshops)", $V75="Heavy practical (clean)"), OR($O75=0,ISBLANK($O75))),"Missing sinks count for light and heavy practical spaces.",
AND($M75 = "Other",ISBLANK($R75)), "Invalid unusable type / missing note for other unusable type."
),
" ")</f>
        <v>Missing space use.</v>
      </c>
    </row>
    <row r="76" spans="2:23" ht="15.75" x14ac:dyDescent="0.25">
      <c r="B76" s="143"/>
      <c r="C76" s="143"/>
      <c r="D76" s="144"/>
      <c r="E76" s="144"/>
      <c r="F76" s="147" t="str" cm="1">
        <f t="array" ref="F76">_xlfn.IFNA(CONCATENATE(_xlfn.IFS($D76="Mezzanine",LEFT($D76,1), $D76="Ground Floor",LEFT($D76,1),$D76="Basment ",LEFT($D76,1), $D76="1st Floor", "0"&amp;LEFT($D76,1), $D76="2nd Floor", "0"&amp;LEFT($D76,1), $D76="3rd Floor", "0"&amp;LEFT($D76,1), $D76="4th Floor", "0"&amp;LEFT($D76,1), $D76="5th Floor", "0"&amp;LEFT($D76,1), $D76="6th Floor", "0"&amp;LEFT($D76,1),$D76="7th Floor", "0"&amp;LEFT($D76,1),$D76="8th Floor", "0"&amp;LEFT($D76,1),$D76="9th Floor", "0"&amp;LEFT($D76,1),$D76="10th Floor", LEFT($D76,2),$D76="11th Floor", LEFT($D76,2),$D76="12th Floor", LEFT($D76,2),$D76="13th Floor", LEFT($D76,2), $D76="Lower Ground", LEFT($D76)&amp;IF(ISNUMBER(FIND(" ",$D76)),MID($D76,FIND(" ",$D76)+1,1),"")&amp;IF(ISNUMBER(FIND(" ",$D76,FIND(" ",$D76)+1)),MID($D76,FIND(" ",$D76,FIND(" ",$D76)+1)+1,1),""),$D76="Upper Ground", LEFT($D76)&amp;IF(ISNUMBER(FIND(" ",$D76)),MID($D76,FIND(" ",$D76)+1,1),"")&amp;IF(ISNUMBER(FIND(" ",$D76,FIND(" ",$D76)+1)),MID($D76,FIND(" ",$D76,FIND(" ",$D76)+1)+1,1),"")),".0",$E76), " ")</f>
        <v xml:space="preserve"> </v>
      </c>
      <c r="G76" s="144"/>
      <c r="H76" s="144"/>
      <c r="I76" s="144"/>
      <c r="J76" s="144"/>
      <c r="K76" s="144"/>
      <c r="L76" s="149" t="str" cm="1">
        <f t="array" ref="L76">_xlfn.IFNA(
_xlfn.IFS(
AND($F76=" ",$G76=" ",$H76=" "),"Please update all three: Surveyor Room Reference, Establishment Room Reference and Establishment Room Name",
AND(OR($I76="General",$I76="Open plan/ semi-open general",$I76="Fitted",$I76="Light practical (science)",$I76="Light practical (other)",$I76="Heavy practical (workshops)",$I76="Heavy practical (clean)",$I76="Large",$I76="Storage"),$J76=0,$K76=0),"Please update Net Area or Non-net Area",
AND($B76&lt;&gt;"OUT",$J76=0,$I76&lt;&gt;"Non-net",$M76="85% Circulation"),"Net area not recorded for spaces with 85% circulation unusable type",
AND(OR($I76="General",$I76="Open plan/ semi-open general",$I76="Fitted",$I76="Light practical (science)",$I76="Light practical (other)",$I76="Heavy practical (workshops)",$I76="Heavy practical (clean)",$I76="Large",$I76="Storage"),OR($J76=0,ISBLANK($J76))),"Net area not recorded in net spaces",
AND(OR($I76="Non-net",$I76="Outdoor space"),$J76&gt;0),"Net Area Recorded in Non-net space",
AND($I76="General",$J76&gt;90),"This general space is over 90m2, please ensure that this space is entered as separate spaces if it usually used as separate spaces",
AND($I76="Open plan/ semi-open general",$J76&lt;27),"Open plan general space under 27m2",
AND(OR($K76=0,ISBLANK($K76)), $I76="Non-net"),"Non-net area not recorded in non-net space"
),
" ")</f>
        <v xml:space="preserve"> </v>
      </c>
      <c r="M76" s="144"/>
      <c r="N76" s="144"/>
      <c r="O76" s="144"/>
      <c r="P76" s="144"/>
      <c r="Q76" s="144"/>
      <c r="R76" s="171"/>
      <c r="S76" s="147">
        <f>NCA_Calculations!$P$88</f>
        <v>0</v>
      </c>
      <c r="T76" s="147">
        <f>NCA_Calculations!$Q$88</f>
        <v>0</v>
      </c>
      <c r="U76" s="144"/>
      <c r="V76" s="144"/>
      <c r="W76" s="149" t="str" cm="1">
        <f t="array" ref="W76">_xlfn.IFNA(
_xlfn.IFS(
ISBLANK($U76),"Missing space use.",
AND('Establishment details'!$C$14="Secondary",$V76="Classbase"),"Invalid Status type",
AND(OR( $V76="Classbase", $V76="Teaching", $V76="Early years",$V76="SEND resourced"), NOT(ISBLANK($M76))),"Space with status type and unusable type.",
AND($V76= "Classbase",'Establishment details'!$C$22&gt;=10), "Classbase status is only valid in schools with a primary element.",
AND($I76= "Large",$N76 &gt; 3.5), "Large rooms with less than 3.5m height.",
AND(OR($V76="Light practical (science)",$V76="Light practical (science)",$V76="Heavy practical (workshops)", $V76="Heavy practical (clean)"), OR($O76=0,ISBLANK($O76))),"Missing sinks count for light and heavy practical spaces.",
AND($M76 = "Other",ISBLANK($R76)), "Invalid unusable type / missing note for other unusable type."
),
" ")</f>
        <v>Missing space use.</v>
      </c>
    </row>
    <row r="77" spans="2:23" ht="15.75" x14ac:dyDescent="0.25">
      <c r="B77" s="143"/>
      <c r="C77" s="143"/>
      <c r="D77" s="144"/>
      <c r="E77" s="144"/>
      <c r="F77" s="147" t="str" cm="1">
        <f t="array" ref="F77">_xlfn.IFNA(CONCATENATE(_xlfn.IFS($D77="Mezzanine",LEFT($D77,1), $D77="Ground Floor",LEFT($D77,1),$D77="Basment ",LEFT($D77,1), $D77="1st Floor", "0"&amp;LEFT($D77,1), $D77="2nd Floor", "0"&amp;LEFT($D77,1), $D77="3rd Floor", "0"&amp;LEFT($D77,1), $D77="4th Floor", "0"&amp;LEFT($D77,1), $D77="5th Floor", "0"&amp;LEFT($D77,1), $D77="6th Floor", "0"&amp;LEFT($D77,1),$D77="7th Floor", "0"&amp;LEFT($D77,1),$D77="8th Floor", "0"&amp;LEFT($D77,1),$D77="9th Floor", "0"&amp;LEFT($D77,1),$D77="10th Floor", LEFT($D77,2),$D77="11th Floor", LEFT($D77,2),$D77="12th Floor", LEFT($D77,2),$D77="13th Floor", LEFT($D77,2), $D77="Lower Ground", LEFT($D77)&amp;IF(ISNUMBER(FIND(" ",$D77)),MID($D77,FIND(" ",$D77)+1,1),"")&amp;IF(ISNUMBER(FIND(" ",$D77,FIND(" ",$D77)+1)),MID($D77,FIND(" ",$D77,FIND(" ",$D77)+1)+1,1),""),$D77="Upper Ground", LEFT($D77)&amp;IF(ISNUMBER(FIND(" ",$D77)),MID($D77,FIND(" ",$D77)+1,1),"")&amp;IF(ISNUMBER(FIND(" ",$D77,FIND(" ",$D77)+1)),MID($D77,FIND(" ",$D77,FIND(" ",$D77)+1)+1,1),"")),".0",$E77), " ")</f>
        <v xml:space="preserve"> </v>
      </c>
      <c r="G77" s="144"/>
      <c r="H77" s="144"/>
      <c r="I77" s="144"/>
      <c r="J77" s="144"/>
      <c r="K77" s="144"/>
      <c r="L77" s="149" t="str" cm="1">
        <f t="array" ref="L77">_xlfn.IFNA(
_xlfn.IFS(
AND($F77=" ",$G77=" ",$H77=" "),"Please update all three: Surveyor Room Reference, Establishment Room Reference and Establishment Room Name",
AND(OR($I77="General",$I77="Open plan/ semi-open general",$I77="Fitted",$I77="Light practical (science)",$I77="Light practical (other)",$I77="Heavy practical (workshops)",$I77="Heavy practical (clean)",$I77="Large",$I77="Storage"),$J77=0,$K77=0),"Please update Net Area or Non-net Area",
AND($B77&lt;&gt;"OUT",$J77=0,$I77&lt;&gt;"Non-net",$M77="85% Circulation"),"Net area not recorded for spaces with 85% circulation unusable type",
AND(OR($I77="General",$I77="Open plan/ semi-open general",$I77="Fitted",$I77="Light practical (science)",$I77="Light practical (other)",$I77="Heavy practical (workshops)",$I77="Heavy practical (clean)",$I77="Large",$I77="Storage"),OR($J77=0,ISBLANK($J77))),"Net area not recorded in net spaces",
AND(OR($I77="Non-net",$I77="Outdoor space"),$J77&gt;0),"Net Area Recorded in Non-net space",
AND($I77="General",$J77&gt;90),"This general space is over 90m2, please ensure that this space is entered as separate spaces if it usually used as separate spaces",
AND($I77="Open plan/ semi-open general",$J77&lt;27),"Open plan general space under 27m2",
AND(OR($K77=0,ISBLANK($K77)), $I77="Non-net"),"Non-net area not recorded in non-net space"
),
" ")</f>
        <v xml:space="preserve"> </v>
      </c>
      <c r="M77" s="144"/>
      <c r="N77" s="144"/>
      <c r="O77" s="144"/>
      <c r="P77" s="144"/>
      <c r="Q77" s="144"/>
      <c r="R77" s="171"/>
      <c r="S77" s="147">
        <f>NCA_Calculations!$P$89</f>
        <v>0</v>
      </c>
      <c r="T77" s="147">
        <f>NCA_Calculations!$Q$89</f>
        <v>0</v>
      </c>
      <c r="U77" s="144"/>
      <c r="V77" s="144"/>
      <c r="W77" s="149" t="str" cm="1">
        <f t="array" ref="W77">_xlfn.IFNA(
_xlfn.IFS(
ISBLANK($U77),"Missing space use.",
AND('Establishment details'!$C$14="Secondary",$V77="Classbase"),"Invalid Status type",
AND(OR( $V77="Classbase", $V77="Teaching", $V77="Early years",$V77="SEND resourced"), NOT(ISBLANK($M77))),"Space with status type and unusable type.",
AND($V77= "Classbase",'Establishment details'!$C$22&gt;=10), "Classbase status is only valid in schools with a primary element.",
AND($I77= "Large",$N77 &gt; 3.5), "Large rooms with less than 3.5m height.",
AND(OR($V77="Light practical (science)",$V77="Light practical (science)",$V77="Heavy practical (workshops)", $V77="Heavy practical (clean)"), OR($O77=0,ISBLANK($O77))),"Missing sinks count for light and heavy practical spaces.",
AND($M77 = "Other",ISBLANK($R77)), "Invalid unusable type / missing note for other unusable type."
),
" ")</f>
        <v>Missing space use.</v>
      </c>
    </row>
    <row r="78" spans="2:23" ht="15.75" x14ac:dyDescent="0.25">
      <c r="B78" s="143"/>
      <c r="C78" s="143"/>
      <c r="D78" s="144"/>
      <c r="E78" s="144"/>
      <c r="F78" s="147" t="str" cm="1">
        <f t="array" ref="F78">_xlfn.IFNA(CONCATENATE(_xlfn.IFS($D78="Mezzanine",LEFT($D78,1), $D78="Ground Floor",LEFT($D78,1),$D78="Basment ",LEFT($D78,1), $D78="1st Floor", "0"&amp;LEFT($D78,1), $D78="2nd Floor", "0"&amp;LEFT($D78,1), $D78="3rd Floor", "0"&amp;LEFT($D78,1), $D78="4th Floor", "0"&amp;LEFT($D78,1), $D78="5th Floor", "0"&amp;LEFT($D78,1), $D78="6th Floor", "0"&amp;LEFT($D78,1),$D78="7th Floor", "0"&amp;LEFT($D78,1),$D78="8th Floor", "0"&amp;LEFT($D78,1),$D78="9th Floor", "0"&amp;LEFT($D78,1),$D78="10th Floor", LEFT($D78,2),$D78="11th Floor", LEFT($D78,2),$D78="12th Floor", LEFT($D78,2),$D78="13th Floor", LEFT($D78,2), $D78="Lower Ground", LEFT($D78)&amp;IF(ISNUMBER(FIND(" ",$D78)),MID($D78,FIND(" ",$D78)+1,1),"")&amp;IF(ISNUMBER(FIND(" ",$D78,FIND(" ",$D78)+1)),MID($D78,FIND(" ",$D78,FIND(" ",$D78)+1)+1,1),""),$D78="Upper Ground", LEFT($D78)&amp;IF(ISNUMBER(FIND(" ",$D78)),MID($D78,FIND(" ",$D78)+1,1),"")&amp;IF(ISNUMBER(FIND(" ",$D78,FIND(" ",$D78)+1)),MID($D78,FIND(" ",$D78,FIND(" ",$D78)+1)+1,1),"")),".0",$E78), " ")</f>
        <v xml:space="preserve"> </v>
      </c>
      <c r="G78" s="144"/>
      <c r="H78" s="144"/>
      <c r="I78" s="144"/>
      <c r="J78" s="144"/>
      <c r="K78" s="144"/>
      <c r="L78" s="149" t="str" cm="1">
        <f t="array" ref="L78">_xlfn.IFNA(
_xlfn.IFS(
AND($F78=" ",$G78=" ",$H78=" "),"Please update all three: Surveyor Room Reference, Establishment Room Reference and Establishment Room Name",
AND(OR($I78="General",$I78="Open plan/ semi-open general",$I78="Fitted",$I78="Light practical (science)",$I78="Light practical (other)",$I78="Heavy practical (workshops)",$I78="Heavy practical (clean)",$I78="Large",$I78="Storage"),$J78=0,$K78=0),"Please update Net Area or Non-net Area",
AND($B78&lt;&gt;"OUT",$J78=0,$I78&lt;&gt;"Non-net",$M78="85% Circulation"),"Net area not recorded for spaces with 85% circulation unusable type",
AND(OR($I78="General",$I78="Open plan/ semi-open general",$I78="Fitted",$I78="Light practical (science)",$I78="Light practical (other)",$I78="Heavy practical (workshops)",$I78="Heavy practical (clean)",$I78="Large",$I78="Storage"),OR($J78=0,ISBLANK($J78))),"Net area not recorded in net spaces",
AND(OR($I78="Non-net",$I78="Outdoor space"),$J78&gt;0),"Net Area Recorded in Non-net space",
AND($I78="General",$J78&gt;90),"This general space is over 90m2, please ensure that this space is entered as separate spaces if it usually used as separate spaces",
AND($I78="Open plan/ semi-open general",$J78&lt;27),"Open plan general space under 27m2",
AND(OR($K78=0,ISBLANK($K78)), $I78="Non-net"),"Non-net area not recorded in non-net space"
),
" ")</f>
        <v xml:space="preserve"> </v>
      </c>
      <c r="M78" s="144"/>
      <c r="N78" s="144"/>
      <c r="O78" s="144"/>
      <c r="P78" s="144"/>
      <c r="Q78" s="144"/>
      <c r="R78" s="171"/>
      <c r="S78" s="147">
        <f>NCA_Calculations!$P$90</f>
        <v>0</v>
      </c>
      <c r="T78" s="147">
        <f>NCA_Calculations!$Q$90</f>
        <v>0</v>
      </c>
      <c r="U78" s="144"/>
      <c r="V78" s="144"/>
      <c r="W78" s="149" t="str" cm="1">
        <f t="array" ref="W78">_xlfn.IFNA(
_xlfn.IFS(
ISBLANK($U78),"Missing space use.",
AND('Establishment details'!$C$14="Secondary",$V78="Classbase"),"Invalid Status type",
AND(OR( $V78="Classbase", $V78="Teaching", $V78="Early years",$V78="SEND resourced"), NOT(ISBLANK($M78))),"Space with status type and unusable type.",
AND($V78= "Classbase",'Establishment details'!$C$22&gt;=10), "Classbase status is only valid in schools with a primary element.",
AND($I78= "Large",$N78 &gt; 3.5), "Large rooms with less than 3.5m height.",
AND(OR($V78="Light practical (science)",$V78="Light practical (science)",$V78="Heavy practical (workshops)", $V78="Heavy practical (clean)"), OR($O78=0,ISBLANK($O78))),"Missing sinks count for light and heavy practical spaces.",
AND($M78 = "Other",ISBLANK($R78)), "Invalid unusable type / missing note for other unusable type."
),
" ")</f>
        <v>Missing space use.</v>
      </c>
    </row>
    <row r="79" spans="2:23" ht="15.75" x14ac:dyDescent="0.25">
      <c r="B79" s="143"/>
      <c r="C79" s="143"/>
      <c r="D79" s="144"/>
      <c r="E79" s="144"/>
      <c r="F79" s="147" t="str" cm="1">
        <f t="array" ref="F79">_xlfn.IFNA(CONCATENATE(_xlfn.IFS($D79="Mezzanine",LEFT($D79,1), $D79="Ground Floor",LEFT($D79,1),$D79="Basment ",LEFT($D79,1), $D79="1st Floor", "0"&amp;LEFT($D79,1), $D79="2nd Floor", "0"&amp;LEFT($D79,1), $D79="3rd Floor", "0"&amp;LEFT($D79,1), $D79="4th Floor", "0"&amp;LEFT($D79,1), $D79="5th Floor", "0"&amp;LEFT($D79,1), $D79="6th Floor", "0"&amp;LEFT($D79,1),$D79="7th Floor", "0"&amp;LEFT($D79,1),$D79="8th Floor", "0"&amp;LEFT($D79,1),$D79="9th Floor", "0"&amp;LEFT($D79,1),$D79="10th Floor", LEFT($D79,2),$D79="11th Floor", LEFT($D79,2),$D79="12th Floor", LEFT($D79,2),$D79="13th Floor", LEFT($D79,2), $D79="Lower Ground", LEFT($D79)&amp;IF(ISNUMBER(FIND(" ",$D79)),MID($D79,FIND(" ",$D79)+1,1),"")&amp;IF(ISNUMBER(FIND(" ",$D79,FIND(" ",$D79)+1)),MID($D79,FIND(" ",$D79,FIND(" ",$D79)+1)+1,1),""),$D79="Upper Ground", LEFT($D79)&amp;IF(ISNUMBER(FIND(" ",$D79)),MID($D79,FIND(" ",$D79)+1,1),"")&amp;IF(ISNUMBER(FIND(" ",$D79,FIND(" ",$D79)+1)),MID($D79,FIND(" ",$D79,FIND(" ",$D79)+1)+1,1),"")),".0",$E79), " ")</f>
        <v xml:space="preserve"> </v>
      </c>
      <c r="G79" s="144"/>
      <c r="H79" s="144"/>
      <c r="I79" s="144"/>
      <c r="J79" s="144"/>
      <c r="K79" s="144"/>
      <c r="L79" s="149" t="str" cm="1">
        <f t="array" ref="L79">_xlfn.IFNA(
_xlfn.IFS(
AND($F79=" ",$G79=" ",$H79=" "),"Please update all three: Surveyor Room Reference, Establishment Room Reference and Establishment Room Name",
AND(OR($I79="General",$I79="Open plan/ semi-open general",$I79="Fitted",$I79="Light practical (science)",$I79="Light practical (other)",$I79="Heavy practical (workshops)",$I79="Heavy practical (clean)",$I79="Large",$I79="Storage"),$J79=0,$K79=0),"Please update Net Area or Non-net Area",
AND($B79&lt;&gt;"OUT",$J79=0,$I79&lt;&gt;"Non-net",$M79="85% Circulation"),"Net area not recorded for spaces with 85% circulation unusable type",
AND(OR($I79="General",$I79="Open plan/ semi-open general",$I79="Fitted",$I79="Light practical (science)",$I79="Light practical (other)",$I79="Heavy practical (workshops)",$I79="Heavy practical (clean)",$I79="Large",$I79="Storage"),OR($J79=0,ISBLANK($J79))),"Net area not recorded in net spaces",
AND(OR($I79="Non-net",$I79="Outdoor space"),$J79&gt;0),"Net Area Recorded in Non-net space",
AND($I79="General",$J79&gt;90),"This general space is over 90m2, please ensure that this space is entered as separate spaces if it usually used as separate spaces",
AND($I79="Open plan/ semi-open general",$J79&lt;27),"Open plan general space under 27m2",
AND(OR($K79=0,ISBLANK($K79)), $I79="Non-net"),"Non-net area not recorded in non-net space"
),
" ")</f>
        <v xml:space="preserve"> </v>
      </c>
      <c r="M79" s="144"/>
      <c r="N79" s="144"/>
      <c r="O79" s="144"/>
      <c r="P79" s="144"/>
      <c r="Q79" s="144"/>
      <c r="R79" s="171"/>
      <c r="S79" s="147">
        <f>NCA_Calculations!$P$91</f>
        <v>0</v>
      </c>
      <c r="T79" s="147">
        <f>NCA_Calculations!$Q$91</f>
        <v>0</v>
      </c>
      <c r="U79" s="144"/>
      <c r="V79" s="144"/>
      <c r="W79" s="149" t="str" cm="1">
        <f t="array" ref="W79">_xlfn.IFNA(
_xlfn.IFS(
ISBLANK($U79),"Missing space use.",
AND('Establishment details'!$C$14="Secondary",$V79="Classbase"),"Invalid Status type",
AND(OR( $V79="Classbase", $V79="Teaching", $V79="Early years",$V79="SEND resourced"), NOT(ISBLANK($M79))),"Space with status type and unusable type.",
AND($V79= "Classbase",'Establishment details'!$C$22&gt;=10), "Classbase status is only valid in schools with a primary element.",
AND($I79= "Large",$N79 &gt; 3.5), "Large rooms with less than 3.5m height.",
AND(OR($V79="Light practical (science)",$V79="Light practical (science)",$V79="Heavy practical (workshops)", $V79="Heavy practical (clean)"), OR($O79=0,ISBLANK($O79))),"Missing sinks count for light and heavy practical spaces.",
AND($M79 = "Other",ISBLANK($R79)), "Invalid unusable type / missing note for other unusable type."
),
" ")</f>
        <v>Missing space use.</v>
      </c>
    </row>
    <row r="80" spans="2:23" ht="15.75" x14ac:dyDescent="0.25">
      <c r="B80" s="143"/>
      <c r="C80" s="143"/>
      <c r="D80" s="144"/>
      <c r="E80" s="144"/>
      <c r="F80" s="147" t="str" cm="1">
        <f t="array" ref="F80">_xlfn.IFNA(CONCATENATE(_xlfn.IFS($D80="Mezzanine",LEFT($D80,1), $D80="Ground Floor",LEFT($D80,1),$D80="Basment ",LEFT($D80,1), $D80="1st Floor", "0"&amp;LEFT($D80,1), $D80="2nd Floor", "0"&amp;LEFT($D80,1), $D80="3rd Floor", "0"&amp;LEFT($D80,1), $D80="4th Floor", "0"&amp;LEFT($D80,1), $D80="5th Floor", "0"&amp;LEFT($D80,1), $D80="6th Floor", "0"&amp;LEFT($D80,1),$D80="7th Floor", "0"&amp;LEFT($D80,1),$D80="8th Floor", "0"&amp;LEFT($D80,1),$D80="9th Floor", "0"&amp;LEFT($D80,1),$D80="10th Floor", LEFT($D80,2),$D80="11th Floor", LEFT($D80,2),$D80="12th Floor", LEFT($D80,2),$D80="13th Floor", LEFT($D80,2), $D80="Lower Ground", LEFT($D80)&amp;IF(ISNUMBER(FIND(" ",$D80)),MID($D80,FIND(" ",$D80)+1,1),"")&amp;IF(ISNUMBER(FIND(" ",$D80,FIND(" ",$D80)+1)),MID($D80,FIND(" ",$D80,FIND(" ",$D80)+1)+1,1),""),$D80="Upper Ground", LEFT($D80)&amp;IF(ISNUMBER(FIND(" ",$D80)),MID($D80,FIND(" ",$D80)+1,1),"")&amp;IF(ISNUMBER(FIND(" ",$D80,FIND(" ",$D80)+1)),MID($D80,FIND(" ",$D80,FIND(" ",$D80)+1)+1,1),"")),".0",$E80), " ")</f>
        <v xml:space="preserve"> </v>
      </c>
      <c r="G80" s="144"/>
      <c r="H80" s="144"/>
      <c r="I80" s="144"/>
      <c r="J80" s="144"/>
      <c r="K80" s="144"/>
      <c r="L80" s="149" t="str" cm="1">
        <f t="array" ref="L80">_xlfn.IFNA(
_xlfn.IFS(
AND($F80=" ",$G80=" ",$H80=" "),"Please update all three: Surveyor Room Reference, Establishment Room Reference and Establishment Room Name",
AND(OR($I80="General",$I80="Open plan/ semi-open general",$I80="Fitted",$I80="Light practical (science)",$I80="Light practical (other)",$I80="Heavy practical (workshops)",$I80="Heavy practical (clean)",$I80="Large",$I80="Storage"),$J80=0,$K80=0),"Please update Net Area or Non-net Area",
AND($B80&lt;&gt;"OUT",$J80=0,$I80&lt;&gt;"Non-net",$M80="85% Circulation"),"Net area not recorded for spaces with 85% circulation unusable type",
AND(OR($I80="General",$I80="Open plan/ semi-open general",$I80="Fitted",$I80="Light practical (science)",$I80="Light practical (other)",$I80="Heavy practical (workshops)",$I80="Heavy practical (clean)",$I80="Large",$I80="Storage"),OR($J80=0,ISBLANK($J80))),"Net area not recorded in net spaces",
AND(OR($I80="Non-net",$I80="Outdoor space"),$J80&gt;0),"Net Area Recorded in Non-net space",
AND($I80="General",$J80&gt;90),"This general space is over 90m2, please ensure that this space is entered as separate spaces if it usually used as separate spaces",
AND($I80="Open plan/ semi-open general",$J80&lt;27),"Open plan general space under 27m2",
AND(OR($K80=0,ISBLANK($K80)), $I80="Non-net"),"Non-net area not recorded in non-net space"
),
" ")</f>
        <v xml:space="preserve"> </v>
      </c>
      <c r="M80" s="144"/>
      <c r="N80" s="144"/>
      <c r="O80" s="144"/>
      <c r="P80" s="144"/>
      <c r="Q80" s="144"/>
      <c r="R80" s="171"/>
      <c r="S80" s="147">
        <f>NCA_Calculations!$P$92</f>
        <v>0</v>
      </c>
      <c r="T80" s="147">
        <f>NCA_Calculations!$Q$92</f>
        <v>0</v>
      </c>
      <c r="U80" s="144"/>
      <c r="V80" s="144"/>
      <c r="W80" s="149" t="str" cm="1">
        <f t="array" ref="W80">_xlfn.IFNA(
_xlfn.IFS(
ISBLANK($U80),"Missing space use.",
AND('Establishment details'!$C$14="Secondary",$V80="Classbase"),"Invalid Status type",
AND(OR( $V80="Classbase", $V80="Teaching", $V80="Early years",$V80="SEND resourced"), NOT(ISBLANK($M80))),"Space with status type and unusable type.",
AND($V80= "Classbase",'Establishment details'!$C$22&gt;=10), "Classbase status is only valid in schools with a primary element.",
AND($I80= "Large",$N80 &gt; 3.5), "Large rooms with less than 3.5m height.",
AND(OR($V80="Light practical (science)",$V80="Light practical (science)",$V80="Heavy practical (workshops)", $V80="Heavy practical (clean)"), OR($O80=0,ISBLANK($O80))),"Missing sinks count for light and heavy practical spaces.",
AND($M80 = "Other",ISBLANK($R80)), "Invalid unusable type / missing note for other unusable type."
),
" ")</f>
        <v>Missing space use.</v>
      </c>
    </row>
    <row r="81" spans="2:23" ht="15.75" x14ac:dyDescent="0.25">
      <c r="B81" s="143"/>
      <c r="C81" s="143"/>
      <c r="D81" s="144"/>
      <c r="E81" s="144"/>
      <c r="F81" s="147" t="str" cm="1">
        <f t="array" ref="F81">_xlfn.IFNA(CONCATENATE(_xlfn.IFS($D81="Mezzanine",LEFT($D81,1), $D81="Ground Floor",LEFT($D81,1),$D81="Basment ",LEFT($D81,1), $D81="1st Floor", "0"&amp;LEFT($D81,1), $D81="2nd Floor", "0"&amp;LEFT($D81,1), $D81="3rd Floor", "0"&amp;LEFT($D81,1), $D81="4th Floor", "0"&amp;LEFT($D81,1), $D81="5th Floor", "0"&amp;LEFT($D81,1), $D81="6th Floor", "0"&amp;LEFT($D81,1),$D81="7th Floor", "0"&amp;LEFT($D81,1),$D81="8th Floor", "0"&amp;LEFT($D81,1),$D81="9th Floor", "0"&amp;LEFT($D81,1),$D81="10th Floor", LEFT($D81,2),$D81="11th Floor", LEFT($D81,2),$D81="12th Floor", LEFT($D81,2),$D81="13th Floor", LEFT($D81,2), $D81="Lower Ground", LEFT($D81)&amp;IF(ISNUMBER(FIND(" ",$D81)),MID($D81,FIND(" ",$D81)+1,1),"")&amp;IF(ISNUMBER(FIND(" ",$D81,FIND(" ",$D81)+1)),MID($D81,FIND(" ",$D81,FIND(" ",$D81)+1)+1,1),""),$D81="Upper Ground", LEFT($D81)&amp;IF(ISNUMBER(FIND(" ",$D81)),MID($D81,FIND(" ",$D81)+1,1),"")&amp;IF(ISNUMBER(FIND(" ",$D81,FIND(" ",$D81)+1)),MID($D81,FIND(" ",$D81,FIND(" ",$D81)+1)+1,1),"")),".0",$E81), " ")</f>
        <v xml:space="preserve"> </v>
      </c>
      <c r="G81" s="144"/>
      <c r="H81" s="144"/>
      <c r="I81" s="144"/>
      <c r="J81" s="144"/>
      <c r="K81" s="144"/>
      <c r="L81" s="149" t="str" cm="1">
        <f t="array" ref="L81">_xlfn.IFNA(
_xlfn.IFS(
AND($F81=" ",$G81=" ",$H81=" "),"Please update all three: Surveyor Room Reference, Establishment Room Reference and Establishment Room Name",
AND(OR($I81="General",$I81="Open plan/ semi-open general",$I81="Fitted",$I81="Light practical (science)",$I81="Light practical (other)",$I81="Heavy practical (workshops)",$I81="Heavy practical (clean)",$I81="Large",$I81="Storage"),$J81=0,$K81=0),"Please update Net Area or Non-net Area",
AND($B81&lt;&gt;"OUT",$J81=0,$I81&lt;&gt;"Non-net",$M81="85% Circulation"),"Net area not recorded for spaces with 85% circulation unusable type",
AND(OR($I81="General",$I81="Open plan/ semi-open general",$I81="Fitted",$I81="Light practical (science)",$I81="Light practical (other)",$I81="Heavy practical (workshops)",$I81="Heavy practical (clean)",$I81="Large",$I81="Storage"),OR($J81=0,ISBLANK($J81))),"Net area not recorded in net spaces",
AND(OR($I81="Non-net",$I81="Outdoor space"),$J81&gt;0),"Net Area Recorded in Non-net space",
AND($I81="General",$J81&gt;90),"This general space is over 90m2, please ensure that this space is entered as separate spaces if it usually used as separate spaces",
AND($I81="Open plan/ semi-open general",$J81&lt;27),"Open plan general space under 27m2",
AND(OR($K81=0,ISBLANK($K81)), $I81="Non-net"),"Non-net area not recorded in non-net space"
),
" ")</f>
        <v xml:space="preserve"> </v>
      </c>
      <c r="M81" s="144"/>
      <c r="N81" s="144"/>
      <c r="O81" s="144"/>
      <c r="P81" s="144"/>
      <c r="Q81" s="144"/>
      <c r="R81" s="171"/>
      <c r="S81" s="147">
        <f>NCA_Calculations!$P$93</f>
        <v>0</v>
      </c>
      <c r="T81" s="147">
        <f>NCA_Calculations!$Q$93</f>
        <v>0</v>
      </c>
      <c r="U81" s="144"/>
      <c r="V81" s="144"/>
      <c r="W81" s="149" t="str" cm="1">
        <f t="array" ref="W81">_xlfn.IFNA(
_xlfn.IFS(
ISBLANK($U81),"Missing space use.",
AND('Establishment details'!$C$14="Secondary",$V81="Classbase"),"Invalid Status type",
AND(OR( $V81="Classbase", $V81="Teaching", $V81="Early years",$V81="SEND resourced"), NOT(ISBLANK($M81))),"Space with status type and unusable type.",
AND($V81= "Classbase",'Establishment details'!$C$22&gt;=10), "Classbase status is only valid in schools with a primary element.",
AND($I81= "Large",$N81 &gt; 3.5), "Large rooms with less than 3.5m height.",
AND(OR($V81="Light practical (science)",$V81="Light practical (science)",$V81="Heavy practical (workshops)", $V81="Heavy practical (clean)"), OR($O81=0,ISBLANK($O81))),"Missing sinks count for light and heavy practical spaces.",
AND($M81 = "Other",ISBLANK($R81)), "Invalid unusable type / missing note for other unusable type."
),
" ")</f>
        <v>Missing space use.</v>
      </c>
    </row>
    <row r="82" spans="2:23" ht="15.75" x14ac:dyDescent="0.25">
      <c r="B82" s="143"/>
      <c r="C82" s="143"/>
      <c r="D82" s="144"/>
      <c r="E82" s="144"/>
      <c r="F82" s="147" t="str" cm="1">
        <f t="array" ref="F82">_xlfn.IFNA(CONCATENATE(_xlfn.IFS($D82="Mezzanine",LEFT($D82,1), $D82="Ground Floor",LEFT($D82,1),$D82="Basment ",LEFT($D82,1), $D82="1st Floor", "0"&amp;LEFT($D82,1), $D82="2nd Floor", "0"&amp;LEFT($D82,1), $D82="3rd Floor", "0"&amp;LEFT($D82,1), $D82="4th Floor", "0"&amp;LEFT($D82,1), $D82="5th Floor", "0"&amp;LEFT($D82,1), $D82="6th Floor", "0"&amp;LEFT($D82,1),$D82="7th Floor", "0"&amp;LEFT($D82,1),$D82="8th Floor", "0"&amp;LEFT($D82,1),$D82="9th Floor", "0"&amp;LEFT($D82,1),$D82="10th Floor", LEFT($D82,2),$D82="11th Floor", LEFT($D82,2),$D82="12th Floor", LEFT($D82,2),$D82="13th Floor", LEFT($D82,2), $D82="Lower Ground", LEFT($D82)&amp;IF(ISNUMBER(FIND(" ",$D82)),MID($D82,FIND(" ",$D82)+1,1),"")&amp;IF(ISNUMBER(FIND(" ",$D82,FIND(" ",$D82)+1)),MID($D82,FIND(" ",$D82,FIND(" ",$D82)+1)+1,1),""),$D82="Upper Ground", LEFT($D82)&amp;IF(ISNUMBER(FIND(" ",$D82)),MID($D82,FIND(" ",$D82)+1,1),"")&amp;IF(ISNUMBER(FIND(" ",$D82,FIND(" ",$D82)+1)),MID($D82,FIND(" ",$D82,FIND(" ",$D82)+1)+1,1),"")),".0",$E82), " ")</f>
        <v xml:space="preserve"> </v>
      </c>
      <c r="G82" s="144"/>
      <c r="H82" s="144"/>
      <c r="I82" s="144"/>
      <c r="J82" s="144"/>
      <c r="K82" s="144"/>
      <c r="L82" s="149" t="str" cm="1">
        <f t="array" ref="L82">_xlfn.IFNA(
_xlfn.IFS(
AND($F82=" ",$G82=" ",$H82=" "),"Please update all three: Surveyor Room Reference, Establishment Room Reference and Establishment Room Name",
AND(OR($I82="General",$I82="Open plan/ semi-open general",$I82="Fitted",$I82="Light practical (science)",$I82="Light practical (other)",$I82="Heavy practical (workshops)",$I82="Heavy practical (clean)",$I82="Large",$I82="Storage"),$J82=0,$K82=0),"Please update Net Area or Non-net Area",
AND($B82&lt;&gt;"OUT",$J82=0,$I82&lt;&gt;"Non-net",$M82="85% Circulation"),"Net area not recorded for spaces with 85% circulation unusable type",
AND(OR($I82="General",$I82="Open plan/ semi-open general",$I82="Fitted",$I82="Light practical (science)",$I82="Light practical (other)",$I82="Heavy practical (workshops)",$I82="Heavy practical (clean)",$I82="Large",$I82="Storage"),OR($J82=0,ISBLANK($J82))),"Net area not recorded in net spaces",
AND(OR($I82="Non-net",$I82="Outdoor space"),$J82&gt;0),"Net Area Recorded in Non-net space",
AND($I82="General",$J82&gt;90),"This general space is over 90m2, please ensure that this space is entered as separate spaces if it usually used as separate spaces",
AND($I82="Open plan/ semi-open general",$J82&lt;27),"Open plan general space under 27m2",
AND(OR($K82=0,ISBLANK($K82)), $I82="Non-net"),"Non-net area not recorded in non-net space"
),
" ")</f>
        <v xml:space="preserve"> </v>
      </c>
      <c r="M82" s="144"/>
      <c r="N82" s="144"/>
      <c r="O82" s="144"/>
      <c r="P82" s="144"/>
      <c r="Q82" s="144"/>
      <c r="R82" s="171"/>
      <c r="S82" s="147">
        <f>NCA_Calculations!$P$94</f>
        <v>0</v>
      </c>
      <c r="T82" s="147">
        <f>NCA_Calculations!$Q$94</f>
        <v>0</v>
      </c>
      <c r="U82" s="144"/>
      <c r="V82" s="144"/>
      <c r="W82" s="149" t="str" cm="1">
        <f t="array" ref="W82">_xlfn.IFNA(
_xlfn.IFS(
ISBLANK($U82),"Missing space use.",
AND('Establishment details'!$C$14="Secondary",$V82="Classbase"),"Invalid Status type",
AND(OR( $V82="Classbase", $V82="Teaching", $V82="Early years",$V82="SEND resourced"), NOT(ISBLANK($M82))),"Space with status type and unusable type.",
AND($V82= "Classbase",'Establishment details'!$C$22&gt;=10), "Classbase status is only valid in schools with a primary element.",
AND($I82= "Large",$N82 &gt; 3.5), "Large rooms with less than 3.5m height.",
AND(OR($V82="Light practical (science)",$V82="Light practical (science)",$V82="Heavy practical (workshops)", $V82="Heavy practical (clean)"), OR($O82=0,ISBLANK($O82))),"Missing sinks count for light and heavy practical spaces.",
AND($M82 = "Other",ISBLANK($R82)), "Invalid unusable type / missing note for other unusable type."
),
" ")</f>
        <v>Missing space use.</v>
      </c>
    </row>
    <row r="83" spans="2:23" ht="15.75" x14ac:dyDescent="0.25">
      <c r="B83" s="143"/>
      <c r="C83" s="143"/>
      <c r="D83" s="144"/>
      <c r="E83" s="144"/>
      <c r="F83" s="147" t="str" cm="1">
        <f t="array" ref="F83">_xlfn.IFNA(CONCATENATE(_xlfn.IFS($D83="Mezzanine",LEFT($D83,1), $D83="Ground Floor",LEFT($D83,1),$D83="Basment ",LEFT($D83,1), $D83="1st Floor", "0"&amp;LEFT($D83,1), $D83="2nd Floor", "0"&amp;LEFT($D83,1), $D83="3rd Floor", "0"&amp;LEFT($D83,1), $D83="4th Floor", "0"&amp;LEFT($D83,1), $D83="5th Floor", "0"&amp;LEFT($D83,1), $D83="6th Floor", "0"&amp;LEFT($D83,1),$D83="7th Floor", "0"&amp;LEFT($D83,1),$D83="8th Floor", "0"&amp;LEFT($D83,1),$D83="9th Floor", "0"&amp;LEFT($D83,1),$D83="10th Floor", LEFT($D83,2),$D83="11th Floor", LEFT($D83,2),$D83="12th Floor", LEFT($D83,2),$D83="13th Floor", LEFT($D83,2), $D83="Lower Ground", LEFT($D83)&amp;IF(ISNUMBER(FIND(" ",$D83)),MID($D83,FIND(" ",$D83)+1,1),"")&amp;IF(ISNUMBER(FIND(" ",$D83,FIND(" ",$D83)+1)),MID($D83,FIND(" ",$D83,FIND(" ",$D83)+1)+1,1),""),$D83="Upper Ground", LEFT($D83)&amp;IF(ISNUMBER(FIND(" ",$D83)),MID($D83,FIND(" ",$D83)+1,1),"")&amp;IF(ISNUMBER(FIND(" ",$D83,FIND(" ",$D83)+1)),MID($D83,FIND(" ",$D83,FIND(" ",$D83)+1)+1,1),"")),".0",$E83), " ")</f>
        <v xml:space="preserve"> </v>
      </c>
      <c r="G83" s="144"/>
      <c r="H83" s="144"/>
      <c r="I83" s="144"/>
      <c r="J83" s="144"/>
      <c r="K83" s="144"/>
      <c r="L83" s="149" t="str" cm="1">
        <f t="array" ref="L83">_xlfn.IFNA(
_xlfn.IFS(
AND($F83=" ",$G83=" ",$H83=" "),"Please update all three: Surveyor Room Reference, Establishment Room Reference and Establishment Room Name",
AND(OR($I83="General",$I83="Open plan/ semi-open general",$I83="Fitted",$I83="Light practical (science)",$I83="Light practical (other)",$I83="Heavy practical (workshops)",$I83="Heavy practical (clean)",$I83="Large",$I83="Storage"),$J83=0,$K83=0),"Please update Net Area or Non-net Area",
AND($B83&lt;&gt;"OUT",$J83=0,$I83&lt;&gt;"Non-net",$M83="85% Circulation"),"Net area not recorded for spaces with 85% circulation unusable type",
AND(OR($I83="General",$I83="Open plan/ semi-open general",$I83="Fitted",$I83="Light practical (science)",$I83="Light practical (other)",$I83="Heavy practical (workshops)",$I83="Heavy practical (clean)",$I83="Large",$I83="Storage"),OR($J83=0,ISBLANK($J83))),"Net area not recorded in net spaces",
AND(OR($I83="Non-net",$I83="Outdoor space"),$J83&gt;0),"Net Area Recorded in Non-net space",
AND($I83="General",$J83&gt;90),"This general space is over 90m2, please ensure that this space is entered as separate spaces if it usually used as separate spaces",
AND($I83="Open plan/ semi-open general",$J83&lt;27),"Open plan general space under 27m2",
AND(OR($K83=0,ISBLANK($K83)), $I83="Non-net"),"Non-net area not recorded in non-net space"
),
" ")</f>
        <v xml:space="preserve"> </v>
      </c>
      <c r="M83" s="144"/>
      <c r="N83" s="144"/>
      <c r="O83" s="144"/>
      <c r="P83" s="144"/>
      <c r="Q83" s="144"/>
      <c r="R83" s="171"/>
      <c r="S83" s="147">
        <f>NCA_Calculations!$P$95</f>
        <v>0</v>
      </c>
      <c r="T83" s="147">
        <f>NCA_Calculations!$Q$95</f>
        <v>0</v>
      </c>
      <c r="U83" s="144"/>
      <c r="V83" s="144"/>
      <c r="W83" s="149" t="str" cm="1">
        <f t="array" ref="W83">_xlfn.IFNA(
_xlfn.IFS(
ISBLANK($U83),"Missing space use.",
AND('Establishment details'!$C$14="Secondary",$V83="Classbase"),"Invalid Status type",
AND(OR( $V83="Classbase", $V83="Teaching", $V83="Early years",$V83="SEND resourced"), NOT(ISBLANK($M83))),"Space with status type and unusable type.",
AND($V83= "Classbase",'Establishment details'!$C$22&gt;=10), "Classbase status is only valid in schools with a primary element.",
AND($I83= "Large",$N83 &gt; 3.5), "Large rooms with less than 3.5m height.",
AND(OR($V83="Light practical (science)",$V83="Light practical (science)",$V83="Heavy practical (workshops)", $V83="Heavy practical (clean)"), OR($O83=0,ISBLANK($O83))),"Missing sinks count for light and heavy practical spaces.",
AND($M83 = "Other",ISBLANK($R83)), "Invalid unusable type / missing note for other unusable type."
),
" ")</f>
        <v>Missing space use.</v>
      </c>
    </row>
    <row r="84" spans="2:23" ht="15.75" x14ac:dyDescent="0.25">
      <c r="B84" s="143"/>
      <c r="C84" s="143"/>
      <c r="D84" s="144"/>
      <c r="E84" s="144"/>
      <c r="F84" s="147" t="str" cm="1">
        <f t="array" ref="F84">_xlfn.IFNA(CONCATENATE(_xlfn.IFS($D84="Mezzanine",LEFT($D84,1), $D84="Ground Floor",LEFT($D84,1),$D84="Basment ",LEFT($D84,1), $D84="1st Floor", "0"&amp;LEFT($D84,1), $D84="2nd Floor", "0"&amp;LEFT($D84,1), $D84="3rd Floor", "0"&amp;LEFT($D84,1), $D84="4th Floor", "0"&amp;LEFT($D84,1), $D84="5th Floor", "0"&amp;LEFT($D84,1), $D84="6th Floor", "0"&amp;LEFT($D84,1),$D84="7th Floor", "0"&amp;LEFT($D84,1),$D84="8th Floor", "0"&amp;LEFT($D84,1),$D84="9th Floor", "0"&amp;LEFT($D84,1),$D84="10th Floor", LEFT($D84,2),$D84="11th Floor", LEFT($D84,2),$D84="12th Floor", LEFT($D84,2),$D84="13th Floor", LEFT($D84,2), $D84="Lower Ground", LEFT($D84)&amp;IF(ISNUMBER(FIND(" ",$D84)),MID($D84,FIND(" ",$D84)+1,1),"")&amp;IF(ISNUMBER(FIND(" ",$D84,FIND(" ",$D84)+1)),MID($D84,FIND(" ",$D84,FIND(" ",$D84)+1)+1,1),""),$D84="Upper Ground", LEFT($D84)&amp;IF(ISNUMBER(FIND(" ",$D84)),MID($D84,FIND(" ",$D84)+1,1),"")&amp;IF(ISNUMBER(FIND(" ",$D84,FIND(" ",$D84)+1)),MID($D84,FIND(" ",$D84,FIND(" ",$D84)+1)+1,1),"")),".0",$E84), " ")</f>
        <v xml:space="preserve"> </v>
      </c>
      <c r="G84" s="144"/>
      <c r="H84" s="144"/>
      <c r="I84" s="144"/>
      <c r="J84" s="144"/>
      <c r="K84" s="144"/>
      <c r="L84" s="149" t="str" cm="1">
        <f t="array" ref="L84">_xlfn.IFNA(
_xlfn.IFS(
AND($F84=" ",$G84=" ",$H84=" "),"Please update all three: Surveyor Room Reference, Establishment Room Reference and Establishment Room Name",
AND(OR($I84="General",$I84="Open plan/ semi-open general",$I84="Fitted",$I84="Light practical (science)",$I84="Light practical (other)",$I84="Heavy practical (workshops)",$I84="Heavy practical (clean)",$I84="Large",$I84="Storage"),$J84=0,$K84=0),"Please update Net Area or Non-net Area",
AND($B84&lt;&gt;"OUT",$J84=0,$I84&lt;&gt;"Non-net",$M84="85% Circulation"),"Net area not recorded for spaces with 85% circulation unusable type",
AND(OR($I84="General",$I84="Open plan/ semi-open general",$I84="Fitted",$I84="Light practical (science)",$I84="Light practical (other)",$I84="Heavy practical (workshops)",$I84="Heavy practical (clean)",$I84="Large",$I84="Storage"),OR($J84=0,ISBLANK($J84))),"Net area not recorded in net spaces",
AND(OR($I84="Non-net",$I84="Outdoor space"),$J84&gt;0),"Net Area Recorded in Non-net space",
AND($I84="General",$J84&gt;90),"This general space is over 90m2, please ensure that this space is entered as separate spaces if it usually used as separate spaces",
AND($I84="Open plan/ semi-open general",$J84&lt;27),"Open plan general space under 27m2",
AND(OR($K84=0,ISBLANK($K84)), $I84="Non-net"),"Non-net area not recorded in non-net space"
),
" ")</f>
        <v xml:space="preserve"> </v>
      </c>
      <c r="M84" s="144"/>
      <c r="N84" s="144"/>
      <c r="O84" s="144"/>
      <c r="P84" s="144"/>
      <c r="Q84" s="144"/>
      <c r="R84" s="171"/>
      <c r="S84" s="147">
        <f>NCA_Calculations!$P$96</f>
        <v>0</v>
      </c>
      <c r="T84" s="147">
        <f>NCA_Calculations!$Q$96</f>
        <v>0</v>
      </c>
      <c r="U84" s="144"/>
      <c r="V84" s="144"/>
      <c r="W84" s="149" t="str" cm="1">
        <f t="array" ref="W84">_xlfn.IFNA(
_xlfn.IFS(
ISBLANK($U84),"Missing space use.",
AND('Establishment details'!$C$14="Secondary",$V84="Classbase"),"Invalid Status type",
AND(OR( $V84="Classbase", $V84="Teaching", $V84="Early years",$V84="SEND resourced"), NOT(ISBLANK($M84))),"Space with status type and unusable type.",
AND($V84= "Classbase",'Establishment details'!$C$22&gt;=10), "Classbase status is only valid in schools with a primary element.",
AND($I84= "Large",$N84 &gt; 3.5), "Large rooms with less than 3.5m height.",
AND(OR($V84="Light practical (science)",$V84="Light practical (science)",$V84="Heavy practical (workshops)", $V84="Heavy practical (clean)"), OR($O84=0,ISBLANK($O84))),"Missing sinks count for light and heavy practical spaces.",
AND($M84 = "Other",ISBLANK($R84)), "Invalid unusable type / missing note for other unusable type."
),
" ")</f>
        <v>Missing space use.</v>
      </c>
    </row>
    <row r="85" spans="2:23" ht="15.75" x14ac:dyDescent="0.25">
      <c r="B85" s="143"/>
      <c r="C85" s="143"/>
      <c r="D85" s="144"/>
      <c r="E85" s="144"/>
      <c r="F85" s="147" t="str" cm="1">
        <f t="array" ref="F85">_xlfn.IFNA(CONCATENATE(_xlfn.IFS($D85="Mezzanine",LEFT($D85,1), $D85="Ground Floor",LEFT($D85,1),$D85="Basment ",LEFT($D85,1), $D85="1st Floor", "0"&amp;LEFT($D85,1), $D85="2nd Floor", "0"&amp;LEFT($D85,1), $D85="3rd Floor", "0"&amp;LEFT($D85,1), $D85="4th Floor", "0"&amp;LEFT($D85,1), $D85="5th Floor", "0"&amp;LEFT($D85,1), $D85="6th Floor", "0"&amp;LEFT($D85,1),$D85="7th Floor", "0"&amp;LEFT($D85,1),$D85="8th Floor", "0"&amp;LEFT($D85,1),$D85="9th Floor", "0"&amp;LEFT($D85,1),$D85="10th Floor", LEFT($D85,2),$D85="11th Floor", LEFT($D85,2),$D85="12th Floor", LEFT($D85,2),$D85="13th Floor", LEFT($D85,2), $D85="Lower Ground", LEFT($D85)&amp;IF(ISNUMBER(FIND(" ",$D85)),MID($D85,FIND(" ",$D85)+1,1),"")&amp;IF(ISNUMBER(FIND(" ",$D85,FIND(" ",$D85)+1)),MID($D85,FIND(" ",$D85,FIND(" ",$D85)+1)+1,1),""),$D85="Upper Ground", LEFT($D85)&amp;IF(ISNUMBER(FIND(" ",$D85)),MID($D85,FIND(" ",$D85)+1,1),"")&amp;IF(ISNUMBER(FIND(" ",$D85,FIND(" ",$D85)+1)),MID($D85,FIND(" ",$D85,FIND(" ",$D85)+1)+1,1),"")),".0",$E85), " ")</f>
        <v xml:space="preserve"> </v>
      </c>
      <c r="G85" s="144"/>
      <c r="H85" s="144"/>
      <c r="I85" s="144"/>
      <c r="J85" s="144"/>
      <c r="K85" s="144"/>
      <c r="L85" s="149" t="str" cm="1">
        <f t="array" ref="L85">_xlfn.IFNA(
_xlfn.IFS(
AND($F85=" ",$G85=" ",$H85=" "),"Please update all three: Surveyor Room Reference, Establishment Room Reference and Establishment Room Name",
AND(OR($I85="General",$I85="Open plan/ semi-open general",$I85="Fitted",$I85="Light practical (science)",$I85="Light practical (other)",$I85="Heavy practical (workshops)",$I85="Heavy practical (clean)",$I85="Large",$I85="Storage"),$J85=0,$K85=0),"Please update Net Area or Non-net Area",
AND($B85&lt;&gt;"OUT",$J85=0,$I85&lt;&gt;"Non-net",$M85="85% Circulation"),"Net area not recorded for spaces with 85% circulation unusable type",
AND(OR($I85="General",$I85="Open plan/ semi-open general",$I85="Fitted",$I85="Light practical (science)",$I85="Light practical (other)",$I85="Heavy practical (workshops)",$I85="Heavy practical (clean)",$I85="Large",$I85="Storage"),OR($J85=0,ISBLANK($J85))),"Net area not recorded in net spaces",
AND(OR($I85="Non-net",$I85="Outdoor space"),$J85&gt;0),"Net Area Recorded in Non-net space",
AND($I85="General",$J85&gt;90),"This general space is over 90m2, please ensure that this space is entered as separate spaces if it usually used as separate spaces",
AND($I85="Open plan/ semi-open general",$J85&lt;27),"Open plan general space under 27m2",
AND(OR($K85=0,ISBLANK($K85)), $I85="Non-net"),"Non-net area not recorded in non-net space"
),
" ")</f>
        <v xml:space="preserve"> </v>
      </c>
      <c r="M85" s="144"/>
      <c r="N85" s="144"/>
      <c r="O85" s="144"/>
      <c r="P85" s="144"/>
      <c r="Q85" s="144"/>
      <c r="R85" s="171"/>
      <c r="S85" s="147">
        <f>NCA_Calculations!$P$97</f>
        <v>0</v>
      </c>
      <c r="T85" s="147">
        <f>NCA_Calculations!$Q$97</f>
        <v>0</v>
      </c>
      <c r="U85" s="144"/>
      <c r="V85" s="144"/>
      <c r="W85" s="149" t="str" cm="1">
        <f t="array" ref="W85">_xlfn.IFNA(
_xlfn.IFS(
ISBLANK($U85),"Missing space use.",
AND('Establishment details'!$C$14="Secondary",$V85="Classbase"),"Invalid Status type",
AND(OR( $V85="Classbase", $V85="Teaching", $V85="Early years",$V85="SEND resourced"), NOT(ISBLANK($M85))),"Space with status type and unusable type.",
AND($V85= "Classbase",'Establishment details'!$C$22&gt;=10), "Classbase status is only valid in schools with a primary element.",
AND($I85= "Large",$N85 &gt; 3.5), "Large rooms with less than 3.5m height.",
AND(OR($V85="Light practical (science)",$V85="Light practical (science)",$V85="Heavy practical (workshops)", $V85="Heavy practical (clean)"), OR($O85=0,ISBLANK($O85))),"Missing sinks count for light and heavy practical spaces.",
AND($M85 = "Other",ISBLANK($R85)), "Invalid unusable type / missing note for other unusable type."
),
" ")</f>
        <v>Missing space use.</v>
      </c>
    </row>
    <row r="86" spans="2:23" ht="15.75" x14ac:dyDescent="0.25">
      <c r="B86" s="143"/>
      <c r="C86" s="143"/>
      <c r="D86" s="144"/>
      <c r="E86" s="144"/>
      <c r="F86" s="147" t="str" cm="1">
        <f t="array" ref="F86">_xlfn.IFNA(CONCATENATE(_xlfn.IFS($D86="Mezzanine",LEFT($D86,1), $D86="Ground Floor",LEFT($D86,1),$D86="Basment ",LEFT($D86,1), $D86="1st Floor", "0"&amp;LEFT($D86,1), $D86="2nd Floor", "0"&amp;LEFT($D86,1), $D86="3rd Floor", "0"&amp;LEFT($D86,1), $D86="4th Floor", "0"&amp;LEFT($D86,1), $D86="5th Floor", "0"&amp;LEFT($D86,1), $D86="6th Floor", "0"&amp;LEFT($D86,1),$D86="7th Floor", "0"&amp;LEFT($D86,1),$D86="8th Floor", "0"&amp;LEFT($D86,1),$D86="9th Floor", "0"&amp;LEFT($D86,1),$D86="10th Floor", LEFT($D86,2),$D86="11th Floor", LEFT($D86,2),$D86="12th Floor", LEFT($D86,2),$D86="13th Floor", LEFT($D86,2), $D86="Lower Ground", LEFT($D86)&amp;IF(ISNUMBER(FIND(" ",$D86)),MID($D86,FIND(" ",$D86)+1,1),"")&amp;IF(ISNUMBER(FIND(" ",$D86,FIND(" ",$D86)+1)),MID($D86,FIND(" ",$D86,FIND(" ",$D86)+1)+1,1),""),$D86="Upper Ground", LEFT($D86)&amp;IF(ISNUMBER(FIND(" ",$D86)),MID($D86,FIND(" ",$D86)+1,1),"")&amp;IF(ISNUMBER(FIND(" ",$D86,FIND(" ",$D86)+1)),MID($D86,FIND(" ",$D86,FIND(" ",$D86)+1)+1,1),"")),".0",$E86), " ")</f>
        <v xml:space="preserve"> </v>
      </c>
      <c r="G86" s="144"/>
      <c r="H86" s="144"/>
      <c r="I86" s="144"/>
      <c r="J86" s="144"/>
      <c r="K86" s="144"/>
      <c r="L86" s="149" t="str" cm="1">
        <f t="array" ref="L86">_xlfn.IFNA(
_xlfn.IFS(
AND($F86=" ",$G86=" ",$H86=" "),"Please update all three: Surveyor Room Reference, Establishment Room Reference and Establishment Room Name",
AND(OR($I86="General",$I86="Open plan/ semi-open general",$I86="Fitted",$I86="Light practical (science)",$I86="Light practical (other)",$I86="Heavy practical (workshops)",$I86="Heavy practical (clean)",$I86="Large",$I86="Storage"),$J86=0,$K86=0),"Please update Net Area or Non-net Area",
AND($B86&lt;&gt;"OUT",$J86=0,$I86&lt;&gt;"Non-net",$M86="85% Circulation"),"Net area not recorded for spaces with 85% circulation unusable type",
AND(OR($I86="General",$I86="Open plan/ semi-open general",$I86="Fitted",$I86="Light practical (science)",$I86="Light practical (other)",$I86="Heavy practical (workshops)",$I86="Heavy practical (clean)",$I86="Large",$I86="Storage"),OR($J86=0,ISBLANK($J86))),"Net area not recorded in net spaces",
AND(OR($I86="Non-net",$I86="Outdoor space"),$J86&gt;0),"Net Area Recorded in Non-net space",
AND($I86="General",$J86&gt;90),"This general space is over 90m2, please ensure that this space is entered as separate spaces if it usually used as separate spaces",
AND($I86="Open plan/ semi-open general",$J86&lt;27),"Open plan general space under 27m2",
AND(OR($K86=0,ISBLANK($K86)), $I86="Non-net"),"Non-net area not recorded in non-net space"
),
" ")</f>
        <v xml:space="preserve"> </v>
      </c>
      <c r="M86" s="144"/>
      <c r="N86" s="144"/>
      <c r="O86" s="144"/>
      <c r="P86" s="144"/>
      <c r="Q86" s="144"/>
      <c r="R86" s="171"/>
      <c r="S86" s="147">
        <f>NCA_Calculations!$P$98</f>
        <v>0</v>
      </c>
      <c r="T86" s="147">
        <f>NCA_Calculations!$Q$98</f>
        <v>0</v>
      </c>
      <c r="U86" s="144"/>
      <c r="V86" s="144"/>
      <c r="W86" s="149" t="str" cm="1">
        <f t="array" ref="W86">_xlfn.IFNA(
_xlfn.IFS(
ISBLANK($U86),"Missing space use.",
AND('Establishment details'!$C$14="Secondary",$V86="Classbase"),"Invalid Status type",
AND(OR( $V86="Classbase", $V86="Teaching", $V86="Early years",$V86="SEND resourced"), NOT(ISBLANK($M86))),"Space with status type and unusable type.",
AND($V86= "Classbase",'Establishment details'!$C$22&gt;=10), "Classbase status is only valid in schools with a primary element.",
AND($I86= "Large",$N86 &gt; 3.5), "Large rooms with less than 3.5m height.",
AND(OR($V86="Light practical (science)",$V86="Light practical (science)",$V86="Heavy practical (workshops)", $V86="Heavy practical (clean)"), OR($O86=0,ISBLANK($O86))),"Missing sinks count for light and heavy practical spaces.",
AND($M86 = "Other",ISBLANK($R86)), "Invalid unusable type / missing note for other unusable type."
),
" ")</f>
        <v>Missing space use.</v>
      </c>
    </row>
    <row r="87" spans="2:23" ht="15.75" x14ac:dyDescent="0.25">
      <c r="B87" s="143"/>
      <c r="C87" s="143"/>
      <c r="D87" s="144"/>
      <c r="E87" s="144"/>
      <c r="F87" s="147" t="str" cm="1">
        <f t="array" ref="F87">_xlfn.IFNA(CONCATENATE(_xlfn.IFS($D87="Mezzanine",LEFT($D87,1), $D87="Ground Floor",LEFT($D87,1),$D87="Basment ",LEFT($D87,1), $D87="1st Floor", "0"&amp;LEFT($D87,1), $D87="2nd Floor", "0"&amp;LEFT($D87,1), $D87="3rd Floor", "0"&amp;LEFT($D87,1), $D87="4th Floor", "0"&amp;LEFT($D87,1), $D87="5th Floor", "0"&amp;LEFT($D87,1), $D87="6th Floor", "0"&amp;LEFT($D87,1),$D87="7th Floor", "0"&amp;LEFT($D87,1),$D87="8th Floor", "0"&amp;LEFT($D87,1),$D87="9th Floor", "0"&amp;LEFT($D87,1),$D87="10th Floor", LEFT($D87,2),$D87="11th Floor", LEFT($D87,2),$D87="12th Floor", LEFT($D87,2),$D87="13th Floor", LEFT($D87,2), $D87="Lower Ground", LEFT($D87)&amp;IF(ISNUMBER(FIND(" ",$D87)),MID($D87,FIND(" ",$D87)+1,1),"")&amp;IF(ISNUMBER(FIND(" ",$D87,FIND(" ",$D87)+1)),MID($D87,FIND(" ",$D87,FIND(" ",$D87)+1)+1,1),""),$D87="Upper Ground", LEFT($D87)&amp;IF(ISNUMBER(FIND(" ",$D87)),MID($D87,FIND(" ",$D87)+1,1),"")&amp;IF(ISNUMBER(FIND(" ",$D87,FIND(" ",$D87)+1)),MID($D87,FIND(" ",$D87,FIND(" ",$D87)+1)+1,1),"")),".0",$E87), " ")</f>
        <v xml:space="preserve"> </v>
      </c>
      <c r="G87" s="144"/>
      <c r="H87" s="144"/>
      <c r="I87" s="144"/>
      <c r="J87" s="144"/>
      <c r="K87" s="144"/>
      <c r="L87" s="149" t="str" cm="1">
        <f t="array" ref="L87">_xlfn.IFNA(
_xlfn.IFS(
AND($F87=" ",$G87=" ",$H87=" "),"Please update all three: Surveyor Room Reference, Establishment Room Reference and Establishment Room Name",
AND(OR($I87="General",$I87="Open plan/ semi-open general",$I87="Fitted",$I87="Light practical (science)",$I87="Light practical (other)",$I87="Heavy practical (workshops)",$I87="Heavy practical (clean)",$I87="Large",$I87="Storage"),$J87=0,$K87=0),"Please update Net Area or Non-net Area",
AND($B87&lt;&gt;"OUT",$J87=0,$I87&lt;&gt;"Non-net",$M87="85% Circulation"),"Net area not recorded for spaces with 85% circulation unusable type",
AND(OR($I87="General",$I87="Open plan/ semi-open general",$I87="Fitted",$I87="Light practical (science)",$I87="Light practical (other)",$I87="Heavy practical (workshops)",$I87="Heavy practical (clean)",$I87="Large",$I87="Storage"),OR($J87=0,ISBLANK($J87))),"Net area not recorded in net spaces",
AND(OR($I87="Non-net",$I87="Outdoor space"),$J87&gt;0),"Net Area Recorded in Non-net space",
AND($I87="General",$J87&gt;90),"This general space is over 90m2, please ensure that this space is entered as separate spaces if it usually used as separate spaces",
AND($I87="Open plan/ semi-open general",$J87&lt;27),"Open plan general space under 27m2",
AND(OR($K87=0,ISBLANK($K87)), $I87="Non-net"),"Non-net area not recorded in non-net space"
),
" ")</f>
        <v xml:space="preserve"> </v>
      </c>
      <c r="M87" s="144"/>
      <c r="N87" s="144"/>
      <c r="O87" s="144"/>
      <c r="P87" s="144"/>
      <c r="Q87" s="144"/>
      <c r="R87" s="171"/>
      <c r="S87" s="147">
        <f>NCA_Calculations!$P$99</f>
        <v>0</v>
      </c>
      <c r="T87" s="147">
        <f>NCA_Calculations!$Q$99</f>
        <v>0</v>
      </c>
      <c r="U87" s="144"/>
      <c r="V87" s="144"/>
      <c r="W87" s="149" t="str" cm="1">
        <f t="array" ref="W87">_xlfn.IFNA(
_xlfn.IFS(
ISBLANK($U87),"Missing space use.",
AND('Establishment details'!$C$14="Secondary",$V87="Classbase"),"Invalid Status type",
AND(OR( $V87="Classbase", $V87="Teaching", $V87="Early years",$V87="SEND resourced"), NOT(ISBLANK($M87))),"Space with status type and unusable type.",
AND($V87= "Classbase",'Establishment details'!$C$22&gt;=10), "Classbase status is only valid in schools with a primary element.",
AND($I87= "Large",$N87 &gt; 3.5), "Large rooms with less than 3.5m height.",
AND(OR($V87="Light practical (science)",$V87="Light practical (science)",$V87="Heavy practical (workshops)", $V87="Heavy practical (clean)"), OR($O87=0,ISBLANK($O87))),"Missing sinks count for light and heavy practical spaces.",
AND($M87 = "Other",ISBLANK($R87)), "Invalid unusable type / missing note for other unusable type."
),
" ")</f>
        <v>Missing space use.</v>
      </c>
    </row>
    <row r="88" spans="2:23" ht="15.75" x14ac:dyDescent="0.25">
      <c r="B88" s="143"/>
      <c r="C88" s="143"/>
      <c r="D88" s="144"/>
      <c r="E88" s="144"/>
      <c r="F88" s="147" t="str" cm="1">
        <f t="array" ref="F88">_xlfn.IFNA(CONCATENATE(_xlfn.IFS($D88="Mezzanine",LEFT($D88,1), $D88="Ground Floor",LEFT($D88,1),$D88="Basment ",LEFT($D88,1), $D88="1st Floor", "0"&amp;LEFT($D88,1), $D88="2nd Floor", "0"&amp;LEFT($D88,1), $D88="3rd Floor", "0"&amp;LEFT($D88,1), $D88="4th Floor", "0"&amp;LEFT($D88,1), $D88="5th Floor", "0"&amp;LEFT($D88,1), $D88="6th Floor", "0"&amp;LEFT($D88,1),$D88="7th Floor", "0"&amp;LEFT($D88,1),$D88="8th Floor", "0"&amp;LEFT($D88,1),$D88="9th Floor", "0"&amp;LEFT($D88,1),$D88="10th Floor", LEFT($D88,2),$D88="11th Floor", LEFT($D88,2),$D88="12th Floor", LEFT($D88,2),$D88="13th Floor", LEFT($D88,2), $D88="Lower Ground", LEFT($D88)&amp;IF(ISNUMBER(FIND(" ",$D88)),MID($D88,FIND(" ",$D88)+1,1),"")&amp;IF(ISNUMBER(FIND(" ",$D88,FIND(" ",$D88)+1)),MID($D88,FIND(" ",$D88,FIND(" ",$D88)+1)+1,1),""),$D88="Upper Ground", LEFT($D88)&amp;IF(ISNUMBER(FIND(" ",$D88)),MID($D88,FIND(" ",$D88)+1,1),"")&amp;IF(ISNUMBER(FIND(" ",$D88,FIND(" ",$D88)+1)),MID($D88,FIND(" ",$D88,FIND(" ",$D88)+1)+1,1),"")),".0",$E88), " ")</f>
        <v xml:space="preserve"> </v>
      </c>
      <c r="G88" s="144"/>
      <c r="H88" s="144"/>
      <c r="I88" s="144"/>
      <c r="J88" s="144"/>
      <c r="K88" s="144"/>
      <c r="L88" s="149" t="str" cm="1">
        <f t="array" ref="L88">_xlfn.IFNA(
_xlfn.IFS(
AND($F88=" ",$G88=" ",$H88=" "),"Please update all three: Surveyor Room Reference, Establishment Room Reference and Establishment Room Name",
AND(OR($I88="General",$I88="Open plan/ semi-open general",$I88="Fitted",$I88="Light practical (science)",$I88="Light practical (other)",$I88="Heavy practical (workshops)",$I88="Heavy practical (clean)",$I88="Large",$I88="Storage"),$J88=0,$K88=0),"Please update Net Area or Non-net Area",
AND($B88&lt;&gt;"OUT",$J88=0,$I88&lt;&gt;"Non-net",$M88="85% Circulation"),"Net area not recorded for spaces with 85% circulation unusable type",
AND(OR($I88="General",$I88="Open plan/ semi-open general",$I88="Fitted",$I88="Light practical (science)",$I88="Light practical (other)",$I88="Heavy practical (workshops)",$I88="Heavy practical (clean)",$I88="Large",$I88="Storage"),OR($J88=0,ISBLANK($J88))),"Net area not recorded in net spaces",
AND(OR($I88="Non-net",$I88="Outdoor space"),$J88&gt;0),"Net Area Recorded in Non-net space",
AND($I88="General",$J88&gt;90),"This general space is over 90m2, please ensure that this space is entered as separate spaces if it usually used as separate spaces",
AND($I88="Open plan/ semi-open general",$J88&lt;27),"Open plan general space under 27m2",
AND(OR($K88=0,ISBLANK($K88)), $I88="Non-net"),"Non-net area not recorded in non-net space"
),
" ")</f>
        <v xml:space="preserve"> </v>
      </c>
      <c r="M88" s="144"/>
      <c r="N88" s="144"/>
      <c r="O88" s="144"/>
      <c r="P88" s="144"/>
      <c r="Q88" s="144"/>
      <c r="R88" s="171"/>
      <c r="S88" s="147">
        <f>NCA_Calculations!$P$100</f>
        <v>0</v>
      </c>
      <c r="T88" s="147">
        <f>NCA_Calculations!$Q$100</f>
        <v>0</v>
      </c>
      <c r="U88" s="144"/>
      <c r="V88" s="144"/>
      <c r="W88" s="149" t="str" cm="1">
        <f t="array" ref="W88">_xlfn.IFNA(
_xlfn.IFS(
ISBLANK($U88),"Missing space use.",
AND('Establishment details'!$C$14="Secondary",$V88="Classbase"),"Invalid Status type",
AND(OR( $V88="Classbase", $V88="Teaching", $V88="Early years",$V88="SEND resourced"), NOT(ISBLANK($M88))),"Space with status type and unusable type.",
AND($V88= "Classbase",'Establishment details'!$C$22&gt;=10), "Classbase status is only valid in schools with a primary element.",
AND($I88= "Large",$N88 &gt; 3.5), "Large rooms with less than 3.5m height.",
AND(OR($V88="Light practical (science)",$V88="Light practical (science)",$V88="Heavy practical (workshops)", $V88="Heavy practical (clean)"), OR($O88=0,ISBLANK($O88))),"Missing sinks count for light and heavy practical spaces.",
AND($M88 = "Other",ISBLANK($R88)), "Invalid unusable type / missing note for other unusable type."
),
" ")</f>
        <v>Missing space use.</v>
      </c>
    </row>
    <row r="89" spans="2:23" ht="15.75" x14ac:dyDescent="0.25">
      <c r="B89" s="143"/>
      <c r="C89" s="143"/>
      <c r="D89" s="144"/>
      <c r="E89" s="144"/>
      <c r="F89" s="147" t="str" cm="1">
        <f t="array" ref="F89">_xlfn.IFNA(CONCATENATE(_xlfn.IFS($D89="Mezzanine",LEFT($D89,1), $D89="Ground Floor",LEFT($D89,1),$D89="Basment ",LEFT($D89,1), $D89="1st Floor", "0"&amp;LEFT($D89,1), $D89="2nd Floor", "0"&amp;LEFT($D89,1), $D89="3rd Floor", "0"&amp;LEFT($D89,1), $D89="4th Floor", "0"&amp;LEFT($D89,1), $D89="5th Floor", "0"&amp;LEFT($D89,1), $D89="6th Floor", "0"&amp;LEFT($D89,1),$D89="7th Floor", "0"&amp;LEFT($D89,1),$D89="8th Floor", "0"&amp;LEFT($D89,1),$D89="9th Floor", "0"&amp;LEFT($D89,1),$D89="10th Floor", LEFT($D89,2),$D89="11th Floor", LEFT($D89,2),$D89="12th Floor", LEFT($D89,2),$D89="13th Floor", LEFT($D89,2), $D89="Lower Ground", LEFT($D89)&amp;IF(ISNUMBER(FIND(" ",$D89)),MID($D89,FIND(" ",$D89)+1,1),"")&amp;IF(ISNUMBER(FIND(" ",$D89,FIND(" ",$D89)+1)),MID($D89,FIND(" ",$D89,FIND(" ",$D89)+1)+1,1),""),$D89="Upper Ground", LEFT($D89)&amp;IF(ISNUMBER(FIND(" ",$D89)),MID($D89,FIND(" ",$D89)+1,1),"")&amp;IF(ISNUMBER(FIND(" ",$D89,FIND(" ",$D89)+1)),MID($D89,FIND(" ",$D89,FIND(" ",$D89)+1)+1,1),"")),".0",$E89), " ")</f>
        <v xml:space="preserve"> </v>
      </c>
      <c r="G89" s="144"/>
      <c r="H89" s="144"/>
      <c r="I89" s="144"/>
      <c r="J89" s="144"/>
      <c r="K89" s="144"/>
      <c r="L89" s="149" t="str" cm="1">
        <f t="array" ref="L89">_xlfn.IFNA(
_xlfn.IFS(
AND($F89=" ",$G89=" ",$H89=" "),"Please update all three: Surveyor Room Reference, Establishment Room Reference and Establishment Room Name",
AND(OR($I89="General",$I89="Open plan/ semi-open general",$I89="Fitted",$I89="Light practical (science)",$I89="Light practical (other)",$I89="Heavy practical (workshops)",$I89="Heavy practical (clean)",$I89="Large",$I89="Storage"),$J89=0,$K89=0),"Please update Net Area or Non-net Area",
AND($B89&lt;&gt;"OUT",$J89=0,$I89&lt;&gt;"Non-net",$M89="85% Circulation"),"Net area not recorded for spaces with 85% circulation unusable type",
AND(OR($I89="General",$I89="Open plan/ semi-open general",$I89="Fitted",$I89="Light practical (science)",$I89="Light practical (other)",$I89="Heavy practical (workshops)",$I89="Heavy practical (clean)",$I89="Large",$I89="Storage"),OR($J89=0,ISBLANK($J89))),"Net area not recorded in net spaces",
AND(OR($I89="Non-net",$I89="Outdoor space"),$J89&gt;0),"Net Area Recorded in Non-net space",
AND($I89="General",$J89&gt;90),"This general space is over 90m2, please ensure that this space is entered as separate spaces if it usually used as separate spaces",
AND($I89="Open plan/ semi-open general",$J89&lt;27),"Open plan general space under 27m2",
AND(OR($K89=0,ISBLANK($K89)), $I89="Non-net"),"Non-net area not recorded in non-net space"
),
" ")</f>
        <v xml:space="preserve"> </v>
      </c>
      <c r="M89" s="144"/>
      <c r="N89" s="144"/>
      <c r="O89" s="144"/>
      <c r="P89" s="144"/>
      <c r="Q89" s="144"/>
      <c r="R89" s="171"/>
      <c r="S89" s="147">
        <f>NCA_Calculations!$P$101</f>
        <v>0</v>
      </c>
      <c r="T89" s="147">
        <f>NCA_Calculations!$Q$101</f>
        <v>0</v>
      </c>
      <c r="U89" s="144"/>
      <c r="V89" s="144"/>
      <c r="W89" s="149" t="str" cm="1">
        <f t="array" ref="W89">_xlfn.IFNA(
_xlfn.IFS(
ISBLANK($U89),"Missing space use.",
AND('Establishment details'!$C$14="Secondary",$V89="Classbase"),"Invalid Status type",
AND(OR( $V89="Classbase", $V89="Teaching", $V89="Early years",$V89="SEND resourced"), NOT(ISBLANK($M89))),"Space with status type and unusable type.",
AND($V89= "Classbase",'Establishment details'!$C$22&gt;=10), "Classbase status is only valid in schools with a primary element.",
AND($I89= "Large",$N89 &gt; 3.5), "Large rooms with less than 3.5m height.",
AND(OR($V89="Light practical (science)",$V89="Light practical (science)",$V89="Heavy practical (workshops)", $V89="Heavy practical (clean)"), OR($O89=0,ISBLANK($O89))),"Missing sinks count for light and heavy practical spaces.",
AND($M89 = "Other",ISBLANK($R89)), "Invalid unusable type / missing note for other unusable type."
),
" ")</f>
        <v>Missing space use.</v>
      </c>
    </row>
    <row r="90" spans="2:23" ht="15.75" x14ac:dyDescent="0.25">
      <c r="B90" s="143"/>
      <c r="C90" s="143"/>
      <c r="D90" s="144"/>
      <c r="E90" s="144"/>
      <c r="F90" s="147" t="str" cm="1">
        <f t="array" ref="F90">_xlfn.IFNA(CONCATENATE(_xlfn.IFS($D90="Mezzanine",LEFT($D90,1), $D90="Ground Floor",LEFT($D90,1),$D90="Basment ",LEFT($D90,1), $D90="1st Floor", "0"&amp;LEFT($D90,1), $D90="2nd Floor", "0"&amp;LEFT($D90,1), $D90="3rd Floor", "0"&amp;LEFT($D90,1), $D90="4th Floor", "0"&amp;LEFT($D90,1), $D90="5th Floor", "0"&amp;LEFT($D90,1), $D90="6th Floor", "0"&amp;LEFT($D90,1),$D90="7th Floor", "0"&amp;LEFT($D90,1),$D90="8th Floor", "0"&amp;LEFT($D90,1),$D90="9th Floor", "0"&amp;LEFT($D90,1),$D90="10th Floor", LEFT($D90,2),$D90="11th Floor", LEFT($D90,2),$D90="12th Floor", LEFT($D90,2),$D90="13th Floor", LEFT($D90,2), $D90="Lower Ground", LEFT($D90)&amp;IF(ISNUMBER(FIND(" ",$D90)),MID($D90,FIND(" ",$D90)+1,1),"")&amp;IF(ISNUMBER(FIND(" ",$D90,FIND(" ",$D90)+1)),MID($D90,FIND(" ",$D90,FIND(" ",$D90)+1)+1,1),""),$D90="Upper Ground", LEFT($D90)&amp;IF(ISNUMBER(FIND(" ",$D90)),MID($D90,FIND(" ",$D90)+1,1),"")&amp;IF(ISNUMBER(FIND(" ",$D90,FIND(" ",$D90)+1)),MID($D90,FIND(" ",$D90,FIND(" ",$D90)+1)+1,1),"")),".0",$E90), " ")</f>
        <v xml:space="preserve"> </v>
      </c>
      <c r="G90" s="144"/>
      <c r="H90" s="144"/>
      <c r="I90" s="144"/>
      <c r="J90" s="144"/>
      <c r="K90" s="144"/>
      <c r="L90" s="149" t="str" cm="1">
        <f t="array" ref="L90">_xlfn.IFNA(
_xlfn.IFS(
AND($F90=" ",$G90=" ",$H90=" "),"Please update all three: Surveyor Room Reference, Establishment Room Reference and Establishment Room Name",
AND(OR($I90="General",$I90="Open plan/ semi-open general",$I90="Fitted",$I90="Light practical (science)",$I90="Light practical (other)",$I90="Heavy practical (workshops)",$I90="Heavy practical (clean)",$I90="Large",$I90="Storage"),$J90=0,$K90=0),"Please update Net Area or Non-net Area",
AND($B90&lt;&gt;"OUT",$J90=0,$I90&lt;&gt;"Non-net",$M90="85% Circulation"),"Net area not recorded for spaces with 85% circulation unusable type",
AND(OR($I90="General",$I90="Open plan/ semi-open general",$I90="Fitted",$I90="Light practical (science)",$I90="Light practical (other)",$I90="Heavy practical (workshops)",$I90="Heavy practical (clean)",$I90="Large",$I90="Storage"),OR($J90=0,ISBLANK($J90))),"Net area not recorded in net spaces",
AND(OR($I90="Non-net",$I90="Outdoor space"),$J90&gt;0),"Net Area Recorded in Non-net space",
AND($I90="General",$J90&gt;90),"This general space is over 90m2, please ensure that this space is entered as separate spaces if it usually used as separate spaces",
AND($I90="Open plan/ semi-open general",$J90&lt;27),"Open plan general space under 27m2",
AND(OR($K90=0,ISBLANK($K90)), $I90="Non-net"),"Non-net area not recorded in non-net space"
),
" ")</f>
        <v xml:space="preserve"> </v>
      </c>
      <c r="M90" s="144"/>
      <c r="N90" s="144"/>
      <c r="O90" s="144"/>
      <c r="P90" s="144"/>
      <c r="Q90" s="144"/>
      <c r="R90" s="171"/>
      <c r="S90" s="147">
        <f>NCA_Calculations!$P$102</f>
        <v>0</v>
      </c>
      <c r="T90" s="147">
        <f>NCA_Calculations!$Q$102</f>
        <v>0</v>
      </c>
      <c r="U90" s="144"/>
      <c r="V90" s="144"/>
      <c r="W90" s="149" t="str" cm="1">
        <f t="array" ref="W90">_xlfn.IFNA(
_xlfn.IFS(
ISBLANK($U90),"Missing space use.",
AND('Establishment details'!$C$14="Secondary",$V90="Classbase"),"Invalid Status type",
AND(OR( $V90="Classbase", $V90="Teaching", $V90="Early years",$V90="SEND resourced"), NOT(ISBLANK($M90))),"Space with status type and unusable type.",
AND($V90= "Classbase",'Establishment details'!$C$22&gt;=10), "Classbase status is only valid in schools with a primary element.",
AND($I90= "Large",$N90 &gt; 3.5), "Large rooms with less than 3.5m height.",
AND(OR($V90="Light practical (science)",$V90="Light practical (science)",$V90="Heavy practical (workshops)", $V90="Heavy practical (clean)"), OR($O90=0,ISBLANK($O90))),"Missing sinks count for light and heavy practical spaces.",
AND($M90 = "Other",ISBLANK($R90)), "Invalid unusable type / missing note for other unusable type."
),
" ")</f>
        <v>Missing space use.</v>
      </c>
    </row>
    <row r="91" spans="2:23" ht="15.75" x14ac:dyDescent="0.25">
      <c r="B91" s="143"/>
      <c r="C91" s="143"/>
      <c r="D91" s="144"/>
      <c r="E91" s="144"/>
      <c r="F91" s="147" t="str" cm="1">
        <f t="array" ref="F91">_xlfn.IFNA(CONCATENATE(_xlfn.IFS($D91="Mezzanine",LEFT($D91,1), $D91="Ground Floor",LEFT($D91,1),$D91="Basment ",LEFT($D91,1), $D91="1st Floor", "0"&amp;LEFT($D91,1), $D91="2nd Floor", "0"&amp;LEFT($D91,1), $D91="3rd Floor", "0"&amp;LEFT($D91,1), $D91="4th Floor", "0"&amp;LEFT($D91,1), $D91="5th Floor", "0"&amp;LEFT($D91,1), $D91="6th Floor", "0"&amp;LEFT($D91,1),$D91="7th Floor", "0"&amp;LEFT($D91,1),$D91="8th Floor", "0"&amp;LEFT($D91,1),$D91="9th Floor", "0"&amp;LEFT($D91,1),$D91="10th Floor", LEFT($D91,2),$D91="11th Floor", LEFT($D91,2),$D91="12th Floor", LEFT($D91,2),$D91="13th Floor", LEFT($D91,2), $D91="Lower Ground", LEFT($D91)&amp;IF(ISNUMBER(FIND(" ",$D91)),MID($D91,FIND(" ",$D91)+1,1),"")&amp;IF(ISNUMBER(FIND(" ",$D91,FIND(" ",$D91)+1)),MID($D91,FIND(" ",$D91,FIND(" ",$D91)+1)+1,1),""),$D91="Upper Ground", LEFT($D91)&amp;IF(ISNUMBER(FIND(" ",$D91)),MID($D91,FIND(" ",$D91)+1,1),"")&amp;IF(ISNUMBER(FIND(" ",$D91,FIND(" ",$D91)+1)),MID($D91,FIND(" ",$D91,FIND(" ",$D91)+1)+1,1),"")),".0",$E91), " ")</f>
        <v xml:space="preserve"> </v>
      </c>
      <c r="G91" s="144"/>
      <c r="H91" s="144"/>
      <c r="I91" s="144"/>
      <c r="J91" s="144"/>
      <c r="K91" s="144"/>
      <c r="L91" s="149" t="str" cm="1">
        <f t="array" ref="L91">_xlfn.IFNA(
_xlfn.IFS(
AND($F91=" ",$G91=" ",$H91=" "),"Please update all three: Surveyor Room Reference, Establishment Room Reference and Establishment Room Name",
AND(OR($I91="General",$I91="Open plan/ semi-open general",$I91="Fitted",$I91="Light practical (science)",$I91="Light practical (other)",$I91="Heavy practical (workshops)",$I91="Heavy practical (clean)",$I91="Large",$I91="Storage"),$J91=0,$K91=0),"Please update Net Area or Non-net Area",
AND($B91&lt;&gt;"OUT",$J91=0,$I91&lt;&gt;"Non-net",$M91="85% Circulation"),"Net area not recorded for spaces with 85% circulation unusable type",
AND(OR($I91="General",$I91="Open plan/ semi-open general",$I91="Fitted",$I91="Light practical (science)",$I91="Light practical (other)",$I91="Heavy practical (workshops)",$I91="Heavy practical (clean)",$I91="Large",$I91="Storage"),OR($J91=0,ISBLANK($J91))),"Net area not recorded in net spaces",
AND(OR($I91="Non-net",$I91="Outdoor space"),$J91&gt;0),"Net Area Recorded in Non-net space",
AND($I91="General",$J91&gt;90),"This general space is over 90m2, please ensure that this space is entered as separate spaces if it usually used as separate spaces",
AND($I91="Open plan/ semi-open general",$J91&lt;27),"Open plan general space under 27m2",
AND(OR($K91=0,ISBLANK($K91)), $I91="Non-net"),"Non-net area not recorded in non-net space"
),
" ")</f>
        <v xml:space="preserve"> </v>
      </c>
      <c r="M91" s="144"/>
      <c r="N91" s="144"/>
      <c r="O91" s="144"/>
      <c r="P91" s="144"/>
      <c r="Q91" s="144"/>
      <c r="R91" s="171"/>
      <c r="S91" s="147">
        <f>NCA_Calculations!$P$103</f>
        <v>0</v>
      </c>
      <c r="T91" s="147">
        <f>NCA_Calculations!$Q$103</f>
        <v>0</v>
      </c>
      <c r="U91" s="144"/>
      <c r="V91" s="144"/>
      <c r="W91" s="149" t="str" cm="1">
        <f t="array" ref="W91">_xlfn.IFNA(
_xlfn.IFS(
ISBLANK($U91),"Missing space use.",
AND('Establishment details'!$C$14="Secondary",$V91="Classbase"),"Invalid Status type",
AND(OR( $V91="Classbase", $V91="Teaching", $V91="Early years",$V91="SEND resourced"), NOT(ISBLANK($M91))),"Space with status type and unusable type.",
AND($V91= "Classbase",'Establishment details'!$C$22&gt;=10), "Classbase status is only valid in schools with a primary element.",
AND($I91= "Large",$N91 &gt; 3.5), "Large rooms with less than 3.5m height.",
AND(OR($V91="Light practical (science)",$V91="Light practical (science)",$V91="Heavy practical (workshops)", $V91="Heavy practical (clean)"), OR($O91=0,ISBLANK($O91))),"Missing sinks count for light and heavy practical spaces.",
AND($M91 = "Other",ISBLANK($R91)), "Invalid unusable type / missing note for other unusable type."
),
" ")</f>
        <v>Missing space use.</v>
      </c>
    </row>
    <row r="92" spans="2:23" ht="15.75" x14ac:dyDescent="0.25">
      <c r="B92" s="143"/>
      <c r="C92" s="143"/>
      <c r="D92" s="144"/>
      <c r="E92" s="144"/>
      <c r="F92" s="147" t="str" cm="1">
        <f t="array" ref="F92">_xlfn.IFNA(CONCATENATE(_xlfn.IFS($D92="Mezzanine",LEFT($D92,1), $D92="Ground Floor",LEFT($D92,1),$D92="Basment ",LEFT($D92,1), $D92="1st Floor", "0"&amp;LEFT($D92,1), $D92="2nd Floor", "0"&amp;LEFT($D92,1), $D92="3rd Floor", "0"&amp;LEFT($D92,1), $D92="4th Floor", "0"&amp;LEFT($D92,1), $D92="5th Floor", "0"&amp;LEFT($D92,1), $D92="6th Floor", "0"&amp;LEFT($D92,1),$D92="7th Floor", "0"&amp;LEFT($D92,1),$D92="8th Floor", "0"&amp;LEFT($D92,1),$D92="9th Floor", "0"&amp;LEFT($D92,1),$D92="10th Floor", LEFT($D92,2),$D92="11th Floor", LEFT($D92,2),$D92="12th Floor", LEFT($D92,2),$D92="13th Floor", LEFT($D92,2), $D92="Lower Ground", LEFT($D92)&amp;IF(ISNUMBER(FIND(" ",$D92)),MID($D92,FIND(" ",$D92)+1,1),"")&amp;IF(ISNUMBER(FIND(" ",$D92,FIND(" ",$D92)+1)),MID($D92,FIND(" ",$D92,FIND(" ",$D92)+1)+1,1),""),$D92="Upper Ground", LEFT($D92)&amp;IF(ISNUMBER(FIND(" ",$D92)),MID($D92,FIND(" ",$D92)+1,1),"")&amp;IF(ISNUMBER(FIND(" ",$D92,FIND(" ",$D92)+1)),MID($D92,FIND(" ",$D92,FIND(" ",$D92)+1)+1,1),"")),".0",$E92), " ")</f>
        <v xml:space="preserve"> </v>
      </c>
      <c r="G92" s="144"/>
      <c r="H92" s="144"/>
      <c r="I92" s="144"/>
      <c r="J92" s="144"/>
      <c r="K92" s="144"/>
      <c r="L92" s="149" t="str" cm="1">
        <f t="array" ref="L92">_xlfn.IFNA(
_xlfn.IFS(
AND($F92=" ",$G92=" ",$H92=" "),"Please update all three: Surveyor Room Reference, Establishment Room Reference and Establishment Room Name",
AND(OR($I92="General",$I92="Open plan/ semi-open general",$I92="Fitted",$I92="Light practical (science)",$I92="Light practical (other)",$I92="Heavy practical (workshops)",$I92="Heavy practical (clean)",$I92="Large",$I92="Storage"),$J92=0,$K92=0),"Please update Net Area or Non-net Area",
AND($B92&lt;&gt;"OUT",$J92=0,$I92&lt;&gt;"Non-net",$M92="85% Circulation"),"Net area not recorded for spaces with 85% circulation unusable type",
AND(OR($I92="General",$I92="Open plan/ semi-open general",$I92="Fitted",$I92="Light practical (science)",$I92="Light practical (other)",$I92="Heavy practical (workshops)",$I92="Heavy practical (clean)",$I92="Large",$I92="Storage"),OR($J92=0,ISBLANK($J92))),"Net area not recorded in net spaces",
AND(OR($I92="Non-net",$I92="Outdoor space"),$J92&gt;0),"Net Area Recorded in Non-net space",
AND($I92="General",$J92&gt;90),"This general space is over 90m2, please ensure that this space is entered as separate spaces if it usually used as separate spaces",
AND($I92="Open plan/ semi-open general",$J92&lt;27),"Open plan general space under 27m2",
AND(OR($K92=0,ISBLANK($K92)), $I92="Non-net"),"Non-net area not recorded in non-net space"
),
" ")</f>
        <v xml:space="preserve"> </v>
      </c>
      <c r="M92" s="144"/>
      <c r="N92" s="144"/>
      <c r="O92" s="144"/>
      <c r="P92" s="144"/>
      <c r="Q92" s="144"/>
      <c r="R92" s="171"/>
      <c r="S92" s="147">
        <f>NCA_Calculations!$P$104</f>
        <v>0</v>
      </c>
      <c r="T92" s="147">
        <f>NCA_Calculations!$Q$104</f>
        <v>0</v>
      </c>
      <c r="U92" s="144"/>
      <c r="V92" s="144"/>
      <c r="W92" s="149" t="str" cm="1">
        <f t="array" ref="W92">_xlfn.IFNA(
_xlfn.IFS(
ISBLANK($U92),"Missing space use.",
AND('Establishment details'!$C$14="Secondary",$V92="Classbase"),"Invalid Status type",
AND(OR( $V92="Classbase", $V92="Teaching", $V92="Early years",$V92="SEND resourced"), NOT(ISBLANK($M92))),"Space with status type and unusable type.",
AND($V92= "Classbase",'Establishment details'!$C$22&gt;=10), "Classbase status is only valid in schools with a primary element.",
AND($I92= "Large",$N92 &gt; 3.5), "Large rooms with less than 3.5m height.",
AND(OR($V92="Light practical (science)",$V92="Light practical (science)",$V92="Heavy practical (workshops)", $V92="Heavy practical (clean)"), OR($O92=0,ISBLANK($O92))),"Missing sinks count for light and heavy practical spaces.",
AND($M92 = "Other",ISBLANK($R92)), "Invalid unusable type / missing note for other unusable type."
),
" ")</f>
        <v>Missing space use.</v>
      </c>
    </row>
    <row r="93" spans="2:23" ht="15.75" x14ac:dyDescent="0.25">
      <c r="B93" s="143"/>
      <c r="C93" s="143"/>
      <c r="D93" s="144"/>
      <c r="E93" s="144"/>
      <c r="F93" s="147" t="str" cm="1">
        <f t="array" ref="F93">_xlfn.IFNA(CONCATENATE(_xlfn.IFS($D93="Mezzanine",LEFT($D93,1), $D93="Ground Floor",LEFT($D93,1),$D93="Basment ",LEFT($D93,1), $D93="1st Floor", "0"&amp;LEFT($D93,1), $D93="2nd Floor", "0"&amp;LEFT($D93,1), $D93="3rd Floor", "0"&amp;LEFT($D93,1), $D93="4th Floor", "0"&amp;LEFT($D93,1), $D93="5th Floor", "0"&amp;LEFT($D93,1), $D93="6th Floor", "0"&amp;LEFT($D93,1),$D93="7th Floor", "0"&amp;LEFT($D93,1),$D93="8th Floor", "0"&amp;LEFT($D93,1),$D93="9th Floor", "0"&amp;LEFT($D93,1),$D93="10th Floor", LEFT($D93,2),$D93="11th Floor", LEFT($D93,2),$D93="12th Floor", LEFT($D93,2),$D93="13th Floor", LEFT($D93,2), $D93="Lower Ground", LEFT($D93)&amp;IF(ISNUMBER(FIND(" ",$D93)),MID($D93,FIND(" ",$D93)+1,1),"")&amp;IF(ISNUMBER(FIND(" ",$D93,FIND(" ",$D93)+1)),MID($D93,FIND(" ",$D93,FIND(" ",$D93)+1)+1,1),""),$D93="Upper Ground", LEFT($D93)&amp;IF(ISNUMBER(FIND(" ",$D93)),MID($D93,FIND(" ",$D93)+1,1),"")&amp;IF(ISNUMBER(FIND(" ",$D93,FIND(" ",$D93)+1)),MID($D93,FIND(" ",$D93,FIND(" ",$D93)+1)+1,1),"")),".0",$E93), " ")</f>
        <v xml:space="preserve"> </v>
      </c>
      <c r="G93" s="144"/>
      <c r="H93" s="144"/>
      <c r="I93" s="144"/>
      <c r="J93" s="144"/>
      <c r="K93" s="144"/>
      <c r="L93" s="149" t="str" cm="1">
        <f t="array" ref="L93">_xlfn.IFNA(
_xlfn.IFS(
AND($F93=" ",$G93=" ",$H93=" "),"Please update all three: Surveyor Room Reference, Establishment Room Reference and Establishment Room Name",
AND(OR($I93="General",$I93="Open plan/ semi-open general",$I93="Fitted",$I93="Light practical (science)",$I93="Light practical (other)",$I93="Heavy practical (workshops)",$I93="Heavy practical (clean)",$I93="Large",$I93="Storage"),$J93=0,$K93=0),"Please update Net Area or Non-net Area",
AND($B93&lt;&gt;"OUT",$J93=0,$I93&lt;&gt;"Non-net",$M93="85% Circulation"),"Net area not recorded for spaces with 85% circulation unusable type",
AND(OR($I93="General",$I93="Open plan/ semi-open general",$I93="Fitted",$I93="Light practical (science)",$I93="Light practical (other)",$I93="Heavy practical (workshops)",$I93="Heavy practical (clean)",$I93="Large",$I93="Storage"),OR($J93=0,ISBLANK($J93))),"Net area not recorded in net spaces",
AND(OR($I93="Non-net",$I93="Outdoor space"),$J93&gt;0),"Net Area Recorded in Non-net space",
AND($I93="General",$J93&gt;90),"This general space is over 90m2, please ensure that this space is entered as separate spaces if it usually used as separate spaces",
AND($I93="Open plan/ semi-open general",$J93&lt;27),"Open plan general space under 27m2",
AND(OR($K93=0,ISBLANK($K93)), $I93="Non-net"),"Non-net area not recorded in non-net space"
),
" ")</f>
        <v xml:space="preserve"> </v>
      </c>
      <c r="M93" s="144"/>
      <c r="N93" s="144"/>
      <c r="O93" s="144"/>
      <c r="P93" s="144"/>
      <c r="Q93" s="144"/>
      <c r="R93" s="171"/>
      <c r="S93" s="147">
        <f>NCA_Calculations!$P$105</f>
        <v>0</v>
      </c>
      <c r="T93" s="147">
        <f>NCA_Calculations!$Q$105</f>
        <v>0</v>
      </c>
      <c r="U93" s="144"/>
      <c r="V93" s="144"/>
      <c r="W93" s="149" t="str" cm="1">
        <f t="array" ref="W93">_xlfn.IFNA(
_xlfn.IFS(
ISBLANK($U93),"Missing space use.",
AND('Establishment details'!$C$14="Secondary",$V93="Classbase"),"Invalid Status type",
AND(OR( $V93="Classbase", $V93="Teaching", $V93="Early years",$V93="SEND resourced"), NOT(ISBLANK($M93))),"Space with status type and unusable type.",
AND($V93= "Classbase",'Establishment details'!$C$22&gt;=10), "Classbase status is only valid in schools with a primary element.",
AND($I93= "Large",$N93 &gt; 3.5), "Large rooms with less than 3.5m height.",
AND(OR($V93="Light practical (science)",$V93="Light practical (science)",$V93="Heavy practical (workshops)", $V93="Heavy practical (clean)"), OR($O93=0,ISBLANK($O93))),"Missing sinks count for light and heavy practical spaces.",
AND($M93 = "Other",ISBLANK($R93)), "Invalid unusable type / missing note for other unusable type."
),
" ")</f>
        <v>Missing space use.</v>
      </c>
    </row>
    <row r="94" spans="2:23" ht="15.75" x14ac:dyDescent="0.25">
      <c r="B94" s="143"/>
      <c r="C94" s="143"/>
      <c r="D94" s="144"/>
      <c r="E94" s="144"/>
      <c r="F94" s="147" t="str" cm="1">
        <f t="array" ref="F94">_xlfn.IFNA(CONCATENATE(_xlfn.IFS($D94="Mezzanine",LEFT($D94,1), $D94="Ground Floor",LEFT($D94,1),$D94="Basment ",LEFT($D94,1), $D94="1st Floor", "0"&amp;LEFT($D94,1), $D94="2nd Floor", "0"&amp;LEFT($D94,1), $D94="3rd Floor", "0"&amp;LEFT($D94,1), $D94="4th Floor", "0"&amp;LEFT($D94,1), $D94="5th Floor", "0"&amp;LEFT($D94,1), $D94="6th Floor", "0"&amp;LEFT($D94,1),$D94="7th Floor", "0"&amp;LEFT($D94,1),$D94="8th Floor", "0"&amp;LEFT($D94,1),$D94="9th Floor", "0"&amp;LEFT($D94,1),$D94="10th Floor", LEFT($D94,2),$D94="11th Floor", LEFT($D94,2),$D94="12th Floor", LEFT($D94,2),$D94="13th Floor", LEFT($D94,2), $D94="Lower Ground", LEFT($D94)&amp;IF(ISNUMBER(FIND(" ",$D94)),MID($D94,FIND(" ",$D94)+1,1),"")&amp;IF(ISNUMBER(FIND(" ",$D94,FIND(" ",$D94)+1)),MID($D94,FIND(" ",$D94,FIND(" ",$D94)+1)+1,1),""),$D94="Upper Ground", LEFT($D94)&amp;IF(ISNUMBER(FIND(" ",$D94)),MID($D94,FIND(" ",$D94)+1,1),"")&amp;IF(ISNUMBER(FIND(" ",$D94,FIND(" ",$D94)+1)),MID($D94,FIND(" ",$D94,FIND(" ",$D94)+1)+1,1),"")),".0",$E94), " ")</f>
        <v xml:space="preserve"> </v>
      </c>
      <c r="G94" s="144"/>
      <c r="H94" s="144"/>
      <c r="I94" s="144"/>
      <c r="J94" s="144"/>
      <c r="K94" s="144"/>
      <c r="L94" s="149" t="str" cm="1">
        <f t="array" ref="L94">_xlfn.IFNA(
_xlfn.IFS(
AND($F94=" ",$G94=" ",$H94=" "),"Please update all three: Surveyor Room Reference, Establishment Room Reference and Establishment Room Name",
AND(OR($I94="General",$I94="Open plan/ semi-open general",$I94="Fitted",$I94="Light practical (science)",$I94="Light practical (other)",$I94="Heavy practical (workshops)",$I94="Heavy practical (clean)",$I94="Large",$I94="Storage"),$J94=0,$K94=0),"Please update Net Area or Non-net Area",
AND($B94&lt;&gt;"OUT",$J94=0,$I94&lt;&gt;"Non-net",$M94="85% Circulation"),"Net area not recorded for spaces with 85% circulation unusable type",
AND(OR($I94="General",$I94="Open plan/ semi-open general",$I94="Fitted",$I94="Light practical (science)",$I94="Light practical (other)",$I94="Heavy practical (workshops)",$I94="Heavy practical (clean)",$I94="Large",$I94="Storage"),OR($J94=0,ISBLANK($J94))),"Net area not recorded in net spaces",
AND(OR($I94="Non-net",$I94="Outdoor space"),$J94&gt;0),"Net Area Recorded in Non-net space",
AND($I94="General",$J94&gt;90),"This general space is over 90m2, please ensure that this space is entered as separate spaces if it usually used as separate spaces",
AND($I94="Open plan/ semi-open general",$J94&lt;27),"Open plan general space under 27m2",
AND(OR($K94=0,ISBLANK($K94)), $I94="Non-net"),"Non-net area not recorded in non-net space"
),
" ")</f>
        <v xml:space="preserve"> </v>
      </c>
      <c r="M94" s="144"/>
      <c r="N94" s="144"/>
      <c r="O94" s="144"/>
      <c r="P94" s="144"/>
      <c r="Q94" s="144"/>
      <c r="R94" s="171"/>
      <c r="S94" s="147">
        <f>NCA_Calculations!$P$106</f>
        <v>0</v>
      </c>
      <c r="T94" s="147">
        <f>NCA_Calculations!$Q$106</f>
        <v>0</v>
      </c>
      <c r="U94" s="144"/>
      <c r="V94" s="144"/>
      <c r="W94" s="149" t="str" cm="1">
        <f t="array" ref="W94">_xlfn.IFNA(
_xlfn.IFS(
ISBLANK($U94),"Missing space use.",
AND('Establishment details'!$C$14="Secondary",$V94="Classbase"),"Invalid Status type",
AND(OR( $V94="Classbase", $V94="Teaching", $V94="Early years",$V94="SEND resourced"), NOT(ISBLANK($M94))),"Space with status type and unusable type.",
AND($V94= "Classbase",'Establishment details'!$C$22&gt;=10), "Classbase status is only valid in schools with a primary element.",
AND($I94= "Large",$N94 &gt; 3.5), "Large rooms with less than 3.5m height.",
AND(OR($V94="Light practical (science)",$V94="Light practical (science)",$V94="Heavy practical (workshops)", $V94="Heavy practical (clean)"), OR($O94=0,ISBLANK($O94))),"Missing sinks count for light and heavy practical spaces.",
AND($M94 = "Other",ISBLANK($R94)), "Invalid unusable type / missing note for other unusable type."
),
" ")</f>
        <v>Missing space use.</v>
      </c>
    </row>
    <row r="95" spans="2:23" ht="15.75" x14ac:dyDescent="0.25">
      <c r="B95" s="143"/>
      <c r="C95" s="143"/>
      <c r="D95" s="144"/>
      <c r="E95" s="144"/>
      <c r="F95" s="147" t="str" cm="1">
        <f t="array" ref="F95">_xlfn.IFNA(CONCATENATE(_xlfn.IFS($D95="Mezzanine",LEFT($D95,1), $D95="Ground Floor",LEFT($D95,1),$D95="Basment ",LEFT($D95,1), $D95="1st Floor", "0"&amp;LEFT($D95,1), $D95="2nd Floor", "0"&amp;LEFT($D95,1), $D95="3rd Floor", "0"&amp;LEFT($D95,1), $D95="4th Floor", "0"&amp;LEFT($D95,1), $D95="5th Floor", "0"&amp;LEFT($D95,1), $D95="6th Floor", "0"&amp;LEFT($D95,1),$D95="7th Floor", "0"&amp;LEFT($D95,1),$D95="8th Floor", "0"&amp;LEFT($D95,1),$D95="9th Floor", "0"&amp;LEFT($D95,1),$D95="10th Floor", LEFT($D95,2),$D95="11th Floor", LEFT($D95,2),$D95="12th Floor", LEFT($D95,2),$D95="13th Floor", LEFT($D95,2), $D95="Lower Ground", LEFT($D95)&amp;IF(ISNUMBER(FIND(" ",$D95)),MID($D95,FIND(" ",$D95)+1,1),"")&amp;IF(ISNUMBER(FIND(" ",$D95,FIND(" ",$D95)+1)),MID($D95,FIND(" ",$D95,FIND(" ",$D95)+1)+1,1),""),$D95="Upper Ground", LEFT($D95)&amp;IF(ISNUMBER(FIND(" ",$D95)),MID($D95,FIND(" ",$D95)+1,1),"")&amp;IF(ISNUMBER(FIND(" ",$D95,FIND(" ",$D95)+1)),MID($D95,FIND(" ",$D95,FIND(" ",$D95)+1)+1,1),"")),".0",$E95), " ")</f>
        <v xml:space="preserve"> </v>
      </c>
      <c r="G95" s="144"/>
      <c r="H95" s="144"/>
      <c r="I95" s="144"/>
      <c r="J95" s="144"/>
      <c r="K95" s="144"/>
      <c r="L95" s="149" t="str" cm="1">
        <f t="array" ref="L95">_xlfn.IFNA(
_xlfn.IFS(
AND($F95=" ",$G95=" ",$H95=" "),"Please update all three: Surveyor Room Reference, Establishment Room Reference and Establishment Room Name",
AND(OR($I95="General",$I95="Open plan/ semi-open general",$I95="Fitted",$I95="Light practical (science)",$I95="Light practical (other)",$I95="Heavy practical (workshops)",$I95="Heavy practical (clean)",$I95="Large",$I95="Storage"),$J95=0,$K95=0),"Please update Net Area or Non-net Area",
AND($B95&lt;&gt;"OUT",$J95=0,$I95&lt;&gt;"Non-net",$M95="85% Circulation"),"Net area not recorded for spaces with 85% circulation unusable type",
AND(OR($I95="General",$I95="Open plan/ semi-open general",$I95="Fitted",$I95="Light practical (science)",$I95="Light practical (other)",$I95="Heavy practical (workshops)",$I95="Heavy practical (clean)",$I95="Large",$I95="Storage"),OR($J95=0,ISBLANK($J95))),"Net area not recorded in net spaces",
AND(OR($I95="Non-net",$I95="Outdoor space"),$J95&gt;0),"Net Area Recorded in Non-net space",
AND($I95="General",$J95&gt;90),"This general space is over 90m2, please ensure that this space is entered as separate spaces if it usually used as separate spaces",
AND($I95="Open plan/ semi-open general",$J95&lt;27),"Open plan general space under 27m2",
AND(OR($K95=0,ISBLANK($K95)), $I95="Non-net"),"Non-net area not recorded in non-net space"
),
" ")</f>
        <v xml:space="preserve"> </v>
      </c>
      <c r="M95" s="144"/>
      <c r="N95" s="144"/>
      <c r="O95" s="144"/>
      <c r="P95" s="144"/>
      <c r="Q95" s="144"/>
      <c r="R95" s="171"/>
      <c r="S95" s="147">
        <f>NCA_Calculations!$P$107</f>
        <v>0</v>
      </c>
      <c r="T95" s="147">
        <f>NCA_Calculations!$Q$107</f>
        <v>0</v>
      </c>
      <c r="U95" s="144"/>
      <c r="V95" s="144"/>
      <c r="W95" s="149" t="str" cm="1">
        <f t="array" ref="W95">_xlfn.IFNA(
_xlfn.IFS(
ISBLANK($U95),"Missing space use.",
AND('Establishment details'!$C$14="Secondary",$V95="Classbase"),"Invalid Status type",
AND(OR( $V95="Classbase", $V95="Teaching", $V95="Early years",$V95="SEND resourced"), NOT(ISBLANK($M95))),"Space with status type and unusable type.",
AND($V95= "Classbase",'Establishment details'!$C$22&gt;=10), "Classbase status is only valid in schools with a primary element.",
AND($I95= "Large",$N95 &gt; 3.5), "Large rooms with less than 3.5m height.",
AND(OR($V95="Light practical (science)",$V95="Light practical (science)",$V95="Heavy practical (workshops)", $V95="Heavy practical (clean)"), OR($O95=0,ISBLANK($O95))),"Missing sinks count for light and heavy practical spaces.",
AND($M95 = "Other",ISBLANK($R95)), "Invalid unusable type / missing note for other unusable type."
),
" ")</f>
        <v>Missing space use.</v>
      </c>
    </row>
    <row r="96" spans="2:23" ht="15.75" x14ac:dyDescent="0.25">
      <c r="B96" s="143"/>
      <c r="C96" s="143"/>
      <c r="D96" s="144"/>
      <c r="E96" s="144"/>
      <c r="F96" s="147" t="str" cm="1">
        <f t="array" ref="F96">_xlfn.IFNA(CONCATENATE(_xlfn.IFS($D96="Mezzanine",LEFT($D96,1), $D96="Ground Floor",LEFT($D96,1),$D96="Basment ",LEFT($D96,1), $D96="1st Floor", "0"&amp;LEFT($D96,1), $D96="2nd Floor", "0"&amp;LEFT($D96,1), $D96="3rd Floor", "0"&amp;LEFT($D96,1), $D96="4th Floor", "0"&amp;LEFT($D96,1), $D96="5th Floor", "0"&amp;LEFT($D96,1), $D96="6th Floor", "0"&amp;LEFT($D96,1),$D96="7th Floor", "0"&amp;LEFT($D96,1),$D96="8th Floor", "0"&amp;LEFT($D96,1),$D96="9th Floor", "0"&amp;LEFT($D96,1),$D96="10th Floor", LEFT($D96,2),$D96="11th Floor", LEFT($D96,2),$D96="12th Floor", LEFT($D96,2),$D96="13th Floor", LEFT($D96,2), $D96="Lower Ground", LEFT($D96)&amp;IF(ISNUMBER(FIND(" ",$D96)),MID($D96,FIND(" ",$D96)+1,1),"")&amp;IF(ISNUMBER(FIND(" ",$D96,FIND(" ",$D96)+1)),MID($D96,FIND(" ",$D96,FIND(" ",$D96)+1)+1,1),""),$D96="Upper Ground", LEFT($D96)&amp;IF(ISNUMBER(FIND(" ",$D96)),MID($D96,FIND(" ",$D96)+1,1),"")&amp;IF(ISNUMBER(FIND(" ",$D96,FIND(" ",$D96)+1)),MID($D96,FIND(" ",$D96,FIND(" ",$D96)+1)+1,1),"")),".0",$E96), " ")</f>
        <v xml:space="preserve"> </v>
      </c>
      <c r="G96" s="144"/>
      <c r="H96" s="144"/>
      <c r="I96" s="144"/>
      <c r="J96" s="144"/>
      <c r="K96" s="144"/>
      <c r="L96" s="149" t="str" cm="1">
        <f t="array" ref="L96">_xlfn.IFNA(
_xlfn.IFS(
AND($F96=" ",$G96=" ",$H96=" "),"Please update all three: Surveyor Room Reference, Establishment Room Reference and Establishment Room Name",
AND(OR($I96="General",$I96="Open plan/ semi-open general",$I96="Fitted",$I96="Light practical (science)",$I96="Light practical (other)",$I96="Heavy practical (workshops)",$I96="Heavy practical (clean)",$I96="Large",$I96="Storage"),$J96=0,$K96=0),"Please update Net Area or Non-net Area",
AND($B96&lt;&gt;"OUT",$J96=0,$I96&lt;&gt;"Non-net",$M96="85% Circulation"),"Net area not recorded for spaces with 85% circulation unusable type",
AND(OR($I96="General",$I96="Open plan/ semi-open general",$I96="Fitted",$I96="Light practical (science)",$I96="Light practical (other)",$I96="Heavy practical (workshops)",$I96="Heavy practical (clean)",$I96="Large",$I96="Storage"),OR($J96=0,ISBLANK($J96))),"Net area not recorded in net spaces",
AND(OR($I96="Non-net",$I96="Outdoor space"),$J96&gt;0),"Net Area Recorded in Non-net space",
AND($I96="General",$J96&gt;90),"This general space is over 90m2, please ensure that this space is entered as separate spaces if it usually used as separate spaces",
AND($I96="Open plan/ semi-open general",$J96&lt;27),"Open plan general space under 27m2",
AND(OR($K96=0,ISBLANK($K96)), $I96="Non-net"),"Non-net area not recorded in non-net space"
),
" ")</f>
        <v xml:space="preserve"> </v>
      </c>
      <c r="M96" s="144"/>
      <c r="N96" s="144"/>
      <c r="O96" s="144"/>
      <c r="P96" s="144"/>
      <c r="Q96" s="144"/>
      <c r="R96" s="171"/>
      <c r="S96" s="147">
        <f>NCA_Calculations!$P$108</f>
        <v>0</v>
      </c>
      <c r="T96" s="147">
        <f>NCA_Calculations!$Q$108</f>
        <v>0</v>
      </c>
      <c r="U96" s="144"/>
      <c r="V96" s="144"/>
      <c r="W96" s="149" t="str" cm="1">
        <f t="array" ref="W96">_xlfn.IFNA(
_xlfn.IFS(
ISBLANK($U96),"Missing space use.",
AND('Establishment details'!$C$14="Secondary",$V96="Classbase"),"Invalid Status type",
AND(OR( $V96="Classbase", $V96="Teaching", $V96="Early years",$V96="SEND resourced"), NOT(ISBLANK($M96))),"Space with status type and unusable type.",
AND($V96= "Classbase",'Establishment details'!$C$22&gt;=10), "Classbase status is only valid in schools with a primary element.",
AND($I96= "Large",$N96 &gt; 3.5), "Large rooms with less than 3.5m height.",
AND(OR($V96="Light practical (science)",$V96="Light practical (science)",$V96="Heavy practical (workshops)", $V96="Heavy practical (clean)"), OR($O96=0,ISBLANK($O96))),"Missing sinks count for light and heavy practical spaces.",
AND($M96 = "Other",ISBLANK($R96)), "Invalid unusable type / missing note for other unusable type."
),
" ")</f>
        <v>Missing space use.</v>
      </c>
    </row>
    <row r="97" spans="2:23" ht="15.75" x14ac:dyDescent="0.25">
      <c r="B97" s="143"/>
      <c r="C97" s="143"/>
      <c r="D97" s="144"/>
      <c r="E97" s="144"/>
      <c r="F97" s="147" t="str" cm="1">
        <f t="array" ref="F97">_xlfn.IFNA(CONCATENATE(_xlfn.IFS($D97="Mezzanine",LEFT($D97,1), $D97="Ground Floor",LEFT($D97,1),$D97="Basment ",LEFT($D97,1), $D97="1st Floor", "0"&amp;LEFT($D97,1), $D97="2nd Floor", "0"&amp;LEFT($D97,1), $D97="3rd Floor", "0"&amp;LEFT($D97,1), $D97="4th Floor", "0"&amp;LEFT($D97,1), $D97="5th Floor", "0"&amp;LEFT($D97,1), $D97="6th Floor", "0"&amp;LEFT($D97,1),$D97="7th Floor", "0"&amp;LEFT($D97,1),$D97="8th Floor", "0"&amp;LEFT($D97,1),$D97="9th Floor", "0"&amp;LEFT($D97,1),$D97="10th Floor", LEFT($D97,2),$D97="11th Floor", LEFT($D97,2),$D97="12th Floor", LEFT($D97,2),$D97="13th Floor", LEFT($D97,2), $D97="Lower Ground", LEFT($D97)&amp;IF(ISNUMBER(FIND(" ",$D97)),MID($D97,FIND(" ",$D97)+1,1),"")&amp;IF(ISNUMBER(FIND(" ",$D97,FIND(" ",$D97)+1)),MID($D97,FIND(" ",$D97,FIND(" ",$D97)+1)+1,1),""),$D97="Upper Ground", LEFT($D97)&amp;IF(ISNUMBER(FIND(" ",$D97)),MID($D97,FIND(" ",$D97)+1,1),"")&amp;IF(ISNUMBER(FIND(" ",$D97,FIND(" ",$D97)+1)),MID($D97,FIND(" ",$D97,FIND(" ",$D97)+1)+1,1),"")),".0",$E97), " ")</f>
        <v xml:space="preserve"> </v>
      </c>
      <c r="G97" s="144"/>
      <c r="H97" s="144"/>
      <c r="I97" s="144"/>
      <c r="J97" s="144"/>
      <c r="K97" s="144"/>
      <c r="L97" s="149" t="str" cm="1">
        <f t="array" ref="L97">_xlfn.IFNA(
_xlfn.IFS(
AND($F97=" ",$G97=" ",$H97=" "),"Please update all three: Surveyor Room Reference, Establishment Room Reference and Establishment Room Name",
AND(OR($I97="General",$I97="Open plan/ semi-open general",$I97="Fitted",$I97="Light practical (science)",$I97="Light practical (other)",$I97="Heavy practical (workshops)",$I97="Heavy practical (clean)",$I97="Large",$I97="Storage"),$J97=0,$K97=0),"Please update Net Area or Non-net Area",
AND($B97&lt;&gt;"OUT",$J97=0,$I97&lt;&gt;"Non-net",$M97="85% Circulation"),"Net area not recorded for spaces with 85% circulation unusable type",
AND(OR($I97="General",$I97="Open plan/ semi-open general",$I97="Fitted",$I97="Light practical (science)",$I97="Light practical (other)",$I97="Heavy practical (workshops)",$I97="Heavy practical (clean)",$I97="Large",$I97="Storage"),OR($J97=0,ISBLANK($J97))),"Net area not recorded in net spaces",
AND(OR($I97="Non-net",$I97="Outdoor space"),$J97&gt;0),"Net Area Recorded in Non-net space",
AND($I97="General",$J97&gt;90),"This general space is over 90m2, please ensure that this space is entered as separate spaces if it usually used as separate spaces",
AND($I97="Open plan/ semi-open general",$J97&lt;27),"Open plan general space under 27m2",
AND(OR($K97=0,ISBLANK($K97)), $I97="Non-net"),"Non-net area not recorded in non-net space"
),
" ")</f>
        <v xml:space="preserve"> </v>
      </c>
      <c r="M97" s="144"/>
      <c r="N97" s="144"/>
      <c r="O97" s="144"/>
      <c r="P97" s="144"/>
      <c r="Q97" s="144"/>
      <c r="R97" s="171"/>
      <c r="S97" s="147">
        <f>NCA_Calculations!$P$109</f>
        <v>0</v>
      </c>
      <c r="T97" s="147">
        <f>NCA_Calculations!$Q$109</f>
        <v>0</v>
      </c>
      <c r="U97" s="144"/>
      <c r="V97" s="144"/>
      <c r="W97" s="149" t="str" cm="1">
        <f t="array" ref="W97">_xlfn.IFNA(
_xlfn.IFS(
ISBLANK($U97),"Missing space use.",
AND('Establishment details'!$C$14="Secondary",$V97="Classbase"),"Invalid Status type",
AND(OR( $V97="Classbase", $V97="Teaching", $V97="Early years",$V97="SEND resourced"), NOT(ISBLANK($M97))),"Space with status type and unusable type.",
AND($V97= "Classbase",'Establishment details'!$C$22&gt;=10), "Classbase status is only valid in schools with a primary element.",
AND($I97= "Large",$N97 &gt; 3.5), "Large rooms with less than 3.5m height.",
AND(OR($V97="Light practical (science)",$V97="Light practical (science)",$V97="Heavy practical (workshops)", $V97="Heavy practical (clean)"), OR($O97=0,ISBLANK($O97))),"Missing sinks count for light and heavy practical spaces.",
AND($M97 = "Other",ISBLANK($R97)), "Invalid unusable type / missing note for other unusable type."
),
" ")</f>
        <v>Missing space use.</v>
      </c>
    </row>
    <row r="98" spans="2:23" ht="15.75" x14ac:dyDescent="0.25">
      <c r="B98" s="143"/>
      <c r="C98" s="143"/>
      <c r="D98" s="144"/>
      <c r="E98" s="144"/>
      <c r="F98" s="147" t="str" cm="1">
        <f t="array" ref="F98">_xlfn.IFNA(CONCATENATE(_xlfn.IFS($D98="Mezzanine",LEFT($D98,1), $D98="Ground Floor",LEFT($D98,1),$D98="Basment ",LEFT($D98,1), $D98="1st Floor", "0"&amp;LEFT($D98,1), $D98="2nd Floor", "0"&amp;LEFT($D98,1), $D98="3rd Floor", "0"&amp;LEFT($D98,1), $D98="4th Floor", "0"&amp;LEFT($D98,1), $D98="5th Floor", "0"&amp;LEFT($D98,1), $D98="6th Floor", "0"&amp;LEFT($D98,1),$D98="7th Floor", "0"&amp;LEFT($D98,1),$D98="8th Floor", "0"&amp;LEFT($D98,1),$D98="9th Floor", "0"&amp;LEFT($D98,1),$D98="10th Floor", LEFT($D98,2),$D98="11th Floor", LEFT($D98,2),$D98="12th Floor", LEFT($D98,2),$D98="13th Floor", LEFT($D98,2), $D98="Lower Ground", LEFT($D98)&amp;IF(ISNUMBER(FIND(" ",$D98)),MID($D98,FIND(" ",$D98)+1,1),"")&amp;IF(ISNUMBER(FIND(" ",$D98,FIND(" ",$D98)+1)),MID($D98,FIND(" ",$D98,FIND(" ",$D98)+1)+1,1),""),$D98="Upper Ground", LEFT($D98)&amp;IF(ISNUMBER(FIND(" ",$D98)),MID($D98,FIND(" ",$D98)+1,1),"")&amp;IF(ISNUMBER(FIND(" ",$D98,FIND(" ",$D98)+1)),MID($D98,FIND(" ",$D98,FIND(" ",$D98)+1)+1,1),"")),".0",$E98), " ")</f>
        <v xml:space="preserve"> </v>
      </c>
      <c r="G98" s="144"/>
      <c r="H98" s="144"/>
      <c r="I98" s="144"/>
      <c r="J98" s="144"/>
      <c r="K98" s="144"/>
      <c r="L98" s="149" t="str" cm="1">
        <f t="array" ref="L98">_xlfn.IFNA(
_xlfn.IFS(
AND($F98=" ",$G98=" ",$H98=" "),"Please update all three: Surveyor Room Reference, Establishment Room Reference and Establishment Room Name",
AND(OR($I98="General",$I98="Open plan/ semi-open general",$I98="Fitted",$I98="Light practical (science)",$I98="Light practical (other)",$I98="Heavy practical (workshops)",$I98="Heavy practical (clean)",$I98="Large",$I98="Storage"),$J98=0,$K98=0),"Please update Net Area or Non-net Area",
AND($B98&lt;&gt;"OUT",$J98=0,$I98&lt;&gt;"Non-net",$M98="85% Circulation"),"Net area not recorded for spaces with 85% circulation unusable type",
AND(OR($I98="General",$I98="Open plan/ semi-open general",$I98="Fitted",$I98="Light practical (science)",$I98="Light practical (other)",$I98="Heavy practical (workshops)",$I98="Heavy practical (clean)",$I98="Large",$I98="Storage"),OR($J98=0,ISBLANK($J98))),"Net area not recorded in net spaces",
AND(OR($I98="Non-net",$I98="Outdoor space"),$J98&gt;0),"Net Area Recorded in Non-net space",
AND($I98="General",$J98&gt;90),"This general space is over 90m2, please ensure that this space is entered as separate spaces if it usually used as separate spaces",
AND($I98="Open plan/ semi-open general",$J98&lt;27),"Open plan general space under 27m2",
AND(OR($K98=0,ISBLANK($K98)), $I98="Non-net"),"Non-net area not recorded in non-net space"
),
" ")</f>
        <v xml:space="preserve"> </v>
      </c>
      <c r="M98" s="144"/>
      <c r="N98" s="144"/>
      <c r="O98" s="144"/>
      <c r="P98" s="144"/>
      <c r="Q98" s="144"/>
      <c r="R98" s="171"/>
      <c r="S98" s="147">
        <f>NCA_Calculations!$P$110</f>
        <v>0</v>
      </c>
      <c r="T98" s="147">
        <f>NCA_Calculations!$Q$110</f>
        <v>0</v>
      </c>
      <c r="U98" s="144"/>
      <c r="V98" s="144"/>
      <c r="W98" s="149" t="str" cm="1">
        <f t="array" ref="W98">_xlfn.IFNA(
_xlfn.IFS(
ISBLANK($U98),"Missing space use.",
AND('Establishment details'!$C$14="Secondary",$V98="Classbase"),"Invalid Status type",
AND(OR( $V98="Classbase", $V98="Teaching", $V98="Early years",$V98="SEND resourced"), NOT(ISBLANK($M98))),"Space with status type and unusable type.",
AND($V98= "Classbase",'Establishment details'!$C$22&gt;=10), "Classbase status is only valid in schools with a primary element.",
AND($I98= "Large",$N98 &gt; 3.5), "Large rooms with less than 3.5m height.",
AND(OR($V98="Light practical (science)",$V98="Light practical (science)",$V98="Heavy practical (workshops)", $V98="Heavy practical (clean)"), OR($O98=0,ISBLANK($O98))),"Missing sinks count for light and heavy practical spaces.",
AND($M98 = "Other",ISBLANK($R98)), "Invalid unusable type / missing note for other unusable type."
),
" ")</f>
        <v>Missing space use.</v>
      </c>
    </row>
    <row r="99" spans="2:23" ht="15.75" x14ac:dyDescent="0.25">
      <c r="B99" s="143"/>
      <c r="C99" s="143"/>
      <c r="D99" s="144"/>
      <c r="E99" s="144"/>
      <c r="F99" s="147" t="str" cm="1">
        <f t="array" ref="F99">_xlfn.IFNA(CONCATENATE(_xlfn.IFS($D99="Mezzanine",LEFT($D99,1), $D99="Ground Floor",LEFT($D99,1),$D99="Basment ",LEFT($D99,1), $D99="1st Floor", "0"&amp;LEFT($D99,1), $D99="2nd Floor", "0"&amp;LEFT($D99,1), $D99="3rd Floor", "0"&amp;LEFT($D99,1), $D99="4th Floor", "0"&amp;LEFT($D99,1), $D99="5th Floor", "0"&amp;LEFT($D99,1), $D99="6th Floor", "0"&amp;LEFT($D99,1),$D99="7th Floor", "0"&amp;LEFT($D99,1),$D99="8th Floor", "0"&amp;LEFT($D99,1),$D99="9th Floor", "0"&amp;LEFT($D99,1),$D99="10th Floor", LEFT($D99,2),$D99="11th Floor", LEFT($D99,2),$D99="12th Floor", LEFT($D99,2),$D99="13th Floor", LEFT($D99,2), $D99="Lower Ground", LEFT($D99)&amp;IF(ISNUMBER(FIND(" ",$D99)),MID($D99,FIND(" ",$D99)+1,1),"")&amp;IF(ISNUMBER(FIND(" ",$D99,FIND(" ",$D99)+1)),MID($D99,FIND(" ",$D99,FIND(" ",$D99)+1)+1,1),""),$D99="Upper Ground", LEFT($D99)&amp;IF(ISNUMBER(FIND(" ",$D99)),MID($D99,FIND(" ",$D99)+1,1),"")&amp;IF(ISNUMBER(FIND(" ",$D99,FIND(" ",$D99)+1)),MID($D99,FIND(" ",$D99,FIND(" ",$D99)+1)+1,1),"")),".0",$E99), " ")</f>
        <v xml:space="preserve"> </v>
      </c>
      <c r="G99" s="144"/>
      <c r="H99" s="144"/>
      <c r="I99" s="144"/>
      <c r="J99" s="144"/>
      <c r="K99" s="144"/>
      <c r="L99" s="149" t="str" cm="1">
        <f t="array" ref="L99">_xlfn.IFNA(
_xlfn.IFS(
AND($F99=" ",$G99=" ",$H99=" "),"Please update all three: Surveyor Room Reference, Establishment Room Reference and Establishment Room Name",
AND(OR($I99="General",$I99="Open plan/ semi-open general",$I99="Fitted",$I99="Light practical (science)",$I99="Light practical (other)",$I99="Heavy practical (workshops)",$I99="Heavy practical (clean)",$I99="Large",$I99="Storage"),$J99=0,$K99=0),"Please update Net Area or Non-net Area",
AND($B99&lt;&gt;"OUT",$J99=0,$I99&lt;&gt;"Non-net",$M99="85% Circulation"),"Net area not recorded for spaces with 85% circulation unusable type",
AND(OR($I99="General",$I99="Open plan/ semi-open general",$I99="Fitted",$I99="Light practical (science)",$I99="Light practical (other)",$I99="Heavy practical (workshops)",$I99="Heavy practical (clean)",$I99="Large",$I99="Storage"),OR($J99=0,ISBLANK($J99))),"Net area not recorded in net spaces",
AND(OR($I99="Non-net",$I99="Outdoor space"),$J99&gt;0),"Net Area Recorded in Non-net space",
AND($I99="General",$J99&gt;90),"This general space is over 90m2, please ensure that this space is entered as separate spaces if it usually used as separate spaces",
AND($I99="Open plan/ semi-open general",$J99&lt;27),"Open plan general space under 27m2",
AND(OR($K99=0,ISBLANK($K99)), $I99="Non-net"),"Non-net area not recorded in non-net space"
),
" ")</f>
        <v xml:space="preserve"> </v>
      </c>
      <c r="M99" s="144"/>
      <c r="N99" s="144"/>
      <c r="O99" s="144"/>
      <c r="P99" s="144"/>
      <c r="Q99" s="144"/>
      <c r="R99" s="171"/>
      <c r="S99" s="147">
        <f>NCA_Calculations!$P$111</f>
        <v>0</v>
      </c>
      <c r="T99" s="147">
        <f>NCA_Calculations!$Q$111</f>
        <v>0</v>
      </c>
      <c r="U99" s="144"/>
      <c r="V99" s="144"/>
      <c r="W99" s="149" t="str" cm="1">
        <f t="array" ref="W99">_xlfn.IFNA(
_xlfn.IFS(
ISBLANK($U99),"Missing space use.",
AND('Establishment details'!$C$14="Secondary",$V99="Classbase"),"Invalid Status type",
AND(OR( $V99="Classbase", $V99="Teaching", $V99="Early years",$V99="SEND resourced"), NOT(ISBLANK($M99))),"Space with status type and unusable type.",
AND($V99= "Classbase",'Establishment details'!$C$22&gt;=10), "Classbase status is only valid in schools with a primary element.",
AND($I99= "Large",$N99 &gt; 3.5), "Large rooms with less than 3.5m height.",
AND(OR($V99="Light practical (science)",$V99="Light practical (science)",$V99="Heavy practical (workshops)", $V99="Heavy practical (clean)"), OR($O99=0,ISBLANK($O99))),"Missing sinks count for light and heavy practical spaces.",
AND($M99 = "Other",ISBLANK($R99)), "Invalid unusable type / missing note for other unusable type."
),
" ")</f>
        <v>Missing space use.</v>
      </c>
    </row>
    <row r="100" spans="2:23" ht="15.75" x14ac:dyDescent="0.25">
      <c r="B100" s="143"/>
      <c r="C100" s="143"/>
      <c r="D100" s="144"/>
      <c r="E100" s="144"/>
      <c r="F100" s="147" t="str" cm="1">
        <f t="array" ref="F100">_xlfn.IFNA(CONCATENATE(_xlfn.IFS($D100="Mezzanine",LEFT($D100,1), $D100="Ground Floor",LEFT($D100,1),$D100="Basment ",LEFT($D100,1), $D100="1st Floor", "0"&amp;LEFT($D100,1), $D100="2nd Floor", "0"&amp;LEFT($D100,1), $D100="3rd Floor", "0"&amp;LEFT($D100,1), $D100="4th Floor", "0"&amp;LEFT($D100,1), $D100="5th Floor", "0"&amp;LEFT($D100,1), $D100="6th Floor", "0"&amp;LEFT($D100,1),$D100="7th Floor", "0"&amp;LEFT($D100,1),$D100="8th Floor", "0"&amp;LEFT($D100,1),$D100="9th Floor", "0"&amp;LEFT($D100,1),$D100="10th Floor", LEFT($D100,2),$D100="11th Floor", LEFT($D100,2),$D100="12th Floor", LEFT($D100,2),$D100="13th Floor", LEFT($D100,2), $D100="Lower Ground", LEFT($D100)&amp;IF(ISNUMBER(FIND(" ",$D100)),MID($D100,FIND(" ",$D100)+1,1),"")&amp;IF(ISNUMBER(FIND(" ",$D100,FIND(" ",$D100)+1)),MID($D100,FIND(" ",$D100,FIND(" ",$D100)+1)+1,1),""),$D100="Upper Ground", LEFT($D100)&amp;IF(ISNUMBER(FIND(" ",$D100)),MID($D100,FIND(" ",$D100)+1,1),"")&amp;IF(ISNUMBER(FIND(" ",$D100,FIND(" ",$D100)+1)),MID($D100,FIND(" ",$D100,FIND(" ",$D100)+1)+1,1),"")),".0",$E100), " ")</f>
        <v xml:space="preserve"> </v>
      </c>
      <c r="G100" s="144"/>
      <c r="H100" s="144"/>
      <c r="I100" s="144"/>
      <c r="J100" s="144"/>
      <c r="K100" s="144"/>
      <c r="L100" s="149" t="str" cm="1">
        <f t="array" ref="L100">_xlfn.IFNA(
_xlfn.IFS(
AND($F100=" ",$G100=" ",$H100=" "),"Please update all three: Surveyor Room Reference, Establishment Room Reference and Establishment Room Name",
AND(OR($I100="General",$I100="Open plan/ semi-open general",$I100="Fitted",$I100="Light practical (science)",$I100="Light practical (other)",$I100="Heavy practical (workshops)",$I100="Heavy practical (clean)",$I100="Large",$I100="Storage"),$J100=0,$K100=0),"Please update Net Area or Non-net Area",
AND($B100&lt;&gt;"OUT",$J100=0,$I100&lt;&gt;"Non-net",$M100="85% Circulation"),"Net area not recorded for spaces with 85% circulation unusable type",
AND(OR($I100="General",$I100="Open plan/ semi-open general",$I100="Fitted",$I100="Light practical (science)",$I100="Light practical (other)",$I100="Heavy practical (workshops)",$I100="Heavy practical (clean)",$I100="Large",$I100="Storage"),OR($J100=0,ISBLANK($J100))),"Net area not recorded in net spaces",
AND(OR($I100="Non-net",$I100="Outdoor space"),$J100&gt;0),"Net Area Recorded in Non-net space",
AND($I100="General",$J100&gt;90),"This general space is over 90m2, please ensure that this space is entered as separate spaces if it usually used as separate spaces",
AND($I100="Open plan/ semi-open general",$J100&lt;27),"Open plan general space under 27m2",
AND(OR($K100=0,ISBLANK($K100)), $I100="Non-net"),"Non-net area not recorded in non-net space"
),
" ")</f>
        <v xml:space="preserve"> </v>
      </c>
      <c r="M100" s="144"/>
      <c r="N100" s="144"/>
      <c r="O100" s="144"/>
      <c r="P100" s="144"/>
      <c r="Q100" s="144"/>
      <c r="R100" s="171"/>
      <c r="S100" s="147">
        <f>NCA_Calculations!$P$112</f>
        <v>0</v>
      </c>
      <c r="T100" s="147">
        <f>NCA_Calculations!$Q$112</f>
        <v>0</v>
      </c>
      <c r="U100" s="144"/>
      <c r="V100" s="144"/>
      <c r="W100" s="149" t="str" cm="1">
        <f t="array" ref="W100">_xlfn.IFNA(
_xlfn.IFS(
ISBLANK($U100),"Missing space use.",
AND('Establishment details'!$C$14="Secondary",$V100="Classbase"),"Invalid Status type",
AND(OR( $V100="Classbase", $V100="Teaching", $V100="Early years",$V100="SEND resourced"), NOT(ISBLANK($M100))),"Space with status type and unusable type.",
AND($V100= "Classbase",'Establishment details'!$C$22&gt;=10), "Classbase status is only valid in schools with a primary element.",
AND($I100= "Large",$N100 &gt; 3.5), "Large rooms with less than 3.5m height.",
AND(OR($V100="Light practical (science)",$V100="Light practical (science)",$V100="Heavy practical (workshops)", $V100="Heavy practical (clean)"), OR($O100=0,ISBLANK($O100))),"Missing sinks count for light and heavy practical spaces.",
AND($M100 = "Other",ISBLANK($R100)), "Invalid unusable type / missing note for other unusable type."
),
" ")</f>
        <v>Missing space use.</v>
      </c>
    </row>
    <row r="101" spans="2:23" ht="15.75" x14ac:dyDescent="0.25">
      <c r="B101" s="143"/>
      <c r="C101" s="143"/>
      <c r="D101" s="144"/>
      <c r="E101" s="144"/>
      <c r="F101" s="147" t="str" cm="1">
        <f t="array" ref="F101">_xlfn.IFNA(CONCATENATE(_xlfn.IFS($D101="Mezzanine",LEFT($D101,1), $D101="Ground Floor",LEFT($D101,1),$D101="Basment ",LEFT($D101,1), $D101="1st Floor", "0"&amp;LEFT($D101,1), $D101="2nd Floor", "0"&amp;LEFT($D101,1), $D101="3rd Floor", "0"&amp;LEFT($D101,1), $D101="4th Floor", "0"&amp;LEFT($D101,1), $D101="5th Floor", "0"&amp;LEFT($D101,1), $D101="6th Floor", "0"&amp;LEFT($D101,1),$D101="7th Floor", "0"&amp;LEFT($D101,1),$D101="8th Floor", "0"&amp;LEFT($D101,1),$D101="9th Floor", "0"&amp;LEFT($D101,1),$D101="10th Floor", LEFT($D101,2),$D101="11th Floor", LEFT($D101,2),$D101="12th Floor", LEFT($D101,2),$D101="13th Floor", LEFT($D101,2), $D101="Lower Ground", LEFT($D101)&amp;IF(ISNUMBER(FIND(" ",$D101)),MID($D101,FIND(" ",$D101)+1,1),"")&amp;IF(ISNUMBER(FIND(" ",$D101,FIND(" ",$D101)+1)),MID($D101,FIND(" ",$D101,FIND(" ",$D101)+1)+1,1),""),$D101="Upper Ground", LEFT($D101)&amp;IF(ISNUMBER(FIND(" ",$D101)),MID($D101,FIND(" ",$D101)+1,1),"")&amp;IF(ISNUMBER(FIND(" ",$D101,FIND(" ",$D101)+1)),MID($D101,FIND(" ",$D101,FIND(" ",$D101)+1)+1,1),"")),".0",$E101), " ")</f>
        <v xml:space="preserve"> </v>
      </c>
      <c r="G101" s="144"/>
      <c r="H101" s="144"/>
      <c r="I101" s="144"/>
      <c r="J101" s="144"/>
      <c r="K101" s="144"/>
      <c r="L101" s="149" t="str" cm="1">
        <f t="array" ref="L101">_xlfn.IFNA(
_xlfn.IFS(
AND($F101=" ",$G101=" ",$H101=" "),"Please update all three: Surveyor Room Reference, Establishment Room Reference and Establishment Room Name",
AND(OR($I101="General",$I101="Open plan/ semi-open general",$I101="Fitted",$I101="Light practical (science)",$I101="Light practical (other)",$I101="Heavy practical (workshops)",$I101="Heavy practical (clean)",$I101="Large",$I101="Storage"),$J101=0,$K101=0),"Please update Net Area or Non-net Area",
AND($B101&lt;&gt;"OUT",$J101=0,$I101&lt;&gt;"Non-net",$M101="85% Circulation"),"Net area not recorded for spaces with 85% circulation unusable type",
AND(OR($I101="General",$I101="Open plan/ semi-open general",$I101="Fitted",$I101="Light practical (science)",$I101="Light practical (other)",$I101="Heavy practical (workshops)",$I101="Heavy practical (clean)",$I101="Large",$I101="Storage"),OR($J101=0,ISBLANK($J101))),"Net area not recorded in net spaces",
AND(OR($I101="Non-net",$I101="Outdoor space"),$J101&gt;0),"Net Area Recorded in Non-net space",
AND($I101="General",$J101&gt;90),"This general space is over 90m2, please ensure that this space is entered as separate spaces if it usually used as separate spaces",
AND($I101="Open plan/ semi-open general",$J101&lt;27),"Open plan general space under 27m2",
AND(OR($K101=0,ISBLANK($K101)), $I101="Non-net"),"Non-net area not recorded in non-net space"
),
" ")</f>
        <v xml:space="preserve"> </v>
      </c>
      <c r="M101" s="144"/>
      <c r="N101" s="144"/>
      <c r="O101" s="144"/>
      <c r="P101" s="144"/>
      <c r="Q101" s="144"/>
      <c r="R101" s="171"/>
      <c r="S101" s="147">
        <f>NCA_Calculations!$P$113</f>
        <v>0</v>
      </c>
      <c r="T101" s="147">
        <f>NCA_Calculations!$Q$113</f>
        <v>0</v>
      </c>
      <c r="U101" s="144"/>
      <c r="V101" s="144"/>
      <c r="W101" s="149" t="str" cm="1">
        <f t="array" ref="W101">_xlfn.IFNA(
_xlfn.IFS(
ISBLANK($U101),"Missing space use.",
AND('Establishment details'!$C$14="Secondary",$V101="Classbase"),"Invalid Status type",
AND(OR( $V101="Classbase", $V101="Teaching", $V101="Early years",$V101="SEND resourced"), NOT(ISBLANK($M101))),"Space with status type and unusable type.",
AND($V101= "Classbase",'Establishment details'!$C$22&gt;=10), "Classbase status is only valid in schools with a primary element.",
AND($I101= "Large",$N101 &gt; 3.5), "Large rooms with less than 3.5m height.",
AND(OR($V101="Light practical (science)",$V101="Light practical (science)",$V101="Heavy practical (workshops)", $V101="Heavy practical (clean)"), OR($O101=0,ISBLANK($O101))),"Missing sinks count for light and heavy practical spaces.",
AND($M101 = "Other",ISBLANK($R101)), "Invalid unusable type / missing note for other unusable type."
),
" ")</f>
        <v>Missing space use.</v>
      </c>
    </row>
    <row r="102" spans="2:23" ht="15.75" x14ac:dyDescent="0.25">
      <c r="B102" s="143"/>
      <c r="C102" s="143"/>
      <c r="D102" s="144"/>
      <c r="E102" s="144"/>
      <c r="F102" s="147" t="str" cm="1">
        <f t="array" ref="F102">_xlfn.IFNA(CONCATENATE(_xlfn.IFS($D102="Mezzanine",LEFT($D102,1), $D102="Ground Floor",LEFT($D102,1),$D102="Basment ",LEFT($D102,1), $D102="1st Floor", "0"&amp;LEFT($D102,1), $D102="2nd Floor", "0"&amp;LEFT($D102,1), $D102="3rd Floor", "0"&amp;LEFT($D102,1), $D102="4th Floor", "0"&amp;LEFT($D102,1), $D102="5th Floor", "0"&amp;LEFT($D102,1), $D102="6th Floor", "0"&amp;LEFT($D102,1),$D102="7th Floor", "0"&amp;LEFT($D102,1),$D102="8th Floor", "0"&amp;LEFT($D102,1),$D102="9th Floor", "0"&amp;LEFT($D102,1),$D102="10th Floor", LEFT($D102,2),$D102="11th Floor", LEFT($D102,2),$D102="12th Floor", LEFT($D102,2),$D102="13th Floor", LEFT($D102,2), $D102="Lower Ground", LEFT($D102)&amp;IF(ISNUMBER(FIND(" ",$D102)),MID($D102,FIND(" ",$D102)+1,1),"")&amp;IF(ISNUMBER(FIND(" ",$D102,FIND(" ",$D102)+1)),MID($D102,FIND(" ",$D102,FIND(" ",$D102)+1)+1,1),""),$D102="Upper Ground", LEFT($D102)&amp;IF(ISNUMBER(FIND(" ",$D102)),MID($D102,FIND(" ",$D102)+1,1),"")&amp;IF(ISNUMBER(FIND(" ",$D102,FIND(" ",$D102)+1)),MID($D102,FIND(" ",$D102,FIND(" ",$D102)+1)+1,1),"")),".0",$E102), " ")</f>
        <v xml:space="preserve"> </v>
      </c>
      <c r="G102" s="144"/>
      <c r="H102" s="144"/>
      <c r="I102" s="144"/>
      <c r="J102" s="144"/>
      <c r="K102" s="144"/>
      <c r="L102" s="149" t="str" cm="1">
        <f t="array" ref="L102">_xlfn.IFNA(
_xlfn.IFS(
AND($F102=" ",$G102=" ",$H102=" "),"Please update all three: Surveyor Room Reference, Establishment Room Reference and Establishment Room Name",
AND(OR($I102="General",$I102="Open plan/ semi-open general",$I102="Fitted",$I102="Light practical (science)",$I102="Light practical (other)",$I102="Heavy practical (workshops)",$I102="Heavy practical (clean)",$I102="Large",$I102="Storage"),$J102=0,$K102=0),"Please update Net Area or Non-net Area",
AND($B102&lt;&gt;"OUT",$J102=0,$I102&lt;&gt;"Non-net",$M102="85% Circulation"),"Net area not recorded for spaces with 85% circulation unusable type",
AND(OR($I102="General",$I102="Open plan/ semi-open general",$I102="Fitted",$I102="Light practical (science)",$I102="Light practical (other)",$I102="Heavy practical (workshops)",$I102="Heavy practical (clean)",$I102="Large",$I102="Storage"),OR($J102=0,ISBLANK($J102))),"Net area not recorded in net spaces",
AND(OR($I102="Non-net",$I102="Outdoor space"),$J102&gt;0),"Net Area Recorded in Non-net space",
AND($I102="General",$J102&gt;90),"This general space is over 90m2, please ensure that this space is entered as separate spaces if it usually used as separate spaces",
AND($I102="Open plan/ semi-open general",$J102&lt;27),"Open plan general space under 27m2",
AND(OR($K102=0,ISBLANK($K102)), $I102="Non-net"),"Non-net area not recorded in non-net space"
),
" ")</f>
        <v xml:space="preserve"> </v>
      </c>
      <c r="M102" s="144"/>
      <c r="N102" s="144"/>
      <c r="O102" s="144"/>
      <c r="P102" s="144"/>
      <c r="Q102" s="144"/>
      <c r="R102" s="171"/>
      <c r="S102" s="147">
        <f>NCA_Calculations!$P$114</f>
        <v>0</v>
      </c>
      <c r="T102" s="147">
        <f>NCA_Calculations!$Q$114</f>
        <v>0</v>
      </c>
      <c r="U102" s="144"/>
      <c r="V102" s="144"/>
      <c r="W102" s="149" t="str" cm="1">
        <f t="array" ref="W102">_xlfn.IFNA(
_xlfn.IFS(
ISBLANK($U102),"Missing space use.",
AND('Establishment details'!$C$14="Secondary",$V102="Classbase"),"Invalid Status type",
AND(OR( $V102="Classbase", $V102="Teaching", $V102="Early years",$V102="SEND resourced"), NOT(ISBLANK($M102))),"Space with status type and unusable type.",
AND($V102= "Classbase",'Establishment details'!$C$22&gt;=10), "Classbase status is only valid in schools with a primary element.",
AND($I102= "Large",$N102 &gt; 3.5), "Large rooms with less than 3.5m height.",
AND(OR($V102="Light practical (science)",$V102="Light practical (science)",$V102="Heavy practical (workshops)", $V102="Heavy practical (clean)"), OR($O102=0,ISBLANK($O102))),"Missing sinks count for light and heavy practical spaces.",
AND($M102 = "Other",ISBLANK($R102)), "Invalid unusable type / missing note for other unusable type."
),
" ")</f>
        <v>Missing space use.</v>
      </c>
    </row>
    <row r="103" spans="2:23" ht="15.75" x14ac:dyDescent="0.25">
      <c r="B103" s="143"/>
      <c r="C103" s="143"/>
      <c r="D103" s="144"/>
      <c r="E103" s="144"/>
      <c r="F103" s="147" t="str" cm="1">
        <f t="array" ref="F103">_xlfn.IFNA(CONCATENATE(_xlfn.IFS($D103="Mezzanine",LEFT($D103,1), $D103="Ground Floor",LEFT($D103,1),$D103="Basment ",LEFT($D103,1), $D103="1st Floor", "0"&amp;LEFT($D103,1), $D103="2nd Floor", "0"&amp;LEFT($D103,1), $D103="3rd Floor", "0"&amp;LEFT($D103,1), $D103="4th Floor", "0"&amp;LEFT($D103,1), $D103="5th Floor", "0"&amp;LEFT($D103,1), $D103="6th Floor", "0"&amp;LEFT($D103,1),$D103="7th Floor", "0"&amp;LEFT($D103,1),$D103="8th Floor", "0"&amp;LEFT($D103,1),$D103="9th Floor", "0"&amp;LEFT($D103,1),$D103="10th Floor", LEFT($D103,2),$D103="11th Floor", LEFT($D103,2),$D103="12th Floor", LEFT($D103,2),$D103="13th Floor", LEFT($D103,2), $D103="Lower Ground", LEFT($D103)&amp;IF(ISNUMBER(FIND(" ",$D103)),MID($D103,FIND(" ",$D103)+1,1),"")&amp;IF(ISNUMBER(FIND(" ",$D103,FIND(" ",$D103)+1)),MID($D103,FIND(" ",$D103,FIND(" ",$D103)+1)+1,1),""),$D103="Upper Ground", LEFT($D103)&amp;IF(ISNUMBER(FIND(" ",$D103)),MID($D103,FIND(" ",$D103)+1,1),"")&amp;IF(ISNUMBER(FIND(" ",$D103,FIND(" ",$D103)+1)),MID($D103,FIND(" ",$D103,FIND(" ",$D103)+1)+1,1),"")),".0",$E103), " ")</f>
        <v xml:space="preserve"> </v>
      </c>
      <c r="G103" s="144"/>
      <c r="H103" s="144"/>
      <c r="I103" s="144"/>
      <c r="J103" s="144"/>
      <c r="K103" s="144"/>
      <c r="L103" s="149" t="str" cm="1">
        <f t="array" ref="L103">_xlfn.IFNA(
_xlfn.IFS(
AND($F103=" ",$G103=" ",$H103=" "),"Please update all three: Surveyor Room Reference, Establishment Room Reference and Establishment Room Name",
AND(OR($I103="General",$I103="Open plan/ semi-open general",$I103="Fitted",$I103="Light practical (science)",$I103="Light practical (other)",$I103="Heavy practical (workshops)",$I103="Heavy practical (clean)",$I103="Large",$I103="Storage"),$J103=0,$K103=0),"Please update Net Area or Non-net Area",
AND($B103&lt;&gt;"OUT",$J103=0,$I103&lt;&gt;"Non-net",$M103="85% Circulation"),"Net area not recorded for spaces with 85% circulation unusable type",
AND(OR($I103="General",$I103="Open plan/ semi-open general",$I103="Fitted",$I103="Light practical (science)",$I103="Light practical (other)",$I103="Heavy practical (workshops)",$I103="Heavy practical (clean)",$I103="Large",$I103="Storage"),OR($J103=0,ISBLANK($J103))),"Net area not recorded in net spaces",
AND(OR($I103="Non-net",$I103="Outdoor space"),$J103&gt;0),"Net Area Recorded in Non-net space",
AND($I103="General",$J103&gt;90),"This general space is over 90m2, please ensure that this space is entered as separate spaces if it usually used as separate spaces",
AND($I103="Open plan/ semi-open general",$J103&lt;27),"Open plan general space under 27m2",
AND(OR($K103=0,ISBLANK($K103)), $I103="Non-net"),"Non-net area not recorded in non-net space"
),
" ")</f>
        <v xml:space="preserve"> </v>
      </c>
      <c r="M103" s="144"/>
      <c r="N103" s="144"/>
      <c r="O103" s="144"/>
      <c r="P103" s="144"/>
      <c r="Q103" s="144"/>
      <c r="R103" s="171"/>
      <c r="S103" s="147">
        <f>NCA_Calculations!$P$115</f>
        <v>0</v>
      </c>
      <c r="T103" s="147">
        <f>NCA_Calculations!$Q$115</f>
        <v>0</v>
      </c>
      <c r="U103" s="144"/>
      <c r="V103" s="144"/>
      <c r="W103" s="149" t="str" cm="1">
        <f t="array" ref="W103">_xlfn.IFNA(
_xlfn.IFS(
ISBLANK($U103),"Missing space use.",
AND('Establishment details'!$C$14="Secondary",$V103="Classbase"),"Invalid Status type",
AND(OR( $V103="Classbase", $V103="Teaching", $V103="Early years",$V103="SEND resourced"), NOT(ISBLANK($M103))),"Space with status type and unusable type.",
AND($V103= "Classbase",'Establishment details'!$C$22&gt;=10), "Classbase status is only valid in schools with a primary element.",
AND($I103= "Large",$N103 &gt; 3.5), "Large rooms with less than 3.5m height.",
AND(OR($V103="Light practical (science)",$V103="Light practical (science)",$V103="Heavy practical (workshops)", $V103="Heavy practical (clean)"), OR($O103=0,ISBLANK($O103))),"Missing sinks count for light and heavy practical spaces.",
AND($M103 = "Other",ISBLANK($R103)), "Invalid unusable type / missing note for other unusable type."
),
" ")</f>
        <v>Missing space use.</v>
      </c>
    </row>
    <row r="104" spans="2:23" ht="15.75" x14ac:dyDescent="0.25">
      <c r="B104" s="143"/>
      <c r="C104" s="143"/>
      <c r="D104" s="144"/>
      <c r="E104" s="144"/>
      <c r="F104" s="147" t="str" cm="1">
        <f t="array" ref="F104">_xlfn.IFNA(CONCATENATE(_xlfn.IFS($D104="Mezzanine",LEFT($D104,1), $D104="Ground Floor",LEFT($D104,1),$D104="Basment ",LEFT($D104,1), $D104="1st Floor", "0"&amp;LEFT($D104,1), $D104="2nd Floor", "0"&amp;LEFT($D104,1), $D104="3rd Floor", "0"&amp;LEFT($D104,1), $D104="4th Floor", "0"&amp;LEFT($D104,1), $D104="5th Floor", "0"&amp;LEFT($D104,1), $D104="6th Floor", "0"&amp;LEFT($D104,1),$D104="7th Floor", "0"&amp;LEFT($D104,1),$D104="8th Floor", "0"&amp;LEFT($D104,1),$D104="9th Floor", "0"&amp;LEFT($D104,1),$D104="10th Floor", LEFT($D104,2),$D104="11th Floor", LEFT($D104,2),$D104="12th Floor", LEFT($D104,2),$D104="13th Floor", LEFT($D104,2), $D104="Lower Ground", LEFT($D104)&amp;IF(ISNUMBER(FIND(" ",$D104)),MID($D104,FIND(" ",$D104)+1,1),"")&amp;IF(ISNUMBER(FIND(" ",$D104,FIND(" ",$D104)+1)),MID($D104,FIND(" ",$D104,FIND(" ",$D104)+1)+1,1),""),$D104="Upper Ground", LEFT($D104)&amp;IF(ISNUMBER(FIND(" ",$D104)),MID($D104,FIND(" ",$D104)+1,1),"")&amp;IF(ISNUMBER(FIND(" ",$D104,FIND(" ",$D104)+1)),MID($D104,FIND(" ",$D104,FIND(" ",$D104)+1)+1,1),"")),".0",$E104), " ")</f>
        <v xml:space="preserve"> </v>
      </c>
      <c r="G104" s="144"/>
      <c r="H104" s="144"/>
      <c r="I104" s="144"/>
      <c r="J104" s="144"/>
      <c r="K104" s="144"/>
      <c r="L104" s="149" t="str" cm="1">
        <f t="array" ref="L104">_xlfn.IFNA(
_xlfn.IFS(
AND($F104=" ",$G104=" ",$H104=" "),"Please update all three: Surveyor Room Reference, Establishment Room Reference and Establishment Room Name",
AND(OR($I104="General",$I104="Open plan/ semi-open general",$I104="Fitted",$I104="Light practical (science)",$I104="Light practical (other)",$I104="Heavy practical (workshops)",$I104="Heavy practical (clean)",$I104="Large",$I104="Storage"),$J104=0,$K104=0),"Please update Net Area or Non-net Area",
AND($B104&lt;&gt;"OUT",$J104=0,$I104&lt;&gt;"Non-net",$M104="85% Circulation"),"Net area not recorded for spaces with 85% circulation unusable type",
AND(OR($I104="General",$I104="Open plan/ semi-open general",$I104="Fitted",$I104="Light practical (science)",$I104="Light practical (other)",$I104="Heavy practical (workshops)",$I104="Heavy practical (clean)",$I104="Large",$I104="Storage"),OR($J104=0,ISBLANK($J104))),"Net area not recorded in net spaces",
AND(OR($I104="Non-net",$I104="Outdoor space"),$J104&gt;0),"Net Area Recorded in Non-net space",
AND($I104="General",$J104&gt;90),"This general space is over 90m2, please ensure that this space is entered as separate spaces if it usually used as separate spaces",
AND($I104="Open plan/ semi-open general",$J104&lt;27),"Open plan general space under 27m2",
AND(OR($K104=0,ISBLANK($K104)), $I104="Non-net"),"Non-net area not recorded in non-net space"
),
" ")</f>
        <v xml:space="preserve"> </v>
      </c>
      <c r="M104" s="144"/>
      <c r="N104" s="144"/>
      <c r="O104" s="144"/>
      <c r="P104" s="144"/>
      <c r="Q104" s="144"/>
      <c r="R104" s="171"/>
      <c r="S104" s="147">
        <f>NCA_Calculations!$P$116</f>
        <v>0</v>
      </c>
      <c r="T104" s="147">
        <f>NCA_Calculations!$Q$116</f>
        <v>0</v>
      </c>
      <c r="U104" s="144"/>
      <c r="V104" s="144"/>
      <c r="W104" s="149" t="str" cm="1">
        <f t="array" ref="W104">_xlfn.IFNA(
_xlfn.IFS(
ISBLANK($U104),"Missing space use.",
AND('Establishment details'!$C$14="Secondary",$V104="Classbase"),"Invalid Status type",
AND(OR( $V104="Classbase", $V104="Teaching", $V104="Early years",$V104="SEND resourced"), NOT(ISBLANK($M104))),"Space with status type and unusable type.",
AND($V104= "Classbase",'Establishment details'!$C$22&gt;=10), "Classbase status is only valid in schools with a primary element.",
AND($I104= "Large",$N104 &gt; 3.5), "Large rooms with less than 3.5m height.",
AND(OR($V104="Light practical (science)",$V104="Light practical (science)",$V104="Heavy practical (workshops)", $V104="Heavy practical (clean)"), OR($O104=0,ISBLANK($O104))),"Missing sinks count for light and heavy practical spaces.",
AND($M104 = "Other",ISBLANK($R104)), "Invalid unusable type / missing note for other unusable type."
),
" ")</f>
        <v>Missing space use.</v>
      </c>
    </row>
    <row r="105" spans="2:23" ht="15.75" x14ac:dyDescent="0.25">
      <c r="B105" s="143"/>
      <c r="C105" s="143"/>
      <c r="D105" s="144"/>
      <c r="E105" s="144"/>
      <c r="F105" s="147" t="str" cm="1">
        <f t="array" ref="F105">_xlfn.IFNA(CONCATENATE(_xlfn.IFS($D105="Mezzanine",LEFT($D105,1), $D105="Ground Floor",LEFT($D105,1),$D105="Basment ",LEFT($D105,1), $D105="1st Floor", "0"&amp;LEFT($D105,1), $D105="2nd Floor", "0"&amp;LEFT($D105,1), $D105="3rd Floor", "0"&amp;LEFT($D105,1), $D105="4th Floor", "0"&amp;LEFT($D105,1), $D105="5th Floor", "0"&amp;LEFT($D105,1), $D105="6th Floor", "0"&amp;LEFT($D105,1),$D105="7th Floor", "0"&amp;LEFT($D105,1),$D105="8th Floor", "0"&amp;LEFT($D105,1),$D105="9th Floor", "0"&amp;LEFT($D105,1),$D105="10th Floor", LEFT($D105,2),$D105="11th Floor", LEFT($D105,2),$D105="12th Floor", LEFT($D105,2),$D105="13th Floor", LEFT($D105,2), $D105="Lower Ground", LEFT($D105)&amp;IF(ISNUMBER(FIND(" ",$D105)),MID($D105,FIND(" ",$D105)+1,1),"")&amp;IF(ISNUMBER(FIND(" ",$D105,FIND(" ",$D105)+1)),MID($D105,FIND(" ",$D105,FIND(" ",$D105)+1)+1,1),""),$D105="Upper Ground", LEFT($D105)&amp;IF(ISNUMBER(FIND(" ",$D105)),MID($D105,FIND(" ",$D105)+1,1),"")&amp;IF(ISNUMBER(FIND(" ",$D105,FIND(" ",$D105)+1)),MID($D105,FIND(" ",$D105,FIND(" ",$D105)+1)+1,1),"")),".0",$E105), " ")</f>
        <v xml:space="preserve"> </v>
      </c>
      <c r="G105" s="144"/>
      <c r="H105" s="144"/>
      <c r="I105" s="144"/>
      <c r="J105" s="144"/>
      <c r="K105" s="144"/>
      <c r="L105" s="149" t="str" cm="1">
        <f t="array" ref="L105">_xlfn.IFNA(
_xlfn.IFS(
AND($F105=" ",$G105=" ",$H105=" "),"Please update all three: Surveyor Room Reference, Establishment Room Reference and Establishment Room Name",
AND(OR($I105="General",$I105="Open plan/ semi-open general",$I105="Fitted",$I105="Light practical (science)",$I105="Light practical (other)",$I105="Heavy practical (workshops)",$I105="Heavy practical (clean)",$I105="Large",$I105="Storage"),$J105=0,$K105=0),"Please update Net Area or Non-net Area",
AND($B105&lt;&gt;"OUT",$J105=0,$I105&lt;&gt;"Non-net",$M105="85% Circulation"),"Net area not recorded for spaces with 85% circulation unusable type",
AND(OR($I105="General",$I105="Open plan/ semi-open general",$I105="Fitted",$I105="Light practical (science)",$I105="Light practical (other)",$I105="Heavy practical (workshops)",$I105="Heavy practical (clean)",$I105="Large",$I105="Storage"),OR($J105=0,ISBLANK($J105))),"Net area not recorded in net spaces",
AND(OR($I105="Non-net",$I105="Outdoor space"),$J105&gt;0),"Net Area Recorded in Non-net space",
AND($I105="General",$J105&gt;90),"This general space is over 90m2, please ensure that this space is entered as separate spaces if it usually used as separate spaces",
AND($I105="Open plan/ semi-open general",$J105&lt;27),"Open plan general space under 27m2",
AND(OR($K105=0,ISBLANK($K105)), $I105="Non-net"),"Non-net area not recorded in non-net space"
),
" ")</f>
        <v xml:space="preserve"> </v>
      </c>
      <c r="M105" s="144"/>
      <c r="N105" s="144"/>
      <c r="O105" s="144"/>
      <c r="P105" s="144"/>
      <c r="Q105" s="144"/>
      <c r="R105" s="171"/>
      <c r="S105" s="147">
        <f>NCA_Calculations!$P$117</f>
        <v>0</v>
      </c>
      <c r="T105" s="147">
        <f>NCA_Calculations!$Q$117</f>
        <v>0</v>
      </c>
      <c r="U105" s="144"/>
      <c r="V105" s="144"/>
      <c r="W105" s="149" t="str" cm="1">
        <f t="array" ref="W105">_xlfn.IFNA(
_xlfn.IFS(
ISBLANK($U105),"Missing space use.",
AND('Establishment details'!$C$14="Secondary",$V105="Classbase"),"Invalid Status type",
AND(OR( $V105="Classbase", $V105="Teaching", $V105="Early years",$V105="SEND resourced"), NOT(ISBLANK($M105))),"Space with status type and unusable type.",
AND($V105= "Classbase",'Establishment details'!$C$22&gt;=10), "Classbase status is only valid in schools with a primary element.",
AND($I105= "Large",$N105 &gt; 3.5), "Large rooms with less than 3.5m height.",
AND(OR($V105="Light practical (science)",$V105="Light practical (science)",$V105="Heavy practical (workshops)", $V105="Heavy practical (clean)"), OR($O105=0,ISBLANK($O105))),"Missing sinks count for light and heavy practical spaces.",
AND($M105 = "Other",ISBLANK($R105)), "Invalid unusable type / missing note for other unusable type."
),
" ")</f>
        <v>Missing space use.</v>
      </c>
    </row>
    <row r="106" spans="2:23" ht="15.75" x14ac:dyDescent="0.25">
      <c r="B106" s="143"/>
      <c r="C106" s="143"/>
      <c r="D106" s="144"/>
      <c r="E106" s="144"/>
      <c r="F106" s="147" t="str" cm="1">
        <f t="array" ref="F106">_xlfn.IFNA(CONCATENATE(_xlfn.IFS($D106="Mezzanine",LEFT($D106,1), $D106="Ground Floor",LEFT($D106,1),$D106="Basment ",LEFT($D106,1), $D106="1st Floor", "0"&amp;LEFT($D106,1), $D106="2nd Floor", "0"&amp;LEFT($D106,1), $D106="3rd Floor", "0"&amp;LEFT($D106,1), $D106="4th Floor", "0"&amp;LEFT($D106,1), $D106="5th Floor", "0"&amp;LEFT($D106,1), $D106="6th Floor", "0"&amp;LEFT($D106,1),$D106="7th Floor", "0"&amp;LEFT($D106,1),$D106="8th Floor", "0"&amp;LEFT($D106,1),$D106="9th Floor", "0"&amp;LEFT($D106,1),$D106="10th Floor", LEFT($D106,2),$D106="11th Floor", LEFT($D106,2),$D106="12th Floor", LEFT($D106,2),$D106="13th Floor", LEFT($D106,2), $D106="Lower Ground", LEFT($D106)&amp;IF(ISNUMBER(FIND(" ",$D106)),MID($D106,FIND(" ",$D106)+1,1),"")&amp;IF(ISNUMBER(FIND(" ",$D106,FIND(" ",$D106)+1)),MID($D106,FIND(" ",$D106,FIND(" ",$D106)+1)+1,1),""),$D106="Upper Ground", LEFT($D106)&amp;IF(ISNUMBER(FIND(" ",$D106)),MID($D106,FIND(" ",$D106)+1,1),"")&amp;IF(ISNUMBER(FIND(" ",$D106,FIND(" ",$D106)+1)),MID($D106,FIND(" ",$D106,FIND(" ",$D106)+1)+1,1),"")),".0",$E106), " ")</f>
        <v xml:space="preserve"> </v>
      </c>
      <c r="G106" s="144"/>
      <c r="H106" s="144"/>
      <c r="I106" s="144"/>
      <c r="J106" s="144"/>
      <c r="K106" s="144"/>
      <c r="L106" s="149" t="str" cm="1">
        <f t="array" ref="L106">_xlfn.IFNA(
_xlfn.IFS(
AND($F106=" ",$G106=" ",$H106=" "),"Please update all three: Surveyor Room Reference, Establishment Room Reference and Establishment Room Name",
AND(OR($I106="General",$I106="Open plan/ semi-open general",$I106="Fitted",$I106="Light practical (science)",$I106="Light practical (other)",$I106="Heavy practical (workshops)",$I106="Heavy practical (clean)",$I106="Large",$I106="Storage"),$J106=0,$K106=0),"Please update Net Area or Non-net Area",
AND($B106&lt;&gt;"OUT",$J106=0,$I106&lt;&gt;"Non-net",$M106="85% Circulation"),"Net area not recorded for spaces with 85% circulation unusable type",
AND(OR($I106="General",$I106="Open plan/ semi-open general",$I106="Fitted",$I106="Light practical (science)",$I106="Light practical (other)",$I106="Heavy practical (workshops)",$I106="Heavy practical (clean)",$I106="Large",$I106="Storage"),OR($J106=0,ISBLANK($J106))),"Net area not recorded in net spaces",
AND(OR($I106="Non-net",$I106="Outdoor space"),$J106&gt;0),"Net Area Recorded in Non-net space",
AND($I106="General",$J106&gt;90),"This general space is over 90m2, please ensure that this space is entered as separate spaces if it usually used as separate spaces",
AND($I106="Open plan/ semi-open general",$J106&lt;27),"Open plan general space under 27m2",
AND(OR($K106=0,ISBLANK($K106)), $I106="Non-net"),"Non-net area not recorded in non-net space"
),
" ")</f>
        <v xml:space="preserve"> </v>
      </c>
      <c r="M106" s="144"/>
      <c r="N106" s="144"/>
      <c r="O106" s="144"/>
      <c r="P106" s="144"/>
      <c r="Q106" s="144"/>
      <c r="R106" s="171"/>
      <c r="S106" s="147">
        <f>NCA_Calculations!$P$118</f>
        <v>0</v>
      </c>
      <c r="T106" s="147">
        <f>NCA_Calculations!$Q$118</f>
        <v>0</v>
      </c>
      <c r="U106" s="144"/>
      <c r="V106" s="144"/>
      <c r="W106" s="149" t="str" cm="1">
        <f t="array" ref="W106">_xlfn.IFNA(
_xlfn.IFS(
ISBLANK($U106),"Missing space use.",
AND('Establishment details'!$C$14="Secondary",$V106="Classbase"),"Invalid Status type",
AND(OR( $V106="Classbase", $V106="Teaching", $V106="Early years",$V106="SEND resourced"), NOT(ISBLANK($M106))),"Space with status type and unusable type.",
AND($V106= "Classbase",'Establishment details'!$C$22&gt;=10), "Classbase status is only valid in schools with a primary element.",
AND($I106= "Large",$N106 &gt; 3.5), "Large rooms with less than 3.5m height.",
AND(OR($V106="Light practical (science)",$V106="Light practical (science)",$V106="Heavy practical (workshops)", $V106="Heavy practical (clean)"), OR($O106=0,ISBLANK($O106))),"Missing sinks count for light and heavy practical spaces.",
AND($M106 = "Other",ISBLANK($R106)), "Invalid unusable type / missing note for other unusable type."
),
" ")</f>
        <v>Missing space use.</v>
      </c>
    </row>
    <row r="107" spans="2:23" ht="15.75" x14ac:dyDescent="0.25">
      <c r="B107" s="143"/>
      <c r="C107" s="143"/>
      <c r="D107" s="144"/>
      <c r="E107" s="144"/>
      <c r="F107" s="147" t="str" cm="1">
        <f t="array" ref="F107">_xlfn.IFNA(CONCATENATE(_xlfn.IFS($D107="Mezzanine",LEFT($D107,1), $D107="Ground Floor",LEFT($D107,1),$D107="Basment ",LEFT($D107,1), $D107="1st Floor", "0"&amp;LEFT($D107,1), $D107="2nd Floor", "0"&amp;LEFT($D107,1), $D107="3rd Floor", "0"&amp;LEFT($D107,1), $D107="4th Floor", "0"&amp;LEFT($D107,1), $D107="5th Floor", "0"&amp;LEFT($D107,1), $D107="6th Floor", "0"&amp;LEFT($D107,1),$D107="7th Floor", "0"&amp;LEFT($D107,1),$D107="8th Floor", "0"&amp;LEFT($D107,1),$D107="9th Floor", "0"&amp;LEFT($D107,1),$D107="10th Floor", LEFT($D107,2),$D107="11th Floor", LEFT($D107,2),$D107="12th Floor", LEFT($D107,2),$D107="13th Floor", LEFT($D107,2), $D107="Lower Ground", LEFT($D107)&amp;IF(ISNUMBER(FIND(" ",$D107)),MID($D107,FIND(" ",$D107)+1,1),"")&amp;IF(ISNUMBER(FIND(" ",$D107,FIND(" ",$D107)+1)),MID($D107,FIND(" ",$D107,FIND(" ",$D107)+1)+1,1),""),$D107="Upper Ground", LEFT($D107)&amp;IF(ISNUMBER(FIND(" ",$D107)),MID($D107,FIND(" ",$D107)+1,1),"")&amp;IF(ISNUMBER(FIND(" ",$D107,FIND(" ",$D107)+1)),MID($D107,FIND(" ",$D107,FIND(" ",$D107)+1)+1,1),"")),".0",$E107), " ")</f>
        <v xml:space="preserve"> </v>
      </c>
      <c r="G107" s="144"/>
      <c r="H107" s="144"/>
      <c r="I107" s="144"/>
      <c r="J107" s="144"/>
      <c r="K107" s="144"/>
      <c r="L107" s="149" t="str" cm="1">
        <f t="array" ref="L107">_xlfn.IFNA(
_xlfn.IFS(
AND($F107=" ",$G107=" ",$H107=" "),"Please update all three: Surveyor Room Reference, Establishment Room Reference and Establishment Room Name",
AND(OR($I107="General",$I107="Open plan/ semi-open general",$I107="Fitted",$I107="Light practical (science)",$I107="Light practical (other)",$I107="Heavy practical (workshops)",$I107="Heavy practical (clean)",$I107="Large",$I107="Storage"),$J107=0,$K107=0),"Please update Net Area or Non-net Area",
AND($B107&lt;&gt;"OUT",$J107=0,$I107&lt;&gt;"Non-net",$M107="85% Circulation"),"Net area not recorded for spaces with 85% circulation unusable type",
AND(OR($I107="General",$I107="Open plan/ semi-open general",$I107="Fitted",$I107="Light practical (science)",$I107="Light practical (other)",$I107="Heavy practical (workshops)",$I107="Heavy practical (clean)",$I107="Large",$I107="Storage"),OR($J107=0,ISBLANK($J107))),"Net area not recorded in net spaces",
AND(OR($I107="Non-net",$I107="Outdoor space"),$J107&gt;0),"Net Area Recorded in Non-net space",
AND($I107="General",$J107&gt;90),"This general space is over 90m2, please ensure that this space is entered as separate spaces if it usually used as separate spaces",
AND($I107="Open plan/ semi-open general",$J107&lt;27),"Open plan general space under 27m2",
AND(OR($K107=0,ISBLANK($K107)), $I107="Non-net"),"Non-net area not recorded in non-net space"
),
" ")</f>
        <v xml:space="preserve"> </v>
      </c>
      <c r="M107" s="144"/>
      <c r="N107" s="144"/>
      <c r="O107" s="144"/>
      <c r="P107" s="144"/>
      <c r="Q107" s="144"/>
      <c r="R107" s="171"/>
      <c r="S107" s="147">
        <f>NCA_Calculations!$P$119</f>
        <v>0</v>
      </c>
      <c r="T107" s="147">
        <f>NCA_Calculations!$Q$119</f>
        <v>0</v>
      </c>
      <c r="U107" s="144"/>
      <c r="V107" s="144"/>
      <c r="W107" s="149" t="str" cm="1">
        <f t="array" ref="W107">_xlfn.IFNA(
_xlfn.IFS(
ISBLANK($U107),"Missing space use.",
AND('Establishment details'!$C$14="Secondary",$V107="Classbase"),"Invalid Status type",
AND(OR( $V107="Classbase", $V107="Teaching", $V107="Early years",$V107="SEND resourced"), NOT(ISBLANK($M107))),"Space with status type and unusable type.",
AND($V107= "Classbase",'Establishment details'!$C$22&gt;=10), "Classbase status is only valid in schools with a primary element.",
AND($I107= "Large",$N107 &gt; 3.5), "Large rooms with less than 3.5m height.",
AND(OR($V107="Light practical (science)",$V107="Light practical (science)",$V107="Heavy practical (workshops)", $V107="Heavy practical (clean)"), OR($O107=0,ISBLANK($O107))),"Missing sinks count for light and heavy practical spaces.",
AND($M107 = "Other",ISBLANK($R107)), "Invalid unusable type / missing note for other unusable type."
),
" ")</f>
        <v>Missing space use.</v>
      </c>
    </row>
    <row r="108" spans="2:23" ht="15.75" x14ac:dyDescent="0.25">
      <c r="B108" s="143"/>
      <c r="C108" s="143"/>
      <c r="D108" s="144"/>
      <c r="E108" s="144"/>
      <c r="F108" s="147" t="str" cm="1">
        <f t="array" ref="F108">_xlfn.IFNA(CONCATENATE(_xlfn.IFS($D108="Mezzanine",LEFT($D108,1), $D108="Ground Floor",LEFT($D108,1),$D108="Basment ",LEFT($D108,1), $D108="1st Floor", "0"&amp;LEFT($D108,1), $D108="2nd Floor", "0"&amp;LEFT($D108,1), $D108="3rd Floor", "0"&amp;LEFT($D108,1), $D108="4th Floor", "0"&amp;LEFT($D108,1), $D108="5th Floor", "0"&amp;LEFT($D108,1), $D108="6th Floor", "0"&amp;LEFT($D108,1),$D108="7th Floor", "0"&amp;LEFT($D108,1),$D108="8th Floor", "0"&amp;LEFT($D108,1),$D108="9th Floor", "0"&amp;LEFT($D108,1),$D108="10th Floor", LEFT($D108,2),$D108="11th Floor", LEFT($D108,2),$D108="12th Floor", LEFT($D108,2),$D108="13th Floor", LEFT($D108,2), $D108="Lower Ground", LEFT($D108)&amp;IF(ISNUMBER(FIND(" ",$D108)),MID($D108,FIND(" ",$D108)+1,1),"")&amp;IF(ISNUMBER(FIND(" ",$D108,FIND(" ",$D108)+1)),MID($D108,FIND(" ",$D108,FIND(" ",$D108)+1)+1,1),""),$D108="Upper Ground", LEFT($D108)&amp;IF(ISNUMBER(FIND(" ",$D108)),MID($D108,FIND(" ",$D108)+1,1),"")&amp;IF(ISNUMBER(FIND(" ",$D108,FIND(" ",$D108)+1)),MID($D108,FIND(" ",$D108,FIND(" ",$D108)+1)+1,1),"")),".0",$E108), " ")</f>
        <v xml:space="preserve"> </v>
      </c>
      <c r="G108" s="144"/>
      <c r="H108" s="144"/>
      <c r="I108" s="144"/>
      <c r="J108" s="144"/>
      <c r="K108" s="144"/>
      <c r="L108" s="149" t="str" cm="1">
        <f t="array" ref="L108">_xlfn.IFNA(
_xlfn.IFS(
AND($F108=" ",$G108=" ",$H108=" "),"Please update all three: Surveyor Room Reference, Establishment Room Reference and Establishment Room Name",
AND(OR($I108="General",$I108="Open plan/ semi-open general",$I108="Fitted",$I108="Light practical (science)",$I108="Light practical (other)",$I108="Heavy practical (workshops)",$I108="Heavy practical (clean)",$I108="Large",$I108="Storage"),$J108=0,$K108=0),"Please update Net Area or Non-net Area",
AND($B108&lt;&gt;"OUT",$J108=0,$I108&lt;&gt;"Non-net",$M108="85% Circulation"),"Net area not recorded for spaces with 85% circulation unusable type",
AND(OR($I108="General",$I108="Open plan/ semi-open general",$I108="Fitted",$I108="Light practical (science)",$I108="Light practical (other)",$I108="Heavy practical (workshops)",$I108="Heavy practical (clean)",$I108="Large",$I108="Storage"),OR($J108=0,ISBLANK($J108))),"Net area not recorded in net spaces",
AND(OR($I108="Non-net",$I108="Outdoor space"),$J108&gt;0),"Net Area Recorded in Non-net space",
AND($I108="General",$J108&gt;90),"This general space is over 90m2, please ensure that this space is entered as separate spaces if it usually used as separate spaces",
AND($I108="Open plan/ semi-open general",$J108&lt;27),"Open plan general space under 27m2",
AND(OR($K108=0,ISBLANK($K108)), $I108="Non-net"),"Non-net area not recorded in non-net space"
),
" ")</f>
        <v xml:space="preserve"> </v>
      </c>
      <c r="M108" s="144"/>
      <c r="N108" s="144"/>
      <c r="O108" s="144"/>
      <c r="P108" s="144"/>
      <c r="Q108" s="144"/>
      <c r="R108" s="171"/>
      <c r="S108" s="147">
        <f>NCA_Calculations!$P$120</f>
        <v>0</v>
      </c>
      <c r="T108" s="147">
        <f>NCA_Calculations!$Q$120</f>
        <v>0</v>
      </c>
      <c r="U108" s="144"/>
      <c r="V108" s="144"/>
      <c r="W108" s="149" t="str" cm="1">
        <f t="array" ref="W108">_xlfn.IFNA(
_xlfn.IFS(
ISBLANK($U108),"Missing space use.",
AND('Establishment details'!$C$14="Secondary",$V108="Classbase"),"Invalid Status type",
AND(OR( $V108="Classbase", $V108="Teaching", $V108="Early years",$V108="SEND resourced"), NOT(ISBLANK($M108))),"Space with status type and unusable type.",
AND($V108= "Classbase",'Establishment details'!$C$22&gt;=10), "Classbase status is only valid in schools with a primary element.",
AND($I108= "Large",$N108 &gt; 3.5), "Large rooms with less than 3.5m height.",
AND(OR($V108="Light practical (science)",$V108="Light practical (science)",$V108="Heavy practical (workshops)", $V108="Heavy practical (clean)"), OR($O108=0,ISBLANK($O108))),"Missing sinks count for light and heavy practical spaces.",
AND($M108 = "Other",ISBLANK($R108)), "Invalid unusable type / missing note for other unusable type."
),
" ")</f>
        <v>Missing space use.</v>
      </c>
    </row>
    <row r="109" spans="2:23" ht="15.75" x14ac:dyDescent="0.25">
      <c r="B109" s="143"/>
      <c r="C109" s="143"/>
      <c r="D109" s="144"/>
      <c r="E109" s="144"/>
      <c r="F109" s="147" t="str" cm="1">
        <f t="array" ref="F109">_xlfn.IFNA(CONCATENATE(_xlfn.IFS($D109="Mezzanine",LEFT($D109,1), $D109="Ground Floor",LEFT($D109,1),$D109="Basment ",LEFT($D109,1), $D109="1st Floor", "0"&amp;LEFT($D109,1), $D109="2nd Floor", "0"&amp;LEFT($D109,1), $D109="3rd Floor", "0"&amp;LEFT($D109,1), $D109="4th Floor", "0"&amp;LEFT($D109,1), $D109="5th Floor", "0"&amp;LEFT($D109,1), $D109="6th Floor", "0"&amp;LEFT($D109,1),$D109="7th Floor", "0"&amp;LEFT($D109,1),$D109="8th Floor", "0"&amp;LEFT($D109,1),$D109="9th Floor", "0"&amp;LEFT($D109,1),$D109="10th Floor", LEFT($D109,2),$D109="11th Floor", LEFT($D109,2),$D109="12th Floor", LEFT($D109,2),$D109="13th Floor", LEFT($D109,2), $D109="Lower Ground", LEFT($D109)&amp;IF(ISNUMBER(FIND(" ",$D109)),MID($D109,FIND(" ",$D109)+1,1),"")&amp;IF(ISNUMBER(FIND(" ",$D109,FIND(" ",$D109)+1)),MID($D109,FIND(" ",$D109,FIND(" ",$D109)+1)+1,1),""),$D109="Upper Ground", LEFT($D109)&amp;IF(ISNUMBER(FIND(" ",$D109)),MID($D109,FIND(" ",$D109)+1,1),"")&amp;IF(ISNUMBER(FIND(" ",$D109,FIND(" ",$D109)+1)),MID($D109,FIND(" ",$D109,FIND(" ",$D109)+1)+1,1),"")),".0",$E109), " ")</f>
        <v xml:space="preserve"> </v>
      </c>
      <c r="G109" s="144"/>
      <c r="H109" s="144"/>
      <c r="I109" s="144"/>
      <c r="J109" s="144"/>
      <c r="K109" s="144"/>
      <c r="L109" s="149" t="str" cm="1">
        <f t="array" ref="L109">_xlfn.IFNA(
_xlfn.IFS(
AND($F109=" ",$G109=" ",$H109=" "),"Please update all three: Surveyor Room Reference, Establishment Room Reference and Establishment Room Name",
AND(OR($I109="General",$I109="Open plan/ semi-open general",$I109="Fitted",$I109="Light practical (science)",$I109="Light practical (other)",$I109="Heavy practical (workshops)",$I109="Heavy practical (clean)",$I109="Large",$I109="Storage"),$J109=0,$K109=0),"Please update Net Area or Non-net Area",
AND($B109&lt;&gt;"OUT",$J109=0,$I109&lt;&gt;"Non-net",$M109="85% Circulation"),"Net area not recorded for spaces with 85% circulation unusable type",
AND(OR($I109="General",$I109="Open plan/ semi-open general",$I109="Fitted",$I109="Light practical (science)",$I109="Light practical (other)",$I109="Heavy practical (workshops)",$I109="Heavy practical (clean)",$I109="Large",$I109="Storage"),OR($J109=0,ISBLANK($J109))),"Net area not recorded in net spaces",
AND(OR($I109="Non-net",$I109="Outdoor space"),$J109&gt;0),"Net Area Recorded in Non-net space",
AND($I109="General",$J109&gt;90),"This general space is over 90m2, please ensure that this space is entered as separate spaces if it usually used as separate spaces",
AND($I109="Open plan/ semi-open general",$J109&lt;27),"Open plan general space under 27m2",
AND(OR($K109=0,ISBLANK($K109)), $I109="Non-net"),"Non-net area not recorded in non-net space"
),
" ")</f>
        <v xml:space="preserve"> </v>
      </c>
      <c r="M109" s="144"/>
      <c r="N109" s="144"/>
      <c r="O109" s="144"/>
      <c r="P109" s="144"/>
      <c r="Q109" s="144"/>
      <c r="R109" s="171"/>
      <c r="S109" s="147">
        <f>NCA_Calculations!$P$121</f>
        <v>0</v>
      </c>
      <c r="T109" s="147">
        <f>NCA_Calculations!$Q$121</f>
        <v>0</v>
      </c>
      <c r="U109" s="144"/>
      <c r="V109" s="144"/>
      <c r="W109" s="149" t="str" cm="1">
        <f t="array" ref="W109">_xlfn.IFNA(
_xlfn.IFS(
ISBLANK($U109),"Missing space use.",
AND('Establishment details'!$C$14="Secondary",$V109="Classbase"),"Invalid Status type",
AND(OR( $V109="Classbase", $V109="Teaching", $V109="Early years",$V109="SEND resourced"), NOT(ISBLANK($M109))),"Space with status type and unusable type.",
AND($V109= "Classbase",'Establishment details'!$C$22&gt;=10), "Classbase status is only valid in schools with a primary element.",
AND($I109= "Large",$N109 &gt; 3.5), "Large rooms with less than 3.5m height.",
AND(OR($V109="Light practical (science)",$V109="Light practical (science)",$V109="Heavy practical (workshops)", $V109="Heavy practical (clean)"), OR($O109=0,ISBLANK($O109))),"Missing sinks count for light and heavy practical spaces.",
AND($M109 = "Other",ISBLANK($R109)), "Invalid unusable type / missing note for other unusable type."
),
" ")</f>
        <v>Missing space use.</v>
      </c>
    </row>
    <row r="110" spans="2:23" ht="15.75" x14ac:dyDescent="0.25">
      <c r="B110" s="143"/>
      <c r="C110" s="143"/>
      <c r="D110" s="144"/>
      <c r="E110" s="144"/>
      <c r="F110" s="147" t="str" cm="1">
        <f t="array" ref="F110">_xlfn.IFNA(CONCATENATE(_xlfn.IFS($D110="Mezzanine",LEFT($D110,1), $D110="Ground Floor",LEFT($D110,1),$D110="Basment ",LEFT($D110,1), $D110="1st Floor", "0"&amp;LEFT($D110,1), $D110="2nd Floor", "0"&amp;LEFT($D110,1), $D110="3rd Floor", "0"&amp;LEFT($D110,1), $D110="4th Floor", "0"&amp;LEFT($D110,1), $D110="5th Floor", "0"&amp;LEFT($D110,1), $D110="6th Floor", "0"&amp;LEFT($D110,1),$D110="7th Floor", "0"&amp;LEFT($D110,1),$D110="8th Floor", "0"&amp;LEFT($D110,1),$D110="9th Floor", "0"&amp;LEFT($D110,1),$D110="10th Floor", LEFT($D110,2),$D110="11th Floor", LEFT($D110,2),$D110="12th Floor", LEFT($D110,2),$D110="13th Floor", LEFT($D110,2), $D110="Lower Ground", LEFT($D110)&amp;IF(ISNUMBER(FIND(" ",$D110)),MID($D110,FIND(" ",$D110)+1,1),"")&amp;IF(ISNUMBER(FIND(" ",$D110,FIND(" ",$D110)+1)),MID($D110,FIND(" ",$D110,FIND(" ",$D110)+1)+1,1),""),$D110="Upper Ground", LEFT($D110)&amp;IF(ISNUMBER(FIND(" ",$D110)),MID($D110,FIND(" ",$D110)+1,1),"")&amp;IF(ISNUMBER(FIND(" ",$D110,FIND(" ",$D110)+1)),MID($D110,FIND(" ",$D110,FIND(" ",$D110)+1)+1,1),"")),".0",$E110), " ")</f>
        <v xml:space="preserve"> </v>
      </c>
      <c r="G110" s="144"/>
      <c r="H110" s="144"/>
      <c r="I110" s="144"/>
      <c r="J110" s="144"/>
      <c r="K110" s="144"/>
      <c r="L110" s="149" t="str" cm="1">
        <f t="array" ref="L110">_xlfn.IFNA(
_xlfn.IFS(
AND($F110=" ",$G110=" ",$H110=" "),"Please update all three: Surveyor Room Reference, Establishment Room Reference and Establishment Room Name",
AND(OR($I110="General",$I110="Open plan/ semi-open general",$I110="Fitted",$I110="Light practical (science)",$I110="Light practical (other)",$I110="Heavy practical (workshops)",$I110="Heavy practical (clean)",$I110="Large",$I110="Storage"),$J110=0,$K110=0),"Please update Net Area or Non-net Area",
AND($B110&lt;&gt;"OUT",$J110=0,$I110&lt;&gt;"Non-net",$M110="85% Circulation"),"Net area not recorded for spaces with 85% circulation unusable type",
AND(OR($I110="General",$I110="Open plan/ semi-open general",$I110="Fitted",$I110="Light practical (science)",$I110="Light practical (other)",$I110="Heavy practical (workshops)",$I110="Heavy practical (clean)",$I110="Large",$I110="Storage"),OR($J110=0,ISBLANK($J110))),"Net area not recorded in net spaces",
AND(OR($I110="Non-net",$I110="Outdoor space"),$J110&gt;0),"Net Area Recorded in Non-net space",
AND($I110="General",$J110&gt;90),"This general space is over 90m2, please ensure that this space is entered as separate spaces if it usually used as separate spaces",
AND($I110="Open plan/ semi-open general",$J110&lt;27),"Open plan general space under 27m2",
AND(OR($K110=0,ISBLANK($K110)), $I110="Non-net"),"Non-net area not recorded in non-net space"
),
" ")</f>
        <v xml:space="preserve"> </v>
      </c>
      <c r="M110" s="144"/>
      <c r="N110" s="144"/>
      <c r="O110" s="144"/>
      <c r="P110" s="144"/>
      <c r="Q110" s="144"/>
      <c r="R110" s="171"/>
      <c r="S110" s="147">
        <f>NCA_Calculations!$P$122</f>
        <v>0</v>
      </c>
      <c r="T110" s="147">
        <f>NCA_Calculations!$Q$122</f>
        <v>0</v>
      </c>
      <c r="U110" s="144"/>
      <c r="V110" s="144"/>
      <c r="W110" s="149" t="str" cm="1">
        <f t="array" ref="W110">_xlfn.IFNA(
_xlfn.IFS(
ISBLANK($U110),"Missing space use.",
AND('Establishment details'!$C$14="Secondary",$V110="Classbase"),"Invalid Status type",
AND(OR( $V110="Classbase", $V110="Teaching", $V110="Early years",$V110="SEND resourced"), NOT(ISBLANK($M110))),"Space with status type and unusable type.",
AND($V110= "Classbase",'Establishment details'!$C$22&gt;=10), "Classbase status is only valid in schools with a primary element.",
AND($I110= "Large",$N110 &gt; 3.5), "Large rooms with less than 3.5m height.",
AND(OR($V110="Light practical (science)",$V110="Light practical (science)",$V110="Heavy practical (workshops)", $V110="Heavy practical (clean)"), OR($O110=0,ISBLANK($O110))),"Missing sinks count for light and heavy practical spaces.",
AND($M110 = "Other",ISBLANK($R110)), "Invalid unusable type / missing note for other unusable type."
),
" ")</f>
        <v>Missing space use.</v>
      </c>
    </row>
    <row r="111" spans="2:23" ht="15.75" x14ac:dyDescent="0.25">
      <c r="B111" s="143"/>
      <c r="C111" s="143"/>
      <c r="D111" s="144"/>
      <c r="E111" s="144"/>
      <c r="F111" s="147" t="str" cm="1">
        <f t="array" ref="F111">_xlfn.IFNA(CONCATENATE(_xlfn.IFS($D111="Mezzanine",LEFT($D111,1), $D111="Ground Floor",LEFT($D111,1),$D111="Basment ",LEFT($D111,1), $D111="1st Floor", "0"&amp;LEFT($D111,1), $D111="2nd Floor", "0"&amp;LEFT($D111,1), $D111="3rd Floor", "0"&amp;LEFT($D111,1), $D111="4th Floor", "0"&amp;LEFT($D111,1), $D111="5th Floor", "0"&amp;LEFT($D111,1), $D111="6th Floor", "0"&amp;LEFT($D111,1),$D111="7th Floor", "0"&amp;LEFT($D111,1),$D111="8th Floor", "0"&amp;LEFT($D111,1),$D111="9th Floor", "0"&amp;LEFT($D111,1),$D111="10th Floor", LEFT($D111,2),$D111="11th Floor", LEFT($D111,2),$D111="12th Floor", LEFT($D111,2),$D111="13th Floor", LEFT($D111,2), $D111="Lower Ground", LEFT($D111)&amp;IF(ISNUMBER(FIND(" ",$D111)),MID($D111,FIND(" ",$D111)+1,1),"")&amp;IF(ISNUMBER(FIND(" ",$D111,FIND(" ",$D111)+1)),MID($D111,FIND(" ",$D111,FIND(" ",$D111)+1)+1,1),""),$D111="Upper Ground", LEFT($D111)&amp;IF(ISNUMBER(FIND(" ",$D111)),MID($D111,FIND(" ",$D111)+1,1),"")&amp;IF(ISNUMBER(FIND(" ",$D111,FIND(" ",$D111)+1)),MID($D111,FIND(" ",$D111,FIND(" ",$D111)+1)+1,1),"")),".0",$E111), " ")</f>
        <v xml:space="preserve"> </v>
      </c>
      <c r="G111" s="144"/>
      <c r="H111" s="144"/>
      <c r="I111" s="144"/>
      <c r="J111" s="144"/>
      <c r="K111" s="144"/>
      <c r="L111" s="149" t="str" cm="1">
        <f t="array" ref="L111">_xlfn.IFNA(
_xlfn.IFS(
AND($F111=" ",$G111=" ",$H111=" "),"Please update all three: Surveyor Room Reference, Establishment Room Reference and Establishment Room Name",
AND(OR($I111="General",$I111="Open plan/ semi-open general",$I111="Fitted",$I111="Light practical (science)",$I111="Light practical (other)",$I111="Heavy practical (workshops)",$I111="Heavy practical (clean)",$I111="Large",$I111="Storage"),$J111=0,$K111=0),"Please update Net Area or Non-net Area",
AND($B111&lt;&gt;"OUT",$J111=0,$I111&lt;&gt;"Non-net",$M111="85% Circulation"),"Net area not recorded for spaces with 85% circulation unusable type",
AND(OR($I111="General",$I111="Open plan/ semi-open general",$I111="Fitted",$I111="Light practical (science)",$I111="Light practical (other)",$I111="Heavy practical (workshops)",$I111="Heavy practical (clean)",$I111="Large",$I111="Storage"),OR($J111=0,ISBLANK($J111))),"Net area not recorded in net spaces",
AND(OR($I111="Non-net",$I111="Outdoor space"),$J111&gt;0),"Net Area Recorded in Non-net space",
AND($I111="General",$J111&gt;90),"This general space is over 90m2, please ensure that this space is entered as separate spaces if it usually used as separate spaces",
AND($I111="Open plan/ semi-open general",$J111&lt;27),"Open plan general space under 27m2",
AND(OR($K111=0,ISBLANK($K111)), $I111="Non-net"),"Non-net area not recorded in non-net space"
),
" ")</f>
        <v xml:space="preserve"> </v>
      </c>
      <c r="M111" s="144"/>
      <c r="N111" s="144"/>
      <c r="O111" s="144"/>
      <c r="P111" s="144"/>
      <c r="Q111" s="144"/>
      <c r="R111" s="171"/>
      <c r="S111" s="147">
        <f>NCA_Calculations!$P$123</f>
        <v>0</v>
      </c>
      <c r="T111" s="147">
        <f>NCA_Calculations!$Q$123</f>
        <v>0</v>
      </c>
      <c r="U111" s="144"/>
      <c r="V111" s="144"/>
      <c r="W111" s="149" t="str" cm="1">
        <f t="array" ref="W111">_xlfn.IFNA(
_xlfn.IFS(
ISBLANK($U111),"Missing space use.",
AND('Establishment details'!$C$14="Secondary",$V111="Classbase"),"Invalid Status type",
AND(OR( $V111="Classbase", $V111="Teaching", $V111="Early years",$V111="SEND resourced"), NOT(ISBLANK($M111))),"Space with status type and unusable type.",
AND($V111= "Classbase",'Establishment details'!$C$22&gt;=10), "Classbase status is only valid in schools with a primary element.",
AND($I111= "Large",$N111 &gt; 3.5), "Large rooms with less than 3.5m height.",
AND(OR($V111="Light practical (science)",$V111="Light practical (science)",$V111="Heavy practical (workshops)", $V111="Heavy practical (clean)"), OR($O111=0,ISBLANK($O111))),"Missing sinks count for light and heavy practical spaces.",
AND($M111 = "Other",ISBLANK($R111)), "Invalid unusable type / missing note for other unusable type."
),
" ")</f>
        <v>Missing space use.</v>
      </c>
    </row>
    <row r="112" spans="2:23" ht="15.75" x14ac:dyDescent="0.25">
      <c r="B112" s="143"/>
      <c r="C112" s="143"/>
      <c r="D112" s="144"/>
      <c r="E112" s="144"/>
      <c r="F112" s="147" t="str" cm="1">
        <f t="array" ref="F112">_xlfn.IFNA(CONCATENATE(_xlfn.IFS($D112="Mezzanine",LEFT($D112,1), $D112="Ground Floor",LEFT($D112,1),$D112="Basment ",LEFT($D112,1), $D112="1st Floor", "0"&amp;LEFT($D112,1), $D112="2nd Floor", "0"&amp;LEFT($D112,1), $D112="3rd Floor", "0"&amp;LEFT($D112,1), $D112="4th Floor", "0"&amp;LEFT($D112,1), $D112="5th Floor", "0"&amp;LEFT($D112,1), $D112="6th Floor", "0"&amp;LEFT($D112,1),$D112="7th Floor", "0"&amp;LEFT($D112,1),$D112="8th Floor", "0"&amp;LEFT($D112,1),$D112="9th Floor", "0"&amp;LEFT($D112,1),$D112="10th Floor", LEFT($D112,2),$D112="11th Floor", LEFT($D112,2),$D112="12th Floor", LEFT($D112,2),$D112="13th Floor", LEFT($D112,2), $D112="Lower Ground", LEFT($D112)&amp;IF(ISNUMBER(FIND(" ",$D112)),MID($D112,FIND(" ",$D112)+1,1),"")&amp;IF(ISNUMBER(FIND(" ",$D112,FIND(" ",$D112)+1)),MID($D112,FIND(" ",$D112,FIND(" ",$D112)+1)+1,1),""),$D112="Upper Ground", LEFT($D112)&amp;IF(ISNUMBER(FIND(" ",$D112)),MID($D112,FIND(" ",$D112)+1,1),"")&amp;IF(ISNUMBER(FIND(" ",$D112,FIND(" ",$D112)+1)),MID($D112,FIND(" ",$D112,FIND(" ",$D112)+1)+1,1),"")),".0",$E112), " ")</f>
        <v xml:space="preserve"> </v>
      </c>
      <c r="G112" s="144"/>
      <c r="H112" s="144"/>
      <c r="I112" s="144"/>
      <c r="J112" s="144"/>
      <c r="K112" s="144"/>
      <c r="L112" s="149" t="str" cm="1">
        <f t="array" ref="L112">_xlfn.IFNA(
_xlfn.IFS(
AND($F112=" ",$G112=" ",$H112=" "),"Please update all three: Surveyor Room Reference, Establishment Room Reference and Establishment Room Name",
AND(OR($I112="General",$I112="Open plan/ semi-open general",$I112="Fitted",$I112="Light practical (science)",$I112="Light practical (other)",$I112="Heavy practical (workshops)",$I112="Heavy practical (clean)",$I112="Large",$I112="Storage"),$J112=0,$K112=0),"Please update Net Area or Non-net Area",
AND($B112&lt;&gt;"OUT",$J112=0,$I112&lt;&gt;"Non-net",$M112="85% Circulation"),"Net area not recorded for spaces with 85% circulation unusable type",
AND(OR($I112="General",$I112="Open plan/ semi-open general",$I112="Fitted",$I112="Light practical (science)",$I112="Light practical (other)",$I112="Heavy practical (workshops)",$I112="Heavy practical (clean)",$I112="Large",$I112="Storage"),OR($J112=0,ISBLANK($J112))),"Net area not recorded in net spaces",
AND(OR($I112="Non-net",$I112="Outdoor space"),$J112&gt;0),"Net Area Recorded in Non-net space",
AND($I112="General",$J112&gt;90),"This general space is over 90m2, please ensure that this space is entered as separate spaces if it usually used as separate spaces",
AND($I112="Open plan/ semi-open general",$J112&lt;27),"Open plan general space under 27m2",
AND(OR($K112=0,ISBLANK($K112)), $I112="Non-net"),"Non-net area not recorded in non-net space"
),
" ")</f>
        <v xml:space="preserve"> </v>
      </c>
      <c r="M112" s="144"/>
      <c r="N112" s="144"/>
      <c r="O112" s="144"/>
      <c r="P112" s="144"/>
      <c r="Q112" s="144"/>
      <c r="R112" s="171"/>
      <c r="S112" s="147">
        <f>NCA_Calculations!$P$124</f>
        <v>0</v>
      </c>
      <c r="T112" s="147">
        <f>NCA_Calculations!$Q$124</f>
        <v>0</v>
      </c>
      <c r="U112" s="144"/>
      <c r="V112" s="144"/>
      <c r="W112" s="149" t="str" cm="1">
        <f t="array" ref="W112">_xlfn.IFNA(
_xlfn.IFS(
ISBLANK($U112),"Missing space use.",
AND('Establishment details'!$C$14="Secondary",$V112="Classbase"),"Invalid Status type",
AND(OR( $V112="Classbase", $V112="Teaching", $V112="Early years",$V112="SEND resourced"), NOT(ISBLANK($M112))),"Space with status type and unusable type.",
AND($V112= "Classbase",'Establishment details'!$C$22&gt;=10), "Classbase status is only valid in schools with a primary element.",
AND($I112= "Large",$N112 &gt; 3.5), "Large rooms with less than 3.5m height.",
AND(OR($V112="Light practical (science)",$V112="Light practical (science)",$V112="Heavy practical (workshops)", $V112="Heavy practical (clean)"), OR($O112=0,ISBLANK($O112))),"Missing sinks count for light and heavy practical spaces.",
AND($M112 = "Other",ISBLANK($R112)), "Invalid unusable type / missing note for other unusable type."
),
" ")</f>
        <v>Missing space use.</v>
      </c>
    </row>
    <row r="113" spans="2:23" ht="15.75" x14ac:dyDescent="0.25">
      <c r="B113" s="143"/>
      <c r="C113" s="143"/>
      <c r="D113" s="144"/>
      <c r="E113" s="144"/>
      <c r="F113" s="147" t="str" cm="1">
        <f t="array" ref="F113">_xlfn.IFNA(CONCATENATE(_xlfn.IFS($D113="Mezzanine",LEFT($D113,1), $D113="Ground Floor",LEFT($D113,1),$D113="Basment ",LEFT($D113,1), $D113="1st Floor", "0"&amp;LEFT($D113,1), $D113="2nd Floor", "0"&amp;LEFT($D113,1), $D113="3rd Floor", "0"&amp;LEFT($D113,1), $D113="4th Floor", "0"&amp;LEFT($D113,1), $D113="5th Floor", "0"&amp;LEFT($D113,1), $D113="6th Floor", "0"&amp;LEFT($D113,1),$D113="7th Floor", "0"&amp;LEFT($D113,1),$D113="8th Floor", "0"&amp;LEFT($D113,1),$D113="9th Floor", "0"&amp;LEFT($D113,1),$D113="10th Floor", LEFT($D113,2),$D113="11th Floor", LEFT($D113,2),$D113="12th Floor", LEFT($D113,2),$D113="13th Floor", LEFT($D113,2), $D113="Lower Ground", LEFT($D113)&amp;IF(ISNUMBER(FIND(" ",$D113)),MID($D113,FIND(" ",$D113)+1,1),"")&amp;IF(ISNUMBER(FIND(" ",$D113,FIND(" ",$D113)+1)),MID($D113,FIND(" ",$D113,FIND(" ",$D113)+1)+1,1),""),$D113="Upper Ground", LEFT($D113)&amp;IF(ISNUMBER(FIND(" ",$D113)),MID($D113,FIND(" ",$D113)+1,1),"")&amp;IF(ISNUMBER(FIND(" ",$D113,FIND(" ",$D113)+1)),MID($D113,FIND(" ",$D113,FIND(" ",$D113)+1)+1,1),"")),".0",$E113), " ")</f>
        <v xml:space="preserve"> </v>
      </c>
      <c r="G113" s="144"/>
      <c r="H113" s="144"/>
      <c r="I113" s="144"/>
      <c r="J113" s="144"/>
      <c r="K113" s="144"/>
      <c r="L113" s="149" t="str" cm="1">
        <f t="array" ref="L113">_xlfn.IFNA(
_xlfn.IFS(
AND($F113=" ",$G113=" ",$H113=" "),"Please update all three: Surveyor Room Reference, Establishment Room Reference and Establishment Room Name",
AND(OR($I113="General",$I113="Open plan/ semi-open general",$I113="Fitted",$I113="Light practical (science)",$I113="Light practical (other)",$I113="Heavy practical (workshops)",$I113="Heavy practical (clean)",$I113="Large",$I113="Storage"),$J113=0,$K113=0),"Please update Net Area or Non-net Area",
AND($B113&lt;&gt;"OUT",$J113=0,$I113&lt;&gt;"Non-net",$M113="85% Circulation"),"Net area not recorded for spaces with 85% circulation unusable type",
AND(OR($I113="General",$I113="Open plan/ semi-open general",$I113="Fitted",$I113="Light practical (science)",$I113="Light practical (other)",$I113="Heavy practical (workshops)",$I113="Heavy practical (clean)",$I113="Large",$I113="Storage"),OR($J113=0,ISBLANK($J113))),"Net area not recorded in net spaces",
AND(OR($I113="Non-net",$I113="Outdoor space"),$J113&gt;0),"Net Area Recorded in Non-net space",
AND($I113="General",$J113&gt;90),"This general space is over 90m2, please ensure that this space is entered as separate spaces if it usually used as separate spaces",
AND($I113="Open plan/ semi-open general",$J113&lt;27),"Open plan general space under 27m2",
AND(OR($K113=0,ISBLANK($K113)), $I113="Non-net"),"Non-net area not recorded in non-net space"
),
" ")</f>
        <v xml:space="preserve"> </v>
      </c>
      <c r="M113" s="144"/>
      <c r="N113" s="144"/>
      <c r="O113" s="144"/>
      <c r="P113" s="144"/>
      <c r="Q113" s="144"/>
      <c r="R113" s="171"/>
      <c r="S113" s="147">
        <f>NCA_Calculations!$P$125</f>
        <v>0</v>
      </c>
      <c r="T113" s="147">
        <f>NCA_Calculations!$Q$125</f>
        <v>0</v>
      </c>
      <c r="U113" s="144"/>
      <c r="V113" s="144"/>
      <c r="W113" s="149" t="str" cm="1">
        <f t="array" ref="W113">_xlfn.IFNA(
_xlfn.IFS(
ISBLANK($U113),"Missing space use.",
AND('Establishment details'!$C$14="Secondary",$V113="Classbase"),"Invalid Status type",
AND(OR( $V113="Classbase", $V113="Teaching", $V113="Early years",$V113="SEND resourced"), NOT(ISBLANK($M113))),"Space with status type and unusable type.",
AND($V113= "Classbase",'Establishment details'!$C$22&gt;=10), "Classbase status is only valid in schools with a primary element.",
AND($I113= "Large",$N113 &gt; 3.5), "Large rooms with less than 3.5m height.",
AND(OR($V113="Light practical (science)",$V113="Light practical (science)",$V113="Heavy practical (workshops)", $V113="Heavy practical (clean)"), OR($O113=0,ISBLANK($O113))),"Missing sinks count for light and heavy practical spaces.",
AND($M113 = "Other",ISBLANK($R113)), "Invalid unusable type / missing note for other unusable type."
),
" ")</f>
        <v>Missing space use.</v>
      </c>
    </row>
    <row r="114" spans="2:23" ht="15.75" x14ac:dyDescent="0.25">
      <c r="B114" s="143"/>
      <c r="C114" s="143"/>
      <c r="D114" s="144"/>
      <c r="E114" s="144"/>
      <c r="F114" s="147" t="str" cm="1">
        <f t="array" ref="F114">_xlfn.IFNA(CONCATENATE(_xlfn.IFS($D114="Mezzanine",LEFT($D114,1), $D114="Ground Floor",LEFT($D114,1),$D114="Basment ",LEFT($D114,1), $D114="1st Floor", "0"&amp;LEFT($D114,1), $D114="2nd Floor", "0"&amp;LEFT($D114,1), $D114="3rd Floor", "0"&amp;LEFT($D114,1), $D114="4th Floor", "0"&amp;LEFT($D114,1), $D114="5th Floor", "0"&amp;LEFT($D114,1), $D114="6th Floor", "0"&amp;LEFT($D114,1),$D114="7th Floor", "0"&amp;LEFT($D114,1),$D114="8th Floor", "0"&amp;LEFT($D114,1),$D114="9th Floor", "0"&amp;LEFT($D114,1),$D114="10th Floor", LEFT($D114,2),$D114="11th Floor", LEFT($D114,2),$D114="12th Floor", LEFT($D114,2),$D114="13th Floor", LEFT($D114,2), $D114="Lower Ground", LEFT($D114)&amp;IF(ISNUMBER(FIND(" ",$D114)),MID($D114,FIND(" ",$D114)+1,1),"")&amp;IF(ISNUMBER(FIND(" ",$D114,FIND(" ",$D114)+1)),MID($D114,FIND(" ",$D114,FIND(" ",$D114)+1)+1,1),""),$D114="Upper Ground", LEFT($D114)&amp;IF(ISNUMBER(FIND(" ",$D114)),MID($D114,FIND(" ",$D114)+1,1),"")&amp;IF(ISNUMBER(FIND(" ",$D114,FIND(" ",$D114)+1)),MID($D114,FIND(" ",$D114,FIND(" ",$D114)+1)+1,1),"")),".0",$E114), " ")</f>
        <v xml:space="preserve"> </v>
      </c>
      <c r="G114" s="144"/>
      <c r="H114" s="144"/>
      <c r="I114" s="144"/>
      <c r="J114" s="144"/>
      <c r="K114" s="144"/>
      <c r="L114" s="149" t="str" cm="1">
        <f t="array" ref="L114">_xlfn.IFNA(
_xlfn.IFS(
AND($F114=" ",$G114=" ",$H114=" "),"Please update all three: Surveyor Room Reference, Establishment Room Reference and Establishment Room Name",
AND(OR($I114="General",$I114="Open plan/ semi-open general",$I114="Fitted",$I114="Light practical (science)",$I114="Light practical (other)",$I114="Heavy practical (workshops)",$I114="Heavy practical (clean)",$I114="Large",$I114="Storage"),$J114=0,$K114=0),"Please update Net Area or Non-net Area",
AND($B114&lt;&gt;"OUT",$J114=0,$I114&lt;&gt;"Non-net",$M114="85% Circulation"),"Net area not recorded for spaces with 85% circulation unusable type",
AND(OR($I114="General",$I114="Open plan/ semi-open general",$I114="Fitted",$I114="Light practical (science)",$I114="Light practical (other)",$I114="Heavy practical (workshops)",$I114="Heavy practical (clean)",$I114="Large",$I114="Storage"),OR($J114=0,ISBLANK($J114))),"Net area not recorded in net spaces",
AND(OR($I114="Non-net",$I114="Outdoor space"),$J114&gt;0),"Net Area Recorded in Non-net space",
AND($I114="General",$J114&gt;90),"This general space is over 90m2, please ensure that this space is entered as separate spaces if it usually used as separate spaces",
AND($I114="Open plan/ semi-open general",$J114&lt;27),"Open plan general space under 27m2",
AND(OR($K114=0,ISBLANK($K114)), $I114="Non-net"),"Non-net area not recorded in non-net space"
),
" ")</f>
        <v xml:space="preserve"> </v>
      </c>
      <c r="M114" s="144"/>
      <c r="N114" s="144"/>
      <c r="O114" s="144"/>
      <c r="P114" s="144"/>
      <c r="Q114" s="144"/>
      <c r="R114" s="171"/>
      <c r="S114" s="147">
        <f>NCA_Calculations!$P$126</f>
        <v>0</v>
      </c>
      <c r="T114" s="147">
        <f>NCA_Calculations!$Q$126</f>
        <v>0</v>
      </c>
      <c r="U114" s="144"/>
      <c r="V114" s="144"/>
      <c r="W114" s="149" t="str" cm="1">
        <f t="array" ref="W114">_xlfn.IFNA(
_xlfn.IFS(
ISBLANK($U114),"Missing space use.",
AND('Establishment details'!$C$14="Secondary",$V114="Classbase"),"Invalid Status type",
AND(OR( $V114="Classbase", $V114="Teaching", $V114="Early years",$V114="SEND resourced"), NOT(ISBLANK($M114))),"Space with status type and unusable type.",
AND($V114= "Classbase",'Establishment details'!$C$22&gt;=10), "Classbase status is only valid in schools with a primary element.",
AND($I114= "Large",$N114 &gt; 3.5), "Large rooms with less than 3.5m height.",
AND(OR($V114="Light practical (science)",$V114="Light practical (science)",$V114="Heavy practical (workshops)", $V114="Heavy practical (clean)"), OR($O114=0,ISBLANK($O114))),"Missing sinks count for light and heavy practical spaces.",
AND($M114 = "Other",ISBLANK($R114)), "Invalid unusable type / missing note for other unusable type."
),
" ")</f>
        <v>Missing space use.</v>
      </c>
    </row>
    <row r="115" spans="2:23" ht="15.75" x14ac:dyDescent="0.25">
      <c r="B115" s="143"/>
      <c r="C115" s="143"/>
      <c r="D115" s="144"/>
      <c r="E115" s="144"/>
      <c r="F115" s="147" t="str" cm="1">
        <f t="array" ref="F115">_xlfn.IFNA(CONCATENATE(_xlfn.IFS($D115="Mezzanine",LEFT($D115,1), $D115="Ground Floor",LEFT($D115,1),$D115="Basment ",LEFT($D115,1), $D115="1st Floor", "0"&amp;LEFT($D115,1), $D115="2nd Floor", "0"&amp;LEFT($D115,1), $D115="3rd Floor", "0"&amp;LEFT($D115,1), $D115="4th Floor", "0"&amp;LEFT($D115,1), $D115="5th Floor", "0"&amp;LEFT($D115,1), $D115="6th Floor", "0"&amp;LEFT($D115,1),$D115="7th Floor", "0"&amp;LEFT($D115,1),$D115="8th Floor", "0"&amp;LEFT($D115,1),$D115="9th Floor", "0"&amp;LEFT($D115,1),$D115="10th Floor", LEFT($D115,2),$D115="11th Floor", LEFT($D115,2),$D115="12th Floor", LEFT($D115,2),$D115="13th Floor", LEFT($D115,2), $D115="Lower Ground", LEFT($D115)&amp;IF(ISNUMBER(FIND(" ",$D115)),MID($D115,FIND(" ",$D115)+1,1),"")&amp;IF(ISNUMBER(FIND(" ",$D115,FIND(" ",$D115)+1)),MID($D115,FIND(" ",$D115,FIND(" ",$D115)+1)+1,1),""),$D115="Upper Ground", LEFT($D115)&amp;IF(ISNUMBER(FIND(" ",$D115)),MID($D115,FIND(" ",$D115)+1,1),"")&amp;IF(ISNUMBER(FIND(" ",$D115,FIND(" ",$D115)+1)),MID($D115,FIND(" ",$D115,FIND(" ",$D115)+1)+1,1),"")),".0",$E115), " ")</f>
        <v xml:space="preserve"> </v>
      </c>
      <c r="G115" s="144"/>
      <c r="H115" s="144"/>
      <c r="I115" s="144"/>
      <c r="J115" s="144"/>
      <c r="K115" s="144"/>
      <c r="L115" s="149" t="str" cm="1">
        <f t="array" ref="L115">_xlfn.IFNA(
_xlfn.IFS(
AND($F115=" ",$G115=" ",$H115=" "),"Please update all three: Surveyor Room Reference, Establishment Room Reference and Establishment Room Name",
AND(OR($I115="General",$I115="Open plan/ semi-open general",$I115="Fitted",$I115="Light practical (science)",$I115="Light practical (other)",$I115="Heavy practical (workshops)",$I115="Heavy practical (clean)",$I115="Large",$I115="Storage"),$J115=0,$K115=0),"Please update Net Area or Non-net Area",
AND($B115&lt;&gt;"OUT",$J115=0,$I115&lt;&gt;"Non-net",$M115="85% Circulation"),"Net area not recorded for spaces with 85% circulation unusable type",
AND(OR($I115="General",$I115="Open plan/ semi-open general",$I115="Fitted",$I115="Light practical (science)",$I115="Light practical (other)",$I115="Heavy practical (workshops)",$I115="Heavy practical (clean)",$I115="Large",$I115="Storage"),OR($J115=0,ISBLANK($J115))),"Net area not recorded in net spaces",
AND(OR($I115="Non-net",$I115="Outdoor space"),$J115&gt;0),"Net Area Recorded in Non-net space",
AND($I115="General",$J115&gt;90),"This general space is over 90m2, please ensure that this space is entered as separate spaces if it usually used as separate spaces",
AND($I115="Open plan/ semi-open general",$J115&lt;27),"Open plan general space under 27m2",
AND(OR($K115=0,ISBLANK($K115)), $I115="Non-net"),"Non-net area not recorded in non-net space"
),
" ")</f>
        <v xml:space="preserve"> </v>
      </c>
      <c r="M115" s="144"/>
      <c r="N115" s="144"/>
      <c r="O115" s="144"/>
      <c r="P115" s="144"/>
      <c r="Q115" s="144"/>
      <c r="R115" s="171"/>
      <c r="S115" s="147">
        <f>NCA_Calculations!$P$127</f>
        <v>0</v>
      </c>
      <c r="T115" s="147">
        <f>NCA_Calculations!$Q$127</f>
        <v>0</v>
      </c>
      <c r="U115" s="144"/>
      <c r="V115" s="144"/>
      <c r="W115" s="149" t="str" cm="1">
        <f t="array" ref="W115">_xlfn.IFNA(
_xlfn.IFS(
ISBLANK($U115),"Missing space use.",
AND('Establishment details'!$C$14="Secondary",$V115="Classbase"),"Invalid Status type",
AND(OR( $V115="Classbase", $V115="Teaching", $V115="Early years",$V115="SEND resourced"), NOT(ISBLANK($M115))),"Space with status type and unusable type.",
AND($V115= "Classbase",'Establishment details'!$C$22&gt;=10), "Classbase status is only valid in schools with a primary element.",
AND($I115= "Large",$N115 &gt; 3.5), "Large rooms with less than 3.5m height.",
AND(OR($V115="Light practical (science)",$V115="Light practical (science)",$V115="Heavy practical (workshops)", $V115="Heavy practical (clean)"), OR($O115=0,ISBLANK($O115))),"Missing sinks count for light and heavy practical spaces.",
AND($M115 = "Other",ISBLANK($R115)), "Invalid unusable type / missing note for other unusable type."
),
" ")</f>
        <v>Missing space use.</v>
      </c>
    </row>
    <row r="116" spans="2:23" ht="15.75" x14ac:dyDescent="0.25">
      <c r="B116" s="143"/>
      <c r="C116" s="143"/>
      <c r="D116" s="144"/>
      <c r="E116" s="144"/>
      <c r="F116" s="147" t="str" cm="1">
        <f t="array" ref="F116">_xlfn.IFNA(CONCATENATE(_xlfn.IFS($D116="Mezzanine",LEFT($D116,1), $D116="Ground Floor",LEFT($D116,1),$D116="Basment ",LEFT($D116,1), $D116="1st Floor", "0"&amp;LEFT($D116,1), $D116="2nd Floor", "0"&amp;LEFT($D116,1), $D116="3rd Floor", "0"&amp;LEFT($D116,1), $D116="4th Floor", "0"&amp;LEFT($D116,1), $D116="5th Floor", "0"&amp;LEFT($D116,1), $D116="6th Floor", "0"&amp;LEFT($D116,1),$D116="7th Floor", "0"&amp;LEFT($D116,1),$D116="8th Floor", "0"&amp;LEFT($D116,1),$D116="9th Floor", "0"&amp;LEFT($D116,1),$D116="10th Floor", LEFT($D116,2),$D116="11th Floor", LEFT($D116,2),$D116="12th Floor", LEFT($D116,2),$D116="13th Floor", LEFT($D116,2), $D116="Lower Ground", LEFT($D116)&amp;IF(ISNUMBER(FIND(" ",$D116)),MID($D116,FIND(" ",$D116)+1,1),"")&amp;IF(ISNUMBER(FIND(" ",$D116,FIND(" ",$D116)+1)),MID($D116,FIND(" ",$D116,FIND(" ",$D116)+1)+1,1),""),$D116="Upper Ground", LEFT($D116)&amp;IF(ISNUMBER(FIND(" ",$D116)),MID($D116,FIND(" ",$D116)+1,1),"")&amp;IF(ISNUMBER(FIND(" ",$D116,FIND(" ",$D116)+1)),MID($D116,FIND(" ",$D116,FIND(" ",$D116)+1)+1,1),"")),".0",$E116), " ")</f>
        <v xml:space="preserve"> </v>
      </c>
      <c r="G116" s="144"/>
      <c r="H116" s="144"/>
      <c r="I116" s="144"/>
      <c r="J116" s="144"/>
      <c r="K116" s="144"/>
      <c r="L116" s="149" t="str" cm="1">
        <f t="array" ref="L116">_xlfn.IFNA(
_xlfn.IFS(
AND($F116=" ",$G116=" ",$H116=" "),"Please update all three: Surveyor Room Reference, Establishment Room Reference and Establishment Room Name",
AND(OR($I116="General",$I116="Open plan/ semi-open general",$I116="Fitted",$I116="Light practical (science)",$I116="Light practical (other)",$I116="Heavy practical (workshops)",$I116="Heavy practical (clean)",$I116="Large",$I116="Storage"),$J116=0,$K116=0),"Please update Net Area or Non-net Area",
AND($B116&lt;&gt;"OUT",$J116=0,$I116&lt;&gt;"Non-net",$M116="85% Circulation"),"Net area not recorded for spaces with 85% circulation unusable type",
AND(OR($I116="General",$I116="Open plan/ semi-open general",$I116="Fitted",$I116="Light practical (science)",$I116="Light practical (other)",$I116="Heavy practical (workshops)",$I116="Heavy practical (clean)",$I116="Large",$I116="Storage"),OR($J116=0,ISBLANK($J116))),"Net area not recorded in net spaces",
AND(OR($I116="Non-net",$I116="Outdoor space"),$J116&gt;0),"Net Area Recorded in Non-net space",
AND($I116="General",$J116&gt;90),"This general space is over 90m2, please ensure that this space is entered as separate spaces if it usually used as separate spaces",
AND($I116="Open plan/ semi-open general",$J116&lt;27),"Open plan general space under 27m2",
AND(OR($K116=0,ISBLANK($K116)), $I116="Non-net"),"Non-net area not recorded in non-net space"
),
" ")</f>
        <v xml:space="preserve"> </v>
      </c>
      <c r="M116" s="144"/>
      <c r="N116" s="144"/>
      <c r="O116" s="144"/>
      <c r="P116" s="144"/>
      <c r="Q116" s="144"/>
      <c r="R116" s="171"/>
      <c r="S116" s="147">
        <f>NCA_Calculations!$P$128</f>
        <v>0</v>
      </c>
      <c r="T116" s="147">
        <f>NCA_Calculations!$Q$128</f>
        <v>0</v>
      </c>
      <c r="U116" s="144"/>
      <c r="V116" s="144"/>
      <c r="W116" s="149" t="str" cm="1">
        <f t="array" ref="W116">_xlfn.IFNA(
_xlfn.IFS(
ISBLANK($U116),"Missing space use.",
AND('Establishment details'!$C$14="Secondary",$V116="Classbase"),"Invalid Status type",
AND(OR( $V116="Classbase", $V116="Teaching", $V116="Early years",$V116="SEND resourced"), NOT(ISBLANK($M116))),"Space with status type and unusable type.",
AND($V116= "Classbase",'Establishment details'!$C$22&gt;=10), "Classbase status is only valid in schools with a primary element.",
AND($I116= "Large",$N116 &gt; 3.5), "Large rooms with less than 3.5m height.",
AND(OR($V116="Light practical (science)",$V116="Light practical (science)",$V116="Heavy practical (workshops)", $V116="Heavy practical (clean)"), OR($O116=0,ISBLANK($O116))),"Missing sinks count for light and heavy practical spaces.",
AND($M116 = "Other",ISBLANK($R116)), "Invalid unusable type / missing note for other unusable type."
),
" ")</f>
        <v>Missing space use.</v>
      </c>
    </row>
    <row r="117" spans="2:23" ht="15.75" x14ac:dyDescent="0.25">
      <c r="B117" s="143"/>
      <c r="C117" s="143"/>
      <c r="D117" s="144"/>
      <c r="E117" s="144"/>
      <c r="F117" s="147" t="str" cm="1">
        <f t="array" ref="F117">_xlfn.IFNA(CONCATENATE(_xlfn.IFS($D117="Mezzanine",LEFT($D117,1), $D117="Ground Floor",LEFT($D117,1),$D117="Basment ",LEFT($D117,1), $D117="1st Floor", "0"&amp;LEFT($D117,1), $D117="2nd Floor", "0"&amp;LEFT($D117,1), $D117="3rd Floor", "0"&amp;LEFT($D117,1), $D117="4th Floor", "0"&amp;LEFT($D117,1), $D117="5th Floor", "0"&amp;LEFT($D117,1), $D117="6th Floor", "0"&amp;LEFT($D117,1),$D117="7th Floor", "0"&amp;LEFT($D117,1),$D117="8th Floor", "0"&amp;LEFT($D117,1),$D117="9th Floor", "0"&amp;LEFT($D117,1),$D117="10th Floor", LEFT($D117,2),$D117="11th Floor", LEFT($D117,2),$D117="12th Floor", LEFT($D117,2),$D117="13th Floor", LEFT($D117,2), $D117="Lower Ground", LEFT($D117)&amp;IF(ISNUMBER(FIND(" ",$D117)),MID($D117,FIND(" ",$D117)+1,1),"")&amp;IF(ISNUMBER(FIND(" ",$D117,FIND(" ",$D117)+1)),MID($D117,FIND(" ",$D117,FIND(" ",$D117)+1)+1,1),""),$D117="Upper Ground", LEFT($D117)&amp;IF(ISNUMBER(FIND(" ",$D117)),MID($D117,FIND(" ",$D117)+1,1),"")&amp;IF(ISNUMBER(FIND(" ",$D117,FIND(" ",$D117)+1)),MID($D117,FIND(" ",$D117,FIND(" ",$D117)+1)+1,1),"")),".0",$E117), " ")</f>
        <v xml:space="preserve"> </v>
      </c>
      <c r="G117" s="144"/>
      <c r="H117" s="144"/>
      <c r="I117" s="144"/>
      <c r="J117" s="144"/>
      <c r="K117" s="144"/>
      <c r="L117" s="149" t="str" cm="1">
        <f t="array" ref="L117">_xlfn.IFNA(
_xlfn.IFS(
AND($F117=" ",$G117=" ",$H117=" "),"Please update all three: Surveyor Room Reference, Establishment Room Reference and Establishment Room Name",
AND(OR($I117="General",$I117="Open plan/ semi-open general",$I117="Fitted",$I117="Light practical (science)",$I117="Light practical (other)",$I117="Heavy practical (workshops)",$I117="Heavy practical (clean)",$I117="Large",$I117="Storage"),$J117=0,$K117=0),"Please update Net Area or Non-net Area",
AND($B117&lt;&gt;"OUT",$J117=0,$I117&lt;&gt;"Non-net",$M117="85% Circulation"),"Net area not recorded for spaces with 85% circulation unusable type",
AND(OR($I117="General",$I117="Open plan/ semi-open general",$I117="Fitted",$I117="Light practical (science)",$I117="Light practical (other)",$I117="Heavy practical (workshops)",$I117="Heavy practical (clean)",$I117="Large",$I117="Storage"),OR($J117=0,ISBLANK($J117))),"Net area not recorded in net spaces",
AND(OR($I117="Non-net",$I117="Outdoor space"),$J117&gt;0),"Net Area Recorded in Non-net space",
AND($I117="General",$J117&gt;90),"This general space is over 90m2, please ensure that this space is entered as separate spaces if it usually used as separate spaces",
AND($I117="Open plan/ semi-open general",$J117&lt;27),"Open plan general space under 27m2",
AND(OR($K117=0,ISBLANK($K117)), $I117="Non-net"),"Non-net area not recorded in non-net space"
),
" ")</f>
        <v xml:space="preserve"> </v>
      </c>
      <c r="M117" s="144"/>
      <c r="N117" s="144"/>
      <c r="O117" s="144"/>
      <c r="P117" s="144"/>
      <c r="Q117" s="144"/>
      <c r="R117" s="171"/>
      <c r="S117" s="147">
        <f>NCA_Calculations!$P$129</f>
        <v>0</v>
      </c>
      <c r="T117" s="147">
        <f>NCA_Calculations!$Q$129</f>
        <v>0</v>
      </c>
      <c r="U117" s="144"/>
      <c r="V117" s="144"/>
      <c r="W117" s="149" t="str" cm="1">
        <f t="array" ref="W117">_xlfn.IFNA(
_xlfn.IFS(
ISBLANK($U117),"Missing space use.",
AND('Establishment details'!$C$14="Secondary",$V117="Classbase"),"Invalid Status type",
AND(OR( $V117="Classbase", $V117="Teaching", $V117="Early years",$V117="SEND resourced"), NOT(ISBLANK($M117))),"Space with status type and unusable type.",
AND($V117= "Classbase",'Establishment details'!$C$22&gt;=10), "Classbase status is only valid in schools with a primary element.",
AND($I117= "Large",$N117 &gt; 3.5), "Large rooms with less than 3.5m height.",
AND(OR($V117="Light practical (science)",$V117="Light practical (science)",$V117="Heavy practical (workshops)", $V117="Heavy practical (clean)"), OR($O117=0,ISBLANK($O117))),"Missing sinks count for light and heavy practical spaces.",
AND($M117 = "Other",ISBLANK($R117)), "Invalid unusable type / missing note for other unusable type."
),
" ")</f>
        <v>Missing space use.</v>
      </c>
    </row>
    <row r="118" spans="2:23" ht="15.75" x14ac:dyDescent="0.25">
      <c r="B118" s="143"/>
      <c r="C118" s="143"/>
      <c r="D118" s="144"/>
      <c r="E118" s="144"/>
      <c r="F118" s="147" t="str" cm="1">
        <f t="array" ref="F118">_xlfn.IFNA(CONCATENATE(_xlfn.IFS($D118="Mezzanine",LEFT($D118,1), $D118="Ground Floor",LEFT($D118,1),$D118="Basment ",LEFT($D118,1), $D118="1st Floor", "0"&amp;LEFT($D118,1), $D118="2nd Floor", "0"&amp;LEFT($D118,1), $D118="3rd Floor", "0"&amp;LEFT($D118,1), $D118="4th Floor", "0"&amp;LEFT($D118,1), $D118="5th Floor", "0"&amp;LEFT($D118,1), $D118="6th Floor", "0"&amp;LEFT($D118,1),$D118="7th Floor", "0"&amp;LEFT($D118,1),$D118="8th Floor", "0"&amp;LEFT($D118,1),$D118="9th Floor", "0"&amp;LEFT($D118,1),$D118="10th Floor", LEFT($D118,2),$D118="11th Floor", LEFT($D118,2),$D118="12th Floor", LEFT($D118,2),$D118="13th Floor", LEFT($D118,2), $D118="Lower Ground", LEFT($D118)&amp;IF(ISNUMBER(FIND(" ",$D118)),MID($D118,FIND(" ",$D118)+1,1),"")&amp;IF(ISNUMBER(FIND(" ",$D118,FIND(" ",$D118)+1)),MID($D118,FIND(" ",$D118,FIND(" ",$D118)+1)+1,1),""),$D118="Upper Ground", LEFT($D118)&amp;IF(ISNUMBER(FIND(" ",$D118)),MID($D118,FIND(" ",$D118)+1,1),"")&amp;IF(ISNUMBER(FIND(" ",$D118,FIND(" ",$D118)+1)),MID($D118,FIND(" ",$D118,FIND(" ",$D118)+1)+1,1),"")),".0",$E118), " ")</f>
        <v xml:space="preserve"> </v>
      </c>
      <c r="G118" s="144"/>
      <c r="H118" s="144"/>
      <c r="I118" s="144"/>
      <c r="J118" s="144"/>
      <c r="K118" s="144"/>
      <c r="L118" s="149" t="str" cm="1">
        <f t="array" ref="L118">_xlfn.IFNA(
_xlfn.IFS(
AND($F118=" ",$G118=" ",$H118=" "),"Please update all three: Surveyor Room Reference, Establishment Room Reference and Establishment Room Name",
AND(OR($I118="General",$I118="Open plan/ semi-open general",$I118="Fitted",$I118="Light practical (science)",$I118="Light practical (other)",$I118="Heavy practical (workshops)",$I118="Heavy practical (clean)",$I118="Large",$I118="Storage"),$J118=0,$K118=0),"Please update Net Area or Non-net Area",
AND($B118&lt;&gt;"OUT",$J118=0,$I118&lt;&gt;"Non-net",$M118="85% Circulation"),"Net area not recorded for spaces with 85% circulation unusable type",
AND(OR($I118="General",$I118="Open plan/ semi-open general",$I118="Fitted",$I118="Light practical (science)",$I118="Light practical (other)",$I118="Heavy practical (workshops)",$I118="Heavy practical (clean)",$I118="Large",$I118="Storage"),OR($J118=0,ISBLANK($J118))),"Net area not recorded in net spaces",
AND(OR($I118="Non-net",$I118="Outdoor space"),$J118&gt;0),"Net Area Recorded in Non-net space",
AND($I118="General",$J118&gt;90),"This general space is over 90m2, please ensure that this space is entered as separate spaces if it usually used as separate spaces",
AND($I118="Open plan/ semi-open general",$J118&lt;27),"Open plan general space under 27m2",
AND(OR($K118=0,ISBLANK($K118)), $I118="Non-net"),"Non-net area not recorded in non-net space"
),
" ")</f>
        <v xml:space="preserve"> </v>
      </c>
      <c r="M118" s="144"/>
      <c r="N118" s="144"/>
      <c r="O118" s="144"/>
      <c r="P118" s="144"/>
      <c r="Q118" s="144"/>
      <c r="R118" s="171"/>
      <c r="S118" s="147">
        <f>NCA_Calculations!$P$130</f>
        <v>0</v>
      </c>
      <c r="T118" s="147">
        <f>NCA_Calculations!$Q$130</f>
        <v>0</v>
      </c>
      <c r="U118" s="144"/>
      <c r="V118" s="144"/>
      <c r="W118" s="149" t="str" cm="1">
        <f t="array" ref="W118">_xlfn.IFNA(
_xlfn.IFS(
ISBLANK($U118),"Missing space use.",
AND('Establishment details'!$C$14="Secondary",$V118="Classbase"),"Invalid Status type",
AND(OR( $V118="Classbase", $V118="Teaching", $V118="Early years",$V118="SEND resourced"), NOT(ISBLANK($M118))),"Space with status type and unusable type.",
AND($V118= "Classbase",'Establishment details'!$C$22&gt;=10), "Classbase status is only valid in schools with a primary element.",
AND($I118= "Large",$N118 &gt; 3.5), "Large rooms with less than 3.5m height.",
AND(OR($V118="Light practical (science)",$V118="Light practical (science)",$V118="Heavy practical (workshops)", $V118="Heavy practical (clean)"), OR($O118=0,ISBLANK($O118))),"Missing sinks count for light and heavy practical spaces.",
AND($M118 = "Other",ISBLANK($R118)), "Invalid unusable type / missing note for other unusable type."
),
" ")</f>
        <v>Missing space use.</v>
      </c>
    </row>
    <row r="119" spans="2:23" ht="15.75" x14ac:dyDescent="0.25">
      <c r="B119" s="143"/>
      <c r="C119" s="143"/>
      <c r="D119" s="144"/>
      <c r="E119" s="144"/>
      <c r="F119" s="147" t="str" cm="1">
        <f t="array" ref="F119">_xlfn.IFNA(CONCATENATE(_xlfn.IFS($D119="Mezzanine",LEFT($D119,1), $D119="Ground Floor",LEFT($D119,1),$D119="Basment ",LEFT($D119,1), $D119="1st Floor", "0"&amp;LEFT($D119,1), $D119="2nd Floor", "0"&amp;LEFT($D119,1), $D119="3rd Floor", "0"&amp;LEFT($D119,1), $D119="4th Floor", "0"&amp;LEFT($D119,1), $D119="5th Floor", "0"&amp;LEFT($D119,1), $D119="6th Floor", "0"&amp;LEFT($D119,1),$D119="7th Floor", "0"&amp;LEFT($D119,1),$D119="8th Floor", "0"&amp;LEFT($D119,1),$D119="9th Floor", "0"&amp;LEFT($D119,1),$D119="10th Floor", LEFT($D119,2),$D119="11th Floor", LEFT($D119,2),$D119="12th Floor", LEFT($D119,2),$D119="13th Floor", LEFT($D119,2), $D119="Lower Ground", LEFT($D119)&amp;IF(ISNUMBER(FIND(" ",$D119)),MID($D119,FIND(" ",$D119)+1,1),"")&amp;IF(ISNUMBER(FIND(" ",$D119,FIND(" ",$D119)+1)),MID($D119,FIND(" ",$D119,FIND(" ",$D119)+1)+1,1),""),$D119="Upper Ground", LEFT($D119)&amp;IF(ISNUMBER(FIND(" ",$D119)),MID($D119,FIND(" ",$D119)+1,1),"")&amp;IF(ISNUMBER(FIND(" ",$D119,FIND(" ",$D119)+1)),MID($D119,FIND(" ",$D119,FIND(" ",$D119)+1)+1,1),"")),".0",$E119), " ")</f>
        <v xml:space="preserve"> </v>
      </c>
      <c r="G119" s="144"/>
      <c r="H119" s="144"/>
      <c r="I119" s="144"/>
      <c r="J119" s="144"/>
      <c r="K119" s="144"/>
      <c r="L119" s="149" t="str" cm="1">
        <f t="array" ref="L119">_xlfn.IFNA(
_xlfn.IFS(
AND($F119=" ",$G119=" ",$H119=" "),"Please update all three: Surveyor Room Reference, Establishment Room Reference and Establishment Room Name",
AND(OR($I119="General",$I119="Open plan/ semi-open general",$I119="Fitted",$I119="Light practical (science)",$I119="Light practical (other)",$I119="Heavy practical (workshops)",$I119="Heavy practical (clean)",$I119="Large",$I119="Storage"),$J119=0,$K119=0),"Please update Net Area or Non-net Area",
AND($B119&lt;&gt;"OUT",$J119=0,$I119&lt;&gt;"Non-net",$M119="85% Circulation"),"Net area not recorded for spaces with 85% circulation unusable type",
AND(OR($I119="General",$I119="Open plan/ semi-open general",$I119="Fitted",$I119="Light practical (science)",$I119="Light practical (other)",$I119="Heavy practical (workshops)",$I119="Heavy practical (clean)",$I119="Large",$I119="Storage"),OR($J119=0,ISBLANK($J119))),"Net area not recorded in net spaces",
AND(OR($I119="Non-net",$I119="Outdoor space"),$J119&gt;0),"Net Area Recorded in Non-net space",
AND($I119="General",$J119&gt;90),"This general space is over 90m2, please ensure that this space is entered as separate spaces if it usually used as separate spaces",
AND($I119="Open plan/ semi-open general",$J119&lt;27),"Open plan general space under 27m2",
AND(OR($K119=0,ISBLANK($K119)), $I119="Non-net"),"Non-net area not recorded in non-net space"
),
" ")</f>
        <v xml:space="preserve"> </v>
      </c>
      <c r="M119" s="144"/>
      <c r="N119" s="144"/>
      <c r="O119" s="144"/>
      <c r="P119" s="144"/>
      <c r="Q119" s="144"/>
      <c r="R119" s="171"/>
      <c r="S119" s="147">
        <f>NCA_Calculations!$P$131</f>
        <v>0</v>
      </c>
      <c r="T119" s="147">
        <f>NCA_Calculations!$Q$131</f>
        <v>0</v>
      </c>
      <c r="U119" s="144"/>
      <c r="V119" s="144"/>
      <c r="W119" s="149" t="str" cm="1">
        <f t="array" ref="W119">_xlfn.IFNA(
_xlfn.IFS(
ISBLANK($U119),"Missing space use.",
AND('Establishment details'!$C$14="Secondary",$V119="Classbase"),"Invalid Status type",
AND(OR( $V119="Classbase", $V119="Teaching", $V119="Early years",$V119="SEND resourced"), NOT(ISBLANK($M119))),"Space with status type and unusable type.",
AND($V119= "Classbase",'Establishment details'!$C$22&gt;=10), "Classbase status is only valid in schools with a primary element.",
AND($I119= "Large",$N119 &gt; 3.5), "Large rooms with less than 3.5m height.",
AND(OR($V119="Light practical (science)",$V119="Light practical (science)",$V119="Heavy practical (workshops)", $V119="Heavy practical (clean)"), OR($O119=0,ISBLANK($O119))),"Missing sinks count for light and heavy practical spaces.",
AND($M119 = "Other",ISBLANK($R119)), "Invalid unusable type / missing note for other unusable type."
),
" ")</f>
        <v>Missing space use.</v>
      </c>
    </row>
    <row r="120" spans="2:23" ht="15.75" x14ac:dyDescent="0.25">
      <c r="B120" s="143"/>
      <c r="C120" s="143"/>
      <c r="D120" s="144"/>
      <c r="E120" s="144"/>
      <c r="F120" s="147" t="str" cm="1">
        <f t="array" ref="F120">_xlfn.IFNA(CONCATENATE(_xlfn.IFS($D120="Mezzanine",LEFT($D120,1), $D120="Ground Floor",LEFT($D120,1),$D120="Basment ",LEFT($D120,1), $D120="1st Floor", "0"&amp;LEFT($D120,1), $D120="2nd Floor", "0"&amp;LEFT($D120,1), $D120="3rd Floor", "0"&amp;LEFT($D120,1), $D120="4th Floor", "0"&amp;LEFT($D120,1), $D120="5th Floor", "0"&amp;LEFT($D120,1), $D120="6th Floor", "0"&amp;LEFT($D120,1),$D120="7th Floor", "0"&amp;LEFT($D120,1),$D120="8th Floor", "0"&amp;LEFT($D120,1),$D120="9th Floor", "0"&amp;LEFT($D120,1),$D120="10th Floor", LEFT($D120,2),$D120="11th Floor", LEFT($D120,2),$D120="12th Floor", LEFT($D120,2),$D120="13th Floor", LEFT($D120,2), $D120="Lower Ground", LEFT($D120)&amp;IF(ISNUMBER(FIND(" ",$D120)),MID($D120,FIND(" ",$D120)+1,1),"")&amp;IF(ISNUMBER(FIND(" ",$D120,FIND(" ",$D120)+1)),MID($D120,FIND(" ",$D120,FIND(" ",$D120)+1)+1,1),""),$D120="Upper Ground", LEFT($D120)&amp;IF(ISNUMBER(FIND(" ",$D120)),MID($D120,FIND(" ",$D120)+1,1),"")&amp;IF(ISNUMBER(FIND(" ",$D120,FIND(" ",$D120)+1)),MID($D120,FIND(" ",$D120,FIND(" ",$D120)+1)+1,1),"")),".0",$E120), " ")</f>
        <v xml:space="preserve"> </v>
      </c>
      <c r="G120" s="144"/>
      <c r="H120" s="144"/>
      <c r="I120" s="144"/>
      <c r="J120" s="144"/>
      <c r="K120" s="144"/>
      <c r="L120" s="149" t="str" cm="1">
        <f t="array" ref="L120">_xlfn.IFNA(
_xlfn.IFS(
AND($F120=" ",$G120=" ",$H120=" "),"Please update all three: Surveyor Room Reference, Establishment Room Reference and Establishment Room Name",
AND(OR($I120="General",$I120="Open plan/ semi-open general",$I120="Fitted",$I120="Light practical (science)",$I120="Light practical (other)",$I120="Heavy practical (workshops)",$I120="Heavy practical (clean)",$I120="Large",$I120="Storage"),$J120=0,$K120=0),"Please update Net Area or Non-net Area",
AND($B120&lt;&gt;"OUT",$J120=0,$I120&lt;&gt;"Non-net",$M120="85% Circulation"),"Net area not recorded for spaces with 85% circulation unusable type",
AND(OR($I120="General",$I120="Open plan/ semi-open general",$I120="Fitted",$I120="Light practical (science)",$I120="Light practical (other)",$I120="Heavy practical (workshops)",$I120="Heavy practical (clean)",$I120="Large",$I120="Storage"),OR($J120=0,ISBLANK($J120))),"Net area not recorded in net spaces",
AND(OR($I120="Non-net",$I120="Outdoor space"),$J120&gt;0),"Net Area Recorded in Non-net space",
AND($I120="General",$J120&gt;90),"This general space is over 90m2, please ensure that this space is entered as separate spaces if it usually used as separate spaces",
AND($I120="Open plan/ semi-open general",$J120&lt;27),"Open plan general space under 27m2",
AND(OR($K120=0,ISBLANK($K120)), $I120="Non-net"),"Non-net area not recorded in non-net space"
),
" ")</f>
        <v xml:space="preserve"> </v>
      </c>
      <c r="M120" s="144"/>
      <c r="N120" s="144"/>
      <c r="O120" s="144"/>
      <c r="P120" s="144"/>
      <c r="Q120" s="144"/>
      <c r="R120" s="171"/>
      <c r="S120" s="147">
        <f>NCA_Calculations!$P$132</f>
        <v>0</v>
      </c>
      <c r="T120" s="147">
        <f>NCA_Calculations!$Q$132</f>
        <v>0</v>
      </c>
      <c r="U120" s="144"/>
      <c r="V120" s="144"/>
      <c r="W120" s="149" t="str" cm="1">
        <f t="array" ref="W120">_xlfn.IFNA(
_xlfn.IFS(
ISBLANK($U120),"Missing space use.",
AND('Establishment details'!$C$14="Secondary",$V120="Classbase"),"Invalid Status type",
AND(OR( $V120="Classbase", $V120="Teaching", $V120="Early years",$V120="SEND resourced"), NOT(ISBLANK($M120))),"Space with status type and unusable type.",
AND($V120= "Classbase",'Establishment details'!$C$22&gt;=10), "Classbase status is only valid in schools with a primary element.",
AND($I120= "Large",$N120 &gt; 3.5), "Large rooms with less than 3.5m height.",
AND(OR($V120="Light practical (science)",$V120="Light practical (science)",$V120="Heavy practical (workshops)", $V120="Heavy practical (clean)"), OR($O120=0,ISBLANK($O120))),"Missing sinks count for light and heavy practical spaces.",
AND($M120 = "Other",ISBLANK($R120)), "Invalid unusable type / missing note for other unusable type."
),
" ")</f>
        <v>Missing space use.</v>
      </c>
    </row>
    <row r="121" spans="2:23" ht="15.75" x14ac:dyDescent="0.25">
      <c r="B121" s="143"/>
      <c r="C121" s="143"/>
      <c r="D121" s="144"/>
      <c r="E121" s="144"/>
      <c r="F121" s="147" t="str" cm="1">
        <f t="array" ref="F121">_xlfn.IFNA(CONCATENATE(_xlfn.IFS($D121="Mezzanine",LEFT($D121,1), $D121="Ground Floor",LEFT($D121,1),$D121="Basment ",LEFT($D121,1), $D121="1st Floor", "0"&amp;LEFT($D121,1), $D121="2nd Floor", "0"&amp;LEFT($D121,1), $D121="3rd Floor", "0"&amp;LEFT($D121,1), $D121="4th Floor", "0"&amp;LEFT($D121,1), $D121="5th Floor", "0"&amp;LEFT($D121,1), $D121="6th Floor", "0"&amp;LEFT($D121,1),$D121="7th Floor", "0"&amp;LEFT($D121,1),$D121="8th Floor", "0"&amp;LEFT($D121,1),$D121="9th Floor", "0"&amp;LEFT($D121,1),$D121="10th Floor", LEFT($D121,2),$D121="11th Floor", LEFT($D121,2),$D121="12th Floor", LEFT($D121,2),$D121="13th Floor", LEFT($D121,2), $D121="Lower Ground", LEFT($D121)&amp;IF(ISNUMBER(FIND(" ",$D121)),MID($D121,FIND(" ",$D121)+1,1),"")&amp;IF(ISNUMBER(FIND(" ",$D121,FIND(" ",$D121)+1)),MID($D121,FIND(" ",$D121,FIND(" ",$D121)+1)+1,1),""),$D121="Upper Ground", LEFT($D121)&amp;IF(ISNUMBER(FIND(" ",$D121)),MID($D121,FIND(" ",$D121)+1,1),"")&amp;IF(ISNUMBER(FIND(" ",$D121,FIND(" ",$D121)+1)),MID($D121,FIND(" ",$D121,FIND(" ",$D121)+1)+1,1),"")),".0",$E121), " ")</f>
        <v xml:space="preserve"> </v>
      </c>
      <c r="G121" s="144"/>
      <c r="H121" s="144"/>
      <c r="I121" s="144"/>
      <c r="J121" s="144"/>
      <c r="K121" s="144"/>
      <c r="L121" s="149" t="str" cm="1">
        <f t="array" ref="L121">_xlfn.IFNA(
_xlfn.IFS(
AND($F121=" ",$G121=" ",$H121=" "),"Please update all three: Surveyor Room Reference, Establishment Room Reference and Establishment Room Name",
AND(OR($I121="General",$I121="Open plan/ semi-open general",$I121="Fitted",$I121="Light practical (science)",$I121="Light practical (other)",$I121="Heavy practical (workshops)",$I121="Heavy practical (clean)",$I121="Large",$I121="Storage"),$J121=0,$K121=0),"Please update Net Area or Non-net Area",
AND($B121&lt;&gt;"OUT",$J121=0,$I121&lt;&gt;"Non-net",$M121="85% Circulation"),"Net area not recorded for spaces with 85% circulation unusable type",
AND(OR($I121="General",$I121="Open plan/ semi-open general",$I121="Fitted",$I121="Light practical (science)",$I121="Light practical (other)",$I121="Heavy practical (workshops)",$I121="Heavy practical (clean)",$I121="Large",$I121="Storage"),OR($J121=0,ISBLANK($J121))),"Net area not recorded in net spaces",
AND(OR($I121="Non-net",$I121="Outdoor space"),$J121&gt;0),"Net Area Recorded in Non-net space",
AND($I121="General",$J121&gt;90),"This general space is over 90m2, please ensure that this space is entered as separate spaces if it usually used as separate spaces",
AND($I121="Open plan/ semi-open general",$J121&lt;27),"Open plan general space under 27m2",
AND(OR($K121=0,ISBLANK($K121)), $I121="Non-net"),"Non-net area not recorded in non-net space"
),
" ")</f>
        <v xml:space="preserve"> </v>
      </c>
      <c r="M121" s="144"/>
      <c r="N121" s="144"/>
      <c r="O121" s="144"/>
      <c r="P121" s="144"/>
      <c r="Q121" s="144"/>
      <c r="R121" s="171"/>
      <c r="S121" s="147">
        <f>NCA_Calculations!$P$133</f>
        <v>0</v>
      </c>
      <c r="T121" s="147">
        <f>NCA_Calculations!$Q$133</f>
        <v>0</v>
      </c>
      <c r="U121" s="144"/>
      <c r="V121" s="144"/>
      <c r="W121" s="149" t="str" cm="1">
        <f t="array" ref="W121">_xlfn.IFNA(
_xlfn.IFS(
ISBLANK($U121),"Missing space use.",
AND('Establishment details'!$C$14="Secondary",$V121="Classbase"),"Invalid Status type",
AND(OR( $V121="Classbase", $V121="Teaching", $V121="Early years",$V121="SEND resourced"), NOT(ISBLANK($M121))),"Space with status type and unusable type.",
AND($V121= "Classbase",'Establishment details'!$C$22&gt;=10), "Classbase status is only valid in schools with a primary element.",
AND($I121= "Large",$N121 &gt; 3.5), "Large rooms with less than 3.5m height.",
AND(OR($V121="Light practical (science)",$V121="Light practical (science)",$V121="Heavy practical (workshops)", $V121="Heavy practical (clean)"), OR($O121=0,ISBLANK($O121))),"Missing sinks count for light and heavy practical spaces.",
AND($M121 = "Other",ISBLANK($R121)), "Invalid unusable type / missing note for other unusable type."
),
" ")</f>
        <v>Missing space use.</v>
      </c>
    </row>
    <row r="122" spans="2:23" ht="15.75" x14ac:dyDescent="0.25">
      <c r="B122" s="143"/>
      <c r="C122" s="143"/>
      <c r="D122" s="144"/>
      <c r="E122" s="144"/>
      <c r="F122" s="147" t="str" cm="1">
        <f t="array" ref="F122">_xlfn.IFNA(CONCATENATE(_xlfn.IFS($D122="Mezzanine",LEFT($D122,1), $D122="Ground Floor",LEFT($D122,1),$D122="Basment ",LEFT($D122,1), $D122="1st Floor", "0"&amp;LEFT($D122,1), $D122="2nd Floor", "0"&amp;LEFT($D122,1), $D122="3rd Floor", "0"&amp;LEFT($D122,1), $D122="4th Floor", "0"&amp;LEFT($D122,1), $D122="5th Floor", "0"&amp;LEFT($D122,1), $D122="6th Floor", "0"&amp;LEFT($D122,1),$D122="7th Floor", "0"&amp;LEFT($D122,1),$D122="8th Floor", "0"&amp;LEFT($D122,1),$D122="9th Floor", "0"&amp;LEFT($D122,1),$D122="10th Floor", LEFT($D122,2),$D122="11th Floor", LEFT($D122,2),$D122="12th Floor", LEFT($D122,2),$D122="13th Floor", LEFT($D122,2), $D122="Lower Ground", LEFT($D122)&amp;IF(ISNUMBER(FIND(" ",$D122)),MID($D122,FIND(" ",$D122)+1,1),"")&amp;IF(ISNUMBER(FIND(" ",$D122,FIND(" ",$D122)+1)),MID($D122,FIND(" ",$D122,FIND(" ",$D122)+1)+1,1),""),$D122="Upper Ground", LEFT($D122)&amp;IF(ISNUMBER(FIND(" ",$D122)),MID($D122,FIND(" ",$D122)+1,1),"")&amp;IF(ISNUMBER(FIND(" ",$D122,FIND(" ",$D122)+1)),MID($D122,FIND(" ",$D122,FIND(" ",$D122)+1)+1,1),"")),".0",$E122), " ")</f>
        <v xml:space="preserve"> </v>
      </c>
      <c r="G122" s="144"/>
      <c r="H122" s="144"/>
      <c r="I122" s="144"/>
      <c r="J122" s="144"/>
      <c r="K122" s="144"/>
      <c r="L122" s="149" t="str" cm="1">
        <f t="array" ref="L122">_xlfn.IFNA(
_xlfn.IFS(
AND($F122=" ",$G122=" ",$H122=" "),"Please update all three: Surveyor Room Reference, Establishment Room Reference and Establishment Room Name",
AND(OR($I122="General",$I122="Open plan/ semi-open general",$I122="Fitted",$I122="Light practical (science)",$I122="Light practical (other)",$I122="Heavy practical (workshops)",$I122="Heavy practical (clean)",$I122="Large",$I122="Storage"),$J122=0,$K122=0),"Please update Net Area or Non-net Area",
AND($B122&lt;&gt;"OUT",$J122=0,$I122&lt;&gt;"Non-net",$M122="85% Circulation"),"Net area not recorded for spaces with 85% circulation unusable type",
AND(OR($I122="General",$I122="Open plan/ semi-open general",$I122="Fitted",$I122="Light practical (science)",$I122="Light practical (other)",$I122="Heavy practical (workshops)",$I122="Heavy practical (clean)",$I122="Large",$I122="Storage"),OR($J122=0,ISBLANK($J122))),"Net area not recorded in net spaces",
AND(OR($I122="Non-net",$I122="Outdoor space"),$J122&gt;0),"Net Area Recorded in Non-net space",
AND($I122="General",$J122&gt;90),"This general space is over 90m2, please ensure that this space is entered as separate spaces if it usually used as separate spaces",
AND($I122="Open plan/ semi-open general",$J122&lt;27),"Open plan general space under 27m2",
AND(OR($K122=0,ISBLANK($K122)), $I122="Non-net"),"Non-net area not recorded in non-net space"
),
" ")</f>
        <v xml:space="preserve"> </v>
      </c>
      <c r="M122" s="144"/>
      <c r="N122" s="144"/>
      <c r="O122" s="144"/>
      <c r="P122" s="144"/>
      <c r="Q122" s="144"/>
      <c r="R122" s="171"/>
      <c r="S122" s="147">
        <f>NCA_Calculations!$P$134</f>
        <v>0</v>
      </c>
      <c r="T122" s="147">
        <f>NCA_Calculations!$Q$134</f>
        <v>0</v>
      </c>
      <c r="U122" s="144"/>
      <c r="V122" s="144"/>
      <c r="W122" s="149" t="str" cm="1">
        <f t="array" ref="W122">_xlfn.IFNA(
_xlfn.IFS(
ISBLANK($U122),"Missing space use.",
AND('Establishment details'!$C$14="Secondary",$V122="Classbase"),"Invalid Status type",
AND(OR( $V122="Classbase", $V122="Teaching", $V122="Early years",$V122="SEND resourced"), NOT(ISBLANK($M122))),"Space with status type and unusable type.",
AND($V122= "Classbase",'Establishment details'!$C$22&gt;=10), "Classbase status is only valid in schools with a primary element.",
AND($I122= "Large",$N122 &gt; 3.5), "Large rooms with less than 3.5m height.",
AND(OR($V122="Light practical (science)",$V122="Light practical (science)",$V122="Heavy practical (workshops)", $V122="Heavy practical (clean)"), OR($O122=0,ISBLANK($O122))),"Missing sinks count for light and heavy practical spaces.",
AND($M122 = "Other",ISBLANK($R122)), "Invalid unusable type / missing note for other unusable type."
),
" ")</f>
        <v>Missing space use.</v>
      </c>
    </row>
    <row r="123" spans="2:23" ht="15.75" x14ac:dyDescent="0.25">
      <c r="B123" s="143"/>
      <c r="C123" s="143"/>
      <c r="D123" s="144"/>
      <c r="E123" s="144"/>
      <c r="F123" s="147" t="str" cm="1">
        <f t="array" ref="F123">_xlfn.IFNA(CONCATENATE(_xlfn.IFS($D123="Mezzanine",LEFT($D123,1), $D123="Ground Floor",LEFT($D123,1),$D123="Basment ",LEFT($D123,1), $D123="1st Floor", "0"&amp;LEFT($D123,1), $D123="2nd Floor", "0"&amp;LEFT($D123,1), $D123="3rd Floor", "0"&amp;LEFT($D123,1), $D123="4th Floor", "0"&amp;LEFT($D123,1), $D123="5th Floor", "0"&amp;LEFT($D123,1), $D123="6th Floor", "0"&amp;LEFT($D123,1),$D123="7th Floor", "0"&amp;LEFT($D123,1),$D123="8th Floor", "0"&amp;LEFT($D123,1),$D123="9th Floor", "0"&amp;LEFT($D123,1),$D123="10th Floor", LEFT($D123,2),$D123="11th Floor", LEFT($D123,2),$D123="12th Floor", LEFT($D123,2),$D123="13th Floor", LEFT($D123,2), $D123="Lower Ground", LEFT($D123)&amp;IF(ISNUMBER(FIND(" ",$D123)),MID($D123,FIND(" ",$D123)+1,1),"")&amp;IF(ISNUMBER(FIND(" ",$D123,FIND(" ",$D123)+1)),MID($D123,FIND(" ",$D123,FIND(" ",$D123)+1)+1,1),""),$D123="Upper Ground", LEFT($D123)&amp;IF(ISNUMBER(FIND(" ",$D123)),MID($D123,FIND(" ",$D123)+1,1),"")&amp;IF(ISNUMBER(FIND(" ",$D123,FIND(" ",$D123)+1)),MID($D123,FIND(" ",$D123,FIND(" ",$D123)+1)+1,1),"")),".0",$E123), " ")</f>
        <v xml:space="preserve"> </v>
      </c>
      <c r="G123" s="144"/>
      <c r="H123" s="144"/>
      <c r="I123" s="144"/>
      <c r="J123" s="144"/>
      <c r="K123" s="144"/>
      <c r="L123" s="149" t="str" cm="1">
        <f t="array" ref="L123">_xlfn.IFNA(
_xlfn.IFS(
AND($F123=" ",$G123=" ",$H123=" "),"Please update all three: Surveyor Room Reference, Establishment Room Reference and Establishment Room Name",
AND(OR($I123="General",$I123="Open plan/ semi-open general",$I123="Fitted",$I123="Light practical (science)",$I123="Light practical (other)",$I123="Heavy practical (workshops)",$I123="Heavy practical (clean)",$I123="Large",$I123="Storage"),$J123=0,$K123=0),"Please update Net Area or Non-net Area",
AND($B123&lt;&gt;"OUT",$J123=0,$I123&lt;&gt;"Non-net",$M123="85% Circulation"),"Net area not recorded for spaces with 85% circulation unusable type",
AND(OR($I123="General",$I123="Open plan/ semi-open general",$I123="Fitted",$I123="Light practical (science)",$I123="Light practical (other)",$I123="Heavy practical (workshops)",$I123="Heavy practical (clean)",$I123="Large",$I123="Storage"),OR($J123=0,ISBLANK($J123))),"Net area not recorded in net spaces",
AND(OR($I123="Non-net",$I123="Outdoor space"),$J123&gt;0),"Net Area Recorded in Non-net space",
AND($I123="General",$J123&gt;90),"This general space is over 90m2, please ensure that this space is entered as separate spaces if it usually used as separate spaces",
AND($I123="Open plan/ semi-open general",$J123&lt;27),"Open plan general space under 27m2",
AND(OR($K123=0,ISBLANK($K123)), $I123="Non-net"),"Non-net area not recorded in non-net space"
),
" ")</f>
        <v xml:space="preserve"> </v>
      </c>
      <c r="M123" s="144"/>
      <c r="N123" s="144"/>
      <c r="O123" s="144"/>
      <c r="P123" s="144"/>
      <c r="Q123" s="144"/>
      <c r="R123" s="171"/>
      <c r="S123" s="147">
        <f>NCA_Calculations!$P$135</f>
        <v>0</v>
      </c>
      <c r="T123" s="147">
        <f>NCA_Calculations!$Q$135</f>
        <v>0</v>
      </c>
      <c r="U123" s="144"/>
      <c r="V123" s="144"/>
      <c r="W123" s="149" t="str" cm="1">
        <f t="array" ref="W123">_xlfn.IFNA(
_xlfn.IFS(
ISBLANK($U123),"Missing space use.",
AND('Establishment details'!$C$14="Secondary",$V123="Classbase"),"Invalid Status type",
AND(OR( $V123="Classbase", $V123="Teaching", $V123="Early years",$V123="SEND resourced"), NOT(ISBLANK($M123))),"Space with status type and unusable type.",
AND($V123= "Classbase",'Establishment details'!$C$22&gt;=10), "Classbase status is only valid in schools with a primary element.",
AND($I123= "Large",$N123 &gt; 3.5), "Large rooms with less than 3.5m height.",
AND(OR($V123="Light practical (science)",$V123="Light practical (science)",$V123="Heavy practical (workshops)", $V123="Heavy practical (clean)"), OR($O123=0,ISBLANK($O123))),"Missing sinks count for light and heavy practical spaces.",
AND($M123 = "Other",ISBLANK($R123)), "Invalid unusable type / missing note for other unusable type."
),
" ")</f>
        <v>Missing space use.</v>
      </c>
    </row>
    <row r="124" spans="2:23" ht="15.75" x14ac:dyDescent="0.25">
      <c r="B124" s="143"/>
      <c r="C124" s="143"/>
      <c r="D124" s="144"/>
      <c r="E124" s="144"/>
      <c r="F124" s="147" t="str" cm="1">
        <f t="array" ref="F124">_xlfn.IFNA(CONCATENATE(_xlfn.IFS($D124="Mezzanine",LEFT($D124,1), $D124="Ground Floor",LEFT($D124,1),$D124="Basment ",LEFT($D124,1), $D124="1st Floor", "0"&amp;LEFT($D124,1), $D124="2nd Floor", "0"&amp;LEFT($D124,1), $D124="3rd Floor", "0"&amp;LEFT($D124,1), $D124="4th Floor", "0"&amp;LEFT($D124,1), $D124="5th Floor", "0"&amp;LEFT($D124,1), $D124="6th Floor", "0"&amp;LEFT($D124,1),$D124="7th Floor", "0"&amp;LEFT($D124,1),$D124="8th Floor", "0"&amp;LEFT($D124,1),$D124="9th Floor", "0"&amp;LEFT($D124,1),$D124="10th Floor", LEFT($D124,2),$D124="11th Floor", LEFT($D124,2),$D124="12th Floor", LEFT($D124,2),$D124="13th Floor", LEFT($D124,2), $D124="Lower Ground", LEFT($D124)&amp;IF(ISNUMBER(FIND(" ",$D124)),MID($D124,FIND(" ",$D124)+1,1),"")&amp;IF(ISNUMBER(FIND(" ",$D124,FIND(" ",$D124)+1)),MID($D124,FIND(" ",$D124,FIND(" ",$D124)+1)+1,1),""),$D124="Upper Ground", LEFT($D124)&amp;IF(ISNUMBER(FIND(" ",$D124)),MID($D124,FIND(" ",$D124)+1,1),"")&amp;IF(ISNUMBER(FIND(" ",$D124,FIND(" ",$D124)+1)),MID($D124,FIND(" ",$D124,FIND(" ",$D124)+1)+1,1),"")),".0",$E124), " ")</f>
        <v xml:space="preserve"> </v>
      </c>
      <c r="G124" s="144"/>
      <c r="H124" s="144"/>
      <c r="I124" s="144"/>
      <c r="J124" s="144"/>
      <c r="K124" s="144"/>
      <c r="L124" s="149" t="str" cm="1">
        <f t="array" ref="L124">_xlfn.IFNA(
_xlfn.IFS(
AND($F124=" ",$G124=" ",$H124=" "),"Please update all three: Surveyor Room Reference, Establishment Room Reference and Establishment Room Name",
AND(OR($I124="General",$I124="Open plan/ semi-open general",$I124="Fitted",$I124="Light practical (science)",$I124="Light practical (other)",$I124="Heavy practical (workshops)",$I124="Heavy practical (clean)",$I124="Large",$I124="Storage"),$J124=0,$K124=0),"Please update Net Area or Non-net Area",
AND($B124&lt;&gt;"OUT",$J124=0,$I124&lt;&gt;"Non-net",$M124="85% Circulation"),"Net area not recorded for spaces with 85% circulation unusable type",
AND(OR($I124="General",$I124="Open plan/ semi-open general",$I124="Fitted",$I124="Light practical (science)",$I124="Light practical (other)",$I124="Heavy practical (workshops)",$I124="Heavy practical (clean)",$I124="Large",$I124="Storage"),OR($J124=0,ISBLANK($J124))),"Net area not recorded in net spaces",
AND(OR($I124="Non-net",$I124="Outdoor space"),$J124&gt;0),"Net Area Recorded in Non-net space",
AND($I124="General",$J124&gt;90),"This general space is over 90m2, please ensure that this space is entered as separate spaces if it usually used as separate spaces",
AND($I124="Open plan/ semi-open general",$J124&lt;27),"Open plan general space under 27m2",
AND(OR($K124=0,ISBLANK($K124)), $I124="Non-net"),"Non-net area not recorded in non-net space"
),
" ")</f>
        <v xml:space="preserve"> </v>
      </c>
      <c r="M124" s="144"/>
      <c r="N124" s="144"/>
      <c r="O124" s="144"/>
      <c r="P124" s="144"/>
      <c r="Q124" s="144"/>
      <c r="R124" s="171"/>
      <c r="S124" s="147">
        <f>NCA_Calculations!$P$136</f>
        <v>0</v>
      </c>
      <c r="T124" s="147">
        <f>NCA_Calculations!$Q$136</f>
        <v>0</v>
      </c>
      <c r="U124" s="144"/>
      <c r="V124" s="144"/>
      <c r="W124" s="149" t="str" cm="1">
        <f t="array" ref="W124">_xlfn.IFNA(
_xlfn.IFS(
ISBLANK($U124),"Missing space use.",
AND('Establishment details'!$C$14="Secondary",$V124="Classbase"),"Invalid Status type",
AND(OR( $V124="Classbase", $V124="Teaching", $V124="Early years",$V124="SEND resourced"), NOT(ISBLANK($M124))),"Space with status type and unusable type.",
AND($V124= "Classbase",'Establishment details'!$C$22&gt;=10), "Classbase status is only valid in schools with a primary element.",
AND($I124= "Large",$N124 &gt; 3.5), "Large rooms with less than 3.5m height.",
AND(OR($V124="Light practical (science)",$V124="Light practical (science)",$V124="Heavy practical (workshops)", $V124="Heavy practical (clean)"), OR($O124=0,ISBLANK($O124))),"Missing sinks count for light and heavy practical spaces.",
AND($M124 = "Other",ISBLANK($R124)), "Invalid unusable type / missing note for other unusable type."
),
" ")</f>
        <v>Missing space use.</v>
      </c>
    </row>
    <row r="125" spans="2:23" ht="15.75" x14ac:dyDescent="0.25">
      <c r="B125" s="143"/>
      <c r="C125" s="143"/>
      <c r="D125" s="144"/>
      <c r="E125" s="144"/>
      <c r="F125" s="147" t="str" cm="1">
        <f t="array" ref="F125">_xlfn.IFNA(CONCATENATE(_xlfn.IFS($D125="Mezzanine",LEFT($D125,1), $D125="Ground Floor",LEFT($D125,1),$D125="Basment ",LEFT($D125,1), $D125="1st Floor", "0"&amp;LEFT($D125,1), $D125="2nd Floor", "0"&amp;LEFT($D125,1), $D125="3rd Floor", "0"&amp;LEFT($D125,1), $D125="4th Floor", "0"&amp;LEFT($D125,1), $D125="5th Floor", "0"&amp;LEFT($D125,1), $D125="6th Floor", "0"&amp;LEFT($D125,1),$D125="7th Floor", "0"&amp;LEFT($D125,1),$D125="8th Floor", "0"&amp;LEFT($D125,1),$D125="9th Floor", "0"&amp;LEFT($D125,1),$D125="10th Floor", LEFT($D125,2),$D125="11th Floor", LEFT($D125,2),$D125="12th Floor", LEFT($D125,2),$D125="13th Floor", LEFT($D125,2), $D125="Lower Ground", LEFT($D125)&amp;IF(ISNUMBER(FIND(" ",$D125)),MID($D125,FIND(" ",$D125)+1,1),"")&amp;IF(ISNUMBER(FIND(" ",$D125,FIND(" ",$D125)+1)),MID($D125,FIND(" ",$D125,FIND(" ",$D125)+1)+1,1),""),$D125="Upper Ground", LEFT($D125)&amp;IF(ISNUMBER(FIND(" ",$D125)),MID($D125,FIND(" ",$D125)+1,1),"")&amp;IF(ISNUMBER(FIND(" ",$D125,FIND(" ",$D125)+1)),MID($D125,FIND(" ",$D125,FIND(" ",$D125)+1)+1,1),"")),".0",$E125), " ")</f>
        <v xml:space="preserve"> </v>
      </c>
      <c r="G125" s="144"/>
      <c r="H125" s="144"/>
      <c r="I125" s="144"/>
      <c r="J125" s="144"/>
      <c r="K125" s="144"/>
      <c r="L125" s="149" t="str" cm="1">
        <f t="array" ref="L125">_xlfn.IFNA(
_xlfn.IFS(
AND($F125=" ",$G125=" ",$H125=" "),"Please update all three: Surveyor Room Reference, Establishment Room Reference and Establishment Room Name",
AND(OR($I125="General",$I125="Open plan/ semi-open general",$I125="Fitted",$I125="Light practical (science)",$I125="Light practical (other)",$I125="Heavy practical (workshops)",$I125="Heavy practical (clean)",$I125="Large",$I125="Storage"),$J125=0,$K125=0),"Please update Net Area or Non-net Area",
AND($B125&lt;&gt;"OUT",$J125=0,$I125&lt;&gt;"Non-net",$M125="85% Circulation"),"Net area not recorded for spaces with 85% circulation unusable type",
AND(OR($I125="General",$I125="Open plan/ semi-open general",$I125="Fitted",$I125="Light practical (science)",$I125="Light practical (other)",$I125="Heavy practical (workshops)",$I125="Heavy practical (clean)",$I125="Large",$I125="Storage"),OR($J125=0,ISBLANK($J125))),"Net area not recorded in net spaces",
AND(OR($I125="Non-net",$I125="Outdoor space"),$J125&gt;0),"Net Area Recorded in Non-net space",
AND($I125="General",$J125&gt;90),"This general space is over 90m2, please ensure that this space is entered as separate spaces if it usually used as separate spaces",
AND($I125="Open plan/ semi-open general",$J125&lt;27),"Open plan general space under 27m2",
AND(OR($K125=0,ISBLANK($K125)), $I125="Non-net"),"Non-net area not recorded in non-net space"
),
" ")</f>
        <v xml:space="preserve"> </v>
      </c>
      <c r="M125" s="144"/>
      <c r="N125" s="144"/>
      <c r="O125" s="144"/>
      <c r="P125" s="144"/>
      <c r="Q125" s="144"/>
      <c r="R125" s="171"/>
      <c r="S125" s="147">
        <f>NCA_Calculations!$P$137</f>
        <v>0</v>
      </c>
      <c r="T125" s="147">
        <f>NCA_Calculations!$Q$137</f>
        <v>0</v>
      </c>
      <c r="U125" s="144"/>
      <c r="V125" s="144"/>
      <c r="W125" s="149" t="str" cm="1">
        <f t="array" ref="W125">_xlfn.IFNA(
_xlfn.IFS(
ISBLANK($U125),"Missing space use.",
AND('Establishment details'!$C$14="Secondary",$V125="Classbase"),"Invalid Status type",
AND(OR( $V125="Classbase", $V125="Teaching", $V125="Early years",$V125="SEND resourced"), NOT(ISBLANK($M125))),"Space with status type and unusable type.",
AND($V125= "Classbase",'Establishment details'!$C$22&gt;=10), "Classbase status is only valid in schools with a primary element.",
AND($I125= "Large",$N125 &gt; 3.5), "Large rooms with less than 3.5m height.",
AND(OR($V125="Light practical (science)",$V125="Light practical (science)",$V125="Heavy practical (workshops)", $V125="Heavy practical (clean)"), OR($O125=0,ISBLANK($O125))),"Missing sinks count for light and heavy practical spaces.",
AND($M125 = "Other",ISBLANK($R125)), "Invalid unusable type / missing note for other unusable type."
),
" ")</f>
        <v>Missing space use.</v>
      </c>
    </row>
    <row r="126" spans="2:23" ht="15.75" x14ac:dyDescent="0.25">
      <c r="B126" s="143"/>
      <c r="C126" s="143"/>
      <c r="D126" s="144"/>
      <c r="E126" s="144"/>
      <c r="F126" s="147" t="str" cm="1">
        <f t="array" ref="F126">_xlfn.IFNA(CONCATENATE(_xlfn.IFS($D126="Mezzanine",LEFT($D126,1), $D126="Ground Floor",LEFT($D126,1),$D126="Basment ",LEFT($D126,1), $D126="1st Floor", "0"&amp;LEFT($D126,1), $D126="2nd Floor", "0"&amp;LEFT($D126,1), $D126="3rd Floor", "0"&amp;LEFT($D126,1), $D126="4th Floor", "0"&amp;LEFT($D126,1), $D126="5th Floor", "0"&amp;LEFT($D126,1), $D126="6th Floor", "0"&amp;LEFT($D126,1),$D126="7th Floor", "0"&amp;LEFT($D126,1),$D126="8th Floor", "0"&amp;LEFT($D126,1),$D126="9th Floor", "0"&amp;LEFT($D126,1),$D126="10th Floor", LEFT($D126,2),$D126="11th Floor", LEFT($D126,2),$D126="12th Floor", LEFT($D126,2),$D126="13th Floor", LEFT($D126,2), $D126="Lower Ground", LEFT($D126)&amp;IF(ISNUMBER(FIND(" ",$D126)),MID($D126,FIND(" ",$D126)+1,1),"")&amp;IF(ISNUMBER(FIND(" ",$D126,FIND(" ",$D126)+1)),MID($D126,FIND(" ",$D126,FIND(" ",$D126)+1)+1,1),""),$D126="Upper Ground", LEFT($D126)&amp;IF(ISNUMBER(FIND(" ",$D126)),MID($D126,FIND(" ",$D126)+1,1),"")&amp;IF(ISNUMBER(FIND(" ",$D126,FIND(" ",$D126)+1)),MID($D126,FIND(" ",$D126,FIND(" ",$D126)+1)+1,1),"")),".0",$E126), " ")</f>
        <v xml:space="preserve"> </v>
      </c>
      <c r="G126" s="144"/>
      <c r="H126" s="144"/>
      <c r="I126" s="144"/>
      <c r="J126" s="144"/>
      <c r="K126" s="144"/>
      <c r="L126" s="149" t="str" cm="1">
        <f t="array" ref="L126">_xlfn.IFNA(
_xlfn.IFS(
AND($F126=" ",$G126=" ",$H126=" "),"Please update all three: Surveyor Room Reference, Establishment Room Reference and Establishment Room Name",
AND(OR($I126="General",$I126="Open plan/ semi-open general",$I126="Fitted",$I126="Light practical (science)",$I126="Light practical (other)",$I126="Heavy practical (workshops)",$I126="Heavy practical (clean)",$I126="Large",$I126="Storage"),$J126=0,$K126=0),"Please update Net Area or Non-net Area",
AND($B126&lt;&gt;"OUT",$J126=0,$I126&lt;&gt;"Non-net",$M126="85% Circulation"),"Net area not recorded for spaces with 85% circulation unusable type",
AND(OR($I126="General",$I126="Open plan/ semi-open general",$I126="Fitted",$I126="Light practical (science)",$I126="Light practical (other)",$I126="Heavy practical (workshops)",$I126="Heavy practical (clean)",$I126="Large",$I126="Storage"),OR($J126=0,ISBLANK($J126))),"Net area not recorded in net spaces",
AND(OR($I126="Non-net",$I126="Outdoor space"),$J126&gt;0),"Net Area Recorded in Non-net space",
AND($I126="General",$J126&gt;90),"This general space is over 90m2, please ensure that this space is entered as separate spaces if it usually used as separate spaces",
AND($I126="Open plan/ semi-open general",$J126&lt;27),"Open plan general space under 27m2",
AND(OR($K126=0,ISBLANK($K126)), $I126="Non-net"),"Non-net area not recorded in non-net space"
),
" ")</f>
        <v xml:space="preserve"> </v>
      </c>
      <c r="M126" s="144"/>
      <c r="N126" s="144"/>
      <c r="O126" s="144"/>
      <c r="P126" s="144"/>
      <c r="Q126" s="144"/>
      <c r="R126" s="171"/>
      <c r="S126" s="147">
        <f>NCA_Calculations!$P$138</f>
        <v>0</v>
      </c>
      <c r="T126" s="147">
        <f>NCA_Calculations!$Q$138</f>
        <v>0</v>
      </c>
      <c r="U126" s="144"/>
      <c r="V126" s="144"/>
      <c r="W126" s="149" t="str" cm="1">
        <f t="array" ref="W126">_xlfn.IFNA(
_xlfn.IFS(
ISBLANK($U126),"Missing space use.",
AND('Establishment details'!$C$14="Secondary",$V126="Classbase"),"Invalid Status type",
AND(OR( $V126="Classbase", $V126="Teaching", $V126="Early years",$V126="SEND resourced"), NOT(ISBLANK($M126))),"Space with status type and unusable type.",
AND($V126= "Classbase",'Establishment details'!$C$22&gt;=10), "Classbase status is only valid in schools with a primary element.",
AND($I126= "Large",$N126 &gt; 3.5), "Large rooms with less than 3.5m height.",
AND(OR($V126="Light practical (science)",$V126="Light practical (science)",$V126="Heavy practical (workshops)", $V126="Heavy practical (clean)"), OR($O126=0,ISBLANK($O126))),"Missing sinks count for light and heavy practical spaces.",
AND($M126 = "Other",ISBLANK($R126)), "Invalid unusable type / missing note for other unusable type."
),
" ")</f>
        <v>Missing space use.</v>
      </c>
    </row>
    <row r="127" spans="2:23" ht="15.75" x14ac:dyDescent="0.25">
      <c r="B127" s="143"/>
      <c r="C127" s="143"/>
      <c r="D127" s="144"/>
      <c r="E127" s="144"/>
      <c r="F127" s="147" t="str" cm="1">
        <f t="array" ref="F127">_xlfn.IFNA(CONCATENATE(_xlfn.IFS($D127="Mezzanine",LEFT($D127,1), $D127="Ground Floor",LEFT($D127,1),$D127="Basment ",LEFT($D127,1), $D127="1st Floor", "0"&amp;LEFT($D127,1), $D127="2nd Floor", "0"&amp;LEFT($D127,1), $D127="3rd Floor", "0"&amp;LEFT($D127,1), $D127="4th Floor", "0"&amp;LEFT($D127,1), $D127="5th Floor", "0"&amp;LEFT($D127,1), $D127="6th Floor", "0"&amp;LEFT($D127,1),$D127="7th Floor", "0"&amp;LEFT($D127,1),$D127="8th Floor", "0"&amp;LEFT($D127,1),$D127="9th Floor", "0"&amp;LEFT($D127,1),$D127="10th Floor", LEFT($D127,2),$D127="11th Floor", LEFT($D127,2),$D127="12th Floor", LEFT($D127,2),$D127="13th Floor", LEFT($D127,2), $D127="Lower Ground", LEFT($D127)&amp;IF(ISNUMBER(FIND(" ",$D127)),MID($D127,FIND(" ",$D127)+1,1),"")&amp;IF(ISNUMBER(FIND(" ",$D127,FIND(" ",$D127)+1)),MID($D127,FIND(" ",$D127,FIND(" ",$D127)+1)+1,1),""),$D127="Upper Ground", LEFT($D127)&amp;IF(ISNUMBER(FIND(" ",$D127)),MID($D127,FIND(" ",$D127)+1,1),"")&amp;IF(ISNUMBER(FIND(" ",$D127,FIND(" ",$D127)+1)),MID($D127,FIND(" ",$D127,FIND(" ",$D127)+1)+1,1),"")),".0",$E127), " ")</f>
        <v xml:space="preserve"> </v>
      </c>
      <c r="G127" s="144"/>
      <c r="H127" s="144"/>
      <c r="I127" s="144"/>
      <c r="J127" s="144"/>
      <c r="K127" s="144"/>
      <c r="L127" s="149" t="str" cm="1">
        <f t="array" ref="L127">_xlfn.IFNA(
_xlfn.IFS(
AND($F127=" ",$G127=" ",$H127=" "),"Please update all three: Surveyor Room Reference, Establishment Room Reference and Establishment Room Name",
AND(OR($I127="General",$I127="Open plan/ semi-open general",$I127="Fitted",$I127="Light practical (science)",$I127="Light practical (other)",$I127="Heavy practical (workshops)",$I127="Heavy practical (clean)",$I127="Large",$I127="Storage"),$J127=0,$K127=0),"Please update Net Area or Non-net Area",
AND($B127&lt;&gt;"OUT",$J127=0,$I127&lt;&gt;"Non-net",$M127="85% Circulation"),"Net area not recorded for spaces with 85% circulation unusable type",
AND(OR($I127="General",$I127="Open plan/ semi-open general",$I127="Fitted",$I127="Light practical (science)",$I127="Light practical (other)",$I127="Heavy practical (workshops)",$I127="Heavy practical (clean)",$I127="Large",$I127="Storage"),OR($J127=0,ISBLANK($J127))),"Net area not recorded in net spaces",
AND(OR($I127="Non-net",$I127="Outdoor space"),$J127&gt;0),"Net Area Recorded in Non-net space",
AND($I127="General",$J127&gt;90),"This general space is over 90m2, please ensure that this space is entered as separate spaces if it usually used as separate spaces",
AND($I127="Open plan/ semi-open general",$J127&lt;27),"Open plan general space under 27m2",
AND(OR($K127=0,ISBLANK($K127)), $I127="Non-net"),"Non-net area not recorded in non-net space"
),
" ")</f>
        <v xml:space="preserve"> </v>
      </c>
      <c r="M127" s="144"/>
      <c r="N127" s="144"/>
      <c r="O127" s="144"/>
      <c r="P127" s="144"/>
      <c r="Q127" s="144"/>
      <c r="R127" s="171"/>
      <c r="S127" s="147">
        <f>NCA_Calculations!$P$139</f>
        <v>0</v>
      </c>
      <c r="T127" s="147">
        <f>NCA_Calculations!$Q$139</f>
        <v>0</v>
      </c>
      <c r="U127" s="144"/>
      <c r="V127" s="144"/>
      <c r="W127" s="149" t="str" cm="1">
        <f t="array" ref="W127">_xlfn.IFNA(
_xlfn.IFS(
ISBLANK($U127),"Missing space use.",
AND('Establishment details'!$C$14="Secondary",$V127="Classbase"),"Invalid Status type",
AND(OR( $V127="Classbase", $V127="Teaching", $V127="Early years",$V127="SEND resourced"), NOT(ISBLANK($M127))),"Space with status type and unusable type.",
AND($V127= "Classbase",'Establishment details'!$C$22&gt;=10), "Classbase status is only valid in schools with a primary element.",
AND($I127= "Large",$N127 &gt; 3.5), "Large rooms with less than 3.5m height.",
AND(OR($V127="Light practical (science)",$V127="Light practical (science)",$V127="Heavy practical (workshops)", $V127="Heavy practical (clean)"), OR($O127=0,ISBLANK($O127))),"Missing sinks count for light and heavy practical spaces.",
AND($M127 = "Other",ISBLANK($R127)), "Invalid unusable type / missing note for other unusable type."
),
" ")</f>
        <v>Missing space use.</v>
      </c>
    </row>
    <row r="128" spans="2:23" ht="15.75" x14ac:dyDescent="0.25">
      <c r="B128" s="143"/>
      <c r="C128" s="143"/>
      <c r="D128" s="144"/>
      <c r="E128" s="144"/>
      <c r="F128" s="147" t="str" cm="1">
        <f t="array" ref="F128">_xlfn.IFNA(CONCATENATE(_xlfn.IFS($D128="Mezzanine",LEFT($D128,1), $D128="Ground Floor",LEFT($D128,1),$D128="Basment ",LEFT($D128,1), $D128="1st Floor", "0"&amp;LEFT($D128,1), $D128="2nd Floor", "0"&amp;LEFT($D128,1), $D128="3rd Floor", "0"&amp;LEFT($D128,1), $D128="4th Floor", "0"&amp;LEFT($D128,1), $D128="5th Floor", "0"&amp;LEFT($D128,1), $D128="6th Floor", "0"&amp;LEFT($D128,1),$D128="7th Floor", "0"&amp;LEFT($D128,1),$D128="8th Floor", "0"&amp;LEFT($D128,1),$D128="9th Floor", "0"&amp;LEFT($D128,1),$D128="10th Floor", LEFT($D128,2),$D128="11th Floor", LEFT($D128,2),$D128="12th Floor", LEFT($D128,2),$D128="13th Floor", LEFT($D128,2), $D128="Lower Ground", LEFT($D128)&amp;IF(ISNUMBER(FIND(" ",$D128)),MID($D128,FIND(" ",$D128)+1,1),"")&amp;IF(ISNUMBER(FIND(" ",$D128,FIND(" ",$D128)+1)),MID($D128,FIND(" ",$D128,FIND(" ",$D128)+1)+1,1),""),$D128="Upper Ground", LEFT($D128)&amp;IF(ISNUMBER(FIND(" ",$D128)),MID($D128,FIND(" ",$D128)+1,1),"")&amp;IF(ISNUMBER(FIND(" ",$D128,FIND(" ",$D128)+1)),MID($D128,FIND(" ",$D128,FIND(" ",$D128)+1)+1,1),"")),".0",$E128), " ")</f>
        <v xml:space="preserve"> </v>
      </c>
      <c r="G128" s="144"/>
      <c r="H128" s="144"/>
      <c r="I128" s="144"/>
      <c r="J128" s="144"/>
      <c r="K128" s="144"/>
      <c r="L128" s="149" t="str" cm="1">
        <f t="array" ref="L128">_xlfn.IFNA(
_xlfn.IFS(
AND($F128=" ",$G128=" ",$H128=" "),"Please update all three: Surveyor Room Reference, Establishment Room Reference and Establishment Room Name",
AND(OR($I128="General",$I128="Open plan/ semi-open general",$I128="Fitted",$I128="Light practical (science)",$I128="Light practical (other)",$I128="Heavy practical (workshops)",$I128="Heavy practical (clean)",$I128="Large",$I128="Storage"),$J128=0,$K128=0),"Please update Net Area or Non-net Area",
AND($B128&lt;&gt;"OUT",$J128=0,$I128&lt;&gt;"Non-net",$M128="85% Circulation"),"Net area not recorded for spaces with 85% circulation unusable type",
AND(OR($I128="General",$I128="Open plan/ semi-open general",$I128="Fitted",$I128="Light practical (science)",$I128="Light practical (other)",$I128="Heavy practical (workshops)",$I128="Heavy practical (clean)",$I128="Large",$I128="Storage"),OR($J128=0,ISBLANK($J128))),"Net area not recorded in net spaces",
AND(OR($I128="Non-net",$I128="Outdoor space"),$J128&gt;0),"Net Area Recorded in Non-net space",
AND($I128="General",$J128&gt;90),"This general space is over 90m2, please ensure that this space is entered as separate spaces if it usually used as separate spaces",
AND($I128="Open plan/ semi-open general",$J128&lt;27),"Open plan general space under 27m2",
AND(OR($K128=0,ISBLANK($K128)), $I128="Non-net"),"Non-net area not recorded in non-net space"
),
" ")</f>
        <v xml:space="preserve"> </v>
      </c>
      <c r="M128" s="144"/>
      <c r="N128" s="144"/>
      <c r="O128" s="144"/>
      <c r="P128" s="144"/>
      <c r="Q128" s="144"/>
      <c r="R128" s="171"/>
      <c r="S128" s="147">
        <f>NCA_Calculations!$P$140</f>
        <v>0</v>
      </c>
      <c r="T128" s="147">
        <f>NCA_Calculations!$Q$140</f>
        <v>0</v>
      </c>
      <c r="U128" s="144"/>
      <c r="V128" s="144"/>
      <c r="W128" s="149" t="str" cm="1">
        <f t="array" ref="W128">_xlfn.IFNA(
_xlfn.IFS(
ISBLANK($U128),"Missing space use.",
AND('Establishment details'!$C$14="Secondary",$V128="Classbase"),"Invalid Status type",
AND(OR( $V128="Classbase", $V128="Teaching", $V128="Early years",$V128="SEND resourced"), NOT(ISBLANK($M128))),"Space with status type and unusable type.",
AND($V128= "Classbase",'Establishment details'!$C$22&gt;=10), "Classbase status is only valid in schools with a primary element.",
AND($I128= "Large",$N128 &gt; 3.5), "Large rooms with less than 3.5m height.",
AND(OR($V128="Light practical (science)",$V128="Light practical (science)",$V128="Heavy practical (workshops)", $V128="Heavy practical (clean)"), OR($O128=0,ISBLANK($O128))),"Missing sinks count for light and heavy practical spaces.",
AND($M128 = "Other",ISBLANK($R128)), "Invalid unusable type / missing note for other unusable type."
),
" ")</f>
        <v>Missing space use.</v>
      </c>
    </row>
    <row r="129" spans="2:23" ht="15.75" x14ac:dyDescent="0.25">
      <c r="B129" s="143"/>
      <c r="C129" s="143"/>
      <c r="D129" s="144"/>
      <c r="E129" s="144"/>
      <c r="F129" s="147" t="str" cm="1">
        <f t="array" ref="F129">_xlfn.IFNA(CONCATENATE(_xlfn.IFS($D129="Mezzanine",LEFT($D129,1), $D129="Ground Floor",LEFT($D129,1),$D129="Basment ",LEFT($D129,1), $D129="1st Floor", "0"&amp;LEFT($D129,1), $D129="2nd Floor", "0"&amp;LEFT($D129,1), $D129="3rd Floor", "0"&amp;LEFT($D129,1), $D129="4th Floor", "0"&amp;LEFT($D129,1), $D129="5th Floor", "0"&amp;LEFT($D129,1), $D129="6th Floor", "0"&amp;LEFT($D129,1),$D129="7th Floor", "0"&amp;LEFT($D129,1),$D129="8th Floor", "0"&amp;LEFT($D129,1),$D129="9th Floor", "0"&amp;LEFT($D129,1),$D129="10th Floor", LEFT($D129,2),$D129="11th Floor", LEFT($D129,2),$D129="12th Floor", LEFT($D129,2),$D129="13th Floor", LEFT($D129,2), $D129="Lower Ground", LEFT($D129)&amp;IF(ISNUMBER(FIND(" ",$D129)),MID($D129,FIND(" ",$D129)+1,1),"")&amp;IF(ISNUMBER(FIND(" ",$D129,FIND(" ",$D129)+1)),MID($D129,FIND(" ",$D129,FIND(" ",$D129)+1)+1,1),""),$D129="Upper Ground", LEFT($D129)&amp;IF(ISNUMBER(FIND(" ",$D129)),MID($D129,FIND(" ",$D129)+1,1),"")&amp;IF(ISNUMBER(FIND(" ",$D129,FIND(" ",$D129)+1)),MID($D129,FIND(" ",$D129,FIND(" ",$D129)+1)+1,1),"")),".0",$E129), " ")</f>
        <v xml:space="preserve"> </v>
      </c>
      <c r="G129" s="144"/>
      <c r="H129" s="144"/>
      <c r="I129" s="144"/>
      <c r="J129" s="144"/>
      <c r="K129" s="144"/>
      <c r="L129" s="149" t="str" cm="1">
        <f t="array" ref="L129">_xlfn.IFNA(
_xlfn.IFS(
AND($F129=" ",$G129=" ",$H129=" "),"Please update all three: Surveyor Room Reference, Establishment Room Reference and Establishment Room Name",
AND(OR($I129="General",$I129="Open plan/ semi-open general",$I129="Fitted",$I129="Light practical (science)",$I129="Light practical (other)",$I129="Heavy practical (workshops)",$I129="Heavy practical (clean)",$I129="Large",$I129="Storage"),$J129=0,$K129=0),"Please update Net Area or Non-net Area",
AND($B129&lt;&gt;"OUT",$J129=0,$I129&lt;&gt;"Non-net",$M129="85% Circulation"),"Net area not recorded for spaces with 85% circulation unusable type",
AND(OR($I129="General",$I129="Open plan/ semi-open general",$I129="Fitted",$I129="Light practical (science)",$I129="Light practical (other)",$I129="Heavy practical (workshops)",$I129="Heavy practical (clean)",$I129="Large",$I129="Storage"),OR($J129=0,ISBLANK($J129))),"Net area not recorded in net spaces",
AND(OR($I129="Non-net",$I129="Outdoor space"),$J129&gt;0),"Net Area Recorded in Non-net space",
AND($I129="General",$J129&gt;90),"This general space is over 90m2, please ensure that this space is entered as separate spaces if it usually used as separate spaces",
AND($I129="Open plan/ semi-open general",$J129&lt;27),"Open plan general space under 27m2",
AND(OR($K129=0,ISBLANK($K129)), $I129="Non-net"),"Non-net area not recorded in non-net space"
),
" ")</f>
        <v xml:space="preserve"> </v>
      </c>
      <c r="M129" s="144"/>
      <c r="N129" s="144"/>
      <c r="O129" s="144"/>
      <c r="P129" s="144"/>
      <c r="Q129" s="144"/>
      <c r="R129" s="171"/>
      <c r="S129" s="147">
        <f>NCA_Calculations!$P$141</f>
        <v>0</v>
      </c>
      <c r="T129" s="147">
        <f>NCA_Calculations!$Q$141</f>
        <v>0</v>
      </c>
      <c r="U129" s="144"/>
      <c r="V129" s="144"/>
      <c r="W129" s="149" t="str" cm="1">
        <f t="array" ref="W129">_xlfn.IFNA(
_xlfn.IFS(
ISBLANK($U129),"Missing space use.",
AND('Establishment details'!$C$14="Secondary",$V129="Classbase"),"Invalid Status type",
AND(OR( $V129="Classbase", $V129="Teaching", $V129="Early years",$V129="SEND resourced"), NOT(ISBLANK($M129))),"Space with status type and unusable type.",
AND($V129= "Classbase",'Establishment details'!$C$22&gt;=10), "Classbase status is only valid in schools with a primary element.",
AND($I129= "Large",$N129 &gt; 3.5), "Large rooms with less than 3.5m height.",
AND(OR($V129="Light practical (science)",$V129="Light practical (science)",$V129="Heavy practical (workshops)", $V129="Heavy practical (clean)"), OR($O129=0,ISBLANK($O129))),"Missing sinks count for light and heavy practical spaces.",
AND($M129 = "Other",ISBLANK($R129)), "Invalid unusable type / missing note for other unusable type."
),
" ")</f>
        <v>Missing space use.</v>
      </c>
    </row>
    <row r="130" spans="2:23" ht="15.75" x14ac:dyDescent="0.25">
      <c r="B130" s="143"/>
      <c r="C130" s="143"/>
      <c r="D130" s="144"/>
      <c r="E130" s="144"/>
      <c r="F130" s="147" t="str" cm="1">
        <f t="array" ref="F130">_xlfn.IFNA(CONCATENATE(_xlfn.IFS($D130="Mezzanine",LEFT($D130,1), $D130="Ground Floor",LEFT($D130,1),$D130="Basment ",LEFT($D130,1), $D130="1st Floor", "0"&amp;LEFT($D130,1), $D130="2nd Floor", "0"&amp;LEFT($D130,1), $D130="3rd Floor", "0"&amp;LEFT($D130,1), $D130="4th Floor", "0"&amp;LEFT($D130,1), $D130="5th Floor", "0"&amp;LEFT($D130,1), $D130="6th Floor", "0"&amp;LEFT($D130,1),$D130="7th Floor", "0"&amp;LEFT($D130,1),$D130="8th Floor", "0"&amp;LEFT($D130,1),$D130="9th Floor", "0"&amp;LEFT($D130,1),$D130="10th Floor", LEFT($D130,2),$D130="11th Floor", LEFT($D130,2),$D130="12th Floor", LEFT($D130,2),$D130="13th Floor", LEFT($D130,2), $D130="Lower Ground", LEFT($D130)&amp;IF(ISNUMBER(FIND(" ",$D130)),MID($D130,FIND(" ",$D130)+1,1),"")&amp;IF(ISNUMBER(FIND(" ",$D130,FIND(" ",$D130)+1)),MID($D130,FIND(" ",$D130,FIND(" ",$D130)+1)+1,1),""),$D130="Upper Ground", LEFT($D130)&amp;IF(ISNUMBER(FIND(" ",$D130)),MID($D130,FIND(" ",$D130)+1,1),"")&amp;IF(ISNUMBER(FIND(" ",$D130,FIND(" ",$D130)+1)),MID($D130,FIND(" ",$D130,FIND(" ",$D130)+1)+1,1),"")),".0",$E130), " ")</f>
        <v xml:space="preserve"> </v>
      </c>
      <c r="G130" s="144"/>
      <c r="H130" s="144"/>
      <c r="I130" s="144"/>
      <c r="J130" s="144"/>
      <c r="K130" s="144"/>
      <c r="L130" s="149" t="str" cm="1">
        <f t="array" ref="L130">_xlfn.IFNA(
_xlfn.IFS(
AND($F130=" ",$G130=" ",$H130=" "),"Please update all three: Surveyor Room Reference, Establishment Room Reference and Establishment Room Name",
AND(OR($I130="General",$I130="Open plan/ semi-open general",$I130="Fitted",$I130="Light practical (science)",$I130="Light practical (other)",$I130="Heavy practical (workshops)",$I130="Heavy practical (clean)",$I130="Large",$I130="Storage"),$J130=0,$K130=0),"Please update Net Area or Non-net Area",
AND($B130&lt;&gt;"OUT",$J130=0,$I130&lt;&gt;"Non-net",$M130="85% Circulation"),"Net area not recorded for spaces with 85% circulation unusable type",
AND(OR($I130="General",$I130="Open plan/ semi-open general",$I130="Fitted",$I130="Light practical (science)",$I130="Light practical (other)",$I130="Heavy practical (workshops)",$I130="Heavy practical (clean)",$I130="Large",$I130="Storage"),OR($J130=0,ISBLANK($J130))),"Net area not recorded in net spaces",
AND(OR($I130="Non-net",$I130="Outdoor space"),$J130&gt;0),"Net Area Recorded in Non-net space",
AND($I130="General",$J130&gt;90),"This general space is over 90m2, please ensure that this space is entered as separate spaces if it usually used as separate spaces",
AND($I130="Open plan/ semi-open general",$J130&lt;27),"Open plan general space under 27m2",
AND(OR($K130=0,ISBLANK($K130)), $I130="Non-net"),"Non-net area not recorded in non-net space"
),
" ")</f>
        <v xml:space="preserve"> </v>
      </c>
      <c r="M130" s="144"/>
      <c r="N130" s="144"/>
      <c r="O130" s="144"/>
      <c r="P130" s="144"/>
      <c r="Q130" s="144"/>
      <c r="R130" s="171"/>
      <c r="S130" s="147">
        <f>NCA_Calculations!$P$142</f>
        <v>0</v>
      </c>
      <c r="T130" s="147">
        <f>NCA_Calculations!$Q$142</f>
        <v>0</v>
      </c>
      <c r="U130" s="144"/>
      <c r="V130" s="144"/>
      <c r="W130" s="149" t="str" cm="1">
        <f t="array" ref="W130">_xlfn.IFNA(
_xlfn.IFS(
ISBLANK($U130),"Missing space use.",
AND('Establishment details'!$C$14="Secondary",$V130="Classbase"),"Invalid Status type",
AND(OR( $V130="Classbase", $V130="Teaching", $V130="Early years",$V130="SEND resourced"), NOT(ISBLANK($M130))),"Space with status type and unusable type.",
AND($V130= "Classbase",'Establishment details'!$C$22&gt;=10), "Classbase status is only valid in schools with a primary element.",
AND($I130= "Large",$N130 &gt; 3.5), "Large rooms with less than 3.5m height.",
AND(OR($V130="Light practical (science)",$V130="Light practical (science)",$V130="Heavy practical (workshops)", $V130="Heavy practical (clean)"), OR($O130=0,ISBLANK($O130))),"Missing sinks count for light and heavy practical spaces.",
AND($M130 = "Other",ISBLANK($R130)), "Invalid unusable type / missing note for other unusable type."
),
" ")</f>
        <v>Missing space use.</v>
      </c>
    </row>
    <row r="131" spans="2:23" ht="15.75" x14ac:dyDescent="0.25">
      <c r="B131" s="143"/>
      <c r="C131" s="143"/>
      <c r="D131" s="144"/>
      <c r="E131" s="144"/>
      <c r="F131" s="147" t="str" cm="1">
        <f t="array" ref="F131">_xlfn.IFNA(CONCATENATE(_xlfn.IFS($D131="Mezzanine",LEFT($D131,1), $D131="Ground Floor",LEFT($D131,1),$D131="Basment ",LEFT($D131,1), $D131="1st Floor", "0"&amp;LEFT($D131,1), $D131="2nd Floor", "0"&amp;LEFT($D131,1), $D131="3rd Floor", "0"&amp;LEFT($D131,1), $D131="4th Floor", "0"&amp;LEFT($D131,1), $D131="5th Floor", "0"&amp;LEFT($D131,1), $D131="6th Floor", "0"&amp;LEFT($D131,1),$D131="7th Floor", "0"&amp;LEFT($D131,1),$D131="8th Floor", "0"&amp;LEFT($D131,1),$D131="9th Floor", "0"&amp;LEFT($D131,1),$D131="10th Floor", LEFT($D131,2),$D131="11th Floor", LEFT($D131,2),$D131="12th Floor", LEFT($D131,2),$D131="13th Floor", LEFT($D131,2), $D131="Lower Ground", LEFT($D131)&amp;IF(ISNUMBER(FIND(" ",$D131)),MID($D131,FIND(" ",$D131)+1,1),"")&amp;IF(ISNUMBER(FIND(" ",$D131,FIND(" ",$D131)+1)),MID($D131,FIND(" ",$D131,FIND(" ",$D131)+1)+1,1),""),$D131="Upper Ground", LEFT($D131)&amp;IF(ISNUMBER(FIND(" ",$D131)),MID($D131,FIND(" ",$D131)+1,1),"")&amp;IF(ISNUMBER(FIND(" ",$D131,FIND(" ",$D131)+1)),MID($D131,FIND(" ",$D131,FIND(" ",$D131)+1)+1,1),"")),".0",$E131), " ")</f>
        <v xml:space="preserve"> </v>
      </c>
      <c r="G131" s="144"/>
      <c r="H131" s="144"/>
      <c r="I131" s="144"/>
      <c r="J131" s="144"/>
      <c r="K131" s="144"/>
      <c r="L131" s="149" t="str" cm="1">
        <f t="array" ref="L131">_xlfn.IFNA(
_xlfn.IFS(
AND($F131=" ",$G131=" ",$H131=" "),"Please update all three: Surveyor Room Reference, Establishment Room Reference and Establishment Room Name",
AND(OR($I131="General",$I131="Open plan/ semi-open general",$I131="Fitted",$I131="Light practical (science)",$I131="Light practical (other)",$I131="Heavy practical (workshops)",$I131="Heavy practical (clean)",$I131="Large",$I131="Storage"),$J131=0,$K131=0),"Please update Net Area or Non-net Area",
AND($B131&lt;&gt;"OUT",$J131=0,$I131&lt;&gt;"Non-net",$M131="85% Circulation"),"Net area not recorded for spaces with 85% circulation unusable type",
AND(OR($I131="General",$I131="Open plan/ semi-open general",$I131="Fitted",$I131="Light practical (science)",$I131="Light practical (other)",$I131="Heavy practical (workshops)",$I131="Heavy practical (clean)",$I131="Large",$I131="Storage"),OR($J131=0,ISBLANK($J131))),"Net area not recorded in net spaces",
AND(OR($I131="Non-net",$I131="Outdoor space"),$J131&gt;0),"Net Area Recorded in Non-net space",
AND($I131="General",$J131&gt;90),"This general space is over 90m2, please ensure that this space is entered as separate spaces if it usually used as separate spaces",
AND($I131="Open plan/ semi-open general",$J131&lt;27),"Open plan general space under 27m2",
AND(OR($K131=0,ISBLANK($K131)), $I131="Non-net"),"Non-net area not recorded in non-net space"
),
" ")</f>
        <v xml:space="preserve"> </v>
      </c>
      <c r="M131" s="144"/>
      <c r="N131" s="144"/>
      <c r="O131" s="144"/>
      <c r="P131" s="144"/>
      <c r="Q131" s="144"/>
      <c r="R131" s="171"/>
      <c r="S131" s="147">
        <f>NCA_Calculations!$P$143</f>
        <v>0</v>
      </c>
      <c r="T131" s="147">
        <f>NCA_Calculations!$Q$143</f>
        <v>0</v>
      </c>
      <c r="U131" s="144"/>
      <c r="V131" s="144"/>
      <c r="W131" s="149" t="str" cm="1">
        <f t="array" ref="W131">_xlfn.IFNA(
_xlfn.IFS(
ISBLANK($U131),"Missing space use.",
AND('Establishment details'!$C$14="Secondary",$V131="Classbase"),"Invalid Status type",
AND(OR( $V131="Classbase", $V131="Teaching", $V131="Early years",$V131="SEND resourced"), NOT(ISBLANK($M131))),"Space with status type and unusable type.",
AND($V131= "Classbase",'Establishment details'!$C$22&gt;=10), "Classbase status is only valid in schools with a primary element.",
AND($I131= "Large",$N131 &gt; 3.5), "Large rooms with less than 3.5m height.",
AND(OR($V131="Light practical (science)",$V131="Light practical (science)",$V131="Heavy practical (workshops)", $V131="Heavy practical (clean)"), OR($O131=0,ISBLANK($O131))),"Missing sinks count for light and heavy practical spaces.",
AND($M131 = "Other",ISBLANK($R131)), "Invalid unusable type / missing note for other unusable type."
),
" ")</f>
        <v>Missing space use.</v>
      </c>
    </row>
    <row r="132" spans="2:23" ht="15.75" x14ac:dyDescent="0.25">
      <c r="B132" s="143"/>
      <c r="C132" s="143"/>
      <c r="D132" s="144"/>
      <c r="E132" s="144"/>
      <c r="F132" s="147" t="str" cm="1">
        <f t="array" ref="F132">_xlfn.IFNA(CONCATENATE(_xlfn.IFS($D132="Mezzanine",LEFT($D132,1), $D132="Ground Floor",LEFT($D132,1),$D132="Basment ",LEFT($D132,1), $D132="1st Floor", "0"&amp;LEFT($D132,1), $D132="2nd Floor", "0"&amp;LEFT($D132,1), $D132="3rd Floor", "0"&amp;LEFT($D132,1), $D132="4th Floor", "0"&amp;LEFT($D132,1), $D132="5th Floor", "0"&amp;LEFT($D132,1), $D132="6th Floor", "0"&amp;LEFT($D132,1),$D132="7th Floor", "0"&amp;LEFT($D132,1),$D132="8th Floor", "0"&amp;LEFT($D132,1),$D132="9th Floor", "0"&amp;LEFT($D132,1),$D132="10th Floor", LEFT($D132,2),$D132="11th Floor", LEFT($D132,2),$D132="12th Floor", LEFT($D132,2),$D132="13th Floor", LEFT($D132,2), $D132="Lower Ground", LEFT($D132)&amp;IF(ISNUMBER(FIND(" ",$D132)),MID($D132,FIND(" ",$D132)+1,1),"")&amp;IF(ISNUMBER(FIND(" ",$D132,FIND(" ",$D132)+1)),MID($D132,FIND(" ",$D132,FIND(" ",$D132)+1)+1,1),""),$D132="Upper Ground", LEFT($D132)&amp;IF(ISNUMBER(FIND(" ",$D132)),MID($D132,FIND(" ",$D132)+1,1),"")&amp;IF(ISNUMBER(FIND(" ",$D132,FIND(" ",$D132)+1)),MID($D132,FIND(" ",$D132,FIND(" ",$D132)+1)+1,1),"")),".0",$E132), " ")</f>
        <v xml:space="preserve"> </v>
      </c>
      <c r="G132" s="144"/>
      <c r="H132" s="144"/>
      <c r="I132" s="144"/>
      <c r="J132" s="144"/>
      <c r="K132" s="144"/>
      <c r="L132" s="149" t="str" cm="1">
        <f t="array" ref="L132">_xlfn.IFNA(
_xlfn.IFS(
AND($F132=" ",$G132=" ",$H132=" "),"Please update all three: Surveyor Room Reference, Establishment Room Reference and Establishment Room Name",
AND(OR($I132="General",$I132="Open plan/ semi-open general",$I132="Fitted",$I132="Light practical (science)",$I132="Light practical (other)",$I132="Heavy practical (workshops)",$I132="Heavy practical (clean)",$I132="Large",$I132="Storage"),$J132=0,$K132=0),"Please update Net Area or Non-net Area",
AND($B132&lt;&gt;"OUT",$J132=0,$I132&lt;&gt;"Non-net",$M132="85% Circulation"),"Net area not recorded for spaces with 85% circulation unusable type",
AND(OR($I132="General",$I132="Open plan/ semi-open general",$I132="Fitted",$I132="Light practical (science)",$I132="Light practical (other)",$I132="Heavy practical (workshops)",$I132="Heavy practical (clean)",$I132="Large",$I132="Storage"),OR($J132=0,ISBLANK($J132))),"Net area not recorded in net spaces",
AND(OR($I132="Non-net",$I132="Outdoor space"),$J132&gt;0),"Net Area Recorded in Non-net space",
AND($I132="General",$J132&gt;90),"This general space is over 90m2, please ensure that this space is entered as separate spaces if it usually used as separate spaces",
AND($I132="Open plan/ semi-open general",$J132&lt;27),"Open plan general space under 27m2",
AND(OR($K132=0,ISBLANK($K132)), $I132="Non-net"),"Non-net area not recorded in non-net space"
),
" ")</f>
        <v xml:space="preserve"> </v>
      </c>
      <c r="M132" s="144"/>
      <c r="N132" s="144"/>
      <c r="O132" s="144"/>
      <c r="P132" s="144"/>
      <c r="Q132" s="144"/>
      <c r="R132" s="171"/>
      <c r="S132" s="147">
        <f>NCA_Calculations!$P$144</f>
        <v>0</v>
      </c>
      <c r="T132" s="147">
        <f>NCA_Calculations!$Q$144</f>
        <v>0</v>
      </c>
      <c r="U132" s="144"/>
      <c r="V132" s="144"/>
      <c r="W132" s="149" t="str" cm="1">
        <f t="array" ref="W132">_xlfn.IFNA(
_xlfn.IFS(
ISBLANK($U132),"Missing space use.",
AND('Establishment details'!$C$14="Secondary",$V132="Classbase"),"Invalid Status type",
AND(OR( $V132="Classbase", $V132="Teaching", $V132="Early years",$V132="SEND resourced"), NOT(ISBLANK($M132))),"Space with status type and unusable type.",
AND($V132= "Classbase",'Establishment details'!$C$22&gt;=10), "Classbase status is only valid in schools with a primary element.",
AND($I132= "Large",$N132 &gt; 3.5), "Large rooms with less than 3.5m height.",
AND(OR($V132="Light practical (science)",$V132="Light practical (science)",$V132="Heavy practical (workshops)", $V132="Heavy practical (clean)"), OR($O132=0,ISBLANK($O132))),"Missing sinks count for light and heavy practical spaces.",
AND($M132 = "Other",ISBLANK($R132)), "Invalid unusable type / missing note for other unusable type."
),
" ")</f>
        <v>Missing space use.</v>
      </c>
    </row>
    <row r="133" spans="2:23" ht="15.75" x14ac:dyDescent="0.25">
      <c r="B133" s="143"/>
      <c r="C133" s="143"/>
      <c r="D133" s="144"/>
      <c r="E133" s="144"/>
      <c r="F133" s="147" t="str" cm="1">
        <f t="array" ref="F133">_xlfn.IFNA(CONCATENATE(_xlfn.IFS($D133="Mezzanine",LEFT($D133,1), $D133="Ground Floor",LEFT($D133,1),$D133="Basment ",LEFT($D133,1), $D133="1st Floor", "0"&amp;LEFT($D133,1), $D133="2nd Floor", "0"&amp;LEFT($D133,1), $D133="3rd Floor", "0"&amp;LEFT($D133,1), $D133="4th Floor", "0"&amp;LEFT($D133,1), $D133="5th Floor", "0"&amp;LEFT($D133,1), $D133="6th Floor", "0"&amp;LEFT($D133,1),$D133="7th Floor", "0"&amp;LEFT($D133,1),$D133="8th Floor", "0"&amp;LEFT($D133,1),$D133="9th Floor", "0"&amp;LEFT($D133,1),$D133="10th Floor", LEFT($D133,2),$D133="11th Floor", LEFT($D133,2),$D133="12th Floor", LEFT($D133,2),$D133="13th Floor", LEFT($D133,2), $D133="Lower Ground", LEFT($D133)&amp;IF(ISNUMBER(FIND(" ",$D133)),MID($D133,FIND(" ",$D133)+1,1),"")&amp;IF(ISNUMBER(FIND(" ",$D133,FIND(" ",$D133)+1)),MID($D133,FIND(" ",$D133,FIND(" ",$D133)+1)+1,1),""),$D133="Upper Ground", LEFT($D133)&amp;IF(ISNUMBER(FIND(" ",$D133)),MID($D133,FIND(" ",$D133)+1,1),"")&amp;IF(ISNUMBER(FIND(" ",$D133,FIND(" ",$D133)+1)),MID($D133,FIND(" ",$D133,FIND(" ",$D133)+1)+1,1),"")),".0",$E133), " ")</f>
        <v xml:space="preserve"> </v>
      </c>
      <c r="G133" s="144"/>
      <c r="H133" s="144"/>
      <c r="I133" s="144"/>
      <c r="J133" s="144"/>
      <c r="K133" s="144"/>
      <c r="L133" s="149" t="str" cm="1">
        <f t="array" ref="L133">_xlfn.IFNA(
_xlfn.IFS(
AND($F133=" ",$G133=" ",$H133=" "),"Please update all three: Surveyor Room Reference, Establishment Room Reference and Establishment Room Name",
AND(OR($I133="General",$I133="Open plan/ semi-open general",$I133="Fitted",$I133="Light practical (science)",$I133="Light practical (other)",$I133="Heavy practical (workshops)",$I133="Heavy practical (clean)",$I133="Large",$I133="Storage"),$J133=0,$K133=0),"Please update Net Area or Non-net Area",
AND($B133&lt;&gt;"OUT",$J133=0,$I133&lt;&gt;"Non-net",$M133="85% Circulation"),"Net area not recorded for spaces with 85% circulation unusable type",
AND(OR($I133="General",$I133="Open plan/ semi-open general",$I133="Fitted",$I133="Light practical (science)",$I133="Light practical (other)",$I133="Heavy practical (workshops)",$I133="Heavy practical (clean)",$I133="Large",$I133="Storage"),OR($J133=0,ISBLANK($J133))),"Net area not recorded in net spaces",
AND(OR($I133="Non-net",$I133="Outdoor space"),$J133&gt;0),"Net Area Recorded in Non-net space",
AND($I133="General",$J133&gt;90),"This general space is over 90m2, please ensure that this space is entered as separate spaces if it usually used as separate spaces",
AND($I133="Open plan/ semi-open general",$J133&lt;27),"Open plan general space under 27m2",
AND(OR($K133=0,ISBLANK($K133)), $I133="Non-net"),"Non-net area not recorded in non-net space"
),
" ")</f>
        <v xml:space="preserve"> </v>
      </c>
      <c r="M133" s="144"/>
      <c r="N133" s="144"/>
      <c r="O133" s="144"/>
      <c r="P133" s="144"/>
      <c r="Q133" s="144"/>
      <c r="R133" s="171"/>
      <c r="S133" s="147">
        <f>NCA_Calculations!$P$145</f>
        <v>0</v>
      </c>
      <c r="T133" s="147">
        <f>NCA_Calculations!$Q$145</f>
        <v>0</v>
      </c>
      <c r="U133" s="144"/>
      <c r="V133" s="144"/>
      <c r="W133" s="149" t="str" cm="1">
        <f t="array" ref="W133">_xlfn.IFNA(
_xlfn.IFS(
ISBLANK($U133),"Missing space use.",
AND('Establishment details'!$C$14="Secondary",$V133="Classbase"),"Invalid Status type",
AND(OR( $V133="Classbase", $V133="Teaching", $V133="Early years",$V133="SEND resourced"), NOT(ISBLANK($M133))),"Space with status type and unusable type.",
AND($V133= "Classbase",'Establishment details'!$C$22&gt;=10), "Classbase status is only valid in schools with a primary element.",
AND($I133= "Large",$N133 &gt; 3.5), "Large rooms with less than 3.5m height.",
AND(OR($V133="Light practical (science)",$V133="Light practical (science)",$V133="Heavy practical (workshops)", $V133="Heavy practical (clean)"), OR($O133=0,ISBLANK($O133))),"Missing sinks count for light and heavy practical spaces.",
AND($M133 = "Other",ISBLANK($R133)), "Invalid unusable type / missing note for other unusable type."
),
" ")</f>
        <v>Missing space use.</v>
      </c>
    </row>
    <row r="134" spans="2:23" ht="15.75" x14ac:dyDescent="0.25">
      <c r="B134" s="143"/>
      <c r="C134" s="143"/>
      <c r="D134" s="144"/>
      <c r="E134" s="144"/>
      <c r="F134" s="147" t="str" cm="1">
        <f t="array" ref="F134">_xlfn.IFNA(CONCATENATE(_xlfn.IFS($D134="Mezzanine",LEFT($D134,1), $D134="Ground Floor",LEFT($D134,1),$D134="Basment ",LEFT($D134,1), $D134="1st Floor", "0"&amp;LEFT($D134,1), $D134="2nd Floor", "0"&amp;LEFT($D134,1), $D134="3rd Floor", "0"&amp;LEFT($D134,1), $D134="4th Floor", "0"&amp;LEFT($D134,1), $D134="5th Floor", "0"&amp;LEFT($D134,1), $D134="6th Floor", "0"&amp;LEFT($D134,1),$D134="7th Floor", "0"&amp;LEFT($D134,1),$D134="8th Floor", "0"&amp;LEFT($D134,1),$D134="9th Floor", "0"&amp;LEFT($D134,1),$D134="10th Floor", LEFT($D134,2),$D134="11th Floor", LEFT($D134,2),$D134="12th Floor", LEFT($D134,2),$D134="13th Floor", LEFT($D134,2), $D134="Lower Ground", LEFT($D134)&amp;IF(ISNUMBER(FIND(" ",$D134)),MID($D134,FIND(" ",$D134)+1,1),"")&amp;IF(ISNUMBER(FIND(" ",$D134,FIND(" ",$D134)+1)),MID($D134,FIND(" ",$D134,FIND(" ",$D134)+1)+1,1),""),$D134="Upper Ground", LEFT($D134)&amp;IF(ISNUMBER(FIND(" ",$D134)),MID($D134,FIND(" ",$D134)+1,1),"")&amp;IF(ISNUMBER(FIND(" ",$D134,FIND(" ",$D134)+1)),MID($D134,FIND(" ",$D134,FIND(" ",$D134)+1)+1,1),"")),".0",$E134), " ")</f>
        <v xml:space="preserve"> </v>
      </c>
      <c r="G134" s="144"/>
      <c r="H134" s="144"/>
      <c r="I134" s="144"/>
      <c r="J134" s="144"/>
      <c r="K134" s="144"/>
      <c r="L134" s="149" t="str" cm="1">
        <f t="array" ref="L134">_xlfn.IFNA(
_xlfn.IFS(
AND($F134=" ",$G134=" ",$H134=" "),"Please update all three: Surveyor Room Reference, Establishment Room Reference and Establishment Room Name",
AND(OR($I134="General",$I134="Open plan/ semi-open general",$I134="Fitted",$I134="Light practical (science)",$I134="Light practical (other)",$I134="Heavy practical (workshops)",$I134="Heavy practical (clean)",$I134="Large",$I134="Storage"),$J134=0,$K134=0),"Please update Net Area or Non-net Area",
AND($B134&lt;&gt;"OUT",$J134=0,$I134&lt;&gt;"Non-net",$M134="85% Circulation"),"Net area not recorded for spaces with 85% circulation unusable type",
AND(OR($I134="General",$I134="Open plan/ semi-open general",$I134="Fitted",$I134="Light practical (science)",$I134="Light practical (other)",$I134="Heavy practical (workshops)",$I134="Heavy practical (clean)",$I134="Large",$I134="Storage"),OR($J134=0,ISBLANK($J134))),"Net area not recorded in net spaces",
AND(OR($I134="Non-net",$I134="Outdoor space"),$J134&gt;0),"Net Area Recorded in Non-net space",
AND($I134="General",$J134&gt;90),"This general space is over 90m2, please ensure that this space is entered as separate spaces if it usually used as separate spaces",
AND($I134="Open plan/ semi-open general",$J134&lt;27),"Open plan general space under 27m2",
AND(OR($K134=0,ISBLANK($K134)), $I134="Non-net"),"Non-net area not recorded in non-net space"
),
" ")</f>
        <v xml:space="preserve"> </v>
      </c>
      <c r="M134" s="144"/>
      <c r="N134" s="144"/>
      <c r="O134" s="144"/>
      <c r="P134" s="144"/>
      <c r="Q134" s="144"/>
      <c r="R134" s="171"/>
      <c r="S134" s="147">
        <f>NCA_Calculations!$P$146</f>
        <v>0</v>
      </c>
      <c r="T134" s="147">
        <f>NCA_Calculations!$Q$146</f>
        <v>0</v>
      </c>
      <c r="U134" s="144"/>
      <c r="V134" s="144"/>
      <c r="W134" s="149" t="str" cm="1">
        <f t="array" ref="W134">_xlfn.IFNA(
_xlfn.IFS(
ISBLANK($U134),"Missing space use.",
AND('Establishment details'!$C$14="Secondary",$V134="Classbase"),"Invalid Status type",
AND(OR( $V134="Classbase", $V134="Teaching", $V134="Early years",$V134="SEND resourced"), NOT(ISBLANK($M134))),"Space with status type and unusable type.",
AND($V134= "Classbase",'Establishment details'!$C$22&gt;=10), "Classbase status is only valid in schools with a primary element.",
AND($I134= "Large",$N134 &gt; 3.5), "Large rooms with less than 3.5m height.",
AND(OR($V134="Light practical (science)",$V134="Light practical (science)",$V134="Heavy practical (workshops)", $V134="Heavy practical (clean)"), OR($O134=0,ISBLANK($O134))),"Missing sinks count for light and heavy practical spaces.",
AND($M134 = "Other",ISBLANK($R134)), "Invalid unusable type / missing note for other unusable type."
),
" ")</f>
        <v>Missing space use.</v>
      </c>
    </row>
    <row r="135" spans="2:23" ht="15.75" x14ac:dyDescent="0.25">
      <c r="B135" s="143"/>
      <c r="C135" s="143"/>
      <c r="D135" s="144"/>
      <c r="E135" s="144"/>
      <c r="F135" s="147" t="str" cm="1">
        <f t="array" ref="F135">_xlfn.IFNA(CONCATENATE(_xlfn.IFS($D135="Mezzanine",LEFT($D135,1), $D135="Ground Floor",LEFT($D135,1),$D135="Basment ",LEFT($D135,1), $D135="1st Floor", "0"&amp;LEFT($D135,1), $D135="2nd Floor", "0"&amp;LEFT($D135,1), $D135="3rd Floor", "0"&amp;LEFT($D135,1), $D135="4th Floor", "0"&amp;LEFT($D135,1), $D135="5th Floor", "0"&amp;LEFT($D135,1), $D135="6th Floor", "0"&amp;LEFT($D135,1),$D135="7th Floor", "0"&amp;LEFT($D135,1),$D135="8th Floor", "0"&amp;LEFT($D135,1),$D135="9th Floor", "0"&amp;LEFT($D135,1),$D135="10th Floor", LEFT($D135,2),$D135="11th Floor", LEFT($D135,2),$D135="12th Floor", LEFT($D135,2),$D135="13th Floor", LEFT($D135,2), $D135="Lower Ground", LEFT($D135)&amp;IF(ISNUMBER(FIND(" ",$D135)),MID($D135,FIND(" ",$D135)+1,1),"")&amp;IF(ISNUMBER(FIND(" ",$D135,FIND(" ",$D135)+1)),MID($D135,FIND(" ",$D135,FIND(" ",$D135)+1)+1,1),""),$D135="Upper Ground", LEFT($D135)&amp;IF(ISNUMBER(FIND(" ",$D135)),MID($D135,FIND(" ",$D135)+1,1),"")&amp;IF(ISNUMBER(FIND(" ",$D135,FIND(" ",$D135)+1)),MID($D135,FIND(" ",$D135,FIND(" ",$D135)+1)+1,1),"")),".0",$E135), " ")</f>
        <v xml:space="preserve"> </v>
      </c>
      <c r="G135" s="144"/>
      <c r="H135" s="144"/>
      <c r="I135" s="144"/>
      <c r="J135" s="144"/>
      <c r="K135" s="144"/>
      <c r="L135" s="149" t="str" cm="1">
        <f t="array" ref="L135">_xlfn.IFNA(
_xlfn.IFS(
AND($F135=" ",$G135=" ",$H135=" "),"Please update all three: Surveyor Room Reference, Establishment Room Reference and Establishment Room Name",
AND(OR($I135="General",$I135="Open plan/ semi-open general",$I135="Fitted",$I135="Light practical (science)",$I135="Light practical (other)",$I135="Heavy practical (workshops)",$I135="Heavy practical (clean)",$I135="Large",$I135="Storage"),$J135=0,$K135=0),"Please update Net Area or Non-net Area",
AND($B135&lt;&gt;"OUT",$J135=0,$I135&lt;&gt;"Non-net",$M135="85% Circulation"),"Net area not recorded for spaces with 85% circulation unusable type",
AND(OR($I135="General",$I135="Open plan/ semi-open general",$I135="Fitted",$I135="Light practical (science)",$I135="Light practical (other)",$I135="Heavy practical (workshops)",$I135="Heavy practical (clean)",$I135="Large",$I135="Storage"),OR($J135=0,ISBLANK($J135))),"Net area not recorded in net spaces",
AND(OR($I135="Non-net",$I135="Outdoor space"),$J135&gt;0),"Net Area Recorded in Non-net space",
AND($I135="General",$J135&gt;90),"This general space is over 90m2, please ensure that this space is entered as separate spaces if it usually used as separate spaces",
AND($I135="Open plan/ semi-open general",$J135&lt;27),"Open plan general space under 27m2",
AND(OR($K135=0,ISBLANK($K135)), $I135="Non-net"),"Non-net area not recorded in non-net space"
),
" ")</f>
        <v xml:space="preserve"> </v>
      </c>
      <c r="M135" s="144"/>
      <c r="N135" s="144"/>
      <c r="O135" s="144"/>
      <c r="P135" s="144"/>
      <c r="Q135" s="144"/>
      <c r="R135" s="171"/>
      <c r="S135" s="147">
        <f>NCA_Calculations!$P$147</f>
        <v>0</v>
      </c>
      <c r="T135" s="147">
        <f>NCA_Calculations!$Q$147</f>
        <v>0</v>
      </c>
      <c r="U135" s="144"/>
      <c r="V135" s="144"/>
      <c r="W135" s="149" t="str" cm="1">
        <f t="array" ref="W135">_xlfn.IFNA(
_xlfn.IFS(
ISBLANK($U135),"Missing space use.",
AND('Establishment details'!$C$14="Secondary",$V135="Classbase"),"Invalid Status type",
AND(OR( $V135="Classbase", $V135="Teaching", $V135="Early years",$V135="SEND resourced"), NOT(ISBLANK($M135))),"Space with status type and unusable type.",
AND($V135= "Classbase",'Establishment details'!$C$22&gt;=10), "Classbase status is only valid in schools with a primary element.",
AND($I135= "Large",$N135 &gt; 3.5), "Large rooms with less than 3.5m height.",
AND(OR($V135="Light practical (science)",$V135="Light practical (science)",$V135="Heavy practical (workshops)", $V135="Heavy practical (clean)"), OR($O135=0,ISBLANK($O135))),"Missing sinks count for light and heavy practical spaces.",
AND($M135 = "Other",ISBLANK($R135)), "Invalid unusable type / missing note for other unusable type."
),
" ")</f>
        <v>Missing space use.</v>
      </c>
    </row>
    <row r="136" spans="2:23" ht="15.75" x14ac:dyDescent="0.25">
      <c r="B136" s="143"/>
      <c r="C136" s="143"/>
      <c r="D136" s="144"/>
      <c r="E136" s="144"/>
      <c r="F136" s="147" t="str" cm="1">
        <f t="array" ref="F136">_xlfn.IFNA(CONCATENATE(_xlfn.IFS($D136="Mezzanine",LEFT($D136,1), $D136="Ground Floor",LEFT($D136,1),$D136="Basment ",LEFT($D136,1), $D136="1st Floor", "0"&amp;LEFT($D136,1), $D136="2nd Floor", "0"&amp;LEFT($D136,1), $D136="3rd Floor", "0"&amp;LEFT($D136,1), $D136="4th Floor", "0"&amp;LEFT($D136,1), $D136="5th Floor", "0"&amp;LEFT($D136,1), $D136="6th Floor", "0"&amp;LEFT($D136,1),$D136="7th Floor", "0"&amp;LEFT($D136,1),$D136="8th Floor", "0"&amp;LEFT($D136,1),$D136="9th Floor", "0"&amp;LEFT($D136,1),$D136="10th Floor", LEFT($D136,2),$D136="11th Floor", LEFT($D136,2),$D136="12th Floor", LEFT($D136,2),$D136="13th Floor", LEFT($D136,2), $D136="Lower Ground", LEFT($D136)&amp;IF(ISNUMBER(FIND(" ",$D136)),MID($D136,FIND(" ",$D136)+1,1),"")&amp;IF(ISNUMBER(FIND(" ",$D136,FIND(" ",$D136)+1)),MID($D136,FIND(" ",$D136,FIND(" ",$D136)+1)+1,1),""),$D136="Upper Ground", LEFT($D136)&amp;IF(ISNUMBER(FIND(" ",$D136)),MID($D136,FIND(" ",$D136)+1,1),"")&amp;IF(ISNUMBER(FIND(" ",$D136,FIND(" ",$D136)+1)),MID($D136,FIND(" ",$D136,FIND(" ",$D136)+1)+1,1),"")),".0",$E136), " ")</f>
        <v xml:space="preserve"> </v>
      </c>
      <c r="G136" s="144"/>
      <c r="H136" s="144"/>
      <c r="I136" s="144"/>
      <c r="J136" s="144"/>
      <c r="K136" s="144"/>
      <c r="L136" s="149" t="str" cm="1">
        <f t="array" ref="L136">_xlfn.IFNA(
_xlfn.IFS(
AND($F136=" ",$G136=" ",$H136=" "),"Please update all three: Surveyor Room Reference, Establishment Room Reference and Establishment Room Name",
AND(OR($I136="General",$I136="Open plan/ semi-open general",$I136="Fitted",$I136="Light practical (science)",$I136="Light practical (other)",$I136="Heavy practical (workshops)",$I136="Heavy practical (clean)",$I136="Large",$I136="Storage"),$J136=0,$K136=0),"Please update Net Area or Non-net Area",
AND($B136&lt;&gt;"OUT",$J136=0,$I136&lt;&gt;"Non-net",$M136="85% Circulation"),"Net area not recorded for spaces with 85% circulation unusable type",
AND(OR($I136="General",$I136="Open plan/ semi-open general",$I136="Fitted",$I136="Light practical (science)",$I136="Light practical (other)",$I136="Heavy practical (workshops)",$I136="Heavy practical (clean)",$I136="Large",$I136="Storage"),OR($J136=0,ISBLANK($J136))),"Net area not recorded in net spaces",
AND(OR($I136="Non-net",$I136="Outdoor space"),$J136&gt;0),"Net Area Recorded in Non-net space",
AND($I136="General",$J136&gt;90),"This general space is over 90m2, please ensure that this space is entered as separate spaces if it usually used as separate spaces",
AND($I136="Open plan/ semi-open general",$J136&lt;27),"Open plan general space under 27m2",
AND(OR($K136=0,ISBLANK($K136)), $I136="Non-net"),"Non-net area not recorded in non-net space"
),
" ")</f>
        <v xml:space="preserve"> </v>
      </c>
      <c r="M136" s="144"/>
      <c r="N136" s="144"/>
      <c r="O136" s="144"/>
      <c r="P136" s="144"/>
      <c r="Q136" s="144"/>
      <c r="R136" s="171"/>
      <c r="S136" s="147">
        <f>NCA_Calculations!$P$148</f>
        <v>0</v>
      </c>
      <c r="T136" s="147">
        <f>NCA_Calculations!$Q$148</f>
        <v>0</v>
      </c>
      <c r="U136" s="144"/>
      <c r="V136" s="144"/>
      <c r="W136" s="149" t="str" cm="1">
        <f t="array" ref="W136">_xlfn.IFNA(
_xlfn.IFS(
ISBLANK($U136),"Missing space use.",
AND('Establishment details'!$C$14="Secondary",$V136="Classbase"),"Invalid Status type",
AND(OR( $V136="Classbase", $V136="Teaching", $V136="Early years",$V136="SEND resourced"), NOT(ISBLANK($M136))),"Space with status type and unusable type.",
AND($V136= "Classbase",'Establishment details'!$C$22&gt;=10), "Classbase status is only valid in schools with a primary element.",
AND($I136= "Large",$N136 &gt; 3.5), "Large rooms with less than 3.5m height.",
AND(OR($V136="Light practical (science)",$V136="Light practical (science)",$V136="Heavy practical (workshops)", $V136="Heavy practical (clean)"), OR($O136=0,ISBLANK($O136))),"Missing sinks count for light and heavy practical spaces.",
AND($M136 = "Other",ISBLANK($R136)), "Invalid unusable type / missing note for other unusable type."
),
" ")</f>
        <v>Missing space use.</v>
      </c>
    </row>
    <row r="137" spans="2:23" ht="15.75" x14ac:dyDescent="0.25">
      <c r="B137" s="143"/>
      <c r="C137" s="143"/>
      <c r="D137" s="144"/>
      <c r="E137" s="144"/>
      <c r="F137" s="147" t="str" cm="1">
        <f t="array" ref="F137">_xlfn.IFNA(CONCATENATE(_xlfn.IFS($D137="Mezzanine",LEFT($D137,1), $D137="Ground Floor",LEFT($D137,1),$D137="Basment ",LEFT($D137,1), $D137="1st Floor", "0"&amp;LEFT($D137,1), $D137="2nd Floor", "0"&amp;LEFT($D137,1), $D137="3rd Floor", "0"&amp;LEFT($D137,1), $D137="4th Floor", "0"&amp;LEFT($D137,1), $D137="5th Floor", "0"&amp;LEFT($D137,1), $D137="6th Floor", "0"&amp;LEFT($D137,1),$D137="7th Floor", "0"&amp;LEFT($D137,1),$D137="8th Floor", "0"&amp;LEFT($D137,1),$D137="9th Floor", "0"&amp;LEFT($D137,1),$D137="10th Floor", LEFT($D137,2),$D137="11th Floor", LEFT($D137,2),$D137="12th Floor", LEFT($D137,2),$D137="13th Floor", LEFT($D137,2), $D137="Lower Ground", LEFT($D137)&amp;IF(ISNUMBER(FIND(" ",$D137)),MID($D137,FIND(" ",$D137)+1,1),"")&amp;IF(ISNUMBER(FIND(" ",$D137,FIND(" ",$D137)+1)),MID($D137,FIND(" ",$D137,FIND(" ",$D137)+1)+1,1),""),$D137="Upper Ground", LEFT($D137)&amp;IF(ISNUMBER(FIND(" ",$D137)),MID($D137,FIND(" ",$D137)+1,1),"")&amp;IF(ISNUMBER(FIND(" ",$D137,FIND(" ",$D137)+1)),MID($D137,FIND(" ",$D137,FIND(" ",$D137)+1)+1,1),"")),".0",$E137), " ")</f>
        <v xml:space="preserve"> </v>
      </c>
      <c r="G137" s="144"/>
      <c r="H137" s="144"/>
      <c r="I137" s="144"/>
      <c r="J137" s="144"/>
      <c r="K137" s="144"/>
      <c r="L137" s="149" t="str" cm="1">
        <f t="array" ref="L137">_xlfn.IFNA(
_xlfn.IFS(
AND($F137=" ",$G137=" ",$H137=" "),"Please update all three: Surveyor Room Reference, Establishment Room Reference and Establishment Room Name",
AND(OR($I137="General",$I137="Open plan/ semi-open general",$I137="Fitted",$I137="Light practical (science)",$I137="Light practical (other)",$I137="Heavy practical (workshops)",$I137="Heavy practical (clean)",$I137="Large",$I137="Storage"),$J137=0,$K137=0),"Please update Net Area or Non-net Area",
AND($B137&lt;&gt;"OUT",$J137=0,$I137&lt;&gt;"Non-net",$M137="85% Circulation"),"Net area not recorded for spaces with 85% circulation unusable type",
AND(OR($I137="General",$I137="Open plan/ semi-open general",$I137="Fitted",$I137="Light practical (science)",$I137="Light practical (other)",$I137="Heavy practical (workshops)",$I137="Heavy practical (clean)",$I137="Large",$I137="Storage"),OR($J137=0,ISBLANK($J137))),"Net area not recorded in net spaces",
AND(OR($I137="Non-net",$I137="Outdoor space"),$J137&gt;0),"Net Area Recorded in Non-net space",
AND($I137="General",$J137&gt;90),"This general space is over 90m2, please ensure that this space is entered as separate spaces if it usually used as separate spaces",
AND($I137="Open plan/ semi-open general",$J137&lt;27),"Open plan general space under 27m2",
AND(OR($K137=0,ISBLANK($K137)), $I137="Non-net"),"Non-net area not recorded in non-net space"
),
" ")</f>
        <v xml:space="preserve"> </v>
      </c>
      <c r="M137" s="144"/>
      <c r="N137" s="144"/>
      <c r="O137" s="144"/>
      <c r="P137" s="144"/>
      <c r="Q137" s="144"/>
      <c r="R137" s="171"/>
      <c r="S137" s="147">
        <f>NCA_Calculations!$P$149</f>
        <v>0</v>
      </c>
      <c r="T137" s="147">
        <f>NCA_Calculations!$Q$149</f>
        <v>0</v>
      </c>
      <c r="U137" s="144"/>
      <c r="V137" s="144"/>
      <c r="W137" s="149" t="str" cm="1">
        <f t="array" ref="W137">_xlfn.IFNA(
_xlfn.IFS(
ISBLANK($U137),"Missing space use.",
AND('Establishment details'!$C$14="Secondary",$V137="Classbase"),"Invalid Status type",
AND(OR( $V137="Classbase", $V137="Teaching", $V137="Early years",$V137="SEND resourced"), NOT(ISBLANK($M137))),"Space with status type and unusable type.",
AND($V137= "Classbase",'Establishment details'!$C$22&gt;=10), "Classbase status is only valid in schools with a primary element.",
AND($I137= "Large",$N137 &gt; 3.5), "Large rooms with less than 3.5m height.",
AND(OR($V137="Light practical (science)",$V137="Light practical (science)",$V137="Heavy practical (workshops)", $V137="Heavy practical (clean)"), OR($O137=0,ISBLANK($O137))),"Missing sinks count for light and heavy practical spaces.",
AND($M137 = "Other",ISBLANK($R137)), "Invalid unusable type / missing note for other unusable type."
),
" ")</f>
        <v>Missing space use.</v>
      </c>
    </row>
    <row r="138" spans="2:23" ht="15.75" x14ac:dyDescent="0.25">
      <c r="B138" s="143"/>
      <c r="C138" s="143"/>
      <c r="D138" s="144"/>
      <c r="E138" s="144"/>
      <c r="F138" s="147" t="str" cm="1">
        <f t="array" ref="F138">_xlfn.IFNA(CONCATENATE(_xlfn.IFS($D138="Mezzanine",LEFT($D138,1), $D138="Ground Floor",LEFT($D138,1),$D138="Basment ",LEFT($D138,1), $D138="1st Floor", "0"&amp;LEFT($D138,1), $D138="2nd Floor", "0"&amp;LEFT($D138,1), $D138="3rd Floor", "0"&amp;LEFT($D138,1), $D138="4th Floor", "0"&amp;LEFT($D138,1), $D138="5th Floor", "0"&amp;LEFT($D138,1), $D138="6th Floor", "0"&amp;LEFT($D138,1),$D138="7th Floor", "0"&amp;LEFT($D138,1),$D138="8th Floor", "0"&amp;LEFT($D138,1),$D138="9th Floor", "0"&amp;LEFT($D138,1),$D138="10th Floor", LEFT($D138,2),$D138="11th Floor", LEFT($D138,2),$D138="12th Floor", LEFT($D138,2),$D138="13th Floor", LEFT($D138,2), $D138="Lower Ground", LEFT($D138)&amp;IF(ISNUMBER(FIND(" ",$D138)),MID($D138,FIND(" ",$D138)+1,1),"")&amp;IF(ISNUMBER(FIND(" ",$D138,FIND(" ",$D138)+1)),MID($D138,FIND(" ",$D138,FIND(" ",$D138)+1)+1,1),""),$D138="Upper Ground", LEFT($D138)&amp;IF(ISNUMBER(FIND(" ",$D138)),MID($D138,FIND(" ",$D138)+1,1),"")&amp;IF(ISNUMBER(FIND(" ",$D138,FIND(" ",$D138)+1)),MID($D138,FIND(" ",$D138,FIND(" ",$D138)+1)+1,1),"")),".0",$E138), " ")</f>
        <v xml:space="preserve"> </v>
      </c>
      <c r="G138" s="144"/>
      <c r="H138" s="144"/>
      <c r="I138" s="144"/>
      <c r="J138" s="144"/>
      <c r="K138" s="144"/>
      <c r="L138" s="149" t="str" cm="1">
        <f t="array" ref="L138">_xlfn.IFNA(
_xlfn.IFS(
AND($F138=" ",$G138=" ",$H138=" "),"Please update all three: Surveyor Room Reference, Establishment Room Reference and Establishment Room Name",
AND(OR($I138="General",$I138="Open plan/ semi-open general",$I138="Fitted",$I138="Light practical (science)",$I138="Light practical (other)",$I138="Heavy practical (workshops)",$I138="Heavy practical (clean)",$I138="Large",$I138="Storage"),$J138=0,$K138=0),"Please update Net Area or Non-net Area",
AND($B138&lt;&gt;"OUT",$J138=0,$I138&lt;&gt;"Non-net",$M138="85% Circulation"),"Net area not recorded for spaces with 85% circulation unusable type",
AND(OR($I138="General",$I138="Open plan/ semi-open general",$I138="Fitted",$I138="Light practical (science)",$I138="Light practical (other)",$I138="Heavy practical (workshops)",$I138="Heavy practical (clean)",$I138="Large",$I138="Storage"),OR($J138=0,ISBLANK($J138))),"Net area not recorded in net spaces",
AND(OR($I138="Non-net",$I138="Outdoor space"),$J138&gt;0),"Net Area Recorded in Non-net space",
AND($I138="General",$J138&gt;90),"This general space is over 90m2, please ensure that this space is entered as separate spaces if it usually used as separate spaces",
AND($I138="Open plan/ semi-open general",$J138&lt;27),"Open plan general space under 27m2",
AND(OR($K138=0,ISBLANK($K138)), $I138="Non-net"),"Non-net area not recorded in non-net space"
),
" ")</f>
        <v xml:space="preserve"> </v>
      </c>
      <c r="M138" s="144"/>
      <c r="N138" s="144"/>
      <c r="O138" s="144"/>
      <c r="P138" s="144"/>
      <c r="Q138" s="144"/>
      <c r="R138" s="171"/>
      <c r="S138" s="147">
        <f>NCA_Calculations!$P$150</f>
        <v>0</v>
      </c>
      <c r="T138" s="147">
        <f>NCA_Calculations!$Q$150</f>
        <v>0</v>
      </c>
      <c r="U138" s="144"/>
      <c r="V138" s="144"/>
      <c r="W138" s="149" t="str" cm="1">
        <f t="array" ref="W138">_xlfn.IFNA(
_xlfn.IFS(
ISBLANK($U138),"Missing space use.",
AND('Establishment details'!$C$14="Secondary",$V138="Classbase"),"Invalid Status type",
AND(OR( $V138="Classbase", $V138="Teaching", $V138="Early years",$V138="SEND resourced"), NOT(ISBLANK($M138))),"Space with status type and unusable type.",
AND($V138= "Classbase",'Establishment details'!$C$22&gt;=10), "Classbase status is only valid in schools with a primary element.",
AND($I138= "Large",$N138 &gt; 3.5), "Large rooms with less than 3.5m height.",
AND(OR($V138="Light practical (science)",$V138="Light practical (science)",$V138="Heavy practical (workshops)", $V138="Heavy practical (clean)"), OR($O138=0,ISBLANK($O138))),"Missing sinks count for light and heavy practical spaces.",
AND($M138 = "Other",ISBLANK($R138)), "Invalid unusable type / missing note for other unusable type."
),
" ")</f>
        <v>Missing space use.</v>
      </c>
    </row>
    <row r="139" spans="2:23" ht="15.75" x14ac:dyDescent="0.25">
      <c r="B139" s="143"/>
      <c r="C139" s="143"/>
      <c r="D139" s="144"/>
      <c r="E139" s="144"/>
      <c r="F139" s="147" t="str" cm="1">
        <f t="array" ref="F139">_xlfn.IFNA(CONCATENATE(_xlfn.IFS($D139="Mezzanine",LEFT($D139,1), $D139="Ground Floor",LEFT($D139,1),$D139="Basment ",LEFT($D139,1), $D139="1st Floor", "0"&amp;LEFT($D139,1), $D139="2nd Floor", "0"&amp;LEFT($D139,1), $D139="3rd Floor", "0"&amp;LEFT($D139,1), $D139="4th Floor", "0"&amp;LEFT($D139,1), $D139="5th Floor", "0"&amp;LEFT($D139,1), $D139="6th Floor", "0"&amp;LEFT($D139,1),$D139="7th Floor", "0"&amp;LEFT($D139,1),$D139="8th Floor", "0"&amp;LEFT($D139,1),$D139="9th Floor", "0"&amp;LEFT($D139,1),$D139="10th Floor", LEFT($D139,2),$D139="11th Floor", LEFT($D139,2),$D139="12th Floor", LEFT($D139,2),$D139="13th Floor", LEFT($D139,2), $D139="Lower Ground", LEFT($D139)&amp;IF(ISNUMBER(FIND(" ",$D139)),MID($D139,FIND(" ",$D139)+1,1),"")&amp;IF(ISNUMBER(FIND(" ",$D139,FIND(" ",$D139)+1)),MID($D139,FIND(" ",$D139,FIND(" ",$D139)+1)+1,1),""),$D139="Upper Ground", LEFT($D139)&amp;IF(ISNUMBER(FIND(" ",$D139)),MID($D139,FIND(" ",$D139)+1,1),"")&amp;IF(ISNUMBER(FIND(" ",$D139,FIND(" ",$D139)+1)),MID($D139,FIND(" ",$D139,FIND(" ",$D139)+1)+1,1),"")),".0",$E139), " ")</f>
        <v xml:space="preserve"> </v>
      </c>
      <c r="G139" s="144"/>
      <c r="H139" s="144"/>
      <c r="I139" s="144"/>
      <c r="J139" s="144"/>
      <c r="K139" s="144"/>
      <c r="L139" s="149" t="str" cm="1">
        <f t="array" ref="L139">_xlfn.IFNA(
_xlfn.IFS(
AND($F139=" ",$G139=" ",$H139=" "),"Please update all three: Surveyor Room Reference, Establishment Room Reference and Establishment Room Name",
AND(OR($I139="General",$I139="Open plan/ semi-open general",$I139="Fitted",$I139="Light practical (science)",$I139="Light practical (other)",$I139="Heavy practical (workshops)",$I139="Heavy practical (clean)",$I139="Large",$I139="Storage"),$J139=0,$K139=0),"Please update Net Area or Non-net Area",
AND($B139&lt;&gt;"OUT",$J139=0,$I139&lt;&gt;"Non-net",$M139="85% Circulation"),"Net area not recorded for spaces with 85% circulation unusable type",
AND(OR($I139="General",$I139="Open plan/ semi-open general",$I139="Fitted",$I139="Light practical (science)",$I139="Light practical (other)",$I139="Heavy practical (workshops)",$I139="Heavy practical (clean)",$I139="Large",$I139="Storage"),OR($J139=0,ISBLANK($J139))),"Net area not recorded in net spaces",
AND(OR($I139="Non-net",$I139="Outdoor space"),$J139&gt;0),"Net Area Recorded in Non-net space",
AND($I139="General",$J139&gt;90),"This general space is over 90m2, please ensure that this space is entered as separate spaces if it usually used as separate spaces",
AND($I139="Open plan/ semi-open general",$J139&lt;27),"Open plan general space under 27m2",
AND(OR($K139=0,ISBLANK($K139)), $I139="Non-net"),"Non-net area not recorded in non-net space"
),
" ")</f>
        <v xml:space="preserve"> </v>
      </c>
      <c r="M139" s="144"/>
      <c r="N139" s="144"/>
      <c r="O139" s="144"/>
      <c r="P139" s="144"/>
      <c r="Q139" s="144"/>
      <c r="R139" s="171"/>
      <c r="S139" s="147">
        <f>NCA_Calculations!$P$151</f>
        <v>0</v>
      </c>
      <c r="T139" s="147">
        <f>NCA_Calculations!$Q$151</f>
        <v>0</v>
      </c>
      <c r="U139" s="144"/>
      <c r="V139" s="144"/>
      <c r="W139" s="149" t="str" cm="1">
        <f t="array" ref="W139">_xlfn.IFNA(
_xlfn.IFS(
ISBLANK($U139),"Missing space use.",
AND('Establishment details'!$C$14="Secondary",$V139="Classbase"),"Invalid Status type",
AND(OR( $V139="Classbase", $V139="Teaching", $V139="Early years",$V139="SEND resourced"), NOT(ISBLANK($M139))),"Space with status type and unusable type.",
AND($V139= "Classbase",'Establishment details'!$C$22&gt;=10), "Classbase status is only valid in schools with a primary element.",
AND($I139= "Large",$N139 &gt; 3.5), "Large rooms with less than 3.5m height.",
AND(OR($V139="Light practical (science)",$V139="Light practical (science)",$V139="Heavy practical (workshops)", $V139="Heavy practical (clean)"), OR($O139=0,ISBLANK($O139))),"Missing sinks count for light and heavy practical spaces.",
AND($M139 = "Other",ISBLANK($R139)), "Invalid unusable type / missing note for other unusable type."
),
" ")</f>
        <v>Missing space use.</v>
      </c>
    </row>
    <row r="140" spans="2:23" ht="15.75" x14ac:dyDescent="0.25">
      <c r="B140" s="143"/>
      <c r="C140" s="143"/>
      <c r="D140" s="144"/>
      <c r="E140" s="144"/>
      <c r="F140" s="147" t="str" cm="1">
        <f t="array" ref="F140">_xlfn.IFNA(CONCATENATE(_xlfn.IFS($D140="Mezzanine",LEFT($D140,1), $D140="Ground Floor",LEFT($D140,1),$D140="Basment ",LEFT($D140,1), $D140="1st Floor", "0"&amp;LEFT($D140,1), $D140="2nd Floor", "0"&amp;LEFT($D140,1), $D140="3rd Floor", "0"&amp;LEFT($D140,1), $D140="4th Floor", "0"&amp;LEFT($D140,1), $D140="5th Floor", "0"&amp;LEFT($D140,1), $D140="6th Floor", "0"&amp;LEFT($D140,1),$D140="7th Floor", "0"&amp;LEFT($D140,1),$D140="8th Floor", "0"&amp;LEFT($D140,1),$D140="9th Floor", "0"&amp;LEFT($D140,1),$D140="10th Floor", LEFT($D140,2),$D140="11th Floor", LEFT($D140,2),$D140="12th Floor", LEFT($D140,2),$D140="13th Floor", LEFT($D140,2), $D140="Lower Ground", LEFT($D140)&amp;IF(ISNUMBER(FIND(" ",$D140)),MID($D140,FIND(" ",$D140)+1,1),"")&amp;IF(ISNUMBER(FIND(" ",$D140,FIND(" ",$D140)+1)),MID($D140,FIND(" ",$D140,FIND(" ",$D140)+1)+1,1),""),$D140="Upper Ground", LEFT($D140)&amp;IF(ISNUMBER(FIND(" ",$D140)),MID($D140,FIND(" ",$D140)+1,1),"")&amp;IF(ISNUMBER(FIND(" ",$D140,FIND(" ",$D140)+1)),MID($D140,FIND(" ",$D140,FIND(" ",$D140)+1)+1,1),"")),".0",$E140), " ")</f>
        <v xml:space="preserve"> </v>
      </c>
      <c r="G140" s="144"/>
      <c r="H140" s="144"/>
      <c r="I140" s="144"/>
      <c r="J140" s="144"/>
      <c r="K140" s="144"/>
      <c r="L140" s="149" t="str" cm="1">
        <f t="array" ref="L140">_xlfn.IFNA(
_xlfn.IFS(
AND($F140=" ",$G140=" ",$H140=" "),"Please update all three: Surveyor Room Reference, Establishment Room Reference and Establishment Room Name",
AND(OR($I140="General",$I140="Open plan/ semi-open general",$I140="Fitted",$I140="Light practical (science)",$I140="Light practical (other)",$I140="Heavy practical (workshops)",$I140="Heavy practical (clean)",$I140="Large",$I140="Storage"),$J140=0,$K140=0),"Please update Net Area or Non-net Area",
AND($B140&lt;&gt;"OUT",$J140=0,$I140&lt;&gt;"Non-net",$M140="85% Circulation"),"Net area not recorded for spaces with 85% circulation unusable type",
AND(OR($I140="General",$I140="Open plan/ semi-open general",$I140="Fitted",$I140="Light practical (science)",$I140="Light practical (other)",$I140="Heavy practical (workshops)",$I140="Heavy practical (clean)",$I140="Large",$I140="Storage"),OR($J140=0,ISBLANK($J140))),"Net area not recorded in net spaces",
AND(OR($I140="Non-net",$I140="Outdoor space"),$J140&gt;0),"Net Area Recorded in Non-net space",
AND($I140="General",$J140&gt;90),"This general space is over 90m2, please ensure that this space is entered as separate spaces if it usually used as separate spaces",
AND($I140="Open plan/ semi-open general",$J140&lt;27),"Open plan general space under 27m2",
AND(OR($K140=0,ISBLANK($K140)), $I140="Non-net"),"Non-net area not recorded in non-net space"
),
" ")</f>
        <v xml:space="preserve"> </v>
      </c>
      <c r="M140" s="144"/>
      <c r="N140" s="144"/>
      <c r="O140" s="144"/>
      <c r="P140" s="144"/>
      <c r="Q140" s="144"/>
      <c r="R140" s="171"/>
      <c r="S140" s="147">
        <f>NCA_Calculations!$P$152</f>
        <v>0</v>
      </c>
      <c r="T140" s="147">
        <f>NCA_Calculations!$Q$152</f>
        <v>0</v>
      </c>
      <c r="U140" s="144"/>
      <c r="V140" s="144"/>
      <c r="W140" s="149" t="str" cm="1">
        <f t="array" ref="W140">_xlfn.IFNA(
_xlfn.IFS(
ISBLANK($U140),"Missing space use.",
AND('Establishment details'!$C$14="Secondary",$V140="Classbase"),"Invalid Status type",
AND(OR( $V140="Classbase", $V140="Teaching", $V140="Early years",$V140="SEND resourced"), NOT(ISBLANK($M140))),"Space with status type and unusable type.",
AND($V140= "Classbase",'Establishment details'!$C$22&gt;=10), "Classbase status is only valid in schools with a primary element.",
AND($I140= "Large",$N140 &gt; 3.5), "Large rooms with less than 3.5m height.",
AND(OR($V140="Light practical (science)",$V140="Light practical (science)",$V140="Heavy practical (workshops)", $V140="Heavy practical (clean)"), OR($O140=0,ISBLANK($O140))),"Missing sinks count for light and heavy practical spaces.",
AND($M140 = "Other",ISBLANK($R140)), "Invalid unusable type / missing note for other unusable type."
),
" ")</f>
        <v>Missing space use.</v>
      </c>
    </row>
    <row r="141" spans="2:23" ht="15.75" x14ac:dyDescent="0.25">
      <c r="B141" s="143"/>
      <c r="C141" s="143"/>
      <c r="D141" s="144"/>
      <c r="E141" s="144"/>
      <c r="F141" s="147" t="str" cm="1">
        <f t="array" ref="F141">_xlfn.IFNA(CONCATENATE(_xlfn.IFS($D141="Mezzanine",LEFT($D141,1), $D141="Ground Floor",LEFT($D141,1),$D141="Basment ",LEFT($D141,1), $D141="1st Floor", "0"&amp;LEFT($D141,1), $D141="2nd Floor", "0"&amp;LEFT($D141,1), $D141="3rd Floor", "0"&amp;LEFT($D141,1), $D141="4th Floor", "0"&amp;LEFT($D141,1), $D141="5th Floor", "0"&amp;LEFT($D141,1), $D141="6th Floor", "0"&amp;LEFT($D141,1),$D141="7th Floor", "0"&amp;LEFT($D141,1),$D141="8th Floor", "0"&amp;LEFT($D141,1),$D141="9th Floor", "0"&amp;LEFT($D141,1),$D141="10th Floor", LEFT($D141,2),$D141="11th Floor", LEFT($D141,2),$D141="12th Floor", LEFT($D141,2),$D141="13th Floor", LEFT($D141,2), $D141="Lower Ground", LEFT($D141)&amp;IF(ISNUMBER(FIND(" ",$D141)),MID($D141,FIND(" ",$D141)+1,1),"")&amp;IF(ISNUMBER(FIND(" ",$D141,FIND(" ",$D141)+1)),MID($D141,FIND(" ",$D141,FIND(" ",$D141)+1)+1,1),""),$D141="Upper Ground", LEFT($D141)&amp;IF(ISNUMBER(FIND(" ",$D141)),MID($D141,FIND(" ",$D141)+1,1),"")&amp;IF(ISNUMBER(FIND(" ",$D141,FIND(" ",$D141)+1)),MID($D141,FIND(" ",$D141,FIND(" ",$D141)+1)+1,1),"")),".0",$E141), " ")</f>
        <v xml:space="preserve"> </v>
      </c>
      <c r="G141" s="144"/>
      <c r="H141" s="144"/>
      <c r="I141" s="144"/>
      <c r="J141" s="144"/>
      <c r="K141" s="144"/>
      <c r="L141" s="149" t="str" cm="1">
        <f t="array" ref="L141">_xlfn.IFNA(
_xlfn.IFS(
AND($F141=" ",$G141=" ",$H141=" "),"Please update all three: Surveyor Room Reference, Establishment Room Reference and Establishment Room Name",
AND(OR($I141="General",$I141="Open plan/ semi-open general",$I141="Fitted",$I141="Light practical (science)",$I141="Light practical (other)",$I141="Heavy practical (workshops)",$I141="Heavy practical (clean)",$I141="Large",$I141="Storage"),$J141=0,$K141=0),"Please update Net Area or Non-net Area",
AND($B141&lt;&gt;"OUT",$J141=0,$I141&lt;&gt;"Non-net",$M141="85% Circulation"),"Net area not recorded for spaces with 85% circulation unusable type",
AND(OR($I141="General",$I141="Open plan/ semi-open general",$I141="Fitted",$I141="Light practical (science)",$I141="Light practical (other)",$I141="Heavy practical (workshops)",$I141="Heavy practical (clean)",$I141="Large",$I141="Storage"),OR($J141=0,ISBLANK($J141))),"Net area not recorded in net spaces",
AND(OR($I141="Non-net",$I141="Outdoor space"),$J141&gt;0),"Net Area Recorded in Non-net space",
AND($I141="General",$J141&gt;90),"This general space is over 90m2, please ensure that this space is entered as separate spaces if it usually used as separate spaces",
AND($I141="Open plan/ semi-open general",$J141&lt;27),"Open plan general space under 27m2",
AND(OR($K141=0,ISBLANK($K141)), $I141="Non-net"),"Non-net area not recorded in non-net space"
),
" ")</f>
        <v xml:space="preserve"> </v>
      </c>
      <c r="M141" s="144"/>
      <c r="N141" s="144"/>
      <c r="O141" s="144"/>
      <c r="P141" s="144"/>
      <c r="Q141" s="144"/>
      <c r="R141" s="171"/>
      <c r="S141" s="147">
        <f>NCA_Calculations!$P$153</f>
        <v>0</v>
      </c>
      <c r="T141" s="147">
        <f>NCA_Calculations!$Q$153</f>
        <v>0</v>
      </c>
      <c r="U141" s="144"/>
      <c r="V141" s="144"/>
      <c r="W141" s="149" t="str" cm="1">
        <f t="array" ref="W141">_xlfn.IFNA(
_xlfn.IFS(
ISBLANK($U141),"Missing space use.",
AND('Establishment details'!$C$14="Secondary",$V141="Classbase"),"Invalid Status type",
AND(OR( $V141="Classbase", $V141="Teaching", $V141="Early years",$V141="SEND resourced"), NOT(ISBLANK($M141))),"Space with status type and unusable type.",
AND($V141= "Classbase",'Establishment details'!$C$22&gt;=10), "Classbase status is only valid in schools with a primary element.",
AND($I141= "Large",$N141 &gt; 3.5), "Large rooms with less than 3.5m height.",
AND(OR($V141="Light practical (science)",$V141="Light practical (science)",$V141="Heavy practical (workshops)", $V141="Heavy practical (clean)"), OR($O141=0,ISBLANK($O141))),"Missing sinks count for light and heavy practical spaces.",
AND($M141 = "Other",ISBLANK($R141)), "Invalid unusable type / missing note for other unusable type."
),
" ")</f>
        <v>Missing space use.</v>
      </c>
    </row>
    <row r="142" spans="2:23" ht="15.75" x14ac:dyDescent="0.25">
      <c r="B142" s="143"/>
      <c r="C142" s="143"/>
      <c r="D142" s="144"/>
      <c r="E142" s="144"/>
      <c r="F142" s="147" t="str" cm="1">
        <f t="array" ref="F142">_xlfn.IFNA(CONCATENATE(_xlfn.IFS($D142="Mezzanine",LEFT($D142,1), $D142="Ground Floor",LEFT($D142,1),$D142="Basment ",LEFT($D142,1), $D142="1st Floor", "0"&amp;LEFT($D142,1), $D142="2nd Floor", "0"&amp;LEFT($D142,1), $D142="3rd Floor", "0"&amp;LEFT($D142,1), $D142="4th Floor", "0"&amp;LEFT($D142,1), $D142="5th Floor", "0"&amp;LEFT($D142,1), $D142="6th Floor", "0"&amp;LEFT($D142,1),$D142="7th Floor", "0"&amp;LEFT($D142,1),$D142="8th Floor", "0"&amp;LEFT($D142,1),$D142="9th Floor", "0"&amp;LEFT($D142,1),$D142="10th Floor", LEFT($D142,2),$D142="11th Floor", LEFT($D142,2),$D142="12th Floor", LEFT($D142,2),$D142="13th Floor", LEFT($D142,2), $D142="Lower Ground", LEFT($D142)&amp;IF(ISNUMBER(FIND(" ",$D142)),MID($D142,FIND(" ",$D142)+1,1),"")&amp;IF(ISNUMBER(FIND(" ",$D142,FIND(" ",$D142)+1)),MID($D142,FIND(" ",$D142,FIND(" ",$D142)+1)+1,1),""),$D142="Upper Ground", LEFT($D142)&amp;IF(ISNUMBER(FIND(" ",$D142)),MID($D142,FIND(" ",$D142)+1,1),"")&amp;IF(ISNUMBER(FIND(" ",$D142,FIND(" ",$D142)+1)),MID($D142,FIND(" ",$D142,FIND(" ",$D142)+1)+1,1),"")),".0",$E142), " ")</f>
        <v xml:space="preserve"> </v>
      </c>
      <c r="G142" s="144"/>
      <c r="H142" s="144"/>
      <c r="I142" s="144"/>
      <c r="J142" s="144"/>
      <c r="K142" s="144"/>
      <c r="L142" s="149" t="str" cm="1">
        <f t="array" ref="L142">_xlfn.IFNA(
_xlfn.IFS(
AND($F142=" ",$G142=" ",$H142=" "),"Please update all three: Surveyor Room Reference, Establishment Room Reference and Establishment Room Name",
AND(OR($I142="General",$I142="Open plan/ semi-open general",$I142="Fitted",$I142="Light practical (science)",$I142="Light practical (other)",$I142="Heavy practical (workshops)",$I142="Heavy practical (clean)",$I142="Large",$I142="Storage"),$J142=0,$K142=0),"Please update Net Area or Non-net Area",
AND($B142&lt;&gt;"OUT",$J142=0,$I142&lt;&gt;"Non-net",$M142="85% Circulation"),"Net area not recorded for spaces with 85% circulation unusable type",
AND(OR($I142="General",$I142="Open plan/ semi-open general",$I142="Fitted",$I142="Light practical (science)",$I142="Light practical (other)",$I142="Heavy practical (workshops)",$I142="Heavy practical (clean)",$I142="Large",$I142="Storage"),OR($J142=0,ISBLANK($J142))),"Net area not recorded in net spaces",
AND(OR($I142="Non-net",$I142="Outdoor space"),$J142&gt;0),"Net Area Recorded in Non-net space",
AND($I142="General",$J142&gt;90),"This general space is over 90m2, please ensure that this space is entered as separate spaces if it usually used as separate spaces",
AND($I142="Open plan/ semi-open general",$J142&lt;27),"Open plan general space under 27m2",
AND(OR($K142=0,ISBLANK($K142)), $I142="Non-net"),"Non-net area not recorded in non-net space"
),
" ")</f>
        <v xml:space="preserve"> </v>
      </c>
      <c r="M142" s="144"/>
      <c r="N142" s="144"/>
      <c r="O142" s="144"/>
      <c r="P142" s="144"/>
      <c r="Q142" s="144"/>
      <c r="R142" s="171"/>
      <c r="S142" s="147">
        <f>NCA_Calculations!$P$154</f>
        <v>0</v>
      </c>
      <c r="T142" s="147">
        <f>NCA_Calculations!$Q$154</f>
        <v>0</v>
      </c>
      <c r="U142" s="144"/>
      <c r="V142" s="144"/>
      <c r="W142" s="149" t="str" cm="1">
        <f t="array" ref="W142">_xlfn.IFNA(
_xlfn.IFS(
ISBLANK($U142),"Missing space use.",
AND('Establishment details'!$C$14="Secondary",$V142="Classbase"),"Invalid Status type",
AND(OR( $V142="Classbase", $V142="Teaching", $V142="Early years",$V142="SEND resourced"), NOT(ISBLANK($M142))),"Space with status type and unusable type.",
AND($V142= "Classbase",'Establishment details'!$C$22&gt;=10), "Classbase status is only valid in schools with a primary element.",
AND($I142= "Large",$N142 &gt; 3.5), "Large rooms with less than 3.5m height.",
AND(OR($V142="Light practical (science)",$V142="Light practical (science)",$V142="Heavy practical (workshops)", $V142="Heavy practical (clean)"), OR($O142=0,ISBLANK($O142))),"Missing sinks count for light and heavy practical spaces.",
AND($M142 = "Other",ISBLANK($R142)), "Invalid unusable type / missing note for other unusable type."
),
" ")</f>
        <v>Missing space use.</v>
      </c>
    </row>
    <row r="143" spans="2:23" ht="15.75" x14ac:dyDescent="0.25">
      <c r="B143" s="143"/>
      <c r="C143" s="143"/>
      <c r="D143" s="144"/>
      <c r="E143" s="144"/>
      <c r="F143" s="147" t="str" cm="1">
        <f t="array" ref="F143">_xlfn.IFNA(CONCATENATE(_xlfn.IFS($D143="Mezzanine",LEFT($D143,1), $D143="Ground Floor",LEFT($D143,1),$D143="Basment ",LEFT($D143,1), $D143="1st Floor", "0"&amp;LEFT($D143,1), $D143="2nd Floor", "0"&amp;LEFT($D143,1), $D143="3rd Floor", "0"&amp;LEFT($D143,1), $D143="4th Floor", "0"&amp;LEFT($D143,1), $D143="5th Floor", "0"&amp;LEFT($D143,1), $D143="6th Floor", "0"&amp;LEFT($D143,1),$D143="7th Floor", "0"&amp;LEFT($D143,1),$D143="8th Floor", "0"&amp;LEFT($D143,1),$D143="9th Floor", "0"&amp;LEFT($D143,1),$D143="10th Floor", LEFT($D143,2),$D143="11th Floor", LEFT($D143,2),$D143="12th Floor", LEFT($D143,2),$D143="13th Floor", LEFT($D143,2), $D143="Lower Ground", LEFT($D143)&amp;IF(ISNUMBER(FIND(" ",$D143)),MID($D143,FIND(" ",$D143)+1,1),"")&amp;IF(ISNUMBER(FIND(" ",$D143,FIND(" ",$D143)+1)),MID($D143,FIND(" ",$D143,FIND(" ",$D143)+1)+1,1),""),$D143="Upper Ground", LEFT($D143)&amp;IF(ISNUMBER(FIND(" ",$D143)),MID($D143,FIND(" ",$D143)+1,1),"")&amp;IF(ISNUMBER(FIND(" ",$D143,FIND(" ",$D143)+1)),MID($D143,FIND(" ",$D143,FIND(" ",$D143)+1)+1,1),"")),".0",$E143), " ")</f>
        <v xml:space="preserve"> </v>
      </c>
      <c r="G143" s="144"/>
      <c r="H143" s="144"/>
      <c r="I143" s="144"/>
      <c r="J143" s="144"/>
      <c r="K143" s="144"/>
      <c r="L143" s="149" t="str" cm="1">
        <f t="array" ref="L143">_xlfn.IFNA(
_xlfn.IFS(
AND($F143=" ",$G143=" ",$H143=" "),"Please update all three: Surveyor Room Reference, Establishment Room Reference and Establishment Room Name",
AND(OR($I143="General",$I143="Open plan/ semi-open general",$I143="Fitted",$I143="Light practical (science)",$I143="Light practical (other)",$I143="Heavy practical (workshops)",$I143="Heavy practical (clean)",$I143="Large",$I143="Storage"),$J143=0,$K143=0),"Please update Net Area or Non-net Area",
AND($B143&lt;&gt;"OUT",$J143=0,$I143&lt;&gt;"Non-net",$M143="85% Circulation"),"Net area not recorded for spaces with 85% circulation unusable type",
AND(OR($I143="General",$I143="Open plan/ semi-open general",$I143="Fitted",$I143="Light practical (science)",$I143="Light practical (other)",$I143="Heavy practical (workshops)",$I143="Heavy practical (clean)",$I143="Large",$I143="Storage"),OR($J143=0,ISBLANK($J143))),"Net area not recorded in net spaces",
AND(OR($I143="Non-net",$I143="Outdoor space"),$J143&gt;0),"Net Area Recorded in Non-net space",
AND($I143="General",$J143&gt;90),"This general space is over 90m2, please ensure that this space is entered as separate spaces if it usually used as separate spaces",
AND($I143="Open plan/ semi-open general",$J143&lt;27),"Open plan general space under 27m2",
AND(OR($K143=0,ISBLANK($K143)), $I143="Non-net"),"Non-net area not recorded in non-net space"
),
" ")</f>
        <v xml:space="preserve"> </v>
      </c>
      <c r="M143" s="144"/>
      <c r="N143" s="144"/>
      <c r="O143" s="144"/>
      <c r="P143" s="144"/>
      <c r="Q143" s="144"/>
      <c r="R143" s="171"/>
      <c r="S143" s="147">
        <f>NCA_Calculations!$P$155</f>
        <v>0</v>
      </c>
      <c r="T143" s="147">
        <f>NCA_Calculations!$Q$155</f>
        <v>0</v>
      </c>
      <c r="U143" s="144"/>
      <c r="V143" s="144"/>
      <c r="W143" s="149" t="str" cm="1">
        <f t="array" ref="W143">_xlfn.IFNA(
_xlfn.IFS(
ISBLANK($U143),"Missing space use.",
AND('Establishment details'!$C$14="Secondary",$V143="Classbase"),"Invalid Status type",
AND(OR( $V143="Classbase", $V143="Teaching", $V143="Early years",$V143="SEND resourced"), NOT(ISBLANK($M143))),"Space with status type and unusable type.",
AND($V143= "Classbase",'Establishment details'!$C$22&gt;=10), "Classbase status is only valid in schools with a primary element.",
AND($I143= "Large",$N143 &gt; 3.5), "Large rooms with less than 3.5m height.",
AND(OR($V143="Light practical (science)",$V143="Light practical (science)",$V143="Heavy practical (workshops)", $V143="Heavy practical (clean)"), OR($O143=0,ISBLANK($O143))),"Missing sinks count for light and heavy practical spaces.",
AND($M143 = "Other",ISBLANK($R143)), "Invalid unusable type / missing note for other unusable type."
),
" ")</f>
        <v>Missing space use.</v>
      </c>
    </row>
    <row r="144" spans="2:23" ht="15.75" x14ac:dyDescent="0.25">
      <c r="B144" s="143"/>
      <c r="C144" s="143"/>
      <c r="D144" s="144"/>
      <c r="E144" s="144"/>
      <c r="F144" s="147" t="str" cm="1">
        <f t="array" ref="F144">_xlfn.IFNA(CONCATENATE(_xlfn.IFS($D144="Mezzanine",LEFT($D144,1), $D144="Ground Floor",LEFT($D144,1),$D144="Basment ",LEFT($D144,1), $D144="1st Floor", "0"&amp;LEFT($D144,1), $D144="2nd Floor", "0"&amp;LEFT($D144,1), $D144="3rd Floor", "0"&amp;LEFT($D144,1), $D144="4th Floor", "0"&amp;LEFT($D144,1), $D144="5th Floor", "0"&amp;LEFT($D144,1), $D144="6th Floor", "0"&amp;LEFT($D144,1),$D144="7th Floor", "0"&amp;LEFT($D144,1),$D144="8th Floor", "0"&amp;LEFT($D144,1),$D144="9th Floor", "0"&amp;LEFT($D144,1),$D144="10th Floor", LEFT($D144,2),$D144="11th Floor", LEFT($D144,2),$D144="12th Floor", LEFT($D144,2),$D144="13th Floor", LEFT($D144,2), $D144="Lower Ground", LEFT($D144)&amp;IF(ISNUMBER(FIND(" ",$D144)),MID($D144,FIND(" ",$D144)+1,1),"")&amp;IF(ISNUMBER(FIND(" ",$D144,FIND(" ",$D144)+1)),MID($D144,FIND(" ",$D144,FIND(" ",$D144)+1)+1,1),""),$D144="Upper Ground", LEFT($D144)&amp;IF(ISNUMBER(FIND(" ",$D144)),MID($D144,FIND(" ",$D144)+1,1),"")&amp;IF(ISNUMBER(FIND(" ",$D144,FIND(" ",$D144)+1)),MID($D144,FIND(" ",$D144,FIND(" ",$D144)+1)+1,1),"")),".0",$E144), " ")</f>
        <v xml:space="preserve"> </v>
      </c>
      <c r="G144" s="144"/>
      <c r="H144" s="144"/>
      <c r="I144" s="144"/>
      <c r="J144" s="144"/>
      <c r="K144" s="144"/>
      <c r="L144" s="149" t="str" cm="1">
        <f t="array" ref="L144">_xlfn.IFNA(
_xlfn.IFS(
AND($F144=" ",$G144=" ",$H144=" "),"Please update all three: Surveyor Room Reference, Establishment Room Reference and Establishment Room Name",
AND(OR($I144="General",$I144="Open plan/ semi-open general",$I144="Fitted",$I144="Light practical (science)",$I144="Light practical (other)",$I144="Heavy practical (workshops)",$I144="Heavy practical (clean)",$I144="Large",$I144="Storage"),$J144=0,$K144=0),"Please update Net Area or Non-net Area",
AND($B144&lt;&gt;"OUT",$J144=0,$I144&lt;&gt;"Non-net",$M144="85% Circulation"),"Net area not recorded for spaces with 85% circulation unusable type",
AND(OR($I144="General",$I144="Open plan/ semi-open general",$I144="Fitted",$I144="Light practical (science)",$I144="Light practical (other)",$I144="Heavy practical (workshops)",$I144="Heavy practical (clean)",$I144="Large",$I144="Storage"),OR($J144=0,ISBLANK($J144))),"Net area not recorded in net spaces",
AND(OR($I144="Non-net",$I144="Outdoor space"),$J144&gt;0),"Net Area Recorded in Non-net space",
AND($I144="General",$J144&gt;90),"This general space is over 90m2, please ensure that this space is entered as separate spaces if it usually used as separate spaces",
AND($I144="Open plan/ semi-open general",$J144&lt;27),"Open plan general space under 27m2",
AND(OR($K144=0,ISBLANK($K144)), $I144="Non-net"),"Non-net area not recorded in non-net space"
),
" ")</f>
        <v xml:space="preserve"> </v>
      </c>
      <c r="M144" s="144"/>
      <c r="N144" s="144"/>
      <c r="O144" s="144"/>
      <c r="P144" s="144"/>
      <c r="Q144" s="144"/>
      <c r="R144" s="171"/>
      <c r="S144" s="147">
        <f>NCA_Calculations!$P$156</f>
        <v>0</v>
      </c>
      <c r="T144" s="147">
        <f>NCA_Calculations!$Q$156</f>
        <v>0</v>
      </c>
      <c r="U144" s="144"/>
      <c r="V144" s="144"/>
      <c r="W144" s="149" t="str" cm="1">
        <f t="array" ref="W144">_xlfn.IFNA(
_xlfn.IFS(
ISBLANK($U144),"Missing space use.",
AND('Establishment details'!$C$14="Secondary",$V144="Classbase"),"Invalid Status type",
AND(OR( $V144="Classbase", $V144="Teaching", $V144="Early years",$V144="SEND resourced"), NOT(ISBLANK($M144))),"Space with status type and unusable type.",
AND($V144= "Classbase",'Establishment details'!$C$22&gt;=10), "Classbase status is only valid in schools with a primary element.",
AND($I144= "Large",$N144 &gt; 3.5), "Large rooms with less than 3.5m height.",
AND(OR($V144="Light practical (science)",$V144="Light practical (science)",$V144="Heavy practical (workshops)", $V144="Heavy practical (clean)"), OR($O144=0,ISBLANK($O144))),"Missing sinks count for light and heavy practical spaces.",
AND($M144 = "Other",ISBLANK($R144)), "Invalid unusable type / missing note for other unusable type."
),
" ")</f>
        <v>Missing space use.</v>
      </c>
    </row>
    <row r="145" spans="2:23" ht="15.75" x14ac:dyDescent="0.25">
      <c r="B145" s="143"/>
      <c r="C145" s="143"/>
      <c r="D145" s="144"/>
      <c r="E145" s="144"/>
      <c r="F145" s="147" t="str" cm="1">
        <f t="array" ref="F145">_xlfn.IFNA(CONCATENATE(_xlfn.IFS($D145="Mezzanine",LEFT($D145,1), $D145="Ground Floor",LEFT($D145,1),$D145="Basment ",LEFT($D145,1), $D145="1st Floor", "0"&amp;LEFT($D145,1), $D145="2nd Floor", "0"&amp;LEFT($D145,1), $D145="3rd Floor", "0"&amp;LEFT($D145,1), $D145="4th Floor", "0"&amp;LEFT($D145,1), $D145="5th Floor", "0"&amp;LEFT($D145,1), $D145="6th Floor", "0"&amp;LEFT($D145,1),$D145="7th Floor", "0"&amp;LEFT($D145,1),$D145="8th Floor", "0"&amp;LEFT($D145,1),$D145="9th Floor", "0"&amp;LEFT($D145,1),$D145="10th Floor", LEFT($D145,2),$D145="11th Floor", LEFT($D145,2),$D145="12th Floor", LEFT($D145,2),$D145="13th Floor", LEFT($D145,2), $D145="Lower Ground", LEFT($D145)&amp;IF(ISNUMBER(FIND(" ",$D145)),MID($D145,FIND(" ",$D145)+1,1),"")&amp;IF(ISNUMBER(FIND(" ",$D145,FIND(" ",$D145)+1)),MID($D145,FIND(" ",$D145,FIND(" ",$D145)+1)+1,1),""),$D145="Upper Ground", LEFT($D145)&amp;IF(ISNUMBER(FIND(" ",$D145)),MID($D145,FIND(" ",$D145)+1,1),"")&amp;IF(ISNUMBER(FIND(" ",$D145,FIND(" ",$D145)+1)),MID($D145,FIND(" ",$D145,FIND(" ",$D145)+1)+1,1),"")),".0",$E145), " ")</f>
        <v xml:space="preserve"> </v>
      </c>
      <c r="G145" s="144"/>
      <c r="H145" s="144"/>
      <c r="I145" s="144"/>
      <c r="J145" s="144"/>
      <c r="K145" s="144"/>
      <c r="L145" s="149" t="str" cm="1">
        <f t="array" ref="L145">_xlfn.IFNA(
_xlfn.IFS(
AND($F145=" ",$G145=" ",$H145=" "),"Please update all three: Surveyor Room Reference, Establishment Room Reference and Establishment Room Name",
AND(OR($I145="General",$I145="Open plan/ semi-open general",$I145="Fitted",$I145="Light practical (science)",$I145="Light practical (other)",$I145="Heavy practical (workshops)",$I145="Heavy practical (clean)",$I145="Large",$I145="Storage"),$J145=0,$K145=0),"Please update Net Area or Non-net Area",
AND($B145&lt;&gt;"OUT",$J145=0,$I145&lt;&gt;"Non-net",$M145="85% Circulation"),"Net area not recorded for spaces with 85% circulation unusable type",
AND(OR($I145="General",$I145="Open plan/ semi-open general",$I145="Fitted",$I145="Light practical (science)",$I145="Light practical (other)",$I145="Heavy practical (workshops)",$I145="Heavy practical (clean)",$I145="Large",$I145="Storage"),OR($J145=0,ISBLANK($J145))),"Net area not recorded in net spaces",
AND(OR($I145="Non-net",$I145="Outdoor space"),$J145&gt;0),"Net Area Recorded in Non-net space",
AND($I145="General",$J145&gt;90),"This general space is over 90m2, please ensure that this space is entered as separate spaces if it usually used as separate spaces",
AND($I145="Open plan/ semi-open general",$J145&lt;27),"Open plan general space under 27m2",
AND(OR($K145=0,ISBLANK($K145)), $I145="Non-net"),"Non-net area not recorded in non-net space"
),
" ")</f>
        <v xml:space="preserve"> </v>
      </c>
      <c r="M145" s="144"/>
      <c r="N145" s="144"/>
      <c r="O145" s="144"/>
      <c r="P145" s="144"/>
      <c r="Q145" s="144"/>
      <c r="R145" s="171"/>
      <c r="S145" s="147">
        <f>NCA_Calculations!$P$157</f>
        <v>0</v>
      </c>
      <c r="T145" s="147">
        <f>NCA_Calculations!$Q$157</f>
        <v>0</v>
      </c>
      <c r="U145" s="144"/>
      <c r="V145" s="144"/>
      <c r="W145" s="149" t="str" cm="1">
        <f t="array" ref="W145">_xlfn.IFNA(
_xlfn.IFS(
ISBLANK($U145),"Missing space use.",
AND('Establishment details'!$C$14="Secondary",$V145="Classbase"),"Invalid Status type",
AND(OR( $V145="Classbase", $V145="Teaching", $V145="Early years",$V145="SEND resourced"), NOT(ISBLANK($M145))),"Space with status type and unusable type.",
AND($V145= "Classbase",'Establishment details'!$C$22&gt;=10), "Classbase status is only valid in schools with a primary element.",
AND($I145= "Large",$N145 &gt; 3.5), "Large rooms with less than 3.5m height.",
AND(OR($V145="Light practical (science)",$V145="Light practical (science)",$V145="Heavy practical (workshops)", $V145="Heavy practical (clean)"), OR($O145=0,ISBLANK($O145))),"Missing sinks count for light and heavy practical spaces.",
AND($M145 = "Other",ISBLANK($R145)), "Invalid unusable type / missing note for other unusable type."
),
" ")</f>
        <v>Missing space use.</v>
      </c>
    </row>
    <row r="146" spans="2:23" ht="15.75" x14ac:dyDescent="0.25">
      <c r="B146" s="143"/>
      <c r="C146" s="143"/>
      <c r="D146" s="144"/>
      <c r="E146" s="144"/>
      <c r="F146" s="147" t="str" cm="1">
        <f t="array" ref="F146">_xlfn.IFNA(CONCATENATE(_xlfn.IFS($D146="Mezzanine",LEFT($D146,1), $D146="Ground Floor",LEFT($D146,1),$D146="Basment ",LEFT($D146,1), $D146="1st Floor", "0"&amp;LEFT($D146,1), $D146="2nd Floor", "0"&amp;LEFT($D146,1), $D146="3rd Floor", "0"&amp;LEFT($D146,1), $D146="4th Floor", "0"&amp;LEFT($D146,1), $D146="5th Floor", "0"&amp;LEFT($D146,1), $D146="6th Floor", "0"&amp;LEFT($D146,1),$D146="7th Floor", "0"&amp;LEFT($D146,1),$D146="8th Floor", "0"&amp;LEFT($D146,1),$D146="9th Floor", "0"&amp;LEFT($D146,1),$D146="10th Floor", LEFT($D146,2),$D146="11th Floor", LEFT($D146,2),$D146="12th Floor", LEFT($D146,2),$D146="13th Floor", LEFT($D146,2), $D146="Lower Ground", LEFT($D146)&amp;IF(ISNUMBER(FIND(" ",$D146)),MID($D146,FIND(" ",$D146)+1,1),"")&amp;IF(ISNUMBER(FIND(" ",$D146,FIND(" ",$D146)+1)),MID($D146,FIND(" ",$D146,FIND(" ",$D146)+1)+1,1),""),$D146="Upper Ground", LEFT($D146)&amp;IF(ISNUMBER(FIND(" ",$D146)),MID($D146,FIND(" ",$D146)+1,1),"")&amp;IF(ISNUMBER(FIND(" ",$D146,FIND(" ",$D146)+1)),MID($D146,FIND(" ",$D146,FIND(" ",$D146)+1)+1,1),"")),".0",$E146), " ")</f>
        <v xml:space="preserve"> </v>
      </c>
      <c r="G146" s="144"/>
      <c r="H146" s="144"/>
      <c r="I146" s="144"/>
      <c r="J146" s="144"/>
      <c r="K146" s="144"/>
      <c r="L146" s="149" t="str" cm="1">
        <f t="array" ref="L146">_xlfn.IFNA(
_xlfn.IFS(
AND($F146=" ",$G146=" ",$H146=" "),"Please update all three: Surveyor Room Reference, Establishment Room Reference and Establishment Room Name",
AND(OR($I146="General",$I146="Open plan/ semi-open general",$I146="Fitted",$I146="Light practical (science)",$I146="Light practical (other)",$I146="Heavy practical (workshops)",$I146="Heavy practical (clean)",$I146="Large",$I146="Storage"),$J146=0,$K146=0),"Please update Net Area or Non-net Area",
AND($B146&lt;&gt;"OUT",$J146=0,$I146&lt;&gt;"Non-net",$M146="85% Circulation"),"Net area not recorded for spaces with 85% circulation unusable type",
AND(OR($I146="General",$I146="Open plan/ semi-open general",$I146="Fitted",$I146="Light practical (science)",$I146="Light practical (other)",$I146="Heavy practical (workshops)",$I146="Heavy practical (clean)",$I146="Large",$I146="Storage"),OR($J146=0,ISBLANK($J146))),"Net area not recorded in net spaces",
AND(OR($I146="Non-net",$I146="Outdoor space"),$J146&gt;0),"Net Area Recorded in Non-net space",
AND($I146="General",$J146&gt;90),"This general space is over 90m2, please ensure that this space is entered as separate spaces if it usually used as separate spaces",
AND($I146="Open plan/ semi-open general",$J146&lt;27),"Open plan general space under 27m2",
AND(OR($K146=0,ISBLANK($K146)), $I146="Non-net"),"Non-net area not recorded in non-net space"
),
" ")</f>
        <v xml:space="preserve"> </v>
      </c>
      <c r="M146" s="144"/>
      <c r="N146" s="144"/>
      <c r="O146" s="144"/>
      <c r="P146" s="144"/>
      <c r="Q146" s="144"/>
      <c r="R146" s="171"/>
      <c r="S146" s="147">
        <f>NCA_Calculations!$P$158</f>
        <v>0</v>
      </c>
      <c r="T146" s="147">
        <f>NCA_Calculations!$Q$158</f>
        <v>0</v>
      </c>
      <c r="U146" s="144"/>
      <c r="V146" s="144"/>
      <c r="W146" s="149" t="str" cm="1">
        <f t="array" ref="W146">_xlfn.IFNA(
_xlfn.IFS(
ISBLANK($U146),"Missing space use.",
AND('Establishment details'!$C$14="Secondary",$V146="Classbase"),"Invalid Status type",
AND(OR( $V146="Classbase", $V146="Teaching", $V146="Early years",$V146="SEND resourced"), NOT(ISBLANK($M146))),"Space with status type and unusable type.",
AND($V146= "Classbase",'Establishment details'!$C$22&gt;=10), "Classbase status is only valid in schools with a primary element.",
AND($I146= "Large",$N146 &gt; 3.5), "Large rooms with less than 3.5m height.",
AND(OR($V146="Light practical (science)",$V146="Light practical (science)",$V146="Heavy practical (workshops)", $V146="Heavy practical (clean)"), OR($O146=0,ISBLANK($O146))),"Missing sinks count for light and heavy practical spaces.",
AND($M146 = "Other",ISBLANK($R146)), "Invalid unusable type / missing note for other unusable type."
),
" ")</f>
        <v>Missing space use.</v>
      </c>
    </row>
    <row r="147" spans="2:23" ht="15.75" x14ac:dyDescent="0.25">
      <c r="B147" s="143"/>
      <c r="C147" s="143"/>
      <c r="D147" s="144"/>
      <c r="E147" s="144"/>
      <c r="F147" s="147" t="str" cm="1">
        <f t="array" ref="F147">_xlfn.IFNA(CONCATENATE(_xlfn.IFS($D147="Mezzanine",LEFT($D147,1), $D147="Ground Floor",LEFT($D147,1),$D147="Basment ",LEFT($D147,1), $D147="1st Floor", "0"&amp;LEFT($D147,1), $D147="2nd Floor", "0"&amp;LEFT($D147,1), $D147="3rd Floor", "0"&amp;LEFT($D147,1), $D147="4th Floor", "0"&amp;LEFT($D147,1), $D147="5th Floor", "0"&amp;LEFT($D147,1), $D147="6th Floor", "0"&amp;LEFT($D147,1),$D147="7th Floor", "0"&amp;LEFT($D147,1),$D147="8th Floor", "0"&amp;LEFT($D147,1),$D147="9th Floor", "0"&amp;LEFT($D147,1),$D147="10th Floor", LEFT($D147,2),$D147="11th Floor", LEFT($D147,2),$D147="12th Floor", LEFT($D147,2),$D147="13th Floor", LEFT($D147,2), $D147="Lower Ground", LEFT($D147)&amp;IF(ISNUMBER(FIND(" ",$D147)),MID($D147,FIND(" ",$D147)+1,1),"")&amp;IF(ISNUMBER(FIND(" ",$D147,FIND(" ",$D147)+1)),MID($D147,FIND(" ",$D147,FIND(" ",$D147)+1)+1,1),""),$D147="Upper Ground", LEFT($D147)&amp;IF(ISNUMBER(FIND(" ",$D147)),MID($D147,FIND(" ",$D147)+1,1),"")&amp;IF(ISNUMBER(FIND(" ",$D147,FIND(" ",$D147)+1)),MID($D147,FIND(" ",$D147,FIND(" ",$D147)+1)+1,1),"")),".0",$E147), " ")</f>
        <v xml:space="preserve"> </v>
      </c>
      <c r="G147" s="144"/>
      <c r="H147" s="144"/>
      <c r="I147" s="144"/>
      <c r="J147" s="144"/>
      <c r="K147" s="144"/>
      <c r="L147" s="149" t="str" cm="1">
        <f t="array" ref="L147">_xlfn.IFNA(
_xlfn.IFS(
AND($F147=" ",$G147=" ",$H147=" "),"Please update all three: Surveyor Room Reference, Establishment Room Reference and Establishment Room Name",
AND(OR($I147="General",$I147="Open plan/ semi-open general",$I147="Fitted",$I147="Light practical (science)",$I147="Light practical (other)",$I147="Heavy practical (workshops)",$I147="Heavy practical (clean)",$I147="Large",$I147="Storage"),$J147=0,$K147=0),"Please update Net Area or Non-net Area",
AND($B147&lt;&gt;"OUT",$J147=0,$I147&lt;&gt;"Non-net",$M147="85% Circulation"),"Net area not recorded for spaces with 85% circulation unusable type",
AND(OR($I147="General",$I147="Open plan/ semi-open general",$I147="Fitted",$I147="Light practical (science)",$I147="Light practical (other)",$I147="Heavy practical (workshops)",$I147="Heavy practical (clean)",$I147="Large",$I147="Storage"),OR($J147=0,ISBLANK($J147))),"Net area not recorded in net spaces",
AND(OR($I147="Non-net",$I147="Outdoor space"),$J147&gt;0),"Net Area Recorded in Non-net space",
AND($I147="General",$J147&gt;90),"This general space is over 90m2, please ensure that this space is entered as separate spaces if it usually used as separate spaces",
AND($I147="Open plan/ semi-open general",$J147&lt;27),"Open plan general space under 27m2",
AND(OR($K147=0,ISBLANK($K147)), $I147="Non-net"),"Non-net area not recorded in non-net space"
),
" ")</f>
        <v xml:space="preserve"> </v>
      </c>
      <c r="M147" s="144"/>
      <c r="N147" s="144"/>
      <c r="O147" s="144"/>
      <c r="P147" s="144"/>
      <c r="Q147" s="144"/>
      <c r="R147" s="171"/>
      <c r="S147" s="147">
        <f>NCA_Calculations!$P$159</f>
        <v>0</v>
      </c>
      <c r="T147" s="147">
        <f>NCA_Calculations!$Q$159</f>
        <v>0</v>
      </c>
      <c r="U147" s="144"/>
      <c r="V147" s="144"/>
      <c r="W147" s="149" t="str" cm="1">
        <f t="array" ref="W147">_xlfn.IFNA(
_xlfn.IFS(
ISBLANK($U147),"Missing space use.",
AND('Establishment details'!$C$14="Secondary",$V147="Classbase"),"Invalid Status type",
AND(OR( $V147="Classbase", $V147="Teaching", $V147="Early years",$V147="SEND resourced"), NOT(ISBLANK($M147))),"Space with status type and unusable type.",
AND($V147= "Classbase",'Establishment details'!$C$22&gt;=10), "Classbase status is only valid in schools with a primary element.",
AND($I147= "Large",$N147 &gt; 3.5), "Large rooms with less than 3.5m height.",
AND(OR($V147="Light practical (science)",$V147="Light practical (science)",$V147="Heavy practical (workshops)", $V147="Heavy practical (clean)"), OR($O147=0,ISBLANK($O147))),"Missing sinks count for light and heavy practical spaces.",
AND($M147 = "Other",ISBLANK($R147)), "Invalid unusable type / missing note for other unusable type."
),
" ")</f>
        <v>Missing space use.</v>
      </c>
    </row>
    <row r="148" spans="2:23" ht="15.75" x14ac:dyDescent="0.25">
      <c r="B148" s="143"/>
      <c r="C148" s="143"/>
      <c r="D148" s="144"/>
      <c r="E148" s="144"/>
      <c r="F148" s="147" t="str" cm="1">
        <f t="array" ref="F148">_xlfn.IFNA(CONCATENATE(_xlfn.IFS($D148="Mezzanine",LEFT($D148,1), $D148="Ground Floor",LEFT($D148,1),$D148="Basment ",LEFT($D148,1), $D148="1st Floor", "0"&amp;LEFT($D148,1), $D148="2nd Floor", "0"&amp;LEFT($D148,1), $D148="3rd Floor", "0"&amp;LEFT($D148,1), $D148="4th Floor", "0"&amp;LEFT($D148,1), $D148="5th Floor", "0"&amp;LEFT($D148,1), $D148="6th Floor", "0"&amp;LEFT($D148,1),$D148="7th Floor", "0"&amp;LEFT($D148,1),$D148="8th Floor", "0"&amp;LEFT($D148,1),$D148="9th Floor", "0"&amp;LEFT($D148,1),$D148="10th Floor", LEFT($D148,2),$D148="11th Floor", LEFT($D148,2),$D148="12th Floor", LEFT($D148,2),$D148="13th Floor", LEFT($D148,2), $D148="Lower Ground", LEFT($D148)&amp;IF(ISNUMBER(FIND(" ",$D148)),MID($D148,FIND(" ",$D148)+1,1),"")&amp;IF(ISNUMBER(FIND(" ",$D148,FIND(" ",$D148)+1)),MID($D148,FIND(" ",$D148,FIND(" ",$D148)+1)+1,1),""),$D148="Upper Ground", LEFT($D148)&amp;IF(ISNUMBER(FIND(" ",$D148)),MID($D148,FIND(" ",$D148)+1,1),"")&amp;IF(ISNUMBER(FIND(" ",$D148,FIND(" ",$D148)+1)),MID($D148,FIND(" ",$D148,FIND(" ",$D148)+1)+1,1),"")),".0",$E148), " ")</f>
        <v xml:space="preserve"> </v>
      </c>
      <c r="G148" s="144"/>
      <c r="H148" s="144"/>
      <c r="I148" s="144"/>
      <c r="J148" s="144"/>
      <c r="K148" s="144"/>
      <c r="L148" s="149" t="str" cm="1">
        <f t="array" ref="L148">_xlfn.IFNA(
_xlfn.IFS(
AND($F148=" ",$G148=" ",$H148=" "),"Please update all three: Surveyor Room Reference, Establishment Room Reference and Establishment Room Name",
AND(OR($I148="General",$I148="Open plan/ semi-open general",$I148="Fitted",$I148="Light practical (science)",$I148="Light practical (other)",$I148="Heavy practical (workshops)",$I148="Heavy practical (clean)",$I148="Large",$I148="Storage"),$J148=0,$K148=0),"Please update Net Area or Non-net Area",
AND($B148&lt;&gt;"OUT",$J148=0,$I148&lt;&gt;"Non-net",$M148="85% Circulation"),"Net area not recorded for spaces with 85% circulation unusable type",
AND(OR($I148="General",$I148="Open plan/ semi-open general",$I148="Fitted",$I148="Light practical (science)",$I148="Light practical (other)",$I148="Heavy practical (workshops)",$I148="Heavy practical (clean)",$I148="Large",$I148="Storage"),OR($J148=0,ISBLANK($J148))),"Net area not recorded in net spaces",
AND(OR($I148="Non-net",$I148="Outdoor space"),$J148&gt;0),"Net Area Recorded in Non-net space",
AND($I148="General",$J148&gt;90),"This general space is over 90m2, please ensure that this space is entered as separate spaces if it usually used as separate spaces",
AND($I148="Open plan/ semi-open general",$J148&lt;27),"Open plan general space under 27m2",
AND(OR($K148=0,ISBLANK($K148)), $I148="Non-net"),"Non-net area not recorded in non-net space"
),
" ")</f>
        <v xml:space="preserve"> </v>
      </c>
      <c r="M148" s="144"/>
      <c r="N148" s="144"/>
      <c r="O148" s="144"/>
      <c r="P148" s="144"/>
      <c r="Q148" s="144"/>
      <c r="R148" s="171"/>
      <c r="S148" s="147">
        <f>NCA_Calculations!$P$160</f>
        <v>0</v>
      </c>
      <c r="T148" s="147">
        <f>NCA_Calculations!$Q$160</f>
        <v>0</v>
      </c>
      <c r="U148" s="144"/>
      <c r="V148" s="144"/>
      <c r="W148" s="149" t="str" cm="1">
        <f t="array" ref="W148">_xlfn.IFNA(
_xlfn.IFS(
ISBLANK($U148),"Missing space use.",
AND('Establishment details'!$C$14="Secondary",$V148="Classbase"),"Invalid Status type",
AND(OR( $V148="Classbase", $V148="Teaching", $V148="Early years",$V148="SEND resourced"), NOT(ISBLANK($M148))),"Space with status type and unusable type.",
AND($V148= "Classbase",'Establishment details'!$C$22&gt;=10), "Classbase status is only valid in schools with a primary element.",
AND($I148= "Large",$N148 &gt; 3.5), "Large rooms with less than 3.5m height.",
AND(OR($V148="Light practical (science)",$V148="Light practical (science)",$V148="Heavy practical (workshops)", $V148="Heavy practical (clean)"), OR($O148=0,ISBLANK($O148))),"Missing sinks count for light and heavy practical spaces.",
AND($M148 = "Other",ISBLANK($R148)), "Invalid unusable type / missing note for other unusable type."
),
" ")</f>
        <v>Missing space use.</v>
      </c>
    </row>
    <row r="149" spans="2:23" ht="15.75" x14ac:dyDescent="0.25">
      <c r="B149" s="143"/>
      <c r="C149" s="143"/>
      <c r="D149" s="144"/>
      <c r="E149" s="144"/>
      <c r="F149" s="147" t="str" cm="1">
        <f t="array" ref="F149">_xlfn.IFNA(CONCATENATE(_xlfn.IFS($D149="Mezzanine",LEFT($D149,1), $D149="Ground Floor",LEFT($D149,1),$D149="Basment ",LEFT($D149,1), $D149="1st Floor", "0"&amp;LEFT($D149,1), $D149="2nd Floor", "0"&amp;LEFT($D149,1), $D149="3rd Floor", "0"&amp;LEFT($D149,1), $D149="4th Floor", "0"&amp;LEFT($D149,1), $D149="5th Floor", "0"&amp;LEFT($D149,1), $D149="6th Floor", "0"&amp;LEFT($D149,1),$D149="7th Floor", "0"&amp;LEFT($D149,1),$D149="8th Floor", "0"&amp;LEFT($D149,1),$D149="9th Floor", "0"&amp;LEFT($D149,1),$D149="10th Floor", LEFT($D149,2),$D149="11th Floor", LEFT($D149,2),$D149="12th Floor", LEFT($D149,2),$D149="13th Floor", LEFT($D149,2), $D149="Lower Ground", LEFT($D149)&amp;IF(ISNUMBER(FIND(" ",$D149)),MID($D149,FIND(" ",$D149)+1,1),"")&amp;IF(ISNUMBER(FIND(" ",$D149,FIND(" ",$D149)+1)),MID($D149,FIND(" ",$D149,FIND(" ",$D149)+1)+1,1),""),$D149="Upper Ground", LEFT($D149)&amp;IF(ISNUMBER(FIND(" ",$D149)),MID($D149,FIND(" ",$D149)+1,1),"")&amp;IF(ISNUMBER(FIND(" ",$D149,FIND(" ",$D149)+1)),MID($D149,FIND(" ",$D149,FIND(" ",$D149)+1)+1,1),"")),".0",$E149), " ")</f>
        <v xml:space="preserve"> </v>
      </c>
      <c r="G149" s="144"/>
      <c r="H149" s="144"/>
      <c r="I149" s="144"/>
      <c r="J149" s="144"/>
      <c r="K149" s="144"/>
      <c r="L149" s="149" t="str" cm="1">
        <f t="array" ref="L149">_xlfn.IFNA(
_xlfn.IFS(
AND($F149=" ",$G149=" ",$H149=" "),"Please update all three: Surveyor Room Reference, Establishment Room Reference and Establishment Room Name",
AND(OR($I149="General",$I149="Open plan/ semi-open general",$I149="Fitted",$I149="Light practical (science)",$I149="Light practical (other)",$I149="Heavy practical (workshops)",$I149="Heavy practical (clean)",$I149="Large",$I149="Storage"),$J149=0,$K149=0),"Please update Net Area or Non-net Area",
AND($B149&lt;&gt;"OUT",$J149=0,$I149&lt;&gt;"Non-net",$M149="85% Circulation"),"Net area not recorded for spaces with 85% circulation unusable type",
AND(OR($I149="General",$I149="Open plan/ semi-open general",$I149="Fitted",$I149="Light practical (science)",$I149="Light practical (other)",$I149="Heavy practical (workshops)",$I149="Heavy practical (clean)",$I149="Large",$I149="Storage"),OR($J149=0,ISBLANK($J149))),"Net area not recorded in net spaces",
AND(OR($I149="Non-net",$I149="Outdoor space"),$J149&gt;0),"Net Area Recorded in Non-net space",
AND($I149="General",$J149&gt;90),"This general space is over 90m2, please ensure that this space is entered as separate spaces if it usually used as separate spaces",
AND($I149="Open plan/ semi-open general",$J149&lt;27),"Open plan general space under 27m2",
AND(OR($K149=0,ISBLANK($K149)), $I149="Non-net"),"Non-net area not recorded in non-net space"
),
" ")</f>
        <v xml:space="preserve"> </v>
      </c>
      <c r="M149" s="144"/>
      <c r="N149" s="144"/>
      <c r="O149" s="144"/>
      <c r="P149" s="144"/>
      <c r="Q149" s="144"/>
      <c r="R149" s="171"/>
      <c r="S149" s="147">
        <f>NCA_Calculations!$P$161</f>
        <v>0</v>
      </c>
      <c r="T149" s="147">
        <f>NCA_Calculations!$Q$161</f>
        <v>0</v>
      </c>
      <c r="U149" s="144"/>
      <c r="V149" s="144"/>
      <c r="W149" s="149" t="str" cm="1">
        <f t="array" ref="W149">_xlfn.IFNA(
_xlfn.IFS(
ISBLANK($U149),"Missing space use.",
AND('Establishment details'!$C$14="Secondary",$V149="Classbase"),"Invalid Status type",
AND(OR( $V149="Classbase", $V149="Teaching", $V149="Early years",$V149="SEND resourced"), NOT(ISBLANK($M149))),"Space with status type and unusable type.",
AND($V149= "Classbase",'Establishment details'!$C$22&gt;=10), "Classbase status is only valid in schools with a primary element.",
AND($I149= "Large",$N149 &gt; 3.5), "Large rooms with less than 3.5m height.",
AND(OR($V149="Light practical (science)",$V149="Light practical (science)",$V149="Heavy practical (workshops)", $V149="Heavy practical (clean)"), OR($O149=0,ISBLANK($O149))),"Missing sinks count for light and heavy practical spaces.",
AND($M149 = "Other",ISBLANK($R149)), "Invalid unusable type / missing note for other unusable type."
),
" ")</f>
        <v>Missing space use.</v>
      </c>
    </row>
    <row r="150" spans="2:23" ht="15.75" x14ac:dyDescent="0.25">
      <c r="B150" s="143"/>
      <c r="C150" s="143"/>
      <c r="D150" s="144"/>
      <c r="E150" s="144"/>
      <c r="F150" s="147" t="str" cm="1">
        <f t="array" ref="F150">_xlfn.IFNA(CONCATENATE(_xlfn.IFS($D150="Mezzanine",LEFT($D150,1), $D150="Ground Floor",LEFT($D150,1),$D150="Basment ",LEFT($D150,1), $D150="1st Floor", "0"&amp;LEFT($D150,1), $D150="2nd Floor", "0"&amp;LEFT($D150,1), $D150="3rd Floor", "0"&amp;LEFT($D150,1), $D150="4th Floor", "0"&amp;LEFT($D150,1), $D150="5th Floor", "0"&amp;LEFT($D150,1), $D150="6th Floor", "0"&amp;LEFT($D150,1),$D150="7th Floor", "0"&amp;LEFT($D150,1),$D150="8th Floor", "0"&amp;LEFT($D150,1),$D150="9th Floor", "0"&amp;LEFT($D150,1),$D150="10th Floor", LEFT($D150,2),$D150="11th Floor", LEFT($D150,2),$D150="12th Floor", LEFT($D150,2),$D150="13th Floor", LEFT($D150,2), $D150="Lower Ground", LEFT($D150)&amp;IF(ISNUMBER(FIND(" ",$D150)),MID($D150,FIND(" ",$D150)+1,1),"")&amp;IF(ISNUMBER(FIND(" ",$D150,FIND(" ",$D150)+1)),MID($D150,FIND(" ",$D150,FIND(" ",$D150)+1)+1,1),""),$D150="Upper Ground", LEFT($D150)&amp;IF(ISNUMBER(FIND(" ",$D150)),MID($D150,FIND(" ",$D150)+1,1),"")&amp;IF(ISNUMBER(FIND(" ",$D150,FIND(" ",$D150)+1)),MID($D150,FIND(" ",$D150,FIND(" ",$D150)+1)+1,1),"")),".0",$E150), " ")</f>
        <v xml:space="preserve"> </v>
      </c>
      <c r="G150" s="144"/>
      <c r="H150" s="144"/>
      <c r="I150" s="144"/>
      <c r="J150" s="144"/>
      <c r="K150" s="144"/>
      <c r="L150" s="149" t="str" cm="1">
        <f t="array" ref="L150">_xlfn.IFNA(
_xlfn.IFS(
AND($F150=" ",$G150=" ",$H150=" "),"Please update all three: Surveyor Room Reference, Establishment Room Reference and Establishment Room Name",
AND(OR($I150="General",$I150="Open plan/ semi-open general",$I150="Fitted",$I150="Light practical (science)",$I150="Light practical (other)",$I150="Heavy practical (workshops)",$I150="Heavy practical (clean)",$I150="Large",$I150="Storage"),$J150=0,$K150=0),"Please update Net Area or Non-net Area",
AND($B150&lt;&gt;"OUT",$J150=0,$I150&lt;&gt;"Non-net",$M150="85% Circulation"),"Net area not recorded for spaces with 85% circulation unusable type",
AND(OR($I150="General",$I150="Open plan/ semi-open general",$I150="Fitted",$I150="Light practical (science)",$I150="Light practical (other)",$I150="Heavy practical (workshops)",$I150="Heavy practical (clean)",$I150="Large",$I150="Storage"),OR($J150=0,ISBLANK($J150))),"Net area not recorded in net spaces",
AND(OR($I150="Non-net",$I150="Outdoor space"),$J150&gt;0),"Net Area Recorded in Non-net space",
AND($I150="General",$J150&gt;90),"This general space is over 90m2, please ensure that this space is entered as separate spaces if it usually used as separate spaces",
AND($I150="Open plan/ semi-open general",$J150&lt;27),"Open plan general space under 27m2",
AND(OR($K150=0,ISBLANK($K150)), $I150="Non-net"),"Non-net area not recorded in non-net space"
),
" ")</f>
        <v xml:space="preserve"> </v>
      </c>
      <c r="M150" s="144"/>
      <c r="N150" s="144"/>
      <c r="O150" s="144"/>
      <c r="P150" s="144"/>
      <c r="Q150" s="144"/>
      <c r="R150" s="171"/>
      <c r="S150" s="147">
        <f>NCA_Calculations!$P$162</f>
        <v>0</v>
      </c>
      <c r="T150" s="147">
        <f>NCA_Calculations!$Q$162</f>
        <v>0</v>
      </c>
      <c r="U150" s="144"/>
      <c r="V150" s="144"/>
      <c r="W150" s="149" t="str" cm="1">
        <f t="array" ref="W150">_xlfn.IFNA(
_xlfn.IFS(
ISBLANK($U150),"Missing space use.",
AND('Establishment details'!$C$14="Secondary",$V150="Classbase"),"Invalid Status type",
AND(OR( $V150="Classbase", $V150="Teaching", $V150="Early years",$V150="SEND resourced"), NOT(ISBLANK($M150))),"Space with status type and unusable type.",
AND($V150= "Classbase",'Establishment details'!$C$22&gt;=10), "Classbase status is only valid in schools with a primary element.",
AND($I150= "Large",$N150 &gt; 3.5), "Large rooms with less than 3.5m height.",
AND(OR($V150="Light practical (science)",$V150="Light practical (science)",$V150="Heavy practical (workshops)", $V150="Heavy practical (clean)"), OR($O150=0,ISBLANK($O150))),"Missing sinks count for light and heavy practical spaces.",
AND($M150 = "Other",ISBLANK($R150)), "Invalid unusable type / missing note for other unusable type."
),
" ")</f>
        <v>Missing space use.</v>
      </c>
    </row>
    <row r="151" spans="2:23" ht="15.75" x14ac:dyDescent="0.25">
      <c r="B151" s="143"/>
      <c r="C151" s="143"/>
      <c r="D151" s="144"/>
      <c r="E151" s="144"/>
      <c r="F151" s="147" t="str" cm="1">
        <f t="array" ref="F151">_xlfn.IFNA(CONCATENATE(_xlfn.IFS($D151="Mezzanine",LEFT($D151,1), $D151="Ground Floor",LEFT($D151,1),$D151="Basment ",LEFT($D151,1), $D151="1st Floor", "0"&amp;LEFT($D151,1), $D151="2nd Floor", "0"&amp;LEFT($D151,1), $D151="3rd Floor", "0"&amp;LEFT($D151,1), $D151="4th Floor", "0"&amp;LEFT($D151,1), $D151="5th Floor", "0"&amp;LEFT($D151,1), $D151="6th Floor", "0"&amp;LEFT($D151,1),$D151="7th Floor", "0"&amp;LEFT($D151,1),$D151="8th Floor", "0"&amp;LEFT($D151,1),$D151="9th Floor", "0"&amp;LEFT($D151,1),$D151="10th Floor", LEFT($D151,2),$D151="11th Floor", LEFT($D151,2),$D151="12th Floor", LEFT($D151,2),$D151="13th Floor", LEFT($D151,2), $D151="Lower Ground", LEFT($D151)&amp;IF(ISNUMBER(FIND(" ",$D151)),MID($D151,FIND(" ",$D151)+1,1),"")&amp;IF(ISNUMBER(FIND(" ",$D151,FIND(" ",$D151)+1)),MID($D151,FIND(" ",$D151,FIND(" ",$D151)+1)+1,1),""),$D151="Upper Ground", LEFT($D151)&amp;IF(ISNUMBER(FIND(" ",$D151)),MID($D151,FIND(" ",$D151)+1,1),"")&amp;IF(ISNUMBER(FIND(" ",$D151,FIND(" ",$D151)+1)),MID($D151,FIND(" ",$D151,FIND(" ",$D151)+1)+1,1),"")),".0",$E151), " ")</f>
        <v xml:space="preserve"> </v>
      </c>
      <c r="G151" s="144"/>
      <c r="H151" s="144"/>
      <c r="I151" s="144"/>
      <c r="J151" s="144"/>
      <c r="K151" s="144"/>
      <c r="L151" s="149" t="str" cm="1">
        <f t="array" ref="L151">_xlfn.IFNA(
_xlfn.IFS(
AND($F151=" ",$G151=" ",$H151=" "),"Please update all three: Surveyor Room Reference, Establishment Room Reference and Establishment Room Name",
AND(OR($I151="General",$I151="Open plan/ semi-open general",$I151="Fitted",$I151="Light practical (science)",$I151="Light practical (other)",$I151="Heavy practical (workshops)",$I151="Heavy practical (clean)",$I151="Large",$I151="Storage"),$J151=0,$K151=0),"Please update Net Area or Non-net Area",
AND($B151&lt;&gt;"OUT",$J151=0,$I151&lt;&gt;"Non-net",$M151="85% Circulation"),"Net area not recorded for spaces with 85% circulation unusable type",
AND(OR($I151="General",$I151="Open plan/ semi-open general",$I151="Fitted",$I151="Light practical (science)",$I151="Light practical (other)",$I151="Heavy practical (workshops)",$I151="Heavy practical (clean)",$I151="Large",$I151="Storage"),OR($J151=0,ISBLANK($J151))),"Net area not recorded in net spaces",
AND(OR($I151="Non-net",$I151="Outdoor space"),$J151&gt;0),"Net Area Recorded in Non-net space",
AND($I151="General",$J151&gt;90),"This general space is over 90m2, please ensure that this space is entered as separate spaces if it usually used as separate spaces",
AND($I151="Open plan/ semi-open general",$J151&lt;27),"Open plan general space under 27m2",
AND(OR($K151=0,ISBLANK($K151)), $I151="Non-net"),"Non-net area not recorded in non-net space"
),
" ")</f>
        <v xml:space="preserve"> </v>
      </c>
      <c r="M151" s="144"/>
      <c r="N151" s="144"/>
      <c r="O151" s="144"/>
      <c r="P151" s="144"/>
      <c r="Q151" s="144"/>
      <c r="R151" s="171"/>
      <c r="S151" s="147">
        <f>NCA_Calculations!$P$163</f>
        <v>0</v>
      </c>
      <c r="T151" s="147">
        <f>NCA_Calculations!$Q$163</f>
        <v>0</v>
      </c>
      <c r="U151" s="144"/>
      <c r="V151" s="144"/>
      <c r="W151" s="149" t="str" cm="1">
        <f t="array" ref="W151">_xlfn.IFNA(
_xlfn.IFS(
ISBLANK($U151),"Missing space use.",
AND('Establishment details'!$C$14="Secondary",$V151="Classbase"),"Invalid Status type",
AND(OR( $V151="Classbase", $V151="Teaching", $V151="Early years",$V151="SEND resourced"), NOT(ISBLANK($M151))),"Space with status type and unusable type.",
AND($V151= "Classbase",'Establishment details'!$C$22&gt;=10), "Classbase status is only valid in schools with a primary element.",
AND($I151= "Large",$N151 &gt; 3.5), "Large rooms with less than 3.5m height.",
AND(OR($V151="Light practical (science)",$V151="Light practical (science)",$V151="Heavy practical (workshops)", $V151="Heavy practical (clean)"), OR($O151=0,ISBLANK($O151))),"Missing sinks count for light and heavy practical spaces.",
AND($M151 = "Other",ISBLANK($R151)), "Invalid unusable type / missing note for other unusable type."
),
" ")</f>
        <v>Missing space use.</v>
      </c>
    </row>
    <row r="152" spans="2:23" ht="15.75" x14ac:dyDescent="0.25">
      <c r="B152" s="143"/>
      <c r="C152" s="143"/>
      <c r="D152" s="144"/>
      <c r="E152" s="144"/>
      <c r="F152" s="147" t="str" cm="1">
        <f t="array" ref="F152">_xlfn.IFNA(CONCATENATE(_xlfn.IFS($D152="Mezzanine",LEFT($D152,1), $D152="Ground Floor",LEFT($D152,1),$D152="Basment ",LEFT($D152,1), $D152="1st Floor", "0"&amp;LEFT($D152,1), $D152="2nd Floor", "0"&amp;LEFT($D152,1), $D152="3rd Floor", "0"&amp;LEFT($D152,1), $D152="4th Floor", "0"&amp;LEFT($D152,1), $D152="5th Floor", "0"&amp;LEFT($D152,1), $D152="6th Floor", "0"&amp;LEFT($D152,1),$D152="7th Floor", "0"&amp;LEFT($D152,1),$D152="8th Floor", "0"&amp;LEFT($D152,1),$D152="9th Floor", "0"&amp;LEFT($D152,1),$D152="10th Floor", LEFT($D152,2),$D152="11th Floor", LEFT($D152,2),$D152="12th Floor", LEFT($D152,2),$D152="13th Floor", LEFT($D152,2), $D152="Lower Ground", LEFT($D152)&amp;IF(ISNUMBER(FIND(" ",$D152)),MID($D152,FIND(" ",$D152)+1,1),"")&amp;IF(ISNUMBER(FIND(" ",$D152,FIND(" ",$D152)+1)),MID($D152,FIND(" ",$D152,FIND(" ",$D152)+1)+1,1),""),$D152="Upper Ground", LEFT($D152)&amp;IF(ISNUMBER(FIND(" ",$D152)),MID($D152,FIND(" ",$D152)+1,1),"")&amp;IF(ISNUMBER(FIND(" ",$D152,FIND(" ",$D152)+1)),MID($D152,FIND(" ",$D152,FIND(" ",$D152)+1)+1,1),"")),".0",$E152), " ")</f>
        <v xml:space="preserve"> </v>
      </c>
      <c r="G152" s="144"/>
      <c r="H152" s="144"/>
      <c r="I152" s="144"/>
      <c r="J152" s="144"/>
      <c r="K152" s="144"/>
      <c r="L152" s="149" t="str" cm="1">
        <f t="array" ref="L152">_xlfn.IFNA(
_xlfn.IFS(
AND($F152=" ",$G152=" ",$H152=" "),"Please update all three: Surveyor Room Reference, Establishment Room Reference and Establishment Room Name",
AND(OR($I152="General",$I152="Open plan/ semi-open general",$I152="Fitted",$I152="Light practical (science)",$I152="Light practical (other)",$I152="Heavy practical (workshops)",$I152="Heavy practical (clean)",$I152="Large",$I152="Storage"),$J152=0,$K152=0),"Please update Net Area or Non-net Area",
AND($B152&lt;&gt;"OUT",$J152=0,$I152&lt;&gt;"Non-net",$M152="85% Circulation"),"Net area not recorded for spaces with 85% circulation unusable type",
AND(OR($I152="General",$I152="Open plan/ semi-open general",$I152="Fitted",$I152="Light practical (science)",$I152="Light practical (other)",$I152="Heavy practical (workshops)",$I152="Heavy practical (clean)",$I152="Large",$I152="Storage"),OR($J152=0,ISBLANK($J152))),"Net area not recorded in net spaces",
AND(OR($I152="Non-net",$I152="Outdoor space"),$J152&gt;0),"Net Area Recorded in Non-net space",
AND($I152="General",$J152&gt;90),"This general space is over 90m2, please ensure that this space is entered as separate spaces if it usually used as separate spaces",
AND($I152="Open plan/ semi-open general",$J152&lt;27),"Open plan general space under 27m2",
AND(OR($K152=0,ISBLANK($K152)), $I152="Non-net"),"Non-net area not recorded in non-net space"
),
" ")</f>
        <v xml:space="preserve"> </v>
      </c>
      <c r="M152" s="144"/>
      <c r="N152" s="144"/>
      <c r="O152" s="144"/>
      <c r="P152" s="144"/>
      <c r="Q152" s="144"/>
      <c r="R152" s="171"/>
      <c r="S152" s="147">
        <f>NCA_Calculations!$P$164</f>
        <v>0</v>
      </c>
      <c r="T152" s="147">
        <f>NCA_Calculations!$Q$164</f>
        <v>0</v>
      </c>
      <c r="U152" s="144"/>
      <c r="V152" s="144"/>
      <c r="W152" s="149" t="str" cm="1">
        <f t="array" ref="W152">_xlfn.IFNA(
_xlfn.IFS(
ISBLANK($U152),"Missing space use.",
AND('Establishment details'!$C$14="Secondary",$V152="Classbase"),"Invalid Status type",
AND(OR( $V152="Classbase", $V152="Teaching", $V152="Early years",$V152="SEND resourced"), NOT(ISBLANK($M152))),"Space with status type and unusable type.",
AND($V152= "Classbase",'Establishment details'!$C$22&gt;=10), "Classbase status is only valid in schools with a primary element.",
AND($I152= "Large",$N152 &gt; 3.5), "Large rooms with less than 3.5m height.",
AND(OR($V152="Light practical (science)",$V152="Light practical (science)",$V152="Heavy practical (workshops)", $V152="Heavy practical (clean)"), OR($O152=0,ISBLANK($O152))),"Missing sinks count for light and heavy practical spaces.",
AND($M152 = "Other",ISBLANK($R152)), "Invalid unusable type / missing note for other unusable type."
),
" ")</f>
        <v>Missing space use.</v>
      </c>
    </row>
    <row r="153" spans="2:23" ht="15.75" x14ac:dyDescent="0.25">
      <c r="B153" s="143"/>
      <c r="C153" s="143"/>
      <c r="D153" s="144"/>
      <c r="E153" s="144"/>
      <c r="F153" s="147" t="str" cm="1">
        <f t="array" ref="F153">_xlfn.IFNA(CONCATENATE(_xlfn.IFS($D153="Mezzanine",LEFT($D153,1), $D153="Ground Floor",LEFT($D153,1),$D153="Basment ",LEFT($D153,1), $D153="1st Floor", "0"&amp;LEFT($D153,1), $D153="2nd Floor", "0"&amp;LEFT($D153,1), $D153="3rd Floor", "0"&amp;LEFT($D153,1), $D153="4th Floor", "0"&amp;LEFT($D153,1), $D153="5th Floor", "0"&amp;LEFT($D153,1), $D153="6th Floor", "0"&amp;LEFT($D153,1),$D153="7th Floor", "0"&amp;LEFT($D153,1),$D153="8th Floor", "0"&amp;LEFT($D153,1),$D153="9th Floor", "0"&amp;LEFT($D153,1),$D153="10th Floor", LEFT($D153,2),$D153="11th Floor", LEFT($D153,2),$D153="12th Floor", LEFT($D153,2),$D153="13th Floor", LEFT($D153,2), $D153="Lower Ground", LEFT($D153)&amp;IF(ISNUMBER(FIND(" ",$D153)),MID($D153,FIND(" ",$D153)+1,1),"")&amp;IF(ISNUMBER(FIND(" ",$D153,FIND(" ",$D153)+1)),MID($D153,FIND(" ",$D153,FIND(" ",$D153)+1)+1,1),""),$D153="Upper Ground", LEFT($D153)&amp;IF(ISNUMBER(FIND(" ",$D153)),MID($D153,FIND(" ",$D153)+1,1),"")&amp;IF(ISNUMBER(FIND(" ",$D153,FIND(" ",$D153)+1)),MID($D153,FIND(" ",$D153,FIND(" ",$D153)+1)+1,1),"")),".0",$E153), " ")</f>
        <v xml:space="preserve"> </v>
      </c>
      <c r="G153" s="144"/>
      <c r="H153" s="144"/>
      <c r="I153" s="144"/>
      <c r="J153" s="144"/>
      <c r="K153" s="144"/>
      <c r="L153" s="149" t="str" cm="1">
        <f t="array" ref="L153">_xlfn.IFNA(
_xlfn.IFS(
AND($F153=" ",$G153=" ",$H153=" "),"Please update all three: Surveyor Room Reference, Establishment Room Reference and Establishment Room Name",
AND(OR($I153="General",$I153="Open plan/ semi-open general",$I153="Fitted",$I153="Light practical (science)",$I153="Light practical (other)",$I153="Heavy practical (workshops)",$I153="Heavy practical (clean)",$I153="Large",$I153="Storage"),$J153=0,$K153=0),"Please update Net Area or Non-net Area",
AND($B153&lt;&gt;"OUT",$J153=0,$I153&lt;&gt;"Non-net",$M153="85% Circulation"),"Net area not recorded for spaces with 85% circulation unusable type",
AND(OR($I153="General",$I153="Open plan/ semi-open general",$I153="Fitted",$I153="Light practical (science)",$I153="Light practical (other)",$I153="Heavy practical (workshops)",$I153="Heavy practical (clean)",$I153="Large",$I153="Storage"),OR($J153=0,ISBLANK($J153))),"Net area not recorded in net spaces",
AND(OR($I153="Non-net",$I153="Outdoor space"),$J153&gt;0),"Net Area Recorded in Non-net space",
AND($I153="General",$J153&gt;90),"This general space is over 90m2, please ensure that this space is entered as separate spaces if it usually used as separate spaces",
AND($I153="Open plan/ semi-open general",$J153&lt;27),"Open plan general space under 27m2",
AND(OR($K153=0,ISBLANK($K153)), $I153="Non-net"),"Non-net area not recorded in non-net space"
),
" ")</f>
        <v xml:space="preserve"> </v>
      </c>
      <c r="M153" s="144"/>
      <c r="N153" s="144"/>
      <c r="O153" s="144"/>
      <c r="P153" s="144"/>
      <c r="Q153" s="144"/>
      <c r="R153" s="171"/>
      <c r="S153" s="147">
        <f>NCA_Calculations!$P$165</f>
        <v>0</v>
      </c>
      <c r="T153" s="147">
        <f>NCA_Calculations!$Q$165</f>
        <v>0</v>
      </c>
      <c r="U153" s="144"/>
      <c r="V153" s="144"/>
      <c r="W153" s="149" t="str" cm="1">
        <f t="array" ref="W153">_xlfn.IFNA(
_xlfn.IFS(
ISBLANK($U153),"Missing space use.",
AND('Establishment details'!$C$14="Secondary",$V153="Classbase"),"Invalid Status type",
AND(OR( $V153="Classbase", $V153="Teaching", $V153="Early years",$V153="SEND resourced"), NOT(ISBLANK($M153))),"Space with status type and unusable type.",
AND($V153= "Classbase",'Establishment details'!$C$22&gt;=10), "Classbase status is only valid in schools with a primary element.",
AND($I153= "Large",$N153 &gt; 3.5), "Large rooms with less than 3.5m height.",
AND(OR($V153="Light practical (science)",$V153="Light practical (science)",$V153="Heavy practical (workshops)", $V153="Heavy practical (clean)"), OR($O153=0,ISBLANK($O153))),"Missing sinks count for light and heavy practical spaces.",
AND($M153 = "Other",ISBLANK($R153)), "Invalid unusable type / missing note for other unusable type."
),
" ")</f>
        <v>Missing space use.</v>
      </c>
    </row>
    <row r="154" spans="2:23" ht="15.75" x14ac:dyDescent="0.25">
      <c r="B154" s="143"/>
      <c r="C154" s="143"/>
      <c r="D154" s="144"/>
      <c r="E154" s="144"/>
      <c r="F154" s="147" t="str" cm="1">
        <f t="array" ref="F154">_xlfn.IFNA(CONCATENATE(_xlfn.IFS($D154="Mezzanine",LEFT($D154,1), $D154="Ground Floor",LEFT($D154,1),$D154="Basment ",LEFT($D154,1), $D154="1st Floor", "0"&amp;LEFT($D154,1), $D154="2nd Floor", "0"&amp;LEFT($D154,1), $D154="3rd Floor", "0"&amp;LEFT($D154,1), $D154="4th Floor", "0"&amp;LEFT($D154,1), $D154="5th Floor", "0"&amp;LEFT($D154,1), $D154="6th Floor", "0"&amp;LEFT($D154,1),$D154="7th Floor", "0"&amp;LEFT($D154,1),$D154="8th Floor", "0"&amp;LEFT($D154,1),$D154="9th Floor", "0"&amp;LEFT($D154,1),$D154="10th Floor", LEFT($D154,2),$D154="11th Floor", LEFT($D154,2),$D154="12th Floor", LEFT($D154,2),$D154="13th Floor", LEFT($D154,2), $D154="Lower Ground", LEFT($D154)&amp;IF(ISNUMBER(FIND(" ",$D154)),MID($D154,FIND(" ",$D154)+1,1),"")&amp;IF(ISNUMBER(FIND(" ",$D154,FIND(" ",$D154)+1)),MID($D154,FIND(" ",$D154,FIND(" ",$D154)+1)+1,1),""),$D154="Upper Ground", LEFT($D154)&amp;IF(ISNUMBER(FIND(" ",$D154)),MID($D154,FIND(" ",$D154)+1,1),"")&amp;IF(ISNUMBER(FIND(" ",$D154,FIND(" ",$D154)+1)),MID($D154,FIND(" ",$D154,FIND(" ",$D154)+1)+1,1),"")),".0",$E154), " ")</f>
        <v xml:space="preserve"> </v>
      </c>
      <c r="G154" s="144"/>
      <c r="H154" s="144"/>
      <c r="I154" s="144"/>
      <c r="J154" s="144"/>
      <c r="K154" s="144"/>
      <c r="L154" s="149" t="str" cm="1">
        <f t="array" ref="L154">_xlfn.IFNA(
_xlfn.IFS(
AND($F154=" ",$G154=" ",$H154=" "),"Please update all three: Surveyor Room Reference, Establishment Room Reference and Establishment Room Name",
AND(OR($I154="General",$I154="Open plan/ semi-open general",$I154="Fitted",$I154="Light practical (science)",$I154="Light practical (other)",$I154="Heavy practical (workshops)",$I154="Heavy practical (clean)",$I154="Large",$I154="Storage"),$J154=0,$K154=0),"Please update Net Area or Non-net Area",
AND($B154&lt;&gt;"OUT",$J154=0,$I154&lt;&gt;"Non-net",$M154="85% Circulation"),"Net area not recorded for spaces with 85% circulation unusable type",
AND(OR($I154="General",$I154="Open plan/ semi-open general",$I154="Fitted",$I154="Light practical (science)",$I154="Light practical (other)",$I154="Heavy practical (workshops)",$I154="Heavy practical (clean)",$I154="Large",$I154="Storage"),OR($J154=0,ISBLANK($J154))),"Net area not recorded in net spaces",
AND(OR($I154="Non-net",$I154="Outdoor space"),$J154&gt;0),"Net Area Recorded in Non-net space",
AND($I154="General",$J154&gt;90),"This general space is over 90m2, please ensure that this space is entered as separate spaces if it usually used as separate spaces",
AND($I154="Open plan/ semi-open general",$J154&lt;27),"Open plan general space under 27m2",
AND(OR($K154=0,ISBLANK($K154)), $I154="Non-net"),"Non-net area not recorded in non-net space"
),
" ")</f>
        <v xml:space="preserve"> </v>
      </c>
      <c r="M154" s="144"/>
      <c r="N154" s="144"/>
      <c r="O154" s="144"/>
      <c r="P154" s="144"/>
      <c r="Q154" s="144"/>
      <c r="R154" s="171"/>
      <c r="S154" s="147">
        <f>NCA_Calculations!$P$166</f>
        <v>0</v>
      </c>
      <c r="T154" s="147">
        <f>NCA_Calculations!$Q$166</f>
        <v>0</v>
      </c>
      <c r="U154" s="144"/>
      <c r="V154" s="144"/>
      <c r="W154" s="149" t="str" cm="1">
        <f t="array" ref="W154">_xlfn.IFNA(
_xlfn.IFS(
ISBLANK($U154),"Missing space use.",
AND('Establishment details'!$C$14="Secondary",$V154="Classbase"),"Invalid Status type",
AND(OR( $V154="Classbase", $V154="Teaching", $V154="Early years",$V154="SEND resourced"), NOT(ISBLANK($M154))),"Space with status type and unusable type.",
AND($V154= "Classbase",'Establishment details'!$C$22&gt;=10), "Classbase status is only valid in schools with a primary element.",
AND($I154= "Large",$N154 &gt; 3.5), "Large rooms with less than 3.5m height.",
AND(OR($V154="Light practical (science)",$V154="Light practical (science)",$V154="Heavy practical (workshops)", $V154="Heavy practical (clean)"), OR($O154=0,ISBLANK($O154))),"Missing sinks count for light and heavy practical spaces.",
AND($M154 = "Other",ISBLANK($R154)), "Invalid unusable type / missing note for other unusable type."
),
" ")</f>
        <v>Missing space use.</v>
      </c>
    </row>
    <row r="155" spans="2:23" ht="15.75" x14ac:dyDescent="0.25">
      <c r="B155" s="143"/>
      <c r="C155" s="143"/>
      <c r="D155" s="144"/>
      <c r="E155" s="144"/>
      <c r="F155" s="147" t="str" cm="1">
        <f t="array" ref="F155">_xlfn.IFNA(CONCATENATE(_xlfn.IFS($D155="Mezzanine",LEFT($D155,1), $D155="Ground Floor",LEFT($D155,1),$D155="Basment ",LEFT($D155,1), $D155="1st Floor", "0"&amp;LEFT($D155,1), $D155="2nd Floor", "0"&amp;LEFT($D155,1), $D155="3rd Floor", "0"&amp;LEFT($D155,1), $D155="4th Floor", "0"&amp;LEFT($D155,1), $D155="5th Floor", "0"&amp;LEFT($D155,1), $D155="6th Floor", "0"&amp;LEFT($D155,1),$D155="7th Floor", "0"&amp;LEFT($D155,1),$D155="8th Floor", "0"&amp;LEFT($D155,1),$D155="9th Floor", "0"&amp;LEFT($D155,1),$D155="10th Floor", LEFT($D155,2),$D155="11th Floor", LEFT($D155,2),$D155="12th Floor", LEFT($D155,2),$D155="13th Floor", LEFT($D155,2), $D155="Lower Ground", LEFT($D155)&amp;IF(ISNUMBER(FIND(" ",$D155)),MID($D155,FIND(" ",$D155)+1,1),"")&amp;IF(ISNUMBER(FIND(" ",$D155,FIND(" ",$D155)+1)),MID($D155,FIND(" ",$D155,FIND(" ",$D155)+1)+1,1),""),$D155="Upper Ground", LEFT($D155)&amp;IF(ISNUMBER(FIND(" ",$D155)),MID($D155,FIND(" ",$D155)+1,1),"")&amp;IF(ISNUMBER(FIND(" ",$D155,FIND(" ",$D155)+1)),MID($D155,FIND(" ",$D155,FIND(" ",$D155)+1)+1,1),"")),".0",$E155), " ")</f>
        <v xml:space="preserve"> </v>
      </c>
      <c r="G155" s="144"/>
      <c r="H155" s="144"/>
      <c r="I155" s="144"/>
      <c r="J155" s="144"/>
      <c r="K155" s="144"/>
      <c r="L155" s="149" t="str" cm="1">
        <f t="array" ref="L155">_xlfn.IFNA(
_xlfn.IFS(
AND($F155=" ",$G155=" ",$H155=" "),"Please update all three: Surveyor Room Reference, Establishment Room Reference and Establishment Room Name",
AND(OR($I155="General",$I155="Open plan/ semi-open general",$I155="Fitted",$I155="Light practical (science)",$I155="Light practical (other)",$I155="Heavy practical (workshops)",$I155="Heavy practical (clean)",$I155="Large",$I155="Storage"),$J155=0,$K155=0),"Please update Net Area or Non-net Area",
AND($B155&lt;&gt;"OUT",$J155=0,$I155&lt;&gt;"Non-net",$M155="85% Circulation"),"Net area not recorded for spaces with 85% circulation unusable type",
AND(OR($I155="General",$I155="Open plan/ semi-open general",$I155="Fitted",$I155="Light practical (science)",$I155="Light practical (other)",$I155="Heavy practical (workshops)",$I155="Heavy practical (clean)",$I155="Large",$I155="Storage"),OR($J155=0,ISBLANK($J155))),"Net area not recorded in net spaces",
AND(OR($I155="Non-net",$I155="Outdoor space"),$J155&gt;0),"Net Area Recorded in Non-net space",
AND($I155="General",$J155&gt;90),"This general space is over 90m2, please ensure that this space is entered as separate spaces if it usually used as separate spaces",
AND($I155="Open plan/ semi-open general",$J155&lt;27),"Open plan general space under 27m2",
AND(OR($K155=0,ISBLANK($K155)), $I155="Non-net"),"Non-net area not recorded in non-net space"
),
" ")</f>
        <v xml:space="preserve"> </v>
      </c>
      <c r="M155" s="144"/>
      <c r="N155" s="144"/>
      <c r="O155" s="144"/>
      <c r="P155" s="144"/>
      <c r="Q155" s="144"/>
      <c r="R155" s="171"/>
      <c r="S155" s="147">
        <f>NCA_Calculations!$P$167</f>
        <v>0</v>
      </c>
      <c r="T155" s="147">
        <f>NCA_Calculations!$Q$167</f>
        <v>0</v>
      </c>
      <c r="U155" s="144"/>
      <c r="V155" s="144"/>
      <c r="W155" s="149" t="str" cm="1">
        <f t="array" ref="W155">_xlfn.IFNA(
_xlfn.IFS(
ISBLANK($U155),"Missing space use.",
AND('Establishment details'!$C$14="Secondary",$V155="Classbase"),"Invalid Status type",
AND(OR( $V155="Classbase", $V155="Teaching", $V155="Early years",$V155="SEND resourced"), NOT(ISBLANK($M155))),"Space with status type and unusable type.",
AND($V155= "Classbase",'Establishment details'!$C$22&gt;=10), "Classbase status is only valid in schools with a primary element.",
AND($I155= "Large",$N155 &gt; 3.5), "Large rooms with less than 3.5m height.",
AND(OR($V155="Light practical (science)",$V155="Light practical (science)",$V155="Heavy practical (workshops)", $V155="Heavy practical (clean)"), OR($O155=0,ISBLANK($O155))),"Missing sinks count for light and heavy practical spaces.",
AND($M155 = "Other",ISBLANK($R155)), "Invalid unusable type / missing note for other unusable type."
),
" ")</f>
        <v>Missing space use.</v>
      </c>
    </row>
    <row r="156" spans="2:23" ht="15.75" x14ac:dyDescent="0.25">
      <c r="B156" s="143"/>
      <c r="C156" s="143"/>
      <c r="D156" s="144"/>
      <c r="E156" s="144"/>
      <c r="F156" s="147" t="str" cm="1">
        <f t="array" ref="F156">_xlfn.IFNA(CONCATENATE(_xlfn.IFS($D156="Mezzanine",LEFT($D156,1), $D156="Ground Floor",LEFT($D156,1),$D156="Basment ",LEFT($D156,1), $D156="1st Floor", "0"&amp;LEFT($D156,1), $D156="2nd Floor", "0"&amp;LEFT($D156,1), $D156="3rd Floor", "0"&amp;LEFT($D156,1), $D156="4th Floor", "0"&amp;LEFT($D156,1), $D156="5th Floor", "0"&amp;LEFT($D156,1), $D156="6th Floor", "0"&amp;LEFT($D156,1),$D156="7th Floor", "0"&amp;LEFT($D156,1),$D156="8th Floor", "0"&amp;LEFT($D156,1),$D156="9th Floor", "0"&amp;LEFT($D156,1),$D156="10th Floor", LEFT($D156,2),$D156="11th Floor", LEFT($D156,2),$D156="12th Floor", LEFT($D156,2),$D156="13th Floor", LEFT($D156,2), $D156="Lower Ground", LEFT($D156)&amp;IF(ISNUMBER(FIND(" ",$D156)),MID($D156,FIND(" ",$D156)+1,1),"")&amp;IF(ISNUMBER(FIND(" ",$D156,FIND(" ",$D156)+1)),MID($D156,FIND(" ",$D156,FIND(" ",$D156)+1)+1,1),""),$D156="Upper Ground", LEFT($D156)&amp;IF(ISNUMBER(FIND(" ",$D156)),MID($D156,FIND(" ",$D156)+1,1),"")&amp;IF(ISNUMBER(FIND(" ",$D156,FIND(" ",$D156)+1)),MID($D156,FIND(" ",$D156,FIND(" ",$D156)+1)+1,1),"")),".0",$E156), " ")</f>
        <v xml:space="preserve"> </v>
      </c>
      <c r="G156" s="144"/>
      <c r="H156" s="144"/>
      <c r="I156" s="144"/>
      <c r="J156" s="144"/>
      <c r="K156" s="144"/>
      <c r="L156" s="149" t="str" cm="1">
        <f t="array" ref="L156">_xlfn.IFNA(
_xlfn.IFS(
AND($F156=" ",$G156=" ",$H156=" "),"Please update all three: Surveyor Room Reference, Establishment Room Reference and Establishment Room Name",
AND(OR($I156="General",$I156="Open plan/ semi-open general",$I156="Fitted",$I156="Light practical (science)",$I156="Light practical (other)",$I156="Heavy practical (workshops)",$I156="Heavy practical (clean)",$I156="Large",$I156="Storage"),$J156=0,$K156=0),"Please update Net Area or Non-net Area",
AND($B156&lt;&gt;"OUT",$J156=0,$I156&lt;&gt;"Non-net",$M156="85% Circulation"),"Net area not recorded for spaces with 85% circulation unusable type",
AND(OR($I156="General",$I156="Open plan/ semi-open general",$I156="Fitted",$I156="Light practical (science)",$I156="Light practical (other)",$I156="Heavy practical (workshops)",$I156="Heavy practical (clean)",$I156="Large",$I156="Storage"),OR($J156=0,ISBLANK($J156))),"Net area not recorded in net spaces",
AND(OR($I156="Non-net",$I156="Outdoor space"),$J156&gt;0),"Net Area Recorded in Non-net space",
AND($I156="General",$J156&gt;90),"This general space is over 90m2, please ensure that this space is entered as separate spaces if it usually used as separate spaces",
AND($I156="Open plan/ semi-open general",$J156&lt;27),"Open plan general space under 27m2",
AND(OR($K156=0,ISBLANK($K156)), $I156="Non-net"),"Non-net area not recorded in non-net space"
),
" ")</f>
        <v xml:space="preserve"> </v>
      </c>
      <c r="M156" s="144"/>
      <c r="N156" s="144"/>
      <c r="O156" s="144"/>
      <c r="P156" s="144"/>
      <c r="Q156" s="144"/>
      <c r="R156" s="171"/>
      <c r="S156" s="147">
        <f>NCA_Calculations!$P$168</f>
        <v>0</v>
      </c>
      <c r="T156" s="147">
        <f>NCA_Calculations!$Q$168</f>
        <v>0</v>
      </c>
      <c r="U156" s="144"/>
      <c r="V156" s="144"/>
      <c r="W156" s="149" t="str" cm="1">
        <f t="array" ref="W156">_xlfn.IFNA(
_xlfn.IFS(
ISBLANK($U156),"Missing space use.",
AND('Establishment details'!$C$14="Secondary",$V156="Classbase"),"Invalid Status type",
AND(OR( $V156="Classbase", $V156="Teaching", $V156="Early years",$V156="SEND resourced"), NOT(ISBLANK($M156))),"Space with status type and unusable type.",
AND($V156= "Classbase",'Establishment details'!$C$22&gt;=10), "Classbase status is only valid in schools with a primary element.",
AND($I156= "Large",$N156 &gt; 3.5), "Large rooms with less than 3.5m height.",
AND(OR($V156="Light practical (science)",$V156="Light practical (science)",$V156="Heavy practical (workshops)", $V156="Heavy practical (clean)"), OR($O156=0,ISBLANK($O156))),"Missing sinks count for light and heavy practical spaces.",
AND($M156 = "Other",ISBLANK($R156)), "Invalid unusable type / missing note for other unusable type."
),
" ")</f>
        <v>Missing space use.</v>
      </c>
    </row>
    <row r="157" spans="2:23" ht="15.75" x14ac:dyDescent="0.25">
      <c r="B157" s="143"/>
      <c r="C157" s="143"/>
      <c r="D157" s="144"/>
      <c r="E157" s="144"/>
      <c r="F157" s="147" t="str" cm="1">
        <f t="array" ref="F157">_xlfn.IFNA(CONCATENATE(_xlfn.IFS($D157="Mezzanine",LEFT($D157,1), $D157="Ground Floor",LEFT($D157,1),$D157="Basment ",LEFT($D157,1), $D157="1st Floor", "0"&amp;LEFT($D157,1), $D157="2nd Floor", "0"&amp;LEFT($D157,1), $D157="3rd Floor", "0"&amp;LEFT($D157,1), $D157="4th Floor", "0"&amp;LEFT($D157,1), $D157="5th Floor", "0"&amp;LEFT($D157,1), $D157="6th Floor", "0"&amp;LEFT($D157,1),$D157="7th Floor", "0"&amp;LEFT($D157,1),$D157="8th Floor", "0"&amp;LEFT($D157,1),$D157="9th Floor", "0"&amp;LEFT($D157,1),$D157="10th Floor", LEFT($D157,2),$D157="11th Floor", LEFT($D157,2),$D157="12th Floor", LEFT($D157,2),$D157="13th Floor", LEFT($D157,2), $D157="Lower Ground", LEFT($D157)&amp;IF(ISNUMBER(FIND(" ",$D157)),MID($D157,FIND(" ",$D157)+1,1),"")&amp;IF(ISNUMBER(FIND(" ",$D157,FIND(" ",$D157)+1)),MID($D157,FIND(" ",$D157,FIND(" ",$D157)+1)+1,1),""),$D157="Upper Ground", LEFT($D157)&amp;IF(ISNUMBER(FIND(" ",$D157)),MID($D157,FIND(" ",$D157)+1,1),"")&amp;IF(ISNUMBER(FIND(" ",$D157,FIND(" ",$D157)+1)),MID($D157,FIND(" ",$D157,FIND(" ",$D157)+1)+1,1),"")),".0",$E157), " ")</f>
        <v xml:space="preserve"> </v>
      </c>
      <c r="G157" s="144"/>
      <c r="H157" s="144"/>
      <c r="I157" s="144"/>
      <c r="J157" s="144"/>
      <c r="K157" s="144"/>
      <c r="L157" s="149" t="str" cm="1">
        <f t="array" ref="L157">_xlfn.IFNA(
_xlfn.IFS(
AND($F157=" ",$G157=" ",$H157=" "),"Please update all three: Surveyor Room Reference, Establishment Room Reference and Establishment Room Name",
AND(OR($I157="General",$I157="Open plan/ semi-open general",$I157="Fitted",$I157="Light practical (science)",$I157="Light practical (other)",$I157="Heavy practical (workshops)",$I157="Heavy practical (clean)",$I157="Large",$I157="Storage"),$J157=0,$K157=0),"Please update Net Area or Non-net Area",
AND($B157&lt;&gt;"OUT",$J157=0,$I157&lt;&gt;"Non-net",$M157="85% Circulation"),"Net area not recorded for spaces with 85% circulation unusable type",
AND(OR($I157="General",$I157="Open plan/ semi-open general",$I157="Fitted",$I157="Light practical (science)",$I157="Light practical (other)",$I157="Heavy practical (workshops)",$I157="Heavy practical (clean)",$I157="Large",$I157="Storage"),OR($J157=0,ISBLANK($J157))),"Net area not recorded in net spaces",
AND(OR($I157="Non-net",$I157="Outdoor space"),$J157&gt;0),"Net Area Recorded in Non-net space",
AND($I157="General",$J157&gt;90),"This general space is over 90m2, please ensure that this space is entered as separate spaces if it usually used as separate spaces",
AND($I157="Open plan/ semi-open general",$J157&lt;27),"Open plan general space under 27m2",
AND(OR($K157=0,ISBLANK($K157)), $I157="Non-net"),"Non-net area not recorded in non-net space"
),
" ")</f>
        <v xml:space="preserve"> </v>
      </c>
      <c r="M157" s="144"/>
      <c r="N157" s="144"/>
      <c r="O157" s="144"/>
      <c r="P157" s="144"/>
      <c r="Q157" s="144"/>
      <c r="R157" s="171"/>
      <c r="S157" s="147">
        <f>NCA_Calculations!$P$169</f>
        <v>0</v>
      </c>
      <c r="T157" s="147">
        <f>NCA_Calculations!$Q$169</f>
        <v>0</v>
      </c>
      <c r="U157" s="144"/>
      <c r="V157" s="144"/>
      <c r="W157" s="149" t="str" cm="1">
        <f t="array" ref="W157">_xlfn.IFNA(
_xlfn.IFS(
ISBLANK($U157),"Missing space use.",
AND('Establishment details'!$C$14="Secondary",$V157="Classbase"),"Invalid Status type",
AND(OR( $V157="Classbase", $V157="Teaching", $V157="Early years",$V157="SEND resourced"), NOT(ISBLANK($M157))),"Space with status type and unusable type.",
AND($V157= "Classbase",'Establishment details'!$C$22&gt;=10), "Classbase status is only valid in schools with a primary element.",
AND($I157= "Large",$N157 &gt; 3.5), "Large rooms with less than 3.5m height.",
AND(OR($V157="Light practical (science)",$V157="Light practical (science)",$V157="Heavy practical (workshops)", $V157="Heavy practical (clean)"), OR($O157=0,ISBLANK($O157))),"Missing sinks count for light and heavy practical spaces.",
AND($M157 = "Other",ISBLANK($R157)), "Invalid unusable type / missing note for other unusable type."
),
" ")</f>
        <v>Missing space use.</v>
      </c>
    </row>
    <row r="158" spans="2:23" ht="15.75" x14ac:dyDescent="0.25">
      <c r="B158" s="143"/>
      <c r="C158" s="143"/>
      <c r="D158" s="144"/>
      <c r="E158" s="144"/>
      <c r="F158" s="147" t="str" cm="1">
        <f t="array" ref="F158">_xlfn.IFNA(CONCATENATE(_xlfn.IFS($D158="Mezzanine",LEFT($D158,1), $D158="Ground Floor",LEFT($D158,1),$D158="Basment ",LEFT($D158,1), $D158="1st Floor", "0"&amp;LEFT($D158,1), $D158="2nd Floor", "0"&amp;LEFT($D158,1), $D158="3rd Floor", "0"&amp;LEFT($D158,1), $D158="4th Floor", "0"&amp;LEFT($D158,1), $D158="5th Floor", "0"&amp;LEFT($D158,1), $D158="6th Floor", "0"&amp;LEFT($D158,1),$D158="7th Floor", "0"&amp;LEFT($D158,1),$D158="8th Floor", "0"&amp;LEFT($D158,1),$D158="9th Floor", "0"&amp;LEFT($D158,1),$D158="10th Floor", LEFT($D158,2),$D158="11th Floor", LEFT($D158,2),$D158="12th Floor", LEFT($D158,2),$D158="13th Floor", LEFT($D158,2), $D158="Lower Ground", LEFT($D158)&amp;IF(ISNUMBER(FIND(" ",$D158)),MID($D158,FIND(" ",$D158)+1,1),"")&amp;IF(ISNUMBER(FIND(" ",$D158,FIND(" ",$D158)+1)),MID($D158,FIND(" ",$D158,FIND(" ",$D158)+1)+1,1),""),$D158="Upper Ground", LEFT($D158)&amp;IF(ISNUMBER(FIND(" ",$D158)),MID($D158,FIND(" ",$D158)+1,1),"")&amp;IF(ISNUMBER(FIND(" ",$D158,FIND(" ",$D158)+1)),MID($D158,FIND(" ",$D158,FIND(" ",$D158)+1)+1,1),"")),".0",$E158), " ")</f>
        <v xml:space="preserve"> </v>
      </c>
      <c r="G158" s="144"/>
      <c r="H158" s="144"/>
      <c r="I158" s="144"/>
      <c r="J158" s="144"/>
      <c r="K158" s="144"/>
      <c r="L158" s="149" t="str" cm="1">
        <f t="array" ref="L158">_xlfn.IFNA(
_xlfn.IFS(
AND($F158=" ",$G158=" ",$H158=" "),"Please update all three: Surveyor Room Reference, Establishment Room Reference and Establishment Room Name",
AND(OR($I158="General",$I158="Open plan/ semi-open general",$I158="Fitted",$I158="Light practical (science)",$I158="Light practical (other)",$I158="Heavy practical (workshops)",$I158="Heavy practical (clean)",$I158="Large",$I158="Storage"),$J158=0,$K158=0),"Please update Net Area or Non-net Area",
AND($B158&lt;&gt;"OUT",$J158=0,$I158&lt;&gt;"Non-net",$M158="85% Circulation"),"Net area not recorded for spaces with 85% circulation unusable type",
AND(OR($I158="General",$I158="Open plan/ semi-open general",$I158="Fitted",$I158="Light practical (science)",$I158="Light practical (other)",$I158="Heavy practical (workshops)",$I158="Heavy practical (clean)",$I158="Large",$I158="Storage"),OR($J158=0,ISBLANK($J158))),"Net area not recorded in net spaces",
AND(OR($I158="Non-net",$I158="Outdoor space"),$J158&gt;0),"Net Area Recorded in Non-net space",
AND($I158="General",$J158&gt;90),"This general space is over 90m2, please ensure that this space is entered as separate spaces if it usually used as separate spaces",
AND($I158="Open plan/ semi-open general",$J158&lt;27),"Open plan general space under 27m2",
AND(OR($K158=0,ISBLANK($K158)), $I158="Non-net"),"Non-net area not recorded in non-net space"
),
" ")</f>
        <v xml:space="preserve"> </v>
      </c>
      <c r="M158" s="144"/>
      <c r="N158" s="144"/>
      <c r="O158" s="144"/>
      <c r="P158" s="144"/>
      <c r="Q158" s="144"/>
      <c r="R158" s="171"/>
      <c r="S158" s="147">
        <f>NCA_Calculations!$P$170</f>
        <v>0</v>
      </c>
      <c r="T158" s="147">
        <f>NCA_Calculations!$Q$170</f>
        <v>0</v>
      </c>
      <c r="U158" s="144"/>
      <c r="V158" s="144"/>
      <c r="W158" s="149" t="str" cm="1">
        <f t="array" ref="W158">_xlfn.IFNA(
_xlfn.IFS(
ISBLANK($U158),"Missing space use.",
AND('Establishment details'!$C$14="Secondary",$V158="Classbase"),"Invalid Status type",
AND(OR( $V158="Classbase", $V158="Teaching", $V158="Early years",$V158="SEND resourced"), NOT(ISBLANK($M158))),"Space with status type and unusable type.",
AND($V158= "Classbase",'Establishment details'!$C$22&gt;=10), "Classbase status is only valid in schools with a primary element.",
AND($I158= "Large",$N158 &gt; 3.5), "Large rooms with less than 3.5m height.",
AND(OR($V158="Light practical (science)",$V158="Light practical (science)",$V158="Heavy practical (workshops)", $V158="Heavy practical (clean)"), OR($O158=0,ISBLANK($O158))),"Missing sinks count for light and heavy practical spaces.",
AND($M158 = "Other",ISBLANK($R158)), "Invalid unusable type / missing note for other unusable type."
),
" ")</f>
        <v>Missing space use.</v>
      </c>
    </row>
    <row r="159" spans="2:23" ht="15.75" x14ac:dyDescent="0.25">
      <c r="B159" s="143"/>
      <c r="C159" s="143"/>
      <c r="D159" s="144"/>
      <c r="E159" s="144"/>
      <c r="F159" s="147" t="str" cm="1">
        <f t="array" ref="F159">_xlfn.IFNA(CONCATENATE(_xlfn.IFS($D159="Mezzanine",LEFT($D159,1), $D159="Ground Floor",LEFT($D159,1),$D159="Basment ",LEFT($D159,1), $D159="1st Floor", "0"&amp;LEFT($D159,1), $D159="2nd Floor", "0"&amp;LEFT($D159,1), $D159="3rd Floor", "0"&amp;LEFT($D159,1), $D159="4th Floor", "0"&amp;LEFT($D159,1), $D159="5th Floor", "0"&amp;LEFT($D159,1), $D159="6th Floor", "0"&amp;LEFT($D159,1),$D159="7th Floor", "0"&amp;LEFT($D159,1),$D159="8th Floor", "0"&amp;LEFT($D159,1),$D159="9th Floor", "0"&amp;LEFT($D159,1),$D159="10th Floor", LEFT($D159,2),$D159="11th Floor", LEFT($D159,2),$D159="12th Floor", LEFT($D159,2),$D159="13th Floor", LEFT($D159,2), $D159="Lower Ground", LEFT($D159)&amp;IF(ISNUMBER(FIND(" ",$D159)),MID($D159,FIND(" ",$D159)+1,1),"")&amp;IF(ISNUMBER(FIND(" ",$D159,FIND(" ",$D159)+1)),MID($D159,FIND(" ",$D159,FIND(" ",$D159)+1)+1,1),""),$D159="Upper Ground", LEFT($D159)&amp;IF(ISNUMBER(FIND(" ",$D159)),MID($D159,FIND(" ",$D159)+1,1),"")&amp;IF(ISNUMBER(FIND(" ",$D159,FIND(" ",$D159)+1)),MID($D159,FIND(" ",$D159,FIND(" ",$D159)+1)+1,1),"")),".0",$E159), " ")</f>
        <v xml:space="preserve"> </v>
      </c>
      <c r="G159" s="144"/>
      <c r="H159" s="144"/>
      <c r="I159" s="144"/>
      <c r="J159" s="144"/>
      <c r="K159" s="144"/>
      <c r="L159" s="149" t="str" cm="1">
        <f t="array" ref="L159">_xlfn.IFNA(
_xlfn.IFS(
AND($F159=" ",$G159=" ",$H159=" "),"Please update all three: Surveyor Room Reference, Establishment Room Reference and Establishment Room Name",
AND(OR($I159="General",$I159="Open plan/ semi-open general",$I159="Fitted",$I159="Light practical (science)",$I159="Light practical (other)",$I159="Heavy practical (workshops)",$I159="Heavy practical (clean)",$I159="Large",$I159="Storage"),$J159=0,$K159=0),"Please update Net Area or Non-net Area",
AND($B159&lt;&gt;"OUT",$J159=0,$I159&lt;&gt;"Non-net",$M159="85% Circulation"),"Net area not recorded for spaces with 85% circulation unusable type",
AND(OR($I159="General",$I159="Open plan/ semi-open general",$I159="Fitted",$I159="Light practical (science)",$I159="Light practical (other)",$I159="Heavy practical (workshops)",$I159="Heavy practical (clean)",$I159="Large",$I159="Storage"),OR($J159=0,ISBLANK($J159))),"Net area not recorded in net spaces",
AND(OR($I159="Non-net",$I159="Outdoor space"),$J159&gt;0),"Net Area Recorded in Non-net space",
AND($I159="General",$J159&gt;90),"This general space is over 90m2, please ensure that this space is entered as separate spaces if it usually used as separate spaces",
AND($I159="Open plan/ semi-open general",$J159&lt;27),"Open plan general space under 27m2",
AND(OR($K159=0,ISBLANK($K159)), $I159="Non-net"),"Non-net area not recorded in non-net space"
),
" ")</f>
        <v xml:space="preserve"> </v>
      </c>
      <c r="M159" s="144"/>
      <c r="N159" s="144"/>
      <c r="O159" s="144"/>
      <c r="P159" s="144"/>
      <c r="Q159" s="144"/>
      <c r="R159" s="171"/>
      <c r="S159" s="147">
        <f>NCA_Calculations!$P$171</f>
        <v>0</v>
      </c>
      <c r="T159" s="147">
        <f>NCA_Calculations!$Q$171</f>
        <v>0</v>
      </c>
      <c r="U159" s="144"/>
      <c r="V159" s="144"/>
      <c r="W159" s="149" t="str" cm="1">
        <f t="array" ref="W159">_xlfn.IFNA(
_xlfn.IFS(
ISBLANK($U159),"Missing space use.",
AND('Establishment details'!$C$14="Secondary",$V159="Classbase"),"Invalid Status type",
AND(OR( $V159="Classbase", $V159="Teaching", $V159="Early years",$V159="SEND resourced"), NOT(ISBLANK($M159))),"Space with status type and unusable type.",
AND($V159= "Classbase",'Establishment details'!$C$22&gt;=10), "Classbase status is only valid in schools with a primary element.",
AND($I159= "Large",$N159 &gt; 3.5), "Large rooms with less than 3.5m height.",
AND(OR($V159="Light practical (science)",$V159="Light practical (science)",$V159="Heavy practical (workshops)", $V159="Heavy practical (clean)"), OR($O159=0,ISBLANK($O159))),"Missing sinks count for light and heavy practical spaces.",
AND($M159 = "Other",ISBLANK($R159)), "Invalid unusable type / missing note for other unusable type."
),
" ")</f>
        <v>Missing space use.</v>
      </c>
    </row>
    <row r="160" spans="2:23" ht="15.75" x14ac:dyDescent="0.25">
      <c r="B160" s="143"/>
      <c r="C160" s="143"/>
      <c r="D160" s="144"/>
      <c r="E160" s="144"/>
      <c r="F160" s="147" t="str" cm="1">
        <f t="array" ref="F160">_xlfn.IFNA(CONCATENATE(_xlfn.IFS($D160="Mezzanine",LEFT($D160,1), $D160="Ground Floor",LEFT($D160,1),$D160="Basment ",LEFT($D160,1), $D160="1st Floor", "0"&amp;LEFT($D160,1), $D160="2nd Floor", "0"&amp;LEFT($D160,1), $D160="3rd Floor", "0"&amp;LEFT($D160,1), $D160="4th Floor", "0"&amp;LEFT($D160,1), $D160="5th Floor", "0"&amp;LEFT($D160,1), $D160="6th Floor", "0"&amp;LEFT($D160,1),$D160="7th Floor", "0"&amp;LEFT($D160,1),$D160="8th Floor", "0"&amp;LEFT($D160,1),$D160="9th Floor", "0"&amp;LEFT($D160,1),$D160="10th Floor", LEFT($D160,2),$D160="11th Floor", LEFT($D160,2),$D160="12th Floor", LEFT($D160,2),$D160="13th Floor", LEFT($D160,2), $D160="Lower Ground", LEFT($D160)&amp;IF(ISNUMBER(FIND(" ",$D160)),MID($D160,FIND(" ",$D160)+1,1),"")&amp;IF(ISNUMBER(FIND(" ",$D160,FIND(" ",$D160)+1)),MID($D160,FIND(" ",$D160,FIND(" ",$D160)+1)+1,1),""),$D160="Upper Ground", LEFT($D160)&amp;IF(ISNUMBER(FIND(" ",$D160)),MID($D160,FIND(" ",$D160)+1,1),"")&amp;IF(ISNUMBER(FIND(" ",$D160,FIND(" ",$D160)+1)),MID($D160,FIND(" ",$D160,FIND(" ",$D160)+1)+1,1),"")),".0",$E160), " ")</f>
        <v xml:space="preserve"> </v>
      </c>
      <c r="G160" s="144"/>
      <c r="H160" s="144"/>
      <c r="I160" s="144"/>
      <c r="J160" s="144"/>
      <c r="K160" s="144"/>
      <c r="L160" s="149" t="str" cm="1">
        <f t="array" ref="L160">_xlfn.IFNA(
_xlfn.IFS(
AND($F160=" ",$G160=" ",$H160=" "),"Please update all three: Surveyor Room Reference, Establishment Room Reference and Establishment Room Name",
AND(OR($I160="General",$I160="Open plan/ semi-open general",$I160="Fitted",$I160="Light practical (science)",$I160="Light practical (other)",$I160="Heavy practical (workshops)",$I160="Heavy practical (clean)",$I160="Large",$I160="Storage"),$J160=0,$K160=0),"Please update Net Area or Non-net Area",
AND($B160&lt;&gt;"OUT",$J160=0,$I160&lt;&gt;"Non-net",$M160="85% Circulation"),"Net area not recorded for spaces with 85% circulation unusable type",
AND(OR($I160="General",$I160="Open plan/ semi-open general",$I160="Fitted",$I160="Light practical (science)",$I160="Light practical (other)",$I160="Heavy practical (workshops)",$I160="Heavy practical (clean)",$I160="Large",$I160="Storage"),OR($J160=0,ISBLANK($J160))),"Net area not recorded in net spaces",
AND(OR($I160="Non-net",$I160="Outdoor space"),$J160&gt;0),"Net Area Recorded in Non-net space",
AND($I160="General",$J160&gt;90),"This general space is over 90m2, please ensure that this space is entered as separate spaces if it usually used as separate spaces",
AND($I160="Open plan/ semi-open general",$J160&lt;27),"Open plan general space under 27m2",
AND(OR($K160=0,ISBLANK($K160)), $I160="Non-net"),"Non-net area not recorded in non-net space"
),
" ")</f>
        <v xml:space="preserve"> </v>
      </c>
      <c r="M160" s="144"/>
      <c r="N160" s="144"/>
      <c r="O160" s="144"/>
      <c r="P160" s="144"/>
      <c r="Q160" s="144"/>
      <c r="R160" s="171"/>
      <c r="S160" s="147">
        <f>NCA_Calculations!$P$172</f>
        <v>0</v>
      </c>
      <c r="T160" s="147">
        <f>NCA_Calculations!$Q$172</f>
        <v>0</v>
      </c>
      <c r="U160" s="144"/>
      <c r="V160" s="144"/>
      <c r="W160" s="149" t="str" cm="1">
        <f t="array" ref="W160">_xlfn.IFNA(
_xlfn.IFS(
ISBLANK($U160),"Missing space use.",
AND('Establishment details'!$C$14="Secondary",$V160="Classbase"),"Invalid Status type",
AND(OR( $V160="Classbase", $V160="Teaching", $V160="Early years",$V160="SEND resourced"), NOT(ISBLANK($M160))),"Space with status type and unusable type.",
AND($V160= "Classbase",'Establishment details'!$C$22&gt;=10), "Classbase status is only valid in schools with a primary element.",
AND($I160= "Large",$N160 &gt; 3.5), "Large rooms with less than 3.5m height.",
AND(OR($V160="Light practical (science)",$V160="Light practical (science)",$V160="Heavy practical (workshops)", $V160="Heavy practical (clean)"), OR($O160=0,ISBLANK($O160))),"Missing sinks count for light and heavy practical spaces.",
AND($M160 = "Other",ISBLANK($R160)), "Invalid unusable type / missing note for other unusable type."
),
" ")</f>
        <v>Missing space use.</v>
      </c>
    </row>
    <row r="161" spans="2:23" ht="15.75" x14ac:dyDescent="0.25">
      <c r="B161" s="143"/>
      <c r="C161" s="143"/>
      <c r="D161" s="144"/>
      <c r="E161" s="144"/>
      <c r="F161" s="147" t="str" cm="1">
        <f t="array" ref="F161">_xlfn.IFNA(CONCATENATE(_xlfn.IFS($D161="Mezzanine",LEFT($D161,1), $D161="Ground Floor",LEFT($D161,1),$D161="Basment ",LEFT($D161,1), $D161="1st Floor", "0"&amp;LEFT($D161,1), $D161="2nd Floor", "0"&amp;LEFT($D161,1), $D161="3rd Floor", "0"&amp;LEFT($D161,1), $D161="4th Floor", "0"&amp;LEFT($D161,1), $D161="5th Floor", "0"&amp;LEFT($D161,1), $D161="6th Floor", "0"&amp;LEFT($D161,1),$D161="7th Floor", "0"&amp;LEFT($D161,1),$D161="8th Floor", "0"&amp;LEFT($D161,1),$D161="9th Floor", "0"&amp;LEFT($D161,1),$D161="10th Floor", LEFT($D161,2),$D161="11th Floor", LEFT($D161,2),$D161="12th Floor", LEFT($D161,2),$D161="13th Floor", LEFT($D161,2), $D161="Lower Ground", LEFT($D161)&amp;IF(ISNUMBER(FIND(" ",$D161)),MID($D161,FIND(" ",$D161)+1,1),"")&amp;IF(ISNUMBER(FIND(" ",$D161,FIND(" ",$D161)+1)),MID($D161,FIND(" ",$D161,FIND(" ",$D161)+1)+1,1),""),$D161="Upper Ground", LEFT($D161)&amp;IF(ISNUMBER(FIND(" ",$D161)),MID($D161,FIND(" ",$D161)+1,1),"")&amp;IF(ISNUMBER(FIND(" ",$D161,FIND(" ",$D161)+1)),MID($D161,FIND(" ",$D161,FIND(" ",$D161)+1)+1,1),"")),".0",$E161), " ")</f>
        <v xml:space="preserve"> </v>
      </c>
      <c r="G161" s="144"/>
      <c r="H161" s="144"/>
      <c r="I161" s="144"/>
      <c r="J161" s="144"/>
      <c r="K161" s="144"/>
      <c r="L161" s="149" t="str" cm="1">
        <f t="array" ref="L161">_xlfn.IFNA(
_xlfn.IFS(
AND($F161=" ",$G161=" ",$H161=" "),"Please update all three: Surveyor Room Reference, Establishment Room Reference and Establishment Room Name",
AND(OR($I161="General",$I161="Open plan/ semi-open general",$I161="Fitted",$I161="Light practical (science)",$I161="Light practical (other)",$I161="Heavy practical (workshops)",$I161="Heavy practical (clean)",$I161="Large",$I161="Storage"),$J161=0,$K161=0),"Please update Net Area or Non-net Area",
AND($B161&lt;&gt;"OUT",$J161=0,$I161&lt;&gt;"Non-net",$M161="85% Circulation"),"Net area not recorded for spaces with 85% circulation unusable type",
AND(OR($I161="General",$I161="Open plan/ semi-open general",$I161="Fitted",$I161="Light practical (science)",$I161="Light practical (other)",$I161="Heavy practical (workshops)",$I161="Heavy practical (clean)",$I161="Large",$I161="Storage"),OR($J161=0,ISBLANK($J161))),"Net area not recorded in net spaces",
AND(OR($I161="Non-net",$I161="Outdoor space"),$J161&gt;0),"Net Area Recorded in Non-net space",
AND($I161="General",$J161&gt;90),"This general space is over 90m2, please ensure that this space is entered as separate spaces if it usually used as separate spaces",
AND($I161="Open plan/ semi-open general",$J161&lt;27),"Open plan general space under 27m2",
AND(OR($K161=0,ISBLANK($K161)), $I161="Non-net"),"Non-net area not recorded in non-net space"
),
" ")</f>
        <v xml:space="preserve"> </v>
      </c>
      <c r="M161" s="144"/>
      <c r="N161" s="144"/>
      <c r="O161" s="144"/>
      <c r="P161" s="144"/>
      <c r="Q161" s="144"/>
      <c r="R161" s="171"/>
      <c r="S161" s="147">
        <f>NCA_Calculations!$P$173</f>
        <v>0</v>
      </c>
      <c r="T161" s="147">
        <f>NCA_Calculations!$Q$173</f>
        <v>0</v>
      </c>
      <c r="U161" s="144"/>
      <c r="V161" s="144"/>
      <c r="W161" s="149" t="str" cm="1">
        <f t="array" ref="W161">_xlfn.IFNA(
_xlfn.IFS(
ISBLANK($U161),"Missing space use.",
AND('Establishment details'!$C$14="Secondary",$V161="Classbase"),"Invalid Status type",
AND(OR( $V161="Classbase", $V161="Teaching", $V161="Early years",$V161="SEND resourced"), NOT(ISBLANK($M161))),"Space with status type and unusable type.",
AND($V161= "Classbase",'Establishment details'!$C$22&gt;=10), "Classbase status is only valid in schools with a primary element.",
AND($I161= "Large",$N161 &gt; 3.5), "Large rooms with less than 3.5m height.",
AND(OR($V161="Light practical (science)",$V161="Light practical (science)",$V161="Heavy practical (workshops)", $V161="Heavy practical (clean)"), OR($O161=0,ISBLANK($O161))),"Missing sinks count for light and heavy practical spaces.",
AND($M161 = "Other",ISBLANK($R161)), "Invalid unusable type / missing note for other unusable type."
),
" ")</f>
        <v>Missing space use.</v>
      </c>
    </row>
    <row r="162" spans="2:23" ht="15.75" x14ac:dyDescent="0.25">
      <c r="B162" s="143"/>
      <c r="C162" s="143"/>
      <c r="D162" s="144"/>
      <c r="E162" s="144"/>
      <c r="F162" s="147" t="str" cm="1">
        <f t="array" ref="F162">_xlfn.IFNA(CONCATENATE(_xlfn.IFS($D162="Mezzanine",LEFT($D162,1), $D162="Ground Floor",LEFT($D162,1),$D162="Basment ",LEFT($D162,1), $D162="1st Floor", "0"&amp;LEFT($D162,1), $D162="2nd Floor", "0"&amp;LEFT($D162,1), $D162="3rd Floor", "0"&amp;LEFT($D162,1), $D162="4th Floor", "0"&amp;LEFT($D162,1), $D162="5th Floor", "0"&amp;LEFT($D162,1), $D162="6th Floor", "0"&amp;LEFT($D162,1),$D162="7th Floor", "0"&amp;LEFT($D162,1),$D162="8th Floor", "0"&amp;LEFT($D162,1),$D162="9th Floor", "0"&amp;LEFT($D162,1),$D162="10th Floor", LEFT($D162,2),$D162="11th Floor", LEFT($D162,2),$D162="12th Floor", LEFT($D162,2),$D162="13th Floor", LEFT($D162,2), $D162="Lower Ground", LEFT($D162)&amp;IF(ISNUMBER(FIND(" ",$D162)),MID($D162,FIND(" ",$D162)+1,1),"")&amp;IF(ISNUMBER(FIND(" ",$D162,FIND(" ",$D162)+1)),MID($D162,FIND(" ",$D162,FIND(" ",$D162)+1)+1,1),""),$D162="Upper Ground", LEFT($D162)&amp;IF(ISNUMBER(FIND(" ",$D162)),MID($D162,FIND(" ",$D162)+1,1),"")&amp;IF(ISNUMBER(FIND(" ",$D162,FIND(" ",$D162)+1)),MID($D162,FIND(" ",$D162,FIND(" ",$D162)+1)+1,1),"")),".0",$E162), " ")</f>
        <v xml:space="preserve"> </v>
      </c>
      <c r="G162" s="144"/>
      <c r="H162" s="144"/>
      <c r="I162" s="144"/>
      <c r="J162" s="144"/>
      <c r="K162" s="144"/>
      <c r="L162" s="149" t="str" cm="1">
        <f t="array" ref="L162">_xlfn.IFNA(
_xlfn.IFS(
AND($F162=" ",$G162=" ",$H162=" "),"Please update all three: Surveyor Room Reference, Establishment Room Reference and Establishment Room Name",
AND(OR($I162="General",$I162="Open plan/ semi-open general",$I162="Fitted",$I162="Light practical (science)",$I162="Light practical (other)",$I162="Heavy practical (workshops)",$I162="Heavy practical (clean)",$I162="Large",$I162="Storage"),$J162=0,$K162=0),"Please update Net Area or Non-net Area",
AND($B162&lt;&gt;"OUT",$J162=0,$I162&lt;&gt;"Non-net",$M162="85% Circulation"),"Net area not recorded for spaces with 85% circulation unusable type",
AND(OR($I162="General",$I162="Open plan/ semi-open general",$I162="Fitted",$I162="Light practical (science)",$I162="Light practical (other)",$I162="Heavy practical (workshops)",$I162="Heavy practical (clean)",$I162="Large",$I162="Storage"),OR($J162=0,ISBLANK($J162))),"Net area not recorded in net spaces",
AND(OR($I162="Non-net",$I162="Outdoor space"),$J162&gt;0),"Net Area Recorded in Non-net space",
AND($I162="General",$J162&gt;90),"This general space is over 90m2, please ensure that this space is entered as separate spaces if it usually used as separate spaces",
AND($I162="Open plan/ semi-open general",$J162&lt;27),"Open plan general space under 27m2",
AND(OR($K162=0,ISBLANK($K162)), $I162="Non-net"),"Non-net area not recorded in non-net space"
),
" ")</f>
        <v xml:space="preserve"> </v>
      </c>
      <c r="M162" s="144"/>
      <c r="N162" s="144"/>
      <c r="O162" s="144"/>
      <c r="P162" s="144"/>
      <c r="Q162" s="144"/>
      <c r="R162" s="171"/>
      <c r="S162" s="147">
        <f>NCA_Calculations!$P$174</f>
        <v>0</v>
      </c>
      <c r="T162" s="147">
        <f>NCA_Calculations!$Q$174</f>
        <v>0</v>
      </c>
      <c r="U162" s="144"/>
      <c r="V162" s="144"/>
      <c r="W162" s="149" t="str" cm="1">
        <f t="array" ref="W162">_xlfn.IFNA(
_xlfn.IFS(
ISBLANK($U162),"Missing space use.",
AND('Establishment details'!$C$14="Secondary",$V162="Classbase"),"Invalid Status type",
AND(OR( $V162="Classbase", $V162="Teaching", $V162="Early years",$V162="SEND resourced"), NOT(ISBLANK($M162))),"Space with status type and unusable type.",
AND($V162= "Classbase",'Establishment details'!$C$22&gt;=10), "Classbase status is only valid in schools with a primary element.",
AND($I162= "Large",$N162 &gt; 3.5), "Large rooms with less than 3.5m height.",
AND(OR($V162="Light practical (science)",$V162="Light practical (science)",$V162="Heavy practical (workshops)", $V162="Heavy practical (clean)"), OR($O162=0,ISBLANK($O162))),"Missing sinks count for light and heavy practical spaces.",
AND($M162 = "Other",ISBLANK($R162)), "Invalid unusable type / missing note for other unusable type."
),
" ")</f>
        <v>Missing space use.</v>
      </c>
    </row>
    <row r="163" spans="2:23" ht="15.75" x14ac:dyDescent="0.25">
      <c r="B163" s="143"/>
      <c r="C163" s="143"/>
      <c r="D163" s="144"/>
      <c r="E163" s="144"/>
      <c r="F163" s="147" t="str" cm="1">
        <f t="array" ref="F163">_xlfn.IFNA(CONCATENATE(_xlfn.IFS($D163="Mezzanine",LEFT($D163,1), $D163="Ground Floor",LEFT($D163,1),$D163="Basment ",LEFT($D163,1), $D163="1st Floor", "0"&amp;LEFT($D163,1), $D163="2nd Floor", "0"&amp;LEFT($D163,1), $D163="3rd Floor", "0"&amp;LEFT($D163,1), $D163="4th Floor", "0"&amp;LEFT($D163,1), $D163="5th Floor", "0"&amp;LEFT($D163,1), $D163="6th Floor", "0"&amp;LEFT($D163,1),$D163="7th Floor", "0"&amp;LEFT($D163,1),$D163="8th Floor", "0"&amp;LEFT($D163,1),$D163="9th Floor", "0"&amp;LEFT($D163,1),$D163="10th Floor", LEFT($D163,2),$D163="11th Floor", LEFT($D163,2),$D163="12th Floor", LEFT($D163,2),$D163="13th Floor", LEFT($D163,2), $D163="Lower Ground", LEFT($D163)&amp;IF(ISNUMBER(FIND(" ",$D163)),MID($D163,FIND(" ",$D163)+1,1),"")&amp;IF(ISNUMBER(FIND(" ",$D163,FIND(" ",$D163)+1)),MID($D163,FIND(" ",$D163,FIND(" ",$D163)+1)+1,1),""),$D163="Upper Ground", LEFT($D163)&amp;IF(ISNUMBER(FIND(" ",$D163)),MID($D163,FIND(" ",$D163)+1,1),"")&amp;IF(ISNUMBER(FIND(" ",$D163,FIND(" ",$D163)+1)),MID($D163,FIND(" ",$D163,FIND(" ",$D163)+1)+1,1),"")),".0",$E163), " ")</f>
        <v xml:space="preserve"> </v>
      </c>
      <c r="G163" s="144"/>
      <c r="H163" s="144"/>
      <c r="I163" s="144"/>
      <c r="J163" s="144"/>
      <c r="K163" s="144"/>
      <c r="L163" s="149" t="str" cm="1">
        <f t="array" ref="L163">_xlfn.IFNA(
_xlfn.IFS(
AND($F163=" ",$G163=" ",$H163=" "),"Please update all three: Surveyor Room Reference, Establishment Room Reference and Establishment Room Name",
AND(OR($I163="General",$I163="Open plan/ semi-open general",$I163="Fitted",$I163="Light practical (science)",$I163="Light practical (other)",$I163="Heavy practical (workshops)",$I163="Heavy practical (clean)",$I163="Large",$I163="Storage"),$J163=0,$K163=0),"Please update Net Area or Non-net Area",
AND($B163&lt;&gt;"OUT",$J163=0,$I163&lt;&gt;"Non-net",$M163="85% Circulation"),"Net area not recorded for spaces with 85% circulation unusable type",
AND(OR($I163="General",$I163="Open plan/ semi-open general",$I163="Fitted",$I163="Light practical (science)",$I163="Light practical (other)",$I163="Heavy practical (workshops)",$I163="Heavy practical (clean)",$I163="Large",$I163="Storage"),OR($J163=0,ISBLANK($J163))),"Net area not recorded in net spaces",
AND(OR($I163="Non-net",$I163="Outdoor space"),$J163&gt;0),"Net Area Recorded in Non-net space",
AND($I163="General",$J163&gt;90),"This general space is over 90m2, please ensure that this space is entered as separate spaces if it usually used as separate spaces",
AND($I163="Open plan/ semi-open general",$J163&lt;27),"Open plan general space under 27m2",
AND(OR($K163=0,ISBLANK($K163)), $I163="Non-net"),"Non-net area not recorded in non-net space"
),
" ")</f>
        <v xml:space="preserve"> </v>
      </c>
      <c r="M163" s="144"/>
      <c r="N163" s="144"/>
      <c r="O163" s="144"/>
      <c r="P163" s="144"/>
      <c r="Q163" s="144"/>
      <c r="R163" s="171"/>
      <c r="S163" s="147">
        <f>NCA_Calculations!$P$175</f>
        <v>0</v>
      </c>
      <c r="T163" s="147">
        <f>NCA_Calculations!$Q$175</f>
        <v>0</v>
      </c>
      <c r="U163" s="144"/>
      <c r="V163" s="144"/>
      <c r="W163" s="149" t="str" cm="1">
        <f t="array" ref="W163">_xlfn.IFNA(
_xlfn.IFS(
ISBLANK($U163),"Missing space use.",
AND('Establishment details'!$C$14="Secondary",$V163="Classbase"),"Invalid Status type",
AND(OR( $V163="Classbase", $V163="Teaching", $V163="Early years",$V163="SEND resourced"), NOT(ISBLANK($M163))),"Space with status type and unusable type.",
AND($V163= "Classbase",'Establishment details'!$C$22&gt;=10), "Classbase status is only valid in schools with a primary element.",
AND($I163= "Large",$N163 &gt; 3.5), "Large rooms with less than 3.5m height.",
AND(OR($V163="Light practical (science)",$V163="Light practical (science)",$V163="Heavy practical (workshops)", $V163="Heavy practical (clean)"), OR($O163=0,ISBLANK($O163))),"Missing sinks count for light and heavy practical spaces.",
AND($M163 = "Other",ISBLANK($R163)), "Invalid unusable type / missing note for other unusable type."
),
" ")</f>
        <v>Missing space use.</v>
      </c>
    </row>
    <row r="164" spans="2:23" ht="15.75" x14ac:dyDescent="0.25">
      <c r="B164" s="143"/>
      <c r="C164" s="143"/>
      <c r="D164" s="144"/>
      <c r="E164" s="144"/>
      <c r="F164" s="147" t="str" cm="1">
        <f t="array" ref="F164">_xlfn.IFNA(CONCATENATE(_xlfn.IFS($D164="Mezzanine",LEFT($D164,1), $D164="Ground Floor",LEFT($D164,1),$D164="Basment ",LEFT($D164,1), $D164="1st Floor", "0"&amp;LEFT($D164,1), $D164="2nd Floor", "0"&amp;LEFT($D164,1), $D164="3rd Floor", "0"&amp;LEFT($D164,1), $D164="4th Floor", "0"&amp;LEFT($D164,1), $D164="5th Floor", "0"&amp;LEFT($D164,1), $D164="6th Floor", "0"&amp;LEFT($D164,1),$D164="7th Floor", "0"&amp;LEFT($D164,1),$D164="8th Floor", "0"&amp;LEFT($D164,1),$D164="9th Floor", "0"&amp;LEFT($D164,1),$D164="10th Floor", LEFT($D164,2),$D164="11th Floor", LEFT($D164,2),$D164="12th Floor", LEFT($D164,2),$D164="13th Floor", LEFT($D164,2), $D164="Lower Ground", LEFT($D164)&amp;IF(ISNUMBER(FIND(" ",$D164)),MID($D164,FIND(" ",$D164)+1,1),"")&amp;IF(ISNUMBER(FIND(" ",$D164,FIND(" ",$D164)+1)),MID($D164,FIND(" ",$D164,FIND(" ",$D164)+1)+1,1),""),$D164="Upper Ground", LEFT($D164)&amp;IF(ISNUMBER(FIND(" ",$D164)),MID($D164,FIND(" ",$D164)+1,1),"")&amp;IF(ISNUMBER(FIND(" ",$D164,FIND(" ",$D164)+1)),MID($D164,FIND(" ",$D164,FIND(" ",$D164)+1)+1,1),"")),".0",$E164), " ")</f>
        <v xml:space="preserve"> </v>
      </c>
      <c r="G164" s="144"/>
      <c r="H164" s="144"/>
      <c r="I164" s="144"/>
      <c r="J164" s="144"/>
      <c r="K164" s="144"/>
      <c r="L164" s="149" t="str" cm="1">
        <f t="array" ref="L164">_xlfn.IFNA(
_xlfn.IFS(
AND($F164=" ",$G164=" ",$H164=" "),"Please update all three: Surveyor Room Reference, Establishment Room Reference and Establishment Room Name",
AND(OR($I164="General",$I164="Open plan/ semi-open general",$I164="Fitted",$I164="Light practical (science)",$I164="Light practical (other)",$I164="Heavy practical (workshops)",$I164="Heavy practical (clean)",$I164="Large",$I164="Storage"),$J164=0,$K164=0),"Please update Net Area or Non-net Area",
AND($B164&lt;&gt;"OUT",$J164=0,$I164&lt;&gt;"Non-net",$M164="85% Circulation"),"Net area not recorded for spaces with 85% circulation unusable type",
AND(OR($I164="General",$I164="Open plan/ semi-open general",$I164="Fitted",$I164="Light practical (science)",$I164="Light practical (other)",$I164="Heavy practical (workshops)",$I164="Heavy practical (clean)",$I164="Large",$I164="Storage"),OR($J164=0,ISBLANK($J164))),"Net area not recorded in net spaces",
AND(OR($I164="Non-net",$I164="Outdoor space"),$J164&gt;0),"Net Area Recorded in Non-net space",
AND($I164="General",$J164&gt;90),"This general space is over 90m2, please ensure that this space is entered as separate spaces if it usually used as separate spaces",
AND($I164="Open plan/ semi-open general",$J164&lt;27),"Open plan general space under 27m2",
AND(OR($K164=0,ISBLANK($K164)), $I164="Non-net"),"Non-net area not recorded in non-net space"
),
" ")</f>
        <v xml:space="preserve"> </v>
      </c>
      <c r="M164" s="144"/>
      <c r="N164" s="144"/>
      <c r="O164" s="144"/>
      <c r="P164" s="144"/>
      <c r="Q164" s="144"/>
      <c r="R164" s="171"/>
      <c r="S164" s="147">
        <f>NCA_Calculations!$P$176</f>
        <v>0</v>
      </c>
      <c r="T164" s="147">
        <f>NCA_Calculations!$Q$176</f>
        <v>0</v>
      </c>
      <c r="U164" s="144"/>
      <c r="V164" s="144"/>
      <c r="W164" s="149" t="str" cm="1">
        <f t="array" ref="W164">_xlfn.IFNA(
_xlfn.IFS(
ISBLANK($U164),"Missing space use.",
AND('Establishment details'!$C$14="Secondary",$V164="Classbase"),"Invalid Status type",
AND(OR( $V164="Classbase", $V164="Teaching", $V164="Early years",$V164="SEND resourced"), NOT(ISBLANK($M164))),"Space with status type and unusable type.",
AND($V164= "Classbase",'Establishment details'!$C$22&gt;=10), "Classbase status is only valid in schools with a primary element.",
AND($I164= "Large",$N164 &gt; 3.5), "Large rooms with less than 3.5m height.",
AND(OR($V164="Light practical (science)",$V164="Light practical (science)",$V164="Heavy practical (workshops)", $V164="Heavy practical (clean)"), OR($O164=0,ISBLANK($O164))),"Missing sinks count for light and heavy practical spaces.",
AND($M164 = "Other",ISBLANK($R164)), "Invalid unusable type / missing note for other unusable type."
),
" ")</f>
        <v>Missing space use.</v>
      </c>
    </row>
    <row r="165" spans="2:23" ht="15.75" x14ac:dyDescent="0.25">
      <c r="B165" s="143"/>
      <c r="C165" s="143"/>
      <c r="D165" s="144"/>
      <c r="E165" s="144"/>
      <c r="F165" s="147" t="str" cm="1">
        <f t="array" ref="F165">_xlfn.IFNA(CONCATENATE(_xlfn.IFS($D165="Mezzanine",LEFT($D165,1), $D165="Ground Floor",LEFT($D165,1),$D165="Basment ",LEFT($D165,1), $D165="1st Floor", "0"&amp;LEFT($D165,1), $D165="2nd Floor", "0"&amp;LEFT($D165,1), $D165="3rd Floor", "0"&amp;LEFT($D165,1), $D165="4th Floor", "0"&amp;LEFT($D165,1), $D165="5th Floor", "0"&amp;LEFT($D165,1), $D165="6th Floor", "0"&amp;LEFT($D165,1),$D165="7th Floor", "0"&amp;LEFT($D165,1),$D165="8th Floor", "0"&amp;LEFT($D165,1),$D165="9th Floor", "0"&amp;LEFT($D165,1),$D165="10th Floor", LEFT($D165,2),$D165="11th Floor", LEFT($D165,2),$D165="12th Floor", LEFT($D165,2),$D165="13th Floor", LEFT($D165,2), $D165="Lower Ground", LEFT($D165)&amp;IF(ISNUMBER(FIND(" ",$D165)),MID($D165,FIND(" ",$D165)+1,1),"")&amp;IF(ISNUMBER(FIND(" ",$D165,FIND(" ",$D165)+1)),MID($D165,FIND(" ",$D165,FIND(" ",$D165)+1)+1,1),""),$D165="Upper Ground", LEFT($D165)&amp;IF(ISNUMBER(FIND(" ",$D165)),MID($D165,FIND(" ",$D165)+1,1),"")&amp;IF(ISNUMBER(FIND(" ",$D165,FIND(" ",$D165)+1)),MID($D165,FIND(" ",$D165,FIND(" ",$D165)+1)+1,1),"")),".0",$E165), " ")</f>
        <v xml:space="preserve"> </v>
      </c>
      <c r="G165" s="144"/>
      <c r="H165" s="144"/>
      <c r="I165" s="144"/>
      <c r="J165" s="144"/>
      <c r="K165" s="144"/>
      <c r="L165" s="149" t="str" cm="1">
        <f t="array" ref="L165">_xlfn.IFNA(
_xlfn.IFS(
AND($F165=" ",$G165=" ",$H165=" "),"Please update all three: Surveyor Room Reference, Establishment Room Reference and Establishment Room Name",
AND(OR($I165="General",$I165="Open plan/ semi-open general",$I165="Fitted",$I165="Light practical (science)",$I165="Light practical (other)",$I165="Heavy practical (workshops)",$I165="Heavy practical (clean)",$I165="Large",$I165="Storage"),$J165=0,$K165=0),"Please update Net Area or Non-net Area",
AND($B165&lt;&gt;"OUT",$J165=0,$I165&lt;&gt;"Non-net",$M165="85% Circulation"),"Net area not recorded for spaces with 85% circulation unusable type",
AND(OR($I165="General",$I165="Open plan/ semi-open general",$I165="Fitted",$I165="Light practical (science)",$I165="Light practical (other)",$I165="Heavy practical (workshops)",$I165="Heavy practical (clean)",$I165="Large",$I165="Storage"),OR($J165=0,ISBLANK($J165))),"Net area not recorded in net spaces",
AND(OR($I165="Non-net",$I165="Outdoor space"),$J165&gt;0),"Net Area Recorded in Non-net space",
AND($I165="General",$J165&gt;90),"This general space is over 90m2, please ensure that this space is entered as separate spaces if it usually used as separate spaces",
AND($I165="Open plan/ semi-open general",$J165&lt;27),"Open plan general space under 27m2",
AND(OR($K165=0,ISBLANK($K165)), $I165="Non-net"),"Non-net area not recorded in non-net space"
),
" ")</f>
        <v xml:space="preserve"> </v>
      </c>
      <c r="M165" s="144"/>
      <c r="N165" s="144"/>
      <c r="O165" s="144"/>
      <c r="P165" s="144"/>
      <c r="Q165" s="144"/>
      <c r="R165" s="171"/>
      <c r="S165" s="147">
        <f>NCA_Calculations!$P$177</f>
        <v>0</v>
      </c>
      <c r="T165" s="147">
        <f>NCA_Calculations!$Q$177</f>
        <v>0</v>
      </c>
      <c r="U165" s="144"/>
      <c r="V165" s="144"/>
      <c r="W165" s="149" t="str" cm="1">
        <f t="array" ref="W165">_xlfn.IFNA(
_xlfn.IFS(
ISBLANK($U165),"Missing space use.",
AND('Establishment details'!$C$14="Secondary",$V165="Classbase"),"Invalid Status type",
AND(OR( $V165="Classbase", $V165="Teaching", $V165="Early years",$V165="SEND resourced"), NOT(ISBLANK($M165))),"Space with status type and unusable type.",
AND($V165= "Classbase",'Establishment details'!$C$22&gt;=10), "Classbase status is only valid in schools with a primary element.",
AND($I165= "Large",$N165 &gt; 3.5), "Large rooms with less than 3.5m height.",
AND(OR($V165="Light practical (science)",$V165="Light practical (science)",$V165="Heavy practical (workshops)", $V165="Heavy practical (clean)"), OR($O165=0,ISBLANK($O165))),"Missing sinks count for light and heavy practical spaces.",
AND($M165 = "Other",ISBLANK($R165)), "Invalid unusable type / missing note for other unusable type."
),
" ")</f>
        <v>Missing space use.</v>
      </c>
    </row>
    <row r="166" spans="2:23" ht="15.75" x14ac:dyDescent="0.25">
      <c r="B166" s="143"/>
      <c r="C166" s="143"/>
      <c r="D166" s="144"/>
      <c r="E166" s="144"/>
      <c r="F166" s="147" t="str" cm="1">
        <f t="array" ref="F166">_xlfn.IFNA(CONCATENATE(_xlfn.IFS($D166="Mezzanine",LEFT($D166,1), $D166="Ground Floor",LEFT($D166,1),$D166="Basment ",LEFT($D166,1), $D166="1st Floor", "0"&amp;LEFT($D166,1), $D166="2nd Floor", "0"&amp;LEFT($D166,1), $D166="3rd Floor", "0"&amp;LEFT($D166,1), $D166="4th Floor", "0"&amp;LEFT($D166,1), $D166="5th Floor", "0"&amp;LEFT($D166,1), $D166="6th Floor", "0"&amp;LEFT($D166,1),$D166="7th Floor", "0"&amp;LEFT($D166,1),$D166="8th Floor", "0"&amp;LEFT($D166,1),$D166="9th Floor", "0"&amp;LEFT($D166,1),$D166="10th Floor", LEFT($D166,2),$D166="11th Floor", LEFT($D166,2),$D166="12th Floor", LEFT($D166,2),$D166="13th Floor", LEFT($D166,2), $D166="Lower Ground", LEFT($D166)&amp;IF(ISNUMBER(FIND(" ",$D166)),MID($D166,FIND(" ",$D166)+1,1),"")&amp;IF(ISNUMBER(FIND(" ",$D166,FIND(" ",$D166)+1)),MID($D166,FIND(" ",$D166,FIND(" ",$D166)+1)+1,1),""),$D166="Upper Ground", LEFT($D166)&amp;IF(ISNUMBER(FIND(" ",$D166)),MID($D166,FIND(" ",$D166)+1,1),"")&amp;IF(ISNUMBER(FIND(" ",$D166,FIND(" ",$D166)+1)),MID($D166,FIND(" ",$D166,FIND(" ",$D166)+1)+1,1),"")),".0",$E166), " ")</f>
        <v xml:space="preserve"> </v>
      </c>
      <c r="G166" s="144"/>
      <c r="H166" s="144"/>
      <c r="I166" s="144"/>
      <c r="J166" s="144"/>
      <c r="K166" s="144"/>
      <c r="L166" s="149" t="str" cm="1">
        <f t="array" ref="L166">_xlfn.IFNA(
_xlfn.IFS(
AND($F166=" ",$G166=" ",$H166=" "),"Please update all three: Surveyor Room Reference, Establishment Room Reference and Establishment Room Name",
AND(OR($I166="General",$I166="Open plan/ semi-open general",$I166="Fitted",$I166="Light practical (science)",$I166="Light practical (other)",$I166="Heavy practical (workshops)",$I166="Heavy practical (clean)",$I166="Large",$I166="Storage"),$J166=0,$K166=0),"Please update Net Area or Non-net Area",
AND($B166&lt;&gt;"OUT",$J166=0,$I166&lt;&gt;"Non-net",$M166="85% Circulation"),"Net area not recorded for spaces with 85% circulation unusable type",
AND(OR($I166="General",$I166="Open plan/ semi-open general",$I166="Fitted",$I166="Light practical (science)",$I166="Light practical (other)",$I166="Heavy practical (workshops)",$I166="Heavy practical (clean)",$I166="Large",$I166="Storage"),OR($J166=0,ISBLANK($J166))),"Net area not recorded in net spaces",
AND(OR($I166="Non-net",$I166="Outdoor space"),$J166&gt;0),"Net Area Recorded in Non-net space",
AND($I166="General",$J166&gt;90),"This general space is over 90m2, please ensure that this space is entered as separate spaces if it usually used as separate spaces",
AND($I166="Open plan/ semi-open general",$J166&lt;27),"Open plan general space under 27m2",
AND(OR($K166=0,ISBLANK($K166)), $I166="Non-net"),"Non-net area not recorded in non-net space"
),
" ")</f>
        <v xml:space="preserve"> </v>
      </c>
      <c r="M166" s="144"/>
      <c r="N166" s="144"/>
      <c r="O166" s="144"/>
      <c r="P166" s="144"/>
      <c r="Q166" s="144"/>
      <c r="R166" s="171"/>
      <c r="S166" s="147">
        <f>NCA_Calculations!$P$178</f>
        <v>0</v>
      </c>
      <c r="T166" s="147">
        <f>NCA_Calculations!$Q$178</f>
        <v>0</v>
      </c>
      <c r="U166" s="144"/>
      <c r="V166" s="144"/>
      <c r="W166" s="149" t="str" cm="1">
        <f t="array" ref="W166">_xlfn.IFNA(
_xlfn.IFS(
ISBLANK($U166),"Missing space use.",
AND('Establishment details'!$C$14="Secondary",$V166="Classbase"),"Invalid Status type",
AND(OR( $V166="Classbase", $V166="Teaching", $V166="Early years",$V166="SEND resourced"), NOT(ISBLANK($M166))),"Space with status type and unusable type.",
AND($V166= "Classbase",'Establishment details'!$C$22&gt;=10), "Classbase status is only valid in schools with a primary element.",
AND($I166= "Large",$N166 &gt; 3.5), "Large rooms with less than 3.5m height.",
AND(OR($V166="Light practical (science)",$V166="Light practical (science)",$V166="Heavy practical (workshops)", $V166="Heavy practical (clean)"), OR($O166=0,ISBLANK($O166))),"Missing sinks count for light and heavy practical spaces.",
AND($M166 = "Other",ISBLANK($R166)), "Invalid unusable type / missing note for other unusable type."
),
" ")</f>
        <v>Missing space use.</v>
      </c>
    </row>
    <row r="167" spans="2:23" ht="15.75" x14ac:dyDescent="0.25">
      <c r="B167" s="143"/>
      <c r="C167" s="143"/>
      <c r="D167" s="144"/>
      <c r="E167" s="144"/>
      <c r="F167" s="147" t="str" cm="1">
        <f t="array" ref="F167">_xlfn.IFNA(CONCATENATE(_xlfn.IFS($D167="Mezzanine",LEFT($D167,1), $D167="Ground Floor",LEFT($D167,1),$D167="Basment ",LEFT($D167,1), $D167="1st Floor", "0"&amp;LEFT($D167,1), $D167="2nd Floor", "0"&amp;LEFT($D167,1), $D167="3rd Floor", "0"&amp;LEFT($D167,1), $D167="4th Floor", "0"&amp;LEFT($D167,1), $D167="5th Floor", "0"&amp;LEFT($D167,1), $D167="6th Floor", "0"&amp;LEFT($D167,1),$D167="7th Floor", "0"&amp;LEFT($D167,1),$D167="8th Floor", "0"&amp;LEFT($D167,1),$D167="9th Floor", "0"&amp;LEFT($D167,1),$D167="10th Floor", LEFT($D167,2),$D167="11th Floor", LEFT($D167,2),$D167="12th Floor", LEFT($D167,2),$D167="13th Floor", LEFT($D167,2), $D167="Lower Ground", LEFT($D167)&amp;IF(ISNUMBER(FIND(" ",$D167)),MID($D167,FIND(" ",$D167)+1,1),"")&amp;IF(ISNUMBER(FIND(" ",$D167,FIND(" ",$D167)+1)),MID($D167,FIND(" ",$D167,FIND(" ",$D167)+1)+1,1),""),$D167="Upper Ground", LEFT($D167)&amp;IF(ISNUMBER(FIND(" ",$D167)),MID($D167,FIND(" ",$D167)+1,1),"")&amp;IF(ISNUMBER(FIND(" ",$D167,FIND(" ",$D167)+1)),MID($D167,FIND(" ",$D167,FIND(" ",$D167)+1)+1,1),"")),".0",$E167), " ")</f>
        <v xml:space="preserve"> </v>
      </c>
      <c r="G167" s="144"/>
      <c r="H167" s="144"/>
      <c r="I167" s="144"/>
      <c r="J167" s="144"/>
      <c r="K167" s="144"/>
      <c r="L167" s="149" t="str" cm="1">
        <f t="array" ref="L167">_xlfn.IFNA(
_xlfn.IFS(
AND($F167=" ",$G167=" ",$H167=" "),"Please update all three: Surveyor Room Reference, Establishment Room Reference and Establishment Room Name",
AND(OR($I167="General",$I167="Open plan/ semi-open general",$I167="Fitted",$I167="Light practical (science)",$I167="Light practical (other)",$I167="Heavy practical (workshops)",$I167="Heavy practical (clean)",$I167="Large",$I167="Storage"),$J167=0,$K167=0),"Please update Net Area or Non-net Area",
AND($B167&lt;&gt;"OUT",$J167=0,$I167&lt;&gt;"Non-net",$M167="85% Circulation"),"Net area not recorded for spaces with 85% circulation unusable type",
AND(OR($I167="General",$I167="Open plan/ semi-open general",$I167="Fitted",$I167="Light practical (science)",$I167="Light practical (other)",$I167="Heavy practical (workshops)",$I167="Heavy practical (clean)",$I167="Large",$I167="Storage"),OR($J167=0,ISBLANK($J167))),"Net area not recorded in net spaces",
AND(OR($I167="Non-net",$I167="Outdoor space"),$J167&gt;0),"Net Area Recorded in Non-net space",
AND($I167="General",$J167&gt;90),"This general space is over 90m2, please ensure that this space is entered as separate spaces if it usually used as separate spaces",
AND($I167="Open plan/ semi-open general",$J167&lt;27),"Open plan general space under 27m2",
AND(OR($K167=0,ISBLANK($K167)), $I167="Non-net"),"Non-net area not recorded in non-net space"
),
" ")</f>
        <v xml:space="preserve"> </v>
      </c>
      <c r="M167" s="144"/>
      <c r="N167" s="144"/>
      <c r="O167" s="144"/>
      <c r="P167" s="144"/>
      <c r="Q167" s="144"/>
      <c r="R167" s="171"/>
      <c r="S167" s="147">
        <f>NCA_Calculations!$P$179</f>
        <v>0</v>
      </c>
      <c r="T167" s="147">
        <f>NCA_Calculations!$Q$179</f>
        <v>0</v>
      </c>
      <c r="U167" s="144"/>
      <c r="V167" s="144"/>
      <c r="W167" s="149" t="str" cm="1">
        <f t="array" ref="W167">_xlfn.IFNA(
_xlfn.IFS(
ISBLANK($U167),"Missing space use.",
AND('Establishment details'!$C$14="Secondary",$V167="Classbase"),"Invalid Status type",
AND(OR( $V167="Classbase", $V167="Teaching", $V167="Early years",$V167="SEND resourced"), NOT(ISBLANK($M167))),"Space with status type and unusable type.",
AND($V167= "Classbase",'Establishment details'!$C$22&gt;=10), "Classbase status is only valid in schools with a primary element.",
AND($I167= "Large",$N167 &gt; 3.5), "Large rooms with less than 3.5m height.",
AND(OR($V167="Light practical (science)",$V167="Light practical (science)",$V167="Heavy practical (workshops)", $V167="Heavy practical (clean)"), OR($O167=0,ISBLANK($O167))),"Missing sinks count for light and heavy practical spaces.",
AND($M167 = "Other",ISBLANK($R167)), "Invalid unusable type / missing note for other unusable type."
),
" ")</f>
        <v>Missing space use.</v>
      </c>
    </row>
    <row r="168" spans="2:23" ht="15.75" x14ac:dyDescent="0.25">
      <c r="B168" s="143"/>
      <c r="C168" s="143"/>
      <c r="D168" s="144"/>
      <c r="E168" s="144"/>
      <c r="F168" s="147" t="str" cm="1">
        <f t="array" ref="F168">_xlfn.IFNA(CONCATENATE(_xlfn.IFS($D168="Mezzanine",LEFT($D168,1), $D168="Ground Floor",LEFT($D168,1),$D168="Basment ",LEFT($D168,1), $D168="1st Floor", "0"&amp;LEFT($D168,1), $D168="2nd Floor", "0"&amp;LEFT($D168,1), $D168="3rd Floor", "0"&amp;LEFT($D168,1), $D168="4th Floor", "0"&amp;LEFT($D168,1), $D168="5th Floor", "0"&amp;LEFT($D168,1), $D168="6th Floor", "0"&amp;LEFT($D168,1),$D168="7th Floor", "0"&amp;LEFT($D168,1),$D168="8th Floor", "0"&amp;LEFT($D168,1),$D168="9th Floor", "0"&amp;LEFT($D168,1),$D168="10th Floor", LEFT($D168,2),$D168="11th Floor", LEFT($D168,2),$D168="12th Floor", LEFT($D168,2),$D168="13th Floor", LEFT($D168,2), $D168="Lower Ground", LEFT($D168)&amp;IF(ISNUMBER(FIND(" ",$D168)),MID($D168,FIND(" ",$D168)+1,1),"")&amp;IF(ISNUMBER(FIND(" ",$D168,FIND(" ",$D168)+1)),MID($D168,FIND(" ",$D168,FIND(" ",$D168)+1)+1,1),""),$D168="Upper Ground", LEFT($D168)&amp;IF(ISNUMBER(FIND(" ",$D168)),MID($D168,FIND(" ",$D168)+1,1),"")&amp;IF(ISNUMBER(FIND(" ",$D168,FIND(" ",$D168)+1)),MID($D168,FIND(" ",$D168,FIND(" ",$D168)+1)+1,1),"")),".0",$E168), " ")</f>
        <v xml:space="preserve"> </v>
      </c>
      <c r="G168" s="144"/>
      <c r="H168" s="144"/>
      <c r="I168" s="144"/>
      <c r="J168" s="144"/>
      <c r="K168" s="144"/>
      <c r="L168" s="149" t="str" cm="1">
        <f t="array" ref="L168">_xlfn.IFNA(
_xlfn.IFS(
AND($F168=" ",$G168=" ",$H168=" "),"Please update all three: Surveyor Room Reference, Establishment Room Reference and Establishment Room Name",
AND(OR($I168="General",$I168="Open plan/ semi-open general",$I168="Fitted",$I168="Light practical (science)",$I168="Light practical (other)",$I168="Heavy practical (workshops)",$I168="Heavy practical (clean)",$I168="Large",$I168="Storage"),$J168=0,$K168=0),"Please update Net Area or Non-net Area",
AND($B168&lt;&gt;"OUT",$J168=0,$I168&lt;&gt;"Non-net",$M168="85% Circulation"),"Net area not recorded for spaces with 85% circulation unusable type",
AND(OR($I168="General",$I168="Open plan/ semi-open general",$I168="Fitted",$I168="Light practical (science)",$I168="Light practical (other)",$I168="Heavy practical (workshops)",$I168="Heavy practical (clean)",$I168="Large",$I168="Storage"),OR($J168=0,ISBLANK($J168))),"Net area not recorded in net spaces",
AND(OR($I168="Non-net",$I168="Outdoor space"),$J168&gt;0),"Net Area Recorded in Non-net space",
AND($I168="General",$J168&gt;90),"This general space is over 90m2, please ensure that this space is entered as separate spaces if it usually used as separate spaces",
AND($I168="Open plan/ semi-open general",$J168&lt;27),"Open plan general space under 27m2",
AND(OR($K168=0,ISBLANK($K168)), $I168="Non-net"),"Non-net area not recorded in non-net space"
),
" ")</f>
        <v xml:space="preserve"> </v>
      </c>
      <c r="M168" s="144"/>
      <c r="N168" s="144"/>
      <c r="O168" s="144"/>
      <c r="P168" s="144"/>
      <c r="Q168" s="144"/>
      <c r="R168" s="171"/>
      <c r="S168" s="147">
        <f>NCA_Calculations!$P$180</f>
        <v>0</v>
      </c>
      <c r="T168" s="147">
        <f>NCA_Calculations!$Q$180</f>
        <v>0</v>
      </c>
      <c r="U168" s="144"/>
      <c r="V168" s="144"/>
      <c r="W168" s="149" t="str" cm="1">
        <f t="array" ref="W168">_xlfn.IFNA(
_xlfn.IFS(
ISBLANK($U168),"Missing space use.",
AND('Establishment details'!$C$14="Secondary",$V168="Classbase"),"Invalid Status type",
AND(OR( $V168="Classbase", $V168="Teaching", $V168="Early years",$V168="SEND resourced"), NOT(ISBLANK($M168))),"Space with status type and unusable type.",
AND($V168= "Classbase",'Establishment details'!$C$22&gt;=10), "Classbase status is only valid in schools with a primary element.",
AND($I168= "Large",$N168 &gt; 3.5), "Large rooms with less than 3.5m height.",
AND(OR($V168="Light practical (science)",$V168="Light practical (science)",$V168="Heavy practical (workshops)", $V168="Heavy practical (clean)"), OR($O168=0,ISBLANK($O168))),"Missing sinks count for light and heavy practical spaces.",
AND($M168 = "Other",ISBLANK($R168)), "Invalid unusable type / missing note for other unusable type."
),
" ")</f>
        <v>Missing space use.</v>
      </c>
    </row>
    <row r="169" spans="2:23" ht="15.75" x14ac:dyDescent="0.25">
      <c r="B169" s="143"/>
      <c r="C169" s="143"/>
      <c r="D169" s="144"/>
      <c r="E169" s="144"/>
      <c r="F169" s="147" t="str" cm="1">
        <f t="array" ref="F169">_xlfn.IFNA(CONCATENATE(_xlfn.IFS($D169="Mezzanine",LEFT($D169,1), $D169="Ground Floor",LEFT($D169,1),$D169="Basment ",LEFT($D169,1), $D169="1st Floor", "0"&amp;LEFT($D169,1), $D169="2nd Floor", "0"&amp;LEFT($D169,1), $D169="3rd Floor", "0"&amp;LEFT($D169,1), $D169="4th Floor", "0"&amp;LEFT($D169,1), $D169="5th Floor", "0"&amp;LEFT($D169,1), $D169="6th Floor", "0"&amp;LEFT($D169,1),$D169="7th Floor", "0"&amp;LEFT($D169,1),$D169="8th Floor", "0"&amp;LEFT($D169,1),$D169="9th Floor", "0"&amp;LEFT($D169,1),$D169="10th Floor", LEFT($D169,2),$D169="11th Floor", LEFT($D169,2),$D169="12th Floor", LEFT($D169,2),$D169="13th Floor", LEFT($D169,2), $D169="Lower Ground", LEFT($D169)&amp;IF(ISNUMBER(FIND(" ",$D169)),MID($D169,FIND(" ",$D169)+1,1),"")&amp;IF(ISNUMBER(FIND(" ",$D169,FIND(" ",$D169)+1)),MID($D169,FIND(" ",$D169,FIND(" ",$D169)+1)+1,1),""),$D169="Upper Ground", LEFT($D169)&amp;IF(ISNUMBER(FIND(" ",$D169)),MID($D169,FIND(" ",$D169)+1,1),"")&amp;IF(ISNUMBER(FIND(" ",$D169,FIND(" ",$D169)+1)),MID($D169,FIND(" ",$D169,FIND(" ",$D169)+1)+1,1),"")),".0",$E169), " ")</f>
        <v xml:space="preserve"> </v>
      </c>
      <c r="G169" s="144"/>
      <c r="H169" s="144"/>
      <c r="I169" s="144"/>
      <c r="J169" s="144"/>
      <c r="K169" s="144"/>
      <c r="L169" s="149" t="str" cm="1">
        <f t="array" ref="L169">_xlfn.IFNA(
_xlfn.IFS(
AND($F169=" ",$G169=" ",$H169=" "),"Please update all three: Surveyor Room Reference, Establishment Room Reference and Establishment Room Name",
AND(OR($I169="General",$I169="Open plan/ semi-open general",$I169="Fitted",$I169="Light practical (science)",$I169="Light practical (other)",$I169="Heavy practical (workshops)",$I169="Heavy practical (clean)",$I169="Large",$I169="Storage"),$J169=0,$K169=0),"Please update Net Area or Non-net Area",
AND($B169&lt;&gt;"OUT",$J169=0,$I169&lt;&gt;"Non-net",$M169="85% Circulation"),"Net area not recorded for spaces with 85% circulation unusable type",
AND(OR($I169="General",$I169="Open plan/ semi-open general",$I169="Fitted",$I169="Light practical (science)",$I169="Light practical (other)",$I169="Heavy practical (workshops)",$I169="Heavy practical (clean)",$I169="Large",$I169="Storage"),OR($J169=0,ISBLANK($J169))),"Net area not recorded in net spaces",
AND(OR($I169="Non-net",$I169="Outdoor space"),$J169&gt;0),"Net Area Recorded in Non-net space",
AND($I169="General",$J169&gt;90),"This general space is over 90m2, please ensure that this space is entered as separate spaces if it usually used as separate spaces",
AND($I169="Open plan/ semi-open general",$J169&lt;27),"Open plan general space under 27m2",
AND(OR($K169=0,ISBLANK($K169)), $I169="Non-net"),"Non-net area not recorded in non-net space"
),
" ")</f>
        <v xml:space="preserve"> </v>
      </c>
      <c r="M169" s="144"/>
      <c r="N169" s="144"/>
      <c r="O169" s="144"/>
      <c r="P169" s="144"/>
      <c r="Q169" s="144"/>
      <c r="R169" s="171"/>
      <c r="S169" s="147">
        <f>NCA_Calculations!$P$181</f>
        <v>0</v>
      </c>
      <c r="T169" s="147">
        <f>NCA_Calculations!$Q$181</f>
        <v>0</v>
      </c>
      <c r="U169" s="144"/>
      <c r="V169" s="144"/>
      <c r="W169" s="149" t="str" cm="1">
        <f t="array" ref="W169">_xlfn.IFNA(
_xlfn.IFS(
ISBLANK($U169),"Missing space use.",
AND('Establishment details'!$C$14="Secondary",$V169="Classbase"),"Invalid Status type",
AND(OR( $V169="Classbase", $V169="Teaching", $V169="Early years",$V169="SEND resourced"), NOT(ISBLANK($M169))),"Space with status type and unusable type.",
AND($V169= "Classbase",'Establishment details'!$C$22&gt;=10), "Classbase status is only valid in schools with a primary element.",
AND($I169= "Large",$N169 &gt; 3.5), "Large rooms with less than 3.5m height.",
AND(OR($V169="Light practical (science)",$V169="Light practical (science)",$V169="Heavy practical (workshops)", $V169="Heavy practical (clean)"), OR($O169=0,ISBLANK($O169))),"Missing sinks count for light and heavy practical spaces.",
AND($M169 = "Other",ISBLANK($R169)), "Invalid unusable type / missing note for other unusable type."
),
" ")</f>
        <v>Missing space use.</v>
      </c>
    </row>
    <row r="170" spans="2:23" ht="15.75" x14ac:dyDescent="0.25">
      <c r="B170" s="143"/>
      <c r="C170" s="143"/>
      <c r="D170" s="144"/>
      <c r="E170" s="144"/>
      <c r="F170" s="147" t="str" cm="1">
        <f t="array" ref="F170">_xlfn.IFNA(CONCATENATE(_xlfn.IFS($D170="Mezzanine",LEFT($D170,1), $D170="Ground Floor",LEFT($D170,1),$D170="Basment ",LEFT($D170,1), $D170="1st Floor", "0"&amp;LEFT($D170,1), $D170="2nd Floor", "0"&amp;LEFT($D170,1), $D170="3rd Floor", "0"&amp;LEFT($D170,1), $D170="4th Floor", "0"&amp;LEFT($D170,1), $D170="5th Floor", "0"&amp;LEFT($D170,1), $D170="6th Floor", "0"&amp;LEFT($D170,1),$D170="7th Floor", "0"&amp;LEFT($D170,1),$D170="8th Floor", "0"&amp;LEFT($D170,1),$D170="9th Floor", "0"&amp;LEFT($D170,1),$D170="10th Floor", LEFT($D170,2),$D170="11th Floor", LEFT($D170,2),$D170="12th Floor", LEFT($D170,2),$D170="13th Floor", LEFT($D170,2), $D170="Lower Ground", LEFT($D170)&amp;IF(ISNUMBER(FIND(" ",$D170)),MID($D170,FIND(" ",$D170)+1,1),"")&amp;IF(ISNUMBER(FIND(" ",$D170,FIND(" ",$D170)+1)),MID($D170,FIND(" ",$D170,FIND(" ",$D170)+1)+1,1),""),$D170="Upper Ground", LEFT($D170)&amp;IF(ISNUMBER(FIND(" ",$D170)),MID($D170,FIND(" ",$D170)+1,1),"")&amp;IF(ISNUMBER(FIND(" ",$D170,FIND(" ",$D170)+1)),MID($D170,FIND(" ",$D170,FIND(" ",$D170)+1)+1,1),"")),".0",$E170), " ")</f>
        <v xml:space="preserve"> </v>
      </c>
      <c r="G170" s="144"/>
      <c r="H170" s="144"/>
      <c r="I170" s="144"/>
      <c r="J170" s="144"/>
      <c r="K170" s="144"/>
      <c r="L170" s="149" t="str" cm="1">
        <f t="array" ref="L170">_xlfn.IFNA(
_xlfn.IFS(
AND($F170=" ",$G170=" ",$H170=" "),"Please update all three: Surveyor Room Reference, Establishment Room Reference and Establishment Room Name",
AND(OR($I170="General",$I170="Open plan/ semi-open general",$I170="Fitted",$I170="Light practical (science)",$I170="Light practical (other)",$I170="Heavy practical (workshops)",$I170="Heavy practical (clean)",$I170="Large",$I170="Storage"),$J170=0,$K170=0),"Please update Net Area or Non-net Area",
AND($B170&lt;&gt;"OUT",$J170=0,$I170&lt;&gt;"Non-net",$M170="85% Circulation"),"Net area not recorded for spaces with 85% circulation unusable type",
AND(OR($I170="General",$I170="Open plan/ semi-open general",$I170="Fitted",$I170="Light practical (science)",$I170="Light practical (other)",$I170="Heavy practical (workshops)",$I170="Heavy practical (clean)",$I170="Large",$I170="Storage"),OR($J170=0,ISBLANK($J170))),"Net area not recorded in net spaces",
AND(OR($I170="Non-net",$I170="Outdoor space"),$J170&gt;0),"Net Area Recorded in Non-net space",
AND($I170="General",$J170&gt;90),"This general space is over 90m2, please ensure that this space is entered as separate spaces if it usually used as separate spaces",
AND($I170="Open plan/ semi-open general",$J170&lt;27),"Open plan general space under 27m2",
AND(OR($K170=0,ISBLANK($K170)), $I170="Non-net"),"Non-net area not recorded in non-net space"
),
" ")</f>
        <v xml:space="preserve"> </v>
      </c>
      <c r="M170" s="144"/>
      <c r="N170" s="144"/>
      <c r="O170" s="144"/>
      <c r="P170" s="144"/>
      <c r="Q170" s="144"/>
      <c r="R170" s="171"/>
      <c r="S170" s="147">
        <f>NCA_Calculations!$P$182</f>
        <v>0</v>
      </c>
      <c r="T170" s="147">
        <f>NCA_Calculations!$Q$182</f>
        <v>0</v>
      </c>
      <c r="U170" s="144"/>
      <c r="V170" s="144"/>
      <c r="W170" s="149" t="str" cm="1">
        <f t="array" ref="W170">_xlfn.IFNA(
_xlfn.IFS(
ISBLANK($U170),"Missing space use.",
AND('Establishment details'!$C$14="Secondary",$V170="Classbase"),"Invalid Status type",
AND(OR( $V170="Classbase", $V170="Teaching", $V170="Early years",$V170="SEND resourced"), NOT(ISBLANK($M170))),"Space with status type and unusable type.",
AND($V170= "Classbase",'Establishment details'!$C$22&gt;=10), "Classbase status is only valid in schools with a primary element.",
AND($I170= "Large",$N170 &gt; 3.5), "Large rooms with less than 3.5m height.",
AND(OR($V170="Light practical (science)",$V170="Light practical (science)",$V170="Heavy practical (workshops)", $V170="Heavy practical (clean)"), OR($O170=0,ISBLANK($O170))),"Missing sinks count for light and heavy practical spaces.",
AND($M170 = "Other",ISBLANK($R170)), "Invalid unusable type / missing note for other unusable type."
),
" ")</f>
        <v>Missing space use.</v>
      </c>
    </row>
    <row r="171" spans="2:23" ht="15.75" x14ac:dyDescent="0.25">
      <c r="B171" s="143"/>
      <c r="C171" s="143"/>
      <c r="D171" s="144"/>
      <c r="E171" s="144"/>
      <c r="F171" s="147" t="str" cm="1">
        <f t="array" ref="F171">_xlfn.IFNA(CONCATENATE(_xlfn.IFS($D171="Mezzanine",LEFT($D171,1), $D171="Ground Floor",LEFT($D171,1),$D171="Basment ",LEFT($D171,1), $D171="1st Floor", "0"&amp;LEFT($D171,1), $D171="2nd Floor", "0"&amp;LEFT($D171,1), $D171="3rd Floor", "0"&amp;LEFT($D171,1), $D171="4th Floor", "0"&amp;LEFT($D171,1), $D171="5th Floor", "0"&amp;LEFT($D171,1), $D171="6th Floor", "0"&amp;LEFT($D171,1),$D171="7th Floor", "0"&amp;LEFT($D171,1),$D171="8th Floor", "0"&amp;LEFT($D171,1),$D171="9th Floor", "0"&amp;LEFT($D171,1),$D171="10th Floor", LEFT($D171,2),$D171="11th Floor", LEFT($D171,2),$D171="12th Floor", LEFT($D171,2),$D171="13th Floor", LEFT($D171,2), $D171="Lower Ground", LEFT($D171)&amp;IF(ISNUMBER(FIND(" ",$D171)),MID($D171,FIND(" ",$D171)+1,1),"")&amp;IF(ISNUMBER(FIND(" ",$D171,FIND(" ",$D171)+1)),MID($D171,FIND(" ",$D171,FIND(" ",$D171)+1)+1,1),""),$D171="Upper Ground", LEFT($D171)&amp;IF(ISNUMBER(FIND(" ",$D171)),MID($D171,FIND(" ",$D171)+1,1),"")&amp;IF(ISNUMBER(FIND(" ",$D171,FIND(" ",$D171)+1)),MID($D171,FIND(" ",$D171,FIND(" ",$D171)+1)+1,1),"")),".0",$E171), " ")</f>
        <v xml:space="preserve"> </v>
      </c>
      <c r="G171" s="144"/>
      <c r="H171" s="144"/>
      <c r="I171" s="144"/>
      <c r="J171" s="144"/>
      <c r="K171" s="144"/>
      <c r="L171" s="149" t="str" cm="1">
        <f t="array" ref="L171">_xlfn.IFNA(
_xlfn.IFS(
AND($F171=" ",$G171=" ",$H171=" "),"Please update all three: Surveyor Room Reference, Establishment Room Reference and Establishment Room Name",
AND(OR($I171="General",$I171="Open plan/ semi-open general",$I171="Fitted",$I171="Light practical (science)",$I171="Light practical (other)",$I171="Heavy practical (workshops)",$I171="Heavy practical (clean)",$I171="Large",$I171="Storage"),$J171=0,$K171=0),"Please update Net Area or Non-net Area",
AND($B171&lt;&gt;"OUT",$J171=0,$I171&lt;&gt;"Non-net",$M171="85% Circulation"),"Net area not recorded for spaces with 85% circulation unusable type",
AND(OR($I171="General",$I171="Open plan/ semi-open general",$I171="Fitted",$I171="Light practical (science)",$I171="Light practical (other)",$I171="Heavy practical (workshops)",$I171="Heavy practical (clean)",$I171="Large",$I171="Storage"),OR($J171=0,ISBLANK($J171))),"Net area not recorded in net spaces",
AND(OR($I171="Non-net",$I171="Outdoor space"),$J171&gt;0),"Net Area Recorded in Non-net space",
AND($I171="General",$J171&gt;90),"This general space is over 90m2, please ensure that this space is entered as separate spaces if it usually used as separate spaces",
AND($I171="Open plan/ semi-open general",$J171&lt;27),"Open plan general space under 27m2",
AND(OR($K171=0,ISBLANK($K171)), $I171="Non-net"),"Non-net area not recorded in non-net space"
),
" ")</f>
        <v xml:space="preserve"> </v>
      </c>
      <c r="M171" s="144"/>
      <c r="N171" s="144"/>
      <c r="O171" s="144"/>
      <c r="P171" s="144"/>
      <c r="Q171" s="144"/>
      <c r="R171" s="171"/>
      <c r="S171" s="147">
        <f>NCA_Calculations!$P$183</f>
        <v>0</v>
      </c>
      <c r="T171" s="147">
        <f>NCA_Calculations!$Q$183</f>
        <v>0</v>
      </c>
      <c r="U171" s="144"/>
      <c r="V171" s="144"/>
      <c r="W171" s="149" t="str" cm="1">
        <f t="array" ref="W171">_xlfn.IFNA(
_xlfn.IFS(
ISBLANK($U171),"Missing space use.",
AND('Establishment details'!$C$14="Secondary",$V171="Classbase"),"Invalid Status type",
AND(OR( $V171="Classbase", $V171="Teaching", $V171="Early years",$V171="SEND resourced"), NOT(ISBLANK($M171))),"Space with status type and unusable type.",
AND($V171= "Classbase",'Establishment details'!$C$22&gt;=10), "Classbase status is only valid in schools with a primary element.",
AND($I171= "Large",$N171 &gt; 3.5), "Large rooms with less than 3.5m height.",
AND(OR($V171="Light practical (science)",$V171="Light practical (science)",$V171="Heavy practical (workshops)", $V171="Heavy practical (clean)"), OR($O171=0,ISBLANK($O171))),"Missing sinks count for light and heavy practical spaces.",
AND($M171 = "Other",ISBLANK($R171)), "Invalid unusable type / missing note for other unusable type."
),
" ")</f>
        <v>Missing space use.</v>
      </c>
    </row>
    <row r="172" spans="2:23" ht="15.75" x14ac:dyDescent="0.25">
      <c r="B172" s="143"/>
      <c r="C172" s="143"/>
      <c r="D172" s="144"/>
      <c r="E172" s="144"/>
      <c r="F172" s="147" t="str" cm="1">
        <f t="array" ref="F172">_xlfn.IFNA(CONCATENATE(_xlfn.IFS($D172="Mezzanine",LEFT($D172,1), $D172="Ground Floor",LEFT($D172,1),$D172="Basment ",LEFT($D172,1), $D172="1st Floor", "0"&amp;LEFT($D172,1), $D172="2nd Floor", "0"&amp;LEFT($D172,1), $D172="3rd Floor", "0"&amp;LEFT($D172,1), $D172="4th Floor", "0"&amp;LEFT($D172,1), $D172="5th Floor", "0"&amp;LEFT($D172,1), $D172="6th Floor", "0"&amp;LEFT($D172,1),$D172="7th Floor", "0"&amp;LEFT($D172,1),$D172="8th Floor", "0"&amp;LEFT($D172,1),$D172="9th Floor", "0"&amp;LEFT($D172,1),$D172="10th Floor", LEFT($D172,2),$D172="11th Floor", LEFT($D172,2),$D172="12th Floor", LEFT($D172,2),$D172="13th Floor", LEFT($D172,2), $D172="Lower Ground", LEFT($D172)&amp;IF(ISNUMBER(FIND(" ",$D172)),MID($D172,FIND(" ",$D172)+1,1),"")&amp;IF(ISNUMBER(FIND(" ",$D172,FIND(" ",$D172)+1)),MID($D172,FIND(" ",$D172,FIND(" ",$D172)+1)+1,1),""),$D172="Upper Ground", LEFT($D172)&amp;IF(ISNUMBER(FIND(" ",$D172)),MID($D172,FIND(" ",$D172)+1,1),"")&amp;IF(ISNUMBER(FIND(" ",$D172,FIND(" ",$D172)+1)),MID($D172,FIND(" ",$D172,FIND(" ",$D172)+1)+1,1),"")),".0",$E172), " ")</f>
        <v xml:space="preserve"> </v>
      </c>
      <c r="G172" s="144"/>
      <c r="H172" s="144"/>
      <c r="I172" s="144"/>
      <c r="J172" s="144"/>
      <c r="K172" s="144"/>
      <c r="L172" s="149" t="str" cm="1">
        <f t="array" ref="L172">_xlfn.IFNA(
_xlfn.IFS(
AND($F172=" ",$G172=" ",$H172=" "),"Please update all three: Surveyor Room Reference, Establishment Room Reference and Establishment Room Name",
AND(OR($I172="General",$I172="Open plan/ semi-open general",$I172="Fitted",$I172="Light practical (science)",$I172="Light practical (other)",$I172="Heavy practical (workshops)",$I172="Heavy practical (clean)",$I172="Large",$I172="Storage"),$J172=0,$K172=0),"Please update Net Area or Non-net Area",
AND($B172&lt;&gt;"OUT",$J172=0,$I172&lt;&gt;"Non-net",$M172="85% Circulation"),"Net area not recorded for spaces with 85% circulation unusable type",
AND(OR($I172="General",$I172="Open plan/ semi-open general",$I172="Fitted",$I172="Light practical (science)",$I172="Light practical (other)",$I172="Heavy practical (workshops)",$I172="Heavy practical (clean)",$I172="Large",$I172="Storage"),OR($J172=0,ISBLANK($J172))),"Net area not recorded in net spaces",
AND(OR($I172="Non-net",$I172="Outdoor space"),$J172&gt;0),"Net Area Recorded in Non-net space",
AND($I172="General",$J172&gt;90),"This general space is over 90m2, please ensure that this space is entered as separate spaces if it usually used as separate spaces",
AND($I172="Open plan/ semi-open general",$J172&lt;27),"Open plan general space under 27m2",
AND(OR($K172=0,ISBLANK($K172)), $I172="Non-net"),"Non-net area not recorded in non-net space"
),
" ")</f>
        <v xml:space="preserve"> </v>
      </c>
      <c r="M172" s="144"/>
      <c r="N172" s="144"/>
      <c r="O172" s="144"/>
      <c r="P172" s="144"/>
      <c r="Q172" s="144"/>
      <c r="R172" s="171"/>
      <c r="S172" s="147">
        <f>NCA_Calculations!$P$184</f>
        <v>0</v>
      </c>
      <c r="T172" s="147">
        <f>NCA_Calculations!$Q$184</f>
        <v>0</v>
      </c>
      <c r="U172" s="144"/>
      <c r="V172" s="144"/>
      <c r="W172" s="149" t="str" cm="1">
        <f t="array" ref="W172">_xlfn.IFNA(
_xlfn.IFS(
ISBLANK($U172),"Missing space use.",
AND('Establishment details'!$C$14="Secondary",$V172="Classbase"),"Invalid Status type",
AND(OR( $V172="Classbase", $V172="Teaching", $V172="Early years",$V172="SEND resourced"), NOT(ISBLANK($M172))),"Space with status type and unusable type.",
AND($V172= "Classbase",'Establishment details'!$C$22&gt;=10), "Classbase status is only valid in schools with a primary element.",
AND($I172= "Large",$N172 &gt; 3.5), "Large rooms with less than 3.5m height.",
AND(OR($V172="Light practical (science)",$V172="Light practical (science)",$V172="Heavy practical (workshops)", $V172="Heavy practical (clean)"), OR($O172=0,ISBLANK($O172))),"Missing sinks count for light and heavy practical spaces.",
AND($M172 = "Other",ISBLANK($R172)), "Invalid unusable type / missing note for other unusable type."
),
" ")</f>
        <v>Missing space use.</v>
      </c>
    </row>
    <row r="173" spans="2:23" ht="15.75" x14ac:dyDescent="0.25">
      <c r="B173" s="143"/>
      <c r="C173" s="143"/>
      <c r="D173" s="144"/>
      <c r="E173" s="144"/>
      <c r="F173" s="147" t="str" cm="1">
        <f t="array" ref="F173">_xlfn.IFNA(CONCATENATE(_xlfn.IFS($D173="Mezzanine",LEFT($D173,1), $D173="Ground Floor",LEFT($D173,1),$D173="Basment ",LEFT($D173,1), $D173="1st Floor", "0"&amp;LEFT($D173,1), $D173="2nd Floor", "0"&amp;LEFT($D173,1), $D173="3rd Floor", "0"&amp;LEFT($D173,1), $D173="4th Floor", "0"&amp;LEFT($D173,1), $D173="5th Floor", "0"&amp;LEFT($D173,1), $D173="6th Floor", "0"&amp;LEFT($D173,1),$D173="7th Floor", "0"&amp;LEFT($D173,1),$D173="8th Floor", "0"&amp;LEFT($D173,1),$D173="9th Floor", "0"&amp;LEFT($D173,1),$D173="10th Floor", LEFT($D173,2),$D173="11th Floor", LEFT($D173,2),$D173="12th Floor", LEFT($D173,2),$D173="13th Floor", LEFT($D173,2), $D173="Lower Ground", LEFT($D173)&amp;IF(ISNUMBER(FIND(" ",$D173)),MID($D173,FIND(" ",$D173)+1,1),"")&amp;IF(ISNUMBER(FIND(" ",$D173,FIND(" ",$D173)+1)),MID($D173,FIND(" ",$D173,FIND(" ",$D173)+1)+1,1),""),$D173="Upper Ground", LEFT($D173)&amp;IF(ISNUMBER(FIND(" ",$D173)),MID($D173,FIND(" ",$D173)+1,1),"")&amp;IF(ISNUMBER(FIND(" ",$D173,FIND(" ",$D173)+1)),MID($D173,FIND(" ",$D173,FIND(" ",$D173)+1)+1,1),"")),".0",$E173), " ")</f>
        <v xml:space="preserve"> </v>
      </c>
      <c r="G173" s="144"/>
      <c r="H173" s="144"/>
      <c r="I173" s="144"/>
      <c r="J173" s="144"/>
      <c r="K173" s="144"/>
      <c r="L173" s="149" t="str" cm="1">
        <f t="array" ref="L173">_xlfn.IFNA(
_xlfn.IFS(
AND($F173=" ",$G173=" ",$H173=" "),"Please update all three: Surveyor Room Reference, Establishment Room Reference and Establishment Room Name",
AND(OR($I173="General",$I173="Open plan/ semi-open general",$I173="Fitted",$I173="Light practical (science)",$I173="Light practical (other)",$I173="Heavy practical (workshops)",$I173="Heavy practical (clean)",$I173="Large",$I173="Storage"),$J173=0,$K173=0),"Please update Net Area or Non-net Area",
AND($B173&lt;&gt;"OUT",$J173=0,$I173&lt;&gt;"Non-net",$M173="85% Circulation"),"Net area not recorded for spaces with 85% circulation unusable type",
AND(OR($I173="General",$I173="Open plan/ semi-open general",$I173="Fitted",$I173="Light practical (science)",$I173="Light practical (other)",$I173="Heavy practical (workshops)",$I173="Heavy practical (clean)",$I173="Large",$I173="Storage"),OR($J173=0,ISBLANK($J173))),"Net area not recorded in net spaces",
AND(OR($I173="Non-net",$I173="Outdoor space"),$J173&gt;0),"Net Area Recorded in Non-net space",
AND($I173="General",$J173&gt;90),"This general space is over 90m2, please ensure that this space is entered as separate spaces if it usually used as separate spaces",
AND($I173="Open plan/ semi-open general",$J173&lt;27),"Open plan general space under 27m2",
AND(OR($K173=0,ISBLANK($K173)), $I173="Non-net"),"Non-net area not recorded in non-net space"
),
" ")</f>
        <v xml:space="preserve"> </v>
      </c>
      <c r="M173" s="144"/>
      <c r="N173" s="144"/>
      <c r="O173" s="144"/>
      <c r="P173" s="144"/>
      <c r="Q173" s="144"/>
      <c r="R173" s="171"/>
      <c r="S173" s="147">
        <f>NCA_Calculations!$P$185</f>
        <v>0</v>
      </c>
      <c r="T173" s="147">
        <f>NCA_Calculations!$Q$185</f>
        <v>0</v>
      </c>
      <c r="U173" s="144"/>
      <c r="V173" s="144"/>
      <c r="W173" s="149" t="str" cm="1">
        <f t="array" ref="W173">_xlfn.IFNA(
_xlfn.IFS(
ISBLANK($U173),"Missing space use.",
AND('Establishment details'!$C$14="Secondary",$V173="Classbase"),"Invalid Status type",
AND(OR( $V173="Classbase", $V173="Teaching", $V173="Early years",$V173="SEND resourced"), NOT(ISBLANK($M173))),"Space with status type and unusable type.",
AND($V173= "Classbase",'Establishment details'!$C$22&gt;=10), "Classbase status is only valid in schools with a primary element.",
AND($I173= "Large",$N173 &gt; 3.5), "Large rooms with less than 3.5m height.",
AND(OR($V173="Light practical (science)",$V173="Light practical (science)",$V173="Heavy practical (workshops)", $V173="Heavy practical (clean)"), OR($O173=0,ISBLANK($O173))),"Missing sinks count for light and heavy practical spaces.",
AND($M173 = "Other",ISBLANK($R173)), "Invalid unusable type / missing note for other unusable type."
),
" ")</f>
        <v>Missing space use.</v>
      </c>
    </row>
    <row r="174" spans="2:23" ht="15.75" x14ac:dyDescent="0.25">
      <c r="B174" s="143"/>
      <c r="C174" s="143"/>
      <c r="D174" s="144"/>
      <c r="E174" s="144"/>
      <c r="F174" s="147" t="str" cm="1">
        <f t="array" ref="F174">_xlfn.IFNA(CONCATENATE(_xlfn.IFS($D174="Mezzanine",LEFT($D174,1), $D174="Ground Floor",LEFT($D174,1),$D174="Basment ",LEFT($D174,1), $D174="1st Floor", "0"&amp;LEFT($D174,1), $D174="2nd Floor", "0"&amp;LEFT($D174,1), $D174="3rd Floor", "0"&amp;LEFT($D174,1), $D174="4th Floor", "0"&amp;LEFT($D174,1), $D174="5th Floor", "0"&amp;LEFT($D174,1), $D174="6th Floor", "0"&amp;LEFT($D174,1),$D174="7th Floor", "0"&amp;LEFT($D174,1),$D174="8th Floor", "0"&amp;LEFT($D174,1),$D174="9th Floor", "0"&amp;LEFT($D174,1),$D174="10th Floor", LEFT($D174,2),$D174="11th Floor", LEFT($D174,2),$D174="12th Floor", LEFT($D174,2),$D174="13th Floor", LEFT($D174,2), $D174="Lower Ground", LEFT($D174)&amp;IF(ISNUMBER(FIND(" ",$D174)),MID($D174,FIND(" ",$D174)+1,1),"")&amp;IF(ISNUMBER(FIND(" ",$D174,FIND(" ",$D174)+1)),MID($D174,FIND(" ",$D174,FIND(" ",$D174)+1)+1,1),""),$D174="Upper Ground", LEFT($D174)&amp;IF(ISNUMBER(FIND(" ",$D174)),MID($D174,FIND(" ",$D174)+1,1),"")&amp;IF(ISNUMBER(FIND(" ",$D174,FIND(" ",$D174)+1)),MID($D174,FIND(" ",$D174,FIND(" ",$D174)+1)+1,1),"")),".0",$E174), " ")</f>
        <v xml:space="preserve"> </v>
      </c>
      <c r="G174" s="144"/>
      <c r="H174" s="144"/>
      <c r="I174" s="144"/>
      <c r="J174" s="144"/>
      <c r="K174" s="144"/>
      <c r="L174" s="149" t="str" cm="1">
        <f t="array" ref="L174">_xlfn.IFNA(
_xlfn.IFS(
AND($F174=" ",$G174=" ",$H174=" "),"Please update all three: Surveyor Room Reference, Establishment Room Reference and Establishment Room Name",
AND(OR($I174="General",$I174="Open plan/ semi-open general",$I174="Fitted",$I174="Light practical (science)",$I174="Light practical (other)",$I174="Heavy practical (workshops)",$I174="Heavy practical (clean)",$I174="Large",$I174="Storage"),$J174=0,$K174=0),"Please update Net Area or Non-net Area",
AND($B174&lt;&gt;"OUT",$J174=0,$I174&lt;&gt;"Non-net",$M174="85% Circulation"),"Net area not recorded for spaces with 85% circulation unusable type",
AND(OR($I174="General",$I174="Open plan/ semi-open general",$I174="Fitted",$I174="Light practical (science)",$I174="Light practical (other)",$I174="Heavy practical (workshops)",$I174="Heavy practical (clean)",$I174="Large",$I174="Storage"),OR($J174=0,ISBLANK($J174))),"Net area not recorded in net spaces",
AND(OR($I174="Non-net",$I174="Outdoor space"),$J174&gt;0),"Net Area Recorded in Non-net space",
AND($I174="General",$J174&gt;90),"This general space is over 90m2, please ensure that this space is entered as separate spaces if it usually used as separate spaces",
AND($I174="Open plan/ semi-open general",$J174&lt;27),"Open plan general space under 27m2",
AND(OR($K174=0,ISBLANK($K174)), $I174="Non-net"),"Non-net area not recorded in non-net space"
),
" ")</f>
        <v xml:space="preserve"> </v>
      </c>
      <c r="M174" s="144"/>
      <c r="N174" s="144"/>
      <c r="O174" s="144"/>
      <c r="P174" s="144"/>
      <c r="Q174" s="144"/>
      <c r="R174" s="171"/>
      <c r="S174" s="147">
        <f>NCA_Calculations!$P$186</f>
        <v>0</v>
      </c>
      <c r="T174" s="147">
        <f>NCA_Calculations!$Q$186</f>
        <v>0</v>
      </c>
      <c r="U174" s="144"/>
      <c r="V174" s="144"/>
      <c r="W174" s="149" t="str" cm="1">
        <f t="array" ref="W174">_xlfn.IFNA(
_xlfn.IFS(
ISBLANK($U174),"Missing space use.",
AND('Establishment details'!$C$14="Secondary",$V174="Classbase"),"Invalid Status type",
AND(OR( $V174="Classbase", $V174="Teaching", $V174="Early years",$V174="SEND resourced"), NOT(ISBLANK($M174))),"Space with status type and unusable type.",
AND($V174= "Classbase",'Establishment details'!$C$22&gt;=10), "Classbase status is only valid in schools with a primary element.",
AND($I174= "Large",$N174 &gt; 3.5), "Large rooms with less than 3.5m height.",
AND(OR($V174="Light practical (science)",$V174="Light practical (science)",$V174="Heavy practical (workshops)", $V174="Heavy practical (clean)"), OR($O174=0,ISBLANK($O174))),"Missing sinks count for light and heavy practical spaces.",
AND($M174 = "Other",ISBLANK($R174)), "Invalid unusable type / missing note for other unusable type."
),
" ")</f>
        <v>Missing space use.</v>
      </c>
    </row>
    <row r="175" spans="2:23" ht="15.75" x14ac:dyDescent="0.25">
      <c r="B175" s="143"/>
      <c r="C175" s="143"/>
      <c r="D175" s="144"/>
      <c r="E175" s="144"/>
      <c r="F175" s="147" t="str" cm="1">
        <f t="array" ref="F175">_xlfn.IFNA(CONCATENATE(_xlfn.IFS($D175="Mezzanine",LEFT($D175,1), $D175="Ground Floor",LEFT($D175,1),$D175="Basment ",LEFT($D175,1), $D175="1st Floor", "0"&amp;LEFT($D175,1), $D175="2nd Floor", "0"&amp;LEFT($D175,1), $D175="3rd Floor", "0"&amp;LEFT($D175,1), $D175="4th Floor", "0"&amp;LEFT($D175,1), $D175="5th Floor", "0"&amp;LEFT($D175,1), $D175="6th Floor", "0"&amp;LEFT($D175,1),$D175="7th Floor", "0"&amp;LEFT($D175,1),$D175="8th Floor", "0"&amp;LEFT($D175,1),$D175="9th Floor", "0"&amp;LEFT($D175,1),$D175="10th Floor", LEFT($D175,2),$D175="11th Floor", LEFT($D175,2),$D175="12th Floor", LEFT($D175,2),$D175="13th Floor", LEFT($D175,2), $D175="Lower Ground", LEFT($D175)&amp;IF(ISNUMBER(FIND(" ",$D175)),MID($D175,FIND(" ",$D175)+1,1),"")&amp;IF(ISNUMBER(FIND(" ",$D175,FIND(" ",$D175)+1)),MID($D175,FIND(" ",$D175,FIND(" ",$D175)+1)+1,1),""),$D175="Upper Ground", LEFT($D175)&amp;IF(ISNUMBER(FIND(" ",$D175)),MID($D175,FIND(" ",$D175)+1,1),"")&amp;IF(ISNUMBER(FIND(" ",$D175,FIND(" ",$D175)+1)),MID($D175,FIND(" ",$D175,FIND(" ",$D175)+1)+1,1),"")),".0",$E175), " ")</f>
        <v xml:space="preserve"> </v>
      </c>
      <c r="G175" s="144"/>
      <c r="H175" s="144"/>
      <c r="I175" s="144"/>
      <c r="J175" s="144"/>
      <c r="K175" s="144"/>
      <c r="L175" s="149" t="str" cm="1">
        <f t="array" ref="L175">_xlfn.IFNA(
_xlfn.IFS(
AND($F175=" ",$G175=" ",$H175=" "),"Please update all three: Surveyor Room Reference, Establishment Room Reference and Establishment Room Name",
AND(OR($I175="General",$I175="Open plan/ semi-open general",$I175="Fitted",$I175="Light practical (science)",$I175="Light practical (other)",$I175="Heavy practical (workshops)",$I175="Heavy practical (clean)",$I175="Large",$I175="Storage"),$J175=0,$K175=0),"Please update Net Area or Non-net Area",
AND($B175&lt;&gt;"OUT",$J175=0,$I175&lt;&gt;"Non-net",$M175="85% Circulation"),"Net area not recorded for spaces with 85% circulation unusable type",
AND(OR($I175="General",$I175="Open plan/ semi-open general",$I175="Fitted",$I175="Light practical (science)",$I175="Light practical (other)",$I175="Heavy practical (workshops)",$I175="Heavy practical (clean)",$I175="Large",$I175="Storage"),OR($J175=0,ISBLANK($J175))),"Net area not recorded in net spaces",
AND(OR($I175="Non-net",$I175="Outdoor space"),$J175&gt;0),"Net Area Recorded in Non-net space",
AND($I175="General",$J175&gt;90),"This general space is over 90m2, please ensure that this space is entered as separate spaces if it usually used as separate spaces",
AND($I175="Open plan/ semi-open general",$J175&lt;27),"Open plan general space under 27m2",
AND(OR($K175=0,ISBLANK($K175)), $I175="Non-net"),"Non-net area not recorded in non-net space"
),
" ")</f>
        <v xml:space="preserve"> </v>
      </c>
      <c r="M175" s="144"/>
      <c r="N175" s="144"/>
      <c r="O175" s="144"/>
      <c r="P175" s="144"/>
      <c r="Q175" s="144"/>
      <c r="R175" s="171"/>
      <c r="S175" s="147">
        <f>NCA_Calculations!$P$187</f>
        <v>0</v>
      </c>
      <c r="T175" s="147">
        <f>NCA_Calculations!$Q$187</f>
        <v>0</v>
      </c>
      <c r="U175" s="144"/>
      <c r="V175" s="144"/>
      <c r="W175" s="149" t="str" cm="1">
        <f t="array" ref="W175">_xlfn.IFNA(
_xlfn.IFS(
ISBLANK($U175),"Missing space use.",
AND('Establishment details'!$C$14="Secondary",$V175="Classbase"),"Invalid Status type",
AND(OR( $V175="Classbase", $V175="Teaching", $V175="Early years",$V175="SEND resourced"), NOT(ISBLANK($M175))),"Space with status type and unusable type.",
AND($V175= "Classbase",'Establishment details'!$C$22&gt;=10), "Classbase status is only valid in schools with a primary element.",
AND($I175= "Large",$N175 &gt; 3.5), "Large rooms with less than 3.5m height.",
AND(OR($V175="Light practical (science)",$V175="Light practical (science)",$V175="Heavy practical (workshops)", $V175="Heavy practical (clean)"), OR($O175=0,ISBLANK($O175))),"Missing sinks count for light and heavy practical spaces.",
AND($M175 = "Other",ISBLANK($R175)), "Invalid unusable type / missing note for other unusable type."
),
" ")</f>
        <v>Missing space use.</v>
      </c>
    </row>
    <row r="176" spans="2:23" ht="15.75" x14ac:dyDescent="0.25">
      <c r="B176" s="143"/>
      <c r="C176" s="143"/>
      <c r="D176" s="144"/>
      <c r="E176" s="144"/>
      <c r="F176" s="147" t="str" cm="1">
        <f t="array" ref="F176">_xlfn.IFNA(CONCATENATE(_xlfn.IFS($D176="Mezzanine",LEFT($D176,1), $D176="Ground Floor",LEFT($D176,1),$D176="Basment ",LEFT($D176,1), $D176="1st Floor", "0"&amp;LEFT($D176,1), $D176="2nd Floor", "0"&amp;LEFT($D176,1), $D176="3rd Floor", "0"&amp;LEFT($D176,1), $D176="4th Floor", "0"&amp;LEFT($D176,1), $D176="5th Floor", "0"&amp;LEFT($D176,1), $D176="6th Floor", "0"&amp;LEFT($D176,1),$D176="7th Floor", "0"&amp;LEFT($D176,1),$D176="8th Floor", "0"&amp;LEFT($D176,1),$D176="9th Floor", "0"&amp;LEFT($D176,1),$D176="10th Floor", LEFT($D176,2),$D176="11th Floor", LEFT($D176,2),$D176="12th Floor", LEFT($D176,2),$D176="13th Floor", LEFT($D176,2), $D176="Lower Ground", LEFT($D176)&amp;IF(ISNUMBER(FIND(" ",$D176)),MID($D176,FIND(" ",$D176)+1,1),"")&amp;IF(ISNUMBER(FIND(" ",$D176,FIND(" ",$D176)+1)),MID($D176,FIND(" ",$D176,FIND(" ",$D176)+1)+1,1),""),$D176="Upper Ground", LEFT($D176)&amp;IF(ISNUMBER(FIND(" ",$D176)),MID($D176,FIND(" ",$D176)+1,1),"")&amp;IF(ISNUMBER(FIND(" ",$D176,FIND(" ",$D176)+1)),MID($D176,FIND(" ",$D176,FIND(" ",$D176)+1)+1,1),"")),".0",$E176), " ")</f>
        <v xml:space="preserve"> </v>
      </c>
      <c r="G176" s="144"/>
      <c r="H176" s="144"/>
      <c r="I176" s="144"/>
      <c r="J176" s="144"/>
      <c r="K176" s="144"/>
      <c r="L176" s="149" t="str" cm="1">
        <f t="array" ref="L176">_xlfn.IFNA(
_xlfn.IFS(
AND($F176=" ",$G176=" ",$H176=" "),"Please update all three: Surveyor Room Reference, Establishment Room Reference and Establishment Room Name",
AND(OR($I176="General",$I176="Open plan/ semi-open general",$I176="Fitted",$I176="Light practical (science)",$I176="Light practical (other)",$I176="Heavy practical (workshops)",$I176="Heavy practical (clean)",$I176="Large",$I176="Storage"),$J176=0,$K176=0),"Please update Net Area or Non-net Area",
AND($B176&lt;&gt;"OUT",$J176=0,$I176&lt;&gt;"Non-net",$M176="85% Circulation"),"Net area not recorded for spaces with 85% circulation unusable type",
AND(OR($I176="General",$I176="Open plan/ semi-open general",$I176="Fitted",$I176="Light practical (science)",$I176="Light practical (other)",$I176="Heavy practical (workshops)",$I176="Heavy practical (clean)",$I176="Large",$I176="Storage"),OR($J176=0,ISBLANK($J176))),"Net area not recorded in net spaces",
AND(OR($I176="Non-net",$I176="Outdoor space"),$J176&gt;0),"Net Area Recorded in Non-net space",
AND($I176="General",$J176&gt;90),"This general space is over 90m2, please ensure that this space is entered as separate spaces if it usually used as separate spaces",
AND($I176="Open plan/ semi-open general",$J176&lt;27),"Open plan general space under 27m2",
AND(OR($K176=0,ISBLANK($K176)), $I176="Non-net"),"Non-net area not recorded in non-net space"
),
" ")</f>
        <v xml:space="preserve"> </v>
      </c>
      <c r="M176" s="144"/>
      <c r="N176" s="144"/>
      <c r="O176" s="144"/>
      <c r="P176" s="144"/>
      <c r="Q176" s="144"/>
      <c r="R176" s="171"/>
      <c r="S176" s="147">
        <f>NCA_Calculations!$P$188</f>
        <v>0</v>
      </c>
      <c r="T176" s="147">
        <f>NCA_Calculations!$Q$188</f>
        <v>0</v>
      </c>
      <c r="U176" s="144"/>
      <c r="V176" s="144"/>
      <c r="W176" s="149" t="str" cm="1">
        <f t="array" ref="W176">_xlfn.IFNA(
_xlfn.IFS(
ISBLANK($U176),"Missing space use.",
AND('Establishment details'!$C$14="Secondary",$V176="Classbase"),"Invalid Status type",
AND(OR( $V176="Classbase", $V176="Teaching", $V176="Early years",$V176="SEND resourced"), NOT(ISBLANK($M176))),"Space with status type and unusable type.",
AND($V176= "Classbase",'Establishment details'!$C$22&gt;=10), "Classbase status is only valid in schools with a primary element.",
AND($I176= "Large",$N176 &gt; 3.5), "Large rooms with less than 3.5m height.",
AND(OR($V176="Light practical (science)",$V176="Light practical (science)",$V176="Heavy practical (workshops)", $V176="Heavy practical (clean)"), OR($O176=0,ISBLANK($O176))),"Missing sinks count for light and heavy practical spaces.",
AND($M176 = "Other",ISBLANK($R176)), "Invalid unusable type / missing note for other unusable type."
),
" ")</f>
        <v>Missing space use.</v>
      </c>
    </row>
    <row r="177" spans="2:23" ht="15.75" x14ac:dyDescent="0.25">
      <c r="B177" s="143"/>
      <c r="C177" s="143"/>
      <c r="D177" s="144"/>
      <c r="E177" s="144"/>
      <c r="F177" s="147" t="str" cm="1">
        <f t="array" ref="F177">_xlfn.IFNA(CONCATENATE(_xlfn.IFS($D177="Mezzanine",LEFT($D177,1), $D177="Ground Floor",LEFT($D177,1),$D177="Basment ",LEFT($D177,1), $D177="1st Floor", "0"&amp;LEFT($D177,1), $D177="2nd Floor", "0"&amp;LEFT($D177,1), $D177="3rd Floor", "0"&amp;LEFT($D177,1), $D177="4th Floor", "0"&amp;LEFT($D177,1), $D177="5th Floor", "0"&amp;LEFT($D177,1), $D177="6th Floor", "0"&amp;LEFT($D177,1),$D177="7th Floor", "0"&amp;LEFT($D177,1),$D177="8th Floor", "0"&amp;LEFT($D177,1),$D177="9th Floor", "0"&amp;LEFT($D177,1),$D177="10th Floor", LEFT($D177,2),$D177="11th Floor", LEFT($D177,2),$D177="12th Floor", LEFT($D177,2),$D177="13th Floor", LEFT($D177,2), $D177="Lower Ground", LEFT($D177)&amp;IF(ISNUMBER(FIND(" ",$D177)),MID($D177,FIND(" ",$D177)+1,1),"")&amp;IF(ISNUMBER(FIND(" ",$D177,FIND(" ",$D177)+1)),MID($D177,FIND(" ",$D177,FIND(" ",$D177)+1)+1,1),""),$D177="Upper Ground", LEFT($D177)&amp;IF(ISNUMBER(FIND(" ",$D177)),MID($D177,FIND(" ",$D177)+1,1),"")&amp;IF(ISNUMBER(FIND(" ",$D177,FIND(" ",$D177)+1)),MID($D177,FIND(" ",$D177,FIND(" ",$D177)+1)+1,1),"")),".0",$E177), " ")</f>
        <v xml:space="preserve"> </v>
      </c>
      <c r="G177" s="144"/>
      <c r="H177" s="144"/>
      <c r="I177" s="144"/>
      <c r="J177" s="144"/>
      <c r="K177" s="144"/>
      <c r="L177" s="149" t="str" cm="1">
        <f t="array" ref="L177">_xlfn.IFNA(
_xlfn.IFS(
AND($F177=" ",$G177=" ",$H177=" "),"Please update all three: Surveyor Room Reference, Establishment Room Reference and Establishment Room Name",
AND(OR($I177="General",$I177="Open plan/ semi-open general",$I177="Fitted",$I177="Light practical (science)",$I177="Light practical (other)",$I177="Heavy practical (workshops)",$I177="Heavy practical (clean)",$I177="Large",$I177="Storage"),$J177=0,$K177=0),"Please update Net Area or Non-net Area",
AND($B177&lt;&gt;"OUT",$J177=0,$I177&lt;&gt;"Non-net",$M177="85% Circulation"),"Net area not recorded for spaces with 85% circulation unusable type",
AND(OR($I177="General",$I177="Open plan/ semi-open general",$I177="Fitted",$I177="Light practical (science)",$I177="Light practical (other)",$I177="Heavy practical (workshops)",$I177="Heavy practical (clean)",$I177="Large",$I177="Storage"),OR($J177=0,ISBLANK($J177))),"Net area not recorded in net spaces",
AND(OR($I177="Non-net",$I177="Outdoor space"),$J177&gt;0),"Net Area Recorded in Non-net space",
AND($I177="General",$J177&gt;90),"This general space is over 90m2, please ensure that this space is entered as separate spaces if it usually used as separate spaces",
AND($I177="Open plan/ semi-open general",$J177&lt;27),"Open plan general space under 27m2",
AND(OR($K177=0,ISBLANK($K177)), $I177="Non-net"),"Non-net area not recorded in non-net space"
),
" ")</f>
        <v xml:space="preserve"> </v>
      </c>
      <c r="M177" s="144"/>
      <c r="N177" s="144"/>
      <c r="O177" s="144"/>
      <c r="P177" s="144"/>
      <c r="Q177" s="144"/>
      <c r="R177" s="171"/>
      <c r="S177" s="147">
        <f>NCA_Calculations!$P$189</f>
        <v>0</v>
      </c>
      <c r="T177" s="147">
        <f>NCA_Calculations!$Q$189</f>
        <v>0</v>
      </c>
      <c r="U177" s="144"/>
      <c r="V177" s="144"/>
      <c r="W177" s="149" t="str" cm="1">
        <f t="array" ref="W177">_xlfn.IFNA(
_xlfn.IFS(
ISBLANK($U177),"Missing space use.",
AND('Establishment details'!$C$14="Secondary",$V177="Classbase"),"Invalid Status type",
AND(OR( $V177="Classbase", $V177="Teaching", $V177="Early years",$V177="SEND resourced"), NOT(ISBLANK($M177))),"Space with status type and unusable type.",
AND($V177= "Classbase",'Establishment details'!$C$22&gt;=10), "Classbase status is only valid in schools with a primary element.",
AND($I177= "Large",$N177 &gt; 3.5), "Large rooms with less than 3.5m height.",
AND(OR($V177="Light practical (science)",$V177="Light practical (science)",$V177="Heavy practical (workshops)", $V177="Heavy practical (clean)"), OR($O177=0,ISBLANK($O177))),"Missing sinks count for light and heavy practical spaces.",
AND($M177 = "Other",ISBLANK($R177)), "Invalid unusable type / missing note for other unusable type."
),
" ")</f>
        <v>Missing space use.</v>
      </c>
    </row>
    <row r="178" spans="2:23" ht="15.75" x14ac:dyDescent="0.25">
      <c r="B178" s="143"/>
      <c r="C178" s="143"/>
      <c r="D178" s="144"/>
      <c r="E178" s="144"/>
      <c r="F178" s="147" t="str" cm="1">
        <f t="array" ref="F178">_xlfn.IFNA(CONCATENATE(_xlfn.IFS($D178="Mezzanine",LEFT($D178,1), $D178="Ground Floor",LEFT($D178,1),$D178="Basment ",LEFT($D178,1), $D178="1st Floor", "0"&amp;LEFT($D178,1), $D178="2nd Floor", "0"&amp;LEFT($D178,1), $D178="3rd Floor", "0"&amp;LEFT($D178,1), $D178="4th Floor", "0"&amp;LEFT($D178,1), $D178="5th Floor", "0"&amp;LEFT($D178,1), $D178="6th Floor", "0"&amp;LEFT($D178,1),$D178="7th Floor", "0"&amp;LEFT($D178,1),$D178="8th Floor", "0"&amp;LEFT($D178,1),$D178="9th Floor", "0"&amp;LEFT($D178,1),$D178="10th Floor", LEFT($D178,2),$D178="11th Floor", LEFT($D178,2),$D178="12th Floor", LEFT($D178,2),$D178="13th Floor", LEFT($D178,2), $D178="Lower Ground", LEFT($D178)&amp;IF(ISNUMBER(FIND(" ",$D178)),MID($D178,FIND(" ",$D178)+1,1),"")&amp;IF(ISNUMBER(FIND(" ",$D178,FIND(" ",$D178)+1)),MID($D178,FIND(" ",$D178,FIND(" ",$D178)+1)+1,1),""),$D178="Upper Ground", LEFT($D178)&amp;IF(ISNUMBER(FIND(" ",$D178)),MID($D178,FIND(" ",$D178)+1,1),"")&amp;IF(ISNUMBER(FIND(" ",$D178,FIND(" ",$D178)+1)),MID($D178,FIND(" ",$D178,FIND(" ",$D178)+1)+1,1),"")),".0",$E178), " ")</f>
        <v xml:space="preserve"> </v>
      </c>
      <c r="G178" s="144"/>
      <c r="H178" s="144"/>
      <c r="I178" s="144"/>
      <c r="J178" s="144"/>
      <c r="K178" s="144"/>
      <c r="L178" s="149" t="str" cm="1">
        <f t="array" ref="L178">_xlfn.IFNA(
_xlfn.IFS(
AND($F178=" ",$G178=" ",$H178=" "),"Please update all three: Surveyor Room Reference, Establishment Room Reference and Establishment Room Name",
AND(OR($I178="General",$I178="Open plan/ semi-open general",$I178="Fitted",$I178="Light practical (science)",$I178="Light practical (other)",$I178="Heavy practical (workshops)",$I178="Heavy practical (clean)",$I178="Large",$I178="Storage"),$J178=0,$K178=0),"Please update Net Area or Non-net Area",
AND($B178&lt;&gt;"OUT",$J178=0,$I178&lt;&gt;"Non-net",$M178="85% Circulation"),"Net area not recorded for spaces with 85% circulation unusable type",
AND(OR($I178="General",$I178="Open plan/ semi-open general",$I178="Fitted",$I178="Light practical (science)",$I178="Light practical (other)",$I178="Heavy practical (workshops)",$I178="Heavy practical (clean)",$I178="Large",$I178="Storage"),OR($J178=0,ISBLANK($J178))),"Net area not recorded in net spaces",
AND(OR($I178="Non-net",$I178="Outdoor space"),$J178&gt;0),"Net Area Recorded in Non-net space",
AND($I178="General",$J178&gt;90),"This general space is over 90m2, please ensure that this space is entered as separate spaces if it usually used as separate spaces",
AND($I178="Open plan/ semi-open general",$J178&lt;27),"Open plan general space under 27m2",
AND(OR($K178=0,ISBLANK($K178)), $I178="Non-net"),"Non-net area not recorded in non-net space"
),
" ")</f>
        <v xml:space="preserve"> </v>
      </c>
      <c r="M178" s="144"/>
      <c r="N178" s="144"/>
      <c r="O178" s="144"/>
      <c r="P178" s="144"/>
      <c r="Q178" s="144"/>
      <c r="R178" s="171"/>
      <c r="S178" s="147">
        <f>NCA_Calculations!$P$190</f>
        <v>0</v>
      </c>
      <c r="T178" s="147">
        <f>NCA_Calculations!$Q$190</f>
        <v>0</v>
      </c>
      <c r="U178" s="144"/>
      <c r="V178" s="144"/>
      <c r="W178" s="149" t="str" cm="1">
        <f t="array" ref="W178">_xlfn.IFNA(
_xlfn.IFS(
ISBLANK($U178),"Missing space use.",
AND('Establishment details'!$C$14="Secondary",$V178="Classbase"),"Invalid Status type",
AND(OR( $V178="Classbase", $V178="Teaching", $V178="Early years",$V178="SEND resourced"), NOT(ISBLANK($M178))),"Space with status type and unusable type.",
AND($V178= "Classbase",'Establishment details'!$C$22&gt;=10), "Classbase status is only valid in schools with a primary element.",
AND($I178= "Large",$N178 &gt; 3.5), "Large rooms with less than 3.5m height.",
AND(OR($V178="Light practical (science)",$V178="Light practical (science)",$V178="Heavy practical (workshops)", $V178="Heavy practical (clean)"), OR($O178=0,ISBLANK($O178))),"Missing sinks count for light and heavy practical spaces.",
AND($M178 = "Other",ISBLANK($R178)), "Invalid unusable type / missing note for other unusable type."
),
" ")</f>
        <v>Missing space use.</v>
      </c>
    </row>
    <row r="179" spans="2:23" ht="15.75" x14ac:dyDescent="0.25">
      <c r="B179" s="143"/>
      <c r="C179" s="143"/>
      <c r="D179" s="144"/>
      <c r="E179" s="144"/>
      <c r="F179" s="147" t="str" cm="1">
        <f t="array" ref="F179">_xlfn.IFNA(CONCATENATE(_xlfn.IFS($D179="Mezzanine",LEFT($D179,1), $D179="Ground Floor",LEFT($D179,1),$D179="Basment ",LEFT($D179,1), $D179="1st Floor", "0"&amp;LEFT($D179,1), $D179="2nd Floor", "0"&amp;LEFT($D179,1), $D179="3rd Floor", "0"&amp;LEFT($D179,1), $D179="4th Floor", "0"&amp;LEFT($D179,1), $D179="5th Floor", "0"&amp;LEFT($D179,1), $D179="6th Floor", "0"&amp;LEFT($D179,1),$D179="7th Floor", "0"&amp;LEFT($D179,1),$D179="8th Floor", "0"&amp;LEFT($D179,1),$D179="9th Floor", "0"&amp;LEFT($D179,1),$D179="10th Floor", LEFT($D179,2),$D179="11th Floor", LEFT($D179,2),$D179="12th Floor", LEFT($D179,2),$D179="13th Floor", LEFT($D179,2), $D179="Lower Ground", LEFT($D179)&amp;IF(ISNUMBER(FIND(" ",$D179)),MID($D179,FIND(" ",$D179)+1,1),"")&amp;IF(ISNUMBER(FIND(" ",$D179,FIND(" ",$D179)+1)),MID($D179,FIND(" ",$D179,FIND(" ",$D179)+1)+1,1),""),$D179="Upper Ground", LEFT($D179)&amp;IF(ISNUMBER(FIND(" ",$D179)),MID($D179,FIND(" ",$D179)+1,1),"")&amp;IF(ISNUMBER(FIND(" ",$D179,FIND(" ",$D179)+1)),MID($D179,FIND(" ",$D179,FIND(" ",$D179)+1)+1,1),"")),".0",$E179), " ")</f>
        <v xml:space="preserve"> </v>
      </c>
      <c r="G179" s="144"/>
      <c r="H179" s="144"/>
      <c r="I179" s="144"/>
      <c r="J179" s="144"/>
      <c r="K179" s="144"/>
      <c r="L179" s="149" t="str" cm="1">
        <f t="array" ref="L179">_xlfn.IFNA(
_xlfn.IFS(
AND($F179=" ",$G179=" ",$H179=" "),"Please update all three: Surveyor Room Reference, Establishment Room Reference and Establishment Room Name",
AND(OR($I179="General",$I179="Open plan/ semi-open general",$I179="Fitted",$I179="Light practical (science)",$I179="Light practical (other)",$I179="Heavy practical (workshops)",$I179="Heavy practical (clean)",$I179="Large",$I179="Storage"),$J179=0,$K179=0),"Please update Net Area or Non-net Area",
AND($B179&lt;&gt;"OUT",$J179=0,$I179&lt;&gt;"Non-net",$M179="85% Circulation"),"Net area not recorded for spaces with 85% circulation unusable type",
AND(OR($I179="General",$I179="Open plan/ semi-open general",$I179="Fitted",$I179="Light practical (science)",$I179="Light practical (other)",$I179="Heavy practical (workshops)",$I179="Heavy practical (clean)",$I179="Large",$I179="Storage"),OR($J179=0,ISBLANK($J179))),"Net area not recorded in net spaces",
AND(OR($I179="Non-net",$I179="Outdoor space"),$J179&gt;0),"Net Area Recorded in Non-net space",
AND($I179="General",$J179&gt;90),"This general space is over 90m2, please ensure that this space is entered as separate spaces if it usually used as separate spaces",
AND($I179="Open plan/ semi-open general",$J179&lt;27),"Open plan general space under 27m2",
AND(OR($K179=0,ISBLANK($K179)), $I179="Non-net"),"Non-net area not recorded in non-net space"
),
" ")</f>
        <v xml:space="preserve"> </v>
      </c>
      <c r="M179" s="144"/>
      <c r="N179" s="144"/>
      <c r="O179" s="144"/>
      <c r="P179" s="144"/>
      <c r="Q179" s="144"/>
      <c r="R179" s="171"/>
      <c r="S179" s="147">
        <f>NCA_Calculations!$P$191</f>
        <v>0</v>
      </c>
      <c r="T179" s="147">
        <f>NCA_Calculations!$Q$191</f>
        <v>0</v>
      </c>
      <c r="U179" s="144"/>
      <c r="V179" s="144"/>
      <c r="W179" s="149" t="str" cm="1">
        <f t="array" ref="W179">_xlfn.IFNA(
_xlfn.IFS(
ISBLANK($U179),"Missing space use.",
AND('Establishment details'!$C$14="Secondary",$V179="Classbase"),"Invalid Status type",
AND(OR( $V179="Classbase", $V179="Teaching", $V179="Early years",$V179="SEND resourced"), NOT(ISBLANK($M179))),"Space with status type and unusable type.",
AND($V179= "Classbase",'Establishment details'!$C$22&gt;=10), "Classbase status is only valid in schools with a primary element.",
AND($I179= "Large",$N179 &gt; 3.5), "Large rooms with less than 3.5m height.",
AND(OR($V179="Light practical (science)",$V179="Light practical (science)",$V179="Heavy practical (workshops)", $V179="Heavy practical (clean)"), OR($O179=0,ISBLANK($O179))),"Missing sinks count for light and heavy practical spaces.",
AND($M179 = "Other",ISBLANK($R179)), "Invalid unusable type / missing note for other unusable type."
),
" ")</f>
        <v>Missing space use.</v>
      </c>
    </row>
    <row r="180" spans="2:23" ht="15.75" x14ac:dyDescent="0.25">
      <c r="B180" s="143"/>
      <c r="C180" s="143"/>
      <c r="D180" s="144"/>
      <c r="E180" s="144"/>
      <c r="F180" s="147" t="str" cm="1">
        <f t="array" ref="F180">_xlfn.IFNA(CONCATENATE(_xlfn.IFS($D180="Mezzanine",LEFT($D180,1), $D180="Ground Floor",LEFT($D180,1),$D180="Basment ",LEFT($D180,1), $D180="1st Floor", "0"&amp;LEFT($D180,1), $D180="2nd Floor", "0"&amp;LEFT($D180,1), $D180="3rd Floor", "0"&amp;LEFT($D180,1), $D180="4th Floor", "0"&amp;LEFT($D180,1), $D180="5th Floor", "0"&amp;LEFT($D180,1), $D180="6th Floor", "0"&amp;LEFT($D180,1),$D180="7th Floor", "0"&amp;LEFT($D180,1),$D180="8th Floor", "0"&amp;LEFT($D180,1),$D180="9th Floor", "0"&amp;LEFT($D180,1),$D180="10th Floor", LEFT($D180,2),$D180="11th Floor", LEFT($D180,2),$D180="12th Floor", LEFT($D180,2),$D180="13th Floor", LEFT($D180,2), $D180="Lower Ground", LEFT($D180)&amp;IF(ISNUMBER(FIND(" ",$D180)),MID($D180,FIND(" ",$D180)+1,1),"")&amp;IF(ISNUMBER(FIND(" ",$D180,FIND(" ",$D180)+1)),MID($D180,FIND(" ",$D180,FIND(" ",$D180)+1)+1,1),""),$D180="Upper Ground", LEFT($D180)&amp;IF(ISNUMBER(FIND(" ",$D180)),MID($D180,FIND(" ",$D180)+1,1),"")&amp;IF(ISNUMBER(FIND(" ",$D180,FIND(" ",$D180)+1)),MID($D180,FIND(" ",$D180,FIND(" ",$D180)+1)+1,1),"")),".0",$E180), " ")</f>
        <v xml:space="preserve"> </v>
      </c>
      <c r="G180" s="144"/>
      <c r="H180" s="144"/>
      <c r="I180" s="144"/>
      <c r="J180" s="144"/>
      <c r="K180" s="144"/>
      <c r="L180" s="149" t="str" cm="1">
        <f t="array" ref="L180">_xlfn.IFNA(
_xlfn.IFS(
AND($F180=" ",$G180=" ",$H180=" "),"Please update all three: Surveyor Room Reference, Establishment Room Reference and Establishment Room Name",
AND(OR($I180="General",$I180="Open plan/ semi-open general",$I180="Fitted",$I180="Light practical (science)",$I180="Light practical (other)",$I180="Heavy practical (workshops)",$I180="Heavy practical (clean)",$I180="Large",$I180="Storage"),$J180=0,$K180=0),"Please update Net Area or Non-net Area",
AND($B180&lt;&gt;"OUT",$J180=0,$I180&lt;&gt;"Non-net",$M180="85% Circulation"),"Net area not recorded for spaces with 85% circulation unusable type",
AND(OR($I180="General",$I180="Open plan/ semi-open general",$I180="Fitted",$I180="Light practical (science)",$I180="Light practical (other)",$I180="Heavy practical (workshops)",$I180="Heavy practical (clean)",$I180="Large",$I180="Storage"),OR($J180=0,ISBLANK($J180))),"Net area not recorded in net spaces",
AND(OR($I180="Non-net",$I180="Outdoor space"),$J180&gt;0),"Net Area Recorded in Non-net space",
AND($I180="General",$J180&gt;90),"This general space is over 90m2, please ensure that this space is entered as separate spaces if it usually used as separate spaces",
AND($I180="Open plan/ semi-open general",$J180&lt;27),"Open plan general space under 27m2",
AND(OR($K180=0,ISBLANK($K180)), $I180="Non-net"),"Non-net area not recorded in non-net space"
),
" ")</f>
        <v xml:space="preserve"> </v>
      </c>
      <c r="M180" s="144"/>
      <c r="N180" s="144"/>
      <c r="O180" s="144"/>
      <c r="P180" s="144"/>
      <c r="Q180" s="144"/>
      <c r="R180" s="171"/>
      <c r="S180" s="147">
        <f>NCA_Calculations!$P$192</f>
        <v>0</v>
      </c>
      <c r="T180" s="147">
        <f>NCA_Calculations!$Q$192</f>
        <v>0</v>
      </c>
      <c r="U180" s="144"/>
      <c r="V180" s="144"/>
      <c r="W180" s="149" t="str" cm="1">
        <f t="array" ref="W180">_xlfn.IFNA(
_xlfn.IFS(
ISBLANK($U180),"Missing space use.",
AND('Establishment details'!$C$14="Secondary",$V180="Classbase"),"Invalid Status type",
AND(OR( $V180="Classbase", $V180="Teaching", $V180="Early years",$V180="SEND resourced"), NOT(ISBLANK($M180))),"Space with status type and unusable type.",
AND($V180= "Classbase",'Establishment details'!$C$22&gt;=10), "Classbase status is only valid in schools with a primary element.",
AND($I180= "Large",$N180 &gt; 3.5), "Large rooms with less than 3.5m height.",
AND(OR($V180="Light practical (science)",$V180="Light practical (science)",$V180="Heavy practical (workshops)", $V180="Heavy practical (clean)"), OR($O180=0,ISBLANK($O180))),"Missing sinks count for light and heavy practical spaces.",
AND($M180 = "Other",ISBLANK($R180)), "Invalid unusable type / missing note for other unusable type."
),
" ")</f>
        <v>Missing space use.</v>
      </c>
    </row>
    <row r="181" spans="2:23" ht="15.75" x14ac:dyDescent="0.25">
      <c r="B181" s="143"/>
      <c r="C181" s="143"/>
      <c r="D181" s="144"/>
      <c r="E181" s="144"/>
      <c r="F181" s="147" t="str" cm="1">
        <f t="array" ref="F181">_xlfn.IFNA(CONCATENATE(_xlfn.IFS($D181="Mezzanine",LEFT($D181,1), $D181="Ground Floor",LEFT($D181,1),$D181="Basment ",LEFT($D181,1), $D181="1st Floor", "0"&amp;LEFT($D181,1), $D181="2nd Floor", "0"&amp;LEFT($D181,1), $D181="3rd Floor", "0"&amp;LEFT($D181,1), $D181="4th Floor", "0"&amp;LEFT($D181,1), $D181="5th Floor", "0"&amp;LEFT($D181,1), $D181="6th Floor", "0"&amp;LEFT($D181,1),$D181="7th Floor", "0"&amp;LEFT($D181,1),$D181="8th Floor", "0"&amp;LEFT($D181,1),$D181="9th Floor", "0"&amp;LEFT($D181,1),$D181="10th Floor", LEFT($D181,2),$D181="11th Floor", LEFT($D181,2),$D181="12th Floor", LEFT($D181,2),$D181="13th Floor", LEFT($D181,2), $D181="Lower Ground", LEFT($D181)&amp;IF(ISNUMBER(FIND(" ",$D181)),MID($D181,FIND(" ",$D181)+1,1),"")&amp;IF(ISNUMBER(FIND(" ",$D181,FIND(" ",$D181)+1)),MID($D181,FIND(" ",$D181,FIND(" ",$D181)+1)+1,1),""),$D181="Upper Ground", LEFT($D181)&amp;IF(ISNUMBER(FIND(" ",$D181)),MID($D181,FIND(" ",$D181)+1,1),"")&amp;IF(ISNUMBER(FIND(" ",$D181,FIND(" ",$D181)+1)),MID($D181,FIND(" ",$D181,FIND(" ",$D181)+1)+1,1),"")),".0",$E181), " ")</f>
        <v xml:space="preserve"> </v>
      </c>
      <c r="G181" s="144"/>
      <c r="H181" s="144"/>
      <c r="I181" s="144"/>
      <c r="J181" s="144"/>
      <c r="K181" s="144"/>
      <c r="L181" s="149" t="str" cm="1">
        <f t="array" ref="L181">_xlfn.IFNA(
_xlfn.IFS(
AND($F181=" ",$G181=" ",$H181=" "),"Please update all three: Surveyor Room Reference, Establishment Room Reference and Establishment Room Name",
AND(OR($I181="General",$I181="Open plan/ semi-open general",$I181="Fitted",$I181="Light practical (science)",$I181="Light practical (other)",$I181="Heavy practical (workshops)",$I181="Heavy practical (clean)",$I181="Large",$I181="Storage"),$J181=0,$K181=0),"Please update Net Area or Non-net Area",
AND($B181&lt;&gt;"OUT",$J181=0,$I181&lt;&gt;"Non-net",$M181="85% Circulation"),"Net area not recorded for spaces with 85% circulation unusable type",
AND(OR($I181="General",$I181="Open plan/ semi-open general",$I181="Fitted",$I181="Light practical (science)",$I181="Light practical (other)",$I181="Heavy practical (workshops)",$I181="Heavy practical (clean)",$I181="Large",$I181="Storage"),OR($J181=0,ISBLANK($J181))),"Net area not recorded in net spaces",
AND(OR($I181="Non-net",$I181="Outdoor space"),$J181&gt;0),"Net Area Recorded in Non-net space",
AND($I181="General",$J181&gt;90),"This general space is over 90m2, please ensure that this space is entered as separate spaces if it usually used as separate spaces",
AND($I181="Open plan/ semi-open general",$J181&lt;27),"Open plan general space under 27m2",
AND(OR($K181=0,ISBLANK($K181)), $I181="Non-net"),"Non-net area not recorded in non-net space"
),
" ")</f>
        <v xml:space="preserve"> </v>
      </c>
      <c r="M181" s="144"/>
      <c r="N181" s="144"/>
      <c r="O181" s="144"/>
      <c r="P181" s="144"/>
      <c r="Q181" s="144"/>
      <c r="R181" s="171"/>
      <c r="S181" s="147">
        <f>NCA_Calculations!$P$193</f>
        <v>0</v>
      </c>
      <c r="T181" s="147">
        <f>NCA_Calculations!$Q$193</f>
        <v>0</v>
      </c>
      <c r="U181" s="144"/>
      <c r="V181" s="144"/>
      <c r="W181" s="149" t="str" cm="1">
        <f t="array" ref="W181">_xlfn.IFNA(
_xlfn.IFS(
ISBLANK($U181),"Missing space use.",
AND('Establishment details'!$C$14="Secondary",$V181="Classbase"),"Invalid Status type",
AND(OR( $V181="Classbase", $V181="Teaching", $V181="Early years",$V181="SEND resourced"), NOT(ISBLANK($M181))),"Space with status type and unusable type.",
AND($V181= "Classbase",'Establishment details'!$C$22&gt;=10), "Classbase status is only valid in schools with a primary element.",
AND($I181= "Large",$N181 &gt; 3.5), "Large rooms with less than 3.5m height.",
AND(OR($V181="Light practical (science)",$V181="Light practical (science)",$V181="Heavy practical (workshops)", $V181="Heavy practical (clean)"), OR($O181=0,ISBLANK($O181))),"Missing sinks count for light and heavy practical spaces.",
AND($M181 = "Other",ISBLANK($R181)), "Invalid unusable type / missing note for other unusable type."
),
" ")</f>
        <v>Missing space use.</v>
      </c>
    </row>
    <row r="182" spans="2:23" ht="15.75" x14ac:dyDescent="0.25">
      <c r="B182" s="143"/>
      <c r="C182" s="143"/>
      <c r="D182" s="144"/>
      <c r="E182" s="144"/>
      <c r="F182" s="147" t="str" cm="1">
        <f t="array" ref="F182">_xlfn.IFNA(CONCATENATE(_xlfn.IFS($D182="Mezzanine",LEFT($D182,1), $D182="Ground Floor",LEFT($D182,1),$D182="Basment ",LEFT($D182,1), $D182="1st Floor", "0"&amp;LEFT($D182,1), $D182="2nd Floor", "0"&amp;LEFT($D182,1), $D182="3rd Floor", "0"&amp;LEFT($D182,1), $D182="4th Floor", "0"&amp;LEFT($D182,1), $D182="5th Floor", "0"&amp;LEFT($D182,1), $D182="6th Floor", "0"&amp;LEFT($D182,1),$D182="7th Floor", "0"&amp;LEFT($D182,1),$D182="8th Floor", "0"&amp;LEFT($D182,1),$D182="9th Floor", "0"&amp;LEFT($D182,1),$D182="10th Floor", LEFT($D182,2),$D182="11th Floor", LEFT($D182,2),$D182="12th Floor", LEFT($D182,2),$D182="13th Floor", LEFT($D182,2), $D182="Lower Ground", LEFT($D182)&amp;IF(ISNUMBER(FIND(" ",$D182)),MID($D182,FIND(" ",$D182)+1,1),"")&amp;IF(ISNUMBER(FIND(" ",$D182,FIND(" ",$D182)+1)),MID($D182,FIND(" ",$D182,FIND(" ",$D182)+1)+1,1),""),$D182="Upper Ground", LEFT($D182)&amp;IF(ISNUMBER(FIND(" ",$D182)),MID($D182,FIND(" ",$D182)+1,1),"")&amp;IF(ISNUMBER(FIND(" ",$D182,FIND(" ",$D182)+1)),MID($D182,FIND(" ",$D182,FIND(" ",$D182)+1)+1,1),"")),".0",$E182), " ")</f>
        <v xml:space="preserve"> </v>
      </c>
      <c r="G182" s="144"/>
      <c r="H182" s="144"/>
      <c r="I182" s="144"/>
      <c r="J182" s="144"/>
      <c r="K182" s="144"/>
      <c r="L182" s="149" t="str" cm="1">
        <f t="array" ref="L182">_xlfn.IFNA(
_xlfn.IFS(
AND($F182=" ",$G182=" ",$H182=" "),"Please update all three: Surveyor Room Reference, Establishment Room Reference and Establishment Room Name",
AND(OR($I182="General",$I182="Open plan/ semi-open general",$I182="Fitted",$I182="Light practical (science)",$I182="Light practical (other)",$I182="Heavy practical (workshops)",$I182="Heavy practical (clean)",$I182="Large",$I182="Storage"),$J182=0,$K182=0),"Please update Net Area or Non-net Area",
AND($B182&lt;&gt;"OUT",$J182=0,$I182&lt;&gt;"Non-net",$M182="85% Circulation"),"Net area not recorded for spaces with 85% circulation unusable type",
AND(OR($I182="General",$I182="Open plan/ semi-open general",$I182="Fitted",$I182="Light practical (science)",$I182="Light practical (other)",$I182="Heavy practical (workshops)",$I182="Heavy practical (clean)",$I182="Large",$I182="Storage"),OR($J182=0,ISBLANK($J182))),"Net area not recorded in net spaces",
AND(OR($I182="Non-net",$I182="Outdoor space"),$J182&gt;0),"Net Area Recorded in Non-net space",
AND($I182="General",$J182&gt;90),"This general space is over 90m2, please ensure that this space is entered as separate spaces if it usually used as separate spaces",
AND($I182="Open plan/ semi-open general",$J182&lt;27),"Open plan general space under 27m2",
AND(OR($K182=0,ISBLANK($K182)), $I182="Non-net"),"Non-net area not recorded in non-net space"
),
" ")</f>
        <v xml:space="preserve"> </v>
      </c>
      <c r="M182" s="144"/>
      <c r="N182" s="144"/>
      <c r="O182" s="144"/>
      <c r="P182" s="144"/>
      <c r="Q182" s="144"/>
      <c r="R182" s="171"/>
      <c r="S182" s="147">
        <f>NCA_Calculations!$P$194</f>
        <v>0</v>
      </c>
      <c r="T182" s="147">
        <f>NCA_Calculations!$Q$194</f>
        <v>0</v>
      </c>
      <c r="U182" s="144"/>
      <c r="V182" s="144"/>
      <c r="W182" s="149" t="str" cm="1">
        <f t="array" ref="W182">_xlfn.IFNA(
_xlfn.IFS(
ISBLANK($U182),"Missing space use.",
AND('Establishment details'!$C$14="Secondary",$V182="Classbase"),"Invalid Status type",
AND(OR( $V182="Classbase", $V182="Teaching", $V182="Early years",$V182="SEND resourced"), NOT(ISBLANK($M182))),"Space with status type and unusable type.",
AND($V182= "Classbase",'Establishment details'!$C$22&gt;=10), "Classbase status is only valid in schools with a primary element.",
AND($I182= "Large",$N182 &gt; 3.5), "Large rooms with less than 3.5m height.",
AND(OR($V182="Light practical (science)",$V182="Light practical (science)",$V182="Heavy practical (workshops)", $V182="Heavy practical (clean)"), OR($O182=0,ISBLANK($O182))),"Missing sinks count for light and heavy practical spaces.",
AND($M182 = "Other",ISBLANK($R182)), "Invalid unusable type / missing note for other unusable type."
),
" ")</f>
        <v>Missing space use.</v>
      </c>
    </row>
    <row r="183" spans="2:23" ht="15.75" x14ac:dyDescent="0.25">
      <c r="B183" s="143"/>
      <c r="C183" s="143"/>
      <c r="D183" s="144"/>
      <c r="E183" s="144"/>
      <c r="F183" s="147" t="str" cm="1">
        <f t="array" ref="F183">_xlfn.IFNA(CONCATENATE(_xlfn.IFS($D183="Mezzanine",LEFT($D183,1), $D183="Ground Floor",LEFT($D183,1),$D183="Basment ",LEFT($D183,1), $D183="1st Floor", "0"&amp;LEFT($D183,1), $D183="2nd Floor", "0"&amp;LEFT($D183,1), $D183="3rd Floor", "0"&amp;LEFT($D183,1), $D183="4th Floor", "0"&amp;LEFT($D183,1), $D183="5th Floor", "0"&amp;LEFT($D183,1), $D183="6th Floor", "0"&amp;LEFT($D183,1),$D183="7th Floor", "0"&amp;LEFT($D183,1),$D183="8th Floor", "0"&amp;LEFT($D183,1),$D183="9th Floor", "0"&amp;LEFT($D183,1),$D183="10th Floor", LEFT($D183,2),$D183="11th Floor", LEFT($D183,2),$D183="12th Floor", LEFT($D183,2),$D183="13th Floor", LEFT($D183,2), $D183="Lower Ground", LEFT($D183)&amp;IF(ISNUMBER(FIND(" ",$D183)),MID($D183,FIND(" ",$D183)+1,1),"")&amp;IF(ISNUMBER(FIND(" ",$D183,FIND(" ",$D183)+1)),MID($D183,FIND(" ",$D183,FIND(" ",$D183)+1)+1,1),""),$D183="Upper Ground", LEFT($D183)&amp;IF(ISNUMBER(FIND(" ",$D183)),MID($D183,FIND(" ",$D183)+1,1),"")&amp;IF(ISNUMBER(FIND(" ",$D183,FIND(" ",$D183)+1)),MID($D183,FIND(" ",$D183,FIND(" ",$D183)+1)+1,1),"")),".0",$E183), " ")</f>
        <v xml:space="preserve"> </v>
      </c>
      <c r="G183" s="144"/>
      <c r="H183" s="144"/>
      <c r="I183" s="144"/>
      <c r="J183" s="144"/>
      <c r="K183" s="144"/>
      <c r="L183" s="149" t="str" cm="1">
        <f t="array" ref="L183">_xlfn.IFNA(
_xlfn.IFS(
AND($F183=" ",$G183=" ",$H183=" "),"Please update all three: Surveyor Room Reference, Establishment Room Reference and Establishment Room Name",
AND(OR($I183="General",$I183="Open plan/ semi-open general",$I183="Fitted",$I183="Light practical (science)",$I183="Light practical (other)",$I183="Heavy practical (workshops)",$I183="Heavy practical (clean)",$I183="Large",$I183="Storage"),$J183=0,$K183=0),"Please update Net Area or Non-net Area",
AND($B183&lt;&gt;"OUT",$J183=0,$I183&lt;&gt;"Non-net",$M183="85% Circulation"),"Net area not recorded for spaces with 85% circulation unusable type",
AND(OR($I183="General",$I183="Open plan/ semi-open general",$I183="Fitted",$I183="Light practical (science)",$I183="Light practical (other)",$I183="Heavy practical (workshops)",$I183="Heavy practical (clean)",$I183="Large",$I183="Storage"),OR($J183=0,ISBLANK($J183))),"Net area not recorded in net spaces",
AND(OR($I183="Non-net",$I183="Outdoor space"),$J183&gt;0),"Net Area Recorded in Non-net space",
AND($I183="General",$J183&gt;90),"This general space is over 90m2, please ensure that this space is entered as separate spaces if it usually used as separate spaces",
AND($I183="Open plan/ semi-open general",$J183&lt;27),"Open plan general space under 27m2",
AND(OR($K183=0,ISBLANK($K183)), $I183="Non-net"),"Non-net area not recorded in non-net space"
),
" ")</f>
        <v xml:space="preserve"> </v>
      </c>
      <c r="M183" s="144"/>
      <c r="N183" s="144"/>
      <c r="O183" s="144"/>
      <c r="P183" s="144"/>
      <c r="Q183" s="144"/>
      <c r="R183" s="171"/>
      <c r="S183" s="147">
        <f>NCA_Calculations!$P$195</f>
        <v>0</v>
      </c>
      <c r="T183" s="147">
        <f>NCA_Calculations!$Q$195</f>
        <v>0</v>
      </c>
      <c r="U183" s="144"/>
      <c r="V183" s="144"/>
      <c r="W183" s="149" t="str" cm="1">
        <f t="array" ref="W183">_xlfn.IFNA(
_xlfn.IFS(
ISBLANK($U183),"Missing space use.",
AND('Establishment details'!$C$14="Secondary",$V183="Classbase"),"Invalid Status type",
AND(OR( $V183="Classbase", $V183="Teaching", $V183="Early years",$V183="SEND resourced"), NOT(ISBLANK($M183))),"Space with status type and unusable type.",
AND($V183= "Classbase",'Establishment details'!$C$22&gt;=10), "Classbase status is only valid in schools with a primary element.",
AND($I183= "Large",$N183 &gt; 3.5), "Large rooms with less than 3.5m height.",
AND(OR($V183="Light practical (science)",$V183="Light practical (science)",$V183="Heavy practical (workshops)", $V183="Heavy practical (clean)"), OR($O183=0,ISBLANK($O183))),"Missing sinks count for light and heavy practical spaces.",
AND($M183 = "Other",ISBLANK($R183)), "Invalid unusable type / missing note for other unusable type."
),
" ")</f>
        <v>Missing space use.</v>
      </c>
    </row>
    <row r="184" spans="2:23" ht="15.75" x14ac:dyDescent="0.25">
      <c r="B184" s="143"/>
      <c r="C184" s="143"/>
      <c r="D184" s="144"/>
      <c r="E184" s="144"/>
      <c r="F184" s="147" t="str" cm="1">
        <f t="array" ref="F184">_xlfn.IFNA(CONCATENATE(_xlfn.IFS($D184="Mezzanine",LEFT($D184,1), $D184="Ground Floor",LEFT($D184,1),$D184="Basment ",LEFT($D184,1), $D184="1st Floor", "0"&amp;LEFT($D184,1), $D184="2nd Floor", "0"&amp;LEFT($D184,1), $D184="3rd Floor", "0"&amp;LEFT($D184,1), $D184="4th Floor", "0"&amp;LEFT($D184,1), $D184="5th Floor", "0"&amp;LEFT($D184,1), $D184="6th Floor", "0"&amp;LEFT($D184,1),$D184="7th Floor", "0"&amp;LEFT($D184,1),$D184="8th Floor", "0"&amp;LEFT($D184,1),$D184="9th Floor", "0"&amp;LEFT($D184,1),$D184="10th Floor", LEFT($D184,2),$D184="11th Floor", LEFT($D184,2),$D184="12th Floor", LEFT($D184,2),$D184="13th Floor", LEFT($D184,2), $D184="Lower Ground", LEFT($D184)&amp;IF(ISNUMBER(FIND(" ",$D184)),MID($D184,FIND(" ",$D184)+1,1),"")&amp;IF(ISNUMBER(FIND(" ",$D184,FIND(" ",$D184)+1)),MID($D184,FIND(" ",$D184,FIND(" ",$D184)+1)+1,1),""),$D184="Upper Ground", LEFT($D184)&amp;IF(ISNUMBER(FIND(" ",$D184)),MID($D184,FIND(" ",$D184)+1,1),"")&amp;IF(ISNUMBER(FIND(" ",$D184,FIND(" ",$D184)+1)),MID($D184,FIND(" ",$D184,FIND(" ",$D184)+1)+1,1),"")),".0",$E184), " ")</f>
        <v xml:space="preserve"> </v>
      </c>
      <c r="G184" s="144"/>
      <c r="H184" s="144"/>
      <c r="I184" s="144"/>
      <c r="J184" s="144"/>
      <c r="K184" s="144"/>
      <c r="L184" s="149" t="str" cm="1">
        <f t="array" ref="L184">_xlfn.IFNA(
_xlfn.IFS(
AND($F184=" ",$G184=" ",$H184=" "),"Please update all three: Surveyor Room Reference, Establishment Room Reference and Establishment Room Name",
AND(OR($I184="General",$I184="Open plan/ semi-open general",$I184="Fitted",$I184="Light practical (science)",$I184="Light practical (other)",$I184="Heavy practical (workshops)",$I184="Heavy practical (clean)",$I184="Large",$I184="Storage"),$J184=0,$K184=0),"Please update Net Area or Non-net Area",
AND($B184&lt;&gt;"OUT",$J184=0,$I184&lt;&gt;"Non-net",$M184="85% Circulation"),"Net area not recorded for spaces with 85% circulation unusable type",
AND(OR($I184="General",$I184="Open plan/ semi-open general",$I184="Fitted",$I184="Light practical (science)",$I184="Light practical (other)",$I184="Heavy practical (workshops)",$I184="Heavy practical (clean)",$I184="Large",$I184="Storage"),OR($J184=0,ISBLANK($J184))),"Net area not recorded in net spaces",
AND(OR($I184="Non-net",$I184="Outdoor space"),$J184&gt;0),"Net Area Recorded in Non-net space",
AND($I184="General",$J184&gt;90),"This general space is over 90m2, please ensure that this space is entered as separate spaces if it usually used as separate spaces",
AND($I184="Open plan/ semi-open general",$J184&lt;27),"Open plan general space under 27m2",
AND(OR($K184=0,ISBLANK($K184)), $I184="Non-net"),"Non-net area not recorded in non-net space"
),
" ")</f>
        <v xml:space="preserve"> </v>
      </c>
      <c r="M184" s="144"/>
      <c r="N184" s="144"/>
      <c r="O184" s="144"/>
      <c r="P184" s="144"/>
      <c r="Q184" s="144"/>
      <c r="R184" s="171"/>
      <c r="S184" s="147">
        <f>NCA_Calculations!$P$196</f>
        <v>0</v>
      </c>
      <c r="T184" s="147">
        <f>NCA_Calculations!$Q$196</f>
        <v>0</v>
      </c>
      <c r="U184" s="144"/>
      <c r="V184" s="144"/>
      <c r="W184" s="149" t="str" cm="1">
        <f t="array" ref="W184">_xlfn.IFNA(
_xlfn.IFS(
ISBLANK($U184),"Missing space use.",
AND('Establishment details'!$C$14="Secondary",$V184="Classbase"),"Invalid Status type",
AND(OR( $V184="Classbase", $V184="Teaching", $V184="Early years",$V184="SEND resourced"), NOT(ISBLANK($M184))),"Space with status type and unusable type.",
AND($V184= "Classbase",'Establishment details'!$C$22&gt;=10), "Classbase status is only valid in schools with a primary element.",
AND($I184= "Large",$N184 &gt; 3.5), "Large rooms with less than 3.5m height.",
AND(OR($V184="Light practical (science)",$V184="Light practical (science)",$V184="Heavy practical (workshops)", $V184="Heavy practical (clean)"), OR($O184=0,ISBLANK($O184))),"Missing sinks count for light and heavy practical spaces.",
AND($M184 = "Other",ISBLANK($R184)), "Invalid unusable type / missing note for other unusable type."
),
" ")</f>
        <v>Missing space use.</v>
      </c>
    </row>
    <row r="185" spans="2:23" ht="15.75" x14ac:dyDescent="0.25">
      <c r="B185" s="143"/>
      <c r="C185" s="143"/>
      <c r="D185" s="144"/>
      <c r="E185" s="144"/>
      <c r="F185" s="147" t="str" cm="1">
        <f t="array" ref="F185">_xlfn.IFNA(CONCATENATE(_xlfn.IFS($D185="Mezzanine",LEFT($D185,1), $D185="Ground Floor",LEFT($D185,1),$D185="Basment ",LEFT($D185,1), $D185="1st Floor", "0"&amp;LEFT($D185,1), $D185="2nd Floor", "0"&amp;LEFT($D185,1), $D185="3rd Floor", "0"&amp;LEFT($D185,1), $D185="4th Floor", "0"&amp;LEFT($D185,1), $D185="5th Floor", "0"&amp;LEFT($D185,1), $D185="6th Floor", "0"&amp;LEFT($D185,1),$D185="7th Floor", "0"&amp;LEFT($D185,1),$D185="8th Floor", "0"&amp;LEFT($D185,1),$D185="9th Floor", "0"&amp;LEFT($D185,1),$D185="10th Floor", LEFT($D185,2),$D185="11th Floor", LEFT($D185,2),$D185="12th Floor", LEFT($D185,2),$D185="13th Floor", LEFT($D185,2), $D185="Lower Ground", LEFT($D185)&amp;IF(ISNUMBER(FIND(" ",$D185)),MID($D185,FIND(" ",$D185)+1,1),"")&amp;IF(ISNUMBER(FIND(" ",$D185,FIND(" ",$D185)+1)),MID($D185,FIND(" ",$D185,FIND(" ",$D185)+1)+1,1),""),$D185="Upper Ground", LEFT($D185)&amp;IF(ISNUMBER(FIND(" ",$D185)),MID($D185,FIND(" ",$D185)+1,1),"")&amp;IF(ISNUMBER(FIND(" ",$D185,FIND(" ",$D185)+1)),MID($D185,FIND(" ",$D185,FIND(" ",$D185)+1)+1,1),"")),".0",$E185), " ")</f>
        <v xml:space="preserve"> </v>
      </c>
      <c r="G185" s="144"/>
      <c r="H185" s="144"/>
      <c r="I185" s="144"/>
      <c r="J185" s="144"/>
      <c r="K185" s="144"/>
      <c r="L185" s="149" t="str" cm="1">
        <f t="array" ref="L185">_xlfn.IFNA(
_xlfn.IFS(
AND($F185=" ",$G185=" ",$H185=" "),"Please update all three: Surveyor Room Reference, Establishment Room Reference and Establishment Room Name",
AND(OR($I185="General",$I185="Open plan/ semi-open general",$I185="Fitted",$I185="Light practical (science)",$I185="Light practical (other)",$I185="Heavy practical (workshops)",$I185="Heavy practical (clean)",$I185="Large",$I185="Storage"),$J185=0,$K185=0),"Please update Net Area or Non-net Area",
AND($B185&lt;&gt;"OUT",$J185=0,$I185&lt;&gt;"Non-net",$M185="85% Circulation"),"Net area not recorded for spaces with 85% circulation unusable type",
AND(OR($I185="General",$I185="Open plan/ semi-open general",$I185="Fitted",$I185="Light practical (science)",$I185="Light practical (other)",$I185="Heavy practical (workshops)",$I185="Heavy practical (clean)",$I185="Large",$I185="Storage"),OR($J185=0,ISBLANK($J185))),"Net area not recorded in net spaces",
AND(OR($I185="Non-net",$I185="Outdoor space"),$J185&gt;0),"Net Area Recorded in Non-net space",
AND($I185="General",$J185&gt;90),"This general space is over 90m2, please ensure that this space is entered as separate spaces if it usually used as separate spaces",
AND($I185="Open plan/ semi-open general",$J185&lt;27),"Open plan general space under 27m2",
AND(OR($K185=0,ISBLANK($K185)), $I185="Non-net"),"Non-net area not recorded in non-net space"
),
" ")</f>
        <v xml:space="preserve"> </v>
      </c>
      <c r="M185" s="144"/>
      <c r="N185" s="144"/>
      <c r="O185" s="144"/>
      <c r="P185" s="144"/>
      <c r="Q185" s="144"/>
      <c r="R185" s="171"/>
      <c r="S185" s="147">
        <f>NCA_Calculations!$P$197</f>
        <v>0</v>
      </c>
      <c r="T185" s="147">
        <f>NCA_Calculations!$Q$197</f>
        <v>0</v>
      </c>
      <c r="U185" s="144"/>
      <c r="V185" s="144"/>
      <c r="W185" s="149" t="str" cm="1">
        <f t="array" ref="W185">_xlfn.IFNA(
_xlfn.IFS(
ISBLANK($U185),"Missing space use.",
AND('Establishment details'!$C$14="Secondary",$V185="Classbase"),"Invalid Status type",
AND(OR( $V185="Classbase", $V185="Teaching", $V185="Early years",$V185="SEND resourced"), NOT(ISBLANK($M185))),"Space with status type and unusable type.",
AND($V185= "Classbase",'Establishment details'!$C$22&gt;=10), "Classbase status is only valid in schools with a primary element.",
AND($I185= "Large",$N185 &gt; 3.5), "Large rooms with less than 3.5m height.",
AND(OR($V185="Light practical (science)",$V185="Light practical (science)",$V185="Heavy practical (workshops)", $V185="Heavy practical (clean)"), OR($O185=0,ISBLANK($O185))),"Missing sinks count for light and heavy practical spaces.",
AND($M185 = "Other",ISBLANK($R185)), "Invalid unusable type / missing note for other unusable type."
),
" ")</f>
        <v>Missing space use.</v>
      </c>
    </row>
    <row r="186" spans="2:23" ht="15.75" x14ac:dyDescent="0.25">
      <c r="B186" s="143"/>
      <c r="C186" s="143"/>
      <c r="D186" s="144"/>
      <c r="E186" s="144"/>
      <c r="F186" s="147" t="str" cm="1">
        <f t="array" ref="F186">_xlfn.IFNA(CONCATENATE(_xlfn.IFS($D186="Mezzanine",LEFT($D186,1), $D186="Ground Floor",LEFT($D186,1),$D186="Basment ",LEFT($D186,1), $D186="1st Floor", "0"&amp;LEFT($D186,1), $D186="2nd Floor", "0"&amp;LEFT($D186,1), $D186="3rd Floor", "0"&amp;LEFT($D186,1), $D186="4th Floor", "0"&amp;LEFT($D186,1), $D186="5th Floor", "0"&amp;LEFT($D186,1), $D186="6th Floor", "0"&amp;LEFT($D186,1),$D186="7th Floor", "0"&amp;LEFT($D186,1),$D186="8th Floor", "0"&amp;LEFT($D186,1),$D186="9th Floor", "0"&amp;LEFT($D186,1),$D186="10th Floor", LEFT($D186,2),$D186="11th Floor", LEFT($D186,2),$D186="12th Floor", LEFT($D186,2),$D186="13th Floor", LEFT($D186,2), $D186="Lower Ground", LEFT($D186)&amp;IF(ISNUMBER(FIND(" ",$D186)),MID($D186,FIND(" ",$D186)+1,1),"")&amp;IF(ISNUMBER(FIND(" ",$D186,FIND(" ",$D186)+1)),MID($D186,FIND(" ",$D186,FIND(" ",$D186)+1)+1,1),""),$D186="Upper Ground", LEFT($D186)&amp;IF(ISNUMBER(FIND(" ",$D186)),MID($D186,FIND(" ",$D186)+1,1),"")&amp;IF(ISNUMBER(FIND(" ",$D186,FIND(" ",$D186)+1)),MID($D186,FIND(" ",$D186,FIND(" ",$D186)+1)+1,1),"")),".0",$E186), " ")</f>
        <v xml:space="preserve"> </v>
      </c>
      <c r="G186" s="144"/>
      <c r="H186" s="144"/>
      <c r="I186" s="144"/>
      <c r="J186" s="144"/>
      <c r="K186" s="144"/>
      <c r="L186" s="149" t="str" cm="1">
        <f t="array" ref="L186">_xlfn.IFNA(
_xlfn.IFS(
AND($F186=" ",$G186=" ",$H186=" "),"Please update all three: Surveyor Room Reference, Establishment Room Reference and Establishment Room Name",
AND(OR($I186="General",$I186="Open plan/ semi-open general",$I186="Fitted",$I186="Light practical (science)",$I186="Light practical (other)",$I186="Heavy practical (workshops)",$I186="Heavy practical (clean)",$I186="Large",$I186="Storage"),$J186=0,$K186=0),"Please update Net Area or Non-net Area",
AND($B186&lt;&gt;"OUT",$J186=0,$I186&lt;&gt;"Non-net",$M186="85% Circulation"),"Net area not recorded for spaces with 85% circulation unusable type",
AND(OR($I186="General",$I186="Open plan/ semi-open general",$I186="Fitted",$I186="Light practical (science)",$I186="Light practical (other)",$I186="Heavy practical (workshops)",$I186="Heavy practical (clean)",$I186="Large",$I186="Storage"),OR($J186=0,ISBLANK($J186))),"Net area not recorded in net spaces",
AND(OR($I186="Non-net",$I186="Outdoor space"),$J186&gt;0),"Net Area Recorded in Non-net space",
AND($I186="General",$J186&gt;90),"This general space is over 90m2, please ensure that this space is entered as separate spaces if it usually used as separate spaces",
AND($I186="Open plan/ semi-open general",$J186&lt;27),"Open plan general space under 27m2",
AND(OR($K186=0,ISBLANK($K186)), $I186="Non-net"),"Non-net area not recorded in non-net space"
),
" ")</f>
        <v xml:space="preserve"> </v>
      </c>
      <c r="M186" s="144"/>
      <c r="N186" s="144"/>
      <c r="O186" s="144"/>
      <c r="P186" s="144"/>
      <c r="Q186" s="144"/>
      <c r="R186" s="171"/>
      <c r="S186" s="147">
        <f>NCA_Calculations!$P$198</f>
        <v>0</v>
      </c>
      <c r="T186" s="147">
        <f>NCA_Calculations!$Q$198</f>
        <v>0</v>
      </c>
      <c r="U186" s="144"/>
      <c r="V186" s="144"/>
      <c r="W186" s="149" t="str" cm="1">
        <f t="array" ref="W186">_xlfn.IFNA(
_xlfn.IFS(
ISBLANK($U186),"Missing space use.",
AND('Establishment details'!$C$14="Secondary",$V186="Classbase"),"Invalid Status type",
AND(OR( $V186="Classbase", $V186="Teaching", $V186="Early years",$V186="SEND resourced"), NOT(ISBLANK($M186))),"Space with status type and unusable type.",
AND($V186= "Classbase",'Establishment details'!$C$22&gt;=10), "Classbase status is only valid in schools with a primary element.",
AND($I186= "Large",$N186 &gt; 3.5), "Large rooms with less than 3.5m height.",
AND(OR($V186="Light practical (science)",$V186="Light practical (science)",$V186="Heavy practical (workshops)", $V186="Heavy practical (clean)"), OR($O186=0,ISBLANK($O186))),"Missing sinks count for light and heavy practical spaces.",
AND($M186 = "Other",ISBLANK($R186)), "Invalid unusable type / missing note for other unusable type."
),
" ")</f>
        <v>Missing space use.</v>
      </c>
    </row>
    <row r="187" spans="2:23" ht="15.75" x14ac:dyDescent="0.25">
      <c r="B187" s="143"/>
      <c r="C187" s="143"/>
      <c r="D187" s="144"/>
      <c r="E187" s="144"/>
      <c r="F187" s="147" t="str" cm="1">
        <f t="array" ref="F187">_xlfn.IFNA(CONCATENATE(_xlfn.IFS($D187="Mezzanine",LEFT($D187,1), $D187="Ground Floor",LEFT($D187,1),$D187="Basment ",LEFT($D187,1), $D187="1st Floor", "0"&amp;LEFT($D187,1), $D187="2nd Floor", "0"&amp;LEFT($D187,1), $D187="3rd Floor", "0"&amp;LEFT($D187,1), $D187="4th Floor", "0"&amp;LEFT($D187,1), $D187="5th Floor", "0"&amp;LEFT($D187,1), $D187="6th Floor", "0"&amp;LEFT($D187,1),$D187="7th Floor", "0"&amp;LEFT($D187,1),$D187="8th Floor", "0"&amp;LEFT($D187,1),$D187="9th Floor", "0"&amp;LEFT($D187,1),$D187="10th Floor", LEFT($D187,2),$D187="11th Floor", LEFT($D187,2),$D187="12th Floor", LEFT($D187,2),$D187="13th Floor", LEFT($D187,2), $D187="Lower Ground", LEFT($D187)&amp;IF(ISNUMBER(FIND(" ",$D187)),MID($D187,FIND(" ",$D187)+1,1),"")&amp;IF(ISNUMBER(FIND(" ",$D187,FIND(" ",$D187)+1)),MID($D187,FIND(" ",$D187,FIND(" ",$D187)+1)+1,1),""),$D187="Upper Ground", LEFT($D187)&amp;IF(ISNUMBER(FIND(" ",$D187)),MID($D187,FIND(" ",$D187)+1,1),"")&amp;IF(ISNUMBER(FIND(" ",$D187,FIND(" ",$D187)+1)),MID($D187,FIND(" ",$D187,FIND(" ",$D187)+1)+1,1),"")),".0",$E187), " ")</f>
        <v xml:space="preserve"> </v>
      </c>
      <c r="G187" s="144"/>
      <c r="H187" s="144"/>
      <c r="I187" s="144"/>
      <c r="J187" s="144"/>
      <c r="K187" s="144"/>
      <c r="L187" s="149" t="str" cm="1">
        <f t="array" ref="L187">_xlfn.IFNA(
_xlfn.IFS(
AND($F187=" ",$G187=" ",$H187=" "),"Please update all three: Surveyor Room Reference, Establishment Room Reference and Establishment Room Name",
AND(OR($I187="General",$I187="Open plan/ semi-open general",$I187="Fitted",$I187="Light practical (science)",$I187="Light practical (other)",$I187="Heavy practical (workshops)",$I187="Heavy practical (clean)",$I187="Large",$I187="Storage"),$J187=0,$K187=0),"Please update Net Area or Non-net Area",
AND($B187&lt;&gt;"OUT",$J187=0,$I187&lt;&gt;"Non-net",$M187="85% Circulation"),"Net area not recorded for spaces with 85% circulation unusable type",
AND(OR($I187="General",$I187="Open plan/ semi-open general",$I187="Fitted",$I187="Light practical (science)",$I187="Light practical (other)",$I187="Heavy practical (workshops)",$I187="Heavy practical (clean)",$I187="Large",$I187="Storage"),OR($J187=0,ISBLANK($J187))),"Net area not recorded in net spaces",
AND(OR($I187="Non-net",$I187="Outdoor space"),$J187&gt;0),"Net Area Recorded in Non-net space",
AND($I187="General",$J187&gt;90),"This general space is over 90m2, please ensure that this space is entered as separate spaces if it usually used as separate spaces",
AND($I187="Open plan/ semi-open general",$J187&lt;27),"Open plan general space under 27m2",
AND(OR($K187=0,ISBLANK($K187)), $I187="Non-net"),"Non-net area not recorded in non-net space"
),
" ")</f>
        <v xml:space="preserve"> </v>
      </c>
      <c r="M187" s="144"/>
      <c r="N187" s="144"/>
      <c r="O187" s="144"/>
      <c r="P187" s="144"/>
      <c r="Q187" s="144"/>
      <c r="R187" s="171"/>
      <c r="S187" s="147">
        <f>NCA_Calculations!$P$199</f>
        <v>0</v>
      </c>
      <c r="T187" s="147">
        <f>NCA_Calculations!$Q$199</f>
        <v>0</v>
      </c>
      <c r="U187" s="144"/>
      <c r="V187" s="144"/>
      <c r="W187" s="149" t="str" cm="1">
        <f t="array" ref="W187">_xlfn.IFNA(
_xlfn.IFS(
ISBLANK($U187),"Missing space use.",
AND('Establishment details'!$C$14="Secondary",$V187="Classbase"),"Invalid Status type",
AND(OR( $V187="Classbase", $V187="Teaching", $V187="Early years",$V187="SEND resourced"), NOT(ISBLANK($M187))),"Space with status type and unusable type.",
AND($V187= "Classbase",'Establishment details'!$C$22&gt;=10), "Classbase status is only valid in schools with a primary element.",
AND($I187= "Large",$N187 &gt; 3.5), "Large rooms with less than 3.5m height.",
AND(OR($V187="Light practical (science)",$V187="Light practical (science)",$V187="Heavy practical (workshops)", $V187="Heavy practical (clean)"), OR($O187=0,ISBLANK($O187))),"Missing sinks count for light and heavy practical spaces.",
AND($M187 = "Other",ISBLANK($R187)), "Invalid unusable type / missing note for other unusable type."
),
" ")</f>
        <v>Missing space use.</v>
      </c>
    </row>
    <row r="188" spans="2:23" ht="15.75" x14ac:dyDescent="0.25">
      <c r="B188" s="143"/>
      <c r="C188" s="143"/>
      <c r="D188" s="144"/>
      <c r="E188" s="144"/>
      <c r="F188" s="147" t="str" cm="1">
        <f t="array" ref="F188">_xlfn.IFNA(CONCATENATE(_xlfn.IFS($D188="Mezzanine",LEFT($D188,1), $D188="Ground Floor",LEFT($D188,1),$D188="Basment ",LEFT($D188,1), $D188="1st Floor", "0"&amp;LEFT($D188,1), $D188="2nd Floor", "0"&amp;LEFT($D188,1), $D188="3rd Floor", "0"&amp;LEFT($D188,1), $D188="4th Floor", "0"&amp;LEFT($D188,1), $D188="5th Floor", "0"&amp;LEFT($D188,1), $D188="6th Floor", "0"&amp;LEFT($D188,1),$D188="7th Floor", "0"&amp;LEFT($D188,1),$D188="8th Floor", "0"&amp;LEFT($D188,1),$D188="9th Floor", "0"&amp;LEFT($D188,1),$D188="10th Floor", LEFT($D188,2),$D188="11th Floor", LEFT($D188,2),$D188="12th Floor", LEFT($D188,2),$D188="13th Floor", LEFT($D188,2), $D188="Lower Ground", LEFT($D188)&amp;IF(ISNUMBER(FIND(" ",$D188)),MID($D188,FIND(" ",$D188)+1,1),"")&amp;IF(ISNUMBER(FIND(" ",$D188,FIND(" ",$D188)+1)),MID($D188,FIND(" ",$D188,FIND(" ",$D188)+1)+1,1),""),$D188="Upper Ground", LEFT($D188)&amp;IF(ISNUMBER(FIND(" ",$D188)),MID($D188,FIND(" ",$D188)+1,1),"")&amp;IF(ISNUMBER(FIND(" ",$D188,FIND(" ",$D188)+1)),MID($D188,FIND(" ",$D188,FIND(" ",$D188)+1)+1,1),"")),".0",$E188), " ")</f>
        <v xml:space="preserve"> </v>
      </c>
      <c r="G188" s="144"/>
      <c r="H188" s="144"/>
      <c r="I188" s="144"/>
      <c r="J188" s="144"/>
      <c r="K188" s="144"/>
      <c r="L188" s="149" t="str" cm="1">
        <f t="array" ref="L188">_xlfn.IFNA(
_xlfn.IFS(
AND($F188=" ",$G188=" ",$H188=" "),"Please update all three: Surveyor Room Reference, Establishment Room Reference and Establishment Room Name",
AND(OR($I188="General",$I188="Open plan/ semi-open general",$I188="Fitted",$I188="Light practical (science)",$I188="Light practical (other)",$I188="Heavy practical (workshops)",$I188="Heavy practical (clean)",$I188="Large",$I188="Storage"),$J188=0,$K188=0),"Please update Net Area or Non-net Area",
AND($B188&lt;&gt;"OUT",$J188=0,$I188&lt;&gt;"Non-net",$M188="85% Circulation"),"Net area not recorded for spaces with 85% circulation unusable type",
AND(OR($I188="General",$I188="Open plan/ semi-open general",$I188="Fitted",$I188="Light practical (science)",$I188="Light practical (other)",$I188="Heavy practical (workshops)",$I188="Heavy practical (clean)",$I188="Large",$I188="Storage"),OR($J188=0,ISBLANK($J188))),"Net area not recorded in net spaces",
AND(OR($I188="Non-net",$I188="Outdoor space"),$J188&gt;0),"Net Area Recorded in Non-net space",
AND($I188="General",$J188&gt;90),"This general space is over 90m2, please ensure that this space is entered as separate spaces if it usually used as separate spaces",
AND($I188="Open plan/ semi-open general",$J188&lt;27),"Open plan general space under 27m2",
AND(OR($K188=0,ISBLANK($K188)), $I188="Non-net"),"Non-net area not recorded in non-net space"
),
" ")</f>
        <v xml:space="preserve"> </v>
      </c>
      <c r="M188" s="144"/>
      <c r="N188" s="144"/>
      <c r="O188" s="144"/>
      <c r="P188" s="144"/>
      <c r="Q188" s="144"/>
      <c r="R188" s="171"/>
      <c r="S188" s="147">
        <f>NCA_Calculations!$P$200</f>
        <v>0</v>
      </c>
      <c r="T188" s="147">
        <f>NCA_Calculations!$Q$200</f>
        <v>0</v>
      </c>
      <c r="U188" s="144"/>
      <c r="V188" s="144"/>
      <c r="W188" s="149" t="str" cm="1">
        <f t="array" ref="W188">_xlfn.IFNA(
_xlfn.IFS(
ISBLANK($U188),"Missing space use.",
AND('Establishment details'!$C$14="Secondary",$V188="Classbase"),"Invalid Status type",
AND(OR( $V188="Classbase", $V188="Teaching", $V188="Early years",$V188="SEND resourced"), NOT(ISBLANK($M188))),"Space with status type and unusable type.",
AND($V188= "Classbase",'Establishment details'!$C$22&gt;=10), "Classbase status is only valid in schools with a primary element.",
AND($I188= "Large",$N188 &gt; 3.5), "Large rooms with less than 3.5m height.",
AND(OR($V188="Light practical (science)",$V188="Light practical (science)",$V188="Heavy practical (workshops)", $V188="Heavy practical (clean)"), OR($O188=0,ISBLANK($O188))),"Missing sinks count for light and heavy practical spaces.",
AND($M188 = "Other",ISBLANK($R188)), "Invalid unusable type / missing note for other unusable type."
),
" ")</f>
        <v>Missing space use.</v>
      </c>
    </row>
    <row r="189" spans="2:23" ht="15.75" x14ac:dyDescent="0.25">
      <c r="B189" s="143"/>
      <c r="C189" s="143"/>
      <c r="D189" s="144"/>
      <c r="E189" s="144"/>
      <c r="F189" s="147" t="str" cm="1">
        <f t="array" ref="F189">_xlfn.IFNA(CONCATENATE(_xlfn.IFS($D189="Mezzanine",LEFT($D189,1), $D189="Ground Floor",LEFT($D189,1),$D189="Basment ",LEFT($D189,1), $D189="1st Floor", "0"&amp;LEFT($D189,1), $D189="2nd Floor", "0"&amp;LEFT($D189,1), $D189="3rd Floor", "0"&amp;LEFT($D189,1), $D189="4th Floor", "0"&amp;LEFT($D189,1), $D189="5th Floor", "0"&amp;LEFT($D189,1), $D189="6th Floor", "0"&amp;LEFT($D189,1),$D189="7th Floor", "0"&amp;LEFT($D189,1),$D189="8th Floor", "0"&amp;LEFT($D189,1),$D189="9th Floor", "0"&amp;LEFT($D189,1),$D189="10th Floor", LEFT($D189,2),$D189="11th Floor", LEFT($D189,2),$D189="12th Floor", LEFT($D189,2),$D189="13th Floor", LEFT($D189,2), $D189="Lower Ground", LEFT($D189)&amp;IF(ISNUMBER(FIND(" ",$D189)),MID($D189,FIND(" ",$D189)+1,1),"")&amp;IF(ISNUMBER(FIND(" ",$D189,FIND(" ",$D189)+1)),MID($D189,FIND(" ",$D189,FIND(" ",$D189)+1)+1,1),""),$D189="Upper Ground", LEFT($D189)&amp;IF(ISNUMBER(FIND(" ",$D189)),MID($D189,FIND(" ",$D189)+1,1),"")&amp;IF(ISNUMBER(FIND(" ",$D189,FIND(" ",$D189)+1)),MID($D189,FIND(" ",$D189,FIND(" ",$D189)+1)+1,1),"")),".0",$E189), " ")</f>
        <v xml:space="preserve"> </v>
      </c>
      <c r="G189" s="144"/>
      <c r="H189" s="144"/>
      <c r="I189" s="144"/>
      <c r="J189" s="144"/>
      <c r="K189" s="144"/>
      <c r="L189" s="149" t="str" cm="1">
        <f t="array" ref="L189">_xlfn.IFNA(
_xlfn.IFS(
AND($F189=" ",$G189=" ",$H189=" "),"Please update all three: Surveyor Room Reference, Establishment Room Reference and Establishment Room Name",
AND(OR($I189="General",$I189="Open plan/ semi-open general",$I189="Fitted",$I189="Light practical (science)",$I189="Light practical (other)",$I189="Heavy practical (workshops)",$I189="Heavy practical (clean)",$I189="Large",$I189="Storage"),$J189=0,$K189=0),"Please update Net Area or Non-net Area",
AND($B189&lt;&gt;"OUT",$J189=0,$I189&lt;&gt;"Non-net",$M189="85% Circulation"),"Net area not recorded for spaces with 85% circulation unusable type",
AND(OR($I189="General",$I189="Open plan/ semi-open general",$I189="Fitted",$I189="Light practical (science)",$I189="Light practical (other)",$I189="Heavy practical (workshops)",$I189="Heavy practical (clean)",$I189="Large",$I189="Storage"),OR($J189=0,ISBLANK($J189))),"Net area not recorded in net spaces",
AND(OR($I189="Non-net",$I189="Outdoor space"),$J189&gt;0),"Net Area Recorded in Non-net space",
AND($I189="General",$J189&gt;90),"This general space is over 90m2, please ensure that this space is entered as separate spaces if it usually used as separate spaces",
AND($I189="Open plan/ semi-open general",$J189&lt;27),"Open plan general space under 27m2",
AND(OR($K189=0,ISBLANK($K189)), $I189="Non-net"),"Non-net area not recorded in non-net space"
),
" ")</f>
        <v xml:space="preserve"> </v>
      </c>
      <c r="M189" s="144"/>
      <c r="N189" s="144"/>
      <c r="O189" s="144"/>
      <c r="P189" s="144"/>
      <c r="Q189" s="144"/>
      <c r="R189" s="171"/>
      <c r="S189" s="147">
        <f>NCA_Calculations!$P$201</f>
        <v>0</v>
      </c>
      <c r="T189" s="147">
        <f>NCA_Calculations!$Q$201</f>
        <v>0</v>
      </c>
      <c r="U189" s="144"/>
      <c r="V189" s="144"/>
      <c r="W189" s="149" t="str" cm="1">
        <f t="array" ref="W189">_xlfn.IFNA(
_xlfn.IFS(
ISBLANK($U189),"Missing space use.",
AND('Establishment details'!$C$14="Secondary",$V189="Classbase"),"Invalid Status type",
AND(OR( $V189="Classbase", $V189="Teaching", $V189="Early years",$V189="SEND resourced"), NOT(ISBLANK($M189))),"Space with status type and unusable type.",
AND($V189= "Classbase",'Establishment details'!$C$22&gt;=10), "Classbase status is only valid in schools with a primary element.",
AND($I189= "Large",$N189 &gt; 3.5), "Large rooms with less than 3.5m height.",
AND(OR($V189="Light practical (science)",$V189="Light practical (science)",$V189="Heavy practical (workshops)", $V189="Heavy practical (clean)"), OR($O189=0,ISBLANK($O189))),"Missing sinks count for light and heavy practical spaces.",
AND($M189 = "Other",ISBLANK($R189)), "Invalid unusable type / missing note for other unusable type."
),
" ")</f>
        <v>Missing space use.</v>
      </c>
    </row>
    <row r="190" spans="2:23" ht="15.75" x14ac:dyDescent="0.25">
      <c r="B190" s="143"/>
      <c r="C190" s="143"/>
      <c r="D190" s="144"/>
      <c r="E190" s="144"/>
      <c r="F190" s="147" t="str" cm="1">
        <f t="array" ref="F190">_xlfn.IFNA(CONCATENATE(_xlfn.IFS($D190="Mezzanine",LEFT($D190,1), $D190="Ground Floor",LEFT($D190,1),$D190="Basment ",LEFT($D190,1), $D190="1st Floor", "0"&amp;LEFT($D190,1), $D190="2nd Floor", "0"&amp;LEFT($D190,1), $D190="3rd Floor", "0"&amp;LEFT($D190,1), $D190="4th Floor", "0"&amp;LEFT($D190,1), $D190="5th Floor", "0"&amp;LEFT($D190,1), $D190="6th Floor", "0"&amp;LEFT($D190,1),$D190="7th Floor", "0"&amp;LEFT($D190,1),$D190="8th Floor", "0"&amp;LEFT($D190,1),$D190="9th Floor", "0"&amp;LEFT($D190,1),$D190="10th Floor", LEFT($D190,2),$D190="11th Floor", LEFT($D190,2),$D190="12th Floor", LEFT($D190,2),$D190="13th Floor", LEFT($D190,2), $D190="Lower Ground", LEFT($D190)&amp;IF(ISNUMBER(FIND(" ",$D190)),MID($D190,FIND(" ",$D190)+1,1),"")&amp;IF(ISNUMBER(FIND(" ",$D190,FIND(" ",$D190)+1)),MID($D190,FIND(" ",$D190,FIND(" ",$D190)+1)+1,1),""),$D190="Upper Ground", LEFT($D190)&amp;IF(ISNUMBER(FIND(" ",$D190)),MID($D190,FIND(" ",$D190)+1,1),"")&amp;IF(ISNUMBER(FIND(" ",$D190,FIND(" ",$D190)+1)),MID($D190,FIND(" ",$D190,FIND(" ",$D190)+1)+1,1),"")),".0",$E190), " ")</f>
        <v xml:space="preserve"> </v>
      </c>
      <c r="G190" s="144"/>
      <c r="H190" s="144"/>
      <c r="I190" s="144"/>
      <c r="J190" s="144"/>
      <c r="K190" s="144"/>
      <c r="L190" s="149" t="str" cm="1">
        <f t="array" ref="L190">_xlfn.IFNA(
_xlfn.IFS(
AND($F190=" ",$G190=" ",$H190=" "),"Please update all three: Surveyor Room Reference, Establishment Room Reference and Establishment Room Name",
AND(OR($I190="General",$I190="Open plan/ semi-open general",$I190="Fitted",$I190="Light practical (science)",$I190="Light practical (other)",$I190="Heavy practical (workshops)",$I190="Heavy practical (clean)",$I190="Large",$I190="Storage"),$J190=0,$K190=0),"Please update Net Area or Non-net Area",
AND($B190&lt;&gt;"OUT",$J190=0,$I190&lt;&gt;"Non-net",$M190="85% Circulation"),"Net area not recorded for spaces with 85% circulation unusable type",
AND(OR($I190="General",$I190="Open plan/ semi-open general",$I190="Fitted",$I190="Light practical (science)",$I190="Light practical (other)",$I190="Heavy practical (workshops)",$I190="Heavy practical (clean)",$I190="Large",$I190="Storage"),OR($J190=0,ISBLANK($J190))),"Net area not recorded in net spaces",
AND(OR($I190="Non-net",$I190="Outdoor space"),$J190&gt;0),"Net Area Recorded in Non-net space",
AND($I190="General",$J190&gt;90),"This general space is over 90m2, please ensure that this space is entered as separate spaces if it usually used as separate spaces",
AND($I190="Open plan/ semi-open general",$J190&lt;27),"Open plan general space under 27m2",
AND(OR($K190=0,ISBLANK($K190)), $I190="Non-net"),"Non-net area not recorded in non-net space"
),
" ")</f>
        <v xml:space="preserve"> </v>
      </c>
      <c r="M190" s="144"/>
      <c r="N190" s="144"/>
      <c r="O190" s="144"/>
      <c r="P190" s="144"/>
      <c r="Q190" s="144"/>
      <c r="R190" s="171"/>
      <c r="S190" s="147">
        <f>NCA_Calculations!$P$202</f>
        <v>0</v>
      </c>
      <c r="T190" s="147">
        <f>NCA_Calculations!$Q$202</f>
        <v>0</v>
      </c>
      <c r="U190" s="144"/>
      <c r="V190" s="144"/>
      <c r="W190" s="149" t="str" cm="1">
        <f t="array" ref="W190">_xlfn.IFNA(
_xlfn.IFS(
ISBLANK($U190),"Missing space use.",
AND('Establishment details'!$C$14="Secondary",$V190="Classbase"),"Invalid Status type",
AND(OR( $V190="Classbase", $V190="Teaching", $V190="Early years",$V190="SEND resourced"), NOT(ISBLANK($M190))),"Space with status type and unusable type.",
AND($V190= "Classbase",'Establishment details'!$C$22&gt;=10), "Classbase status is only valid in schools with a primary element.",
AND($I190= "Large",$N190 &gt; 3.5), "Large rooms with less than 3.5m height.",
AND(OR($V190="Light practical (science)",$V190="Light practical (science)",$V190="Heavy practical (workshops)", $V190="Heavy practical (clean)"), OR($O190=0,ISBLANK($O190))),"Missing sinks count for light and heavy practical spaces.",
AND($M190 = "Other",ISBLANK($R190)), "Invalid unusable type / missing note for other unusable type."
),
" ")</f>
        <v>Missing space use.</v>
      </c>
    </row>
    <row r="191" spans="2:23" ht="15.75" x14ac:dyDescent="0.25">
      <c r="B191" s="143"/>
      <c r="C191" s="143"/>
      <c r="D191" s="144"/>
      <c r="E191" s="144"/>
      <c r="F191" s="147" t="str" cm="1">
        <f t="array" ref="F191">_xlfn.IFNA(CONCATENATE(_xlfn.IFS($D191="Mezzanine",LEFT($D191,1), $D191="Ground Floor",LEFT($D191,1),$D191="Basment ",LEFT($D191,1), $D191="1st Floor", "0"&amp;LEFT($D191,1), $D191="2nd Floor", "0"&amp;LEFT($D191,1), $D191="3rd Floor", "0"&amp;LEFT($D191,1), $D191="4th Floor", "0"&amp;LEFT($D191,1), $D191="5th Floor", "0"&amp;LEFT($D191,1), $D191="6th Floor", "0"&amp;LEFT($D191,1),$D191="7th Floor", "0"&amp;LEFT($D191,1),$D191="8th Floor", "0"&amp;LEFT($D191,1),$D191="9th Floor", "0"&amp;LEFT($D191,1),$D191="10th Floor", LEFT($D191,2),$D191="11th Floor", LEFT($D191,2),$D191="12th Floor", LEFT($D191,2),$D191="13th Floor", LEFT($D191,2), $D191="Lower Ground", LEFT($D191)&amp;IF(ISNUMBER(FIND(" ",$D191)),MID($D191,FIND(" ",$D191)+1,1),"")&amp;IF(ISNUMBER(FIND(" ",$D191,FIND(" ",$D191)+1)),MID($D191,FIND(" ",$D191,FIND(" ",$D191)+1)+1,1),""),$D191="Upper Ground", LEFT($D191)&amp;IF(ISNUMBER(FIND(" ",$D191)),MID($D191,FIND(" ",$D191)+1,1),"")&amp;IF(ISNUMBER(FIND(" ",$D191,FIND(" ",$D191)+1)),MID($D191,FIND(" ",$D191,FIND(" ",$D191)+1)+1,1),"")),".0",$E191), " ")</f>
        <v xml:space="preserve"> </v>
      </c>
      <c r="G191" s="144"/>
      <c r="H191" s="144"/>
      <c r="I191" s="144"/>
      <c r="J191" s="144"/>
      <c r="K191" s="144"/>
      <c r="L191" s="149" t="str" cm="1">
        <f t="array" ref="L191">_xlfn.IFNA(
_xlfn.IFS(
AND($F191=" ",$G191=" ",$H191=" "),"Please update all three: Surveyor Room Reference, Establishment Room Reference and Establishment Room Name",
AND(OR($I191="General",$I191="Open plan/ semi-open general",$I191="Fitted",$I191="Light practical (science)",$I191="Light practical (other)",$I191="Heavy practical (workshops)",$I191="Heavy practical (clean)",$I191="Large",$I191="Storage"),$J191=0,$K191=0),"Please update Net Area or Non-net Area",
AND($B191&lt;&gt;"OUT",$J191=0,$I191&lt;&gt;"Non-net",$M191="85% Circulation"),"Net area not recorded for spaces with 85% circulation unusable type",
AND(OR($I191="General",$I191="Open plan/ semi-open general",$I191="Fitted",$I191="Light practical (science)",$I191="Light practical (other)",$I191="Heavy practical (workshops)",$I191="Heavy practical (clean)",$I191="Large",$I191="Storage"),OR($J191=0,ISBLANK($J191))),"Net area not recorded in net spaces",
AND(OR($I191="Non-net",$I191="Outdoor space"),$J191&gt;0),"Net Area Recorded in Non-net space",
AND($I191="General",$J191&gt;90),"This general space is over 90m2, please ensure that this space is entered as separate spaces if it usually used as separate spaces",
AND($I191="Open plan/ semi-open general",$J191&lt;27),"Open plan general space under 27m2",
AND(OR($K191=0,ISBLANK($K191)), $I191="Non-net"),"Non-net area not recorded in non-net space"
),
" ")</f>
        <v xml:space="preserve"> </v>
      </c>
      <c r="M191" s="144"/>
      <c r="N191" s="144"/>
      <c r="O191" s="144"/>
      <c r="P191" s="144"/>
      <c r="Q191" s="144"/>
      <c r="R191" s="171"/>
      <c r="S191" s="147">
        <f>NCA_Calculations!$P$203</f>
        <v>0</v>
      </c>
      <c r="T191" s="147">
        <f>NCA_Calculations!$Q$203</f>
        <v>0</v>
      </c>
      <c r="U191" s="144"/>
      <c r="V191" s="144"/>
      <c r="W191" s="149" t="str" cm="1">
        <f t="array" ref="W191">_xlfn.IFNA(
_xlfn.IFS(
ISBLANK($U191),"Missing space use.",
AND('Establishment details'!$C$14="Secondary",$V191="Classbase"),"Invalid Status type",
AND(OR( $V191="Classbase", $V191="Teaching", $V191="Early years",$V191="SEND resourced"), NOT(ISBLANK($M191))),"Space with status type and unusable type.",
AND($V191= "Classbase",'Establishment details'!$C$22&gt;=10), "Classbase status is only valid in schools with a primary element.",
AND($I191= "Large",$N191 &gt; 3.5), "Large rooms with less than 3.5m height.",
AND(OR($V191="Light practical (science)",$V191="Light practical (science)",$V191="Heavy practical (workshops)", $V191="Heavy practical (clean)"), OR($O191=0,ISBLANK($O191))),"Missing sinks count for light and heavy practical spaces.",
AND($M191 = "Other",ISBLANK($R191)), "Invalid unusable type / missing note for other unusable type."
),
" ")</f>
        <v>Missing space use.</v>
      </c>
    </row>
    <row r="192" spans="2:23" ht="15.75" x14ac:dyDescent="0.25">
      <c r="B192" s="143"/>
      <c r="C192" s="143"/>
      <c r="D192" s="144"/>
      <c r="E192" s="144"/>
      <c r="F192" s="147" t="str" cm="1">
        <f t="array" ref="F192">_xlfn.IFNA(CONCATENATE(_xlfn.IFS($D192="Mezzanine",LEFT($D192,1), $D192="Ground Floor",LEFT($D192,1),$D192="Basment ",LEFT($D192,1), $D192="1st Floor", "0"&amp;LEFT($D192,1), $D192="2nd Floor", "0"&amp;LEFT($D192,1), $D192="3rd Floor", "0"&amp;LEFT($D192,1), $D192="4th Floor", "0"&amp;LEFT($D192,1), $D192="5th Floor", "0"&amp;LEFT($D192,1), $D192="6th Floor", "0"&amp;LEFT($D192,1),$D192="7th Floor", "0"&amp;LEFT($D192,1),$D192="8th Floor", "0"&amp;LEFT($D192,1),$D192="9th Floor", "0"&amp;LEFT($D192,1),$D192="10th Floor", LEFT($D192,2),$D192="11th Floor", LEFT($D192,2),$D192="12th Floor", LEFT($D192,2),$D192="13th Floor", LEFT($D192,2), $D192="Lower Ground", LEFT($D192)&amp;IF(ISNUMBER(FIND(" ",$D192)),MID($D192,FIND(" ",$D192)+1,1),"")&amp;IF(ISNUMBER(FIND(" ",$D192,FIND(" ",$D192)+1)),MID($D192,FIND(" ",$D192,FIND(" ",$D192)+1)+1,1),""),$D192="Upper Ground", LEFT($D192)&amp;IF(ISNUMBER(FIND(" ",$D192)),MID($D192,FIND(" ",$D192)+1,1),"")&amp;IF(ISNUMBER(FIND(" ",$D192,FIND(" ",$D192)+1)),MID($D192,FIND(" ",$D192,FIND(" ",$D192)+1)+1,1),"")),".0",$E192), " ")</f>
        <v xml:space="preserve"> </v>
      </c>
      <c r="G192" s="144"/>
      <c r="H192" s="144"/>
      <c r="I192" s="144"/>
      <c r="J192" s="144"/>
      <c r="K192" s="144"/>
      <c r="L192" s="149" t="str" cm="1">
        <f t="array" ref="L192">_xlfn.IFNA(
_xlfn.IFS(
AND($F192=" ",$G192=" ",$H192=" "),"Please update all three: Surveyor Room Reference, Establishment Room Reference and Establishment Room Name",
AND(OR($I192="General",$I192="Open plan/ semi-open general",$I192="Fitted",$I192="Light practical (science)",$I192="Light practical (other)",$I192="Heavy practical (workshops)",$I192="Heavy practical (clean)",$I192="Large",$I192="Storage"),$J192=0,$K192=0),"Please update Net Area or Non-net Area",
AND($B192&lt;&gt;"OUT",$J192=0,$I192&lt;&gt;"Non-net",$M192="85% Circulation"),"Net area not recorded for spaces with 85% circulation unusable type",
AND(OR($I192="General",$I192="Open plan/ semi-open general",$I192="Fitted",$I192="Light practical (science)",$I192="Light practical (other)",$I192="Heavy practical (workshops)",$I192="Heavy practical (clean)",$I192="Large",$I192="Storage"),OR($J192=0,ISBLANK($J192))),"Net area not recorded in net spaces",
AND(OR($I192="Non-net",$I192="Outdoor space"),$J192&gt;0),"Net Area Recorded in Non-net space",
AND($I192="General",$J192&gt;90),"This general space is over 90m2, please ensure that this space is entered as separate spaces if it usually used as separate spaces",
AND($I192="Open plan/ semi-open general",$J192&lt;27),"Open plan general space under 27m2",
AND(OR($K192=0,ISBLANK($K192)), $I192="Non-net"),"Non-net area not recorded in non-net space"
),
" ")</f>
        <v xml:space="preserve"> </v>
      </c>
      <c r="M192" s="144"/>
      <c r="N192" s="144"/>
      <c r="O192" s="144"/>
      <c r="P192" s="144"/>
      <c r="Q192" s="144"/>
      <c r="R192" s="171"/>
      <c r="S192" s="147">
        <f>NCA_Calculations!$P$204</f>
        <v>0</v>
      </c>
      <c r="T192" s="147">
        <f>NCA_Calculations!$Q$204</f>
        <v>0</v>
      </c>
      <c r="U192" s="144"/>
      <c r="V192" s="144"/>
      <c r="W192" s="149" t="str" cm="1">
        <f t="array" ref="W192">_xlfn.IFNA(
_xlfn.IFS(
ISBLANK($U192),"Missing space use.",
AND('Establishment details'!$C$14="Secondary",$V192="Classbase"),"Invalid Status type",
AND(OR( $V192="Classbase", $V192="Teaching", $V192="Early years",$V192="SEND resourced"), NOT(ISBLANK($M192))),"Space with status type and unusable type.",
AND($V192= "Classbase",'Establishment details'!$C$22&gt;=10), "Classbase status is only valid in schools with a primary element.",
AND($I192= "Large",$N192 &gt; 3.5), "Large rooms with less than 3.5m height.",
AND(OR($V192="Light practical (science)",$V192="Light practical (science)",$V192="Heavy practical (workshops)", $V192="Heavy practical (clean)"), OR($O192=0,ISBLANK($O192))),"Missing sinks count for light and heavy practical spaces.",
AND($M192 = "Other",ISBLANK($R192)), "Invalid unusable type / missing note for other unusable type."
),
" ")</f>
        <v>Missing space use.</v>
      </c>
    </row>
    <row r="193" spans="2:23" ht="15.75" x14ac:dyDescent="0.25">
      <c r="B193" s="143"/>
      <c r="C193" s="143"/>
      <c r="D193" s="144"/>
      <c r="E193" s="144"/>
      <c r="F193" s="147" t="str" cm="1">
        <f t="array" ref="F193">_xlfn.IFNA(CONCATENATE(_xlfn.IFS($D193="Mezzanine",LEFT($D193,1), $D193="Ground Floor",LEFT($D193,1),$D193="Basment ",LEFT($D193,1), $D193="1st Floor", "0"&amp;LEFT($D193,1), $D193="2nd Floor", "0"&amp;LEFT($D193,1), $D193="3rd Floor", "0"&amp;LEFT($D193,1), $D193="4th Floor", "0"&amp;LEFT($D193,1), $D193="5th Floor", "0"&amp;LEFT($D193,1), $D193="6th Floor", "0"&amp;LEFT($D193,1),$D193="7th Floor", "0"&amp;LEFT($D193,1),$D193="8th Floor", "0"&amp;LEFT($D193,1),$D193="9th Floor", "0"&amp;LEFT($D193,1),$D193="10th Floor", LEFT($D193,2),$D193="11th Floor", LEFT($D193,2),$D193="12th Floor", LEFT($D193,2),$D193="13th Floor", LEFT($D193,2), $D193="Lower Ground", LEFT($D193)&amp;IF(ISNUMBER(FIND(" ",$D193)),MID($D193,FIND(" ",$D193)+1,1),"")&amp;IF(ISNUMBER(FIND(" ",$D193,FIND(" ",$D193)+1)),MID($D193,FIND(" ",$D193,FIND(" ",$D193)+1)+1,1),""),$D193="Upper Ground", LEFT($D193)&amp;IF(ISNUMBER(FIND(" ",$D193)),MID($D193,FIND(" ",$D193)+1,1),"")&amp;IF(ISNUMBER(FIND(" ",$D193,FIND(" ",$D193)+1)),MID($D193,FIND(" ",$D193,FIND(" ",$D193)+1)+1,1),"")),".0",$E193), " ")</f>
        <v xml:space="preserve"> </v>
      </c>
      <c r="G193" s="144"/>
      <c r="H193" s="144"/>
      <c r="I193" s="144"/>
      <c r="J193" s="144"/>
      <c r="K193" s="144"/>
      <c r="L193" s="149" t="str" cm="1">
        <f t="array" ref="L193">_xlfn.IFNA(
_xlfn.IFS(
AND($F193=" ",$G193=" ",$H193=" "),"Please update all three: Surveyor Room Reference, Establishment Room Reference and Establishment Room Name",
AND(OR($I193="General",$I193="Open plan/ semi-open general",$I193="Fitted",$I193="Light practical (science)",$I193="Light practical (other)",$I193="Heavy practical (workshops)",$I193="Heavy practical (clean)",$I193="Large",$I193="Storage"),$J193=0,$K193=0),"Please update Net Area or Non-net Area",
AND($B193&lt;&gt;"OUT",$J193=0,$I193&lt;&gt;"Non-net",$M193="85% Circulation"),"Net area not recorded for spaces with 85% circulation unusable type",
AND(OR($I193="General",$I193="Open plan/ semi-open general",$I193="Fitted",$I193="Light practical (science)",$I193="Light practical (other)",$I193="Heavy practical (workshops)",$I193="Heavy practical (clean)",$I193="Large",$I193="Storage"),OR($J193=0,ISBLANK($J193))),"Net area not recorded in net spaces",
AND(OR($I193="Non-net",$I193="Outdoor space"),$J193&gt;0),"Net Area Recorded in Non-net space",
AND($I193="General",$J193&gt;90),"This general space is over 90m2, please ensure that this space is entered as separate spaces if it usually used as separate spaces",
AND($I193="Open plan/ semi-open general",$J193&lt;27),"Open plan general space under 27m2",
AND(OR($K193=0,ISBLANK($K193)), $I193="Non-net"),"Non-net area not recorded in non-net space"
),
" ")</f>
        <v xml:space="preserve"> </v>
      </c>
      <c r="M193" s="144"/>
      <c r="N193" s="144"/>
      <c r="O193" s="144"/>
      <c r="P193" s="144"/>
      <c r="Q193" s="144"/>
      <c r="R193" s="171"/>
      <c r="S193" s="147">
        <f>NCA_Calculations!$P$205</f>
        <v>0</v>
      </c>
      <c r="T193" s="147">
        <f>NCA_Calculations!$Q$205</f>
        <v>0</v>
      </c>
      <c r="U193" s="144"/>
      <c r="V193" s="144"/>
      <c r="W193" s="149" t="str" cm="1">
        <f t="array" ref="W193">_xlfn.IFNA(
_xlfn.IFS(
ISBLANK($U193),"Missing space use.",
AND('Establishment details'!$C$14="Secondary",$V193="Classbase"),"Invalid Status type",
AND(OR( $V193="Classbase", $V193="Teaching", $V193="Early years",$V193="SEND resourced"), NOT(ISBLANK($M193))),"Space with status type and unusable type.",
AND($V193= "Classbase",'Establishment details'!$C$22&gt;=10), "Classbase status is only valid in schools with a primary element.",
AND($I193= "Large",$N193 &gt; 3.5), "Large rooms with less than 3.5m height.",
AND(OR($V193="Light practical (science)",$V193="Light practical (science)",$V193="Heavy practical (workshops)", $V193="Heavy practical (clean)"), OR($O193=0,ISBLANK($O193))),"Missing sinks count for light and heavy practical spaces.",
AND($M193 = "Other",ISBLANK($R193)), "Invalid unusable type / missing note for other unusable type."
),
" ")</f>
        <v>Missing space use.</v>
      </c>
    </row>
    <row r="194" spans="2:23" ht="15.75" x14ac:dyDescent="0.25">
      <c r="B194" s="143"/>
      <c r="C194" s="143"/>
      <c r="D194" s="144"/>
      <c r="E194" s="144"/>
      <c r="F194" s="147" t="str" cm="1">
        <f t="array" ref="F194">_xlfn.IFNA(CONCATENATE(_xlfn.IFS($D194="Mezzanine",LEFT($D194,1), $D194="Ground Floor",LEFT($D194,1),$D194="Basment ",LEFT($D194,1), $D194="1st Floor", "0"&amp;LEFT($D194,1), $D194="2nd Floor", "0"&amp;LEFT($D194,1), $D194="3rd Floor", "0"&amp;LEFT($D194,1), $D194="4th Floor", "0"&amp;LEFT($D194,1), $D194="5th Floor", "0"&amp;LEFT($D194,1), $D194="6th Floor", "0"&amp;LEFT($D194,1),$D194="7th Floor", "0"&amp;LEFT($D194,1),$D194="8th Floor", "0"&amp;LEFT($D194,1),$D194="9th Floor", "0"&amp;LEFT($D194,1),$D194="10th Floor", LEFT($D194,2),$D194="11th Floor", LEFT($D194,2),$D194="12th Floor", LEFT($D194,2),$D194="13th Floor", LEFT($D194,2), $D194="Lower Ground", LEFT($D194)&amp;IF(ISNUMBER(FIND(" ",$D194)),MID($D194,FIND(" ",$D194)+1,1),"")&amp;IF(ISNUMBER(FIND(" ",$D194,FIND(" ",$D194)+1)),MID($D194,FIND(" ",$D194,FIND(" ",$D194)+1)+1,1),""),$D194="Upper Ground", LEFT($D194)&amp;IF(ISNUMBER(FIND(" ",$D194)),MID($D194,FIND(" ",$D194)+1,1),"")&amp;IF(ISNUMBER(FIND(" ",$D194,FIND(" ",$D194)+1)),MID($D194,FIND(" ",$D194,FIND(" ",$D194)+1)+1,1),"")),".0",$E194), " ")</f>
        <v xml:space="preserve"> </v>
      </c>
      <c r="G194" s="144"/>
      <c r="H194" s="144"/>
      <c r="I194" s="144"/>
      <c r="J194" s="144"/>
      <c r="K194" s="144"/>
      <c r="L194" s="149" t="str" cm="1">
        <f t="array" ref="L194">_xlfn.IFNA(
_xlfn.IFS(
AND($F194=" ",$G194=" ",$H194=" "),"Please update all three: Surveyor Room Reference, Establishment Room Reference and Establishment Room Name",
AND(OR($I194="General",$I194="Open plan/ semi-open general",$I194="Fitted",$I194="Light practical (science)",$I194="Light practical (other)",$I194="Heavy practical (workshops)",$I194="Heavy practical (clean)",$I194="Large",$I194="Storage"),$J194=0,$K194=0),"Please update Net Area or Non-net Area",
AND($B194&lt;&gt;"OUT",$J194=0,$I194&lt;&gt;"Non-net",$M194="85% Circulation"),"Net area not recorded for spaces with 85% circulation unusable type",
AND(OR($I194="General",$I194="Open plan/ semi-open general",$I194="Fitted",$I194="Light practical (science)",$I194="Light practical (other)",$I194="Heavy practical (workshops)",$I194="Heavy practical (clean)",$I194="Large",$I194="Storage"),OR($J194=0,ISBLANK($J194))),"Net area not recorded in net spaces",
AND(OR($I194="Non-net",$I194="Outdoor space"),$J194&gt;0),"Net Area Recorded in Non-net space",
AND($I194="General",$J194&gt;90),"This general space is over 90m2, please ensure that this space is entered as separate spaces if it usually used as separate spaces",
AND($I194="Open plan/ semi-open general",$J194&lt;27),"Open plan general space under 27m2",
AND(OR($K194=0,ISBLANK($K194)), $I194="Non-net"),"Non-net area not recorded in non-net space"
),
" ")</f>
        <v xml:space="preserve"> </v>
      </c>
      <c r="M194" s="144"/>
      <c r="N194" s="144"/>
      <c r="O194" s="144"/>
      <c r="P194" s="144"/>
      <c r="Q194" s="144"/>
      <c r="R194" s="171"/>
      <c r="S194" s="147">
        <f>NCA_Calculations!$P$206</f>
        <v>0</v>
      </c>
      <c r="T194" s="147">
        <f>NCA_Calculations!$Q$206</f>
        <v>0</v>
      </c>
      <c r="U194" s="144"/>
      <c r="V194" s="144"/>
      <c r="W194" s="149" t="str" cm="1">
        <f t="array" ref="W194">_xlfn.IFNA(
_xlfn.IFS(
ISBLANK($U194),"Missing space use.",
AND('Establishment details'!$C$14="Secondary",$V194="Classbase"),"Invalid Status type",
AND(OR( $V194="Classbase", $V194="Teaching", $V194="Early years",$V194="SEND resourced"), NOT(ISBLANK($M194))),"Space with status type and unusable type.",
AND($V194= "Classbase",'Establishment details'!$C$22&gt;=10), "Classbase status is only valid in schools with a primary element.",
AND($I194= "Large",$N194 &gt; 3.5), "Large rooms with less than 3.5m height.",
AND(OR($V194="Light practical (science)",$V194="Light practical (science)",$V194="Heavy practical (workshops)", $V194="Heavy practical (clean)"), OR($O194=0,ISBLANK($O194))),"Missing sinks count for light and heavy practical spaces.",
AND($M194 = "Other",ISBLANK($R194)), "Invalid unusable type / missing note for other unusable type."
),
" ")</f>
        <v>Missing space use.</v>
      </c>
    </row>
    <row r="195" spans="2:23" ht="15.75" x14ac:dyDescent="0.25">
      <c r="B195" s="143"/>
      <c r="C195" s="143"/>
      <c r="D195" s="144"/>
      <c r="E195" s="144"/>
      <c r="F195" s="147" t="str" cm="1">
        <f t="array" ref="F195">_xlfn.IFNA(CONCATENATE(_xlfn.IFS($D195="Mezzanine",LEFT($D195,1), $D195="Ground Floor",LEFT($D195,1),$D195="Basment ",LEFT($D195,1), $D195="1st Floor", "0"&amp;LEFT($D195,1), $D195="2nd Floor", "0"&amp;LEFT($D195,1), $D195="3rd Floor", "0"&amp;LEFT($D195,1), $D195="4th Floor", "0"&amp;LEFT($D195,1), $D195="5th Floor", "0"&amp;LEFT($D195,1), $D195="6th Floor", "0"&amp;LEFT($D195,1),$D195="7th Floor", "0"&amp;LEFT($D195,1),$D195="8th Floor", "0"&amp;LEFT($D195,1),$D195="9th Floor", "0"&amp;LEFT($D195,1),$D195="10th Floor", LEFT($D195,2),$D195="11th Floor", LEFT($D195,2),$D195="12th Floor", LEFT($D195,2),$D195="13th Floor", LEFT($D195,2), $D195="Lower Ground", LEFT($D195)&amp;IF(ISNUMBER(FIND(" ",$D195)),MID($D195,FIND(" ",$D195)+1,1),"")&amp;IF(ISNUMBER(FIND(" ",$D195,FIND(" ",$D195)+1)),MID($D195,FIND(" ",$D195,FIND(" ",$D195)+1)+1,1),""),$D195="Upper Ground", LEFT($D195)&amp;IF(ISNUMBER(FIND(" ",$D195)),MID($D195,FIND(" ",$D195)+1,1),"")&amp;IF(ISNUMBER(FIND(" ",$D195,FIND(" ",$D195)+1)),MID($D195,FIND(" ",$D195,FIND(" ",$D195)+1)+1,1),"")),".0",$E195), " ")</f>
        <v xml:space="preserve"> </v>
      </c>
      <c r="G195" s="144"/>
      <c r="H195" s="144"/>
      <c r="I195" s="144"/>
      <c r="J195" s="144"/>
      <c r="K195" s="144"/>
      <c r="L195" s="149" t="str" cm="1">
        <f t="array" ref="L195">_xlfn.IFNA(
_xlfn.IFS(
AND($F195=" ",$G195=" ",$H195=" "),"Please update all three: Surveyor Room Reference, Establishment Room Reference and Establishment Room Name",
AND(OR($I195="General",$I195="Open plan/ semi-open general",$I195="Fitted",$I195="Light practical (science)",$I195="Light practical (other)",$I195="Heavy practical (workshops)",$I195="Heavy practical (clean)",$I195="Large",$I195="Storage"),$J195=0,$K195=0),"Please update Net Area or Non-net Area",
AND($B195&lt;&gt;"OUT",$J195=0,$I195&lt;&gt;"Non-net",$M195="85% Circulation"),"Net area not recorded for spaces with 85% circulation unusable type",
AND(OR($I195="General",$I195="Open plan/ semi-open general",$I195="Fitted",$I195="Light practical (science)",$I195="Light practical (other)",$I195="Heavy practical (workshops)",$I195="Heavy practical (clean)",$I195="Large",$I195="Storage"),OR($J195=0,ISBLANK($J195))),"Net area not recorded in net spaces",
AND(OR($I195="Non-net",$I195="Outdoor space"),$J195&gt;0),"Net Area Recorded in Non-net space",
AND($I195="General",$J195&gt;90),"This general space is over 90m2, please ensure that this space is entered as separate spaces if it usually used as separate spaces",
AND($I195="Open plan/ semi-open general",$J195&lt;27),"Open plan general space under 27m2",
AND(OR($K195=0,ISBLANK($K195)), $I195="Non-net"),"Non-net area not recorded in non-net space"
),
" ")</f>
        <v xml:space="preserve"> </v>
      </c>
      <c r="M195" s="144"/>
      <c r="N195" s="144"/>
      <c r="O195" s="144"/>
      <c r="P195" s="144"/>
      <c r="Q195" s="144"/>
      <c r="R195" s="171"/>
      <c r="S195" s="147">
        <f>NCA_Calculations!$P$207</f>
        <v>0</v>
      </c>
      <c r="T195" s="147">
        <f>NCA_Calculations!$Q$207</f>
        <v>0</v>
      </c>
      <c r="U195" s="144"/>
      <c r="V195" s="144"/>
      <c r="W195" s="149" t="str" cm="1">
        <f t="array" ref="W195">_xlfn.IFNA(
_xlfn.IFS(
ISBLANK($U195),"Missing space use.",
AND('Establishment details'!$C$14="Secondary",$V195="Classbase"),"Invalid Status type",
AND(OR( $V195="Classbase", $V195="Teaching", $V195="Early years",$V195="SEND resourced"), NOT(ISBLANK($M195))),"Space with status type and unusable type.",
AND($V195= "Classbase",'Establishment details'!$C$22&gt;=10), "Classbase status is only valid in schools with a primary element.",
AND($I195= "Large",$N195 &gt; 3.5), "Large rooms with less than 3.5m height.",
AND(OR($V195="Light practical (science)",$V195="Light practical (science)",$V195="Heavy practical (workshops)", $V195="Heavy practical (clean)"), OR($O195=0,ISBLANK($O195))),"Missing sinks count for light and heavy practical spaces.",
AND($M195 = "Other",ISBLANK($R195)), "Invalid unusable type / missing note for other unusable type."
),
" ")</f>
        <v>Missing space use.</v>
      </c>
    </row>
    <row r="196" spans="2:23" ht="15.75" x14ac:dyDescent="0.25">
      <c r="B196" s="143"/>
      <c r="C196" s="143"/>
      <c r="D196" s="144"/>
      <c r="E196" s="144"/>
      <c r="F196" s="147" t="str" cm="1">
        <f t="array" ref="F196">_xlfn.IFNA(CONCATENATE(_xlfn.IFS($D196="Mezzanine",LEFT($D196,1), $D196="Ground Floor",LEFT($D196,1),$D196="Basment ",LEFT($D196,1), $D196="1st Floor", "0"&amp;LEFT($D196,1), $D196="2nd Floor", "0"&amp;LEFT($D196,1), $D196="3rd Floor", "0"&amp;LEFT($D196,1), $D196="4th Floor", "0"&amp;LEFT($D196,1), $D196="5th Floor", "0"&amp;LEFT($D196,1), $D196="6th Floor", "0"&amp;LEFT($D196,1),$D196="7th Floor", "0"&amp;LEFT($D196,1),$D196="8th Floor", "0"&amp;LEFT($D196,1),$D196="9th Floor", "0"&amp;LEFT($D196,1),$D196="10th Floor", LEFT($D196,2),$D196="11th Floor", LEFT($D196,2),$D196="12th Floor", LEFT($D196,2),$D196="13th Floor", LEFT($D196,2), $D196="Lower Ground", LEFT($D196)&amp;IF(ISNUMBER(FIND(" ",$D196)),MID($D196,FIND(" ",$D196)+1,1),"")&amp;IF(ISNUMBER(FIND(" ",$D196,FIND(" ",$D196)+1)),MID($D196,FIND(" ",$D196,FIND(" ",$D196)+1)+1,1),""),$D196="Upper Ground", LEFT($D196)&amp;IF(ISNUMBER(FIND(" ",$D196)),MID($D196,FIND(" ",$D196)+1,1),"")&amp;IF(ISNUMBER(FIND(" ",$D196,FIND(" ",$D196)+1)),MID($D196,FIND(" ",$D196,FIND(" ",$D196)+1)+1,1),"")),".0",$E196), " ")</f>
        <v xml:space="preserve"> </v>
      </c>
      <c r="G196" s="144"/>
      <c r="H196" s="144"/>
      <c r="I196" s="144"/>
      <c r="J196" s="144"/>
      <c r="K196" s="144"/>
      <c r="L196" s="149" t="str" cm="1">
        <f t="array" ref="L196">_xlfn.IFNA(
_xlfn.IFS(
AND($F196=" ",$G196=" ",$H196=" "),"Please update all three: Surveyor Room Reference, Establishment Room Reference and Establishment Room Name",
AND(OR($I196="General",$I196="Open plan/ semi-open general",$I196="Fitted",$I196="Light practical (science)",$I196="Light practical (other)",$I196="Heavy practical (workshops)",$I196="Heavy practical (clean)",$I196="Large",$I196="Storage"),$J196=0,$K196=0),"Please update Net Area or Non-net Area",
AND($B196&lt;&gt;"OUT",$J196=0,$I196&lt;&gt;"Non-net",$M196="85% Circulation"),"Net area not recorded for spaces with 85% circulation unusable type",
AND(OR($I196="General",$I196="Open plan/ semi-open general",$I196="Fitted",$I196="Light practical (science)",$I196="Light practical (other)",$I196="Heavy practical (workshops)",$I196="Heavy practical (clean)",$I196="Large",$I196="Storage"),OR($J196=0,ISBLANK($J196))),"Net area not recorded in net spaces",
AND(OR($I196="Non-net",$I196="Outdoor space"),$J196&gt;0),"Net Area Recorded in Non-net space",
AND($I196="General",$J196&gt;90),"This general space is over 90m2, please ensure that this space is entered as separate spaces if it usually used as separate spaces",
AND($I196="Open plan/ semi-open general",$J196&lt;27),"Open plan general space under 27m2",
AND(OR($K196=0,ISBLANK($K196)), $I196="Non-net"),"Non-net area not recorded in non-net space"
),
" ")</f>
        <v xml:space="preserve"> </v>
      </c>
      <c r="M196" s="144"/>
      <c r="N196" s="144"/>
      <c r="O196" s="144"/>
      <c r="P196" s="144"/>
      <c r="Q196" s="144"/>
      <c r="R196" s="171"/>
      <c r="S196" s="147">
        <f>NCA_Calculations!$P$208</f>
        <v>0</v>
      </c>
      <c r="T196" s="147">
        <f>NCA_Calculations!$Q$208</f>
        <v>0</v>
      </c>
      <c r="U196" s="144"/>
      <c r="V196" s="144"/>
      <c r="W196" s="149" t="str" cm="1">
        <f t="array" ref="W196">_xlfn.IFNA(
_xlfn.IFS(
ISBLANK($U196),"Missing space use.",
AND('Establishment details'!$C$14="Secondary",$V196="Classbase"),"Invalid Status type",
AND(OR( $V196="Classbase", $V196="Teaching", $V196="Early years",$V196="SEND resourced"), NOT(ISBLANK($M196))),"Space with status type and unusable type.",
AND($V196= "Classbase",'Establishment details'!$C$22&gt;=10), "Classbase status is only valid in schools with a primary element.",
AND($I196= "Large",$N196 &gt; 3.5), "Large rooms with less than 3.5m height.",
AND(OR($V196="Light practical (science)",$V196="Light practical (science)",$V196="Heavy practical (workshops)", $V196="Heavy practical (clean)"), OR($O196=0,ISBLANK($O196))),"Missing sinks count for light and heavy practical spaces.",
AND($M196 = "Other",ISBLANK($R196)), "Invalid unusable type / missing note for other unusable type."
),
" ")</f>
        <v>Missing space use.</v>
      </c>
    </row>
    <row r="197" spans="2:23" ht="15.75" x14ac:dyDescent="0.25">
      <c r="B197" s="143"/>
      <c r="C197" s="143"/>
      <c r="D197" s="144"/>
      <c r="E197" s="144"/>
      <c r="F197" s="147" t="str" cm="1">
        <f t="array" ref="F197">_xlfn.IFNA(CONCATENATE(_xlfn.IFS($D197="Mezzanine",LEFT($D197,1), $D197="Ground Floor",LEFT($D197,1),$D197="Basment ",LEFT($D197,1), $D197="1st Floor", "0"&amp;LEFT($D197,1), $D197="2nd Floor", "0"&amp;LEFT($D197,1), $D197="3rd Floor", "0"&amp;LEFT($D197,1), $D197="4th Floor", "0"&amp;LEFT($D197,1), $D197="5th Floor", "0"&amp;LEFT($D197,1), $D197="6th Floor", "0"&amp;LEFT($D197,1),$D197="7th Floor", "0"&amp;LEFT($D197,1),$D197="8th Floor", "0"&amp;LEFT($D197,1),$D197="9th Floor", "0"&amp;LEFT($D197,1),$D197="10th Floor", LEFT($D197,2),$D197="11th Floor", LEFT($D197,2),$D197="12th Floor", LEFT($D197,2),$D197="13th Floor", LEFT($D197,2), $D197="Lower Ground", LEFT($D197)&amp;IF(ISNUMBER(FIND(" ",$D197)),MID($D197,FIND(" ",$D197)+1,1),"")&amp;IF(ISNUMBER(FIND(" ",$D197,FIND(" ",$D197)+1)),MID($D197,FIND(" ",$D197,FIND(" ",$D197)+1)+1,1),""),$D197="Upper Ground", LEFT($D197)&amp;IF(ISNUMBER(FIND(" ",$D197)),MID($D197,FIND(" ",$D197)+1,1),"")&amp;IF(ISNUMBER(FIND(" ",$D197,FIND(" ",$D197)+1)),MID($D197,FIND(" ",$D197,FIND(" ",$D197)+1)+1,1),"")),".0",$E197), " ")</f>
        <v xml:space="preserve"> </v>
      </c>
      <c r="G197" s="144"/>
      <c r="H197" s="144"/>
      <c r="I197" s="144"/>
      <c r="J197" s="144"/>
      <c r="K197" s="144"/>
      <c r="L197" s="149" t="str" cm="1">
        <f t="array" ref="L197">_xlfn.IFNA(
_xlfn.IFS(
AND($F197=" ",$G197=" ",$H197=" "),"Please update all three: Surveyor Room Reference, Establishment Room Reference and Establishment Room Name",
AND(OR($I197="General",$I197="Open plan/ semi-open general",$I197="Fitted",$I197="Light practical (science)",$I197="Light practical (other)",$I197="Heavy practical (workshops)",$I197="Heavy practical (clean)",$I197="Large",$I197="Storage"),$J197=0,$K197=0),"Please update Net Area or Non-net Area",
AND($B197&lt;&gt;"OUT",$J197=0,$I197&lt;&gt;"Non-net",$M197="85% Circulation"),"Net area not recorded for spaces with 85% circulation unusable type",
AND(OR($I197="General",$I197="Open plan/ semi-open general",$I197="Fitted",$I197="Light practical (science)",$I197="Light practical (other)",$I197="Heavy practical (workshops)",$I197="Heavy practical (clean)",$I197="Large",$I197="Storage"),OR($J197=0,ISBLANK($J197))),"Net area not recorded in net spaces",
AND(OR($I197="Non-net",$I197="Outdoor space"),$J197&gt;0),"Net Area Recorded in Non-net space",
AND($I197="General",$J197&gt;90),"This general space is over 90m2, please ensure that this space is entered as separate spaces if it usually used as separate spaces",
AND($I197="Open plan/ semi-open general",$J197&lt;27),"Open plan general space under 27m2",
AND(OR($K197=0,ISBLANK($K197)), $I197="Non-net"),"Non-net area not recorded in non-net space"
),
" ")</f>
        <v xml:space="preserve"> </v>
      </c>
      <c r="M197" s="144"/>
      <c r="N197" s="144"/>
      <c r="O197" s="144"/>
      <c r="P197" s="144"/>
      <c r="Q197" s="144"/>
      <c r="R197" s="171"/>
      <c r="S197" s="147">
        <f>NCA_Calculations!$P$209</f>
        <v>0</v>
      </c>
      <c r="T197" s="147">
        <f>NCA_Calculations!$Q$209</f>
        <v>0</v>
      </c>
      <c r="U197" s="144"/>
      <c r="V197" s="144"/>
      <c r="W197" s="149" t="str" cm="1">
        <f t="array" ref="W197">_xlfn.IFNA(
_xlfn.IFS(
ISBLANK($U197),"Missing space use.",
AND('Establishment details'!$C$14="Secondary",$V197="Classbase"),"Invalid Status type",
AND(OR( $V197="Classbase", $V197="Teaching", $V197="Early years",$V197="SEND resourced"), NOT(ISBLANK($M197))),"Space with status type and unusable type.",
AND($V197= "Classbase",'Establishment details'!$C$22&gt;=10), "Classbase status is only valid in schools with a primary element.",
AND($I197= "Large",$N197 &gt; 3.5), "Large rooms with less than 3.5m height.",
AND(OR($V197="Light practical (science)",$V197="Light practical (science)",$V197="Heavy practical (workshops)", $V197="Heavy practical (clean)"), OR($O197=0,ISBLANK($O197))),"Missing sinks count for light and heavy practical spaces.",
AND($M197 = "Other",ISBLANK($R197)), "Invalid unusable type / missing note for other unusable type."
),
" ")</f>
        <v>Missing space use.</v>
      </c>
    </row>
    <row r="198" spans="2:23" ht="15.75" x14ac:dyDescent="0.25">
      <c r="B198" s="143"/>
      <c r="C198" s="143"/>
      <c r="D198" s="144"/>
      <c r="E198" s="144"/>
      <c r="F198" s="147" t="str" cm="1">
        <f t="array" ref="F198">_xlfn.IFNA(CONCATENATE(_xlfn.IFS($D198="Mezzanine",LEFT($D198,1), $D198="Ground Floor",LEFT($D198,1),$D198="Basment ",LEFT($D198,1), $D198="1st Floor", "0"&amp;LEFT($D198,1), $D198="2nd Floor", "0"&amp;LEFT($D198,1), $D198="3rd Floor", "0"&amp;LEFT($D198,1), $D198="4th Floor", "0"&amp;LEFT($D198,1), $D198="5th Floor", "0"&amp;LEFT($D198,1), $D198="6th Floor", "0"&amp;LEFT($D198,1),$D198="7th Floor", "0"&amp;LEFT($D198,1),$D198="8th Floor", "0"&amp;LEFT($D198,1),$D198="9th Floor", "0"&amp;LEFT($D198,1),$D198="10th Floor", LEFT($D198,2),$D198="11th Floor", LEFT($D198,2),$D198="12th Floor", LEFT($D198,2),$D198="13th Floor", LEFT($D198,2), $D198="Lower Ground", LEFT($D198)&amp;IF(ISNUMBER(FIND(" ",$D198)),MID($D198,FIND(" ",$D198)+1,1),"")&amp;IF(ISNUMBER(FIND(" ",$D198,FIND(" ",$D198)+1)),MID($D198,FIND(" ",$D198,FIND(" ",$D198)+1)+1,1),""),$D198="Upper Ground", LEFT($D198)&amp;IF(ISNUMBER(FIND(" ",$D198)),MID($D198,FIND(" ",$D198)+1,1),"")&amp;IF(ISNUMBER(FIND(" ",$D198,FIND(" ",$D198)+1)),MID($D198,FIND(" ",$D198,FIND(" ",$D198)+1)+1,1),"")),".0",$E198), " ")</f>
        <v xml:space="preserve"> </v>
      </c>
      <c r="G198" s="144"/>
      <c r="H198" s="144"/>
      <c r="I198" s="144"/>
      <c r="J198" s="144"/>
      <c r="K198" s="144"/>
      <c r="L198" s="149" t="str" cm="1">
        <f t="array" ref="L198">_xlfn.IFNA(
_xlfn.IFS(
AND($F198=" ",$G198=" ",$H198=" "),"Please update all three: Surveyor Room Reference, Establishment Room Reference and Establishment Room Name",
AND(OR($I198="General",$I198="Open plan/ semi-open general",$I198="Fitted",$I198="Light practical (science)",$I198="Light practical (other)",$I198="Heavy practical (workshops)",$I198="Heavy practical (clean)",$I198="Large",$I198="Storage"),$J198=0,$K198=0),"Please update Net Area or Non-net Area",
AND($B198&lt;&gt;"OUT",$J198=0,$I198&lt;&gt;"Non-net",$M198="85% Circulation"),"Net area not recorded for spaces with 85% circulation unusable type",
AND(OR($I198="General",$I198="Open plan/ semi-open general",$I198="Fitted",$I198="Light practical (science)",$I198="Light practical (other)",$I198="Heavy practical (workshops)",$I198="Heavy practical (clean)",$I198="Large",$I198="Storage"),OR($J198=0,ISBLANK($J198))),"Net area not recorded in net spaces",
AND(OR($I198="Non-net",$I198="Outdoor space"),$J198&gt;0),"Net Area Recorded in Non-net space",
AND($I198="General",$J198&gt;90),"This general space is over 90m2, please ensure that this space is entered as separate spaces if it usually used as separate spaces",
AND($I198="Open plan/ semi-open general",$J198&lt;27),"Open plan general space under 27m2",
AND(OR($K198=0,ISBLANK($K198)), $I198="Non-net"),"Non-net area not recorded in non-net space"
),
" ")</f>
        <v xml:space="preserve"> </v>
      </c>
      <c r="M198" s="144"/>
      <c r="N198" s="144"/>
      <c r="O198" s="144"/>
      <c r="P198" s="144"/>
      <c r="Q198" s="144"/>
      <c r="R198" s="171"/>
      <c r="S198" s="147">
        <f>NCA_Calculations!$P$210</f>
        <v>0</v>
      </c>
      <c r="T198" s="147">
        <f>NCA_Calculations!$Q$210</f>
        <v>0</v>
      </c>
      <c r="U198" s="144"/>
      <c r="V198" s="144"/>
      <c r="W198" s="149" t="str" cm="1">
        <f t="array" ref="W198">_xlfn.IFNA(
_xlfn.IFS(
ISBLANK($U198),"Missing space use.",
AND('Establishment details'!$C$14="Secondary",$V198="Classbase"),"Invalid Status type",
AND(OR( $V198="Classbase", $V198="Teaching", $V198="Early years",$V198="SEND resourced"), NOT(ISBLANK($M198))),"Space with status type and unusable type.",
AND($V198= "Classbase",'Establishment details'!$C$22&gt;=10), "Classbase status is only valid in schools with a primary element.",
AND($I198= "Large",$N198 &gt; 3.5), "Large rooms with less than 3.5m height.",
AND(OR($V198="Light practical (science)",$V198="Light practical (science)",$V198="Heavy practical (workshops)", $V198="Heavy practical (clean)"), OR($O198=0,ISBLANK($O198))),"Missing sinks count for light and heavy practical spaces.",
AND($M198 = "Other",ISBLANK($R198)), "Invalid unusable type / missing note for other unusable type."
),
" ")</f>
        <v>Missing space use.</v>
      </c>
    </row>
    <row r="199" spans="2:23" ht="15.75" x14ac:dyDescent="0.25">
      <c r="B199" s="143"/>
      <c r="C199" s="143"/>
      <c r="D199" s="144"/>
      <c r="E199" s="144"/>
      <c r="F199" s="147" t="str" cm="1">
        <f t="array" ref="F199">_xlfn.IFNA(CONCATENATE(_xlfn.IFS($D199="Mezzanine",LEFT($D199,1), $D199="Ground Floor",LEFT($D199,1),$D199="Basment ",LEFT($D199,1), $D199="1st Floor", "0"&amp;LEFT($D199,1), $D199="2nd Floor", "0"&amp;LEFT($D199,1), $D199="3rd Floor", "0"&amp;LEFT($D199,1), $D199="4th Floor", "0"&amp;LEFT($D199,1), $D199="5th Floor", "0"&amp;LEFT($D199,1), $D199="6th Floor", "0"&amp;LEFT($D199,1),$D199="7th Floor", "0"&amp;LEFT($D199,1),$D199="8th Floor", "0"&amp;LEFT($D199,1),$D199="9th Floor", "0"&amp;LEFT($D199,1),$D199="10th Floor", LEFT($D199,2),$D199="11th Floor", LEFT($D199,2),$D199="12th Floor", LEFT($D199,2),$D199="13th Floor", LEFT($D199,2), $D199="Lower Ground", LEFT($D199)&amp;IF(ISNUMBER(FIND(" ",$D199)),MID($D199,FIND(" ",$D199)+1,1),"")&amp;IF(ISNUMBER(FIND(" ",$D199,FIND(" ",$D199)+1)),MID($D199,FIND(" ",$D199,FIND(" ",$D199)+1)+1,1),""),$D199="Upper Ground", LEFT($D199)&amp;IF(ISNUMBER(FIND(" ",$D199)),MID($D199,FIND(" ",$D199)+1,1),"")&amp;IF(ISNUMBER(FIND(" ",$D199,FIND(" ",$D199)+1)),MID($D199,FIND(" ",$D199,FIND(" ",$D199)+1)+1,1),"")),".0",$E199), " ")</f>
        <v xml:space="preserve"> </v>
      </c>
      <c r="G199" s="144"/>
      <c r="H199" s="144"/>
      <c r="I199" s="144"/>
      <c r="J199" s="144"/>
      <c r="K199" s="144"/>
      <c r="L199" s="149" t="str" cm="1">
        <f t="array" ref="L199">_xlfn.IFNA(
_xlfn.IFS(
AND($F199=" ",$G199=" ",$H199=" "),"Please update all three: Surveyor Room Reference, Establishment Room Reference and Establishment Room Name",
AND(OR($I199="General",$I199="Open plan/ semi-open general",$I199="Fitted",$I199="Light practical (science)",$I199="Light practical (other)",$I199="Heavy practical (workshops)",$I199="Heavy practical (clean)",$I199="Large",$I199="Storage"),$J199=0,$K199=0),"Please update Net Area or Non-net Area",
AND($B199&lt;&gt;"OUT",$J199=0,$I199&lt;&gt;"Non-net",$M199="85% Circulation"),"Net area not recorded for spaces with 85% circulation unusable type",
AND(OR($I199="General",$I199="Open plan/ semi-open general",$I199="Fitted",$I199="Light practical (science)",$I199="Light practical (other)",$I199="Heavy practical (workshops)",$I199="Heavy practical (clean)",$I199="Large",$I199="Storage"),OR($J199=0,ISBLANK($J199))),"Net area not recorded in net spaces",
AND(OR($I199="Non-net",$I199="Outdoor space"),$J199&gt;0),"Net Area Recorded in Non-net space",
AND($I199="General",$J199&gt;90),"This general space is over 90m2, please ensure that this space is entered as separate spaces if it usually used as separate spaces",
AND($I199="Open plan/ semi-open general",$J199&lt;27),"Open plan general space under 27m2",
AND(OR($K199=0,ISBLANK($K199)), $I199="Non-net"),"Non-net area not recorded in non-net space"
),
" ")</f>
        <v xml:space="preserve"> </v>
      </c>
      <c r="M199" s="144"/>
      <c r="N199" s="144"/>
      <c r="O199" s="144"/>
      <c r="P199" s="144"/>
      <c r="Q199" s="144"/>
      <c r="R199" s="171"/>
      <c r="S199" s="147">
        <f>NCA_Calculations!$P$211</f>
        <v>0</v>
      </c>
      <c r="T199" s="147">
        <f>NCA_Calculations!$Q$211</f>
        <v>0</v>
      </c>
      <c r="U199" s="144"/>
      <c r="V199" s="144"/>
      <c r="W199" s="149" t="str" cm="1">
        <f t="array" ref="W199">_xlfn.IFNA(
_xlfn.IFS(
ISBLANK($U199),"Missing space use.",
AND('Establishment details'!$C$14="Secondary",$V199="Classbase"),"Invalid Status type",
AND(OR( $V199="Classbase", $V199="Teaching", $V199="Early years",$V199="SEND resourced"), NOT(ISBLANK($M199))),"Space with status type and unusable type.",
AND($V199= "Classbase",'Establishment details'!$C$22&gt;=10), "Classbase status is only valid in schools with a primary element.",
AND($I199= "Large",$N199 &gt; 3.5), "Large rooms with less than 3.5m height.",
AND(OR($V199="Light practical (science)",$V199="Light practical (science)",$V199="Heavy practical (workshops)", $V199="Heavy practical (clean)"), OR($O199=0,ISBLANK($O199))),"Missing sinks count for light and heavy practical spaces.",
AND($M199 = "Other",ISBLANK($R199)), "Invalid unusable type / missing note for other unusable type."
),
" ")</f>
        <v>Missing space use.</v>
      </c>
    </row>
    <row r="200" spans="2:23" ht="15.75" x14ac:dyDescent="0.25">
      <c r="B200" s="143"/>
      <c r="C200" s="143"/>
      <c r="D200" s="144"/>
      <c r="E200" s="144"/>
      <c r="F200" s="147" t="str" cm="1">
        <f t="array" ref="F200">_xlfn.IFNA(CONCATENATE(_xlfn.IFS($D200="Mezzanine",LEFT($D200,1), $D200="Ground Floor",LEFT($D200,1),$D200="Basment ",LEFT($D200,1), $D200="1st Floor", "0"&amp;LEFT($D200,1), $D200="2nd Floor", "0"&amp;LEFT($D200,1), $D200="3rd Floor", "0"&amp;LEFT($D200,1), $D200="4th Floor", "0"&amp;LEFT($D200,1), $D200="5th Floor", "0"&amp;LEFT($D200,1), $D200="6th Floor", "0"&amp;LEFT($D200,1),$D200="7th Floor", "0"&amp;LEFT($D200,1),$D200="8th Floor", "0"&amp;LEFT($D200,1),$D200="9th Floor", "0"&amp;LEFT($D200,1),$D200="10th Floor", LEFT($D200,2),$D200="11th Floor", LEFT($D200,2),$D200="12th Floor", LEFT($D200,2),$D200="13th Floor", LEFT($D200,2), $D200="Lower Ground", LEFT($D200)&amp;IF(ISNUMBER(FIND(" ",$D200)),MID($D200,FIND(" ",$D200)+1,1),"")&amp;IF(ISNUMBER(FIND(" ",$D200,FIND(" ",$D200)+1)),MID($D200,FIND(" ",$D200,FIND(" ",$D200)+1)+1,1),""),$D200="Upper Ground", LEFT($D200)&amp;IF(ISNUMBER(FIND(" ",$D200)),MID($D200,FIND(" ",$D200)+1,1),"")&amp;IF(ISNUMBER(FIND(" ",$D200,FIND(" ",$D200)+1)),MID($D200,FIND(" ",$D200,FIND(" ",$D200)+1)+1,1),"")),".0",$E200), " ")</f>
        <v xml:space="preserve"> </v>
      </c>
      <c r="G200" s="144"/>
      <c r="H200" s="144"/>
      <c r="I200" s="144"/>
      <c r="J200" s="144"/>
      <c r="K200" s="144"/>
      <c r="L200" s="149" t="str" cm="1">
        <f t="array" ref="L200">_xlfn.IFNA(
_xlfn.IFS(
AND($F200=" ",$G200=" ",$H200=" "),"Please update all three: Surveyor Room Reference, Establishment Room Reference and Establishment Room Name",
AND(OR($I200="General",$I200="Open plan/ semi-open general",$I200="Fitted",$I200="Light practical (science)",$I200="Light practical (other)",$I200="Heavy practical (workshops)",$I200="Heavy practical (clean)",$I200="Large",$I200="Storage"),$J200=0,$K200=0),"Please update Net Area or Non-net Area",
AND($B200&lt;&gt;"OUT",$J200=0,$I200&lt;&gt;"Non-net",$M200="85% Circulation"),"Net area not recorded for spaces with 85% circulation unusable type",
AND(OR($I200="General",$I200="Open plan/ semi-open general",$I200="Fitted",$I200="Light practical (science)",$I200="Light practical (other)",$I200="Heavy practical (workshops)",$I200="Heavy practical (clean)",$I200="Large",$I200="Storage"),OR($J200=0,ISBLANK($J200))),"Net area not recorded in net spaces",
AND(OR($I200="Non-net",$I200="Outdoor space"),$J200&gt;0),"Net Area Recorded in Non-net space",
AND($I200="General",$J200&gt;90),"This general space is over 90m2, please ensure that this space is entered as separate spaces if it usually used as separate spaces",
AND($I200="Open plan/ semi-open general",$J200&lt;27),"Open plan general space under 27m2",
AND(OR($K200=0,ISBLANK($K200)), $I200="Non-net"),"Non-net area not recorded in non-net space"
),
" ")</f>
        <v xml:space="preserve"> </v>
      </c>
      <c r="M200" s="144"/>
      <c r="N200" s="144"/>
      <c r="O200" s="144"/>
      <c r="P200" s="144"/>
      <c r="Q200" s="144"/>
      <c r="R200" s="171"/>
      <c r="S200" s="147">
        <f>NCA_Calculations!$P$212</f>
        <v>0</v>
      </c>
      <c r="T200" s="147">
        <f>NCA_Calculations!$Q$212</f>
        <v>0</v>
      </c>
      <c r="U200" s="144"/>
      <c r="V200" s="144"/>
      <c r="W200" s="149" t="str" cm="1">
        <f t="array" ref="W200">_xlfn.IFNA(
_xlfn.IFS(
ISBLANK($U200),"Missing space use.",
AND('Establishment details'!$C$14="Secondary",$V200="Classbase"),"Invalid Status type",
AND(OR( $V200="Classbase", $V200="Teaching", $V200="Early years",$V200="SEND resourced"), NOT(ISBLANK($M200))),"Space with status type and unusable type.",
AND($V200= "Classbase",'Establishment details'!$C$22&gt;=10), "Classbase status is only valid in schools with a primary element.",
AND($I200= "Large",$N200 &gt; 3.5), "Large rooms with less than 3.5m height.",
AND(OR($V200="Light practical (science)",$V200="Light practical (science)",$V200="Heavy practical (workshops)", $V200="Heavy practical (clean)"), OR($O200=0,ISBLANK($O200))),"Missing sinks count for light and heavy practical spaces.",
AND($M200 = "Other",ISBLANK($R200)), "Invalid unusable type / missing note for other unusable type."
),
" ")</f>
        <v>Missing space use.</v>
      </c>
    </row>
    <row r="201" spans="2:23" ht="15.75" x14ac:dyDescent="0.25">
      <c r="B201" s="143"/>
      <c r="C201" s="143"/>
      <c r="D201" s="144"/>
      <c r="E201" s="144"/>
      <c r="F201" s="147" t="str" cm="1">
        <f t="array" ref="F201">_xlfn.IFNA(CONCATENATE(_xlfn.IFS($D201="Mezzanine",LEFT($D201,1), $D201="Ground Floor",LEFT($D201,1),$D201="Basment ",LEFT($D201,1), $D201="1st Floor", "0"&amp;LEFT($D201,1), $D201="2nd Floor", "0"&amp;LEFT($D201,1), $D201="3rd Floor", "0"&amp;LEFT($D201,1), $D201="4th Floor", "0"&amp;LEFT($D201,1), $D201="5th Floor", "0"&amp;LEFT($D201,1), $D201="6th Floor", "0"&amp;LEFT($D201,1),$D201="7th Floor", "0"&amp;LEFT($D201,1),$D201="8th Floor", "0"&amp;LEFT($D201,1),$D201="9th Floor", "0"&amp;LEFT($D201,1),$D201="10th Floor", LEFT($D201,2),$D201="11th Floor", LEFT($D201,2),$D201="12th Floor", LEFT($D201,2),$D201="13th Floor", LEFT($D201,2), $D201="Lower Ground", LEFT($D201)&amp;IF(ISNUMBER(FIND(" ",$D201)),MID($D201,FIND(" ",$D201)+1,1),"")&amp;IF(ISNUMBER(FIND(" ",$D201,FIND(" ",$D201)+1)),MID($D201,FIND(" ",$D201,FIND(" ",$D201)+1)+1,1),""),$D201="Upper Ground", LEFT($D201)&amp;IF(ISNUMBER(FIND(" ",$D201)),MID($D201,FIND(" ",$D201)+1,1),"")&amp;IF(ISNUMBER(FIND(" ",$D201,FIND(" ",$D201)+1)),MID($D201,FIND(" ",$D201,FIND(" ",$D201)+1)+1,1),"")),".0",$E201), " ")</f>
        <v xml:space="preserve"> </v>
      </c>
      <c r="G201" s="144"/>
      <c r="H201" s="144"/>
      <c r="I201" s="144"/>
      <c r="J201" s="144"/>
      <c r="K201" s="144"/>
      <c r="L201" s="149" t="str" cm="1">
        <f t="array" ref="L201">_xlfn.IFNA(
_xlfn.IFS(
AND($F201=" ",$G201=" ",$H201=" "),"Please update all three: Surveyor Room Reference, Establishment Room Reference and Establishment Room Name",
AND(OR($I201="General",$I201="Open plan/ semi-open general",$I201="Fitted",$I201="Light practical (science)",$I201="Light practical (other)",$I201="Heavy practical (workshops)",$I201="Heavy practical (clean)",$I201="Large",$I201="Storage"),$J201=0,$K201=0),"Please update Net Area or Non-net Area",
AND($B201&lt;&gt;"OUT",$J201=0,$I201&lt;&gt;"Non-net",$M201="85% Circulation"),"Net area not recorded for spaces with 85% circulation unusable type",
AND(OR($I201="General",$I201="Open plan/ semi-open general",$I201="Fitted",$I201="Light practical (science)",$I201="Light practical (other)",$I201="Heavy practical (workshops)",$I201="Heavy practical (clean)",$I201="Large",$I201="Storage"),OR($J201=0,ISBLANK($J201))),"Net area not recorded in net spaces",
AND(OR($I201="Non-net",$I201="Outdoor space"),$J201&gt;0),"Net Area Recorded in Non-net space",
AND($I201="General",$J201&gt;90),"This general space is over 90m2, please ensure that this space is entered as separate spaces if it usually used as separate spaces",
AND($I201="Open plan/ semi-open general",$J201&lt;27),"Open plan general space under 27m2",
AND(OR($K201=0,ISBLANK($K201)), $I201="Non-net"),"Non-net area not recorded in non-net space"
),
" ")</f>
        <v xml:space="preserve"> </v>
      </c>
      <c r="M201" s="144"/>
      <c r="N201" s="144"/>
      <c r="O201" s="144"/>
      <c r="P201" s="144"/>
      <c r="Q201" s="144"/>
      <c r="R201" s="171"/>
      <c r="S201" s="147">
        <f>NCA_Calculations!$P$213</f>
        <v>0</v>
      </c>
      <c r="T201" s="147">
        <f>NCA_Calculations!$Q$213</f>
        <v>0</v>
      </c>
      <c r="U201" s="144"/>
      <c r="V201" s="144"/>
      <c r="W201" s="149" t="str" cm="1">
        <f t="array" ref="W201">_xlfn.IFNA(
_xlfn.IFS(
ISBLANK($U201),"Missing space use.",
AND('Establishment details'!$C$14="Secondary",$V201="Classbase"),"Invalid Status type",
AND(OR( $V201="Classbase", $V201="Teaching", $V201="Early years",$V201="SEND resourced"), NOT(ISBLANK($M201))),"Space with status type and unusable type.",
AND($V201= "Classbase",'Establishment details'!$C$22&gt;=10), "Classbase status is only valid in schools with a primary element.",
AND($I201= "Large",$N201 &gt; 3.5), "Large rooms with less than 3.5m height.",
AND(OR($V201="Light practical (science)",$V201="Light practical (science)",$V201="Heavy practical (workshops)", $V201="Heavy practical (clean)"), OR($O201=0,ISBLANK($O201))),"Missing sinks count for light and heavy practical spaces.",
AND($M201 = "Other",ISBLANK($R201)), "Invalid unusable type / missing note for other unusable type."
),
" ")</f>
        <v>Missing space use.</v>
      </c>
    </row>
    <row r="202" spans="2:23" ht="15.75" x14ac:dyDescent="0.25">
      <c r="B202" s="143"/>
      <c r="C202" s="143"/>
      <c r="D202" s="144"/>
      <c r="E202" s="144"/>
      <c r="F202" s="147" t="str" cm="1">
        <f t="array" ref="F202">_xlfn.IFNA(CONCATENATE(_xlfn.IFS($D202="Mezzanine",LEFT($D202,1), $D202="Ground Floor",LEFT($D202,1),$D202="Basment ",LEFT($D202,1), $D202="1st Floor", "0"&amp;LEFT($D202,1), $D202="2nd Floor", "0"&amp;LEFT($D202,1), $D202="3rd Floor", "0"&amp;LEFT($D202,1), $D202="4th Floor", "0"&amp;LEFT($D202,1), $D202="5th Floor", "0"&amp;LEFT($D202,1), $D202="6th Floor", "0"&amp;LEFT($D202,1),$D202="7th Floor", "0"&amp;LEFT($D202,1),$D202="8th Floor", "0"&amp;LEFT($D202,1),$D202="9th Floor", "0"&amp;LEFT($D202,1),$D202="10th Floor", LEFT($D202,2),$D202="11th Floor", LEFT($D202,2),$D202="12th Floor", LEFT($D202,2),$D202="13th Floor", LEFT($D202,2), $D202="Lower Ground", LEFT($D202)&amp;IF(ISNUMBER(FIND(" ",$D202)),MID($D202,FIND(" ",$D202)+1,1),"")&amp;IF(ISNUMBER(FIND(" ",$D202,FIND(" ",$D202)+1)),MID($D202,FIND(" ",$D202,FIND(" ",$D202)+1)+1,1),""),$D202="Upper Ground", LEFT($D202)&amp;IF(ISNUMBER(FIND(" ",$D202)),MID($D202,FIND(" ",$D202)+1,1),"")&amp;IF(ISNUMBER(FIND(" ",$D202,FIND(" ",$D202)+1)),MID($D202,FIND(" ",$D202,FIND(" ",$D202)+1)+1,1),"")),".0",$E202), " ")</f>
        <v xml:space="preserve"> </v>
      </c>
      <c r="G202" s="144"/>
      <c r="H202" s="144"/>
      <c r="I202" s="144"/>
      <c r="J202" s="144"/>
      <c r="K202" s="144"/>
      <c r="L202" s="149" t="str" cm="1">
        <f t="array" ref="L202">_xlfn.IFNA(
_xlfn.IFS(
AND($F202=" ",$G202=" ",$H202=" "),"Please update all three: Surveyor Room Reference, Establishment Room Reference and Establishment Room Name",
AND(OR($I202="General",$I202="Open plan/ semi-open general",$I202="Fitted",$I202="Light practical (science)",$I202="Light practical (other)",$I202="Heavy practical (workshops)",$I202="Heavy practical (clean)",$I202="Large",$I202="Storage"),$J202=0,$K202=0),"Please update Net Area or Non-net Area",
AND($B202&lt;&gt;"OUT",$J202=0,$I202&lt;&gt;"Non-net",$M202="85% Circulation"),"Net area not recorded for spaces with 85% circulation unusable type",
AND(OR($I202="General",$I202="Open plan/ semi-open general",$I202="Fitted",$I202="Light practical (science)",$I202="Light practical (other)",$I202="Heavy practical (workshops)",$I202="Heavy practical (clean)",$I202="Large",$I202="Storage"),OR($J202=0,ISBLANK($J202))),"Net area not recorded in net spaces",
AND(OR($I202="Non-net",$I202="Outdoor space"),$J202&gt;0),"Net Area Recorded in Non-net space",
AND($I202="General",$J202&gt;90),"This general space is over 90m2, please ensure that this space is entered as separate spaces if it usually used as separate spaces",
AND($I202="Open plan/ semi-open general",$J202&lt;27),"Open plan general space under 27m2",
AND(OR($K202=0,ISBLANK($K202)), $I202="Non-net"),"Non-net area not recorded in non-net space"
),
" ")</f>
        <v xml:space="preserve"> </v>
      </c>
      <c r="M202" s="144"/>
      <c r="N202" s="144"/>
      <c r="O202" s="144"/>
      <c r="P202" s="144"/>
      <c r="Q202" s="144"/>
      <c r="R202" s="171"/>
      <c r="S202" s="147">
        <f>NCA_Calculations!$P$214</f>
        <v>0</v>
      </c>
      <c r="T202" s="147">
        <f>NCA_Calculations!$Q$214</f>
        <v>0</v>
      </c>
      <c r="U202" s="144"/>
      <c r="V202" s="144"/>
      <c r="W202" s="149" t="str" cm="1">
        <f t="array" ref="W202">_xlfn.IFNA(
_xlfn.IFS(
ISBLANK($U202),"Missing space use.",
AND('Establishment details'!$C$14="Secondary",$V202="Classbase"),"Invalid Status type",
AND(OR( $V202="Classbase", $V202="Teaching", $V202="Early years",$V202="SEND resourced"), NOT(ISBLANK($M202))),"Space with status type and unusable type.",
AND($V202= "Classbase",'Establishment details'!$C$22&gt;=10), "Classbase status is only valid in schools with a primary element.",
AND($I202= "Large",$N202 &gt; 3.5), "Large rooms with less than 3.5m height.",
AND(OR($V202="Light practical (science)",$V202="Light practical (science)",$V202="Heavy practical (workshops)", $V202="Heavy practical (clean)"), OR($O202=0,ISBLANK($O202))),"Missing sinks count for light and heavy practical spaces.",
AND($M202 = "Other",ISBLANK($R202)), "Invalid unusable type / missing note for other unusable type."
),
" ")</f>
        <v>Missing space use.</v>
      </c>
    </row>
    <row r="203" spans="2:23" ht="15.75" x14ac:dyDescent="0.25">
      <c r="B203" s="143"/>
      <c r="C203" s="143"/>
      <c r="D203" s="144"/>
      <c r="E203" s="144"/>
      <c r="F203" s="147" t="str" cm="1">
        <f t="array" ref="F203">_xlfn.IFNA(CONCATENATE(_xlfn.IFS($D203="Mezzanine",LEFT($D203,1), $D203="Ground Floor",LEFT($D203,1),$D203="Basment ",LEFT($D203,1), $D203="1st Floor", "0"&amp;LEFT($D203,1), $D203="2nd Floor", "0"&amp;LEFT($D203,1), $D203="3rd Floor", "0"&amp;LEFT($D203,1), $D203="4th Floor", "0"&amp;LEFT($D203,1), $D203="5th Floor", "0"&amp;LEFT($D203,1), $D203="6th Floor", "0"&amp;LEFT($D203,1),$D203="7th Floor", "0"&amp;LEFT($D203,1),$D203="8th Floor", "0"&amp;LEFT($D203,1),$D203="9th Floor", "0"&amp;LEFT($D203,1),$D203="10th Floor", LEFT($D203,2),$D203="11th Floor", LEFT($D203,2),$D203="12th Floor", LEFT($D203,2),$D203="13th Floor", LEFT($D203,2), $D203="Lower Ground", LEFT($D203)&amp;IF(ISNUMBER(FIND(" ",$D203)),MID($D203,FIND(" ",$D203)+1,1),"")&amp;IF(ISNUMBER(FIND(" ",$D203,FIND(" ",$D203)+1)),MID($D203,FIND(" ",$D203,FIND(" ",$D203)+1)+1,1),""),$D203="Upper Ground", LEFT($D203)&amp;IF(ISNUMBER(FIND(" ",$D203)),MID($D203,FIND(" ",$D203)+1,1),"")&amp;IF(ISNUMBER(FIND(" ",$D203,FIND(" ",$D203)+1)),MID($D203,FIND(" ",$D203,FIND(" ",$D203)+1)+1,1),"")),".0",$E203), " ")</f>
        <v xml:space="preserve"> </v>
      </c>
      <c r="G203" s="144"/>
      <c r="H203" s="144"/>
      <c r="I203" s="144"/>
      <c r="J203" s="144"/>
      <c r="K203" s="144"/>
      <c r="L203" s="149" t="str" cm="1">
        <f t="array" ref="L203">_xlfn.IFNA(
_xlfn.IFS(
AND($F203=" ",$G203=" ",$H203=" "),"Please update all three: Surveyor Room Reference, Establishment Room Reference and Establishment Room Name",
AND(OR($I203="General",$I203="Open plan/ semi-open general",$I203="Fitted",$I203="Light practical (science)",$I203="Light practical (other)",$I203="Heavy practical (workshops)",$I203="Heavy practical (clean)",$I203="Large",$I203="Storage"),$J203=0,$K203=0),"Please update Net Area or Non-net Area",
AND($B203&lt;&gt;"OUT",$J203=0,$I203&lt;&gt;"Non-net",$M203="85% Circulation"),"Net area not recorded for spaces with 85% circulation unusable type",
AND(OR($I203="General",$I203="Open plan/ semi-open general",$I203="Fitted",$I203="Light practical (science)",$I203="Light practical (other)",$I203="Heavy practical (workshops)",$I203="Heavy practical (clean)",$I203="Large",$I203="Storage"),OR($J203=0,ISBLANK($J203))),"Net area not recorded in net spaces",
AND(OR($I203="Non-net",$I203="Outdoor space"),$J203&gt;0),"Net Area Recorded in Non-net space",
AND($I203="General",$J203&gt;90),"This general space is over 90m2, please ensure that this space is entered as separate spaces if it usually used as separate spaces",
AND($I203="Open plan/ semi-open general",$J203&lt;27),"Open plan general space under 27m2",
AND(OR($K203=0,ISBLANK($K203)), $I203="Non-net"),"Non-net area not recorded in non-net space"
),
" ")</f>
        <v xml:space="preserve"> </v>
      </c>
      <c r="M203" s="144"/>
      <c r="N203" s="144"/>
      <c r="O203" s="144"/>
      <c r="P203" s="144"/>
      <c r="Q203" s="144"/>
      <c r="R203" s="171"/>
      <c r="S203" s="147">
        <f>NCA_Calculations!$P$215</f>
        <v>0</v>
      </c>
      <c r="T203" s="147">
        <f>NCA_Calculations!$Q$215</f>
        <v>0</v>
      </c>
      <c r="U203" s="144"/>
      <c r="V203" s="144"/>
      <c r="W203" s="149" t="str" cm="1">
        <f t="array" ref="W203">_xlfn.IFNA(
_xlfn.IFS(
ISBLANK($U203),"Missing space use.",
AND('Establishment details'!$C$14="Secondary",$V203="Classbase"),"Invalid Status type",
AND(OR( $V203="Classbase", $V203="Teaching", $V203="Early years",$V203="SEND resourced"), NOT(ISBLANK($M203))),"Space with status type and unusable type.",
AND($V203= "Classbase",'Establishment details'!$C$22&gt;=10), "Classbase status is only valid in schools with a primary element.",
AND($I203= "Large",$N203 &gt; 3.5), "Large rooms with less than 3.5m height.",
AND(OR($V203="Light practical (science)",$V203="Light practical (science)",$V203="Heavy practical (workshops)", $V203="Heavy practical (clean)"), OR($O203=0,ISBLANK($O203))),"Missing sinks count for light and heavy practical spaces.",
AND($M203 = "Other",ISBLANK($R203)), "Invalid unusable type / missing note for other unusable type."
),
" ")</f>
        <v>Missing space use.</v>
      </c>
    </row>
    <row r="204" spans="2:23" ht="15.75" x14ac:dyDescent="0.25">
      <c r="B204" s="143"/>
      <c r="C204" s="143"/>
      <c r="D204" s="144"/>
      <c r="E204" s="144"/>
      <c r="F204" s="147" t="str" cm="1">
        <f t="array" ref="F204">_xlfn.IFNA(CONCATENATE(_xlfn.IFS($D204="Mezzanine",LEFT($D204,1), $D204="Ground Floor",LEFT($D204,1),$D204="Basment ",LEFT($D204,1), $D204="1st Floor", "0"&amp;LEFT($D204,1), $D204="2nd Floor", "0"&amp;LEFT($D204,1), $D204="3rd Floor", "0"&amp;LEFT($D204,1), $D204="4th Floor", "0"&amp;LEFT($D204,1), $D204="5th Floor", "0"&amp;LEFT($D204,1), $D204="6th Floor", "0"&amp;LEFT($D204,1),$D204="7th Floor", "0"&amp;LEFT($D204,1),$D204="8th Floor", "0"&amp;LEFT($D204,1),$D204="9th Floor", "0"&amp;LEFT($D204,1),$D204="10th Floor", LEFT($D204,2),$D204="11th Floor", LEFT($D204,2),$D204="12th Floor", LEFT($D204,2),$D204="13th Floor", LEFT($D204,2), $D204="Lower Ground", LEFT($D204)&amp;IF(ISNUMBER(FIND(" ",$D204)),MID($D204,FIND(" ",$D204)+1,1),"")&amp;IF(ISNUMBER(FIND(" ",$D204,FIND(" ",$D204)+1)),MID($D204,FIND(" ",$D204,FIND(" ",$D204)+1)+1,1),""),$D204="Upper Ground", LEFT($D204)&amp;IF(ISNUMBER(FIND(" ",$D204)),MID($D204,FIND(" ",$D204)+1,1),"")&amp;IF(ISNUMBER(FIND(" ",$D204,FIND(" ",$D204)+1)),MID($D204,FIND(" ",$D204,FIND(" ",$D204)+1)+1,1),"")),".0",$E204), " ")</f>
        <v xml:space="preserve"> </v>
      </c>
      <c r="G204" s="144"/>
      <c r="H204" s="144"/>
      <c r="I204" s="144"/>
      <c r="J204" s="144"/>
      <c r="K204" s="144"/>
      <c r="L204" s="149" t="str" cm="1">
        <f t="array" ref="L204">_xlfn.IFNA(
_xlfn.IFS(
AND($F204=" ",$G204=" ",$H204=" "),"Please update all three: Surveyor Room Reference, Establishment Room Reference and Establishment Room Name",
AND(OR($I204="General",$I204="Open plan/ semi-open general",$I204="Fitted",$I204="Light practical (science)",$I204="Light practical (other)",$I204="Heavy practical (workshops)",$I204="Heavy practical (clean)",$I204="Large",$I204="Storage"),$J204=0,$K204=0),"Please update Net Area or Non-net Area",
AND($B204&lt;&gt;"OUT",$J204=0,$I204&lt;&gt;"Non-net",$M204="85% Circulation"),"Net area not recorded for spaces with 85% circulation unusable type",
AND(OR($I204="General",$I204="Open plan/ semi-open general",$I204="Fitted",$I204="Light practical (science)",$I204="Light practical (other)",$I204="Heavy practical (workshops)",$I204="Heavy practical (clean)",$I204="Large",$I204="Storage"),OR($J204=0,ISBLANK($J204))),"Net area not recorded in net spaces",
AND(OR($I204="Non-net",$I204="Outdoor space"),$J204&gt;0),"Net Area Recorded in Non-net space",
AND($I204="General",$J204&gt;90),"This general space is over 90m2, please ensure that this space is entered as separate spaces if it usually used as separate spaces",
AND($I204="Open plan/ semi-open general",$J204&lt;27),"Open plan general space under 27m2",
AND(OR($K204=0,ISBLANK($K204)), $I204="Non-net"),"Non-net area not recorded in non-net space"
),
" ")</f>
        <v xml:space="preserve"> </v>
      </c>
      <c r="M204" s="144"/>
      <c r="N204" s="144"/>
      <c r="O204" s="144"/>
      <c r="P204" s="144"/>
      <c r="Q204" s="144"/>
      <c r="R204" s="171"/>
      <c r="S204" s="147">
        <f>NCA_Calculations!$P$216</f>
        <v>0</v>
      </c>
      <c r="T204" s="147">
        <f>NCA_Calculations!$Q$216</f>
        <v>0</v>
      </c>
      <c r="U204" s="144"/>
      <c r="V204" s="144"/>
      <c r="W204" s="149" t="str" cm="1">
        <f t="array" ref="W204">_xlfn.IFNA(
_xlfn.IFS(
ISBLANK($U204),"Missing space use.",
AND('Establishment details'!$C$14="Secondary",$V204="Classbase"),"Invalid Status type",
AND(OR( $V204="Classbase", $V204="Teaching", $V204="Early years",$V204="SEND resourced"), NOT(ISBLANK($M204))),"Space with status type and unusable type.",
AND($V204= "Classbase",'Establishment details'!$C$22&gt;=10), "Classbase status is only valid in schools with a primary element.",
AND($I204= "Large",$N204 &gt; 3.5), "Large rooms with less than 3.5m height.",
AND(OR($V204="Light practical (science)",$V204="Light practical (science)",$V204="Heavy practical (workshops)", $V204="Heavy practical (clean)"), OR($O204=0,ISBLANK($O204))),"Missing sinks count for light and heavy practical spaces.",
AND($M204 = "Other",ISBLANK($R204)), "Invalid unusable type / missing note for other unusable type."
),
" ")</f>
        <v>Missing space use.</v>
      </c>
    </row>
    <row r="205" spans="2:23" ht="15.75" x14ac:dyDescent="0.25">
      <c r="B205" s="143"/>
      <c r="C205" s="143"/>
      <c r="D205" s="144"/>
      <c r="E205" s="144"/>
      <c r="F205" s="147" t="str" cm="1">
        <f t="array" ref="F205">_xlfn.IFNA(CONCATENATE(_xlfn.IFS($D205="Mezzanine",LEFT($D205,1), $D205="Ground Floor",LEFT($D205,1),$D205="Basment ",LEFT($D205,1), $D205="1st Floor", "0"&amp;LEFT($D205,1), $D205="2nd Floor", "0"&amp;LEFT($D205,1), $D205="3rd Floor", "0"&amp;LEFT($D205,1), $D205="4th Floor", "0"&amp;LEFT($D205,1), $D205="5th Floor", "0"&amp;LEFT($D205,1), $D205="6th Floor", "0"&amp;LEFT($D205,1),$D205="7th Floor", "0"&amp;LEFT($D205,1),$D205="8th Floor", "0"&amp;LEFT($D205,1),$D205="9th Floor", "0"&amp;LEFT($D205,1),$D205="10th Floor", LEFT($D205,2),$D205="11th Floor", LEFT($D205,2),$D205="12th Floor", LEFT($D205,2),$D205="13th Floor", LEFT($D205,2), $D205="Lower Ground", LEFT($D205)&amp;IF(ISNUMBER(FIND(" ",$D205)),MID($D205,FIND(" ",$D205)+1,1),"")&amp;IF(ISNUMBER(FIND(" ",$D205,FIND(" ",$D205)+1)),MID($D205,FIND(" ",$D205,FIND(" ",$D205)+1)+1,1),""),$D205="Upper Ground", LEFT($D205)&amp;IF(ISNUMBER(FIND(" ",$D205)),MID($D205,FIND(" ",$D205)+1,1),"")&amp;IF(ISNUMBER(FIND(" ",$D205,FIND(" ",$D205)+1)),MID($D205,FIND(" ",$D205,FIND(" ",$D205)+1)+1,1),"")),".0",$E205), " ")</f>
        <v xml:space="preserve"> </v>
      </c>
      <c r="G205" s="144"/>
      <c r="H205" s="144"/>
      <c r="I205" s="144"/>
      <c r="J205" s="144"/>
      <c r="K205" s="144"/>
      <c r="L205" s="149" t="str" cm="1">
        <f t="array" ref="L205">_xlfn.IFNA(
_xlfn.IFS(
AND($F205=" ",$G205=" ",$H205=" "),"Please update all three: Surveyor Room Reference, Establishment Room Reference and Establishment Room Name",
AND(OR($I205="General",$I205="Open plan/ semi-open general",$I205="Fitted",$I205="Light practical (science)",$I205="Light practical (other)",$I205="Heavy practical (workshops)",$I205="Heavy practical (clean)",$I205="Large",$I205="Storage"),$J205=0,$K205=0),"Please update Net Area or Non-net Area",
AND($B205&lt;&gt;"OUT",$J205=0,$I205&lt;&gt;"Non-net",$M205="85% Circulation"),"Net area not recorded for spaces with 85% circulation unusable type",
AND(OR($I205="General",$I205="Open plan/ semi-open general",$I205="Fitted",$I205="Light practical (science)",$I205="Light practical (other)",$I205="Heavy practical (workshops)",$I205="Heavy practical (clean)",$I205="Large",$I205="Storage"),OR($J205=0,ISBLANK($J205))),"Net area not recorded in net spaces",
AND(OR($I205="Non-net",$I205="Outdoor space"),$J205&gt;0),"Net Area Recorded in Non-net space",
AND($I205="General",$J205&gt;90),"This general space is over 90m2, please ensure that this space is entered as separate spaces if it usually used as separate spaces",
AND($I205="Open plan/ semi-open general",$J205&lt;27),"Open plan general space under 27m2",
AND(OR($K205=0,ISBLANK($K205)), $I205="Non-net"),"Non-net area not recorded in non-net space"
),
" ")</f>
        <v xml:space="preserve"> </v>
      </c>
      <c r="M205" s="144"/>
      <c r="N205" s="144"/>
      <c r="O205" s="144"/>
      <c r="P205" s="144"/>
      <c r="Q205" s="144"/>
      <c r="R205" s="171"/>
      <c r="S205" s="147">
        <f>NCA_Calculations!$P$217</f>
        <v>0</v>
      </c>
      <c r="T205" s="147">
        <f>NCA_Calculations!$Q$217</f>
        <v>0</v>
      </c>
      <c r="U205" s="144"/>
      <c r="V205" s="144"/>
      <c r="W205" s="149" t="str" cm="1">
        <f t="array" ref="W205">_xlfn.IFNA(
_xlfn.IFS(
ISBLANK($U205),"Missing space use.",
AND('Establishment details'!$C$14="Secondary",$V205="Classbase"),"Invalid Status type",
AND(OR( $V205="Classbase", $V205="Teaching", $V205="Early years",$V205="SEND resourced"), NOT(ISBLANK($M205))),"Space with status type and unusable type.",
AND($V205= "Classbase",'Establishment details'!$C$22&gt;=10), "Classbase status is only valid in schools with a primary element.",
AND($I205= "Large",$N205 &gt; 3.5), "Large rooms with less than 3.5m height.",
AND(OR($V205="Light practical (science)",$V205="Light practical (science)",$V205="Heavy practical (workshops)", $V205="Heavy practical (clean)"), OR($O205=0,ISBLANK($O205))),"Missing sinks count for light and heavy practical spaces.",
AND($M205 = "Other",ISBLANK($R205)), "Invalid unusable type / missing note for other unusable type."
),
" ")</f>
        <v>Missing space use.</v>
      </c>
    </row>
    <row r="206" spans="2:23" ht="15.75" x14ac:dyDescent="0.25">
      <c r="B206" s="143"/>
      <c r="C206" s="143"/>
      <c r="D206" s="144"/>
      <c r="E206" s="144"/>
      <c r="F206" s="147" t="str" cm="1">
        <f t="array" ref="F206">_xlfn.IFNA(CONCATENATE(_xlfn.IFS($D206="Mezzanine",LEFT($D206,1), $D206="Ground Floor",LEFT($D206,1),$D206="Basment ",LEFT($D206,1), $D206="1st Floor", "0"&amp;LEFT($D206,1), $D206="2nd Floor", "0"&amp;LEFT($D206,1), $D206="3rd Floor", "0"&amp;LEFT($D206,1), $D206="4th Floor", "0"&amp;LEFT($D206,1), $D206="5th Floor", "0"&amp;LEFT($D206,1), $D206="6th Floor", "0"&amp;LEFT($D206,1),$D206="7th Floor", "0"&amp;LEFT($D206,1),$D206="8th Floor", "0"&amp;LEFT($D206,1),$D206="9th Floor", "0"&amp;LEFT($D206,1),$D206="10th Floor", LEFT($D206,2),$D206="11th Floor", LEFT($D206,2),$D206="12th Floor", LEFT($D206,2),$D206="13th Floor", LEFT($D206,2), $D206="Lower Ground", LEFT($D206)&amp;IF(ISNUMBER(FIND(" ",$D206)),MID($D206,FIND(" ",$D206)+1,1),"")&amp;IF(ISNUMBER(FIND(" ",$D206,FIND(" ",$D206)+1)),MID($D206,FIND(" ",$D206,FIND(" ",$D206)+1)+1,1),""),$D206="Upper Ground", LEFT($D206)&amp;IF(ISNUMBER(FIND(" ",$D206)),MID($D206,FIND(" ",$D206)+1,1),"")&amp;IF(ISNUMBER(FIND(" ",$D206,FIND(" ",$D206)+1)),MID($D206,FIND(" ",$D206,FIND(" ",$D206)+1)+1,1),"")),".0",$E206), " ")</f>
        <v xml:space="preserve"> </v>
      </c>
      <c r="G206" s="144"/>
      <c r="H206" s="144"/>
      <c r="I206" s="144"/>
      <c r="J206" s="144"/>
      <c r="K206" s="144"/>
      <c r="L206" s="149" t="str" cm="1">
        <f t="array" ref="L206">_xlfn.IFNA(
_xlfn.IFS(
AND($F206=" ",$G206=" ",$H206=" "),"Please update all three: Surveyor Room Reference, Establishment Room Reference and Establishment Room Name",
AND(OR($I206="General",$I206="Open plan/ semi-open general",$I206="Fitted",$I206="Light practical (science)",$I206="Light practical (other)",$I206="Heavy practical (workshops)",$I206="Heavy practical (clean)",$I206="Large",$I206="Storage"),$J206=0,$K206=0),"Please update Net Area or Non-net Area",
AND($B206&lt;&gt;"OUT",$J206=0,$I206&lt;&gt;"Non-net",$M206="85% Circulation"),"Net area not recorded for spaces with 85% circulation unusable type",
AND(OR($I206="General",$I206="Open plan/ semi-open general",$I206="Fitted",$I206="Light practical (science)",$I206="Light practical (other)",$I206="Heavy practical (workshops)",$I206="Heavy practical (clean)",$I206="Large",$I206="Storage"),OR($J206=0,ISBLANK($J206))),"Net area not recorded in net spaces",
AND(OR($I206="Non-net",$I206="Outdoor space"),$J206&gt;0),"Net Area Recorded in Non-net space",
AND($I206="General",$J206&gt;90),"This general space is over 90m2, please ensure that this space is entered as separate spaces if it usually used as separate spaces",
AND($I206="Open plan/ semi-open general",$J206&lt;27),"Open plan general space under 27m2",
AND(OR($K206=0,ISBLANK($K206)), $I206="Non-net"),"Non-net area not recorded in non-net space"
),
" ")</f>
        <v xml:space="preserve"> </v>
      </c>
      <c r="M206" s="144"/>
      <c r="N206" s="144"/>
      <c r="O206" s="144"/>
      <c r="P206" s="144"/>
      <c r="Q206" s="144"/>
      <c r="R206" s="171"/>
      <c r="S206" s="147">
        <f>NCA_Calculations!$P$218</f>
        <v>0</v>
      </c>
      <c r="T206" s="147">
        <f>NCA_Calculations!$Q$218</f>
        <v>0</v>
      </c>
      <c r="U206" s="144"/>
      <c r="V206" s="144"/>
      <c r="W206" s="149" t="str" cm="1">
        <f t="array" ref="W206">_xlfn.IFNA(
_xlfn.IFS(
ISBLANK($U206),"Missing space use.",
AND('Establishment details'!$C$14="Secondary",$V206="Classbase"),"Invalid Status type",
AND(OR( $V206="Classbase", $V206="Teaching", $V206="Early years",$V206="SEND resourced"), NOT(ISBLANK($M206))),"Space with status type and unusable type.",
AND($V206= "Classbase",'Establishment details'!$C$22&gt;=10), "Classbase status is only valid in schools with a primary element.",
AND($I206= "Large",$N206 &gt; 3.5), "Large rooms with less than 3.5m height.",
AND(OR($V206="Light practical (science)",$V206="Light practical (science)",$V206="Heavy practical (workshops)", $V206="Heavy practical (clean)"), OR($O206=0,ISBLANK($O206))),"Missing sinks count for light and heavy practical spaces.",
AND($M206 = "Other",ISBLANK($R206)), "Invalid unusable type / missing note for other unusable type."
),
" ")</f>
        <v>Missing space use.</v>
      </c>
    </row>
    <row r="207" spans="2:23" ht="15.75" x14ac:dyDescent="0.25">
      <c r="B207" s="143"/>
      <c r="C207" s="143"/>
      <c r="D207" s="144"/>
      <c r="E207" s="144"/>
      <c r="F207" s="147" t="str" cm="1">
        <f t="array" ref="F207">_xlfn.IFNA(CONCATENATE(_xlfn.IFS($D207="Mezzanine",LEFT($D207,1), $D207="Ground Floor",LEFT($D207,1),$D207="Basment ",LEFT($D207,1), $D207="1st Floor", "0"&amp;LEFT($D207,1), $D207="2nd Floor", "0"&amp;LEFT($D207,1), $D207="3rd Floor", "0"&amp;LEFT($D207,1), $D207="4th Floor", "0"&amp;LEFT($D207,1), $D207="5th Floor", "0"&amp;LEFT($D207,1), $D207="6th Floor", "0"&amp;LEFT($D207,1),$D207="7th Floor", "0"&amp;LEFT($D207,1),$D207="8th Floor", "0"&amp;LEFT($D207,1),$D207="9th Floor", "0"&amp;LEFT($D207,1),$D207="10th Floor", LEFT($D207,2),$D207="11th Floor", LEFT($D207,2),$D207="12th Floor", LEFT($D207,2),$D207="13th Floor", LEFT($D207,2), $D207="Lower Ground", LEFT($D207)&amp;IF(ISNUMBER(FIND(" ",$D207)),MID($D207,FIND(" ",$D207)+1,1),"")&amp;IF(ISNUMBER(FIND(" ",$D207,FIND(" ",$D207)+1)),MID($D207,FIND(" ",$D207,FIND(" ",$D207)+1)+1,1),""),$D207="Upper Ground", LEFT($D207)&amp;IF(ISNUMBER(FIND(" ",$D207)),MID($D207,FIND(" ",$D207)+1,1),"")&amp;IF(ISNUMBER(FIND(" ",$D207,FIND(" ",$D207)+1)),MID($D207,FIND(" ",$D207,FIND(" ",$D207)+1)+1,1),"")),".0",$E207), " ")</f>
        <v xml:space="preserve"> </v>
      </c>
      <c r="G207" s="144"/>
      <c r="H207" s="144"/>
      <c r="I207" s="144"/>
      <c r="J207" s="144"/>
      <c r="K207" s="144"/>
      <c r="L207" s="149" t="str" cm="1">
        <f t="array" ref="L207">_xlfn.IFNA(
_xlfn.IFS(
AND($F207=" ",$G207=" ",$H207=" "),"Please update all three: Surveyor Room Reference, Establishment Room Reference and Establishment Room Name",
AND(OR($I207="General",$I207="Open plan/ semi-open general",$I207="Fitted",$I207="Light practical (science)",$I207="Light practical (other)",$I207="Heavy practical (workshops)",$I207="Heavy practical (clean)",$I207="Large",$I207="Storage"),$J207=0,$K207=0),"Please update Net Area or Non-net Area",
AND($B207&lt;&gt;"OUT",$J207=0,$I207&lt;&gt;"Non-net",$M207="85% Circulation"),"Net area not recorded for spaces with 85% circulation unusable type",
AND(OR($I207="General",$I207="Open plan/ semi-open general",$I207="Fitted",$I207="Light practical (science)",$I207="Light practical (other)",$I207="Heavy practical (workshops)",$I207="Heavy practical (clean)",$I207="Large",$I207="Storage"),OR($J207=0,ISBLANK($J207))),"Net area not recorded in net spaces",
AND(OR($I207="Non-net",$I207="Outdoor space"),$J207&gt;0),"Net Area Recorded in Non-net space",
AND($I207="General",$J207&gt;90),"This general space is over 90m2, please ensure that this space is entered as separate spaces if it usually used as separate spaces",
AND($I207="Open plan/ semi-open general",$J207&lt;27),"Open plan general space under 27m2",
AND(OR($K207=0,ISBLANK($K207)), $I207="Non-net"),"Non-net area not recorded in non-net space"
),
" ")</f>
        <v xml:space="preserve"> </v>
      </c>
      <c r="M207" s="144"/>
      <c r="N207" s="144"/>
      <c r="O207" s="144"/>
      <c r="P207" s="144"/>
      <c r="Q207" s="144"/>
      <c r="R207" s="171"/>
      <c r="S207" s="147">
        <f>NCA_Calculations!$P$219</f>
        <v>0</v>
      </c>
      <c r="T207" s="147">
        <f>NCA_Calculations!$Q$219</f>
        <v>0</v>
      </c>
      <c r="U207" s="144"/>
      <c r="V207" s="144"/>
      <c r="W207" s="149" t="str" cm="1">
        <f t="array" ref="W207">_xlfn.IFNA(
_xlfn.IFS(
ISBLANK($U207),"Missing space use.",
AND('Establishment details'!$C$14="Secondary",$V207="Classbase"),"Invalid Status type",
AND(OR( $V207="Classbase", $V207="Teaching", $V207="Early years",$V207="SEND resourced"), NOT(ISBLANK($M207))),"Space with status type and unusable type.",
AND($V207= "Classbase",'Establishment details'!$C$22&gt;=10), "Classbase status is only valid in schools with a primary element.",
AND($I207= "Large",$N207 &gt; 3.5), "Large rooms with less than 3.5m height.",
AND(OR($V207="Light practical (science)",$V207="Light practical (science)",$V207="Heavy practical (workshops)", $V207="Heavy practical (clean)"), OR($O207=0,ISBLANK($O207))),"Missing sinks count for light and heavy practical spaces.",
AND($M207 = "Other",ISBLANK($R207)), "Invalid unusable type / missing note for other unusable type."
),
" ")</f>
        <v>Missing space use.</v>
      </c>
    </row>
    <row r="208" spans="2:23" ht="15.75" x14ac:dyDescent="0.25">
      <c r="B208" s="143"/>
      <c r="C208" s="143"/>
      <c r="D208" s="144"/>
      <c r="E208" s="144"/>
      <c r="F208" s="147" t="str" cm="1">
        <f t="array" ref="F208">_xlfn.IFNA(CONCATENATE(_xlfn.IFS($D208="Mezzanine",LEFT($D208,1), $D208="Ground Floor",LEFT($D208,1),$D208="Basment ",LEFT($D208,1), $D208="1st Floor", "0"&amp;LEFT($D208,1), $D208="2nd Floor", "0"&amp;LEFT($D208,1), $D208="3rd Floor", "0"&amp;LEFT($D208,1), $D208="4th Floor", "0"&amp;LEFT($D208,1), $D208="5th Floor", "0"&amp;LEFT($D208,1), $D208="6th Floor", "0"&amp;LEFT($D208,1),$D208="7th Floor", "0"&amp;LEFT($D208,1),$D208="8th Floor", "0"&amp;LEFT($D208,1),$D208="9th Floor", "0"&amp;LEFT($D208,1),$D208="10th Floor", LEFT($D208,2),$D208="11th Floor", LEFT($D208,2),$D208="12th Floor", LEFT($D208,2),$D208="13th Floor", LEFT($D208,2), $D208="Lower Ground", LEFT($D208)&amp;IF(ISNUMBER(FIND(" ",$D208)),MID($D208,FIND(" ",$D208)+1,1),"")&amp;IF(ISNUMBER(FIND(" ",$D208,FIND(" ",$D208)+1)),MID($D208,FIND(" ",$D208,FIND(" ",$D208)+1)+1,1),""),$D208="Upper Ground", LEFT($D208)&amp;IF(ISNUMBER(FIND(" ",$D208)),MID($D208,FIND(" ",$D208)+1,1),"")&amp;IF(ISNUMBER(FIND(" ",$D208,FIND(" ",$D208)+1)),MID($D208,FIND(" ",$D208,FIND(" ",$D208)+1)+1,1),"")),".0",$E208), " ")</f>
        <v xml:space="preserve"> </v>
      </c>
      <c r="G208" s="144"/>
      <c r="H208" s="144"/>
      <c r="I208" s="144"/>
      <c r="J208" s="144"/>
      <c r="K208" s="144"/>
      <c r="L208" s="149"/>
      <c r="M208" s="144"/>
      <c r="N208" s="144"/>
      <c r="O208" s="144"/>
      <c r="P208" s="144"/>
      <c r="Q208" s="144"/>
      <c r="R208" s="171"/>
      <c r="S208" s="147">
        <f>NCA_Calculations!$P$220</f>
        <v>0</v>
      </c>
      <c r="T208" s="147">
        <f>NCA_Calculations!$Q$220</f>
        <v>0</v>
      </c>
      <c r="U208" s="144"/>
      <c r="V208" s="144"/>
      <c r="W208" s="149" t="str" cm="1">
        <f t="array" ref="W208">_xlfn.IFNA(
_xlfn.IFS(
ISBLANK($U208),"Missing space use.",
AND('Establishment details'!$C$14="Secondary",$V208="Classbase"),"Invalid Status type",
AND(OR( $V208="Classbase", $V208="Teaching", $V208="Early years",$V208="SEND resourced"), NOT(ISBLANK($M208))),"Space with status type and unusable type.",
AND($V208= "Classbase",'Establishment details'!$C$22&gt;=10), "Classbase status is only valid in schools with a primary element.",
AND($I208= "Large",$N208 &gt; 3.5), "Large rooms with less than 3.5m height.",
AND(OR($V208="Light practical (science)",$V208="Light practical (science)",$V208="Heavy practical (workshops)", $V208="Heavy practical (clean)"), OR($O208=0,ISBLANK($O208))),"Missing sinks count for light and heavy practical spaces.",
AND($M208 = "Other",ISBLANK($R208)), "Invalid unusable type / missing note for other unusable type."
),
" ")</f>
        <v>Missing space use.</v>
      </c>
    </row>
    <row r="209" spans="2:23" ht="15.75" x14ac:dyDescent="0.25">
      <c r="B209" s="143"/>
      <c r="C209" s="143"/>
      <c r="D209" s="144"/>
      <c r="E209" s="144"/>
      <c r="F209" s="147" t="str" cm="1">
        <f t="array" ref="F209">_xlfn.IFNA(CONCATENATE(_xlfn.IFS($D209="Mezzanine",LEFT($D209,1), $D209="Ground Floor",LEFT($D209,1),$D209="Basment ",LEFT($D209,1), $D209="1st Floor", "0"&amp;LEFT($D209,1), $D209="2nd Floor", "0"&amp;LEFT($D209,1), $D209="3rd Floor", "0"&amp;LEFT($D209,1), $D209="4th Floor", "0"&amp;LEFT($D209,1), $D209="5th Floor", "0"&amp;LEFT($D209,1), $D209="6th Floor", "0"&amp;LEFT($D209,1),$D209="7th Floor", "0"&amp;LEFT($D209,1),$D209="8th Floor", "0"&amp;LEFT($D209,1),$D209="9th Floor", "0"&amp;LEFT($D209,1),$D209="10th Floor", LEFT($D209,2),$D209="11th Floor", LEFT($D209,2),$D209="12th Floor", LEFT($D209,2),$D209="13th Floor", LEFT($D209,2), $D209="Lower Ground", LEFT($D209)&amp;IF(ISNUMBER(FIND(" ",$D209)),MID($D209,FIND(" ",$D209)+1,1),"")&amp;IF(ISNUMBER(FIND(" ",$D209,FIND(" ",$D209)+1)),MID($D209,FIND(" ",$D209,FIND(" ",$D209)+1)+1,1),""),$D209="Upper Ground", LEFT($D209)&amp;IF(ISNUMBER(FIND(" ",$D209)),MID($D209,FIND(" ",$D209)+1,1),"")&amp;IF(ISNUMBER(FIND(" ",$D209,FIND(" ",$D209)+1)),MID($D209,FIND(" ",$D209,FIND(" ",$D209)+1)+1,1),"")),".0",$E209), " ")</f>
        <v xml:space="preserve"> </v>
      </c>
      <c r="G209" s="144"/>
      <c r="H209" s="144"/>
      <c r="I209" s="144"/>
      <c r="J209" s="144"/>
      <c r="K209" s="144"/>
      <c r="L209" s="149"/>
      <c r="M209" s="144"/>
      <c r="N209" s="144"/>
      <c r="O209" s="144"/>
      <c r="P209" s="144"/>
      <c r="Q209" s="144"/>
      <c r="R209" s="171"/>
      <c r="S209" s="147">
        <f>NCA_Calculations!$P$221</f>
        <v>0</v>
      </c>
      <c r="T209" s="147">
        <f>NCA_Calculations!$Q$221</f>
        <v>0</v>
      </c>
      <c r="U209" s="144"/>
      <c r="V209" s="144"/>
      <c r="W209" s="149" t="str" cm="1">
        <f t="array" ref="W209">_xlfn.IFNA(
_xlfn.IFS(
ISBLANK($U209),"Missing space use.",
AND('Establishment details'!$C$14="Secondary",$V209="Classbase"),"Invalid Status type",
AND(OR( $V209="Classbase", $V209="Teaching", $V209="Early years",$V209="SEND resourced"), NOT(ISBLANK($M209))),"Space with status type and unusable type.",
AND($V209= "Classbase",'Establishment details'!$C$22&gt;=10), "Classbase status is only valid in schools with a primary element.",
AND($I209= "Large",$N209 &gt; 3.5), "Large rooms with less than 3.5m height.",
AND(OR($V209="Light practical (science)",$V209="Light practical (science)",$V209="Heavy practical (workshops)", $V209="Heavy practical (clean)"), OR($O209=0,ISBLANK($O209))),"Missing sinks count for light and heavy practical spaces.",
AND($M209 = "Other",ISBLANK($R209)), "Invalid unusable type / missing note for other unusable type."
),
" ")</f>
        <v>Missing space use.</v>
      </c>
    </row>
    <row r="210" spans="2:23" ht="15.75" x14ac:dyDescent="0.25">
      <c r="B210" s="143"/>
      <c r="C210" s="143"/>
      <c r="D210" s="144"/>
      <c r="E210" s="144"/>
      <c r="F210" s="147" t="str" cm="1">
        <f t="array" ref="F210">_xlfn.IFNA(CONCATENATE(_xlfn.IFS($D210="Mezzanine",LEFT($D210,1), $D210="Ground Floor",LEFT($D210,1),$D210="Basment ",LEFT($D210,1), $D210="1st Floor", "0"&amp;LEFT($D210,1), $D210="2nd Floor", "0"&amp;LEFT($D210,1), $D210="3rd Floor", "0"&amp;LEFT($D210,1), $D210="4th Floor", "0"&amp;LEFT($D210,1), $D210="5th Floor", "0"&amp;LEFT($D210,1), $D210="6th Floor", "0"&amp;LEFT($D210,1),$D210="7th Floor", "0"&amp;LEFT($D210,1),$D210="8th Floor", "0"&amp;LEFT($D210,1),$D210="9th Floor", "0"&amp;LEFT($D210,1),$D210="10th Floor", LEFT($D210,2),$D210="11th Floor", LEFT($D210,2),$D210="12th Floor", LEFT($D210,2),$D210="13th Floor", LEFT($D210,2), $D210="Lower Ground", LEFT($D210)&amp;IF(ISNUMBER(FIND(" ",$D210)),MID($D210,FIND(" ",$D210)+1,1),"")&amp;IF(ISNUMBER(FIND(" ",$D210,FIND(" ",$D210)+1)),MID($D210,FIND(" ",$D210,FIND(" ",$D210)+1)+1,1),""),$D210="Upper Ground", LEFT($D210)&amp;IF(ISNUMBER(FIND(" ",$D210)),MID($D210,FIND(" ",$D210)+1,1),"")&amp;IF(ISNUMBER(FIND(" ",$D210,FIND(" ",$D210)+1)),MID($D210,FIND(" ",$D210,FIND(" ",$D210)+1)+1,1),"")),".0",$E210), " ")</f>
        <v xml:space="preserve"> </v>
      </c>
      <c r="G210" s="144"/>
      <c r="H210" s="144"/>
      <c r="I210" s="144"/>
      <c r="J210" s="144"/>
      <c r="K210" s="144"/>
      <c r="L210" s="149"/>
      <c r="M210" s="144"/>
      <c r="N210" s="144"/>
      <c r="O210" s="144"/>
      <c r="P210" s="144"/>
      <c r="Q210" s="144"/>
      <c r="R210" s="171"/>
      <c r="S210" s="147">
        <f>NCA_Calculations!$P$222</f>
        <v>0</v>
      </c>
      <c r="T210" s="147">
        <f>NCA_Calculations!$Q$222</f>
        <v>0</v>
      </c>
      <c r="U210" s="144"/>
      <c r="V210" s="144"/>
      <c r="W210" s="149" t="str" cm="1">
        <f t="array" ref="W210">_xlfn.IFNA(
_xlfn.IFS(
ISBLANK($U210),"Missing space use.",
AND('Establishment details'!$C$14="Secondary",$V210="Classbase"),"Invalid Status type",
AND(OR( $V210="Classbase", $V210="Teaching", $V210="Early years",$V210="SEND resourced"), NOT(ISBLANK($M210))),"Space with status type and unusable type.",
AND($V210= "Classbase",'Establishment details'!$C$22&gt;=10), "Classbase status is only valid in schools with a primary element.",
AND($I210= "Large",$N210 &gt; 3.5), "Large rooms with less than 3.5m height.",
AND(OR($V210="Light practical (science)",$V210="Light practical (science)",$V210="Heavy practical (workshops)", $V210="Heavy practical (clean)"), OR($O210=0,ISBLANK($O210))),"Missing sinks count for light and heavy practical spaces.",
AND($M210 = "Other",ISBLANK($R210)), "Invalid unusable type / missing note for other unusable type."
),
" ")</f>
        <v>Missing space use.</v>
      </c>
    </row>
    <row r="211" spans="2:23" ht="15.75" x14ac:dyDescent="0.25">
      <c r="B211" s="143"/>
      <c r="C211" s="143"/>
      <c r="D211" s="144"/>
      <c r="E211" s="144"/>
      <c r="F211" s="147" t="str" cm="1">
        <f t="array" ref="F211">_xlfn.IFNA(CONCATENATE(_xlfn.IFS($D211="Mezzanine",LEFT($D211,1), $D211="Ground Floor",LEFT($D211,1),$D211="Basment ",LEFT($D211,1), $D211="1st Floor", "0"&amp;LEFT($D211,1), $D211="2nd Floor", "0"&amp;LEFT($D211,1), $D211="3rd Floor", "0"&amp;LEFT($D211,1), $D211="4th Floor", "0"&amp;LEFT($D211,1), $D211="5th Floor", "0"&amp;LEFT($D211,1), $D211="6th Floor", "0"&amp;LEFT($D211,1),$D211="7th Floor", "0"&amp;LEFT($D211,1),$D211="8th Floor", "0"&amp;LEFT($D211,1),$D211="9th Floor", "0"&amp;LEFT($D211,1),$D211="10th Floor", LEFT($D211,2),$D211="11th Floor", LEFT($D211,2),$D211="12th Floor", LEFT($D211,2),$D211="13th Floor", LEFT($D211,2), $D211="Lower Ground", LEFT($D211)&amp;IF(ISNUMBER(FIND(" ",$D211)),MID($D211,FIND(" ",$D211)+1,1),"")&amp;IF(ISNUMBER(FIND(" ",$D211,FIND(" ",$D211)+1)),MID($D211,FIND(" ",$D211,FIND(" ",$D211)+1)+1,1),""),$D211="Upper Ground", LEFT($D211)&amp;IF(ISNUMBER(FIND(" ",$D211)),MID($D211,FIND(" ",$D211)+1,1),"")&amp;IF(ISNUMBER(FIND(" ",$D211,FIND(" ",$D211)+1)),MID($D211,FIND(" ",$D211,FIND(" ",$D211)+1)+1,1),"")),".0",$E211), " ")</f>
        <v xml:space="preserve"> </v>
      </c>
      <c r="G211" s="144"/>
      <c r="H211" s="144"/>
      <c r="I211" s="144"/>
      <c r="J211" s="144"/>
      <c r="K211" s="144"/>
      <c r="L211" s="149"/>
      <c r="M211" s="144"/>
      <c r="N211" s="144"/>
      <c r="O211" s="144"/>
      <c r="P211" s="144"/>
      <c r="Q211" s="144"/>
      <c r="R211" s="171"/>
      <c r="S211" s="147">
        <f>NCA_Calculations!$P$223</f>
        <v>0</v>
      </c>
      <c r="T211" s="147">
        <f>NCA_Calculations!$Q$223</f>
        <v>0</v>
      </c>
      <c r="U211" s="144"/>
      <c r="V211" s="144"/>
      <c r="W211" s="149" t="str" cm="1">
        <f t="array" ref="W211">_xlfn.IFNA(
_xlfn.IFS(
ISBLANK($U211),"Missing space use.",
AND('Establishment details'!$C$14="Secondary",$V211="Classbase"),"Invalid Status type",
AND(OR( $V211="Classbase", $V211="Teaching", $V211="Early years",$V211="SEND resourced"), NOT(ISBLANK($M211))),"Space with status type and unusable type.",
AND($V211= "Classbase",'Establishment details'!$C$22&gt;=10), "Classbase status is only valid in schools with a primary element.",
AND($I211= "Large",$N211 &gt; 3.5), "Large rooms with less than 3.5m height.",
AND(OR($V211="Light practical (science)",$V211="Light practical (science)",$V211="Heavy practical (workshops)", $V211="Heavy practical (clean)"), OR($O211=0,ISBLANK($O211))),"Missing sinks count for light and heavy practical spaces.",
AND($M211 = "Other",ISBLANK($R211)), "Invalid unusable type / missing note for other unusable type."
),
" ")</f>
        <v>Missing space use.</v>
      </c>
    </row>
    <row r="212" spans="2:23" ht="15.75" x14ac:dyDescent="0.25">
      <c r="B212" s="143"/>
      <c r="C212" s="143"/>
      <c r="D212" s="144"/>
      <c r="E212" s="144"/>
      <c r="F212" s="147" t="str" cm="1">
        <f t="array" ref="F212">_xlfn.IFNA(CONCATENATE(_xlfn.IFS($D212="Mezzanine",LEFT($D212,1), $D212="Ground Floor",LEFT($D212,1),$D212="Basment ",LEFT($D212,1), $D212="1st Floor", "0"&amp;LEFT($D212,1), $D212="2nd Floor", "0"&amp;LEFT($D212,1), $D212="3rd Floor", "0"&amp;LEFT($D212,1), $D212="4th Floor", "0"&amp;LEFT($D212,1), $D212="5th Floor", "0"&amp;LEFT($D212,1), $D212="6th Floor", "0"&amp;LEFT($D212,1),$D212="7th Floor", "0"&amp;LEFT($D212,1),$D212="8th Floor", "0"&amp;LEFT($D212,1),$D212="9th Floor", "0"&amp;LEFT($D212,1),$D212="10th Floor", LEFT($D212,2),$D212="11th Floor", LEFT($D212,2),$D212="12th Floor", LEFT($D212,2),$D212="13th Floor", LEFT($D212,2), $D212="Lower Ground", LEFT($D212)&amp;IF(ISNUMBER(FIND(" ",$D212)),MID($D212,FIND(" ",$D212)+1,1),"")&amp;IF(ISNUMBER(FIND(" ",$D212,FIND(" ",$D212)+1)),MID($D212,FIND(" ",$D212,FIND(" ",$D212)+1)+1,1),""),$D212="Upper Ground", LEFT($D212)&amp;IF(ISNUMBER(FIND(" ",$D212)),MID($D212,FIND(" ",$D212)+1,1),"")&amp;IF(ISNUMBER(FIND(" ",$D212,FIND(" ",$D212)+1)),MID($D212,FIND(" ",$D212,FIND(" ",$D212)+1)+1,1),"")),".0",$E212), " ")</f>
        <v xml:space="preserve"> </v>
      </c>
      <c r="G212" s="144"/>
      <c r="H212" s="144"/>
      <c r="I212" s="144"/>
      <c r="J212" s="144"/>
      <c r="K212" s="144"/>
      <c r="L212" s="149"/>
      <c r="M212" s="144"/>
      <c r="N212" s="144"/>
      <c r="O212" s="144"/>
      <c r="P212" s="144"/>
      <c r="Q212" s="144"/>
      <c r="R212" s="171"/>
      <c r="S212" s="147">
        <f>NCA_Calculations!$P$224</f>
        <v>0</v>
      </c>
      <c r="T212" s="147">
        <f>NCA_Calculations!$Q$224</f>
        <v>0</v>
      </c>
      <c r="U212" s="144"/>
      <c r="V212" s="144"/>
      <c r="W212" s="149" t="str" cm="1">
        <f t="array" ref="W212">_xlfn.IFNA(
_xlfn.IFS(
ISBLANK($U212),"Missing space use.",
AND('Establishment details'!$C$14="Secondary",$V212="Classbase"),"Invalid Status type",
AND(OR( $V212="Classbase", $V212="Teaching", $V212="Early years",$V212="SEND resourced"), NOT(ISBLANK($M212))),"Space with status type and unusable type.",
AND($V212= "Classbase",'Establishment details'!$C$22&gt;=10), "Classbase status is only valid in schools with a primary element.",
AND($I212= "Large",$N212 &gt; 3.5), "Large rooms with less than 3.5m height.",
AND(OR($V212="Light practical (science)",$V212="Light practical (science)",$V212="Heavy practical (workshops)", $V212="Heavy practical (clean)"), OR($O212=0,ISBLANK($O212))),"Missing sinks count for light and heavy practical spaces.",
AND($M212 = "Other",ISBLANK($R212)), "Invalid unusable type / missing note for other unusable type."
),
" ")</f>
        <v>Missing space use.</v>
      </c>
    </row>
    <row r="213" spans="2:23" ht="15.75" x14ac:dyDescent="0.25">
      <c r="B213" s="143"/>
      <c r="C213" s="143"/>
      <c r="D213" s="144"/>
      <c r="E213" s="144"/>
      <c r="F213" s="147" t="str" cm="1">
        <f t="array" ref="F213">_xlfn.IFNA(CONCATENATE(_xlfn.IFS($D213="Mezzanine",LEFT($D213,1), $D213="Ground Floor",LEFT($D213,1),$D213="Basment ",LEFT($D213,1), $D213="1st Floor", "0"&amp;LEFT($D213,1), $D213="2nd Floor", "0"&amp;LEFT($D213,1), $D213="3rd Floor", "0"&amp;LEFT($D213,1), $D213="4th Floor", "0"&amp;LEFT($D213,1), $D213="5th Floor", "0"&amp;LEFT($D213,1), $D213="6th Floor", "0"&amp;LEFT($D213,1),$D213="7th Floor", "0"&amp;LEFT($D213,1),$D213="8th Floor", "0"&amp;LEFT($D213,1),$D213="9th Floor", "0"&amp;LEFT($D213,1),$D213="10th Floor", LEFT($D213,2),$D213="11th Floor", LEFT($D213,2),$D213="12th Floor", LEFT($D213,2),$D213="13th Floor", LEFT($D213,2), $D213="Lower Ground", LEFT($D213)&amp;IF(ISNUMBER(FIND(" ",$D213)),MID($D213,FIND(" ",$D213)+1,1),"")&amp;IF(ISNUMBER(FIND(" ",$D213,FIND(" ",$D213)+1)),MID($D213,FIND(" ",$D213,FIND(" ",$D213)+1)+1,1),""),$D213="Upper Ground", LEFT($D213)&amp;IF(ISNUMBER(FIND(" ",$D213)),MID($D213,FIND(" ",$D213)+1,1),"")&amp;IF(ISNUMBER(FIND(" ",$D213,FIND(" ",$D213)+1)),MID($D213,FIND(" ",$D213,FIND(" ",$D213)+1)+1,1),"")),".0",$E213), " ")</f>
        <v xml:space="preserve"> </v>
      </c>
      <c r="G213" s="144"/>
      <c r="H213" s="144"/>
      <c r="I213" s="144"/>
      <c r="J213" s="144"/>
      <c r="K213" s="144"/>
      <c r="L213" s="149"/>
      <c r="M213" s="144"/>
      <c r="N213" s="144"/>
      <c r="O213" s="144"/>
      <c r="P213" s="144"/>
      <c r="Q213" s="144"/>
      <c r="R213" s="171"/>
      <c r="S213" s="147">
        <f>NCA_Calculations!$P$225</f>
        <v>0</v>
      </c>
      <c r="T213" s="147">
        <f>NCA_Calculations!$Q$225</f>
        <v>0</v>
      </c>
      <c r="U213" s="144"/>
      <c r="V213" s="144"/>
      <c r="W213" s="149" t="str" cm="1">
        <f t="array" ref="W213">_xlfn.IFNA(
_xlfn.IFS(
ISBLANK($U213),"Missing space use.",
AND('Establishment details'!$C$14="Secondary",$V213="Classbase"),"Invalid Status type",
AND(OR( $V213="Classbase", $V213="Teaching", $V213="Early years",$V213="SEND resourced"), NOT(ISBLANK($M213))),"Space with status type and unusable type.",
AND($V213= "Classbase",'Establishment details'!$C$22&gt;=10), "Classbase status is only valid in schools with a primary element.",
AND($I213= "Large",$N213 &gt; 3.5), "Large rooms with less than 3.5m height.",
AND(OR($V213="Light practical (science)",$V213="Light practical (science)",$V213="Heavy practical (workshops)", $V213="Heavy practical (clean)"), OR($O213=0,ISBLANK($O213))),"Missing sinks count for light and heavy practical spaces.",
AND($M213 = "Other",ISBLANK($R213)), "Invalid unusable type / missing note for other unusable type."
),
" ")</f>
        <v>Missing space use.</v>
      </c>
    </row>
    <row r="214" spans="2:23" ht="15.75" x14ac:dyDescent="0.25">
      <c r="B214" s="143"/>
      <c r="C214" s="143"/>
      <c r="D214" s="144"/>
      <c r="E214" s="144"/>
      <c r="F214" s="147" t="str" cm="1">
        <f t="array" ref="F214">_xlfn.IFNA(CONCATENATE(_xlfn.IFS($D214="Mezzanine",LEFT($D214,1), $D214="Ground Floor",LEFT($D214,1),$D214="Basment ",LEFT($D214,1), $D214="1st Floor", "0"&amp;LEFT($D214,1), $D214="2nd Floor", "0"&amp;LEFT($D214,1), $D214="3rd Floor", "0"&amp;LEFT($D214,1), $D214="4th Floor", "0"&amp;LEFT($D214,1), $D214="5th Floor", "0"&amp;LEFT($D214,1), $D214="6th Floor", "0"&amp;LEFT($D214,1),$D214="7th Floor", "0"&amp;LEFT($D214,1),$D214="8th Floor", "0"&amp;LEFT($D214,1),$D214="9th Floor", "0"&amp;LEFT($D214,1),$D214="10th Floor", LEFT($D214,2),$D214="11th Floor", LEFT($D214,2),$D214="12th Floor", LEFT($D214,2),$D214="13th Floor", LEFT($D214,2), $D214="Lower Ground", LEFT($D214)&amp;IF(ISNUMBER(FIND(" ",$D214)),MID($D214,FIND(" ",$D214)+1,1),"")&amp;IF(ISNUMBER(FIND(" ",$D214,FIND(" ",$D214)+1)),MID($D214,FIND(" ",$D214,FIND(" ",$D214)+1)+1,1),""),$D214="Upper Ground", LEFT($D214)&amp;IF(ISNUMBER(FIND(" ",$D214)),MID($D214,FIND(" ",$D214)+1,1),"")&amp;IF(ISNUMBER(FIND(" ",$D214,FIND(" ",$D214)+1)),MID($D214,FIND(" ",$D214,FIND(" ",$D214)+1)+1,1),"")),".0",$E214), " ")</f>
        <v xml:space="preserve"> </v>
      </c>
      <c r="G214" s="144"/>
      <c r="H214" s="144"/>
      <c r="I214" s="144"/>
      <c r="J214" s="144"/>
      <c r="K214" s="144"/>
      <c r="L214" s="149"/>
      <c r="M214" s="144"/>
      <c r="N214" s="144"/>
      <c r="O214" s="144"/>
      <c r="P214" s="144"/>
      <c r="Q214" s="144"/>
      <c r="R214" s="171"/>
      <c r="S214" s="147">
        <f>NCA_Calculations!$P$226</f>
        <v>0</v>
      </c>
      <c r="T214" s="147">
        <f>NCA_Calculations!$Q$226</f>
        <v>0</v>
      </c>
      <c r="U214" s="144"/>
      <c r="V214" s="144"/>
      <c r="W214" s="149" t="str" cm="1">
        <f t="array" ref="W214">_xlfn.IFNA(
_xlfn.IFS(
ISBLANK($U214),"Missing space use.",
AND('Establishment details'!$C$14="Secondary",$V214="Classbase"),"Invalid Status type",
AND(OR( $V214="Classbase", $V214="Teaching", $V214="Early years",$V214="SEND resourced"), NOT(ISBLANK($M214))),"Space with status type and unusable type.",
AND($V214= "Classbase",'Establishment details'!$C$22&gt;=10), "Classbase status is only valid in schools with a primary element.",
AND($I214= "Large",$N214 &gt; 3.5), "Large rooms with less than 3.5m height.",
AND(OR($V214="Light practical (science)",$V214="Light practical (science)",$V214="Heavy practical (workshops)", $V214="Heavy practical (clean)"), OR($O214=0,ISBLANK($O214))),"Missing sinks count for light and heavy practical spaces.",
AND($M214 = "Other",ISBLANK($R214)), "Invalid unusable type / missing note for other unusable type."
),
" ")</f>
        <v>Missing space use.</v>
      </c>
    </row>
    <row r="215" spans="2:23" ht="15.75" x14ac:dyDescent="0.25">
      <c r="B215" s="143"/>
      <c r="C215" s="143"/>
      <c r="D215" s="144"/>
      <c r="E215" s="144"/>
      <c r="F215" s="147" t="str" cm="1">
        <f t="array" ref="F215">_xlfn.IFNA(CONCATENATE(_xlfn.IFS($D215="Mezzanine",LEFT($D215,1), $D215="Ground Floor",LEFT($D215,1),$D215="Basment ",LEFT($D215,1), $D215="1st Floor", "0"&amp;LEFT($D215,1), $D215="2nd Floor", "0"&amp;LEFT($D215,1), $D215="3rd Floor", "0"&amp;LEFT($D215,1), $D215="4th Floor", "0"&amp;LEFT($D215,1), $D215="5th Floor", "0"&amp;LEFT($D215,1), $D215="6th Floor", "0"&amp;LEFT($D215,1),$D215="7th Floor", "0"&amp;LEFT($D215,1),$D215="8th Floor", "0"&amp;LEFT($D215,1),$D215="9th Floor", "0"&amp;LEFT($D215,1),$D215="10th Floor", LEFT($D215,2),$D215="11th Floor", LEFT($D215,2),$D215="12th Floor", LEFT($D215,2),$D215="13th Floor", LEFT($D215,2), $D215="Lower Ground", LEFT($D215)&amp;IF(ISNUMBER(FIND(" ",$D215)),MID($D215,FIND(" ",$D215)+1,1),"")&amp;IF(ISNUMBER(FIND(" ",$D215,FIND(" ",$D215)+1)),MID($D215,FIND(" ",$D215,FIND(" ",$D215)+1)+1,1),""),$D215="Upper Ground", LEFT($D215)&amp;IF(ISNUMBER(FIND(" ",$D215)),MID($D215,FIND(" ",$D215)+1,1),"")&amp;IF(ISNUMBER(FIND(" ",$D215,FIND(" ",$D215)+1)),MID($D215,FIND(" ",$D215,FIND(" ",$D215)+1)+1,1),"")),".0",$E215), " ")</f>
        <v xml:space="preserve"> </v>
      </c>
      <c r="G215" s="144"/>
      <c r="H215" s="144"/>
      <c r="I215" s="144"/>
      <c r="J215" s="144"/>
      <c r="K215" s="144"/>
      <c r="L215" s="149"/>
      <c r="M215" s="144"/>
      <c r="N215" s="144"/>
      <c r="O215" s="144"/>
      <c r="P215" s="144"/>
      <c r="Q215" s="144"/>
      <c r="R215" s="171"/>
      <c r="S215" s="147">
        <f>NCA_Calculations!$P$227</f>
        <v>0</v>
      </c>
      <c r="T215" s="147">
        <f>NCA_Calculations!$Q$227</f>
        <v>0</v>
      </c>
      <c r="U215" s="144"/>
      <c r="V215" s="144"/>
      <c r="W215" s="149" t="str" cm="1">
        <f t="array" ref="W215">_xlfn.IFNA(
_xlfn.IFS(
ISBLANK($U215),"Missing space use.",
AND('Establishment details'!$C$14="Secondary",$V215="Classbase"),"Invalid Status type",
AND(OR( $V215="Classbase", $V215="Teaching", $V215="Early years",$V215="SEND resourced"), NOT(ISBLANK($M215))),"Space with status type and unusable type.",
AND($V215= "Classbase",'Establishment details'!$C$22&gt;=10), "Classbase status is only valid in schools with a primary element.",
AND($I215= "Large",$N215 &gt; 3.5), "Large rooms with less than 3.5m height.",
AND(OR($V215="Light practical (science)",$V215="Light practical (science)",$V215="Heavy practical (workshops)", $V215="Heavy practical (clean)"), OR($O215=0,ISBLANK($O215))),"Missing sinks count for light and heavy practical spaces.",
AND($M215 = "Other",ISBLANK($R215)), "Invalid unusable type / missing note for other unusable type."
),
" ")</f>
        <v>Missing space use.</v>
      </c>
    </row>
    <row r="216" spans="2:23" ht="15.75" x14ac:dyDescent="0.25">
      <c r="B216" s="143"/>
      <c r="C216" s="143"/>
      <c r="D216" s="144"/>
      <c r="E216" s="144"/>
      <c r="F216" s="147" t="str" cm="1">
        <f t="array" ref="F216">_xlfn.IFNA(CONCATENATE(_xlfn.IFS($D216="Mezzanine",LEFT($D216,1), $D216="Ground Floor",LEFT($D216,1),$D216="Basment ",LEFT($D216,1), $D216="1st Floor", "0"&amp;LEFT($D216,1), $D216="2nd Floor", "0"&amp;LEFT($D216,1), $D216="3rd Floor", "0"&amp;LEFT($D216,1), $D216="4th Floor", "0"&amp;LEFT($D216,1), $D216="5th Floor", "0"&amp;LEFT($D216,1), $D216="6th Floor", "0"&amp;LEFT($D216,1),$D216="7th Floor", "0"&amp;LEFT($D216,1),$D216="8th Floor", "0"&amp;LEFT($D216,1),$D216="9th Floor", "0"&amp;LEFT($D216,1),$D216="10th Floor", LEFT($D216,2),$D216="11th Floor", LEFT($D216,2),$D216="12th Floor", LEFT($D216,2),$D216="13th Floor", LEFT($D216,2), $D216="Lower Ground", LEFT($D216)&amp;IF(ISNUMBER(FIND(" ",$D216)),MID($D216,FIND(" ",$D216)+1,1),"")&amp;IF(ISNUMBER(FIND(" ",$D216,FIND(" ",$D216)+1)),MID($D216,FIND(" ",$D216,FIND(" ",$D216)+1)+1,1),""),$D216="Upper Ground", LEFT($D216)&amp;IF(ISNUMBER(FIND(" ",$D216)),MID($D216,FIND(" ",$D216)+1,1),"")&amp;IF(ISNUMBER(FIND(" ",$D216,FIND(" ",$D216)+1)),MID($D216,FIND(" ",$D216,FIND(" ",$D216)+1)+1,1),"")),".0",$E216), " ")</f>
        <v xml:space="preserve"> </v>
      </c>
      <c r="G216" s="144"/>
      <c r="H216" s="144"/>
      <c r="I216" s="144"/>
      <c r="J216" s="144"/>
      <c r="K216" s="144"/>
      <c r="L216" s="149"/>
      <c r="M216" s="144"/>
      <c r="N216" s="144"/>
      <c r="O216" s="144"/>
      <c r="P216" s="144"/>
      <c r="Q216" s="144"/>
      <c r="R216" s="171"/>
      <c r="S216" s="147">
        <f>NCA_Calculations!$P$228</f>
        <v>0</v>
      </c>
      <c r="T216" s="147">
        <f>NCA_Calculations!$Q$228</f>
        <v>0</v>
      </c>
      <c r="U216" s="144"/>
      <c r="V216" s="144"/>
      <c r="W216" s="149" t="str" cm="1">
        <f t="array" ref="W216">_xlfn.IFNA(
_xlfn.IFS(
ISBLANK($U216),"Missing space use.",
AND('Establishment details'!$C$14="Secondary",$V216="Classbase"),"Invalid Status type",
AND(OR( $V216="Classbase", $V216="Teaching", $V216="Early years",$V216="SEND resourced"), NOT(ISBLANK($M216))),"Space with status type and unusable type.",
AND($V216= "Classbase",'Establishment details'!$C$22&gt;=10), "Classbase status is only valid in schools with a primary element.",
AND($I216= "Large",$N216 &gt; 3.5), "Large rooms with less than 3.5m height.",
AND(OR($V216="Light practical (science)",$V216="Light practical (science)",$V216="Heavy practical (workshops)", $V216="Heavy practical (clean)"), OR($O216=0,ISBLANK($O216))),"Missing sinks count for light and heavy practical spaces.",
AND($M216 = "Other",ISBLANK($R216)), "Invalid unusable type / missing note for other unusable type."
),
" ")</f>
        <v>Missing space use.</v>
      </c>
    </row>
    <row r="217" spans="2:23" ht="15.75" x14ac:dyDescent="0.25">
      <c r="B217" s="143"/>
      <c r="C217" s="143"/>
      <c r="D217" s="144"/>
      <c r="E217" s="144"/>
      <c r="F217" s="147" t="str" cm="1">
        <f t="array" ref="F217">_xlfn.IFNA(CONCATENATE(_xlfn.IFS($D217="Mezzanine",LEFT($D217,1), $D217="Ground Floor",LEFT($D217,1),$D217="Basment ",LEFT($D217,1), $D217="1st Floor", "0"&amp;LEFT($D217,1), $D217="2nd Floor", "0"&amp;LEFT($D217,1), $D217="3rd Floor", "0"&amp;LEFT($D217,1), $D217="4th Floor", "0"&amp;LEFT($D217,1), $D217="5th Floor", "0"&amp;LEFT($D217,1), $D217="6th Floor", "0"&amp;LEFT($D217,1),$D217="7th Floor", "0"&amp;LEFT($D217,1),$D217="8th Floor", "0"&amp;LEFT($D217,1),$D217="9th Floor", "0"&amp;LEFT($D217,1),$D217="10th Floor", LEFT($D217,2),$D217="11th Floor", LEFT($D217,2),$D217="12th Floor", LEFT($D217,2),$D217="13th Floor", LEFT($D217,2), $D217="Lower Ground", LEFT($D217)&amp;IF(ISNUMBER(FIND(" ",$D217)),MID($D217,FIND(" ",$D217)+1,1),"")&amp;IF(ISNUMBER(FIND(" ",$D217,FIND(" ",$D217)+1)),MID($D217,FIND(" ",$D217,FIND(" ",$D217)+1)+1,1),""),$D217="Upper Ground", LEFT($D217)&amp;IF(ISNUMBER(FIND(" ",$D217)),MID($D217,FIND(" ",$D217)+1,1),"")&amp;IF(ISNUMBER(FIND(" ",$D217,FIND(" ",$D217)+1)),MID($D217,FIND(" ",$D217,FIND(" ",$D217)+1)+1,1),"")),".0",$E217), " ")</f>
        <v xml:space="preserve"> </v>
      </c>
      <c r="G217" s="144"/>
      <c r="H217" s="144"/>
      <c r="I217" s="144"/>
      <c r="J217" s="144"/>
      <c r="K217" s="144"/>
      <c r="L217" s="149"/>
      <c r="M217" s="144"/>
      <c r="N217" s="144"/>
      <c r="O217" s="144"/>
      <c r="P217" s="144"/>
      <c r="Q217" s="144"/>
      <c r="R217" s="171"/>
      <c r="S217" s="147">
        <f>NCA_Calculations!$P$229</f>
        <v>0</v>
      </c>
      <c r="T217" s="147">
        <f>NCA_Calculations!$Q$229</f>
        <v>0</v>
      </c>
      <c r="U217" s="144"/>
      <c r="V217" s="144"/>
      <c r="W217" s="149" t="str" cm="1">
        <f t="array" ref="W217">_xlfn.IFNA(
_xlfn.IFS(
ISBLANK($U217),"Missing space use.",
AND('Establishment details'!$C$14="Secondary",$V217="Classbase"),"Invalid Status type",
AND(OR( $V217="Classbase", $V217="Teaching", $V217="Early years",$V217="SEND resourced"), NOT(ISBLANK($M217))),"Space with status type and unusable type.",
AND($V217= "Classbase",'Establishment details'!$C$22&gt;=10), "Classbase status is only valid in schools with a primary element.",
AND($I217= "Large",$N217 &gt; 3.5), "Large rooms with less than 3.5m height.",
AND(OR($V217="Light practical (science)",$V217="Light practical (science)",$V217="Heavy practical (workshops)", $V217="Heavy practical (clean)"), OR($O217=0,ISBLANK($O217))),"Missing sinks count for light and heavy practical spaces.",
AND($M217 = "Other",ISBLANK($R217)), "Invalid unusable type / missing note for other unusable type."
),
" ")</f>
        <v>Missing space use.</v>
      </c>
    </row>
    <row r="218" spans="2:23" ht="15.75" x14ac:dyDescent="0.25">
      <c r="B218" s="143"/>
      <c r="C218" s="143"/>
      <c r="D218" s="144"/>
      <c r="E218" s="144"/>
      <c r="F218" s="147" t="str" cm="1">
        <f t="array" ref="F218">_xlfn.IFNA(CONCATENATE(_xlfn.IFS($D218="Mezzanine",LEFT($D218,1), $D218="Ground Floor",LEFT($D218,1),$D218="Basment ",LEFT($D218,1), $D218="1st Floor", "0"&amp;LEFT($D218,1), $D218="2nd Floor", "0"&amp;LEFT($D218,1), $D218="3rd Floor", "0"&amp;LEFT($D218,1), $D218="4th Floor", "0"&amp;LEFT($D218,1), $D218="5th Floor", "0"&amp;LEFT($D218,1), $D218="6th Floor", "0"&amp;LEFT($D218,1),$D218="7th Floor", "0"&amp;LEFT($D218,1),$D218="8th Floor", "0"&amp;LEFT($D218,1),$D218="9th Floor", "0"&amp;LEFT($D218,1),$D218="10th Floor", LEFT($D218,2),$D218="11th Floor", LEFT($D218,2),$D218="12th Floor", LEFT($D218,2),$D218="13th Floor", LEFT($D218,2), $D218="Lower Ground", LEFT($D218)&amp;IF(ISNUMBER(FIND(" ",$D218)),MID($D218,FIND(" ",$D218)+1,1),"")&amp;IF(ISNUMBER(FIND(" ",$D218,FIND(" ",$D218)+1)),MID($D218,FIND(" ",$D218,FIND(" ",$D218)+1)+1,1),""),$D218="Upper Ground", LEFT($D218)&amp;IF(ISNUMBER(FIND(" ",$D218)),MID($D218,FIND(" ",$D218)+1,1),"")&amp;IF(ISNUMBER(FIND(" ",$D218,FIND(" ",$D218)+1)),MID($D218,FIND(" ",$D218,FIND(" ",$D218)+1)+1,1),"")),".0",$E218), " ")</f>
        <v xml:space="preserve"> </v>
      </c>
      <c r="G218" s="144"/>
      <c r="H218" s="144"/>
      <c r="I218" s="144"/>
      <c r="J218" s="144"/>
      <c r="K218" s="144"/>
      <c r="L218" s="149"/>
      <c r="M218" s="144"/>
      <c r="N218" s="144"/>
      <c r="O218" s="144"/>
      <c r="P218" s="144"/>
      <c r="Q218" s="144"/>
      <c r="R218" s="171"/>
      <c r="S218" s="147">
        <f>NCA_Calculations!$P$230</f>
        <v>0</v>
      </c>
      <c r="T218" s="147">
        <f>NCA_Calculations!$Q$230</f>
        <v>0</v>
      </c>
      <c r="U218" s="144"/>
      <c r="V218" s="144"/>
      <c r="W218" s="149" t="str" cm="1">
        <f t="array" ref="W218">_xlfn.IFNA(
_xlfn.IFS(
ISBLANK($U218),"Missing space use.",
AND('Establishment details'!$C$14="Secondary",$V218="Classbase"),"Invalid Status type",
AND(OR( $V218="Classbase", $V218="Teaching", $V218="Early years",$V218="SEND resourced"), NOT(ISBLANK($M218))),"Space with status type and unusable type.",
AND($V218= "Classbase",'Establishment details'!$C$22&gt;=10), "Classbase status is only valid in schools with a primary element.",
AND($I218= "Large",$N218 &gt; 3.5), "Large rooms with less than 3.5m height.",
AND(OR($V218="Light practical (science)",$V218="Light practical (science)",$V218="Heavy practical (workshops)", $V218="Heavy practical (clean)"), OR($O218=0,ISBLANK($O218))),"Missing sinks count for light and heavy practical spaces.",
AND($M218 = "Other",ISBLANK($R218)), "Invalid unusable type / missing note for other unusable type."
),
" ")</f>
        <v>Missing space use.</v>
      </c>
    </row>
    <row r="219" spans="2:23" ht="15.75" x14ac:dyDescent="0.25">
      <c r="B219" s="143"/>
      <c r="C219" s="143"/>
      <c r="D219" s="144"/>
      <c r="E219" s="144"/>
      <c r="F219" s="147" t="str" cm="1">
        <f t="array" ref="F219">_xlfn.IFNA(CONCATENATE(_xlfn.IFS($D219="Mezzanine",LEFT($D219,1), $D219="Ground Floor",LEFT($D219,1),$D219="Basment ",LEFT($D219,1), $D219="1st Floor", "0"&amp;LEFT($D219,1), $D219="2nd Floor", "0"&amp;LEFT($D219,1), $D219="3rd Floor", "0"&amp;LEFT($D219,1), $D219="4th Floor", "0"&amp;LEFT($D219,1), $D219="5th Floor", "0"&amp;LEFT($D219,1), $D219="6th Floor", "0"&amp;LEFT($D219,1),$D219="7th Floor", "0"&amp;LEFT($D219,1),$D219="8th Floor", "0"&amp;LEFT($D219,1),$D219="9th Floor", "0"&amp;LEFT($D219,1),$D219="10th Floor", LEFT($D219,2),$D219="11th Floor", LEFT($D219,2),$D219="12th Floor", LEFT($D219,2),$D219="13th Floor", LEFT($D219,2), $D219="Lower Ground", LEFT($D219)&amp;IF(ISNUMBER(FIND(" ",$D219)),MID($D219,FIND(" ",$D219)+1,1),"")&amp;IF(ISNUMBER(FIND(" ",$D219,FIND(" ",$D219)+1)),MID($D219,FIND(" ",$D219,FIND(" ",$D219)+1)+1,1),""),$D219="Upper Ground", LEFT($D219)&amp;IF(ISNUMBER(FIND(" ",$D219)),MID($D219,FIND(" ",$D219)+1,1),"")&amp;IF(ISNUMBER(FIND(" ",$D219,FIND(" ",$D219)+1)),MID($D219,FIND(" ",$D219,FIND(" ",$D219)+1)+1,1),"")),".0",$E219), " ")</f>
        <v xml:space="preserve"> </v>
      </c>
      <c r="G219" s="144"/>
      <c r="H219" s="144"/>
      <c r="I219" s="144"/>
      <c r="J219" s="144"/>
      <c r="K219" s="144"/>
      <c r="L219" s="149"/>
      <c r="M219" s="144"/>
      <c r="N219" s="144"/>
      <c r="O219" s="144"/>
      <c r="P219" s="144"/>
      <c r="Q219" s="144"/>
      <c r="R219" s="171"/>
      <c r="S219" s="147">
        <f>NCA_Calculations!$P$231</f>
        <v>0</v>
      </c>
      <c r="T219" s="147">
        <f>NCA_Calculations!$Q$231</f>
        <v>0</v>
      </c>
      <c r="U219" s="144"/>
      <c r="V219" s="144"/>
      <c r="W219" s="149" t="str" cm="1">
        <f t="array" ref="W219">_xlfn.IFNA(
_xlfn.IFS(
ISBLANK($U219),"Missing space use.",
AND('Establishment details'!$C$14="Secondary",$V219="Classbase"),"Invalid Status type",
AND(OR( $V219="Classbase", $V219="Teaching", $V219="Early years",$V219="SEND resourced"), NOT(ISBLANK($M219))),"Space with status type and unusable type.",
AND($V219= "Classbase",'Establishment details'!$C$22&gt;=10), "Classbase status is only valid in schools with a primary element.",
AND($I219= "Large",$N219 &gt; 3.5), "Large rooms with less than 3.5m height.",
AND(OR($V219="Light practical (science)",$V219="Light practical (science)",$V219="Heavy practical (workshops)", $V219="Heavy practical (clean)"), OR($O219=0,ISBLANK($O219))),"Missing sinks count for light and heavy practical spaces.",
AND($M219 = "Other",ISBLANK($R219)), "Invalid unusable type / missing note for other unusable type."
),
" ")</f>
        <v>Missing space use.</v>
      </c>
    </row>
    <row r="220" spans="2:23" ht="15.75" x14ac:dyDescent="0.25">
      <c r="B220" s="143"/>
      <c r="C220" s="143"/>
      <c r="D220" s="144"/>
      <c r="E220" s="144"/>
      <c r="F220" s="147" t="str" cm="1">
        <f t="array" ref="F220">_xlfn.IFNA(CONCATENATE(_xlfn.IFS($D220="Mezzanine",LEFT($D220,1), $D220="Ground Floor",LEFT($D220,1),$D220="Basment ",LEFT($D220,1), $D220="1st Floor", "0"&amp;LEFT($D220,1), $D220="2nd Floor", "0"&amp;LEFT($D220,1), $D220="3rd Floor", "0"&amp;LEFT($D220,1), $D220="4th Floor", "0"&amp;LEFT($D220,1), $D220="5th Floor", "0"&amp;LEFT($D220,1), $D220="6th Floor", "0"&amp;LEFT($D220,1),$D220="7th Floor", "0"&amp;LEFT($D220,1),$D220="8th Floor", "0"&amp;LEFT($D220,1),$D220="9th Floor", "0"&amp;LEFT($D220,1),$D220="10th Floor", LEFT($D220,2),$D220="11th Floor", LEFT($D220,2),$D220="12th Floor", LEFT($D220,2),$D220="13th Floor", LEFT($D220,2), $D220="Lower Ground", LEFT($D220)&amp;IF(ISNUMBER(FIND(" ",$D220)),MID($D220,FIND(" ",$D220)+1,1),"")&amp;IF(ISNUMBER(FIND(" ",$D220,FIND(" ",$D220)+1)),MID($D220,FIND(" ",$D220,FIND(" ",$D220)+1)+1,1),""),$D220="Upper Ground", LEFT($D220)&amp;IF(ISNUMBER(FIND(" ",$D220)),MID($D220,FIND(" ",$D220)+1,1),"")&amp;IF(ISNUMBER(FIND(" ",$D220,FIND(" ",$D220)+1)),MID($D220,FIND(" ",$D220,FIND(" ",$D220)+1)+1,1),"")),".0",$E220), " ")</f>
        <v xml:space="preserve"> </v>
      </c>
      <c r="G220" s="144"/>
      <c r="H220" s="144"/>
      <c r="I220" s="144"/>
      <c r="J220" s="144"/>
      <c r="K220" s="144"/>
      <c r="L220" s="149"/>
      <c r="M220" s="144"/>
      <c r="N220" s="144"/>
      <c r="O220" s="144"/>
      <c r="P220" s="144"/>
      <c r="Q220" s="144"/>
      <c r="R220" s="171"/>
      <c r="S220" s="147">
        <f>NCA_Calculations!$P$232</f>
        <v>0</v>
      </c>
      <c r="T220" s="147">
        <f>NCA_Calculations!$Q$232</f>
        <v>0</v>
      </c>
      <c r="U220" s="144"/>
      <c r="V220" s="144"/>
      <c r="W220" s="149" t="str" cm="1">
        <f t="array" ref="W220">_xlfn.IFNA(
_xlfn.IFS(
ISBLANK($U220),"Missing space use.",
AND('Establishment details'!$C$14="Secondary",$V220="Classbase"),"Invalid Status type",
AND(OR( $V220="Classbase", $V220="Teaching", $V220="Early years",$V220="SEND resourced"), NOT(ISBLANK($M220))),"Space with status type and unusable type.",
AND($V220= "Classbase",'Establishment details'!$C$22&gt;=10), "Classbase status is only valid in schools with a primary element.",
AND($I220= "Large",$N220 &gt; 3.5), "Large rooms with less than 3.5m height.",
AND(OR($V220="Light practical (science)",$V220="Light practical (science)",$V220="Heavy practical (workshops)", $V220="Heavy practical (clean)"), OR($O220=0,ISBLANK($O220))),"Missing sinks count for light and heavy practical spaces.",
AND($M220 = "Other",ISBLANK($R220)), "Invalid unusable type / missing note for other unusable type."
),
" ")</f>
        <v>Missing space use.</v>
      </c>
    </row>
    <row r="221" spans="2:23" ht="15.75" x14ac:dyDescent="0.25">
      <c r="B221" s="143"/>
      <c r="C221" s="143"/>
      <c r="D221" s="144"/>
      <c r="E221" s="144"/>
      <c r="F221" s="147" t="str" cm="1">
        <f t="array" ref="F221">_xlfn.IFNA(CONCATENATE(_xlfn.IFS($D221="Mezzanine",LEFT($D221,1), $D221="Ground Floor",LEFT($D221,1),$D221="Basment ",LEFT($D221,1), $D221="1st Floor", "0"&amp;LEFT($D221,1), $D221="2nd Floor", "0"&amp;LEFT($D221,1), $D221="3rd Floor", "0"&amp;LEFT($D221,1), $D221="4th Floor", "0"&amp;LEFT($D221,1), $D221="5th Floor", "0"&amp;LEFT($D221,1), $D221="6th Floor", "0"&amp;LEFT($D221,1),$D221="7th Floor", "0"&amp;LEFT($D221,1),$D221="8th Floor", "0"&amp;LEFT($D221,1),$D221="9th Floor", "0"&amp;LEFT($D221,1),$D221="10th Floor", LEFT($D221,2),$D221="11th Floor", LEFT($D221,2),$D221="12th Floor", LEFT($D221,2),$D221="13th Floor", LEFT($D221,2), $D221="Lower Ground", LEFT($D221)&amp;IF(ISNUMBER(FIND(" ",$D221)),MID($D221,FIND(" ",$D221)+1,1),"")&amp;IF(ISNUMBER(FIND(" ",$D221,FIND(" ",$D221)+1)),MID($D221,FIND(" ",$D221,FIND(" ",$D221)+1)+1,1),""),$D221="Upper Ground", LEFT($D221)&amp;IF(ISNUMBER(FIND(" ",$D221)),MID($D221,FIND(" ",$D221)+1,1),"")&amp;IF(ISNUMBER(FIND(" ",$D221,FIND(" ",$D221)+1)),MID($D221,FIND(" ",$D221,FIND(" ",$D221)+1)+1,1),"")),".0",$E221), " ")</f>
        <v xml:space="preserve"> </v>
      </c>
      <c r="G221" s="144"/>
      <c r="H221" s="144"/>
      <c r="I221" s="144"/>
      <c r="J221" s="144"/>
      <c r="K221" s="144"/>
      <c r="L221" s="149"/>
      <c r="M221" s="144"/>
      <c r="N221" s="144"/>
      <c r="O221" s="144"/>
      <c r="P221" s="144"/>
      <c r="Q221" s="144"/>
      <c r="R221" s="171"/>
      <c r="S221" s="147">
        <f>NCA_Calculations!$P$233</f>
        <v>0</v>
      </c>
      <c r="T221" s="147">
        <f>NCA_Calculations!$Q$233</f>
        <v>0</v>
      </c>
      <c r="U221" s="144"/>
      <c r="V221" s="144"/>
      <c r="W221" s="149" t="str" cm="1">
        <f t="array" ref="W221">_xlfn.IFNA(
_xlfn.IFS(
ISBLANK($U221),"Missing space use.",
AND('Establishment details'!$C$14="Secondary",$V221="Classbase"),"Invalid Status type",
AND(OR( $V221="Classbase", $V221="Teaching", $V221="Early years",$V221="SEND resourced"), NOT(ISBLANK($M221))),"Space with status type and unusable type.",
AND($V221= "Classbase",'Establishment details'!$C$22&gt;=10), "Classbase status is only valid in schools with a primary element.",
AND($I221= "Large",$N221 &gt; 3.5), "Large rooms with less than 3.5m height.",
AND(OR($V221="Light practical (science)",$V221="Light practical (science)",$V221="Heavy practical (workshops)", $V221="Heavy practical (clean)"), OR($O221=0,ISBLANK($O221))),"Missing sinks count for light and heavy practical spaces.",
AND($M221 = "Other",ISBLANK($R221)), "Invalid unusable type / missing note for other unusable type."
),
" ")</f>
        <v>Missing space use.</v>
      </c>
    </row>
    <row r="222" spans="2:23" ht="15.75" x14ac:dyDescent="0.25">
      <c r="B222" s="143"/>
      <c r="C222" s="143"/>
      <c r="D222" s="144"/>
      <c r="E222" s="144"/>
      <c r="F222" s="147" t="str" cm="1">
        <f t="array" ref="F222">_xlfn.IFNA(CONCATENATE(_xlfn.IFS($D222="Mezzanine",LEFT($D222,1), $D222="Ground Floor",LEFT($D222,1),$D222="Basment ",LEFT($D222,1), $D222="1st Floor", "0"&amp;LEFT($D222,1), $D222="2nd Floor", "0"&amp;LEFT($D222,1), $D222="3rd Floor", "0"&amp;LEFT($D222,1), $D222="4th Floor", "0"&amp;LEFT($D222,1), $D222="5th Floor", "0"&amp;LEFT($D222,1), $D222="6th Floor", "0"&amp;LEFT($D222,1),$D222="7th Floor", "0"&amp;LEFT($D222,1),$D222="8th Floor", "0"&amp;LEFT($D222,1),$D222="9th Floor", "0"&amp;LEFT($D222,1),$D222="10th Floor", LEFT($D222,2),$D222="11th Floor", LEFT($D222,2),$D222="12th Floor", LEFT($D222,2),$D222="13th Floor", LEFT($D222,2), $D222="Lower Ground", LEFT($D222)&amp;IF(ISNUMBER(FIND(" ",$D222)),MID($D222,FIND(" ",$D222)+1,1),"")&amp;IF(ISNUMBER(FIND(" ",$D222,FIND(" ",$D222)+1)),MID($D222,FIND(" ",$D222,FIND(" ",$D222)+1)+1,1),""),$D222="Upper Ground", LEFT($D222)&amp;IF(ISNUMBER(FIND(" ",$D222)),MID($D222,FIND(" ",$D222)+1,1),"")&amp;IF(ISNUMBER(FIND(" ",$D222,FIND(" ",$D222)+1)),MID($D222,FIND(" ",$D222,FIND(" ",$D222)+1)+1,1),"")),".0",$E222), " ")</f>
        <v xml:space="preserve"> </v>
      </c>
      <c r="G222" s="144"/>
      <c r="H222" s="144"/>
      <c r="I222" s="144"/>
      <c r="J222" s="144"/>
      <c r="K222" s="144"/>
      <c r="L222" s="149"/>
      <c r="M222" s="144"/>
      <c r="N222" s="144"/>
      <c r="O222" s="144"/>
      <c r="P222" s="144"/>
      <c r="Q222" s="144"/>
      <c r="R222" s="171"/>
      <c r="S222" s="147">
        <f>NCA_Calculations!$P$234</f>
        <v>0</v>
      </c>
      <c r="T222" s="147">
        <f>NCA_Calculations!$Q$234</f>
        <v>0</v>
      </c>
      <c r="U222" s="144"/>
      <c r="V222" s="144"/>
      <c r="W222" s="149" t="str" cm="1">
        <f t="array" ref="W222">_xlfn.IFNA(
_xlfn.IFS(
ISBLANK($U222),"Missing space use.",
AND('Establishment details'!$C$14="Secondary",$V222="Classbase"),"Invalid Status type",
AND(OR( $V222="Classbase", $V222="Teaching", $V222="Early years",$V222="SEND resourced"), NOT(ISBLANK($M222))),"Space with status type and unusable type.",
AND($V222= "Classbase",'Establishment details'!$C$22&gt;=10), "Classbase status is only valid in schools with a primary element.",
AND($I222= "Large",$N222 &gt; 3.5), "Large rooms with less than 3.5m height.",
AND(OR($V222="Light practical (science)",$V222="Light practical (science)",$V222="Heavy practical (workshops)", $V222="Heavy practical (clean)"), OR($O222=0,ISBLANK($O222))),"Missing sinks count for light and heavy practical spaces.",
AND($M222 = "Other",ISBLANK($R222)), "Invalid unusable type / missing note for other unusable type."
),
" ")</f>
        <v>Missing space use.</v>
      </c>
    </row>
    <row r="223" spans="2:23" ht="15.75" x14ac:dyDescent="0.25">
      <c r="B223" s="143"/>
      <c r="C223" s="143"/>
      <c r="D223" s="144"/>
      <c r="E223" s="144"/>
      <c r="F223" s="147" t="str" cm="1">
        <f t="array" ref="F223">_xlfn.IFNA(CONCATENATE(_xlfn.IFS($D223="Mezzanine",LEFT($D223,1), $D223="Ground Floor",LEFT($D223,1),$D223="Basment ",LEFT($D223,1), $D223="1st Floor", "0"&amp;LEFT($D223,1), $D223="2nd Floor", "0"&amp;LEFT($D223,1), $D223="3rd Floor", "0"&amp;LEFT($D223,1), $D223="4th Floor", "0"&amp;LEFT($D223,1), $D223="5th Floor", "0"&amp;LEFT($D223,1), $D223="6th Floor", "0"&amp;LEFT($D223,1),$D223="7th Floor", "0"&amp;LEFT($D223,1),$D223="8th Floor", "0"&amp;LEFT($D223,1),$D223="9th Floor", "0"&amp;LEFT($D223,1),$D223="10th Floor", LEFT($D223,2),$D223="11th Floor", LEFT($D223,2),$D223="12th Floor", LEFT($D223,2),$D223="13th Floor", LEFT($D223,2), $D223="Lower Ground", LEFT($D223)&amp;IF(ISNUMBER(FIND(" ",$D223)),MID($D223,FIND(" ",$D223)+1,1),"")&amp;IF(ISNUMBER(FIND(" ",$D223,FIND(" ",$D223)+1)),MID($D223,FIND(" ",$D223,FIND(" ",$D223)+1)+1,1),""),$D223="Upper Ground", LEFT($D223)&amp;IF(ISNUMBER(FIND(" ",$D223)),MID($D223,FIND(" ",$D223)+1,1),"")&amp;IF(ISNUMBER(FIND(" ",$D223,FIND(" ",$D223)+1)),MID($D223,FIND(" ",$D223,FIND(" ",$D223)+1)+1,1),"")),".0",$E223), " ")</f>
        <v xml:space="preserve"> </v>
      </c>
      <c r="G223" s="144"/>
      <c r="H223" s="144"/>
      <c r="I223" s="144"/>
      <c r="J223" s="144"/>
      <c r="K223" s="144"/>
      <c r="L223" s="149"/>
      <c r="M223" s="144"/>
      <c r="N223" s="144"/>
      <c r="O223" s="144"/>
      <c r="P223" s="144"/>
      <c r="Q223" s="144"/>
      <c r="R223" s="171"/>
      <c r="S223" s="147">
        <f>NCA_Calculations!$P$235</f>
        <v>0</v>
      </c>
      <c r="T223" s="147">
        <f>NCA_Calculations!$Q$235</f>
        <v>0</v>
      </c>
      <c r="U223" s="144"/>
      <c r="V223" s="144"/>
      <c r="W223" s="149" t="str" cm="1">
        <f t="array" ref="W223">_xlfn.IFNA(
_xlfn.IFS(
ISBLANK($U223),"Missing space use.",
AND('Establishment details'!$C$14="Secondary",$V223="Classbase"),"Invalid Status type",
AND(OR( $V223="Classbase", $V223="Teaching", $V223="Early years",$V223="SEND resourced"), NOT(ISBLANK($M223))),"Space with status type and unusable type.",
AND($V223= "Classbase",'Establishment details'!$C$22&gt;=10), "Classbase status is only valid in schools with a primary element.",
AND($I223= "Large",$N223 &gt; 3.5), "Large rooms with less than 3.5m height.",
AND(OR($V223="Light practical (science)",$V223="Light practical (science)",$V223="Heavy practical (workshops)", $V223="Heavy practical (clean)"), OR($O223=0,ISBLANK($O223))),"Missing sinks count for light and heavy practical spaces.",
AND($M223 = "Other",ISBLANK($R223)), "Invalid unusable type / missing note for other unusable type."
),
" ")</f>
        <v>Missing space use.</v>
      </c>
    </row>
    <row r="224" spans="2:23" ht="15.75" x14ac:dyDescent="0.25">
      <c r="B224" s="143"/>
      <c r="C224" s="143"/>
      <c r="D224" s="144"/>
      <c r="E224" s="144"/>
      <c r="F224" s="147" t="str" cm="1">
        <f t="array" ref="F224">_xlfn.IFNA(CONCATENATE(_xlfn.IFS($D224="Mezzanine",LEFT($D224,1), $D224="Ground Floor",LEFT($D224,1),$D224="Basment ",LEFT($D224,1), $D224="1st Floor", "0"&amp;LEFT($D224,1), $D224="2nd Floor", "0"&amp;LEFT($D224,1), $D224="3rd Floor", "0"&amp;LEFT($D224,1), $D224="4th Floor", "0"&amp;LEFT($D224,1), $D224="5th Floor", "0"&amp;LEFT($D224,1), $D224="6th Floor", "0"&amp;LEFT($D224,1),$D224="7th Floor", "0"&amp;LEFT($D224,1),$D224="8th Floor", "0"&amp;LEFT($D224,1),$D224="9th Floor", "0"&amp;LEFT($D224,1),$D224="10th Floor", LEFT($D224,2),$D224="11th Floor", LEFT($D224,2),$D224="12th Floor", LEFT($D224,2),$D224="13th Floor", LEFT($D224,2), $D224="Lower Ground", LEFT($D224)&amp;IF(ISNUMBER(FIND(" ",$D224)),MID($D224,FIND(" ",$D224)+1,1),"")&amp;IF(ISNUMBER(FIND(" ",$D224,FIND(" ",$D224)+1)),MID($D224,FIND(" ",$D224,FIND(" ",$D224)+1)+1,1),""),$D224="Upper Ground", LEFT($D224)&amp;IF(ISNUMBER(FIND(" ",$D224)),MID($D224,FIND(" ",$D224)+1,1),"")&amp;IF(ISNUMBER(FIND(" ",$D224,FIND(" ",$D224)+1)),MID($D224,FIND(" ",$D224,FIND(" ",$D224)+1)+1,1),"")),".0",$E224), " ")</f>
        <v xml:space="preserve"> </v>
      </c>
      <c r="G224" s="144"/>
      <c r="H224" s="144"/>
      <c r="I224" s="144"/>
      <c r="J224" s="144"/>
      <c r="K224" s="144"/>
      <c r="L224" s="149"/>
      <c r="M224" s="144"/>
      <c r="N224" s="144"/>
      <c r="O224" s="144"/>
      <c r="P224" s="144"/>
      <c r="Q224" s="144"/>
      <c r="R224" s="171"/>
      <c r="S224" s="147">
        <f>NCA_Calculations!$P$236</f>
        <v>0</v>
      </c>
      <c r="T224" s="147">
        <f>NCA_Calculations!$Q$236</f>
        <v>0</v>
      </c>
      <c r="U224" s="144"/>
      <c r="V224" s="144"/>
      <c r="W224" s="149" t="str" cm="1">
        <f t="array" ref="W224">_xlfn.IFNA(
_xlfn.IFS(
ISBLANK($U224),"Missing space use.",
AND('Establishment details'!$C$14="Secondary",$V224="Classbase"),"Invalid Status type",
AND(OR( $V224="Classbase", $V224="Teaching", $V224="Early years",$V224="SEND resourced"), NOT(ISBLANK($M224))),"Space with status type and unusable type.",
AND($V224= "Classbase",'Establishment details'!$C$22&gt;=10), "Classbase status is only valid in schools with a primary element.",
AND($I224= "Large",$N224 &gt; 3.5), "Large rooms with less than 3.5m height.",
AND(OR($V224="Light practical (science)",$V224="Light practical (science)",$V224="Heavy practical (workshops)", $V224="Heavy practical (clean)"), OR($O224=0,ISBLANK($O224))),"Missing sinks count for light and heavy practical spaces.",
AND($M224 = "Other",ISBLANK($R224)), "Invalid unusable type / missing note for other unusable type."
),
" ")</f>
        <v>Missing space use.</v>
      </c>
    </row>
    <row r="225" spans="2:23" ht="15.75" x14ac:dyDescent="0.25">
      <c r="B225" s="143"/>
      <c r="C225" s="143"/>
      <c r="D225" s="144"/>
      <c r="E225" s="144"/>
      <c r="F225" s="147" t="str" cm="1">
        <f t="array" ref="F225">_xlfn.IFNA(CONCATENATE(_xlfn.IFS($D225="Mezzanine",LEFT($D225,1), $D225="Ground Floor",LEFT($D225,1),$D225="Basment ",LEFT($D225,1), $D225="1st Floor", "0"&amp;LEFT($D225,1), $D225="2nd Floor", "0"&amp;LEFT($D225,1), $D225="3rd Floor", "0"&amp;LEFT($D225,1), $D225="4th Floor", "0"&amp;LEFT($D225,1), $D225="5th Floor", "0"&amp;LEFT($D225,1), $D225="6th Floor", "0"&amp;LEFT($D225,1),$D225="7th Floor", "0"&amp;LEFT($D225,1),$D225="8th Floor", "0"&amp;LEFT($D225,1),$D225="9th Floor", "0"&amp;LEFT($D225,1),$D225="10th Floor", LEFT($D225,2),$D225="11th Floor", LEFT($D225,2),$D225="12th Floor", LEFT($D225,2),$D225="13th Floor", LEFT($D225,2), $D225="Lower Ground", LEFT($D225)&amp;IF(ISNUMBER(FIND(" ",$D225)),MID($D225,FIND(" ",$D225)+1,1),"")&amp;IF(ISNUMBER(FIND(" ",$D225,FIND(" ",$D225)+1)),MID($D225,FIND(" ",$D225,FIND(" ",$D225)+1)+1,1),""),$D225="Upper Ground", LEFT($D225)&amp;IF(ISNUMBER(FIND(" ",$D225)),MID($D225,FIND(" ",$D225)+1,1),"")&amp;IF(ISNUMBER(FIND(" ",$D225,FIND(" ",$D225)+1)),MID($D225,FIND(" ",$D225,FIND(" ",$D225)+1)+1,1),"")),".0",$E225), " ")</f>
        <v xml:space="preserve"> </v>
      </c>
      <c r="G225" s="144"/>
      <c r="H225" s="144"/>
      <c r="I225" s="144"/>
      <c r="J225" s="144"/>
      <c r="K225" s="144"/>
      <c r="L225" s="149"/>
      <c r="M225" s="144"/>
      <c r="N225" s="144"/>
      <c r="O225" s="144"/>
      <c r="P225" s="144"/>
      <c r="Q225" s="144"/>
      <c r="R225" s="171"/>
      <c r="S225" s="147">
        <f>NCA_Calculations!$P$237</f>
        <v>0</v>
      </c>
      <c r="T225" s="147">
        <f>NCA_Calculations!$Q$237</f>
        <v>0</v>
      </c>
      <c r="U225" s="144"/>
      <c r="V225" s="144"/>
      <c r="W225" s="149" t="str" cm="1">
        <f t="array" ref="W225">_xlfn.IFNA(
_xlfn.IFS(
ISBLANK($U225),"Missing space use.",
AND('Establishment details'!$C$14="Secondary",$V225="Classbase"),"Invalid Status type",
AND(OR( $V225="Classbase", $V225="Teaching", $V225="Early years",$V225="SEND resourced"), NOT(ISBLANK($M225))),"Space with status type and unusable type.",
AND($V225= "Classbase",'Establishment details'!$C$22&gt;=10), "Classbase status is only valid in schools with a primary element.",
AND($I225= "Large",$N225 &gt; 3.5), "Large rooms with less than 3.5m height.",
AND(OR($V225="Light practical (science)",$V225="Light practical (science)",$V225="Heavy practical (workshops)", $V225="Heavy practical (clean)"), OR($O225=0,ISBLANK($O225))),"Missing sinks count for light and heavy practical spaces.",
AND($M225 = "Other",ISBLANK($R225)), "Invalid unusable type / missing note for other unusable type."
),
" ")</f>
        <v>Missing space use.</v>
      </c>
    </row>
    <row r="226" spans="2:23" ht="15.75" x14ac:dyDescent="0.25">
      <c r="B226" s="143"/>
      <c r="C226" s="143"/>
      <c r="D226" s="144"/>
      <c r="E226" s="144"/>
      <c r="F226" s="147" t="str" cm="1">
        <f t="array" ref="F226">_xlfn.IFNA(CONCATENATE(_xlfn.IFS($D226="Mezzanine",LEFT($D226,1), $D226="Ground Floor",LEFT($D226,1),$D226="Basment ",LEFT($D226,1), $D226="1st Floor", "0"&amp;LEFT($D226,1), $D226="2nd Floor", "0"&amp;LEFT($D226,1), $D226="3rd Floor", "0"&amp;LEFT($D226,1), $D226="4th Floor", "0"&amp;LEFT($D226,1), $D226="5th Floor", "0"&amp;LEFT($D226,1), $D226="6th Floor", "0"&amp;LEFT($D226,1),$D226="7th Floor", "0"&amp;LEFT($D226,1),$D226="8th Floor", "0"&amp;LEFT($D226,1),$D226="9th Floor", "0"&amp;LEFT($D226,1),$D226="10th Floor", LEFT($D226,2),$D226="11th Floor", LEFT($D226,2),$D226="12th Floor", LEFT($D226,2),$D226="13th Floor", LEFT($D226,2), $D226="Lower Ground", LEFT($D226)&amp;IF(ISNUMBER(FIND(" ",$D226)),MID($D226,FIND(" ",$D226)+1,1),"")&amp;IF(ISNUMBER(FIND(" ",$D226,FIND(" ",$D226)+1)),MID($D226,FIND(" ",$D226,FIND(" ",$D226)+1)+1,1),""),$D226="Upper Ground", LEFT($D226)&amp;IF(ISNUMBER(FIND(" ",$D226)),MID($D226,FIND(" ",$D226)+1,1),"")&amp;IF(ISNUMBER(FIND(" ",$D226,FIND(" ",$D226)+1)),MID($D226,FIND(" ",$D226,FIND(" ",$D226)+1)+1,1),"")),".0",$E226), " ")</f>
        <v xml:space="preserve"> </v>
      </c>
      <c r="G226" s="144"/>
      <c r="H226" s="144"/>
      <c r="I226" s="144"/>
      <c r="J226" s="144"/>
      <c r="K226" s="144"/>
      <c r="L226" s="149"/>
      <c r="M226" s="144"/>
      <c r="N226" s="144"/>
      <c r="O226" s="144"/>
      <c r="P226" s="144"/>
      <c r="Q226" s="144"/>
      <c r="R226" s="171"/>
      <c r="S226" s="147">
        <f>NCA_Calculations!$P$238</f>
        <v>0</v>
      </c>
      <c r="T226" s="147">
        <f>NCA_Calculations!$Q$238</f>
        <v>0</v>
      </c>
      <c r="U226" s="144"/>
      <c r="V226" s="144"/>
      <c r="W226" s="149" t="str" cm="1">
        <f t="array" ref="W226">_xlfn.IFNA(
_xlfn.IFS(
ISBLANK($U226),"Missing space use.",
AND('Establishment details'!$C$14="Secondary",$V226="Classbase"),"Invalid Status type",
AND(OR( $V226="Classbase", $V226="Teaching", $V226="Early years",$V226="SEND resourced"), NOT(ISBLANK($M226))),"Space with status type and unusable type.",
AND($V226= "Classbase",'Establishment details'!$C$22&gt;=10), "Classbase status is only valid in schools with a primary element.",
AND($I226= "Large",$N226 &gt; 3.5), "Large rooms with less than 3.5m height.",
AND(OR($V226="Light practical (science)",$V226="Light practical (science)",$V226="Heavy practical (workshops)", $V226="Heavy practical (clean)"), OR($O226=0,ISBLANK($O226))),"Missing sinks count for light and heavy practical spaces.",
AND($M226 = "Other",ISBLANK($R226)), "Invalid unusable type / missing note for other unusable type."
),
" ")</f>
        <v>Missing space use.</v>
      </c>
    </row>
    <row r="227" spans="2:23" ht="15.75" x14ac:dyDescent="0.25">
      <c r="B227" s="143"/>
      <c r="C227" s="143"/>
      <c r="D227" s="144"/>
      <c r="E227" s="144"/>
      <c r="F227" s="147" t="str" cm="1">
        <f t="array" ref="F227">_xlfn.IFNA(CONCATENATE(_xlfn.IFS($D227="Mezzanine",LEFT($D227,1), $D227="Ground Floor",LEFT($D227,1),$D227="Basment ",LEFT($D227,1), $D227="1st Floor", "0"&amp;LEFT($D227,1), $D227="2nd Floor", "0"&amp;LEFT($D227,1), $D227="3rd Floor", "0"&amp;LEFT($D227,1), $D227="4th Floor", "0"&amp;LEFT($D227,1), $D227="5th Floor", "0"&amp;LEFT($D227,1), $D227="6th Floor", "0"&amp;LEFT($D227,1),$D227="7th Floor", "0"&amp;LEFT($D227,1),$D227="8th Floor", "0"&amp;LEFT($D227,1),$D227="9th Floor", "0"&amp;LEFT($D227,1),$D227="10th Floor", LEFT($D227,2),$D227="11th Floor", LEFT($D227,2),$D227="12th Floor", LEFT($D227,2),$D227="13th Floor", LEFT($D227,2), $D227="Lower Ground", LEFT($D227)&amp;IF(ISNUMBER(FIND(" ",$D227)),MID($D227,FIND(" ",$D227)+1,1),"")&amp;IF(ISNUMBER(FIND(" ",$D227,FIND(" ",$D227)+1)),MID($D227,FIND(" ",$D227,FIND(" ",$D227)+1)+1,1),""),$D227="Upper Ground", LEFT($D227)&amp;IF(ISNUMBER(FIND(" ",$D227)),MID($D227,FIND(" ",$D227)+1,1),"")&amp;IF(ISNUMBER(FIND(" ",$D227,FIND(" ",$D227)+1)),MID($D227,FIND(" ",$D227,FIND(" ",$D227)+1)+1,1),"")),".0",$E227), " ")</f>
        <v xml:space="preserve"> </v>
      </c>
      <c r="G227" s="144"/>
      <c r="H227" s="144"/>
      <c r="I227" s="144"/>
      <c r="J227" s="144"/>
      <c r="K227" s="144"/>
      <c r="L227" s="149"/>
      <c r="M227" s="144"/>
      <c r="N227" s="144"/>
      <c r="O227" s="144"/>
      <c r="P227" s="144"/>
      <c r="Q227" s="144"/>
      <c r="R227" s="171"/>
      <c r="S227" s="147">
        <f>NCA_Calculations!$P$239</f>
        <v>0</v>
      </c>
      <c r="T227" s="147">
        <f>NCA_Calculations!$Q$239</f>
        <v>0</v>
      </c>
      <c r="U227" s="144"/>
      <c r="V227" s="144"/>
      <c r="W227" s="149" t="str" cm="1">
        <f t="array" ref="W227">_xlfn.IFNA(
_xlfn.IFS(
ISBLANK($U227),"Missing space use.",
AND('Establishment details'!$C$14="Secondary",$V227="Classbase"),"Invalid Status type",
AND(OR( $V227="Classbase", $V227="Teaching", $V227="Early years",$V227="SEND resourced"), NOT(ISBLANK($M227))),"Space with status type and unusable type.",
AND($V227= "Classbase",'Establishment details'!$C$22&gt;=10), "Classbase status is only valid in schools with a primary element.",
AND($I227= "Large",$N227 &gt; 3.5), "Large rooms with less than 3.5m height.",
AND(OR($V227="Light practical (science)",$V227="Light practical (science)",$V227="Heavy practical (workshops)", $V227="Heavy practical (clean)"), OR($O227=0,ISBLANK($O227))),"Missing sinks count for light and heavy practical spaces.",
AND($M227 = "Other",ISBLANK($R227)), "Invalid unusable type / missing note for other unusable type."
),
" ")</f>
        <v>Missing space use.</v>
      </c>
    </row>
    <row r="228" spans="2:23" ht="15.75" x14ac:dyDescent="0.25">
      <c r="B228" s="143"/>
      <c r="C228" s="143"/>
      <c r="D228" s="144"/>
      <c r="E228" s="144"/>
      <c r="F228" s="147" t="str" cm="1">
        <f t="array" ref="F228">_xlfn.IFNA(CONCATENATE(_xlfn.IFS($D228="Mezzanine",LEFT($D228,1), $D228="Ground Floor",LEFT($D228,1),$D228="Basment ",LEFT($D228,1), $D228="1st Floor", "0"&amp;LEFT($D228,1), $D228="2nd Floor", "0"&amp;LEFT($D228,1), $D228="3rd Floor", "0"&amp;LEFT($D228,1), $D228="4th Floor", "0"&amp;LEFT($D228,1), $D228="5th Floor", "0"&amp;LEFT($D228,1), $D228="6th Floor", "0"&amp;LEFT($D228,1),$D228="7th Floor", "0"&amp;LEFT($D228,1),$D228="8th Floor", "0"&amp;LEFT($D228,1),$D228="9th Floor", "0"&amp;LEFT($D228,1),$D228="10th Floor", LEFT($D228,2),$D228="11th Floor", LEFT($D228,2),$D228="12th Floor", LEFT($D228,2),$D228="13th Floor", LEFT($D228,2), $D228="Lower Ground", LEFT($D228)&amp;IF(ISNUMBER(FIND(" ",$D228)),MID($D228,FIND(" ",$D228)+1,1),"")&amp;IF(ISNUMBER(FIND(" ",$D228,FIND(" ",$D228)+1)),MID($D228,FIND(" ",$D228,FIND(" ",$D228)+1)+1,1),""),$D228="Upper Ground", LEFT($D228)&amp;IF(ISNUMBER(FIND(" ",$D228)),MID($D228,FIND(" ",$D228)+1,1),"")&amp;IF(ISNUMBER(FIND(" ",$D228,FIND(" ",$D228)+1)),MID($D228,FIND(" ",$D228,FIND(" ",$D228)+1)+1,1),"")),".0",$E228), " ")</f>
        <v xml:space="preserve"> </v>
      </c>
      <c r="G228" s="144"/>
      <c r="H228" s="144"/>
      <c r="I228" s="144"/>
      <c r="J228" s="144"/>
      <c r="K228" s="144"/>
      <c r="L228" s="149"/>
      <c r="M228" s="144"/>
      <c r="N228" s="144"/>
      <c r="O228" s="144"/>
      <c r="P228" s="144"/>
      <c r="Q228" s="144"/>
      <c r="R228" s="171"/>
      <c r="S228" s="147">
        <f>NCA_Calculations!$P$240</f>
        <v>0</v>
      </c>
      <c r="T228" s="147">
        <f>NCA_Calculations!$Q$240</f>
        <v>0</v>
      </c>
      <c r="U228" s="144"/>
      <c r="V228" s="144"/>
      <c r="W228" s="149" t="str" cm="1">
        <f t="array" ref="W228">_xlfn.IFNA(
_xlfn.IFS(
ISBLANK($U228),"Missing space use.",
AND('Establishment details'!$C$14="Secondary",$V228="Classbase"),"Invalid Status type",
AND(OR( $V228="Classbase", $V228="Teaching", $V228="Early years",$V228="SEND resourced"), NOT(ISBLANK($M228))),"Space with status type and unusable type.",
AND($V228= "Classbase",'Establishment details'!$C$22&gt;=10), "Classbase status is only valid in schools with a primary element.",
AND($I228= "Large",$N228 &gt; 3.5), "Large rooms with less than 3.5m height.",
AND(OR($V228="Light practical (science)",$V228="Light practical (science)",$V228="Heavy practical (workshops)", $V228="Heavy practical (clean)"), OR($O228=0,ISBLANK($O228))),"Missing sinks count for light and heavy practical spaces.",
AND($M228 = "Other",ISBLANK($R228)), "Invalid unusable type / missing note for other unusable type."
),
" ")</f>
        <v>Missing space use.</v>
      </c>
    </row>
    <row r="229" spans="2:23" ht="15.75" x14ac:dyDescent="0.25">
      <c r="B229" s="143"/>
      <c r="C229" s="143"/>
      <c r="D229" s="144"/>
      <c r="E229" s="144"/>
      <c r="F229" s="147" t="str" cm="1">
        <f t="array" ref="F229">_xlfn.IFNA(CONCATENATE(_xlfn.IFS($D229="Mezzanine",LEFT($D229,1), $D229="Ground Floor",LEFT($D229,1),$D229="Basment ",LEFT($D229,1), $D229="1st Floor", "0"&amp;LEFT($D229,1), $D229="2nd Floor", "0"&amp;LEFT($D229,1), $D229="3rd Floor", "0"&amp;LEFT($D229,1), $D229="4th Floor", "0"&amp;LEFT($D229,1), $D229="5th Floor", "0"&amp;LEFT($D229,1), $D229="6th Floor", "0"&amp;LEFT($D229,1),$D229="7th Floor", "0"&amp;LEFT($D229,1),$D229="8th Floor", "0"&amp;LEFT($D229,1),$D229="9th Floor", "0"&amp;LEFT($D229,1),$D229="10th Floor", LEFT($D229,2),$D229="11th Floor", LEFT($D229,2),$D229="12th Floor", LEFT($D229,2),$D229="13th Floor", LEFT($D229,2), $D229="Lower Ground", LEFT($D229)&amp;IF(ISNUMBER(FIND(" ",$D229)),MID($D229,FIND(" ",$D229)+1,1),"")&amp;IF(ISNUMBER(FIND(" ",$D229,FIND(" ",$D229)+1)),MID($D229,FIND(" ",$D229,FIND(" ",$D229)+1)+1,1),""),$D229="Upper Ground", LEFT($D229)&amp;IF(ISNUMBER(FIND(" ",$D229)),MID($D229,FIND(" ",$D229)+1,1),"")&amp;IF(ISNUMBER(FIND(" ",$D229,FIND(" ",$D229)+1)),MID($D229,FIND(" ",$D229,FIND(" ",$D229)+1)+1,1),"")),".0",$E229), " ")</f>
        <v xml:space="preserve"> </v>
      </c>
      <c r="G229" s="144"/>
      <c r="H229" s="144"/>
      <c r="I229" s="144"/>
      <c r="J229" s="144"/>
      <c r="K229" s="144"/>
      <c r="L229" s="149"/>
      <c r="M229" s="144"/>
      <c r="N229" s="144"/>
      <c r="O229" s="144"/>
      <c r="P229" s="144"/>
      <c r="Q229" s="144"/>
      <c r="R229" s="171"/>
      <c r="S229" s="147">
        <f>NCA_Calculations!$P$241</f>
        <v>0</v>
      </c>
      <c r="T229" s="147">
        <f>NCA_Calculations!$Q$241</f>
        <v>0</v>
      </c>
      <c r="U229" s="144"/>
      <c r="V229" s="144"/>
      <c r="W229" s="149" t="str" cm="1">
        <f t="array" ref="W229">_xlfn.IFNA(
_xlfn.IFS(
ISBLANK($U229),"Missing space use.",
AND('Establishment details'!$C$14="Secondary",$V229="Classbase"),"Invalid Status type",
AND(OR( $V229="Classbase", $V229="Teaching", $V229="Early years",$V229="SEND resourced"), NOT(ISBLANK($M229))),"Space with status type and unusable type.",
AND($V229= "Classbase",'Establishment details'!$C$22&gt;=10), "Classbase status is only valid in schools with a primary element.",
AND($I229= "Large",$N229 &gt; 3.5), "Large rooms with less than 3.5m height.",
AND(OR($V229="Light practical (science)",$V229="Light practical (science)",$V229="Heavy practical (workshops)", $V229="Heavy practical (clean)"), OR($O229=0,ISBLANK($O229))),"Missing sinks count for light and heavy practical spaces.",
AND($M229 = "Other",ISBLANK($R229)), "Invalid unusable type / missing note for other unusable type."
),
" ")</f>
        <v>Missing space use.</v>
      </c>
    </row>
    <row r="230" spans="2:23" ht="15.75" x14ac:dyDescent="0.25">
      <c r="B230" s="143"/>
      <c r="C230" s="143"/>
      <c r="D230" s="144"/>
      <c r="E230" s="144"/>
      <c r="F230" s="147" t="str" cm="1">
        <f t="array" ref="F230">_xlfn.IFNA(CONCATENATE(_xlfn.IFS($D230="Mezzanine",LEFT($D230,1), $D230="Ground Floor",LEFT($D230,1),$D230="Basment ",LEFT($D230,1), $D230="1st Floor", "0"&amp;LEFT($D230,1), $D230="2nd Floor", "0"&amp;LEFT($D230,1), $D230="3rd Floor", "0"&amp;LEFT($D230,1), $D230="4th Floor", "0"&amp;LEFT($D230,1), $D230="5th Floor", "0"&amp;LEFT($D230,1), $D230="6th Floor", "0"&amp;LEFT($D230,1),$D230="7th Floor", "0"&amp;LEFT($D230,1),$D230="8th Floor", "0"&amp;LEFT($D230,1),$D230="9th Floor", "0"&amp;LEFT($D230,1),$D230="10th Floor", LEFT($D230,2),$D230="11th Floor", LEFT($D230,2),$D230="12th Floor", LEFT($D230,2),$D230="13th Floor", LEFT($D230,2), $D230="Lower Ground", LEFT($D230)&amp;IF(ISNUMBER(FIND(" ",$D230)),MID($D230,FIND(" ",$D230)+1,1),"")&amp;IF(ISNUMBER(FIND(" ",$D230,FIND(" ",$D230)+1)),MID($D230,FIND(" ",$D230,FIND(" ",$D230)+1)+1,1),""),$D230="Upper Ground", LEFT($D230)&amp;IF(ISNUMBER(FIND(" ",$D230)),MID($D230,FIND(" ",$D230)+1,1),"")&amp;IF(ISNUMBER(FIND(" ",$D230,FIND(" ",$D230)+1)),MID($D230,FIND(" ",$D230,FIND(" ",$D230)+1)+1,1),"")),".0",$E230), " ")</f>
        <v xml:space="preserve"> </v>
      </c>
      <c r="G230" s="144"/>
      <c r="H230" s="144"/>
      <c r="I230" s="144"/>
      <c r="J230" s="144"/>
      <c r="K230" s="144"/>
      <c r="L230" s="149"/>
      <c r="M230" s="144"/>
      <c r="N230" s="144"/>
      <c r="O230" s="144"/>
      <c r="P230" s="144"/>
      <c r="Q230" s="144"/>
      <c r="R230" s="171"/>
      <c r="S230" s="147">
        <f>NCA_Calculations!$P$242</f>
        <v>0</v>
      </c>
      <c r="T230" s="147">
        <f>NCA_Calculations!$Q$242</f>
        <v>0</v>
      </c>
      <c r="U230" s="144"/>
      <c r="V230" s="144"/>
      <c r="W230" s="149" t="str" cm="1">
        <f t="array" ref="W230">_xlfn.IFNA(
_xlfn.IFS(
ISBLANK($U230),"Missing space use.",
AND('Establishment details'!$C$14="Secondary",$V230="Classbase"),"Invalid Status type",
AND(OR( $V230="Classbase", $V230="Teaching", $V230="Early years",$V230="SEND resourced"), NOT(ISBLANK($M230))),"Space with status type and unusable type.",
AND($V230= "Classbase",'Establishment details'!$C$22&gt;=10), "Classbase status is only valid in schools with a primary element.",
AND($I230= "Large",$N230 &gt; 3.5), "Large rooms with less than 3.5m height.",
AND(OR($V230="Light practical (science)",$V230="Light practical (science)",$V230="Heavy practical (workshops)", $V230="Heavy practical (clean)"), OR($O230=0,ISBLANK($O230))),"Missing sinks count for light and heavy practical spaces.",
AND($M230 = "Other",ISBLANK($R230)), "Invalid unusable type / missing note for other unusable type."
),
" ")</f>
        <v>Missing space use.</v>
      </c>
    </row>
    <row r="231" spans="2:23" ht="15.75" x14ac:dyDescent="0.25">
      <c r="B231" s="143"/>
      <c r="C231" s="143"/>
      <c r="D231" s="144"/>
      <c r="E231" s="144"/>
      <c r="F231" s="147" t="str" cm="1">
        <f t="array" ref="F231">_xlfn.IFNA(CONCATENATE(_xlfn.IFS($D231="Mezzanine",LEFT($D231,1), $D231="Ground Floor",LEFT($D231,1),$D231="Basment ",LEFT($D231,1), $D231="1st Floor", "0"&amp;LEFT($D231,1), $D231="2nd Floor", "0"&amp;LEFT($D231,1), $D231="3rd Floor", "0"&amp;LEFT($D231,1), $D231="4th Floor", "0"&amp;LEFT($D231,1), $D231="5th Floor", "0"&amp;LEFT($D231,1), $D231="6th Floor", "0"&amp;LEFT($D231,1),$D231="7th Floor", "0"&amp;LEFT($D231,1),$D231="8th Floor", "0"&amp;LEFT($D231,1),$D231="9th Floor", "0"&amp;LEFT($D231,1),$D231="10th Floor", LEFT($D231,2),$D231="11th Floor", LEFT($D231,2),$D231="12th Floor", LEFT($D231,2),$D231="13th Floor", LEFT($D231,2), $D231="Lower Ground", LEFT($D231)&amp;IF(ISNUMBER(FIND(" ",$D231)),MID($D231,FIND(" ",$D231)+1,1),"")&amp;IF(ISNUMBER(FIND(" ",$D231,FIND(" ",$D231)+1)),MID($D231,FIND(" ",$D231,FIND(" ",$D231)+1)+1,1),""),$D231="Upper Ground", LEFT($D231)&amp;IF(ISNUMBER(FIND(" ",$D231)),MID($D231,FIND(" ",$D231)+1,1),"")&amp;IF(ISNUMBER(FIND(" ",$D231,FIND(" ",$D231)+1)),MID($D231,FIND(" ",$D231,FIND(" ",$D231)+1)+1,1),"")),".0",$E231), " ")</f>
        <v xml:space="preserve"> </v>
      </c>
      <c r="G231" s="144"/>
      <c r="H231" s="144"/>
      <c r="I231" s="144"/>
      <c r="J231" s="144"/>
      <c r="K231" s="144"/>
      <c r="L231" s="149"/>
      <c r="M231" s="144"/>
      <c r="N231" s="144"/>
      <c r="O231" s="144"/>
      <c r="P231" s="144"/>
      <c r="Q231" s="144"/>
      <c r="R231" s="171"/>
      <c r="S231" s="147">
        <f>NCA_Calculations!$P$243</f>
        <v>0</v>
      </c>
      <c r="T231" s="147">
        <f>NCA_Calculations!$Q$243</f>
        <v>0</v>
      </c>
      <c r="U231" s="144"/>
      <c r="V231" s="144"/>
      <c r="W231" s="149" t="str" cm="1">
        <f t="array" ref="W231">_xlfn.IFNA(
_xlfn.IFS(
ISBLANK($U231),"Missing space use.",
AND('Establishment details'!$C$14="Secondary",$V231="Classbase"),"Invalid Status type",
AND(OR( $V231="Classbase", $V231="Teaching", $V231="Early years",$V231="SEND resourced"), NOT(ISBLANK($M231))),"Space with status type and unusable type.",
AND($V231= "Classbase",'Establishment details'!$C$22&gt;=10), "Classbase status is only valid in schools with a primary element.",
AND($I231= "Large",$N231 &gt; 3.5), "Large rooms with less than 3.5m height.",
AND(OR($V231="Light practical (science)",$V231="Light practical (science)",$V231="Heavy practical (workshops)", $V231="Heavy practical (clean)"), OR($O231=0,ISBLANK($O231))),"Missing sinks count for light and heavy practical spaces.",
AND($M231 = "Other",ISBLANK($R231)), "Invalid unusable type / missing note for other unusable type."
),
" ")</f>
        <v>Missing space use.</v>
      </c>
    </row>
    <row r="232" spans="2:23" ht="15.75" x14ac:dyDescent="0.25">
      <c r="B232" s="143"/>
      <c r="C232" s="143"/>
      <c r="D232" s="144"/>
      <c r="E232" s="144"/>
      <c r="F232" s="147" t="str" cm="1">
        <f t="array" ref="F232">_xlfn.IFNA(CONCATENATE(_xlfn.IFS($D232="Mezzanine",LEFT($D232,1), $D232="Ground Floor",LEFT($D232,1),$D232="Basment ",LEFT($D232,1), $D232="1st Floor", "0"&amp;LEFT($D232,1), $D232="2nd Floor", "0"&amp;LEFT($D232,1), $D232="3rd Floor", "0"&amp;LEFT($D232,1), $D232="4th Floor", "0"&amp;LEFT($D232,1), $D232="5th Floor", "0"&amp;LEFT($D232,1), $D232="6th Floor", "0"&amp;LEFT($D232,1),$D232="7th Floor", "0"&amp;LEFT($D232,1),$D232="8th Floor", "0"&amp;LEFT($D232,1),$D232="9th Floor", "0"&amp;LEFT($D232,1),$D232="10th Floor", LEFT($D232,2),$D232="11th Floor", LEFT($D232,2),$D232="12th Floor", LEFT($D232,2),$D232="13th Floor", LEFT($D232,2), $D232="Lower Ground", LEFT($D232)&amp;IF(ISNUMBER(FIND(" ",$D232)),MID($D232,FIND(" ",$D232)+1,1),"")&amp;IF(ISNUMBER(FIND(" ",$D232,FIND(" ",$D232)+1)),MID($D232,FIND(" ",$D232,FIND(" ",$D232)+1)+1,1),""),$D232="Upper Ground", LEFT($D232)&amp;IF(ISNUMBER(FIND(" ",$D232)),MID($D232,FIND(" ",$D232)+1,1),"")&amp;IF(ISNUMBER(FIND(" ",$D232,FIND(" ",$D232)+1)),MID($D232,FIND(" ",$D232,FIND(" ",$D232)+1)+1,1),"")),".0",$E232), " ")</f>
        <v xml:space="preserve"> </v>
      </c>
      <c r="G232" s="144"/>
      <c r="H232" s="144"/>
      <c r="I232" s="144"/>
      <c r="J232" s="144"/>
      <c r="K232" s="144"/>
      <c r="L232" s="149"/>
      <c r="M232" s="144"/>
      <c r="N232" s="144"/>
      <c r="O232" s="144"/>
      <c r="P232" s="144"/>
      <c r="Q232" s="144"/>
      <c r="R232" s="171"/>
      <c r="S232" s="147">
        <f>NCA_Calculations!$P$244</f>
        <v>0</v>
      </c>
      <c r="T232" s="147">
        <f>NCA_Calculations!$Q$244</f>
        <v>0</v>
      </c>
      <c r="U232" s="144"/>
      <c r="V232" s="144"/>
      <c r="W232" s="149" t="str" cm="1">
        <f t="array" ref="W232">_xlfn.IFNA(
_xlfn.IFS(
ISBLANK($U232),"Missing space use.",
AND('Establishment details'!$C$14="Secondary",$V232="Classbase"),"Invalid Status type",
AND(OR( $V232="Classbase", $V232="Teaching", $V232="Early years",$V232="SEND resourced"), NOT(ISBLANK($M232))),"Space with status type and unusable type.",
AND($V232= "Classbase",'Establishment details'!$C$22&gt;=10), "Classbase status is only valid in schools with a primary element.",
AND($I232= "Large",$N232 &gt; 3.5), "Large rooms with less than 3.5m height.",
AND(OR($V232="Light practical (science)",$V232="Light practical (science)",$V232="Heavy practical (workshops)", $V232="Heavy practical (clean)"), OR($O232=0,ISBLANK($O232))),"Missing sinks count for light and heavy practical spaces.",
AND($M232 = "Other",ISBLANK($R232)), "Invalid unusable type / missing note for other unusable type."
),
" ")</f>
        <v>Missing space use.</v>
      </c>
    </row>
    <row r="233" spans="2:23" ht="15.75" x14ac:dyDescent="0.25">
      <c r="B233" s="143"/>
      <c r="C233" s="143"/>
      <c r="D233" s="144"/>
      <c r="E233" s="144"/>
      <c r="F233" s="147" t="str" cm="1">
        <f t="array" ref="F233">_xlfn.IFNA(CONCATENATE(_xlfn.IFS($D233="Mezzanine",LEFT($D233,1), $D233="Ground Floor",LEFT($D233,1),$D233="Basment ",LEFT($D233,1), $D233="1st Floor", "0"&amp;LEFT($D233,1), $D233="2nd Floor", "0"&amp;LEFT($D233,1), $D233="3rd Floor", "0"&amp;LEFT($D233,1), $D233="4th Floor", "0"&amp;LEFT($D233,1), $D233="5th Floor", "0"&amp;LEFT($D233,1), $D233="6th Floor", "0"&amp;LEFT($D233,1),$D233="7th Floor", "0"&amp;LEFT($D233,1),$D233="8th Floor", "0"&amp;LEFT($D233,1),$D233="9th Floor", "0"&amp;LEFT($D233,1),$D233="10th Floor", LEFT($D233,2),$D233="11th Floor", LEFT($D233,2),$D233="12th Floor", LEFT($D233,2),$D233="13th Floor", LEFT($D233,2), $D233="Lower Ground", LEFT($D233)&amp;IF(ISNUMBER(FIND(" ",$D233)),MID($D233,FIND(" ",$D233)+1,1),"")&amp;IF(ISNUMBER(FIND(" ",$D233,FIND(" ",$D233)+1)),MID($D233,FIND(" ",$D233,FIND(" ",$D233)+1)+1,1),""),$D233="Upper Ground", LEFT($D233)&amp;IF(ISNUMBER(FIND(" ",$D233)),MID($D233,FIND(" ",$D233)+1,1),"")&amp;IF(ISNUMBER(FIND(" ",$D233,FIND(" ",$D233)+1)),MID($D233,FIND(" ",$D233,FIND(" ",$D233)+1)+1,1),"")),".0",$E233), " ")</f>
        <v xml:space="preserve"> </v>
      </c>
      <c r="G233" s="144"/>
      <c r="H233" s="144"/>
      <c r="I233" s="144"/>
      <c r="J233" s="144"/>
      <c r="K233" s="144"/>
      <c r="L233" s="149"/>
      <c r="M233" s="144"/>
      <c r="N233" s="144"/>
      <c r="O233" s="144"/>
      <c r="P233" s="144"/>
      <c r="Q233" s="144"/>
      <c r="R233" s="171"/>
      <c r="S233" s="147">
        <f>NCA_Calculations!$P$245</f>
        <v>0</v>
      </c>
      <c r="T233" s="147">
        <f>NCA_Calculations!$Q$245</f>
        <v>0</v>
      </c>
      <c r="U233" s="144"/>
      <c r="V233" s="144"/>
      <c r="W233" s="149" t="str" cm="1">
        <f t="array" ref="W233">_xlfn.IFNA(
_xlfn.IFS(
ISBLANK($U233),"Missing space use.",
AND('Establishment details'!$C$14="Secondary",$V233="Classbase"),"Invalid Status type",
AND(OR( $V233="Classbase", $V233="Teaching", $V233="Early years",$V233="SEND resourced"), NOT(ISBLANK($M233))),"Space with status type and unusable type.",
AND($V233= "Classbase",'Establishment details'!$C$22&gt;=10), "Classbase status is only valid in schools with a primary element.",
AND($I233= "Large",$N233 &gt; 3.5), "Large rooms with less than 3.5m height.",
AND(OR($V233="Light practical (science)",$V233="Light practical (science)",$V233="Heavy practical (workshops)", $V233="Heavy practical (clean)"), OR($O233=0,ISBLANK($O233))),"Missing sinks count for light and heavy practical spaces.",
AND($M233 = "Other",ISBLANK($R233)), "Invalid unusable type / missing note for other unusable type."
),
" ")</f>
        <v>Missing space use.</v>
      </c>
    </row>
    <row r="234" spans="2:23" ht="15.75" x14ac:dyDescent="0.25">
      <c r="B234" s="143"/>
      <c r="C234" s="143"/>
      <c r="D234" s="144"/>
      <c r="E234" s="144"/>
      <c r="F234" s="147" t="str" cm="1">
        <f t="array" ref="F234">_xlfn.IFNA(CONCATENATE(_xlfn.IFS($D234="Mezzanine",LEFT($D234,1), $D234="Ground Floor",LEFT($D234,1),$D234="Basment ",LEFT($D234,1), $D234="1st Floor", "0"&amp;LEFT($D234,1), $D234="2nd Floor", "0"&amp;LEFT($D234,1), $D234="3rd Floor", "0"&amp;LEFT($D234,1), $D234="4th Floor", "0"&amp;LEFT($D234,1), $D234="5th Floor", "0"&amp;LEFT($D234,1), $D234="6th Floor", "0"&amp;LEFT($D234,1),$D234="7th Floor", "0"&amp;LEFT($D234,1),$D234="8th Floor", "0"&amp;LEFT($D234,1),$D234="9th Floor", "0"&amp;LEFT($D234,1),$D234="10th Floor", LEFT($D234,2),$D234="11th Floor", LEFT($D234,2),$D234="12th Floor", LEFT($D234,2),$D234="13th Floor", LEFT($D234,2), $D234="Lower Ground", LEFT($D234)&amp;IF(ISNUMBER(FIND(" ",$D234)),MID($D234,FIND(" ",$D234)+1,1),"")&amp;IF(ISNUMBER(FIND(" ",$D234,FIND(" ",$D234)+1)),MID($D234,FIND(" ",$D234,FIND(" ",$D234)+1)+1,1),""),$D234="Upper Ground", LEFT($D234)&amp;IF(ISNUMBER(FIND(" ",$D234)),MID($D234,FIND(" ",$D234)+1,1),"")&amp;IF(ISNUMBER(FIND(" ",$D234,FIND(" ",$D234)+1)),MID($D234,FIND(" ",$D234,FIND(" ",$D234)+1)+1,1),"")),".0",$E234), " ")</f>
        <v xml:space="preserve"> </v>
      </c>
      <c r="G234" s="144"/>
      <c r="H234" s="144"/>
      <c r="I234" s="144"/>
      <c r="J234" s="144"/>
      <c r="K234" s="144"/>
      <c r="L234" s="149"/>
      <c r="M234" s="144"/>
      <c r="N234" s="144"/>
      <c r="O234" s="144"/>
      <c r="P234" s="144"/>
      <c r="Q234" s="144"/>
      <c r="R234" s="171"/>
      <c r="S234" s="147">
        <f>NCA_Calculations!$P$246</f>
        <v>0</v>
      </c>
      <c r="T234" s="147">
        <f>NCA_Calculations!$Q$246</f>
        <v>0</v>
      </c>
      <c r="U234" s="144"/>
      <c r="V234" s="144"/>
      <c r="W234" s="149" t="str" cm="1">
        <f t="array" ref="W234">_xlfn.IFNA(
_xlfn.IFS(
ISBLANK($U234),"Missing space use.",
AND('Establishment details'!$C$14="Secondary",$V234="Classbase"),"Invalid Status type",
AND(OR( $V234="Classbase", $V234="Teaching", $V234="Early years",$V234="SEND resourced"), NOT(ISBLANK($M234))),"Space with status type and unusable type.",
AND($V234= "Classbase",'Establishment details'!$C$22&gt;=10), "Classbase status is only valid in schools with a primary element.",
AND($I234= "Large",$N234 &gt; 3.5), "Large rooms with less than 3.5m height.",
AND(OR($V234="Light practical (science)",$V234="Light practical (science)",$V234="Heavy practical (workshops)", $V234="Heavy practical (clean)"), OR($O234=0,ISBLANK($O234))),"Missing sinks count for light and heavy practical spaces.",
AND($M234 = "Other",ISBLANK($R234)), "Invalid unusable type / missing note for other unusable type."
),
" ")</f>
        <v>Missing space use.</v>
      </c>
    </row>
    <row r="235" spans="2:23" ht="15.75" x14ac:dyDescent="0.25">
      <c r="B235" s="143"/>
      <c r="C235" s="143"/>
      <c r="D235" s="144"/>
      <c r="E235" s="144"/>
      <c r="F235" s="147" t="str" cm="1">
        <f t="array" ref="F235">_xlfn.IFNA(CONCATENATE(_xlfn.IFS($D235="Mezzanine",LEFT($D235,1), $D235="Ground Floor",LEFT($D235,1),$D235="Basment ",LEFT($D235,1), $D235="1st Floor", "0"&amp;LEFT($D235,1), $D235="2nd Floor", "0"&amp;LEFT($D235,1), $D235="3rd Floor", "0"&amp;LEFT($D235,1), $D235="4th Floor", "0"&amp;LEFT($D235,1), $D235="5th Floor", "0"&amp;LEFT($D235,1), $D235="6th Floor", "0"&amp;LEFT($D235,1),$D235="7th Floor", "0"&amp;LEFT($D235,1),$D235="8th Floor", "0"&amp;LEFT($D235,1),$D235="9th Floor", "0"&amp;LEFT($D235,1),$D235="10th Floor", LEFT($D235,2),$D235="11th Floor", LEFT($D235,2),$D235="12th Floor", LEFT($D235,2),$D235="13th Floor", LEFT($D235,2), $D235="Lower Ground", LEFT($D235)&amp;IF(ISNUMBER(FIND(" ",$D235)),MID($D235,FIND(" ",$D235)+1,1),"")&amp;IF(ISNUMBER(FIND(" ",$D235,FIND(" ",$D235)+1)),MID($D235,FIND(" ",$D235,FIND(" ",$D235)+1)+1,1),""),$D235="Upper Ground", LEFT($D235)&amp;IF(ISNUMBER(FIND(" ",$D235)),MID($D235,FIND(" ",$D235)+1,1),"")&amp;IF(ISNUMBER(FIND(" ",$D235,FIND(" ",$D235)+1)),MID($D235,FIND(" ",$D235,FIND(" ",$D235)+1)+1,1),"")),".0",$E235), " ")</f>
        <v xml:space="preserve"> </v>
      </c>
      <c r="G235" s="144"/>
      <c r="H235" s="144"/>
      <c r="I235" s="144"/>
      <c r="J235" s="144"/>
      <c r="K235" s="144"/>
      <c r="L235" s="149"/>
      <c r="M235" s="144"/>
      <c r="N235" s="144"/>
      <c r="O235" s="144"/>
      <c r="P235" s="144"/>
      <c r="Q235" s="144"/>
      <c r="R235" s="171"/>
      <c r="S235" s="147">
        <f>NCA_Calculations!$P$247</f>
        <v>0</v>
      </c>
      <c r="T235" s="147">
        <f>NCA_Calculations!$Q$247</f>
        <v>0</v>
      </c>
      <c r="U235" s="144"/>
      <c r="V235" s="144"/>
      <c r="W235" s="149" t="str" cm="1">
        <f t="array" ref="W235">_xlfn.IFNA(
_xlfn.IFS(
ISBLANK($U235),"Missing space use.",
AND('Establishment details'!$C$14="Secondary",$V235="Classbase"),"Invalid Status type",
AND(OR( $V235="Classbase", $V235="Teaching", $V235="Early years",$V235="SEND resourced"), NOT(ISBLANK($M235))),"Space with status type and unusable type.",
AND($V235= "Classbase",'Establishment details'!$C$22&gt;=10), "Classbase status is only valid in schools with a primary element.",
AND($I235= "Large",$N235 &gt; 3.5), "Large rooms with less than 3.5m height.",
AND(OR($V235="Light practical (science)",$V235="Light practical (science)",$V235="Heavy practical (workshops)", $V235="Heavy practical (clean)"), OR($O235=0,ISBLANK($O235))),"Missing sinks count for light and heavy practical spaces.",
AND($M235 = "Other",ISBLANK($R235)), "Invalid unusable type / missing note for other unusable type."
),
" ")</f>
        <v>Missing space use.</v>
      </c>
    </row>
    <row r="236" spans="2:23" ht="15.75" x14ac:dyDescent="0.25">
      <c r="B236" s="143"/>
      <c r="C236" s="143"/>
      <c r="D236" s="144"/>
      <c r="E236" s="144"/>
      <c r="F236" s="147" t="str" cm="1">
        <f t="array" ref="F236">_xlfn.IFNA(CONCATENATE(_xlfn.IFS($D236="Mezzanine",LEFT($D236,1), $D236="Ground Floor",LEFT($D236,1),$D236="Basment ",LEFT($D236,1), $D236="1st Floor", "0"&amp;LEFT($D236,1), $D236="2nd Floor", "0"&amp;LEFT($D236,1), $D236="3rd Floor", "0"&amp;LEFT($D236,1), $D236="4th Floor", "0"&amp;LEFT($D236,1), $D236="5th Floor", "0"&amp;LEFT($D236,1), $D236="6th Floor", "0"&amp;LEFT($D236,1),$D236="7th Floor", "0"&amp;LEFT($D236,1),$D236="8th Floor", "0"&amp;LEFT($D236,1),$D236="9th Floor", "0"&amp;LEFT($D236,1),$D236="10th Floor", LEFT($D236,2),$D236="11th Floor", LEFT($D236,2),$D236="12th Floor", LEFT($D236,2),$D236="13th Floor", LEFT($D236,2), $D236="Lower Ground", LEFT($D236)&amp;IF(ISNUMBER(FIND(" ",$D236)),MID($D236,FIND(" ",$D236)+1,1),"")&amp;IF(ISNUMBER(FIND(" ",$D236,FIND(" ",$D236)+1)),MID($D236,FIND(" ",$D236,FIND(" ",$D236)+1)+1,1),""),$D236="Upper Ground", LEFT($D236)&amp;IF(ISNUMBER(FIND(" ",$D236)),MID($D236,FIND(" ",$D236)+1,1),"")&amp;IF(ISNUMBER(FIND(" ",$D236,FIND(" ",$D236)+1)),MID($D236,FIND(" ",$D236,FIND(" ",$D236)+1)+1,1),"")),".0",$E236), " ")</f>
        <v xml:space="preserve"> </v>
      </c>
      <c r="G236" s="144"/>
      <c r="H236" s="144"/>
      <c r="I236" s="144"/>
      <c r="J236" s="144"/>
      <c r="K236" s="144"/>
      <c r="L236" s="149"/>
      <c r="M236" s="144"/>
      <c r="N236" s="144"/>
      <c r="O236" s="144"/>
      <c r="P236" s="144"/>
      <c r="Q236" s="144"/>
      <c r="R236" s="171"/>
      <c r="S236" s="147">
        <f>NCA_Calculations!$P$248</f>
        <v>0</v>
      </c>
      <c r="T236" s="147">
        <f>NCA_Calculations!$Q$248</f>
        <v>0</v>
      </c>
      <c r="U236" s="144"/>
      <c r="V236" s="144"/>
      <c r="W236" s="149" t="str" cm="1">
        <f t="array" ref="W236">_xlfn.IFNA(
_xlfn.IFS(
ISBLANK($U236),"Missing space use.",
AND('Establishment details'!$C$14="Secondary",$V236="Classbase"),"Invalid Status type",
AND(OR( $V236="Classbase", $V236="Teaching", $V236="Early years",$V236="SEND resourced"), NOT(ISBLANK($M236))),"Space with status type and unusable type.",
AND($V236= "Classbase",'Establishment details'!$C$22&gt;=10), "Classbase status is only valid in schools with a primary element.",
AND($I236= "Large",$N236 &gt; 3.5), "Large rooms with less than 3.5m height.",
AND(OR($V236="Light practical (science)",$V236="Light practical (science)",$V236="Heavy practical (workshops)", $V236="Heavy practical (clean)"), OR($O236=0,ISBLANK($O236))),"Missing sinks count for light and heavy practical spaces.",
AND($M236 = "Other",ISBLANK($R236)), "Invalid unusable type / missing note for other unusable type."
),
" ")</f>
        <v>Missing space use.</v>
      </c>
    </row>
    <row r="237" spans="2:23" ht="15.75" x14ac:dyDescent="0.25">
      <c r="B237" s="143"/>
      <c r="C237" s="143"/>
      <c r="D237" s="144"/>
      <c r="E237" s="144"/>
      <c r="F237" s="147" t="str" cm="1">
        <f t="array" ref="F237">_xlfn.IFNA(CONCATENATE(_xlfn.IFS($D237="Mezzanine",LEFT($D237,1), $D237="Ground Floor",LEFT($D237,1),$D237="Basment ",LEFT($D237,1), $D237="1st Floor", "0"&amp;LEFT($D237,1), $D237="2nd Floor", "0"&amp;LEFT($D237,1), $D237="3rd Floor", "0"&amp;LEFT($D237,1), $D237="4th Floor", "0"&amp;LEFT($D237,1), $D237="5th Floor", "0"&amp;LEFT($D237,1), $D237="6th Floor", "0"&amp;LEFT($D237,1),$D237="7th Floor", "0"&amp;LEFT($D237,1),$D237="8th Floor", "0"&amp;LEFT($D237,1),$D237="9th Floor", "0"&amp;LEFT($D237,1),$D237="10th Floor", LEFT($D237,2),$D237="11th Floor", LEFT($D237,2),$D237="12th Floor", LEFT($D237,2),$D237="13th Floor", LEFT($D237,2), $D237="Lower Ground", LEFT($D237)&amp;IF(ISNUMBER(FIND(" ",$D237)),MID($D237,FIND(" ",$D237)+1,1),"")&amp;IF(ISNUMBER(FIND(" ",$D237,FIND(" ",$D237)+1)),MID($D237,FIND(" ",$D237,FIND(" ",$D237)+1)+1,1),""),$D237="Upper Ground", LEFT($D237)&amp;IF(ISNUMBER(FIND(" ",$D237)),MID($D237,FIND(" ",$D237)+1,1),"")&amp;IF(ISNUMBER(FIND(" ",$D237,FIND(" ",$D237)+1)),MID($D237,FIND(" ",$D237,FIND(" ",$D237)+1)+1,1),"")),".0",$E237), " ")</f>
        <v xml:space="preserve"> </v>
      </c>
      <c r="G237" s="144"/>
      <c r="H237" s="144"/>
      <c r="I237" s="144"/>
      <c r="J237" s="144"/>
      <c r="K237" s="144"/>
      <c r="L237" s="149"/>
      <c r="M237" s="144"/>
      <c r="N237" s="144"/>
      <c r="O237" s="144"/>
      <c r="P237" s="144"/>
      <c r="Q237" s="144"/>
      <c r="R237" s="171"/>
      <c r="S237" s="147">
        <f>NCA_Calculations!$P$249</f>
        <v>0</v>
      </c>
      <c r="T237" s="147">
        <f>NCA_Calculations!$Q$249</f>
        <v>0</v>
      </c>
      <c r="U237" s="144"/>
      <c r="V237" s="144"/>
      <c r="W237" s="149" t="str" cm="1">
        <f t="array" ref="W237">_xlfn.IFNA(
_xlfn.IFS(
ISBLANK($U237),"Missing space use.",
AND('Establishment details'!$C$14="Secondary",$V237="Classbase"),"Invalid Status type",
AND(OR( $V237="Classbase", $V237="Teaching", $V237="Early years",$V237="SEND resourced"), NOT(ISBLANK($M237))),"Space with status type and unusable type.",
AND($V237= "Classbase",'Establishment details'!$C$22&gt;=10), "Classbase status is only valid in schools with a primary element.",
AND($I237= "Large",$N237 &gt; 3.5), "Large rooms with less than 3.5m height.",
AND(OR($V237="Light practical (science)",$V237="Light practical (science)",$V237="Heavy practical (workshops)", $V237="Heavy practical (clean)"), OR($O237=0,ISBLANK($O237))),"Missing sinks count for light and heavy practical spaces.",
AND($M237 = "Other",ISBLANK($R237)), "Invalid unusable type / missing note for other unusable type."
),
" ")</f>
        <v>Missing space use.</v>
      </c>
    </row>
    <row r="238" spans="2:23" ht="15.75" x14ac:dyDescent="0.25">
      <c r="B238" s="143"/>
      <c r="C238" s="143"/>
      <c r="D238" s="144"/>
      <c r="E238" s="144"/>
      <c r="F238" s="147" t="str" cm="1">
        <f t="array" ref="F238">_xlfn.IFNA(CONCATENATE(_xlfn.IFS($D238="Mezzanine",LEFT($D238,1), $D238="Ground Floor",LEFT($D238,1),$D238="Basment ",LEFT($D238,1), $D238="1st Floor", "0"&amp;LEFT($D238,1), $D238="2nd Floor", "0"&amp;LEFT($D238,1), $D238="3rd Floor", "0"&amp;LEFT($D238,1), $D238="4th Floor", "0"&amp;LEFT($D238,1), $D238="5th Floor", "0"&amp;LEFT($D238,1), $D238="6th Floor", "0"&amp;LEFT($D238,1),$D238="7th Floor", "0"&amp;LEFT($D238,1),$D238="8th Floor", "0"&amp;LEFT($D238,1),$D238="9th Floor", "0"&amp;LEFT($D238,1),$D238="10th Floor", LEFT($D238,2),$D238="11th Floor", LEFT($D238,2),$D238="12th Floor", LEFT($D238,2),$D238="13th Floor", LEFT($D238,2), $D238="Lower Ground", LEFT($D238)&amp;IF(ISNUMBER(FIND(" ",$D238)),MID($D238,FIND(" ",$D238)+1,1),"")&amp;IF(ISNUMBER(FIND(" ",$D238,FIND(" ",$D238)+1)),MID($D238,FIND(" ",$D238,FIND(" ",$D238)+1)+1,1),""),$D238="Upper Ground", LEFT($D238)&amp;IF(ISNUMBER(FIND(" ",$D238)),MID($D238,FIND(" ",$D238)+1,1),"")&amp;IF(ISNUMBER(FIND(" ",$D238,FIND(" ",$D238)+1)),MID($D238,FIND(" ",$D238,FIND(" ",$D238)+1)+1,1),"")),".0",$E238), " ")</f>
        <v xml:space="preserve"> </v>
      </c>
      <c r="G238" s="144"/>
      <c r="H238" s="144"/>
      <c r="I238" s="144"/>
      <c r="J238" s="144"/>
      <c r="K238" s="144"/>
      <c r="L238" s="149"/>
      <c r="M238" s="144"/>
      <c r="N238" s="144"/>
      <c r="O238" s="144"/>
      <c r="P238" s="144"/>
      <c r="Q238" s="144"/>
      <c r="R238" s="171"/>
      <c r="S238" s="147">
        <f>NCA_Calculations!$P$250</f>
        <v>0</v>
      </c>
      <c r="T238" s="147">
        <f>NCA_Calculations!$Q$250</f>
        <v>0</v>
      </c>
      <c r="U238" s="144"/>
      <c r="V238" s="144"/>
      <c r="W238" s="149" t="str" cm="1">
        <f t="array" ref="W238">_xlfn.IFNA(
_xlfn.IFS(
ISBLANK($U238),"Missing space use.",
AND('Establishment details'!$C$14="Secondary",$V238="Classbase"),"Invalid Status type",
AND(OR( $V238="Classbase", $V238="Teaching", $V238="Early years",$V238="SEND resourced"), NOT(ISBLANK($M238))),"Space with status type and unusable type.",
AND($V238= "Classbase",'Establishment details'!$C$22&gt;=10), "Classbase status is only valid in schools with a primary element.",
AND($I238= "Large",$N238 &gt; 3.5), "Large rooms with less than 3.5m height.",
AND(OR($V238="Light practical (science)",$V238="Light practical (science)",$V238="Heavy practical (workshops)", $V238="Heavy practical (clean)"), OR($O238=0,ISBLANK($O238))),"Missing sinks count for light and heavy practical spaces.",
AND($M238 = "Other",ISBLANK($R238)), "Invalid unusable type / missing note for other unusable type."
),
" ")</f>
        <v>Missing space use.</v>
      </c>
    </row>
    <row r="239" spans="2:23" ht="15.75" x14ac:dyDescent="0.25">
      <c r="B239" s="143"/>
      <c r="C239" s="143"/>
      <c r="D239" s="144"/>
      <c r="E239" s="144"/>
      <c r="F239" s="147" t="str" cm="1">
        <f t="array" ref="F239">_xlfn.IFNA(CONCATENATE(_xlfn.IFS($D239="Mezzanine",LEFT($D239,1), $D239="Ground Floor",LEFT($D239,1),$D239="Basment ",LEFT($D239,1), $D239="1st Floor", "0"&amp;LEFT($D239,1), $D239="2nd Floor", "0"&amp;LEFT($D239,1), $D239="3rd Floor", "0"&amp;LEFT($D239,1), $D239="4th Floor", "0"&amp;LEFT($D239,1), $D239="5th Floor", "0"&amp;LEFT($D239,1), $D239="6th Floor", "0"&amp;LEFT($D239,1),$D239="7th Floor", "0"&amp;LEFT($D239,1),$D239="8th Floor", "0"&amp;LEFT($D239,1),$D239="9th Floor", "0"&amp;LEFT($D239,1),$D239="10th Floor", LEFT($D239,2),$D239="11th Floor", LEFT($D239,2),$D239="12th Floor", LEFT($D239,2),$D239="13th Floor", LEFT($D239,2), $D239="Lower Ground", LEFT($D239)&amp;IF(ISNUMBER(FIND(" ",$D239)),MID($D239,FIND(" ",$D239)+1,1),"")&amp;IF(ISNUMBER(FIND(" ",$D239,FIND(" ",$D239)+1)),MID($D239,FIND(" ",$D239,FIND(" ",$D239)+1)+1,1),""),$D239="Upper Ground", LEFT($D239)&amp;IF(ISNUMBER(FIND(" ",$D239)),MID($D239,FIND(" ",$D239)+1,1),"")&amp;IF(ISNUMBER(FIND(" ",$D239,FIND(" ",$D239)+1)),MID($D239,FIND(" ",$D239,FIND(" ",$D239)+1)+1,1),"")),".0",$E239), " ")</f>
        <v xml:space="preserve"> </v>
      </c>
      <c r="G239" s="144"/>
      <c r="H239" s="144"/>
      <c r="I239" s="144"/>
      <c r="J239" s="144"/>
      <c r="K239" s="144"/>
      <c r="L239" s="149"/>
      <c r="M239" s="144"/>
      <c r="N239" s="144"/>
      <c r="O239" s="144"/>
      <c r="P239" s="144"/>
      <c r="Q239" s="144"/>
      <c r="R239" s="171"/>
      <c r="S239" s="147">
        <f>NCA_Calculations!$P$251</f>
        <v>0</v>
      </c>
      <c r="T239" s="147">
        <f>NCA_Calculations!$Q$251</f>
        <v>0</v>
      </c>
      <c r="U239" s="144"/>
      <c r="V239" s="144"/>
      <c r="W239" s="149" t="str" cm="1">
        <f t="array" ref="W239">_xlfn.IFNA(
_xlfn.IFS(
ISBLANK($U239),"Missing space use.",
AND('Establishment details'!$C$14="Secondary",$V239="Classbase"),"Invalid Status type",
AND(OR( $V239="Classbase", $V239="Teaching", $V239="Early years",$V239="SEND resourced"), NOT(ISBLANK($M239))),"Space with status type and unusable type.",
AND($V239= "Classbase",'Establishment details'!$C$22&gt;=10), "Classbase status is only valid in schools with a primary element.",
AND($I239= "Large",$N239 &gt; 3.5), "Large rooms with less than 3.5m height.",
AND(OR($V239="Light practical (science)",$V239="Light practical (science)",$V239="Heavy practical (workshops)", $V239="Heavy practical (clean)"), OR($O239=0,ISBLANK($O239))),"Missing sinks count for light and heavy practical spaces.",
AND($M239 = "Other",ISBLANK($R239)), "Invalid unusable type / missing note for other unusable type."
),
" ")</f>
        <v>Missing space use.</v>
      </c>
    </row>
    <row r="240" spans="2:23" ht="15.75" x14ac:dyDescent="0.25">
      <c r="B240" s="143"/>
      <c r="C240" s="143"/>
      <c r="D240" s="144"/>
      <c r="E240" s="144"/>
      <c r="F240" s="147" t="str" cm="1">
        <f t="array" ref="F240">_xlfn.IFNA(CONCATENATE(_xlfn.IFS($D240="Mezzanine",LEFT($D240,1), $D240="Ground Floor",LEFT($D240,1),$D240="Basment ",LEFT($D240,1), $D240="1st Floor", "0"&amp;LEFT($D240,1), $D240="2nd Floor", "0"&amp;LEFT($D240,1), $D240="3rd Floor", "0"&amp;LEFT($D240,1), $D240="4th Floor", "0"&amp;LEFT($D240,1), $D240="5th Floor", "0"&amp;LEFT($D240,1), $D240="6th Floor", "0"&amp;LEFT($D240,1),$D240="7th Floor", "0"&amp;LEFT($D240,1),$D240="8th Floor", "0"&amp;LEFT($D240,1),$D240="9th Floor", "0"&amp;LEFT($D240,1),$D240="10th Floor", LEFT($D240,2),$D240="11th Floor", LEFT($D240,2),$D240="12th Floor", LEFT($D240,2),$D240="13th Floor", LEFT($D240,2), $D240="Lower Ground", LEFT($D240)&amp;IF(ISNUMBER(FIND(" ",$D240)),MID($D240,FIND(" ",$D240)+1,1),"")&amp;IF(ISNUMBER(FIND(" ",$D240,FIND(" ",$D240)+1)),MID($D240,FIND(" ",$D240,FIND(" ",$D240)+1)+1,1),""),$D240="Upper Ground", LEFT($D240)&amp;IF(ISNUMBER(FIND(" ",$D240)),MID($D240,FIND(" ",$D240)+1,1),"")&amp;IF(ISNUMBER(FIND(" ",$D240,FIND(" ",$D240)+1)),MID($D240,FIND(" ",$D240,FIND(" ",$D240)+1)+1,1),"")),".0",$E240), " ")</f>
        <v xml:space="preserve"> </v>
      </c>
      <c r="G240" s="144"/>
      <c r="H240" s="144"/>
      <c r="I240" s="144"/>
      <c r="J240" s="144"/>
      <c r="K240" s="144"/>
      <c r="L240" s="149"/>
      <c r="M240" s="144"/>
      <c r="N240" s="144"/>
      <c r="O240" s="144"/>
      <c r="P240" s="144"/>
      <c r="Q240" s="144"/>
      <c r="R240" s="171"/>
      <c r="S240" s="147">
        <f>NCA_Calculations!$P$252</f>
        <v>0</v>
      </c>
      <c r="T240" s="147">
        <f>NCA_Calculations!$Q$252</f>
        <v>0</v>
      </c>
      <c r="U240" s="144"/>
      <c r="V240" s="144"/>
      <c r="W240" s="149" t="str" cm="1">
        <f t="array" ref="W240">_xlfn.IFNA(
_xlfn.IFS(
ISBLANK($U240),"Missing space use.",
AND('Establishment details'!$C$14="Secondary",$V240="Classbase"),"Invalid Status type",
AND(OR( $V240="Classbase", $V240="Teaching", $V240="Early years",$V240="SEND resourced"), NOT(ISBLANK($M240))),"Space with status type and unusable type.",
AND($V240= "Classbase",'Establishment details'!$C$22&gt;=10), "Classbase status is only valid in schools with a primary element.",
AND($I240= "Large",$N240 &gt; 3.5), "Large rooms with less than 3.5m height.",
AND(OR($V240="Light practical (science)",$V240="Light practical (science)",$V240="Heavy practical (workshops)", $V240="Heavy practical (clean)"), OR($O240=0,ISBLANK($O240))),"Missing sinks count for light and heavy practical spaces.",
AND($M240 = "Other",ISBLANK($R240)), "Invalid unusable type / missing note for other unusable type."
),
" ")</f>
        <v>Missing space use.</v>
      </c>
    </row>
    <row r="241" spans="2:23" ht="15.75" x14ac:dyDescent="0.25">
      <c r="B241" s="143"/>
      <c r="C241" s="143"/>
      <c r="D241" s="144"/>
      <c r="E241" s="144"/>
      <c r="F241" s="147" t="str" cm="1">
        <f t="array" ref="F241">_xlfn.IFNA(CONCATENATE(_xlfn.IFS($D241="Mezzanine",LEFT($D241,1), $D241="Ground Floor",LEFT($D241,1),$D241="Basment ",LEFT($D241,1), $D241="1st Floor", "0"&amp;LEFT($D241,1), $D241="2nd Floor", "0"&amp;LEFT($D241,1), $D241="3rd Floor", "0"&amp;LEFT($D241,1), $D241="4th Floor", "0"&amp;LEFT($D241,1), $D241="5th Floor", "0"&amp;LEFT($D241,1), $D241="6th Floor", "0"&amp;LEFT($D241,1),$D241="7th Floor", "0"&amp;LEFT($D241,1),$D241="8th Floor", "0"&amp;LEFT($D241,1),$D241="9th Floor", "0"&amp;LEFT($D241,1),$D241="10th Floor", LEFT($D241,2),$D241="11th Floor", LEFT($D241,2),$D241="12th Floor", LEFT($D241,2),$D241="13th Floor", LEFT($D241,2), $D241="Lower Ground", LEFT($D241)&amp;IF(ISNUMBER(FIND(" ",$D241)),MID($D241,FIND(" ",$D241)+1,1),"")&amp;IF(ISNUMBER(FIND(" ",$D241,FIND(" ",$D241)+1)),MID($D241,FIND(" ",$D241,FIND(" ",$D241)+1)+1,1),""),$D241="Upper Ground", LEFT($D241)&amp;IF(ISNUMBER(FIND(" ",$D241)),MID($D241,FIND(" ",$D241)+1,1),"")&amp;IF(ISNUMBER(FIND(" ",$D241,FIND(" ",$D241)+1)),MID($D241,FIND(" ",$D241,FIND(" ",$D241)+1)+1,1),"")),".0",$E241), " ")</f>
        <v xml:space="preserve"> </v>
      </c>
      <c r="G241" s="144"/>
      <c r="H241" s="144"/>
      <c r="I241" s="144"/>
      <c r="J241" s="144"/>
      <c r="K241" s="144"/>
      <c r="L241" s="149"/>
      <c r="M241" s="144"/>
      <c r="N241" s="144"/>
      <c r="O241" s="144"/>
      <c r="P241" s="144"/>
      <c r="Q241" s="144"/>
      <c r="R241" s="171"/>
      <c r="S241" s="147">
        <f>NCA_Calculations!$P$253</f>
        <v>0</v>
      </c>
      <c r="T241" s="147">
        <f>NCA_Calculations!$Q$253</f>
        <v>0</v>
      </c>
      <c r="U241" s="144"/>
      <c r="V241" s="144"/>
      <c r="W241" s="149" t="str" cm="1">
        <f t="array" ref="W241">_xlfn.IFNA(
_xlfn.IFS(
ISBLANK($U241),"Missing space use.",
AND('Establishment details'!$C$14="Secondary",$V241="Classbase"),"Invalid Status type",
AND(OR( $V241="Classbase", $V241="Teaching", $V241="Early years",$V241="SEND resourced"), NOT(ISBLANK($M241))),"Space with status type and unusable type.",
AND($V241= "Classbase",'Establishment details'!$C$22&gt;=10), "Classbase status is only valid in schools with a primary element.",
AND($I241= "Large",$N241 &gt; 3.5), "Large rooms with less than 3.5m height.",
AND(OR($V241="Light practical (science)",$V241="Light practical (science)",$V241="Heavy practical (workshops)", $V241="Heavy practical (clean)"), OR($O241=0,ISBLANK($O241))),"Missing sinks count for light and heavy practical spaces.",
AND($M241 = "Other",ISBLANK($R241)), "Invalid unusable type / missing note for other unusable type."
),
" ")</f>
        <v>Missing space use.</v>
      </c>
    </row>
    <row r="242" spans="2:23" ht="15.75" x14ac:dyDescent="0.25">
      <c r="B242" s="143"/>
      <c r="C242" s="143"/>
      <c r="D242" s="144"/>
      <c r="E242" s="144"/>
      <c r="F242" s="147" t="str" cm="1">
        <f t="array" ref="F242">_xlfn.IFNA(CONCATENATE(_xlfn.IFS($D242="Mezzanine",LEFT($D242,1), $D242="Ground Floor",LEFT($D242,1),$D242="Basment ",LEFT($D242,1), $D242="1st Floor", "0"&amp;LEFT($D242,1), $D242="2nd Floor", "0"&amp;LEFT($D242,1), $D242="3rd Floor", "0"&amp;LEFT($D242,1), $D242="4th Floor", "0"&amp;LEFT($D242,1), $D242="5th Floor", "0"&amp;LEFT($D242,1), $D242="6th Floor", "0"&amp;LEFT($D242,1),$D242="7th Floor", "0"&amp;LEFT($D242,1),$D242="8th Floor", "0"&amp;LEFT($D242,1),$D242="9th Floor", "0"&amp;LEFT($D242,1),$D242="10th Floor", LEFT($D242,2),$D242="11th Floor", LEFT($D242,2),$D242="12th Floor", LEFT($D242,2),$D242="13th Floor", LEFT($D242,2), $D242="Lower Ground", LEFT($D242)&amp;IF(ISNUMBER(FIND(" ",$D242)),MID($D242,FIND(" ",$D242)+1,1),"")&amp;IF(ISNUMBER(FIND(" ",$D242,FIND(" ",$D242)+1)),MID($D242,FIND(" ",$D242,FIND(" ",$D242)+1)+1,1),""),$D242="Upper Ground", LEFT($D242)&amp;IF(ISNUMBER(FIND(" ",$D242)),MID($D242,FIND(" ",$D242)+1,1),"")&amp;IF(ISNUMBER(FIND(" ",$D242,FIND(" ",$D242)+1)),MID($D242,FIND(" ",$D242,FIND(" ",$D242)+1)+1,1),"")),".0",$E242), " ")</f>
        <v xml:space="preserve"> </v>
      </c>
      <c r="G242" s="144"/>
      <c r="H242" s="144"/>
      <c r="I242" s="144"/>
      <c r="J242" s="144"/>
      <c r="K242" s="144"/>
      <c r="L242" s="149"/>
      <c r="M242" s="144"/>
      <c r="N242" s="144"/>
      <c r="O242" s="144"/>
      <c r="P242" s="144"/>
      <c r="Q242" s="144"/>
      <c r="R242" s="171"/>
      <c r="S242" s="147">
        <f>NCA_Calculations!$P$254</f>
        <v>0</v>
      </c>
      <c r="T242" s="147">
        <f>NCA_Calculations!$Q$254</f>
        <v>0</v>
      </c>
      <c r="U242" s="144"/>
      <c r="V242" s="144"/>
      <c r="W242" s="149" t="str" cm="1">
        <f t="array" ref="W242">_xlfn.IFNA(
_xlfn.IFS(
ISBLANK($U242),"Missing space use.",
AND('Establishment details'!$C$14="Secondary",$V242="Classbase"),"Invalid Status type",
AND(OR( $V242="Classbase", $V242="Teaching", $V242="Early years",$V242="SEND resourced"), NOT(ISBLANK($M242))),"Space with status type and unusable type.",
AND($V242= "Classbase",'Establishment details'!$C$22&gt;=10), "Classbase status is only valid in schools with a primary element.",
AND($I242= "Large",$N242 &gt; 3.5), "Large rooms with less than 3.5m height.",
AND(OR($V242="Light practical (science)",$V242="Light practical (science)",$V242="Heavy practical (workshops)", $V242="Heavy practical (clean)"), OR($O242=0,ISBLANK($O242))),"Missing sinks count for light and heavy practical spaces.",
AND($M242 = "Other",ISBLANK($R242)), "Invalid unusable type / missing note for other unusable type."
),
" ")</f>
        <v>Missing space use.</v>
      </c>
    </row>
    <row r="243" spans="2:23" ht="15.75" x14ac:dyDescent="0.25">
      <c r="B243" s="143"/>
      <c r="C243" s="143"/>
      <c r="D243" s="144"/>
      <c r="E243" s="144"/>
      <c r="F243" s="147" t="str" cm="1">
        <f t="array" ref="F243">_xlfn.IFNA(CONCATENATE(_xlfn.IFS($D243="Mezzanine",LEFT($D243,1), $D243="Ground Floor",LEFT($D243,1),$D243="Basment ",LEFT($D243,1), $D243="1st Floor", "0"&amp;LEFT($D243,1), $D243="2nd Floor", "0"&amp;LEFT($D243,1), $D243="3rd Floor", "0"&amp;LEFT($D243,1), $D243="4th Floor", "0"&amp;LEFT($D243,1), $D243="5th Floor", "0"&amp;LEFT($D243,1), $D243="6th Floor", "0"&amp;LEFT($D243,1),$D243="7th Floor", "0"&amp;LEFT($D243,1),$D243="8th Floor", "0"&amp;LEFT($D243,1),$D243="9th Floor", "0"&amp;LEFT($D243,1),$D243="10th Floor", LEFT($D243,2),$D243="11th Floor", LEFT($D243,2),$D243="12th Floor", LEFT($D243,2),$D243="13th Floor", LEFT($D243,2), $D243="Lower Ground", LEFT($D243)&amp;IF(ISNUMBER(FIND(" ",$D243)),MID($D243,FIND(" ",$D243)+1,1),"")&amp;IF(ISNUMBER(FIND(" ",$D243,FIND(" ",$D243)+1)),MID($D243,FIND(" ",$D243,FIND(" ",$D243)+1)+1,1),""),$D243="Upper Ground", LEFT($D243)&amp;IF(ISNUMBER(FIND(" ",$D243)),MID($D243,FIND(" ",$D243)+1,1),"")&amp;IF(ISNUMBER(FIND(" ",$D243,FIND(" ",$D243)+1)),MID($D243,FIND(" ",$D243,FIND(" ",$D243)+1)+1,1),"")),".0",$E243), " ")</f>
        <v xml:space="preserve"> </v>
      </c>
      <c r="G243" s="144"/>
      <c r="H243" s="144"/>
      <c r="I243" s="144"/>
      <c r="J243" s="144"/>
      <c r="K243" s="144"/>
      <c r="L243" s="149"/>
      <c r="M243" s="144"/>
      <c r="N243" s="144"/>
      <c r="O243" s="144"/>
      <c r="P243" s="144"/>
      <c r="Q243" s="144"/>
      <c r="R243" s="171"/>
      <c r="S243" s="147">
        <f>NCA_Calculations!$P$255</f>
        <v>0</v>
      </c>
      <c r="T243" s="147">
        <f>NCA_Calculations!$Q$255</f>
        <v>0</v>
      </c>
      <c r="U243" s="144"/>
      <c r="V243" s="144"/>
      <c r="W243" s="149" t="str" cm="1">
        <f t="array" ref="W243">_xlfn.IFNA(
_xlfn.IFS(
ISBLANK($U243),"Missing space use.",
AND('Establishment details'!$C$14="Secondary",$V243="Classbase"),"Invalid Status type",
AND(OR( $V243="Classbase", $V243="Teaching", $V243="Early years",$V243="SEND resourced"), NOT(ISBLANK($M243))),"Space with status type and unusable type.",
AND($V243= "Classbase",'Establishment details'!$C$22&gt;=10), "Classbase status is only valid in schools with a primary element.",
AND($I243= "Large",$N243 &gt; 3.5), "Large rooms with less than 3.5m height.",
AND(OR($V243="Light practical (science)",$V243="Light practical (science)",$V243="Heavy practical (workshops)", $V243="Heavy practical (clean)"), OR($O243=0,ISBLANK($O243))),"Missing sinks count for light and heavy practical spaces.",
AND($M243 = "Other",ISBLANK($R243)), "Invalid unusable type / missing note for other unusable type."
),
" ")</f>
        <v>Missing space use.</v>
      </c>
    </row>
    <row r="244" spans="2:23" ht="15.75" x14ac:dyDescent="0.25">
      <c r="B244" s="143"/>
      <c r="C244" s="143"/>
      <c r="D244" s="144"/>
      <c r="E244" s="144"/>
      <c r="F244" s="147" t="str" cm="1">
        <f t="array" ref="F244">_xlfn.IFNA(CONCATENATE(_xlfn.IFS($D244="Mezzanine",LEFT($D244,1), $D244="Ground Floor",LEFT($D244,1),$D244="Basment ",LEFT($D244,1), $D244="1st Floor", "0"&amp;LEFT($D244,1), $D244="2nd Floor", "0"&amp;LEFT($D244,1), $D244="3rd Floor", "0"&amp;LEFT($D244,1), $D244="4th Floor", "0"&amp;LEFT($D244,1), $D244="5th Floor", "0"&amp;LEFT($D244,1), $D244="6th Floor", "0"&amp;LEFT($D244,1),$D244="7th Floor", "0"&amp;LEFT($D244,1),$D244="8th Floor", "0"&amp;LEFT($D244,1),$D244="9th Floor", "0"&amp;LEFT($D244,1),$D244="10th Floor", LEFT($D244,2),$D244="11th Floor", LEFT($D244,2),$D244="12th Floor", LEFT($D244,2),$D244="13th Floor", LEFT($D244,2), $D244="Lower Ground", LEFT($D244)&amp;IF(ISNUMBER(FIND(" ",$D244)),MID($D244,FIND(" ",$D244)+1,1),"")&amp;IF(ISNUMBER(FIND(" ",$D244,FIND(" ",$D244)+1)),MID($D244,FIND(" ",$D244,FIND(" ",$D244)+1)+1,1),""),$D244="Upper Ground", LEFT($D244)&amp;IF(ISNUMBER(FIND(" ",$D244)),MID($D244,FIND(" ",$D244)+1,1),"")&amp;IF(ISNUMBER(FIND(" ",$D244,FIND(" ",$D244)+1)),MID($D244,FIND(" ",$D244,FIND(" ",$D244)+1)+1,1),"")),".0",$E244), " ")</f>
        <v xml:space="preserve"> </v>
      </c>
      <c r="G244" s="144"/>
      <c r="H244" s="144"/>
      <c r="I244" s="144"/>
      <c r="J244" s="144"/>
      <c r="K244" s="144"/>
      <c r="L244" s="149"/>
      <c r="M244" s="144"/>
      <c r="N244" s="144"/>
      <c r="O244" s="144"/>
      <c r="P244" s="144"/>
      <c r="Q244" s="144"/>
      <c r="R244" s="171"/>
      <c r="S244" s="147">
        <f>NCA_Calculations!$P$256</f>
        <v>0</v>
      </c>
      <c r="T244" s="147">
        <f>NCA_Calculations!$Q$256</f>
        <v>0</v>
      </c>
      <c r="U244" s="144"/>
      <c r="V244" s="144"/>
      <c r="W244" s="149" t="str" cm="1">
        <f t="array" ref="W244">_xlfn.IFNA(
_xlfn.IFS(
ISBLANK($U244),"Missing space use.",
AND('Establishment details'!$C$14="Secondary",$V244="Classbase"),"Invalid Status type",
AND(OR( $V244="Classbase", $V244="Teaching", $V244="Early years",$V244="SEND resourced"), NOT(ISBLANK($M244))),"Space with status type and unusable type.",
AND($V244= "Classbase",'Establishment details'!$C$22&gt;=10), "Classbase status is only valid in schools with a primary element.",
AND($I244= "Large",$N244 &gt; 3.5), "Large rooms with less than 3.5m height.",
AND(OR($V244="Light practical (science)",$V244="Light practical (science)",$V244="Heavy practical (workshops)", $V244="Heavy practical (clean)"), OR($O244=0,ISBLANK($O244))),"Missing sinks count for light and heavy practical spaces.",
AND($M244 = "Other",ISBLANK($R244)), "Invalid unusable type / missing note for other unusable type."
),
" ")</f>
        <v>Missing space use.</v>
      </c>
    </row>
    <row r="245" spans="2:23" ht="15.75" x14ac:dyDescent="0.25">
      <c r="B245" s="143"/>
      <c r="C245" s="143"/>
      <c r="D245" s="144"/>
      <c r="E245" s="144"/>
      <c r="F245" s="147" t="str" cm="1">
        <f t="array" ref="F245">_xlfn.IFNA(CONCATENATE(_xlfn.IFS($D245="Mezzanine",LEFT($D245,1), $D245="Ground Floor",LEFT($D245,1),$D245="Basment ",LEFT($D245,1), $D245="1st Floor", "0"&amp;LEFT($D245,1), $D245="2nd Floor", "0"&amp;LEFT($D245,1), $D245="3rd Floor", "0"&amp;LEFT($D245,1), $D245="4th Floor", "0"&amp;LEFT($D245,1), $D245="5th Floor", "0"&amp;LEFT($D245,1), $D245="6th Floor", "0"&amp;LEFT($D245,1),$D245="7th Floor", "0"&amp;LEFT($D245,1),$D245="8th Floor", "0"&amp;LEFT($D245,1),$D245="9th Floor", "0"&amp;LEFT($D245,1),$D245="10th Floor", LEFT($D245,2),$D245="11th Floor", LEFT($D245,2),$D245="12th Floor", LEFT($D245,2),$D245="13th Floor", LEFT($D245,2), $D245="Lower Ground", LEFT($D245)&amp;IF(ISNUMBER(FIND(" ",$D245)),MID($D245,FIND(" ",$D245)+1,1),"")&amp;IF(ISNUMBER(FIND(" ",$D245,FIND(" ",$D245)+1)),MID($D245,FIND(" ",$D245,FIND(" ",$D245)+1)+1,1),""),$D245="Upper Ground", LEFT($D245)&amp;IF(ISNUMBER(FIND(" ",$D245)),MID($D245,FIND(" ",$D245)+1,1),"")&amp;IF(ISNUMBER(FIND(" ",$D245,FIND(" ",$D245)+1)),MID($D245,FIND(" ",$D245,FIND(" ",$D245)+1)+1,1),"")),".0",$E245), " ")</f>
        <v xml:space="preserve"> </v>
      </c>
      <c r="G245" s="144"/>
      <c r="H245" s="144"/>
      <c r="I245" s="144"/>
      <c r="J245" s="144"/>
      <c r="K245" s="144"/>
      <c r="L245" s="149"/>
      <c r="M245" s="144"/>
      <c r="N245" s="144"/>
      <c r="O245" s="144"/>
      <c r="P245" s="144"/>
      <c r="Q245" s="144"/>
      <c r="R245" s="171"/>
      <c r="S245" s="147">
        <f>NCA_Calculations!$P$257</f>
        <v>0</v>
      </c>
      <c r="T245" s="147">
        <f>NCA_Calculations!$Q$257</f>
        <v>0</v>
      </c>
      <c r="U245" s="144"/>
      <c r="V245" s="144"/>
      <c r="W245" s="149" t="str" cm="1">
        <f t="array" ref="W245">_xlfn.IFNA(
_xlfn.IFS(
ISBLANK($U245),"Missing space use.",
AND('Establishment details'!$C$14="Secondary",$V245="Classbase"),"Invalid Status type",
AND(OR( $V245="Classbase", $V245="Teaching", $V245="Early years",$V245="SEND resourced"), NOT(ISBLANK($M245))),"Space with status type and unusable type.",
AND($V245= "Classbase",'Establishment details'!$C$22&gt;=10), "Classbase status is only valid in schools with a primary element.",
AND($I245= "Large",$N245 &gt; 3.5), "Large rooms with less than 3.5m height.",
AND(OR($V245="Light practical (science)",$V245="Light practical (science)",$V245="Heavy practical (workshops)", $V245="Heavy practical (clean)"), OR($O245=0,ISBLANK($O245))),"Missing sinks count for light and heavy practical spaces.",
AND($M245 = "Other",ISBLANK($R245)), "Invalid unusable type / missing note for other unusable type."
),
" ")</f>
        <v>Missing space use.</v>
      </c>
    </row>
    <row r="246" spans="2:23" ht="15.75" x14ac:dyDescent="0.25">
      <c r="B246" s="143"/>
      <c r="C246" s="143"/>
      <c r="D246" s="144"/>
      <c r="E246" s="144"/>
      <c r="F246" s="147" t="str" cm="1">
        <f t="array" ref="F246">_xlfn.IFNA(CONCATENATE(_xlfn.IFS($D246="Mezzanine",LEFT($D246,1), $D246="Ground Floor",LEFT($D246,1),$D246="Basment ",LEFT($D246,1), $D246="1st Floor", "0"&amp;LEFT($D246,1), $D246="2nd Floor", "0"&amp;LEFT($D246,1), $D246="3rd Floor", "0"&amp;LEFT($D246,1), $D246="4th Floor", "0"&amp;LEFT($D246,1), $D246="5th Floor", "0"&amp;LEFT($D246,1), $D246="6th Floor", "0"&amp;LEFT($D246,1),$D246="7th Floor", "0"&amp;LEFT($D246,1),$D246="8th Floor", "0"&amp;LEFT($D246,1),$D246="9th Floor", "0"&amp;LEFT($D246,1),$D246="10th Floor", LEFT($D246,2),$D246="11th Floor", LEFT($D246,2),$D246="12th Floor", LEFT($D246,2),$D246="13th Floor", LEFT($D246,2), $D246="Lower Ground", LEFT($D246)&amp;IF(ISNUMBER(FIND(" ",$D246)),MID($D246,FIND(" ",$D246)+1,1),"")&amp;IF(ISNUMBER(FIND(" ",$D246,FIND(" ",$D246)+1)),MID($D246,FIND(" ",$D246,FIND(" ",$D246)+1)+1,1),""),$D246="Upper Ground", LEFT($D246)&amp;IF(ISNUMBER(FIND(" ",$D246)),MID($D246,FIND(" ",$D246)+1,1),"")&amp;IF(ISNUMBER(FIND(" ",$D246,FIND(" ",$D246)+1)),MID($D246,FIND(" ",$D246,FIND(" ",$D246)+1)+1,1),"")),".0",$E246), " ")</f>
        <v xml:space="preserve"> </v>
      </c>
      <c r="G246" s="144"/>
      <c r="H246" s="144"/>
      <c r="I246" s="144"/>
      <c r="J246" s="144"/>
      <c r="K246" s="144"/>
      <c r="L246" s="149"/>
      <c r="M246" s="144"/>
      <c r="N246" s="144"/>
      <c r="O246" s="144"/>
      <c r="P246" s="144"/>
      <c r="Q246" s="144"/>
      <c r="R246" s="171"/>
      <c r="S246" s="147">
        <f>NCA_Calculations!$P$258</f>
        <v>0</v>
      </c>
      <c r="T246" s="147">
        <f>NCA_Calculations!$Q$258</f>
        <v>0</v>
      </c>
      <c r="U246" s="144"/>
      <c r="V246" s="144"/>
      <c r="W246" s="149" t="str" cm="1">
        <f t="array" ref="W246">_xlfn.IFNA(
_xlfn.IFS(
ISBLANK($U246),"Missing space use.",
AND('Establishment details'!$C$14="Secondary",$V246="Classbase"),"Invalid Status type",
AND(OR( $V246="Classbase", $V246="Teaching", $V246="Early years",$V246="SEND resourced"), NOT(ISBLANK($M246))),"Space with status type and unusable type.",
AND($V246= "Classbase",'Establishment details'!$C$22&gt;=10), "Classbase status is only valid in schools with a primary element.",
AND($I246= "Large",$N246 &gt; 3.5), "Large rooms with less than 3.5m height.",
AND(OR($V246="Light practical (science)",$V246="Light practical (science)",$V246="Heavy practical (workshops)", $V246="Heavy practical (clean)"), OR($O246=0,ISBLANK($O246))),"Missing sinks count for light and heavy practical spaces.",
AND($M246 = "Other",ISBLANK($R246)), "Invalid unusable type / missing note for other unusable type."
),
" ")</f>
        <v>Missing space use.</v>
      </c>
    </row>
    <row r="247" spans="2:23" ht="15.75" x14ac:dyDescent="0.25">
      <c r="B247" s="143"/>
      <c r="C247" s="143"/>
      <c r="D247" s="144"/>
      <c r="E247" s="144"/>
      <c r="F247" s="147" t="str" cm="1">
        <f t="array" ref="F247">_xlfn.IFNA(CONCATENATE(_xlfn.IFS($D247="Mezzanine",LEFT($D247,1), $D247="Ground Floor",LEFT($D247,1),$D247="Basment ",LEFT($D247,1), $D247="1st Floor", "0"&amp;LEFT($D247,1), $D247="2nd Floor", "0"&amp;LEFT($D247,1), $D247="3rd Floor", "0"&amp;LEFT($D247,1), $D247="4th Floor", "0"&amp;LEFT($D247,1), $D247="5th Floor", "0"&amp;LEFT($D247,1), $D247="6th Floor", "0"&amp;LEFT($D247,1),$D247="7th Floor", "0"&amp;LEFT($D247,1),$D247="8th Floor", "0"&amp;LEFT($D247,1),$D247="9th Floor", "0"&amp;LEFT($D247,1),$D247="10th Floor", LEFT($D247,2),$D247="11th Floor", LEFT($D247,2),$D247="12th Floor", LEFT($D247,2),$D247="13th Floor", LEFT($D247,2), $D247="Lower Ground", LEFT($D247)&amp;IF(ISNUMBER(FIND(" ",$D247)),MID($D247,FIND(" ",$D247)+1,1),"")&amp;IF(ISNUMBER(FIND(" ",$D247,FIND(" ",$D247)+1)),MID($D247,FIND(" ",$D247,FIND(" ",$D247)+1)+1,1),""),$D247="Upper Ground", LEFT($D247)&amp;IF(ISNUMBER(FIND(" ",$D247)),MID($D247,FIND(" ",$D247)+1,1),"")&amp;IF(ISNUMBER(FIND(" ",$D247,FIND(" ",$D247)+1)),MID($D247,FIND(" ",$D247,FIND(" ",$D247)+1)+1,1),"")),".0",$E247), " ")</f>
        <v xml:space="preserve"> </v>
      </c>
      <c r="G247" s="144"/>
      <c r="H247" s="144"/>
      <c r="I247" s="144"/>
      <c r="J247" s="144"/>
      <c r="K247" s="144"/>
      <c r="L247" s="149"/>
      <c r="M247" s="144"/>
      <c r="N247" s="144"/>
      <c r="O247" s="144"/>
      <c r="P247" s="144"/>
      <c r="Q247" s="144"/>
      <c r="R247" s="171"/>
      <c r="S247" s="147">
        <f>NCA_Calculations!$P$259</f>
        <v>0</v>
      </c>
      <c r="T247" s="147">
        <f>NCA_Calculations!$Q$259</f>
        <v>0</v>
      </c>
      <c r="U247" s="144"/>
      <c r="V247" s="144"/>
      <c r="W247" s="149" t="str" cm="1">
        <f t="array" ref="W247">_xlfn.IFNA(
_xlfn.IFS(
ISBLANK($U247),"Missing space use.",
AND('Establishment details'!$C$14="Secondary",$V247="Classbase"),"Invalid Status type",
AND(OR( $V247="Classbase", $V247="Teaching", $V247="Early years",$V247="SEND resourced"), NOT(ISBLANK($M247))),"Space with status type and unusable type.",
AND($V247= "Classbase",'Establishment details'!$C$22&gt;=10), "Classbase status is only valid in schools with a primary element.",
AND($I247= "Large",$N247 &gt; 3.5), "Large rooms with less than 3.5m height.",
AND(OR($V247="Light practical (science)",$V247="Light practical (science)",$V247="Heavy practical (workshops)", $V247="Heavy practical (clean)"), OR($O247=0,ISBLANK($O247))),"Missing sinks count for light and heavy practical spaces.",
AND($M247 = "Other",ISBLANK($R247)), "Invalid unusable type / missing note for other unusable type."
),
" ")</f>
        <v>Missing space use.</v>
      </c>
    </row>
    <row r="248" spans="2:23" ht="15.75" x14ac:dyDescent="0.25">
      <c r="B248" s="143"/>
      <c r="C248" s="143"/>
      <c r="D248" s="144"/>
      <c r="E248" s="144"/>
      <c r="F248" s="147" t="str" cm="1">
        <f t="array" ref="F248">_xlfn.IFNA(CONCATENATE(_xlfn.IFS($D248="Mezzanine",LEFT($D248,1), $D248="Ground Floor",LEFT($D248,1),$D248="Basment ",LEFT($D248,1), $D248="1st Floor", "0"&amp;LEFT($D248,1), $D248="2nd Floor", "0"&amp;LEFT($D248,1), $D248="3rd Floor", "0"&amp;LEFT($D248,1), $D248="4th Floor", "0"&amp;LEFT($D248,1), $D248="5th Floor", "0"&amp;LEFT($D248,1), $D248="6th Floor", "0"&amp;LEFT($D248,1),$D248="7th Floor", "0"&amp;LEFT($D248,1),$D248="8th Floor", "0"&amp;LEFT($D248,1),$D248="9th Floor", "0"&amp;LEFT($D248,1),$D248="10th Floor", LEFT($D248,2),$D248="11th Floor", LEFT($D248,2),$D248="12th Floor", LEFT($D248,2),$D248="13th Floor", LEFT($D248,2), $D248="Lower Ground", LEFT($D248)&amp;IF(ISNUMBER(FIND(" ",$D248)),MID($D248,FIND(" ",$D248)+1,1),"")&amp;IF(ISNUMBER(FIND(" ",$D248,FIND(" ",$D248)+1)),MID($D248,FIND(" ",$D248,FIND(" ",$D248)+1)+1,1),""),$D248="Upper Ground", LEFT($D248)&amp;IF(ISNUMBER(FIND(" ",$D248)),MID($D248,FIND(" ",$D248)+1,1),"")&amp;IF(ISNUMBER(FIND(" ",$D248,FIND(" ",$D248)+1)),MID($D248,FIND(" ",$D248,FIND(" ",$D248)+1)+1,1),"")),".0",$E248), " ")</f>
        <v xml:space="preserve"> </v>
      </c>
      <c r="G248" s="144"/>
      <c r="H248" s="144"/>
      <c r="I248" s="144"/>
      <c r="J248" s="144"/>
      <c r="K248" s="144"/>
      <c r="L248" s="149"/>
      <c r="M248" s="144"/>
      <c r="N248" s="144"/>
      <c r="O248" s="144"/>
      <c r="P248" s="144"/>
      <c r="Q248" s="144"/>
      <c r="R248" s="171"/>
      <c r="S248" s="147">
        <f>NCA_Calculations!$P$260</f>
        <v>0</v>
      </c>
      <c r="T248" s="147">
        <f>NCA_Calculations!$Q$260</f>
        <v>0</v>
      </c>
      <c r="U248" s="144"/>
      <c r="V248" s="144"/>
      <c r="W248" s="149" t="str" cm="1">
        <f t="array" ref="W248">_xlfn.IFNA(
_xlfn.IFS(
ISBLANK($U248),"Missing space use.",
AND('Establishment details'!$C$14="Secondary",$V248="Classbase"),"Invalid Status type",
AND(OR( $V248="Classbase", $V248="Teaching", $V248="Early years",$V248="SEND resourced"), NOT(ISBLANK($M248))),"Space with status type and unusable type.",
AND($V248= "Classbase",'Establishment details'!$C$22&gt;=10), "Classbase status is only valid in schools with a primary element.",
AND($I248= "Large",$N248 &gt; 3.5), "Large rooms with less than 3.5m height.",
AND(OR($V248="Light practical (science)",$V248="Light practical (science)",$V248="Heavy practical (workshops)", $V248="Heavy practical (clean)"), OR($O248=0,ISBLANK($O248))),"Missing sinks count for light and heavy practical spaces.",
AND($M248 = "Other",ISBLANK($R248)), "Invalid unusable type / missing note for other unusable type."
),
" ")</f>
        <v>Missing space use.</v>
      </c>
    </row>
    <row r="249" spans="2:23" ht="15.75" x14ac:dyDescent="0.25">
      <c r="B249" s="143"/>
      <c r="C249" s="143"/>
      <c r="D249" s="144"/>
      <c r="E249" s="144"/>
      <c r="F249" s="147" t="str" cm="1">
        <f t="array" ref="F249">_xlfn.IFNA(CONCATENATE(_xlfn.IFS($D249="Mezzanine",LEFT($D249,1), $D249="Ground Floor",LEFT($D249,1),$D249="Basment ",LEFT($D249,1), $D249="1st Floor", "0"&amp;LEFT($D249,1), $D249="2nd Floor", "0"&amp;LEFT($D249,1), $D249="3rd Floor", "0"&amp;LEFT($D249,1), $D249="4th Floor", "0"&amp;LEFT($D249,1), $D249="5th Floor", "0"&amp;LEFT($D249,1), $D249="6th Floor", "0"&amp;LEFT($D249,1),$D249="7th Floor", "0"&amp;LEFT($D249,1),$D249="8th Floor", "0"&amp;LEFT($D249,1),$D249="9th Floor", "0"&amp;LEFT($D249,1),$D249="10th Floor", LEFT($D249,2),$D249="11th Floor", LEFT($D249,2),$D249="12th Floor", LEFT($D249,2),$D249="13th Floor", LEFT($D249,2), $D249="Lower Ground", LEFT($D249)&amp;IF(ISNUMBER(FIND(" ",$D249)),MID($D249,FIND(" ",$D249)+1,1),"")&amp;IF(ISNUMBER(FIND(" ",$D249,FIND(" ",$D249)+1)),MID($D249,FIND(" ",$D249,FIND(" ",$D249)+1)+1,1),""),$D249="Upper Ground", LEFT($D249)&amp;IF(ISNUMBER(FIND(" ",$D249)),MID($D249,FIND(" ",$D249)+1,1),"")&amp;IF(ISNUMBER(FIND(" ",$D249,FIND(" ",$D249)+1)),MID($D249,FIND(" ",$D249,FIND(" ",$D249)+1)+1,1),"")),".0",$E249), " ")</f>
        <v xml:space="preserve"> </v>
      </c>
      <c r="G249" s="144"/>
      <c r="H249" s="144"/>
      <c r="I249" s="144"/>
      <c r="J249" s="144"/>
      <c r="K249" s="144"/>
      <c r="L249" s="149"/>
      <c r="M249" s="144"/>
      <c r="N249" s="144"/>
      <c r="O249" s="144"/>
      <c r="P249" s="144"/>
      <c r="Q249" s="144"/>
      <c r="R249" s="171"/>
      <c r="S249" s="147">
        <f>NCA_Calculations!$P$261</f>
        <v>0</v>
      </c>
      <c r="T249" s="147">
        <f>NCA_Calculations!$Q$261</f>
        <v>0</v>
      </c>
      <c r="U249" s="144"/>
      <c r="V249" s="144"/>
      <c r="W249" s="149" t="str" cm="1">
        <f t="array" ref="W249">_xlfn.IFNA(
_xlfn.IFS(
ISBLANK($U249),"Missing space use.",
AND('Establishment details'!$C$14="Secondary",$V249="Classbase"),"Invalid Status type",
AND(OR( $V249="Classbase", $V249="Teaching", $V249="Early years",$V249="SEND resourced"), NOT(ISBLANK($M249))),"Space with status type and unusable type.",
AND($V249= "Classbase",'Establishment details'!$C$22&gt;=10), "Classbase status is only valid in schools with a primary element.",
AND($I249= "Large",$N249 &gt; 3.5), "Large rooms with less than 3.5m height.",
AND(OR($V249="Light practical (science)",$V249="Light practical (science)",$V249="Heavy practical (workshops)", $V249="Heavy practical (clean)"), OR($O249=0,ISBLANK($O249))),"Missing sinks count for light and heavy practical spaces.",
AND($M249 = "Other",ISBLANK($R249)), "Invalid unusable type / missing note for other unusable type."
),
" ")</f>
        <v>Missing space use.</v>
      </c>
    </row>
    <row r="250" spans="2:23" ht="15.75" x14ac:dyDescent="0.25">
      <c r="B250" s="143"/>
      <c r="C250" s="143"/>
      <c r="D250" s="144"/>
      <c r="E250" s="144"/>
      <c r="F250" s="147" t="str" cm="1">
        <f t="array" ref="F250">_xlfn.IFNA(CONCATENATE(_xlfn.IFS($D250="Mezzanine",LEFT($D250,1), $D250="Ground Floor",LEFT($D250,1),$D250="Basment ",LEFT($D250,1), $D250="1st Floor", "0"&amp;LEFT($D250,1), $D250="2nd Floor", "0"&amp;LEFT($D250,1), $D250="3rd Floor", "0"&amp;LEFT($D250,1), $D250="4th Floor", "0"&amp;LEFT($D250,1), $D250="5th Floor", "0"&amp;LEFT($D250,1), $D250="6th Floor", "0"&amp;LEFT($D250,1),$D250="7th Floor", "0"&amp;LEFT($D250,1),$D250="8th Floor", "0"&amp;LEFT($D250,1),$D250="9th Floor", "0"&amp;LEFT($D250,1),$D250="10th Floor", LEFT($D250,2),$D250="11th Floor", LEFT($D250,2),$D250="12th Floor", LEFT($D250,2),$D250="13th Floor", LEFT($D250,2), $D250="Lower Ground", LEFT($D250)&amp;IF(ISNUMBER(FIND(" ",$D250)),MID($D250,FIND(" ",$D250)+1,1),"")&amp;IF(ISNUMBER(FIND(" ",$D250,FIND(" ",$D250)+1)),MID($D250,FIND(" ",$D250,FIND(" ",$D250)+1)+1,1),""),$D250="Upper Ground", LEFT($D250)&amp;IF(ISNUMBER(FIND(" ",$D250)),MID($D250,FIND(" ",$D250)+1,1),"")&amp;IF(ISNUMBER(FIND(" ",$D250,FIND(" ",$D250)+1)),MID($D250,FIND(" ",$D250,FIND(" ",$D250)+1)+1,1),"")),".0",$E250), " ")</f>
        <v xml:space="preserve"> </v>
      </c>
      <c r="G250" s="144"/>
      <c r="H250" s="144"/>
      <c r="I250" s="144"/>
      <c r="J250" s="144"/>
      <c r="K250" s="144"/>
      <c r="L250" s="149"/>
      <c r="M250" s="144"/>
      <c r="N250" s="144"/>
      <c r="O250" s="144"/>
      <c r="P250" s="144"/>
      <c r="Q250" s="144"/>
      <c r="R250" s="171"/>
      <c r="S250" s="147">
        <f>NCA_Calculations!$P$262</f>
        <v>0</v>
      </c>
      <c r="T250" s="147">
        <f>NCA_Calculations!$Q$262</f>
        <v>0</v>
      </c>
      <c r="U250" s="144"/>
      <c r="V250" s="144"/>
      <c r="W250" s="149" t="str" cm="1">
        <f t="array" ref="W250">_xlfn.IFNA(
_xlfn.IFS(
ISBLANK($U250),"Missing space use.",
AND('Establishment details'!$C$14="Secondary",$V250="Classbase"),"Invalid Status type",
AND(OR( $V250="Classbase", $V250="Teaching", $V250="Early years",$V250="SEND resourced"), NOT(ISBLANK($M250))),"Space with status type and unusable type.",
AND($V250= "Classbase",'Establishment details'!$C$22&gt;=10), "Classbase status is only valid in schools with a primary element.",
AND($I250= "Large",$N250 &gt; 3.5), "Large rooms with less than 3.5m height.",
AND(OR($V250="Light practical (science)",$V250="Light practical (science)",$V250="Heavy practical (workshops)", $V250="Heavy practical (clean)"), OR($O250=0,ISBLANK($O250))),"Missing sinks count for light and heavy practical spaces.",
AND($M250 = "Other",ISBLANK($R250)), "Invalid unusable type / missing note for other unusable type."
),
" ")</f>
        <v>Missing space use.</v>
      </c>
    </row>
    <row r="251" spans="2:23" ht="15.75" x14ac:dyDescent="0.25">
      <c r="B251" s="143"/>
      <c r="C251" s="143"/>
      <c r="D251" s="144"/>
      <c r="E251" s="144"/>
      <c r="F251" s="147" t="str" cm="1">
        <f t="array" ref="F251">_xlfn.IFNA(CONCATENATE(_xlfn.IFS($D251="Mezzanine",LEFT($D251,1), $D251="Ground Floor",LEFT($D251,1),$D251="Basment ",LEFT($D251,1), $D251="1st Floor", "0"&amp;LEFT($D251,1), $D251="2nd Floor", "0"&amp;LEFT($D251,1), $D251="3rd Floor", "0"&amp;LEFT($D251,1), $D251="4th Floor", "0"&amp;LEFT($D251,1), $D251="5th Floor", "0"&amp;LEFT($D251,1), $D251="6th Floor", "0"&amp;LEFT($D251,1),$D251="7th Floor", "0"&amp;LEFT($D251,1),$D251="8th Floor", "0"&amp;LEFT($D251,1),$D251="9th Floor", "0"&amp;LEFT($D251,1),$D251="10th Floor", LEFT($D251,2),$D251="11th Floor", LEFT($D251,2),$D251="12th Floor", LEFT($D251,2),$D251="13th Floor", LEFT($D251,2), $D251="Lower Ground", LEFT($D251)&amp;IF(ISNUMBER(FIND(" ",$D251)),MID($D251,FIND(" ",$D251)+1,1),"")&amp;IF(ISNUMBER(FIND(" ",$D251,FIND(" ",$D251)+1)),MID($D251,FIND(" ",$D251,FIND(" ",$D251)+1)+1,1),""),$D251="Upper Ground", LEFT($D251)&amp;IF(ISNUMBER(FIND(" ",$D251)),MID($D251,FIND(" ",$D251)+1,1),"")&amp;IF(ISNUMBER(FIND(" ",$D251,FIND(" ",$D251)+1)),MID($D251,FIND(" ",$D251,FIND(" ",$D251)+1)+1,1),"")),".0",$E251), " ")</f>
        <v xml:space="preserve"> </v>
      </c>
      <c r="G251" s="144"/>
      <c r="H251" s="144"/>
      <c r="I251" s="144"/>
      <c r="J251" s="144"/>
      <c r="K251" s="144"/>
      <c r="L251" s="149"/>
      <c r="M251" s="144"/>
      <c r="N251" s="144"/>
      <c r="O251" s="144"/>
      <c r="P251" s="144"/>
      <c r="Q251" s="144"/>
      <c r="R251" s="171"/>
      <c r="S251" s="147">
        <f>NCA_Calculations!$P$263</f>
        <v>0</v>
      </c>
      <c r="T251" s="147">
        <f>NCA_Calculations!$Q$263</f>
        <v>0</v>
      </c>
      <c r="U251" s="144"/>
      <c r="V251" s="144"/>
      <c r="W251" s="149" t="str" cm="1">
        <f t="array" ref="W251">_xlfn.IFNA(
_xlfn.IFS(
ISBLANK($U251),"Missing space use.",
AND('Establishment details'!$C$14="Secondary",$V251="Classbase"),"Invalid Status type",
AND(OR( $V251="Classbase", $V251="Teaching", $V251="Early years",$V251="SEND resourced"), NOT(ISBLANK($M251))),"Space with status type and unusable type.",
AND($V251= "Classbase",'Establishment details'!$C$22&gt;=10), "Classbase status is only valid in schools with a primary element.",
AND($I251= "Large",$N251 &gt; 3.5), "Large rooms with less than 3.5m height.",
AND(OR($V251="Light practical (science)",$V251="Light practical (science)",$V251="Heavy practical (workshops)", $V251="Heavy practical (clean)"), OR($O251=0,ISBLANK($O251))),"Missing sinks count for light and heavy practical spaces.",
AND($M251 = "Other",ISBLANK($R251)), "Invalid unusable type / missing note for other unusable type."
),
" ")</f>
        <v>Missing space use.</v>
      </c>
    </row>
    <row r="252" spans="2:23" ht="15.75" x14ac:dyDescent="0.25">
      <c r="B252" s="143"/>
      <c r="C252" s="143"/>
      <c r="D252" s="144"/>
      <c r="E252" s="144"/>
      <c r="F252" s="147" t="str" cm="1">
        <f t="array" ref="F252">_xlfn.IFNA(CONCATENATE(_xlfn.IFS($D252="Mezzanine",LEFT($D252,1), $D252="Ground Floor",LEFT($D252,1),$D252="Basment ",LEFT($D252,1), $D252="1st Floor", "0"&amp;LEFT($D252,1), $D252="2nd Floor", "0"&amp;LEFT($D252,1), $D252="3rd Floor", "0"&amp;LEFT($D252,1), $D252="4th Floor", "0"&amp;LEFT($D252,1), $D252="5th Floor", "0"&amp;LEFT($D252,1), $D252="6th Floor", "0"&amp;LEFT($D252,1),$D252="7th Floor", "0"&amp;LEFT($D252,1),$D252="8th Floor", "0"&amp;LEFT($D252,1),$D252="9th Floor", "0"&amp;LEFT($D252,1),$D252="10th Floor", LEFT($D252,2),$D252="11th Floor", LEFT($D252,2),$D252="12th Floor", LEFT($D252,2),$D252="13th Floor", LEFT($D252,2), $D252="Lower Ground", LEFT($D252)&amp;IF(ISNUMBER(FIND(" ",$D252)),MID($D252,FIND(" ",$D252)+1,1),"")&amp;IF(ISNUMBER(FIND(" ",$D252,FIND(" ",$D252)+1)),MID($D252,FIND(" ",$D252,FIND(" ",$D252)+1)+1,1),""),$D252="Upper Ground", LEFT($D252)&amp;IF(ISNUMBER(FIND(" ",$D252)),MID($D252,FIND(" ",$D252)+1,1),"")&amp;IF(ISNUMBER(FIND(" ",$D252,FIND(" ",$D252)+1)),MID($D252,FIND(" ",$D252,FIND(" ",$D252)+1)+1,1),"")),".0",$E252), " ")</f>
        <v xml:space="preserve"> </v>
      </c>
      <c r="G252" s="144"/>
      <c r="H252" s="144"/>
      <c r="I252" s="144"/>
      <c r="J252" s="144"/>
      <c r="K252" s="144"/>
      <c r="L252" s="149"/>
      <c r="M252" s="144"/>
      <c r="N252" s="144"/>
      <c r="O252" s="144"/>
      <c r="P252" s="144"/>
      <c r="Q252" s="144"/>
      <c r="R252" s="171"/>
      <c r="S252" s="147">
        <f>NCA_Calculations!$P$264</f>
        <v>0</v>
      </c>
      <c r="T252" s="147">
        <f>NCA_Calculations!$Q$264</f>
        <v>0</v>
      </c>
      <c r="U252" s="144"/>
      <c r="V252" s="144"/>
      <c r="W252" s="149" t="str" cm="1">
        <f t="array" ref="W252">_xlfn.IFNA(
_xlfn.IFS(
ISBLANK($U252),"Missing space use.",
AND('Establishment details'!$C$14="Secondary",$V252="Classbase"),"Invalid Status type",
AND(OR( $V252="Classbase", $V252="Teaching", $V252="Early years",$V252="SEND resourced"), NOT(ISBLANK($M252))),"Space with status type and unusable type.",
AND($V252= "Classbase",'Establishment details'!$C$22&gt;=10), "Classbase status is only valid in schools with a primary element.",
AND($I252= "Large",$N252 &gt; 3.5), "Large rooms with less than 3.5m height.",
AND(OR($V252="Light practical (science)",$V252="Light practical (science)",$V252="Heavy practical (workshops)", $V252="Heavy practical (clean)"), OR($O252=0,ISBLANK($O252))),"Missing sinks count for light and heavy practical spaces.",
AND($M252 = "Other",ISBLANK($R252)), "Invalid unusable type / missing note for other unusable type."
),
" ")</f>
        <v>Missing space use.</v>
      </c>
    </row>
    <row r="253" spans="2:23" ht="15.75" x14ac:dyDescent="0.25">
      <c r="B253" s="143"/>
      <c r="C253" s="143"/>
      <c r="D253" s="144"/>
      <c r="E253" s="144"/>
      <c r="F253" s="147" t="str" cm="1">
        <f t="array" ref="F253">_xlfn.IFNA(CONCATENATE(_xlfn.IFS($D253="Mezzanine",LEFT($D253,1), $D253="Ground Floor",LEFT($D253,1),$D253="Basment ",LEFT($D253,1), $D253="1st Floor", "0"&amp;LEFT($D253,1), $D253="2nd Floor", "0"&amp;LEFT($D253,1), $D253="3rd Floor", "0"&amp;LEFT($D253,1), $D253="4th Floor", "0"&amp;LEFT($D253,1), $D253="5th Floor", "0"&amp;LEFT($D253,1), $D253="6th Floor", "0"&amp;LEFT($D253,1),$D253="7th Floor", "0"&amp;LEFT($D253,1),$D253="8th Floor", "0"&amp;LEFT($D253,1),$D253="9th Floor", "0"&amp;LEFT($D253,1),$D253="10th Floor", LEFT($D253,2),$D253="11th Floor", LEFT($D253,2),$D253="12th Floor", LEFT($D253,2),$D253="13th Floor", LEFT($D253,2), $D253="Lower Ground", LEFT($D253)&amp;IF(ISNUMBER(FIND(" ",$D253)),MID($D253,FIND(" ",$D253)+1,1),"")&amp;IF(ISNUMBER(FIND(" ",$D253,FIND(" ",$D253)+1)),MID($D253,FIND(" ",$D253,FIND(" ",$D253)+1)+1,1),""),$D253="Upper Ground", LEFT($D253)&amp;IF(ISNUMBER(FIND(" ",$D253)),MID($D253,FIND(" ",$D253)+1,1),"")&amp;IF(ISNUMBER(FIND(" ",$D253,FIND(" ",$D253)+1)),MID($D253,FIND(" ",$D253,FIND(" ",$D253)+1)+1,1),"")),".0",$E253), " ")</f>
        <v xml:space="preserve"> </v>
      </c>
      <c r="G253" s="144"/>
      <c r="H253" s="144"/>
      <c r="I253" s="144"/>
      <c r="J253" s="144"/>
      <c r="K253" s="144"/>
      <c r="L253" s="149"/>
      <c r="M253" s="144"/>
      <c r="N253" s="144"/>
      <c r="O253" s="144"/>
      <c r="P253" s="144"/>
      <c r="Q253" s="144"/>
      <c r="R253" s="171"/>
      <c r="S253" s="147">
        <f>NCA_Calculations!$P$265</f>
        <v>0</v>
      </c>
      <c r="T253" s="147">
        <f>NCA_Calculations!$Q$265</f>
        <v>0</v>
      </c>
      <c r="U253" s="144"/>
      <c r="V253" s="144"/>
      <c r="W253" s="149" t="str" cm="1">
        <f t="array" ref="W253">_xlfn.IFNA(
_xlfn.IFS(
ISBLANK($U253),"Missing space use.",
AND('Establishment details'!$C$14="Secondary",$V253="Classbase"),"Invalid Status type",
AND(OR( $V253="Classbase", $V253="Teaching", $V253="Early years",$V253="SEND resourced"), NOT(ISBLANK($M253))),"Space with status type and unusable type.",
AND($V253= "Classbase",'Establishment details'!$C$22&gt;=10), "Classbase status is only valid in schools with a primary element.",
AND($I253= "Large",$N253 &gt; 3.5), "Large rooms with less than 3.5m height.",
AND(OR($V253="Light practical (science)",$V253="Light practical (science)",$V253="Heavy practical (workshops)", $V253="Heavy practical (clean)"), OR($O253=0,ISBLANK($O253))),"Missing sinks count for light and heavy practical spaces.",
AND($M253 = "Other",ISBLANK($R253)), "Invalid unusable type / missing note for other unusable type."
),
" ")</f>
        <v>Missing space use.</v>
      </c>
    </row>
    <row r="254" spans="2:23" ht="15.75" x14ac:dyDescent="0.25">
      <c r="B254" s="143"/>
      <c r="C254" s="143"/>
      <c r="D254" s="144"/>
      <c r="E254" s="144"/>
      <c r="F254" s="147" t="str" cm="1">
        <f t="array" ref="F254">_xlfn.IFNA(CONCATENATE(_xlfn.IFS($D254="Mezzanine",LEFT($D254,1), $D254="Ground Floor",LEFT($D254,1),$D254="Basment ",LEFT($D254,1), $D254="1st Floor", "0"&amp;LEFT($D254,1), $D254="2nd Floor", "0"&amp;LEFT($D254,1), $D254="3rd Floor", "0"&amp;LEFT($D254,1), $D254="4th Floor", "0"&amp;LEFT($D254,1), $D254="5th Floor", "0"&amp;LEFT($D254,1), $D254="6th Floor", "0"&amp;LEFT($D254,1),$D254="7th Floor", "0"&amp;LEFT($D254,1),$D254="8th Floor", "0"&amp;LEFT($D254,1),$D254="9th Floor", "0"&amp;LEFT($D254,1),$D254="10th Floor", LEFT($D254,2),$D254="11th Floor", LEFT($D254,2),$D254="12th Floor", LEFT($D254,2),$D254="13th Floor", LEFT($D254,2), $D254="Lower Ground", LEFT($D254)&amp;IF(ISNUMBER(FIND(" ",$D254)),MID($D254,FIND(" ",$D254)+1,1),"")&amp;IF(ISNUMBER(FIND(" ",$D254,FIND(" ",$D254)+1)),MID($D254,FIND(" ",$D254,FIND(" ",$D254)+1)+1,1),""),$D254="Upper Ground", LEFT($D254)&amp;IF(ISNUMBER(FIND(" ",$D254)),MID($D254,FIND(" ",$D254)+1,1),"")&amp;IF(ISNUMBER(FIND(" ",$D254,FIND(" ",$D254)+1)),MID($D254,FIND(" ",$D254,FIND(" ",$D254)+1)+1,1),"")),".0",$E254), " ")</f>
        <v xml:space="preserve"> </v>
      </c>
      <c r="G254" s="144"/>
      <c r="H254" s="144"/>
      <c r="I254" s="144"/>
      <c r="J254" s="144"/>
      <c r="K254" s="144"/>
      <c r="L254" s="149"/>
      <c r="M254" s="144"/>
      <c r="N254" s="144"/>
      <c r="O254" s="144"/>
      <c r="P254" s="144"/>
      <c r="Q254" s="144"/>
      <c r="R254" s="171"/>
      <c r="S254" s="147">
        <f>NCA_Calculations!$P$266</f>
        <v>0</v>
      </c>
      <c r="T254" s="147">
        <f>NCA_Calculations!$Q$266</f>
        <v>0</v>
      </c>
      <c r="U254" s="144"/>
      <c r="V254" s="144"/>
      <c r="W254" s="149" t="str" cm="1">
        <f t="array" ref="W254">_xlfn.IFNA(
_xlfn.IFS(
ISBLANK($U254),"Missing space use.",
AND('Establishment details'!$C$14="Secondary",$V254="Classbase"),"Invalid Status type",
AND(OR( $V254="Classbase", $V254="Teaching", $V254="Early years",$V254="SEND resourced"), NOT(ISBLANK($M254))),"Space with status type and unusable type.",
AND($V254= "Classbase",'Establishment details'!$C$22&gt;=10), "Classbase status is only valid in schools with a primary element.",
AND($I254= "Large",$N254 &gt; 3.5), "Large rooms with less than 3.5m height.",
AND(OR($V254="Light practical (science)",$V254="Light practical (science)",$V254="Heavy practical (workshops)", $V254="Heavy practical (clean)"), OR($O254=0,ISBLANK($O254))),"Missing sinks count for light and heavy practical spaces.",
AND($M254 = "Other",ISBLANK($R254)), "Invalid unusable type / missing note for other unusable type."
),
" ")</f>
        <v>Missing space use.</v>
      </c>
    </row>
    <row r="255" spans="2:23" ht="15.75" x14ac:dyDescent="0.25">
      <c r="B255" s="143"/>
      <c r="C255" s="143"/>
      <c r="D255" s="144"/>
      <c r="E255" s="144"/>
      <c r="F255" s="147" t="str" cm="1">
        <f t="array" ref="F255">_xlfn.IFNA(CONCATENATE(_xlfn.IFS($D255="Mezzanine",LEFT($D255,1), $D255="Ground Floor",LEFT($D255,1),$D255="Basment ",LEFT($D255,1), $D255="1st Floor", "0"&amp;LEFT($D255,1), $D255="2nd Floor", "0"&amp;LEFT($D255,1), $D255="3rd Floor", "0"&amp;LEFT($D255,1), $D255="4th Floor", "0"&amp;LEFT($D255,1), $D255="5th Floor", "0"&amp;LEFT($D255,1), $D255="6th Floor", "0"&amp;LEFT($D255,1),$D255="7th Floor", "0"&amp;LEFT($D255,1),$D255="8th Floor", "0"&amp;LEFT($D255,1),$D255="9th Floor", "0"&amp;LEFT($D255,1),$D255="10th Floor", LEFT($D255,2),$D255="11th Floor", LEFT($D255,2),$D255="12th Floor", LEFT($D255,2),$D255="13th Floor", LEFT($D255,2), $D255="Lower Ground", LEFT($D255)&amp;IF(ISNUMBER(FIND(" ",$D255)),MID($D255,FIND(" ",$D255)+1,1),"")&amp;IF(ISNUMBER(FIND(" ",$D255,FIND(" ",$D255)+1)),MID($D255,FIND(" ",$D255,FIND(" ",$D255)+1)+1,1),""),$D255="Upper Ground", LEFT($D255)&amp;IF(ISNUMBER(FIND(" ",$D255)),MID($D255,FIND(" ",$D255)+1,1),"")&amp;IF(ISNUMBER(FIND(" ",$D255,FIND(" ",$D255)+1)),MID($D255,FIND(" ",$D255,FIND(" ",$D255)+1)+1,1),"")),".0",$E255), " ")</f>
        <v xml:space="preserve"> </v>
      </c>
      <c r="G255" s="144"/>
      <c r="H255" s="144"/>
      <c r="I255" s="144"/>
      <c r="J255" s="144"/>
      <c r="K255" s="144"/>
      <c r="L255" s="149"/>
      <c r="M255" s="144"/>
      <c r="N255" s="144"/>
      <c r="O255" s="144"/>
      <c r="P255" s="144"/>
      <c r="Q255" s="144"/>
      <c r="R255" s="171"/>
      <c r="S255" s="147">
        <f>NCA_Calculations!$P$267</f>
        <v>0</v>
      </c>
      <c r="T255" s="147">
        <f>NCA_Calculations!$Q$267</f>
        <v>0</v>
      </c>
      <c r="U255" s="144"/>
      <c r="V255" s="144"/>
      <c r="W255" s="149" t="str" cm="1">
        <f t="array" ref="W255">_xlfn.IFNA(
_xlfn.IFS(
ISBLANK($U255),"Missing space use.",
AND('Establishment details'!$C$14="Secondary",$V255="Classbase"),"Invalid Status type",
AND(OR( $V255="Classbase", $V255="Teaching", $V255="Early years",$V255="SEND resourced"), NOT(ISBLANK($M255))),"Space with status type and unusable type.",
AND($V255= "Classbase",'Establishment details'!$C$22&gt;=10), "Classbase status is only valid in schools with a primary element.",
AND($I255= "Large",$N255 &gt; 3.5), "Large rooms with less than 3.5m height.",
AND(OR($V255="Light practical (science)",$V255="Light practical (science)",$V255="Heavy practical (workshops)", $V255="Heavy practical (clean)"), OR($O255=0,ISBLANK($O255))),"Missing sinks count for light and heavy practical spaces.",
AND($M255 = "Other",ISBLANK($R255)), "Invalid unusable type / missing note for other unusable type."
),
" ")</f>
        <v>Missing space use.</v>
      </c>
    </row>
    <row r="256" spans="2:23" ht="15.75" x14ac:dyDescent="0.25">
      <c r="B256" s="143"/>
      <c r="C256" s="143"/>
      <c r="D256" s="144"/>
      <c r="E256" s="144"/>
      <c r="F256" s="147" t="str" cm="1">
        <f t="array" ref="F256">_xlfn.IFNA(CONCATENATE(_xlfn.IFS($D256="Mezzanine",LEFT($D256,1), $D256="Ground Floor",LEFT($D256,1),$D256="Basment ",LEFT($D256,1), $D256="1st Floor", "0"&amp;LEFT($D256,1), $D256="2nd Floor", "0"&amp;LEFT($D256,1), $D256="3rd Floor", "0"&amp;LEFT($D256,1), $D256="4th Floor", "0"&amp;LEFT($D256,1), $D256="5th Floor", "0"&amp;LEFT($D256,1), $D256="6th Floor", "0"&amp;LEFT($D256,1),$D256="7th Floor", "0"&amp;LEFT($D256,1),$D256="8th Floor", "0"&amp;LEFT($D256,1),$D256="9th Floor", "0"&amp;LEFT($D256,1),$D256="10th Floor", LEFT($D256,2),$D256="11th Floor", LEFT($D256,2),$D256="12th Floor", LEFT($D256,2),$D256="13th Floor", LEFT($D256,2), $D256="Lower Ground", LEFT($D256)&amp;IF(ISNUMBER(FIND(" ",$D256)),MID($D256,FIND(" ",$D256)+1,1),"")&amp;IF(ISNUMBER(FIND(" ",$D256,FIND(" ",$D256)+1)),MID($D256,FIND(" ",$D256,FIND(" ",$D256)+1)+1,1),""),$D256="Upper Ground", LEFT($D256)&amp;IF(ISNUMBER(FIND(" ",$D256)),MID($D256,FIND(" ",$D256)+1,1),"")&amp;IF(ISNUMBER(FIND(" ",$D256,FIND(" ",$D256)+1)),MID($D256,FIND(" ",$D256,FIND(" ",$D256)+1)+1,1),"")),".0",$E256), " ")</f>
        <v xml:space="preserve"> </v>
      </c>
      <c r="G256" s="144"/>
      <c r="H256" s="144"/>
      <c r="I256" s="144"/>
      <c r="J256" s="144"/>
      <c r="K256" s="144"/>
      <c r="L256" s="149"/>
      <c r="M256" s="144"/>
      <c r="N256" s="144"/>
      <c r="O256" s="144"/>
      <c r="P256" s="144"/>
      <c r="Q256" s="144"/>
      <c r="R256" s="171"/>
      <c r="S256" s="147">
        <f>NCA_Calculations!$P$268</f>
        <v>0</v>
      </c>
      <c r="T256" s="147">
        <f>NCA_Calculations!$Q$268</f>
        <v>0</v>
      </c>
      <c r="U256" s="144"/>
      <c r="V256" s="144"/>
      <c r="W256" s="149" t="str" cm="1">
        <f t="array" ref="W256">_xlfn.IFNA(
_xlfn.IFS(
ISBLANK($U256),"Missing space use.",
AND('Establishment details'!$C$14="Secondary",$V256="Classbase"),"Invalid Status type",
AND(OR( $V256="Classbase", $V256="Teaching", $V256="Early years",$V256="SEND resourced"), NOT(ISBLANK($M256))),"Space with status type and unusable type.",
AND($V256= "Classbase",'Establishment details'!$C$22&gt;=10), "Classbase status is only valid in schools with a primary element.",
AND($I256= "Large",$N256 &gt; 3.5), "Large rooms with less than 3.5m height.",
AND(OR($V256="Light practical (science)",$V256="Light practical (science)",$V256="Heavy practical (workshops)", $V256="Heavy practical (clean)"), OR($O256=0,ISBLANK($O256))),"Missing sinks count for light and heavy practical spaces.",
AND($M256 = "Other",ISBLANK($R256)), "Invalid unusable type / missing note for other unusable type."
),
" ")</f>
        <v>Missing space use.</v>
      </c>
    </row>
    <row r="257" spans="2:23" ht="15.75" x14ac:dyDescent="0.25">
      <c r="B257" s="143"/>
      <c r="C257" s="143"/>
      <c r="D257" s="144"/>
      <c r="E257" s="144"/>
      <c r="F257" s="147" t="str" cm="1">
        <f t="array" ref="F257">_xlfn.IFNA(CONCATENATE(_xlfn.IFS($D257="Mezzanine",LEFT($D257,1), $D257="Ground Floor",LEFT($D257,1),$D257="Basment ",LEFT($D257,1), $D257="1st Floor", "0"&amp;LEFT($D257,1), $D257="2nd Floor", "0"&amp;LEFT($D257,1), $D257="3rd Floor", "0"&amp;LEFT($D257,1), $D257="4th Floor", "0"&amp;LEFT($D257,1), $D257="5th Floor", "0"&amp;LEFT($D257,1), $D257="6th Floor", "0"&amp;LEFT($D257,1),$D257="7th Floor", "0"&amp;LEFT($D257,1),$D257="8th Floor", "0"&amp;LEFT($D257,1),$D257="9th Floor", "0"&amp;LEFT($D257,1),$D257="10th Floor", LEFT($D257,2),$D257="11th Floor", LEFT($D257,2),$D257="12th Floor", LEFT($D257,2),$D257="13th Floor", LEFT($D257,2), $D257="Lower Ground", LEFT($D257)&amp;IF(ISNUMBER(FIND(" ",$D257)),MID($D257,FIND(" ",$D257)+1,1),"")&amp;IF(ISNUMBER(FIND(" ",$D257,FIND(" ",$D257)+1)),MID($D257,FIND(" ",$D257,FIND(" ",$D257)+1)+1,1),""),$D257="Upper Ground", LEFT($D257)&amp;IF(ISNUMBER(FIND(" ",$D257)),MID($D257,FIND(" ",$D257)+1,1),"")&amp;IF(ISNUMBER(FIND(" ",$D257,FIND(" ",$D257)+1)),MID($D257,FIND(" ",$D257,FIND(" ",$D257)+1)+1,1),"")),".0",$E257), " ")</f>
        <v xml:space="preserve"> </v>
      </c>
      <c r="G257" s="144"/>
      <c r="H257" s="144"/>
      <c r="I257" s="144"/>
      <c r="J257" s="144"/>
      <c r="K257" s="144"/>
      <c r="L257" s="149"/>
      <c r="M257" s="144"/>
      <c r="N257" s="144"/>
      <c r="O257" s="144"/>
      <c r="P257" s="144"/>
      <c r="Q257" s="144"/>
      <c r="R257" s="171"/>
      <c r="S257" s="147">
        <f>NCA_Calculations!$P$269</f>
        <v>0</v>
      </c>
      <c r="T257" s="147">
        <f>NCA_Calculations!$Q$269</f>
        <v>0</v>
      </c>
      <c r="U257" s="144"/>
      <c r="V257" s="144"/>
      <c r="W257" s="149" t="str" cm="1">
        <f t="array" ref="W257">_xlfn.IFNA(
_xlfn.IFS(
ISBLANK($U257),"Missing space use.",
AND('Establishment details'!$C$14="Secondary",$V257="Classbase"),"Invalid Status type",
AND(OR( $V257="Classbase", $V257="Teaching", $V257="Early years",$V257="SEND resourced"), NOT(ISBLANK($M257))),"Space with status type and unusable type.",
AND($V257= "Classbase",'Establishment details'!$C$22&gt;=10), "Classbase status is only valid in schools with a primary element.",
AND($I257= "Large",$N257 &gt; 3.5), "Large rooms with less than 3.5m height.",
AND(OR($V257="Light practical (science)",$V257="Light practical (science)",$V257="Heavy practical (workshops)", $V257="Heavy practical (clean)"), OR($O257=0,ISBLANK($O257))),"Missing sinks count for light and heavy practical spaces.",
AND($M257 = "Other",ISBLANK($R257)), "Invalid unusable type / missing note for other unusable type."
),
" ")</f>
        <v>Missing space use.</v>
      </c>
    </row>
    <row r="258" spans="2:23" ht="15.75" x14ac:dyDescent="0.25">
      <c r="B258" s="143"/>
      <c r="C258" s="143"/>
      <c r="D258" s="144"/>
      <c r="E258" s="144"/>
      <c r="F258" s="147" t="str" cm="1">
        <f t="array" ref="F258">_xlfn.IFNA(CONCATENATE(_xlfn.IFS($D258="Mezzanine",LEFT($D258,1), $D258="Ground Floor",LEFT($D258,1),$D258="Basment ",LEFT($D258,1), $D258="1st Floor", "0"&amp;LEFT($D258,1), $D258="2nd Floor", "0"&amp;LEFT($D258,1), $D258="3rd Floor", "0"&amp;LEFT($D258,1), $D258="4th Floor", "0"&amp;LEFT($D258,1), $D258="5th Floor", "0"&amp;LEFT($D258,1), $D258="6th Floor", "0"&amp;LEFT($D258,1),$D258="7th Floor", "0"&amp;LEFT($D258,1),$D258="8th Floor", "0"&amp;LEFT($D258,1),$D258="9th Floor", "0"&amp;LEFT($D258,1),$D258="10th Floor", LEFT($D258,2),$D258="11th Floor", LEFT($D258,2),$D258="12th Floor", LEFT($D258,2),$D258="13th Floor", LEFT($D258,2), $D258="Lower Ground", LEFT($D258)&amp;IF(ISNUMBER(FIND(" ",$D258)),MID($D258,FIND(" ",$D258)+1,1),"")&amp;IF(ISNUMBER(FIND(" ",$D258,FIND(" ",$D258)+1)),MID($D258,FIND(" ",$D258,FIND(" ",$D258)+1)+1,1),""),$D258="Upper Ground", LEFT($D258)&amp;IF(ISNUMBER(FIND(" ",$D258)),MID($D258,FIND(" ",$D258)+1,1),"")&amp;IF(ISNUMBER(FIND(" ",$D258,FIND(" ",$D258)+1)),MID($D258,FIND(" ",$D258,FIND(" ",$D258)+1)+1,1),"")),".0",$E258), " ")</f>
        <v xml:space="preserve"> </v>
      </c>
      <c r="G258" s="144"/>
      <c r="H258" s="144"/>
      <c r="I258" s="144"/>
      <c r="J258" s="144"/>
      <c r="K258" s="144"/>
      <c r="L258" s="149"/>
      <c r="M258" s="144"/>
      <c r="N258" s="144"/>
      <c r="O258" s="144"/>
      <c r="P258" s="144"/>
      <c r="Q258" s="144"/>
      <c r="R258" s="171"/>
      <c r="S258" s="147">
        <f>NCA_Calculations!$P$270</f>
        <v>0</v>
      </c>
      <c r="T258" s="147">
        <f>NCA_Calculations!$Q$270</f>
        <v>0</v>
      </c>
      <c r="U258" s="144"/>
      <c r="V258" s="144"/>
      <c r="W258" s="149" t="str" cm="1">
        <f t="array" ref="W258">_xlfn.IFNA(
_xlfn.IFS(
ISBLANK($U258),"Missing space use.",
AND('Establishment details'!$C$14="Secondary",$V258="Classbase"),"Invalid Status type",
AND(OR( $V258="Classbase", $V258="Teaching", $V258="Early years",$V258="SEND resourced"), NOT(ISBLANK($M258))),"Space with status type and unusable type.",
AND($V258= "Classbase",'Establishment details'!$C$22&gt;=10), "Classbase status is only valid in schools with a primary element.",
AND($I258= "Large",$N258 &gt; 3.5), "Large rooms with less than 3.5m height.",
AND(OR($V258="Light practical (science)",$V258="Light practical (science)",$V258="Heavy practical (workshops)", $V258="Heavy practical (clean)"), OR($O258=0,ISBLANK($O258))),"Missing sinks count for light and heavy practical spaces.",
AND($M258 = "Other",ISBLANK($R258)), "Invalid unusable type / missing note for other unusable type."
),
" ")</f>
        <v>Missing space use.</v>
      </c>
    </row>
    <row r="259" spans="2:23" ht="15.75" x14ac:dyDescent="0.25">
      <c r="B259" s="143"/>
      <c r="C259" s="143"/>
      <c r="D259" s="144"/>
      <c r="E259" s="144"/>
      <c r="F259" s="147" t="str" cm="1">
        <f t="array" ref="F259">_xlfn.IFNA(CONCATENATE(_xlfn.IFS($D259="Mezzanine",LEFT($D259,1), $D259="Ground Floor",LEFT($D259,1),$D259="Basment ",LEFT($D259,1), $D259="1st Floor", "0"&amp;LEFT($D259,1), $D259="2nd Floor", "0"&amp;LEFT($D259,1), $D259="3rd Floor", "0"&amp;LEFT($D259,1), $D259="4th Floor", "0"&amp;LEFT($D259,1), $D259="5th Floor", "0"&amp;LEFT($D259,1), $D259="6th Floor", "0"&amp;LEFT($D259,1),$D259="7th Floor", "0"&amp;LEFT($D259,1),$D259="8th Floor", "0"&amp;LEFT($D259,1),$D259="9th Floor", "0"&amp;LEFT($D259,1),$D259="10th Floor", LEFT($D259,2),$D259="11th Floor", LEFT($D259,2),$D259="12th Floor", LEFT($D259,2),$D259="13th Floor", LEFT($D259,2), $D259="Lower Ground", LEFT($D259)&amp;IF(ISNUMBER(FIND(" ",$D259)),MID($D259,FIND(" ",$D259)+1,1),"")&amp;IF(ISNUMBER(FIND(" ",$D259,FIND(" ",$D259)+1)),MID($D259,FIND(" ",$D259,FIND(" ",$D259)+1)+1,1),""),$D259="Upper Ground", LEFT($D259)&amp;IF(ISNUMBER(FIND(" ",$D259)),MID($D259,FIND(" ",$D259)+1,1),"")&amp;IF(ISNUMBER(FIND(" ",$D259,FIND(" ",$D259)+1)),MID($D259,FIND(" ",$D259,FIND(" ",$D259)+1)+1,1),"")),".0",$E259), " ")</f>
        <v xml:space="preserve"> </v>
      </c>
      <c r="G259" s="144"/>
      <c r="H259" s="144"/>
      <c r="I259" s="144"/>
      <c r="J259" s="144"/>
      <c r="K259" s="144"/>
      <c r="L259" s="149"/>
      <c r="M259" s="144"/>
      <c r="N259" s="144"/>
      <c r="O259" s="144"/>
      <c r="P259" s="144"/>
      <c r="Q259" s="144"/>
      <c r="R259" s="171"/>
      <c r="S259" s="147">
        <f>NCA_Calculations!$P$271</f>
        <v>0</v>
      </c>
      <c r="T259" s="147">
        <f>NCA_Calculations!$Q$271</f>
        <v>0</v>
      </c>
      <c r="U259" s="144"/>
      <c r="V259" s="144"/>
      <c r="W259" s="149" t="str" cm="1">
        <f t="array" ref="W259">_xlfn.IFNA(
_xlfn.IFS(
ISBLANK($U259),"Missing space use.",
AND('Establishment details'!$C$14="Secondary",$V259="Classbase"),"Invalid Status type",
AND(OR( $V259="Classbase", $V259="Teaching", $V259="Early years",$V259="SEND resourced"), NOT(ISBLANK($M259))),"Space with status type and unusable type.",
AND($V259= "Classbase",'Establishment details'!$C$22&gt;=10), "Classbase status is only valid in schools with a primary element.",
AND($I259= "Large",$N259 &gt; 3.5), "Large rooms with less than 3.5m height.",
AND(OR($V259="Light practical (science)",$V259="Light practical (science)",$V259="Heavy practical (workshops)", $V259="Heavy practical (clean)"), OR($O259=0,ISBLANK($O259))),"Missing sinks count for light and heavy practical spaces.",
AND($M259 = "Other",ISBLANK($R259)), "Invalid unusable type / missing note for other unusable type."
),
" ")</f>
        <v>Missing space use.</v>
      </c>
    </row>
    <row r="260" spans="2:23" ht="15.75" x14ac:dyDescent="0.25">
      <c r="B260" s="143"/>
      <c r="C260" s="143"/>
      <c r="D260" s="144"/>
      <c r="E260" s="144"/>
      <c r="F260" s="147" t="str" cm="1">
        <f t="array" ref="F260">_xlfn.IFNA(CONCATENATE(_xlfn.IFS($D260="Mezzanine",LEFT($D260,1), $D260="Ground Floor",LEFT($D260,1),$D260="Basment ",LEFT($D260,1), $D260="1st Floor", "0"&amp;LEFT($D260,1), $D260="2nd Floor", "0"&amp;LEFT($D260,1), $D260="3rd Floor", "0"&amp;LEFT($D260,1), $D260="4th Floor", "0"&amp;LEFT($D260,1), $D260="5th Floor", "0"&amp;LEFT($D260,1), $D260="6th Floor", "0"&amp;LEFT($D260,1),$D260="7th Floor", "0"&amp;LEFT($D260,1),$D260="8th Floor", "0"&amp;LEFT($D260,1),$D260="9th Floor", "0"&amp;LEFT($D260,1),$D260="10th Floor", LEFT($D260,2),$D260="11th Floor", LEFT($D260,2),$D260="12th Floor", LEFT($D260,2),$D260="13th Floor", LEFT($D260,2), $D260="Lower Ground", LEFT($D260)&amp;IF(ISNUMBER(FIND(" ",$D260)),MID($D260,FIND(" ",$D260)+1,1),"")&amp;IF(ISNUMBER(FIND(" ",$D260,FIND(" ",$D260)+1)),MID($D260,FIND(" ",$D260,FIND(" ",$D260)+1)+1,1),""),$D260="Upper Ground", LEFT($D260)&amp;IF(ISNUMBER(FIND(" ",$D260)),MID($D260,FIND(" ",$D260)+1,1),"")&amp;IF(ISNUMBER(FIND(" ",$D260,FIND(" ",$D260)+1)),MID($D260,FIND(" ",$D260,FIND(" ",$D260)+1)+1,1),"")),".0",$E260), " ")</f>
        <v xml:space="preserve"> </v>
      </c>
      <c r="G260" s="144"/>
      <c r="H260" s="144"/>
      <c r="I260" s="144"/>
      <c r="J260" s="144"/>
      <c r="K260" s="144"/>
      <c r="L260" s="149"/>
      <c r="M260" s="144"/>
      <c r="N260" s="144"/>
      <c r="O260" s="144"/>
      <c r="P260" s="144"/>
      <c r="Q260" s="144"/>
      <c r="R260" s="171"/>
      <c r="S260" s="147">
        <f>NCA_Calculations!$P$272</f>
        <v>0</v>
      </c>
      <c r="T260" s="147">
        <f>NCA_Calculations!$Q$272</f>
        <v>0</v>
      </c>
      <c r="U260" s="144"/>
      <c r="V260" s="144"/>
      <c r="W260" s="149" t="str" cm="1">
        <f t="array" ref="W260">_xlfn.IFNA(
_xlfn.IFS(
ISBLANK($U260),"Missing space use.",
AND('Establishment details'!$C$14="Secondary",$V260="Classbase"),"Invalid Status type",
AND(OR( $V260="Classbase", $V260="Teaching", $V260="Early years",$V260="SEND resourced"), NOT(ISBLANK($M260))),"Space with status type and unusable type.",
AND($V260= "Classbase",'Establishment details'!$C$22&gt;=10), "Classbase status is only valid in schools with a primary element.",
AND($I260= "Large",$N260 &gt; 3.5), "Large rooms with less than 3.5m height.",
AND(OR($V260="Light practical (science)",$V260="Light practical (science)",$V260="Heavy practical (workshops)", $V260="Heavy practical (clean)"), OR($O260=0,ISBLANK($O260))),"Missing sinks count for light and heavy practical spaces.",
AND($M260 = "Other",ISBLANK($R260)), "Invalid unusable type / missing note for other unusable type."
),
" ")</f>
        <v>Missing space use.</v>
      </c>
    </row>
    <row r="261" spans="2:23" ht="15.75" x14ac:dyDescent="0.25">
      <c r="B261" s="143"/>
      <c r="C261" s="143"/>
      <c r="D261" s="144"/>
      <c r="E261" s="144"/>
      <c r="F261" s="147" t="str" cm="1">
        <f t="array" ref="F261">_xlfn.IFNA(CONCATENATE(_xlfn.IFS($D261="Mezzanine",LEFT($D261,1), $D261="Ground Floor",LEFT($D261,1),$D261="Basment ",LEFT($D261,1), $D261="1st Floor", "0"&amp;LEFT($D261,1), $D261="2nd Floor", "0"&amp;LEFT($D261,1), $D261="3rd Floor", "0"&amp;LEFT($D261,1), $D261="4th Floor", "0"&amp;LEFT($D261,1), $D261="5th Floor", "0"&amp;LEFT($D261,1), $D261="6th Floor", "0"&amp;LEFT($D261,1),$D261="7th Floor", "0"&amp;LEFT($D261,1),$D261="8th Floor", "0"&amp;LEFT($D261,1),$D261="9th Floor", "0"&amp;LEFT($D261,1),$D261="10th Floor", LEFT($D261,2),$D261="11th Floor", LEFT($D261,2),$D261="12th Floor", LEFT($D261,2),$D261="13th Floor", LEFT($D261,2), $D261="Lower Ground", LEFT($D261)&amp;IF(ISNUMBER(FIND(" ",$D261)),MID($D261,FIND(" ",$D261)+1,1),"")&amp;IF(ISNUMBER(FIND(" ",$D261,FIND(" ",$D261)+1)),MID($D261,FIND(" ",$D261,FIND(" ",$D261)+1)+1,1),""),$D261="Upper Ground", LEFT($D261)&amp;IF(ISNUMBER(FIND(" ",$D261)),MID($D261,FIND(" ",$D261)+1,1),"")&amp;IF(ISNUMBER(FIND(" ",$D261,FIND(" ",$D261)+1)),MID($D261,FIND(" ",$D261,FIND(" ",$D261)+1)+1,1),"")),".0",$E261), " ")</f>
        <v xml:space="preserve"> </v>
      </c>
      <c r="G261" s="144"/>
      <c r="H261" s="144"/>
      <c r="I261" s="144"/>
      <c r="J261" s="144"/>
      <c r="K261" s="144"/>
      <c r="L261" s="149"/>
      <c r="M261" s="144"/>
      <c r="N261" s="144"/>
      <c r="O261" s="144"/>
      <c r="P261" s="144"/>
      <c r="Q261" s="144"/>
      <c r="R261" s="171"/>
      <c r="S261" s="147">
        <f>NCA_Calculations!$P$273</f>
        <v>0</v>
      </c>
      <c r="T261" s="147">
        <f>NCA_Calculations!$Q$273</f>
        <v>0</v>
      </c>
      <c r="U261" s="144"/>
      <c r="V261" s="144"/>
      <c r="W261" s="149" t="str" cm="1">
        <f t="array" ref="W261">_xlfn.IFNA(
_xlfn.IFS(
ISBLANK($U261),"Missing space use.",
AND('Establishment details'!$C$14="Secondary",$V261="Classbase"),"Invalid Status type",
AND(OR( $V261="Classbase", $V261="Teaching", $V261="Early years",$V261="SEND resourced"), NOT(ISBLANK($M261))),"Space with status type and unusable type.",
AND($V261= "Classbase",'Establishment details'!$C$22&gt;=10), "Classbase status is only valid in schools with a primary element.",
AND($I261= "Large",$N261 &gt; 3.5), "Large rooms with less than 3.5m height.",
AND(OR($V261="Light practical (science)",$V261="Light practical (science)",$V261="Heavy practical (workshops)", $V261="Heavy practical (clean)"), OR($O261=0,ISBLANK($O261))),"Missing sinks count for light and heavy practical spaces.",
AND($M261 = "Other",ISBLANK($R261)), "Invalid unusable type / missing note for other unusable type."
),
" ")</f>
        <v>Missing space use.</v>
      </c>
    </row>
    <row r="262" spans="2:23" ht="15.75" x14ac:dyDescent="0.25">
      <c r="B262" s="143"/>
      <c r="C262" s="143"/>
      <c r="D262" s="144"/>
      <c r="E262" s="144"/>
      <c r="F262" s="147" t="str" cm="1">
        <f t="array" ref="F262">_xlfn.IFNA(CONCATENATE(_xlfn.IFS($D262="Mezzanine",LEFT($D262,1), $D262="Ground Floor",LEFT($D262,1),$D262="Basment ",LEFT($D262,1), $D262="1st Floor", "0"&amp;LEFT($D262,1), $D262="2nd Floor", "0"&amp;LEFT($D262,1), $D262="3rd Floor", "0"&amp;LEFT($D262,1), $D262="4th Floor", "0"&amp;LEFT($D262,1), $D262="5th Floor", "0"&amp;LEFT($D262,1), $D262="6th Floor", "0"&amp;LEFT($D262,1),$D262="7th Floor", "0"&amp;LEFT($D262,1),$D262="8th Floor", "0"&amp;LEFT($D262,1),$D262="9th Floor", "0"&amp;LEFT($D262,1),$D262="10th Floor", LEFT($D262,2),$D262="11th Floor", LEFT($D262,2),$D262="12th Floor", LEFT($D262,2),$D262="13th Floor", LEFT($D262,2), $D262="Lower Ground", LEFT($D262)&amp;IF(ISNUMBER(FIND(" ",$D262)),MID($D262,FIND(" ",$D262)+1,1),"")&amp;IF(ISNUMBER(FIND(" ",$D262,FIND(" ",$D262)+1)),MID($D262,FIND(" ",$D262,FIND(" ",$D262)+1)+1,1),""),$D262="Upper Ground", LEFT($D262)&amp;IF(ISNUMBER(FIND(" ",$D262)),MID($D262,FIND(" ",$D262)+1,1),"")&amp;IF(ISNUMBER(FIND(" ",$D262,FIND(" ",$D262)+1)),MID($D262,FIND(" ",$D262,FIND(" ",$D262)+1)+1,1),"")),".0",$E262), " ")</f>
        <v xml:space="preserve"> </v>
      </c>
      <c r="G262" s="144"/>
      <c r="H262" s="144"/>
      <c r="I262" s="144"/>
      <c r="J262" s="144"/>
      <c r="K262" s="144"/>
      <c r="L262" s="149"/>
      <c r="M262" s="144"/>
      <c r="N262" s="144"/>
      <c r="O262" s="144"/>
      <c r="P262" s="144"/>
      <c r="Q262" s="144"/>
      <c r="R262" s="171"/>
      <c r="S262" s="147">
        <f>NCA_Calculations!$P$274</f>
        <v>0</v>
      </c>
      <c r="T262" s="147">
        <f>NCA_Calculations!$Q$274</f>
        <v>0</v>
      </c>
      <c r="U262" s="144"/>
      <c r="V262" s="144"/>
      <c r="W262" s="149" t="str" cm="1">
        <f t="array" ref="W262">_xlfn.IFNA(
_xlfn.IFS(
ISBLANK($U262),"Missing space use.",
AND('Establishment details'!$C$14="Secondary",$V262="Classbase"),"Invalid Status type",
AND(OR( $V262="Classbase", $V262="Teaching", $V262="Early years",$V262="SEND resourced"), NOT(ISBLANK($M262))),"Space with status type and unusable type.",
AND($V262= "Classbase",'Establishment details'!$C$22&gt;=10), "Classbase status is only valid in schools with a primary element.",
AND($I262= "Large",$N262 &gt; 3.5), "Large rooms with less than 3.5m height.",
AND(OR($V262="Light practical (science)",$V262="Light practical (science)",$V262="Heavy practical (workshops)", $V262="Heavy practical (clean)"), OR($O262=0,ISBLANK($O262))),"Missing sinks count for light and heavy practical spaces.",
AND($M262 = "Other",ISBLANK($R262)), "Invalid unusable type / missing note for other unusable type."
),
" ")</f>
        <v>Missing space use.</v>
      </c>
    </row>
    <row r="263" spans="2:23" ht="15.75" x14ac:dyDescent="0.25">
      <c r="B263" s="143"/>
      <c r="C263" s="143"/>
      <c r="D263" s="144"/>
      <c r="E263" s="144"/>
      <c r="F263" s="147" t="str" cm="1">
        <f t="array" ref="F263">_xlfn.IFNA(CONCATENATE(_xlfn.IFS($D263="Mezzanine",LEFT($D263,1), $D263="Ground Floor",LEFT($D263,1),$D263="Basment ",LEFT($D263,1), $D263="1st Floor", "0"&amp;LEFT($D263,1), $D263="2nd Floor", "0"&amp;LEFT($D263,1), $D263="3rd Floor", "0"&amp;LEFT($D263,1), $D263="4th Floor", "0"&amp;LEFT($D263,1), $D263="5th Floor", "0"&amp;LEFT($D263,1), $D263="6th Floor", "0"&amp;LEFT($D263,1),$D263="7th Floor", "0"&amp;LEFT($D263,1),$D263="8th Floor", "0"&amp;LEFT($D263,1),$D263="9th Floor", "0"&amp;LEFT($D263,1),$D263="10th Floor", LEFT($D263,2),$D263="11th Floor", LEFT($D263,2),$D263="12th Floor", LEFT($D263,2),$D263="13th Floor", LEFT($D263,2), $D263="Lower Ground", LEFT($D263)&amp;IF(ISNUMBER(FIND(" ",$D263)),MID($D263,FIND(" ",$D263)+1,1),"")&amp;IF(ISNUMBER(FIND(" ",$D263,FIND(" ",$D263)+1)),MID($D263,FIND(" ",$D263,FIND(" ",$D263)+1)+1,1),""),$D263="Upper Ground", LEFT($D263)&amp;IF(ISNUMBER(FIND(" ",$D263)),MID($D263,FIND(" ",$D263)+1,1),"")&amp;IF(ISNUMBER(FIND(" ",$D263,FIND(" ",$D263)+1)),MID($D263,FIND(" ",$D263,FIND(" ",$D263)+1)+1,1),"")),".0",$E263), " ")</f>
        <v xml:space="preserve"> </v>
      </c>
      <c r="G263" s="144"/>
      <c r="H263" s="144"/>
      <c r="I263" s="144"/>
      <c r="J263" s="144"/>
      <c r="K263" s="144"/>
      <c r="L263" s="149"/>
      <c r="M263" s="144"/>
      <c r="N263" s="144"/>
      <c r="O263" s="144"/>
      <c r="P263" s="144"/>
      <c r="Q263" s="144"/>
      <c r="R263" s="171"/>
      <c r="S263" s="147">
        <f>NCA_Calculations!$P$275</f>
        <v>0</v>
      </c>
      <c r="T263" s="147">
        <f>NCA_Calculations!$Q$275</f>
        <v>0</v>
      </c>
      <c r="U263" s="144"/>
      <c r="V263" s="144"/>
      <c r="W263" s="149" t="str" cm="1">
        <f t="array" ref="W263">_xlfn.IFNA(
_xlfn.IFS(
ISBLANK($U263),"Missing space use.",
AND('Establishment details'!$C$14="Secondary",$V263="Classbase"),"Invalid Status type",
AND(OR( $V263="Classbase", $V263="Teaching", $V263="Early years",$V263="SEND resourced"), NOT(ISBLANK($M263))),"Space with status type and unusable type.",
AND($V263= "Classbase",'Establishment details'!$C$22&gt;=10), "Classbase status is only valid in schools with a primary element.",
AND($I263= "Large",$N263 &gt; 3.5), "Large rooms with less than 3.5m height.",
AND(OR($V263="Light practical (science)",$V263="Light practical (science)",$V263="Heavy practical (workshops)", $V263="Heavy practical (clean)"), OR($O263=0,ISBLANK($O263))),"Missing sinks count for light and heavy practical spaces.",
AND($M263 = "Other",ISBLANK($R263)), "Invalid unusable type / missing note for other unusable type."
),
" ")</f>
        <v>Missing space use.</v>
      </c>
    </row>
    <row r="264" spans="2:23" ht="15.75" x14ac:dyDescent="0.25">
      <c r="B264" s="143"/>
      <c r="C264" s="144"/>
      <c r="D264" s="144"/>
      <c r="E264" s="144"/>
      <c r="F264" s="147" t="str" cm="1">
        <f t="array" ref="F264">_xlfn.IFNA(CONCATENATE(_xlfn.IFS($D264="Mezzanine",LEFT($D264,1), $D264="Ground Floor",LEFT($D264,1),$D264="Basment ",LEFT($D264,1), $D264="1st Floor", "0"&amp;LEFT($D264,1), $D264="2nd Floor", "0"&amp;LEFT($D264,1), $D264="3rd Floor", "0"&amp;LEFT($D264,1), $D264="4th Floor", "0"&amp;LEFT($D264,1), $D264="5th Floor", "0"&amp;LEFT($D264,1), $D264="6th Floor", "0"&amp;LEFT($D264,1),$D264="7th Floor", "0"&amp;LEFT($D264,1),$D264="8th Floor", "0"&amp;LEFT($D264,1),$D264="9th Floor", "0"&amp;LEFT($D264,1),$D264="10th Floor", LEFT($D264,2),$D264="11th Floor", LEFT($D264,2),$D264="12th Floor", LEFT($D264,2),$D264="13th Floor", LEFT($D264,2), $D264="Lower Ground", LEFT($D264)&amp;IF(ISNUMBER(FIND(" ",$D264)),MID($D264,FIND(" ",$D264)+1,1),"")&amp;IF(ISNUMBER(FIND(" ",$D264,FIND(" ",$D264)+1)),MID($D264,FIND(" ",$D264,FIND(" ",$D264)+1)+1,1),""),$D264="Upper Ground", LEFT($D264)&amp;IF(ISNUMBER(FIND(" ",$D264)),MID($D264,FIND(" ",$D264)+1,1),"")&amp;IF(ISNUMBER(FIND(" ",$D264,FIND(" ",$D264)+1)),MID($D264,FIND(" ",$D264,FIND(" ",$D264)+1)+1,1),"")),".0",$E264), " ")</f>
        <v xml:space="preserve"> </v>
      </c>
      <c r="G264" s="144"/>
      <c r="H264" s="144"/>
      <c r="I264" s="144"/>
      <c r="J264" s="144"/>
      <c r="K264" s="144"/>
      <c r="L264" s="149"/>
      <c r="M264" s="144"/>
      <c r="N264" s="144"/>
      <c r="O264" s="144"/>
      <c r="P264" s="144"/>
      <c r="Q264" s="144"/>
      <c r="R264" s="171"/>
      <c r="S264" s="147">
        <f>NCA_Calculations!$P$276</f>
        <v>0</v>
      </c>
      <c r="T264" s="147">
        <f>NCA_Calculations!$Q$276</f>
        <v>0</v>
      </c>
      <c r="U264" s="144"/>
      <c r="V264" s="144"/>
      <c r="W264" s="149" t="str" cm="1">
        <f t="array" ref="W264">_xlfn.IFNA(
_xlfn.IFS(
ISBLANK($U264),"Missing space use.",
AND('Establishment details'!$C$14="Secondary",$V264="Classbase"),"Invalid Status type",
AND(OR( $V264="Classbase", $V264="Teaching", $V264="Early years",$V264="SEND resourced"), NOT(ISBLANK($M264))),"Space with status type and unusable type.",
AND($V264= "Classbase",'Establishment details'!$C$22&gt;=10), "Classbase status is only valid in schools with a primary element.",
AND($I264= "Large",$N264 &gt; 3.5), "Large rooms with less than 3.5m height.",
AND(OR($V264="Light practical (science)",$V264="Light practical (science)",$V264="Heavy practical (workshops)", $V264="Heavy practical (clean)"), OR($O264=0,ISBLANK($O264))),"Missing sinks count for light and heavy practical spaces.",
AND($M264 = "Other",ISBLANK($R264)), "Invalid unusable type / missing note for other unusable type."
),
" ")</f>
        <v>Missing space use.</v>
      </c>
    </row>
    <row r="265" spans="2:23" ht="15.75" x14ac:dyDescent="0.25">
      <c r="B265" s="143"/>
      <c r="C265" s="144"/>
      <c r="D265" s="144"/>
      <c r="E265" s="144"/>
      <c r="F265" s="147" t="str" cm="1">
        <f t="array" ref="F265">_xlfn.IFNA(CONCATENATE(_xlfn.IFS($D265="Mezzanine",LEFT($D265,1), $D265="Ground Floor",LEFT($D265,1),$D265="Basment ",LEFT($D265,1), $D265="1st Floor", "0"&amp;LEFT($D265,1), $D265="2nd Floor", "0"&amp;LEFT($D265,1), $D265="3rd Floor", "0"&amp;LEFT($D265,1), $D265="4th Floor", "0"&amp;LEFT($D265,1), $D265="5th Floor", "0"&amp;LEFT($D265,1), $D265="6th Floor", "0"&amp;LEFT($D265,1),$D265="7th Floor", "0"&amp;LEFT($D265,1),$D265="8th Floor", "0"&amp;LEFT($D265,1),$D265="9th Floor", "0"&amp;LEFT($D265,1),$D265="10th Floor", LEFT($D265,2),$D265="11th Floor", LEFT($D265,2),$D265="12th Floor", LEFT($D265,2),$D265="13th Floor", LEFT($D265,2), $D265="Lower Ground", LEFT($D265)&amp;IF(ISNUMBER(FIND(" ",$D265)),MID($D265,FIND(" ",$D265)+1,1),"")&amp;IF(ISNUMBER(FIND(" ",$D265,FIND(" ",$D265)+1)),MID($D265,FIND(" ",$D265,FIND(" ",$D265)+1)+1,1),""),$D265="Upper Ground", LEFT($D265)&amp;IF(ISNUMBER(FIND(" ",$D265)),MID($D265,FIND(" ",$D265)+1,1),"")&amp;IF(ISNUMBER(FIND(" ",$D265,FIND(" ",$D265)+1)),MID($D265,FIND(" ",$D265,FIND(" ",$D265)+1)+1,1),"")),".0",$E265), " ")</f>
        <v xml:space="preserve"> </v>
      </c>
      <c r="G265" s="144"/>
      <c r="H265" s="144"/>
      <c r="I265" s="144"/>
      <c r="J265" s="144"/>
      <c r="K265" s="144"/>
      <c r="L265" s="149"/>
      <c r="M265" s="144"/>
      <c r="N265" s="144"/>
      <c r="O265" s="144"/>
      <c r="P265" s="144"/>
      <c r="Q265" s="144"/>
      <c r="R265" s="171"/>
      <c r="S265" s="147">
        <f>NCA_Calculations!$P$277</f>
        <v>0</v>
      </c>
      <c r="T265" s="147">
        <f>NCA_Calculations!$Q$277</f>
        <v>0</v>
      </c>
      <c r="U265" s="144"/>
      <c r="V265" s="144"/>
      <c r="W265" s="149" t="str" cm="1">
        <f t="array" ref="W265">_xlfn.IFNA(
_xlfn.IFS(
ISBLANK($U265),"Missing space use.",
AND('Establishment details'!$C$14="Secondary",$V265="Classbase"),"Invalid Status type",
AND(OR( $V265="Classbase", $V265="Teaching", $V265="Early years",$V265="SEND resourced"), NOT(ISBLANK($M265))),"Space with status type and unusable type.",
AND($V265= "Classbase",'Establishment details'!$C$22&gt;=10), "Classbase status is only valid in schools with a primary element.",
AND($I265= "Large",$N265 &gt; 3.5), "Large rooms with less than 3.5m height.",
AND(OR($V265="Light practical (science)",$V265="Light practical (science)",$V265="Heavy practical (workshops)", $V265="Heavy practical (clean)"), OR($O265=0,ISBLANK($O265))),"Missing sinks count for light and heavy practical spaces.",
AND($M265 = "Other",ISBLANK($R265)), "Invalid unusable type / missing note for other unusable type."
),
" ")</f>
        <v>Missing space use.</v>
      </c>
    </row>
    <row r="266" spans="2:23" ht="15.75" x14ac:dyDescent="0.25">
      <c r="B266" s="143"/>
      <c r="C266" s="144"/>
      <c r="D266" s="144"/>
      <c r="E266" s="144"/>
      <c r="F266" s="147" t="str" cm="1">
        <f t="array" ref="F266">_xlfn.IFNA(CONCATENATE(_xlfn.IFS($D266="Mezzanine",LEFT($D266,1), $D266="Ground Floor",LEFT($D266,1),$D266="Basment ",LEFT($D266,1), $D266="1st Floor", "0"&amp;LEFT($D266,1), $D266="2nd Floor", "0"&amp;LEFT($D266,1), $D266="3rd Floor", "0"&amp;LEFT($D266,1), $D266="4th Floor", "0"&amp;LEFT($D266,1), $D266="5th Floor", "0"&amp;LEFT($D266,1), $D266="6th Floor", "0"&amp;LEFT($D266,1),$D266="7th Floor", "0"&amp;LEFT($D266,1),$D266="8th Floor", "0"&amp;LEFT($D266,1),$D266="9th Floor", "0"&amp;LEFT($D266,1),$D266="10th Floor", LEFT($D266,2),$D266="11th Floor", LEFT($D266,2),$D266="12th Floor", LEFT($D266,2),$D266="13th Floor", LEFT($D266,2), $D266="Lower Ground", LEFT($D266)&amp;IF(ISNUMBER(FIND(" ",$D266)),MID($D266,FIND(" ",$D266)+1,1),"")&amp;IF(ISNUMBER(FIND(" ",$D266,FIND(" ",$D266)+1)),MID($D266,FIND(" ",$D266,FIND(" ",$D266)+1)+1,1),""),$D266="Upper Ground", LEFT($D266)&amp;IF(ISNUMBER(FIND(" ",$D266)),MID($D266,FIND(" ",$D266)+1,1),"")&amp;IF(ISNUMBER(FIND(" ",$D266,FIND(" ",$D266)+1)),MID($D266,FIND(" ",$D266,FIND(" ",$D266)+1)+1,1),"")),".0",$E266), " ")</f>
        <v xml:space="preserve"> </v>
      </c>
      <c r="G266" s="144"/>
      <c r="H266" s="144"/>
      <c r="I266" s="144"/>
      <c r="J266" s="144"/>
      <c r="K266" s="144"/>
      <c r="L266" s="149"/>
      <c r="M266" s="144"/>
      <c r="N266" s="144"/>
      <c r="O266" s="144"/>
      <c r="P266" s="144"/>
      <c r="Q266" s="144"/>
      <c r="R266" s="171"/>
      <c r="S266" s="147">
        <f>NCA_Calculations!$P$278</f>
        <v>0</v>
      </c>
      <c r="T266" s="147">
        <f>NCA_Calculations!$Q$278</f>
        <v>0</v>
      </c>
      <c r="U266" s="144"/>
      <c r="V266" s="144"/>
      <c r="W266" s="149" t="str" cm="1">
        <f t="array" ref="W266">_xlfn.IFNA(
_xlfn.IFS(
ISBLANK($U266),"Missing space use.",
AND('Establishment details'!$C$14="Secondary",$V266="Classbase"),"Invalid Status type",
AND(OR( $V266="Classbase", $V266="Teaching", $V266="Early years",$V266="SEND resourced"), NOT(ISBLANK($M266))),"Space with status type and unusable type.",
AND($V266= "Classbase",'Establishment details'!$C$22&gt;=10), "Classbase status is only valid in schools with a primary element.",
AND($I266= "Large",$N266 &gt; 3.5), "Large rooms with less than 3.5m height.",
AND(OR($V266="Light practical (science)",$V266="Light practical (science)",$V266="Heavy practical (workshops)", $V266="Heavy practical (clean)"), OR($O266=0,ISBLANK($O266))),"Missing sinks count for light and heavy practical spaces.",
AND($M266 = "Other",ISBLANK($R266)), "Invalid unusable type / missing note for other unusable type."
),
" ")</f>
        <v>Missing space use.</v>
      </c>
    </row>
    <row r="267" spans="2:23" ht="15.75" x14ac:dyDescent="0.25">
      <c r="B267" s="143"/>
      <c r="C267" s="144"/>
      <c r="D267" s="144"/>
      <c r="E267" s="144"/>
      <c r="F267" s="147" t="str" cm="1">
        <f t="array" ref="F267">_xlfn.IFNA(CONCATENATE(_xlfn.IFS($D267="Mezzanine",LEFT($D267,1), $D267="Ground Floor",LEFT($D267,1),$D267="Basment ",LEFT($D267,1), $D267="1st Floor", "0"&amp;LEFT($D267,1), $D267="2nd Floor", "0"&amp;LEFT($D267,1), $D267="3rd Floor", "0"&amp;LEFT($D267,1), $D267="4th Floor", "0"&amp;LEFT($D267,1), $D267="5th Floor", "0"&amp;LEFT($D267,1), $D267="6th Floor", "0"&amp;LEFT($D267,1),$D267="7th Floor", "0"&amp;LEFT($D267,1),$D267="8th Floor", "0"&amp;LEFT($D267,1),$D267="9th Floor", "0"&amp;LEFT($D267,1),$D267="10th Floor", LEFT($D267,2),$D267="11th Floor", LEFT($D267,2),$D267="12th Floor", LEFT($D267,2),$D267="13th Floor", LEFT($D267,2), $D267="Lower Ground", LEFT($D267)&amp;IF(ISNUMBER(FIND(" ",$D267)),MID($D267,FIND(" ",$D267)+1,1),"")&amp;IF(ISNUMBER(FIND(" ",$D267,FIND(" ",$D267)+1)),MID($D267,FIND(" ",$D267,FIND(" ",$D267)+1)+1,1),""),$D267="Upper Ground", LEFT($D267)&amp;IF(ISNUMBER(FIND(" ",$D267)),MID($D267,FIND(" ",$D267)+1,1),"")&amp;IF(ISNUMBER(FIND(" ",$D267,FIND(" ",$D267)+1)),MID($D267,FIND(" ",$D267,FIND(" ",$D267)+1)+1,1),"")),".0",$E267), " ")</f>
        <v xml:space="preserve"> </v>
      </c>
      <c r="G267" s="144"/>
      <c r="H267" s="144"/>
      <c r="I267" s="144"/>
      <c r="J267" s="144"/>
      <c r="K267" s="144"/>
      <c r="L267" s="149"/>
      <c r="M267" s="144"/>
      <c r="N267" s="144"/>
      <c r="O267" s="144"/>
      <c r="P267" s="144"/>
      <c r="Q267" s="144"/>
      <c r="R267" s="171"/>
      <c r="S267" s="147">
        <f>NCA_Calculations!$P$279</f>
        <v>0</v>
      </c>
      <c r="T267" s="147">
        <f>NCA_Calculations!$Q$279</f>
        <v>0</v>
      </c>
      <c r="U267" s="144"/>
      <c r="V267" s="144"/>
      <c r="W267" s="149" t="str" cm="1">
        <f t="array" ref="W267">_xlfn.IFNA(
_xlfn.IFS(
ISBLANK($U267),"Missing space use.",
AND('Establishment details'!$C$14="Secondary",$V267="Classbase"),"Invalid Status type",
AND(OR( $V267="Classbase", $V267="Teaching", $V267="Early years",$V267="SEND resourced"), NOT(ISBLANK($M267))),"Space with status type and unusable type.",
AND($V267= "Classbase",'Establishment details'!$C$22&gt;=10), "Classbase status is only valid in schools with a primary element.",
AND($I267= "Large",$N267 &gt; 3.5), "Large rooms with less than 3.5m height.",
AND(OR($V267="Light practical (science)",$V267="Light practical (science)",$V267="Heavy practical (workshops)", $V267="Heavy practical (clean)"), OR($O267=0,ISBLANK($O267))),"Missing sinks count for light and heavy practical spaces.",
AND($M267 = "Other",ISBLANK($R267)), "Invalid unusable type / missing note for other unusable type."
),
" ")</f>
        <v>Missing space use.</v>
      </c>
    </row>
    <row r="268" spans="2:23" ht="15.75" x14ac:dyDescent="0.25">
      <c r="B268" s="143"/>
      <c r="C268" s="144"/>
      <c r="D268" s="144"/>
      <c r="E268" s="144"/>
      <c r="F268" s="147" t="str" cm="1">
        <f t="array" ref="F268">_xlfn.IFNA(CONCATENATE(_xlfn.IFS($D268="Mezzanine",LEFT($D268,1), $D268="Ground Floor",LEFT($D268,1),$D268="Basment ",LEFT($D268,1), $D268="1st Floor", "0"&amp;LEFT($D268,1), $D268="2nd Floor", "0"&amp;LEFT($D268,1), $D268="3rd Floor", "0"&amp;LEFT($D268,1), $D268="4th Floor", "0"&amp;LEFT($D268,1), $D268="5th Floor", "0"&amp;LEFT($D268,1), $D268="6th Floor", "0"&amp;LEFT($D268,1),$D268="7th Floor", "0"&amp;LEFT($D268,1),$D268="8th Floor", "0"&amp;LEFT($D268,1),$D268="9th Floor", "0"&amp;LEFT($D268,1),$D268="10th Floor", LEFT($D268,2),$D268="11th Floor", LEFT($D268,2),$D268="12th Floor", LEFT($D268,2),$D268="13th Floor", LEFT($D268,2), $D268="Lower Ground", LEFT($D268)&amp;IF(ISNUMBER(FIND(" ",$D268)),MID($D268,FIND(" ",$D268)+1,1),"")&amp;IF(ISNUMBER(FIND(" ",$D268,FIND(" ",$D268)+1)),MID($D268,FIND(" ",$D268,FIND(" ",$D268)+1)+1,1),""),$D268="Upper Ground", LEFT($D268)&amp;IF(ISNUMBER(FIND(" ",$D268)),MID($D268,FIND(" ",$D268)+1,1),"")&amp;IF(ISNUMBER(FIND(" ",$D268,FIND(" ",$D268)+1)),MID($D268,FIND(" ",$D268,FIND(" ",$D268)+1)+1,1),"")),".0",$E268), " ")</f>
        <v xml:space="preserve"> </v>
      </c>
      <c r="G268" s="144"/>
      <c r="H268" s="144"/>
      <c r="I268" s="144"/>
      <c r="J268" s="144"/>
      <c r="K268" s="144"/>
      <c r="L268" s="149"/>
      <c r="M268" s="144"/>
      <c r="N268" s="144"/>
      <c r="O268" s="144"/>
      <c r="P268" s="144"/>
      <c r="Q268" s="144"/>
      <c r="R268" s="171"/>
      <c r="S268" s="147">
        <f>NCA_Calculations!$P$280</f>
        <v>0</v>
      </c>
      <c r="T268" s="147">
        <f>NCA_Calculations!$Q$280</f>
        <v>0</v>
      </c>
      <c r="U268" s="144"/>
      <c r="V268" s="144"/>
      <c r="W268" s="149" t="str" cm="1">
        <f t="array" ref="W268">_xlfn.IFNA(
_xlfn.IFS(
ISBLANK($U268),"Missing space use.",
AND('Establishment details'!$C$14="Secondary",$V268="Classbase"),"Invalid Status type",
AND(OR( $V268="Classbase", $V268="Teaching", $V268="Early years",$V268="SEND resourced"), NOT(ISBLANK($M268))),"Space with status type and unusable type.",
AND($V268= "Classbase",'Establishment details'!$C$22&gt;=10), "Classbase status is only valid in schools with a primary element.",
AND($I268= "Large",$N268 &gt; 3.5), "Large rooms with less than 3.5m height.",
AND(OR($V268="Light practical (science)",$V268="Light practical (science)",$V268="Heavy practical (workshops)", $V268="Heavy practical (clean)"), OR($O268=0,ISBLANK($O268))),"Missing sinks count for light and heavy practical spaces.",
AND($M268 = "Other",ISBLANK($R268)), "Invalid unusable type / missing note for other unusable type."
),
" ")</f>
        <v>Missing space use.</v>
      </c>
    </row>
    <row r="269" spans="2:23" ht="15.75" x14ac:dyDescent="0.25">
      <c r="B269" s="143"/>
      <c r="C269" s="144"/>
      <c r="D269" s="144"/>
      <c r="E269" s="144"/>
      <c r="F269" s="147" t="str" cm="1">
        <f t="array" ref="F269">_xlfn.IFNA(CONCATENATE(_xlfn.IFS($D269="Mezzanine",LEFT($D269,1), $D269="Ground Floor",LEFT($D269,1),$D269="Basment ",LEFT($D269,1), $D269="1st Floor", "0"&amp;LEFT($D269,1), $D269="2nd Floor", "0"&amp;LEFT($D269,1), $D269="3rd Floor", "0"&amp;LEFT($D269,1), $D269="4th Floor", "0"&amp;LEFT($D269,1), $D269="5th Floor", "0"&amp;LEFT($D269,1), $D269="6th Floor", "0"&amp;LEFT($D269,1),$D269="7th Floor", "0"&amp;LEFT($D269,1),$D269="8th Floor", "0"&amp;LEFT($D269,1),$D269="9th Floor", "0"&amp;LEFT($D269,1),$D269="10th Floor", LEFT($D269,2),$D269="11th Floor", LEFT($D269,2),$D269="12th Floor", LEFT($D269,2),$D269="13th Floor", LEFT($D269,2), $D269="Lower Ground", LEFT($D269)&amp;IF(ISNUMBER(FIND(" ",$D269)),MID($D269,FIND(" ",$D269)+1,1),"")&amp;IF(ISNUMBER(FIND(" ",$D269,FIND(" ",$D269)+1)),MID($D269,FIND(" ",$D269,FIND(" ",$D269)+1)+1,1),""),$D269="Upper Ground", LEFT($D269)&amp;IF(ISNUMBER(FIND(" ",$D269)),MID($D269,FIND(" ",$D269)+1,1),"")&amp;IF(ISNUMBER(FIND(" ",$D269,FIND(" ",$D269)+1)),MID($D269,FIND(" ",$D269,FIND(" ",$D269)+1)+1,1),"")),".0",$E269), " ")</f>
        <v xml:space="preserve"> </v>
      </c>
      <c r="G269" s="144"/>
      <c r="H269" s="144"/>
      <c r="I269" s="144"/>
      <c r="J269" s="144"/>
      <c r="K269" s="144"/>
      <c r="L269" s="149"/>
      <c r="M269" s="144"/>
      <c r="N269" s="144"/>
      <c r="O269" s="144"/>
      <c r="P269" s="144"/>
      <c r="Q269" s="144"/>
      <c r="R269" s="171"/>
      <c r="S269" s="147">
        <f>NCA_Calculations!$P$281</f>
        <v>0</v>
      </c>
      <c r="T269" s="147">
        <f>NCA_Calculations!$Q$281</f>
        <v>0</v>
      </c>
      <c r="U269" s="144"/>
      <c r="V269" s="144"/>
      <c r="W269" s="149" t="str" cm="1">
        <f t="array" ref="W269">_xlfn.IFNA(
_xlfn.IFS(
ISBLANK($U269),"Missing space use.",
AND('Establishment details'!$C$14="Secondary",$V269="Classbase"),"Invalid Status type",
AND(OR( $V269="Classbase", $V269="Teaching", $V269="Early years",$V269="SEND resourced"), NOT(ISBLANK($M269))),"Space with status type and unusable type.",
AND($V269= "Classbase",'Establishment details'!$C$22&gt;=10), "Classbase status is only valid in schools with a primary element.",
AND($I269= "Large",$N269 &gt; 3.5), "Large rooms with less than 3.5m height.",
AND(OR($V269="Light practical (science)",$V269="Light practical (science)",$V269="Heavy practical (workshops)", $V269="Heavy practical (clean)"), OR($O269=0,ISBLANK($O269))),"Missing sinks count for light and heavy practical spaces.",
AND($M269 = "Other",ISBLANK($R269)), "Invalid unusable type / missing note for other unusable type."
),
" ")</f>
        <v>Missing space use.</v>
      </c>
    </row>
    <row r="270" spans="2:23" ht="15.75" x14ac:dyDescent="0.25">
      <c r="B270" s="143"/>
      <c r="C270" s="144"/>
      <c r="D270" s="144"/>
      <c r="E270" s="144"/>
      <c r="F270" s="147" t="str" cm="1">
        <f t="array" ref="F270">_xlfn.IFNA(CONCATENATE(_xlfn.IFS($D270="Mezzanine",LEFT($D270,1), $D270="Ground Floor",LEFT($D270,1),$D270="Basment ",LEFT($D270,1), $D270="1st Floor", "0"&amp;LEFT($D270,1), $D270="2nd Floor", "0"&amp;LEFT($D270,1), $D270="3rd Floor", "0"&amp;LEFT($D270,1), $D270="4th Floor", "0"&amp;LEFT($D270,1), $D270="5th Floor", "0"&amp;LEFT($D270,1), $D270="6th Floor", "0"&amp;LEFT($D270,1),$D270="7th Floor", "0"&amp;LEFT($D270,1),$D270="8th Floor", "0"&amp;LEFT($D270,1),$D270="9th Floor", "0"&amp;LEFT($D270,1),$D270="10th Floor", LEFT($D270,2),$D270="11th Floor", LEFT($D270,2),$D270="12th Floor", LEFT($D270,2),$D270="13th Floor", LEFT($D270,2), $D270="Lower Ground", LEFT($D270)&amp;IF(ISNUMBER(FIND(" ",$D270)),MID($D270,FIND(" ",$D270)+1,1),"")&amp;IF(ISNUMBER(FIND(" ",$D270,FIND(" ",$D270)+1)),MID($D270,FIND(" ",$D270,FIND(" ",$D270)+1)+1,1),""),$D270="Upper Ground", LEFT($D270)&amp;IF(ISNUMBER(FIND(" ",$D270)),MID($D270,FIND(" ",$D270)+1,1),"")&amp;IF(ISNUMBER(FIND(" ",$D270,FIND(" ",$D270)+1)),MID($D270,FIND(" ",$D270,FIND(" ",$D270)+1)+1,1),"")),".0",$E270), " ")</f>
        <v xml:space="preserve"> </v>
      </c>
      <c r="G270" s="144"/>
      <c r="H270" s="144"/>
      <c r="I270" s="144"/>
      <c r="J270" s="144"/>
      <c r="K270" s="144"/>
      <c r="L270" s="149"/>
      <c r="M270" s="144"/>
      <c r="N270" s="144"/>
      <c r="O270" s="144"/>
      <c r="P270" s="144"/>
      <c r="Q270" s="144"/>
      <c r="R270" s="171"/>
      <c r="S270" s="147">
        <f>NCA_Calculations!$P$282</f>
        <v>0</v>
      </c>
      <c r="T270" s="147">
        <f>NCA_Calculations!$Q$282</f>
        <v>0</v>
      </c>
      <c r="U270" s="144"/>
      <c r="V270" s="144"/>
      <c r="W270" s="149" t="str" cm="1">
        <f t="array" ref="W270">_xlfn.IFNA(
_xlfn.IFS(
ISBLANK($U270),"Missing space use.",
AND('Establishment details'!$C$14="Secondary",$V270="Classbase"),"Invalid Status type",
AND(OR( $V270="Classbase", $V270="Teaching", $V270="Early years",$V270="SEND resourced"), NOT(ISBLANK($M270))),"Space with status type and unusable type.",
AND($V270= "Classbase",'Establishment details'!$C$22&gt;=10), "Classbase status is only valid in schools with a primary element.",
AND($I270= "Large",$N270 &gt; 3.5), "Large rooms with less than 3.5m height.",
AND(OR($V270="Light practical (science)",$V270="Light practical (science)",$V270="Heavy practical (workshops)", $V270="Heavy practical (clean)"), OR($O270=0,ISBLANK($O270))),"Missing sinks count for light and heavy practical spaces.",
AND($M270 = "Other",ISBLANK($R270)), "Invalid unusable type / missing note for other unusable type."
),
" ")</f>
        <v>Missing space use.</v>
      </c>
    </row>
    <row r="271" spans="2:23" ht="15.75" x14ac:dyDescent="0.25">
      <c r="B271" s="143"/>
      <c r="C271" s="144"/>
      <c r="D271" s="144"/>
      <c r="E271" s="144"/>
      <c r="F271" s="147" t="str" cm="1">
        <f t="array" ref="F271">_xlfn.IFNA(CONCATENATE(_xlfn.IFS($D271="Mezzanine",LEFT($D271,1), $D271="Ground Floor",LEFT($D271,1),$D271="Basment ",LEFT($D271,1), $D271="1st Floor", "0"&amp;LEFT($D271,1), $D271="2nd Floor", "0"&amp;LEFT($D271,1), $D271="3rd Floor", "0"&amp;LEFT($D271,1), $D271="4th Floor", "0"&amp;LEFT($D271,1), $D271="5th Floor", "0"&amp;LEFT($D271,1), $D271="6th Floor", "0"&amp;LEFT($D271,1),$D271="7th Floor", "0"&amp;LEFT($D271,1),$D271="8th Floor", "0"&amp;LEFT($D271,1),$D271="9th Floor", "0"&amp;LEFT($D271,1),$D271="10th Floor", LEFT($D271,2),$D271="11th Floor", LEFT($D271,2),$D271="12th Floor", LEFT($D271,2),$D271="13th Floor", LEFT($D271,2), $D271="Lower Ground", LEFT($D271)&amp;IF(ISNUMBER(FIND(" ",$D271)),MID($D271,FIND(" ",$D271)+1,1),"")&amp;IF(ISNUMBER(FIND(" ",$D271,FIND(" ",$D271)+1)),MID($D271,FIND(" ",$D271,FIND(" ",$D271)+1)+1,1),""),$D271="Upper Ground", LEFT($D271)&amp;IF(ISNUMBER(FIND(" ",$D271)),MID($D271,FIND(" ",$D271)+1,1),"")&amp;IF(ISNUMBER(FIND(" ",$D271,FIND(" ",$D271)+1)),MID($D271,FIND(" ",$D271,FIND(" ",$D271)+1)+1,1),"")),".0",$E271), " ")</f>
        <v xml:space="preserve"> </v>
      </c>
      <c r="G271" s="144"/>
      <c r="H271" s="144"/>
      <c r="I271" s="144"/>
      <c r="J271" s="144"/>
      <c r="K271" s="144"/>
      <c r="L271" s="149"/>
      <c r="M271" s="144"/>
      <c r="N271" s="144"/>
      <c r="O271" s="144"/>
      <c r="P271" s="144"/>
      <c r="Q271" s="144"/>
      <c r="R271" s="171"/>
      <c r="S271" s="147">
        <f>NCA_Calculations!$P$283</f>
        <v>0</v>
      </c>
      <c r="T271" s="147">
        <f>NCA_Calculations!$Q$283</f>
        <v>0</v>
      </c>
      <c r="U271" s="144"/>
      <c r="V271" s="144"/>
      <c r="W271" s="149" t="str" cm="1">
        <f t="array" ref="W271">_xlfn.IFNA(
_xlfn.IFS(
ISBLANK($U271),"Missing space use.",
AND('Establishment details'!$C$14="Secondary",$V271="Classbase"),"Invalid Status type",
AND(OR( $V271="Classbase", $V271="Teaching", $V271="Early years",$V271="SEND resourced"), NOT(ISBLANK($M271))),"Space with status type and unusable type.",
AND($V271= "Classbase",'Establishment details'!$C$22&gt;=10), "Classbase status is only valid in schools with a primary element.",
AND($I271= "Large",$N271 &gt; 3.5), "Large rooms with less than 3.5m height.",
AND(OR($V271="Light practical (science)",$V271="Light practical (science)",$V271="Heavy practical (workshops)", $V271="Heavy practical (clean)"), OR($O271=0,ISBLANK($O271))),"Missing sinks count for light and heavy practical spaces.",
AND($M271 = "Other",ISBLANK($R271)), "Invalid unusable type / missing note for other unusable type."
),
" ")</f>
        <v>Missing space use.</v>
      </c>
    </row>
    <row r="272" spans="2:23" ht="15.75" x14ac:dyDescent="0.25">
      <c r="B272" s="143"/>
      <c r="C272" s="144"/>
      <c r="D272" s="144"/>
      <c r="E272" s="144"/>
      <c r="F272" s="147" t="str" cm="1">
        <f t="array" ref="F272">_xlfn.IFNA(CONCATENATE(_xlfn.IFS($D272="Mezzanine",LEFT($D272,1), $D272="Ground Floor",LEFT($D272,1),$D272="Basment ",LEFT($D272,1), $D272="1st Floor", "0"&amp;LEFT($D272,1), $D272="2nd Floor", "0"&amp;LEFT($D272,1), $D272="3rd Floor", "0"&amp;LEFT($D272,1), $D272="4th Floor", "0"&amp;LEFT($D272,1), $D272="5th Floor", "0"&amp;LEFT($D272,1), $D272="6th Floor", "0"&amp;LEFT($D272,1),$D272="7th Floor", "0"&amp;LEFT($D272,1),$D272="8th Floor", "0"&amp;LEFT($D272,1),$D272="9th Floor", "0"&amp;LEFT($D272,1),$D272="10th Floor", LEFT($D272,2),$D272="11th Floor", LEFT($D272,2),$D272="12th Floor", LEFT($D272,2),$D272="13th Floor", LEFT($D272,2), $D272="Lower Ground", LEFT($D272)&amp;IF(ISNUMBER(FIND(" ",$D272)),MID($D272,FIND(" ",$D272)+1,1),"")&amp;IF(ISNUMBER(FIND(" ",$D272,FIND(" ",$D272)+1)),MID($D272,FIND(" ",$D272,FIND(" ",$D272)+1)+1,1),""),$D272="Upper Ground", LEFT($D272)&amp;IF(ISNUMBER(FIND(" ",$D272)),MID($D272,FIND(" ",$D272)+1,1),"")&amp;IF(ISNUMBER(FIND(" ",$D272,FIND(" ",$D272)+1)),MID($D272,FIND(" ",$D272,FIND(" ",$D272)+1)+1,1),"")),".0",$E272), " ")</f>
        <v xml:space="preserve"> </v>
      </c>
      <c r="G272" s="144"/>
      <c r="H272" s="144"/>
      <c r="I272" s="144"/>
      <c r="J272" s="144"/>
      <c r="K272" s="144"/>
      <c r="L272" s="149"/>
      <c r="M272" s="144"/>
      <c r="N272" s="144"/>
      <c r="O272" s="144"/>
      <c r="P272" s="144"/>
      <c r="Q272" s="144"/>
      <c r="R272" s="171"/>
      <c r="S272" s="147">
        <f>NCA_Calculations!$P$284</f>
        <v>0</v>
      </c>
      <c r="T272" s="147">
        <f>NCA_Calculations!$Q$284</f>
        <v>0</v>
      </c>
      <c r="U272" s="144"/>
      <c r="V272" s="144"/>
      <c r="W272" s="149" t="str" cm="1">
        <f t="array" ref="W272">_xlfn.IFNA(
_xlfn.IFS(
ISBLANK($U272),"Missing space use.",
AND('Establishment details'!$C$14="Secondary",$V272="Classbase"),"Invalid Status type",
AND(OR( $V272="Classbase", $V272="Teaching", $V272="Early years",$V272="SEND resourced"), NOT(ISBLANK($M272))),"Space with status type and unusable type.",
AND($V272= "Classbase",'Establishment details'!$C$22&gt;=10), "Classbase status is only valid in schools with a primary element.",
AND($I272= "Large",$N272 &gt; 3.5), "Large rooms with less than 3.5m height.",
AND(OR($V272="Light practical (science)",$V272="Light practical (science)",$V272="Heavy practical (workshops)", $V272="Heavy practical (clean)"), OR($O272=0,ISBLANK($O272))),"Missing sinks count for light and heavy practical spaces.",
AND($M272 = "Other",ISBLANK($R272)), "Invalid unusable type / missing note for other unusable type."
),
" ")</f>
        <v>Missing space use.</v>
      </c>
    </row>
    <row r="273" spans="2:23" ht="15.75" x14ac:dyDescent="0.25">
      <c r="B273" s="143"/>
      <c r="C273" s="144"/>
      <c r="D273" s="144"/>
      <c r="E273" s="144"/>
      <c r="F273" s="147" t="str" cm="1">
        <f t="array" ref="F273">_xlfn.IFNA(CONCATENATE(_xlfn.IFS($D273="Mezzanine",LEFT($D273,1), $D273="Ground Floor",LEFT($D273,1),$D273="Basment ",LEFT($D273,1), $D273="1st Floor", "0"&amp;LEFT($D273,1), $D273="2nd Floor", "0"&amp;LEFT($D273,1), $D273="3rd Floor", "0"&amp;LEFT($D273,1), $D273="4th Floor", "0"&amp;LEFT($D273,1), $D273="5th Floor", "0"&amp;LEFT($D273,1), $D273="6th Floor", "0"&amp;LEFT($D273,1),$D273="7th Floor", "0"&amp;LEFT($D273,1),$D273="8th Floor", "0"&amp;LEFT($D273,1),$D273="9th Floor", "0"&amp;LEFT($D273,1),$D273="10th Floor", LEFT($D273,2),$D273="11th Floor", LEFT($D273,2),$D273="12th Floor", LEFT($D273,2),$D273="13th Floor", LEFT($D273,2), $D273="Lower Ground", LEFT($D273)&amp;IF(ISNUMBER(FIND(" ",$D273)),MID($D273,FIND(" ",$D273)+1,1),"")&amp;IF(ISNUMBER(FIND(" ",$D273,FIND(" ",$D273)+1)),MID($D273,FIND(" ",$D273,FIND(" ",$D273)+1)+1,1),""),$D273="Upper Ground", LEFT($D273)&amp;IF(ISNUMBER(FIND(" ",$D273)),MID($D273,FIND(" ",$D273)+1,1),"")&amp;IF(ISNUMBER(FIND(" ",$D273,FIND(" ",$D273)+1)),MID($D273,FIND(" ",$D273,FIND(" ",$D273)+1)+1,1),"")),".0",$E273), " ")</f>
        <v xml:space="preserve"> </v>
      </c>
      <c r="G273" s="144"/>
      <c r="H273" s="144"/>
      <c r="I273" s="144"/>
      <c r="J273" s="144"/>
      <c r="K273" s="144"/>
      <c r="L273" s="149"/>
      <c r="M273" s="144"/>
      <c r="N273" s="144"/>
      <c r="O273" s="144"/>
      <c r="P273" s="144"/>
      <c r="Q273" s="144"/>
      <c r="R273" s="171"/>
      <c r="S273" s="147">
        <f>NCA_Calculations!$P$285</f>
        <v>0</v>
      </c>
      <c r="T273" s="147">
        <f>NCA_Calculations!$Q$285</f>
        <v>0</v>
      </c>
      <c r="U273" s="144"/>
      <c r="V273" s="144"/>
      <c r="W273" s="149" t="str" cm="1">
        <f t="array" ref="W273">_xlfn.IFNA(
_xlfn.IFS(
ISBLANK($U273),"Missing space use.",
AND('Establishment details'!$C$14="Secondary",$V273="Classbase"),"Invalid Status type",
AND(OR( $V273="Classbase", $V273="Teaching", $V273="Early years",$V273="SEND resourced"), NOT(ISBLANK($M273))),"Space with status type and unusable type.",
AND($V273= "Classbase",'Establishment details'!$C$22&gt;=10), "Classbase status is only valid in schools with a primary element.",
AND($I273= "Large",$N273 &gt; 3.5), "Large rooms with less than 3.5m height.",
AND(OR($V273="Light practical (science)",$V273="Light practical (science)",$V273="Heavy practical (workshops)", $V273="Heavy practical (clean)"), OR($O273=0,ISBLANK($O273))),"Missing sinks count for light and heavy practical spaces.",
AND($M273 = "Other",ISBLANK($R273)), "Invalid unusable type / missing note for other unusable type."
),
" ")</f>
        <v>Missing space use.</v>
      </c>
    </row>
    <row r="274" spans="2:23" ht="15.75" x14ac:dyDescent="0.25">
      <c r="B274" s="143"/>
      <c r="C274" s="144"/>
      <c r="D274" s="144"/>
      <c r="E274" s="144"/>
      <c r="F274" s="147" t="str" cm="1">
        <f t="array" ref="F274">_xlfn.IFNA(CONCATENATE(_xlfn.IFS($D274="Mezzanine",LEFT($D274,1), $D274="Ground Floor",LEFT($D274,1),$D274="Basment ",LEFT($D274,1), $D274="1st Floor", "0"&amp;LEFT($D274,1), $D274="2nd Floor", "0"&amp;LEFT($D274,1), $D274="3rd Floor", "0"&amp;LEFT($D274,1), $D274="4th Floor", "0"&amp;LEFT($D274,1), $D274="5th Floor", "0"&amp;LEFT($D274,1), $D274="6th Floor", "0"&amp;LEFT($D274,1),$D274="7th Floor", "0"&amp;LEFT($D274,1),$D274="8th Floor", "0"&amp;LEFT($D274,1),$D274="9th Floor", "0"&amp;LEFT($D274,1),$D274="10th Floor", LEFT($D274,2),$D274="11th Floor", LEFT($D274,2),$D274="12th Floor", LEFT($D274,2),$D274="13th Floor", LEFT($D274,2), $D274="Lower Ground", LEFT($D274)&amp;IF(ISNUMBER(FIND(" ",$D274)),MID($D274,FIND(" ",$D274)+1,1),"")&amp;IF(ISNUMBER(FIND(" ",$D274,FIND(" ",$D274)+1)),MID($D274,FIND(" ",$D274,FIND(" ",$D274)+1)+1,1),""),$D274="Upper Ground", LEFT($D274)&amp;IF(ISNUMBER(FIND(" ",$D274)),MID($D274,FIND(" ",$D274)+1,1),"")&amp;IF(ISNUMBER(FIND(" ",$D274,FIND(" ",$D274)+1)),MID($D274,FIND(" ",$D274,FIND(" ",$D274)+1)+1,1),"")),".0",$E274), " ")</f>
        <v xml:space="preserve"> </v>
      </c>
      <c r="G274" s="144"/>
      <c r="H274" s="144"/>
      <c r="I274" s="144"/>
      <c r="J274" s="144"/>
      <c r="K274" s="144"/>
      <c r="L274" s="149"/>
      <c r="M274" s="144"/>
      <c r="N274" s="144"/>
      <c r="O274" s="144"/>
      <c r="P274" s="144"/>
      <c r="Q274" s="144"/>
      <c r="R274" s="171"/>
      <c r="S274" s="147">
        <f>NCA_Calculations!$P$286</f>
        <v>0</v>
      </c>
      <c r="T274" s="147">
        <f>NCA_Calculations!$Q$286</f>
        <v>0</v>
      </c>
      <c r="U274" s="144"/>
      <c r="V274" s="144"/>
      <c r="W274" s="149" t="str" cm="1">
        <f t="array" ref="W274">_xlfn.IFNA(
_xlfn.IFS(
ISBLANK($U274),"Missing space use.",
AND('Establishment details'!$C$14="Secondary",$V274="Classbase"),"Invalid Status type",
AND(OR( $V274="Classbase", $V274="Teaching", $V274="Early years",$V274="SEND resourced"), NOT(ISBLANK($M274))),"Space with status type and unusable type.",
AND($V274= "Classbase",'Establishment details'!$C$22&gt;=10), "Classbase status is only valid in schools with a primary element.",
AND($I274= "Large",$N274 &gt; 3.5), "Large rooms with less than 3.5m height.",
AND(OR($V274="Light practical (science)",$V274="Light practical (science)",$V274="Heavy practical (workshops)", $V274="Heavy practical (clean)"), OR($O274=0,ISBLANK($O274))),"Missing sinks count for light and heavy practical spaces.",
AND($M274 = "Other",ISBLANK($R274)), "Invalid unusable type / missing note for other unusable type."
),
" ")</f>
        <v>Missing space use.</v>
      </c>
    </row>
    <row r="275" spans="2:23" ht="15.75" x14ac:dyDescent="0.25">
      <c r="B275" s="143"/>
      <c r="C275" s="144"/>
      <c r="D275" s="144"/>
      <c r="E275" s="144"/>
      <c r="F275" s="147" t="str" cm="1">
        <f t="array" ref="F275">_xlfn.IFNA(CONCATENATE(_xlfn.IFS($D275="Mezzanine",LEFT($D275,1), $D275="Ground Floor",LEFT($D275,1),$D275="Basment ",LEFT($D275,1), $D275="1st Floor", "0"&amp;LEFT($D275,1), $D275="2nd Floor", "0"&amp;LEFT($D275,1), $D275="3rd Floor", "0"&amp;LEFT($D275,1), $D275="4th Floor", "0"&amp;LEFT($D275,1), $D275="5th Floor", "0"&amp;LEFT($D275,1), $D275="6th Floor", "0"&amp;LEFT($D275,1),$D275="7th Floor", "0"&amp;LEFT($D275,1),$D275="8th Floor", "0"&amp;LEFT($D275,1),$D275="9th Floor", "0"&amp;LEFT($D275,1),$D275="10th Floor", LEFT($D275,2),$D275="11th Floor", LEFT($D275,2),$D275="12th Floor", LEFT($D275,2),$D275="13th Floor", LEFT($D275,2), $D275="Lower Ground", LEFT($D275)&amp;IF(ISNUMBER(FIND(" ",$D275)),MID($D275,FIND(" ",$D275)+1,1),"")&amp;IF(ISNUMBER(FIND(" ",$D275,FIND(" ",$D275)+1)),MID($D275,FIND(" ",$D275,FIND(" ",$D275)+1)+1,1),""),$D275="Upper Ground", LEFT($D275)&amp;IF(ISNUMBER(FIND(" ",$D275)),MID($D275,FIND(" ",$D275)+1,1),"")&amp;IF(ISNUMBER(FIND(" ",$D275,FIND(" ",$D275)+1)),MID($D275,FIND(" ",$D275,FIND(" ",$D275)+1)+1,1),"")),".0",$E275), " ")</f>
        <v xml:space="preserve"> </v>
      </c>
      <c r="G275" s="144"/>
      <c r="H275" s="144"/>
      <c r="I275" s="144"/>
      <c r="J275" s="144"/>
      <c r="K275" s="144"/>
      <c r="L275" s="149"/>
      <c r="M275" s="144"/>
      <c r="N275" s="144"/>
      <c r="O275" s="144"/>
      <c r="P275" s="144"/>
      <c r="Q275" s="144"/>
      <c r="R275" s="171"/>
      <c r="S275" s="147">
        <f>NCA_Calculations!$P$287</f>
        <v>0</v>
      </c>
      <c r="T275" s="147">
        <f>NCA_Calculations!$Q$287</f>
        <v>0</v>
      </c>
      <c r="U275" s="144"/>
      <c r="V275" s="144"/>
      <c r="W275" s="149" t="str" cm="1">
        <f t="array" ref="W275">_xlfn.IFNA(
_xlfn.IFS(
ISBLANK($U275),"Missing space use.",
AND('Establishment details'!$C$14="Secondary",$V275="Classbase"),"Invalid Status type",
AND(OR( $V275="Classbase", $V275="Teaching", $V275="Early years",$V275="SEND resourced"), NOT(ISBLANK($M275))),"Space with status type and unusable type.",
AND($V275= "Classbase",'Establishment details'!$C$22&gt;=10), "Classbase status is only valid in schools with a primary element.",
AND($I275= "Large",$N275 &gt; 3.5), "Large rooms with less than 3.5m height.",
AND(OR($V275="Light practical (science)",$V275="Light practical (science)",$V275="Heavy practical (workshops)", $V275="Heavy practical (clean)"), OR($O275=0,ISBLANK($O275))),"Missing sinks count for light and heavy practical spaces.",
AND($M275 = "Other",ISBLANK($R275)), "Invalid unusable type / missing note for other unusable type."
),
" ")</f>
        <v>Missing space use.</v>
      </c>
    </row>
    <row r="276" spans="2:23" ht="15.75" x14ac:dyDescent="0.25">
      <c r="B276" s="143"/>
      <c r="C276" s="144"/>
      <c r="D276" s="144"/>
      <c r="E276" s="144"/>
      <c r="F276" s="147" t="str" cm="1">
        <f t="array" ref="F276">_xlfn.IFNA(CONCATENATE(_xlfn.IFS($D276="Mezzanine",LEFT($D276,1), $D276="Ground Floor",LEFT($D276,1),$D276="Basment ",LEFT($D276,1), $D276="1st Floor", "0"&amp;LEFT($D276,1), $D276="2nd Floor", "0"&amp;LEFT($D276,1), $D276="3rd Floor", "0"&amp;LEFT($D276,1), $D276="4th Floor", "0"&amp;LEFT($D276,1), $D276="5th Floor", "0"&amp;LEFT($D276,1), $D276="6th Floor", "0"&amp;LEFT($D276,1),$D276="7th Floor", "0"&amp;LEFT($D276,1),$D276="8th Floor", "0"&amp;LEFT($D276,1),$D276="9th Floor", "0"&amp;LEFT($D276,1),$D276="10th Floor", LEFT($D276,2),$D276="11th Floor", LEFT($D276,2),$D276="12th Floor", LEFT($D276,2),$D276="13th Floor", LEFT($D276,2), $D276="Lower Ground", LEFT($D276)&amp;IF(ISNUMBER(FIND(" ",$D276)),MID($D276,FIND(" ",$D276)+1,1),"")&amp;IF(ISNUMBER(FIND(" ",$D276,FIND(" ",$D276)+1)),MID($D276,FIND(" ",$D276,FIND(" ",$D276)+1)+1,1),""),$D276="Upper Ground", LEFT($D276)&amp;IF(ISNUMBER(FIND(" ",$D276)),MID($D276,FIND(" ",$D276)+1,1),"")&amp;IF(ISNUMBER(FIND(" ",$D276,FIND(" ",$D276)+1)),MID($D276,FIND(" ",$D276,FIND(" ",$D276)+1)+1,1),"")),".0",$E276), " ")</f>
        <v xml:space="preserve"> </v>
      </c>
      <c r="G276" s="144"/>
      <c r="H276" s="144"/>
      <c r="I276" s="144"/>
      <c r="J276" s="144"/>
      <c r="K276" s="144"/>
      <c r="L276" s="149"/>
      <c r="M276" s="144"/>
      <c r="N276" s="144"/>
      <c r="O276" s="144"/>
      <c r="P276" s="144"/>
      <c r="Q276" s="144"/>
      <c r="R276" s="171"/>
      <c r="S276" s="147">
        <f>NCA_Calculations!$P$288</f>
        <v>0</v>
      </c>
      <c r="T276" s="147">
        <f>NCA_Calculations!$Q$288</f>
        <v>0</v>
      </c>
      <c r="U276" s="144"/>
      <c r="V276" s="144"/>
      <c r="W276" s="149" t="str" cm="1">
        <f t="array" ref="W276">_xlfn.IFNA(
_xlfn.IFS(
ISBLANK($U276),"Missing space use.",
AND('Establishment details'!$C$14="Secondary",$V276="Classbase"),"Invalid Status type",
AND(OR( $V276="Classbase", $V276="Teaching", $V276="Early years",$V276="SEND resourced"), NOT(ISBLANK($M276))),"Space with status type and unusable type.",
AND($V276= "Classbase",'Establishment details'!$C$22&gt;=10), "Classbase status is only valid in schools with a primary element.",
AND($I276= "Large",$N276 &gt; 3.5), "Large rooms with less than 3.5m height.",
AND(OR($V276="Light practical (science)",$V276="Light practical (science)",$V276="Heavy practical (workshops)", $V276="Heavy practical (clean)"), OR($O276=0,ISBLANK($O276))),"Missing sinks count for light and heavy practical spaces.",
AND($M276 = "Other",ISBLANK($R276)), "Invalid unusable type / missing note for other unusable type."
),
" ")</f>
        <v>Missing space use.</v>
      </c>
    </row>
    <row r="277" spans="2:23" ht="15.75" x14ac:dyDescent="0.25">
      <c r="B277" s="143"/>
      <c r="C277" s="144"/>
      <c r="D277" s="144"/>
      <c r="E277" s="144"/>
      <c r="F277" s="147" t="str" cm="1">
        <f t="array" ref="F277">_xlfn.IFNA(CONCATENATE(_xlfn.IFS($D277="Mezzanine",LEFT($D277,1), $D277="Ground Floor",LEFT($D277,1),$D277="Basment ",LEFT($D277,1), $D277="1st Floor", "0"&amp;LEFT($D277,1), $D277="2nd Floor", "0"&amp;LEFT($D277,1), $D277="3rd Floor", "0"&amp;LEFT($D277,1), $D277="4th Floor", "0"&amp;LEFT($D277,1), $D277="5th Floor", "0"&amp;LEFT($D277,1), $D277="6th Floor", "0"&amp;LEFT($D277,1),$D277="7th Floor", "0"&amp;LEFT($D277,1),$D277="8th Floor", "0"&amp;LEFT($D277,1),$D277="9th Floor", "0"&amp;LEFT($D277,1),$D277="10th Floor", LEFT($D277,2),$D277="11th Floor", LEFT($D277,2),$D277="12th Floor", LEFT($D277,2),$D277="13th Floor", LEFT($D277,2), $D277="Lower Ground", LEFT($D277)&amp;IF(ISNUMBER(FIND(" ",$D277)),MID($D277,FIND(" ",$D277)+1,1),"")&amp;IF(ISNUMBER(FIND(" ",$D277,FIND(" ",$D277)+1)),MID($D277,FIND(" ",$D277,FIND(" ",$D277)+1)+1,1),""),$D277="Upper Ground", LEFT($D277)&amp;IF(ISNUMBER(FIND(" ",$D277)),MID($D277,FIND(" ",$D277)+1,1),"")&amp;IF(ISNUMBER(FIND(" ",$D277,FIND(" ",$D277)+1)),MID($D277,FIND(" ",$D277,FIND(" ",$D277)+1)+1,1),"")),".0",$E277), " ")</f>
        <v xml:space="preserve"> </v>
      </c>
      <c r="G277" s="144"/>
      <c r="H277" s="144"/>
      <c r="I277" s="144"/>
      <c r="J277" s="144"/>
      <c r="K277" s="144"/>
      <c r="L277" s="149"/>
      <c r="M277" s="144"/>
      <c r="N277" s="144"/>
      <c r="O277" s="144"/>
      <c r="P277" s="144"/>
      <c r="Q277" s="144"/>
      <c r="R277" s="171"/>
      <c r="S277" s="147">
        <f>NCA_Calculations!$P$289</f>
        <v>0</v>
      </c>
      <c r="T277" s="147">
        <f>NCA_Calculations!$Q$289</f>
        <v>0</v>
      </c>
      <c r="U277" s="144"/>
      <c r="V277" s="144"/>
      <c r="W277" s="149" t="str" cm="1">
        <f t="array" ref="W277">_xlfn.IFNA(
_xlfn.IFS(
ISBLANK($U277),"Missing space use.",
AND('Establishment details'!$C$14="Secondary",$V277="Classbase"),"Invalid Status type",
AND(OR( $V277="Classbase", $V277="Teaching", $V277="Early years",$V277="SEND resourced"), NOT(ISBLANK($M277))),"Space with status type and unusable type.",
AND($V277= "Classbase",'Establishment details'!$C$22&gt;=10), "Classbase status is only valid in schools with a primary element.",
AND($I277= "Large",$N277 &gt; 3.5), "Large rooms with less than 3.5m height.",
AND(OR($V277="Light practical (science)",$V277="Light practical (science)",$V277="Heavy practical (workshops)", $V277="Heavy practical (clean)"), OR($O277=0,ISBLANK($O277))),"Missing sinks count for light and heavy practical spaces.",
AND($M277 = "Other",ISBLANK($R277)), "Invalid unusable type / missing note for other unusable type."
),
" ")</f>
        <v>Missing space use.</v>
      </c>
    </row>
    <row r="278" spans="2:23" ht="15.75" x14ac:dyDescent="0.25">
      <c r="B278" s="143"/>
      <c r="C278" s="144"/>
      <c r="D278" s="144"/>
      <c r="E278" s="144"/>
      <c r="F278" s="147" t="str" cm="1">
        <f t="array" ref="F278">_xlfn.IFNA(CONCATENATE(_xlfn.IFS($D278="Mezzanine",LEFT($D278,1), $D278="Ground Floor",LEFT($D278,1),$D278="Basment ",LEFT($D278,1), $D278="1st Floor", "0"&amp;LEFT($D278,1), $D278="2nd Floor", "0"&amp;LEFT($D278,1), $D278="3rd Floor", "0"&amp;LEFT($D278,1), $D278="4th Floor", "0"&amp;LEFT($D278,1), $D278="5th Floor", "0"&amp;LEFT($D278,1), $D278="6th Floor", "0"&amp;LEFT($D278,1),$D278="7th Floor", "0"&amp;LEFT($D278,1),$D278="8th Floor", "0"&amp;LEFT($D278,1),$D278="9th Floor", "0"&amp;LEFT($D278,1),$D278="10th Floor", LEFT($D278,2),$D278="11th Floor", LEFT($D278,2),$D278="12th Floor", LEFT($D278,2),$D278="13th Floor", LEFT($D278,2), $D278="Lower Ground", LEFT($D278)&amp;IF(ISNUMBER(FIND(" ",$D278)),MID($D278,FIND(" ",$D278)+1,1),"")&amp;IF(ISNUMBER(FIND(" ",$D278,FIND(" ",$D278)+1)),MID($D278,FIND(" ",$D278,FIND(" ",$D278)+1)+1,1),""),$D278="Upper Ground", LEFT($D278)&amp;IF(ISNUMBER(FIND(" ",$D278)),MID($D278,FIND(" ",$D278)+1,1),"")&amp;IF(ISNUMBER(FIND(" ",$D278,FIND(" ",$D278)+1)),MID($D278,FIND(" ",$D278,FIND(" ",$D278)+1)+1,1),"")),".0",$E278), " ")</f>
        <v xml:space="preserve"> </v>
      </c>
      <c r="G278" s="144"/>
      <c r="H278" s="144"/>
      <c r="I278" s="144"/>
      <c r="J278" s="144"/>
      <c r="K278" s="144"/>
      <c r="L278" s="149" t="str" cm="1">
        <f t="array" ref="L278">_xlfn.IFNA(
_xlfn.IFS(
AND($F278=" ",$G278=" ",$H278=" "),"Please update all three: Surveyor Room Reference, Establishment Room Reference and Establishment Room Name",
AND(OR($I278="General",$I278="Open plan/ semi-open general",$I278="Fitted",$I278="Light practical (science)",$I278="Light practical (other)",$I278="Heavy practical (workshops)",$I278="Heavy practical (clean)",$I278="Large",$I278="Storage"),$J278=0,$K278=0),"Please update Net Area or Non-net Area",
AND($B278&lt;&gt;"OUT",$J278=0,$I278&lt;&gt;"Non-net",$M278="85% Circulation"),"Net area not recorded for spaces with 85% circulation unusable type",
AND(OR($I278="General",$I278="Open plan/ semi-open general",$I278="Fitted",$I278="Light practical (science)",$I278="Light practical (other)",$I278="Heavy practical (workshops)",$I278="Heavy practical (clean)",$I278="Large",$I278="Storage"),OR($J278=0,ISBLANK($J278))),"Net area not recorded in net spaces",
AND(OR($I278="Non-net",$I278="Outdoor space"),$J278&gt;0),"Net Area Recorded in Non-net space",
AND($I278="General",$J278&gt;90),"This general space is over 90m2, please ensure that this space is entered as separate spaces if it usually used as separate spaces",
AND($I278="Open plan/ semi-open general",$J278&lt;27),"Open plan general space under 27m2",
AND(OR($K278=0,ISBLANK($K278)), $I278="Non-net"),"Non-net area not recorded in non-net space"
),
" ")</f>
        <v xml:space="preserve"> </v>
      </c>
      <c r="M278" s="144"/>
      <c r="N278" s="144"/>
      <c r="O278" s="144"/>
      <c r="P278" s="144"/>
      <c r="Q278" s="144"/>
      <c r="R278" s="171"/>
      <c r="S278" s="147">
        <f>NCA_Calculations!$P$290</f>
        <v>0</v>
      </c>
      <c r="T278" s="147">
        <f>NCA_Calculations!$Q$290</f>
        <v>0</v>
      </c>
      <c r="U278" s="144"/>
      <c r="V278" s="144"/>
      <c r="W278" s="149" t="str" cm="1">
        <f t="array" ref="W278">_xlfn.IFNA(
_xlfn.IFS(
ISBLANK($U278),"Missing space use.",
AND('Establishment details'!$C$14="Secondary",$V278="Classbase"),"Invalid Status type",
AND(OR( $V278="Classbase", $V278="Teaching", $V278="Early years",$V278="SEND resourced"), NOT(ISBLANK($M278))),"Space with status type and unusable type.",
AND($V278= "Classbase",'Establishment details'!$C$22&gt;=10), "Classbase status is only valid in schools with a primary element.",
AND($I278= "Large",$N278 &gt; 3.5), "Large rooms with less than 3.5m height.",
AND(OR($V278="Light practical (science)",$V278="Light practical (science)",$V278="Heavy practical (workshops)", $V278="Heavy practical (clean)"), OR($O278=0,ISBLANK($O278))),"Missing sinks count for light and heavy practical spaces.",
AND($M278 = "Other",ISBLANK($R278)), "Invalid unusable type / missing note for other unusable type."
),
" ")</f>
        <v>Missing space use.</v>
      </c>
    </row>
    <row r="279" spans="2:23" ht="15.75" x14ac:dyDescent="0.25">
      <c r="B279" s="143"/>
      <c r="C279" s="144"/>
      <c r="D279" s="144"/>
      <c r="E279" s="144"/>
      <c r="F279" s="147" t="str" cm="1">
        <f t="array" ref="F279">_xlfn.IFNA(CONCATENATE(_xlfn.IFS($D279="Mezzanine",LEFT($D279,1), $D279="Ground Floor",LEFT($D279,1),$D279="Basment ",LEFT($D279,1), $D279="1st Floor", "0"&amp;LEFT($D279,1), $D279="2nd Floor", "0"&amp;LEFT($D279,1), $D279="3rd Floor", "0"&amp;LEFT($D279,1), $D279="4th Floor", "0"&amp;LEFT($D279,1), $D279="5th Floor", "0"&amp;LEFT($D279,1), $D279="6th Floor", "0"&amp;LEFT($D279,1),$D279="7th Floor", "0"&amp;LEFT($D279,1),$D279="8th Floor", "0"&amp;LEFT($D279,1),$D279="9th Floor", "0"&amp;LEFT($D279,1),$D279="10th Floor", LEFT($D279,2),$D279="11th Floor", LEFT($D279,2),$D279="12th Floor", LEFT($D279,2),$D279="13th Floor", LEFT($D279,2), $D279="Lower Ground", LEFT($D279)&amp;IF(ISNUMBER(FIND(" ",$D279)),MID($D279,FIND(" ",$D279)+1,1),"")&amp;IF(ISNUMBER(FIND(" ",$D279,FIND(" ",$D279)+1)),MID($D279,FIND(" ",$D279,FIND(" ",$D279)+1)+1,1),""),$D279="Upper Ground", LEFT($D279)&amp;IF(ISNUMBER(FIND(" ",$D279)),MID($D279,FIND(" ",$D279)+1,1),"")&amp;IF(ISNUMBER(FIND(" ",$D279,FIND(" ",$D279)+1)),MID($D279,FIND(" ",$D279,FIND(" ",$D279)+1)+1,1),"")),".0",$E279), " ")</f>
        <v xml:space="preserve"> </v>
      </c>
      <c r="G279" s="144"/>
      <c r="H279" s="144"/>
      <c r="I279" s="144"/>
      <c r="J279" s="144"/>
      <c r="K279" s="144"/>
      <c r="L279" s="149" t="str" cm="1">
        <f t="array" ref="L279">_xlfn.IFNA(
_xlfn.IFS(
AND($F279=" ",$G279=" ",$H279=" "),"Please update all three: Surveyor Room Reference, Establishment Room Reference and Establishment Room Name",
AND(OR($I279="General",$I279="Open plan/ semi-open general",$I279="Fitted",$I279="Light practical (science)",$I279="Light practical (other)",$I279="Heavy practical (workshops)",$I279="Heavy practical (clean)",$I279="Large",$I279="Storage"),$J279=0,$K279=0),"Please update Net Area or Non-net Area",
AND($B279&lt;&gt;"OUT",$J279=0,$I279&lt;&gt;"Non-net",$M279="85% Circulation"),"Net area not recorded for spaces with 85% circulation unusable type",
AND(OR($I279="General",$I279="Open plan/ semi-open general",$I279="Fitted",$I279="Light practical (science)",$I279="Light practical (other)",$I279="Heavy practical (workshops)",$I279="Heavy practical (clean)",$I279="Large",$I279="Storage"),OR($J279=0,ISBLANK($J279))),"Net area not recorded in net spaces",
AND(OR($I279="Non-net",$I279="Outdoor space"),$J279&gt;0),"Net Area Recorded in Non-net space",
AND($I279="General",$J279&gt;90),"This general space is over 90m2, please ensure that this space is entered as separate spaces if it usually used as separate spaces",
AND($I279="Open plan/ semi-open general",$J279&lt;27),"Open plan general space under 27m2",
AND(OR($K279=0,ISBLANK($K279)), $I279="Non-net"),"Non-net area not recorded in non-net space"
),
" ")</f>
        <v xml:space="preserve"> </v>
      </c>
      <c r="M279" s="144"/>
      <c r="N279" s="144"/>
      <c r="O279" s="144"/>
      <c r="P279" s="144"/>
      <c r="Q279" s="144"/>
      <c r="R279" s="171"/>
      <c r="S279" s="147">
        <f>NCA_Calculations!$P$291</f>
        <v>0</v>
      </c>
      <c r="T279" s="147">
        <f>NCA_Calculations!$Q$291</f>
        <v>0</v>
      </c>
      <c r="U279" s="144"/>
      <c r="V279" s="144"/>
      <c r="W279" s="149" t="str" cm="1">
        <f t="array" ref="W279">_xlfn.IFNA(
_xlfn.IFS(
ISBLANK($U279),"Missing space use.",
AND('Establishment details'!$C$14="Secondary",$V279="Classbase"),"Invalid Status type",
AND(OR( $V279="Classbase", $V279="Teaching", $V279="Early years",$V279="SEND resourced"), NOT(ISBLANK($M279))),"Space with status type and unusable type.",
AND($V279= "Classbase",'Establishment details'!$C$22&gt;=10), "Classbase status is only valid in schools with a primary element.",
AND($I279= "Large",$N279 &gt; 3.5), "Large rooms with less than 3.5m height.",
AND(OR($V279="Light practical (science)",$V279="Light practical (science)",$V279="Heavy practical (workshops)", $V279="Heavy practical (clean)"), OR($O279=0,ISBLANK($O279))),"Missing sinks count for light and heavy practical spaces.",
AND($M279 = "Other",ISBLANK($R279)), "Invalid unusable type / missing note for other unusable type."
),
" ")</f>
        <v>Missing space use.</v>
      </c>
    </row>
    <row r="280" spans="2:23" ht="15.75" x14ac:dyDescent="0.25">
      <c r="B280" s="143"/>
      <c r="C280" s="144"/>
      <c r="D280" s="144"/>
      <c r="E280" s="144"/>
      <c r="F280" s="147" t="str" cm="1">
        <f t="array" ref="F280">_xlfn.IFNA(CONCATENATE(_xlfn.IFS($D280="Mezzanine",LEFT($D280,1), $D280="Ground Floor",LEFT($D280,1),$D280="Basment ",LEFT($D280,1), $D280="1st Floor", "0"&amp;LEFT($D280,1), $D280="2nd Floor", "0"&amp;LEFT($D280,1), $D280="3rd Floor", "0"&amp;LEFT($D280,1), $D280="4th Floor", "0"&amp;LEFT($D280,1), $D280="5th Floor", "0"&amp;LEFT($D280,1), $D280="6th Floor", "0"&amp;LEFT($D280,1),$D280="7th Floor", "0"&amp;LEFT($D280,1),$D280="8th Floor", "0"&amp;LEFT($D280,1),$D280="9th Floor", "0"&amp;LEFT($D280,1),$D280="10th Floor", LEFT($D280,2),$D280="11th Floor", LEFT($D280,2),$D280="12th Floor", LEFT($D280,2),$D280="13th Floor", LEFT($D280,2), $D280="Lower Ground", LEFT($D280)&amp;IF(ISNUMBER(FIND(" ",$D280)),MID($D280,FIND(" ",$D280)+1,1),"")&amp;IF(ISNUMBER(FIND(" ",$D280,FIND(" ",$D280)+1)),MID($D280,FIND(" ",$D280,FIND(" ",$D280)+1)+1,1),""),$D280="Upper Ground", LEFT($D280)&amp;IF(ISNUMBER(FIND(" ",$D280)),MID($D280,FIND(" ",$D280)+1,1),"")&amp;IF(ISNUMBER(FIND(" ",$D280,FIND(" ",$D280)+1)),MID($D280,FIND(" ",$D280,FIND(" ",$D280)+1)+1,1),"")),".0",$E280), " ")</f>
        <v xml:space="preserve"> </v>
      </c>
      <c r="G280" s="144"/>
      <c r="H280" s="144"/>
      <c r="I280" s="144"/>
      <c r="J280" s="144"/>
      <c r="K280" s="144"/>
      <c r="L280" s="149" t="str" cm="1">
        <f t="array" ref="L280">_xlfn.IFNA(
_xlfn.IFS(
AND($F280=" ",$G280=" ",$H280=" "),"Please update all three: Surveyor Room Reference, Establishment Room Reference and Establishment Room Name",
AND(OR($I280="General",$I280="Open plan/ semi-open general",$I280="Fitted",$I280="Light practical (science)",$I280="Light practical (other)",$I280="Heavy practical (workshops)",$I280="Heavy practical (clean)",$I280="Large",$I280="Storage"),$J280=0,$K280=0),"Please update Net Area or Non-net Area",
AND($B280&lt;&gt;"OUT",$J280=0,$I280&lt;&gt;"Non-net",$M280="85% Circulation"),"Net area not recorded for spaces with 85% circulation unusable type",
AND(OR($I280="General",$I280="Open plan/ semi-open general",$I280="Fitted",$I280="Light practical (science)",$I280="Light practical (other)",$I280="Heavy practical (workshops)",$I280="Heavy practical (clean)",$I280="Large",$I280="Storage"),OR($J280=0,ISBLANK($J280))),"Net area not recorded in net spaces",
AND(OR($I280="Non-net",$I280="Outdoor space"),$J280&gt;0),"Net Area Recorded in Non-net space",
AND($I280="General",$J280&gt;90),"This general space is over 90m2, please ensure that this space is entered as separate spaces if it usually used as separate spaces",
AND($I280="Open plan/ semi-open general",$J280&lt;27),"Open plan general space under 27m2",
AND(OR($K280=0,ISBLANK($K280)), $I280="Non-net"),"Non-net area not recorded in non-net space"
),
" ")</f>
        <v xml:space="preserve"> </v>
      </c>
      <c r="M280" s="144"/>
      <c r="N280" s="144"/>
      <c r="O280" s="144"/>
      <c r="P280" s="144"/>
      <c r="Q280" s="144"/>
      <c r="R280" s="171"/>
      <c r="S280" s="147">
        <f>NCA_Calculations!$P$292</f>
        <v>0</v>
      </c>
      <c r="T280" s="147">
        <f>NCA_Calculations!$Q$292</f>
        <v>0</v>
      </c>
      <c r="U280" s="144"/>
      <c r="V280" s="144"/>
      <c r="W280" s="149" t="str" cm="1">
        <f t="array" ref="W280">_xlfn.IFNA(
_xlfn.IFS(
ISBLANK($U280),"Missing space use.",
AND('Establishment details'!$C$14="Secondary",$V280="Classbase"),"Invalid Status type",
AND(OR( $V280="Classbase", $V280="Teaching", $V280="Early years",$V280="SEND resourced"), NOT(ISBLANK($M280))),"Space with status type and unusable type.",
AND($V280= "Classbase",'Establishment details'!$C$22&gt;=10), "Classbase status is only valid in schools with a primary element.",
AND($I280= "Large",$N280 &gt; 3.5), "Large rooms with less than 3.5m height.",
AND(OR($V280="Light practical (science)",$V280="Light practical (science)",$V280="Heavy practical (workshops)", $V280="Heavy practical (clean)"), OR($O280=0,ISBLANK($O280))),"Missing sinks count for light and heavy practical spaces.",
AND($M280 = "Other",ISBLANK($R280)), "Invalid unusable type / missing note for other unusable type."
),
" ")</f>
        <v>Missing space use.</v>
      </c>
    </row>
    <row r="281" spans="2:23" ht="15.75" x14ac:dyDescent="0.25">
      <c r="B281" s="143"/>
      <c r="C281" s="144"/>
      <c r="D281" s="144"/>
      <c r="E281" s="144"/>
      <c r="F281" s="147" t="str" cm="1">
        <f t="array" ref="F281">_xlfn.IFNA(CONCATENATE(_xlfn.IFS($D281="Mezzanine",LEFT($D281,1), $D281="Ground Floor",LEFT($D281,1),$D281="Basment ",LEFT($D281,1), $D281="1st Floor", "0"&amp;LEFT($D281,1), $D281="2nd Floor", "0"&amp;LEFT($D281,1), $D281="3rd Floor", "0"&amp;LEFT($D281,1), $D281="4th Floor", "0"&amp;LEFT($D281,1), $D281="5th Floor", "0"&amp;LEFT($D281,1), $D281="6th Floor", "0"&amp;LEFT($D281,1),$D281="7th Floor", "0"&amp;LEFT($D281,1),$D281="8th Floor", "0"&amp;LEFT($D281,1),$D281="9th Floor", "0"&amp;LEFT($D281,1),$D281="10th Floor", LEFT($D281,2),$D281="11th Floor", LEFT($D281,2),$D281="12th Floor", LEFT($D281,2),$D281="13th Floor", LEFT($D281,2), $D281="Lower Ground", LEFT($D281)&amp;IF(ISNUMBER(FIND(" ",$D281)),MID($D281,FIND(" ",$D281)+1,1),"")&amp;IF(ISNUMBER(FIND(" ",$D281,FIND(" ",$D281)+1)),MID($D281,FIND(" ",$D281,FIND(" ",$D281)+1)+1,1),""),$D281="Upper Ground", LEFT($D281)&amp;IF(ISNUMBER(FIND(" ",$D281)),MID($D281,FIND(" ",$D281)+1,1),"")&amp;IF(ISNUMBER(FIND(" ",$D281,FIND(" ",$D281)+1)),MID($D281,FIND(" ",$D281,FIND(" ",$D281)+1)+1,1),"")),".0",$E281), " ")</f>
        <v xml:space="preserve"> </v>
      </c>
      <c r="G281" s="144"/>
      <c r="H281" s="144"/>
      <c r="I281" s="144"/>
      <c r="J281" s="144"/>
      <c r="K281" s="144"/>
      <c r="L281" s="149" t="str" cm="1">
        <f t="array" ref="L281">_xlfn.IFNA(
_xlfn.IFS(
AND($F281=" ",$G281=" ",$H281=" "),"Please update all three: Surveyor Room Reference, Establishment Room Reference and Establishment Room Name",
AND(OR($I281="General",$I281="Open plan/ semi-open general",$I281="Fitted",$I281="Light practical (science)",$I281="Light practical (other)",$I281="Heavy practical (workshops)",$I281="Heavy practical (clean)",$I281="Large",$I281="Storage"),$J281=0,$K281=0),"Please update Net Area or Non-net Area",
AND($B281&lt;&gt;"OUT",$J281=0,$I281&lt;&gt;"Non-net",$M281="85% Circulation"),"Net area not recorded for spaces with 85% circulation unusable type",
AND(OR($I281="General",$I281="Open plan/ semi-open general",$I281="Fitted",$I281="Light practical (science)",$I281="Light practical (other)",$I281="Heavy practical (workshops)",$I281="Heavy practical (clean)",$I281="Large",$I281="Storage"),OR($J281=0,ISBLANK($J281))),"Net area not recorded in net spaces",
AND(OR($I281="Non-net",$I281="Outdoor space"),$J281&gt;0),"Net Area Recorded in Non-net space",
AND($I281="General",$J281&gt;90),"This general space is over 90m2, please ensure that this space is entered as separate spaces if it usually used as separate spaces",
AND($I281="Open plan/ semi-open general",$J281&lt;27),"Open plan general space under 27m2",
AND(OR($K281=0,ISBLANK($K281)), $I281="Non-net"),"Non-net area not recorded in non-net space"
),
" ")</f>
        <v xml:space="preserve"> </v>
      </c>
      <c r="M281" s="144"/>
      <c r="N281" s="144"/>
      <c r="O281" s="144"/>
      <c r="P281" s="144"/>
      <c r="Q281" s="144"/>
      <c r="R281" s="171"/>
      <c r="S281" s="147">
        <f>NCA_Calculations!$P$293</f>
        <v>0</v>
      </c>
      <c r="T281" s="147">
        <f>NCA_Calculations!$Q$293</f>
        <v>0</v>
      </c>
      <c r="U281" s="144"/>
      <c r="V281" s="144"/>
      <c r="W281" s="149" t="str" cm="1">
        <f t="array" ref="W281">_xlfn.IFNA(
_xlfn.IFS(
ISBLANK($U281),"Missing space use.",
AND('Establishment details'!$C$14="Secondary",$V281="Classbase"),"Invalid Status type",
AND(OR( $V281="Classbase", $V281="Teaching", $V281="Early years",$V281="SEND resourced"), NOT(ISBLANK($M281))),"Space with status type and unusable type.",
AND($V281= "Classbase",'Establishment details'!$C$22&gt;=10), "Classbase status is only valid in schools with a primary element.",
AND($I281= "Large",$N281 &gt; 3.5), "Large rooms with less than 3.5m height.",
AND(OR($V281="Light practical (science)",$V281="Light practical (science)",$V281="Heavy practical (workshops)", $V281="Heavy practical (clean)"), OR($O281=0,ISBLANK($O281))),"Missing sinks count for light and heavy practical spaces.",
AND($M281 = "Other",ISBLANK($R281)), "Invalid unusable type / missing note for other unusable type."
),
" ")</f>
        <v>Missing space use.</v>
      </c>
    </row>
    <row r="282" spans="2:23" ht="15.75" x14ac:dyDescent="0.25">
      <c r="B282" s="143"/>
      <c r="C282" s="144"/>
      <c r="D282" s="144"/>
      <c r="E282" s="144"/>
      <c r="F282" s="147" t="str" cm="1">
        <f t="array" ref="F282">_xlfn.IFNA(CONCATENATE(_xlfn.IFS($D282="Mezzanine",LEFT($D282,1), $D282="Ground Floor",LEFT($D282,1),$D282="Basment ",LEFT($D282,1), $D282="1st Floor", "0"&amp;LEFT($D282,1), $D282="2nd Floor", "0"&amp;LEFT($D282,1), $D282="3rd Floor", "0"&amp;LEFT($D282,1), $D282="4th Floor", "0"&amp;LEFT($D282,1), $D282="5th Floor", "0"&amp;LEFT($D282,1), $D282="6th Floor", "0"&amp;LEFT($D282,1),$D282="7th Floor", "0"&amp;LEFT($D282,1),$D282="8th Floor", "0"&amp;LEFT($D282,1),$D282="9th Floor", "0"&amp;LEFT($D282,1),$D282="10th Floor", LEFT($D282,2),$D282="11th Floor", LEFT($D282,2),$D282="12th Floor", LEFT($D282,2),$D282="13th Floor", LEFT($D282,2), $D282="Lower Ground", LEFT($D282)&amp;IF(ISNUMBER(FIND(" ",$D282)),MID($D282,FIND(" ",$D282)+1,1),"")&amp;IF(ISNUMBER(FIND(" ",$D282,FIND(" ",$D282)+1)),MID($D282,FIND(" ",$D282,FIND(" ",$D282)+1)+1,1),""),$D282="Upper Ground", LEFT($D282)&amp;IF(ISNUMBER(FIND(" ",$D282)),MID($D282,FIND(" ",$D282)+1,1),"")&amp;IF(ISNUMBER(FIND(" ",$D282,FIND(" ",$D282)+1)),MID($D282,FIND(" ",$D282,FIND(" ",$D282)+1)+1,1),"")),".0",$E282), " ")</f>
        <v xml:space="preserve"> </v>
      </c>
      <c r="G282" s="144"/>
      <c r="H282" s="144"/>
      <c r="I282" s="144"/>
      <c r="J282" s="144"/>
      <c r="K282" s="144"/>
      <c r="L282" s="149" t="str" cm="1">
        <f t="array" ref="L282">_xlfn.IFNA(
_xlfn.IFS(
AND($F282=" ",$G282=" ",$H282=" "),"Please update all three: Surveyor Room Reference, Establishment Room Reference and Establishment Room Name",
AND(OR($I282="General",$I282="Open plan/ semi-open general",$I282="Fitted",$I282="Light practical (science)",$I282="Light practical (other)",$I282="Heavy practical (workshops)",$I282="Heavy practical (clean)",$I282="Large",$I282="Storage"),$J282=0,$K282=0),"Please update Net Area or Non-net Area",
AND($B282&lt;&gt;"OUT",$J282=0,$I282&lt;&gt;"Non-net",$M282="85% Circulation"),"Net area not recorded for spaces with 85% circulation unusable type",
AND(OR($I282="General",$I282="Open plan/ semi-open general",$I282="Fitted",$I282="Light practical (science)",$I282="Light practical (other)",$I282="Heavy practical (workshops)",$I282="Heavy practical (clean)",$I282="Large",$I282="Storage"),OR($J282=0,ISBLANK($J282))),"Net area not recorded in net spaces",
AND(OR($I282="Non-net",$I282="Outdoor space"),$J282&gt;0),"Net Area Recorded in Non-net space",
AND($I282="General",$J282&gt;90),"This general space is over 90m2, please ensure that this space is entered as separate spaces if it usually used as separate spaces",
AND($I282="Open plan/ semi-open general",$J282&lt;27),"Open plan general space under 27m2",
AND(OR($K282=0,ISBLANK($K282)), $I282="Non-net"),"Non-net area not recorded in non-net space"
),
" ")</f>
        <v xml:space="preserve"> </v>
      </c>
      <c r="M282" s="144"/>
      <c r="N282" s="144"/>
      <c r="O282" s="144"/>
      <c r="P282" s="144"/>
      <c r="Q282" s="144"/>
      <c r="R282" s="171"/>
      <c r="S282" s="147">
        <f>NCA_Calculations!$P$294</f>
        <v>0</v>
      </c>
      <c r="T282" s="147">
        <f>NCA_Calculations!$Q$294</f>
        <v>0</v>
      </c>
      <c r="U282" s="144"/>
      <c r="V282" s="144"/>
      <c r="W282" s="149" t="str" cm="1">
        <f t="array" ref="W282">_xlfn.IFNA(
_xlfn.IFS(
ISBLANK($U282),"Missing space use.",
AND('Establishment details'!$C$14="Secondary",$V282="Classbase"),"Invalid Status type",
AND(OR( $V282="Classbase", $V282="Teaching", $V282="Early years",$V282="SEND resourced"), NOT(ISBLANK($M282))),"Space with status type and unusable type.",
AND($V282= "Classbase",'Establishment details'!$C$22&gt;=10), "Classbase status is only valid in schools with a primary element.",
AND($I282= "Large",$N282 &gt; 3.5), "Large rooms with less than 3.5m height.",
AND(OR($V282="Light practical (science)",$V282="Light practical (science)",$V282="Heavy practical (workshops)", $V282="Heavy practical (clean)"), OR($O282=0,ISBLANK($O282))),"Missing sinks count for light and heavy practical spaces.",
AND($M282 = "Other",ISBLANK($R282)), "Invalid unusable type / missing note for other unusable type."
),
" ")</f>
        <v>Missing space use.</v>
      </c>
    </row>
    <row r="283" spans="2:23" ht="15.75" x14ac:dyDescent="0.25">
      <c r="B283" s="143"/>
      <c r="C283" s="144"/>
      <c r="D283" s="144"/>
      <c r="E283" s="144"/>
      <c r="F283" s="147" t="str" cm="1">
        <f t="array" ref="F283">_xlfn.IFNA(CONCATENATE(_xlfn.IFS($D283="Mezzanine",LEFT($D283,1), $D283="Ground Floor",LEFT($D283,1),$D283="Basment ",LEFT($D283,1), $D283="1st Floor", "0"&amp;LEFT($D283,1), $D283="2nd Floor", "0"&amp;LEFT($D283,1), $D283="3rd Floor", "0"&amp;LEFT($D283,1), $D283="4th Floor", "0"&amp;LEFT($D283,1), $D283="5th Floor", "0"&amp;LEFT($D283,1), $D283="6th Floor", "0"&amp;LEFT($D283,1),$D283="7th Floor", "0"&amp;LEFT($D283,1),$D283="8th Floor", "0"&amp;LEFT($D283,1),$D283="9th Floor", "0"&amp;LEFT($D283,1),$D283="10th Floor", LEFT($D283,2),$D283="11th Floor", LEFT($D283,2),$D283="12th Floor", LEFT($D283,2),$D283="13th Floor", LEFT($D283,2), $D283="Lower Ground", LEFT($D283)&amp;IF(ISNUMBER(FIND(" ",$D283)),MID($D283,FIND(" ",$D283)+1,1),"")&amp;IF(ISNUMBER(FIND(" ",$D283,FIND(" ",$D283)+1)),MID($D283,FIND(" ",$D283,FIND(" ",$D283)+1)+1,1),""),$D283="Upper Ground", LEFT($D283)&amp;IF(ISNUMBER(FIND(" ",$D283)),MID($D283,FIND(" ",$D283)+1,1),"")&amp;IF(ISNUMBER(FIND(" ",$D283,FIND(" ",$D283)+1)),MID($D283,FIND(" ",$D283,FIND(" ",$D283)+1)+1,1),"")),".0",$E283), " ")</f>
        <v xml:space="preserve"> </v>
      </c>
      <c r="G283" s="144"/>
      <c r="H283" s="144"/>
      <c r="I283" s="144"/>
      <c r="J283" s="144"/>
      <c r="K283" s="144"/>
      <c r="L283" s="149" t="str" cm="1">
        <f t="array" ref="L283">_xlfn.IFNA(
_xlfn.IFS(
AND($F283=" ",$G283=" ",$H283=" "),"Please update all three: Surveyor Room Reference, Establishment Room Reference and Establishment Room Name",
AND(OR($I283="General",$I283="Open plan/ semi-open general",$I283="Fitted",$I283="Light practical (science)",$I283="Light practical (other)",$I283="Heavy practical (workshops)",$I283="Heavy practical (clean)",$I283="Large",$I283="Storage"),$J283=0,$K283=0),"Please update Net Area or Non-net Area",
AND($B283&lt;&gt;"OUT",$J283=0,$I283&lt;&gt;"Non-net",$M283="85% Circulation"),"Net area not recorded for spaces with 85% circulation unusable type",
AND(OR($I283="General",$I283="Open plan/ semi-open general",$I283="Fitted",$I283="Light practical (science)",$I283="Light practical (other)",$I283="Heavy practical (workshops)",$I283="Heavy practical (clean)",$I283="Large",$I283="Storage"),OR($J283=0,ISBLANK($J283))),"Net area not recorded in net spaces",
AND(OR($I283="Non-net",$I283="Outdoor space"),$J283&gt;0),"Net Area Recorded in Non-net space",
AND($I283="General",$J283&gt;90),"This general space is over 90m2, please ensure that this space is entered as separate spaces if it usually used as separate spaces",
AND($I283="Open plan/ semi-open general",$J283&lt;27),"Open plan general space under 27m2",
AND(OR($K283=0,ISBLANK($K283)), $I283="Non-net"),"Non-net area not recorded in non-net space"
),
" ")</f>
        <v xml:space="preserve"> </v>
      </c>
      <c r="M283" s="144"/>
      <c r="N283" s="144"/>
      <c r="O283" s="144"/>
      <c r="P283" s="144"/>
      <c r="Q283" s="144"/>
      <c r="R283" s="171"/>
      <c r="S283" s="147">
        <f>NCA_Calculations!$P$295</f>
        <v>0</v>
      </c>
      <c r="T283" s="147">
        <f>NCA_Calculations!$Q$295</f>
        <v>0</v>
      </c>
      <c r="U283" s="144"/>
      <c r="V283" s="144"/>
      <c r="W283" s="149" t="str" cm="1">
        <f t="array" ref="W283">_xlfn.IFNA(
_xlfn.IFS(
ISBLANK($U283),"Missing space use.",
AND('Establishment details'!$C$14="Secondary",$V283="Classbase"),"Invalid Status type",
AND(OR( $V283="Classbase", $V283="Teaching", $V283="Early years",$V283="SEND resourced"), NOT(ISBLANK($M283))),"Space with status type and unusable type.",
AND($V283= "Classbase",'Establishment details'!$C$22&gt;=10), "Classbase status is only valid in schools with a primary element.",
AND($I283= "Large",$N283 &gt; 3.5), "Large rooms with less than 3.5m height.",
AND(OR($V283="Light practical (science)",$V283="Light practical (science)",$V283="Heavy practical (workshops)", $V283="Heavy practical (clean)"), OR($O283=0,ISBLANK($O283))),"Missing sinks count for light and heavy practical spaces.",
AND($M283 = "Other",ISBLANK($R283)), "Invalid unusable type / missing note for other unusable type."
),
" ")</f>
        <v>Missing space use.</v>
      </c>
    </row>
    <row r="284" spans="2:23" ht="15.75" x14ac:dyDescent="0.25">
      <c r="B284" s="143"/>
      <c r="C284" s="144"/>
      <c r="D284" s="144"/>
      <c r="E284" s="144"/>
      <c r="F284" s="147" t="str" cm="1">
        <f t="array" ref="F284">_xlfn.IFNA(CONCATENATE(_xlfn.IFS($D284="Mezzanine",LEFT($D284,1), $D284="Ground Floor",LEFT($D284,1),$D284="Basment ",LEFT($D284,1), $D284="1st Floor", "0"&amp;LEFT($D284,1), $D284="2nd Floor", "0"&amp;LEFT($D284,1), $D284="3rd Floor", "0"&amp;LEFT($D284,1), $D284="4th Floor", "0"&amp;LEFT($D284,1), $D284="5th Floor", "0"&amp;LEFT($D284,1), $D284="6th Floor", "0"&amp;LEFT($D284,1),$D284="7th Floor", "0"&amp;LEFT($D284,1),$D284="8th Floor", "0"&amp;LEFT($D284,1),$D284="9th Floor", "0"&amp;LEFT($D284,1),$D284="10th Floor", LEFT($D284,2),$D284="11th Floor", LEFT($D284,2),$D284="12th Floor", LEFT($D284,2),$D284="13th Floor", LEFT($D284,2), $D284="Lower Ground", LEFT($D284)&amp;IF(ISNUMBER(FIND(" ",$D284)),MID($D284,FIND(" ",$D284)+1,1),"")&amp;IF(ISNUMBER(FIND(" ",$D284,FIND(" ",$D284)+1)),MID($D284,FIND(" ",$D284,FIND(" ",$D284)+1)+1,1),""),$D284="Upper Ground", LEFT($D284)&amp;IF(ISNUMBER(FIND(" ",$D284)),MID($D284,FIND(" ",$D284)+1,1),"")&amp;IF(ISNUMBER(FIND(" ",$D284,FIND(" ",$D284)+1)),MID($D284,FIND(" ",$D284,FIND(" ",$D284)+1)+1,1),"")),".0",$E284), " ")</f>
        <v xml:space="preserve"> </v>
      </c>
      <c r="G284" s="144"/>
      <c r="H284" s="144"/>
      <c r="I284" s="144"/>
      <c r="J284" s="144"/>
      <c r="K284" s="144"/>
      <c r="L284" s="149" t="str" cm="1">
        <f t="array" ref="L284">_xlfn.IFNA(
_xlfn.IFS(
AND($F284=" ",$G284=" ",$H284=" "),"Please update all three: Surveyor Room Reference, Establishment Room Reference and Establishment Room Name",
AND(OR($I284="General",$I284="Open plan/ semi-open general",$I284="Fitted",$I284="Light practical (science)",$I284="Light practical (other)",$I284="Heavy practical (workshops)",$I284="Heavy practical (clean)",$I284="Large",$I284="Storage"),$J284=0,$K284=0),"Please update Net Area or Non-net Area",
AND($B284&lt;&gt;"OUT",$J284=0,$I284&lt;&gt;"Non-net",$M284="85% Circulation"),"Net area not recorded for spaces with 85% circulation unusable type",
AND(OR($I284="General",$I284="Open plan/ semi-open general",$I284="Fitted",$I284="Light practical (science)",$I284="Light practical (other)",$I284="Heavy practical (workshops)",$I284="Heavy practical (clean)",$I284="Large",$I284="Storage"),OR($J284=0,ISBLANK($J284))),"Net area not recorded in net spaces",
AND(OR($I284="Non-net",$I284="Outdoor space"),$J284&gt;0),"Net Area Recorded in Non-net space",
AND($I284="General",$J284&gt;90),"This general space is over 90m2, please ensure that this space is entered as separate spaces if it usually used as separate spaces",
AND($I284="Open plan/ semi-open general",$J284&lt;27),"Open plan general space under 27m2",
AND(OR($K284=0,ISBLANK($K284)), $I284="Non-net"),"Non-net area not recorded in non-net space"
),
" ")</f>
        <v xml:space="preserve"> </v>
      </c>
      <c r="M284" s="144"/>
      <c r="N284" s="144"/>
      <c r="O284" s="144"/>
      <c r="P284" s="144"/>
      <c r="Q284" s="144"/>
      <c r="R284" s="171"/>
      <c r="S284" s="147">
        <f>NCA_Calculations!$P$296</f>
        <v>0</v>
      </c>
      <c r="T284" s="147">
        <f>NCA_Calculations!$Q$296</f>
        <v>0</v>
      </c>
      <c r="U284" s="144"/>
      <c r="V284" s="144"/>
      <c r="W284" s="149" t="str" cm="1">
        <f t="array" ref="W284">_xlfn.IFNA(
_xlfn.IFS(
ISBLANK($U284),"Missing space use.",
AND('Establishment details'!$C$14="Secondary",$V284="Classbase"),"Invalid Status type",
AND(OR( $V284="Classbase", $V284="Teaching", $V284="Early years",$V284="SEND resourced"), NOT(ISBLANK($M284))),"Space with status type and unusable type.",
AND($V284= "Classbase",'Establishment details'!$C$22&gt;=10), "Classbase status is only valid in schools with a primary element.",
AND($I284= "Large",$N284 &gt; 3.5), "Large rooms with less than 3.5m height.",
AND(OR($V284="Light practical (science)",$V284="Light practical (science)",$V284="Heavy practical (workshops)", $V284="Heavy practical (clean)"), OR($O284=0,ISBLANK($O284))),"Missing sinks count for light and heavy practical spaces.",
AND($M284 = "Other",ISBLANK($R284)), "Invalid unusable type / missing note for other unusable type."
),
" ")</f>
        <v>Missing space use.</v>
      </c>
    </row>
    <row r="285" spans="2:23" ht="15.75" x14ac:dyDescent="0.25">
      <c r="B285" s="143"/>
      <c r="C285" s="144"/>
      <c r="D285" s="144"/>
      <c r="E285" s="144"/>
      <c r="F285" s="147" t="str" cm="1">
        <f t="array" ref="F285">_xlfn.IFNA(CONCATENATE(_xlfn.IFS($D285="Mezzanine",LEFT($D285,1), $D285="Ground Floor",LEFT($D285,1),$D285="Basment ",LEFT($D285,1), $D285="1st Floor", "0"&amp;LEFT($D285,1), $D285="2nd Floor", "0"&amp;LEFT($D285,1), $D285="3rd Floor", "0"&amp;LEFT($D285,1), $D285="4th Floor", "0"&amp;LEFT($D285,1), $D285="5th Floor", "0"&amp;LEFT($D285,1), $D285="6th Floor", "0"&amp;LEFT($D285,1),$D285="7th Floor", "0"&amp;LEFT($D285,1),$D285="8th Floor", "0"&amp;LEFT($D285,1),$D285="9th Floor", "0"&amp;LEFT($D285,1),$D285="10th Floor", LEFT($D285,2),$D285="11th Floor", LEFT($D285,2),$D285="12th Floor", LEFT($D285,2),$D285="13th Floor", LEFT($D285,2), $D285="Lower Ground", LEFT($D285)&amp;IF(ISNUMBER(FIND(" ",$D285)),MID($D285,FIND(" ",$D285)+1,1),"")&amp;IF(ISNUMBER(FIND(" ",$D285,FIND(" ",$D285)+1)),MID($D285,FIND(" ",$D285,FIND(" ",$D285)+1)+1,1),""),$D285="Upper Ground", LEFT($D285)&amp;IF(ISNUMBER(FIND(" ",$D285)),MID($D285,FIND(" ",$D285)+1,1),"")&amp;IF(ISNUMBER(FIND(" ",$D285,FIND(" ",$D285)+1)),MID($D285,FIND(" ",$D285,FIND(" ",$D285)+1)+1,1),"")),".0",$E285), " ")</f>
        <v xml:space="preserve"> </v>
      </c>
      <c r="G285" s="144"/>
      <c r="H285" s="144"/>
      <c r="I285" s="144"/>
      <c r="J285" s="144"/>
      <c r="K285" s="144"/>
      <c r="L285" s="149" t="str" cm="1">
        <f t="array" ref="L285">_xlfn.IFNA(
_xlfn.IFS(
AND($F285=" ",$G285=" ",$H285=" "),"Please update all three: Surveyor Room Reference, Establishment Room Reference and Establishment Room Name",
AND(OR($I285="General",$I285="Open plan/ semi-open general",$I285="Fitted",$I285="Light practical (science)",$I285="Light practical (other)",$I285="Heavy practical (workshops)",$I285="Heavy practical (clean)",$I285="Large",$I285="Storage"),$J285=0,$K285=0),"Please update Net Area or Non-net Area",
AND($B285&lt;&gt;"OUT",$J285=0,$I285&lt;&gt;"Non-net",$M285="85% Circulation"),"Net area not recorded for spaces with 85% circulation unusable type",
AND(OR($I285="General",$I285="Open plan/ semi-open general",$I285="Fitted",$I285="Light practical (science)",$I285="Light practical (other)",$I285="Heavy practical (workshops)",$I285="Heavy practical (clean)",$I285="Large",$I285="Storage"),OR($J285=0,ISBLANK($J285))),"Net area not recorded in net spaces",
AND(OR($I285="Non-net",$I285="Outdoor space"),$J285&gt;0),"Net Area Recorded in Non-net space",
AND($I285="General",$J285&gt;90),"This general space is over 90m2, please ensure that this space is entered as separate spaces if it usually used as separate spaces",
AND($I285="Open plan/ semi-open general",$J285&lt;27),"Open plan general space under 27m2",
AND(OR($K285=0,ISBLANK($K285)), $I285="Non-net"),"Non-net area not recorded in non-net space"
),
" ")</f>
        <v xml:space="preserve"> </v>
      </c>
      <c r="M285" s="144"/>
      <c r="N285" s="144"/>
      <c r="O285" s="144"/>
      <c r="P285" s="144"/>
      <c r="Q285" s="144"/>
      <c r="R285" s="171"/>
      <c r="S285" s="147">
        <f>NCA_Calculations!$P$297</f>
        <v>0</v>
      </c>
      <c r="T285" s="147">
        <f>NCA_Calculations!$Q$297</f>
        <v>0</v>
      </c>
      <c r="U285" s="144"/>
      <c r="V285" s="144"/>
      <c r="W285" s="149" t="str" cm="1">
        <f t="array" ref="W285">_xlfn.IFNA(
_xlfn.IFS(
ISBLANK($U285),"Missing space use.",
AND('Establishment details'!$C$14="Secondary",$V285="Classbase"),"Invalid Status type",
AND(OR( $V285="Classbase", $V285="Teaching", $V285="Early years",$V285="SEND resourced"), NOT(ISBLANK($M285))),"Space with status type and unusable type.",
AND($V285= "Classbase",'Establishment details'!$C$22&gt;=10), "Classbase status is only valid in schools with a primary element.",
AND($I285= "Large",$N285 &gt; 3.5), "Large rooms with less than 3.5m height.",
AND(OR($V285="Light practical (science)",$V285="Light practical (science)",$V285="Heavy practical (workshops)", $V285="Heavy practical (clean)"), OR($O285=0,ISBLANK($O285))),"Missing sinks count for light and heavy practical spaces.",
AND($M285 = "Other",ISBLANK($R285)), "Invalid unusable type / missing note for other unusable type."
),
" ")</f>
        <v>Missing space use.</v>
      </c>
    </row>
    <row r="286" spans="2:23" ht="15.75" x14ac:dyDescent="0.25">
      <c r="B286" s="143"/>
      <c r="C286" s="144"/>
      <c r="D286" s="144"/>
      <c r="E286" s="144"/>
      <c r="F286" s="147" t="str" cm="1">
        <f t="array" ref="F286">_xlfn.IFNA(CONCATENATE(_xlfn.IFS($D286="Mezzanine",LEFT($D286,1), $D286="Ground Floor",LEFT($D286,1),$D286="Basment ",LEFT($D286,1), $D286="1st Floor", "0"&amp;LEFT($D286,1), $D286="2nd Floor", "0"&amp;LEFT($D286,1), $D286="3rd Floor", "0"&amp;LEFT($D286,1), $D286="4th Floor", "0"&amp;LEFT($D286,1), $D286="5th Floor", "0"&amp;LEFT($D286,1), $D286="6th Floor", "0"&amp;LEFT($D286,1),$D286="7th Floor", "0"&amp;LEFT($D286,1),$D286="8th Floor", "0"&amp;LEFT($D286,1),$D286="9th Floor", "0"&amp;LEFT($D286,1),$D286="10th Floor", LEFT($D286,2),$D286="11th Floor", LEFT($D286,2),$D286="12th Floor", LEFT($D286,2),$D286="13th Floor", LEFT($D286,2), $D286="Lower Ground", LEFT($D286)&amp;IF(ISNUMBER(FIND(" ",$D286)),MID($D286,FIND(" ",$D286)+1,1),"")&amp;IF(ISNUMBER(FIND(" ",$D286,FIND(" ",$D286)+1)),MID($D286,FIND(" ",$D286,FIND(" ",$D286)+1)+1,1),""),$D286="Upper Ground", LEFT($D286)&amp;IF(ISNUMBER(FIND(" ",$D286)),MID($D286,FIND(" ",$D286)+1,1),"")&amp;IF(ISNUMBER(FIND(" ",$D286,FIND(" ",$D286)+1)),MID($D286,FIND(" ",$D286,FIND(" ",$D286)+1)+1,1),"")),".0",$E286), " ")</f>
        <v xml:space="preserve"> </v>
      </c>
      <c r="G286" s="144"/>
      <c r="H286" s="144"/>
      <c r="I286" s="144"/>
      <c r="J286" s="144"/>
      <c r="K286" s="144"/>
      <c r="L286" s="149" t="str" cm="1">
        <f t="array" ref="L286">_xlfn.IFNA(
_xlfn.IFS(
AND($F286=" ",$G286=" ",$H286=" "),"Please update all three: Surveyor Room Reference, Establishment Room Reference and Establishment Room Name",
AND(OR($I286="General",$I286="Open plan/ semi-open general",$I286="Fitted",$I286="Light practical (science)",$I286="Light practical (other)",$I286="Heavy practical (workshops)",$I286="Heavy practical (clean)",$I286="Large",$I286="Storage"),$J286=0,$K286=0),"Please update Net Area or Non-net Area",
AND($B286&lt;&gt;"OUT",$J286=0,$I286&lt;&gt;"Non-net",$M286="85% Circulation"),"Net area not recorded for spaces with 85% circulation unusable type",
AND(OR($I286="General",$I286="Open plan/ semi-open general",$I286="Fitted",$I286="Light practical (science)",$I286="Light practical (other)",$I286="Heavy practical (workshops)",$I286="Heavy practical (clean)",$I286="Large",$I286="Storage"),OR($J286=0,ISBLANK($J286))),"Net area not recorded in net spaces",
AND(OR($I286="Non-net",$I286="Outdoor space"),$J286&gt;0),"Net Area Recorded in Non-net space",
AND($I286="General",$J286&gt;90),"This general space is over 90m2, please ensure that this space is entered as separate spaces if it usually used as separate spaces",
AND($I286="Open plan/ semi-open general",$J286&lt;27),"Open plan general space under 27m2",
AND(OR($K286=0,ISBLANK($K286)), $I286="Non-net"),"Non-net area not recorded in non-net space"
),
" ")</f>
        <v xml:space="preserve"> </v>
      </c>
      <c r="M286" s="144"/>
      <c r="N286" s="144"/>
      <c r="O286" s="144"/>
      <c r="P286" s="144"/>
      <c r="Q286" s="144"/>
      <c r="R286" s="171"/>
      <c r="S286" s="147">
        <f>NCA_Calculations!$P$298</f>
        <v>0</v>
      </c>
      <c r="T286" s="147">
        <f>NCA_Calculations!$Q$298</f>
        <v>0</v>
      </c>
      <c r="U286" s="144"/>
      <c r="V286" s="144"/>
      <c r="W286" s="149" t="str" cm="1">
        <f t="array" ref="W286">_xlfn.IFNA(
_xlfn.IFS(
ISBLANK($U286),"Missing space use.",
AND('Establishment details'!$C$14="Secondary",$V286="Classbase"),"Invalid Status type",
AND(OR( $V286="Classbase", $V286="Teaching", $V286="Early years",$V286="SEND resourced"), NOT(ISBLANK($M286))),"Space with status type and unusable type.",
AND($V286= "Classbase",'Establishment details'!$C$22&gt;=10), "Classbase status is only valid in schools with a primary element.",
AND($I286= "Large",$N286 &gt; 3.5), "Large rooms with less than 3.5m height.",
AND(OR($V286="Light practical (science)",$V286="Light practical (science)",$V286="Heavy practical (workshops)", $V286="Heavy practical (clean)"), OR($O286=0,ISBLANK($O286))),"Missing sinks count for light and heavy practical spaces.",
AND($M286 = "Other",ISBLANK($R286)), "Invalid unusable type / missing note for other unusable type."
),
" ")</f>
        <v>Missing space use.</v>
      </c>
    </row>
    <row r="287" spans="2:23" ht="15.75" x14ac:dyDescent="0.25">
      <c r="B287" s="143"/>
      <c r="C287" s="144"/>
      <c r="D287" s="144"/>
      <c r="E287" s="144"/>
      <c r="F287" s="147" t="str" cm="1">
        <f t="array" ref="F287">_xlfn.IFNA(CONCATENATE(_xlfn.IFS($D287="Mezzanine",LEFT($D287,1), $D287="Ground Floor",LEFT($D287,1),$D287="Basment ",LEFT($D287,1), $D287="1st Floor", "0"&amp;LEFT($D287,1), $D287="2nd Floor", "0"&amp;LEFT($D287,1), $D287="3rd Floor", "0"&amp;LEFT($D287,1), $D287="4th Floor", "0"&amp;LEFT($D287,1), $D287="5th Floor", "0"&amp;LEFT($D287,1), $D287="6th Floor", "0"&amp;LEFT($D287,1),$D287="7th Floor", "0"&amp;LEFT($D287,1),$D287="8th Floor", "0"&amp;LEFT($D287,1),$D287="9th Floor", "0"&amp;LEFT($D287,1),$D287="10th Floor", LEFT($D287,2),$D287="11th Floor", LEFT($D287,2),$D287="12th Floor", LEFT($D287,2),$D287="13th Floor", LEFT($D287,2), $D287="Lower Ground", LEFT($D287)&amp;IF(ISNUMBER(FIND(" ",$D287)),MID($D287,FIND(" ",$D287)+1,1),"")&amp;IF(ISNUMBER(FIND(" ",$D287,FIND(" ",$D287)+1)),MID($D287,FIND(" ",$D287,FIND(" ",$D287)+1)+1,1),""),$D287="Upper Ground", LEFT($D287)&amp;IF(ISNUMBER(FIND(" ",$D287)),MID($D287,FIND(" ",$D287)+1,1),"")&amp;IF(ISNUMBER(FIND(" ",$D287,FIND(" ",$D287)+1)),MID($D287,FIND(" ",$D287,FIND(" ",$D287)+1)+1,1),"")),".0",$E287), " ")</f>
        <v xml:space="preserve"> </v>
      </c>
      <c r="G287" s="144"/>
      <c r="H287" s="144"/>
      <c r="I287" s="144"/>
      <c r="J287" s="144"/>
      <c r="K287" s="144"/>
      <c r="L287" s="149" t="str" cm="1">
        <f t="array" ref="L287">_xlfn.IFNA(
_xlfn.IFS(
AND($F287=" ",$G287=" ",$H287=" "),"Please update all three: Surveyor Room Reference, Establishment Room Reference and Establishment Room Name",
AND(OR($I287="General",$I287="Open plan/ semi-open general",$I287="Fitted",$I287="Light practical (science)",$I287="Light practical (other)",$I287="Heavy practical (workshops)",$I287="Heavy practical (clean)",$I287="Large",$I287="Storage"),$J287=0,$K287=0),"Please update Net Area or Non-net Area",
AND($B287&lt;&gt;"OUT",$J287=0,$I287&lt;&gt;"Non-net",$M287="85% Circulation"),"Net area not recorded for spaces with 85% circulation unusable type",
AND(OR($I287="General",$I287="Open plan/ semi-open general",$I287="Fitted",$I287="Light practical (science)",$I287="Light practical (other)",$I287="Heavy practical (workshops)",$I287="Heavy practical (clean)",$I287="Large",$I287="Storage"),OR($J287=0,ISBLANK($J287))),"Net area not recorded in net spaces",
AND(OR($I287="Non-net",$I287="Outdoor space"),$J287&gt;0),"Net Area Recorded in Non-net space",
AND($I287="General",$J287&gt;90),"This general space is over 90m2, please ensure that this space is entered as separate spaces if it usually used as separate spaces",
AND($I287="Open plan/ semi-open general",$J287&lt;27),"Open plan general space under 27m2",
AND(OR($K287=0,ISBLANK($K287)), $I287="Non-net"),"Non-net area not recorded in non-net space"
),
" ")</f>
        <v xml:space="preserve"> </v>
      </c>
      <c r="M287" s="144"/>
      <c r="N287" s="144"/>
      <c r="O287" s="144"/>
      <c r="P287" s="144"/>
      <c r="Q287" s="144"/>
      <c r="R287" s="171"/>
      <c r="S287" s="147">
        <f>NCA_Calculations!$P$299</f>
        <v>0</v>
      </c>
      <c r="T287" s="147">
        <f>NCA_Calculations!$Q$299</f>
        <v>0</v>
      </c>
      <c r="U287" s="144"/>
      <c r="V287" s="144"/>
      <c r="W287" s="149" t="str" cm="1">
        <f t="array" ref="W287">_xlfn.IFNA(
_xlfn.IFS(
ISBLANK($U287),"Missing space use.",
AND('Establishment details'!$C$14="Secondary",$V287="Classbase"),"Invalid Status type",
AND(OR( $V287="Classbase", $V287="Teaching", $V287="Early years",$V287="SEND resourced"), NOT(ISBLANK($M287))),"Space with status type and unusable type.",
AND($V287= "Classbase",'Establishment details'!$C$22&gt;=10), "Classbase status is only valid in schools with a primary element.",
AND($I287= "Large",$N287 &gt; 3.5), "Large rooms with less than 3.5m height.",
AND(OR($V287="Light practical (science)",$V287="Light practical (science)",$V287="Heavy practical (workshops)", $V287="Heavy practical (clean)"), OR($O287=0,ISBLANK($O287))),"Missing sinks count for light and heavy practical spaces.",
AND($M287 = "Other",ISBLANK($R287)), "Invalid unusable type / missing note for other unusable type."
),
" ")</f>
        <v>Missing space use.</v>
      </c>
    </row>
    <row r="288" spans="2:23" ht="15.75" x14ac:dyDescent="0.25">
      <c r="B288" s="143"/>
      <c r="C288" s="144"/>
      <c r="D288" s="144"/>
      <c r="E288" s="144"/>
      <c r="F288" s="147" t="str" cm="1">
        <f t="array" ref="F288">_xlfn.IFNA(CONCATENATE(_xlfn.IFS($D288="Mezzanine",LEFT($D288,1), $D288="Ground Floor",LEFT($D288,1),$D288="Basment ",LEFT($D288,1), $D288="1st Floor", "0"&amp;LEFT($D288,1), $D288="2nd Floor", "0"&amp;LEFT($D288,1), $D288="3rd Floor", "0"&amp;LEFT($D288,1), $D288="4th Floor", "0"&amp;LEFT($D288,1), $D288="5th Floor", "0"&amp;LEFT($D288,1), $D288="6th Floor", "0"&amp;LEFT($D288,1),$D288="7th Floor", "0"&amp;LEFT($D288,1),$D288="8th Floor", "0"&amp;LEFT($D288,1),$D288="9th Floor", "0"&amp;LEFT($D288,1),$D288="10th Floor", LEFT($D288,2),$D288="11th Floor", LEFT($D288,2),$D288="12th Floor", LEFT($D288,2),$D288="13th Floor", LEFT($D288,2), $D288="Lower Ground", LEFT($D288)&amp;IF(ISNUMBER(FIND(" ",$D288)),MID($D288,FIND(" ",$D288)+1,1),"")&amp;IF(ISNUMBER(FIND(" ",$D288,FIND(" ",$D288)+1)),MID($D288,FIND(" ",$D288,FIND(" ",$D288)+1)+1,1),""),$D288="Upper Ground", LEFT($D288)&amp;IF(ISNUMBER(FIND(" ",$D288)),MID($D288,FIND(" ",$D288)+1,1),"")&amp;IF(ISNUMBER(FIND(" ",$D288,FIND(" ",$D288)+1)),MID($D288,FIND(" ",$D288,FIND(" ",$D288)+1)+1,1),"")),".0",$E288), " ")</f>
        <v xml:space="preserve"> </v>
      </c>
      <c r="G288" s="144"/>
      <c r="H288" s="144"/>
      <c r="I288" s="144"/>
      <c r="J288" s="144"/>
      <c r="K288" s="144"/>
      <c r="L288" s="149" t="str" cm="1">
        <f t="array" ref="L288">_xlfn.IFNA(
_xlfn.IFS(
AND($F288=" ",$G288=" ",$H288=" "),"Please update all three: Surveyor Room Reference, Establishment Room Reference and Establishment Room Name",
AND(OR($I288="General",$I288="Open plan/ semi-open general",$I288="Fitted",$I288="Light practical (science)",$I288="Light practical (other)",$I288="Heavy practical (workshops)",$I288="Heavy practical (clean)",$I288="Large",$I288="Storage"),$J288=0,$K288=0),"Please update Net Area or Non-net Area",
AND($B288&lt;&gt;"OUT",$J288=0,$I288&lt;&gt;"Non-net",$M288="85% Circulation"),"Net area not recorded for spaces with 85% circulation unusable type",
AND(OR($I288="General",$I288="Open plan/ semi-open general",$I288="Fitted",$I288="Light practical (science)",$I288="Light practical (other)",$I288="Heavy practical (workshops)",$I288="Heavy practical (clean)",$I288="Large",$I288="Storage"),OR($J288=0,ISBLANK($J288))),"Net area not recorded in net spaces",
AND(OR($I288="Non-net",$I288="Outdoor space"),$J288&gt;0),"Net Area Recorded in Non-net space",
AND($I288="General",$J288&gt;90),"This general space is over 90m2, please ensure that this space is entered as separate spaces if it usually used as separate spaces",
AND($I288="Open plan/ semi-open general",$J288&lt;27),"Open plan general space under 27m2",
AND(OR($K288=0,ISBLANK($K288)), $I288="Non-net"),"Non-net area not recorded in non-net space"
),
" ")</f>
        <v xml:space="preserve"> </v>
      </c>
      <c r="M288" s="144"/>
      <c r="N288" s="144"/>
      <c r="O288" s="144"/>
      <c r="P288" s="144"/>
      <c r="Q288" s="144"/>
      <c r="R288" s="171"/>
      <c r="S288" s="147">
        <f>NCA_Calculations!$P$300</f>
        <v>0</v>
      </c>
      <c r="T288" s="147">
        <f>NCA_Calculations!$Q$300</f>
        <v>0</v>
      </c>
      <c r="U288" s="144"/>
      <c r="V288" s="144"/>
      <c r="W288" s="149" t="str" cm="1">
        <f t="array" ref="W288">_xlfn.IFNA(
_xlfn.IFS(
ISBLANK($U288),"Missing space use.",
AND('Establishment details'!$C$14="Secondary",$V288="Classbase"),"Invalid Status type",
AND(OR( $V288="Classbase", $V288="Teaching", $V288="Early years",$V288="SEND resourced"), NOT(ISBLANK($M288))),"Space with status type and unusable type.",
AND($V288= "Classbase",'Establishment details'!$C$22&gt;=10), "Classbase status is only valid in schools with a primary element.",
AND($I288= "Large",$N288 &gt; 3.5), "Large rooms with less than 3.5m height.",
AND(OR($V288="Light practical (science)",$V288="Light practical (science)",$V288="Heavy practical (workshops)", $V288="Heavy practical (clean)"), OR($O288=0,ISBLANK($O288))),"Missing sinks count for light and heavy practical spaces.",
AND($M288 = "Other",ISBLANK($R288)), "Invalid unusable type / missing note for other unusable type."
),
" ")</f>
        <v>Missing space use.</v>
      </c>
    </row>
    <row r="289" spans="2:23" ht="15.75" x14ac:dyDescent="0.25">
      <c r="B289" s="143"/>
      <c r="C289" s="144"/>
      <c r="D289" s="144"/>
      <c r="E289" s="144"/>
      <c r="F289" s="147" t="str" cm="1">
        <f t="array" ref="F289">_xlfn.IFNA(CONCATENATE(_xlfn.IFS($D289="Mezzanine",LEFT($D289,1), $D289="Ground Floor",LEFT($D289,1),$D289="Basment ",LEFT($D289,1), $D289="1st Floor", "0"&amp;LEFT($D289,1), $D289="2nd Floor", "0"&amp;LEFT($D289,1), $D289="3rd Floor", "0"&amp;LEFT($D289,1), $D289="4th Floor", "0"&amp;LEFT($D289,1), $D289="5th Floor", "0"&amp;LEFT($D289,1), $D289="6th Floor", "0"&amp;LEFT($D289,1),$D289="7th Floor", "0"&amp;LEFT($D289,1),$D289="8th Floor", "0"&amp;LEFT($D289,1),$D289="9th Floor", "0"&amp;LEFT($D289,1),$D289="10th Floor", LEFT($D289,2),$D289="11th Floor", LEFT($D289,2),$D289="12th Floor", LEFT($D289,2),$D289="13th Floor", LEFT($D289,2), $D289="Lower Ground", LEFT($D289)&amp;IF(ISNUMBER(FIND(" ",$D289)),MID($D289,FIND(" ",$D289)+1,1),"")&amp;IF(ISNUMBER(FIND(" ",$D289,FIND(" ",$D289)+1)),MID($D289,FIND(" ",$D289,FIND(" ",$D289)+1)+1,1),""),$D289="Upper Ground", LEFT($D289)&amp;IF(ISNUMBER(FIND(" ",$D289)),MID($D289,FIND(" ",$D289)+1,1),"")&amp;IF(ISNUMBER(FIND(" ",$D289,FIND(" ",$D289)+1)),MID($D289,FIND(" ",$D289,FIND(" ",$D289)+1)+1,1),"")),".0",$E289), " ")</f>
        <v xml:space="preserve"> </v>
      </c>
      <c r="G289" s="144"/>
      <c r="H289" s="144"/>
      <c r="I289" s="144"/>
      <c r="J289" s="144"/>
      <c r="K289" s="144"/>
      <c r="L289" s="149" t="str" cm="1">
        <f t="array" ref="L289">_xlfn.IFNA(
_xlfn.IFS(
AND($F289=" ",$G289=" ",$H289=" "),"Please update all three: Surveyor Room Reference, Establishment Room Reference and Establishment Room Name",
AND(OR($I289="General",$I289="Open plan/ semi-open general",$I289="Fitted",$I289="Light practical (science)",$I289="Light practical (other)",$I289="Heavy practical (workshops)",$I289="Heavy practical (clean)",$I289="Large",$I289="Storage"),$J289=0,$K289=0),"Please update Net Area or Non-net Area",
AND($B289&lt;&gt;"OUT",$J289=0,$I289&lt;&gt;"Non-net",$M289="85% Circulation"),"Net area not recorded for spaces with 85% circulation unusable type",
AND(OR($I289="General",$I289="Open plan/ semi-open general",$I289="Fitted",$I289="Light practical (science)",$I289="Light practical (other)",$I289="Heavy practical (workshops)",$I289="Heavy practical (clean)",$I289="Large",$I289="Storage"),OR($J289=0,ISBLANK($J289))),"Net area not recorded in net spaces",
AND(OR($I289="Non-net",$I289="Outdoor space"),$J289&gt;0),"Net Area Recorded in Non-net space",
AND($I289="General",$J289&gt;90),"This general space is over 90m2, please ensure that this space is entered as separate spaces if it usually used as separate spaces",
AND($I289="Open plan/ semi-open general",$J289&lt;27),"Open plan general space under 27m2",
AND(OR($K289=0,ISBLANK($K289)), $I289="Non-net"),"Non-net area not recorded in non-net space"
),
" ")</f>
        <v xml:space="preserve"> </v>
      </c>
      <c r="M289" s="144"/>
      <c r="N289" s="144"/>
      <c r="O289" s="144"/>
      <c r="P289" s="144"/>
      <c r="Q289" s="144"/>
      <c r="R289" s="171"/>
      <c r="S289" s="147">
        <f>NCA_Calculations!$P$301</f>
        <v>0</v>
      </c>
      <c r="T289" s="147">
        <f>NCA_Calculations!$Q$301</f>
        <v>0</v>
      </c>
      <c r="U289" s="144"/>
      <c r="V289" s="144"/>
      <c r="W289" s="149" t="str" cm="1">
        <f t="array" ref="W289">_xlfn.IFNA(
_xlfn.IFS(
ISBLANK($U289),"Missing space use.",
AND('Establishment details'!$C$14="Secondary",$V289="Classbase"),"Invalid Status type",
AND(OR( $V289="Classbase", $V289="Teaching", $V289="Early years",$V289="SEND resourced"), NOT(ISBLANK($M289))),"Space with status type and unusable type.",
AND($V289= "Classbase",'Establishment details'!$C$22&gt;=10), "Classbase status is only valid in schools with a primary element.",
AND($I289= "Large",$N289 &gt; 3.5), "Large rooms with less than 3.5m height.",
AND(OR($V289="Light practical (science)",$V289="Light practical (science)",$V289="Heavy practical (workshops)", $V289="Heavy practical (clean)"), OR($O289=0,ISBLANK($O289))),"Missing sinks count for light and heavy practical spaces.",
AND($M289 = "Other",ISBLANK($R289)), "Invalid unusable type / missing note for other unusable type."
),
" ")</f>
        <v>Missing space use.</v>
      </c>
    </row>
    <row r="290" spans="2:23" ht="15.75" x14ac:dyDescent="0.25">
      <c r="B290" s="143"/>
      <c r="C290" s="144"/>
      <c r="D290" s="144"/>
      <c r="E290" s="144"/>
      <c r="F290" s="147" t="str" cm="1">
        <f t="array" ref="F290">_xlfn.IFNA(CONCATENATE(_xlfn.IFS($D290="Mezzanine",LEFT($D290,1), $D290="Ground Floor",LEFT($D290,1),$D290="Basment ",LEFT($D290,1), $D290="1st Floor", "0"&amp;LEFT($D290,1), $D290="2nd Floor", "0"&amp;LEFT($D290,1), $D290="3rd Floor", "0"&amp;LEFT($D290,1), $D290="4th Floor", "0"&amp;LEFT($D290,1), $D290="5th Floor", "0"&amp;LEFT($D290,1), $D290="6th Floor", "0"&amp;LEFT($D290,1),$D290="7th Floor", "0"&amp;LEFT($D290,1),$D290="8th Floor", "0"&amp;LEFT($D290,1),$D290="9th Floor", "0"&amp;LEFT($D290,1),$D290="10th Floor", LEFT($D290,2),$D290="11th Floor", LEFT($D290,2),$D290="12th Floor", LEFT($D290,2),$D290="13th Floor", LEFT($D290,2), $D290="Lower Ground", LEFT($D290)&amp;IF(ISNUMBER(FIND(" ",$D290)),MID($D290,FIND(" ",$D290)+1,1),"")&amp;IF(ISNUMBER(FIND(" ",$D290,FIND(" ",$D290)+1)),MID($D290,FIND(" ",$D290,FIND(" ",$D290)+1)+1,1),""),$D290="Upper Ground", LEFT($D290)&amp;IF(ISNUMBER(FIND(" ",$D290)),MID($D290,FIND(" ",$D290)+1,1),"")&amp;IF(ISNUMBER(FIND(" ",$D290,FIND(" ",$D290)+1)),MID($D290,FIND(" ",$D290,FIND(" ",$D290)+1)+1,1),"")),".0",$E290), " ")</f>
        <v xml:space="preserve"> </v>
      </c>
      <c r="G290" s="144"/>
      <c r="H290" s="144"/>
      <c r="I290" s="144"/>
      <c r="J290" s="144"/>
      <c r="K290" s="144"/>
      <c r="L290" s="149" t="str" cm="1">
        <f t="array" ref="L290">_xlfn.IFNA(
_xlfn.IFS(
AND($F290=" ",$G290=" ",$H290=" "),"Please update all three: Surveyor Room Reference, Establishment Room Reference and Establishment Room Name",
AND(OR($I290="General",$I290="Open plan/ semi-open general",$I290="Fitted",$I290="Light practical (science)",$I290="Light practical (other)",$I290="Heavy practical (workshops)",$I290="Heavy practical (clean)",$I290="Large",$I290="Storage"),$J290=0,$K290=0),"Please update Net Area or Non-net Area",
AND($B290&lt;&gt;"OUT",$J290=0,$I290&lt;&gt;"Non-net",$M290="85% Circulation"),"Net area not recorded for spaces with 85% circulation unusable type",
AND(OR($I290="General",$I290="Open plan/ semi-open general",$I290="Fitted",$I290="Light practical (science)",$I290="Light practical (other)",$I290="Heavy practical (workshops)",$I290="Heavy practical (clean)",$I290="Large",$I290="Storage"),OR($J290=0,ISBLANK($J290))),"Net area not recorded in net spaces",
AND(OR($I290="Non-net",$I290="Outdoor space"),$J290&gt;0),"Net Area Recorded in Non-net space",
AND($I290="General",$J290&gt;90),"This general space is over 90m2, please ensure that this space is entered as separate spaces if it usually used as separate spaces",
AND($I290="Open plan/ semi-open general",$J290&lt;27),"Open plan general space under 27m2",
AND(OR($K290=0,ISBLANK($K290)), $I290="Non-net"),"Non-net area not recorded in non-net space"
),
" ")</f>
        <v xml:space="preserve"> </v>
      </c>
      <c r="M290" s="144"/>
      <c r="N290" s="144"/>
      <c r="O290" s="144"/>
      <c r="P290" s="144"/>
      <c r="Q290" s="144"/>
      <c r="R290" s="171"/>
      <c r="S290" s="147">
        <f>NCA_Calculations!$P$302</f>
        <v>0</v>
      </c>
      <c r="T290" s="147">
        <f>NCA_Calculations!$Q$302</f>
        <v>0</v>
      </c>
      <c r="U290" s="144"/>
      <c r="V290" s="144"/>
      <c r="W290" s="149" t="str" cm="1">
        <f t="array" ref="W290">_xlfn.IFNA(
_xlfn.IFS(
ISBLANK($U290),"Missing space use.",
AND('Establishment details'!$C$14="Secondary",$V290="Classbase"),"Invalid Status type",
AND(OR( $V290="Classbase", $V290="Teaching", $V290="Early years",$V290="SEND resourced"), NOT(ISBLANK($M290))),"Space with status type and unusable type.",
AND($V290= "Classbase",'Establishment details'!$C$22&gt;=10), "Classbase status is only valid in schools with a primary element.",
AND($I290= "Large",$N290 &gt; 3.5), "Large rooms with less than 3.5m height.",
AND(OR($V290="Light practical (science)",$V290="Light practical (science)",$V290="Heavy practical (workshops)", $V290="Heavy practical (clean)"), OR($O290=0,ISBLANK($O290))),"Missing sinks count for light and heavy practical spaces.",
AND($M290 = "Other",ISBLANK($R290)), "Invalid unusable type / missing note for other unusable type."
),
" ")</f>
        <v>Missing space use.</v>
      </c>
    </row>
    <row r="291" spans="2:23" ht="15.75" x14ac:dyDescent="0.25">
      <c r="B291" s="143"/>
      <c r="C291" s="144"/>
      <c r="D291" s="144"/>
      <c r="E291" s="144"/>
      <c r="F291" s="147" t="str" cm="1">
        <f t="array" ref="F291">_xlfn.IFNA(CONCATENATE(_xlfn.IFS($D291="Mezzanine",LEFT($D291,1), $D291="Ground Floor",LEFT($D291,1),$D291="Basment ",LEFT($D291,1), $D291="1st Floor", "0"&amp;LEFT($D291,1), $D291="2nd Floor", "0"&amp;LEFT($D291,1), $D291="3rd Floor", "0"&amp;LEFT($D291,1), $D291="4th Floor", "0"&amp;LEFT($D291,1), $D291="5th Floor", "0"&amp;LEFT($D291,1), $D291="6th Floor", "0"&amp;LEFT($D291,1),$D291="7th Floor", "0"&amp;LEFT($D291,1),$D291="8th Floor", "0"&amp;LEFT($D291,1),$D291="9th Floor", "0"&amp;LEFT($D291,1),$D291="10th Floor", LEFT($D291,2),$D291="11th Floor", LEFT($D291,2),$D291="12th Floor", LEFT($D291,2),$D291="13th Floor", LEFT($D291,2), $D291="Lower Ground", LEFT($D291)&amp;IF(ISNUMBER(FIND(" ",$D291)),MID($D291,FIND(" ",$D291)+1,1),"")&amp;IF(ISNUMBER(FIND(" ",$D291,FIND(" ",$D291)+1)),MID($D291,FIND(" ",$D291,FIND(" ",$D291)+1)+1,1),""),$D291="Upper Ground", LEFT($D291)&amp;IF(ISNUMBER(FIND(" ",$D291)),MID($D291,FIND(" ",$D291)+1,1),"")&amp;IF(ISNUMBER(FIND(" ",$D291,FIND(" ",$D291)+1)),MID($D291,FIND(" ",$D291,FIND(" ",$D291)+1)+1,1),"")),".0",$E291), " ")</f>
        <v xml:space="preserve"> </v>
      </c>
      <c r="G291" s="144"/>
      <c r="H291" s="144"/>
      <c r="I291" s="144"/>
      <c r="J291" s="144"/>
      <c r="K291" s="144"/>
      <c r="L291" s="149" t="str" cm="1">
        <f t="array" ref="L291">_xlfn.IFNA(
_xlfn.IFS(
AND($F291=" ",$G291=" ",$H291=" "),"Please update all three: Surveyor Room Reference, Establishment Room Reference and Establishment Room Name",
AND(OR($I291="General",$I291="Open plan/ semi-open general",$I291="Fitted",$I291="Light practical (science)",$I291="Light practical (other)",$I291="Heavy practical (workshops)",$I291="Heavy practical (clean)",$I291="Large",$I291="Storage"),$J291=0,$K291=0),"Please update Net Area or Non-net Area",
AND($B291&lt;&gt;"OUT",$J291=0,$I291&lt;&gt;"Non-net",$M291="85% Circulation"),"Net area not recorded for spaces with 85% circulation unusable type",
AND(OR($I291="General",$I291="Open plan/ semi-open general",$I291="Fitted",$I291="Light practical (science)",$I291="Light practical (other)",$I291="Heavy practical (workshops)",$I291="Heavy practical (clean)",$I291="Large",$I291="Storage"),OR($J291=0,ISBLANK($J291))),"Net area not recorded in net spaces",
AND(OR($I291="Non-net",$I291="Outdoor space"),$J291&gt;0),"Net Area Recorded in Non-net space",
AND($I291="General",$J291&gt;90),"This general space is over 90m2, please ensure that this space is entered as separate spaces if it usually used as separate spaces",
AND($I291="Open plan/ semi-open general",$J291&lt;27),"Open plan general space under 27m2",
AND(OR($K291=0,ISBLANK($K291)), $I291="Non-net"),"Non-net area not recorded in non-net space"
),
" ")</f>
        <v xml:space="preserve"> </v>
      </c>
      <c r="M291" s="144"/>
      <c r="N291" s="144"/>
      <c r="O291" s="144"/>
      <c r="P291" s="144"/>
      <c r="Q291" s="144"/>
      <c r="R291" s="171"/>
      <c r="S291" s="147">
        <f>NCA_Calculations!$P$303</f>
        <v>0</v>
      </c>
      <c r="T291" s="147">
        <f>NCA_Calculations!$Q$303</f>
        <v>0</v>
      </c>
      <c r="U291" s="144"/>
      <c r="V291" s="144"/>
      <c r="W291" s="149" t="str" cm="1">
        <f t="array" ref="W291">_xlfn.IFNA(
_xlfn.IFS(
ISBLANK($U291),"Missing space use.",
AND('Establishment details'!$C$14="Secondary",$V291="Classbase"),"Invalid Status type",
AND(OR( $V291="Classbase", $V291="Teaching", $V291="Early years",$V291="SEND resourced"), NOT(ISBLANK($M291))),"Space with status type and unusable type.",
AND($V291= "Classbase",'Establishment details'!$C$22&gt;=10), "Classbase status is only valid in schools with a primary element.",
AND($I291= "Large",$N291 &gt; 3.5), "Large rooms with less than 3.5m height.",
AND(OR($V291="Light practical (science)",$V291="Light practical (science)",$V291="Heavy practical (workshops)", $V291="Heavy practical (clean)"), OR($O291=0,ISBLANK($O291))),"Missing sinks count for light and heavy practical spaces.",
AND($M291 = "Other",ISBLANK($R291)), "Invalid unusable type / missing note for other unusable type."
),
" ")</f>
        <v>Missing space use.</v>
      </c>
    </row>
    <row r="292" spans="2:23" ht="15.75" x14ac:dyDescent="0.25">
      <c r="B292" s="143"/>
      <c r="C292" s="144"/>
      <c r="D292" s="144"/>
      <c r="E292" s="144"/>
      <c r="F292" s="147" t="str" cm="1">
        <f t="array" ref="F292">_xlfn.IFNA(CONCATENATE(_xlfn.IFS($D292="Mezzanine",LEFT($D292,1), $D292="Ground Floor",LEFT($D292,1),$D292="Basment ",LEFT($D292,1), $D292="1st Floor", "0"&amp;LEFT($D292,1), $D292="2nd Floor", "0"&amp;LEFT($D292,1), $D292="3rd Floor", "0"&amp;LEFT($D292,1), $D292="4th Floor", "0"&amp;LEFT($D292,1), $D292="5th Floor", "0"&amp;LEFT($D292,1), $D292="6th Floor", "0"&amp;LEFT($D292,1),$D292="7th Floor", "0"&amp;LEFT($D292,1),$D292="8th Floor", "0"&amp;LEFT($D292,1),$D292="9th Floor", "0"&amp;LEFT($D292,1),$D292="10th Floor", LEFT($D292,2),$D292="11th Floor", LEFT($D292,2),$D292="12th Floor", LEFT($D292,2),$D292="13th Floor", LEFT($D292,2), $D292="Lower Ground", LEFT($D292)&amp;IF(ISNUMBER(FIND(" ",$D292)),MID($D292,FIND(" ",$D292)+1,1),"")&amp;IF(ISNUMBER(FIND(" ",$D292,FIND(" ",$D292)+1)),MID($D292,FIND(" ",$D292,FIND(" ",$D292)+1)+1,1),""),$D292="Upper Ground", LEFT($D292)&amp;IF(ISNUMBER(FIND(" ",$D292)),MID($D292,FIND(" ",$D292)+1,1),"")&amp;IF(ISNUMBER(FIND(" ",$D292,FIND(" ",$D292)+1)),MID($D292,FIND(" ",$D292,FIND(" ",$D292)+1)+1,1),"")),".0",$E292), " ")</f>
        <v xml:space="preserve"> </v>
      </c>
      <c r="G292" s="144"/>
      <c r="H292" s="144"/>
      <c r="I292" s="144"/>
      <c r="J292" s="144"/>
      <c r="K292" s="144"/>
      <c r="L292" s="149" t="str" cm="1">
        <f t="array" ref="L292">_xlfn.IFNA(
_xlfn.IFS(
AND($F292=" ",$G292=" ",$H292=" "),"Please update all three: Surveyor Room Reference, Establishment Room Reference and Establishment Room Name",
AND(OR($I292="General",$I292="Open plan/ semi-open general",$I292="Fitted",$I292="Light practical (science)",$I292="Light practical (other)",$I292="Heavy practical (workshops)",$I292="Heavy practical (clean)",$I292="Large",$I292="Storage"),$J292=0,$K292=0),"Please update Net Area or Non-net Area",
AND($B292&lt;&gt;"OUT",$J292=0,$I292&lt;&gt;"Non-net",$M292="85% Circulation"),"Net area not recorded for spaces with 85% circulation unusable type",
AND(OR($I292="General",$I292="Open plan/ semi-open general",$I292="Fitted",$I292="Light practical (science)",$I292="Light practical (other)",$I292="Heavy practical (workshops)",$I292="Heavy practical (clean)",$I292="Large",$I292="Storage"),OR($J292=0,ISBLANK($J292))),"Net area not recorded in net spaces",
AND(OR($I292="Non-net",$I292="Outdoor space"),$J292&gt;0),"Net Area Recorded in Non-net space",
AND($I292="General",$J292&gt;90),"This general space is over 90m2, please ensure that this space is entered as separate spaces if it usually used as separate spaces",
AND($I292="Open plan/ semi-open general",$J292&lt;27),"Open plan general space under 27m2",
AND(OR($K292=0,ISBLANK($K292)), $I292="Non-net"),"Non-net area not recorded in non-net space"
),
" ")</f>
        <v xml:space="preserve"> </v>
      </c>
      <c r="M292" s="144"/>
      <c r="N292" s="144"/>
      <c r="O292" s="144"/>
      <c r="P292" s="144"/>
      <c r="Q292" s="144"/>
      <c r="R292" s="171"/>
      <c r="S292" s="147">
        <f>NCA_Calculations!$P$304</f>
        <v>0</v>
      </c>
      <c r="T292" s="147">
        <f>NCA_Calculations!$Q$304</f>
        <v>0</v>
      </c>
      <c r="U292" s="144"/>
      <c r="V292" s="144"/>
      <c r="W292" s="149" t="str" cm="1">
        <f t="array" ref="W292">_xlfn.IFNA(
_xlfn.IFS(
ISBLANK($U292),"Missing space use.",
AND('Establishment details'!$C$14="Secondary",$V292="Classbase"),"Invalid Status type",
AND(OR( $V292="Classbase", $V292="Teaching", $V292="Early years",$V292="SEND resourced"), NOT(ISBLANK($M292))),"Space with status type and unusable type.",
AND($V292= "Classbase",'Establishment details'!$C$22&gt;=10), "Classbase status is only valid in schools with a primary element.",
AND($I292= "Large",$N292 &gt; 3.5), "Large rooms with less than 3.5m height.",
AND(OR($V292="Light practical (science)",$V292="Light practical (science)",$V292="Heavy practical (workshops)", $V292="Heavy practical (clean)"), OR($O292=0,ISBLANK($O292))),"Missing sinks count for light and heavy practical spaces.",
AND($M292 = "Other",ISBLANK($R292)), "Invalid unusable type / missing note for other unusable type."
),
" ")</f>
        <v>Missing space use.</v>
      </c>
    </row>
    <row r="293" spans="2:23" ht="15.75" x14ac:dyDescent="0.25">
      <c r="B293" s="143"/>
      <c r="C293" s="144"/>
      <c r="D293" s="144"/>
      <c r="E293" s="144"/>
      <c r="F293" s="147" t="str" cm="1">
        <f t="array" ref="F293">_xlfn.IFNA(CONCATENATE(_xlfn.IFS($D293="Mezzanine",LEFT($D293,1), $D293="Ground Floor",LEFT($D293,1),$D293="Basment ",LEFT($D293,1), $D293="1st Floor", "0"&amp;LEFT($D293,1), $D293="2nd Floor", "0"&amp;LEFT($D293,1), $D293="3rd Floor", "0"&amp;LEFT($D293,1), $D293="4th Floor", "0"&amp;LEFT($D293,1), $D293="5th Floor", "0"&amp;LEFT($D293,1), $D293="6th Floor", "0"&amp;LEFT($D293,1),$D293="7th Floor", "0"&amp;LEFT($D293,1),$D293="8th Floor", "0"&amp;LEFT($D293,1),$D293="9th Floor", "0"&amp;LEFT($D293,1),$D293="10th Floor", LEFT($D293,2),$D293="11th Floor", LEFT($D293,2),$D293="12th Floor", LEFT($D293,2),$D293="13th Floor", LEFT($D293,2), $D293="Lower Ground", LEFT($D293)&amp;IF(ISNUMBER(FIND(" ",$D293)),MID($D293,FIND(" ",$D293)+1,1),"")&amp;IF(ISNUMBER(FIND(" ",$D293,FIND(" ",$D293)+1)),MID($D293,FIND(" ",$D293,FIND(" ",$D293)+1)+1,1),""),$D293="Upper Ground", LEFT($D293)&amp;IF(ISNUMBER(FIND(" ",$D293)),MID($D293,FIND(" ",$D293)+1,1),"")&amp;IF(ISNUMBER(FIND(" ",$D293,FIND(" ",$D293)+1)),MID($D293,FIND(" ",$D293,FIND(" ",$D293)+1)+1,1),"")),".0",$E293), " ")</f>
        <v xml:space="preserve"> </v>
      </c>
      <c r="G293" s="144"/>
      <c r="H293" s="144"/>
      <c r="I293" s="144"/>
      <c r="J293" s="144"/>
      <c r="K293" s="144"/>
      <c r="L293" s="149" t="str" cm="1">
        <f t="array" ref="L293">_xlfn.IFNA(
_xlfn.IFS(
AND($F293=" ",$G293=" ",$H293=" "),"Please update all three: Surveyor Room Reference, Establishment Room Reference and Establishment Room Name",
AND(OR($I293="General",$I293="Open plan/ semi-open general",$I293="Fitted",$I293="Light practical (science)",$I293="Light practical (other)",$I293="Heavy practical (workshops)",$I293="Heavy practical (clean)",$I293="Large",$I293="Storage"),$J293=0,$K293=0),"Please update Net Area or Non-net Area",
AND($B293&lt;&gt;"OUT",$J293=0,$I293&lt;&gt;"Non-net",$M293="85% Circulation"),"Net area not recorded for spaces with 85% circulation unusable type",
AND(OR($I293="General",$I293="Open plan/ semi-open general",$I293="Fitted",$I293="Light practical (science)",$I293="Light practical (other)",$I293="Heavy practical (workshops)",$I293="Heavy practical (clean)",$I293="Large",$I293="Storage"),OR($J293=0,ISBLANK($J293))),"Net area not recorded in net spaces",
AND(OR($I293="Non-net",$I293="Outdoor space"),$J293&gt;0),"Net Area Recorded in Non-net space",
AND($I293="General",$J293&gt;90),"This general space is over 90m2, please ensure that this space is entered as separate spaces if it usually used as separate spaces",
AND($I293="Open plan/ semi-open general",$J293&lt;27),"Open plan general space under 27m2",
AND(OR($K293=0,ISBLANK($K293)), $I293="Non-net"),"Non-net area not recorded in non-net space"
),
" ")</f>
        <v xml:space="preserve"> </v>
      </c>
      <c r="M293" s="144"/>
      <c r="N293" s="144"/>
      <c r="O293" s="144"/>
      <c r="P293" s="144"/>
      <c r="Q293" s="144"/>
      <c r="R293" s="171"/>
      <c r="S293" s="147">
        <f>NCA_Calculations!$P$305</f>
        <v>0</v>
      </c>
      <c r="T293" s="147">
        <f>NCA_Calculations!$Q$305</f>
        <v>0</v>
      </c>
      <c r="U293" s="144"/>
      <c r="V293" s="144"/>
      <c r="W293" s="149" t="str" cm="1">
        <f t="array" ref="W293">_xlfn.IFNA(
_xlfn.IFS(
ISBLANK($U293),"Missing space use.",
AND('Establishment details'!$C$14="Secondary",$V293="Classbase"),"Invalid Status type",
AND(OR( $V293="Classbase", $V293="Teaching", $V293="Early years",$V293="SEND resourced"), NOT(ISBLANK($M293))),"Space with status type and unusable type.",
AND($V293= "Classbase",'Establishment details'!$C$22&gt;=10), "Classbase status is only valid in schools with a primary element.",
AND($I293= "Large",$N293 &gt; 3.5), "Large rooms with less than 3.5m height.",
AND(OR($V293="Light practical (science)",$V293="Light practical (science)",$V293="Heavy practical (workshops)", $V293="Heavy practical (clean)"), OR($O293=0,ISBLANK($O293))),"Missing sinks count for light and heavy practical spaces.",
AND($M293 = "Other",ISBLANK($R293)), "Invalid unusable type / missing note for other unusable type."
),
" ")</f>
        <v>Missing space use.</v>
      </c>
    </row>
    <row r="294" spans="2:23" ht="15.75" x14ac:dyDescent="0.25">
      <c r="B294" s="143"/>
      <c r="C294" s="144"/>
      <c r="D294" s="144"/>
      <c r="E294" s="144"/>
      <c r="F294" s="147" t="str" cm="1">
        <f t="array" ref="F294">_xlfn.IFNA(CONCATENATE(_xlfn.IFS($D294="Mezzanine",LEFT($D294,1), $D294="Ground Floor",LEFT($D294,1),$D294="Basment ",LEFT($D294,1), $D294="1st Floor", "0"&amp;LEFT($D294,1), $D294="2nd Floor", "0"&amp;LEFT($D294,1), $D294="3rd Floor", "0"&amp;LEFT($D294,1), $D294="4th Floor", "0"&amp;LEFT($D294,1), $D294="5th Floor", "0"&amp;LEFT($D294,1), $D294="6th Floor", "0"&amp;LEFT($D294,1),$D294="7th Floor", "0"&amp;LEFT($D294,1),$D294="8th Floor", "0"&amp;LEFT($D294,1),$D294="9th Floor", "0"&amp;LEFT($D294,1),$D294="10th Floor", LEFT($D294,2),$D294="11th Floor", LEFT($D294,2),$D294="12th Floor", LEFT($D294,2),$D294="13th Floor", LEFT($D294,2), $D294="Lower Ground", LEFT($D294)&amp;IF(ISNUMBER(FIND(" ",$D294)),MID($D294,FIND(" ",$D294)+1,1),"")&amp;IF(ISNUMBER(FIND(" ",$D294,FIND(" ",$D294)+1)),MID($D294,FIND(" ",$D294,FIND(" ",$D294)+1)+1,1),""),$D294="Upper Ground", LEFT($D294)&amp;IF(ISNUMBER(FIND(" ",$D294)),MID($D294,FIND(" ",$D294)+1,1),"")&amp;IF(ISNUMBER(FIND(" ",$D294,FIND(" ",$D294)+1)),MID($D294,FIND(" ",$D294,FIND(" ",$D294)+1)+1,1),"")),".0",$E294), " ")</f>
        <v xml:space="preserve"> </v>
      </c>
      <c r="G294" s="144"/>
      <c r="H294" s="144"/>
      <c r="I294" s="144"/>
      <c r="J294" s="144"/>
      <c r="K294" s="144"/>
      <c r="L294" s="149" t="str" cm="1">
        <f t="array" ref="L294">_xlfn.IFNA(
_xlfn.IFS(
AND($F294=" ",$G294=" ",$H294=" "),"Please update all three: Surveyor Room Reference, Establishment Room Reference and Establishment Room Name",
AND(OR($I294="General",$I294="Open plan/ semi-open general",$I294="Fitted",$I294="Light practical (science)",$I294="Light practical (other)",$I294="Heavy practical (workshops)",$I294="Heavy practical (clean)",$I294="Large",$I294="Storage"),$J294=0,$K294=0),"Please update Net Area or Non-net Area",
AND($B294&lt;&gt;"OUT",$J294=0,$I294&lt;&gt;"Non-net",$M294="85% Circulation"),"Net area not recorded for spaces with 85% circulation unusable type",
AND(OR($I294="General",$I294="Open plan/ semi-open general",$I294="Fitted",$I294="Light practical (science)",$I294="Light practical (other)",$I294="Heavy practical (workshops)",$I294="Heavy practical (clean)",$I294="Large",$I294="Storage"),OR($J294=0,ISBLANK($J294))),"Net area not recorded in net spaces",
AND(OR($I294="Non-net",$I294="Outdoor space"),$J294&gt;0),"Net Area Recorded in Non-net space",
AND($I294="General",$J294&gt;90),"This general space is over 90m2, please ensure that this space is entered as separate spaces if it usually used as separate spaces",
AND($I294="Open plan/ semi-open general",$J294&lt;27),"Open plan general space under 27m2",
AND(OR($K294=0,ISBLANK($K294)), $I294="Non-net"),"Non-net area not recorded in non-net space"
),
" ")</f>
        <v xml:space="preserve"> </v>
      </c>
      <c r="M294" s="144"/>
      <c r="N294" s="144"/>
      <c r="O294" s="144"/>
      <c r="P294" s="144"/>
      <c r="Q294" s="144"/>
      <c r="R294" s="171"/>
      <c r="S294" s="147">
        <f>NCA_Calculations!$P$306</f>
        <v>0</v>
      </c>
      <c r="T294" s="147">
        <f>NCA_Calculations!$Q$306</f>
        <v>0</v>
      </c>
      <c r="U294" s="144"/>
      <c r="V294" s="144"/>
      <c r="W294" s="149" t="str" cm="1">
        <f t="array" ref="W294">_xlfn.IFNA(
_xlfn.IFS(
ISBLANK($U294),"Missing space use.",
AND('Establishment details'!$C$14="Secondary",$V294="Classbase"),"Invalid Status type",
AND(OR( $V294="Classbase", $V294="Teaching", $V294="Early years",$V294="SEND resourced"), NOT(ISBLANK($M294))),"Space with status type and unusable type.",
AND($V294= "Classbase",'Establishment details'!$C$22&gt;=10), "Classbase status is only valid in schools with a primary element.",
AND($I294= "Large",$N294 &gt; 3.5), "Large rooms with less than 3.5m height.",
AND(OR($V294="Light practical (science)",$V294="Light practical (science)",$V294="Heavy practical (workshops)", $V294="Heavy practical (clean)"), OR($O294=0,ISBLANK($O294))),"Missing sinks count for light and heavy practical spaces.",
AND($M294 = "Other",ISBLANK($R294)), "Invalid unusable type / missing note for other unusable type."
),
" ")</f>
        <v>Missing space use.</v>
      </c>
    </row>
    <row r="295" spans="2:23" ht="15.75" x14ac:dyDescent="0.25">
      <c r="B295" s="143"/>
      <c r="C295" s="144"/>
      <c r="D295" s="144"/>
      <c r="E295" s="144"/>
      <c r="F295" s="147" t="str" cm="1">
        <f t="array" ref="F295">_xlfn.IFNA(CONCATENATE(_xlfn.IFS($D295="Mezzanine",LEFT($D295,1), $D295="Ground Floor",LEFT($D295,1),$D295="Basment ",LEFT($D295,1), $D295="1st Floor", "0"&amp;LEFT($D295,1), $D295="2nd Floor", "0"&amp;LEFT($D295,1), $D295="3rd Floor", "0"&amp;LEFT($D295,1), $D295="4th Floor", "0"&amp;LEFT($D295,1), $D295="5th Floor", "0"&amp;LEFT($D295,1), $D295="6th Floor", "0"&amp;LEFT($D295,1),$D295="7th Floor", "0"&amp;LEFT($D295,1),$D295="8th Floor", "0"&amp;LEFT($D295,1),$D295="9th Floor", "0"&amp;LEFT($D295,1),$D295="10th Floor", LEFT($D295,2),$D295="11th Floor", LEFT($D295,2),$D295="12th Floor", LEFT($D295,2),$D295="13th Floor", LEFT($D295,2), $D295="Lower Ground", LEFT($D295)&amp;IF(ISNUMBER(FIND(" ",$D295)),MID($D295,FIND(" ",$D295)+1,1),"")&amp;IF(ISNUMBER(FIND(" ",$D295,FIND(" ",$D295)+1)),MID($D295,FIND(" ",$D295,FIND(" ",$D295)+1)+1,1),""),$D295="Upper Ground", LEFT($D295)&amp;IF(ISNUMBER(FIND(" ",$D295)),MID($D295,FIND(" ",$D295)+1,1),"")&amp;IF(ISNUMBER(FIND(" ",$D295,FIND(" ",$D295)+1)),MID($D295,FIND(" ",$D295,FIND(" ",$D295)+1)+1,1),"")),".0",$E295), " ")</f>
        <v xml:space="preserve"> </v>
      </c>
      <c r="G295" s="144"/>
      <c r="H295" s="144"/>
      <c r="I295" s="144"/>
      <c r="J295" s="144"/>
      <c r="K295" s="144"/>
      <c r="L295" s="149" t="str" cm="1">
        <f t="array" ref="L295">_xlfn.IFNA(
_xlfn.IFS(
AND($F295=" ",$G295=" ",$H295=" "),"Please update all three: Surveyor Room Reference, Establishment Room Reference and Establishment Room Name",
AND(OR($I295="General",$I295="Open plan/ semi-open general",$I295="Fitted",$I295="Light practical (science)",$I295="Light practical (other)",$I295="Heavy practical (workshops)",$I295="Heavy practical (clean)",$I295="Large",$I295="Storage"),$J295=0,$K295=0),"Please update Net Area or Non-net Area",
AND($B295&lt;&gt;"OUT",$J295=0,$I295&lt;&gt;"Non-net",$M295="85% Circulation"),"Net area not recorded for spaces with 85% circulation unusable type",
AND(OR($I295="General",$I295="Open plan/ semi-open general",$I295="Fitted",$I295="Light practical (science)",$I295="Light practical (other)",$I295="Heavy practical (workshops)",$I295="Heavy practical (clean)",$I295="Large",$I295="Storage"),OR($J295=0,ISBLANK($J295))),"Net area not recorded in net spaces",
AND(OR($I295="Non-net",$I295="Outdoor space"),$J295&gt;0),"Net Area Recorded in Non-net space",
AND($I295="General",$J295&gt;90),"This general space is over 90m2, please ensure that this space is entered as separate spaces if it usually used as separate spaces",
AND($I295="Open plan/ semi-open general",$J295&lt;27),"Open plan general space under 27m2",
AND(OR($K295=0,ISBLANK($K295)), $I295="Non-net"),"Non-net area not recorded in non-net space"
),
" ")</f>
        <v xml:space="preserve"> </v>
      </c>
      <c r="M295" s="144"/>
      <c r="N295" s="144"/>
      <c r="O295" s="144"/>
      <c r="P295" s="144"/>
      <c r="Q295" s="144"/>
      <c r="R295" s="171"/>
      <c r="S295" s="147">
        <f>NCA_Calculations!$P$307</f>
        <v>0</v>
      </c>
      <c r="T295" s="147">
        <f>NCA_Calculations!$Q$307</f>
        <v>0</v>
      </c>
      <c r="U295" s="144"/>
      <c r="V295" s="144"/>
      <c r="W295" s="149" t="str" cm="1">
        <f t="array" ref="W295">_xlfn.IFNA(
_xlfn.IFS(
ISBLANK($U295),"Missing space use.",
AND('Establishment details'!$C$14="Secondary",$V295="Classbase"),"Invalid Status type",
AND(OR( $V295="Classbase", $V295="Teaching", $V295="Early years",$V295="SEND resourced"), NOT(ISBLANK($M295))),"Space with status type and unusable type.",
AND($V295= "Classbase",'Establishment details'!$C$22&gt;=10), "Classbase status is only valid in schools with a primary element.",
AND($I295= "Large",$N295 &gt; 3.5), "Large rooms with less than 3.5m height.",
AND(OR($V295="Light practical (science)",$V295="Light practical (science)",$V295="Heavy practical (workshops)", $V295="Heavy practical (clean)"), OR($O295=0,ISBLANK($O295))),"Missing sinks count for light and heavy practical spaces.",
AND($M295 = "Other",ISBLANK($R295)), "Invalid unusable type / missing note for other unusable type."
),
" ")</f>
        <v>Missing space use.</v>
      </c>
    </row>
    <row r="296" spans="2:23" ht="15.75" x14ac:dyDescent="0.25">
      <c r="B296" s="143"/>
      <c r="C296" s="144"/>
      <c r="D296" s="144"/>
      <c r="E296" s="144"/>
      <c r="F296" s="147" t="str" cm="1">
        <f t="array" ref="F296">_xlfn.IFNA(CONCATENATE(_xlfn.IFS($D296="Mezzanine",LEFT($D296,1), $D296="Ground Floor",LEFT($D296,1),$D296="Basment ",LEFT($D296,1), $D296="1st Floor", "0"&amp;LEFT($D296,1), $D296="2nd Floor", "0"&amp;LEFT($D296,1), $D296="3rd Floor", "0"&amp;LEFT($D296,1), $D296="4th Floor", "0"&amp;LEFT($D296,1), $D296="5th Floor", "0"&amp;LEFT($D296,1), $D296="6th Floor", "0"&amp;LEFT($D296,1),$D296="7th Floor", "0"&amp;LEFT($D296,1),$D296="8th Floor", "0"&amp;LEFT($D296,1),$D296="9th Floor", "0"&amp;LEFT($D296,1),$D296="10th Floor", LEFT($D296,2),$D296="11th Floor", LEFT($D296,2),$D296="12th Floor", LEFT($D296,2),$D296="13th Floor", LEFT($D296,2), $D296="Lower Ground", LEFT($D296)&amp;IF(ISNUMBER(FIND(" ",$D296)),MID($D296,FIND(" ",$D296)+1,1),"")&amp;IF(ISNUMBER(FIND(" ",$D296,FIND(" ",$D296)+1)),MID($D296,FIND(" ",$D296,FIND(" ",$D296)+1)+1,1),""),$D296="Upper Ground", LEFT($D296)&amp;IF(ISNUMBER(FIND(" ",$D296)),MID($D296,FIND(" ",$D296)+1,1),"")&amp;IF(ISNUMBER(FIND(" ",$D296,FIND(" ",$D296)+1)),MID($D296,FIND(" ",$D296,FIND(" ",$D296)+1)+1,1),"")),".0",$E296), " ")</f>
        <v xml:space="preserve"> </v>
      </c>
      <c r="G296" s="144"/>
      <c r="H296" s="144"/>
      <c r="I296" s="144"/>
      <c r="J296" s="144"/>
      <c r="K296" s="144"/>
      <c r="L296" s="149" t="str" cm="1">
        <f t="array" ref="L296">_xlfn.IFNA(
_xlfn.IFS(
AND($F296=" ",$G296=" ",$H296=" "),"Please update all three: Surveyor Room Reference, Establishment Room Reference and Establishment Room Name",
AND(OR($I296="General",$I296="Open plan/ semi-open general",$I296="Fitted",$I296="Light practical (science)",$I296="Light practical (other)",$I296="Heavy practical (workshops)",$I296="Heavy practical (clean)",$I296="Large",$I296="Storage"),$J296=0,$K296=0),"Please update Net Area or Non-net Area",
AND($B296&lt;&gt;"OUT",$J296=0,$I296&lt;&gt;"Non-net",$M296="85% Circulation"),"Net area not recorded for spaces with 85% circulation unusable type",
AND(OR($I296="General",$I296="Open plan/ semi-open general",$I296="Fitted",$I296="Light practical (science)",$I296="Light practical (other)",$I296="Heavy practical (workshops)",$I296="Heavy practical (clean)",$I296="Large",$I296="Storage"),OR($J296=0,ISBLANK($J296))),"Net area not recorded in net spaces",
AND(OR($I296="Non-net",$I296="Outdoor space"),$J296&gt;0),"Net Area Recorded in Non-net space",
AND($I296="General",$J296&gt;90),"This general space is over 90m2, please ensure that this space is entered as separate spaces if it usually used as separate spaces",
AND($I296="Open plan/ semi-open general",$J296&lt;27),"Open plan general space under 27m2",
AND(OR($K296=0,ISBLANK($K296)), $I296="Non-net"),"Non-net area not recorded in non-net space"
),
" ")</f>
        <v xml:space="preserve"> </v>
      </c>
      <c r="M296" s="144"/>
      <c r="N296" s="144"/>
      <c r="O296" s="144"/>
      <c r="P296" s="144"/>
      <c r="Q296" s="144"/>
      <c r="R296" s="171"/>
      <c r="S296" s="147">
        <f>NCA_Calculations!$P$308</f>
        <v>0</v>
      </c>
      <c r="T296" s="147">
        <f>NCA_Calculations!$Q$308</f>
        <v>0</v>
      </c>
      <c r="U296" s="144"/>
      <c r="V296" s="144"/>
      <c r="W296" s="149" t="str" cm="1">
        <f t="array" ref="W296">_xlfn.IFNA(
_xlfn.IFS(
ISBLANK($U296),"Missing space use.",
AND('Establishment details'!$C$14="Secondary",$V296="Classbase"),"Invalid Status type",
AND(OR( $V296="Classbase", $V296="Teaching", $V296="Early years",$V296="SEND resourced"), NOT(ISBLANK($M296))),"Space with status type and unusable type.",
AND($V296= "Classbase",'Establishment details'!$C$22&gt;=10), "Classbase status is only valid in schools with a primary element.",
AND($I296= "Large",$N296 &gt; 3.5), "Large rooms with less than 3.5m height.",
AND(OR($V296="Light practical (science)",$V296="Light practical (science)",$V296="Heavy practical (workshops)", $V296="Heavy practical (clean)"), OR($O296=0,ISBLANK($O296))),"Missing sinks count for light and heavy practical spaces.",
AND($M296 = "Other",ISBLANK($R296)), "Invalid unusable type / missing note for other unusable type."
),
" ")</f>
        <v>Missing space use.</v>
      </c>
    </row>
    <row r="297" spans="2:23" ht="15.75" x14ac:dyDescent="0.25">
      <c r="B297" s="143"/>
      <c r="C297" s="144"/>
      <c r="D297" s="144"/>
      <c r="E297" s="144"/>
      <c r="F297" s="147" t="str" cm="1">
        <f t="array" ref="F297">_xlfn.IFNA(CONCATENATE(_xlfn.IFS($D297="Mezzanine",LEFT($D297,1), $D297="Ground Floor",LEFT($D297,1),$D297="Basment ",LEFT($D297,1), $D297="1st Floor", "0"&amp;LEFT($D297,1), $D297="2nd Floor", "0"&amp;LEFT($D297,1), $D297="3rd Floor", "0"&amp;LEFT($D297,1), $D297="4th Floor", "0"&amp;LEFT($D297,1), $D297="5th Floor", "0"&amp;LEFT($D297,1), $D297="6th Floor", "0"&amp;LEFT($D297,1),$D297="7th Floor", "0"&amp;LEFT($D297,1),$D297="8th Floor", "0"&amp;LEFT($D297,1),$D297="9th Floor", "0"&amp;LEFT($D297,1),$D297="10th Floor", LEFT($D297,2),$D297="11th Floor", LEFT($D297,2),$D297="12th Floor", LEFT($D297,2),$D297="13th Floor", LEFT($D297,2), $D297="Lower Ground", LEFT($D297)&amp;IF(ISNUMBER(FIND(" ",$D297)),MID($D297,FIND(" ",$D297)+1,1),"")&amp;IF(ISNUMBER(FIND(" ",$D297,FIND(" ",$D297)+1)),MID($D297,FIND(" ",$D297,FIND(" ",$D297)+1)+1,1),""),$D297="Upper Ground", LEFT($D297)&amp;IF(ISNUMBER(FIND(" ",$D297)),MID($D297,FIND(" ",$D297)+1,1),"")&amp;IF(ISNUMBER(FIND(" ",$D297,FIND(" ",$D297)+1)),MID($D297,FIND(" ",$D297,FIND(" ",$D297)+1)+1,1),"")),".0",$E297), " ")</f>
        <v xml:space="preserve"> </v>
      </c>
      <c r="G297" s="144"/>
      <c r="H297" s="144"/>
      <c r="I297" s="144"/>
      <c r="J297" s="144"/>
      <c r="K297" s="144"/>
      <c r="L297" s="149" t="str" cm="1">
        <f t="array" ref="L297">_xlfn.IFNA(
_xlfn.IFS(
AND($F297=" ",$G297=" ",$H297=" "),"Please update all three: Surveyor Room Reference, Establishment Room Reference and Establishment Room Name",
AND(OR($I297="General",$I297="Open plan/ semi-open general",$I297="Fitted",$I297="Light practical (science)",$I297="Light practical (other)",$I297="Heavy practical (workshops)",$I297="Heavy practical (clean)",$I297="Large",$I297="Storage"),$J297=0,$K297=0),"Please update Net Area or Non-net Area",
AND($B297&lt;&gt;"OUT",$J297=0,$I297&lt;&gt;"Non-net",$M297="85% Circulation"),"Net area not recorded for spaces with 85% circulation unusable type",
AND(OR($I297="General",$I297="Open plan/ semi-open general",$I297="Fitted",$I297="Light practical (science)",$I297="Light practical (other)",$I297="Heavy practical (workshops)",$I297="Heavy practical (clean)",$I297="Large",$I297="Storage"),OR($J297=0,ISBLANK($J297))),"Net area not recorded in net spaces",
AND(OR($I297="Non-net",$I297="Outdoor space"),$J297&gt;0),"Net Area Recorded in Non-net space",
AND($I297="General",$J297&gt;90),"This general space is over 90m2, please ensure that this space is entered as separate spaces if it usually used as separate spaces",
AND($I297="Open plan/ semi-open general",$J297&lt;27),"Open plan general space under 27m2",
AND(OR($K297=0,ISBLANK($K297)), $I297="Non-net"),"Non-net area not recorded in non-net space"
),
" ")</f>
        <v xml:space="preserve"> </v>
      </c>
      <c r="M297" s="144"/>
      <c r="N297" s="144"/>
      <c r="O297" s="144"/>
      <c r="P297" s="144"/>
      <c r="Q297" s="144"/>
      <c r="R297" s="171"/>
      <c r="S297" s="147">
        <f>NCA_Calculations!$P$309</f>
        <v>0</v>
      </c>
      <c r="T297" s="147">
        <f>NCA_Calculations!$Q$309</f>
        <v>0</v>
      </c>
      <c r="U297" s="144"/>
      <c r="V297" s="144"/>
      <c r="W297" s="149" t="str" cm="1">
        <f t="array" ref="W297">_xlfn.IFNA(
_xlfn.IFS(
ISBLANK($U297),"Missing space use.",
AND('Establishment details'!$C$14="Secondary",$V297="Classbase"),"Invalid Status type",
AND(OR( $V297="Classbase", $V297="Teaching", $V297="Early years",$V297="SEND resourced"), NOT(ISBLANK($M297))),"Space with status type and unusable type.",
AND($V297= "Classbase",'Establishment details'!$C$22&gt;=10), "Classbase status is only valid in schools with a primary element.",
AND($I297= "Large",$N297 &gt; 3.5), "Large rooms with less than 3.5m height.",
AND(OR($V297="Light practical (science)",$V297="Light practical (science)",$V297="Heavy practical (workshops)", $V297="Heavy practical (clean)"), OR($O297=0,ISBLANK($O297))),"Missing sinks count for light and heavy practical spaces.",
AND($M297 = "Other",ISBLANK($R297)), "Invalid unusable type / missing note for other unusable type."
),
" ")</f>
        <v>Missing space use.</v>
      </c>
    </row>
    <row r="298" spans="2:23" ht="15.75" x14ac:dyDescent="0.25">
      <c r="B298" s="143"/>
      <c r="C298" s="144"/>
      <c r="D298" s="144"/>
      <c r="E298" s="144"/>
      <c r="F298" s="147" t="str" cm="1">
        <f t="array" ref="F298">_xlfn.IFNA(CONCATENATE(_xlfn.IFS($D298="Mezzanine",LEFT($D298,1), $D298="Ground Floor",LEFT($D298,1),$D298="Basment ",LEFT($D298,1), $D298="1st Floor", "0"&amp;LEFT($D298,1), $D298="2nd Floor", "0"&amp;LEFT($D298,1), $D298="3rd Floor", "0"&amp;LEFT($D298,1), $D298="4th Floor", "0"&amp;LEFT($D298,1), $D298="5th Floor", "0"&amp;LEFT($D298,1), $D298="6th Floor", "0"&amp;LEFT($D298,1),$D298="7th Floor", "0"&amp;LEFT($D298,1),$D298="8th Floor", "0"&amp;LEFT($D298,1),$D298="9th Floor", "0"&amp;LEFT($D298,1),$D298="10th Floor", LEFT($D298,2),$D298="11th Floor", LEFT($D298,2),$D298="12th Floor", LEFT($D298,2),$D298="13th Floor", LEFT($D298,2), $D298="Lower Ground", LEFT($D298)&amp;IF(ISNUMBER(FIND(" ",$D298)),MID($D298,FIND(" ",$D298)+1,1),"")&amp;IF(ISNUMBER(FIND(" ",$D298,FIND(" ",$D298)+1)),MID($D298,FIND(" ",$D298,FIND(" ",$D298)+1)+1,1),""),$D298="Upper Ground", LEFT($D298)&amp;IF(ISNUMBER(FIND(" ",$D298)),MID($D298,FIND(" ",$D298)+1,1),"")&amp;IF(ISNUMBER(FIND(" ",$D298,FIND(" ",$D298)+1)),MID($D298,FIND(" ",$D298,FIND(" ",$D298)+1)+1,1),"")),".0",$E298), " ")</f>
        <v xml:space="preserve"> </v>
      </c>
      <c r="G298" s="144"/>
      <c r="H298" s="144"/>
      <c r="I298" s="144"/>
      <c r="J298" s="144"/>
      <c r="K298" s="144"/>
      <c r="L298" s="149" t="str" cm="1">
        <f t="array" ref="L298">_xlfn.IFNA(
_xlfn.IFS(
AND($F298=" ",$G298=" ",$H298=" "),"Please update all three: Surveyor Room Reference, Establishment Room Reference and Establishment Room Name",
AND(OR($I298="General",$I298="Open plan/ semi-open general",$I298="Fitted",$I298="Light practical (science)",$I298="Light practical (other)",$I298="Heavy practical (workshops)",$I298="Heavy practical (clean)",$I298="Large",$I298="Storage"),$J298=0,$K298=0),"Please update Net Area or Non-net Area",
AND($B298&lt;&gt;"OUT",$J298=0,$I298&lt;&gt;"Non-net",$M298="85% Circulation"),"Net area not recorded for spaces with 85% circulation unusable type",
AND(OR($I298="General",$I298="Open plan/ semi-open general",$I298="Fitted",$I298="Light practical (science)",$I298="Light practical (other)",$I298="Heavy practical (workshops)",$I298="Heavy practical (clean)",$I298="Large",$I298="Storage"),OR($J298=0,ISBLANK($J298))),"Net area not recorded in net spaces",
AND(OR($I298="Non-net",$I298="Outdoor space"),$J298&gt;0),"Net Area Recorded in Non-net space",
AND($I298="General",$J298&gt;90),"This general space is over 90m2, please ensure that this space is entered as separate spaces if it usually used as separate spaces",
AND($I298="Open plan/ semi-open general",$J298&lt;27),"Open plan general space under 27m2",
AND(OR($K298=0,ISBLANK($K298)), $I298="Non-net"),"Non-net area not recorded in non-net space"
),
" ")</f>
        <v xml:space="preserve"> </v>
      </c>
      <c r="M298" s="144"/>
      <c r="N298" s="144"/>
      <c r="O298" s="144"/>
      <c r="P298" s="144"/>
      <c r="Q298" s="144"/>
      <c r="R298" s="171"/>
      <c r="S298" s="147">
        <f>NCA_Calculations!$P$310</f>
        <v>0</v>
      </c>
      <c r="T298" s="147">
        <f>NCA_Calculations!$Q$310</f>
        <v>0</v>
      </c>
      <c r="U298" s="144"/>
      <c r="V298" s="144"/>
      <c r="W298" s="149" t="str" cm="1">
        <f t="array" ref="W298">_xlfn.IFNA(
_xlfn.IFS(
ISBLANK($U298),"Missing space use.",
AND('Establishment details'!$C$14="Secondary",$V298="Classbase"),"Invalid Status type",
AND(OR( $V298="Classbase", $V298="Teaching", $V298="Early years",$V298="SEND resourced"), NOT(ISBLANK($M298))),"Space with status type and unusable type.",
AND($V298= "Classbase",'Establishment details'!$C$22&gt;=10), "Classbase status is only valid in schools with a primary element.",
AND($I298= "Large",$N298 &gt; 3.5), "Large rooms with less than 3.5m height.",
AND(OR($V298="Light practical (science)",$V298="Light practical (science)",$V298="Heavy practical (workshops)", $V298="Heavy practical (clean)"), OR($O298=0,ISBLANK($O298))),"Missing sinks count for light and heavy practical spaces.",
AND($M298 = "Other",ISBLANK($R298)), "Invalid unusable type / missing note for other unusable type."
),
" ")</f>
        <v>Missing space use.</v>
      </c>
    </row>
    <row r="299" spans="2:23" ht="15.75" x14ac:dyDescent="0.25">
      <c r="B299" s="143"/>
      <c r="C299" s="144"/>
      <c r="D299" s="144"/>
      <c r="E299" s="144"/>
      <c r="F299" s="147" t="str" cm="1">
        <f t="array" ref="F299">_xlfn.IFNA(CONCATENATE(_xlfn.IFS($D299="Mezzanine",LEFT($D299,1), $D299="Ground Floor",LEFT($D299,1),$D299="Basment ",LEFT($D299,1), $D299="1st Floor", "0"&amp;LEFT($D299,1), $D299="2nd Floor", "0"&amp;LEFT($D299,1), $D299="3rd Floor", "0"&amp;LEFT($D299,1), $D299="4th Floor", "0"&amp;LEFT($D299,1), $D299="5th Floor", "0"&amp;LEFT($D299,1), $D299="6th Floor", "0"&amp;LEFT($D299,1),$D299="7th Floor", "0"&amp;LEFT($D299,1),$D299="8th Floor", "0"&amp;LEFT($D299,1),$D299="9th Floor", "0"&amp;LEFT($D299,1),$D299="10th Floor", LEFT($D299,2),$D299="11th Floor", LEFT($D299,2),$D299="12th Floor", LEFT($D299,2),$D299="13th Floor", LEFT($D299,2), $D299="Lower Ground", LEFT($D299)&amp;IF(ISNUMBER(FIND(" ",$D299)),MID($D299,FIND(" ",$D299)+1,1),"")&amp;IF(ISNUMBER(FIND(" ",$D299,FIND(" ",$D299)+1)),MID($D299,FIND(" ",$D299,FIND(" ",$D299)+1)+1,1),""),$D299="Upper Ground", LEFT($D299)&amp;IF(ISNUMBER(FIND(" ",$D299)),MID($D299,FIND(" ",$D299)+1,1),"")&amp;IF(ISNUMBER(FIND(" ",$D299,FIND(" ",$D299)+1)),MID($D299,FIND(" ",$D299,FIND(" ",$D299)+1)+1,1),"")),".0",$E299), " ")</f>
        <v xml:space="preserve"> </v>
      </c>
      <c r="G299" s="144"/>
      <c r="H299" s="144"/>
      <c r="I299" s="144"/>
      <c r="J299" s="144"/>
      <c r="K299" s="144"/>
      <c r="L299" s="149" t="str" cm="1">
        <f t="array" ref="L299">_xlfn.IFNA(
_xlfn.IFS(
AND($F299=" ",$G299=" ",$H299=" "),"Please update all three: Surveyor Room Reference, Establishment Room Reference and Establishment Room Name",
AND(OR($I299="General",$I299="Open plan/ semi-open general",$I299="Fitted",$I299="Light practical (science)",$I299="Light practical (other)",$I299="Heavy practical (workshops)",$I299="Heavy practical (clean)",$I299="Large",$I299="Storage"),$J299=0,$K299=0),"Please update Net Area or Non-net Area",
AND($B299&lt;&gt;"OUT",$J299=0,$I299&lt;&gt;"Non-net",$M299="85% Circulation"),"Net area not recorded for spaces with 85% circulation unusable type",
AND(OR($I299="General",$I299="Open plan/ semi-open general",$I299="Fitted",$I299="Light practical (science)",$I299="Light practical (other)",$I299="Heavy practical (workshops)",$I299="Heavy practical (clean)",$I299="Large",$I299="Storage"),OR($J299=0,ISBLANK($J299))),"Net area not recorded in net spaces",
AND(OR($I299="Non-net",$I299="Outdoor space"),$J299&gt;0),"Net Area Recorded in Non-net space",
AND($I299="General",$J299&gt;90),"This general space is over 90m2, please ensure that this space is entered as separate spaces if it usually used as separate spaces",
AND($I299="Open plan/ semi-open general",$J299&lt;27),"Open plan general space under 27m2",
AND(OR($K299=0,ISBLANK($K299)), $I299="Non-net"),"Non-net area not recorded in non-net space"
),
" ")</f>
        <v xml:space="preserve"> </v>
      </c>
      <c r="M299" s="144"/>
      <c r="N299" s="144"/>
      <c r="O299" s="144"/>
      <c r="P299" s="144"/>
      <c r="Q299" s="144"/>
      <c r="R299" s="171"/>
      <c r="S299" s="147">
        <f>NCA_Calculations!$P$311</f>
        <v>0</v>
      </c>
      <c r="T299" s="147">
        <f>NCA_Calculations!$Q$311</f>
        <v>0</v>
      </c>
      <c r="U299" s="144"/>
      <c r="V299" s="144"/>
      <c r="W299" s="149" t="str" cm="1">
        <f t="array" ref="W299">_xlfn.IFNA(
_xlfn.IFS(
ISBLANK($U299),"Missing space use.",
AND('Establishment details'!$C$14="Secondary",$V299="Classbase"),"Invalid Status type",
AND(OR( $V299="Classbase", $V299="Teaching", $V299="Early years",$V299="SEND resourced"), NOT(ISBLANK($M299))),"Space with status type and unusable type.",
AND($V299= "Classbase",'Establishment details'!$C$22&gt;=10), "Classbase status is only valid in schools with a primary element.",
AND($I299= "Large",$N299 &gt; 3.5), "Large rooms with less than 3.5m height.",
AND(OR($V299="Light practical (science)",$V299="Light practical (science)",$V299="Heavy practical (workshops)", $V299="Heavy practical (clean)"), OR($O299=0,ISBLANK($O299))),"Missing sinks count for light and heavy practical spaces.",
AND($M299 = "Other",ISBLANK($R299)), "Invalid unusable type / missing note for other unusable type."
),
" ")</f>
        <v>Missing space use.</v>
      </c>
    </row>
    <row r="300" spans="2:23" ht="15.75" x14ac:dyDescent="0.25">
      <c r="B300" s="143"/>
      <c r="C300" s="144"/>
      <c r="D300" s="144"/>
      <c r="E300" s="144"/>
      <c r="F300" s="147" t="str" cm="1">
        <f t="array" ref="F300">_xlfn.IFNA(CONCATENATE(_xlfn.IFS($D300="Mezzanine",LEFT($D300,1), $D300="Ground Floor",LEFT($D300,1),$D300="Basment ",LEFT($D300,1), $D300="1st Floor", "0"&amp;LEFT($D300,1), $D300="2nd Floor", "0"&amp;LEFT($D300,1), $D300="3rd Floor", "0"&amp;LEFT($D300,1), $D300="4th Floor", "0"&amp;LEFT($D300,1), $D300="5th Floor", "0"&amp;LEFT($D300,1), $D300="6th Floor", "0"&amp;LEFT($D300,1),$D300="7th Floor", "0"&amp;LEFT($D300,1),$D300="8th Floor", "0"&amp;LEFT($D300,1),$D300="9th Floor", "0"&amp;LEFT($D300,1),$D300="10th Floor", LEFT($D300,2),$D300="11th Floor", LEFT($D300,2),$D300="12th Floor", LEFT($D300,2),$D300="13th Floor", LEFT($D300,2), $D300="Lower Ground", LEFT($D300)&amp;IF(ISNUMBER(FIND(" ",$D300)),MID($D300,FIND(" ",$D300)+1,1),"")&amp;IF(ISNUMBER(FIND(" ",$D300,FIND(" ",$D300)+1)),MID($D300,FIND(" ",$D300,FIND(" ",$D300)+1)+1,1),""),$D300="Upper Ground", LEFT($D300)&amp;IF(ISNUMBER(FIND(" ",$D300)),MID($D300,FIND(" ",$D300)+1,1),"")&amp;IF(ISNUMBER(FIND(" ",$D300,FIND(" ",$D300)+1)),MID($D300,FIND(" ",$D300,FIND(" ",$D300)+1)+1,1),"")),".0",$E300), " ")</f>
        <v xml:space="preserve"> </v>
      </c>
      <c r="G300" s="144"/>
      <c r="H300" s="144"/>
      <c r="I300" s="144"/>
      <c r="J300" s="144"/>
      <c r="K300" s="144"/>
      <c r="L300" s="149" t="str" cm="1">
        <f t="array" ref="L300">_xlfn.IFNA(
_xlfn.IFS(
AND($F300=" ",$G300=" ",$H300=" "),"Please update all three: Surveyor Room Reference, Establishment Room Reference and Establishment Room Name",
AND(OR($I300="General",$I300="Open plan/ semi-open general",$I300="Fitted",$I300="Light practical (science)",$I300="Light practical (other)",$I300="Heavy practical (workshops)",$I300="Heavy practical (clean)",$I300="Large",$I300="Storage"),$J300=0,$K300=0),"Please update Net Area or Non-net Area",
AND($B300&lt;&gt;"OUT",$J300=0,$I300&lt;&gt;"Non-net",$M300="85% Circulation"),"Net area not recorded for spaces with 85% circulation unusable type",
AND(OR($I300="General",$I300="Open plan/ semi-open general",$I300="Fitted",$I300="Light practical (science)",$I300="Light practical (other)",$I300="Heavy practical (workshops)",$I300="Heavy practical (clean)",$I300="Large",$I300="Storage"),OR($J300=0,ISBLANK($J300))),"Net area not recorded in net spaces",
AND(OR($I300="Non-net",$I300="Outdoor space"),$J300&gt;0),"Net Area Recorded in Non-net space",
AND($I300="General",$J300&gt;90),"This general space is over 90m2, please ensure that this space is entered as separate spaces if it usually used as separate spaces",
AND($I300="Open plan/ semi-open general",$J300&lt;27),"Open plan general space under 27m2",
AND(OR($K300=0,ISBLANK($K300)), $I300="Non-net"),"Non-net area not recorded in non-net space"
),
" ")</f>
        <v xml:space="preserve"> </v>
      </c>
      <c r="M300" s="144"/>
      <c r="N300" s="144"/>
      <c r="O300" s="144"/>
      <c r="P300" s="144"/>
      <c r="Q300" s="144"/>
      <c r="R300" s="171"/>
      <c r="S300" s="147">
        <f>NCA_Calculations!$P$312</f>
        <v>0</v>
      </c>
      <c r="T300" s="147">
        <f>NCA_Calculations!$Q$312</f>
        <v>0</v>
      </c>
      <c r="U300" s="144"/>
      <c r="V300" s="144"/>
      <c r="W300" s="149" t="str" cm="1">
        <f t="array" ref="W300">_xlfn.IFNA(
_xlfn.IFS(
ISBLANK($U300),"Missing space use.",
AND('Establishment details'!$C$14="Secondary",$V300="Classbase"),"Invalid Status type",
AND(OR( $V300="Classbase", $V300="Teaching", $V300="Early years",$V300="SEND resourced"), NOT(ISBLANK($M300))),"Space with status type and unusable type.",
AND($V300= "Classbase",'Establishment details'!$C$22&gt;=10), "Classbase status is only valid in schools with a primary element.",
AND($I300= "Large",$N300 &gt; 3.5), "Large rooms with less than 3.5m height.",
AND(OR($V300="Light practical (science)",$V300="Light practical (science)",$V300="Heavy practical (workshops)", $V300="Heavy practical (clean)"), OR($O300=0,ISBLANK($O300))),"Missing sinks count for light and heavy practical spaces.",
AND($M300 = "Other",ISBLANK($R300)), "Invalid unusable type / missing note for other unusable type."
),
" ")</f>
        <v>Missing space use.</v>
      </c>
    </row>
    <row r="301" spans="2:23" ht="15.75" x14ac:dyDescent="0.25">
      <c r="B301" s="143"/>
      <c r="C301" s="144"/>
      <c r="D301" s="144"/>
      <c r="E301" s="144"/>
      <c r="F301" s="147" t="str" cm="1">
        <f t="array" ref="F301">_xlfn.IFNA(CONCATENATE(_xlfn.IFS($D301="Mezzanine",LEFT($D301,1), $D301="Ground Floor",LEFT($D301,1),$D301="Basment ",LEFT($D301,1), $D301="1st Floor", "0"&amp;LEFT($D301,1), $D301="2nd Floor", "0"&amp;LEFT($D301,1), $D301="3rd Floor", "0"&amp;LEFT($D301,1), $D301="4th Floor", "0"&amp;LEFT($D301,1), $D301="5th Floor", "0"&amp;LEFT($D301,1), $D301="6th Floor", "0"&amp;LEFT($D301,1),$D301="7th Floor", "0"&amp;LEFT($D301,1),$D301="8th Floor", "0"&amp;LEFT($D301,1),$D301="9th Floor", "0"&amp;LEFT($D301,1),$D301="10th Floor", LEFT($D301,2),$D301="11th Floor", LEFT($D301,2),$D301="12th Floor", LEFT($D301,2),$D301="13th Floor", LEFT($D301,2), $D301="Lower Ground", LEFT($D301)&amp;IF(ISNUMBER(FIND(" ",$D301)),MID($D301,FIND(" ",$D301)+1,1),"")&amp;IF(ISNUMBER(FIND(" ",$D301,FIND(" ",$D301)+1)),MID($D301,FIND(" ",$D301,FIND(" ",$D301)+1)+1,1),""),$D301="Upper Ground", LEFT($D301)&amp;IF(ISNUMBER(FIND(" ",$D301)),MID($D301,FIND(" ",$D301)+1,1),"")&amp;IF(ISNUMBER(FIND(" ",$D301,FIND(" ",$D301)+1)),MID($D301,FIND(" ",$D301,FIND(" ",$D301)+1)+1,1),"")),".0",$E301), " ")</f>
        <v xml:space="preserve"> </v>
      </c>
      <c r="G301" s="144"/>
      <c r="H301" s="144"/>
      <c r="I301" s="144"/>
      <c r="J301" s="144"/>
      <c r="K301" s="144"/>
      <c r="L301" s="149" t="str" cm="1">
        <f t="array" ref="L301">_xlfn.IFNA(
_xlfn.IFS(
AND($F301=" ",$G301=" ",$H301=" "),"Please update all three: Surveyor Room Reference, Establishment Room Reference and Establishment Room Name",
AND(OR($I301="General",$I301="Open plan/ semi-open general",$I301="Fitted",$I301="Light practical (science)",$I301="Light practical (other)",$I301="Heavy practical (workshops)",$I301="Heavy practical (clean)",$I301="Large",$I301="Storage"),$J301=0,$K301=0),"Please update Net Area or Non-net Area",
AND($B301&lt;&gt;"OUT",$J301=0,$I301&lt;&gt;"Non-net",$M301="85% Circulation"),"Net area not recorded for spaces with 85% circulation unusable type",
AND(OR($I301="General",$I301="Open plan/ semi-open general",$I301="Fitted",$I301="Light practical (science)",$I301="Light practical (other)",$I301="Heavy practical (workshops)",$I301="Heavy practical (clean)",$I301="Large",$I301="Storage"),OR($J301=0,ISBLANK($J301))),"Net area not recorded in net spaces",
AND(OR($I301="Non-net",$I301="Outdoor space"),$J301&gt;0),"Net Area Recorded in Non-net space",
AND($I301="General",$J301&gt;90),"This general space is over 90m2, please ensure that this space is entered as separate spaces if it usually used as separate spaces",
AND($I301="Open plan/ semi-open general",$J301&lt;27),"Open plan general space under 27m2",
AND(OR($K301=0,ISBLANK($K301)), $I301="Non-net"),"Non-net area not recorded in non-net space"
),
" ")</f>
        <v xml:space="preserve"> </v>
      </c>
      <c r="M301" s="144"/>
      <c r="N301" s="144"/>
      <c r="O301" s="144"/>
      <c r="P301" s="144"/>
      <c r="Q301" s="144"/>
      <c r="R301" s="171"/>
      <c r="S301" s="147">
        <f>NCA_Calculations!$P$313</f>
        <v>0</v>
      </c>
      <c r="T301" s="147">
        <f>NCA_Calculations!$Q$313</f>
        <v>0</v>
      </c>
      <c r="U301" s="144"/>
      <c r="V301" s="144"/>
      <c r="W301" s="149" t="str" cm="1">
        <f t="array" ref="W301">_xlfn.IFNA(
_xlfn.IFS(
ISBLANK($U301),"Missing space use.",
AND('Establishment details'!$C$14="Secondary",$V301="Classbase"),"Invalid Status type",
AND(OR( $V301="Classbase", $V301="Teaching", $V301="Early years",$V301="SEND resourced"), NOT(ISBLANK($M301))),"Space with status type and unusable type.",
AND($V301= "Classbase",'Establishment details'!$C$22&gt;=10), "Classbase status is only valid in schools with a primary element.",
AND($I301= "Large",$N301 &gt; 3.5), "Large rooms with less than 3.5m height.",
AND(OR($V301="Light practical (science)",$V301="Light practical (science)",$V301="Heavy practical (workshops)", $V301="Heavy practical (clean)"), OR($O301=0,ISBLANK($O301))),"Missing sinks count for light and heavy practical spaces.",
AND($M301 = "Other",ISBLANK($R301)), "Invalid unusable type / missing note for other unusable type."
),
" ")</f>
        <v>Missing space use.</v>
      </c>
    </row>
    <row r="302" spans="2:23" ht="15.75" x14ac:dyDescent="0.25">
      <c r="B302" s="143"/>
      <c r="C302" s="144"/>
      <c r="D302" s="144"/>
      <c r="E302" s="144"/>
      <c r="F302" s="147" t="str" cm="1">
        <f t="array" ref="F302">_xlfn.IFNA(CONCATENATE(_xlfn.IFS($D302="Mezzanine",LEFT($D302,1), $D302="Ground Floor",LEFT($D302,1),$D302="Basment ",LEFT($D302,1), $D302="1st Floor", "0"&amp;LEFT($D302,1), $D302="2nd Floor", "0"&amp;LEFT($D302,1), $D302="3rd Floor", "0"&amp;LEFT($D302,1), $D302="4th Floor", "0"&amp;LEFT($D302,1), $D302="5th Floor", "0"&amp;LEFT($D302,1), $D302="6th Floor", "0"&amp;LEFT($D302,1),$D302="7th Floor", "0"&amp;LEFT($D302,1),$D302="8th Floor", "0"&amp;LEFT($D302,1),$D302="9th Floor", "0"&amp;LEFT($D302,1),$D302="10th Floor", LEFT($D302,2),$D302="11th Floor", LEFT($D302,2),$D302="12th Floor", LEFT($D302,2),$D302="13th Floor", LEFT($D302,2), $D302="Lower Ground", LEFT($D302)&amp;IF(ISNUMBER(FIND(" ",$D302)),MID($D302,FIND(" ",$D302)+1,1),"")&amp;IF(ISNUMBER(FIND(" ",$D302,FIND(" ",$D302)+1)),MID($D302,FIND(" ",$D302,FIND(" ",$D302)+1)+1,1),""),$D302="Upper Ground", LEFT($D302)&amp;IF(ISNUMBER(FIND(" ",$D302)),MID($D302,FIND(" ",$D302)+1,1),"")&amp;IF(ISNUMBER(FIND(" ",$D302,FIND(" ",$D302)+1)),MID($D302,FIND(" ",$D302,FIND(" ",$D302)+1)+1,1),"")),".0",$E302), " ")</f>
        <v xml:space="preserve"> </v>
      </c>
      <c r="G302" s="144"/>
      <c r="H302" s="144"/>
      <c r="I302" s="144"/>
      <c r="J302" s="144"/>
      <c r="K302" s="144"/>
      <c r="L302" s="149" t="str" cm="1">
        <f t="array" ref="L302">_xlfn.IFNA(
_xlfn.IFS(
AND($F302=" ",$G302=" ",$H302=" "),"Please update all three: Surveyor Room Reference, Establishment Room Reference and Establishment Room Name",
AND(OR($I302="General",$I302="Open plan/ semi-open general",$I302="Fitted",$I302="Light practical (science)",$I302="Light practical (other)",$I302="Heavy practical (workshops)",$I302="Heavy practical (clean)",$I302="Large",$I302="Storage"),$J302=0,$K302=0),"Please update Net Area or Non-net Area",
AND($B302&lt;&gt;"OUT",$J302=0,$I302&lt;&gt;"Non-net",$M302="85% Circulation"),"Net area not recorded for spaces with 85% circulation unusable type",
AND(OR($I302="General",$I302="Open plan/ semi-open general",$I302="Fitted",$I302="Light practical (science)",$I302="Light practical (other)",$I302="Heavy practical (workshops)",$I302="Heavy practical (clean)",$I302="Large",$I302="Storage"),OR($J302=0,ISBLANK($J302))),"Net area not recorded in net spaces",
AND(OR($I302="Non-net",$I302="Outdoor space"),$J302&gt;0),"Net Area Recorded in Non-net space",
AND($I302="General",$J302&gt;90),"This general space is over 90m2, please ensure that this space is entered as separate spaces if it usually used as separate spaces",
AND($I302="Open plan/ semi-open general",$J302&lt;27),"Open plan general space under 27m2",
AND(OR($K302=0,ISBLANK($K302)), $I302="Non-net"),"Non-net area not recorded in non-net space"
),
" ")</f>
        <v xml:space="preserve"> </v>
      </c>
      <c r="M302" s="144"/>
      <c r="N302" s="144"/>
      <c r="O302" s="144"/>
      <c r="P302" s="144"/>
      <c r="Q302" s="144"/>
      <c r="R302" s="171"/>
      <c r="S302" s="147">
        <f>NCA_Calculations!$P$314</f>
        <v>0</v>
      </c>
      <c r="T302" s="147">
        <f>NCA_Calculations!$Q$314</f>
        <v>0</v>
      </c>
      <c r="U302" s="144"/>
      <c r="V302" s="144"/>
      <c r="W302" s="149" t="str" cm="1">
        <f t="array" ref="W302">_xlfn.IFNA(
_xlfn.IFS(
ISBLANK($U302),"Missing space use.",
AND('Establishment details'!$C$14="Secondary",$V302="Classbase"),"Invalid Status type",
AND(OR( $V302="Classbase", $V302="Teaching", $V302="Early years",$V302="SEND resourced"), NOT(ISBLANK($M302))),"Space with status type and unusable type.",
AND($V302= "Classbase",'Establishment details'!$C$22&gt;=10), "Classbase status is only valid in schools with a primary element.",
AND($I302= "Large",$N302 &gt; 3.5), "Large rooms with less than 3.5m height.",
AND(OR($V302="Light practical (science)",$V302="Light practical (science)",$V302="Heavy practical (workshops)", $V302="Heavy practical (clean)"), OR($O302=0,ISBLANK($O302))),"Missing sinks count for light and heavy practical spaces.",
AND($M302 = "Other",ISBLANK($R302)), "Invalid unusable type / missing note for other unusable type."
),
" ")</f>
        <v>Missing space use.</v>
      </c>
    </row>
    <row r="303" spans="2:23" ht="15.75" x14ac:dyDescent="0.25">
      <c r="B303" s="143"/>
      <c r="C303" s="144"/>
      <c r="D303" s="144"/>
      <c r="E303" s="144"/>
      <c r="F303" s="147" t="str" cm="1">
        <f t="array" ref="F303">_xlfn.IFNA(CONCATENATE(_xlfn.IFS($D303="Mezzanine",LEFT($D303,1), $D303="Ground Floor",LEFT($D303,1),$D303="Basment ",LEFT($D303,1), $D303="1st Floor", "0"&amp;LEFT($D303,1), $D303="2nd Floor", "0"&amp;LEFT($D303,1), $D303="3rd Floor", "0"&amp;LEFT($D303,1), $D303="4th Floor", "0"&amp;LEFT($D303,1), $D303="5th Floor", "0"&amp;LEFT($D303,1), $D303="6th Floor", "0"&amp;LEFT($D303,1),$D303="7th Floor", "0"&amp;LEFT($D303,1),$D303="8th Floor", "0"&amp;LEFT($D303,1),$D303="9th Floor", "0"&amp;LEFT($D303,1),$D303="10th Floor", LEFT($D303,2),$D303="11th Floor", LEFT($D303,2),$D303="12th Floor", LEFT($D303,2),$D303="13th Floor", LEFT($D303,2), $D303="Lower Ground", LEFT($D303)&amp;IF(ISNUMBER(FIND(" ",$D303)),MID($D303,FIND(" ",$D303)+1,1),"")&amp;IF(ISNUMBER(FIND(" ",$D303,FIND(" ",$D303)+1)),MID($D303,FIND(" ",$D303,FIND(" ",$D303)+1)+1,1),""),$D303="Upper Ground", LEFT($D303)&amp;IF(ISNUMBER(FIND(" ",$D303)),MID($D303,FIND(" ",$D303)+1,1),"")&amp;IF(ISNUMBER(FIND(" ",$D303,FIND(" ",$D303)+1)),MID($D303,FIND(" ",$D303,FIND(" ",$D303)+1)+1,1),"")),".0",$E303), " ")</f>
        <v xml:space="preserve"> </v>
      </c>
      <c r="G303" s="144"/>
      <c r="H303" s="144"/>
      <c r="I303" s="144"/>
      <c r="J303" s="144"/>
      <c r="K303" s="144"/>
      <c r="L303" s="149" t="str" cm="1">
        <f t="array" ref="L303">_xlfn.IFNA(
_xlfn.IFS(
AND($F303=" ",$G303=" ",$H303=" "),"Please update all three: Surveyor Room Reference, Establishment Room Reference and Establishment Room Name",
AND(OR($I303="General",$I303="Open plan/ semi-open general",$I303="Fitted",$I303="Light practical (science)",$I303="Light practical (other)",$I303="Heavy practical (workshops)",$I303="Heavy practical (clean)",$I303="Large",$I303="Storage"),$J303=0,$K303=0),"Please update Net Area or Non-net Area",
AND($B303&lt;&gt;"OUT",$J303=0,$I303&lt;&gt;"Non-net",$M303="85% Circulation"),"Net area not recorded for spaces with 85% circulation unusable type",
AND(OR($I303="General",$I303="Open plan/ semi-open general",$I303="Fitted",$I303="Light practical (science)",$I303="Light practical (other)",$I303="Heavy practical (workshops)",$I303="Heavy practical (clean)",$I303="Large",$I303="Storage"),OR($J303=0,ISBLANK($J303))),"Net area not recorded in net spaces",
AND(OR($I303="Non-net",$I303="Outdoor space"),$J303&gt;0),"Net Area Recorded in Non-net space",
AND($I303="General",$J303&gt;90),"This general space is over 90m2, please ensure that this space is entered as separate spaces if it usually used as separate spaces",
AND($I303="Open plan/ semi-open general",$J303&lt;27),"Open plan general space under 27m2",
AND(OR($K303=0,ISBLANK($K303)), $I303="Non-net"),"Non-net area not recorded in non-net space"
),
" ")</f>
        <v xml:space="preserve"> </v>
      </c>
      <c r="M303" s="144"/>
      <c r="N303" s="144"/>
      <c r="O303" s="144"/>
      <c r="P303" s="144"/>
      <c r="Q303" s="144"/>
      <c r="R303" s="171"/>
      <c r="S303" s="147">
        <f>NCA_Calculations!$P$315</f>
        <v>0</v>
      </c>
      <c r="T303" s="147">
        <f>NCA_Calculations!$Q$315</f>
        <v>0</v>
      </c>
      <c r="U303" s="144"/>
      <c r="V303" s="144"/>
      <c r="W303" s="149" t="str" cm="1">
        <f t="array" ref="W303">_xlfn.IFNA(
_xlfn.IFS(
ISBLANK($U303),"Missing space use.",
AND('Establishment details'!$C$14="Secondary",$V303="Classbase"),"Invalid Status type",
AND(OR( $V303="Classbase", $V303="Teaching", $V303="Early years",$V303="SEND resourced"), NOT(ISBLANK($M303))),"Space with status type and unusable type.",
AND($V303= "Classbase",'Establishment details'!$C$22&gt;=10), "Classbase status is only valid in schools with a primary element.",
AND($I303= "Large",$N303 &gt; 3.5), "Large rooms with less than 3.5m height.",
AND(OR($V303="Light practical (science)",$V303="Light practical (science)",$V303="Heavy practical (workshops)", $V303="Heavy practical (clean)"), OR($O303=0,ISBLANK($O303))),"Missing sinks count for light and heavy practical spaces.",
AND($M303 = "Other",ISBLANK($R303)), "Invalid unusable type / missing note for other unusable type."
),
" ")</f>
        <v>Missing space use.</v>
      </c>
    </row>
    <row r="304" spans="2:23" ht="15.75" x14ac:dyDescent="0.25">
      <c r="B304" s="143"/>
      <c r="C304" s="144"/>
      <c r="D304" s="144"/>
      <c r="E304" s="144"/>
      <c r="F304" s="147" t="str" cm="1">
        <f t="array" ref="F304">_xlfn.IFNA(CONCATENATE(_xlfn.IFS($D304="Mezzanine",LEFT($D304,1), $D304="Ground Floor",LEFT($D304,1),$D304="Basment ",LEFT($D304,1), $D304="1st Floor", "0"&amp;LEFT($D304,1), $D304="2nd Floor", "0"&amp;LEFT($D304,1), $D304="3rd Floor", "0"&amp;LEFT($D304,1), $D304="4th Floor", "0"&amp;LEFT($D304,1), $D304="5th Floor", "0"&amp;LEFT($D304,1), $D304="6th Floor", "0"&amp;LEFT($D304,1),$D304="7th Floor", "0"&amp;LEFT($D304,1),$D304="8th Floor", "0"&amp;LEFT($D304,1),$D304="9th Floor", "0"&amp;LEFT($D304,1),$D304="10th Floor", LEFT($D304,2),$D304="11th Floor", LEFT($D304,2),$D304="12th Floor", LEFT($D304,2),$D304="13th Floor", LEFT($D304,2), $D304="Lower Ground", LEFT($D304)&amp;IF(ISNUMBER(FIND(" ",$D304)),MID($D304,FIND(" ",$D304)+1,1),"")&amp;IF(ISNUMBER(FIND(" ",$D304,FIND(" ",$D304)+1)),MID($D304,FIND(" ",$D304,FIND(" ",$D304)+1)+1,1),""),$D304="Upper Ground", LEFT($D304)&amp;IF(ISNUMBER(FIND(" ",$D304)),MID($D304,FIND(" ",$D304)+1,1),"")&amp;IF(ISNUMBER(FIND(" ",$D304,FIND(" ",$D304)+1)),MID($D304,FIND(" ",$D304,FIND(" ",$D304)+1)+1,1),"")),".0",$E304), " ")</f>
        <v xml:space="preserve"> </v>
      </c>
      <c r="G304" s="144"/>
      <c r="H304" s="144"/>
      <c r="I304" s="144"/>
      <c r="J304" s="144"/>
      <c r="K304" s="144"/>
      <c r="L304" s="149" t="str" cm="1">
        <f t="array" ref="L304">_xlfn.IFNA(
_xlfn.IFS(
AND($F304=" ",$G304=" ",$H304=" "),"Please update all three: Surveyor Room Reference, Establishment Room Reference and Establishment Room Name",
AND(OR($I304="General",$I304="Open plan/ semi-open general",$I304="Fitted",$I304="Light practical (science)",$I304="Light practical (other)",$I304="Heavy practical (workshops)",$I304="Heavy practical (clean)",$I304="Large",$I304="Storage"),$J304=0,$K304=0),"Please update Net Area or Non-net Area",
AND($B304&lt;&gt;"OUT",$J304=0,$I304&lt;&gt;"Non-net",$M304="85% Circulation"),"Net area not recorded for spaces with 85% circulation unusable type",
AND(OR($I304="General",$I304="Open plan/ semi-open general",$I304="Fitted",$I304="Light practical (science)",$I304="Light practical (other)",$I304="Heavy practical (workshops)",$I304="Heavy practical (clean)",$I304="Large",$I304="Storage"),OR($J304=0,ISBLANK($J304))),"Net area not recorded in net spaces",
AND(OR($I304="Non-net",$I304="Outdoor space"),$J304&gt;0),"Net Area Recorded in Non-net space",
AND($I304="General",$J304&gt;90),"This general space is over 90m2, please ensure that this space is entered as separate spaces if it usually used as separate spaces",
AND($I304="Open plan/ semi-open general",$J304&lt;27),"Open plan general space under 27m2",
AND(OR($K304=0,ISBLANK($K304)), $I304="Non-net"),"Non-net area not recorded in non-net space"
),
" ")</f>
        <v xml:space="preserve"> </v>
      </c>
      <c r="M304" s="144"/>
      <c r="N304" s="144"/>
      <c r="O304" s="144"/>
      <c r="P304" s="144"/>
      <c r="Q304" s="144"/>
      <c r="R304" s="171"/>
      <c r="S304" s="147">
        <f>NCA_Calculations!$P$316</f>
        <v>0</v>
      </c>
      <c r="T304" s="147">
        <f>NCA_Calculations!$Q$316</f>
        <v>0</v>
      </c>
      <c r="U304" s="144"/>
      <c r="V304" s="144"/>
      <c r="W304" s="149" t="str" cm="1">
        <f t="array" ref="W304">_xlfn.IFNA(
_xlfn.IFS(
ISBLANK($U304),"Missing space use.",
AND('Establishment details'!$C$14="Secondary",$V304="Classbase"),"Invalid Status type",
AND(OR( $V304="Classbase", $V304="Teaching", $V304="Early years",$V304="SEND resourced"), NOT(ISBLANK($M304))),"Space with status type and unusable type.",
AND($V304= "Classbase",'Establishment details'!$C$22&gt;=10), "Classbase status is only valid in schools with a primary element.",
AND($I304= "Large",$N304 &gt; 3.5), "Large rooms with less than 3.5m height.",
AND(OR($V304="Light practical (science)",$V304="Light practical (science)",$V304="Heavy practical (workshops)", $V304="Heavy practical (clean)"), OR($O304=0,ISBLANK($O304))),"Missing sinks count for light and heavy practical spaces.",
AND($M304 = "Other",ISBLANK($R304)), "Invalid unusable type / missing note for other unusable type."
),
" ")</f>
        <v>Missing space use.</v>
      </c>
    </row>
    <row r="305" spans="2:23" ht="15.75" x14ac:dyDescent="0.25">
      <c r="B305" s="143"/>
      <c r="C305" s="144"/>
      <c r="D305" s="144"/>
      <c r="E305" s="144"/>
      <c r="F305" s="147" t="str" cm="1">
        <f t="array" ref="F305">_xlfn.IFNA(CONCATENATE(_xlfn.IFS($D305="Mezzanine",LEFT($D305,1), $D305="Ground Floor",LEFT($D305,1),$D305="Basment ",LEFT($D305,1), $D305="1st Floor", "0"&amp;LEFT($D305,1), $D305="2nd Floor", "0"&amp;LEFT($D305,1), $D305="3rd Floor", "0"&amp;LEFT($D305,1), $D305="4th Floor", "0"&amp;LEFT($D305,1), $D305="5th Floor", "0"&amp;LEFT($D305,1), $D305="6th Floor", "0"&amp;LEFT($D305,1),$D305="7th Floor", "0"&amp;LEFT($D305,1),$D305="8th Floor", "0"&amp;LEFT($D305,1),$D305="9th Floor", "0"&amp;LEFT($D305,1),$D305="10th Floor", LEFT($D305,2),$D305="11th Floor", LEFT($D305,2),$D305="12th Floor", LEFT($D305,2),$D305="13th Floor", LEFT($D305,2), $D305="Lower Ground", LEFT($D305)&amp;IF(ISNUMBER(FIND(" ",$D305)),MID($D305,FIND(" ",$D305)+1,1),"")&amp;IF(ISNUMBER(FIND(" ",$D305,FIND(" ",$D305)+1)),MID($D305,FIND(" ",$D305,FIND(" ",$D305)+1)+1,1),""),$D305="Upper Ground", LEFT($D305)&amp;IF(ISNUMBER(FIND(" ",$D305)),MID($D305,FIND(" ",$D305)+1,1),"")&amp;IF(ISNUMBER(FIND(" ",$D305,FIND(" ",$D305)+1)),MID($D305,FIND(" ",$D305,FIND(" ",$D305)+1)+1,1),"")),".0",$E305), " ")</f>
        <v xml:space="preserve"> </v>
      </c>
      <c r="G305" s="144"/>
      <c r="H305" s="144"/>
      <c r="I305" s="144"/>
      <c r="J305" s="144"/>
      <c r="K305" s="144"/>
      <c r="L305" s="149" t="str" cm="1">
        <f t="array" ref="L305">_xlfn.IFNA(
_xlfn.IFS(
AND($F305=" ",$G305=" ",$H305=" "),"Please update all three: Surveyor Room Reference, Establishment Room Reference and Establishment Room Name",
AND(OR($I305="General",$I305="Open plan/ semi-open general",$I305="Fitted",$I305="Light practical (science)",$I305="Light practical (other)",$I305="Heavy practical (workshops)",$I305="Heavy practical (clean)",$I305="Large",$I305="Storage"),$J305=0,$K305=0),"Please update Net Area or Non-net Area",
AND($B305&lt;&gt;"OUT",$J305=0,$I305&lt;&gt;"Non-net",$M305="85% Circulation"),"Net area not recorded for spaces with 85% circulation unusable type",
AND(OR($I305="General",$I305="Open plan/ semi-open general",$I305="Fitted",$I305="Light practical (science)",$I305="Light practical (other)",$I305="Heavy practical (workshops)",$I305="Heavy practical (clean)",$I305="Large",$I305="Storage"),OR($J305=0,ISBLANK($J305))),"Net area not recorded in net spaces",
AND(OR($I305="Non-net",$I305="Outdoor space"),$J305&gt;0),"Net Area Recorded in Non-net space",
AND($I305="General",$J305&gt;90),"This general space is over 90m2, please ensure that this space is entered as separate spaces if it usually used as separate spaces",
AND($I305="Open plan/ semi-open general",$J305&lt;27),"Open plan general space under 27m2",
AND(OR($K305=0,ISBLANK($K305)), $I305="Non-net"),"Non-net area not recorded in non-net space"
),
" ")</f>
        <v xml:space="preserve"> </v>
      </c>
      <c r="M305" s="144"/>
      <c r="N305" s="144"/>
      <c r="O305" s="144"/>
      <c r="P305" s="144"/>
      <c r="Q305" s="144"/>
      <c r="R305" s="171"/>
      <c r="S305" s="147">
        <f>NCA_Calculations!$P$317</f>
        <v>0</v>
      </c>
      <c r="T305" s="147">
        <f>NCA_Calculations!$Q$317</f>
        <v>0</v>
      </c>
      <c r="U305" s="144"/>
      <c r="V305" s="144"/>
      <c r="W305" s="149" t="str" cm="1">
        <f t="array" ref="W305">_xlfn.IFNA(
_xlfn.IFS(
ISBLANK($U305),"Missing space use.",
AND('Establishment details'!$C$14="Secondary",$V305="Classbase"),"Invalid Status type",
AND(OR( $V305="Classbase", $V305="Teaching", $V305="Early years",$V305="SEND resourced"), NOT(ISBLANK($M305))),"Space with status type and unusable type.",
AND($V305= "Classbase",'Establishment details'!$C$22&gt;=10), "Classbase status is only valid in schools with a primary element.",
AND($I305= "Large",$N305 &gt; 3.5), "Large rooms with less than 3.5m height.",
AND(OR($V305="Light practical (science)",$V305="Light practical (science)",$V305="Heavy practical (workshops)", $V305="Heavy practical (clean)"), OR($O305=0,ISBLANK($O305))),"Missing sinks count for light and heavy practical spaces.",
AND($M305 = "Other",ISBLANK($R305)), "Invalid unusable type / missing note for other unusable type."
),
" ")</f>
        <v>Missing space use.</v>
      </c>
    </row>
    <row r="306" spans="2:23" ht="15.75" x14ac:dyDescent="0.25">
      <c r="B306" s="143"/>
      <c r="C306" s="144"/>
      <c r="D306" s="144"/>
      <c r="E306" s="144"/>
      <c r="F306" s="147" t="str" cm="1">
        <f t="array" ref="F306">_xlfn.IFNA(CONCATENATE(_xlfn.IFS($D306="Mezzanine",LEFT($D306,1), $D306="Ground Floor",LEFT($D306,1),$D306="Basment ",LEFT($D306,1), $D306="1st Floor", "0"&amp;LEFT($D306,1), $D306="2nd Floor", "0"&amp;LEFT($D306,1), $D306="3rd Floor", "0"&amp;LEFT($D306,1), $D306="4th Floor", "0"&amp;LEFT($D306,1), $D306="5th Floor", "0"&amp;LEFT($D306,1), $D306="6th Floor", "0"&amp;LEFT($D306,1),$D306="7th Floor", "0"&amp;LEFT($D306,1),$D306="8th Floor", "0"&amp;LEFT($D306,1),$D306="9th Floor", "0"&amp;LEFT($D306,1),$D306="10th Floor", LEFT($D306,2),$D306="11th Floor", LEFT($D306,2),$D306="12th Floor", LEFT($D306,2),$D306="13th Floor", LEFT($D306,2), $D306="Lower Ground", LEFT($D306)&amp;IF(ISNUMBER(FIND(" ",$D306)),MID($D306,FIND(" ",$D306)+1,1),"")&amp;IF(ISNUMBER(FIND(" ",$D306,FIND(" ",$D306)+1)),MID($D306,FIND(" ",$D306,FIND(" ",$D306)+1)+1,1),""),$D306="Upper Ground", LEFT($D306)&amp;IF(ISNUMBER(FIND(" ",$D306)),MID($D306,FIND(" ",$D306)+1,1),"")&amp;IF(ISNUMBER(FIND(" ",$D306,FIND(" ",$D306)+1)),MID($D306,FIND(" ",$D306,FIND(" ",$D306)+1)+1,1),"")),".0",$E306), " ")</f>
        <v xml:space="preserve"> </v>
      </c>
      <c r="G306" s="144"/>
      <c r="H306" s="144"/>
      <c r="I306" s="144"/>
      <c r="J306" s="144"/>
      <c r="K306" s="144"/>
      <c r="L306" s="149" t="str" cm="1">
        <f t="array" ref="L306">_xlfn.IFNA(
_xlfn.IFS(
AND($F306=" ",$G306=" ",$H306=" "),"Please update all three: Surveyor Room Reference, Establishment Room Reference and Establishment Room Name",
AND(OR($I306="General",$I306="Open plan/ semi-open general",$I306="Fitted",$I306="Light practical (science)",$I306="Light practical (other)",$I306="Heavy practical (workshops)",$I306="Heavy practical (clean)",$I306="Large",$I306="Storage"),$J306=0,$K306=0),"Please update Net Area or Non-net Area",
AND($B306&lt;&gt;"OUT",$J306=0,$I306&lt;&gt;"Non-net",$M306="85% Circulation"),"Net area not recorded for spaces with 85% circulation unusable type",
AND(OR($I306="General",$I306="Open plan/ semi-open general",$I306="Fitted",$I306="Light practical (science)",$I306="Light practical (other)",$I306="Heavy practical (workshops)",$I306="Heavy practical (clean)",$I306="Large",$I306="Storage"),OR($J306=0,ISBLANK($J306))),"Net area not recorded in net spaces",
AND(OR($I306="Non-net",$I306="Outdoor space"),$J306&gt;0),"Net Area Recorded in Non-net space",
AND($I306="General",$J306&gt;90),"This general space is over 90m2, please ensure that this space is entered as separate spaces if it usually used as separate spaces",
AND($I306="Open plan/ semi-open general",$J306&lt;27),"Open plan general space under 27m2",
AND(OR($K306=0,ISBLANK($K306)), $I306="Non-net"),"Non-net area not recorded in non-net space"
),
" ")</f>
        <v xml:space="preserve"> </v>
      </c>
      <c r="M306" s="144"/>
      <c r="N306" s="144"/>
      <c r="O306" s="144"/>
      <c r="P306" s="144"/>
      <c r="Q306" s="144"/>
      <c r="R306" s="171"/>
      <c r="S306" s="147">
        <f>NCA_Calculations!$P$318</f>
        <v>0</v>
      </c>
      <c r="T306" s="147">
        <f>NCA_Calculations!$Q$318</f>
        <v>0</v>
      </c>
      <c r="U306" s="144"/>
      <c r="V306" s="144"/>
      <c r="W306" s="149" t="str" cm="1">
        <f t="array" ref="W306">_xlfn.IFNA(
_xlfn.IFS(
ISBLANK($U306),"Missing space use.",
AND('Establishment details'!$C$14="Secondary",$V306="Classbase"),"Invalid Status type",
AND(OR( $V306="Classbase", $V306="Teaching", $V306="Early years",$V306="SEND resourced"), NOT(ISBLANK($M306))),"Space with status type and unusable type.",
AND($V306= "Classbase",'Establishment details'!$C$22&gt;=10), "Classbase status is only valid in schools with a primary element.",
AND($I306= "Large",$N306 &gt; 3.5), "Large rooms with less than 3.5m height.",
AND(OR($V306="Light practical (science)",$V306="Light practical (science)",$V306="Heavy practical (workshops)", $V306="Heavy practical (clean)"), OR($O306=0,ISBLANK($O306))),"Missing sinks count for light and heavy practical spaces.",
AND($M306 = "Other",ISBLANK($R306)), "Invalid unusable type / missing note for other unusable type."
),
" ")</f>
        <v>Missing space use.</v>
      </c>
    </row>
    <row r="307" spans="2:23" ht="15.75" x14ac:dyDescent="0.25">
      <c r="B307" s="143"/>
      <c r="C307" s="144"/>
      <c r="D307" s="144"/>
      <c r="E307" s="144"/>
      <c r="F307" s="147" t="str" cm="1">
        <f t="array" ref="F307">_xlfn.IFNA(CONCATENATE(_xlfn.IFS($D307="Mezzanine",LEFT($D307,1), $D307="Ground Floor",LEFT($D307,1),$D307="Basment ",LEFT($D307,1), $D307="1st Floor", "0"&amp;LEFT($D307,1), $D307="2nd Floor", "0"&amp;LEFT($D307,1), $D307="3rd Floor", "0"&amp;LEFT($D307,1), $D307="4th Floor", "0"&amp;LEFT($D307,1), $D307="5th Floor", "0"&amp;LEFT($D307,1), $D307="6th Floor", "0"&amp;LEFT($D307,1),$D307="7th Floor", "0"&amp;LEFT($D307,1),$D307="8th Floor", "0"&amp;LEFT($D307,1),$D307="9th Floor", "0"&amp;LEFT($D307,1),$D307="10th Floor", LEFT($D307,2),$D307="11th Floor", LEFT($D307,2),$D307="12th Floor", LEFT($D307,2),$D307="13th Floor", LEFT($D307,2), $D307="Lower Ground", LEFT($D307)&amp;IF(ISNUMBER(FIND(" ",$D307)),MID($D307,FIND(" ",$D307)+1,1),"")&amp;IF(ISNUMBER(FIND(" ",$D307,FIND(" ",$D307)+1)),MID($D307,FIND(" ",$D307,FIND(" ",$D307)+1)+1,1),""),$D307="Upper Ground", LEFT($D307)&amp;IF(ISNUMBER(FIND(" ",$D307)),MID($D307,FIND(" ",$D307)+1,1),"")&amp;IF(ISNUMBER(FIND(" ",$D307,FIND(" ",$D307)+1)),MID($D307,FIND(" ",$D307,FIND(" ",$D307)+1)+1,1),"")),".0",$E307), " ")</f>
        <v xml:space="preserve"> </v>
      </c>
      <c r="G307" s="144"/>
      <c r="H307" s="144"/>
      <c r="I307" s="144"/>
      <c r="J307" s="144"/>
      <c r="K307" s="144"/>
      <c r="L307" s="149" t="str" cm="1">
        <f t="array" ref="L307">_xlfn.IFNA(
_xlfn.IFS(
AND($F307=" ",$G307=" ",$H307=" "),"Please update all three: Surveyor Room Reference, Establishment Room Reference and Establishment Room Name",
AND(OR($I307="General",$I307="Open plan/ semi-open general",$I307="Fitted",$I307="Light practical (science)",$I307="Light practical (other)",$I307="Heavy practical (workshops)",$I307="Heavy practical (clean)",$I307="Large",$I307="Storage"),$J307=0,$K307=0),"Please update Net Area or Non-net Area",
AND($B307&lt;&gt;"OUT",$J307=0,$I307&lt;&gt;"Non-net",$M307="85% Circulation"),"Net area not recorded for spaces with 85% circulation unusable type",
AND(OR($I307="General",$I307="Open plan/ semi-open general",$I307="Fitted",$I307="Light practical (science)",$I307="Light practical (other)",$I307="Heavy practical (workshops)",$I307="Heavy practical (clean)",$I307="Large",$I307="Storage"),OR($J307=0,ISBLANK($J307))),"Net area not recorded in net spaces",
AND(OR($I307="Non-net",$I307="Outdoor space"),$J307&gt;0),"Net Area Recorded in Non-net space",
AND($I307="General",$J307&gt;90),"This general space is over 90m2, please ensure that this space is entered as separate spaces if it usually used as separate spaces",
AND($I307="Open plan/ semi-open general",$J307&lt;27),"Open plan general space under 27m2",
AND(OR($K307=0,ISBLANK($K307)), $I307="Non-net"),"Non-net area not recorded in non-net space"
),
" ")</f>
        <v xml:space="preserve"> </v>
      </c>
      <c r="M307" s="144"/>
      <c r="N307" s="144"/>
      <c r="O307" s="144"/>
      <c r="P307" s="144"/>
      <c r="Q307" s="144"/>
      <c r="R307" s="171"/>
      <c r="S307" s="147">
        <f>NCA_Calculations!$P$319</f>
        <v>0</v>
      </c>
      <c r="T307" s="147">
        <f>NCA_Calculations!$Q$319</f>
        <v>0</v>
      </c>
      <c r="U307" s="144"/>
      <c r="V307" s="144"/>
      <c r="W307" s="149" t="str" cm="1">
        <f t="array" ref="W307">_xlfn.IFNA(
_xlfn.IFS(
ISBLANK($U307),"Missing space use.",
AND('Establishment details'!$C$14="Secondary",$V307="Classbase"),"Invalid Status type",
AND(OR( $V307="Classbase", $V307="Teaching", $V307="Early years",$V307="SEND resourced"), NOT(ISBLANK($M307))),"Space with status type and unusable type.",
AND($V307= "Classbase",'Establishment details'!$C$22&gt;=10), "Classbase status is only valid in schools with a primary element.",
AND($I307= "Large",$N307 &gt; 3.5), "Large rooms with less than 3.5m height.",
AND(OR($V307="Light practical (science)",$V307="Light practical (science)",$V307="Heavy practical (workshops)", $V307="Heavy practical (clean)"), OR($O307=0,ISBLANK($O307))),"Missing sinks count for light and heavy practical spaces.",
AND($M307 = "Other",ISBLANK($R307)), "Invalid unusable type / missing note for other unusable type."
),
" ")</f>
        <v>Missing space use.</v>
      </c>
    </row>
    <row r="308" spans="2:23" ht="15.75" x14ac:dyDescent="0.25">
      <c r="B308" s="143"/>
      <c r="C308" s="144"/>
      <c r="D308" s="144"/>
      <c r="E308" s="144"/>
      <c r="F308" s="147" t="str" cm="1">
        <f t="array" ref="F308">_xlfn.IFNA(CONCATENATE(_xlfn.IFS($D308="Mezzanine",LEFT($D308,1), $D308="Ground Floor",LEFT($D308,1),$D308="Basment ",LEFT($D308,1), $D308="1st Floor", "0"&amp;LEFT($D308,1), $D308="2nd Floor", "0"&amp;LEFT($D308,1), $D308="3rd Floor", "0"&amp;LEFT($D308,1), $D308="4th Floor", "0"&amp;LEFT($D308,1), $D308="5th Floor", "0"&amp;LEFT($D308,1), $D308="6th Floor", "0"&amp;LEFT($D308,1),$D308="7th Floor", "0"&amp;LEFT($D308,1),$D308="8th Floor", "0"&amp;LEFT($D308,1),$D308="9th Floor", "0"&amp;LEFT($D308,1),$D308="10th Floor", LEFT($D308,2),$D308="11th Floor", LEFT($D308,2),$D308="12th Floor", LEFT($D308,2),$D308="13th Floor", LEFT($D308,2), $D308="Lower Ground", LEFT($D308)&amp;IF(ISNUMBER(FIND(" ",$D308)),MID($D308,FIND(" ",$D308)+1,1),"")&amp;IF(ISNUMBER(FIND(" ",$D308,FIND(" ",$D308)+1)),MID($D308,FIND(" ",$D308,FIND(" ",$D308)+1)+1,1),""),$D308="Upper Ground", LEFT($D308)&amp;IF(ISNUMBER(FIND(" ",$D308)),MID($D308,FIND(" ",$D308)+1,1),"")&amp;IF(ISNUMBER(FIND(" ",$D308,FIND(" ",$D308)+1)),MID($D308,FIND(" ",$D308,FIND(" ",$D308)+1)+1,1),"")),".0",$E308), " ")</f>
        <v xml:space="preserve"> </v>
      </c>
      <c r="G308" s="144"/>
      <c r="H308" s="144"/>
      <c r="I308" s="144"/>
      <c r="J308" s="144"/>
      <c r="K308" s="144"/>
      <c r="L308" s="149" t="str" cm="1">
        <f t="array" ref="L308">_xlfn.IFNA(
_xlfn.IFS(
AND($F308=" ",$G308=" ",$H308=" "),"Please update all three: Surveyor Room Reference, Establishment Room Reference and Establishment Room Name",
AND(OR($I308="General",$I308="Open plan/ semi-open general",$I308="Fitted",$I308="Light practical (science)",$I308="Light practical (other)",$I308="Heavy practical (workshops)",$I308="Heavy practical (clean)",$I308="Large",$I308="Storage"),$J308=0,$K308=0),"Please update Net Area or Non-net Area",
AND($B308&lt;&gt;"OUT",$J308=0,$I308&lt;&gt;"Non-net",$M308="85% Circulation"),"Net area not recorded for spaces with 85% circulation unusable type",
AND(OR($I308="General",$I308="Open plan/ semi-open general",$I308="Fitted",$I308="Light practical (science)",$I308="Light practical (other)",$I308="Heavy practical (workshops)",$I308="Heavy practical (clean)",$I308="Large",$I308="Storage"),OR($J308=0,ISBLANK($J308))),"Net area not recorded in net spaces",
AND(OR($I308="Non-net",$I308="Outdoor space"),$J308&gt;0),"Net Area Recorded in Non-net space",
AND($I308="General",$J308&gt;90),"This general space is over 90m2, please ensure that this space is entered as separate spaces if it usually used as separate spaces",
AND($I308="Open plan/ semi-open general",$J308&lt;27),"Open plan general space under 27m2",
AND(OR($K308=0,ISBLANK($K308)), $I308="Non-net"),"Non-net area not recorded in non-net space"
),
" ")</f>
        <v xml:space="preserve"> </v>
      </c>
      <c r="M308" s="144"/>
      <c r="N308" s="144"/>
      <c r="O308" s="144"/>
      <c r="P308" s="144"/>
      <c r="Q308" s="144"/>
      <c r="R308" s="171"/>
      <c r="S308" s="147">
        <f>NCA_Calculations!$P$320</f>
        <v>0</v>
      </c>
      <c r="T308" s="147">
        <f>NCA_Calculations!$Q$320</f>
        <v>0</v>
      </c>
      <c r="U308" s="144"/>
      <c r="V308" s="144"/>
      <c r="W308" s="149" t="str" cm="1">
        <f t="array" ref="W308">_xlfn.IFNA(
_xlfn.IFS(
ISBLANK($U308),"Missing space use.",
AND('Establishment details'!$C$14="Secondary",$V308="Classbase"),"Invalid Status type",
AND(OR( $V308="Classbase", $V308="Teaching", $V308="Early years",$V308="SEND resourced"), NOT(ISBLANK($M308))),"Space with status type and unusable type.",
AND($V308= "Classbase",'Establishment details'!$C$22&gt;=10), "Classbase status is only valid in schools with a primary element.",
AND($I308= "Large",$N308 &gt; 3.5), "Large rooms with less than 3.5m height.",
AND(OR($V308="Light practical (science)",$V308="Light practical (science)",$V308="Heavy practical (workshops)", $V308="Heavy practical (clean)"), OR($O308=0,ISBLANK($O308))),"Missing sinks count for light and heavy practical spaces.",
AND($M308 = "Other",ISBLANK($R308)), "Invalid unusable type / missing note for other unusable type."
),
" ")</f>
        <v>Missing space use.</v>
      </c>
    </row>
    <row r="309" spans="2:23" ht="15.75" x14ac:dyDescent="0.25">
      <c r="B309" s="143"/>
      <c r="C309" s="144"/>
      <c r="D309" s="144"/>
      <c r="E309" s="144"/>
      <c r="F309" s="147" t="str" cm="1">
        <f t="array" ref="F309">_xlfn.IFNA(CONCATENATE(_xlfn.IFS($D309="Mezzanine",LEFT($D309,1), $D309="Ground Floor",LEFT($D309,1),$D309="Basment ",LEFT($D309,1), $D309="1st Floor", "0"&amp;LEFT($D309,1), $D309="2nd Floor", "0"&amp;LEFT($D309,1), $D309="3rd Floor", "0"&amp;LEFT($D309,1), $D309="4th Floor", "0"&amp;LEFT($D309,1), $D309="5th Floor", "0"&amp;LEFT($D309,1), $D309="6th Floor", "0"&amp;LEFT($D309,1),$D309="7th Floor", "0"&amp;LEFT($D309,1),$D309="8th Floor", "0"&amp;LEFT($D309,1),$D309="9th Floor", "0"&amp;LEFT($D309,1),$D309="10th Floor", LEFT($D309,2),$D309="11th Floor", LEFT($D309,2),$D309="12th Floor", LEFT($D309,2),$D309="13th Floor", LEFT($D309,2), $D309="Lower Ground", LEFT($D309)&amp;IF(ISNUMBER(FIND(" ",$D309)),MID($D309,FIND(" ",$D309)+1,1),"")&amp;IF(ISNUMBER(FIND(" ",$D309,FIND(" ",$D309)+1)),MID($D309,FIND(" ",$D309,FIND(" ",$D309)+1)+1,1),""),$D309="Upper Ground", LEFT($D309)&amp;IF(ISNUMBER(FIND(" ",$D309)),MID($D309,FIND(" ",$D309)+1,1),"")&amp;IF(ISNUMBER(FIND(" ",$D309,FIND(" ",$D309)+1)),MID($D309,FIND(" ",$D309,FIND(" ",$D309)+1)+1,1),"")),".0",$E309), " ")</f>
        <v xml:space="preserve"> </v>
      </c>
      <c r="G309" s="144"/>
      <c r="H309" s="144"/>
      <c r="I309" s="144"/>
      <c r="J309" s="144"/>
      <c r="K309" s="144"/>
      <c r="L309" s="149" t="str" cm="1">
        <f t="array" ref="L309">_xlfn.IFNA(
_xlfn.IFS(
AND($F309=" ",$G309=" ",$H309=" "),"Please update all three: Surveyor Room Reference, Establishment Room Reference and Establishment Room Name",
AND(OR($I309="General",$I309="Open plan/ semi-open general",$I309="Fitted",$I309="Light practical (science)",$I309="Light practical (other)",$I309="Heavy practical (workshops)",$I309="Heavy practical (clean)",$I309="Large",$I309="Storage"),$J309=0,$K309=0),"Please update Net Area or Non-net Area",
AND($B309&lt;&gt;"OUT",$J309=0,$I309&lt;&gt;"Non-net",$M309="85% Circulation"),"Net area not recorded for spaces with 85% circulation unusable type",
AND(OR($I309="General",$I309="Open plan/ semi-open general",$I309="Fitted",$I309="Light practical (science)",$I309="Light practical (other)",$I309="Heavy practical (workshops)",$I309="Heavy practical (clean)",$I309="Large",$I309="Storage"),OR($J309=0,ISBLANK($J309))),"Net area not recorded in net spaces",
AND(OR($I309="Non-net",$I309="Outdoor space"),$J309&gt;0),"Net Area Recorded in Non-net space",
AND($I309="General",$J309&gt;90),"This general space is over 90m2, please ensure that this space is entered as separate spaces if it usually used as separate spaces",
AND($I309="Open plan/ semi-open general",$J309&lt;27),"Open plan general space under 27m2",
AND(OR($K309=0,ISBLANK($K309)), $I309="Non-net"),"Non-net area not recorded in non-net space"
),
" ")</f>
        <v xml:space="preserve"> </v>
      </c>
      <c r="M309" s="144"/>
      <c r="N309" s="144"/>
      <c r="O309" s="144"/>
      <c r="P309" s="144"/>
      <c r="Q309" s="144"/>
      <c r="R309" s="171"/>
      <c r="S309" s="147">
        <f>NCA_Calculations!$P$321</f>
        <v>0</v>
      </c>
      <c r="T309" s="147">
        <f>NCA_Calculations!$Q$321</f>
        <v>0</v>
      </c>
      <c r="U309" s="144"/>
      <c r="V309" s="144"/>
      <c r="W309" s="149" t="str" cm="1">
        <f t="array" ref="W309">_xlfn.IFNA(
_xlfn.IFS(
ISBLANK($U309),"Missing space use.",
AND('Establishment details'!$C$14="Secondary",$V309="Classbase"),"Invalid Status type",
AND(OR( $V309="Classbase", $V309="Teaching", $V309="Early years",$V309="SEND resourced"), NOT(ISBLANK($M309))),"Space with status type and unusable type.",
AND($V309= "Classbase",'Establishment details'!$C$22&gt;=10), "Classbase status is only valid in schools with a primary element.",
AND($I309= "Large",$N309 &gt; 3.5), "Large rooms with less than 3.5m height.",
AND(OR($V309="Light practical (science)",$V309="Light practical (science)",$V309="Heavy practical (workshops)", $V309="Heavy practical (clean)"), OR($O309=0,ISBLANK($O309))),"Missing sinks count for light and heavy practical spaces.",
AND($M309 = "Other",ISBLANK($R309)), "Invalid unusable type / missing note for other unusable type."
),
" ")</f>
        <v>Missing space use.</v>
      </c>
    </row>
    <row r="310" spans="2:23" ht="15.75" x14ac:dyDescent="0.25">
      <c r="B310" s="143"/>
      <c r="C310" s="144"/>
      <c r="D310" s="144"/>
      <c r="E310" s="144"/>
      <c r="F310" s="147" t="str" cm="1">
        <f t="array" ref="F310">_xlfn.IFNA(CONCATENATE(_xlfn.IFS($D310="Mezzanine",LEFT($D310,1), $D310="Ground Floor",LEFT($D310,1),$D310="Basment ",LEFT($D310,1), $D310="1st Floor", "0"&amp;LEFT($D310,1), $D310="2nd Floor", "0"&amp;LEFT($D310,1), $D310="3rd Floor", "0"&amp;LEFT($D310,1), $D310="4th Floor", "0"&amp;LEFT($D310,1), $D310="5th Floor", "0"&amp;LEFT($D310,1), $D310="6th Floor", "0"&amp;LEFT($D310,1),$D310="7th Floor", "0"&amp;LEFT($D310,1),$D310="8th Floor", "0"&amp;LEFT($D310,1),$D310="9th Floor", "0"&amp;LEFT($D310,1),$D310="10th Floor", LEFT($D310,2),$D310="11th Floor", LEFT($D310,2),$D310="12th Floor", LEFT($D310,2),$D310="13th Floor", LEFT($D310,2), $D310="Lower Ground", LEFT($D310)&amp;IF(ISNUMBER(FIND(" ",$D310)),MID($D310,FIND(" ",$D310)+1,1),"")&amp;IF(ISNUMBER(FIND(" ",$D310,FIND(" ",$D310)+1)),MID($D310,FIND(" ",$D310,FIND(" ",$D310)+1)+1,1),""),$D310="Upper Ground", LEFT($D310)&amp;IF(ISNUMBER(FIND(" ",$D310)),MID($D310,FIND(" ",$D310)+1,1),"")&amp;IF(ISNUMBER(FIND(" ",$D310,FIND(" ",$D310)+1)),MID($D310,FIND(" ",$D310,FIND(" ",$D310)+1)+1,1),"")),".0",$E310), " ")</f>
        <v xml:space="preserve"> </v>
      </c>
      <c r="G310" s="144"/>
      <c r="H310" s="144"/>
      <c r="I310" s="144"/>
      <c r="J310" s="144"/>
      <c r="K310" s="144"/>
      <c r="L310" s="149" t="str" cm="1">
        <f t="array" ref="L310">_xlfn.IFNA(
_xlfn.IFS(
AND($F310=" ",$G310=" ",$H310=" "),"Please update all three: Surveyor Room Reference, Establishment Room Reference and Establishment Room Name",
AND(OR($I310="General",$I310="Open plan/ semi-open general",$I310="Fitted",$I310="Light practical (science)",$I310="Light practical (other)",$I310="Heavy practical (workshops)",$I310="Heavy practical (clean)",$I310="Large",$I310="Storage"),$J310=0,$K310=0),"Please update Net Area or Non-net Area",
AND($B310&lt;&gt;"OUT",$J310=0,$I310&lt;&gt;"Non-net",$M310="85% Circulation"),"Net area not recorded for spaces with 85% circulation unusable type",
AND(OR($I310="General",$I310="Open plan/ semi-open general",$I310="Fitted",$I310="Light practical (science)",$I310="Light practical (other)",$I310="Heavy practical (workshops)",$I310="Heavy practical (clean)",$I310="Large",$I310="Storage"),OR($J310=0,ISBLANK($J310))),"Net area not recorded in net spaces",
AND(OR($I310="Non-net",$I310="Outdoor space"),$J310&gt;0),"Net Area Recorded in Non-net space",
AND($I310="General",$J310&gt;90),"This general space is over 90m2, please ensure that this space is entered as separate spaces if it usually used as separate spaces",
AND($I310="Open plan/ semi-open general",$J310&lt;27),"Open plan general space under 27m2",
AND(OR($K310=0,ISBLANK($K310)), $I310="Non-net"),"Non-net area not recorded in non-net space"
),
" ")</f>
        <v xml:space="preserve"> </v>
      </c>
      <c r="M310" s="144"/>
      <c r="N310" s="144"/>
      <c r="O310" s="144"/>
      <c r="P310" s="144"/>
      <c r="Q310" s="144"/>
      <c r="R310" s="171"/>
      <c r="S310" s="147">
        <f>NCA_Calculations!$P$322</f>
        <v>0</v>
      </c>
      <c r="T310" s="147">
        <f>NCA_Calculations!$Q$322</f>
        <v>0</v>
      </c>
      <c r="U310" s="144"/>
      <c r="V310" s="144"/>
      <c r="W310" s="149" t="str" cm="1">
        <f t="array" ref="W310">_xlfn.IFNA(
_xlfn.IFS(
ISBLANK($U310),"Missing space use.",
AND('Establishment details'!$C$14="Secondary",$V310="Classbase"),"Invalid Status type",
AND(OR( $V310="Classbase", $V310="Teaching", $V310="Early years",$V310="SEND resourced"), NOT(ISBLANK($M310))),"Space with status type and unusable type.",
AND($V310= "Classbase",'Establishment details'!$C$22&gt;=10), "Classbase status is only valid in schools with a primary element.",
AND($I310= "Large",$N310 &gt; 3.5), "Large rooms with less than 3.5m height.",
AND(OR($V310="Light practical (science)",$V310="Light practical (science)",$V310="Heavy practical (workshops)", $V310="Heavy practical (clean)"), OR($O310=0,ISBLANK($O310))),"Missing sinks count for light and heavy practical spaces.",
AND($M310 = "Other",ISBLANK($R310)), "Invalid unusable type / missing note for other unusable type."
),
" ")</f>
        <v>Missing space use.</v>
      </c>
    </row>
    <row r="311" spans="2:23" ht="15.75" x14ac:dyDescent="0.25">
      <c r="B311" s="143"/>
      <c r="C311" s="144"/>
      <c r="D311" s="144"/>
      <c r="E311" s="144"/>
      <c r="F311" s="147" t="str" cm="1">
        <f t="array" ref="F311">_xlfn.IFNA(CONCATENATE(_xlfn.IFS($D311="Mezzanine",LEFT($D311,1), $D311="Ground Floor",LEFT($D311,1),$D311="Basment ",LEFT($D311,1), $D311="1st Floor", "0"&amp;LEFT($D311,1), $D311="2nd Floor", "0"&amp;LEFT($D311,1), $D311="3rd Floor", "0"&amp;LEFT($D311,1), $D311="4th Floor", "0"&amp;LEFT($D311,1), $D311="5th Floor", "0"&amp;LEFT($D311,1), $D311="6th Floor", "0"&amp;LEFT($D311,1),$D311="7th Floor", "0"&amp;LEFT($D311,1),$D311="8th Floor", "0"&amp;LEFT($D311,1),$D311="9th Floor", "0"&amp;LEFT($D311,1),$D311="10th Floor", LEFT($D311,2),$D311="11th Floor", LEFT($D311,2),$D311="12th Floor", LEFT($D311,2),$D311="13th Floor", LEFT($D311,2), $D311="Lower Ground", LEFT($D311)&amp;IF(ISNUMBER(FIND(" ",$D311)),MID($D311,FIND(" ",$D311)+1,1),"")&amp;IF(ISNUMBER(FIND(" ",$D311,FIND(" ",$D311)+1)),MID($D311,FIND(" ",$D311,FIND(" ",$D311)+1)+1,1),""),$D311="Upper Ground", LEFT($D311)&amp;IF(ISNUMBER(FIND(" ",$D311)),MID($D311,FIND(" ",$D311)+1,1),"")&amp;IF(ISNUMBER(FIND(" ",$D311,FIND(" ",$D311)+1)),MID($D311,FIND(" ",$D311,FIND(" ",$D311)+1)+1,1),"")),".0",$E311), " ")</f>
        <v xml:space="preserve"> </v>
      </c>
      <c r="G311" s="144"/>
      <c r="H311" s="144"/>
      <c r="I311" s="144"/>
      <c r="J311" s="144"/>
      <c r="K311" s="144"/>
      <c r="L311" s="149" t="str" cm="1">
        <f t="array" ref="L311">_xlfn.IFNA(
_xlfn.IFS(
AND($F311=" ",$G311=" ",$H311=" "),"Please update all three: Surveyor Room Reference, Establishment Room Reference and Establishment Room Name",
AND(OR($I311="General",$I311="Open plan/ semi-open general",$I311="Fitted",$I311="Light practical (science)",$I311="Light practical (other)",$I311="Heavy practical (workshops)",$I311="Heavy practical (clean)",$I311="Large",$I311="Storage"),$J311=0,$K311=0),"Please update Net Area or Non-net Area",
AND($B311&lt;&gt;"OUT",$J311=0,$I311&lt;&gt;"Non-net",$M311="85% Circulation"),"Net area not recorded for spaces with 85% circulation unusable type",
AND(OR($I311="General",$I311="Open plan/ semi-open general",$I311="Fitted",$I311="Light practical (science)",$I311="Light practical (other)",$I311="Heavy practical (workshops)",$I311="Heavy practical (clean)",$I311="Large",$I311="Storage"),OR($J311=0,ISBLANK($J311))),"Net area not recorded in net spaces",
AND(OR($I311="Non-net",$I311="Outdoor space"),$J311&gt;0),"Net Area Recorded in Non-net space",
AND($I311="General",$J311&gt;90),"This general space is over 90m2, please ensure that this space is entered as separate spaces if it usually used as separate spaces",
AND($I311="Open plan/ semi-open general",$J311&lt;27),"Open plan general space under 27m2",
AND(OR($K311=0,ISBLANK($K311)), $I311="Non-net"),"Non-net area not recorded in non-net space"
),
" ")</f>
        <v xml:space="preserve"> </v>
      </c>
      <c r="M311" s="144"/>
      <c r="N311" s="144"/>
      <c r="O311" s="144"/>
      <c r="P311" s="144"/>
      <c r="Q311" s="144"/>
      <c r="R311" s="171"/>
      <c r="S311" s="147">
        <f>NCA_Calculations!$P$323</f>
        <v>0</v>
      </c>
      <c r="T311" s="147">
        <f>NCA_Calculations!$Q$323</f>
        <v>0</v>
      </c>
      <c r="U311" s="144"/>
      <c r="V311" s="144"/>
      <c r="W311" s="149" t="str" cm="1">
        <f t="array" ref="W311">_xlfn.IFNA(
_xlfn.IFS(
ISBLANK($U311),"Missing space use.",
AND('Establishment details'!$C$14="Secondary",$V311="Classbase"),"Invalid Status type",
AND(OR( $V311="Classbase", $V311="Teaching", $V311="Early years",$V311="SEND resourced"), NOT(ISBLANK($M311))),"Space with status type and unusable type.",
AND($V311= "Classbase",'Establishment details'!$C$22&gt;=10), "Classbase status is only valid in schools with a primary element.",
AND($I311= "Large",$N311 &gt; 3.5), "Large rooms with less than 3.5m height.",
AND(OR($V311="Light practical (science)",$V311="Light practical (science)",$V311="Heavy practical (workshops)", $V311="Heavy practical (clean)"), OR($O311=0,ISBLANK($O311))),"Missing sinks count for light and heavy practical spaces.",
AND($M311 = "Other",ISBLANK($R311)), "Invalid unusable type / missing note for other unusable type."
),
" ")</f>
        <v>Missing space use.</v>
      </c>
    </row>
    <row r="312" spans="2:23" ht="15.75" x14ac:dyDescent="0.25">
      <c r="B312" s="143"/>
      <c r="C312" s="144"/>
      <c r="D312" s="144"/>
      <c r="E312" s="144"/>
      <c r="F312" s="147" t="str" cm="1">
        <f t="array" ref="F312">_xlfn.IFNA(CONCATENATE(_xlfn.IFS($D312="Mezzanine",LEFT($D312,1), $D312="Ground Floor",LEFT($D312,1),$D312="Basment ",LEFT($D312,1), $D312="1st Floor", "0"&amp;LEFT($D312,1), $D312="2nd Floor", "0"&amp;LEFT($D312,1), $D312="3rd Floor", "0"&amp;LEFT($D312,1), $D312="4th Floor", "0"&amp;LEFT($D312,1), $D312="5th Floor", "0"&amp;LEFT($D312,1), $D312="6th Floor", "0"&amp;LEFT($D312,1),$D312="7th Floor", "0"&amp;LEFT($D312,1),$D312="8th Floor", "0"&amp;LEFT($D312,1),$D312="9th Floor", "0"&amp;LEFT($D312,1),$D312="10th Floor", LEFT($D312,2),$D312="11th Floor", LEFT($D312,2),$D312="12th Floor", LEFT($D312,2),$D312="13th Floor", LEFT($D312,2), $D312="Lower Ground", LEFT($D312)&amp;IF(ISNUMBER(FIND(" ",$D312)),MID($D312,FIND(" ",$D312)+1,1),"")&amp;IF(ISNUMBER(FIND(" ",$D312,FIND(" ",$D312)+1)),MID($D312,FIND(" ",$D312,FIND(" ",$D312)+1)+1,1),""),$D312="Upper Ground", LEFT($D312)&amp;IF(ISNUMBER(FIND(" ",$D312)),MID($D312,FIND(" ",$D312)+1,1),"")&amp;IF(ISNUMBER(FIND(" ",$D312,FIND(" ",$D312)+1)),MID($D312,FIND(" ",$D312,FIND(" ",$D312)+1)+1,1),"")),".0",$E312), " ")</f>
        <v xml:space="preserve"> </v>
      </c>
      <c r="G312" s="144"/>
      <c r="H312" s="144"/>
      <c r="I312" s="144"/>
      <c r="J312" s="144"/>
      <c r="K312" s="144"/>
      <c r="L312" s="149" t="str" cm="1">
        <f t="array" ref="L312">_xlfn.IFNA(
_xlfn.IFS(
AND($F312=" ",$G312=" ",$H312=" "),"Please update all three: Surveyor Room Reference, Establishment Room Reference and Establishment Room Name",
AND(OR($I312="General",$I312="Open plan/ semi-open general",$I312="Fitted",$I312="Light practical (science)",$I312="Light practical (other)",$I312="Heavy practical (workshops)",$I312="Heavy practical (clean)",$I312="Large",$I312="Storage"),$J312=0,$K312=0),"Please update Net Area or Non-net Area",
AND($B312&lt;&gt;"OUT",$J312=0,$I312&lt;&gt;"Non-net",$M312="85% Circulation"),"Net area not recorded for spaces with 85% circulation unusable type",
AND(OR($I312="General",$I312="Open plan/ semi-open general",$I312="Fitted",$I312="Light practical (science)",$I312="Light practical (other)",$I312="Heavy practical (workshops)",$I312="Heavy practical (clean)",$I312="Large",$I312="Storage"),OR($J312=0,ISBLANK($J312))),"Net area not recorded in net spaces",
AND(OR($I312="Non-net",$I312="Outdoor space"),$J312&gt;0),"Net Area Recorded in Non-net space",
AND($I312="General",$J312&gt;90),"This general space is over 90m2, please ensure that this space is entered as separate spaces if it usually used as separate spaces",
AND($I312="Open plan/ semi-open general",$J312&lt;27),"Open plan general space under 27m2",
AND(OR($K312=0,ISBLANK($K312)), $I312="Non-net"),"Non-net area not recorded in non-net space"
),
" ")</f>
        <v xml:space="preserve"> </v>
      </c>
      <c r="M312" s="144"/>
      <c r="N312" s="144"/>
      <c r="O312" s="144"/>
      <c r="P312" s="144"/>
      <c r="Q312" s="144"/>
      <c r="R312" s="171"/>
      <c r="S312" s="147">
        <f>NCA_Calculations!$P$324</f>
        <v>0</v>
      </c>
      <c r="T312" s="147">
        <f>NCA_Calculations!$Q$324</f>
        <v>0</v>
      </c>
      <c r="U312" s="144"/>
      <c r="V312" s="144"/>
      <c r="W312" s="149" t="str" cm="1">
        <f t="array" ref="W312">_xlfn.IFNA(
_xlfn.IFS(
ISBLANK($U312),"Missing space use.",
AND('Establishment details'!$C$14="Secondary",$V312="Classbase"),"Invalid Status type",
AND(OR( $V312="Classbase", $V312="Teaching", $V312="Early years",$V312="SEND resourced"), NOT(ISBLANK($M312))),"Space with status type and unusable type.",
AND($V312= "Classbase",'Establishment details'!$C$22&gt;=10), "Classbase status is only valid in schools with a primary element.",
AND($I312= "Large",$N312 &gt; 3.5), "Large rooms with less than 3.5m height.",
AND(OR($V312="Light practical (science)",$V312="Light practical (science)",$V312="Heavy practical (workshops)", $V312="Heavy practical (clean)"), OR($O312=0,ISBLANK($O312))),"Missing sinks count for light and heavy practical spaces.",
AND($M312 = "Other",ISBLANK($R312)), "Invalid unusable type / missing note for other unusable type."
),
" ")</f>
        <v>Missing space use.</v>
      </c>
    </row>
    <row r="313" spans="2:23" ht="15.75" x14ac:dyDescent="0.25">
      <c r="B313" s="143"/>
      <c r="C313" s="144"/>
      <c r="D313" s="144"/>
      <c r="E313" s="144"/>
      <c r="F313" s="147" t="str" cm="1">
        <f t="array" ref="F313">_xlfn.IFNA(CONCATENATE(_xlfn.IFS($D313="Mezzanine",LEFT($D313,1), $D313="Ground Floor",LEFT($D313,1),$D313="Basment ",LEFT($D313,1), $D313="1st Floor", "0"&amp;LEFT($D313,1), $D313="2nd Floor", "0"&amp;LEFT($D313,1), $D313="3rd Floor", "0"&amp;LEFT($D313,1), $D313="4th Floor", "0"&amp;LEFT($D313,1), $D313="5th Floor", "0"&amp;LEFT($D313,1), $D313="6th Floor", "0"&amp;LEFT($D313,1),$D313="7th Floor", "0"&amp;LEFT($D313,1),$D313="8th Floor", "0"&amp;LEFT($D313,1),$D313="9th Floor", "0"&amp;LEFT($D313,1),$D313="10th Floor", LEFT($D313,2),$D313="11th Floor", LEFT($D313,2),$D313="12th Floor", LEFT($D313,2),$D313="13th Floor", LEFT($D313,2), $D313="Lower Ground", LEFT($D313)&amp;IF(ISNUMBER(FIND(" ",$D313)),MID($D313,FIND(" ",$D313)+1,1),"")&amp;IF(ISNUMBER(FIND(" ",$D313,FIND(" ",$D313)+1)),MID($D313,FIND(" ",$D313,FIND(" ",$D313)+1)+1,1),""),$D313="Upper Ground", LEFT($D313)&amp;IF(ISNUMBER(FIND(" ",$D313)),MID($D313,FIND(" ",$D313)+1,1),"")&amp;IF(ISNUMBER(FIND(" ",$D313,FIND(" ",$D313)+1)),MID($D313,FIND(" ",$D313,FIND(" ",$D313)+1)+1,1),"")),".0",$E313), " ")</f>
        <v xml:space="preserve"> </v>
      </c>
      <c r="G313" s="144"/>
      <c r="H313" s="144"/>
      <c r="I313" s="144"/>
      <c r="J313" s="144"/>
      <c r="K313" s="144"/>
      <c r="L313" s="149" t="str" cm="1">
        <f t="array" ref="L313">_xlfn.IFNA(
_xlfn.IFS(
AND($F313=" ",$G313=" ",$H313=" "),"Please update all three: Surveyor Room Reference, Establishment Room Reference and Establishment Room Name",
AND(OR($I313="General",$I313="Open plan/ semi-open general",$I313="Fitted",$I313="Light practical (science)",$I313="Light practical (other)",$I313="Heavy practical (workshops)",$I313="Heavy practical (clean)",$I313="Large",$I313="Storage"),$J313=0,$K313=0),"Please update Net Area or Non-net Area",
AND($B313&lt;&gt;"OUT",$J313=0,$I313&lt;&gt;"Non-net",$M313="85% Circulation"),"Net area not recorded for spaces with 85% circulation unusable type",
AND(OR($I313="General",$I313="Open plan/ semi-open general",$I313="Fitted",$I313="Light practical (science)",$I313="Light practical (other)",$I313="Heavy practical (workshops)",$I313="Heavy practical (clean)",$I313="Large",$I313="Storage"),OR($J313=0,ISBLANK($J313))),"Net area not recorded in net spaces",
AND(OR($I313="Non-net",$I313="Outdoor space"),$J313&gt;0),"Net Area Recorded in Non-net space",
AND($I313="General",$J313&gt;90),"This general space is over 90m2, please ensure that this space is entered as separate spaces if it usually used as separate spaces",
AND($I313="Open plan/ semi-open general",$J313&lt;27),"Open plan general space under 27m2",
AND(OR($K313=0,ISBLANK($K313)), $I313="Non-net"),"Non-net area not recorded in non-net space"
),
" ")</f>
        <v xml:space="preserve"> </v>
      </c>
      <c r="M313" s="144"/>
      <c r="N313" s="144"/>
      <c r="O313" s="144"/>
      <c r="P313" s="144"/>
      <c r="Q313" s="144"/>
      <c r="R313" s="171"/>
      <c r="S313" s="147">
        <f>NCA_Calculations!$P$325</f>
        <v>0</v>
      </c>
      <c r="T313" s="147">
        <f>NCA_Calculations!$Q$325</f>
        <v>0</v>
      </c>
      <c r="U313" s="144"/>
      <c r="V313" s="144"/>
      <c r="W313" s="149" t="str" cm="1">
        <f t="array" ref="W313">_xlfn.IFNA(
_xlfn.IFS(
ISBLANK($U313),"Missing space use.",
AND('Establishment details'!$C$14="Secondary",$V313="Classbase"),"Invalid Status type",
AND(OR( $V313="Classbase", $V313="Teaching", $V313="Early years",$V313="SEND resourced"), NOT(ISBLANK($M313))),"Space with status type and unusable type.",
AND($V313= "Classbase",'Establishment details'!$C$22&gt;=10), "Classbase status is only valid in schools with a primary element.",
AND($I313= "Large",$N313 &gt; 3.5), "Large rooms with less than 3.5m height.",
AND(OR($V313="Light practical (science)",$V313="Light practical (science)",$V313="Heavy practical (workshops)", $V313="Heavy practical (clean)"), OR($O313=0,ISBLANK($O313))),"Missing sinks count for light and heavy practical spaces.",
AND($M313 = "Other",ISBLANK($R313)), "Invalid unusable type / missing note for other unusable type."
),
" ")</f>
        <v>Missing space use.</v>
      </c>
    </row>
    <row r="314" spans="2:23" ht="15.75" x14ac:dyDescent="0.25">
      <c r="B314" s="143"/>
      <c r="C314" s="144"/>
      <c r="D314" s="144"/>
      <c r="E314" s="144"/>
      <c r="F314" s="147" t="str" cm="1">
        <f t="array" ref="F314">_xlfn.IFNA(CONCATENATE(_xlfn.IFS($D314="Mezzanine",LEFT($D314,1), $D314="Ground Floor",LEFT($D314,1),$D314="Basment ",LEFT($D314,1), $D314="1st Floor", "0"&amp;LEFT($D314,1), $D314="2nd Floor", "0"&amp;LEFT($D314,1), $D314="3rd Floor", "0"&amp;LEFT($D314,1), $D314="4th Floor", "0"&amp;LEFT($D314,1), $D314="5th Floor", "0"&amp;LEFT($D314,1), $D314="6th Floor", "0"&amp;LEFT($D314,1),$D314="7th Floor", "0"&amp;LEFT($D314,1),$D314="8th Floor", "0"&amp;LEFT($D314,1),$D314="9th Floor", "0"&amp;LEFT($D314,1),$D314="10th Floor", LEFT($D314,2),$D314="11th Floor", LEFT($D314,2),$D314="12th Floor", LEFT($D314,2),$D314="13th Floor", LEFT($D314,2), $D314="Lower Ground", LEFT($D314)&amp;IF(ISNUMBER(FIND(" ",$D314)),MID($D314,FIND(" ",$D314)+1,1),"")&amp;IF(ISNUMBER(FIND(" ",$D314,FIND(" ",$D314)+1)),MID($D314,FIND(" ",$D314,FIND(" ",$D314)+1)+1,1),""),$D314="Upper Ground", LEFT($D314)&amp;IF(ISNUMBER(FIND(" ",$D314)),MID($D314,FIND(" ",$D314)+1,1),"")&amp;IF(ISNUMBER(FIND(" ",$D314,FIND(" ",$D314)+1)),MID($D314,FIND(" ",$D314,FIND(" ",$D314)+1)+1,1),"")),".0",$E314), " ")</f>
        <v xml:space="preserve"> </v>
      </c>
      <c r="G314" s="144"/>
      <c r="H314" s="144"/>
      <c r="I314" s="144"/>
      <c r="J314" s="144"/>
      <c r="K314" s="144"/>
      <c r="L314" s="149" t="str" cm="1">
        <f t="array" ref="L314">_xlfn.IFNA(
_xlfn.IFS(
AND($F314=" ",$G314=" ",$H314=" "),"Please update all three: Surveyor Room Reference, Establishment Room Reference and Establishment Room Name",
AND(OR($I314="General",$I314="Open plan/ semi-open general",$I314="Fitted",$I314="Light practical (science)",$I314="Light practical (other)",$I314="Heavy practical (workshops)",$I314="Heavy practical (clean)",$I314="Large",$I314="Storage"),$J314=0,$K314=0),"Please update Net Area or Non-net Area",
AND($B314&lt;&gt;"OUT",$J314=0,$I314&lt;&gt;"Non-net",$M314="85% Circulation"),"Net area not recorded for spaces with 85% circulation unusable type",
AND(OR($I314="General",$I314="Open plan/ semi-open general",$I314="Fitted",$I314="Light practical (science)",$I314="Light practical (other)",$I314="Heavy practical (workshops)",$I314="Heavy practical (clean)",$I314="Large",$I314="Storage"),OR($J314=0,ISBLANK($J314))),"Net area not recorded in net spaces",
AND(OR($I314="Non-net",$I314="Outdoor space"),$J314&gt;0),"Net Area Recorded in Non-net space",
AND($I314="General",$J314&gt;90),"This general space is over 90m2, please ensure that this space is entered as separate spaces if it usually used as separate spaces",
AND($I314="Open plan/ semi-open general",$J314&lt;27),"Open plan general space under 27m2",
AND(OR($K314=0,ISBLANK($K314)), $I314="Non-net"),"Non-net area not recorded in non-net space"
),
" ")</f>
        <v xml:space="preserve"> </v>
      </c>
      <c r="M314" s="144"/>
      <c r="N314" s="144"/>
      <c r="O314" s="144"/>
      <c r="P314" s="144"/>
      <c r="Q314" s="144"/>
      <c r="R314" s="171"/>
      <c r="S314" s="147">
        <f>NCA_Calculations!$P$326</f>
        <v>0</v>
      </c>
      <c r="T314" s="147">
        <f>NCA_Calculations!$Q$326</f>
        <v>0</v>
      </c>
      <c r="U314" s="144"/>
      <c r="V314" s="144"/>
      <c r="W314" s="149" t="str" cm="1">
        <f t="array" ref="W314">_xlfn.IFNA(
_xlfn.IFS(
ISBLANK($U314),"Missing space use.",
AND('Establishment details'!$C$14="Secondary",$V314="Classbase"),"Invalid Status type",
AND(OR( $V314="Classbase", $V314="Teaching", $V314="Early years",$V314="SEND resourced"), NOT(ISBLANK($M314))),"Space with status type and unusable type.",
AND($V314= "Classbase",'Establishment details'!$C$22&gt;=10), "Classbase status is only valid in schools with a primary element.",
AND($I314= "Large",$N314 &gt; 3.5), "Large rooms with less than 3.5m height.",
AND(OR($V314="Light practical (science)",$V314="Light practical (science)",$V314="Heavy practical (workshops)", $V314="Heavy practical (clean)"), OR($O314=0,ISBLANK($O314))),"Missing sinks count for light and heavy practical spaces.",
AND($M314 = "Other",ISBLANK($R314)), "Invalid unusable type / missing note for other unusable type."
),
" ")</f>
        <v>Missing space use.</v>
      </c>
    </row>
    <row r="315" spans="2:23" ht="15.75" x14ac:dyDescent="0.25">
      <c r="B315" s="143"/>
      <c r="C315" s="144"/>
      <c r="D315" s="144"/>
      <c r="E315" s="144"/>
      <c r="F315" s="147" t="str" cm="1">
        <f t="array" ref="F315">_xlfn.IFNA(CONCATENATE(_xlfn.IFS($D315="Mezzanine",LEFT($D315,1), $D315="Ground Floor",LEFT($D315,1),$D315="Basment ",LEFT($D315,1), $D315="1st Floor", "0"&amp;LEFT($D315,1), $D315="2nd Floor", "0"&amp;LEFT($D315,1), $D315="3rd Floor", "0"&amp;LEFT($D315,1), $D315="4th Floor", "0"&amp;LEFT($D315,1), $D315="5th Floor", "0"&amp;LEFT($D315,1), $D315="6th Floor", "0"&amp;LEFT($D315,1),$D315="7th Floor", "0"&amp;LEFT($D315,1),$D315="8th Floor", "0"&amp;LEFT($D315,1),$D315="9th Floor", "0"&amp;LEFT($D315,1),$D315="10th Floor", LEFT($D315,2),$D315="11th Floor", LEFT($D315,2),$D315="12th Floor", LEFT($D315,2),$D315="13th Floor", LEFT($D315,2), $D315="Lower Ground", LEFT($D315)&amp;IF(ISNUMBER(FIND(" ",$D315)),MID($D315,FIND(" ",$D315)+1,1),"")&amp;IF(ISNUMBER(FIND(" ",$D315,FIND(" ",$D315)+1)),MID($D315,FIND(" ",$D315,FIND(" ",$D315)+1)+1,1),""),$D315="Upper Ground", LEFT($D315)&amp;IF(ISNUMBER(FIND(" ",$D315)),MID($D315,FIND(" ",$D315)+1,1),"")&amp;IF(ISNUMBER(FIND(" ",$D315,FIND(" ",$D315)+1)),MID($D315,FIND(" ",$D315,FIND(" ",$D315)+1)+1,1),"")),".0",$E315), " ")</f>
        <v xml:space="preserve"> </v>
      </c>
      <c r="G315" s="144"/>
      <c r="H315" s="144"/>
      <c r="I315" s="144"/>
      <c r="J315" s="144"/>
      <c r="K315" s="144"/>
      <c r="L315" s="149" t="str" cm="1">
        <f t="array" ref="L315">_xlfn.IFNA(
_xlfn.IFS(
AND($F315=" ",$G315=" ",$H315=" "),"Please update all three: Surveyor Room Reference, Establishment Room Reference and Establishment Room Name",
AND(OR($I315="General",$I315="Open plan/ semi-open general",$I315="Fitted",$I315="Light practical (science)",$I315="Light practical (other)",$I315="Heavy practical (workshops)",$I315="Heavy practical (clean)",$I315="Large",$I315="Storage"),$J315=0,$K315=0),"Please update Net Area or Non-net Area",
AND($B315&lt;&gt;"OUT",$J315=0,$I315&lt;&gt;"Non-net",$M315="85% Circulation"),"Net area not recorded for spaces with 85% circulation unusable type",
AND(OR($I315="General",$I315="Open plan/ semi-open general",$I315="Fitted",$I315="Light practical (science)",$I315="Light practical (other)",$I315="Heavy practical (workshops)",$I315="Heavy practical (clean)",$I315="Large",$I315="Storage"),OR($J315=0,ISBLANK($J315))),"Net area not recorded in net spaces",
AND(OR($I315="Non-net",$I315="Outdoor space"),$J315&gt;0),"Net Area Recorded in Non-net space",
AND($I315="General",$J315&gt;90),"This general space is over 90m2, please ensure that this space is entered as separate spaces if it usually used as separate spaces",
AND($I315="Open plan/ semi-open general",$J315&lt;27),"Open plan general space under 27m2",
AND(OR($K315=0,ISBLANK($K315)), $I315="Non-net"),"Non-net area not recorded in non-net space"
),
" ")</f>
        <v xml:space="preserve"> </v>
      </c>
      <c r="M315" s="144"/>
      <c r="N315" s="144"/>
      <c r="O315" s="144"/>
      <c r="P315" s="144"/>
      <c r="Q315" s="144"/>
      <c r="R315" s="171"/>
      <c r="S315" s="147">
        <f>NCA_Calculations!$P$327</f>
        <v>0</v>
      </c>
      <c r="T315" s="147">
        <f>NCA_Calculations!$Q$327</f>
        <v>0</v>
      </c>
      <c r="U315" s="144"/>
      <c r="V315" s="144"/>
      <c r="W315" s="149" t="str" cm="1">
        <f t="array" ref="W315">_xlfn.IFNA(
_xlfn.IFS(
ISBLANK($U315),"Missing space use.",
AND('Establishment details'!$C$14="Secondary",$V315="Classbase"),"Invalid Status type",
AND(OR( $V315="Classbase", $V315="Teaching", $V315="Early years",$V315="SEND resourced"), NOT(ISBLANK($M315))),"Space with status type and unusable type.",
AND($V315= "Classbase",'Establishment details'!$C$22&gt;=10), "Classbase status is only valid in schools with a primary element.",
AND($I315= "Large",$N315 &gt; 3.5), "Large rooms with less than 3.5m height.",
AND(OR($V315="Light practical (science)",$V315="Light practical (science)",$V315="Heavy practical (workshops)", $V315="Heavy practical (clean)"), OR($O315=0,ISBLANK($O315))),"Missing sinks count for light and heavy practical spaces.",
AND($M315 = "Other",ISBLANK($R315)), "Invalid unusable type / missing note for other unusable type."
),
" ")</f>
        <v>Missing space use.</v>
      </c>
    </row>
    <row r="316" spans="2:23" ht="15.75" x14ac:dyDescent="0.25">
      <c r="B316" s="143"/>
      <c r="C316" s="144"/>
      <c r="D316" s="144"/>
      <c r="E316" s="144"/>
      <c r="F316" s="147" t="str" cm="1">
        <f t="array" ref="F316">_xlfn.IFNA(CONCATENATE(_xlfn.IFS($D316="Mezzanine",LEFT($D316,1), $D316="Ground Floor",LEFT($D316,1),$D316="Basment ",LEFT($D316,1), $D316="1st Floor", "0"&amp;LEFT($D316,1), $D316="2nd Floor", "0"&amp;LEFT($D316,1), $D316="3rd Floor", "0"&amp;LEFT($D316,1), $D316="4th Floor", "0"&amp;LEFT($D316,1), $D316="5th Floor", "0"&amp;LEFT($D316,1), $D316="6th Floor", "0"&amp;LEFT($D316,1),$D316="7th Floor", "0"&amp;LEFT($D316,1),$D316="8th Floor", "0"&amp;LEFT($D316,1),$D316="9th Floor", "0"&amp;LEFT($D316,1),$D316="10th Floor", LEFT($D316,2),$D316="11th Floor", LEFT($D316,2),$D316="12th Floor", LEFT($D316,2),$D316="13th Floor", LEFT($D316,2), $D316="Lower Ground", LEFT($D316)&amp;IF(ISNUMBER(FIND(" ",$D316)),MID($D316,FIND(" ",$D316)+1,1),"")&amp;IF(ISNUMBER(FIND(" ",$D316,FIND(" ",$D316)+1)),MID($D316,FIND(" ",$D316,FIND(" ",$D316)+1)+1,1),""),$D316="Upper Ground", LEFT($D316)&amp;IF(ISNUMBER(FIND(" ",$D316)),MID($D316,FIND(" ",$D316)+1,1),"")&amp;IF(ISNUMBER(FIND(" ",$D316,FIND(" ",$D316)+1)),MID($D316,FIND(" ",$D316,FIND(" ",$D316)+1)+1,1),"")),".0",$E316), " ")</f>
        <v xml:space="preserve"> </v>
      </c>
      <c r="G316" s="144"/>
      <c r="H316" s="144"/>
      <c r="I316" s="144"/>
      <c r="J316" s="144"/>
      <c r="K316" s="144"/>
      <c r="L316" s="149" t="str" cm="1">
        <f t="array" ref="L316">_xlfn.IFNA(
_xlfn.IFS(
AND($F316=" ",$G316=" ",$H316=" "),"Please update all three: Surveyor Room Reference, Establishment Room Reference and Establishment Room Name",
AND(OR($I316="General",$I316="Open plan/ semi-open general",$I316="Fitted",$I316="Light practical (science)",$I316="Light practical (other)",$I316="Heavy practical (workshops)",$I316="Heavy practical (clean)",$I316="Large",$I316="Storage"),$J316=0,$K316=0),"Please update Net Area or Non-net Area",
AND($B316&lt;&gt;"OUT",$J316=0,$I316&lt;&gt;"Non-net",$M316="85% Circulation"),"Net area not recorded for spaces with 85% circulation unusable type",
AND(OR($I316="General",$I316="Open plan/ semi-open general",$I316="Fitted",$I316="Light practical (science)",$I316="Light practical (other)",$I316="Heavy practical (workshops)",$I316="Heavy practical (clean)",$I316="Large",$I316="Storage"),OR($J316=0,ISBLANK($J316))),"Net area not recorded in net spaces",
AND(OR($I316="Non-net",$I316="Outdoor space"),$J316&gt;0),"Net Area Recorded in Non-net space",
AND($I316="General",$J316&gt;90),"This general space is over 90m2, please ensure that this space is entered as separate spaces if it usually used as separate spaces",
AND($I316="Open plan/ semi-open general",$J316&lt;27),"Open plan general space under 27m2",
AND(OR($K316=0,ISBLANK($K316)), $I316="Non-net"),"Non-net area not recorded in non-net space"
),
" ")</f>
        <v xml:space="preserve"> </v>
      </c>
      <c r="M316" s="144"/>
      <c r="N316" s="144"/>
      <c r="O316" s="144"/>
      <c r="P316" s="144"/>
      <c r="Q316" s="144"/>
      <c r="R316" s="171"/>
      <c r="S316" s="147">
        <f>NCA_Calculations!$P$328</f>
        <v>0</v>
      </c>
      <c r="T316" s="147">
        <f>NCA_Calculations!$Q$328</f>
        <v>0</v>
      </c>
      <c r="U316" s="144"/>
      <c r="V316" s="144"/>
      <c r="W316" s="149" t="str" cm="1">
        <f t="array" ref="W316">_xlfn.IFNA(
_xlfn.IFS(
ISBLANK($U316),"Missing space use.",
AND('Establishment details'!$C$14="Secondary",$V316="Classbase"),"Invalid Status type",
AND(OR( $V316="Classbase", $V316="Teaching", $V316="Early years",$V316="SEND resourced"), NOT(ISBLANK($M316))),"Space with status type and unusable type.",
AND($V316= "Classbase",'Establishment details'!$C$22&gt;=10), "Classbase status is only valid in schools with a primary element.",
AND($I316= "Large",$N316 &gt; 3.5), "Large rooms with less than 3.5m height.",
AND(OR($V316="Light practical (science)",$V316="Light practical (science)",$V316="Heavy practical (workshops)", $V316="Heavy practical (clean)"), OR($O316=0,ISBLANK($O316))),"Missing sinks count for light and heavy practical spaces.",
AND($M316 = "Other",ISBLANK($R316)), "Invalid unusable type / missing note for other unusable type."
),
" ")</f>
        <v>Missing space use.</v>
      </c>
    </row>
    <row r="317" spans="2:23" ht="15.75" x14ac:dyDescent="0.25">
      <c r="B317" s="143"/>
      <c r="C317" s="144"/>
      <c r="D317" s="144"/>
      <c r="E317" s="144"/>
      <c r="F317" s="147" t="str" cm="1">
        <f t="array" ref="F317">_xlfn.IFNA(CONCATENATE(_xlfn.IFS($D317="Mezzanine",LEFT($D317,1), $D317="Ground Floor",LEFT($D317,1),$D317="Basment ",LEFT($D317,1), $D317="1st Floor", "0"&amp;LEFT($D317,1), $D317="2nd Floor", "0"&amp;LEFT($D317,1), $D317="3rd Floor", "0"&amp;LEFT($D317,1), $D317="4th Floor", "0"&amp;LEFT($D317,1), $D317="5th Floor", "0"&amp;LEFT($D317,1), $D317="6th Floor", "0"&amp;LEFT($D317,1),$D317="7th Floor", "0"&amp;LEFT($D317,1),$D317="8th Floor", "0"&amp;LEFT($D317,1),$D317="9th Floor", "0"&amp;LEFT($D317,1),$D317="10th Floor", LEFT($D317,2),$D317="11th Floor", LEFT($D317,2),$D317="12th Floor", LEFT($D317,2),$D317="13th Floor", LEFT($D317,2), $D317="Lower Ground", LEFT($D317)&amp;IF(ISNUMBER(FIND(" ",$D317)),MID($D317,FIND(" ",$D317)+1,1),"")&amp;IF(ISNUMBER(FIND(" ",$D317,FIND(" ",$D317)+1)),MID($D317,FIND(" ",$D317,FIND(" ",$D317)+1)+1,1),""),$D317="Upper Ground", LEFT($D317)&amp;IF(ISNUMBER(FIND(" ",$D317)),MID($D317,FIND(" ",$D317)+1,1),"")&amp;IF(ISNUMBER(FIND(" ",$D317,FIND(" ",$D317)+1)),MID($D317,FIND(" ",$D317,FIND(" ",$D317)+1)+1,1),"")),".0",$E317), " ")</f>
        <v xml:space="preserve"> </v>
      </c>
      <c r="G317" s="144"/>
      <c r="H317" s="144"/>
      <c r="I317" s="144"/>
      <c r="J317" s="144"/>
      <c r="K317" s="144"/>
      <c r="L317" s="149" t="str" cm="1">
        <f t="array" ref="L317">_xlfn.IFNA(
_xlfn.IFS(
AND($F317=" ",$G317=" ",$H317=" "),"Please update all three: Surveyor Room Reference, Establishment Room Reference and Establishment Room Name",
AND(OR($I317="General",$I317="Open plan/ semi-open general",$I317="Fitted",$I317="Light practical (science)",$I317="Light practical (other)",$I317="Heavy practical (workshops)",$I317="Heavy practical (clean)",$I317="Large",$I317="Storage"),$J317=0,$K317=0),"Please update Net Area or Non-net Area",
AND($B317&lt;&gt;"OUT",$J317=0,$I317&lt;&gt;"Non-net",$M317="85% Circulation"),"Net area not recorded for spaces with 85% circulation unusable type",
AND(OR($I317="General",$I317="Open plan/ semi-open general",$I317="Fitted",$I317="Light practical (science)",$I317="Light practical (other)",$I317="Heavy practical (workshops)",$I317="Heavy practical (clean)",$I317="Large",$I317="Storage"),OR($J317=0,ISBLANK($J317))),"Net area not recorded in net spaces",
AND(OR($I317="Non-net",$I317="Outdoor space"),$J317&gt;0),"Net Area Recorded in Non-net space",
AND($I317="General",$J317&gt;90),"This general space is over 90m2, please ensure that this space is entered as separate spaces if it usually used as separate spaces",
AND($I317="Open plan/ semi-open general",$J317&lt;27),"Open plan general space under 27m2",
AND(OR($K317=0,ISBLANK($K317)), $I317="Non-net"),"Non-net area not recorded in non-net space"
),
" ")</f>
        <v xml:space="preserve"> </v>
      </c>
      <c r="M317" s="144"/>
      <c r="N317" s="144"/>
      <c r="O317" s="144"/>
      <c r="P317" s="144"/>
      <c r="Q317" s="144"/>
      <c r="R317" s="171"/>
      <c r="S317" s="147">
        <f>NCA_Calculations!$P$329</f>
        <v>0</v>
      </c>
      <c r="T317" s="147">
        <f>NCA_Calculations!$Q$329</f>
        <v>0</v>
      </c>
      <c r="U317" s="144"/>
      <c r="V317" s="144"/>
      <c r="W317" s="149" t="str" cm="1">
        <f t="array" ref="W317">_xlfn.IFNA(
_xlfn.IFS(
ISBLANK($U317),"Missing space use.",
AND('Establishment details'!$C$14="Secondary",$V317="Classbase"),"Invalid Status type",
AND(OR( $V317="Classbase", $V317="Teaching", $V317="Early years",$V317="SEND resourced"), NOT(ISBLANK($M317))),"Space with status type and unusable type.",
AND($V317= "Classbase",'Establishment details'!$C$22&gt;=10), "Classbase status is only valid in schools with a primary element.",
AND($I317= "Large",$N317 &gt; 3.5), "Large rooms with less than 3.5m height.",
AND(OR($V317="Light practical (science)",$V317="Light practical (science)",$V317="Heavy practical (workshops)", $V317="Heavy practical (clean)"), OR($O317=0,ISBLANK($O317))),"Missing sinks count for light and heavy practical spaces.",
AND($M317 = "Other",ISBLANK($R317)), "Invalid unusable type / missing note for other unusable type."
),
" ")</f>
        <v>Missing space use.</v>
      </c>
    </row>
    <row r="318" spans="2:23" ht="15.75" x14ac:dyDescent="0.25">
      <c r="B318" s="143"/>
      <c r="C318" s="144"/>
      <c r="D318" s="144"/>
      <c r="E318" s="144"/>
      <c r="F318" s="147" t="str" cm="1">
        <f t="array" ref="F318">_xlfn.IFNA(CONCATENATE(_xlfn.IFS($D318="Mezzanine",LEFT($D318,1), $D318="Ground Floor",LEFT($D318,1),$D318="Basment ",LEFT($D318,1), $D318="1st Floor", "0"&amp;LEFT($D318,1), $D318="2nd Floor", "0"&amp;LEFT($D318,1), $D318="3rd Floor", "0"&amp;LEFT($D318,1), $D318="4th Floor", "0"&amp;LEFT($D318,1), $D318="5th Floor", "0"&amp;LEFT($D318,1), $D318="6th Floor", "0"&amp;LEFT($D318,1),$D318="7th Floor", "0"&amp;LEFT($D318,1),$D318="8th Floor", "0"&amp;LEFT($D318,1),$D318="9th Floor", "0"&amp;LEFT($D318,1),$D318="10th Floor", LEFT($D318,2),$D318="11th Floor", LEFT($D318,2),$D318="12th Floor", LEFT($D318,2),$D318="13th Floor", LEFT($D318,2), $D318="Lower Ground", LEFT($D318)&amp;IF(ISNUMBER(FIND(" ",$D318)),MID($D318,FIND(" ",$D318)+1,1),"")&amp;IF(ISNUMBER(FIND(" ",$D318,FIND(" ",$D318)+1)),MID($D318,FIND(" ",$D318,FIND(" ",$D318)+1)+1,1),""),$D318="Upper Ground", LEFT($D318)&amp;IF(ISNUMBER(FIND(" ",$D318)),MID($D318,FIND(" ",$D318)+1,1),"")&amp;IF(ISNUMBER(FIND(" ",$D318,FIND(" ",$D318)+1)),MID($D318,FIND(" ",$D318,FIND(" ",$D318)+1)+1,1),"")),".0",$E318), " ")</f>
        <v xml:space="preserve"> </v>
      </c>
      <c r="G318" s="144"/>
      <c r="H318" s="144"/>
      <c r="I318" s="144"/>
      <c r="J318" s="144"/>
      <c r="K318" s="144"/>
      <c r="L318" s="149" t="str" cm="1">
        <f t="array" ref="L318">_xlfn.IFNA(
_xlfn.IFS(
AND($F318=" ",$G318=" ",$H318=" "),"Please update all three: Surveyor Room Reference, Establishment Room Reference and Establishment Room Name",
AND(OR($I318="General",$I318="Open plan/ semi-open general",$I318="Fitted",$I318="Light practical (science)",$I318="Light practical (other)",$I318="Heavy practical (workshops)",$I318="Heavy practical (clean)",$I318="Large",$I318="Storage"),$J318=0,$K318=0),"Please update Net Area or Non-net Area",
AND($B318&lt;&gt;"OUT",$J318=0,$I318&lt;&gt;"Non-net",$M318="85% Circulation"),"Net area not recorded for spaces with 85% circulation unusable type",
AND(OR($I318="General",$I318="Open plan/ semi-open general",$I318="Fitted",$I318="Light practical (science)",$I318="Light practical (other)",$I318="Heavy practical (workshops)",$I318="Heavy practical (clean)",$I318="Large",$I318="Storage"),OR($J318=0,ISBLANK($J318))),"Net area not recorded in net spaces",
AND(OR($I318="Non-net",$I318="Outdoor space"),$J318&gt;0),"Net Area Recorded in Non-net space",
AND($I318="General",$J318&gt;90),"This general space is over 90m2, please ensure that this space is entered as separate spaces if it usually used as separate spaces",
AND($I318="Open plan/ semi-open general",$J318&lt;27),"Open plan general space under 27m2",
AND(OR($K318=0,ISBLANK($K318)), $I318="Non-net"),"Non-net area not recorded in non-net space"
),
" ")</f>
        <v xml:space="preserve"> </v>
      </c>
      <c r="M318" s="144"/>
      <c r="N318" s="144"/>
      <c r="O318" s="144"/>
      <c r="P318" s="144"/>
      <c r="Q318" s="144"/>
      <c r="R318" s="171"/>
      <c r="S318" s="147">
        <f>NCA_Calculations!$P$330</f>
        <v>0</v>
      </c>
      <c r="T318" s="147">
        <f>NCA_Calculations!$Q$330</f>
        <v>0</v>
      </c>
      <c r="U318" s="144"/>
      <c r="V318" s="144"/>
      <c r="W318" s="149" t="str" cm="1">
        <f t="array" ref="W318">_xlfn.IFNA(
_xlfn.IFS(
ISBLANK($U318),"Missing space use.",
AND('Establishment details'!$C$14="Secondary",$V318="Classbase"),"Invalid Status type",
AND(OR( $V318="Classbase", $V318="Teaching", $V318="Early years",$V318="SEND resourced"), NOT(ISBLANK($M318))),"Space with status type and unusable type.",
AND($V318= "Classbase",'Establishment details'!$C$22&gt;=10), "Classbase status is only valid in schools with a primary element.",
AND($I318= "Large",$N318 &gt; 3.5), "Large rooms with less than 3.5m height.",
AND(OR($V318="Light practical (science)",$V318="Light practical (science)",$V318="Heavy practical (workshops)", $V318="Heavy practical (clean)"), OR($O318=0,ISBLANK($O318))),"Missing sinks count for light and heavy practical spaces.",
AND($M318 = "Other",ISBLANK($R318)), "Invalid unusable type / missing note for other unusable type."
),
" ")</f>
        <v>Missing space use.</v>
      </c>
    </row>
    <row r="319" spans="2:23" ht="15.75" x14ac:dyDescent="0.25">
      <c r="B319" s="143"/>
      <c r="C319" s="144"/>
      <c r="D319" s="144"/>
      <c r="E319" s="144"/>
      <c r="F319" s="147" t="str" cm="1">
        <f t="array" ref="F319">_xlfn.IFNA(CONCATENATE(_xlfn.IFS($D319="Mezzanine",LEFT($D319,1), $D319="Ground Floor",LEFT($D319,1),$D319="Basment ",LEFT($D319,1), $D319="1st Floor", "0"&amp;LEFT($D319,1), $D319="2nd Floor", "0"&amp;LEFT($D319,1), $D319="3rd Floor", "0"&amp;LEFT($D319,1), $D319="4th Floor", "0"&amp;LEFT($D319,1), $D319="5th Floor", "0"&amp;LEFT($D319,1), $D319="6th Floor", "0"&amp;LEFT($D319,1),$D319="7th Floor", "0"&amp;LEFT($D319,1),$D319="8th Floor", "0"&amp;LEFT($D319,1),$D319="9th Floor", "0"&amp;LEFT($D319,1),$D319="10th Floor", LEFT($D319,2),$D319="11th Floor", LEFT($D319,2),$D319="12th Floor", LEFT($D319,2),$D319="13th Floor", LEFT($D319,2), $D319="Lower Ground", LEFT($D319)&amp;IF(ISNUMBER(FIND(" ",$D319)),MID($D319,FIND(" ",$D319)+1,1),"")&amp;IF(ISNUMBER(FIND(" ",$D319,FIND(" ",$D319)+1)),MID($D319,FIND(" ",$D319,FIND(" ",$D319)+1)+1,1),""),$D319="Upper Ground", LEFT($D319)&amp;IF(ISNUMBER(FIND(" ",$D319)),MID($D319,FIND(" ",$D319)+1,1),"")&amp;IF(ISNUMBER(FIND(" ",$D319,FIND(" ",$D319)+1)),MID($D319,FIND(" ",$D319,FIND(" ",$D319)+1)+1,1),"")),".0",$E319), " ")</f>
        <v xml:space="preserve"> </v>
      </c>
      <c r="G319" s="144"/>
      <c r="H319" s="144"/>
      <c r="I319" s="144"/>
      <c r="J319" s="144"/>
      <c r="K319" s="144"/>
      <c r="L319" s="149" t="str" cm="1">
        <f t="array" ref="L319">_xlfn.IFNA(
_xlfn.IFS(
AND($F319=" ",$G319=" ",$H319=" "),"Please update all three: Surveyor Room Reference, Establishment Room Reference and Establishment Room Name",
AND(OR($I319="General",$I319="Open plan/ semi-open general",$I319="Fitted",$I319="Light practical (science)",$I319="Light practical (other)",$I319="Heavy practical (workshops)",$I319="Heavy practical (clean)",$I319="Large",$I319="Storage"),$J319=0,$K319=0),"Please update Net Area or Non-net Area",
AND($B319&lt;&gt;"OUT",$J319=0,$I319&lt;&gt;"Non-net",$M319="85% Circulation"),"Net area not recorded for spaces with 85% circulation unusable type",
AND(OR($I319="General",$I319="Open plan/ semi-open general",$I319="Fitted",$I319="Light practical (science)",$I319="Light practical (other)",$I319="Heavy practical (workshops)",$I319="Heavy practical (clean)",$I319="Large",$I319="Storage"),OR($J319=0,ISBLANK($J319))),"Net area not recorded in net spaces",
AND(OR($I319="Non-net",$I319="Outdoor space"),$J319&gt;0),"Net Area Recorded in Non-net space",
AND($I319="General",$J319&gt;90),"This general space is over 90m2, please ensure that this space is entered as separate spaces if it usually used as separate spaces",
AND($I319="Open plan/ semi-open general",$J319&lt;27),"Open plan general space under 27m2",
AND(OR($K319=0,ISBLANK($K319)), $I319="Non-net"),"Non-net area not recorded in non-net space"
),
" ")</f>
        <v xml:space="preserve"> </v>
      </c>
      <c r="M319" s="144"/>
      <c r="N319" s="144"/>
      <c r="O319" s="144"/>
      <c r="P319" s="144"/>
      <c r="Q319" s="144"/>
      <c r="R319" s="171"/>
      <c r="S319" s="147">
        <f>NCA_Calculations!$P$331</f>
        <v>0</v>
      </c>
      <c r="T319" s="147">
        <f>NCA_Calculations!$Q$331</f>
        <v>0</v>
      </c>
      <c r="U319" s="144"/>
      <c r="V319" s="144"/>
      <c r="W319" s="149" t="str" cm="1">
        <f t="array" ref="W319">_xlfn.IFNA(
_xlfn.IFS(
ISBLANK($U319),"Missing space use.",
AND('Establishment details'!$C$14="Secondary",$V319="Classbase"),"Invalid Status type",
AND(OR( $V319="Classbase", $V319="Teaching", $V319="Early years",$V319="SEND resourced"), NOT(ISBLANK($M319))),"Space with status type and unusable type.",
AND($V319= "Classbase",'Establishment details'!$C$22&gt;=10), "Classbase status is only valid in schools with a primary element.",
AND($I319= "Large",$N319 &gt; 3.5), "Large rooms with less than 3.5m height.",
AND(OR($V319="Light practical (science)",$V319="Light practical (science)",$V319="Heavy practical (workshops)", $V319="Heavy practical (clean)"), OR($O319=0,ISBLANK($O319))),"Missing sinks count for light and heavy practical spaces.",
AND($M319 = "Other",ISBLANK($R319)), "Invalid unusable type / missing note for other unusable type."
),
" ")</f>
        <v>Missing space use.</v>
      </c>
    </row>
    <row r="320" spans="2:23" ht="15.75" x14ac:dyDescent="0.25">
      <c r="B320" s="143"/>
      <c r="C320" s="144"/>
      <c r="D320" s="144"/>
      <c r="E320" s="144"/>
      <c r="F320" s="147" t="str" cm="1">
        <f t="array" ref="F320">_xlfn.IFNA(CONCATENATE(_xlfn.IFS($D320="Mezzanine",LEFT($D320,1), $D320="Ground Floor",LEFT($D320,1),$D320="Basment ",LEFT($D320,1), $D320="1st Floor", "0"&amp;LEFT($D320,1), $D320="2nd Floor", "0"&amp;LEFT($D320,1), $D320="3rd Floor", "0"&amp;LEFT($D320,1), $D320="4th Floor", "0"&amp;LEFT($D320,1), $D320="5th Floor", "0"&amp;LEFT($D320,1), $D320="6th Floor", "0"&amp;LEFT($D320,1),$D320="7th Floor", "0"&amp;LEFT($D320,1),$D320="8th Floor", "0"&amp;LEFT($D320,1),$D320="9th Floor", "0"&amp;LEFT($D320,1),$D320="10th Floor", LEFT($D320,2),$D320="11th Floor", LEFT($D320,2),$D320="12th Floor", LEFT($D320,2),$D320="13th Floor", LEFT($D320,2), $D320="Lower Ground", LEFT($D320)&amp;IF(ISNUMBER(FIND(" ",$D320)),MID($D320,FIND(" ",$D320)+1,1),"")&amp;IF(ISNUMBER(FIND(" ",$D320,FIND(" ",$D320)+1)),MID($D320,FIND(" ",$D320,FIND(" ",$D320)+1)+1,1),""),$D320="Upper Ground", LEFT($D320)&amp;IF(ISNUMBER(FIND(" ",$D320)),MID($D320,FIND(" ",$D320)+1,1),"")&amp;IF(ISNUMBER(FIND(" ",$D320,FIND(" ",$D320)+1)),MID($D320,FIND(" ",$D320,FIND(" ",$D320)+1)+1,1),"")),".0",$E320), " ")</f>
        <v xml:space="preserve"> </v>
      </c>
      <c r="G320" s="144"/>
      <c r="H320" s="144"/>
      <c r="I320" s="144"/>
      <c r="J320" s="144"/>
      <c r="K320" s="144"/>
      <c r="L320" s="149" t="str" cm="1">
        <f t="array" ref="L320">_xlfn.IFNA(
_xlfn.IFS(
AND($F320=" ",$G320=" ",$H320=" "),"Please update all three: Surveyor Room Reference, Establishment Room Reference and Establishment Room Name",
AND(OR($I320="General",$I320="Open plan/ semi-open general",$I320="Fitted",$I320="Light practical (science)",$I320="Light practical (other)",$I320="Heavy practical (workshops)",$I320="Heavy practical (clean)",$I320="Large",$I320="Storage"),$J320=0,$K320=0),"Please update Net Area or Non-net Area",
AND($B320&lt;&gt;"OUT",$J320=0,$I320&lt;&gt;"Non-net",$M320="85% Circulation"),"Net area not recorded for spaces with 85% circulation unusable type",
AND(OR($I320="General",$I320="Open plan/ semi-open general",$I320="Fitted",$I320="Light practical (science)",$I320="Light practical (other)",$I320="Heavy practical (workshops)",$I320="Heavy practical (clean)",$I320="Large",$I320="Storage"),OR($J320=0,ISBLANK($J320))),"Net area not recorded in net spaces",
AND(OR($I320="Non-net",$I320="Outdoor space"),$J320&gt;0),"Net Area Recorded in Non-net space",
AND($I320="General",$J320&gt;90),"This general space is over 90m2, please ensure that this space is entered as separate spaces if it usually used as separate spaces",
AND($I320="Open plan/ semi-open general",$J320&lt;27),"Open plan general space under 27m2",
AND(OR($K320=0,ISBLANK($K320)), $I320="Non-net"),"Non-net area not recorded in non-net space"
),
" ")</f>
        <v xml:space="preserve"> </v>
      </c>
      <c r="M320" s="144"/>
      <c r="N320" s="144"/>
      <c r="O320" s="144"/>
      <c r="P320" s="144"/>
      <c r="Q320" s="144"/>
      <c r="R320" s="171"/>
      <c r="S320" s="147">
        <f>NCA_Calculations!$P$332</f>
        <v>0</v>
      </c>
      <c r="T320" s="147">
        <f>NCA_Calculations!$Q$332</f>
        <v>0</v>
      </c>
      <c r="U320" s="144"/>
      <c r="V320" s="144"/>
      <c r="W320" s="149" t="str" cm="1">
        <f t="array" ref="W320">_xlfn.IFNA(
_xlfn.IFS(
ISBLANK($U320),"Missing space use.",
AND('Establishment details'!$C$14="Secondary",$V320="Classbase"),"Invalid Status type",
AND(OR( $V320="Classbase", $V320="Teaching", $V320="Early years",$V320="SEND resourced"), NOT(ISBLANK($M320))),"Space with status type and unusable type.",
AND($V320= "Classbase",'Establishment details'!$C$22&gt;=10), "Classbase status is only valid in schools with a primary element.",
AND($I320= "Large",$N320 &gt; 3.5), "Large rooms with less than 3.5m height.",
AND(OR($V320="Light practical (science)",$V320="Light practical (science)",$V320="Heavy practical (workshops)", $V320="Heavy practical (clean)"), OR($O320=0,ISBLANK($O320))),"Missing sinks count for light and heavy practical spaces.",
AND($M320 = "Other",ISBLANK($R320)), "Invalid unusable type / missing note for other unusable type."
),
" ")</f>
        <v>Missing space use.</v>
      </c>
    </row>
    <row r="321" spans="2:23" ht="15.75" x14ac:dyDescent="0.25">
      <c r="B321" s="143"/>
      <c r="C321" s="144"/>
      <c r="D321" s="144"/>
      <c r="E321" s="144"/>
      <c r="F321" s="147" t="str" cm="1">
        <f t="array" ref="F321">_xlfn.IFNA(CONCATENATE(_xlfn.IFS($D321="Mezzanine",LEFT($D321,1), $D321="Ground Floor",LEFT($D321,1),$D321="Basment ",LEFT($D321,1), $D321="1st Floor", "0"&amp;LEFT($D321,1), $D321="2nd Floor", "0"&amp;LEFT($D321,1), $D321="3rd Floor", "0"&amp;LEFT($D321,1), $D321="4th Floor", "0"&amp;LEFT($D321,1), $D321="5th Floor", "0"&amp;LEFT($D321,1), $D321="6th Floor", "0"&amp;LEFT($D321,1),$D321="7th Floor", "0"&amp;LEFT($D321,1),$D321="8th Floor", "0"&amp;LEFT($D321,1),$D321="9th Floor", "0"&amp;LEFT($D321,1),$D321="10th Floor", LEFT($D321,2),$D321="11th Floor", LEFT($D321,2),$D321="12th Floor", LEFT($D321,2),$D321="13th Floor", LEFT($D321,2), $D321="Lower Ground", LEFT($D321)&amp;IF(ISNUMBER(FIND(" ",$D321)),MID($D321,FIND(" ",$D321)+1,1),"")&amp;IF(ISNUMBER(FIND(" ",$D321,FIND(" ",$D321)+1)),MID($D321,FIND(" ",$D321,FIND(" ",$D321)+1)+1,1),""),$D321="Upper Ground", LEFT($D321)&amp;IF(ISNUMBER(FIND(" ",$D321)),MID($D321,FIND(" ",$D321)+1,1),"")&amp;IF(ISNUMBER(FIND(" ",$D321,FIND(" ",$D321)+1)),MID($D321,FIND(" ",$D321,FIND(" ",$D321)+1)+1,1),"")),".0",$E321), " ")</f>
        <v xml:space="preserve"> </v>
      </c>
      <c r="G321" s="144"/>
      <c r="H321" s="144"/>
      <c r="I321" s="144"/>
      <c r="J321" s="144"/>
      <c r="K321" s="144"/>
      <c r="L321" s="149" t="str" cm="1">
        <f t="array" ref="L321">_xlfn.IFNA(
_xlfn.IFS(
AND($F321=" ",$G321=" ",$H321=" "),"Please update all three: Surveyor Room Reference, Establishment Room Reference and Establishment Room Name",
AND(OR($I321="General",$I321="Open plan/ semi-open general",$I321="Fitted",$I321="Light practical (science)",$I321="Light practical (other)",$I321="Heavy practical (workshops)",$I321="Heavy practical (clean)",$I321="Large",$I321="Storage"),$J321=0,$K321=0),"Please update Net Area or Non-net Area",
AND($B321&lt;&gt;"OUT",$J321=0,$I321&lt;&gt;"Non-net",$M321="85% Circulation"),"Net area not recorded for spaces with 85% circulation unusable type",
AND(OR($I321="General",$I321="Open plan/ semi-open general",$I321="Fitted",$I321="Light practical (science)",$I321="Light practical (other)",$I321="Heavy practical (workshops)",$I321="Heavy practical (clean)",$I321="Large",$I321="Storage"),OR($J321=0,ISBLANK($J321))),"Net area not recorded in net spaces",
AND(OR($I321="Non-net",$I321="Outdoor space"),$J321&gt;0),"Net Area Recorded in Non-net space",
AND($I321="General",$J321&gt;90),"This general space is over 90m2, please ensure that this space is entered as separate spaces if it usually used as separate spaces",
AND($I321="Open plan/ semi-open general",$J321&lt;27),"Open plan general space under 27m2",
AND(OR($K321=0,ISBLANK($K321)), $I321="Non-net"),"Non-net area not recorded in non-net space"
),
" ")</f>
        <v xml:space="preserve"> </v>
      </c>
      <c r="M321" s="144"/>
      <c r="N321" s="144"/>
      <c r="O321" s="144"/>
      <c r="P321" s="144"/>
      <c r="Q321" s="144"/>
      <c r="R321" s="171"/>
      <c r="S321" s="147">
        <f>NCA_Calculations!$P$333</f>
        <v>0</v>
      </c>
      <c r="T321" s="147">
        <f>NCA_Calculations!$Q$333</f>
        <v>0</v>
      </c>
      <c r="U321" s="144"/>
      <c r="V321" s="144"/>
      <c r="W321" s="149" t="str" cm="1">
        <f t="array" ref="W321">_xlfn.IFNA(
_xlfn.IFS(
ISBLANK($U321),"Missing space use.",
AND('Establishment details'!$C$14="Secondary",$V321="Classbase"),"Invalid Status type",
AND(OR( $V321="Classbase", $V321="Teaching", $V321="Early years",$V321="SEND resourced"), NOT(ISBLANK($M321))),"Space with status type and unusable type.",
AND($V321= "Classbase",'Establishment details'!$C$22&gt;=10), "Classbase status is only valid in schools with a primary element.",
AND($I321= "Large",$N321 &gt; 3.5), "Large rooms with less than 3.5m height.",
AND(OR($V321="Light practical (science)",$V321="Light practical (science)",$V321="Heavy practical (workshops)", $V321="Heavy practical (clean)"), OR($O321=0,ISBLANK($O321))),"Missing sinks count for light and heavy practical spaces.",
AND($M321 = "Other",ISBLANK($R321)), "Invalid unusable type / missing note for other unusable type."
),
" ")</f>
        <v>Missing space use.</v>
      </c>
    </row>
    <row r="322" spans="2:23" ht="15.75" x14ac:dyDescent="0.25">
      <c r="B322" s="143"/>
      <c r="C322" s="144"/>
      <c r="D322" s="144"/>
      <c r="E322" s="144"/>
      <c r="F322" s="147" t="str" cm="1">
        <f t="array" ref="F322">_xlfn.IFNA(CONCATENATE(_xlfn.IFS($D322="Mezzanine",LEFT($D322,1), $D322="Ground Floor",LEFT($D322,1),$D322="Basment ",LEFT($D322,1), $D322="1st Floor", "0"&amp;LEFT($D322,1), $D322="2nd Floor", "0"&amp;LEFT($D322,1), $D322="3rd Floor", "0"&amp;LEFT($D322,1), $D322="4th Floor", "0"&amp;LEFT($D322,1), $D322="5th Floor", "0"&amp;LEFT($D322,1), $D322="6th Floor", "0"&amp;LEFT($D322,1),$D322="7th Floor", "0"&amp;LEFT($D322,1),$D322="8th Floor", "0"&amp;LEFT($D322,1),$D322="9th Floor", "0"&amp;LEFT($D322,1),$D322="10th Floor", LEFT($D322,2),$D322="11th Floor", LEFT($D322,2),$D322="12th Floor", LEFT($D322,2),$D322="13th Floor", LEFT($D322,2), $D322="Lower Ground", LEFT($D322)&amp;IF(ISNUMBER(FIND(" ",$D322)),MID($D322,FIND(" ",$D322)+1,1),"")&amp;IF(ISNUMBER(FIND(" ",$D322,FIND(" ",$D322)+1)),MID($D322,FIND(" ",$D322,FIND(" ",$D322)+1)+1,1),""),$D322="Upper Ground", LEFT($D322)&amp;IF(ISNUMBER(FIND(" ",$D322)),MID($D322,FIND(" ",$D322)+1,1),"")&amp;IF(ISNUMBER(FIND(" ",$D322,FIND(" ",$D322)+1)),MID($D322,FIND(" ",$D322,FIND(" ",$D322)+1)+1,1),"")),".0",$E322), " ")</f>
        <v xml:space="preserve"> </v>
      </c>
      <c r="G322" s="144"/>
      <c r="H322" s="144"/>
      <c r="I322" s="144"/>
      <c r="J322" s="144"/>
      <c r="K322" s="144"/>
      <c r="L322" s="149" t="str" cm="1">
        <f t="array" ref="L322">_xlfn.IFNA(
_xlfn.IFS(
AND($F322=" ",$G322=" ",$H322=" "),"Please update all three: Surveyor Room Reference, Establishment Room Reference and Establishment Room Name",
AND(OR($I322="General",$I322="Open plan/ semi-open general",$I322="Fitted",$I322="Light practical (science)",$I322="Light practical (other)",$I322="Heavy practical (workshops)",$I322="Heavy practical (clean)",$I322="Large",$I322="Storage"),$J322=0,$K322=0),"Please update Net Area or Non-net Area",
AND($B322&lt;&gt;"OUT",$J322=0,$I322&lt;&gt;"Non-net",$M322="85% Circulation"),"Net area not recorded for spaces with 85% circulation unusable type",
AND(OR($I322="General",$I322="Open plan/ semi-open general",$I322="Fitted",$I322="Light practical (science)",$I322="Light practical (other)",$I322="Heavy practical (workshops)",$I322="Heavy practical (clean)",$I322="Large",$I322="Storage"),OR($J322=0,ISBLANK($J322))),"Net area not recorded in net spaces",
AND(OR($I322="Non-net",$I322="Outdoor space"),$J322&gt;0),"Net Area Recorded in Non-net space",
AND($I322="General",$J322&gt;90),"This general space is over 90m2, please ensure that this space is entered as separate spaces if it usually used as separate spaces",
AND($I322="Open plan/ semi-open general",$J322&lt;27),"Open plan general space under 27m2",
AND(OR($K322=0,ISBLANK($K322)), $I322="Non-net"),"Non-net area not recorded in non-net space"
),
" ")</f>
        <v xml:space="preserve"> </v>
      </c>
      <c r="M322" s="144"/>
      <c r="N322" s="144"/>
      <c r="O322" s="144"/>
      <c r="P322" s="144"/>
      <c r="Q322" s="144"/>
      <c r="R322" s="171"/>
      <c r="S322" s="147">
        <f>NCA_Calculations!$P$334</f>
        <v>0</v>
      </c>
      <c r="T322" s="147">
        <f>NCA_Calculations!$Q$334</f>
        <v>0</v>
      </c>
      <c r="U322" s="144"/>
      <c r="V322" s="144"/>
      <c r="W322" s="149" t="str" cm="1">
        <f t="array" ref="W322">_xlfn.IFNA(
_xlfn.IFS(
ISBLANK($U322),"Missing space use.",
AND('Establishment details'!$C$14="Secondary",$V322="Classbase"),"Invalid Status type",
AND(OR( $V322="Classbase", $V322="Teaching", $V322="Early years",$V322="SEND resourced"), NOT(ISBLANK($M322))),"Space with status type and unusable type.",
AND($V322= "Classbase",'Establishment details'!$C$22&gt;=10), "Classbase status is only valid in schools with a primary element.",
AND($I322= "Large",$N322 &gt; 3.5), "Large rooms with less than 3.5m height.",
AND(OR($V322="Light practical (science)",$V322="Light practical (science)",$V322="Heavy practical (workshops)", $V322="Heavy practical (clean)"), OR($O322=0,ISBLANK($O322))),"Missing sinks count for light and heavy practical spaces.",
AND($M322 = "Other",ISBLANK($R322)), "Invalid unusable type / missing note for other unusable type."
),
" ")</f>
        <v>Missing space use.</v>
      </c>
    </row>
    <row r="323" spans="2:23" ht="15.75" x14ac:dyDescent="0.25">
      <c r="B323" s="143"/>
      <c r="C323" s="144"/>
      <c r="D323" s="144"/>
      <c r="E323" s="144"/>
      <c r="F323" s="147" t="str" cm="1">
        <f t="array" ref="F323">_xlfn.IFNA(CONCATENATE(_xlfn.IFS($D323="Mezzanine",LEFT($D323,1), $D323="Ground Floor",LEFT($D323,1),$D323="Basment ",LEFT($D323,1), $D323="1st Floor", "0"&amp;LEFT($D323,1), $D323="2nd Floor", "0"&amp;LEFT($D323,1), $D323="3rd Floor", "0"&amp;LEFT($D323,1), $D323="4th Floor", "0"&amp;LEFT($D323,1), $D323="5th Floor", "0"&amp;LEFT($D323,1), $D323="6th Floor", "0"&amp;LEFT($D323,1),$D323="7th Floor", "0"&amp;LEFT($D323,1),$D323="8th Floor", "0"&amp;LEFT($D323,1),$D323="9th Floor", "0"&amp;LEFT($D323,1),$D323="10th Floor", LEFT($D323,2),$D323="11th Floor", LEFT($D323,2),$D323="12th Floor", LEFT($D323,2),$D323="13th Floor", LEFT($D323,2), $D323="Lower Ground", LEFT($D323)&amp;IF(ISNUMBER(FIND(" ",$D323)),MID($D323,FIND(" ",$D323)+1,1),"")&amp;IF(ISNUMBER(FIND(" ",$D323,FIND(" ",$D323)+1)),MID($D323,FIND(" ",$D323,FIND(" ",$D323)+1)+1,1),""),$D323="Upper Ground", LEFT($D323)&amp;IF(ISNUMBER(FIND(" ",$D323)),MID($D323,FIND(" ",$D323)+1,1),"")&amp;IF(ISNUMBER(FIND(" ",$D323,FIND(" ",$D323)+1)),MID($D323,FIND(" ",$D323,FIND(" ",$D323)+1)+1,1),"")),".0",$E323), " ")</f>
        <v xml:space="preserve"> </v>
      </c>
      <c r="G323" s="144"/>
      <c r="H323" s="144"/>
      <c r="I323" s="144"/>
      <c r="J323" s="144"/>
      <c r="K323" s="144"/>
      <c r="L323" s="149" t="str" cm="1">
        <f t="array" ref="L323">_xlfn.IFNA(
_xlfn.IFS(
AND($F323=" ",$G323=" ",$H323=" "),"Please update all three: Surveyor Room Reference, Establishment Room Reference and Establishment Room Name",
AND(OR($I323="General",$I323="Open plan/ semi-open general",$I323="Fitted",$I323="Light practical (science)",$I323="Light practical (other)",$I323="Heavy practical (workshops)",$I323="Heavy practical (clean)",$I323="Large",$I323="Storage"),$J323=0,$K323=0),"Please update Net Area or Non-net Area",
AND($B323&lt;&gt;"OUT",$J323=0,$I323&lt;&gt;"Non-net",$M323="85% Circulation"),"Net area not recorded for spaces with 85% circulation unusable type",
AND(OR($I323="General",$I323="Open plan/ semi-open general",$I323="Fitted",$I323="Light practical (science)",$I323="Light practical (other)",$I323="Heavy practical (workshops)",$I323="Heavy practical (clean)",$I323="Large",$I323="Storage"),OR($J323=0,ISBLANK($J323))),"Net area not recorded in net spaces",
AND(OR($I323="Non-net",$I323="Outdoor space"),$J323&gt;0),"Net Area Recorded in Non-net space",
AND($I323="General",$J323&gt;90),"This general space is over 90m2, please ensure that this space is entered as separate spaces if it usually used as separate spaces",
AND($I323="Open plan/ semi-open general",$J323&lt;27),"Open plan general space under 27m2",
AND(OR($K323=0,ISBLANK($K323)), $I323="Non-net"),"Non-net area not recorded in non-net space"
),
" ")</f>
        <v xml:space="preserve"> </v>
      </c>
      <c r="M323" s="144"/>
      <c r="N323" s="144"/>
      <c r="O323" s="144"/>
      <c r="P323" s="144"/>
      <c r="Q323" s="144"/>
      <c r="R323" s="171"/>
      <c r="S323" s="147">
        <f>NCA_Calculations!$P$335</f>
        <v>0</v>
      </c>
      <c r="T323" s="147">
        <f>NCA_Calculations!$Q$335</f>
        <v>0</v>
      </c>
      <c r="U323" s="144"/>
      <c r="V323" s="144"/>
      <c r="W323" s="149" t="str" cm="1">
        <f t="array" ref="W323">_xlfn.IFNA(
_xlfn.IFS(
ISBLANK($U323),"Missing space use.",
AND('Establishment details'!$C$14="Secondary",$V323="Classbase"),"Invalid Status type",
AND(OR( $V323="Classbase", $V323="Teaching", $V323="Early years",$V323="SEND resourced"), NOT(ISBLANK($M323))),"Space with status type and unusable type.",
AND($V323= "Classbase",'Establishment details'!$C$22&gt;=10), "Classbase status is only valid in schools with a primary element.",
AND($I323= "Large",$N323 &gt; 3.5), "Large rooms with less than 3.5m height.",
AND(OR($V323="Light practical (science)",$V323="Light practical (science)",$V323="Heavy practical (workshops)", $V323="Heavy practical (clean)"), OR($O323=0,ISBLANK($O323))),"Missing sinks count for light and heavy practical spaces.",
AND($M323 = "Other",ISBLANK($R323)), "Invalid unusable type / missing note for other unusable type."
),
" ")</f>
        <v>Missing space use.</v>
      </c>
    </row>
    <row r="324" spans="2:23" ht="15.75" x14ac:dyDescent="0.25">
      <c r="B324" s="143"/>
      <c r="C324" s="144"/>
      <c r="D324" s="144"/>
      <c r="E324" s="144"/>
      <c r="F324" s="147" t="str" cm="1">
        <f t="array" ref="F324">_xlfn.IFNA(CONCATENATE(_xlfn.IFS($D324="Mezzanine",LEFT($D324,1), $D324="Ground Floor",LEFT($D324,1),$D324="Basment ",LEFT($D324,1), $D324="1st Floor", "0"&amp;LEFT($D324,1), $D324="2nd Floor", "0"&amp;LEFT($D324,1), $D324="3rd Floor", "0"&amp;LEFT($D324,1), $D324="4th Floor", "0"&amp;LEFT($D324,1), $D324="5th Floor", "0"&amp;LEFT($D324,1), $D324="6th Floor", "0"&amp;LEFT($D324,1),$D324="7th Floor", "0"&amp;LEFT($D324,1),$D324="8th Floor", "0"&amp;LEFT($D324,1),$D324="9th Floor", "0"&amp;LEFT($D324,1),$D324="10th Floor", LEFT($D324,2),$D324="11th Floor", LEFT($D324,2),$D324="12th Floor", LEFT($D324,2),$D324="13th Floor", LEFT($D324,2), $D324="Lower Ground", LEFT($D324)&amp;IF(ISNUMBER(FIND(" ",$D324)),MID($D324,FIND(" ",$D324)+1,1),"")&amp;IF(ISNUMBER(FIND(" ",$D324,FIND(" ",$D324)+1)),MID($D324,FIND(" ",$D324,FIND(" ",$D324)+1)+1,1),""),$D324="Upper Ground", LEFT($D324)&amp;IF(ISNUMBER(FIND(" ",$D324)),MID($D324,FIND(" ",$D324)+1,1),"")&amp;IF(ISNUMBER(FIND(" ",$D324,FIND(" ",$D324)+1)),MID($D324,FIND(" ",$D324,FIND(" ",$D324)+1)+1,1),"")),".0",$E324), " ")</f>
        <v xml:space="preserve"> </v>
      </c>
      <c r="G324" s="144"/>
      <c r="H324" s="144"/>
      <c r="I324" s="144"/>
      <c r="J324" s="144"/>
      <c r="K324" s="144"/>
      <c r="L324" s="149" t="str" cm="1">
        <f t="array" ref="L324">_xlfn.IFNA(
_xlfn.IFS(
AND($F324=" ",$G324=" ",$H324=" "),"Please update all three: Surveyor Room Reference, Establishment Room Reference and Establishment Room Name",
AND(OR($I324="General",$I324="Open plan/ semi-open general",$I324="Fitted",$I324="Light practical (science)",$I324="Light practical (other)",$I324="Heavy practical (workshops)",$I324="Heavy practical (clean)",$I324="Large",$I324="Storage"),$J324=0,$K324=0),"Please update Net Area or Non-net Area",
AND($B324&lt;&gt;"OUT",$J324=0,$I324&lt;&gt;"Non-net",$M324="85% Circulation"),"Net area not recorded for spaces with 85% circulation unusable type",
AND(OR($I324="General",$I324="Open plan/ semi-open general",$I324="Fitted",$I324="Light practical (science)",$I324="Light practical (other)",$I324="Heavy practical (workshops)",$I324="Heavy practical (clean)",$I324="Large",$I324="Storage"),OR($J324=0,ISBLANK($J324))),"Net area not recorded in net spaces",
AND(OR($I324="Non-net",$I324="Outdoor space"),$J324&gt;0),"Net Area Recorded in Non-net space",
AND($I324="General",$J324&gt;90),"This general space is over 90m2, please ensure that this space is entered as separate spaces if it usually used as separate spaces",
AND($I324="Open plan/ semi-open general",$J324&lt;27),"Open plan general space under 27m2",
AND(OR($K324=0,ISBLANK($K324)), $I324="Non-net"),"Non-net area not recorded in non-net space"
),
" ")</f>
        <v xml:space="preserve"> </v>
      </c>
      <c r="M324" s="144"/>
      <c r="N324" s="144"/>
      <c r="O324" s="144"/>
      <c r="P324" s="144"/>
      <c r="Q324" s="144"/>
      <c r="R324" s="171"/>
      <c r="S324" s="147">
        <f>NCA_Calculations!$P$336</f>
        <v>0</v>
      </c>
      <c r="T324" s="147">
        <f>NCA_Calculations!$Q$336</f>
        <v>0</v>
      </c>
      <c r="U324" s="144"/>
      <c r="V324" s="144"/>
      <c r="W324" s="149" t="str" cm="1">
        <f t="array" ref="W324">_xlfn.IFNA(
_xlfn.IFS(
ISBLANK($U324),"Missing space use.",
AND('Establishment details'!$C$14="Secondary",$V324="Classbase"),"Invalid Status type",
AND(OR( $V324="Classbase", $V324="Teaching", $V324="Early years",$V324="SEND resourced"), NOT(ISBLANK($M324))),"Space with status type and unusable type.",
AND($V324= "Classbase",'Establishment details'!$C$22&gt;=10), "Classbase status is only valid in schools with a primary element.",
AND($I324= "Large",$N324 &gt; 3.5), "Large rooms with less than 3.5m height.",
AND(OR($V324="Light practical (science)",$V324="Light practical (science)",$V324="Heavy practical (workshops)", $V324="Heavy practical (clean)"), OR($O324=0,ISBLANK($O324))),"Missing sinks count for light and heavy practical spaces.",
AND($M324 = "Other",ISBLANK($R324)), "Invalid unusable type / missing note for other unusable type."
),
" ")</f>
        <v>Missing space use.</v>
      </c>
    </row>
    <row r="325" spans="2:23" ht="15.75" x14ac:dyDescent="0.25">
      <c r="B325" s="143"/>
      <c r="C325" s="144"/>
      <c r="D325" s="144"/>
      <c r="E325" s="144"/>
      <c r="F325" s="147" t="str" cm="1">
        <f t="array" ref="F325">_xlfn.IFNA(CONCATENATE(_xlfn.IFS($D325="Mezzanine",LEFT($D325,1), $D325="Ground Floor",LEFT($D325,1),$D325="Basment ",LEFT($D325,1), $D325="1st Floor", "0"&amp;LEFT($D325,1), $D325="2nd Floor", "0"&amp;LEFT($D325,1), $D325="3rd Floor", "0"&amp;LEFT($D325,1), $D325="4th Floor", "0"&amp;LEFT($D325,1), $D325="5th Floor", "0"&amp;LEFT($D325,1), $D325="6th Floor", "0"&amp;LEFT($D325,1),$D325="7th Floor", "0"&amp;LEFT($D325,1),$D325="8th Floor", "0"&amp;LEFT($D325,1),$D325="9th Floor", "0"&amp;LEFT($D325,1),$D325="10th Floor", LEFT($D325,2),$D325="11th Floor", LEFT($D325,2),$D325="12th Floor", LEFT($D325,2),$D325="13th Floor", LEFT($D325,2), $D325="Lower Ground", LEFT($D325)&amp;IF(ISNUMBER(FIND(" ",$D325)),MID($D325,FIND(" ",$D325)+1,1),"")&amp;IF(ISNUMBER(FIND(" ",$D325,FIND(" ",$D325)+1)),MID($D325,FIND(" ",$D325,FIND(" ",$D325)+1)+1,1),""),$D325="Upper Ground", LEFT($D325)&amp;IF(ISNUMBER(FIND(" ",$D325)),MID($D325,FIND(" ",$D325)+1,1),"")&amp;IF(ISNUMBER(FIND(" ",$D325,FIND(" ",$D325)+1)),MID($D325,FIND(" ",$D325,FIND(" ",$D325)+1)+1,1),"")),".0",$E325), " ")</f>
        <v xml:space="preserve"> </v>
      </c>
      <c r="G325" s="144"/>
      <c r="H325" s="144"/>
      <c r="I325" s="144"/>
      <c r="J325" s="144"/>
      <c r="K325" s="144"/>
      <c r="L325" s="149" t="str" cm="1">
        <f t="array" ref="L325">_xlfn.IFNA(
_xlfn.IFS(
AND($F325=" ",$G325=" ",$H325=" "),"Please update all three: Surveyor Room Reference, Establishment Room Reference and Establishment Room Name",
AND(OR($I325="General",$I325="Open plan/ semi-open general",$I325="Fitted",$I325="Light practical (science)",$I325="Light practical (other)",$I325="Heavy practical (workshops)",$I325="Heavy practical (clean)",$I325="Large",$I325="Storage"),$J325=0,$K325=0),"Please update Net Area or Non-net Area",
AND($B325&lt;&gt;"OUT",$J325=0,$I325&lt;&gt;"Non-net",$M325="85% Circulation"),"Net area not recorded for spaces with 85% circulation unusable type",
AND(OR($I325="General",$I325="Open plan/ semi-open general",$I325="Fitted",$I325="Light practical (science)",$I325="Light practical (other)",$I325="Heavy practical (workshops)",$I325="Heavy practical (clean)",$I325="Large",$I325="Storage"),OR($J325=0,ISBLANK($J325))),"Net area not recorded in net spaces",
AND(OR($I325="Non-net",$I325="Outdoor space"),$J325&gt;0),"Net Area Recorded in Non-net space",
AND($I325="General",$J325&gt;90),"This general space is over 90m2, please ensure that this space is entered as separate spaces if it usually used as separate spaces",
AND($I325="Open plan/ semi-open general",$J325&lt;27),"Open plan general space under 27m2",
AND(OR($K325=0,ISBLANK($K325)), $I325="Non-net"),"Non-net area not recorded in non-net space"
),
" ")</f>
        <v xml:space="preserve"> </v>
      </c>
      <c r="M325" s="144"/>
      <c r="N325" s="144"/>
      <c r="O325" s="144"/>
      <c r="P325" s="144"/>
      <c r="Q325" s="144"/>
      <c r="R325" s="171"/>
      <c r="S325" s="147">
        <f>NCA_Calculations!$P$337</f>
        <v>0</v>
      </c>
      <c r="T325" s="147">
        <f>NCA_Calculations!$Q$337</f>
        <v>0</v>
      </c>
      <c r="U325" s="144"/>
      <c r="V325" s="144"/>
      <c r="W325" s="149" t="str" cm="1">
        <f t="array" ref="W325">_xlfn.IFNA(
_xlfn.IFS(
ISBLANK($U325),"Missing space use.",
AND('Establishment details'!$C$14="Secondary",$V325="Classbase"),"Invalid Status type",
AND(OR( $V325="Classbase", $V325="Teaching", $V325="Early years",$V325="SEND resourced"), NOT(ISBLANK($M325))),"Space with status type and unusable type.",
AND($V325= "Classbase",'Establishment details'!$C$22&gt;=10), "Classbase status is only valid in schools with a primary element.",
AND($I325= "Large",$N325 &gt; 3.5), "Large rooms with less than 3.5m height.",
AND(OR($V325="Light practical (science)",$V325="Light practical (science)",$V325="Heavy practical (workshops)", $V325="Heavy practical (clean)"), OR($O325=0,ISBLANK($O325))),"Missing sinks count for light and heavy practical spaces.",
AND($M325 = "Other",ISBLANK($R325)), "Invalid unusable type / missing note for other unusable type."
),
" ")</f>
        <v>Missing space use.</v>
      </c>
    </row>
    <row r="326" spans="2:23" ht="15.75" x14ac:dyDescent="0.25">
      <c r="B326" s="143"/>
      <c r="C326" s="144"/>
      <c r="D326" s="144"/>
      <c r="E326" s="144"/>
      <c r="F326" s="147" t="str" cm="1">
        <f t="array" ref="F326">_xlfn.IFNA(CONCATENATE(_xlfn.IFS($D326="Mezzanine",LEFT($D326,1), $D326="Ground Floor",LEFT($D326,1),$D326="Basment ",LEFT($D326,1), $D326="1st Floor", "0"&amp;LEFT($D326,1), $D326="2nd Floor", "0"&amp;LEFT($D326,1), $D326="3rd Floor", "0"&amp;LEFT($D326,1), $D326="4th Floor", "0"&amp;LEFT($D326,1), $D326="5th Floor", "0"&amp;LEFT($D326,1), $D326="6th Floor", "0"&amp;LEFT($D326,1),$D326="7th Floor", "0"&amp;LEFT($D326,1),$D326="8th Floor", "0"&amp;LEFT($D326,1),$D326="9th Floor", "0"&amp;LEFT($D326,1),$D326="10th Floor", LEFT($D326,2),$D326="11th Floor", LEFT($D326,2),$D326="12th Floor", LEFT($D326,2),$D326="13th Floor", LEFT($D326,2), $D326="Lower Ground", LEFT($D326)&amp;IF(ISNUMBER(FIND(" ",$D326)),MID($D326,FIND(" ",$D326)+1,1),"")&amp;IF(ISNUMBER(FIND(" ",$D326,FIND(" ",$D326)+1)),MID($D326,FIND(" ",$D326,FIND(" ",$D326)+1)+1,1),""),$D326="Upper Ground", LEFT($D326)&amp;IF(ISNUMBER(FIND(" ",$D326)),MID($D326,FIND(" ",$D326)+1,1),"")&amp;IF(ISNUMBER(FIND(" ",$D326,FIND(" ",$D326)+1)),MID($D326,FIND(" ",$D326,FIND(" ",$D326)+1)+1,1),"")),".0",$E326), " ")</f>
        <v xml:space="preserve"> </v>
      </c>
      <c r="G326" s="144"/>
      <c r="H326" s="144"/>
      <c r="I326" s="144"/>
      <c r="J326" s="144"/>
      <c r="K326" s="144"/>
      <c r="L326" s="149" t="str" cm="1">
        <f t="array" ref="L326">_xlfn.IFNA(
_xlfn.IFS(
AND($F326=" ",$G326=" ",$H326=" "),"Please update all three: Surveyor Room Reference, Establishment Room Reference and Establishment Room Name",
AND(OR($I326="General",$I326="Open plan/ semi-open general",$I326="Fitted",$I326="Light practical (science)",$I326="Light practical (other)",$I326="Heavy practical (workshops)",$I326="Heavy practical (clean)",$I326="Large",$I326="Storage"),$J326=0,$K326=0),"Please update Net Area or Non-net Area",
AND($B326&lt;&gt;"OUT",$J326=0,$I326&lt;&gt;"Non-net",$M326="85% Circulation"),"Net area not recorded for spaces with 85% circulation unusable type",
AND(OR($I326="General",$I326="Open plan/ semi-open general",$I326="Fitted",$I326="Light practical (science)",$I326="Light practical (other)",$I326="Heavy practical (workshops)",$I326="Heavy practical (clean)",$I326="Large",$I326="Storage"),OR($J326=0,ISBLANK($J326))),"Net area not recorded in net spaces",
AND(OR($I326="Non-net",$I326="Outdoor space"),$J326&gt;0),"Net Area Recorded in Non-net space",
AND($I326="General",$J326&gt;90),"This general space is over 90m2, please ensure that this space is entered as separate spaces if it usually used as separate spaces",
AND($I326="Open plan/ semi-open general",$J326&lt;27),"Open plan general space under 27m2",
AND(OR($K326=0,ISBLANK($K326)), $I326="Non-net"),"Non-net area not recorded in non-net space"
),
" ")</f>
        <v xml:space="preserve"> </v>
      </c>
      <c r="M326" s="144"/>
      <c r="N326" s="144"/>
      <c r="O326" s="144"/>
      <c r="P326" s="144"/>
      <c r="Q326" s="144"/>
      <c r="R326" s="171"/>
      <c r="S326" s="147">
        <f>NCA_Calculations!$P$338</f>
        <v>0</v>
      </c>
      <c r="T326" s="147">
        <f>NCA_Calculations!$Q$338</f>
        <v>0</v>
      </c>
      <c r="U326" s="144"/>
      <c r="V326" s="144"/>
      <c r="W326" s="149" t="str" cm="1">
        <f t="array" ref="W326">_xlfn.IFNA(
_xlfn.IFS(
ISBLANK($U326),"Missing space use.",
AND('Establishment details'!$C$14="Secondary",$V326="Classbase"),"Invalid Status type",
AND(OR( $V326="Classbase", $V326="Teaching", $V326="Early years",$V326="SEND resourced"), NOT(ISBLANK($M326))),"Space with status type and unusable type.",
AND($V326= "Classbase",'Establishment details'!$C$22&gt;=10), "Classbase status is only valid in schools with a primary element.",
AND($I326= "Large",$N326 &gt; 3.5), "Large rooms with less than 3.5m height.",
AND(OR($V326="Light practical (science)",$V326="Light practical (science)",$V326="Heavy practical (workshops)", $V326="Heavy practical (clean)"), OR($O326=0,ISBLANK($O326))),"Missing sinks count for light and heavy practical spaces.",
AND($M326 = "Other",ISBLANK($R326)), "Invalid unusable type / missing note for other unusable type."
),
" ")</f>
        <v>Missing space use.</v>
      </c>
    </row>
    <row r="327" spans="2:23" ht="15.75" x14ac:dyDescent="0.25">
      <c r="B327" s="143"/>
      <c r="C327" s="144"/>
      <c r="D327" s="144"/>
      <c r="E327" s="144"/>
      <c r="F327" s="147" t="str" cm="1">
        <f t="array" ref="F327">_xlfn.IFNA(CONCATENATE(_xlfn.IFS($D327="Mezzanine",LEFT($D327,1), $D327="Ground Floor",LEFT($D327,1),$D327="Basment ",LEFT($D327,1), $D327="1st Floor", "0"&amp;LEFT($D327,1), $D327="2nd Floor", "0"&amp;LEFT($D327,1), $D327="3rd Floor", "0"&amp;LEFT($D327,1), $D327="4th Floor", "0"&amp;LEFT($D327,1), $D327="5th Floor", "0"&amp;LEFT($D327,1), $D327="6th Floor", "0"&amp;LEFT($D327,1),$D327="7th Floor", "0"&amp;LEFT($D327,1),$D327="8th Floor", "0"&amp;LEFT($D327,1),$D327="9th Floor", "0"&amp;LEFT($D327,1),$D327="10th Floor", LEFT($D327,2),$D327="11th Floor", LEFT($D327,2),$D327="12th Floor", LEFT($D327,2),$D327="13th Floor", LEFT($D327,2), $D327="Lower Ground", LEFT($D327)&amp;IF(ISNUMBER(FIND(" ",$D327)),MID($D327,FIND(" ",$D327)+1,1),"")&amp;IF(ISNUMBER(FIND(" ",$D327,FIND(" ",$D327)+1)),MID($D327,FIND(" ",$D327,FIND(" ",$D327)+1)+1,1),""),$D327="Upper Ground", LEFT($D327)&amp;IF(ISNUMBER(FIND(" ",$D327)),MID($D327,FIND(" ",$D327)+1,1),"")&amp;IF(ISNUMBER(FIND(" ",$D327,FIND(" ",$D327)+1)),MID($D327,FIND(" ",$D327,FIND(" ",$D327)+1)+1,1),"")),".0",$E327), " ")</f>
        <v xml:space="preserve"> </v>
      </c>
      <c r="G327" s="144"/>
      <c r="H327" s="144"/>
      <c r="I327" s="144"/>
      <c r="J327" s="144"/>
      <c r="K327" s="144"/>
      <c r="L327" s="149" t="str" cm="1">
        <f t="array" ref="L327">_xlfn.IFNA(
_xlfn.IFS(
AND($F327=" ",$G327=" ",$H327=" "),"Please update all three: Surveyor Room Reference, Establishment Room Reference and Establishment Room Name",
AND(OR($I327="General",$I327="Open plan/ semi-open general",$I327="Fitted",$I327="Light practical (science)",$I327="Light practical (other)",$I327="Heavy practical (workshops)",$I327="Heavy practical (clean)",$I327="Large",$I327="Storage"),$J327=0,$K327=0),"Please update Net Area or Non-net Area",
AND($B327&lt;&gt;"OUT",$J327=0,$I327&lt;&gt;"Non-net",$M327="85% Circulation"),"Net area not recorded for spaces with 85% circulation unusable type",
AND(OR($I327="General",$I327="Open plan/ semi-open general",$I327="Fitted",$I327="Light practical (science)",$I327="Light practical (other)",$I327="Heavy practical (workshops)",$I327="Heavy practical (clean)",$I327="Large",$I327="Storage"),OR($J327=0,ISBLANK($J327))),"Net area not recorded in net spaces",
AND(OR($I327="Non-net",$I327="Outdoor space"),$J327&gt;0),"Net Area Recorded in Non-net space",
AND($I327="General",$J327&gt;90),"This general space is over 90m2, please ensure that this space is entered as separate spaces if it usually used as separate spaces",
AND($I327="Open plan/ semi-open general",$J327&lt;27),"Open plan general space under 27m2",
AND(OR($K327=0,ISBLANK($K327)), $I327="Non-net"),"Non-net area not recorded in non-net space"
),
" ")</f>
        <v xml:space="preserve"> </v>
      </c>
      <c r="M327" s="144"/>
      <c r="N327" s="144"/>
      <c r="O327" s="144"/>
      <c r="P327" s="144"/>
      <c r="Q327" s="144"/>
      <c r="R327" s="171"/>
      <c r="S327" s="147">
        <f>NCA_Calculations!$P$339</f>
        <v>0</v>
      </c>
      <c r="T327" s="147">
        <f>NCA_Calculations!$Q$339</f>
        <v>0</v>
      </c>
      <c r="U327" s="144"/>
      <c r="V327" s="144"/>
      <c r="W327" s="149" t="str" cm="1">
        <f t="array" ref="W327">_xlfn.IFNA(
_xlfn.IFS(
ISBLANK($U327),"Missing space use.",
AND('Establishment details'!$C$14="Secondary",$V327="Classbase"),"Invalid Status type",
AND(OR( $V327="Classbase", $V327="Teaching", $V327="Early years",$V327="SEND resourced"), NOT(ISBLANK($M327))),"Space with status type and unusable type.",
AND($V327= "Classbase",'Establishment details'!$C$22&gt;=10), "Classbase status is only valid in schools with a primary element.",
AND($I327= "Large",$N327 &gt; 3.5), "Large rooms with less than 3.5m height.",
AND(OR($V327="Light practical (science)",$V327="Light practical (science)",$V327="Heavy practical (workshops)", $V327="Heavy practical (clean)"), OR($O327=0,ISBLANK($O327))),"Missing sinks count for light and heavy practical spaces.",
AND($M327 = "Other",ISBLANK($R327)), "Invalid unusable type / missing note for other unusable type."
),
" ")</f>
        <v>Missing space use.</v>
      </c>
    </row>
    <row r="328" spans="2:23" ht="15.75" x14ac:dyDescent="0.25">
      <c r="B328" s="143"/>
      <c r="C328" s="144"/>
      <c r="D328" s="144"/>
      <c r="E328" s="144"/>
      <c r="F328" s="147" t="str" cm="1">
        <f t="array" ref="F328">_xlfn.IFNA(CONCATENATE(_xlfn.IFS($D328="Mezzanine",LEFT($D328,1), $D328="Ground Floor",LEFT($D328,1),$D328="Basment ",LEFT($D328,1), $D328="1st Floor", "0"&amp;LEFT($D328,1), $D328="2nd Floor", "0"&amp;LEFT($D328,1), $D328="3rd Floor", "0"&amp;LEFT($D328,1), $D328="4th Floor", "0"&amp;LEFT($D328,1), $D328="5th Floor", "0"&amp;LEFT($D328,1), $D328="6th Floor", "0"&amp;LEFT($D328,1),$D328="7th Floor", "0"&amp;LEFT($D328,1),$D328="8th Floor", "0"&amp;LEFT($D328,1),$D328="9th Floor", "0"&amp;LEFT($D328,1),$D328="10th Floor", LEFT($D328,2),$D328="11th Floor", LEFT($D328,2),$D328="12th Floor", LEFT($D328,2),$D328="13th Floor", LEFT($D328,2), $D328="Lower Ground", LEFT($D328)&amp;IF(ISNUMBER(FIND(" ",$D328)),MID($D328,FIND(" ",$D328)+1,1),"")&amp;IF(ISNUMBER(FIND(" ",$D328,FIND(" ",$D328)+1)),MID($D328,FIND(" ",$D328,FIND(" ",$D328)+1)+1,1),""),$D328="Upper Ground", LEFT($D328)&amp;IF(ISNUMBER(FIND(" ",$D328)),MID($D328,FIND(" ",$D328)+1,1),"")&amp;IF(ISNUMBER(FIND(" ",$D328,FIND(" ",$D328)+1)),MID($D328,FIND(" ",$D328,FIND(" ",$D328)+1)+1,1),"")),".0",$E328), " ")</f>
        <v xml:space="preserve"> </v>
      </c>
      <c r="G328" s="144"/>
      <c r="H328" s="144"/>
      <c r="I328" s="144"/>
      <c r="J328" s="144"/>
      <c r="K328" s="144"/>
      <c r="L328" s="149" t="str" cm="1">
        <f t="array" ref="L328">_xlfn.IFNA(
_xlfn.IFS(
AND($F328=" ",$G328=" ",$H328=" "),"Please update all three: Surveyor Room Reference, Establishment Room Reference and Establishment Room Name",
AND(OR($I328="General",$I328="Open plan/ semi-open general",$I328="Fitted",$I328="Light practical (science)",$I328="Light practical (other)",$I328="Heavy practical (workshops)",$I328="Heavy practical (clean)",$I328="Large",$I328="Storage"),$J328=0,$K328=0),"Please update Net Area or Non-net Area",
AND($B328&lt;&gt;"OUT",$J328=0,$I328&lt;&gt;"Non-net",$M328="85% Circulation"),"Net area not recorded for spaces with 85% circulation unusable type",
AND(OR($I328="General",$I328="Open plan/ semi-open general",$I328="Fitted",$I328="Light practical (science)",$I328="Light practical (other)",$I328="Heavy practical (workshops)",$I328="Heavy practical (clean)",$I328="Large",$I328="Storage"),OR($J328=0,ISBLANK($J328))),"Net area not recorded in net spaces",
AND(OR($I328="Non-net",$I328="Outdoor space"),$J328&gt;0),"Net Area Recorded in Non-net space",
AND($I328="General",$J328&gt;90),"This general space is over 90m2, please ensure that this space is entered as separate spaces if it usually used as separate spaces",
AND($I328="Open plan/ semi-open general",$J328&lt;27),"Open plan general space under 27m2",
AND(OR($K328=0,ISBLANK($K328)), $I328="Non-net"),"Non-net area not recorded in non-net space"
),
" ")</f>
        <v xml:space="preserve"> </v>
      </c>
      <c r="M328" s="144"/>
      <c r="N328" s="144"/>
      <c r="O328" s="144"/>
      <c r="P328" s="144"/>
      <c r="Q328" s="144"/>
      <c r="R328" s="171"/>
      <c r="S328" s="147">
        <f>NCA_Calculations!$P$340</f>
        <v>0</v>
      </c>
      <c r="T328" s="147">
        <f>NCA_Calculations!$Q$340</f>
        <v>0</v>
      </c>
      <c r="U328" s="144"/>
      <c r="V328" s="144"/>
      <c r="W328" s="149" t="str" cm="1">
        <f t="array" ref="W328">_xlfn.IFNA(
_xlfn.IFS(
ISBLANK($U328),"Missing space use.",
AND('Establishment details'!$C$14="Secondary",$V328="Classbase"),"Invalid Status type",
AND(OR( $V328="Classbase", $V328="Teaching", $V328="Early years",$V328="SEND resourced"), NOT(ISBLANK($M328))),"Space with status type and unusable type.",
AND($V328= "Classbase",'Establishment details'!$C$22&gt;=10), "Classbase status is only valid in schools with a primary element.",
AND($I328= "Large",$N328 &gt; 3.5), "Large rooms with less than 3.5m height.",
AND(OR($V328="Light practical (science)",$V328="Light practical (science)",$V328="Heavy practical (workshops)", $V328="Heavy practical (clean)"), OR($O328=0,ISBLANK($O328))),"Missing sinks count for light and heavy practical spaces.",
AND($M328 = "Other",ISBLANK($R328)), "Invalid unusable type / missing note for other unusable type."
),
" ")</f>
        <v>Missing space use.</v>
      </c>
    </row>
    <row r="329" spans="2:23" ht="15.75" x14ac:dyDescent="0.25">
      <c r="B329" s="143"/>
      <c r="C329" s="144"/>
      <c r="D329" s="144"/>
      <c r="E329" s="144"/>
      <c r="F329" s="147" t="str" cm="1">
        <f t="array" ref="F329">_xlfn.IFNA(CONCATENATE(_xlfn.IFS($D329="Mezzanine",LEFT($D329,1), $D329="Ground Floor",LEFT($D329,1),$D329="Basment ",LEFT($D329,1), $D329="1st Floor", "0"&amp;LEFT($D329,1), $D329="2nd Floor", "0"&amp;LEFT($D329,1), $D329="3rd Floor", "0"&amp;LEFT($D329,1), $D329="4th Floor", "0"&amp;LEFT($D329,1), $D329="5th Floor", "0"&amp;LEFT($D329,1), $D329="6th Floor", "0"&amp;LEFT($D329,1),$D329="7th Floor", "0"&amp;LEFT($D329,1),$D329="8th Floor", "0"&amp;LEFT($D329,1),$D329="9th Floor", "0"&amp;LEFT($D329,1),$D329="10th Floor", LEFT($D329,2),$D329="11th Floor", LEFT($D329,2),$D329="12th Floor", LEFT($D329,2),$D329="13th Floor", LEFT($D329,2), $D329="Lower Ground", LEFT($D329)&amp;IF(ISNUMBER(FIND(" ",$D329)),MID($D329,FIND(" ",$D329)+1,1),"")&amp;IF(ISNUMBER(FIND(" ",$D329,FIND(" ",$D329)+1)),MID($D329,FIND(" ",$D329,FIND(" ",$D329)+1)+1,1),""),$D329="Upper Ground", LEFT($D329)&amp;IF(ISNUMBER(FIND(" ",$D329)),MID($D329,FIND(" ",$D329)+1,1),"")&amp;IF(ISNUMBER(FIND(" ",$D329,FIND(" ",$D329)+1)),MID($D329,FIND(" ",$D329,FIND(" ",$D329)+1)+1,1),"")),".0",$E329), " ")</f>
        <v xml:space="preserve"> </v>
      </c>
      <c r="G329" s="144"/>
      <c r="H329" s="144"/>
      <c r="I329" s="144"/>
      <c r="J329" s="144"/>
      <c r="K329" s="144"/>
      <c r="L329" s="149" t="str" cm="1">
        <f t="array" ref="L329">_xlfn.IFNA(
_xlfn.IFS(
AND($F329=" ",$G329=" ",$H329=" "),"Please update all three: Surveyor Room Reference, Establishment Room Reference and Establishment Room Name",
AND(OR($I329="General",$I329="Open plan/ semi-open general",$I329="Fitted",$I329="Light practical (science)",$I329="Light practical (other)",$I329="Heavy practical (workshops)",$I329="Heavy practical (clean)",$I329="Large",$I329="Storage"),$J329=0,$K329=0),"Please update Net Area or Non-net Area",
AND($B329&lt;&gt;"OUT",$J329=0,$I329&lt;&gt;"Non-net",$M329="85% Circulation"),"Net area not recorded for spaces with 85% circulation unusable type",
AND(OR($I329="General",$I329="Open plan/ semi-open general",$I329="Fitted",$I329="Light practical (science)",$I329="Light practical (other)",$I329="Heavy practical (workshops)",$I329="Heavy practical (clean)",$I329="Large",$I329="Storage"),OR($J329=0,ISBLANK($J329))),"Net area not recorded in net spaces",
AND(OR($I329="Non-net",$I329="Outdoor space"),$J329&gt;0),"Net Area Recorded in Non-net space",
AND($I329="General",$J329&gt;90),"This general space is over 90m2, please ensure that this space is entered as separate spaces if it usually used as separate spaces",
AND($I329="Open plan/ semi-open general",$J329&lt;27),"Open plan general space under 27m2",
AND(OR($K329=0,ISBLANK($K329)), $I329="Non-net"),"Non-net area not recorded in non-net space"
),
" ")</f>
        <v xml:space="preserve"> </v>
      </c>
      <c r="M329" s="144"/>
      <c r="N329" s="144"/>
      <c r="O329" s="144"/>
      <c r="P329" s="144"/>
      <c r="Q329" s="144"/>
      <c r="R329" s="171"/>
      <c r="S329" s="147">
        <f>NCA_Calculations!$P$341</f>
        <v>0</v>
      </c>
      <c r="T329" s="147">
        <f>NCA_Calculations!$Q$341</f>
        <v>0</v>
      </c>
      <c r="U329" s="144"/>
      <c r="V329" s="144"/>
      <c r="W329" s="149" t="str" cm="1">
        <f t="array" ref="W329">_xlfn.IFNA(
_xlfn.IFS(
ISBLANK($U329),"Missing space use.",
AND('Establishment details'!$C$14="Secondary",$V329="Classbase"),"Invalid Status type",
AND(OR( $V329="Classbase", $V329="Teaching", $V329="Early years",$V329="SEND resourced"), NOT(ISBLANK($M329))),"Space with status type and unusable type.",
AND($V329= "Classbase",'Establishment details'!$C$22&gt;=10), "Classbase status is only valid in schools with a primary element.",
AND($I329= "Large",$N329 &gt; 3.5), "Large rooms with less than 3.5m height.",
AND(OR($V329="Light practical (science)",$V329="Light practical (science)",$V329="Heavy practical (workshops)", $V329="Heavy practical (clean)"), OR($O329=0,ISBLANK($O329))),"Missing sinks count for light and heavy practical spaces.",
AND($M329 = "Other",ISBLANK($R329)), "Invalid unusable type / missing note for other unusable type."
),
" ")</f>
        <v>Missing space use.</v>
      </c>
    </row>
    <row r="330" spans="2:23" ht="15.75" x14ac:dyDescent="0.25">
      <c r="B330" s="143"/>
      <c r="C330" s="144"/>
      <c r="D330" s="144"/>
      <c r="E330" s="144"/>
      <c r="F330" s="147" t="str" cm="1">
        <f t="array" ref="F330">_xlfn.IFNA(CONCATENATE(_xlfn.IFS($D330="Mezzanine",LEFT($D330,1), $D330="Ground Floor",LEFT($D330,1),$D330="Basment ",LEFT($D330,1), $D330="1st Floor", "0"&amp;LEFT($D330,1), $D330="2nd Floor", "0"&amp;LEFT($D330,1), $D330="3rd Floor", "0"&amp;LEFT($D330,1), $D330="4th Floor", "0"&amp;LEFT($D330,1), $D330="5th Floor", "0"&amp;LEFT($D330,1), $D330="6th Floor", "0"&amp;LEFT($D330,1),$D330="7th Floor", "0"&amp;LEFT($D330,1),$D330="8th Floor", "0"&amp;LEFT($D330,1),$D330="9th Floor", "0"&amp;LEFT($D330,1),$D330="10th Floor", LEFT($D330,2),$D330="11th Floor", LEFT($D330,2),$D330="12th Floor", LEFT($D330,2),$D330="13th Floor", LEFT($D330,2), $D330="Lower Ground", LEFT($D330)&amp;IF(ISNUMBER(FIND(" ",$D330)),MID($D330,FIND(" ",$D330)+1,1),"")&amp;IF(ISNUMBER(FIND(" ",$D330,FIND(" ",$D330)+1)),MID($D330,FIND(" ",$D330,FIND(" ",$D330)+1)+1,1),""),$D330="Upper Ground", LEFT($D330)&amp;IF(ISNUMBER(FIND(" ",$D330)),MID($D330,FIND(" ",$D330)+1,1),"")&amp;IF(ISNUMBER(FIND(" ",$D330,FIND(" ",$D330)+1)),MID($D330,FIND(" ",$D330,FIND(" ",$D330)+1)+1,1),"")),".0",$E330), " ")</f>
        <v xml:space="preserve"> </v>
      </c>
      <c r="G330" s="144"/>
      <c r="H330" s="144"/>
      <c r="I330" s="144"/>
      <c r="J330" s="144"/>
      <c r="K330" s="144"/>
      <c r="L330" s="149" t="str" cm="1">
        <f t="array" ref="L330">_xlfn.IFNA(
_xlfn.IFS(
AND($F330=" ",$G330=" ",$H330=" "),"Please update all three: Surveyor Room Reference, Establishment Room Reference and Establishment Room Name",
AND(OR($I330="General",$I330="Open plan/ semi-open general",$I330="Fitted",$I330="Light practical (science)",$I330="Light practical (other)",$I330="Heavy practical (workshops)",$I330="Heavy practical (clean)",$I330="Large",$I330="Storage"),$J330=0,$K330=0),"Please update Net Area or Non-net Area",
AND($B330&lt;&gt;"OUT",$J330=0,$I330&lt;&gt;"Non-net",$M330="85% Circulation"),"Net area not recorded for spaces with 85% circulation unusable type",
AND(OR($I330="General",$I330="Open plan/ semi-open general",$I330="Fitted",$I330="Light practical (science)",$I330="Light practical (other)",$I330="Heavy practical (workshops)",$I330="Heavy practical (clean)",$I330="Large",$I330="Storage"),OR($J330=0,ISBLANK($J330))),"Net area not recorded in net spaces",
AND(OR($I330="Non-net",$I330="Outdoor space"),$J330&gt;0),"Net Area Recorded in Non-net space",
AND($I330="General",$J330&gt;90),"This general space is over 90m2, please ensure that this space is entered as separate spaces if it usually used as separate spaces",
AND($I330="Open plan/ semi-open general",$J330&lt;27),"Open plan general space under 27m2",
AND(OR($K330=0,ISBLANK($K330)), $I330="Non-net"),"Non-net area not recorded in non-net space"
),
" ")</f>
        <v xml:space="preserve"> </v>
      </c>
      <c r="M330" s="144"/>
      <c r="N330" s="144"/>
      <c r="O330" s="144"/>
      <c r="P330" s="144"/>
      <c r="Q330" s="144"/>
      <c r="R330" s="171"/>
      <c r="S330" s="147">
        <f>NCA_Calculations!$P$342</f>
        <v>0</v>
      </c>
      <c r="T330" s="147">
        <f>NCA_Calculations!$Q$342</f>
        <v>0</v>
      </c>
      <c r="U330" s="144"/>
      <c r="V330" s="144"/>
      <c r="W330" s="149" t="str" cm="1">
        <f t="array" ref="W330">_xlfn.IFNA(
_xlfn.IFS(
ISBLANK($U330),"Missing space use.",
AND('Establishment details'!$C$14="Secondary",$V330="Classbase"),"Invalid Status type",
AND(OR( $V330="Classbase", $V330="Teaching", $V330="Early years",$V330="SEND resourced"), NOT(ISBLANK($M330))),"Space with status type and unusable type.",
AND($V330= "Classbase",'Establishment details'!$C$22&gt;=10), "Classbase status is only valid in schools with a primary element.",
AND($I330= "Large",$N330 &gt; 3.5), "Large rooms with less than 3.5m height.",
AND(OR($V330="Light practical (science)",$V330="Light practical (science)",$V330="Heavy practical (workshops)", $V330="Heavy practical (clean)"), OR($O330=0,ISBLANK($O330))),"Missing sinks count for light and heavy practical spaces.",
AND($M330 = "Other",ISBLANK($R330)), "Invalid unusable type / missing note for other unusable type."
),
" ")</f>
        <v>Missing space use.</v>
      </c>
    </row>
    <row r="331" spans="2:23" ht="15.75" x14ac:dyDescent="0.25">
      <c r="B331" s="143"/>
      <c r="C331" s="144"/>
      <c r="D331" s="144"/>
      <c r="E331" s="144"/>
      <c r="F331" s="147" t="str" cm="1">
        <f t="array" ref="F331">_xlfn.IFNA(CONCATENATE(_xlfn.IFS($D331="Mezzanine",LEFT($D331,1), $D331="Ground Floor",LEFT($D331,1),$D331="Basment ",LEFT($D331,1), $D331="1st Floor", "0"&amp;LEFT($D331,1), $D331="2nd Floor", "0"&amp;LEFT($D331,1), $D331="3rd Floor", "0"&amp;LEFT($D331,1), $D331="4th Floor", "0"&amp;LEFT($D331,1), $D331="5th Floor", "0"&amp;LEFT($D331,1), $D331="6th Floor", "0"&amp;LEFT($D331,1),$D331="7th Floor", "0"&amp;LEFT($D331,1),$D331="8th Floor", "0"&amp;LEFT($D331,1),$D331="9th Floor", "0"&amp;LEFT($D331,1),$D331="10th Floor", LEFT($D331,2),$D331="11th Floor", LEFT($D331,2),$D331="12th Floor", LEFT($D331,2),$D331="13th Floor", LEFT($D331,2), $D331="Lower Ground", LEFT($D331)&amp;IF(ISNUMBER(FIND(" ",$D331)),MID($D331,FIND(" ",$D331)+1,1),"")&amp;IF(ISNUMBER(FIND(" ",$D331,FIND(" ",$D331)+1)),MID($D331,FIND(" ",$D331,FIND(" ",$D331)+1)+1,1),""),$D331="Upper Ground", LEFT($D331)&amp;IF(ISNUMBER(FIND(" ",$D331)),MID($D331,FIND(" ",$D331)+1,1),"")&amp;IF(ISNUMBER(FIND(" ",$D331,FIND(" ",$D331)+1)),MID($D331,FIND(" ",$D331,FIND(" ",$D331)+1)+1,1),"")),".0",$E331), " ")</f>
        <v xml:space="preserve"> </v>
      </c>
      <c r="G331" s="144"/>
      <c r="H331" s="144"/>
      <c r="I331" s="144"/>
      <c r="J331" s="144"/>
      <c r="K331" s="144"/>
      <c r="L331" s="149" t="str" cm="1">
        <f t="array" ref="L331">_xlfn.IFNA(
_xlfn.IFS(
AND($F331=" ",$G331=" ",$H331=" "),"Please update all three: Surveyor Room Reference, Establishment Room Reference and Establishment Room Name",
AND(OR($I331="General",$I331="Open plan/ semi-open general",$I331="Fitted",$I331="Light practical (science)",$I331="Light practical (other)",$I331="Heavy practical (workshops)",$I331="Heavy practical (clean)",$I331="Large",$I331="Storage"),$J331=0,$K331=0),"Please update Net Area or Non-net Area",
AND($B331&lt;&gt;"OUT",$J331=0,$I331&lt;&gt;"Non-net",$M331="85% Circulation"),"Net area not recorded for spaces with 85% circulation unusable type",
AND(OR($I331="General",$I331="Open plan/ semi-open general",$I331="Fitted",$I331="Light practical (science)",$I331="Light practical (other)",$I331="Heavy practical (workshops)",$I331="Heavy practical (clean)",$I331="Large",$I331="Storage"),OR($J331=0,ISBLANK($J331))),"Net area not recorded in net spaces",
AND(OR($I331="Non-net",$I331="Outdoor space"),$J331&gt;0),"Net Area Recorded in Non-net space",
AND($I331="General",$J331&gt;90),"This general space is over 90m2, please ensure that this space is entered as separate spaces if it usually used as separate spaces",
AND($I331="Open plan/ semi-open general",$J331&lt;27),"Open plan general space under 27m2",
AND(OR($K331=0,ISBLANK($K331)), $I331="Non-net"),"Non-net area not recorded in non-net space"
),
" ")</f>
        <v xml:space="preserve"> </v>
      </c>
      <c r="M331" s="144"/>
      <c r="N331" s="144"/>
      <c r="O331" s="144"/>
      <c r="P331" s="144"/>
      <c r="Q331" s="144"/>
      <c r="R331" s="171"/>
      <c r="S331" s="147">
        <f>NCA_Calculations!$P$343</f>
        <v>0</v>
      </c>
      <c r="T331" s="147">
        <f>NCA_Calculations!$Q$343</f>
        <v>0</v>
      </c>
      <c r="U331" s="144"/>
      <c r="V331" s="144"/>
      <c r="W331" s="149" t="str" cm="1">
        <f t="array" ref="W331">_xlfn.IFNA(
_xlfn.IFS(
ISBLANK($U331),"Missing space use.",
AND('Establishment details'!$C$14="Secondary",$V331="Classbase"),"Invalid Status type",
AND(OR( $V331="Classbase", $V331="Teaching", $V331="Early years",$V331="SEND resourced"), NOT(ISBLANK($M331))),"Space with status type and unusable type.",
AND($V331= "Classbase",'Establishment details'!$C$22&gt;=10), "Classbase status is only valid in schools with a primary element.",
AND($I331= "Large",$N331 &gt; 3.5), "Large rooms with less than 3.5m height.",
AND(OR($V331="Light practical (science)",$V331="Light practical (science)",$V331="Heavy practical (workshops)", $V331="Heavy practical (clean)"), OR($O331=0,ISBLANK($O331))),"Missing sinks count for light and heavy practical spaces.",
AND($M331 = "Other",ISBLANK($R331)), "Invalid unusable type / missing note for other unusable type."
),
" ")</f>
        <v>Missing space use.</v>
      </c>
    </row>
    <row r="332" spans="2:23" ht="15.75" x14ac:dyDescent="0.25">
      <c r="B332" s="143"/>
      <c r="C332" s="144"/>
      <c r="D332" s="144"/>
      <c r="E332" s="144"/>
      <c r="F332" s="147" t="str" cm="1">
        <f t="array" ref="F332">_xlfn.IFNA(CONCATENATE(_xlfn.IFS($D332="Mezzanine",LEFT($D332,1), $D332="Ground Floor",LEFT($D332,1),$D332="Basment ",LEFT($D332,1), $D332="1st Floor", "0"&amp;LEFT($D332,1), $D332="2nd Floor", "0"&amp;LEFT($D332,1), $D332="3rd Floor", "0"&amp;LEFT($D332,1), $D332="4th Floor", "0"&amp;LEFT($D332,1), $D332="5th Floor", "0"&amp;LEFT($D332,1), $D332="6th Floor", "0"&amp;LEFT($D332,1),$D332="7th Floor", "0"&amp;LEFT($D332,1),$D332="8th Floor", "0"&amp;LEFT($D332,1),$D332="9th Floor", "0"&amp;LEFT($D332,1),$D332="10th Floor", LEFT($D332,2),$D332="11th Floor", LEFT($D332,2),$D332="12th Floor", LEFT($D332,2),$D332="13th Floor", LEFT($D332,2), $D332="Lower Ground", LEFT($D332)&amp;IF(ISNUMBER(FIND(" ",$D332)),MID($D332,FIND(" ",$D332)+1,1),"")&amp;IF(ISNUMBER(FIND(" ",$D332,FIND(" ",$D332)+1)),MID($D332,FIND(" ",$D332,FIND(" ",$D332)+1)+1,1),""),$D332="Upper Ground", LEFT($D332)&amp;IF(ISNUMBER(FIND(" ",$D332)),MID($D332,FIND(" ",$D332)+1,1),"")&amp;IF(ISNUMBER(FIND(" ",$D332,FIND(" ",$D332)+1)),MID($D332,FIND(" ",$D332,FIND(" ",$D332)+1)+1,1),"")),".0",$E332), " ")</f>
        <v xml:space="preserve"> </v>
      </c>
      <c r="G332" s="144"/>
      <c r="H332" s="144"/>
      <c r="I332" s="144"/>
      <c r="J332" s="144"/>
      <c r="K332" s="144"/>
      <c r="L332" s="149" t="str" cm="1">
        <f t="array" ref="L332">_xlfn.IFNA(
_xlfn.IFS(
AND($F332=" ",$G332=" ",$H332=" "),"Please update all three: Surveyor Room Reference, Establishment Room Reference and Establishment Room Name",
AND(OR($I332="General",$I332="Open plan/ semi-open general",$I332="Fitted",$I332="Light practical (science)",$I332="Light practical (other)",$I332="Heavy practical (workshops)",$I332="Heavy practical (clean)",$I332="Large",$I332="Storage"),$J332=0,$K332=0),"Please update Net Area or Non-net Area",
AND($B332&lt;&gt;"OUT",$J332=0,$I332&lt;&gt;"Non-net",$M332="85% Circulation"),"Net area not recorded for spaces with 85% circulation unusable type",
AND(OR($I332="General",$I332="Open plan/ semi-open general",$I332="Fitted",$I332="Light practical (science)",$I332="Light practical (other)",$I332="Heavy practical (workshops)",$I332="Heavy practical (clean)",$I332="Large",$I332="Storage"),OR($J332=0,ISBLANK($J332))),"Net area not recorded in net spaces",
AND(OR($I332="Non-net",$I332="Outdoor space"),$J332&gt;0),"Net Area Recorded in Non-net space",
AND($I332="General",$J332&gt;90),"This general space is over 90m2, please ensure that this space is entered as separate spaces if it usually used as separate spaces",
AND($I332="Open plan/ semi-open general",$J332&lt;27),"Open plan general space under 27m2",
AND(OR($K332=0,ISBLANK($K332)), $I332="Non-net"),"Non-net area not recorded in non-net space"
),
" ")</f>
        <v xml:space="preserve"> </v>
      </c>
      <c r="M332" s="144"/>
      <c r="N332" s="144"/>
      <c r="O332" s="144"/>
      <c r="P332" s="144"/>
      <c r="Q332" s="144"/>
      <c r="R332" s="171"/>
      <c r="S332" s="147">
        <f>NCA_Calculations!$P$344</f>
        <v>0</v>
      </c>
      <c r="T332" s="147">
        <f>NCA_Calculations!$Q$344</f>
        <v>0</v>
      </c>
      <c r="U332" s="144"/>
      <c r="V332" s="144"/>
      <c r="W332" s="149" t="str" cm="1">
        <f t="array" ref="W332">_xlfn.IFNA(
_xlfn.IFS(
ISBLANK($U332),"Missing space use.",
AND('Establishment details'!$C$14="Secondary",$V332="Classbase"),"Invalid Status type",
AND(OR( $V332="Classbase", $V332="Teaching", $V332="Early years",$V332="SEND resourced"), NOT(ISBLANK($M332))),"Space with status type and unusable type.",
AND($V332= "Classbase",'Establishment details'!$C$22&gt;=10), "Classbase status is only valid in schools with a primary element.",
AND($I332= "Large",$N332 &gt; 3.5), "Large rooms with less than 3.5m height.",
AND(OR($V332="Light practical (science)",$V332="Light practical (science)",$V332="Heavy practical (workshops)", $V332="Heavy practical (clean)"), OR($O332=0,ISBLANK($O332))),"Missing sinks count for light and heavy practical spaces.",
AND($M332 = "Other",ISBLANK($R332)), "Invalid unusable type / missing note for other unusable type."
),
" ")</f>
        <v>Missing space use.</v>
      </c>
    </row>
    <row r="333" spans="2:23" ht="15.75" x14ac:dyDescent="0.25">
      <c r="B333" s="143"/>
      <c r="C333" s="144"/>
      <c r="D333" s="144"/>
      <c r="E333" s="144"/>
      <c r="F333" s="147" t="str" cm="1">
        <f t="array" ref="F333">_xlfn.IFNA(CONCATENATE(_xlfn.IFS($D333="Mezzanine",LEFT($D333,1), $D333="Ground Floor",LEFT($D333,1),$D333="Basment ",LEFT($D333,1), $D333="1st Floor", "0"&amp;LEFT($D333,1), $D333="2nd Floor", "0"&amp;LEFT($D333,1), $D333="3rd Floor", "0"&amp;LEFT($D333,1), $D333="4th Floor", "0"&amp;LEFT($D333,1), $D333="5th Floor", "0"&amp;LEFT($D333,1), $D333="6th Floor", "0"&amp;LEFT($D333,1),$D333="7th Floor", "0"&amp;LEFT($D333,1),$D333="8th Floor", "0"&amp;LEFT($D333,1),$D333="9th Floor", "0"&amp;LEFT($D333,1),$D333="10th Floor", LEFT($D333,2),$D333="11th Floor", LEFT($D333,2),$D333="12th Floor", LEFT($D333,2),$D333="13th Floor", LEFT($D333,2), $D333="Lower Ground", LEFT($D333)&amp;IF(ISNUMBER(FIND(" ",$D333)),MID($D333,FIND(" ",$D333)+1,1),"")&amp;IF(ISNUMBER(FIND(" ",$D333,FIND(" ",$D333)+1)),MID($D333,FIND(" ",$D333,FIND(" ",$D333)+1)+1,1),""),$D333="Upper Ground", LEFT($D333)&amp;IF(ISNUMBER(FIND(" ",$D333)),MID($D333,FIND(" ",$D333)+1,1),"")&amp;IF(ISNUMBER(FIND(" ",$D333,FIND(" ",$D333)+1)),MID($D333,FIND(" ",$D333,FIND(" ",$D333)+1)+1,1),"")),".0",$E333), " ")</f>
        <v xml:space="preserve"> </v>
      </c>
      <c r="G333" s="144"/>
      <c r="H333" s="144"/>
      <c r="I333" s="144"/>
      <c r="J333" s="144"/>
      <c r="K333" s="144"/>
      <c r="L333" s="149" t="str" cm="1">
        <f t="array" ref="L333">_xlfn.IFNA(
_xlfn.IFS(
AND($F333=" ",$G333=" ",$H333=" "),"Please update all three: Surveyor Room Reference, Establishment Room Reference and Establishment Room Name",
AND(OR($I333="General",$I333="Open plan/ semi-open general",$I333="Fitted",$I333="Light practical (science)",$I333="Light practical (other)",$I333="Heavy practical (workshops)",$I333="Heavy practical (clean)",$I333="Large",$I333="Storage"),$J333=0,$K333=0),"Please update Net Area or Non-net Area",
AND($B333&lt;&gt;"OUT",$J333=0,$I333&lt;&gt;"Non-net",$M333="85% Circulation"),"Net area not recorded for spaces with 85% circulation unusable type",
AND(OR($I333="General",$I333="Open plan/ semi-open general",$I333="Fitted",$I333="Light practical (science)",$I333="Light practical (other)",$I333="Heavy practical (workshops)",$I333="Heavy practical (clean)",$I333="Large",$I333="Storage"),OR($J333=0,ISBLANK($J333))),"Net area not recorded in net spaces",
AND(OR($I333="Non-net",$I333="Outdoor space"),$J333&gt;0),"Net Area Recorded in Non-net space",
AND($I333="General",$J333&gt;90),"This general space is over 90m2, please ensure that this space is entered as separate spaces if it usually used as separate spaces",
AND($I333="Open plan/ semi-open general",$J333&lt;27),"Open plan general space under 27m2",
AND(OR($K333=0,ISBLANK($K333)), $I333="Non-net"),"Non-net area not recorded in non-net space"
),
" ")</f>
        <v xml:space="preserve"> </v>
      </c>
      <c r="M333" s="144"/>
      <c r="N333" s="144"/>
      <c r="O333" s="144"/>
      <c r="P333" s="144"/>
      <c r="Q333" s="144"/>
      <c r="R333" s="171"/>
      <c r="S333" s="147">
        <f>NCA_Calculations!$P$345</f>
        <v>0</v>
      </c>
      <c r="T333" s="147">
        <f>NCA_Calculations!$Q$345</f>
        <v>0</v>
      </c>
      <c r="U333" s="144"/>
      <c r="V333" s="144"/>
      <c r="W333" s="149" t="str" cm="1">
        <f t="array" ref="W333">_xlfn.IFNA(
_xlfn.IFS(
ISBLANK($U333),"Missing space use.",
AND('Establishment details'!$C$14="Secondary",$V333="Classbase"),"Invalid Status type",
AND(OR( $V333="Classbase", $V333="Teaching", $V333="Early years",$V333="SEND resourced"), NOT(ISBLANK($M333))),"Space with status type and unusable type.",
AND($V333= "Classbase",'Establishment details'!$C$22&gt;=10), "Classbase status is only valid in schools with a primary element.",
AND($I333= "Large",$N333 &gt; 3.5), "Large rooms with less than 3.5m height.",
AND(OR($V333="Light practical (science)",$V333="Light practical (science)",$V333="Heavy practical (workshops)", $V333="Heavy practical (clean)"), OR($O333=0,ISBLANK($O333))),"Missing sinks count for light and heavy practical spaces.",
AND($M333 = "Other",ISBLANK($R333)), "Invalid unusable type / missing note for other unusable type."
),
" ")</f>
        <v>Missing space use.</v>
      </c>
    </row>
    <row r="334" spans="2:23" ht="15.75" x14ac:dyDescent="0.25">
      <c r="B334" s="143"/>
      <c r="C334" s="144"/>
      <c r="D334" s="144"/>
      <c r="E334" s="144"/>
      <c r="F334" s="147" t="str" cm="1">
        <f t="array" ref="F334">_xlfn.IFNA(CONCATENATE(_xlfn.IFS($D334="Mezzanine",LEFT($D334,1), $D334="Ground Floor",LEFT($D334,1),$D334="Basment ",LEFT($D334,1), $D334="1st Floor", "0"&amp;LEFT($D334,1), $D334="2nd Floor", "0"&amp;LEFT($D334,1), $D334="3rd Floor", "0"&amp;LEFT($D334,1), $D334="4th Floor", "0"&amp;LEFT($D334,1), $D334="5th Floor", "0"&amp;LEFT($D334,1), $D334="6th Floor", "0"&amp;LEFT($D334,1),$D334="7th Floor", "0"&amp;LEFT($D334,1),$D334="8th Floor", "0"&amp;LEFT($D334,1),$D334="9th Floor", "0"&amp;LEFT($D334,1),$D334="10th Floor", LEFT($D334,2),$D334="11th Floor", LEFT($D334,2),$D334="12th Floor", LEFT($D334,2),$D334="13th Floor", LEFT($D334,2), $D334="Lower Ground", LEFT($D334)&amp;IF(ISNUMBER(FIND(" ",$D334)),MID($D334,FIND(" ",$D334)+1,1),"")&amp;IF(ISNUMBER(FIND(" ",$D334,FIND(" ",$D334)+1)),MID($D334,FIND(" ",$D334,FIND(" ",$D334)+1)+1,1),""),$D334="Upper Ground", LEFT($D334)&amp;IF(ISNUMBER(FIND(" ",$D334)),MID($D334,FIND(" ",$D334)+1,1),"")&amp;IF(ISNUMBER(FIND(" ",$D334,FIND(" ",$D334)+1)),MID($D334,FIND(" ",$D334,FIND(" ",$D334)+1)+1,1),"")),".0",$E334), " ")</f>
        <v xml:space="preserve"> </v>
      </c>
      <c r="G334" s="144"/>
      <c r="H334" s="144"/>
      <c r="I334" s="144"/>
      <c r="J334" s="144"/>
      <c r="K334" s="144"/>
      <c r="L334" s="149" t="str" cm="1">
        <f t="array" ref="L334">_xlfn.IFNA(
_xlfn.IFS(
AND($F334=" ",$G334=" ",$H334=" "),"Please update all three: Surveyor Room Reference, Establishment Room Reference and Establishment Room Name",
AND(OR($I334="General",$I334="Open plan/ semi-open general",$I334="Fitted",$I334="Light practical (science)",$I334="Light practical (other)",$I334="Heavy practical (workshops)",$I334="Heavy practical (clean)",$I334="Large",$I334="Storage"),$J334=0,$K334=0),"Please update Net Area or Non-net Area",
AND($B334&lt;&gt;"OUT",$J334=0,$I334&lt;&gt;"Non-net",$M334="85% Circulation"),"Net area not recorded for spaces with 85% circulation unusable type",
AND(OR($I334="General",$I334="Open plan/ semi-open general",$I334="Fitted",$I334="Light practical (science)",$I334="Light practical (other)",$I334="Heavy practical (workshops)",$I334="Heavy practical (clean)",$I334="Large",$I334="Storage"),OR($J334=0,ISBLANK($J334))),"Net area not recorded in net spaces",
AND(OR($I334="Non-net",$I334="Outdoor space"),$J334&gt;0),"Net Area Recorded in Non-net space",
AND($I334="General",$J334&gt;90),"This general space is over 90m2, please ensure that this space is entered as separate spaces if it usually used as separate spaces",
AND($I334="Open plan/ semi-open general",$J334&lt;27),"Open plan general space under 27m2",
AND(OR($K334=0,ISBLANK($K334)), $I334="Non-net"),"Non-net area not recorded in non-net space"
),
" ")</f>
        <v xml:space="preserve"> </v>
      </c>
      <c r="M334" s="144"/>
      <c r="N334" s="144"/>
      <c r="O334" s="144"/>
      <c r="P334" s="144"/>
      <c r="Q334" s="144"/>
      <c r="R334" s="171"/>
      <c r="S334" s="147">
        <f>NCA_Calculations!$P$346</f>
        <v>0</v>
      </c>
      <c r="T334" s="147">
        <f>NCA_Calculations!$Q$346</f>
        <v>0</v>
      </c>
      <c r="U334" s="144"/>
      <c r="V334" s="144"/>
      <c r="W334" s="149" t="str" cm="1">
        <f t="array" ref="W334">_xlfn.IFNA(
_xlfn.IFS(
ISBLANK($U334),"Missing space use.",
AND('Establishment details'!$C$14="Secondary",$V334="Classbase"),"Invalid Status type",
AND(OR( $V334="Classbase", $V334="Teaching", $V334="Early years",$V334="SEND resourced"), NOT(ISBLANK($M334))),"Space with status type and unusable type.",
AND($V334= "Classbase",'Establishment details'!$C$22&gt;=10), "Classbase status is only valid in schools with a primary element.",
AND($I334= "Large",$N334 &gt; 3.5), "Large rooms with less than 3.5m height.",
AND(OR($V334="Light practical (science)",$V334="Light practical (science)",$V334="Heavy practical (workshops)", $V334="Heavy practical (clean)"), OR($O334=0,ISBLANK($O334))),"Missing sinks count for light and heavy practical spaces.",
AND($M334 = "Other",ISBLANK($R334)), "Invalid unusable type / missing note for other unusable type."
),
" ")</f>
        <v>Missing space use.</v>
      </c>
    </row>
    <row r="335" spans="2:23" ht="15.75" x14ac:dyDescent="0.25">
      <c r="B335" s="143"/>
      <c r="C335" s="144"/>
      <c r="D335" s="144"/>
      <c r="E335" s="144"/>
      <c r="F335" s="147" t="str" cm="1">
        <f t="array" ref="F335">_xlfn.IFNA(CONCATENATE(_xlfn.IFS($D335="Mezzanine",LEFT($D335,1), $D335="Ground Floor",LEFT($D335,1),$D335="Basment ",LEFT($D335,1), $D335="1st Floor", "0"&amp;LEFT($D335,1), $D335="2nd Floor", "0"&amp;LEFT($D335,1), $D335="3rd Floor", "0"&amp;LEFT($D335,1), $D335="4th Floor", "0"&amp;LEFT($D335,1), $D335="5th Floor", "0"&amp;LEFT($D335,1), $D335="6th Floor", "0"&amp;LEFT($D335,1),$D335="7th Floor", "0"&amp;LEFT($D335,1),$D335="8th Floor", "0"&amp;LEFT($D335,1),$D335="9th Floor", "0"&amp;LEFT($D335,1),$D335="10th Floor", LEFT($D335,2),$D335="11th Floor", LEFT($D335,2),$D335="12th Floor", LEFT($D335,2),$D335="13th Floor", LEFT($D335,2), $D335="Lower Ground", LEFT($D335)&amp;IF(ISNUMBER(FIND(" ",$D335)),MID($D335,FIND(" ",$D335)+1,1),"")&amp;IF(ISNUMBER(FIND(" ",$D335,FIND(" ",$D335)+1)),MID($D335,FIND(" ",$D335,FIND(" ",$D335)+1)+1,1),""),$D335="Upper Ground", LEFT($D335)&amp;IF(ISNUMBER(FIND(" ",$D335)),MID($D335,FIND(" ",$D335)+1,1),"")&amp;IF(ISNUMBER(FIND(" ",$D335,FIND(" ",$D335)+1)),MID($D335,FIND(" ",$D335,FIND(" ",$D335)+1)+1,1),"")),".0",$E335), " ")</f>
        <v xml:space="preserve"> </v>
      </c>
      <c r="G335" s="144"/>
      <c r="H335" s="144"/>
      <c r="I335" s="144"/>
      <c r="J335" s="144"/>
      <c r="K335" s="144"/>
      <c r="L335" s="149" t="str" cm="1">
        <f t="array" ref="L335">_xlfn.IFNA(
_xlfn.IFS(
AND($F335=" ",$G335=" ",$H335=" "),"Please update all three: Surveyor Room Reference, Establishment Room Reference and Establishment Room Name",
AND(OR($I335="General",$I335="Open plan/ semi-open general",$I335="Fitted",$I335="Light practical (science)",$I335="Light practical (other)",$I335="Heavy practical (workshops)",$I335="Heavy practical (clean)",$I335="Large",$I335="Storage"),$J335=0,$K335=0),"Please update Net Area or Non-net Area",
AND($B335&lt;&gt;"OUT",$J335=0,$I335&lt;&gt;"Non-net",$M335="85% Circulation"),"Net area not recorded for spaces with 85% circulation unusable type",
AND(OR($I335="General",$I335="Open plan/ semi-open general",$I335="Fitted",$I335="Light practical (science)",$I335="Light practical (other)",$I335="Heavy practical (workshops)",$I335="Heavy practical (clean)",$I335="Large",$I335="Storage"),OR($J335=0,ISBLANK($J335))),"Net area not recorded in net spaces",
AND(OR($I335="Non-net",$I335="Outdoor space"),$J335&gt;0),"Net Area Recorded in Non-net space",
AND($I335="General",$J335&gt;90),"This general space is over 90m2, please ensure that this space is entered as separate spaces if it usually used as separate spaces",
AND($I335="Open plan/ semi-open general",$J335&lt;27),"Open plan general space under 27m2",
AND(OR($K335=0,ISBLANK($K335)), $I335="Non-net"),"Non-net area not recorded in non-net space"
),
" ")</f>
        <v xml:space="preserve"> </v>
      </c>
      <c r="M335" s="144"/>
      <c r="N335" s="144"/>
      <c r="O335" s="144"/>
      <c r="P335" s="144"/>
      <c r="Q335" s="144"/>
      <c r="R335" s="171"/>
      <c r="S335" s="147">
        <f>NCA_Calculations!$P$347</f>
        <v>0</v>
      </c>
      <c r="T335" s="147">
        <f>NCA_Calculations!$Q$347</f>
        <v>0</v>
      </c>
      <c r="U335" s="144"/>
      <c r="V335" s="144"/>
      <c r="W335" s="149" t="str" cm="1">
        <f t="array" ref="W335">_xlfn.IFNA(
_xlfn.IFS(
ISBLANK($U335),"Missing space use.",
AND('Establishment details'!$C$14="Secondary",$V335="Classbase"),"Invalid Status type",
AND(OR( $V335="Classbase", $V335="Teaching", $V335="Early years",$V335="SEND resourced"), NOT(ISBLANK($M335))),"Space with status type and unusable type.",
AND($V335= "Classbase",'Establishment details'!$C$22&gt;=10), "Classbase status is only valid in schools with a primary element.",
AND($I335= "Large",$N335 &gt; 3.5), "Large rooms with less than 3.5m height.",
AND(OR($V335="Light practical (science)",$V335="Light practical (science)",$V335="Heavy practical (workshops)", $V335="Heavy practical (clean)"), OR($O335=0,ISBLANK($O335))),"Missing sinks count for light and heavy practical spaces.",
AND($M335 = "Other",ISBLANK($R335)), "Invalid unusable type / missing note for other unusable type."
),
" ")</f>
        <v>Missing space use.</v>
      </c>
    </row>
    <row r="336" spans="2:23" ht="15.75" x14ac:dyDescent="0.25">
      <c r="B336" s="143"/>
      <c r="C336" s="144"/>
      <c r="D336" s="144"/>
      <c r="E336" s="144"/>
      <c r="F336" s="147" t="str" cm="1">
        <f t="array" ref="F336">_xlfn.IFNA(CONCATENATE(_xlfn.IFS($D336="Mezzanine",LEFT($D336,1), $D336="Ground Floor",LEFT($D336,1),$D336="Basment ",LEFT($D336,1), $D336="1st Floor", "0"&amp;LEFT($D336,1), $D336="2nd Floor", "0"&amp;LEFT($D336,1), $D336="3rd Floor", "0"&amp;LEFT($D336,1), $D336="4th Floor", "0"&amp;LEFT($D336,1), $D336="5th Floor", "0"&amp;LEFT($D336,1), $D336="6th Floor", "0"&amp;LEFT($D336,1),$D336="7th Floor", "0"&amp;LEFT($D336,1),$D336="8th Floor", "0"&amp;LEFT($D336,1),$D336="9th Floor", "0"&amp;LEFT($D336,1),$D336="10th Floor", LEFT($D336,2),$D336="11th Floor", LEFT($D336,2),$D336="12th Floor", LEFT($D336,2),$D336="13th Floor", LEFT($D336,2), $D336="Lower Ground", LEFT($D336)&amp;IF(ISNUMBER(FIND(" ",$D336)),MID($D336,FIND(" ",$D336)+1,1),"")&amp;IF(ISNUMBER(FIND(" ",$D336,FIND(" ",$D336)+1)),MID($D336,FIND(" ",$D336,FIND(" ",$D336)+1)+1,1),""),$D336="Upper Ground", LEFT($D336)&amp;IF(ISNUMBER(FIND(" ",$D336)),MID($D336,FIND(" ",$D336)+1,1),"")&amp;IF(ISNUMBER(FIND(" ",$D336,FIND(" ",$D336)+1)),MID($D336,FIND(" ",$D336,FIND(" ",$D336)+1)+1,1),"")),".0",$E336), " ")</f>
        <v xml:space="preserve"> </v>
      </c>
      <c r="G336" s="144"/>
      <c r="H336" s="144"/>
      <c r="I336" s="144"/>
      <c r="J336" s="144"/>
      <c r="K336" s="144"/>
      <c r="L336" s="149" t="str" cm="1">
        <f t="array" ref="L336">_xlfn.IFNA(
_xlfn.IFS(
AND($F336=" ",$G336=" ",$H336=" "),"Please update all three: Surveyor Room Reference, Establishment Room Reference and Establishment Room Name",
AND(OR($I336="General",$I336="Open plan/ semi-open general",$I336="Fitted",$I336="Light practical (science)",$I336="Light practical (other)",$I336="Heavy practical (workshops)",$I336="Heavy practical (clean)",$I336="Large",$I336="Storage"),$J336=0,$K336=0),"Please update Net Area or Non-net Area",
AND($B336&lt;&gt;"OUT",$J336=0,$I336&lt;&gt;"Non-net",$M336="85% Circulation"),"Net area not recorded for spaces with 85% circulation unusable type",
AND(OR($I336="General",$I336="Open plan/ semi-open general",$I336="Fitted",$I336="Light practical (science)",$I336="Light practical (other)",$I336="Heavy practical (workshops)",$I336="Heavy practical (clean)",$I336="Large",$I336="Storage"),OR($J336=0,ISBLANK($J336))),"Net area not recorded in net spaces",
AND(OR($I336="Non-net",$I336="Outdoor space"),$J336&gt;0),"Net Area Recorded in Non-net space",
AND($I336="General",$J336&gt;90),"This general space is over 90m2, please ensure that this space is entered as separate spaces if it usually used as separate spaces",
AND($I336="Open plan/ semi-open general",$J336&lt;27),"Open plan general space under 27m2",
AND(OR($K336=0,ISBLANK($K336)), $I336="Non-net"),"Non-net area not recorded in non-net space"
),
" ")</f>
        <v xml:space="preserve"> </v>
      </c>
      <c r="M336" s="144"/>
      <c r="N336" s="144"/>
      <c r="O336" s="144"/>
      <c r="P336" s="144"/>
      <c r="Q336" s="144"/>
      <c r="R336" s="171"/>
      <c r="S336" s="147">
        <f>NCA_Calculations!$P$348</f>
        <v>0</v>
      </c>
      <c r="T336" s="147">
        <f>NCA_Calculations!$Q$348</f>
        <v>0</v>
      </c>
      <c r="U336" s="144"/>
      <c r="V336" s="144"/>
      <c r="W336" s="149" t="str" cm="1">
        <f t="array" ref="W336">_xlfn.IFNA(
_xlfn.IFS(
ISBLANK($U336),"Missing space use.",
AND('Establishment details'!$C$14="Secondary",$V336="Classbase"),"Invalid Status type",
AND(OR( $V336="Classbase", $V336="Teaching", $V336="Early years",$V336="SEND resourced"), NOT(ISBLANK($M336))),"Space with status type and unusable type.",
AND($V336= "Classbase",'Establishment details'!$C$22&gt;=10), "Classbase status is only valid in schools with a primary element.",
AND($I336= "Large",$N336 &gt; 3.5), "Large rooms with less than 3.5m height.",
AND(OR($V336="Light practical (science)",$V336="Light practical (science)",$V336="Heavy practical (workshops)", $V336="Heavy practical (clean)"), OR($O336=0,ISBLANK($O336))),"Missing sinks count for light and heavy practical spaces.",
AND($M336 = "Other",ISBLANK($R336)), "Invalid unusable type / missing note for other unusable type."
),
" ")</f>
        <v>Missing space use.</v>
      </c>
    </row>
    <row r="337" spans="2:23" ht="15.75" x14ac:dyDescent="0.25">
      <c r="B337" s="143"/>
      <c r="C337" s="144"/>
      <c r="D337" s="144"/>
      <c r="E337" s="144"/>
      <c r="F337" s="147" t="str" cm="1">
        <f t="array" ref="F337">_xlfn.IFNA(CONCATENATE(_xlfn.IFS($D337="Mezzanine",LEFT($D337,1), $D337="Ground Floor",LEFT($D337,1),$D337="Basment ",LEFT($D337,1), $D337="1st Floor", "0"&amp;LEFT($D337,1), $D337="2nd Floor", "0"&amp;LEFT($D337,1), $D337="3rd Floor", "0"&amp;LEFT($D337,1), $D337="4th Floor", "0"&amp;LEFT($D337,1), $D337="5th Floor", "0"&amp;LEFT($D337,1), $D337="6th Floor", "0"&amp;LEFT($D337,1),$D337="7th Floor", "0"&amp;LEFT($D337,1),$D337="8th Floor", "0"&amp;LEFT($D337,1),$D337="9th Floor", "0"&amp;LEFT($D337,1),$D337="10th Floor", LEFT($D337,2),$D337="11th Floor", LEFT($D337,2),$D337="12th Floor", LEFT($D337,2),$D337="13th Floor", LEFT($D337,2), $D337="Lower Ground", LEFT($D337)&amp;IF(ISNUMBER(FIND(" ",$D337)),MID($D337,FIND(" ",$D337)+1,1),"")&amp;IF(ISNUMBER(FIND(" ",$D337,FIND(" ",$D337)+1)),MID($D337,FIND(" ",$D337,FIND(" ",$D337)+1)+1,1),""),$D337="Upper Ground", LEFT($D337)&amp;IF(ISNUMBER(FIND(" ",$D337)),MID($D337,FIND(" ",$D337)+1,1),"")&amp;IF(ISNUMBER(FIND(" ",$D337,FIND(" ",$D337)+1)),MID($D337,FIND(" ",$D337,FIND(" ",$D337)+1)+1,1),"")),".0",$E337), " ")</f>
        <v xml:space="preserve"> </v>
      </c>
      <c r="G337" s="144"/>
      <c r="H337" s="144"/>
      <c r="I337" s="144"/>
      <c r="J337" s="144"/>
      <c r="K337" s="144"/>
      <c r="L337" s="149" t="str" cm="1">
        <f t="array" ref="L337">_xlfn.IFNA(
_xlfn.IFS(
AND($F337=" ",$G337=" ",$H337=" "),"Please update all three: Surveyor Room Reference, Establishment Room Reference and Establishment Room Name",
AND(OR($I337="General",$I337="Open plan/ semi-open general",$I337="Fitted",$I337="Light practical (science)",$I337="Light practical (other)",$I337="Heavy practical (workshops)",$I337="Heavy practical (clean)",$I337="Large",$I337="Storage"),$J337=0,$K337=0),"Please update Net Area or Non-net Area",
AND($B337&lt;&gt;"OUT",$J337=0,$I337&lt;&gt;"Non-net",$M337="85% Circulation"),"Net area not recorded for spaces with 85% circulation unusable type",
AND(OR($I337="General",$I337="Open plan/ semi-open general",$I337="Fitted",$I337="Light practical (science)",$I337="Light practical (other)",$I337="Heavy practical (workshops)",$I337="Heavy practical (clean)",$I337="Large",$I337="Storage"),OR($J337=0,ISBLANK($J337))),"Net area not recorded in net spaces",
AND(OR($I337="Non-net",$I337="Outdoor space"),$J337&gt;0),"Net Area Recorded in Non-net space",
AND($I337="General",$J337&gt;90),"This general space is over 90m2, please ensure that this space is entered as separate spaces if it usually used as separate spaces",
AND($I337="Open plan/ semi-open general",$J337&lt;27),"Open plan general space under 27m2",
AND(OR($K337=0,ISBLANK($K337)), $I337="Non-net"),"Non-net area not recorded in non-net space"
),
" ")</f>
        <v xml:space="preserve"> </v>
      </c>
      <c r="M337" s="144"/>
      <c r="N337" s="144"/>
      <c r="O337" s="144"/>
      <c r="P337" s="144"/>
      <c r="Q337" s="144"/>
      <c r="R337" s="171"/>
      <c r="S337" s="147">
        <f>NCA_Calculations!$P$349</f>
        <v>0</v>
      </c>
      <c r="T337" s="147">
        <f>NCA_Calculations!$Q$349</f>
        <v>0</v>
      </c>
      <c r="U337" s="144"/>
      <c r="V337" s="144"/>
      <c r="W337" s="149" t="str" cm="1">
        <f t="array" ref="W337">_xlfn.IFNA(
_xlfn.IFS(
ISBLANK($U337),"Missing space use.",
AND('Establishment details'!$C$14="Secondary",$V337="Classbase"),"Invalid Status type",
AND(OR( $V337="Classbase", $V337="Teaching", $V337="Early years",$V337="SEND resourced"), NOT(ISBLANK($M337))),"Space with status type and unusable type.",
AND($V337= "Classbase",'Establishment details'!$C$22&gt;=10), "Classbase status is only valid in schools with a primary element.",
AND($I337= "Large",$N337 &gt; 3.5), "Large rooms with less than 3.5m height.",
AND(OR($V337="Light practical (science)",$V337="Light practical (science)",$V337="Heavy practical (workshops)", $V337="Heavy practical (clean)"), OR($O337=0,ISBLANK($O337))),"Missing sinks count for light and heavy practical spaces.",
AND($M337 = "Other",ISBLANK($R337)), "Invalid unusable type / missing note for other unusable type."
),
" ")</f>
        <v>Missing space use.</v>
      </c>
    </row>
    <row r="338" spans="2:23" ht="15.75" x14ac:dyDescent="0.25">
      <c r="B338" s="143"/>
      <c r="C338" s="144"/>
      <c r="D338" s="144"/>
      <c r="E338" s="144"/>
      <c r="F338" s="147" t="str" cm="1">
        <f t="array" ref="F338">_xlfn.IFNA(CONCATENATE(_xlfn.IFS($D338="Mezzanine",LEFT($D338,1), $D338="Ground Floor",LEFT($D338,1),$D338="Basment ",LEFT($D338,1), $D338="1st Floor", "0"&amp;LEFT($D338,1), $D338="2nd Floor", "0"&amp;LEFT($D338,1), $D338="3rd Floor", "0"&amp;LEFT($D338,1), $D338="4th Floor", "0"&amp;LEFT($D338,1), $D338="5th Floor", "0"&amp;LEFT($D338,1), $D338="6th Floor", "0"&amp;LEFT($D338,1),$D338="7th Floor", "0"&amp;LEFT($D338,1),$D338="8th Floor", "0"&amp;LEFT($D338,1),$D338="9th Floor", "0"&amp;LEFT($D338,1),$D338="10th Floor", LEFT($D338,2),$D338="11th Floor", LEFT($D338,2),$D338="12th Floor", LEFT($D338,2),$D338="13th Floor", LEFT($D338,2), $D338="Lower Ground", LEFT($D338)&amp;IF(ISNUMBER(FIND(" ",$D338)),MID($D338,FIND(" ",$D338)+1,1),"")&amp;IF(ISNUMBER(FIND(" ",$D338,FIND(" ",$D338)+1)),MID($D338,FIND(" ",$D338,FIND(" ",$D338)+1)+1,1),""),$D338="Upper Ground", LEFT($D338)&amp;IF(ISNUMBER(FIND(" ",$D338)),MID($D338,FIND(" ",$D338)+1,1),"")&amp;IF(ISNUMBER(FIND(" ",$D338,FIND(" ",$D338)+1)),MID($D338,FIND(" ",$D338,FIND(" ",$D338)+1)+1,1),"")),".0",$E338), " ")</f>
        <v xml:space="preserve"> </v>
      </c>
      <c r="G338" s="144"/>
      <c r="H338" s="144"/>
      <c r="I338" s="144"/>
      <c r="J338" s="144"/>
      <c r="K338" s="144"/>
      <c r="L338" s="149" t="str" cm="1">
        <f t="array" ref="L338">_xlfn.IFNA(
_xlfn.IFS(
AND($F338=" ",$G338=" ",$H338=" "),"Please update all three: Surveyor Room Reference, Establishment Room Reference and Establishment Room Name",
AND(OR($I338="General",$I338="Open plan/ semi-open general",$I338="Fitted",$I338="Light practical (science)",$I338="Light practical (other)",$I338="Heavy practical (workshops)",$I338="Heavy practical (clean)",$I338="Large",$I338="Storage"),$J338=0,$K338=0),"Please update Net Area or Non-net Area",
AND($B338&lt;&gt;"OUT",$J338=0,$I338&lt;&gt;"Non-net",$M338="85% Circulation"),"Net area not recorded for spaces with 85% circulation unusable type",
AND(OR($I338="General",$I338="Open plan/ semi-open general",$I338="Fitted",$I338="Light practical (science)",$I338="Light practical (other)",$I338="Heavy practical (workshops)",$I338="Heavy practical (clean)",$I338="Large",$I338="Storage"),OR($J338=0,ISBLANK($J338))),"Net area not recorded in net spaces",
AND(OR($I338="Non-net",$I338="Outdoor space"),$J338&gt;0),"Net Area Recorded in Non-net space",
AND($I338="General",$J338&gt;90),"This general space is over 90m2, please ensure that this space is entered as separate spaces if it usually used as separate spaces",
AND($I338="Open plan/ semi-open general",$J338&lt;27),"Open plan general space under 27m2",
AND(OR($K338=0,ISBLANK($K338)), $I338="Non-net"),"Non-net area not recorded in non-net space"
),
" ")</f>
        <v xml:space="preserve"> </v>
      </c>
      <c r="M338" s="144"/>
      <c r="N338" s="144"/>
      <c r="O338" s="144"/>
      <c r="P338" s="144"/>
      <c r="Q338" s="144"/>
      <c r="R338" s="171"/>
      <c r="S338" s="147">
        <f>NCA_Calculations!$P$350</f>
        <v>0</v>
      </c>
      <c r="T338" s="147">
        <f>NCA_Calculations!$Q$350</f>
        <v>0</v>
      </c>
      <c r="U338" s="144"/>
      <c r="V338" s="144"/>
      <c r="W338" s="149" t="str" cm="1">
        <f t="array" ref="W338">_xlfn.IFNA(
_xlfn.IFS(
ISBLANK($U338),"Missing space use.",
AND('Establishment details'!$C$14="Secondary",$V338="Classbase"),"Invalid Status type",
AND(OR( $V338="Classbase", $V338="Teaching", $V338="Early years",$V338="SEND resourced"), NOT(ISBLANK($M338))),"Space with status type and unusable type.",
AND($V338= "Classbase",'Establishment details'!$C$22&gt;=10), "Classbase status is only valid in schools with a primary element.",
AND($I338= "Large",$N338 &gt; 3.5), "Large rooms with less than 3.5m height.",
AND(OR($V338="Light practical (science)",$V338="Light practical (science)",$V338="Heavy practical (workshops)", $V338="Heavy practical (clean)"), OR($O338=0,ISBLANK($O338))),"Missing sinks count for light and heavy practical spaces.",
AND($M338 = "Other",ISBLANK($R338)), "Invalid unusable type / missing note for other unusable type."
),
" ")</f>
        <v>Missing space use.</v>
      </c>
    </row>
    <row r="339" spans="2:23" ht="15.75" x14ac:dyDescent="0.25">
      <c r="B339" s="143"/>
      <c r="C339" s="144"/>
      <c r="D339" s="144"/>
      <c r="E339" s="144"/>
      <c r="F339" s="147" t="str" cm="1">
        <f t="array" ref="F339">_xlfn.IFNA(CONCATENATE(_xlfn.IFS($D339="Mezzanine",LEFT($D339,1), $D339="Ground Floor",LEFT($D339,1),$D339="Basment ",LEFT($D339,1), $D339="1st Floor", "0"&amp;LEFT($D339,1), $D339="2nd Floor", "0"&amp;LEFT($D339,1), $D339="3rd Floor", "0"&amp;LEFT($D339,1), $D339="4th Floor", "0"&amp;LEFT($D339,1), $D339="5th Floor", "0"&amp;LEFT($D339,1), $D339="6th Floor", "0"&amp;LEFT($D339,1),$D339="7th Floor", "0"&amp;LEFT($D339,1),$D339="8th Floor", "0"&amp;LEFT($D339,1),$D339="9th Floor", "0"&amp;LEFT($D339,1),$D339="10th Floor", LEFT($D339,2),$D339="11th Floor", LEFT($D339,2),$D339="12th Floor", LEFT($D339,2),$D339="13th Floor", LEFT($D339,2), $D339="Lower Ground", LEFT($D339)&amp;IF(ISNUMBER(FIND(" ",$D339)),MID($D339,FIND(" ",$D339)+1,1),"")&amp;IF(ISNUMBER(FIND(" ",$D339,FIND(" ",$D339)+1)),MID($D339,FIND(" ",$D339,FIND(" ",$D339)+1)+1,1),""),$D339="Upper Ground", LEFT($D339)&amp;IF(ISNUMBER(FIND(" ",$D339)),MID($D339,FIND(" ",$D339)+1,1),"")&amp;IF(ISNUMBER(FIND(" ",$D339,FIND(" ",$D339)+1)),MID($D339,FIND(" ",$D339,FIND(" ",$D339)+1)+1,1),"")),".0",$E339), " ")</f>
        <v xml:space="preserve"> </v>
      </c>
      <c r="G339" s="144"/>
      <c r="H339" s="144"/>
      <c r="I339" s="144"/>
      <c r="J339" s="144"/>
      <c r="K339" s="144"/>
      <c r="L339" s="149" t="str" cm="1">
        <f t="array" ref="L339">_xlfn.IFNA(
_xlfn.IFS(
AND($F339=" ",$G339=" ",$H339=" "),"Please update all three: Surveyor Room Reference, Establishment Room Reference and Establishment Room Name",
AND(OR($I339="General",$I339="Open plan/ semi-open general",$I339="Fitted",$I339="Light practical (science)",$I339="Light practical (other)",$I339="Heavy practical (workshops)",$I339="Heavy practical (clean)",$I339="Large",$I339="Storage"),$J339=0,$K339=0),"Please update Net Area or Non-net Area",
AND($B339&lt;&gt;"OUT",$J339=0,$I339&lt;&gt;"Non-net",$M339="85% Circulation"),"Net area not recorded for spaces with 85% circulation unusable type",
AND(OR($I339="General",$I339="Open plan/ semi-open general",$I339="Fitted",$I339="Light practical (science)",$I339="Light practical (other)",$I339="Heavy practical (workshops)",$I339="Heavy practical (clean)",$I339="Large",$I339="Storage"),OR($J339=0,ISBLANK($J339))),"Net area not recorded in net spaces",
AND(OR($I339="Non-net",$I339="Outdoor space"),$J339&gt;0),"Net Area Recorded in Non-net space",
AND($I339="General",$J339&gt;90),"This general space is over 90m2, please ensure that this space is entered as separate spaces if it usually used as separate spaces",
AND($I339="Open plan/ semi-open general",$J339&lt;27),"Open plan general space under 27m2",
AND(OR($K339=0,ISBLANK($K339)), $I339="Non-net"),"Non-net area not recorded in non-net space"
),
" ")</f>
        <v xml:space="preserve"> </v>
      </c>
      <c r="M339" s="144"/>
      <c r="N339" s="144"/>
      <c r="O339" s="144"/>
      <c r="P339" s="144"/>
      <c r="Q339" s="144"/>
      <c r="R339" s="171"/>
      <c r="S339" s="147">
        <f>NCA_Calculations!$P$351</f>
        <v>0</v>
      </c>
      <c r="T339" s="147">
        <f>NCA_Calculations!$Q$351</f>
        <v>0</v>
      </c>
      <c r="U339" s="144"/>
      <c r="V339" s="144"/>
      <c r="W339" s="149" t="str" cm="1">
        <f t="array" ref="W339">_xlfn.IFNA(
_xlfn.IFS(
ISBLANK($U339),"Missing space use.",
AND('Establishment details'!$C$14="Secondary",$V339="Classbase"),"Invalid Status type",
AND(OR( $V339="Classbase", $V339="Teaching", $V339="Early years",$V339="SEND resourced"), NOT(ISBLANK($M339))),"Space with status type and unusable type.",
AND($V339= "Classbase",'Establishment details'!$C$22&gt;=10), "Classbase status is only valid in schools with a primary element.",
AND($I339= "Large",$N339 &gt; 3.5), "Large rooms with less than 3.5m height.",
AND(OR($V339="Light practical (science)",$V339="Light practical (science)",$V339="Heavy practical (workshops)", $V339="Heavy practical (clean)"), OR($O339=0,ISBLANK($O339))),"Missing sinks count for light and heavy practical spaces.",
AND($M339 = "Other",ISBLANK($R339)), "Invalid unusable type / missing note for other unusable type."
),
" ")</f>
        <v>Missing space use.</v>
      </c>
    </row>
    <row r="340" spans="2:23" ht="15.75" x14ac:dyDescent="0.25">
      <c r="B340" s="143"/>
      <c r="C340" s="144"/>
      <c r="D340" s="144"/>
      <c r="E340" s="144"/>
      <c r="F340" s="147" t="str" cm="1">
        <f t="array" ref="F340">_xlfn.IFNA(CONCATENATE(_xlfn.IFS($D340="Mezzanine",LEFT($D340,1), $D340="Ground Floor",LEFT($D340,1),$D340="Basment ",LEFT($D340,1), $D340="1st Floor", "0"&amp;LEFT($D340,1), $D340="2nd Floor", "0"&amp;LEFT($D340,1), $D340="3rd Floor", "0"&amp;LEFT($D340,1), $D340="4th Floor", "0"&amp;LEFT($D340,1), $D340="5th Floor", "0"&amp;LEFT($D340,1), $D340="6th Floor", "0"&amp;LEFT($D340,1),$D340="7th Floor", "0"&amp;LEFT($D340,1),$D340="8th Floor", "0"&amp;LEFT($D340,1),$D340="9th Floor", "0"&amp;LEFT($D340,1),$D340="10th Floor", LEFT($D340,2),$D340="11th Floor", LEFT($D340,2),$D340="12th Floor", LEFT($D340,2),$D340="13th Floor", LEFT($D340,2), $D340="Lower Ground", LEFT($D340)&amp;IF(ISNUMBER(FIND(" ",$D340)),MID($D340,FIND(" ",$D340)+1,1),"")&amp;IF(ISNUMBER(FIND(" ",$D340,FIND(" ",$D340)+1)),MID($D340,FIND(" ",$D340,FIND(" ",$D340)+1)+1,1),""),$D340="Upper Ground", LEFT($D340)&amp;IF(ISNUMBER(FIND(" ",$D340)),MID($D340,FIND(" ",$D340)+1,1),"")&amp;IF(ISNUMBER(FIND(" ",$D340,FIND(" ",$D340)+1)),MID($D340,FIND(" ",$D340,FIND(" ",$D340)+1)+1,1),"")),".0",$E340), " ")</f>
        <v xml:space="preserve"> </v>
      </c>
      <c r="G340" s="144"/>
      <c r="H340" s="144"/>
      <c r="I340" s="144"/>
      <c r="J340" s="144"/>
      <c r="K340" s="144"/>
      <c r="L340" s="149" t="str" cm="1">
        <f t="array" ref="L340">_xlfn.IFNA(
_xlfn.IFS(
AND($F340=" ",$G340=" ",$H340=" "),"Please update all three: Surveyor Room Reference, Establishment Room Reference and Establishment Room Name",
AND(OR($I340="General",$I340="Open plan/ semi-open general",$I340="Fitted",$I340="Light practical (science)",$I340="Light practical (other)",$I340="Heavy practical (workshops)",$I340="Heavy practical (clean)",$I340="Large",$I340="Storage"),$J340=0,$K340=0),"Please update Net Area or Non-net Area",
AND($B340&lt;&gt;"OUT",$J340=0,$I340&lt;&gt;"Non-net",$M340="85% Circulation"),"Net area not recorded for spaces with 85% circulation unusable type",
AND(OR($I340="General",$I340="Open plan/ semi-open general",$I340="Fitted",$I340="Light practical (science)",$I340="Light practical (other)",$I340="Heavy practical (workshops)",$I340="Heavy practical (clean)",$I340="Large",$I340="Storage"),OR($J340=0,ISBLANK($J340))),"Net area not recorded in net spaces",
AND(OR($I340="Non-net",$I340="Outdoor space"),$J340&gt;0),"Net Area Recorded in Non-net space",
AND($I340="General",$J340&gt;90),"This general space is over 90m2, please ensure that this space is entered as separate spaces if it usually used as separate spaces",
AND($I340="Open plan/ semi-open general",$J340&lt;27),"Open plan general space under 27m2",
AND(OR($K340=0,ISBLANK($K340)), $I340="Non-net"),"Non-net area not recorded in non-net space"
),
" ")</f>
        <v xml:space="preserve"> </v>
      </c>
      <c r="M340" s="144"/>
      <c r="N340" s="144"/>
      <c r="O340" s="144"/>
      <c r="P340" s="144"/>
      <c r="Q340" s="144"/>
      <c r="R340" s="171"/>
      <c r="S340" s="147">
        <f>NCA_Calculations!$P$352</f>
        <v>0</v>
      </c>
      <c r="T340" s="147">
        <f>NCA_Calculations!$Q$352</f>
        <v>0</v>
      </c>
      <c r="U340" s="144"/>
      <c r="V340" s="144"/>
      <c r="W340" s="149" t="str" cm="1">
        <f t="array" ref="W340">_xlfn.IFNA(
_xlfn.IFS(
ISBLANK($U340),"Missing space use.",
AND('Establishment details'!$C$14="Secondary",$V340="Classbase"),"Invalid Status type",
AND(OR( $V340="Classbase", $V340="Teaching", $V340="Early years",$V340="SEND resourced"), NOT(ISBLANK($M340))),"Space with status type and unusable type.",
AND($V340= "Classbase",'Establishment details'!$C$22&gt;=10), "Classbase status is only valid in schools with a primary element.",
AND($I340= "Large",$N340 &gt; 3.5), "Large rooms with less than 3.5m height.",
AND(OR($V340="Light practical (science)",$V340="Light practical (science)",$V340="Heavy practical (workshops)", $V340="Heavy practical (clean)"), OR($O340=0,ISBLANK($O340))),"Missing sinks count for light and heavy practical spaces.",
AND($M340 = "Other",ISBLANK($R340)), "Invalid unusable type / missing note for other unusable type."
),
" ")</f>
        <v>Missing space use.</v>
      </c>
    </row>
    <row r="341" spans="2:23" ht="15.75" x14ac:dyDescent="0.25">
      <c r="B341" s="143"/>
      <c r="C341" s="144"/>
      <c r="D341" s="144"/>
      <c r="E341" s="144"/>
      <c r="F341" s="147" t="str" cm="1">
        <f t="array" ref="F341">_xlfn.IFNA(CONCATENATE(_xlfn.IFS($D341="Mezzanine",LEFT($D341,1), $D341="Ground Floor",LEFT($D341,1),$D341="Basment ",LEFT($D341,1), $D341="1st Floor", "0"&amp;LEFT($D341,1), $D341="2nd Floor", "0"&amp;LEFT($D341,1), $D341="3rd Floor", "0"&amp;LEFT($D341,1), $D341="4th Floor", "0"&amp;LEFT($D341,1), $D341="5th Floor", "0"&amp;LEFT($D341,1), $D341="6th Floor", "0"&amp;LEFT($D341,1),$D341="7th Floor", "0"&amp;LEFT($D341,1),$D341="8th Floor", "0"&amp;LEFT($D341,1),$D341="9th Floor", "0"&amp;LEFT($D341,1),$D341="10th Floor", LEFT($D341,2),$D341="11th Floor", LEFT($D341,2),$D341="12th Floor", LEFT($D341,2),$D341="13th Floor", LEFT($D341,2), $D341="Lower Ground", LEFT($D341)&amp;IF(ISNUMBER(FIND(" ",$D341)),MID($D341,FIND(" ",$D341)+1,1),"")&amp;IF(ISNUMBER(FIND(" ",$D341,FIND(" ",$D341)+1)),MID($D341,FIND(" ",$D341,FIND(" ",$D341)+1)+1,1),""),$D341="Upper Ground", LEFT($D341)&amp;IF(ISNUMBER(FIND(" ",$D341)),MID($D341,FIND(" ",$D341)+1,1),"")&amp;IF(ISNUMBER(FIND(" ",$D341,FIND(" ",$D341)+1)),MID($D341,FIND(" ",$D341,FIND(" ",$D341)+1)+1,1),"")),".0",$E341), " ")</f>
        <v xml:space="preserve"> </v>
      </c>
      <c r="G341" s="144"/>
      <c r="H341" s="144"/>
      <c r="I341" s="144"/>
      <c r="J341" s="144"/>
      <c r="K341" s="144"/>
      <c r="L341" s="149" t="str" cm="1">
        <f t="array" ref="L341">_xlfn.IFNA(
_xlfn.IFS(
AND($F341=" ",$G341=" ",$H341=" "),"Please update all three: Surveyor Room Reference, Establishment Room Reference and Establishment Room Name",
AND(OR($I341="General",$I341="Open plan/ semi-open general",$I341="Fitted",$I341="Light practical (science)",$I341="Light practical (other)",$I341="Heavy practical (workshops)",$I341="Heavy practical (clean)",$I341="Large",$I341="Storage"),$J341=0,$K341=0),"Please update Net Area or Non-net Area",
AND($B341&lt;&gt;"OUT",$J341=0,$I341&lt;&gt;"Non-net",$M341="85% Circulation"),"Net area not recorded for spaces with 85% circulation unusable type",
AND(OR($I341="General",$I341="Open plan/ semi-open general",$I341="Fitted",$I341="Light practical (science)",$I341="Light practical (other)",$I341="Heavy practical (workshops)",$I341="Heavy practical (clean)",$I341="Large",$I341="Storage"),OR($J341=0,ISBLANK($J341))),"Net area not recorded in net spaces",
AND(OR($I341="Non-net",$I341="Outdoor space"),$J341&gt;0),"Net Area Recorded in Non-net space",
AND($I341="General",$J341&gt;90),"This general space is over 90m2, please ensure that this space is entered as separate spaces if it usually used as separate spaces",
AND($I341="Open plan/ semi-open general",$J341&lt;27),"Open plan general space under 27m2",
AND(OR($K341=0,ISBLANK($K341)), $I341="Non-net"),"Non-net area not recorded in non-net space"
),
" ")</f>
        <v xml:space="preserve"> </v>
      </c>
      <c r="M341" s="144"/>
      <c r="N341" s="144"/>
      <c r="O341" s="144"/>
      <c r="P341" s="144"/>
      <c r="Q341" s="144"/>
      <c r="R341" s="171"/>
      <c r="S341" s="147">
        <f>NCA_Calculations!$P$353</f>
        <v>0</v>
      </c>
      <c r="T341" s="147">
        <f>NCA_Calculations!$Q$353</f>
        <v>0</v>
      </c>
      <c r="U341" s="144"/>
      <c r="V341" s="144"/>
      <c r="W341" s="149" t="str" cm="1">
        <f t="array" ref="W341">_xlfn.IFNA(
_xlfn.IFS(
ISBLANK($U341),"Missing space use.",
AND('Establishment details'!$C$14="Secondary",$V341="Classbase"),"Invalid Status type",
AND(OR( $V341="Classbase", $V341="Teaching", $V341="Early years",$V341="SEND resourced"), NOT(ISBLANK($M341))),"Space with status type and unusable type.",
AND($V341= "Classbase",'Establishment details'!$C$22&gt;=10), "Classbase status is only valid in schools with a primary element.",
AND($I341= "Large",$N341 &gt; 3.5), "Large rooms with less than 3.5m height.",
AND(OR($V341="Light practical (science)",$V341="Light practical (science)",$V341="Heavy practical (workshops)", $V341="Heavy practical (clean)"), OR($O341=0,ISBLANK($O341))),"Missing sinks count for light and heavy practical spaces.",
AND($M341 = "Other",ISBLANK($R341)), "Invalid unusable type / missing note for other unusable type."
),
" ")</f>
        <v>Missing space use.</v>
      </c>
    </row>
    <row r="342" spans="2:23" ht="15.75" x14ac:dyDescent="0.25">
      <c r="B342" s="143"/>
      <c r="C342" s="144"/>
      <c r="D342" s="144"/>
      <c r="E342" s="144"/>
      <c r="F342" s="147" t="str" cm="1">
        <f t="array" ref="F342">_xlfn.IFNA(CONCATENATE(_xlfn.IFS($D342="Mezzanine",LEFT($D342,1), $D342="Ground Floor",LEFT($D342,1),$D342="Basment ",LEFT($D342,1), $D342="1st Floor", "0"&amp;LEFT($D342,1), $D342="2nd Floor", "0"&amp;LEFT($D342,1), $D342="3rd Floor", "0"&amp;LEFT($D342,1), $D342="4th Floor", "0"&amp;LEFT($D342,1), $D342="5th Floor", "0"&amp;LEFT($D342,1), $D342="6th Floor", "0"&amp;LEFT($D342,1),$D342="7th Floor", "0"&amp;LEFT($D342,1),$D342="8th Floor", "0"&amp;LEFT($D342,1),$D342="9th Floor", "0"&amp;LEFT($D342,1),$D342="10th Floor", LEFT($D342,2),$D342="11th Floor", LEFT($D342,2),$D342="12th Floor", LEFT($D342,2),$D342="13th Floor", LEFT($D342,2), $D342="Lower Ground", LEFT($D342)&amp;IF(ISNUMBER(FIND(" ",$D342)),MID($D342,FIND(" ",$D342)+1,1),"")&amp;IF(ISNUMBER(FIND(" ",$D342,FIND(" ",$D342)+1)),MID($D342,FIND(" ",$D342,FIND(" ",$D342)+1)+1,1),""),$D342="Upper Ground", LEFT($D342)&amp;IF(ISNUMBER(FIND(" ",$D342)),MID($D342,FIND(" ",$D342)+1,1),"")&amp;IF(ISNUMBER(FIND(" ",$D342,FIND(" ",$D342)+1)),MID($D342,FIND(" ",$D342,FIND(" ",$D342)+1)+1,1),"")),".0",$E342), " ")</f>
        <v xml:space="preserve"> </v>
      </c>
      <c r="G342" s="144"/>
      <c r="H342" s="144"/>
      <c r="I342" s="144"/>
      <c r="J342" s="144"/>
      <c r="K342" s="144"/>
      <c r="L342" s="149" t="str" cm="1">
        <f t="array" ref="L342">_xlfn.IFNA(
_xlfn.IFS(
AND($F342=" ",$G342=" ",$H342=" "),"Please update all three: Surveyor Room Reference, Establishment Room Reference and Establishment Room Name",
AND(OR($I342="General",$I342="Open plan/ semi-open general",$I342="Fitted",$I342="Light practical (science)",$I342="Light practical (other)",$I342="Heavy practical (workshops)",$I342="Heavy practical (clean)",$I342="Large",$I342="Storage"),$J342=0,$K342=0),"Please update Net Area or Non-net Area",
AND($B342&lt;&gt;"OUT",$J342=0,$I342&lt;&gt;"Non-net",$M342="85% Circulation"),"Net area not recorded for spaces with 85% circulation unusable type",
AND(OR($I342="General",$I342="Open plan/ semi-open general",$I342="Fitted",$I342="Light practical (science)",$I342="Light practical (other)",$I342="Heavy practical (workshops)",$I342="Heavy practical (clean)",$I342="Large",$I342="Storage"),OR($J342=0,ISBLANK($J342))),"Net area not recorded in net spaces",
AND(OR($I342="Non-net",$I342="Outdoor space"),$J342&gt;0),"Net Area Recorded in Non-net space",
AND($I342="General",$J342&gt;90),"This general space is over 90m2, please ensure that this space is entered as separate spaces if it usually used as separate spaces",
AND($I342="Open plan/ semi-open general",$J342&lt;27),"Open plan general space under 27m2",
AND(OR($K342=0,ISBLANK($K342)), $I342="Non-net"),"Non-net area not recorded in non-net space"
),
" ")</f>
        <v xml:space="preserve"> </v>
      </c>
      <c r="M342" s="144"/>
      <c r="N342" s="144"/>
      <c r="O342" s="144"/>
      <c r="P342" s="144"/>
      <c r="Q342" s="144"/>
      <c r="R342" s="171"/>
      <c r="S342" s="147">
        <f>NCA_Calculations!$P$354</f>
        <v>0</v>
      </c>
      <c r="T342" s="147">
        <f>NCA_Calculations!$Q$354</f>
        <v>0</v>
      </c>
      <c r="U342" s="144"/>
      <c r="V342" s="144"/>
      <c r="W342" s="149" t="str" cm="1">
        <f t="array" ref="W342">_xlfn.IFNA(
_xlfn.IFS(
ISBLANK($U342),"Missing space use.",
AND('Establishment details'!$C$14="Secondary",$V342="Classbase"),"Invalid Status type",
AND(OR( $V342="Classbase", $V342="Teaching", $V342="Early years",$V342="SEND resourced"), NOT(ISBLANK($M342))),"Space with status type and unusable type.",
AND($V342= "Classbase",'Establishment details'!$C$22&gt;=10), "Classbase status is only valid in schools with a primary element.",
AND($I342= "Large",$N342 &gt; 3.5), "Large rooms with less than 3.5m height.",
AND(OR($V342="Light practical (science)",$V342="Light practical (science)",$V342="Heavy practical (workshops)", $V342="Heavy practical (clean)"), OR($O342=0,ISBLANK($O342))),"Missing sinks count for light and heavy practical spaces.",
AND($M342 = "Other",ISBLANK($R342)), "Invalid unusable type / missing note for other unusable type."
),
" ")</f>
        <v>Missing space use.</v>
      </c>
    </row>
    <row r="343" spans="2:23" ht="15.75" x14ac:dyDescent="0.25">
      <c r="B343" s="143"/>
      <c r="C343" s="144"/>
      <c r="D343" s="144"/>
      <c r="E343" s="144"/>
      <c r="F343" s="147" t="str" cm="1">
        <f t="array" ref="F343">_xlfn.IFNA(CONCATENATE(_xlfn.IFS($D343="Mezzanine",LEFT($D343,1), $D343="Ground Floor",LEFT($D343,1),$D343="Basment ",LEFT($D343,1), $D343="1st Floor", "0"&amp;LEFT($D343,1), $D343="2nd Floor", "0"&amp;LEFT($D343,1), $D343="3rd Floor", "0"&amp;LEFT($D343,1), $D343="4th Floor", "0"&amp;LEFT($D343,1), $D343="5th Floor", "0"&amp;LEFT($D343,1), $D343="6th Floor", "0"&amp;LEFT($D343,1),$D343="7th Floor", "0"&amp;LEFT($D343,1),$D343="8th Floor", "0"&amp;LEFT($D343,1),$D343="9th Floor", "0"&amp;LEFT($D343,1),$D343="10th Floor", LEFT($D343,2),$D343="11th Floor", LEFT($D343,2),$D343="12th Floor", LEFT($D343,2),$D343="13th Floor", LEFT($D343,2), $D343="Lower Ground", LEFT($D343)&amp;IF(ISNUMBER(FIND(" ",$D343)),MID($D343,FIND(" ",$D343)+1,1),"")&amp;IF(ISNUMBER(FIND(" ",$D343,FIND(" ",$D343)+1)),MID($D343,FIND(" ",$D343,FIND(" ",$D343)+1)+1,1),""),$D343="Upper Ground", LEFT($D343)&amp;IF(ISNUMBER(FIND(" ",$D343)),MID($D343,FIND(" ",$D343)+1,1),"")&amp;IF(ISNUMBER(FIND(" ",$D343,FIND(" ",$D343)+1)),MID($D343,FIND(" ",$D343,FIND(" ",$D343)+1)+1,1),"")),".0",$E343), " ")</f>
        <v xml:space="preserve"> </v>
      </c>
      <c r="G343" s="144"/>
      <c r="H343" s="144"/>
      <c r="I343" s="144"/>
      <c r="J343" s="144"/>
      <c r="K343" s="144"/>
      <c r="L343" s="149" t="str" cm="1">
        <f t="array" ref="L343">_xlfn.IFNA(
_xlfn.IFS(
AND($F343=" ",$G343=" ",$H343=" "),"Please update all three: Surveyor Room Reference, Establishment Room Reference and Establishment Room Name",
AND(OR($I343="General",$I343="Open plan/ semi-open general",$I343="Fitted",$I343="Light practical (science)",$I343="Light practical (other)",$I343="Heavy practical (workshops)",$I343="Heavy practical (clean)",$I343="Large",$I343="Storage"),$J343=0,$K343=0),"Please update Net Area or Non-net Area",
AND($B343&lt;&gt;"OUT",$J343=0,$I343&lt;&gt;"Non-net",$M343="85% Circulation"),"Net area not recorded for spaces with 85% circulation unusable type",
AND(OR($I343="General",$I343="Open plan/ semi-open general",$I343="Fitted",$I343="Light practical (science)",$I343="Light practical (other)",$I343="Heavy practical (workshops)",$I343="Heavy practical (clean)",$I343="Large",$I343="Storage"),OR($J343=0,ISBLANK($J343))),"Net area not recorded in net spaces",
AND(OR($I343="Non-net",$I343="Outdoor space"),$J343&gt;0),"Net Area Recorded in Non-net space",
AND($I343="General",$J343&gt;90),"This general space is over 90m2, please ensure that this space is entered as separate spaces if it usually used as separate spaces",
AND($I343="Open plan/ semi-open general",$J343&lt;27),"Open plan general space under 27m2",
AND(OR($K343=0,ISBLANK($K343)), $I343="Non-net"),"Non-net area not recorded in non-net space"
),
" ")</f>
        <v xml:space="preserve"> </v>
      </c>
      <c r="M343" s="144"/>
      <c r="N343" s="144"/>
      <c r="O343" s="144"/>
      <c r="P343" s="144"/>
      <c r="Q343" s="144"/>
      <c r="R343" s="171"/>
      <c r="S343" s="147">
        <f>NCA_Calculations!$P$355</f>
        <v>0</v>
      </c>
      <c r="T343" s="147">
        <f>NCA_Calculations!$Q$355</f>
        <v>0</v>
      </c>
      <c r="U343" s="144"/>
      <c r="V343" s="144"/>
      <c r="W343" s="149" t="str" cm="1">
        <f t="array" ref="W343">_xlfn.IFNA(
_xlfn.IFS(
ISBLANK($U343),"Missing space use.",
AND('Establishment details'!$C$14="Secondary",$V343="Classbase"),"Invalid Status type",
AND(OR( $V343="Classbase", $V343="Teaching", $V343="Early years",$V343="SEND resourced"), NOT(ISBLANK($M343))),"Space with status type and unusable type.",
AND($V343= "Classbase",'Establishment details'!$C$22&gt;=10), "Classbase status is only valid in schools with a primary element.",
AND($I343= "Large",$N343 &gt; 3.5), "Large rooms with less than 3.5m height.",
AND(OR($V343="Light practical (science)",$V343="Light practical (science)",$V343="Heavy practical (workshops)", $V343="Heavy practical (clean)"), OR($O343=0,ISBLANK($O343))),"Missing sinks count for light and heavy practical spaces.",
AND($M343 = "Other",ISBLANK($R343)), "Invalid unusable type / missing note for other unusable type."
),
" ")</f>
        <v>Missing space use.</v>
      </c>
    </row>
    <row r="344" spans="2:23" ht="15.75" x14ac:dyDescent="0.25">
      <c r="B344" s="143"/>
      <c r="C344" s="144"/>
      <c r="D344" s="144"/>
      <c r="E344" s="144"/>
      <c r="F344" s="147" t="str" cm="1">
        <f t="array" ref="F344">_xlfn.IFNA(CONCATENATE(_xlfn.IFS($D344="Mezzanine",LEFT($D344,1), $D344="Ground Floor",LEFT($D344,1),$D344="Basment ",LEFT($D344,1), $D344="1st Floor", "0"&amp;LEFT($D344,1), $D344="2nd Floor", "0"&amp;LEFT($D344,1), $D344="3rd Floor", "0"&amp;LEFT($D344,1), $D344="4th Floor", "0"&amp;LEFT($D344,1), $D344="5th Floor", "0"&amp;LEFT($D344,1), $D344="6th Floor", "0"&amp;LEFT($D344,1),$D344="7th Floor", "0"&amp;LEFT($D344,1),$D344="8th Floor", "0"&amp;LEFT($D344,1),$D344="9th Floor", "0"&amp;LEFT($D344,1),$D344="10th Floor", LEFT($D344,2),$D344="11th Floor", LEFT($D344,2),$D344="12th Floor", LEFT($D344,2),$D344="13th Floor", LEFT($D344,2), $D344="Lower Ground", LEFT($D344)&amp;IF(ISNUMBER(FIND(" ",$D344)),MID($D344,FIND(" ",$D344)+1,1),"")&amp;IF(ISNUMBER(FIND(" ",$D344,FIND(" ",$D344)+1)),MID($D344,FIND(" ",$D344,FIND(" ",$D344)+1)+1,1),""),$D344="Upper Ground", LEFT($D344)&amp;IF(ISNUMBER(FIND(" ",$D344)),MID($D344,FIND(" ",$D344)+1,1),"")&amp;IF(ISNUMBER(FIND(" ",$D344,FIND(" ",$D344)+1)),MID($D344,FIND(" ",$D344,FIND(" ",$D344)+1)+1,1),"")),".0",$E344), " ")</f>
        <v xml:space="preserve"> </v>
      </c>
      <c r="G344" s="144"/>
      <c r="H344" s="144"/>
      <c r="I344" s="144"/>
      <c r="J344" s="144"/>
      <c r="K344" s="144"/>
      <c r="L344" s="149" t="str" cm="1">
        <f t="array" ref="L344">_xlfn.IFNA(
_xlfn.IFS(
AND($F344=" ",$G344=" ",$H344=" "),"Please update all three: Surveyor Room Reference, Establishment Room Reference and Establishment Room Name",
AND(OR($I344="General",$I344="Open plan/ semi-open general",$I344="Fitted",$I344="Light practical (science)",$I344="Light practical (other)",$I344="Heavy practical (workshops)",$I344="Heavy practical (clean)",$I344="Large",$I344="Storage"),$J344=0,$K344=0),"Please update Net Area or Non-net Area",
AND($B344&lt;&gt;"OUT",$J344=0,$I344&lt;&gt;"Non-net",$M344="85% Circulation"),"Net area not recorded for spaces with 85% circulation unusable type",
AND(OR($I344="General",$I344="Open plan/ semi-open general",$I344="Fitted",$I344="Light practical (science)",$I344="Light practical (other)",$I344="Heavy practical (workshops)",$I344="Heavy practical (clean)",$I344="Large",$I344="Storage"),OR($J344=0,ISBLANK($J344))),"Net area not recorded in net spaces",
AND(OR($I344="Non-net",$I344="Outdoor space"),$J344&gt;0),"Net Area Recorded in Non-net space",
AND($I344="General",$J344&gt;90),"This general space is over 90m2, please ensure that this space is entered as separate spaces if it usually used as separate spaces",
AND($I344="Open plan/ semi-open general",$J344&lt;27),"Open plan general space under 27m2",
AND(OR($K344=0,ISBLANK($K344)), $I344="Non-net"),"Non-net area not recorded in non-net space"
),
" ")</f>
        <v xml:space="preserve"> </v>
      </c>
      <c r="M344" s="144"/>
      <c r="N344" s="144"/>
      <c r="O344" s="144"/>
      <c r="P344" s="144"/>
      <c r="Q344" s="144"/>
      <c r="R344" s="171"/>
      <c r="S344" s="147">
        <f>NCA_Calculations!$P$356</f>
        <v>0</v>
      </c>
      <c r="T344" s="147">
        <f>NCA_Calculations!$Q$356</f>
        <v>0</v>
      </c>
      <c r="U344" s="144"/>
      <c r="V344" s="144"/>
      <c r="W344" s="149" t="str" cm="1">
        <f t="array" ref="W344">_xlfn.IFNA(
_xlfn.IFS(
ISBLANK($U344),"Missing space use.",
AND('Establishment details'!$C$14="Secondary",$V344="Classbase"),"Invalid Status type",
AND(OR( $V344="Classbase", $V344="Teaching", $V344="Early years",$V344="SEND resourced"), NOT(ISBLANK($M344))),"Space with status type and unusable type.",
AND($V344= "Classbase",'Establishment details'!$C$22&gt;=10), "Classbase status is only valid in schools with a primary element.",
AND($I344= "Large",$N344 &gt; 3.5), "Large rooms with less than 3.5m height.",
AND(OR($V344="Light practical (science)",$V344="Light practical (science)",$V344="Heavy practical (workshops)", $V344="Heavy practical (clean)"), OR($O344=0,ISBLANK($O344))),"Missing sinks count for light and heavy practical spaces.",
AND($M344 = "Other",ISBLANK($R344)), "Invalid unusable type / missing note for other unusable type."
),
" ")</f>
        <v>Missing space use.</v>
      </c>
    </row>
    <row r="345" spans="2:23" ht="15.75" x14ac:dyDescent="0.25">
      <c r="B345" s="143"/>
      <c r="C345" s="144"/>
      <c r="D345" s="144"/>
      <c r="E345" s="144"/>
      <c r="F345" s="147" t="str" cm="1">
        <f t="array" ref="F345">_xlfn.IFNA(CONCATENATE(_xlfn.IFS($D345="Mezzanine",LEFT($D345,1), $D345="Ground Floor",LEFT($D345,1),$D345="Basment ",LEFT($D345,1), $D345="1st Floor", "0"&amp;LEFT($D345,1), $D345="2nd Floor", "0"&amp;LEFT($D345,1), $D345="3rd Floor", "0"&amp;LEFT($D345,1), $D345="4th Floor", "0"&amp;LEFT($D345,1), $D345="5th Floor", "0"&amp;LEFT($D345,1), $D345="6th Floor", "0"&amp;LEFT($D345,1),$D345="7th Floor", "0"&amp;LEFT($D345,1),$D345="8th Floor", "0"&amp;LEFT($D345,1),$D345="9th Floor", "0"&amp;LEFT($D345,1),$D345="10th Floor", LEFT($D345,2),$D345="11th Floor", LEFT($D345,2),$D345="12th Floor", LEFT($D345,2),$D345="13th Floor", LEFT($D345,2), $D345="Lower Ground", LEFT($D345)&amp;IF(ISNUMBER(FIND(" ",$D345)),MID($D345,FIND(" ",$D345)+1,1),"")&amp;IF(ISNUMBER(FIND(" ",$D345,FIND(" ",$D345)+1)),MID($D345,FIND(" ",$D345,FIND(" ",$D345)+1)+1,1),""),$D345="Upper Ground", LEFT($D345)&amp;IF(ISNUMBER(FIND(" ",$D345)),MID($D345,FIND(" ",$D345)+1,1),"")&amp;IF(ISNUMBER(FIND(" ",$D345,FIND(" ",$D345)+1)),MID($D345,FIND(" ",$D345,FIND(" ",$D345)+1)+1,1),"")),".0",$E345), " ")</f>
        <v xml:space="preserve"> </v>
      </c>
      <c r="G345" s="144"/>
      <c r="H345" s="144"/>
      <c r="I345" s="144"/>
      <c r="J345" s="144"/>
      <c r="K345" s="144"/>
      <c r="L345" s="149" t="str" cm="1">
        <f t="array" ref="L345">_xlfn.IFNA(
_xlfn.IFS(
AND($F345=" ",$G345=" ",$H345=" "),"Please update all three: Surveyor Room Reference, Establishment Room Reference and Establishment Room Name",
AND(OR($I345="General",$I345="Open plan/ semi-open general",$I345="Fitted",$I345="Light practical (science)",$I345="Light practical (other)",$I345="Heavy practical (workshops)",$I345="Heavy practical (clean)",$I345="Large",$I345="Storage"),$J345=0,$K345=0),"Please update Net Area or Non-net Area",
AND($B345&lt;&gt;"OUT",$J345=0,$I345&lt;&gt;"Non-net",$M345="85% Circulation"),"Net area not recorded for spaces with 85% circulation unusable type",
AND(OR($I345="General",$I345="Open plan/ semi-open general",$I345="Fitted",$I345="Light practical (science)",$I345="Light practical (other)",$I345="Heavy practical (workshops)",$I345="Heavy practical (clean)",$I345="Large",$I345="Storage"),OR($J345=0,ISBLANK($J345))),"Net area not recorded in net spaces",
AND(OR($I345="Non-net",$I345="Outdoor space"),$J345&gt;0),"Net Area Recorded in Non-net space",
AND($I345="General",$J345&gt;90),"This general space is over 90m2, please ensure that this space is entered as separate spaces if it usually used as separate spaces",
AND($I345="Open plan/ semi-open general",$J345&lt;27),"Open plan general space under 27m2",
AND(OR($K345=0,ISBLANK($K345)), $I345="Non-net"),"Non-net area not recorded in non-net space"
),
" ")</f>
        <v xml:space="preserve"> </v>
      </c>
      <c r="M345" s="144"/>
      <c r="N345" s="144"/>
      <c r="O345" s="144"/>
      <c r="P345" s="144"/>
      <c r="Q345" s="144"/>
      <c r="R345" s="171"/>
      <c r="S345" s="147">
        <f>NCA_Calculations!$P$357</f>
        <v>0</v>
      </c>
      <c r="T345" s="147">
        <f>NCA_Calculations!$Q$357</f>
        <v>0</v>
      </c>
      <c r="U345" s="144"/>
      <c r="V345" s="144"/>
      <c r="W345" s="149" t="str" cm="1">
        <f t="array" ref="W345">_xlfn.IFNA(
_xlfn.IFS(
ISBLANK($U345),"Missing space use.",
AND('Establishment details'!$C$14="Secondary",$V345="Classbase"),"Invalid Status type",
AND(OR( $V345="Classbase", $V345="Teaching", $V345="Early years",$V345="SEND resourced"), NOT(ISBLANK($M345))),"Space with status type and unusable type.",
AND($V345= "Classbase",'Establishment details'!$C$22&gt;=10), "Classbase status is only valid in schools with a primary element.",
AND($I345= "Large",$N345 &gt; 3.5), "Large rooms with less than 3.5m height.",
AND(OR($V345="Light practical (science)",$V345="Light practical (science)",$V345="Heavy practical (workshops)", $V345="Heavy practical (clean)"), OR($O345=0,ISBLANK($O345))),"Missing sinks count for light and heavy practical spaces.",
AND($M345 = "Other",ISBLANK($R345)), "Invalid unusable type / missing note for other unusable type."
),
" ")</f>
        <v>Missing space use.</v>
      </c>
    </row>
    <row r="346" spans="2:23" ht="15.75" x14ac:dyDescent="0.25">
      <c r="B346" s="143"/>
      <c r="C346" s="144"/>
      <c r="D346" s="144"/>
      <c r="E346" s="144"/>
      <c r="F346" s="147" t="str" cm="1">
        <f t="array" ref="F346">_xlfn.IFNA(CONCATENATE(_xlfn.IFS($D346="Mezzanine",LEFT($D346,1), $D346="Ground Floor",LEFT($D346,1),$D346="Basment ",LEFT($D346,1), $D346="1st Floor", "0"&amp;LEFT($D346,1), $D346="2nd Floor", "0"&amp;LEFT($D346,1), $D346="3rd Floor", "0"&amp;LEFT($D346,1), $D346="4th Floor", "0"&amp;LEFT($D346,1), $D346="5th Floor", "0"&amp;LEFT($D346,1), $D346="6th Floor", "0"&amp;LEFT($D346,1),$D346="7th Floor", "0"&amp;LEFT($D346,1),$D346="8th Floor", "0"&amp;LEFT($D346,1),$D346="9th Floor", "0"&amp;LEFT($D346,1),$D346="10th Floor", LEFT($D346,2),$D346="11th Floor", LEFT($D346,2),$D346="12th Floor", LEFT($D346,2),$D346="13th Floor", LEFT($D346,2), $D346="Lower Ground", LEFT($D346)&amp;IF(ISNUMBER(FIND(" ",$D346)),MID($D346,FIND(" ",$D346)+1,1),"")&amp;IF(ISNUMBER(FIND(" ",$D346,FIND(" ",$D346)+1)),MID($D346,FIND(" ",$D346,FIND(" ",$D346)+1)+1,1),""),$D346="Upper Ground", LEFT($D346)&amp;IF(ISNUMBER(FIND(" ",$D346)),MID($D346,FIND(" ",$D346)+1,1),"")&amp;IF(ISNUMBER(FIND(" ",$D346,FIND(" ",$D346)+1)),MID($D346,FIND(" ",$D346,FIND(" ",$D346)+1)+1,1),"")),".0",$E346), " ")</f>
        <v xml:space="preserve"> </v>
      </c>
      <c r="G346" s="144"/>
      <c r="H346" s="144"/>
      <c r="I346" s="144"/>
      <c r="J346" s="144"/>
      <c r="K346" s="144"/>
      <c r="L346" s="149" t="str" cm="1">
        <f t="array" ref="L346">_xlfn.IFNA(
_xlfn.IFS(
AND($F346=" ",$G346=" ",$H346=" "),"Please update all three: Surveyor Room Reference, Establishment Room Reference and Establishment Room Name",
AND(OR($I346="General",$I346="Open plan/ semi-open general",$I346="Fitted",$I346="Light practical (science)",$I346="Light practical (other)",$I346="Heavy practical (workshops)",$I346="Heavy practical (clean)",$I346="Large",$I346="Storage"),$J346=0,$K346=0),"Please update Net Area or Non-net Area",
AND($B346&lt;&gt;"OUT",$J346=0,$I346&lt;&gt;"Non-net",$M346="85% Circulation"),"Net area not recorded for spaces with 85% circulation unusable type",
AND(OR($I346="General",$I346="Open plan/ semi-open general",$I346="Fitted",$I346="Light practical (science)",$I346="Light practical (other)",$I346="Heavy practical (workshops)",$I346="Heavy practical (clean)",$I346="Large",$I346="Storage"),OR($J346=0,ISBLANK($J346))),"Net area not recorded in net spaces",
AND(OR($I346="Non-net",$I346="Outdoor space"),$J346&gt;0),"Net Area Recorded in Non-net space",
AND($I346="General",$J346&gt;90),"This general space is over 90m2, please ensure that this space is entered as separate spaces if it usually used as separate spaces",
AND($I346="Open plan/ semi-open general",$J346&lt;27),"Open plan general space under 27m2",
AND(OR($K346=0,ISBLANK($K346)), $I346="Non-net"),"Non-net area not recorded in non-net space"
),
" ")</f>
        <v xml:space="preserve"> </v>
      </c>
      <c r="M346" s="144"/>
      <c r="N346" s="144"/>
      <c r="O346" s="144"/>
      <c r="P346" s="144"/>
      <c r="Q346" s="144"/>
      <c r="R346" s="171"/>
      <c r="S346" s="147">
        <f>NCA_Calculations!$P$358</f>
        <v>0</v>
      </c>
      <c r="T346" s="147">
        <f>NCA_Calculations!$Q$358</f>
        <v>0</v>
      </c>
      <c r="U346" s="144"/>
      <c r="V346" s="144"/>
      <c r="W346" s="149" t="str" cm="1">
        <f t="array" ref="W346">_xlfn.IFNA(
_xlfn.IFS(
ISBLANK($U346),"Missing space use.",
AND('Establishment details'!$C$14="Secondary",$V346="Classbase"),"Invalid Status type",
AND(OR( $V346="Classbase", $V346="Teaching", $V346="Early years",$V346="SEND resourced"), NOT(ISBLANK($M346))),"Space with status type and unusable type.",
AND($V346= "Classbase",'Establishment details'!$C$22&gt;=10), "Classbase status is only valid in schools with a primary element.",
AND($I346= "Large",$N346 &gt; 3.5), "Large rooms with less than 3.5m height.",
AND(OR($V346="Light practical (science)",$V346="Light practical (science)",$V346="Heavy practical (workshops)", $V346="Heavy practical (clean)"), OR($O346=0,ISBLANK($O346))),"Missing sinks count for light and heavy practical spaces.",
AND($M346 = "Other",ISBLANK($R346)), "Invalid unusable type / missing note for other unusable type."
),
" ")</f>
        <v>Missing space use.</v>
      </c>
    </row>
    <row r="347" spans="2:23" ht="15.75" x14ac:dyDescent="0.25">
      <c r="B347" s="143"/>
      <c r="C347" s="144"/>
      <c r="D347" s="144"/>
      <c r="E347" s="144"/>
      <c r="F347" s="147" t="str" cm="1">
        <f t="array" ref="F347">_xlfn.IFNA(CONCATENATE(_xlfn.IFS($D347="Mezzanine",LEFT($D347,1), $D347="Ground Floor",LEFT($D347,1),$D347="Basment ",LEFT($D347,1), $D347="1st Floor", "0"&amp;LEFT($D347,1), $D347="2nd Floor", "0"&amp;LEFT($D347,1), $D347="3rd Floor", "0"&amp;LEFT($D347,1), $D347="4th Floor", "0"&amp;LEFT($D347,1), $D347="5th Floor", "0"&amp;LEFT($D347,1), $D347="6th Floor", "0"&amp;LEFT($D347,1),$D347="7th Floor", "0"&amp;LEFT($D347,1),$D347="8th Floor", "0"&amp;LEFT($D347,1),$D347="9th Floor", "0"&amp;LEFT($D347,1),$D347="10th Floor", LEFT($D347,2),$D347="11th Floor", LEFT($D347,2),$D347="12th Floor", LEFT($D347,2),$D347="13th Floor", LEFT($D347,2), $D347="Lower Ground", LEFT($D347)&amp;IF(ISNUMBER(FIND(" ",$D347)),MID($D347,FIND(" ",$D347)+1,1),"")&amp;IF(ISNUMBER(FIND(" ",$D347,FIND(" ",$D347)+1)),MID($D347,FIND(" ",$D347,FIND(" ",$D347)+1)+1,1),""),$D347="Upper Ground", LEFT($D347)&amp;IF(ISNUMBER(FIND(" ",$D347)),MID($D347,FIND(" ",$D347)+1,1),"")&amp;IF(ISNUMBER(FIND(" ",$D347,FIND(" ",$D347)+1)),MID($D347,FIND(" ",$D347,FIND(" ",$D347)+1)+1,1),"")),".0",$E347), " ")</f>
        <v xml:space="preserve"> </v>
      </c>
      <c r="G347" s="144"/>
      <c r="H347" s="144"/>
      <c r="I347" s="144"/>
      <c r="J347" s="144"/>
      <c r="K347" s="144"/>
      <c r="L347" s="149" t="str" cm="1">
        <f t="array" ref="L347">_xlfn.IFNA(
_xlfn.IFS(
AND($F347=" ",$G347=" ",$H347=" "),"Please update all three: Surveyor Room Reference, Establishment Room Reference and Establishment Room Name",
AND(OR($I347="General",$I347="Open plan/ semi-open general",$I347="Fitted",$I347="Light practical (science)",$I347="Light practical (other)",$I347="Heavy practical (workshops)",$I347="Heavy practical (clean)",$I347="Large",$I347="Storage"),$J347=0,$K347=0),"Please update Net Area or Non-net Area",
AND($B347&lt;&gt;"OUT",$J347=0,$I347&lt;&gt;"Non-net",$M347="85% Circulation"),"Net area not recorded for spaces with 85% circulation unusable type",
AND(OR($I347="General",$I347="Open plan/ semi-open general",$I347="Fitted",$I347="Light practical (science)",$I347="Light practical (other)",$I347="Heavy practical (workshops)",$I347="Heavy practical (clean)",$I347="Large",$I347="Storage"),OR($J347=0,ISBLANK($J347))),"Net area not recorded in net spaces",
AND(OR($I347="Non-net",$I347="Outdoor space"),$J347&gt;0),"Net Area Recorded in Non-net space",
AND($I347="General",$J347&gt;90),"This general space is over 90m2, please ensure that this space is entered as separate spaces if it usually used as separate spaces",
AND($I347="Open plan/ semi-open general",$J347&lt;27),"Open plan general space under 27m2",
AND(OR($K347=0,ISBLANK($K347)), $I347="Non-net"),"Non-net area not recorded in non-net space"
),
" ")</f>
        <v xml:space="preserve"> </v>
      </c>
      <c r="M347" s="144"/>
      <c r="N347" s="144"/>
      <c r="O347" s="144"/>
      <c r="P347" s="144"/>
      <c r="Q347" s="144"/>
      <c r="R347" s="171"/>
      <c r="S347" s="147">
        <f>NCA_Calculations!$P$359</f>
        <v>0</v>
      </c>
      <c r="T347" s="147">
        <f>NCA_Calculations!$Q$359</f>
        <v>0</v>
      </c>
      <c r="U347" s="144"/>
      <c r="V347" s="144"/>
      <c r="W347" s="149" t="str" cm="1">
        <f t="array" ref="W347">_xlfn.IFNA(
_xlfn.IFS(
ISBLANK($U347),"Missing space use.",
AND('Establishment details'!$C$14="Secondary",$V347="Classbase"),"Invalid Status type",
AND(OR( $V347="Classbase", $V347="Teaching", $V347="Early years",$V347="SEND resourced"), NOT(ISBLANK($M347))),"Space with status type and unusable type.",
AND($V347= "Classbase",'Establishment details'!$C$22&gt;=10), "Classbase status is only valid in schools with a primary element.",
AND($I347= "Large",$N347 &gt; 3.5), "Large rooms with less than 3.5m height.",
AND(OR($V347="Light practical (science)",$V347="Light practical (science)",$V347="Heavy practical (workshops)", $V347="Heavy practical (clean)"), OR($O347=0,ISBLANK($O347))),"Missing sinks count for light and heavy practical spaces.",
AND($M347 = "Other",ISBLANK($R347)), "Invalid unusable type / missing note for other unusable type."
),
" ")</f>
        <v>Missing space use.</v>
      </c>
    </row>
    <row r="348" spans="2:23" ht="15.75" x14ac:dyDescent="0.25">
      <c r="B348" s="143"/>
      <c r="C348" s="144"/>
      <c r="D348" s="144"/>
      <c r="E348" s="144"/>
      <c r="F348" s="147" t="str" cm="1">
        <f t="array" ref="F348">_xlfn.IFNA(CONCATENATE(_xlfn.IFS($D348="Mezzanine",LEFT($D348,1), $D348="Ground Floor",LEFT($D348,1),$D348="Basment ",LEFT($D348,1), $D348="1st Floor", "0"&amp;LEFT($D348,1), $D348="2nd Floor", "0"&amp;LEFT($D348,1), $D348="3rd Floor", "0"&amp;LEFT($D348,1), $D348="4th Floor", "0"&amp;LEFT($D348,1), $D348="5th Floor", "0"&amp;LEFT($D348,1), $D348="6th Floor", "0"&amp;LEFT($D348,1),$D348="7th Floor", "0"&amp;LEFT($D348,1),$D348="8th Floor", "0"&amp;LEFT($D348,1),$D348="9th Floor", "0"&amp;LEFT($D348,1),$D348="10th Floor", LEFT($D348,2),$D348="11th Floor", LEFT($D348,2),$D348="12th Floor", LEFT($D348,2),$D348="13th Floor", LEFT($D348,2), $D348="Lower Ground", LEFT($D348)&amp;IF(ISNUMBER(FIND(" ",$D348)),MID($D348,FIND(" ",$D348)+1,1),"")&amp;IF(ISNUMBER(FIND(" ",$D348,FIND(" ",$D348)+1)),MID($D348,FIND(" ",$D348,FIND(" ",$D348)+1)+1,1),""),$D348="Upper Ground", LEFT($D348)&amp;IF(ISNUMBER(FIND(" ",$D348)),MID($D348,FIND(" ",$D348)+1,1),"")&amp;IF(ISNUMBER(FIND(" ",$D348,FIND(" ",$D348)+1)),MID($D348,FIND(" ",$D348,FIND(" ",$D348)+1)+1,1),"")),".0",$E348), " ")</f>
        <v xml:space="preserve"> </v>
      </c>
      <c r="G348" s="144"/>
      <c r="H348" s="144"/>
      <c r="I348" s="144"/>
      <c r="J348" s="144"/>
      <c r="K348" s="144"/>
      <c r="L348" s="149" t="str" cm="1">
        <f t="array" ref="L348">_xlfn.IFNA(
_xlfn.IFS(
AND($F348=" ",$G348=" ",$H348=" "),"Please update all three: Surveyor Room Reference, Establishment Room Reference and Establishment Room Name",
AND(OR($I348="General",$I348="Open plan/ semi-open general",$I348="Fitted",$I348="Light practical (science)",$I348="Light practical (other)",$I348="Heavy practical (workshops)",$I348="Heavy practical (clean)",$I348="Large",$I348="Storage"),$J348=0,$K348=0),"Please update Net Area or Non-net Area",
AND($B348&lt;&gt;"OUT",$J348=0,$I348&lt;&gt;"Non-net",$M348="85% Circulation"),"Net area not recorded for spaces with 85% circulation unusable type",
AND(OR($I348="General",$I348="Open plan/ semi-open general",$I348="Fitted",$I348="Light practical (science)",$I348="Light practical (other)",$I348="Heavy practical (workshops)",$I348="Heavy practical (clean)",$I348="Large",$I348="Storage"),OR($J348=0,ISBLANK($J348))),"Net area not recorded in net spaces",
AND(OR($I348="Non-net",$I348="Outdoor space"),$J348&gt;0),"Net Area Recorded in Non-net space",
AND($I348="General",$J348&gt;90),"This general space is over 90m2, please ensure that this space is entered as separate spaces if it usually used as separate spaces",
AND($I348="Open plan/ semi-open general",$J348&lt;27),"Open plan general space under 27m2",
AND(OR($K348=0,ISBLANK($K348)), $I348="Non-net"),"Non-net area not recorded in non-net space"
),
" ")</f>
        <v xml:space="preserve"> </v>
      </c>
      <c r="M348" s="144"/>
      <c r="N348" s="144"/>
      <c r="O348" s="144"/>
      <c r="P348" s="144"/>
      <c r="Q348" s="144"/>
      <c r="R348" s="171"/>
      <c r="S348" s="147">
        <f>NCA_Calculations!$P$360</f>
        <v>0</v>
      </c>
      <c r="T348" s="147">
        <f>NCA_Calculations!$Q$360</f>
        <v>0</v>
      </c>
      <c r="U348" s="144"/>
      <c r="V348" s="144"/>
      <c r="W348" s="149" t="str" cm="1">
        <f t="array" ref="W348">_xlfn.IFNA(
_xlfn.IFS(
ISBLANK($U348),"Missing space use.",
AND('Establishment details'!$C$14="Secondary",$V348="Classbase"),"Invalid Status type",
AND(OR( $V348="Classbase", $V348="Teaching", $V348="Early years",$V348="SEND resourced"), NOT(ISBLANK($M348))),"Space with status type and unusable type.",
AND($V348= "Classbase",'Establishment details'!$C$22&gt;=10), "Classbase status is only valid in schools with a primary element.",
AND($I348= "Large",$N348 &gt; 3.5), "Large rooms with less than 3.5m height.",
AND(OR($V348="Light practical (science)",$V348="Light practical (science)",$V348="Heavy practical (workshops)", $V348="Heavy practical (clean)"), OR($O348=0,ISBLANK($O348))),"Missing sinks count for light and heavy practical spaces.",
AND($M348 = "Other",ISBLANK($R348)), "Invalid unusable type / missing note for other unusable type."
),
" ")</f>
        <v>Missing space use.</v>
      </c>
    </row>
    <row r="349" spans="2:23" ht="15.75" x14ac:dyDescent="0.25">
      <c r="B349" s="143"/>
      <c r="C349" s="144"/>
      <c r="D349" s="144"/>
      <c r="E349" s="144"/>
      <c r="F349" s="147" t="str" cm="1">
        <f t="array" ref="F349">_xlfn.IFNA(CONCATENATE(_xlfn.IFS($D349="Mezzanine",LEFT($D349,1), $D349="Ground Floor",LEFT($D349,1),$D349="Basment ",LEFT($D349,1), $D349="1st Floor", "0"&amp;LEFT($D349,1), $D349="2nd Floor", "0"&amp;LEFT($D349,1), $D349="3rd Floor", "0"&amp;LEFT($D349,1), $D349="4th Floor", "0"&amp;LEFT($D349,1), $D349="5th Floor", "0"&amp;LEFT($D349,1), $D349="6th Floor", "0"&amp;LEFT($D349,1),$D349="7th Floor", "0"&amp;LEFT($D349,1),$D349="8th Floor", "0"&amp;LEFT($D349,1),$D349="9th Floor", "0"&amp;LEFT($D349,1),$D349="10th Floor", LEFT($D349,2),$D349="11th Floor", LEFT($D349,2),$D349="12th Floor", LEFT($D349,2),$D349="13th Floor", LEFT($D349,2), $D349="Lower Ground", LEFT($D349)&amp;IF(ISNUMBER(FIND(" ",$D349)),MID($D349,FIND(" ",$D349)+1,1),"")&amp;IF(ISNUMBER(FIND(" ",$D349,FIND(" ",$D349)+1)),MID($D349,FIND(" ",$D349,FIND(" ",$D349)+1)+1,1),""),$D349="Upper Ground", LEFT($D349)&amp;IF(ISNUMBER(FIND(" ",$D349)),MID($D349,FIND(" ",$D349)+1,1),"")&amp;IF(ISNUMBER(FIND(" ",$D349,FIND(" ",$D349)+1)),MID($D349,FIND(" ",$D349,FIND(" ",$D349)+1)+1,1),"")),".0",$E349), " ")</f>
        <v xml:space="preserve"> </v>
      </c>
      <c r="G349" s="144"/>
      <c r="H349" s="144"/>
      <c r="I349" s="144"/>
      <c r="J349" s="144"/>
      <c r="K349" s="144"/>
      <c r="L349" s="149" t="str" cm="1">
        <f t="array" ref="L349">_xlfn.IFNA(
_xlfn.IFS(
AND($F349=" ",$G349=" ",$H349=" "),"Please update all three: Surveyor Room Reference, Establishment Room Reference and Establishment Room Name",
AND(OR($I349="General",$I349="Open plan/ semi-open general",$I349="Fitted",$I349="Light practical (science)",$I349="Light practical (other)",$I349="Heavy practical (workshops)",$I349="Heavy practical (clean)",$I349="Large",$I349="Storage"),$J349=0,$K349=0),"Please update Net Area or Non-net Area",
AND($B349&lt;&gt;"OUT",$J349=0,$I349&lt;&gt;"Non-net",$M349="85% Circulation"),"Net area not recorded for spaces with 85% circulation unusable type",
AND(OR($I349="General",$I349="Open plan/ semi-open general",$I349="Fitted",$I349="Light practical (science)",$I349="Light practical (other)",$I349="Heavy practical (workshops)",$I349="Heavy practical (clean)",$I349="Large",$I349="Storage"),OR($J349=0,ISBLANK($J349))),"Net area not recorded in net spaces",
AND(OR($I349="Non-net",$I349="Outdoor space"),$J349&gt;0),"Net Area Recorded in Non-net space",
AND($I349="General",$J349&gt;90),"This general space is over 90m2, please ensure that this space is entered as separate spaces if it usually used as separate spaces",
AND($I349="Open plan/ semi-open general",$J349&lt;27),"Open plan general space under 27m2",
AND(OR($K349=0,ISBLANK($K349)), $I349="Non-net"),"Non-net area not recorded in non-net space"
),
" ")</f>
        <v xml:space="preserve"> </v>
      </c>
      <c r="M349" s="144"/>
      <c r="N349" s="144"/>
      <c r="O349" s="144"/>
      <c r="P349" s="144"/>
      <c r="Q349" s="144"/>
      <c r="R349" s="171"/>
      <c r="S349" s="147">
        <f>NCA_Calculations!$P$361</f>
        <v>0</v>
      </c>
      <c r="T349" s="147">
        <f>NCA_Calculations!$Q$361</f>
        <v>0</v>
      </c>
      <c r="U349" s="144"/>
      <c r="V349" s="144"/>
      <c r="W349" s="149" t="str" cm="1">
        <f t="array" ref="W349">_xlfn.IFNA(
_xlfn.IFS(
ISBLANK($U349),"Missing space use.",
AND('Establishment details'!$C$14="Secondary",$V349="Classbase"),"Invalid Status type",
AND(OR( $V349="Classbase", $V349="Teaching", $V349="Early years",$V349="SEND resourced"), NOT(ISBLANK($M349))),"Space with status type and unusable type.",
AND($V349= "Classbase",'Establishment details'!$C$22&gt;=10), "Classbase status is only valid in schools with a primary element.",
AND($I349= "Large",$N349 &gt; 3.5), "Large rooms with less than 3.5m height.",
AND(OR($V349="Light practical (science)",$V349="Light practical (science)",$V349="Heavy practical (workshops)", $V349="Heavy practical (clean)"), OR($O349=0,ISBLANK($O349))),"Missing sinks count for light and heavy practical spaces.",
AND($M349 = "Other",ISBLANK($R349)), "Invalid unusable type / missing note for other unusable type."
),
" ")</f>
        <v>Missing space use.</v>
      </c>
    </row>
    <row r="350" spans="2:23" ht="15.75" x14ac:dyDescent="0.25">
      <c r="B350" s="143"/>
      <c r="C350" s="144"/>
      <c r="D350" s="144"/>
      <c r="E350" s="144"/>
      <c r="F350" s="147" t="str" cm="1">
        <f t="array" ref="F350">_xlfn.IFNA(CONCATENATE(_xlfn.IFS($D350="Mezzanine",LEFT($D350,1), $D350="Ground Floor",LEFT($D350,1),$D350="Basment ",LEFT($D350,1), $D350="1st Floor", "0"&amp;LEFT($D350,1), $D350="2nd Floor", "0"&amp;LEFT($D350,1), $D350="3rd Floor", "0"&amp;LEFT($D350,1), $D350="4th Floor", "0"&amp;LEFT($D350,1), $D350="5th Floor", "0"&amp;LEFT($D350,1), $D350="6th Floor", "0"&amp;LEFT($D350,1),$D350="7th Floor", "0"&amp;LEFT($D350,1),$D350="8th Floor", "0"&amp;LEFT($D350,1),$D350="9th Floor", "0"&amp;LEFT($D350,1),$D350="10th Floor", LEFT($D350,2),$D350="11th Floor", LEFT($D350,2),$D350="12th Floor", LEFT($D350,2),$D350="13th Floor", LEFT($D350,2), $D350="Lower Ground", LEFT($D350)&amp;IF(ISNUMBER(FIND(" ",$D350)),MID($D350,FIND(" ",$D350)+1,1),"")&amp;IF(ISNUMBER(FIND(" ",$D350,FIND(" ",$D350)+1)),MID($D350,FIND(" ",$D350,FIND(" ",$D350)+1)+1,1),""),$D350="Upper Ground", LEFT($D350)&amp;IF(ISNUMBER(FIND(" ",$D350)),MID($D350,FIND(" ",$D350)+1,1),"")&amp;IF(ISNUMBER(FIND(" ",$D350,FIND(" ",$D350)+1)),MID($D350,FIND(" ",$D350,FIND(" ",$D350)+1)+1,1),"")),".0",$E350), " ")</f>
        <v xml:space="preserve"> </v>
      </c>
      <c r="G350" s="144"/>
      <c r="H350" s="144"/>
      <c r="I350" s="144"/>
      <c r="J350" s="144"/>
      <c r="K350" s="144"/>
      <c r="L350" s="149" t="str" cm="1">
        <f t="array" ref="L350">_xlfn.IFNA(
_xlfn.IFS(
AND($F350=" ",$G350=" ",$H350=" "),"Please update all three: Surveyor Room Reference, Establishment Room Reference and Establishment Room Name",
AND(OR($I350="General",$I350="Open plan/ semi-open general",$I350="Fitted",$I350="Light practical (science)",$I350="Light practical (other)",$I350="Heavy practical (workshops)",$I350="Heavy practical (clean)",$I350="Large",$I350="Storage"),$J350=0,$K350=0),"Please update Net Area or Non-net Area",
AND($B350&lt;&gt;"OUT",$J350=0,$I350&lt;&gt;"Non-net",$M350="85% Circulation"),"Net area not recorded for spaces with 85% circulation unusable type",
AND(OR($I350="General",$I350="Open plan/ semi-open general",$I350="Fitted",$I350="Light practical (science)",$I350="Light practical (other)",$I350="Heavy practical (workshops)",$I350="Heavy practical (clean)",$I350="Large",$I350="Storage"),OR($J350=0,ISBLANK($J350))),"Net area not recorded in net spaces",
AND(OR($I350="Non-net",$I350="Outdoor space"),$J350&gt;0),"Net Area Recorded in Non-net space",
AND($I350="General",$J350&gt;90),"This general space is over 90m2, please ensure that this space is entered as separate spaces if it usually used as separate spaces",
AND($I350="Open plan/ semi-open general",$J350&lt;27),"Open plan general space under 27m2",
AND(OR($K350=0,ISBLANK($K350)), $I350="Non-net"),"Non-net area not recorded in non-net space"
),
" ")</f>
        <v xml:space="preserve"> </v>
      </c>
      <c r="M350" s="144"/>
      <c r="N350" s="144"/>
      <c r="O350" s="144"/>
      <c r="P350" s="144"/>
      <c r="Q350" s="144"/>
      <c r="R350" s="171"/>
      <c r="S350" s="147">
        <f>NCA_Calculations!$P$362</f>
        <v>0</v>
      </c>
      <c r="T350" s="147">
        <f>NCA_Calculations!$Q$362</f>
        <v>0</v>
      </c>
      <c r="U350" s="144"/>
      <c r="V350" s="144"/>
      <c r="W350" s="149" t="str" cm="1">
        <f t="array" ref="W350">_xlfn.IFNA(
_xlfn.IFS(
ISBLANK($U350),"Missing space use.",
AND('Establishment details'!$C$14="Secondary",$V350="Classbase"),"Invalid Status type",
AND(OR( $V350="Classbase", $V350="Teaching", $V350="Early years",$V350="SEND resourced"), NOT(ISBLANK($M350))),"Space with status type and unusable type.",
AND($V350= "Classbase",'Establishment details'!$C$22&gt;=10), "Classbase status is only valid in schools with a primary element.",
AND($I350= "Large",$N350 &gt; 3.5), "Large rooms with less than 3.5m height.",
AND(OR($V350="Light practical (science)",$V350="Light practical (science)",$V350="Heavy practical (workshops)", $V350="Heavy practical (clean)"), OR($O350=0,ISBLANK($O350))),"Missing sinks count for light and heavy practical spaces.",
AND($M350 = "Other",ISBLANK($R350)), "Invalid unusable type / missing note for other unusable type."
),
" ")</f>
        <v>Missing space use.</v>
      </c>
    </row>
    <row r="351" spans="2:23" ht="15.75" x14ac:dyDescent="0.25">
      <c r="B351" s="143"/>
      <c r="C351" s="144"/>
      <c r="D351" s="144"/>
      <c r="E351" s="144"/>
      <c r="F351" s="147" t="str" cm="1">
        <f t="array" ref="F351">_xlfn.IFNA(CONCATENATE(_xlfn.IFS($D351="Mezzanine",LEFT($D351,1), $D351="Ground Floor",LEFT($D351,1),$D351="Basment ",LEFT($D351,1), $D351="1st Floor", "0"&amp;LEFT($D351,1), $D351="2nd Floor", "0"&amp;LEFT($D351,1), $D351="3rd Floor", "0"&amp;LEFT($D351,1), $D351="4th Floor", "0"&amp;LEFT($D351,1), $D351="5th Floor", "0"&amp;LEFT($D351,1), $D351="6th Floor", "0"&amp;LEFT($D351,1),$D351="7th Floor", "0"&amp;LEFT($D351,1),$D351="8th Floor", "0"&amp;LEFT($D351,1),$D351="9th Floor", "0"&amp;LEFT($D351,1),$D351="10th Floor", LEFT($D351,2),$D351="11th Floor", LEFT($D351,2),$D351="12th Floor", LEFT($D351,2),$D351="13th Floor", LEFT($D351,2), $D351="Lower Ground", LEFT($D351)&amp;IF(ISNUMBER(FIND(" ",$D351)),MID($D351,FIND(" ",$D351)+1,1),"")&amp;IF(ISNUMBER(FIND(" ",$D351,FIND(" ",$D351)+1)),MID($D351,FIND(" ",$D351,FIND(" ",$D351)+1)+1,1),""),$D351="Upper Ground", LEFT($D351)&amp;IF(ISNUMBER(FIND(" ",$D351)),MID($D351,FIND(" ",$D351)+1,1),"")&amp;IF(ISNUMBER(FIND(" ",$D351,FIND(" ",$D351)+1)),MID($D351,FIND(" ",$D351,FIND(" ",$D351)+1)+1,1),"")),".0",$E351), " ")</f>
        <v xml:space="preserve"> </v>
      </c>
      <c r="G351" s="144"/>
      <c r="H351" s="144"/>
      <c r="I351" s="144"/>
      <c r="J351" s="144"/>
      <c r="K351" s="144"/>
      <c r="L351" s="149" t="str" cm="1">
        <f t="array" ref="L351">_xlfn.IFNA(
_xlfn.IFS(
AND($F351=" ",$G351=" ",$H351=" "),"Please update all three: Surveyor Room Reference, Establishment Room Reference and Establishment Room Name",
AND(OR($I351="General",$I351="Open plan/ semi-open general",$I351="Fitted",$I351="Light practical (science)",$I351="Light practical (other)",$I351="Heavy practical (workshops)",$I351="Heavy practical (clean)",$I351="Large",$I351="Storage"),$J351=0,$K351=0),"Please update Net Area or Non-net Area",
AND($B351&lt;&gt;"OUT",$J351=0,$I351&lt;&gt;"Non-net",$M351="85% Circulation"),"Net area not recorded for spaces with 85% circulation unusable type",
AND(OR($I351="General",$I351="Open plan/ semi-open general",$I351="Fitted",$I351="Light practical (science)",$I351="Light practical (other)",$I351="Heavy practical (workshops)",$I351="Heavy practical (clean)",$I351="Large",$I351="Storage"),OR($J351=0,ISBLANK($J351))),"Net area not recorded in net spaces",
AND(OR($I351="Non-net",$I351="Outdoor space"),$J351&gt;0),"Net Area Recorded in Non-net space",
AND($I351="General",$J351&gt;90),"This general space is over 90m2, please ensure that this space is entered as separate spaces if it usually used as separate spaces",
AND($I351="Open plan/ semi-open general",$J351&lt;27),"Open plan general space under 27m2",
AND(OR($K351=0,ISBLANK($K351)), $I351="Non-net"),"Non-net area not recorded in non-net space"
),
" ")</f>
        <v xml:space="preserve"> </v>
      </c>
      <c r="M351" s="144"/>
      <c r="N351" s="144"/>
      <c r="O351" s="144"/>
      <c r="P351" s="144"/>
      <c r="Q351" s="144"/>
      <c r="R351" s="171"/>
      <c r="S351" s="147">
        <f>NCA_Calculations!$P$363</f>
        <v>0</v>
      </c>
      <c r="T351" s="147">
        <f>NCA_Calculations!$Q$363</f>
        <v>0</v>
      </c>
      <c r="U351" s="144"/>
      <c r="V351" s="144"/>
      <c r="W351" s="149" t="str" cm="1">
        <f t="array" ref="W351">_xlfn.IFNA(
_xlfn.IFS(
ISBLANK($U351),"Missing space use.",
AND('Establishment details'!$C$14="Secondary",$V351="Classbase"),"Invalid Status type",
AND(OR( $V351="Classbase", $V351="Teaching", $V351="Early years",$V351="SEND resourced"), NOT(ISBLANK($M351))),"Space with status type and unusable type.",
AND($V351= "Classbase",'Establishment details'!$C$22&gt;=10), "Classbase status is only valid in schools with a primary element.",
AND($I351= "Large",$N351 &gt; 3.5), "Large rooms with less than 3.5m height.",
AND(OR($V351="Light practical (science)",$V351="Light practical (science)",$V351="Heavy practical (workshops)", $V351="Heavy practical (clean)"), OR($O351=0,ISBLANK($O351))),"Missing sinks count for light and heavy practical spaces.",
AND($M351 = "Other",ISBLANK($R351)), "Invalid unusable type / missing note for other unusable type."
),
" ")</f>
        <v>Missing space use.</v>
      </c>
    </row>
    <row r="352" spans="2:23" ht="15.75" x14ac:dyDescent="0.25">
      <c r="B352" s="143"/>
      <c r="C352" s="144"/>
      <c r="D352" s="144"/>
      <c r="E352" s="144"/>
      <c r="F352" s="147" t="str" cm="1">
        <f t="array" ref="F352">_xlfn.IFNA(CONCATENATE(_xlfn.IFS($D352="Mezzanine",LEFT($D352,1), $D352="Ground Floor",LEFT($D352,1),$D352="Basment ",LEFT($D352,1), $D352="1st Floor", "0"&amp;LEFT($D352,1), $D352="2nd Floor", "0"&amp;LEFT($D352,1), $D352="3rd Floor", "0"&amp;LEFT($D352,1), $D352="4th Floor", "0"&amp;LEFT($D352,1), $D352="5th Floor", "0"&amp;LEFT($D352,1), $D352="6th Floor", "0"&amp;LEFT($D352,1),$D352="7th Floor", "0"&amp;LEFT($D352,1),$D352="8th Floor", "0"&amp;LEFT($D352,1),$D352="9th Floor", "0"&amp;LEFT($D352,1),$D352="10th Floor", LEFT($D352,2),$D352="11th Floor", LEFT($D352,2),$D352="12th Floor", LEFT($D352,2),$D352="13th Floor", LEFT($D352,2), $D352="Lower Ground", LEFT($D352)&amp;IF(ISNUMBER(FIND(" ",$D352)),MID($D352,FIND(" ",$D352)+1,1),"")&amp;IF(ISNUMBER(FIND(" ",$D352,FIND(" ",$D352)+1)),MID($D352,FIND(" ",$D352,FIND(" ",$D352)+1)+1,1),""),$D352="Upper Ground", LEFT($D352)&amp;IF(ISNUMBER(FIND(" ",$D352)),MID($D352,FIND(" ",$D352)+1,1),"")&amp;IF(ISNUMBER(FIND(" ",$D352,FIND(" ",$D352)+1)),MID($D352,FIND(" ",$D352,FIND(" ",$D352)+1)+1,1),"")),".0",$E352), " ")</f>
        <v xml:space="preserve"> </v>
      </c>
      <c r="G352" s="144"/>
      <c r="H352" s="144"/>
      <c r="I352" s="144"/>
      <c r="J352" s="144"/>
      <c r="K352" s="144"/>
      <c r="L352" s="149" t="str" cm="1">
        <f t="array" ref="L352">_xlfn.IFNA(
_xlfn.IFS(
AND($F352=" ",$G352=" ",$H352=" "),"Please update all three: Surveyor Room Reference, Establishment Room Reference and Establishment Room Name",
AND(OR($I352="General",$I352="Open plan/ semi-open general",$I352="Fitted",$I352="Light practical (science)",$I352="Light practical (other)",$I352="Heavy practical (workshops)",$I352="Heavy practical (clean)",$I352="Large",$I352="Storage"),$J352=0,$K352=0),"Please update Net Area or Non-net Area",
AND($B352&lt;&gt;"OUT",$J352=0,$I352&lt;&gt;"Non-net",$M352="85% Circulation"),"Net area not recorded for spaces with 85% circulation unusable type",
AND(OR($I352="General",$I352="Open plan/ semi-open general",$I352="Fitted",$I352="Light practical (science)",$I352="Light practical (other)",$I352="Heavy practical (workshops)",$I352="Heavy practical (clean)",$I352="Large",$I352="Storage"),OR($J352=0,ISBLANK($J352))),"Net area not recorded in net spaces",
AND(OR($I352="Non-net",$I352="Outdoor space"),$J352&gt;0),"Net Area Recorded in Non-net space",
AND($I352="General",$J352&gt;90),"This general space is over 90m2, please ensure that this space is entered as separate spaces if it usually used as separate spaces",
AND($I352="Open plan/ semi-open general",$J352&lt;27),"Open plan general space under 27m2",
AND(OR($K352=0,ISBLANK($K352)), $I352="Non-net"),"Non-net area not recorded in non-net space"
),
" ")</f>
        <v xml:space="preserve"> </v>
      </c>
      <c r="M352" s="144"/>
      <c r="N352" s="144"/>
      <c r="O352" s="144"/>
      <c r="P352" s="144"/>
      <c r="Q352" s="144"/>
      <c r="R352" s="171"/>
      <c r="S352" s="147">
        <f>NCA_Calculations!$P$364</f>
        <v>0</v>
      </c>
      <c r="T352" s="147">
        <f>NCA_Calculations!$Q$364</f>
        <v>0</v>
      </c>
      <c r="U352" s="144"/>
      <c r="V352" s="144"/>
      <c r="W352" s="149" t="str" cm="1">
        <f t="array" ref="W352">_xlfn.IFNA(
_xlfn.IFS(
ISBLANK($U352),"Missing space use.",
AND('Establishment details'!$C$14="Secondary",$V352="Classbase"),"Invalid Status type",
AND(OR( $V352="Classbase", $V352="Teaching", $V352="Early years",$V352="SEND resourced"), NOT(ISBLANK($M352))),"Space with status type and unusable type.",
AND($V352= "Classbase",'Establishment details'!$C$22&gt;=10), "Classbase status is only valid in schools with a primary element.",
AND($I352= "Large",$N352 &gt; 3.5), "Large rooms with less than 3.5m height.",
AND(OR($V352="Light practical (science)",$V352="Light practical (science)",$V352="Heavy practical (workshops)", $V352="Heavy practical (clean)"), OR($O352=0,ISBLANK($O352))),"Missing sinks count for light and heavy practical spaces.",
AND($M352 = "Other",ISBLANK($R352)), "Invalid unusable type / missing note for other unusable type."
),
" ")</f>
        <v>Missing space use.</v>
      </c>
    </row>
    <row r="353" spans="2:23" ht="15.75" x14ac:dyDescent="0.25">
      <c r="B353" s="143"/>
      <c r="C353" s="144"/>
      <c r="D353" s="144"/>
      <c r="E353" s="144"/>
      <c r="F353" s="147" t="str" cm="1">
        <f t="array" ref="F353">_xlfn.IFNA(CONCATENATE(_xlfn.IFS($D353="Mezzanine",LEFT($D353,1), $D353="Ground Floor",LEFT($D353,1),$D353="Basment ",LEFT($D353,1), $D353="1st Floor", "0"&amp;LEFT($D353,1), $D353="2nd Floor", "0"&amp;LEFT($D353,1), $D353="3rd Floor", "0"&amp;LEFT($D353,1), $D353="4th Floor", "0"&amp;LEFT($D353,1), $D353="5th Floor", "0"&amp;LEFT($D353,1), $D353="6th Floor", "0"&amp;LEFT($D353,1),$D353="7th Floor", "0"&amp;LEFT($D353,1),$D353="8th Floor", "0"&amp;LEFT($D353,1),$D353="9th Floor", "0"&amp;LEFT($D353,1),$D353="10th Floor", LEFT($D353,2),$D353="11th Floor", LEFT($D353,2),$D353="12th Floor", LEFT($D353,2),$D353="13th Floor", LEFT($D353,2), $D353="Lower Ground", LEFT($D353)&amp;IF(ISNUMBER(FIND(" ",$D353)),MID($D353,FIND(" ",$D353)+1,1),"")&amp;IF(ISNUMBER(FIND(" ",$D353,FIND(" ",$D353)+1)),MID($D353,FIND(" ",$D353,FIND(" ",$D353)+1)+1,1),""),$D353="Upper Ground", LEFT($D353)&amp;IF(ISNUMBER(FIND(" ",$D353)),MID($D353,FIND(" ",$D353)+1,1),"")&amp;IF(ISNUMBER(FIND(" ",$D353,FIND(" ",$D353)+1)),MID($D353,FIND(" ",$D353,FIND(" ",$D353)+1)+1,1),"")),".0",$E353), " ")</f>
        <v xml:space="preserve"> </v>
      </c>
      <c r="G353" s="144"/>
      <c r="H353" s="144"/>
      <c r="I353" s="144"/>
      <c r="J353" s="144"/>
      <c r="K353" s="144"/>
      <c r="L353" s="149" t="str" cm="1">
        <f t="array" ref="L353">_xlfn.IFNA(
_xlfn.IFS(
AND($F353=" ",$G353=" ",$H353=" "),"Please update all three: Surveyor Room Reference, Establishment Room Reference and Establishment Room Name",
AND(OR($I353="General",$I353="Open plan/ semi-open general",$I353="Fitted",$I353="Light practical (science)",$I353="Light practical (other)",$I353="Heavy practical (workshops)",$I353="Heavy practical (clean)",$I353="Large",$I353="Storage"),$J353=0,$K353=0),"Please update Net Area or Non-net Area",
AND($B353&lt;&gt;"OUT",$J353=0,$I353&lt;&gt;"Non-net",$M353="85% Circulation"),"Net area not recorded for spaces with 85% circulation unusable type",
AND(OR($I353="General",$I353="Open plan/ semi-open general",$I353="Fitted",$I353="Light practical (science)",$I353="Light practical (other)",$I353="Heavy practical (workshops)",$I353="Heavy practical (clean)",$I353="Large",$I353="Storage"),OR($J353=0,ISBLANK($J353))),"Net area not recorded in net spaces",
AND(OR($I353="Non-net",$I353="Outdoor space"),$J353&gt;0),"Net Area Recorded in Non-net space",
AND($I353="General",$J353&gt;90),"This general space is over 90m2, please ensure that this space is entered as separate spaces if it usually used as separate spaces",
AND($I353="Open plan/ semi-open general",$J353&lt;27),"Open plan general space under 27m2",
AND(OR($K353=0,ISBLANK($K353)), $I353="Non-net"),"Non-net area not recorded in non-net space"
),
" ")</f>
        <v xml:space="preserve"> </v>
      </c>
      <c r="M353" s="144"/>
      <c r="N353" s="144"/>
      <c r="O353" s="144"/>
      <c r="P353" s="144"/>
      <c r="Q353" s="144"/>
      <c r="R353" s="171"/>
      <c r="S353" s="147">
        <f>NCA_Calculations!$P$365</f>
        <v>0</v>
      </c>
      <c r="T353" s="147">
        <f>NCA_Calculations!$Q$365</f>
        <v>0</v>
      </c>
      <c r="U353" s="144"/>
      <c r="V353" s="144"/>
      <c r="W353" s="149" t="str" cm="1">
        <f t="array" ref="W353">_xlfn.IFNA(
_xlfn.IFS(
ISBLANK($U353),"Missing space use.",
AND('Establishment details'!$C$14="Secondary",$V353="Classbase"),"Invalid Status type",
AND(OR( $V353="Classbase", $V353="Teaching", $V353="Early years",$V353="SEND resourced"), NOT(ISBLANK($M353))),"Space with status type and unusable type.",
AND($V353= "Classbase",'Establishment details'!$C$22&gt;=10), "Classbase status is only valid in schools with a primary element.",
AND($I353= "Large",$N353 &gt; 3.5), "Large rooms with less than 3.5m height.",
AND(OR($V353="Light practical (science)",$V353="Light practical (science)",$V353="Heavy practical (workshops)", $V353="Heavy practical (clean)"), OR($O353=0,ISBLANK($O353))),"Missing sinks count for light and heavy practical spaces.",
AND($M353 = "Other",ISBLANK($R353)), "Invalid unusable type / missing note for other unusable type."
),
" ")</f>
        <v>Missing space use.</v>
      </c>
    </row>
    <row r="354" spans="2:23" ht="15.75" x14ac:dyDescent="0.25">
      <c r="B354" s="143"/>
      <c r="C354" s="144"/>
      <c r="D354" s="144"/>
      <c r="E354" s="144"/>
      <c r="F354" s="147" t="str" cm="1">
        <f t="array" ref="F354">_xlfn.IFNA(CONCATENATE(_xlfn.IFS($D354="Mezzanine",LEFT($D354,1), $D354="Ground Floor",LEFT($D354,1),$D354="Basment ",LEFT($D354,1), $D354="1st Floor", "0"&amp;LEFT($D354,1), $D354="2nd Floor", "0"&amp;LEFT($D354,1), $D354="3rd Floor", "0"&amp;LEFT($D354,1), $D354="4th Floor", "0"&amp;LEFT($D354,1), $D354="5th Floor", "0"&amp;LEFT($D354,1), $D354="6th Floor", "0"&amp;LEFT($D354,1),$D354="7th Floor", "0"&amp;LEFT($D354,1),$D354="8th Floor", "0"&amp;LEFT($D354,1),$D354="9th Floor", "0"&amp;LEFT($D354,1),$D354="10th Floor", LEFT($D354,2),$D354="11th Floor", LEFT($D354,2),$D354="12th Floor", LEFT($D354,2),$D354="13th Floor", LEFT($D354,2), $D354="Lower Ground", LEFT($D354)&amp;IF(ISNUMBER(FIND(" ",$D354)),MID($D354,FIND(" ",$D354)+1,1),"")&amp;IF(ISNUMBER(FIND(" ",$D354,FIND(" ",$D354)+1)),MID($D354,FIND(" ",$D354,FIND(" ",$D354)+1)+1,1),""),$D354="Upper Ground", LEFT($D354)&amp;IF(ISNUMBER(FIND(" ",$D354)),MID($D354,FIND(" ",$D354)+1,1),"")&amp;IF(ISNUMBER(FIND(" ",$D354,FIND(" ",$D354)+1)),MID($D354,FIND(" ",$D354,FIND(" ",$D354)+1)+1,1),"")),".0",$E354), " ")</f>
        <v xml:space="preserve"> </v>
      </c>
      <c r="G354" s="144"/>
      <c r="H354" s="144"/>
      <c r="I354" s="144"/>
      <c r="J354" s="144"/>
      <c r="K354" s="144"/>
      <c r="L354" s="149" t="str" cm="1">
        <f t="array" ref="L354">_xlfn.IFNA(
_xlfn.IFS(
AND($F354=" ",$G354=" ",$H354=" "),"Please update all three: Surveyor Room Reference, Establishment Room Reference and Establishment Room Name",
AND(OR($I354="General",$I354="Open plan/ semi-open general",$I354="Fitted",$I354="Light practical (science)",$I354="Light practical (other)",$I354="Heavy practical (workshops)",$I354="Heavy practical (clean)",$I354="Large",$I354="Storage"),$J354=0,$K354=0),"Please update Net Area or Non-net Area",
AND($B354&lt;&gt;"OUT",$J354=0,$I354&lt;&gt;"Non-net",$M354="85% Circulation"),"Net area not recorded for spaces with 85% circulation unusable type",
AND(OR($I354="General",$I354="Open plan/ semi-open general",$I354="Fitted",$I354="Light practical (science)",$I354="Light practical (other)",$I354="Heavy practical (workshops)",$I354="Heavy practical (clean)",$I354="Large",$I354="Storage"),OR($J354=0,ISBLANK($J354))),"Net area not recorded in net spaces",
AND(OR($I354="Non-net",$I354="Outdoor space"),$J354&gt;0),"Net Area Recorded in Non-net space",
AND($I354="General",$J354&gt;90),"This general space is over 90m2, please ensure that this space is entered as separate spaces if it usually used as separate spaces",
AND($I354="Open plan/ semi-open general",$J354&lt;27),"Open plan general space under 27m2",
AND(OR($K354=0,ISBLANK($K354)), $I354="Non-net"),"Non-net area not recorded in non-net space"
),
" ")</f>
        <v xml:space="preserve"> </v>
      </c>
      <c r="M354" s="144"/>
      <c r="N354" s="144"/>
      <c r="O354" s="144"/>
      <c r="P354" s="144"/>
      <c r="Q354" s="144"/>
      <c r="R354" s="171"/>
      <c r="S354" s="147">
        <f>NCA_Calculations!$P$366</f>
        <v>0</v>
      </c>
      <c r="T354" s="147">
        <f>NCA_Calculations!$Q$366</f>
        <v>0</v>
      </c>
      <c r="U354" s="144"/>
      <c r="V354" s="144"/>
      <c r="W354" s="149" t="str" cm="1">
        <f t="array" ref="W354">_xlfn.IFNA(
_xlfn.IFS(
ISBLANK($U354),"Missing space use.",
AND('Establishment details'!$C$14="Secondary",$V354="Classbase"),"Invalid Status type",
AND(OR( $V354="Classbase", $V354="Teaching", $V354="Early years",$V354="SEND resourced"), NOT(ISBLANK($M354))),"Space with status type and unusable type.",
AND($V354= "Classbase",'Establishment details'!$C$22&gt;=10), "Classbase status is only valid in schools with a primary element.",
AND($I354= "Large",$N354 &gt; 3.5), "Large rooms with less than 3.5m height.",
AND(OR($V354="Light practical (science)",$V354="Light practical (science)",$V354="Heavy practical (workshops)", $V354="Heavy practical (clean)"), OR($O354=0,ISBLANK($O354))),"Missing sinks count for light and heavy practical spaces.",
AND($M354 = "Other",ISBLANK($R354)), "Invalid unusable type / missing note for other unusable type."
),
" ")</f>
        <v>Missing space use.</v>
      </c>
    </row>
    <row r="355" spans="2:23" ht="15.75" x14ac:dyDescent="0.25">
      <c r="B355" s="143"/>
      <c r="C355" s="144"/>
      <c r="D355" s="144"/>
      <c r="E355" s="144"/>
      <c r="F355" s="147" t="str" cm="1">
        <f t="array" ref="F355">_xlfn.IFNA(CONCATENATE(_xlfn.IFS($D355="Mezzanine",LEFT($D355,1), $D355="Ground Floor",LEFT($D355,1),$D355="Basment ",LEFT($D355,1), $D355="1st Floor", "0"&amp;LEFT($D355,1), $D355="2nd Floor", "0"&amp;LEFT($D355,1), $D355="3rd Floor", "0"&amp;LEFT($D355,1), $D355="4th Floor", "0"&amp;LEFT($D355,1), $D355="5th Floor", "0"&amp;LEFT($D355,1), $D355="6th Floor", "0"&amp;LEFT($D355,1),$D355="7th Floor", "0"&amp;LEFT($D355,1),$D355="8th Floor", "0"&amp;LEFT($D355,1),$D355="9th Floor", "0"&amp;LEFT($D355,1),$D355="10th Floor", LEFT($D355,2),$D355="11th Floor", LEFT($D355,2),$D355="12th Floor", LEFT($D355,2),$D355="13th Floor", LEFT($D355,2), $D355="Lower Ground", LEFT($D355)&amp;IF(ISNUMBER(FIND(" ",$D355)),MID($D355,FIND(" ",$D355)+1,1),"")&amp;IF(ISNUMBER(FIND(" ",$D355,FIND(" ",$D355)+1)),MID($D355,FIND(" ",$D355,FIND(" ",$D355)+1)+1,1),""),$D355="Upper Ground", LEFT($D355)&amp;IF(ISNUMBER(FIND(" ",$D355)),MID($D355,FIND(" ",$D355)+1,1),"")&amp;IF(ISNUMBER(FIND(" ",$D355,FIND(" ",$D355)+1)),MID($D355,FIND(" ",$D355,FIND(" ",$D355)+1)+1,1),"")),".0",$E355), " ")</f>
        <v xml:space="preserve"> </v>
      </c>
      <c r="G355" s="144"/>
      <c r="H355" s="144"/>
      <c r="I355" s="144"/>
      <c r="J355" s="144"/>
      <c r="K355" s="144"/>
      <c r="L355" s="149" t="str" cm="1">
        <f t="array" ref="L355">_xlfn.IFNA(
_xlfn.IFS(
AND($F355=" ",$G355=" ",$H355=" "),"Please update all three: Surveyor Room Reference, Establishment Room Reference and Establishment Room Name",
AND(OR($I355="General",$I355="Open plan/ semi-open general",$I355="Fitted",$I355="Light practical (science)",$I355="Light practical (other)",$I355="Heavy practical (workshops)",$I355="Heavy practical (clean)",$I355="Large",$I355="Storage"),$J355=0,$K355=0),"Please update Net Area or Non-net Area",
AND($B355&lt;&gt;"OUT",$J355=0,$I355&lt;&gt;"Non-net",$M355="85% Circulation"),"Net area not recorded for spaces with 85% circulation unusable type",
AND(OR($I355="General",$I355="Open plan/ semi-open general",$I355="Fitted",$I355="Light practical (science)",$I355="Light practical (other)",$I355="Heavy practical (workshops)",$I355="Heavy practical (clean)",$I355="Large",$I355="Storage"),OR($J355=0,ISBLANK($J355))),"Net area not recorded in net spaces",
AND(OR($I355="Non-net",$I355="Outdoor space"),$J355&gt;0),"Net Area Recorded in Non-net space",
AND($I355="General",$J355&gt;90),"This general space is over 90m2, please ensure that this space is entered as separate spaces if it usually used as separate spaces",
AND($I355="Open plan/ semi-open general",$J355&lt;27),"Open plan general space under 27m2",
AND(OR($K355=0,ISBLANK($K355)), $I355="Non-net"),"Non-net area not recorded in non-net space"
),
" ")</f>
        <v xml:space="preserve"> </v>
      </c>
      <c r="M355" s="144"/>
      <c r="N355" s="144"/>
      <c r="O355" s="144"/>
      <c r="P355" s="144"/>
      <c r="Q355" s="144"/>
      <c r="R355" s="171"/>
      <c r="S355" s="147">
        <f>NCA_Calculations!$P$367</f>
        <v>0</v>
      </c>
      <c r="T355" s="147">
        <f>NCA_Calculations!$Q$367</f>
        <v>0</v>
      </c>
      <c r="U355" s="144"/>
      <c r="V355" s="144"/>
      <c r="W355" s="149" t="str" cm="1">
        <f t="array" ref="W355">_xlfn.IFNA(
_xlfn.IFS(
ISBLANK($U355),"Missing space use.",
AND('Establishment details'!$C$14="Secondary",$V355="Classbase"),"Invalid Status type",
AND(OR( $V355="Classbase", $V355="Teaching", $V355="Early years",$V355="SEND resourced"), NOT(ISBLANK($M355))),"Space with status type and unusable type.",
AND($V355= "Classbase",'Establishment details'!$C$22&gt;=10), "Classbase status is only valid in schools with a primary element.",
AND($I355= "Large",$N355 &gt; 3.5), "Large rooms with less than 3.5m height.",
AND(OR($V355="Light practical (science)",$V355="Light practical (science)",$V355="Heavy practical (workshops)", $V355="Heavy practical (clean)"), OR($O355=0,ISBLANK($O355))),"Missing sinks count for light and heavy practical spaces.",
AND($M355 = "Other",ISBLANK($R355)), "Invalid unusable type / missing note for other unusable type."
),
" ")</f>
        <v>Missing space use.</v>
      </c>
    </row>
    <row r="356" spans="2:23" ht="15.75" x14ac:dyDescent="0.25">
      <c r="B356" s="143"/>
      <c r="C356" s="144"/>
      <c r="D356" s="144"/>
      <c r="E356" s="144"/>
      <c r="F356" s="147" t="str" cm="1">
        <f t="array" ref="F356">_xlfn.IFNA(CONCATENATE(_xlfn.IFS($D356="Mezzanine",LEFT($D356,1), $D356="Ground Floor",LEFT($D356,1),$D356="Basment ",LEFT($D356,1), $D356="1st Floor", "0"&amp;LEFT($D356,1), $D356="2nd Floor", "0"&amp;LEFT($D356,1), $D356="3rd Floor", "0"&amp;LEFT($D356,1), $D356="4th Floor", "0"&amp;LEFT($D356,1), $D356="5th Floor", "0"&amp;LEFT($D356,1), $D356="6th Floor", "0"&amp;LEFT($D356,1),$D356="7th Floor", "0"&amp;LEFT($D356,1),$D356="8th Floor", "0"&amp;LEFT($D356,1),$D356="9th Floor", "0"&amp;LEFT($D356,1),$D356="10th Floor", LEFT($D356,2),$D356="11th Floor", LEFT($D356,2),$D356="12th Floor", LEFT($D356,2),$D356="13th Floor", LEFT($D356,2), $D356="Lower Ground", LEFT($D356)&amp;IF(ISNUMBER(FIND(" ",$D356)),MID($D356,FIND(" ",$D356)+1,1),"")&amp;IF(ISNUMBER(FIND(" ",$D356,FIND(" ",$D356)+1)),MID($D356,FIND(" ",$D356,FIND(" ",$D356)+1)+1,1),""),$D356="Upper Ground", LEFT($D356)&amp;IF(ISNUMBER(FIND(" ",$D356)),MID($D356,FIND(" ",$D356)+1,1),"")&amp;IF(ISNUMBER(FIND(" ",$D356,FIND(" ",$D356)+1)),MID($D356,FIND(" ",$D356,FIND(" ",$D356)+1)+1,1),"")),".0",$E356), " ")</f>
        <v xml:space="preserve"> </v>
      </c>
      <c r="G356" s="144"/>
      <c r="H356" s="144"/>
      <c r="I356" s="144"/>
      <c r="J356" s="144"/>
      <c r="K356" s="144"/>
      <c r="L356" s="149" t="str" cm="1">
        <f t="array" ref="L356">_xlfn.IFNA(
_xlfn.IFS(
AND($F356=" ",$G356=" ",$H356=" "),"Please update all three: Surveyor Room Reference, Establishment Room Reference and Establishment Room Name",
AND(OR($I356="General",$I356="Open plan/ semi-open general",$I356="Fitted",$I356="Light practical (science)",$I356="Light practical (other)",$I356="Heavy practical (workshops)",$I356="Heavy practical (clean)",$I356="Large",$I356="Storage"),$J356=0,$K356=0),"Please update Net Area or Non-net Area",
AND($B356&lt;&gt;"OUT",$J356=0,$I356&lt;&gt;"Non-net",$M356="85% Circulation"),"Net area not recorded for spaces with 85% circulation unusable type",
AND(OR($I356="General",$I356="Open plan/ semi-open general",$I356="Fitted",$I356="Light practical (science)",$I356="Light practical (other)",$I356="Heavy practical (workshops)",$I356="Heavy practical (clean)",$I356="Large",$I356="Storage"),OR($J356=0,ISBLANK($J356))),"Net area not recorded in net spaces",
AND(OR($I356="Non-net",$I356="Outdoor space"),$J356&gt;0),"Net Area Recorded in Non-net space",
AND($I356="General",$J356&gt;90),"This general space is over 90m2, please ensure that this space is entered as separate spaces if it usually used as separate spaces",
AND($I356="Open plan/ semi-open general",$J356&lt;27),"Open plan general space under 27m2",
AND(OR($K356=0,ISBLANK($K356)), $I356="Non-net"),"Non-net area not recorded in non-net space"
),
" ")</f>
        <v xml:space="preserve"> </v>
      </c>
      <c r="M356" s="144"/>
      <c r="N356" s="144"/>
      <c r="O356" s="144"/>
      <c r="P356" s="144"/>
      <c r="Q356" s="144"/>
      <c r="R356" s="171"/>
      <c r="S356" s="147">
        <f>NCA_Calculations!$P$368</f>
        <v>0</v>
      </c>
      <c r="T356" s="147">
        <f>NCA_Calculations!$Q$368</f>
        <v>0</v>
      </c>
      <c r="U356" s="144"/>
      <c r="V356" s="144"/>
      <c r="W356" s="149" t="str" cm="1">
        <f t="array" ref="W356">_xlfn.IFNA(
_xlfn.IFS(
ISBLANK($U356),"Missing space use.",
AND('Establishment details'!$C$14="Secondary",$V356="Classbase"),"Invalid Status type",
AND(OR( $V356="Classbase", $V356="Teaching", $V356="Early years",$V356="SEND resourced"), NOT(ISBLANK($M356))),"Space with status type and unusable type.",
AND($V356= "Classbase",'Establishment details'!$C$22&gt;=10), "Classbase status is only valid in schools with a primary element.",
AND($I356= "Large",$N356 &gt; 3.5), "Large rooms with less than 3.5m height.",
AND(OR($V356="Light practical (science)",$V356="Light practical (science)",$V356="Heavy practical (workshops)", $V356="Heavy practical (clean)"), OR($O356=0,ISBLANK($O356))),"Missing sinks count for light and heavy practical spaces.",
AND($M356 = "Other",ISBLANK($R356)), "Invalid unusable type / missing note for other unusable type."
),
" ")</f>
        <v>Missing space use.</v>
      </c>
    </row>
    <row r="357" spans="2:23" ht="15.75" x14ac:dyDescent="0.25">
      <c r="B357" s="143"/>
      <c r="C357" s="144"/>
      <c r="D357" s="144"/>
      <c r="E357" s="144"/>
      <c r="F357" s="147" t="str" cm="1">
        <f t="array" ref="F357">_xlfn.IFNA(CONCATENATE(_xlfn.IFS($D357="Mezzanine",LEFT($D357,1), $D357="Ground Floor",LEFT($D357,1),$D357="Basment ",LEFT($D357,1), $D357="1st Floor", "0"&amp;LEFT($D357,1), $D357="2nd Floor", "0"&amp;LEFT($D357,1), $D357="3rd Floor", "0"&amp;LEFT($D357,1), $D357="4th Floor", "0"&amp;LEFT($D357,1), $D357="5th Floor", "0"&amp;LEFT($D357,1), $D357="6th Floor", "0"&amp;LEFT($D357,1),$D357="7th Floor", "0"&amp;LEFT($D357,1),$D357="8th Floor", "0"&amp;LEFT($D357,1),$D357="9th Floor", "0"&amp;LEFT($D357,1),$D357="10th Floor", LEFT($D357,2),$D357="11th Floor", LEFT($D357,2),$D357="12th Floor", LEFT($D357,2),$D357="13th Floor", LEFT($D357,2), $D357="Lower Ground", LEFT($D357)&amp;IF(ISNUMBER(FIND(" ",$D357)),MID($D357,FIND(" ",$D357)+1,1),"")&amp;IF(ISNUMBER(FIND(" ",$D357,FIND(" ",$D357)+1)),MID($D357,FIND(" ",$D357,FIND(" ",$D357)+1)+1,1),""),$D357="Upper Ground", LEFT($D357)&amp;IF(ISNUMBER(FIND(" ",$D357)),MID($D357,FIND(" ",$D357)+1,1),"")&amp;IF(ISNUMBER(FIND(" ",$D357,FIND(" ",$D357)+1)),MID($D357,FIND(" ",$D357,FIND(" ",$D357)+1)+1,1),"")),".0",$E357), " ")</f>
        <v xml:space="preserve"> </v>
      </c>
      <c r="G357" s="144"/>
      <c r="H357" s="144"/>
      <c r="I357" s="144"/>
      <c r="J357" s="144"/>
      <c r="K357" s="144"/>
      <c r="L357" s="149" t="str" cm="1">
        <f t="array" ref="L357">_xlfn.IFNA(
_xlfn.IFS(
AND($F357=" ",$G357=" ",$H357=" "),"Please update all three: Surveyor Room Reference, Establishment Room Reference and Establishment Room Name",
AND(OR($I357="General",$I357="Open plan/ semi-open general",$I357="Fitted",$I357="Light practical (science)",$I357="Light practical (other)",$I357="Heavy practical (workshops)",$I357="Heavy practical (clean)",$I357="Large",$I357="Storage"),$J357=0,$K357=0),"Please update Net Area or Non-net Area",
AND($B357&lt;&gt;"OUT",$J357=0,$I357&lt;&gt;"Non-net",$M357="85% Circulation"),"Net area not recorded for spaces with 85% circulation unusable type",
AND(OR($I357="General",$I357="Open plan/ semi-open general",$I357="Fitted",$I357="Light practical (science)",$I357="Light practical (other)",$I357="Heavy practical (workshops)",$I357="Heavy practical (clean)",$I357="Large",$I357="Storage"),OR($J357=0,ISBLANK($J357))),"Net area not recorded in net spaces",
AND(OR($I357="Non-net",$I357="Outdoor space"),$J357&gt;0),"Net Area Recorded in Non-net space",
AND($I357="General",$J357&gt;90),"This general space is over 90m2, please ensure that this space is entered as separate spaces if it usually used as separate spaces",
AND($I357="Open plan/ semi-open general",$J357&lt;27),"Open plan general space under 27m2",
AND(OR($K357=0,ISBLANK($K357)), $I357="Non-net"),"Non-net area not recorded in non-net space"
),
" ")</f>
        <v xml:space="preserve"> </v>
      </c>
      <c r="M357" s="144"/>
      <c r="N357" s="144"/>
      <c r="O357" s="144"/>
      <c r="P357" s="144"/>
      <c r="Q357" s="144"/>
      <c r="R357" s="171"/>
      <c r="S357" s="147">
        <f>NCA_Calculations!$P$369</f>
        <v>0</v>
      </c>
      <c r="T357" s="147">
        <f>NCA_Calculations!$Q$369</f>
        <v>0</v>
      </c>
      <c r="U357" s="144"/>
      <c r="V357" s="144"/>
      <c r="W357" s="149" t="str" cm="1">
        <f t="array" ref="W357">_xlfn.IFNA(
_xlfn.IFS(
ISBLANK($U357),"Missing space use.",
AND('Establishment details'!$C$14="Secondary",$V357="Classbase"),"Invalid Status type",
AND(OR( $V357="Classbase", $V357="Teaching", $V357="Early years",$V357="SEND resourced"), NOT(ISBLANK($M357))),"Space with status type and unusable type.",
AND($V357= "Classbase",'Establishment details'!$C$22&gt;=10), "Classbase status is only valid in schools with a primary element.",
AND($I357= "Large",$N357 &gt; 3.5), "Large rooms with less than 3.5m height.",
AND(OR($V357="Light practical (science)",$V357="Light practical (science)",$V357="Heavy practical (workshops)", $V357="Heavy practical (clean)"), OR($O357=0,ISBLANK($O357))),"Missing sinks count for light and heavy practical spaces.",
AND($M357 = "Other",ISBLANK($R357)), "Invalid unusable type / missing note for other unusable type."
),
" ")</f>
        <v>Missing space use.</v>
      </c>
    </row>
    <row r="358" spans="2:23" ht="15.75" x14ac:dyDescent="0.25">
      <c r="B358" s="143"/>
      <c r="C358" s="144"/>
      <c r="D358" s="144"/>
      <c r="E358" s="144"/>
      <c r="F358" s="147" t="str" cm="1">
        <f t="array" ref="F358">_xlfn.IFNA(CONCATENATE(_xlfn.IFS($D358="Mezzanine",LEFT($D358,1), $D358="Ground Floor",LEFT($D358,1),$D358="Basment ",LEFT($D358,1), $D358="1st Floor", "0"&amp;LEFT($D358,1), $D358="2nd Floor", "0"&amp;LEFT($D358,1), $D358="3rd Floor", "0"&amp;LEFT($D358,1), $D358="4th Floor", "0"&amp;LEFT($D358,1), $D358="5th Floor", "0"&amp;LEFT($D358,1), $D358="6th Floor", "0"&amp;LEFT($D358,1),$D358="7th Floor", "0"&amp;LEFT($D358,1),$D358="8th Floor", "0"&amp;LEFT($D358,1),$D358="9th Floor", "0"&amp;LEFT($D358,1),$D358="10th Floor", LEFT($D358,2),$D358="11th Floor", LEFT($D358,2),$D358="12th Floor", LEFT($D358,2),$D358="13th Floor", LEFT($D358,2), $D358="Lower Ground", LEFT($D358)&amp;IF(ISNUMBER(FIND(" ",$D358)),MID($D358,FIND(" ",$D358)+1,1),"")&amp;IF(ISNUMBER(FIND(" ",$D358,FIND(" ",$D358)+1)),MID($D358,FIND(" ",$D358,FIND(" ",$D358)+1)+1,1),""),$D358="Upper Ground", LEFT($D358)&amp;IF(ISNUMBER(FIND(" ",$D358)),MID($D358,FIND(" ",$D358)+1,1),"")&amp;IF(ISNUMBER(FIND(" ",$D358,FIND(" ",$D358)+1)),MID($D358,FIND(" ",$D358,FIND(" ",$D358)+1)+1,1),"")),".0",$E358), " ")</f>
        <v xml:space="preserve"> </v>
      </c>
      <c r="G358" s="144"/>
      <c r="H358" s="144"/>
      <c r="I358" s="144"/>
      <c r="J358" s="144"/>
      <c r="K358" s="144"/>
      <c r="L358" s="149" t="str" cm="1">
        <f t="array" ref="L358">_xlfn.IFNA(
_xlfn.IFS(
AND($F358=" ",$G358=" ",$H358=" "),"Please update all three: Surveyor Room Reference, Establishment Room Reference and Establishment Room Name",
AND(OR($I358="General",$I358="Open plan/ semi-open general",$I358="Fitted",$I358="Light practical (science)",$I358="Light practical (other)",$I358="Heavy practical (workshops)",$I358="Heavy practical (clean)",$I358="Large",$I358="Storage"),$J358=0,$K358=0),"Please update Net Area or Non-net Area",
AND($B358&lt;&gt;"OUT",$J358=0,$I358&lt;&gt;"Non-net",$M358="85% Circulation"),"Net area not recorded for spaces with 85% circulation unusable type",
AND(OR($I358="General",$I358="Open plan/ semi-open general",$I358="Fitted",$I358="Light practical (science)",$I358="Light practical (other)",$I358="Heavy practical (workshops)",$I358="Heavy practical (clean)",$I358="Large",$I358="Storage"),OR($J358=0,ISBLANK($J358))),"Net area not recorded in net spaces",
AND(OR($I358="Non-net",$I358="Outdoor space"),$J358&gt;0),"Net Area Recorded in Non-net space",
AND($I358="General",$J358&gt;90),"This general space is over 90m2, please ensure that this space is entered as separate spaces if it usually used as separate spaces",
AND($I358="Open plan/ semi-open general",$J358&lt;27),"Open plan general space under 27m2",
AND(OR($K358=0,ISBLANK($K358)), $I358="Non-net"),"Non-net area not recorded in non-net space"
),
" ")</f>
        <v xml:space="preserve"> </v>
      </c>
      <c r="M358" s="144"/>
      <c r="N358" s="144"/>
      <c r="O358" s="144"/>
      <c r="P358" s="144"/>
      <c r="Q358" s="144"/>
      <c r="R358" s="171"/>
      <c r="S358" s="147">
        <f>NCA_Calculations!$P$370</f>
        <v>0</v>
      </c>
      <c r="T358" s="147">
        <f>NCA_Calculations!$Q$370</f>
        <v>0</v>
      </c>
      <c r="U358" s="144"/>
      <c r="V358" s="144"/>
      <c r="W358" s="149" t="str" cm="1">
        <f t="array" ref="W358">_xlfn.IFNA(
_xlfn.IFS(
ISBLANK($U358),"Missing space use.",
AND('Establishment details'!$C$14="Secondary",$V358="Classbase"),"Invalid Status type",
AND(OR( $V358="Classbase", $V358="Teaching", $V358="Early years",$V358="SEND resourced"), NOT(ISBLANK($M358))),"Space with status type and unusable type.",
AND($V358= "Classbase",'Establishment details'!$C$22&gt;=10), "Classbase status is only valid in schools with a primary element.",
AND($I358= "Large",$N358 &gt; 3.5), "Large rooms with less than 3.5m height.",
AND(OR($V358="Light practical (science)",$V358="Light practical (science)",$V358="Heavy practical (workshops)", $V358="Heavy practical (clean)"), OR($O358=0,ISBLANK($O358))),"Missing sinks count for light and heavy practical spaces.",
AND($M358 = "Other",ISBLANK($R358)), "Invalid unusable type / missing note for other unusable type."
),
" ")</f>
        <v>Missing space use.</v>
      </c>
    </row>
    <row r="359" spans="2:23" ht="15.75" x14ac:dyDescent="0.25">
      <c r="B359" s="143"/>
      <c r="C359" s="144"/>
      <c r="D359" s="144"/>
      <c r="E359" s="144"/>
      <c r="F359" s="147" t="str" cm="1">
        <f t="array" ref="F359">_xlfn.IFNA(CONCATENATE(_xlfn.IFS($D359="Mezzanine",LEFT($D359,1), $D359="Ground Floor",LEFT($D359,1),$D359="Basment ",LEFT($D359,1), $D359="1st Floor", "0"&amp;LEFT($D359,1), $D359="2nd Floor", "0"&amp;LEFT($D359,1), $D359="3rd Floor", "0"&amp;LEFT($D359,1), $D359="4th Floor", "0"&amp;LEFT($D359,1), $D359="5th Floor", "0"&amp;LEFT($D359,1), $D359="6th Floor", "0"&amp;LEFT($D359,1),$D359="7th Floor", "0"&amp;LEFT($D359,1),$D359="8th Floor", "0"&amp;LEFT($D359,1),$D359="9th Floor", "0"&amp;LEFT($D359,1),$D359="10th Floor", LEFT($D359,2),$D359="11th Floor", LEFT($D359,2),$D359="12th Floor", LEFT($D359,2),$D359="13th Floor", LEFT($D359,2), $D359="Lower Ground", LEFT($D359)&amp;IF(ISNUMBER(FIND(" ",$D359)),MID($D359,FIND(" ",$D359)+1,1),"")&amp;IF(ISNUMBER(FIND(" ",$D359,FIND(" ",$D359)+1)),MID($D359,FIND(" ",$D359,FIND(" ",$D359)+1)+1,1),""),$D359="Upper Ground", LEFT($D359)&amp;IF(ISNUMBER(FIND(" ",$D359)),MID($D359,FIND(" ",$D359)+1,1),"")&amp;IF(ISNUMBER(FIND(" ",$D359,FIND(" ",$D359)+1)),MID($D359,FIND(" ",$D359,FIND(" ",$D359)+1)+1,1),"")),".0",$E359), " ")</f>
        <v xml:space="preserve"> </v>
      </c>
      <c r="G359" s="144"/>
      <c r="H359" s="144"/>
      <c r="I359" s="144"/>
      <c r="J359" s="144"/>
      <c r="K359" s="144"/>
      <c r="L359" s="149" t="str" cm="1">
        <f t="array" ref="L359">_xlfn.IFNA(
_xlfn.IFS(
AND($F359=" ",$G359=" ",$H359=" "),"Please update all three: Surveyor Room Reference, Establishment Room Reference and Establishment Room Name",
AND(OR($I359="General",$I359="Open plan/ semi-open general",$I359="Fitted",$I359="Light practical (science)",$I359="Light practical (other)",$I359="Heavy practical (workshops)",$I359="Heavy practical (clean)",$I359="Large",$I359="Storage"),$J359=0,$K359=0),"Please update Net Area or Non-net Area",
AND($B359&lt;&gt;"OUT",$J359=0,$I359&lt;&gt;"Non-net",$M359="85% Circulation"),"Net area not recorded for spaces with 85% circulation unusable type",
AND(OR($I359="General",$I359="Open plan/ semi-open general",$I359="Fitted",$I359="Light practical (science)",$I359="Light practical (other)",$I359="Heavy practical (workshops)",$I359="Heavy practical (clean)",$I359="Large",$I359="Storage"),OR($J359=0,ISBLANK($J359))),"Net area not recorded in net spaces",
AND(OR($I359="Non-net",$I359="Outdoor space"),$J359&gt;0),"Net Area Recorded in Non-net space",
AND($I359="General",$J359&gt;90),"This general space is over 90m2, please ensure that this space is entered as separate spaces if it usually used as separate spaces",
AND($I359="Open plan/ semi-open general",$J359&lt;27),"Open plan general space under 27m2",
AND(OR($K359=0,ISBLANK($K359)), $I359="Non-net"),"Non-net area not recorded in non-net space"
),
" ")</f>
        <v xml:space="preserve"> </v>
      </c>
      <c r="M359" s="144"/>
      <c r="N359" s="144"/>
      <c r="O359" s="144"/>
      <c r="P359" s="144"/>
      <c r="Q359" s="144"/>
      <c r="R359" s="171"/>
      <c r="S359" s="147">
        <f>NCA_Calculations!$P$371</f>
        <v>0</v>
      </c>
      <c r="T359" s="147">
        <f>NCA_Calculations!$Q$371</f>
        <v>0</v>
      </c>
      <c r="U359" s="144"/>
      <c r="V359" s="144"/>
      <c r="W359" s="149" t="str" cm="1">
        <f t="array" ref="W359">_xlfn.IFNA(
_xlfn.IFS(
ISBLANK($U359),"Missing space use.",
AND('Establishment details'!$C$14="Secondary",$V359="Classbase"),"Invalid Status type",
AND(OR( $V359="Classbase", $V359="Teaching", $V359="Early years",$V359="SEND resourced"), NOT(ISBLANK($M359))),"Space with status type and unusable type.",
AND($V359= "Classbase",'Establishment details'!$C$22&gt;=10), "Classbase status is only valid in schools with a primary element.",
AND($I359= "Large",$N359 &gt; 3.5), "Large rooms with less than 3.5m height.",
AND(OR($V359="Light practical (science)",$V359="Light practical (science)",$V359="Heavy practical (workshops)", $V359="Heavy practical (clean)"), OR($O359=0,ISBLANK($O359))),"Missing sinks count for light and heavy practical spaces.",
AND($M359 = "Other",ISBLANK($R359)), "Invalid unusable type / missing note for other unusable type."
),
" ")</f>
        <v>Missing space use.</v>
      </c>
    </row>
    <row r="360" spans="2:23" ht="15.75" x14ac:dyDescent="0.25">
      <c r="B360" s="143"/>
      <c r="C360" s="144"/>
      <c r="D360" s="144"/>
      <c r="E360" s="144"/>
      <c r="F360" s="147" t="str" cm="1">
        <f t="array" ref="F360">_xlfn.IFNA(CONCATENATE(_xlfn.IFS($D360="Mezzanine",LEFT($D360,1), $D360="Ground Floor",LEFT($D360,1),$D360="Basment ",LEFT($D360,1), $D360="1st Floor", "0"&amp;LEFT($D360,1), $D360="2nd Floor", "0"&amp;LEFT($D360,1), $D360="3rd Floor", "0"&amp;LEFT($D360,1), $D360="4th Floor", "0"&amp;LEFT($D360,1), $D360="5th Floor", "0"&amp;LEFT($D360,1), $D360="6th Floor", "0"&amp;LEFT($D360,1),$D360="7th Floor", "0"&amp;LEFT($D360,1),$D360="8th Floor", "0"&amp;LEFT($D360,1),$D360="9th Floor", "0"&amp;LEFT($D360,1),$D360="10th Floor", LEFT($D360,2),$D360="11th Floor", LEFT($D360,2),$D360="12th Floor", LEFT($D360,2),$D360="13th Floor", LEFT($D360,2), $D360="Lower Ground", LEFT($D360)&amp;IF(ISNUMBER(FIND(" ",$D360)),MID($D360,FIND(" ",$D360)+1,1),"")&amp;IF(ISNUMBER(FIND(" ",$D360,FIND(" ",$D360)+1)),MID($D360,FIND(" ",$D360,FIND(" ",$D360)+1)+1,1),""),$D360="Upper Ground", LEFT($D360)&amp;IF(ISNUMBER(FIND(" ",$D360)),MID($D360,FIND(" ",$D360)+1,1),"")&amp;IF(ISNUMBER(FIND(" ",$D360,FIND(" ",$D360)+1)),MID($D360,FIND(" ",$D360,FIND(" ",$D360)+1)+1,1),"")),".0",$E360), " ")</f>
        <v xml:space="preserve"> </v>
      </c>
      <c r="G360" s="144"/>
      <c r="H360" s="144"/>
      <c r="I360" s="144"/>
      <c r="J360" s="144"/>
      <c r="K360" s="144"/>
      <c r="L360" s="149" t="str" cm="1">
        <f t="array" ref="L360">_xlfn.IFNA(
_xlfn.IFS(
AND($F360=" ",$G360=" ",$H360=" "),"Please update all three: Surveyor Room Reference, Establishment Room Reference and Establishment Room Name",
AND(OR($I360="General",$I360="Open plan/ semi-open general",$I360="Fitted",$I360="Light practical (science)",$I360="Light practical (other)",$I360="Heavy practical (workshops)",$I360="Heavy practical (clean)",$I360="Large",$I360="Storage"),$J360=0,$K360=0),"Please update Net Area or Non-net Area",
AND($B360&lt;&gt;"OUT",$J360=0,$I360&lt;&gt;"Non-net",$M360="85% Circulation"),"Net area not recorded for spaces with 85% circulation unusable type",
AND(OR($I360="General",$I360="Open plan/ semi-open general",$I360="Fitted",$I360="Light practical (science)",$I360="Light practical (other)",$I360="Heavy practical (workshops)",$I360="Heavy practical (clean)",$I360="Large",$I360="Storage"),OR($J360=0,ISBLANK($J360))),"Net area not recorded in net spaces",
AND(OR($I360="Non-net",$I360="Outdoor space"),$J360&gt;0),"Net Area Recorded in Non-net space",
AND($I360="General",$J360&gt;90),"This general space is over 90m2, please ensure that this space is entered as separate spaces if it usually used as separate spaces",
AND($I360="Open plan/ semi-open general",$J360&lt;27),"Open plan general space under 27m2",
AND(OR($K360=0,ISBLANK($K360)), $I360="Non-net"),"Non-net area not recorded in non-net space"
),
" ")</f>
        <v xml:space="preserve"> </v>
      </c>
      <c r="M360" s="144"/>
      <c r="N360" s="144"/>
      <c r="O360" s="144"/>
      <c r="P360" s="144"/>
      <c r="Q360" s="144"/>
      <c r="R360" s="171"/>
      <c r="S360" s="147">
        <f>NCA_Calculations!$P$372</f>
        <v>0</v>
      </c>
      <c r="T360" s="147">
        <f>NCA_Calculations!$Q$372</f>
        <v>0</v>
      </c>
      <c r="U360" s="144"/>
      <c r="V360" s="144"/>
      <c r="W360" s="149" t="str" cm="1">
        <f t="array" ref="W360">_xlfn.IFNA(
_xlfn.IFS(
ISBLANK($U360),"Missing space use.",
AND('Establishment details'!$C$14="Secondary",$V360="Classbase"),"Invalid Status type",
AND(OR( $V360="Classbase", $V360="Teaching", $V360="Early years",$V360="SEND resourced"), NOT(ISBLANK($M360))),"Space with status type and unusable type.",
AND($V360= "Classbase",'Establishment details'!$C$22&gt;=10), "Classbase status is only valid in schools with a primary element.",
AND($I360= "Large",$N360 &gt; 3.5), "Large rooms with less than 3.5m height.",
AND(OR($V360="Light practical (science)",$V360="Light practical (science)",$V360="Heavy practical (workshops)", $V360="Heavy practical (clean)"), OR($O360=0,ISBLANK($O360))),"Missing sinks count for light and heavy practical spaces.",
AND($M360 = "Other",ISBLANK($R360)), "Invalid unusable type / missing note for other unusable type."
),
" ")</f>
        <v>Missing space use.</v>
      </c>
    </row>
    <row r="361" spans="2:23" ht="15.75" x14ac:dyDescent="0.25">
      <c r="B361" s="143"/>
      <c r="C361" s="144"/>
      <c r="D361" s="144"/>
      <c r="E361" s="144"/>
      <c r="F361" s="147" t="str" cm="1">
        <f t="array" ref="F361">_xlfn.IFNA(CONCATENATE(_xlfn.IFS($D361="Mezzanine",LEFT($D361,1), $D361="Ground Floor",LEFT($D361,1),$D361="Basment ",LEFT($D361,1), $D361="1st Floor", "0"&amp;LEFT($D361,1), $D361="2nd Floor", "0"&amp;LEFT($D361,1), $D361="3rd Floor", "0"&amp;LEFT($D361,1), $D361="4th Floor", "0"&amp;LEFT($D361,1), $D361="5th Floor", "0"&amp;LEFT($D361,1), $D361="6th Floor", "0"&amp;LEFT($D361,1),$D361="7th Floor", "0"&amp;LEFT($D361,1),$D361="8th Floor", "0"&amp;LEFT($D361,1),$D361="9th Floor", "0"&amp;LEFT($D361,1),$D361="10th Floor", LEFT($D361,2),$D361="11th Floor", LEFT($D361,2),$D361="12th Floor", LEFT($D361,2),$D361="13th Floor", LEFT($D361,2), $D361="Lower Ground", LEFT($D361)&amp;IF(ISNUMBER(FIND(" ",$D361)),MID($D361,FIND(" ",$D361)+1,1),"")&amp;IF(ISNUMBER(FIND(" ",$D361,FIND(" ",$D361)+1)),MID($D361,FIND(" ",$D361,FIND(" ",$D361)+1)+1,1),""),$D361="Upper Ground", LEFT($D361)&amp;IF(ISNUMBER(FIND(" ",$D361)),MID($D361,FIND(" ",$D361)+1,1),"")&amp;IF(ISNUMBER(FIND(" ",$D361,FIND(" ",$D361)+1)),MID($D361,FIND(" ",$D361,FIND(" ",$D361)+1)+1,1),"")),".0",$E361), " ")</f>
        <v xml:space="preserve"> </v>
      </c>
      <c r="G361" s="144"/>
      <c r="H361" s="144"/>
      <c r="I361" s="144"/>
      <c r="J361" s="144"/>
      <c r="K361" s="144"/>
      <c r="L361" s="149" t="str" cm="1">
        <f t="array" ref="L361">_xlfn.IFNA(
_xlfn.IFS(
AND($F361=" ",$G361=" ",$H361=" "),"Please update all three: Surveyor Room Reference, Establishment Room Reference and Establishment Room Name",
AND(OR($I361="General",$I361="Open plan/ semi-open general",$I361="Fitted",$I361="Light practical (science)",$I361="Light practical (other)",$I361="Heavy practical (workshops)",$I361="Heavy practical (clean)",$I361="Large",$I361="Storage"),$J361=0,$K361=0),"Please update Net Area or Non-net Area",
AND($B361&lt;&gt;"OUT",$J361=0,$I361&lt;&gt;"Non-net",$M361="85% Circulation"),"Net area not recorded for spaces with 85% circulation unusable type",
AND(OR($I361="General",$I361="Open plan/ semi-open general",$I361="Fitted",$I361="Light practical (science)",$I361="Light practical (other)",$I361="Heavy practical (workshops)",$I361="Heavy practical (clean)",$I361="Large",$I361="Storage"),OR($J361=0,ISBLANK($J361))),"Net area not recorded in net spaces",
AND(OR($I361="Non-net",$I361="Outdoor space"),$J361&gt;0),"Net Area Recorded in Non-net space",
AND($I361="General",$J361&gt;90),"This general space is over 90m2, please ensure that this space is entered as separate spaces if it usually used as separate spaces",
AND($I361="Open plan/ semi-open general",$J361&lt;27),"Open plan general space under 27m2",
AND(OR($K361=0,ISBLANK($K361)), $I361="Non-net"),"Non-net area not recorded in non-net space"
),
" ")</f>
        <v xml:space="preserve"> </v>
      </c>
      <c r="M361" s="144"/>
      <c r="N361" s="144"/>
      <c r="O361" s="144"/>
      <c r="P361" s="144"/>
      <c r="Q361" s="144"/>
      <c r="R361" s="171"/>
      <c r="S361" s="147">
        <f>NCA_Calculations!$P$373</f>
        <v>0</v>
      </c>
      <c r="T361" s="147">
        <f>NCA_Calculations!$Q$373</f>
        <v>0</v>
      </c>
      <c r="U361" s="144"/>
      <c r="V361" s="144"/>
      <c r="W361" s="149" t="str" cm="1">
        <f t="array" ref="W361">_xlfn.IFNA(
_xlfn.IFS(
ISBLANK($U361),"Missing space use.",
AND('Establishment details'!$C$14="Secondary",$V361="Classbase"),"Invalid Status type",
AND(OR( $V361="Classbase", $V361="Teaching", $V361="Early years",$V361="SEND resourced"), NOT(ISBLANK($M361))),"Space with status type and unusable type.",
AND($V361= "Classbase",'Establishment details'!$C$22&gt;=10), "Classbase status is only valid in schools with a primary element.",
AND($I361= "Large",$N361 &gt; 3.5), "Large rooms with less than 3.5m height.",
AND(OR($V361="Light practical (science)",$V361="Light practical (science)",$V361="Heavy practical (workshops)", $V361="Heavy practical (clean)"), OR($O361=0,ISBLANK($O361))),"Missing sinks count for light and heavy practical spaces.",
AND($M361 = "Other",ISBLANK($R361)), "Invalid unusable type / missing note for other unusable type."
),
" ")</f>
        <v>Missing space use.</v>
      </c>
    </row>
    <row r="362" spans="2:23" ht="15.75" x14ac:dyDescent="0.25">
      <c r="B362" s="143"/>
      <c r="C362" s="144"/>
      <c r="D362" s="144"/>
      <c r="E362" s="144"/>
      <c r="F362" s="147" t="str" cm="1">
        <f t="array" ref="F362">_xlfn.IFNA(CONCATENATE(_xlfn.IFS($D362="Mezzanine",LEFT($D362,1), $D362="Ground Floor",LEFT($D362,1),$D362="Basment ",LEFT($D362,1), $D362="1st Floor", "0"&amp;LEFT($D362,1), $D362="2nd Floor", "0"&amp;LEFT($D362,1), $D362="3rd Floor", "0"&amp;LEFT($D362,1), $D362="4th Floor", "0"&amp;LEFT($D362,1), $D362="5th Floor", "0"&amp;LEFT($D362,1), $D362="6th Floor", "0"&amp;LEFT($D362,1),$D362="7th Floor", "0"&amp;LEFT($D362,1),$D362="8th Floor", "0"&amp;LEFT($D362,1),$D362="9th Floor", "0"&amp;LEFT($D362,1),$D362="10th Floor", LEFT($D362,2),$D362="11th Floor", LEFT($D362,2),$D362="12th Floor", LEFT($D362,2),$D362="13th Floor", LEFT($D362,2), $D362="Lower Ground", LEFT($D362)&amp;IF(ISNUMBER(FIND(" ",$D362)),MID($D362,FIND(" ",$D362)+1,1),"")&amp;IF(ISNUMBER(FIND(" ",$D362,FIND(" ",$D362)+1)),MID($D362,FIND(" ",$D362,FIND(" ",$D362)+1)+1,1),""),$D362="Upper Ground", LEFT($D362)&amp;IF(ISNUMBER(FIND(" ",$D362)),MID($D362,FIND(" ",$D362)+1,1),"")&amp;IF(ISNUMBER(FIND(" ",$D362,FIND(" ",$D362)+1)),MID($D362,FIND(" ",$D362,FIND(" ",$D362)+1)+1,1),"")),".0",$E362), " ")</f>
        <v xml:space="preserve"> </v>
      </c>
      <c r="G362" s="144"/>
      <c r="H362" s="144"/>
      <c r="I362" s="144"/>
      <c r="J362" s="144"/>
      <c r="K362" s="144"/>
      <c r="L362" s="149" t="str" cm="1">
        <f t="array" ref="L362">_xlfn.IFNA(
_xlfn.IFS(
AND($F362=" ",$G362=" ",$H362=" "),"Please update all three: Surveyor Room Reference, Establishment Room Reference and Establishment Room Name",
AND(OR($I362="General",$I362="Open plan/ semi-open general",$I362="Fitted",$I362="Light practical (science)",$I362="Light practical (other)",$I362="Heavy practical (workshops)",$I362="Heavy practical (clean)",$I362="Large",$I362="Storage"),$J362=0,$K362=0),"Please update Net Area or Non-net Area",
AND($B362&lt;&gt;"OUT",$J362=0,$I362&lt;&gt;"Non-net",$M362="85% Circulation"),"Net area not recorded for spaces with 85% circulation unusable type",
AND(OR($I362="General",$I362="Open plan/ semi-open general",$I362="Fitted",$I362="Light practical (science)",$I362="Light practical (other)",$I362="Heavy practical (workshops)",$I362="Heavy practical (clean)",$I362="Large",$I362="Storage"),OR($J362=0,ISBLANK($J362))),"Net area not recorded in net spaces",
AND(OR($I362="Non-net",$I362="Outdoor space"),$J362&gt;0),"Net Area Recorded in Non-net space",
AND($I362="General",$J362&gt;90),"This general space is over 90m2, please ensure that this space is entered as separate spaces if it usually used as separate spaces",
AND($I362="Open plan/ semi-open general",$J362&lt;27),"Open plan general space under 27m2",
AND(OR($K362=0,ISBLANK($K362)), $I362="Non-net"),"Non-net area not recorded in non-net space"
),
" ")</f>
        <v xml:space="preserve"> </v>
      </c>
      <c r="M362" s="144"/>
      <c r="N362" s="144"/>
      <c r="O362" s="144"/>
      <c r="P362" s="144"/>
      <c r="Q362" s="144"/>
      <c r="R362" s="171"/>
      <c r="S362" s="147">
        <f>NCA_Calculations!$P$374</f>
        <v>0</v>
      </c>
      <c r="T362" s="147">
        <f>NCA_Calculations!$Q$374</f>
        <v>0</v>
      </c>
      <c r="U362" s="144"/>
      <c r="V362" s="144"/>
      <c r="W362" s="149" t="str" cm="1">
        <f t="array" ref="W362">_xlfn.IFNA(
_xlfn.IFS(
ISBLANK($U362),"Missing space use.",
AND('Establishment details'!$C$14="Secondary",$V362="Classbase"),"Invalid Status type",
AND(OR( $V362="Classbase", $V362="Teaching", $V362="Early years",$V362="SEND resourced"), NOT(ISBLANK($M362))),"Space with status type and unusable type.",
AND($V362= "Classbase",'Establishment details'!$C$22&gt;=10), "Classbase status is only valid in schools with a primary element.",
AND($I362= "Large",$N362 &gt; 3.5), "Large rooms with less than 3.5m height.",
AND(OR($V362="Light practical (science)",$V362="Light practical (science)",$V362="Heavy practical (workshops)", $V362="Heavy practical (clean)"), OR($O362=0,ISBLANK($O362))),"Missing sinks count for light and heavy practical spaces.",
AND($M362 = "Other",ISBLANK($R362)), "Invalid unusable type / missing note for other unusable type."
),
" ")</f>
        <v>Missing space use.</v>
      </c>
    </row>
    <row r="363" spans="2:23" ht="15.75" x14ac:dyDescent="0.25">
      <c r="B363" s="143"/>
      <c r="C363" s="144"/>
      <c r="D363" s="144"/>
      <c r="E363" s="144"/>
      <c r="F363" s="147" t="str" cm="1">
        <f t="array" ref="F363">_xlfn.IFNA(CONCATENATE(_xlfn.IFS($D363="Mezzanine",LEFT($D363,1), $D363="Ground Floor",LEFT($D363,1),$D363="Basment ",LEFT($D363,1), $D363="1st Floor", "0"&amp;LEFT($D363,1), $D363="2nd Floor", "0"&amp;LEFT($D363,1), $D363="3rd Floor", "0"&amp;LEFT($D363,1), $D363="4th Floor", "0"&amp;LEFT($D363,1), $D363="5th Floor", "0"&amp;LEFT($D363,1), $D363="6th Floor", "0"&amp;LEFT($D363,1),$D363="7th Floor", "0"&amp;LEFT($D363,1),$D363="8th Floor", "0"&amp;LEFT($D363,1),$D363="9th Floor", "0"&amp;LEFT($D363,1),$D363="10th Floor", LEFT($D363,2),$D363="11th Floor", LEFT($D363,2),$D363="12th Floor", LEFT($D363,2),$D363="13th Floor", LEFT($D363,2), $D363="Lower Ground", LEFT($D363)&amp;IF(ISNUMBER(FIND(" ",$D363)),MID($D363,FIND(" ",$D363)+1,1),"")&amp;IF(ISNUMBER(FIND(" ",$D363,FIND(" ",$D363)+1)),MID($D363,FIND(" ",$D363,FIND(" ",$D363)+1)+1,1),""),$D363="Upper Ground", LEFT($D363)&amp;IF(ISNUMBER(FIND(" ",$D363)),MID($D363,FIND(" ",$D363)+1,1),"")&amp;IF(ISNUMBER(FIND(" ",$D363,FIND(" ",$D363)+1)),MID($D363,FIND(" ",$D363,FIND(" ",$D363)+1)+1,1),"")),".0",$E363), " ")</f>
        <v xml:space="preserve"> </v>
      </c>
      <c r="G363" s="144"/>
      <c r="H363" s="144"/>
      <c r="I363" s="144"/>
      <c r="J363" s="144"/>
      <c r="K363" s="144"/>
      <c r="L363" s="149" t="str" cm="1">
        <f t="array" ref="L363">_xlfn.IFNA(
_xlfn.IFS(
AND($F363=" ",$G363=" ",$H363=" "),"Please update all three: Surveyor Room Reference, Establishment Room Reference and Establishment Room Name",
AND(OR($I363="General",$I363="Open plan/ semi-open general",$I363="Fitted",$I363="Light practical (science)",$I363="Light practical (other)",$I363="Heavy practical (workshops)",$I363="Heavy practical (clean)",$I363="Large",$I363="Storage"),$J363=0,$K363=0),"Please update Net Area or Non-net Area",
AND($B363&lt;&gt;"OUT",$J363=0,$I363&lt;&gt;"Non-net",$M363="85% Circulation"),"Net area not recorded for spaces with 85% circulation unusable type",
AND(OR($I363="General",$I363="Open plan/ semi-open general",$I363="Fitted",$I363="Light practical (science)",$I363="Light practical (other)",$I363="Heavy practical (workshops)",$I363="Heavy practical (clean)",$I363="Large",$I363="Storage"),OR($J363=0,ISBLANK($J363))),"Net area not recorded in net spaces",
AND(OR($I363="Non-net",$I363="Outdoor space"),$J363&gt;0),"Net Area Recorded in Non-net space",
AND($I363="General",$J363&gt;90),"This general space is over 90m2, please ensure that this space is entered as separate spaces if it usually used as separate spaces",
AND($I363="Open plan/ semi-open general",$J363&lt;27),"Open plan general space under 27m2",
AND(OR($K363=0,ISBLANK($K363)), $I363="Non-net"),"Non-net area not recorded in non-net space"
),
" ")</f>
        <v xml:space="preserve"> </v>
      </c>
      <c r="M363" s="144"/>
      <c r="N363" s="144"/>
      <c r="O363" s="144"/>
      <c r="P363" s="144"/>
      <c r="Q363" s="144"/>
      <c r="R363" s="171"/>
      <c r="S363" s="147">
        <f>NCA_Calculations!$P$375</f>
        <v>0</v>
      </c>
      <c r="T363" s="147">
        <f>NCA_Calculations!$Q$375</f>
        <v>0</v>
      </c>
      <c r="U363" s="144"/>
      <c r="V363" s="144"/>
      <c r="W363" s="149" t="str" cm="1">
        <f t="array" ref="W363">_xlfn.IFNA(
_xlfn.IFS(
ISBLANK($U363),"Missing space use.",
AND('Establishment details'!$C$14="Secondary",$V363="Classbase"),"Invalid Status type",
AND(OR( $V363="Classbase", $V363="Teaching", $V363="Early years",$V363="SEND resourced"), NOT(ISBLANK($M363))),"Space with status type and unusable type.",
AND($V363= "Classbase",'Establishment details'!$C$22&gt;=10), "Classbase status is only valid in schools with a primary element.",
AND($I363= "Large",$N363 &gt; 3.5), "Large rooms with less than 3.5m height.",
AND(OR($V363="Light practical (science)",$V363="Light practical (science)",$V363="Heavy practical (workshops)", $V363="Heavy practical (clean)"), OR($O363=0,ISBLANK($O363))),"Missing sinks count for light and heavy practical spaces.",
AND($M363 = "Other",ISBLANK($R363)), "Invalid unusable type / missing note for other unusable type."
),
" ")</f>
        <v>Missing space use.</v>
      </c>
    </row>
    <row r="364" spans="2:23" ht="15.75" x14ac:dyDescent="0.25">
      <c r="B364" s="143"/>
      <c r="C364" s="144"/>
      <c r="D364" s="144"/>
      <c r="E364" s="144"/>
      <c r="F364" s="147" t="str" cm="1">
        <f t="array" ref="F364">_xlfn.IFNA(CONCATENATE(_xlfn.IFS($D364="Mezzanine",LEFT($D364,1), $D364="Ground Floor",LEFT($D364,1),$D364="Basment ",LEFT($D364,1), $D364="1st Floor", "0"&amp;LEFT($D364,1), $D364="2nd Floor", "0"&amp;LEFT($D364,1), $D364="3rd Floor", "0"&amp;LEFT($D364,1), $D364="4th Floor", "0"&amp;LEFT($D364,1), $D364="5th Floor", "0"&amp;LEFT($D364,1), $D364="6th Floor", "0"&amp;LEFT($D364,1),$D364="7th Floor", "0"&amp;LEFT($D364,1),$D364="8th Floor", "0"&amp;LEFT($D364,1),$D364="9th Floor", "0"&amp;LEFT($D364,1),$D364="10th Floor", LEFT($D364,2),$D364="11th Floor", LEFT($D364,2),$D364="12th Floor", LEFT($D364,2),$D364="13th Floor", LEFT($D364,2), $D364="Lower Ground", LEFT($D364)&amp;IF(ISNUMBER(FIND(" ",$D364)),MID($D364,FIND(" ",$D364)+1,1),"")&amp;IF(ISNUMBER(FIND(" ",$D364,FIND(" ",$D364)+1)),MID($D364,FIND(" ",$D364,FIND(" ",$D364)+1)+1,1),""),$D364="Upper Ground", LEFT($D364)&amp;IF(ISNUMBER(FIND(" ",$D364)),MID($D364,FIND(" ",$D364)+1,1),"")&amp;IF(ISNUMBER(FIND(" ",$D364,FIND(" ",$D364)+1)),MID($D364,FIND(" ",$D364,FIND(" ",$D364)+1)+1,1),"")),".0",$E364), " ")</f>
        <v xml:space="preserve"> </v>
      </c>
      <c r="G364" s="144"/>
      <c r="H364" s="144"/>
      <c r="I364" s="144"/>
      <c r="J364" s="144"/>
      <c r="K364" s="144"/>
      <c r="L364" s="149" t="str" cm="1">
        <f t="array" ref="L364">_xlfn.IFNA(
_xlfn.IFS(
AND($F364=" ",$G364=" ",$H364=" "),"Please update all three: Surveyor Room Reference, Establishment Room Reference and Establishment Room Name",
AND(OR($I364="General",$I364="Open plan/ semi-open general",$I364="Fitted",$I364="Light practical (science)",$I364="Light practical (other)",$I364="Heavy practical (workshops)",$I364="Heavy practical (clean)",$I364="Large",$I364="Storage"),$J364=0,$K364=0),"Please update Net Area or Non-net Area",
AND($B364&lt;&gt;"OUT",$J364=0,$I364&lt;&gt;"Non-net",$M364="85% Circulation"),"Net area not recorded for spaces with 85% circulation unusable type",
AND(OR($I364="General",$I364="Open plan/ semi-open general",$I364="Fitted",$I364="Light practical (science)",$I364="Light practical (other)",$I364="Heavy practical (workshops)",$I364="Heavy practical (clean)",$I364="Large",$I364="Storage"),OR($J364=0,ISBLANK($J364))),"Net area not recorded in net spaces",
AND(OR($I364="Non-net",$I364="Outdoor space"),$J364&gt;0),"Net Area Recorded in Non-net space",
AND($I364="General",$J364&gt;90),"This general space is over 90m2, please ensure that this space is entered as separate spaces if it usually used as separate spaces",
AND($I364="Open plan/ semi-open general",$J364&lt;27),"Open plan general space under 27m2",
AND(OR($K364=0,ISBLANK($K364)), $I364="Non-net"),"Non-net area not recorded in non-net space"
),
" ")</f>
        <v xml:space="preserve"> </v>
      </c>
      <c r="M364" s="144"/>
      <c r="N364" s="144"/>
      <c r="O364" s="144"/>
      <c r="P364" s="144"/>
      <c r="Q364" s="144"/>
      <c r="R364" s="171"/>
      <c r="S364" s="147">
        <f>NCA_Calculations!$P$376</f>
        <v>0</v>
      </c>
      <c r="T364" s="147">
        <f>NCA_Calculations!$Q$376</f>
        <v>0</v>
      </c>
      <c r="U364" s="144"/>
      <c r="V364" s="144"/>
      <c r="W364" s="149" t="str" cm="1">
        <f t="array" ref="W364">_xlfn.IFNA(
_xlfn.IFS(
ISBLANK($U364),"Missing space use.",
AND('Establishment details'!$C$14="Secondary",$V364="Classbase"),"Invalid Status type",
AND(OR( $V364="Classbase", $V364="Teaching", $V364="Early years",$V364="SEND resourced"), NOT(ISBLANK($M364))),"Space with status type and unusable type.",
AND($V364= "Classbase",'Establishment details'!$C$22&gt;=10), "Classbase status is only valid in schools with a primary element.",
AND($I364= "Large",$N364 &gt; 3.5), "Large rooms with less than 3.5m height.",
AND(OR($V364="Light practical (science)",$V364="Light practical (science)",$V364="Heavy practical (workshops)", $V364="Heavy practical (clean)"), OR($O364=0,ISBLANK($O364))),"Missing sinks count for light and heavy practical spaces.",
AND($M364 = "Other",ISBLANK($R364)), "Invalid unusable type / missing note for other unusable type."
),
" ")</f>
        <v>Missing space use.</v>
      </c>
    </row>
    <row r="365" spans="2:23" ht="15.75" x14ac:dyDescent="0.25">
      <c r="B365" s="143"/>
      <c r="C365" s="144"/>
      <c r="D365" s="144"/>
      <c r="E365" s="144"/>
      <c r="F365" s="147" t="str" cm="1">
        <f t="array" ref="F365">_xlfn.IFNA(CONCATENATE(_xlfn.IFS($D365="Mezzanine",LEFT($D365,1), $D365="Ground Floor",LEFT($D365,1),$D365="Basment ",LEFT($D365,1), $D365="1st Floor", "0"&amp;LEFT($D365,1), $D365="2nd Floor", "0"&amp;LEFT($D365,1), $D365="3rd Floor", "0"&amp;LEFT($D365,1), $D365="4th Floor", "0"&amp;LEFT($D365,1), $D365="5th Floor", "0"&amp;LEFT($D365,1), $D365="6th Floor", "0"&amp;LEFT($D365,1),$D365="7th Floor", "0"&amp;LEFT($D365,1),$D365="8th Floor", "0"&amp;LEFT($D365,1),$D365="9th Floor", "0"&amp;LEFT($D365,1),$D365="10th Floor", LEFT($D365,2),$D365="11th Floor", LEFT($D365,2),$D365="12th Floor", LEFT($D365,2),$D365="13th Floor", LEFT($D365,2), $D365="Lower Ground", LEFT($D365)&amp;IF(ISNUMBER(FIND(" ",$D365)),MID($D365,FIND(" ",$D365)+1,1),"")&amp;IF(ISNUMBER(FIND(" ",$D365,FIND(" ",$D365)+1)),MID($D365,FIND(" ",$D365,FIND(" ",$D365)+1)+1,1),""),$D365="Upper Ground", LEFT($D365)&amp;IF(ISNUMBER(FIND(" ",$D365)),MID($D365,FIND(" ",$D365)+1,1),"")&amp;IF(ISNUMBER(FIND(" ",$D365,FIND(" ",$D365)+1)),MID($D365,FIND(" ",$D365,FIND(" ",$D365)+1)+1,1),"")),".0",$E365), " ")</f>
        <v xml:space="preserve"> </v>
      </c>
      <c r="G365" s="144"/>
      <c r="H365" s="144"/>
      <c r="I365" s="144"/>
      <c r="J365" s="144"/>
      <c r="K365" s="144"/>
      <c r="L365" s="149" t="str" cm="1">
        <f t="array" ref="L365">_xlfn.IFNA(
_xlfn.IFS(
AND($F365=" ",$G365=" ",$H365=" "),"Please update all three: Surveyor Room Reference, Establishment Room Reference and Establishment Room Name",
AND(OR($I365="General",$I365="Open plan/ semi-open general",$I365="Fitted",$I365="Light practical (science)",$I365="Light practical (other)",$I365="Heavy practical (workshops)",$I365="Heavy practical (clean)",$I365="Large",$I365="Storage"),$J365=0,$K365=0),"Please update Net Area or Non-net Area",
AND($B365&lt;&gt;"OUT",$J365=0,$I365&lt;&gt;"Non-net",$M365="85% Circulation"),"Net area not recorded for spaces with 85% circulation unusable type",
AND(OR($I365="General",$I365="Open plan/ semi-open general",$I365="Fitted",$I365="Light practical (science)",$I365="Light practical (other)",$I365="Heavy practical (workshops)",$I365="Heavy practical (clean)",$I365="Large",$I365="Storage"),OR($J365=0,ISBLANK($J365))),"Net area not recorded in net spaces",
AND(OR($I365="Non-net",$I365="Outdoor space"),$J365&gt;0),"Net Area Recorded in Non-net space",
AND($I365="General",$J365&gt;90),"This general space is over 90m2, please ensure that this space is entered as separate spaces if it usually used as separate spaces",
AND($I365="Open plan/ semi-open general",$J365&lt;27),"Open plan general space under 27m2",
AND(OR($K365=0,ISBLANK($K365)), $I365="Non-net"),"Non-net area not recorded in non-net space"
),
" ")</f>
        <v xml:space="preserve"> </v>
      </c>
      <c r="M365" s="144"/>
      <c r="N365" s="144"/>
      <c r="O365" s="144"/>
      <c r="P365" s="144"/>
      <c r="Q365" s="144"/>
      <c r="R365" s="171"/>
      <c r="S365" s="147">
        <f>NCA_Calculations!$P$377</f>
        <v>0</v>
      </c>
      <c r="T365" s="147">
        <f>NCA_Calculations!$Q$377</f>
        <v>0</v>
      </c>
      <c r="U365" s="144"/>
      <c r="V365" s="144"/>
      <c r="W365" s="149" t="str" cm="1">
        <f t="array" ref="W365">_xlfn.IFNA(
_xlfn.IFS(
ISBLANK($U365),"Missing space use.",
AND('Establishment details'!$C$14="Secondary",$V365="Classbase"),"Invalid Status type",
AND(OR( $V365="Classbase", $V365="Teaching", $V365="Early years",$V365="SEND resourced"), NOT(ISBLANK($M365))),"Space with status type and unusable type.",
AND($V365= "Classbase",'Establishment details'!$C$22&gt;=10), "Classbase status is only valid in schools with a primary element.",
AND($I365= "Large",$N365 &gt; 3.5), "Large rooms with less than 3.5m height.",
AND(OR($V365="Light practical (science)",$V365="Light practical (science)",$V365="Heavy practical (workshops)", $V365="Heavy practical (clean)"), OR($O365=0,ISBLANK($O365))),"Missing sinks count for light and heavy practical spaces.",
AND($M365 = "Other",ISBLANK($R365)), "Invalid unusable type / missing note for other unusable type."
),
" ")</f>
        <v>Missing space use.</v>
      </c>
    </row>
    <row r="366" spans="2:23" ht="15.75" x14ac:dyDescent="0.25">
      <c r="B366" s="143"/>
      <c r="C366" s="144"/>
      <c r="D366" s="144"/>
      <c r="E366" s="144"/>
      <c r="F366" s="147" t="str" cm="1">
        <f t="array" ref="F366">_xlfn.IFNA(CONCATENATE(_xlfn.IFS($D366="Mezzanine",LEFT($D366,1), $D366="Ground Floor",LEFT($D366,1),$D366="Basment ",LEFT($D366,1), $D366="1st Floor", "0"&amp;LEFT($D366,1), $D366="2nd Floor", "0"&amp;LEFT($D366,1), $D366="3rd Floor", "0"&amp;LEFT($D366,1), $D366="4th Floor", "0"&amp;LEFT($D366,1), $D366="5th Floor", "0"&amp;LEFT($D366,1), $D366="6th Floor", "0"&amp;LEFT($D366,1),$D366="7th Floor", "0"&amp;LEFT($D366,1),$D366="8th Floor", "0"&amp;LEFT($D366,1),$D366="9th Floor", "0"&amp;LEFT($D366,1),$D366="10th Floor", LEFT($D366,2),$D366="11th Floor", LEFT($D366,2),$D366="12th Floor", LEFT($D366,2),$D366="13th Floor", LEFT($D366,2), $D366="Lower Ground", LEFT($D366)&amp;IF(ISNUMBER(FIND(" ",$D366)),MID($D366,FIND(" ",$D366)+1,1),"")&amp;IF(ISNUMBER(FIND(" ",$D366,FIND(" ",$D366)+1)),MID($D366,FIND(" ",$D366,FIND(" ",$D366)+1)+1,1),""),$D366="Upper Ground", LEFT($D366)&amp;IF(ISNUMBER(FIND(" ",$D366)),MID($D366,FIND(" ",$D366)+1,1),"")&amp;IF(ISNUMBER(FIND(" ",$D366,FIND(" ",$D366)+1)),MID($D366,FIND(" ",$D366,FIND(" ",$D366)+1)+1,1),"")),".0",$E366), " ")</f>
        <v xml:space="preserve"> </v>
      </c>
      <c r="G366" s="144"/>
      <c r="H366" s="144"/>
      <c r="I366" s="144"/>
      <c r="J366" s="144"/>
      <c r="K366" s="144"/>
      <c r="L366" s="149" t="str" cm="1">
        <f t="array" ref="L366">_xlfn.IFNA(
_xlfn.IFS(
AND($F366=" ",$G366=" ",$H366=" "),"Please update all three: Surveyor Room Reference, Establishment Room Reference and Establishment Room Name",
AND(OR($I366="General",$I366="Open plan/ semi-open general",$I366="Fitted",$I366="Light practical (science)",$I366="Light practical (other)",$I366="Heavy practical (workshops)",$I366="Heavy practical (clean)",$I366="Large",$I366="Storage"),$J366=0,$K366=0),"Please update Net Area or Non-net Area",
AND($B366&lt;&gt;"OUT",$J366=0,$I366&lt;&gt;"Non-net",$M366="85% Circulation"),"Net area not recorded for spaces with 85% circulation unusable type",
AND(OR($I366="General",$I366="Open plan/ semi-open general",$I366="Fitted",$I366="Light practical (science)",$I366="Light practical (other)",$I366="Heavy practical (workshops)",$I366="Heavy practical (clean)",$I366="Large",$I366="Storage"),OR($J366=0,ISBLANK($J366))),"Net area not recorded in net spaces",
AND(OR($I366="Non-net",$I366="Outdoor space"),$J366&gt;0),"Net Area Recorded in Non-net space",
AND($I366="General",$J366&gt;90),"This general space is over 90m2, please ensure that this space is entered as separate spaces if it usually used as separate spaces",
AND($I366="Open plan/ semi-open general",$J366&lt;27),"Open plan general space under 27m2",
AND(OR($K366=0,ISBLANK($K366)), $I366="Non-net"),"Non-net area not recorded in non-net space"
),
" ")</f>
        <v xml:space="preserve"> </v>
      </c>
      <c r="M366" s="144"/>
      <c r="N366" s="144"/>
      <c r="O366" s="144"/>
      <c r="P366" s="144"/>
      <c r="Q366" s="144"/>
      <c r="R366" s="171"/>
      <c r="S366" s="147">
        <f>NCA_Calculations!$P$378</f>
        <v>0</v>
      </c>
      <c r="T366" s="147">
        <f>NCA_Calculations!$Q$378</f>
        <v>0</v>
      </c>
      <c r="U366" s="144"/>
      <c r="V366" s="144"/>
      <c r="W366" s="149" t="str" cm="1">
        <f t="array" ref="W366">_xlfn.IFNA(
_xlfn.IFS(
ISBLANK($U366),"Missing space use.",
AND('Establishment details'!$C$14="Secondary",$V366="Classbase"),"Invalid Status type",
AND(OR( $V366="Classbase", $V366="Teaching", $V366="Early years",$V366="SEND resourced"), NOT(ISBLANK($M366))),"Space with status type and unusable type.",
AND($V366= "Classbase",'Establishment details'!$C$22&gt;=10), "Classbase status is only valid in schools with a primary element.",
AND($I366= "Large",$N366 &gt; 3.5), "Large rooms with less than 3.5m height.",
AND(OR($V366="Light practical (science)",$V366="Light practical (science)",$V366="Heavy practical (workshops)", $V366="Heavy practical (clean)"), OR($O366=0,ISBLANK($O366))),"Missing sinks count for light and heavy practical spaces.",
AND($M366 = "Other",ISBLANK($R366)), "Invalid unusable type / missing note for other unusable type."
),
" ")</f>
        <v>Missing space use.</v>
      </c>
    </row>
    <row r="367" spans="2:23" ht="15.75" x14ac:dyDescent="0.25">
      <c r="B367" s="143"/>
      <c r="C367" s="144"/>
      <c r="D367" s="144"/>
      <c r="E367" s="144"/>
      <c r="F367" s="147" t="str" cm="1">
        <f t="array" ref="F367">_xlfn.IFNA(CONCATENATE(_xlfn.IFS($D367="Mezzanine",LEFT($D367,1), $D367="Ground Floor",LEFT($D367,1),$D367="Basment ",LEFT($D367,1), $D367="1st Floor", "0"&amp;LEFT($D367,1), $D367="2nd Floor", "0"&amp;LEFT($D367,1), $D367="3rd Floor", "0"&amp;LEFT($D367,1), $D367="4th Floor", "0"&amp;LEFT($D367,1), $D367="5th Floor", "0"&amp;LEFT($D367,1), $D367="6th Floor", "0"&amp;LEFT($D367,1),$D367="7th Floor", "0"&amp;LEFT($D367,1),$D367="8th Floor", "0"&amp;LEFT($D367,1),$D367="9th Floor", "0"&amp;LEFT($D367,1),$D367="10th Floor", LEFT($D367,2),$D367="11th Floor", LEFT($D367,2),$D367="12th Floor", LEFT($D367,2),$D367="13th Floor", LEFT($D367,2), $D367="Lower Ground", LEFT($D367)&amp;IF(ISNUMBER(FIND(" ",$D367)),MID($D367,FIND(" ",$D367)+1,1),"")&amp;IF(ISNUMBER(FIND(" ",$D367,FIND(" ",$D367)+1)),MID($D367,FIND(" ",$D367,FIND(" ",$D367)+1)+1,1),""),$D367="Upper Ground", LEFT($D367)&amp;IF(ISNUMBER(FIND(" ",$D367)),MID($D367,FIND(" ",$D367)+1,1),"")&amp;IF(ISNUMBER(FIND(" ",$D367,FIND(" ",$D367)+1)),MID($D367,FIND(" ",$D367,FIND(" ",$D367)+1)+1,1),"")),".0",$E367), " ")</f>
        <v xml:space="preserve"> </v>
      </c>
      <c r="G367" s="144"/>
      <c r="H367" s="144"/>
      <c r="I367" s="144"/>
      <c r="J367" s="144"/>
      <c r="K367" s="144"/>
      <c r="L367" s="149" t="str" cm="1">
        <f t="array" ref="L367">_xlfn.IFNA(
_xlfn.IFS(
AND($F367=" ",$G367=" ",$H367=" "),"Please update all three: Surveyor Room Reference, Establishment Room Reference and Establishment Room Name",
AND(OR($I367="General",$I367="Open plan/ semi-open general",$I367="Fitted",$I367="Light practical (science)",$I367="Light practical (other)",$I367="Heavy practical (workshops)",$I367="Heavy practical (clean)",$I367="Large",$I367="Storage"),$J367=0,$K367=0),"Please update Net Area or Non-net Area",
AND($B367&lt;&gt;"OUT",$J367=0,$I367&lt;&gt;"Non-net",$M367="85% Circulation"),"Net area not recorded for spaces with 85% circulation unusable type",
AND(OR($I367="General",$I367="Open plan/ semi-open general",$I367="Fitted",$I367="Light practical (science)",$I367="Light practical (other)",$I367="Heavy practical (workshops)",$I367="Heavy practical (clean)",$I367="Large",$I367="Storage"),OR($J367=0,ISBLANK($J367))),"Net area not recorded in net spaces",
AND(OR($I367="Non-net",$I367="Outdoor space"),$J367&gt;0),"Net Area Recorded in Non-net space",
AND($I367="General",$J367&gt;90),"This general space is over 90m2, please ensure that this space is entered as separate spaces if it usually used as separate spaces",
AND($I367="Open plan/ semi-open general",$J367&lt;27),"Open plan general space under 27m2",
AND(OR($K367=0,ISBLANK($K367)), $I367="Non-net"),"Non-net area not recorded in non-net space"
),
" ")</f>
        <v xml:space="preserve"> </v>
      </c>
      <c r="M367" s="144"/>
      <c r="N367" s="144"/>
      <c r="O367" s="144"/>
      <c r="P367" s="144"/>
      <c r="Q367" s="144"/>
      <c r="R367" s="171"/>
      <c r="S367" s="147">
        <f>NCA_Calculations!$P$379</f>
        <v>0</v>
      </c>
      <c r="T367" s="147">
        <f>NCA_Calculations!$Q$379</f>
        <v>0</v>
      </c>
      <c r="U367" s="144"/>
      <c r="V367" s="144"/>
      <c r="W367" s="149" t="str" cm="1">
        <f t="array" ref="W367">_xlfn.IFNA(
_xlfn.IFS(
ISBLANK($U367),"Missing space use.",
AND('Establishment details'!$C$14="Secondary",$V367="Classbase"),"Invalid Status type",
AND(OR( $V367="Classbase", $V367="Teaching", $V367="Early years",$V367="SEND resourced"), NOT(ISBLANK($M367))),"Space with status type and unusable type.",
AND($V367= "Classbase",'Establishment details'!$C$22&gt;=10), "Classbase status is only valid in schools with a primary element.",
AND($I367= "Large",$N367 &gt; 3.5), "Large rooms with less than 3.5m height.",
AND(OR($V367="Light practical (science)",$V367="Light practical (science)",$V367="Heavy practical (workshops)", $V367="Heavy practical (clean)"), OR($O367=0,ISBLANK($O367))),"Missing sinks count for light and heavy practical spaces.",
AND($M367 = "Other",ISBLANK($R367)), "Invalid unusable type / missing note for other unusable type."
),
" ")</f>
        <v>Missing space use.</v>
      </c>
    </row>
    <row r="368" spans="2:23" ht="15.75" x14ac:dyDescent="0.25">
      <c r="B368" s="143"/>
      <c r="C368" s="144"/>
      <c r="D368" s="144"/>
      <c r="E368" s="144"/>
      <c r="F368" s="147" t="str" cm="1">
        <f t="array" ref="F368">_xlfn.IFNA(CONCATENATE(_xlfn.IFS($D368="Mezzanine",LEFT($D368,1), $D368="Ground Floor",LEFT($D368,1),$D368="Basment ",LEFT($D368,1), $D368="1st Floor", "0"&amp;LEFT($D368,1), $D368="2nd Floor", "0"&amp;LEFT($D368,1), $D368="3rd Floor", "0"&amp;LEFT($D368,1), $D368="4th Floor", "0"&amp;LEFT($D368,1), $D368="5th Floor", "0"&amp;LEFT($D368,1), $D368="6th Floor", "0"&amp;LEFT($D368,1),$D368="7th Floor", "0"&amp;LEFT($D368,1),$D368="8th Floor", "0"&amp;LEFT($D368,1),$D368="9th Floor", "0"&amp;LEFT($D368,1),$D368="10th Floor", LEFT($D368,2),$D368="11th Floor", LEFT($D368,2),$D368="12th Floor", LEFT($D368,2),$D368="13th Floor", LEFT($D368,2), $D368="Lower Ground", LEFT($D368)&amp;IF(ISNUMBER(FIND(" ",$D368)),MID($D368,FIND(" ",$D368)+1,1),"")&amp;IF(ISNUMBER(FIND(" ",$D368,FIND(" ",$D368)+1)),MID($D368,FIND(" ",$D368,FIND(" ",$D368)+1)+1,1),""),$D368="Upper Ground", LEFT($D368)&amp;IF(ISNUMBER(FIND(" ",$D368)),MID($D368,FIND(" ",$D368)+1,1),"")&amp;IF(ISNUMBER(FIND(" ",$D368,FIND(" ",$D368)+1)),MID($D368,FIND(" ",$D368,FIND(" ",$D368)+1)+1,1),"")),".0",$E368), " ")</f>
        <v xml:space="preserve"> </v>
      </c>
      <c r="G368" s="144"/>
      <c r="H368" s="144"/>
      <c r="I368" s="144"/>
      <c r="J368" s="144"/>
      <c r="K368" s="144"/>
      <c r="L368" s="149" t="str" cm="1">
        <f t="array" ref="L368">_xlfn.IFNA(
_xlfn.IFS(
AND($F368=" ",$G368=" ",$H368=" "),"Please update all three: Surveyor Room Reference, Establishment Room Reference and Establishment Room Name",
AND(OR($I368="General",$I368="Open plan/ semi-open general",$I368="Fitted",$I368="Light practical (science)",$I368="Light practical (other)",$I368="Heavy practical (workshops)",$I368="Heavy practical (clean)",$I368="Large",$I368="Storage"),$J368=0,$K368=0),"Please update Net Area or Non-net Area",
AND($B368&lt;&gt;"OUT",$J368=0,$I368&lt;&gt;"Non-net",$M368="85% Circulation"),"Net area not recorded for spaces with 85% circulation unusable type",
AND(OR($I368="General",$I368="Open plan/ semi-open general",$I368="Fitted",$I368="Light practical (science)",$I368="Light practical (other)",$I368="Heavy practical (workshops)",$I368="Heavy practical (clean)",$I368="Large",$I368="Storage"),OR($J368=0,ISBLANK($J368))),"Net area not recorded in net spaces",
AND(OR($I368="Non-net",$I368="Outdoor space"),$J368&gt;0),"Net Area Recorded in Non-net space",
AND($I368="General",$J368&gt;90),"This general space is over 90m2, please ensure that this space is entered as separate spaces if it usually used as separate spaces",
AND($I368="Open plan/ semi-open general",$J368&lt;27),"Open plan general space under 27m2",
AND(OR($K368=0,ISBLANK($K368)), $I368="Non-net"),"Non-net area not recorded in non-net space"
),
" ")</f>
        <v xml:space="preserve"> </v>
      </c>
      <c r="M368" s="144"/>
      <c r="N368" s="144"/>
      <c r="O368" s="144"/>
      <c r="P368" s="144"/>
      <c r="Q368" s="144"/>
      <c r="R368" s="171"/>
      <c r="S368" s="147">
        <f>NCA_Calculations!$P$380</f>
        <v>0</v>
      </c>
      <c r="T368" s="147">
        <f>NCA_Calculations!$Q$380</f>
        <v>0</v>
      </c>
      <c r="U368" s="144"/>
      <c r="V368" s="144"/>
      <c r="W368" s="149" t="str" cm="1">
        <f t="array" ref="W368">_xlfn.IFNA(
_xlfn.IFS(
ISBLANK($U368),"Missing space use.",
AND('Establishment details'!$C$14="Secondary",$V368="Classbase"),"Invalid Status type",
AND(OR( $V368="Classbase", $V368="Teaching", $V368="Early years",$V368="SEND resourced"), NOT(ISBLANK($M368))),"Space with status type and unusable type.",
AND($V368= "Classbase",'Establishment details'!$C$22&gt;=10), "Classbase status is only valid in schools with a primary element.",
AND($I368= "Large",$N368 &gt; 3.5), "Large rooms with less than 3.5m height.",
AND(OR($V368="Light practical (science)",$V368="Light practical (science)",$V368="Heavy practical (workshops)", $V368="Heavy practical (clean)"), OR($O368=0,ISBLANK($O368))),"Missing sinks count for light and heavy practical spaces.",
AND($M368 = "Other",ISBLANK($R368)), "Invalid unusable type / missing note for other unusable type."
),
" ")</f>
        <v>Missing space use.</v>
      </c>
    </row>
    <row r="369" spans="2:23" ht="15.75" x14ac:dyDescent="0.25">
      <c r="B369" s="143"/>
      <c r="C369" s="144"/>
      <c r="D369" s="144"/>
      <c r="E369" s="144"/>
      <c r="F369" s="147" t="str" cm="1">
        <f t="array" ref="F369">_xlfn.IFNA(CONCATENATE(_xlfn.IFS($D369="Mezzanine",LEFT($D369,1), $D369="Ground Floor",LEFT($D369,1),$D369="Basment ",LEFT($D369,1), $D369="1st Floor", "0"&amp;LEFT($D369,1), $D369="2nd Floor", "0"&amp;LEFT($D369,1), $D369="3rd Floor", "0"&amp;LEFT($D369,1), $D369="4th Floor", "0"&amp;LEFT($D369,1), $D369="5th Floor", "0"&amp;LEFT($D369,1), $D369="6th Floor", "0"&amp;LEFT($D369,1),$D369="7th Floor", "0"&amp;LEFT($D369,1),$D369="8th Floor", "0"&amp;LEFT($D369,1),$D369="9th Floor", "0"&amp;LEFT($D369,1),$D369="10th Floor", LEFT($D369,2),$D369="11th Floor", LEFT($D369,2),$D369="12th Floor", LEFT($D369,2),$D369="13th Floor", LEFT($D369,2), $D369="Lower Ground", LEFT($D369)&amp;IF(ISNUMBER(FIND(" ",$D369)),MID($D369,FIND(" ",$D369)+1,1),"")&amp;IF(ISNUMBER(FIND(" ",$D369,FIND(" ",$D369)+1)),MID($D369,FIND(" ",$D369,FIND(" ",$D369)+1)+1,1),""),$D369="Upper Ground", LEFT($D369)&amp;IF(ISNUMBER(FIND(" ",$D369)),MID($D369,FIND(" ",$D369)+1,1),"")&amp;IF(ISNUMBER(FIND(" ",$D369,FIND(" ",$D369)+1)),MID($D369,FIND(" ",$D369,FIND(" ",$D369)+1)+1,1),"")),".0",$E369), " ")</f>
        <v xml:space="preserve"> </v>
      </c>
      <c r="G369" s="144"/>
      <c r="H369" s="144"/>
      <c r="I369" s="144"/>
      <c r="J369" s="144"/>
      <c r="K369" s="144"/>
      <c r="L369" s="149" t="str" cm="1">
        <f t="array" ref="L369">_xlfn.IFNA(
_xlfn.IFS(
AND($F369=" ",$G369=" ",$H369=" "),"Please update all three: Surveyor Room Reference, Establishment Room Reference and Establishment Room Name",
AND(OR($I369="General",$I369="Open plan/ semi-open general",$I369="Fitted",$I369="Light practical (science)",$I369="Light practical (other)",$I369="Heavy practical (workshops)",$I369="Heavy practical (clean)",$I369="Large",$I369="Storage"),$J369=0,$K369=0),"Please update Net Area or Non-net Area",
AND($B369&lt;&gt;"OUT",$J369=0,$I369&lt;&gt;"Non-net",$M369="85% Circulation"),"Net area not recorded for spaces with 85% circulation unusable type",
AND(OR($I369="General",$I369="Open plan/ semi-open general",$I369="Fitted",$I369="Light practical (science)",$I369="Light practical (other)",$I369="Heavy practical (workshops)",$I369="Heavy practical (clean)",$I369="Large",$I369="Storage"),OR($J369=0,ISBLANK($J369))),"Net area not recorded in net spaces",
AND(OR($I369="Non-net",$I369="Outdoor space"),$J369&gt;0),"Net Area Recorded in Non-net space",
AND($I369="General",$J369&gt;90),"This general space is over 90m2, please ensure that this space is entered as separate spaces if it usually used as separate spaces",
AND($I369="Open plan/ semi-open general",$J369&lt;27),"Open plan general space under 27m2",
AND(OR($K369=0,ISBLANK($K369)), $I369="Non-net"),"Non-net area not recorded in non-net space"
),
" ")</f>
        <v xml:space="preserve"> </v>
      </c>
      <c r="M369" s="144"/>
      <c r="N369" s="144"/>
      <c r="O369" s="144"/>
      <c r="P369" s="144"/>
      <c r="Q369" s="144"/>
      <c r="R369" s="171"/>
      <c r="S369" s="147">
        <f>NCA_Calculations!$P$381</f>
        <v>0</v>
      </c>
      <c r="T369" s="147">
        <f>NCA_Calculations!$Q$381</f>
        <v>0</v>
      </c>
      <c r="U369" s="144"/>
      <c r="V369" s="144"/>
      <c r="W369" s="149" t="str" cm="1">
        <f t="array" ref="W369">_xlfn.IFNA(
_xlfn.IFS(
ISBLANK($U369),"Missing space use.",
AND('Establishment details'!$C$14="Secondary",$V369="Classbase"),"Invalid Status type",
AND(OR( $V369="Classbase", $V369="Teaching", $V369="Early years",$V369="SEND resourced"), NOT(ISBLANK($M369))),"Space with status type and unusable type.",
AND($V369= "Classbase",'Establishment details'!$C$22&gt;=10), "Classbase status is only valid in schools with a primary element.",
AND($I369= "Large",$N369 &gt; 3.5), "Large rooms with less than 3.5m height.",
AND(OR($V369="Light practical (science)",$V369="Light practical (science)",$V369="Heavy practical (workshops)", $V369="Heavy practical (clean)"), OR($O369=0,ISBLANK($O369))),"Missing sinks count for light and heavy practical spaces.",
AND($M369 = "Other",ISBLANK($R369)), "Invalid unusable type / missing note for other unusable type."
),
" ")</f>
        <v>Missing space use.</v>
      </c>
    </row>
    <row r="370" spans="2:23" ht="15.75" x14ac:dyDescent="0.25">
      <c r="B370" s="143"/>
      <c r="C370" s="144"/>
      <c r="D370" s="144"/>
      <c r="E370" s="144"/>
      <c r="F370" s="147" t="str" cm="1">
        <f t="array" ref="F370">_xlfn.IFNA(CONCATENATE(_xlfn.IFS($D370="Mezzanine",LEFT($D370,1), $D370="Ground Floor",LEFT($D370,1),$D370="Basment ",LEFT($D370,1), $D370="1st Floor", "0"&amp;LEFT($D370,1), $D370="2nd Floor", "0"&amp;LEFT($D370,1), $D370="3rd Floor", "0"&amp;LEFT($D370,1), $D370="4th Floor", "0"&amp;LEFT($D370,1), $D370="5th Floor", "0"&amp;LEFT($D370,1), $D370="6th Floor", "0"&amp;LEFT($D370,1),$D370="7th Floor", "0"&amp;LEFT($D370,1),$D370="8th Floor", "0"&amp;LEFT($D370,1),$D370="9th Floor", "0"&amp;LEFT($D370,1),$D370="10th Floor", LEFT($D370,2),$D370="11th Floor", LEFT($D370,2),$D370="12th Floor", LEFT($D370,2),$D370="13th Floor", LEFT($D370,2), $D370="Lower Ground", LEFT($D370)&amp;IF(ISNUMBER(FIND(" ",$D370)),MID($D370,FIND(" ",$D370)+1,1),"")&amp;IF(ISNUMBER(FIND(" ",$D370,FIND(" ",$D370)+1)),MID($D370,FIND(" ",$D370,FIND(" ",$D370)+1)+1,1),""),$D370="Upper Ground", LEFT($D370)&amp;IF(ISNUMBER(FIND(" ",$D370)),MID($D370,FIND(" ",$D370)+1,1),"")&amp;IF(ISNUMBER(FIND(" ",$D370,FIND(" ",$D370)+1)),MID($D370,FIND(" ",$D370,FIND(" ",$D370)+1)+1,1),"")),".0",$E370), " ")</f>
        <v xml:space="preserve"> </v>
      </c>
      <c r="G370" s="144"/>
      <c r="H370" s="144"/>
      <c r="I370" s="144"/>
      <c r="J370" s="144"/>
      <c r="K370" s="144"/>
      <c r="L370" s="149" t="str" cm="1">
        <f t="array" ref="L370">_xlfn.IFNA(
_xlfn.IFS(
AND($F370=" ",$G370=" ",$H370=" "),"Please update all three: Surveyor Room Reference, Establishment Room Reference and Establishment Room Name",
AND(OR($I370="General",$I370="Open plan/ semi-open general",$I370="Fitted",$I370="Light practical (science)",$I370="Light practical (other)",$I370="Heavy practical (workshops)",$I370="Heavy practical (clean)",$I370="Large",$I370="Storage"),$J370=0,$K370=0),"Please update Net Area or Non-net Area",
AND($B370&lt;&gt;"OUT",$J370=0,$I370&lt;&gt;"Non-net",$M370="85% Circulation"),"Net area not recorded for spaces with 85% circulation unusable type",
AND(OR($I370="General",$I370="Open plan/ semi-open general",$I370="Fitted",$I370="Light practical (science)",$I370="Light practical (other)",$I370="Heavy practical (workshops)",$I370="Heavy practical (clean)",$I370="Large",$I370="Storage"),OR($J370=0,ISBLANK($J370))),"Net area not recorded in net spaces",
AND(OR($I370="Non-net",$I370="Outdoor space"),$J370&gt;0),"Net Area Recorded in Non-net space",
AND($I370="General",$J370&gt;90),"This general space is over 90m2, please ensure that this space is entered as separate spaces if it usually used as separate spaces",
AND($I370="Open plan/ semi-open general",$J370&lt;27),"Open plan general space under 27m2",
AND(OR($K370=0,ISBLANK($K370)), $I370="Non-net"),"Non-net area not recorded in non-net space"
),
" ")</f>
        <v xml:space="preserve"> </v>
      </c>
      <c r="M370" s="144"/>
      <c r="N370" s="144"/>
      <c r="O370" s="144"/>
      <c r="P370" s="144"/>
      <c r="Q370" s="144"/>
      <c r="R370" s="171"/>
      <c r="S370" s="147">
        <f>NCA_Calculations!$P$382</f>
        <v>0</v>
      </c>
      <c r="T370" s="147">
        <f>NCA_Calculations!$Q$382</f>
        <v>0</v>
      </c>
      <c r="U370" s="144"/>
      <c r="V370" s="144"/>
      <c r="W370" s="149" t="str" cm="1">
        <f t="array" ref="W370">_xlfn.IFNA(
_xlfn.IFS(
ISBLANK($U370),"Missing space use.",
AND('Establishment details'!$C$14="Secondary",$V370="Classbase"),"Invalid Status type",
AND(OR( $V370="Classbase", $V370="Teaching", $V370="Early years",$V370="SEND resourced"), NOT(ISBLANK($M370))),"Space with status type and unusable type.",
AND($V370= "Classbase",'Establishment details'!$C$22&gt;=10), "Classbase status is only valid in schools with a primary element.",
AND($I370= "Large",$N370 &gt; 3.5), "Large rooms with less than 3.5m height.",
AND(OR($V370="Light practical (science)",$V370="Light practical (science)",$V370="Heavy practical (workshops)", $V370="Heavy practical (clean)"), OR($O370=0,ISBLANK($O370))),"Missing sinks count for light and heavy practical spaces.",
AND($M370 = "Other",ISBLANK($R370)), "Invalid unusable type / missing note for other unusable type."
),
" ")</f>
        <v>Missing space use.</v>
      </c>
    </row>
    <row r="371" spans="2:23" ht="15.75" x14ac:dyDescent="0.25">
      <c r="B371" s="143"/>
      <c r="C371" s="144"/>
      <c r="D371" s="144"/>
      <c r="E371" s="144"/>
      <c r="F371" s="147" t="str" cm="1">
        <f t="array" ref="F371">_xlfn.IFNA(CONCATENATE(_xlfn.IFS($D371="Mezzanine",LEFT($D371,1), $D371="Ground Floor",LEFT($D371,1),$D371="Basment ",LEFT($D371,1), $D371="1st Floor", "0"&amp;LEFT($D371,1), $D371="2nd Floor", "0"&amp;LEFT($D371,1), $D371="3rd Floor", "0"&amp;LEFT($D371,1), $D371="4th Floor", "0"&amp;LEFT($D371,1), $D371="5th Floor", "0"&amp;LEFT($D371,1), $D371="6th Floor", "0"&amp;LEFT($D371,1),$D371="7th Floor", "0"&amp;LEFT($D371,1),$D371="8th Floor", "0"&amp;LEFT($D371,1),$D371="9th Floor", "0"&amp;LEFT($D371,1),$D371="10th Floor", LEFT($D371,2),$D371="11th Floor", LEFT($D371,2),$D371="12th Floor", LEFT($D371,2),$D371="13th Floor", LEFT($D371,2), $D371="Lower Ground", LEFT($D371)&amp;IF(ISNUMBER(FIND(" ",$D371)),MID($D371,FIND(" ",$D371)+1,1),"")&amp;IF(ISNUMBER(FIND(" ",$D371,FIND(" ",$D371)+1)),MID($D371,FIND(" ",$D371,FIND(" ",$D371)+1)+1,1),""),$D371="Upper Ground", LEFT($D371)&amp;IF(ISNUMBER(FIND(" ",$D371)),MID($D371,FIND(" ",$D371)+1,1),"")&amp;IF(ISNUMBER(FIND(" ",$D371,FIND(" ",$D371)+1)),MID($D371,FIND(" ",$D371,FIND(" ",$D371)+1)+1,1),"")),".0",$E371), " ")</f>
        <v xml:space="preserve"> </v>
      </c>
      <c r="G371" s="144"/>
      <c r="H371" s="144"/>
      <c r="I371" s="144"/>
      <c r="J371" s="144"/>
      <c r="K371" s="144"/>
      <c r="L371" s="149" t="str" cm="1">
        <f t="array" ref="L371">_xlfn.IFNA(
_xlfn.IFS(
AND($F371=" ",$G371=" ",$H371=" "),"Please update all three: Surveyor Room Reference, Establishment Room Reference and Establishment Room Name",
AND(OR($I371="General",$I371="Open plan/ semi-open general",$I371="Fitted",$I371="Light practical (science)",$I371="Light practical (other)",$I371="Heavy practical (workshops)",$I371="Heavy practical (clean)",$I371="Large",$I371="Storage"),$J371=0,$K371=0),"Please update Net Area or Non-net Area",
AND($B371&lt;&gt;"OUT",$J371=0,$I371&lt;&gt;"Non-net",$M371="85% Circulation"),"Net area not recorded for spaces with 85% circulation unusable type",
AND(OR($I371="General",$I371="Open plan/ semi-open general",$I371="Fitted",$I371="Light practical (science)",$I371="Light practical (other)",$I371="Heavy practical (workshops)",$I371="Heavy practical (clean)",$I371="Large",$I371="Storage"),OR($J371=0,ISBLANK($J371))),"Net area not recorded in net spaces",
AND(OR($I371="Non-net",$I371="Outdoor space"),$J371&gt;0),"Net Area Recorded in Non-net space",
AND($I371="General",$J371&gt;90),"This general space is over 90m2, please ensure that this space is entered as separate spaces if it usually used as separate spaces",
AND($I371="Open plan/ semi-open general",$J371&lt;27),"Open plan general space under 27m2",
AND(OR($K371=0,ISBLANK($K371)), $I371="Non-net"),"Non-net area not recorded in non-net space"
),
" ")</f>
        <v xml:space="preserve"> </v>
      </c>
      <c r="M371" s="144"/>
      <c r="N371" s="144"/>
      <c r="O371" s="144"/>
      <c r="P371" s="144"/>
      <c r="Q371" s="144"/>
      <c r="R371" s="171"/>
      <c r="S371" s="147">
        <f>NCA_Calculations!$P$383</f>
        <v>0</v>
      </c>
      <c r="T371" s="147">
        <f>NCA_Calculations!$Q$383</f>
        <v>0</v>
      </c>
      <c r="U371" s="144"/>
      <c r="V371" s="144"/>
      <c r="W371" s="149" t="str" cm="1">
        <f t="array" ref="W371">_xlfn.IFNA(
_xlfn.IFS(
ISBLANK($U371),"Missing space use.",
AND('Establishment details'!$C$14="Secondary",$V371="Classbase"),"Invalid Status type",
AND(OR( $V371="Classbase", $V371="Teaching", $V371="Early years",$V371="SEND resourced"), NOT(ISBLANK($M371))),"Space with status type and unusable type.",
AND($V371= "Classbase",'Establishment details'!$C$22&gt;=10), "Classbase status is only valid in schools with a primary element.",
AND($I371= "Large",$N371 &gt; 3.5), "Large rooms with less than 3.5m height.",
AND(OR($V371="Light practical (science)",$V371="Light practical (science)",$V371="Heavy practical (workshops)", $V371="Heavy practical (clean)"), OR($O371=0,ISBLANK($O371))),"Missing sinks count for light and heavy practical spaces.",
AND($M371 = "Other",ISBLANK($R371)), "Invalid unusable type / missing note for other unusable type."
),
" ")</f>
        <v>Missing space use.</v>
      </c>
    </row>
    <row r="372" spans="2:23" ht="15.75" x14ac:dyDescent="0.25">
      <c r="B372" s="143"/>
      <c r="C372" s="144"/>
      <c r="D372" s="144"/>
      <c r="E372" s="144"/>
      <c r="F372" s="147" t="str" cm="1">
        <f t="array" ref="F372">_xlfn.IFNA(CONCATENATE(_xlfn.IFS($D372="Mezzanine",LEFT($D372,1), $D372="Ground Floor",LEFT($D372,1),$D372="Basment ",LEFT($D372,1), $D372="1st Floor", "0"&amp;LEFT($D372,1), $D372="2nd Floor", "0"&amp;LEFT($D372,1), $D372="3rd Floor", "0"&amp;LEFT($D372,1), $D372="4th Floor", "0"&amp;LEFT($D372,1), $D372="5th Floor", "0"&amp;LEFT($D372,1), $D372="6th Floor", "0"&amp;LEFT($D372,1),$D372="7th Floor", "0"&amp;LEFT($D372,1),$D372="8th Floor", "0"&amp;LEFT($D372,1),$D372="9th Floor", "0"&amp;LEFT($D372,1),$D372="10th Floor", LEFT($D372,2),$D372="11th Floor", LEFT($D372,2),$D372="12th Floor", LEFT($D372,2),$D372="13th Floor", LEFT($D372,2), $D372="Lower Ground", LEFT($D372)&amp;IF(ISNUMBER(FIND(" ",$D372)),MID($D372,FIND(" ",$D372)+1,1),"")&amp;IF(ISNUMBER(FIND(" ",$D372,FIND(" ",$D372)+1)),MID($D372,FIND(" ",$D372,FIND(" ",$D372)+1)+1,1),""),$D372="Upper Ground", LEFT($D372)&amp;IF(ISNUMBER(FIND(" ",$D372)),MID($D372,FIND(" ",$D372)+1,1),"")&amp;IF(ISNUMBER(FIND(" ",$D372,FIND(" ",$D372)+1)),MID($D372,FIND(" ",$D372,FIND(" ",$D372)+1)+1,1),"")),".0",$E372), " ")</f>
        <v xml:space="preserve"> </v>
      </c>
      <c r="G372" s="144"/>
      <c r="H372" s="144"/>
      <c r="I372" s="144"/>
      <c r="J372" s="144"/>
      <c r="K372" s="144"/>
      <c r="L372" s="149" t="str" cm="1">
        <f t="array" ref="L372">_xlfn.IFNA(
_xlfn.IFS(
AND($F372=" ",$G372=" ",$H372=" "),"Please update all three: Surveyor Room Reference, Establishment Room Reference and Establishment Room Name",
AND(OR($I372="General",$I372="Open plan/ semi-open general",$I372="Fitted",$I372="Light practical (science)",$I372="Light practical (other)",$I372="Heavy practical (workshops)",$I372="Heavy practical (clean)",$I372="Large",$I372="Storage"),$J372=0,$K372=0),"Please update Net Area or Non-net Area",
AND($B372&lt;&gt;"OUT",$J372=0,$I372&lt;&gt;"Non-net",$M372="85% Circulation"),"Net area not recorded for spaces with 85% circulation unusable type",
AND(OR($I372="General",$I372="Open plan/ semi-open general",$I372="Fitted",$I372="Light practical (science)",$I372="Light practical (other)",$I372="Heavy practical (workshops)",$I372="Heavy practical (clean)",$I372="Large",$I372="Storage"),OR($J372=0,ISBLANK($J372))),"Net area not recorded in net spaces",
AND(OR($I372="Non-net",$I372="Outdoor space"),$J372&gt;0),"Net Area Recorded in Non-net space",
AND($I372="General",$J372&gt;90),"This general space is over 90m2, please ensure that this space is entered as separate spaces if it usually used as separate spaces",
AND($I372="Open plan/ semi-open general",$J372&lt;27),"Open plan general space under 27m2",
AND(OR($K372=0,ISBLANK($K372)), $I372="Non-net"),"Non-net area not recorded in non-net space"
),
" ")</f>
        <v xml:space="preserve"> </v>
      </c>
      <c r="M372" s="144"/>
      <c r="N372" s="144"/>
      <c r="O372" s="144"/>
      <c r="P372" s="144"/>
      <c r="Q372" s="144"/>
      <c r="R372" s="171"/>
      <c r="S372" s="147">
        <f>NCA_Calculations!$P$384</f>
        <v>0</v>
      </c>
      <c r="T372" s="147">
        <f>NCA_Calculations!$Q$384</f>
        <v>0</v>
      </c>
      <c r="U372" s="144"/>
      <c r="V372" s="144"/>
      <c r="W372" s="149" t="str" cm="1">
        <f t="array" ref="W372">_xlfn.IFNA(
_xlfn.IFS(
ISBLANK($U372),"Missing space use.",
AND('Establishment details'!$C$14="Secondary",$V372="Classbase"),"Invalid Status type",
AND(OR( $V372="Classbase", $V372="Teaching", $V372="Early years",$V372="SEND resourced"), NOT(ISBLANK($M372))),"Space with status type and unusable type.",
AND($V372= "Classbase",'Establishment details'!$C$22&gt;=10), "Classbase status is only valid in schools with a primary element.",
AND($I372= "Large",$N372 &gt; 3.5), "Large rooms with less than 3.5m height.",
AND(OR($V372="Light practical (science)",$V372="Light practical (science)",$V372="Heavy practical (workshops)", $V372="Heavy practical (clean)"), OR($O372=0,ISBLANK($O372))),"Missing sinks count for light and heavy practical spaces.",
AND($M372 = "Other",ISBLANK($R372)), "Invalid unusable type / missing note for other unusable type."
),
" ")</f>
        <v>Missing space use.</v>
      </c>
    </row>
    <row r="373" spans="2:23" ht="15.75" x14ac:dyDescent="0.25">
      <c r="B373" s="143"/>
      <c r="C373" s="144"/>
      <c r="D373" s="144"/>
      <c r="E373" s="144"/>
      <c r="F373" s="147" t="str" cm="1">
        <f t="array" ref="F373">_xlfn.IFNA(CONCATENATE(_xlfn.IFS($D373="Mezzanine",LEFT($D373,1), $D373="Ground Floor",LEFT($D373,1),$D373="Basment ",LEFT($D373,1), $D373="1st Floor", "0"&amp;LEFT($D373,1), $D373="2nd Floor", "0"&amp;LEFT($D373,1), $D373="3rd Floor", "0"&amp;LEFT($D373,1), $D373="4th Floor", "0"&amp;LEFT($D373,1), $D373="5th Floor", "0"&amp;LEFT($D373,1), $D373="6th Floor", "0"&amp;LEFT($D373,1),$D373="7th Floor", "0"&amp;LEFT($D373,1),$D373="8th Floor", "0"&amp;LEFT($D373,1),$D373="9th Floor", "0"&amp;LEFT($D373,1),$D373="10th Floor", LEFT($D373,2),$D373="11th Floor", LEFT($D373,2),$D373="12th Floor", LEFT($D373,2),$D373="13th Floor", LEFT($D373,2), $D373="Lower Ground", LEFT($D373)&amp;IF(ISNUMBER(FIND(" ",$D373)),MID($D373,FIND(" ",$D373)+1,1),"")&amp;IF(ISNUMBER(FIND(" ",$D373,FIND(" ",$D373)+1)),MID($D373,FIND(" ",$D373,FIND(" ",$D373)+1)+1,1),""),$D373="Upper Ground", LEFT($D373)&amp;IF(ISNUMBER(FIND(" ",$D373)),MID($D373,FIND(" ",$D373)+1,1),"")&amp;IF(ISNUMBER(FIND(" ",$D373,FIND(" ",$D373)+1)),MID($D373,FIND(" ",$D373,FIND(" ",$D373)+1)+1,1),"")),".0",$E373), " ")</f>
        <v xml:space="preserve"> </v>
      </c>
      <c r="G373" s="144"/>
      <c r="H373" s="144"/>
      <c r="I373" s="144"/>
      <c r="J373" s="144"/>
      <c r="K373" s="144"/>
      <c r="L373" s="149" t="str" cm="1">
        <f t="array" ref="L373">_xlfn.IFNA(
_xlfn.IFS(
AND($F373=" ",$G373=" ",$H373=" "),"Please update all three: Surveyor Room Reference, Establishment Room Reference and Establishment Room Name",
AND(OR($I373="General",$I373="Open plan/ semi-open general",$I373="Fitted",$I373="Light practical (science)",$I373="Light practical (other)",$I373="Heavy practical (workshops)",$I373="Heavy practical (clean)",$I373="Large",$I373="Storage"),$J373=0,$K373=0),"Please update Net Area or Non-net Area",
AND($B373&lt;&gt;"OUT",$J373=0,$I373&lt;&gt;"Non-net",$M373="85% Circulation"),"Net area not recorded for spaces with 85% circulation unusable type",
AND(OR($I373="General",$I373="Open plan/ semi-open general",$I373="Fitted",$I373="Light practical (science)",$I373="Light practical (other)",$I373="Heavy practical (workshops)",$I373="Heavy practical (clean)",$I373="Large",$I373="Storage"),OR($J373=0,ISBLANK($J373))),"Net area not recorded in net spaces",
AND(OR($I373="Non-net",$I373="Outdoor space"),$J373&gt;0),"Net Area Recorded in Non-net space",
AND($I373="General",$J373&gt;90),"This general space is over 90m2, please ensure that this space is entered as separate spaces if it usually used as separate spaces",
AND($I373="Open plan/ semi-open general",$J373&lt;27),"Open plan general space under 27m2",
AND(OR($K373=0,ISBLANK($K373)), $I373="Non-net"),"Non-net area not recorded in non-net space"
),
" ")</f>
        <v xml:space="preserve"> </v>
      </c>
      <c r="M373" s="144"/>
      <c r="N373" s="144"/>
      <c r="O373" s="144"/>
      <c r="P373" s="144"/>
      <c r="Q373" s="144"/>
      <c r="R373" s="171"/>
      <c r="S373" s="147">
        <f>NCA_Calculations!$P$385</f>
        <v>0</v>
      </c>
      <c r="T373" s="147">
        <f>NCA_Calculations!$Q$385</f>
        <v>0</v>
      </c>
      <c r="U373" s="144"/>
      <c r="V373" s="144"/>
      <c r="W373" s="149" t="str" cm="1">
        <f t="array" ref="W373">_xlfn.IFNA(
_xlfn.IFS(
ISBLANK($U373),"Missing space use.",
AND('Establishment details'!$C$14="Secondary",$V373="Classbase"),"Invalid Status type",
AND(OR( $V373="Classbase", $V373="Teaching", $V373="Early years",$V373="SEND resourced"), NOT(ISBLANK($M373))),"Space with status type and unusable type.",
AND($V373= "Classbase",'Establishment details'!$C$22&gt;=10), "Classbase status is only valid in schools with a primary element.",
AND($I373= "Large",$N373 &gt; 3.5), "Large rooms with less than 3.5m height.",
AND(OR($V373="Light practical (science)",$V373="Light practical (science)",$V373="Heavy practical (workshops)", $V373="Heavy practical (clean)"), OR($O373=0,ISBLANK($O373))),"Missing sinks count for light and heavy practical spaces.",
AND($M373 = "Other",ISBLANK($R373)), "Invalid unusable type / missing note for other unusable type."
),
" ")</f>
        <v>Missing space use.</v>
      </c>
    </row>
    <row r="374" spans="2:23" ht="15.75" x14ac:dyDescent="0.25">
      <c r="B374" s="143"/>
      <c r="C374" s="144"/>
      <c r="D374" s="144"/>
      <c r="E374" s="144"/>
      <c r="F374" s="147" t="str" cm="1">
        <f t="array" ref="F374">_xlfn.IFNA(CONCATENATE(_xlfn.IFS($D374="Mezzanine",LEFT($D374,1), $D374="Ground Floor",LEFT($D374,1),$D374="Basment ",LEFT($D374,1), $D374="1st Floor", "0"&amp;LEFT($D374,1), $D374="2nd Floor", "0"&amp;LEFT($D374,1), $D374="3rd Floor", "0"&amp;LEFT($D374,1), $D374="4th Floor", "0"&amp;LEFT($D374,1), $D374="5th Floor", "0"&amp;LEFT($D374,1), $D374="6th Floor", "0"&amp;LEFT($D374,1),$D374="7th Floor", "0"&amp;LEFT($D374,1),$D374="8th Floor", "0"&amp;LEFT($D374,1),$D374="9th Floor", "0"&amp;LEFT($D374,1),$D374="10th Floor", LEFT($D374,2),$D374="11th Floor", LEFT($D374,2),$D374="12th Floor", LEFT($D374,2),$D374="13th Floor", LEFT($D374,2), $D374="Lower Ground", LEFT($D374)&amp;IF(ISNUMBER(FIND(" ",$D374)),MID($D374,FIND(" ",$D374)+1,1),"")&amp;IF(ISNUMBER(FIND(" ",$D374,FIND(" ",$D374)+1)),MID($D374,FIND(" ",$D374,FIND(" ",$D374)+1)+1,1),""),$D374="Upper Ground", LEFT($D374)&amp;IF(ISNUMBER(FIND(" ",$D374)),MID($D374,FIND(" ",$D374)+1,1),"")&amp;IF(ISNUMBER(FIND(" ",$D374,FIND(" ",$D374)+1)),MID($D374,FIND(" ",$D374,FIND(" ",$D374)+1)+1,1),"")),".0",$E374), " ")</f>
        <v xml:space="preserve"> </v>
      </c>
      <c r="G374" s="144"/>
      <c r="H374" s="144"/>
      <c r="I374" s="144"/>
      <c r="J374" s="144"/>
      <c r="K374" s="144"/>
      <c r="L374" s="149" t="str" cm="1">
        <f t="array" ref="L374">_xlfn.IFNA(
_xlfn.IFS(
AND($F374=" ",$G374=" ",$H374=" "),"Please update all three: Surveyor Room Reference, Establishment Room Reference and Establishment Room Name",
AND(OR($I374="General",$I374="Open plan/ semi-open general",$I374="Fitted",$I374="Light practical (science)",$I374="Light practical (other)",$I374="Heavy practical (workshops)",$I374="Heavy practical (clean)",$I374="Large",$I374="Storage"),$J374=0,$K374=0),"Please update Net Area or Non-net Area",
AND($B374&lt;&gt;"OUT",$J374=0,$I374&lt;&gt;"Non-net",$M374="85% Circulation"),"Net area not recorded for spaces with 85% circulation unusable type",
AND(OR($I374="General",$I374="Open plan/ semi-open general",$I374="Fitted",$I374="Light practical (science)",$I374="Light practical (other)",$I374="Heavy practical (workshops)",$I374="Heavy practical (clean)",$I374="Large",$I374="Storage"),OR($J374=0,ISBLANK($J374))),"Net area not recorded in net spaces",
AND(OR($I374="Non-net",$I374="Outdoor space"),$J374&gt;0),"Net Area Recorded in Non-net space",
AND($I374="General",$J374&gt;90),"This general space is over 90m2, please ensure that this space is entered as separate spaces if it usually used as separate spaces",
AND($I374="Open plan/ semi-open general",$J374&lt;27),"Open plan general space under 27m2",
AND(OR($K374=0,ISBLANK($K374)), $I374="Non-net"),"Non-net area not recorded in non-net space"
),
" ")</f>
        <v xml:space="preserve"> </v>
      </c>
      <c r="M374" s="144"/>
      <c r="N374" s="144"/>
      <c r="O374" s="144"/>
      <c r="P374" s="144"/>
      <c r="Q374" s="144"/>
      <c r="R374" s="171"/>
      <c r="S374" s="147">
        <f>NCA_Calculations!$P$386</f>
        <v>0</v>
      </c>
      <c r="T374" s="147">
        <f>NCA_Calculations!$Q$386</f>
        <v>0</v>
      </c>
      <c r="U374" s="144"/>
      <c r="V374" s="144"/>
      <c r="W374" s="149" t="str" cm="1">
        <f t="array" ref="W374">_xlfn.IFNA(
_xlfn.IFS(
ISBLANK($U374),"Missing space use.",
AND('Establishment details'!$C$14="Secondary",$V374="Classbase"),"Invalid Status type",
AND(OR( $V374="Classbase", $V374="Teaching", $V374="Early years",$V374="SEND resourced"), NOT(ISBLANK($M374))),"Space with status type and unusable type.",
AND($V374= "Classbase",'Establishment details'!$C$22&gt;=10), "Classbase status is only valid in schools with a primary element.",
AND($I374= "Large",$N374 &gt; 3.5), "Large rooms with less than 3.5m height.",
AND(OR($V374="Light practical (science)",$V374="Light practical (science)",$V374="Heavy practical (workshops)", $V374="Heavy practical (clean)"), OR($O374=0,ISBLANK($O374))),"Missing sinks count for light and heavy practical spaces.",
AND($M374 = "Other",ISBLANK($R374)), "Invalid unusable type / missing note for other unusable type."
),
" ")</f>
        <v>Missing space use.</v>
      </c>
    </row>
    <row r="375" spans="2:23" ht="15.75" x14ac:dyDescent="0.25">
      <c r="B375" s="143"/>
      <c r="C375" s="144"/>
      <c r="D375" s="144"/>
      <c r="E375" s="144"/>
      <c r="F375" s="147" t="str" cm="1">
        <f t="array" ref="F375">_xlfn.IFNA(CONCATENATE(_xlfn.IFS($D375="Mezzanine",LEFT($D375,1), $D375="Ground Floor",LEFT($D375,1),$D375="Basment ",LEFT($D375,1), $D375="1st Floor", "0"&amp;LEFT($D375,1), $D375="2nd Floor", "0"&amp;LEFT($D375,1), $D375="3rd Floor", "0"&amp;LEFT($D375,1), $D375="4th Floor", "0"&amp;LEFT($D375,1), $D375="5th Floor", "0"&amp;LEFT($D375,1), $D375="6th Floor", "0"&amp;LEFT($D375,1),$D375="7th Floor", "0"&amp;LEFT($D375,1),$D375="8th Floor", "0"&amp;LEFT($D375,1),$D375="9th Floor", "0"&amp;LEFT($D375,1),$D375="10th Floor", LEFT($D375,2),$D375="11th Floor", LEFT($D375,2),$D375="12th Floor", LEFT($D375,2),$D375="13th Floor", LEFT($D375,2), $D375="Lower Ground", LEFT($D375)&amp;IF(ISNUMBER(FIND(" ",$D375)),MID($D375,FIND(" ",$D375)+1,1),"")&amp;IF(ISNUMBER(FIND(" ",$D375,FIND(" ",$D375)+1)),MID($D375,FIND(" ",$D375,FIND(" ",$D375)+1)+1,1),""),$D375="Upper Ground", LEFT($D375)&amp;IF(ISNUMBER(FIND(" ",$D375)),MID($D375,FIND(" ",$D375)+1,1),"")&amp;IF(ISNUMBER(FIND(" ",$D375,FIND(" ",$D375)+1)),MID($D375,FIND(" ",$D375,FIND(" ",$D375)+1)+1,1),"")),".0",$E375), " ")</f>
        <v xml:space="preserve"> </v>
      </c>
      <c r="G375" s="144"/>
      <c r="H375" s="144"/>
      <c r="I375" s="144"/>
      <c r="J375" s="144"/>
      <c r="K375" s="144"/>
      <c r="L375" s="149" t="str" cm="1">
        <f t="array" ref="L375">_xlfn.IFNA(
_xlfn.IFS(
AND($F375=" ",$G375=" ",$H375=" "),"Please update all three: Surveyor Room Reference, Establishment Room Reference and Establishment Room Name",
AND(OR($I375="General",$I375="Open plan/ semi-open general",$I375="Fitted",$I375="Light practical (science)",$I375="Light practical (other)",$I375="Heavy practical (workshops)",$I375="Heavy practical (clean)",$I375="Large",$I375="Storage"),$J375=0,$K375=0),"Please update Net Area or Non-net Area",
AND($B375&lt;&gt;"OUT",$J375=0,$I375&lt;&gt;"Non-net",$M375="85% Circulation"),"Net area not recorded for spaces with 85% circulation unusable type",
AND(OR($I375="General",$I375="Open plan/ semi-open general",$I375="Fitted",$I375="Light practical (science)",$I375="Light practical (other)",$I375="Heavy practical (workshops)",$I375="Heavy practical (clean)",$I375="Large",$I375="Storage"),OR($J375=0,ISBLANK($J375))),"Net area not recorded in net spaces",
AND(OR($I375="Non-net",$I375="Outdoor space"),$J375&gt;0),"Net Area Recorded in Non-net space",
AND($I375="General",$J375&gt;90),"This general space is over 90m2, please ensure that this space is entered as separate spaces if it usually used as separate spaces",
AND($I375="Open plan/ semi-open general",$J375&lt;27),"Open plan general space under 27m2",
AND(OR($K375=0,ISBLANK($K375)), $I375="Non-net"),"Non-net area not recorded in non-net space"
),
" ")</f>
        <v xml:space="preserve"> </v>
      </c>
      <c r="M375" s="144"/>
      <c r="N375" s="144"/>
      <c r="O375" s="144"/>
      <c r="P375" s="144"/>
      <c r="Q375" s="144"/>
      <c r="R375" s="171"/>
      <c r="S375" s="147">
        <f>NCA_Calculations!$P$387</f>
        <v>0</v>
      </c>
      <c r="T375" s="147">
        <f>NCA_Calculations!$Q$387</f>
        <v>0</v>
      </c>
      <c r="U375" s="144"/>
      <c r="V375" s="144"/>
      <c r="W375" s="149" t="str" cm="1">
        <f t="array" ref="W375">_xlfn.IFNA(
_xlfn.IFS(
ISBLANK($U375),"Missing space use.",
AND('Establishment details'!$C$14="Secondary",$V375="Classbase"),"Invalid Status type",
AND(OR( $V375="Classbase", $V375="Teaching", $V375="Early years",$V375="SEND resourced"), NOT(ISBLANK($M375))),"Space with status type and unusable type.",
AND($V375= "Classbase",'Establishment details'!$C$22&gt;=10), "Classbase status is only valid in schools with a primary element.",
AND($I375= "Large",$N375 &gt; 3.5), "Large rooms with less than 3.5m height.",
AND(OR($V375="Light practical (science)",$V375="Light practical (science)",$V375="Heavy practical (workshops)", $V375="Heavy practical (clean)"), OR($O375=0,ISBLANK($O375))),"Missing sinks count for light and heavy practical spaces.",
AND($M375 = "Other",ISBLANK($R375)), "Invalid unusable type / missing note for other unusable type."
),
" ")</f>
        <v>Missing space use.</v>
      </c>
    </row>
    <row r="376" spans="2:23" ht="15.75" x14ac:dyDescent="0.25">
      <c r="B376" s="143"/>
      <c r="C376" s="144"/>
      <c r="D376" s="144"/>
      <c r="E376" s="144"/>
      <c r="F376" s="147" t="str" cm="1">
        <f t="array" ref="F376">_xlfn.IFNA(CONCATENATE(_xlfn.IFS($D376="Mezzanine",LEFT($D376,1), $D376="Ground Floor",LEFT($D376,1),$D376="Basment ",LEFT($D376,1), $D376="1st Floor", "0"&amp;LEFT($D376,1), $D376="2nd Floor", "0"&amp;LEFT($D376,1), $D376="3rd Floor", "0"&amp;LEFT($D376,1), $D376="4th Floor", "0"&amp;LEFT($D376,1), $D376="5th Floor", "0"&amp;LEFT($D376,1), $D376="6th Floor", "0"&amp;LEFT($D376,1),$D376="7th Floor", "0"&amp;LEFT($D376,1),$D376="8th Floor", "0"&amp;LEFT($D376,1),$D376="9th Floor", "0"&amp;LEFT($D376,1),$D376="10th Floor", LEFT($D376,2),$D376="11th Floor", LEFT($D376,2),$D376="12th Floor", LEFT($D376,2),$D376="13th Floor", LEFT($D376,2), $D376="Lower Ground", LEFT($D376)&amp;IF(ISNUMBER(FIND(" ",$D376)),MID($D376,FIND(" ",$D376)+1,1),"")&amp;IF(ISNUMBER(FIND(" ",$D376,FIND(" ",$D376)+1)),MID($D376,FIND(" ",$D376,FIND(" ",$D376)+1)+1,1),""),$D376="Upper Ground", LEFT($D376)&amp;IF(ISNUMBER(FIND(" ",$D376)),MID($D376,FIND(" ",$D376)+1,1),"")&amp;IF(ISNUMBER(FIND(" ",$D376,FIND(" ",$D376)+1)),MID($D376,FIND(" ",$D376,FIND(" ",$D376)+1)+1,1),"")),".0",$E376), " ")</f>
        <v xml:space="preserve"> </v>
      </c>
      <c r="G376" s="144"/>
      <c r="H376" s="144"/>
      <c r="I376" s="144"/>
      <c r="J376" s="144"/>
      <c r="K376" s="144"/>
      <c r="L376" s="149" t="str" cm="1">
        <f t="array" ref="L376">_xlfn.IFNA(
_xlfn.IFS(
AND($F376=" ",$G376=" ",$H376=" "),"Please update all three: Surveyor Room Reference, Establishment Room Reference and Establishment Room Name",
AND(OR($I376="General",$I376="Open plan/ semi-open general",$I376="Fitted",$I376="Light practical (science)",$I376="Light practical (other)",$I376="Heavy practical (workshops)",$I376="Heavy practical (clean)",$I376="Large",$I376="Storage"),$J376=0,$K376=0),"Please update Net Area or Non-net Area",
AND($B376&lt;&gt;"OUT",$J376=0,$I376&lt;&gt;"Non-net",$M376="85% Circulation"),"Net area not recorded for spaces with 85% circulation unusable type",
AND(OR($I376="General",$I376="Open plan/ semi-open general",$I376="Fitted",$I376="Light practical (science)",$I376="Light practical (other)",$I376="Heavy practical (workshops)",$I376="Heavy practical (clean)",$I376="Large",$I376="Storage"),OR($J376=0,ISBLANK($J376))),"Net area not recorded in net spaces",
AND(OR($I376="Non-net",$I376="Outdoor space"),$J376&gt;0),"Net Area Recorded in Non-net space",
AND($I376="General",$J376&gt;90),"This general space is over 90m2, please ensure that this space is entered as separate spaces if it usually used as separate spaces",
AND($I376="Open plan/ semi-open general",$J376&lt;27),"Open plan general space under 27m2",
AND(OR($K376=0,ISBLANK($K376)), $I376="Non-net"),"Non-net area not recorded in non-net space"
),
" ")</f>
        <v xml:space="preserve"> </v>
      </c>
      <c r="M376" s="144"/>
      <c r="N376" s="144"/>
      <c r="O376" s="144"/>
      <c r="P376" s="144"/>
      <c r="Q376" s="144"/>
      <c r="R376" s="171"/>
      <c r="S376" s="147">
        <f>NCA_Calculations!$P$388</f>
        <v>0</v>
      </c>
      <c r="T376" s="147">
        <f>NCA_Calculations!$Q$388</f>
        <v>0</v>
      </c>
      <c r="U376" s="144"/>
      <c r="V376" s="144"/>
      <c r="W376" s="149" t="str" cm="1">
        <f t="array" ref="W376">_xlfn.IFNA(
_xlfn.IFS(
ISBLANK($U376),"Missing space use.",
AND('Establishment details'!$C$14="Secondary",$V376="Classbase"),"Invalid Status type",
AND(OR( $V376="Classbase", $V376="Teaching", $V376="Early years",$V376="SEND resourced"), NOT(ISBLANK($M376))),"Space with status type and unusable type.",
AND($V376= "Classbase",'Establishment details'!$C$22&gt;=10), "Classbase status is only valid in schools with a primary element.",
AND($I376= "Large",$N376 &gt; 3.5), "Large rooms with less than 3.5m height.",
AND(OR($V376="Light practical (science)",$V376="Light practical (science)",$V376="Heavy practical (workshops)", $V376="Heavy practical (clean)"), OR($O376=0,ISBLANK($O376))),"Missing sinks count for light and heavy practical spaces.",
AND($M376 = "Other",ISBLANK($R376)), "Invalid unusable type / missing note for other unusable type."
),
" ")</f>
        <v>Missing space use.</v>
      </c>
    </row>
    <row r="377" spans="2:23" ht="15.75" x14ac:dyDescent="0.25">
      <c r="B377" s="143"/>
      <c r="C377" s="144"/>
      <c r="D377" s="144"/>
      <c r="E377" s="144"/>
      <c r="F377" s="147" t="str" cm="1">
        <f t="array" ref="F377">_xlfn.IFNA(CONCATENATE(_xlfn.IFS($D377="Mezzanine",LEFT($D377,1), $D377="Ground Floor",LEFT($D377,1),$D377="Basment ",LEFT($D377,1), $D377="1st Floor", "0"&amp;LEFT($D377,1), $D377="2nd Floor", "0"&amp;LEFT($D377,1), $D377="3rd Floor", "0"&amp;LEFT($D377,1), $D377="4th Floor", "0"&amp;LEFT($D377,1), $D377="5th Floor", "0"&amp;LEFT($D377,1), $D377="6th Floor", "0"&amp;LEFT($D377,1),$D377="7th Floor", "0"&amp;LEFT($D377,1),$D377="8th Floor", "0"&amp;LEFT($D377,1),$D377="9th Floor", "0"&amp;LEFT($D377,1),$D377="10th Floor", LEFT($D377,2),$D377="11th Floor", LEFT($D377,2),$D377="12th Floor", LEFT($D377,2),$D377="13th Floor", LEFT($D377,2), $D377="Lower Ground", LEFT($D377)&amp;IF(ISNUMBER(FIND(" ",$D377)),MID($D377,FIND(" ",$D377)+1,1),"")&amp;IF(ISNUMBER(FIND(" ",$D377,FIND(" ",$D377)+1)),MID($D377,FIND(" ",$D377,FIND(" ",$D377)+1)+1,1),""),$D377="Upper Ground", LEFT($D377)&amp;IF(ISNUMBER(FIND(" ",$D377)),MID($D377,FIND(" ",$D377)+1,1),"")&amp;IF(ISNUMBER(FIND(" ",$D377,FIND(" ",$D377)+1)),MID($D377,FIND(" ",$D377,FIND(" ",$D377)+1)+1,1),"")),".0",$E377), " ")</f>
        <v xml:space="preserve"> </v>
      </c>
      <c r="G377" s="144"/>
      <c r="H377" s="144"/>
      <c r="I377" s="144"/>
      <c r="J377" s="144"/>
      <c r="K377" s="144"/>
      <c r="L377" s="149" t="str" cm="1">
        <f t="array" ref="L377">_xlfn.IFNA(
_xlfn.IFS(
AND($F377=" ",$G377=" ",$H377=" "),"Please update all three: Surveyor Room Reference, Establishment Room Reference and Establishment Room Name",
AND(OR($I377="General",$I377="Open plan/ semi-open general",$I377="Fitted",$I377="Light practical (science)",$I377="Light practical (other)",$I377="Heavy practical (workshops)",$I377="Heavy practical (clean)",$I377="Large",$I377="Storage"),$J377=0,$K377=0),"Please update Net Area or Non-net Area",
AND($B377&lt;&gt;"OUT",$J377=0,$I377&lt;&gt;"Non-net",$M377="85% Circulation"),"Net area not recorded for spaces with 85% circulation unusable type",
AND(OR($I377="General",$I377="Open plan/ semi-open general",$I377="Fitted",$I377="Light practical (science)",$I377="Light practical (other)",$I377="Heavy practical (workshops)",$I377="Heavy practical (clean)",$I377="Large",$I377="Storage"),OR($J377=0,ISBLANK($J377))),"Net area not recorded in net spaces",
AND(OR($I377="Non-net",$I377="Outdoor space"),$J377&gt;0),"Net Area Recorded in Non-net space",
AND($I377="General",$J377&gt;90),"This general space is over 90m2, please ensure that this space is entered as separate spaces if it usually used as separate spaces",
AND($I377="Open plan/ semi-open general",$J377&lt;27),"Open plan general space under 27m2",
AND(OR($K377=0,ISBLANK($K377)), $I377="Non-net"),"Non-net area not recorded in non-net space"
),
" ")</f>
        <v xml:space="preserve"> </v>
      </c>
      <c r="M377" s="144"/>
      <c r="N377" s="144"/>
      <c r="O377" s="144"/>
      <c r="P377" s="144"/>
      <c r="Q377" s="144"/>
      <c r="R377" s="171"/>
      <c r="S377" s="147">
        <f>NCA_Calculations!$P$389</f>
        <v>0</v>
      </c>
      <c r="T377" s="147">
        <f>NCA_Calculations!$Q$389</f>
        <v>0</v>
      </c>
      <c r="U377" s="144"/>
      <c r="V377" s="144"/>
      <c r="W377" s="149" t="str" cm="1">
        <f t="array" ref="W377">_xlfn.IFNA(
_xlfn.IFS(
ISBLANK($U377),"Missing space use.",
AND('Establishment details'!$C$14="Secondary",$V377="Classbase"),"Invalid Status type",
AND(OR( $V377="Classbase", $V377="Teaching", $V377="Early years",$V377="SEND resourced"), NOT(ISBLANK($M377))),"Space with status type and unusable type.",
AND($V377= "Classbase",'Establishment details'!$C$22&gt;=10), "Classbase status is only valid in schools with a primary element.",
AND($I377= "Large",$N377 &gt; 3.5), "Large rooms with less than 3.5m height.",
AND(OR($V377="Light practical (science)",$V377="Light practical (science)",$V377="Heavy practical (workshops)", $V377="Heavy practical (clean)"), OR($O377=0,ISBLANK($O377))),"Missing sinks count for light and heavy practical spaces.",
AND($M377 = "Other",ISBLANK($R377)), "Invalid unusable type / missing note for other unusable type."
),
" ")</f>
        <v>Missing space use.</v>
      </c>
    </row>
    <row r="378" spans="2:23" ht="15.75" x14ac:dyDescent="0.25">
      <c r="B378" s="143"/>
      <c r="C378" s="144"/>
      <c r="D378" s="144"/>
      <c r="E378" s="144"/>
      <c r="F378" s="147" t="str" cm="1">
        <f t="array" ref="F378">_xlfn.IFNA(CONCATENATE(_xlfn.IFS($D378="Mezzanine",LEFT($D378,1), $D378="Ground Floor",LEFT($D378,1),$D378="Basment ",LEFT($D378,1), $D378="1st Floor", "0"&amp;LEFT($D378,1), $D378="2nd Floor", "0"&amp;LEFT($D378,1), $D378="3rd Floor", "0"&amp;LEFT($D378,1), $D378="4th Floor", "0"&amp;LEFT($D378,1), $D378="5th Floor", "0"&amp;LEFT($D378,1), $D378="6th Floor", "0"&amp;LEFT($D378,1),$D378="7th Floor", "0"&amp;LEFT($D378,1),$D378="8th Floor", "0"&amp;LEFT($D378,1),$D378="9th Floor", "0"&amp;LEFT($D378,1),$D378="10th Floor", LEFT($D378,2),$D378="11th Floor", LEFT($D378,2),$D378="12th Floor", LEFT($D378,2),$D378="13th Floor", LEFT($D378,2), $D378="Lower Ground", LEFT($D378)&amp;IF(ISNUMBER(FIND(" ",$D378)),MID($D378,FIND(" ",$D378)+1,1),"")&amp;IF(ISNUMBER(FIND(" ",$D378,FIND(" ",$D378)+1)),MID($D378,FIND(" ",$D378,FIND(" ",$D378)+1)+1,1),""),$D378="Upper Ground", LEFT($D378)&amp;IF(ISNUMBER(FIND(" ",$D378)),MID($D378,FIND(" ",$D378)+1,1),"")&amp;IF(ISNUMBER(FIND(" ",$D378,FIND(" ",$D378)+1)),MID($D378,FIND(" ",$D378,FIND(" ",$D378)+1)+1,1),"")),".0",$E378), " ")</f>
        <v xml:space="preserve"> </v>
      </c>
      <c r="G378" s="144"/>
      <c r="H378" s="144"/>
      <c r="I378" s="144"/>
      <c r="J378" s="144"/>
      <c r="K378" s="144"/>
      <c r="L378" s="149" t="str" cm="1">
        <f t="array" ref="L378">_xlfn.IFNA(
_xlfn.IFS(
AND($F378=" ",$G378=" ",$H378=" "),"Please update all three: Surveyor Room Reference, Establishment Room Reference and Establishment Room Name",
AND(OR($I378="General",$I378="Open plan/ semi-open general",$I378="Fitted",$I378="Light practical (science)",$I378="Light practical (other)",$I378="Heavy practical (workshops)",$I378="Heavy practical (clean)",$I378="Large",$I378="Storage"),$J378=0,$K378=0),"Please update Net Area or Non-net Area",
AND($B378&lt;&gt;"OUT",$J378=0,$I378&lt;&gt;"Non-net",$M378="85% Circulation"),"Net area not recorded for spaces with 85% circulation unusable type",
AND(OR($I378="General",$I378="Open plan/ semi-open general",$I378="Fitted",$I378="Light practical (science)",$I378="Light practical (other)",$I378="Heavy practical (workshops)",$I378="Heavy practical (clean)",$I378="Large",$I378="Storage"),OR($J378=0,ISBLANK($J378))),"Net area not recorded in net spaces",
AND(OR($I378="Non-net",$I378="Outdoor space"),$J378&gt;0),"Net Area Recorded in Non-net space",
AND($I378="General",$J378&gt;90),"This general space is over 90m2, please ensure that this space is entered as separate spaces if it usually used as separate spaces",
AND($I378="Open plan/ semi-open general",$J378&lt;27),"Open plan general space under 27m2",
AND(OR($K378=0,ISBLANK($K378)), $I378="Non-net"),"Non-net area not recorded in non-net space"
),
" ")</f>
        <v xml:space="preserve"> </v>
      </c>
      <c r="M378" s="144"/>
      <c r="N378" s="144"/>
      <c r="O378" s="144"/>
      <c r="P378" s="144"/>
      <c r="Q378" s="144"/>
      <c r="R378" s="171"/>
      <c r="S378" s="147">
        <f>NCA_Calculations!$P$390</f>
        <v>0</v>
      </c>
      <c r="T378" s="147">
        <f>NCA_Calculations!$Q$390</f>
        <v>0</v>
      </c>
      <c r="U378" s="144"/>
      <c r="V378" s="144"/>
      <c r="W378" s="149" t="str" cm="1">
        <f t="array" ref="W378">_xlfn.IFNA(
_xlfn.IFS(
ISBLANK($U378),"Missing space use.",
AND('Establishment details'!$C$14="Secondary",$V378="Classbase"),"Invalid Status type",
AND(OR( $V378="Classbase", $V378="Teaching", $V378="Early years",$V378="SEND resourced"), NOT(ISBLANK($M378))),"Space with status type and unusable type.",
AND($V378= "Classbase",'Establishment details'!$C$22&gt;=10), "Classbase status is only valid in schools with a primary element.",
AND($I378= "Large",$N378 &gt; 3.5), "Large rooms with less than 3.5m height.",
AND(OR($V378="Light practical (science)",$V378="Light practical (science)",$V378="Heavy practical (workshops)", $V378="Heavy practical (clean)"), OR($O378=0,ISBLANK($O378))),"Missing sinks count for light and heavy practical spaces.",
AND($M378 = "Other",ISBLANK($R378)), "Invalid unusable type / missing note for other unusable type."
),
" ")</f>
        <v>Missing space use.</v>
      </c>
    </row>
    <row r="379" spans="2:23" ht="15.75" x14ac:dyDescent="0.25">
      <c r="B379" s="143"/>
      <c r="C379" s="144"/>
      <c r="D379" s="144"/>
      <c r="E379" s="144"/>
      <c r="F379" s="147" t="str" cm="1">
        <f t="array" ref="F379">_xlfn.IFNA(CONCATENATE(_xlfn.IFS($D379="Mezzanine",LEFT($D379,1), $D379="Ground Floor",LEFT($D379,1),$D379="Basment ",LEFT($D379,1), $D379="1st Floor", "0"&amp;LEFT($D379,1), $D379="2nd Floor", "0"&amp;LEFT($D379,1), $D379="3rd Floor", "0"&amp;LEFT($D379,1), $D379="4th Floor", "0"&amp;LEFT($D379,1), $D379="5th Floor", "0"&amp;LEFT($D379,1), $D379="6th Floor", "0"&amp;LEFT($D379,1),$D379="7th Floor", "0"&amp;LEFT($D379,1),$D379="8th Floor", "0"&amp;LEFT($D379,1),$D379="9th Floor", "0"&amp;LEFT($D379,1),$D379="10th Floor", LEFT($D379,2),$D379="11th Floor", LEFT($D379,2),$D379="12th Floor", LEFT($D379,2),$D379="13th Floor", LEFT($D379,2), $D379="Lower Ground", LEFT($D379)&amp;IF(ISNUMBER(FIND(" ",$D379)),MID($D379,FIND(" ",$D379)+1,1),"")&amp;IF(ISNUMBER(FIND(" ",$D379,FIND(" ",$D379)+1)),MID($D379,FIND(" ",$D379,FIND(" ",$D379)+1)+1,1),""),$D379="Upper Ground", LEFT($D379)&amp;IF(ISNUMBER(FIND(" ",$D379)),MID($D379,FIND(" ",$D379)+1,1),"")&amp;IF(ISNUMBER(FIND(" ",$D379,FIND(" ",$D379)+1)),MID($D379,FIND(" ",$D379,FIND(" ",$D379)+1)+1,1),"")),".0",$E379), " ")</f>
        <v xml:space="preserve"> </v>
      </c>
      <c r="G379" s="144"/>
      <c r="H379" s="144"/>
      <c r="I379" s="144"/>
      <c r="J379" s="144"/>
      <c r="K379" s="144"/>
      <c r="L379" s="149" t="str" cm="1">
        <f t="array" ref="L379">_xlfn.IFNA(
_xlfn.IFS(
AND($F379=" ",$G379=" ",$H379=" "),"Please update all three: Surveyor Room Reference, Establishment Room Reference and Establishment Room Name",
AND(OR($I379="General",$I379="Open plan/ semi-open general",$I379="Fitted",$I379="Light practical (science)",$I379="Light practical (other)",$I379="Heavy practical (workshops)",$I379="Heavy practical (clean)",$I379="Large",$I379="Storage"),$J379=0,$K379=0),"Please update Net Area or Non-net Area",
AND($B379&lt;&gt;"OUT",$J379=0,$I379&lt;&gt;"Non-net",$M379="85% Circulation"),"Net area not recorded for spaces with 85% circulation unusable type",
AND(OR($I379="General",$I379="Open plan/ semi-open general",$I379="Fitted",$I379="Light practical (science)",$I379="Light practical (other)",$I379="Heavy practical (workshops)",$I379="Heavy practical (clean)",$I379="Large",$I379="Storage"),OR($J379=0,ISBLANK($J379))),"Net area not recorded in net spaces",
AND(OR($I379="Non-net",$I379="Outdoor space"),$J379&gt;0),"Net Area Recorded in Non-net space",
AND($I379="General",$J379&gt;90),"This general space is over 90m2, please ensure that this space is entered as separate spaces if it usually used as separate spaces",
AND($I379="Open plan/ semi-open general",$J379&lt;27),"Open plan general space under 27m2",
AND(OR($K379=0,ISBLANK($K379)), $I379="Non-net"),"Non-net area not recorded in non-net space"
),
" ")</f>
        <v xml:space="preserve"> </v>
      </c>
      <c r="M379" s="144"/>
      <c r="N379" s="144"/>
      <c r="O379" s="144"/>
      <c r="P379" s="144"/>
      <c r="Q379" s="144"/>
      <c r="R379" s="171"/>
      <c r="S379" s="147">
        <f>NCA_Calculations!$P$391</f>
        <v>0</v>
      </c>
      <c r="T379" s="147">
        <f>NCA_Calculations!$Q$391</f>
        <v>0</v>
      </c>
      <c r="U379" s="144"/>
      <c r="V379" s="144"/>
      <c r="W379" s="149" t="str" cm="1">
        <f t="array" ref="W379">_xlfn.IFNA(
_xlfn.IFS(
ISBLANK($U379),"Missing space use.",
AND('Establishment details'!$C$14="Secondary",$V379="Classbase"),"Invalid Status type",
AND(OR( $V379="Classbase", $V379="Teaching", $V379="Early years",$V379="SEND resourced"), NOT(ISBLANK($M379))),"Space with status type and unusable type.",
AND($V379= "Classbase",'Establishment details'!$C$22&gt;=10), "Classbase status is only valid in schools with a primary element.",
AND($I379= "Large",$N379 &gt; 3.5), "Large rooms with less than 3.5m height.",
AND(OR($V379="Light practical (science)",$V379="Light practical (science)",$V379="Heavy practical (workshops)", $V379="Heavy practical (clean)"), OR($O379=0,ISBLANK($O379))),"Missing sinks count for light and heavy practical spaces.",
AND($M379 = "Other",ISBLANK($R379)), "Invalid unusable type / missing note for other unusable type."
),
" ")</f>
        <v>Missing space use.</v>
      </c>
    </row>
    <row r="380" spans="2:23" ht="15.75" x14ac:dyDescent="0.25">
      <c r="B380" s="143"/>
      <c r="C380" s="144"/>
      <c r="D380" s="144"/>
      <c r="E380" s="144"/>
      <c r="F380" s="147" t="str" cm="1">
        <f t="array" ref="F380">_xlfn.IFNA(CONCATENATE(_xlfn.IFS($D380="Mezzanine",LEFT($D380,1), $D380="Ground Floor",LEFT($D380,1),$D380="Basment ",LEFT($D380,1), $D380="1st Floor", "0"&amp;LEFT($D380,1), $D380="2nd Floor", "0"&amp;LEFT($D380,1), $D380="3rd Floor", "0"&amp;LEFT($D380,1), $D380="4th Floor", "0"&amp;LEFT($D380,1), $D380="5th Floor", "0"&amp;LEFT($D380,1), $D380="6th Floor", "0"&amp;LEFT($D380,1),$D380="7th Floor", "0"&amp;LEFT($D380,1),$D380="8th Floor", "0"&amp;LEFT($D380,1),$D380="9th Floor", "0"&amp;LEFT($D380,1),$D380="10th Floor", LEFT($D380,2),$D380="11th Floor", LEFT($D380,2),$D380="12th Floor", LEFT($D380,2),$D380="13th Floor", LEFT($D380,2), $D380="Lower Ground", LEFT($D380)&amp;IF(ISNUMBER(FIND(" ",$D380)),MID($D380,FIND(" ",$D380)+1,1),"")&amp;IF(ISNUMBER(FIND(" ",$D380,FIND(" ",$D380)+1)),MID($D380,FIND(" ",$D380,FIND(" ",$D380)+1)+1,1),""),$D380="Upper Ground", LEFT($D380)&amp;IF(ISNUMBER(FIND(" ",$D380)),MID($D380,FIND(" ",$D380)+1,1),"")&amp;IF(ISNUMBER(FIND(" ",$D380,FIND(" ",$D380)+1)),MID($D380,FIND(" ",$D380,FIND(" ",$D380)+1)+1,1),"")),".0",$E380), " ")</f>
        <v xml:space="preserve"> </v>
      </c>
      <c r="G380" s="144"/>
      <c r="H380" s="144"/>
      <c r="I380" s="144"/>
      <c r="J380" s="144"/>
      <c r="K380" s="144"/>
      <c r="L380" s="149" t="str" cm="1">
        <f t="array" ref="L380">_xlfn.IFNA(
_xlfn.IFS(
AND($F380=" ",$G380=" ",$H380=" "),"Please update all three: Surveyor Room Reference, Establishment Room Reference and Establishment Room Name",
AND(OR($I380="General",$I380="Open plan/ semi-open general",$I380="Fitted",$I380="Light practical (science)",$I380="Light practical (other)",$I380="Heavy practical (workshops)",$I380="Heavy practical (clean)",$I380="Large",$I380="Storage"),$J380=0,$K380=0),"Please update Net Area or Non-net Area",
AND($B380&lt;&gt;"OUT",$J380=0,$I380&lt;&gt;"Non-net",$M380="85% Circulation"),"Net area not recorded for spaces with 85% circulation unusable type",
AND(OR($I380="General",$I380="Open plan/ semi-open general",$I380="Fitted",$I380="Light practical (science)",$I380="Light practical (other)",$I380="Heavy practical (workshops)",$I380="Heavy practical (clean)",$I380="Large",$I380="Storage"),OR($J380=0,ISBLANK($J380))),"Net area not recorded in net spaces",
AND(OR($I380="Non-net",$I380="Outdoor space"),$J380&gt;0),"Net Area Recorded in Non-net space",
AND($I380="General",$J380&gt;90),"This general space is over 90m2, please ensure that this space is entered as separate spaces if it usually used as separate spaces",
AND($I380="Open plan/ semi-open general",$J380&lt;27),"Open plan general space under 27m2",
AND(OR($K380=0,ISBLANK($K380)), $I380="Non-net"),"Non-net area not recorded in non-net space"
),
" ")</f>
        <v xml:space="preserve"> </v>
      </c>
      <c r="M380" s="144"/>
      <c r="N380" s="144"/>
      <c r="O380" s="144"/>
      <c r="P380" s="144"/>
      <c r="Q380" s="144"/>
      <c r="R380" s="171"/>
      <c r="S380" s="147">
        <f>NCA_Calculations!$P$392</f>
        <v>0</v>
      </c>
      <c r="T380" s="147">
        <f>NCA_Calculations!$Q$392</f>
        <v>0</v>
      </c>
      <c r="U380" s="144"/>
      <c r="V380" s="144"/>
      <c r="W380" s="149" t="str" cm="1">
        <f t="array" ref="W380">_xlfn.IFNA(
_xlfn.IFS(
ISBLANK($U380),"Missing space use.",
AND('Establishment details'!$C$14="Secondary",$V380="Classbase"),"Invalid Status type",
AND(OR( $V380="Classbase", $V380="Teaching", $V380="Early years",$V380="SEND resourced"), NOT(ISBLANK($M380))),"Space with status type and unusable type.",
AND($V380= "Classbase",'Establishment details'!$C$22&gt;=10), "Classbase status is only valid in schools with a primary element.",
AND($I380= "Large",$N380 &gt; 3.5), "Large rooms with less than 3.5m height.",
AND(OR($V380="Light practical (science)",$V380="Light practical (science)",$V380="Heavy practical (workshops)", $V380="Heavy practical (clean)"), OR($O380=0,ISBLANK($O380))),"Missing sinks count for light and heavy practical spaces.",
AND($M380 = "Other",ISBLANK($R380)), "Invalid unusable type / missing note for other unusable type."
),
" ")</f>
        <v>Missing space use.</v>
      </c>
    </row>
    <row r="381" spans="2:23" ht="15.75" x14ac:dyDescent="0.25">
      <c r="B381" s="143"/>
      <c r="C381" s="144"/>
      <c r="D381" s="144"/>
      <c r="E381" s="144"/>
      <c r="F381" s="147" t="str" cm="1">
        <f t="array" ref="F381">_xlfn.IFNA(CONCATENATE(_xlfn.IFS($D381="Mezzanine",LEFT($D381,1), $D381="Ground Floor",LEFT($D381,1),$D381="Basment ",LEFT($D381,1), $D381="1st Floor", "0"&amp;LEFT($D381,1), $D381="2nd Floor", "0"&amp;LEFT($D381,1), $D381="3rd Floor", "0"&amp;LEFT($D381,1), $D381="4th Floor", "0"&amp;LEFT($D381,1), $D381="5th Floor", "0"&amp;LEFT($D381,1), $D381="6th Floor", "0"&amp;LEFT($D381,1),$D381="7th Floor", "0"&amp;LEFT($D381,1),$D381="8th Floor", "0"&amp;LEFT($D381,1),$D381="9th Floor", "0"&amp;LEFT($D381,1),$D381="10th Floor", LEFT($D381,2),$D381="11th Floor", LEFT($D381,2),$D381="12th Floor", LEFT($D381,2),$D381="13th Floor", LEFT($D381,2), $D381="Lower Ground", LEFT($D381)&amp;IF(ISNUMBER(FIND(" ",$D381)),MID($D381,FIND(" ",$D381)+1,1),"")&amp;IF(ISNUMBER(FIND(" ",$D381,FIND(" ",$D381)+1)),MID($D381,FIND(" ",$D381,FIND(" ",$D381)+1)+1,1),""),$D381="Upper Ground", LEFT($D381)&amp;IF(ISNUMBER(FIND(" ",$D381)),MID($D381,FIND(" ",$D381)+1,1),"")&amp;IF(ISNUMBER(FIND(" ",$D381,FIND(" ",$D381)+1)),MID($D381,FIND(" ",$D381,FIND(" ",$D381)+1)+1,1),"")),".0",$E381), " ")</f>
        <v xml:space="preserve"> </v>
      </c>
      <c r="G381" s="144"/>
      <c r="H381" s="144"/>
      <c r="I381" s="144"/>
      <c r="J381" s="144"/>
      <c r="K381" s="144"/>
      <c r="L381" s="149" t="str" cm="1">
        <f t="array" ref="L381">_xlfn.IFNA(
_xlfn.IFS(
AND($F381=" ",$G381=" ",$H381=" "),"Please update all three: Surveyor Room Reference, Establishment Room Reference and Establishment Room Name",
AND(OR($I381="General",$I381="Open plan/ semi-open general",$I381="Fitted",$I381="Light practical (science)",$I381="Light practical (other)",$I381="Heavy practical (workshops)",$I381="Heavy practical (clean)",$I381="Large",$I381="Storage"),$J381=0,$K381=0),"Please update Net Area or Non-net Area",
AND($B381&lt;&gt;"OUT",$J381=0,$I381&lt;&gt;"Non-net",$M381="85% Circulation"),"Net area not recorded for spaces with 85% circulation unusable type",
AND(OR($I381="General",$I381="Open plan/ semi-open general",$I381="Fitted",$I381="Light practical (science)",$I381="Light practical (other)",$I381="Heavy practical (workshops)",$I381="Heavy practical (clean)",$I381="Large",$I381="Storage"),OR($J381=0,ISBLANK($J381))),"Net area not recorded in net spaces",
AND(OR($I381="Non-net",$I381="Outdoor space"),$J381&gt;0),"Net Area Recorded in Non-net space",
AND($I381="General",$J381&gt;90),"This general space is over 90m2, please ensure that this space is entered as separate spaces if it usually used as separate spaces",
AND($I381="Open plan/ semi-open general",$J381&lt;27),"Open plan general space under 27m2",
AND(OR($K381=0,ISBLANK($K381)), $I381="Non-net"),"Non-net area not recorded in non-net space"
),
" ")</f>
        <v xml:space="preserve"> </v>
      </c>
      <c r="M381" s="144"/>
      <c r="N381" s="144"/>
      <c r="O381" s="144"/>
      <c r="P381" s="144"/>
      <c r="Q381" s="144"/>
      <c r="R381" s="171"/>
      <c r="S381" s="147">
        <f>NCA_Calculations!$P$393</f>
        <v>0</v>
      </c>
      <c r="T381" s="147">
        <f>NCA_Calculations!$Q$393</f>
        <v>0</v>
      </c>
      <c r="U381" s="144"/>
      <c r="V381" s="144"/>
      <c r="W381" s="149" t="str" cm="1">
        <f t="array" ref="W381">_xlfn.IFNA(
_xlfn.IFS(
ISBLANK($U381),"Missing space use.",
AND('Establishment details'!$C$14="Secondary",$V381="Classbase"),"Invalid Status type",
AND(OR( $V381="Classbase", $V381="Teaching", $V381="Early years",$V381="SEND resourced"), NOT(ISBLANK($M381))),"Space with status type and unusable type.",
AND($V381= "Classbase",'Establishment details'!$C$22&gt;=10), "Classbase status is only valid in schools with a primary element.",
AND($I381= "Large",$N381 &gt; 3.5), "Large rooms with less than 3.5m height.",
AND(OR($V381="Light practical (science)",$V381="Light practical (science)",$V381="Heavy practical (workshops)", $V381="Heavy practical (clean)"), OR($O381=0,ISBLANK($O381))),"Missing sinks count for light and heavy practical spaces.",
AND($M381 = "Other",ISBLANK($R381)), "Invalid unusable type / missing note for other unusable type."
),
" ")</f>
        <v>Missing space use.</v>
      </c>
    </row>
    <row r="382" spans="2:23" ht="15.75" x14ac:dyDescent="0.25">
      <c r="B382" s="143"/>
      <c r="C382" s="144"/>
      <c r="D382" s="144"/>
      <c r="E382" s="144"/>
      <c r="F382" s="147" t="str" cm="1">
        <f t="array" ref="F382">_xlfn.IFNA(CONCATENATE(_xlfn.IFS($D382="Mezzanine",LEFT($D382,1), $D382="Ground Floor",LEFT($D382,1),$D382="Basment ",LEFT($D382,1), $D382="1st Floor", "0"&amp;LEFT($D382,1), $D382="2nd Floor", "0"&amp;LEFT($D382,1), $D382="3rd Floor", "0"&amp;LEFT($D382,1), $D382="4th Floor", "0"&amp;LEFT($D382,1), $D382="5th Floor", "0"&amp;LEFT($D382,1), $D382="6th Floor", "0"&amp;LEFT($D382,1),$D382="7th Floor", "0"&amp;LEFT($D382,1),$D382="8th Floor", "0"&amp;LEFT($D382,1),$D382="9th Floor", "0"&amp;LEFT($D382,1),$D382="10th Floor", LEFT($D382,2),$D382="11th Floor", LEFT($D382,2),$D382="12th Floor", LEFT($D382,2),$D382="13th Floor", LEFT($D382,2), $D382="Lower Ground", LEFT($D382)&amp;IF(ISNUMBER(FIND(" ",$D382)),MID($D382,FIND(" ",$D382)+1,1),"")&amp;IF(ISNUMBER(FIND(" ",$D382,FIND(" ",$D382)+1)),MID($D382,FIND(" ",$D382,FIND(" ",$D382)+1)+1,1),""),$D382="Upper Ground", LEFT($D382)&amp;IF(ISNUMBER(FIND(" ",$D382)),MID($D382,FIND(" ",$D382)+1,1),"")&amp;IF(ISNUMBER(FIND(" ",$D382,FIND(" ",$D382)+1)),MID($D382,FIND(" ",$D382,FIND(" ",$D382)+1)+1,1),"")),".0",$E382), " ")</f>
        <v xml:space="preserve"> </v>
      </c>
      <c r="G382" s="144"/>
      <c r="H382" s="144"/>
      <c r="I382" s="144"/>
      <c r="J382" s="144"/>
      <c r="K382" s="144"/>
      <c r="L382" s="149" t="str" cm="1">
        <f t="array" ref="L382">_xlfn.IFNA(
_xlfn.IFS(
AND($F382=" ",$G382=" ",$H382=" "),"Please update all three: Surveyor Room Reference, Establishment Room Reference and Establishment Room Name",
AND(OR($I382="General",$I382="Open plan/ semi-open general",$I382="Fitted",$I382="Light practical (science)",$I382="Light practical (other)",$I382="Heavy practical (workshops)",$I382="Heavy practical (clean)",$I382="Large",$I382="Storage"),$J382=0,$K382=0),"Please update Net Area or Non-net Area",
AND($B382&lt;&gt;"OUT",$J382=0,$I382&lt;&gt;"Non-net",$M382="85% Circulation"),"Net area not recorded for spaces with 85% circulation unusable type",
AND(OR($I382="General",$I382="Open plan/ semi-open general",$I382="Fitted",$I382="Light practical (science)",$I382="Light practical (other)",$I382="Heavy practical (workshops)",$I382="Heavy practical (clean)",$I382="Large",$I382="Storage"),OR($J382=0,ISBLANK($J382))),"Net area not recorded in net spaces",
AND(OR($I382="Non-net",$I382="Outdoor space"),$J382&gt;0),"Net Area Recorded in Non-net space",
AND($I382="General",$J382&gt;90),"This general space is over 90m2, please ensure that this space is entered as separate spaces if it usually used as separate spaces",
AND($I382="Open plan/ semi-open general",$J382&lt;27),"Open plan general space under 27m2",
AND(OR($K382=0,ISBLANK($K382)), $I382="Non-net"),"Non-net area not recorded in non-net space"
),
" ")</f>
        <v xml:space="preserve"> </v>
      </c>
      <c r="M382" s="144"/>
      <c r="N382" s="144"/>
      <c r="O382" s="144"/>
      <c r="P382" s="144"/>
      <c r="Q382" s="144"/>
      <c r="R382" s="171"/>
      <c r="S382" s="147">
        <f>NCA_Calculations!$P$394</f>
        <v>0</v>
      </c>
      <c r="T382" s="147">
        <f>NCA_Calculations!$Q$394</f>
        <v>0</v>
      </c>
      <c r="U382" s="144"/>
      <c r="V382" s="144"/>
      <c r="W382" s="149" t="str" cm="1">
        <f t="array" ref="W382">_xlfn.IFNA(
_xlfn.IFS(
ISBLANK($U382),"Missing space use.",
AND('Establishment details'!$C$14="Secondary",$V382="Classbase"),"Invalid Status type",
AND(OR( $V382="Classbase", $V382="Teaching", $V382="Early years",$V382="SEND resourced"), NOT(ISBLANK($M382))),"Space with status type and unusable type.",
AND($V382= "Classbase",'Establishment details'!$C$22&gt;=10), "Classbase status is only valid in schools with a primary element.",
AND($I382= "Large",$N382 &gt; 3.5), "Large rooms with less than 3.5m height.",
AND(OR($V382="Light practical (science)",$V382="Light practical (science)",$V382="Heavy practical (workshops)", $V382="Heavy practical (clean)"), OR($O382=0,ISBLANK($O382))),"Missing sinks count for light and heavy practical spaces.",
AND($M382 = "Other",ISBLANK($R382)), "Invalid unusable type / missing note for other unusable type."
),
" ")</f>
        <v>Missing space use.</v>
      </c>
    </row>
    <row r="383" spans="2:23" ht="15.75" x14ac:dyDescent="0.25">
      <c r="B383" s="143"/>
      <c r="C383" s="144"/>
      <c r="D383" s="144"/>
      <c r="E383" s="144"/>
      <c r="F383" s="147" t="str" cm="1">
        <f t="array" ref="F383">_xlfn.IFNA(CONCATENATE(_xlfn.IFS($D383="Mezzanine",LEFT($D383,1), $D383="Ground Floor",LEFT($D383,1),$D383="Basment ",LEFT($D383,1), $D383="1st Floor", "0"&amp;LEFT($D383,1), $D383="2nd Floor", "0"&amp;LEFT($D383,1), $D383="3rd Floor", "0"&amp;LEFT($D383,1), $D383="4th Floor", "0"&amp;LEFT($D383,1), $D383="5th Floor", "0"&amp;LEFT($D383,1), $D383="6th Floor", "0"&amp;LEFT($D383,1),$D383="7th Floor", "0"&amp;LEFT($D383,1),$D383="8th Floor", "0"&amp;LEFT($D383,1),$D383="9th Floor", "0"&amp;LEFT($D383,1),$D383="10th Floor", LEFT($D383,2),$D383="11th Floor", LEFT($D383,2),$D383="12th Floor", LEFT($D383,2),$D383="13th Floor", LEFT($D383,2), $D383="Lower Ground", LEFT($D383)&amp;IF(ISNUMBER(FIND(" ",$D383)),MID($D383,FIND(" ",$D383)+1,1),"")&amp;IF(ISNUMBER(FIND(" ",$D383,FIND(" ",$D383)+1)),MID($D383,FIND(" ",$D383,FIND(" ",$D383)+1)+1,1),""),$D383="Upper Ground", LEFT($D383)&amp;IF(ISNUMBER(FIND(" ",$D383)),MID($D383,FIND(" ",$D383)+1,1),"")&amp;IF(ISNUMBER(FIND(" ",$D383,FIND(" ",$D383)+1)),MID($D383,FIND(" ",$D383,FIND(" ",$D383)+1)+1,1),"")),".0",$E383), " ")</f>
        <v xml:space="preserve"> </v>
      </c>
      <c r="G383" s="144"/>
      <c r="H383" s="144"/>
      <c r="I383" s="144"/>
      <c r="J383" s="144"/>
      <c r="K383" s="144"/>
      <c r="L383" s="149" t="str" cm="1">
        <f t="array" ref="L383">_xlfn.IFNA(
_xlfn.IFS(
AND($F383=" ",$G383=" ",$H383=" "),"Please update all three: Surveyor Room Reference, Establishment Room Reference and Establishment Room Name",
AND(OR($I383="General",$I383="Open plan/ semi-open general",$I383="Fitted",$I383="Light practical (science)",$I383="Light practical (other)",$I383="Heavy practical (workshops)",$I383="Heavy practical (clean)",$I383="Large",$I383="Storage"),$J383=0,$K383=0),"Please update Net Area or Non-net Area",
AND($B383&lt;&gt;"OUT",$J383=0,$I383&lt;&gt;"Non-net",$M383="85% Circulation"),"Net area not recorded for spaces with 85% circulation unusable type",
AND(OR($I383="General",$I383="Open plan/ semi-open general",$I383="Fitted",$I383="Light practical (science)",$I383="Light practical (other)",$I383="Heavy practical (workshops)",$I383="Heavy practical (clean)",$I383="Large",$I383="Storage"),OR($J383=0,ISBLANK($J383))),"Net area not recorded in net spaces",
AND(OR($I383="Non-net",$I383="Outdoor space"),$J383&gt;0),"Net Area Recorded in Non-net space",
AND($I383="General",$J383&gt;90),"This general space is over 90m2, please ensure that this space is entered as separate spaces if it usually used as separate spaces",
AND($I383="Open plan/ semi-open general",$J383&lt;27),"Open plan general space under 27m2",
AND(OR($K383=0,ISBLANK($K383)), $I383="Non-net"),"Non-net area not recorded in non-net space"
),
" ")</f>
        <v xml:space="preserve"> </v>
      </c>
      <c r="M383" s="144"/>
      <c r="N383" s="144"/>
      <c r="O383" s="144"/>
      <c r="P383" s="144"/>
      <c r="Q383" s="144"/>
      <c r="R383" s="171"/>
      <c r="S383" s="147">
        <f>NCA_Calculations!$P$395</f>
        <v>0</v>
      </c>
      <c r="T383" s="147">
        <f>NCA_Calculations!$Q$395</f>
        <v>0</v>
      </c>
      <c r="U383" s="144"/>
      <c r="V383" s="144"/>
      <c r="W383" s="149" t="str" cm="1">
        <f t="array" ref="W383">_xlfn.IFNA(
_xlfn.IFS(
ISBLANK($U383),"Missing space use.",
AND('Establishment details'!$C$14="Secondary",$V383="Classbase"),"Invalid Status type",
AND(OR( $V383="Classbase", $V383="Teaching", $V383="Early years",$V383="SEND resourced"), NOT(ISBLANK($M383))),"Space with status type and unusable type.",
AND($V383= "Classbase",'Establishment details'!$C$22&gt;=10), "Classbase status is only valid in schools with a primary element.",
AND($I383= "Large",$N383 &gt; 3.5), "Large rooms with less than 3.5m height.",
AND(OR($V383="Light practical (science)",$V383="Light practical (science)",$V383="Heavy practical (workshops)", $V383="Heavy practical (clean)"), OR($O383=0,ISBLANK($O383))),"Missing sinks count for light and heavy practical spaces.",
AND($M383 = "Other",ISBLANK($R383)), "Invalid unusable type / missing note for other unusable type."
),
" ")</f>
        <v>Missing space use.</v>
      </c>
    </row>
    <row r="384" spans="2:23" ht="15.75" x14ac:dyDescent="0.25">
      <c r="B384" s="143"/>
      <c r="C384" s="144"/>
      <c r="D384" s="144"/>
      <c r="E384" s="144"/>
      <c r="F384" s="147" t="str" cm="1">
        <f t="array" ref="F384">_xlfn.IFNA(CONCATENATE(_xlfn.IFS($D384="Mezzanine",LEFT($D384,1), $D384="Ground Floor",LEFT($D384,1),$D384="Basment ",LEFT($D384,1), $D384="1st Floor", "0"&amp;LEFT($D384,1), $D384="2nd Floor", "0"&amp;LEFT($D384,1), $D384="3rd Floor", "0"&amp;LEFT($D384,1), $D384="4th Floor", "0"&amp;LEFT($D384,1), $D384="5th Floor", "0"&amp;LEFT($D384,1), $D384="6th Floor", "0"&amp;LEFT($D384,1),$D384="7th Floor", "0"&amp;LEFT($D384,1),$D384="8th Floor", "0"&amp;LEFT($D384,1),$D384="9th Floor", "0"&amp;LEFT($D384,1),$D384="10th Floor", LEFT($D384,2),$D384="11th Floor", LEFT($D384,2),$D384="12th Floor", LEFT($D384,2),$D384="13th Floor", LEFT($D384,2), $D384="Lower Ground", LEFT($D384)&amp;IF(ISNUMBER(FIND(" ",$D384)),MID($D384,FIND(" ",$D384)+1,1),"")&amp;IF(ISNUMBER(FIND(" ",$D384,FIND(" ",$D384)+1)),MID($D384,FIND(" ",$D384,FIND(" ",$D384)+1)+1,1),""),$D384="Upper Ground", LEFT($D384)&amp;IF(ISNUMBER(FIND(" ",$D384)),MID($D384,FIND(" ",$D384)+1,1),"")&amp;IF(ISNUMBER(FIND(" ",$D384,FIND(" ",$D384)+1)),MID($D384,FIND(" ",$D384,FIND(" ",$D384)+1)+1,1),"")),".0",$E384), " ")</f>
        <v xml:space="preserve"> </v>
      </c>
      <c r="G384" s="144"/>
      <c r="H384" s="144"/>
      <c r="I384" s="144"/>
      <c r="J384" s="144"/>
      <c r="K384" s="144"/>
      <c r="L384" s="149" t="str" cm="1">
        <f t="array" ref="L384">_xlfn.IFNA(
_xlfn.IFS(
AND($F384=" ",$G384=" ",$H384=" "),"Please update all three: Surveyor Room Reference, Establishment Room Reference and Establishment Room Name",
AND(OR($I384="General",$I384="Open plan/ semi-open general",$I384="Fitted",$I384="Light practical (science)",$I384="Light practical (other)",$I384="Heavy practical (workshops)",$I384="Heavy practical (clean)",$I384="Large",$I384="Storage"),$J384=0,$K384=0),"Please update Net Area or Non-net Area",
AND($B384&lt;&gt;"OUT",$J384=0,$I384&lt;&gt;"Non-net",$M384="85% Circulation"),"Net area not recorded for spaces with 85% circulation unusable type",
AND(OR($I384="General",$I384="Open plan/ semi-open general",$I384="Fitted",$I384="Light practical (science)",$I384="Light practical (other)",$I384="Heavy practical (workshops)",$I384="Heavy practical (clean)",$I384="Large",$I384="Storage"),OR($J384=0,ISBLANK($J384))),"Net area not recorded in net spaces",
AND(OR($I384="Non-net",$I384="Outdoor space"),$J384&gt;0),"Net Area Recorded in Non-net space",
AND($I384="General",$J384&gt;90),"This general space is over 90m2, please ensure that this space is entered as separate spaces if it usually used as separate spaces",
AND($I384="Open plan/ semi-open general",$J384&lt;27),"Open plan general space under 27m2",
AND(OR($K384=0,ISBLANK($K384)), $I384="Non-net"),"Non-net area not recorded in non-net space"
),
" ")</f>
        <v xml:space="preserve"> </v>
      </c>
      <c r="M384" s="144"/>
      <c r="N384" s="144"/>
      <c r="O384" s="144"/>
      <c r="P384" s="144"/>
      <c r="Q384" s="144"/>
      <c r="R384" s="171"/>
      <c r="S384" s="147">
        <f>NCA_Calculations!$P$396</f>
        <v>0</v>
      </c>
      <c r="T384" s="147">
        <f>NCA_Calculations!$Q$396</f>
        <v>0</v>
      </c>
      <c r="U384" s="144"/>
      <c r="V384" s="144"/>
      <c r="W384" s="149" t="str" cm="1">
        <f t="array" ref="W384">_xlfn.IFNA(
_xlfn.IFS(
ISBLANK($U384),"Missing space use.",
AND('Establishment details'!$C$14="Secondary",$V384="Classbase"),"Invalid Status type",
AND(OR( $V384="Classbase", $V384="Teaching", $V384="Early years",$V384="SEND resourced"), NOT(ISBLANK($M384))),"Space with status type and unusable type.",
AND($V384= "Classbase",'Establishment details'!$C$22&gt;=10), "Classbase status is only valid in schools with a primary element.",
AND($I384= "Large",$N384 &gt; 3.5), "Large rooms with less than 3.5m height.",
AND(OR($V384="Light practical (science)",$V384="Light practical (science)",$V384="Heavy practical (workshops)", $V384="Heavy practical (clean)"), OR($O384=0,ISBLANK($O384))),"Missing sinks count for light and heavy practical spaces.",
AND($M384 = "Other",ISBLANK($R384)), "Invalid unusable type / missing note for other unusable type."
),
" ")</f>
        <v>Missing space use.</v>
      </c>
    </row>
    <row r="385" spans="2:23" ht="15.75" x14ac:dyDescent="0.25">
      <c r="B385" s="143"/>
      <c r="C385" s="144"/>
      <c r="D385" s="144"/>
      <c r="E385" s="144"/>
      <c r="F385" s="147" t="str" cm="1">
        <f t="array" ref="F385">_xlfn.IFNA(CONCATENATE(_xlfn.IFS($D385="Mezzanine",LEFT($D385,1), $D385="Ground Floor",LEFT($D385,1),$D385="Basment ",LEFT($D385,1), $D385="1st Floor", "0"&amp;LEFT($D385,1), $D385="2nd Floor", "0"&amp;LEFT($D385,1), $D385="3rd Floor", "0"&amp;LEFT($D385,1), $D385="4th Floor", "0"&amp;LEFT($D385,1), $D385="5th Floor", "0"&amp;LEFT($D385,1), $D385="6th Floor", "0"&amp;LEFT($D385,1),$D385="7th Floor", "0"&amp;LEFT($D385,1),$D385="8th Floor", "0"&amp;LEFT($D385,1),$D385="9th Floor", "0"&amp;LEFT($D385,1),$D385="10th Floor", LEFT($D385,2),$D385="11th Floor", LEFT($D385,2),$D385="12th Floor", LEFT($D385,2),$D385="13th Floor", LEFT($D385,2), $D385="Lower Ground", LEFT($D385)&amp;IF(ISNUMBER(FIND(" ",$D385)),MID($D385,FIND(" ",$D385)+1,1),"")&amp;IF(ISNUMBER(FIND(" ",$D385,FIND(" ",$D385)+1)),MID($D385,FIND(" ",$D385,FIND(" ",$D385)+1)+1,1),""),$D385="Upper Ground", LEFT($D385)&amp;IF(ISNUMBER(FIND(" ",$D385)),MID($D385,FIND(" ",$D385)+1,1),"")&amp;IF(ISNUMBER(FIND(" ",$D385,FIND(" ",$D385)+1)),MID($D385,FIND(" ",$D385,FIND(" ",$D385)+1)+1,1),"")),".0",$E385), " ")</f>
        <v xml:space="preserve"> </v>
      </c>
      <c r="G385" s="144"/>
      <c r="H385" s="144"/>
      <c r="I385" s="144"/>
      <c r="J385" s="144"/>
      <c r="K385" s="144"/>
      <c r="L385" s="149" t="str" cm="1">
        <f t="array" ref="L385">_xlfn.IFNA(
_xlfn.IFS(
AND($F385=" ",$G385=" ",$H385=" "),"Please update all three: Surveyor Room Reference, Establishment Room Reference and Establishment Room Name",
AND(OR($I385="General",$I385="Open plan/ semi-open general",$I385="Fitted",$I385="Light practical (science)",$I385="Light practical (other)",$I385="Heavy practical (workshops)",$I385="Heavy practical (clean)",$I385="Large",$I385="Storage"),$J385=0,$K385=0),"Please update Net Area or Non-net Area",
AND($B385&lt;&gt;"OUT",$J385=0,$I385&lt;&gt;"Non-net",$M385="85% Circulation"),"Net area not recorded for spaces with 85% circulation unusable type",
AND(OR($I385="General",$I385="Open plan/ semi-open general",$I385="Fitted",$I385="Light practical (science)",$I385="Light practical (other)",$I385="Heavy practical (workshops)",$I385="Heavy practical (clean)",$I385="Large",$I385="Storage"),OR($J385=0,ISBLANK($J385))),"Net area not recorded in net spaces",
AND(OR($I385="Non-net",$I385="Outdoor space"),$J385&gt;0),"Net Area Recorded in Non-net space",
AND($I385="General",$J385&gt;90),"This general space is over 90m2, please ensure that this space is entered as separate spaces if it usually used as separate spaces",
AND($I385="Open plan/ semi-open general",$J385&lt;27),"Open plan general space under 27m2",
AND(OR($K385=0,ISBLANK($K385)), $I385="Non-net"),"Non-net area not recorded in non-net space"
),
" ")</f>
        <v xml:space="preserve"> </v>
      </c>
      <c r="M385" s="144"/>
      <c r="N385" s="144"/>
      <c r="O385" s="144"/>
      <c r="P385" s="144"/>
      <c r="Q385" s="144"/>
      <c r="R385" s="171"/>
      <c r="S385" s="147">
        <f>NCA_Calculations!$P$397</f>
        <v>0</v>
      </c>
      <c r="T385" s="147">
        <f>NCA_Calculations!$Q$397</f>
        <v>0</v>
      </c>
      <c r="U385" s="144"/>
      <c r="V385" s="144"/>
      <c r="W385" s="149" t="str" cm="1">
        <f t="array" ref="W385">_xlfn.IFNA(
_xlfn.IFS(
ISBLANK($U385),"Missing space use.",
AND('Establishment details'!$C$14="Secondary",$V385="Classbase"),"Invalid Status type",
AND(OR( $V385="Classbase", $V385="Teaching", $V385="Early years",$V385="SEND resourced"), NOT(ISBLANK($M385))),"Space with status type and unusable type.",
AND($V385= "Classbase",'Establishment details'!$C$22&gt;=10), "Classbase status is only valid in schools with a primary element.",
AND($I385= "Large",$N385 &gt; 3.5), "Large rooms with less than 3.5m height.",
AND(OR($V385="Light practical (science)",$V385="Light practical (science)",$V385="Heavy practical (workshops)", $V385="Heavy practical (clean)"), OR($O385=0,ISBLANK($O385))),"Missing sinks count for light and heavy practical spaces.",
AND($M385 = "Other",ISBLANK($R385)), "Invalid unusable type / missing note for other unusable type."
),
" ")</f>
        <v>Missing space use.</v>
      </c>
    </row>
    <row r="386" spans="2:23" ht="15.75" x14ac:dyDescent="0.25">
      <c r="B386" s="143"/>
      <c r="C386" s="144"/>
      <c r="D386" s="144"/>
      <c r="E386" s="144"/>
      <c r="F386" s="147" t="str" cm="1">
        <f t="array" ref="F386">_xlfn.IFNA(CONCATENATE(_xlfn.IFS($D386="Mezzanine",LEFT($D386,1), $D386="Ground Floor",LEFT($D386,1),$D386="Basment ",LEFT($D386,1), $D386="1st Floor", "0"&amp;LEFT($D386,1), $D386="2nd Floor", "0"&amp;LEFT($D386,1), $D386="3rd Floor", "0"&amp;LEFT($D386,1), $D386="4th Floor", "0"&amp;LEFT($D386,1), $D386="5th Floor", "0"&amp;LEFT($D386,1), $D386="6th Floor", "0"&amp;LEFT($D386,1),$D386="7th Floor", "0"&amp;LEFT($D386,1),$D386="8th Floor", "0"&amp;LEFT($D386,1),$D386="9th Floor", "0"&amp;LEFT($D386,1),$D386="10th Floor", LEFT($D386,2),$D386="11th Floor", LEFT($D386,2),$D386="12th Floor", LEFT($D386,2),$D386="13th Floor", LEFT($D386,2), $D386="Lower Ground", LEFT($D386)&amp;IF(ISNUMBER(FIND(" ",$D386)),MID($D386,FIND(" ",$D386)+1,1),"")&amp;IF(ISNUMBER(FIND(" ",$D386,FIND(" ",$D386)+1)),MID($D386,FIND(" ",$D386,FIND(" ",$D386)+1)+1,1),""),$D386="Upper Ground", LEFT($D386)&amp;IF(ISNUMBER(FIND(" ",$D386)),MID($D386,FIND(" ",$D386)+1,1),"")&amp;IF(ISNUMBER(FIND(" ",$D386,FIND(" ",$D386)+1)),MID($D386,FIND(" ",$D386,FIND(" ",$D386)+1)+1,1),"")),".0",$E386), " ")</f>
        <v xml:space="preserve"> </v>
      </c>
      <c r="G386" s="144"/>
      <c r="H386" s="144"/>
      <c r="I386" s="144"/>
      <c r="J386" s="144"/>
      <c r="K386" s="144"/>
      <c r="L386" s="149" t="str" cm="1">
        <f t="array" ref="L386">_xlfn.IFNA(
_xlfn.IFS(
AND($F386=" ",$G386=" ",$H386=" "),"Please update all three: Surveyor Room Reference, Establishment Room Reference and Establishment Room Name",
AND(OR($I386="General",$I386="Open plan/ semi-open general",$I386="Fitted",$I386="Light practical (science)",$I386="Light practical (other)",$I386="Heavy practical (workshops)",$I386="Heavy practical (clean)",$I386="Large",$I386="Storage"),$J386=0,$K386=0),"Please update Net Area or Non-net Area",
AND($B386&lt;&gt;"OUT",$J386=0,$I386&lt;&gt;"Non-net",$M386="85% Circulation"),"Net area not recorded for spaces with 85% circulation unusable type",
AND(OR($I386="General",$I386="Open plan/ semi-open general",$I386="Fitted",$I386="Light practical (science)",$I386="Light practical (other)",$I386="Heavy practical (workshops)",$I386="Heavy practical (clean)",$I386="Large",$I386="Storage"),OR($J386=0,ISBLANK($J386))),"Net area not recorded in net spaces",
AND(OR($I386="Non-net",$I386="Outdoor space"),$J386&gt;0),"Net Area Recorded in Non-net space",
AND($I386="General",$J386&gt;90),"This general space is over 90m2, please ensure that this space is entered as separate spaces if it usually used as separate spaces",
AND($I386="Open plan/ semi-open general",$J386&lt;27),"Open plan general space under 27m2",
AND(OR($K386=0,ISBLANK($K386)), $I386="Non-net"),"Non-net area not recorded in non-net space"
),
" ")</f>
        <v xml:space="preserve"> </v>
      </c>
      <c r="M386" s="144"/>
      <c r="N386" s="144"/>
      <c r="O386" s="144"/>
      <c r="P386" s="144"/>
      <c r="Q386" s="144"/>
      <c r="R386" s="171"/>
      <c r="S386" s="147">
        <f>NCA_Calculations!$P$398</f>
        <v>0</v>
      </c>
      <c r="T386" s="147">
        <f>NCA_Calculations!$Q$398</f>
        <v>0</v>
      </c>
      <c r="U386" s="144"/>
      <c r="V386" s="144"/>
      <c r="W386" s="149" t="str" cm="1">
        <f t="array" ref="W386">_xlfn.IFNA(
_xlfn.IFS(
ISBLANK($U386),"Missing space use.",
AND('Establishment details'!$C$14="Secondary",$V386="Classbase"),"Invalid Status type",
AND(OR( $V386="Classbase", $V386="Teaching", $V386="Early years",$V386="SEND resourced"), NOT(ISBLANK($M386))),"Space with status type and unusable type.",
AND($V386= "Classbase",'Establishment details'!$C$22&gt;=10), "Classbase status is only valid in schools with a primary element.",
AND($I386= "Large",$N386 &gt; 3.5), "Large rooms with less than 3.5m height.",
AND(OR($V386="Light practical (science)",$V386="Light practical (science)",$V386="Heavy practical (workshops)", $V386="Heavy practical (clean)"), OR($O386=0,ISBLANK($O386))),"Missing sinks count for light and heavy practical spaces.",
AND($M386 = "Other",ISBLANK($R386)), "Invalid unusable type / missing note for other unusable type."
),
" ")</f>
        <v>Missing space use.</v>
      </c>
    </row>
    <row r="387" spans="2:23" ht="15.75" x14ac:dyDescent="0.25">
      <c r="B387" s="143"/>
      <c r="C387" s="144"/>
      <c r="D387" s="144"/>
      <c r="E387" s="144"/>
      <c r="F387" s="147" t="str" cm="1">
        <f t="array" ref="F387">_xlfn.IFNA(CONCATENATE(_xlfn.IFS($D387="Mezzanine",LEFT($D387,1), $D387="Ground Floor",LEFT($D387,1),$D387="Basment ",LEFT($D387,1), $D387="1st Floor", "0"&amp;LEFT($D387,1), $D387="2nd Floor", "0"&amp;LEFT($D387,1), $D387="3rd Floor", "0"&amp;LEFT($D387,1), $D387="4th Floor", "0"&amp;LEFT($D387,1), $D387="5th Floor", "0"&amp;LEFT($D387,1), $D387="6th Floor", "0"&amp;LEFT($D387,1),$D387="7th Floor", "0"&amp;LEFT($D387,1),$D387="8th Floor", "0"&amp;LEFT($D387,1),$D387="9th Floor", "0"&amp;LEFT($D387,1),$D387="10th Floor", LEFT($D387,2),$D387="11th Floor", LEFT($D387,2),$D387="12th Floor", LEFT($D387,2),$D387="13th Floor", LEFT($D387,2), $D387="Lower Ground", LEFT($D387)&amp;IF(ISNUMBER(FIND(" ",$D387)),MID($D387,FIND(" ",$D387)+1,1),"")&amp;IF(ISNUMBER(FIND(" ",$D387,FIND(" ",$D387)+1)),MID($D387,FIND(" ",$D387,FIND(" ",$D387)+1)+1,1),""),$D387="Upper Ground", LEFT($D387)&amp;IF(ISNUMBER(FIND(" ",$D387)),MID($D387,FIND(" ",$D387)+1,1),"")&amp;IF(ISNUMBER(FIND(" ",$D387,FIND(" ",$D387)+1)),MID($D387,FIND(" ",$D387,FIND(" ",$D387)+1)+1,1),"")),".0",$E387), " ")</f>
        <v xml:space="preserve"> </v>
      </c>
      <c r="G387" s="144"/>
      <c r="H387" s="144"/>
      <c r="I387" s="144"/>
      <c r="J387" s="144"/>
      <c r="K387" s="144"/>
      <c r="L387" s="149" t="str" cm="1">
        <f t="array" ref="L387">_xlfn.IFNA(
_xlfn.IFS(
AND($F387=" ",$G387=" ",$H387=" "),"Please update all three: Surveyor Room Reference, Establishment Room Reference and Establishment Room Name",
AND(OR($I387="General",$I387="Open plan/ semi-open general",$I387="Fitted",$I387="Light practical (science)",$I387="Light practical (other)",$I387="Heavy practical (workshops)",$I387="Heavy practical (clean)",$I387="Large",$I387="Storage"),$J387=0,$K387=0),"Please update Net Area or Non-net Area",
AND($B387&lt;&gt;"OUT",$J387=0,$I387&lt;&gt;"Non-net",$M387="85% Circulation"),"Net area not recorded for spaces with 85% circulation unusable type",
AND(OR($I387="General",$I387="Open plan/ semi-open general",$I387="Fitted",$I387="Light practical (science)",$I387="Light practical (other)",$I387="Heavy practical (workshops)",$I387="Heavy practical (clean)",$I387="Large",$I387="Storage"),OR($J387=0,ISBLANK($J387))),"Net area not recorded in net spaces",
AND(OR($I387="Non-net",$I387="Outdoor space"),$J387&gt;0),"Net Area Recorded in Non-net space",
AND($I387="General",$J387&gt;90),"This general space is over 90m2, please ensure that this space is entered as separate spaces if it usually used as separate spaces",
AND($I387="Open plan/ semi-open general",$J387&lt;27),"Open plan general space under 27m2",
AND(OR($K387=0,ISBLANK($K387)), $I387="Non-net"),"Non-net area not recorded in non-net space"
),
" ")</f>
        <v xml:space="preserve"> </v>
      </c>
      <c r="M387" s="144"/>
      <c r="N387" s="144"/>
      <c r="O387" s="144"/>
      <c r="P387" s="144"/>
      <c r="Q387" s="144"/>
      <c r="R387" s="171"/>
      <c r="S387" s="147">
        <f>NCA_Calculations!$P$399</f>
        <v>0</v>
      </c>
      <c r="T387" s="147">
        <f>NCA_Calculations!$Q$399</f>
        <v>0</v>
      </c>
      <c r="U387" s="144"/>
      <c r="V387" s="144"/>
      <c r="W387" s="149" t="str" cm="1">
        <f t="array" ref="W387">_xlfn.IFNA(
_xlfn.IFS(
ISBLANK($U387),"Missing space use.",
AND('Establishment details'!$C$14="Secondary",$V387="Classbase"),"Invalid Status type",
AND(OR( $V387="Classbase", $V387="Teaching", $V387="Early years",$V387="SEND resourced"), NOT(ISBLANK($M387))),"Space with status type and unusable type.",
AND($V387= "Classbase",'Establishment details'!$C$22&gt;=10), "Classbase status is only valid in schools with a primary element.",
AND($I387= "Large",$N387 &gt; 3.5), "Large rooms with less than 3.5m height.",
AND(OR($V387="Light practical (science)",$V387="Light practical (science)",$V387="Heavy practical (workshops)", $V387="Heavy practical (clean)"), OR($O387=0,ISBLANK($O387))),"Missing sinks count for light and heavy practical spaces.",
AND($M387 = "Other",ISBLANK($R387)), "Invalid unusable type / missing note for other unusable type."
),
" ")</f>
        <v>Missing space use.</v>
      </c>
    </row>
    <row r="388" spans="2:23" ht="15.75" x14ac:dyDescent="0.25">
      <c r="B388" s="143"/>
      <c r="C388" s="144"/>
      <c r="D388" s="144"/>
      <c r="E388" s="144"/>
      <c r="F388" s="147" t="str" cm="1">
        <f t="array" ref="F388">_xlfn.IFNA(CONCATENATE(_xlfn.IFS($D388="Mezzanine",LEFT($D388,1), $D388="Ground Floor",LEFT($D388,1),$D388="Basment ",LEFT($D388,1), $D388="1st Floor", "0"&amp;LEFT($D388,1), $D388="2nd Floor", "0"&amp;LEFT($D388,1), $D388="3rd Floor", "0"&amp;LEFT($D388,1), $D388="4th Floor", "0"&amp;LEFT($D388,1), $D388="5th Floor", "0"&amp;LEFT($D388,1), $D388="6th Floor", "0"&amp;LEFT($D388,1),$D388="7th Floor", "0"&amp;LEFT($D388,1),$D388="8th Floor", "0"&amp;LEFT($D388,1),$D388="9th Floor", "0"&amp;LEFT($D388,1),$D388="10th Floor", LEFT($D388,2),$D388="11th Floor", LEFT($D388,2),$D388="12th Floor", LEFT($D388,2),$D388="13th Floor", LEFT($D388,2), $D388="Lower Ground", LEFT($D388)&amp;IF(ISNUMBER(FIND(" ",$D388)),MID($D388,FIND(" ",$D388)+1,1),"")&amp;IF(ISNUMBER(FIND(" ",$D388,FIND(" ",$D388)+1)),MID($D388,FIND(" ",$D388,FIND(" ",$D388)+1)+1,1),""),$D388="Upper Ground", LEFT($D388)&amp;IF(ISNUMBER(FIND(" ",$D388)),MID($D388,FIND(" ",$D388)+1,1),"")&amp;IF(ISNUMBER(FIND(" ",$D388,FIND(" ",$D388)+1)),MID($D388,FIND(" ",$D388,FIND(" ",$D388)+1)+1,1),"")),".0",$E388), " ")</f>
        <v xml:space="preserve"> </v>
      </c>
      <c r="G388" s="144"/>
      <c r="H388" s="144"/>
      <c r="I388" s="144"/>
      <c r="J388" s="144"/>
      <c r="K388" s="144"/>
      <c r="L388" s="149" t="str" cm="1">
        <f t="array" ref="L388">_xlfn.IFNA(
_xlfn.IFS(
AND($F388=" ",$G388=" ",$H388=" "),"Please update all three: Surveyor Room Reference, Establishment Room Reference and Establishment Room Name",
AND(OR($I388="General",$I388="Open plan/ semi-open general",$I388="Fitted",$I388="Light practical (science)",$I388="Light practical (other)",$I388="Heavy practical (workshops)",$I388="Heavy practical (clean)",$I388="Large",$I388="Storage"),$J388=0,$K388=0),"Please update Net Area or Non-net Area",
AND($B388&lt;&gt;"OUT",$J388=0,$I388&lt;&gt;"Non-net",$M388="85% Circulation"),"Net area not recorded for spaces with 85% circulation unusable type",
AND(OR($I388="General",$I388="Open plan/ semi-open general",$I388="Fitted",$I388="Light practical (science)",$I388="Light practical (other)",$I388="Heavy practical (workshops)",$I388="Heavy practical (clean)",$I388="Large",$I388="Storage"),OR($J388=0,ISBLANK($J388))),"Net area not recorded in net spaces",
AND(OR($I388="Non-net",$I388="Outdoor space"),$J388&gt;0),"Net Area Recorded in Non-net space",
AND($I388="General",$J388&gt;90),"This general space is over 90m2, please ensure that this space is entered as separate spaces if it usually used as separate spaces",
AND($I388="Open plan/ semi-open general",$J388&lt;27),"Open plan general space under 27m2",
AND(OR($K388=0,ISBLANK($K388)), $I388="Non-net"),"Non-net area not recorded in non-net space"
),
" ")</f>
        <v xml:space="preserve"> </v>
      </c>
      <c r="M388" s="144"/>
      <c r="N388" s="144"/>
      <c r="O388" s="144"/>
      <c r="P388" s="144"/>
      <c r="Q388" s="144"/>
      <c r="R388" s="171"/>
      <c r="S388" s="147">
        <f>NCA_Calculations!$P$400</f>
        <v>0</v>
      </c>
      <c r="T388" s="147">
        <f>NCA_Calculations!$Q$400</f>
        <v>0</v>
      </c>
      <c r="U388" s="144"/>
      <c r="V388" s="144"/>
      <c r="W388" s="149" t="str" cm="1">
        <f t="array" ref="W388">_xlfn.IFNA(
_xlfn.IFS(
ISBLANK($U388),"Missing space use.",
AND('Establishment details'!$C$14="Secondary",$V388="Classbase"),"Invalid Status type",
AND(OR( $V388="Classbase", $V388="Teaching", $V388="Early years",$V388="SEND resourced"), NOT(ISBLANK($M388))),"Space with status type and unusable type.",
AND($V388= "Classbase",'Establishment details'!$C$22&gt;=10), "Classbase status is only valid in schools with a primary element.",
AND($I388= "Large",$N388 &gt; 3.5), "Large rooms with less than 3.5m height.",
AND(OR($V388="Light practical (science)",$V388="Light practical (science)",$V388="Heavy practical (workshops)", $V388="Heavy practical (clean)"), OR($O388=0,ISBLANK($O388))),"Missing sinks count for light and heavy practical spaces.",
AND($M388 = "Other",ISBLANK($R388)), "Invalid unusable type / missing note for other unusable type."
),
" ")</f>
        <v>Missing space use.</v>
      </c>
    </row>
    <row r="389" spans="2:23" ht="15.75" x14ac:dyDescent="0.25">
      <c r="B389" s="143"/>
      <c r="C389" s="144"/>
      <c r="D389" s="144"/>
      <c r="E389" s="144"/>
      <c r="F389" s="147" t="str" cm="1">
        <f t="array" ref="F389">_xlfn.IFNA(CONCATENATE(_xlfn.IFS($D389="Mezzanine",LEFT($D389,1), $D389="Ground Floor",LEFT($D389,1),$D389="Basment ",LEFT($D389,1), $D389="1st Floor", "0"&amp;LEFT($D389,1), $D389="2nd Floor", "0"&amp;LEFT($D389,1), $D389="3rd Floor", "0"&amp;LEFT($D389,1), $D389="4th Floor", "0"&amp;LEFT($D389,1), $D389="5th Floor", "0"&amp;LEFT($D389,1), $D389="6th Floor", "0"&amp;LEFT($D389,1),$D389="7th Floor", "0"&amp;LEFT($D389,1),$D389="8th Floor", "0"&amp;LEFT($D389,1),$D389="9th Floor", "0"&amp;LEFT($D389,1),$D389="10th Floor", LEFT($D389,2),$D389="11th Floor", LEFT($D389,2),$D389="12th Floor", LEFT($D389,2),$D389="13th Floor", LEFT($D389,2), $D389="Lower Ground", LEFT($D389)&amp;IF(ISNUMBER(FIND(" ",$D389)),MID($D389,FIND(" ",$D389)+1,1),"")&amp;IF(ISNUMBER(FIND(" ",$D389,FIND(" ",$D389)+1)),MID($D389,FIND(" ",$D389,FIND(" ",$D389)+1)+1,1),""),$D389="Upper Ground", LEFT($D389)&amp;IF(ISNUMBER(FIND(" ",$D389)),MID($D389,FIND(" ",$D389)+1,1),"")&amp;IF(ISNUMBER(FIND(" ",$D389,FIND(" ",$D389)+1)),MID($D389,FIND(" ",$D389,FIND(" ",$D389)+1)+1,1),"")),".0",$E389), " ")</f>
        <v xml:space="preserve"> </v>
      </c>
      <c r="G389" s="144"/>
      <c r="H389" s="144"/>
      <c r="I389" s="144"/>
      <c r="J389" s="144"/>
      <c r="K389" s="144"/>
      <c r="L389" s="149" t="str" cm="1">
        <f t="array" ref="L389">_xlfn.IFNA(
_xlfn.IFS(
AND($F389=" ",$G389=" ",$H389=" "),"Please update all three: Surveyor Room Reference, Establishment Room Reference and Establishment Room Name",
AND(OR($I389="General",$I389="Open plan/ semi-open general",$I389="Fitted",$I389="Light practical (science)",$I389="Light practical (other)",$I389="Heavy practical (workshops)",$I389="Heavy practical (clean)",$I389="Large",$I389="Storage"),$J389=0,$K389=0),"Please update Net Area or Non-net Area",
AND($B389&lt;&gt;"OUT",$J389=0,$I389&lt;&gt;"Non-net",$M389="85% Circulation"),"Net area not recorded for spaces with 85% circulation unusable type",
AND(OR($I389="General",$I389="Open plan/ semi-open general",$I389="Fitted",$I389="Light practical (science)",$I389="Light practical (other)",$I389="Heavy practical (workshops)",$I389="Heavy practical (clean)",$I389="Large",$I389="Storage"),OR($J389=0,ISBLANK($J389))),"Net area not recorded in net spaces",
AND(OR($I389="Non-net",$I389="Outdoor space"),$J389&gt;0),"Net Area Recorded in Non-net space",
AND($I389="General",$J389&gt;90),"This general space is over 90m2, please ensure that this space is entered as separate spaces if it usually used as separate spaces",
AND($I389="Open plan/ semi-open general",$J389&lt;27),"Open plan general space under 27m2",
AND(OR($K389=0,ISBLANK($K389)), $I389="Non-net"),"Non-net area not recorded in non-net space"
),
" ")</f>
        <v xml:space="preserve"> </v>
      </c>
      <c r="M389" s="144"/>
      <c r="N389" s="144"/>
      <c r="O389" s="144"/>
      <c r="P389" s="144"/>
      <c r="Q389" s="144"/>
      <c r="R389" s="171"/>
      <c r="S389" s="147">
        <f>NCA_Calculations!$P$401</f>
        <v>0</v>
      </c>
      <c r="T389" s="147">
        <f>NCA_Calculations!$Q$401</f>
        <v>0</v>
      </c>
      <c r="U389" s="144"/>
      <c r="V389" s="144"/>
      <c r="W389" s="149" t="str" cm="1">
        <f t="array" ref="W389">_xlfn.IFNA(
_xlfn.IFS(
ISBLANK($U389),"Missing space use.",
AND('Establishment details'!$C$14="Secondary",$V389="Classbase"),"Invalid Status type",
AND(OR( $V389="Classbase", $V389="Teaching", $V389="Early years",$V389="SEND resourced"), NOT(ISBLANK($M389))),"Space with status type and unusable type.",
AND($V389= "Classbase",'Establishment details'!$C$22&gt;=10), "Classbase status is only valid in schools with a primary element.",
AND($I389= "Large",$N389 &gt; 3.5), "Large rooms with less than 3.5m height.",
AND(OR($V389="Light practical (science)",$V389="Light practical (science)",$V389="Heavy practical (workshops)", $V389="Heavy practical (clean)"), OR($O389=0,ISBLANK($O389))),"Missing sinks count for light and heavy practical spaces.",
AND($M389 = "Other",ISBLANK($R389)), "Invalid unusable type / missing note for other unusable type."
),
" ")</f>
        <v>Missing space use.</v>
      </c>
    </row>
    <row r="390" spans="2:23" ht="15.75" x14ac:dyDescent="0.25">
      <c r="B390" s="143"/>
      <c r="C390" s="144"/>
      <c r="D390" s="144"/>
      <c r="E390" s="144"/>
      <c r="F390" s="147" t="str" cm="1">
        <f t="array" ref="F390">_xlfn.IFNA(CONCATENATE(_xlfn.IFS($D390="Mezzanine",LEFT($D390,1), $D390="Ground Floor",LEFT($D390,1),$D390="Basment ",LEFT($D390,1), $D390="1st Floor", "0"&amp;LEFT($D390,1), $D390="2nd Floor", "0"&amp;LEFT($D390,1), $D390="3rd Floor", "0"&amp;LEFT($D390,1), $D390="4th Floor", "0"&amp;LEFT($D390,1), $D390="5th Floor", "0"&amp;LEFT($D390,1), $D390="6th Floor", "0"&amp;LEFT($D390,1),$D390="7th Floor", "0"&amp;LEFT($D390,1),$D390="8th Floor", "0"&amp;LEFT($D390,1),$D390="9th Floor", "0"&amp;LEFT($D390,1),$D390="10th Floor", LEFT($D390,2),$D390="11th Floor", LEFT($D390,2),$D390="12th Floor", LEFT($D390,2),$D390="13th Floor", LEFT($D390,2), $D390="Lower Ground", LEFT($D390)&amp;IF(ISNUMBER(FIND(" ",$D390)),MID($D390,FIND(" ",$D390)+1,1),"")&amp;IF(ISNUMBER(FIND(" ",$D390,FIND(" ",$D390)+1)),MID($D390,FIND(" ",$D390,FIND(" ",$D390)+1)+1,1),""),$D390="Upper Ground", LEFT($D390)&amp;IF(ISNUMBER(FIND(" ",$D390)),MID($D390,FIND(" ",$D390)+1,1),"")&amp;IF(ISNUMBER(FIND(" ",$D390,FIND(" ",$D390)+1)),MID($D390,FIND(" ",$D390,FIND(" ",$D390)+1)+1,1),"")),".0",$E390), " ")</f>
        <v xml:space="preserve"> </v>
      </c>
      <c r="G390" s="144"/>
      <c r="H390" s="144"/>
      <c r="I390" s="144"/>
      <c r="J390" s="144"/>
      <c r="K390" s="144"/>
      <c r="L390" s="149" t="str" cm="1">
        <f t="array" ref="L390">_xlfn.IFNA(
_xlfn.IFS(
AND($F390=" ",$G390=" ",$H390=" "),"Please update all three: Surveyor Room Reference, Establishment Room Reference and Establishment Room Name",
AND(OR($I390="General",$I390="Open plan/ semi-open general",$I390="Fitted",$I390="Light practical (science)",$I390="Light practical (other)",$I390="Heavy practical (workshops)",$I390="Heavy practical (clean)",$I390="Large",$I390="Storage"),$J390=0,$K390=0),"Please update Net Area or Non-net Area",
AND($B390&lt;&gt;"OUT",$J390=0,$I390&lt;&gt;"Non-net",$M390="85% Circulation"),"Net area not recorded for spaces with 85% circulation unusable type",
AND(OR($I390="General",$I390="Open plan/ semi-open general",$I390="Fitted",$I390="Light practical (science)",$I390="Light practical (other)",$I390="Heavy practical (workshops)",$I390="Heavy practical (clean)",$I390="Large",$I390="Storage"),OR($J390=0,ISBLANK($J390))),"Net area not recorded in net spaces",
AND(OR($I390="Non-net",$I390="Outdoor space"),$J390&gt;0),"Net Area Recorded in Non-net space",
AND($I390="General",$J390&gt;90),"This general space is over 90m2, please ensure that this space is entered as separate spaces if it usually used as separate spaces",
AND($I390="Open plan/ semi-open general",$J390&lt;27),"Open plan general space under 27m2",
AND(OR($K390=0,ISBLANK($K390)), $I390="Non-net"),"Non-net area not recorded in non-net space"
),
" ")</f>
        <v xml:space="preserve"> </v>
      </c>
      <c r="M390" s="144"/>
      <c r="N390" s="144"/>
      <c r="O390" s="144"/>
      <c r="P390" s="144"/>
      <c r="Q390" s="144"/>
      <c r="R390" s="171"/>
      <c r="S390" s="147">
        <f>NCA_Calculations!$P$402</f>
        <v>0</v>
      </c>
      <c r="T390" s="147">
        <f>NCA_Calculations!$Q$402</f>
        <v>0</v>
      </c>
      <c r="U390" s="144"/>
      <c r="V390" s="144"/>
      <c r="W390" s="149" t="str" cm="1">
        <f t="array" ref="W390">_xlfn.IFNA(
_xlfn.IFS(
ISBLANK($U390),"Missing space use.",
AND('Establishment details'!$C$14="Secondary",$V390="Classbase"),"Invalid Status type",
AND(OR( $V390="Classbase", $V390="Teaching", $V390="Early years",$V390="SEND resourced"), NOT(ISBLANK($M390))),"Space with status type and unusable type.",
AND($V390= "Classbase",'Establishment details'!$C$22&gt;=10), "Classbase status is only valid in schools with a primary element.",
AND($I390= "Large",$N390 &gt; 3.5), "Large rooms with less than 3.5m height.",
AND(OR($V390="Light practical (science)",$V390="Light practical (science)",$V390="Heavy practical (workshops)", $V390="Heavy practical (clean)"), OR($O390=0,ISBLANK($O390))),"Missing sinks count for light and heavy practical spaces.",
AND($M390 = "Other",ISBLANK($R390)), "Invalid unusable type / missing note for other unusable type."
),
" ")</f>
        <v>Missing space use.</v>
      </c>
    </row>
    <row r="391" spans="2:23" ht="15.75" x14ac:dyDescent="0.25">
      <c r="B391" s="143"/>
      <c r="C391" s="144"/>
      <c r="D391" s="144"/>
      <c r="E391" s="144"/>
      <c r="F391" s="147" t="str" cm="1">
        <f t="array" ref="F391">_xlfn.IFNA(CONCATENATE(_xlfn.IFS($D391="Mezzanine",LEFT($D391,1), $D391="Ground Floor",LEFT($D391,1),$D391="Basment ",LEFT($D391,1), $D391="1st Floor", "0"&amp;LEFT($D391,1), $D391="2nd Floor", "0"&amp;LEFT($D391,1), $D391="3rd Floor", "0"&amp;LEFT($D391,1), $D391="4th Floor", "0"&amp;LEFT($D391,1), $D391="5th Floor", "0"&amp;LEFT($D391,1), $D391="6th Floor", "0"&amp;LEFT($D391,1),$D391="7th Floor", "0"&amp;LEFT($D391,1),$D391="8th Floor", "0"&amp;LEFT($D391,1),$D391="9th Floor", "0"&amp;LEFT($D391,1),$D391="10th Floor", LEFT($D391,2),$D391="11th Floor", LEFT($D391,2),$D391="12th Floor", LEFT($D391,2),$D391="13th Floor", LEFT($D391,2), $D391="Lower Ground", LEFT($D391)&amp;IF(ISNUMBER(FIND(" ",$D391)),MID($D391,FIND(" ",$D391)+1,1),"")&amp;IF(ISNUMBER(FIND(" ",$D391,FIND(" ",$D391)+1)),MID($D391,FIND(" ",$D391,FIND(" ",$D391)+1)+1,1),""),$D391="Upper Ground", LEFT($D391)&amp;IF(ISNUMBER(FIND(" ",$D391)),MID($D391,FIND(" ",$D391)+1,1),"")&amp;IF(ISNUMBER(FIND(" ",$D391,FIND(" ",$D391)+1)),MID($D391,FIND(" ",$D391,FIND(" ",$D391)+1)+1,1),"")),".0",$E391), " ")</f>
        <v xml:space="preserve"> </v>
      </c>
      <c r="G391" s="144"/>
      <c r="H391" s="144"/>
      <c r="I391" s="144"/>
      <c r="J391" s="144"/>
      <c r="K391" s="144"/>
      <c r="L391" s="149" t="str" cm="1">
        <f t="array" ref="L391">_xlfn.IFNA(
_xlfn.IFS(
AND($F391=" ",$G391=" ",$H391=" "),"Please update all three: Surveyor Room Reference, Establishment Room Reference and Establishment Room Name",
AND(OR($I391="General",$I391="Open plan/ semi-open general",$I391="Fitted",$I391="Light practical (science)",$I391="Light practical (other)",$I391="Heavy practical (workshops)",$I391="Heavy practical (clean)",$I391="Large",$I391="Storage"),$J391=0,$K391=0),"Please update Net Area or Non-net Area",
AND($B391&lt;&gt;"OUT",$J391=0,$I391&lt;&gt;"Non-net",$M391="85% Circulation"),"Net area not recorded for spaces with 85% circulation unusable type",
AND(OR($I391="General",$I391="Open plan/ semi-open general",$I391="Fitted",$I391="Light practical (science)",$I391="Light practical (other)",$I391="Heavy practical (workshops)",$I391="Heavy practical (clean)",$I391="Large",$I391="Storage"),OR($J391=0,ISBLANK($J391))),"Net area not recorded in net spaces",
AND(OR($I391="Non-net",$I391="Outdoor space"),$J391&gt;0),"Net Area Recorded in Non-net space",
AND($I391="General",$J391&gt;90),"This general space is over 90m2, please ensure that this space is entered as separate spaces if it usually used as separate spaces",
AND($I391="Open plan/ semi-open general",$J391&lt;27),"Open plan general space under 27m2",
AND(OR($K391=0,ISBLANK($K391)), $I391="Non-net"),"Non-net area not recorded in non-net space"
),
" ")</f>
        <v xml:space="preserve"> </v>
      </c>
      <c r="M391" s="144"/>
      <c r="N391" s="144"/>
      <c r="O391" s="144"/>
      <c r="P391" s="144"/>
      <c r="Q391" s="144"/>
      <c r="R391" s="171"/>
      <c r="S391" s="147">
        <f>NCA_Calculations!$P$403</f>
        <v>0</v>
      </c>
      <c r="T391" s="147">
        <f>NCA_Calculations!$Q$403</f>
        <v>0</v>
      </c>
      <c r="U391" s="144"/>
      <c r="V391" s="144"/>
      <c r="W391" s="149" t="str" cm="1">
        <f t="array" ref="W391">_xlfn.IFNA(
_xlfn.IFS(
ISBLANK($U391),"Missing space use.",
AND('Establishment details'!$C$14="Secondary",$V391="Classbase"),"Invalid Status type",
AND(OR( $V391="Classbase", $V391="Teaching", $V391="Early years",$V391="SEND resourced"), NOT(ISBLANK($M391))),"Space with status type and unusable type.",
AND($V391= "Classbase",'Establishment details'!$C$22&gt;=10), "Classbase status is only valid in schools with a primary element.",
AND($I391= "Large",$N391 &gt; 3.5), "Large rooms with less than 3.5m height.",
AND(OR($V391="Light practical (science)",$V391="Light practical (science)",$V391="Heavy practical (workshops)", $V391="Heavy practical (clean)"), OR($O391=0,ISBLANK($O391))),"Missing sinks count for light and heavy practical spaces.",
AND($M391 = "Other",ISBLANK($R391)), "Invalid unusable type / missing note for other unusable type."
),
" ")</f>
        <v>Missing space use.</v>
      </c>
    </row>
    <row r="392" spans="2:23" ht="15.75" x14ac:dyDescent="0.25">
      <c r="B392" s="143"/>
      <c r="C392" s="144"/>
      <c r="D392" s="144"/>
      <c r="E392" s="144"/>
      <c r="F392" s="147" t="str" cm="1">
        <f t="array" ref="F392">_xlfn.IFNA(CONCATENATE(_xlfn.IFS($D392="Mezzanine",LEFT($D392,1), $D392="Ground Floor",LEFT($D392,1),$D392="Basment ",LEFT($D392,1), $D392="1st Floor", "0"&amp;LEFT($D392,1), $D392="2nd Floor", "0"&amp;LEFT($D392,1), $D392="3rd Floor", "0"&amp;LEFT($D392,1), $D392="4th Floor", "0"&amp;LEFT($D392,1), $D392="5th Floor", "0"&amp;LEFT($D392,1), $D392="6th Floor", "0"&amp;LEFT($D392,1),$D392="7th Floor", "0"&amp;LEFT($D392,1),$D392="8th Floor", "0"&amp;LEFT($D392,1),$D392="9th Floor", "0"&amp;LEFT($D392,1),$D392="10th Floor", LEFT($D392,2),$D392="11th Floor", LEFT($D392,2),$D392="12th Floor", LEFT($D392,2),$D392="13th Floor", LEFT($D392,2), $D392="Lower Ground", LEFT($D392)&amp;IF(ISNUMBER(FIND(" ",$D392)),MID($D392,FIND(" ",$D392)+1,1),"")&amp;IF(ISNUMBER(FIND(" ",$D392,FIND(" ",$D392)+1)),MID($D392,FIND(" ",$D392,FIND(" ",$D392)+1)+1,1),""),$D392="Upper Ground", LEFT($D392)&amp;IF(ISNUMBER(FIND(" ",$D392)),MID($D392,FIND(" ",$D392)+1,1),"")&amp;IF(ISNUMBER(FIND(" ",$D392,FIND(" ",$D392)+1)),MID($D392,FIND(" ",$D392,FIND(" ",$D392)+1)+1,1),"")),".0",$E392), " ")</f>
        <v xml:space="preserve"> </v>
      </c>
      <c r="G392" s="144"/>
      <c r="H392" s="144"/>
      <c r="I392" s="144"/>
      <c r="J392" s="144"/>
      <c r="K392" s="144"/>
      <c r="L392" s="149" t="str" cm="1">
        <f t="array" ref="L392">_xlfn.IFNA(
_xlfn.IFS(
AND($F392=" ",$G392=" ",$H392=" "),"Please update all three: Surveyor Room Reference, Establishment Room Reference and Establishment Room Name",
AND(OR($I392="General",$I392="Open plan/ semi-open general",$I392="Fitted",$I392="Light practical (science)",$I392="Light practical (other)",$I392="Heavy practical (workshops)",$I392="Heavy practical (clean)",$I392="Large",$I392="Storage"),$J392=0,$K392=0),"Please update Net Area or Non-net Area",
AND($B392&lt;&gt;"OUT",$J392=0,$I392&lt;&gt;"Non-net",$M392="85% Circulation"),"Net area not recorded for spaces with 85% circulation unusable type",
AND(OR($I392="General",$I392="Open plan/ semi-open general",$I392="Fitted",$I392="Light practical (science)",$I392="Light practical (other)",$I392="Heavy practical (workshops)",$I392="Heavy practical (clean)",$I392="Large",$I392="Storage"),OR($J392=0,ISBLANK($J392))),"Net area not recorded in net spaces",
AND(OR($I392="Non-net",$I392="Outdoor space"),$J392&gt;0),"Net Area Recorded in Non-net space",
AND($I392="General",$J392&gt;90),"This general space is over 90m2, please ensure that this space is entered as separate spaces if it usually used as separate spaces",
AND($I392="Open plan/ semi-open general",$J392&lt;27),"Open plan general space under 27m2",
AND(OR($K392=0,ISBLANK($K392)), $I392="Non-net"),"Non-net area not recorded in non-net space"
),
" ")</f>
        <v xml:space="preserve"> </v>
      </c>
      <c r="M392" s="144"/>
      <c r="N392" s="144"/>
      <c r="O392" s="144"/>
      <c r="P392" s="144"/>
      <c r="Q392" s="144"/>
      <c r="R392" s="171"/>
      <c r="S392" s="147">
        <f>NCA_Calculations!$P$404</f>
        <v>0</v>
      </c>
      <c r="T392" s="147">
        <f>NCA_Calculations!$Q$404</f>
        <v>0</v>
      </c>
      <c r="U392" s="144"/>
      <c r="V392" s="144"/>
      <c r="W392" s="149" t="str" cm="1">
        <f t="array" ref="W392">_xlfn.IFNA(
_xlfn.IFS(
ISBLANK($U392),"Missing space use.",
AND('Establishment details'!$C$14="Secondary",$V392="Classbase"),"Invalid Status type",
AND(OR( $V392="Classbase", $V392="Teaching", $V392="Early years",$V392="SEND resourced"), NOT(ISBLANK($M392))),"Space with status type and unusable type.",
AND($V392= "Classbase",'Establishment details'!$C$22&gt;=10), "Classbase status is only valid in schools with a primary element.",
AND($I392= "Large",$N392 &gt; 3.5), "Large rooms with less than 3.5m height.",
AND(OR($V392="Light practical (science)",$V392="Light practical (science)",$V392="Heavy practical (workshops)", $V392="Heavy practical (clean)"), OR($O392=0,ISBLANK($O392))),"Missing sinks count for light and heavy practical spaces.",
AND($M392 = "Other",ISBLANK($R392)), "Invalid unusable type / missing note for other unusable type."
),
" ")</f>
        <v>Missing space use.</v>
      </c>
    </row>
    <row r="393" spans="2:23" ht="15.75" x14ac:dyDescent="0.25">
      <c r="B393" s="143"/>
      <c r="C393" s="144"/>
      <c r="D393" s="144"/>
      <c r="E393" s="144"/>
      <c r="F393" s="147" t="str" cm="1">
        <f t="array" ref="F393">_xlfn.IFNA(CONCATENATE(_xlfn.IFS($D393="Mezzanine",LEFT($D393,1), $D393="Ground Floor",LEFT($D393,1),$D393="Basment ",LEFT($D393,1), $D393="1st Floor", "0"&amp;LEFT($D393,1), $D393="2nd Floor", "0"&amp;LEFT($D393,1), $D393="3rd Floor", "0"&amp;LEFT($D393,1), $D393="4th Floor", "0"&amp;LEFT($D393,1), $D393="5th Floor", "0"&amp;LEFT($D393,1), $D393="6th Floor", "0"&amp;LEFT($D393,1),$D393="7th Floor", "0"&amp;LEFT($D393,1),$D393="8th Floor", "0"&amp;LEFT($D393,1),$D393="9th Floor", "0"&amp;LEFT($D393,1),$D393="10th Floor", LEFT($D393,2),$D393="11th Floor", LEFT($D393,2),$D393="12th Floor", LEFT($D393,2),$D393="13th Floor", LEFT($D393,2), $D393="Lower Ground", LEFT($D393)&amp;IF(ISNUMBER(FIND(" ",$D393)),MID($D393,FIND(" ",$D393)+1,1),"")&amp;IF(ISNUMBER(FIND(" ",$D393,FIND(" ",$D393)+1)),MID($D393,FIND(" ",$D393,FIND(" ",$D393)+1)+1,1),""),$D393="Upper Ground", LEFT($D393)&amp;IF(ISNUMBER(FIND(" ",$D393)),MID($D393,FIND(" ",$D393)+1,1),"")&amp;IF(ISNUMBER(FIND(" ",$D393,FIND(" ",$D393)+1)),MID($D393,FIND(" ",$D393,FIND(" ",$D393)+1)+1,1),"")),".0",$E393), " ")</f>
        <v xml:space="preserve"> </v>
      </c>
      <c r="G393" s="144"/>
      <c r="H393" s="144"/>
      <c r="I393" s="144"/>
      <c r="J393" s="144"/>
      <c r="K393" s="144"/>
      <c r="L393" s="149" t="str" cm="1">
        <f t="array" ref="L393">_xlfn.IFNA(
_xlfn.IFS(
AND($F393=" ",$G393=" ",$H393=" "),"Please update all three: Surveyor Room Reference, Establishment Room Reference and Establishment Room Name",
AND(OR($I393="General",$I393="Open plan/ semi-open general",$I393="Fitted",$I393="Light practical (science)",$I393="Light practical (other)",$I393="Heavy practical (workshops)",$I393="Heavy practical (clean)",$I393="Large",$I393="Storage"),$J393=0,$K393=0),"Please update Net Area or Non-net Area",
AND($B393&lt;&gt;"OUT",$J393=0,$I393&lt;&gt;"Non-net",$M393="85% Circulation"),"Net area not recorded for spaces with 85% circulation unusable type",
AND(OR($I393="General",$I393="Open plan/ semi-open general",$I393="Fitted",$I393="Light practical (science)",$I393="Light practical (other)",$I393="Heavy practical (workshops)",$I393="Heavy practical (clean)",$I393="Large",$I393="Storage"),OR($J393=0,ISBLANK($J393))),"Net area not recorded in net spaces",
AND(OR($I393="Non-net",$I393="Outdoor space"),$J393&gt;0),"Net Area Recorded in Non-net space",
AND($I393="General",$J393&gt;90),"This general space is over 90m2, please ensure that this space is entered as separate spaces if it usually used as separate spaces",
AND($I393="Open plan/ semi-open general",$J393&lt;27),"Open plan general space under 27m2",
AND(OR($K393=0,ISBLANK($K393)), $I393="Non-net"),"Non-net area not recorded in non-net space"
),
" ")</f>
        <v xml:space="preserve"> </v>
      </c>
      <c r="M393" s="144"/>
      <c r="N393" s="144"/>
      <c r="O393" s="144"/>
      <c r="P393" s="144"/>
      <c r="Q393" s="144"/>
      <c r="R393" s="171"/>
      <c r="S393" s="147">
        <f>NCA_Calculations!$P$405</f>
        <v>0</v>
      </c>
      <c r="T393" s="147">
        <f>NCA_Calculations!$Q$405</f>
        <v>0</v>
      </c>
      <c r="U393" s="144"/>
      <c r="V393" s="144"/>
      <c r="W393" s="149" t="str" cm="1">
        <f t="array" ref="W393">_xlfn.IFNA(
_xlfn.IFS(
ISBLANK($U393),"Missing space use.",
AND('Establishment details'!$C$14="Secondary",$V393="Classbase"),"Invalid Status type",
AND(OR( $V393="Classbase", $V393="Teaching", $V393="Early years",$V393="SEND resourced"), NOT(ISBLANK($M393))),"Space with status type and unusable type.",
AND($V393= "Classbase",'Establishment details'!$C$22&gt;=10), "Classbase status is only valid in schools with a primary element.",
AND($I393= "Large",$N393 &gt; 3.5), "Large rooms with less than 3.5m height.",
AND(OR($V393="Light practical (science)",$V393="Light practical (science)",$V393="Heavy practical (workshops)", $V393="Heavy practical (clean)"), OR($O393=0,ISBLANK($O393))),"Missing sinks count for light and heavy practical spaces.",
AND($M393 = "Other",ISBLANK($R393)), "Invalid unusable type / missing note for other unusable type."
),
" ")</f>
        <v>Missing space use.</v>
      </c>
    </row>
    <row r="394" spans="2:23" ht="15.75" x14ac:dyDescent="0.25">
      <c r="B394" s="143"/>
      <c r="C394" s="144"/>
      <c r="D394" s="144"/>
      <c r="E394" s="144"/>
      <c r="F394" s="147" t="str" cm="1">
        <f t="array" ref="F394">_xlfn.IFNA(CONCATENATE(_xlfn.IFS($D394="Mezzanine",LEFT($D394,1), $D394="Ground Floor",LEFT($D394,1),$D394="Basment ",LEFT($D394,1), $D394="1st Floor", "0"&amp;LEFT($D394,1), $D394="2nd Floor", "0"&amp;LEFT($D394,1), $D394="3rd Floor", "0"&amp;LEFT($D394,1), $D394="4th Floor", "0"&amp;LEFT($D394,1), $D394="5th Floor", "0"&amp;LEFT($D394,1), $D394="6th Floor", "0"&amp;LEFT($D394,1),$D394="7th Floor", "0"&amp;LEFT($D394,1),$D394="8th Floor", "0"&amp;LEFT($D394,1),$D394="9th Floor", "0"&amp;LEFT($D394,1),$D394="10th Floor", LEFT($D394,2),$D394="11th Floor", LEFT($D394,2),$D394="12th Floor", LEFT($D394,2),$D394="13th Floor", LEFT($D394,2), $D394="Lower Ground", LEFT($D394)&amp;IF(ISNUMBER(FIND(" ",$D394)),MID($D394,FIND(" ",$D394)+1,1),"")&amp;IF(ISNUMBER(FIND(" ",$D394,FIND(" ",$D394)+1)),MID($D394,FIND(" ",$D394,FIND(" ",$D394)+1)+1,1),""),$D394="Upper Ground", LEFT($D394)&amp;IF(ISNUMBER(FIND(" ",$D394)),MID($D394,FIND(" ",$D394)+1,1),"")&amp;IF(ISNUMBER(FIND(" ",$D394,FIND(" ",$D394)+1)),MID($D394,FIND(" ",$D394,FIND(" ",$D394)+1)+1,1),"")),".0",$E394), " ")</f>
        <v xml:space="preserve"> </v>
      </c>
      <c r="G394" s="144"/>
      <c r="H394" s="144"/>
      <c r="I394" s="144"/>
      <c r="J394" s="144"/>
      <c r="K394" s="144"/>
      <c r="L394" s="149" t="str" cm="1">
        <f t="array" ref="L394">_xlfn.IFNA(
_xlfn.IFS(
AND($F394=" ",$G394=" ",$H394=" "),"Please update all three: Surveyor Room Reference, Establishment Room Reference and Establishment Room Name",
AND(OR($I394="General",$I394="Open plan/ semi-open general",$I394="Fitted",$I394="Light practical (science)",$I394="Light practical (other)",$I394="Heavy practical (workshops)",$I394="Heavy practical (clean)",$I394="Large",$I394="Storage"),$J394=0,$K394=0),"Please update Net Area or Non-net Area",
AND($B394&lt;&gt;"OUT",$J394=0,$I394&lt;&gt;"Non-net",$M394="85% Circulation"),"Net area not recorded for spaces with 85% circulation unusable type",
AND(OR($I394="General",$I394="Open plan/ semi-open general",$I394="Fitted",$I394="Light practical (science)",$I394="Light practical (other)",$I394="Heavy practical (workshops)",$I394="Heavy practical (clean)",$I394="Large",$I394="Storage"),OR($J394=0,ISBLANK($J394))),"Net area not recorded in net spaces",
AND(OR($I394="Non-net",$I394="Outdoor space"),$J394&gt;0),"Net Area Recorded in Non-net space",
AND($I394="General",$J394&gt;90),"This general space is over 90m2, please ensure that this space is entered as separate spaces if it usually used as separate spaces",
AND($I394="Open plan/ semi-open general",$J394&lt;27),"Open plan general space under 27m2",
AND(OR($K394=0,ISBLANK($K394)), $I394="Non-net"),"Non-net area not recorded in non-net space"
),
" ")</f>
        <v xml:space="preserve"> </v>
      </c>
      <c r="M394" s="144"/>
      <c r="N394" s="144"/>
      <c r="O394" s="144"/>
      <c r="P394" s="144"/>
      <c r="Q394" s="144"/>
      <c r="R394" s="171"/>
      <c r="S394" s="147">
        <f>NCA_Calculations!$P$406</f>
        <v>0</v>
      </c>
      <c r="T394" s="147">
        <f>NCA_Calculations!$Q$406</f>
        <v>0</v>
      </c>
      <c r="U394" s="144"/>
      <c r="V394" s="144"/>
      <c r="W394" s="149" t="str" cm="1">
        <f t="array" ref="W394">_xlfn.IFNA(
_xlfn.IFS(
ISBLANK($U394),"Missing space use.",
AND('Establishment details'!$C$14="Secondary",$V394="Classbase"),"Invalid Status type",
AND(OR( $V394="Classbase", $V394="Teaching", $V394="Early years",$V394="SEND resourced"), NOT(ISBLANK($M394))),"Space with status type and unusable type.",
AND($V394= "Classbase",'Establishment details'!$C$22&gt;=10), "Classbase status is only valid in schools with a primary element.",
AND($I394= "Large",$N394 &gt; 3.5), "Large rooms with less than 3.5m height.",
AND(OR($V394="Light practical (science)",$V394="Light practical (science)",$V394="Heavy practical (workshops)", $V394="Heavy practical (clean)"), OR($O394=0,ISBLANK($O394))),"Missing sinks count for light and heavy practical spaces.",
AND($M394 = "Other",ISBLANK($R394)), "Invalid unusable type / missing note for other unusable type."
),
" ")</f>
        <v>Missing space use.</v>
      </c>
    </row>
    <row r="395" spans="2:23" ht="15.75" x14ac:dyDescent="0.25">
      <c r="B395" s="143"/>
      <c r="C395" s="144"/>
      <c r="D395" s="144"/>
      <c r="E395" s="144"/>
      <c r="F395" s="147" t="str" cm="1">
        <f t="array" ref="F395">_xlfn.IFNA(CONCATENATE(_xlfn.IFS($D395="Mezzanine",LEFT($D395,1), $D395="Ground Floor",LEFT($D395,1),$D395="Basment ",LEFT($D395,1), $D395="1st Floor", "0"&amp;LEFT($D395,1), $D395="2nd Floor", "0"&amp;LEFT($D395,1), $D395="3rd Floor", "0"&amp;LEFT($D395,1), $D395="4th Floor", "0"&amp;LEFT($D395,1), $D395="5th Floor", "0"&amp;LEFT($D395,1), $D395="6th Floor", "0"&amp;LEFT($D395,1),$D395="7th Floor", "0"&amp;LEFT($D395,1),$D395="8th Floor", "0"&amp;LEFT($D395,1),$D395="9th Floor", "0"&amp;LEFT($D395,1),$D395="10th Floor", LEFT($D395,2),$D395="11th Floor", LEFT($D395,2),$D395="12th Floor", LEFT($D395,2),$D395="13th Floor", LEFT($D395,2), $D395="Lower Ground", LEFT($D395)&amp;IF(ISNUMBER(FIND(" ",$D395)),MID($D395,FIND(" ",$D395)+1,1),"")&amp;IF(ISNUMBER(FIND(" ",$D395,FIND(" ",$D395)+1)),MID($D395,FIND(" ",$D395,FIND(" ",$D395)+1)+1,1),""),$D395="Upper Ground", LEFT($D395)&amp;IF(ISNUMBER(FIND(" ",$D395)),MID($D395,FIND(" ",$D395)+1,1),"")&amp;IF(ISNUMBER(FIND(" ",$D395,FIND(" ",$D395)+1)),MID($D395,FIND(" ",$D395,FIND(" ",$D395)+1)+1,1),"")),".0",$E395), " ")</f>
        <v xml:space="preserve"> </v>
      </c>
      <c r="G395" s="144"/>
      <c r="H395" s="144"/>
      <c r="I395" s="144"/>
      <c r="J395" s="144"/>
      <c r="K395" s="144"/>
      <c r="L395" s="149" t="str" cm="1">
        <f t="array" ref="L395">_xlfn.IFNA(
_xlfn.IFS(
AND($F395=" ",$G395=" ",$H395=" "),"Please update all three: Surveyor Room Reference, Establishment Room Reference and Establishment Room Name",
AND(OR($I395="General",$I395="Open plan/ semi-open general",$I395="Fitted",$I395="Light practical (science)",$I395="Light practical (other)",$I395="Heavy practical (workshops)",$I395="Heavy practical (clean)",$I395="Large",$I395="Storage"),$J395=0,$K395=0),"Please update Net Area or Non-net Area",
AND($B395&lt;&gt;"OUT",$J395=0,$I395&lt;&gt;"Non-net",$M395="85% Circulation"),"Net area not recorded for spaces with 85% circulation unusable type",
AND(OR($I395="General",$I395="Open plan/ semi-open general",$I395="Fitted",$I395="Light practical (science)",$I395="Light practical (other)",$I395="Heavy practical (workshops)",$I395="Heavy practical (clean)",$I395="Large",$I395="Storage"),OR($J395=0,ISBLANK($J395))),"Net area not recorded in net spaces",
AND(OR($I395="Non-net",$I395="Outdoor space"),$J395&gt;0),"Net Area Recorded in Non-net space",
AND($I395="General",$J395&gt;90),"This general space is over 90m2, please ensure that this space is entered as separate spaces if it usually used as separate spaces",
AND($I395="Open plan/ semi-open general",$J395&lt;27),"Open plan general space under 27m2",
AND(OR($K395=0,ISBLANK($K395)), $I395="Non-net"),"Non-net area not recorded in non-net space"
),
" ")</f>
        <v xml:space="preserve"> </v>
      </c>
      <c r="M395" s="144"/>
      <c r="N395" s="144"/>
      <c r="O395" s="144"/>
      <c r="P395" s="144"/>
      <c r="Q395" s="144"/>
      <c r="R395" s="171"/>
      <c r="S395" s="147">
        <f>NCA_Calculations!$P$407</f>
        <v>0</v>
      </c>
      <c r="T395" s="147">
        <f>NCA_Calculations!$Q$407</f>
        <v>0</v>
      </c>
      <c r="U395" s="144"/>
      <c r="V395" s="144"/>
      <c r="W395" s="149" t="str" cm="1">
        <f t="array" ref="W395">_xlfn.IFNA(
_xlfn.IFS(
ISBLANK($U395),"Missing space use.",
AND('Establishment details'!$C$14="Secondary",$V395="Classbase"),"Invalid Status type",
AND(OR( $V395="Classbase", $V395="Teaching", $V395="Early years",$V395="SEND resourced"), NOT(ISBLANK($M395))),"Space with status type and unusable type.",
AND($V395= "Classbase",'Establishment details'!$C$22&gt;=10), "Classbase status is only valid in schools with a primary element.",
AND($I395= "Large",$N395 &gt; 3.5), "Large rooms with less than 3.5m height.",
AND(OR($V395="Light practical (science)",$V395="Light practical (science)",$V395="Heavy practical (workshops)", $V395="Heavy practical (clean)"), OR($O395=0,ISBLANK($O395))),"Missing sinks count for light and heavy practical spaces.",
AND($M395 = "Other",ISBLANK($R395)), "Invalid unusable type / missing note for other unusable type."
),
" ")</f>
        <v>Missing space use.</v>
      </c>
    </row>
    <row r="396" spans="2:23" ht="15.75" x14ac:dyDescent="0.25">
      <c r="B396" s="143"/>
      <c r="C396" s="144"/>
      <c r="D396" s="144"/>
      <c r="E396" s="144"/>
      <c r="F396" s="147" t="str" cm="1">
        <f t="array" ref="F396">_xlfn.IFNA(CONCATENATE(_xlfn.IFS($D396="Mezzanine",LEFT($D396,1), $D396="Ground Floor",LEFT($D396,1),$D396="Basment ",LEFT($D396,1), $D396="1st Floor", "0"&amp;LEFT($D396,1), $D396="2nd Floor", "0"&amp;LEFT($D396,1), $D396="3rd Floor", "0"&amp;LEFT($D396,1), $D396="4th Floor", "0"&amp;LEFT($D396,1), $D396="5th Floor", "0"&amp;LEFT($D396,1), $D396="6th Floor", "0"&amp;LEFT($D396,1),$D396="7th Floor", "0"&amp;LEFT($D396,1),$D396="8th Floor", "0"&amp;LEFT($D396,1),$D396="9th Floor", "0"&amp;LEFT($D396,1),$D396="10th Floor", LEFT($D396,2),$D396="11th Floor", LEFT($D396,2),$D396="12th Floor", LEFT($D396,2),$D396="13th Floor", LEFT($D396,2), $D396="Lower Ground", LEFT($D396)&amp;IF(ISNUMBER(FIND(" ",$D396)),MID($D396,FIND(" ",$D396)+1,1),"")&amp;IF(ISNUMBER(FIND(" ",$D396,FIND(" ",$D396)+1)),MID($D396,FIND(" ",$D396,FIND(" ",$D396)+1)+1,1),""),$D396="Upper Ground", LEFT($D396)&amp;IF(ISNUMBER(FIND(" ",$D396)),MID($D396,FIND(" ",$D396)+1,1),"")&amp;IF(ISNUMBER(FIND(" ",$D396,FIND(" ",$D396)+1)),MID($D396,FIND(" ",$D396,FIND(" ",$D396)+1)+1,1),"")),".0",$E396), " ")</f>
        <v xml:space="preserve"> </v>
      </c>
      <c r="G396" s="144"/>
      <c r="H396" s="144"/>
      <c r="I396" s="144"/>
      <c r="J396" s="144"/>
      <c r="K396" s="144"/>
      <c r="L396" s="149" t="str" cm="1">
        <f t="array" ref="L396">_xlfn.IFNA(
_xlfn.IFS(
AND($F396=" ",$G396=" ",$H396=" "),"Please update all three: Surveyor Room Reference, Establishment Room Reference and Establishment Room Name",
AND(OR($I396="General",$I396="Open plan/ semi-open general",$I396="Fitted",$I396="Light practical (science)",$I396="Light practical (other)",$I396="Heavy practical (workshops)",$I396="Heavy practical (clean)",$I396="Large",$I396="Storage"),$J396=0,$K396=0),"Please update Net Area or Non-net Area",
AND($B396&lt;&gt;"OUT",$J396=0,$I396&lt;&gt;"Non-net",$M396="85% Circulation"),"Net area not recorded for spaces with 85% circulation unusable type",
AND(OR($I396="General",$I396="Open plan/ semi-open general",$I396="Fitted",$I396="Light practical (science)",$I396="Light practical (other)",$I396="Heavy practical (workshops)",$I396="Heavy practical (clean)",$I396="Large",$I396="Storage"),OR($J396=0,ISBLANK($J396))),"Net area not recorded in net spaces",
AND(OR($I396="Non-net",$I396="Outdoor space"),$J396&gt;0),"Net Area Recorded in Non-net space",
AND($I396="General",$J396&gt;90),"This general space is over 90m2, please ensure that this space is entered as separate spaces if it usually used as separate spaces",
AND($I396="Open plan/ semi-open general",$J396&lt;27),"Open plan general space under 27m2",
AND(OR($K396=0,ISBLANK($K396)), $I396="Non-net"),"Non-net area not recorded in non-net space"
),
" ")</f>
        <v xml:space="preserve"> </v>
      </c>
      <c r="M396" s="144"/>
      <c r="N396" s="144"/>
      <c r="O396" s="144"/>
      <c r="P396" s="144"/>
      <c r="Q396" s="144"/>
      <c r="R396" s="171"/>
      <c r="S396" s="147">
        <f>NCA_Calculations!$P$408</f>
        <v>0</v>
      </c>
      <c r="T396" s="147">
        <f>NCA_Calculations!$Q$408</f>
        <v>0</v>
      </c>
      <c r="U396" s="144"/>
      <c r="V396" s="144"/>
      <c r="W396" s="149" t="str" cm="1">
        <f t="array" ref="W396">_xlfn.IFNA(
_xlfn.IFS(
ISBLANK($U396),"Missing space use.",
AND('Establishment details'!$C$14="Secondary",$V396="Classbase"),"Invalid Status type",
AND(OR( $V396="Classbase", $V396="Teaching", $V396="Early years",$V396="SEND resourced"), NOT(ISBLANK($M396))),"Space with status type and unusable type.",
AND($V396= "Classbase",'Establishment details'!$C$22&gt;=10), "Classbase status is only valid in schools with a primary element.",
AND($I396= "Large",$N396 &gt; 3.5), "Large rooms with less than 3.5m height.",
AND(OR($V396="Light practical (science)",$V396="Light practical (science)",$V396="Heavy practical (workshops)", $V396="Heavy practical (clean)"), OR($O396=0,ISBLANK($O396))),"Missing sinks count for light and heavy practical spaces.",
AND($M396 = "Other",ISBLANK($R396)), "Invalid unusable type / missing note for other unusable type."
),
" ")</f>
        <v>Missing space use.</v>
      </c>
    </row>
    <row r="397" spans="2:23" ht="15.75" x14ac:dyDescent="0.25">
      <c r="B397" s="143"/>
      <c r="C397" s="144"/>
      <c r="D397" s="144"/>
      <c r="E397" s="144"/>
      <c r="F397" s="147" t="str" cm="1">
        <f t="array" ref="F397">_xlfn.IFNA(CONCATENATE(_xlfn.IFS($D397="Mezzanine",LEFT($D397,1), $D397="Ground Floor",LEFT($D397,1),$D397="Basment ",LEFT($D397,1), $D397="1st Floor", "0"&amp;LEFT($D397,1), $D397="2nd Floor", "0"&amp;LEFT($D397,1), $D397="3rd Floor", "0"&amp;LEFT($D397,1), $D397="4th Floor", "0"&amp;LEFT($D397,1), $D397="5th Floor", "0"&amp;LEFT($D397,1), $D397="6th Floor", "0"&amp;LEFT($D397,1),$D397="7th Floor", "0"&amp;LEFT($D397,1),$D397="8th Floor", "0"&amp;LEFT($D397,1),$D397="9th Floor", "0"&amp;LEFT($D397,1),$D397="10th Floor", LEFT($D397,2),$D397="11th Floor", LEFT($D397,2),$D397="12th Floor", LEFT($D397,2),$D397="13th Floor", LEFT($D397,2), $D397="Lower Ground", LEFT($D397)&amp;IF(ISNUMBER(FIND(" ",$D397)),MID($D397,FIND(" ",$D397)+1,1),"")&amp;IF(ISNUMBER(FIND(" ",$D397,FIND(" ",$D397)+1)),MID($D397,FIND(" ",$D397,FIND(" ",$D397)+1)+1,1),""),$D397="Upper Ground", LEFT($D397)&amp;IF(ISNUMBER(FIND(" ",$D397)),MID($D397,FIND(" ",$D397)+1,1),"")&amp;IF(ISNUMBER(FIND(" ",$D397,FIND(" ",$D397)+1)),MID($D397,FIND(" ",$D397,FIND(" ",$D397)+1)+1,1),"")),".0",$E397), " ")</f>
        <v xml:space="preserve"> </v>
      </c>
      <c r="G397" s="144"/>
      <c r="H397" s="144"/>
      <c r="I397" s="144"/>
      <c r="J397" s="144"/>
      <c r="K397" s="144"/>
      <c r="L397" s="149" t="str" cm="1">
        <f t="array" ref="L397">_xlfn.IFNA(
_xlfn.IFS(
AND($F397=" ",$G397=" ",$H397=" "),"Please update all three: Surveyor Room Reference, Establishment Room Reference and Establishment Room Name",
AND(OR($I397="General",$I397="Open plan/ semi-open general",$I397="Fitted",$I397="Light practical (science)",$I397="Light practical (other)",$I397="Heavy practical (workshops)",$I397="Heavy practical (clean)",$I397="Large",$I397="Storage"),$J397=0,$K397=0),"Please update Net Area or Non-net Area",
AND($B397&lt;&gt;"OUT",$J397=0,$I397&lt;&gt;"Non-net",$M397="85% Circulation"),"Net area not recorded for spaces with 85% circulation unusable type",
AND(OR($I397="General",$I397="Open plan/ semi-open general",$I397="Fitted",$I397="Light practical (science)",$I397="Light practical (other)",$I397="Heavy practical (workshops)",$I397="Heavy practical (clean)",$I397="Large",$I397="Storage"),OR($J397=0,ISBLANK($J397))),"Net area not recorded in net spaces",
AND(OR($I397="Non-net",$I397="Outdoor space"),$J397&gt;0),"Net Area Recorded in Non-net space",
AND($I397="General",$J397&gt;90),"This general space is over 90m2, please ensure that this space is entered as separate spaces if it usually used as separate spaces",
AND($I397="Open plan/ semi-open general",$J397&lt;27),"Open plan general space under 27m2",
AND(OR($K397=0,ISBLANK($K397)), $I397="Non-net"),"Non-net area not recorded in non-net space"
),
" ")</f>
        <v xml:space="preserve"> </v>
      </c>
      <c r="M397" s="144"/>
      <c r="N397" s="144"/>
      <c r="O397" s="144"/>
      <c r="P397" s="144"/>
      <c r="Q397" s="144"/>
      <c r="R397" s="171"/>
      <c r="S397" s="147">
        <f>NCA_Calculations!$P$409</f>
        <v>0</v>
      </c>
      <c r="T397" s="147">
        <f>NCA_Calculations!$Q$409</f>
        <v>0</v>
      </c>
      <c r="U397" s="144"/>
      <c r="V397" s="144"/>
      <c r="W397" s="149" t="str" cm="1">
        <f t="array" ref="W397">_xlfn.IFNA(
_xlfn.IFS(
ISBLANK($U397),"Missing space use.",
AND('Establishment details'!$C$14="Secondary",$V397="Classbase"),"Invalid Status type",
AND(OR( $V397="Classbase", $V397="Teaching", $V397="Early years",$V397="SEND resourced"), NOT(ISBLANK($M397))),"Space with status type and unusable type.",
AND($V397= "Classbase",'Establishment details'!$C$22&gt;=10), "Classbase status is only valid in schools with a primary element.",
AND($I397= "Large",$N397 &gt; 3.5), "Large rooms with less than 3.5m height.",
AND(OR($V397="Light practical (science)",$V397="Light practical (science)",$V397="Heavy practical (workshops)", $V397="Heavy practical (clean)"), OR($O397=0,ISBLANK($O397))),"Missing sinks count for light and heavy practical spaces.",
AND($M397 = "Other",ISBLANK($R397)), "Invalid unusable type / missing note for other unusable type."
),
" ")</f>
        <v>Missing space use.</v>
      </c>
    </row>
    <row r="398" spans="2:23" ht="15.75" x14ac:dyDescent="0.25">
      <c r="B398" s="143"/>
      <c r="C398" s="144"/>
      <c r="D398" s="144"/>
      <c r="E398" s="144"/>
      <c r="F398" s="147" t="str" cm="1">
        <f t="array" ref="F398">_xlfn.IFNA(CONCATENATE(_xlfn.IFS($D398="Mezzanine",LEFT($D398,1), $D398="Ground Floor",LEFT($D398,1),$D398="Basment ",LEFT($D398,1), $D398="1st Floor", "0"&amp;LEFT($D398,1), $D398="2nd Floor", "0"&amp;LEFT($D398,1), $D398="3rd Floor", "0"&amp;LEFT($D398,1), $D398="4th Floor", "0"&amp;LEFT($D398,1), $D398="5th Floor", "0"&amp;LEFT($D398,1), $D398="6th Floor", "0"&amp;LEFT($D398,1),$D398="7th Floor", "0"&amp;LEFT($D398,1),$D398="8th Floor", "0"&amp;LEFT($D398,1),$D398="9th Floor", "0"&amp;LEFT($D398,1),$D398="10th Floor", LEFT($D398,2),$D398="11th Floor", LEFT($D398,2),$D398="12th Floor", LEFT($D398,2),$D398="13th Floor", LEFT($D398,2), $D398="Lower Ground", LEFT($D398)&amp;IF(ISNUMBER(FIND(" ",$D398)),MID($D398,FIND(" ",$D398)+1,1),"")&amp;IF(ISNUMBER(FIND(" ",$D398,FIND(" ",$D398)+1)),MID($D398,FIND(" ",$D398,FIND(" ",$D398)+1)+1,1),""),$D398="Upper Ground", LEFT($D398)&amp;IF(ISNUMBER(FIND(" ",$D398)),MID($D398,FIND(" ",$D398)+1,1),"")&amp;IF(ISNUMBER(FIND(" ",$D398,FIND(" ",$D398)+1)),MID($D398,FIND(" ",$D398,FIND(" ",$D398)+1)+1,1),"")),".0",$E398), " ")</f>
        <v xml:space="preserve"> </v>
      </c>
      <c r="G398" s="144"/>
      <c r="H398" s="144"/>
      <c r="I398" s="144"/>
      <c r="J398" s="144"/>
      <c r="K398" s="144"/>
      <c r="L398" s="149" t="str" cm="1">
        <f t="array" ref="L398">_xlfn.IFNA(
_xlfn.IFS(
AND($F398=" ",$G398=" ",$H398=" "),"Please update all three: Surveyor Room Reference, Establishment Room Reference and Establishment Room Name",
AND(OR($I398="General",$I398="Open plan/ semi-open general",$I398="Fitted",$I398="Light practical (science)",$I398="Light practical (other)",$I398="Heavy practical (workshops)",$I398="Heavy practical (clean)",$I398="Large",$I398="Storage"),$J398=0,$K398=0),"Please update Net Area or Non-net Area",
AND($B398&lt;&gt;"OUT",$J398=0,$I398&lt;&gt;"Non-net",$M398="85% Circulation"),"Net area not recorded for spaces with 85% circulation unusable type",
AND(OR($I398="General",$I398="Open plan/ semi-open general",$I398="Fitted",$I398="Light practical (science)",$I398="Light practical (other)",$I398="Heavy practical (workshops)",$I398="Heavy practical (clean)",$I398="Large",$I398="Storage"),OR($J398=0,ISBLANK($J398))),"Net area not recorded in net spaces",
AND(OR($I398="Non-net",$I398="Outdoor space"),$J398&gt;0),"Net Area Recorded in Non-net space",
AND($I398="General",$J398&gt;90),"This general space is over 90m2, please ensure that this space is entered as separate spaces if it usually used as separate spaces",
AND($I398="Open plan/ semi-open general",$J398&lt;27),"Open plan general space under 27m2",
AND(OR($K398=0,ISBLANK($K398)), $I398="Non-net"),"Non-net area not recorded in non-net space"
),
" ")</f>
        <v xml:space="preserve"> </v>
      </c>
      <c r="M398" s="144"/>
      <c r="N398" s="144"/>
      <c r="O398" s="144"/>
      <c r="P398" s="144"/>
      <c r="Q398" s="144"/>
      <c r="R398" s="171"/>
      <c r="S398" s="147">
        <f>NCA_Calculations!$P$410</f>
        <v>0</v>
      </c>
      <c r="T398" s="147">
        <f>NCA_Calculations!$Q$410</f>
        <v>0</v>
      </c>
      <c r="U398" s="144"/>
      <c r="V398" s="144"/>
      <c r="W398" s="149" t="str" cm="1">
        <f t="array" ref="W398">_xlfn.IFNA(
_xlfn.IFS(
ISBLANK($U398),"Missing space use.",
AND('Establishment details'!$C$14="Secondary",$V398="Classbase"),"Invalid Status type",
AND(OR( $V398="Classbase", $V398="Teaching", $V398="Early years",$V398="SEND resourced"), NOT(ISBLANK($M398))),"Space with status type and unusable type.",
AND($V398= "Classbase",'Establishment details'!$C$22&gt;=10), "Classbase status is only valid in schools with a primary element.",
AND($I398= "Large",$N398 &gt; 3.5), "Large rooms with less than 3.5m height.",
AND(OR($V398="Light practical (science)",$V398="Light practical (science)",$V398="Heavy practical (workshops)", $V398="Heavy practical (clean)"), OR($O398=0,ISBLANK($O398))),"Missing sinks count for light and heavy practical spaces.",
AND($M398 = "Other",ISBLANK($R398)), "Invalid unusable type / missing note for other unusable type."
),
" ")</f>
        <v>Missing space use.</v>
      </c>
    </row>
    <row r="399" spans="2:23" ht="15.75" x14ac:dyDescent="0.25">
      <c r="B399" s="143"/>
      <c r="C399" s="144"/>
      <c r="D399" s="144"/>
      <c r="E399" s="144"/>
      <c r="F399" s="147" t="str" cm="1">
        <f t="array" ref="F399">_xlfn.IFNA(CONCATENATE(_xlfn.IFS($D399="Mezzanine",LEFT($D399,1), $D399="Ground Floor",LEFT($D399,1),$D399="Basment ",LEFT($D399,1), $D399="1st Floor", "0"&amp;LEFT($D399,1), $D399="2nd Floor", "0"&amp;LEFT($D399,1), $D399="3rd Floor", "0"&amp;LEFT($D399,1), $D399="4th Floor", "0"&amp;LEFT($D399,1), $D399="5th Floor", "0"&amp;LEFT($D399,1), $D399="6th Floor", "0"&amp;LEFT($D399,1),$D399="7th Floor", "0"&amp;LEFT($D399,1),$D399="8th Floor", "0"&amp;LEFT($D399,1),$D399="9th Floor", "0"&amp;LEFT($D399,1),$D399="10th Floor", LEFT($D399,2),$D399="11th Floor", LEFT($D399,2),$D399="12th Floor", LEFT($D399,2),$D399="13th Floor", LEFT($D399,2), $D399="Lower Ground", LEFT($D399)&amp;IF(ISNUMBER(FIND(" ",$D399)),MID($D399,FIND(" ",$D399)+1,1),"")&amp;IF(ISNUMBER(FIND(" ",$D399,FIND(" ",$D399)+1)),MID($D399,FIND(" ",$D399,FIND(" ",$D399)+1)+1,1),""),$D399="Upper Ground", LEFT($D399)&amp;IF(ISNUMBER(FIND(" ",$D399)),MID($D399,FIND(" ",$D399)+1,1),"")&amp;IF(ISNUMBER(FIND(" ",$D399,FIND(" ",$D399)+1)),MID($D399,FIND(" ",$D399,FIND(" ",$D399)+1)+1,1),"")),".0",$E399), " ")</f>
        <v xml:space="preserve"> </v>
      </c>
      <c r="G399" s="144"/>
      <c r="H399" s="144"/>
      <c r="I399" s="144"/>
      <c r="J399" s="144"/>
      <c r="K399" s="144"/>
      <c r="L399" s="149" t="str" cm="1">
        <f t="array" ref="L399">_xlfn.IFNA(
_xlfn.IFS(
AND($F399=" ",$G399=" ",$H399=" "),"Please update all three: Surveyor Room Reference, Establishment Room Reference and Establishment Room Name",
AND(OR($I399="General",$I399="Open plan/ semi-open general",$I399="Fitted",$I399="Light practical (science)",$I399="Light practical (other)",$I399="Heavy practical (workshops)",$I399="Heavy practical (clean)",$I399="Large",$I399="Storage"),$J399=0,$K399=0),"Please update Net Area or Non-net Area",
AND($B399&lt;&gt;"OUT",$J399=0,$I399&lt;&gt;"Non-net",$M399="85% Circulation"),"Net area not recorded for spaces with 85% circulation unusable type",
AND(OR($I399="General",$I399="Open plan/ semi-open general",$I399="Fitted",$I399="Light practical (science)",$I399="Light practical (other)",$I399="Heavy practical (workshops)",$I399="Heavy practical (clean)",$I399="Large",$I399="Storage"),OR($J399=0,ISBLANK($J399))),"Net area not recorded in net spaces",
AND(OR($I399="Non-net",$I399="Outdoor space"),$J399&gt;0),"Net Area Recorded in Non-net space",
AND($I399="General",$J399&gt;90),"This general space is over 90m2, please ensure that this space is entered as separate spaces if it usually used as separate spaces",
AND($I399="Open plan/ semi-open general",$J399&lt;27),"Open plan general space under 27m2",
AND(OR($K399=0,ISBLANK($K399)), $I399="Non-net"),"Non-net area not recorded in non-net space"
),
" ")</f>
        <v xml:space="preserve"> </v>
      </c>
      <c r="M399" s="144"/>
      <c r="N399" s="144"/>
      <c r="O399" s="144"/>
      <c r="P399" s="144"/>
      <c r="Q399" s="144"/>
      <c r="R399" s="171"/>
      <c r="S399" s="147">
        <f>NCA_Calculations!$P$411</f>
        <v>0</v>
      </c>
      <c r="T399" s="147">
        <f>NCA_Calculations!$Q$411</f>
        <v>0</v>
      </c>
      <c r="U399" s="144"/>
      <c r="V399" s="144"/>
      <c r="W399" s="149" t="str" cm="1">
        <f t="array" ref="W399">_xlfn.IFNA(
_xlfn.IFS(
ISBLANK($U399),"Missing space use.",
AND('Establishment details'!$C$14="Secondary",$V399="Classbase"),"Invalid Status type",
AND(OR( $V399="Classbase", $V399="Teaching", $V399="Early years",$V399="SEND resourced"), NOT(ISBLANK($M399))),"Space with status type and unusable type.",
AND($V399= "Classbase",'Establishment details'!$C$22&gt;=10), "Classbase status is only valid in schools with a primary element.",
AND($I399= "Large",$N399 &gt; 3.5), "Large rooms with less than 3.5m height.",
AND(OR($V399="Light practical (science)",$V399="Light practical (science)",$V399="Heavy practical (workshops)", $V399="Heavy practical (clean)"), OR($O399=0,ISBLANK($O399))),"Missing sinks count for light and heavy practical spaces.",
AND($M399 = "Other",ISBLANK($R399)), "Invalid unusable type / missing note for other unusable type."
),
" ")</f>
        <v>Missing space use.</v>
      </c>
    </row>
    <row r="400" spans="2:23" ht="15.75" x14ac:dyDescent="0.25">
      <c r="B400" s="143"/>
      <c r="C400" s="144"/>
      <c r="D400" s="144"/>
      <c r="E400" s="144"/>
      <c r="F400" s="147" t="str" cm="1">
        <f t="array" ref="F400">_xlfn.IFNA(CONCATENATE(_xlfn.IFS($D400="Mezzanine",LEFT($D400,1), $D400="Ground Floor",LEFT($D400,1),$D400="Basment ",LEFT($D400,1), $D400="1st Floor", "0"&amp;LEFT($D400,1), $D400="2nd Floor", "0"&amp;LEFT($D400,1), $D400="3rd Floor", "0"&amp;LEFT($D400,1), $D400="4th Floor", "0"&amp;LEFT($D400,1), $D400="5th Floor", "0"&amp;LEFT($D400,1), $D400="6th Floor", "0"&amp;LEFT($D400,1),$D400="7th Floor", "0"&amp;LEFT($D400,1),$D400="8th Floor", "0"&amp;LEFT($D400,1),$D400="9th Floor", "0"&amp;LEFT($D400,1),$D400="10th Floor", LEFT($D400,2),$D400="11th Floor", LEFT($D400,2),$D400="12th Floor", LEFT($D400,2),$D400="13th Floor", LEFT($D400,2), $D400="Lower Ground", LEFT($D400)&amp;IF(ISNUMBER(FIND(" ",$D400)),MID($D400,FIND(" ",$D400)+1,1),"")&amp;IF(ISNUMBER(FIND(" ",$D400,FIND(" ",$D400)+1)),MID($D400,FIND(" ",$D400,FIND(" ",$D400)+1)+1,1),""),$D400="Upper Ground", LEFT($D400)&amp;IF(ISNUMBER(FIND(" ",$D400)),MID($D400,FIND(" ",$D400)+1,1),"")&amp;IF(ISNUMBER(FIND(" ",$D400,FIND(" ",$D400)+1)),MID($D400,FIND(" ",$D400,FIND(" ",$D400)+1)+1,1),"")),".0",$E400), " ")</f>
        <v xml:space="preserve"> </v>
      </c>
      <c r="G400" s="144"/>
      <c r="H400" s="144"/>
      <c r="I400" s="144"/>
      <c r="J400" s="144"/>
      <c r="K400" s="144"/>
      <c r="L400" s="149" t="str" cm="1">
        <f t="array" ref="L400">_xlfn.IFNA(
_xlfn.IFS(
AND($F400=" ",$G400=" ",$H400=" "),"Please update all three: Surveyor Room Reference, Establishment Room Reference and Establishment Room Name",
AND(OR($I400="General",$I400="Open plan/ semi-open general",$I400="Fitted",$I400="Light practical (science)",$I400="Light practical (other)",$I400="Heavy practical (workshops)",$I400="Heavy practical (clean)",$I400="Large",$I400="Storage"),$J400=0,$K400=0),"Please update Net Area or Non-net Area",
AND($B400&lt;&gt;"OUT",$J400=0,$I400&lt;&gt;"Non-net",$M400="85% Circulation"),"Net area not recorded for spaces with 85% circulation unusable type",
AND(OR($I400="General",$I400="Open plan/ semi-open general",$I400="Fitted",$I400="Light practical (science)",$I400="Light practical (other)",$I400="Heavy practical (workshops)",$I400="Heavy practical (clean)",$I400="Large",$I400="Storage"),OR($J400=0,ISBLANK($J400))),"Net area not recorded in net spaces",
AND(OR($I400="Non-net",$I400="Outdoor space"),$J400&gt;0),"Net Area Recorded in Non-net space",
AND($I400="General",$J400&gt;90),"This general space is over 90m2, please ensure that this space is entered as separate spaces if it usually used as separate spaces",
AND($I400="Open plan/ semi-open general",$J400&lt;27),"Open plan general space under 27m2",
AND(OR($K400=0,ISBLANK($K400)), $I400="Non-net"),"Non-net area not recorded in non-net space"
),
" ")</f>
        <v xml:space="preserve"> </v>
      </c>
      <c r="M400" s="144"/>
      <c r="N400" s="144"/>
      <c r="O400" s="144"/>
      <c r="P400" s="144"/>
      <c r="Q400" s="144"/>
      <c r="R400" s="171"/>
      <c r="S400" s="147">
        <f>NCA_Calculations!$P$412</f>
        <v>0</v>
      </c>
      <c r="T400" s="147">
        <f>NCA_Calculations!$Q$412</f>
        <v>0</v>
      </c>
      <c r="U400" s="144"/>
      <c r="V400" s="144"/>
      <c r="W400" s="149" t="str" cm="1">
        <f t="array" ref="W400">_xlfn.IFNA(
_xlfn.IFS(
ISBLANK($U400),"Missing space use.",
AND('Establishment details'!$C$14="Secondary",$V400="Classbase"),"Invalid Status type",
AND(OR( $V400="Classbase", $V400="Teaching", $V400="Early years",$V400="SEND resourced"), NOT(ISBLANK($M400))),"Space with status type and unusable type.",
AND($V400= "Classbase",'Establishment details'!$C$22&gt;=10), "Classbase status is only valid in schools with a primary element.",
AND($I400= "Large",$N400 &gt; 3.5), "Large rooms with less than 3.5m height.",
AND(OR($V400="Light practical (science)",$V400="Light practical (science)",$V400="Heavy practical (workshops)", $V400="Heavy practical (clean)"), OR($O400=0,ISBLANK($O400))),"Missing sinks count for light and heavy practical spaces.",
AND($M400 = "Other",ISBLANK($R400)), "Invalid unusable type / missing note for other unusable type."
),
" ")</f>
        <v>Missing space use.</v>
      </c>
    </row>
    <row r="401" spans="2:23" ht="15.75" x14ac:dyDescent="0.25">
      <c r="B401" s="143"/>
      <c r="C401" s="144"/>
      <c r="D401" s="144"/>
      <c r="E401" s="144"/>
      <c r="F401" s="147" t="str" cm="1">
        <f t="array" ref="F401">_xlfn.IFNA(CONCATENATE(_xlfn.IFS($D401="Mezzanine",LEFT($D401,1), $D401="Ground Floor",LEFT($D401,1),$D401="Basment ",LEFT($D401,1), $D401="1st Floor", "0"&amp;LEFT($D401,1), $D401="2nd Floor", "0"&amp;LEFT($D401,1), $D401="3rd Floor", "0"&amp;LEFT($D401,1), $D401="4th Floor", "0"&amp;LEFT($D401,1), $D401="5th Floor", "0"&amp;LEFT($D401,1), $D401="6th Floor", "0"&amp;LEFT($D401,1),$D401="7th Floor", "0"&amp;LEFT($D401,1),$D401="8th Floor", "0"&amp;LEFT($D401,1),$D401="9th Floor", "0"&amp;LEFT($D401,1),$D401="10th Floor", LEFT($D401,2),$D401="11th Floor", LEFT($D401,2),$D401="12th Floor", LEFT($D401,2),$D401="13th Floor", LEFT($D401,2), $D401="Lower Ground", LEFT($D401)&amp;IF(ISNUMBER(FIND(" ",$D401)),MID($D401,FIND(" ",$D401)+1,1),"")&amp;IF(ISNUMBER(FIND(" ",$D401,FIND(" ",$D401)+1)),MID($D401,FIND(" ",$D401,FIND(" ",$D401)+1)+1,1),""),$D401="Upper Ground", LEFT($D401)&amp;IF(ISNUMBER(FIND(" ",$D401)),MID($D401,FIND(" ",$D401)+1,1),"")&amp;IF(ISNUMBER(FIND(" ",$D401,FIND(" ",$D401)+1)),MID($D401,FIND(" ",$D401,FIND(" ",$D401)+1)+1,1),"")),".0",$E401), " ")</f>
        <v xml:space="preserve"> </v>
      </c>
      <c r="G401" s="144"/>
      <c r="H401" s="144"/>
      <c r="I401" s="144"/>
      <c r="J401" s="144"/>
      <c r="K401" s="144"/>
      <c r="L401" s="149" t="str" cm="1">
        <f t="array" ref="L401">_xlfn.IFNA(
_xlfn.IFS(
AND($F401=" ",$G401=" ",$H401=" "),"Please update all three: Surveyor Room Reference, Establishment Room Reference and Establishment Room Name",
AND(OR($I401="General",$I401="Open plan/ semi-open general",$I401="Fitted",$I401="Light practical (science)",$I401="Light practical (other)",$I401="Heavy practical (workshops)",$I401="Heavy practical (clean)",$I401="Large",$I401="Storage"),$J401=0,$K401=0),"Please update Net Area or Non-net Area",
AND($B401&lt;&gt;"OUT",$J401=0,$I401&lt;&gt;"Non-net",$M401="85% Circulation"),"Net area not recorded for spaces with 85% circulation unusable type",
AND(OR($I401="General",$I401="Open plan/ semi-open general",$I401="Fitted",$I401="Light practical (science)",$I401="Light practical (other)",$I401="Heavy practical (workshops)",$I401="Heavy practical (clean)",$I401="Large",$I401="Storage"),OR($J401=0,ISBLANK($J401))),"Net area not recorded in net spaces",
AND(OR($I401="Non-net",$I401="Outdoor space"),$J401&gt;0),"Net Area Recorded in Non-net space",
AND($I401="General",$J401&gt;90),"This general space is over 90m2, please ensure that this space is entered as separate spaces if it usually used as separate spaces",
AND($I401="Open plan/ semi-open general",$J401&lt;27),"Open plan general space under 27m2",
AND(OR($K401=0,ISBLANK($K401)), $I401="Non-net"),"Non-net area not recorded in non-net space"
),
" ")</f>
        <v xml:space="preserve"> </v>
      </c>
      <c r="M401" s="144"/>
      <c r="N401" s="144"/>
      <c r="O401" s="144"/>
      <c r="P401" s="144"/>
      <c r="Q401" s="144"/>
      <c r="R401" s="171"/>
      <c r="S401" s="147">
        <f>NCA_Calculations!$P$413</f>
        <v>0</v>
      </c>
      <c r="T401" s="147">
        <f>NCA_Calculations!$Q$413</f>
        <v>0</v>
      </c>
      <c r="U401" s="144"/>
      <c r="V401" s="144"/>
      <c r="W401" s="149" t="str" cm="1">
        <f t="array" ref="W401">_xlfn.IFNA(
_xlfn.IFS(
ISBLANK($U401),"Missing space use.",
AND('Establishment details'!$C$14="Secondary",$V401="Classbase"),"Invalid Status type",
AND(OR( $V401="Classbase", $V401="Teaching", $V401="Early years",$V401="SEND resourced"), NOT(ISBLANK($M401))),"Space with status type and unusable type.",
AND($V401= "Classbase",'Establishment details'!$C$22&gt;=10), "Classbase status is only valid in schools with a primary element.",
AND($I401= "Large",$N401 &gt; 3.5), "Large rooms with less than 3.5m height.",
AND(OR($V401="Light practical (science)",$V401="Light practical (science)",$V401="Heavy practical (workshops)", $V401="Heavy practical (clean)"), OR($O401=0,ISBLANK($O401))),"Missing sinks count for light and heavy practical spaces.",
AND($M401 = "Other",ISBLANK($R401)), "Invalid unusable type / missing note for other unusable type."
),
" ")</f>
        <v>Missing space use.</v>
      </c>
    </row>
    <row r="402" spans="2:23" ht="15.75" x14ac:dyDescent="0.25">
      <c r="B402" s="143"/>
      <c r="C402" s="144"/>
      <c r="D402" s="144"/>
      <c r="E402" s="144"/>
      <c r="F402" s="147" t="str" cm="1">
        <f t="array" ref="F402">_xlfn.IFNA(CONCATENATE(_xlfn.IFS($D402="Mezzanine",LEFT($D402,1), $D402="Ground Floor",LEFT($D402,1),$D402="Basment ",LEFT($D402,1), $D402="1st Floor", "0"&amp;LEFT($D402,1), $D402="2nd Floor", "0"&amp;LEFT($D402,1), $D402="3rd Floor", "0"&amp;LEFT($D402,1), $D402="4th Floor", "0"&amp;LEFT($D402,1), $D402="5th Floor", "0"&amp;LEFT($D402,1), $D402="6th Floor", "0"&amp;LEFT($D402,1),$D402="7th Floor", "0"&amp;LEFT($D402,1),$D402="8th Floor", "0"&amp;LEFT($D402,1),$D402="9th Floor", "0"&amp;LEFT($D402,1),$D402="10th Floor", LEFT($D402,2),$D402="11th Floor", LEFT($D402,2),$D402="12th Floor", LEFT($D402,2),$D402="13th Floor", LEFT($D402,2), $D402="Lower Ground", LEFT($D402)&amp;IF(ISNUMBER(FIND(" ",$D402)),MID($D402,FIND(" ",$D402)+1,1),"")&amp;IF(ISNUMBER(FIND(" ",$D402,FIND(" ",$D402)+1)),MID($D402,FIND(" ",$D402,FIND(" ",$D402)+1)+1,1),""),$D402="Upper Ground", LEFT($D402)&amp;IF(ISNUMBER(FIND(" ",$D402)),MID($D402,FIND(" ",$D402)+1,1),"")&amp;IF(ISNUMBER(FIND(" ",$D402,FIND(" ",$D402)+1)),MID($D402,FIND(" ",$D402,FIND(" ",$D402)+1)+1,1),"")),".0",$E402), " ")</f>
        <v xml:space="preserve"> </v>
      </c>
      <c r="G402" s="144"/>
      <c r="H402" s="144"/>
      <c r="I402" s="144"/>
      <c r="J402" s="144"/>
      <c r="K402" s="144"/>
      <c r="L402" s="149" t="str" cm="1">
        <f t="array" ref="L402">_xlfn.IFNA(
_xlfn.IFS(
AND($F402=" ",$G402=" ",$H402=" "),"Please update all three: Surveyor Room Reference, Establishment Room Reference and Establishment Room Name",
AND(OR($I402="General",$I402="Open plan/ semi-open general",$I402="Fitted",$I402="Light practical (science)",$I402="Light practical (other)",$I402="Heavy practical (workshops)",$I402="Heavy practical (clean)",$I402="Large",$I402="Storage"),$J402=0,$K402=0),"Please update Net Area or Non-net Area",
AND($B402&lt;&gt;"OUT",$J402=0,$I402&lt;&gt;"Non-net",$M402="85% Circulation"),"Net area not recorded for spaces with 85% circulation unusable type",
AND(OR($I402="General",$I402="Open plan/ semi-open general",$I402="Fitted",$I402="Light practical (science)",$I402="Light practical (other)",$I402="Heavy practical (workshops)",$I402="Heavy practical (clean)",$I402="Large",$I402="Storage"),OR($J402=0,ISBLANK($J402))),"Net area not recorded in net spaces",
AND(OR($I402="Non-net",$I402="Outdoor space"),$J402&gt;0),"Net Area Recorded in Non-net space",
AND($I402="General",$J402&gt;90),"This general space is over 90m2, please ensure that this space is entered as separate spaces if it usually used as separate spaces",
AND($I402="Open plan/ semi-open general",$J402&lt;27),"Open plan general space under 27m2",
AND(OR($K402=0,ISBLANK($K402)), $I402="Non-net"),"Non-net area not recorded in non-net space"
),
" ")</f>
        <v xml:space="preserve"> </v>
      </c>
      <c r="M402" s="144"/>
      <c r="N402" s="144"/>
      <c r="O402" s="144"/>
      <c r="P402" s="144"/>
      <c r="Q402" s="144"/>
      <c r="R402" s="171"/>
      <c r="S402" s="147">
        <f>NCA_Calculations!$P$414</f>
        <v>0</v>
      </c>
      <c r="T402" s="147">
        <f>NCA_Calculations!$Q$414</f>
        <v>0</v>
      </c>
      <c r="U402" s="144"/>
      <c r="V402" s="144"/>
      <c r="W402" s="149" t="str" cm="1">
        <f t="array" ref="W402">_xlfn.IFNA(
_xlfn.IFS(
ISBLANK($U402),"Missing space use.",
AND('Establishment details'!$C$14="Secondary",$V402="Classbase"),"Invalid Status type",
AND(OR( $V402="Classbase", $V402="Teaching", $V402="Early years",$V402="SEND resourced"), NOT(ISBLANK($M402))),"Space with status type and unusable type.",
AND($V402= "Classbase",'Establishment details'!$C$22&gt;=10), "Classbase status is only valid in schools with a primary element.",
AND($I402= "Large",$N402 &gt; 3.5), "Large rooms with less than 3.5m height.",
AND(OR($V402="Light practical (science)",$V402="Light practical (science)",$V402="Heavy practical (workshops)", $V402="Heavy practical (clean)"), OR($O402=0,ISBLANK($O402))),"Missing sinks count for light and heavy practical spaces.",
AND($M402 = "Other",ISBLANK($R402)), "Invalid unusable type / missing note for other unusable type."
),
" ")</f>
        <v>Missing space use.</v>
      </c>
    </row>
    <row r="403" spans="2:23" ht="15.75" x14ac:dyDescent="0.25">
      <c r="B403" s="143"/>
      <c r="C403" s="144"/>
      <c r="D403" s="144"/>
      <c r="E403" s="144"/>
      <c r="F403" s="147" t="str" cm="1">
        <f t="array" ref="F403">_xlfn.IFNA(CONCATENATE(_xlfn.IFS($D403="Mezzanine",LEFT($D403,1), $D403="Ground Floor",LEFT($D403,1),$D403="Basment ",LEFT($D403,1), $D403="1st Floor", "0"&amp;LEFT($D403,1), $D403="2nd Floor", "0"&amp;LEFT($D403,1), $D403="3rd Floor", "0"&amp;LEFT($D403,1), $D403="4th Floor", "0"&amp;LEFT($D403,1), $D403="5th Floor", "0"&amp;LEFT($D403,1), $D403="6th Floor", "0"&amp;LEFT($D403,1),$D403="7th Floor", "0"&amp;LEFT($D403,1),$D403="8th Floor", "0"&amp;LEFT($D403,1),$D403="9th Floor", "0"&amp;LEFT($D403,1),$D403="10th Floor", LEFT($D403,2),$D403="11th Floor", LEFT($D403,2),$D403="12th Floor", LEFT($D403,2),$D403="13th Floor", LEFT($D403,2), $D403="Lower Ground", LEFT($D403)&amp;IF(ISNUMBER(FIND(" ",$D403)),MID($D403,FIND(" ",$D403)+1,1),"")&amp;IF(ISNUMBER(FIND(" ",$D403,FIND(" ",$D403)+1)),MID($D403,FIND(" ",$D403,FIND(" ",$D403)+1)+1,1),""),$D403="Upper Ground", LEFT($D403)&amp;IF(ISNUMBER(FIND(" ",$D403)),MID($D403,FIND(" ",$D403)+1,1),"")&amp;IF(ISNUMBER(FIND(" ",$D403,FIND(" ",$D403)+1)),MID($D403,FIND(" ",$D403,FIND(" ",$D403)+1)+1,1),"")),".0",$E403), " ")</f>
        <v xml:space="preserve"> </v>
      </c>
      <c r="G403" s="144"/>
      <c r="H403" s="144"/>
      <c r="I403" s="144"/>
      <c r="J403" s="144"/>
      <c r="K403" s="144"/>
      <c r="L403" s="149" t="str" cm="1">
        <f t="array" ref="L403">_xlfn.IFNA(
_xlfn.IFS(
AND($F403=" ",$G403=" ",$H403=" "),"Please update all three: Surveyor Room Reference, Establishment Room Reference and Establishment Room Name",
AND(OR($I403="General",$I403="Open plan/ semi-open general",$I403="Fitted",$I403="Light practical (science)",$I403="Light practical (other)",$I403="Heavy practical (workshops)",$I403="Heavy practical (clean)",$I403="Large",$I403="Storage"),$J403=0,$K403=0),"Please update Net Area or Non-net Area",
AND($B403&lt;&gt;"OUT",$J403=0,$I403&lt;&gt;"Non-net",$M403="85% Circulation"),"Net area not recorded for spaces with 85% circulation unusable type",
AND(OR($I403="General",$I403="Open plan/ semi-open general",$I403="Fitted",$I403="Light practical (science)",$I403="Light practical (other)",$I403="Heavy practical (workshops)",$I403="Heavy practical (clean)",$I403="Large",$I403="Storage"),OR($J403=0,ISBLANK($J403))),"Net area not recorded in net spaces",
AND(OR($I403="Non-net",$I403="Outdoor space"),$J403&gt;0),"Net Area Recorded in Non-net space",
AND($I403="General",$J403&gt;90),"This general space is over 90m2, please ensure that this space is entered as separate spaces if it usually used as separate spaces",
AND($I403="Open plan/ semi-open general",$J403&lt;27),"Open plan general space under 27m2",
AND(OR($K403=0,ISBLANK($K403)), $I403="Non-net"),"Non-net area not recorded in non-net space"
),
" ")</f>
        <v xml:space="preserve"> </v>
      </c>
      <c r="M403" s="144"/>
      <c r="N403" s="144"/>
      <c r="O403" s="144"/>
      <c r="P403" s="144"/>
      <c r="Q403" s="144"/>
      <c r="R403" s="171"/>
      <c r="S403" s="147">
        <f>NCA_Calculations!$P$415</f>
        <v>0</v>
      </c>
      <c r="T403" s="147">
        <f>NCA_Calculations!$Q$415</f>
        <v>0</v>
      </c>
      <c r="U403" s="144"/>
      <c r="V403" s="144"/>
      <c r="W403" s="149" t="str" cm="1">
        <f t="array" ref="W403">_xlfn.IFNA(
_xlfn.IFS(
ISBLANK($U403),"Missing space use.",
AND('Establishment details'!$C$14="Secondary",$V403="Classbase"),"Invalid Status type",
AND(OR( $V403="Classbase", $V403="Teaching", $V403="Early years",$V403="SEND resourced"), NOT(ISBLANK($M403))),"Space with status type and unusable type.",
AND($V403= "Classbase",'Establishment details'!$C$22&gt;=10), "Classbase status is only valid in schools with a primary element.",
AND($I403= "Large",$N403 &gt; 3.5), "Large rooms with less than 3.5m height.",
AND(OR($V403="Light practical (science)",$V403="Light practical (science)",$V403="Heavy practical (workshops)", $V403="Heavy practical (clean)"), OR($O403=0,ISBLANK($O403))),"Missing sinks count for light and heavy practical spaces.",
AND($M403 = "Other",ISBLANK($R403)), "Invalid unusable type / missing note for other unusable type."
),
" ")</f>
        <v>Missing space use.</v>
      </c>
    </row>
    <row r="404" spans="2:23" ht="15.75" x14ac:dyDescent="0.25">
      <c r="B404" s="143"/>
      <c r="C404" s="144"/>
      <c r="D404" s="144"/>
      <c r="E404" s="144"/>
      <c r="F404" s="147" t="str" cm="1">
        <f t="array" ref="F404">_xlfn.IFNA(CONCATENATE(_xlfn.IFS($D404="Mezzanine",LEFT($D404,1), $D404="Ground Floor",LEFT($D404,1),$D404="Basment ",LEFT($D404,1), $D404="1st Floor", "0"&amp;LEFT($D404,1), $D404="2nd Floor", "0"&amp;LEFT($D404,1), $D404="3rd Floor", "0"&amp;LEFT($D404,1), $D404="4th Floor", "0"&amp;LEFT($D404,1), $D404="5th Floor", "0"&amp;LEFT($D404,1), $D404="6th Floor", "0"&amp;LEFT($D404,1),$D404="7th Floor", "0"&amp;LEFT($D404,1),$D404="8th Floor", "0"&amp;LEFT($D404,1),$D404="9th Floor", "0"&amp;LEFT($D404,1),$D404="10th Floor", LEFT($D404,2),$D404="11th Floor", LEFT($D404,2),$D404="12th Floor", LEFT($D404,2),$D404="13th Floor", LEFT($D404,2), $D404="Lower Ground", LEFT($D404)&amp;IF(ISNUMBER(FIND(" ",$D404)),MID($D404,FIND(" ",$D404)+1,1),"")&amp;IF(ISNUMBER(FIND(" ",$D404,FIND(" ",$D404)+1)),MID($D404,FIND(" ",$D404,FIND(" ",$D404)+1)+1,1),""),$D404="Upper Ground", LEFT($D404)&amp;IF(ISNUMBER(FIND(" ",$D404)),MID($D404,FIND(" ",$D404)+1,1),"")&amp;IF(ISNUMBER(FIND(" ",$D404,FIND(" ",$D404)+1)),MID($D404,FIND(" ",$D404,FIND(" ",$D404)+1)+1,1),"")),".0",$E404), " ")</f>
        <v xml:space="preserve"> </v>
      </c>
      <c r="G404" s="144"/>
      <c r="H404" s="144"/>
      <c r="I404" s="144"/>
      <c r="J404" s="144"/>
      <c r="K404" s="144"/>
      <c r="L404" s="149" t="str" cm="1">
        <f t="array" ref="L404">_xlfn.IFNA(
_xlfn.IFS(
AND($F404=" ",$G404=" ",$H404=" "),"Please update all three: Surveyor Room Reference, Establishment Room Reference and Establishment Room Name",
AND(OR($I404="General",$I404="Open plan/ semi-open general",$I404="Fitted",$I404="Light practical (science)",$I404="Light practical (other)",$I404="Heavy practical (workshops)",$I404="Heavy practical (clean)",$I404="Large",$I404="Storage"),$J404=0,$K404=0),"Please update Net Area or Non-net Area",
AND($B404&lt;&gt;"OUT",$J404=0,$I404&lt;&gt;"Non-net",$M404="85% Circulation"),"Net area not recorded for spaces with 85% circulation unusable type",
AND(OR($I404="General",$I404="Open plan/ semi-open general",$I404="Fitted",$I404="Light practical (science)",$I404="Light practical (other)",$I404="Heavy practical (workshops)",$I404="Heavy practical (clean)",$I404="Large",$I404="Storage"),OR($J404=0,ISBLANK($J404))),"Net area not recorded in net spaces",
AND(OR($I404="Non-net",$I404="Outdoor space"),$J404&gt;0),"Net Area Recorded in Non-net space",
AND($I404="General",$J404&gt;90),"This general space is over 90m2, please ensure that this space is entered as separate spaces if it usually used as separate spaces",
AND($I404="Open plan/ semi-open general",$J404&lt;27),"Open plan general space under 27m2",
AND(OR($K404=0,ISBLANK($K404)), $I404="Non-net"),"Non-net area not recorded in non-net space"
),
" ")</f>
        <v xml:space="preserve"> </v>
      </c>
      <c r="M404" s="144"/>
      <c r="N404" s="144"/>
      <c r="O404" s="144"/>
      <c r="P404" s="144"/>
      <c r="Q404" s="144"/>
      <c r="R404" s="171"/>
      <c r="S404" s="147">
        <f>NCA_Calculations!$P$416</f>
        <v>0</v>
      </c>
      <c r="T404" s="147">
        <f>NCA_Calculations!$Q$416</f>
        <v>0</v>
      </c>
      <c r="U404" s="144"/>
      <c r="V404" s="144"/>
      <c r="W404" s="149" t="str" cm="1">
        <f t="array" ref="W404">_xlfn.IFNA(
_xlfn.IFS(
ISBLANK($U404),"Missing space use.",
AND('Establishment details'!$C$14="Secondary",$V404="Classbase"),"Invalid Status type",
AND(OR( $V404="Classbase", $V404="Teaching", $V404="Early years",$V404="SEND resourced"), NOT(ISBLANK($M404))),"Space with status type and unusable type.",
AND($V404= "Classbase",'Establishment details'!$C$22&gt;=10), "Classbase status is only valid in schools with a primary element.",
AND($I404= "Large",$N404 &gt; 3.5), "Large rooms with less than 3.5m height.",
AND(OR($V404="Light practical (science)",$V404="Light practical (science)",$V404="Heavy practical (workshops)", $V404="Heavy practical (clean)"), OR($O404=0,ISBLANK($O404))),"Missing sinks count for light and heavy practical spaces.",
AND($M404 = "Other",ISBLANK($R404)), "Invalid unusable type / missing note for other unusable type."
),
" ")</f>
        <v>Missing space use.</v>
      </c>
    </row>
    <row r="405" spans="2:23" ht="15.75" x14ac:dyDescent="0.25">
      <c r="B405" s="143"/>
      <c r="C405" s="144"/>
      <c r="D405" s="144"/>
      <c r="E405" s="144"/>
      <c r="F405" s="147" t="str" cm="1">
        <f t="array" ref="F405">_xlfn.IFNA(CONCATENATE(_xlfn.IFS($D405="Mezzanine",LEFT($D405,1), $D405="Ground Floor",LEFT($D405,1),$D405="Basment ",LEFT($D405,1), $D405="1st Floor", "0"&amp;LEFT($D405,1), $D405="2nd Floor", "0"&amp;LEFT($D405,1), $D405="3rd Floor", "0"&amp;LEFT($D405,1), $D405="4th Floor", "0"&amp;LEFT($D405,1), $D405="5th Floor", "0"&amp;LEFT($D405,1), $D405="6th Floor", "0"&amp;LEFT($D405,1),$D405="7th Floor", "0"&amp;LEFT($D405,1),$D405="8th Floor", "0"&amp;LEFT($D405,1),$D405="9th Floor", "0"&amp;LEFT($D405,1),$D405="10th Floor", LEFT($D405,2),$D405="11th Floor", LEFT($D405,2),$D405="12th Floor", LEFT($D405,2),$D405="13th Floor", LEFT($D405,2), $D405="Lower Ground", LEFT($D405)&amp;IF(ISNUMBER(FIND(" ",$D405)),MID($D405,FIND(" ",$D405)+1,1),"")&amp;IF(ISNUMBER(FIND(" ",$D405,FIND(" ",$D405)+1)),MID($D405,FIND(" ",$D405,FIND(" ",$D405)+1)+1,1),""),$D405="Upper Ground", LEFT($D405)&amp;IF(ISNUMBER(FIND(" ",$D405)),MID($D405,FIND(" ",$D405)+1,1),"")&amp;IF(ISNUMBER(FIND(" ",$D405,FIND(" ",$D405)+1)),MID($D405,FIND(" ",$D405,FIND(" ",$D405)+1)+1,1),"")),".0",$E405), " ")</f>
        <v xml:space="preserve"> </v>
      </c>
      <c r="G405" s="144"/>
      <c r="H405" s="144"/>
      <c r="I405" s="144"/>
      <c r="J405" s="144"/>
      <c r="K405" s="144"/>
      <c r="L405" s="149" t="str" cm="1">
        <f t="array" ref="L405">_xlfn.IFNA(
_xlfn.IFS(
AND($F405=" ",$G405=" ",$H405=" "),"Please update all three: Surveyor Room Reference, Establishment Room Reference and Establishment Room Name",
AND(OR($I405="General",$I405="Open plan/ semi-open general",$I405="Fitted",$I405="Light practical (science)",$I405="Light practical (other)",$I405="Heavy practical (workshops)",$I405="Heavy practical (clean)",$I405="Large",$I405="Storage"),$J405=0,$K405=0),"Please update Net Area or Non-net Area",
AND($B405&lt;&gt;"OUT",$J405=0,$I405&lt;&gt;"Non-net",$M405="85% Circulation"),"Net area not recorded for spaces with 85% circulation unusable type",
AND(OR($I405="General",$I405="Open plan/ semi-open general",$I405="Fitted",$I405="Light practical (science)",$I405="Light practical (other)",$I405="Heavy practical (workshops)",$I405="Heavy practical (clean)",$I405="Large",$I405="Storage"),OR($J405=0,ISBLANK($J405))),"Net area not recorded in net spaces",
AND(OR($I405="Non-net",$I405="Outdoor space"),$J405&gt;0),"Net Area Recorded in Non-net space",
AND($I405="General",$J405&gt;90),"This general space is over 90m2, please ensure that this space is entered as separate spaces if it usually used as separate spaces",
AND($I405="Open plan/ semi-open general",$J405&lt;27),"Open plan general space under 27m2",
AND(OR($K405=0,ISBLANK($K405)), $I405="Non-net"),"Non-net area not recorded in non-net space"
),
" ")</f>
        <v xml:space="preserve"> </v>
      </c>
      <c r="M405" s="144"/>
      <c r="N405" s="144"/>
      <c r="O405" s="144"/>
      <c r="P405" s="144"/>
      <c r="Q405" s="144"/>
      <c r="R405" s="171"/>
      <c r="S405" s="147">
        <f>NCA_Calculations!$P$417</f>
        <v>0</v>
      </c>
      <c r="T405" s="147">
        <f>NCA_Calculations!$Q$417</f>
        <v>0</v>
      </c>
      <c r="U405" s="144"/>
      <c r="V405" s="144"/>
      <c r="W405" s="149" t="str" cm="1">
        <f t="array" ref="W405">_xlfn.IFNA(
_xlfn.IFS(
ISBLANK($U405),"Missing space use.",
AND('Establishment details'!$C$14="Secondary",$V405="Classbase"),"Invalid Status type",
AND(OR( $V405="Classbase", $V405="Teaching", $V405="Early years",$V405="SEND resourced"), NOT(ISBLANK($M405))),"Space with status type and unusable type.",
AND($V405= "Classbase",'Establishment details'!$C$22&gt;=10), "Classbase status is only valid in schools with a primary element.",
AND($I405= "Large",$N405 &gt; 3.5), "Large rooms with less than 3.5m height.",
AND(OR($V405="Light practical (science)",$V405="Light practical (science)",$V405="Heavy practical (workshops)", $V405="Heavy practical (clean)"), OR($O405=0,ISBLANK($O405))),"Missing sinks count for light and heavy practical spaces.",
AND($M405 = "Other",ISBLANK($R405)), "Invalid unusable type / missing note for other unusable type."
),
" ")</f>
        <v>Missing space use.</v>
      </c>
    </row>
    <row r="406" spans="2:23" ht="15.75" x14ac:dyDescent="0.25">
      <c r="B406" s="143"/>
      <c r="C406" s="144"/>
      <c r="D406" s="144"/>
      <c r="E406" s="144"/>
      <c r="F406" s="147" t="str" cm="1">
        <f t="array" ref="F406">_xlfn.IFNA(CONCATENATE(_xlfn.IFS($D406="Mezzanine",LEFT($D406,1), $D406="Ground Floor",LEFT($D406,1),$D406="Basment ",LEFT($D406,1), $D406="1st Floor", "0"&amp;LEFT($D406,1), $D406="2nd Floor", "0"&amp;LEFT($D406,1), $D406="3rd Floor", "0"&amp;LEFT($D406,1), $D406="4th Floor", "0"&amp;LEFT($D406,1), $D406="5th Floor", "0"&amp;LEFT($D406,1), $D406="6th Floor", "0"&amp;LEFT($D406,1),$D406="7th Floor", "0"&amp;LEFT($D406,1),$D406="8th Floor", "0"&amp;LEFT($D406,1),$D406="9th Floor", "0"&amp;LEFT($D406,1),$D406="10th Floor", LEFT($D406,2),$D406="11th Floor", LEFT($D406,2),$D406="12th Floor", LEFT($D406,2),$D406="13th Floor", LEFT($D406,2), $D406="Lower Ground", LEFT($D406)&amp;IF(ISNUMBER(FIND(" ",$D406)),MID($D406,FIND(" ",$D406)+1,1),"")&amp;IF(ISNUMBER(FIND(" ",$D406,FIND(" ",$D406)+1)),MID($D406,FIND(" ",$D406,FIND(" ",$D406)+1)+1,1),""),$D406="Upper Ground", LEFT($D406)&amp;IF(ISNUMBER(FIND(" ",$D406)),MID($D406,FIND(" ",$D406)+1,1),"")&amp;IF(ISNUMBER(FIND(" ",$D406,FIND(" ",$D406)+1)),MID($D406,FIND(" ",$D406,FIND(" ",$D406)+1)+1,1),"")),".0",$E406), " ")</f>
        <v xml:space="preserve"> </v>
      </c>
      <c r="G406" s="144"/>
      <c r="H406" s="144"/>
      <c r="I406" s="144"/>
      <c r="J406" s="144"/>
      <c r="K406" s="144"/>
      <c r="L406" s="149" t="str" cm="1">
        <f t="array" ref="L406">_xlfn.IFNA(
_xlfn.IFS(
AND($F406=" ",$G406=" ",$H406=" "),"Please update all three: Surveyor Room Reference, Establishment Room Reference and Establishment Room Name",
AND(OR($I406="General",$I406="Open plan/ semi-open general",$I406="Fitted",$I406="Light practical (science)",$I406="Light practical (other)",$I406="Heavy practical (workshops)",$I406="Heavy practical (clean)",$I406="Large",$I406="Storage"),$J406=0,$K406=0),"Please update Net Area or Non-net Area",
AND($B406&lt;&gt;"OUT",$J406=0,$I406&lt;&gt;"Non-net",$M406="85% Circulation"),"Net area not recorded for spaces with 85% circulation unusable type",
AND(OR($I406="General",$I406="Open plan/ semi-open general",$I406="Fitted",$I406="Light practical (science)",$I406="Light practical (other)",$I406="Heavy practical (workshops)",$I406="Heavy practical (clean)",$I406="Large",$I406="Storage"),OR($J406=0,ISBLANK($J406))),"Net area not recorded in net spaces",
AND(OR($I406="Non-net",$I406="Outdoor space"),$J406&gt;0),"Net Area Recorded in Non-net space",
AND($I406="General",$J406&gt;90),"This general space is over 90m2, please ensure that this space is entered as separate spaces if it usually used as separate spaces",
AND($I406="Open plan/ semi-open general",$J406&lt;27),"Open plan general space under 27m2",
AND(OR($K406=0,ISBLANK($K406)), $I406="Non-net"),"Non-net area not recorded in non-net space"
),
" ")</f>
        <v xml:space="preserve"> </v>
      </c>
      <c r="M406" s="144"/>
      <c r="N406" s="144"/>
      <c r="O406" s="144"/>
      <c r="P406" s="144"/>
      <c r="Q406" s="144"/>
      <c r="R406" s="171"/>
      <c r="S406" s="147">
        <f>NCA_Calculations!$P$418</f>
        <v>0</v>
      </c>
      <c r="T406" s="147">
        <f>NCA_Calculations!$Q$418</f>
        <v>0</v>
      </c>
      <c r="U406" s="144"/>
      <c r="V406" s="144"/>
      <c r="W406" s="149" t="str" cm="1">
        <f t="array" ref="W406">_xlfn.IFNA(
_xlfn.IFS(
ISBLANK($U406),"Missing space use.",
AND('Establishment details'!$C$14="Secondary",$V406="Classbase"),"Invalid Status type",
AND(OR( $V406="Classbase", $V406="Teaching", $V406="Early years",$V406="SEND resourced"), NOT(ISBLANK($M406))),"Space with status type and unusable type.",
AND($V406= "Classbase",'Establishment details'!$C$22&gt;=10), "Classbase status is only valid in schools with a primary element.",
AND($I406= "Large",$N406 &gt; 3.5), "Large rooms with less than 3.5m height.",
AND(OR($V406="Light practical (science)",$V406="Light practical (science)",$V406="Heavy practical (workshops)", $V406="Heavy practical (clean)"), OR($O406=0,ISBLANK($O406))),"Missing sinks count for light and heavy practical spaces.",
AND($M406 = "Other",ISBLANK($R406)), "Invalid unusable type / missing note for other unusable type."
),
" ")</f>
        <v>Missing space use.</v>
      </c>
    </row>
    <row r="407" spans="2:23" ht="15.75" x14ac:dyDescent="0.25">
      <c r="B407" s="143"/>
      <c r="C407" s="144"/>
      <c r="D407" s="144"/>
      <c r="E407" s="144"/>
      <c r="F407" s="147" t="str" cm="1">
        <f t="array" ref="F407">_xlfn.IFNA(CONCATENATE(_xlfn.IFS($D407="Mezzanine",LEFT($D407,1), $D407="Ground Floor",LEFT($D407,1),$D407="Basment ",LEFT($D407,1), $D407="1st Floor", "0"&amp;LEFT($D407,1), $D407="2nd Floor", "0"&amp;LEFT($D407,1), $D407="3rd Floor", "0"&amp;LEFT($D407,1), $D407="4th Floor", "0"&amp;LEFT($D407,1), $D407="5th Floor", "0"&amp;LEFT($D407,1), $D407="6th Floor", "0"&amp;LEFT($D407,1),$D407="7th Floor", "0"&amp;LEFT($D407,1),$D407="8th Floor", "0"&amp;LEFT($D407,1),$D407="9th Floor", "0"&amp;LEFT($D407,1),$D407="10th Floor", LEFT($D407,2),$D407="11th Floor", LEFT($D407,2),$D407="12th Floor", LEFT($D407,2),$D407="13th Floor", LEFT($D407,2), $D407="Lower Ground", LEFT($D407)&amp;IF(ISNUMBER(FIND(" ",$D407)),MID($D407,FIND(" ",$D407)+1,1),"")&amp;IF(ISNUMBER(FIND(" ",$D407,FIND(" ",$D407)+1)),MID($D407,FIND(" ",$D407,FIND(" ",$D407)+1)+1,1),""),$D407="Upper Ground", LEFT($D407)&amp;IF(ISNUMBER(FIND(" ",$D407)),MID($D407,FIND(" ",$D407)+1,1),"")&amp;IF(ISNUMBER(FIND(" ",$D407,FIND(" ",$D407)+1)),MID($D407,FIND(" ",$D407,FIND(" ",$D407)+1)+1,1),"")),".0",$E407), " ")</f>
        <v xml:space="preserve"> </v>
      </c>
      <c r="G407" s="144"/>
      <c r="H407" s="144"/>
      <c r="I407" s="144"/>
      <c r="J407" s="144"/>
      <c r="K407" s="144"/>
      <c r="L407" s="149" t="str" cm="1">
        <f t="array" ref="L407">_xlfn.IFNA(
_xlfn.IFS(
AND($F407=" ",$G407=" ",$H407=" "),"Please update all three: Surveyor Room Reference, Establishment Room Reference and Establishment Room Name",
AND(OR($I407="General",$I407="Open plan/ semi-open general",$I407="Fitted",$I407="Light practical (science)",$I407="Light practical (other)",$I407="Heavy practical (workshops)",$I407="Heavy practical (clean)",$I407="Large",$I407="Storage"),$J407=0,$K407=0),"Please update Net Area or Non-net Area",
AND($B407&lt;&gt;"OUT",$J407=0,$I407&lt;&gt;"Non-net",$M407="85% Circulation"),"Net area not recorded for spaces with 85% circulation unusable type",
AND(OR($I407="General",$I407="Open plan/ semi-open general",$I407="Fitted",$I407="Light practical (science)",$I407="Light practical (other)",$I407="Heavy practical (workshops)",$I407="Heavy practical (clean)",$I407="Large",$I407="Storage"),OR($J407=0,ISBLANK($J407))),"Net area not recorded in net spaces",
AND(OR($I407="Non-net",$I407="Outdoor space"),$J407&gt;0),"Net Area Recorded in Non-net space",
AND($I407="General",$J407&gt;90),"This general space is over 90m2, please ensure that this space is entered as separate spaces if it usually used as separate spaces",
AND($I407="Open plan/ semi-open general",$J407&lt;27),"Open plan general space under 27m2",
AND(OR($K407=0,ISBLANK($K407)), $I407="Non-net"),"Non-net area not recorded in non-net space"
),
" ")</f>
        <v xml:space="preserve"> </v>
      </c>
      <c r="M407" s="144"/>
      <c r="N407" s="144"/>
      <c r="O407" s="144"/>
      <c r="P407" s="144"/>
      <c r="Q407" s="144"/>
      <c r="R407" s="171"/>
      <c r="S407" s="147">
        <f>NCA_Calculations!$P$419</f>
        <v>0</v>
      </c>
      <c r="T407" s="147">
        <f>NCA_Calculations!$Q$419</f>
        <v>0</v>
      </c>
      <c r="U407" s="144"/>
      <c r="V407" s="144"/>
      <c r="W407" s="149" t="str" cm="1">
        <f t="array" ref="W407">_xlfn.IFNA(
_xlfn.IFS(
ISBLANK($U407),"Missing space use.",
AND('Establishment details'!$C$14="Secondary",$V407="Classbase"),"Invalid Status type",
AND(OR( $V407="Classbase", $V407="Teaching", $V407="Early years",$V407="SEND resourced"), NOT(ISBLANK($M407))),"Space with status type and unusable type.",
AND($V407= "Classbase",'Establishment details'!$C$22&gt;=10), "Classbase status is only valid in schools with a primary element.",
AND($I407= "Large",$N407 &gt; 3.5), "Large rooms with less than 3.5m height.",
AND(OR($V407="Light practical (science)",$V407="Light practical (science)",$V407="Heavy practical (workshops)", $V407="Heavy practical (clean)"), OR($O407=0,ISBLANK($O407))),"Missing sinks count for light and heavy practical spaces.",
AND($M407 = "Other",ISBLANK($R407)), "Invalid unusable type / missing note for other unusable type."
),
" ")</f>
        <v>Missing space use.</v>
      </c>
    </row>
    <row r="408" spans="2:23" ht="15.75" x14ac:dyDescent="0.25">
      <c r="B408" s="143"/>
      <c r="C408" s="144"/>
      <c r="D408" s="144"/>
      <c r="E408" s="144"/>
      <c r="F408" s="147" t="str" cm="1">
        <f t="array" ref="F408">_xlfn.IFNA(CONCATENATE(_xlfn.IFS($D408="Mezzanine",LEFT($D408,1), $D408="Ground Floor",LEFT($D408,1),$D408="Basment ",LEFT($D408,1), $D408="1st Floor", "0"&amp;LEFT($D408,1), $D408="2nd Floor", "0"&amp;LEFT($D408,1), $D408="3rd Floor", "0"&amp;LEFT($D408,1), $D408="4th Floor", "0"&amp;LEFT($D408,1), $D408="5th Floor", "0"&amp;LEFT($D408,1), $D408="6th Floor", "0"&amp;LEFT($D408,1),$D408="7th Floor", "0"&amp;LEFT($D408,1),$D408="8th Floor", "0"&amp;LEFT($D408,1),$D408="9th Floor", "0"&amp;LEFT($D408,1),$D408="10th Floor", LEFT($D408,2),$D408="11th Floor", LEFT($D408,2),$D408="12th Floor", LEFT($D408,2),$D408="13th Floor", LEFT($D408,2), $D408="Lower Ground", LEFT($D408)&amp;IF(ISNUMBER(FIND(" ",$D408)),MID($D408,FIND(" ",$D408)+1,1),"")&amp;IF(ISNUMBER(FIND(" ",$D408,FIND(" ",$D408)+1)),MID($D408,FIND(" ",$D408,FIND(" ",$D408)+1)+1,1),""),$D408="Upper Ground", LEFT($D408)&amp;IF(ISNUMBER(FIND(" ",$D408)),MID($D408,FIND(" ",$D408)+1,1),"")&amp;IF(ISNUMBER(FIND(" ",$D408,FIND(" ",$D408)+1)),MID($D408,FIND(" ",$D408,FIND(" ",$D408)+1)+1,1),"")),".0",$E408), " ")</f>
        <v xml:space="preserve"> </v>
      </c>
      <c r="G408" s="144"/>
      <c r="H408" s="144"/>
      <c r="I408" s="144"/>
      <c r="J408" s="144"/>
      <c r="K408" s="144"/>
      <c r="L408" s="149" t="str" cm="1">
        <f t="array" ref="L408">_xlfn.IFNA(
_xlfn.IFS(
AND($F408=" ",$G408=" ",$H408=" "),"Please update all three: Surveyor Room Reference, Establishment Room Reference and Establishment Room Name",
AND(OR($I408="General",$I408="Open plan/ semi-open general",$I408="Fitted",$I408="Light practical (science)",$I408="Light practical (other)",$I408="Heavy practical (workshops)",$I408="Heavy practical (clean)",$I408="Large",$I408="Storage"),$J408=0,$K408=0),"Please update Net Area or Non-net Area",
AND($B408&lt;&gt;"OUT",$J408=0,$I408&lt;&gt;"Non-net",$M408="85% Circulation"),"Net area not recorded for spaces with 85% circulation unusable type",
AND(OR($I408="General",$I408="Open plan/ semi-open general",$I408="Fitted",$I408="Light practical (science)",$I408="Light practical (other)",$I408="Heavy practical (workshops)",$I408="Heavy practical (clean)",$I408="Large",$I408="Storage"),OR($J408=0,ISBLANK($J408))),"Net area not recorded in net spaces",
AND(OR($I408="Non-net",$I408="Outdoor space"),$J408&gt;0),"Net Area Recorded in Non-net space",
AND($I408="General",$J408&gt;90),"This general space is over 90m2, please ensure that this space is entered as separate spaces if it usually used as separate spaces",
AND($I408="Open plan/ semi-open general",$J408&lt;27),"Open plan general space under 27m2",
AND(OR($K408=0,ISBLANK($K408)), $I408="Non-net"),"Non-net area not recorded in non-net space"
),
" ")</f>
        <v xml:space="preserve"> </v>
      </c>
      <c r="M408" s="144"/>
      <c r="N408" s="144"/>
      <c r="O408" s="144"/>
      <c r="P408" s="144"/>
      <c r="Q408" s="144"/>
      <c r="R408" s="171"/>
      <c r="S408" s="147">
        <f>NCA_Calculations!$P$420</f>
        <v>0</v>
      </c>
      <c r="T408" s="147">
        <f>NCA_Calculations!$Q$420</f>
        <v>0</v>
      </c>
      <c r="U408" s="144"/>
      <c r="V408" s="144"/>
      <c r="W408" s="149" t="str" cm="1">
        <f t="array" ref="W408">_xlfn.IFNA(
_xlfn.IFS(
ISBLANK($U408),"Missing space use.",
AND('Establishment details'!$C$14="Secondary",$V408="Classbase"),"Invalid Status type",
AND(OR( $V408="Classbase", $V408="Teaching", $V408="Early years",$V408="SEND resourced"), NOT(ISBLANK($M408))),"Space with status type and unusable type.",
AND($V408= "Classbase",'Establishment details'!$C$22&gt;=10), "Classbase status is only valid in schools with a primary element.",
AND($I408= "Large",$N408 &gt; 3.5), "Large rooms with less than 3.5m height.",
AND(OR($V408="Light practical (science)",$V408="Light practical (science)",$V408="Heavy practical (workshops)", $V408="Heavy practical (clean)"), OR($O408=0,ISBLANK($O408))),"Missing sinks count for light and heavy practical spaces.",
AND($M408 = "Other",ISBLANK($R408)), "Invalid unusable type / missing note for other unusable type."
),
" ")</f>
        <v>Missing space use.</v>
      </c>
    </row>
    <row r="409" spans="2:23" ht="15.75" x14ac:dyDescent="0.25">
      <c r="B409" s="143"/>
      <c r="C409" s="144"/>
      <c r="D409" s="144"/>
      <c r="E409" s="144"/>
      <c r="F409" s="147" t="str" cm="1">
        <f t="array" ref="F409">_xlfn.IFNA(CONCATENATE(_xlfn.IFS($D409="Mezzanine",LEFT($D409,1), $D409="Ground Floor",LEFT($D409,1),$D409="Basment ",LEFT($D409,1), $D409="1st Floor", "0"&amp;LEFT($D409,1), $D409="2nd Floor", "0"&amp;LEFT($D409,1), $D409="3rd Floor", "0"&amp;LEFT($D409,1), $D409="4th Floor", "0"&amp;LEFT($D409,1), $D409="5th Floor", "0"&amp;LEFT($D409,1), $D409="6th Floor", "0"&amp;LEFT($D409,1),$D409="7th Floor", "0"&amp;LEFT($D409,1),$D409="8th Floor", "0"&amp;LEFT($D409,1),$D409="9th Floor", "0"&amp;LEFT($D409,1),$D409="10th Floor", LEFT($D409,2),$D409="11th Floor", LEFT($D409,2),$D409="12th Floor", LEFT($D409,2),$D409="13th Floor", LEFT($D409,2), $D409="Lower Ground", LEFT($D409)&amp;IF(ISNUMBER(FIND(" ",$D409)),MID($D409,FIND(" ",$D409)+1,1),"")&amp;IF(ISNUMBER(FIND(" ",$D409,FIND(" ",$D409)+1)),MID($D409,FIND(" ",$D409,FIND(" ",$D409)+1)+1,1),""),$D409="Upper Ground", LEFT($D409)&amp;IF(ISNUMBER(FIND(" ",$D409)),MID($D409,FIND(" ",$D409)+1,1),"")&amp;IF(ISNUMBER(FIND(" ",$D409,FIND(" ",$D409)+1)),MID($D409,FIND(" ",$D409,FIND(" ",$D409)+1)+1,1),"")),".0",$E409), " ")</f>
        <v xml:space="preserve"> </v>
      </c>
      <c r="G409" s="144"/>
      <c r="H409" s="144"/>
      <c r="I409" s="144"/>
      <c r="J409" s="144"/>
      <c r="K409" s="144"/>
      <c r="L409" s="149" t="str" cm="1">
        <f t="array" ref="L409">_xlfn.IFNA(
_xlfn.IFS(
AND($F409=" ",$G409=" ",$H409=" "),"Please update all three: Surveyor Room Reference, Establishment Room Reference and Establishment Room Name",
AND(OR($I409="General",$I409="Open plan/ semi-open general",$I409="Fitted",$I409="Light practical (science)",$I409="Light practical (other)",$I409="Heavy practical (workshops)",$I409="Heavy practical (clean)",$I409="Large",$I409="Storage"),$J409=0,$K409=0),"Please update Net Area or Non-net Area",
AND($B409&lt;&gt;"OUT",$J409=0,$I409&lt;&gt;"Non-net",$M409="85% Circulation"),"Net area not recorded for spaces with 85% circulation unusable type",
AND(OR($I409="General",$I409="Open plan/ semi-open general",$I409="Fitted",$I409="Light practical (science)",$I409="Light practical (other)",$I409="Heavy practical (workshops)",$I409="Heavy practical (clean)",$I409="Large",$I409="Storage"),OR($J409=0,ISBLANK($J409))),"Net area not recorded in net spaces",
AND(OR($I409="Non-net",$I409="Outdoor space"),$J409&gt;0),"Net Area Recorded in Non-net space",
AND($I409="General",$J409&gt;90),"This general space is over 90m2, please ensure that this space is entered as separate spaces if it usually used as separate spaces",
AND($I409="Open plan/ semi-open general",$J409&lt;27),"Open plan general space under 27m2",
AND(OR($K409=0,ISBLANK($K409)), $I409="Non-net"),"Non-net area not recorded in non-net space"
),
" ")</f>
        <v xml:space="preserve"> </v>
      </c>
      <c r="M409" s="144"/>
      <c r="N409" s="144"/>
      <c r="O409" s="144"/>
      <c r="P409" s="144"/>
      <c r="Q409" s="144"/>
      <c r="R409" s="171"/>
      <c r="S409" s="147">
        <f>NCA_Calculations!$P$421</f>
        <v>0</v>
      </c>
      <c r="T409" s="147">
        <f>NCA_Calculations!$Q$421</f>
        <v>0</v>
      </c>
      <c r="U409" s="144"/>
      <c r="V409" s="144"/>
      <c r="W409" s="149" t="str" cm="1">
        <f t="array" ref="W409">_xlfn.IFNA(
_xlfn.IFS(
ISBLANK($U409),"Missing space use.",
AND('Establishment details'!$C$14="Secondary",$V409="Classbase"),"Invalid Status type",
AND(OR( $V409="Classbase", $V409="Teaching", $V409="Early years",$V409="SEND resourced"), NOT(ISBLANK($M409))),"Space with status type and unusable type.",
AND($V409= "Classbase",'Establishment details'!$C$22&gt;=10), "Classbase status is only valid in schools with a primary element.",
AND($I409= "Large",$N409 &gt; 3.5), "Large rooms with less than 3.5m height.",
AND(OR($V409="Light practical (science)",$V409="Light practical (science)",$V409="Heavy practical (workshops)", $V409="Heavy practical (clean)"), OR($O409=0,ISBLANK($O409))),"Missing sinks count for light and heavy practical spaces.",
AND($M409 = "Other",ISBLANK($R409)), "Invalid unusable type / missing note for other unusable type."
),
" ")</f>
        <v>Missing space use.</v>
      </c>
    </row>
    <row r="410" spans="2:23" ht="15.75" x14ac:dyDescent="0.25">
      <c r="B410" s="143"/>
      <c r="C410" s="144"/>
      <c r="D410" s="144"/>
      <c r="E410" s="144"/>
      <c r="F410" s="147" t="str" cm="1">
        <f t="array" ref="F410">_xlfn.IFNA(CONCATENATE(_xlfn.IFS($D410="Mezzanine",LEFT($D410,1), $D410="Ground Floor",LEFT($D410,1),$D410="Basment ",LEFT($D410,1), $D410="1st Floor", "0"&amp;LEFT($D410,1), $D410="2nd Floor", "0"&amp;LEFT($D410,1), $D410="3rd Floor", "0"&amp;LEFT($D410,1), $D410="4th Floor", "0"&amp;LEFT($D410,1), $D410="5th Floor", "0"&amp;LEFT($D410,1), $D410="6th Floor", "0"&amp;LEFT($D410,1),$D410="7th Floor", "0"&amp;LEFT($D410,1),$D410="8th Floor", "0"&amp;LEFT($D410,1),$D410="9th Floor", "0"&amp;LEFT($D410,1),$D410="10th Floor", LEFT($D410,2),$D410="11th Floor", LEFT($D410,2),$D410="12th Floor", LEFT($D410,2),$D410="13th Floor", LEFT($D410,2), $D410="Lower Ground", LEFT($D410)&amp;IF(ISNUMBER(FIND(" ",$D410)),MID($D410,FIND(" ",$D410)+1,1),"")&amp;IF(ISNUMBER(FIND(" ",$D410,FIND(" ",$D410)+1)),MID($D410,FIND(" ",$D410,FIND(" ",$D410)+1)+1,1),""),$D410="Upper Ground", LEFT($D410)&amp;IF(ISNUMBER(FIND(" ",$D410)),MID($D410,FIND(" ",$D410)+1,1),"")&amp;IF(ISNUMBER(FIND(" ",$D410,FIND(" ",$D410)+1)),MID($D410,FIND(" ",$D410,FIND(" ",$D410)+1)+1,1),"")),".0",$E410), " ")</f>
        <v xml:space="preserve"> </v>
      </c>
      <c r="G410" s="144"/>
      <c r="H410" s="144"/>
      <c r="I410" s="144"/>
      <c r="J410" s="144"/>
      <c r="K410" s="144"/>
      <c r="L410" s="149" t="str" cm="1">
        <f t="array" ref="L410">_xlfn.IFNA(
_xlfn.IFS(
AND($F410=" ",$G410=" ",$H410=" "),"Please update all three: Surveyor Room Reference, Establishment Room Reference and Establishment Room Name",
AND(OR($I410="General",$I410="Open plan/ semi-open general",$I410="Fitted",$I410="Light practical (science)",$I410="Light practical (other)",$I410="Heavy practical (workshops)",$I410="Heavy practical (clean)",$I410="Large",$I410="Storage"),$J410=0,$K410=0),"Please update Net Area or Non-net Area",
AND($B410&lt;&gt;"OUT",$J410=0,$I410&lt;&gt;"Non-net",$M410="85% Circulation"),"Net area not recorded for spaces with 85% circulation unusable type",
AND(OR($I410="General",$I410="Open plan/ semi-open general",$I410="Fitted",$I410="Light practical (science)",$I410="Light practical (other)",$I410="Heavy practical (workshops)",$I410="Heavy practical (clean)",$I410="Large",$I410="Storage"),OR($J410=0,ISBLANK($J410))),"Net area not recorded in net spaces",
AND(OR($I410="Non-net",$I410="Outdoor space"),$J410&gt;0),"Net Area Recorded in Non-net space",
AND($I410="General",$J410&gt;90),"This general space is over 90m2, please ensure that this space is entered as separate spaces if it usually used as separate spaces",
AND($I410="Open plan/ semi-open general",$J410&lt;27),"Open plan general space under 27m2",
AND(OR($K410=0,ISBLANK($K410)), $I410="Non-net"),"Non-net area not recorded in non-net space"
),
" ")</f>
        <v xml:space="preserve"> </v>
      </c>
      <c r="M410" s="144"/>
      <c r="N410" s="144"/>
      <c r="O410" s="144"/>
      <c r="P410" s="144"/>
      <c r="Q410" s="144"/>
      <c r="R410" s="171"/>
      <c r="S410" s="147">
        <f>NCA_Calculations!$P$422</f>
        <v>0</v>
      </c>
      <c r="T410" s="147">
        <f>NCA_Calculations!$Q$422</f>
        <v>0</v>
      </c>
      <c r="U410" s="144"/>
      <c r="V410" s="144"/>
      <c r="W410" s="149" t="str" cm="1">
        <f t="array" ref="W410">_xlfn.IFNA(
_xlfn.IFS(
ISBLANK($U410),"Missing space use.",
AND('Establishment details'!$C$14="Secondary",$V410="Classbase"),"Invalid Status type",
AND(OR( $V410="Classbase", $V410="Teaching", $V410="Early years",$V410="SEND resourced"), NOT(ISBLANK($M410))),"Space with status type and unusable type.",
AND($V410= "Classbase",'Establishment details'!$C$22&gt;=10), "Classbase status is only valid in schools with a primary element.",
AND($I410= "Large",$N410 &gt; 3.5), "Large rooms with less than 3.5m height.",
AND(OR($V410="Light practical (science)",$V410="Light practical (science)",$V410="Heavy practical (workshops)", $V410="Heavy practical (clean)"), OR($O410=0,ISBLANK($O410))),"Missing sinks count for light and heavy practical spaces.",
AND($M410 = "Other",ISBLANK($R410)), "Invalid unusable type / missing note for other unusable type."
),
" ")</f>
        <v>Missing space use.</v>
      </c>
    </row>
    <row r="411" spans="2:23" ht="15.75" x14ac:dyDescent="0.25">
      <c r="B411" s="143"/>
      <c r="C411" s="144"/>
      <c r="D411" s="144"/>
      <c r="E411" s="144"/>
      <c r="F411" s="147" t="str" cm="1">
        <f t="array" ref="F411">_xlfn.IFNA(CONCATENATE(_xlfn.IFS($D411="Mezzanine",LEFT($D411,1), $D411="Ground Floor",LEFT($D411,1),$D411="Basment ",LEFT($D411,1), $D411="1st Floor", "0"&amp;LEFT($D411,1), $D411="2nd Floor", "0"&amp;LEFT($D411,1), $D411="3rd Floor", "0"&amp;LEFT($D411,1), $D411="4th Floor", "0"&amp;LEFT($D411,1), $D411="5th Floor", "0"&amp;LEFT($D411,1), $D411="6th Floor", "0"&amp;LEFT($D411,1),$D411="7th Floor", "0"&amp;LEFT($D411,1),$D411="8th Floor", "0"&amp;LEFT($D411,1),$D411="9th Floor", "0"&amp;LEFT($D411,1),$D411="10th Floor", LEFT($D411,2),$D411="11th Floor", LEFT($D411,2),$D411="12th Floor", LEFT($D411,2),$D411="13th Floor", LEFT($D411,2), $D411="Lower Ground", LEFT($D411)&amp;IF(ISNUMBER(FIND(" ",$D411)),MID($D411,FIND(" ",$D411)+1,1),"")&amp;IF(ISNUMBER(FIND(" ",$D411,FIND(" ",$D411)+1)),MID($D411,FIND(" ",$D411,FIND(" ",$D411)+1)+1,1),""),$D411="Upper Ground", LEFT($D411)&amp;IF(ISNUMBER(FIND(" ",$D411)),MID($D411,FIND(" ",$D411)+1,1),"")&amp;IF(ISNUMBER(FIND(" ",$D411,FIND(" ",$D411)+1)),MID($D411,FIND(" ",$D411,FIND(" ",$D411)+1)+1,1),"")),".0",$E411), " ")</f>
        <v xml:space="preserve"> </v>
      </c>
      <c r="G411" s="144"/>
      <c r="H411" s="144"/>
      <c r="I411" s="144"/>
      <c r="J411" s="144"/>
      <c r="K411" s="144"/>
      <c r="L411" s="149" t="str" cm="1">
        <f t="array" ref="L411">_xlfn.IFNA(
_xlfn.IFS(
AND($F411=" ",$G411=" ",$H411=" "),"Please update all three: Surveyor Room Reference, Establishment Room Reference and Establishment Room Name",
AND(OR($I411="General",$I411="Open plan/ semi-open general",$I411="Fitted",$I411="Light practical (science)",$I411="Light practical (other)",$I411="Heavy practical (workshops)",$I411="Heavy practical (clean)",$I411="Large",$I411="Storage"),$J411=0,$K411=0),"Please update Net Area or Non-net Area",
AND($B411&lt;&gt;"OUT",$J411=0,$I411&lt;&gt;"Non-net",$M411="85% Circulation"),"Net area not recorded for spaces with 85% circulation unusable type",
AND(OR($I411="General",$I411="Open plan/ semi-open general",$I411="Fitted",$I411="Light practical (science)",$I411="Light practical (other)",$I411="Heavy practical (workshops)",$I411="Heavy practical (clean)",$I411="Large",$I411="Storage"),OR($J411=0,ISBLANK($J411))),"Net area not recorded in net spaces",
AND(OR($I411="Non-net",$I411="Outdoor space"),$J411&gt;0),"Net Area Recorded in Non-net space",
AND($I411="General",$J411&gt;90),"This general space is over 90m2, please ensure that this space is entered as separate spaces if it usually used as separate spaces",
AND($I411="Open plan/ semi-open general",$J411&lt;27),"Open plan general space under 27m2",
AND(OR($K411=0,ISBLANK($K411)), $I411="Non-net"),"Non-net area not recorded in non-net space"
),
" ")</f>
        <v xml:space="preserve"> </v>
      </c>
      <c r="M411" s="144"/>
      <c r="N411" s="144"/>
      <c r="O411" s="144"/>
      <c r="P411" s="144"/>
      <c r="Q411" s="144"/>
      <c r="R411" s="171"/>
      <c r="S411" s="147">
        <f>NCA_Calculations!$P$423</f>
        <v>0</v>
      </c>
      <c r="T411" s="147">
        <f>NCA_Calculations!$Q$423</f>
        <v>0</v>
      </c>
      <c r="U411" s="144"/>
      <c r="V411" s="144"/>
      <c r="W411" s="149" t="str" cm="1">
        <f t="array" ref="W411">_xlfn.IFNA(
_xlfn.IFS(
ISBLANK($U411),"Missing space use.",
AND('Establishment details'!$C$14="Secondary",$V411="Classbase"),"Invalid Status type",
AND(OR( $V411="Classbase", $V411="Teaching", $V411="Early years",$V411="SEND resourced"), NOT(ISBLANK($M411))),"Space with status type and unusable type.",
AND($V411= "Classbase",'Establishment details'!$C$22&gt;=10), "Classbase status is only valid in schools with a primary element.",
AND($I411= "Large",$N411 &gt; 3.5), "Large rooms with less than 3.5m height.",
AND(OR($V411="Light practical (science)",$V411="Light practical (science)",$V411="Heavy practical (workshops)", $V411="Heavy practical (clean)"), OR($O411=0,ISBLANK($O411))),"Missing sinks count for light and heavy practical spaces.",
AND($M411 = "Other",ISBLANK($R411)), "Invalid unusable type / missing note for other unusable type."
),
" ")</f>
        <v>Missing space use.</v>
      </c>
    </row>
    <row r="412" spans="2:23" ht="15.75" x14ac:dyDescent="0.25">
      <c r="B412" s="143"/>
      <c r="C412" s="144"/>
      <c r="D412" s="144"/>
      <c r="E412" s="144"/>
      <c r="F412" s="147" t="str" cm="1">
        <f t="array" ref="F412">_xlfn.IFNA(CONCATENATE(_xlfn.IFS($D412="Mezzanine",LEFT($D412,1), $D412="Ground Floor",LEFT($D412,1),$D412="Basment ",LEFT($D412,1), $D412="1st Floor", "0"&amp;LEFT($D412,1), $D412="2nd Floor", "0"&amp;LEFT($D412,1), $D412="3rd Floor", "0"&amp;LEFT($D412,1), $D412="4th Floor", "0"&amp;LEFT($D412,1), $D412="5th Floor", "0"&amp;LEFT($D412,1), $D412="6th Floor", "0"&amp;LEFT($D412,1),$D412="7th Floor", "0"&amp;LEFT($D412,1),$D412="8th Floor", "0"&amp;LEFT($D412,1),$D412="9th Floor", "0"&amp;LEFT($D412,1),$D412="10th Floor", LEFT($D412,2),$D412="11th Floor", LEFT($D412,2),$D412="12th Floor", LEFT($D412,2),$D412="13th Floor", LEFT($D412,2), $D412="Lower Ground", LEFT($D412)&amp;IF(ISNUMBER(FIND(" ",$D412)),MID($D412,FIND(" ",$D412)+1,1),"")&amp;IF(ISNUMBER(FIND(" ",$D412,FIND(" ",$D412)+1)),MID($D412,FIND(" ",$D412,FIND(" ",$D412)+1)+1,1),""),$D412="Upper Ground", LEFT($D412)&amp;IF(ISNUMBER(FIND(" ",$D412)),MID($D412,FIND(" ",$D412)+1,1),"")&amp;IF(ISNUMBER(FIND(" ",$D412,FIND(" ",$D412)+1)),MID($D412,FIND(" ",$D412,FIND(" ",$D412)+1)+1,1),"")),".0",$E412), " ")</f>
        <v xml:space="preserve"> </v>
      </c>
      <c r="G412" s="144"/>
      <c r="H412" s="144"/>
      <c r="I412" s="144"/>
      <c r="J412" s="144"/>
      <c r="K412" s="144"/>
      <c r="L412" s="149" t="str" cm="1">
        <f t="array" ref="L412">_xlfn.IFNA(
_xlfn.IFS(
AND($F412=" ",$G412=" ",$H412=" "),"Please update all three: Surveyor Room Reference, Establishment Room Reference and Establishment Room Name",
AND(OR($I412="General",$I412="Open plan/ semi-open general",$I412="Fitted",$I412="Light practical (science)",$I412="Light practical (other)",$I412="Heavy practical (workshops)",$I412="Heavy practical (clean)",$I412="Large",$I412="Storage"),$J412=0,$K412=0),"Please update Net Area or Non-net Area",
AND($B412&lt;&gt;"OUT",$J412=0,$I412&lt;&gt;"Non-net",$M412="85% Circulation"),"Net area not recorded for spaces with 85% circulation unusable type",
AND(OR($I412="General",$I412="Open plan/ semi-open general",$I412="Fitted",$I412="Light practical (science)",$I412="Light practical (other)",$I412="Heavy practical (workshops)",$I412="Heavy practical (clean)",$I412="Large",$I412="Storage"),OR($J412=0,ISBLANK($J412))),"Net area not recorded in net spaces",
AND(OR($I412="Non-net",$I412="Outdoor space"),$J412&gt;0),"Net Area Recorded in Non-net space",
AND($I412="General",$J412&gt;90),"This general space is over 90m2, please ensure that this space is entered as separate spaces if it usually used as separate spaces",
AND($I412="Open plan/ semi-open general",$J412&lt;27),"Open plan general space under 27m2",
AND(OR($K412=0,ISBLANK($K412)), $I412="Non-net"),"Non-net area not recorded in non-net space"
),
" ")</f>
        <v xml:space="preserve"> </v>
      </c>
      <c r="M412" s="144"/>
      <c r="N412" s="144"/>
      <c r="O412" s="144"/>
      <c r="P412" s="144"/>
      <c r="Q412" s="144"/>
      <c r="R412" s="171"/>
      <c r="S412" s="147">
        <f>NCA_Calculations!$P$424</f>
        <v>0</v>
      </c>
      <c r="T412" s="147">
        <f>NCA_Calculations!$Q$424</f>
        <v>0</v>
      </c>
      <c r="U412" s="144"/>
      <c r="V412" s="144"/>
      <c r="W412" s="149" t="str" cm="1">
        <f t="array" ref="W412">_xlfn.IFNA(
_xlfn.IFS(
ISBLANK($U412),"Missing space use.",
AND('Establishment details'!$C$14="Secondary",$V412="Classbase"),"Invalid Status type",
AND(OR( $V412="Classbase", $V412="Teaching", $V412="Early years",$V412="SEND resourced"), NOT(ISBLANK($M412))),"Space with status type and unusable type.",
AND($V412= "Classbase",'Establishment details'!$C$22&gt;=10), "Classbase status is only valid in schools with a primary element.",
AND($I412= "Large",$N412 &gt; 3.5), "Large rooms with less than 3.5m height.",
AND(OR($V412="Light practical (science)",$V412="Light practical (science)",$V412="Heavy practical (workshops)", $V412="Heavy practical (clean)"), OR($O412=0,ISBLANK($O412))),"Missing sinks count for light and heavy practical spaces.",
AND($M412 = "Other",ISBLANK($R412)), "Invalid unusable type / missing note for other unusable type."
),
" ")</f>
        <v>Missing space use.</v>
      </c>
    </row>
    <row r="413" spans="2:23" ht="15.75" x14ac:dyDescent="0.25">
      <c r="B413" s="143"/>
      <c r="C413" s="144"/>
      <c r="D413" s="144"/>
      <c r="E413" s="144"/>
      <c r="F413" s="147" t="str" cm="1">
        <f t="array" ref="F413">_xlfn.IFNA(CONCATENATE(_xlfn.IFS($D413="Mezzanine",LEFT($D413,1), $D413="Ground Floor",LEFT($D413,1),$D413="Basment ",LEFT($D413,1), $D413="1st Floor", "0"&amp;LEFT($D413,1), $D413="2nd Floor", "0"&amp;LEFT($D413,1), $D413="3rd Floor", "0"&amp;LEFT($D413,1), $D413="4th Floor", "0"&amp;LEFT($D413,1), $D413="5th Floor", "0"&amp;LEFT($D413,1), $D413="6th Floor", "0"&amp;LEFT($D413,1),$D413="7th Floor", "0"&amp;LEFT($D413,1),$D413="8th Floor", "0"&amp;LEFT($D413,1),$D413="9th Floor", "0"&amp;LEFT($D413,1),$D413="10th Floor", LEFT($D413,2),$D413="11th Floor", LEFT($D413,2),$D413="12th Floor", LEFT($D413,2),$D413="13th Floor", LEFT($D413,2), $D413="Lower Ground", LEFT($D413)&amp;IF(ISNUMBER(FIND(" ",$D413)),MID($D413,FIND(" ",$D413)+1,1),"")&amp;IF(ISNUMBER(FIND(" ",$D413,FIND(" ",$D413)+1)),MID($D413,FIND(" ",$D413,FIND(" ",$D413)+1)+1,1),""),$D413="Upper Ground", LEFT($D413)&amp;IF(ISNUMBER(FIND(" ",$D413)),MID($D413,FIND(" ",$D413)+1,1),"")&amp;IF(ISNUMBER(FIND(" ",$D413,FIND(" ",$D413)+1)),MID($D413,FIND(" ",$D413,FIND(" ",$D413)+1)+1,1),"")),".0",$E413), " ")</f>
        <v xml:space="preserve"> </v>
      </c>
      <c r="G413" s="144"/>
      <c r="H413" s="144"/>
      <c r="I413" s="144"/>
      <c r="J413" s="144"/>
      <c r="K413" s="144"/>
      <c r="L413" s="149" t="str" cm="1">
        <f t="array" ref="L413">_xlfn.IFNA(
_xlfn.IFS(
AND($F413=" ",$G413=" ",$H413=" "),"Please update all three: Surveyor Room Reference, Establishment Room Reference and Establishment Room Name",
AND(OR($I413="General",$I413="Open plan/ semi-open general",$I413="Fitted",$I413="Light practical (science)",$I413="Light practical (other)",$I413="Heavy practical (workshops)",$I413="Heavy practical (clean)",$I413="Large",$I413="Storage"),$J413=0,$K413=0),"Please update Net Area or Non-net Area",
AND($B413&lt;&gt;"OUT",$J413=0,$I413&lt;&gt;"Non-net",$M413="85% Circulation"),"Net area not recorded for spaces with 85% circulation unusable type",
AND(OR($I413="General",$I413="Open plan/ semi-open general",$I413="Fitted",$I413="Light practical (science)",$I413="Light practical (other)",$I413="Heavy practical (workshops)",$I413="Heavy practical (clean)",$I413="Large",$I413="Storage"),OR($J413=0,ISBLANK($J413))),"Net area not recorded in net spaces",
AND(OR($I413="Non-net",$I413="Outdoor space"),$J413&gt;0),"Net Area Recorded in Non-net space",
AND($I413="General",$J413&gt;90),"This general space is over 90m2, please ensure that this space is entered as separate spaces if it usually used as separate spaces",
AND($I413="Open plan/ semi-open general",$J413&lt;27),"Open plan general space under 27m2",
AND(OR($K413=0,ISBLANK($K413)), $I413="Non-net"),"Non-net area not recorded in non-net space"
),
" ")</f>
        <v xml:space="preserve"> </v>
      </c>
      <c r="M413" s="144"/>
      <c r="N413" s="144"/>
      <c r="O413" s="144"/>
      <c r="P413" s="144"/>
      <c r="Q413" s="144"/>
      <c r="R413" s="171"/>
      <c r="S413" s="147">
        <f>NCA_Calculations!$P$425</f>
        <v>0</v>
      </c>
      <c r="T413" s="147">
        <f>NCA_Calculations!$Q$425</f>
        <v>0</v>
      </c>
      <c r="U413" s="144"/>
      <c r="V413" s="144"/>
      <c r="W413" s="149" t="str" cm="1">
        <f t="array" ref="W413">_xlfn.IFNA(
_xlfn.IFS(
ISBLANK($U413),"Missing space use.",
AND('Establishment details'!$C$14="Secondary",$V413="Classbase"),"Invalid Status type",
AND(OR( $V413="Classbase", $V413="Teaching", $V413="Early years",$V413="SEND resourced"), NOT(ISBLANK($M413))),"Space with status type and unusable type.",
AND($V413= "Classbase",'Establishment details'!$C$22&gt;=10), "Classbase status is only valid in schools with a primary element.",
AND($I413= "Large",$N413 &gt; 3.5), "Large rooms with less than 3.5m height.",
AND(OR($V413="Light practical (science)",$V413="Light practical (science)",$V413="Heavy practical (workshops)", $V413="Heavy practical (clean)"), OR($O413=0,ISBLANK($O413))),"Missing sinks count for light and heavy practical spaces.",
AND($M413 = "Other",ISBLANK($R413)), "Invalid unusable type / missing note for other unusable type."
),
" ")</f>
        <v>Missing space use.</v>
      </c>
    </row>
    <row r="414" spans="2:23" ht="15.75" x14ac:dyDescent="0.25">
      <c r="B414" s="143"/>
      <c r="C414" s="144"/>
      <c r="D414" s="144"/>
      <c r="E414" s="144"/>
      <c r="F414" s="147" t="str" cm="1">
        <f t="array" ref="F414">_xlfn.IFNA(CONCATENATE(_xlfn.IFS($D414="Mezzanine",LEFT($D414,1), $D414="Ground Floor",LEFT($D414,1),$D414="Basment ",LEFT($D414,1), $D414="1st Floor", "0"&amp;LEFT($D414,1), $D414="2nd Floor", "0"&amp;LEFT($D414,1), $D414="3rd Floor", "0"&amp;LEFT($D414,1), $D414="4th Floor", "0"&amp;LEFT($D414,1), $D414="5th Floor", "0"&amp;LEFT($D414,1), $D414="6th Floor", "0"&amp;LEFT($D414,1),$D414="7th Floor", "0"&amp;LEFT($D414,1),$D414="8th Floor", "0"&amp;LEFT($D414,1),$D414="9th Floor", "0"&amp;LEFT($D414,1),$D414="10th Floor", LEFT($D414,2),$D414="11th Floor", LEFT($D414,2),$D414="12th Floor", LEFT($D414,2),$D414="13th Floor", LEFT($D414,2), $D414="Lower Ground", LEFT($D414)&amp;IF(ISNUMBER(FIND(" ",$D414)),MID($D414,FIND(" ",$D414)+1,1),"")&amp;IF(ISNUMBER(FIND(" ",$D414,FIND(" ",$D414)+1)),MID($D414,FIND(" ",$D414,FIND(" ",$D414)+1)+1,1),""),$D414="Upper Ground", LEFT($D414)&amp;IF(ISNUMBER(FIND(" ",$D414)),MID($D414,FIND(" ",$D414)+1,1),"")&amp;IF(ISNUMBER(FIND(" ",$D414,FIND(" ",$D414)+1)),MID($D414,FIND(" ",$D414,FIND(" ",$D414)+1)+1,1),"")),".0",$E414), " ")</f>
        <v xml:space="preserve"> </v>
      </c>
      <c r="G414" s="144"/>
      <c r="H414" s="144"/>
      <c r="I414" s="144"/>
      <c r="J414" s="144"/>
      <c r="K414" s="144"/>
      <c r="L414" s="149" t="str" cm="1">
        <f t="array" ref="L414">_xlfn.IFNA(
_xlfn.IFS(
AND($F414=" ",$G414=" ",$H414=" "),"Please update all three: Surveyor Room Reference, Establishment Room Reference and Establishment Room Name",
AND(OR($I414="General",$I414="Open plan/ semi-open general",$I414="Fitted",$I414="Light practical (science)",$I414="Light practical (other)",$I414="Heavy practical (workshops)",$I414="Heavy practical (clean)",$I414="Large",$I414="Storage"),$J414=0,$K414=0),"Please update Net Area or Non-net Area",
AND($B414&lt;&gt;"OUT",$J414=0,$I414&lt;&gt;"Non-net",$M414="85% Circulation"),"Net area not recorded for spaces with 85% circulation unusable type",
AND(OR($I414="General",$I414="Open plan/ semi-open general",$I414="Fitted",$I414="Light practical (science)",$I414="Light practical (other)",$I414="Heavy practical (workshops)",$I414="Heavy practical (clean)",$I414="Large",$I414="Storage"),OR($J414=0,ISBLANK($J414))),"Net area not recorded in net spaces",
AND(OR($I414="Non-net",$I414="Outdoor space"),$J414&gt;0),"Net Area Recorded in Non-net space",
AND($I414="General",$J414&gt;90),"This general space is over 90m2, please ensure that this space is entered as separate spaces if it usually used as separate spaces",
AND($I414="Open plan/ semi-open general",$J414&lt;27),"Open plan general space under 27m2",
AND(OR($K414=0,ISBLANK($K414)), $I414="Non-net"),"Non-net area not recorded in non-net space"
),
" ")</f>
        <v xml:space="preserve"> </v>
      </c>
      <c r="M414" s="144"/>
      <c r="N414" s="144"/>
      <c r="O414" s="144"/>
      <c r="P414" s="144"/>
      <c r="Q414" s="144"/>
      <c r="R414" s="171"/>
      <c r="S414" s="147">
        <f>NCA_Calculations!$P$426</f>
        <v>0</v>
      </c>
      <c r="T414" s="147">
        <f>NCA_Calculations!$Q$426</f>
        <v>0</v>
      </c>
      <c r="U414" s="144"/>
      <c r="V414" s="144"/>
      <c r="W414" s="149" t="str" cm="1">
        <f t="array" ref="W414">_xlfn.IFNA(
_xlfn.IFS(
ISBLANK($U414),"Missing space use.",
AND('Establishment details'!$C$14="Secondary",$V414="Classbase"),"Invalid Status type",
AND(OR( $V414="Classbase", $V414="Teaching", $V414="Early years",$V414="SEND resourced"), NOT(ISBLANK($M414))),"Space with status type and unusable type.",
AND($V414= "Classbase",'Establishment details'!$C$22&gt;=10), "Classbase status is only valid in schools with a primary element.",
AND($I414= "Large",$N414 &gt; 3.5), "Large rooms with less than 3.5m height.",
AND(OR($V414="Light practical (science)",$V414="Light practical (science)",$V414="Heavy practical (workshops)", $V414="Heavy practical (clean)"), OR($O414=0,ISBLANK($O414))),"Missing sinks count for light and heavy practical spaces.",
AND($M414 = "Other",ISBLANK($R414)), "Invalid unusable type / missing note for other unusable type."
),
" ")</f>
        <v>Missing space use.</v>
      </c>
    </row>
    <row r="415" spans="2:23" ht="15.75" x14ac:dyDescent="0.25">
      <c r="B415" s="143"/>
      <c r="C415" s="144"/>
      <c r="D415" s="144"/>
      <c r="E415" s="144"/>
      <c r="F415" s="147" t="str" cm="1">
        <f t="array" ref="F415">_xlfn.IFNA(CONCATENATE(_xlfn.IFS($D415="Mezzanine",LEFT($D415,1), $D415="Ground Floor",LEFT($D415,1),$D415="Basment ",LEFT($D415,1), $D415="1st Floor", "0"&amp;LEFT($D415,1), $D415="2nd Floor", "0"&amp;LEFT($D415,1), $D415="3rd Floor", "0"&amp;LEFT($D415,1), $D415="4th Floor", "0"&amp;LEFT($D415,1), $D415="5th Floor", "0"&amp;LEFT($D415,1), $D415="6th Floor", "0"&amp;LEFT($D415,1),$D415="7th Floor", "0"&amp;LEFT($D415,1),$D415="8th Floor", "0"&amp;LEFT($D415,1),$D415="9th Floor", "0"&amp;LEFT($D415,1),$D415="10th Floor", LEFT($D415,2),$D415="11th Floor", LEFT($D415,2),$D415="12th Floor", LEFT($D415,2),$D415="13th Floor", LEFT($D415,2), $D415="Lower Ground", LEFT($D415)&amp;IF(ISNUMBER(FIND(" ",$D415)),MID($D415,FIND(" ",$D415)+1,1),"")&amp;IF(ISNUMBER(FIND(" ",$D415,FIND(" ",$D415)+1)),MID($D415,FIND(" ",$D415,FIND(" ",$D415)+1)+1,1),""),$D415="Upper Ground", LEFT($D415)&amp;IF(ISNUMBER(FIND(" ",$D415)),MID($D415,FIND(" ",$D415)+1,1),"")&amp;IF(ISNUMBER(FIND(" ",$D415,FIND(" ",$D415)+1)),MID($D415,FIND(" ",$D415,FIND(" ",$D415)+1)+1,1),"")),".0",$E415), " ")</f>
        <v xml:space="preserve"> </v>
      </c>
      <c r="G415" s="144"/>
      <c r="H415" s="144"/>
      <c r="I415" s="144"/>
      <c r="J415" s="144"/>
      <c r="K415" s="144"/>
      <c r="L415" s="149" t="str" cm="1">
        <f t="array" ref="L415">_xlfn.IFNA(
_xlfn.IFS(
AND($F415=" ",$G415=" ",$H415=" "),"Please update all three: Surveyor Room Reference, Establishment Room Reference and Establishment Room Name",
AND(OR($I415="General",$I415="Open plan/ semi-open general",$I415="Fitted",$I415="Light practical (science)",$I415="Light practical (other)",$I415="Heavy practical (workshops)",$I415="Heavy practical (clean)",$I415="Large",$I415="Storage"),$J415=0,$K415=0),"Please update Net Area or Non-net Area",
AND($B415&lt;&gt;"OUT",$J415=0,$I415&lt;&gt;"Non-net",$M415="85% Circulation"),"Net area not recorded for spaces with 85% circulation unusable type",
AND(OR($I415="General",$I415="Open plan/ semi-open general",$I415="Fitted",$I415="Light practical (science)",$I415="Light practical (other)",$I415="Heavy practical (workshops)",$I415="Heavy practical (clean)",$I415="Large",$I415="Storage"),OR($J415=0,ISBLANK($J415))),"Net area not recorded in net spaces",
AND(OR($I415="Non-net",$I415="Outdoor space"),$J415&gt;0),"Net Area Recorded in Non-net space",
AND($I415="General",$J415&gt;90),"This general space is over 90m2, please ensure that this space is entered as separate spaces if it usually used as separate spaces",
AND($I415="Open plan/ semi-open general",$J415&lt;27),"Open plan general space under 27m2",
AND(OR($K415=0,ISBLANK($K415)), $I415="Non-net"),"Non-net area not recorded in non-net space"
),
" ")</f>
        <v xml:space="preserve"> </v>
      </c>
      <c r="M415" s="144"/>
      <c r="N415" s="144"/>
      <c r="O415" s="144"/>
      <c r="P415" s="144"/>
      <c r="Q415" s="144"/>
      <c r="R415" s="171"/>
      <c r="S415" s="147">
        <f>NCA_Calculations!$P$427</f>
        <v>0</v>
      </c>
      <c r="T415" s="147">
        <f>NCA_Calculations!$Q$427</f>
        <v>0</v>
      </c>
      <c r="U415" s="144"/>
      <c r="V415" s="144"/>
      <c r="W415" s="149" t="str" cm="1">
        <f t="array" ref="W415">_xlfn.IFNA(
_xlfn.IFS(
ISBLANK($U415),"Missing space use.",
AND('Establishment details'!$C$14="Secondary",$V415="Classbase"),"Invalid Status type",
AND(OR( $V415="Classbase", $V415="Teaching", $V415="Early years",$V415="SEND resourced"), NOT(ISBLANK($M415))),"Space with status type and unusable type.",
AND($V415= "Classbase",'Establishment details'!$C$22&gt;=10), "Classbase status is only valid in schools with a primary element.",
AND($I415= "Large",$N415 &gt; 3.5), "Large rooms with less than 3.5m height.",
AND(OR($V415="Light practical (science)",$V415="Light practical (science)",$V415="Heavy practical (workshops)", $V415="Heavy practical (clean)"), OR($O415=0,ISBLANK($O415))),"Missing sinks count for light and heavy practical spaces.",
AND($M415 = "Other",ISBLANK($R415)), "Invalid unusable type / missing note for other unusable type."
),
" ")</f>
        <v>Missing space use.</v>
      </c>
    </row>
    <row r="416" spans="2:23" ht="15.75" x14ac:dyDescent="0.25">
      <c r="B416" s="143"/>
      <c r="C416" s="144"/>
      <c r="D416" s="144"/>
      <c r="E416" s="144"/>
      <c r="F416" s="147" t="str" cm="1">
        <f t="array" ref="F416">_xlfn.IFNA(CONCATENATE(_xlfn.IFS($D416="Mezzanine",LEFT($D416,1), $D416="Ground Floor",LEFT($D416,1),$D416="Basment ",LEFT($D416,1), $D416="1st Floor", "0"&amp;LEFT($D416,1), $D416="2nd Floor", "0"&amp;LEFT($D416,1), $D416="3rd Floor", "0"&amp;LEFT($D416,1), $D416="4th Floor", "0"&amp;LEFT($D416,1), $D416="5th Floor", "0"&amp;LEFT($D416,1), $D416="6th Floor", "0"&amp;LEFT($D416,1),$D416="7th Floor", "0"&amp;LEFT($D416,1),$D416="8th Floor", "0"&amp;LEFT($D416,1),$D416="9th Floor", "0"&amp;LEFT($D416,1),$D416="10th Floor", LEFT($D416,2),$D416="11th Floor", LEFT($D416,2),$D416="12th Floor", LEFT($D416,2),$D416="13th Floor", LEFT($D416,2), $D416="Lower Ground", LEFT($D416)&amp;IF(ISNUMBER(FIND(" ",$D416)),MID($D416,FIND(" ",$D416)+1,1),"")&amp;IF(ISNUMBER(FIND(" ",$D416,FIND(" ",$D416)+1)),MID($D416,FIND(" ",$D416,FIND(" ",$D416)+1)+1,1),""),$D416="Upper Ground", LEFT($D416)&amp;IF(ISNUMBER(FIND(" ",$D416)),MID($D416,FIND(" ",$D416)+1,1),"")&amp;IF(ISNUMBER(FIND(" ",$D416,FIND(" ",$D416)+1)),MID($D416,FIND(" ",$D416,FIND(" ",$D416)+1)+1,1),"")),".0",$E416), " ")</f>
        <v xml:space="preserve"> </v>
      </c>
      <c r="G416" s="144"/>
      <c r="H416" s="144"/>
      <c r="I416" s="144"/>
      <c r="J416" s="144"/>
      <c r="K416" s="144"/>
      <c r="L416" s="149" t="str" cm="1">
        <f t="array" ref="L416">_xlfn.IFNA(
_xlfn.IFS(
AND($F416=" ",$G416=" ",$H416=" "),"Please update all three: Surveyor Room Reference, Establishment Room Reference and Establishment Room Name",
AND(OR($I416="General",$I416="Open plan/ semi-open general",$I416="Fitted",$I416="Light practical (science)",$I416="Light practical (other)",$I416="Heavy practical (workshops)",$I416="Heavy practical (clean)",$I416="Large",$I416="Storage"),$J416=0,$K416=0),"Please update Net Area or Non-net Area",
AND($B416&lt;&gt;"OUT",$J416=0,$I416&lt;&gt;"Non-net",$M416="85% Circulation"),"Net area not recorded for spaces with 85% circulation unusable type",
AND(OR($I416="General",$I416="Open plan/ semi-open general",$I416="Fitted",$I416="Light practical (science)",$I416="Light practical (other)",$I416="Heavy practical (workshops)",$I416="Heavy practical (clean)",$I416="Large",$I416="Storage"),OR($J416=0,ISBLANK($J416))),"Net area not recorded in net spaces",
AND(OR($I416="Non-net",$I416="Outdoor space"),$J416&gt;0),"Net Area Recorded in Non-net space",
AND($I416="General",$J416&gt;90),"This general space is over 90m2, please ensure that this space is entered as separate spaces if it usually used as separate spaces",
AND($I416="Open plan/ semi-open general",$J416&lt;27),"Open plan general space under 27m2",
AND(OR($K416=0,ISBLANK($K416)), $I416="Non-net"),"Non-net area not recorded in non-net space"
),
" ")</f>
        <v xml:space="preserve"> </v>
      </c>
      <c r="M416" s="144"/>
      <c r="N416" s="144"/>
      <c r="O416" s="144"/>
      <c r="P416" s="144"/>
      <c r="Q416" s="144"/>
      <c r="R416" s="171"/>
      <c r="S416" s="147">
        <f>NCA_Calculations!$P$428</f>
        <v>0</v>
      </c>
      <c r="T416" s="147">
        <f>NCA_Calculations!$Q$428</f>
        <v>0</v>
      </c>
      <c r="U416" s="144"/>
      <c r="V416" s="144"/>
      <c r="W416" s="149" t="str" cm="1">
        <f t="array" ref="W416">_xlfn.IFNA(
_xlfn.IFS(
ISBLANK($U416),"Missing space use.",
AND('Establishment details'!$C$14="Secondary",$V416="Classbase"),"Invalid Status type",
AND(OR( $V416="Classbase", $V416="Teaching", $V416="Early years",$V416="SEND resourced"), NOT(ISBLANK($M416))),"Space with status type and unusable type.",
AND($V416= "Classbase",'Establishment details'!$C$22&gt;=10), "Classbase status is only valid in schools with a primary element.",
AND($I416= "Large",$N416 &gt; 3.5), "Large rooms with less than 3.5m height.",
AND(OR($V416="Light practical (science)",$V416="Light practical (science)",$V416="Heavy practical (workshops)", $V416="Heavy practical (clean)"), OR($O416=0,ISBLANK($O416))),"Missing sinks count for light and heavy practical spaces.",
AND($M416 = "Other",ISBLANK($R416)), "Invalid unusable type / missing note for other unusable type."
),
" ")</f>
        <v>Missing space use.</v>
      </c>
    </row>
    <row r="417" spans="2:23" ht="15.75" x14ac:dyDescent="0.25">
      <c r="B417" s="143"/>
      <c r="C417" s="144"/>
      <c r="D417" s="144"/>
      <c r="E417" s="144"/>
      <c r="F417" s="147" t="str" cm="1">
        <f t="array" ref="F417">_xlfn.IFNA(CONCATENATE(_xlfn.IFS($D417="Mezzanine",LEFT($D417,1), $D417="Ground Floor",LEFT($D417,1),$D417="Basment ",LEFT($D417,1), $D417="1st Floor", "0"&amp;LEFT($D417,1), $D417="2nd Floor", "0"&amp;LEFT($D417,1), $D417="3rd Floor", "0"&amp;LEFT($D417,1), $D417="4th Floor", "0"&amp;LEFT($D417,1), $D417="5th Floor", "0"&amp;LEFT($D417,1), $D417="6th Floor", "0"&amp;LEFT($D417,1),$D417="7th Floor", "0"&amp;LEFT($D417,1),$D417="8th Floor", "0"&amp;LEFT($D417,1),$D417="9th Floor", "0"&amp;LEFT($D417,1),$D417="10th Floor", LEFT($D417,2),$D417="11th Floor", LEFT($D417,2),$D417="12th Floor", LEFT($D417,2),$D417="13th Floor", LEFT($D417,2), $D417="Lower Ground", LEFT($D417)&amp;IF(ISNUMBER(FIND(" ",$D417)),MID($D417,FIND(" ",$D417)+1,1),"")&amp;IF(ISNUMBER(FIND(" ",$D417,FIND(" ",$D417)+1)),MID($D417,FIND(" ",$D417,FIND(" ",$D417)+1)+1,1),""),$D417="Upper Ground", LEFT($D417)&amp;IF(ISNUMBER(FIND(" ",$D417)),MID($D417,FIND(" ",$D417)+1,1),"")&amp;IF(ISNUMBER(FIND(" ",$D417,FIND(" ",$D417)+1)),MID($D417,FIND(" ",$D417,FIND(" ",$D417)+1)+1,1),"")),".0",$E417), " ")</f>
        <v xml:space="preserve"> </v>
      </c>
      <c r="G417" s="144"/>
      <c r="H417" s="144"/>
      <c r="I417" s="144"/>
      <c r="J417" s="144"/>
      <c r="K417" s="144"/>
      <c r="L417" s="149" t="str" cm="1">
        <f t="array" ref="L417">_xlfn.IFNA(
_xlfn.IFS(
AND($F417=" ",$G417=" ",$H417=" "),"Please update all three: Surveyor Room Reference, Establishment Room Reference and Establishment Room Name",
AND(OR($I417="General",$I417="Open plan/ semi-open general",$I417="Fitted",$I417="Light practical (science)",$I417="Light practical (other)",$I417="Heavy practical (workshops)",$I417="Heavy practical (clean)",$I417="Large",$I417="Storage"),$J417=0,$K417=0),"Please update Net Area or Non-net Area",
AND($B417&lt;&gt;"OUT",$J417=0,$I417&lt;&gt;"Non-net",$M417="85% Circulation"),"Net area not recorded for spaces with 85% circulation unusable type",
AND(OR($I417="General",$I417="Open plan/ semi-open general",$I417="Fitted",$I417="Light practical (science)",$I417="Light practical (other)",$I417="Heavy practical (workshops)",$I417="Heavy practical (clean)",$I417="Large",$I417="Storage"),OR($J417=0,ISBLANK($J417))),"Net area not recorded in net spaces",
AND(OR($I417="Non-net",$I417="Outdoor space"),$J417&gt;0),"Net Area Recorded in Non-net space",
AND($I417="General",$J417&gt;90),"This general space is over 90m2, please ensure that this space is entered as separate spaces if it usually used as separate spaces",
AND($I417="Open plan/ semi-open general",$J417&lt;27),"Open plan general space under 27m2",
AND(OR($K417=0,ISBLANK($K417)), $I417="Non-net"),"Non-net area not recorded in non-net space"
),
" ")</f>
        <v xml:space="preserve"> </v>
      </c>
      <c r="M417" s="144"/>
      <c r="N417" s="144"/>
      <c r="O417" s="144"/>
      <c r="P417" s="144"/>
      <c r="Q417" s="144"/>
      <c r="R417" s="171"/>
      <c r="S417" s="147">
        <f>NCA_Calculations!$P$429</f>
        <v>0</v>
      </c>
      <c r="T417" s="147">
        <f>NCA_Calculations!$Q$429</f>
        <v>0</v>
      </c>
      <c r="U417" s="144"/>
      <c r="V417" s="144"/>
      <c r="W417" s="149" t="str" cm="1">
        <f t="array" ref="W417">_xlfn.IFNA(
_xlfn.IFS(
ISBLANK($U417),"Missing space use.",
AND('Establishment details'!$C$14="Secondary",$V417="Classbase"),"Invalid Status type",
AND(OR( $V417="Classbase", $V417="Teaching", $V417="Early years",$V417="SEND resourced"), NOT(ISBLANK($M417))),"Space with status type and unusable type.",
AND($V417= "Classbase",'Establishment details'!$C$22&gt;=10), "Classbase status is only valid in schools with a primary element.",
AND($I417= "Large",$N417 &gt; 3.5), "Large rooms with less than 3.5m height.",
AND(OR($V417="Light practical (science)",$V417="Light practical (science)",$V417="Heavy practical (workshops)", $V417="Heavy practical (clean)"), OR($O417=0,ISBLANK($O417))),"Missing sinks count for light and heavy practical spaces.",
AND($M417 = "Other",ISBLANK($R417)), "Invalid unusable type / missing note for other unusable type."
),
" ")</f>
        <v>Missing space use.</v>
      </c>
    </row>
    <row r="418" spans="2:23" ht="15.75" x14ac:dyDescent="0.25">
      <c r="B418" s="143"/>
      <c r="C418" s="144"/>
      <c r="D418" s="144"/>
      <c r="E418" s="144"/>
      <c r="F418" s="147" t="str" cm="1">
        <f t="array" ref="F418">_xlfn.IFNA(CONCATENATE(_xlfn.IFS($D418="Mezzanine",LEFT($D418,1), $D418="Ground Floor",LEFT($D418,1),$D418="Basment ",LEFT($D418,1), $D418="1st Floor", "0"&amp;LEFT($D418,1), $D418="2nd Floor", "0"&amp;LEFT($D418,1), $D418="3rd Floor", "0"&amp;LEFT($D418,1), $D418="4th Floor", "0"&amp;LEFT($D418,1), $D418="5th Floor", "0"&amp;LEFT($D418,1), $D418="6th Floor", "0"&amp;LEFT($D418,1),$D418="7th Floor", "0"&amp;LEFT($D418,1),$D418="8th Floor", "0"&amp;LEFT($D418,1),$D418="9th Floor", "0"&amp;LEFT($D418,1),$D418="10th Floor", LEFT($D418,2),$D418="11th Floor", LEFT($D418,2),$D418="12th Floor", LEFT($D418,2),$D418="13th Floor", LEFT($D418,2), $D418="Lower Ground", LEFT($D418)&amp;IF(ISNUMBER(FIND(" ",$D418)),MID($D418,FIND(" ",$D418)+1,1),"")&amp;IF(ISNUMBER(FIND(" ",$D418,FIND(" ",$D418)+1)),MID($D418,FIND(" ",$D418,FIND(" ",$D418)+1)+1,1),""),$D418="Upper Ground", LEFT($D418)&amp;IF(ISNUMBER(FIND(" ",$D418)),MID($D418,FIND(" ",$D418)+1,1),"")&amp;IF(ISNUMBER(FIND(" ",$D418,FIND(" ",$D418)+1)),MID($D418,FIND(" ",$D418,FIND(" ",$D418)+1)+1,1),"")),".0",$E418), " ")</f>
        <v xml:space="preserve"> </v>
      </c>
      <c r="G418" s="144"/>
      <c r="H418" s="144"/>
      <c r="I418" s="144"/>
      <c r="J418" s="144"/>
      <c r="K418" s="144"/>
      <c r="L418" s="149" t="str" cm="1">
        <f t="array" ref="L418">_xlfn.IFNA(
_xlfn.IFS(
AND($F418=" ",$G418=" ",$H418=" "),"Please update all three: Surveyor Room Reference, Establishment Room Reference and Establishment Room Name",
AND(OR($I418="General",$I418="Open plan/ semi-open general",$I418="Fitted",$I418="Light practical (science)",$I418="Light practical (other)",$I418="Heavy practical (workshops)",$I418="Heavy practical (clean)",$I418="Large",$I418="Storage"),$J418=0,$K418=0),"Please update Net Area or Non-net Area",
AND($B418&lt;&gt;"OUT",$J418=0,$I418&lt;&gt;"Non-net",$M418="85% Circulation"),"Net area not recorded for spaces with 85% circulation unusable type",
AND(OR($I418="General",$I418="Open plan/ semi-open general",$I418="Fitted",$I418="Light practical (science)",$I418="Light practical (other)",$I418="Heavy practical (workshops)",$I418="Heavy practical (clean)",$I418="Large",$I418="Storage"),OR($J418=0,ISBLANK($J418))),"Net area not recorded in net spaces",
AND(OR($I418="Non-net",$I418="Outdoor space"),$J418&gt;0),"Net Area Recorded in Non-net space",
AND($I418="General",$J418&gt;90),"This general space is over 90m2, please ensure that this space is entered as separate spaces if it usually used as separate spaces",
AND($I418="Open plan/ semi-open general",$J418&lt;27),"Open plan general space under 27m2",
AND(OR($K418=0,ISBLANK($K418)), $I418="Non-net"),"Non-net area not recorded in non-net space"
),
" ")</f>
        <v xml:space="preserve"> </v>
      </c>
      <c r="M418" s="144"/>
      <c r="N418" s="144"/>
      <c r="O418" s="144"/>
      <c r="P418" s="144"/>
      <c r="Q418" s="144"/>
      <c r="R418" s="171"/>
      <c r="S418" s="147">
        <f>NCA_Calculations!$P$430</f>
        <v>0</v>
      </c>
      <c r="T418" s="147">
        <f>NCA_Calculations!$Q$430</f>
        <v>0</v>
      </c>
      <c r="U418" s="144"/>
      <c r="V418" s="144"/>
      <c r="W418" s="149" t="str" cm="1">
        <f t="array" ref="W418">_xlfn.IFNA(
_xlfn.IFS(
ISBLANK($U418),"Missing space use.",
AND('Establishment details'!$C$14="Secondary",$V418="Classbase"),"Invalid Status type",
AND(OR( $V418="Classbase", $V418="Teaching", $V418="Early years",$V418="SEND resourced"), NOT(ISBLANK($M418))),"Space with status type and unusable type.",
AND($V418= "Classbase",'Establishment details'!$C$22&gt;=10), "Classbase status is only valid in schools with a primary element.",
AND($I418= "Large",$N418 &gt; 3.5), "Large rooms with less than 3.5m height.",
AND(OR($V418="Light practical (science)",$V418="Light practical (science)",$V418="Heavy practical (workshops)", $V418="Heavy practical (clean)"), OR($O418=0,ISBLANK($O418))),"Missing sinks count for light and heavy practical spaces.",
AND($M418 = "Other",ISBLANK($R418)), "Invalid unusable type / missing note for other unusable type."
),
" ")</f>
        <v>Missing space use.</v>
      </c>
    </row>
    <row r="419" spans="2:23" ht="15.75" x14ac:dyDescent="0.25">
      <c r="B419" s="143"/>
      <c r="C419" s="144"/>
      <c r="D419" s="144"/>
      <c r="E419" s="144"/>
      <c r="F419" s="147" t="str" cm="1">
        <f t="array" ref="F419">_xlfn.IFNA(CONCATENATE(_xlfn.IFS($D419="Mezzanine",LEFT($D419,1), $D419="Ground Floor",LEFT($D419,1),$D419="Basment ",LEFT($D419,1), $D419="1st Floor", "0"&amp;LEFT($D419,1), $D419="2nd Floor", "0"&amp;LEFT($D419,1), $D419="3rd Floor", "0"&amp;LEFT($D419,1), $D419="4th Floor", "0"&amp;LEFT($D419,1), $D419="5th Floor", "0"&amp;LEFT($D419,1), $D419="6th Floor", "0"&amp;LEFT($D419,1),$D419="7th Floor", "0"&amp;LEFT($D419,1),$D419="8th Floor", "0"&amp;LEFT($D419,1),$D419="9th Floor", "0"&amp;LEFT($D419,1),$D419="10th Floor", LEFT($D419,2),$D419="11th Floor", LEFT($D419,2),$D419="12th Floor", LEFT($D419,2),$D419="13th Floor", LEFT($D419,2), $D419="Lower Ground", LEFT($D419)&amp;IF(ISNUMBER(FIND(" ",$D419)),MID($D419,FIND(" ",$D419)+1,1),"")&amp;IF(ISNUMBER(FIND(" ",$D419,FIND(" ",$D419)+1)),MID($D419,FIND(" ",$D419,FIND(" ",$D419)+1)+1,1),""),$D419="Upper Ground", LEFT($D419)&amp;IF(ISNUMBER(FIND(" ",$D419)),MID($D419,FIND(" ",$D419)+1,1),"")&amp;IF(ISNUMBER(FIND(" ",$D419,FIND(" ",$D419)+1)),MID($D419,FIND(" ",$D419,FIND(" ",$D419)+1)+1,1),"")),".0",$E419), " ")</f>
        <v xml:space="preserve"> </v>
      </c>
      <c r="G419" s="144"/>
      <c r="H419" s="144"/>
      <c r="I419" s="144"/>
      <c r="J419" s="144"/>
      <c r="K419" s="144"/>
      <c r="L419" s="149" t="str" cm="1">
        <f t="array" ref="L419">_xlfn.IFNA(
_xlfn.IFS(
AND($F419=" ",$G419=" ",$H419=" "),"Please update all three: Surveyor Room Reference, Establishment Room Reference and Establishment Room Name",
AND(OR($I419="General",$I419="Open plan/ semi-open general",$I419="Fitted",$I419="Light practical (science)",$I419="Light practical (other)",$I419="Heavy practical (workshops)",$I419="Heavy practical (clean)",$I419="Large",$I419="Storage"),$J419=0,$K419=0),"Please update Net Area or Non-net Area",
AND($B419&lt;&gt;"OUT",$J419=0,$I419&lt;&gt;"Non-net",$M419="85% Circulation"),"Net area not recorded for spaces with 85% circulation unusable type",
AND(OR($I419="General",$I419="Open plan/ semi-open general",$I419="Fitted",$I419="Light practical (science)",$I419="Light practical (other)",$I419="Heavy practical (workshops)",$I419="Heavy practical (clean)",$I419="Large",$I419="Storage"),OR($J419=0,ISBLANK($J419))),"Net area not recorded in net spaces",
AND(OR($I419="Non-net",$I419="Outdoor space"),$J419&gt;0),"Net Area Recorded in Non-net space",
AND($I419="General",$J419&gt;90),"This general space is over 90m2, please ensure that this space is entered as separate spaces if it usually used as separate spaces",
AND($I419="Open plan/ semi-open general",$J419&lt;27),"Open plan general space under 27m2",
AND(OR($K419=0,ISBLANK($K419)), $I419="Non-net"),"Non-net area not recorded in non-net space"
),
" ")</f>
        <v xml:space="preserve"> </v>
      </c>
      <c r="M419" s="144"/>
      <c r="N419" s="144"/>
      <c r="O419" s="144"/>
      <c r="P419" s="144"/>
      <c r="Q419" s="144"/>
      <c r="R419" s="171"/>
      <c r="S419" s="147">
        <f>NCA_Calculations!$P$431</f>
        <v>0</v>
      </c>
      <c r="T419" s="147">
        <f>NCA_Calculations!$Q$431</f>
        <v>0</v>
      </c>
      <c r="U419" s="144"/>
      <c r="V419" s="144"/>
      <c r="W419" s="149" t="str" cm="1">
        <f t="array" ref="W419">_xlfn.IFNA(
_xlfn.IFS(
ISBLANK($U419),"Missing space use.",
AND('Establishment details'!$C$14="Secondary",$V419="Classbase"),"Invalid Status type",
AND(OR( $V419="Classbase", $V419="Teaching", $V419="Early years",$V419="SEND resourced"), NOT(ISBLANK($M419))),"Space with status type and unusable type.",
AND($V419= "Classbase",'Establishment details'!$C$22&gt;=10), "Classbase status is only valid in schools with a primary element.",
AND($I419= "Large",$N419 &gt; 3.5), "Large rooms with less than 3.5m height.",
AND(OR($V419="Light practical (science)",$V419="Light practical (science)",$V419="Heavy practical (workshops)", $V419="Heavy practical (clean)"), OR($O419=0,ISBLANK($O419))),"Missing sinks count for light and heavy practical spaces.",
AND($M419 = "Other",ISBLANK($R419)), "Invalid unusable type / missing note for other unusable type."
),
" ")</f>
        <v>Missing space use.</v>
      </c>
    </row>
    <row r="420" spans="2:23" ht="15.75" x14ac:dyDescent="0.25">
      <c r="B420" s="143"/>
      <c r="C420" s="144"/>
      <c r="D420" s="144"/>
      <c r="E420" s="144"/>
      <c r="F420" s="147" t="str" cm="1">
        <f t="array" ref="F420">_xlfn.IFNA(CONCATENATE(_xlfn.IFS($D420="Mezzanine",LEFT($D420,1), $D420="Ground Floor",LEFT($D420,1),$D420="Basment ",LEFT($D420,1), $D420="1st Floor", "0"&amp;LEFT($D420,1), $D420="2nd Floor", "0"&amp;LEFT($D420,1), $D420="3rd Floor", "0"&amp;LEFT($D420,1), $D420="4th Floor", "0"&amp;LEFT($D420,1), $D420="5th Floor", "0"&amp;LEFT($D420,1), $D420="6th Floor", "0"&amp;LEFT($D420,1),$D420="7th Floor", "0"&amp;LEFT($D420,1),$D420="8th Floor", "0"&amp;LEFT($D420,1),$D420="9th Floor", "0"&amp;LEFT($D420,1),$D420="10th Floor", LEFT($D420,2),$D420="11th Floor", LEFT($D420,2),$D420="12th Floor", LEFT($D420,2),$D420="13th Floor", LEFT($D420,2), $D420="Lower Ground", LEFT($D420)&amp;IF(ISNUMBER(FIND(" ",$D420)),MID($D420,FIND(" ",$D420)+1,1),"")&amp;IF(ISNUMBER(FIND(" ",$D420,FIND(" ",$D420)+1)),MID($D420,FIND(" ",$D420,FIND(" ",$D420)+1)+1,1),""),$D420="Upper Ground", LEFT($D420)&amp;IF(ISNUMBER(FIND(" ",$D420)),MID($D420,FIND(" ",$D420)+1,1),"")&amp;IF(ISNUMBER(FIND(" ",$D420,FIND(" ",$D420)+1)),MID($D420,FIND(" ",$D420,FIND(" ",$D420)+1)+1,1),"")),".0",$E420), " ")</f>
        <v xml:space="preserve"> </v>
      </c>
      <c r="G420" s="144"/>
      <c r="H420" s="144"/>
      <c r="I420" s="144"/>
      <c r="J420" s="144"/>
      <c r="K420" s="144"/>
      <c r="L420" s="149" t="str" cm="1">
        <f t="array" ref="L420">_xlfn.IFNA(
_xlfn.IFS(
AND($F420=" ",$G420=" ",$H420=" "),"Please update all three: Surveyor Room Reference, Establishment Room Reference and Establishment Room Name",
AND(OR($I420="General",$I420="Open plan/ semi-open general",$I420="Fitted",$I420="Light practical (science)",$I420="Light practical (other)",$I420="Heavy practical (workshops)",$I420="Heavy practical (clean)",$I420="Large",$I420="Storage"),$J420=0,$K420=0),"Please update Net Area or Non-net Area",
AND($B420&lt;&gt;"OUT",$J420=0,$I420&lt;&gt;"Non-net",$M420="85% Circulation"),"Net area not recorded for spaces with 85% circulation unusable type",
AND(OR($I420="General",$I420="Open plan/ semi-open general",$I420="Fitted",$I420="Light practical (science)",$I420="Light practical (other)",$I420="Heavy practical (workshops)",$I420="Heavy practical (clean)",$I420="Large",$I420="Storage"),OR($J420=0,ISBLANK($J420))),"Net area not recorded in net spaces",
AND(OR($I420="Non-net",$I420="Outdoor space"),$J420&gt;0),"Net Area Recorded in Non-net space",
AND($I420="General",$J420&gt;90),"This general space is over 90m2, please ensure that this space is entered as separate spaces if it usually used as separate spaces",
AND($I420="Open plan/ semi-open general",$J420&lt;27),"Open plan general space under 27m2",
AND(OR($K420=0,ISBLANK($K420)), $I420="Non-net"),"Non-net area not recorded in non-net space"
),
" ")</f>
        <v xml:space="preserve"> </v>
      </c>
      <c r="M420" s="144"/>
      <c r="N420" s="144"/>
      <c r="O420" s="144"/>
      <c r="P420" s="144"/>
      <c r="Q420" s="144"/>
      <c r="R420" s="171"/>
      <c r="S420" s="147">
        <f>NCA_Calculations!$P$432</f>
        <v>0</v>
      </c>
      <c r="T420" s="147">
        <f>NCA_Calculations!$Q$432</f>
        <v>0</v>
      </c>
      <c r="U420" s="144"/>
      <c r="V420" s="144"/>
      <c r="W420" s="149" t="str" cm="1">
        <f t="array" ref="W420">_xlfn.IFNA(
_xlfn.IFS(
ISBLANK($U420),"Missing space use.",
AND('Establishment details'!$C$14="Secondary",$V420="Classbase"),"Invalid Status type",
AND(OR( $V420="Classbase", $V420="Teaching", $V420="Early years",$V420="SEND resourced"), NOT(ISBLANK($M420))),"Space with status type and unusable type.",
AND($V420= "Classbase",'Establishment details'!$C$22&gt;=10), "Classbase status is only valid in schools with a primary element.",
AND($I420= "Large",$N420 &gt; 3.5), "Large rooms with less than 3.5m height.",
AND(OR($V420="Light practical (science)",$V420="Light practical (science)",$V420="Heavy practical (workshops)", $V420="Heavy practical (clean)"), OR($O420=0,ISBLANK($O420))),"Missing sinks count for light and heavy practical spaces.",
AND($M420 = "Other",ISBLANK($R420)), "Invalid unusable type / missing note for other unusable type."
),
" ")</f>
        <v>Missing space use.</v>
      </c>
    </row>
    <row r="421" spans="2:23" ht="15.75" x14ac:dyDescent="0.25">
      <c r="B421" s="143"/>
      <c r="C421" s="144"/>
      <c r="D421" s="144"/>
      <c r="E421" s="144"/>
      <c r="F421" s="147" t="str" cm="1">
        <f t="array" ref="F421">_xlfn.IFNA(CONCATENATE(_xlfn.IFS($D421="Mezzanine",LEFT($D421,1), $D421="Ground Floor",LEFT($D421,1),$D421="Basment ",LEFT($D421,1), $D421="1st Floor", "0"&amp;LEFT($D421,1), $D421="2nd Floor", "0"&amp;LEFT($D421,1), $D421="3rd Floor", "0"&amp;LEFT($D421,1), $D421="4th Floor", "0"&amp;LEFT($D421,1), $D421="5th Floor", "0"&amp;LEFT($D421,1), $D421="6th Floor", "0"&amp;LEFT($D421,1),$D421="7th Floor", "0"&amp;LEFT($D421,1),$D421="8th Floor", "0"&amp;LEFT($D421,1),$D421="9th Floor", "0"&amp;LEFT($D421,1),$D421="10th Floor", LEFT($D421,2),$D421="11th Floor", LEFT($D421,2),$D421="12th Floor", LEFT($D421,2),$D421="13th Floor", LEFT($D421,2), $D421="Lower Ground", LEFT($D421)&amp;IF(ISNUMBER(FIND(" ",$D421)),MID($D421,FIND(" ",$D421)+1,1),"")&amp;IF(ISNUMBER(FIND(" ",$D421,FIND(" ",$D421)+1)),MID($D421,FIND(" ",$D421,FIND(" ",$D421)+1)+1,1),""),$D421="Upper Ground", LEFT($D421)&amp;IF(ISNUMBER(FIND(" ",$D421)),MID($D421,FIND(" ",$D421)+1,1),"")&amp;IF(ISNUMBER(FIND(" ",$D421,FIND(" ",$D421)+1)),MID($D421,FIND(" ",$D421,FIND(" ",$D421)+1)+1,1),"")),".0",$E421), " ")</f>
        <v xml:space="preserve"> </v>
      </c>
      <c r="G421" s="144"/>
      <c r="H421" s="144"/>
      <c r="I421" s="144"/>
      <c r="J421" s="144"/>
      <c r="K421" s="144"/>
      <c r="L421" s="149" t="str" cm="1">
        <f t="array" ref="L421">_xlfn.IFNA(
_xlfn.IFS(
AND($F421=" ",$G421=" ",$H421=" "),"Please update all three: Surveyor Room Reference, Establishment Room Reference and Establishment Room Name",
AND(OR($I421="General",$I421="Open plan/ semi-open general",$I421="Fitted",$I421="Light practical (science)",$I421="Light practical (other)",$I421="Heavy practical (workshops)",$I421="Heavy practical (clean)",$I421="Large",$I421="Storage"),$J421=0,$K421=0),"Please update Net Area or Non-net Area",
AND($B421&lt;&gt;"OUT",$J421=0,$I421&lt;&gt;"Non-net",$M421="85% Circulation"),"Net area not recorded for spaces with 85% circulation unusable type",
AND(OR($I421="General",$I421="Open plan/ semi-open general",$I421="Fitted",$I421="Light practical (science)",$I421="Light practical (other)",$I421="Heavy practical (workshops)",$I421="Heavy practical (clean)",$I421="Large",$I421="Storage"),OR($J421=0,ISBLANK($J421))),"Net area not recorded in net spaces",
AND(OR($I421="Non-net",$I421="Outdoor space"),$J421&gt;0),"Net Area Recorded in Non-net space",
AND($I421="General",$J421&gt;90),"This general space is over 90m2, please ensure that this space is entered as separate spaces if it usually used as separate spaces",
AND($I421="Open plan/ semi-open general",$J421&lt;27),"Open plan general space under 27m2",
AND(OR($K421=0,ISBLANK($K421)), $I421="Non-net"),"Non-net area not recorded in non-net space"
),
" ")</f>
        <v xml:space="preserve"> </v>
      </c>
      <c r="M421" s="144"/>
      <c r="N421" s="144"/>
      <c r="O421" s="144"/>
      <c r="P421" s="144"/>
      <c r="Q421" s="144"/>
      <c r="R421" s="171"/>
      <c r="S421" s="147">
        <f>NCA_Calculations!$P$433</f>
        <v>0</v>
      </c>
      <c r="T421" s="147">
        <f>NCA_Calculations!$Q$433</f>
        <v>0</v>
      </c>
      <c r="U421" s="144"/>
      <c r="V421" s="144"/>
      <c r="W421" s="149" t="str" cm="1">
        <f t="array" ref="W421">_xlfn.IFNA(
_xlfn.IFS(
ISBLANK($U421),"Missing space use.",
AND('Establishment details'!$C$14="Secondary",$V421="Classbase"),"Invalid Status type",
AND(OR( $V421="Classbase", $V421="Teaching", $V421="Early years",$V421="SEND resourced"), NOT(ISBLANK($M421))),"Space with status type and unusable type.",
AND($V421= "Classbase",'Establishment details'!$C$22&gt;=10), "Classbase status is only valid in schools with a primary element.",
AND($I421= "Large",$N421 &gt; 3.5), "Large rooms with less than 3.5m height.",
AND(OR($V421="Light practical (science)",$V421="Light practical (science)",$V421="Heavy practical (workshops)", $V421="Heavy practical (clean)"), OR($O421=0,ISBLANK($O421))),"Missing sinks count for light and heavy practical spaces.",
AND($M421 = "Other",ISBLANK($R421)), "Invalid unusable type / missing note for other unusable type."
),
" ")</f>
        <v>Missing space use.</v>
      </c>
    </row>
    <row r="422" spans="2:23" ht="15.75" x14ac:dyDescent="0.25">
      <c r="B422" s="143"/>
      <c r="C422" s="144"/>
      <c r="D422" s="144"/>
      <c r="E422" s="144"/>
      <c r="F422" s="147" t="str" cm="1">
        <f t="array" ref="F422">_xlfn.IFNA(CONCATENATE(_xlfn.IFS($D422="Mezzanine",LEFT($D422,1), $D422="Ground Floor",LEFT($D422,1),$D422="Basment ",LEFT($D422,1), $D422="1st Floor", "0"&amp;LEFT($D422,1), $D422="2nd Floor", "0"&amp;LEFT($D422,1), $D422="3rd Floor", "0"&amp;LEFT($D422,1), $D422="4th Floor", "0"&amp;LEFT($D422,1), $D422="5th Floor", "0"&amp;LEFT($D422,1), $D422="6th Floor", "0"&amp;LEFT($D422,1),$D422="7th Floor", "0"&amp;LEFT($D422,1),$D422="8th Floor", "0"&amp;LEFT($D422,1),$D422="9th Floor", "0"&amp;LEFT($D422,1),$D422="10th Floor", LEFT($D422,2),$D422="11th Floor", LEFT($D422,2),$D422="12th Floor", LEFT($D422,2),$D422="13th Floor", LEFT($D422,2), $D422="Lower Ground", LEFT($D422)&amp;IF(ISNUMBER(FIND(" ",$D422)),MID($D422,FIND(" ",$D422)+1,1),"")&amp;IF(ISNUMBER(FIND(" ",$D422,FIND(" ",$D422)+1)),MID($D422,FIND(" ",$D422,FIND(" ",$D422)+1)+1,1),""),$D422="Upper Ground", LEFT($D422)&amp;IF(ISNUMBER(FIND(" ",$D422)),MID($D422,FIND(" ",$D422)+1,1),"")&amp;IF(ISNUMBER(FIND(" ",$D422,FIND(" ",$D422)+1)),MID($D422,FIND(" ",$D422,FIND(" ",$D422)+1)+1,1),"")),".0",$E422), " ")</f>
        <v xml:space="preserve"> </v>
      </c>
      <c r="G422" s="144"/>
      <c r="H422" s="144"/>
      <c r="I422" s="144"/>
      <c r="J422" s="144"/>
      <c r="K422" s="144"/>
      <c r="L422" s="149" t="str" cm="1">
        <f t="array" ref="L422">_xlfn.IFNA(
_xlfn.IFS(
AND($F422=" ",$G422=" ",$H422=" "),"Please update all three: Surveyor Room Reference, Establishment Room Reference and Establishment Room Name",
AND(OR($I422="General",$I422="Open plan/ semi-open general",$I422="Fitted",$I422="Light practical (science)",$I422="Light practical (other)",$I422="Heavy practical (workshops)",$I422="Heavy practical (clean)",$I422="Large",$I422="Storage"),$J422=0,$K422=0),"Please update Net Area or Non-net Area",
AND($B422&lt;&gt;"OUT",$J422=0,$I422&lt;&gt;"Non-net",$M422="85% Circulation"),"Net area not recorded for spaces with 85% circulation unusable type",
AND(OR($I422="General",$I422="Open plan/ semi-open general",$I422="Fitted",$I422="Light practical (science)",$I422="Light practical (other)",$I422="Heavy practical (workshops)",$I422="Heavy practical (clean)",$I422="Large",$I422="Storage"),OR($J422=0,ISBLANK($J422))),"Net area not recorded in net spaces",
AND(OR($I422="Non-net",$I422="Outdoor space"),$J422&gt;0),"Net Area Recorded in Non-net space",
AND($I422="General",$J422&gt;90),"This general space is over 90m2, please ensure that this space is entered as separate spaces if it usually used as separate spaces",
AND($I422="Open plan/ semi-open general",$J422&lt;27),"Open plan general space under 27m2",
AND(OR($K422=0,ISBLANK($K422)), $I422="Non-net"),"Non-net area not recorded in non-net space"
),
" ")</f>
        <v xml:space="preserve"> </v>
      </c>
      <c r="M422" s="144"/>
      <c r="N422" s="144"/>
      <c r="O422" s="144"/>
      <c r="P422" s="144"/>
      <c r="Q422" s="144"/>
      <c r="R422" s="171"/>
      <c r="S422" s="147">
        <f>NCA_Calculations!$P$434</f>
        <v>0</v>
      </c>
      <c r="T422" s="147">
        <f>NCA_Calculations!$Q$434</f>
        <v>0</v>
      </c>
      <c r="U422" s="144"/>
      <c r="V422" s="144"/>
      <c r="W422" s="149" t="str" cm="1">
        <f t="array" ref="W422">_xlfn.IFNA(
_xlfn.IFS(
ISBLANK($U422),"Missing space use.",
AND('Establishment details'!$C$14="Secondary",$V422="Classbase"),"Invalid Status type",
AND(OR( $V422="Classbase", $V422="Teaching", $V422="Early years",$V422="SEND resourced"), NOT(ISBLANK($M422))),"Space with status type and unusable type.",
AND($V422= "Classbase",'Establishment details'!$C$22&gt;=10), "Classbase status is only valid in schools with a primary element.",
AND($I422= "Large",$N422 &gt; 3.5), "Large rooms with less than 3.5m height.",
AND(OR($V422="Light practical (science)",$V422="Light practical (science)",$V422="Heavy practical (workshops)", $V422="Heavy practical (clean)"), OR($O422=0,ISBLANK($O422))),"Missing sinks count for light and heavy practical spaces.",
AND($M422 = "Other",ISBLANK($R422)), "Invalid unusable type / missing note for other unusable type."
),
" ")</f>
        <v>Missing space use.</v>
      </c>
    </row>
    <row r="423" spans="2:23" ht="15.75" x14ac:dyDescent="0.25">
      <c r="B423" s="143"/>
      <c r="C423" s="144"/>
      <c r="D423" s="144"/>
      <c r="E423" s="144"/>
      <c r="F423" s="147" t="str" cm="1">
        <f t="array" ref="F423">_xlfn.IFNA(CONCATENATE(_xlfn.IFS($D423="Mezzanine",LEFT($D423,1), $D423="Ground Floor",LEFT($D423,1),$D423="Basment ",LEFT($D423,1), $D423="1st Floor", "0"&amp;LEFT($D423,1), $D423="2nd Floor", "0"&amp;LEFT($D423,1), $D423="3rd Floor", "0"&amp;LEFT($D423,1), $D423="4th Floor", "0"&amp;LEFT($D423,1), $D423="5th Floor", "0"&amp;LEFT($D423,1), $D423="6th Floor", "0"&amp;LEFT($D423,1),$D423="7th Floor", "0"&amp;LEFT($D423,1),$D423="8th Floor", "0"&amp;LEFT($D423,1),$D423="9th Floor", "0"&amp;LEFT($D423,1),$D423="10th Floor", LEFT($D423,2),$D423="11th Floor", LEFT($D423,2),$D423="12th Floor", LEFT($D423,2),$D423="13th Floor", LEFT($D423,2), $D423="Lower Ground", LEFT($D423)&amp;IF(ISNUMBER(FIND(" ",$D423)),MID($D423,FIND(" ",$D423)+1,1),"")&amp;IF(ISNUMBER(FIND(" ",$D423,FIND(" ",$D423)+1)),MID($D423,FIND(" ",$D423,FIND(" ",$D423)+1)+1,1),""),$D423="Upper Ground", LEFT($D423)&amp;IF(ISNUMBER(FIND(" ",$D423)),MID($D423,FIND(" ",$D423)+1,1),"")&amp;IF(ISNUMBER(FIND(" ",$D423,FIND(" ",$D423)+1)),MID($D423,FIND(" ",$D423,FIND(" ",$D423)+1)+1,1),"")),".0",$E423), " ")</f>
        <v xml:space="preserve"> </v>
      </c>
      <c r="G423" s="144"/>
      <c r="H423" s="144"/>
      <c r="I423" s="144"/>
      <c r="J423" s="144"/>
      <c r="K423" s="144"/>
      <c r="L423" s="149" t="str" cm="1">
        <f t="array" ref="L423">_xlfn.IFNA(
_xlfn.IFS(
AND($F423=" ",$G423=" ",$H423=" "),"Please update all three: Surveyor Room Reference, Establishment Room Reference and Establishment Room Name",
AND(OR($I423="General",$I423="Open plan/ semi-open general",$I423="Fitted",$I423="Light practical (science)",$I423="Light practical (other)",$I423="Heavy practical (workshops)",$I423="Heavy practical (clean)",$I423="Large",$I423="Storage"),$J423=0,$K423=0),"Please update Net Area or Non-net Area",
AND($B423&lt;&gt;"OUT",$J423=0,$I423&lt;&gt;"Non-net",$M423="85% Circulation"),"Net area not recorded for spaces with 85% circulation unusable type",
AND(OR($I423="General",$I423="Open plan/ semi-open general",$I423="Fitted",$I423="Light practical (science)",$I423="Light practical (other)",$I423="Heavy practical (workshops)",$I423="Heavy practical (clean)",$I423="Large",$I423="Storage"),OR($J423=0,ISBLANK($J423))),"Net area not recorded in net spaces",
AND(OR($I423="Non-net",$I423="Outdoor space"),$J423&gt;0),"Net Area Recorded in Non-net space",
AND($I423="General",$J423&gt;90),"This general space is over 90m2, please ensure that this space is entered as separate spaces if it usually used as separate spaces",
AND($I423="Open plan/ semi-open general",$J423&lt;27),"Open plan general space under 27m2",
AND(OR($K423=0,ISBLANK($K423)), $I423="Non-net"),"Non-net area not recorded in non-net space"
),
" ")</f>
        <v xml:space="preserve"> </v>
      </c>
      <c r="M423" s="144"/>
      <c r="N423" s="144"/>
      <c r="O423" s="144"/>
      <c r="P423" s="144"/>
      <c r="Q423" s="144"/>
      <c r="R423" s="171"/>
      <c r="S423" s="147">
        <f>NCA_Calculations!$P$435</f>
        <v>0</v>
      </c>
      <c r="T423" s="147">
        <f>NCA_Calculations!$Q$435</f>
        <v>0</v>
      </c>
      <c r="U423" s="144"/>
      <c r="V423" s="144"/>
      <c r="W423" s="149" t="str" cm="1">
        <f t="array" ref="W423">_xlfn.IFNA(
_xlfn.IFS(
ISBLANK($U423),"Missing space use.",
AND('Establishment details'!$C$14="Secondary",$V423="Classbase"),"Invalid Status type",
AND(OR( $V423="Classbase", $V423="Teaching", $V423="Early years",$V423="SEND resourced"), NOT(ISBLANK($M423))),"Space with status type and unusable type.",
AND($V423= "Classbase",'Establishment details'!$C$22&gt;=10), "Classbase status is only valid in schools with a primary element.",
AND($I423= "Large",$N423 &gt; 3.5), "Large rooms with less than 3.5m height.",
AND(OR($V423="Light practical (science)",$V423="Light practical (science)",$V423="Heavy practical (workshops)", $V423="Heavy practical (clean)"), OR($O423=0,ISBLANK($O423))),"Missing sinks count for light and heavy practical spaces.",
AND($M423 = "Other",ISBLANK($R423)), "Invalid unusable type / missing note for other unusable type."
),
" ")</f>
        <v>Missing space use.</v>
      </c>
    </row>
    <row r="424" spans="2:23" ht="15.75" x14ac:dyDescent="0.25">
      <c r="B424" s="143"/>
      <c r="C424" s="144"/>
      <c r="D424" s="144"/>
      <c r="E424" s="144"/>
      <c r="F424" s="147" t="str" cm="1">
        <f t="array" ref="F424">_xlfn.IFNA(CONCATENATE(_xlfn.IFS($D424="Mezzanine",LEFT($D424,1), $D424="Ground Floor",LEFT($D424,1),$D424="Basment ",LEFT($D424,1), $D424="1st Floor", "0"&amp;LEFT($D424,1), $D424="2nd Floor", "0"&amp;LEFT($D424,1), $D424="3rd Floor", "0"&amp;LEFT($D424,1), $D424="4th Floor", "0"&amp;LEFT($D424,1), $D424="5th Floor", "0"&amp;LEFT($D424,1), $D424="6th Floor", "0"&amp;LEFT($D424,1),$D424="7th Floor", "0"&amp;LEFT($D424,1),$D424="8th Floor", "0"&amp;LEFT($D424,1),$D424="9th Floor", "0"&amp;LEFT($D424,1),$D424="10th Floor", LEFT($D424,2),$D424="11th Floor", LEFT($D424,2),$D424="12th Floor", LEFT($D424,2),$D424="13th Floor", LEFT($D424,2), $D424="Lower Ground", LEFT($D424)&amp;IF(ISNUMBER(FIND(" ",$D424)),MID($D424,FIND(" ",$D424)+1,1),"")&amp;IF(ISNUMBER(FIND(" ",$D424,FIND(" ",$D424)+1)),MID($D424,FIND(" ",$D424,FIND(" ",$D424)+1)+1,1),""),$D424="Upper Ground", LEFT($D424)&amp;IF(ISNUMBER(FIND(" ",$D424)),MID($D424,FIND(" ",$D424)+1,1),"")&amp;IF(ISNUMBER(FIND(" ",$D424,FIND(" ",$D424)+1)),MID($D424,FIND(" ",$D424,FIND(" ",$D424)+1)+1,1),"")),".0",$E424), " ")</f>
        <v xml:space="preserve"> </v>
      </c>
      <c r="G424" s="144"/>
      <c r="H424" s="144"/>
      <c r="I424" s="144"/>
      <c r="J424" s="144"/>
      <c r="K424" s="144"/>
      <c r="L424" s="149" t="str" cm="1">
        <f t="array" ref="L424">_xlfn.IFNA(
_xlfn.IFS(
AND($F424=" ",$G424=" ",$H424=" "),"Please update all three: Surveyor Room Reference, Establishment Room Reference and Establishment Room Name",
AND(OR($I424="General",$I424="Open plan/ semi-open general",$I424="Fitted",$I424="Light practical (science)",$I424="Light practical (other)",$I424="Heavy practical (workshops)",$I424="Heavy practical (clean)",$I424="Large",$I424="Storage"),$J424=0,$K424=0),"Please update Net Area or Non-net Area",
AND($B424&lt;&gt;"OUT",$J424=0,$I424&lt;&gt;"Non-net",$M424="85% Circulation"),"Net area not recorded for spaces with 85% circulation unusable type",
AND(OR($I424="General",$I424="Open plan/ semi-open general",$I424="Fitted",$I424="Light practical (science)",$I424="Light practical (other)",$I424="Heavy practical (workshops)",$I424="Heavy practical (clean)",$I424="Large",$I424="Storage"),OR($J424=0,ISBLANK($J424))),"Net area not recorded in net spaces",
AND(OR($I424="Non-net",$I424="Outdoor space"),$J424&gt;0),"Net Area Recorded in Non-net space",
AND($I424="General",$J424&gt;90),"This general space is over 90m2, please ensure that this space is entered as separate spaces if it usually used as separate spaces",
AND($I424="Open plan/ semi-open general",$J424&lt;27),"Open plan general space under 27m2",
AND(OR($K424=0,ISBLANK($K424)), $I424="Non-net"),"Non-net area not recorded in non-net space"
),
" ")</f>
        <v xml:space="preserve"> </v>
      </c>
      <c r="M424" s="144"/>
      <c r="N424" s="144"/>
      <c r="O424" s="144"/>
      <c r="P424" s="144"/>
      <c r="Q424" s="144"/>
      <c r="R424" s="171"/>
      <c r="S424" s="147">
        <f>NCA_Calculations!$P$436</f>
        <v>0</v>
      </c>
      <c r="T424" s="147">
        <f>NCA_Calculations!$Q$436</f>
        <v>0</v>
      </c>
      <c r="U424" s="144"/>
      <c r="V424" s="144"/>
      <c r="W424" s="149" t="str" cm="1">
        <f t="array" ref="W424">_xlfn.IFNA(
_xlfn.IFS(
ISBLANK($U424),"Missing space use.",
AND('Establishment details'!$C$14="Secondary",$V424="Classbase"),"Invalid Status type",
AND(OR( $V424="Classbase", $V424="Teaching", $V424="Early years",$V424="SEND resourced"), NOT(ISBLANK($M424))),"Space with status type and unusable type.",
AND($V424= "Classbase",'Establishment details'!$C$22&gt;=10), "Classbase status is only valid in schools with a primary element.",
AND($I424= "Large",$N424 &gt; 3.5), "Large rooms with less than 3.5m height.",
AND(OR($V424="Light practical (science)",$V424="Light practical (science)",$V424="Heavy practical (workshops)", $V424="Heavy practical (clean)"), OR($O424=0,ISBLANK($O424))),"Missing sinks count for light and heavy practical spaces.",
AND($M424 = "Other",ISBLANK($R424)), "Invalid unusable type / missing note for other unusable type."
),
" ")</f>
        <v>Missing space use.</v>
      </c>
    </row>
    <row r="425" spans="2:23" ht="15.75" x14ac:dyDescent="0.25">
      <c r="B425" s="143"/>
      <c r="C425" s="144"/>
      <c r="D425" s="144"/>
      <c r="E425" s="144"/>
      <c r="F425" s="147" t="str" cm="1">
        <f t="array" ref="F425">_xlfn.IFNA(CONCATENATE(_xlfn.IFS($D425="Mezzanine",LEFT($D425,1), $D425="Ground Floor",LEFT($D425,1),$D425="Basment ",LEFT($D425,1), $D425="1st Floor", "0"&amp;LEFT($D425,1), $D425="2nd Floor", "0"&amp;LEFT($D425,1), $D425="3rd Floor", "0"&amp;LEFT($D425,1), $D425="4th Floor", "0"&amp;LEFT($D425,1), $D425="5th Floor", "0"&amp;LEFT($D425,1), $D425="6th Floor", "0"&amp;LEFT($D425,1),$D425="7th Floor", "0"&amp;LEFT($D425,1),$D425="8th Floor", "0"&amp;LEFT($D425,1),$D425="9th Floor", "0"&amp;LEFT($D425,1),$D425="10th Floor", LEFT($D425,2),$D425="11th Floor", LEFT($D425,2),$D425="12th Floor", LEFT($D425,2),$D425="13th Floor", LEFT($D425,2), $D425="Lower Ground", LEFT($D425)&amp;IF(ISNUMBER(FIND(" ",$D425)),MID($D425,FIND(" ",$D425)+1,1),"")&amp;IF(ISNUMBER(FIND(" ",$D425,FIND(" ",$D425)+1)),MID($D425,FIND(" ",$D425,FIND(" ",$D425)+1)+1,1),""),$D425="Upper Ground", LEFT($D425)&amp;IF(ISNUMBER(FIND(" ",$D425)),MID($D425,FIND(" ",$D425)+1,1),"")&amp;IF(ISNUMBER(FIND(" ",$D425,FIND(" ",$D425)+1)),MID($D425,FIND(" ",$D425,FIND(" ",$D425)+1)+1,1),"")),".0",$E425), " ")</f>
        <v xml:space="preserve"> </v>
      </c>
      <c r="G425" s="144"/>
      <c r="H425" s="144"/>
      <c r="I425" s="144"/>
      <c r="J425" s="144"/>
      <c r="K425" s="144"/>
      <c r="L425" s="149" t="str" cm="1">
        <f t="array" ref="L425">_xlfn.IFNA(
_xlfn.IFS(
AND($F425=" ",$G425=" ",$H425=" "),"Please update all three: Surveyor Room Reference, Establishment Room Reference and Establishment Room Name",
AND(OR($I425="General",$I425="Open plan/ semi-open general",$I425="Fitted",$I425="Light practical (science)",$I425="Light practical (other)",$I425="Heavy practical (workshops)",$I425="Heavy practical (clean)",$I425="Large",$I425="Storage"),$J425=0,$K425=0),"Please update Net Area or Non-net Area",
AND($B425&lt;&gt;"OUT",$J425=0,$I425&lt;&gt;"Non-net",$M425="85% Circulation"),"Net area not recorded for spaces with 85% circulation unusable type",
AND(OR($I425="General",$I425="Open plan/ semi-open general",$I425="Fitted",$I425="Light practical (science)",$I425="Light practical (other)",$I425="Heavy practical (workshops)",$I425="Heavy practical (clean)",$I425="Large",$I425="Storage"),OR($J425=0,ISBLANK($J425))),"Net area not recorded in net spaces",
AND(OR($I425="Non-net",$I425="Outdoor space"),$J425&gt;0),"Net Area Recorded in Non-net space",
AND($I425="General",$J425&gt;90),"This general space is over 90m2, please ensure that this space is entered as separate spaces if it usually used as separate spaces",
AND($I425="Open plan/ semi-open general",$J425&lt;27),"Open plan general space under 27m2",
AND(OR($K425=0,ISBLANK($K425)), $I425="Non-net"),"Non-net area not recorded in non-net space"
),
" ")</f>
        <v xml:space="preserve"> </v>
      </c>
      <c r="M425" s="144"/>
      <c r="N425" s="144"/>
      <c r="O425" s="144"/>
      <c r="P425" s="144"/>
      <c r="Q425" s="144"/>
      <c r="R425" s="171"/>
      <c r="S425" s="147">
        <f>NCA_Calculations!$P$437</f>
        <v>0</v>
      </c>
      <c r="T425" s="147">
        <f>NCA_Calculations!$Q$437</f>
        <v>0</v>
      </c>
      <c r="U425" s="144"/>
      <c r="V425" s="144"/>
      <c r="W425" s="149" t="str" cm="1">
        <f t="array" ref="W425">_xlfn.IFNA(
_xlfn.IFS(
ISBLANK($U425),"Missing space use.",
AND('Establishment details'!$C$14="Secondary",$V425="Classbase"),"Invalid Status type",
AND(OR( $V425="Classbase", $V425="Teaching", $V425="Early years",$V425="SEND resourced"), NOT(ISBLANK($M425))),"Space with status type and unusable type.",
AND($V425= "Classbase",'Establishment details'!$C$22&gt;=10), "Classbase status is only valid in schools with a primary element.",
AND($I425= "Large",$N425 &gt; 3.5), "Large rooms with less than 3.5m height.",
AND(OR($V425="Light practical (science)",$V425="Light practical (science)",$V425="Heavy practical (workshops)", $V425="Heavy practical (clean)"), OR($O425=0,ISBLANK($O425))),"Missing sinks count for light and heavy practical spaces.",
AND($M425 = "Other",ISBLANK($R425)), "Invalid unusable type / missing note for other unusable type."
),
" ")</f>
        <v>Missing space use.</v>
      </c>
    </row>
    <row r="426" spans="2:23" ht="15.75" x14ac:dyDescent="0.25">
      <c r="B426" s="143"/>
      <c r="C426" s="144"/>
      <c r="D426" s="144"/>
      <c r="E426" s="144"/>
      <c r="F426" s="147" t="str" cm="1">
        <f t="array" ref="F426">_xlfn.IFNA(CONCATENATE(_xlfn.IFS($D426="Mezzanine",LEFT($D426,1), $D426="Ground Floor",LEFT($D426,1),$D426="Basment ",LEFT($D426,1), $D426="1st Floor", "0"&amp;LEFT($D426,1), $D426="2nd Floor", "0"&amp;LEFT($D426,1), $D426="3rd Floor", "0"&amp;LEFT($D426,1), $D426="4th Floor", "0"&amp;LEFT($D426,1), $D426="5th Floor", "0"&amp;LEFT($D426,1), $D426="6th Floor", "0"&amp;LEFT($D426,1),$D426="7th Floor", "0"&amp;LEFT($D426,1),$D426="8th Floor", "0"&amp;LEFT($D426,1),$D426="9th Floor", "0"&amp;LEFT($D426,1),$D426="10th Floor", LEFT($D426,2),$D426="11th Floor", LEFT($D426,2),$D426="12th Floor", LEFT($D426,2),$D426="13th Floor", LEFT($D426,2), $D426="Lower Ground", LEFT($D426)&amp;IF(ISNUMBER(FIND(" ",$D426)),MID($D426,FIND(" ",$D426)+1,1),"")&amp;IF(ISNUMBER(FIND(" ",$D426,FIND(" ",$D426)+1)),MID($D426,FIND(" ",$D426,FIND(" ",$D426)+1)+1,1),""),$D426="Upper Ground", LEFT($D426)&amp;IF(ISNUMBER(FIND(" ",$D426)),MID($D426,FIND(" ",$D426)+1,1),"")&amp;IF(ISNUMBER(FIND(" ",$D426,FIND(" ",$D426)+1)),MID($D426,FIND(" ",$D426,FIND(" ",$D426)+1)+1,1),"")),".0",$E426), " ")</f>
        <v xml:space="preserve"> </v>
      </c>
      <c r="G426" s="144"/>
      <c r="H426" s="144"/>
      <c r="I426" s="144"/>
      <c r="J426" s="144"/>
      <c r="K426" s="144"/>
      <c r="L426" s="149" t="str" cm="1">
        <f t="array" ref="L426">_xlfn.IFNA(
_xlfn.IFS(
AND($F426=" ",$G426=" ",$H426=" "),"Please update all three: Surveyor Room Reference, Establishment Room Reference and Establishment Room Name",
AND(OR($I426="General",$I426="Open plan/ semi-open general",$I426="Fitted",$I426="Light practical (science)",$I426="Light practical (other)",$I426="Heavy practical (workshops)",$I426="Heavy practical (clean)",$I426="Large",$I426="Storage"),$J426=0,$K426=0),"Please update Net Area or Non-net Area",
AND($B426&lt;&gt;"OUT",$J426=0,$I426&lt;&gt;"Non-net",$M426="85% Circulation"),"Net area not recorded for spaces with 85% circulation unusable type",
AND(OR($I426="General",$I426="Open plan/ semi-open general",$I426="Fitted",$I426="Light practical (science)",$I426="Light practical (other)",$I426="Heavy practical (workshops)",$I426="Heavy practical (clean)",$I426="Large",$I426="Storage"),OR($J426=0,ISBLANK($J426))),"Net area not recorded in net spaces",
AND(OR($I426="Non-net",$I426="Outdoor space"),$J426&gt;0),"Net Area Recorded in Non-net space",
AND($I426="General",$J426&gt;90),"This general space is over 90m2, please ensure that this space is entered as separate spaces if it usually used as separate spaces",
AND($I426="Open plan/ semi-open general",$J426&lt;27),"Open plan general space under 27m2",
AND(OR($K426=0,ISBLANK($K426)), $I426="Non-net"),"Non-net area not recorded in non-net space"
),
" ")</f>
        <v xml:space="preserve"> </v>
      </c>
      <c r="M426" s="144"/>
      <c r="N426" s="144"/>
      <c r="O426" s="144"/>
      <c r="P426" s="144"/>
      <c r="Q426" s="144"/>
      <c r="R426" s="171"/>
      <c r="S426" s="147">
        <f>NCA_Calculations!$P$438</f>
        <v>0</v>
      </c>
      <c r="T426" s="147">
        <f>NCA_Calculations!$Q$438</f>
        <v>0</v>
      </c>
      <c r="U426" s="144"/>
      <c r="V426" s="144"/>
      <c r="W426" s="149" t="str" cm="1">
        <f t="array" ref="W426">_xlfn.IFNA(
_xlfn.IFS(
ISBLANK($U426),"Missing space use.",
AND('Establishment details'!$C$14="Secondary",$V426="Classbase"),"Invalid Status type",
AND(OR( $V426="Classbase", $V426="Teaching", $V426="Early years",$V426="SEND resourced"), NOT(ISBLANK($M426))),"Space with status type and unusable type.",
AND($V426= "Classbase",'Establishment details'!$C$22&gt;=10), "Classbase status is only valid in schools with a primary element.",
AND($I426= "Large",$N426 &gt; 3.5), "Large rooms with less than 3.5m height.",
AND(OR($V426="Light practical (science)",$V426="Light practical (science)",$V426="Heavy practical (workshops)", $V426="Heavy practical (clean)"), OR($O426=0,ISBLANK($O426))),"Missing sinks count for light and heavy practical spaces.",
AND($M426 = "Other",ISBLANK($R426)), "Invalid unusable type / missing note for other unusable type."
),
" ")</f>
        <v>Missing space use.</v>
      </c>
    </row>
    <row r="427" spans="2:23" ht="15.75" x14ac:dyDescent="0.25">
      <c r="B427" s="143"/>
      <c r="C427" s="144"/>
      <c r="D427" s="144"/>
      <c r="E427" s="144"/>
      <c r="F427" s="147" t="str" cm="1">
        <f t="array" ref="F427">_xlfn.IFNA(CONCATENATE(_xlfn.IFS($D427="Mezzanine",LEFT($D427,1), $D427="Ground Floor",LEFT($D427,1),$D427="Basment ",LEFT($D427,1), $D427="1st Floor", "0"&amp;LEFT($D427,1), $D427="2nd Floor", "0"&amp;LEFT($D427,1), $D427="3rd Floor", "0"&amp;LEFT($D427,1), $D427="4th Floor", "0"&amp;LEFT($D427,1), $D427="5th Floor", "0"&amp;LEFT($D427,1), $D427="6th Floor", "0"&amp;LEFT($D427,1),$D427="7th Floor", "0"&amp;LEFT($D427,1),$D427="8th Floor", "0"&amp;LEFT($D427,1),$D427="9th Floor", "0"&amp;LEFT($D427,1),$D427="10th Floor", LEFT($D427,2),$D427="11th Floor", LEFT($D427,2),$D427="12th Floor", LEFT($D427,2),$D427="13th Floor", LEFT($D427,2), $D427="Lower Ground", LEFT($D427)&amp;IF(ISNUMBER(FIND(" ",$D427)),MID($D427,FIND(" ",$D427)+1,1),"")&amp;IF(ISNUMBER(FIND(" ",$D427,FIND(" ",$D427)+1)),MID($D427,FIND(" ",$D427,FIND(" ",$D427)+1)+1,1),""),$D427="Upper Ground", LEFT($D427)&amp;IF(ISNUMBER(FIND(" ",$D427)),MID($D427,FIND(" ",$D427)+1,1),"")&amp;IF(ISNUMBER(FIND(" ",$D427,FIND(" ",$D427)+1)),MID($D427,FIND(" ",$D427,FIND(" ",$D427)+1)+1,1),"")),".0",$E427), " ")</f>
        <v xml:space="preserve"> </v>
      </c>
      <c r="G427" s="144"/>
      <c r="H427" s="144"/>
      <c r="I427" s="144"/>
      <c r="J427" s="144"/>
      <c r="K427" s="144"/>
      <c r="L427" s="149" t="str" cm="1">
        <f t="array" ref="L427">_xlfn.IFNA(
_xlfn.IFS(
AND($F427=" ",$G427=" ",$H427=" "),"Please update all three: Surveyor Room Reference, Establishment Room Reference and Establishment Room Name",
AND(OR($I427="General",$I427="Open plan/ semi-open general",$I427="Fitted",$I427="Light practical (science)",$I427="Light practical (other)",$I427="Heavy practical (workshops)",$I427="Heavy practical (clean)",$I427="Large",$I427="Storage"),$J427=0,$K427=0),"Please update Net Area or Non-net Area",
AND($B427&lt;&gt;"OUT",$J427=0,$I427&lt;&gt;"Non-net",$M427="85% Circulation"),"Net area not recorded for spaces with 85% circulation unusable type",
AND(OR($I427="General",$I427="Open plan/ semi-open general",$I427="Fitted",$I427="Light practical (science)",$I427="Light practical (other)",$I427="Heavy practical (workshops)",$I427="Heavy practical (clean)",$I427="Large",$I427="Storage"),OR($J427=0,ISBLANK($J427))),"Net area not recorded in net spaces",
AND(OR($I427="Non-net",$I427="Outdoor space"),$J427&gt;0),"Net Area Recorded in Non-net space",
AND($I427="General",$J427&gt;90),"This general space is over 90m2, please ensure that this space is entered as separate spaces if it usually used as separate spaces",
AND($I427="Open plan/ semi-open general",$J427&lt;27),"Open plan general space under 27m2",
AND(OR($K427=0,ISBLANK($K427)), $I427="Non-net"),"Non-net area not recorded in non-net space"
),
" ")</f>
        <v xml:space="preserve"> </v>
      </c>
      <c r="M427" s="144"/>
      <c r="N427" s="144"/>
      <c r="O427" s="144"/>
      <c r="P427" s="144"/>
      <c r="Q427" s="144"/>
      <c r="R427" s="171"/>
      <c r="S427" s="147">
        <f>NCA_Calculations!$P$439</f>
        <v>0</v>
      </c>
      <c r="T427" s="147">
        <f>NCA_Calculations!$Q$439</f>
        <v>0</v>
      </c>
      <c r="U427" s="144"/>
      <c r="V427" s="144"/>
      <c r="W427" s="149" t="str" cm="1">
        <f t="array" ref="W427">_xlfn.IFNA(
_xlfn.IFS(
ISBLANK($U427),"Missing space use.",
AND('Establishment details'!$C$14="Secondary",$V427="Classbase"),"Invalid Status type",
AND(OR( $V427="Classbase", $V427="Teaching", $V427="Early years",$V427="SEND resourced"), NOT(ISBLANK($M427))),"Space with status type and unusable type.",
AND($V427= "Classbase",'Establishment details'!$C$22&gt;=10), "Classbase status is only valid in schools with a primary element.",
AND($I427= "Large",$N427 &gt; 3.5), "Large rooms with less than 3.5m height.",
AND(OR($V427="Light practical (science)",$V427="Light practical (science)",$V427="Heavy practical (workshops)", $V427="Heavy practical (clean)"), OR($O427=0,ISBLANK($O427))),"Missing sinks count for light and heavy practical spaces.",
AND($M427 = "Other",ISBLANK($R427)), "Invalid unusable type / missing note for other unusable type."
),
" ")</f>
        <v>Missing space use.</v>
      </c>
    </row>
    <row r="428" spans="2:23" ht="15.75" x14ac:dyDescent="0.25">
      <c r="B428" s="143"/>
      <c r="C428" s="144"/>
      <c r="D428" s="144"/>
      <c r="E428" s="144"/>
      <c r="F428" s="147" t="str" cm="1">
        <f t="array" ref="F428">_xlfn.IFNA(CONCATENATE(_xlfn.IFS($D428="Mezzanine",LEFT($D428,1), $D428="Ground Floor",LEFT($D428,1),$D428="Basment ",LEFT($D428,1), $D428="1st Floor", "0"&amp;LEFT($D428,1), $D428="2nd Floor", "0"&amp;LEFT($D428,1), $D428="3rd Floor", "0"&amp;LEFT($D428,1), $D428="4th Floor", "0"&amp;LEFT($D428,1), $D428="5th Floor", "0"&amp;LEFT($D428,1), $D428="6th Floor", "0"&amp;LEFT($D428,1),$D428="7th Floor", "0"&amp;LEFT($D428,1),$D428="8th Floor", "0"&amp;LEFT($D428,1),$D428="9th Floor", "0"&amp;LEFT($D428,1),$D428="10th Floor", LEFT($D428,2),$D428="11th Floor", LEFT($D428,2),$D428="12th Floor", LEFT($D428,2),$D428="13th Floor", LEFT($D428,2), $D428="Lower Ground", LEFT($D428)&amp;IF(ISNUMBER(FIND(" ",$D428)),MID($D428,FIND(" ",$D428)+1,1),"")&amp;IF(ISNUMBER(FIND(" ",$D428,FIND(" ",$D428)+1)),MID($D428,FIND(" ",$D428,FIND(" ",$D428)+1)+1,1),""),$D428="Upper Ground", LEFT($D428)&amp;IF(ISNUMBER(FIND(" ",$D428)),MID($D428,FIND(" ",$D428)+1,1),"")&amp;IF(ISNUMBER(FIND(" ",$D428,FIND(" ",$D428)+1)),MID($D428,FIND(" ",$D428,FIND(" ",$D428)+1)+1,1),"")),".0",$E428), " ")</f>
        <v xml:space="preserve"> </v>
      </c>
      <c r="G428" s="144"/>
      <c r="H428" s="144"/>
      <c r="I428" s="144"/>
      <c r="J428" s="144"/>
      <c r="K428" s="144"/>
      <c r="L428" s="149" t="str" cm="1">
        <f t="array" ref="L428">_xlfn.IFNA(
_xlfn.IFS(
AND($F428=" ",$G428=" ",$H428=" "),"Please update all three: Surveyor Room Reference, Establishment Room Reference and Establishment Room Name",
AND(OR($I428="General",$I428="Open plan/ semi-open general",$I428="Fitted",$I428="Light practical (science)",$I428="Light practical (other)",$I428="Heavy practical (workshops)",$I428="Heavy practical (clean)",$I428="Large",$I428="Storage"),$J428=0,$K428=0),"Please update Net Area or Non-net Area",
AND($B428&lt;&gt;"OUT",$J428=0,$I428&lt;&gt;"Non-net",$M428="85% Circulation"),"Net area not recorded for spaces with 85% circulation unusable type",
AND(OR($I428="General",$I428="Open plan/ semi-open general",$I428="Fitted",$I428="Light practical (science)",$I428="Light practical (other)",$I428="Heavy practical (workshops)",$I428="Heavy practical (clean)",$I428="Large",$I428="Storage"),OR($J428=0,ISBLANK($J428))),"Net area not recorded in net spaces",
AND(OR($I428="Non-net",$I428="Outdoor space"),$J428&gt;0),"Net Area Recorded in Non-net space",
AND($I428="General",$J428&gt;90),"This general space is over 90m2, please ensure that this space is entered as separate spaces if it usually used as separate spaces",
AND($I428="Open plan/ semi-open general",$J428&lt;27),"Open plan general space under 27m2",
AND(OR($K428=0,ISBLANK($K428)), $I428="Non-net"),"Non-net area not recorded in non-net space"
),
" ")</f>
        <v xml:space="preserve"> </v>
      </c>
      <c r="M428" s="144"/>
      <c r="N428" s="144"/>
      <c r="O428" s="144"/>
      <c r="P428" s="144"/>
      <c r="Q428" s="144"/>
      <c r="R428" s="171"/>
      <c r="S428" s="147">
        <f>NCA_Calculations!$P$440</f>
        <v>0</v>
      </c>
      <c r="T428" s="147">
        <f>NCA_Calculations!$Q$440</f>
        <v>0</v>
      </c>
      <c r="U428" s="144"/>
      <c r="V428" s="144"/>
      <c r="W428" s="149" t="str" cm="1">
        <f t="array" ref="W428">_xlfn.IFNA(
_xlfn.IFS(
ISBLANK($U428),"Missing space use.",
AND('Establishment details'!$C$14="Secondary",$V428="Classbase"),"Invalid Status type",
AND(OR( $V428="Classbase", $V428="Teaching", $V428="Early years",$V428="SEND resourced"), NOT(ISBLANK($M428))),"Space with status type and unusable type.",
AND($V428= "Classbase",'Establishment details'!$C$22&gt;=10), "Classbase status is only valid in schools with a primary element.",
AND($I428= "Large",$N428 &gt; 3.5), "Large rooms with less than 3.5m height.",
AND(OR($V428="Light practical (science)",$V428="Light practical (science)",$V428="Heavy practical (workshops)", $V428="Heavy practical (clean)"), OR($O428=0,ISBLANK($O428))),"Missing sinks count for light and heavy practical spaces.",
AND($M428 = "Other",ISBLANK($R428)), "Invalid unusable type / missing note for other unusable type."
),
" ")</f>
        <v>Missing space use.</v>
      </c>
    </row>
    <row r="429" spans="2:23" ht="15.75" x14ac:dyDescent="0.25">
      <c r="B429" s="143"/>
      <c r="C429" s="144"/>
      <c r="D429" s="144"/>
      <c r="E429" s="144"/>
      <c r="F429" s="147" t="str" cm="1">
        <f t="array" ref="F429">_xlfn.IFNA(CONCATENATE(_xlfn.IFS($D429="Mezzanine",LEFT($D429,1), $D429="Ground Floor",LEFT($D429,1),$D429="Basment ",LEFT($D429,1), $D429="1st Floor", "0"&amp;LEFT($D429,1), $D429="2nd Floor", "0"&amp;LEFT($D429,1), $D429="3rd Floor", "0"&amp;LEFT($D429,1), $D429="4th Floor", "0"&amp;LEFT($D429,1), $D429="5th Floor", "0"&amp;LEFT($D429,1), $D429="6th Floor", "0"&amp;LEFT($D429,1),$D429="7th Floor", "0"&amp;LEFT($D429,1),$D429="8th Floor", "0"&amp;LEFT($D429,1),$D429="9th Floor", "0"&amp;LEFT($D429,1),$D429="10th Floor", LEFT($D429,2),$D429="11th Floor", LEFT($D429,2),$D429="12th Floor", LEFT($D429,2),$D429="13th Floor", LEFT($D429,2), $D429="Lower Ground", LEFT($D429)&amp;IF(ISNUMBER(FIND(" ",$D429)),MID($D429,FIND(" ",$D429)+1,1),"")&amp;IF(ISNUMBER(FIND(" ",$D429,FIND(" ",$D429)+1)),MID($D429,FIND(" ",$D429,FIND(" ",$D429)+1)+1,1),""),$D429="Upper Ground", LEFT($D429)&amp;IF(ISNUMBER(FIND(" ",$D429)),MID($D429,FIND(" ",$D429)+1,1),"")&amp;IF(ISNUMBER(FIND(" ",$D429,FIND(" ",$D429)+1)),MID($D429,FIND(" ",$D429,FIND(" ",$D429)+1)+1,1),"")),".0",$E429), " ")</f>
        <v xml:space="preserve"> </v>
      </c>
      <c r="G429" s="144"/>
      <c r="H429" s="144"/>
      <c r="I429" s="144"/>
      <c r="J429" s="144"/>
      <c r="K429" s="144"/>
      <c r="L429" s="149" t="str" cm="1">
        <f t="array" ref="L429">_xlfn.IFNA(
_xlfn.IFS(
AND($F429=" ",$G429=" ",$H429=" "),"Please update all three: Surveyor Room Reference, Establishment Room Reference and Establishment Room Name",
AND(OR($I429="General",$I429="Open plan/ semi-open general",$I429="Fitted",$I429="Light practical (science)",$I429="Light practical (other)",$I429="Heavy practical (workshops)",$I429="Heavy practical (clean)",$I429="Large",$I429="Storage"),$J429=0,$K429=0),"Please update Net Area or Non-net Area",
AND($B429&lt;&gt;"OUT",$J429=0,$I429&lt;&gt;"Non-net",$M429="85% Circulation"),"Net area not recorded for spaces with 85% circulation unusable type",
AND(OR($I429="General",$I429="Open plan/ semi-open general",$I429="Fitted",$I429="Light practical (science)",$I429="Light practical (other)",$I429="Heavy practical (workshops)",$I429="Heavy practical (clean)",$I429="Large",$I429="Storage"),OR($J429=0,ISBLANK($J429))),"Net area not recorded in net spaces",
AND(OR($I429="Non-net",$I429="Outdoor space"),$J429&gt;0),"Net Area Recorded in Non-net space",
AND($I429="General",$J429&gt;90),"This general space is over 90m2, please ensure that this space is entered as separate spaces if it usually used as separate spaces",
AND($I429="Open plan/ semi-open general",$J429&lt;27),"Open plan general space under 27m2",
AND(OR($K429=0,ISBLANK($K429)), $I429="Non-net"),"Non-net area not recorded in non-net space"
),
" ")</f>
        <v xml:space="preserve"> </v>
      </c>
      <c r="M429" s="144"/>
      <c r="N429" s="144"/>
      <c r="O429" s="144"/>
      <c r="P429" s="144"/>
      <c r="Q429" s="144"/>
      <c r="R429" s="171"/>
      <c r="S429" s="147">
        <f>NCA_Calculations!$P$441</f>
        <v>0</v>
      </c>
      <c r="T429" s="147">
        <f>NCA_Calculations!$Q$441</f>
        <v>0</v>
      </c>
      <c r="U429" s="144"/>
      <c r="V429" s="144"/>
      <c r="W429" s="149" t="str" cm="1">
        <f t="array" ref="W429">_xlfn.IFNA(
_xlfn.IFS(
ISBLANK($U429),"Missing space use.",
AND('Establishment details'!$C$14="Secondary",$V429="Classbase"),"Invalid Status type",
AND(OR( $V429="Classbase", $V429="Teaching", $V429="Early years",$V429="SEND resourced"), NOT(ISBLANK($M429))),"Space with status type and unusable type.",
AND($V429= "Classbase",'Establishment details'!$C$22&gt;=10), "Classbase status is only valid in schools with a primary element.",
AND($I429= "Large",$N429 &gt; 3.5), "Large rooms with less than 3.5m height.",
AND(OR($V429="Light practical (science)",$V429="Light practical (science)",$V429="Heavy practical (workshops)", $V429="Heavy practical (clean)"), OR($O429=0,ISBLANK($O429))),"Missing sinks count for light and heavy practical spaces.",
AND($M429 = "Other",ISBLANK($R429)), "Invalid unusable type / missing note for other unusable type."
),
" ")</f>
        <v>Missing space use.</v>
      </c>
    </row>
    <row r="430" spans="2:23" ht="15.75" x14ac:dyDescent="0.25">
      <c r="B430" s="143"/>
      <c r="C430" s="144"/>
      <c r="D430" s="144"/>
      <c r="E430" s="144"/>
      <c r="F430" s="147" t="str" cm="1">
        <f t="array" ref="F430">_xlfn.IFNA(CONCATENATE(_xlfn.IFS($D430="Mezzanine",LEFT($D430,1), $D430="Ground Floor",LEFT($D430,1),$D430="Basment ",LEFT($D430,1), $D430="1st Floor", "0"&amp;LEFT($D430,1), $D430="2nd Floor", "0"&amp;LEFT($D430,1), $D430="3rd Floor", "0"&amp;LEFT($D430,1), $D430="4th Floor", "0"&amp;LEFT($D430,1), $D430="5th Floor", "0"&amp;LEFT($D430,1), $D430="6th Floor", "0"&amp;LEFT($D430,1),$D430="7th Floor", "0"&amp;LEFT($D430,1),$D430="8th Floor", "0"&amp;LEFT($D430,1),$D430="9th Floor", "0"&amp;LEFT($D430,1),$D430="10th Floor", LEFT($D430,2),$D430="11th Floor", LEFT($D430,2),$D430="12th Floor", LEFT($D430,2),$D430="13th Floor", LEFT($D430,2), $D430="Lower Ground", LEFT($D430)&amp;IF(ISNUMBER(FIND(" ",$D430)),MID($D430,FIND(" ",$D430)+1,1),"")&amp;IF(ISNUMBER(FIND(" ",$D430,FIND(" ",$D430)+1)),MID($D430,FIND(" ",$D430,FIND(" ",$D430)+1)+1,1),""),$D430="Upper Ground", LEFT($D430)&amp;IF(ISNUMBER(FIND(" ",$D430)),MID($D430,FIND(" ",$D430)+1,1),"")&amp;IF(ISNUMBER(FIND(" ",$D430,FIND(" ",$D430)+1)),MID($D430,FIND(" ",$D430,FIND(" ",$D430)+1)+1,1),"")),".0",$E430), " ")</f>
        <v xml:space="preserve"> </v>
      </c>
      <c r="G430" s="144"/>
      <c r="H430" s="144"/>
      <c r="I430" s="144"/>
      <c r="J430" s="144"/>
      <c r="K430" s="144"/>
      <c r="L430" s="149" t="str" cm="1">
        <f t="array" ref="L430">_xlfn.IFNA(
_xlfn.IFS(
AND($F430=" ",$G430=" ",$H430=" "),"Please update all three: Surveyor Room Reference, Establishment Room Reference and Establishment Room Name",
AND(OR($I430="General",$I430="Open plan/ semi-open general",$I430="Fitted",$I430="Light practical (science)",$I430="Light practical (other)",$I430="Heavy practical (workshops)",$I430="Heavy practical (clean)",$I430="Large",$I430="Storage"),$J430=0,$K430=0),"Please update Net Area or Non-net Area",
AND($B430&lt;&gt;"OUT",$J430=0,$I430&lt;&gt;"Non-net",$M430="85% Circulation"),"Net area not recorded for spaces with 85% circulation unusable type",
AND(OR($I430="General",$I430="Open plan/ semi-open general",$I430="Fitted",$I430="Light practical (science)",$I430="Light practical (other)",$I430="Heavy practical (workshops)",$I430="Heavy practical (clean)",$I430="Large",$I430="Storage"),OR($J430=0,ISBLANK($J430))),"Net area not recorded in net spaces",
AND(OR($I430="Non-net",$I430="Outdoor space"),$J430&gt;0),"Net Area Recorded in Non-net space",
AND($I430="General",$J430&gt;90),"This general space is over 90m2, please ensure that this space is entered as separate spaces if it usually used as separate spaces",
AND($I430="Open plan/ semi-open general",$J430&lt;27),"Open plan general space under 27m2",
AND(OR($K430=0,ISBLANK($K430)), $I430="Non-net"),"Non-net area not recorded in non-net space"
),
" ")</f>
        <v xml:space="preserve"> </v>
      </c>
      <c r="M430" s="144"/>
      <c r="N430" s="144"/>
      <c r="O430" s="144"/>
      <c r="P430" s="144"/>
      <c r="Q430" s="144"/>
      <c r="R430" s="171"/>
      <c r="S430" s="147">
        <f>NCA_Calculations!$P$442</f>
        <v>0</v>
      </c>
      <c r="T430" s="147">
        <f>NCA_Calculations!$Q$442</f>
        <v>0</v>
      </c>
      <c r="U430" s="144"/>
      <c r="V430" s="144"/>
      <c r="W430" s="149" t="str" cm="1">
        <f t="array" ref="W430">_xlfn.IFNA(
_xlfn.IFS(
ISBLANK($U430),"Missing space use.",
AND('Establishment details'!$C$14="Secondary",$V430="Classbase"),"Invalid Status type",
AND(OR( $V430="Classbase", $V430="Teaching", $V430="Early years",$V430="SEND resourced"), NOT(ISBLANK($M430))),"Space with status type and unusable type.",
AND($V430= "Classbase",'Establishment details'!$C$22&gt;=10), "Classbase status is only valid in schools with a primary element.",
AND($I430= "Large",$N430 &gt; 3.5), "Large rooms with less than 3.5m height.",
AND(OR($V430="Light practical (science)",$V430="Light practical (science)",$V430="Heavy practical (workshops)", $V430="Heavy practical (clean)"), OR($O430=0,ISBLANK($O430))),"Missing sinks count for light and heavy practical spaces.",
AND($M430 = "Other",ISBLANK($R430)), "Invalid unusable type / missing note for other unusable type."
),
" ")</f>
        <v>Missing space use.</v>
      </c>
    </row>
    <row r="431" spans="2:23" ht="15.75" x14ac:dyDescent="0.25">
      <c r="B431" s="143"/>
      <c r="C431" s="144"/>
      <c r="D431" s="144"/>
      <c r="E431" s="144"/>
      <c r="F431" s="147" t="str" cm="1">
        <f t="array" ref="F431">_xlfn.IFNA(CONCATENATE(_xlfn.IFS($D431="Mezzanine",LEFT($D431,1), $D431="Ground Floor",LEFT($D431,1),$D431="Basment ",LEFT($D431,1), $D431="1st Floor", "0"&amp;LEFT($D431,1), $D431="2nd Floor", "0"&amp;LEFT($D431,1), $D431="3rd Floor", "0"&amp;LEFT($D431,1), $D431="4th Floor", "0"&amp;LEFT($D431,1), $D431="5th Floor", "0"&amp;LEFT($D431,1), $D431="6th Floor", "0"&amp;LEFT($D431,1),$D431="7th Floor", "0"&amp;LEFT($D431,1),$D431="8th Floor", "0"&amp;LEFT($D431,1),$D431="9th Floor", "0"&amp;LEFT($D431,1),$D431="10th Floor", LEFT($D431,2),$D431="11th Floor", LEFT($D431,2),$D431="12th Floor", LEFT($D431,2),$D431="13th Floor", LEFT($D431,2), $D431="Lower Ground", LEFT($D431)&amp;IF(ISNUMBER(FIND(" ",$D431)),MID($D431,FIND(" ",$D431)+1,1),"")&amp;IF(ISNUMBER(FIND(" ",$D431,FIND(" ",$D431)+1)),MID($D431,FIND(" ",$D431,FIND(" ",$D431)+1)+1,1),""),$D431="Upper Ground", LEFT($D431)&amp;IF(ISNUMBER(FIND(" ",$D431)),MID($D431,FIND(" ",$D431)+1,1),"")&amp;IF(ISNUMBER(FIND(" ",$D431,FIND(" ",$D431)+1)),MID($D431,FIND(" ",$D431,FIND(" ",$D431)+1)+1,1),"")),".0",$E431), " ")</f>
        <v xml:space="preserve"> </v>
      </c>
      <c r="G431" s="144"/>
      <c r="H431" s="144"/>
      <c r="I431" s="144"/>
      <c r="J431" s="144"/>
      <c r="K431" s="144"/>
      <c r="L431" s="149" t="str" cm="1">
        <f t="array" ref="L431">_xlfn.IFNA(
_xlfn.IFS(
AND($F431=" ",$G431=" ",$H431=" "),"Please update all three: Surveyor Room Reference, Establishment Room Reference and Establishment Room Name",
AND(OR($I431="General",$I431="Open plan/ semi-open general",$I431="Fitted",$I431="Light practical (science)",$I431="Light practical (other)",$I431="Heavy practical (workshops)",$I431="Heavy practical (clean)",$I431="Large",$I431="Storage"),$J431=0,$K431=0),"Please update Net Area or Non-net Area",
AND($B431&lt;&gt;"OUT",$J431=0,$I431&lt;&gt;"Non-net",$M431="85% Circulation"),"Net area not recorded for spaces with 85% circulation unusable type",
AND(OR($I431="General",$I431="Open plan/ semi-open general",$I431="Fitted",$I431="Light practical (science)",$I431="Light practical (other)",$I431="Heavy practical (workshops)",$I431="Heavy practical (clean)",$I431="Large",$I431="Storage"),OR($J431=0,ISBLANK($J431))),"Net area not recorded in net spaces",
AND(OR($I431="Non-net",$I431="Outdoor space"),$J431&gt;0),"Net Area Recorded in Non-net space",
AND($I431="General",$J431&gt;90),"This general space is over 90m2, please ensure that this space is entered as separate spaces if it usually used as separate spaces",
AND($I431="Open plan/ semi-open general",$J431&lt;27),"Open plan general space under 27m2",
AND(OR($K431=0,ISBLANK($K431)), $I431="Non-net"),"Non-net area not recorded in non-net space"
),
" ")</f>
        <v xml:space="preserve"> </v>
      </c>
      <c r="M431" s="144"/>
      <c r="N431" s="144"/>
      <c r="O431" s="144"/>
      <c r="P431" s="144"/>
      <c r="Q431" s="144"/>
      <c r="R431" s="171"/>
      <c r="S431" s="147">
        <f>NCA_Calculations!$P$443</f>
        <v>0</v>
      </c>
      <c r="T431" s="147">
        <f>NCA_Calculations!$Q$443</f>
        <v>0</v>
      </c>
      <c r="U431" s="144"/>
      <c r="V431" s="144"/>
      <c r="W431" s="149" t="str" cm="1">
        <f t="array" ref="W431">_xlfn.IFNA(
_xlfn.IFS(
ISBLANK($U431),"Missing space use.",
AND('Establishment details'!$C$14="Secondary",$V431="Classbase"),"Invalid Status type",
AND(OR( $V431="Classbase", $V431="Teaching", $V431="Early years",$V431="SEND resourced"), NOT(ISBLANK($M431))),"Space with status type and unusable type.",
AND($V431= "Classbase",'Establishment details'!$C$22&gt;=10), "Classbase status is only valid in schools with a primary element.",
AND($I431= "Large",$N431 &gt; 3.5), "Large rooms with less than 3.5m height.",
AND(OR($V431="Light practical (science)",$V431="Light practical (science)",$V431="Heavy practical (workshops)", $V431="Heavy practical (clean)"), OR($O431=0,ISBLANK($O431))),"Missing sinks count for light and heavy practical spaces.",
AND($M431 = "Other",ISBLANK($R431)), "Invalid unusable type / missing note for other unusable type."
),
" ")</f>
        <v>Missing space use.</v>
      </c>
    </row>
    <row r="432" spans="2:23" ht="15.75" x14ac:dyDescent="0.25">
      <c r="B432" s="143"/>
      <c r="C432" s="144"/>
      <c r="D432" s="144"/>
      <c r="E432" s="144"/>
      <c r="F432" s="147" t="str" cm="1">
        <f t="array" ref="F432">_xlfn.IFNA(CONCATENATE(_xlfn.IFS($D432="Mezzanine",LEFT($D432,1), $D432="Ground Floor",LEFT($D432,1),$D432="Basment ",LEFT($D432,1), $D432="1st Floor", "0"&amp;LEFT($D432,1), $D432="2nd Floor", "0"&amp;LEFT($D432,1), $D432="3rd Floor", "0"&amp;LEFT($D432,1), $D432="4th Floor", "0"&amp;LEFT($D432,1), $D432="5th Floor", "0"&amp;LEFT($D432,1), $D432="6th Floor", "0"&amp;LEFT($D432,1),$D432="7th Floor", "0"&amp;LEFT($D432,1),$D432="8th Floor", "0"&amp;LEFT($D432,1),$D432="9th Floor", "0"&amp;LEFT($D432,1),$D432="10th Floor", LEFT($D432,2),$D432="11th Floor", LEFT($D432,2),$D432="12th Floor", LEFT($D432,2),$D432="13th Floor", LEFT($D432,2), $D432="Lower Ground", LEFT($D432)&amp;IF(ISNUMBER(FIND(" ",$D432)),MID($D432,FIND(" ",$D432)+1,1),"")&amp;IF(ISNUMBER(FIND(" ",$D432,FIND(" ",$D432)+1)),MID($D432,FIND(" ",$D432,FIND(" ",$D432)+1)+1,1),""),$D432="Upper Ground", LEFT($D432)&amp;IF(ISNUMBER(FIND(" ",$D432)),MID($D432,FIND(" ",$D432)+1,1),"")&amp;IF(ISNUMBER(FIND(" ",$D432,FIND(" ",$D432)+1)),MID($D432,FIND(" ",$D432,FIND(" ",$D432)+1)+1,1),"")),".0",$E432), " ")</f>
        <v xml:space="preserve"> </v>
      </c>
      <c r="G432" s="144"/>
      <c r="H432" s="144"/>
      <c r="I432" s="144"/>
      <c r="J432" s="144"/>
      <c r="K432" s="144"/>
      <c r="L432" s="149" t="str" cm="1">
        <f t="array" ref="L432">_xlfn.IFNA(
_xlfn.IFS(
AND($F432=" ",$G432=" ",$H432=" "),"Please update all three: Surveyor Room Reference, Establishment Room Reference and Establishment Room Name",
AND(OR($I432="General",$I432="Open plan/ semi-open general",$I432="Fitted",$I432="Light practical (science)",$I432="Light practical (other)",$I432="Heavy practical (workshops)",$I432="Heavy practical (clean)",$I432="Large",$I432="Storage"),$J432=0,$K432=0),"Please update Net Area or Non-net Area",
AND($B432&lt;&gt;"OUT",$J432=0,$I432&lt;&gt;"Non-net",$M432="85% Circulation"),"Net area not recorded for spaces with 85% circulation unusable type",
AND(OR($I432="General",$I432="Open plan/ semi-open general",$I432="Fitted",$I432="Light practical (science)",$I432="Light practical (other)",$I432="Heavy practical (workshops)",$I432="Heavy practical (clean)",$I432="Large",$I432="Storage"),OR($J432=0,ISBLANK($J432))),"Net area not recorded in net spaces",
AND(OR($I432="Non-net",$I432="Outdoor space"),$J432&gt;0),"Net Area Recorded in Non-net space",
AND($I432="General",$J432&gt;90),"This general space is over 90m2, please ensure that this space is entered as separate spaces if it usually used as separate spaces",
AND($I432="Open plan/ semi-open general",$J432&lt;27),"Open plan general space under 27m2",
AND(OR($K432=0,ISBLANK($K432)), $I432="Non-net"),"Non-net area not recorded in non-net space"
),
" ")</f>
        <v xml:space="preserve"> </v>
      </c>
      <c r="M432" s="144"/>
      <c r="N432" s="144"/>
      <c r="O432" s="144"/>
      <c r="P432" s="144"/>
      <c r="Q432" s="144"/>
      <c r="R432" s="171"/>
      <c r="S432" s="147">
        <f>NCA_Calculations!$P$444</f>
        <v>0</v>
      </c>
      <c r="T432" s="147">
        <f>NCA_Calculations!$Q$444</f>
        <v>0</v>
      </c>
      <c r="U432" s="144"/>
      <c r="V432" s="144"/>
      <c r="W432" s="149" t="str" cm="1">
        <f t="array" ref="W432">_xlfn.IFNA(
_xlfn.IFS(
ISBLANK($U432),"Missing space use.",
AND('Establishment details'!$C$14="Secondary",$V432="Classbase"),"Invalid Status type",
AND(OR( $V432="Classbase", $V432="Teaching", $V432="Early years",$V432="SEND resourced"), NOT(ISBLANK($M432))),"Space with status type and unusable type.",
AND($V432= "Classbase",'Establishment details'!$C$22&gt;=10), "Classbase status is only valid in schools with a primary element.",
AND($I432= "Large",$N432 &gt; 3.5), "Large rooms with less than 3.5m height.",
AND(OR($V432="Light practical (science)",$V432="Light practical (science)",$V432="Heavy practical (workshops)", $V432="Heavy practical (clean)"), OR($O432=0,ISBLANK($O432))),"Missing sinks count for light and heavy practical spaces.",
AND($M432 = "Other",ISBLANK($R432)), "Invalid unusable type / missing note for other unusable type."
),
" ")</f>
        <v>Missing space use.</v>
      </c>
    </row>
    <row r="433" spans="2:23" ht="15.75" x14ac:dyDescent="0.25">
      <c r="B433" s="143"/>
      <c r="C433" s="144"/>
      <c r="D433" s="144"/>
      <c r="E433" s="144"/>
      <c r="F433" s="147" t="str" cm="1">
        <f t="array" ref="F433">_xlfn.IFNA(CONCATENATE(_xlfn.IFS($D433="Mezzanine",LEFT($D433,1), $D433="Ground Floor",LEFT($D433,1),$D433="Basment ",LEFT($D433,1), $D433="1st Floor", "0"&amp;LEFT($D433,1), $D433="2nd Floor", "0"&amp;LEFT($D433,1), $D433="3rd Floor", "0"&amp;LEFT($D433,1), $D433="4th Floor", "0"&amp;LEFT($D433,1), $D433="5th Floor", "0"&amp;LEFT($D433,1), $D433="6th Floor", "0"&amp;LEFT($D433,1),$D433="7th Floor", "0"&amp;LEFT($D433,1),$D433="8th Floor", "0"&amp;LEFT($D433,1),$D433="9th Floor", "0"&amp;LEFT($D433,1),$D433="10th Floor", LEFT($D433,2),$D433="11th Floor", LEFT($D433,2),$D433="12th Floor", LEFT($D433,2),$D433="13th Floor", LEFT($D433,2), $D433="Lower Ground", LEFT($D433)&amp;IF(ISNUMBER(FIND(" ",$D433)),MID($D433,FIND(" ",$D433)+1,1),"")&amp;IF(ISNUMBER(FIND(" ",$D433,FIND(" ",$D433)+1)),MID($D433,FIND(" ",$D433,FIND(" ",$D433)+1)+1,1),""),$D433="Upper Ground", LEFT($D433)&amp;IF(ISNUMBER(FIND(" ",$D433)),MID($D433,FIND(" ",$D433)+1,1),"")&amp;IF(ISNUMBER(FIND(" ",$D433,FIND(" ",$D433)+1)),MID($D433,FIND(" ",$D433,FIND(" ",$D433)+1)+1,1),"")),".0",$E433), " ")</f>
        <v xml:space="preserve"> </v>
      </c>
      <c r="G433" s="144"/>
      <c r="H433" s="144"/>
      <c r="I433" s="144"/>
      <c r="J433" s="144"/>
      <c r="K433" s="144"/>
      <c r="L433" s="149" t="str" cm="1">
        <f t="array" ref="L433">_xlfn.IFNA(
_xlfn.IFS(
AND($F433=" ",$G433=" ",$H433=" "),"Please update all three: Surveyor Room Reference, Establishment Room Reference and Establishment Room Name",
AND(OR($I433="General",$I433="Open plan/ semi-open general",$I433="Fitted",$I433="Light practical (science)",$I433="Light practical (other)",$I433="Heavy practical (workshops)",$I433="Heavy practical (clean)",$I433="Large",$I433="Storage"),$J433=0,$K433=0),"Please update Net Area or Non-net Area",
AND($B433&lt;&gt;"OUT",$J433=0,$I433&lt;&gt;"Non-net",$M433="85% Circulation"),"Net area not recorded for spaces with 85% circulation unusable type",
AND(OR($I433="General",$I433="Open plan/ semi-open general",$I433="Fitted",$I433="Light practical (science)",$I433="Light practical (other)",$I433="Heavy practical (workshops)",$I433="Heavy practical (clean)",$I433="Large",$I433="Storage"),OR($J433=0,ISBLANK($J433))),"Net area not recorded in net spaces",
AND(OR($I433="Non-net",$I433="Outdoor space"),$J433&gt;0),"Net Area Recorded in Non-net space",
AND($I433="General",$J433&gt;90),"This general space is over 90m2, please ensure that this space is entered as separate spaces if it usually used as separate spaces",
AND($I433="Open plan/ semi-open general",$J433&lt;27),"Open plan general space under 27m2",
AND(OR($K433=0,ISBLANK($K433)), $I433="Non-net"),"Non-net area not recorded in non-net space"
),
" ")</f>
        <v xml:space="preserve"> </v>
      </c>
      <c r="M433" s="144"/>
      <c r="N433" s="144"/>
      <c r="O433" s="144"/>
      <c r="P433" s="144"/>
      <c r="Q433" s="144"/>
      <c r="R433" s="171"/>
      <c r="S433" s="147">
        <f>NCA_Calculations!$P$445</f>
        <v>0</v>
      </c>
      <c r="T433" s="147">
        <f>NCA_Calculations!$Q$445</f>
        <v>0</v>
      </c>
      <c r="U433" s="144"/>
      <c r="V433" s="144"/>
      <c r="W433" s="149" t="str" cm="1">
        <f t="array" ref="W433">_xlfn.IFNA(
_xlfn.IFS(
ISBLANK($U433),"Missing space use.",
AND('Establishment details'!$C$14="Secondary",$V433="Classbase"),"Invalid Status type",
AND(OR( $V433="Classbase", $V433="Teaching", $V433="Early years",$V433="SEND resourced"), NOT(ISBLANK($M433))),"Space with status type and unusable type.",
AND($V433= "Classbase",'Establishment details'!$C$22&gt;=10), "Classbase status is only valid in schools with a primary element.",
AND($I433= "Large",$N433 &gt; 3.5), "Large rooms with less than 3.5m height.",
AND(OR($V433="Light practical (science)",$V433="Light practical (science)",$V433="Heavy practical (workshops)", $V433="Heavy practical (clean)"), OR($O433=0,ISBLANK($O433))),"Missing sinks count for light and heavy practical spaces.",
AND($M433 = "Other",ISBLANK($R433)), "Invalid unusable type / missing note for other unusable type."
),
" ")</f>
        <v>Missing space use.</v>
      </c>
    </row>
    <row r="434" spans="2:23" ht="15.75" x14ac:dyDescent="0.25">
      <c r="B434" s="143"/>
      <c r="C434" s="144"/>
      <c r="D434" s="144"/>
      <c r="E434" s="144"/>
      <c r="F434" s="147" t="str" cm="1">
        <f t="array" ref="F434">_xlfn.IFNA(CONCATENATE(_xlfn.IFS($D434="Mezzanine",LEFT($D434,1), $D434="Ground Floor",LEFT($D434,1),$D434="Basment ",LEFT($D434,1), $D434="1st Floor", "0"&amp;LEFT($D434,1), $D434="2nd Floor", "0"&amp;LEFT($D434,1), $D434="3rd Floor", "0"&amp;LEFT($D434,1), $D434="4th Floor", "0"&amp;LEFT($D434,1), $D434="5th Floor", "0"&amp;LEFT($D434,1), $D434="6th Floor", "0"&amp;LEFT($D434,1),$D434="7th Floor", "0"&amp;LEFT($D434,1),$D434="8th Floor", "0"&amp;LEFT($D434,1),$D434="9th Floor", "0"&amp;LEFT($D434,1),$D434="10th Floor", LEFT($D434,2),$D434="11th Floor", LEFT($D434,2),$D434="12th Floor", LEFT($D434,2),$D434="13th Floor", LEFT($D434,2), $D434="Lower Ground", LEFT($D434)&amp;IF(ISNUMBER(FIND(" ",$D434)),MID($D434,FIND(" ",$D434)+1,1),"")&amp;IF(ISNUMBER(FIND(" ",$D434,FIND(" ",$D434)+1)),MID($D434,FIND(" ",$D434,FIND(" ",$D434)+1)+1,1),""),$D434="Upper Ground", LEFT($D434)&amp;IF(ISNUMBER(FIND(" ",$D434)),MID($D434,FIND(" ",$D434)+1,1),"")&amp;IF(ISNUMBER(FIND(" ",$D434,FIND(" ",$D434)+1)),MID($D434,FIND(" ",$D434,FIND(" ",$D434)+1)+1,1),"")),".0",$E434), " ")</f>
        <v xml:space="preserve"> </v>
      </c>
      <c r="G434" s="144"/>
      <c r="H434" s="144"/>
      <c r="I434" s="144"/>
      <c r="J434" s="144"/>
      <c r="K434" s="144"/>
      <c r="L434" s="149" t="str" cm="1">
        <f t="array" ref="L434">_xlfn.IFNA(
_xlfn.IFS(
AND($F434=" ",$G434=" ",$H434=" "),"Please update all three: Surveyor Room Reference, Establishment Room Reference and Establishment Room Name",
AND(OR($I434="General",$I434="Open plan/ semi-open general",$I434="Fitted",$I434="Light practical (science)",$I434="Light practical (other)",$I434="Heavy practical (workshops)",$I434="Heavy practical (clean)",$I434="Large",$I434="Storage"),$J434=0,$K434=0),"Please update Net Area or Non-net Area",
AND($B434&lt;&gt;"OUT",$J434=0,$I434&lt;&gt;"Non-net",$M434="85% Circulation"),"Net area not recorded for spaces with 85% circulation unusable type",
AND(OR($I434="General",$I434="Open plan/ semi-open general",$I434="Fitted",$I434="Light practical (science)",$I434="Light practical (other)",$I434="Heavy practical (workshops)",$I434="Heavy practical (clean)",$I434="Large",$I434="Storage"),OR($J434=0,ISBLANK($J434))),"Net area not recorded in net spaces",
AND(OR($I434="Non-net",$I434="Outdoor space"),$J434&gt;0),"Net Area Recorded in Non-net space",
AND($I434="General",$J434&gt;90),"This general space is over 90m2, please ensure that this space is entered as separate spaces if it usually used as separate spaces",
AND($I434="Open plan/ semi-open general",$J434&lt;27),"Open plan general space under 27m2",
AND(OR($K434=0,ISBLANK($K434)), $I434="Non-net"),"Non-net area not recorded in non-net space"
),
" ")</f>
        <v xml:space="preserve"> </v>
      </c>
      <c r="M434" s="144"/>
      <c r="N434" s="144"/>
      <c r="O434" s="144"/>
      <c r="P434" s="144"/>
      <c r="Q434" s="144"/>
      <c r="R434" s="171"/>
      <c r="S434" s="147">
        <f>NCA_Calculations!$P$446</f>
        <v>0</v>
      </c>
      <c r="T434" s="147">
        <f>NCA_Calculations!$Q$446</f>
        <v>0</v>
      </c>
      <c r="U434" s="144"/>
      <c r="V434" s="144"/>
      <c r="W434" s="149" t="str" cm="1">
        <f t="array" ref="W434">_xlfn.IFNA(
_xlfn.IFS(
ISBLANK($U434),"Missing space use.",
AND('Establishment details'!$C$14="Secondary",$V434="Classbase"),"Invalid Status type",
AND(OR( $V434="Classbase", $V434="Teaching", $V434="Early years",$V434="SEND resourced"), NOT(ISBLANK($M434))),"Space with status type and unusable type.",
AND($V434= "Classbase",'Establishment details'!$C$22&gt;=10), "Classbase status is only valid in schools with a primary element.",
AND($I434= "Large",$N434 &gt; 3.5), "Large rooms with less than 3.5m height.",
AND(OR($V434="Light practical (science)",$V434="Light practical (science)",$V434="Heavy practical (workshops)", $V434="Heavy practical (clean)"), OR($O434=0,ISBLANK($O434))),"Missing sinks count for light and heavy practical spaces.",
AND($M434 = "Other",ISBLANK($R434)), "Invalid unusable type / missing note for other unusable type."
),
" ")</f>
        <v>Missing space use.</v>
      </c>
    </row>
    <row r="435" spans="2:23" ht="15.75" x14ac:dyDescent="0.25">
      <c r="B435" s="143"/>
      <c r="C435" s="144"/>
      <c r="D435" s="144"/>
      <c r="E435" s="144"/>
      <c r="F435" s="147" t="str" cm="1">
        <f t="array" ref="F435">_xlfn.IFNA(CONCATENATE(_xlfn.IFS($D435="Mezzanine",LEFT($D435,1), $D435="Ground Floor",LEFT($D435,1),$D435="Basment ",LEFT($D435,1), $D435="1st Floor", "0"&amp;LEFT($D435,1), $D435="2nd Floor", "0"&amp;LEFT($D435,1), $D435="3rd Floor", "0"&amp;LEFT($D435,1), $D435="4th Floor", "0"&amp;LEFT($D435,1), $D435="5th Floor", "0"&amp;LEFT($D435,1), $D435="6th Floor", "0"&amp;LEFT($D435,1),$D435="7th Floor", "0"&amp;LEFT($D435,1),$D435="8th Floor", "0"&amp;LEFT($D435,1),$D435="9th Floor", "0"&amp;LEFT($D435,1),$D435="10th Floor", LEFT($D435,2),$D435="11th Floor", LEFT($D435,2),$D435="12th Floor", LEFT($D435,2),$D435="13th Floor", LEFT($D435,2), $D435="Lower Ground", LEFT($D435)&amp;IF(ISNUMBER(FIND(" ",$D435)),MID($D435,FIND(" ",$D435)+1,1),"")&amp;IF(ISNUMBER(FIND(" ",$D435,FIND(" ",$D435)+1)),MID($D435,FIND(" ",$D435,FIND(" ",$D435)+1)+1,1),""),$D435="Upper Ground", LEFT($D435)&amp;IF(ISNUMBER(FIND(" ",$D435)),MID($D435,FIND(" ",$D435)+1,1),"")&amp;IF(ISNUMBER(FIND(" ",$D435,FIND(" ",$D435)+1)),MID($D435,FIND(" ",$D435,FIND(" ",$D435)+1)+1,1),"")),".0",$E435), " ")</f>
        <v xml:space="preserve"> </v>
      </c>
      <c r="G435" s="144"/>
      <c r="H435" s="144"/>
      <c r="I435" s="144"/>
      <c r="J435" s="144"/>
      <c r="K435" s="144"/>
      <c r="L435" s="149" t="str" cm="1">
        <f t="array" ref="L435">_xlfn.IFNA(
_xlfn.IFS(
AND($F435=" ",$G435=" ",$H435=" "),"Please update all three: Surveyor Room Reference, Establishment Room Reference and Establishment Room Name",
AND(OR($I435="General",$I435="Open plan/ semi-open general",$I435="Fitted",$I435="Light practical (science)",$I435="Light practical (other)",$I435="Heavy practical (workshops)",$I435="Heavy practical (clean)",$I435="Large",$I435="Storage"),$J435=0,$K435=0),"Please update Net Area or Non-net Area",
AND($B435&lt;&gt;"OUT",$J435=0,$I435&lt;&gt;"Non-net",$M435="85% Circulation"),"Net area not recorded for spaces with 85% circulation unusable type",
AND(OR($I435="General",$I435="Open plan/ semi-open general",$I435="Fitted",$I435="Light practical (science)",$I435="Light practical (other)",$I435="Heavy practical (workshops)",$I435="Heavy practical (clean)",$I435="Large",$I435="Storage"),OR($J435=0,ISBLANK($J435))),"Net area not recorded in net spaces",
AND(OR($I435="Non-net",$I435="Outdoor space"),$J435&gt;0),"Net Area Recorded in Non-net space",
AND($I435="General",$J435&gt;90),"This general space is over 90m2, please ensure that this space is entered as separate spaces if it usually used as separate spaces",
AND($I435="Open plan/ semi-open general",$J435&lt;27),"Open plan general space under 27m2",
AND(OR($K435=0,ISBLANK($K435)), $I435="Non-net"),"Non-net area not recorded in non-net space"
),
" ")</f>
        <v xml:space="preserve"> </v>
      </c>
      <c r="M435" s="144"/>
      <c r="N435" s="144"/>
      <c r="O435" s="144"/>
      <c r="P435" s="144"/>
      <c r="Q435" s="144"/>
      <c r="R435" s="171"/>
      <c r="S435" s="147">
        <f>NCA_Calculations!$P$447</f>
        <v>0</v>
      </c>
      <c r="T435" s="147">
        <f>NCA_Calculations!$Q$447</f>
        <v>0</v>
      </c>
      <c r="U435" s="144"/>
      <c r="V435" s="144"/>
      <c r="W435" s="149" t="str" cm="1">
        <f t="array" ref="W435">_xlfn.IFNA(
_xlfn.IFS(
ISBLANK($U435),"Missing space use.",
AND('Establishment details'!$C$14="Secondary",$V435="Classbase"),"Invalid Status type",
AND(OR( $V435="Classbase", $V435="Teaching", $V435="Early years",$V435="SEND resourced"), NOT(ISBLANK($M435))),"Space with status type and unusable type.",
AND($V435= "Classbase",'Establishment details'!$C$22&gt;=10), "Classbase status is only valid in schools with a primary element.",
AND($I435= "Large",$N435 &gt; 3.5), "Large rooms with less than 3.5m height.",
AND(OR($V435="Light practical (science)",$V435="Light practical (science)",$V435="Heavy practical (workshops)", $V435="Heavy practical (clean)"), OR($O435=0,ISBLANK($O435))),"Missing sinks count for light and heavy practical spaces.",
AND($M435 = "Other",ISBLANK($R435)), "Invalid unusable type / missing note for other unusable type."
),
" ")</f>
        <v>Missing space use.</v>
      </c>
    </row>
    <row r="436" spans="2:23" ht="15.75" x14ac:dyDescent="0.25">
      <c r="B436" s="143"/>
      <c r="C436" s="144"/>
      <c r="D436" s="144"/>
      <c r="E436" s="144"/>
      <c r="F436" s="147" t="str" cm="1">
        <f t="array" ref="F436">_xlfn.IFNA(CONCATENATE(_xlfn.IFS($D436="Mezzanine",LEFT($D436,1), $D436="Ground Floor",LEFT($D436,1),$D436="Basment ",LEFT($D436,1), $D436="1st Floor", "0"&amp;LEFT($D436,1), $D436="2nd Floor", "0"&amp;LEFT($D436,1), $D436="3rd Floor", "0"&amp;LEFT($D436,1), $D436="4th Floor", "0"&amp;LEFT($D436,1), $D436="5th Floor", "0"&amp;LEFT($D436,1), $D436="6th Floor", "0"&amp;LEFT($D436,1),$D436="7th Floor", "0"&amp;LEFT($D436,1),$D436="8th Floor", "0"&amp;LEFT($D436,1),$D436="9th Floor", "0"&amp;LEFT($D436,1),$D436="10th Floor", LEFT($D436,2),$D436="11th Floor", LEFT($D436,2),$D436="12th Floor", LEFT($D436,2),$D436="13th Floor", LEFT($D436,2), $D436="Lower Ground", LEFT($D436)&amp;IF(ISNUMBER(FIND(" ",$D436)),MID($D436,FIND(" ",$D436)+1,1),"")&amp;IF(ISNUMBER(FIND(" ",$D436,FIND(" ",$D436)+1)),MID($D436,FIND(" ",$D436,FIND(" ",$D436)+1)+1,1),""),$D436="Upper Ground", LEFT($D436)&amp;IF(ISNUMBER(FIND(" ",$D436)),MID($D436,FIND(" ",$D436)+1,1),"")&amp;IF(ISNUMBER(FIND(" ",$D436,FIND(" ",$D436)+1)),MID($D436,FIND(" ",$D436,FIND(" ",$D436)+1)+1,1),"")),".0",$E436), " ")</f>
        <v xml:space="preserve"> </v>
      </c>
      <c r="G436" s="144"/>
      <c r="H436" s="144"/>
      <c r="I436" s="144"/>
      <c r="J436" s="144"/>
      <c r="K436" s="144"/>
      <c r="L436" s="149" t="str" cm="1">
        <f t="array" ref="L436">_xlfn.IFNA(
_xlfn.IFS(
AND($F436=" ",$G436=" ",$H436=" "),"Please update all three: Surveyor Room Reference, Establishment Room Reference and Establishment Room Name",
AND(OR($I436="General",$I436="Open plan/ semi-open general",$I436="Fitted",$I436="Light practical (science)",$I436="Light practical (other)",$I436="Heavy practical (workshops)",$I436="Heavy practical (clean)",$I436="Large",$I436="Storage"),$J436=0,$K436=0),"Please update Net Area or Non-net Area",
AND($B436&lt;&gt;"OUT",$J436=0,$I436&lt;&gt;"Non-net",$M436="85% Circulation"),"Net area not recorded for spaces with 85% circulation unusable type",
AND(OR($I436="General",$I436="Open plan/ semi-open general",$I436="Fitted",$I436="Light practical (science)",$I436="Light practical (other)",$I436="Heavy practical (workshops)",$I436="Heavy practical (clean)",$I436="Large",$I436="Storage"),OR($J436=0,ISBLANK($J436))),"Net area not recorded in net spaces",
AND(OR($I436="Non-net",$I436="Outdoor space"),$J436&gt;0),"Net Area Recorded in Non-net space",
AND($I436="General",$J436&gt;90),"This general space is over 90m2, please ensure that this space is entered as separate spaces if it usually used as separate spaces",
AND($I436="Open plan/ semi-open general",$J436&lt;27),"Open plan general space under 27m2",
AND(OR($K436=0,ISBLANK($K436)), $I436="Non-net"),"Non-net area not recorded in non-net space"
),
" ")</f>
        <v xml:space="preserve"> </v>
      </c>
      <c r="M436" s="144"/>
      <c r="N436" s="144"/>
      <c r="O436" s="144"/>
      <c r="P436" s="144"/>
      <c r="Q436" s="144"/>
      <c r="R436" s="171"/>
      <c r="S436" s="147">
        <f>NCA_Calculations!$P$448</f>
        <v>0</v>
      </c>
      <c r="T436" s="147">
        <f>NCA_Calculations!$Q$448</f>
        <v>0</v>
      </c>
      <c r="U436" s="144"/>
      <c r="V436" s="144"/>
      <c r="W436" s="149" t="str" cm="1">
        <f t="array" ref="W436">_xlfn.IFNA(
_xlfn.IFS(
ISBLANK($U436),"Missing space use.",
AND('Establishment details'!$C$14="Secondary",$V436="Classbase"),"Invalid Status type",
AND(OR( $V436="Classbase", $V436="Teaching", $V436="Early years",$V436="SEND resourced"), NOT(ISBLANK($M436))),"Space with status type and unusable type.",
AND($V436= "Classbase",'Establishment details'!$C$22&gt;=10), "Classbase status is only valid in schools with a primary element.",
AND($I436= "Large",$N436 &gt; 3.5), "Large rooms with less than 3.5m height.",
AND(OR($V436="Light practical (science)",$V436="Light practical (science)",$V436="Heavy practical (workshops)", $V436="Heavy practical (clean)"), OR($O436=0,ISBLANK($O436))),"Missing sinks count for light and heavy practical spaces.",
AND($M436 = "Other",ISBLANK($R436)), "Invalid unusable type / missing note for other unusable type."
),
" ")</f>
        <v>Missing space use.</v>
      </c>
    </row>
    <row r="437" spans="2:23" ht="15.75" x14ac:dyDescent="0.25">
      <c r="B437" s="143"/>
      <c r="C437" s="144"/>
      <c r="D437" s="144"/>
      <c r="E437" s="144"/>
      <c r="F437" s="147" t="str" cm="1">
        <f t="array" ref="F437">_xlfn.IFNA(CONCATENATE(_xlfn.IFS($D437="Mezzanine",LEFT($D437,1), $D437="Ground Floor",LEFT($D437,1),$D437="Basment ",LEFT($D437,1), $D437="1st Floor", "0"&amp;LEFT($D437,1), $D437="2nd Floor", "0"&amp;LEFT($D437,1), $D437="3rd Floor", "0"&amp;LEFT($D437,1), $D437="4th Floor", "0"&amp;LEFT($D437,1), $D437="5th Floor", "0"&amp;LEFT($D437,1), $D437="6th Floor", "0"&amp;LEFT($D437,1),$D437="7th Floor", "0"&amp;LEFT($D437,1),$D437="8th Floor", "0"&amp;LEFT($D437,1),$D437="9th Floor", "0"&amp;LEFT($D437,1),$D437="10th Floor", LEFT($D437,2),$D437="11th Floor", LEFT($D437,2),$D437="12th Floor", LEFT($D437,2),$D437="13th Floor", LEFT($D437,2), $D437="Lower Ground", LEFT($D437)&amp;IF(ISNUMBER(FIND(" ",$D437)),MID($D437,FIND(" ",$D437)+1,1),"")&amp;IF(ISNUMBER(FIND(" ",$D437,FIND(" ",$D437)+1)),MID($D437,FIND(" ",$D437,FIND(" ",$D437)+1)+1,1),""),$D437="Upper Ground", LEFT($D437)&amp;IF(ISNUMBER(FIND(" ",$D437)),MID($D437,FIND(" ",$D437)+1,1),"")&amp;IF(ISNUMBER(FIND(" ",$D437,FIND(" ",$D437)+1)),MID($D437,FIND(" ",$D437,FIND(" ",$D437)+1)+1,1),"")),".0",$E437), " ")</f>
        <v xml:space="preserve"> </v>
      </c>
      <c r="G437" s="144"/>
      <c r="H437" s="144"/>
      <c r="I437" s="144"/>
      <c r="J437" s="144"/>
      <c r="K437" s="144"/>
      <c r="L437" s="149" t="str" cm="1">
        <f t="array" ref="L437">_xlfn.IFNA(
_xlfn.IFS(
AND($F437=" ",$G437=" ",$H437=" "),"Please update all three: Surveyor Room Reference, Establishment Room Reference and Establishment Room Name",
AND(OR($I437="General",$I437="Open plan/ semi-open general",$I437="Fitted",$I437="Light practical (science)",$I437="Light practical (other)",$I437="Heavy practical (workshops)",$I437="Heavy practical (clean)",$I437="Large",$I437="Storage"),$J437=0,$K437=0),"Please update Net Area or Non-net Area",
AND($B437&lt;&gt;"OUT",$J437=0,$I437&lt;&gt;"Non-net",$M437="85% Circulation"),"Net area not recorded for spaces with 85% circulation unusable type",
AND(OR($I437="General",$I437="Open plan/ semi-open general",$I437="Fitted",$I437="Light practical (science)",$I437="Light practical (other)",$I437="Heavy practical (workshops)",$I437="Heavy practical (clean)",$I437="Large",$I437="Storage"),OR($J437=0,ISBLANK($J437))),"Net area not recorded in net spaces",
AND(OR($I437="Non-net",$I437="Outdoor space"),$J437&gt;0),"Net Area Recorded in Non-net space",
AND($I437="General",$J437&gt;90),"This general space is over 90m2, please ensure that this space is entered as separate spaces if it usually used as separate spaces",
AND($I437="Open plan/ semi-open general",$J437&lt;27),"Open plan general space under 27m2",
AND(OR($K437=0,ISBLANK($K437)), $I437="Non-net"),"Non-net area not recorded in non-net space"
),
" ")</f>
        <v xml:space="preserve"> </v>
      </c>
      <c r="M437" s="144"/>
      <c r="N437" s="144"/>
      <c r="O437" s="144"/>
      <c r="P437" s="144"/>
      <c r="Q437" s="144"/>
      <c r="R437" s="171"/>
      <c r="S437" s="147">
        <f>NCA_Calculations!$P$449</f>
        <v>0</v>
      </c>
      <c r="T437" s="147">
        <f>NCA_Calculations!$Q$449</f>
        <v>0</v>
      </c>
      <c r="U437" s="144"/>
      <c r="V437" s="144"/>
      <c r="W437" s="149" t="str" cm="1">
        <f t="array" ref="W437">_xlfn.IFNA(
_xlfn.IFS(
ISBLANK($U437),"Missing space use.",
AND('Establishment details'!$C$14="Secondary",$V437="Classbase"),"Invalid Status type",
AND(OR( $V437="Classbase", $V437="Teaching", $V437="Early years",$V437="SEND resourced"), NOT(ISBLANK($M437))),"Space with status type and unusable type.",
AND($V437= "Classbase",'Establishment details'!$C$22&gt;=10), "Classbase status is only valid in schools with a primary element.",
AND($I437= "Large",$N437 &gt; 3.5), "Large rooms with less than 3.5m height.",
AND(OR($V437="Light practical (science)",$V437="Light practical (science)",$V437="Heavy practical (workshops)", $V437="Heavy practical (clean)"), OR($O437=0,ISBLANK($O437))),"Missing sinks count for light and heavy practical spaces.",
AND($M437 = "Other",ISBLANK($R437)), "Invalid unusable type / missing note for other unusable type."
),
" ")</f>
        <v>Missing space use.</v>
      </c>
    </row>
    <row r="438" spans="2:23" ht="15.75" x14ac:dyDescent="0.25">
      <c r="B438" s="143"/>
      <c r="C438" s="144"/>
      <c r="D438" s="144"/>
      <c r="E438" s="144"/>
      <c r="F438" s="147" t="str" cm="1">
        <f t="array" ref="F438">_xlfn.IFNA(CONCATENATE(_xlfn.IFS($D438="Mezzanine",LEFT($D438,1), $D438="Ground Floor",LEFT($D438,1),$D438="Basment ",LEFT($D438,1), $D438="1st Floor", "0"&amp;LEFT($D438,1), $D438="2nd Floor", "0"&amp;LEFT($D438,1), $D438="3rd Floor", "0"&amp;LEFT($D438,1), $D438="4th Floor", "0"&amp;LEFT($D438,1), $D438="5th Floor", "0"&amp;LEFT($D438,1), $D438="6th Floor", "0"&amp;LEFT($D438,1),$D438="7th Floor", "0"&amp;LEFT($D438,1),$D438="8th Floor", "0"&amp;LEFT($D438,1),$D438="9th Floor", "0"&amp;LEFT($D438,1),$D438="10th Floor", LEFT($D438,2),$D438="11th Floor", LEFT($D438,2),$D438="12th Floor", LEFT($D438,2),$D438="13th Floor", LEFT($D438,2), $D438="Lower Ground", LEFT($D438)&amp;IF(ISNUMBER(FIND(" ",$D438)),MID($D438,FIND(" ",$D438)+1,1),"")&amp;IF(ISNUMBER(FIND(" ",$D438,FIND(" ",$D438)+1)),MID($D438,FIND(" ",$D438,FIND(" ",$D438)+1)+1,1),""),$D438="Upper Ground", LEFT($D438)&amp;IF(ISNUMBER(FIND(" ",$D438)),MID($D438,FIND(" ",$D438)+1,1),"")&amp;IF(ISNUMBER(FIND(" ",$D438,FIND(" ",$D438)+1)),MID($D438,FIND(" ",$D438,FIND(" ",$D438)+1)+1,1),"")),".0",$E438), " ")</f>
        <v xml:space="preserve"> </v>
      </c>
      <c r="G438" s="144"/>
      <c r="H438" s="144"/>
      <c r="I438" s="144"/>
      <c r="J438" s="144"/>
      <c r="K438" s="144"/>
      <c r="L438" s="149" t="str" cm="1">
        <f t="array" ref="L438">_xlfn.IFNA(
_xlfn.IFS(
AND($F438=" ",$G438=" ",$H438=" "),"Please update all three: Surveyor Room Reference, Establishment Room Reference and Establishment Room Name",
AND(OR($I438="General",$I438="Open plan/ semi-open general",$I438="Fitted",$I438="Light practical (science)",$I438="Light practical (other)",$I438="Heavy practical (workshops)",$I438="Heavy practical (clean)",$I438="Large",$I438="Storage"),$J438=0,$K438=0),"Please update Net Area or Non-net Area",
AND($B438&lt;&gt;"OUT",$J438=0,$I438&lt;&gt;"Non-net",$M438="85% Circulation"),"Net area not recorded for spaces with 85% circulation unusable type",
AND(OR($I438="General",$I438="Open plan/ semi-open general",$I438="Fitted",$I438="Light practical (science)",$I438="Light practical (other)",$I438="Heavy practical (workshops)",$I438="Heavy practical (clean)",$I438="Large",$I438="Storage"),OR($J438=0,ISBLANK($J438))),"Net area not recorded in net spaces",
AND(OR($I438="Non-net",$I438="Outdoor space"),$J438&gt;0),"Net Area Recorded in Non-net space",
AND($I438="General",$J438&gt;90),"This general space is over 90m2, please ensure that this space is entered as separate spaces if it usually used as separate spaces",
AND($I438="Open plan/ semi-open general",$J438&lt;27),"Open plan general space under 27m2",
AND(OR($K438=0,ISBLANK($K438)), $I438="Non-net"),"Non-net area not recorded in non-net space"
),
" ")</f>
        <v xml:space="preserve"> </v>
      </c>
      <c r="M438" s="144"/>
      <c r="N438" s="144"/>
      <c r="O438" s="144"/>
      <c r="P438" s="144"/>
      <c r="Q438" s="144"/>
      <c r="R438" s="171"/>
      <c r="S438" s="147">
        <f>NCA_Calculations!$P$450</f>
        <v>0</v>
      </c>
      <c r="T438" s="147">
        <f>NCA_Calculations!$Q$450</f>
        <v>0</v>
      </c>
      <c r="U438" s="144"/>
      <c r="V438" s="144"/>
      <c r="W438" s="149" t="str" cm="1">
        <f t="array" ref="W438">_xlfn.IFNA(
_xlfn.IFS(
ISBLANK($U438),"Missing space use.",
AND('Establishment details'!$C$14="Secondary",$V438="Classbase"),"Invalid Status type",
AND(OR( $V438="Classbase", $V438="Teaching", $V438="Early years",$V438="SEND resourced"), NOT(ISBLANK($M438))),"Space with status type and unusable type.",
AND($V438= "Classbase",'Establishment details'!$C$22&gt;=10), "Classbase status is only valid in schools with a primary element.",
AND($I438= "Large",$N438 &gt; 3.5), "Large rooms with less than 3.5m height.",
AND(OR($V438="Light practical (science)",$V438="Light practical (science)",$V438="Heavy practical (workshops)", $V438="Heavy practical (clean)"), OR($O438=0,ISBLANK($O438))),"Missing sinks count for light and heavy practical spaces.",
AND($M438 = "Other",ISBLANK($R438)), "Invalid unusable type / missing note for other unusable type."
),
" ")</f>
        <v>Missing space use.</v>
      </c>
    </row>
    <row r="439" spans="2:23" ht="15.75" x14ac:dyDescent="0.25">
      <c r="B439" s="143"/>
      <c r="C439" s="144"/>
      <c r="D439" s="144"/>
      <c r="E439" s="144"/>
      <c r="F439" s="147" t="str" cm="1">
        <f t="array" ref="F439">_xlfn.IFNA(CONCATENATE(_xlfn.IFS($D439="Mezzanine",LEFT($D439,1), $D439="Ground Floor",LEFT($D439,1),$D439="Basment ",LEFT($D439,1), $D439="1st Floor", "0"&amp;LEFT($D439,1), $D439="2nd Floor", "0"&amp;LEFT($D439,1), $D439="3rd Floor", "0"&amp;LEFT($D439,1), $D439="4th Floor", "0"&amp;LEFT($D439,1), $D439="5th Floor", "0"&amp;LEFT($D439,1), $D439="6th Floor", "0"&amp;LEFT($D439,1),$D439="7th Floor", "0"&amp;LEFT($D439,1),$D439="8th Floor", "0"&amp;LEFT($D439,1),$D439="9th Floor", "0"&amp;LEFT($D439,1),$D439="10th Floor", LEFT($D439,2),$D439="11th Floor", LEFT($D439,2),$D439="12th Floor", LEFT($D439,2),$D439="13th Floor", LEFT($D439,2), $D439="Lower Ground", LEFT($D439)&amp;IF(ISNUMBER(FIND(" ",$D439)),MID($D439,FIND(" ",$D439)+1,1),"")&amp;IF(ISNUMBER(FIND(" ",$D439,FIND(" ",$D439)+1)),MID($D439,FIND(" ",$D439,FIND(" ",$D439)+1)+1,1),""),$D439="Upper Ground", LEFT($D439)&amp;IF(ISNUMBER(FIND(" ",$D439)),MID($D439,FIND(" ",$D439)+1,1),"")&amp;IF(ISNUMBER(FIND(" ",$D439,FIND(" ",$D439)+1)),MID($D439,FIND(" ",$D439,FIND(" ",$D439)+1)+1,1),"")),".0",$E439), " ")</f>
        <v xml:space="preserve"> </v>
      </c>
      <c r="G439" s="144"/>
      <c r="H439" s="144"/>
      <c r="I439" s="144"/>
      <c r="J439" s="144"/>
      <c r="K439" s="144"/>
      <c r="L439" s="149" t="str" cm="1">
        <f t="array" ref="L439">_xlfn.IFNA(
_xlfn.IFS(
AND($F439=" ",$G439=" ",$H439=" "),"Please update all three: Surveyor Room Reference, Establishment Room Reference and Establishment Room Name",
AND(OR($I439="General",$I439="Open plan/ semi-open general",$I439="Fitted",$I439="Light practical (science)",$I439="Light practical (other)",$I439="Heavy practical (workshops)",$I439="Heavy practical (clean)",$I439="Large",$I439="Storage"),$J439=0,$K439=0),"Please update Net Area or Non-net Area",
AND($B439&lt;&gt;"OUT",$J439=0,$I439&lt;&gt;"Non-net",$M439="85% Circulation"),"Net area not recorded for spaces with 85% circulation unusable type",
AND(OR($I439="General",$I439="Open plan/ semi-open general",$I439="Fitted",$I439="Light practical (science)",$I439="Light practical (other)",$I439="Heavy practical (workshops)",$I439="Heavy practical (clean)",$I439="Large",$I439="Storage"),OR($J439=0,ISBLANK($J439))),"Net area not recorded in net spaces",
AND(OR($I439="Non-net",$I439="Outdoor space"),$J439&gt;0),"Net Area Recorded in Non-net space",
AND($I439="General",$J439&gt;90),"This general space is over 90m2, please ensure that this space is entered as separate spaces if it usually used as separate spaces",
AND($I439="Open plan/ semi-open general",$J439&lt;27),"Open plan general space under 27m2",
AND(OR($K439=0,ISBLANK($K439)), $I439="Non-net"),"Non-net area not recorded in non-net space"
),
" ")</f>
        <v xml:space="preserve"> </v>
      </c>
      <c r="M439" s="144"/>
      <c r="N439" s="144"/>
      <c r="O439" s="144"/>
      <c r="P439" s="144"/>
      <c r="Q439" s="144"/>
      <c r="R439" s="171"/>
      <c r="S439" s="147">
        <f>NCA_Calculations!$P$451</f>
        <v>0</v>
      </c>
      <c r="T439" s="147">
        <f>NCA_Calculations!$Q$451</f>
        <v>0</v>
      </c>
      <c r="U439" s="144"/>
      <c r="V439" s="144"/>
      <c r="W439" s="149" t="str" cm="1">
        <f t="array" ref="W439">_xlfn.IFNA(
_xlfn.IFS(
ISBLANK($U439),"Missing space use.",
AND('Establishment details'!$C$14="Secondary",$V439="Classbase"),"Invalid Status type",
AND(OR( $V439="Classbase", $V439="Teaching", $V439="Early years",$V439="SEND resourced"), NOT(ISBLANK($M439))),"Space with status type and unusable type.",
AND($V439= "Classbase",'Establishment details'!$C$22&gt;=10), "Classbase status is only valid in schools with a primary element.",
AND($I439= "Large",$N439 &gt; 3.5), "Large rooms with less than 3.5m height.",
AND(OR($V439="Light practical (science)",$V439="Light practical (science)",$V439="Heavy practical (workshops)", $V439="Heavy practical (clean)"), OR($O439=0,ISBLANK($O439))),"Missing sinks count for light and heavy practical spaces.",
AND($M439 = "Other",ISBLANK($R439)), "Invalid unusable type / missing note for other unusable type."
),
" ")</f>
        <v>Missing space use.</v>
      </c>
    </row>
    <row r="440" spans="2:23" ht="15.75" x14ac:dyDescent="0.25">
      <c r="B440" s="143"/>
      <c r="C440" s="144"/>
      <c r="D440" s="144"/>
      <c r="E440" s="144"/>
      <c r="F440" s="147" t="str" cm="1">
        <f t="array" ref="F440">_xlfn.IFNA(CONCATENATE(_xlfn.IFS($D440="Mezzanine",LEFT($D440,1), $D440="Ground Floor",LEFT($D440,1),$D440="Basment ",LEFT($D440,1), $D440="1st Floor", "0"&amp;LEFT($D440,1), $D440="2nd Floor", "0"&amp;LEFT($D440,1), $D440="3rd Floor", "0"&amp;LEFT($D440,1), $D440="4th Floor", "0"&amp;LEFT($D440,1), $D440="5th Floor", "0"&amp;LEFT($D440,1), $D440="6th Floor", "0"&amp;LEFT($D440,1),$D440="7th Floor", "0"&amp;LEFT($D440,1),$D440="8th Floor", "0"&amp;LEFT($D440,1),$D440="9th Floor", "0"&amp;LEFT($D440,1),$D440="10th Floor", LEFT($D440,2),$D440="11th Floor", LEFT($D440,2),$D440="12th Floor", LEFT($D440,2),$D440="13th Floor", LEFT($D440,2), $D440="Lower Ground", LEFT($D440)&amp;IF(ISNUMBER(FIND(" ",$D440)),MID($D440,FIND(" ",$D440)+1,1),"")&amp;IF(ISNUMBER(FIND(" ",$D440,FIND(" ",$D440)+1)),MID($D440,FIND(" ",$D440,FIND(" ",$D440)+1)+1,1),""),$D440="Upper Ground", LEFT($D440)&amp;IF(ISNUMBER(FIND(" ",$D440)),MID($D440,FIND(" ",$D440)+1,1),"")&amp;IF(ISNUMBER(FIND(" ",$D440,FIND(" ",$D440)+1)),MID($D440,FIND(" ",$D440,FIND(" ",$D440)+1)+1,1),"")),".0",$E440), " ")</f>
        <v xml:space="preserve"> </v>
      </c>
      <c r="G440" s="144"/>
      <c r="H440" s="144"/>
      <c r="I440" s="144"/>
      <c r="J440" s="144"/>
      <c r="K440" s="144"/>
      <c r="L440" s="149" t="str" cm="1">
        <f t="array" ref="L440">_xlfn.IFNA(
_xlfn.IFS(
AND($F440=" ",$G440=" ",$H440=" "),"Please update all three: Surveyor Room Reference, Establishment Room Reference and Establishment Room Name",
AND(OR($I440="General",$I440="Open plan/ semi-open general",$I440="Fitted",$I440="Light practical (science)",$I440="Light practical (other)",$I440="Heavy practical (workshops)",$I440="Heavy practical (clean)",$I440="Large",$I440="Storage"),$J440=0,$K440=0),"Please update Net Area or Non-net Area",
AND($B440&lt;&gt;"OUT",$J440=0,$I440&lt;&gt;"Non-net",$M440="85% Circulation"),"Net area not recorded for spaces with 85% circulation unusable type",
AND(OR($I440="General",$I440="Open plan/ semi-open general",$I440="Fitted",$I440="Light practical (science)",$I440="Light practical (other)",$I440="Heavy practical (workshops)",$I440="Heavy practical (clean)",$I440="Large",$I440="Storage"),OR($J440=0,ISBLANK($J440))),"Net area not recorded in net spaces",
AND(OR($I440="Non-net",$I440="Outdoor space"),$J440&gt;0),"Net Area Recorded in Non-net space",
AND($I440="General",$J440&gt;90),"This general space is over 90m2, please ensure that this space is entered as separate spaces if it usually used as separate spaces",
AND($I440="Open plan/ semi-open general",$J440&lt;27),"Open plan general space under 27m2",
AND(OR($K440=0,ISBLANK($K440)), $I440="Non-net"),"Non-net area not recorded in non-net space"
),
" ")</f>
        <v xml:space="preserve"> </v>
      </c>
      <c r="M440" s="144"/>
      <c r="N440" s="144"/>
      <c r="O440" s="144"/>
      <c r="P440" s="144"/>
      <c r="Q440" s="144"/>
      <c r="R440" s="171"/>
      <c r="S440" s="147">
        <f>NCA_Calculations!$P$452</f>
        <v>0</v>
      </c>
      <c r="T440" s="147">
        <f>NCA_Calculations!$Q$452</f>
        <v>0</v>
      </c>
      <c r="U440" s="144"/>
      <c r="V440" s="144"/>
      <c r="W440" s="149" t="str" cm="1">
        <f t="array" ref="W440">_xlfn.IFNA(
_xlfn.IFS(
ISBLANK($U440),"Missing space use.",
AND('Establishment details'!$C$14="Secondary",$V440="Classbase"),"Invalid Status type",
AND(OR( $V440="Classbase", $V440="Teaching", $V440="Early years",$V440="SEND resourced"), NOT(ISBLANK($M440))),"Space with status type and unusable type.",
AND($V440= "Classbase",'Establishment details'!$C$22&gt;=10), "Classbase status is only valid in schools with a primary element.",
AND($I440= "Large",$N440 &gt; 3.5), "Large rooms with less than 3.5m height.",
AND(OR($V440="Light practical (science)",$V440="Light practical (science)",$V440="Heavy practical (workshops)", $V440="Heavy practical (clean)"), OR($O440=0,ISBLANK($O440))),"Missing sinks count for light and heavy practical spaces.",
AND($M440 = "Other",ISBLANK($R440)), "Invalid unusable type / missing note for other unusable type."
),
" ")</f>
        <v>Missing space use.</v>
      </c>
    </row>
    <row r="441" spans="2:23" ht="15.75" x14ac:dyDescent="0.25">
      <c r="B441" s="143"/>
      <c r="C441" s="144"/>
      <c r="D441" s="144"/>
      <c r="E441" s="144"/>
      <c r="F441" s="147" t="str" cm="1">
        <f t="array" ref="F441">_xlfn.IFNA(CONCATENATE(_xlfn.IFS($D441="Mezzanine",LEFT($D441,1), $D441="Ground Floor",LEFT($D441,1),$D441="Basment ",LEFT($D441,1), $D441="1st Floor", "0"&amp;LEFT($D441,1), $D441="2nd Floor", "0"&amp;LEFT($D441,1), $D441="3rd Floor", "0"&amp;LEFT($D441,1), $D441="4th Floor", "0"&amp;LEFT($D441,1), $D441="5th Floor", "0"&amp;LEFT($D441,1), $D441="6th Floor", "0"&amp;LEFT($D441,1),$D441="7th Floor", "0"&amp;LEFT($D441,1),$D441="8th Floor", "0"&amp;LEFT($D441,1),$D441="9th Floor", "0"&amp;LEFT($D441,1),$D441="10th Floor", LEFT($D441,2),$D441="11th Floor", LEFT($D441,2),$D441="12th Floor", LEFT($D441,2),$D441="13th Floor", LEFT($D441,2), $D441="Lower Ground", LEFT($D441)&amp;IF(ISNUMBER(FIND(" ",$D441)),MID($D441,FIND(" ",$D441)+1,1),"")&amp;IF(ISNUMBER(FIND(" ",$D441,FIND(" ",$D441)+1)),MID($D441,FIND(" ",$D441,FIND(" ",$D441)+1)+1,1),""),$D441="Upper Ground", LEFT($D441)&amp;IF(ISNUMBER(FIND(" ",$D441)),MID($D441,FIND(" ",$D441)+1,1),"")&amp;IF(ISNUMBER(FIND(" ",$D441,FIND(" ",$D441)+1)),MID($D441,FIND(" ",$D441,FIND(" ",$D441)+1)+1,1),"")),".0",$E441), " ")</f>
        <v xml:space="preserve"> </v>
      </c>
      <c r="G441" s="144"/>
      <c r="H441" s="144"/>
      <c r="I441" s="144"/>
      <c r="J441" s="144"/>
      <c r="K441" s="144"/>
      <c r="L441" s="149" t="str" cm="1">
        <f t="array" ref="L441">_xlfn.IFNA(
_xlfn.IFS(
AND($F441=" ",$G441=" ",$H441=" "),"Please update all three: Surveyor Room Reference, Establishment Room Reference and Establishment Room Name",
AND(OR($I441="General",$I441="Open plan/ semi-open general",$I441="Fitted",$I441="Light practical (science)",$I441="Light practical (other)",$I441="Heavy practical (workshops)",$I441="Heavy practical (clean)",$I441="Large",$I441="Storage"),$J441=0,$K441=0),"Please update Net Area or Non-net Area",
AND($B441&lt;&gt;"OUT",$J441=0,$I441&lt;&gt;"Non-net",$M441="85% Circulation"),"Net area not recorded for spaces with 85% circulation unusable type",
AND(OR($I441="General",$I441="Open plan/ semi-open general",$I441="Fitted",$I441="Light practical (science)",$I441="Light practical (other)",$I441="Heavy practical (workshops)",$I441="Heavy practical (clean)",$I441="Large",$I441="Storage"),OR($J441=0,ISBLANK($J441))),"Net area not recorded in net spaces",
AND(OR($I441="Non-net",$I441="Outdoor space"),$J441&gt;0),"Net Area Recorded in Non-net space",
AND($I441="General",$J441&gt;90),"This general space is over 90m2, please ensure that this space is entered as separate spaces if it usually used as separate spaces",
AND($I441="Open plan/ semi-open general",$J441&lt;27),"Open plan general space under 27m2",
AND(OR($K441=0,ISBLANK($K441)), $I441="Non-net"),"Non-net area not recorded in non-net space"
),
" ")</f>
        <v xml:space="preserve"> </v>
      </c>
      <c r="M441" s="144"/>
      <c r="N441" s="144"/>
      <c r="O441" s="144"/>
      <c r="P441" s="144"/>
      <c r="Q441" s="144"/>
      <c r="R441" s="171"/>
      <c r="S441" s="147">
        <f>NCA_Calculations!$P$453</f>
        <v>0</v>
      </c>
      <c r="T441" s="147">
        <f>NCA_Calculations!$Q$453</f>
        <v>0</v>
      </c>
      <c r="U441" s="144"/>
      <c r="V441" s="144"/>
      <c r="W441" s="149" t="str" cm="1">
        <f t="array" ref="W441">_xlfn.IFNA(
_xlfn.IFS(
ISBLANK($U441),"Missing space use.",
AND('Establishment details'!$C$14="Secondary",$V441="Classbase"),"Invalid Status type",
AND(OR( $V441="Classbase", $V441="Teaching", $V441="Early years",$V441="SEND resourced"), NOT(ISBLANK($M441))),"Space with status type and unusable type.",
AND($V441= "Classbase",'Establishment details'!$C$22&gt;=10), "Classbase status is only valid in schools with a primary element.",
AND($I441= "Large",$N441 &gt; 3.5), "Large rooms with less than 3.5m height.",
AND(OR($V441="Light practical (science)",$V441="Light practical (science)",$V441="Heavy practical (workshops)", $V441="Heavy practical (clean)"), OR($O441=0,ISBLANK($O441))),"Missing sinks count for light and heavy practical spaces.",
AND($M441 = "Other",ISBLANK($R441)), "Invalid unusable type / missing note for other unusable type."
),
" ")</f>
        <v>Missing space use.</v>
      </c>
    </row>
    <row r="442" spans="2:23" ht="15.75" x14ac:dyDescent="0.25">
      <c r="B442" s="143"/>
      <c r="C442" s="144"/>
      <c r="D442" s="144"/>
      <c r="E442" s="144"/>
      <c r="F442" s="147" t="str" cm="1">
        <f t="array" ref="F442">_xlfn.IFNA(CONCATENATE(_xlfn.IFS($D442="Mezzanine",LEFT($D442,1), $D442="Ground Floor",LEFT($D442,1),$D442="Basment ",LEFT($D442,1), $D442="1st Floor", "0"&amp;LEFT($D442,1), $D442="2nd Floor", "0"&amp;LEFT($D442,1), $D442="3rd Floor", "0"&amp;LEFT($D442,1), $D442="4th Floor", "0"&amp;LEFT($D442,1), $D442="5th Floor", "0"&amp;LEFT($D442,1), $D442="6th Floor", "0"&amp;LEFT($D442,1),$D442="7th Floor", "0"&amp;LEFT($D442,1),$D442="8th Floor", "0"&amp;LEFT($D442,1),$D442="9th Floor", "0"&amp;LEFT($D442,1),$D442="10th Floor", LEFT($D442,2),$D442="11th Floor", LEFT($D442,2),$D442="12th Floor", LEFT($D442,2),$D442="13th Floor", LEFT($D442,2), $D442="Lower Ground", LEFT($D442)&amp;IF(ISNUMBER(FIND(" ",$D442)),MID($D442,FIND(" ",$D442)+1,1),"")&amp;IF(ISNUMBER(FIND(" ",$D442,FIND(" ",$D442)+1)),MID($D442,FIND(" ",$D442,FIND(" ",$D442)+1)+1,1),""),$D442="Upper Ground", LEFT($D442)&amp;IF(ISNUMBER(FIND(" ",$D442)),MID($D442,FIND(" ",$D442)+1,1),"")&amp;IF(ISNUMBER(FIND(" ",$D442,FIND(" ",$D442)+1)),MID($D442,FIND(" ",$D442,FIND(" ",$D442)+1)+1,1),"")),".0",$E442), " ")</f>
        <v xml:space="preserve"> </v>
      </c>
      <c r="G442" s="144"/>
      <c r="H442" s="144"/>
      <c r="I442" s="144"/>
      <c r="J442" s="144"/>
      <c r="K442" s="144"/>
      <c r="L442" s="149" t="str" cm="1">
        <f t="array" ref="L442">_xlfn.IFNA(
_xlfn.IFS(
AND($F442=" ",$G442=" ",$H442=" "),"Please update all three: Surveyor Room Reference, Establishment Room Reference and Establishment Room Name",
AND(OR($I442="General",$I442="Open plan/ semi-open general",$I442="Fitted",$I442="Light practical (science)",$I442="Light practical (other)",$I442="Heavy practical (workshops)",$I442="Heavy practical (clean)",$I442="Large",$I442="Storage"),$J442=0,$K442=0),"Please update Net Area or Non-net Area",
AND($B442&lt;&gt;"OUT",$J442=0,$I442&lt;&gt;"Non-net",$M442="85% Circulation"),"Net area not recorded for spaces with 85% circulation unusable type",
AND(OR($I442="General",$I442="Open plan/ semi-open general",$I442="Fitted",$I442="Light practical (science)",$I442="Light practical (other)",$I442="Heavy practical (workshops)",$I442="Heavy practical (clean)",$I442="Large",$I442="Storage"),OR($J442=0,ISBLANK($J442))),"Net area not recorded in net spaces",
AND(OR($I442="Non-net",$I442="Outdoor space"),$J442&gt;0),"Net Area Recorded in Non-net space",
AND($I442="General",$J442&gt;90),"This general space is over 90m2, please ensure that this space is entered as separate spaces if it usually used as separate spaces",
AND($I442="Open plan/ semi-open general",$J442&lt;27),"Open plan general space under 27m2",
AND(OR($K442=0,ISBLANK($K442)), $I442="Non-net"),"Non-net area not recorded in non-net space"
),
" ")</f>
        <v xml:space="preserve"> </v>
      </c>
      <c r="M442" s="144"/>
      <c r="N442" s="144"/>
      <c r="O442" s="144"/>
      <c r="P442" s="144"/>
      <c r="Q442" s="144"/>
      <c r="R442" s="171"/>
      <c r="S442" s="147">
        <f>NCA_Calculations!$P$454</f>
        <v>0</v>
      </c>
      <c r="T442" s="147">
        <f>NCA_Calculations!$Q$454</f>
        <v>0</v>
      </c>
      <c r="U442" s="144"/>
      <c r="V442" s="144"/>
      <c r="W442" s="149" t="str" cm="1">
        <f t="array" ref="W442">_xlfn.IFNA(
_xlfn.IFS(
ISBLANK($U442),"Missing space use.",
AND('Establishment details'!$C$14="Secondary",$V442="Classbase"),"Invalid Status type",
AND(OR( $V442="Classbase", $V442="Teaching", $V442="Early years",$V442="SEND resourced"), NOT(ISBLANK($M442))),"Space with status type and unusable type.",
AND($V442= "Classbase",'Establishment details'!$C$22&gt;=10), "Classbase status is only valid in schools with a primary element.",
AND($I442= "Large",$N442 &gt; 3.5), "Large rooms with less than 3.5m height.",
AND(OR($V442="Light practical (science)",$V442="Light practical (science)",$V442="Heavy practical (workshops)", $V442="Heavy practical (clean)"), OR($O442=0,ISBLANK($O442))),"Missing sinks count for light and heavy practical spaces.",
AND($M442 = "Other",ISBLANK($R442)), "Invalid unusable type / missing note for other unusable type."
),
" ")</f>
        <v>Missing space use.</v>
      </c>
    </row>
    <row r="443" spans="2:23" ht="15.75" x14ac:dyDescent="0.25">
      <c r="B443" s="143"/>
      <c r="C443" s="144"/>
      <c r="D443" s="144"/>
      <c r="E443" s="144"/>
      <c r="F443" s="147" t="str" cm="1">
        <f t="array" ref="F443">_xlfn.IFNA(CONCATENATE(_xlfn.IFS($D443="Mezzanine",LEFT($D443,1), $D443="Ground Floor",LEFT($D443,1),$D443="Basment ",LEFT($D443,1), $D443="1st Floor", "0"&amp;LEFT($D443,1), $D443="2nd Floor", "0"&amp;LEFT($D443,1), $D443="3rd Floor", "0"&amp;LEFT($D443,1), $D443="4th Floor", "0"&amp;LEFT($D443,1), $D443="5th Floor", "0"&amp;LEFT($D443,1), $D443="6th Floor", "0"&amp;LEFT($D443,1),$D443="7th Floor", "0"&amp;LEFT($D443,1),$D443="8th Floor", "0"&amp;LEFT($D443,1),$D443="9th Floor", "0"&amp;LEFT($D443,1),$D443="10th Floor", LEFT($D443,2),$D443="11th Floor", LEFT($D443,2),$D443="12th Floor", LEFT($D443,2),$D443="13th Floor", LEFT($D443,2), $D443="Lower Ground", LEFT($D443)&amp;IF(ISNUMBER(FIND(" ",$D443)),MID($D443,FIND(" ",$D443)+1,1),"")&amp;IF(ISNUMBER(FIND(" ",$D443,FIND(" ",$D443)+1)),MID($D443,FIND(" ",$D443,FIND(" ",$D443)+1)+1,1),""),$D443="Upper Ground", LEFT($D443)&amp;IF(ISNUMBER(FIND(" ",$D443)),MID($D443,FIND(" ",$D443)+1,1),"")&amp;IF(ISNUMBER(FIND(" ",$D443,FIND(" ",$D443)+1)),MID($D443,FIND(" ",$D443,FIND(" ",$D443)+1)+1,1),"")),".0",$E443), " ")</f>
        <v xml:space="preserve"> </v>
      </c>
      <c r="G443" s="144"/>
      <c r="H443" s="144"/>
      <c r="I443" s="144"/>
      <c r="J443" s="144"/>
      <c r="K443" s="144"/>
      <c r="L443" s="149" t="str" cm="1">
        <f t="array" ref="L443">_xlfn.IFNA(
_xlfn.IFS(
AND($F443=" ",$G443=" ",$H443=" "),"Please update all three: Surveyor Room Reference, Establishment Room Reference and Establishment Room Name",
AND(OR($I443="General",$I443="Open plan/ semi-open general",$I443="Fitted",$I443="Light practical (science)",$I443="Light practical (other)",$I443="Heavy practical (workshops)",$I443="Heavy practical (clean)",$I443="Large",$I443="Storage"),$J443=0,$K443=0),"Please update Net Area or Non-net Area",
AND($B443&lt;&gt;"OUT",$J443=0,$I443&lt;&gt;"Non-net",$M443="85% Circulation"),"Net area not recorded for spaces with 85% circulation unusable type",
AND(OR($I443="General",$I443="Open plan/ semi-open general",$I443="Fitted",$I443="Light practical (science)",$I443="Light practical (other)",$I443="Heavy practical (workshops)",$I443="Heavy practical (clean)",$I443="Large",$I443="Storage"),OR($J443=0,ISBLANK($J443))),"Net area not recorded in net spaces",
AND(OR($I443="Non-net",$I443="Outdoor space"),$J443&gt;0),"Net Area Recorded in Non-net space",
AND($I443="General",$J443&gt;90),"This general space is over 90m2, please ensure that this space is entered as separate spaces if it usually used as separate spaces",
AND($I443="Open plan/ semi-open general",$J443&lt;27),"Open plan general space under 27m2",
AND(OR($K443=0,ISBLANK($K443)), $I443="Non-net"),"Non-net area not recorded in non-net space"
),
" ")</f>
        <v xml:space="preserve"> </v>
      </c>
      <c r="M443" s="144"/>
      <c r="N443" s="144"/>
      <c r="O443" s="144"/>
      <c r="P443" s="144"/>
      <c r="Q443" s="144"/>
      <c r="R443" s="171"/>
      <c r="S443" s="147">
        <f>NCA_Calculations!$P$455</f>
        <v>0</v>
      </c>
      <c r="T443" s="147">
        <f>NCA_Calculations!$Q$455</f>
        <v>0</v>
      </c>
      <c r="U443" s="144"/>
      <c r="V443" s="144"/>
      <c r="W443" s="149" t="str" cm="1">
        <f t="array" ref="W443">_xlfn.IFNA(
_xlfn.IFS(
ISBLANK($U443),"Missing space use.",
AND('Establishment details'!$C$14="Secondary",$V443="Classbase"),"Invalid Status type",
AND(OR( $V443="Classbase", $V443="Teaching", $V443="Early years",$V443="SEND resourced"), NOT(ISBLANK($M443))),"Space with status type and unusable type.",
AND($V443= "Classbase",'Establishment details'!$C$22&gt;=10), "Classbase status is only valid in schools with a primary element.",
AND($I443= "Large",$N443 &gt; 3.5), "Large rooms with less than 3.5m height.",
AND(OR($V443="Light practical (science)",$V443="Light practical (science)",$V443="Heavy practical (workshops)", $V443="Heavy practical (clean)"), OR($O443=0,ISBLANK($O443))),"Missing sinks count for light and heavy practical spaces.",
AND($M443 = "Other",ISBLANK($R443)), "Invalid unusable type / missing note for other unusable type."
),
" ")</f>
        <v>Missing space use.</v>
      </c>
    </row>
    <row r="444" spans="2:23" ht="15.75" x14ac:dyDescent="0.25">
      <c r="B444" s="143"/>
      <c r="C444" s="144"/>
      <c r="D444" s="144"/>
      <c r="E444" s="144"/>
      <c r="F444" s="147" t="str" cm="1">
        <f t="array" ref="F444">_xlfn.IFNA(CONCATENATE(_xlfn.IFS($D444="Mezzanine",LEFT($D444,1), $D444="Ground Floor",LEFT($D444,1),$D444="Basment ",LEFT($D444,1), $D444="1st Floor", "0"&amp;LEFT($D444,1), $D444="2nd Floor", "0"&amp;LEFT($D444,1), $D444="3rd Floor", "0"&amp;LEFT($D444,1), $D444="4th Floor", "0"&amp;LEFT($D444,1), $D444="5th Floor", "0"&amp;LEFT($D444,1), $D444="6th Floor", "0"&amp;LEFT($D444,1),$D444="7th Floor", "0"&amp;LEFT($D444,1),$D444="8th Floor", "0"&amp;LEFT($D444,1),$D444="9th Floor", "0"&amp;LEFT($D444,1),$D444="10th Floor", LEFT($D444,2),$D444="11th Floor", LEFT($D444,2),$D444="12th Floor", LEFT($D444,2),$D444="13th Floor", LEFT($D444,2), $D444="Lower Ground", LEFT($D444)&amp;IF(ISNUMBER(FIND(" ",$D444)),MID($D444,FIND(" ",$D444)+1,1),"")&amp;IF(ISNUMBER(FIND(" ",$D444,FIND(" ",$D444)+1)),MID($D444,FIND(" ",$D444,FIND(" ",$D444)+1)+1,1),""),$D444="Upper Ground", LEFT($D444)&amp;IF(ISNUMBER(FIND(" ",$D444)),MID($D444,FIND(" ",$D444)+1,1),"")&amp;IF(ISNUMBER(FIND(" ",$D444,FIND(" ",$D444)+1)),MID($D444,FIND(" ",$D444,FIND(" ",$D444)+1)+1,1),"")),".0",$E444), " ")</f>
        <v xml:space="preserve"> </v>
      </c>
      <c r="G444" s="144"/>
      <c r="H444" s="144"/>
      <c r="I444" s="144"/>
      <c r="J444" s="144"/>
      <c r="K444" s="144"/>
      <c r="L444" s="149" t="str" cm="1">
        <f t="array" ref="L444">_xlfn.IFNA(
_xlfn.IFS(
AND($F444=" ",$G444=" ",$H444=" "),"Please update all three: Surveyor Room Reference, Establishment Room Reference and Establishment Room Name",
AND(OR($I444="General",$I444="Open plan/ semi-open general",$I444="Fitted",$I444="Light practical (science)",$I444="Light practical (other)",$I444="Heavy practical (workshops)",$I444="Heavy practical (clean)",$I444="Large",$I444="Storage"),$J444=0,$K444=0),"Please update Net Area or Non-net Area",
AND($B444&lt;&gt;"OUT",$J444=0,$I444&lt;&gt;"Non-net",$M444="85% Circulation"),"Net area not recorded for spaces with 85% circulation unusable type",
AND(OR($I444="General",$I444="Open plan/ semi-open general",$I444="Fitted",$I444="Light practical (science)",$I444="Light practical (other)",$I444="Heavy practical (workshops)",$I444="Heavy practical (clean)",$I444="Large",$I444="Storage"),OR($J444=0,ISBLANK($J444))),"Net area not recorded in net spaces",
AND(OR($I444="Non-net",$I444="Outdoor space"),$J444&gt;0),"Net Area Recorded in Non-net space",
AND($I444="General",$J444&gt;90),"This general space is over 90m2, please ensure that this space is entered as separate spaces if it usually used as separate spaces",
AND($I444="Open plan/ semi-open general",$J444&lt;27),"Open plan general space under 27m2",
AND(OR($K444=0,ISBLANK($K444)), $I444="Non-net"),"Non-net area not recorded in non-net space"
),
" ")</f>
        <v xml:space="preserve"> </v>
      </c>
      <c r="M444" s="144"/>
      <c r="N444" s="144"/>
      <c r="O444" s="144"/>
      <c r="P444" s="144"/>
      <c r="Q444" s="144"/>
      <c r="R444" s="171"/>
      <c r="S444" s="147">
        <f>NCA_Calculations!$P$456</f>
        <v>0</v>
      </c>
      <c r="T444" s="147">
        <f>NCA_Calculations!$Q$456</f>
        <v>0</v>
      </c>
      <c r="U444" s="144"/>
      <c r="V444" s="144"/>
      <c r="W444" s="149" t="str" cm="1">
        <f t="array" ref="W444">_xlfn.IFNA(
_xlfn.IFS(
ISBLANK($U444),"Missing space use.",
AND('Establishment details'!$C$14="Secondary",$V444="Classbase"),"Invalid Status type",
AND(OR( $V444="Classbase", $V444="Teaching", $V444="Early years",$V444="SEND resourced"), NOT(ISBLANK($M444))),"Space with status type and unusable type.",
AND($V444= "Classbase",'Establishment details'!$C$22&gt;=10), "Classbase status is only valid in schools with a primary element.",
AND($I444= "Large",$N444 &gt; 3.5), "Large rooms with less than 3.5m height.",
AND(OR($V444="Light practical (science)",$V444="Light practical (science)",$V444="Heavy practical (workshops)", $V444="Heavy practical (clean)"), OR($O444=0,ISBLANK($O444))),"Missing sinks count for light and heavy practical spaces.",
AND($M444 = "Other",ISBLANK($R444)), "Invalid unusable type / missing note for other unusable type."
),
" ")</f>
        <v>Missing space use.</v>
      </c>
    </row>
    <row r="445" spans="2:23" ht="15.75" x14ac:dyDescent="0.25">
      <c r="B445" s="143"/>
      <c r="C445" s="144"/>
      <c r="D445" s="144"/>
      <c r="E445" s="144"/>
      <c r="F445" s="147" t="str" cm="1">
        <f t="array" ref="F445">_xlfn.IFNA(CONCATENATE(_xlfn.IFS($D445="Mezzanine",LEFT($D445,1), $D445="Ground Floor",LEFT($D445,1),$D445="Basment ",LEFT($D445,1), $D445="1st Floor", "0"&amp;LEFT($D445,1), $D445="2nd Floor", "0"&amp;LEFT($D445,1), $D445="3rd Floor", "0"&amp;LEFT($D445,1), $D445="4th Floor", "0"&amp;LEFT($D445,1), $D445="5th Floor", "0"&amp;LEFT($D445,1), $D445="6th Floor", "0"&amp;LEFT($D445,1),$D445="7th Floor", "0"&amp;LEFT($D445,1),$D445="8th Floor", "0"&amp;LEFT($D445,1),$D445="9th Floor", "0"&amp;LEFT($D445,1),$D445="10th Floor", LEFT($D445,2),$D445="11th Floor", LEFT($D445,2),$D445="12th Floor", LEFT($D445,2),$D445="13th Floor", LEFT($D445,2), $D445="Lower Ground", LEFT($D445)&amp;IF(ISNUMBER(FIND(" ",$D445)),MID($D445,FIND(" ",$D445)+1,1),"")&amp;IF(ISNUMBER(FIND(" ",$D445,FIND(" ",$D445)+1)),MID($D445,FIND(" ",$D445,FIND(" ",$D445)+1)+1,1),""),$D445="Upper Ground", LEFT($D445)&amp;IF(ISNUMBER(FIND(" ",$D445)),MID($D445,FIND(" ",$D445)+1,1),"")&amp;IF(ISNUMBER(FIND(" ",$D445,FIND(" ",$D445)+1)),MID($D445,FIND(" ",$D445,FIND(" ",$D445)+1)+1,1),"")),".0",$E445), " ")</f>
        <v xml:space="preserve"> </v>
      </c>
      <c r="G445" s="144"/>
      <c r="H445" s="144"/>
      <c r="I445" s="144"/>
      <c r="J445" s="144"/>
      <c r="K445" s="144"/>
      <c r="L445" s="149" t="str" cm="1">
        <f t="array" ref="L445">_xlfn.IFNA(
_xlfn.IFS(
AND($F445=" ",$G445=" ",$H445=" "),"Please update all three: Surveyor Room Reference, Establishment Room Reference and Establishment Room Name",
AND(OR($I445="General",$I445="Open plan/ semi-open general",$I445="Fitted",$I445="Light practical (science)",$I445="Light practical (other)",$I445="Heavy practical (workshops)",$I445="Heavy practical (clean)",$I445="Large",$I445="Storage"),$J445=0,$K445=0),"Please update Net Area or Non-net Area",
AND($B445&lt;&gt;"OUT",$J445=0,$I445&lt;&gt;"Non-net",$M445="85% Circulation"),"Net area not recorded for spaces with 85% circulation unusable type",
AND(OR($I445="General",$I445="Open plan/ semi-open general",$I445="Fitted",$I445="Light practical (science)",$I445="Light practical (other)",$I445="Heavy practical (workshops)",$I445="Heavy practical (clean)",$I445="Large",$I445="Storage"),OR($J445=0,ISBLANK($J445))),"Net area not recorded in net spaces",
AND(OR($I445="Non-net",$I445="Outdoor space"),$J445&gt;0),"Net Area Recorded in Non-net space",
AND($I445="General",$J445&gt;90),"This general space is over 90m2, please ensure that this space is entered as separate spaces if it usually used as separate spaces",
AND($I445="Open plan/ semi-open general",$J445&lt;27),"Open plan general space under 27m2",
AND(OR($K445=0,ISBLANK($K445)), $I445="Non-net"),"Non-net area not recorded in non-net space"
),
" ")</f>
        <v xml:space="preserve"> </v>
      </c>
      <c r="M445" s="144"/>
      <c r="N445" s="144"/>
      <c r="O445" s="144"/>
      <c r="P445" s="144"/>
      <c r="Q445" s="144"/>
      <c r="R445" s="171"/>
      <c r="S445" s="147">
        <f>NCA_Calculations!$P$457</f>
        <v>0</v>
      </c>
      <c r="T445" s="147">
        <f>NCA_Calculations!$Q$457</f>
        <v>0</v>
      </c>
      <c r="U445" s="144"/>
      <c r="V445" s="144"/>
      <c r="W445" s="149" t="str" cm="1">
        <f t="array" ref="W445">_xlfn.IFNA(
_xlfn.IFS(
ISBLANK($U445),"Missing space use.",
AND('Establishment details'!$C$14="Secondary",$V445="Classbase"),"Invalid Status type",
AND(OR( $V445="Classbase", $V445="Teaching", $V445="Early years",$V445="SEND resourced"), NOT(ISBLANK($M445))),"Space with status type and unusable type.",
AND($V445= "Classbase",'Establishment details'!$C$22&gt;=10), "Classbase status is only valid in schools with a primary element.",
AND($I445= "Large",$N445 &gt; 3.5), "Large rooms with less than 3.5m height.",
AND(OR($V445="Light practical (science)",$V445="Light practical (science)",$V445="Heavy practical (workshops)", $V445="Heavy practical (clean)"), OR($O445=0,ISBLANK($O445))),"Missing sinks count for light and heavy practical spaces.",
AND($M445 = "Other",ISBLANK($R445)), "Invalid unusable type / missing note for other unusable type."
),
" ")</f>
        <v>Missing space use.</v>
      </c>
    </row>
    <row r="446" spans="2:23" ht="15.75" x14ac:dyDescent="0.25">
      <c r="B446" s="143"/>
      <c r="C446" s="144"/>
      <c r="D446" s="144"/>
      <c r="E446" s="144"/>
      <c r="F446" s="147" t="str" cm="1">
        <f t="array" ref="F446">_xlfn.IFNA(CONCATENATE(_xlfn.IFS($D446="Mezzanine",LEFT($D446,1), $D446="Ground Floor",LEFT($D446,1),$D446="Basment ",LEFT($D446,1), $D446="1st Floor", "0"&amp;LEFT($D446,1), $D446="2nd Floor", "0"&amp;LEFT($D446,1), $D446="3rd Floor", "0"&amp;LEFT($D446,1), $D446="4th Floor", "0"&amp;LEFT($D446,1), $D446="5th Floor", "0"&amp;LEFT($D446,1), $D446="6th Floor", "0"&amp;LEFT($D446,1),$D446="7th Floor", "0"&amp;LEFT($D446,1),$D446="8th Floor", "0"&amp;LEFT($D446,1),$D446="9th Floor", "0"&amp;LEFT($D446,1),$D446="10th Floor", LEFT($D446,2),$D446="11th Floor", LEFT($D446,2),$D446="12th Floor", LEFT($D446,2),$D446="13th Floor", LEFT($D446,2), $D446="Lower Ground", LEFT($D446)&amp;IF(ISNUMBER(FIND(" ",$D446)),MID($D446,FIND(" ",$D446)+1,1),"")&amp;IF(ISNUMBER(FIND(" ",$D446,FIND(" ",$D446)+1)),MID($D446,FIND(" ",$D446,FIND(" ",$D446)+1)+1,1),""),$D446="Upper Ground", LEFT($D446)&amp;IF(ISNUMBER(FIND(" ",$D446)),MID($D446,FIND(" ",$D446)+1,1),"")&amp;IF(ISNUMBER(FIND(" ",$D446,FIND(" ",$D446)+1)),MID($D446,FIND(" ",$D446,FIND(" ",$D446)+1)+1,1),"")),".0",$E446), " ")</f>
        <v xml:space="preserve"> </v>
      </c>
      <c r="G446" s="144"/>
      <c r="H446" s="144"/>
      <c r="I446" s="144"/>
      <c r="J446" s="144"/>
      <c r="K446" s="144"/>
      <c r="L446" s="149" t="str" cm="1">
        <f t="array" ref="L446">_xlfn.IFNA(
_xlfn.IFS(
AND($F446=" ",$G446=" ",$H446=" "),"Please update all three: Surveyor Room Reference, Establishment Room Reference and Establishment Room Name",
AND(OR($I446="General",$I446="Open plan/ semi-open general",$I446="Fitted",$I446="Light practical (science)",$I446="Light practical (other)",$I446="Heavy practical (workshops)",$I446="Heavy practical (clean)",$I446="Large",$I446="Storage"),$J446=0,$K446=0),"Please update Net Area or Non-net Area",
AND($B446&lt;&gt;"OUT",$J446=0,$I446&lt;&gt;"Non-net",$M446="85% Circulation"),"Net area not recorded for spaces with 85% circulation unusable type",
AND(OR($I446="General",$I446="Open plan/ semi-open general",$I446="Fitted",$I446="Light practical (science)",$I446="Light practical (other)",$I446="Heavy practical (workshops)",$I446="Heavy practical (clean)",$I446="Large",$I446="Storage"),OR($J446=0,ISBLANK($J446))),"Net area not recorded in net spaces",
AND(OR($I446="Non-net",$I446="Outdoor space"),$J446&gt;0),"Net Area Recorded in Non-net space",
AND($I446="General",$J446&gt;90),"This general space is over 90m2, please ensure that this space is entered as separate spaces if it usually used as separate spaces",
AND($I446="Open plan/ semi-open general",$J446&lt;27),"Open plan general space under 27m2",
AND(OR($K446=0,ISBLANK($K446)), $I446="Non-net"),"Non-net area not recorded in non-net space"
),
" ")</f>
        <v xml:space="preserve"> </v>
      </c>
      <c r="M446" s="144"/>
      <c r="N446" s="144"/>
      <c r="O446" s="144"/>
      <c r="P446" s="144"/>
      <c r="Q446" s="144"/>
      <c r="R446" s="171"/>
      <c r="S446" s="147">
        <f>NCA_Calculations!$P$458</f>
        <v>0</v>
      </c>
      <c r="T446" s="147">
        <f>NCA_Calculations!$Q$458</f>
        <v>0</v>
      </c>
      <c r="U446" s="144"/>
      <c r="V446" s="144"/>
      <c r="W446" s="149" t="str" cm="1">
        <f t="array" ref="W446">_xlfn.IFNA(
_xlfn.IFS(
ISBLANK($U446),"Missing space use.",
AND('Establishment details'!$C$14="Secondary",$V446="Classbase"),"Invalid Status type",
AND(OR( $V446="Classbase", $V446="Teaching", $V446="Early years",$V446="SEND resourced"), NOT(ISBLANK($M446))),"Space with status type and unusable type.",
AND($V446= "Classbase",'Establishment details'!$C$22&gt;=10), "Classbase status is only valid in schools with a primary element.",
AND($I446= "Large",$N446 &gt; 3.5), "Large rooms with less than 3.5m height.",
AND(OR($V446="Light practical (science)",$V446="Light practical (science)",$V446="Heavy practical (workshops)", $V446="Heavy practical (clean)"), OR($O446=0,ISBLANK($O446))),"Missing sinks count for light and heavy practical spaces.",
AND($M446 = "Other",ISBLANK($R446)), "Invalid unusable type / missing note for other unusable type."
),
" ")</f>
        <v>Missing space use.</v>
      </c>
    </row>
    <row r="447" spans="2:23" ht="15.75" x14ac:dyDescent="0.25">
      <c r="B447" s="143"/>
      <c r="C447" s="144"/>
      <c r="D447" s="144"/>
      <c r="E447" s="144"/>
      <c r="F447" s="147" t="str" cm="1">
        <f t="array" ref="F447">_xlfn.IFNA(CONCATENATE(_xlfn.IFS($D447="Mezzanine",LEFT($D447,1), $D447="Ground Floor",LEFT($D447,1),$D447="Basment ",LEFT($D447,1), $D447="1st Floor", "0"&amp;LEFT($D447,1), $D447="2nd Floor", "0"&amp;LEFT($D447,1), $D447="3rd Floor", "0"&amp;LEFT($D447,1), $D447="4th Floor", "0"&amp;LEFT($D447,1), $D447="5th Floor", "0"&amp;LEFT($D447,1), $D447="6th Floor", "0"&amp;LEFT($D447,1),$D447="7th Floor", "0"&amp;LEFT($D447,1),$D447="8th Floor", "0"&amp;LEFT($D447,1),$D447="9th Floor", "0"&amp;LEFT($D447,1),$D447="10th Floor", LEFT($D447,2),$D447="11th Floor", LEFT($D447,2),$D447="12th Floor", LEFT($D447,2),$D447="13th Floor", LEFT($D447,2), $D447="Lower Ground", LEFT($D447)&amp;IF(ISNUMBER(FIND(" ",$D447)),MID($D447,FIND(" ",$D447)+1,1),"")&amp;IF(ISNUMBER(FIND(" ",$D447,FIND(" ",$D447)+1)),MID($D447,FIND(" ",$D447,FIND(" ",$D447)+1)+1,1),""),$D447="Upper Ground", LEFT($D447)&amp;IF(ISNUMBER(FIND(" ",$D447)),MID($D447,FIND(" ",$D447)+1,1),"")&amp;IF(ISNUMBER(FIND(" ",$D447,FIND(" ",$D447)+1)),MID($D447,FIND(" ",$D447,FIND(" ",$D447)+1)+1,1),"")),".0",$E447), " ")</f>
        <v xml:space="preserve"> </v>
      </c>
      <c r="G447" s="144"/>
      <c r="H447" s="144"/>
      <c r="I447" s="144"/>
      <c r="J447" s="144"/>
      <c r="K447" s="144"/>
      <c r="L447" s="149" t="str" cm="1">
        <f t="array" ref="L447">_xlfn.IFNA(
_xlfn.IFS(
AND($F447=" ",$G447=" ",$H447=" "),"Please update all three: Surveyor Room Reference, Establishment Room Reference and Establishment Room Name",
AND(OR($I447="General",$I447="Open plan/ semi-open general",$I447="Fitted",$I447="Light practical (science)",$I447="Light practical (other)",$I447="Heavy practical (workshops)",$I447="Heavy practical (clean)",$I447="Large",$I447="Storage"),$J447=0,$K447=0),"Please update Net Area or Non-net Area",
AND($B447&lt;&gt;"OUT",$J447=0,$I447&lt;&gt;"Non-net",$M447="85% Circulation"),"Net area not recorded for spaces with 85% circulation unusable type",
AND(OR($I447="General",$I447="Open plan/ semi-open general",$I447="Fitted",$I447="Light practical (science)",$I447="Light practical (other)",$I447="Heavy practical (workshops)",$I447="Heavy practical (clean)",$I447="Large",$I447="Storage"),OR($J447=0,ISBLANK($J447))),"Net area not recorded in net spaces",
AND(OR($I447="Non-net",$I447="Outdoor space"),$J447&gt;0),"Net Area Recorded in Non-net space",
AND($I447="General",$J447&gt;90),"This general space is over 90m2, please ensure that this space is entered as separate spaces if it usually used as separate spaces",
AND($I447="Open plan/ semi-open general",$J447&lt;27),"Open plan general space under 27m2",
AND(OR($K447=0,ISBLANK($K447)), $I447="Non-net"),"Non-net area not recorded in non-net space"
),
" ")</f>
        <v xml:space="preserve"> </v>
      </c>
      <c r="M447" s="144"/>
      <c r="N447" s="144"/>
      <c r="O447" s="144"/>
      <c r="P447" s="144"/>
      <c r="Q447" s="144"/>
      <c r="R447" s="171"/>
      <c r="S447" s="147">
        <f>NCA_Calculations!$P$459</f>
        <v>0</v>
      </c>
      <c r="T447" s="147">
        <f>NCA_Calculations!$Q$459</f>
        <v>0</v>
      </c>
      <c r="U447" s="144"/>
      <c r="V447" s="144"/>
      <c r="W447" s="149" t="str" cm="1">
        <f t="array" ref="W447">_xlfn.IFNA(
_xlfn.IFS(
ISBLANK($U447),"Missing space use.",
AND('Establishment details'!$C$14="Secondary",$V447="Classbase"),"Invalid Status type",
AND(OR( $V447="Classbase", $V447="Teaching", $V447="Early years",$V447="SEND resourced"), NOT(ISBLANK($M447))),"Space with status type and unusable type.",
AND($V447= "Classbase",'Establishment details'!$C$22&gt;=10), "Classbase status is only valid in schools with a primary element.",
AND($I447= "Large",$N447 &gt; 3.5), "Large rooms with less than 3.5m height.",
AND(OR($V447="Light practical (science)",$V447="Light practical (science)",$V447="Heavy practical (workshops)", $V447="Heavy practical (clean)"), OR($O447=0,ISBLANK($O447))),"Missing sinks count for light and heavy practical spaces.",
AND($M447 = "Other",ISBLANK($R447)), "Invalid unusable type / missing note for other unusable type."
),
" ")</f>
        <v>Missing space use.</v>
      </c>
    </row>
    <row r="448" spans="2:23" ht="15.75" x14ac:dyDescent="0.25">
      <c r="B448" s="143"/>
      <c r="C448" s="144"/>
      <c r="D448" s="144"/>
      <c r="E448" s="144"/>
      <c r="F448" s="147" t="str" cm="1">
        <f t="array" ref="F448">_xlfn.IFNA(CONCATENATE(_xlfn.IFS($D448="Mezzanine",LEFT($D448,1), $D448="Ground Floor",LEFT($D448,1),$D448="Basment ",LEFT($D448,1), $D448="1st Floor", "0"&amp;LEFT($D448,1), $D448="2nd Floor", "0"&amp;LEFT($D448,1), $D448="3rd Floor", "0"&amp;LEFT($D448,1), $D448="4th Floor", "0"&amp;LEFT($D448,1), $D448="5th Floor", "0"&amp;LEFT($D448,1), $D448="6th Floor", "0"&amp;LEFT($D448,1),$D448="7th Floor", "0"&amp;LEFT($D448,1),$D448="8th Floor", "0"&amp;LEFT($D448,1),$D448="9th Floor", "0"&amp;LEFT($D448,1),$D448="10th Floor", LEFT($D448,2),$D448="11th Floor", LEFT($D448,2),$D448="12th Floor", LEFT($D448,2),$D448="13th Floor", LEFT($D448,2), $D448="Lower Ground", LEFT($D448)&amp;IF(ISNUMBER(FIND(" ",$D448)),MID($D448,FIND(" ",$D448)+1,1),"")&amp;IF(ISNUMBER(FIND(" ",$D448,FIND(" ",$D448)+1)),MID($D448,FIND(" ",$D448,FIND(" ",$D448)+1)+1,1),""),$D448="Upper Ground", LEFT($D448)&amp;IF(ISNUMBER(FIND(" ",$D448)),MID($D448,FIND(" ",$D448)+1,1),"")&amp;IF(ISNUMBER(FIND(" ",$D448,FIND(" ",$D448)+1)),MID($D448,FIND(" ",$D448,FIND(" ",$D448)+1)+1,1),"")),".0",$E448), " ")</f>
        <v xml:space="preserve"> </v>
      </c>
      <c r="G448" s="144"/>
      <c r="H448" s="144"/>
      <c r="I448" s="144"/>
      <c r="J448" s="144"/>
      <c r="K448" s="144"/>
      <c r="L448" s="149" t="str" cm="1">
        <f t="array" ref="L448">_xlfn.IFNA(
_xlfn.IFS(
AND($F448=" ",$G448=" ",$H448=" "),"Please update all three: Surveyor Room Reference, Establishment Room Reference and Establishment Room Name",
AND(OR($I448="General",$I448="Open plan/ semi-open general",$I448="Fitted",$I448="Light practical (science)",$I448="Light practical (other)",$I448="Heavy practical (workshops)",$I448="Heavy practical (clean)",$I448="Large",$I448="Storage"),$J448=0,$K448=0),"Please update Net Area or Non-net Area",
AND($B448&lt;&gt;"OUT",$J448=0,$I448&lt;&gt;"Non-net",$M448="85% Circulation"),"Net area not recorded for spaces with 85% circulation unusable type",
AND(OR($I448="General",$I448="Open plan/ semi-open general",$I448="Fitted",$I448="Light practical (science)",$I448="Light practical (other)",$I448="Heavy practical (workshops)",$I448="Heavy practical (clean)",$I448="Large",$I448="Storage"),OR($J448=0,ISBLANK($J448))),"Net area not recorded in net spaces",
AND(OR($I448="Non-net",$I448="Outdoor space"),$J448&gt;0),"Net Area Recorded in Non-net space",
AND($I448="General",$J448&gt;90),"This general space is over 90m2, please ensure that this space is entered as separate spaces if it usually used as separate spaces",
AND($I448="Open plan/ semi-open general",$J448&lt;27),"Open plan general space under 27m2",
AND(OR($K448=0,ISBLANK($K448)), $I448="Non-net"),"Non-net area not recorded in non-net space"
),
" ")</f>
        <v xml:space="preserve"> </v>
      </c>
      <c r="M448" s="144"/>
      <c r="N448" s="144"/>
      <c r="O448" s="144"/>
      <c r="P448" s="144"/>
      <c r="Q448" s="144"/>
      <c r="R448" s="171"/>
      <c r="S448" s="147">
        <f>NCA_Calculations!$P$460</f>
        <v>0</v>
      </c>
      <c r="T448" s="147">
        <f>NCA_Calculations!$Q$460</f>
        <v>0</v>
      </c>
      <c r="U448" s="144"/>
      <c r="V448" s="144"/>
      <c r="W448" s="149" t="str" cm="1">
        <f t="array" ref="W448">_xlfn.IFNA(
_xlfn.IFS(
ISBLANK($U448),"Missing space use.",
AND('Establishment details'!$C$14="Secondary",$V448="Classbase"),"Invalid Status type",
AND(OR( $V448="Classbase", $V448="Teaching", $V448="Early years",$V448="SEND resourced"), NOT(ISBLANK($M448))),"Space with status type and unusable type.",
AND($V448= "Classbase",'Establishment details'!$C$22&gt;=10), "Classbase status is only valid in schools with a primary element.",
AND($I448= "Large",$N448 &gt; 3.5), "Large rooms with less than 3.5m height.",
AND(OR($V448="Light practical (science)",$V448="Light practical (science)",$V448="Heavy practical (workshops)", $V448="Heavy practical (clean)"), OR($O448=0,ISBLANK($O448))),"Missing sinks count for light and heavy practical spaces.",
AND($M448 = "Other",ISBLANK($R448)), "Invalid unusable type / missing note for other unusable type."
),
" ")</f>
        <v>Missing space use.</v>
      </c>
    </row>
    <row r="449" spans="2:23" ht="15.75" x14ac:dyDescent="0.25">
      <c r="B449" s="143"/>
      <c r="C449" s="144"/>
      <c r="D449" s="144"/>
      <c r="E449" s="144"/>
      <c r="F449" s="147" t="str" cm="1">
        <f t="array" ref="F449">_xlfn.IFNA(CONCATENATE(_xlfn.IFS($D449="Mezzanine",LEFT($D449,1), $D449="Ground Floor",LEFT($D449,1),$D449="Basment ",LEFT($D449,1), $D449="1st Floor", "0"&amp;LEFT($D449,1), $D449="2nd Floor", "0"&amp;LEFT($D449,1), $D449="3rd Floor", "0"&amp;LEFT($D449,1), $D449="4th Floor", "0"&amp;LEFT($D449,1), $D449="5th Floor", "0"&amp;LEFT($D449,1), $D449="6th Floor", "0"&amp;LEFT($D449,1),$D449="7th Floor", "0"&amp;LEFT($D449,1),$D449="8th Floor", "0"&amp;LEFT($D449,1),$D449="9th Floor", "0"&amp;LEFT($D449,1),$D449="10th Floor", LEFT($D449,2),$D449="11th Floor", LEFT($D449,2),$D449="12th Floor", LEFT($D449,2),$D449="13th Floor", LEFT($D449,2), $D449="Lower Ground", LEFT($D449)&amp;IF(ISNUMBER(FIND(" ",$D449)),MID($D449,FIND(" ",$D449)+1,1),"")&amp;IF(ISNUMBER(FIND(" ",$D449,FIND(" ",$D449)+1)),MID($D449,FIND(" ",$D449,FIND(" ",$D449)+1)+1,1),""),$D449="Upper Ground", LEFT($D449)&amp;IF(ISNUMBER(FIND(" ",$D449)),MID($D449,FIND(" ",$D449)+1,1),"")&amp;IF(ISNUMBER(FIND(" ",$D449,FIND(" ",$D449)+1)),MID($D449,FIND(" ",$D449,FIND(" ",$D449)+1)+1,1),"")),".0",$E449), " ")</f>
        <v xml:space="preserve"> </v>
      </c>
      <c r="G449" s="144"/>
      <c r="H449" s="144"/>
      <c r="I449" s="144"/>
      <c r="J449" s="144"/>
      <c r="K449" s="144"/>
      <c r="L449" s="149" t="str" cm="1">
        <f t="array" ref="L449">_xlfn.IFNA(
_xlfn.IFS(
AND($F449=" ",$G449=" ",$H449=" "),"Please update all three: Surveyor Room Reference, Establishment Room Reference and Establishment Room Name",
AND(OR($I449="General",$I449="Open plan/ semi-open general",$I449="Fitted",$I449="Light practical (science)",$I449="Light practical (other)",$I449="Heavy practical (workshops)",$I449="Heavy practical (clean)",$I449="Large",$I449="Storage"),$J449=0,$K449=0),"Please update Net Area or Non-net Area",
AND($B449&lt;&gt;"OUT",$J449=0,$I449&lt;&gt;"Non-net",$M449="85% Circulation"),"Net area not recorded for spaces with 85% circulation unusable type",
AND(OR($I449="General",$I449="Open plan/ semi-open general",$I449="Fitted",$I449="Light practical (science)",$I449="Light practical (other)",$I449="Heavy practical (workshops)",$I449="Heavy practical (clean)",$I449="Large",$I449="Storage"),OR($J449=0,ISBLANK($J449))),"Net area not recorded in net spaces",
AND(OR($I449="Non-net",$I449="Outdoor space"),$J449&gt;0),"Net Area Recorded in Non-net space",
AND($I449="General",$J449&gt;90),"This general space is over 90m2, please ensure that this space is entered as separate spaces if it usually used as separate spaces",
AND($I449="Open plan/ semi-open general",$J449&lt;27),"Open plan general space under 27m2",
AND(OR($K449=0,ISBLANK($K449)), $I449="Non-net"),"Non-net area not recorded in non-net space"
),
" ")</f>
        <v xml:space="preserve"> </v>
      </c>
      <c r="M449" s="144"/>
      <c r="N449" s="144"/>
      <c r="O449" s="144"/>
      <c r="P449" s="144"/>
      <c r="Q449" s="144"/>
      <c r="R449" s="171"/>
      <c r="S449" s="147">
        <f>NCA_Calculations!$P$461</f>
        <v>0</v>
      </c>
      <c r="T449" s="147">
        <f>NCA_Calculations!$Q$461</f>
        <v>0</v>
      </c>
      <c r="U449" s="144"/>
      <c r="V449" s="144"/>
      <c r="W449" s="149" t="str" cm="1">
        <f t="array" ref="W449">_xlfn.IFNA(
_xlfn.IFS(
ISBLANK($U449),"Missing space use.",
AND('Establishment details'!$C$14="Secondary",$V449="Classbase"),"Invalid Status type",
AND(OR( $V449="Classbase", $V449="Teaching", $V449="Early years",$V449="SEND resourced"), NOT(ISBLANK($M449))),"Space with status type and unusable type.",
AND($V449= "Classbase",'Establishment details'!$C$22&gt;=10), "Classbase status is only valid in schools with a primary element.",
AND($I449= "Large",$N449 &gt; 3.5), "Large rooms with less than 3.5m height.",
AND(OR($V449="Light practical (science)",$V449="Light practical (science)",$V449="Heavy practical (workshops)", $V449="Heavy practical (clean)"), OR($O449=0,ISBLANK($O449))),"Missing sinks count for light and heavy practical spaces.",
AND($M449 = "Other",ISBLANK($R449)), "Invalid unusable type / missing note for other unusable type."
),
" ")</f>
        <v>Missing space use.</v>
      </c>
    </row>
    <row r="450" spans="2:23" ht="15.75" x14ac:dyDescent="0.25">
      <c r="B450" s="143"/>
      <c r="C450" s="144"/>
      <c r="D450" s="144"/>
      <c r="E450" s="144"/>
      <c r="F450" s="147" t="str" cm="1">
        <f t="array" ref="F450">_xlfn.IFNA(CONCATENATE(_xlfn.IFS($D450="Mezzanine",LEFT($D450,1), $D450="Ground Floor",LEFT($D450,1),$D450="Basment ",LEFT($D450,1), $D450="1st Floor", "0"&amp;LEFT($D450,1), $D450="2nd Floor", "0"&amp;LEFT($D450,1), $D450="3rd Floor", "0"&amp;LEFT($D450,1), $D450="4th Floor", "0"&amp;LEFT($D450,1), $D450="5th Floor", "0"&amp;LEFT($D450,1), $D450="6th Floor", "0"&amp;LEFT($D450,1),$D450="7th Floor", "0"&amp;LEFT($D450,1),$D450="8th Floor", "0"&amp;LEFT($D450,1),$D450="9th Floor", "0"&amp;LEFT($D450,1),$D450="10th Floor", LEFT($D450,2),$D450="11th Floor", LEFT($D450,2),$D450="12th Floor", LEFT($D450,2),$D450="13th Floor", LEFT($D450,2), $D450="Lower Ground", LEFT($D450)&amp;IF(ISNUMBER(FIND(" ",$D450)),MID($D450,FIND(" ",$D450)+1,1),"")&amp;IF(ISNUMBER(FIND(" ",$D450,FIND(" ",$D450)+1)),MID($D450,FIND(" ",$D450,FIND(" ",$D450)+1)+1,1),""),$D450="Upper Ground", LEFT($D450)&amp;IF(ISNUMBER(FIND(" ",$D450)),MID($D450,FIND(" ",$D450)+1,1),"")&amp;IF(ISNUMBER(FIND(" ",$D450,FIND(" ",$D450)+1)),MID($D450,FIND(" ",$D450,FIND(" ",$D450)+1)+1,1),"")),".0",$E450), " ")</f>
        <v xml:space="preserve"> </v>
      </c>
      <c r="G450" s="144"/>
      <c r="H450" s="144"/>
      <c r="I450" s="144"/>
      <c r="J450" s="144"/>
      <c r="K450" s="144"/>
      <c r="L450" s="149" t="str" cm="1">
        <f t="array" ref="L450">_xlfn.IFNA(
_xlfn.IFS(
AND($F450=" ",$G450=" ",$H450=" "),"Please update all three: Surveyor Room Reference, Establishment Room Reference and Establishment Room Name",
AND(OR($I450="General",$I450="Open plan/ semi-open general",$I450="Fitted",$I450="Light practical (science)",$I450="Light practical (other)",$I450="Heavy practical (workshops)",$I450="Heavy practical (clean)",$I450="Large",$I450="Storage"),$J450=0,$K450=0),"Please update Net Area or Non-net Area",
AND($B450&lt;&gt;"OUT",$J450=0,$I450&lt;&gt;"Non-net",$M450="85% Circulation"),"Net area not recorded for spaces with 85% circulation unusable type",
AND(OR($I450="General",$I450="Open plan/ semi-open general",$I450="Fitted",$I450="Light practical (science)",$I450="Light practical (other)",$I450="Heavy practical (workshops)",$I450="Heavy practical (clean)",$I450="Large",$I450="Storage"),OR($J450=0,ISBLANK($J450))),"Net area not recorded in net spaces",
AND(OR($I450="Non-net",$I450="Outdoor space"),$J450&gt;0),"Net Area Recorded in Non-net space",
AND($I450="General",$J450&gt;90),"This general space is over 90m2, please ensure that this space is entered as separate spaces if it usually used as separate spaces",
AND($I450="Open plan/ semi-open general",$J450&lt;27),"Open plan general space under 27m2",
AND(OR($K450=0,ISBLANK($K450)), $I450="Non-net"),"Non-net area not recorded in non-net space"
),
" ")</f>
        <v xml:space="preserve"> </v>
      </c>
      <c r="M450" s="144"/>
      <c r="N450" s="144"/>
      <c r="O450" s="144"/>
      <c r="P450" s="144"/>
      <c r="Q450" s="144"/>
      <c r="R450" s="171"/>
      <c r="S450" s="147">
        <f>NCA_Calculations!$P$462</f>
        <v>0</v>
      </c>
      <c r="T450" s="147">
        <f>NCA_Calculations!$Q$462</f>
        <v>0</v>
      </c>
      <c r="U450" s="144"/>
      <c r="V450" s="144"/>
      <c r="W450" s="149" t="str" cm="1">
        <f t="array" ref="W450">_xlfn.IFNA(
_xlfn.IFS(
ISBLANK($U450),"Missing space use.",
AND('Establishment details'!$C$14="Secondary",$V450="Classbase"),"Invalid Status type",
AND(OR( $V450="Classbase", $V450="Teaching", $V450="Early years",$V450="SEND resourced"), NOT(ISBLANK($M450))),"Space with status type and unusable type.",
AND($V450= "Classbase",'Establishment details'!$C$22&gt;=10), "Classbase status is only valid in schools with a primary element.",
AND($I450= "Large",$N450 &gt; 3.5), "Large rooms with less than 3.5m height.",
AND(OR($V450="Light practical (science)",$V450="Light practical (science)",$V450="Heavy practical (workshops)", $V450="Heavy practical (clean)"), OR($O450=0,ISBLANK($O450))),"Missing sinks count for light and heavy practical spaces.",
AND($M450 = "Other",ISBLANK($R450)), "Invalid unusable type / missing note for other unusable type."
),
" ")</f>
        <v>Missing space use.</v>
      </c>
    </row>
    <row r="451" spans="2:23" ht="15.75" x14ac:dyDescent="0.25">
      <c r="B451" s="143"/>
      <c r="C451" s="144"/>
      <c r="D451" s="144"/>
      <c r="E451" s="144"/>
      <c r="F451" s="147" t="str" cm="1">
        <f t="array" ref="F451">_xlfn.IFNA(CONCATENATE(_xlfn.IFS($D451="Mezzanine",LEFT($D451,1), $D451="Ground Floor",LEFT($D451,1),$D451="Basment ",LEFT($D451,1), $D451="1st Floor", "0"&amp;LEFT($D451,1), $D451="2nd Floor", "0"&amp;LEFT($D451,1), $D451="3rd Floor", "0"&amp;LEFT($D451,1), $D451="4th Floor", "0"&amp;LEFT($D451,1), $D451="5th Floor", "0"&amp;LEFT($D451,1), $D451="6th Floor", "0"&amp;LEFT($D451,1),$D451="7th Floor", "0"&amp;LEFT($D451,1),$D451="8th Floor", "0"&amp;LEFT($D451,1),$D451="9th Floor", "0"&amp;LEFT($D451,1),$D451="10th Floor", LEFT($D451,2),$D451="11th Floor", LEFT($D451,2),$D451="12th Floor", LEFT($D451,2),$D451="13th Floor", LEFT($D451,2), $D451="Lower Ground", LEFT($D451)&amp;IF(ISNUMBER(FIND(" ",$D451)),MID($D451,FIND(" ",$D451)+1,1),"")&amp;IF(ISNUMBER(FIND(" ",$D451,FIND(" ",$D451)+1)),MID($D451,FIND(" ",$D451,FIND(" ",$D451)+1)+1,1),""),$D451="Upper Ground", LEFT($D451)&amp;IF(ISNUMBER(FIND(" ",$D451)),MID($D451,FIND(" ",$D451)+1,1),"")&amp;IF(ISNUMBER(FIND(" ",$D451,FIND(" ",$D451)+1)),MID($D451,FIND(" ",$D451,FIND(" ",$D451)+1)+1,1),"")),".0",$E451), " ")</f>
        <v xml:space="preserve"> </v>
      </c>
      <c r="G451" s="144"/>
      <c r="H451" s="144"/>
      <c r="I451" s="144"/>
      <c r="J451" s="144"/>
      <c r="K451" s="144"/>
      <c r="L451" s="149" t="str" cm="1">
        <f t="array" ref="L451">_xlfn.IFNA(
_xlfn.IFS(
AND($F451=" ",$G451=" ",$H451=" "),"Please update all three: Surveyor Room Reference, Establishment Room Reference and Establishment Room Name",
AND(OR($I451="General",$I451="Open plan/ semi-open general",$I451="Fitted",$I451="Light practical (science)",$I451="Light practical (other)",$I451="Heavy practical (workshops)",$I451="Heavy practical (clean)",$I451="Large",$I451="Storage"),$J451=0,$K451=0),"Please update Net Area or Non-net Area",
AND($B451&lt;&gt;"OUT",$J451=0,$I451&lt;&gt;"Non-net",$M451="85% Circulation"),"Net area not recorded for spaces with 85% circulation unusable type",
AND(OR($I451="General",$I451="Open plan/ semi-open general",$I451="Fitted",$I451="Light practical (science)",$I451="Light practical (other)",$I451="Heavy practical (workshops)",$I451="Heavy practical (clean)",$I451="Large",$I451="Storage"),OR($J451=0,ISBLANK($J451))),"Net area not recorded in net spaces",
AND(OR($I451="Non-net",$I451="Outdoor space"),$J451&gt;0),"Net Area Recorded in Non-net space",
AND($I451="General",$J451&gt;90),"This general space is over 90m2, please ensure that this space is entered as separate spaces if it usually used as separate spaces",
AND($I451="Open plan/ semi-open general",$J451&lt;27),"Open plan general space under 27m2",
AND(OR($K451=0,ISBLANK($K451)), $I451="Non-net"),"Non-net area not recorded in non-net space"
),
" ")</f>
        <v xml:space="preserve"> </v>
      </c>
      <c r="M451" s="144"/>
      <c r="N451" s="144"/>
      <c r="O451" s="144"/>
      <c r="P451" s="144"/>
      <c r="Q451" s="144"/>
      <c r="R451" s="171"/>
      <c r="S451" s="147">
        <f>NCA_Calculations!$P$463</f>
        <v>0</v>
      </c>
      <c r="T451" s="147">
        <f>NCA_Calculations!$Q$463</f>
        <v>0</v>
      </c>
      <c r="U451" s="144"/>
      <c r="V451" s="144"/>
      <c r="W451" s="149" t="str" cm="1">
        <f t="array" ref="W451">_xlfn.IFNA(
_xlfn.IFS(
ISBLANK($U451),"Missing space use.",
AND('Establishment details'!$C$14="Secondary",$V451="Classbase"),"Invalid Status type",
AND(OR( $V451="Classbase", $V451="Teaching", $V451="Early years",$V451="SEND resourced"), NOT(ISBLANK($M451))),"Space with status type and unusable type.",
AND($V451= "Classbase",'Establishment details'!$C$22&gt;=10), "Classbase status is only valid in schools with a primary element.",
AND($I451= "Large",$N451 &gt; 3.5), "Large rooms with less than 3.5m height.",
AND(OR($V451="Light practical (science)",$V451="Light practical (science)",$V451="Heavy practical (workshops)", $V451="Heavy practical (clean)"), OR($O451=0,ISBLANK($O451))),"Missing sinks count for light and heavy practical spaces.",
AND($M451 = "Other",ISBLANK($R451)), "Invalid unusable type / missing note for other unusable type."
),
" ")</f>
        <v>Missing space use.</v>
      </c>
    </row>
    <row r="452" spans="2:23" ht="15.75" x14ac:dyDescent="0.25">
      <c r="B452" s="143"/>
      <c r="C452" s="144"/>
      <c r="D452" s="144"/>
      <c r="E452" s="144"/>
      <c r="F452" s="147" t="str" cm="1">
        <f t="array" ref="F452">_xlfn.IFNA(CONCATENATE(_xlfn.IFS($D452="Mezzanine",LEFT($D452,1), $D452="Ground Floor",LEFT($D452,1),$D452="Basment ",LEFT($D452,1), $D452="1st Floor", "0"&amp;LEFT($D452,1), $D452="2nd Floor", "0"&amp;LEFT($D452,1), $D452="3rd Floor", "0"&amp;LEFT($D452,1), $D452="4th Floor", "0"&amp;LEFT($D452,1), $D452="5th Floor", "0"&amp;LEFT($D452,1), $D452="6th Floor", "0"&amp;LEFT($D452,1),$D452="7th Floor", "0"&amp;LEFT($D452,1),$D452="8th Floor", "0"&amp;LEFT($D452,1),$D452="9th Floor", "0"&amp;LEFT($D452,1),$D452="10th Floor", LEFT($D452,2),$D452="11th Floor", LEFT($D452,2),$D452="12th Floor", LEFT($D452,2),$D452="13th Floor", LEFT($D452,2), $D452="Lower Ground", LEFT($D452)&amp;IF(ISNUMBER(FIND(" ",$D452)),MID($D452,FIND(" ",$D452)+1,1),"")&amp;IF(ISNUMBER(FIND(" ",$D452,FIND(" ",$D452)+1)),MID($D452,FIND(" ",$D452,FIND(" ",$D452)+1)+1,1),""),$D452="Upper Ground", LEFT($D452)&amp;IF(ISNUMBER(FIND(" ",$D452)),MID($D452,FIND(" ",$D452)+1,1),"")&amp;IF(ISNUMBER(FIND(" ",$D452,FIND(" ",$D452)+1)),MID($D452,FIND(" ",$D452,FIND(" ",$D452)+1)+1,1),"")),".0",$E452), " ")</f>
        <v xml:space="preserve"> </v>
      </c>
      <c r="G452" s="144"/>
      <c r="H452" s="144"/>
      <c r="I452" s="144"/>
      <c r="J452" s="144"/>
      <c r="K452" s="144"/>
      <c r="L452" s="149" t="str" cm="1">
        <f t="array" ref="L452">_xlfn.IFNA(
_xlfn.IFS(
AND($F452=" ",$G452=" ",$H452=" "),"Please update all three: Surveyor Room Reference, Establishment Room Reference and Establishment Room Name",
AND(OR($I452="General",$I452="Open plan/ semi-open general",$I452="Fitted",$I452="Light practical (science)",$I452="Light practical (other)",$I452="Heavy practical (workshops)",$I452="Heavy practical (clean)",$I452="Large",$I452="Storage"),$J452=0,$K452=0),"Please update Net Area or Non-net Area",
AND($B452&lt;&gt;"OUT",$J452=0,$I452&lt;&gt;"Non-net",$M452="85% Circulation"),"Net area not recorded for spaces with 85% circulation unusable type",
AND(OR($I452="General",$I452="Open plan/ semi-open general",$I452="Fitted",$I452="Light practical (science)",$I452="Light practical (other)",$I452="Heavy practical (workshops)",$I452="Heavy practical (clean)",$I452="Large",$I452="Storage"),OR($J452=0,ISBLANK($J452))),"Net area not recorded in net spaces",
AND(OR($I452="Non-net",$I452="Outdoor space"),$J452&gt;0),"Net Area Recorded in Non-net space",
AND($I452="General",$J452&gt;90),"This general space is over 90m2, please ensure that this space is entered as separate spaces if it usually used as separate spaces",
AND($I452="Open plan/ semi-open general",$J452&lt;27),"Open plan general space under 27m2",
AND(OR($K452=0,ISBLANK($K452)), $I452="Non-net"),"Non-net area not recorded in non-net space"
),
" ")</f>
        <v xml:space="preserve"> </v>
      </c>
      <c r="M452" s="144"/>
      <c r="N452" s="144"/>
      <c r="O452" s="144"/>
      <c r="P452" s="144"/>
      <c r="Q452" s="144"/>
      <c r="R452" s="171"/>
      <c r="S452" s="147">
        <f>NCA_Calculations!$P$464</f>
        <v>0</v>
      </c>
      <c r="T452" s="147">
        <f>NCA_Calculations!$Q$464</f>
        <v>0</v>
      </c>
      <c r="U452" s="144"/>
      <c r="V452" s="144"/>
      <c r="W452" s="149" t="str" cm="1">
        <f t="array" ref="W452">_xlfn.IFNA(
_xlfn.IFS(
ISBLANK($U452),"Missing space use.",
AND('Establishment details'!$C$14="Secondary",$V452="Classbase"),"Invalid Status type",
AND(OR( $V452="Classbase", $V452="Teaching", $V452="Early years",$V452="SEND resourced"), NOT(ISBLANK($M452))),"Space with status type and unusable type.",
AND($V452= "Classbase",'Establishment details'!$C$22&gt;=10), "Classbase status is only valid in schools with a primary element.",
AND($I452= "Large",$N452 &gt; 3.5), "Large rooms with less than 3.5m height.",
AND(OR($V452="Light practical (science)",$V452="Light practical (science)",$V452="Heavy practical (workshops)", $V452="Heavy practical (clean)"), OR($O452=0,ISBLANK($O452))),"Missing sinks count for light and heavy practical spaces.",
AND($M452 = "Other",ISBLANK($R452)), "Invalid unusable type / missing note for other unusable type."
),
" ")</f>
        <v>Missing space use.</v>
      </c>
    </row>
    <row r="453" spans="2:23" ht="15.75" x14ac:dyDescent="0.25">
      <c r="B453" s="143"/>
      <c r="C453" s="144"/>
      <c r="D453" s="144"/>
      <c r="E453" s="144"/>
      <c r="F453" s="147" t="str" cm="1">
        <f t="array" ref="F453">_xlfn.IFNA(CONCATENATE(_xlfn.IFS($D453="Mezzanine",LEFT($D453,1), $D453="Ground Floor",LEFT($D453,1),$D453="Basment ",LEFT($D453,1), $D453="1st Floor", "0"&amp;LEFT($D453,1), $D453="2nd Floor", "0"&amp;LEFT($D453,1), $D453="3rd Floor", "0"&amp;LEFT($D453,1), $D453="4th Floor", "0"&amp;LEFT($D453,1), $D453="5th Floor", "0"&amp;LEFT($D453,1), $D453="6th Floor", "0"&amp;LEFT($D453,1),$D453="7th Floor", "0"&amp;LEFT($D453,1),$D453="8th Floor", "0"&amp;LEFT($D453,1),$D453="9th Floor", "0"&amp;LEFT($D453,1),$D453="10th Floor", LEFT($D453,2),$D453="11th Floor", LEFT($D453,2),$D453="12th Floor", LEFT($D453,2),$D453="13th Floor", LEFT($D453,2), $D453="Lower Ground", LEFT($D453)&amp;IF(ISNUMBER(FIND(" ",$D453)),MID($D453,FIND(" ",$D453)+1,1),"")&amp;IF(ISNUMBER(FIND(" ",$D453,FIND(" ",$D453)+1)),MID($D453,FIND(" ",$D453,FIND(" ",$D453)+1)+1,1),""),$D453="Upper Ground", LEFT($D453)&amp;IF(ISNUMBER(FIND(" ",$D453)),MID($D453,FIND(" ",$D453)+1,1),"")&amp;IF(ISNUMBER(FIND(" ",$D453,FIND(" ",$D453)+1)),MID($D453,FIND(" ",$D453,FIND(" ",$D453)+1)+1,1),"")),".0",$E453), " ")</f>
        <v xml:space="preserve"> </v>
      </c>
      <c r="G453" s="144"/>
      <c r="H453" s="144"/>
      <c r="I453" s="144"/>
      <c r="J453" s="144"/>
      <c r="K453" s="144"/>
      <c r="L453" s="149" t="str" cm="1">
        <f t="array" ref="L453">_xlfn.IFNA(
_xlfn.IFS(
AND($F453=" ",$G453=" ",$H453=" "),"Please update all three: Surveyor Room Reference, Establishment Room Reference and Establishment Room Name",
AND(OR($I453="General",$I453="Open plan/ semi-open general",$I453="Fitted",$I453="Light practical (science)",$I453="Light practical (other)",$I453="Heavy practical (workshops)",$I453="Heavy practical (clean)",$I453="Large",$I453="Storage"),$J453=0,$K453=0),"Please update Net Area or Non-net Area",
AND($B453&lt;&gt;"OUT",$J453=0,$I453&lt;&gt;"Non-net",$M453="85% Circulation"),"Net area not recorded for spaces with 85% circulation unusable type",
AND(OR($I453="General",$I453="Open plan/ semi-open general",$I453="Fitted",$I453="Light practical (science)",$I453="Light practical (other)",$I453="Heavy practical (workshops)",$I453="Heavy practical (clean)",$I453="Large",$I453="Storage"),OR($J453=0,ISBLANK($J453))),"Net area not recorded in net spaces",
AND(OR($I453="Non-net",$I453="Outdoor space"),$J453&gt;0),"Net Area Recorded in Non-net space",
AND($I453="General",$J453&gt;90),"This general space is over 90m2, please ensure that this space is entered as separate spaces if it usually used as separate spaces",
AND($I453="Open plan/ semi-open general",$J453&lt;27),"Open plan general space under 27m2",
AND(OR($K453=0,ISBLANK($K453)), $I453="Non-net"),"Non-net area not recorded in non-net space"
),
" ")</f>
        <v xml:space="preserve"> </v>
      </c>
      <c r="M453" s="144"/>
      <c r="N453" s="144"/>
      <c r="O453" s="144"/>
      <c r="P453" s="144"/>
      <c r="Q453" s="144"/>
      <c r="R453" s="171"/>
      <c r="S453" s="147">
        <f>NCA_Calculations!$P$465</f>
        <v>0</v>
      </c>
      <c r="T453" s="147">
        <f>NCA_Calculations!$Q$465</f>
        <v>0</v>
      </c>
      <c r="U453" s="144"/>
      <c r="V453" s="144"/>
      <c r="W453" s="149" t="str" cm="1">
        <f t="array" ref="W453">_xlfn.IFNA(
_xlfn.IFS(
ISBLANK($U453),"Missing space use.",
AND('Establishment details'!$C$14="Secondary",$V453="Classbase"),"Invalid Status type",
AND(OR( $V453="Classbase", $V453="Teaching", $V453="Early years",$V453="SEND resourced"), NOT(ISBLANK($M453))),"Space with status type and unusable type.",
AND($V453= "Classbase",'Establishment details'!$C$22&gt;=10), "Classbase status is only valid in schools with a primary element.",
AND($I453= "Large",$N453 &gt; 3.5), "Large rooms with less than 3.5m height.",
AND(OR($V453="Light practical (science)",$V453="Light practical (science)",$V453="Heavy practical (workshops)", $V453="Heavy practical (clean)"), OR($O453=0,ISBLANK($O453))),"Missing sinks count for light and heavy practical spaces.",
AND($M453 = "Other",ISBLANK($R453)), "Invalid unusable type / missing note for other unusable type."
),
" ")</f>
        <v>Missing space use.</v>
      </c>
    </row>
    <row r="454" spans="2:23" ht="15.75" x14ac:dyDescent="0.25">
      <c r="B454" s="143"/>
      <c r="C454" s="144"/>
      <c r="D454" s="144"/>
      <c r="E454" s="144"/>
      <c r="F454" s="147" t="str" cm="1">
        <f t="array" ref="F454">_xlfn.IFNA(CONCATENATE(_xlfn.IFS($D454="Mezzanine",LEFT($D454,1), $D454="Ground Floor",LEFT($D454,1),$D454="Basment ",LEFT($D454,1), $D454="1st Floor", "0"&amp;LEFT($D454,1), $D454="2nd Floor", "0"&amp;LEFT($D454,1), $D454="3rd Floor", "0"&amp;LEFT($D454,1), $D454="4th Floor", "0"&amp;LEFT($D454,1), $D454="5th Floor", "0"&amp;LEFT($D454,1), $D454="6th Floor", "0"&amp;LEFT($D454,1),$D454="7th Floor", "0"&amp;LEFT($D454,1),$D454="8th Floor", "0"&amp;LEFT($D454,1),$D454="9th Floor", "0"&amp;LEFT($D454,1),$D454="10th Floor", LEFT($D454,2),$D454="11th Floor", LEFT($D454,2),$D454="12th Floor", LEFT($D454,2),$D454="13th Floor", LEFT($D454,2), $D454="Lower Ground", LEFT($D454)&amp;IF(ISNUMBER(FIND(" ",$D454)),MID($D454,FIND(" ",$D454)+1,1),"")&amp;IF(ISNUMBER(FIND(" ",$D454,FIND(" ",$D454)+1)),MID($D454,FIND(" ",$D454,FIND(" ",$D454)+1)+1,1),""),$D454="Upper Ground", LEFT($D454)&amp;IF(ISNUMBER(FIND(" ",$D454)),MID($D454,FIND(" ",$D454)+1,1),"")&amp;IF(ISNUMBER(FIND(" ",$D454,FIND(" ",$D454)+1)),MID($D454,FIND(" ",$D454,FIND(" ",$D454)+1)+1,1),"")),".0",$E454), " ")</f>
        <v xml:space="preserve"> </v>
      </c>
      <c r="G454" s="144"/>
      <c r="H454" s="144"/>
      <c r="I454" s="144"/>
      <c r="J454" s="144"/>
      <c r="K454" s="144"/>
      <c r="L454" s="149" t="str" cm="1">
        <f t="array" ref="L454">_xlfn.IFNA(
_xlfn.IFS(
AND($F454=" ",$G454=" ",$H454=" "),"Please update all three: Surveyor Room Reference, Establishment Room Reference and Establishment Room Name",
AND(OR($I454="General",$I454="Open plan/ semi-open general",$I454="Fitted",$I454="Light practical (science)",$I454="Light practical (other)",$I454="Heavy practical (workshops)",$I454="Heavy practical (clean)",$I454="Large",$I454="Storage"),$J454=0,$K454=0),"Please update Net Area or Non-net Area",
AND($B454&lt;&gt;"OUT",$J454=0,$I454&lt;&gt;"Non-net",$M454="85% Circulation"),"Net area not recorded for spaces with 85% circulation unusable type",
AND(OR($I454="General",$I454="Open plan/ semi-open general",$I454="Fitted",$I454="Light practical (science)",$I454="Light practical (other)",$I454="Heavy practical (workshops)",$I454="Heavy practical (clean)",$I454="Large",$I454="Storage"),OR($J454=0,ISBLANK($J454))),"Net area not recorded in net spaces",
AND(OR($I454="Non-net",$I454="Outdoor space"),$J454&gt;0),"Net Area Recorded in Non-net space",
AND($I454="General",$J454&gt;90),"This general space is over 90m2, please ensure that this space is entered as separate spaces if it usually used as separate spaces",
AND($I454="Open plan/ semi-open general",$J454&lt;27),"Open plan general space under 27m2",
AND(OR($K454=0,ISBLANK($K454)), $I454="Non-net"),"Non-net area not recorded in non-net space"
),
" ")</f>
        <v xml:space="preserve"> </v>
      </c>
      <c r="M454" s="144"/>
      <c r="N454" s="144"/>
      <c r="O454" s="144"/>
      <c r="P454" s="144"/>
      <c r="Q454" s="144"/>
      <c r="R454" s="171"/>
      <c r="S454" s="147">
        <f>NCA_Calculations!$P$466</f>
        <v>0</v>
      </c>
      <c r="T454" s="147">
        <f>NCA_Calculations!$Q$466</f>
        <v>0</v>
      </c>
      <c r="U454" s="144"/>
      <c r="V454" s="144"/>
      <c r="W454" s="149" t="str" cm="1">
        <f t="array" ref="W454">_xlfn.IFNA(
_xlfn.IFS(
ISBLANK($U454),"Missing space use.",
AND('Establishment details'!$C$14="Secondary",$V454="Classbase"),"Invalid Status type",
AND(OR( $V454="Classbase", $V454="Teaching", $V454="Early years",$V454="SEND resourced"), NOT(ISBLANK($M454))),"Space with status type and unusable type.",
AND($V454= "Classbase",'Establishment details'!$C$22&gt;=10), "Classbase status is only valid in schools with a primary element.",
AND($I454= "Large",$N454 &gt; 3.5), "Large rooms with less than 3.5m height.",
AND(OR($V454="Light practical (science)",$V454="Light practical (science)",$V454="Heavy practical (workshops)", $V454="Heavy practical (clean)"), OR($O454=0,ISBLANK($O454))),"Missing sinks count for light and heavy practical spaces.",
AND($M454 = "Other",ISBLANK($R454)), "Invalid unusable type / missing note for other unusable type."
),
" ")</f>
        <v>Missing space use.</v>
      </c>
    </row>
    <row r="455" spans="2:23" ht="15.75" x14ac:dyDescent="0.25">
      <c r="B455" s="143"/>
      <c r="C455" s="144"/>
      <c r="D455" s="144"/>
      <c r="E455" s="144"/>
      <c r="F455" s="147" t="str" cm="1">
        <f t="array" ref="F455">_xlfn.IFNA(CONCATENATE(_xlfn.IFS($D455="Mezzanine",LEFT($D455,1), $D455="Ground Floor",LEFT($D455,1),$D455="Basment ",LEFT($D455,1), $D455="1st Floor", "0"&amp;LEFT($D455,1), $D455="2nd Floor", "0"&amp;LEFT($D455,1), $D455="3rd Floor", "0"&amp;LEFT($D455,1), $D455="4th Floor", "0"&amp;LEFT($D455,1), $D455="5th Floor", "0"&amp;LEFT($D455,1), $D455="6th Floor", "0"&amp;LEFT($D455,1),$D455="7th Floor", "0"&amp;LEFT($D455,1),$D455="8th Floor", "0"&amp;LEFT($D455,1),$D455="9th Floor", "0"&amp;LEFT($D455,1),$D455="10th Floor", LEFT($D455,2),$D455="11th Floor", LEFT($D455,2),$D455="12th Floor", LEFT($D455,2),$D455="13th Floor", LEFT($D455,2), $D455="Lower Ground", LEFT($D455)&amp;IF(ISNUMBER(FIND(" ",$D455)),MID($D455,FIND(" ",$D455)+1,1),"")&amp;IF(ISNUMBER(FIND(" ",$D455,FIND(" ",$D455)+1)),MID($D455,FIND(" ",$D455,FIND(" ",$D455)+1)+1,1),""),$D455="Upper Ground", LEFT($D455)&amp;IF(ISNUMBER(FIND(" ",$D455)),MID($D455,FIND(" ",$D455)+1,1),"")&amp;IF(ISNUMBER(FIND(" ",$D455,FIND(" ",$D455)+1)),MID($D455,FIND(" ",$D455,FIND(" ",$D455)+1)+1,1),"")),".0",$E455), " ")</f>
        <v xml:space="preserve"> </v>
      </c>
      <c r="G455" s="144"/>
      <c r="H455" s="144"/>
      <c r="I455" s="144"/>
      <c r="J455" s="144"/>
      <c r="K455" s="144"/>
      <c r="L455" s="149" t="str" cm="1">
        <f t="array" ref="L455">_xlfn.IFNA(
_xlfn.IFS(
AND($F455=" ",$G455=" ",$H455=" "),"Please update all three: Surveyor Room Reference, Establishment Room Reference and Establishment Room Name",
AND(OR($I455="General",$I455="Open plan/ semi-open general",$I455="Fitted",$I455="Light practical (science)",$I455="Light practical (other)",$I455="Heavy practical (workshops)",$I455="Heavy practical (clean)",$I455="Large",$I455="Storage"),$J455=0,$K455=0),"Please update Net Area or Non-net Area",
AND($B455&lt;&gt;"OUT",$J455=0,$I455&lt;&gt;"Non-net",$M455="85% Circulation"),"Net area not recorded for spaces with 85% circulation unusable type",
AND(OR($I455="General",$I455="Open plan/ semi-open general",$I455="Fitted",$I455="Light practical (science)",$I455="Light practical (other)",$I455="Heavy practical (workshops)",$I455="Heavy practical (clean)",$I455="Large",$I455="Storage"),OR($J455=0,ISBLANK($J455))),"Net area not recorded in net spaces",
AND(OR($I455="Non-net",$I455="Outdoor space"),$J455&gt;0),"Net Area Recorded in Non-net space",
AND($I455="General",$J455&gt;90),"This general space is over 90m2, please ensure that this space is entered as separate spaces if it usually used as separate spaces",
AND($I455="Open plan/ semi-open general",$J455&lt;27),"Open plan general space under 27m2",
AND(OR($K455=0,ISBLANK($K455)), $I455="Non-net"),"Non-net area not recorded in non-net space"
),
" ")</f>
        <v xml:space="preserve"> </v>
      </c>
      <c r="M455" s="144"/>
      <c r="N455" s="144"/>
      <c r="O455" s="144"/>
      <c r="P455" s="144"/>
      <c r="Q455" s="144"/>
      <c r="R455" s="171"/>
      <c r="S455" s="147">
        <f>NCA_Calculations!$P$467</f>
        <v>0</v>
      </c>
      <c r="T455" s="147">
        <f>NCA_Calculations!$Q$467</f>
        <v>0</v>
      </c>
      <c r="U455" s="144"/>
      <c r="V455" s="144"/>
      <c r="W455" s="149" t="str" cm="1">
        <f t="array" ref="W455">_xlfn.IFNA(
_xlfn.IFS(
ISBLANK($U455),"Missing space use.",
AND('Establishment details'!$C$14="Secondary",$V455="Classbase"),"Invalid Status type",
AND(OR( $V455="Classbase", $V455="Teaching", $V455="Early years",$V455="SEND resourced"), NOT(ISBLANK($M455))),"Space with status type and unusable type.",
AND($V455= "Classbase",'Establishment details'!$C$22&gt;=10), "Classbase status is only valid in schools with a primary element.",
AND($I455= "Large",$N455 &gt; 3.5), "Large rooms with less than 3.5m height.",
AND(OR($V455="Light practical (science)",$V455="Light practical (science)",$V455="Heavy practical (workshops)", $V455="Heavy practical (clean)"), OR($O455=0,ISBLANK($O455))),"Missing sinks count for light and heavy practical spaces.",
AND($M455 = "Other",ISBLANK($R455)), "Invalid unusable type / missing note for other unusable type."
),
" ")</f>
        <v>Missing space use.</v>
      </c>
    </row>
    <row r="456" spans="2:23" ht="15.75" x14ac:dyDescent="0.25">
      <c r="B456" s="143"/>
      <c r="C456" s="144"/>
      <c r="D456" s="144"/>
      <c r="E456" s="144"/>
      <c r="F456" s="147" t="str" cm="1">
        <f t="array" ref="F456">_xlfn.IFNA(CONCATENATE(_xlfn.IFS($D456="Mezzanine",LEFT($D456,1), $D456="Ground Floor",LEFT($D456,1),$D456="Basment ",LEFT($D456,1), $D456="1st Floor", "0"&amp;LEFT($D456,1), $D456="2nd Floor", "0"&amp;LEFT($D456,1), $D456="3rd Floor", "0"&amp;LEFT($D456,1), $D456="4th Floor", "0"&amp;LEFT($D456,1), $D456="5th Floor", "0"&amp;LEFT($D456,1), $D456="6th Floor", "0"&amp;LEFT($D456,1),$D456="7th Floor", "0"&amp;LEFT($D456,1),$D456="8th Floor", "0"&amp;LEFT($D456,1),$D456="9th Floor", "0"&amp;LEFT($D456,1),$D456="10th Floor", LEFT($D456,2),$D456="11th Floor", LEFT($D456,2),$D456="12th Floor", LEFT($D456,2),$D456="13th Floor", LEFT($D456,2), $D456="Lower Ground", LEFT($D456)&amp;IF(ISNUMBER(FIND(" ",$D456)),MID($D456,FIND(" ",$D456)+1,1),"")&amp;IF(ISNUMBER(FIND(" ",$D456,FIND(" ",$D456)+1)),MID($D456,FIND(" ",$D456,FIND(" ",$D456)+1)+1,1),""),$D456="Upper Ground", LEFT($D456)&amp;IF(ISNUMBER(FIND(" ",$D456)),MID($D456,FIND(" ",$D456)+1,1),"")&amp;IF(ISNUMBER(FIND(" ",$D456,FIND(" ",$D456)+1)),MID($D456,FIND(" ",$D456,FIND(" ",$D456)+1)+1,1),"")),".0",$E456), " ")</f>
        <v xml:space="preserve"> </v>
      </c>
      <c r="G456" s="144"/>
      <c r="H456" s="144"/>
      <c r="I456" s="144"/>
      <c r="J456" s="144"/>
      <c r="K456" s="144"/>
      <c r="L456" s="149" t="str" cm="1">
        <f t="array" ref="L456">_xlfn.IFNA(
_xlfn.IFS(
AND($F456=" ",$G456=" ",$H456=" "),"Please update all three: Surveyor Room Reference, Establishment Room Reference and Establishment Room Name",
AND(OR($I456="General",$I456="Open plan/ semi-open general",$I456="Fitted",$I456="Light practical (science)",$I456="Light practical (other)",$I456="Heavy practical (workshops)",$I456="Heavy practical (clean)",$I456="Large",$I456="Storage"),$J456=0,$K456=0),"Please update Net Area or Non-net Area",
AND($B456&lt;&gt;"OUT",$J456=0,$I456&lt;&gt;"Non-net",$M456="85% Circulation"),"Net area not recorded for spaces with 85% circulation unusable type",
AND(OR($I456="General",$I456="Open plan/ semi-open general",$I456="Fitted",$I456="Light practical (science)",$I456="Light practical (other)",$I456="Heavy practical (workshops)",$I456="Heavy practical (clean)",$I456="Large",$I456="Storage"),OR($J456=0,ISBLANK($J456))),"Net area not recorded in net spaces",
AND(OR($I456="Non-net",$I456="Outdoor space"),$J456&gt;0),"Net Area Recorded in Non-net space",
AND($I456="General",$J456&gt;90),"This general space is over 90m2, please ensure that this space is entered as separate spaces if it usually used as separate spaces",
AND($I456="Open plan/ semi-open general",$J456&lt;27),"Open plan general space under 27m2",
AND(OR($K456=0,ISBLANK($K456)), $I456="Non-net"),"Non-net area not recorded in non-net space"
),
" ")</f>
        <v xml:space="preserve"> </v>
      </c>
      <c r="M456" s="144"/>
      <c r="N456" s="144"/>
      <c r="O456" s="144"/>
      <c r="P456" s="144"/>
      <c r="Q456" s="144"/>
      <c r="R456" s="171"/>
      <c r="S456" s="147">
        <f>NCA_Calculations!$P$468</f>
        <v>0</v>
      </c>
      <c r="T456" s="147">
        <f>NCA_Calculations!$Q$468</f>
        <v>0</v>
      </c>
      <c r="U456" s="144"/>
      <c r="V456" s="144"/>
      <c r="W456" s="149" t="str" cm="1">
        <f t="array" ref="W456">_xlfn.IFNA(
_xlfn.IFS(
ISBLANK($U456),"Missing space use.",
AND('Establishment details'!$C$14="Secondary",$V456="Classbase"),"Invalid Status type",
AND(OR( $V456="Classbase", $V456="Teaching", $V456="Early years",$V456="SEND resourced"), NOT(ISBLANK($M456))),"Space with status type and unusable type.",
AND($V456= "Classbase",'Establishment details'!$C$22&gt;=10), "Classbase status is only valid in schools with a primary element.",
AND($I456= "Large",$N456 &gt; 3.5), "Large rooms with less than 3.5m height.",
AND(OR($V456="Light practical (science)",$V456="Light practical (science)",$V456="Heavy practical (workshops)", $V456="Heavy practical (clean)"), OR($O456=0,ISBLANK($O456))),"Missing sinks count for light and heavy practical spaces.",
AND($M456 = "Other",ISBLANK($R456)), "Invalid unusable type / missing note for other unusable type."
),
" ")</f>
        <v>Missing space use.</v>
      </c>
    </row>
    <row r="457" spans="2:23" ht="15.75" x14ac:dyDescent="0.25">
      <c r="B457" s="143"/>
      <c r="C457" s="144"/>
      <c r="D457" s="144"/>
      <c r="E457" s="144"/>
      <c r="F457" s="147" t="str" cm="1">
        <f t="array" ref="F457">_xlfn.IFNA(CONCATENATE(_xlfn.IFS($D457="Mezzanine",LEFT($D457,1), $D457="Ground Floor",LEFT($D457,1),$D457="Basment ",LEFT($D457,1), $D457="1st Floor", "0"&amp;LEFT($D457,1), $D457="2nd Floor", "0"&amp;LEFT($D457,1), $D457="3rd Floor", "0"&amp;LEFT($D457,1), $D457="4th Floor", "0"&amp;LEFT($D457,1), $D457="5th Floor", "0"&amp;LEFT($D457,1), $D457="6th Floor", "0"&amp;LEFT($D457,1),$D457="7th Floor", "0"&amp;LEFT($D457,1),$D457="8th Floor", "0"&amp;LEFT($D457,1),$D457="9th Floor", "0"&amp;LEFT($D457,1),$D457="10th Floor", LEFT($D457,2),$D457="11th Floor", LEFT($D457,2),$D457="12th Floor", LEFT($D457,2),$D457="13th Floor", LEFT($D457,2), $D457="Lower Ground", LEFT($D457)&amp;IF(ISNUMBER(FIND(" ",$D457)),MID($D457,FIND(" ",$D457)+1,1),"")&amp;IF(ISNUMBER(FIND(" ",$D457,FIND(" ",$D457)+1)),MID($D457,FIND(" ",$D457,FIND(" ",$D457)+1)+1,1),""),$D457="Upper Ground", LEFT($D457)&amp;IF(ISNUMBER(FIND(" ",$D457)),MID($D457,FIND(" ",$D457)+1,1),"")&amp;IF(ISNUMBER(FIND(" ",$D457,FIND(" ",$D457)+1)),MID($D457,FIND(" ",$D457,FIND(" ",$D457)+1)+1,1),"")),".0",$E457), " ")</f>
        <v xml:space="preserve"> </v>
      </c>
      <c r="G457" s="144"/>
      <c r="H457" s="144"/>
      <c r="I457" s="144"/>
      <c r="J457" s="144"/>
      <c r="K457" s="144"/>
      <c r="L457" s="149" t="str" cm="1">
        <f t="array" ref="L457">_xlfn.IFNA(
_xlfn.IFS(
AND($F457=" ",$G457=" ",$H457=" "),"Please update all three: Surveyor Room Reference, Establishment Room Reference and Establishment Room Name",
AND(OR($I457="General",$I457="Open plan/ semi-open general",$I457="Fitted",$I457="Light practical (science)",$I457="Light practical (other)",$I457="Heavy practical (workshops)",$I457="Heavy practical (clean)",$I457="Large",$I457="Storage"),$J457=0,$K457=0),"Please update Net Area or Non-net Area",
AND($B457&lt;&gt;"OUT",$J457=0,$I457&lt;&gt;"Non-net",$M457="85% Circulation"),"Net area not recorded for spaces with 85% circulation unusable type",
AND(OR($I457="General",$I457="Open plan/ semi-open general",$I457="Fitted",$I457="Light practical (science)",$I457="Light practical (other)",$I457="Heavy practical (workshops)",$I457="Heavy practical (clean)",$I457="Large",$I457="Storage"),OR($J457=0,ISBLANK($J457))),"Net area not recorded in net spaces",
AND(OR($I457="Non-net",$I457="Outdoor space"),$J457&gt;0),"Net Area Recorded in Non-net space",
AND($I457="General",$J457&gt;90),"This general space is over 90m2, please ensure that this space is entered as separate spaces if it usually used as separate spaces",
AND($I457="Open plan/ semi-open general",$J457&lt;27),"Open plan general space under 27m2",
AND(OR($K457=0,ISBLANK($K457)), $I457="Non-net"),"Non-net area not recorded in non-net space"
),
" ")</f>
        <v xml:space="preserve"> </v>
      </c>
      <c r="M457" s="144"/>
      <c r="N457" s="144"/>
      <c r="O457" s="144"/>
      <c r="P457" s="144"/>
      <c r="Q457" s="144"/>
      <c r="R457" s="171"/>
      <c r="S457" s="147">
        <f>NCA_Calculations!$P$469</f>
        <v>0</v>
      </c>
      <c r="T457" s="147">
        <f>NCA_Calculations!$Q$469</f>
        <v>0</v>
      </c>
      <c r="U457" s="144"/>
      <c r="V457" s="144"/>
      <c r="W457" s="149" t="str" cm="1">
        <f t="array" ref="W457">_xlfn.IFNA(
_xlfn.IFS(
ISBLANK($U457),"Missing space use.",
AND('Establishment details'!$C$14="Secondary",$V457="Classbase"),"Invalid Status type",
AND(OR( $V457="Classbase", $V457="Teaching", $V457="Early years",$V457="SEND resourced"), NOT(ISBLANK($M457))),"Space with status type and unusable type.",
AND($V457= "Classbase",'Establishment details'!$C$22&gt;=10), "Classbase status is only valid in schools with a primary element.",
AND($I457= "Large",$N457 &gt; 3.5), "Large rooms with less than 3.5m height.",
AND(OR($V457="Light practical (science)",$V457="Light practical (science)",$V457="Heavy practical (workshops)", $V457="Heavy practical (clean)"), OR($O457=0,ISBLANK($O457))),"Missing sinks count for light and heavy practical spaces.",
AND($M457 = "Other",ISBLANK($R457)), "Invalid unusable type / missing note for other unusable type."
),
" ")</f>
        <v>Missing space use.</v>
      </c>
    </row>
    <row r="458" spans="2:23" ht="15.75" x14ac:dyDescent="0.25">
      <c r="B458" s="143"/>
      <c r="C458" s="144"/>
      <c r="D458" s="144"/>
      <c r="E458" s="144"/>
      <c r="F458" s="147" t="str" cm="1">
        <f t="array" ref="F458">_xlfn.IFNA(CONCATENATE(_xlfn.IFS($D458="Mezzanine",LEFT($D458,1), $D458="Ground Floor",LEFT($D458,1),$D458="Basment ",LEFT($D458,1), $D458="1st Floor", "0"&amp;LEFT($D458,1), $D458="2nd Floor", "0"&amp;LEFT($D458,1), $D458="3rd Floor", "0"&amp;LEFT($D458,1), $D458="4th Floor", "0"&amp;LEFT($D458,1), $D458="5th Floor", "0"&amp;LEFT($D458,1), $D458="6th Floor", "0"&amp;LEFT($D458,1),$D458="7th Floor", "0"&amp;LEFT($D458,1),$D458="8th Floor", "0"&amp;LEFT($D458,1),$D458="9th Floor", "0"&amp;LEFT($D458,1),$D458="10th Floor", LEFT($D458,2),$D458="11th Floor", LEFT($D458,2),$D458="12th Floor", LEFT($D458,2),$D458="13th Floor", LEFT($D458,2), $D458="Lower Ground", LEFT($D458)&amp;IF(ISNUMBER(FIND(" ",$D458)),MID($D458,FIND(" ",$D458)+1,1),"")&amp;IF(ISNUMBER(FIND(" ",$D458,FIND(" ",$D458)+1)),MID($D458,FIND(" ",$D458,FIND(" ",$D458)+1)+1,1),""),$D458="Upper Ground", LEFT($D458)&amp;IF(ISNUMBER(FIND(" ",$D458)),MID($D458,FIND(" ",$D458)+1,1),"")&amp;IF(ISNUMBER(FIND(" ",$D458,FIND(" ",$D458)+1)),MID($D458,FIND(" ",$D458,FIND(" ",$D458)+1)+1,1),"")),".0",$E458), " ")</f>
        <v xml:space="preserve"> </v>
      </c>
      <c r="G458" s="144"/>
      <c r="H458" s="144"/>
      <c r="I458" s="144"/>
      <c r="J458" s="144"/>
      <c r="K458" s="144"/>
      <c r="L458" s="149" t="str" cm="1">
        <f t="array" ref="L458">_xlfn.IFNA(
_xlfn.IFS(
AND($F458=" ",$G458=" ",$H458=" "),"Please update all three: Surveyor Room Reference, Establishment Room Reference and Establishment Room Name",
AND(OR($I458="General",$I458="Open plan/ semi-open general",$I458="Fitted",$I458="Light practical (science)",$I458="Light practical (other)",$I458="Heavy practical (workshops)",$I458="Heavy practical (clean)",$I458="Large",$I458="Storage"),$J458=0,$K458=0),"Please update Net Area or Non-net Area",
AND($B458&lt;&gt;"OUT",$J458=0,$I458&lt;&gt;"Non-net",$M458="85% Circulation"),"Net area not recorded for spaces with 85% circulation unusable type",
AND(OR($I458="General",$I458="Open plan/ semi-open general",$I458="Fitted",$I458="Light practical (science)",$I458="Light practical (other)",$I458="Heavy practical (workshops)",$I458="Heavy practical (clean)",$I458="Large",$I458="Storage"),OR($J458=0,ISBLANK($J458))),"Net area not recorded in net spaces",
AND(OR($I458="Non-net",$I458="Outdoor space"),$J458&gt;0),"Net Area Recorded in Non-net space",
AND($I458="General",$J458&gt;90),"This general space is over 90m2, please ensure that this space is entered as separate spaces if it usually used as separate spaces",
AND($I458="Open plan/ semi-open general",$J458&lt;27),"Open plan general space under 27m2",
AND(OR($K458=0,ISBLANK($K458)), $I458="Non-net"),"Non-net area not recorded in non-net space"
),
" ")</f>
        <v xml:space="preserve"> </v>
      </c>
      <c r="M458" s="144"/>
      <c r="N458" s="144"/>
      <c r="O458" s="144"/>
      <c r="P458" s="144"/>
      <c r="Q458" s="144"/>
      <c r="R458" s="171"/>
      <c r="S458" s="147">
        <f>NCA_Calculations!$P$470</f>
        <v>0</v>
      </c>
      <c r="T458" s="147">
        <f>NCA_Calculations!$Q$470</f>
        <v>0</v>
      </c>
      <c r="U458" s="144"/>
      <c r="V458" s="144"/>
      <c r="W458" s="149" t="str" cm="1">
        <f t="array" ref="W458">_xlfn.IFNA(
_xlfn.IFS(
ISBLANK($U458),"Missing space use.",
AND('Establishment details'!$C$14="Secondary",$V458="Classbase"),"Invalid Status type",
AND(OR( $V458="Classbase", $V458="Teaching", $V458="Early years",$V458="SEND resourced"), NOT(ISBLANK($M458))),"Space with status type and unusable type.",
AND($V458= "Classbase",'Establishment details'!$C$22&gt;=10), "Classbase status is only valid in schools with a primary element.",
AND($I458= "Large",$N458 &gt; 3.5), "Large rooms with less than 3.5m height.",
AND(OR($V458="Light practical (science)",$V458="Light practical (science)",$V458="Heavy practical (workshops)", $V458="Heavy practical (clean)"), OR($O458=0,ISBLANK($O458))),"Missing sinks count for light and heavy practical spaces.",
AND($M458 = "Other",ISBLANK($R458)), "Invalid unusable type / missing note for other unusable type."
),
" ")</f>
        <v>Missing space use.</v>
      </c>
    </row>
    <row r="459" spans="2:23" ht="15.75" x14ac:dyDescent="0.25">
      <c r="B459" s="143"/>
      <c r="C459" s="144"/>
      <c r="D459" s="144"/>
      <c r="E459" s="144"/>
      <c r="F459" s="147" t="str" cm="1">
        <f t="array" ref="F459">_xlfn.IFNA(CONCATENATE(_xlfn.IFS($D459="Mezzanine",LEFT($D459,1), $D459="Ground Floor",LEFT($D459,1),$D459="Basment ",LEFT($D459,1), $D459="1st Floor", "0"&amp;LEFT($D459,1), $D459="2nd Floor", "0"&amp;LEFT($D459,1), $D459="3rd Floor", "0"&amp;LEFT($D459,1), $D459="4th Floor", "0"&amp;LEFT($D459,1), $D459="5th Floor", "0"&amp;LEFT($D459,1), $D459="6th Floor", "0"&amp;LEFT($D459,1),$D459="7th Floor", "0"&amp;LEFT($D459,1),$D459="8th Floor", "0"&amp;LEFT($D459,1),$D459="9th Floor", "0"&amp;LEFT($D459,1),$D459="10th Floor", LEFT($D459,2),$D459="11th Floor", LEFT($D459,2),$D459="12th Floor", LEFT($D459,2),$D459="13th Floor", LEFT($D459,2), $D459="Lower Ground", LEFT($D459)&amp;IF(ISNUMBER(FIND(" ",$D459)),MID($D459,FIND(" ",$D459)+1,1),"")&amp;IF(ISNUMBER(FIND(" ",$D459,FIND(" ",$D459)+1)),MID($D459,FIND(" ",$D459,FIND(" ",$D459)+1)+1,1),""),$D459="Upper Ground", LEFT($D459)&amp;IF(ISNUMBER(FIND(" ",$D459)),MID($D459,FIND(" ",$D459)+1,1),"")&amp;IF(ISNUMBER(FIND(" ",$D459,FIND(" ",$D459)+1)),MID($D459,FIND(" ",$D459,FIND(" ",$D459)+1)+1,1),"")),".0",$E459), " ")</f>
        <v xml:space="preserve"> </v>
      </c>
      <c r="G459" s="144"/>
      <c r="H459" s="144"/>
      <c r="I459" s="144"/>
      <c r="J459" s="144"/>
      <c r="K459" s="144"/>
      <c r="L459" s="149" t="str" cm="1">
        <f t="array" ref="L459">_xlfn.IFNA(
_xlfn.IFS(
AND($F459=" ",$G459=" ",$H459=" "),"Please update all three: Surveyor Room Reference, Establishment Room Reference and Establishment Room Name",
AND(OR($I459="General",$I459="Open plan/ semi-open general",$I459="Fitted",$I459="Light practical (science)",$I459="Light practical (other)",$I459="Heavy practical (workshops)",$I459="Heavy practical (clean)",$I459="Large",$I459="Storage"),$J459=0,$K459=0),"Please update Net Area or Non-net Area",
AND($B459&lt;&gt;"OUT",$J459=0,$I459&lt;&gt;"Non-net",$M459="85% Circulation"),"Net area not recorded for spaces with 85% circulation unusable type",
AND(OR($I459="General",$I459="Open plan/ semi-open general",$I459="Fitted",$I459="Light practical (science)",$I459="Light practical (other)",$I459="Heavy practical (workshops)",$I459="Heavy practical (clean)",$I459="Large",$I459="Storage"),OR($J459=0,ISBLANK($J459))),"Net area not recorded in net spaces",
AND(OR($I459="Non-net",$I459="Outdoor space"),$J459&gt;0),"Net Area Recorded in Non-net space",
AND($I459="General",$J459&gt;90),"This general space is over 90m2, please ensure that this space is entered as separate spaces if it usually used as separate spaces",
AND($I459="Open plan/ semi-open general",$J459&lt;27),"Open plan general space under 27m2",
AND(OR($K459=0,ISBLANK($K459)), $I459="Non-net"),"Non-net area not recorded in non-net space"
),
" ")</f>
        <v xml:space="preserve"> </v>
      </c>
      <c r="M459" s="144"/>
      <c r="N459" s="144"/>
      <c r="O459" s="144"/>
      <c r="P459" s="144"/>
      <c r="Q459" s="144"/>
      <c r="R459" s="171"/>
      <c r="S459" s="147">
        <f>NCA_Calculations!$P$471</f>
        <v>0</v>
      </c>
      <c r="T459" s="147">
        <f>NCA_Calculations!$Q$471</f>
        <v>0</v>
      </c>
      <c r="U459" s="144"/>
      <c r="V459" s="144"/>
      <c r="W459" s="149" t="str" cm="1">
        <f t="array" ref="W459">_xlfn.IFNA(
_xlfn.IFS(
ISBLANK($U459),"Missing space use.",
AND('Establishment details'!$C$14="Secondary",$V459="Classbase"),"Invalid Status type",
AND(OR( $V459="Classbase", $V459="Teaching", $V459="Early years",$V459="SEND resourced"), NOT(ISBLANK($M459))),"Space with status type and unusable type.",
AND($V459= "Classbase",'Establishment details'!$C$22&gt;=10), "Classbase status is only valid in schools with a primary element.",
AND($I459= "Large",$N459 &gt; 3.5), "Large rooms with less than 3.5m height.",
AND(OR($V459="Light practical (science)",$V459="Light practical (science)",$V459="Heavy practical (workshops)", $V459="Heavy practical (clean)"), OR($O459=0,ISBLANK($O459))),"Missing sinks count for light and heavy practical spaces.",
AND($M459 = "Other",ISBLANK($R459)), "Invalid unusable type / missing note for other unusable type."
),
" ")</f>
        <v>Missing space use.</v>
      </c>
    </row>
    <row r="460" spans="2:23" ht="15.75" x14ac:dyDescent="0.25">
      <c r="B460" s="143"/>
      <c r="C460" s="144"/>
      <c r="D460" s="144"/>
      <c r="E460" s="144"/>
      <c r="F460" s="147" t="str" cm="1">
        <f t="array" ref="F460">_xlfn.IFNA(CONCATENATE(_xlfn.IFS($D460="Mezzanine",LEFT($D460,1), $D460="Ground Floor",LEFT($D460,1),$D460="Basment ",LEFT($D460,1), $D460="1st Floor", "0"&amp;LEFT($D460,1), $D460="2nd Floor", "0"&amp;LEFT($D460,1), $D460="3rd Floor", "0"&amp;LEFT($D460,1), $D460="4th Floor", "0"&amp;LEFT($D460,1), $D460="5th Floor", "0"&amp;LEFT($D460,1), $D460="6th Floor", "0"&amp;LEFT($D460,1),$D460="7th Floor", "0"&amp;LEFT($D460,1),$D460="8th Floor", "0"&amp;LEFT($D460,1),$D460="9th Floor", "0"&amp;LEFT($D460,1),$D460="10th Floor", LEFT($D460,2),$D460="11th Floor", LEFT($D460,2),$D460="12th Floor", LEFT($D460,2),$D460="13th Floor", LEFT($D460,2), $D460="Lower Ground", LEFT($D460)&amp;IF(ISNUMBER(FIND(" ",$D460)),MID($D460,FIND(" ",$D460)+1,1),"")&amp;IF(ISNUMBER(FIND(" ",$D460,FIND(" ",$D460)+1)),MID($D460,FIND(" ",$D460,FIND(" ",$D460)+1)+1,1),""),$D460="Upper Ground", LEFT($D460)&amp;IF(ISNUMBER(FIND(" ",$D460)),MID($D460,FIND(" ",$D460)+1,1),"")&amp;IF(ISNUMBER(FIND(" ",$D460,FIND(" ",$D460)+1)),MID($D460,FIND(" ",$D460,FIND(" ",$D460)+1)+1,1),"")),".0",$E460), " ")</f>
        <v xml:space="preserve"> </v>
      </c>
      <c r="G460" s="144"/>
      <c r="H460" s="144"/>
      <c r="I460" s="144"/>
      <c r="J460" s="144"/>
      <c r="K460" s="144"/>
      <c r="L460" s="149" t="str" cm="1">
        <f t="array" ref="L460">_xlfn.IFNA(
_xlfn.IFS(
AND($F460=" ",$G460=" ",$H460=" "),"Please update all three: Surveyor Room Reference, Establishment Room Reference and Establishment Room Name",
AND(OR($I460="General",$I460="Open plan/ semi-open general",$I460="Fitted",$I460="Light practical (science)",$I460="Light practical (other)",$I460="Heavy practical (workshops)",$I460="Heavy practical (clean)",$I460="Large",$I460="Storage"),$J460=0,$K460=0),"Please update Net Area or Non-net Area",
AND($B460&lt;&gt;"OUT",$J460=0,$I460&lt;&gt;"Non-net",$M460="85% Circulation"),"Net area not recorded for spaces with 85% circulation unusable type",
AND(OR($I460="General",$I460="Open plan/ semi-open general",$I460="Fitted",$I460="Light practical (science)",$I460="Light practical (other)",$I460="Heavy practical (workshops)",$I460="Heavy practical (clean)",$I460="Large",$I460="Storage"),OR($J460=0,ISBLANK($J460))),"Net area not recorded in net spaces",
AND(OR($I460="Non-net",$I460="Outdoor space"),$J460&gt;0),"Net Area Recorded in Non-net space",
AND($I460="General",$J460&gt;90),"This general space is over 90m2, please ensure that this space is entered as separate spaces if it usually used as separate spaces",
AND($I460="Open plan/ semi-open general",$J460&lt;27),"Open plan general space under 27m2",
AND(OR($K460=0,ISBLANK($K460)), $I460="Non-net"),"Non-net area not recorded in non-net space"
),
" ")</f>
        <v xml:space="preserve"> </v>
      </c>
      <c r="M460" s="144"/>
      <c r="N460" s="144"/>
      <c r="O460" s="144"/>
      <c r="P460" s="144"/>
      <c r="Q460" s="144"/>
      <c r="R460" s="171"/>
      <c r="S460" s="147">
        <f>NCA_Calculations!$P$472</f>
        <v>0</v>
      </c>
      <c r="T460" s="147">
        <f>NCA_Calculations!$Q$472</f>
        <v>0</v>
      </c>
      <c r="U460" s="144"/>
      <c r="V460" s="144"/>
      <c r="W460" s="149" t="str" cm="1">
        <f t="array" ref="W460">_xlfn.IFNA(
_xlfn.IFS(
ISBLANK($U460),"Missing space use.",
AND('Establishment details'!$C$14="Secondary",$V460="Classbase"),"Invalid Status type",
AND(OR( $V460="Classbase", $V460="Teaching", $V460="Early years",$V460="SEND resourced"), NOT(ISBLANK($M460))),"Space with status type and unusable type.",
AND($V460= "Classbase",'Establishment details'!$C$22&gt;=10), "Classbase status is only valid in schools with a primary element.",
AND($I460= "Large",$N460 &gt; 3.5), "Large rooms with less than 3.5m height.",
AND(OR($V460="Light practical (science)",$V460="Light practical (science)",$V460="Heavy practical (workshops)", $V460="Heavy practical (clean)"), OR($O460=0,ISBLANK($O460))),"Missing sinks count for light and heavy practical spaces.",
AND($M460 = "Other",ISBLANK($R460)), "Invalid unusable type / missing note for other unusable type."
),
" ")</f>
        <v>Missing space use.</v>
      </c>
    </row>
    <row r="461" spans="2:23" ht="15.75" x14ac:dyDescent="0.25">
      <c r="B461" s="143"/>
      <c r="C461" s="144"/>
      <c r="D461" s="144"/>
      <c r="E461" s="144"/>
      <c r="F461" s="147" t="str" cm="1">
        <f t="array" ref="F461">_xlfn.IFNA(CONCATENATE(_xlfn.IFS($D461="Mezzanine",LEFT($D461,1), $D461="Ground Floor",LEFT($D461,1),$D461="Basment ",LEFT($D461,1), $D461="1st Floor", "0"&amp;LEFT($D461,1), $D461="2nd Floor", "0"&amp;LEFT($D461,1), $D461="3rd Floor", "0"&amp;LEFT($D461,1), $D461="4th Floor", "0"&amp;LEFT($D461,1), $D461="5th Floor", "0"&amp;LEFT($D461,1), $D461="6th Floor", "0"&amp;LEFT($D461,1),$D461="7th Floor", "0"&amp;LEFT($D461,1),$D461="8th Floor", "0"&amp;LEFT($D461,1),$D461="9th Floor", "0"&amp;LEFT($D461,1),$D461="10th Floor", LEFT($D461,2),$D461="11th Floor", LEFT($D461,2),$D461="12th Floor", LEFT($D461,2),$D461="13th Floor", LEFT($D461,2), $D461="Lower Ground", LEFT($D461)&amp;IF(ISNUMBER(FIND(" ",$D461)),MID($D461,FIND(" ",$D461)+1,1),"")&amp;IF(ISNUMBER(FIND(" ",$D461,FIND(" ",$D461)+1)),MID($D461,FIND(" ",$D461,FIND(" ",$D461)+1)+1,1),""),$D461="Upper Ground", LEFT($D461)&amp;IF(ISNUMBER(FIND(" ",$D461)),MID($D461,FIND(" ",$D461)+1,1),"")&amp;IF(ISNUMBER(FIND(" ",$D461,FIND(" ",$D461)+1)),MID($D461,FIND(" ",$D461,FIND(" ",$D461)+1)+1,1),"")),".0",$E461), " ")</f>
        <v xml:space="preserve"> </v>
      </c>
      <c r="G461" s="144"/>
      <c r="H461" s="144"/>
      <c r="I461" s="144"/>
      <c r="J461" s="144"/>
      <c r="K461" s="144"/>
      <c r="L461" s="149" t="str" cm="1">
        <f t="array" ref="L461">_xlfn.IFNA(
_xlfn.IFS(
AND($F461=" ",$G461=" ",$H461=" "),"Please update all three: Surveyor Room Reference, Establishment Room Reference and Establishment Room Name",
AND(OR($I461="General",$I461="Open plan/ semi-open general",$I461="Fitted",$I461="Light practical (science)",$I461="Light practical (other)",$I461="Heavy practical (workshops)",$I461="Heavy practical (clean)",$I461="Large",$I461="Storage"),$J461=0,$K461=0),"Please update Net Area or Non-net Area",
AND($B461&lt;&gt;"OUT",$J461=0,$I461&lt;&gt;"Non-net",$M461="85% Circulation"),"Net area not recorded for spaces with 85% circulation unusable type",
AND(OR($I461="General",$I461="Open plan/ semi-open general",$I461="Fitted",$I461="Light practical (science)",$I461="Light practical (other)",$I461="Heavy practical (workshops)",$I461="Heavy practical (clean)",$I461="Large",$I461="Storage"),OR($J461=0,ISBLANK($J461))),"Net area not recorded in net spaces",
AND(OR($I461="Non-net",$I461="Outdoor space"),$J461&gt;0),"Net Area Recorded in Non-net space",
AND($I461="General",$J461&gt;90),"This general space is over 90m2, please ensure that this space is entered as separate spaces if it usually used as separate spaces",
AND($I461="Open plan/ semi-open general",$J461&lt;27),"Open plan general space under 27m2",
AND(OR($K461=0,ISBLANK($K461)), $I461="Non-net"),"Non-net area not recorded in non-net space"
),
" ")</f>
        <v xml:space="preserve"> </v>
      </c>
      <c r="M461" s="144"/>
      <c r="N461" s="144"/>
      <c r="O461" s="144"/>
      <c r="P461" s="144"/>
      <c r="Q461" s="144"/>
      <c r="R461" s="171"/>
      <c r="S461" s="147">
        <f>NCA_Calculations!$P$473</f>
        <v>0</v>
      </c>
      <c r="T461" s="147">
        <f>NCA_Calculations!$Q$473</f>
        <v>0</v>
      </c>
      <c r="U461" s="144"/>
      <c r="V461" s="144"/>
      <c r="W461" s="149" t="str" cm="1">
        <f t="array" ref="W461">_xlfn.IFNA(
_xlfn.IFS(
ISBLANK($U461),"Missing space use.",
AND('Establishment details'!$C$14="Secondary",$V461="Classbase"),"Invalid Status type",
AND(OR( $V461="Classbase", $V461="Teaching", $V461="Early years",$V461="SEND resourced"), NOT(ISBLANK($M461))),"Space with status type and unusable type.",
AND($V461= "Classbase",'Establishment details'!$C$22&gt;=10), "Classbase status is only valid in schools with a primary element.",
AND($I461= "Large",$N461 &gt; 3.5), "Large rooms with less than 3.5m height.",
AND(OR($V461="Light practical (science)",$V461="Light practical (science)",$V461="Heavy practical (workshops)", $V461="Heavy practical (clean)"), OR($O461=0,ISBLANK($O461))),"Missing sinks count for light and heavy practical spaces.",
AND($M461 = "Other",ISBLANK($R461)), "Invalid unusable type / missing note for other unusable type."
),
" ")</f>
        <v>Missing space use.</v>
      </c>
    </row>
    <row r="462" spans="2:23" ht="15.75" x14ac:dyDescent="0.25">
      <c r="B462" s="143"/>
      <c r="C462" s="144"/>
      <c r="D462" s="144"/>
      <c r="E462" s="144"/>
      <c r="F462" s="147" t="str" cm="1">
        <f t="array" ref="F462">_xlfn.IFNA(CONCATENATE(_xlfn.IFS($D462="Mezzanine",LEFT($D462,1), $D462="Ground Floor",LEFT($D462,1),$D462="Basment ",LEFT($D462,1), $D462="1st Floor", "0"&amp;LEFT($D462,1), $D462="2nd Floor", "0"&amp;LEFT($D462,1), $D462="3rd Floor", "0"&amp;LEFT($D462,1), $D462="4th Floor", "0"&amp;LEFT($D462,1), $D462="5th Floor", "0"&amp;LEFT($D462,1), $D462="6th Floor", "0"&amp;LEFT($D462,1),$D462="7th Floor", "0"&amp;LEFT($D462,1),$D462="8th Floor", "0"&amp;LEFT($D462,1),$D462="9th Floor", "0"&amp;LEFT($D462,1),$D462="10th Floor", LEFT($D462,2),$D462="11th Floor", LEFT($D462,2),$D462="12th Floor", LEFT($D462,2),$D462="13th Floor", LEFT($D462,2), $D462="Lower Ground", LEFT($D462)&amp;IF(ISNUMBER(FIND(" ",$D462)),MID($D462,FIND(" ",$D462)+1,1),"")&amp;IF(ISNUMBER(FIND(" ",$D462,FIND(" ",$D462)+1)),MID($D462,FIND(" ",$D462,FIND(" ",$D462)+1)+1,1),""),$D462="Upper Ground", LEFT($D462)&amp;IF(ISNUMBER(FIND(" ",$D462)),MID($D462,FIND(" ",$D462)+1,1),"")&amp;IF(ISNUMBER(FIND(" ",$D462,FIND(" ",$D462)+1)),MID($D462,FIND(" ",$D462,FIND(" ",$D462)+1)+1,1),"")),".0",$E462), " ")</f>
        <v xml:space="preserve"> </v>
      </c>
      <c r="G462" s="144"/>
      <c r="H462" s="144"/>
      <c r="I462" s="144"/>
      <c r="J462" s="144"/>
      <c r="K462" s="144"/>
      <c r="L462" s="149" t="str" cm="1">
        <f t="array" ref="L462">_xlfn.IFNA(
_xlfn.IFS(
AND($F462=" ",$G462=" ",$H462=" "),"Please update all three: Surveyor Room Reference, Establishment Room Reference and Establishment Room Name",
AND(OR($I462="General",$I462="Open plan/ semi-open general",$I462="Fitted",$I462="Light practical (science)",$I462="Light practical (other)",$I462="Heavy practical (workshops)",$I462="Heavy practical (clean)",$I462="Large",$I462="Storage"),$J462=0,$K462=0),"Please update Net Area or Non-net Area",
AND($B462&lt;&gt;"OUT",$J462=0,$I462&lt;&gt;"Non-net",$M462="85% Circulation"),"Net area not recorded for spaces with 85% circulation unusable type",
AND(OR($I462="General",$I462="Open plan/ semi-open general",$I462="Fitted",$I462="Light practical (science)",$I462="Light practical (other)",$I462="Heavy practical (workshops)",$I462="Heavy practical (clean)",$I462="Large",$I462="Storage"),OR($J462=0,ISBLANK($J462))),"Net area not recorded in net spaces",
AND(OR($I462="Non-net",$I462="Outdoor space"),$J462&gt;0),"Net Area Recorded in Non-net space",
AND($I462="General",$J462&gt;90),"This general space is over 90m2, please ensure that this space is entered as separate spaces if it usually used as separate spaces",
AND($I462="Open plan/ semi-open general",$J462&lt;27),"Open plan general space under 27m2",
AND(OR($K462=0,ISBLANK($K462)), $I462="Non-net"),"Non-net area not recorded in non-net space"
),
" ")</f>
        <v xml:space="preserve"> </v>
      </c>
      <c r="M462" s="144"/>
      <c r="N462" s="144"/>
      <c r="O462" s="144"/>
      <c r="P462" s="144"/>
      <c r="Q462" s="144"/>
      <c r="R462" s="171"/>
      <c r="S462" s="147">
        <f>NCA_Calculations!$P$474</f>
        <v>0</v>
      </c>
      <c r="T462" s="147">
        <f>NCA_Calculations!$Q$474</f>
        <v>0</v>
      </c>
      <c r="U462" s="144"/>
      <c r="V462" s="144"/>
      <c r="W462" s="149" t="str" cm="1">
        <f t="array" ref="W462">_xlfn.IFNA(
_xlfn.IFS(
ISBLANK($U462),"Missing space use.",
AND('Establishment details'!$C$14="Secondary",$V462="Classbase"),"Invalid Status type",
AND(OR( $V462="Classbase", $V462="Teaching", $V462="Early years",$V462="SEND resourced"), NOT(ISBLANK($M462))),"Space with status type and unusable type.",
AND($V462= "Classbase",'Establishment details'!$C$22&gt;=10), "Classbase status is only valid in schools with a primary element.",
AND($I462= "Large",$N462 &gt; 3.5), "Large rooms with less than 3.5m height.",
AND(OR($V462="Light practical (science)",$V462="Light practical (science)",$V462="Heavy practical (workshops)", $V462="Heavy practical (clean)"), OR($O462=0,ISBLANK($O462))),"Missing sinks count for light and heavy practical spaces.",
AND($M462 = "Other",ISBLANK($R462)), "Invalid unusable type / missing note for other unusable type."
),
" ")</f>
        <v>Missing space use.</v>
      </c>
    </row>
    <row r="463" spans="2:23" ht="15.75" x14ac:dyDescent="0.25">
      <c r="B463" s="143"/>
      <c r="C463" s="144"/>
      <c r="D463" s="144"/>
      <c r="E463" s="144"/>
      <c r="F463" s="147" t="str" cm="1">
        <f t="array" ref="F463">_xlfn.IFNA(CONCATENATE(_xlfn.IFS($D463="Mezzanine",LEFT($D463,1), $D463="Ground Floor",LEFT($D463,1),$D463="Basment ",LEFT($D463,1), $D463="1st Floor", "0"&amp;LEFT($D463,1), $D463="2nd Floor", "0"&amp;LEFT($D463,1), $D463="3rd Floor", "0"&amp;LEFT($D463,1), $D463="4th Floor", "0"&amp;LEFT($D463,1), $D463="5th Floor", "0"&amp;LEFT($D463,1), $D463="6th Floor", "0"&amp;LEFT($D463,1),$D463="7th Floor", "0"&amp;LEFT($D463,1),$D463="8th Floor", "0"&amp;LEFT($D463,1),$D463="9th Floor", "0"&amp;LEFT($D463,1),$D463="10th Floor", LEFT($D463,2),$D463="11th Floor", LEFT($D463,2),$D463="12th Floor", LEFT($D463,2),$D463="13th Floor", LEFT($D463,2), $D463="Lower Ground", LEFT($D463)&amp;IF(ISNUMBER(FIND(" ",$D463)),MID($D463,FIND(" ",$D463)+1,1),"")&amp;IF(ISNUMBER(FIND(" ",$D463,FIND(" ",$D463)+1)),MID($D463,FIND(" ",$D463,FIND(" ",$D463)+1)+1,1),""),$D463="Upper Ground", LEFT($D463)&amp;IF(ISNUMBER(FIND(" ",$D463)),MID($D463,FIND(" ",$D463)+1,1),"")&amp;IF(ISNUMBER(FIND(" ",$D463,FIND(" ",$D463)+1)),MID($D463,FIND(" ",$D463,FIND(" ",$D463)+1)+1,1),"")),".0",$E463), " ")</f>
        <v xml:space="preserve"> </v>
      </c>
      <c r="G463" s="144"/>
      <c r="H463" s="144"/>
      <c r="I463" s="144"/>
      <c r="J463" s="144"/>
      <c r="K463" s="144"/>
      <c r="L463" s="149" t="str" cm="1">
        <f t="array" ref="L463">_xlfn.IFNA(
_xlfn.IFS(
AND($F463=" ",$G463=" ",$H463=" "),"Please update all three: Surveyor Room Reference, Establishment Room Reference and Establishment Room Name",
AND(OR($I463="General",$I463="Open plan/ semi-open general",$I463="Fitted",$I463="Light practical (science)",$I463="Light practical (other)",$I463="Heavy practical (workshops)",$I463="Heavy practical (clean)",$I463="Large",$I463="Storage"),$J463=0,$K463=0),"Please update Net Area or Non-net Area",
AND($B463&lt;&gt;"OUT",$J463=0,$I463&lt;&gt;"Non-net",$M463="85% Circulation"),"Net area not recorded for spaces with 85% circulation unusable type",
AND(OR($I463="General",$I463="Open plan/ semi-open general",$I463="Fitted",$I463="Light practical (science)",$I463="Light practical (other)",$I463="Heavy practical (workshops)",$I463="Heavy practical (clean)",$I463="Large",$I463="Storage"),OR($J463=0,ISBLANK($J463))),"Net area not recorded in net spaces",
AND(OR($I463="Non-net",$I463="Outdoor space"),$J463&gt;0),"Net Area Recorded in Non-net space",
AND($I463="General",$J463&gt;90),"This general space is over 90m2, please ensure that this space is entered as separate spaces if it usually used as separate spaces",
AND($I463="Open plan/ semi-open general",$J463&lt;27),"Open plan general space under 27m2",
AND(OR($K463=0,ISBLANK($K463)), $I463="Non-net"),"Non-net area not recorded in non-net space"
),
" ")</f>
        <v xml:space="preserve"> </v>
      </c>
      <c r="M463" s="144"/>
      <c r="N463" s="144"/>
      <c r="O463" s="144"/>
      <c r="P463" s="144"/>
      <c r="Q463" s="144"/>
      <c r="R463" s="171"/>
      <c r="S463" s="147">
        <f>NCA_Calculations!$P$475</f>
        <v>0</v>
      </c>
      <c r="T463" s="147">
        <f>NCA_Calculations!$Q$475</f>
        <v>0</v>
      </c>
      <c r="U463" s="144"/>
      <c r="V463" s="144"/>
      <c r="W463" s="149" t="str" cm="1">
        <f t="array" ref="W463">_xlfn.IFNA(
_xlfn.IFS(
ISBLANK($U463),"Missing space use.",
AND('Establishment details'!$C$14="Secondary",$V463="Classbase"),"Invalid Status type",
AND(OR( $V463="Classbase", $V463="Teaching", $V463="Early years",$V463="SEND resourced"), NOT(ISBLANK($M463))),"Space with status type and unusable type.",
AND($V463= "Classbase",'Establishment details'!$C$22&gt;=10), "Classbase status is only valid in schools with a primary element.",
AND($I463= "Large",$N463 &gt; 3.5), "Large rooms with less than 3.5m height.",
AND(OR($V463="Light practical (science)",$V463="Light practical (science)",$V463="Heavy practical (workshops)", $V463="Heavy practical (clean)"), OR($O463=0,ISBLANK($O463))),"Missing sinks count for light and heavy practical spaces.",
AND($M463 = "Other",ISBLANK($R463)), "Invalid unusable type / missing note for other unusable type."
),
" ")</f>
        <v>Missing space use.</v>
      </c>
    </row>
    <row r="464" spans="2:23" ht="15.75" x14ac:dyDescent="0.25">
      <c r="B464" s="143"/>
      <c r="C464" s="144"/>
      <c r="D464" s="144"/>
      <c r="E464" s="144"/>
      <c r="F464" s="147" t="str" cm="1">
        <f t="array" ref="F464">_xlfn.IFNA(CONCATENATE(_xlfn.IFS($D464="Mezzanine",LEFT($D464,1), $D464="Ground Floor",LEFT($D464,1),$D464="Basment ",LEFT($D464,1), $D464="1st Floor", "0"&amp;LEFT($D464,1), $D464="2nd Floor", "0"&amp;LEFT($D464,1), $D464="3rd Floor", "0"&amp;LEFT($D464,1), $D464="4th Floor", "0"&amp;LEFT($D464,1), $D464="5th Floor", "0"&amp;LEFT($D464,1), $D464="6th Floor", "0"&amp;LEFT($D464,1),$D464="7th Floor", "0"&amp;LEFT($D464,1),$D464="8th Floor", "0"&amp;LEFT($D464,1),$D464="9th Floor", "0"&amp;LEFT($D464,1),$D464="10th Floor", LEFT($D464,2),$D464="11th Floor", LEFT($D464,2),$D464="12th Floor", LEFT($D464,2),$D464="13th Floor", LEFT($D464,2), $D464="Lower Ground", LEFT($D464)&amp;IF(ISNUMBER(FIND(" ",$D464)),MID($D464,FIND(" ",$D464)+1,1),"")&amp;IF(ISNUMBER(FIND(" ",$D464,FIND(" ",$D464)+1)),MID($D464,FIND(" ",$D464,FIND(" ",$D464)+1)+1,1),""),$D464="Upper Ground", LEFT($D464)&amp;IF(ISNUMBER(FIND(" ",$D464)),MID($D464,FIND(" ",$D464)+1,1),"")&amp;IF(ISNUMBER(FIND(" ",$D464,FIND(" ",$D464)+1)),MID($D464,FIND(" ",$D464,FIND(" ",$D464)+1)+1,1),"")),".0",$E464), " ")</f>
        <v xml:space="preserve"> </v>
      </c>
      <c r="G464" s="144"/>
      <c r="H464" s="144"/>
      <c r="I464" s="144"/>
      <c r="J464" s="144"/>
      <c r="K464" s="144"/>
      <c r="L464" s="149" t="str" cm="1">
        <f t="array" ref="L464">_xlfn.IFNA(
_xlfn.IFS(
AND($F464=" ",$G464=" ",$H464=" "),"Please update all three: Surveyor Room Reference, Establishment Room Reference and Establishment Room Name",
AND(OR($I464="General",$I464="Open plan/ semi-open general",$I464="Fitted",$I464="Light practical (science)",$I464="Light practical (other)",$I464="Heavy practical (workshops)",$I464="Heavy practical (clean)",$I464="Large",$I464="Storage"),$J464=0,$K464=0),"Please update Net Area or Non-net Area",
AND($B464&lt;&gt;"OUT",$J464=0,$I464&lt;&gt;"Non-net",$M464="85% Circulation"),"Net area not recorded for spaces with 85% circulation unusable type",
AND(OR($I464="General",$I464="Open plan/ semi-open general",$I464="Fitted",$I464="Light practical (science)",$I464="Light practical (other)",$I464="Heavy practical (workshops)",$I464="Heavy practical (clean)",$I464="Large",$I464="Storage"),OR($J464=0,ISBLANK($J464))),"Net area not recorded in net spaces",
AND(OR($I464="Non-net",$I464="Outdoor space"),$J464&gt;0),"Net Area Recorded in Non-net space",
AND($I464="General",$J464&gt;90),"This general space is over 90m2, please ensure that this space is entered as separate spaces if it usually used as separate spaces",
AND($I464="Open plan/ semi-open general",$J464&lt;27),"Open plan general space under 27m2",
AND(OR($K464=0,ISBLANK($K464)), $I464="Non-net"),"Non-net area not recorded in non-net space"
),
" ")</f>
        <v xml:space="preserve"> </v>
      </c>
      <c r="M464" s="144"/>
      <c r="N464" s="144"/>
      <c r="O464" s="144"/>
      <c r="P464" s="144"/>
      <c r="Q464" s="144"/>
      <c r="R464" s="171"/>
      <c r="S464" s="147">
        <f>NCA_Calculations!$P$476</f>
        <v>0</v>
      </c>
      <c r="T464" s="147">
        <f>NCA_Calculations!$Q$476</f>
        <v>0</v>
      </c>
      <c r="U464" s="144"/>
      <c r="V464" s="144"/>
      <c r="W464" s="149" t="str" cm="1">
        <f t="array" ref="W464">_xlfn.IFNA(
_xlfn.IFS(
ISBLANK($U464),"Missing space use.",
AND('Establishment details'!$C$14="Secondary",$V464="Classbase"),"Invalid Status type",
AND(OR( $V464="Classbase", $V464="Teaching", $V464="Early years",$V464="SEND resourced"), NOT(ISBLANK($M464))),"Space with status type and unusable type.",
AND($V464= "Classbase",'Establishment details'!$C$22&gt;=10), "Classbase status is only valid in schools with a primary element.",
AND($I464= "Large",$N464 &gt; 3.5), "Large rooms with less than 3.5m height.",
AND(OR($V464="Light practical (science)",$V464="Light practical (science)",$V464="Heavy practical (workshops)", $V464="Heavy practical (clean)"), OR($O464=0,ISBLANK($O464))),"Missing sinks count for light and heavy practical spaces.",
AND($M464 = "Other",ISBLANK($R464)), "Invalid unusable type / missing note for other unusable type."
),
" ")</f>
        <v>Missing space use.</v>
      </c>
    </row>
    <row r="465" spans="2:23" ht="15.75" x14ac:dyDescent="0.25">
      <c r="B465" s="143"/>
      <c r="C465" s="144"/>
      <c r="D465" s="144"/>
      <c r="E465" s="144"/>
      <c r="F465" s="147" t="str" cm="1">
        <f t="array" ref="F465">_xlfn.IFNA(CONCATENATE(_xlfn.IFS($D465="Mezzanine",LEFT($D465,1), $D465="Ground Floor",LEFT($D465,1),$D465="Basment ",LEFT($D465,1), $D465="1st Floor", "0"&amp;LEFT($D465,1), $D465="2nd Floor", "0"&amp;LEFT($D465,1), $D465="3rd Floor", "0"&amp;LEFT($D465,1), $D465="4th Floor", "0"&amp;LEFT($D465,1), $D465="5th Floor", "0"&amp;LEFT($D465,1), $D465="6th Floor", "0"&amp;LEFT($D465,1),$D465="7th Floor", "0"&amp;LEFT($D465,1),$D465="8th Floor", "0"&amp;LEFT($D465,1),$D465="9th Floor", "0"&amp;LEFT($D465,1),$D465="10th Floor", LEFT($D465,2),$D465="11th Floor", LEFT($D465,2),$D465="12th Floor", LEFT($D465,2),$D465="13th Floor", LEFT($D465,2), $D465="Lower Ground", LEFT($D465)&amp;IF(ISNUMBER(FIND(" ",$D465)),MID($D465,FIND(" ",$D465)+1,1),"")&amp;IF(ISNUMBER(FIND(" ",$D465,FIND(" ",$D465)+1)),MID($D465,FIND(" ",$D465,FIND(" ",$D465)+1)+1,1),""),$D465="Upper Ground", LEFT($D465)&amp;IF(ISNUMBER(FIND(" ",$D465)),MID($D465,FIND(" ",$D465)+1,1),"")&amp;IF(ISNUMBER(FIND(" ",$D465,FIND(" ",$D465)+1)),MID($D465,FIND(" ",$D465,FIND(" ",$D465)+1)+1,1),"")),".0",$E465), " ")</f>
        <v xml:space="preserve"> </v>
      </c>
      <c r="G465" s="144"/>
      <c r="H465" s="144"/>
      <c r="I465" s="144"/>
      <c r="J465" s="144"/>
      <c r="K465" s="144"/>
      <c r="L465" s="149" t="str" cm="1">
        <f t="array" ref="L465">_xlfn.IFNA(
_xlfn.IFS(
AND($F465=" ",$G465=" ",$H465=" "),"Please update all three: Surveyor Room Reference, Establishment Room Reference and Establishment Room Name",
AND(OR($I465="General",$I465="Open plan/ semi-open general",$I465="Fitted",$I465="Light practical (science)",$I465="Light practical (other)",$I465="Heavy practical (workshops)",$I465="Heavy practical (clean)",$I465="Large",$I465="Storage"),$J465=0,$K465=0),"Please update Net Area or Non-net Area",
AND($B465&lt;&gt;"OUT",$J465=0,$I465&lt;&gt;"Non-net",$M465="85% Circulation"),"Net area not recorded for spaces with 85% circulation unusable type",
AND(OR($I465="General",$I465="Open plan/ semi-open general",$I465="Fitted",$I465="Light practical (science)",$I465="Light practical (other)",$I465="Heavy practical (workshops)",$I465="Heavy practical (clean)",$I465="Large",$I465="Storage"),OR($J465=0,ISBLANK($J465))),"Net area not recorded in net spaces",
AND(OR($I465="Non-net",$I465="Outdoor space"),$J465&gt;0),"Net Area Recorded in Non-net space",
AND($I465="General",$J465&gt;90),"This general space is over 90m2, please ensure that this space is entered as separate spaces if it usually used as separate spaces",
AND($I465="Open plan/ semi-open general",$J465&lt;27),"Open plan general space under 27m2",
AND(OR($K465=0,ISBLANK($K465)), $I465="Non-net"),"Non-net area not recorded in non-net space"
),
" ")</f>
        <v xml:space="preserve"> </v>
      </c>
      <c r="M465" s="144"/>
      <c r="N465" s="144"/>
      <c r="O465" s="144"/>
      <c r="P465" s="144"/>
      <c r="Q465" s="144"/>
      <c r="R465" s="171"/>
      <c r="S465" s="147">
        <f>NCA_Calculations!$P$477</f>
        <v>0</v>
      </c>
      <c r="T465" s="147">
        <f>NCA_Calculations!$Q$477</f>
        <v>0</v>
      </c>
      <c r="U465" s="144"/>
      <c r="V465" s="144"/>
      <c r="W465" s="149" t="str" cm="1">
        <f t="array" ref="W465">_xlfn.IFNA(
_xlfn.IFS(
ISBLANK($U465),"Missing space use.",
AND('Establishment details'!$C$14="Secondary",$V465="Classbase"),"Invalid Status type",
AND(OR( $V465="Classbase", $V465="Teaching", $V465="Early years",$V465="SEND resourced"), NOT(ISBLANK($M465))),"Space with status type and unusable type.",
AND($V465= "Classbase",'Establishment details'!$C$22&gt;=10), "Classbase status is only valid in schools with a primary element.",
AND($I465= "Large",$N465 &gt; 3.5), "Large rooms with less than 3.5m height.",
AND(OR($V465="Light practical (science)",$V465="Light practical (science)",$V465="Heavy practical (workshops)", $V465="Heavy practical (clean)"), OR($O465=0,ISBLANK($O465))),"Missing sinks count for light and heavy practical spaces.",
AND($M465 = "Other",ISBLANK($R465)), "Invalid unusable type / missing note for other unusable type."
),
" ")</f>
        <v>Missing space use.</v>
      </c>
    </row>
    <row r="466" spans="2:23" ht="15.75" x14ac:dyDescent="0.25">
      <c r="B466" s="143"/>
      <c r="C466" s="144"/>
      <c r="D466" s="144"/>
      <c r="E466" s="144"/>
      <c r="F466" s="147" t="str" cm="1">
        <f t="array" ref="F466">_xlfn.IFNA(CONCATENATE(_xlfn.IFS($D466="Mezzanine",LEFT($D466,1), $D466="Ground Floor",LEFT($D466,1),$D466="Basment ",LEFT($D466,1), $D466="1st Floor", "0"&amp;LEFT($D466,1), $D466="2nd Floor", "0"&amp;LEFT($D466,1), $D466="3rd Floor", "0"&amp;LEFT($D466,1), $D466="4th Floor", "0"&amp;LEFT($D466,1), $D466="5th Floor", "0"&amp;LEFT($D466,1), $D466="6th Floor", "0"&amp;LEFT($D466,1),$D466="7th Floor", "0"&amp;LEFT($D466,1),$D466="8th Floor", "0"&amp;LEFT($D466,1),$D466="9th Floor", "0"&amp;LEFT($D466,1),$D466="10th Floor", LEFT($D466,2),$D466="11th Floor", LEFT($D466,2),$D466="12th Floor", LEFT($D466,2),$D466="13th Floor", LEFT($D466,2), $D466="Lower Ground", LEFT($D466)&amp;IF(ISNUMBER(FIND(" ",$D466)),MID($D466,FIND(" ",$D466)+1,1),"")&amp;IF(ISNUMBER(FIND(" ",$D466,FIND(" ",$D466)+1)),MID($D466,FIND(" ",$D466,FIND(" ",$D466)+1)+1,1),""),$D466="Upper Ground", LEFT($D466)&amp;IF(ISNUMBER(FIND(" ",$D466)),MID($D466,FIND(" ",$D466)+1,1),"")&amp;IF(ISNUMBER(FIND(" ",$D466,FIND(" ",$D466)+1)),MID($D466,FIND(" ",$D466,FIND(" ",$D466)+1)+1,1),"")),".0",$E466), " ")</f>
        <v xml:space="preserve"> </v>
      </c>
      <c r="G466" s="144"/>
      <c r="H466" s="144"/>
      <c r="I466" s="144"/>
      <c r="J466" s="144"/>
      <c r="K466" s="144"/>
      <c r="L466" s="149" t="str" cm="1">
        <f t="array" ref="L466">_xlfn.IFNA(
_xlfn.IFS(
AND($F466=" ",$G466=" ",$H466=" "),"Please update all three: Surveyor Room Reference, Establishment Room Reference and Establishment Room Name",
AND(OR($I466="General",$I466="Open plan/ semi-open general",$I466="Fitted",$I466="Light practical (science)",$I466="Light practical (other)",$I466="Heavy practical (workshops)",$I466="Heavy practical (clean)",$I466="Large",$I466="Storage"),$J466=0,$K466=0),"Please update Net Area or Non-net Area",
AND($B466&lt;&gt;"OUT",$J466=0,$I466&lt;&gt;"Non-net",$M466="85% Circulation"),"Net area not recorded for spaces with 85% circulation unusable type",
AND(OR($I466="General",$I466="Open plan/ semi-open general",$I466="Fitted",$I466="Light practical (science)",$I466="Light practical (other)",$I466="Heavy practical (workshops)",$I466="Heavy practical (clean)",$I466="Large",$I466="Storage"),OR($J466=0,ISBLANK($J466))),"Net area not recorded in net spaces",
AND(OR($I466="Non-net",$I466="Outdoor space"),$J466&gt;0),"Net Area Recorded in Non-net space",
AND($I466="General",$J466&gt;90),"This general space is over 90m2, please ensure that this space is entered as separate spaces if it usually used as separate spaces",
AND($I466="Open plan/ semi-open general",$J466&lt;27),"Open plan general space under 27m2",
AND(OR($K466=0,ISBLANK($K466)), $I466="Non-net"),"Non-net area not recorded in non-net space"
),
" ")</f>
        <v xml:space="preserve"> </v>
      </c>
      <c r="M466" s="144"/>
      <c r="N466" s="144"/>
      <c r="O466" s="144"/>
      <c r="P466" s="144"/>
      <c r="Q466" s="144"/>
      <c r="R466" s="171"/>
      <c r="S466" s="147">
        <f>NCA_Calculations!$P$478</f>
        <v>0</v>
      </c>
      <c r="T466" s="147">
        <f>NCA_Calculations!$Q$478</f>
        <v>0</v>
      </c>
      <c r="U466" s="144"/>
      <c r="V466" s="144"/>
      <c r="W466" s="149" t="str" cm="1">
        <f t="array" ref="W466">_xlfn.IFNA(
_xlfn.IFS(
ISBLANK($U466),"Missing space use.",
AND('Establishment details'!$C$14="Secondary",$V466="Classbase"),"Invalid Status type",
AND(OR( $V466="Classbase", $V466="Teaching", $V466="Early years",$V466="SEND resourced"), NOT(ISBLANK($M466))),"Space with status type and unusable type.",
AND($V466= "Classbase",'Establishment details'!$C$22&gt;=10), "Classbase status is only valid in schools with a primary element.",
AND($I466= "Large",$N466 &gt; 3.5), "Large rooms with less than 3.5m height.",
AND(OR($V466="Light practical (science)",$V466="Light practical (science)",$V466="Heavy practical (workshops)", $V466="Heavy practical (clean)"), OR($O466=0,ISBLANK($O466))),"Missing sinks count for light and heavy practical spaces.",
AND($M466 = "Other",ISBLANK($R466)), "Invalid unusable type / missing note for other unusable type."
),
" ")</f>
        <v>Missing space use.</v>
      </c>
    </row>
    <row r="467" spans="2:23" ht="15.75" x14ac:dyDescent="0.25">
      <c r="B467" s="143"/>
      <c r="C467" s="144"/>
      <c r="D467" s="144"/>
      <c r="E467" s="144"/>
      <c r="F467" s="147" t="str" cm="1">
        <f t="array" ref="F467">_xlfn.IFNA(CONCATENATE(_xlfn.IFS($D467="Mezzanine",LEFT($D467,1), $D467="Ground Floor",LEFT($D467,1),$D467="Basment ",LEFT($D467,1), $D467="1st Floor", "0"&amp;LEFT($D467,1), $D467="2nd Floor", "0"&amp;LEFT($D467,1), $D467="3rd Floor", "0"&amp;LEFT($D467,1), $D467="4th Floor", "0"&amp;LEFT($D467,1), $D467="5th Floor", "0"&amp;LEFT($D467,1), $D467="6th Floor", "0"&amp;LEFT($D467,1),$D467="7th Floor", "0"&amp;LEFT($D467,1),$D467="8th Floor", "0"&amp;LEFT($D467,1),$D467="9th Floor", "0"&amp;LEFT($D467,1),$D467="10th Floor", LEFT($D467,2),$D467="11th Floor", LEFT($D467,2),$D467="12th Floor", LEFT($D467,2),$D467="13th Floor", LEFT($D467,2), $D467="Lower Ground", LEFT($D467)&amp;IF(ISNUMBER(FIND(" ",$D467)),MID($D467,FIND(" ",$D467)+1,1),"")&amp;IF(ISNUMBER(FIND(" ",$D467,FIND(" ",$D467)+1)),MID($D467,FIND(" ",$D467,FIND(" ",$D467)+1)+1,1),""),$D467="Upper Ground", LEFT($D467)&amp;IF(ISNUMBER(FIND(" ",$D467)),MID($D467,FIND(" ",$D467)+1,1),"")&amp;IF(ISNUMBER(FIND(" ",$D467,FIND(" ",$D467)+1)),MID($D467,FIND(" ",$D467,FIND(" ",$D467)+1)+1,1),"")),".0",$E467), " ")</f>
        <v xml:space="preserve"> </v>
      </c>
      <c r="G467" s="144"/>
      <c r="H467" s="144"/>
      <c r="I467" s="144"/>
      <c r="J467" s="144"/>
      <c r="K467" s="144"/>
      <c r="L467" s="149" t="str" cm="1">
        <f t="array" ref="L467">_xlfn.IFNA(
_xlfn.IFS(
AND($F467=" ",$G467=" ",$H467=" "),"Please update all three: Surveyor Room Reference, Establishment Room Reference and Establishment Room Name",
AND(OR($I467="General",$I467="Open plan/ semi-open general",$I467="Fitted",$I467="Light practical (science)",$I467="Light practical (other)",$I467="Heavy practical (workshops)",$I467="Heavy practical (clean)",$I467="Large",$I467="Storage"),$J467=0,$K467=0),"Please update Net Area or Non-net Area",
AND($B467&lt;&gt;"OUT",$J467=0,$I467&lt;&gt;"Non-net",$M467="85% Circulation"),"Net area not recorded for spaces with 85% circulation unusable type",
AND(OR($I467="General",$I467="Open plan/ semi-open general",$I467="Fitted",$I467="Light practical (science)",$I467="Light practical (other)",$I467="Heavy practical (workshops)",$I467="Heavy practical (clean)",$I467="Large",$I467="Storage"),OR($J467=0,ISBLANK($J467))),"Net area not recorded in net spaces",
AND(OR($I467="Non-net",$I467="Outdoor space"),$J467&gt;0),"Net Area Recorded in Non-net space",
AND($I467="General",$J467&gt;90),"This general space is over 90m2, please ensure that this space is entered as separate spaces if it usually used as separate spaces",
AND($I467="Open plan/ semi-open general",$J467&lt;27),"Open plan general space under 27m2",
AND(OR($K467=0,ISBLANK($K467)), $I467="Non-net"),"Non-net area not recorded in non-net space"
),
" ")</f>
        <v xml:space="preserve"> </v>
      </c>
      <c r="M467" s="144"/>
      <c r="N467" s="144"/>
      <c r="O467" s="144"/>
      <c r="P467" s="144"/>
      <c r="Q467" s="144"/>
      <c r="R467" s="171"/>
      <c r="S467" s="147">
        <f>NCA_Calculations!$P$479</f>
        <v>0</v>
      </c>
      <c r="T467" s="147">
        <f>NCA_Calculations!$Q$479</f>
        <v>0</v>
      </c>
      <c r="U467" s="144"/>
      <c r="V467" s="144"/>
      <c r="W467" s="149" t="str" cm="1">
        <f t="array" ref="W467">_xlfn.IFNA(
_xlfn.IFS(
ISBLANK($U467),"Missing space use.",
AND('Establishment details'!$C$14="Secondary",$V467="Classbase"),"Invalid Status type",
AND(OR( $V467="Classbase", $V467="Teaching", $V467="Early years",$V467="SEND resourced"), NOT(ISBLANK($M467))),"Space with status type and unusable type.",
AND($V467= "Classbase",'Establishment details'!$C$22&gt;=10), "Classbase status is only valid in schools with a primary element.",
AND($I467= "Large",$N467 &gt; 3.5), "Large rooms with less than 3.5m height.",
AND(OR($V467="Light practical (science)",$V467="Light practical (science)",$V467="Heavy practical (workshops)", $V467="Heavy practical (clean)"), OR($O467=0,ISBLANK($O467))),"Missing sinks count for light and heavy practical spaces.",
AND($M467 = "Other",ISBLANK($R467)), "Invalid unusable type / missing note for other unusable type."
),
" ")</f>
        <v>Missing space use.</v>
      </c>
    </row>
    <row r="468" spans="2:23" ht="15.75" x14ac:dyDescent="0.25">
      <c r="B468" s="143"/>
      <c r="C468" s="144"/>
      <c r="D468" s="144"/>
      <c r="E468" s="144"/>
      <c r="F468" s="147" t="str" cm="1">
        <f t="array" ref="F468">_xlfn.IFNA(CONCATENATE(_xlfn.IFS($D468="Mezzanine",LEFT($D468,1), $D468="Ground Floor",LEFT($D468,1),$D468="Basment ",LEFT($D468,1), $D468="1st Floor", "0"&amp;LEFT($D468,1), $D468="2nd Floor", "0"&amp;LEFT($D468,1), $D468="3rd Floor", "0"&amp;LEFT($D468,1), $D468="4th Floor", "0"&amp;LEFT($D468,1), $D468="5th Floor", "0"&amp;LEFT($D468,1), $D468="6th Floor", "0"&amp;LEFT($D468,1),$D468="7th Floor", "0"&amp;LEFT($D468,1),$D468="8th Floor", "0"&amp;LEFT($D468,1),$D468="9th Floor", "0"&amp;LEFT($D468,1),$D468="10th Floor", LEFT($D468,2),$D468="11th Floor", LEFT($D468,2),$D468="12th Floor", LEFT($D468,2),$D468="13th Floor", LEFT($D468,2), $D468="Lower Ground", LEFT($D468)&amp;IF(ISNUMBER(FIND(" ",$D468)),MID($D468,FIND(" ",$D468)+1,1),"")&amp;IF(ISNUMBER(FIND(" ",$D468,FIND(" ",$D468)+1)),MID($D468,FIND(" ",$D468,FIND(" ",$D468)+1)+1,1),""),$D468="Upper Ground", LEFT($D468)&amp;IF(ISNUMBER(FIND(" ",$D468)),MID($D468,FIND(" ",$D468)+1,1),"")&amp;IF(ISNUMBER(FIND(" ",$D468,FIND(" ",$D468)+1)),MID($D468,FIND(" ",$D468,FIND(" ",$D468)+1)+1,1),"")),".0",$E468), " ")</f>
        <v xml:space="preserve"> </v>
      </c>
      <c r="G468" s="144"/>
      <c r="H468" s="144"/>
      <c r="I468" s="144"/>
      <c r="J468" s="144"/>
      <c r="K468" s="144"/>
      <c r="L468" s="149" t="str" cm="1">
        <f t="array" ref="L468">_xlfn.IFNA(
_xlfn.IFS(
AND($F468=" ",$G468=" ",$H468=" "),"Please update all three: Surveyor Room Reference, Establishment Room Reference and Establishment Room Name",
AND(OR($I468="General",$I468="Open plan/ semi-open general",$I468="Fitted",$I468="Light practical (science)",$I468="Light practical (other)",$I468="Heavy practical (workshops)",$I468="Heavy practical (clean)",$I468="Large",$I468="Storage"),$J468=0,$K468=0),"Please update Net Area or Non-net Area",
AND($B468&lt;&gt;"OUT",$J468=0,$I468&lt;&gt;"Non-net",$M468="85% Circulation"),"Net area not recorded for spaces with 85% circulation unusable type",
AND(OR($I468="General",$I468="Open plan/ semi-open general",$I468="Fitted",$I468="Light practical (science)",$I468="Light practical (other)",$I468="Heavy practical (workshops)",$I468="Heavy practical (clean)",$I468="Large",$I468="Storage"),OR($J468=0,ISBLANK($J468))),"Net area not recorded in net spaces",
AND(OR($I468="Non-net",$I468="Outdoor space"),$J468&gt;0),"Net Area Recorded in Non-net space",
AND($I468="General",$J468&gt;90),"This general space is over 90m2, please ensure that this space is entered as separate spaces if it usually used as separate spaces",
AND($I468="Open plan/ semi-open general",$J468&lt;27),"Open plan general space under 27m2",
AND(OR($K468=0,ISBLANK($K468)), $I468="Non-net"),"Non-net area not recorded in non-net space"
),
" ")</f>
        <v xml:space="preserve"> </v>
      </c>
      <c r="M468" s="144"/>
      <c r="N468" s="144"/>
      <c r="O468" s="144"/>
      <c r="P468" s="144"/>
      <c r="Q468" s="144"/>
      <c r="R468" s="171"/>
      <c r="S468" s="147">
        <f>NCA_Calculations!$P$480</f>
        <v>0</v>
      </c>
      <c r="T468" s="147">
        <f>NCA_Calculations!$Q$480</f>
        <v>0</v>
      </c>
      <c r="U468" s="144"/>
      <c r="V468" s="144"/>
      <c r="W468" s="149" t="str" cm="1">
        <f t="array" ref="W468">_xlfn.IFNA(
_xlfn.IFS(
ISBLANK($U468),"Missing space use.",
AND('Establishment details'!$C$14="Secondary",$V468="Classbase"),"Invalid Status type",
AND(OR( $V468="Classbase", $V468="Teaching", $V468="Early years",$V468="SEND resourced"), NOT(ISBLANK($M468))),"Space with status type and unusable type.",
AND($V468= "Classbase",'Establishment details'!$C$22&gt;=10), "Classbase status is only valid in schools with a primary element.",
AND($I468= "Large",$N468 &gt; 3.5), "Large rooms with less than 3.5m height.",
AND(OR($V468="Light practical (science)",$V468="Light practical (science)",$V468="Heavy practical (workshops)", $V468="Heavy practical (clean)"), OR($O468=0,ISBLANK($O468))),"Missing sinks count for light and heavy practical spaces.",
AND($M468 = "Other",ISBLANK($R468)), "Invalid unusable type / missing note for other unusable type."
),
" ")</f>
        <v>Missing space use.</v>
      </c>
    </row>
    <row r="469" spans="2:23" ht="15.75" x14ac:dyDescent="0.25">
      <c r="B469" s="143"/>
      <c r="C469" s="144"/>
      <c r="D469" s="144"/>
      <c r="E469" s="144"/>
      <c r="F469" s="147" t="str" cm="1">
        <f t="array" ref="F469">_xlfn.IFNA(CONCATENATE(_xlfn.IFS($D469="Mezzanine",LEFT($D469,1), $D469="Ground Floor",LEFT($D469,1),$D469="Basment ",LEFT($D469,1), $D469="1st Floor", "0"&amp;LEFT($D469,1), $D469="2nd Floor", "0"&amp;LEFT($D469,1), $D469="3rd Floor", "0"&amp;LEFT($D469,1), $D469="4th Floor", "0"&amp;LEFT($D469,1), $D469="5th Floor", "0"&amp;LEFT($D469,1), $D469="6th Floor", "0"&amp;LEFT($D469,1),$D469="7th Floor", "0"&amp;LEFT($D469,1),$D469="8th Floor", "0"&amp;LEFT($D469,1),$D469="9th Floor", "0"&amp;LEFT($D469,1),$D469="10th Floor", LEFT($D469,2),$D469="11th Floor", LEFT($D469,2),$D469="12th Floor", LEFT($D469,2),$D469="13th Floor", LEFT($D469,2), $D469="Lower Ground", LEFT($D469)&amp;IF(ISNUMBER(FIND(" ",$D469)),MID($D469,FIND(" ",$D469)+1,1),"")&amp;IF(ISNUMBER(FIND(" ",$D469,FIND(" ",$D469)+1)),MID($D469,FIND(" ",$D469,FIND(" ",$D469)+1)+1,1),""),$D469="Upper Ground", LEFT($D469)&amp;IF(ISNUMBER(FIND(" ",$D469)),MID($D469,FIND(" ",$D469)+1,1),"")&amp;IF(ISNUMBER(FIND(" ",$D469,FIND(" ",$D469)+1)),MID($D469,FIND(" ",$D469,FIND(" ",$D469)+1)+1,1),"")),".0",$E469), " ")</f>
        <v xml:space="preserve"> </v>
      </c>
      <c r="G469" s="144"/>
      <c r="H469" s="144"/>
      <c r="I469" s="144"/>
      <c r="J469" s="144"/>
      <c r="K469" s="144"/>
      <c r="L469" s="149" t="str" cm="1">
        <f t="array" ref="L469">_xlfn.IFNA(
_xlfn.IFS(
AND($F469=" ",$G469=" ",$H469=" "),"Please update all three: Surveyor Room Reference, Establishment Room Reference and Establishment Room Name",
AND(OR($I469="General",$I469="Open plan/ semi-open general",$I469="Fitted",$I469="Light practical (science)",$I469="Light practical (other)",$I469="Heavy practical (workshops)",$I469="Heavy practical (clean)",$I469="Large",$I469="Storage"),$J469=0,$K469=0),"Please update Net Area or Non-net Area",
AND($B469&lt;&gt;"OUT",$J469=0,$I469&lt;&gt;"Non-net",$M469="85% Circulation"),"Net area not recorded for spaces with 85% circulation unusable type",
AND(OR($I469="General",$I469="Open plan/ semi-open general",$I469="Fitted",$I469="Light practical (science)",$I469="Light practical (other)",$I469="Heavy practical (workshops)",$I469="Heavy practical (clean)",$I469="Large",$I469="Storage"),OR($J469=0,ISBLANK($J469))),"Net area not recorded in net spaces",
AND(OR($I469="Non-net",$I469="Outdoor space"),$J469&gt;0),"Net Area Recorded in Non-net space",
AND($I469="General",$J469&gt;90),"This general space is over 90m2, please ensure that this space is entered as separate spaces if it usually used as separate spaces",
AND($I469="Open plan/ semi-open general",$J469&lt;27),"Open plan general space under 27m2",
AND(OR($K469=0,ISBLANK($K469)), $I469="Non-net"),"Non-net area not recorded in non-net space"
),
" ")</f>
        <v xml:space="preserve"> </v>
      </c>
      <c r="M469" s="144"/>
      <c r="N469" s="144"/>
      <c r="O469" s="144"/>
      <c r="P469" s="144"/>
      <c r="Q469" s="144"/>
      <c r="R469" s="171"/>
      <c r="S469" s="147">
        <f>NCA_Calculations!$P$481</f>
        <v>0</v>
      </c>
      <c r="T469" s="147">
        <f>NCA_Calculations!$Q$481</f>
        <v>0</v>
      </c>
      <c r="U469" s="144"/>
      <c r="V469" s="144"/>
      <c r="W469" s="149" t="str" cm="1">
        <f t="array" ref="W469">_xlfn.IFNA(
_xlfn.IFS(
ISBLANK($U469),"Missing space use.",
AND('Establishment details'!$C$14="Secondary",$V469="Classbase"),"Invalid Status type",
AND(OR( $V469="Classbase", $V469="Teaching", $V469="Early years",$V469="SEND resourced"), NOT(ISBLANK($M469))),"Space with status type and unusable type.",
AND($V469= "Classbase",'Establishment details'!$C$22&gt;=10), "Classbase status is only valid in schools with a primary element.",
AND($I469= "Large",$N469 &gt; 3.5), "Large rooms with less than 3.5m height.",
AND(OR($V469="Light practical (science)",$V469="Light practical (science)",$V469="Heavy practical (workshops)", $V469="Heavy practical (clean)"), OR($O469=0,ISBLANK($O469))),"Missing sinks count for light and heavy practical spaces.",
AND($M469 = "Other",ISBLANK($R469)), "Invalid unusable type / missing note for other unusable type."
),
" ")</f>
        <v>Missing space use.</v>
      </c>
    </row>
    <row r="470" spans="2:23" ht="15.75" x14ac:dyDescent="0.25">
      <c r="B470" s="143"/>
      <c r="C470" s="144"/>
      <c r="D470" s="144"/>
      <c r="E470" s="144"/>
      <c r="F470" s="147" t="str" cm="1">
        <f t="array" ref="F470">_xlfn.IFNA(CONCATENATE(_xlfn.IFS($D470="Mezzanine",LEFT($D470,1), $D470="Ground Floor",LEFT($D470,1),$D470="Basment ",LEFT($D470,1), $D470="1st Floor", "0"&amp;LEFT($D470,1), $D470="2nd Floor", "0"&amp;LEFT($D470,1), $D470="3rd Floor", "0"&amp;LEFT($D470,1), $D470="4th Floor", "0"&amp;LEFT($D470,1), $D470="5th Floor", "0"&amp;LEFT($D470,1), $D470="6th Floor", "0"&amp;LEFT($D470,1),$D470="7th Floor", "0"&amp;LEFT($D470,1),$D470="8th Floor", "0"&amp;LEFT($D470,1),$D470="9th Floor", "0"&amp;LEFT($D470,1),$D470="10th Floor", LEFT($D470,2),$D470="11th Floor", LEFT($D470,2),$D470="12th Floor", LEFT($D470,2),$D470="13th Floor", LEFT($D470,2), $D470="Lower Ground", LEFT($D470)&amp;IF(ISNUMBER(FIND(" ",$D470)),MID($D470,FIND(" ",$D470)+1,1),"")&amp;IF(ISNUMBER(FIND(" ",$D470,FIND(" ",$D470)+1)),MID($D470,FIND(" ",$D470,FIND(" ",$D470)+1)+1,1),""),$D470="Upper Ground", LEFT($D470)&amp;IF(ISNUMBER(FIND(" ",$D470)),MID($D470,FIND(" ",$D470)+1,1),"")&amp;IF(ISNUMBER(FIND(" ",$D470,FIND(" ",$D470)+1)),MID($D470,FIND(" ",$D470,FIND(" ",$D470)+1)+1,1),"")),".0",$E470), " ")</f>
        <v xml:space="preserve"> </v>
      </c>
      <c r="G470" s="144"/>
      <c r="H470" s="144"/>
      <c r="I470" s="144"/>
      <c r="J470" s="144"/>
      <c r="K470" s="144"/>
      <c r="L470" s="149" t="str" cm="1">
        <f t="array" ref="L470">_xlfn.IFNA(
_xlfn.IFS(
AND($F470=" ",$G470=" ",$H470=" "),"Please update all three: Surveyor Room Reference, Establishment Room Reference and Establishment Room Name",
AND(OR($I470="General",$I470="Open plan/ semi-open general",$I470="Fitted",$I470="Light practical (science)",$I470="Light practical (other)",$I470="Heavy practical (workshops)",$I470="Heavy practical (clean)",$I470="Large",$I470="Storage"),$J470=0,$K470=0),"Please update Net Area or Non-net Area",
AND($B470&lt;&gt;"OUT",$J470=0,$I470&lt;&gt;"Non-net",$M470="85% Circulation"),"Net area not recorded for spaces with 85% circulation unusable type",
AND(OR($I470="General",$I470="Open plan/ semi-open general",$I470="Fitted",$I470="Light practical (science)",$I470="Light practical (other)",$I470="Heavy practical (workshops)",$I470="Heavy practical (clean)",$I470="Large",$I470="Storage"),OR($J470=0,ISBLANK($J470))),"Net area not recorded in net spaces",
AND(OR($I470="Non-net",$I470="Outdoor space"),$J470&gt;0),"Net Area Recorded in Non-net space",
AND($I470="General",$J470&gt;90),"This general space is over 90m2, please ensure that this space is entered as separate spaces if it usually used as separate spaces",
AND($I470="Open plan/ semi-open general",$J470&lt;27),"Open plan general space under 27m2",
AND(OR($K470=0,ISBLANK($K470)), $I470="Non-net"),"Non-net area not recorded in non-net space"
),
" ")</f>
        <v xml:space="preserve"> </v>
      </c>
      <c r="M470" s="144"/>
      <c r="N470" s="144"/>
      <c r="O470" s="144"/>
      <c r="P470" s="144"/>
      <c r="Q470" s="144"/>
      <c r="R470" s="171"/>
      <c r="S470" s="147">
        <f>NCA_Calculations!$P$482</f>
        <v>0</v>
      </c>
      <c r="T470" s="147">
        <f>NCA_Calculations!$Q$482</f>
        <v>0</v>
      </c>
      <c r="U470" s="144"/>
      <c r="V470" s="144"/>
      <c r="W470" s="149" t="str" cm="1">
        <f t="array" ref="W470">_xlfn.IFNA(
_xlfn.IFS(
ISBLANK($U470),"Missing space use.",
AND('Establishment details'!$C$14="Secondary",$V470="Classbase"),"Invalid Status type",
AND(OR( $V470="Classbase", $V470="Teaching", $V470="Early years",$V470="SEND resourced"), NOT(ISBLANK($M470))),"Space with status type and unusable type.",
AND($V470= "Classbase",'Establishment details'!$C$22&gt;=10), "Classbase status is only valid in schools with a primary element.",
AND($I470= "Large",$N470 &gt; 3.5), "Large rooms with less than 3.5m height.",
AND(OR($V470="Light practical (science)",$V470="Light practical (science)",$V470="Heavy practical (workshops)", $V470="Heavy practical (clean)"), OR($O470=0,ISBLANK($O470))),"Missing sinks count for light and heavy practical spaces.",
AND($M470 = "Other",ISBLANK($R470)), "Invalid unusable type / missing note for other unusable type."
),
" ")</f>
        <v>Missing space use.</v>
      </c>
    </row>
    <row r="471" spans="2:23" ht="15.75" x14ac:dyDescent="0.25">
      <c r="B471" s="143"/>
      <c r="C471" s="144"/>
      <c r="D471" s="144"/>
      <c r="E471" s="144"/>
      <c r="F471" s="147" t="str" cm="1">
        <f t="array" ref="F471">_xlfn.IFNA(CONCATENATE(_xlfn.IFS($D471="Mezzanine",LEFT($D471,1), $D471="Ground Floor",LEFT($D471,1),$D471="Basment ",LEFT($D471,1), $D471="1st Floor", "0"&amp;LEFT($D471,1), $D471="2nd Floor", "0"&amp;LEFT($D471,1), $D471="3rd Floor", "0"&amp;LEFT($D471,1), $D471="4th Floor", "0"&amp;LEFT($D471,1), $D471="5th Floor", "0"&amp;LEFT($D471,1), $D471="6th Floor", "0"&amp;LEFT($D471,1),$D471="7th Floor", "0"&amp;LEFT($D471,1),$D471="8th Floor", "0"&amp;LEFT($D471,1),$D471="9th Floor", "0"&amp;LEFT($D471,1),$D471="10th Floor", LEFT($D471,2),$D471="11th Floor", LEFT($D471,2),$D471="12th Floor", LEFT($D471,2),$D471="13th Floor", LEFT($D471,2), $D471="Lower Ground", LEFT($D471)&amp;IF(ISNUMBER(FIND(" ",$D471)),MID($D471,FIND(" ",$D471)+1,1),"")&amp;IF(ISNUMBER(FIND(" ",$D471,FIND(" ",$D471)+1)),MID($D471,FIND(" ",$D471,FIND(" ",$D471)+1)+1,1),""),$D471="Upper Ground", LEFT($D471)&amp;IF(ISNUMBER(FIND(" ",$D471)),MID($D471,FIND(" ",$D471)+1,1),"")&amp;IF(ISNUMBER(FIND(" ",$D471,FIND(" ",$D471)+1)),MID($D471,FIND(" ",$D471,FIND(" ",$D471)+1)+1,1),"")),".0",$E471), " ")</f>
        <v xml:space="preserve"> </v>
      </c>
      <c r="G471" s="144"/>
      <c r="H471" s="144"/>
      <c r="I471" s="144"/>
      <c r="J471" s="144"/>
      <c r="K471" s="144"/>
      <c r="L471" s="149" t="str" cm="1">
        <f t="array" ref="L471">_xlfn.IFNA(
_xlfn.IFS(
AND($F471=" ",$G471=" ",$H471=" "),"Please update all three: Surveyor Room Reference, Establishment Room Reference and Establishment Room Name",
AND(OR($I471="General",$I471="Open plan/ semi-open general",$I471="Fitted",$I471="Light practical (science)",$I471="Light practical (other)",$I471="Heavy practical (workshops)",$I471="Heavy practical (clean)",$I471="Large",$I471="Storage"),$J471=0,$K471=0),"Please update Net Area or Non-net Area",
AND($B471&lt;&gt;"OUT",$J471=0,$I471&lt;&gt;"Non-net",$M471="85% Circulation"),"Net area not recorded for spaces with 85% circulation unusable type",
AND(OR($I471="General",$I471="Open plan/ semi-open general",$I471="Fitted",$I471="Light practical (science)",$I471="Light practical (other)",$I471="Heavy practical (workshops)",$I471="Heavy practical (clean)",$I471="Large",$I471="Storage"),OR($J471=0,ISBLANK($J471))),"Net area not recorded in net spaces",
AND(OR($I471="Non-net",$I471="Outdoor space"),$J471&gt;0),"Net Area Recorded in Non-net space",
AND($I471="General",$J471&gt;90),"This general space is over 90m2, please ensure that this space is entered as separate spaces if it usually used as separate spaces",
AND($I471="Open plan/ semi-open general",$J471&lt;27),"Open plan general space under 27m2",
AND(OR($K471=0,ISBLANK($K471)), $I471="Non-net"),"Non-net area not recorded in non-net space"
),
" ")</f>
        <v xml:space="preserve"> </v>
      </c>
      <c r="M471" s="144"/>
      <c r="N471" s="144"/>
      <c r="O471" s="144"/>
      <c r="P471" s="144"/>
      <c r="Q471" s="144"/>
      <c r="R471" s="171"/>
      <c r="S471" s="147">
        <f>NCA_Calculations!$P$483</f>
        <v>0</v>
      </c>
      <c r="T471" s="147">
        <f>NCA_Calculations!$Q$483</f>
        <v>0</v>
      </c>
      <c r="U471" s="144"/>
      <c r="V471" s="144"/>
      <c r="W471" s="149" t="str" cm="1">
        <f t="array" ref="W471">_xlfn.IFNA(
_xlfn.IFS(
ISBLANK($U471),"Missing space use.",
AND('Establishment details'!$C$14="Secondary",$V471="Classbase"),"Invalid Status type",
AND(OR( $V471="Classbase", $V471="Teaching", $V471="Early years",$V471="SEND resourced"), NOT(ISBLANK($M471))),"Space with status type and unusable type.",
AND($V471= "Classbase",'Establishment details'!$C$22&gt;=10), "Classbase status is only valid in schools with a primary element.",
AND($I471= "Large",$N471 &gt; 3.5), "Large rooms with less than 3.5m height.",
AND(OR($V471="Light practical (science)",$V471="Light practical (science)",$V471="Heavy practical (workshops)", $V471="Heavy practical (clean)"), OR($O471=0,ISBLANK($O471))),"Missing sinks count for light and heavy practical spaces.",
AND($M471 = "Other",ISBLANK($R471)), "Invalid unusable type / missing note for other unusable type."
),
" ")</f>
        <v>Missing space use.</v>
      </c>
    </row>
    <row r="472" spans="2:23" ht="15.75" x14ac:dyDescent="0.25">
      <c r="B472" s="143"/>
      <c r="C472" s="144"/>
      <c r="D472" s="144"/>
      <c r="E472" s="144"/>
      <c r="F472" s="147" t="str" cm="1">
        <f t="array" ref="F472">_xlfn.IFNA(CONCATENATE(_xlfn.IFS($D472="Mezzanine",LEFT($D472,1), $D472="Ground Floor",LEFT($D472,1),$D472="Basment ",LEFT($D472,1), $D472="1st Floor", "0"&amp;LEFT($D472,1), $D472="2nd Floor", "0"&amp;LEFT($D472,1), $D472="3rd Floor", "0"&amp;LEFT($D472,1), $D472="4th Floor", "0"&amp;LEFT($D472,1), $D472="5th Floor", "0"&amp;LEFT($D472,1), $D472="6th Floor", "0"&amp;LEFT($D472,1),$D472="7th Floor", "0"&amp;LEFT($D472,1),$D472="8th Floor", "0"&amp;LEFT($D472,1),$D472="9th Floor", "0"&amp;LEFT($D472,1),$D472="10th Floor", LEFT($D472,2),$D472="11th Floor", LEFT($D472,2),$D472="12th Floor", LEFT($D472,2),$D472="13th Floor", LEFT($D472,2), $D472="Lower Ground", LEFT($D472)&amp;IF(ISNUMBER(FIND(" ",$D472)),MID($D472,FIND(" ",$D472)+1,1),"")&amp;IF(ISNUMBER(FIND(" ",$D472,FIND(" ",$D472)+1)),MID($D472,FIND(" ",$D472,FIND(" ",$D472)+1)+1,1),""),$D472="Upper Ground", LEFT($D472)&amp;IF(ISNUMBER(FIND(" ",$D472)),MID($D472,FIND(" ",$D472)+1,1),"")&amp;IF(ISNUMBER(FIND(" ",$D472,FIND(" ",$D472)+1)),MID($D472,FIND(" ",$D472,FIND(" ",$D472)+1)+1,1),"")),".0",$E472), " ")</f>
        <v xml:space="preserve"> </v>
      </c>
      <c r="G472" s="144"/>
      <c r="H472" s="144"/>
      <c r="I472" s="144"/>
      <c r="J472" s="144"/>
      <c r="K472" s="144"/>
      <c r="L472" s="149" t="str" cm="1">
        <f t="array" ref="L472">_xlfn.IFNA(
_xlfn.IFS(
AND($F472=" ",$G472=" ",$H472=" "),"Please update all three: Surveyor Room Reference, Establishment Room Reference and Establishment Room Name",
AND(OR($I472="General",$I472="Open plan/ semi-open general",$I472="Fitted",$I472="Light practical (science)",$I472="Light practical (other)",$I472="Heavy practical (workshops)",$I472="Heavy practical (clean)",$I472="Large",$I472="Storage"),$J472=0,$K472=0),"Please update Net Area or Non-net Area",
AND($B472&lt;&gt;"OUT",$J472=0,$I472&lt;&gt;"Non-net",$M472="85% Circulation"),"Net area not recorded for spaces with 85% circulation unusable type",
AND(OR($I472="General",$I472="Open plan/ semi-open general",$I472="Fitted",$I472="Light practical (science)",$I472="Light practical (other)",$I472="Heavy practical (workshops)",$I472="Heavy practical (clean)",$I472="Large",$I472="Storage"),OR($J472=0,ISBLANK($J472))),"Net area not recorded in net spaces",
AND(OR($I472="Non-net",$I472="Outdoor space"),$J472&gt;0),"Net Area Recorded in Non-net space",
AND($I472="General",$J472&gt;90),"This general space is over 90m2, please ensure that this space is entered as separate spaces if it usually used as separate spaces",
AND($I472="Open plan/ semi-open general",$J472&lt;27),"Open plan general space under 27m2",
AND(OR($K472=0,ISBLANK($K472)), $I472="Non-net"),"Non-net area not recorded in non-net space"
),
" ")</f>
        <v xml:space="preserve"> </v>
      </c>
      <c r="M472" s="144"/>
      <c r="N472" s="144"/>
      <c r="O472" s="144"/>
      <c r="P472" s="144"/>
      <c r="Q472" s="144"/>
      <c r="R472" s="171"/>
      <c r="S472" s="147">
        <f>NCA_Calculations!$P$484</f>
        <v>0</v>
      </c>
      <c r="T472" s="147">
        <f>NCA_Calculations!$Q$484</f>
        <v>0</v>
      </c>
      <c r="U472" s="144"/>
      <c r="V472" s="144"/>
      <c r="W472" s="149" t="str" cm="1">
        <f t="array" ref="W472">_xlfn.IFNA(
_xlfn.IFS(
ISBLANK($U472),"Missing space use.",
AND('Establishment details'!$C$14="Secondary",$V472="Classbase"),"Invalid Status type",
AND(OR( $V472="Classbase", $V472="Teaching", $V472="Early years",$V472="SEND resourced"), NOT(ISBLANK($M472))),"Space with status type and unusable type.",
AND($V472= "Classbase",'Establishment details'!$C$22&gt;=10), "Classbase status is only valid in schools with a primary element.",
AND($I472= "Large",$N472 &gt; 3.5), "Large rooms with less than 3.5m height.",
AND(OR($V472="Light practical (science)",$V472="Light practical (science)",$V472="Heavy practical (workshops)", $V472="Heavy practical (clean)"), OR($O472=0,ISBLANK($O472))),"Missing sinks count for light and heavy practical spaces.",
AND($M472 = "Other",ISBLANK($R472)), "Invalid unusable type / missing note for other unusable type."
),
" ")</f>
        <v>Missing space use.</v>
      </c>
    </row>
    <row r="473" spans="2:23" ht="15.75" x14ac:dyDescent="0.25">
      <c r="B473" s="143"/>
      <c r="C473" s="144"/>
      <c r="D473" s="144"/>
      <c r="E473" s="144"/>
      <c r="F473" s="147" t="str" cm="1">
        <f t="array" ref="F473">_xlfn.IFNA(CONCATENATE(_xlfn.IFS($D473="Mezzanine",LEFT($D473,1), $D473="Ground Floor",LEFT($D473,1),$D473="Basment ",LEFT($D473,1), $D473="1st Floor", "0"&amp;LEFT($D473,1), $D473="2nd Floor", "0"&amp;LEFT($D473,1), $D473="3rd Floor", "0"&amp;LEFT($D473,1), $D473="4th Floor", "0"&amp;LEFT($D473,1), $D473="5th Floor", "0"&amp;LEFT($D473,1), $D473="6th Floor", "0"&amp;LEFT($D473,1),$D473="7th Floor", "0"&amp;LEFT($D473,1),$D473="8th Floor", "0"&amp;LEFT($D473,1),$D473="9th Floor", "0"&amp;LEFT($D473,1),$D473="10th Floor", LEFT($D473,2),$D473="11th Floor", LEFT($D473,2),$D473="12th Floor", LEFT($D473,2),$D473="13th Floor", LEFT($D473,2), $D473="Lower Ground", LEFT($D473)&amp;IF(ISNUMBER(FIND(" ",$D473)),MID($D473,FIND(" ",$D473)+1,1),"")&amp;IF(ISNUMBER(FIND(" ",$D473,FIND(" ",$D473)+1)),MID($D473,FIND(" ",$D473,FIND(" ",$D473)+1)+1,1),""),$D473="Upper Ground", LEFT($D473)&amp;IF(ISNUMBER(FIND(" ",$D473)),MID($D473,FIND(" ",$D473)+1,1),"")&amp;IF(ISNUMBER(FIND(" ",$D473,FIND(" ",$D473)+1)),MID($D473,FIND(" ",$D473,FIND(" ",$D473)+1)+1,1),"")),".0",$E473), " ")</f>
        <v xml:space="preserve"> </v>
      </c>
      <c r="G473" s="144"/>
      <c r="H473" s="144"/>
      <c r="I473" s="144"/>
      <c r="J473" s="144"/>
      <c r="K473" s="144"/>
      <c r="L473" s="149" t="str" cm="1">
        <f t="array" ref="L473">_xlfn.IFNA(
_xlfn.IFS(
AND($F473=" ",$G473=" ",$H473=" "),"Please update all three: Surveyor Room Reference, Establishment Room Reference and Establishment Room Name",
AND(OR($I473="General",$I473="Open plan/ semi-open general",$I473="Fitted",$I473="Light practical (science)",$I473="Light practical (other)",$I473="Heavy practical (workshops)",$I473="Heavy practical (clean)",$I473="Large",$I473="Storage"),$J473=0,$K473=0),"Please update Net Area or Non-net Area",
AND($B473&lt;&gt;"OUT",$J473=0,$I473&lt;&gt;"Non-net",$M473="85% Circulation"),"Net area not recorded for spaces with 85% circulation unusable type",
AND(OR($I473="General",$I473="Open plan/ semi-open general",$I473="Fitted",$I473="Light practical (science)",$I473="Light practical (other)",$I473="Heavy practical (workshops)",$I473="Heavy practical (clean)",$I473="Large",$I473="Storage"),OR($J473=0,ISBLANK($J473))),"Net area not recorded in net spaces",
AND(OR($I473="Non-net",$I473="Outdoor space"),$J473&gt;0),"Net Area Recorded in Non-net space",
AND($I473="General",$J473&gt;90),"This general space is over 90m2, please ensure that this space is entered as separate spaces if it usually used as separate spaces",
AND($I473="Open plan/ semi-open general",$J473&lt;27),"Open plan general space under 27m2",
AND(OR($K473=0,ISBLANK($K473)), $I473="Non-net"),"Non-net area not recorded in non-net space"
),
" ")</f>
        <v xml:space="preserve"> </v>
      </c>
      <c r="M473" s="144"/>
      <c r="N473" s="144"/>
      <c r="O473" s="144"/>
      <c r="P473" s="144"/>
      <c r="Q473" s="144"/>
      <c r="R473" s="171"/>
      <c r="S473" s="147">
        <f>NCA_Calculations!$P$485</f>
        <v>0</v>
      </c>
      <c r="T473" s="147">
        <f>NCA_Calculations!$Q$485</f>
        <v>0</v>
      </c>
      <c r="U473" s="144"/>
      <c r="V473" s="144"/>
      <c r="W473" s="149" t="str" cm="1">
        <f t="array" ref="W473">_xlfn.IFNA(
_xlfn.IFS(
ISBLANK($U473),"Missing space use.",
AND('Establishment details'!$C$14="Secondary",$V473="Classbase"),"Invalid Status type",
AND(OR( $V473="Classbase", $V473="Teaching", $V473="Early years",$V473="SEND resourced"), NOT(ISBLANK($M473))),"Space with status type and unusable type.",
AND($V473= "Classbase",'Establishment details'!$C$22&gt;=10), "Classbase status is only valid in schools with a primary element.",
AND($I473= "Large",$N473 &gt; 3.5), "Large rooms with less than 3.5m height.",
AND(OR($V473="Light practical (science)",$V473="Light practical (science)",$V473="Heavy practical (workshops)", $V473="Heavy practical (clean)"), OR($O473=0,ISBLANK($O473))),"Missing sinks count for light and heavy practical spaces.",
AND($M473 = "Other",ISBLANK($R473)), "Invalid unusable type / missing note for other unusable type."
),
" ")</f>
        <v>Missing space use.</v>
      </c>
    </row>
    <row r="474" spans="2:23" ht="15.75" x14ac:dyDescent="0.25">
      <c r="B474" s="143"/>
      <c r="C474" s="144"/>
      <c r="D474" s="144"/>
      <c r="E474" s="144"/>
      <c r="F474" s="147" t="str" cm="1">
        <f t="array" ref="F474">_xlfn.IFNA(CONCATENATE(_xlfn.IFS($D474="Mezzanine",LEFT($D474,1), $D474="Ground Floor",LEFT($D474,1),$D474="Basment ",LEFT($D474,1), $D474="1st Floor", "0"&amp;LEFT($D474,1), $D474="2nd Floor", "0"&amp;LEFT($D474,1), $D474="3rd Floor", "0"&amp;LEFT($D474,1), $D474="4th Floor", "0"&amp;LEFT($D474,1), $D474="5th Floor", "0"&amp;LEFT($D474,1), $D474="6th Floor", "0"&amp;LEFT($D474,1),$D474="7th Floor", "0"&amp;LEFT($D474,1),$D474="8th Floor", "0"&amp;LEFT($D474,1),$D474="9th Floor", "0"&amp;LEFT($D474,1),$D474="10th Floor", LEFT($D474,2),$D474="11th Floor", LEFT($D474,2),$D474="12th Floor", LEFT($D474,2),$D474="13th Floor", LEFT($D474,2), $D474="Lower Ground", LEFT($D474)&amp;IF(ISNUMBER(FIND(" ",$D474)),MID($D474,FIND(" ",$D474)+1,1),"")&amp;IF(ISNUMBER(FIND(" ",$D474,FIND(" ",$D474)+1)),MID($D474,FIND(" ",$D474,FIND(" ",$D474)+1)+1,1),""),$D474="Upper Ground", LEFT($D474)&amp;IF(ISNUMBER(FIND(" ",$D474)),MID($D474,FIND(" ",$D474)+1,1),"")&amp;IF(ISNUMBER(FIND(" ",$D474,FIND(" ",$D474)+1)),MID($D474,FIND(" ",$D474,FIND(" ",$D474)+1)+1,1),"")),".0",$E474), " ")</f>
        <v xml:space="preserve"> </v>
      </c>
      <c r="G474" s="144"/>
      <c r="H474" s="144"/>
      <c r="I474" s="144"/>
      <c r="J474" s="144"/>
      <c r="K474" s="144"/>
      <c r="L474" s="149" t="str" cm="1">
        <f t="array" ref="L474">_xlfn.IFNA(
_xlfn.IFS(
AND($F474=" ",$G474=" ",$H474=" "),"Please update all three: Surveyor Room Reference, Establishment Room Reference and Establishment Room Name",
AND(OR($I474="General",$I474="Open plan/ semi-open general",$I474="Fitted",$I474="Light practical (science)",$I474="Light practical (other)",$I474="Heavy practical (workshops)",$I474="Heavy practical (clean)",$I474="Large",$I474="Storage"),$J474=0,$K474=0),"Please update Net Area or Non-net Area",
AND($B474&lt;&gt;"OUT",$J474=0,$I474&lt;&gt;"Non-net",$M474="85% Circulation"),"Net area not recorded for spaces with 85% circulation unusable type",
AND(OR($I474="General",$I474="Open plan/ semi-open general",$I474="Fitted",$I474="Light practical (science)",$I474="Light practical (other)",$I474="Heavy practical (workshops)",$I474="Heavy practical (clean)",$I474="Large",$I474="Storage"),OR($J474=0,ISBLANK($J474))),"Net area not recorded in net spaces",
AND(OR($I474="Non-net",$I474="Outdoor space"),$J474&gt;0),"Net Area Recorded in Non-net space",
AND($I474="General",$J474&gt;90),"This general space is over 90m2, please ensure that this space is entered as separate spaces if it usually used as separate spaces",
AND($I474="Open plan/ semi-open general",$J474&lt;27),"Open plan general space under 27m2",
AND(OR($K474=0,ISBLANK($K474)), $I474="Non-net"),"Non-net area not recorded in non-net space"
),
" ")</f>
        <v xml:space="preserve"> </v>
      </c>
      <c r="M474" s="144"/>
      <c r="N474" s="144"/>
      <c r="O474" s="144"/>
      <c r="P474" s="144"/>
      <c r="Q474" s="144"/>
      <c r="R474" s="171"/>
      <c r="S474" s="147">
        <f>NCA_Calculations!$P$486</f>
        <v>0</v>
      </c>
      <c r="T474" s="147">
        <f>NCA_Calculations!$Q$486</f>
        <v>0</v>
      </c>
      <c r="U474" s="144"/>
      <c r="V474" s="144"/>
      <c r="W474" s="149" t="str" cm="1">
        <f t="array" ref="W474">_xlfn.IFNA(
_xlfn.IFS(
ISBLANK($U474),"Missing space use.",
AND('Establishment details'!$C$14="Secondary",$V474="Classbase"),"Invalid Status type",
AND(OR( $V474="Classbase", $V474="Teaching", $V474="Early years",$V474="SEND resourced"), NOT(ISBLANK($M474))),"Space with status type and unusable type.",
AND($V474= "Classbase",'Establishment details'!$C$22&gt;=10), "Classbase status is only valid in schools with a primary element.",
AND($I474= "Large",$N474 &gt; 3.5), "Large rooms with less than 3.5m height.",
AND(OR($V474="Light practical (science)",$V474="Light practical (science)",$V474="Heavy practical (workshops)", $V474="Heavy practical (clean)"), OR($O474=0,ISBLANK($O474))),"Missing sinks count for light and heavy practical spaces.",
AND($M474 = "Other",ISBLANK($R474)), "Invalid unusable type / missing note for other unusable type."
),
" ")</f>
        <v>Missing space use.</v>
      </c>
    </row>
    <row r="475" spans="2:23" ht="15.75" x14ac:dyDescent="0.25">
      <c r="B475" s="143"/>
      <c r="C475" s="144"/>
      <c r="D475" s="144"/>
      <c r="E475" s="144"/>
      <c r="F475" s="147" t="str" cm="1">
        <f t="array" ref="F475">_xlfn.IFNA(CONCATENATE(_xlfn.IFS($D475="Mezzanine",LEFT($D475,1), $D475="Ground Floor",LEFT($D475,1),$D475="Basment ",LEFT($D475,1), $D475="1st Floor", "0"&amp;LEFT($D475,1), $D475="2nd Floor", "0"&amp;LEFT($D475,1), $D475="3rd Floor", "0"&amp;LEFT($D475,1), $D475="4th Floor", "0"&amp;LEFT($D475,1), $D475="5th Floor", "0"&amp;LEFT($D475,1), $D475="6th Floor", "0"&amp;LEFT($D475,1),$D475="7th Floor", "0"&amp;LEFT($D475,1),$D475="8th Floor", "0"&amp;LEFT($D475,1),$D475="9th Floor", "0"&amp;LEFT($D475,1),$D475="10th Floor", LEFT($D475,2),$D475="11th Floor", LEFT($D475,2),$D475="12th Floor", LEFT($D475,2),$D475="13th Floor", LEFT($D475,2), $D475="Lower Ground", LEFT($D475)&amp;IF(ISNUMBER(FIND(" ",$D475)),MID($D475,FIND(" ",$D475)+1,1),"")&amp;IF(ISNUMBER(FIND(" ",$D475,FIND(" ",$D475)+1)),MID($D475,FIND(" ",$D475,FIND(" ",$D475)+1)+1,1),""),$D475="Upper Ground", LEFT($D475)&amp;IF(ISNUMBER(FIND(" ",$D475)),MID($D475,FIND(" ",$D475)+1,1),"")&amp;IF(ISNUMBER(FIND(" ",$D475,FIND(" ",$D475)+1)),MID($D475,FIND(" ",$D475,FIND(" ",$D475)+1)+1,1),"")),".0",$E475), " ")</f>
        <v xml:space="preserve"> </v>
      </c>
      <c r="G475" s="144"/>
      <c r="H475" s="144"/>
      <c r="I475" s="144"/>
      <c r="J475" s="144"/>
      <c r="K475" s="144"/>
      <c r="L475" s="149" t="str" cm="1">
        <f t="array" ref="L475">_xlfn.IFNA(
_xlfn.IFS(
AND($F475=" ",$G475=" ",$H475=" "),"Please update all three: Surveyor Room Reference, Establishment Room Reference and Establishment Room Name",
AND(OR($I475="General",$I475="Open plan/ semi-open general",$I475="Fitted",$I475="Light practical (science)",$I475="Light practical (other)",$I475="Heavy practical (workshops)",$I475="Heavy practical (clean)",$I475="Large",$I475="Storage"),$J475=0,$K475=0),"Please update Net Area or Non-net Area",
AND($B475&lt;&gt;"OUT",$J475=0,$I475&lt;&gt;"Non-net",$M475="85% Circulation"),"Net area not recorded for spaces with 85% circulation unusable type",
AND(OR($I475="General",$I475="Open plan/ semi-open general",$I475="Fitted",$I475="Light practical (science)",$I475="Light practical (other)",$I475="Heavy practical (workshops)",$I475="Heavy practical (clean)",$I475="Large",$I475="Storage"),OR($J475=0,ISBLANK($J475))),"Net area not recorded in net spaces",
AND(OR($I475="Non-net",$I475="Outdoor space"),$J475&gt;0),"Net Area Recorded in Non-net space",
AND($I475="General",$J475&gt;90),"This general space is over 90m2, please ensure that this space is entered as separate spaces if it usually used as separate spaces",
AND($I475="Open plan/ semi-open general",$J475&lt;27),"Open plan general space under 27m2",
AND(OR($K475=0,ISBLANK($K475)), $I475="Non-net"),"Non-net area not recorded in non-net space"
),
" ")</f>
        <v xml:space="preserve"> </v>
      </c>
      <c r="M475" s="144"/>
      <c r="N475" s="144"/>
      <c r="O475" s="144"/>
      <c r="P475" s="144"/>
      <c r="Q475" s="144"/>
      <c r="R475" s="171"/>
      <c r="S475" s="147">
        <f>NCA_Calculations!$P$487</f>
        <v>0</v>
      </c>
      <c r="T475" s="147">
        <f>NCA_Calculations!$Q$487</f>
        <v>0</v>
      </c>
      <c r="U475" s="144"/>
      <c r="V475" s="144"/>
      <c r="W475" s="149" t="str" cm="1">
        <f t="array" ref="W475">_xlfn.IFNA(
_xlfn.IFS(
ISBLANK($U475),"Missing space use.",
AND('Establishment details'!$C$14="Secondary",$V475="Classbase"),"Invalid Status type",
AND(OR( $V475="Classbase", $V475="Teaching", $V475="Early years",$V475="SEND resourced"), NOT(ISBLANK($M475))),"Space with status type and unusable type.",
AND($V475= "Classbase",'Establishment details'!$C$22&gt;=10), "Classbase status is only valid in schools with a primary element.",
AND($I475= "Large",$N475 &gt; 3.5), "Large rooms with less than 3.5m height.",
AND(OR($V475="Light practical (science)",$V475="Light practical (science)",$V475="Heavy practical (workshops)", $V475="Heavy practical (clean)"), OR($O475=0,ISBLANK($O475))),"Missing sinks count for light and heavy practical spaces.",
AND($M475 = "Other",ISBLANK($R475)), "Invalid unusable type / missing note for other unusable type."
),
" ")</f>
        <v>Missing space use.</v>
      </c>
    </row>
    <row r="476" spans="2:23" ht="15.75" x14ac:dyDescent="0.25">
      <c r="B476" s="143"/>
      <c r="C476" s="144"/>
      <c r="D476" s="144"/>
      <c r="E476" s="144"/>
      <c r="F476" s="147" t="str" cm="1">
        <f t="array" ref="F476">_xlfn.IFNA(CONCATENATE(_xlfn.IFS($D476="Mezzanine",LEFT($D476,1), $D476="Ground Floor",LEFT($D476,1),$D476="Basment ",LEFT($D476,1), $D476="1st Floor", "0"&amp;LEFT($D476,1), $D476="2nd Floor", "0"&amp;LEFT($D476,1), $D476="3rd Floor", "0"&amp;LEFT($D476,1), $D476="4th Floor", "0"&amp;LEFT($D476,1), $D476="5th Floor", "0"&amp;LEFT($D476,1), $D476="6th Floor", "0"&amp;LEFT($D476,1),$D476="7th Floor", "0"&amp;LEFT($D476,1),$D476="8th Floor", "0"&amp;LEFT($D476,1),$D476="9th Floor", "0"&amp;LEFT($D476,1),$D476="10th Floor", LEFT($D476,2),$D476="11th Floor", LEFT($D476,2),$D476="12th Floor", LEFT($D476,2),$D476="13th Floor", LEFT($D476,2), $D476="Lower Ground", LEFT($D476)&amp;IF(ISNUMBER(FIND(" ",$D476)),MID($D476,FIND(" ",$D476)+1,1),"")&amp;IF(ISNUMBER(FIND(" ",$D476,FIND(" ",$D476)+1)),MID($D476,FIND(" ",$D476,FIND(" ",$D476)+1)+1,1),""),$D476="Upper Ground", LEFT($D476)&amp;IF(ISNUMBER(FIND(" ",$D476)),MID($D476,FIND(" ",$D476)+1,1),"")&amp;IF(ISNUMBER(FIND(" ",$D476,FIND(" ",$D476)+1)),MID($D476,FIND(" ",$D476,FIND(" ",$D476)+1)+1,1),"")),".0",$E476), " ")</f>
        <v xml:space="preserve"> </v>
      </c>
      <c r="G476" s="144"/>
      <c r="H476" s="144"/>
      <c r="I476" s="144"/>
      <c r="J476" s="144"/>
      <c r="K476" s="144"/>
      <c r="L476" s="149" t="str" cm="1">
        <f t="array" ref="L476">_xlfn.IFNA(
_xlfn.IFS(
AND($F476=" ",$G476=" ",$H476=" "),"Please update all three: Surveyor Room Reference, Establishment Room Reference and Establishment Room Name",
AND(OR($I476="General",$I476="Open plan/ semi-open general",$I476="Fitted",$I476="Light practical (science)",$I476="Light practical (other)",$I476="Heavy practical (workshops)",$I476="Heavy practical (clean)",$I476="Large",$I476="Storage"),$J476=0,$K476=0),"Please update Net Area or Non-net Area",
AND($B476&lt;&gt;"OUT",$J476=0,$I476&lt;&gt;"Non-net",$M476="85% Circulation"),"Net area not recorded for spaces with 85% circulation unusable type",
AND(OR($I476="General",$I476="Open plan/ semi-open general",$I476="Fitted",$I476="Light practical (science)",$I476="Light practical (other)",$I476="Heavy practical (workshops)",$I476="Heavy practical (clean)",$I476="Large",$I476="Storage"),OR($J476=0,ISBLANK($J476))),"Net area not recorded in net spaces",
AND(OR($I476="Non-net",$I476="Outdoor space"),$J476&gt;0),"Net Area Recorded in Non-net space",
AND($I476="General",$J476&gt;90),"This general space is over 90m2, please ensure that this space is entered as separate spaces if it usually used as separate spaces",
AND($I476="Open plan/ semi-open general",$J476&lt;27),"Open plan general space under 27m2",
AND(OR($K476=0,ISBLANK($K476)), $I476="Non-net"),"Non-net area not recorded in non-net space"
),
" ")</f>
        <v xml:space="preserve"> </v>
      </c>
      <c r="M476" s="144"/>
      <c r="N476" s="144"/>
      <c r="O476" s="144"/>
      <c r="P476" s="144"/>
      <c r="Q476" s="144"/>
      <c r="R476" s="171"/>
      <c r="S476" s="147">
        <f>NCA_Calculations!$P$488</f>
        <v>0</v>
      </c>
      <c r="T476" s="147">
        <f>NCA_Calculations!$Q$488</f>
        <v>0</v>
      </c>
      <c r="U476" s="144"/>
      <c r="V476" s="144"/>
      <c r="W476" s="149" t="str" cm="1">
        <f t="array" ref="W476">_xlfn.IFNA(
_xlfn.IFS(
ISBLANK($U476),"Missing space use.",
AND('Establishment details'!$C$14="Secondary",$V476="Classbase"),"Invalid Status type",
AND(OR( $V476="Classbase", $V476="Teaching", $V476="Early years",$V476="SEND resourced"), NOT(ISBLANK($M476))),"Space with status type and unusable type.",
AND($V476= "Classbase",'Establishment details'!$C$22&gt;=10), "Classbase status is only valid in schools with a primary element.",
AND($I476= "Large",$N476 &gt; 3.5), "Large rooms with less than 3.5m height.",
AND(OR($V476="Light practical (science)",$V476="Light practical (science)",$V476="Heavy practical (workshops)", $V476="Heavy practical (clean)"), OR($O476=0,ISBLANK($O476))),"Missing sinks count for light and heavy practical spaces.",
AND($M476 = "Other",ISBLANK($R476)), "Invalid unusable type / missing note for other unusable type."
),
" ")</f>
        <v>Missing space use.</v>
      </c>
    </row>
    <row r="477" spans="2:23" ht="15.75" x14ac:dyDescent="0.25">
      <c r="B477" s="143"/>
      <c r="C477" s="144"/>
      <c r="D477" s="144"/>
      <c r="E477" s="144"/>
      <c r="F477" s="147" t="str" cm="1">
        <f t="array" ref="F477">_xlfn.IFNA(CONCATENATE(_xlfn.IFS($D477="Mezzanine",LEFT($D477,1), $D477="Ground Floor",LEFT($D477,1),$D477="Basment ",LEFT($D477,1), $D477="1st Floor", "0"&amp;LEFT($D477,1), $D477="2nd Floor", "0"&amp;LEFT($D477,1), $D477="3rd Floor", "0"&amp;LEFT($D477,1), $D477="4th Floor", "0"&amp;LEFT($D477,1), $D477="5th Floor", "0"&amp;LEFT($D477,1), $D477="6th Floor", "0"&amp;LEFT($D477,1),$D477="7th Floor", "0"&amp;LEFT($D477,1),$D477="8th Floor", "0"&amp;LEFT($D477,1),$D477="9th Floor", "0"&amp;LEFT($D477,1),$D477="10th Floor", LEFT($D477,2),$D477="11th Floor", LEFT($D477,2),$D477="12th Floor", LEFT($D477,2),$D477="13th Floor", LEFT($D477,2), $D477="Lower Ground", LEFT($D477)&amp;IF(ISNUMBER(FIND(" ",$D477)),MID($D477,FIND(" ",$D477)+1,1),"")&amp;IF(ISNUMBER(FIND(" ",$D477,FIND(" ",$D477)+1)),MID($D477,FIND(" ",$D477,FIND(" ",$D477)+1)+1,1),""),$D477="Upper Ground", LEFT($D477)&amp;IF(ISNUMBER(FIND(" ",$D477)),MID($D477,FIND(" ",$D477)+1,1),"")&amp;IF(ISNUMBER(FIND(" ",$D477,FIND(" ",$D477)+1)),MID($D477,FIND(" ",$D477,FIND(" ",$D477)+1)+1,1),"")),".0",$E477), " ")</f>
        <v xml:space="preserve"> </v>
      </c>
      <c r="G477" s="144"/>
      <c r="H477" s="144"/>
      <c r="I477" s="144"/>
      <c r="J477" s="144"/>
      <c r="K477" s="144"/>
      <c r="L477" s="149" t="str" cm="1">
        <f t="array" ref="L477">_xlfn.IFNA(
_xlfn.IFS(
AND($F477=" ",$G477=" ",$H477=" "),"Please update all three: Surveyor Room Reference, Establishment Room Reference and Establishment Room Name",
AND(OR($I477="General",$I477="Open plan/ semi-open general",$I477="Fitted",$I477="Light practical (science)",$I477="Light practical (other)",$I477="Heavy practical (workshops)",$I477="Heavy practical (clean)",$I477="Large",$I477="Storage"),$J477=0,$K477=0),"Please update Net Area or Non-net Area",
AND($B477&lt;&gt;"OUT",$J477=0,$I477&lt;&gt;"Non-net",$M477="85% Circulation"),"Net area not recorded for spaces with 85% circulation unusable type",
AND(OR($I477="General",$I477="Open plan/ semi-open general",$I477="Fitted",$I477="Light practical (science)",$I477="Light practical (other)",$I477="Heavy practical (workshops)",$I477="Heavy practical (clean)",$I477="Large",$I477="Storage"),OR($J477=0,ISBLANK($J477))),"Net area not recorded in net spaces",
AND(OR($I477="Non-net",$I477="Outdoor space"),$J477&gt;0),"Net Area Recorded in Non-net space",
AND($I477="General",$J477&gt;90),"This general space is over 90m2, please ensure that this space is entered as separate spaces if it usually used as separate spaces",
AND($I477="Open plan/ semi-open general",$J477&lt;27),"Open plan general space under 27m2",
AND(OR($K477=0,ISBLANK($K477)), $I477="Non-net"),"Non-net area not recorded in non-net space"
),
" ")</f>
        <v xml:space="preserve"> </v>
      </c>
      <c r="M477" s="144"/>
      <c r="N477" s="144"/>
      <c r="O477" s="144"/>
      <c r="P477" s="144"/>
      <c r="Q477" s="144"/>
      <c r="R477" s="171"/>
      <c r="S477" s="147">
        <f>NCA_Calculations!$P$489</f>
        <v>0</v>
      </c>
      <c r="T477" s="147">
        <f>NCA_Calculations!$Q$489</f>
        <v>0</v>
      </c>
      <c r="U477" s="144"/>
      <c r="V477" s="144"/>
      <c r="W477" s="149" t="str" cm="1">
        <f t="array" ref="W477">_xlfn.IFNA(
_xlfn.IFS(
ISBLANK($U477),"Missing space use.",
AND('Establishment details'!$C$14="Secondary",$V477="Classbase"),"Invalid Status type",
AND(OR( $V477="Classbase", $V477="Teaching", $V477="Early years",$V477="SEND resourced"), NOT(ISBLANK($M477))),"Space with status type and unusable type.",
AND($V477= "Classbase",'Establishment details'!$C$22&gt;=10), "Classbase status is only valid in schools with a primary element.",
AND($I477= "Large",$N477 &gt; 3.5), "Large rooms with less than 3.5m height.",
AND(OR($V477="Light practical (science)",$V477="Light practical (science)",$V477="Heavy practical (workshops)", $V477="Heavy practical (clean)"), OR($O477=0,ISBLANK($O477))),"Missing sinks count for light and heavy practical spaces.",
AND($M477 = "Other",ISBLANK($R477)), "Invalid unusable type / missing note for other unusable type."
),
" ")</f>
        <v>Missing space use.</v>
      </c>
    </row>
    <row r="478" spans="2:23" ht="15.75" x14ac:dyDescent="0.25">
      <c r="B478" s="143"/>
      <c r="C478" s="144"/>
      <c r="D478" s="144"/>
      <c r="E478" s="144"/>
      <c r="F478" s="147" t="str" cm="1">
        <f t="array" ref="F478">_xlfn.IFNA(CONCATENATE(_xlfn.IFS($D478="Mezzanine",LEFT($D478,1), $D478="Ground Floor",LEFT($D478,1),$D478="Basment ",LEFT($D478,1), $D478="1st Floor", "0"&amp;LEFT($D478,1), $D478="2nd Floor", "0"&amp;LEFT($D478,1), $D478="3rd Floor", "0"&amp;LEFT($D478,1), $D478="4th Floor", "0"&amp;LEFT($D478,1), $D478="5th Floor", "0"&amp;LEFT($D478,1), $D478="6th Floor", "0"&amp;LEFT($D478,1),$D478="7th Floor", "0"&amp;LEFT($D478,1),$D478="8th Floor", "0"&amp;LEFT($D478,1),$D478="9th Floor", "0"&amp;LEFT($D478,1),$D478="10th Floor", LEFT($D478,2),$D478="11th Floor", LEFT($D478,2),$D478="12th Floor", LEFT($D478,2),$D478="13th Floor", LEFT($D478,2), $D478="Lower Ground", LEFT($D478)&amp;IF(ISNUMBER(FIND(" ",$D478)),MID($D478,FIND(" ",$D478)+1,1),"")&amp;IF(ISNUMBER(FIND(" ",$D478,FIND(" ",$D478)+1)),MID($D478,FIND(" ",$D478,FIND(" ",$D478)+1)+1,1),""),$D478="Upper Ground", LEFT($D478)&amp;IF(ISNUMBER(FIND(" ",$D478)),MID($D478,FIND(" ",$D478)+1,1),"")&amp;IF(ISNUMBER(FIND(" ",$D478,FIND(" ",$D478)+1)),MID($D478,FIND(" ",$D478,FIND(" ",$D478)+1)+1,1),"")),".0",$E478), " ")</f>
        <v xml:space="preserve"> </v>
      </c>
      <c r="G478" s="144"/>
      <c r="H478" s="144"/>
      <c r="I478" s="144"/>
      <c r="J478" s="144"/>
      <c r="K478" s="144"/>
      <c r="L478" s="149" t="str" cm="1">
        <f t="array" ref="L478">_xlfn.IFNA(
_xlfn.IFS(
AND($F478=" ",$G478=" ",$H478=" "),"Please update all three: Surveyor Room Reference, Establishment Room Reference and Establishment Room Name",
AND(OR($I478="General",$I478="Open plan/ semi-open general",$I478="Fitted",$I478="Light practical (science)",$I478="Light practical (other)",$I478="Heavy practical (workshops)",$I478="Heavy practical (clean)",$I478="Large",$I478="Storage"),$J478=0,$K478=0),"Please update Net Area or Non-net Area",
AND($B478&lt;&gt;"OUT",$J478=0,$I478&lt;&gt;"Non-net",$M478="85% Circulation"),"Net area not recorded for spaces with 85% circulation unusable type",
AND(OR($I478="General",$I478="Open plan/ semi-open general",$I478="Fitted",$I478="Light practical (science)",$I478="Light practical (other)",$I478="Heavy practical (workshops)",$I478="Heavy practical (clean)",$I478="Large",$I478="Storage"),OR($J478=0,ISBLANK($J478))),"Net area not recorded in net spaces",
AND(OR($I478="Non-net",$I478="Outdoor space"),$J478&gt;0),"Net Area Recorded in Non-net space",
AND($I478="General",$J478&gt;90),"This general space is over 90m2, please ensure that this space is entered as separate spaces if it usually used as separate spaces",
AND($I478="Open plan/ semi-open general",$J478&lt;27),"Open plan general space under 27m2",
AND(OR($K478=0,ISBLANK($K478)), $I478="Non-net"),"Non-net area not recorded in non-net space"
),
" ")</f>
        <v xml:space="preserve"> </v>
      </c>
      <c r="M478" s="144"/>
      <c r="N478" s="144"/>
      <c r="O478" s="144"/>
      <c r="P478" s="144"/>
      <c r="Q478" s="144"/>
      <c r="R478" s="171"/>
      <c r="S478" s="147">
        <f>NCA_Calculations!$P$490</f>
        <v>0</v>
      </c>
      <c r="T478" s="147">
        <f>NCA_Calculations!$Q$490</f>
        <v>0</v>
      </c>
      <c r="U478" s="144"/>
      <c r="V478" s="144"/>
      <c r="W478" s="149" t="str" cm="1">
        <f t="array" ref="W478">_xlfn.IFNA(
_xlfn.IFS(
ISBLANK($U478),"Missing space use.",
AND('Establishment details'!$C$14="Secondary",$V478="Classbase"),"Invalid Status type",
AND(OR( $V478="Classbase", $V478="Teaching", $V478="Early years",$V478="SEND resourced"), NOT(ISBLANK($M478))),"Space with status type and unusable type.",
AND($V478= "Classbase",'Establishment details'!$C$22&gt;=10), "Classbase status is only valid in schools with a primary element.",
AND($I478= "Large",$N478 &gt; 3.5), "Large rooms with less than 3.5m height.",
AND(OR($V478="Light practical (science)",$V478="Light practical (science)",$V478="Heavy practical (workshops)", $V478="Heavy practical (clean)"), OR($O478=0,ISBLANK($O478))),"Missing sinks count for light and heavy practical spaces.",
AND($M478 = "Other",ISBLANK($R478)), "Invalid unusable type / missing note for other unusable type."
),
" ")</f>
        <v>Missing space use.</v>
      </c>
    </row>
    <row r="479" spans="2:23" ht="15.75" x14ac:dyDescent="0.25">
      <c r="B479" s="143"/>
      <c r="C479" s="144"/>
      <c r="D479" s="144"/>
      <c r="E479" s="144"/>
      <c r="F479" s="147" t="str" cm="1">
        <f t="array" ref="F479">_xlfn.IFNA(CONCATENATE(_xlfn.IFS($D479="Mezzanine",LEFT($D479,1), $D479="Ground Floor",LEFT($D479,1),$D479="Basment ",LEFT($D479,1), $D479="1st Floor", "0"&amp;LEFT($D479,1), $D479="2nd Floor", "0"&amp;LEFT($D479,1), $D479="3rd Floor", "0"&amp;LEFT($D479,1), $D479="4th Floor", "0"&amp;LEFT($D479,1), $D479="5th Floor", "0"&amp;LEFT($D479,1), $D479="6th Floor", "0"&amp;LEFT($D479,1),$D479="7th Floor", "0"&amp;LEFT($D479,1),$D479="8th Floor", "0"&amp;LEFT($D479,1),$D479="9th Floor", "0"&amp;LEFT($D479,1),$D479="10th Floor", LEFT($D479,2),$D479="11th Floor", LEFT($D479,2),$D479="12th Floor", LEFT($D479,2),$D479="13th Floor", LEFT($D479,2), $D479="Lower Ground", LEFT($D479)&amp;IF(ISNUMBER(FIND(" ",$D479)),MID($D479,FIND(" ",$D479)+1,1),"")&amp;IF(ISNUMBER(FIND(" ",$D479,FIND(" ",$D479)+1)),MID($D479,FIND(" ",$D479,FIND(" ",$D479)+1)+1,1),""),$D479="Upper Ground", LEFT($D479)&amp;IF(ISNUMBER(FIND(" ",$D479)),MID($D479,FIND(" ",$D479)+1,1),"")&amp;IF(ISNUMBER(FIND(" ",$D479,FIND(" ",$D479)+1)),MID($D479,FIND(" ",$D479,FIND(" ",$D479)+1)+1,1),"")),".0",$E479), " ")</f>
        <v xml:space="preserve"> </v>
      </c>
      <c r="G479" s="144"/>
      <c r="H479" s="144"/>
      <c r="I479" s="144"/>
      <c r="J479" s="144"/>
      <c r="K479" s="144"/>
      <c r="L479" s="149" t="str" cm="1">
        <f t="array" ref="L479">_xlfn.IFNA(
_xlfn.IFS(
AND($F479=" ",$G479=" ",$H479=" "),"Please update all three: Surveyor Room Reference, Establishment Room Reference and Establishment Room Name",
AND(OR($I479="General",$I479="Open plan/ semi-open general",$I479="Fitted",$I479="Light practical (science)",$I479="Light practical (other)",$I479="Heavy practical (workshops)",$I479="Heavy practical (clean)",$I479="Large",$I479="Storage"),$J479=0,$K479=0),"Please update Net Area or Non-net Area",
AND($B479&lt;&gt;"OUT",$J479=0,$I479&lt;&gt;"Non-net",$M479="85% Circulation"),"Net area not recorded for spaces with 85% circulation unusable type",
AND(OR($I479="General",$I479="Open plan/ semi-open general",$I479="Fitted",$I479="Light practical (science)",$I479="Light practical (other)",$I479="Heavy practical (workshops)",$I479="Heavy practical (clean)",$I479="Large",$I479="Storage"),OR($J479=0,ISBLANK($J479))),"Net area not recorded in net spaces",
AND(OR($I479="Non-net",$I479="Outdoor space"),$J479&gt;0),"Net Area Recorded in Non-net space",
AND($I479="General",$J479&gt;90),"This general space is over 90m2, please ensure that this space is entered as separate spaces if it usually used as separate spaces",
AND($I479="Open plan/ semi-open general",$J479&lt;27),"Open plan general space under 27m2",
AND(OR($K479=0,ISBLANK($K479)), $I479="Non-net"),"Non-net area not recorded in non-net space"
),
" ")</f>
        <v xml:space="preserve"> </v>
      </c>
      <c r="M479" s="144"/>
      <c r="N479" s="144"/>
      <c r="O479" s="144"/>
      <c r="P479" s="144"/>
      <c r="Q479" s="144"/>
      <c r="R479" s="171"/>
      <c r="S479" s="147">
        <f>NCA_Calculations!$P$491</f>
        <v>0</v>
      </c>
      <c r="T479" s="147">
        <f>NCA_Calculations!$Q$491</f>
        <v>0</v>
      </c>
      <c r="U479" s="144"/>
      <c r="V479" s="144"/>
      <c r="W479" s="149" t="str" cm="1">
        <f t="array" ref="W479">_xlfn.IFNA(
_xlfn.IFS(
ISBLANK($U479),"Missing space use.",
AND('Establishment details'!$C$14="Secondary",$V479="Classbase"),"Invalid Status type",
AND(OR( $V479="Classbase", $V479="Teaching", $V479="Early years",$V479="SEND resourced"), NOT(ISBLANK($M479))),"Space with status type and unusable type.",
AND($V479= "Classbase",'Establishment details'!$C$22&gt;=10), "Classbase status is only valid in schools with a primary element.",
AND($I479= "Large",$N479 &gt; 3.5), "Large rooms with less than 3.5m height.",
AND(OR($V479="Light practical (science)",$V479="Light practical (science)",$V479="Heavy practical (workshops)", $V479="Heavy practical (clean)"), OR($O479=0,ISBLANK($O479))),"Missing sinks count for light and heavy practical spaces.",
AND($M479 = "Other",ISBLANK($R479)), "Invalid unusable type / missing note for other unusable type."
),
" ")</f>
        <v>Missing space use.</v>
      </c>
    </row>
    <row r="480" spans="2:23" ht="15.75" x14ac:dyDescent="0.25">
      <c r="B480" s="143"/>
      <c r="C480" s="144"/>
      <c r="D480" s="144"/>
      <c r="E480" s="144"/>
      <c r="F480" s="147" t="str" cm="1">
        <f t="array" ref="F480">_xlfn.IFNA(CONCATENATE(_xlfn.IFS($D480="Mezzanine",LEFT($D480,1), $D480="Ground Floor",LEFT($D480,1),$D480="Basment ",LEFT($D480,1), $D480="1st Floor", "0"&amp;LEFT($D480,1), $D480="2nd Floor", "0"&amp;LEFT($D480,1), $D480="3rd Floor", "0"&amp;LEFT($D480,1), $D480="4th Floor", "0"&amp;LEFT($D480,1), $D480="5th Floor", "0"&amp;LEFT($D480,1), $D480="6th Floor", "0"&amp;LEFT($D480,1),$D480="7th Floor", "0"&amp;LEFT($D480,1),$D480="8th Floor", "0"&amp;LEFT($D480,1),$D480="9th Floor", "0"&amp;LEFT($D480,1),$D480="10th Floor", LEFT($D480,2),$D480="11th Floor", LEFT($D480,2),$D480="12th Floor", LEFT($D480,2),$D480="13th Floor", LEFT($D480,2), $D480="Lower Ground", LEFT($D480)&amp;IF(ISNUMBER(FIND(" ",$D480)),MID($D480,FIND(" ",$D480)+1,1),"")&amp;IF(ISNUMBER(FIND(" ",$D480,FIND(" ",$D480)+1)),MID($D480,FIND(" ",$D480,FIND(" ",$D480)+1)+1,1),""),$D480="Upper Ground", LEFT($D480)&amp;IF(ISNUMBER(FIND(" ",$D480)),MID($D480,FIND(" ",$D480)+1,1),"")&amp;IF(ISNUMBER(FIND(" ",$D480,FIND(" ",$D480)+1)),MID($D480,FIND(" ",$D480,FIND(" ",$D480)+1)+1,1),"")),".0",$E480), " ")</f>
        <v xml:space="preserve"> </v>
      </c>
      <c r="G480" s="144"/>
      <c r="H480" s="144"/>
      <c r="I480" s="144"/>
      <c r="J480" s="144"/>
      <c r="K480" s="144"/>
      <c r="L480" s="149" t="str" cm="1">
        <f t="array" ref="L480">_xlfn.IFNA(
_xlfn.IFS(
AND($F480=" ",$G480=" ",$H480=" "),"Please update all three: Surveyor Room Reference, Establishment Room Reference and Establishment Room Name",
AND(OR($I480="General",$I480="Open plan/ semi-open general",$I480="Fitted",$I480="Light practical (science)",$I480="Light practical (other)",$I480="Heavy practical (workshops)",$I480="Heavy practical (clean)",$I480="Large",$I480="Storage"),$J480=0,$K480=0),"Please update Net Area or Non-net Area",
AND($B480&lt;&gt;"OUT",$J480=0,$I480&lt;&gt;"Non-net",$M480="85% Circulation"),"Net area not recorded for spaces with 85% circulation unusable type",
AND(OR($I480="General",$I480="Open plan/ semi-open general",$I480="Fitted",$I480="Light practical (science)",$I480="Light practical (other)",$I480="Heavy practical (workshops)",$I480="Heavy practical (clean)",$I480="Large",$I480="Storage"),OR($J480=0,ISBLANK($J480))),"Net area not recorded in net spaces",
AND(OR($I480="Non-net",$I480="Outdoor space"),$J480&gt;0),"Net Area Recorded in Non-net space",
AND($I480="General",$J480&gt;90),"This general space is over 90m2, please ensure that this space is entered as separate spaces if it usually used as separate spaces",
AND($I480="Open plan/ semi-open general",$J480&lt;27),"Open plan general space under 27m2",
AND(OR($K480=0,ISBLANK($K480)), $I480="Non-net"),"Non-net area not recorded in non-net space"
),
" ")</f>
        <v xml:space="preserve"> </v>
      </c>
      <c r="M480" s="144"/>
      <c r="N480" s="144"/>
      <c r="O480" s="144"/>
      <c r="P480" s="144"/>
      <c r="Q480" s="144"/>
      <c r="R480" s="171"/>
      <c r="S480" s="147">
        <f>NCA_Calculations!$P$492</f>
        <v>0</v>
      </c>
      <c r="T480" s="147">
        <f>NCA_Calculations!$Q$492</f>
        <v>0</v>
      </c>
      <c r="U480" s="144"/>
      <c r="V480" s="144"/>
      <c r="W480" s="149" t="str" cm="1">
        <f t="array" ref="W480">_xlfn.IFNA(
_xlfn.IFS(
ISBLANK($U480),"Missing space use.",
AND('Establishment details'!$C$14="Secondary",$V480="Classbase"),"Invalid Status type",
AND(OR( $V480="Classbase", $V480="Teaching", $V480="Early years",$V480="SEND resourced"), NOT(ISBLANK($M480))),"Space with status type and unusable type.",
AND($V480= "Classbase",'Establishment details'!$C$22&gt;=10), "Classbase status is only valid in schools with a primary element.",
AND($I480= "Large",$N480 &gt; 3.5), "Large rooms with less than 3.5m height.",
AND(OR($V480="Light practical (science)",$V480="Light practical (science)",$V480="Heavy practical (workshops)", $V480="Heavy practical (clean)"), OR($O480=0,ISBLANK($O480))),"Missing sinks count for light and heavy practical spaces.",
AND($M480 = "Other",ISBLANK($R480)), "Invalid unusable type / missing note for other unusable type."
),
" ")</f>
        <v>Missing space use.</v>
      </c>
    </row>
    <row r="481" spans="2:23" ht="15.75" x14ac:dyDescent="0.25">
      <c r="B481" s="143"/>
      <c r="C481" s="144"/>
      <c r="D481" s="144"/>
      <c r="E481" s="144"/>
      <c r="F481" s="147" t="str" cm="1">
        <f t="array" ref="F481">_xlfn.IFNA(CONCATENATE(_xlfn.IFS($D481="Mezzanine",LEFT($D481,1), $D481="Ground Floor",LEFT($D481,1),$D481="Basment ",LEFT($D481,1), $D481="1st Floor", "0"&amp;LEFT($D481,1), $D481="2nd Floor", "0"&amp;LEFT($D481,1), $D481="3rd Floor", "0"&amp;LEFT($D481,1), $D481="4th Floor", "0"&amp;LEFT($D481,1), $D481="5th Floor", "0"&amp;LEFT($D481,1), $D481="6th Floor", "0"&amp;LEFT($D481,1),$D481="7th Floor", "0"&amp;LEFT($D481,1),$D481="8th Floor", "0"&amp;LEFT($D481,1),$D481="9th Floor", "0"&amp;LEFT($D481,1),$D481="10th Floor", LEFT($D481,2),$D481="11th Floor", LEFT($D481,2),$D481="12th Floor", LEFT($D481,2),$D481="13th Floor", LEFT($D481,2), $D481="Lower Ground", LEFT($D481)&amp;IF(ISNUMBER(FIND(" ",$D481)),MID($D481,FIND(" ",$D481)+1,1),"")&amp;IF(ISNUMBER(FIND(" ",$D481,FIND(" ",$D481)+1)),MID($D481,FIND(" ",$D481,FIND(" ",$D481)+1)+1,1),""),$D481="Upper Ground", LEFT($D481)&amp;IF(ISNUMBER(FIND(" ",$D481)),MID($D481,FIND(" ",$D481)+1,1),"")&amp;IF(ISNUMBER(FIND(" ",$D481,FIND(" ",$D481)+1)),MID($D481,FIND(" ",$D481,FIND(" ",$D481)+1)+1,1),"")),".0",$E481), " ")</f>
        <v xml:space="preserve"> </v>
      </c>
      <c r="G481" s="144"/>
      <c r="H481" s="144"/>
      <c r="I481" s="144"/>
      <c r="J481" s="144"/>
      <c r="K481" s="144"/>
      <c r="L481" s="149" t="str" cm="1">
        <f t="array" ref="L481">_xlfn.IFNA(
_xlfn.IFS(
AND($F481=" ",$G481=" ",$H481=" "),"Please update all three: Surveyor Room Reference, Establishment Room Reference and Establishment Room Name",
AND(OR($I481="General",$I481="Open plan/ semi-open general",$I481="Fitted",$I481="Light practical (science)",$I481="Light practical (other)",$I481="Heavy practical (workshops)",$I481="Heavy practical (clean)",$I481="Large",$I481="Storage"),$J481=0,$K481=0),"Please update Net Area or Non-net Area",
AND($B481&lt;&gt;"OUT",$J481=0,$I481&lt;&gt;"Non-net",$M481="85% Circulation"),"Net area not recorded for spaces with 85% circulation unusable type",
AND(OR($I481="General",$I481="Open plan/ semi-open general",$I481="Fitted",$I481="Light practical (science)",$I481="Light practical (other)",$I481="Heavy practical (workshops)",$I481="Heavy practical (clean)",$I481="Large",$I481="Storage"),OR($J481=0,ISBLANK($J481))),"Net area not recorded in net spaces",
AND(OR($I481="Non-net",$I481="Outdoor space"),$J481&gt;0),"Net Area Recorded in Non-net space",
AND($I481="General",$J481&gt;90),"This general space is over 90m2, please ensure that this space is entered as separate spaces if it usually used as separate spaces",
AND($I481="Open plan/ semi-open general",$J481&lt;27),"Open plan general space under 27m2",
AND(OR($K481=0,ISBLANK($K481)), $I481="Non-net"),"Non-net area not recorded in non-net space"
),
" ")</f>
        <v xml:space="preserve"> </v>
      </c>
      <c r="M481" s="144"/>
      <c r="N481" s="144"/>
      <c r="O481" s="144"/>
      <c r="P481" s="144"/>
      <c r="Q481" s="144"/>
      <c r="R481" s="171"/>
      <c r="S481" s="147">
        <f>NCA_Calculations!$P$493</f>
        <v>0</v>
      </c>
      <c r="T481" s="147">
        <f>NCA_Calculations!$Q$493</f>
        <v>0</v>
      </c>
      <c r="U481" s="144"/>
      <c r="V481" s="144"/>
      <c r="W481" s="149" t="str" cm="1">
        <f t="array" ref="W481">_xlfn.IFNA(
_xlfn.IFS(
ISBLANK($U481),"Missing space use.",
AND('Establishment details'!$C$14="Secondary",$V481="Classbase"),"Invalid Status type",
AND(OR( $V481="Classbase", $V481="Teaching", $V481="Early years",$V481="SEND resourced"), NOT(ISBLANK($M481))),"Space with status type and unusable type.",
AND($V481= "Classbase",'Establishment details'!$C$22&gt;=10), "Classbase status is only valid in schools with a primary element.",
AND($I481= "Large",$N481 &gt; 3.5), "Large rooms with less than 3.5m height.",
AND(OR($V481="Light practical (science)",$V481="Light practical (science)",$V481="Heavy practical (workshops)", $V481="Heavy practical (clean)"), OR($O481=0,ISBLANK($O481))),"Missing sinks count for light and heavy practical spaces.",
AND($M481 = "Other",ISBLANK($R481)), "Invalid unusable type / missing note for other unusable type."
),
" ")</f>
        <v>Missing space use.</v>
      </c>
    </row>
    <row r="482" spans="2:23" ht="15.75" x14ac:dyDescent="0.25">
      <c r="B482" s="143"/>
      <c r="C482" s="144"/>
      <c r="D482" s="144"/>
      <c r="E482" s="144"/>
      <c r="F482" s="147" t="str" cm="1">
        <f t="array" ref="F482">_xlfn.IFNA(CONCATENATE(_xlfn.IFS($D482="Mezzanine",LEFT($D482,1), $D482="Ground Floor",LEFT($D482,1),$D482="Basment ",LEFT($D482,1), $D482="1st Floor", "0"&amp;LEFT($D482,1), $D482="2nd Floor", "0"&amp;LEFT($D482,1), $D482="3rd Floor", "0"&amp;LEFT($D482,1), $D482="4th Floor", "0"&amp;LEFT($D482,1), $D482="5th Floor", "0"&amp;LEFT($D482,1), $D482="6th Floor", "0"&amp;LEFT($D482,1),$D482="7th Floor", "0"&amp;LEFT($D482,1),$D482="8th Floor", "0"&amp;LEFT($D482,1),$D482="9th Floor", "0"&amp;LEFT($D482,1),$D482="10th Floor", LEFT($D482,2),$D482="11th Floor", LEFT($D482,2),$D482="12th Floor", LEFT($D482,2),$D482="13th Floor", LEFT($D482,2), $D482="Lower Ground", LEFT($D482)&amp;IF(ISNUMBER(FIND(" ",$D482)),MID($D482,FIND(" ",$D482)+1,1),"")&amp;IF(ISNUMBER(FIND(" ",$D482,FIND(" ",$D482)+1)),MID($D482,FIND(" ",$D482,FIND(" ",$D482)+1)+1,1),""),$D482="Upper Ground", LEFT($D482)&amp;IF(ISNUMBER(FIND(" ",$D482)),MID($D482,FIND(" ",$D482)+1,1),"")&amp;IF(ISNUMBER(FIND(" ",$D482,FIND(" ",$D482)+1)),MID($D482,FIND(" ",$D482,FIND(" ",$D482)+1)+1,1),"")),".0",$E482), " ")</f>
        <v xml:space="preserve"> </v>
      </c>
      <c r="G482" s="144"/>
      <c r="H482" s="144"/>
      <c r="I482" s="144"/>
      <c r="J482" s="144"/>
      <c r="K482" s="144"/>
      <c r="L482" s="149" t="str" cm="1">
        <f t="array" ref="L482">_xlfn.IFNA(
_xlfn.IFS(
AND($F482=" ",$G482=" ",$H482=" "),"Please update all three: Surveyor Room Reference, Establishment Room Reference and Establishment Room Name",
AND(OR($I482="General",$I482="Open plan/ semi-open general",$I482="Fitted",$I482="Light practical (science)",$I482="Light practical (other)",$I482="Heavy practical (workshops)",$I482="Heavy practical (clean)",$I482="Large",$I482="Storage"),$J482=0,$K482=0),"Please update Net Area or Non-net Area",
AND($B482&lt;&gt;"OUT",$J482=0,$I482&lt;&gt;"Non-net",$M482="85% Circulation"),"Net area not recorded for spaces with 85% circulation unusable type",
AND(OR($I482="General",$I482="Open plan/ semi-open general",$I482="Fitted",$I482="Light practical (science)",$I482="Light practical (other)",$I482="Heavy practical (workshops)",$I482="Heavy practical (clean)",$I482="Large",$I482="Storage"),OR($J482=0,ISBLANK($J482))),"Net area not recorded in net spaces",
AND(OR($I482="Non-net",$I482="Outdoor space"),$J482&gt;0),"Net Area Recorded in Non-net space",
AND($I482="General",$J482&gt;90),"This general space is over 90m2, please ensure that this space is entered as separate spaces if it usually used as separate spaces",
AND($I482="Open plan/ semi-open general",$J482&lt;27),"Open plan general space under 27m2",
AND(OR($K482=0,ISBLANK($K482)), $I482="Non-net"),"Non-net area not recorded in non-net space"
),
" ")</f>
        <v xml:space="preserve"> </v>
      </c>
      <c r="M482" s="144"/>
      <c r="N482" s="144"/>
      <c r="O482" s="144"/>
      <c r="P482" s="144"/>
      <c r="Q482" s="144"/>
      <c r="R482" s="171"/>
      <c r="S482" s="147">
        <f>NCA_Calculations!$P$494</f>
        <v>0</v>
      </c>
      <c r="T482" s="147">
        <f>NCA_Calculations!$Q$494</f>
        <v>0</v>
      </c>
      <c r="U482" s="144"/>
      <c r="V482" s="144"/>
      <c r="W482" s="149" t="str" cm="1">
        <f t="array" ref="W482">_xlfn.IFNA(
_xlfn.IFS(
ISBLANK($U482),"Missing space use.",
AND('Establishment details'!$C$14="Secondary",$V482="Classbase"),"Invalid Status type",
AND(OR( $V482="Classbase", $V482="Teaching", $V482="Early years",$V482="SEND resourced"), NOT(ISBLANK($M482))),"Space with status type and unusable type.",
AND($V482= "Classbase",'Establishment details'!$C$22&gt;=10), "Classbase status is only valid in schools with a primary element.",
AND($I482= "Large",$N482 &gt; 3.5), "Large rooms with less than 3.5m height.",
AND(OR($V482="Light practical (science)",$V482="Light practical (science)",$V482="Heavy practical (workshops)", $V482="Heavy practical (clean)"), OR($O482=0,ISBLANK($O482))),"Missing sinks count for light and heavy practical spaces.",
AND($M482 = "Other",ISBLANK($R482)), "Invalid unusable type / missing note for other unusable type."
),
" ")</f>
        <v>Missing space use.</v>
      </c>
    </row>
    <row r="483" spans="2:23" ht="15.75" x14ac:dyDescent="0.25">
      <c r="B483" s="143"/>
      <c r="C483" s="144"/>
      <c r="D483" s="144"/>
      <c r="E483" s="144"/>
      <c r="F483" s="147" t="str" cm="1">
        <f t="array" ref="F483">_xlfn.IFNA(CONCATENATE(_xlfn.IFS($D483="Mezzanine",LEFT($D483,1), $D483="Ground Floor",LEFT($D483,1),$D483="Basment ",LEFT($D483,1), $D483="1st Floor", "0"&amp;LEFT($D483,1), $D483="2nd Floor", "0"&amp;LEFT($D483,1), $D483="3rd Floor", "0"&amp;LEFT($D483,1), $D483="4th Floor", "0"&amp;LEFT($D483,1), $D483="5th Floor", "0"&amp;LEFT($D483,1), $D483="6th Floor", "0"&amp;LEFT($D483,1),$D483="7th Floor", "0"&amp;LEFT($D483,1),$D483="8th Floor", "0"&amp;LEFT($D483,1),$D483="9th Floor", "0"&amp;LEFT($D483,1),$D483="10th Floor", LEFT($D483,2),$D483="11th Floor", LEFT($D483,2),$D483="12th Floor", LEFT($D483,2),$D483="13th Floor", LEFT($D483,2), $D483="Lower Ground", LEFT($D483)&amp;IF(ISNUMBER(FIND(" ",$D483)),MID($D483,FIND(" ",$D483)+1,1),"")&amp;IF(ISNUMBER(FIND(" ",$D483,FIND(" ",$D483)+1)),MID($D483,FIND(" ",$D483,FIND(" ",$D483)+1)+1,1),""),$D483="Upper Ground", LEFT($D483)&amp;IF(ISNUMBER(FIND(" ",$D483)),MID($D483,FIND(" ",$D483)+1,1),"")&amp;IF(ISNUMBER(FIND(" ",$D483,FIND(" ",$D483)+1)),MID($D483,FIND(" ",$D483,FIND(" ",$D483)+1)+1,1),"")),".0",$E483), " ")</f>
        <v xml:space="preserve"> </v>
      </c>
      <c r="G483" s="144"/>
      <c r="H483" s="144"/>
      <c r="I483" s="144"/>
      <c r="J483" s="144"/>
      <c r="K483" s="144"/>
      <c r="L483" s="149" t="str" cm="1">
        <f t="array" ref="L483">_xlfn.IFNA(
_xlfn.IFS(
AND($F483=" ",$G483=" ",$H483=" "),"Please update all three: Surveyor Room Reference, Establishment Room Reference and Establishment Room Name",
AND(OR($I483="General",$I483="Open plan/ semi-open general",$I483="Fitted",$I483="Light practical (science)",$I483="Light practical (other)",$I483="Heavy practical (workshops)",$I483="Heavy practical (clean)",$I483="Large",$I483="Storage"),$J483=0,$K483=0),"Please update Net Area or Non-net Area",
AND($B483&lt;&gt;"OUT",$J483=0,$I483&lt;&gt;"Non-net",$M483="85% Circulation"),"Net area not recorded for spaces with 85% circulation unusable type",
AND(OR($I483="General",$I483="Open plan/ semi-open general",$I483="Fitted",$I483="Light practical (science)",$I483="Light practical (other)",$I483="Heavy practical (workshops)",$I483="Heavy practical (clean)",$I483="Large",$I483="Storage"),OR($J483=0,ISBLANK($J483))),"Net area not recorded in net spaces",
AND(OR($I483="Non-net",$I483="Outdoor space"),$J483&gt;0),"Net Area Recorded in Non-net space",
AND($I483="General",$J483&gt;90),"This general space is over 90m2, please ensure that this space is entered as separate spaces if it usually used as separate spaces",
AND($I483="Open plan/ semi-open general",$J483&lt;27),"Open plan general space under 27m2",
AND(OR($K483=0,ISBLANK($K483)), $I483="Non-net"),"Non-net area not recorded in non-net space"
),
" ")</f>
        <v xml:space="preserve"> </v>
      </c>
      <c r="M483" s="144"/>
      <c r="N483" s="144"/>
      <c r="O483" s="144"/>
      <c r="P483" s="144"/>
      <c r="Q483" s="144"/>
      <c r="R483" s="171"/>
      <c r="S483" s="147">
        <f>NCA_Calculations!$P$495</f>
        <v>0</v>
      </c>
      <c r="T483" s="147">
        <f>NCA_Calculations!$Q$495</f>
        <v>0</v>
      </c>
      <c r="U483" s="144"/>
      <c r="V483" s="144"/>
      <c r="W483" s="149" t="str" cm="1">
        <f t="array" ref="W483">_xlfn.IFNA(
_xlfn.IFS(
ISBLANK($U483),"Missing space use.",
AND('Establishment details'!$C$14="Secondary",$V483="Classbase"),"Invalid Status type",
AND(OR( $V483="Classbase", $V483="Teaching", $V483="Early years",$V483="SEND resourced"), NOT(ISBLANK($M483))),"Space with status type and unusable type.",
AND($V483= "Classbase",'Establishment details'!$C$22&gt;=10), "Classbase status is only valid in schools with a primary element.",
AND($I483= "Large",$N483 &gt; 3.5), "Large rooms with less than 3.5m height.",
AND(OR($V483="Light practical (science)",$V483="Light practical (science)",$V483="Heavy practical (workshops)", $V483="Heavy practical (clean)"), OR($O483=0,ISBLANK($O483))),"Missing sinks count for light and heavy practical spaces.",
AND($M483 = "Other",ISBLANK($R483)), "Invalid unusable type / missing note for other unusable type."
),
" ")</f>
        <v>Missing space use.</v>
      </c>
    </row>
    <row r="484" spans="2:23" ht="15.75" x14ac:dyDescent="0.25">
      <c r="B484" s="143"/>
      <c r="C484" s="144"/>
      <c r="D484" s="144"/>
      <c r="E484" s="144"/>
      <c r="F484" s="147" t="str" cm="1">
        <f t="array" ref="F484">_xlfn.IFNA(CONCATENATE(_xlfn.IFS($D484="Mezzanine",LEFT($D484,1), $D484="Ground Floor",LEFT($D484,1),$D484="Basment ",LEFT($D484,1), $D484="1st Floor", "0"&amp;LEFT($D484,1), $D484="2nd Floor", "0"&amp;LEFT($D484,1), $D484="3rd Floor", "0"&amp;LEFT($D484,1), $D484="4th Floor", "0"&amp;LEFT($D484,1), $D484="5th Floor", "0"&amp;LEFT($D484,1), $D484="6th Floor", "0"&amp;LEFT($D484,1),$D484="7th Floor", "0"&amp;LEFT($D484,1),$D484="8th Floor", "0"&amp;LEFT($D484,1),$D484="9th Floor", "0"&amp;LEFT($D484,1),$D484="10th Floor", LEFT($D484,2),$D484="11th Floor", LEFT($D484,2),$D484="12th Floor", LEFT($D484,2),$D484="13th Floor", LEFT($D484,2), $D484="Lower Ground", LEFT($D484)&amp;IF(ISNUMBER(FIND(" ",$D484)),MID($D484,FIND(" ",$D484)+1,1),"")&amp;IF(ISNUMBER(FIND(" ",$D484,FIND(" ",$D484)+1)),MID($D484,FIND(" ",$D484,FIND(" ",$D484)+1)+1,1),""),$D484="Upper Ground", LEFT($D484)&amp;IF(ISNUMBER(FIND(" ",$D484)),MID($D484,FIND(" ",$D484)+1,1),"")&amp;IF(ISNUMBER(FIND(" ",$D484,FIND(" ",$D484)+1)),MID($D484,FIND(" ",$D484,FIND(" ",$D484)+1)+1,1),"")),".0",$E484), " ")</f>
        <v xml:space="preserve"> </v>
      </c>
      <c r="G484" s="144"/>
      <c r="H484" s="144"/>
      <c r="I484" s="144"/>
      <c r="J484" s="144"/>
      <c r="K484" s="144"/>
      <c r="L484" s="149" t="str" cm="1">
        <f t="array" ref="L484">_xlfn.IFNA(
_xlfn.IFS(
AND($F484=" ",$G484=" ",$H484=" "),"Please update all three: Surveyor Room Reference, Establishment Room Reference and Establishment Room Name",
AND(OR($I484="General",$I484="Open plan/ semi-open general",$I484="Fitted",$I484="Light practical (science)",$I484="Light practical (other)",$I484="Heavy practical (workshops)",$I484="Heavy practical (clean)",$I484="Large",$I484="Storage"),$J484=0,$K484=0),"Please update Net Area or Non-net Area",
AND($B484&lt;&gt;"OUT",$J484=0,$I484&lt;&gt;"Non-net",$M484="85% Circulation"),"Net area not recorded for spaces with 85% circulation unusable type",
AND(OR($I484="General",$I484="Open plan/ semi-open general",$I484="Fitted",$I484="Light practical (science)",$I484="Light practical (other)",$I484="Heavy practical (workshops)",$I484="Heavy practical (clean)",$I484="Large",$I484="Storage"),OR($J484=0,ISBLANK($J484))),"Net area not recorded in net spaces",
AND(OR($I484="Non-net",$I484="Outdoor space"),$J484&gt;0),"Net Area Recorded in Non-net space",
AND($I484="General",$J484&gt;90),"This general space is over 90m2, please ensure that this space is entered as separate spaces if it usually used as separate spaces",
AND($I484="Open plan/ semi-open general",$J484&lt;27),"Open plan general space under 27m2",
AND(OR($K484=0,ISBLANK($K484)), $I484="Non-net"),"Non-net area not recorded in non-net space"
),
" ")</f>
        <v xml:space="preserve"> </v>
      </c>
      <c r="M484" s="144"/>
      <c r="N484" s="144"/>
      <c r="O484" s="144"/>
      <c r="P484" s="144"/>
      <c r="Q484" s="144"/>
      <c r="R484" s="171"/>
      <c r="S484" s="147">
        <f>NCA_Calculations!$P$496</f>
        <v>0</v>
      </c>
      <c r="T484" s="147">
        <f>NCA_Calculations!$Q$496</f>
        <v>0</v>
      </c>
      <c r="U484" s="144"/>
      <c r="V484" s="144"/>
      <c r="W484" s="149" t="str" cm="1">
        <f t="array" ref="W484">_xlfn.IFNA(
_xlfn.IFS(
ISBLANK($U484),"Missing space use.",
AND('Establishment details'!$C$14="Secondary",$V484="Classbase"),"Invalid Status type",
AND(OR( $V484="Classbase", $V484="Teaching", $V484="Early years",$V484="SEND resourced"), NOT(ISBLANK($M484))),"Space with status type and unusable type.",
AND($V484= "Classbase",'Establishment details'!$C$22&gt;=10), "Classbase status is only valid in schools with a primary element.",
AND($I484= "Large",$N484 &gt; 3.5), "Large rooms with less than 3.5m height.",
AND(OR($V484="Light practical (science)",$V484="Light practical (science)",$V484="Heavy practical (workshops)", $V484="Heavy practical (clean)"), OR($O484=0,ISBLANK($O484))),"Missing sinks count for light and heavy practical spaces.",
AND($M484 = "Other",ISBLANK($R484)), "Invalid unusable type / missing note for other unusable type."
),
" ")</f>
        <v>Missing space use.</v>
      </c>
    </row>
    <row r="485" spans="2:23" ht="15.75" x14ac:dyDescent="0.25">
      <c r="B485" s="143"/>
      <c r="C485" s="144"/>
      <c r="D485" s="144"/>
      <c r="E485" s="144"/>
      <c r="F485" s="147" t="str" cm="1">
        <f t="array" ref="F485">_xlfn.IFNA(CONCATENATE(_xlfn.IFS($D485="Mezzanine",LEFT($D485,1), $D485="Ground Floor",LEFT($D485,1),$D485="Basment ",LEFT($D485,1), $D485="1st Floor", "0"&amp;LEFT($D485,1), $D485="2nd Floor", "0"&amp;LEFT($D485,1), $D485="3rd Floor", "0"&amp;LEFT($D485,1), $D485="4th Floor", "0"&amp;LEFT($D485,1), $D485="5th Floor", "0"&amp;LEFT($D485,1), $D485="6th Floor", "0"&amp;LEFT($D485,1),$D485="7th Floor", "0"&amp;LEFT($D485,1),$D485="8th Floor", "0"&amp;LEFT($D485,1),$D485="9th Floor", "0"&amp;LEFT($D485,1),$D485="10th Floor", LEFT($D485,2),$D485="11th Floor", LEFT($D485,2),$D485="12th Floor", LEFT($D485,2),$D485="13th Floor", LEFT($D485,2), $D485="Lower Ground", LEFT($D485)&amp;IF(ISNUMBER(FIND(" ",$D485)),MID($D485,FIND(" ",$D485)+1,1),"")&amp;IF(ISNUMBER(FIND(" ",$D485,FIND(" ",$D485)+1)),MID($D485,FIND(" ",$D485,FIND(" ",$D485)+1)+1,1),""),$D485="Upper Ground", LEFT($D485)&amp;IF(ISNUMBER(FIND(" ",$D485)),MID($D485,FIND(" ",$D485)+1,1),"")&amp;IF(ISNUMBER(FIND(" ",$D485,FIND(" ",$D485)+1)),MID($D485,FIND(" ",$D485,FIND(" ",$D485)+1)+1,1),"")),".0",$E485), " ")</f>
        <v xml:space="preserve"> </v>
      </c>
      <c r="G485" s="144"/>
      <c r="H485" s="144"/>
      <c r="I485" s="144"/>
      <c r="J485" s="144"/>
      <c r="K485" s="144"/>
      <c r="L485" s="149" t="str" cm="1">
        <f t="array" ref="L485">_xlfn.IFNA(
_xlfn.IFS(
AND($F485=" ",$G485=" ",$H485=" "),"Please update all three: Surveyor Room Reference, Establishment Room Reference and Establishment Room Name",
AND(OR($I485="General",$I485="Open plan/ semi-open general",$I485="Fitted",$I485="Light practical (science)",$I485="Light practical (other)",$I485="Heavy practical (workshops)",$I485="Heavy practical (clean)",$I485="Large",$I485="Storage"),$J485=0,$K485=0),"Please update Net Area or Non-net Area",
AND($B485&lt;&gt;"OUT",$J485=0,$I485&lt;&gt;"Non-net",$M485="85% Circulation"),"Net area not recorded for spaces with 85% circulation unusable type",
AND(OR($I485="General",$I485="Open plan/ semi-open general",$I485="Fitted",$I485="Light practical (science)",$I485="Light practical (other)",$I485="Heavy practical (workshops)",$I485="Heavy practical (clean)",$I485="Large",$I485="Storage"),OR($J485=0,ISBLANK($J485))),"Net area not recorded in net spaces",
AND(OR($I485="Non-net",$I485="Outdoor space"),$J485&gt;0),"Net Area Recorded in Non-net space",
AND($I485="General",$J485&gt;90),"This general space is over 90m2, please ensure that this space is entered as separate spaces if it usually used as separate spaces",
AND($I485="Open plan/ semi-open general",$J485&lt;27),"Open plan general space under 27m2",
AND(OR($K485=0,ISBLANK($K485)), $I485="Non-net"),"Non-net area not recorded in non-net space"
),
" ")</f>
        <v xml:space="preserve"> </v>
      </c>
      <c r="M485" s="144"/>
      <c r="N485" s="144"/>
      <c r="O485" s="144"/>
      <c r="P485" s="144"/>
      <c r="Q485" s="144"/>
      <c r="R485" s="171"/>
      <c r="S485" s="147">
        <f>NCA_Calculations!$P$497</f>
        <v>0</v>
      </c>
      <c r="T485" s="147">
        <f>NCA_Calculations!$Q$497</f>
        <v>0</v>
      </c>
      <c r="U485" s="144"/>
      <c r="V485" s="144"/>
      <c r="W485" s="149" t="str" cm="1">
        <f t="array" ref="W485">_xlfn.IFNA(
_xlfn.IFS(
ISBLANK($U485),"Missing space use.",
AND('Establishment details'!$C$14="Secondary",$V485="Classbase"),"Invalid Status type",
AND(OR( $V485="Classbase", $V485="Teaching", $V485="Early years",$V485="SEND resourced"), NOT(ISBLANK($M485))),"Space with status type and unusable type.",
AND($V485= "Classbase",'Establishment details'!$C$22&gt;=10), "Classbase status is only valid in schools with a primary element.",
AND($I485= "Large",$N485 &gt; 3.5), "Large rooms with less than 3.5m height.",
AND(OR($V485="Light practical (science)",$V485="Light practical (science)",$V485="Heavy practical (workshops)", $V485="Heavy practical (clean)"), OR($O485=0,ISBLANK($O485))),"Missing sinks count for light and heavy practical spaces.",
AND($M485 = "Other",ISBLANK($R485)), "Invalid unusable type / missing note for other unusable type."
),
" ")</f>
        <v>Missing space use.</v>
      </c>
    </row>
    <row r="486" spans="2:23" ht="15.75" x14ac:dyDescent="0.25">
      <c r="B486" s="143"/>
      <c r="C486" s="144"/>
      <c r="D486" s="144"/>
      <c r="E486" s="144"/>
      <c r="F486" s="147" t="str" cm="1">
        <f t="array" ref="F486">_xlfn.IFNA(CONCATENATE(_xlfn.IFS($D486="Mezzanine",LEFT($D486,1), $D486="Ground Floor",LEFT($D486,1),$D486="Basment ",LEFT($D486,1), $D486="1st Floor", "0"&amp;LEFT($D486,1), $D486="2nd Floor", "0"&amp;LEFT($D486,1), $D486="3rd Floor", "0"&amp;LEFT($D486,1), $D486="4th Floor", "0"&amp;LEFT($D486,1), $D486="5th Floor", "0"&amp;LEFT($D486,1), $D486="6th Floor", "0"&amp;LEFT($D486,1),$D486="7th Floor", "0"&amp;LEFT($D486,1),$D486="8th Floor", "0"&amp;LEFT($D486,1),$D486="9th Floor", "0"&amp;LEFT($D486,1),$D486="10th Floor", LEFT($D486,2),$D486="11th Floor", LEFT($D486,2),$D486="12th Floor", LEFT($D486,2),$D486="13th Floor", LEFT($D486,2), $D486="Lower Ground", LEFT($D486)&amp;IF(ISNUMBER(FIND(" ",$D486)),MID($D486,FIND(" ",$D486)+1,1),"")&amp;IF(ISNUMBER(FIND(" ",$D486,FIND(" ",$D486)+1)),MID($D486,FIND(" ",$D486,FIND(" ",$D486)+1)+1,1),""),$D486="Upper Ground", LEFT($D486)&amp;IF(ISNUMBER(FIND(" ",$D486)),MID($D486,FIND(" ",$D486)+1,1),"")&amp;IF(ISNUMBER(FIND(" ",$D486,FIND(" ",$D486)+1)),MID($D486,FIND(" ",$D486,FIND(" ",$D486)+1)+1,1),"")),".0",$E486), " ")</f>
        <v xml:space="preserve"> </v>
      </c>
      <c r="G486" s="144"/>
      <c r="H486" s="144"/>
      <c r="I486" s="144"/>
      <c r="J486" s="144"/>
      <c r="K486" s="144"/>
      <c r="L486" s="149" t="str" cm="1">
        <f t="array" ref="L486">_xlfn.IFNA(
_xlfn.IFS(
AND($F486=" ",$G486=" ",$H486=" "),"Please update all three: Surveyor Room Reference, Establishment Room Reference and Establishment Room Name",
AND(OR($I486="General",$I486="Open plan/ semi-open general",$I486="Fitted",$I486="Light practical (science)",$I486="Light practical (other)",$I486="Heavy practical (workshops)",$I486="Heavy practical (clean)",$I486="Large",$I486="Storage"),$J486=0,$K486=0),"Please update Net Area or Non-net Area",
AND($B486&lt;&gt;"OUT",$J486=0,$I486&lt;&gt;"Non-net",$M486="85% Circulation"),"Net area not recorded for spaces with 85% circulation unusable type",
AND(OR($I486="General",$I486="Open plan/ semi-open general",$I486="Fitted",$I486="Light practical (science)",$I486="Light practical (other)",$I486="Heavy practical (workshops)",$I486="Heavy practical (clean)",$I486="Large",$I486="Storage"),OR($J486=0,ISBLANK($J486))),"Net area not recorded in net spaces",
AND(OR($I486="Non-net",$I486="Outdoor space"),$J486&gt;0),"Net Area Recorded in Non-net space",
AND($I486="General",$J486&gt;90),"This general space is over 90m2, please ensure that this space is entered as separate spaces if it usually used as separate spaces",
AND($I486="Open plan/ semi-open general",$J486&lt;27),"Open plan general space under 27m2",
AND(OR($K486=0,ISBLANK($K486)), $I486="Non-net"),"Non-net area not recorded in non-net space"
),
" ")</f>
        <v xml:space="preserve"> </v>
      </c>
      <c r="M486" s="144"/>
      <c r="N486" s="144"/>
      <c r="O486" s="144"/>
      <c r="P486" s="144"/>
      <c r="Q486" s="144"/>
      <c r="R486" s="171"/>
      <c r="S486" s="147">
        <f>NCA_Calculations!$P$498</f>
        <v>0</v>
      </c>
      <c r="T486" s="147">
        <f>NCA_Calculations!$Q$498</f>
        <v>0</v>
      </c>
      <c r="U486" s="144"/>
      <c r="V486" s="144"/>
      <c r="W486" s="149" t="str" cm="1">
        <f t="array" ref="W486">_xlfn.IFNA(
_xlfn.IFS(
ISBLANK($U486),"Missing space use.",
AND('Establishment details'!$C$14="Secondary",$V486="Classbase"),"Invalid Status type",
AND(OR( $V486="Classbase", $V486="Teaching", $V486="Early years",$V486="SEND resourced"), NOT(ISBLANK($M486))),"Space with status type and unusable type.",
AND($V486= "Classbase",'Establishment details'!$C$22&gt;=10), "Classbase status is only valid in schools with a primary element.",
AND($I486= "Large",$N486 &gt; 3.5), "Large rooms with less than 3.5m height.",
AND(OR($V486="Light practical (science)",$V486="Light practical (science)",$V486="Heavy practical (workshops)", $V486="Heavy practical (clean)"), OR($O486=0,ISBLANK($O486))),"Missing sinks count for light and heavy practical spaces.",
AND($M486 = "Other",ISBLANK($R486)), "Invalid unusable type / missing note for other unusable type."
),
" ")</f>
        <v>Missing space use.</v>
      </c>
    </row>
    <row r="487" spans="2:23" ht="15.75" x14ac:dyDescent="0.25">
      <c r="B487" s="143"/>
      <c r="C487" s="144"/>
      <c r="D487" s="144"/>
      <c r="E487" s="144"/>
      <c r="F487" s="147" t="str" cm="1">
        <f t="array" ref="F487">_xlfn.IFNA(CONCATENATE(_xlfn.IFS($D487="Mezzanine",LEFT($D487,1), $D487="Ground Floor",LEFT($D487,1),$D487="Basment ",LEFT($D487,1), $D487="1st Floor", "0"&amp;LEFT($D487,1), $D487="2nd Floor", "0"&amp;LEFT($D487,1), $D487="3rd Floor", "0"&amp;LEFT($D487,1), $D487="4th Floor", "0"&amp;LEFT($D487,1), $D487="5th Floor", "0"&amp;LEFT($D487,1), $D487="6th Floor", "0"&amp;LEFT($D487,1),$D487="7th Floor", "0"&amp;LEFT($D487,1),$D487="8th Floor", "0"&amp;LEFT($D487,1),$D487="9th Floor", "0"&amp;LEFT($D487,1),$D487="10th Floor", LEFT($D487,2),$D487="11th Floor", LEFT($D487,2),$D487="12th Floor", LEFT($D487,2),$D487="13th Floor", LEFT($D487,2), $D487="Lower Ground", LEFT($D487)&amp;IF(ISNUMBER(FIND(" ",$D487)),MID($D487,FIND(" ",$D487)+1,1),"")&amp;IF(ISNUMBER(FIND(" ",$D487,FIND(" ",$D487)+1)),MID($D487,FIND(" ",$D487,FIND(" ",$D487)+1)+1,1),""),$D487="Upper Ground", LEFT($D487)&amp;IF(ISNUMBER(FIND(" ",$D487)),MID($D487,FIND(" ",$D487)+1,1),"")&amp;IF(ISNUMBER(FIND(" ",$D487,FIND(" ",$D487)+1)),MID($D487,FIND(" ",$D487,FIND(" ",$D487)+1)+1,1),"")),".0",$E487), " ")</f>
        <v xml:space="preserve"> </v>
      </c>
      <c r="G487" s="144"/>
      <c r="H487" s="144"/>
      <c r="I487" s="144"/>
      <c r="J487" s="144"/>
      <c r="K487" s="144"/>
      <c r="L487" s="149" t="str" cm="1">
        <f t="array" ref="L487">_xlfn.IFNA(
_xlfn.IFS(
AND($F487=" ",$G487=" ",$H487=" "),"Please update all three: Surveyor Room Reference, Establishment Room Reference and Establishment Room Name",
AND(OR($I487="General",$I487="Open plan/ semi-open general",$I487="Fitted",$I487="Light practical (science)",$I487="Light practical (other)",$I487="Heavy practical (workshops)",$I487="Heavy practical (clean)",$I487="Large",$I487="Storage"),$J487=0,$K487=0),"Please update Net Area or Non-net Area",
AND($B487&lt;&gt;"OUT",$J487=0,$I487&lt;&gt;"Non-net",$M487="85% Circulation"),"Net area not recorded for spaces with 85% circulation unusable type",
AND(OR($I487="General",$I487="Open plan/ semi-open general",$I487="Fitted",$I487="Light practical (science)",$I487="Light practical (other)",$I487="Heavy practical (workshops)",$I487="Heavy practical (clean)",$I487="Large",$I487="Storage"),OR($J487=0,ISBLANK($J487))),"Net area not recorded in net spaces",
AND(OR($I487="Non-net",$I487="Outdoor space"),$J487&gt;0),"Net Area Recorded in Non-net space",
AND($I487="General",$J487&gt;90),"This general space is over 90m2, please ensure that this space is entered as separate spaces if it usually used as separate spaces",
AND($I487="Open plan/ semi-open general",$J487&lt;27),"Open plan general space under 27m2",
AND(OR($K487=0,ISBLANK($K487)), $I487="Non-net"),"Non-net area not recorded in non-net space"
),
" ")</f>
        <v xml:space="preserve"> </v>
      </c>
      <c r="M487" s="144"/>
      <c r="N487" s="144"/>
      <c r="O487" s="144"/>
      <c r="P487" s="144"/>
      <c r="Q487" s="144"/>
      <c r="R487" s="171"/>
      <c r="S487" s="147">
        <f>NCA_Calculations!$P$499</f>
        <v>0</v>
      </c>
      <c r="T487" s="147">
        <f>NCA_Calculations!$Q$499</f>
        <v>0</v>
      </c>
      <c r="U487" s="144"/>
      <c r="V487" s="144"/>
      <c r="W487" s="149" t="str" cm="1">
        <f t="array" ref="W487">_xlfn.IFNA(
_xlfn.IFS(
ISBLANK($U487),"Missing space use.",
AND('Establishment details'!$C$14="Secondary",$V487="Classbase"),"Invalid Status type",
AND(OR( $V487="Classbase", $V487="Teaching", $V487="Early years",$V487="SEND resourced"), NOT(ISBLANK($M487))),"Space with status type and unusable type.",
AND($V487= "Classbase",'Establishment details'!$C$22&gt;=10), "Classbase status is only valid in schools with a primary element.",
AND($I487= "Large",$N487 &gt; 3.5), "Large rooms with less than 3.5m height.",
AND(OR($V487="Light practical (science)",$V487="Light practical (science)",$V487="Heavy practical (workshops)", $V487="Heavy practical (clean)"), OR($O487=0,ISBLANK($O487))),"Missing sinks count for light and heavy practical spaces.",
AND($M487 = "Other",ISBLANK($R487)), "Invalid unusable type / missing note for other unusable type."
),
" ")</f>
        <v>Missing space use.</v>
      </c>
    </row>
    <row r="488" spans="2:23" ht="15.75" x14ac:dyDescent="0.25">
      <c r="B488" s="143"/>
      <c r="C488" s="144"/>
      <c r="D488" s="144"/>
      <c r="E488" s="144"/>
      <c r="F488" s="147" t="str" cm="1">
        <f t="array" ref="F488">_xlfn.IFNA(CONCATENATE(_xlfn.IFS($D488="Mezzanine",LEFT($D488,1), $D488="Ground Floor",LEFT($D488,1),$D488="Basment ",LEFT($D488,1), $D488="1st Floor", "0"&amp;LEFT($D488,1), $D488="2nd Floor", "0"&amp;LEFT($D488,1), $D488="3rd Floor", "0"&amp;LEFT($D488,1), $D488="4th Floor", "0"&amp;LEFT($D488,1), $D488="5th Floor", "0"&amp;LEFT($D488,1), $D488="6th Floor", "0"&amp;LEFT($D488,1),$D488="7th Floor", "0"&amp;LEFT($D488,1),$D488="8th Floor", "0"&amp;LEFT($D488,1),$D488="9th Floor", "0"&amp;LEFT($D488,1),$D488="10th Floor", LEFT($D488,2),$D488="11th Floor", LEFT($D488,2),$D488="12th Floor", LEFT($D488,2),$D488="13th Floor", LEFT($D488,2), $D488="Lower Ground", LEFT($D488)&amp;IF(ISNUMBER(FIND(" ",$D488)),MID($D488,FIND(" ",$D488)+1,1),"")&amp;IF(ISNUMBER(FIND(" ",$D488,FIND(" ",$D488)+1)),MID($D488,FIND(" ",$D488,FIND(" ",$D488)+1)+1,1),""),$D488="Upper Ground", LEFT($D488)&amp;IF(ISNUMBER(FIND(" ",$D488)),MID($D488,FIND(" ",$D488)+1,1),"")&amp;IF(ISNUMBER(FIND(" ",$D488,FIND(" ",$D488)+1)),MID($D488,FIND(" ",$D488,FIND(" ",$D488)+1)+1,1),"")),".0",$E488), " ")</f>
        <v xml:space="preserve"> </v>
      </c>
      <c r="G488" s="144"/>
      <c r="H488" s="144"/>
      <c r="I488" s="144"/>
      <c r="J488" s="144"/>
      <c r="K488" s="144"/>
      <c r="L488" s="149" t="str" cm="1">
        <f t="array" ref="L488">_xlfn.IFNA(
_xlfn.IFS(
AND($F488=" ",$G488=" ",$H488=" "),"Please update all three: Surveyor Room Reference, Establishment Room Reference and Establishment Room Name",
AND(OR($I488="General",$I488="Open plan/ semi-open general",$I488="Fitted",$I488="Light practical (science)",$I488="Light practical (other)",$I488="Heavy practical (workshops)",$I488="Heavy practical (clean)",$I488="Large",$I488="Storage"),$J488=0,$K488=0),"Please update Net Area or Non-net Area",
AND($B488&lt;&gt;"OUT",$J488=0,$I488&lt;&gt;"Non-net",$M488="85% Circulation"),"Net area not recorded for spaces with 85% circulation unusable type",
AND(OR($I488="General",$I488="Open plan/ semi-open general",$I488="Fitted",$I488="Light practical (science)",$I488="Light practical (other)",$I488="Heavy practical (workshops)",$I488="Heavy practical (clean)",$I488="Large",$I488="Storage"),OR($J488=0,ISBLANK($J488))),"Net area not recorded in net spaces",
AND(OR($I488="Non-net",$I488="Outdoor space"),$J488&gt;0),"Net Area Recorded in Non-net space",
AND($I488="General",$J488&gt;90),"This general space is over 90m2, please ensure that this space is entered as separate spaces if it usually used as separate spaces",
AND($I488="Open plan/ semi-open general",$J488&lt;27),"Open plan general space under 27m2",
AND(OR($K488=0,ISBLANK($K488)), $I488="Non-net"),"Non-net area not recorded in non-net space"
),
" ")</f>
        <v xml:space="preserve"> </v>
      </c>
      <c r="M488" s="144"/>
      <c r="N488" s="144"/>
      <c r="O488" s="144"/>
      <c r="P488" s="144"/>
      <c r="Q488" s="144"/>
      <c r="R488" s="171"/>
      <c r="S488" s="147">
        <f>NCA_Calculations!$P$500</f>
        <v>0</v>
      </c>
      <c r="T488" s="147">
        <f>NCA_Calculations!$Q$500</f>
        <v>0</v>
      </c>
      <c r="U488" s="144"/>
      <c r="V488" s="144"/>
      <c r="W488" s="149" t="str" cm="1">
        <f t="array" ref="W488">_xlfn.IFNA(
_xlfn.IFS(
ISBLANK($U488),"Missing space use.",
AND('Establishment details'!$C$14="Secondary",$V488="Classbase"),"Invalid Status type",
AND(OR( $V488="Classbase", $V488="Teaching", $V488="Early years",$V488="SEND resourced"), NOT(ISBLANK($M488))),"Space with status type and unusable type.",
AND($V488= "Classbase",'Establishment details'!$C$22&gt;=10), "Classbase status is only valid in schools with a primary element.",
AND($I488= "Large",$N488 &gt; 3.5), "Large rooms with less than 3.5m height.",
AND(OR($V488="Light practical (science)",$V488="Light practical (science)",$V488="Heavy practical (workshops)", $V488="Heavy practical (clean)"), OR($O488=0,ISBLANK($O488))),"Missing sinks count for light and heavy practical spaces.",
AND($M488 = "Other",ISBLANK($R488)), "Invalid unusable type / missing note for other unusable type."
),
" ")</f>
        <v>Missing space use.</v>
      </c>
    </row>
    <row r="489" spans="2:23" ht="15.75" x14ac:dyDescent="0.25">
      <c r="B489" s="143"/>
      <c r="C489" s="144"/>
      <c r="D489" s="144"/>
      <c r="E489" s="144"/>
      <c r="F489" s="147" t="str" cm="1">
        <f t="array" ref="F489">_xlfn.IFNA(CONCATENATE(_xlfn.IFS($D489="Mezzanine",LEFT($D489,1), $D489="Ground Floor",LEFT($D489,1),$D489="Basment ",LEFT($D489,1), $D489="1st Floor", "0"&amp;LEFT($D489,1), $D489="2nd Floor", "0"&amp;LEFT($D489,1), $D489="3rd Floor", "0"&amp;LEFT($D489,1), $D489="4th Floor", "0"&amp;LEFT($D489,1), $D489="5th Floor", "0"&amp;LEFT($D489,1), $D489="6th Floor", "0"&amp;LEFT($D489,1),$D489="7th Floor", "0"&amp;LEFT($D489,1),$D489="8th Floor", "0"&amp;LEFT($D489,1),$D489="9th Floor", "0"&amp;LEFT($D489,1),$D489="10th Floor", LEFT($D489,2),$D489="11th Floor", LEFT($D489,2),$D489="12th Floor", LEFT($D489,2),$D489="13th Floor", LEFT($D489,2), $D489="Lower Ground", LEFT($D489)&amp;IF(ISNUMBER(FIND(" ",$D489)),MID($D489,FIND(" ",$D489)+1,1),"")&amp;IF(ISNUMBER(FIND(" ",$D489,FIND(" ",$D489)+1)),MID($D489,FIND(" ",$D489,FIND(" ",$D489)+1)+1,1),""),$D489="Upper Ground", LEFT($D489)&amp;IF(ISNUMBER(FIND(" ",$D489)),MID($D489,FIND(" ",$D489)+1,1),"")&amp;IF(ISNUMBER(FIND(" ",$D489,FIND(" ",$D489)+1)),MID($D489,FIND(" ",$D489,FIND(" ",$D489)+1)+1,1),"")),".0",$E489), " ")</f>
        <v xml:space="preserve"> </v>
      </c>
      <c r="G489" s="144"/>
      <c r="H489" s="144"/>
      <c r="I489" s="144"/>
      <c r="J489" s="144"/>
      <c r="K489" s="144"/>
      <c r="L489" s="149" t="str" cm="1">
        <f t="array" ref="L489">_xlfn.IFNA(
_xlfn.IFS(
AND($F489=" ",$G489=" ",$H489=" "),"Please update all three: Surveyor Room Reference, Establishment Room Reference and Establishment Room Name",
AND(OR($I489="General",$I489="Open plan/ semi-open general",$I489="Fitted",$I489="Light practical (science)",$I489="Light practical (other)",$I489="Heavy practical (workshops)",$I489="Heavy practical (clean)",$I489="Large",$I489="Storage"),$J489=0,$K489=0),"Please update Net Area or Non-net Area",
AND($B489&lt;&gt;"OUT",$J489=0,$I489&lt;&gt;"Non-net",$M489="85% Circulation"),"Net area not recorded for spaces with 85% circulation unusable type",
AND(OR($I489="General",$I489="Open plan/ semi-open general",$I489="Fitted",$I489="Light practical (science)",$I489="Light practical (other)",$I489="Heavy practical (workshops)",$I489="Heavy practical (clean)",$I489="Large",$I489="Storage"),OR($J489=0,ISBLANK($J489))),"Net area not recorded in net spaces",
AND(OR($I489="Non-net",$I489="Outdoor space"),$J489&gt;0),"Net Area Recorded in Non-net space",
AND($I489="General",$J489&gt;90),"This general space is over 90m2, please ensure that this space is entered as separate spaces if it usually used as separate spaces",
AND($I489="Open plan/ semi-open general",$J489&lt;27),"Open plan general space under 27m2",
AND(OR($K489=0,ISBLANK($K489)), $I489="Non-net"),"Non-net area not recorded in non-net space"
),
" ")</f>
        <v xml:space="preserve"> </v>
      </c>
      <c r="M489" s="144"/>
      <c r="N489" s="144"/>
      <c r="O489" s="144"/>
      <c r="P489" s="144"/>
      <c r="Q489" s="144"/>
      <c r="R489" s="171"/>
      <c r="S489" s="147">
        <f>NCA_Calculations!$P$501</f>
        <v>0</v>
      </c>
      <c r="T489" s="147">
        <f>NCA_Calculations!$Q$501</f>
        <v>0</v>
      </c>
      <c r="U489" s="144"/>
      <c r="V489" s="144"/>
      <c r="W489" s="149" t="str" cm="1">
        <f t="array" ref="W489">_xlfn.IFNA(
_xlfn.IFS(
ISBLANK($U489),"Missing space use.",
AND('Establishment details'!$C$14="Secondary",$V489="Classbase"),"Invalid Status type",
AND(OR( $V489="Classbase", $V489="Teaching", $V489="Early years",$V489="SEND resourced"), NOT(ISBLANK($M489))),"Space with status type and unusable type.",
AND($V489= "Classbase",'Establishment details'!$C$22&gt;=10), "Classbase status is only valid in schools with a primary element.",
AND($I489= "Large",$N489 &gt; 3.5), "Large rooms with less than 3.5m height.",
AND(OR($V489="Light practical (science)",$V489="Light practical (science)",$V489="Heavy practical (workshops)", $V489="Heavy practical (clean)"), OR($O489=0,ISBLANK($O489))),"Missing sinks count for light and heavy practical spaces.",
AND($M489 = "Other",ISBLANK($R489)), "Invalid unusable type / missing note for other unusable type."
),
" ")</f>
        <v>Missing space use.</v>
      </c>
    </row>
    <row r="490" spans="2:23" ht="15.75" x14ac:dyDescent="0.25">
      <c r="B490" s="143"/>
      <c r="C490" s="144"/>
      <c r="D490" s="144"/>
      <c r="E490" s="144"/>
      <c r="F490" s="147" t="str" cm="1">
        <f t="array" ref="F490">_xlfn.IFNA(CONCATENATE(_xlfn.IFS($D490="Mezzanine",LEFT($D490,1), $D490="Ground Floor",LEFT($D490,1),$D490="Basment ",LEFT($D490,1), $D490="1st Floor", "0"&amp;LEFT($D490,1), $D490="2nd Floor", "0"&amp;LEFT($D490,1), $D490="3rd Floor", "0"&amp;LEFT($D490,1), $D490="4th Floor", "0"&amp;LEFT($D490,1), $D490="5th Floor", "0"&amp;LEFT($D490,1), $D490="6th Floor", "0"&amp;LEFT($D490,1),$D490="7th Floor", "0"&amp;LEFT($D490,1),$D490="8th Floor", "0"&amp;LEFT($D490,1),$D490="9th Floor", "0"&amp;LEFT($D490,1),$D490="10th Floor", LEFT($D490,2),$D490="11th Floor", LEFT($D490,2),$D490="12th Floor", LEFT($D490,2),$D490="13th Floor", LEFT($D490,2), $D490="Lower Ground", LEFT($D490)&amp;IF(ISNUMBER(FIND(" ",$D490)),MID($D490,FIND(" ",$D490)+1,1),"")&amp;IF(ISNUMBER(FIND(" ",$D490,FIND(" ",$D490)+1)),MID($D490,FIND(" ",$D490,FIND(" ",$D490)+1)+1,1),""),$D490="Upper Ground", LEFT($D490)&amp;IF(ISNUMBER(FIND(" ",$D490)),MID($D490,FIND(" ",$D490)+1,1),"")&amp;IF(ISNUMBER(FIND(" ",$D490,FIND(" ",$D490)+1)),MID($D490,FIND(" ",$D490,FIND(" ",$D490)+1)+1,1),"")),".0",$E490), " ")</f>
        <v xml:space="preserve"> </v>
      </c>
      <c r="G490" s="144"/>
      <c r="H490" s="144"/>
      <c r="I490" s="144"/>
      <c r="J490" s="144"/>
      <c r="K490" s="144"/>
      <c r="L490" s="149" t="str" cm="1">
        <f t="array" ref="L490">_xlfn.IFNA(
_xlfn.IFS(
AND($F490=" ",$G490=" ",$H490=" "),"Please update all three: Surveyor Room Reference, Establishment Room Reference and Establishment Room Name",
AND(OR($I490="General",$I490="Open plan/ semi-open general",$I490="Fitted",$I490="Light practical (science)",$I490="Light practical (other)",$I490="Heavy practical (workshops)",$I490="Heavy practical (clean)",$I490="Large",$I490="Storage"),$J490=0,$K490=0),"Please update Net Area or Non-net Area",
AND($B490&lt;&gt;"OUT",$J490=0,$I490&lt;&gt;"Non-net",$M490="85% Circulation"),"Net area not recorded for spaces with 85% circulation unusable type",
AND(OR($I490="General",$I490="Open plan/ semi-open general",$I490="Fitted",$I490="Light practical (science)",$I490="Light practical (other)",$I490="Heavy practical (workshops)",$I490="Heavy practical (clean)",$I490="Large",$I490="Storage"),OR($J490=0,ISBLANK($J490))),"Net area not recorded in net spaces",
AND(OR($I490="Non-net",$I490="Outdoor space"),$J490&gt;0),"Net Area Recorded in Non-net space",
AND($I490="General",$J490&gt;90),"This general space is over 90m2, please ensure that this space is entered as separate spaces if it usually used as separate spaces",
AND($I490="Open plan/ semi-open general",$J490&lt;27),"Open plan general space under 27m2",
AND(OR($K490=0,ISBLANK($K490)), $I490="Non-net"),"Non-net area not recorded in non-net space"
),
" ")</f>
        <v xml:space="preserve"> </v>
      </c>
      <c r="M490" s="144"/>
      <c r="N490" s="144"/>
      <c r="O490" s="144"/>
      <c r="P490" s="144"/>
      <c r="Q490" s="144"/>
      <c r="R490" s="171"/>
      <c r="S490" s="147">
        <f>NCA_Calculations!$P$502</f>
        <v>0</v>
      </c>
      <c r="T490" s="147">
        <f>NCA_Calculations!$Q$502</f>
        <v>0</v>
      </c>
      <c r="U490" s="144"/>
      <c r="V490" s="144"/>
      <c r="W490" s="149" t="str" cm="1">
        <f t="array" ref="W490">_xlfn.IFNA(
_xlfn.IFS(
ISBLANK($U490),"Missing space use.",
AND('Establishment details'!$C$14="Secondary",$V490="Classbase"),"Invalid Status type",
AND(OR( $V490="Classbase", $V490="Teaching", $V490="Early years",$V490="SEND resourced"), NOT(ISBLANK($M490))),"Space with status type and unusable type.",
AND($V490= "Classbase",'Establishment details'!$C$22&gt;=10), "Classbase status is only valid in schools with a primary element.",
AND($I490= "Large",$N490 &gt; 3.5), "Large rooms with less than 3.5m height.",
AND(OR($V490="Light practical (science)",$V490="Light practical (science)",$V490="Heavy practical (workshops)", $V490="Heavy practical (clean)"), OR($O490=0,ISBLANK($O490))),"Missing sinks count for light and heavy practical spaces.",
AND($M490 = "Other",ISBLANK($R490)), "Invalid unusable type / missing note for other unusable type."
),
" ")</f>
        <v>Missing space use.</v>
      </c>
    </row>
    <row r="491" spans="2:23" ht="15.75" x14ac:dyDescent="0.25">
      <c r="B491" s="143"/>
      <c r="C491" s="144"/>
      <c r="D491" s="144"/>
      <c r="E491" s="144"/>
      <c r="F491" s="147" t="str" cm="1">
        <f t="array" ref="F491">_xlfn.IFNA(CONCATENATE(_xlfn.IFS($D491="Mezzanine",LEFT($D491,1), $D491="Ground Floor",LEFT($D491,1),$D491="Basment ",LEFT($D491,1), $D491="1st Floor", "0"&amp;LEFT($D491,1), $D491="2nd Floor", "0"&amp;LEFT($D491,1), $D491="3rd Floor", "0"&amp;LEFT($D491,1), $D491="4th Floor", "0"&amp;LEFT($D491,1), $D491="5th Floor", "0"&amp;LEFT($D491,1), $D491="6th Floor", "0"&amp;LEFT($D491,1),$D491="7th Floor", "0"&amp;LEFT($D491,1),$D491="8th Floor", "0"&amp;LEFT($D491,1),$D491="9th Floor", "0"&amp;LEFT($D491,1),$D491="10th Floor", LEFT($D491,2),$D491="11th Floor", LEFT($D491,2),$D491="12th Floor", LEFT($D491,2),$D491="13th Floor", LEFT($D491,2), $D491="Lower Ground", LEFT($D491)&amp;IF(ISNUMBER(FIND(" ",$D491)),MID($D491,FIND(" ",$D491)+1,1),"")&amp;IF(ISNUMBER(FIND(" ",$D491,FIND(" ",$D491)+1)),MID($D491,FIND(" ",$D491,FIND(" ",$D491)+1)+1,1),""),$D491="Upper Ground", LEFT($D491)&amp;IF(ISNUMBER(FIND(" ",$D491)),MID($D491,FIND(" ",$D491)+1,1),"")&amp;IF(ISNUMBER(FIND(" ",$D491,FIND(" ",$D491)+1)),MID($D491,FIND(" ",$D491,FIND(" ",$D491)+1)+1,1),"")),".0",$E491), " ")</f>
        <v xml:space="preserve"> </v>
      </c>
      <c r="G491" s="144"/>
      <c r="H491" s="144"/>
      <c r="I491" s="144"/>
      <c r="J491" s="144"/>
      <c r="K491" s="144"/>
      <c r="L491" s="149" t="str" cm="1">
        <f t="array" ref="L491">_xlfn.IFNA(
_xlfn.IFS(
AND($F491=" ",$G491=" ",$H491=" "),"Please update all three: Surveyor Room Reference, Establishment Room Reference and Establishment Room Name",
AND(OR($I491="General",$I491="Open plan/ semi-open general",$I491="Fitted",$I491="Light practical (science)",$I491="Light practical (other)",$I491="Heavy practical (workshops)",$I491="Heavy practical (clean)",$I491="Large",$I491="Storage"),$J491=0,$K491=0),"Please update Net Area or Non-net Area",
AND($B491&lt;&gt;"OUT",$J491=0,$I491&lt;&gt;"Non-net",$M491="85% Circulation"),"Net area not recorded for spaces with 85% circulation unusable type",
AND(OR($I491="General",$I491="Open plan/ semi-open general",$I491="Fitted",$I491="Light practical (science)",$I491="Light practical (other)",$I491="Heavy practical (workshops)",$I491="Heavy practical (clean)",$I491="Large",$I491="Storage"),OR($J491=0,ISBLANK($J491))),"Net area not recorded in net spaces",
AND(OR($I491="Non-net",$I491="Outdoor space"),$J491&gt;0),"Net Area Recorded in Non-net space",
AND($I491="General",$J491&gt;90),"This general space is over 90m2, please ensure that this space is entered as separate spaces if it usually used as separate spaces",
AND($I491="Open plan/ semi-open general",$J491&lt;27),"Open plan general space under 27m2",
AND(OR($K491=0,ISBLANK($K491)), $I491="Non-net"),"Non-net area not recorded in non-net space"
),
" ")</f>
        <v xml:space="preserve"> </v>
      </c>
      <c r="M491" s="144"/>
      <c r="N491" s="144"/>
      <c r="O491" s="144"/>
      <c r="P491" s="144"/>
      <c r="Q491" s="144"/>
      <c r="R491" s="171"/>
      <c r="S491" s="147">
        <f>NCA_Calculations!$P$503</f>
        <v>0</v>
      </c>
      <c r="T491" s="147">
        <f>NCA_Calculations!$Q$503</f>
        <v>0</v>
      </c>
      <c r="U491" s="144"/>
      <c r="V491" s="144"/>
      <c r="W491" s="149" t="str" cm="1">
        <f t="array" ref="W491">_xlfn.IFNA(
_xlfn.IFS(
ISBLANK($U491),"Missing space use.",
AND('Establishment details'!$C$14="Secondary",$V491="Classbase"),"Invalid Status type",
AND(OR( $V491="Classbase", $V491="Teaching", $V491="Early years",$V491="SEND resourced"), NOT(ISBLANK($M491))),"Space with status type and unusable type.",
AND($V491= "Classbase",'Establishment details'!$C$22&gt;=10), "Classbase status is only valid in schools with a primary element.",
AND($I491= "Large",$N491 &gt; 3.5), "Large rooms with less than 3.5m height.",
AND(OR($V491="Light practical (science)",$V491="Light practical (science)",$V491="Heavy practical (workshops)", $V491="Heavy practical (clean)"), OR($O491=0,ISBLANK($O491))),"Missing sinks count for light and heavy practical spaces.",
AND($M491 = "Other",ISBLANK($R491)), "Invalid unusable type / missing note for other unusable type."
),
" ")</f>
        <v>Missing space use.</v>
      </c>
    </row>
    <row r="492" spans="2:23" ht="15.75" x14ac:dyDescent="0.25">
      <c r="B492" s="143"/>
      <c r="C492" s="144"/>
      <c r="D492" s="144"/>
      <c r="E492" s="144"/>
      <c r="F492" s="147" t="str" cm="1">
        <f t="array" ref="F492">_xlfn.IFNA(CONCATENATE(_xlfn.IFS($D492="Mezzanine",LEFT($D492,1), $D492="Ground Floor",LEFT($D492,1),$D492="Basment ",LEFT($D492,1), $D492="1st Floor", "0"&amp;LEFT($D492,1), $D492="2nd Floor", "0"&amp;LEFT($D492,1), $D492="3rd Floor", "0"&amp;LEFT($D492,1), $D492="4th Floor", "0"&amp;LEFT($D492,1), $D492="5th Floor", "0"&amp;LEFT($D492,1), $D492="6th Floor", "0"&amp;LEFT($D492,1),$D492="7th Floor", "0"&amp;LEFT($D492,1),$D492="8th Floor", "0"&amp;LEFT($D492,1),$D492="9th Floor", "0"&amp;LEFT($D492,1),$D492="10th Floor", LEFT($D492,2),$D492="11th Floor", LEFT($D492,2),$D492="12th Floor", LEFT($D492,2),$D492="13th Floor", LEFT($D492,2), $D492="Lower Ground", LEFT($D492)&amp;IF(ISNUMBER(FIND(" ",$D492)),MID($D492,FIND(" ",$D492)+1,1),"")&amp;IF(ISNUMBER(FIND(" ",$D492,FIND(" ",$D492)+1)),MID($D492,FIND(" ",$D492,FIND(" ",$D492)+1)+1,1),""),$D492="Upper Ground", LEFT($D492)&amp;IF(ISNUMBER(FIND(" ",$D492)),MID($D492,FIND(" ",$D492)+1,1),"")&amp;IF(ISNUMBER(FIND(" ",$D492,FIND(" ",$D492)+1)),MID($D492,FIND(" ",$D492,FIND(" ",$D492)+1)+1,1),"")),".0",$E492), " ")</f>
        <v xml:space="preserve"> </v>
      </c>
      <c r="G492" s="144"/>
      <c r="H492" s="144"/>
      <c r="I492" s="144"/>
      <c r="J492" s="144"/>
      <c r="K492" s="144"/>
      <c r="L492" s="149" t="str" cm="1">
        <f t="array" ref="L492">_xlfn.IFNA(
_xlfn.IFS(
AND($F492=" ",$G492=" ",$H492=" "),"Please update all three: Surveyor Room Reference, Establishment Room Reference and Establishment Room Name",
AND(OR($I492="General",$I492="Open plan/ semi-open general",$I492="Fitted",$I492="Light practical (science)",$I492="Light practical (other)",$I492="Heavy practical (workshops)",$I492="Heavy practical (clean)",$I492="Large",$I492="Storage"),$J492=0,$K492=0),"Please update Net Area or Non-net Area",
AND($B492&lt;&gt;"OUT",$J492=0,$I492&lt;&gt;"Non-net",$M492="85% Circulation"),"Net area not recorded for spaces with 85% circulation unusable type",
AND(OR($I492="General",$I492="Open plan/ semi-open general",$I492="Fitted",$I492="Light practical (science)",$I492="Light practical (other)",$I492="Heavy practical (workshops)",$I492="Heavy practical (clean)",$I492="Large",$I492="Storage"),OR($J492=0,ISBLANK($J492))),"Net area not recorded in net spaces",
AND(OR($I492="Non-net",$I492="Outdoor space"),$J492&gt;0),"Net Area Recorded in Non-net space",
AND($I492="General",$J492&gt;90),"This general space is over 90m2, please ensure that this space is entered as separate spaces if it usually used as separate spaces",
AND($I492="Open plan/ semi-open general",$J492&lt;27),"Open plan general space under 27m2",
AND(OR($K492=0,ISBLANK($K492)), $I492="Non-net"),"Non-net area not recorded in non-net space"
),
" ")</f>
        <v xml:space="preserve"> </v>
      </c>
      <c r="M492" s="144"/>
      <c r="N492" s="144"/>
      <c r="O492" s="144"/>
      <c r="P492" s="144"/>
      <c r="Q492" s="144"/>
      <c r="R492" s="171"/>
      <c r="S492" s="147">
        <f>NCA_Calculations!$P$504</f>
        <v>0</v>
      </c>
      <c r="T492" s="147">
        <f>NCA_Calculations!$Q$504</f>
        <v>0</v>
      </c>
      <c r="U492" s="144"/>
      <c r="V492" s="144"/>
      <c r="W492" s="149" t="str" cm="1">
        <f t="array" ref="W492">_xlfn.IFNA(
_xlfn.IFS(
ISBLANK($U492),"Missing space use.",
AND('Establishment details'!$C$14="Secondary",$V492="Classbase"),"Invalid Status type",
AND(OR( $V492="Classbase", $V492="Teaching", $V492="Early years",$V492="SEND resourced"), NOT(ISBLANK($M492))),"Space with status type and unusable type.",
AND($V492= "Classbase",'Establishment details'!$C$22&gt;=10), "Classbase status is only valid in schools with a primary element.",
AND($I492= "Large",$N492 &gt; 3.5), "Large rooms with less than 3.5m height.",
AND(OR($V492="Light practical (science)",$V492="Light practical (science)",$V492="Heavy practical (workshops)", $V492="Heavy practical (clean)"), OR($O492=0,ISBLANK($O492))),"Missing sinks count for light and heavy practical spaces.",
AND($M492 = "Other",ISBLANK($R492)), "Invalid unusable type / missing note for other unusable type."
),
" ")</f>
        <v>Missing space use.</v>
      </c>
    </row>
    <row r="493" spans="2:23" ht="15.75" x14ac:dyDescent="0.25">
      <c r="B493" s="143"/>
      <c r="C493" s="144"/>
      <c r="D493" s="144"/>
      <c r="E493" s="144"/>
      <c r="F493" s="147" t="str" cm="1">
        <f t="array" ref="F493">_xlfn.IFNA(CONCATENATE(_xlfn.IFS($D493="Mezzanine",LEFT($D493,1), $D493="Ground Floor",LEFT($D493,1),$D493="Basment ",LEFT($D493,1), $D493="1st Floor", "0"&amp;LEFT($D493,1), $D493="2nd Floor", "0"&amp;LEFT($D493,1), $D493="3rd Floor", "0"&amp;LEFT($D493,1), $D493="4th Floor", "0"&amp;LEFT($D493,1), $D493="5th Floor", "0"&amp;LEFT($D493,1), $D493="6th Floor", "0"&amp;LEFT($D493,1),$D493="7th Floor", "0"&amp;LEFT($D493,1),$D493="8th Floor", "0"&amp;LEFT($D493,1),$D493="9th Floor", "0"&amp;LEFT($D493,1),$D493="10th Floor", LEFT($D493,2),$D493="11th Floor", LEFT($D493,2),$D493="12th Floor", LEFT($D493,2),$D493="13th Floor", LEFT($D493,2), $D493="Lower Ground", LEFT($D493)&amp;IF(ISNUMBER(FIND(" ",$D493)),MID($D493,FIND(" ",$D493)+1,1),"")&amp;IF(ISNUMBER(FIND(" ",$D493,FIND(" ",$D493)+1)),MID($D493,FIND(" ",$D493,FIND(" ",$D493)+1)+1,1),""),$D493="Upper Ground", LEFT($D493)&amp;IF(ISNUMBER(FIND(" ",$D493)),MID($D493,FIND(" ",$D493)+1,1),"")&amp;IF(ISNUMBER(FIND(" ",$D493,FIND(" ",$D493)+1)),MID($D493,FIND(" ",$D493,FIND(" ",$D493)+1)+1,1),"")),".0",$E493), " ")</f>
        <v xml:space="preserve"> </v>
      </c>
      <c r="G493" s="144"/>
      <c r="H493" s="144"/>
      <c r="I493" s="144"/>
      <c r="J493" s="144"/>
      <c r="K493" s="144"/>
      <c r="L493" s="149" t="str" cm="1">
        <f t="array" ref="L493">_xlfn.IFNA(
_xlfn.IFS(
AND($F493=" ",$G493=" ",$H493=" "),"Please update all three: Surveyor Room Reference, Establishment Room Reference and Establishment Room Name",
AND(OR($I493="General",$I493="Open plan/ semi-open general",$I493="Fitted",$I493="Light practical (science)",$I493="Light practical (other)",$I493="Heavy practical (workshops)",$I493="Heavy practical (clean)",$I493="Large",$I493="Storage"),$J493=0,$K493=0),"Please update Net Area or Non-net Area",
AND($B493&lt;&gt;"OUT",$J493=0,$I493&lt;&gt;"Non-net",$M493="85% Circulation"),"Net area not recorded for spaces with 85% circulation unusable type",
AND(OR($I493="General",$I493="Open plan/ semi-open general",$I493="Fitted",$I493="Light practical (science)",$I493="Light practical (other)",$I493="Heavy practical (workshops)",$I493="Heavy practical (clean)",$I493="Large",$I493="Storage"),OR($J493=0,ISBLANK($J493))),"Net area not recorded in net spaces",
AND(OR($I493="Non-net",$I493="Outdoor space"),$J493&gt;0),"Net Area Recorded in Non-net space",
AND($I493="General",$J493&gt;90),"This general space is over 90m2, please ensure that this space is entered as separate spaces if it usually used as separate spaces",
AND($I493="Open plan/ semi-open general",$J493&lt;27),"Open plan general space under 27m2",
AND(OR($K493=0,ISBLANK($K493)), $I493="Non-net"),"Non-net area not recorded in non-net space"
),
" ")</f>
        <v xml:space="preserve"> </v>
      </c>
      <c r="M493" s="144"/>
      <c r="N493" s="144"/>
      <c r="O493" s="144"/>
      <c r="P493" s="144"/>
      <c r="Q493" s="144"/>
      <c r="R493" s="171"/>
      <c r="S493" s="147">
        <f>NCA_Calculations!$P$505</f>
        <v>0</v>
      </c>
      <c r="T493" s="147">
        <f>NCA_Calculations!$Q$505</f>
        <v>0</v>
      </c>
      <c r="U493" s="144"/>
      <c r="V493" s="144"/>
      <c r="W493" s="149" t="str" cm="1">
        <f t="array" ref="W493">_xlfn.IFNA(
_xlfn.IFS(
ISBLANK($U493),"Missing space use.",
AND('Establishment details'!$C$14="Secondary",$V493="Classbase"),"Invalid Status type",
AND(OR( $V493="Classbase", $V493="Teaching", $V493="Early years",$V493="SEND resourced"), NOT(ISBLANK($M493))),"Space with status type and unusable type.",
AND($V493= "Classbase",'Establishment details'!$C$22&gt;=10), "Classbase status is only valid in schools with a primary element.",
AND($I493= "Large",$N493 &gt; 3.5), "Large rooms with less than 3.5m height.",
AND(OR($V493="Light practical (science)",$V493="Light practical (science)",$V493="Heavy practical (workshops)", $V493="Heavy practical (clean)"), OR($O493=0,ISBLANK($O493))),"Missing sinks count for light and heavy practical spaces.",
AND($M493 = "Other",ISBLANK($R493)), "Invalid unusable type / missing note for other unusable type."
),
" ")</f>
        <v>Missing space use.</v>
      </c>
    </row>
    <row r="494" spans="2:23" ht="15.75" x14ac:dyDescent="0.25">
      <c r="B494" s="143"/>
      <c r="C494" s="144"/>
      <c r="D494" s="144"/>
      <c r="E494" s="144"/>
      <c r="F494" s="147" t="str" cm="1">
        <f t="array" ref="F494">_xlfn.IFNA(CONCATENATE(_xlfn.IFS($D494="Mezzanine",LEFT($D494,1), $D494="Ground Floor",LEFT($D494,1),$D494="Basment ",LEFT($D494,1), $D494="1st Floor", "0"&amp;LEFT($D494,1), $D494="2nd Floor", "0"&amp;LEFT($D494,1), $D494="3rd Floor", "0"&amp;LEFT($D494,1), $D494="4th Floor", "0"&amp;LEFT($D494,1), $D494="5th Floor", "0"&amp;LEFT($D494,1), $D494="6th Floor", "0"&amp;LEFT($D494,1),$D494="7th Floor", "0"&amp;LEFT($D494,1),$D494="8th Floor", "0"&amp;LEFT($D494,1),$D494="9th Floor", "0"&amp;LEFT($D494,1),$D494="10th Floor", LEFT($D494,2),$D494="11th Floor", LEFT($D494,2),$D494="12th Floor", LEFT($D494,2),$D494="13th Floor", LEFT($D494,2), $D494="Lower Ground", LEFT($D494)&amp;IF(ISNUMBER(FIND(" ",$D494)),MID($D494,FIND(" ",$D494)+1,1),"")&amp;IF(ISNUMBER(FIND(" ",$D494,FIND(" ",$D494)+1)),MID($D494,FIND(" ",$D494,FIND(" ",$D494)+1)+1,1),""),$D494="Upper Ground", LEFT($D494)&amp;IF(ISNUMBER(FIND(" ",$D494)),MID($D494,FIND(" ",$D494)+1,1),"")&amp;IF(ISNUMBER(FIND(" ",$D494,FIND(" ",$D494)+1)),MID($D494,FIND(" ",$D494,FIND(" ",$D494)+1)+1,1),"")),".0",$E494), " ")</f>
        <v xml:space="preserve"> </v>
      </c>
      <c r="G494" s="144"/>
      <c r="H494" s="144"/>
      <c r="I494" s="144"/>
      <c r="J494" s="144"/>
      <c r="K494" s="144"/>
      <c r="L494" s="149" t="str" cm="1">
        <f t="array" ref="L494">_xlfn.IFNA(
_xlfn.IFS(
AND($F494=" ",$G494=" ",$H494=" "),"Please update all three: Surveyor Room Reference, Establishment Room Reference and Establishment Room Name",
AND(OR($I494="General",$I494="Open plan/ semi-open general",$I494="Fitted",$I494="Light practical (science)",$I494="Light practical (other)",$I494="Heavy practical (workshops)",$I494="Heavy practical (clean)",$I494="Large",$I494="Storage"),$J494=0,$K494=0),"Please update Net Area or Non-net Area",
AND($B494&lt;&gt;"OUT",$J494=0,$I494&lt;&gt;"Non-net",$M494="85% Circulation"),"Net area not recorded for spaces with 85% circulation unusable type",
AND(OR($I494="General",$I494="Open plan/ semi-open general",$I494="Fitted",$I494="Light practical (science)",$I494="Light practical (other)",$I494="Heavy practical (workshops)",$I494="Heavy practical (clean)",$I494="Large",$I494="Storage"),OR($J494=0,ISBLANK($J494))),"Net area not recorded in net spaces",
AND(OR($I494="Non-net",$I494="Outdoor space"),$J494&gt;0),"Net Area Recorded in Non-net space",
AND($I494="General",$J494&gt;90),"This general space is over 90m2, please ensure that this space is entered as separate spaces if it usually used as separate spaces",
AND($I494="Open plan/ semi-open general",$J494&lt;27),"Open plan general space under 27m2",
AND(OR($K494=0,ISBLANK($K494)), $I494="Non-net"),"Non-net area not recorded in non-net space"
),
" ")</f>
        <v xml:space="preserve"> </v>
      </c>
      <c r="M494" s="144"/>
      <c r="N494" s="144"/>
      <c r="O494" s="144"/>
      <c r="P494" s="144"/>
      <c r="Q494" s="144"/>
      <c r="R494" s="171"/>
      <c r="S494" s="147">
        <f>NCA_Calculations!$P$506</f>
        <v>0</v>
      </c>
      <c r="T494" s="147">
        <f>NCA_Calculations!$Q$506</f>
        <v>0</v>
      </c>
      <c r="U494" s="144"/>
      <c r="V494" s="144"/>
      <c r="W494" s="149" t="str" cm="1">
        <f t="array" ref="W494">_xlfn.IFNA(
_xlfn.IFS(
ISBLANK($U494),"Missing space use.",
AND('Establishment details'!$C$14="Secondary",$V494="Classbase"),"Invalid Status type",
AND(OR( $V494="Classbase", $V494="Teaching", $V494="Early years",$V494="SEND resourced"), NOT(ISBLANK($M494))),"Space with status type and unusable type.",
AND($V494= "Classbase",'Establishment details'!$C$22&gt;=10), "Classbase status is only valid in schools with a primary element.",
AND($I494= "Large",$N494 &gt; 3.5), "Large rooms with less than 3.5m height.",
AND(OR($V494="Light practical (science)",$V494="Light practical (science)",$V494="Heavy practical (workshops)", $V494="Heavy practical (clean)"), OR($O494=0,ISBLANK($O494))),"Missing sinks count for light and heavy practical spaces.",
AND($M494 = "Other",ISBLANK($R494)), "Invalid unusable type / missing note for other unusable type."
),
" ")</f>
        <v>Missing space use.</v>
      </c>
    </row>
    <row r="495" spans="2:23" ht="15.75" x14ac:dyDescent="0.25">
      <c r="B495" s="143"/>
      <c r="C495" s="144"/>
      <c r="D495" s="144"/>
      <c r="E495" s="144"/>
      <c r="F495" s="147" t="str" cm="1">
        <f t="array" ref="F495">_xlfn.IFNA(CONCATENATE(_xlfn.IFS($D495="Mezzanine",LEFT($D495,1), $D495="Ground Floor",LEFT($D495,1),$D495="Basment ",LEFT($D495,1), $D495="1st Floor", "0"&amp;LEFT($D495,1), $D495="2nd Floor", "0"&amp;LEFT($D495,1), $D495="3rd Floor", "0"&amp;LEFT($D495,1), $D495="4th Floor", "0"&amp;LEFT($D495,1), $D495="5th Floor", "0"&amp;LEFT($D495,1), $D495="6th Floor", "0"&amp;LEFT($D495,1),$D495="7th Floor", "0"&amp;LEFT($D495,1),$D495="8th Floor", "0"&amp;LEFT($D495,1),$D495="9th Floor", "0"&amp;LEFT($D495,1),$D495="10th Floor", LEFT($D495,2),$D495="11th Floor", LEFT($D495,2),$D495="12th Floor", LEFT($D495,2),$D495="13th Floor", LEFT($D495,2), $D495="Lower Ground", LEFT($D495)&amp;IF(ISNUMBER(FIND(" ",$D495)),MID($D495,FIND(" ",$D495)+1,1),"")&amp;IF(ISNUMBER(FIND(" ",$D495,FIND(" ",$D495)+1)),MID($D495,FIND(" ",$D495,FIND(" ",$D495)+1)+1,1),""),$D495="Upper Ground", LEFT($D495)&amp;IF(ISNUMBER(FIND(" ",$D495)),MID($D495,FIND(" ",$D495)+1,1),"")&amp;IF(ISNUMBER(FIND(" ",$D495,FIND(" ",$D495)+1)),MID($D495,FIND(" ",$D495,FIND(" ",$D495)+1)+1,1),"")),".0",$E495), " ")</f>
        <v xml:space="preserve"> </v>
      </c>
      <c r="G495" s="144"/>
      <c r="H495" s="144"/>
      <c r="I495" s="144"/>
      <c r="J495" s="144"/>
      <c r="K495" s="144"/>
      <c r="L495" s="149" t="str" cm="1">
        <f t="array" ref="L495">_xlfn.IFNA(
_xlfn.IFS(
AND($F495=" ",$G495=" ",$H495=" "),"Please update all three: Surveyor Room Reference, Establishment Room Reference and Establishment Room Name",
AND(OR($I495="General",$I495="Open plan/ semi-open general",$I495="Fitted",$I495="Light practical (science)",$I495="Light practical (other)",$I495="Heavy practical (workshops)",$I495="Heavy practical (clean)",$I495="Large",$I495="Storage"),$J495=0,$K495=0),"Please update Net Area or Non-net Area",
AND($B495&lt;&gt;"OUT",$J495=0,$I495&lt;&gt;"Non-net",$M495="85% Circulation"),"Net area not recorded for spaces with 85% circulation unusable type",
AND(OR($I495="General",$I495="Open plan/ semi-open general",$I495="Fitted",$I495="Light practical (science)",$I495="Light practical (other)",$I495="Heavy practical (workshops)",$I495="Heavy practical (clean)",$I495="Large",$I495="Storage"),OR($J495=0,ISBLANK($J495))),"Net area not recorded in net spaces",
AND(OR($I495="Non-net",$I495="Outdoor space"),$J495&gt;0),"Net Area Recorded in Non-net space",
AND($I495="General",$J495&gt;90),"This general space is over 90m2, please ensure that this space is entered as separate spaces if it usually used as separate spaces",
AND($I495="Open plan/ semi-open general",$J495&lt;27),"Open plan general space under 27m2",
AND(OR($K495=0,ISBLANK($K495)), $I495="Non-net"),"Non-net area not recorded in non-net space"
),
" ")</f>
        <v xml:space="preserve"> </v>
      </c>
      <c r="M495" s="144"/>
      <c r="N495" s="144"/>
      <c r="O495" s="144"/>
      <c r="P495" s="144"/>
      <c r="Q495" s="144"/>
      <c r="R495" s="171"/>
      <c r="S495" s="147">
        <f>NCA_Calculations!$P$507</f>
        <v>0</v>
      </c>
      <c r="T495" s="147">
        <f>NCA_Calculations!$Q$507</f>
        <v>0</v>
      </c>
      <c r="U495" s="144"/>
      <c r="V495" s="144"/>
      <c r="W495" s="149" t="str" cm="1">
        <f t="array" ref="W495">_xlfn.IFNA(
_xlfn.IFS(
ISBLANK($U495),"Missing space use.",
AND('Establishment details'!$C$14="Secondary",$V495="Classbase"),"Invalid Status type",
AND(OR( $V495="Classbase", $V495="Teaching", $V495="Early years",$V495="SEND resourced"), NOT(ISBLANK($M495))),"Space with status type and unusable type.",
AND($V495= "Classbase",'Establishment details'!$C$22&gt;=10), "Classbase status is only valid in schools with a primary element.",
AND($I495= "Large",$N495 &gt; 3.5), "Large rooms with less than 3.5m height.",
AND(OR($V495="Light practical (science)",$V495="Light practical (science)",$V495="Heavy practical (workshops)", $V495="Heavy practical (clean)"), OR($O495=0,ISBLANK($O495))),"Missing sinks count for light and heavy practical spaces.",
AND($M495 = "Other",ISBLANK($R495)), "Invalid unusable type / missing note for other unusable type."
),
" ")</f>
        <v>Missing space use.</v>
      </c>
    </row>
    <row r="496" spans="2:23" ht="15.75" x14ac:dyDescent="0.25">
      <c r="B496" s="143"/>
      <c r="C496" s="144"/>
      <c r="D496" s="144"/>
      <c r="E496" s="144"/>
      <c r="F496" s="147" t="str" cm="1">
        <f t="array" ref="F496">_xlfn.IFNA(CONCATENATE(_xlfn.IFS($D496="Mezzanine",LEFT($D496,1), $D496="Ground Floor",LEFT($D496,1),$D496="Basment ",LEFT($D496,1), $D496="1st Floor", "0"&amp;LEFT($D496,1), $D496="2nd Floor", "0"&amp;LEFT($D496,1), $D496="3rd Floor", "0"&amp;LEFT($D496,1), $D496="4th Floor", "0"&amp;LEFT($D496,1), $D496="5th Floor", "0"&amp;LEFT($D496,1), $D496="6th Floor", "0"&amp;LEFT($D496,1),$D496="7th Floor", "0"&amp;LEFT($D496,1),$D496="8th Floor", "0"&amp;LEFT($D496,1),$D496="9th Floor", "0"&amp;LEFT($D496,1),$D496="10th Floor", LEFT($D496,2),$D496="11th Floor", LEFT($D496,2),$D496="12th Floor", LEFT($D496,2),$D496="13th Floor", LEFT($D496,2), $D496="Lower Ground", LEFT($D496)&amp;IF(ISNUMBER(FIND(" ",$D496)),MID($D496,FIND(" ",$D496)+1,1),"")&amp;IF(ISNUMBER(FIND(" ",$D496,FIND(" ",$D496)+1)),MID($D496,FIND(" ",$D496,FIND(" ",$D496)+1)+1,1),""),$D496="Upper Ground", LEFT($D496)&amp;IF(ISNUMBER(FIND(" ",$D496)),MID($D496,FIND(" ",$D496)+1,1),"")&amp;IF(ISNUMBER(FIND(" ",$D496,FIND(" ",$D496)+1)),MID($D496,FIND(" ",$D496,FIND(" ",$D496)+1)+1,1),"")),".0",$E496), " ")</f>
        <v xml:space="preserve"> </v>
      </c>
      <c r="G496" s="144"/>
      <c r="H496" s="144"/>
      <c r="I496" s="144"/>
      <c r="J496" s="144"/>
      <c r="K496" s="144"/>
      <c r="L496" s="149" t="str" cm="1">
        <f t="array" ref="L496">_xlfn.IFNA(
_xlfn.IFS(
AND($F496=" ",$G496=" ",$H496=" "),"Please update all three: Surveyor Room Reference, Establishment Room Reference and Establishment Room Name",
AND(OR($I496="General",$I496="Open plan/ semi-open general",$I496="Fitted",$I496="Light practical (science)",$I496="Light practical (other)",$I496="Heavy practical (workshops)",$I496="Heavy practical (clean)",$I496="Large",$I496="Storage"),$J496=0,$K496=0),"Please update Net Area or Non-net Area",
AND($B496&lt;&gt;"OUT",$J496=0,$I496&lt;&gt;"Non-net",$M496="85% Circulation"),"Net area not recorded for spaces with 85% circulation unusable type",
AND(OR($I496="General",$I496="Open plan/ semi-open general",$I496="Fitted",$I496="Light practical (science)",$I496="Light practical (other)",$I496="Heavy practical (workshops)",$I496="Heavy practical (clean)",$I496="Large",$I496="Storage"),OR($J496=0,ISBLANK($J496))),"Net area not recorded in net spaces",
AND(OR($I496="Non-net",$I496="Outdoor space"),$J496&gt;0),"Net Area Recorded in Non-net space",
AND($I496="General",$J496&gt;90),"This general space is over 90m2, please ensure that this space is entered as separate spaces if it usually used as separate spaces",
AND($I496="Open plan/ semi-open general",$J496&lt;27),"Open plan general space under 27m2",
AND(OR($K496=0,ISBLANK($K496)), $I496="Non-net"),"Non-net area not recorded in non-net space"
),
" ")</f>
        <v xml:space="preserve"> </v>
      </c>
      <c r="M496" s="144"/>
      <c r="N496" s="144"/>
      <c r="O496" s="144"/>
      <c r="P496" s="144"/>
      <c r="Q496" s="144"/>
      <c r="R496" s="171"/>
      <c r="S496" s="147">
        <f>NCA_Calculations!$P$508</f>
        <v>0</v>
      </c>
      <c r="T496" s="147">
        <f>NCA_Calculations!$Q$508</f>
        <v>0</v>
      </c>
      <c r="U496" s="144"/>
      <c r="V496" s="144"/>
      <c r="W496" s="149" t="str" cm="1">
        <f t="array" ref="W496">_xlfn.IFNA(
_xlfn.IFS(
ISBLANK($U496),"Missing space use.",
AND('Establishment details'!$C$14="Secondary",$V496="Classbase"),"Invalid Status type",
AND(OR( $V496="Classbase", $V496="Teaching", $V496="Early years",$V496="SEND resourced"), NOT(ISBLANK($M496))),"Space with status type and unusable type.",
AND($V496= "Classbase",'Establishment details'!$C$22&gt;=10), "Classbase status is only valid in schools with a primary element.",
AND($I496= "Large",$N496 &gt; 3.5), "Large rooms with less than 3.5m height.",
AND(OR($V496="Light practical (science)",$V496="Light practical (science)",$V496="Heavy practical (workshops)", $V496="Heavy practical (clean)"), OR($O496=0,ISBLANK($O496))),"Missing sinks count for light and heavy practical spaces.",
AND($M496 = "Other",ISBLANK($R496)), "Invalid unusable type / missing note for other unusable type."
),
" ")</f>
        <v>Missing space use.</v>
      </c>
    </row>
    <row r="497" spans="2:23" ht="15.75" x14ac:dyDescent="0.25">
      <c r="B497" s="143"/>
      <c r="C497" s="144"/>
      <c r="D497" s="144"/>
      <c r="E497" s="144"/>
      <c r="F497" s="147" t="str" cm="1">
        <f t="array" ref="F497">_xlfn.IFNA(CONCATENATE(_xlfn.IFS($D497="Mezzanine",LEFT($D497,1), $D497="Ground Floor",LEFT($D497,1),$D497="Basment ",LEFT($D497,1), $D497="1st Floor", "0"&amp;LEFT($D497,1), $D497="2nd Floor", "0"&amp;LEFT($D497,1), $D497="3rd Floor", "0"&amp;LEFT($D497,1), $D497="4th Floor", "0"&amp;LEFT($D497,1), $D497="5th Floor", "0"&amp;LEFT($D497,1), $D497="6th Floor", "0"&amp;LEFT($D497,1),$D497="7th Floor", "0"&amp;LEFT($D497,1),$D497="8th Floor", "0"&amp;LEFT($D497,1),$D497="9th Floor", "0"&amp;LEFT($D497,1),$D497="10th Floor", LEFT($D497,2),$D497="11th Floor", LEFT($D497,2),$D497="12th Floor", LEFT($D497,2),$D497="13th Floor", LEFT($D497,2), $D497="Lower Ground", LEFT($D497)&amp;IF(ISNUMBER(FIND(" ",$D497)),MID($D497,FIND(" ",$D497)+1,1),"")&amp;IF(ISNUMBER(FIND(" ",$D497,FIND(" ",$D497)+1)),MID($D497,FIND(" ",$D497,FIND(" ",$D497)+1)+1,1),""),$D497="Upper Ground", LEFT($D497)&amp;IF(ISNUMBER(FIND(" ",$D497)),MID($D497,FIND(" ",$D497)+1,1),"")&amp;IF(ISNUMBER(FIND(" ",$D497,FIND(" ",$D497)+1)),MID($D497,FIND(" ",$D497,FIND(" ",$D497)+1)+1,1),"")),".0",$E497), " ")</f>
        <v xml:space="preserve"> </v>
      </c>
      <c r="G497" s="144"/>
      <c r="H497" s="144"/>
      <c r="I497" s="144"/>
      <c r="J497" s="144"/>
      <c r="K497" s="144"/>
      <c r="L497" s="149" t="str" cm="1">
        <f t="array" ref="L497">_xlfn.IFNA(
_xlfn.IFS(
AND($F497=" ",$G497=" ",$H497=" "),"Please update all three: Surveyor Room Reference, Establishment Room Reference and Establishment Room Name",
AND(OR($I497="General",$I497="Open plan/ semi-open general",$I497="Fitted",$I497="Light practical (science)",$I497="Light practical (other)",$I497="Heavy practical (workshops)",$I497="Heavy practical (clean)",$I497="Large",$I497="Storage"),$J497=0,$K497=0),"Please update Net Area or Non-net Area",
AND($B497&lt;&gt;"OUT",$J497=0,$I497&lt;&gt;"Non-net",$M497="85% Circulation"),"Net area not recorded for spaces with 85% circulation unusable type",
AND(OR($I497="General",$I497="Open plan/ semi-open general",$I497="Fitted",$I497="Light practical (science)",$I497="Light practical (other)",$I497="Heavy practical (workshops)",$I497="Heavy practical (clean)",$I497="Large",$I497="Storage"),OR($J497=0,ISBLANK($J497))),"Net area not recorded in net spaces",
AND(OR($I497="Non-net",$I497="Outdoor space"),$J497&gt;0),"Net Area Recorded in Non-net space",
AND($I497="General",$J497&gt;90),"This general space is over 90m2, please ensure that this space is entered as separate spaces if it usually used as separate spaces",
AND($I497="Open plan/ semi-open general",$J497&lt;27),"Open plan general space under 27m2",
AND(OR($K497=0,ISBLANK($K497)), $I497="Non-net"),"Non-net area not recorded in non-net space"
),
" ")</f>
        <v xml:space="preserve"> </v>
      </c>
      <c r="M497" s="144"/>
      <c r="N497" s="144"/>
      <c r="O497" s="144"/>
      <c r="P497" s="144"/>
      <c r="Q497" s="144"/>
      <c r="R497" s="171"/>
      <c r="S497" s="147">
        <f>NCA_Calculations!$P$509</f>
        <v>0</v>
      </c>
      <c r="T497" s="147">
        <f>NCA_Calculations!$Q$509</f>
        <v>0</v>
      </c>
      <c r="U497" s="144"/>
      <c r="V497" s="144"/>
      <c r="W497" s="149" t="str" cm="1">
        <f t="array" ref="W497">_xlfn.IFNA(
_xlfn.IFS(
ISBLANK($U497),"Missing space use.",
AND('Establishment details'!$C$14="Secondary",$V497="Classbase"),"Invalid Status type",
AND(OR( $V497="Classbase", $V497="Teaching", $V497="Early years",$V497="SEND resourced"), NOT(ISBLANK($M497))),"Space with status type and unusable type.",
AND($V497= "Classbase",'Establishment details'!$C$22&gt;=10), "Classbase status is only valid in schools with a primary element.",
AND($I497= "Large",$N497 &gt; 3.5), "Large rooms with less than 3.5m height.",
AND(OR($V497="Light practical (science)",$V497="Light practical (science)",$V497="Heavy practical (workshops)", $V497="Heavy practical (clean)"), OR($O497=0,ISBLANK($O497))),"Missing sinks count for light and heavy practical spaces.",
AND($M497 = "Other",ISBLANK($R497)), "Invalid unusable type / missing note for other unusable type."
),
" ")</f>
        <v>Missing space use.</v>
      </c>
    </row>
    <row r="498" spans="2:23" ht="15.75" x14ac:dyDescent="0.25">
      <c r="B498" s="143"/>
      <c r="C498" s="144"/>
      <c r="D498" s="144"/>
      <c r="E498" s="144"/>
      <c r="F498" s="147" t="str" cm="1">
        <f t="array" ref="F498">_xlfn.IFNA(CONCATENATE(_xlfn.IFS($D498="Mezzanine",LEFT($D498,1), $D498="Ground Floor",LEFT($D498,1),$D498="Basment ",LEFT($D498,1), $D498="1st Floor", "0"&amp;LEFT($D498,1), $D498="2nd Floor", "0"&amp;LEFT($D498,1), $D498="3rd Floor", "0"&amp;LEFT($D498,1), $D498="4th Floor", "0"&amp;LEFT($D498,1), $D498="5th Floor", "0"&amp;LEFT($D498,1), $D498="6th Floor", "0"&amp;LEFT($D498,1),$D498="7th Floor", "0"&amp;LEFT($D498,1),$D498="8th Floor", "0"&amp;LEFT($D498,1),$D498="9th Floor", "0"&amp;LEFT($D498,1),$D498="10th Floor", LEFT($D498,2),$D498="11th Floor", LEFT($D498,2),$D498="12th Floor", LEFT($D498,2),$D498="13th Floor", LEFT($D498,2), $D498="Lower Ground", LEFT($D498)&amp;IF(ISNUMBER(FIND(" ",$D498)),MID($D498,FIND(" ",$D498)+1,1),"")&amp;IF(ISNUMBER(FIND(" ",$D498,FIND(" ",$D498)+1)),MID($D498,FIND(" ",$D498,FIND(" ",$D498)+1)+1,1),""),$D498="Upper Ground", LEFT($D498)&amp;IF(ISNUMBER(FIND(" ",$D498)),MID($D498,FIND(" ",$D498)+1,1),"")&amp;IF(ISNUMBER(FIND(" ",$D498,FIND(" ",$D498)+1)),MID($D498,FIND(" ",$D498,FIND(" ",$D498)+1)+1,1),"")),".0",$E498), " ")</f>
        <v xml:space="preserve"> </v>
      </c>
      <c r="G498" s="144"/>
      <c r="H498" s="144"/>
      <c r="I498" s="144"/>
      <c r="J498" s="144"/>
      <c r="K498" s="144"/>
      <c r="L498" s="149" t="str" cm="1">
        <f t="array" ref="L498">_xlfn.IFNA(
_xlfn.IFS(
AND($F498=" ",$G498=" ",$H498=" "),"Please update all three: Surveyor Room Reference, Establishment Room Reference and Establishment Room Name",
AND(OR($I498="General",$I498="Open plan/ semi-open general",$I498="Fitted",$I498="Light practical (science)",$I498="Light practical (other)",$I498="Heavy practical (workshops)",$I498="Heavy practical (clean)",$I498="Large",$I498="Storage"),$J498=0,$K498=0),"Please update Net Area or Non-net Area",
AND($B498&lt;&gt;"OUT",$J498=0,$I498&lt;&gt;"Non-net",$M498="85% Circulation"),"Net area not recorded for spaces with 85% circulation unusable type",
AND(OR($I498="General",$I498="Open plan/ semi-open general",$I498="Fitted",$I498="Light practical (science)",$I498="Light practical (other)",$I498="Heavy practical (workshops)",$I498="Heavy practical (clean)",$I498="Large",$I498="Storage"),OR($J498=0,ISBLANK($J498))),"Net area not recorded in net spaces",
AND(OR($I498="Non-net",$I498="Outdoor space"),$J498&gt;0),"Net Area Recorded in Non-net space",
AND($I498="General",$J498&gt;90),"This general space is over 90m2, please ensure that this space is entered as separate spaces if it usually used as separate spaces",
AND($I498="Open plan/ semi-open general",$J498&lt;27),"Open plan general space under 27m2",
AND(OR($K498=0,ISBLANK($K498)), $I498="Non-net"),"Non-net area not recorded in non-net space"
),
" ")</f>
        <v xml:space="preserve"> </v>
      </c>
      <c r="M498" s="144"/>
      <c r="N498" s="144"/>
      <c r="O498" s="144"/>
      <c r="P498" s="144"/>
      <c r="Q498" s="144"/>
      <c r="R498" s="171"/>
      <c r="S498" s="147">
        <f>NCA_Calculations!$P$510</f>
        <v>0</v>
      </c>
      <c r="T498" s="147">
        <f>NCA_Calculations!$Q$510</f>
        <v>0</v>
      </c>
      <c r="U498" s="144"/>
      <c r="V498" s="144"/>
      <c r="W498" s="149" t="str" cm="1">
        <f t="array" ref="W498">_xlfn.IFNA(
_xlfn.IFS(
ISBLANK($U498),"Missing space use.",
AND('Establishment details'!$C$14="Secondary",$V498="Classbase"),"Invalid Status type",
AND(OR( $V498="Classbase", $V498="Teaching", $V498="Early years",$V498="SEND resourced"), NOT(ISBLANK($M498))),"Space with status type and unusable type.",
AND($V498= "Classbase",'Establishment details'!$C$22&gt;=10), "Classbase status is only valid in schools with a primary element.",
AND($I498= "Large",$N498 &gt; 3.5), "Large rooms with less than 3.5m height.",
AND(OR($V498="Light practical (science)",$V498="Light practical (science)",$V498="Heavy practical (workshops)", $V498="Heavy practical (clean)"), OR($O498=0,ISBLANK($O498))),"Missing sinks count for light and heavy practical spaces.",
AND($M498 = "Other",ISBLANK($R498)), "Invalid unusable type / missing note for other unusable type."
),
" ")</f>
        <v>Missing space use.</v>
      </c>
    </row>
    <row r="499" spans="2:23" ht="15.75" x14ac:dyDescent="0.25">
      <c r="B499" s="143"/>
      <c r="C499" s="144"/>
      <c r="D499" s="144"/>
      <c r="E499" s="144"/>
      <c r="F499" s="147" t="str" cm="1">
        <f t="array" ref="F499">_xlfn.IFNA(CONCATENATE(_xlfn.IFS($D499="Mezzanine",LEFT($D499,1), $D499="Ground Floor",LEFT($D499,1),$D499="Basment ",LEFT($D499,1), $D499="1st Floor", "0"&amp;LEFT($D499,1), $D499="2nd Floor", "0"&amp;LEFT($D499,1), $D499="3rd Floor", "0"&amp;LEFT($D499,1), $D499="4th Floor", "0"&amp;LEFT($D499,1), $D499="5th Floor", "0"&amp;LEFT($D499,1), $D499="6th Floor", "0"&amp;LEFT($D499,1),$D499="7th Floor", "0"&amp;LEFT($D499,1),$D499="8th Floor", "0"&amp;LEFT($D499,1),$D499="9th Floor", "0"&amp;LEFT($D499,1),$D499="10th Floor", LEFT($D499,2),$D499="11th Floor", LEFT($D499,2),$D499="12th Floor", LEFT($D499,2),$D499="13th Floor", LEFT($D499,2), $D499="Lower Ground", LEFT($D499)&amp;IF(ISNUMBER(FIND(" ",$D499)),MID($D499,FIND(" ",$D499)+1,1),"")&amp;IF(ISNUMBER(FIND(" ",$D499,FIND(" ",$D499)+1)),MID($D499,FIND(" ",$D499,FIND(" ",$D499)+1)+1,1),""),$D499="Upper Ground", LEFT($D499)&amp;IF(ISNUMBER(FIND(" ",$D499)),MID($D499,FIND(" ",$D499)+1,1),"")&amp;IF(ISNUMBER(FIND(" ",$D499,FIND(" ",$D499)+1)),MID($D499,FIND(" ",$D499,FIND(" ",$D499)+1)+1,1),"")),".0",$E499), " ")</f>
        <v xml:space="preserve"> </v>
      </c>
      <c r="G499" s="144"/>
      <c r="H499" s="144"/>
      <c r="I499" s="144"/>
      <c r="J499" s="144"/>
      <c r="K499" s="144"/>
      <c r="L499" s="149" t="str" cm="1">
        <f t="array" ref="L499">_xlfn.IFNA(
_xlfn.IFS(
AND($F499=" ",$G499=" ",$H499=" "),"Please update all three: Surveyor Room Reference, Establishment Room Reference and Establishment Room Name",
AND(OR($I499="General",$I499="Open plan/ semi-open general",$I499="Fitted",$I499="Light practical (science)",$I499="Light practical (other)",$I499="Heavy practical (workshops)",$I499="Heavy practical (clean)",$I499="Large",$I499="Storage"),$J499=0,$K499=0),"Please update Net Area or Non-net Area",
AND($B499&lt;&gt;"OUT",$J499=0,$I499&lt;&gt;"Non-net",$M499="85% Circulation"),"Net area not recorded for spaces with 85% circulation unusable type",
AND(OR($I499="General",$I499="Open plan/ semi-open general",$I499="Fitted",$I499="Light practical (science)",$I499="Light practical (other)",$I499="Heavy practical (workshops)",$I499="Heavy practical (clean)",$I499="Large",$I499="Storage"),OR($J499=0,ISBLANK($J499))),"Net area not recorded in net spaces",
AND(OR($I499="Non-net",$I499="Outdoor space"),$J499&gt;0),"Net Area Recorded in Non-net space",
AND($I499="General",$J499&gt;90),"This general space is over 90m2, please ensure that this space is entered as separate spaces if it usually used as separate spaces",
AND($I499="Open plan/ semi-open general",$J499&lt;27),"Open plan general space under 27m2",
AND(OR($K499=0,ISBLANK($K499)), $I499="Non-net"),"Non-net area not recorded in non-net space"
),
" ")</f>
        <v xml:space="preserve"> </v>
      </c>
      <c r="M499" s="144"/>
      <c r="N499" s="144"/>
      <c r="O499" s="144"/>
      <c r="P499" s="144"/>
      <c r="Q499" s="144"/>
      <c r="R499" s="171"/>
      <c r="S499" s="147">
        <f>NCA_Calculations!$P$511</f>
        <v>0</v>
      </c>
      <c r="T499" s="147">
        <f>NCA_Calculations!$Q$511</f>
        <v>0</v>
      </c>
      <c r="U499" s="144"/>
      <c r="V499" s="144"/>
      <c r="W499" s="149" t="str" cm="1">
        <f t="array" ref="W499">_xlfn.IFNA(
_xlfn.IFS(
ISBLANK($U499),"Missing space use.",
AND('Establishment details'!$C$14="Secondary",$V499="Classbase"),"Invalid Status type",
AND(OR( $V499="Classbase", $V499="Teaching", $V499="Early years",$V499="SEND resourced"), NOT(ISBLANK($M499))),"Space with status type and unusable type.",
AND($V499= "Classbase",'Establishment details'!$C$22&gt;=10), "Classbase status is only valid in schools with a primary element.",
AND($I499= "Large",$N499 &gt; 3.5), "Large rooms with less than 3.5m height.",
AND(OR($V499="Light practical (science)",$V499="Light practical (science)",$V499="Heavy practical (workshops)", $V499="Heavy practical (clean)"), OR($O499=0,ISBLANK($O499))),"Missing sinks count for light and heavy practical spaces.",
AND($M499 = "Other",ISBLANK($R499)), "Invalid unusable type / missing note for other unusable type."
),
" ")</f>
        <v>Missing space use.</v>
      </c>
    </row>
    <row r="500" spans="2:23" ht="15.75" x14ac:dyDescent="0.25">
      <c r="B500" s="143"/>
      <c r="C500" s="144"/>
      <c r="D500" s="144"/>
      <c r="E500" s="144"/>
      <c r="F500" s="147" t="str" cm="1">
        <f t="array" ref="F500">_xlfn.IFNA(CONCATENATE(_xlfn.IFS($D500="Mezzanine",LEFT($D500,1), $D500="Ground Floor",LEFT($D500,1),$D500="Basment ",LEFT($D500,1), $D500="1st Floor", "0"&amp;LEFT($D500,1), $D500="2nd Floor", "0"&amp;LEFT($D500,1), $D500="3rd Floor", "0"&amp;LEFT($D500,1), $D500="4th Floor", "0"&amp;LEFT($D500,1), $D500="5th Floor", "0"&amp;LEFT($D500,1), $D500="6th Floor", "0"&amp;LEFT($D500,1),$D500="7th Floor", "0"&amp;LEFT($D500,1),$D500="8th Floor", "0"&amp;LEFT($D500,1),$D500="9th Floor", "0"&amp;LEFT($D500,1),$D500="10th Floor", LEFT($D500,2),$D500="11th Floor", LEFT($D500,2),$D500="12th Floor", LEFT($D500,2),$D500="13th Floor", LEFT($D500,2), $D500="Lower Ground", LEFT($D500)&amp;IF(ISNUMBER(FIND(" ",$D500)),MID($D500,FIND(" ",$D500)+1,1),"")&amp;IF(ISNUMBER(FIND(" ",$D500,FIND(" ",$D500)+1)),MID($D500,FIND(" ",$D500,FIND(" ",$D500)+1)+1,1),""),$D500="Upper Ground", LEFT($D500)&amp;IF(ISNUMBER(FIND(" ",$D500)),MID($D500,FIND(" ",$D500)+1,1),"")&amp;IF(ISNUMBER(FIND(" ",$D500,FIND(" ",$D500)+1)),MID($D500,FIND(" ",$D500,FIND(" ",$D500)+1)+1,1),"")),".0",$E500), " ")</f>
        <v xml:space="preserve"> </v>
      </c>
      <c r="G500" s="144"/>
      <c r="H500" s="144"/>
      <c r="I500" s="144"/>
      <c r="J500" s="144"/>
      <c r="K500" s="144"/>
      <c r="L500" s="149" t="str" cm="1">
        <f t="array" ref="L500">_xlfn.IFNA(
_xlfn.IFS(
AND($F500=" ",$G500=" ",$H500=" "),"Please update all three: Surveyor Room Reference, Establishment Room Reference and Establishment Room Name",
AND(OR($I500="General",$I500="Open plan/ semi-open general",$I500="Fitted",$I500="Light practical (science)",$I500="Light practical (other)",$I500="Heavy practical (workshops)",$I500="Heavy practical (clean)",$I500="Large",$I500="Storage"),$J500=0,$K500=0),"Please update Net Area or Non-net Area",
AND($B500&lt;&gt;"OUT",$J500=0,$I500&lt;&gt;"Non-net",$M500="85% Circulation"),"Net area not recorded for spaces with 85% circulation unusable type",
AND(OR($I500="General",$I500="Open plan/ semi-open general",$I500="Fitted",$I500="Light practical (science)",$I500="Light practical (other)",$I500="Heavy practical (workshops)",$I500="Heavy practical (clean)",$I500="Large",$I500="Storage"),OR($J500=0,ISBLANK($J500))),"Net area not recorded in net spaces",
AND(OR($I500="Non-net",$I500="Outdoor space"),$J500&gt;0),"Net Area Recorded in Non-net space",
AND($I500="General",$J500&gt;90),"This general space is over 90m2, please ensure that this space is entered as separate spaces if it usually used as separate spaces",
AND($I500="Open plan/ semi-open general",$J500&lt;27),"Open plan general space under 27m2",
AND(OR($K500=0,ISBLANK($K500)), $I500="Non-net"),"Non-net area not recorded in non-net space"
),
" ")</f>
        <v xml:space="preserve"> </v>
      </c>
      <c r="M500" s="144"/>
      <c r="N500" s="144"/>
      <c r="O500" s="144"/>
      <c r="P500" s="144"/>
      <c r="Q500" s="144"/>
      <c r="R500" s="171"/>
      <c r="S500" s="147">
        <f>NCA_Calculations!$P$512</f>
        <v>0</v>
      </c>
      <c r="T500" s="147">
        <f>NCA_Calculations!$Q$512</f>
        <v>0</v>
      </c>
      <c r="U500" s="144"/>
      <c r="V500" s="144"/>
      <c r="W500" s="149" t="str" cm="1">
        <f t="array" ref="W500">_xlfn.IFNA(
_xlfn.IFS(
ISBLANK($U500),"Missing space use.",
AND('Establishment details'!$C$14="Secondary",$V500="Classbase"),"Invalid Status type",
AND(OR( $V500="Classbase", $V500="Teaching", $V500="Early years",$V500="SEND resourced"), NOT(ISBLANK($M500))),"Space with status type and unusable type.",
AND($V500= "Classbase",'Establishment details'!$C$22&gt;=10), "Classbase status is only valid in schools with a primary element.",
AND($I500= "Large",$N500 &gt; 3.5), "Large rooms with less than 3.5m height.",
AND(OR($V500="Light practical (science)",$V500="Light practical (science)",$V500="Heavy practical (workshops)", $V500="Heavy practical (clean)"), OR($O500=0,ISBLANK($O500))),"Missing sinks count for light and heavy practical spaces.",
AND($M500 = "Other",ISBLANK($R500)), "Invalid unusable type / missing note for other unusable type."
),
" ")</f>
        <v>Missing space use.</v>
      </c>
    </row>
    <row r="501" spans="2:23" ht="15.75" x14ac:dyDescent="0.25">
      <c r="B501" s="143"/>
      <c r="C501" s="144"/>
      <c r="D501" s="144"/>
      <c r="E501" s="144"/>
      <c r="F501" s="147" t="str" cm="1">
        <f t="array" ref="F501">_xlfn.IFNA(CONCATENATE(_xlfn.IFS($D501="Mezzanine",LEFT($D501,1), $D501="Ground Floor",LEFT($D501,1),$D501="Basment ",LEFT($D501,1), $D501="1st Floor", "0"&amp;LEFT($D501,1), $D501="2nd Floor", "0"&amp;LEFT($D501,1), $D501="3rd Floor", "0"&amp;LEFT($D501,1), $D501="4th Floor", "0"&amp;LEFT($D501,1), $D501="5th Floor", "0"&amp;LEFT($D501,1), $D501="6th Floor", "0"&amp;LEFT($D501,1),$D501="7th Floor", "0"&amp;LEFT($D501,1),$D501="8th Floor", "0"&amp;LEFT($D501,1),$D501="9th Floor", "0"&amp;LEFT($D501,1),$D501="10th Floor", LEFT($D501,2),$D501="11th Floor", LEFT($D501,2),$D501="12th Floor", LEFT($D501,2),$D501="13th Floor", LEFT($D501,2), $D501="Lower Ground", LEFT($D501)&amp;IF(ISNUMBER(FIND(" ",$D501)),MID($D501,FIND(" ",$D501)+1,1),"")&amp;IF(ISNUMBER(FIND(" ",$D501,FIND(" ",$D501)+1)),MID($D501,FIND(" ",$D501,FIND(" ",$D501)+1)+1,1),""),$D501="Upper Ground", LEFT($D501)&amp;IF(ISNUMBER(FIND(" ",$D501)),MID($D501,FIND(" ",$D501)+1,1),"")&amp;IF(ISNUMBER(FIND(" ",$D501,FIND(" ",$D501)+1)),MID($D501,FIND(" ",$D501,FIND(" ",$D501)+1)+1,1),"")),".0",$E501), " ")</f>
        <v xml:space="preserve"> </v>
      </c>
      <c r="G501" s="144"/>
      <c r="H501" s="144"/>
      <c r="I501" s="144"/>
      <c r="J501" s="144"/>
      <c r="K501" s="144"/>
      <c r="L501" s="149" t="str" cm="1">
        <f t="array" ref="L501">_xlfn.IFNA(
_xlfn.IFS(
AND($F501=" ",$G501=" ",$H501=" "),"Please update all three: Surveyor Room Reference, Establishment Room Reference and Establishment Room Name",
AND(OR($I501="General",$I501="Open plan/ semi-open general",$I501="Fitted",$I501="Light practical (science)",$I501="Light practical (other)",$I501="Heavy practical (workshops)",$I501="Heavy practical (clean)",$I501="Large",$I501="Storage"),$J501=0,$K501=0),"Please update Net Area or Non-net Area",
AND($B501&lt;&gt;"OUT",$J501=0,$I501&lt;&gt;"Non-net",$M501="85% Circulation"),"Net area not recorded for spaces with 85% circulation unusable type",
AND(OR($I501="General",$I501="Open plan/ semi-open general",$I501="Fitted",$I501="Light practical (science)",$I501="Light practical (other)",$I501="Heavy practical (workshops)",$I501="Heavy practical (clean)",$I501="Large",$I501="Storage"),OR($J501=0,ISBLANK($J501))),"Net area not recorded in net spaces",
AND(OR($I501="Non-net",$I501="Outdoor space"),$J501&gt;0),"Net Area Recorded in Non-net space",
AND($I501="General",$J501&gt;90),"This general space is over 90m2, please ensure that this space is entered as separate spaces if it usually used as separate spaces",
AND($I501="Open plan/ semi-open general",$J501&lt;27),"Open plan general space under 27m2",
AND(OR($K501=0,ISBLANK($K501)), $I501="Non-net"),"Non-net area not recorded in non-net space"
),
" ")</f>
        <v xml:space="preserve"> </v>
      </c>
      <c r="M501" s="144"/>
      <c r="N501" s="144"/>
      <c r="O501" s="144"/>
      <c r="P501" s="144"/>
      <c r="Q501" s="144"/>
      <c r="R501" s="171"/>
      <c r="S501" s="147">
        <f>NCA_Calculations!$P$513</f>
        <v>0</v>
      </c>
      <c r="T501" s="147">
        <f>NCA_Calculations!$Q$513</f>
        <v>0</v>
      </c>
      <c r="U501" s="144"/>
      <c r="V501" s="144"/>
      <c r="W501" s="149" t="str" cm="1">
        <f t="array" ref="W501">_xlfn.IFNA(
_xlfn.IFS(
ISBLANK($U501),"Missing space use.",
AND('Establishment details'!$C$14="Secondary",$V501="Classbase"),"Invalid Status type",
AND(OR( $V501="Classbase", $V501="Teaching", $V501="Early years",$V501="SEND resourced"), NOT(ISBLANK($M501))),"Space with status type and unusable type.",
AND($V501= "Classbase",'Establishment details'!$C$22&gt;=10), "Classbase status is only valid in schools with a primary element.",
AND($I501= "Large",$N501 &gt; 3.5), "Large rooms with less than 3.5m height.",
AND(OR($V501="Light practical (science)",$V501="Light practical (science)",$V501="Heavy practical (workshops)", $V501="Heavy practical (clean)"), OR($O501=0,ISBLANK($O501))),"Missing sinks count for light and heavy practical spaces.",
AND($M501 = "Other",ISBLANK($R501)), "Invalid unusable type / missing note for other unusable type."
),
" ")</f>
        <v>Missing space use.</v>
      </c>
    </row>
    <row r="502" spans="2:23" ht="15.75" x14ac:dyDescent="0.25">
      <c r="B502" s="143"/>
      <c r="C502" s="144"/>
      <c r="D502" s="144"/>
      <c r="E502" s="144"/>
      <c r="F502" s="147" t="str" cm="1">
        <f t="array" ref="F502">_xlfn.IFNA(CONCATENATE(_xlfn.IFS($D502="Mezzanine",LEFT($D502,1), $D502="Ground Floor",LEFT($D502,1),$D502="Basment ",LEFT($D502,1), $D502="1st Floor", "0"&amp;LEFT($D502,1), $D502="2nd Floor", "0"&amp;LEFT($D502,1), $D502="3rd Floor", "0"&amp;LEFT($D502,1), $D502="4th Floor", "0"&amp;LEFT($D502,1), $D502="5th Floor", "0"&amp;LEFT($D502,1), $D502="6th Floor", "0"&amp;LEFT($D502,1),$D502="7th Floor", "0"&amp;LEFT($D502,1),$D502="8th Floor", "0"&amp;LEFT($D502,1),$D502="9th Floor", "0"&amp;LEFT($D502,1),$D502="10th Floor", LEFT($D502,2),$D502="11th Floor", LEFT($D502,2),$D502="12th Floor", LEFT($D502,2),$D502="13th Floor", LEFT($D502,2), $D502="Lower Ground", LEFT($D502)&amp;IF(ISNUMBER(FIND(" ",$D502)),MID($D502,FIND(" ",$D502)+1,1),"")&amp;IF(ISNUMBER(FIND(" ",$D502,FIND(" ",$D502)+1)),MID($D502,FIND(" ",$D502,FIND(" ",$D502)+1)+1,1),""),$D502="Upper Ground", LEFT($D502)&amp;IF(ISNUMBER(FIND(" ",$D502)),MID($D502,FIND(" ",$D502)+1,1),"")&amp;IF(ISNUMBER(FIND(" ",$D502,FIND(" ",$D502)+1)),MID($D502,FIND(" ",$D502,FIND(" ",$D502)+1)+1,1),"")),".0",$E502), " ")</f>
        <v xml:space="preserve"> </v>
      </c>
      <c r="G502" s="144"/>
      <c r="H502" s="144"/>
      <c r="I502" s="144"/>
      <c r="J502" s="144"/>
      <c r="K502" s="144"/>
      <c r="L502" s="149" t="str" cm="1">
        <f t="array" ref="L502">_xlfn.IFNA(
_xlfn.IFS(
AND($F502=" ",$G502=" ",$H502=" "),"Please update all three: Surveyor Room Reference, Establishment Room Reference and Establishment Room Name",
AND(OR($I502="General",$I502="Open plan/ semi-open general",$I502="Fitted",$I502="Light practical (science)",$I502="Light practical (other)",$I502="Heavy practical (workshops)",$I502="Heavy practical (clean)",$I502="Large",$I502="Storage"),$J502=0,$K502=0),"Please update Net Area or Non-net Area",
AND($B502&lt;&gt;"OUT",$J502=0,$I502&lt;&gt;"Non-net",$M502="85% Circulation"),"Net area not recorded for spaces with 85% circulation unusable type",
AND(OR($I502="General",$I502="Open plan/ semi-open general",$I502="Fitted",$I502="Light practical (science)",$I502="Light practical (other)",$I502="Heavy practical (workshops)",$I502="Heavy practical (clean)",$I502="Large",$I502="Storage"),OR($J502=0,ISBLANK($J502))),"Net area not recorded in net spaces",
AND(OR($I502="Non-net",$I502="Outdoor space"),$J502&gt;0),"Net Area Recorded in Non-net space",
AND($I502="General",$J502&gt;90),"This general space is over 90m2, please ensure that this space is entered as separate spaces if it usually used as separate spaces",
AND($I502="Open plan/ semi-open general",$J502&lt;27),"Open plan general space under 27m2",
AND(OR($K502=0,ISBLANK($K502)), $I502="Non-net"),"Non-net area not recorded in non-net space"
),
" ")</f>
        <v xml:space="preserve"> </v>
      </c>
      <c r="M502" s="144"/>
      <c r="N502" s="144"/>
      <c r="O502" s="144"/>
      <c r="P502" s="144"/>
      <c r="Q502" s="144"/>
      <c r="R502" s="171"/>
      <c r="S502" s="147">
        <f>NCA_Calculations!$P$514</f>
        <v>0</v>
      </c>
      <c r="T502" s="147">
        <f>NCA_Calculations!$Q$514</f>
        <v>0</v>
      </c>
      <c r="U502" s="144"/>
      <c r="V502" s="144"/>
      <c r="W502" s="149" t="str" cm="1">
        <f t="array" ref="W502">_xlfn.IFNA(
_xlfn.IFS(
ISBLANK($U502),"Missing space use.",
AND('Establishment details'!$C$14="Secondary",$V502="Classbase"),"Invalid Status type",
AND(OR( $V502="Classbase", $V502="Teaching", $V502="Early years",$V502="SEND resourced"), NOT(ISBLANK($M502))),"Space with status type and unusable type.",
AND($V502= "Classbase",'Establishment details'!$C$22&gt;=10), "Classbase status is only valid in schools with a primary element.",
AND($I502= "Large",$N502 &gt; 3.5), "Large rooms with less than 3.5m height.",
AND(OR($V502="Light practical (science)",$V502="Light practical (science)",$V502="Heavy practical (workshops)", $V502="Heavy practical (clean)"), OR($O502=0,ISBLANK($O502))),"Missing sinks count for light and heavy practical spaces.",
AND($M502 = "Other",ISBLANK($R502)), "Invalid unusable type / missing note for other unusable type."
),
" ")</f>
        <v>Missing space use.</v>
      </c>
    </row>
    <row r="503" spans="2:23" ht="15.75" x14ac:dyDescent="0.25">
      <c r="B503" s="143"/>
      <c r="C503" s="144"/>
      <c r="D503" s="144"/>
      <c r="E503" s="144"/>
      <c r="F503" s="147" t="str" cm="1">
        <f t="array" ref="F503">_xlfn.IFNA(CONCATENATE(_xlfn.IFS($D503="Mezzanine",LEFT($D503,1), $D503="Ground Floor",LEFT($D503,1),$D503="Basment ",LEFT($D503,1), $D503="1st Floor", "0"&amp;LEFT($D503,1), $D503="2nd Floor", "0"&amp;LEFT($D503,1), $D503="3rd Floor", "0"&amp;LEFT($D503,1), $D503="4th Floor", "0"&amp;LEFT($D503,1), $D503="5th Floor", "0"&amp;LEFT($D503,1), $D503="6th Floor", "0"&amp;LEFT($D503,1),$D503="7th Floor", "0"&amp;LEFT($D503,1),$D503="8th Floor", "0"&amp;LEFT($D503,1),$D503="9th Floor", "0"&amp;LEFT($D503,1),$D503="10th Floor", LEFT($D503,2),$D503="11th Floor", LEFT($D503,2),$D503="12th Floor", LEFT($D503,2),$D503="13th Floor", LEFT($D503,2), $D503="Lower Ground", LEFT($D503)&amp;IF(ISNUMBER(FIND(" ",$D503)),MID($D503,FIND(" ",$D503)+1,1),"")&amp;IF(ISNUMBER(FIND(" ",$D503,FIND(" ",$D503)+1)),MID($D503,FIND(" ",$D503,FIND(" ",$D503)+1)+1,1),""),$D503="Upper Ground", LEFT($D503)&amp;IF(ISNUMBER(FIND(" ",$D503)),MID($D503,FIND(" ",$D503)+1,1),"")&amp;IF(ISNUMBER(FIND(" ",$D503,FIND(" ",$D503)+1)),MID($D503,FIND(" ",$D503,FIND(" ",$D503)+1)+1,1),"")),".0",$E503), " ")</f>
        <v xml:space="preserve"> </v>
      </c>
      <c r="G503" s="144"/>
      <c r="H503" s="144"/>
      <c r="I503" s="144"/>
      <c r="J503" s="144"/>
      <c r="K503" s="144"/>
      <c r="L503" s="149" t="str" cm="1">
        <f t="array" ref="L503">_xlfn.IFNA(
_xlfn.IFS(
AND($F503=" ",$G503=" ",$H503=" "),"Please update all three: Surveyor Room Reference, Establishment Room Reference and Establishment Room Name",
AND(OR($I503="General",$I503="Open plan/ semi-open general",$I503="Fitted",$I503="Light practical (science)",$I503="Light practical (other)",$I503="Heavy practical (workshops)",$I503="Heavy practical (clean)",$I503="Large",$I503="Storage"),$J503=0,$K503=0),"Please update Net Area or Non-net Area",
AND($B503&lt;&gt;"OUT",$J503=0,$I503&lt;&gt;"Non-net",$M503="85% Circulation"),"Net area not recorded for spaces with 85% circulation unusable type",
AND(OR($I503="General",$I503="Open plan/ semi-open general",$I503="Fitted",$I503="Light practical (science)",$I503="Light practical (other)",$I503="Heavy practical (workshops)",$I503="Heavy practical (clean)",$I503="Large",$I503="Storage"),OR($J503=0,ISBLANK($J503))),"Net area not recorded in net spaces",
AND(OR($I503="Non-net",$I503="Outdoor space"),$J503&gt;0),"Net Area Recorded in Non-net space",
AND($I503="General",$J503&gt;90),"This general space is over 90m2, please ensure that this space is entered as separate spaces if it usually used as separate spaces",
AND($I503="Open plan/ semi-open general",$J503&lt;27),"Open plan general space under 27m2",
AND(OR($K503=0,ISBLANK($K503)), $I503="Non-net"),"Non-net area not recorded in non-net space"
),
" ")</f>
        <v xml:space="preserve"> </v>
      </c>
      <c r="M503" s="144"/>
      <c r="N503" s="144"/>
      <c r="O503" s="144"/>
      <c r="P503" s="144"/>
      <c r="Q503" s="144"/>
      <c r="R503" s="171"/>
      <c r="S503" s="147">
        <f>NCA_Calculations!$P$515</f>
        <v>0</v>
      </c>
      <c r="T503" s="147">
        <f>NCA_Calculations!$Q$515</f>
        <v>0</v>
      </c>
      <c r="U503" s="144"/>
      <c r="V503" s="144"/>
      <c r="W503" s="149" t="str" cm="1">
        <f t="array" ref="W503">_xlfn.IFNA(
_xlfn.IFS(
ISBLANK($U503),"Missing space use.",
AND('Establishment details'!$C$14="Secondary",$V503="Classbase"),"Invalid Status type",
AND(OR( $V503="Classbase", $V503="Teaching", $V503="Early years",$V503="SEND resourced"), NOT(ISBLANK($M503))),"Space with status type and unusable type.",
AND($V503= "Classbase",'Establishment details'!$C$22&gt;=10), "Classbase status is only valid in schools with a primary element.",
AND($I503= "Large",$N503 &gt; 3.5), "Large rooms with less than 3.5m height.",
AND(OR($V503="Light practical (science)",$V503="Light practical (science)",$V503="Heavy practical (workshops)", $V503="Heavy practical (clean)"), OR($O503=0,ISBLANK($O503))),"Missing sinks count for light and heavy practical spaces.",
AND($M503 = "Other",ISBLANK($R503)), "Invalid unusable type / missing note for other unusable type."
),
" ")</f>
        <v>Missing space use.</v>
      </c>
    </row>
    <row r="504" spans="2:23" ht="15.75" x14ac:dyDescent="0.25">
      <c r="B504" s="143"/>
      <c r="C504" s="144"/>
      <c r="D504" s="144"/>
      <c r="E504" s="144"/>
      <c r="F504" s="147" t="str" cm="1">
        <f t="array" ref="F504">_xlfn.IFNA(CONCATENATE(_xlfn.IFS($D504="Mezzanine",LEFT($D504,1), $D504="Ground Floor",LEFT($D504,1),$D504="Basment ",LEFT($D504,1), $D504="1st Floor", "0"&amp;LEFT($D504,1), $D504="2nd Floor", "0"&amp;LEFT($D504,1), $D504="3rd Floor", "0"&amp;LEFT($D504,1), $D504="4th Floor", "0"&amp;LEFT($D504,1), $D504="5th Floor", "0"&amp;LEFT($D504,1), $D504="6th Floor", "0"&amp;LEFT($D504,1),$D504="7th Floor", "0"&amp;LEFT($D504,1),$D504="8th Floor", "0"&amp;LEFT($D504,1),$D504="9th Floor", "0"&amp;LEFT($D504,1),$D504="10th Floor", LEFT($D504,2),$D504="11th Floor", LEFT($D504,2),$D504="12th Floor", LEFT($D504,2),$D504="13th Floor", LEFT($D504,2), $D504="Lower Ground", LEFT($D504)&amp;IF(ISNUMBER(FIND(" ",$D504)),MID($D504,FIND(" ",$D504)+1,1),"")&amp;IF(ISNUMBER(FIND(" ",$D504,FIND(" ",$D504)+1)),MID($D504,FIND(" ",$D504,FIND(" ",$D504)+1)+1,1),""),$D504="Upper Ground", LEFT($D504)&amp;IF(ISNUMBER(FIND(" ",$D504)),MID($D504,FIND(" ",$D504)+1,1),"")&amp;IF(ISNUMBER(FIND(" ",$D504,FIND(" ",$D504)+1)),MID($D504,FIND(" ",$D504,FIND(" ",$D504)+1)+1,1),"")),".0",$E504), " ")</f>
        <v xml:space="preserve"> </v>
      </c>
      <c r="G504" s="144"/>
      <c r="H504" s="144"/>
      <c r="I504" s="144"/>
      <c r="J504" s="144"/>
      <c r="K504" s="144"/>
      <c r="L504" s="149" t="str" cm="1">
        <f t="array" ref="L504">_xlfn.IFNA(
_xlfn.IFS(
AND($F504=" ",$G504=" ",$H504=" "),"Please update all three: Surveyor Room Reference, Establishment Room Reference and Establishment Room Name",
AND(OR($I504="General",$I504="Open plan/ semi-open general",$I504="Fitted",$I504="Light practical (science)",$I504="Light practical (other)",$I504="Heavy practical (workshops)",$I504="Heavy practical (clean)",$I504="Large",$I504="Storage"),$J504=0,$K504=0),"Please update Net Area or Non-net Area",
AND($B504&lt;&gt;"OUT",$J504=0,$I504&lt;&gt;"Non-net",$M504="85% Circulation"),"Net area not recorded for spaces with 85% circulation unusable type",
AND(OR($I504="General",$I504="Open plan/ semi-open general",$I504="Fitted",$I504="Light practical (science)",$I504="Light practical (other)",$I504="Heavy practical (workshops)",$I504="Heavy practical (clean)",$I504="Large",$I504="Storage"),OR($J504=0,ISBLANK($J504))),"Net area not recorded in net spaces",
AND(OR($I504="Non-net",$I504="Outdoor space"),$J504&gt;0),"Net Area Recorded in Non-net space",
AND($I504="General",$J504&gt;90),"This general space is over 90m2, please ensure that this space is entered as separate spaces if it usually used as separate spaces",
AND($I504="Open plan/ semi-open general",$J504&lt;27),"Open plan general space under 27m2",
AND(OR($K504=0,ISBLANK($K504)), $I504="Non-net"),"Non-net area not recorded in non-net space"
),
" ")</f>
        <v xml:space="preserve"> </v>
      </c>
      <c r="M504" s="144"/>
      <c r="N504" s="144"/>
      <c r="O504" s="144"/>
      <c r="P504" s="144"/>
      <c r="Q504" s="144"/>
      <c r="R504" s="171"/>
      <c r="S504" s="147">
        <f>NCA_Calculations!$P$516</f>
        <v>0</v>
      </c>
      <c r="T504" s="147">
        <f>NCA_Calculations!$Q$516</f>
        <v>0</v>
      </c>
      <c r="U504" s="144"/>
      <c r="V504" s="144"/>
      <c r="W504" s="149" t="str" cm="1">
        <f t="array" ref="W504">_xlfn.IFNA(
_xlfn.IFS(
ISBLANK($U504),"Missing space use.",
AND('Establishment details'!$C$14="Secondary",$V504="Classbase"),"Invalid Status type",
AND(OR( $V504="Classbase", $V504="Teaching", $V504="Early years",$V504="SEND resourced"), NOT(ISBLANK($M504))),"Space with status type and unusable type.",
AND($V504= "Classbase",'Establishment details'!$C$22&gt;=10), "Classbase status is only valid in schools with a primary element.",
AND($I504= "Large",$N504 &gt; 3.5), "Large rooms with less than 3.5m height.",
AND(OR($V504="Light practical (science)",$V504="Light practical (science)",$V504="Heavy practical (workshops)", $V504="Heavy practical (clean)"), OR($O504=0,ISBLANK($O504))),"Missing sinks count for light and heavy practical spaces.",
AND($M504 = "Other",ISBLANK($R504)), "Invalid unusable type / missing note for other unusable type."
),
" ")</f>
        <v>Missing space use.</v>
      </c>
    </row>
    <row r="505" spans="2:23" ht="15.75" x14ac:dyDescent="0.25">
      <c r="B505" s="143"/>
      <c r="C505" s="144"/>
      <c r="D505" s="144"/>
      <c r="E505" s="144"/>
      <c r="F505" s="147" t="str" cm="1">
        <f t="array" ref="F505">_xlfn.IFNA(CONCATENATE(_xlfn.IFS($D505="Mezzanine",LEFT($D505,1), $D505="Ground Floor",LEFT($D505,1),$D505="Basment ",LEFT($D505,1), $D505="1st Floor", "0"&amp;LEFT($D505,1), $D505="2nd Floor", "0"&amp;LEFT($D505,1), $D505="3rd Floor", "0"&amp;LEFT($D505,1), $D505="4th Floor", "0"&amp;LEFT($D505,1), $D505="5th Floor", "0"&amp;LEFT($D505,1), $D505="6th Floor", "0"&amp;LEFT($D505,1),$D505="7th Floor", "0"&amp;LEFT($D505,1),$D505="8th Floor", "0"&amp;LEFT($D505,1),$D505="9th Floor", "0"&amp;LEFT($D505,1),$D505="10th Floor", LEFT($D505,2),$D505="11th Floor", LEFT($D505,2),$D505="12th Floor", LEFT($D505,2),$D505="13th Floor", LEFT($D505,2), $D505="Lower Ground", LEFT($D505)&amp;IF(ISNUMBER(FIND(" ",$D505)),MID($D505,FIND(" ",$D505)+1,1),"")&amp;IF(ISNUMBER(FIND(" ",$D505,FIND(" ",$D505)+1)),MID($D505,FIND(" ",$D505,FIND(" ",$D505)+1)+1,1),""),$D505="Upper Ground", LEFT($D505)&amp;IF(ISNUMBER(FIND(" ",$D505)),MID($D505,FIND(" ",$D505)+1,1),"")&amp;IF(ISNUMBER(FIND(" ",$D505,FIND(" ",$D505)+1)),MID($D505,FIND(" ",$D505,FIND(" ",$D505)+1)+1,1),"")),".0",$E505), " ")</f>
        <v xml:space="preserve"> </v>
      </c>
      <c r="G505" s="144"/>
      <c r="H505" s="144"/>
      <c r="I505" s="144"/>
      <c r="J505" s="144"/>
      <c r="K505" s="144"/>
      <c r="L505" s="149" t="str" cm="1">
        <f t="array" ref="L505">_xlfn.IFNA(
_xlfn.IFS(
AND($F505=" ",$G505=" ",$H505=" "),"Please update all three: Surveyor Room Reference, Establishment Room Reference and Establishment Room Name",
AND(OR($I505="General",$I505="Open plan/ semi-open general",$I505="Fitted",$I505="Light practical (science)",$I505="Light practical (other)",$I505="Heavy practical (workshops)",$I505="Heavy practical (clean)",$I505="Large",$I505="Storage"),$J505=0,$K505=0),"Please update Net Area or Non-net Area",
AND($B505&lt;&gt;"OUT",$J505=0,$I505&lt;&gt;"Non-net",$M505="85% Circulation"),"Net area not recorded for spaces with 85% circulation unusable type",
AND(OR($I505="General",$I505="Open plan/ semi-open general",$I505="Fitted",$I505="Light practical (science)",$I505="Light practical (other)",$I505="Heavy practical (workshops)",$I505="Heavy practical (clean)",$I505="Large",$I505="Storage"),OR($J505=0,ISBLANK($J505))),"Net area not recorded in net spaces",
AND(OR($I505="Non-net",$I505="Outdoor space"),$J505&gt;0),"Net Area Recorded in Non-net space",
AND($I505="General",$J505&gt;90),"This general space is over 90m2, please ensure that this space is entered as separate spaces if it usually used as separate spaces",
AND($I505="Open plan/ semi-open general",$J505&lt;27),"Open plan general space under 27m2",
AND(OR($K505=0,ISBLANK($K505)), $I505="Non-net"),"Non-net area not recorded in non-net space"
),
" ")</f>
        <v xml:space="preserve"> </v>
      </c>
      <c r="M505" s="144"/>
      <c r="N505" s="144"/>
      <c r="O505" s="144"/>
      <c r="P505" s="144"/>
      <c r="Q505" s="144"/>
      <c r="R505" s="171"/>
      <c r="S505" s="147">
        <f>NCA_Calculations!$P$517</f>
        <v>0</v>
      </c>
      <c r="T505" s="147">
        <f>NCA_Calculations!$Q$517</f>
        <v>0</v>
      </c>
      <c r="U505" s="144"/>
      <c r="V505" s="144"/>
      <c r="W505" s="149" t="str" cm="1">
        <f t="array" ref="W505">_xlfn.IFNA(
_xlfn.IFS(
ISBLANK($U505),"Missing space use.",
AND('Establishment details'!$C$14="Secondary",$V505="Classbase"),"Invalid Status type",
AND(OR( $V505="Classbase", $V505="Teaching", $V505="Early years",$V505="SEND resourced"), NOT(ISBLANK($M505))),"Space with status type and unusable type.",
AND($V505= "Classbase",'Establishment details'!$C$22&gt;=10), "Classbase status is only valid in schools with a primary element.",
AND($I505= "Large",$N505 &gt; 3.5), "Large rooms with less than 3.5m height.",
AND(OR($V505="Light practical (science)",$V505="Light practical (science)",$V505="Heavy practical (workshops)", $V505="Heavy practical (clean)"), OR($O505=0,ISBLANK($O505))),"Missing sinks count for light and heavy practical spaces.",
AND($M505 = "Other",ISBLANK($R505)), "Invalid unusable type / missing note for other unusable type."
),
" ")</f>
        <v>Missing space use.</v>
      </c>
    </row>
    <row r="506" spans="2:23" ht="15.75" x14ac:dyDescent="0.25">
      <c r="B506" s="143"/>
      <c r="C506" s="144"/>
      <c r="D506" s="144"/>
      <c r="E506" s="144"/>
      <c r="F506" s="147" t="str" cm="1">
        <f t="array" ref="F506">_xlfn.IFNA(CONCATENATE(_xlfn.IFS($D506="Mezzanine",LEFT($D506,1), $D506="Ground Floor",LEFT($D506,1),$D506="Basment ",LEFT($D506,1), $D506="1st Floor", "0"&amp;LEFT($D506,1), $D506="2nd Floor", "0"&amp;LEFT($D506,1), $D506="3rd Floor", "0"&amp;LEFT($D506,1), $D506="4th Floor", "0"&amp;LEFT($D506,1), $D506="5th Floor", "0"&amp;LEFT($D506,1), $D506="6th Floor", "0"&amp;LEFT($D506,1),$D506="7th Floor", "0"&amp;LEFT($D506,1),$D506="8th Floor", "0"&amp;LEFT($D506,1),$D506="9th Floor", "0"&amp;LEFT($D506,1),$D506="10th Floor", LEFT($D506,2),$D506="11th Floor", LEFT($D506,2),$D506="12th Floor", LEFT($D506,2),$D506="13th Floor", LEFT($D506,2), $D506="Lower Ground", LEFT($D506)&amp;IF(ISNUMBER(FIND(" ",$D506)),MID($D506,FIND(" ",$D506)+1,1),"")&amp;IF(ISNUMBER(FIND(" ",$D506,FIND(" ",$D506)+1)),MID($D506,FIND(" ",$D506,FIND(" ",$D506)+1)+1,1),""),$D506="Upper Ground", LEFT($D506)&amp;IF(ISNUMBER(FIND(" ",$D506)),MID($D506,FIND(" ",$D506)+1,1),"")&amp;IF(ISNUMBER(FIND(" ",$D506,FIND(" ",$D506)+1)),MID($D506,FIND(" ",$D506,FIND(" ",$D506)+1)+1,1),"")),".0",$E506), " ")</f>
        <v xml:space="preserve"> </v>
      </c>
      <c r="G506" s="144"/>
      <c r="H506" s="144"/>
      <c r="I506" s="144"/>
      <c r="J506" s="144"/>
      <c r="K506" s="144"/>
      <c r="L506" s="149" t="str" cm="1">
        <f t="array" ref="L506">_xlfn.IFNA(
_xlfn.IFS(
AND($F506=" ",$G506=" ",$H506=" "),"Please update all three: Surveyor Room Reference, Establishment Room Reference and Establishment Room Name",
AND(OR($I506="General",$I506="Open plan/ semi-open general",$I506="Fitted",$I506="Light practical (science)",$I506="Light practical (other)",$I506="Heavy practical (workshops)",$I506="Heavy practical (clean)",$I506="Large",$I506="Storage"),$J506=0,$K506=0),"Please update Net Area or Non-net Area",
AND($B506&lt;&gt;"OUT",$J506=0,$I506&lt;&gt;"Non-net",$M506="85% Circulation"),"Net area not recorded for spaces with 85% circulation unusable type",
AND(OR($I506="General",$I506="Open plan/ semi-open general",$I506="Fitted",$I506="Light practical (science)",$I506="Light practical (other)",$I506="Heavy practical (workshops)",$I506="Heavy practical (clean)",$I506="Large",$I506="Storage"),OR($J506=0,ISBLANK($J506))),"Net area not recorded in net spaces",
AND(OR($I506="Non-net",$I506="Outdoor space"),$J506&gt;0),"Net Area Recorded in Non-net space",
AND($I506="General",$J506&gt;90),"This general space is over 90m2, please ensure that this space is entered as separate spaces if it usually used as separate spaces",
AND($I506="Open plan/ semi-open general",$J506&lt;27),"Open plan general space under 27m2",
AND(OR($K506=0,ISBLANK($K506)), $I506="Non-net"),"Non-net area not recorded in non-net space"
),
" ")</f>
        <v xml:space="preserve"> </v>
      </c>
      <c r="M506" s="144"/>
      <c r="N506" s="144"/>
      <c r="O506" s="144"/>
      <c r="P506" s="144"/>
      <c r="Q506" s="144"/>
      <c r="R506" s="171"/>
      <c r="S506" s="147">
        <f>NCA_Calculations!$P$518</f>
        <v>0</v>
      </c>
      <c r="T506" s="147">
        <f>NCA_Calculations!$Q$518</f>
        <v>0</v>
      </c>
      <c r="U506" s="144"/>
      <c r="V506" s="144"/>
      <c r="W506" s="149" t="str" cm="1">
        <f t="array" ref="W506">_xlfn.IFNA(
_xlfn.IFS(
ISBLANK($U506),"Missing space use.",
AND('Establishment details'!$C$14="Secondary",$V506="Classbase"),"Invalid Status type",
AND(OR( $V506="Classbase", $V506="Teaching", $V506="Early years",$V506="SEND resourced"), NOT(ISBLANK($M506))),"Space with status type and unusable type.",
AND($V506= "Classbase",'Establishment details'!$C$22&gt;=10), "Classbase status is only valid in schools with a primary element.",
AND($I506= "Large",$N506 &gt; 3.5), "Large rooms with less than 3.5m height.",
AND(OR($V506="Light practical (science)",$V506="Light practical (science)",$V506="Heavy practical (workshops)", $V506="Heavy practical (clean)"), OR($O506=0,ISBLANK($O506))),"Missing sinks count for light and heavy practical spaces.",
AND($M506 = "Other",ISBLANK($R506)), "Invalid unusable type / missing note for other unusable type."
),
" ")</f>
        <v>Missing space use.</v>
      </c>
    </row>
    <row r="507" spans="2:23" ht="15.75" x14ac:dyDescent="0.25">
      <c r="B507" s="143"/>
      <c r="C507" s="144"/>
      <c r="D507" s="144"/>
      <c r="E507" s="144"/>
      <c r="F507" s="147" t="str" cm="1">
        <f t="array" ref="F507">_xlfn.IFNA(CONCATENATE(_xlfn.IFS($D507="Mezzanine",LEFT($D507,1), $D507="Ground Floor",LEFT($D507,1),$D507="Basment ",LEFT($D507,1), $D507="1st Floor", "0"&amp;LEFT($D507,1), $D507="2nd Floor", "0"&amp;LEFT($D507,1), $D507="3rd Floor", "0"&amp;LEFT($D507,1), $D507="4th Floor", "0"&amp;LEFT($D507,1), $D507="5th Floor", "0"&amp;LEFT($D507,1), $D507="6th Floor", "0"&amp;LEFT($D507,1),$D507="7th Floor", "0"&amp;LEFT($D507,1),$D507="8th Floor", "0"&amp;LEFT($D507,1),$D507="9th Floor", "0"&amp;LEFT($D507,1),$D507="10th Floor", LEFT($D507,2),$D507="11th Floor", LEFT($D507,2),$D507="12th Floor", LEFT($D507,2),$D507="13th Floor", LEFT($D507,2), $D507="Lower Ground", LEFT($D507)&amp;IF(ISNUMBER(FIND(" ",$D507)),MID($D507,FIND(" ",$D507)+1,1),"")&amp;IF(ISNUMBER(FIND(" ",$D507,FIND(" ",$D507)+1)),MID($D507,FIND(" ",$D507,FIND(" ",$D507)+1)+1,1),""),$D507="Upper Ground", LEFT($D507)&amp;IF(ISNUMBER(FIND(" ",$D507)),MID($D507,FIND(" ",$D507)+1,1),"")&amp;IF(ISNUMBER(FIND(" ",$D507,FIND(" ",$D507)+1)),MID($D507,FIND(" ",$D507,FIND(" ",$D507)+1)+1,1),"")),".0",$E507), " ")</f>
        <v xml:space="preserve"> </v>
      </c>
      <c r="G507" s="144"/>
      <c r="H507" s="144"/>
      <c r="I507" s="144"/>
      <c r="J507" s="144"/>
      <c r="K507" s="144"/>
      <c r="L507" s="149" t="str" cm="1">
        <f t="array" ref="L507">_xlfn.IFNA(
_xlfn.IFS(
AND($F507=" ",$G507=" ",$H507=" "),"Please update all three: Surveyor Room Reference, Establishment Room Reference and Establishment Room Name",
AND(OR($I507="General",$I507="Open plan/ semi-open general",$I507="Fitted",$I507="Light practical (science)",$I507="Light practical (other)",$I507="Heavy practical (workshops)",$I507="Heavy practical (clean)",$I507="Large",$I507="Storage"),$J507=0,$K507=0),"Please update Net Area or Non-net Area",
AND($B507&lt;&gt;"OUT",$J507=0,$I507&lt;&gt;"Non-net",$M507="85% Circulation"),"Net area not recorded for spaces with 85% circulation unusable type",
AND(OR($I507="General",$I507="Open plan/ semi-open general",$I507="Fitted",$I507="Light practical (science)",$I507="Light practical (other)",$I507="Heavy practical (workshops)",$I507="Heavy practical (clean)",$I507="Large",$I507="Storage"),OR($J507=0,ISBLANK($J507))),"Net area not recorded in net spaces",
AND(OR($I507="Non-net",$I507="Outdoor space"),$J507&gt;0),"Net Area Recorded in Non-net space",
AND($I507="General",$J507&gt;90),"This general space is over 90m2, please ensure that this space is entered as separate spaces if it usually used as separate spaces",
AND($I507="Open plan/ semi-open general",$J507&lt;27),"Open plan general space under 27m2",
AND(OR($K507=0,ISBLANK($K507)), $I507="Non-net"),"Non-net area not recorded in non-net space"
),
" ")</f>
        <v xml:space="preserve"> </v>
      </c>
      <c r="M507" s="144"/>
      <c r="N507" s="144"/>
      <c r="O507" s="144"/>
      <c r="P507" s="144"/>
      <c r="Q507" s="144"/>
      <c r="R507" s="171"/>
      <c r="S507" s="147">
        <f>NCA_Calculations!$P$519</f>
        <v>0</v>
      </c>
      <c r="T507" s="147">
        <f>NCA_Calculations!$Q$519</f>
        <v>0</v>
      </c>
      <c r="U507" s="144"/>
      <c r="V507" s="144"/>
      <c r="W507" s="149" t="str" cm="1">
        <f t="array" ref="W507">_xlfn.IFNA(
_xlfn.IFS(
ISBLANK($U507),"Missing space use.",
AND('Establishment details'!$C$14="Secondary",$V507="Classbase"),"Invalid Status type",
AND(OR( $V507="Classbase", $V507="Teaching", $V507="Early years",$V507="SEND resourced"), NOT(ISBLANK($M507))),"Space with status type and unusable type.",
AND($V507= "Classbase",'Establishment details'!$C$22&gt;=10), "Classbase status is only valid in schools with a primary element.",
AND($I507= "Large",$N507 &gt; 3.5), "Large rooms with less than 3.5m height.",
AND(OR($V507="Light practical (science)",$V507="Light practical (science)",$V507="Heavy practical (workshops)", $V507="Heavy practical (clean)"), OR($O507=0,ISBLANK($O507))),"Missing sinks count for light and heavy practical spaces.",
AND($M507 = "Other",ISBLANK($R507)), "Invalid unusable type / missing note for other unusable type."
),
" ")</f>
        <v>Missing space use.</v>
      </c>
    </row>
    <row r="508" spans="2:23" ht="15.75" x14ac:dyDescent="0.25">
      <c r="B508" s="143"/>
      <c r="C508" s="144"/>
      <c r="D508" s="144"/>
      <c r="E508" s="144"/>
      <c r="F508" s="147" t="str" cm="1">
        <f t="array" ref="F508">_xlfn.IFNA(CONCATENATE(_xlfn.IFS($D508="Mezzanine",LEFT($D508,1), $D508="Ground Floor",LEFT($D508,1),$D508="Basment ",LEFT($D508,1), $D508="1st Floor", "0"&amp;LEFT($D508,1), $D508="2nd Floor", "0"&amp;LEFT($D508,1), $D508="3rd Floor", "0"&amp;LEFT($D508,1), $D508="4th Floor", "0"&amp;LEFT($D508,1), $D508="5th Floor", "0"&amp;LEFT($D508,1), $D508="6th Floor", "0"&amp;LEFT($D508,1),$D508="7th Floor", "0"&amp;LEFT($D508,1),$D508="8th Floor", "0"&amp;LEFT($D508,1),$D508="9th Floor", "0"&amp;LEFT($D508,1),$D508="10th Floor", LEFT($D508,2),$D508="11th Floor", LEFT($D508,2),$D508="12th Floor", LEFT($D508,2),$D508="13th Floor", LEFT($D508,2), $D508="Lower Ground", LEFT($D508)&amp;IF(ISNUMBER(FIND(" ",$D508)),MID($D508,FIND(" ",$D508)+1,1),"")&amp;IF(ISNUMBER(FIND(" ",$D508,FIND(" ",$D508)+1)),MID($D508,FIND(" ",$D508,FIND(" ",$D508)+1)+1,1),""),$D508="Upper Ground", LEFT($D508)&amp;IF(ISNUMBER(FIND(" ",$D508)),MID($D508,FIND(" ",$D508)+1,1),"")&amp;IF(ISNUMBER(FIND(" ",$D508,FIND(" ",$D508)+1)),MID($D508,FIND(" ",$D508,FIND(" ",$D508)+1)+1,1),"")),".0",$E508), " ")</f>
        <v xml:space="preserve"> </v>
      </c>
      <c r="G508" s="144"/>
      <c r="H508" s="144"/>
      <c r="I508" s="144"/>
      <c r="J508" s="144"/>
      <c r="K508" s="144"/>
      <c r="L508" s="149" t="str" cm="1">
        <f t="array" ref="L508">_xlfn.IFNA(
_xlfn.IFS(
AND($F508=" ",$G508=" ",$H508=" "),"Please update all three: Surveyor Room Reference, Establishment Room Reference and Establishment Room Name",
AND(OR($I508="General",$I508="Open plan/ semi-open general",$I508="Fitted",$I508="Light practical (science)",$I508="Light practical (other)",$I508="Heavy practical (workshops)",$I508="Heavy practical (clean)",$I508="Large",$I508="Storage"),$J508=0,$K508=0),"Please update Net Area or Non-net Area",
AND($B508&lt;&gt;"OUT",$J508=0,$I508&lt;&gt;"Non-net",$M508="85% Circulation"),"Net area not recorded for spaces with 85% circulation unusable type",
AND(OR($I508="General",$I508="Open plan/ semi-open general",$I508="Fitted",$I508="Light practical (science)",$I508="Light practical (other)",$I508="Heavy practical (workshops)",$I508="Heavy practical (clean)",$I508="Large",$I508="Storage"),OR($J508=0,ISBLANK($J508))),"Net area not recorded in net spaces",
AND(OR($I508="Non-net",$I508="Outdoor space"),$J508&gt;0),"Net Area Recorded in Non-net space",
AND($I508="General",$J508&gt;90),"This general space is over 90m2, please ensure that this space is entered as separate spaces if it usually used as separate spaces",
AND($I508="Open plan/ semi-open general",$J508&lt;27),"Open plan general space under 27m2",
AND(OR($K508=0,ISBLANK($K508)), $I508="Non-net"),"Non-net area not recorded in non-net space"
),
" ")</f>
        <v xml:space="preserve"> </v>
      </c>
      <c r="M508" s="144"/>
      <c r="N508" s="144"/>
      <c r="O508" s="144"/>
      <c r="P508" s="144"/>
      <c r="Q508" s="144"/>
      <c r="R508" s="171"/>
      <c r="S508" s="147">
        <f>NCA_Calculations!$P$520</f>
        <v>0</v>
      </c>
      <c r="T508" s="147">
        <f>NCA_Calculations!$Q$520</f>
        <v>0</v>
      </c>
      <c r="U508" s="144"/>
      <c r="V508" s="144"/>
      <c r="W508" s="149" t="str" cm="1">
        <f t="array" ref="W508">_xlfn.IFNA(
_xlfn.IFS(
ISBLANK($U508),"Missing space use.",
AND('Establishment details'!$C$14="Secondary",$V508="Classbase"),"Invalid Status type",
AND(OR( $V508="Classbase", $V508="Teaching", $V508="Early years",$V508="SEND resourced"), NOT(ISBLANK($M508))),"Space with status type and unusable type.",
AND($V508= "Classbase",'Establishment details'!$C$22&gt;=10), "Classbase status is only valid in schools with a primary element.",
AND($I508= "Large",$N508 &gt; 3.5), "Large rooms with less than 3.5m height.",
AND(OR($V508="Light practical (science)",$V508="Light practical (science)",$V508="Heavy practical (workshops)", $V508="Heavy practical (clean)"), OR($O508=0,ISBLANK($O508))),"Missing sinks count for light and heavy practical spaces.",
AND($M508 = "Other",ISBLANK($R508)), "Invalid unusable type / missing note for other unusable type."
),
" ")</f>
        <v>Missing space use.</v>
      </c>
    </row>
    <row r="509" spans="2:23" ht="15.75" x14ac:dyDescent="0.25">
      <c r="B509" s="143"/>
      <c r="C509" s="144"/>
      <c r="D509" s="144"/>
      <c r="E509" s="144"/>
      <c r="F509" s="147" t="str" cm="1">
        <f t="array" ref="F509">_xlfn.IFNA(CONCATENATE(_xlfn.IFS($D509="Mezzanine",LEFT($D509,1), $D509="Ground Floor",LEFT($D509,1),$D509="Basment ",LEFT($D509,1), $D509="1st Floor", "0"&amp;LEFT($D509,1), $D509="2nd Floor", "0"&amp;LEFT($D509,1), $D509="3rd Floor", "0"&amp;LEFT($D509,1), $D509="4th Floor", "0"&amp;LEFT($D509,1), $D509="5th Floor", "0"&amp;LEFT($D509,1), $D509="6th Floor", "0"&amp;LEFT($D509,1),$D509="7th Floor", "0"&amp;LEFT($D509,1),$D509="8th Floor", "0"&amp;LEFT($D509,1),$D509="9th Floor", "0"&amp;LEFT($D509,1),$D509="10th Floor", LEFT($D509,2),$D509="11th Floor", LEFT($D509,2),$D509="12th Floor", LEFT($D509,2),$D509="13th Floor", LEFT($D509,2), $D509="Lower Ground", LEFT($D509)&amp;IF(ISNUMBER(FIND(" ",$D509)),MID($D509,FIND(" ",$D509)+1,1),"")&amp;IF(ISNUMBER(FIND(" ",$D509,FIND(" ",$D509)+1)),MID($D509,FIND(" ",$D509,FIND(" ",$D509)+1)+1,1),""),$D509="Upper Ground", LEFT($D509)&amp;IF(ISNUMBER(FIND(" ",$D509)),MID($D509,FIND(" ",$D509)+1,1),"")&amp;IF(ISNUMBER(FIND(" ",$D509,FIND(" ",$D509)+1)),MID($D509,FIND(" ",$D509,FIND(" ",$D509)+1)+1,1),"")),".0",$E509), " ")</f>
        <v xml:space="preserve"> </v>
      </c>
      <c r="G509" s="144"/>
      <c r="H509" s="144"/>
      <c r="I509" s="144"/>
      <c r="J509" s="144"/>
      <c r="K509" s="144"/>
      <c r="L509" s="149" t="str" cm="1">
        <f t="array" ref="L509">_xlfn.IFNA(
_xlfn.IFS(
AND($F509=" ",$G509=" ",$H509=" "),"Please update all three: Surveyor Room Reference, Establishment Room Reference and Establishment Room Name",
AND(OR($I509="General",$I509="Open plan/ semi-open general",$I509="Fitted",$I509="Light practical (science)",$I509="Light practical (other)",$I509="Heavy practical (workshops)",$I509="Heavy practical (clean)",$I509="Large",$I509="Storage"),$J509=0,$K509=0),"Please update Net Area or Non-net Area",
AND($B509&lt;&gt;"OUT",$J509=0,$I509&lt;&gt;"Non-net",$M509="85% Circulation"),"Net area not recorded for spaces with 85% circulation unusable type",
AND(OR($I509="General",$I509="Open plan/ semi-open general",$I509="Fitted",$I509="Light practical (science)",$I509="Light practical (other)",$I509="Heavy practical (workshops)",$I509="Heavy practical (clean)",$I509="Large",$I509="Storage"),OR($J509=0,ISBLANK($J509))),"Net area not recorded in net spaces",
AND(OR($I509="Non-net",$I509="Outdoor space"),$J509&gt;0),"Net Area Recorded in Non-net space",
AND($I509="General",$J509&gt;90),"This general space is over 90m2, please ensure that this space is entered as separate spaces if it usually used as separate spaces",
AND($I509="Open plan/ semi-open general",$J509&lt;27),"Open plan general space under 27m2",
AND(OR($K509=0,ISBLANK($K509)), $I509="Non-net"),"Non-net area not recorded in non-net space"
),
" ")</f>
        <v xml:space="preserve"> </v>
      </c>
      <c r="M509" s="144"/>
      <c r="N509" s="144"/>
      <c r="O509" s="144"/>
      <c r="P509" s="144"/>
      <c r="Q509" s="144"/>
      <c r="R509" s="171"/>
      <c r="S509" s="147">
        <f>NCA_Calculations!$P$521</f>
        <v>0</v>
      </c>
      <c r="T509" s="147">
        <f>NCA_Calculations!$Q$521</f>
        <v>0</v>
      </c>
      <c r="U509" s="144"/>
      <c r="V509" s="144"/>
      <c r="W509" s="149" t="str" cm="1">
        <f t="array" ref="W509">_xlfn.IFNA(
_xlfn.IFS(
ISBLANK($U509),"Missing space use.",
AND('Establishment details'!$C$14="Secondary",$V509="Classbase"),"Invalid Status type",
AND(OR( $V509="Classbase", $V509="Teaching", $V509="Early years",$V509="SEND resourced"), NOT(ISBLANK($M509))),"Space with status type and unusable type.",
AND($V509= "Classbase",'Establishment details'!$C$22&gt;=10), "Classbase status is only valid in schools with a primary element.",
AND($I509= "Large",$N509 &gt; 3.5), "Large rooms with less than 3.5m height.",
AND(OR($V509="Light practical (science)",$V509="Light practical (science)",$V509="Heavy practical (workshops)", $V509="Heavy practical (clean)"), OR($O509=0,ISBLANK($O509))),"Missing sinks count for light and heavy practical spaces.",
AND($M509 = "Other",ISBLANK($R509)), "Invalid unusable type / missing note for other unusable type."
),
" ")</f>
        <v>Missing space use.</v>
      </c>
    </row>
    <row r="510" spans="2:23" ht="15.75" x14ac:dyDescent="0.25">
      <c r="B510" s="143"/>
      <c r="C510" s="144"/>
      <c r="D510" s="144"/>
      <c r="E510" s="144"/>
      <c r="F510" s="147" t="str" cm="1">
        <f t="array" ref="F510">_xlfn.IFNA(CONCATENATE(_xlfn.IFS($D510="Mezzanine",LEFT($D510,1), $D510="Ground Floor",LEFT($D510,1),$D510="Basment ",LEFT($D510,1), $D510="1st Floor", "0"&amp;LEFT($D510,1), $D510="2nd Floor", "0"&amp;LEFT($D510,1), $D510="3rd Floor", "0"&amp;LEFT($D510,1), $D510="4th Floor", "0"&amp;LEFT($D510,1), $D510="5th Floor", "0"&amp;LEFT($D510,1), $D510="6th Floor", "0"&amp;LEFT($D510,1),$D510="7th Floor", "0"&amp;LEFT($D510,1),$D510="8th Floor", "0"&amp;LEFT($D510,1),$D510="9th Floor", "0"&amp;LEFT($D510,1),$D510="10th Floor", LEFT($D510,2),$D510="11th Floor", LEFT($D510,2),$D510="12th Floor", LEFT($D510,2),$D510="13th Floor", LEFT($D510,2), $D510="Lower Ground", LEFT($D510)&amp;IF(ISNUMBER(FIND(" ",$D510)),MID($D510,FIND(" ",$D510)+1,1),"")&amp;IF(ISNUMBER(FIND(" ",$D510,FIND(" ",$D510)+1)),MID($D510,FIND(" ",$D510,FIND(" ",$D510)+1)+1,1),""),$D510="Upper Ground", LEFT($D510)&amp;IF(ISNUMBER(FIND(" ",$D510)),MID($D510,FIND(" ",$D510)+1,1),"")&amp;IF(ISNUMBER(FIND(" ",$D510,FIND(" ",$D510)+1)),MID($D510,FIND(" ",$D510,FIND(" ",$D510)+1)+1,1),"")),".0",$E510), " ")</f>
        <v xml:space="preserve"> </v>
      </c>
      <c r="G510" s="144"/>
      <c r="H510" s="144"/>
      <c r="I510" s="144"/>
      <c r="J510" s="144"/>
      <c r="K510" s="144"/>
      <c r="L510" s="149" t="str" cm="1">
        <f t="array" ref="L510">_xlfn.IFNA(
_xlfn.IFS(
AND($F510=" ",$G510=" ",$H510=" "),"Please update all three: Surveyor Room Reference, Establishment Room Reference and Establishment Room Name",
AND(OR($I510="General",$I510="Open plan/ semi-open general",$I510="Fitted",$I510="Light practical (science)",$I510="Light practical (other)",$I510="Heavy practical (workshops)",$I510="Heavy practical (clean)",$I510="Large",$I510="Storage"),$J510=0,$K510=0),"Please update Net Area or Non-net Area",
AND($B510&lt;&gt;"OUT",$J510=0,$I510&lt;&gt;"Non-net",$M510="85% Circulation"),"Net area not recorded for spaces with 85% circulation unusable type",
AND(OR($I510="General",$I510="Open plan/ semi-open general",$I510="Fitted",$I510="Light practical (science)",$I510="Light practical (other)",$I510="Heavy practical (workshops)",$I510="Heavy practical (clean)",$I510="Large",$I510="Storage"),OR($J510=0,ISBLANK($J510))),"Net area not recorded in net spaces",
AND(OR($I510="Non-net",$I510="Outdoor space"),$J510&gt;0),"Net Area Recorded in Non-net space",
AND($I510="General",$J510&gt;90),"This general space is over 90m2, please ensure that this space is entered as separate spaces if it usually used as separate spaces",
AND($I510="Open plan/ semi-open general",$J510&lt;27),"Open plan general space under 27m2",
AND(OR($K510=0,ISBLANK($K510)), $I510="Non-net"),"Non-net area not recorded in non-net space"
),
" ")</f>
        <v xml:space="preserve"> </v>
      </c>
      <c r="M510" s="144"/>
      <c r="N510" s="144"/>
      <c r="O510" s="144"/>
      <c r="P510" s="144"/>
      <c r="Q510" s="144"/>
      <c r="R510" s="171"/>
      <c r="S510" s="147">
        <f>NCA_Calculations!$P$522</f>
        <v>0</v>
      </c>
      <c r="T510" s="147">
        <f>NCA_Calculations!$Q$522</f>
        <v>0</v>
      </c>
      <c r="U510" s="144"/>
      <c r="V510" s="144"/>
      <c r="W510" s="149" t="str" cm="1">
        <f t="array" ref="W510">_xlfn.IFNA(
_xlfn.IFS(
ISBLANK($U510),"Missing space use.",
AND('Establishment details'!$C$14="Secondary",$V510="Classbase"),"Invalid Status type",
AND(OR( $V510="Classbase", $V510="Teaching", $V510="Early years",$V510="SEND resourced"), NOT(ISBLANK($M510))),"Space with status type and unusable type.",
AND($V510= "Classbase",'Establishment details'!$C$22&gt;=10), "Classbase status is only valid in schools with a primary element.",
AND($I510= "Large",$N510 &gt; 3.5), "Large rooms with less than 3.5m height.",
AND(OR($V510="Light practical (science)",$V510="Light practical (science)",$V510="Heavy practical (workshops)", $V510="Heavy practical (clean)"), OR($O510=0,ISBLANK($O510))),"Missing sinks count for light and heavy practical spaces.",
AND($M510 = "Other",ISBLANK($R510)), "Invalid unusable type / missing note for other unusable type."
),
" ")</f>
        <v>Missing space use.</v>
      </c>
    </row>
    <row r="511" spans="2:23" ht="15.75" x14ac:dyDescent="0.25">
      <c r="B511" s="143"/>
      <c r="C511" s="144"/>
      <c r="D511" s="144"/>
      <c r="E511" s="144"/>
      <c r="F511" s="147" t="str" cm="1">
        <f t="array" ref="F511">_xlfn.IFNA(CONCATENATE(_xlfn.IFS($D511="Mezzanine",LEFT($D511,1), $D511="Ground Floor",LEFT($D511,1),$D511="Basment ",LEFT($D511,1), $D511="1st Floor", "0"&amp;LEFT($D511,1), $D511="2nd Floor", "0"&amp;LEFT($D511,1), $D511="3rd Floor", "0"&amp;LEFT($D511,1), $D511="4th Floor", "0"&amp;LEFT($D511,1), $D511="5th Floor", "0"&amp;LEFT($D511,1), $D511="6th Floor", "0"&amp;LEFT($D511,1),$D511="7th Floor", "0"&amp;LEFT($D511,1),$D511="8th Floor", "0"&amp;LEFT($D511,1),$D511="9th Floor", "0"&amp;LEFT($D511,1),$D511="10th Floor", LEFT($D511,2),$D511="11th Floor", LEFT($D511,2),$D511="12th Floor", LEFT($D511,2),$D511="13th Floor", LEFT($D511,2), $D511="Lower Ground", LEFT($D511)&amp;IF(ISNUMBER(FIND(" ",$D511)),MID($D511,FIND(" ",$D511)+1,1),"")&amp;IF(ISNUMBER(FIND(" ",$D511,FIND(" ",$D511)+1)),MID($D511,FIND(" ",$D511,FIND(" ",$D511)+1)+1,1),""),$D511="Upper Ground", LEFT($D511)&amp;IF(ISNUMBER(FIND(" ",$D511)),MID($D511,FIND(" ",$D511)+1,1),"")&amp;IF(ISNUMBER(FIND(" ",$D511,FIND(" ",$D511)+1)),MID($D511,FIND(" ",$D511,FIND(" ",$D511)+1)+1,1),"")),".0",$E511), " ")</f>
        <v xml:space="preserve"> </v>
      </c>
      <c r="G511" s="144"/>
      <c r="H511" s="144"/>
      <c r="I511" s="144"/>
      <c r="J511" s="144"/>
      <c r="K511" s="144"/>
      <c r="L511" s="149" t="str" cm="1">
        <f t="array" ref="L511">_xlfn.IFNA(
_xlfn.IFS(
AND($F511=" ",$G511=" ",$H511=" "),"Please update all three: Surveyor Room Reference, Establishment Room Reference and Establishment Room Name",
AND(OR($I511="General",$I511="Open plan/ semi-open general",$I511="Fitted",$I511="Light practical (science)",$I511="Light practical (other)",$I511="Heavy practical (workshops)",$I511="Heavy practical (clean)",$I511="Large",$I511="Storage"),$J511=0,$K511=0),"Please update Net Area or Non-net Area",
AND($B511&lt;&gt;"OUT",$J511=0,$I511&lt;&gt;"Non-net",$M511="85% Circulation"),"Net area not recorded for spaces with 85% circulation unusable type",
AND(OR($I511="General",$I511="Open plan/ semi-open general",$I511="Fitted",$I511="Light practical (science)",$I511="Light practical (other)",$I511="Heavy practical (workshops)",$I511="Heavy practical (clean)",$I511="Large",$I511="Storage"),OR($J511=0,ISBLANK($J511))),"Net area not recorded in net spaces",
AND(OR($I511="Non-net",$I511="Outdoor space"),$J511&gt;0),"Net Area Recorded in Non-net space",
AND($I511="General",$J511&gt;90),"This general space is over 90m2, please ensure that this space is entered as separate spaces if it usually used as separate spaces",
AND($I511="Open plan/ semi-open general",$J511&lt;27),"Open plan general space under 27m2",
AND(OR($K511=0,ISBLANK($K511)), $I511="Non-net"),"Non-net area not recorded in non-net space"
),
" ")</f>
        <v xml:space="preserve"> </v>
      </c>
      <c r="M511" s="144"/>
      <c r="N511" s="144"/>
      <c r="O511" s="144"/>
      <c r="P511" s="144"/>
      <c r="Q511" s="144"/>
      <c r="R511" s="171"/>
      <c r="S511" s="147">
        <f>NCA_Calculations!$P$523</f>
        <v>0</v>
      </c>
      <c r="T511" s="147">
        <f>NCA_Calculations!$Q$523</f>
        <v>0</v>
      </c>
      <c r="U511" s="144"/>
      <c r="V511" s="144"/>
      <c r="W511" s="149" t="str" cm="1">
        <f t="array" ref="W511">_xlfn.IFNA(
_xlfn.IFS(
ISBLANK($U511),"Missing space use.",
AND('Establishment details'!$C$14="Secondary",$V511="Classbase"),"Invalid Status type",
AND(OR( $V511="Classbase", $V511="Teaching", $V511="Early years",$V511="SEND resourced"), NOT(ISBLANK($M511))),"Space with status type and unusable type.",
AND($V511= "Classbase",'Establishment details'!$C$22&gt;=10), "Classbase status is only valid in schools with a primary element.",
AND($I511= "Large",$N511 &gt; 3.5), "Large rooms with less than 3.5m height.",
AND(OR($V511="Light practical (science)",$V511="Light practical (science)",$V511="Heavy practical (workshops)", $V511="Heavy practical (clean)"), OR($O511=0,ISBLANK($O511))),"Missing sinks count for light and heavy practical spaces.",
AND($M511 = "Other",ISBLANK($R511)), "Invalid unusable type / missing note for other unusable type."
),
" ")</f>
        <v>Missing space use.</v>
      </c>
    </row>
    <row r="512" spans="2:23" ht="15.75" x14ac:dyDescent="0.25">
      <c r="B512" s="143"/>
      <c r="C512" s="144"/>
      <c r="D512" s="144"/>
      <c r="E512" s="144"/>
      <c r="F512" s="147" t="str" cm="1">
        <f t="array" ref="F512">_xlfn.IFNA(CONCATENATE(_xlfn.IFS($D512="Mezzanine",LEFT($D512,1), $D512="Ground Floor",LEFT($D512,1),$D512="Basment ",LEFT($D512,1), $D512="1st Floor", "0"&amp;LEFT($D512,1), $D512="2nd Floor", "0"&amp;LEFT($D512,1), $D512="3rd Floor", "0"&amp;LEFT($D512,1), $D512="4th Floor", "0"&amp;LEFT($D512,1), $D512="5th Floor", "0"&amp;LEFT($D512,1), $D512="6th Floor", "0"&amp;LEFT($D512,1),$D512="7th Floor", "0"&amp;LEFT($D512,1),$D512="8th Floor", "0"&amp;LEFT($D512,1),$D512="9th Floor", "0"&amp;LEFT($D512,1),$D512="10th Floor", LEFT($D512,2),$D512="11th Floor", LEFT($D512,2),$D512="12th Floor", LEFT($D512,2),$D512="13th Floor", LEFT($D512,2), $D512="Lower Ground", LEFT($D512)&amp;IF(ISNUMBER(FIND(" ",$D512)),MID($D512,FIND(" ",$D512)+1,1),"")&amp;IF(ISNUMBER(FIND(" ",$D512,FIND(" ",$D512)+1)),MID($D512,FIND(" ",$D512,FIND(" ",$D512)+1)+1,1),""),$D512="Upper Ground", LEFT($D512)&amp;IF(ISNUMBER(FIND(" ",$D512)),MID($D512,FIND(" ",$D512)+1,1),"")&amp;IF(ISNUMBER(FIND(" ",$D512,FIND(" ",$D512)+1)),MID($D512,FIND(" ",$D512,FIND(" ",$D512)+1)+1,1),"")),".0",$E512), " ")</f>
        <v xml:space="preserve"> </v>
      </c>
      <c r="G512" s="144"/>
      <c r="H512" s="144"/>
      <c r="I512" s="144"/>
      <c r="J512" s="144"/>
      <c r="K512" s="144"/>
      <c r="L512" s="149" t="str" cm="1">
        <f t="array" ref="L512">_xlfn.IFNA(
_xlfn.IFS(
AND($F512=" ",$G512=" ",$H512=" "),"Please update all three: Surveyor Room Reference, Establishment Room Reference and Establishment Room Name",
AND(OR($I512="General",$I512="Open plan/ semi-open general",$I512="Fitted",$I512="Light practical (science)",$I512="Light practical (other)",$I512="Heavy practical (workshops)",$I512="Heavy practical (clean)",$I512="Large",$I512="Storage"),$J512=0,$K512=0),"Please update Net Area or Non-net Area",
AND($B512&lt;&gt;"OUT",$J512=0,$I512&lt;&gt;"Non-net",$M512="85% Circulation"),"Net area not recorded for spaces with 85% circulation unusable type",
AND(OR($I512="General",$I512="Open plan/ semi-open general",$I512="Fitted",$I512="Light practical (science)",$I512="Light practical (other)",$I512="Heavy practical (workshops)",$I512="Heavy practical (clean)",$I512="Large",$I512="Storage"),OR($J512=0,ISBLANK($J512))),"Net area not recorded in net spaces",
AND(OR($I512="Non-net",$I512="Outdoor space"),$J512&gt;0),"Net Area Recorded in Non-net space",
AND($I512="General",$J512&gt;90),"This general space is over 90m2, please ensure that this space is entered as separate spaces if it usually used as separate spaces",
AND($I512="Open plan/ semi-open general",$J512&lt;27),"Open plan general space under 27m2",
AND(OR($K512=0,ISBLANK($K512)), $I512="Non-net"),"Non-net area not recorded in non-net space"
),
" ")</f>
        <v xml:space="preserve"> </v>
      </c>
      <c r="M512" s="144"/>
      <c r="N512" s="144"/>
      <c r="O512" s="144"/>
      <c r="P512" s="144"/>
      <c r="Q512" s="144"/>
      <c r="R512" s="171"/>
      <c r="S512" s="147">
        <f>NCA_Calculations!$P$524</f>
        <v>0</v>
      </c>
      <c r="T512" s="147">
        <f>NCA_Calculations!$Q$524</f>
        <v>0</v>
      </c>
      <c r="U512" s="144"/>
      <c r="V512" s="144"/>
      <c r="W512" s="149" t="str" cm="1">
        <f t="array" ref="W512">_xlfn.IFNA(
_xlfn.IFS(
ISBLANK($U512),"Missing space use.",
AND('Establishment details'!$C$14="Secondary",$V512="Classbase"),"Invalid Status type",
AND(OR( $V512="Classbase", $V512="Teaching", $V512="Early years",$V512="SEND resourced"), NOT(ISBLANK($M512))),"Space with status type and unusable type.",
AND($V512= "Classbase",'Establishment details'!$C$22&gt;=10), "Classbase status is only valid in schools with a primary element.",
AND($I512= "Large",$N512 &gt; 3.5), "Large rooms with less than 3.5m height.",
AND(OR($V512="Light practical (science)",$V512="Light practical (science)",$V512="Heavy practical (workshops)", $V512="Heavy practical (clean)"), OR($O512=0,ISBLANK($O512))),"Missing sinks count for light and heavy practical spaces.",
AND($M512 = "Other",ISBLANK($R512)), "Invalid unusable type / missing note for other unusable type."
),
" ")</f>
        <v>Missing space use.</v>
      </c>
    </row>
    <row r="513" spans="2:23" ht="15.75" x14ac:dyDescent="0.25">
      <c r="B513" s="143"/>
      <c r="C513" s="144"/>
      <c r="D513" s="144"/>
      <c r="E513" s="144"/>
      <c r="F513" s="147" t="str" cm="1">
        <f t="array" ref="F513">_xlfn.IFNA(CONCATENATE(_xlfn.IFS($D513="Mezzanine",LEFT($D513,1), $D513="Ground Floor",LEFT($D513,1),$D513="Basment ",LEFT($D513,1), $D513="1st Floor", "0"&amp;LEFT($D513,1), $D513="2nd Floor", "0"&amp;LEFT($D513,1), $D513="3rd Floor", "0"&amp;LEFT($D513,1), $D513="4th Floor", "0"&amp;LEFT($D513,1), $D513="5th Floor", "0"&amp;LEFT($D513,1), $D513="6th Floor", "0"&amp;LEFT($D513,1),$D513="7th Floor", "0"&amp;LEFT($D513,1),$D513="8th Floor", "0"&amp;LEFT($D513,1),$D513="9th Floor", "0"&amp;LEFT($D513,1),$D513="10th Floor", LEFT($D513,2),$D513="11th Floor", LEFT($D513,2),$D513="12th Floor", LEFT($D513,2),$D513="13th Floor", LEFT($D513,2), $D513="Lower Ground", LEFT($D513)&amp;IF(ISNUMBER(FIND(" ",$D513)),MID($D513,FIND(" ",$D513)+1,1),"")&amp;IF(ISNUMBER(FIND(" ",$D513,FIND(" ",$D513)+1)),MID($D513,FIND(" ",$D513,FIND(" ",$D513)+1)+1,1),""),$D513="Upper Ground", LEFT($D513)&amp;IF(ISNUMBER(FIND(" ",$D513)),MID($D513,FIND(" ",$D513)+1,1),"")&amp;IF(ISNUMBER(FIND(" ",$D513,FIND(" ",$D513)+1)),MID($D513,FIND(" ",$D513,FIND(" ",$D513)+1)+1,1),"")),".0",$E513), " ")</f>
        <v xml:space="preserve"> </v>
      </c>
      <c r="G513" s="144"/>
      <c r="H513" s="144"/>
      <c r="I513" s="144"/>
      <c r="J513" s="144"/>
      <c r="K513" s="144"/>
      <c r="L513" s="149" t="str" cm="1">
        <f t="array" ref="L513">_xlfn.IFNA(
_xlfn.IFS(
AND($F513=" ",$G513=" ",$H513=" "),"Please update all three: Surveyor Room Reference, Establishment Room Reference and Establishment Room Name",
AND(OR($I513="General",$I513="Open plan/ semi-open general",$I513="Fitted",$I513="Light practical (science)",$I513="Light practical (other)",$I513="Heavy practical (workshops)",$I513="Heavy practical (clean)",$I513="Large",$I513="Storage"),$J513=0,$K513=0),"Please update Net Area or Non-net Area",
AND($B513&lt;&gt;"OUT",$J513=0,$I513&lt;&gt;"Non-net",$M513="85% Circulation"),"Net area not recorded for spaces with 85% circulation unusable type",
AND(OR($I513="General",$I513="Open plan/ semi-open general",$I513="Fitted",$I513="Light practical (science)",$I513="Light practical (other)",$I513="Heavy practical (workshops)",$I513="Heavy practical (clean)",$I513="Large",$I513="Storage"),OR($J513=0,ISBLANK($J513))),"Net area not recorded in net spaces",
AND(OR($I513="Non-net",$I513="Outdoor space"),$J513&gt;0),"Net Area Recorded in Non-net space",
AND($I513="General",$J513&gt;90),"This general space is over 90m2, please ensure that this space is entered as separate spaces if it usually used as separate spaces",
AND($I513="Open plan/ semi-open general",$J513&lt;27),"Open plan general space under 27m2",
AND(OR($K513=0,ISBLANK($K513)), $I513="Non-net"),"Non-net area not recorded in non-net space"
),
" ")</f>
        <v xml:space="preserve"> </v>
      </c>
      <c r="M513" s="144"/>
      <c r="N513" s="144"/>
      <c r="O513" s="144"/>
      <c r="P513" s="144"/>
      <c r="Q513" s="144"/>
      <c r="R513" s="171"/>
      <c r="S513" s="147">
        <f>NCA_Calculations!$P$525</f>
        <v>0</v>
      </c>
      <c r="T513" s="147">
        <f>NCA_Calculations!$Q$525</f>
        <v>0</v>
      </c>
      <c r="U513" s="144"/>
      <c r="V513" s="144"/>
      <c r="W513" s="149" t="str" cm="1">
        <f t="array" ref="W513">_xlfn.IFNA(
_xlfn.IFS(
ISBLANK($U513),"Missing space use.",
AND('Establishment details'!$C$14="Secondary",$V513="Classbase"),"Invalid Status type",
AND(OR( $V513="Classbase", $V513="Teaching", $V513="Early years",$V513="SEND resourced"), NOT(ISBLANK($M513))),"Space with status type and unusable type.",
AND($V513= "Classbase",'Establishment details'!$C$22&gt;=10), "Classbase status is only valid in schools with a primary element.",
AND($I513= "Large",$N513 &gt; 3.5), "Large rooms with less than 3.5m height.",
AND(OR($V513="Light practical (science)",$V513="Light practical (science)",$V513="Heavy practical (workshops)", $V513="Heavy practical (clean)"), OR($O513=0,ISBLANK($O513))),"Missing sinks count for light and heavy practical spaces.",
AND($M513 = "Other",ISBLANK($R513)), "Invalid unusable type / missing note for other unusable type."
),
" ")</f>
        <v>Missing space use.</v>
      </c>
    </row>
    <row r="514" spans="2:23" ht="15.75" x14ac:dyDescent="0.25">
      <c r="B514" s="143"/>
      <c r="C514" s="144"/>
      <c r="D514" s="144"/>
      <c r="E514" s="144"/>
      <c r="F514" s="147" t="str" cm="1">
        <f t="array" ref="F514">_xlfn.IFNA(CONCATENATE(_xlfn.IFS($D514="Mezzanine",LEFT($D514,1), $D514="Ground Floor",LEFT($D514,1),$D514="Basment ",LEFT($D514,1), $D514="1st Floor", "0"&amp;LEFT($D514,1), $D514="2nd Floor", "0"&amp;LEFT($D514,1), $D514="3rd Floor", "0"&amp;LEFT($D514,1), $D514="4th Floor", "0"&amp;LEFT($D514,1), $D514="5th Floor", "0"&amp;LEFT($D514,1), $D514="6th Floor", "0"&amp;LEFT($D514,1),$D514="7th Floor", "0"&amp;LEFT($D514,1),$D514="8th Floor", "0"&amp;LEFT($D514,1),$D514="9th Floor", "0"&amp;LEFT($D514,1),$D514="10th Floor", LEFT($D514,2),$D514="11th Floor", LEFT($D514,2),$D514="12th Floor", LEFT($D514,2),$D514="13th Floor", LEFT($D514,2), $D514="Lower Ground", LEFT($D514)&amp;IF(ISNUMBER(FIND(" ",$D514)),MID($D514,FIND(" ",$D514)+1,1),"")&amp;IF(ISNUMBER(FIND(" ",$D514,FIND(" ",$D514)+1)),MID($D514,FIND(" ",$D514,FIND(" ",$D514)+1)+1,1),""),$D514="Upper Ground", LEFT($D514)&amp;IF(ISNUMBER(FIND(" ",$D514)),MID($D514,FIND(" ",$D514)+1,1),"")&amp;IF(ISNUMBER(FIND(" ",$D514,FIND(" ",$D514)+1)),MID($D514,FIND(" ",$D514,FIND(" ",$D514)+1)+1,1),"")),".0",$E514), " ")</f>
        <v xml:space="preserve"> </v>
      </c>
      <c r="G514" s="144"/>
      <c r="H514" s="144"/>
      <c r="I514" s="144"/>
      <c r="J514" s="144"/>
      <c r="K514" s="144"/>
      <c r="L514" s="149" t="str" cm="1">
        <f t="array" ref="L514">_xlfn.IFNA(
_xlfn.IFS(
AND($F514=" ",$G514=" ",$H514=" "),"Please update all three: Surveyor Room Reference, Establishment Room Reference and Establishment Room Name",
AND(OR($I514="General",$I514="Open plan/ semi-open general",$I514="Fitted",$I514="Light practical (science)",$I514="Light practical (other)",$I514="Heavy practical (workshops)",$I514="Heavy practical (clean)",$I514="Large",$I514="Storage"),$J514=0,$K514=0),"Please update Net Area or Non-net Area",
AND($B514&lt;&gt;"OUT",$J514=0,$I514&lt;&gt;"Non-net",$M514="85% Circulation"),"Net area not recorded for spaces with 85% circulation unusable type",
AND(OR($I514="General",$I514="Open plan/ semi-open general",$I514="Fitted",$I514="Light practical (science)",$I514="Light practical (other)",$I514="Heavy practical (workshops)",$I514="Heavy practical (clean)",$I514="Large",$I514="Storage"),OR($J514=0,ISBLANK($J514))),"Net area not recorded in net spaces",
AND(OR($I514="Non-net",$I514="Outdoor space"),$J514&gt;0),"Net Area Recorded in Non-net space",
AND($I514="General",$J514&gt;90),"This general space is over 90m2, please ensure that this space is entered as separate spaces if it usually used as separate spaces",
AND($I514="Open plan/ semi-open general",$J514&lt;27),"Open plan general space under 27m2",
AND(OR($K514=0,ISBLANK($K514)), $I514="Non-net"),"Non-net area not recorded in non-net space"
),
" ")</f>
        <v xml:space="preserve"> </v>
      </c>
      <c r="M514" s="144"/>
      <c r="N514" s="144"/>
      <c r="O514" s="144"/>
      <c r="P514" s="144"/>
      <c r="Q514" s="144"/>
      <c r="R514" s="171"/>
      <c r="S514" s="147">
        <f>NCA_Calculations!$P$526</f>
        <v>0</v>
      </c>
      <c r="T514" s="147">
        <f>NCA_Calculations!$Q$526</f>
        <v>0</v>
      </c>
      <c r="U514" s="144"/>
      <c r="V514" s="144"/>
      <c r="W514" s="149" t="str" cm="1">
        <f t="array" ref="W514">_xlfn.IFNA(
_xlfn.IFS(
ISBLANK($U514),"Missing space use.",
AND('Establishment details'!$C$14="Secondary",$V514="Classbase"),"Invalid Status type",
AND(OR( $V514="Classbase", $V514="Teaching", $V514="Early years",$V514="SEND resourced"), NOT(ISBLANK($M514))),"Space with status type and unusable type.",
AND($V514= "Classbase",'Establishment details'!$C$22&gt;=10), "Classbase status is only valid in schools with a primary element.",
AND($I514= "Large",$N514 &gt; 3.5), "Large rooms with less than 3.5m height.",
AND(OR($V514="Light practical (science)",$V514="Light practical (science)",$V514="Heavy practical (workshops)", $V514="Heavy practical (clean)"), OR($O514=0,ISBLANK($O514))),"Missing sinks count for light and heavy practical spaces.",
AND($M514 = "Other",ISBLANK($R514)), "Invalid unusable type / missing note for other unusable type."
),
" ")</f>
        <v>Missing space use.</v>
      </c>
    </row>
    <row r="515" spans="2:23" ht="15.75" x14ac:dyDescent="0.25">
      <c r="B515" s="143"/>
      <c r="C515" s="144"/>
      <c r="D515" s="144"/>
      <c r="E515" s="144"/>
      <c r="F515" s="147" t="str" cm="1">
        <f t="array" ref="F515">_xlfn.IFNA(CONCATENATE(_xlfn.IFS($D515="Mezzanine",LEFT($D515,1), $D515="Ground Floor",LEFT($D515,1),$D515="Basment ",LEFT($D515,1), $D515="1st Floor", "0"&amp;LEFT($D515,1), $D515="2nd Floor", "0"&amp;LEFT($D515,1), $D515="3rd Floor", "0"&amp;LEFT($D515,1), $D515="4th Floor", "0"&amp;LEFT($D515,1), $D515="5th Floor", "0"&amp;LEFT($D515,1), $D515="6th Floor", "0"&amp;LEFT($D515,1),$D515="7th Floor", "0"&amp;LEFT($D515,1),$D515="8th Floor", "0"&amp;LEFT($D515,1),$D515="9th Floor", "0"&amp;LEFT($D515,1),$D515="10th Floor", LEFT($D515,2),$D515="11th Floor", LEFT($D515,2),$D515="12th Floor", LEFT($D515,2),$D515="13th Floor", LEFT($D515,2), $D515="Lower Ground", LEFT($D515)&amp;IF(ISNUMBER(FIND(" ",$D515)),MID($D515,FIND(" ",$D515)+1,1),"")&amp;IF(ISNUMBER(FIND(" ",$D515,FIND(" ",$D515)+1)),MID($D515,FIND(" ",$D515,FIND(" ",$D515)+1)+1,1),""),$D515="Upper Ground", LEFT($D515)&amp;IF(ISNUMBER(FIND(" ",$D515)),MID($D515,FIND(" ",$D515)+1,1),"")&amp;IF(ISNUMBER(FIND(" ",$D515,FIND(" ",$D515)+1)),MID($D515,FIND(" ",$D515,FIND(" ",$D515)+1)+1,1),"")),".0",$E515), " ")</f>
        <v xml:space="preserve"> </v>
      </c>
      <c r="G515" s="144"/>
      <c r="H515" s="144"/>
      <c r="I515" s="144"/>
      <c r="J515" s="144"/>
      <c r="K515" s="144"/>
      <c r="L515" s="149" t="str" cm="1">
        <f t="array" ref="L515">_xlfn.IFNA(
_xlfn.IFS(
AND($F515=" ",$G515=" ",$H515=" "),"Please update all three: Surveyor Room Reference, Establishment Room Reference and Establishment Room Name",
AND(OR($I515="General",$I515="Open plan/ semi-open general",$I515="Fitted",$I515="Light practical (science)",$I515="Light practical (other)",$I515="Heavy practical (workshops)",$I515="Heavy practical (clean)",$I515="Large",$I515="Storage"),$J515=0,$K515=0),"Please update Net Area or Non-net Area",
AND($B515&lt;&gt;"OUT",$J515=0,$I515&lt;&gt;"Non-net",$M515="85% Circulation"),"Net area not recorded for spaces with 85% circulation unusable type",
AND(OR($I515="General",$I515="Open plan/ semi-open general",$I515="Fitted",$I515="Light practical (science)",$I515="Light practical (other)",$I515="Heavy practical (workshops)",$I515="Heavy practical (clean)",$I515="Large",$I515="Storage"),OR($J515=0,ISBLANK($J515))),"Net area not recorded in net spaces",
AND(OR($I515="Non-net",$I515="Outdoor space"),$J515&gt;0),"Net Area Recorded in Non-net space",
AND($I515="General",$J515&gt;90),"This general space is over 90m2, please ensure that this space is entered as separate spaces if it usually used as separate spaces",
AND($I515="Open plan/ semi-open general",$J515&lt;27),"Open plan general space under 27m2",
AND(OR($K515=0,ISBLANK($K515)), $I515="Non-net"),"Non-net area not recorded in non-net space"
),
" ")</f>
        <v xml:space="preserve"> </v>
      </c>
      <c r="M515" s="144"/>
      <c r="N515" s="144"/>
      <c r="O515" s="144"/>
      <c r="P515" s="144"/>
      <c r="Q515" s="144"/>
      <c r="R515" s="171"/>
      <c r="S515" s="147">
        <f>NCA_Calculations!$P$527</f>
        <v>0</v>
      </c>
      <c r="T515" s="147">
        <f>NCA_Calculations!$Q$527</f>
        <v>0</v>
      </c>
      <c r="U515" s="144"/>
      <c r="V515" s="144"/>
      <c r="W515" s="149" t="str" cm="1">
        <f t="array" ref="W515">_xlfn.IFNA(
_xlfn.IFS(
ISBLANK($U515),"Missing space use.",
AND('Establishment details'!$C$14="Secondary",$V515="Classbase"),"Invalid Status type",
AND(OR( $V515="Classbase", $V515="Teaching", $V515="Early years",$V515="SEND resourced"), NOT(ISBLANK($M515))),"Space with status type and unusable type.",
AND($V515= "Classbase",'Establishment details'!$C$22&gt;=10), "Classbase status is only valid in schools with a primary element.",
AND($I515= "Large",$N515 &gt; 3.5), "Large rooms with less than 3.5m height.",
AND(OR($V515="Light practical (science)",$V515="Light practical (science)",$V515="Heavy practical (workshops)", $V515="Heavy practical (clean)"), OR($O515=0,ISBLANK($O515))),"Missing sinks count for light and heavy practical spaces.",
AND($M515 = "Other",ISBLANK($R515)), "Invalid unusable type / missing note for other unusable type."
),
" ")</f>
        <v>Missing space use.</v>
      </c>
    </row>
    <row r="516" spans="2:23" ht="15.75" x14ac:dyDescent="0.25">
      <c r="B516" s="143"/>
      <c r="C516" s="144"/>
      <c r="D516" s="144"/>
      <c r="E516" s="144"/>
      <c r="F516" s="147" t="str" cm="1">
        <f t="array" ref="F516">_xlfn.IFNA(CONCATENATE(_xlfn.IFS($D516="Mezzanine",LEFT($D516,1), $D516="Ground Floor",LEFT($D516,1),$D516="Basment ",LEFT($D516,1), $D516="1st Floor", "0"&amp;LEFT($D516,1), $D516="2nd Floor", "0"&amp;LEFT($D516,1), $D516="3rd Floor", "0"&amp;LEFT($D516,1), $D516="4th Floor", "0"&amp;LEFT($D516,1), $D516="5th Floor", "0"&amp;LEFT($D516,1), $D516="6th Floor", "0"&amp;LEFT($D516,1),$D516="7th Floor", "0"&amp;LEFT($D516,1),$D516="8th Floor", "0"&amp;LEFT($D516,1),$D516="9th Floor", "0"&amp;LEFT($D516,1),$D516="10th Floor", LEFT($D516,2),$D516="11th Floor", LEFT($D516,2),$D516="12th Floor", LEFT($D516,2),$D516="13th Floor", LEFT($D516,2), $D516="Lower Ground", LEFT($D516)&amp;IF(ISNUMBER(FIND(" ",$D516)),MID($D516,FIND(" ",$D516)+1,1),"")&amp;IF(ISNUMBER(FIND(" ",$D516,FIND(" ",$D516)+1)),MID($D516,FIND(" ",$D516,FIND(" ",$D516)+1)+1,1),""),$D516="Upper Ground", LEFT($D516)&amp;IF(ISNUMBER(FIND(" ",$D516)),MID($D516,FIND(" ",$D516)+1,1),"")&amp;IF(ISNUMBER(FIND(" ",$D516,FIND(" ",$D516)+1)),MID($D516,FIND(" ",$D516,FIND(" ",$D516)+1)+1,1),"")),".0",$E516), " ")</f>
        <v xml:space="preserve"> </v>
      </c>
      <c r="G516" s="144"/>
      <c r="H516" s="144"/>
      <c r="I516" s="144"/>
      <c r="J516" s="144"/>
      <c r="K516" s="144"/>
      <c r="L516" s="149" t="str" cm="1">
        <f t="array" ref="L516">_xlfn.IFNA(
_xlfn.IFS(
AND($F516=" ",$G516=" ",$H516=" "),"Please update all three: Surveyor Room Reference, Establishment Room Reference and Establishment Room Name",
AND(OR($I516="General",$I516="Open plan/ semi-open general",$I516="Fitted",$I516="Light practical (science)",$I516="Light practical (other)",$I516="Heavy practical (workshops)",$I516="Heavy practical (clean)",$I516="Large",$I516="Storage"),$J516=0,$K516=0),"Please update Net Area or Non-net Area",
AND($B516&lt;&gt;"OUT",$J516=0,$I516&lt;&gt;"Non-net",$M516="85% Circulation"),"Net area not recorded for spaces with 85% circulation unusable type",
AND(OR($I516="General",$I516="Open plan/ semi-open general",$I516="Fitted",$I516="Light practical (science)",$I516="Light practical (other)",$I516="Heavy practical (workshops)",$I516="Heavy practical (clean)",$I516="Large",$I516="Storage"),OR($J516=0,ISBLANK($J516))),"Net area not recorded in net spaces",
AND(OR($I516="Non-net",$I516="Outdoor space"),$J516&gt;0),"Net Area Recorded in Non-net space",
AND($I516="General",$J516&gt;90),"This general space is over 90m2, please ensure that this space is entered as separate spaces if it usually used as separate spaces",
AND($I516="Open plan/ semi-open general",$J516&lt;27),"Open plan general space under 27m2",
AND(OR($K516=0,ISBLANK($K516)), $I516="Non-net"),"Non-net area not recorded in non-net space"
),
" ")</f>
        <v xml:space="preserve"> </v>
      </c>
      <c r="M516" s="144"/>
      <c r="N516" s="144"/>
      <c r="O516" s="144"/>
      <c r="P516" s="144"/>
      <c r="Q516" s="144"/>
      <c r="R516" s="171"/>
      <c r="S516" s="147">
        <f>NCA_Calculations!$P$528</f>
        <v>0</v>
      </c>
      <c r="T516" s="147">
        <f>NCA_Calculations!$Q$528</f>
        <v>0</v>
      </c>
      <c r="U516" s="144"/>
      <c r="V516" s="144"/>
      <c r="W516" s="149" t="str" cm="1">
        <f t="array" ref="W516">_xlfn.IFNA(
_xlfn.IFS(
ISBLANK($U516),"Missing space use.",
AND('Establishment details'!$C$14="Secondary",$V516="Classbase"),"Invalid Status type",
AND(OR( $V516="Classbase", $V516="Teaching", $V516="Early years",$V516="SEND resourced"), NOT(ISBLANK($M516))),"Space with status type and unusable type.",
AND($V516= "Classbase",'Establishment details'!$C$22&gt;=10), "Classbase status is only valid in schools with a primary element.",
AND($I516= "Large",$N516 &gt; 3.5), "Large rooms with less than 3.5m height.",
AND(OR($V516="Light practical (science)",$V516="Light practical (science)",$V516="Heavy practical (workshops)", $V516="Heavy practical (clean)"), OR($O516=0,ISBLANK($O516))),"Missing sinks count for light and heavy practical spaces.",
AND($M516 = "Other",ISBLANK($R516)), "Invalid unusable type / missing note for other unusable type."
),
" ")</f>
        <v>Missing space use.</v>
      </c>
    </row>
    <row r="517" spans="2:23" ht="15.75" x14ac:dyDescent="0.25">
      <c r="B517" s="143"/>
      <c r="C517" s="144"/>
      <c r="D517" s="144"/>
      <c r="E517" s="144"/>
      <c r="F517" s="147" t="str" cm="1">
        <f t="array" ref="F517">_xlfn.IFNA(CONCATENATE(_xlfn.IFS($D517="Mezzanine",LEFT($D517,1), $D517="Ground Floor",LEFT($D517,1),$D517="Basment ",LEFT($D517,1), $D517="1st Floor", "0"&amp;LEFT($D517,1), $D517="2nd Floor", "0"&amp;LEFT($D517,1), $D517="3rd Floor", "0"&amp;LEFT($D517,1), $D517="4th Floor", "0"&amp;LEFT($D517,1), $D517="5th Floor", "0"&amp;LEFT($D517,1), $D517="6th Floor", "0"&amp;LEFT($D517,1),$D517="7th Floor", "0"&amp;LEFT($D517,1),$D517="8th Floor", "0"&amp;LEFT($D517,1),$D517="9th Floor", "0"&amp;LEFT($D517,1),$D517="10th Floor", LEFT($D517,2),$D517="11th Floor", LEFT($D517,2),$D517="12th Floor", LEFT($D517,2),$D517="13th Floor", LEFT($D517,2), $D517="Lower Ground", LEFT($D517)&amp;IF(ISNUMBER(FIND(" ",$D517)),MID($D517,FIND(" ",$D517)+1,1),"")&amp;IF(ISNUMBER(FIND(" ",$D517,FIND(" ",$D517)+1)),MID($D517,FIND(" ",$D517,FIND(" ",$D517)+1)+1,1),""),$D517="Upper Ground", LEFT($D517)&amp;IF(ISNUMBER(FIND(" ",$D517)),MID($D517,FIND(" ",$D517)+1,1),"")&amp;IF(ISNUMBER(FIND(" ",$D517,FIND(" ",$D517)+1)),MID($D517,FIND(" ",$D517,FIND(" ",$D517)+1)+1,1),"")),".0",$E517), " ")</f>
        <v xml:space="preserve"> </v>
      </c>
      <c r="G517" s="144"/>
      <c r="H517" s="144"/>
      <c r="I517" s="144"/>
      <c r="J517" s="144"/>
      <c r="K517" s="144"/>
      <c r="L517" s="149" t="str" cm="1">
        <f t="array" ref="L517">_xlfn.IFNA(
_xlfn.IFS(
AND($F517=" ",$G517=" ",$H517=" "),"Please update all three: Surveyor Room Reference, Establishment Room Reference and Establishment Room Name",
AND(OR($I517="General",$I517="Open plan/ semi-open general",$I517="Fitted",$I517="Light practical (science)",$I517="Light practical (other)",$I517="Heavy practical (workshops)",$I517="Heavy practical (clean)",$I517="Large",$I517="Storage"),$J517=0,$K517=0),"Please update Net Area or Non-net Area",
AND($B517&lt;&gt;"OUT",$J517=0,$I517&lt;&gt;"Non-net",$M517="85% Circulation"),"Net area not recorded for spaces with 85% circulation unusable type",
AND(OR($I517="General",$I517="Open plan/ semi-open general",$I517="Fitted",$I517="Light practical (science)",$I517="Light practical (other)",$I517="Heavy practical (workshops)",$I517="Heavy practical (clean)",$I517="Large",$I517="Storage"),OR($J517=0,ISBLANK($J517))),"Net area not recorded in net spaces",
AND(OR($I517="Non-net",$I517="Outdoor space"),$J517&gt;0),"Net Area Recorded in Non-net space",
AND($I517="General",$J517&gt;90),"This general space is over 90m2, please ensure that this space is entered as separate spaces if it usually used as separate spaces",
AND($I517="Open plan/ semi-open general",$J517&lt;27),"Open plan general space under 27m2",
AND(OR($K517=0,ISBLANK($K517)), $I517="Non-net"),"Non-net area not recorded in non-net space"
),
" ")</f>
        <v xml:space="preserve"> </v>
      </c>
      <c r="M517" s="144"/>
      <c r="N517" s="144"/>
      <c r="O517" s="144"/>
      <c r="P517" s="144"/>
      <c r="Q517" s="144"/>
      <c r="R517" s="171"/>
      <c r="S517" s="147">
        <f>NCA_Calculations!$P$529</f>
        <v>0</v>
      </c>
      <c r="T517" s="147">
        <f>NCA_Calculations!$Q$529</f>
        <v>0</v>
      </c>
      <c r="U517" s="144"/>
      <c r="V517" s="144"/>
      <c r="W517" s="149" t="str" cm="1">
        <f t="array" ref="W517">_xlfn.IFNA(
_xlfn.IFS(
ISBLANK($U517),"Missing space use.",
AND('Establishment details'!$C$14="Secondary",$V517="Classbase"),"Invalid Status type",
AND(OR( $V517="Classbase", $V517="Teaching", $V517="Early years",$V517="SEND resourced"), NOT(ISBLANK($M517))),"Space with status type and unusable type.",
AND($V517= "Classbase",'Establishment details'!$C$22&gt;=10), "Classbase status is only valid in schools with a primary element.",
AND($I517= "Large",$N517 &gt; 3.5), "Large rooms with less than 3.5m height.",
AND(OR($V517="Light practical (science)",$V517="Light practical (science)",$V517="Heavy practical (workshops)", $V517="Heavy practical (clean)"), OR($O517=0,ISBLANK($O517))),"Missing sinks count for light and heavy practical spaces.",
AND($M517 = "Other",ISBLANK($R517)), "Invalid unusable type / missing note for other unusable type."
),
" ")</f>
        <v>Missing space use.</v>
      </c>
    </row>
    <row r="518" spans="2:23" ht="15.75" x14ac:dyDescent="0.25">
      <c r="B518" s="143"/>
      <c r="C518" s="144"/>
      <c r="D518" s="144"/>
      <c r="E518" s="144"/>
      <c r="F518" s="147" t="str" cm="1">
        <f t="array" ref="F518">_xlfn.IFNA(CONCATENATE(_xlfn.IFS($D518="Mezzanine",LEFT($D518,1), $D518="Ground Floor",LEFT($D518,1),$D518="Basment ",LEFT($D518,1), $D518="1st Floor", "0"&amp;LEFT($D518,1), $D518="2nd Floor", "0"&amp;LEFT($D518,1), $D518="3rd Floor", "0"&amp;LEFT($D518,1), $D518="4th Floor", "0"&amp;LEFT($D518,1), $D518="5th Floor", "0"&amp;LEFT($D518,1), $D518="6th Floor", "0"&amp;LEFT($D518,1),$D518="7th Floor", "0"&amp;LEFT($D518,1),$D518="8th Floor", "0"&amp;LEFT($D518,1),$D518="9th Floor", "0"&amp;LEFT($D518,1),$D518="10th Floor", LEFT($D518,2),$D518="11th Floor", LEFT($D518,2),$D518="12th Floor", LEFT($D518,2),$D518="13th Floor", LEFT($D518,2), $D518="Lower Ground", LEFT($D518)&amp;IF(ISNUMBER(FIND(" ",$D518)),MID($D518,FIND(" ",$D518)+1,1),"")&amp;IF(ISNUMBER(FIND(" ",$D518,FIND(" ",$D518)+1)),MID($D518,FIND(" ",$D518,FIND(" ",$D518)+1)+1,1),""),$D518="Upper Ground", LEFT($D518)&amp;IF(ISNUMBER(FIND(" ",$D518)),MID($D518,FIND(" ",$D518)+1,1),"")&amp;IF(ISNUMBER(FIND(" ",$D518,FIND(" ",$D518)+1)),MID($D518,FIND(" ",$D518,FIND(" ",$D518)+1)+1,1),"")),".0",$E518), " ")</f>
        <v xml:space="preserve"> </v>
      </c>
      <c r="G518" s="144"/>
      <c r="H518" s="144"/>
      <c r="I518" s="144"/>
      <c r="J518" s="144"/>
      <c r="K518" s="144"/>
      <c r="L518" s="149" t="str" cm="1">
        <f t="array" ref="L518">_xlfn.IFNA(
_xlfn.IFS(
AND($F518=" ",$G518=" ",$H518=" "),"Please update all three: Surveyor Room Reference, Establishment Room Reference and Establishment Room Name",
AND(OR($I518="General",$I518="Open plan/ semi-open general",$I518="Fitted",$I518="Light practical (science)",$I518="Light practical (other)",$I518="Heavy practical (workshops)",$I518="Heavy practical (clean)",$I518="Large",$I518="Storage"),$J518=0,$K518=0),"Please update Net Area or Non-net Area",
AND($B518&lt;&gt;"OUT",$J518=0,$I518&lt;&gt;"Non-net",$M518="85% Circulation"),"Net area not recorded for spaces with 85% circulation unusable type",
AND(OR($I518="General",$I518="Open plan/ semi-open general",$I518="Fitted",$I518="Light practical (science)",$I518="Light practical (other)",$I518="Heavy practical (workshops)",$I518="Heavy practical (clean)",$I518="Large",$I518="Storage"),OR($J518=0,ISBLANK($J518))),"Net area not recorded in net spaces",
AND(OR($I518="Non-net",$I518="Outdoor space"),$J518&gt;0),"Net Area Recorded in Non-net space",
AND($I518="General",$J518&gt;90),"This general space is over 90m2, please ensure that this space is entered as separate spaces if it usually used as separate spaces",
AND($I518="Open plan/ semi-open general",$J518&lt;27),"Open plan general space under 27m2",
AND(OR($K518=0,ISBLANK($K518)), $I518="Non-net"),"Non-net area not recorded in non-net space"
),
" ")</f>
        <v xml:space="preserve"> </v>
      </c>
      <c r="M518" s="144"/>
      <c r="N518" s="144"/>
      <c r="O518" s="144"/>
      <c r="P518" s="144"/>
      <c r="Q518" s="144"/>
      <c r="R518" s="171"/>
      <c r="S518" s="147">
        <f>NCA_Calculations!$P$530</f>
        <v>0</v>
      </c>
      <c r="T518" s="147">
        <f>NCA_Calculations!$Q$530</f>
        <v>0</v>
      </c>
      <c r="U518" s="144"/>
      <c r="V518" s="144"/>
      <c r="W518" s="149" t="str" cm="1">
        <f t="array" ref="W518">_xlfn.IFNA(
_xlfn.IFS(
ISBLANK($U518),"Missing space use.",
AND('Establishment details'!$C$14="Secondary",$V518="Classbase"),"Invalid Status type",
AND(OR( $V518="Classbase", $V518="Teaching", $V518="Early years",$V518="SEND resourced"), NOT(ISBLANK($M518))),"Space with status type and unusable type.",
AND($V518= "Classbase",'Establishment details'!$C$22&gt;=10), "Classbase status is only valid in schools with a primary element.",
AND($I518= "Large",$N518 &gt; 3.5), "Large rooms with less than 3.5m height.",
AND(OR($V518="Light practical (science)",$V518="Light practical (science)",$V518="Heavy practical (workshops)", $V518="Heavy practical (clean)"), OR($O518=0,ISBLANK($O518))),"Missing sinks count for light and heavy practical spaces.",
AND($M518 = "Other",ISBLANK($R518)), "Invalid unusable type / missing note for other unusable type."
),
" ")</f>
        <v>Missing space use.</v>
      </c>
    </row>
    <row r="519" spans="2:23" ht="15.75" x14ac:dyDescent="0.25">
      <c r="B519" s="143"/>
      <c r="C519" s="144"/>
      <c r="D519" s="144"/>
      <c r="E519" s="144"/>
      <c r="F519" s="147" t="str" cm="1">
        <f t="array" ref="F519">_xlfn.IFNA(CONCATENATE(_xlfn.IFS($D519="Mezzanine",LEFT($D519,1), $D519="Ground Floor",LEFT($D519,1),$D519="Basment ",LEFT($D519,1), $D519="1st Floor", "0"&amp;LEFT($D519,1), $D519="2nd Floor", "0"&amp;LEFT($D519,1), $D519="3rd Floor", "0"&amp;LEFT($D519,1), $D519="4th Floor", "0"&amp;LEFT($D519,1), $D519="5th Floor", "0"&amp;LEFT($D519,1), $D519="6th Floor", "0"&amp;LEFT($D519,1),$D519="7th Floor", "0"&amp;LEFT($D519,1),$D519="8th Floor", "0"&amp;LEFT($D519,1),$D519="9th Floor", "0"&amp;LEFT($D519,1),$D519="10th Floor", LEFT($D519,2),$D519="11th Floor", LEFT($D519,2),$D519="12th Floor", LEFT($D519,2),$D519="13th Floor", LEFT($D519,2), $D519="Lower Ground", LEFT($D519)&amp;IF(ISNUMBER(FIND(" ",$D519)),MID($D519,FIND(" ",$D519)+1,1),"")&amp;IF(ISNUMBER(FIND(" ",$D519,FIND(" ",$D519)+1)),MID($D519,FIND(" ",$D519,FIND(" ",$D519)+1)+1,1),""),$D519="Upper Ground", LEFT($D519)&amp;IF(ISNUMBER(FIND(" ",$D519)),MID($D519,FIND(" ",$D519)+1,1),"")&amp;IF(ISNUMBER(FIND(" ",$D519,FIND(" ",$D519)+1)),MID($D519,FIND(" ",$D519,FIND(" ",$D519)+1)+1,1),"")),".0",$E519), " ")</f>
        <v xml:space="preserve"> </v>
      </c>
      <c r="G519" s="144"/>
      <c r="H519" s="144"/>
      <c r="I519" s="144"/>
      <c r="J519" s="144"/>
      <c r="K519" s="144"/>
      <c r="L519" s="149" t="str" cm="1">
        <f t="array" ref="L519">_xlfn.IFNA(
_xlfn.IFS(
AND($F519=" ",$G519=" ",$H519=" "),"Please update all three: Surveyor Room Reference, Establishment Room Reference and Establishment Room Name",
AND(OR($I519="General",$I519="Open plan/ semi-open general",$I519="Fitted",$I519="Light practical (science)",$I519="Light practical (other)",$I519="Heavy practical (workshops)",$I519="Heavy practical (clean)",$I519="Large",$I519="Storage"),$J519=0,$K519=0),"Please update Net Area or Non-net Area",
AND($B519&lt;&gt;"OUT",$J519=0,$I519&lt;&gt;"Non-net",$M519="85% Circulation"),"Net area not recorded for spaces with 85% circulation unusable type",
AND(OR($I519="General",$I519="Open plan/ semi-open general",$I519="Fitted",$I519="Light practical (science)",$I519="Light practical (other)",$I519="Heavy practical (workshops)",$I519="Heavy practical (clean)",$I519="Large",$I519="Storage"),OR($J519=0,ISBLANK($J519))),"Net area not recorded in net spaces",
AND(OR($I519="Non-net",$I519="Outdoor space"),$J519&gt;0),"Net Area Recorded in Non-net space",
AND($I519="General",$J519&gt;90),"This general space is over 90m2, please ensure that this space is entered as separate spaces if it usually used as separate spaces",
AND($I519="Open plan/ semi-open general",$J519&lt;27),"Open plan general space under 27m2",
AND(OR($K519=0,ISBLANK($K519)), $I519="Non-net"),"Non-net area not recorded in non-net space"
),
" ")</f>
        <v xml:space="preserve"> </v>
      </c>
      <c r="M519" s="144"/>
      <c r="N519" s="144"/>
      <c r="O519" s="144"/>
      <c r="P519" s="144"/>
      <c r="Q519" s="144"/>
      <c r="R519" s="171"/>
      <c r="S519" s="147">
        <f>NCA_Calculations!$P$531</f>
        <v>0</v>
      </c>
      <c r="T519" s="147">
        <f>NCA_Calculations!$Q$531</f>
        <v>0</v>
      </c>
      <c r="U519" s="144"/>
      <c r="V519" s="144"/>
      <c r="W519" s="149" t="str" cm="1">
        <f t="array" ref="W519">_xlfn.IFNA(
_xlfn.IFS(
ISBLANK($U519),"Missing space use.",
AND('Establishment details'!$C$14="Secondary",$V519="Classbase"),"Invalid Status type",
AND(OR( $V519="Classbase", $V519="Teaching", $V519="Early years",$V519="SEND resourced"), NOT(ISBLANK($M519))),"Space with status type and unusable type.",
AND($V519= "Classbase",'Establishment details'!$C$22&gt;=10), "Classbase status is only valid in schools with a primary element.",
AND($I519= "Large",$N519 &gt; 3.5), "Large rooms with less than 3.5m height.",
AND(OR($V519="Light practical (science)",$V519="Light practical (science)",$V519="Heavy practical (workshops)", $V519="Heavy practical (clean)"), OR($O519=0,ISBLANK($O519))),"Missing sinks count for light and heavy practical spaces.",
AND($M519 = "Other",ISBLANK($R519)), "Invalid unusable type / missing note for other unusable type."
),
" ")</f>
        <v>Missing space use.</v>
      </c>
    </row>
    <row r="520" spans="2:23" ht="15.75" x14ac:dyDescent="0.25">
      <c r="B520" s="143"/>
      <c r="C520" s="144"/>
      <c r="D520" s="144"/>
      <c r="E520" s="144"/>
      <c r="F520" s="147" t="str" cm="1">
        <f t="array" ref="F520">_xlfn.IFNA(CONCATENATE(_xlfn.IFS($D520="Mezzanine",LEFT($D520,1), $D520="Ground Floor",LEFT($D520,1),$D520="Basment ",LEFT($D520,1), $D520="1st Floor", "0"&amp;LEFT($D520,1), $D520="2nd Floor", "0"&amp;LEFT($D520,1), $D520="3rd Floor", "0"&amp;LEFT($D520,1), $D520="4th Floor", "0"&amp;LEFT($D520,1), $D520="5th Floor", "0"&amp;LEFT($D520,1), $D520="6th Floor", "0"&amp;LEFT($D520,1),$D520="7th Floor", "0"&amp;LEFT($D520,1),$D520="8th Floor", "0"&amp;LEFT($D520,1),$D520="9th Floor", "0"&amp;LEFT($D520,1),$D520="10th Floor", LEFT($D520,2),$D520="11th Floor", LEFT($D520,2),$D520="12th Floor", LEFT($D520,2),$D520="13th Floor", LEFT($D520,2), $D520="Lower Ground", LEFT($D520)&amp;IF(ISNUMBER(FIND(" ",$D520)),MID($D520,FIND(" ",$D520)+1,1),"")&amp;IF(ISNUMBER(FIND(" ",$D520,FIND(" ",$D520)+1)),MID($D520,FIND(" ",$D520,FIND(" ",$D520)+1)+1,1),""),$D520="Upper Ground", LEFT($D520)&amp;IF(ISNUMBER(FIND(" ",$D520)),MID($D520,FIND(" ",$D520)+1,1),"")&amp;IF(ISNUMBER(FIND(" ",$D520,FIND(" ",$D520)+1)),MID($D520,FIND(" ",$D520,FIND(" ",$D520)+1)+1,1),"")),".0",$E520), " ")</f>
        <v xml:space="preserve"> </v>
      </c>
      <c r="G520" s="144"/>
      <c r="H520" s="144"/>
      <c r="I520" s="144"/>
      <c r="J520" s="144"/>
      <c r="K520" s="144"/>
      <c r="L520" s="149" t="str" cm="1">
        <f t="array" ref="L520">_xlfn.IFNA(
_xlfn.IFS(
AND($F520=" ",$G520=" ",$H520=" "),"Please update all three: Surveyor Room Reference, Establishment Room Reference and Establishment Room Name",
AND(OR($I520="General",$I520="Open plan/ semi-open general",$I520="Fitted",$I520="Light practical (science)",$I520="Light practical (other)",$I520="Heavy practical (workshops)",$I520="Heavy practical (clean)",$I520="Large",$I520="Storage"),$J520=0,$K520=0),"Please update Net Area or Non-net Area",
AND($B520&lt;&gt;"OUT",$J520=0,$I520&lt;&gt;"Non-net",$M520="85% Circulation"),"Net area not recorded for spaces with 85% circulation unusable type",
AND(OR($I520="General",$I520="Open plan/ semi-open general",$I520="Fitted",$I520="Light practical (science)",$I520="Light practical (other)",$I520="Heavy practical (workshops)",$I520="Heavy practical (clean)",$I520="Large",$I520="Storage"),OR($J520=0,ISBLANK($J520))),"Net area not recorded in net spaces",
AND(OR($I520="Non-net",$I520="Outdoor space"),$J520&gt;0),"Net Area Recorded in Non-net space",
AND($I520="General",$J520&gt;90),"This general space is over 90m2, please ensure that this space is entered as separate spaces if it usually used as separate spaces",
AND($I520="Open plan/ semi-open general",$J520&lt;27),"Open plan general space under 27m2",
AND(OR($K520=0,ISBLANK($K520)), $I520="Non-net"),"Non-net area not recorded in non-net space"
),
" ")</f>
        <v xml:space="preserve"> </v>
      </c>
      <c r="M520" s="144"/>
      <c r="N520" s="144"/>
      <c r="O520" s="144"/>
      <c r="P520" s="144"/>
      <c r="Q520" s="144"/>
      <c r="R520" s="171"/>
      <c r="S520" s="147">
        <f>NCA_Calculations!$P$532</f>
        <v>0</v>
      </c>
      <c r="T520" s="147">
        <f>NCA_Calculations!$Q$532</f>
        <v>0</v>
      </c>
      <c r="U520" s="144"/>
      <c r="V520" s="144"/>
      <c r="W520" s="149" t="str" cm="1">
        <f t="array" ref="W520">_xlfn.IFNA(
_xlfn.IFS(
ISBLANK($U520),"Missing space use.",
AND('Establishment details'!$C$14="Secondary",$V520="Classbase"),"Invalid Status type",
AND(OR( $V520="Classbase", $V520="Teaching", $V520="Early years",$V520="SEND resourced"), NOT(ISBLANK($M520))),"Space with status type and unusable type.",
AND($V520= "Classbase",'Establishment details'!$C$22&gt;=10), "Classbase status is only valid in schools with a primary element.",
AND($I520= "Large",$N520 &gt; 3.5), "Large rooms with less than 3.5m height.",
AND(OR($V520="Light practical (science)",$V520="Light practical (science)",$V520="Heavy practical (workshops)", $V520="Heavy practical (clean)"), OR($O520=0,ISBLANK($O520))),"Missing sinks count for light and heavy practical spaces.",
AND($M520 = "Other",ISBLANK($R520)), "Invalid unusable type / missing note for other unusable type."
),
" ")</f>
        <v>Missing space use.</v>
      </c>
    </row>
    <row r="521" spans="2:23" ht="15.75" x14ac:dyDescent="0.25">
      <c r="B521" s="143"/>
      <c r="C521" s="144"/>
      <c r="D521" s="144"/>
      <c r="E521" s="144"/>
      <c r="F521" s="147" t="str" cm="1">
        <f t="array" ref="F521">_xlfn.IFNA(CONCATENATE(_xlfn.IFS($D521="Mezzanine",LEFT($D521,1), $D521="Ground Floor",LEFT($D521,1),$D521="Basment ",LEFT($D521,1), $D521="1st Floor", "0"&amp;LEFT($D521,1), $D521="2nd Floor", "0"&amp;LEFT($D521,1), $D521="3rd Floor", "0"&amp;LEFT($D521,1), $D521="4th Floor", "0"&amp;LEFT($D521,1), $D521="5th Floor", "0"&amp;LEFT($D521,1), $D521="6th Floor", "0"&amp;LEFT($D521,1),$D521="7th Floor", "0"&amp;LEFT($D521,1),$D521="8th Floor", "0"&amp;LEFT($D521,1),$D521="9th Floor", "0"&amp;LEFT($D521,1),$D521="10th Floor", LEFT($D521,2),$D521="11th Floor", LEFT($D521,2),$D521="12th Floor", LEFT($D521,2),$D521="13th Floor", LEFT($D521,2), $D521="Lower Ground", LEFT($D521)&amp;IF(ISNUMBER(FIND(" ",$D521)),MID($D521,FIND(" ",$D521)+1,1),"")&amp;IF(ISNUMBER(FIND(" ",$D521,FIND(" ",$D521)+1)),MID($D521,FIND(" ",$D521,FIND(" ",$D521)+1)+1,1),""),$D521="Upper Ground", LEFT($D521)&amp;IF(ISNUMBER(FIND(" ",$D521)),MID($D521,FIND(" ",$D521)+1,1),"")&amp;IF(ISNUMBER(FIND(" ",$D521,FIND(" ",$D521)+1)),MID($D521,FIND(" ",$D521,FIND(" ",$D521)+1)+1,1),"")),".0",$E521), " ")</f>
        <v xml:space="preserve"> </v>
      </c>
      <c r="G521" s="144"/>
      <c r="H521" s="144"/>
      <c r="I521" s="144"/>
      <c r="J521" s="144"/>
      <c r="K521" s="144"/>
      <c r="L521" s="149" t="str" cm="1">
        <f t="array" ref="L521">_xlfn.IFNA(
_xlfn.IFS(
AND($F521=" ",$G521=" ",$H521=" "),"Please update all three: Surveyor Room Reference, Establishment Room Reference and Establishment Room Name",
AND(OR($I521="General",$I521="Open plan/ semi-open general",$I521="Fitted",$I521="Light practical (science)",$I521="Light practical (other)",$I521="Heavy practical (workshops)",$I521="Heavy practical (clean)",$I521="Large",$I521="Storage"),$J521=0,$K521=0),"Please update Net Area or Non-net Area",
AND($B521&lt;&gt;"OUT",$J521=0,$I521&lt;&gt;"Non-net",$M521="85% Circulation"),"Net area not recorded for spaces with 85% circulation unusable type",
AND(OR($I521="General",$I521="Open plan/ semi-open general",$I521="Fitted",$I521="Light practical (science)",$I521="Light practical (other)",$I521="Heavy practical (workshops)",$I521="Heavy practical (clean)",$I521="Large",$I521="Storage"),OR($J521=0,ISBLANK($J521))),"Net area not recorded in net spaces",
AND(OR($I521="Non-net",$I521="Outdoor space"),$J521&gt;0),"Net Area Recorded in Non-net space",
AND($I521="General",$J521&gt;90),"This general space is over 90m2, please ensure that this space is entered as separate spaces if it usually used as separate spaces",
AND($I521="Open plan/ semi-open general",$J521&lt;27),"Open plan general space under 27m2",
AND(OR($K521=0,ISBLANK($K521)), $I521="Non-net"),"Non-net area not recorded in non-net space"
),
" ")</f>
        <v xml:space="preserve"> </v>
      </c>
      <c r="M521" s="144"/>
      <c r="N521" s="144"/>
      <c r="O521" s="144"/>
      <c r="P521" s="144"/>
      <c r="Q521" s="144"/>
      <c r="R521" s="171"/>
      <c r="S521" s="147">
        <f>NCA_Calculations!$P$533</f>
        <v>0</v>
      </c>
      <c r="T521" s="147">
        <f>NCA_Calculations!$Q$533</f>
        <v>0</v>
      </c>
      <c r="U521" s="144"/>
      <c r="V521" s="144"/>
      <c r="W521" s="149" t="str" cm="1">
        <f t="array" ref="W521">_xlfn.IFNA(
_xlfn.IFS(
ISBLANK($U521),"Missing space use.",
AND('Establishment details'!$C$14="Secondary",$V521="Classbase"),"Invalid Status type",
AND(OR( $V521="Classbase", $V521="Teaching", $V521="Early years",$V521="SEND resourced"), NOT(ISBLANK($M521))),"Space with status type and unusable type.",
AND($V521= "Classbase",'Establishment details'!$C$22&gt;=10), "Classbase status is only valid in schools with a primary element.",
AND($I521= "Large",$N521 &gt; 3.5), "Large rooms with less than 3.5m height.",
AND(OR($V521="Light practical (science)",$V521="Light practical (science)",$V521="Heavy practical (workshops)", $V521="Heavy practical (clean)"), OR($O521=0,ISBLANK($O521))),"Missing sinks count for light and heavy practical spaces.",
AND($M521 = "Other",ISBLANK($R521)), "Invalid unusable type / missing note for other unusable type."
),
" ")</f>
        <v>Missing space use.</v>
      </c>
    </row>
    <row r="522" spans="2:23" ht="15.75" x14ac:dyDescent="0.25">
      <c r="B522" s="143"/>
      <c r="C522" s="144"/>
      <c r="D522" s="144"/>
      <c r="E522" s="144"/>
      <c r="F522" s="147" t="str" cm="1">
        <f t="array" ref="F522">_xlfn.IFNA(CONCATENATE(_xlfn.IFS($D522="Mezzanine",LEFT($D522,1), $D522="Ground Floor",LEFT($D522,1),$D522="Basment ",LEFT($D522,1), $D522="1st Floor", "0"&amp;LEFT($D522,1), $D522="2nd Floor", "0"&amp;LEFT($D522,1), $D522="3rd Floor", "0"&amp;LEFT($D522,1), $D522="4th Floor", "0"&amp;LEFT($D522,1), $D522="5th Floor", "0"&amp;LEFT($D522,1), $D522="6th Floor", "0"&amp;LEFT($D522,1),$D522="7th Floor", "0"&amp;LEFT($D522,1),$D522="8th Floor", "0"&amp;LEFT($D522,1),$D522="9th Floor", "0"&amp;LEFT($D522,1),$D522="10th Floor", LEFT($D522,2),$D522="11th Floor", LEFT($D522,2),$D522="12th Floor", LEFT($D522,2),$D522="13th Floor", LEFT($D522,2), $D522="Lower Ground", LEFT($D522)&amp;IF(ISNUMBER(FIND(" ",$D522)),MID($D522,FIND(" ",$D522)+1,1),"")&amp;IF(ISNUMBER(FIND(" ",$D522,FIND(" ",$D522)+1)),MID($D522,FIND(" ",$D522,FIND(" ",$D522)+1)+1,1),""),$D522="Upper Ground", LEFT($D522)&amp;IF(ISNUMBER(FIND(" ",$D522)),MID($D522,FIND(" ",$D522)+1,1),"")&amp;IF(ISNUMBER(FIND(" ",$D522,FIND(" ",$D522)+1)),MID($D522,FIND(" ",$D522,FIND(" ",$D522)+1)+1,1),"")),".0",$E522), " ")</f>
        <v xml:space="preserve"> </v>
      </c>
      <c r="G522" s="144"/>
      <c r="H522" s="144"/>
      <c r="I522" s="144"/>
      <c r="J522" s="144"/>
      <c r="K522" s="144"/>
      <c r="L522" s="149" t="str" cm="1">
        <f t="array" ref="L522">_xlfn.IFNA(
_xlfn.IFS(
AND($F522=" ",$G522=" ",$H522=" "),"Please update all three: Surveyor Room Reference, Establishment Room Reference and Establishment Room Name",
AND(OR($I522="General",$I522="Open plan/ semi-open general",$I522="Fitted",$I522="Light practical (science)",$I522="Light practical (other)",$I522="Heavy practical (workshops)",$I522="Heavy practical (clean)",$I522="Large",$I522="Storage"),$J522=0,$K522=0),"Please update Net Area or Non-net Area",
AND($B522&lt;&gt;"OUT",$J522=0,$I522&lt;&gt;"Non-net",$M522="85% Circulation"),"Net area not recorded for spaces with 85% circulation unusable type",
AND(OR($I522="General",$I522="Open plan/ semi-open general",$I522="Fitted",$I522="Light practical (science)",$I522="Light practical (other)",$I522="Heavy practical (workshops)",$I522="Heavy practical (clean)",$I522="Large",$I522="Storage"),OR($J522=0,ISBLANK($J522))),"Net area not recorded in net spaces",
AND(OR($I522="Non-net",$I522="Outdoor space"),$J522&gt;0),"Net Area Recorded in Non-net space",
AND($I522="General",$J522&gt;90),"This general space is over 90m2, please ensure that this space is entered as separate spaces if it usually used as separate spaces",
AND($I522="Open plan/ semi-open general",$J522&lt;27),"Open plan general space under 27m2",
AND(OR($K522=0,ISBLANK($K522)), $I522="Non-net"),"Non-net area not recorded in non-net space"
),
" ")</f>
        <v xml:space="preserve"> </v>
      </c>
      <c r="M522" s="144"/>
      <c r="N522" s="144"/>
      <c r="O522" s="144"/>
      <c r="P522" s="144"/>
      <c r="Q522" s="144"/>
      <c r="R522" s="171"/>
      <c r="S522" s="147">
        <f>NCA_Calculations!$P$534</f>
        <v>0</v>
      </c>
      <c r="T522" s="147">
        <f>NCA_Calculations!$Q$534</f>
        <v>0</v>
      </c>
      <c r="U522" s="144"/>
      <c r="V522" s="144"/>
      <c r="W522" s="149" t="str" cm="1">
        <f t="array" ref="W522">_xlfn.IFNA(
_xlfn.IFS(
ISBLANK($U522),"Missing space use.",
AND('Establishment details'!$C$14="Secondary",$V522="Classbase"),"Invalid Status type",
AND(OR( $V522="Classbase", $V522="Teaching", $V522="Early years",$V522="SEND resourced"), NOT(ISBLANK($M522))),"Space with status type and unusable type.",
AND($V522= "Classbase",'Establishment details'!$C$22&gt;=10), "Classbase status is only valid in schools with a primary element.",
AND($I522= "Large",$N522 &gt; 3.5), "Large rooms with less than 3.5m height.",
AND(OR($V522="Light practical (science)",$V522="Light practical (science)",$V522="Heavy practical (workshops)", $V522="Heavy practical (clean)"), OR($O522=0,ISBLANK($O522))),"Missing sinks count for light and heavy practical spaces.",
AND($M522 = "Other",ISBLANK($R522)), "Invalid unusable type / missing note for other unusable type."
),
" ")</f>
        <v>Missing space use.</v>
      </c>
    </row>
    <row r="523" spans="2:23" ht="15.75" x14ac:dyDescent="0.25">
      <c r="B523" s="143"/>
      <c r="C523" s="144"/>
      <c r="D523" s="144"/>
      <c r="E523" s="144"/>
      <c r="F523" s="147" t="str" cm="1">
        <f t="array" ref="F523">_xlfn.IFNA(CONCATENATE(_xlfn.IFS($D523="Mezzanine",LEFT($D523,1), $D523="Ground Floor",LEFT($D523,1),$D523="Basment ",LEFT($D523,1), $D523="1st Floor", "0"&amp;LEFT($D523,1), $D523="2nd Floor", "0"&amp;LEFT($D523,1), $D523="3rd Floor", "0"&amp;LEFT($D523,1), $D523="4th Floor", "0"&amp;LEFT($D523,1), $D523="5th Floor", "0"&amp;LEFT($D523,1), $D523="6th Floor", "0"&amp;LEFT($D523,1),$D523="7th Floor", "0"&amp;LEFT($D523,1),$D523="8th Floor", "0"&amp;LEFT($D523,1),$D523="9th Floor", "0"&amp;LEFT($D523,1),$D523="10th Floor", LEFT($D523,2),$D523="11th Floor", LEFT($D523,2),$D523="12th Floor", LEFT($D523,2),$D523="13th Floor", LEFT($D523,2), $D523="Lower Ground", LEFT($D523)&amp;IF(ISNUMBER(FIND(" ",$D523)),MID($D523,FIND(" ",$D523)+1,1),"")&amp;IF(ISNUMBER(FIND(" ",$D523,FIND(" ",$D523)+1)),MID($D523,FIND(" ",$D523,FIND(" ",$D523)+1)+1,1),""),$D523="Upper Ground", LEFT($D523)&amp;IF(ISNUMBER(FIND(" ",$D523)),MID($D523,FIND(" ",$D523)+1,1),"")&amp;IF(ISNUMBER(FIND(" ",$D523,FIND(" ",$D523)+1)),MID($D523,FIND(" ",$D523,FIND(" ",$D523)+1)+1,1),"")),".0",$E523), " ")</f>
        <v xml:space="preserve"> </v>
      </c>
      <c r="G523" s="144"/>
      <c r="H523" s="144"/>
      <c r="I523" s="144"/>
      <c r="J523" s="144"/>
      <c r="K523" s="144"/>
      <c r="L523" s="149" t="str" cm="1">
        <f t="array" ref="L523">_xlfn.IFNA(
_xlfn.IFS(
AND($F523=" ",$G523=" ",$H523=" "),"Please update all three: Surveyor Room Reference, Establishment Room Reference and Establishment Room Name",
AND(OR($I523="General",$I523="Open plan/ semi-open general",$I523="Fitted",$I523="Light practical (science)",$I523="Light practical (other)",$I523="Heavy practical (workshops)",$I523="Heavy practical (clean)",$I523="Large",$I523="Storage"),$J523=0,$K523=0),"Please update Net Area or Non-net Area",
AND($B523&lt;&gt;"OUT",$J523=0,$I523&lt;&gt;"Non-net",$M523="85% Circulation"),"Net area not recorded for spaces with 85% circulation unusable type",
AND(OR($I523="General",$I523="Open plan/ semi-open general",$I523="Fitted",$I523="Light practical (science)",$I523="Light practical (other)",$I523="Heavy practical (workshops)",$I523="Heavy practical (clean)",$I523="Large",$I523="Storage"),OR($J523=0,ISBLANK($J523))),"Net area not recorded in net spaces",
AND(OR($I523="Non-net",$I523="Outdoor space"),$J523&gt;0),"Net Area Recorded in Non-net space",
AND($I523="General",$J523&gt;90),"This general space is over 90m2, please ensure that this space is entered as separate spaces if it usually used as separate spaces",
AND($I523="Open plan/ semi-open general",$J523&lt;27),"Open plan general space under 27m2",
AND(OR($K523=0,ISBLANK($K523)), $I523="Non-net"),"Non-net area not recorded in non-net space"
),
" ")</f>
        <v xml:space="preserve"> </v>
      </c>
      <c r="M523" s="144"/>
      <c r="N523" s="144"/>
      <c r="O523" s="144"/>
      <c r="P523" s="144"/>
      <c r="Q523" s="144"/>
      <c r="R523" s="171"/>
      <c r="S523" s="147">
        <f>NCA_Calculations!$P$535</f>
        <v>0</v>
      </c>
      <c r="T523" s="147">
        <f>NCA_Calculations!$Q$535</f>
        <v>0</v>
      </c>
      <c r="U523" s="144"/>
      <c r="V523" s="144"/>
      <c r="W523" s="149" t="str" cm="1">
        <f t="array" ref="W523">_xlfn.IFNA(
_xlfn.IFS(
ISBLANK($U523),"Missing space use.",
AND('Establishment details'!$C$14="Secondary",$V523="Classbase"),"Invalid Status type",
AND(OR( $V523="Classbase", $V523="Teaching", $V523="Early years",$V523="SEND resourced"), NOT(ISBLANK($M523))),"Space with status type and unusable type.",
AND($V523= "Classbase",'Establishment details'!$C$22&gt;=10), "Classbase status is only valid in schools with a primary element.",
AND($I523= "Large",$N523 &gt; 3.5), "Large rooms with less than 3.5m height.",
AND(OR($V523="Light practical (science)",$V523="Light practical (science)",$V523="Heavy practical (workshops)", $V523="Heavy practical (clean)"), OR($O523=0,ISBLANK($O523))),"Missing sinks count for light and heavy practical spaces.",
AND($M523 = "Other",ISBLANK($R523)), "Invalid unusable type / missing note for other unusable type."
),
" ")</f>
        <v>Missing space use.</v>
      </c>
    </row>
    <row r="524" spans="2:23" ht="15.75" x14ac:dyDescent="0.25">
      <c r="B524" s="143"/>
      <c r="C524" s="144"/>
      <c r="D524" s="144"/>
      <c r="E524" s="144"/>
      <c r="F524" s="147" t="str" cm="1">
        <f t="array" ref="F524">_xlfn.IFNA(CONCATENATE(_xlfn.IFS($D524="Mezzanine",LEFT($D524,1), $D524="Ground Floor",LEFT($D524,1),$D524="Basment ",LEFT($D524,1), $D524="1st Floor", "0"&amp;LEFT($D524,1), $D524="2nd Floor", "0"&amp;LEFT($D524,1), $D524="3rd Floor", "0"&amp;LEFT($D524,1), $D524="4th Floor", "0"&amp;LEFT($D524,1), $D524="5th Floor", "0"&amp;LEFT($D524,1), $D524="6th Floor", "0"&amp;LEFT($D524,1),$D524="7th Floor", "0"&amp;LEFT($D524,1),$D524="8th Floor", "0"&amp;LEFT($D524,1),$D524="9th Floor", "0"&amp;LEFT($D524,1),$D524="10th Floor", LEFT($D524,2),$D524="11th Floor", LEFT($D524,2),$D524="12th Floor", LEFT($D524,2),$D524="13th Floor", LEFT($D524,2), $D524="Lower Ground", LEFT($D524)&amp;IF(ISNUMBER(FIND(" ",$D524)),MID($D524,FIND(" ",$D524)+1,1),"")&amp;IF(ISNUMBER(FIND(" ",$D524,FIND(" ",$D524)+1)),MID($D524,FIND(" ",$D524,FIND(" ",$D524)+1)+1,1),""),$D524="Upper Ground", LEFT($D524)&amp;IF(ISNUMBER(FIND(" ",$D524)),MID($D524,FIND(" ",$D524)+1,1),"")&amp;IF(ISNUMBER(FIND(" ",$D524,FIND(" ",$D524)+1)),MID($D524,FIND(" ",$D524,FIND(" ",$D524)+1)+1,1),"")),".0",$E524), " ")</f>
        <v xml:space="preserve"> </v>
      </c>
      <c r="G524" s="144"/>
      <c r="H524" s="144"/>
      <c r="I524" s="144"/>
      <c r="J524" s="144"/>
      <c r="K524" s="144"/>
      <c r="L524" s="149" t="str" cm="1">
        <f t="array" ref="L524">_xlfn.IFNA(
_xlfn.IFS(
AND($F524=" ",$G524=" ",$H524=" "),"Please update all three: Surveyor Room Reference, Establishment Room Reference and Establishment Room Name",
AND(OR($I524="General",$I524="Open plan/ semi-open general",$I524="Fitted",$I524="Light practical (science)",$I524="Light practical (other)",$I524="Heavy practical (workshops)",$I524="Heavy practical (clean)",$I524="Large",$I524="Storage"),$J524=0,$K524=0),"Please update Net Area or Non-net Area",
AND($B524&lt;&gt;"OUT",$J524=0,$I524&lt;&gt;"Non-net",$M524="85% Circulation"),"Net area not recorded for spaces with 85% circulation unusable type",
AND(OR($I524="General",$I524="Open plan/ semi-open general",$I524="Fitted",$I524="Light practical (science)",$I524="Light practical (other)",$I524="Heavy practical (workshops)",$I524="Heavy practical (clean)",$I524="Large",$I524="Storage"),OR($J524=0,ISBLANK($J524))),"Net area not recorded in net spaces",
AND(OR($I524="Non-net",$I524="Outdoor space"),$J524&gt;0),"Net Area Recorded in Non-net space",
AND($I524="General",$J524&gt;90),"This general space is over 90m2, please ensure that this space is entered as separate spaces if it usually used as separate spaces",
AND($I524="Open plan/ semi-open general",$J524&lt;27),"Open plan general space under 27m2",
AND(OR($K524=0,ISBLANK($K524)), $I524="Non-net"),"Non-net area not recorded in non-net space"
),
" ")</f>
        <v xml:space="preserve"> </v>
      </c>
      <c r="M524" s="144"/>
      <c r="N524" s="144"/>
      <c r="O524" s="144"/>
      <c r="P524" s="144"/>
      <c r="Q524" s="144"/>
      <c r="R524" s="171"/>
      <c r="S524" s="147">
        <f>NCA_Calculations!$P$536</f>
        <v>0</v>
      </c>
      <c r="T524" s="147">
        <f>NCA_Calculations!$Q$536</f>
        <v>0</v>
      </c>
      <c r="U524" s="144"/>
      <c r="V524" s="144"/>
      <c r="W524" s="149" t="str" cm="1">
        <f t="array" ref="W524">_xlfn.IFNA(
_xlfn.IFS(
ISBLANK($U524),"Missing space use.",
AND('Establishment details'!$C$14="Secondary",$V524="Classbase"),"Invalid Status type",
AND(OR( $V524="Classbase", $V524="Teaching", $V524="Early years",$V524="SEND resourced"), NOT(ISBLANK($M524))),"Space with status type and unusable type.",
AND($V524= "Classbase",'Establishment details'!$C$22&gt;=10), "Classbase status is only valid in schools with a primary element.",
AND($I524= "Large",$N524 &gt; 3.5), "Large rooms with less than 3.5m height.",
AND(OR($V524="Light practical (science)",$V524="Light practical (science)",$V524="Heavy practical (workshops)", $V524="Heavy practical (clean)"), OR($O524=0,ISBLANK($O524))),"Missing sinks count for light and heavy practical spaces.",
AND($M524 = "Other",ISBLANK($R524)), "Invalid unusable type / missing note for other unusable type."
),
" ")</f>
        <v>Missing space use.</v>
      </c>
    </row>
    <row r="525" spans="2:23" ht="15.75" x14ac:dyDescent="0.25">
      <c r="B525" s="143"/>
      <c r="C525" s="144"/>
      <c r="D525" s="144"/>
      <c r="E525" s="144"/>
      <c r="F525" s="147" t="str" cm="1">
        <f t="array" ref="F525">_xlfn.IFNA(CONCATENATE(_xlfn.IFS($D525="Mezzanine",LEFT($D525,1), $D525="Ground Floor",LEFT($D525,1),$D525="Basment ",LEFT($D525,1), $D525="1st Floor", "0"&amp;LEFT($D525,1), $D525="2nd Floor", "0"&amp;LEFT($D525,1), $D525="3rd Floor", "0"&amp;LEFT($D525,1), $D525="4th Floor", "0"&amp;LEFT($D525,1), $D525="5th Floor", "0"&amp;LEFT($D525,1), $D525="6th Floor", "0"&amp;LEFT($D525,1),$D525="7th Floor", "0"&amp;LEFT($D525,1),$D525="8th Floor", "0"&amp;LEFT($D525,1),$D525="9th Floor", "0"&amp;LEFT($D525,1),$D525="10th Floor", LEFT($D525,2),$D525="11th Floor", LEFT($D525,2),$D525="12th Floor", LEFT($D525,2),$D525="13th Floor", LEFT($D525,2), $D525="Lower Ground", LEFT($D525)&amp;IF(ISNUMBER(FIND(" ",$D525)),MID($D525,FIND(" ",$D525)+1,1),"")&amp;IF(ISNUMBER(FIND(" ",$D525,FIND(" ",$D525)+1)),MID($D525,FIND(" ",$D525,FIND(" ",$D525)+1)+1,1),""),$D525="Upper Ground", LEFT($D525)&amp;IF(ISNUMBER(FIND(" ",$D525)),MID($D525,FIND(" ",$D525)+1,1),"")&amp;IF(ISNUMBER(FIND(" ",$D525,FIND(" ",$D525)+1)),MID($D525,FIND(" ",$D525,FIND(" ",$D525)+1)+1,1),"")),".0",$E525), " ")</f>
        <v xml:space="preserve"> </v>
      </c>
      <c r="G525" s="144"/>
      <c r="H525" s="144"/>
      <c r="I525" s="144"/>
      <c r="J525" s="144"/>
      <c r="K525" s="144"/>
      <c r="L525" s="149" t="str" cm="1">
        <f t="array" ref="L525">_xlfn.IFNA(
_xlfn.IFS(
AND($F525=" ",$G525=" ",$H525=" "),"Please update all three: Surveyor Room Reference, Establishment Room Reference and Establishment Room Name",
AND(OR($I525="General",$I525="Open plan/ semi-open general",$I525="Fitted",$I525="Light practical (science)",$I525="Light practical (other)",$I525="Heavy practical (workshops)",$I525="Heavy practical (clean)",$I525="Large",$I525="Storage"),$J525=0,$K525=0),"Please update Net Area or Non-net Area",
AND($B525&lt;&gt;"OUT",$J525=0,$I525&lt;&gt;"Non-net",$M525="85% Circulation"),"Net area not recorded for spaces with 85% circulation unusable type",
AND(OR($I525="General",$I525="Open plan/ semi-open general",$I525="Fitted",$I525="Light practical (science)",$I525="Light practical (other)",$I525="Heavy practical (workshops)",$I525="Heavy practical (clean)",$I525="Large",$I525="Storage"),OR($J525=0,ISBLANK($J525))),"Net area not recorded in net spaces",
AND(OR($I525="Non-net",$I525="Outdoor space"),$J525&gt;0),"Net Area Recorded in Non-net space",
AND($I525="General",$J525&gt;90),"This general space is over 90m2, please ensure that this space is entered as separate spaces if it usually used as separate spaces",
AND($I525="Open plan/ semi-open general",$J525&lt;27),"Open plan general space under 27m2",
AND(OR($K525=0,ISBLANK($K525)), $I525="Non-net"),"Non-net area not recorded in non-net space"
),
" ")</f>
        <v xml:space="preserve"> </v>
      </c>
      <c r="M525" s="144"/>
      <c r="N525" s="144"/>
      <c r="O525" s="144"/>
      <c r="P525" s="144"/>
      <c r="Q525" s="144"/>
      <c r="R525" s="171"/>
      <c r="S525" s="147">
        <f>NCA_Calculations!$P$537</f>
        <v>0</v>
      </c>
      <c r="T525" s="147">
        <f>NCA_Calculations!$Q$537</f>
        <v>0</v>
      </c>
      <c r="U525" s="144"/>
      <c r="V525" s="144"/>
      <c r="W525" s="149" t="str" cm="1">
        <f t="array" ref="W525">_xlfn.IFNA(
_xlfn.IFS(
ISBLANK($U525),"Missing space use.",
AND('Establishment details'!$C$14="Secondary",$V525="Classbase"),"Invalid Status type",
AND(OR( $V525="Classbase", $V525="Teaching", $V525="Early years",$V525="SEND resourced"), NOT(ISBLANK($M525))),"Space with status type and unusable type.",
AND($V525= "Classbase",'Establishment details'!$C$22&gt;=10), "Classbase status is only valid in schools with a primary element.",
AND($I525= "Large",$N525 &gt; 3.5), "Large rooms with less than 3.5m height.",
AND(OR($V525="Light practical (science)",$V525="Light practical (science)",$V525="Heavy practical (workshops)", $V525="Heavy practical (clean)"), OR($O525=0,ISBLANK($O525))),"Missing sinks count for light and heavy practical spaces.",
AND($M525 = "Other",ISBLANK($R525)), "Invalid unusable type / missing note for other unusable type."
),
" ")</f>
        <v>Missing space use.</v>
      </c>
    </row>
    <row r="526" spans="2:23" ht="15.75" x14ac:dyDescent="0.25">
      <c r="B526" s="143"/>
      <c r="C526" s="144"/>
      <c r="D526" s="144"/>
      <c r="E526" s="144"/>
      <c r="F526" s="147" t="str" cm="1">
        <f t="array" ref="F526">_xlfn.IFNA(CONCATENATE(_xlfn.IFS($D526="Mezzanine",LEFT($D526,1), $D526="Ground Floor",LEFT($D526,1),$D526="Basment ",LEFT($D526,1), $D526="1st Floor", "0"&amp;LEFT($D526,1), $D526="2nd Floor", "0"&amp;LEFT($D526,1), $D526="3rd Floor", "0"&amp;LEFT($D526,1), $D526="4th Floor", "0"&amp;LEFT($D526,1), $D526="5th Floor", "0"&amp;LEFT($D526,1), $D526="6th Floor", "0"&amp;LEFT($D526,1),$D526="7th Floor", "0"&amp;LEFT($D526,1),$D526="8th Floor", "0"&amp;LEFT($D526,1),$D526="9th Floor", "0"&amp;LEFT($D526,1),$D526="10th Floor", LEFT($D526,2),$D526="11th Floor", LEFT($D526,2),$D526="12th Floor", LEFT($D526,2),$D526="13th Floor", LEFT($D526,2), $D526="Lower Ground", LEFT($D526)&amp;IF(ISNUMBER(FIND(" ",$D526)),MID($D526,FIND(" ",$D526)+1,1),"")&amp;IF(ISNUMBER(FIND(" ",$D526,FIND(" ",$D526)+1)),MID($D526,FIND(" ",$D526,FIND(" ",$D526)+1)+1,1),""),$D526="Upper Ground", LEFT($D526)&amp;IF(ISNUMBER(FIND(" ",$D526)),MID($D526,FIND(" ",$D526)+1,1),"")&amp;IF(ISNUMBER(FIND(" ",$D526,FIND(" ",$D526)+1)),MID($D526,FIND(" ",$D526,FIND(" ",$D526)+1)+1,1),"")),".0",$E526), " ")</f>
        <v xml:space="preserve"> </v>
      </c>
      <c r="G526" s="144"/>
      <c r="H526" s="144"/>
      <c r="I526" s="144"/>
      <c r="J526" s="144"/>
      <c r="K526" s="144"/>
      <c r="L526" s="149" t="str" cm="1">
        <f t="array" ref="L526">_xlfn.IFNA(
_xlfn.IFS(
AND($F526=" ",$G526=" ",$H526=" "),"Please update all three: Surveyor Room Reference, Establishment Room Reference and Establishment Room Name",
AND(OR($I526="General",$I526="Open plan/ semi-open general",$I526="Fitted",$I526="Light practical (science)",$I526="Light practical (other)",$I526="Heavy practical (workshops)",$I526="Heavy practical (clean)",$I526="Large",$I526="Storage"),$J526=0,$K526=0),"Please update Net Area or Non-net Area",
AND($B526&lt;&gt;"OUT",$J526=0,$I526&lt;&gt;"Non-net",$M526="85% Circulation"),"Net area not recorded for spaces with 85% circulation unusable type",
AND(OR($I526="General",$I526="Open plan/ semi-open general",$I526="Fitted",$I526="Light practical (science)",$I526="Light practical (other)",$I526="Heavy practical (workshops)",$I526="Heavy practical (clean)",$I526="Large",$I526="Storage"),OR($J526=0,ISBLANK($J526))),"Net area not recorded in net spaces",
AND(OR($I526="Non-net",$I526="Outdoor space"),$J526&gt;0),"Net Area Recorded in Non-net space",
AND($I526="General",$J526&gt;90),"This general space is over 90m2, please ensure that this space is entered as separate spaces if it usually used as separate spaces",
AND($I526="Open plan/ semi-open general",$J526&lt;27),"Open plan general space under 27m2",
AND(OR($K526=0,ISBLANK($K526)), $I526="Non-net"),"Non-net area not recorded in non-net space"
),
" ")</f>
        <v xml:space="preserve"> </v>
      </c>
      <c r="M526" s="144"/>
      <c r="N526" s="144"/>
      <c r="O526" s="144"/>
      <c r="P526" s="144"/>
      <c r="Q526" s="144"/>
      <c r="R526" s="171"/>
      <c r="S526" s="147">
        <f>NCA_Calculations!$P$538</f>
        <v>0</v>
      </c>
      <c r="T526" s="147">
        <f>NCA_Calculations!$Q$538</f>
        <v>0</v>
      </c>
      <c r="U526" s="144"/>
      <c r="V526" s="144"/>
      <c r="W526" s="149" t="str" cm="1">
        <f t="array" ref="W526">_xlfn.IFNA(
_xlfn.IFS(
ISBLANK($U526),"Missing space use.",
AND('Establishment details'!$C$14="Secondary",$V526="Classbase"),"Invalid Status type",
AND(OR( $V526="Classbase", $V526="Teaching", $V526="Early years",$V526="SEND resourced"), NOT(ISBLANK($M526))),"Space with status type and unusable type.",
AND($V526= "Classbase",'Establishment details'!$C$22&gt;=10), "Classbase status is only valid in schools with a primary element.",
AND($I526= "Large",$N526 &gt; 3.5), "Large rooms with less than 3.5m height.",
AND(OR($V526="Light practical (science)",$V526="Light practical (science)",$V526="Heavy practical (workshops)", $V526="Heavy practical (clean)"), OR($O526=0,ISBLANK($O526))),"Missing sinks count for light and heavy practical spaces.",
AND($M526 = "Other",ISBLANK($R526)), "Invalid unusable type / missing note for other unusable type."
),
" ")</f>
        <v>Missing space use.</v>
      </c>
    </row>
    <row r="527" spans="2:23" ht="15.75" x14ac:dyDescent="0.25">
      <c r="B527" s="143"/>
      <c r="C527" s="144"/>
      <c r="D527" s="144"/>
      <c r="E527" s="144"/>
      <c r="F527" s="147" t="str" cm="1">
        <f t="array" ref="F527">_xlfn.IFNA(CONCATENATE(_xlfn.IFS($D527="Mezzanine",LEFT($D527,1), $D527="Ground Floor",LEFT($D527,1),$D527="Basment ",LEFT($D527,1), $D527="1st Floor", "0"&amp;LEFT($D527,1), $D527="2nd Floor", "0"&amp;LEFT($D527,1), $D527="3rd Floor", "0"&amp;LEFT($D527,1), $D527="4th Floor", "0"&amp;LEFT($D527,1), $D527="5th Floor", "0"&amp;LEFT($D527,1), $D527="6th Floor", "0"&amp;LEFT($D527,1),$D527="7th Floor", "0"&amp;LEFT($D527,1),$D527="8th Floor", "0"&amp;LEFT($D527,1),$D527="9th Floor", "0"&amp;LEFT($D527,1),$D527="10th Floor", LEFT($D527,2),$D527="11th Floor", LEFT($D527,2),$D527="12th Floor", LEFT($D527,2),$D527="13th Floor", LEFT($D527,2), $D527="Lower Ground", LEFT($D527)&amp;IF(ISNUMBER(FIND(" ",$D527)),MID($D527,FIND(" ",$D527)+1,1),"")&amp;IF(ISNUMBER(FIND(" ",$D527,FIND(" ",$D527)+1)),MID($D527,FIND(" ",$D527,FIND(" ",$D527)+1)+1,1),""),$D527="Upper Ground", LEFT($D527)&amp;IF(ISNUMBER(FIND(" ",$D527)),MID($D527,FIND(" ",$D527)+1,1),"")&amp;IF(ISNUMBER(FIND(" ",$D527,FIND(" ",$D527)+1)),MID($D527,FIND(" ",$D527,FIND(" ",$D527)+1)+1,1),"")),".0",$E527), " ")</f>
        <v xml:space="preserve"> </v>
      </c>
      <c r="G527" s="144"/>
      <c r="H527" s="144"/>
      <c r="I527" s="144"/>
      <c r="J527" s="144"/>
      <c r="K527" s="144"/>
      <c r="L527" s="149" t="str" cm="1">
        <f t="array" ref="L527">_xlfn.IFNA(
_xlfn.IFS(
AND($F527=" ",$G527=" ",$H527=" "),"Please update all three: Surveyor Room Reference, Establishment Room Reference and Establishment Room Name",
AND(OR($I527="General",$I527="Open plan/ semi-open general",$I527="Fitted",$I527="Light practical (science)",$I527="Light practical (other)",$I527="Heavy practical (workshops)",$I527="Heavy practical (clean)",$I527="Large",$I527="Storage"),$J527=0,$K527=0),"Please update Net Area or Non-net Area",
AND($B527&lt;&gt;"OUT",$J527=0,$I527&lt;&gt;"Non-net",$M527="85% Circulation"),"Net area not recorded for spaces with 85% circulation unusable type",
AND(OR($I527="General",$I527="Open plan/ semi-open general",$I527="Fitted",$I527="Light practical (science)",$I527="Light practical (other)",$I527="Heavy practical (workshops)",$I527="Heavy practical (clean)",$I527="Large",$I527="Storage"),OR($J527=0,ISBLANK($J527))),"Net area not recorded in net spaces",
AND(OR($I527="Non-net",$I527="Outdoor space"),$J527&gt;0),"Net Area Recorded in Non-net space",
AND($I527="General",$J527&gt;90),"This general space is over 90m2, please ensure that this space is entered as separate spaces if it usually used as separate spaces",
AND($I527="Open plan/ semi-open general",$J527&lt;27),"Open plan general space under 27m2",
AND(OR($K527=0,ISBLANK($K527)), $I527="Non-net"),"Non-net area not recorded in non-net space"
),
" ")</f>
        <v xml:space="preserve"> </v>
      </c>
      <c r="M527" s="144"/>
      <c r="N527" s="144"/>
      <c r="O527" s="144"/>
      <c r="P527" s="144"/>
      <c r="Q527" s="144"/>
      <c r="R527" s="171"/>
      <c r="S527" s="147">
        <f>NCA_Calculations!$P$539</f>
        <v>0</v>
      </c>
      <c r="T527" s="147">
        <f>NCA_Calculations!$Q$539</f>
        <v>0</v>
      </c>
      <c r="U527" s="144"/>
      <c r="V527" s="144"/>
      <c r="W527" s="149" t="str" cm="1">
        <f t="array" ref="W527">_xlfn.IFNA(
_xlfn.IFS(
ISBLANK($U527),"Missing space use.",
AND('Establishment details'!$C$14="Secondary",$V527="Classbase"),"Invalid Status type",
AND(OR( $V527="Classbase", $V527="Teaching", $V527="Early years",$V527="SEND resourced"), NOT(ISBLANK($M527))),"Space with status type and unusable type.",
AND($V527= "Classbase",'Establishment details'!$C$22&gt;=10), "Classbase status is only valid in schools with a primary element.",
AND($I527= "Large",$N527 &gt; 3.5), "Large rooms with less than 3.5m height.",
AND(OR($V527="Light practical (science)",$V527="Light practical (science)",$V527="Heavy practical (workshops)", $V527="Heavy practical (clean)"), OR($O527=0,ISBLANK($O527))),"Missing sinks count for light and heavy practical spaces.",
AND($M527 = "Other",ISBLANK($R527)), "Invalid unusable type / missing note for other unusable type."
),
" ")</f>
        <v>Missing space use.</v>
      </c>
    </row>
    <row r="528" spans="2:23" ht="15.75" x14ac:dyDescent="0.25">
      <c r="B528" s="143"/>
      <c r="C528" s="144"/>
      <c r="D528" s="144"/>
      <c r="E528" s="144"/>
      <c r="F528" s="147" t="str" cm="1">
        <f t="array" ref="F528">_xlfn.IFNA(CONCATENATE(_xlfn.IFS($D528="Mezzanine",LEFT($D528,1), $D528="Ground Floor",LEFT($D528,1),$D528="Basment ",LEFT($D528,1), $D528="1st Floor", "0"&amp;LEFT($D528,1), $D528="2nd Floor", "0"&amp;LEFT($D528,1), $D528="3rd Floor", "0"&amp;LEFT($D528,1), $D528="4th Floor", "0"&amp;LEFT($D528,1), $D528="5th Floor", "0"&amp;LEFT($D528,1), $D528="6th Floor", "0"&amp;LEFT($D528,1),$D528="7th Floor", "0"&amp;LEFT($D528,1),$D528="8th Floor", "0"&amp;LEFT($D528,1),$D528="9th Floor", "0"&amp;LEFT($D528,1),$D528="10th Floor", LEFT($D528,2),$D528="11th Floor", LEFT($D528,2),$D528="12th Floor", LEFT($D528,2),$D528="13th Floor", LEFT($D528,2), $D528="Lower Ground", LEFT($D528)&amp;IF(ISNUMBER(FIND(" ",$D528)),MID($D528,FIND(" ",$D528)+1,1),"")&amp;IF(ISNUMBER(FIND(" ",$D528,FIND(" ",$D528)+1)),MID($D528,FIND(" ",$D528,FIND(" ",$D528)+1)+1,1),""),$D528="Upper Ground", LEFT($D528)&amp;IF(ISNUMBER(FIND(" ",$D528)),MID($D528,FIND(" ",$D528)+1,1),"")&amp;IF(ISNUMBER(FIND(" ",$D528,FIND(" ",$D528)+1)),MID($D528,FIND(" ",$D528,FIND(" ",$D528)+1)+1,1),"")),".0",$E528), " ")</f>
        <v xml:space="preserve"> </v>
      </c>
      <c r="G528" s="144"/>
      <c r="H528" s="144"/>
      <c r="I528" s="144"/>
      <c r="J528" s="144"/>
      <c r="K528" s="144"/>
      <c r="L528" s="149" t="str" cm="1">
        <f t="array" ref="L528">_xlfn.IFNA(
_xlfn.IFS(
AND($F528=" ",$G528=" ",$H528=" "),"Please update all three: Surveyor Room Reference, Establishment Room Reference and Establishment Room Name",
AND(OR($I528="General",$I528="Open plan/ semi-open general",$I528="Fitted",$I528="Light practical (science)",$I528="Light practical (other)",$I528="Heavy practical (workshops)",$I528="Heavy practical (clean)",$I528="Large",$I528="Storage"),$J528=0,$K528=0),"Please update Net Area or Non-net Area",
AND($B528&lt;&gt;"OUT",$J528=0,$I528&lt;&gt;"Non-net",$M528="85% Circulation"),"Net area not recorded for spaces with 85% circulation unusable type",
AND(OR($I528="General",$I528="Open plan/ semi-open general",$I528="Fitted",$I528="Light practical (science)",$I528="Light practical (other)",$I528="Heavy practical (workshops)",$I528="Heavy practical (clean)",$I528="Large",$I528="Storage"),OR($J528=0,ISBLANK($J528))),"Net area not recorded in net spaces",
AND(OR($I528="Non-net",$I528="Outdoor space"),$J528&gt;0),"Net Area Recorded in Non-net space",
AND($I528="General",$J528&gt;90),"This general space is over 90m2, please ensure that this space is entered as separate spaces if it usually used as separate spaces",
AND($I528="Open plan/ semi-open general",$J528&lt;27),"Open plan general space under 27m2",
AND(OR($K528=0,ISBLANK($K528)), $I528="Non-net"),"Non-net area not recorded in non-net space"
),
" ")</f>
        <v xml:space="preserve"> </v>
      </c>
      <c r="M528" s="144"/>
      <c r="N528" s="144"/>
      <c r="O528" s="144"/>
      <c r="P528" s="144"/>
      <c r="Q528" s="144"/>
      <c r="R528" s="171"/>
      <c r="S528" s="147">
        <f>NCA_Calculations!$P$540</f>
        <v>0</v>
      </c>
      <c r="T528" s="147">
        <f>NCA_Calculations!$Q$540</f>
        <v>0</v>
      </c>
      <c r="U528" s="144"/>
      <c r="V528" s="144"/>
      <c r="W528" s="149" t="str" cm="1">
        <f t="array" ref="W528">_xlfn.IFNA(
_xlfn.IFS(
ISBLANK($U528),"Missing space use.",
AND('Establishment details'!$C$14="Secondary",$V528="Classbase"),"Invalid Status type",
AND(OR( $V528="Classbase", $V528="Teaching", $V528="Early years",$V528="SEND resourced"), NOT(ISBLANK($M528))),"Space with status type and unusable type.",
AND($V528= "Classbase",'Establishment details'!$C$22&gt;=10), "Classbase status is only valid in schools with a primary element.",
AND($I528= "Large",$N528 &gt; 3.5), "Large rooms with less than 3.5m height.",
AND(OR($V528="Light practical (science)",$V528="Light practical (science)",$V528="Heavy practical (workshops)", $V528="Heavy practical (clean)"), OR($O528=0,ISBLANK($O528))),"Missing sinks count for light and heavy practical spaces.",
AND($M528 = "Other",ISBLANK($R528)), "Invalid unusable type / missing note for other unusable type."
),
" ")</f>
        <v>Missing space use.</v>
      </c>
    </row>
    <row r="529" spans="2:23" ht="15.75" x14ac:dyDescent="0.25">
      <c r="B529" s="143"/>
      <c r="C529" s="144"/>
      <c r="D529" s="144"/>
      <c r="E529" s="144"/>
      <c r="F529" s="147" t="str" cm="1">
        <f t="array" ref="F529">_xlfn.IFNA(CONCATENATE(_xlfn.IFS($D529="Mezzanine",LEFT($D529,1), $D529="Ground Floor",LEFT($D529,1),$D529="Basment ",LEFT($D529,1), $D529="1st Floor", "0"&amp;LEFT($D529,1), $D529="2nd Floor", "0"&amp;LEFT($D529,1), $D529="3rd Floor", "0"&amp;LEFT($D529,1), $D529="4th Floor", "0"&amp;LEFT($D529,1), $D529="5th Floor", "0"&amp;LEFT($D529,1), $D529="6th Floor", "0"&amp;LEFT($D529,1),$D529="7th Floor", "0"&amp;LEFT($D529,1),$D529="8th Floor", "0"&amp;LEFT($D529,1),$D529="9th Floor", "0"&amp;LEFT($D529,1),$D529="10th Floor", LEFT($D529,2),$D529="11th Floor", LEFT($D529,2),$D529="12th Floor", LEFT($D529,2),$D529="13th Floor", LEFT($D529,2), $D529="Lower Ground", LEFT($D529)&amp;IF(ISNUMBER(FIND(" ",$D529)),MID($D529,FIND(" ",$D529)+1,1),"")&amp;IF(ISNUMBER(FIND(" ",$D529,FIND(" ",$D529)+1)),MID($D529,FIND(" ",$D529,FIND(" ",$D529)+1)+1,1),""),$D529="Upper Ground", LEFT($D529)&amp;IF(ISNUMBER(FIND(" ",$D529)),MID($D529,FIND(" ",$D529)+1,1),"")&amp;IF(ISNUMBER(FIND(" ",$D529,FIND(" ",$D529)+1)),MID($D529,FIND(" ",$D529,FIND(" ",$D529)+1)+1,1),"")),".0",$E529), " ")</f>
        <v xml:space="preserve"> </v>
      </c>
      <c r="G529" s="144"/>
      <c r="H529" s="144"/>
      <c r="I529" s="144"/>
      <c r="J529" s="144"/>
      <c r="K529" s="144"/>
      <c r="L529" s="149" t="str" cm="1">
        <f t="array" ref="L529">_xlfn.IFNA(
_xlfn.IFS(
AND($F529=" ",$G529=" ",$H529=" "),"Please update all three: Surveyor Room Reference, Establishment Room Reference and Establishment Room Name",
AND(OR($I529="General",$I529="Open plan/ semi-open general",$I529="Fitted",$I529="Light practical (science)",$I529="Light practical (other)",$I529="Heavy practical (workshops)",$I529="Heavy practical (clean)",$I529="Large",$I529="Storage"),$J529=0,$K529=0),"Please update Net Area or Non-net Area",
AND($B529&lt;&gt;"OUT",$J529=0,$I529&lt;&gt;"Non-net",$M529="85% Circulation"),"Net area not recorded for spaces with 85% circulation unusable type",
AND(OR($I529="General",$I529="Open plan/ semi-open general",$I529="Fitted",$I529="Light practical (science)",$I529="Light practical (other)",$I529="Heavy practical (workshops)",$I529="Heavy practical (clean)",$I529="Large",$I529="Storage"),OR($J529=0,ISBLANK($J529))),"Net area not recorded in net spaces",
AND(OR($I529="Non-net",$I529="Outdoor space"),$J529&gt;0),"Net Area Recorded in Non-net space",
AND($I529="General",$J529&gt;90),"This general space is over 90m2, please ensure that this space is entered as separate spaces if it usually used as separate spaces",
AND($I529="Open plan/ semi-open general",$J529&lt;27),"Open plan general space under 27m2",
AND(OR($K529=0,ISBLANK($K529)), $I529="Non-net"),"Non-net area not recorded in non-net space"
),
" ")</f>
        <v xml:space="preserve"> </v>
      </c>
      <c r="M529" s="144"/>
      <c r="N529" s="144"/>
      <c r="O529" s="144"/>
      <c r="P529" s="144"/>
      <c r="Q529" s="144"/>
      <c r="R529" s="171"/>
      <c r="S529" s="147">
        <f>NCA_Calculations!$P$541</f>
        <v>0</v>
      </c>
      <c r="T529" s="147">
        <f>NCA_Calculations!$Q$541</f>
        <v>0</v>
      </c>
      <c r="U529" s="144"/>
      <c r="V529" s="144"/>
      <c r="W529" s="149" t="str" cm="1">
        <f t="array" ref="W529">_xlfn.IFNA(
_xlfn.IFS(
ISBLANK($U529),"Missing space use.",
AND('Establishment details'!$C$14="Secondary",$V529="Classbase"),"Invalid Status type",
AND(OR( $V529="Classbase", $V529="Teaching", $V529="Early years",$V529="SEND resourced"), NOT(ISBLANK($M529))),"Space with status type and unusable type.",
AND($V529= "Classbase",'Establishment details'!$C$22&gt;=10), "Classbase status is only valid in schools with a primary element.",
AND($I529= "Large",$N529 &gt; 3.5), "Large rooms with less than 3.5m height.",
AND(OR($V529="Light practical (science)",$V529="Light practical (science)",$V529="Heavy practical (workshops)", $V529="Heavy practical (clean)"), OR($O529=0,ISBLANK($O529))),"Missing sinks count for light and heavy practical spaces.",
AND($M529 = "Other",ISBLANK($R529)), "Invalid unusable type / missing note for other unusable type."
),
" ")</f>
        <v>Missing space use.</v>
      </c>
    </row>
    <row r="530" spans="2:23" ht="15.75" x14ac:dyDescent="0.25">
      <c r="B530" s="143"/>
      <c r="C530" s="144"/>
      <c r="D530" s="144"/>
      <c r="E530" s="144"/>
      <c r="F530" s="147" t="str" cm="1">
        <f t="array" ref="F530">_xlfn.IFNA(CONCATENATE(_xlfn.IFS($D530="Mezzanine",LEFT($D530,1), $D530="Ground Floor",LEFT($D530,1),$D530="Basment ",LEFT($D530,1), $D530="1st Floor", "0"&amp;LEFT($D530,1), $D530="2nd Floor", "0"&amp;LEFT($D530,1), $D530="3rd Floor", "0"&amp;LEFT($D530,1), $D530="4th Floor", "0"&amp;LEFT($D530,1), $D530="5th Floor", "0"&amp;LEFT($D530,1), $D530="6th Floor", "0"&amp;LEFT($D530,1),$D530="7th Floor", "0"&amp;LEFT($D530,1),$D530="8th Floor", "0"&amp;LEFT($D530,1),$D530="9th Floor", "0"&amp;LEFT($D530,1),$D530="10th Floor", LEFT($D530,2),$D530="11th Floor", LEFT($D530,2),$D530="12th Floor", LEFT($D530,2),$D530="13th Floor", LEFT($D530,2), $D530="Lower Ground", LEFT($D530)&amp;IF(ISNUMBER(FIND(" ",$D530)),MID($D530,FIND(" ",$D530)+1,1),"")&amp;IF(ISNUMBER(FIND(" ",$D530,FIND(" ",$D530)+1)),MID($D530,FIND(" ",$D530,FIND(" ",$D530)+1)+1,1),""),$D530="Upper Ground", LEFT($D530)&amp;IF(ISNUMBER(FIND(" ",$D530)),MID($D530,FIND(" ",$D530)+1,1),"")&amp;IF(ISNUMBER(FIND(" ",$D530,FIND(" ",$D530)+1)),MID($D530,FIND(" ",$D530,FIND(" ",$D530)+1)+1,1),"")),".0",$E530), " ")</f>
        <v xml:space="preserve"> </v>
      </c>
      <c r="G530" s="144"/>
      <c r="H530" s="144"/>
      <c r="I530" s="144"/>
      <c r="J530" s="144"/>
      <c r="K530" s="144"/>
      <c r="L530" s="149" t="str" cm="1">
        <f t="array" ref="L530">_xlfn.IFNA(
_xlfn.IFS(
AND($F530=" ",$G530=" ",$H530=" "),"Please update all three: Surveyor Room Reference, Establishment Room Reference and Establishment Room Name",
AND(OR($I530="General",$I530="Open plan/ semi-open general",$I530="Fitted",$I530="Light practical (science)",$I530="Light practical (other)",$I530="Heavy practical (workshops)",$I530="Heavy practical (clean)",$I530="Large",$I530="Storage"),$J530=0,$K530=0),"Please update Net Area or Non-net Area",
AND($B530&lt;&gt;"OUT",$J530=0,$I530&lt;&gt;"Non-net",$M530="85% Circulation"),"Net area not recorded for spaces with 85% circulation unusable type",
AND(OR($I530="General",$I530="Open plan/ semi-open general",$I530="Fitted",$I530="Light practical (science)",$I530="Light practical (other)",$I530="Heavy practical (workshops)",$I530="Heavy practical (clean)",$I530="Large",$I530="Storage"),OR($J530=0,ISBLANK($J530))),"Net area not recorded in net spaces",
AND(OR($I530="Non-net",$I530="Outdoor space"),$J530&gt;0),"Net Area Recorded in Non-net space",
AND($I530="General",$J530&gt;90),"This general space is over 90m2, please ensure that this space is entered as separate spaces if it usually used as separate spaces",
AND($I530="Open plan/ semi-open general",$J530&lt;27),"Open plan general space under 27m2",
AND(OR($K530=0,ISBLANK($K530)), $I530="Non-net"),"Non-net area not recorded in non-net space"
),
" ")</f>
        <v xml:space="preserve"> </v>
      </c>
      <c r="M530" s="144"/>
      <c r="N530" s="144"/>
      <c r="O530" s="144"/>
      <c r="P530" s="144"/>
      <c r="Q530" s="144"/>
      <c r="R530" s="171"/>
      <c r="S530" s="147">
        <f>NCA_Calculations!$P$542</f>
        <v>0</v>
      </c>
      <c r="T530" s="147">
        <f>NCA_Calculations!$Q$542</f>
        <v>0</v>
      </c>
      <c r="U530" s="144"/>
      <c r="V530" s="144"/>
      <c r="W530" s="149" t="str" cm="1">
        <f t="array" ref="W530">_xlfn.IFNA(
_xlfn.IFS(
ISBLANK($U530),"Missing space use.",
AND('Establishment details'!$C$14="Secondary",$V530="Classbase"),"Invalid Status type",
AND(OR( $V530="Classbase", $V530="Teaching", $V530="Early years",$V530="SEND resourced"), NOT(ISBLANK($M530))),"Space with status type and unusable type.",
AND($V530= "Classbase",'Establishment details'!$C$22&gt;=10), "Classbase status is only valid in schools with a primary element.",
AND($I530= "Large",$N530 &gt; 3.5), "Large rooms with less than 3.5m height.",
AND(OR($V530="Light practical (science)",$V530="Light practical (science)",$V530="Heavy practical (workshops)", $V530="Heavy practical (clean)"), OR($O530=0,ISBLANK($O530))),"Missing sinks count for light and heavy practical spaces.",
AND($M530 = "Other",ISBLANK($R530)), "Invalid unusable type / missing note for other unusable type."
),
" ")</f>
        <v>Missing space use.</v>
      </c>
    </row>
    <row r="531" spans="2:23" ht="15.75" x14ac:dyDescent="0.25">
      <c r="B531" s="143"/>
      <c r="C531" s="144"/>
      <c r="D531" s="144"/>
      <c r="E531" s="144"/>
      <c r="F531" s="147" t="str" cm="1">
        <f t="array" ref="F531">_xlfn.IFNA(CONCATENATE(_xlfn.IFS($D531="Mezzanine",LEFT($D531,1), $D531="Ground Floor",LEFT($D531,1),$D531="Basment ",LEFT($D531,1), $D531="1st Floor", "0"&amp;LEFT($D531,1), $D531="2nd Floor", "0"&amp;LEFT($D531,1), $D531="3rd Floor", "0"&amp;LEFT($D531,1), $D531="4th Floor", "0"&amp;LEFT($D531,1), $D531="5th Floor", "0"&amp;LEFT($D531,1), $D531="6th Floor", "0"&amp;LEFT($D531,1),$D531="7th Floor", "0"&amp;LEFT($D531,1),$D531="8th Floor", "0"&amp;LEFT($D531,1),$D531="9th Floor", "0"&amp;LEFT($D531,1),$D531="10th Floor", LEFT($D531,2),$D531="11th Floor", LEFT($D531,2),$D531="12th Floor", LEFT($D531,2),$D531="13th Floor", LEFT($D531,2), $D531="Lower Ground", LEFT($D531)&amp;IF(ISNUMBER(FIND(" ",$D531)),MID($D531,FIND(" ",$D531)+1,1),"")&amp;IF(ISNUMBER(FIND(" ",$D531,FIND(" ",$D531)+1)),MID($D531,FIND(" ",$D531,FIND(" ",$D531)+1)+1,1),""),$D531="Upper Ground", LEFT($D531)&amp;IF(ISNUMBER(FIND(" ",$D531)),MID($D531,FIND(" ",$D531)+1,1),"")&amp;IF(ISNUMBER(FIND(" ",$D531,FIND(" ",$D531)+1)),MID($D531,FIND(" ",$D531,FIND(" ",$D531)+1)+1,1),"")),".0",$E531), " ")</f>
        <v xml:space="preserve"> </v>
      </c>
      <c r="G531" s="144"/>
      <c r="H531" s="144"/>
      <c r="I531" s="144"/>
      <c r="J531" s="144"/>
      <c r="K531" s="144"/>
      <c r="L531" s="149" t="str" cm="1">
        <f t="array" ref="L531">_xlfn.IFNA(
_xlfn.IFS(
AND($F531=" ",$G531=" ",$H531=" "),"Please update all three: Surveyor Room Reference, Establishment Room Reference and Establishment Room Name",
AND(OR($I531="General",$I531="Open plan/ semi-open general",$I531="Fitted",$I531="Light practical (science)",$I531="Light practical (other)",$I531="Heavy practical (workshops)",$I531="Heavy practical (clean)",$I531="Large",$I531="Storage"),$J531=0,$K531=0),"Please update Net Area or Non-net Area",
AND($B531&lt;&gt;"OUT",$J531=0,$I531&lt;&gt;"Non-net",$M531="85% Circulation"),"Net area not recorded for spaces with 85% circulation unusable type",
AND(OR($I531="General",$I531="Open plan/ semi-open general",$I531="Fitted",$I531="Light practical (science)",$I531="Light practical (other)",$I531="Heavy practical (workshops)",$I531="Heavy practical (clean)",$I531="Large",$I531="Storage"),OR($J531=0,ISBLANK($J531))),"Net area not recorded in net spaces",
AND(OR($I531="Non-net",$I531="Outdoor space"),$J531&gt;0),"Net Area Recorded in Non-net space",
AND($I531="General",$J531&gt;90),"This general space is over 90m2, please ensure that this space is entered as separate spaces if it usually used as separate spaces",
AND($I531="Open plan/ semi-open general",$J531&lt;27),"Open plan general space under 27m2",
AND(OR($K531=0,ISBLANK($K531)), $I531="Non-net"),"Non-net area not recorded in non-net space"
),
" ")</f>
        <v xml:space="preserve"> </v>
      </c>
      <c r="M531" s="144"/>
      <c r="N531" s="144"/>
      <c r="O531" s="144"/>
      <c r="P531" s="144"/>
      <c r="Q531" s="144"/>
      <c r="R531" s="171"/>
      <c r="S531" s="147">
        <f>NCA_Calculations!$P$543</f>
        <v>0</v>
      </c>
      <c r="T531" s="147">
        <f>NCA_Calculations!$Q$543</f>
        <v>0</v>
      </c>
      <c r="U531" s="144"/>
      <c r="V531" s="144"/>
      <c r="W531" s="149" t="str" cm="1">
        <f t="array" ref="W531">_xlfn.IFNA(
_xlfn.IFS(
ISBLANK($U531),"Missing space use.",
AND('Establishment details'!$C$14="Secondary",$V531="Classbase"),"Invalid Status type",
AND(OR( $V531="Classbase", $V531="Teaching", $V531="Early years",$V531="SEND resourced"), NOT(ISBLANK($M531))),"Space with status type and unusable type.",
AND($V531= "Classbase",'Establishment details'!$C$22&gt;=10), "Classbase status is only valid in schools with a primary element.",
AND($I531= "Large",$N531 &gt; 3.5), "Large rooms with less than 3.5m height.",
AND(OR($V531="Light practical (science)",$V531="Light practical (science)",$V531="Heavy practical (workshops)", $V531="Heavy practical (clean)"), OR($O531=0,ISBLANK($O531))),"Missing sinks count for light and heavy practical spaces.",
AND($M531 = "Other",ISBLANK($R531)), "Invalid unusable type / missing note for other unusable type."
),
" ")</f>
        <v>Missing space use.</v>
      </c>
    </row>
    <row r="532" spans="2:23" ht="15.75" x14ac:dyDescent="0.25">
      <c r="B532" s="143"/>
      <c r="C532" s="144"/>
      <c r="D532" s="144"/>
      <c r="E532" s="144"/>
      <c r="F532" s="147" t="str" cm="1">
        <f t="array" ref="F532">_xlfn.IFNA(CONCATENATE(_xlfn.IFS($D532="Mezzanine",LEFT($D532,1), $D532="Ground Floor",LEFT($D532,1),$D532="Basment ",LEFT($D532,1), $D532="1st Floor", "0"&amp;LEFT($D532,1), $D532="2nd Floor", "0"&amp;LEFT($D532,1), $D532="3rd Floor", "0"&amp;LEFT($D532,1), $D532="4th Floor", "0"&amp;LEFT($D532,1), $D532="5th Floor", "0"&amp;LEFT($D532,1), $D532="6th Floor", "0"&amp;LEFT($D532,1),$D532="7th Floor", "0"&amp;LEFT($D532,1),$D532="8th Floor", "0"&amp;LEFT($D532,1),$D532="9th Floor", "0"&amp;LEFT($D532,1),$D532="10th Floor", LEFT($D532,2),$D532="11th Floor", LEFT($D532,2),$D532="12th Floor", LEFT($D532,2),$D532="13th Floor", LEFT($D532,2), $D532="Lower Ground", LEFT($D532)&amp;IF(ISNUMBER(FIND(" ",$D532)),MID($D532,FIND(" ",$D532)+1,1),"")&amp;IF(ISNUMBER(FIND(" ",$D532,FIND(" ",$D532)+1)),MID($D532,FIND(" ",$D532,FIND(" ",$D532)+1)+1,1),""),$D532="Upper Ground", LEFT($D532)&amp;IF(ISNUMBER(FIND(" ",$D532)),MID($D532,FIND(" ",$D532)+1,1),"")&amp;IF(ISNUMBER(FIND(" ",$D532,FIND(" ",$D532)+1)),MID($D532,FIND(" ",$D532,FIND(" ",$D532)+1)+1,1),"")),".0",$E532), " ")</f>
        <v xml:space="preserve"> </v>
      </c>
      <c r="G532" s="144"/>
      <c r="H532" s="144"/>
      <c r="I532" s="144"/>
      <c r="J532" s="144"/>
      <c r="K532" s="144"/>
      <c r="L532" s="149" t="str" cm="1">
        <f t="array" ref="L532">_xlfn.IFNA(
_xlfn.IFS(
AND($F532=" ",$G532=" ",$H532=" "),"Please update all three: Surveyor Room Reference, Establishment Room Reference and Establishment Room Name",
AND(OR($I532="General",$I532="Open plan/ semi-open general",$I532="Fitted",$I532="Light practical (science)",$I532="Light practical (other)",$I532="Heavy practical (workshops)",$I532="Heavy practical (clean)",$I532="Large",$I532="Storage"),$J532=0,$K532=0),"Please update Net Area or Non-net Area",
AND($B532&lt;&gt;"OUT",$J532=0,$I532&lt;&gt;"Non-net",$M532="85% Circulation"),"Net area not recorded for spaces with 85% circulation unusable type",
AND(OR($I532="General",$I532="Open plan/ semi-open general",$I532="Fitted",$I532="Light practical (science)",$I532="Light practical (other)",$I532="Heavy practical (workshops)",$I532="Heavy practical (clean)",$I532="Large",$I532="Storage"),OR($J532=0,ISBLANK($J532))),"Net area not recorded in net spaces",
AND(OR($I532="Non-net",$I532="Outdoor space"),$J532&gt;0),"Net Area Recorded in Non-net space",
AND($I532="General",$J532&gt;90),"This general space is over 90m2, please ensure that this space is entered as separate spaces if it usually used as separate spaces",
AND($I532="Open plan/ semi-open general",$J532&lt;27),"Open plan general space under 27m2",
AND(OR($K532=0,ISBLANK($K532)), $I532="Non-net"),"Non-net area not recorded in non-net space"
),
" ")</f>
        <v xml:space="preserve"> </v>
      </c>
      <c r="M532" s="144"/>
      <c r="N532" s="144"/>
      <c r="O532" s="144"/>
      <c r="P532" s="144"/>
      <c r="Q532" s="144"/>
      <c r="R532" s="171"/>
      <c r="S532" s="147">
        <f>NCA_Calculations!$P$544</f>
        <v>0</v>
      </c>
      <c r="T532" s="147">
        <f>NCA_Calculations!$Q$544</f>
        <v>0</v>
      </c>
      <c r="U532" s="144"/>
      <c r="V532" s="144"/>
      <c r="W532" s="149" t="str" cm="1">
        <f t="array" ref="W532">_xlfn.IFNA(
_xlfn.IFS(
ISBLANK($U532),"Missing space use.",
AND('Establishment details'!$C$14="Secondary",$V532="Classbase"),"Invalid Status type",
AND(OR( $V532="Classbase", $V532="Teaching", $V532="Early years",$V532="SEND resourced"), NOT(ISBLANK($M532))),"Space with status type and unusable type.",
AND($V532= "Classbase",'Establishment details'!$C$22&gt;=10), "Classbase status is only valid in schools with a primary element.",
AND($I532= "Large",$N532 &gt; 3.5), "Large rooms with less than 3.5m height.",
AND(OR($V532="Light practical (science)",$V532="Light practical (science)",$V532="Heavy practical (workshops)", $V532="Heavy practical (clean)"), OR($O532=0,ISBLANK($O532))),"Missing sinks count for light and heavy practical spaces.",
AND($M532 = "Other",ISBLANK($R532)), "Invalid unusable type / missing note for other unusable type."
),
" ")</f>
        <v>Missing space use.</v>
      </c>
    </row>
    <row r="533" spans="2:23" ht="15.75" x14ac:dyDescent="0.25">
      <c r="B533" s="143"/>
      <c r="C533" s="144"/>
      <c r="D533" s="144"/>
      <c r="E533" s="144"/>
      <c r="F533" s="147" t="str" cm="1">
        <f t="array" ref="F533">_xlfn.IFNA(CONCATENATE(_xlfn.IFS($D533="Mezzanine",LEFT($D533,1), $D533="Ground Floor",LEFT($D533,1),$D533="Basment ",LEFT($D533,1), $D533="1st Floor", "0"&amp;LEFT($D533,1), $D533="2nd Floor", "0"&amp;LEFT($D533,1), $D533="3rd Floor", "0"&amp;LEFT($D533,1), $D533="4th Floor", "0"&amp;LEFT($D533,1), $D533="5th Floor", "0"&amp;LEFT($D533,1), $D533="6th Floor", "0"&amp;LEFT($D533,1),$D533="7th Floor", "0"&amp;LEFT($D533,1),$D533="8th Floor", "0"&amp;LEFT($D533,1),$D533="9th Floor", "0"&amp;LEFT($D533,1),$D533="10th Floor", LEFT($D533,2),$D533="11th Floor", LEFT($D533,2),$D533="12th Floor", LEFT($D533,2),$D533="13th Floor", LEFT($D533,2), $D533="Lower Ground", LEFT($D533)&amp;IF(ISNUMBER(FIND(" ",$D533)),MID($D533,FIND(" ",$D533)+1,1),"")&amp;IF(ISNUMBER(FIND(" ",$D533,FIND(" ",$D533)+1)),MID($D533,FIND(" ",$D533,FIND(" ",$D533)+1)+1,1),""),$D533="Upper Ground", LEFT($D533)&amp;IF(ISNUMBER(FIND(" ",$D533)),MID($D533,FIND(" ",$D533)+1,1),"")&amp;IF(ISNUMBER(FIND(" ",$D533,FIND(" ",$D533)+1)),MID($D533,FIND(" ",$D533,FIND(" ",$D533)+1)+1,1),"")),".0",$E533), " ")</f>
        <v xml:space="preserve"> </v>
      </c>
      <c r="G533" s="144"/>
      <c r="H533" s="144"/>
      <c r="I533" s="144"/>
      <c r="J533" s="144"/>
      <c r="K533" s="144"/>
      <c r="L533" s="149" t="str" cm="1">
        <f t="array" ref="L533">_xlfn.IFNA(
_xlfn.IFS(
AND($F533=" ",$G533=" ",$H533=" "),"Please update all three: Surveyor Room Reference, Establishment Room Reference and Establishment Room Name",
AND(OR($I533="General",$I533="Open plan/ semi-open general",$I533="Fitted",$I533="Light practical (science)",$I533="Light practical (other)",$I533="Heavy practical (workshops)",$I533="Heavy practical (clean)",$I533="Large",$I533="Storage"),$J533=0,$K533=0),"Please update Net Area or Non-net Area",
AND($B533&lt;&gt;"OUT",$J533=0,$I533&lt;&gt;"Non-net",$M533="85% Circulation"),"Net area not recorded for spaces with 85% circulation unusable type",
AND(OR($I533="General",$I533="Open plan/ semi-open general",$I533="Fitted",$I533="Light practical (science)",$I533="Light practical (other)",$I533="Heavy practical (workshops)",$I533="Heavy practical (clean)",$I533="Large",$I533="Storage"),OR($J533=0,ISBLANK($J533))),"Net area not recorded in net spaces",
AND(OR($I533="Non-net",$I533="Outdoor space"),$J533&gt;0),"Net Area Recorded in Non-net space",
AND($I533="General",$J533&gt;90),"This general space is over 90m2, please ensure that this space is entered as separate spaces if it usually used as separate spaces",
AND($I533="Open plan/ semi-open general",$J533&lt;27),"Open plan general space under 27m2",
AND(OR($K533=0,ISBLANK($K533)), $I533="Non-net"),"Non-net area not recorded in non-net space"
),
" ")</f>
        <v xml:space="preserve"> </v>
      </c>
      <c r="M533" s="144"/>
      <c r="N533" s="144"/>
      <c r="O533" s="144"/>
      <c r="P533" s="144"/>
      <c r="Q533" s="144"/>
      <c r="R533" s="171"/>
      <c r="S533" s="147">
        <f>NCA_Calculations!$P$545</f>
        <v>0</v>
      </c>
      <c r="T533" s="147">
        <f>NCA_Calculations!$Q$545</f>
        <v>0</v>
      </c>
      <c r="U533" s="144"/>
      <c r="V533" s="144"/>
      <c r="W533" s="149" t="str" cm="1">
        <f t="array" ref="W533">_xlfn.IFNA(
_xlfn.IFS(
ISBLANK($U533),"Missing space use.",
AND('Establishment details'!$C$14="Secondary",$V533="Classbase"),"Invalid Status type",
AND(OR( $V533="Classbase", $V533="Teaching", $V533="Early years",$V533="SEND resourced"), NOT(ISBLANK($M533))),"Space with status type and unusable type.",
AND($V533= "Classbase",'Establishment details'!$C$22&gt;=10), "Classbase status is only valid in schools with a primary element.",
AND($I533= "Large",$N533 &gt; 3.5), "Large rooms with less than 3.5m height.",
AND(OR($V533="Light practical (science)",$V533="Light practical (science)",$V533="Heavy practical (workshops)", $V533="Heavy practical (clean)"), OR($O533=0,ISBLANK($O533))),"Missing sinks count for light and heavy practical spaces.",
AND($M533 = "Other",ISBLANK($R533)), "Invalid unusable type / missing note for other unusable type."
),
" ")</f>
        <v>Missing space use.</v>
      </c>
    </row>
    <row r="534" spans="2:23" ht="15.75" x14ac:dyDescent="0.25">
      <c r="B534" s="143"/>
      <c r="C534" s="144"/>
      <c r="D534" s="144"/>
      <c r="E534" s="144"/>
      <c r="F534" s="147" t="str" cm="1">
        <f t="array" ref="F534">_xlfn.IFNA(CONCATENATE(_xlfn.IFS($D534="Mezzanine",LEFT($D534,1), $D534="Ground Floor",LEFT($D534,1),$D534="Basment ",LEFT($D534,1), $D534="1st Floor", "0"&amp;LEFT($D534,1), $D534="2nd Floor", "0"&amp;LEFT($D534,1), $D534="3rd Floor", "0"&amp;LEFT($D534,1), $D534="4th Floor", "0"&amp;LEFT($D534,1), $D534="5th Floor", "0"&amp;LEFT($D534,1), $D534="6th Floor", "0"&amp;LEFT($D534,1),$D534="7th Floor", "0"&amp;LEFT($D534,1),$D534="8th Floor", "0"&amp;LEFT($D534,1),$D534="9th Floor", "0"&amp;LEFT($D534,1),$D534="10th Floor", LEFT($D534,2),$D534="11th Floor", LEFT($D534,2),$D534="12th Floor", LEFT($D534,2),$D534="13th Floor", LEFT($D534,2), $D534="Lower Ground", LEFT($D534)&amp;IF(ISNUMBER(FIND(" ",$D534)),MID($D534,FIND(" ",$D534)+1,1),"")&amp;IF(ISNUMBER(FIND(" ",$D534,FIND(" ",$D534)+1)),MID($D534,FIND(" ",$D534,FIND(" ",$D534)+1)+1,1),""),$D534="Upper Ground", LEFT($D534)&amp;IF(ISNUMBER(FIND(" ",$D534)),MID($D534,FIND(" ",$D534)+1,1),"")&amp;IF(ISNUMBER(FIND(" ",$D534,FIND(" ",$D534)+1)),MID($D534,FIND(" ",$D534,FIND(" ",$D534)+1)+1,1),"")),".0",$E534), " ")</f>
        <v xml:space="preserve"> </v>
      </c>
      <c r="G534" s="144"/>
      <c r="H534" s="144"/>
      <c r="I534" s="144"/>
      <c r="J534" s="144"/>
      <c r="K534" s="144"/>
      <c r="L534" s="149" t="str" cm="1">
        <f t="array" ref="L534">_xlfn.IFNA(
_xlfn.IFS(
AND($F534=" ",$G534=" ",$H534=" "),"Please update all three: Surveyor Room Reference, Establishment Room Reference and Establishment Room Name",
AND(OR($I534="General",$I534="Open plan/ semi-open general",$I534="Fitted",$I534="Light practical (science)",$I534="Light practical (other)",$I534="Heavy practical (workshops)",$I534="Heavy practical (clean)",$I534="Large",$I534="Storage"),$J534=0,$K534=0),"Please update Net Area or Non-net Area",
AND($B534&lt;&gt;"OUT",$J534=0,$I534&lt;&gt;"Non-net",$M534="85% Circulation"),"Net area not recorded for spaces with 85% circulation unusable type",
AND(OR($I534="General",$I534="Open plan/ semi-open general",$I534="Fitted",$I534="Light practical (science)",$I534="Light practical (other)",$I534="Heavy practical (workshops)",$I534="Heavy practical (clean)",$I534="Large",$I534="Storage"),OR($J534=0,ISBLANK($J534))),"Net area not recorded in net spaces",
AND(OR($I534="Non-net",$I534="Outdoor space"),$J534&gt;0),"Net Area Recorded in Non-net space",
AND($I534="General",$J534&gt;90),"This general space is over 90m2, please ensure that this space is entered as separate spaces if it usually used as separate spaces",
AND($I534="Open plan/ semi-open general",$J534&lt;27),"Open plan general space under 27m2",
AND(OR($K534=0,ISBLANK($K534)), $I534="Non-net"),"Non-net area not recorded in non-net space"
),
" ")</f>
        <v xml:space="preserve"> </v>
      </c>
      <c r="M534" s="144"/>
      <c r="N534" s="144"/>
      <c r="O534" s="144"/>
      <c r="P534" s="144"/>
      <c r="Q534" s="144"/>
      <c r="R534" s="171"/>
      <c r="S534" s="147">
        <f>NCA_Calculations!$P$546</f>
        <v>0</v>
      </c>
      <c r="T534" s="147">
        <f>NCA_Calculations!$Q$546</f>
        <v>0</v>
      </c>
      <c r="U534" s="144"/>
      <c r="V534" s="144"/>
      <c r="W534" s="149" t="str" cm="1">
        <f t="array" ref="W534">_xlfn.IFNA(
_xlfn.IFS(
ISBLANK($U534),"Missing space use.",
AND('Establishment details'!$C$14="Secondary",$V534="Classbase"),"Invalid Status type",
AND(OR( $V534="Classbase", $V534="Teaching", $V534="Early years",$V534="SEND resourced"), NOT(ISBLANK($M534))),"Space with status type and unusable type.",
AND($V534= "Classbase",'Establishment details'!$C$22&gt;=10), "Classbase status is only valid in schools with a primary element.",
AND($I534= "Large",$N534 &gt; 3.5), "Large rooms with less than 3.5m height.",
AND(OR($V534="Light practical (science)",$V534="Light practical (science)",$V534="Heavy practical (workshops)", $V534="Heavy practical (clean)"), OR($O534=0,ISBLANK($O534))),"Missing sinks count for light and heavy practical spaces.",
AND($M534 = "Other",ISBLANK($R534)), "Invalid unusable type / missing note for other unusable type."
),
" ")</f>
        <v>Missing space use.</v>
      </c>
    </row>
    <row r="535" spans="2:23" ht="15.75" x14ac:dyDescent="0.25">
      <c r="B535" s="143"/>
      <c r="C535" s="144"/>
      <c r="D535" s="144"/>
      <c r="E535" s="144"/>
      <c r="F535" s="147" t="str" cm="1">
        <f t="array" ref="F535">_xlfn.IFNA(CONCATENATE(_xlfn.IFS($D535="Mezzanine",LEFT($D535,1), $D535="Ground Floor",LEFT($D535,1),$D535="Basment ",LEFT($D535,1), $D535="1st Floor", "0"&amp;LEFT($D535,1), $D535="2nd Floor", "0"&amp;LEFT($D535,1), $D535="3rd Floor", "0"&amp;LEFT($D535,1), $D535="4th Floor", "0"&amp;LEFT($D535,1), $D535="5th Floor", "0"&amp;LEFT($D535,1), $D535="6th Floor", "0"&amp;LEFT($D535,1),$D535="7th Floor", "0"&amp;LEFT($D535,1),$D535="8th Floor", "0"&amp;LEFT($D535,1),$D535="9th Floor", "0"&amp;LEFT($D535,1),$D535="10th Floor", LEFT($D535,2),$D535="11th Floor", LEFT($D535,2),$D535="12th Floor", LEFT($D535,2),$D535="13th Floor", LEFT($D535,2), $D535="Lower Ground", LEFT($D535)&amp;IF(ISNUMBER(FIND(" ",$D535)),MID($D535,FIND(" ",$D535)+1,1),"")&amp;IF(ISNUMBER(FIND(" ",$D535,FIND(" ",$D535)+1)),MID($D535,FIND(" ",$D535,FIND(" ",$D535)+1)+1,1),""),$D535="Upper Ground", LEFT($D535)&amp;IF(ISNUMBER(FIND(" ",$D535)),MID($D535,FIND(" ",$D535)+1,1),"")&amp;IF(ISNUMBER(FIND(" ",$D535,FIND(" ",$D535)+1)),MID($D535,FIND(" ",$D535,FIND(" ",$D535)+1)+1,1),"")),".0",$E535), " ")</f>
        <v xml:space="preserve"> </v>
      </c>
      <c r="G535" s="144"/>
      <c r="H535" s="144"/>
      <c r="I535" s="144"/>
      <c r="J535" s="144"/>
      <c r="K535" s="144"/>
      <c r="L535" s="149" t="str" cm="1">
        <f t="array" ref="L535">_xlfn.IFNA(
_xlfn.IFS(
AND($F535=" ",$G535=" ",$H535=" "),"Please update all three: Surveyor Room Reference, Establishment Room Reference and Establishment Room Name",
AND(OR($I535="General",$I535="Open plan/ semi-open general",$I535="Fitted",$I535="Light practical (science)",$I535="Light practical (other)",$I535="Heavy practical (workshops)",$I535="Heavy practical (clean)",$I535="Large",$I535="Storage"),$J535=0,$K535=0),"Please update Net Area or Non-net Area",
AND($B535&lt;&gt;"OUT",$J535=0,$I535&lt;&gt;"Non-net",$M535="85% Circulation"),"Net area not recorded for spaces with 85% circulation unusable type",
AND(OR($I535="General",$I535="Open plan/ semi-open general",$I535="Fitted",$I535="Light practical (science)",$I535="Light practical (other)",$I535="Heavy practical (workshops)",$I535="Heavy practical (clean)",$I535="Large",$I535="Storage"),OR($J535=0,ISBLANK($J535))),"Net area not recorded in net spaces",
AND(OR($I535="Non-net",$I535="Outdoor space"),$J535&gt;0),"Net Area Recorded in Non-net space",
AND($I535="General",$J535&gt;90),"This general space is over 90m2, please ensure that this space is entered as separate spaces if it usually used as separate spaces",
AND($I535="Open plan/ semi-open general",$J535&lt;27),"Open plan general space under 27m2",
AND(OR($K535=0,ISBLANK($K535)), $I535="Non-net"),"Non-net area not recorded in non-net space"
),
" ")</f>
        <v xml:space="preserve"> </v>
      </c>
      <c r="M535" s="144"/>
      <c r="N535" s="144"/>
      <c r="O535" s="144"/>
      <c r="P535" s="144"/>
      <c r="Q535" s="144"/>
      <c r="R535" s="171"/>
      <c r="S535" s="147">
        <f>NCA_Calculations!$P$547</f>
        <v>0</v>
      </c>
      <c r="T535" s="147">
        <f>NCA_Calculations!$Q$547</f>
        <v>0</v>
      </c>
      <c r="U535" s="144"/>
      <c r="V535" s="144"/>
      <c r="W535" s="149" t="str" cm="1">
        <f t="array" ref="W535">_xlfn.IFNA(
_xlfn.IFS(
ISBLANK($U535),"Missing space use.",
AND('Establishment details'!$C$14="Secondary",$V535="Classbase"),"Invalid Status type",
AND(OR( $V535="Classbase", $V535="Teaching", $V535="Early years",$V535="SEND resourced"), NOT(ISBLANK($M535))),"Space with status type and unusable type.",
AND($V535= "Classbase",'Establishment details'!$C$22&gt;=10), "Classbase status is only valid in schools with a primary element.",
AND($I535= "Large",$N535 &gt; 3.5), "Large rooms with less than 3.5m height.",
AND(OR($V535="Light practical (science)",$V535="Light practical (science)",$V535="Heavy practical (workshops)", $V535="Heavy practical (clean)"), OR($O535=0,ISBLANK($O535))),"Missing sinks count for light and heavy practical spaces.",
AND($M535 = "Other",ISBLANK($R535)), "Invalid unusable type / missing note for other unusable type."
),
" ")</f>
        <v>Missing space use.</v>
      </c>
    </row>
    <row r="536" spans="2:23" ht="15.75" x14ac:dyDescent="0.25">
      <c r="B536" s="143"/>
      <c r="C536" s="144"/>
      <c r="D536" s="144"/>
      <c r="E536" s="144"/>
      <c r="F536" s="147" t="str" cm="1">
        <f t="array" ref="F536">_xlfn.IFNA(CONCATENATE(_xlfn.IFS($D536="Mezzanine",LEFT($D536,1), $D536="Ground Floor",LEFT($D536,1),$D536="Basment ",LEFT($D536,1), $D536="1st Floor", "0"&amp;LEFT($D536,1), $D536="2nd Floor", "0"&amp;LEFT($D536,1), $D536="3rd Floor", "0"&amp;LEFT($D536,1), $D536="4th Floor", "0"&amp;LEFT($D536,1), $D536="5th Floor", "0"&amp;LEFT($D536,1), $D536="6th Floor", "0"&amp;LEFT($D536,1),$D536="7th Floor", "0"&amp;LEFT($D536,1),$D536="8th Floor", "0"&amp;LEFT($D536,1),$D536="9th Floor", "0"&amp;LEFT($D536,1),$D536="10th Floor", LEFT($D536,2),$D536="11th Floor", LEFT($D536,2),$D536="12th Floor", LEFT($D536,2),$D536="13th Floor", LEFT($D536,2), $D536="Lower Ground", LEFT($D536)&amp;IF(ISNUMBER(FIND(" ",$D536)),MID($D536,FIND(" ",$D536)+1,1),"")&amp;IF(ISNUMBER(FIND(" ",$D536,FIND(" ",$D536)+1)),MID($D536,FIND(" ",$D536,FIND(" ",$D536)+1)+1,1),""),$D536="Upper Ground", LEFT($D536)&amp;IF(ISNUMBER(FIND(" ",$D536)),MID($D536,FIND(" ",$D536)+1,1),"")&amp;IF(ISNUMBER(FIND(" ",$D536,FIND(" ",$D536)+1)),MID($D536,FIND(" ",$D536,FIND(" ",$D536)+1)+1,1),"")),".0",$E536), " ")</f>
        <v xml:space="preserve"> </v>
      </c>
      <c r="G536" s="144"/>
      <c r="H536" s="144"/>
      <c r="I536" s="144"/>
      <c r="J536" s="144"/>
      <c r="K536" s="144"/>
      <c r="L536" s="149" t="str" cm="1">
        <f t="array" ref="L536">_xlfn.IFNA(
_xlfn.IFS(
AND($F536=" ",$G536=" ",$H536=" "),"Please update all three: Surveyor Room Reference, Establishment Room Reference and Establishment Room Name",
AND(OR($I536="General",$I536="Open plan/ semi-open general",$I536="Fitted",$I536="Light practical (science)",$I536="Light practical (other)",$I536="Heavy practical (workshops)",$I536="Heavy practical (clean)",$I536="Large",$I536="Storage"),$J536=0,$K536=0),"Please update Net Area or Non-net Area",
AND($B536&lt;&gt;"OUT",$J536=0,$I536&lt;&gt;"Non-net",$M536="85% Circulation"),"Net area not recorded for spaces with 85% circulation unusable type",
AND(OR($I536="General",$I536="Open plan/ semi-open general",$I536="Fitted",$I536="Light practical (science)",$I536="Light practical (other)",$I536="Heavy practical (workshops)",$I536="Heavy practical (clean)",$I536="Large",$I536="Storage"),OR($J536=0,ISBLANK($J536))),"Net area not recorded in net spaces",
AND(OR($I536="Non-net",$I536="Outdoor space"),$J536&gt;0),"Net Area Recorded in Non-net space",
AND($I536="General",$J536&gt;90),"This general space is over 90m2, please ensure that this space is entered as separate spaces if it usually used as separate spaces",
AND($I536="Open plan/ semi-open general",$J536&lt;27),"Open plan general space under 27m2",
AND(OR($K536=0,ISBLANK($K536)), $I536="Non-net"),"Non-net area not recorded in non-net space"
),
" ")</f>
        <v xml:space="preserve"> </v>
      </c>
      <c r="M536" s="144"/>
      <c r="N536" s="144"/>
      <c r="O536" s="144"/>
      <c r="P536" s="144"/>
      <c r="Q536" s="144"/>
      <c r="R536" s="171"/>
      <c r="S536" s="147">
        <f>NCA_Calculations!$P$548</f>
        <v>0</v>
      </c>
      <c r="T536" s="147">
        <f>NCA_Calculations!$Q$548</f>
        <v>0</v>
      </c>
      <c r="U536" s="144"/>
      <c r="V536" s="144"/>
      <c r="W536" s="149" t="str" cm="1">
        <f t="array" ref="W536">_xlfn.IFNA(
_xlfn.IFS(
ISBLANK($U536),"Missing space use.",
AND('Establishment details'!$C$14="Secondary",$V536="Classbase"),"Invalid Status type",
AND(OR( $V536="Classbase", $V536="Teaching", $V536="Early years",$V536="SEND resourced"), NOT(ISBLANK($M536))),"Space with status type and unusable type.",
AND($V536= "Classbase",'Establishment details'!$C$22&gt;=10), "Classbase status is only valid in schools with a primary element.",
AND($I536= "Large",$N536 &gt; 3.5), "Large rooms with less than 3.5m height.",
AND(OR($V536="Light practical (science)",$V536="Light practical (science)",$V536="Heavy practical (workshops)", $V536="Heavy practical (clean)"), OR($O536=0,ISBLANK($O536))),"Missing sinks count for light and heavy practical spaces.",
AND($M536 = "Other",ISBLANK($R536)), "Invalid unusable type / missing note for other unusable type."
),
" ")</f>
        <v>Missing space use.</v>
      </c>
    </row>
    <row r="537" spans="2:23" ht="15.75" x14ac:dyDescent="0.25">
      <c r="B537" s="143"/>
      <c r="C537" s="144"/>
      <c r="D537" s="144"/>
      <c r="E537" s="144"/>
      <c r="F537" s="147" t="str" cm="1">
        <f t="array" ref="F537">_xlfn.IFNA(CONCATENATE(_xlfn.IFS($D537="Mezzanine",LEFT($D537,1), $D537="Ground Floor",LEFT($D537,1),$D537="Basment ",LEFT($D537,1), $D537="1st Floor", "0"&amp;LEFT($D537,1), $D537="2nd Floor", "0"&amp;LEFT($D537,1), $D537="3rd Floor", "0"&amp;LEFT($D537,1), $D537="4th Floor", "0"&amp;LEFT($D537,1), $D537="5th Floor", "0"&amp;LEFT($D537,1), $D537="6th Floor", "0"&amp;LEFT($D537,1),$D537="7th Floor", "0"&amp;LEFT($D537,1),$D537="8th Floor", "0"&amp;LEFT($D537,1),$D537="9th Floor", "0"&amp;LEFT($D537,1),$D537="10th Floor", LEFT($D537,2),$D537="11th Floor", LEFT($D537,2),$D537="12th Floor", LEFT($D537,2),$D537="13th Floor", LEFT($D537,2), $D537="Lower Ground", LEFT($D537)&amp;IF(ISNUMBER(FIND(" ",$D537)),MID($D537,FIND(" ",$D537)+1,1),"")&amp;IF(ISNUMBER(FIND(" ",$D537,FIND(" ",$D537)+1)),MID($D537,FIND(" ",$D537,FIND(" ",$D537)+1)+1,1),""),$D537="Upper Ground", LEFT($D537)&amp;IF(ISNUMBER(FIND(" ",$D537)),MID($D537,FIND(" ",$D537)+1,1),"")&amp;IF(ISNUMBER(FIND(" ",$D537,FIND(" ",$D537)+1)),MID($D537,FIND(" ",$D537,FIND(" ",$D537)+1)+1,1),"")),".0",$E537), " ")</f>
        <v xml:space="preserve"> </v>
      </c>
      <c r="G537" s="144"/>
      <c r="H537" s="144"/>
      <c r="I537" s="144"/>
      <c r="J537" s="144"/>
      <c r="K537" s="144"/>
      <c r="L537" s="149" t="str" cm="1">
        <f t="array" ref="L537">_xlfn.IFNA(
_xlfn.IFS(
AND($F537=" ",$G537=" ",$H537=" "),"Please update all three: Surveyor Room Reference, Establishment Room Reference and Establishment Room Name",
AND(OR($I537="General",$I537="Open plan/ semi-open general",$I537="Fitted",$I537="Light practical (science)",$I537="Light practical (other)",$I537="Heavy practical (workshops)",$I537="Heavy practical (clean)",$I537="Large",$I537="Storage"),$J537=0,$K537=0),"Please update Net Area or Non-net Area",
AND($B537&lt;&gt;"OUT",$J537=0,$I537&lt;&gt;"Non-net",$M537="85% Circulation"),"Net area not recorded for spaces with 85% circulation unusable type",
AND(OR($I537="General",$I537="Open plan/ semi-open general",$I537="Fitted",$I537="Light practical (science)",$I537="Light practical (other)",$I537="Heavy practical (workshops)",$I537="Heavy practical (clean)",$I537="Large",$I537="Storage"),OR($J537=0,ISBLANK($J537))),"Net area not recorded in net spaces",
AND(OR($I537="Non-net",$I537="Outdoor space"),$J537&gt;0),"Net Area Recorded in Non-net space",
AND($I537="General",$J537&gt;90),"This general space is over 90m2, please ensure that this space is entered as separate spaces if it usually used as separate spaces",
AND($I537="Open plan/ semi-open general",$J537&lt;27),"Open plan general space under 27m2",
AND(OR($K537=0,ISBLANK($K537)), $I537="Non-net"),"Non-net area not recorded in non-net space"
),
" ")</f>
        <v xml:space="preserve"> </v>
      </c>
      <c r="M537" s="144"/>
      <c r="N537" s="144"/>
      <c r="O537" s="144"/>
      <c r="P537" s="144"/>
      <c r="Q537" s="144"/>
      <c r="R537" s="171"/>
      <c r="S537" s="147">
        <f>NCA_Calculations!$P$549</f>
        <v>0</v>
      </c>
      <c r="T537" s="147">
        <f>NCA_Calculations!$Q$549</f>
        <v>0</v>
      </c>
      <c r="U537" s="144"/>
      <c r="V537" s="144"/>
      <c r="W537" s="149" t="str" cm="1">
        <f t="array" ref="W537">_xlfn.IFNA(
_xlfn.IFS(
ISBLANK($U537),"Missing space use.",
AND('Establishment details'!$C$14="Secondary",$V537="Classbase"),"Invalid Status type",
AND(OR( $V537="Classbase", $V537="Teaching", $V537="Early years",$V537="SEND resourced"), NOT(ISBLANK($M537))),"Space with status type and unusable type.",
AND($V537= "Classbase",'Establishment details'!$C$22&gt;=10), "Classbase status is only valid in schools with a primary element.",
AND($I537= "Large",$N537 &gt; 3.5), "Large rooms with less than 3.5m height.",
AND(OR($V537="Light practical (science)",$V537="Light practical (science)",$V537="Heavy practical (workshops)", $V537="Heavy practical (clean)"), OR($O537=0,ISBLANK($O537))),"Missing sinks count for light and heavy practical spaces.",
AND($M537 = "Other",ISBLANK($R537)), "Invalid unusable type / missing note for other unusable type."
),
" ")</f>
        <v>Missing space use.</v>
      </c>
    </row>
    <row r="538" spans="2:23" ht="15.75" x14ac:dyDescent="0.25">
      <c r="B538" s="143"/>
      <c r="C538" s="144"/>
      <c r="D538" s="144"/>
      <c r="E538" s="144"/>
      <c r="F538" s="147" t="str" cm="1">
        <f t="array" ref="F538">_xlfn.IFNA(CONCATENATE(_xlfn.IFS($D538="Mezzanine",LEFT($D538,1), $D538="Ground Floor",LEFT($D538,1),$D538="Basment ",LEFT($D538,1), $D538="1st Floor", "0"&amp;LEFT($D538,1), $D538="2nd Floor", "0"&amp;LEFT($D538,1), $D538="3rd Floor", "0"&amp;LEFT($D538,1), $D538="4th Floor", "0"&amp;LEFT($D538,1), $D538="5th Floor", "0"&amp;LEFT($D538,1), $D538="6th Floor", "0"&amp;LEFT($D538,1),$D538="7th Floor", "0"&amp;LEFT($D538,1),$D538="8th Floor", "0"&amp;LEFT($D538,1),$D538="9th Floor", "0"&amp;LEFT($D538,1),$D538="10th Floor", LEFT($D538,2),$D538="11th Floor", LEFT($D538,2),$D538="12th Floor", LEFT($D538,2),$D538="13th Floor", LEFT($D538,2), $D538="Lower Ground", LEFT($D538)&amp;IF(ISNUMBER(FIND(" ",$D538)),MID($D538,FIND(" ",$D538)+1,1),"")&amp;IF(ISNUMBER(FIND(" ",$D538,FIND(" ",$D538)+1)),MID($D538,FIND(" ",$D538,FIND(" ",$D538)+1)+1,1),""),$D538="Upper Ground", LEFT($D538)&amp;IF(ISNUMBER(FIND(" ",$D538)),MID($D538,FIND(" ",$D538)+1,1),"")&amp;IF(ISNUMBER(FIND(" ",$D538,FIND(" ",$D538)+1)),MID($D538,FIND(" ",$D538,FIND(" ",$D538)+1)+1,1),"")),".0",$E538), " ")</f>
        <v xml:space="preserve"> </v>
      </c>
      <c r="G538" s="144"/>
      <c r="H538" s="144"/>
      <c r="I538" s="144"/>
      <c r="J538" s="144"/>
      <c r="K538" s="144"/>
      <c r="L538" s="149" t="str" cm="1">
        <f t="array" ref="L538">_xlfn.IFNA(
_xlfn.IFS(
AND($F538=" ",$G538=" ",$H538=" "),"Please update all three: Surveyor Room Reference, Establishment Room Reference and Establishment Room Name",
AND(OR($I538="General",$I538="Open plan/ semi-open general",$I538="Fitted",$I538="Light practical (science)",$I538="Light practical (other)",$I538="Heavy practical (workshops)",$I538="Heavy practical (clean)",$I538="Large",$I538="Storage"),$J538=0,$K538=0),"Please update Net Area or Non-net Area",
AND($B538&lt;&gt;"OUT",$J538=0,$I538&lt;&gt;"Non-net",$M538="85% Circulation"),"Net area not recorded for spaces with 85% circulation unusable type",
AND(OR($I538="General",$I538="Open plan/ semi-open general",$I538="Fitted",$I538="Light practical (science)",$I538="Light practical (other)",$I538="Heavy practical (workshops)",$I538="Heavy practical (clean)",$I538="Large",$I538="Storage"),OR($J538=0,ISBLANK($J538))),"Net area not recorded in net spaces",
AND(OR($I538="Non-net",$I538="Outdoor space"),$J538&gt;0),"Net Area Recorded in Non-net space",
AND($I538="General",$J538&gt;90),"This general space is over 90m2, please ensure that this space is entered as separate spaces if it usually used as separate spaces",
AND($I538="Open plan/ semi-open general",$J538&lt;27),"Open plan general space under 27m2",
AND(OR($K538=0,ISBLANK($K538)), $I538="Non-net"),"Non-net area not recorded in non-net space"
),
" ")</f>
        <v xml:space="preserve"> </v>
      </c>
      <c r="M538" s="144"/>
      <c r="N538" s="144"/>
      <c r="O538" s="144"/>
      <c r="P538" s="144"/>
      <c r="Q538" s="144"/>
      <c r="R538" s="171"/>
      <c r="S538" s="147">
        <f>NCA_Calculations!$P$550</f>
        <v>0</v>
      </c>
      <c r="T538" s="147">
        <f>NCA_Calculations!$Q$550</f>
        <v>0</v>
      </c>
      <c r="U538" s="144"/>
      <c r="V538" s="144"/>
      <c r="W538" s="149" t="str" cm="1">
        <f t="array" ref="W538">_xlfn.IFNA(
_xlfn.IFS(
ISBLANK($U538),"Missing space use.",
AND('Establishment details'!$C$14="Secondary",$V538="Classbase"),"Invalid Status type",
AND(OR( $V538="Classbase", $V538="Teaching", $V538="Early years",$V538="SEND resourced"), NOT(ISBLANK($M538))),"Space with status type and unusable type.",
AND($V538= "Classbase",'Establishment details'!$C$22&gt;=10), "Classbase status is only valid in schools with a primary element.",
AND($I538= "Large",$N538 &gt; 3.5), "Large rooms with less than 3.5m height.",
AND(OR($V538="Light practical (science)",$V538="Light practical (science)",$V538="Heavy practical (workshops)", $V538="Heavy practical (clean)"), OR($O538=0,ISBLANK($O538))),"Missing sinks count for light and heavy practical spaces.",
AND($M538 = "Other",ISBLANK($R538)), "Invalid unusable type / missing note for other unusable type."
),
" ")</f>
        <v>Missing space use.</v>
      </c>
    </row>
    <row r="539" spans="2:23" ht="15.75" x14ac:dyDescent="0.25">
      <c r="B539" s="143"/>
      <c r="C539" s="144"/>
      <c r="D539" s="144"/>
      <c r="E539" s="144"/>
      <c r="F539" s="147" t="str" cm="1">
        <f t="array" ref="F539">_xlfn.IFNA(CONCATENATE(_xlfn.IFS($D539="Mezzanine",LEFT($D539,1), $D539="Ground Floor",LEFT($D539,1),$D539="Basment ",LEFT($D539,1), $D539="1st Floor", "0"&amp;LEFT($D539,1), $D539="2nd Floor", "0"&amp;LEFT($D539,1), $D539="3rd Floor", "0"&amp;LEFT($D539,1), $D539="4th Floor", "0"&amp;LEFT($D539,1), $D539="5th Floor", "0"&amp;LEFT($D539,1), $D539="6th Floor", "0"&amp;LEFT($D539,1),$D539="7th Floor", "0"&amp;LEFT($D539,1),$D539="8th Floor", "0"&amp;LEFT($D539,1),$D539="9th Floor", "0"&amp;LEFT($D539,1),$D539="10th Floor", LEFT($D539,2),$D539="11th Floor", LEFT($D539,2),$D539="12th Floor", LEFT($D539,2),$D539="13th Floor", LEFT($D539,2), $D539="Lower Ground", LEFT($D539)&amp;IF(ISNUMBER(FIND(" ",$D539)),MID($D539,FIND(" ",$D539)+1,1),"")&amp;IF(ISNUMBER(FIND(" ",$D539,FIND(" ",$D539)+1)),MID($D539,FIND(" ",$D539,FIND(" ",$D539)+1)+1,1),""),$D539="Upper Ground", LEFT($D539)&amp;IF(ISNUMBER(FIND(" ",$D539)),MID($D539,FIND(" ",$D539)+1,1),"")&amp;IF(ISNUMBER(FIND(" ",$D539,FIND(" ",$D539)+1)),MID($D539,FIND(" ",$D539,FIND(" ",$D539)+1)+1,1),"")),".0",$E539), " ")</f>
        <v xml:space="preserve"> </v>
      </c>
      <c r="G539" s="144"/>
      <c r="H539" s="144"/>
      <c r="I539" s="144"/>
      <c r="J539" s="144"/>
      <c r="K539" s="144"/>
      <c r="L539" s="149" t="str" cm="1">
        <f t="array" ref="L539">_xlfn.IFNA(
_xlfn.IFS(
AND($F539=" ",$G539=" ",$H539=" "),"Please update all three: Surveyor Room Reference, Establishment Room Reference and Establishment Room Name",
AND(OR($I539="General",$I539="Open plan/ semi-open general",$I539="Fitted",$I539="Light practical (science)",$I539="Light practical (other)",$I539="Heavy practical (workshops)",$I539="Heavy practical (clean)",$I539="Large",$I539="Storage"),$J539=0,$K539=0),"Please update Net Area or Non-net Area",
AND($B539&lt;&gt;"OUT",$J539=0,$I539&lt;&gt;"Non-net",$M539="85% Circulation"),"Net area not recorded for spaces with 85% circulation unusable type",
AND(OR($I539="General",$I539="Open plan/ semi-open general",$I539="Fitted",$I539="Light practical (science)",$I539="Light practical (other)",$I539="Heavy practical (workshops)",$I539="Heavy practical (clean)",$I539="Large",$I539="Storage"),OR($J539=0,ISBLANK($J539))),"Net area not recorded in net spaces",
AND(OR($I539="Non-net",$I539="Outdoor space"),$J539&gt;0),"Net Area Recorded in Non-net space",
AND($I539="General",$J539&gt;90),"This general space is over 90m2, please ensure that this space is entered as separate spaces if it usually used as separate spaces",
AND($I539="Open plan/ semi-open general",$J539&lt;27),"Open plan general space under 27m2",
AND(OR($K539=0,ISBLANK($K539)), $I539="Non-net"),"Non-net area not recorded in non-net space"
),
" ")</f>
        <v xml:space="preserve"> </v>
      </c>
      <c r="M539" s="144"/>
      <c r="N539" s="144"/>
      <c r="O539" s="144"/>
      <c r="P539" s="144"/>
      <c r="Q539" s="144"/>
      <c r="R539" s="171"/>
      <c r="S539" s="147">
        <f>NCA_Calculations!$P$551</f>
        <v>0</v>
      </c>
      <c r="T539" s="147">
        <f>NCA_Calculations!$Q$551</f>
        <v>0</v>
      </c>
      <c r="U539" s="144"/>
      <c r="V539" s="144"/>
      <c r="W539" s="149" t="str" cm="1">
        <f t="array" ref="W539">_xlfn.IFNA(
_xlfn.IFS(
ISBLANK($U539),"Missing space use.",
AND('Establishment details'!$C$14="Secondary",$V539="Classbase"),"Invalid Status type",
AND(OR( $V539="Classbase", $V539="Teaching", $V539="Early years",$V539="SEND resourced"), NOT(ISBLANK($M539))),"Space with status type and unusable type.",
AND($V539= "Classbase",'Establishment details'!$C$22&gt;=10), "Classbase status is only valid in schools with a primary element.",
AND($I539= "Large",$N539 &gt; 3.5), "Large rooms with less than 3.5m height.",
AND(OR($V539="Light practical (science)",$V539="Light practical (science)",$V539="Heavy practical (workshops)", $V539="Heavy practical (clean)"), OR($O539=0,ISBLANK($O539))),"Missing sinks count for light and heavy practical spaces.",
AND($M539 = "Other",ISBLANK($R539)), "Invalid unusable type / missing note for other unusable type."
),
" ")</f>
        <v>Missing space use.</v>
      </c>
    </row>
    <row r="540" spans="2:23" ht="15.75" x14ac:dyDescent="0.25">
      <c r="B540" s="143"/>
      <c r="C540" s="144"/>
      <c r="D540" s="144"/>
      <c r="E540" s="144"/>
      <c r="F540" s="147" t="str" cm="1">
        <f t="array" ref="F540">_xlfn.IFNA(CONCATENATE(_xlfn.IFS($D540="Mezzanine",LEFT($D540,1), $D540="Ground Floor",LEFT($D540,1),$D540="Basment ",LEFT($D540,1), $D540="1st Floor", "0"&amp;LEFT($D540,1), $D540="2nd Floor", "0"&amp;LEFT($D540,1), $D540="3rd Floor", "0"&amp;LEFT($D540,1), $D540="4th Floor", "0"&amp;LEFT($D540,1), $D540="5th Floor", "0"&amp;LEFT($D540,1), $D540="6th Floor", "0"&amp;LEFT($D540,1),$D540="7th Floor", "0"&amp;LEFT($D540,1),$D540="8th Floor", "0"&amp;LEFT($D540,1),$D540="9th Floor", "0"&amp;LEFT($D540,1),$D540="10th Floor", LEFT($D540,2),$D540="11th Floor", LEFT($D540,2),$D540="12th Floor", LEFT($D540,2),$D540="13th Floor", LEFT($D540,2), $D540="Lower Ground", LEFT($D540)&amp;IF(ISNUMBER(FIND(" ",$D540)),MID($D540,FIND(" ",$D540)+1,1),"")&amp;IF(ISNUMBER(FIND(" ",$D540,FIND(" ",$D540)+1)),MID($D540,FIND(" ",$D540,FIND(" ",$D540)+1)+1,1),""),$D540="Upper Ground", LEFT($D540)&amp;IF(ISNUMBER(FIND(" ",$D540)),MID($D540,FIND(" ",$D540)+1,1),"")&amp;IF(ISNUMBER(FIND(" ",$D540,FIND(" ",$D540)+1)),MID($D540,FIND(" ",$D540,FIND(" ",$D540)+1)+1,1),"")),".0",$E540), " ")</f>
        <v xml:space="preserve"> </v>
      </c>
      <c r="G540" s="144"/>
      <c r="H540" s="144"/>
      <c r="I540" s="144"/>
      <c r="J540" s="144"/>
      <c r="K540" s="144"/>
      <c r="L540" s="149" t="str" cm="1">
        <f t="array" ref="L540">_xlfn.IFNA(
_xlfn.IFS(
AND($F540=" ",$G540=" ",$H540=" "),"Please update all three: Surveyor Room Reference, Establishment Room Reference and Establishment Room Name",
AND(OR($I540="General",$I540="Open plan/ semi-open general",$I540="Fitted",$I540="Light practical (science)",$I540="Light practical (other)",$I540="Heavy practical (workshops)",$I540="Heavy practical (clean)",$I540="Large",$I540="Storage"),$J540=0,$K540=0),"Please update Net Area or Non-net Area",
AND($B540&lt;&gt;"OUT",$J540=0,$I540&lt;&gt;"Non-net",$M540="85% Circulation"),"Net area not recorded for spaces with 85% circulation unusable type",
AND(OR($I540="General",$I540="Open plan/ semi-open general",$I540="Fitted",$I540="Light practical (science)",$I540="Light practical (other)",$I540="Heavy practical (workshops)",$I540="Heavy practical (clean)",$I540="Large",$I540="Storage"),OR($J540=0,ISBLANK($J540))),"Net area not recorded in net spaces",
AND(OR($I540="Non-net",$I540="Outdoor space"),$J540&gt;0),"Net Area Recorded in Non-net space",
AND($I540="General",$J540&gt;90),"This general space is over 90m2, please ensure that this space is entered as separate spaces if it usually used as separate spaces",
AND($I540="Open plan/ semi-open general",$J540&lt;27),"Open plan general space under 27m2",
AND(OR($K540=0,ISBLANK($K540)), $I540="Non-net"),"Non-net area not recorded in non-net space"
),
" ")</f>
        <v xml:space="preserve"> </v>
      </c>
      <c r="M540" s="144"/>
      <c r="N540" s="144"/>
      <c r="O540" s="144"/>
      <c r="P540" s="144"/>
      <c r="Q540" s="144"/>
      <c r="R540" s="171"/>
      <c r="S540" s="147">
        <f>NCA_Calculations!$P$552</f>
        <v>0</v>
      </c>
      <c r="T540" s="147">
        <f>NCA_Calculations!$Q$552</f>
        <v>0</v>
      </c>
      <c r="U540" s="144"/>
      <c r="V540" s="144"/>
      <c r="W540" s="149" t="str" cm="1">
        <f t="array" ref="W540">_xlfn.IFNA(
_xlfn.IFS(
ISBLANK($U540),"Missing space use.",
AND('Establishment details'!$C$14="Secondary",$V540="Classbase"),"Invalid Status type",
AND(OR( $V540="Classbase", $V540="Teaching", $V540="Early years",$V540="SEND resourced"), NOT(ISBLANK($M540))),"Space with status type and unusable type.",
AND($V540= "Classbase",'Establishment details'!$C$22&gt;=10), "Classbase status is only valid in schools with a primary element.",
AND($I540= "Large",$N540 &gt; 3.5), "Large rooms with less than 3.5m height.",
AND(OR($V540="Light practical (science)",$V540="Light practical (science)",$V540="Heavy practical (workshops)", $V540="Heavy practical (clean)"), OR($O540=0,ISBLANK($O540))),"Missing sinks count for light and heavy practical spaces.",
AND($M540 = "Other",ISBLANK($R540)), "Invalid unusable type / missing note for other unusable type."
),
" ")</f>
        <v>Missing space use.</v>
      </c>
    </row>
    <row r="541" spans="2:23" ht="15.75" x14ac:dyDescent="0.25">
      <c r="B541" s="143"/>
      <c r="C541" s="144"/>
      <c r="D541" s="144"/>
      <c r="E541" s="144"/>
      <c r="F541" s="147" t="str" cm="1">
        <f t="array" ref="F541">_xlfn.IFNA(CONCATENATE(_xlfn.IFS($D541="Mezzanine",LEFT($D541,1), $D541="Ground Floor",LEFT($D541,1),$D541="Basment ",LEFT($D541,1), $D541="1st Floor", "0"&amp;LEFT($D541,1), $D541="2nd Floor", "0"&amp;LEFT($D541,1), $D541="3rd Floor", "0"&amp;LEFT($D541,1), $D541="4th Floor", "0"&amp;LEFT($D541,1), $D541="5th Floor", "0"&amp;LEFT($D541,1), $D541="6th Floor", "0"&amp;LEFT($D541,1),$D541="7th Floor", "0"&amp;LEFT($D541,1),$D541="8th Floor", "0"&amp;LEFT($D541,1),$D541="9th Floor", "0"&amp;LEFT($D541,1),$D541="10th Floor", LEFT($D541,2),$D541="11th Floor", LEFT($D541,2),$D541="12th Floor", LEFT($D541,2),$D541="13th Floor", LEFT($D541,2), $D541="Lower Ground", LEFT($D541)&amp;IF(ISNUMBER(FIND(" ",$D541)),MID($D541,FIND(" ",$D541)+1,1),"")&amp;IF(ISNUMBER(FIND(" ",$D541,FIND(" ",$D541)+1)),MID($D541,FIND(" ",$D541,FIND(" ",$D541)+1)+1,1),""),$D541="Upper Ground", LEFT($D541)&amp;IF(ISNUMBER(FIND(" ",$D541)),MID($D541,FIND(" ",$D541)+1,1),"")&amp;IF(ISNUMBER(FIND(" ",$D541,FIND(" ",$D541)+1)),MID($D541,FIND(" ",$D541,FIND(" ",$D541)+1)+1,1),"")),".0",$E541), " ")</f>
        <v xml:space="preserve"> </v>
      </c>
      <c r="G541" s="144"/>
      <c r="H541" s="144"/>
      <c r="I541" s="144"/>
      <c r="J541" s="144"/>
      <c r="K541" s="144"/>
      <c r="L541" s="149" t="str" cm="1">
        <f t="array" ref="L541">_xlfn.IFNA(
_xlfn.IFS(
AND($F541=" ",$G541=" ",$H541=" "),"Please update all three: Surveyor Room Reference, Establishment Room Reference and Establishment Room Name",
AND(OR($I541="General",$I541="Open plan/ semi-open general",$I541="Fitted",$I541="Light practical (science)",$I541="Light practical (other)",$I541="Heavy practical (workshops)",$I541="Heavy practical (clean)",$I541="Large",$I541="Storage"),$J541=0,$K541=0),"Please update Net Area or Non-net Area",
AND($B541&lt;&gt;"OUT",$J541=0,$I541&lt;&gt;"Non-net",$M541="85% Circulation"),"Net area not recorded for spaces with 85% circulation unusable type",
AND(OR($I541="General",$I541="Open plan/ semi-open general",$I541="Fitted",$I541="Light practical (science)",$I541="Light practical (other)",$I541="Heavy practical (workshops)",$I541="Heavy practical (clean)",$I541="Large",$I541="Storage"),OR($J541=0,ISBLANK($J541))),"Net area not recorded in net spaces",
AND(OR($I541="Non-net",$I541="Outdoor space"),$J541&gt;0),"Net Area Recorded in Non-net space",
AND($I541="General",$J541&gt;90),"This general space is over 90m2, please ensure that this space is entered as separate spaces if it usually used as separate spaces",
AND($I541="Open plan/ semi-open general",$J541&lt;27),"Open plan general space under 27m2",
AND(OR($K541=0,ISBLANK($K541)), $I541="Non-net"),"Non-net area not recorded in non-net space"
),
" ")</f>
        <v xml:space="preserve"> </v>
      </c>
      <c r="M541" s="144"/>
      <c r="N541" s="144"/>
      <c r="O541" s="144"/>
      <c r="P541" s="144"/>
      <c r="Q541" s="144"/>
      <c r="R541" s="171"/>
      <c r="S541" s="147">
        <f>NCA_Calculations!$P$553</f>
        <v>0</v>
      </c>
      <c r="T541" s="147">
        <f>NCA_Calculations!$Q$553</f>
        <v>0</v>
      </c>
      <c r="U541" s="144"/>
      <c r="V541" s="144"/>
      <c r="W541" s="149" t="str" cm="1">
        <f t="array" ref="W541">_xlfn.IFNA(
_xlfn.IFS(
ISBLANK($U541),"Missing space use.",
AND('Establishment details'!$C$14="Secondary",$V541="Classbase"),"Invalid Status type",
AND(OR( $V541="Classbase", $V541="Teaching", $V541="Early years",$V541="SEND resourced"), NOT(ISBLANK($M541))),"Space with status type and unusable type.",
AND($V541= "Classbase",'Establishment details'!$C$22&gt;=10), "Classbase status is only valid in schools with a primary element.",
AND($I541= "Large",$N541 &gt; 3.5), "Large rooms with less than 3.5m height.",
AND(OR($V541="Light practical (science)",$V541="Light practical (science)",$V541="Heavy practical (workshops)", $V541="Heavy practical (clean)"), OR($O541=0,ISBLANK($O541))),"Missing sinks count for light and heavy practical spaces.",
AND($M541 = "Other",ISBLANK($R541)), "Invalid unusable type / missing note for other unusable type."
),
" ")</f>
        <v>Missing space use.</v>
      </c>
    </row>
    <row r="542" spans="2:23" ht="15.75" x14ac:dyDescent="0.25">
      <c r="B542" s="143"/>
      <c r="C542" s="144"/>
      <c r="D542" s="144"/>
      <c r="E542" s="144"/>
      <c r="F542" s="147" t="str" cm="1">
        <f t="array" ref="F542">_xlfn.IFNA(CONCATENATE(_xlfn.IFS($D542="Mezzanine",LEFT($D542,1), $D542="Ground Floor",LEFT($D542,1),$D542="Basment ",LEFT($D542,1), $D542="1st Floor", "0"&amp;LEFT($D542,1), $D542="2nd Floor", "0"&amp;LEFT($D542,1), $D542="3rd Floor", "0"&amp;LEFT($D542,1), $D542="4th Floor", "0"&amp;LEFT($D542,1), $D542="5th Floor", "0"&amp;LEFT($D542,1), $D542="6th Floor", "0"&amp;LEFT($D542,1),$D542="7th Floor", "0"&amp;LEFT($D542,1),$D542="8th Floor", "0"&amp;LEFT($D542,1),$D542="9th Floor", "0"&amp;LEFT($D542,1),$D542="10th Floor", LEFT($D542,2),$D542="11th Floor", LEFT($D542,2),$D542="12th Floor", LEFT($D542,2),$D542="13th Floor", LEFT($D542,2), $D542="Lower Ground", LEFT($D542)&amp;IF(ISNUMBER(FIND(" ",$D542)),MID($D542,FIND(" ",$D542)+1,1),"")&amp;IF(ISNUMBER(FIND(" ",$D542,FIND(" ",$D542)+1)),MID($D542,FIND(" ",$D542,FIND(" ",$D542)+1)+1,1),""),$D542="Upper Ground", LEFT($D542)&amp;IF(ISNUMBER(FIND(" ",$D542)),MID($D542,FIND(" ",$D542)+1,1),"")&amp;IF(ISNUMBER(FIND(" ",$D542,FIND(" ",$D542)+1)),MID($D542,FIND(" ",$D542,FIND(" ",$D542)+1)+1,1),"")),".0",$E542), " ")</f>
        <v xml:space="preserve"> </v>
      </c>
      <c r="G542" s="144"/>
      <c r="H542" s="144"/>
      <c r="I542" s="144"/>
      <c r="J542" s="144"/>
      <c r="K542" s="144"/>
      <c r="L542" s="149" t="str" cm="1">
        <f t="array" ref="L542">_xlfn.IFNA(
_xlfn.IFS(
AND($F542=" ",$G542=" ",$H542=" "),"Please update all three: Surveyor Room Reference, Establishment Room Reference and Establishment Room Name",
AND(OR($I542="General",$I542="Open plan/ semi-open general",$I542="Fitted",$I542="Light practical (science)",$I542="Light practical (other)",$I542="Heavy practical (workshops)",$I542="Heavy practical (clean)",$I542="Large",$I542="Storage"),$J542=0,$K542=0),"Please update Net Area or Non-net Area",
AND($B542&lt;&gt;"OUT",$J542=0,$I542&lt;&gt;"Non-net",$M542="85% Circulation"),"Net area not recorded for spaces with 85% circulation unusable type",
AND(OR($I542="General",$I542="Open plan/ semi-open general",$I542="Fitted",$I542="Light practical (science)",$I542="Light practical (other)",$I542="Heavy practical (workshops)",$I542="Heavy practical (clean)",$I542="Large",$I542="Storage"),OR($J542=0,ISBLANK($J542))),"Net area not recorded in net spaces",
AND(OR($I542="Non-net",$I542="Outdoor space"),$J542&gt;0),"Net Area Recorded in Non-net space",
AND($I542="General",$J542&gt;90),"This general space is over 90m2, please ensure that this space is entered as separate spaces if it usually used as separate spaces",
AND($I542="Open plan/ semi-open general",$J542&lt;27),"Open plan general space under 27m2",
AND(OR($K542=0,ISBLANK($K542)), $I542="Non-net"),"Non-net area not recorded in non-net space"
),
" ")</f>
        <v xml:space="preserve"> </v>
      </c>
      <c r="M542" s="144"/>
      <c r="N542" s="144"/>
      <c r="O542" s="144"/>
      <c r="P542" s="144"/>
      <c r="Q542" s="144"/>
      <c r="R542" s="171"/>
      <c r="S542" s="147">
        <f>NCA_Calculations!$P$554</f>
        <v>0</v>
      </c>
      <c r="T542" s="147">
        <f>NCA_Calculations!$Q$554</f>
        <v>0</v>
      </c>
      <c r="U542" s="144"/>
      <c r="V542" s="144"/>
      <c r="W542" s="149" t="str" cm="1">
        <f t="array" ref="W542">_xlfn.IFNA(
_xlfn.IFS(
ISBLANK($U542),"Missing space use.",
AND('Establishment details'!$C$14="Secondary",$V542="Classbase"),"Invalid Status type",
AND(OR( $V542="Classbase", $V542="Teaching", $V542="Early years",$V542="SEND resourced"), NOT(ISBLANK($M542))),"Space with status type and unusable type.",
AND($V542= "Classbase",'Establishment details'!$C$22&gt;=10), "Classbase status is only valid in schools with a primary element.",
AND($I542= "Large",$N542 &gt; 3.5), "Large rooms with less than 3.5m height.",
AND(OR($V542="Light practical (science)",$V542="Light practical (science)",$V542="Heavy practical (workshops)", $V542="Heavy practical (clean)"), OR($O542=0,ISBLANK($O542))),"Missing sinks count for light and heavy practical spaces.",
AND($M542 = "Other",ISBLANK($R542)), "Invalid unusable type / missing note for other unusable type."
),
" ")</f>
        <v>Missing space use.</v>
      </c>
    </row>
    <row r="543" spans="2:23" ht="15.75" x14ac:dyDescent="0.25">
      <c r="B543" s="143"/>
      <c r="C543" s="144"/>
      <c r="D543" s="144"/>
      <c r="E543" s="144"/>
      <c r="F543" s="147" t="str" cm="1">
        <f t="array" ref="F543">_xlfn.IFNA(CONCATENATE(_xlfn.IFS($D543="Mezzanine",LEFT($D543,1), $D543="Ground Floor",LEFT($D543,1),$D543="Basment ",LEFT($D543,1), $D543="1st Floor", "0"&amp;LEFT($D543,1), $D543="2nd Floor", "0"&amp;LEFT($D543,1), $D543="3rd Floor", "0"&amp;LEFT($D543,1), $D543="4th Floor", "0"&amp;LEFT($D543,1), $D543="5th Floor", "0"&amp;LEFT($D543,1), $D543="6th Floor", "0"&amp;LEFT($D543,1),$D543="7th Floor", "0"&amp;LEFT($D543,1),$D543="8th Floor", "0"&amp;LEFT($D543,1),$D543="9th Floor", "0"&amp;LEFT($D543,1),$D543="10th Floor", LEFT($D543,2),$D543="11th Floor", LEFT($D543,2),$D543="12th Floor", LEFT($D543,2),$D543="13th Floor", LEFT($D543,2), $D543="Lower Ground", LEFT($D543)&amp;IF(ISNUMBER(FIND(" ",$D543)),MID($D543,FIND(" ",$D543)+1,1),"")&amp;IF(ISNUMBER(FIND(" ",$D543,FIND(" ",$D543)+1)),MID($D543,FIND(" ",$D543,FIND(" ",$D543)+1)+1,1),""),$D543="Upper Ground", LEFT($D543)&amp;IF(ISNUMBER(FIND(" ",$D543)),MID($D543,FIND(" ",$D543)+1,1),"")&amp;IF(ISNUMBER(FIND(" ",$D543,FIND(" ",$D543)+1)),MID($D543,FIND(" ",$D543,FIND(" ",$D543)+1)+1,1),"")),".0",$E543), " ")</f>
        <v xml:space="preserve"> </v>
      </c>
      <c r="G543" s="144"/>
      <c r="H543" s="144"/>
      <c r="I543" s="144"/>
      <c r="J543" s="144"/>
      <c r="K543" s="144"/>
      <c r="L543" s="149" t="str" cm="1">
        <f t="array" ref="L543">_xlfn.IFNA(
_xlfn.IFS(
AND($F543=" ",$G543=" ",$H543=" "),"Please update all three: Surveyor Room Reference, Establishment Room Reference and Establishment Room Name",
AND(OR($I543="General",$I543="Open plan/ semi-open general",$I543="Fitted",$I543="Light practical (science)",$I543="Light practical (other)",$I543="Heavy practical (workshops)",$I543="Heavy practical (clean)",$I543="Large",$I543="Storage"),$J543=0,$K543=0),"Please update Net Area or Non-net Area",
AND($B543&lt;&gt;"OUT",$J543=0,$I543&lt;&gt;"Non-net",$M543="85% Circulation"),"Net area not recorded for spaces with 85% circulation unusable type",
AND(OR($I543="General",$I543="Open plan/ semi-open general",$I543="Fitted",$I543="Light practical (science)",$I543="Light practical (other)",$I543="Heavy practical (workshops)",$I543="Heavy practical (clean)",$I543="Large",$I543="Storage"),OR($J543=0,ISBLANK($J543))),"Net area not recorded in net spaces",
AND(OR($I543="Non-net",$I543="Outdoor space"),$J543&gt;0),"Net Area Recorded in Non-net space",
AND($I543="General",$J543&gt;90),"This general space is over 90m2, please ensure that this space is entered as separate spaces if it usually used as separate spaces",
AND($I543="Open plan/ semi-open general",$J543&lt;27),"Open plan general space under 27m2",
AND(OR($K543=0,ISBLANK($K543)), $I543="Non-net"),"Non-net area not recorded in non-net space"
),
" ")</f>
        <v xml:space="preserve"> </v>
      </c>
      <c r="M543" s="144"/>
      <c r="N543" s="144"/>
      <c r="O543" s="144"/>
      <c r="P543" s="144"/>
      <c r="Q543" s="144"/>
      <c r="R543" s="171"/>
      <c r="S543" s="147">
        <f>NCA_Calculations!$P$555</f>
        <v>0</v>
      </c>
      <c r="T543" s="147">
        <f>NCA_Calculations!$Q$555</f>
        <v>0</v>
      </c>
      <c r="U543" s="144"/>
      <c r="V543" s="144"/>
      <c r="W543" s="149" t="str" cm="1">
        <f t="array" ref="W543">_xlfn.IFNA(
_xlfn.IFS(
ISBLANK($U543),"Missing space use.",
AND('Establishment details'!$C$14="Secondary",$V543="Classbase"),"Invalid Status type",
AND(OR( $V543="Classbase", $V543="Teaching", $V543="Early years",$V543="SEND resourced"), NOT(ISBLANK($M543))),"Space with status type and unusable type.",
AND($V543= "Classbase",'Establishment details'!$C$22&gt;=10), "Classbase status is only valid in schools with a primary element.",
AND($I543= "Large",$N543 &gt; 3.5), "Large rooms with less than 3.5m height.",
AND(OR($V543="Light practical (science)",$V543="Light practical (science)",$V543="Heavy practical (workshops)", $V543="Heavy practical (clean)"), OR($O543=0,ISBLANK($O543))),"Missing sinks count for light and heavy practical spaces.",
AND($M543 = "Other",ISBLANK($R543)), "Invalid unusable type / missing note for other unusable type."
),
" ")</f>
        <v>Missing space use.</v>
      </c>
    </row>
    <row r="544" spans="2:23" ht="15.75" x14ac:dyDescent="0.25">
      <c r="B544" s="143"/>
      <c r="C544" s="144"/>
      <c r="D544" s="144"/>
      <c r="E544" s="144"/>
      <c r="F544" s="147" t="str" cm="1">
        <f t="array" ref="F544">_xlfn.IFNA(CONCATENATE(_xlfn.IFS($D544="Mezzanine",LEFT($D544,1), $D544="Ground Floor",LEFT($D544,1),$D544="Basment ",LEFT($D544,1), $D544="1st Floor", "0"&amp;LEFT($D544,1), $D544="2nd Floor", "0"&amp;LEFT($D544,1), $D544="3rd Floor", "0"&amp;LEFT($D544,1), $D544="4th Floor", "0"&amp;LEFT($D544,1), $D544="5th Floor", "0"&amp;LEFT($D544,1), $D544="6th Floor", "0"&amp;LEFT($D544,1),$D544="7th Floor", "0"&amp;LEFT($D544,1),$D544="8th Floor", "0"&amp;LEFT($D544,1),$D544="9th Floor", "0"&amp;LEFT($D544,1),$D544="10th Floor", LEFT($D544,2),$D544="11th Floor", LEFT($D544,2),$D544="12th Floor", LEFT($D544,2),$D544="13th Floor", LEFT($D544,2), $D544="Lower Ground", LEFT($D544)&amp;IF(ISNUMBER(FIND(" ",$D544)),MID($D544,FIND(" ",$D544)+1,1),"")&amp;IF(ISNUMBER(FIND(" ",$D544,FIND(" ",$D544)+1)),MID($D544,FIND(" ",$D544,FIND(" ",$D544)+1)+1,1),""),$D544="Upper Ground", LEFT($D544)&amp;IF(ISNUMBER(FIND(" ",$D544)),MID($D544,FIND(" ",$D544)+1,1),"")&amp;IF(ISNUMBER(FIND(" ",$D544,FIND(" ",$D544)+1)),MID($D544,FIND(" ",$D544,FIND(" ",$D544)+1)+1,1),"")),".0",$E544), " ")</f>
        <v xml:space="preserve"> </v>
      </c>
      <c r="G544" s="144"/>
      <c r="H544" s="144"/>
      <c r="I544" s="144"/>
      <c r="J544" s="144"/>
      <c r="K544" s="144"/>
      <c r="L544" s="149" t="str" cm="1">
        <f t="array" ref="L544">_xlfn.IFNA(
_xlfn.IFS(
AND($F544=" ",$G544=" ",$H544=" "),"Please update all three: Surveyor Room Reference, Establishment Room Reference and Establishment Room Name",
AND(OR($I544="General",$I544="Open plan/ semi-open general",$I544="Fitted",$I544="Light practical (science)",$I544="Light practical (other)",$I544="Heavy practical (workshops)",$I544="Heavy practical (clean)",$I544="Large",$I544="Storage"),$J544=0,$K544=0),"Please update Net Area or Non-net Area",
AND($B544&lt;&gt;"OUT",$J544=0,$I544&lt;&gt;"Non-net",$M544="85% Circulation"),"Net area not recorded for spaces with 85% circulation unusable type",
AND(OR($I544="General",$I544="Open plan/ semi-open general",$I544="Fitted",$I544="Light practical (science)",$I544="Light practical (other)",$I544="Heavy practical (workshops)",$I544="Heavy practical (clean)",$I544="Large",$I544="Storage"),OR($J544=0,ISBLANK($J544))),"Net area not recorded in net spaces",
AND(OR($I544="Non-net",$I544="Outdoor space"),$J544&gt;0),"Net Area Recorded in Non-net space",
AND($I544="General",$J544&gt;90),"This general space is over 90m2, please ensure that this space is entered as separate spaces if it usually used as separate spaces",
AND($I544="Open plan/ semi-open general",$J544&lt;27),"Open plan general space under 27m2",
AND(OR($K544=0,ISBLANK($K544)), $I544="Non-net"),"Non-net area not recorded in non-net space"
),
" ")</f>
        <v xml:space="preserve"> </v>
      </c>
      <c r="M544" s="144"/>
      <c r="N544" s="144"/>
      <c r="O544" s="144"/>
      <c r="P544" s="144"/>
      <c r="Q544" s="144"/>
      <c r="R544" s="171"/>
      <c r="S544" s="147">
        <f>NCA_Calculations!$P$556</f>
        <v>0</v>
      </c>
      <c r="T544" s="147">
        <f>NCA_Calculations!$Q$556</f>
        <v>0</v>
      </c>
      <c r="U544" s="144"/>
      <c r="V544" s="144"/>
      <c r="W544" s="149" t="str" cm="1">
        <f t="array" ref="W544">_xlfn.IFNA(
_xlfn.IFS(
ISBLANK($U544),"Missing space use.",
AND('Establishment details'!$C$14="Secondary",$V544="Classbase"),"Invalid Status type",
AND(OR( $V544="Classbase", $V544="Teaching", $V544="Early years",$V544="SEND resourced"), NOT(ISBLANK($M544))),"Space with status type and unusable type.",
AND($V544= "Classbase",'Establishment details'!$C$22&gt;=10), "Classbase status is only valid in schools with a primary element.",
AND($I544= "Large",$N544 &gt; 3.5), "Large rooms with less than 3.5m height.",
AND(OR($V544="Light practical (science)",$V544="Light practical (science)",$V544="Heavy practical (workshops)", $V544="Heavy practical (clean)"), OR($O544=0,ISBLANK($O544))),"Missing sinks count for light and heavy practical spaces.",
AND($M544 = "Other",ISBLANK($R544)), "Invalid unusable type / missing note for other unusable type."
),
" ")</f>
        <v>Missing space use.</v>
      </c>
    </row>
    <row r="545" spans="2:23" ht="15.75" x14ac:dyDescent="0.25">
      <c r="B545" s="143"/>
      <c r="C545" s="144"/>
      <c r="D545" s="144"/>
      <c r="E545" s="144"/>
      <c r="F545" s="147" t="str" cm="1">
        <f t="array" ref="F545">_xlfn.IFNA(CONCATENATE(_xlfn.IFS($D545="Mezzanine",LEFT($D545,1), $D545="Ground Floor",LEFT($D545,1),$D545="Basment ",LEFT($D545,1), $D545="1st Floor", "0"&amp;LEFT($D545,1), $D545="2nd Floor", "0"&amp;LEFT($D545,1), $D545="3rd Floor", "0"&amp;LEFT($D545,1), $D545="4th Floor", "0"&amp;LEFT($D545,1), $D545="5th Floor", "0"&amp;LEFT($D545,1), $D545="6th Floor", "0"&amp;LEFT($D545,1),$D545="7th Floor", "0"&amp;LEFT($D545,1),$D545="8th Floor", "0"&amp;LEFT($D545,1),$D545="9th Floor", "0"&amp;LEFT($D545,1),$D545="10th Floor", LEFT($D545,2),$D545="11th Floor", LEFT($D545,2),$D545="12th Floor", LEFT($D545,2),$D545="13th Floor", LEFT($D545,2), $D545="Lower Ground", LEFT($D545)&amp;IF(ISNUMBER(FIND(" ",$D545)),MID($D545,FIND(" ",$D545)+1,1),"")&amp;IF(ISNUMBER(FIND(" ",$D545,FIND(" ",$D545)+1)),MID($D545,FIND(" ",$D545,FIND(" ",$D545)+1)+1,1),""),$D545="Upper Ground", LEFT($D545)&amp;IF(ISNUMBER(FIND(" ",$D545)),MID($D545,FIND(" ",$D545)+1,1),"")&amp;IF(ISNUMBER(FIND(" ",$D545,FIND(" ",$D545)+1)),MID($D545,FIND(" ",$D545,FIND(" ",$D545)+1)+1,1),"")),".0",$E545), " ")</f>
        <v xml:space="preserve"> </v>
      </c>
      <c r="G545" s="144"/>
      <c r="H545" s="144"/>
      <c r="I545" s="144"/>
      <c r="J545" s="144"/>
      <c r="K545" s="144"/>
      <c r="L545" s="149" t="str" cm="1">
        <f t="array" ref="L545">_xlfn.IFNA(
_xlfn.IFS(
AND($F545=" ",$G545=" ",$H545=" "),"Please update all three: Surveyor Room Reference, Establishment Room Reference and Establishment Room Name",
AND(OR($I545="General",$I545="Open plan/ semi-open general",$I545="Fitted",$I545="Light practical (science)",$I545="Light practical (other)",$I545="Heavy practical (workshops)",$I545="Heavy practical (clean)",$I545="Large",$I545="Storage"),$J545=0,$K545=0),"Please update Net Area or Non-net Area",
AND($B545&lt;&gt;"OUT",$J545=0,$I545&lt;&gt;"Non-net",$M545="85% Circulation"),"Net area not recorded for spaces with 85% circulation unusable type",
AND(OR($I545="General",$I545="Open plan/ semi-open general",$I545="Fitted",$I545="Light practical (science)",$I545="Light practical (other)",$I545="Heavy practical (workshops)",$I545="Heavy practical (clean)",$I545="Large",$I545="Storage"),OR($J545=0,ISBLANK($J545))),"Net area not recorded in net spaces",
AND(OR($I545="Non-net",$I545="Outdoor space"),$J545&gt;0),"Net Area Recorded in Non-net space",
AND($I545="General",$J545&gt;90),"This general space is over 90m2, please ensure that this space is entered as separate spaces if it usually used as separate spaces",
AND($I545="Open plan/ semi-open general",$J545&lt;27),"Open plan general space under 27m2",
AND(OR($K545=0,ISBLANK($K545)), $I545="Non-net"),"Non-net area not recorded in non-net space"
),
" ")</f>
        <v xml:space="preserve"> </v>
      </c>
      <c r="M545" s="144"/>
      <c r="N545" s="144"/>
      <c r="O545" s="144"/>
      <c r="P545" s="144"/>
      <c r="Q545" s="144"/>
      <c r="R545" s="171"/>
      <c r="S545" s="147">
        <f>NCA_Calculations!$P$557</f>
        <v>0</v>
      </c>
      <c r="T545" s="147">
        <f>NCA_Calculations!$Q$557</f>
        <v>0</v>
      </c>
      <c r="U545" s="144"/>
      <c r="V545" s="144"/>
      <c r="W545" s="149" t="str" cm="1">
        <f t="array" ref="W545">_xlfn.IFNA(
_xlfn.IFS(
ISBLANK($U545),"Missing space use.",
AND('Establishment details'!$C$14="Secondary",$V545="Classbase"),"Invalid Status type",
AND(OR( $V545="Classbase", $V545="Teaching", $V545="Early years",$V545="SEND resourced"), NOT(ISBLANK($M545))),"Space with status type and unusable type.",
AND($V545= "Classbase",'Establishment details'!$C$22&gt;=10), "Classbase status is only valid in schools with a primary element.",
AND($I545= "Large",$N545 &gt; 3.5), "Large rooms with less than 3.5m height.",
AND(OR($V545="Light practical (science)",$V545="Light practical (science)",$V545="Heavy practical (workshops)", $V545="Heavy practical (clean)"), OR($O545=0,ISBLANK($O545))),"Missing sinks count for light and heavy practical spaces.",
AND($M545 = "Other",ISBLANK($R545)), "Invalid unusable type / missing note for other unusable type."
),
" ")</f>
        <v>Missing space use.</v>
      </c>
    </row>
    <row r="546" spans="2:23" ht="15.75" x14ac:dyDescent="0.25">
      <c r="B546" s="143"/>
      <c r="C546" s="144"/>
      <c r="D546" s="144"/>
      <c r="E546" s="144"/>
      <c r="F546" s="147" t="str" cm="1">
        <f t="array" ref="F546">_xlfn.IFNA(CONCATENATE(_xlfn.IFS($D546="Mezzanine",LEFT($D546,1), $D546="Ground Floor",LEFT($D546,1),$D546="Basment ",LEFT($D546,1), $D546="1st Floor", "0"&amp;LEFT($D546,1), $D546="2nd Floor", "0"&amp;LEFT($D546,1), $D546="3rd Floor", "0"&amp;LEFT($D546,1), $D546="4th Floor", "0"&amp;LEFT($D546,1), $D546="5th Floor", "0"&amp;LEFT($D546,1), $D546="6th Floor", "0"&amp;LEFT($D546,1),$D546="7th Floor", "0"&amp;LEFT($D546,1),$D546="8th Floor", "0"&amp;LEFT($D546,1),$D546="9th Floor", "0"&amp;LEFT($D546,1),$D546="10th Floor", LEFT($D546,2),$D546="11th Floor", LEFT($D546,2),$D546="12th Floor", LEFT($D546,2),$D546="13th Floor", LEFT($D546,2), $D546="Lower Ground", LEFT($D546)&amp;IF(ISNUMBER(FIND(" ",$D546)),MID($D546,FIND(" ",$D546)+1,1),"")&amp;IF(ISNUMBER(FIND(" ",$D546,FIND(" ",$D546)+1)),MID($D546,FIND(" ",$D546,FIND(" ",$D546)+1)+1,1),""),$D546="Upper Ground", LEFT($D546)&amp;IF(ISNUMBER(FIND(" ",$D546)),MID($D546,FIND(" ",$D546)+1,1),"")&amp;IF(ISNUMBER(FIND(" ",$D546,FIND(" ",$D546)+1)),MID($D546,FIND(" ",$D546,FIND(" ",$D546)+1)+1,1),"")),".0",$E546), " ")</f>
        <v xml:space="preserve"> </v>
      </c>
      <c r="G546" s="144"/>
      <c r="H546" s="144"/>
      <c r="I546" s="144"/>
      <c r="J546" s="144"/>
      <c r="K546" s="144"/>
      <c r="L546" s="149" t="str" cm="1">
        <f t="array" ref="L546">_xlfn.IFNA(
_xlfn.IFS(
AND($F546=" ",$G546=" ",$H546=" "),"Please update all three: Surveyor Room Reference, Establishment Room Reference and Establishment Room Name",
AND(OR($I546="General",$I546="Open plan/ semi-open general",$I546="Fitted",$I546="Light practical (science)",$I546="Light practical (other)",$I546="Heavy practical (workshops)",$I546="Heavy practical (clean)",$I546="Large",$I546="Storage"),$J546=0,$K546=0),"Please update Net Area or Non-net Area",
AND($B546&lt;&gt;"OUT",$J546=0,$I546&lt;&gt;"Non-net",$M546="85% Circulation"),"Net area not recorded for spaces with 85% circulation unusable type",
AND(OR($I546="General",$I546="Open plan/ semi-open general",$I546="Fitted",$I546="Light practical (science)",$I546="Light practical (other)",$I546="Heavy practical (workshops)",$I546="Heavy practical (clean)",$I546="Large",$I546="Storage"),OR($J546=0,ISBLANK($J546))),"Net area not recorded in net spaces",
AND(OR($I546="Non-net",$I546="Outdoor space"),$J546&gt;0),"Net Area Recorded in Non-net space",
AND($I546="General",$J546&gt;90),"This general space is over 90m2, please ensure that this space is entered as separate spaces if it usually used as separate spaces",
AND($I546="Open plan/ semi-open general",$J546&lt;27),"Open plan general space under 27m2",
AND(OR($K546=0,ISBLANK($K546)), $I546="Non-net"),"Non-net area not recorded in non-net space"
),
" ")</f>
        <v xml:space="preserve"> </v>
      </c>
      <c r="M546" s="144"/>
      <c r="N546" s="144"/>
      <c r="O546" s="144"/>
      <c r="P546" s="144"/>
      <c r="Q546" s="144"/>
      <c r="R546" s="171"/>
      <c r="S546" s="147">
        <f>NCA_Calculations!$P$558</f>
        <v>0</v>
      </c>
      <c r="T546" s="147">
        <f>NCA_Calculations!$Q$558</f>
        <v>0</v>
      </c>
      <c r="U546" s="144"/>
      <c r="V546" s="144"/>
      <c r="W546" s="149" t="str" cm="1">
        <f t="array" ref="W546">_xlfn.IFNA(
_xlfn.IFS(
ISBLANK($U546),"Missing space use.",
AND('Establishment details'!$C$14="Secondary",$V546="Classbase"),"Invalid Status type",
AND(OR( $V546="Classbase", $V546="Teaching", $V546="Early years",$V546="SEND resourced"), NOT(ISBLANK($M546))),"Space with status type and unusable type.",
AND($V546= "Classbase",'Establishment details'!$C$22&gt;=10), "Classbase status is only valid in schools with a primary element.",
AND($I546= "Large",$N546 &gt; 3.5), "Large rooms with less than 3.5m height.",
AND(OR($V546="Light practical (science)",$V546="Light practical (science)",$V546="Heavy practical (workshops)", $V546="Heavy practical (clean)"), OR($O546=0,ISBLANK($O546))),"Missing sinks count for light and heavy practical spaces.",
AND($M546 = "Other",ISBLANK($R546)), "Invalid unusable type / missing note for other unusable type."
),
" ")</f>
        <v>Missing space use.</v>
      </c>
    </row>
    <row r="547" spans="2:23" ht="15.75" x14ac:dyDescent="0.25">
      <c r="B547" s="143"/>
      <c r="C547" s="144"/>
      <c r="D547" s="144"/>
      <c r="E547" s="144"/>
      <c r="F547" s="147" t="str" cm="1">
        <f t="array" ref="F547">_xlfn.IFNA(CONCATENATE(_xlfn.IFS($D547="Mezzanine",LEFT($D547,1), $D547="Ground Floor",LEFT($D547,1),$D547="Basment ",LEFT($D547,1), $D547="1st Floor", "0"&amp;LEFT($D547,1), $D547="2nd Floor", "0"&amp;LEFT($D547,1), $D547="3rd Floor", "0"&amp;LEFT($D547,1), $D547="4th Floor", "0"&amp;LEFT($D547,1), $D547="5th Floor", "0"&amp;LEFT($D547,1), $D547="6th Floor", "0"&amp;LEFT($D547,1),$D547="7th Floor", "0"&amp;LEFT($D547,1),$D547="8th Floor", "0"&amp;LEFT($D547,1),$D547="9th Floor", "0"&amp;LEFT($D547,1),$D547="10th Floor", LEFT($D547,2),$D547="11th Floor", LEFT($D547,2),$D547="12th Floor", LEFT($D547,2),$D547="13th Floor", LEFT($D547,2), $D547="Lower Ground", LEFT($D547)&amp;IF(ISNUMBER(FIND(" ",$D547)),MID($D547,FIND(" ",$D547)+1,1),"")&amp;IF(ISNUMBER(FIND(" ",$D547,FIND(" ",$D547)+1)),MID($D547,FIND(" ",$D547,FIND(" ",$D547)+1)+1,1),""),$D547="Upper Ground", LEFT($D547)&amp;IF(ISNUMBER(FIND(" ",$D547)),MID($D547,FIND(" ",$D547)+1,1),"")&amp;IF(ISNUMBER(FIND(" ",$D547,FIND(" ",$D547)+1)),MID($D547,FIND(" ",$D547,FIND(" ",$D547)+1)+1,1),"")),".0",$E547), " ")</f>
        <v xml:space="preserve"> </v>
      </c>
      <c r="G547" s="144"/>
      <c r="H547" s="144"/>
      <c r="I547" s="144"/>
      <c r="J547" s="144"/>
      <c r="K547" s="144"/>
      <c r="L547" s="149" t="str" cm="1">
        <f t="array" ref="L547">_xlfn.IFNA(
_xlfn.IFS(
AND($F547=" ",$G547=" ",$H547=" "),"Please update all three: Surveyor Room Reference, Establishment Room Reference and Establishment Room Name",
AND(OR($I547="General",$I547="Open plan/ semi-open general",$I547="Fitted",$I547="Light practical (science)",$I547="Light practical (other)",$I547="Heavy practical (workshops)",$I547="Heavy practical (clean)",$I547="Large",$I547="Storage"),$J547=0,$K547=0),"Please update Net Area or Non-net Area",
AND($B547&lt;&gt;"OUT",$J547=0,$I547&lt;&gt;"Non-net",$M547="85% Circulation"),"Net area not recorded for spaces with 85% circulation unusable type",
AND(OR($I547="General",$I547="Open plan/ semi-open general",$I547="Fitted",$I547="Light practical (science)",$I547="Light practical (other)",$I547="Heavy practical (workshops)",$I547="Heavy practical (clean)",$I547="Large",$I547="Storage"),OR($J547=0,ISBLANK($J547))),"Net area not recorded in net spaces",
AND(OR($I547="Non-net",$I547="Outdoor space"),$J547&gt;0),"Net Area Recorded in Non-net space",
AND($I547="General",$J547&gt;90),"This general space is over 90m2, please ensure that this space is entered as separate spaces if it usually used as separate spaces",
AND($I547="Open plan/ semi-open general",$J547&lt;27),"Open plan general space under 27m2",
AND(OR($K547=0,ISBLANK($K547)), $I547="Non-net"),"Non-net area not recorded in non-net space"
),
" ")</f>
        <v xml:space="preserve"> </v>
      </c>
      <c r="M547" s="144"/>
      <c r="N547" s="144"/>
      <c r="O547" s="144"/>
      <c r="P547" s="144"/>
      <c r="Q547" s="144"/>
      <c r="R547" s="171"/>
      <c r="S547" s="147">
        <f>NCA_Calculations!$P$559</f>
        <v>0</v>
      </c>
      <c r="T547" s="147">
        <f>NCA_Calculations!$Q$559</f>
        <v>0</v>
      </c>
      <c r="U547" s="144"/>
      <c r="V547" s="144"/>
      <c r="W547" s="149" t="str" cm="1">
        <f t="array" ref="W547">_xlfn.IFNA(
_xlfn.IFS(
ISBLANK($U547),"Missing space use.",
AND('Establishment details'!$C$14="Secondary",$V547="Classbase"),"Invalid Status type",
AND(OR( $V547="Classbase", $V547="Teaching", $V547="Early years",$V547="SEND resourced"), NOT(ISBLANK($M547))),"Space with status type and unusable type.",
AND($V547= "Classbase",'Establishment details'!$C$22&gt;=10), "Classbase status is only valid in schools with a primary element.",
AND($I547= "Large",$N547 &gt; 3.5), "Large rooms with less than 3.5m height.",
AND(OR($V547="Light practical (science)",$V547="Light practical (science)",$V547="Heavy practical (workshops)", $V547="Heavy practical (clean)"), OR($O547=0,ISBLANK($O547))),"Missing sinks count for light and heavy practical spaces.",
AND($M547 = "Other",ISBLANK($R547)), "Invalid unusable type / missing note for other unusable type."
),
" ")</f>
        <v>Missing space use.</v>
      </c>
    </row>
    <row r="548" spans="2:23" ht="15.75" x14ac:dyDescent="0.25">
      <c r="B548" s="143"/>
      <c r="C548" s="144"/>
      <c r="D548" s="144"/>
      <c r="E548" s="144"/>
      <c r="F548" s="147" t="str" cm="1">
        <f t="array" ref="F548">_xlfn.IFNA(CONCATENATE(_xlfn.IFS($D548="Mezzanine",LEFT($D548,1), $D548="Ground Floor",LEFT($D548,1),$D548="Basment ",LEFT($D548,1), $D548="1st Floor", "0"&amp;LEFT($D548,1), $D548="2nd Floor", "0"&amp;LEFT($D548,1), $D548="3rd Floor", "0"&amp;LEFT($D548,1), $D548="4th Floor", "0"&amp;LEFT($D548,1), $D548="5th Floor", "0"&amp;LEFT($D548,1), $D548="6th Floor", "0"&amp;LEFT($D548,1),$D548="7th Floor", "0"&amp;LEFT($D548,1),$D548="8th Floor", "0"&amp;LEFT($D548,1),$D548="9th Floor", "0"&amp;LEFT($D548,1),$D548="10th Floor", LEFT($D548,2),$D548="11th Floor", LEFT($D548,2),$D548="12th Floor", LEFT($D548,2),$D548="13th Floor", LEFT($D548,2), $D548="Lower Ground", LEFT($D548)&amp;IF(ISNUMBER(FIND(" ",$D548)),MID($D548,FIND(" ",$D548)+1,1),"")&amp;IF(ISNUMBER(FIND(" ",$D548,FIND(" ",$D548)+1)),MID($D548,FIND(" ",$D548,FIND(" ",$D548)+1)+1,1),""),$D548="Upper Ground", LEFT($D548)&amp;IF(ISNUMBER(FIND(" ",$D548)),MID($D548,FIND(" ",$D548)+1,1),"")&amp;IF(ISNUMBER(FIND(" ",$D548,FIND(" ",$D548)+1)),MID($D548,FIND(" ",$D548,FIND(" ",$D548)+1)+1,1),"")),".0",$E548), " ")</f>
        <v xml:space="preserve"> </v>
      </c>
      <c r="G548" s="144"/>
      <c r="H548" s="144"/>
      <c r="I548" s="144"/>
      <c r="J548" s="144"/>
      <c r="K548" s="144"/>
      <c r="L548" s="149" t="str" cm="1">
        <f t="array" ref="L548">_xlfn.IFNA(
_xlfn.IFS(
AND($F548=" ",$G548=" ",$H548=" "),"Please update all three: Surveyor Room Reference, Establishment Room Reference and Establishment Room Name",
AND(OR($I548="General",$I548="Open plan/ semi-open general",$I548="Fitted",$I548="Light practical (science)",$I548="Light practical (other)",$I548="Heavy practical (workshops)",$I548="Heavy practical (clean)",$I548="Large",$I548="Storage"),$J548=0,$K548=0),"Please update Net Area or Non-net Area",
AND($B548&lt;&gt;"OUT",$J548=0,$I548&lt;&gt;"Non-net",$M548="85% Circulation"),"Net area not recorded for spaces with 85% circulation unusable type",
AND(OR($I548="General",$I548="Open plan/ semi-open general",$I548="Fitted",$I548="Light practical (science)",$I548="Light practical (other)",$I548="Heavy practical (workshops)",$I548="Heavy practical (clean)",$I548="Large",$I548="Storage"),OR($J548=0,ISBLANK($J548))),"Net area not recorded in net spaces",
AND(OR($I548="Non-net",$I548="Outdoor space"),$J548&gt;0),"Net Area Recorded in Non-net space",
AND($I548="General",$J548&gt;90),"This general space is over 90m2, please ensure that this space is entered as separate spaces if it usually used as separate spaces",
AND($I548="Open plan/ semi-open general",$J548&lt;27),"Open plan general space under 27m2",
AND(OR($K548=0,ISBLANK($K548)), $I548="Non-net"),"Non-net area not recorded in non-net space"
),
" ")</f>
        <v xml:space="preserve"> </v>
      </c>
      <c r="M548" s="144"/>
      <c r="N548" s="144"/>
      <c r="O548" s="144"/>
      <c r="P548" s="144"/>
      <c r="Q548" s="144"/>
      <c r="R548" s="171"/>
      <c r="S548" s="147">
        <f>NCA_Calculations!$P$560</f>
        <v>0</v>
      </c>
      <c r="T548" s="147">
        <f>NCA_Calculations!$Q$560</f>
        <v>0</v>
      </c>
      <c r="U548" s="144"/>
      <c r="V548" s="144"/>
      <c r="W548" s="149" t="str" cm="1">
        <f t="array" ref="W548">_xlfn.IFNA(
_xlfn.IFS(
ISBLANK($U548),"Missing space use.",
AND('Establishment details'!$C$14="Secondary",$V548="Classbase"),"Invalid Status type",
AND(OR( $V548="Classbase", $V548="Teaching", $V548="Early years",$V548="SEND resourced"), NOT(ISBLANK($M548))),"Space with status type and unusable type.",
AND($V548= "Classbase",'Establishment details'!$C$22&gt;=10), "Classbase status is only valid in schools with a primary element.",
AND($I548= "Large",$N548 &gt; 3.5), "Large rooms with less than 3.5m height.",
AND(OR($V548="Light practical (science)",$V548="Light practical (science)",$V548="Heavy practical (workshops)", $V548="Heavy practical (clean)"), OR($O548=0,ISBLANK($O548))),"Missing sinks count for light and heavy practical spaces.",
AND($M548 = "Other",ISBLANK($R548)), "Invalid unusable type / missing note for other unusable type."
),
" ")</f>
        <v>Missing space use.</v>
      </c>
    </row>
    <row r="549" spans="2:23" ht="15.75" x14ac:dyDescent="0.25">
      <c r="B549" s="143"/>
      <c r="C549" s="144"/>
      <c r="D549" s="144"/>
      <c r="E549" s="144"/>
      <c r="F549" s="147" t="str" cm="1">
        <f t="array" ref="F549">_xlfn.IFNA(CONCATENATE(_xlfn.IFS($D549="Mezzanine",LEFT($D549,1), $D549="Ground Floor",LEFT($D549,1),$D549="Basment ",LEFT($D549,1), $D549="1st Floor", "0"&amp;LEFT($D549,1), $D549="2nd Floor", "0"&amp;LEFT($D549,1), $D549="3rd Floor", "0"&amp;LEFT($D549,1), $D549="4th Floor", "0"&amp;LEFT($D549,1), $D549="5th Floor", "0"&amp;LEFT($D549,1), $D549="6th Floor", "0"&amp;LEFT($D549,1),$D549="7th Floor", "0"&amp;LEFT($D549,1),$D549="8th Floor", "0"&amp;LEFT($D549,1),$D549="9th Floor", "0"&amp;LEFT($D549,1),$D549="10th Floor", LEFT($D549,2),$D549="11th Floor", LEFT($D549,2),$D549="12th Floor", LEFT($D549,2),$D549="13th Floor", LEFT($D549,2), $D549="Lower Ground", LEFT($D549)&amp;IF(ISNUMBER(FIND(" ",$D549)),MID($D549,FIND(" ",$D549)+1,1),"")&amp;IF(ISNUMBER(FIND(" ",$D549,FIND(" ",$D549)+1)),MID($D549,FIND(" ",$D549,FIND(" ",$D549)+1)+1,1),""),$D549="Upper Ground", LEFT($D549)&amp;IF(ISNUMBER(FIND(" ",$D549)),MID($D549,FIND(" ",$D549)+1,1),"")&amp;IF(ISNUMBER(FIND(" ",$D549,FIND(" ",$D549)+1)),MID($D549,FIND(" ",$D549,FIND(" ",$D549)+1)+1,1),"")),".0",$E549), " ")</f>
        <v xml:space="preserve"> </v>
      </c>
      <c r="G549" s="144"/>
      <c r="H549" s="144"/>
      <c r="I549" s="144"/>
      <c r="J549" s="144"/>
      <c r="K549" s="144"/>
      <c r="L549" s="149" t="str" cm="1">
        <f t="array" ref="L549">_xlfn.IFNA(
_xlfn.IFS(
AND($F549=" ",$G549=" ",$H549=" "),"Please update all three: Surveyor Room Reference, Establishment Room Reference and Establishment Room Name",
AND(OR($I549="General",$I549="Open plan/ semi-open general",$I549="Fitted",$I549="Light practical (science)",$I549="Light practical (other)",$I549="Heavy practical (workshops)",$I549="Heavy practical (clean)",$I549="Large",$I549="Storage"),$J549=0,$K549=0),"Please update Net Area or Non-net Area",
AND($B549&lt;&gt;"OUT",$J549=0,$I549&lt;&gt;"Non-net",$M549="85% Circulation"),"Net area not recorded for spaces with 85% circulation unusable type",
AND(OR($I549="General",$I549="Open plan/ semi-open general",$I549="Fitted",$I549="Light practical (science)",$I549="Light practical (other)",$I549="Heavy practical (workshops)",$I549="Heavy practical (clean)",$I549="Large",$I549="Storage"),OR($J549=0,ISBLANK($J549))),"Net area not recorded in net spaces",
AND(OR($I549="Non-net",$I549="Outdoor space"),$J549&gt;0),"Net Area Recorded in Non-net space",
AND($I549="General",$J549&gt;90),"This general space is over 90m2, please ensure that this space is entered as separate spaces if it usually used as separate spaces",
AND($I549="Open plan/ semi-open general",$J549&lt;27),"Open plan general space under 27m2",
AND(OR($K549=0,ISBLANK($K549)), $I549="Non-net"),"Non-net area not recorded in non-net space"
),
" ")</f>
        <v xml:space="preserve"> </v>
      </c>
      <c r="M549" s="144"/>
      <c r="N549" s="144"/>
      <c r="O549" s="144"/>
      <c r="P549" s="144"/>
      <c r="Q549" s="144"/>
      <c r="R549" s="171"/>
      <c r="S549" s="147">
        <f>NCA_Calculations!$P$561</f>
        <v>0</v>
      </c>
      <c r="T549" s="147">
        <f>NCA_Calculations!$Q$561</f>
        <v>0</v>
      </c>
      <c r="U549" s="144"/>
      <c r="V549" s="144"/>
      <c r="W549" s="149" t="str" cm="1">
        <f t="array" ref="W549">_xlfn.IFNA(
_xlfn.IFS(
ISBLANK($U549),"Missing space use.",
AND('Establishment details'!$C$14="Secondary",$V549="Classbase"),"Invalid Status type",
AND(OR( $V549="Classbase", $V549="Teaching", $V549="Early years",$V549="SEND resourced"), NOT(ISBLANK($M549))),"Space with status type and unusable type.",
AND($V549= "Classbase",'Establishment details'!$C$22&gt;=10), "Classbase status is only valid in schools with a primary element.",
AND($I549= "Large",$N549 &gt; 3.5), "Large rooms with less than 3.5m height.",
AND(OR($V549="Light practical (science)",$V549="Light practical (science)",$V549="Heavy practical (workshops)", $V549="Heavy practical (clean)"), OR($O549=0,ISBLANK($O549))),"Missing sinks count for light and heavy practical spaces.",
AND($M549 = "Other",ISBLANK($R549)), "Invalid unusable type / missing note for other unusable type."
),
" ")</f>
        <v>Missing space use.</v>
      </c>
    </row>
    <row r="550" spans="2:23" ht="15.75" x14ac:dyDescent="0.25">
      <c r="B550" s="143"/>
      <c r="C550" s="144"/>
      <c r="D550" s="144"/>
      <c r="E550" s="144"/>
      <c r="F550" s="147" t="str" cm="1">
        <f t="array" ref="F550">_xlfn.IFNA(CONCATENATE(_xlfn.IFS($D550="Mezzanine",LEFT($D550,1), $D550="Ground Floor",LEFT($D550,1),$D550="Basment ",LEFT($D550,1), $D550="1st Floor", "0"&amp;LEFT($D550,1), $D550="2nd Floor", "0"&amp;LEFT($D550,1), $D550="3rd Floor", "0"&amp;LEFT($D550,1), $D550="4th Floor", "0"&amp;LEFT($D550,1), $D550="5th Floor", "0"&amp;LEFT($D550,1), $D550="6th Floor", "0"&amp;LEFT($D550,1),$D550="7th Floor", "0"&amp;LEFT($D550,1),$D550="8th Floor", "0"&amp;LEFT($D550,1),$D550="9th Floor", "0"&amp;LEFT($D550,1),$D550="10th Floor", LEFT($D550,2),$D550="11th Floor", LEFT($D550,2),$D550="12th Floor", LEFT($D550,2),$D550="13th Floor", LEFT($D550,2), $D550="Lower Ground", LEFT($D550)&amp;IF(ISNUMBER(FIND(" ",$D550)),MID($D550,FIND(" ",$D550)+1,1),"")&amp;IF(ISNUMBER(FIND(" ",$D550,FIND(" ",$D550)+1)),MID($D550,FIND(" ",$D550,FIND(" ",$D550)+1)+1,1),""),$D550="Upper Ground", LEFT($D550)&amp;IF(ISNUMBER(FIND(" ",$D550)),MID($D550,FIND(" ",$D550)+1,1),"")&amp;IF(ISNUMBER(FIND(" ",$D550,FIND(" ",$D550)+1)),MID($D550,FIND(" ",$D550,FIND(" ",$D550)+1)+1,1),"")),".0",$E550), " ")</f>
        <v xml:space="preserve"> </v>
      </c>
      <c r="G550" s="144"/>
      <c r="H550" s="144"/>
      <c r="I550" s="144"/>
      <c r="J550" s="144"/>
      <c r="K550" s="144"/>
      <c r="L550" s="149" t="str" cm="1">
        <f t="array" ref="L550">_xlfn.IFNA(
_xlfn.IFS(
AND($F550=" ",$G550=" ",$H550=" "),"Please update all three: Surveyor Room Reference, Establishment Room Reference and Establishment Room Name",
AND(OR($I550="General",$I550="Open plan/ semi-open general",$I550="Fitted",$I550="Light practical (science)",$I550="Light practical (other)",$I550="Heavy practical (workshops)",$I550="Heavy practical (clean)",$I550="Large",$I550="Storage"),$J550=0,$K550=0),"Please update Net Area or Non-net Area",
AND($B550&lt;&gt;"OUT",$J550=0,$I550&lt;&gt;"Non-net",$M550="85% Circulation"),"Net area not recorded for spaces with 85% circulation unusable type",
AND(OR($I550="General",$I550="Open plan/ semi-open general",$I550="Fitted",$I550="Light practical (science)",$I550="Light practical (other)",$I550="Heavy practical (workshops)",$I550="Heavy practical (clean)",$I550="Large",$I550="Storage"),OR($J550=0,ISBLANK($J550))),"Net area not recorded in net spaces",
AND(OR($I550="Non-net",$I550="Outdoor space"),$J550&gt;0),"Net Area Recorded in Non-net space",
AND($I550="General",$J550&gt;90),"This general space is over 90m2, please ensure that this space is entered as separate spaces if it usually used as separate spaces",
AND($I550="Open plan/ semi-open general",$J550&lt;27),"Open plan general space under 27m2",
AND(OR($K550=0,ISBLANK($K550)), $I550="Non-net"),"Non-net area not recorded in non-net space"
),
" ")</f>
        <v xml:space="preserve"> </v>
      </c>
      <c r="M550" s="144"/>
      <c r="N550" s="144"/>
      <c r="O550" s="144"/>
      <c r="P550" s="144"/>
      <c r="Q550" s="144"/>
      <c r="R550" s="171"/>
      <c r="S550" s="147">
        <f>NCA_Calculations!$P$562</f>
        <v>0</v>
      </c>
      <c r="T550" s="147">
        <f>NCA_Calculations!$Q$562</f>
        <v>0</v>
      </c>
      <c r="U550" s="144"/>
      <c r="V550" s="144"/>
      <c r="W550" s="149" t="str" cm="1">
        <f t="array" ref="W550">_xlfn.IFNA(
_xlfn.IFS(
ISBLANK($U550),"Missing space use.",
AND('Establishment details'!$C$14="Secondary",$V550="Classbase"),"Invalid Status type",
AND(OR( $V550="Classbase", $V550="Teaching", $V550="Early years",$V550="SEND resourced"), NOT(ISBLANK($M550))),"Space with status type and unusable type.",
AND($V550= "Classbase",'Establishment details'!$C$22&gt;=10), "Classbase status is only valid in schools with a primary element.",
AND($I550= "Large",$N550 &gt; 3.5), "Large rooms with less than 3.5m height.",
AND(OR($V550="Light practical (science)",$V550="Light practical (science)",$V550="Heavy practical (workshops)", $V550="Heavy practical (clean)"), OR($O550=0,ISBLANK($O550))),"Missing sinks count for light and heavy practical spaces.",
AND($M550 = "Other",ISBLANK($R550)), "Invalid unusable type / missing note for other unusable type."
),
" ")</f>
        <v>Missing space use.</v>
      </c>
    </row>
    <row r="551" spans="2:23" ht="15.75" x14ac:dyDescent="0.25">
      <c r="B551" s="143"/>
      <c r="C551" s="144"/>
      <c r="D551" s="144"/>
      <c r="E551" s="144"/>
      <c r="F551" s="147" t="str" cm="1">
        <f t="array" ref="F551">_xlfn.IFNA(CONCATENATE(_xlfn.IFS($D551="Mezzanine",LEFT($D551,1), $D551="Ground Floor",LEFT($D551,1),$D551="Basment ",LEFT($D551,1), $D551="1st Floor", "0"&amp;LEFT($D551,1), $D551="2nd Floor", "0"&amp;LEFT($D551,1), $D551="3rd Floor", "0"&amp;LEFT($D551,1), $D551="4th Floor", "0"&amp;LEFT($D551,1), $D551="5th Floor", "0"&amp;LEFT($D551,1), $D551="6th Floor", "0"&amp;LEFT($D551,1),$D551="7th Floor", "0"&amp;LEFT($D551,1),$D551="8th Floor", "0"&amp;LEFT($D551,1),$D551="9th Floor", "0"&amp;LEFT($D551,1),$D551="10th Floor", LEFT($D551,2),$D551="11th Floor", LEFT($D551,2),$D551="12th Floor", LEFT($D551,2),$D551="13th Floor", LEFT($D551,2), $D551="Lower Ground", LEFT($D551)&amp;IF(ISNUMBER(FIND(" ",$D551)),MID($D551,FIND(" ",$D551)+1,1),"")&amp;IF(ISNUMBER(FIND(" ",$D551,FIND(" ",$D551)+1)),MID($D551,FIND(" ",$D551,FIND(" ",$D551)+1)+1,1),""),$D551="Upper Ground", LEFT($D551)&amp;IF(ISNUMBER(FIND(" ",$D551)),MID($D551,FIND(" ",$D551)+1,1),"")&amp;IF(ISNUMBER(FIND(" ",$D551,FIND(" ",$D551)+1)),MID($D551,FIND(" ",$D551,FIND(" ",$D551)+1)+1,1),"")),".0",$E551), " ")</f>
        <v xml:space="preserve"> </v>
      </c>
      <c r="G551" s="144"/>
      <c r="H551" s="144"/>
      <c r="I551" s="144"/>
      <c r="J551" s="144"/>
      <c r="K551" s="144"/>
      <c r="L551" s="149" t="str" cm="1">
        <f t="array" ref="L551">_xlfn.IFNA(
_xlfn.IFS(
AND($F551=" ",$G551=" ",$H551=" "),"Please update all three: Surveyor Room Reference, Establishment Room Reference and Establishment Room Name",
AND(OR($I551="General",$I551="Open plan/ semi-open general",$I551="Fitted",$I551="Light practical (science)",$I551="Light practical (other)",$I551="Heavy practical (workshops)",$I551="Heavy practical (clean)",$I551="Large",$I551="Storage"),$J551=0,$K551=0),"Please update Net Area or Non-net Area",
AND($B551&lt;&gt;"OUT",$J551=0,$I551&lt;&gt;"Non-net",$M551="85% Circulation"),"Net area not recorded for spaces with 85% circulation unusable type",
AND(OR($I551="General",$I551="Open plan/ semi-open general",$I551="Fitted",$I551="Light practical (science)",$I551="Light practical (other)",$I551="Heavy practical (workshops)",$I551="Heavy practical (clean)",$I551="Large",$I551="Storage"),OR($J551=0,ISBLANK($J551))),"Net area not recorded in net spaces",
AND(OR($I551="Non-net",$I551="Outdoor space"),$J551&gt;0),"Net Area Recorded in Non-net space",
AND($I551="General",$J551&gt;90),"This general space is over 90m2, please ensure that this space is entered as separate spaces if it usually used as separate spaces",
AND($I551="Open plan/ semi-open general",$J551&lt;27),"Open plan general space under 27m2",
AND(OR($K551=0,ISBLANK($K551)), $I551="Non-net"),"Non-net area not recorded in non-net space"
),
" ")</f>
        <v xml:space="preserve"> </v>
      </c>
      <c r="M551" s="144"/>
      <c r="N551" s="144"/>
      <c r="O551" s="144"/>
      <c r="P551" s="144"/>
      <c r="Q551" s="144"/>
      <c r="R551" s="171"/>
      <c r="S551" s="147">
        <f>NCA_Calculations!$P$563</f>
        <v>0</v>
      </c>
      <c r="T551" s="147">
        <f>NCA_Calculations!$Q$563</f>
        <v>0</v>
      </c>
      <c r="U551" s="144"/>
      <c r="V551" s="144"/>
      <c r="W551" s="149" t="str" cm="1">
        <f t="array" ref="W551">_xlfn.IFNA(
_xlfn.IFS(
ISBLANK($U551),"Missing space use.",
AND('Establishment details'!$C$14="Secondary",$V551="Classbase"),"Invalid Status type",
AND(OR( $V551="Classbase", $V551="Teaching", $V551="Early years",$V551="SEND resourced"), NOT(ISBLANK($M551))),"Space with status type and unusable type.",
AND($V551= "Classbase",'Establishment details'!$C$22&gt;=10), "Classbase status is only valid in schools with a primary element.",
AND($I551= "Large",$N551 &gt; 3.5), "Large rooms with less than 3.5m height.",
AND(OR($V551="Light practical (science)",$V551="Light practical (science)",$V551="Heavy practical (workshops)", $V551="Heavy practical (clean)"), OR($O551=0,ISBLANK($O551))),"Missing sinks count for light and heavy practical spaces.",
AND($M551 = "Other",ISBLANK($R551)), "Invalid unusable type / missing note for other unusable type."
),
" ")</f>
        <v>Missing space use.</v>
      </c>
    </row>
    <row r="552" spans="2:23" ht="15.75" x14ac:dyDescent="0.25">
      <c r="B552" s="143"/>
      <c r="C552" s="144"/>
      <c r="D552" s="144"/>
      <c r="E552" s="144"/>
      <c r="F552" s="147" t="str" cm="1">
        <f t="array" ref="F552">_xlfn.IFNA(CONCATENATE(_xlfn.IFS($D552="Mezzanine",LEFT($D552,1), $D552="Ground Floor",LEFT($D552,1),$D552="Basment ",LEFT($D552,1), $D552="1st Floor", "0"&amp;LEFT($D552,1), $D552="2nd Floor", "0"&amp;LEFT($D552,1), $D552="3rd Floor", "0"&amp;LEFT($D552,1), $D552="4th Floor", "0"&amp;LEFT($D552,1), $D552="5th Floor", "0"&amp;LEFT($D552,1), $D552="6th Floor", "0"&amp;LEFT($D552,1),$D552="7th Floor", "0"&amp;LEFT($D552,1),$D552="8th Floor", "0"&amp;LEFT($D552,1),$D552="9th Floor", "0"&amp;LEFT($D552,1),$D552="10th Floor", LEFT($D552,2),$D552="11th Floor", LEFT($D552,2),$D552="12th Floor", LEFT($D552,2),$D552="13th Floor", LEFT($D552,2), $D552="Lower Ground", LEFT($D552)&amp;IF(ISNUMBER(FIND(" ",$D552)),MID($D552,FIND(" ",$D552)+1,1),"")&amp;IF(ISNUMBER(FIND(" ",$D552,FIND(" ",$D552)+1)),MID($D552,FIND(" ",$D552,FIND(" ",$D552)+1)+1,1),""),$D552="Upper Ground", LEFT($D552)&amp;IF(ISNUMBER(FIND(" ",$D552)),MID($D552,FIND(" ",$D552)+1,1),"")&amp;IF(ISNUMBER(FIND(" ",$D552,FIND(" ",$D552)+1)),MID($D552,FIND(" ",$D552,FIND(" ",$D552)+1)+1,1),"")),".0",$E552), " ")</f>
        <v xml:space="preserve"> </v>
      </c>
      <c r="G552" s="144"/>
      <c r="H552" s="144"/>
      <c r="I552" s="144"/>
      <c r="J552" s="144"/>
      <c r="K552" s="144"/>
      <c r="L552" s="149" t="str" cm="1">
        <f t="array" ref="L552">_xlfn.IFNA(
_xlfn.IFS(
AND($F552=" ",$G552=" ",$H552=" "),"Please update all three: Surveyor Room Reference, Establishment Room Reference and Establishment Room Name",
AND(OR($I552="General",$I552="Open plan/ semi-open general",$I552="Fitted",$I552="Light practical (science)",$I552="Light practical (other)",$I552="Heavy practical (workshops)",$I552="Heavy practical (clean)",$I552="Large",$I552="Storage"),$J552=0,$K552=0),"Please update Net Area or Non-net Area",
AND($B552&lt;&gt;"OUT",$J552=0,$I552&lt;&gt;"Non-net",$M552="85% Circulation"),"Net area not recorded for spaces with 85% circulation unusable type",
AND(OR($I552="General",$I552="Open plan/ semi-open general",$I552="Fitted",$I552="Light practical (science)",$I552="Light practical (other)",$I552="Heavy practical (workshops)",$I552="Heavy practical (clean)",$I552="Large",$I552="Storage"),OR($J552=0,ISBLANK($J552))),"Net area not recorded in net spaces",
AND(OR($I552="Non-net",$I552="Outdoor space"),$J552&gt;0),"Net Area Recorded in Non-net space",
AND($I552="General",$J552&gt;90),"This general space is over 90m2, please ensure that this space is entered as separate spaces if it usually used as separate spaces",
AND($I552="Open plan/ semi-open general",$J552&lt;27),"Open plan general space under 27m2",
AND(OR($K552=0,ISBLANK($K552)), $I552="Non-net"),"Non-net area not recorded in non-net space"
),
" ")</f>
        <v xml:space="preserve"> </v>
      </c>
      <c r="M552" s="144"/>
      <c r="N552" s="144"/>
      <c r="O552" s="144"/>
      <c r="P552" s="144"/>
      <c r="Q552" s="144"/>
      <c r="R552" s="171"/>
      <c r="S552" s="147">
        <f>NCA_Calculations!$P$564</f>
        <v>0</v>
      </c>
      <c r="T552" s="147">
        <f>NCA_Calculations!$Q$564</f>
        <v>0</v>
      </c>
      <c r="U552" s="144"/>
      <c r="V552" s="144"/>
      <c r="W552" s="149" t="str" cm="1">
        <f t="array" ref="W552">_xlfn.IFNA(
_xlfn.IFS(
ISBLANK($U552),"Missing space use.",
AND('Establishment details'!$C$14="Secondary",$V552="Classbase"),"Invalid Status type",
AND(OR( $V552="Classbase", $V552="Teaching", $V552="Early years",$V552="SEND resourced"), NOT(ISBLANK($M552))),"Space with status type and unusable type.",
AND($V552= "Classbase",'Establishment details'!$C$22&gt;=10), "Classbase status is only valid in schools with a primary element.",
AND($I552= "Large",$N552 &gt; 3.5), "Large rooms with less than 3.5m height.",
AND(OR($V552="Light practical (science)",$V552="Light practical (science)",$V552="Heavy practical (workshops)", $V552="Heavy practical (clean)"), OR($O552=0,ISBLANK($O552))),"Missing sinks count for light and heavy practical spaces.",
AND($M552 = "Other",ISBLANK($R552)), "Invalid unusable type / missing note for other unusable type."
),
" ")</f>
        <v>Missing space use.</v>
      </c>
    </row>
    <row r="553" spans="2:23" ht="15.75" x14ac:dyDescent="0.25">
      <c r="B553" s="143"/>
      <c r="C553" s="144"/>
      <c r="D553" s="144"/>
      <c r="E553" s="144"/>
      <c r="F553" s="147" t="str" cm="1">
        <f t="array" ref="F553">_xlfn.IFNA(CONCATENATE(_xlfn.IFS($D553="Mezzanine",LEFT($D553,1), $D553="Ground Floor",LEFT($D553,1),$D553="Basment ",LEFT($D553,1), $D553="1st Floor", "0"&amp;LEFT($D553,1), $D553="2nd Floor", "0"&amp;LEFT($D553,1), $D553="3rd Floor", "0"&amp;LEFT($D553,1), $D553="4th Floor", "0"&amp;LEFT($D553,1), $D553="5th Floor", "0"&amp;LEFT($D553,1), $D553="6th Floor", "0"&amp;LEFT($D553,1),$D553="7th Floor", "0"&amp;LEFT($D553,1),$D553="8th Floor", "0"&amp;LEFT($D553,1),$D553="9th Floor", "0"&amp;LEFT($D553,1),$D553="10th Floor", LEFT($D553,2),$D553="11th Floor", LEFT($D553,2),$D553="12th Floor", LEFT($D553,2),$D553="13th Floor", LEFT($D553,2), $D553="Lower Ground", LEFT($D553)&amp;IF(ISNUMBER(FIND(" ",$D553)),MID($D553,FIND(" ",$D553)+1,1),"")&amp;IF(ISNUMBER(FIND(" ",$D553,FIND(" ",$D553)+1)),MID($D553,FIND(" ",$D553,FIND(" ",$D553)+1)+1,1),""),$D553="Upper Ground", LEFT($D553)&amp;IF(ISNUMBER(FIND(" ",$D553)),MID($D553,FIND(" ",$D553)+1,1),"")&amp;IF(ISNUMBER(FIND(" ",$D553,FIND(" ",$D553)+1)),MID($D553,FIND(" ",$D553,FIND(" ",$D553)+1)+1,1),"")),".0",$E553), " ")</f>
        <v xml:space="preserve"> </v>
      </c>
      <c r="G553" s="144"/>
      <c r="H553" s="144"/>
      <c r="I553" s="144"/>
      <c r="J553" s="144"/>
      <c r="K553" s="144"/>
      <c r="L553" s="149" t="str" cm="1">
        <f t="array" ref="L553">_xlfn.IFNA(
_xlfn.IFS(
AND($F553=" ",$G553=" ",$H553=" "),"Please update all three: Surveyor Room Reference, Establishment Room Reference and Establishment Room Name",
AND(OR($I553="General",$I553="Open plan/ semi-open general",$I553="Fitted",$I553="Light practical (science)",$I553="Light practical (other)",$I553="Heavy practical (workshops)",$I553="Heavy practical (clean)",$I553="Large",$I553="Storage"),$J553=0,$K553=0),"Please update Net Area or Non-net Area",
AND($B553&lt;&gt;"OUT",$J553=0,$I553&lt;&gt;"Non-net",$M553="85% Circulation"),"Net area not recorded for spaces with 85% circulation unusable type",
AND(OR($I553="General",$I553="Open plan/ semi-open general",$I553="Fitted",$I553="Light practical (science)",$I553="Light practical (other)",$I553="Heavy practical (workshops)",$I553="Heavy practical (clean)",$I553="Large",$I553="Storage"),OR($J553=0,ISBLANK($J553))),"Net area not recorded in net spaces",
AND(OR($I553="Non-net",$I553="Outdoor space"),$J553&gt;0),"Net Area Recorded in Non-net space",
AND($I553="General",$J553&gt;90),"This general space is over 90m2, please ensure that this space is entered as separate spaces if it usually used as separate spaces",
AND($I553="Open plan/ semi-open general",$J553&lt;27),"Open plan general space under 27m2",
AND(OR($K553=0,ISBLANK($K553)), $I553="Non-net"),"Non-net area not recorded in non-net space"
),
" ")</f>
        <v xml:space="preserve"> </v>
      </c>
      <c r="M553" s="144"/>
      <c r="N553" s="144"/>
      <c r="O553" s="144"/>
      <c r="P553" s="144"/>
      <c r="Q553" s="144"/>
      <c r="R553" s="171"/>
      <c r="S553" s="147">
        <f>NCA_Calculations!$P$565</f>
        <v>0</v>
      </c>
      <c r="T553" s="147">
        <f>NCA_Calculations!$Q$565</f>
        <v>0</v>
      </c>
      <c r="U553" s="144"/>
      <c r="V553" s="144"/>
      <c r="W553" s="149" t="str" cm="1">
        <f t="array" ref="W553">_xlfn.IFNA(
_xlfn.IFS(
ISBLANK($U553),"Missing space use.",
AND('Establishment details'!$C$14="Secondary",$V553="Classbase"),"Invalid Status type",
AND(OR( $V553="Classbase", $V553="Teaching", $V553="Early years",$V553="SEND resourced"), NOT(ISBLANK($M553))),"Space with status type and unusable type.",
AND($V553= "Classbase",'Establishment details'!$C$22&gt;=10), "Classbase status is only valid in schools with a primary element.",
AND($I553= "Large",$N553 &gt; 3.5), "Large rooms with less than 3.5m height.",
AND(OR($V553="Light practical (science)",$V553="Light practical (science)",$V553="Heavy practical (workshops)", $V553="Heavy practical (clean)"), OR($O553=0,ISBLANK($O553))),"Missing sinks count for light and heavy practical spaces.",
AND($M553 = "Other",ISBLANK($R553)), "Invalid unusable type / missing note for other unusable type."
),
" ")</f>
        <v>Missing space use.</v>
      </c>
    </row>
    <row r="554" spans="2:23" ht="15.75" x14ac:dyDescent="0.25">
      <c r="B554" s="143"/>
      <c r="C554" s="144"/>
      <c r="D554" s="144"/>
      <c r="E554" s="144"/>
      <c r="F554" s="147" t="str" cm="1">
        <f t="array" ref="F554">_xlfn.IFNA(CONCATENATE(_xlfn.IFS($D554="Mezzanine",LEFT($D554,1), $D554="Ground Floor",LEFT($D554,1),$D554="Basment ",LEFT($D554,1), $D554="1st Floor", "0"&amp;LEFT($D554,1), $D554="2nd Floor", "0"&amp;LEFT($D554,1), $D554="3rd Floor", "0"&amp;LEFT($D554,1), $D554="4th Floor", "0"&amp;LEFT($D554,1), $D554="5th Floor", "0"&amp;LEFT($D554,1), $D554="6th Floor", "0"&amp;LEFT($D554,1),$D554="7th Floor", "0"&amp;LEFT($D554,1),$D554="8th Floor", "0"&amp;LEFT($D554,1),$D554="9th Floor", "0"&amp;LEFT($D554,1),$D554="10th Floor", LEFT($D554,2),$D554="11th Floor", LEFT($D554,2),$D554="12th Floor", LEFT($D554,2),$D554="13th Floor", LEFT($D554,2), $D554="Lower Ground", LEFT($D554)&amp;IF(ISNUMBER(FIND(" ",$D554)),MID($D554,FIND(" ",$D554)+1,1),"")&amp;IF(ISNUMBER(FIND(" ",$D554,FIND(" ",$D554)+1)),MID($D554,FIND(" ",$D554,FIND(" ",$D554)+1)+1,1),""),$D554="Upper Ground", LEFT($D554)&amp;IF(ISNUMBER(FIND(" ",$D554)),MID($D554,FIND(" ",$D554)+1,1),"")&amp;IF(ISNUMBER(FIND(" ",$D554,FIND(" ",$D554)+1)),MID($D554,FIND(" ",$D554,FIND(" ",$D554)+1)+1,1),"")),".0",$E554), " ")</f>
        <v xml:space="preserve"> </v>
      </c>
      <c r="G554" s="144"/>
      <c r="H554" s="144"/>
      <c r="I554" s="144"/>
      <c r="J554" s="144"/>
      <c r="K554" s="144"/>
      <c r="L554" s="149" t="str" cm="1">
        <f t="array" ref="L554">_xlfn.IFNA(
_xlfn.IFS(
AND($F554=" ",$G554=" ",$H554=" "),"Please update all three: Surveyor Room Reference, Establishment Room Reference and Establishment Room Name",
AND(OR($I554="General",$I554="Open plan/ semi-open general",$I554="Fitted",$I554="Light practical (science)",$I554="Light practical (other)",$I554="Heavy practical (workshops)",$I554="Heavy practical (clean)",$I554="Large",$I554="Storage"),$J554=0,$K554=0),"Please update Net Area or Non-net Area",
AND($B554&lt;&gt;"OUT",$J554=0,$I554&lt;&gt;"Non-net",$M554="85% Circulation"),"Net area not recorded for spaces with 85% circulation unusable type",
AND(OR($I554="General",$I554="Open plan/ semi-open general",$I554="Fitted",$I554="Light practical (science)",$I554="Light practical (other)",$I554="Heavy practical (workshops)",$I554="Heavy practical (clean)",$I554="Large",$I554="Storage"),OR($J554=0,ISBLANK($J554))),"Net area not recorded in net spaces",
AND(OR($I554="Non-net",$I554="Outdoor space"),$J554&gt;0),"Net Area Recorded in Non-net space",
AND($I554="General",$J554&gt;90),"This general space is over 90m2, please ensure that this space is entered as separate spaces if it usually used as separate spaces",
AND($I554="Open plan/ semi-open general",$J554&lt;27),"Open plan general space under 27m2",
AND(OR($K554=0,ISBLANK($K554)), $I554="Non-net"),"Non-net area not recorded in non-net space"
),
" ")</f>
        <v xml:space="preserve"> </v>
      </c>
      <c r="M554" s="144"/>
      <c r="N554" s="144"/>
      <c r="O554" s="144"/>
      <c r="P554" s="144"/>
      <c r="Q554" s="144"/>
      <c r="R554" s="171"/>
      <c r="S554" s="147">
        <f>NCA_Calculations!$P$566</f>
        <v>0</v>
      </c>
      <c r="T554" s="147">
        <f>NCA_Calculations!$Q$566</f>
        <v>0</v>
      </c>
      <c r="U554" s="144"/>
      <c r="V554" s="144"/>
      <c r="W554" s="149" t="str" cm="1">
        <f t="array" ref="W554">_xlfn.IFNA(
_xlfn.IFS(
ISBLANK($U554),"Missing space use.",
AND('Establishment details'!$C$14="Secondary",$V554="Classbase"),"Invalid Status type",
AND(OR( $V554="Classbase", $V554="Teaching", $V554="Early years",$V554="SEND resourced"), NOT(ISBLANK($M554))),"Space with status type and unusable type.",
AND($V554= "Classbase",'Establishment details'!$C$22&gt;=10), "Classbase status is only valid in schools with a primary element.",
AND($I554= "Large",$N554 &gt; 3.5), "Large rooms with less than 3.5m height.",
AND(OR($V554="Light practical (science)",$V554="Light practical (science)",$V554="Heavy practical (workshops)", $V554="Heavy practical (clean)"), OR($O554=0,ISBLANK($O554))),"Missing sinks count for light and heavy practical spaces.",
AND($M554 = "Other",ISBLANK($R554)), "Invalid unusable type / missing note for other unusable type."
),
" ")</f>
        <v>Missing space use.</v>
      </c>
    </row>
    <row r="555" spans="2:23" ht="15.75" x14ac:dyDescent="0.25">
      <c r="B555" s="143"/>
      <c r="C555" s="144"/>
      <c r="D555" s="144"/>
      <c r="E555" s="144"/>
      <c r="F555" s="147" t="str" cm="1">
        <f t="array" ref="F555">_xlfn.IFNA(CONCATENATE(_xlfn.IFS($D555="Mezzanine",LEFT($D555,1), $D555="Ground Floor",LEFT($D555,1),$D555="Basment ",LEFT($D555,1), $D555="1st Floor", "0"&amp;LEFT($D555,1), $D555="2nd Floor", "0"&amp;LEFT($D555,1), $D555="3rd Floor", "0"&amp;LEFT($D555,1), $D555="4th Floor", "0"&amp;LEFT($D555,1), $D555="5th Floor", "0"&amp;LEFT($D555,1), $D555="6th Floor", "0"&amp;LEFT($D555,1),$D555="7th Floor", "0"&amp;LEFT($D555,1),$D555="8th Floor", "0"&amp;LEFT($D555,1),$D555="9th Floor", "0"&amp;LEFT($D555,1),$D555="10th Floor", LEFT($D555,2),$D555="11th Floor", LEFT($D555,2),$D555="12th Floor", LEFT($D555,2),$D555="13th Floor", LEFT($D555,2), $D555="Lower Ground", LEFT($D555)&amp;IF(ISNUMBER(FIND(" ",$D555)),MID($D555,FIND(" ",$D555)+1,1),"")&amp;IF(ISNUMBER(FIND(" ",$D555,FIND(" ",$D555)+1)),MID($D555,FIND(" ",$D555,FIND(" ",$D555)+1)+1,1),""),$D555="Upper Ground", LEFT($D555)&amp;IF(ISNUMBER(FIND(" ",$D555)),MID($D555,FIND(" ",$D555)+1,1),"")&amp;IF(ISNUMBER(FIND(" ",$D555,FIND(" ",$D555)+1)),MID($D555,FIND(" ",$D555,FIND(" ",$D555)+1)+1,1),"")),".0",$E555), " ")</f>
        <v xml:space="preserve"> </v>
      </c>
      <c r="G555" s="144"/>
      <c r="H555" s="144"/>
      <c r="I555" s="144"/>
      <c r="J555" s="144"/>
      <c r="K555" s="144"/>
      <c r="L555" s="149" t="str" cm="1">
        <f t="array" ref="L555">_xlfn.IFNA(
_xlfn.IFS(
AND($F555=" ",$G555=" ",$H555=" "),"Please update all three: Surveyor Room Reference, Establishment Room Reference and Establishment Room Name",
AND(OR($I555="General",$I555="Open plan/ semi-open general",$I555="Fitted",$I555="Light practical (science)",$I555="Light practical (other)",$I555="Heavy practical (workshops)",$I555="Heavy practical (clean)",$I555="Large",$I555="Storage"),$J555=0,$K555=0),"Please update Net Area or Non-net Area",
AND($B555&lt;&gt;"OUT",$J555=0,$I555&lt;&gt;"Non-net",$M555="85% Circulation"),"Net area not recorded for spaces with 85% circulation unusable type",
AND(OR($I555="General",$I555="Open plan/ semi-open general",$I555="Fitted",$I555="Light practical (science)",$I555="Light practical (other)",$I555="Heavy practical (workshops)",$I555="Heavy practical (clean)",$I555="Large",$I555="Storage"),OR($J555=0,ISBLANK($J555))),"Net area not recorded in net spaces",
AND(OR($I555="Non-net",$I555="Outdoor space"),$J555&gt;0),"Net Area Recorded in Non-net space",
AND($I555="General",$J555&gt;90),"This general space is over 90m2, please ensure that this space is entered as separate spaces if it usually used as separate spaces",
AND($I555="Open plan/ semi-open general",$J555&lt;27),"Open plan general space under 27m2",
AND(OR($K555=0,ISBLANK($K555)), $I555="Non-net"),"Non-net area not recorded in non-net space"
),
" ")</f>
        <v xml:space="preserve"> </v>
      </c>
      <c r="M555" s="144"/>
      <c r="N555" s="144"/>
      <c r="O555" s="144"/>
      <c r="P555" s="144"/>
      <c r="Q555" s="144"/>
      <c r="R555" s="171"/>
      <c r="S555" s="147">
        <f>NCA_Calculations!$P$567</f>
        <v>0</v>
      </c>
      <c r="T555" s="147">
        <f>NCA_Calculations!$Q$567</f>
        <v>0</v>
      </c>
      <c r="U555" s="144"/>
      <c r="V555" s="144"/>
      <c r="W555" s="149" t="str" cm="1">
        <f t="array" ref="W555">_xlfn.IFNA(
_xlfn.IFS(
ISBLANK($U555),"Missing space use.",
AND('Establishment details'!$C$14="Secondary",$V555="Classbase"),"Invalid Status type",
AND(OR( $V555="Classbase", $V555="Teaching", $V555="Early years",$V555="SEND resourced"), NOT(ISBLANK($M555))),"Space with status type and unusable type.",
AND($V555= "Classbase",'Establishment details'!$C$22&gt;=10), "Classbase status is only valid in schools with a primary element.",
AND($I555= "Large",$N555 &gt; 3.5), "Large rooms with less than 3.5m height.",
AND(OR($V555="Light practical (science)",$V555="Light practical (science)",$V555="Heavy practical (workshops)", $V555="Heavy practical (clean)"), OR($O555=0,ISBLANK($O555))),"Missing sinks count for light and heavy practical spaces.",
AND($M555 = "Other",ISBLANK($R555)), "Invalid unusable type / missing note for other unusable type."
),
" ")</f>
        <v>Missing space use.</v>
      </c>
    </row>
    <row r="556" spans="2:23" ht="15.75" x14ac:dyDescent="0.25">
      <c r="B556" s="143"/>
      <c r="C556" s="144"/>
      <c r="D556" s="144"/>
      <c r="E556" s="144"/>
      <c r="F556" s="147" t="str" cm="1">
        <f t="array" ref="F556">_xlfn.IFNA(CONCATENATE(_xlfn.IFS($D556="Mezzanine",LEFT($D556,1), $D556="Ground Floor",LEFT($D556,1),$D556="Basment ",LEFT($D556,1), $D556="1st Floor", "0"&amp;LEFT($D556,1), $D556="2nd Floor", "0"&amp;LEFT($D556,1), $D556="3rd Floor", "0"&amp;LEFT($D556,1), $D556="4th Floor", "0"&amp;LEFT($D556,1), $D556="5th Floor", "0"&amp;LEFT($D556,1), $D556="6th Floor", "0"&amp;LEFT($D556,1),$D556="7th Floor", "0"&amp;LEFT($D556,1),$D556="8th Floor", "0"&amp;LEFT($D556,1),$D556="9th Floor", "0"&amp;LEFT($D556,1),$D556="10th Floor", LEFT($D556,2),$D556="11th Floor", LEFT($D556,2),$D556="12th Floor", LEFT($D556,2),$D556="13th Floor", LEFT($D556,2), $D556="Lower Ground", LEFT($D556)&amp;IF(ISNUMBER(FIND(" ",$D556)),MID($D556,FIND(" ",$D556)+1,1),"")&amp;IF(ISNUMBER(FIND(" ",$D556,FIND(" ",$D556)+1)),MID($D556,FIND(" ",$D556,FIND(" ",$D556)+1)+1,1),""),$D556="Upper Ground", LEFT($D556)&amp;IF(ISNUMBER(FIND(" ",$D556)),MID($D556,FIND(" ",$D556)+1,1),"")&amp;IF(ISNUMBER(FIND(" ",$D556,FIND(" ",$D556)+1)),MID($D556,FIND(" ",$D556,FIND(" ",$D556)+1)+1,1),"")),".0",$E556), " ")</f>
        <v xml:space="preserve"> </v>
      </c>
      <c r="G556" s="144"/>
      <c r="H556" s="144"/>
      <c r="I556" s="144"/>
      <c r="J556" s="144"/>
      <c r="K556" s="144"/>
      <c r="L556" s="149" t="str" cm="1">
        <f t="array" ref="L556">_xlfn.IFNA(
_xlfn.IFS(
AND($F556=" ",$G556=" ",$H556=" "),"Please update all three: Surveyor Room Reference, Establishment Room Reference and Establishment Room Name",
AND(OR($I556="General",$I556="Open plan/ semi-open general",$I556="Fitted",$I556="Light practical (science)",$I556="Light practical (other)",$I556="Heavy practical (workshops)",$I556="Heavy practical (clean)",$I556="Large",$I556="Storage"),$J556=0,$K556=0),"Please update Net Area or Non-net Area",
AND($B556&lt;&gt;"OUT",$J556=0,$I556&lt;&gt;"Non-net",$M556="85% Circulation"),"Net area not recorded for spaces with 85% circulation unusable type",
AND(OR($I556="General",$I556="Open plan/ semi-open general",$I556="Fitted",$I556="Light practical (science)",$I556="Light practical (other)",$I556="Heavy practical (workshops)",$I556="Heavy practical (clean)",$I556="Large",$I556="Storage"),OR($J556=0,ISBLANK($J556))),"Net area not recorded in net spaces",
AND(OR($I556="Non-net",$I556="Outdoor space"),$J556&gt;0),"Net Area Recorded in Non-net space",
AND($I556="General",$J556&gt;90),"This general space is over 90m2, please ensure that this space is entered as separate spaces if it usually used as separate spaces",
AND($I556="Open plan/ semi-open general",$J556&lt;27),"Open plan general space under 27m2",
AND(OR($K556=0,ISBLANK($K556)), $I556="Non-net"),"Non-net area not recorded in non-net space"
),
" ")</f>
        <v xml:space="preserve"> </v>
      </c>
      <c r="M556" s="144"/>
      <c r="N556" s="144"/>
      <c r="O556" s="144"/>
      <c r="P556" s="144"/>
      <c r="Q556" s="144"/>
      <c r="R556" s="171"/>
      <c r="S556" s="147">
        <f>NCA_Calculations!$P$568</f>
        <v>0</v>
      </c>
      <c r="T556" s="147">
        <f>NCA_Calculations!$Q$568</f>
        <v>0</v>
      </c>
      <c r="U556" s="144"/>
      <c r="V556" s="144"/>
      <c r="W556" s="149" t="str" cm="1">
        <f t="array" ref="W556">_xlfn.IFNA(
_xlfn.IFS(
ISBLANK($U556),"Missing space use.",
AND('Establishment details'!$C$14="Secondary",$V556="Classbase"),"Invalid Status type",
AND(OR( $V556="Classbase", $V556="Teaching", $V556="Early years",$V556="SEND resourced"), NOT(ISBLANK($M556))),"Space with status type and unusable type.",
AND($V556= "Classbase",'Establishment details'!$C$22&gt;=10), "Classbase status is only valid in schools with a primary element.",
AND($I556= "Large",$N556 &gt; 3.5), "Large rooms with less than 3.5m height.",
AND(OR($V556="Light practical (science)",$V556="Light practical (science)",$V556="Heavy practical (workshops)", $V556="Heavy practical (clean)"), OR($O556=0,ISBLANK($O556))),"Missing sinks count for light and heavy practical spaces.",
AND($M556 = "Other",ISBLANK($R556)), "Invalid unusable type / missing note for other unusable type."
),
" ")</f>
        <v>Missing space use.</v>
      </c>
    </row>
    <row r="557" spans="2:23" ht="15.75" x14ac:dyDescent="0.25">
      <c r="B557" s="143"/>
      <c r="C557" s="144"/>
      <c r="D557" s="144"/>
      <c r="E557" s="144"/>
      <c r="F557" s="147" t="str" cm="1">
        <f t="array" ref="F557">_xlfn.IFNA(CONCATENATE(_xlfn.IFS($D557="Mezzanine",LEFT($D557,1), $D557="Ground Floor",LEFT($D557,1),$D557="Basment ",LEFT($D557,1), $D557="1st Floor", "0"&amp;LEFT($D557,1), $D557="2nd Floor", "0"&amp;LEFT($D557,1), $D557="3rd Floor", "0"&amp;LEFT($D557,1), $D557="4th Floor", "0"&amp;LEFT($D557,1), $D557="5th Floor", "0"&amp;LEFT($D557,1), $D557="6th Floor", "0"&amp;LEFT($D557,1),$D557="7th Floor", "0"&amp;LEFT($D557,1),$D557="8th Floor", "0"&amp;LEFT($D557,1),$D557="9th Floor", "0"&amp;LEFT($D557,1),$D557="10th Floor", LEFT($D557,2),$D557="11th Floor", LEFT($D557,2),$D557="12th Floor", LEFT($D557,2),$D557="13th Floor", LEFT($D557,2), $D557="Lower Ground", LEFT($D557)&amp;IF(ISNUMBER(FIND(" ",$D557)),MID($D557,FIND(" ",$D557)+1,1),"")&amp;IF(ISNUMBER(FIND(" ",$D557,FIND(" ",$D557)+1)),MID($D557,FIND(" ",$D557,FIND(" ",$D557)+1)+1,1),""),$D557="Upper Ground", LEFT($D557)&amp;IF(ISNUMBER(FIND(" ",$D557)),MID($D557,FIND(" ",$D557)+1,1),"")&amp;IF(ISNUMBER(FIND(" ",$D557,FIND(" ",$D557)+1)),MID($D557,FIND(" ",$D557,FIND(" ",$D557)+1)+1,1),"")),".0",$E557), " ")</f>
        <v xml:space="preserve"> </v>
      </c>
      <c r="G557" s="144"/>
      <c r="H557" s="144"/>
      <c r="I557" s="144"/>
      <c r="J557" s="144"/>
      <c r="K557" s="144"/>
      <c r="L557" s="149" t="str" cm="1">
        <f t="array" ref="L557">_xlfn.IFNA(
_xlfn.IFS(
AND($F557=" ",$G557=" ",$H557=" "),"Please update all three: Surveyor Room Reference, Establishment Room Reference and Establishment Room Name",
AND(OR($I557="General",$I557="Open plan/ semi-open general",$I557="Fitted",$I557="Light practical (science)",$I557="Light practical (other)",$I557="Heavy practical (workshops)",$I557="Heavy practical (clean)",$I557="Large",$I557="Storage"),$J557=0,$K557=0),"Please update Net Area or Non-net Area",
AND($B557&lt;&gt;"OUT",$J557=0,$I557&lt;&gt;"Non-net",$M557="85% Circulation"),"Net area not recorded for spaces with 85% circulation unusable type",
AND(OR($I557="General",$I557="Open plan/ semi-open general",$I557="Fitted",$I557="Light practical (science)",$I557="Light practical (other)",$I557="Heavy practical (workshops)",$I557="Heavy practical (clean)",$I557="Large",$I557="Storage"),OR($J557=0,ISBLANK($J557))),"Net area not recorded in net spaces",
AND(OR($I557="Non-net",$I557="Outdoor space"),$J557&gt;0),"Net Area Recorded in Non-net space",
AND($I557="General",$J557&gt;90),"This general space is over 90m2, please ensure that this space is entered as separate spaces if it usually used as separate spaces",
AND($I557="Open plan/ semi-open general",$J557&lt;27),"Open plan general space under 27m2",
AND(OR($K557=0,ISBLANK($K557)), $I557="Non-net"),"Non-net area not recorded in non-net space"
),
" ")</f>
        <v xml:space="preserve"> </v>
      </c>
      <c r="M557" s="144"/>
      <c r="N557" s="144"/>
      <c r="O557" s="144"/>
      <c r="P557" s="144"/>
      <c r="Q557" s="144"/>
      <c r="R557" s="171"/>
      <c r="S557" s="147">
        <f>NCA_Calculations!$P$569</f>
        <v>0</v>
      </c>
      <c r="T557" s="147">
        <f>NCA_Calculations!$Q$569</f>
        <v>0</v>
      </c>
      <c r="U557" s="144"/>
      <c r="V557" s="144"/>
      <c r="W557" s="149" t="str" cm="1">
        <f t="array" ref="W557">_xlfn.IFNA(
_xlfn.IFS(
ISBLANK($U557),"Missing space use.",
AND('Establishment details'!$C$14="Secondary",$V557="Classbase"),"Invalid Status type",
AND(OR( $V557="Classbase", $V557="Teaching", $V557="Early years",$V557="SEND resourced"), NOT(ISBLANK($M557))),"Space with status type and unusable type.",
AND($V557= "Classbase",'Establishment details'!$C$22&gt;=10), "Classbase status is only valid in schools with a primary element.",
AND($I557= "Large",$N557 &gt; 3.5), "Large rooms with less than 3.5m height.",
AND(OR($V557="Light practical (science)",$V557="Light practical (science)",$V557="Heavy practical (workshops)", $V557="Heavy practical (clean)"), OR($O557=0,ISBLANK($O557))),"Missing sinks count for light and heavy practical spaces.",
AND($M557 = "Other",ISBLANK($R557)), "Invalid unusable type / missing note for other unusable type."
),
" ")</f>
        <v>Missing space use.</v>
      </c>
    </row>
    <row r="558" spans="2:23" ht="15.75" x14ac:dyDescent="0.25">
      <c r="B558" s="143"/>
      <c r="C558" s="144"/>
      <c r="D558" s="144"/>
      <c r="E558" s="144"/>
      <c r="F558" s="147" t="str" cm="1">
        <f t="array" ref="F558">_xlfn.IFNA(CONCATENATE(_xlfn.IFS($D558="Mezzanine",LEFT($D558,1), $D558="Ground Floor",LEFT($D558,1),$D558="Basment ",LEFT($D558,1), $D558="1st Floor", "0"&amp;LEFT($D558,1), $D558="2nd Floor", "0"&amp;LEFT($D558,1), $D558="3rd Floor", "0"&amp;LEFT($D558,1), $D558="4th Floor", "0"&amp;LEFT($D558,1), $D558="5th Floor", "0"&amp;LEFT($D558,1), $D558="6th Floor", "0"&amp;LEFT($D558,1),$D558="7th Floor", "0"&amp;LEFT($D558,1),$D558="8th Floor", "0"&amp;LEFT($D558,1),$D558="9th Floor", "0"&amp;LEFT($D558,1),$D558="10th Floor", LEFT($D558,2),$D558="11th Floor", LEFT($D558,2),$D558="12th Floor", LEFT($D558,2),$D558="13th Floor", LEFT($D558,2), $D558="Lower Ground", LEFT($D558)&amp;IF(ISNUMBER(FIND(" ",$D558)),MID($D558,FIND(" ",$D558)+1,1),"")&amp;IF(ISNUMBER(FIND(" ",$D558,FIND(" ",$D558)+1)),MID($D558,FIND(" ",$D558,FIND(" ",$D558)+1)+1,1),""),$D558="Upper Ground", LEFT($D558)&amp;IF(ISNUMBER(FIND(" ",$D558)),MID($D558,FIND(" ",$D558)+1,1),"")&amp;IF(ISNUMBER(FIND(" ",$D558,FIND(" ",$D558)+1)),MID($D558,FIND(" ",$D558,FIND(" ",$D558)+1)+1,1),"")),".0",$E558), " ")</f>
        <v xml:space="preserve"> </v>
      </c>
      <c r="G558" s="144"/>
      <c r="H558" s="144"/>
      <c r="I558" s="144"/>
      <c r="J558" s="144"/>
      <c r="K558" s="144"/>
      <c r="L558" s="149" t="str" cm="1">
        <f t="array" ref="L558">_xlfn.IFNA(
_xlfn.IFS(
AND($F558=" ",$G558=" ",$H558=" "),"Please update all three: Surveyor Room Reference, Establishment Room Reference and Establishment Room Name",
AND(OR($I558="General",$I558="Open plan/ semi-open general",$I558="Fitted",$I558="Light practical (science)",$I558="Light practical (other)",$I558="Heavy practical (workshops)",$I558="Heavy practical (clean)",$I558="Large",$I558="Storage"),$J558=0,$K558=0),"Please update Net Area or Non-net Area",
AND($B558&lt;&gt;"OUT",$J558=0,$I558&lt;&gt;"Non-net",$M558="85% Circulation"),"Net area not recorded for spaces with 85% circulation unusable type",
AND(OR($I558="General",$I558="Open plan/ semi-open general",$I558="Fitted",$I558="Light practical (science)",$I558="Light practical (other)",$I558="Heavy practical (workshops)",$I558="Heavy practical (clean)",$I558="Large",$I558="Storage"),OR($J558=0,ISBLANK($J558))),"Net area not recorded in net spaces",
AND(OR($I558="Non-net",$I558="Outdoor space"),$J558&gt;0),"Net Area Recorded in Non-net space",
AND($I558="General",$J558&gt;90),"This general space is over 90m2, please ensure that this space is entered as separate spaces if it usually used as separate spaces",
AND($I558="Open plan/ semi-open general",$J558&lt;27),"Open plan general space under 27m2",
AND(OR($K558=0,ISBLANK($K558)), $I558="Non-net"),"Non-net area not recorded in non-net space"
),
" ")</f>
        <v xml:space="preserve"> </v>
      </c>
      <c r="M558" s="144"/>
      <c r="N558" s="144"/>
      <c r="O558" s="144"/>
      <c r="P558" s="144"/>
      <c r="Q558" s="144"/>
      <c r="R558" s="171"/>
      <c r="S558" s="147">
        <f>NCA_Calculations!$P$570</f>
        <v>0</v>
      </c>
      <c r="T558" s="147">
        <f>NCA_Calculations!$Q$570</f>
        <v>0</v>
      </c>
      <c r="U558" s="144"/>
      <c r="V558" s="144"/>
      <c r="W558" s="149" t="str" cm="1">
        <f t="array" ref="W558">_xlfn.IFNA(
_xlfn.IFS(
ISBLANK($U558),"Missing space use.",
AND('Establishment details'!$C$14="Secondary",$V558="Classbase"),"Invalid Status type",
AND(OR( $V558="Classbase", $V558="Teaching", $V558="Early years",$V558="SEND resourced"), NOT(ISBLANK($M558))),"Space with status type and unusable type.",
AND($V558= "Classbase",'Establishment details'!$C$22&gt;=10), "Classbase status is only valid in schools with a primary element.",
AND($I558= "Large",$N558 &gt; 3.5), "Large rooms with less than 3.5m height.",
AND(OR($V558="Light practical (science)",$V558="Light practical (science)",$V558="Heavy practical (workshops)", $V558="Heavy practical (clean)"), OR($O558=0,ISBLANK($O558))),"Missing sinks count for light and heavy practical spaces.",
AND($M558 = "Other",ISBLANK($R558)), "Invalid unusable type / missing note for other unusable type."
),
" ")</f>
        <v>Missing space use.</v>
      </c>
    </row>
    <row r="559" spans="2:23" ht="15.75" x14ac:dyDescent="0.25">
      <c r="B559" s="143"/>
      <c r="C559" s="144"/>
      <c r="D559" s="144"/>
      <c r="E559" s="144"/>
      <c r="F559" s="147" t="str" cm="1">
        <f t="array" ref="F559">_xlfn.IFNA(CONCATENATE(_xlfn.IFS($D559="Mezzanine",LEFT($D559,1), $D559="Ground Floor",LEFT($D559,1),$D559="Basment ",LEFT($D559,1), $D559="1st Floor", "0"&amp;LEFT($D559,1), $D559="2nd Floor", "0"&amp;LEFT($D559,1), $D559="3rd Floor", "0"&amp;LEFT($D559,1), $D559="4th Floor", "0"&amp;LEFT($D559,1), $D559="5th Floor", "0"&amp;LEFT($D559,1), $D559="6th Floor", "0"&amp;LEFT($D559,1),$D559="7th Floor", "0"&amp;LEFT($D559,1),$D559="8th Floor", "0"&amp;LEFT($D559,1),$D559="9th Floor", "0"&amp;LEFT($D559,1),$D559="10th Floor", LEFT($D559,2),$D559="11th Floor", LEFT($D559,2),$D559="12th Floor", LEFT($D559,2),$D559="13th Floor", LEFT($D559,2), $D559="Lower Ground", LEFT($D559)&amp;IF(ISNUMBER(FIND(" ",$D559)),MID($D559,FIND(" ",$D559)+1,1),"")&amp;IF(ISNUMBER(FIND(" ",$D559,FIND(" ",$D559)+1)),MID($D559,FIND(" ",$D559,FIND(" ",$D559)+1)+1,1),""),$D559="Upper Ground", LEFT($D559)&amp;IF(ISNUMBER(FIND(" ",$D559)),MID($D559,FIND(" ",$D559)+1,1),"")&amp;IF(ISNUMBER(FIND(" ",$D559,FIND(" ",$D559)+1)),MID($D559,FIND(" ",$D559,FIND(" ",$D559)+1)+1,1),"")),".0",$E559), " ")</f>
        <v xml:space="preserve"> </v>
      </c>
      <c r="G559" s="144"/>
      <c r="H559" s="144"/>
      <c r="I559" s="144"/>
      <c r="J559" s="144"/>
      <c r="K559" s="144"/>
      <c r="L559" s="149" t="str" cm="1">
        <f t="array" ref="L559">_xlfn.IFNA(
_xlfn.IFS(
AND($F559=" ",$G559=" ",$H559=" "),"Please update all three: Surveyor Room Reference, Establishment Room Reference and Establishment Room Name",
AND(OR($I559="General",$I559="Open plan/ semi-open general",$I559="Fitted",$I559="Light practical (science)",$I559="Light practical (other)",$I559="Heavy practical (workshops)",$I559="Heavy practical (clean)",$I559="Large",$I559="Storage"),$J559=0,$K559=0),"Please update Net Area or Non-net Area",
AND($B559&lt;&gt;"OUT",$J559=0,$I559&lt;&gt;"Non-net",$M559="85% Circulation"),"Net area not recorded for spaces with 85% circulation unusable type",
AND(OR($I559="General",$I559="Open plan/ semi-open general",$I559="Fitted",$I559="Light practical (science)",$I559="Light practical (other)",$I559="Heavy practical (workshops)",$I559="Heavy practical (clean)",$I559="Large",$I559="Storage"),OR($J559=0,ISBLANK($J559))),"Net area not recorded in net spaces",
AND(OR($I559="Non-net",$I559="Outdoor space"),$J559&gt;0),"Net Area Recorded in Non-net space",
AND($I559="General",$J559&gt;90),"This general space is over 90m2, please ensure that this space is entered as separate spaces if it usually used as separate spaces",
AND($I559="Open plan/ semi-open general",$J559&lt;27),"Open plan general space under 27m2",
AND(OR($K559=0,ISBLANK($K559)), $I559="Non-net"),"Non-net area not recorded in non-net space"
),
" ")</f>
        <v xml:space="preserve"> </v>
      </c>
      <c r="M559" s="144"/>
      <c r="N559" s="144"/>
      <c r="O559" s="144"/>
      <c r="P559" s="144"/>
      <c r="Q559" s="144"/>
      <c r="R559" s="171"/>
      <c r="S559" s="147">
        <f>NCA_Calculations!$P$571</f>
        <v>0</v>
      </c>
      <c r="T559" s="147">
        <f>NCA_Calculations!$Q$571</f>
        <v>0</v>
      </c>
      <c r="U559" s="144"/>
      <c r="V559" s="144"/>
      <c r="W559" s="149" t="str" cm="1">
        <f t="array" ref="W559">_xlfn.IFNA(
_xlfn.IFS(
ISBLANK($U559),"Missing space use.",
AND('Establishment details'!$C$14="Secondary",$V559="Classbase"),"Invalid Status type",
AND(OR( $V559="Classbase", $V559="Teaching", $V559="Early years",$V559="SEND resourced"), NOT(ISBLANK($M559))),"Space with status type and unusable type.",
AND($V559= "Classbase",'Establishment details'!$C$22&gt;=10), "Classbase status is only valid in schools with a primary element.",
AND($I559= "Large",$N559 &gt; 3.5), "Large rooms with less than 3.5m height.",
AND(OR($V559="Light practical (science)",$V559="Light practical (science)",$V559="Heavy practical (workshops)", $V559="Heavy practical (clean)"), OR($O559=0,ISBLANK($O559))),"Missing sinks count for light and heavy practical spaces.",
AND($M559 = "Other",ISBLANK($R559)), "Invalid unusable type / missing note for other unusable type."
),
" ")</f>
        <v>Missing space use.</v>
      </c>
    </row>
    <row r="560" spans="2:23" ht="15.75" x14ac:dyDescent="0.25">
      <c r="B560" s="143"/>
      <c r="C560" s="144"/>
      <c r="D560" s="144"/>
      <c r="E560" s="144"/>
      <c r="F560" s="147" t="str" cm="1">
        <f t="array" ref="F560">_xlfn.IFNA(CONCATENATE(_xlfn.IFS($D560="Mezzanine",LEFT($D560,1), $D560="Ground Floor",LEFT($D560,1),$D560="Basment ",LEFT($D560,1), $D560="1st Floor", "0"&amp;LEFT($D560,1), $D560="2nd Floor", "0"&amp;LEFT($D560,1), $D560="3rd Floor", "0"&amp;LEFT($D560,1), $D560="4th Floor", "0"&amp;LEFT($D560,1), $D560="5th Floor", "0"&amp;LEFT($D560,1), $D560="6th Floor", "0"&amp;LEFT($D560,1),$D560="7th Floor", "0"&amp;LEFT($D560,1),$D560="8th Floor", "0"&amp;LEFT($D560,1),$D560="9th Floor", "0"&amp;LEFT($D560,1),$D560="10th Floor", LEFT($D560,2),$D560="11th Floor", LEFT($D560,2),$D560="12th Floor", LEFT($D560,2),$D560="13th Floor", LEFT($D560,2), $D560="Lower Ground", LEFT($D560)&amp;IF(ISNUMBER(FIND(" ",$D560)),MID($D560,FIND(" ",$D560)+1,1),"")&amp;IF(ISNUMBER(FIND(" ",$D560,FIND(" ",$D560)+1)),MID($D560,FIND(" ",$D560,FIND(" ",$D560)+1)+1,1),""),$D560="Upper Ground", LEFT($D560)&amp;IF(ISNUMBER(FIND(" ",$D560)),MID($D560,FIND(" ",$D560)+1,1),"")&amp;IF(ISNUMBER(FIND(" ",$D560,FIND(" ",$D560)+1)),MID($D560,FIND(" ",$D560,FIND(" ",$D560)+1)+1,1),"")),".0",$E560), " ")</f>
        <v xml:space="preserve"> </v>
      </c>
      <c r="G560" s="144"/>
      <c r="H560" s="144"/>
      <c r="I560" s="144"/>
      <c r="J560" s="144"/>
      <c r="K560" s="144"/>
      <c r="L560" s="149" t="str" cm="1">
        <f t="array" ref="L560">_xlfn.IFNA(
_xlfn.IFS(
AND($F560=" ",$G560=" ",$H560=" "),"Please update all three: Surveyor Room Reference, Establishment Room Reference and Establishment Room Name",
AND(OR($I560="General",$I560="Open plan/ semi-open general",$I560="Fitted",$I560="Light practical (science)",$I560="Light practical (other)",$I560="Heavy practical (workshops)",$I560="Heavy practical (clean)",$I560="Large",$I560="Storage"),$J560=0,$K560=0),"Please update Net Area or Non-net Area",
AND($B560&lt;&gt;"OUT",$J560=0,$I560&lt;&gt;"Non-net",$M560="85% Circulation"),"Net area not recorded for spaces with 85% circulation unusable type",
AND(OR($I560="General",$I560="Open plan/ semi-open general",$I560="Fitted",$I560="Light practical (science)",$I560="Light practical (other)",$I560="Heavy practical (workshops)",$I560="Heavy practical (clean)",$I560="Large",$I560="Storage"),OR($J560=0,ISBLANK($J560))),"Net area not recorded in net spaces",
AND(OR($I560="Non-net",$I560="Outdoor space"),$J560&gt;0),"Net Area Recorded in Non-net space",
AND($I560="General",$J560&gt;90),"This general space is over 90m2, please ensure that this space is entered as separate spaces if it usually used as separate spaces",
AND($I560="Open plan/ semi-open general",$J560&lt;27),"Open plan general space under 27m2",
AND(OR($K560=0,ISBLANK($K560)), $I560="Non-net"),"Non-net area not recorded in non-net space"
),
" ")</f>
        <v xml:space="preserve"> </v>
      </c>
      <c r="M560" s="144"/>
      <c r="N560" s="144"/>
      <c r="O560" s="144"/>
      <c r="P560" s="144"/>
      <c r="Q560" s="144"/>
      <c r="R560" s="171"/>
      <c r="S560" s="147">
        <f>NCA_Calculations!$P$572</f>
        <v>0</v>
      </c>
      <c r="T560" s="147">
        <f>NCA_Calculations!$Q$572</f>
        <v>0</v>
      </c>
      <c r="U560" s="144"/>
      <c r="V560" s="144"/>
      <c r="W560" s="149" t="str" cm="1">
        <f t="array" ref="W560">_xlfn.IFNA(
_xlfn.IFS(
ISBLANK($U560),"Missing space use.",
AND('Establishment details'!$C$14="Secondary",$V560="Classbase"),"Invalid Status type",
AND(OR( $V560="Classbase", $V560="Teaching", $V560="Early years",$V560="SEND resourced"), NOT(ISBLANK($M560))),"Space with status type and unusable type.",
AND($V560= "Classbase",'Establishment details'!$C$22&gt;=10), "Classbase status is only valid in schools with a primary element.",
AND($I560= "Large",$N560 &gt; 3.5), "Large rooms with less than 3.5m height.",
AND(OR($V560="Light practical (science)",$V560="Light practical (science)",$V560="Heavy practical (workshops)", $V560="Heavy practical (clean)"), OR($O560=0,ISBLANK($O560))),"Missing sinks count for light and heavy practical spaces.",
AND($M560 = "Other",ISBLANK($R560)), "Invalid unusable type / missing note for other unusable type."
),
" ")</f>
        <v>Missing space use.</v>
      </c>
    </row>
    <row r="561" spans="2:23" ht="15.75" x14ac:dyDescent="0.25">
      <c r="B561" s="143"/>
      <c r="C561" s="144"/>
      <c r="D561" s="144"/>
      <c r="E561" s="144"/>
      <c r="F561" s="147" t="str" cm="1">
        <f t="array" ref="F561">_xlfn.IFNA(CONCATENATE(_xlfn.IFS($D561="Mezzanine",LEFT($D561,1), $D561="Ground Floor",LEFT($D561,1),$D561="Basment ",LEFT($D561,1), $D561="1st Floor", "0"&amp;LEFT($D561,1), $D561="2nd Floor", "0"&amp;LEFT($D561,1), $D561="3rd Floor", "0"&amp;LEFT($D561,1), $D561="4th Floor", "0"&amp;LEFT($D561,1), $D561="5th Floor", "0"&amp;LEFT($D561,1), $D561="6th Floor", "0"&amp;LEFT($D561,1),$D561="7th Floor", "0"&amp;LEFT($D561,1),$D561="8th Floor", "0"&amp;LEFT($D561,1),$D561="9th Floor", "0"&amp;LEFT($D561,1),$D561="10th Floor", LEFT($D561,2),$D561="11th Floor", LEFT($D561,2),$D561="12th Floor", LEFT($D561,2),$D561="13th Floor", LEFT($D561,2), $D561="Lower Ground", LEFT($D561)&amp;IF(ISNUMBER(FIND(" ",$D561)),MID($D561,FIND(" ",$D561)+1,1),"")&amp;IF(ISNUMBER(FIND(" ",$D561,FIND(" ",$D561)+1)),MID($D561,FIND(" ",$D561,FIND(" ",$D561)+1)+1,1),""),$D561="Upper Ground", LEFT($D561)&amp;IF(ISNUMBER(FIND(" ",$D561)),MID($D561,FIND(" ",$D561)+1,1),"")&amp;IF(ISNUMBER(FIND(" ",$D561,FIND(" ",$D561)+1)),MID($D561,FIND(" ",$D561,FIND(" ",$D561)+1)+1,1),"")),".0",$E561), " ")</f>
        <v xml:space="preserve"> </v>
      </c>
      <c r="G561" s="144"/>
      <c r="H561" s="144"/>
      <c r="I561" s="144"/>
      <c r="J561" s="144"/>
      <c r="K561" s="144"/>
      <c r="L561" s="149" t="str" cm="1">
        <f t="array" ref="L561">_xlfn.IFNA(
_xlfn.IFS(
AND($F561=" ",$G561=" ",$H561=" "),"Please update all three: Surveyor Room Reference, Establishment Room Reference and Establishment Room Name",
AND(OR($I561="General",$I561="Open plan/ semi-open general",$I561="Fitted",$I561="Light practical (science)",$I561="Light practical (other)",$I561="Heavy practical (workshops)",$I561="Heavy practical (clean)",$I561="Large",$I561="Storage"),$J561=0,$K561=0),"Please update Net Area or Non-net Area",
AND($B561&lt;&gt;"OUT",$J561=0,$I561&lt;&gt;"Non-net",$M561="85% Circulation"),"Net area not recorded for spaces with 85% circulation unusable type",
AND(OR($I561="General",$I561="Open plan/ semi-open general",$I561="Fitted",$I561="Light practical (science)",$I561="Light practical (other)",$I561="Heavy practical (workshops)",$I561="Heavy practical (clean)",$I561="Large",$I561="Storage"),OR($J561=0,ISBLANK($J561))),"Net area not recorded in net spaces",
AND(OR($I561="Non-net",$I561="Outdoor space"),$J561&gt;0),"Net Area Recorded in Non-net space",
AND($I561="General",$J561&gt;90),"This general space is over 90m2, please ensure that this space is entered as separate spaces if it usually used as separate spaces",
AND($I561="Open plan/ semi-open general",$J561&lt;27),"Open plan general space under 27m2",
AND(OR($K561=0,ISBLANK($K561)), $I561="Non-net"),"Non-net area not recorded in non-net space"
),
" ")</f>
        <v xml:space="preserve"> </v>
      </c>
      <c r="M561" s="144"/>
      <c r="N561" s="144"/>
      <c r="O561" s="144"/>
      <c r="P561" s="144"/>
      <c r="Q561" s="144"/>
      <c r="R561" s="171"/>
      <c r="S561" s="147">
        <f>NCA_Calculations!$P$573</f>
        <v>0</v>
      </c>
      <c r="T561" s="147">
        <f>NCA_Calculations!$Q$573</f>
        <v>0</v>
      </c>
      <c r="U561" s="144"/>
      <c r="V561" s="144"/>
      <c r="W561" s="149" t="str" cm="1">
        <f t="array" ref="W561">_xlfn.IFNA(
_xlfn.IFS(
ISBLANK($U561),"Missing space use.",
AND('Establishment details'!$C$14="Secondary",$V561="Classbase"),"Invalid Status type",
AND(OR( $V561="Classbase", $V561="Teaching", $V561="Early years",$V561="SEND resourced"), NOT(ISBLANK($M561))),"Space with status type and unusable type.",
AND($V561= "Classbase",'Establishment details'!$C$22&gt;=10), "Classbase status is only valid in schools with a primary element.",
AND($I561= "Large",$N561 &gt; 3.5), "Large rooms with less than 3.5m height.",
AND(OR($V561="Light practical (science)",$V561="Light practical (science)",$V561="Heavy practical (workshops)", $V561="Heavy practical (clean)"), OR($O561=0,ISBLANK($O561))),"Missing sinks count for light and heavy practical spaces.",
AND($M561 = "Other",ISBLANK($R561)), "Invalid unusable type / missing note for other unusable type."
),
" ")</f>
        <v>Missing space use.</v>
      </c>
    </row>
    <row r="562" spans="2:23" ht="15.75" x14ac:dyDescent="0.25">
      <c r="B562" s="143"/>
      <c r="C562" s="144"/>
      <c r="D562" s="144"/>
      <c r="E562" s="144"/>
      <c r="F562" s="147" t="str" cm="1">
        <f t="array" ref="F562">_xlfn.IFNA(CONCATENATE(_xlfn.IFS($D562="Mezzanine",LEFT($D562,1), $D562="Ground Floor",LEFT($D562,1),$D562="Basment ",LEFT($D562,1), $D562="1st Floor", "0"&amp;LEFT($D562,1), $D562="2nd Floor", "0"&amp;LEFT($D562,1), $D562="3rd Floor", "0"&amp;LEFT($D562,1), $D562="4th Floor", "0"&amp;LEFT($D562,1), $D562="5th Floor", "0"&amp;LEFT($D562,1), $D562="6th Floor", "0"&amp;LEFT($D562,1),$D562="7th Floor", "0"&amp;LEFT($D562,1),$D562="8th Floor", "0"&amp;LEFT($D562,1),$D562="9th Floor", "0"&amp;LEFT($D562,1),$D562="10th Floor", LEFT($D562,2),$D562="11th Floor", LEFT($D562,2),$D562="12th Floor", LEFT($D562,2),$D562="13th Floor", LEFT($D562,2), $D562="Lower Ground", LEFT($D562)&amp;IF(ISNUMBER(FIND(" ",$D562)),MID($D562,FIND(" ",$D562)+1,1),"")&amp;IF(ISNUMBER(FIND(" ",$D562,FIND(" ",$D562)+1)),MID($D562,FIND(" ",$D562,FIND(" ",$D562)+1)+1,1),""),$D562="Upper Ground", LEFT($D562)&amp;IF(ISNUMBER(FIND(" ",$D562)),MID($D562,FIND(" ",$D562)+1,1),"")&amp;IF(ISNUMBER(FIND(" ",$D562,FIND(" ",$D562)+1)),MID($D562,FIND(" ",$D562,FIND(" ",$D562)+1)+1,1),"")),".0",$E562), " ")</f>
        <v xml:space="preserve"> </v>
      </c>
      <c r="G562" s="144"/>
      <c r="H562" s="144"/>
      <c r="I562" s="144"/>
      <c r="J562" s="144"/>
      <c r="K562" s="144"/>
      <c r="L562" s="149" t="str" cm="1">
        <f t="array" ref="L562">_xlfn.IFNA(
_xlfn.IFS(
AND($F562=" ",$G562=" ",$H562=" "),"Please update all three: Surveyor Room Reference, Establishment Room Reference and Establishment Room Name",
AND(OR($I562="General",$I562="Open plan/ semi-open general",$I562="Fitted",$I562="Light practical (science)",$I562="Light practical (other)",$I562="Heavy practical (workshops)",$I562="Heavy practical (clean)",$I562="Large",$I562="Storage"),$J562=0,$K562=0),"Please update Net Area or Non-net Area",
AND($B562&lt;&gt;"OUT",$J562=0,$I562&lt;&gt;"Non-net",$M562="85% Circulation"),"Net area not recorded for spaces with 85% circulation unusable type",
AND(OR($I562="General",$I562="Open plan/ semi-open general",$I562="Fitted",$I562="Light practical (science)",$I562="Light practical (other)",$I562="Heavy practical (workshops)",$I562="Heavy practical (clean)",$I562="Large",$I562="Storage"),OR($J562=0,ISBLANK($J562))),"Net area not recorded in net spaces",
AND(OR($I562="Non-net",$I562="Outdoor space"),$J562&gt;0),"Net Area Recorded in Non-net space",
AND($I562="General",$J562&gt;90),"This general space is over 90m2, please ensure that this space is entered as separate spaces if it usually used as separate spaces",
AND($I562="Open plan/ semi-open general",$J562&lt;27),"Open plan general space under 27m2",
AND(OR($K562=0,ISBLANK($K562)), $I562="Non-net"),"Non-net area not recorded in non-net space"
),
" ")</f>
        <v xml:space="preserve"> </v>
      </c>
      <c r="M562" s="144"/>
      <c r="N562" s="144"/>
      <c r="O562" s="144"/>
      <c r="P562" s="144"/>
      <c r="Q562" s="144"/>
      <c r="R562" s="171"/>
      <c r="S562" s="147">
        <f>NCA_Calculations!$P$574</f>
        <v>0</v>
      </c>
      <c r="T562" s="147">
        <f>NCA_Calculations!$Q$574</f>
        <v>0</v>
      </c>
      <c r="U562" s="144"/>
      <c r="V562" s="144"/>
      <c r="W562" s="149" t="str" cm="1">
        <f t="array" ref="W562">_xlfn.IFNA(
_xlfn.IFS(
ISBLANK($U562),"Missing space use.",
AND('Establishment details'!$C$14="Secondary",$V562="Classbase"),"Invalid Status type",
AND(OR( $V562="Classbase", $V562="Teaching", $V562="Early years",$V562="SEND resourced"), NOT(ISBLANK($M562))),"Space with status type and unusable type.",
AND($V562= "Classbase",'Establishment details'!$C$22&gt;=10), "Classbase status is only valid in schools with a primary element.",
AND($I562= "Large",$N562 &gt; 3.5), "Large rooms with less than 3.5m height.",
AND(OR($V562="Light practical (science)",$V562="Light practical (science)",$V562="Heavy practical (workshops)", $V562="Heavy practical (clean)"), OR($O562=0,ISBLANK($O562))),"Missing sinks count for light and heavy practical spaces.",
AND($M562 = "Other",ISBLANK($R562)), "Invalid unusable type / missing note for other unusable type."
),
" ")</f>
        <v>Missing space use.</v>
      </c>
    </row>
    <row r="563" spans="2:23" ht="15.75" x14ac:dyDescent="0.25">
      <c r="B563" s="143"/>
      <c r="C563" s="144"/>
      <c r="D563" s="144"/>
      <c r="E563" s="144"/>
      <c r="F563" s="147" t="str" cm="1">
        <f t="array" ref="F563">_xlfn.IFNA(CONCATENATE(_xlfn.IFS($D563="Mezzanine",LEFT($D563,1), $D563="Ground Floor",LEFT($D563,1),$D563="Basment ",LEFT($D563,1), $D563="1st Floor", "0"&amp;LEFT($D563,1), $D563="2nd Floor", "0"&amp;LEFT($D563,1), $D563="3rd Floor", "0"&amp;LEFT($D563,1), $D563="4th Floor", "0"&amp;LEFT($D563,1), $D563="5th Floor", "0"&amp;LEFT($D563,1), $D563="6th Floor", "0"&amp;LEFT($D563,1),$D563="7th Floor", "0"&amp;LEFT($D563,1),$D563="8th Floor", "0"&amp;LEFT($D563,1),$D563="9th Floor", "0"&amp;LEFT($D563,1),$D563="10th Floor", LEFT($D563,2),$D563="11th Floor", LEFT($D563,2),$D563="12th Floor", LEFT($D563,2),$D563="13th Floor", LEFT($D563,2), $D563="Lower Ground", LEFT($D563)&amp;IF(ISNUMBER(FIND(" ",$D563)),MID($D563,FIND(" ",$D563)+1,1),"")&amp;IF(ISNUMBER(FIND(" ",$D563,FIND(" ",$D563)+1)),MID($D563,FIND(" ",$D563,FIND(" ",$D563)+1)+1,1),""),$D563="Upper Ground", LEFT($D563)&amp;IF(ISNUMBER(FIND(" ",$D563)),MID($D563,FIND(" ",$D563)+1,1),"")&amp;IF(ISNUMBER(FIND(" ",$D563,FIND(" ",$D563)+1)),MID($D563,FIND(" ",$D563,FIND(" ",$D563)+1)+1,1),"")),".0",$E563), " ")</f>
        <v xml:space="preserve"> </v>
      </c>
      <c r="G563" s="144"/>
      <c r="H563" s="144"/>
      <c r="I563" s="144"/>
      <c r="J563" s="144"/>
      <c r="K563" s="144"/>
      <c r="L563" s="149" t="str" cm="1">
        <f t="array" ref="L563">_xlfn.IFNA(
_xlfn.IFS(
AND($F563=" ",$G563=" ",$H563=" "),"Please update all three: Surveyor Room Reference, Establishment Room Reference and Establishment Room Name",
AND(OR($I563="General",$I563="Open plan/ semi-open general",$I563="Fitted",$I563="Light practical (science)",$I563="Light practical (other)",$I563="Heavy practical (workshops)",$I563="Heavy practical (clean)",$I563="Large",$I563="Storage"),$J563=0,$K563=0),"Please update Net Area or Non-net Area",
AND($B563&lt;&gt;"OUT",$J563=0,$I563&lt;&gt;"Non-net",$M563="85% Circulation"),"Net area not recorded for spaces with 85% circulation unusable type",
AND(OR($I563="General",$I563="Open plan/ semi-open general",$I563="Fitted",$I563="Light practical (science)",$I563="Light practical (other)",$I563="Heavy practical (workshops)",$I563="Heavy practical (clean)",$I563="Large",$I563="Storage"),OR($J563=0,ISBLANK($J563))),"Net area not recorded in net spaces",
AND(OR($I563="Non-net",$I563="Outdoor space"),$J563&gt;0),"Net Area Recorded in Non-net space",
AND($I563="General",$J563&gt;90),"This general space is over 90m2, please ensure that this space is entered as separate spaces if it usually used as separate spaces",
AND($I563="Open plan/ semi-open general",$J563&lt;27),"Open plan general space under 27m2",
AND(OR($K563=0,ISBLANK($K563)), $I563="Non-net"),"Non-net area not recorded in non-net space"
),
" ")</f>
        <v xml:space="preserve"> </v>
      </c>
      <c r="M563" s="144"/>
      <c r="N563" s="144"/>
      <c r="O563" s="144"/>
      <c r="P563" s="144"/>
      <c r="Q563" s="144"/>
      <c r="R563" s="171"/>
      <c r="S563" s="147">
        <f>NCA_Calculations!$P$575</f>
        <v>0</v>
      </c>
      <c r="T563" s="147">
        <f>NCA_Calculations!$Q$575</f>
        <v>0</v>
      </c>
      <c r="U563" s="144"/>
      <c r="V563" s="144"/>
      <c r="W563" s="149" t="str" cm="1">
        <f t="array" ref="W563">_xlfn.IFNA(
_xlfn.IFS(
ISBLANK($U563),"Missing space use.",
AND('Establishment details'!$C$14="Secondary",$V563="Classbase"),"Invalid Status type",
AND(OR( $V563="Classbase", $V563="Teaching", $V563="Early years",$V563="SEND resourced"), NOT(ISBLANK($M563))),"Space with status type and unusable type.",
AND($V563= "Classbase",'Establishment details'!$C$22&gt;=10), "Classbase status is only valid in schools with a primary element.",
AND($I563= "Large",$N563 &gt; 3.5), "Large rooms with less than 3.5m height.",
AND(OR($V563="Light practical (science)",$V563="Light practical (science)",$V563="Heavy practical (workshops)", $V563="Heavy practical (clean)"), OR($O563=0,ISBLANK($O563))),"Missing sinks count for light and heavy practical spaces.",
AND($M563 = "Other",ISBLANK($R563)), "Invalid unusable type / missing note for other unusable type."
),
" ")</f>
        <v>Missing space use.</v>
      </c>
    </row>
    <row r="564" spans="2:23" ht="15.75" x14ac:dyDescent="0.25">
      <c r="B564" s="143"/>
      <c r="C564" s="144"/>
      <c r="D564" s="144"/>
      <c r="E564" s="144"/>
      <c r="F564" s="147" t="str" cm="1">
        <f t="array" ref="F564">_xlfn.IFNA(CONCATENATE(_xlfn.IFS($D564="Mezzanine",LEFT($D564,1), $D564="Ground Floor",LEFT($D564,1),$D564="Basment ",LEFT($D564,1), $D564="1st Floor", "0"&amp;LEFT($D564,1), $D564="2nd Floor", "0"&amp;LEFT($D564,1), $D564="3rd Floor", "0"&amp;LEFT($D564,1), $D564="4th Floor", "0"&amp;LEFT($D564,1), $D564="5th Floor", "0"&amp;LEFT($D564,1), $D564="6th Floor", "0"&amp;LEFT($D564,1),$D564="7th Floor", "0"&amp;LEFT($D564,1),$D564="8th Floor", "0"&amp;LEFT($D564,1),$D564="9th Floor", "0"&amp;LEFT($D564,1),$D564="10th Floor", LEFT($D564,2),$D564="11th Floor", LEFT($D564,2),$D564="12th Floor", LEFT($D564,2),$D564="13th Floor", LEFT($D564,2), $D564="Lower Ground", LEFT($D564)&amp;IF(ISNUMBER(FIND(" ",$D564)),MID($D564,FIND(" ",$D564)+1,1),"")&amp;IF(ISNUMBER(FIND(" ",$D564,FIND(" ",$D564)+1)),MID($D564,FIND(" ",$D564,FIND(" ",$D564)+1)+1,1),""),$D564="Upper Ground", LEFT($D564)&amp;IF(ISNUMBER(FIND(" ",$D564)),MID($D564,FIND(" ",$D564)+1,1),"")&amp;IF(ISNUMBER(FIND(" ",$D564,FIND(" ",$D564)+1)),MID($D564,FIND(" ",$D564,FIND(" ",$D564)+1)+1,1),"")),".0",$E564), " ")</f>
        <v xml:space="preserve"> </v>
      </c>
      <c r="G564" s="144"/>
      <c r="H564" s="144"/>
      <c r="I564" s="144"/>
      <c r="J564" s="144"/>
      <c r="K564" s="144"/>
      <c r="L564" s="149" t="str" cm="1">
        <f t="array" ref="L564">_xlfn.IFNA(
_xlfn.IFS(
AND($F564=" ",$G564=" ",$H564=" "),"Please update all three: Surveyor Room Reference, Establishment Room Reference and Establishment Room Name",
AND(OR($I564="General",$I564="Open plan/ semi-open general",$I564="Fitted",$I564="Light practical (science)",$I564="Light practical (other)",$I564="Heavy practical (workshops)",$I564="Heavy practical (clean)",$I564="Large",$I564="Storage"),$J564=0,$K564=0),"Please update Net Area or Non-net Area",
AND($B564&lt;&gt;"OUT",$J564=0,$I564&lt;&gt;"Non-net",$M564="85% Circulation"),"Net area not recorded for spaces with 85% circulation unusable type",
AND(OR($I564="General",$I564="Open plan/ semi-open general",$I564="Fitted",$I564="Light practical (science)",$I564="Light practical (other)",$I564="Heavy practical (workshops)",$I564="Heavy practical (clean)",$I564="Large",$I564="Storage"),OR($J564=0,ISBLANK($J564))),"Net area not recorded in net spaces",
AND(OR($I564="Non-net",$I564="Outdoor space"),$J564&gt;0),"Net Area Recorded in Non-net space",
AND($I564="General",$J564&gt;90),"This general space is over 90m2, please ensure that this space is entered as separate spaces if it usually used as separate spaces",
AND($I564="Open plan/ semi-open general",$J564&lt;27),"Open plan general space under 27m2",
AND(OR($K564=0,ISBLANK($K564)), $I564="Non-net"),"Non-net area not recorded in non-net space"
),
" ")</f>
        <v xml:space="preserve"> </v>
      </c>
      <c r="M564" s="144"/>
      <c r="N564" s="144"/>
      <c r="O564" s="144"/>
      <c r="P564" s="144"/>
      <c r="Q564" s="144"/>
      <c r="R564" s="171"/>
      <c r="S564" s="147">
        <f>NCA_Calculations!$P$576</f>
        <v>0</v>
      </c>
      <c r="T564" s="147">
        <f>NCA_Calculations!$Q$576</f>
        <v>0</v>
      </c>
      <c r="U564" s="144"/>
      <c r="V564" s="144"/>
      <c r="W564" s="149" t="str" cm="1">
        <f t="array" ref="W564">_xlfn.IFNA(
_xlfn.IFS(
ISBLANK($U564),"Missing space use.",
AND('Establishment details'!$C$14="Secondary",$V564="Classbase"),"Invalid Status type",
AND(OR( $V564="Classbase", $V564="Teaching", $V564="Early years",$V564="SEND resourced"), NOT(ISBLANK($M564))),"Space with status type and unusable type.",
AND($V564= "Classbase",'Establishment details'!$C$22&gt;=10), "Classbase status is only valid in schools with a primary element.",
AND($I564= "Large",$N564 &gt; 3.5), "Large rooms with less than 3.5m height.",
AND(OR($V564="Light practical (science)",$V564="Light practical (science)",$V564="Heavy practical (workshops)", $V564="Heavy practical (clean)"), OR($O564=0,ISBLANK($O564))),"Missing sinks count for light and heavy practical spaces.",
AND($M564 = "Other",ISBLANK($R564)), "Invalid unusable type / missing note for other unusable type."
),
" ")</f>
        <v>Missing space use.</v>
      </c>
    </row>
    <row r="565" spans="2:23" ht="15.75" x14ac:dyDescent="0.25">
      <c r="B565" s="143"/>
      <c r="C565" s="144"/>
      <c r="D565" s="144"/>
      <c r="E565" s="144"/>
      <c r="F565" s="147" t="str" cm="1">
        <f t="array" ref="F565">_xlfn.IFNA(CONCATENATE(_xlfn.IFS($D565="Mezzanine",LEFT($D565,1), $D565="Ground Floor",LEFT($D565,1),$D565="Basment ",LEFT($D565,1), $D565="1st Floor", "0"&amp;LEFT($D565,1), $D565="2nd Floor", "0"&amp;LEFT($D565,1), $D565="3rd Floor", "0"&amp;LEFT($D565,1), $D565="4th Floor", "0"&amp;LEFT($D565,1), $D565="5th Floor", "0"&amp;LEFT($D565,1), $D565="6th Floor", "0"&amp;LEFT($D565,1),$D565="7th Floor", "0"&amp;LEFT($D565,1),$D565="8th Floor", "0"&amp;LEFT($D565,1),$D565="9th Floor", "0"&amp;LEFT($D565,1),$D565="10th Floor", LEFT($D565,2),$D565="11th Floor", LEFT($D565,2),$D565="12th Floor", LEFT($D565,2),$D565="13th Floor", LEFT($D565,2), $D565="Lower Ground", LEFT($D565)&amp;IF(ISNUMBER(FIND(" ",$D565)),MID($D565,FIND(" ",$D565)+1,1),"")&amp;IF(ISNUMBER(FIND(" ",$D565,FIND(" ",$D565)+1)),MID($D565,FIND(" ",$D565,FIND(" ",$D565)+1)+1,1),""),$D565="Upper Ground", LEFT($D565)&amp;IF(ISNUMBER(FIND(" ",$D565)),MID($D565,FIND(" ",$D565)+1,1),"")&amp;IF(ISNUMBER(FIND(" ",$D565,FIND(" ",$D565)+1)),MID($D565,FIND(" ",$D565,FIND(" ",$D565)+1)+1,1),"")),".0",$E565), " ")</f>
        <v xml:space="preserve"> </v>
      </c>
      <c r="G565" s="144"/>
      <c r="H565" s="144"/>
      <c r="I565" s="144"/>
      <c r="J565" s="144"/>
      <c r="K565" s="144"/>
      <c r="L565" s="149" t="str" cm="1">
        <f t="array" ref="L565">_xlfn.IFNA(
_xlfn.IFS(
AND($F565=" ",$G565=" ",$H565=" "),"Please update all three: Surveyor Room Reference, Establishment Room Reference and Establishment Room Name",
AND(OR($I565="General",$I565="Open plan/ semi-open general",$I565="Fitted",$I565="Light practical (science)",$I565="Light practical (other)",$I565="Heavy practical (workshops)",$I565="Heavy practical (clean)",$I565="Large",$I565="Storage"),$J565=0,$K565=0),"Please update Net Area or Non-net Area",
AND($B565&lt;&gt;"OUT",$J565=0,$I565&lt;&gt;"Non-net",$M565="85% Circulation"),"Net area not recorded for spaces with 85% circulation unusable type",
AND(OR($I565="General",$I565="Open plan/ semi-open general",$I565="Fitted",$I565="Light practical (science)",$I565="Light practical (other)",$I565="Heavy practical (workshops)",$I565="Heavy practical (clean)",$I565="Large",$I565="Storage"),OR($J565=0,ISBLANK($J565))),"Net area not recorded in net spaces",
AND(OR($I565="Non-net",$I565="Outdoor space"),$J565&gt;0),"Net Area Recorded in Non-net space",
AND($I565="General",$J565&gt;90),"This general space is over 90m2, please ensure that this space is entered as separate spaces if it usually used as separate spaces",
AND($I565="Open plan/ semi-open general",$J565&lt;27),"Open plan general space under 27m2",
AND(OR($K565=0,ISBLANK($K565)), $I565="Non-net"),"Non-net area not recorded in non-net space"
),
" ")</f>
        <v xml:space="preserve"> </v>
      </c>
      <c r="M565" s="144"/>
      <c r="N565" s="144"/>
      <c r="O565" s="144"/>
      <c r="P565" s="144"/>
      <c r="Q565" s="144"/>
      <c r="R565" s="171"/>
      <c r="S565" s="147">
        <f>NCA_Calculations!$P$577</f>
        <v>0</v>
      </c>
      <c r="T565" s="147">
        <f>NCA_Calculations!$Q$577</f>
        <v>0</v>
      </c>
      <c r="U565" s="144"/>
      <c r="V565" s="144"/>
      <c r="W565" s="149" t="str" cm="1">
        <f t="array" ref="W565">_xlfn.IFNA(
_xlfn.IFS(
ISBLANK($U565),"Missing space use.",
AND('Establishment details'!$C$14="Secondary",$V565="Classbase"),"Invalid Status type",
AND(OR( $V565="Classbase", $V565="Teaching", $V565="Early years",$V565="SEND resourced"), NOT(ISBLANK($M565))),"Space with status type and unusable type.",
AND($V565= "Classbase",'Establishment details'!$C$22&gt;=10), "Classbase status is only valid in schools with a primary element.",
AND($I565= "Large",$N565 &gt; 3.5), "Large rooms with less than 3.5m height.",
AND(OR($V565="Light practical (science)",$V565="Light practical (science)",$V565="Heavy practical (workshops)", $V565="Heavy practical (clean)"), OR($O565=0,ISBLANK($O565))),"Missing sinks count for light and heavy practical spaces.",
AND($M565 = "Other",ISBLANK($R565)), "Invalid unusable type / missing note for other unusable type."
),
" ")</f>
        <v>Missing space use.</v>
      </c>
    </row>
    <row r="566" spans="2:23" ht="15.75" x14ac:dyDescent="0.25">
      <c r="B566" s="143"/>
      <c r="C566" s="144"/>
      <c r="D566" s="144"/>
      <c r="E566" s="144"/>
      <c r="F566" s="147" t="str" cm="1">
        <f t="array" ref="F566">_xlfn.IFNA(CONCATENATE(_xlfn.IFS($D566="Mezzanine",LEFT($D566,1), $D566="Ground Floor",LEFT($D566,1),$D566="Basment ",LEFT($D566,1), $D566="1st Floor", "0"&amp;LEFT($D566,1), $D566="2nd Floor", "0"&amp;LEFT($D566,1), $D566="3rd Floor", "0"&amp;LEFT($D566,1), $D566="4th Floor", "0"&amp;LEFT($D566,1), $D566="5th Floor", "0"&amp;LEFT($D566,1), $D566="6th Floor", "0"&amp;LEFT($D566,1),$D566="7th Floor", "0"&amp;LEFT($D566,1),$D566="8th Floor", "0"&amp;LEFT($D566,1),$D566="9th Floor", "0"&amp;LEFT($D566,1),$D566="10th Floor", LEFT($D566,2),$D566="11th Floor", LEFT($D566,2),$D566="12th Floor", LEFT($D566,2),$D566="13th Floor", LEFT($D566,2), $D566="Lower Ground", LEFT($D566)&amp;IF(ISNUMBER(FIND(" ",$D566)),MID($D566,FIND(" ",$D566)+1,1),"")&amp;IF(ISNUMBER(FIND(" ",$D566,FIND(" ",$D566)+1)),MID($D566,FIND(" ",$D566,FIND(" ",$D566)+1)+1,1),""),$D566="Upper Ground", LEFT($D566)&amp;IF(ISNUMBER(FIND(" ",$D566)),MID($D566,FIND(" ",$D566)+1,1),"")&amp;IF(ISNUMBER(FIND(" ",$D566,FIND(" ",$D566)+1)),MID($D566,FIND(" ",$D566,FIND(" ",$D566)+1)+1,1),"")),".0",$E566), " ")</f>
        <v xml:space="preserve"> </v>
      </c>
      <c r="G566" s="144"/>
      <c r="H566" s="144"/>
      <c r="I566" s="144"/>
      <c r="J566" s="144"/>
      <c r="K566" s="144"/>
      <c r="L566" s="149" t="str" cm="1">
        <f t="array" ref="L566">_xlfn.IFNA(
_xlfn.IFS(
AND($F566=" ",$G566=" ",$H566=" "),"Please update all three: Surveyor Room Reference, Establishment Room Reference and Establishment Room Name",
AND(OR($I566="General",$I566="Open plan/ semi-open general",$I566="Fitted",$I566="Light practical (science)",$I566="Light practical (other)",$I566="Heavy practical (workshops)",$I566="Heavy practical (clean)",$I566="Large",$I566="Storage"),$J566=0,$K566=0),"Please update Net Area or Non-net Area",
AND($B566&lt;&gt;"OUT",$J566=0,$I566&lt;&gt;"Non-net",$M566="85% Circulation"),"Net area not recorded for spaces with 85% circulation unusable type",
AND(OR($I566="General",$I566="Open plan/ semi-open general",$I566="Fitted",$I566="Light practical (science)",$I566="Light practical (other)",$I566="Heavy practical (workshops)",$I566="Heavy practical (clean)",$I566="Large",$I566="Storage"),OR($J566=0,ISBLANK($J566))),"Net area not recorded in net spaces",
AND(OR($I566="Non-net",$I566="Outdoor space"),$J566&gt;0),"Net Area Recorded in Non-net space",
AND($I566="General",$J566&gt;90),"This general space is over 90m2, please ensure that this space is entered as separate spaces if it usually used as separate spaces",
AND($I566="Open plan/ semi-open general",$J566&lt;27),"Open plan general space under 27m2",
AND(OR($K566=0,ISBLANK($K566)), $I566="Non-net"),"Non-net area not recorded in non-net space"
),
" ")</f>
        <v xml:space="preserve"> </v>
      </c>
      <c r="M566" s="144"/>
      <c r="N566" s="144"/>
      <c r="O566" s="144"/>
      <c r="P566" s="144"/>
      <c r="Q566" s="144"/>
      <c r="R566" s="171"/>
      <c r="S566" s="147">
        <f>NCA_Calculations!$P$578</f>
        <v>0</v>
      </c>
      <c r="T566" s="147">
        <f>NCA_Calculations!$Q$578</f>
        <v>0</v>
      </c>
      <c r="U566" s="144"/>
      <c r="V566" s="144"/>
      <c r="W566" s="149" t="str" cm="1">
        <f t="array" ref="W566">_xlfn.IFNA(
_xlfn.IFS(
ISBLANK($U566),"Missing space use.",
AND('Establishment details'!$C$14="Secondary",$V566="Classbase"),"Invalid Status type",
AND(OR( $V566="Classbase", $V566="Teaching", $V566="Early years",$V566="SEND resourced"), NOT(ISBLANK($M566))),"Space with status type and unusable type.",
AND($V566= "Classbase",'Establishment details'!$C$22&gt;=10), "Classbase status is only valid in schools with a primary element.",
AND($I566= "Large",$N566 &gt; 3.5), "Large rooms with less than 3.5m height.",
AND(OR($V566="Light practical (science)",$V566="Light practical (science)",$V566="Heavy practical (workshops)", $V566="Heavy practical (clean)"), OR($O566=0,ISBLANK($O566))),"Missing sinks count for light and heavy practical spaces.",
AND($M566 = "Other",ISBLANK($R566)), "Invalid unusable type / missing note for other unusable type."
),
" ")</f>
        <v>Missing space use.</v>
      </c>
    </row>
    <row r="567" spans="2:23" ht="15.75" x14ac:dyDescent="0.25">
      <c r="B567" s="143"/>
      <c r="C567" s="144"/>
      <c r="D567" s="144"/>
      <c r="E567" s="144"/>
      <c r="F567" s="147" t="str" cm="1">
        <f t="array" ref="F567">_xlfn.IFNA(CONCATENATE(_xlfn.IFS($D567="Mezzanine",LEFT($D567,1), $D567="Ground Floor",LEFT($D567,1),$D567="Basment ",LEFT($D567,1), $D567="1st Floor", "0"&amp;LEFT($D567,1), $D567="2nd Floor", "0"&amp;LEFT($D567,1), $D567="3rd Floor", "0"&amp;LEFT($D567,1), $D567="4th Floor", "0"&amp;LEFT($D567,1), $D567="5th Floor", "0"&amp;LEFT($D567,1), $D567="6th Floor", "0"&amp;LEFT($D567,1),$D567="7th Floor", "0"&amp;LEFT($D567,1),$D567="8th Floor", "0"&amp;LEFT($D567,1),$D567="9th Floor", "0"&amp;LEFT($D567,1),$D567="10th Floor", LEFT($D567,2),$D567="11th Floor", LEFT($D567,2),$D567="12th Floor", LEFT($D567,2),$D567="13th Floor", LEFT($D567,2), $D567="Lower Ground", LEFT($D567)&amp;IF(ISNUMBER(FIND(" ",$D567)),MID($D567,FIND(" ",$D567)+1,1),"")&amp;IF(ISNUMBER(FIND(" ",$D567,FIND(" ",$D567)+1)),MID($D567,FIND(" ",$D567,FIND(" ",$D567)+1)+1,1),""),$D567="Upper Ground", LEFT($D567)&amp;IF(ISNUMBER(FIND(" ",$D567)),MID($D567,FIND(" ",$D567)+1,1),"")&amp;IF(ISNUMBER(FIND(" ",$D567,FIND(" ",$D567)+1)),MID($D567,FIND(" ",$D567,FIND(" ",$D567)+1)+1,1),"")),".0",$E567), " ")</f>
        <v xml:space="preserve"> </v>
      </c>
      <c r="G567" s="144"/>
      <c r="H567" s="144"/>
      <c r="I567" s="144"/>
      <c r="J567" s="144"/>
      <c r="K567" s="144"/>
      <c r="L567" s="149" t="str" cm="1">
        <f t="array" ref="L567">_xlfn.IFNA(
_xlfn.IFS(
AND($F567=" ",$G567=" ",$H567=" "),"Please update all three: Surveyor Room Reference, Establishment Room Reference and Establishment Room Name",
AND(OR($I567="General",$I567="Open plan/ semi-open general",$I567="Fitted",$I567="Light practical (science)",$I567="Light practical (other)",$I567="Heavy practical (workshops)",$I567="Heavy practical (clean)",$I567="Large",$I567="Storage"),$J567=0,$K567=0),"Please update Net Area or Non-net Area",
AND($B567&lt;&gt;"OUT",$J567=0,$I567&lt;&gt;"Non-net",$M567="85% Circulation"),"Net area not recorded for spaces with 85% circulation unusable type",
AND(OR($I567="General",$I567="Open plan/ semi-open general",$I567="Fitted",$I567="Light practical (science)",$I567="Light practical (other)",$I567="Heavy practical (workshops)",$I567="Heavy practical (clean)",$I567="Large",$I567="Storage"),OR($J567=0,ISBLANK($J567))),"Net area not recorded in net spaces",
AND(OR($I567="Non-net",$I567="Outdoor space"),$J567&gt;0),"Net Area Recorded in Non-net space",
AND($I567="General",$J567&gt;90),"This general space is over 90m2, please ensure that this space is entered as separate spaces if it usually used as separate spaces",
AND($I567="Open plan/ semi-open general",$J567&lt;27),"Open plan general space under 27m2",
AND(OR($K567=0,ISBLANK($K567)), $I567="Non-net"),"Non-net area not recorded in non-net space"
),
" ")</f>
        <v xml:space="preserve"> </v>
      </c>
      <c r="M567" s="144"/>
      <c r="N567" s="144"/>
      <c r="O567" s="144"/>
      <c r="P567" s="144"/>
      <c r="Q567" s="144"/>
      <c r="R567" s="171"/>
      <c r="S567" s="147">
        <f>NCA_Calculations!$P$579</f>
        <v>0</v>
      </c>
      <c r="T567" s="147">
        <f>NCA_Calculations!$Q$579</f>
        <v>0</v>
      </c>
      <c r="U567" s="144"/>
      <c r="V567" s="144"/>
      <c r="W567" s="149" t="str" cm="1">
        <f t="array" ref="W567">_xlfn.IFNA(
_xlfn.IFS(
ISBLANK($U567),"Missing space use.",
AND('Establishment details'!$C$14="Secondary",$V567="Classbase"),"Invalid Status type",
AND(OR( $V567="Classbase", $V567="Teaching", $V567="Early years",$V567="SEND resourced"), NOT(ISBLANK($M567))),"Space with status type and unusable type.",
AND($V567= "Classbase",'Establishment details'!$C$22&gt;=10), "Classbase status is only valid in schools with a primary element.",
AND($I567= "Large",$N567 &gt; 3.5), "Large rooms with less than 3.5m height.",
AND(OR($V567="Light practical (science)",$V567="Light practical (science)",$V567="Heavy practical (workshops)", $V567="Heavy practical (clean)"), OR($O567=0,ISBLANK($O567))),"Missing sinks count for light and heavy practical spaces.",
AND($M567 = "Other",ISBLANK($R567)), "Invalid unusable type / missing note for other unusable type."
),
" ")</f>
        <v>Missing space use.</v>
      </c>
    </row>
    <row r="568" spans="2:23" ht="15.75" x14ac:dyDescent="0.25">
      <c r="B568" s="143"/>
      <c r="C568" s="144"/>
      <c r="D568" s="144"/>
      <c r="E568" s="144"/>
      <c r="F568" s="147" t="str" cm="1">
        <f t="array" ref="F568">_xlfn.IFNA(CONCATENATE(_xlfn.IFS($D568="Mezzanine",LEFT($D568,1), $D568="Ground Floor",LEFT($D568,1),$D568="Basment ",LEFT($D568,1), $D568="1st Floor", "0"&amp;LEFT($D568,1), $D568="2nd Floor", "0"&amp;LEFT($D568,1), $D568="3rd Floor", "0"&amp;LEFT($D568,1), $D568="4th Floor", "0"&amp;LEFT($D568,1), $D568="5th Floor", "0"&amp;LEFT($D568,1), $D568="6th Floor", "0"&amp;LEFT($D568,1),$D568="7th Floor", "0"&amp;LEFT($D568,1),$D568="8th Floor", "0"&amp;LEFT($D568,1),$D568="9th Floor", "0"&amp;LEFT($D568,1),$D568="10th Floor", LEFT($D568,2),$D568="11th Floor", LEFT($D568,2),$D568="12th Floor", LEFT($D568,2),$D568="13th Floor", LEFT($D568,2), $D568="Lower Ground", LEFT($D568)&amp;IF(ISNUMBER(FIND(" ",$D568)),MID($D568,FIND(" ",$D568)+1,1),"")&amp;IF(ISNUMBER(FIND(" ",$D568,FIND(" ",$D568)+1)),MID($D568,FIND(" ",$D568,FIND(" ",$D568)+1)+1,1),""),$D568="Upper Ground", LEFT($D568)&amp;IF(ISNUMBER(FIND(" ",$D568)),MID($D568,FIND(" ",$D568)+1,1),"")&amp;IF(ISNUMBER(FIND(" ",$D568,FIND(" ",$D568)+1)),MID($D568,FIND(" ",$D568,FIND(" ",$D568)+1)+1,1),"")),".0",$E568), " ")</f>
        <v xml:space="preserve"> </v>
      </c>
      <c r="G568" s="144"/>
      <c r="H568" s="144"/>
      <c r="I568" s="144"/>
      <c r="J568" s="144"/>
      <c r="K568" s="144"/>
      <c r="L568" s="149" t="str" cm="1">
        <f t="array" ref="L568">_xlfn.IFNA(
_xlfn.IFS(
AND($F568=" ",$G568=" ",$H568=" "),"Please update all three: Surveyor Room Reference, Establishment Room Reference and Establishment Room Name",
AND(OR($I568="General",$I568="Open plan/ semi-open general",$I568="Fitted",$I568="Light practical (science)",$I568="Light practical (other)",$I568="Heavy practical (workshops)",$I568="Heavy practical (clean)",$I568="Large",$I568="Storage"),$J568=0,$K568=0),"Please update Net Area or Non-net Area",
AND($B568&lt;&gt;"OUT",$J568=0,$I568&lt;&gt;"Non-net",$M568="85% Circulation"),"Net area not recorded for spaces with 85% circulation unusable type",
AND(OR($I568="General",$I568="Open plan/ semi-open general",$I568="Fitted",$I568="Light practical (science)",$I568="Light practical (other)",$I568="Heavy practical (workshops)",$I568="Heavy practical (clean)",$I568="Large",$I568="Storage"),OR($J568=0,ISBLANK($J568))),"Net area not recorded in net spaces",
AND(OR($I568="Non-net",$I568="Outdoor space"),$J568&gt;0),"Net Area Recorded in Non-net space",
AND($I568="General",$J568&gt;90),"This general space is over 90m2, please ensure that this space is entered as separate spaces if it usually used as separate spaces",
AND($I568="Open plan/ semi-open general",$J568&lt;27),"Open plan general space under 27m2",
AND(OR($K568=0,ISBLANK($K568)), $I568="Non-net"),"Non-net area not recorded in non-net space"
),
" ")</f>
        <v xml:space="preserve"> </v>
      </c>
      <c r="M568" s="144"/>
      <c r="N568" s="144"/>
      <c r="O568" s="144"/>
      <c r="P568" s="144"/>
      <c r="Q568" s="144"/>
      <c r="R568" s="171"/>
      <c r="S568" s="147">
        <f>NCA_Calculations!$P$580</f>
        <v>0</v>
      </c>
      <c r="T568" s="147">
        <f>NCA_Calculations!$Q$580</f>
        <v>0</v>
      </c>
      <c r="U568" s="144"/>
      <c r="V568" s="144"/>
      <c r="W568" s="149" t="str" cm="1">
        <f t="array" ref="W568">_xlfn.IFNA(
_xlfn.IFS(
ISBLANK($U568),"Missing space use.",
AND('Establishment details'!$C$14="Secondary",$V568="Classbase"),"Invalid Status type",
AND(OR( $V568="Classbase", $V568="Teaching", $V568="Early years",$V568="SEND resourced"), NOT(ISBLANK($M568))),"Space with status type and unusable type.",
AND($V568= "Classbase",'Establishment details'!$C$22&gt;=10), "Classbase status is only valid in schools with a primary element.",
AND($I568= "Large",$N568 &gt; 3.5), "Large rooms with less than 3.5m height.",
AND(OR($V568="Light practical (science)",$V568="Light practical (science)",$V568="Heavy practical (workshops)", $V568="Heavy practical (clean)"), OR($O568=0,ISBLANK($O568))),"Missing sinks count for light and heavy practical spaces.",
AND($M568 = "Other",ISBLANK($R568)), "Invalid unusable type / missing note for other unusable type."
),
" ")</f>
        <v>Missing space use.</v>
      </c>
    </row>
    <row r="569" spans="2:23" ht="15.75" x14ac:dyDescent="0.25">
      <c r="B569" s="143"/>
      <c r="C569" s="144"/>
      <c r="D569" s="144"/>
      <c r="E569" s="144"/>
      <c r="F569" s="147" t="str" cm="1">
        <f t="array" ref="F569">_xlfn.IFNA(CONCATENATE(_xlfn.IFS($D569="Mezzanine",LEFT($D569,1), $D569="Ground Floor",LEFT($D569,1),$D569="Basment ",LEFT($D569,1), $D569="1st Floor", "0"&amp;LEFT($D569,1), $D569="2nd Floor", "0"&amp;LEFT($D569,1), $D569="3rd Floor", "0"&amp;LEFT($D569,1), $D569="4th Floor", "0"&amp;LEFT($D569,1), $D569="5th Floor", "0"&amp;LEFT($D569,1), $D569="6th Floor", "0"&amp;LEFT($D569,1),$D569="7th Floor", "0"&amp;LEFT($D569,1),$D569="8th Floor", "0"&amp;LEFT($D569,1),$D569="9th Floor", "0"&amp;LEFT($D569,1),$D569="10th Floor", LEFT($D569,2),$D569="11th Floor", LEFT($D569,2),$D569="12th Floor", LEFT($D569,2),$D569="13th Floor", LEFT($D569,2), $D569="Lower Ground", LEFT($D569)&amp;IF(ISNUMBER(FIND(" ",$D569)),MID($D569,FIND(" ",$D569)+1,1),"")&amp;IF(ISNUMBER(FIND(" ",$D569,FIND(" ",$D569)+1)),MID($D569,FIND(" ",$D569,FIND(" ",$D569)+1)+1,1),""),$D569="Upper Ground", LEFT($D569)&amp;IF(ISNUMBER(FIND(" ",$D569)),MID($D569,FIND(" ",$D569)+1,1),"")&amp;IF(ISNUMBER(FIND(" ",$D569,FIND(" ",$D569)+1)),MID($D569,FIND(" ",$D569,FIND(" ",$D569)+1)+1,1),"")),".0",$E569), " ")</f>
        <v xml:space="preserve"> </v>
      </c>
      <c r="G569" s="144"/>
      <c r="H569" s="144"/>
      <c r="I569" s="144"/>
      <c r="J569" s="144"/>
      <c r="K569" s="144"/>
      <c r="L569" s="149" t="str" cm="1">
        <f t="array" ref="L569">_xlfn.IFNA(
_xlfn.IFS(
AND($F569=" ",$G569=" ",$H569=" "),"Please update all three: Surveyor Room Reference, Establishment Room Reference and Establishment Room Name",
AND(OR($I569="General",$I569="Open plan/ semi-open general",$I569="Fitted",$I569="Light practical (science)",$I569="Light practical (other)",$I569="Heavy practical (workshops)",$I569="Heavy practical (clean)",$I569="Large",$I569="Storage"),$J569=0,$K569=0),"Please update Net Area or Non-net Area",
AND($B569&lt;&gt;"OUT",$J569=0,$I569&lt;&gt;"Non-net",$M569="85% Circulation"),"Net area not recorded for spaces with 85% circulation unusable type",
AND(OR($I569="General",$I569="Open plan/ semi-open general",$I569="Fitted",$I569="Light practical (science)",$I569="Light practical (other)",$I569="Heavy practical (workshops)",$I569="Heavy practical (clean)",$I569="Large",$I569="Storage"),OR($J569=0,ISBLANK($J569))),"Net area not recorded in net spaces",
AND(OR($I569="Non-net",$I569="Outdoor space"),$J569&gt;0),"Net Area Recorded in Non-net space",
AND($I569="General",$J569&gt;90),"This general space is over 90m2, please ensure that this space is entered as separate spaces if it usually used as separate spaces",
AND($I569="Open plan/ semi-open general",$J569&lt;27),"Open plan general space under 27m2",
AND(OR($K569=0,ISBLANK($K569)), $I569="Non-net"),"Non-net area not recorded in non-net space"
),
" ")</f>
        <v xml:space="preserve"> </v>
      </c>
      <c r="M569" s="144"/>
      <c r="N569" s="144"/>
      <c r="O569" s="144"/>
      <c r="P569" s="144"/>
      <c r="Q569" s="144"/>
      <c r="R569" s="171"/>
      <c r="S569" s="147">
        <f>NCA_Calculations!$P$581</f>
        <v>0</v>
      </c>
      <c r="T569" s="147">
        <f>NCA_Calculations!$Q$581</f>
        <v>0</v>
      </c>
      <c r="U569" s="144"/>
      <c r="V569" s="144"/>
      <c r="W569" s="149" t="str" cm="1">
        <f t="array" ref="W569">_xlfn.IFNA(
_xlfn.IFS(
ISBLANK($U569),"Missing space use.",
AND('Establishment details'!$C$14="Secondary",$V569="Classbase"),"Invalid Status type",
AND(OR( $V569="Classbase", $V569="Teaching", $V569="Early years",$V569="SEND resourced"), NOT(ISBLANK($M569))),"Space with status type and unusable type.",
AND($V569= "Classbase",'Establishment details'!$C$22&gt;=10), "Classbase status is only valid in schools with a primary element.",
AND($I569= "Large",$N569 &gt; 3.5), "Large rooms with less than 3.5m height.",
AND(OR($V569="Light practical (science)",$V569="Light practical (science)",$V569="Heavy practical (workshops)", $V569="Heavy practical (clean)"), OR($O569=0,ISBLANK($O569))),"Missing sinks count for light and heavy practical spaces.",
AND($M569 = "Other",ISBLANK($R569)), "Invalid unusable type / missing note for other unusable type."
),
" ")</f>
        <v>Missing space use.</v>
      </c>
    </row>
    <row r="570" spans="2:23" ht="15.75" x14ac:dyDescent="0.25">
      <c r="B570" s="143"/>
      <c r="C570" s="144"/>
      <c r="D570" s="144"/>
      <c r="E570" s="144"/>
      <c r="F570" s="147" t="str" cm="1">
        <f t="array" ref="F570">_xlfn.IFNA(CONCATENATE(_xlfn.IFS($D570="Mezzanine",LEFT($D570,1), $D570="Ground Floor",LEFT($D570,1),$D570="Basment ",LEFT($D570,1), $D570="1st Floor", "0"&amp;LEFT($D570,1), $D570="2nd Floor", "0"&amp;LEFT($D570,1), $D570="3rd Floor", "0"&amp;LEFT($D570,1), $D570="4th Floor", "0"&amp;LEFT($D570,1), $D570="5th Floor", "0"&amp;LEFT($D570,1), $D570="6th Floor", "0"&amp;LEFT($D570,1),$D570="7th Floor", "0"&amp;LEFT($D570,1),$D570="8th Floor", "0"&amp;LEFT($D570,1),$D570="9th Floor", "0"&amp;LEFT($D570,1),$D570="10th Floor", LEFT($D570,2),$D570="11th Floor", LEFT($D570,2),$D570="12th Floor", LEFT($D570,2),$D570="13th Floor", LEFT($D570,2), $D570="Lower Ground", LEFT($D570)&amp;IF(ISNUMBER(FIND(" ",$D570)),MID($D570,FIND(" ",$D570)+1,1),"")&amp;IF(ISNUMBER(FIND(" ",$D570,FIND(" ",$D570)+1)),MID($D570,FIND(" ",$D570,FIND(" ",$D570)+1)+1,1),""),$D570="Upper Ground", LEFT($D570)&amp;IF(ISNUMBER(FIND(" ",$D570)),MID($D570,FIND(" ",$D570)+1,1),"")&amp;IF(ISNUMBER(FIND(" ",$D570,FIND(" ",$D570)+1)),MID($D570,FIND(" ",$D570,FIND(" ",$D570)+1)+1,1),"")),".0",$E570), " ")</f>
        <v xml:space="preserve"> </v>
      </c>
      <c r="G570" s="144"/>
      <c r="H570" s="144"/>
      <c r="I570" s="144"/>
      <c r="J570" s="144"/>
      <c r="K570" s="144"/>
      <c r="L570" s="149" t="str" cm="1">
        <f t="array" ref="L570">_xlfn.IFNA(
_xlfn.IFS(
AND($F570=" ",$G570=" ",$H570=" "),"Please update all three: Surveyor Room Reference, Establishment Room Reference and Establishment Room Name",
AND(OR($I570="General",$I570="Open plan/ semi-open general",$I570="Fitted",$I570="Light practical (science)",$I570="Light practical (other)",$I570="Heavy practical (workshops)",$I570="Heavy practical (clean)",$I570="Large",$I570="Storage"),$J570=0,$K570=0),"Please update Net Area or Non-net Area",
AND($B570&lt;&gt;"OUT",$J570=0,$I570&lt;&gt;"Non-net",$M570="85% Circulation"),"Net area not recorded for spaces with 85% circulation unusable type",
AND(OR($I570="General",$I570="Open plan/ semi-open general",$I570="Fitted",$I570="Light practical (science)",$I570="Light practical (other)",$I570="Heavy practical (workshops)",$I570="Heavy practical (clean)",$I570="Large",$I570="Storage"),OR($J570=0,ISBLANK($J570))),"Net area not recorded in net spaces",
AND(OR($I570="Non-net",$I570="Outdoor space"),$J570&gt;0),"Net Area Recorded in Non-net space",
AND($I570="General",$J570&gt;90),"This general space is over 90m2, please ensure that this space is entered as separate spaces if it usually used as separate spaces",
AND($I570="Open plan/ semi-open general",$J570&lt;27),"Open plan general space under 27m2",
AND(OR($K570=0,ISBLANK($K570)), $I570="Non-net"),"Non-net area not recorded in non-net space"
),
" ")</f>
        <v xml:space="preserve"> </v>
      </c>
      <c r="M570" s="144"/>
      <c r="N570" s="144"/>
      <c r="O570" s="144"/>
      <c r="P570" s="144"/>
      <c r="Q570" s="144"/>
      <c r="R570" s="171"/>
      <c r="S570" s="147">
        <f>NCA_Calculations!$P$582</f>
        <v>0</v>
      </c>
      <c r="T570" s="147">
        <f>NCA_Calculations!$Q$582</f>
        <v>0</v>
      </c>
      <c r="U570" s="144"/>
      <c r="V570" s="144"/>
      <c r="W570" s="149" t="str" cm="1">
        <f t="array" ref="W570">_xlfn.IFNA(
_xlfn.IFS(
ISBLANK($U570),"Missing space use.",
AND('Establishment details'!$C$14="Secondary",$V570="Classbase"),"Invalid Status type",
AND(OR( $V570="Classbase", $V570="Teaching", $V570="Early years",$V570="SEND resourced"), NOT(ISBLANK($M570))),"Space with status type and unusable type.",
AND($V570= "Classbase",'Establishment details'!$C$22&gt;=10), "Classbase status is only valid in schools with a primary element.",
AND($I570= "Large",$N570 &gt; 3.5), "Large rooms with less than 3.5m height.",
AND(OR($V570="Light practical (science)",$V570="Light practical (science)",$V570="Heavy practical (workshops)", $V570="Heavy practical (clean)"), OR($O570=0,ISBLANK($O570))),"Missing sinks count for light and heavy practical spaces.",
AND($M570 = "Other",ISBLANK($R570)), "Invalid unusable type / missing note for other unusable type."
),
" ")</f>
        <v>Missing space use.</v>
      </c>
    </row>
    <row r="571" spans="2:23" ht="15.75" x14ac:dyDescent="0.25">
      <c r="B571" s="143"/>
      <c r="C571" s="144"/>
      <c r="D571" s="144"/>
      <c r="E571" s="144"/>
      <c r="F571" s="147" t="str" cm="1">
        <f t="array" ref="F571">_xlfn.IFNA(CONCATENATE(_xlfn.IFS($D571="Mezzanine",LEFT($D571,1), $D571="Ground Floor",LEFT($D571,1),$D571="Basment ",LEFT($D571,1), $D571="1st Floor", "0"&amp;LEFT($D571,1), $D571="2nd Floor", "0"&amp;LEFT($D571,1), $D571="3rd Floor", "0"&amp;LEFT($D571,1), $D571="4th Floor", "0"&amp;LEFT($D571,1), $D571="5th Floor", "0"&amp;LEFT($D571,1), $D571="6th Floor", "0"&amp;LEFT($D571,1),$D571="7th Floor", "0"&amp;LEFT($D571,1),$D571="8th Floor", "0"&amp;LEFT($D571,1),$D571="9th Floor", "0"&amp;LEFT($D571,1),$D571="10th Floor", LEFT($D571,2),$D571="11th Floor", LEFT($D571,2),$D571="12th Floor", LEFT($D571,2),$D571="13th Floor", LEFT($D571,2), $D571="Lower Ground", LEFT($D571)&amp;IF(ISNUMBER(FIND(" ",$D571)),MID($D571,FIND(" ",$D571)+1,1),"")&amp;IF(ISNUMBER(FIND(" ",$D571,FIND(" ",$D571)+1)),MID($D571,FIND(" ",$D571,FIND(" ",$D571)+1)+1,1),""),$D571="Upper Ground", LEFT($D571)&amp;IF(ISNUMBER(FIND(" ",$D571)),MID($D571,FIND(" ",$D571)+1,1),"")&amp;IF(ISNUMBER(FIND(" ",$D571,FIND(" ",$D571)+1)),MID($D571,FIND(" ",$D571,FIND(" ",$D571)+1)+1,1),"")),".0",$E571), " ")</f>
        <v xml:space="preserve"> </v>
      </c>
      <c r="G571" s="144"/>
      <c r="H571" s="144"/>
      <c r="I571" s="144"/>
      <c r="J571" s="144"/>
      <c r="K571" s="144"/>
      <c r="L571" s="149" t="str" cm="1">
        <f t="array" ref="L571">_xlfn.IFNA(
_xlfn.IFS(
AND($F571=" ",$G571=" ",$H571=" "),"Please update all three: Surveyor Room Reference, Establishment Room Reference and Establishment Room Name",
AND(OR($I571="General",$I571="Open plan/ semi-open general",$I571="Fitted",$I571="Light practical (science)",$I571="Light practical (other)",$I571="Heavy practical (workshops)",$I571="Heavy practical (clean)",$I571="Large",$I571="Storage"),$J571=0,$K571=0),"Please update Net Area or Non-net Area",
AND($B571&lt;&gt;"OUT",$J571=0,$I571&lt;&gt;"Non-net",$M571="85% Circulation"),"Net area not recorded for spaces with 85% circulation unusable type",
AND(OR($I571="General",$I571="Open plan/ semi-open general",$I571="Fitted",$I571="Light practical (science)",$I571="Light practical (other)",$I571="Heavy practical (workshops)",$I571="Heavy practical (clean)",$I571="Large",$I571="Storage"),OR($J571=0,ISBLANK($J571))),"Net area not recorded in net spaces",
AND(OR($I571="Non-net",$I571="Outdoor space"),$J571&gt;0),"Net Area Recorded in Non-net space",
AND($I571="General",$J571&gt;90),"This general space is over 90m2, please ensure that this space is entered as separate spaces if it usually used as separate spaces",
AND($I571="Open plan/ semi-open general",$J571&lt;27),"Open plan general space under 27m2",
AND(OR($K571=0,ISBLANK($K571)), $I571="Non-net"),"Non-net area not recorded in non-net space"
),
" ")</f>
        <v xml:space="preserve"> </v>
      </c>
      <c r="M571" s="144"/>
      <c r="N571" s="144"/>
      <c r="O571" s="144"/>
      <c r="P571" s="144"/>
      <c r="Q571" s="144"/>
      <c r="R571" s="171"/>
      <c r="S571" s="147">
        <f>NCA_Calculations!$P$583</f>
        <v>0</v>
      </c>
      <c r="T571" s="147">
        <f>NCA_Calculations!$Q$583</f>
        <v>0</v>
      </c>
      <c r="U571" s="144"/>
      <c r="V571" s="144"/>
      <c r="W571" s="149" t="str" cm="1">
        <f t="array" ref="W571">_xlfn.IFNA(
_xlfn.IFS(
ISBLANK($U571),"Missing space use.",
AND('Establishment details'!$C$14="Secondary",$V571="Classbase"),"Invalid Status type",
AND(OR( $V571="Classbase", $V571="Teaching", $V571="Early years",$V571="SEND resourced"), NOT(ISBLANK($M571))),"Space with status type and unusable type.",
AND($V571= "Classbase",'Establishment details'!$C$22&gt;=10), "Classbase status is only valid in schools with a primary element.",
AND($I571= "Large",$N571 &gt; 3.5), "Large rooms with less than 3.5m height.",
AND(OR($V571="Light practical (science)",$V571="Light practical (science)",$V571="Heavy practical (workshops)", $V571="Heavy practical (clean)"), OR($O571=0,ISBLANK($O571))),"Missing sinks count for light and heavy practical spaces.",
AND($M571 = "Other",ISBLANK($R571)), "Invalid unusable type / missing note for other unusable type."
),
" ")</f>
        <v>Missing space use.</v>
      </c>
    </row>
    <row r="572" spans="2:23" ht="15.75" x14ac:dyDescent="0.25">
      <c r="B572" s="143"/>
      <c r="C572" s="144"/>
      <c r="D572" s="144"/>
      <c r="E572" s="144"/>
      <c r="F572" s="147" t="str" cm="1">
        <f t="array" ref="F572">_xlfn.IFNA(CONCATENATE(_xlfn.IFS($D572="Mezzanine",LEFT($D572,1), $D572="Ground Floor",LEFT($D572,1),$D572="Basment ",LEFT($D572,1), $D572="1st Floor", "0"&amp;LEFT($D572,1), $D572="2nd Floor", "0"&amp;LEFT($D572,1), $D572="3rd Floor", "0"&amp;LEFT($D572,1), $D572="4th Floor", "0"&amp;LEFT($D572,1), $D572="5th Floor", "0"&amp;LEFT($D572,1), $D572="6th Floor", "0"&amp;LEFT($D572,1),$D572="7th Floor", "0"&amp;LEFT($D572,1),$D572="8th Floor", "0"&amp;LEFT($D572,1),$D572="9th Floor", "0"&amp;LEFT($D572,1),$D572="10th Floor", LEFT($D572,2),$D572="11th Floor", LEFT($D572,2),$D572="12th Floor", LEFT($D572,2),$D572="13th Floor", LEFT($D572,2), $D572="Lower Ground", LEFT($D572)&amp;IF(ISNUMBER(FIND(" ",$D572)),MID($D572,FIND(" ",$D572)+1,1),"")&amp;IF(ISNUMBER(FIND(" ",$D572,FIND(" ",$D572)+1)),MID($D572,FIND(" ",$D572,FIND(" ",$D572)+1)+1,1),""),$D572="Upper Ground", LEFT($D572)&amp;IF(ISNUMBER(FIND(" ",$D572)),MID($D572,FIND(" ",$D572)+1,1),"")&amp;IF(ISNUMBER(FIND(" ",$D572,FIND(" ",$D572)+1)),MID($D572,FIND(" ",$D572,FIND(" ",$D572)+1)+1,1),"")),".0",$E572), " ")</f>
        <v xml:space="preserve"> </v>
      </c>
      <c r="G572" s="144"/>
      <c r="H572" s="144"/>
      <c r="I572" s="144"/>
      <c r="J572" s="144"/>
      <c r="K572" s="144"/>
      <c r="L572" s="149" t="str" cm="1">
        <f t="array" ref="L572">_xlfn.IFNA(
_xlfn.IFS(
AND($F572=" ",$G572=" ",$H572=" "),"Please update all three: Surveyor Room Reference, Establishment Room Reference and Establishment Room Name",
AND(OR($I572="General",$I572="Open plan/ semi-open general",$I572="Fitted",$I572="Light practical (science)",$I572="Light practical (other)",$I572="Heavy practical (workshops)",$I572="Heavy practical (clean)",$I572="Large",$I572="Storage"),$J572=0,$K572=0),"Please update Net Area or Non-net Area",
AND($B572&lt;&gt;"OUT",$J572=0,$I572&lt;&gt;"Non-net",$M572="85% Circulation"),"Net area not recorded for spaces with 85% circulation unusable type",
AND(OR($I572="General",$I572="Open plan/ semi-open general",$I572="Fitted",$I572="Light practical (science)",$I572="Light practical (other)",$I572="Heavy practical (workshops)",$I572="Heavy practical (clean)",$I572="Large",$I572="Storage"),OR($J572=0,ISBLANK($J572))),"Net area not recorded in net spaces",
AND(OR($I572="Non-net",$I572="Outdoor space"),$J572&gt;0),"Net Area Recorded in Non-net space",
AND($I572="General",$J572&gt;90),"This general space is over 90m2, please ensure that this space is entered as separate spaces if it usually used as separate spaces",
AND($I572="Open plan/ semi-open general",$J572&lt;27),"Open plan general space under 27m2",
AND(OR($K572=0,ISBLANK($K572)), $I572="Non-net"),"Non-net area not recorded in non-net space"
),
" ")</f>
        <v xml:space="preserve"> </v>
      </c>
      <c r="M572" s="144"/>
      <c r="N572" s="144"/>
      <c r="O572" s="144"/>
      <c r="P572" s="144"/>
      <c r="Q572" s="144"/>
      <c r="R572" s="171"/>
      <c r="S572" s="147">
        <f>NCA_Calculations!$P$584</f>
        <v>0</v>
      </c>
      <c r="T572" s="147">
        <f>NCA_Calculations!$Q$584</f>
        <v>0</v>
      </c>
      <c r="U572" s="144"/>
      <c r="V572" s="144"/>
      <c r="W572" s="149" t="str" cm="1">
        <f t="array" ref="W572">_xlfn.IFNA(
_xlfn.IFS(
ISBLANK($U572),"Missing space use.",
AND('Establishment details'!$C$14="Secondary",$V572="Classbase"),"Invalid Status type",
AND(OR( $V572="Classbase", $V572="Teaching", $V572="Early years",$V572="SEND resourced"), NOT(ISBLANK($M572))),"Space with status type and unusable type.",
AND($V572= "Classbase",'Establishment details'!$C$22&gt;=10), "Classbase status is only valid in schools with a primary element.",
AND($I572= "Large",$N572 &gt; 3.5), "Large rooms with less than 3.5m height.",
AND(OR($V572="Light practical (science)",$V572="Light practical (science)",$V572="Heavy practical (workshops)", $V572="Heavy practical (clean)"), OR($O572=0,ISBLANK($O572))),"Missing sinks count for light and heavy practical spaces.",
AND($M572 = "Other",ISBLANK($R572)), "Invalid unusable type / missing note for other unusable type."
),
" ")</f>
        <v>Missing space use.</v>
      </c>
    </row>
    <row r="573" spans="2:23" ht="15.75" x14ac:dyDescent="0.25">
      <c r="B573" s="143"/>
      <c r="C573" s="144"/>
      <c r="D573" s="144"/>
      <c r="E573" s="144"/>
      <c r="F573" s="147" t="str" cm="1">
        <f t="array" ref="F573">_xlfn.IFNA(CONCATENATE(_xlfn.IFS($D573="Mezzanine",LEFT($D573,1), $D573="Ground Floor",LEFT($D573,1),$D573="Basment ",LEFT($D573,1), $D573="1st Floor", "0"&amp;LEFT($D573,1), $D573="2nd Floor", "0"&amp;LEFT($D573,1), $D573="3rd Floor", "0"&amp;LEFT($D573,1), $D573="4th Floor", "0"&amp;LEFT($D573,1), $D573="5th Floor", "0"&amp;LEFT($D573,1), $D573="6th Floor", "0"&amp;LEFT($D573,1),$D573="7th Floor", "0"&amp;LEFT($D573,1),$D573="8th Floor", "0"&amp;LEFT($D573,1),$D573="9th Floor", "0"&amp;LEFT($D573,1),$D573="10th Floor", LEFT($D573,2),$D573="11th Floor", LEFT($D573,2),$D573="12th Floor", LEFT($D573,2),$D573="13th Floor", LEFT($D573,2), $D573="Lower Ground", LEFT($D573)&amp;IF(ISNUMBER(FIND(" ",$D573)),MID($D573,FIND(" ",$D573)+1,1),"")&amp;IF(ISNUMBER(FIND(" ",$D573,FIND(" ",$D573)+1)),MID($D573,FIND(" ",$D573,FIND(" ",$D573)+1)+1,1),""),$D573="Upper Ground", LEFT($D573)&amp;IF(ISNUMBER(FIND(" ",$D573)),MID($D573,FIND(" ",$D573)+1,1),"")&amp;IF(ISNUMBER(FIND(" ",$D573,FIND(" ",$D573)+1)),MID($D573,FIND(" ",$D573,FIND(" ",$D573)+1)+1,1),"")),".0",$E573), " ")</f>
        <v xml:space="preserve"> </v>
      </c>
      <c r="G573" s="144"/>
      <c r="H573" s="144"/>
      <c r="I573" s="144"/>
      <c r="J573" s="144"/>
      <c r="K573" s="144"/>
      <c r="L573" s="149" t="str" cm="1">
        <f t="array" ref="L573">_xlfn.IFNA(
_xlfn.IFS(
AND($F573=" ",$G573=" ",$H573=" "),"Please update all three: Surveyor Room Reference, Establishment Room Reference and Establishment Room Name",
AND(OR($I573="General",$I573="Open plan/ semi-open general",$I573="Fitted",$I573="Light practical (science)",$I573="Light practical (other)",$I573="Heavy practical (workshops)",$I573="Heavy practical (clean)",$I573="Large",$I573="Storage"),$J573=0,$K573=0),"Please update Net Area or Non-net Area",
AND($B573&lt;&gt;"OUT",$J573=0,$I573&lt;&gt;"Non-net",$M573="85% Circulation"),"Net area not recorded for spaces with 85% circulation unusable type",
AND(OR($I573="General",$I573="Open plan/ semi-open general",$I573="Fitted",$I573="Light practical (science)",$I573="Light practical (other)",$I573="Heavy practical (workshops)",$I573="Heavy practical (clean)",$I573="Large",$I573="Storage"),OR($J573=0,ISBLANK($J573))),"Net area not recorded in net spaces",
AND(OR($I573="Non-net",$I573="Outdoor space"),$J573&gt;0),"Net Area Recorded in Non-net space",
AND($I573="General",$J573&gt;90),"This general space is over 90m2, please ensure that this space is entered as separate spaces if it usually used as separate spaces",
AND($I573="Open plan/ semi-open general",$J573&lt;27),"Open plan general space under 27m2",
AND(OR($K573=0,ISBLANK($K573)), $I573="Non-net"),"Non-net area not recorded in non-net space"
),
" ")</f>
        <v xml:space="preserve"> </v>
      </c>
      <c r="M573" s="144"/>
      <c r="N573" s="144"/>
      <c r="O573" s="144"/>
      <c r="P573" s="144"/>
      <c r="Q573" s="144"/>
      <c r="R573" s="171"/>
      <c r="S573" s="147">
        <f>NCA_Calculations!$P$585</f>
        <v>0</v>
      </c>
      <c r="T573" s="147">
        <f>NCA_Calculations!$Q$585</f>
        <v>0</v>
      </c>
      <c r="U573" s="144"/>
      <c r="V573" s="144"/>
      <c r="W573" s="149" t="str" cm="1">
        <f t="array" ref="W573">_xlfn.IFNA(
_xlfn.IFS(
ISBLANK($U573),"Missing space use.",
AND('Establishment details'!$C$14="Secondary",$V573="Classbase"),"Invalid Status type",
AND(OR( $V573="Classbase", $V573="Teaching", $V573="Early years",$V573="SEND resourced"), NOT(ISBLANK($M573))),"Space with status type and unusable type.",
AND($V573= "Classbase",'Establishment details'!$C$22&gt;=10), "Classbase status is only valid in schools with a primary element.",
AND($I573= "Large",$N573 &gt; 3.5), "Large rooms with less than 3.5m height.",
AND(OR($V573="Light practical (science)",$V573="Light practical (science)",$V573="Heavy practical (workshops)", $V573="Heavy practical (clean)"), OR($O573=0,ISBLANK($O573))),"Missing sinks count for light and heavy practical spaces.",
AND($M573 = "Other",ISBLANK($R573)), "Invalid unusable type / missing note for other unusable type."
),
" ")</f>
        <v>Missing space use.</v>
      </c>
    </row>
    <row r="574" spans="2:23" ht="15.75" x14ac:dyDescent="0.25">
      <c r="B574" s="143"/>
      <c r="C574" s="144"/>
      <c r="D574" s="144"/>
      <c r="E574" s="144"/>
      <c r="F574" s="147" t="str" cm="1">
        <f t="array" ref="F574">_xlfn.IFNA(CONCATENATE(_xlfn.IFS($D574="Mezzanine",LEFT($D574,1), $D574="Ground Floor",LEFT($D574,1),$D574="Basment ",LEFT($D574,1), $D574="1st Floor", "0"&amp;LEFT($D574,1), $D574="2nd Floor", "0"&amp;LEFT($D574,1), $D574="3rd Floor", "0"&amp;LEFT($D574,1), $D574="4th Floor", "0"&amp;LEFT($D574,1), $D574="5th Floor", "0"&amp;LEFT($D574,1), $D574="6th Floor", "0"&amp;LEFT($D574,1),$D574="7th Floor", "0"&amp;LEFT($D574,1),$D574="8th Floor", "0"&amp;LEFT($D574,1),$D574="9th Floor", "0"&amp;LEFT($D574,1),$D574="10th Floor", LEFT($D574,2),$D574="11th Floor", LEFT($D574,2),$D574="12th Floor", LEFT($D574,2),$D574="13th Floor", LEFT($D574,2), $D574="Lower Ground", LEFT($D574)&amp;IF(ISNUMBER(FIND(" ",$D574)),MID($D574,FIND(" ",$D574)+1,1),"")&amp;IF(ISNUMBER(FIND(" ",$D574,FIND(" ",$D574)+1)),MID($D574,FIND(" ",$D574,FIND(" ",$D574)+1)+1,1),""),$D574="Upper Ground", LEFT($D574)&amp;IF(ISNUMBER(FIND(" ",$D574)),MID($D574,FIND(" ",$D574)+1,1),"")&amp;IF(ISNUMBER(FIND(" ",$D574,FIND(" ",$D574)+1)),MID($D574,FIND(" ",$D574,FIND(" ",$D574)+1)+1,1),"")),".0",$E574), " ")</f>
        <v xml:space="preserve"> </v>
      </c>
      <c r="G574" s="144"/>
      <c r="H574" s="144"/>
      <c r="I574" s="144"/>
      <c r="J574" s="144"/>
      <c r="K574" s="144"/>
      <c r="L574" s="149" t="str" cm="1">
        <f t="array" ref="L574">_xlfn.IFNA(
_xlfn.IFS(
AND($F574=" ",$G574=" ",$H574=" "),"Please update all three: Surveyor Room Reference, Establishment Room Reference and Establishment Room Name",
AND(OR($I574="General",$I574="Open plan/ semi-open general",$I574="Fitted",$I574="Light practical (science)",$I574="Light practical (other)",$I574="Heavy practical (workshops)",$I574="Heavy practical (clean)",$I574="Large",$I574="Storage"),$J574=0,$K574=0),"Please update Net Area or Non-net Area",
AND($B574&lt;&gt;"OUT",$J574=0,$I574&lt;&gt;"Non-net",$M574="85% Circulation"),"Net area not recorded for spaces with 85% circulation unusable type",
AND(OR($I574="General",$I574="Open plan/ semi-open general",$I574="Fitted",$I574="Light practical (science)",$I574="Light practical (other)",$I574="Heavy practical (workshops)",$I574="Heavy practical (clean)",$I574="Large",$I574="Storage"),OR($J574=0,ISBLANK($J574))),"Net area not recorded in net spaces",
AND(OR($I574="Non-net",$I574="Outdoor space"),$J574&gt;0),"Net Area Recorded in Non-net space",
AND($I574="General",$J574&gt;90),"This general space is over 90m2, please ensure that this space is entered as separate spaces if it usually used as separate spaces",
AND($I574="Open plan/ semi-open general",$J574&lt;27),"Open plan general space under 27m2",
AND(OR($K574=0,ISBLANK($K574)), $I574="Non-net"),"Non-net area not recorded in non-net space"
),
" ")</f>
        <v xml:space="preserve"> </v>
      </c>
      <c r="M574" s="144"/>
      <c r="N574" s="144"/>
      <c r="O574" s="144"/>
      <c r="P574" s="144"/>
      <c r="Q574" s="144"/>
      <c r="R574" s="171"/>
      <c r="S574" s="147">
        <f>NCA_Calculations!$P$586</f>
        <v>0</v>
      </c>
      <c r="T574" s="147">
        <f>NCA_Calculations!$Q$586</f>
        <v>0</v>
      </c>
      <c r="U574" s="144"/>
      <c r="V574" s="144"/>
      <c r="W574" s="149" t="str" cm="1">
        <f t="array" ref="W574">_xlfn.IFNA(
_xlfn.IFS(
ISBLANK($U574),"Missing space use.",
AND('Establishment details'!$C$14="Secondary",$V574="Classbase"),"Invalid Status type",
AND(OR( $V574="Classbase", $V574="Teaching", $V574="Early years",$V574="SEND resourced"), NOT(ISBLANK($M574))),"Space with status type and unusable type.",
AND($V574= "Classbase",'Establishment details'!$C$22&gt;=10), "Classbase status is only valid in schools with a primary element.",
AND($I574= "Large",$N574 &gt; 3.5), "Large rooms with less than 3.5m height.",
AND(OR($V574="Light practical (science)",$V574="Light practical (science)",$V574="Heavy practical (workshops)", $V574="Heavy practical (clean)"), OR($O574=0,ISBLANK($O574))),"Missing sinks count for light and heavy practical spaces.",
AND($M574 = "Other",ISBLANK($R574)), "Invalid unusable type / missing note for other unusable type."
),
" ")</f>
        <v>Missing space use.</v>
      </c>
    </row>
    <row r="575" spans="2:23" ht="15.75" x14ac:dyDescent="0.25">
      <c r="B575" s="143"/>
      <c r="C575" s="144"/>
      <c r="D575" s="144"/>
      <c r="E575" s="144"/>
      <c r="F575" s="147" t="str" cm="1">
        <f t="array" ref="F575">_xlfn.IFNA(CONCATENATE(_xlfn.IFS($D575="Mezzanine",LEFT($D575,1), $D575="Ground Floor",LEFT($D575,1),$D575="Basment ",LEFT($D575,1), $D575="1st Floor", "0"&amp;LEFT($D575,1), $D575="2nd Floor", "0"&amp;LEFT($D575,1), $D575="3rd Floor", "0"&amp;LEFT($D575,1), $D575="4th Floor", "0"&amp;LEFT($D575,1), $D575="5th Floor", "0"&amp;LEFT($D575,1), $D575="6th Floor", "0"&amp;LEFT($D575,1),$D575="7th Floor", "0"&amp;LEFT($D575,1),$D575="8th Floor", "0"&amp;LEFT($D575,1),$D575="9th Floor", "0"&amp;LEFT($D575,1),$D575="10th Floor", LEFT($D575,2),$D575="11th Floor", LEFT($D575,2),$D575="12th Floor", LEFT($D575,2),$D575="13th Floor", LEFT($D575,2), $D575="Lower Ground", LEFT($D575)&amp;IF(ISNUMBER(FIND(" ",$D575)),MID($D575,FIND(" ",$D575)+1,1),"")&amp;IF(ISNUMBER(FIND(" ",$D575,FIND(" ",$D575)+1)),MID($D575,FIND(" ",$D575,FIND(" ",$D575)+1)+1,1),""),$D575="Upper Ground", LEFT($D575)&amp;IF(ISNUMBER(FIND(" ",$D575)),MID($D575,FIND(" ",$D575)+1,1),"")&amp;IF(ISNUMBER(FIND(" ",$D575,FIND(" ",$D575)+1)),MID($D575,FIND(" ",$D575,FIND(" ",$D575)+1)+1,1),"")),".0",$E575), " ")</f>
        <v xml:space="preserve"> </v>
      </c>
      <c r="G575" s="144"/>
      <c r="H575" s="144"/>
      <c r="I575" s="144"/>
      <c r="J575" s="144"/>
      <c r="K575" s="144"/>
      <c r="L575" s="149" t="str" cm="1">
        <f t="array" ref="L575">_xlfn.IFNA(
_xlfn.IFS(
AND($F575=" ",$G575=" ",$H575=" "),"Please update all three: Surveyor Room Reference, Establishment Room Reference and Establishment Room Name",
AND(OR($I575="General",$I575="Open plan/ semi-open general",$I575="Fitted",$I575="Light practical (science)",$I575="Light practical (other)",$I575="Heavy practical (workshops)",$I575="Heavy practical (clean)",$I575="Large",$I575="Storage"),$J575=0,$K575=0),"Please update Net Area or Non-net Area",
AND($B575&lt;&gt;"OUT",$J575=0,$I575&lt;&gt;"Non-net",$M575="85% Circulation"),"Net area not recorded for spaces with 85% circulation unusable type",
AND(OR($I575="General",$I575="Open plan/ semi-open general",$I575="Fitted",$I575="Light practical (science)",$I575="Light practical (other)",$I575="Heavy practical (workshops)",$I575="Heavy practical (clean)",$I575="Large",$I575="Storage"),OR($J575=0,ISBLANK($J575))),"Net area not recorded in net spaces",
AND(OR($I575="Non-net",$I575="Outdoor space"),$J575&gt;0),"Net Area Recorded in Non-net space",
AND($I575="General",$J575&gt;90),"This general space is over 90m2, please ensure that this space is entered as separate spaces if it usually used as separate spaces",
AND($I575="Open plan/ semi-open general",$J575&lt;27),"Open plan general space under 27m2",
AND(OR($K575=0,ISBLANK($K575)), $I575="Non-net"),"Non-net area not recorded in non-net space"
),
" ")</f>
        <v xml:space="preserve"> </v>
      </c>
      <c r="M575" s="144"/>
      <c r="N575" s="144"/>
      <c r="O575" s="144"/>
      <c r="P575" s="144"/>
      <c r="Q575" s="144"/>
      <c r="R575" s="171"/>
      <c r="S575" s="147">
        <f>NCA_Calculations!$P$587</f>
        <v>0</v>
      </c>
      <c r="T575" s="147">
        <f>NCA_Calculations!$Q$587</f>
        <v>0</v>
      </c>
      <c r="U575" s="144"/>
      <c r="V575" s="144"/>
      <c r="W575" s="149" t="str" cm="1">
        <f t="array" ref="W575">_xlfn.IFNA(
_xlfn.IFS(
ISBLANK($U575),"Missing space use.",
AND('Establishment details'!$C$14="Secondary",$V575="Classbase"),"Invalid Status type",
AND(OR( $V575="Classbase", $V575="Teaching", $V575="Early years",$V575="SEND resourced"), NOT(ISBLANK($M575))),"Space with status type and unusable type.",
AND($V575= "Classbase",'Establishment details'!$C$22&gt;=10), "Classbase status is only valid in schools with a primary element.",
AND($I575= "Large",$N575 &gt; 3.5), "Large rooms with less than 3.5m height.",
AND(OR($V575="Light practical (science)",$V575="Light practical (science)",$V575="Heavy practical (workshops)", $V575="Heavy practical (clean)"), OR($O575=0,ISBLANK($O575))),"Missing sinks count for light and heavy practical spaces.",
AND($M575 = "Other",ISBLANK($R575)), "Invalid unusable type / missing note for other unusable type."
),
" ")</f>
        <v>Missing space use.</v>
      </c>
    </row>
    <row r="576" spans="2:23" ht="15.75" x14ac:dyDescent="0.25">
      <c r="B576" s="143"/>
      <c r="C576" s="144"/>
      <c r="D576" s="144"/>
      <c r="E576" s="144"/>
      <c r="F576" s="147" t="str" cm="1">
        <f t="array" ref="F576">_xlfn.IFNA(CONCATENATE(_xlfn.IFS($D576="Mezzanine",LEFT($D576,1), $D576="Ground Floor",LEFT($D576,1),$D576="Basment ",LEFT($D576,1), $D576="1st Floor", "0"&amp;LEFT($D576,1), $D576="2nd Floor", "0"&amp;LEFT($D576,1), $D576="3rd Floor", "0"&amp;LEFT($D576,1), $D576="4th Floor", "0"&amp;LEFT($D576,1), $D576="5th Floor", "0"&amp;LEFT($D576,1), $D576="6th Floor", "0"&amp;LEFT($D576,1),$D576="7th Floor", "0"&amp;LEFT($D576,1),$D576="8th Floor", "0"&amp;LEFT($D576,1),$D576="9th Floor", "0"&amp;LEFT($D576,1),$D576="10th Floor", LEFT($D576,2),$D576="11th Floor", LEFT($D576,2),$D576="12th Floor", LEFT($D576,2),$D576="13th Floor", LEFT($D576,2), $D576="Lower Ground", LEFT($D576)&amp;IF(ISNUMBER(FIND(" ",$D576)),MID($D576,FIND(" ",$D576)+1,1),"")&amp;IF(ISNUMBER(FIND(" ",$D576,FIND(" ",$D576)+1)),MID($D576,FIND(" ",$D576,FIND(" ",$D576)+1)+1,1),""),$D576="Upper Ground", LEFT($D576)&amp;IF(ISNUMBER(FIND(" ",$D576)),MID($D576,FIND(" ",$D576)+1,1),"")&amp;IF(ISNUMBER(FIND(" ",$D576,FIND(" ",$D576)+1)),MID($D576,FIND(" ",$D576,FIND(" ",$D576)+1)+1,1),"")),".0",$E576), " ")</f>
        <v xml:space="preserve"> </v>
      </c>
      <c r="G576" s="144"/>
      <c r="H576" s="144"/>
      <c r="I576" s="144"/>
      <c r="J576" s="144"/>
      <c r="K576" s="144"/>
      <c r="L576" s="149" t="str" cm="1">
        <f t="array" ref="L576">_xlfn.IFNA(
_xlfn.IFS(
AND($F576=" ",$G576=" ",$H576=" "),"Please update all three: Surveyor Room Reference, Establishment Room Reference and Establishment Room Name",
AND(OR($I576="General",$I576="Open plan/ semi-open general",$I576="Fitted",$I576="Light practical (science)",$I576="Light practical (other)",$I576="Heavy practical (workshops)",$I576="Heavy practical (clean)",$I576="Large",$I576="Storage"),$J576=0,$K576=0),"Please update Net Area or Non-net Area",
AND($B576&lt;&gt;"OUT",$J576=0,$I576&lt;&gt;"Non-net",$M576="85% Circulation"),"Net area not recorded for spaces with 85% circulation unusable type",
AND(OR($I576="General",$I576="Open plan/ semi-open general",$I576="Fitted",$I576="Light practical (science)",$I576="Light practical (other)",$I576="Heavy practical (workshops)",$I576="Heavy practical (clean)",$I576="Large",$I576="Storage"),OR($J576=0,ISBLANK($J576))),"Net area not recorded in net spaces",
AND(OR($I576="Non-net",$I576="Outdoor space"),$J576&gt;0),"Net Area Recorded in Non-net space",
AND($I576="General",$J576&gt;90),"This general space is over 90m2, please ensure that this space is entered as separate spaces if it usually used as separate spaces",
AND($I576="Open plan/ semi-open general",$J576&lt;27),"Open plan general space under 27m2",
AND(OR($K576=0,ISBLANK($K576)), $I576="Non-net"),"Non-net area not recorded in non-net space"
),
" ")</f>
        <v xml:space="preserve"> </v>
      </c>
      <c r="M576" s="144"/>
      <c r="N576" s="144"/>
      <c r="O576" s="144"/>
      <c r="P576" s="144"/>
      <c r="Q576" s="144"/>
      <c r="R576" s="171"/>
      <c r="S576" s="147">
        <f>NCA_Calculations!$P$588</f>
        <v>0</v>
      </c>
      <c r="T576" s="147">
        <f>NCA_Calculations!$Q$588</f>
        <v>0</v>
      </c>
      <c r="U576" s="144"/>
      <c r="V576" s="144"/>
      <c r="W576" s="149" t="str" cm="1">
        <f t="array" ref="W576">_xlfn.IFNA(
_xlfn.IFS(
ISBLANK($U576),"Missing space use.",
AND('Establishment details'!$C$14="Secondary",$V576="Classbase"),"Invalid Status type",
AND(OR( $V576="Classbase", $V576="Teaching", $V576="Early years",$V576="SEND resourced"), NOT(ISBLANK($M576))),"Space with status type and unusable type.",
AND($V576= "Classbase",'Establishment details'!$C$22&gt;=10), "Classbase status is only valid in schools with a primary element.",
AND($I576= "Large",$N576 &gt; 3.5), "Large rooms with less than 3.5m height.",
AND(OR($V576="Light practical (science)",$V576="Light practical (science)",$V576="Heavy practical (workshops)", $V576="Heavy practical (clean)"), OR($O576=0,ISBLANK($O576))),"Missing sinks count for light and heavy practical spaces.",
AND($M576 = "Other",ISBLANK($R576)), "Invalid unusable type / missing note for other unusable type."
),
" ")</f>
        <v>Missing space use.</v>
      </c>
    </row>
    <row r="577" spans="2:23" ht="15.75" x14ac:dyDescent="0.25">
      <c r="B577" s="143"/>
      <c r="C577" s="144"/>
      <c r="D577" s="144"/>
      <c r="E577" s="144"/>
      <c r="F577" s="147" t="str" cm="1">
        <f t="array" ref="F577">_xlfn.IFNA(CONCATENATE(_xlfn.IFS($D577="Mezzanine",LEFT($D577,1), $D577="Ground Floor",LEFT($D577,1),$D577="Basment ",LEFT($D577,1), $D577="1st Floor", "0"&amp;LEFT($D577,1), $D577="2nd Floor", "0"&amp;LEFT($D577,1), $D577="3rd Floor", "0"&amp;LEFT($D577,1), $D577="4th Floor", "0"&amp;LEFT($D577,1), $D577="5th Floor", "0"&amp;LEFT($D577,1), $D577="6th Floor", "0"&amp;LEFT($D577,1),$D577="7th Floor", "0"&amp;LEFT($D577,1),$D577="8th Floor", "0"&amp;LEFT($D577,1),$D577="9th Floor", "0"&amp;LEFT($D577,1),$D577="10th Floor", LEFT($D577,2),$D577="11th Floor", LEFT($D577,2),$D577="12th Floor", LEFT($D577,2),$D577="13th Floor", LEFT($D577,2), $D577="Lower Ground", LEFT($D577)&amp;IF(ISNUMBER(FIND(" ",$D577)),MID($D577,FIND(" ",$D577)+1,1),"")&amp;IF(ISNUMBER(FIND(" ",$D577,FIND(" ",$D577)+1)),MID($D577,FIND(" ",$D577,FIND(" ",$D577)+1)+1,1),""),$D577="Upper Ground", LEFT($D577)&amp;IF(ISNUMBER(FIND(" ",$D577)),MID($D577,FIND(" ",$D577)+1,1),"")&amp;IF(ISNUMBER(FIND(" ",$D577,FIND(" ",$D577)+1)),MID($D577,FIND(" ",$D577,FIND(" ",$D577)+1)+1,1),"")),".0",$E577), " ")</f>
        <v xml:space="preserve"> </v>
      </c>
      <c r="G577" s="144"/>
      <c r="H577" s="144"/>
      <c r="I577" s="144"/>
      <c r="J577" s="144"/>
      <c r="K577" s="144"/>
      <c r="L577" s="149" t="str" cm="1">
        <f t="array" ref="L577">_xlfn.IFNA(
_xlfn.IFS(
AND($F577=" ",$G577=" ",$H577=" "),"Please update all three: Surveyor Room Reference, Establishment Room Reference and Establishment Room Name",
AND(OR($I577="General",$I577="Open plan/ semi-open general",$I577="Fitted",$I577="Light practical (science)",$I577="Light practical (other)",$I577="Heavy practical (workshops)",$I577="Heavy practical (clean)",$I577="Large",$I577="Storage"),$J577=0,$K577=0),"Please update Net Area or Non-net Area",
AND($B577&lt;&gt;"OUT",$J577=0,$I577&lt;&gt;"Non-net",$M577="85% Circulation"),"Net area not recorded for spaces with 85% circulation unusable type",
AND(OR($I577="General",$I577="Open plan/ semi-open general",$I577="Fitted",$I577="Light practical (science)",$I577="Light practical (other)",$I577="Heavy practical (workshops)",$I577="Heavy practical (clean)",$I577="Large",$I577="Storage"),OR($J577=0,ISBLANK($J577))),"Net area not recorded in net spaces",
AND(OR($I577="Non-net",$I577="Outdoor space"),$J577&gt;0),"Net Area Recorded in Non-net space",
AND($I577="General",$J577&gt;90),"This general space is over 90m2, please ensure that this space is entered as separate spaces if it usually used as separate spaces",
AND($I577="Open plan/ semi-open general",$J577&lt;27),"Open plan general space under 27m2",
AND(OR($K577=0,ISBLANK($K577)), $I577="Non-net"),"Non-net area not recorded in non-net space"
),
" ")</f>
        <v xml:space="preserve"> </v>
      </c>
      <c r="M577" s="144"/>
      <c r="N577" s="144"/>
      <c r="O577" s="144"/>
      <c r="P577" s="144"/>
      <c r="Q577" s="144"/>
      <c r="R577" s="171"/>
      <c r="S577" s="147">
        <f>NCA_Calculations!$P$589</f>
        <v>0</v>
      </c>
      <c r="T577" s="147">
        <f>NCA_Calculations!$Q$589</f>
        <v>0</v>
      </c>
      <c r="U577" s="144"/>
      <c r="V577" s="144"/>
      <c r="W577" s="149" t="str" cm="1">
        <f t="array" ref="W577">_xlfn.IFNA(
_xlfn.IFS(
ISBLANK($U577),"Missing space use.",
AND('Establishment details'!$C$14="Secondary",$V577="Classbase"),"Invalid Status type",
AND(OR( $V577="Classbase", $V577="Teaching", $V577="Early years",$V577="SEND resourced"), NOT(ISBLANK($M577))),"Space with status type and unusable type.",
AND($V577= "Classbase",'Establishment details'!$C$22&gt;=10), "Classbase status is only valid in schools with a primary element.",
AND($I577= "Large",$N577 &gt; 3.5), "Large rooms with less than 3.5m height.",
AND(OR($V577="Light practical (science)",$V577="Light practical (science)",$V577="Heavy practical (workshops)", $V577="Heavy practical (clean)"), OR($O577=0,ISBLANK($O577))),"Missing sinks count for light and heavy practical spaces.",
AND($M577 = "Other",ISBLANK($R577)), "Invalid unusable type / missing note for other unusable type."
),
" ")</f>
        <v>Missing space use.</v>
      </c>
    </row>
    <row r="578" spans="2:23" ht="15.75" x14ac:dyDescent="0.25">
      <c r="B578" s="143"/>
      <c r="C578" s="144"/>
      <c r="D578" s="144"/>
      <c r="E578" s="144"/>
      <c r="F578" s="147" t="str" cm="1">
        <f t="array" ref="F578">_xlfn.IFNA(CONCATENATE(_xlfn.IFS($D578="Mezzanine",LEFT($D578,1), $D578="Ground Floor",LEFT($D578,1),$D578="Basment ",LEFT($D578,1), $D578="1st Floor", "0"&amp;LEFT($D578,1), $D578="2nd Floor", "0"&amp;LEFT($D578,1), $D578="3rd Floor", "0"&amp;LEFT($D578,1), $D578="4th Floor", "0"&amp;LEFT($D578,1), $D578="5th Floor", "0"&amp;LEFT($D578,1), $D578="6th Floor", "0"&amp;LEFT($D578,1),$D578="7th Floor", "0"&amp;LEFT($D578,1),$D578="8th Floor", "0"&amp;LEFT($D578,1),$D578="9th Floor", "0"&amp;LEFT($D578,1),$D578="10th Floor", LEFT($D578,2),$D578="11th Floor", LEFT($D578,2),$D578="12th Floor", LEFT($D578,2),$D578="13th Floor", LEFT($D578,2), $D578="Lower Ground", LEFT($D578)&amp;IF(ISNUMBER(FIND(" ",$D578)),MID($D578,FIND(" ",$D578)+1,1),"")&amp;IF(ISNUMBER(FIND(" ",$D578,FIND(" ",$D578)+1)),MID($D578,FIND(" ",$D578,FIND(" ",$D578)+1)+1,1),""),$D578="Upper Ground", LEFT($D578)&amp;IF(ISNUMBER(FIND(" ",$D578)),MID($D578,FIND(" ",$D578)+1,1),"")&amp;IF(ISNUMBER(FIND(" ",$D578,FIND(" ",$D578)+1)),MID($D578,FIND(" ",$D578,FIND(" ",$D578)+1)+1,1),"")),".0",$E578), " ")</f>
        <v xml:space="preserve"> </v>
      </c>
      <c r="G578" s="144"/>
      <c r="H578" s="144"/>
      <c r="I578" s="144"/>
      <c r="J578" s="144"/>
      <c r="K578" s="144"/>
      <c r="L578" s="149" t="str" cm="1">
        <f t="array" ref="L578">_xlfn.IFNA(
_xlfn.IFS(
AND($F578=" ",$G578=" ",$H578=" "),"Please update all three: Surveyor Room Reference, Establishment Room Reference and Establishment Room Name",
AND(OR($I578="General",$I578="Open plan/ semi-open general",$I578="Fitted",$I578="Light practical (science)",$I578="Light practical (other)",$I578="Heavy practical (workshops)",$I578="Heavy practical (clean)",$I578="Large",$I578="Storage"),$J578=0,$K578=0),"Please update Net Area or Non-net Area",
AND($B578&lt;&gt;"OUT",$J578=0,$I578&lt;&gt;"Non-net",$M578="85% Circulation"),"Net area not recorded for spaces with 85% circulation unusable type",
AND(OR($I578="General",$I578="Open plan/ semi-open general",$I578="Fitted",$I578="Light practical (science)",$I578="Light practical (other)",$I578="Heavy practical (workshops)",$I578="Heavy practical (clean)",$I578="Large",$I578="Storage"),OR($J578=0,ISBLANK($J578))),"Net area not recorded in net spaces",
AND(OR($I578="Non-net",$I578="Outdoor space"),$J578&gt;0),"Net Area Recorded in Non-net space",
AND($I578="General",$J578&gt;90),"This general space is over 90m2, please ensure that this space is entered as separate spaces if it usually used as separate spaces",
AND($I578="Open plan/ semi-open general",$J578&lt;27),"Open plan general space under 27m2",
AND(OR($K578=0,ISBLANK($K578)), $I578="Non-net"),"Non-net area not recorded in non-net space"
),
" ")</f>
        <v xml:space="preserve"> </v>
      </c>
      <c r="M578" s="144"/>
      <c r="N578" s="144"/>
      <c r="O578" s="144"/>
      <c r="P578" s="144"/>
      <c r="Q578" s="144"/>
      <c r="R578" s="171"/>
      <c r="S578" s="147">
        <f>NCA_Calculations!$P$590</f>
        <v>0</v>
      </c>
      <c r="T578" s="147">
        <f>NCA_Calculations!$Q$590</f>
        <v>0</v>
      </c>
      <c r="U578" s="144"/>
      <c r="V578" s="144"/>
      <c r="W578" s="149" t="str" cm="1">
        <f t="array" ref="W578">_xlfn.IFNA(
_xlfn.IFS(
ISBLANK($U578),"Missing space use.",
AND('Establishment details'!$C$14="Secondary",$V578="Classbase"),"Invalid Status type",
AND(OR( $V578="Classbase", $V578="Teaching", $V578="Early years",$V578="SEND resourced"), NOT(ISBLANK($M578))),"Space with status type and unusable type.",
AND($V578= "Classbase",'Establishment details'!$C$22&gt;=10), "Classbase status is only valid in schools with a primary element.",
AND($I578= "Large",$N578 &gt; 3.5), "Large rooms with less than 3.5m height.",
AND(OR($V578="Light practical (science)",$V578="Light practical (science)",$V578="Heavy practical (workshops)", $V578="Heavy practical (clean)"), OR($O578=0,ISBLANK($O578))),"Missing sinks count for light and heavy practical spaces.",
AND($M578 = "Other",ISBLANK($R578)), "Invalid unusable type / missing note for other unusable type."
),
" ")</f>
        <v>Missing space use.</v>
      </c>
    </row>
    <row r="579" spans="2:23" ht="15.75" x14ac:dyDescent="0.25">
      <c r="B579" s="143"/>
      <c r="C579" s="144"/>
      <c r="D579" s="144"/>
      <c r="E579" s="144"/>
      <c r="F579" s="147" t="str" cm="1">
        <f t="array" ref="F579">_xlfn.IFNA(CONCATENATE(_xlfn.IFS($D579="Mezzanine",LEFT($D579,1), $D579="Ground Floor",LEFT($D579,1),$D579="Basment ",LEFT($D579,1), $D579="1st Floor", "0"&amp;LEFT($D579,1), $D579="2nd Floor", "0"&amp;LEFT($D579,1), $D579="3rd Floor", "0"&amp;LEFT($D579,1), $D579="4th Floor", "0"&amp;LEFT($D579,1), $D579="5th Floor", "0"&amp;LEFT($D579,1), $D579="6th Floor", "0"&amp;LEFT($D579,1),$D579="7th Floor", "0"&amp;LEFT($D579,1),$D579="8th Floor", "0"&amp;LEFT($D579,1),$D579="9th Floor", "0"&amp;LEFT($D579,1),$D579="10th Floor", LEFT($D579,2),$D579="11th Floor", LEFT($D579,2),$D579="12th Floor", LEFT($D579,2),$D579="13th Floor", LEFT($D579,2), $D579="Lower Ground", LEFT($D579)&amp;IF(ISNUMBER(FIND(" ",$D579)),MID($D579,FIND(" ",$D579)+1,1),"")&amp;IF(ISNUMBER(FIND(" ",$D579,FIND(" ",$D579)+1)),MID($D579,FIND(" ",$D579,FIND(" ",$D579)+1)+1,1),""),$D579="Upper Ground", LEFT($D579)&amp;IF(ISNUMBER(FIND(" ",$D579)),MID($D579,FIND(" ",$D579)+1,1),"")&amp;IF(ISNUMBER(FIND(" ",$D579,FIND(" ",$D579)+1)),MID($D579,FIND(" ",$D579,FIND(" ",$D579)+1)+1,1),"")),".0",$E579), " ")</f>
        <v xml:space="preserve"> </v>
      </c>
      <c r="G579" s="144"/>
      <c r="H579" s="144"/>
      <c r="I579" s="144"/>
      <c r="J579" s="144"/>
      <c r="K579" s="144"/>
      <c r="L579" s="149" t="str" cm="1">
        <f t="array" ref="L579">_xlfn.IFNA(
_xlfn.IFS(
AND($F579=" ",$G579=" ",$H579=" "),"Please update all three: Surveyor Room Reference, Establishment Room Reference and Establishment Room Name",
AND(OR($I579="General",$I579="Open plan/ semi-open general",$I579="Fitted",$I579="Light practical (science)",$I579="Light practical (other)",$I579="Heavy practical (workshops)",$I579="Heavy practical (clean)",$I579="Large",$I579="Storage"),$J579=0,$K579=0),"Please update Net Area or Non-net Area",
AND($B579&lt;&gt;"OUT",$J579=0,$I579&lt;&gt;"Non-net",$M579="85% Circulation"),"Net area not recorded for spaces with 85% circulation unusable type",
AND(OR($I579="General",$I579="Open plan/ semi-open general",$I579="Fitted",$I579="Light practical (science)",$I579="Light practical (other)",$I579="Heavy practical (workshops)",$I579="Heavy practical (clean)",$I579="Large",$I579="Storage"),OR($J579=0,ISBLANK($J579))),"Net area not recorded in net spaces",
AND(OR($I579="Non-net",$I579="Outdoor space"),$J579&gt;0),"Net Area Recorded in Non-net space",
AND($I579="General",$J579&gt;90),"This general space is over 90m2, please ensure that this space is entered as separate spaces if it usually used as separate spaces",
AND($I579="Open plan/ semi-open general",$J579&lt;27),"Open plan general space under 27m2",
AND(OR($K579=0,ISBLANK($K579)), $I579="Non-net"),"Non-net area not recorded in non-net space"
),
" ")</f>
        <v xml:space="preserve"> </v>
      </c>
      <c r="M579" s="144"/>
      <c r="N579" s="144"/>
      <c r="O579" s="144"/>
      <c r="P579" s="144"/>
      <c r="Q579" s="144"/>
      <c r="R579" s="171"/>
      <c r="S579" s="147">
        <f>NCA_Calculations!$P$591</f>
        <v>0</v>
      </c>
      <c r="T579" s="147">
        <f>NCA_Calculations!$Q$591</f>
        <v>0</v>
      </c>
      <c r="U579" s="144"/>
      <c r="V579" s="144"/>
      <c r="W579" s="149" t="str" cm="1">
        <f t="array" ref="W579">_xlfn.IFNA(
_xlfn.IFS(
ISBLANK($U579),"Missing space use.",
AND('Establishment details'!$C$14="Secondary",$V579="Classbase"),"Invalid Status type",
AND(OR( $V579="Classbase", $V579="Teaching", $V579="Early years",$V579="SEND resourced"), NOT(ISBLANK($M579))),"Space with status type and unusable type.",
AND($V579= "Classbase",'Establishment details'!$C$22&gt;=10), "Classbase status is only valid in schools with a primary element.",
AND($I579= "Large",$N579 &gt; 3.5), "Large rooms with less than 3.5m height.",
AND(OR($V579="Light practical (science)",$V579="Light practical (science)",$V579="Heavy practical (workshops)", $V579="Heavy practical (clean)"), OR($O579=0,ISBLANK($O579))),"Missing sinks count for light and heavy practical spaces.",
AND($M579 = "Other",ISBLANK($R579)), "Invalid unusable type / missing note for other unusable type."
),
" ")</f>
        <v>Missing space use.</v>
      </c>
    </row>
    <row r="580" spans="2:23" ht="15.75" x14ac:dyDescent="0.25">
      <c r="B580" s="143"/>
      <c r="C580" s="144"/>
      <c r="D580" s="144"/>
      <c r="E580" s="144"/>
      <c r="F580" s="147" t="str" cm="1">
        <f t="array" ref="F580">_xlfn.IFNA(CONCATENATE(_xlfn.IFS($D580="Mezzanine",LEFT($D580,1), $D580="Ground Floor",LEFT($D580,1),$D580="Basment ",LEFT($D580,1), $D580="1st Floor", "0"&amp;LEFT($D580,1), $D580="2nd Floor", "0"&amp;LEFT($D580,1), $D580="3rd Floor", "0"&amp;LEFT($D580,1), $D580="4th Floor", "0"&amp;LEFT($D580,1), $D580="5th Floor", "0"&amp;LEFT($D580,1), $D580="6th Floor", "0"&amp;LEFT($D580,1),$D580="7th Floor", "0"&amp;LEFT($D580,1),$D580="8th Floor", "0"&amp;LEFT($D580,1),$D580="9th Floor", "0"&amp;LEFT($D580,1),$D580="10th Floor", LEFT($D580,2),$D580="11th Floor", LEFT($D580,2),$D580="12th Floor", LEFT($D580,2),$D580="13th Floor", LEFT($D580,2), $D580="Lower Ground", LEFT($D580)&amp;IF(ISNUMBER(FIND(" ",$D580)),MID($D580,FIND(" ",$D580)+1,1),"")&amp;IF(ISNUMBER(FIND(" ",$D580,FIND(" ",$D580)+1)),MID($D580,FIND(" ",$D580,FIND(" ",$D580)+1)+1,1),""),$D580="Upper Ground", LEFT($D580)&amp;IF(ISNUMBER(FIND(" ",$D580)),MID($D580,FIND(" ",$D580)+1,1),"")&amp;IF(ISNUMBER(FIND(" ",$D580,FIND(" ",$D580)+1)),MID($D580,FIND(" ",$D580,FIND(" ",$D580)+1)+1,1),"")),".0",$E580), " ")</f>
        <v xml:space="preserve"> </v>
      </c>
      <c r="G580" s="144"/>
      <c r="H580" s="144"/>
      <c r="I580" s="144"/>
      <c r="J580" s="144"/>
      <c r="K580" s="144"/>
      <c r="L580" s="149" t="str" cm="1">
        <f t="array" ref="L580">_xlfn.IFNA(
_xlfn.IFS(
AND($F580=" ",$G580=" ",$H580=" "),"Please update all three: Surveyor Room Reference, Establishment Room Reference and Establishment Room Name",
AND(OR($I580="General",$I580="Open plan/ semi-open general",$I580="Fitted",$I580="Light practical (science)",$I580="Light practical (other)",$I580="Heavy practical (workshops)",$I580="Heavy practical (clean)",$I580="Large",$I580="Storage"),$J580=0,$K580=0),"Please update Net Area or Non-net Area",
AND($B580&lt;&gt;"OUT",$J580=0,$I580&lt;&gt;"Non-net",$M580="85% Circulation"),"Net area not recorded for spaces with 85% circulation unusable type",
AND(OR($I580="General",$I580="Open plan/ semi-open general",$I580="Fitted",$I580="Light practical (science)",$I580="Light practical (other)",$I580="Heavy practical (workshops)",$I580="Heavy practical (clean)",$I580="Large",$I580="Storage"),OR($J580=0,ISBLANK($J580))),"Net area not recorded in net spaces",
AND(OR($I580="Non-net",$I580="Outdoor space"),$J580&gt;0),"Net Area Recorded in Non-net space",
AND($I580="General",$J580&gt;90),"This general space is over 90m2, please ensure that this space is entered as separate spaces if it usually used as separate spaces",
AND($I580="Open plan/ semi-open general",$J580&lt;27),"Open plan general space under 27m2",
AND(OR($K580=0,ISBLANK($K580)), $I580="Non-net"),"Non-net area not recorded in non-net space"
),
" ")</f>
        <v xml:space="preserve"> </v>
      </c>
      <c r="M580" s="144"/>
      <c r="N580" s="144"/>
      <c r="O580" s="144"/>
      <c r="P580" s="144"/>
      <c r="Q580" s="144"/>
      <c r="R580" s="171"/>
      <c r="S580" s="147">
        <f>NCA_Calculations!$P$592</f>
        <v>0</v>
      </c>
      <c r="T580" s="147">
        <f>NCA_Calculations!$Q$592</f>
        <v>0</v>
      </c>
      <c r="U580" s="144"/>
      <c r="V580" s="144"/>
      <c r="W580" s="149" t="str" cm="1">
        <f t="array" ref="W580">_xlfn.IFNA(
_xlfn.IFS(
ISBLANK($U580),"Missing space use.",
AND('Establishment details'!$C$14="Secondary",$V580="Classbase"),"Invalid Status type",
AND(OR( $V580="Classbase", $V580="Teaching", $V580="Early years",$V580="SEND resourced"), NOT(ISBLANK($M580))),"Space with status type and unusable type.",
AND($V580= "Classbase",'Establishment details'!$C$22&gt;=10), "Classbase status is only valid in schools with a primary element.",
AND($I580= "Large",$N580 &gt; 3.5), "Large rooms with less than 3.5m height.",
AND(OR($V580="Light practical (science)",$V580="Light practical (science)",$V580="Heavy practical (workshops)", $V580="Heavy practical (clean)"), OR($O580=0,ISBLANK($O580))),"Missing sinks count for light and heavy practical spaces.",
AND($M580 = "Other",ISBLANK($R580)), "Invalid unusable type / missing note for other unusable type."
),
" ")</f>
        <v>Missing space use.</v>
      </c>
    </row>
    <row r="581" spans="2:23" ht="15.75" x14ac:dyDescent="0.25">
      <c r="B581" s="143"/>
      <c r="C581" s="144"/>
      <c r="D581" s="144"/>
      <c r="E581" s="144"/>
      <c r="F581" s="147" t="str" cm="1">
        <f t="array" ref="F581">_xlfn.IFNA(CONCATENATE(_xlfn.IFS($D581="Mezzanine",LEFT($D581,1), $D581="Ground Floor",LEFT($D581,1),$D581="Basment ",LEFT($D581,1), $D581="1st Floor", "0"&amp;LEFT($D581,1), $D581="2nd Floor", "0"&amp;LEFT($D581,1), $D581="3rd Floor", "0"&amp;LEFT($D581,1), $D581="4th Floor", "0"&amp;LEFT($D581,1), $D581="5th Floor", "0"&amp;LEFT($D581,1), $D581="6th Floor", "0"&amp;LEFT($D581,1),$D581="7th Floor", "0"&amp;LEFT($D581,1),$D581="8th Floor", "0"&amp;LEFT($D581,1),$D581="9th Floor", "0"&amp;LEFT($D581,1),$D581="10th Floor", LEFT($D581,2),$D581="11th Floor", LEFT($D581,2),$D581="12th Floor", LEFT($D581,2),$D581="13th Floor", LEFT($D581,2), $D581="Lower Ground", LEFT($D581)&amp;IF(ISNUMBER(FIND(" ",$D581)),MID($D581,FIND(" ",$D581)+1,1),"")&amp;IF(ISNUMBER(FIND(" ",$D581,FIND(" ",$D581)+1)),MID($D581,FIND(" ",$D581,FIND(" ",$D581)+1)+1,1),""),$D581="Upper Ground", LEFT($D581)&amp;IF(ISNUMBER(FIND(" ",$D581)),MID($D581,FIND(" ",$D581)+1,1),"")&amp;IF(ISNUMBER(FIND(" ",$D581,FIND(" ",$D581)+1)),MID($D581,FIND(" ",$D581,FIND(" ",$D581)+1)+1,1),"")),".0",$E581), " ")</f>
        <v xml:space="preserve"> </v>
      </c>
      <c r="G581" s="144"/>
      <c r="H581" s="144"/>
      <c r="I581" s="144"/>
      <c r="J581" s="144"/>
      <c r="K581" s="144"/>
      <c r="L581" s="149" t="str" cm="1">
        <f t="array" ref="L581">_xlfn.IFNA(
_xlfn.IFS(
AND($F581=" ",$G581=" ",$H581=" "),"Please update all three: Surveyor Room Reference, Establishment Room Reference and Establishment Room Name",
AND(OR($I581="General",$I581="Open plan/ semi-open general",$I581="Fitted",$I581="Light practical (science)",$I581="Light practical (other)",$I581="Heavy practical (workshops)",$I581="Heavy practical (clean)",$I581="Large",$I581="Storage"),$J581=0,$K581=0),"Please update Net Area or Non-net Area",
AND($B581&lt;&gt;"OUT",$J581=0,$I581&lt;&gt;"Non-net",$M581="85% Circulation"),"Net area not recorded for spaces with 85% circulation unusable type",
AND(OR($I581="General",$I581="Open plan/ semi-open general",$I581="Fitted",$I581="Light practical (science)",$I581="Light practical (other)",$I581="Heavy practical (workshops)",$I581="Heavy practical (clean)",$I581="Large",$I581="Storage"),OR($J581=0,ISBLANK($J581))),"Net area not recorded in net spaces",
AND(OR($I581="Non-net",$I581="Outdoor space"),$J581&gt;0),"Net Area Recorded in Non-net space",
AND($I581="General",$J581&gt;90),"This general space is over 90m2, please ensure that this space is entered as separate spaces if it usually used as separate spaces",
AND($I581="Open plan/ semi-open general",$J581&lt;27),"Open plan general space under 27m2",
AND(OR($K581=0,ISBLANK($K581)), $I581="Non-net"),"Non-net area not recorded in non-net space"
),
" ")</f>
        <v xml:space="preserve"> </v>
      </c>
      <c r="M581" s="144"/>
      <c r="N581" s="144"/>
      <c r="O581" s="144"/>
      <c r="P581" s="144"/>
      <c r="Q581" s="144"/>
      <c r="R581" s="171"/>
      <c r="S581" s="147">
        <f>NCA_Calculations!$P$593</f>
        <v>0</v>
      </c>
      <c r="T581" s="147">
        <f>NCA_Calculations!$Q$593</f>
        <v>0</v>
      </c>
      <c r="U581" s="144"/>
      <c r="V581" s="144"/>
      <c r="W581" s="149" t="str" cm="1">
        <f t="array" ref="W581">_xlfn.IFNA(
_xlfn.IFS(
ISBLANK($U581),"Missing space use.",
AND('Establishment details'!$C$14="Secondary",$V581="Classbase"),"Invalid Status type",
AND(OR( $V581="Classbase", $V581="Teaching", $V581="Early years",$V581="SEND resourced"), NOT(ISBLANK($M581))),"Space with status type and unusable type.",
AND($V581= "Classbase",'Establishment details'!$C$22&gt;=10), "Classbase status is only valid in schools with a primary element.",
AND($I581= "Large",$N581 &gt; 3.5), "Large rooms with less than 3.5m height.",
AND(OR($V581="Light practical (science)",$V581="Light practical (science)",$V581="Heavy practical (workshops)", $V581="Heavy practical (clean)"), OR($O581=0,ISBLANK($O581))),"Missing sinks count for light and heavy practical spaces.",
AND($M581 = "Other",ISBLANK($R581)), "Invalid unusable type / missing note for other unusable type."
),
" ")</f>
        <v>Missing space use.</v>
      </c>
    </row>
    <row r="582" spans="2:23" ht="15.75" x14ac:dyDescent="0.25">
      <c r="B582" s="143"/>
      <c r="C582" s="144"/>
      <c r="D582" s="144"/>
      <c r="E582" s="144"/>
      <c r="F582" s="147" t="str" cm="1">
        <f t="array" ref="F582">_xlfn.IFNA(CONCATENATE(_xlfn.IFS($D582="Mezzanine",LEFT($D582,1), $D582="Ground Floor",LEFT($D582,1),$D582="Basment ",LEFT($D582,1), $D582="1st Floor", "0"&amp;LEFT($D582,1), $D582="2nd Floor", "0"&amp;LEFT($D582,1), $D582="3rd Floor", "0"&amp;LEFT($D582,1), $D582="4th Floor", "0"&amp;LEFT($D582,1), $D582="5th Floor", "0"&amp;LEFT($D582,1), $D582="6th Floor", "0"&amp;LEFT($D582,1),$D582="7th Floor", "0"&amp;LEFT($D582,1),$D582="8th Floor", "0"&amp;LEFT($D582,1),$D582="9th Floor", "0"&amp;LEFT($D582,1),$D582="10th Floor", LEFT($D582,2),$D582="11th Floor", LEFT($D582,2),$D582="12th Floor", LEFT($D582,2),$D582="13th Floor", LEFT($D582,2), $D582="Lower Ground", LEFT($D582)&amp;IF(ISNUMBER(FIND(" ",$D582)),MID($D582,FIND(" ",$D582)+1,1),"")&amp;IF(ISNUMBER(FIND(" ",$D582,FIND(" ",$D582)+1)),MID($D582,FIND(" ",$D582,FIND(" ",$D582)+1)+1,1),""),$D582="Upper Ground", LEFT($D582)&amp;IF(ISNUMBER(FIND(" ",$D582)),MID($D582,FIND(" ",$D582)+1,1),"")&amp;IF(ISNUMBER(FIND(" ",$D582,FIND(" ",$D582)+1)),MID($D582,FIND(" ",$D582,FIND(" ",$D582)+1)+1,1),"")),".0",$E582), " ")</f>
        <v xml:space="preserve"> </v>
      </c>
      <c r="G582" s="144"/>
      <c r="H582" s="144"/>
      <c r="I582" s="144"/>
      <c r="J582" s="144"/>
      <c r="K582" s="144"/>
      <c r="L582" s="149" t="str" cm="1">
        <f t="array" ref="L582">_xlfn.IFNA(
_xlfn.IFS(
AND($F582=" ",$G582=" ",$H582=" "),"Please update all three: Surveyor Room Reference, Establishment Room Reference and Establishment Room Name",
AND(OR($I582="General",$I582="Open plan/ semi-open general",$I582="Fitted",$I582="Light practical (science)",$I582="Light practical (other)",$I582="Heavy practical (workshops)",$I582="Heavy practical (clean)",$I582="Large",$I582="Storage"),$J582=0,$K582=0),"Please update Net Area or Non-net Area",
AND($B582&lt;&gt;"OUT",$J582=0,$I582&lt;&gt;"Non-net",$M582="85% Circulation"),"Net area not recorded for spaces with 85% circulation unusable type",
AND(OR($I582="General",$I582="Open plan/ semi-open general",$I582="Fitted",$I582="Light practical (science)",$I582="Light practical (other)",$I582="Heavy practical (workshops)",$I582="Heavy practical (clean)",$I582="Large",$I582="Storage"),OR($J582=0,ISBLANK($J582))),"Net area not recorded in net spaces",
AND(OR($I582="Non-net",$I582="Outdoor space"),$J582&gt;0),"Net Area Recorded in Non-net space",
AND($I582="General",$J582&gt;90),"This general space is over 90m2, please ensure that this space is entered as separate spaces if it usually used as separate spaces",
AND($I582="Open plan/ semi-open general",$J582&lt;27),"Open plan general space under 27m2",
AND(OR($K582=0,ISBLANK($K582)), $I582="Non-net"),"Non-net area not recorded in non-net space"
),
" ")</f>
        <v xml:space="preserve"> </v>
      </c>
      <c r="M582" s="144"/>
      <c r="N582" s="144"/>
      <c r="O582" s="144"/>
      <c r="P582" s="144"/>
      <c r="Q582" s="144"/>
      <c r="R582" s="171"/>
      <c r="S582" s="147">
        <f>NCA_Calculations!$P$594</f>
        <v>0</v>
      </c>
      <c r="T582" s="147">
        <f>NCA_Calculations!$Q$594</f>
        <v>0</v>
      </c>
      <c r="U582" s="144"/>
      <c r="V582" s="144"/>
      <c r="W582" s="149" t="str" cm="1">
        <f t="array" ref="W582">_xlfn.IFNA(
_xlfn.IFS(
ISBLANK($U582),"Missing space use.",
AND('Establishment details'!$C$14="Secondary",$V582="Classbase"),"Invalid Status type",
AND(OR( $V582="Classbase", $V582="Teaching", $V582="Early years",$V582="SEND resourced"), NOT(ISBLANK($M582))),"Space with status type and unusable type.",
AND($V582= "Classbase",'Establishment details'!$C$22&gt;=10), "Classbase status is only valid in schools with a primary element.",
AND($I582= "Large",$N582 &gt; 3.5), "Large rooms with less than 3.5m height.",
AND(OR($V582="Light practical (science)",$V582="Light practical (science)",$V582="Heavy practical (workshops)", $V582="Heavy practical (clean)"), OR($O582=0,ISBLANK($O582))),"Missing sinks count for light and heavy practical spaces.",
AND($M582 = "Other",ISBLANK($R582)), "Invalid unusable type / missing note for other unusable type."
),
" ")</f>
        <v>Missing space use.</v>
      </c>
    </row>
    <row r="583" spans="2:23" ht="15.75" x14ac:dyDescent="0.25">
      <c r="B583" s="143"/>
      <c r="C583" s="144"/>
      <c r="D583" s="144"/>
      <c r="E583" s="144"/>
      <c r="F583" s="147" t="str" cm="1">
        <f t="array" ref="F583">_xlfn.IFNA(CONCATENATE(_xlfn.IFS($D583="Mezzanine",LEFT($D583,1), $D583="Ground Floor",LEFT($D583,1),$D583="Basment ",LEFT($D583,1), $D583="1st Floor", "0"&amp;LEFT($D583,1), $D583="2nd Floor", "0"&amp;LEFT($D583,1), $D583="3rd Floor", "0"&amp;LEFT($D583,1), $D583="4th Floor", "0"&amp;LEFT($D583,1), $D583="5th Floor", "0"&amp;LEFT($D583,1), $D583="6th Floor", "0"&amp;LEFT($D583,1),$D583="7th Floor", "0"&amp;LEFT($D583,1),$D583="8th Floor", "0"&amp;LEFT($D583,1),$D583="9th Floor", "0"&amp;LEFT($D583,1),$D583="10th Floor", LEFT($D583,2),$D583="11th Floor", LEFT($D583,2),$D583="12th Floor", LEFT($D583,2),$D583="13th Floor", LEFT($D583,2), $D583="Lower Ground", LEFT($D583)&amp;IF(ISNUMBER(FIND(" ",$D583)),MID($D583,FIND(" ",$D583)+1,1),"")&amp;IF(ISNUMBER(FIND(" ",$D583,FIND(" ",$D583)+1)),MID($D583,FIND(" ",$D583,FIND(" ",$D583)+1)+1,1),""),$D583="Upper Ground", LEFT($D583)&amp;IF(ISNUMBER(FIND(" ",$D583)),MID($D583,FIND(" ",$D583)+1,1),"")&amp;IF(ISNUMBER(FIND(" ",$D583,FIND(" ",$D583)+1)),MID($D583,FIND(" ",$D583,FIND(" ",$D583)+1)+1,1),"")),".0",$E583), " ")</f>
        <v xml:space="preserve"> </v>
      </c>
      <c r="G583" s="144"/>
      <c r="H583" s="144"/>
      <c r="I583" s="144"/>
      <c r="J583" s="144"/>
      <c r="K583" s="144"/>
      <c r="L583" s="149" t="str" cm="1">
        <f t="array" ref="L583">_xlfn.IFNA(
_xlfn.IFS(
AND($F583=" ",$G583=" ",$H583=" "),"Please update all three: Surveyor Room Reference, Establishment Room Reference and Establishment Room Name",
AND(OR($I583="General",$I583="Open plan/ semi-open general",$I583="Fitted",$I583="Light practical (science)",$I583="Light practical (other)",$I583="Heavy practical (workshops)",$I583="Heavy practical (clean)",$I583="Large",$I583="Storage"),$J583=0,$K583=0),"Please update Net Area or Non-net Area",
AND($B583&lt;&gt;"OUT",$J583=0,$I583&lt;&gt;"Non-net",$M583="85% Circulation"),"Net area not recorded for spaces with 85% circulation unusable type",
AND(OR($I583="General",$I583="Open plan/ semi-open general",$I583="Fitted",$I583="Light practical (science)",$I583="Light practical (other)",$I583="Heavy practical (workshops)",$I583="Heavy practical (clean)",$I583="Large",$I583="Storage"),OR($J583=0,ISBLANK($J583))),"Net area not recorded in net spaces",
AND(OR($I583="Non-net",$I583="Outdoor space"),$J583&gt;0),"Net Area Recorded in Non-net space",
AND($I583="General",$J583&gt;90),"This general space is over 90m2, please ensure that this space is entered as separate spaces if it usually used as separate spaces",
AND($I583="Open plan/ semi-open general",$J583&lt;27),"Open plan general space under 27m2",
AND(OR($K583=0,ISBLANK($K583)), $I583="Non-net"),"Non-net area not recorded in non-net space"
),
" ")</f>
        <v xml:space="preserve"> </v>
      </c>
      <c r="M583" s="144"/>
      <c r="N583" s="144"/>
      <c r="O583" s="144"/>
      <c r="P583" s="144"/>
      <c r="Q583" s="144"/>
      <c r="R583" s="171"/>
      <c r="S583" s="147">
        <f>NCA_Calculations!$P$595</f>
        <v>0</v>
      </c>
      <c r="T583" s="147">
        <f>NCA_Calculations!$Q$595</f>
        <v>0</v>
      </c>
      <c r="U583" s="144"/>
      <c r="V583" s="144"/>
      <c r="W583" s="149" t="str" cm="1">
        <f t="array" ref="W583">_xlfn.IFNA(
_xlfn.IFS(
ISBLANK($U583),"Missing space use.",
AND('Establishment details'!$C$14="Secondary",$V583="Classbase"),"Invalid Status type",
AND(OR( $V583="Classbase", $V583="Teaching", $V583="Early years",$V583="SEND resourced"), NOT(ISBLANK($M583))),"Space with status type and unusable type.",
AND($V583= "Classbase",'Establishment details'!$C$22&gt;=10), "Classbase status is only valid in schools with a primary element.",
AND($I583= "Large",$N583 &gt; 3.5), "Large rooms with less than 3.5m height.",
AND(OR($V583="Light practical (science)",$V583="Light practical (science)",$V583="Heavy practical (workshops)", $V583="Heavy practical (clean)"), OR($O583=0,ISBLANK($O583))),"Missing sinks count for light and heavy practical spaces.",
AND($M583 = "Other",ISBLANK($R583)), "Invalid unusable type / missing note for other unusable type."
),
" ")</f>
        <v>Missing space use.</v>
      </c>
    </row>
    <row r="584" spans="2:23" ht="15.75" x14ac:dyDescent="0.25">
      <c r="B584" s="143"/>
      <c r="C584" s="144"/>
      <c r="D584" s="144"/>
      <c r="E584" s="144"/>
      <c r="F584" s="147" t="str" cm="1">
        <f t="array" ref="F584">_xlfn.IFNA(CONCATENATE(_xlfn.IFS($D584="Mezzanine",LEFT($D584,1), $D584="Ground Floor",LEFT($D584,1),$D584="Basment ",LEFT($D584,1), $D584="1st Floor", "0"&amp;LEFT($D584,1), $D584="2nd Floor", "0"&amp;LEFT($D584,1), $D584="3rd Floor", "0"&amp;LEFT($D584,1), $D584="4th Floor", "0"&amp;LEFT($D584,1), $D584="5th Floor", "0"&amp;LEFT($D584,1), $D584="6th Floor", "0"&amp;LEFT($D584,1),$D584="7th Floor", "0"&amp;LEFT($D584,1),$D584="8th Floor", "0"&amp;LEFT($D584,1),$D584="9th Floor", "0"&amp;LEFT($D584,1),$D584="10th Floor", LEFT($D584,2),$D584="11th Floor", LEFT($D584,2),$D584="12th Floor", LEFT($D584,2),$D584="13th Floor", LEFT($D584,2), $D584="Lower Ground", LEFT($D584)&amp;IF(ISNUMBER(FIND(" ",$D584)),MID($D584,FIND(" ",$D584)+1,1),"")&amp;IF(ISNUMBER(FIND(" ",$D584,FIND(" ",$D584)+1)),MID($D584,FIND(" ",$D584,FIND(" ",$D584)+1)+1,1),""),$D584="Upper Ground", LEFT($D584)&amp;IF(ISNUMBER(FIND(" ",$D584)),MID($D584,FIND(" ",$D584)+1,1),"")&amp;IF(ISNUMBER(FIND(" ",$D584,FIND(" ",$D584)+1)),MID($D584,FIND(" ",$D584,FIND(" ",$D584)+1)+1,1),"")),".0",$E584), " ")</f>
        <v xml:space="preserve"> </v>
      </c>
      <c r="G584" s="144"/>
      <c r="H584" s="144"/>
      <c r="I584" s="144"/>
      <c r="J584" s="144"/>
      <c r="K584" s="144"/>
      <c r="L584" s="149" t="str" cm="1">
        <f t="array" ref="L584">_xlfn.IFNA(
_xlfn.IFS(
AND($F584=" ",$G584=" ",$H584=" "),"Please update all three: Surveyor Room Reference, Establishment Room Reference and Establishment Room Name",
AND(OR($I584="General",$I584="Open plan/ semi-open general",$I584="Fitted",$I584="Light practical (science)",$I584="Light practical (other)",$I584="Heavy practical (workshops)",$I584="Heavy practical (clean)",$I584="Large",$I584="Storage"),$J584=0,$K584=0),"Please update Net Area or Non-net Area",
AND($B584&lt;&gt;"OUT",$J584=0,$I584&lt;&gt;"Non-net",$M584="85% Circulation"),"Net area not recorded for spaces with 85% circulation unusable type",
AND(OR($I584="General",$I584="Open plan/ semi-open general",$I584="Fitted",$I584="Light practical (science)",$I584="Light practical (other)",$I584="Heavy practical (workshops)",$I584="Heavy practical (clean)",$I584="Large",$I584="Storage"),OR($J584=0,ISBLANK($J584))),"Net area not recorded in net spaces",
AND(OR($I584="Non-net",$I584="Outdoor space"),$J584&gt;0),"Net Area Recorded in Non-net space",
AND($I584="General",$J584&gt;90),"This general space is over 90m2, please ensure that this space is entered as separate spaces if it usually used as separate spaces",
AND($I584="Open plan/ semi-open general",$J584&lt;27),"Open plan general space under 27m2",
AND(OR($K584=0,ISBLANK($K584)), $I584="Non-net"),"Non-net area not recorded in non-net space"
),
" ")</f>
        <v xml:space="preserve"> </v>
      </c>
      <c r="M584" s="144"/>
      <c r="N584" s="144"/>
      <c r="O584" s="144"/>
      <c r="P584" s="144"/>
      <c r="Q584" s="144"/>
      <c r="R584" s="171"/>
      <c r="S584" s="147">
        <f>NCA_Calculations!$P$596</f>
        <v>0</v>
      </c>
      <c r="T584" s="147">
        <f>NCA_Calculations!$Q$596</f>
        <v>0</v>
      </c>
      <c r="U584" s="144"/>
      <c r="V584" s="144"/>
      <c r="W584" s="149" t="str" cm="1">
        <f t="array" ref="W584">_xlfn.IFNA(
_xlfn.IFS(
ISBLANK($U584),"Missing space use.",
AND('Establishment details'!$C$14="Secondary",$V584="Classbase"),"Invalid Status type",
AND(OR( $V584="Classbase", $V584="Teaching", $V584="Early years",$V584="SEND resourced"), NOT(ISBLANK($M584))),"Space with status type and unusable type.",
AND($V584= "Classbase",'Establishment details'!$C$22&gt;=10), "Classbase status is only valid in schools with a primary element.",
AND($I584= "Large",$N584 &gt; 3.5), "Large rooms with less than 3.5m height.",
AND(OR($V584="Light practical (science)",$V584="Light practical (science)",$V584="Heavy practical (workshops)", $V584="Heavy practical (clean)"), OR($O584=0,ISBLANK($O584))),"Missing sinks count for light and heavy practical spaces.",
AND($M584 = "Other",ISBLANK($R584)), "Invalid unusable type / missing note for other unusable type."
),
" ")</f>
        <v>Missing space use.</v>
      </c>
    </row>
    <row r="585" spans="2:23" ht="15.75" x14ac:dyDescent="0.25">
      <c r="B585" s="143"/>
      <c r="C585" s="144"/>
      <c r="D585" s="144"/>
      <c r="E585" s="144"/>
      <c r="F585" s="147" t="str" cm="1">
        <f t="array" ref="F585">_xlfn.IFNA(CONCATENATE(_xlfn.IFS($D585="Mezzanine",LEFT($D585,1), $D585="Ground Floor",LEFT($D585,1),$D585="Basment ",LEFT($D585,1), $D585="1st Floor", "0"&amp;LEFT($D585,1), $D585="2nd Floor", "0"&amp;LEFT($D585,1), $D585="3rd Floor", "0"&amp;LEFT($D585,1), $D585="4th Floor", "0"&amp;LEFT($D585,1), $D585="5th Floor", "0"&amp;LEFT($D585,1), $D585="6th Floor", "0"&amp;LEFT($D585,1),$D585="7th Floor", "0"&amp;LEFT($D585,1),$D585="8th Floor", "0"&amp;LEFT($D585,1),$D585="9th Floor", "0"&amp;LEFT($D585,1),$D585="10th Floor", LEFT($D585,2),$D585="11th Floor", LEFT($D585,2),$D585="12th Floor", LEFT($D585,2),$D585="13th Floor", LEFT($D585,2), $D585="Lower Ground", LEFT($D585)&amp;IF(ISNUMBER(FIND(" ",$D585)),MID($D585,FIND(" ",$D585)+1,1),"")&amp;IF(ISNUMBER(FIND(" ",$D585,FIND(" ",$D585)+1)),MID($D585,FIND(" ",$D585,FIND(" ",$D585)+1)+1,1),""),$D585="Upper Ground", LEFT($D585)&amp;IF(ISNUMBER(FIND(" ",$D585)),MID($D585,FIND(" ",$D585)+1,1),"")&amp;IF(ISNUMBER(FIND(" ",$D585,FIND(" ",$D585)+1)),MID($D585,FIND(" ",$D585,FIND(" ",$D585)+1)+1,1),"")),".0",$E585), " ")</f>
        <v xml:space="preserve"> </v>
      </c>
      <c r="G585" s="144"/>
      <c r="H585" s="144"/>
      <c r="I585" s="144"/>
      <c r="J585" s="144"/>
      <c r="K585" s="144"/>
      <c r="L585" s="149" t="str" cm="1">
        <f t="array" ref="L585">_xlfn.IFNA(
_xlfn.IFS(
AND($F585=" ",$G585=" ",$H585=" "),"Please update all three: Surveyor Room Reference, Establishment Room Reference and Establishment Room Name",
AND(OR($I585="General",$I585="Open plan/ semi-open general",$I585="Fitted",$I585="Light practical (science)",$I585="Light practical (other)",$I585="Heavy practical (workshops)",$I585="Heavy practical (clean)",$I585="Large",$I585="Storage"),$J585=0,$K585=0),"Please update Net Area or Non-net Area",
AND($B585&lt;&gt;"OUT",$J585=0,$I585&lt;&gt;"Non-net",$M585="85% Circulation"),"Net area not recorded for spaces with 85% circulation unusable type",
AND(OR($I585="General",$I585="Open plan/ semi-open general",$I585="Fitted",$I585="Light practical (science)",$I585="Light practical (other)",$I585="Heavy practical (workshops)",$I585="Heavy practical (clean)",$I585="Large",$I585="Storage"),OR($J585=0,ISBLANK($J585))),"Net area not recorded in net spaces",
AND(OR($I585="Non-net",$I585="Outdoor space"),$J585&gt;0),"Net Area Recorded in Non-net space",
AND($I585="General",$J585&gt;90),"This general space is over 90m2, please ensure that this space is entered as separate spaces if it usually used as separate spaces",
AND($I585="Open plan/ semi-open general",$J585&lt;27),"Open plan general space under 27m2",
AND(OR($K585=0,ISBLANK($K585)), $I585="Non-net"),"Non-net area not recorded in non-net space"
),
" ")</f>
        <v xml:space="preserve"> </v>
      </c>
      <c r="M585" s="144"/>
      <c r="N585" s="144"/>
      <c r="O585" s="144"/>
      <c r="P585" s="144"/>
      <c r="Q585" s="144"/>
      <c r="R585" s="171"/>
      <c r="S585" s="147">
        <f>NCA_Calculations!$P$597</f>
        <v>0</v>
      </c>
      <c r="T585" s="147">
        <f>NCA_Calculations!$Q$597</f>
        <v>0</v>
      </c>
      <c r="U585" s="144"/>
      <c r="V585" s="144"/>
      <c r="W585" s="149" t="str" cm="1">
        <f t="array" ref="W585">_xlfn.IFNA(
_xlfn.IFS(
ISBLANK($U585),"Missing space use.",
AND('Establishment details'!$C$14="Secondary",$V585="Classbase"),"Invalid Status type",
AND(OR( $V585="Classbase", $V585="Teaching", $V585="Early years",$V585="SEND resourced"), NOT(ISBLANK($M585))),"Space with status type and unusable type.",
AND($V585= "Classbase",'Establishment details'!$C$22&gt;=10), "Classbase status is only valid in schools with a primary element.",
AND($I585= "Large",$N585 &gt; 3.5), "Large rooms with less than 3.5m height.",
AND(OR($V585="Light practical (science)",$V585="Light practical (science)",$V585="Heavy practical (workshops)", $V585="Heavy practical (clean)"), OR($O585=0,ISBLANK($O585))),"Missing sinks count for light and heavy practical spaces.",
AND($M585 = "Other",ISBLANK($R585)), "Invalid unusable type / missing note for other unusable type."
),
" ")</f>
        <v>Missing space use.</v>
      </c>
    </row>
    <row r="586" spans="2:23" ht="15.75" x14ac:dyDescent="0.25">
      <c r="B586" s="143"/>
      <c r="C586" s="144"/>
      <c r="D586" s="144"/>
      <c r="E586" s="144"/>
      <c r="F586" s="147" t="str" cm="1">
        <f t="array" ref="F586">_xlfn.IFNA(CONCATENATE(_xlfn.IFS($D586="Mezzanine",LEFT($D586,1), $D586="Ground Floor",LEFT($D586,1),$D586="Basment ",LEFT($D586,1), $D586="1st Floor", "0"&amp;LEFT($D586,1), $D586="2nd Floor", "0"&amp;LEFT($D586,1), $D586="3rd Floor", "0"&amp;LEFT($D586,1), $D586="4th Floor", "0"&amp;LEFT($D586,1), $D586="5th Floor", "0"&amp;LEFT($D586,1), $D586="6th Floor", "0"&amp;LEFT($D586,1),$D586="7th Floor", "0"&amp;LEFT($D586,1),$D586="8th Floor", "0"&amp;LEFT($D586,1),$D586="9th Floor", "0"&amp;LEFT($D586,1),$D586="10th Floor", LEFT($D586,2),$D586="11th Floor", LEFT($D586,2),$D586="12th Floor", LEFT($D586,2),$D586="13th Floor", LEFT($D586,2), $D586="Lower Ground", LEFT($D586)&amp;IF(ISNUMBER(FIND(" ",$D586)),MID($D586,FIND(" ",$D586)+1,1),"")&amp;IF(ISNUMBER(FIND(" ",$D586,FIND(" ",$D586)+1)),MID($D586,FIND(" ",$D586,FIND(" ",$D586)+1)+1,1),""),$D586="Upper Ground", LEFT($D586)&amp;IF(ISNUMBER(FIND(" ",$D586)),MID($D586,FIND(" ",$D586)+1,1),"")&amp;IF(ISNUMBER(FIND(" ",$D586,FIND(" ",$D586)+1)),MID($D586,FIND(" ",$D586,FIND(" ",$D586)+1)+1,1),"")),".0",$E586), " ")</f>
        <v xml:space="preserve"> </v>
      </c>
      <c r="G586" s="144"/>
      <c r="H586" s="144"/>
      <c r="I586" s="144"/>
      <c r="J586" s="144"/>
      <c r="K586" s="144"/>
      <c r="L586" s="149" t="str" cm="1">
        <f t="array" ref="L586">_xlfn.IFNA(
_xlfn.IFS(
AND($F586=" ",$G586=" ",$H586=" "),"Please update all three: Surveyor Room Reference, Establishment Room Reference and Establishment Room Name",
AND(OR($I586="General",$I586="Open plan/ semi-open general",$I586="Fitted",$I586="Light practical (science)",$I586="Light practical (other)",$I586="Heavy practical (workshops)",$I586="Heavy practical (clean)",$I586="Large",$I586="Storage"),$J586=0,$K586=0),"Please update Net Area or Non-net Area",
AND($B586&lt;&gt;"OUT",$J586=0,$I586&lt;&gt;"Non-net",$M586="85% Circulation"),"Net area not recorded for spaces with 85% circulation unusable type",
AND(OR($I586="General",$I586="Open plan/ semi-open general",$I586="Fitted",$I586="Light practical (science)",$I586="Light practical (other)",$I586="Heavy practical (workshops)",$I586="Heavy practical (clean)",$I586="Large",$I586="Storage"),OR($J586=0,ISBLANK($J586))),"Net area not recorded in net spaces",
AND(OR($I586="Non-net",$I586="Outdoor space"),$J586&gt;0),"Net Area Recorded in Non-net space",
AND($I586="General",$J586&gt;90),"This general space is over 90m2, please ensure that this space is entered as separate spaces if it usually used as separate spaces",
AND($I586="Open plan/ semi-open general",$J586&lt;27),"Open plan general space under 27m2",
AND(OR($K586=0,ISBLANK($K586)), $I586="Non-net"),"Non-net area not recorded in non-net space"
),
" ")</f>
        <v xml:space="preserve"> </v>
      </c>
      <c r="M586" s="144"/>
      <c r="N586" s="144"/>
      <c r="O586" s="144"/>
      <c r="P586" s="144"/>
      <c r="Q586" s="144"/>
      <c r="R586" s="171"/>
      <c r="S586" s="147">
        <f>NCA_Calculations!$P$598</f>
        <v>0</v>
      </c>
      <c r="T586" s="147">
        <f>NCA_Calculations!$Q$598</f>
        <v>0</v>
      </c>
      <c r="U586" s="144"/>
      <c r="V586" s="144"/>
      <c r="W586" s="149" t="str" cm="1">
        <f t="array" ref="W586">_xlfn.IFNA(
_xlfn.IFS(
ISBLANK($U586),"Missing space use.",
AND('Establishment details'!$C$14="Secondary",$V586="Classbase"),"Invalid Status type",
AND(OR( $V586="Classbase", $V586="Teaching", $V586="Early years",$V586="SEND resourced"), NOT(ISBLANK($M586))),"Space with status type and unusable type.",
AND($V586= "Classbase",'Establishment details'!$C$22&gt;=10), "Classbase status is only valid in schools with a primary element.",
AND($I586= "Large",$N586 &gt; 3.5), "Large rooms with less than 3.5m height.",
AND(OR($V586="Light practical (science)",$V586="Light practical (science)",$V586="Heavy practical (workshops)", $V586="Heavy practical (clean)"), OR($O586=0,ISBLANK($O586))),"Missing sinks count for light and heavy practical spaces.",
AND($M586 = "Other",ISBLANK($R586)), "Invalid unusable type / missing note for other unusable type."
),
" ")</f>
        <v>Missing space use.</v>
      </c>
    </row>
    <row r="587" spans="2:23" ht="15.75" x14ac:dyDescent="0.25">
      <c r="B587" s="143"/>
      <c r="C587" s="144"/>
      <c r="D587" s="144"/>
      <c r="E587" s="144"/>
      <c r="F587" s="147" t="str" cm="1">
        <f t="array" ref="F587">_xlfn.IFNA(CONCATENATE(_xlfn.IFS($D587="Mezzanine",LEFT($D587,1), $D587="Ground Floor",LEFT($D587,1),$D587="Basment ",LEFT($D587,1), $D587="1st Floor", "0"&amp;LEFT($D587,1), $D587="2nd Floor", "0"&amp;LEFT($D587,1), $D587="3rd Floor", "0"&amp;LEFT($D587,1), $D587="4th Floor", "0"&amp;LEFT($D587,1), $D587="5th Floor", "0"&amp;LEFT($D587,1), $D587="6th Floor", "0"&amp;LEFT($D587,1),$D587="7th Floor", "0"&amp;LEFT($D587,1),$D587="8th Floor", "0"&amp;LEFT($D587,1),$D587="9th Floor", "0"&amp;LEFT($D587,1),$D587="10th Floor", LEFT($D587,2),$D587="11th Floor", LEFT($D587,2),$D587="12th Floor", LEFT($D587,2),$D587="13th Floor", LEFT($D587,2), $D587="Lower Ground", LEFT($D587)&amp;IF(ISNUMBER(FIND(" ",$D587)),MID($D587,FIND(" ",$D587)+1,1),"")&amp;IF(ISNUMBER(FIND(" ",$D587,FIND(" ",$D587)+1)),MID($D587,FIND(" ",$D587,FIND(" ",$D587)+1)+1,1),""),$D587="Upper Ground", LEFT($D587)&amp;IF(ISNUMBER(FIND(" ",$D587)),MID($D587,FIND(" ",$D587)+1,1),"")&amp;IF(ISNUMBER(FIND(" ",$D587,FIND(" ",$D587)+1)),MID($D587,FIND(" ",$D587,FIND(" ",$D587)+1)+1,1),"")),".0",$E587), " ")</f>
        <v xml:space="preserve"> </v>
      </c>
      <c r="G587" s="144"/>
      <c r="H587" s="144"/>
      <c r="I587" s="144"/>
      <c r="J587" s="144"/>
      <c r="K587" s="144"/>
      <c r="L587" s="149" t="str" cm="1">
        <f t="array" ref="L587">_xlfn.IFNA(
_xlfn.IFS(
AND($F587=" ",$G587=" ",$H587=" "),"Please update all three: Surveyor Room Reference, Establishment Room Reference and Establishment Room Name",
AND(OR($I587="General",$I587="Open plan/ semi-open general",$I587="Fitted",$I587="Light practical (science)",$I587="Light practical (other)",$I587="Heavy practical (workshops)",$I587="Heavy practical (clean)",$I587="Large",$I587="Storage"),$J587=0,$K587=0),"Please update Net Area or Non-net Area",
AND($B587&lt;&gt;"OUT",$J587=0,$I587&lt;&gt;"Non-net",$M587="85% Circulation"),"Net area not recorded for spaces with 85% circulation unusable type",
AND(OR($I587="General",$I587="Open plan/ semi-open general",$I587="Fitted",$I587="Light practical (science)",$I587="Light practical (other)",$I587="Heavy practical (workshops)",$I587="Heavy practical (clean)",$I587="Large",$I587="Storage"),OR($J587=0,ISBLANK($J587))),"Net area not recorded in net spaces",
AND(OR($I587="Non-net",$I587="Outdoor space"),$J587&gt;0),"Net Area Recorded in Non-net space",
AND($I587="General",$J587&gt;90),"This general space is over 90m2, please ensure that this space is entered as separate spaces if it usually used as separate spaces",
AND($I587="Open plan/ semi-open general",$J587&lt;27),"Open plan general space under 27m2",
AND(OR($K587=0,ISBLANK($K587)), $I587="Non-net"),"Non-net area not recorded in non-net space"
),
" ")</f>
        <v xml:space="preserve"> </v>
      </c>
      <c r="M587" s="144"/>
      <c r="N587" s="144"/>
      <c r="O587" s="144"/>
      <c r="P587" s="144"/>
      <c r="Q587" s="144"/>
      <c r="R587" s="171"/>
      <c r="S587" s="147">
        <f>NCA_Calculations!$P$599</f>
        <v>0</v>
      </c>
      <c r="T587" s="147">
        <f>NCA_Calculations!$Q$599</f>
        <v>0</v>
      </c>
      <c r="U587" s="144"/>
      <c r="V587" s="144"/>
      <c r="W587" s="149" t="str" cm="1">
        <f t="array" ref="W587">_xlfn.IFNA(
_xlfn.IFS(
ISBLANK($U587),"Missing space use.",
AND('Establishment details'!$C$14="Secondary",$V587="Classbase"),"Invalid Status type",
AND(OR( $V587="Classbase", $V587="Teaching", $V587="Early years",$V587="SEND resourced"), NOT(ISBLANK($M587))),"Space with status type and unusable type.",
AND($V587= "Classbase",'Establishment details'!$C$22&gt;=10), "Classbase status is only valid in schools with a primary element.",
AND($I587= "Large",$N587 &gt; 3.5), "Large rooms with less than 3.5m height.",
AND(OR($V587="Light practical (science)",$V587="Light practical (science)",$V587="Heavy practical (workshops)", $V587="Heavy practical (clean)"), OR($O587=0,ISBLANK($O587))),"Missing sinks count for light and heavy practical spaces.",
AND($M587 = "Other",ISBLANK($R587)), "Invalid unusable type / missing note for other unusable type."
),
" ")</f>
        <v>Missing space use.</v>
      </c>
    </row>
    <row r="588" spans="2:23" ht="15.75" x14ac:dyDescent="0.25">
      <c r="B588" s="143"/>
      <c r="C588" s="144"/>
      <c r="D588" s="144"/>
      <c r="E588" s="144"/>
      <c r="F588" s="147" t="str" cm="1">
        <f t="array" ref="F588">_xlfn.IFNA(CONCATENATE(_xlfn.IFS($D588="Mezzanine",LEFT($D588,1), $D588="Ground Floor",LEFT($D588,1),$D588="Basment ",LEFT($D588,1), $D588="1st Floor", "0"&amp;LEFT($D588,1), $D588="2nd Floor", "0"&amp;LEFT($D588,1), $D588="3rd Floor", "0"&amp;LEFT($D588,1), $D588="4th Floor", "0"&amp;LEFT($D588,1), $D588="5th Floor", "0"&amp;LEFT($D588,1), $D588="6th Floor", "0"&amp;LEFT($D588,1),$D588="7th Floor", "0"&amp;LEFT($D588,1),$D588="8th Floor", "0"&amp;LEFT($D588,1),$D588="9th Floor", "0"&amp;LEFT($D588,1),$D588="10th Floor", LEFT($D588,2),$D588="11th Floor", LEFT($D588,2),$D588="12th Floor", LEFT($D588,2),$D588="13th Floor", LEFT($D588,2), $D588="Lower Ground", LEFT($D588)&amp;IF(ISNUMBER(FIND(" ",$D588)),MID($D588,FIND(" ",$D588)+1,1),"")&amp;IF(ISNUMBER(FIND(" ",$D588,FIND(" ",$D588)+1)),MID($D588,FIND(" ",$D588,FIND(" ",$D588)+1)+1,1),""),$D588="Upper Ground", LEFT($D588)&amp;IF(ISNUMBER(FIND(" ",$D588)),MID($D588,FIND(" ",$D588)+1,1),"")&amp;IF(ISNUMBER(FIND(" ",$D588,FIND(" ",$D588)+1)),MID($D588,FIND(" ",$D588,FIND(" ",$D588)+1)+1,1),"")),".0",$E588), " ")</f>
        <v xml:space="preserve"> </v>
      </c>
      <c r="G588" s="144"/>
      <c r="H588" s="144"/>
      <c r="I588" s="144"/>
      <c r="J588" s="144"/>
      <c r="K588" s="144"/>
      <c r="L588" s="149" t="str" cm="1">
        <f t="array" ref="L588">_xlfn.IFNA(
_xlfn.IFS(
AND($F588=" ",$G588=" ",$H588=" "),"Please update all three: Surveyor Room Reference, Establishment Room Reference and Establishment Room Name",
AND(OR($I588="General",$I588="Open plan/ semi-open general",$I588="Fitted",$I588="Light practical (science)",$I588="Light practical (other)",$I588="Heavy practical (workshops)",$I588="Heavy practical (clean)",$I588="Large",$I588="Storage"),$J588=0,$K588=0),"Please update Net Area or Non-net Area",
AND($B588&lt;&gt;"OUT",$J588=0,$I588&lt;&gt;"Non-net",$M588="85% Circulation"),"Net area not recorded for spaces with 85% circulation unusable type",
AND(OR($I588="General",$I588="Open plan/ semi-open general",$I588="Fitted",$I588="Light practical (science)",$I588="Light practical (other)",$I588="Heavy practical (workshops)",$I588="Heavy practical (clean)",$I588="Large",$I588="Storage"),OR($J588=0,ISBLANK($J588))),"Net area not recorded in net spaces",
AND(OR($I588="Non-net",$I588="Outdoor space"),$J588&gt;0),"Net Area Recorded in Non-net space",
AND($I588="General",$J588&gt;90),"This general space is over 90m2, please ensure that this space is entered as separate spaces if it usually used as separate spaces",
AND($I588="Open plan/ semi-open general",$J588&lt;27),"Open plan general space under 27m2",
AND(OR($K588=0,ISBLANK($K588)), $I588="Non-net"),"Non-net area not recorded in non-net space"
),
" ")</f>
        <v xml:space="preserve"> </v>
      </c>
      <c r="M588" s="144"/>
      <c r="N588" s="144"/>
      <c r="O588" s="144"/>
      <c r="P588" s="144"/>
      <c r="Q588" s="144"/>
      <c r="R588" s="171"/>
      <c r="S588" s="147">
        <f>NCA_Calculations!$P$600</f>
        <v>0</v>
      </c>
      <c r="T588" s="147">
        <f>NCA_Calculations!$Q$600</f>
        <v>0</v>
      </c>
      <c r="U588" s="144"/>
      <c r="V588" s="144"/>
      <c r="W588" s="149" t="str" cm="1">
        <f t="array" ref="W588">_xlfn.IFNA(
_xlfn.IFS(
ISBLANK($U588),"Missing space use.",
AND('Establishment details'!$C$14="Secondary",$V588="Classbase"),"Invalid Status type",
AND(OR( $V588="Classbase", $V588="Teaching", $V588="Early years",$V588="SEND resourced"), NOT(ISBLANK($M588))),"Space with status type and unusable type.",
AND($V588= "Classbase",'Establishment details'!$C$22&gt;=10), "Classbase status is only valid in schools with a primary element.",
AND($I588= "Large",$N588 &gt; 3.5), "Large rooms with less than 3.5m height.",
AND(OR($V588="Light practical (science)",$V588="Light practical (science)",$V588="Heavy practical (workshops)", $V588="Heavy practical (clean)"), OR($O588=0,ISBLANK($O588))),"Missing sinks count for light and heavy practical spaces.",
AND($M588 = "Other",ISBLANK($R588)), "Invalid unusable type / missing note for other unusable type."
),
" ")</f>
        <v>Missing space use.</v>
      </c>
    </row>
    <row r="589" spans="2:23" ht="15.75" x14ac:dyDescent="0.25">
      <c r="B589" s="143"/>
      <c r="C589" s="144"/>
      <c r="D589" s="144"/>
      <c r="E589" s="144"/>
      <c r="F589" s="147" t="str" cm="1">
        <f t="array" ref="F589">_xlfn.IFNA(CONCATENATE(_xlfn.IFS($D589="Mezzanine",LEFT($D589,1), $D589="Ground Floor",LEFT($D589,1),$D589="Basment ",LEFT($D589,1), $D589="1st Floor", "0"&amp;LEFT($D589,1), $D589="2nd Floor", "0"&amp;LEFT($D589,1), $D589="3rd Floor", "0"&amp;LEFT($D589,1), $D589="4th Floor", "0"&amp;LEFT($D589,1), $D589="5th Floor", "0"&amp;LEFT($D589,1), $D589="6th Floor", "0"&amp;LEFT($D589,1),$D589="7th Floor", "0"&amp;LEFT($D589,1),$D589="8th Floor", "0"&amp;LEFT($D589,1),$D589="9th Floor", "0"&amp;LEFT($D589,1),$D589="10th Floor", LEFT($D589,2),$D589="11th Floor", LEFT($D589,2),$D589="12th Floor", LEFT($D589,2),$D589="13th Floor", LEFT($D589,2), $D589="Lower Ground", LEFT($D589)&amp;IF(ISNUMBER(FIND(" ",$D589)),MID($D589,FIND(" ",$D589)+1,1),"")&amp;IF(ISNUMBER(FIND(" ",$D589,FIND(" ",$D589)+1)),MID($D589,FIND(" ",$D589,FIND(" ",$D589)+1)+1,1),""),$D589="Upper Ground", LEFT($D589)&amp;IF(ISNUMBER(FIND(" ",$D589)),MID($D589,FIND(" ",$D589)+1,1),"")&amp;IF(ISNUMBER(FIND(" ",$D589,FIND(" ",$D589)+1)),MID($D589,FIND(" ",$D589,FIND(" ",$D589)+1)+1,1),"")),".0",$E589), " ")</f>
        <v xml:space="preserve"> </v>
      </c>
      <c r="G589" s="144"/>
      <c r="H589" s="144"/>
      <c r="I589" s="144"/>
      <c r="J589" s="144"/>
      <c r="K589" s="144"/>
      <c r="L589" s="149" t="str" cm="1">
        <f t="array" ref="L589">_xlfn.IFNA(
_xlfn.IFS(
AND($F589=" ",$G589=" ",$H589=" "),"Please update all three: Surveyor Room Reference, Establishment Room Reference and Establishment Room Name",
AND(OR($I589="General",$I589="Open plan/ semi-open general",$I589="Fitted",$I589="Light practical (science)",$I589="Light practical (other)",$I589="Heavy practical (workshops)",$I589="Heavy practical (clean)",$I589="Large",$I589="Storage"),$J589=0,$K589=0),"Please update Net Area or Non-net Area",
AND($B589&lt;&gt;"OUT",$J589=0,$I589&lt;&gt;"Non-net",$M589="85% Circulation"),"Net area not recorded for spaces with 85% circulation unusable type",
AND(OR($I589="General",$I589="Open plan/ semi-open general",$I589="Fitted",$I589="Light practical (science)",$I589="Light practical (other)",$I589="Heavy practical (workshops)",$I589="Heavy practical (clean)",$I589="Large",$I589="Storage"),OR($J589=0,ISBLANK($J589))),"Net area not recorded in net spaces",
AND(OR($I589="Non-net",$I589="Outdoor space"),$J589&gt;0),"Net Area Recorded in Non-net space",
AND($I589="General",$J589&gt;90),"This general space is over 90m2, please ensure that this space is entered as separate spaces if it usually used as separate spaces",
AND($I589="Open plan/ semi-open general",$J589&lt;27),"Open plan general space under 27m2",
AND(OR($K589=0,ISBLANK($K589)), $I589="Non-net"),"Non-net area not recorded in non-net space"
),
" ")</f>
        <v xml:space="preserve"> </v>
      </c>
      <c r="M589" s="144"/>
      <c r="N589" s="144"/>
      <c r="O589" s="144"/>
      <c r="P589" s="144"/>
      <c r="Q589" s="144"/>
      <c r="R589" s="171"/>
      <c r="S589" s="147">
        <f>NCA_Calculations!$P$601</f>
        <v>0</v>
      </c>
      <c r="T589" s="147">
        <f>NCA_Calculations!$Q$601</f>
        <v>0</v>
      </c>
      <c r="U589" s="144"/>
      <c r="V589" s="144"/>
      <c r="W589" s="149" t="str" cm="1">
        <f t="array" ref="W589">_xlfn.IFNA(
_xlfn.IFS(
ISBLANK($U589),"Missing space use.",
AND('Establishment details'!$C$14="Secondary",$V589="Classbase"),"Invalid Status type",
AND(OR( $V589="Classbase", $V589="Teaching", $V589="Early years",$V589="SEND resourced"), NOT(ISBLANK($M589))),"Space with status type and unusable type.",
AND($V589= "Classbase",'Establishment details'!$C$22&gt;=10), "Classbase status is only valid in schools with a primary element.",
AND($I589= "Large",$N589 &gt; 3.5), "Large rooms with less than 3.5m height.",
AND(OR($V589="Light practical (science)",$V589="Light practical (science)",$V589="Heavy practical (workshops)", $V589="Heavy practical (clean)"), OR($O589=0,ISBLANK($O589))),"Missing sinks count for light and heavy practical spaces.",
AND($M589 = "Other",ISBLANK($R589)), "Invalid unusable type / missing note for other unusable type."
),
" ")</f>
        <v>Missing space use.</v>
      </c>
    </row>
    <row r="590" spans="2:23" ht="15.75" x14ac:dyDescent="0.25">
      <c r="B590" s="143"/>
      <c r="C590" s="144"/>
      <c r="D590" s="144"/>
      <c r="E590" s="144"/>
      <c r="F590" s="147" t="str" cm="1">
        <f t="array" ref="F590">_xlfn.IFNA(CONCATENATE(_xlfn.IFS($D590="Mezzanine",LEFT($D590,1), $D590="Ground Floor",LEFT($D590,1),$D590="Basment ",LEFT($D590,1), $D590="1st Floor", "0"&amp;LEFT($D590,1), $D590="2nd Floor", "0"&amp;LEFT($D590,1), $D590="3rd Floor", "0"&amp;LEFT($D590,1), $D590="4th Floor", "0"&amp;LEFT($D590,1), $D590="5th Floor", "0"&amp;LEFT($D590,1), $D590="6th Floor", "0"&amp;LEFT($D590,1),$D590="7th Floor", "0"&amp;LEFT($D590,1),$D590="8th Floor", "0"&amp;LEFT($D590,1),$D590="9th Floor", "0"&amp;LEFT($D590,1),$D590="10th Floor", LEFT($D590,2),$D590="11th Floor", LEFT($D590,2),$D590="12th Floor", LEFT($D590,2),$D590="13th Floor", LEFT($D590,2), $D590="Lower Ground", LEFT($D590)&amp;IF(ISNUMBER(FIND(" ",$D590)),MID($D590,FIND(" ",$D590)+1,1),"")&amp;IF(ISNUMBER(FIND(" ",$D590,FIND(" ",$D590)+1)),MID($D590,FIND(" ",$D590,FIND(" ",$D590)+1)+1,1),""),$D590="Upper Ground", LEFT($D590)&amp;IF(ISNUMBER(FIND(" ",$D590)),MID($D590,FIND(" ",$D590)+1,1),"")&amp;IF(ISNUMBER(FIND(" ",$D590,FIND(" ",$D590)+1)),MID($D590,FIND(" ",$D590,FIND(" ",$D590)+1)+1,1),"")),".0",$E590), " ")</f>
        <v xml:space="preserve"> </v>
      </c>
      <c r="G590" s="144"/>
      <c r="H590" s="144"/>
      <c r="I590" s="144"/>
      <c r="J590" s="144"/>
      <c r="K590" s="144"/>
      <c r="L590" s="149" t="str" cm="1">
        <f t="array" ref="L590">_xlfn.IFNA(
_xlfn.IFS(
AND($F590=" ",$G590=" ",$H590=" "),"Please update all three: Surveyor Room Reference, Establishment Room Reference and Establishment Room Name",
AND(OR($I590="General",$I590="Open plan/ semi-open general",$I590="Fitted",$I590="Light practical (science)",$I590="Light practical (other)",$I590="Heavy practical (workshops)",$I590="Heavy practical (clean)",$I590="Large",$I590="Storage"),$J590=0,$K590=0),"Please update Net Area or Non-net Area",
AND($B590&lt;&gt;"OUT",$J590=0,$I590&lt;&gt;"Non-net",$M590="85% Circulation"),"Net area not recorded for spaces with 85% circulation unusable type",
AND(OR($I590="General",$I590="Open plan/ semi-open general",$I590="Fitted",$I590="Light practical (science)",$I590="Light practical (other)",$I590="Heavy practical (workshops)",$I590="Heavy practical (clean)",$I590="Large",$I590="Storage"),OR($J590=0,ISBLANK($J590))),"Net area not recorded in net spaces",
AND(OR($I590="Non-net",$I590="Outdoor space"),$J590&gt;0),"Net Area Recorded in Non-net space",
AND($I590="General",$J590&gt;90),"This general space is over 90m2, please ensure that this space is entered as separate spaces if it usually used as separate spaces",
AND($I590="Open plan/ semi-open general",$J590&lt;27),"Open plan general space under 27m2",
AND(OR($K590=0,ISBLANK($K590)), $I590="Non-net"),"Non-net area not recorded in non-net space"
),
" ")</f>
        <v xml:space="preserve"> </v>
      </c>
      <c r="M590" s="144"/>
      <c r="N590" s="144"/>
      <c r="O590" s="144"/>
      <c r="P590" s="144"/>
      <c r="Q590" s="144"/>
      <c r="R590" s="171"/>
      <c r="S590" s="147">
        <f>NCA_Calculations!$P$602</f>
        <v>0</v>
      </c>
      <c r="T590" s="147">
        <f>NCA_Calculations!$Q$602</f>
        <v>0</v>
      </c>
      <c r="U590" s="144"/>
      <c r="V590" s="144"/>
      <c r="W590" s="149" t="str" cm="1">
        <f t="array" ref="W590">_xlfn.IFNA(
_xlfn.IFS(
ISBLANK($U590),"Missing space use.",
AND('Establishment details'!$C$14="Secondary",$V590="Classbase"),"Invalid Status type",
AND(OR( $V590="Classbase", $V590="Teaching", $V590="Early years",$V590="SEND resourced"), NOT(ISBLANK($M590))),"Space with status type and unusable type.",
AND($V590= "Classbase",'Establishment details'!$C$22&gt;=10), "Classbase status is only valid in schools with a primary element.",
AND($I590= "Large",$N590 &gt; 3.5), "Large rooms with less than 3.5m height.",
AND(OR($V590="Light practical (science)",$V590="Light practical (science)",$V590="Heavy practical (workshops)", $V590="Heavy practical (clean)"), OR($O590=0,ISBLANK($O590))),"Missing sinks count for light and heavy practical spaces.",
AND($M590 = "Other",ISBLANK($R590)), "Invalid unusable type / missing note for other unusable type."
),
" ")</f>
        <v>Missing space use.</v>
      </c>
    </row>
    <row r="591" spans="2:23" ht="15.75" x14ac:dyDescent="0.25">
      <c r="B591" s="143"/>
      <c r="C591" s="144"/>
      <c r="D591" s="144"/>
      <c r="E591" s="144"/>
      <c r="F591" s="147" t="str" cm="1">
        <f t="array" ref="F591">_xlfn.IFNA(CONCATENATE(_xlfn.IFS($D591="Mezzanine",LEFT($D591,1), $D591="Ground Floor",LEFT($D591,1),$D591="Basment ",LEFT($D591,1), $D591="1st Floor", "0"&amp;LEFT($D591,1), $D591="2nd Floor", "0"&amp;LEFT($D591,1), $D591="3rd Floor", "0"&amp;LEFT($D591,1), $D591="4th Floor", "0"&amp;LEFT($D591,1), $D591="5th Floor", "0"&amp;LEFT($D591,1), $D591="6th Floor", "0"&amp;LEFT($D591,1),$D591="7th Floor", "0"&amp;LEFT($D591,1),$D591="8th Floor", "0"&amp;LEFT($D591,1),$D591="9th Floor", "0"&amp;LEFT($D591,1),$D591="10th Floor", LEFT($D591,2),$D591="11th Floor", LEFT($D591,2),$D591="12th Floor", LEFT($D591,2),$D591="13th Floor", LEFT($D591,2), $D591="Lower Ground", LEFT($D591)&amp;IF(ISNUMBER(FIND(" ",$D591)),MID($D591,FIND(" ",$D591)+1,1),"")&amp;IF(ISNUMBER(FIND(" ",$D591,FIND(" ",$D591)+1)),MID($D591,FIND(" ",$D591,FIND(" ",$D591)+1)+1,1),""),$D591="Upper Ground", LEFT($D591)&amp;IF(ISNUMBER(FIND(" ",$D591)),MID($D591,FIND(" ",$D591)+1,1),"")&amp;IF(ISNUMBER(FIND(" ",$D591,FIND(" ",$D591)+1)),MID($D591,FIND(" ",$D591,FIND(" ",$D591)+1)+1,1),"")),".0",$E591), " ")</f>
        <v xml:space="preserve"> </v>
      </c>
      <c r="G591" s="144"/>
      <c r="H591" s="144"/>
      <c r="I591" s="144"/>
      <c r="J591" s="144"/>
      <c r="K591" s="144"/>
      <c r="L591" s="149" t="str" cm="1">
        <f t="array" ref="L591">_xlfn.IFNA(
_xlfn.IFS(
AND($F591=" ",$G591=" ",$H591=" "),"Please update all three: Surveyor Room Reference, Establishment Room Reference and Establishment Room Name",
AND(OR($I591="General",$I591="Open plan/ semi-open general",$I591="Fitted",$I591="Light practical (science)",$I591="Light practical (other)",$I591="Heavy practical (workshops)",$I591="Heavy practical (clean)",$I591="Large",$I591="Storage"),$J591=0,$K591=0),"Please update Net Area or Non-net Area",
AND($B591&lt;&gt;"OUT",$J591=0,$I591&lt;&gt;"Non-net",$M591="85% Circulation"),"Net area not recorded for spaces with 85% circulation unusable type",
AND(OR($I591="General",$I591="Open plan/ semi-open general",$I591="Fitted",$I591="Light practical (science)",$I591="Light practical (other)",$I591="Heavy practical (workshops)",$I591="Heavy practical (clean)",$I591="Large",$I591="Storage"),OR($J591=0,ISBLANK($J591))),"Net area not recorded in net spaces",
AND(OR($I591="Non-net",$I591="Outdoor space"),$J591&gt;0),"Net Area Recorded in Non-net space",
AND($I591="General",$J591&gt;90),"This general space is over 90m2, please ensure that this space is entered as separate spaces if it usually used as separate spaces",
AND($I591="Open plan/ semi-open general",$J591&lt;27),"Open plan general space under 27m2",
AND(OR($K591=0,ISBLANK($K591)), $I591="Non-net"),"Non-net area not recorded in non-net space"
),
" ")</f>
        <v xml:space="preserve"> </v>
      </c>
      <c r="M591" s="144"/>
      <c r="N591" s="144"/>
      <c r="O591" s="144"/>
      <c r="P591" s="144"/>
      <c r="Q591" s="144"/>
      <c r="R591" s="171"/>
      <c r="S591" s="147">
        <f>NCA_Calculations!$P$603</f>
        <v>0</v>
      </c>
      <c r="T591" s="147">
        <f>NCA_Calculations!$Q$603</f>
        <v>0</v>
      </c>
      <c r="U591" s="144"/>
      <c r="V591" s="144"/>
      <c r="W591" s="149" t="str" cm="1">
        <f t="array" ref="W591">_xlfn.IFNA(
_xlfn.IFS(
ISBLANK($U591),"Missing space use.",
AND('Establishment details'!$C$14="Secondary",$V591="Classbase"),"Invalid Status type",
AND(OR( $V591="Classbase", $V591="Teaching", $V591="Early years",$V591="SEND resourced"), NOT(ISBLANK($M591))),"Space with status type and unusable type.",
AND($V591= "Classbase",'Establishment details'!$C$22&gt;=10), "Classbase status is only valid in schools with a primary element.",
AND($I591= "Large",$N591 &gt; 3.5), "Large rooms with less than 3.5m height.",
AND(OR($V591="Light practical (science)",$V591="Light practical (science)",$V591="Heavy practical (workshops)", $V591="Heavy practical (clean)"), OR($O591=0,ISBLANK($O591))),"Missing sinks count for light and heavy practical spaces.",
AND($M591 = "Other",ISBLANK($R591)), "Invalid unusable type / missing note for other unusable type."
),
" ")</f>
        <v>Missing space use.</v>
      </c>
    </row>
    <row r="592" spans="2:23" ht="15.75" x14ac:dyDescent="0.25">
      <c r="B592" s="143"/>
      <c r="C592" s="144"/>
      <c r="D592" s="144"/>
      <c r="E592" s="144"/>
      <c r="F592" s="147" t="str" cm="1">
        <f t="array" ref="F592">_xlfn.IFNA(CONCATENATE(_xlfn.IFS($D592="Mezzanine",LEFT($D592,1), $D592="Ground Floor",LEFT($D592,1),$D592="Basment ",LEFT($D592,1), $D592="1st Floor", "0"&amp;LEFT($D592,1), $D592="2nd Floor", "0"&amp;LEFT($D592,1), $D592="3rd Floor", "0"&amp;LEFT($D592,1), $D592="4th Floor", "0"&amp;LEFT($D592,1), $D592="5th Floor", "0"&amp;LEFT($D592,1), $D592="6th Floor", "0"&amp;LEFT($D592,1),$D592="7th Floor", "0"&amp;LEFT($D592,1),$D592="8th Floor", "0"&amp;LEFT($D592,1),$D592="9th Floor", "0"&amp;LEFT($D592,1),$D592="10th Floor", LEFT($D592,2),$D592="11th Floor", LEFT($D592,2),$D592="12th Floor", LEFT($D592,2),$D592="13th Floor", LEFT($D592,2), $D592="Lower Ground", LEFT($D592)&amp;IF(ISNUMBER(FIND(" ",$D592)),MID($D592,FIND(" ",$D592)+1,1),"")&amp;IF(ISNUMBER(FIND(" ",$D592,FIND(" ",$D592)+1)),MID($D592,FIND(" ",$D592,FIND(" ",$D592)+1)+1,1),""),$D592="Upper Ground", LEFT($D592)&amp;IF(ISNUMBER(FIND(" ",$D592)),MID($D592,FIND(" ",$D592)+1,1),"")&amp;IF(ISNUMBER(FIND(" ",$D592,FIND(" ",$D592)+1)),MID($D592,FIND(" ",$D592,FIND(" ",$D592)+1)+1,1),"")),".0",$E592), " ")</f>
        <v xml:space="preserve"> </v>
      </c>
      <c r="G592" s="144"/>
      <c r="H592" s="144"/>
      <c r="I592" s="144"/>
      <c r="J592" s="144"/>
      <c r="K592" s="144"/>
      <c r="L592" s="149" t="str" cm="1">
        <f t="array" ref="L592">_xlfn.IFNA(
_xlfn.IFS(
AND($F592=" ",$G592=" ",$H592=" "),"Please update all three: Surveyor Room Reference, Establishment Room Reference and Establishment Room Name",
AND(OR($I592="General",$I592="Open plan/ semi-open general",$I592="Fitted",$I592="Light practical (science)",$I592="Light practical (other)",$I592="Heavy practical (workshops)",$I592="Heavy practical (clean)",$I592="Large",$I592="Storage"),$J592=0,$K592=0),"Please update Net Area or Non-net Area",
AND($B592&lt;&gt;"OUT",$J592=0,$I592&lt;&gt;"Non-net",$M592="85% Circulation"),"Net area not recorded for spaces with 85% circulation unusable type",
AND(OR($I592="General",$I592="Open plan/ semi-open general",$I592="Fitted",$I592="Light practical (science)",$I592="Light practical (other)",$I592="Heavy practical (workshops)",$I592="Heavy practical (clean)",$I592="Large",$I592="Storage"),OR($J592=0,ISBLANK($J592))),"Net area not recorded in net spaces",
AND(OR($I592="Non-net",$I592="Outdoor space"),$J592&gt;0),"Net Area Recorded in Non-net space",
AND($I592="General",$J592&gt;90),"This general space is over 90m2, please ensure that this space is entered as separate spaces if it usually used as separate spaces",
AND($I592="Open plan/ semi-open general",$J592&lt;27),"Open plan general space under 27m2",
AND(OR($K592=0,ISBLANK($K592)), $I592="Non-net"),"Non-net area not recorded in non-net space"
),
" ")</f>
        <v xml:space="preserve"> </v>
      </c>
      <c r="M592" s="144"/>
      <c r="N592" s="144"/>
      <c r="O592" s="144"/>
      <c r="P592" s="144"/>
      <c r="Q592" s="144"/>
      <c r="R592" s="171"/>
      <c r="S592" s="147">
        <f>NCA_Calculations!$P$604</f>
        <v>0</v>
      </c>
      <c r="T592" s="147">
        <f>NCA_Calculations!$Q$604</f>
        <v>0</v>
      </c>
      <c r="U592" s="144"/>
      <c r="V592" s="144"/>
      <c r="W592" s="149" t="str" cm="1">
        <f t="array" ref="W592">_xlfn.IFNA(
_xlfn.IFS(
ISBLANK($U592),"Missing space use.",
AND('Establishment details'!$C$14="Secondary",$V592="Classbase"),"Invalid Status type",
AND(OR( $V592="Classbase", $V592="Teaching", $V592="Early years",$V592="SEND resourced"), NOT(ISBLANK($M592))),"Space with status type and unusable type.",
AND($V592= "Classbase",'Establishment details'!$C$22&gt;=10), "Classbase status is only valid in schools with a primary element.",
AND($I592= "Large",$N592 &gt; 3.5), "Large rooms with less than 3.5m height.",
AND(OR($V592="Light practical (science)",$V592="Light practical (science)",$V592="Heavy practical (workshops)", $V592="Heavy practical (clean)"), OR($O592=0,ISBLANK($O592))),"Missing sinks count for light and heavy practical spaces.",
AND($M592 = "Other",ISBLANK($R592)), "Invalid unusable type / missing note for other unusable type."
),
" ")</f>
        <v>Missing space use.</v>
      </c>
    </row>
    <row r="593" spans="2:23" ht="15.75" x14ac:dyDescent="0.25">
      <c r="B593" s="143"/>
      <c r="C593" s="144"/>
      <c r="D593" s="144"/>
      <c r="E593" s="144"/>
      <c r="F593" s="147" t="str" cm="1">
        <f t="array" ref="F593">_xlfn.IFNA(CONCATENATE(_xlfn.IFS($D593="Mezzanine",LEFT($D593,1), $D593="Ground Floor",LEFT($D593,1),$D593="Basment ",LEFT($D593,1), $D593="1st Floor", "0"&amp;LEFT($D593,1), $D593="2nd Floor", "0"&amp;LEFT($D593,1), $D593="3rd Floor", "0"&amp;LEFT($D593,1), $D593="4th Floor", "0"&amp;LEFT($D593,1), $D593="5th Floor", "0"&amp;LEFT($D593,1), $D593="6th Floor", "0"&amp;LEFT($D593,1),$D593="7th Floor", "0"&amp;LEFT($D593,1),$D593="8th Floor", "0"&amp;LEFT($D593,1),$D593="9th Floor", "0"&amp;LEFT($D593,1),$D593="10th Floor", LEFT($D593,2),$D593="11th Floor", LEFT($D593,2),$D593="12th Floor", LEFT($D593,2),$D593="13th Floor", LEFT($D593,2), $D593="Lower Ground", LEFT($D593)&amp;IF(ISNUMBER(FIND(" ",$D593)),MID($D593,FIND(" ",$D593)+1,1),"")&amp;IF(ISNUMBER(FIND(" ",$D593,FIND(" ",$D593)+1)),MID($D593,FIND(" ",$D593,FIND(" ",$D593)+1)+1,1),""),$D593="Upper Ground", LEFT($D593)&amp;IF(ISNUMBER(FIND(" ",$D593)),MID($D593,FIND(" ",$D593)+1,1),"")&amp;IF(ISNUMBER(FIND(" ",$D593,FIND(" ",$D593)+1)),MID($D593,FIND(" ",$D593,FIND(" ",$D593)+1)+1,1),"")),".0",$E593), " ")</f>
        <v xml:space="preserve"> </v>
      </c>
      <c r="G593" s="144"/>
      <c r="H593" s="144"/>
      <c r="I593" s="144"/>
      <c r="J593" s="144"/>
      <c r="K593" s="144"/>
      <c r="L593" s="149" t="str" cm="1">
        <f t="array" ref="L593">_xlfn.IFNA(
_xlfn.IFS(
AND($F593=" ",$G593=" ",$H593=" "),"Please update all three: Surveyor Room Reference, Establishment Room Reference and Establishment Room Name",
AND(OR($I593="General",$I593="Open plan/ semi-open general",$I593="Fitted",$I593="Light practical (science)",$I593="Light practical (other)",$I593="Heavy practical (workshops)",$I593="Heavy practical (clean)",$I593="Large",$I593="Storage"),$J593=0,$K593=0),"Please update Net Area or Non-net Area",
AND($B593&lt;&gt;"OUT",$J593=0,$I593&lt;&gt;"Non-net",$M593="85% Circulation"),"Net area not recorded for spaces with 85% circulation unusable type",
AND(OR($I593="General",$I593="Open plan/ semi-open general",$I593="Fitted",$I593="Light practical (science)",$I593="Light practical (other)",$I593="Heavy practical (workshops)",$I593="Heavy practical (clean)",$I593="Large",$I593="Storage"),OR($J593=0,ISBLANK($J593))),"Net area not recorded in net spaces",
AND(OR($I593="Non-net",$I593="Outdoor space"),$J593&gt;0),"Net Area Recorded in Non-net space",
AND($I593="General",$J593&gt;90),"This general space is over 90m2, please ensure that this space is entered as separate spaces if it usually used as separate spaces",
AND($I593="Open plan/ semi-open general",$J593&lt;27),"Open plan general space under 27m2",
AND(OR($K593=0,ISBLANK($K593)), $I593="Non-net"),"Non-net area not recorded in non-net space"
),
" ")</f>
        <v xml:space="preserve"> </v>
      </c>
      <c r="M593" s="144"/>
      <c r="N593" s="144"/>
      <c r="O593" s="144"/>
      <c r="P593" s="144"/>
      <c r="Q593" s="144"/>
      <c r="R593" s="171"/>
      <c r="S593" s="147">
        <f>NCA_Calculations!$P$605</f>
        <v>0</v>
      </c>
      <c r="T593" s="147">
        <f>NCA_Calculations!$Q$605</f>
        <v>0</v>
      </c>
      <c r="U593" s="144"/>
      <c r="V593" s="144"/>
      <c r="W593" s="149" t="str" cm="1">
        <f t="array" ref="W593">_xlfn.IFNA(
_xlfn.IFS(
ISBLANK($U593),"Missing space use.",
AND('Establishment details'!$C$14="Secondary",$V593="Classbase"),"Invalid Status type",
AND(OR( $V593="Classbase", $V593="Teaching", $V593="Early years",$V593="SEND resourced"), NOT(ISBLANK($M593))),"Space with status type and unusable type.",
AND($V593= "Classbase",'Establishment details'!$C$22&gt;=10), "Classbase status is only valid in schools with a primary element.",
AND($I593= "Large",$N593 &gt; 3.5), "Large rooms with less than 3.5m height.",
AND(OR($V593="Light practical (science)",$V593="Light practical (science)",$V593="Heavy practical (workshops)", $V593="Heavy practical (clean)"), OR($O593=0,ISBLANK($O593))),"Missing sinks count for light and heavy practical spaces.",
AND($M593 = "Other",ISBLANK($R593)), "Invalid unusable type / missing note for other unusable type."
),
" ")</f>
        <v>Missing space use.</v>
      </c>
    </row>
    <row r="594" spans="2:23" ht="15.75" x14ac:dyDescent="0.25">
      <c r="B594" s="143"/>
      <c r="C594" s="144"/>
      <c r="D594" s="144"/>
      <c r="E594" s="144"/>
      <c r="F594" s="147" t="str" cm="1">
        <f t="array" ref="F594">_xlfn.IFNA(CONCATENATE(_xlfn.IFS($D594="Mezzanine",LEFT($D594,1), $D594="Ground Floor",LEFT($D594,1),$D594="Basment ",LEFT($D594,1), $D594="1st Floor", "0"&amp;LEFT($D594,1), $D594="2nd Floor", "0"&amp;LEFT($D594,1), $D594="3rd Floor", "0"&amp;LEFT($D594,1), $D594="4th Floor", "0"&amp;LEFT($D594,1), $D594="5th Floor", "0"&amp;LEFT($D594,1), $D594="6th Floor", "0"&amp;LEFT($D594,1),$D594="7th Floor", "0"&amp;LEFT($D594,1),$D594="8th Floor", "0"&amp;LEFT($D594,1),$D594="9th Floor", "0"&amp;LEFT($D594,1),$D594="10th Floor", LEFT($D594,2),$D594="11th Floor", LEFT($D594,2),$D594="12th Floor", LEFT($D594,2),$D594="13th Floor", LEFT($D594,2), $D594="Lower Ground", LEFT($D594)&amp;IF(ISNUMBER(FIND(" ",$D594)),MID($D594,FIND(" ",$D594)+1,1),"")&amp;IF(ISNUMBER(FIND(" ",$D594,FIND(" ",$D594)+1)),MID($D594,FIND(" ",$D594,FIND(" ",$D594)+1)+1,1),""),$D594="Upper Ground", LEFT($D594)&amp;IF(ISNUMBER(FIND(" ",$D594)),MID($D594,FIND(" ",$D594)+1,1),"")&amp;IF(ISNUMBER(FIND(" ",$D594,FIND(" ",$D594)+1)),MID($D594,FIND(" ",$D594,FIND(" ",$D594)+1)+1,1),"")),".0",$E594), " ")</f>
        <v xml:space="preserve"> </v>
      </c>
      <c r="G594" s="144"/>
      <c r="H594" s="144"/>
      <c r="I594" s="144"/>
      <c r="J594" s="144"/>
      <c r="K594" s="144"/>
      <c r="L594" s="149" t="str" cm="1">
        <f t="array" ref="L594">_xlfn.IFNA(
_xlfn.IFS(
AND($F594=" ",$G594=" ",$H594=" "),"Please update all three: Surveyor Room Reference, Establishment Room Reference and Establishment Room Name",
AND(OR($I594="General",$I594="Open plan/ semi-open general",$I594="Fitted",$I594="Light practical (science)",$I594="Light practical (other)",$I594="Heavy practical (workshops)",$I594="Heavy practical (clean)",$I594="Large",$I594="Storage"),$J594=0,$K594=0),"Please update Net Area or Non-net Area",
AND($B594&lt;&gt;"OUT",$J594=0,$I594&lt;&gt;"Non-net",$M594="85% Circulation"),"Net area not recorded for spaces with 85% circulation unusable type",
AND(OR($I594="General",$I594="Open plan/ semi-open general",$I594="Fitted",$I594="Light practical (science)",$I594="Light practical (other)",$I594="Heavy practical (workshops)",$I594="Heavy practical (clean)",$I594="Large",$I594="Storage"),OR($J594=0,ISBLANK($J594))),"Net area not recorded in net spaces",
AND(OR($I594="Non-net",$I594="Outdoor space"),$J594&gt;0),"Net Area Recorded in Non-net space",
AND($I594="General",$J594&gt;90),"This general space is over 90m2, please ensure that this space is entered as separate spaces if it usually used as separate spaces",
AND($I594="Open plan/ semi-open general",$J594&lt;27),"Open plan general space under 27m2",
AND(OR($K594=0,ISBLANK($K594)), $I594="Non-net"),"Non-net area not recorded in non-net space"
),
" ")</f>
        <v xml:space="preserve"> </v>
      </c>
      <c r="M594" s="144"/>
      <c r="N594" s="144"/>
      <c r="O594" s="144"/>
      <c r="P594" s="144"/>
      <c r="Q594" s="144"/>
      <c r="R594" s="171"/>
      <c r="S594" s="147">
        <f>NCA_Calculations!$P$606</f>
        <v>0</v>
      </c>
      <c r="T594" s="147">
        <f>NCA_Calculations!$Q$606</f>
        <v>0</v>
      </c>
      <c r="U594" s="144"/>
      <c r="V594" s="144"/>
      <c r="W594" s="149" t="str" cm="1">
        <f t="array" ref="W594">_xlfn.IFNA(
_xlfn.IFS(
ISBLANK($U594),"Missing space use.",
AND('Establishment details'!$C$14="Secondary",$V594="Classbase"),"Invalid Status type",
AND(OR( $V594="Classbase", $V594="Teaching", $V594="Early years",$V594="SEND resourced"), NOT(ISBLANK($M594))),"Space with status type and unusable type.",
AND($V594= "Classbase",'Establishment details'!$C$22&gt;=10), "Classbase status is only valid in schools with a primary element.",
AND($I594= "Large",$N594 &gt; 3.5), "Large rooms with less than 3.5m height.",
AND(OR($V594="Light practical (science)",$V594="Light practical (science)",$V594="Heavy practical (workshops)", $V594="Heavy practical (clean)"), OR($O594=0,ISBLANK($O594))),"Missing sinks count for light and heavy practical spaces.",
AND($M594 = "Other",ISBLANK($R594)), "Invalid unusable type / missing note for other unusable type."
),
" ")</f>
        <v>Missing space use.</v>
      </c>
    </row>
    <row r="595" spans="2:23" ht="15.75" x14ac:dyDescent="0.25">
      <c r="B595" s="143"/>
      <c r="C595" s="144"/>
      <c r="D595" s="144"/>
      <c r="E595" s="144"/>
      <c r="F595" s="147" t="str" cm="1">
        <f t="array" ref="F595">_xlfn.IFNA(CONCATENATE(_xlfn.IFS($D595="Mezzanine",LEFT($D595,1), $D595="Ground Floor",LEFT($D595,1),$D595="Basment ",LEFT($D595,1), $D595="1st Floor", "0"&amp;LEFT($D595,1), $D595="2nd Floor", "0"&amp;LEFT($D595,1), $D595="3rd Floor", "0"&amp;LEFT($D595,1), $D595="4th Floor", "0"&amp;LEFT($D595,1), $D595="5th Floor", "0"&amp;LEFT($D595,1), $D595="6th Floor", "0"&amp;LEFT($D595,1),$D595="7th Floor", "0"&amp;LEFT($D595,1),$D595="8th Floor", "0"&amp;LEFT($D595,1),$D595="9th Floor", "0"&amp;LEFT($D595,1),$D595="10th Floor", LEFT($D595,2),$D595="11th Floor", LEFT($D595,2),$D595="12th Floor", LEFT($D595,2),$D595="13th Floor", LEFT($D595,2), $D595="Lower Ground", LEFT($D595)&amp;IF(ISNUMBER(FIND(" ",$D595)),MID($D595,FIND(" ",$D595)+1,1),"")&amp;IF(ISNUMBER(FIND(" ",$D595,FIND(" ",$D595)+1)),MID($D595,FIND(" ",$D595,FIND(" ",$D595)+1)+1,1),""),$D595="Upper Ground", LEFT($D595)&amp;IF(ISNUMBER(FIND(" ",$D595)),MID($D595,FIND(" ",$D595)+1,1),"")&amp;IF(ISNUMBER(FIND(" ",$D595,FIND(" ",$D595)+1)),MID($D595,FIND(" ",$D595,FIND(" ",$D595)+1)+1,1),"")),".0",$E595), " ")</f>
        <v xml:space="preserve"> </v>
      </c>
      <c r="G595" s="144"/>
      <c r="H595" s="144"/>
      <c r="I595" s="144"/>
      <c r="J595" s="144"/>
      <c r="K595" s="144"/>
      <c r="L595" s="149" t="str" cm="1">
        <f t="array" ref="L595">_xlfn.IFNA(
_xlfn.IFS(
AND($F595=" ",$G595=" ",$H595=" "),"Please update all three: Surveyor Room Reference, Establishment Room Reference and Establishment Room Name",
AND(OR($I595="General",$I595="Open plan/ semi-open general",$I595="Fitted",$I595="Light practical (science)",$I595="Light practical (other)",$I595="Heavy practical (workshops)",$I595="Heavy practical (clean)",$I595="Large",$I595="Storage"),$J595=0,$K595=0),"Please update Net Area or Non-net Area",
AND($B595&lt;&gt;"OUT",$J595=0,$I595&lt;&gt;"Non-net",$M595="85% Circulation"),"Net area not recorded for spaces with 85% circulation unusable type",
AND(OR($I595="General",$I595="Open plan/ semi-open general",$I595="Fitted",$I595="Light practical (science)",$I595="Light practical (other)",$I595="Heavy practical (workshops)",$I595="Heavy practical (clean)",$I595="Large",$I595="Storage"),OR($J595=0,ISBLANK($J595))),"Net area not recorded in net spaces",
AND(OR($I595="Non-net",$I595="Outdoor space"),$J595&gt;0),"Net Area Recorded in Non-net space",
AND($I595="General",$J595&gt;90),"This general space is over 90m2, please ensure that this space is entered as separate spaces if it usually used as separate spaces",
AND($I595="Open plan/ semi-open general",$J595&lt;27),"Open plan general space under 27m2",
AND(OR($K595=0,ISBLANK($K595)), $I595="Non-net"),"Non-net area not recorded in non-net space"
),
" ")</f>
        <v xml:space="preserve"> </v>
      </c>
      <c r="M595" s="144"/>
      <c r="N595" s="144"/>
      <c r="O595" s="144"/>
      <c r="P595" s="144"/>
      <c r="Q595" s="144"/>
      <c r="R595" s="171"/>
      <c r="S595" s="147">
        <f>NCA_Calculations!$P$607</f>
        <v>0</v>
      </c>
      <c r="T595" s="147">
        <f>NCA_Calculations!$Q$607</f>
        <v>0</v>
      </c>
      <c r="U595" s="144"/>
      <c r="V595" s="144"/>
      <c r="W595" s="149" t="str" cm="1">
        <f t="array" ref="W595">_xlfn.IFNA(
_xlfn.IFS(
ISBLANK($U595),"Missing space use.",
AND('Establishment details'!$C$14="Secondary",$V595="Classbase"),"Invalid Status type",
AND(OR( $V595="Classbase", $V595="Teaching", $V595="Early years",$V595="SEND resourced"), NOT(ISBLANK($M595))),"Space with status type and unusable type.",
AND($V595= "Classbase",'Establishment details'!$C$22&gt;=10), "Classbase status is only valid in schools with a primary element.",
AND($I595= "Large",$N595 &gt; 3.5), "Large rooms with less than 3.5m height.",
AND(OR($V595="Light practical (science)",$V595="Light practical (science)",$V595="Heavy practical (workshops)", $V595="Heavy practical (clean)"), OR($O595=0,ISBLANK($O595))),"Missing sinks count for light and heavy practical spaces.",
AND($M595 = "Other",ISBLANK($R595)), "Invalid unusable type / missing note for other unusable type."
),
" ")</f>
        <v>Missing space use.</v>
      </c>
    </row>
    <row r="596" spans="2:23" ht="15.75" x14ac:dyDescent="0.25">
      <c r="B596" s="143"/>
      <c r="C596" s="144"/>
      <c r="D596" s="144"/>
      <c r="E596" s="144"/>
      <c r="F596" s="147" t="str" cm="1">
        <f t="array" ref="F596">_xlfn.IFNA(CONCATENATE(_xlfn.IFS($D596="Mezzanine",LEFT($D596,1), $D596="Ground Floor",LEFT($D596,1),$D596="Basment ",LEFT($D596,1), $D596="1st Floor", "0"&amp;LEFT($D596,1), $D596="2nd Floor", "0"&amp;LEFT($D596,1), $D596="3rd Floor", "0"&amp;LEFT($D596,1), $D596="4th Floor", "0"&amp;LEFT($D596,1), $D596="5th Floor", "0"&amp;LEFT($D596,1), $D596="6th Floor", "0"&amp;LEFT($D596,1),$D596="7th Floor", "0"&amp;LEFT($D596,1),$D596="8th Floor", "0"&amp;LEFT($D596,1),$D596="9th Floor", "0"&amp;LEFT($D596,1),$D596="10th Floor", LEFT($D596,2),$D596="11th Floor", LEFT($D596,2),$D596="12th Floor", LEFT($D596,2),$D596="13th Floor", LEFT($D596,2), $D596="Lower Ground", LEFT($D596)&amp;IF(ISNUMBER(FIND(" ",$D596)),MID($D596,FIND(" ",$D596)+1,1),"")&amp;IF(ISNUMBER(FIND(" ",$D596,FIND(" ",$D596)+1)),MID($D596,FIND(" ",$D596,FIND(" ",$D596)+1)+1,1),""),$D596="Upper Ground", LEFT($D596)&amp;IF(ISNUMBER(FIND(" ",$D596)),MID($D596,FIND(" ",$D596)+1,1),"")&amp;IF(ISNUMBER(FIND(" ",$D596,FIND(" ",$D596)+1)),MID($D596,FIND(" ",$D596,FIND(" ",$D596)+1)+1,1),"")),".0",$E596), " ")</f>
        <v xml:space="preserve"> </v>
      </c>
      <c r="G596" s="144"/>
      <c r="H596" s="144"/>
      <c r="I596" s="144"/>
      <c r="J596" s="144"/>
      <c r="K596" s="144"/>
      <c r="L596" s="149" t="str" cm="1">
        <f t="array" ref="L596">_xlfn.IFNA(
_xlfn.IFS(
AND($F596=" ",$G596=" ",$H596=" "),"Please update all three: Surveyor Room Reference, Establishment Room Reference and Establishment Room Name",
AND(OR($I596="General",$I596="Open plan/ semi-open general",$I596="Fitted",$I596="Light practical (science)",$I596="Light practical (other)",$I596="Heavy practical (workshops)",$I596="Heavy practical (clean)",$I596="Large",$I596="Storage"),$J596=0,$K596=0),"Please update Net Area or Non-net Area",
AND($B596&lt;&gt;"OUT",$J596=0,$I596&lt;&gt;"Non-net",$M596="85% Circulation"),"Net area not recorded for spaces with 85% circulation unusable type",
AND(OR($I596="General",$I596="Open plan/ semi-open general",$I596="Fitted",$I596="Light practical (science)",$I596="Light practical (other)",$I596="Heavy practical (workshops)",$I596="Heavy practical (clean)",$I596="Large",$I596="Storage"),OR($J596=0,ISBLANK($J596))),"Net area not recorded in net spaces",
AND(OR($I596="Non-net",$I596="Outdoor space"),$J596&gt;0),"Net Area Recorded in Non-net space",
AND($I596="General",$J596&gt;90),"This general space is over 90m2, please ensure that this space is entered as separate spaces if it usually used as separate spaces",
AND($I596="Open plan/ semi-open general",$J596&lt;27),"Open plan general space under 27m2",
AND(OR($K596=0,ISBLANK($K596)), $I596="Non-net"),"Non-net area not recorded in non-net space"
),
" ")</f>
        <v xml:space="preserve"> </v>
      </c>
      <c r="M596" s="144"/>
      <c r="N596" s="144"/>
      <c r="O596" s="144"/>
      <c r="P596" s="144"/>
      <c r="Q596" s="144"/>
      <c r="R596" s="171"/>
      <c r="S596" s="147">
        <f>NCA_Calculations!$P$608</f>
        <v>0</v>
      </c>
      <c r="T596" s="147">
        <f>NCA_Calculations!$Q$608</f>
        <v>0</v>
      </c>
      <c r="U596" s="144"/>
      <c r="V596" s="144"/>
      <c r="W596" s="149" t="str" cm="1">
        <f t="array" ref="W596">_xlfn.IFNA(
_xlfn.IFS(
ISBLANK($U596),"Missing space use.",
AND('Establishment details'!$C$14="Secondary",$V596="Classbase"),"Invalid Status type",
AND(OR( $V596="Classbase", $V596="Teaching", $V596="Early years",$V596="SEND resourced"), NOT(ISBLANK($M596))),"Space with status type and unusable type.",
AND($V596= "Classbase",'Establishment details'!$C$22&gt;=10), "Classbase status is only valid in schools with a primary element.",
AND($I596= "Large",$N596 &gt; 3.5), "Large rooms with less than 3.5m height.",
AND(OR($V596="Light practical (science)",$V596="Light practical (science)",$V596="Heavy practical (workshops)", $V596="Heavy practical (clean)"), OR($O596=0,ISBLANK($O596))),"Missing sinks count for light and heavy practical spaces.",
AND($M596 = "Other",ISBLANK($R596)), "Invalid unusable type / missing note for other unusable type."
),
" ")</f>
        <v>Missing space use.</v>
      </c>
    </row>
    <row r="597" spans="2:23" ht="15.75" x14ac:dyDescent="0.25">
      <c r="B597" s="143"/>
      <c r="C597" s="144"/>
      <c r="D597" s="144"/>
      <c r="E597" s="144"/>
      <c r="F597" s="147" t="str" cm="1">
        <f t="array" ref="F597">_xlfn.IFNA(CONCATENATE(_xlfn.IFS($D597="Mezzanine",LEFT($D597,1), $D597="Ground Floor",LEFT($D597,1),$D597="Basment ",LEFT($D597,1), $D597="1st Floor", "0"&amp;LEFT($D597,1), $D597="2nd Floor", "0"&amp;LEFT($D597,1), $D597="3rd Floor", "0"&amp;LEFT($D597,1), $D597="4th Floor", "0"&amp;LEFT($D597,1), $D597="5th Floor", "0"&amp;LEFT($D597,1), $D597="6th Floor", "0"&amp;LEFT($D597,1),$D597="7th Floor", "0"&amp;LEFT($D597,1),$D597="8th Floor", "0"&amp;LEFT($D597,1),$D597="9th Floor", "0"&amp;LEFT($D597,1),$D597="10th Floor", LEFT($D597,2),$D597="11th Floor", LEFT($D597,2),$D597="12th Floor", LEFT($D597,2),$D597="13th Floor", LEFT($D597,2), $D597="Lower Ground", LEFT($D597)&amp;IF(ISNUMBER(FIND(" ",$D597)),MID($D597,FIND(" ",$D597)+1,1),"")&amp;IF(ISNUMBER(FIND(" ",$D597,FIND(" ",$D597)+1)),MID($D597,FIND(" ",$D597,FIND(" ",$D597)+1)+1,1),""),$D597="Upper Ground", LEFT($D597)&amp;IF(ISNUMBER(FIND(" ",$D597)),MID($D597,FIND(" ",$D597)+1,1),"")&amp;IF(ISNUMBER(FIND(" ",$D597,FIND(" ",$D597)+1)),MID($D597,FIND(" ",$D597,FIND(" ",$D597)+1)+1,1),"")),".0",$E597), " ")</f>
        <v xml:space="preserve"> </v>
      </c>
      <c r="G597" s="144"/>
      <c r="H597" s="144"/>
      <c r="I597" s="144"/>
      <c r="J597" s="144"/>
      <c r="K597" s="144"/>
      <c r="L597" s="149" t="str" cm="1">
        <f t="array" ref="L597">_xlfn.IFNA(
_xlfn.IFS(
AND($F597=" ",$G597=" ",$H597=" "),"Please update all three: Surveyor Room Reference, Establishment Room Reference and Establishment Room Name",
AND(OR($I597="General",$I597="Open plan/ semi-open general",$I597="Fitted",$I597="Light practical (science)",$I597="Light practical (other)",$I597="Heavy practical (workshops)",$I597="Heavy practical (clean)",$I597="Large",$I597="Storage"),$J597=0,$K597=0),"Please update Net Area or Non-net Area",
AND($B597&lt;&gt;"OUT",$J597=0,$I597&lt;&gt;"Non-net",$M597="85% Circulation"),"Net area not recorded for spaces with 85% circulation unusable type",
AND(OR($I597="General",$I597="Open plan/ semi-open general",$I597="Fitted",$I597="Light practical (science)",$I597="Light practical (other)",$I597="Heavy practical (workshops)",$I597="Heavy practical (clean)",$I597="Large",$I597="Storage"),OR($J597=0,ISBLANK($J597))),"Net area not recorded in net spaces",
AND(OR($I597="Non-net",$I597="Outdoor space"),$J597&gt;0),"Net Area Recorded in Non-net space",
AND($I597="General",$J597&gt;90),"This general space is over 90m2, please ensure that this space is entered as separate spaces if it usually used as separate spaces",
AND($I597="Open plan/ semi-open general",$J597&lt;27),"Open plan general space under 27m2",
AND(OR($K597=0,ISBLANK($K597)), $I597="Non-net"),"Non-net area not recorded in non-net space"
),
" ")</f>
        <v xml:space="preserve"> </v>
      </c>
      <c r="M597" s="144"/>
      <c r="N597" s="144"/>
      <c r="O597" s="144"/>
      <c r="P597" s="144"/>
      <c r="Q597" s="144"/>
      <c r="R597" s="171"/>
      <c r="S597" s="147">
        <f>NCA_Calculations!$P$609</f>
        <v>0</v>
      </c>
      <c r="T597" s="147">
        <f>NCA_Calculations!$Q$609</f>
        <v>0</v>
      </c>
      <c r="U597" s="144"/>
      <c r="V597" s="144"/>
      <c r="W597" s="149" t="str" cm="1">
        <f t="array" ref="W597">_xlfn.IFNA(
_xlfn.IFS(
ISBLANK($U597),"Missing space use.",
AND('Establishment details'!$C$14="Secondary",$V597="Classbase"),"Invalid Status type",
AND(OR( $V597="Classbase", $V597="Teaching", $V597="Early years",$V597="SEND resourced"), NOT(ISBLANK($M597))),"Space with status type and unusable type.",
AND($V597= "Classbase",'Establishment details'!$C$22&gt;=10), "Classbase status is only valid in schools with a primary element.",
AND($I597= "Large",$N597 &gt; 3.5), "Large rooms with less than 3.5m height.",
AND(OR($V597="Light practical (science)",$V597="Light practical (science)",$V597="Heavy practical (workshops)", $V597="Heavy practical (clean)"), OR($O597=0,ISBLANK($O597))),"Missing sinks count for light and heavy practical spaces.",
AND($M597 = "Other",ISBLANK($R597)), "Invalid unusable type / missing note for other unusable type."
),
" ")</f>
        <v>Missing space use.</v>
      </c>
    </row>
    <row r="598" spans="2:23" ht="15.75" x14ac:dyDescent="0.25">
      <c r="B598" s="143"/>
      <c r="C598" s="144"/>
      <c r="D598" s="144"/>
      <c r="E598" s="144"/>
      <c r="F598" s="147" t="str" cm="1">
        <f t="array" ref="F598">_xlfn.IFNA(CONCATENATE(_xlfn.IFS($D598="Mezzanine",LEFT($D598,1), $D598="Ground Floor",LEFT($D598,1),$D598="Basment ",LEFT($D598,1), $D598="1st Floor", "0"&amp;LEFT($D598,1), $D598="2nd Floor", "0"&amp;LEFT($D598,1), $D598="3rd Floor", "0"&amp;LEFT($D598,1), $D598="4th Floor", "0"&amp;LEFT($D598,1), $D598="5th Floor", "0"&amp;LEFT($D598,1), $D598="6th Floor", "0"&amp;LEFT($D598,1),$D598="7th Floor", "0"&amp;LEFT($D598,1),$D598="8th Floor", "0"&amp;LEFT($D598,1),$D598="9th Floor", "0"&amp;LEFT($D598,1),$D598="10th Floor", LEFT($D598,2),$D598="11th Floor", LEFT($D598,2),$D598="12th Floor", LEFT($D598,2),$D598="13th Floor", LEFT($D598,2), $D598="Lower Ground", LEFT($D598)&amp;IF(ISNUMBER(FIND(" ",$D598)),MID($D598,FIND(" ",$D598)+1,1),"")&amp;IF(ISNUMBER(FIND(" ",$D598,FIND(" ",$D598)+1)),MID($D598,FIND(" ",$D598,FIND(" ",$D598)+1)+1,1),""),$D598="Upper Ground", LEFT($D598)&amp;IF(ISNUMBER(FIND(" ",$D598)),MID($D598,FIND(" ",$D598)+1,1),"")&amp;IF(ISNUMBER(FIND(" ",$D598,FIND(" ",$D598)+1)),MID($D598,FIND(" ",$D598,FIND(" ",$D598)+1)+1,1),"")),".0",$E598), " ")</f>
        <v xml:space="preserve"> </v>
      </c>
      <c r="G598" s="144"/>
      <c r="H598" s="144"/>
      <c r="I598" s="144"/>
      <c r="J598" s="144"/>
      <c r="K598" s="144"/>
      <c r="L598" s="149" t="str" cm="1">
        <f t="array" ref="L598">_xlfn.IFNA(
_xlfn.IFS(
AND($F598=" ",$G598=" ",$H598=" "),"Please update all three: Surveyor Room Reference, Establishment Room Reference and Establishment Room Name",
AND(OR($I598="General",$I598="Open plan/ semi-open general",$I598="Fitted",$I598="Light practical (science)",$I598="Light practical (other)",$I598="Heavy practical (workshops)",$I598="Heavy practical (clean)",$I598="Large",$I598="Storage"),$J598=0,$K598=0),"Please update Net Area or Non-net Area",
AND($B598&lt;&gt;"OUT",$J598=0,$I598&lt;&gt;"Non-net",$M598="85% Circulation"),"Net area not recorded for spaces with 85% circulation unusable type",
AND(OR($I598="General",$I598="Open plan/ semi-open general",$I598="Fitted",$I598="Light practical (science)",$I598="Light practical (other)",$I598="Heavy practical (workshops)",$I598="Heavy practical (clean)",$I598="Large",$I598="Storage"),OR($J598=0,ISBLANK($J598))),"Net area not recorded in net spaces",
AND(OR($I598="Non-net",$I598="Outdoor space"),$J598&gt;0),"Net Area Recorded in Non-net space",
AND($I598="General",$J598&gt;90),"This general space is over 90m2, please ensure that this space is entered as separate spaces if it usually used as separate spaces",
AND($I598="Open plan/ semi-open general",$J598&lt;27),"Open plan general space under 27m2",
AND(OR($K598=0,ISBLANK($K598)), $I598="Non-net"),"Non-net area not recorded in non-net space"
),
" ")</f>
        <v xml:space="preserve"> </v>
      </c>
      <c r="M598" s="144"/>
      <c r="N598" s="144"/>
      <c r="O598" s="144"/>
      <c r="P598" s="144"/>
      <c r="Q598" s="144"/>
      <c r="R598" s="171"/>
      <c r="S598" s="147">
        <f>NCA_Calculations!$P$610</f>
        <v>0</v>
      </c>
      <c r="T598" s="147">
        <f>NCA_Calculations!$Q$610</f>
        <v>0</v>
      </c>
      <c r="U598" s="144"/>
      <c r="V598" s="144"/>
      <c r="W598" s="149" t="str" cm="1">
        <f t="array" ref="W598">_xlfn.IFNA(
_xlfn.IFS(
ISBLANK($U598),"Missing space use.",
AND('Establishment details'!$C$14="Secondary",$V598="Classbase"),"Invalid Status type",
AND(OR( $V598="Classbase", $V598="Teaching", $V598="Early years",$V598="SEND resourced"), NOT(ISBLANK($M598))),"Space with status type and unusable type.",
AND($V598= "Classbase",'Establishment details'!$C$22&gt;=10), "Classbase status is only valid in schools with a primary element.",
AND($I598= "Large",$N598 &gt; 3.5), "Large rooms with less than 3.5m height.",
AND(OR($V598="Light practical (science)",$V598="Light practical (science)",$V598="Heavy practical (workshops)", $V598="Heavy practical (clean)"), OR($O598=0,ISBLANK($O598))),"Missing sinks count for light and heavy practical spaces.",
AND($M598 = "Other",ISBLANK($R598)), "Invalid unusable type / missing note for other unusable type."
),
" ")</f>
        <v>Missing space use.</v>
      </c>
    </row>
    <row r="599" spans="2:23" ht="15.75" x14ac:dyDescent="0.25">
      <c r="B599" s="143"/>
      <c r="C599" s="144"/>
      <c r="D599" s="144"/>
      <c r="E599" s="144"/>
      <c r="F599" s="147" t="str" cm="1">
        <f t="array" ref="F599">_xlfn.IFNA(CONCATENATE(_xlfn.IFS($D599="Mezzanine",LEFT($D599,1), $D599="Ground Floor",LEFT($D599,1),$D599="Basment ",LEFT($D599,1), $D599="1st Floor", "0"&amp;LEFT($D599,1), $D599="2nd Floor", "0"&amp;LEFT($D599,1), $D599="3rd Floor", "0"&amp;LEFT($D599,1), $D599="4th Floor", "0"&amp;LEFT($D599,1), $D599="5th Floor", "0"&amp;LEFT($D599,1), $D599="6th Floor", "0"&amp;LEFT($D599,1),$D599="7th Floor", "0"&amp;LEFT($D599,1),$D599="8th Floor", "0"&amp;LEFT($D599,1),$D599="9th Floor", "0"&amp;LEFT($D599,1),$D599="10th Floor", LEFT($D599,2),$D599="11th Floor", LEFT($D599,2),$D599="12th Floor", LEFT($D599,2),$D599="13th Floor", LEFT($D599,2), $D599="Lower Ground", LEFT($D599)&amp;IF(ISNUMBER(FIND(" ",$D599)),MID($D599,FIND(" ",$D599)+1,1),"")&amp;IF(ISNUMBER(FIND(" ",$D599,FIND(" ",$D599)+1)),MID($D599,FIND(" ",$D599,FIND(" ",$D599)+1)+1,1),""),$D599="Upper Ground", LEFT($D599)&amp;IF(ISNUMBER(FIND(" ",$D599)),MID($D599,FIND(" ",$D599)+1,1),"")&amp;IF(ISNUMBER(FIND(" ",$D599,FIND(" ",$D599)+1)),MID($D599,FIND(" ",$D599,FIND(" ",$D599)+1)+1,1),"")),".0",$E599), " ")</f>
        <v xml:space="preserve"> </v>
      </c>
      <c r="G599" s="144"/>
      <c r="H599" s="144"/>
      <c r="I599" s="144"/>
      <c r="J599" s="144"/>
      <c r="K599" s="144"/>
      <c r="L599" s="149" t="str" cm="1">
        <f t="array" ref="L599">_xlfn.IFNA(
_xlfn.IFS(
AND($F599=" ",$G599=" ",$H599=" "),"Please update all three: Surveyor Room Reference, Establishment Room Reference and Establishment Room Name",
AND(OR($I599="General",$I599="Open plan/ semi-open general",$I599="Fitted",$I599="Light practical (science)",$I599="Light practical (other)",$I599="Heavy practical (workshops)",$I599="Heavy practical (clean)",$I599="Large",$I599="Storage"),$J599=0,$K599=0),"Please update Net Area or Non-net Area",
AND($B599&lt;&gt;"OUT",$J599=0,$I599&lt;&gt;"Non-net",$M599="85% Circulation"),"Net area not recorded for spaces with 85% circulation unusable type",
AND(OR($I599="General",$I599="Open plan/ semi-open general",$I599="Fitted",$I599="Light practical (science)",$I599="Light practical (other)",$I599="Heavy practical (workshops)",$I599="Heavy practical (clean)",$I599="Large",$I599="Storage"),OR($J599=0,ISBLANK($J599))),"Net area not recorded in net spaces",
AND(OR($I599="Non-net",$I599="Outdoor space"),$J599&gt;0),"Net Area Recorded in Non-net space",
AND($I599="General",$J599&gt;90),"This general space is over 90m2, please ensure that this space is entered as separate spaces if it usually used as separate spaces",
AND($I599="Open plan/ semi-open general",$J599&lt;27),"Open plan general space under 27m2",
AND(OR($K599=0,ISBLANK($K599)), $I599="Non-net"),"Non-net area not recorded in non-net space"
),
" ")</f>
        <v xml:space="preserve"> </v>
      </c>
      <c r="M599" s="144"/>
      <c r="N599" s="144"/>
      <c r="O599" s="144"/>
      <c r="P599" s="144"/>
      <c r="Q599" s="144"/>
      <c r="R599" s="171"/>
      <c r="S599" s="147">
        <f>NCA_Calculations!$P$611</f>
        <v>0</v>
      </c>
      <c r="T599" s="147">
        <f>NCA_Calculations!$Q$611</f>
        <v>0</v>
      </c>
      <c r="U599" s="144"/>
      <c r="V599" s="144"/>
      <c r="W599" s="149" t="str" cm="1">
        <f t="array" ref="W599">_xlfn.IFNA(
_xlfn.IFS(
ISBLANK($U599),"Missing space use.",
AND('Establishment details'!$C$14="Secondary",$V599="Classbase"),"Invalid Status type",
AND(OR( $V599="Classbase", $V599="Teaching", $V599="Early years",$V599="SEND resourced"), NOT(ISBLANK($M599))),"Space with status type and unusable type.",
AND($V599= "Classbase",'Establishment details'!$C$22&gt;=10), "Classbase status is only valid in schools with a primary element.",
AND($I599= "Large",$N599 &gt; 3.5), "Large rooms with less than 3.5m height.",
AND(OR($V599="Light practical (science)",$V599="Light practical (science)",$V599="Heavy practical (workshops)", $V599="Heavy practical (clean)"), OR($O599=0,ISBLANK($O599))),"Missing sinks count for light and heavy practical spaces.",
AND($M599 = "Other",ISBLANK($R599)), "Invalid unusable type / missing note for other unusable type."
),
" ")</f>
        <v>Missing space use.</v>
      </c>
    </row>
    <row r="600" spans="2:23" ht="15.75" x14ac:dyDescent="0.25">
      <c r="B600" s="143"/>
      <c r="C600" s="144"/>
      <c r="D600" s="144"/>
      <c r="E600" s="144"/>
      <c r="F600" s="147" t="str" cm="1">
        <f t="array" ref="F600">_xlfn.IFNA(CONCATENATE(_xlfn.IFS($D600="Mezzanine",LEFT($D600,1), $D600="Ground Floor",LEFT($D600,1),$D600="Basment ",LEFT($D600,1), $D600="1st Floor", "0"&amp;LEFT($D600,1), $D600="2nd Floor", "0"&amp;LEFT($D600,1), $D600="3rd Floor", "0"&amp;LEFT($D600,1), $D600="4th Floor", "0"&amp;LEFT($D600,1), $D600="5th Floor", "0"&amp;LEFT($D600,1), $D600="6th Floor", "0"&amp;LEFT($D600,1),$D600="7th Floor", "0"&amp;LEFT($D600,1),$D600="8th Floor", "0"&amp;LEFT($D600,1),$D600="9th Floor", "0"&amp;LEFT($D600,1),$D600="10th Floor", LEFT($D600,2),$D600="11th Floor", LEFT($D600,2),$D600="12th Floor", LEFT($D600,2),$D600="13th Floor", LEFT($D600,2), $D600="Lower Ground", LEFT($D600)&amp;IF(ISNUMBER(FIND(" ",$D600)),MID($D600,FIND(" ",$D600)+1,1),"")&amp;IF(ISNUMBER(FIND(" ",$D600,FIND(" ",$D600)+1)),MID($D600,FIND(" ",$D600,FIND(" ",$D600)+1)+1,1),""),$D600="Upper Ground", LEFT($D600)&amp;IF(ISNUMBER(FIND(" ",$D600)),MID($D600,FIND(" ",$D600)+1,1),"")&amp;IF(ISNUMBER(FIND(" ",$D600,FIND(" ",$D600)+1)),MID($D600,FIND(" ",$D600,FIND(" ",$D600)+1)+1,1),"")),".0",$E600), " ")</f>
        <v xml:space="preserve"> </v>
      </c>
      <c r="G600" s="144"/>
      <c r="H600" s="144"/>
      <c r="I600" s="144"/>
      <c r="J600" s="144"/>
      <c r="K600" s="144"/>
      <c r="L600" s="149" t="str" cm="1">
        <f t="array" ref="L600">_xlfn.IFNA(
_xlfn.IFS(
AND($F600=" ",$G600=" ",$H600=" "),"Please update all three: Surveyor Room Reference, Establishment Room Reference and Establishment Room Name",
AND(OR($I600="General",$I600="Open plan/ semi-open general",$I600="Fitted",$I600="Light practical (science)",$I600="Light practical (other)",$I600="Heavy practical (workshops)",$I600="Heavy practical (clean)",$I600="Large",$I600="Storage"),$J600=0,$K600=0),"Please update Net Area or Non-net Area",
AND($B600&lt;&gt;"OUT",$J600=0,$I600&lt;&gt;"Non-net",$M600="85% Circulation"),"Net area not recorded for spaces with 85% circulation unusable type",
AND(OR($I600="General",$I600="Open plan/ semi-open general",$I600="Fitted",$I600="Light practical (science)",$I600="Light practical (other)",$I600="Heavy practical (workshops)",$I600="Heavy practical (clean)",$I600="Large",$I600="Storage"),OR($J600=0,ISBLANK($J600))),"Net area not recorded in net spaces",
AND(OR($I600="Non-net",$I600="Outdoor space"),$J600&gt;0),"Net Area Recorded in Non-net space",
AND($I600="General",$J600&gt;90),"This general space is over 90m2, please ensure that this space is entered as separate spaces if it usually used as separate spaces",
AND($I600="Open plan/ semi-open general",$J600&lt;27),"Open plan general space under 27m2",
AND(OR($K600=0,ISBLANK($K600)), $I600="Non-net"),"Non-net area not recorded in non-net space"
),
" ")</f>
        <v xml:space="preserve"> </v>
      </c>
      <c r="M600" s="144"/>
      <c r="N600" s="144"/>
      <c r="O600" s="144"/>
      <c r="P600" s="144"/>
      <c r="Q600" s="144"/>
      <c r="R600" s="171"/>
      <c r="S600" s="147">
        <f>NCA_Calculations!$P$612</f>
        <v>0</v>
      </c>
      <c r="T600" s="147">
        <f>NCA_Calculations!$Q$612</f>
        <v>0</v>
      </c>
      <c r="U600" s="144"/>
      <c r="V600" s="144"/>
      <c r="W600" s="149" t="str" cm="1">
        <f t="array" ref="W600">_xlfn.IFNA(
_xlfn.IFS(
ISBLANK($U600),"Missing space use.",
AND('Establishment details'!$C$14="Secondary",$V600="Classbase"),"Invalid Status type",
AND(OR( $V600="Classbase", $V600="Teaching", $V600="Early years",$V600="SEND resourced"), NOT(ISBLANK($M600))),"Space with status type and unusable type.",
AND($V600= "Classbase",'Establishment details'!$C$22&gt;=10), "Classbase status is only valid in schools with a primary element.",
AND($I600= "Large",$N600 &gt; 3.5), "Large rooms with less than 3.5m height.",
AND(OR($V600="Light practical (science)",$V600="Light practical (science)",$V600="Heavy practical (workshops)", $V600="Heavy practical (clean)"), OR($O600=0,ISBLANK($O600))),"Missing sinks count for light and heavy practical spaces.",
AND($M600 = "Other",ISBLANK($R600)), "Invalid unusable type / missing note for other unusable type."
),
" ")</f>
        <v>Missing space use.</v>
      </c>
    </row>
    <row r="601" spans="2:23" ht="15.75" x14ac:dyDescent="0.25">
      <c r="B601" s="143"/>
      <c r="C601" s="144"/>
      <c r="D601" s="144"/>
      <c r="E601" s="144"/>
      <c r="F601" s="147" t="str" cm="1">
        <f t="array" ref="F601">_xlfn.IFNA(CONCATENATE(_xlfn.IFS($D601="Mezzanine",LEFT($D601,1), $D601="Ground Floor",LEFT($D601,1),$D601="Basment ",LEFT($D601,1), $D601="1st Floor", "0"&amp;LEFT($D601,1), $D601="2nd Floor", "0"&amp;LEFT($D601,1), $D601="3rd Floor", "0"&amp;LEFT($D601,1), $D601="4th Floor", "0"&amp;LEFT($D601,1), $D601="5th Floor", "0"&amp;LEFT($D601,1), $D601="6th Floor", "0"&amp;LEFT($D601,1),$D601="7th Floor", "0"&amp;LEFT($D601,1),$D601="8th Floor", "0"&amp;LEFT($D601,1),$D601="9th Floor", "0"&amp;LEFT($D601,1),$D601="10th Floor", LEFT($D601,2),$D601="11th Floor", LEFT($D601,2),$D601="12th Floor", LEFT($D601,2),$D601="13th Floor", LEFT($D601,2), $D601="Lower Ground", LEFT($D601)&amp;IF(ISNUMBER(FIND(" ",$D601)),MID($D601,FIND(" ",$D601)+1,1),"")&amp;IF(ISNUMBER(FIND(" ",$D601,FIND(" ",$D601)+1)),MID($D601,FIND(" ",$D601,FIND(" ",$D601)+1)+1,1),""),$D601="Upper Ground", LEFT($D601)&amp;IF(ISNUMBER(FIND(" ",$D601)),MID($D601,FIND(" ",$D601)+1,1),"")&amp;IF(ISNUMBER(FIND(" ",$D601,FIND(" ",$D601)+1)),MID($D601,FIND(" ",$D601,FIND(" ",$D601)+1)+1,1),"")),".0",$E601), " ")</f>
        <v xml:space="preserve"> </v>
      </c>
      <c r="G601" s="144"/>
      <c r="H601" s="144"/>
      <c r="I601" s="144"/>
      <c r="J601" s="144"/>
      <c r="K601" s="144"/>
      <c r="L601" s="149" t="str" cm="1">
        <f t="array" ref="L601">_xlfn.IFNA(
_xlfn.IFS(
AND($F601=" ",$G601=" ",$H601=" "),"Please update all three: Surveyor Room Reference, Establishment Room Reference and Establishment Room Name",
AND(OR($I601="General",$I601="Open plan/ semi-open general",$I601="Fitted",$I601="Light practical (science)",$I601="Light practical (other)",$I601="Heavy practical (workshops)",$I601="Heavy practical (clean)",$I601="Large",$I601="Storage"),$J601=0,$K601=0),"Please update Net Area or Non-net Area",
AND($B601&lt;&gt;"OUT",$J601=0,$I601&lt;&gt;"Non-net",$M601="85% Circulation"),"Net area not recorded for spaces with 85% circulation unusable type",
AND(OR($I601="General",$I601="Open plan/ semi-open general",$I601="Fitted",$I601="Light practical (science)",$I601="Light practical (other)",$I601="Heavy practical (workshops)",$I601="Heavy practical (clean)",$I601="Large",$I601="Storage"),OR($J601=0,ISBLANK($J601))),"Net area not recorded in net spaces",
AND(OR($I601="Non-net",$I601="Outdoor space"),$J601&gt;0),"Net Area Recorded in Non-net space",
AND($I601="General",$J601&gt;90),"This general space is over 90m2, please ensure that this space is entered as separate spaces if it usually used as separate spaces",
AND($I601="Open plan/ semi-open general",$J601&lt;27),"Open plan general space under 27m2",
AND(OR($K601=0,ISBLANK($K601)), $I601="Non-net"),"Non-net area not recorded in non-net space"
),
" ")</f>
        <v xml:space="preserve"> </v>
      </c>
      <c r="M601" s="144"/>
      <c r="N601" s="144"/>
      <c r="O601" s="144"/>
      <c r="P601" s="144"/>
      <c r="Q601" s="144"/>
      <c r="R601" s="171"/>
      <c r="S601" s="147">
        <f>NCA_Calculations!$P$613</f>
        <v>0</v>
      </c>
      <c r="T601" s="147">
        <f>NCA_Calculations!$Q$613</f>
        <v>0</v>
      </c>
      <c r="U601" s="144"/>
      <c r="V601" s="144"/>
      <c r="W601" s="149" t="str" cm="1">
        <f t="array" ref="W601">_xlfn.IFNA(
_xlfn.IFS(
ISBLANK($U601),"Missing space use.",
AND('Establishment details'!$C$14="Secondary",$V601="Classbase"),"Invalid Status type",
AND(OR( $V601="Classbase", $V601="Teaching", $V601="Early years",$V601="SEND resourced"), NOT(ISBLANK($M601))),"Space with status type and unusable type.",
AND($V601= "Classbase",'Establishment details'!$C$22&gt;=10), "Classbase status is only valid in schools with a primary element.",
AND($I601= "Large",$N601 &gt; 3.5), "Large rooms with less than 3.5m height.",
AND(OR($V601="Light practical (science)",$V601="Light practical (science)",$V601="Heavy practical (workshops)", $V601="Heavy practical (clean)"), OR($O601=0,ISBLANK($O601))),"Missing sinks count for light and heavy practical spaces.",
AND($M601 = "Other",ISBLANK($R601)), "Invalid unusable type / missing note for other unusable type."
),
" ")</f>
        <v>Missing space use.</v>
      </c>
    </row>
    <row r="602" spans="2:23" ht="15.75" x14ac:dyDescent="0.25">
      <c r="B602" s="143"/>
      <c r="C602" s="144"/>
      <c r="D602" s="144"/>
      <c r="E602" s="144"/>
      <c r="F602" s="147" t="str" cm="1">
        <f t="array" ref="F602">_xlfn.IFNA(CONCATENATE(_xlfn.IFS($D602="Mezzanine",LEFT($D602,1), $D602="Ground Floor",LEFT($D602,1),$D602="Basment ",LEFT($D602,1), $D602="1st Floor", "0"&amp;LEFT($D602,1), $D602="2nd Floor", "0"&amp;LEFT($D602,1), $D602="3rd Floor", "0"&amp;LEFT($D602,1), $D602="4th Floor", "0"&amp;LEFT($D602,1), $D602="5th Floor", "0"&amp;LEFT($D602,1), $D602="6th Floor", "0"&amp;LEFT($D602,1),$D602="7th Floor", "0"&amp;LEFT($D602,1),$D602="8th Floor", "0"&amp;LEFT($D602,1),$D602="9th Floor", "0"&amp;LEFT($D602,1),$D602="10th Floor", LEFT($D602,2),$D602="11th Floor", LEFT($D602,2),$D602="12th Floor", LEFT($D602,2),$D602="13th Floor", LEFT($D602,2), $D602="Lower Ground", LEFT($D602)&amp;IF(ISNUMBER(FIND(" ",$D602)),MID($D602,FIND(" ",$D602)+1,1),"")&amp;IF(ISNUMBER(FIND(" ",$D602,FIND(" ",$D602)+1)),MID($D602,FIND(" ",$D602,FIND(" ",$D602)+1)+1,1),""),$D602="Upper Ground", LEFT($D602)&amp;IF(ISNUMBER(FIND(" ",$D602)),MID($D602,FIND(" ",$D602)+1,1),"")&amp;IF(ISNUMBER(FIND(" ",$D602,FIND(" ",$D602)+1)),MID($D602,FIND(" ",$D602,FIND(" ",$D602)+1)+1,1),"")),".0",$E602), " ")</f>
        <v xml:space="preserve"> </v>
      </c>
      <c r="G602" s="144"/>
      <c r="H602" s="144"/>
      <c r="I602" s="144"/>
      <c r="J602" s="144"/>
      <c r="K602" s="144"/>
      <c r="L602" s="149" t="str" cm="1">
        <f t="array" ref="L602">_xlfn.IFNA(
_xlfn.IFS(
AND($F602=" ",$G602=" ",$H602=" "),"Please update all three: Surveyor Room Reference, Establishment Room Reference and Establishment Room Name",
AND(OR($I602="General",$I602="Open plan/ semi-open general",$I602="Fitted",$I602="Light practical (science)",$I602="Light practical (other)",$I602="Heavy practical (workshops)",$I602="Heavy practical (clean)",$I602="Large",$I602="Storage"),$J602=0,$K602=0),"Please update Net Area or Non-net Area",
AND($B602&lt;&gt;"OUT",$J602=0,$I602&lt;&gt;"Non-net",$M602="85% Circulation"),"Net area not recorded for spaces with 85% circulation unusable type",
AND(OR($I602="General",$I602="Open plan/ semi-open general",$I602="Fitted",$I602="Light practical (science)",$I602="Light practical (other)",$I602="Heavy practical (workshops)",$I602="Heavy practical (clean)",$I602="Large",$I602="Storage"),OR($J602=0,ISBLANK($J602))),"Net area not recorded in net spaces",
AND(OR($I602="Non-net",$I602="Outdoor space"),$J602&gt;0),"Net Area Recorded in Non-net space",
AND($I602="General",$J602&gt;90),"This general space is over 90m2, please ensure that this space is entered as separate spaces if it usually used as separate spaces",
AND($I602="Open plan/ semi-open general",$J602&lt;27),"Open plan general space under 27m2",
AND(OR($K602=0,ISBLANK($K602)), $I602="Non-net"),"Non-net area not recorded in non-net space"
),
" ")</f>
        <v xml:space="preserve"> </v>
      </c>
      <c r="M602" s="144"/>
      <c r="N602" s="144"/>
      <c r="O602" s="144"/>
      <c r="P602" s="144"/>
      <c r="Q602" s="144"/>
      <c r="R602" s="171"/>
      <c r="S602" s="147">
        <f>NCA_Calculations!$P$614</f>
        <v>0</v>
      </c>
      <c r="T602" s="147">
        <f>NCA_Calculations!$Q$614</f>
        <v>0</v>
      </c>
      <c r="U602" s="144"/>
      <c r="V602" s="144"/>
      <c r="W602" s="149" t="str" cm="1">
        <f t="array" ref="W602">_xlfn.IFNA(
_xlfn.IFS(
ISBLANK($U602),"Missing space use.",
AND('Establishment details'!$C$14="Secondary",$V602="Classbase"),"Invalid Status type",
AND(OR( $V602="Classbase", $V602="Teaching", $V602="Early years",$V602="SEND resourced"), NOT(ISBLANK($M602))),"Space with status type and unusable type.",
AND($V602= "Classbase",'Establishment details'!$C$22&gt;=10), "Classbase status is only valid in schools with a primary element.",
AND($I602= "Large",$N602 &gt; 3.5), "Large rooms with less than 3.5m height.",
AND(OR($V602="Light practical (science)",$V602="Light practical (science)",$V602="Heavy practical (workshops)", $V602="Heavy practical (clean)"), OR($O602=0,ISBLANK($O602))),"Missing sinks count for light and heavy practical spaces.",
AND($M602 = "Other",ISBLANK($R602)), "Invalid unusable type / missing note for other unusable type."
),
" ")</f>
        <v>Missing space use.</v>
      </c>
    </row>
    <row r="603" spans="2:23" ht="15.75" x14ac:dyDescent="0.25">
      <c r="B603" s="143"/>
      <c r="C603" s="144"/>
      <c r="D603" s="144"/>
      <c r="E603" s="144"/>
      <c r="F603" s="147" t="str" cm="1">
        <f t="array" ref="F603">_xlfn.IFNA(CONCATENATE(_xlfn.IFS($D603="Mezzanine",LEFT($D603,1), $D603="Ground Floor",LEFT($D603,1),$D603="Basment ",LEFT($D603,1), $D603="1st Floor", "0"&amp;LEFT($D603,1), $D603="2nd Floor", "0"&amp;LEFT($D603,1), $D603="3rd Floor", "0"&amp;LEFT($D603,1), $D603="4th Floor", "0"&amp;LEFT($D603,1), $D603="5th Floor", "0"&amp;LEFT($D603,1), $D603="6th Floor", "0"&amp;LEFT($D603,1),$D603="7th Floor", "0"&amp;LEFT($D603,1),$D603="8th Floor", "0"&amp;LEFT($D603,1),$D603="9th Floor", "0"&amp;LEFT($D603,1),$D603="10th Floor", LEFT($D603,2),$D603="11th Floor", LEFT($D603,2),$D603="12th Floor", LEFT($D603,2),$D603="13th Floor", LEFT($D603,2), $D603="Lower Ground", LEFT($D603)&amp;IF(ISNUMBER(FIND(" ",$D603)),MID($D603,FIND(" ",$D603)+1,1),"")&amp;IF(ISNUMBER(FIND(" ",$D603,FIND(" ",$D603)+1)),MID($D603,FIND(" ",$D603,FIND(" ",$D603)+1)+1,1),""),$D603="Upper Ground", LEFT($D603)&amp;IF(ISNUMBER(FIND(" ",$D603)),MID($D603,FIND(" ",$D603)+1,1),"")&amp;IF(ISNUMBER(FIND(" ",$D603,FIND(" ",$D603)+1)),MID($D603,FIND(" ",$D603,FIND(" ",$D603)+1)+1,1),"")),".0",$E603), " ")</f>
        <v xml:space="preserve"> </v>
      </c>
      <c r="G603" s="144"/>
      <c r="H603" s="144"/>
      <c r="I603" s="144"/>
      <c r="J603" s="144"/>
      <c r="K603" s="144"/>
      <c r="L603" s="149" t="str" cm="1">
        <f t="array" ref="L603">_xlfn.IFNA(
_xlfn.IFS(
AND($F603=" ",$G603=" ",$H603=" "),"Please update all three: Surveyor Room Reference, Establishment Room Reference and Establishment Room Name",
AND(OR($I603="General",$I603="Open plan/ semi-open general",$I603="Fitted",$I603="Light practical (science)",$I603="Light practical (other)",$I603="Heavy practical (workshops)",$I603="Heavy practical (clean)",$I603="Large",$I603="Storage"),$J603=0,$K603=0),"Please update Net Area or Non-net Area",
AND($B603&lt;&gt;"OUT",$J603=0,$I603&lt;&gt;"Non-net",$M603="85% Circulation"),"Net area not recorded for spaces with 85% circulation unusable type",
AND(OR($I603="General",$I603="Open plan/ semi-open general",$I603="Fitted",$I603="Light practical (science)",$I603="Light practical (other)",$I603="Heavy practical (workshops)",$I603="Heavy practical (clean)",$I603="Large",$I603="Storage"),OR($J603=0,ISBLANK($J603))),"Net area not recorded in net spaces",
AND(OR($I603="Non-net",$I603="Outdoor space"),$J603&gt;0),"Net Area Recorded in Non-net space",
AND($I603="General",$J603&gt;90),"This general space is over 90m2, please ensure that this space is entered as separate spaces if it usually used as separate spaces",
AND($I603="Open plan/ semi-open general",$J603&lt;27),"Open plan general space under 27m2",
AND(OR($K603=0,ISBLANK($K603)), $I603="Non-net"),"Non-net area not recorded in non-net space"
),
" ")</f>
        <v xml:space="preserve"> </v>
      </c>
      <c r="M603" s="144"/>
      <c r="N603" s="144"/>
      <c r="O603" s="144"/>
      <c r="P603" s="144"/>
      <c r="Q603" s="144"/>
      <c r="R603" s="171"/>
      <c r="S603" s="147">
        <f>NCA_Calculations!$P$615</f>
        <v>0</v>
      </c>
      <c r="T603" s="147">
        <f>NCA_Calculations!$Q$615</f>
        <v>0</v>
      </c>
      <c r="U603" s="144"/>
      <c r="V603" s="144"/>
      <c r="W603" s="149" t="str" cm="1">
        <f t="array" ref="W603">_xlfn.IFNA(
_xlfn.IFS(
ISBLANK($U603),"Missing space use.",
AND('Establishment details'!$C$14="Secondary",$V603="Classbase"),"Invalid Status type",
AND(OR( $V603="Classbase", $V603="Teaching", $V603="Early years",$V603="SEND resourced"), NOT(ISBLANK($M603))),"Space with status type and unusable type.",
AND($V603= "Classbase",'Establishment details'!$C$22&gt;=10), "Classbase status is only valid in schools with a primary element.",
AND($I603= "Large",$N603 &gt; 3.5), "Large rooms with less than 3.5m height.",
AND(OR($V603="Light practical (science)",$V603="Light practical (science)",$V603="Heavy practical (workshops)", $V603="Heavy practical (clean)"), OR($O603=0,ISBLANK($O603))),"Missing sinks count for light and heavy practical spaces.",
AND($M603 = "Other",ISBLANK($R603)), "Invalid unusable type / missing note for other unusable type."
),
" ")</f>
        <v>Missing space use.</v>
      </c>
    </row>
    <row r="604" spans="2:23" ht="15.75" x14ac:dyDescent="0.25">
      <c r="B604" s="143"/>
      <c r="C604" s="144"/>
      <c r="D604" s="144"/>
      <c r="E604" s="144"/>
      <c r="F604" s="147" t="str" cm="1">
        <f t="array" ref="F604">_xlfn.IFNA(CONCATENATE(_xlfn.IFS($D604="Mezzanine",LEFT($D604,1), $D604="Ground Floor",LEFT($D604,1),$D604="Basment ",LEFT($D604,1), $D604="1st Floor", "0"&amp;LEFT($D604,1), $D604="2nd Floor", "0"&amp;LEFT($D604,1), $D604="3rd Floor", "0"&amp;LEFT($D604,1), $D604="4th Floor", "0"&amp;LEFT($D604,1), $D604="5th Floor", "0"&amp;LEFT($D604,1), $D604="6th Floor", "0"&amp;LEFT($D604,1),$D604="7th Floor", "0"&amp;LEFT($D604,1),$D604="8th Floor", "0"&amp;LEFT($D604,1),$D604="9th Floor", "0"&amp;LEFT($D604,1),$D604="10th Floor", LEFT($D604,2),$D604="11th Floor", LEFT($D604,2),$D604="12th Floor", LEFT($D604,2),$D604="13th Floor", LEFT($D604,2), $D604="Lower Ground", LEFT($D604)&amp;IF(ISNUMBER(FIND(" ",$D604)),MID($D604,FIND(" ",$D604)+1,1),"")&amp;IF(ISNUMBER(FIND(" ",$D604,FIND(" ",$D604)+1)),MID($D604,FIND(" ",$D604,FIND(" ",$D604)+1)+1,1),""),$D604="Upper Ground", LEFT($D604)&amp;IF(ISNUMBER(FIND(" ",$D604)),MID($D604,FIND(" ",$D604)+1,1),"")&amp;IF(ISNUMBER(FIND(" ",$D604,FIND(" ",$D604)+1)),MID($D604,FIND(" ",$D604,FIND(" ",$D604)+1)+1,1),"")),".0",$E604), " ")</f>
        <v xml:space="preserve"> </v>
      </c>
      <c r="G604" s="144"/>
      <c r="H604" s="144"/>
      <c r="I604" s="144"/>
      <c r="J604" s="144"/>
      <c r="K604" s="144"/>
      <c r="L604" s="149" t="str" cm="1">
        <f t="array" ref="L604">_xlfn.IFNA(
_xlfn.IFS(
AND($F604=" ",$G604=" ",$H604=" "),"Please update all three: Surveyor Room Reference, Establishment Room Reference and Establishment Room Name",
AND(OR($I604="General",$I604="Open plan/ semi-open general",$I604="Fitted",$I604="Light practical (science)",$I604="Light practical (other)",$I604="Heavy practical (workshops)",$I604="Heavy practical (clean)",$I604="Large",$I604="Storage"),$J604=0,$K604=0),"Please update Net Area or Non-net Area",
AND($B604&lt;&gt;"OUT",$J604=0,$I604&lt;&gt;"Non-net",$M604="85% Circulation"),"Net area not recorded for spaces with 85% circulation unusable type",
AND(OR($I604="General",$I604="Open plan/ semi-open general",$I604="Fitted",$I604="Light practical (science)",$I604="Light practical (other)",$I604="Heavy practical (workshops)",$I604="Heavy practical (clean)",$I604="Large",$I604="Storage"),OR($J604=0,ISBLANK($J604))),"Net area not recorded in net spaces",
AND(OR($I604="Non-net",$I604="Outdoor space"),$J604&gt;0),"Net Area Recorded in Non-net space",
AND($I604="General",$J604&gt;90),"This general space is over 90m2, please ensure that this space is entered as separate spaces if it usually used as separate spaces",
AND($I604="Open plan/ semi-open general",$J604&lt;27),"Open plan general space under 27m2",
AND(OR($K604=0,ISBLANK($K604)), $I604="Non-net"),"Non-net area not recorded in non-net space"
),
" ")</f>
        <v xml:space="preserve"> </v>
      </c>
      <c r="M604" s="144"/>
      <c r="N604" s="144"/>
      <c r="O604" s="144"/>
      <c r="P604" s="144"/>
      <c r="Q604" s="144"/>
      <c r="R604" s="171"/>
      <c r="S604" s="147">
        <f>NCA_Calculations!$P$616</f>
        <v>0</v>
      </c>
      <c r="T604" s="147">
        <f>NCA_Calculations!$Q$616</f>
        <v>0</v>
      </c>
      <c r="U604" s="144"/>
      <c r="V604" s="144"/>
      <c r="W604" s="149" t="str" cm="1">
        <f t="array" ref="W604">_xlfn.IFNA(
_xlfn.IFS(
ISBLANK($U604),"Missing space use.",
AND('Establishment details'!$C$14="Secondary",$V604="Classbase"),"Invalid Status type",
AND(OR( $V604="Classbase", $V604="Teaching", $V604="Early years",$V604="SEND resourced"), NOT(ISBLANK($M604))),"Space with status type and unusable type.",
AND($V604= "Classbase",'Establishment details'!$C$22&gt;=10), "Classbase status is only valid in schools with a primary element.",
AND($I604= "Large",$N604 &gt; 3.5), "Large rooms with less than 3.5m height.",
AND(OR($V604="Light practical (science)",$V604="Light practical (science)",$V604="Heavy practical (workshops)", $V604="Heavy practical (clean)"), OR($O604=0,ISBLANK($O604))),"Missing sinks count for light and heavy practical spaces.",
AND($M604 = "Other",ISBLANK($R604)), "Invalid unusable type / missing note for other unusable type."
),
" ")</f>
        <v>Missing space use.</v>
      </c>
    </row>
    <row r="605" spans="2:23" ht="15.75" x14ac:dyDescent="0.25">
      <c r="B605" s="143"/>
      <c r="C605" s="144"/>
      <c r="D605" s="144"/>
      <c r="E605" s="144"/>
      <c r="F605" s="147" t="str" cm="1">
        <f t="array" ref="F605">_xlfn.IFNA(CONCATENATE(_xlfn.IFS($D605="Mezzanine",LEFT($D605,1), $D605="Ground Floor",LEFT($D605,1),$D605="Basment ",LEFT($D605,1), $D605="1st Floor", "0"&amp;LEFT($D605,1), $D605="2nd Floor", "0"&amp;LEFT($D605,1), $D605="3rd Floor", "0"&amp;LEFT($D605,1), $D605="4th Floor", "0"&amp;LEFT($D605,1), $D605="5th Floor", "0"&amp;LEFT($D605,1), $D605="6th Floor", "0"&amp;LEFT($D605,1),$D605="7th Floor", "0"&amp;LEFT($D605,1),$D605="8th Floor", "0"&amp;LEFT($D605,1),$D605="9th Floor", "0"&amp;LEFT($D605,1),$D605="10th Floor", LEFT($D605,2),$D605="11th Floor", LEFT($D605,2),$D605="12th Floor", LEFT($D605,2),$D605="13th Floor", LEFT($D605,2), $D605="Lower Ground", LEFT($D605)&amp;IF(ISNUMBER(FIND(" ",$D605)),MID($D605,FIND(" ",$D605)+1,1),"")&amp;IF(ISNUMBER(FIND(" ",$D605,FIND(" ",$D605)+1)),MID($D605,FIND(" ",$D605,FIND(" ",$D605)+1)+1,1),""),$D605="Upper Ground", LEFT($D605)&amp;IF(ISNUMBER(FIND(" ",$D605)),MID($D605,FIND(" ",$D605)+1,1),"")&amp;IF(ISNUMBER(FIND(" ",$D605,FIND(" ",$D605)+1)),MID($D605,FIND(" ",$D605,FIND(" ",$D605)+1)+1,1),"")),".0",$E605), " ")</f>
        <v xml:space="preserve"> </v>
      </c>
      <c r="G605" s="144"/>
      <c r="H605" s="144"/>
      <c r="I605" s="144"/>
      <c r="J605" s="144"/>
      <c r="K605" s="144"/>
      <c r="L605" s="149" t="str" cm="1">
        <f t="array" ref="L605">_xlfn.IFNA(
_xlfn.IFS(
AND($F605=" ",$G605=" ",$H605=" "),"Please update all three: Surveyor Room Reference, Establishment Room Reference and Establishment Room Name",
AND(OR($I605="General",$I605="Open plan/ semi-open general",$I605="Fitted",$I605="Light practical (science)",$I605="Light practical (other)",$I605="Heavy practical (workshops)",$I605="Heavy practical (clean)",$I605="Large",$I605="Storage"),$J605=0,$K605=0),"Please update Net Area or Non-net Area",
AND($B605&lt;&gt;"OUT",$J605=0,$I605&lt;&gt;"Non-net",$M605="85% Circulation"),"Net area not recorded for spaces with 85% circulation unusable type",
AND(OR($I605="General",$I605="Open plan/ semi-open general",$I605="Fitted",$I605="Light practical (science)",$I605="Light practical (other)",$I605="Heavy practical (workshops)",$I605="Heavy practical (clean)",$I605="Large",$I605="Storage"),OR($J605=0,ISBLANK($J605))),"Net area not recorded in net spaces",
AND(OR($I605="Non-net",$I605="Outdoor space"),$J605&gt;0),"Net Area Recorded in Non-net space",
AND($I605="General",$J605&gt;90),"This general space is over 90m2, please ensure that this space is entered as separate spaces if it usually used as separate spaces",
AND($I605="Open plan/ semi-open general",$J605&lt;27),"Open plan general space under 27m2",
AND(OR($K605=0,ISBLANK($K605)), $I605="Non-net"),"Non-net area not recorded in non-net space"
),
" ")</f>
        <v xml:space="preserve"> </v>
      </c>
      <c r="M605" s="144"/>
      <c r="N605" s="144"/>
      <c r="O605" s="144"/>
      <c r="P605" s="144"/>
      <c r="Q605" s="144"/>
      <c r="R605" s="171"/>
      <c r="S605" s="147">
        <f>NCA_Calculations!$P$617</f>
        <v>0</v>
      </c>
      <c r="T605" s="147">
        <f>NCA_Calculations!$Q$617</f>
        <v>0</v>
      </c>
      <c r="U605" s="144"/>
      <c r="V605" s="144"/>
      <c r="W605" s="149" t="str" cm="1">
        <f t="array" ref="W605">_xlfn.IFNA(
_xlfn.IFS(
ISBLANK($U605),"Missing space use.",
AND('Establishment details'!$C$14="Secondary",$V605="Classbase"),"Invalid Status type",
AND(OR( $V605="Classbase", $V605="Teaching", $V605="Early years",$V605="SEND resourced"), NOT(ISBLANK($M605))),"Space with status type and unusable type.",
AND($V605= "Classbase",'Establishment details'!$C$22&gt;=10), "Classbase status is only valid in schools with a primary element.",
AND($I605= "Large",$N605 &gt; 3.5), "Large rooms with less than 3.5m height.",
AND(OR($V605="Light practical (science)",$V605="Light practical (science)",$V605="Heavy practical (workshops)", $V605="Heavy practical (clean)"), OR($O605=0,ISBLANK($O605))),"Missing sinks count for light and heavy practical spaces.",
AND($M605 = "Other",ISBLANK($R605)), "Invalid unusable type / missing note for other unusable type."
),
" ")</f>
        <v>Missing space use.</v>
      </c>
    </row>
    <row r="606" spans="2:23" ht="15.75" x14ac:dyDescent="0.25">
      <c r="B606" s="143"/>
      <c r="C606" s="144"/>
      <c r="D606" s="144"/>
      <c r="E606" s="144"/>
      <c r="F606" s="147" t="str" cm="1">
        <f t="array" ref="F606">_xlfn.IFNA(CONCATENATE(_xlfn.IFS($D606="Mezzanine",LEFT($D606,1), $D606="Ground Floor",LEFT($D606,1),$D606="Basment ",LEFT($D606,1), $D606="1st Floor", "0"&amp;LEFT($D606,1), $D606="2nd Floor", "0"&amp;LEFT($D606,1), $D606="3rd Floor", "0"&amp;LEFT($D606,1), $D606="4th Floor", "0"&amp;LEFT($D606,1), $D606="5th Floor", "0"&amp;LEFT($D606,1), $D606="6th Floor", "0"&amp;LEFT($D606,1),$D606="7th Floor", "0"&amp;LEFT($D606,1),$D606="8th Floor", "0"&amp;LEFT($D606,1),$D606="9th Floor", "0"&amp;LEFT($D606,1),$D606="10th Floor", LEFT($D606,2),$D606="11th Floor", LEFT($D606,2),$D606="12th Floor", LEFT($D606,2),$D606="13th Floor", LEFT($D606,2), $D606="Lower Ground", LEFT($D606)&amp;IF(ISNUMBER(FIND(" ",$D606)),MID($D606,FIND(" ",$D606)+1,1),"")&amp;IF(ISNUMBER(FIND(" ",$D606,FIND(" ",$D606)+1)),MID($D606,FIND(" ",$D606,FIND(" ",$D606)+1)+1,1),""),$D606="Upper Ground", LEFT($D606)&amp;IF(ISNUMBER(FIND(" ",$D606)),MID($D606,FIND(" ",$D606)+1,1),"")&amp;IF(ISNUMBER(FIND(" ",$D606,FIND(" ",$D606)+1)),MID($D606,FIND(" ",$D606,FIND(" ",$D606)+1)+1,1),"")),".0",$E606), " ")</f>
        <v xml:space="preserve"> </v>
      </c>
      <c r="G606" s="144"/>
      <c r="H606" s="144"/>
      <c r="I606" s="144"/>
      <c r="J606" s="144"/>
      <c r="K606" s="144"/>
      <c r="L606" s="149" t="str" cm="1">
        <f t="array" ref="L606">_xlfn.IFNA(
_xlfn.IFS(
AND($F606=" ",$G606=" ",$H606=" "),"Please update all three: Surveyor Room Reference, Establishment Room Reference and Establishment Room Name",
AND(OR($I606="General",$I606="Open plan/ semi-open general",$I606="Fitted",$I606="Light practical (science)",$I606="Light practical (other)",$I606="Heavy practical (workshops)",$I606="Heavy practical (clean)",$I606="Large",$I606="Storage"),$J606=0,$K606=0),"Please update Net Area or Non-net Area",
AND($B606&lt;&gt;"OUT",$J606=0,$I606&lt;&gt;"Non-net",$M606="85% Circulation"),"Net area not recorded for spaces with 85% circulation unusable type",
AND(OR($I606="General",$I606="Open plan/ semi-open general",$I606="Fitted",$I606="Light practical (science)",$I606="Light practical (other)",$I606="Heavy practical (workshops)",$I606="Heavy practical (clean)",$I606="Large",$I606="Storage"),OR($J606=0,ISBLANK($J606))),"Net area not recorded in net spaces",
AND(OR($I606="Non-net",$I606="Outdoor space"),$J606&gt;0),"Net Area Recorded in Non-net space",
AND($I606="General",$J606&gt;90),"This general space is over 90m2, please ensure that this space is entered as separate spaces if it usually used as separate spaces",
AND($I606="Open plan/ semi-open general",$J606&lt;27),"Open plan general space under 27m2",
AND(OR($K606=0,ISBLANK($K606)), $I606="Non-net"),"Non-net area not recorded in non-net space"
),
" ")</f>
        <v xml:space="preserve"> </v>
      </c>
      <c r="M606" s="144"/>
      <c r="N606" s="144"/>
      <c r="O606" s="144"/>
      <c r="P606" s="144"/>
      <c r="Q606" s="144"/>
      <c r="R606" s="171"/>
      <c r="S606" s="147">
        <f>NCA_Calculations!$P$618</f>
        <v>0</v>
      </c>
      <c r="T606" s="147">
        <f>NCA_Calculations!$Q$618</f>
        <v>0</v>
      </c>
      <c r="U606" s="144"/>
      <c r="V606" s="144"/>
      <c r="W606" s="149" t="str" cm="1">
        <f t="array" ref="W606">_xlfn.IFNA(
_xlfn.IFS(
ISBLANK($U606),"Missing space use.",
AND('Establishment details'!$C$14="Secondary",$V606="Classbase"),"Invalid Status type",
AND(OR( $V606="Classbase", $V606="Teaching", $V606="Early years",$V606="SEND resourced"), NOT(ISBLANK($M606))),"Space with status type and unusable type.",
AND($V606= "Classbase",'Establishment details'!$C$22&gt;=10), "Classbase status is only valid in schools with a primary element.",
AND($I606= "Large",$N606 &gt; 3.5), "Large rooms with less than 3.5m height.",
AND(OR($V606="Light practical (science)",$V606="Light practical (science)",$V606="Heavy practical (workshops)", $V606="Heavy practical (clean)"), OR($O606=0,ISBLANK($O606))),"Missing sinks count for light and heavy practical spaces.",
AND($M606 = "Other",ISBLANK($R606)), "Invalid unusable type / missing note for other unusable type."
),
" ")</f>
        <v>Missing space use.</v>
      </c>
    </row>
    <row r="607" spans="2:23" ht="15.75" x14ac:dyDescent="0.25">
      <c r="B607" s="143"/>
      <c r="C607" s="144"/>
      <c r="D607" s="144"/>
      <c r="E607" s="144"/>
      <c r="F607" s="147" t="str" cm="1">
        <f t="array" ref="F607">_xlfn.IFNA(CONCATENATE(_xlfn.IFS($D607="Mezzanine",LEFT($D607,1), $D607="Ground Floor",LEFT($D607,1),$D607="Basment ",LEFT($D607,1), $D607="1st Floor", "0"&amp;LEFT($D607,1), $D607="2nd Floor", "0"&amp;LEFT($D607,1), $D607="3rd Floor", "0"&amp;LEFT($D607,1), $D607="4th Floor", "0"&amp;LEFT($D607,1), $D607="5th Floor", "0"&amp;LEFT($D607,1), $D607="6th Floor", "0"&amp;LEFT($D607,1),$D607="7th Floor", "0"&amp;LEFT($D607,1),$D607="8th Floor", "0"&amp;LEFT($D607,1),$D607="9th Floor", "0"&amp;LEFT($D607,1),$D607="10th Floor", LEFT($D607,2),$D607="11th Floor", LEFT($D607,2),$D607="12th Floor", LEFT($D607,2),$D607="13th Floor", LEFT($D607,2), $D607="Lower Ground", LEFT($D607)&amp;IF(ISNUMBER(FIND(" ",$D607)),MID($D607,FIND(" ",$D607)+1,1),"")&amp;IF(ISNUMBER(FIND(" ",$D607,FIND(" ",$D607)+1)),MID($D607,FIND(" ",$D607,FIND(" ",$D607)+1)+1,1),""),$D607="Upper Ground", LEFT($D607)&amp;IF(ISNUMBER(FIND(" ",$D607)),MID($D607,FIND(" ",$D607)+1,1),"")&amp;IF(ISNUMBER(FIND(" ",$D607,FIND(" ",$D607)+1)),MID($D607,FIND(" ",$D607,FIND(" ",$D607)+1)+1,1),"")),".0",$E607), " ")</f>
        <v xml:space="preserve"> </v>
      </c>
      <c r="G607" s="144"/>
      <c r="H607" s="144"/>
      <c r="I607" s="144"/>
      <c r="J607" s="144"/>
      <c r="K607" s="144"/>
      <c r="L607" s="149" t="str" cm="1">
        <f t="array" ref="L607">_xlfn.IFNA(
_xlfn.IFS(
AND($F607=" ",$G607=" ",$H607=" "),"Please update all three: Surveyor Room Reference, Establishment Room Reference and Establishment Room Name",
AND(OR($I607="General",$I607="Open plan/ semi-open general",$I607="Fitted",$I607="Light practical (science)",$I607="Light practical (other)",$I607="Heavy practical (workshops)",$I607="Heavy practical (clean)",$I607="Large",$I607="Storage"),$J607=0,$K607=0),"Please update Net Area or Non-net Area",
AND($B607&lt;&gt;"OUT",$J607=0,$I607&lt;&gt;"Non-net",$M607="85% Circulation"),"Net area not recorded for spaces with 85% circulation unusable type",
AND(OR($I607="General",$I607="Open plan/ semi-open general",$I607="Fitted",$I607="Light practical (science)",$I607="Light practical (other)",$I607="Heavy practical (workshops)",$I607="Heavy practical (clean)",$I607="Large",$I607="Storage"),OR($J607=0,ISBLANK($J607))),"Net area not recorded in net spaces",
AND(OR($I607="Non-net",$I607="Outdoor space"),$J607&gt;0),"Net Area Recorded in Non-net space",
AND($I607="General",$J607&gt;90),"This general space is over 90m2, please ensure that this space is entered as separate spaces if it usually used as separate spaces",
AND($I607="Open plan/ semi-open general",$J607&lt;27),"Open plan general space under 27m2",
AND(OR($K607=0,ISBLANK($K607)), $I607="Non-net"),"Non-net area not recorded in non-net space"
),
" ")</f>
        <v xml:space="preserve"> </v>
      </c>
      <c r="M607" s="144"/>
      <c r="N607" s="144"/>
      <c r="O607" s="144"/>
      <c r="P607" s="144"/>
      <c r="Q607" s="144"/>
      <c r="R607" s="171"/>
      <c r="S607" s="147">
        <f>NCA_Calculations!$P$619</f>
        <v>0</v>
      </c>
      <c r="T607" s="147">
        <f>NCA_Calculations!$Q$619</f>
        <v>0</v>
      </c>
      <c r="U607" s="144"/>
      <c r="V607" s="144"/>
      <c r="W607" s="149" t="str" cm="1">
        <f t="array" ref="W607">_xlfn.IFNA(
_xlfn.IFS(
ISBLANK($U607),"Missing space use.",
AND('Establishment details'!$C$14="Secondary",$V607="Classbase"),"Invalid Status type",
AND(OR( $V607="Classbase", $V607="Teaching", $V607="Early years",$V607="SEND resourced"), NOT(ISBLANK($M607))),"Space with status type and unusable type.",
AND($V607= "Classbase",'Establishment details'!$C$22&gt;=10), "Classbase status is only valid in schools with a primary element.",
AND($I607= "Large",$N607 &gt; 3.5), "Large rooms with less than 3.5m height.",
AND(OR($V607="Light practical (science)",$V607="Light practical (science)",$V607="Heavy practical (workshops)", $V607="Heavy practical (clean)"), OR($O607=0,ISBLANK($O607))),"Missing sinks count for light and heavy practical spaces.",
AND($M607 = "Other",ISBLANK($R607)), "Invalid unusable type / missing note for other unusable type."
),
" ")</f>
        <v>Missing space use.</v>
      </c>
    </row>
    <row r="608" spans="2:23" ht="15.75" x14ac:dyDescent="0.25">
      <c r="B608" s="143"/>
      <c r="C608" s="144"/>
      <c r="D608" s="144"/>
      <c r="E608" s="144"/>
      <c r="F608" s="147" t="str" cm="1">
        <f t="array" ref="F608">_xlfn.IFNA(CONCATENATE(_xlfn.IFS($D608="Mezzanine",LEFT($D608,1), $D608="Ground Floor",LEFT($D608,1),$D608="Basment ",LEFT($D608,1), $D608="1st Floor", "0"&amp;LEFT($D608,1), $D608="2nd Floor", "0"&amp;LEFT($D608,1), $D608="3rd Floor", "0"&amp;LEFT($D608,1), $D608="4th Floor", "0"&amp;LEFT($D608,1), $D608="5th Floor", "0"&amp;LEFT($D608,1), $D608="6th Floor", "0"&amp;LEFT($D608,1),$D608="7th Floor", "0"&amp;LEFT($D608,1),$D608="8th Floor", "0"&amp;LEFT($D608,1),$D608="9th Floor", "0"&amp;LEFT($D608,1),$D608="10th Floor", LEFT($D608,2),$D608="11th Floor", LEFT($D608,2),$D608="12th Floor", LEFT($D608,2),$D608="13th Floor", LEFT($D608,2), $D608="Lower Ground", LEFT($D608)&amp;IF(ISNUMBER(FIND(" ",$D608)),MID($D608,FIND(" ",$D608)+1,1),"")&amp;IF(ISNUMBER(FIND(" ",$D608,FIND(" ",$D608)+1)),MID($D608,FIND(" ",$D608,FIND(" ",$D608)+1)+1,1),""),$D608="Upper Ground", LEFT($D608)&amp;IF(ISNUMBER(FIND(" ",$D608)),MID($D608,FIND(" ",$D608)+1,1),"")&amp;IF(ISNUMBER(FIND(" ",$D608,FIND(" ",$D608)+1)),MID($D608,FIND(" ",$D608,FIND(" ",$D608)+1)+1,1),"")),".0",$E608), " ")</f>
        <v xml:space="preserve"> </v>
      </c>
      <c r="G608" s="144"/>
      <c r="H608" s="144"/>
      <c r="I608" s="144"/>
      <c r="J608" s="144"/>
      <c r="K608" s="144"/>
      <c r="L608" s="149" t="str" cm="1">
        <f t="array" ref="L608">_xlfn.IFNA(
_xlfn.IFS(
AND($F608=" ",$G608=" ",$H608=" "),"Please update all three: Surveyor Room Reference, Establishment Room Reference and Establishment Room Name",
AND(OR($I608="General",$I608="Open plan/ semi-open general",$I608="Fitted",$I608="Light practical (science)",$I608="Light practical (other)",$I608="Heavy practical (workshops)",$I608="Heavy practical (clean)",$I608="Large",$I608="Storage"),$J608=0,$K608=0),"Please update Net Area or Non-net Area",
AND($B608&lt;&gt;"OUT",$J608=0,$I608&lt;&gt;"Non-net",$M608="85% Circulation"),"Net area not recorded for spaces with 85% circulation unusable type",
AND(OR($I608="General",$I608="Open plan/ semi-open general",$I608="Fitted",$I608="Light practical (science)",$I608="Light practical (other)",$I608="Heavy practical (workshops)",$I608="Heavy practical (clean)",$I608="Large",$I608="Storage"),OR($J608=0,ISBLANK($J608))),"Net area not recorded in net spaces",
AND(OR($I608="Non-net",$I608="Outdoor space"),$J608&gt;0),"Net Area Recorded in Non-net space",
AND($I608="General",$J608&gt;90),"This general space is over 90m2, please ensure that this space is entered as separate spaces if it usually used as separate spaces",
AND($I608="Open plan/ semi-open general",$J608&lt;27),"Open plan general space under 27m2",
AND(OR($K608=0,ISBLANK($K608)), $I608="Non-net"),"Non-net area not recorded in non-net space"
),
" ")</f>
        <v xml:space="preserve"> </v>
      </c>
      <c r="M608" s="144"/>
      <c r="N608" s="144"/>
      <c r="O608" s="144"/>
      <c r="P608" s="144"/>
      <c r="Q608" s="144"/>
      <c r="R608" s="171"/>
      <c r="S608" s="147">
        <f>NCA_Calculations!$P$620</f>
        <v>0</v>
      </c>
      <c r="T608" s="147">
        <f>NCA_Calculations!$Q$620</f>
        <v>0</v>
      </c>
      <c r="U608" s="144"/>
      <c r="V608" s="144"/>
      <c r="W608" s="149" t="str" cm="1">
        <f t="array" ref="W608">_xlfn.IFNA(
_xlfn.IFS(
ISBLANK($U608),"Missing space use.",
AND('Establishment details'!$C$14="Secondary",$V608="Classbase"),"Invalid Status type",
AND(OR( $V608="Classbase", $V608="Teaching", $V608="Early years",$V608="SEND resourced"), NOT(ISBLANK($M608))),"Space with status type and unusable type.",
AND($V608= "Classbase",'Establishment details'!$C$22&gt;=10), "Classbase status is only valid in schools with a primary element.",
AND($I608= "Large",$N608 &gt; 3.5), "Large rooms with less than 3.5m height.",
AND(OR($V608="Light practical (science)",$V608="Light practical (science)",$V608="Heavy practical (workshops)", $V608="Heavy practical (clean)"), OR($O608=0,ISBLANK($O608))),"Missing sinks count for light and heavy practical spaces.",
AND($M608 = "Other",ISBLANK($R608)), "Invalid unusable type / missing note for other unusable type."
),
" ")</f>
        <v>Missing space use.</v>
      </c>
    </row>
    <row r="609" spans="2:23" ht="15.75" x14ac:dyDescent="0.25">
      <c r="B609" s="143"/>
      <c r="C609" s="144"/>
      <c r="D609" s="144"/>
      <c r="E609" s="144"/>
      <c r="F609" s="147" t="str" cm="1">
        <f t="array" ref="F609">_xlfn.IFNA(CONCATENATE(_xlfn.IFS($D609="Mezzanine",LEFT($D609,1), $D609="Ground Floor",LEFT($D609,1),$D609="Basment ",LEFT($D609,1), $D609="1st Floor", "0"&amp;LEFT($D609,1), $D609="2nd Floor", "0"&amp;LEFT($D609,1), $D609="3rd Floor", "0"&amp;LEFT($D609,1), $D609="4th Floor", "0"&amp;LEFT($D609,1), $D609="5th Floor", "0"&amp;LEFT($D609,1), $D609="6th Floor", "0"&amp;LEFT($D609,1),$D609="7th Floor", "0"&amp;LEFT($D609,1),$D609="8th Floor", "0"&amp;LEFT($D609,1),$D609="9th Floor", "0"&amp;LEFT($D609,1),$D609="10th Floor", LEFT($D609,2),$D609="11th Floor", LEFT($D609,2),$D609="12th Floor", LEFT($D609,2),$D609="13th Floor", LEFT($D609,2), $D609="Lower Ground", LEFT($D609)&amp;IF(ISNUMBER(FIND(" ",$D609)),MID($D609,FIND(" ",$D609)+1,1),"")&amp;IF(ISNUMBER(FIND(" ",$D609,FIND(" ",$D609)+1)),MID($D609,FIND(" ",$D609,FIND(" ",$D609)+1)+1,1),""),$D609="Upper Ground", LEFT($D609)&amp;IF(ISNUMBER(FIND(" ",$D609)),MID($D609,FIND(" ",$D609)+1,1),"")&amp;IF(ISNUMBER(FIND(" ",$D609,FIND(" ",$D609)+1)),MID($D609,FIND(" ",$D609,FIND(" ",$D609)+1)+1,1),"")),".0",$E609), " ")</f>
        <v xml:space="preserve"> </v>
      </c>
      <c r="G609" s="144"/>
      <c r="H609" s="144"/>
      <c r="I609" s="144"/>
      <c r="J609" s="144"/>
      <c r="K609" s="144"/>
      <c r="L609" s="149" t="str" cm="1">
        <f t="array" ref="L609">_xlfn.IFNA(
_xlfn.IFS(
AND($F609=" ",$G609=" ",$H609=" "),"Please update all three: Surveyor Room Reference, Establishment Room Reference and Establishment Room Name",
AND(OR($I609="General",$I609="Open plan/ semi-open general",$I609="Fitted",$I609="Light practical (science)",$I609="Light practical (other)",$I609="Heavy practical (workshops)",$I609="Heavy practical (clean)",$I609="Large",$I609="Storage"),$J609=0,$K609=0),"Please update Net Area or Non-net Area",
AND($B609&lt;&gt;"OUT",$J609=0,$I609&lt;&gt;"Non-net",$M609="85% Circulation"),"Net area not recorded for spaces with 85% circulation unusable type",
AND(OR($I609="General",$I609="Open plan/ semi-open general",$I609="Fitted",$I609="Light practical (science)",$I609="Light practical (other)",$I609="Heavy practical (workshops)",$I609="Heavy practical (clean)",$I609="Large",$I609="Storage"),OR($J609=0,ISBLANK($J609))),"Net area not recorded in net spaces",
AND(OR($I609="Non-net",$I609="Outdoor space"),$J609&gt;0),"Net Area Recorded in Non-net space",
AND($I609="General",$J609&gt;90),"This general space is over 90m2, please ensure that this space is entered as separate spaces if it usually used as separate spaces",
AND($I609="Open plan/ semi-open general",$J609&lt;27),"Open plan general space under 27m2",
AND(OR($K609=0,ISBLANK($K609)), $I609="Non-net"),"Non-net area not recorded in non-net space"
),
" ")</f>
        <v xml:space="preserve"> </v>
      </c>
      <c r="M609" s="144"/>
      <c r="N609" s="144"/>
      <c r="O609" s="144"/>
      <c r="P609" s="144"/>
      <c r="Q609" s="144"/>
      <c r="R609" s="171"/>
      <c r="S609" s="147">
        <f>NCA_Calculations!$P$621</f>
        <v>0</v>
      </c>
      <c r="T609" s="147">
        <f>NCA_Calculations!$Q$621</f>
        <v>0</v>
      </c>
      <c r="U609" s="144"/>
      <c r="V609" s="144"/>
      <c r="W609" s="149" t="str" cm="1">
        <f t="array" ref="W609">_xlfn.IFNA(
_xlfn.IFS(
ISBLANK($U609),"Missing space use.",
AND('Establishment details'!$C$14="Secondary",$V609="Classbase"),"Invalid Status type",
AND(OR( $V609="Classbase", $V609="Teaching", $V609="Early years",$V609="SEND resourced"), NOT(ISBLANK($M609))),"Space with status type and unusable type.",
AND($V609= "Classbase",'Establishment details'!$C$22&gt;=10), "Classbase status is only valid in schools with a primary element.",
AND($I609= "Large",$N609 &gt; 3.5), "Large rooms with less than 3.5m height.",
AND(OR($V609="Light practical (science)",$V609="Light practical (science)",$V609="Heavy practical (workshops)", $V609="Heavy practical (clean)"), OR($O609=0,ISBLANK($O609))),"Missing sinks count for light and heavy practical spaces.",
AND($M609 = "Other",ISBLANK($R609)), "Invalid unusable type / missing note for other unusable type."
),
" ")</f>
        <v>Missing space use.</v>
      </c>
    </row>
    <row r="610" spans="2:23" ht="15.75" x14ac:dyDescent="0.25">
      <c r="B610" s="143"/>
      <c r="C610" s="144"/>
      <c r="D610" s="144"/>
      <c r="E610" s="144"/>
      <c r="F610" s="147" t="str" cm="1">
        <f t="array" ref="F610">_xlfn.IFNA(CONCATENATE(_xlfn.IFS($D610="Mezzanine",LEFT($D610,1), $D610="Ground Floor",LEFT($D610,1),$D610="Basment ",LEFT($D610,1), $D610="1st Floor", "0"&amp;LEFT($D610,1), $D610="2nd Floor", "0"&amp;LEFT($D610,1), $D610="3rd Floor", "0"&amp;LEFT($D610,1), $D610="4th Floor", "0"&amp;LEFT($D610,1), $D610="5th Floor", "0"&amp;LEFT($D610,1), $D610="6th Floor", "0"&amp;LEFT($D610,1),$D610="7th Floor", "0"&amp;LEFT($D610,1),$D610="8th Floor", "0"&amp;LEFT($D610,1),$D610="9th Floor", "0"&amp;LEFT($D610,1),$D610="10th Floor", LEFT($D610,2),$D610="11th Floor", LEFT($D610,2),$D610="12th Floor", LEFT($D610,2),$D610="13th Floor", LEFT($D610,2), $D610="Lower Ground", LEFT($D610)&amp;IF(ISNUMBER(FIND(" ",$D610)),MID($D610,FIND(" ",$D610)+1,1),"")&amp;IF(ISNUMBER(FIND(" ",$D610,FIND(" ",$D610)+1)),MID($D610,FIND(" ",$D610,FIND(" ",$D610)+1)+1,1),""),$D610="Upper Ground", LEFT($D610)&amp;IF(ISNUMBER(FIND(" ",$D610)),MID($D610,FIND(" ",$D610)+1,1),"")&amp;IF(ISNUMBER(FIND(" ",$D610,FIND(" ",$D610)+1)),MID($D610,FIND(" ",$D610,FIND(" ",$D610)+1)+1,1),"")),".0",$E610), " ")</f>
        <v xml:space="preserve"> </v>
      </c>
      <c r="G610" s="144"/>
      <c r="H610" s="144"/>
      <c r="I610" s="144"/>
      <c r="J610" s="144"/>
      <c r="K610" s="144"/>
      <c r="L610" s="149" t="str" cm="1">
        <f t="array" ref="L610">_xlfn.IFNA(
_xlfn.IFS(
AND($F610=" ",$G610=" ",$H610=" "),"Please update all three: Surveyor Room Reference, Establishment Room Reference and Establishment Room Name",
AND(OR($I610="General",$I610="Open plan/ semi-open general",$I610="Fitted",$I610="Light practical (science)",$I610="Light practical (other)",$I610="Heavy practical (workshops)",$I610="Heavy practical (clean)",$I610="Large",$I610="Storage"),$J610=0,$K610=0),"Please update Net Area or Non-net Area",
AND($B610&lt;&gt;"OUT",$J610=0,$I610&lt;&gt;"Non-net",$M610="85% Circulation"),"Net area not recorded for spaces with 85% circulation unusable type",
AND(OR($I610="General",$I610="Open plan/ semi-open general",$I610="Fitted",$I610="Light practical (science)",$I610="Light practical (other)",$I610="Heavy practical (workshops)",$I610="Heavy practical (clean)",$I610="Large",$I610="Storage"),OR($J610=0,ISBLANK($J610))),"Net area not recorded in net spaces",
AND(OR($I610="Non-net",$I610="Outdoor space"),$J610&gt;0),"Net Area Recorded in Non-net space",
AND($I610="General",$J610&gt;90),"This general space is over 90m2, please ensure that this space is entered as separate spaces if it usually used as separate spaces",
AND($I610="Open plan/ semi-open general",$J610&lt;27),"Open plan general space under 27m2",
AND(OR($K610=0,ISBLANK($K610)), $I610="Non-net"),"Non-net area not recorded in non-net space"
),
" ")</f>
        <v xml:space="preserve"> </v>
      </c>
      <c r="M610" s="144"/>
      <c r="N610" s="144"/>
      <c r="O610" s="144"/>
      <c r="P610" s="144"/>
      <c r="Q610" s="144"/>
      <c r="R610" s="171"/>
      <c r="S610" s="147">
        <f>NCA_Calculations!$P$622</f>
        <v>0</v>
      </c>
      <c r="T610" s="147">
        <f>NCA_Calculations!$Q$622</f>
        <v>0</v>
      </c>
      <c r="U610" s="144"/>
      <c r="V610" s="144"/>
      <c r="W610" s="149" t="str" cm="1">
        <f t="array" ref="W610">_xlfn.IFNA(
_xlfn.IFS(
ISBLANK($U610),"Missing space use.",
AND('Establishment details'!$C$14="Secondary",$V610="Classbase"),"Invalid Status type",
AND(OR( $V610="Classbase", $V610="Teaching", $V610="Early years",$V610="SEND resourced"), NOT(ISBLANK($M610))),"Space with status type and unusable type.",
AND($V610= "Classbase",'Establishment details'!$C$22&gt;=10), "Classbase status is only valid in schools with a primary element.",
AND($I610= "Large",$N610 &gt; 3.5), "Large rooms with less than 3.5m height.",
AND(OR($V610="Light practical (science)",$V610="Light practical (science)",$V610="Heavy practical (workshops)", $V610="Heavy practical (clean)"), OR($O610=0,ISBLANK($O610))),"Missing sinks count for light and heavy practical spaces.",
AND($M610 = "Other",ISBLANK($R610)), "Invalid unusable type / missing note for other unusable type."
),
" ")</f>
        <v>Missing space use.</v>
      </c>
    </row>
    <row r="611" spans="2:23" ht="15.75" x14ac:dyDescent="0.25">
      <c r="B611" s="143"/>
      <c r="C611" s="144"/>
      <c r="D611" s="144"/>
      <c r="E611" s="144"/>
      <c r="F611" s="147" t="str" cm="1">
        <f t="array" ref="F611">_xlfn.IFNA(CONCATENATE(_xlfn.IFS($D611="Mezzanine",LEFT($D611,1), $D611="Ground Floor",LEFT($D611,1),$D611="Basment ",LEFT($D611,1), $D611="1st Floor", "0"&amp;LEFT($D611,1), $D611="2nd Floor", "0"&amp;LEFT($D611,1), $D611="3rd Floor", "0"&amp;LEFT($D611,1), $D611="4th Floor", "0"&amp;LEFT($D611,1), $D611="5th Floor", "0"&amp;LEFT($D611,1), $D611="6th Floor", "0"&amp;LEFT($D611,1),$D611="7th Floor", "0"&amp;LEFT($D611,1),$D611="8th Floor", "0"&amp;LEFT($D611,1),$D611="9th Floor", "0"&amp;LEFT($D611,1),$D611="10th Floor", LEFT($D611,2),$D611="11th Floor", LEFT($D611,2),$D611="12th Floor", LEFT($D611,2),$D611="13th Floor", LEFT($D611,2), $D611="Lower Ground", LEFT($D611)&amp;IF(ISNUMBER(FIND(" ",$D611)),MID($D611,FIND(" ",$D611)+1,1),"")&amp;IF(ISNUMBER(FIND(" ",$D611,FIND(" ",$D611)+1)),MID($D611,FIND(" ",$D611,FIND(" ",$D611)+1)+1,1),""),$D611="Upper Ground", LEFT($D611)&amp;IF(ISNUMBER(FIND(" ",$D611)),MID($D611,FIND(" ",$D611)+1,1),"")&amp;IF(ISNUMBER(FIND(" ",$D611,FIND(" ",$D611)+1)),MID($D611,FIND(" ",$D611,FIND(" ",$D611)+1)+1,1),"")),".0",$E611), " ")</f>
        <v xml:space="preserve"> </v>
      </c>
      <c r="G611" s="144"/>
      <c r="H611" s="144"/>
      <c r="I611" s="144"/>
      <c r="J611" s="144"/>
      <c r="K611" s="144"/>
      <c r="L611" s="149" t="str" cm="1">
        <f t="array" ref="L611">_xlfn.IFNA(
_xlfn.IFS(
AND($F611=" ",$G611=" ",$H611=" "),"Please update all three: Surveyor Room Reference, Establishment Room Reference and Establishment Room Name",
AND(OR($I611="General",$I611="Open plan/ semi-open general",$I611="Fitted",$I611="Light practical (science)",$I611="Light practical (other)",$I611="Heavy practical (workshops)",$I611="Heavy practical (clean)",$I611="Large",$I611="Storage"),$J611=0,$K611=0),"Please update Net Area or Non-net Area",
AND($B611&lt;&gt;"OUT",$J611=0,$I611&lt;&gt;"Non-net",$M611="85% Circulation"),"Net area not recorded for spaces with 85% circulation unusable type",
AND(OR($I611="General",$I611="Open plan/ semi-open general",$I611="Fitted",$I611="Light practical (science)",$I611="Light practical (other)",$I611="Heavy practical (workshops)",$I611="Heavy practical (clean)",$I611="Large",$I611="Storage"),OR($J611=0,ISBLANK($J611))),"Net area not recorded in net spaces",
AND(OR($I611="Non-net",$I611="Outdoor space"),$J611&gt;0),"Net Area Recorded in Non-net space",
AND($I611="General",$J611&gt;90),"This general space is over 90m2, please ensure that this space is entered as separate spaces if it usually used as separate spaces",
AND($I611="Open plan/ semi-open general",$J611&lt;27),"Open plan general space under 27m2",
AND(OR($K611=0,ISBLANK($K611)), $I611="Non-net"),"Non-net area not recorded in non-net space"
),
" ")</f>
        <v xml:space="preserve"> </v>
      </c>
      <c r="M611" s="144"/>
      <c r="N611" s="144"/>
      <c r="O611" s="144"/>
      <c r="P611" s="144"/>
      <c r="Q611" s="144"/>
      <c r="R611" s="171"/>
      <c r="S611" s="147">
        <f>NCA_Calculations!$P$623</f>
        <v>0</v>
      </c>
      <c r="T611" s="147">
        <f>NCA_Calculations!$Q$623</f>
        <v>0</v>
      </c>
      <c r="U611" s="144"/>
      <c r="V611" s="144"/>
      <c r="W611" s="149" t="str" cm="1">
        <f t="array" ref="W611">_xlfn.IFNA(
_xlfn.IFS(
ISBLANK($U611),"Missing space use.",
AND('Establishment details'!$C$14="Secondary",$V611="Classbase"),"Invalid Status type",
AND(OR( $V611="Classbase", $V611="Teaching", $V611="Early years",$V611="SEND resourced"), NOT(ISBLANK($M611))),"Space with status type and unusable type.",
AND($V611= "Classbase",'Establishment details'!$C$22&gt;=10), "Classbase status is only valid in schools with a primary element.",
AND($I611= "Large",$N611 &gt; 3.5), "Large rooms with less than 3.5m height.",
AND(OR($V611="Light practical (science)",$V611="Light practical (science)",$V611="Heavy practical (workshops)", $V611="Heavy practical (clean)"), OR($O611=0,ISBLANK($O611))),"Missing sinks count for light and heavy practical spaces.",
AND($M611 = "Other",ISBLANK($R611)), "Invalid unusable type / missing note for other unusable type."
),
" ")</f>
        <v>Missing space use.</v>
      </c>
    </row>
    <row r="612" spans="2:23" ht="15.75" x14ac:dyDescent="0.25">
      <c r="B612" s="143"/>
      <c r="C612" s="144"/>
      <c r="D612" s="144"/>
      <c r="E612" s="144"/>
      <c r="F612" s="147" t="str" cm="1">
        <f t="array" ref="F612">_xlfn.IFNA(CONCATENATE(_xlfn.IFS($D612="Mezzanine",LEFT($D612,1), $D612="Ground Floor",LEFT($D612,1),$D612="Basment ",LEFT($D612,1), $D612="1st Floor", "0"&amp;LEFT($D612,1), $D612="2nd Floor", "0"&amp;LEFT($D612,1), $D612="3rd Floor", "0"&amp;LEFT($D612,1), $D612="4th Floor", "0"&amp;LEFT($D612,1), $D612="5th Floor", "0"&amp;LEFT($D612,1), $D612="6th Floor", "0"&amp;LEFT($D612,1),$D612="7th Floor", "0"&amp;LEFT($D612,1),$D612="8th Floor", "0"&amp;LEFT($D612,1),$D612="9th Floor", "0"&amp;LEFT($D612,1),$D612="10th Floor", LEFT($D612,2),$D612="11th Floor", LEFT($D612,2),$D612="12th Floor", LEFT($D612,2),$D612="13th Floor", LEFT($D612,2), $D612="Lower Ground", LEFT($D612)&amp;IF(ISNUMBER(FIND(" ",$D612)),MID($D612,FIND(" ",$D612)+1,1),"")&amp;IF(ISNUMBER(FIND(" ",$D612,FIND(" ",$D612)+1)),MID($D612,FIND(" ",$D612,FIND(" ",$D612)+1)+1,1),""),$D612="Upper Ground", LEFT($D612)&amp;IF(ISNUMBER(FIND(" ",$D612)),MID($D612,FIND(" ",$D612)+1,1),"")&amp;IF(ISNUMBER(FIND(" ",$D612,FIND(" ",$D612)+1)),MID($D612,FIND(" ",$D612,FIND(" ",$D612)+1)+1,1),"")),".0",$E612), " ")</f>
        <v xml:space="preserve"> </v>
      </c>
      <c r="G612" s="144"/>
      <c r="H612" s="144"/>
      <c r="I612" s="144"/>
      <c r="J612" s="144"/>
      <c r="K612" s="144"/>
      <c r="L612" s="149" t="str" cm="1">
        <f t="array" ref="L612">_xlfn.IFNA(
_xlfn.IFS(
AND($F612=" ",$G612=" ",$H612=" "),"Please update all three: Surveyor Room Reference, Establishment Room Reference and Establishment Room Name",
AND(OR($I612="General",$I612="Open plan/ semi-open general",$I612="Fitted",$I612="Light practical (science)",$I612="Light practical (other)",$I612="Heavy practical (workshops)",$I612="Heavy practical (clean)",$I612="Large",$I612="Storage"),$J612=0,$K612=0),"Please update Net Area or Non-net Area",
AND($B612&lt;&gt;"OUT",$J612=0,$I612&lt;&gt;"Non-net",$M612="85% Circulation"),"Net area not recorded for spaces with 85% circulation unusable type",
AND(OR($I612="General",$I612="Open plan/ semi-open general",$I612="Fitted",$I612="Light practical (science)",$I612="Light practical (other)",$I612="Heavy practical (workshops)",$I612="Heavy practical (clean)",$I612="Large",$I612="Storage"),OR($J612=0,ISBLANK($J612))),"Net area not recorded in net spaces",
AND(OR($I612="Non-net",$I612="Outdoor space"),$J612&gt;0),"Net Area Recorded in Non-net space",
AND($I612="General",$J612&gt;90),"This general space is over 90m2, please ensure that this space is entered as separate spaces if it usually used as separate spaces",
AND($I612="Open plan/ semi-open general",$J612&lt;27),"Open plan general space under 27m2",
AND(OR($K612=0,ISBLANK($K612)), $I612="Non-net"),"Non-net area not recorded in non-net space"
),
" ")</f>
        <v xml:space="preserve"> </v>
      </c>
      <c r="M612" s="144"/>
      <c r="N612" s="144"/>
      <c r="O612" s="144"/>
      <c r="P612" s="144"/>
      <c r="Q612" s="144"/>
      <c r="R612" s="171"/>
      <c r="S612" s="147">
        <f>NCA_Calculations!$P$624</f>
        <v>0</v>
      </c>
      <c r="T612" s="147">
        <f>NCA_Calculations!$Q$624</f>
        <v>0</v>
      </c>
      <c r="U612" s="144"/>
      <c r="V612" s="144"/>
      <c r="W612" s="149" t="str" cm="1">
        <f t="array" ref="W612">_xlfn.IFNA(
_xlfn.IFS(
ISBLANK($U612),"Missing space use.",
AND('Establishment details'!$C$14="Secondary",$V612="Classbase"),"Invalid Status type",
AND(OR( $V612="Classbase", $V612="Teaching", $V612="Early years",$V612="SEND resourced"), NOT(ISBLANK($M612))),"Space with status type and unusable type.",
AND($V612= "Classbase",'Establishment details'!$C$22&gt;=10), "Classbase status is only valid in schools with a primary element.",
AND($I612= "Large",$N612 &gt; 3.5), "Large rooms with less than 3.5m height.",
AND(OR($V612="Light practical (science)",$V612="Light practical (science)",$V612="Heavy practical (workshops)", $V612="Heavy practical (clean)"), OR($O612=0,ISBLANK($O612))),"Missing sinks count for light and heavy practical spaces.",
AND($M612 = "Other",ISBLANK($R612)), "Invalid unusable type / missing note for other unusable type."
),
" ")</f>
        <v>Missing space use.</v>
      </c>
    </row>
    <row r="613" spans="2:23" ht="15.75" x14ac:dyDescent="0.25">
      <c r="B613" s="143"/>
      <c r="C613" s="144"/>
      <c r="D613" s="144"/>
      <c r="E613" s="144"/>
      <c r="F613" s="147" t="str" cm="1">
        <f t="array" ref="F613">_xlfn.IFNA(CONCATENATE(_xlfn.IFS($D613="Mezzanine",LEFT($D613,1), $D613="Ground Floor",LEFT($D613,1),$D613="Basment ",LEFT($D613,1), $D613="1st Floor", "0"&amp;LEFT($D613,1), $D613="2nd Floor", "0"&amp;LEFT($D613,1), $D613="3rd Floor", "0"&amp;LEFT($D613,1), $D613="4th Floor", "0"&amp;LEFT($D613,1), $D613="5th Floor", "0"&amp;LEFT($D613,1), $D613="6th Floor", "0"&amp;LEFT($D613,1),$D613="7th Floor", "0"&amp;LEFT($D613,1),$D613="8th Floor", "0"&amp;LEFT($D613,1),$D613="9th Floor", "0"&amp;LEFT($D613,1),$D613="10th Floor", LEFT($D613,2),$D613="11th Floor", LEFT($D613,2),$D613="12th Floor", LEFT($D613,2),$D613="13th Floor", LEFT($D613,2), $D613="Lower Ground", LEFT($D613)&amp;IF(ISNUMBER(FIND(" ",$D613)),MID($D613,FIND(" ",$D613)+1,1),"")&amp;IF(ISNUMBER(FIND(" ",$D613,FIND(" ",$D613)+1)),MID($D613,FIND(" ",$D613,FIND(" ",$D613)+1)+1,1),""),$D613="Upper Ground", LEFT($D613)&amp;IF(ISNUMBER(FIND(" ",$D613)),MID($D613,FIND(" ",$D613)+1,1),"")&amp;IF(ISNUMBER(FIND(" ",$D613,FIND(" ",$D613)+1)),MID($D613,FIND(" ",$D613,FIND(" ",$D613)+1)+1,1),"")),".0",$E613), " ")</f>
        <v xml:space="preserve"> </v>
      </c>
      <c r="G613" s="144"/>
      <c r="H613" s="144"/>
      <c r="I613" s="144"/>
      <c r="J613" s="144"/>
      <c r="K613" s="144"/>
      <c r="L613" s="149" t="str" cm="1">
        <f t="array" ref="L613">_xlfn.IFNA(
_xlfn.IFS(
AND($F613=" ",$G613=" ",$H613=" "),"Please update all three: Surveyor Room Reference, Establishment Room Reference and Establishment Room Name",
AND(OR($I613="General",$I613="Open plan/ semi-open general",$I613="Fitted",$I613="Light practical (science)",$I613="Light practical (other)",$I613="Heavy practical (workshops)",$I613="Heavy practical (clean)",$I613="Large",$I613="Storage"),$J613=0,$K613=0),"Please update Net Area or Non-net Area",
AND($B613&lt;&gt;"OUT",$J613=0,$I613&lt;&gt;"Non-net",$M613="85% Circulation"),"Net area not recorded for spaces with 85% circulation unusable type",
AND(OR($I613="General",$I613="Open plan/ semi-open general",$I613="Fitted",$I613="Light practical (science)",$I613="Light practical (other)",$I613="Heavy practical (workshops)",$I613="Heavy practical (clean)",$I613="Large",$I613="Storage"),OR($J613=0,ISBLANK($J613))),"Net area not recorded in net spaces",
AND(OR($I613="Non-net",$I613="Outdoor space"),$J613&gt;0),"Net Area Recorded in Non-net space",
AND($I613="General",$J613&gt;90),"This general space is over 90m2, please ensure that this space is entered as separate spaces if it usually used as separate spaces",
AND($I613="Open plan/ semi-open general",$J613&lt;27),"Open plan general space under 27m2",
AND(OR($K613=0,ISBLANK($K613)), $I613="Non-net"),"Non-net area not recorded in non-net space"
),
" ")</f>
        <v xml:space="preserve"> </v>
      </c>
      <c r="M613" s="144"/>
      <c r="N613" s="144"/>
      <c r="O613" s="144"/>
      <c r="P613" s="144"/>
      <c r="Q613" s="144"/>
      <c r="R613" s="171"/>
      <c r="S613" s="147">
        <f>NCA_Calculations!$P$625</f>
        <v>0</v>
      </c>
      <c r="T613" s="147">
        <f>NCA_Calculations!$Q$625</f>
        <v>0</v>
      </c>
      <c r="U613" s="144"/>
      <c r="V613" s="144"/>
      <c r="W613" s="149" t="str" cm="1">
        <f t="array" ref="W613">_xlfn.IFNA(
_xlfn.IFS(
ISBLANK($U613),"Missing space use.",
AND('Establishment details'!$C$14="Secondary",$V613="Classbase"),"Invalid Status type",
AND(OR( $V613="Classbase", $V613="Teaching", $V613="Early years",$V613="SEND resourced"), NOT(ISBLANK($M613))),"Space with status type and unusable type.",
AND($V613= "Classbase",'Establishment details'!$C$22&gt;=10), "Classbase status is only valid in schools with a primary element.",
AND($I613= "Large",$N613 &gt; 3.5), "Large rooms with less than 3.5m height.",
AND(OR($V613="Light practical (science)",$V613="Light practical (science)",$V613="Heavy practical (workshops)", $V613="Heavy practical (clean)"), OR($O613=0,ISBLANK($O613))),"Missing sinks count for light and heavy practical spaces.",
AND($M613 = "Other",ISBLANK($R613)), "Invalid unusable type / missing note for other unusable type."
),
" ")</f>
        <v>Missing space use.</v>
      </c>
    </row>
    <row r="614" spans="2:23" ht="15.75" x14ac:dyDescent="0.25">
      <c r="B614" s="143"/>
      <c r="C614" s="144"/>
      <c r="D614" s="144"/>
      <c r="E614" s="144"/>
      <c r="F614" s="147" t="str" cm="1">
        <f t="array" ref="F614">_xlfn.IFNA(CONCATENATE(_xlfn.IFS($D614="Mezzanine",LEFT($D614,1), $D614="Ground Floor",LEFT($D614,1),$D614="Basment ",LEFT($D614,1), $D614="1st Floor", "0"&amp;LEFT($D614,1), $D614="2nd Floor", "0"&amp;LEFT($D614,1), $D614="3rd Floor", "0"&amp;LEFT($D614,1), $D614="4th Floor", "0"&amp;LEFT($D614,1), $D614="5th Floor", "0"&amp;LEFT($D614,1), $D614="6th Floor", "0"&amp;LEFT($D614,1),$D614="7th Floor", "0"&amp;LEFT($D614,1),$D614="8th Floor", "0"&amp;LEFT($D614,1),$D614="9th Floor", "0"&amp;LEFT($D614,1),$D614="10th Floor", LEFT($D614,2),$D614="11th Floor", LEFT($D614,2),$D614="12th Floor", LEFT($D614,2),$D614="13th Floor", LEFT($D614,2), $D614="Lower Ground", LEFT($D614)&amp;IF(ISNUMBER(FIND(" ",$D614)),MID($D614,FIND(" ",$D614)+1,1),"")&amp;IF(ISNUMBER(FIND(" ",$D614,FIND(" ",$D614)+1)),MID($D614,FIND(" ",$D614,FIND(" ",$D614)+1)+1,1),""),$D614="Upper Ground", LEFT($D614)&amp;IF(ISNUMBER(FIND(" ",$D614)),MID($D614,FIND(" ",$D614)+1,1),"")&amp;IF(ISNUMBER(FIND(" ",$D614,FIND(" ",$D614)+1)),MID($D614,FIND(" ",$D614,FIND(" ",$D614)+1)+1,1),"")),".0",$E614), " ")</f>
        <v xml:space="preserve"> </v>
      </c>
      <c r="G614" s="144"/>
      <c r="H614" s="144"/>
      <c r="I614" s="144"/>
      <c r="J614" s="144"/>
      <c r="K614" s="144"/>
      <c r="L614" s="149" t="str" cm="1">
        <f t="array" ref="L614">_xlfn.IFNA(
_xlfn.IFS(
AND($F614=" ",$G614=" ",$H614=" "),"Please update all three: Surveyor Room Reference, Establishment Room Reference and Establishment Room Name",
AND(OR($I614="General",$I614="Open plan/ semi-open general",$I614="Fitted",$I614="Light practical (science)",$I614="Light practical (other)",$I614="Heavy practical (workshops)",$I614="Heavy practical (clean)",$I614="Large",$I614="Storage"),$J614=0,$K614=0),"Please update Net Area or Non-net Area",
AND($B614&lt;&gt;"OUT",$J614=0,$I614&lt;&gt;"Non-net",$M614="85% Circulation"),"Net area not recorded for spaces with 85% circulation unusable type",
AND(OR($I614="General",$I614="Open plan/ semi-open general",$I614="Fitted",$I614="Light practical (science)",$I614="Light practical (other)",$I614="Heavy practical (workshops)",$I614="Heavy practical (clean)",$I614="Large",$I614="Storage"),OR($J614=0,ISBLANK($J614))),"Net area not recorded in net spaces",
AND(OR($I614="Non-net",$I614="Outdoor space"),$J614&gt;0),"Net Area Recorded in Non-net space",
AND($I614="General",$J614&gt;90),"This general space is over 90m2, please ensure that this space is entered as separate spaces if it usually used as separate spaces",
AND($I614="Open plan/ semi-open general",$J614&lt;27),"Open plan general space under 27m2",
AND(OR($K614=0,ISBLANK($K614)), $I614="Non-net"),"Non-net area not recorded in non-net space"
),
" ")</f>
        <v xml:space="preserve"> </v>
      </c>
      <c r="M614" s="144"/>
      <c r="N614" s="144"/>
      <c r="O614" s="144"/>
      <c r="P614" s="144"/>
      <c r="Q614" s="144"/>
      <c r="R614" s="171"/>
      <c r="S614" s="147">
        <f>NCA_Calculations!$P$626</f>
        <v>0</v>
      </c>
      <c r="T614" s="147">
        <f>NCA_Calculations!$Q$626</f>
        <v>0</v>
      </c>
      <c r="U614" s="144"/>
      <c r="V614" s="144"/>
      <c r="W614" s="149" t="str" cm="1">
        <f t="array" ref="W614">_xlfn.IFNA(
_xlfn.IFS(
ISBLANK($U614),"Missing space use.",
AND('Establishment details'!$C$14="Secondary",$V614="Classbase"),"Invalid Status type",
AND(OR( $V614="Classbase", $V614="Teaching", $V614="Early years",$V614="SEND resourced"), NOT(ISBLANK($M614))),"Space with status type and unusable type.",
AND($V614= "Classbase",'Establishment details'!$C$22&gt;=10), "Classbase status is only valid in schools with a primary element.",
AND($I614= "Large",$N614 &gt; 3.5), "Large rooms with less than 3.5m height.",
AND(OR($V614="Light practical (science)",$V614="Light practical (science)",$V614="Heavy practical (workshops)", $V614="Heavy practical (clean)"), OR($O614=0,ISBLANK($O614))),"Missing sinks count for light and heavy practical spaces.",
AND($M614 = "Other",ISBLANK($R614)), "Invalid unusable type / missing note for other unusable type."
),
" ")</f>
        <v>Missing space use.</v>
      </c>
    </row>
    <row r="615" spans="2:23" ht="15.75" x14ac:dyDescent="0.25">
      <c r="B615" s="143"/>
      <c r="C615" s="144"/>
      <c r="D615" s="144"/>
      <c r="E615" s="144"/>
      <c r="F615" s="147" t="str" cm="1">
        <f t="array" ref="F615">_xlfn.IFNA(CONCATENATE(_xlfn.IFS($D615="Mezzanine",LEFT($D615,1), $D615="Ground Floor",LEFT($D615,1),$D615="Basment ",LEFT($D615,1), $D615="1st Floor", "0"&amp;LEFT($D615,1), $D615="2nd Floor", "0"&amp;LEFT($D615,1), $D615="3rd Floor", "0"&amp;LEFT($D615,1), $D615="4th Floor", "0"&amp;LEFT($D615,1), $D615="5th Floor", "0"&amp;LEFT($D615,1), $D615="6th Floor", "0"&amp;LEFT($D615,1),$D615="7th Floor", "0"&amp;LEFT($D615,1),$D615="8th Floor", "0"&amp;LEFT($D615,1),$D615="9th Floor", "0"&amp;LEFT($D615,1),$D615="10th Floor", LEFT($D615,2),$D615="11th Floor", LEFT($D615,2),$D615="12th Floor", LEFT($D615,2),$D615="13th Floor", LEFT($D615,2), $D615="Lower Ground", LEFT($D615)&amp;IF(ISNUMBER(FIND(" ",$D615)),MID($D615,FIND(" ",$D615)+1,1),"")&amp;IF(ISNUMBER(FIND(" ",$D615,FIND(" ",$D615)+1)),MID($D615,FIND(" ",$D615,FIND(" ",$D615)+1)+1,1),""),$D615="Upper Ground", LEFT($D615)&amp;IF(ISNUMBER(FIND(" ",$D615)),MID($D615,FIND(" ",$D615)+1,1),"")&amp;IF(ISNUMBER(FIND(" ",$D615,FIND(" ",$D615)+1)),MID($D615,FIND(" ",$D615,FIND(" ",$D615)+1)+1,1),"")),".0",$E615), " ")</f>
        <v xml:space="preserve"> </v>
      </c>
      <c r="G615" s="144"/>
      <c r="H615" s="144"/>
      <c r="I615" s="144"/>
      <c r="J615" s="144"/>
      <c r="K615" s="144"/>
      <c r="L615" s="149" t="str" cm="1">
        <f t="array" ref="L615">_xlfn.IFNA(
_xlfn.IFS(
AND($F615=" ",$G615=" ",$H615=" "),"Please update all three: Surveyor Room Reference, Establishment Room Reference and Establishment Room Name",
AND(OR($I615="General",$I615="Open plan/ semi-open general",$I615="Fitted",$I615="Light practical (science)",$I615="Light practical (other)",$I615="Heavy practical (workshops)",$I615="Heavy practical (clean)",$I615="Large",$I615="Storage"),$J615=0,$K615=0),"Please update Net Area or Non-net Area",
AND($B615&lt;&gt;"OUT",$J615=0,$I615&lt;&gt;"Non-net",$M615="85% Circulation"),"Net area not recorded for spaces with 85% circulation unusable type",
AND(OR($I615="General",$I615="Open plan/ semi-open general",$I615="Fitted",$I615="Light practical (science)",$I615="Light practical (other)",$I615="Heavy practical (workshops)",$I615="Heavy practical (clean)",$I615="Large",$I615="Storage"),OR($J615=0,ISBLANK($J615))),"Net area not recorded in net spaces",
AND(OR($I615="Non-net",$I615="Outdoor space"),$J615&gt;0),"Net Area Recorded in Non-net space",
AND($I615="General",$J615&gt;90),"This general space is over 90m2, please ensure that this space is entered as separate spaces if it usually used as separate spaces",
AND($I615="Open plan/ semi-open general",$J615&lt;27),"Open plan general space under 27m2",
AND(OR($K615=0,ISBLANK($K615)), $I615="Non-net"),"Non-net area not recorded in non-net space"
),
" ")</f>
        <v xml:space="preserve"> </v>
      </c>
      <c r="M615" s="144"/>
      <c r="N615" s="144"/>
      <c r="O615" s="144"/>
      <c r="P615" s="144"/>
      <c r="Q615" s="144"/>
      <c r="R615" s="171"/>
      <c r="S615" s="147">
        <f>NCA_Calculations!$P$627</f>
        <v>0</v>
      </c>
      <c r="T615" s="147">
        <f>NCA_Calculations!$Q$627</f>
        <v>0</v>
      </c>
      <c r="U615" s="144"/>
      <c r="V615" s="144"/>
      <c r="W615" s="149" t="str" cm="1">
        <f t="array" ref="W615">_xlfn.IFNA(
_xlfn.IFS(
ISBLANK($U615),"Missing space use.",
AND('Establishment details'!$C$14="Secondary",$V615="Classbase"),"Invalid Status type",
AND(OR( $V615="Classbase", $V615="Teaching", $V615="Early years",$V615="SEND resourced"), NOT(ISBLANK($M615))),"Space with status type and unusable type.",
AND($V615= "Classbase",'Establishment details'!$C$22&gt;=10), "Classbase status is only valid in schools with a primary element.",
AND($I615= "Large",$N615 &gt; 3.5), "Large rooms with less than 3.5m height.",
AND(OR($V615="Light practical (science)",$V615="Light practical (science)",$V615="Heavy practical (workshops)", $V615="Heavy practical (clean)"), OR($O615=0,ISBLANK($O615))),"Missing sinks count for light and heavy practical spaces.",
AND($M615 = "Other",ISBLANK($R615)), "Invalid unusable type / missing note for other unusable type."
),
" ")</f>
        <v>Missing space use.</v>
      </c>
    </row>
    <row r="616" spans="2:23" ht="15.75" x14ac:dyDescent="0.25">
      <c r="B616" s="143"/>
      <c r="C616" s="144"/>
      <c r="D616" s="144"/>
      <c r="E616" s="144"/>
      <c r="F616" s="147" t="str" cm="1">
        <f t="array" ref="F616">_xlfn.IFNA(CONCATENATE(_xlfn.IFS($D616="Mezzanine",LEFT($D616,1), $D616="Ground Floor",LEFT($D616,1),$D616="Basment ",LEFT($D616,1), $D616="1st Floor", "0"&amp;LEFT($D616,1), $D616="2nd Floor", "0"&amp;LEFT($D616,1), $D616="3rd Floor", "0"&amp;LEFT($D616,1), $D616="4th Floor", "0"&amp;LEFT($D616,1), $D616="5th Floor", "0"&amp;LEFT($D616,1), $D616="6th Floor", "0"&amp;LEFT($D616,1),$D616="7th Floor", "0"&amp;LEFT($D616,1),$D616="8th Floor", "0"&amp;LEFT($D616,1),$D616="9th Floor", "0"&amp;LEFT($D616,1),$D616="10th Floor", LEFT($D616,2),$D616="11th Floor", LEFT($D616,2),$D616="12th Floor", LEFT($D616,2),$D616="13th Floor", LEFT($D616,2), $D616="Lower Ground", LEFT($D616)&amp;IF(ISNUMBER(FIND(" ",$D616)),MID($D616,FIND(" ",$D616)+1,1),"")&amp;IF(ISNUMBER(FIND(" ",$D616,FIND(" ",$D616)+1)),MID($D616,FIND(" ",$D616,FIND(" ",$D616)+1)+1,1),""),$D616="Upper Ground", LEFT($D616)&amp;IF(ISNUMBER(FIND(" ",$D616)),MID($D616,FIND(" ",$D616)+1,1),"")&amp;IF(ISNUMBER(FIND(" ",$D616,FIND(" ",$D616)+1)),MID($D616,FIND(" ",$D616,FIND(" ",$D616)+1)+1,1),"")),".0",$E616), " ")</f>
        <v xml:space="preserve"> </v>
      </c>
      <c r="G616" s="144"/>
      <c r="H616" s="144"/>
      <c r="I616" s="144"/>
      <c r="J616" s="144"/>
      <c r="K616" s="144"/>
      <c r="L616" s="149" t="str" cm="1">
        <f t="array" ref="L616">_xlfn.IFNA(
_xlfn.IFS(
AND($F616=" ",$G616=" ",$H616=" "),"Please update all three: Surveyor Room Reference, Establishment Room Reference and Establishment Room Name",
AND(OR($I616="General",$I616="Open plan/ semi-open general",$I616="Fitted",$I616="Light practical (science)",$I616="Light practical (other)",$I616="Heavy practical (workshops)",$I616="Heavy practical (clean)",$I616="Large",$I616="Storage"),$J616=0,$K616=0),"Please update Net Area or Non-net Area",
AND($B616&lt;&gt;"OUT",$J616=0,$I616&lt;&gt;"Non-net",$M616="85% Circulation"),"Net area not recorded for spaces with 85% circulation unusable type",
AND(OR($I616="General",$I616="Open plan/ semi-open general",$I616="Fitted",$I616="Light practical (science)",$I616="Light practical (other)",$I616="Heavy practical (workshops)",$I616="Heavy practical (clean)",$I616="Large",$I616="Storage"),OR($J616=0,ISBLANK($J616))),"Net area not recorded in net spaces",
AND(OR($I616="Non-net",$I616="Outdoor space"),$J616&gt;0),"Net Area Recorded in Non-net space",
AND($I616="General",$J616&gt;90),"This general space is over 90m2, please ensure that this space is entered as separate spaces if it usually used as separate spaces",
AND($I616="Open plan/ semi-open general",$J616&lt;27),"Open plan general space under 27m2",
AND(OR($K616=0,ISBLANK($K616)), $I616="Non-net"),"Non-net area not recorded in non-net space"
),
" ")</f>
        <v xml:space="preserve"> </v>
      </c>
      <c r="M616" s="144"/>
      <c r="N616" s="144"/>
      <c r="O616" s="144"/>
      <c r="P616" s="144"/>
      <c r="Q616" s="144"/>
      <c r="R616" s="171"/>
      <c r="S616" s="147">
        <f>NCA_Calculations!$P$628</f>
        <v>0</v>
      </c>
      <c r="T616" s="147">
        <f>NCA_Calculations!$Q$628</f>
        <v>0</v>
      </c>
      <c r="U616" s="144"/>
      <c r="V616" s="144"/>
      <c r="W616" s="149" t="str" cm="1">
        <f t="array" ref="W616">_xlfn.IFNA(
_xlfn.IFS(
ISBLANK($U616),"Missing space use.",
AND('Establishment details'!$C$14="Secondary",$V616="Classbase"),"Invalid Status type",
AND(OR( $V616="Classbase", $V616="Teaching", $V616="Early years",$V616="SEND resourced"), NOT(ISBLANK($M616))),"Space with status type and unusable type.",
AND($V616= "Classbase",'Establishment details'!$C$22&gt;=10), "Classbase status is only valid in schools with a primary element.",
AND($I616= "Large",$N616 &gt; 3.5), "Large rooms with less than 3.5m height.",
AND(OR($V616="Light practical (science)",$V616="Light practical (science)",$V616="Heavy practical (workshops)", $V616="Heavy practical (clean)"), OR($O616=0,ISBLANK($O616))),"Missing sinks count for light and heavy practical spaces.",
AND($M616 = "Other",ISBLANK($R616)), "Invalid unusable type / missing note for other unusable type."
),
" ")</f>
        <v>Missing space use.</v>
      </c>
    </row>
    <row r="617" spans="2:23" ht="15.75" x14ac:dyDescent="0.25">
      <c r="B617" s="143"/>
      <c r="C617" s="144"/>
      <c r="D617" s="144"/>
      <c r="E617" s="144"/>
      <c r="F617" s="147" t="str" cm="1">
        <f t="array" ref="F617">_xlfn.IFNA(CONCATENATE(_xlfn.IFS($D617="Mezzanine",LEFT($D617,1), $D617="Ground Floor",LEFT($D617,1),$D617="Basment ",LEFT($D617,1), $D617="1st Floor", "0"&amp;LEFT($D617,1), $D617="2nd Floor", "0"&amp;LEFT($D617,1), $D617="3rd Floor", "0"&amp;LEFT($D617,1), $D617="4th Floor", "0"&amp;LEFT($D617,1), $D617="5th Floor", "0"&amp;LEFT($D617,1), $D617="6th Floor", "0"&amp;LEFT($D617,1),$D617="7th Floor", "0"&amp;LEFT($D617,1),$D617="8th Floor", "0"&amp;LEFT($D617,1),$D617="9th Floor", "0"&amp;LEFT($D617,1),$D617="10th Floor", LEFT($D617,2),$D617="11th Floor", LEFT($D617,2),$D617="12th Floor", LEFT($D617,2),$D617="13th Floor", LEFT($D617,2), $D617="Lower Ground", LEFT($D617)&amp;IF(ISNUMBER(FIND(" ",$D617)),MID($D617,FIND(" ",$D617)+1,1),"")&amp;IF(ISNUMBER(FIND(" ",$D617,FIND(" ",$D617)+1)),MID($D617,FIND(" ",$D617,FIND(" ",$D617)+1)+1,1),""),$D617="Upper Ground", LEFT($D617)&amp;IF(ISNUMBER(FIND(" ",$D617)),MID($D617,FIND(" ",$D617)+1,1),"")&amp;IF(ISNUMBER(FIND(" ",$D617,FIND(" ",$D617)+1)),MID($D617,FIND(" ",$D617,FIND(" ",$D617)+1)+1,1),"")),".0",$E617), " ")</f>
        <v xml:space="preserve"> </v>
      </c>
      <c r="G617" s="144"/>
      <c r="H617" s="144"/>
      <c r="I617" s="144"/>
      <c r="J617" s="144"/>
      <c r="K617" s="144"/>
      <c r="L617" s="149" t="str" cm="1">
        <f t="array" ref="L617">_xlfn.IFNA(
_xlfn.IFS(
AND($F617=" ",$G617=" ",$H617=" "),"Please update all three: Surveyor Room Reference, Establishment Room Reference and Establishment Room Name",
AND(OR($I617="General",$I617="Open plan/ semi-open general",$I617="Fitted",$I617="Light practical (science)",$I617="Light practical (other)",$I617="Heavy practical (workshops)",$I617="Heavy practical (clean)",$I617="Large",$I617="Storage"),$J617=0,$K617=0),"Please update Net Area or Non-net Area",
AND($B617&lt;&gt;"OUT",$J617=0,$I617&lt;&gt;"Non-net",$M617="85% Circulation"),"Net area not recorded for spaces with 85% circulation unusable type",
AND(OR($I617="General",$I617="Open plan/ semi-open general",$I617="Fitted",$I617="Light practical (science)",$I617="Light practical (other)",$I617="Heavy practical (workshops)",$I617="Heavy practical (clean)",$I617="Large",$I617="Storage"),OR($J617=0,ISBLANK($J617))),"Net area not recorded in net spaces",
AND(OR($I617="Non-net",$I617="Outdoor space"),$J617&gt;0),"Net Area Recorded in Non-net space",
AND($I617="General",$J617&gt;90),"This general space is over 90m2, please ensure that this space is entered as separate spaces if it usually used as separate spaces",
AND($I617="Open plan/ semi-open general",$J617&lt;27),"Open plan general space under 27m2",
AND(OR($K617=0,ISBLANK($K617)), $I617="Non-net"),"Non-net area not recorded in non-net space"
),
" ")</f>
        <v xml:space="preserve"> </v>
      </c>
      <c r="M617" s="144"/>
      <c r="N617" s="144"/>
      <c r="O617" s="144"/>
      <c r="P617" s="144"/>
      <c r="Q617" s="144"/>
      <c r="R617" s="171"/>
      <c r="S617" s="147">
        <f>NCA_Calculations!$P$629</f>
        <v>0</v>
      </c>
      <c r="T617" s="147">
        <f>NCA_Calculations!$Q$629</f>
        <v>0</v>
      </c>
      <c r="U617" s="144"/>
      <c r="V617" s="144"/>
      <c r="W617" s="149" t="str" cm="1">
        <f t="array" ref="W617">_xlfn.IFNA(
_xlfn.IFS(
ISBLANK($U617),"Missing space use.",
AND('Establishment details'!$C$14="Secondary",$V617="Classbase"),"Invalid Status type",
AND(OR( $V617="Classbase", $V617="Teaching", $V617="Early years",$V617="SEND resourced"), NOT(ISBLANK($M617))),"Space with status type and unusable type.",
AND($V617= "Classbase",'Establishment details'!$C$22&gt;=10), "Classbase status is only valid in schools with a primary element.",
AND($I617= "Large",$N617 &gt; 3.5), "Large rooms with less than 3.5m height.",
AND(OR($V617="Light practical (science)",$V617="Light practical (science)",$V617="Heavy practical (workshops)", $V617="Heavy practical (clean)"), OR($O617=0,ISBLANK($O617))),"Missing sinks count for light and heavy practical spaces.",
AND($M617 = "Other",ISBLANK($R617)), "Invalid unusable type / missing note for other unusable type."
),
" ")</f>
        <v>Missing space use.</v>
      </c>
    </row>
    <row r="618" spans="2:23" ht="15.75" x14ac:dyDescent="0.25">
      <c r="B618" s="143"/>
      <c r="C618" s="144"/>
      <c r="D618" s="144"/>
      <c r="E618" s="144"/>
      <c r="F618" s="147" t="str" cm="1">
        <f t="array" ref="F618">_xlfn.IFNA(CONCATENATE(_xlfn.IFS($D618="Mezzanine",LEFT($D618,1), $D618="Ground Floor",LEFT($D618,1),$D618="Basment ",LEFT($D618,1), $D618="1st Floor", "0"&amp;LEFT($D618,1), $D618="2nd Floor", "0"&amp;LEFT($D618,1), $D618="3rd Floor", "0"&amp;LEFT($D618,1), $D618="4th Floor", "0"&amp;LEFT($D618,1), $D618="5th Floor", "0"&amp;LEFT($D618,1), $D618="6th Floor", "0"&amp;LEFT($D618,1),$D618="7th Floor", "0"&amp;LEFT($D618,1),$D618="8th Floor", "0"&amp;LEFT($D618,1),$D618="9th Floor", "0"&amp;LEFT($D618,1),$D618="10th Floor", LEFT($D618,2),$D618="11th Floor", LEFT($D618,2),$D618="12th Floor", LEFT($D618,2),$D618="13th Floor", LEFT($D618,2), $D618="Lower Ground", LEFT($D618)&amp;IF(ISNUMBER(FIND(" ",$D618)),MID($D618,FIND(" ",$D618)+1,1),"")&amp;IF(ISNUMBER(FIND(" ",$D618,FIND(" ",$D618)+1)),MID($D618,FIND(" ",$D618,FIND(" ",$D618)+1)+1,1),""),$D618="Upper Ground", LEFT($D618)&amp;IF(ISNUMBER(FIND(" ",$D618)),MID($D618,FIND(" ",$D618)+1,1),"")&amp;IF(ISNUMBER(FIND(" ",$D618,FIND(" ",$D618)+1)),MID($D618,FIND(" ",$D618,FIND(" ",$D618)+1)+1,1),"")),".0",$E618), " ")</f>
        <v xml:space="preserve"> </v>
      </c>
      <c r="G618" s="144"/>
      <c r="H618" s="144"/>
      <c r="I618" s="144"/>
      <c r="J618" s="144"/>
      <c r="K618" s="144"/>
      <c r="L618" s="149" t="str" cm="1">
        <f t="array" ref="L618">_xlfn.IFNA(
_xlfn.IFS(
AND($F618=" ",$G618=" ",$H618=" "),"Please update all three: Surveyor Room Reference, Establishment Room Reference and Establishment Room Name",
AND(OR($I618="General",$I618="Open plan/ semi-open general",$I618="Fitted",$I618="Light practical (science)",$I618="Light practical (other)",$I618="Heavy practical (workshops)",$I618="Heavy practical (clean)",$I618="Large",$I618="Storage"),$J618=0,$K618=0),"Please update Net Area or Non-net Area",
AND($B618&lt;&gt;"OUT",$J618=0,$I618&lt;&gt;"Non-net",$M618="85% Circulation"),"Net area not recorded for spaces with 85% circulation unusable type",
AND(OR($I618="General",$I618="Open plan/ semi-open general",$I618="Fitted",$I618="Light practical (science)",$I618="Light practical (other)",$I618="Heavy practical (workshops)",$I618="Heavy practical (clean)",$I618="Large",$I618="Storage"),OR($J618=0,ISBLANK($J618))),"Net area not recorded in net spaces",
AND(OR($I618="Non-net",$I618="Outdoor space"),$J618&gt;0),"Net Area Recorded in Non-net space",
AND($I618="General",$J618&gt;90),"This general space is over 90m2, please ensure that this space is entered as separate spaces if it usually used as separate spaces",
AND($I618="Open plan/ semi-open general",$J618&lt;27),"Open plan general space under 27m2",
AND(OR($K618=0,ISBLANK($K618)), $I618="Non-net"),"Non-net area not recorded in non-net space"
),
" ")</f>
        <v xml:space="preserve"> </v>
      </c>
      <c r="M618" s="144"/>
      <c r="N618" s="144"/>
      <c r="O618" s="144"/>
      <c r="P618" s="144"/>
      <c r="Q618" s="144"/>
      <c r="R618" s="171"/>
      <c r="S618" s="147">
        <f>NCA_Calculations!$P$630</f>
        <v>0</v>
      </c>
      <c r="T618" s="147">
        <f>NCA_Calculations!$Q$630</f>
        <v>0</v>
      </c>
      <c r="U618" s="144"/>
      <c r="V618" s="144"/>
      <c r="W618" s="149" t="str" cm="1">
        <f t="array" ref="W618">_xlfn.IFNA(
_xlfn.IFS(
ISBLANK($U618),"Missing space use.",
AND('Establishment details'!$C$14="Secondary",$V618="Classbase"),"Invalid Status type",
AND(OR( $V618="Classbase", $V618="Teaching", $V618="Early years",$V618="SEND resourced"), NOT(ISBLANK($M618))),"Space with status type and unusable type.",
AND($V618= "Classbase",'Establishment details'!$C$22&gt;=10), "Classbase status is only valid in schools with a primary element.",
AND($I618= "Large",$N618 &gt; 3.5), "Large rooms with less than 3.5m height.",
AND(OR($V618="Light practical (science)",$V618="Light practical (science)",$V618="Heavy practical (workshops)", $V618="Heavy practical (clean)"), OR($O618=0,ISBLANK($O618))),"Missing sinks count for light and heavy practical spaces.",
AND($M618 = "Other",ISBLANK($R618)), "Invalid unusable type / missing note for other unusable type."
),
" ")</f>
        <v>Missing space use.</v>
      </c>
    </row>
    <row r="619" spans="2:23" ht="15.75" x14ac:dyDescent="0.25">
      <c r="B619" s="143"/>
      <c r="C619" s="144"/>
      <c r="D619" s="144"/>
      <c r="E619" s="144"/>
      <c r="F619" s="147" t="str" cm="1">
        <f t="array" ref="F619">_xlfn.IFNA(CONCATENATE(_xlfn.IFS($D619="Mezzanine",LEFT($D619,1), $D619="Ground Floor",LEFT($D619,1),$D619="Basment ",LEFT($D619,1), $D619="1st Floor", "0"&amp;LEFT($D619,1), $D619="2nd Floor", "0"&amp;LEFT($D619,1), $D619="3rd Floor", "0"&amp;LEFT($D619,1), $D619="4th Floor", "0"&amp;LEFT($D619,1), $D619="5th Floor", "0"&amp;LEFT($D619,1), $D619="6th Floor", "0"&amp;LEFT($D619,1),$D619="7th Floor", "0"&amp;LEFT($D619,1),$D619="8th Floor", "0"&amp;LEFT($D619,1),$D619="9th Floor", "0"&amp;LEFT($D619,1),$D619="10th Floor", LEFT($D619,2),$D619="11th Floor", LEFT($D619,2),$D619="12th Floor", LEFT($D619,2),$D619="13th Floor", LEFT($D619,2), $D619="Lower Ground", LEFT($D619)&amp;IF(ISNUMBER(FIND(" ",$D619)),MID($D619,FIND(" ",$D619)+1,1),"")&amp;IF(ISNUMBER(FIND(" ",$D619,FIND(" ",$D619)+1)),MID($D619,FIND(" ",$D619,FIND(" ",$D619)+1)+1,1),""),$D619="Upper Ground", LEFT($D619)&amp;IF(ISNUMBER(FIND(" ",$D619)),MID($D619,FIND(" ",$D619)+1,1),"")&amp;IF(ISNUMBER(FIND(" ",$D619,FIND(" ",$D619)+1)),MID($D619,FIND(" ",$D619,FIND(" ",$D619)+1)+1,1),"")),".0",$E619), " ")</f>
        <v xml:space="preserve"> </v>
      </c>
      <c r="G619" s="144"/>
      <c r="H619" s="144"/>
      <c r="I619" s="144"/>
      <c r="J619" s="144"/>
      <c r="K619" s="144"/>
      <c r="L619" s="149" t="str" cm="1">
        <f t="array" ref="L619">_xlfn.IFNA(
_xlfn.IFS(
AND($F619=" ",$G619=" ",$H619=" "),"Please update all three: Surveyor Room Reference, Establishment Room Reference and Establishment Room Name",
AND(OR($I619="General",$I619="Open plan/ semi-open general",$I619="Fitted",$I619="Light practical (science)",$I619="Light practical (other)",$I619="Heavy practical (workshops)",$I619="Heavy practical (clean)",$I619="Large",$I619="Storage"),$J619=0,$K619=0),"Please update Net Area or Non-net Area",
AND($B619&lt;&gt;"OUT",$J619=0,$I619&lt;&gt;"Non-net",$M619="85% Circulation"),"Net area not recorded for spaces with 85% circulation unusable type",
AND(OR($I619="General",$I619="Open plan/ semi-open general",$I619="Fitted",$I619="Light practical (science)",$I619="Light practical (other)",$I619="Heavy practical (workshops)",$I619="Heavy practical (clean)",$I619="Large",$I619="Storage"),OR($J619=0,ISBLANK($J619))),"Net area not recorded in net spaces",
AND(OR($I619="Non-net",$I619="Outdoor space"),$J619&gt;0),"Net Area Recorded in Non-net space",
AND($I619="General",$J619&gt;90),"This general space is over 90m2, please ensure that this space is entered as separate spaces if it usually used as separate spaces",
AND($I619="Open plan/ semi-open general",$J619&lt;27),"Open plan general space under 27m2",
AND(OR($K619=0,ISBLANK($K619)), $I619="Non-net"),"Non-net area not recorded in non-net space"
),
" ")</f>
        <v xml:space="preserve"> </v>
      </c>
      <c r="M619" s="144"/>
      <c r="N619" s="144"/>
      <c r="O619" s="144"/>
      <c r="P619" s="144"/>
      <c r="Q619" s="144"/>
      <c r="R619" s="171"/>
      <c r="S619" s="147">
        <f>NCA_Calculations!$P$631</f>
        <v>0</v>
      </c>
      <c r="T619" s="147">
        <f>NCA_Calculations!$Q$631</f>
        <v>0</v>
      </c>
      <c r="U619" s="144"/>
      <c r="V619" s="144"/>
      <c r="W619" s="149" t="str" cm="1">
        <f t="array" ref="W619">_xlfn.IFNA(
_xlfn.IFS(
ISBLANK($U619),"Missing space use.",
AND('Establishment details'!$C$14="Secondary",$V619="Classbase"),"Invalid Status type",
AND(OR( $V619="Classbase", $V619="Teaching", $V619="Early years",$V619="SEND resourced"), NOT(ISBLANK($M619))),"Space with status type and unusable type.",
AND($V619= "Classbase",'Establishment details'!$C$22&gt;=10), "Classbase status is only valid in schools with a primary element.",
AND($I619= "Large",$N619 &gt; 3.5), "Large rooms with less than 3.5m height.",
AND(OR($V619="Light practical (science)",$V619="Light practical (science)",$V619="Heavy practical (workshops)", $V619="Heavy practical (clean)"), OR($O619=0,ISBLANK($O619))),"Missing sinks count for light and heavy practical spaces.",
AND($M619 = "Other",ISBLANK($R619)), "Invalid unusable type / missing note for other unusable type."
),
" ")</f>
        <v>Missing space use.</v>
      </c>
    </row>
    <row r="620" spans="2:23" ht="15.75" x14ac:dyDescent="0.25">
      <c r="B620" s="143"/>
      <c r="C620" s="144"/>
      <c r="D620" s="144"/>
      <c r="E620" s="144"/>
      <c r="F620" s="147" t="str" cm="1">
        <f t="array" ref="F620">_xlfn.IFNA(CONCATENATE(_xlfn.IFS($D620="Mezzanine",LEFT($D620,1), $D620="Ground Floor",LEFT($D620,1),$D620="Basment ",LEFT($D620,1), $D620="1st Floor", "0"&amp;LEFT($D620,1), $D620="2nd Floor", "0"&amp;LEFT($D620,1), $D620="3rd Floor", "0"&amp;LEFT($D620,1), $D620="4th Floor", "0"&amp;LEFT($D620,1), $D620="5th Floor", "0"&amp;LEFT($D620,1), $D620="6th Floor", "0"&amp;LEFT($D620,1),$D620="7th Floor", "0"&amp;LEFT($D620,1),$D620="8th Floor", "0"&amp;LEFT($D620,1),$D620="9th Floor", "0"&amp;LEFT($D620,1),$D620="10th Floor", LEFT($D620,2),$D620="11th Floor", LEFT($D620,2),$D620="12th Floor", LEFT($D620,2),$D620="13th Floor", LEFT($D620,2), $D620="Lower Ground", LEFT($D620)&amp;IF(ISNUMBER(FIND(" ",$D620)),MID($D620,FIND(" ",$D620)+1,1),"")&amp;IF(ISNUMBER(FIND(" ",$D620,FIND(" ",$D620)+1)),MID($D620,FIND(" ",$D620,FIND(" ",$D620)+1)+1,1),""),$D620="Upper Ground", LEFT($D620)&amp;IF(ISNUMBER(FIND(" ",$D620)),MID($D620,FIND(" ",$D620)+1,1),"")&amp;IF(ISNUMBER(FIND(" ",$D620,FIND(" ",$D620)+1)),MID($D620,FIND(" ",$D620,FIND(" ",$D620)+1)+1,1),"")),".0",$E620), " ")</f>
        <v xml:space="preserve"> </v>
      </c>
      <c r="G620" s="144"/>
      <c r="H620" s="144"/>
      <c r="I620" s="144"/>
      <c r="J620" s="144"/>
      <c r="K620" s="144"/>
      <c r="L620" s="149" t="str" cm="1">
        <f t="array" ref="L620">_xlfn.IFNA(
_xlfn.IFS(
AND($F620=" ",$G620=" ",$H620=" "),"Please update all three: Surveyor Room Reference, Establishment Room Reference and Establishment Room Name",
AND(OR($I620="General",$I620="Open plan/ semi-open general",$I620="Fitted",$I620="Light practical (science)",$I620="Light practical (other)",$I620="Heavy practical (workshops)",$I620="Heavy practical (clean)",$I620="Large",$I620="Storage"),$J620=0,$K620=0),"Please update Net Area or Non-net Area",
AND($B620&lt;&gt;"OUT",$J620=0,$I620&lt;&gt;"Non-net",$M620="85% Circulation"),"Net area not recorded for spaces with 85% circulation unusable type",
AND(OR($I620="General",$I620="Open plan/ semi-open general",$I620="Fitted",$I620="Light practical (science)",$I620="Light practical (other)",$I620="Heavy practical (workshops)",$I620="Heavy practical (clean)",$I620="Large",$I620="Storage"),OR($J620=0,ISBLANK($J620))),"Net area not recorded in net spaces",
AND(OR($I620="Non-net",$I620="Outdoor space"),$J620&gt;0),"Net Area Recorded in Non-net space",
AND($I620="General",$J620&gt;90),"This general space is over 90m2, please ensure that this space is entered as separate spaces if it usually used as separate spaces",
AND($I620="Open plan/ semi-open general",$J620&lt;27),"Open plan general space under 27m2",
AND(OR($K620=0,ISBLANK($K620)), $I620="Non-net"),"Non-net area not recorded in non-net space"
),
" ")</f>
        <v xml:space="preserve"> </v>
      </c>
      <c r="M620" s="144"/>
      <c r="N620" s="144"/>
      <c r="O620" s="144"/>
      <c r="P620" s="144"/>
      <c r="Q620" s="144"/>
      <c r="R620" s="171"/>
      <c r="S620" s="147">
        <f>NCA_Calculations!$P$632</f>
        <v>0</v>
      </c>
      <c r="T620" s="147">
        <f>NCA_Calculations!$Q$632</f>
        <v>0</v>
      </c>
      <c r="U620" s="144"/>
      <c r="V620" s="144"/>
      <c r="W620" s="149" t="str" cm="1">
        <f t="array" ref="W620">_xlfn.IFNA(
_xlfn.IFS(
ISBLANK($U620),"Missing space use.",
AND('Establishment details'!$C$14="Secondary",$V620="Classbase"),"Invalid Status type",
AND(OR( $V620="Classbase", $V620="Teaching", $V620="Early years",$V620="SEND resourced"), NOT(ISBLANK($M620))),"Space with status type and unusable type.",
AND($V620= "Classbase",'Establishment details'!$C$22&gt;=10), "Classbase status is only valid in schools with a primary element.",
AND($I620= "Large",$N620 &gt; 3.5), "Large rooms with less than 3.5m height.",
AND(OR($V620="Light practical (science)",$V620="Light practical (science)",$V620="Heavy practical (workshops)", $V620="Heavy practical (clean)"), OR($O620=0,ISBLANK($O620))),"Missing sinks count for light and heavy practical spaces.",
AND($M620 = "Other",ISBLANK($R620)), "Invalid unusable type / missing note for other unusable type."
),
" ")</f>
        <v>Missing space use.</v>
      </c>
    </row>
    <row r="621" spans="2:23" ht="15.75" x14ac:dyDescent="0.25">
      <c r="B621" s="143"/>
      <c r="C621" s="144"/>
      <c r="D621" s="144"/>
      <c r="E621" s="144"/>
      <c r="F621" s="147" t="str" cm="1">
        <f t="array" ref="F621">_xlfn.IFNA(CONCATENATE(_xlfn.IFS($D621="Mezzanine",LEFT($D621,1), $D621="Ground Floor",LEFT($D621,1),$D621="Basment ",LEFT($D621,1), $D621="1st Floor", "0"&amp;LEFT($D621,1), $D621="2nd Floor", "0"&amp;LEFT($D621,1), $D621="3rd Floor", "0"&amp;LEFT($D621,1), $D621="4th Floor", "0"&amp;LEFT($D621,1), $D621="5th Floor", "0"&amp;LEFT($D621,1), $D621="6th Floor", "0"&amp;LEFT($D621,1),$D621="7th Floor", "0"&amp;LEFT($D621,1),$D621="8th Floor", "0"&amp;LEFT($D621,1),$D621="9th Floor", "0"&amp;LEFT($D621,1),$D621="10th Floor", LEFT($D621,2),$D621="11th Floor", LEFT($D621,2),$D621="12th Floor", LEFT($D621,2),$D621="13th Floor", LEFT($D621,2), $D621="Lower Ground", LEFT($D621)&amp;IF(ISNUMBER(FIND(" ",$D621)),MID($D621,FIND(" ",$D621)+1,1),"")&amp;IF(ISNUMBER(FIND(" ",$D621,FIND(" ",$D621)+1)),MID($D621,FIND(" ",$D621,FIND(" ",$D621)+1)+1,1),""),$D621="Upper Ground", LEFT($D621)&amp;IF(ISNUMBER(FIND(" ",$D621)),MID($D621,FIND(" ",$D621)+1,1),"")&amp;IF(ISNUMBER(FIND(" ",$D621,FIND(" ",$D621)+1)),MID($D621,FIND(" ",$D621,FIND(" ",$D621)+1)+1,1),"")),".0",$E621), " ")</f>
        <v xml:space="preserve"> </v>
      </c>
      <c r="G621" s="144"/>
      <c r="H621" s="144"/>
      <c r="I621" s="144"/>
      <c r="J621" s="144"/>
      <c r="K621" s="144"/>
      <c r="L621" s="149" t="str" cm="1">
        <f t="array" ref="L621">_xlfn.IFNA(
_xlfn.IFS(
AND($F621=" ",$G621=" ",$H621=" "),"Please update all three: Surveyor Room Reference, Establishment Room Reference and Establishment Room Name",
AND(OR($I621="General",$I621="Open plan/ semi-open general",$I621="Fitted",$I621="Light practical (science)",$I621="Light practical (other)",$I621="Heavy practical (workshops)",$I621="Heavy practical (clean)",$I621="Large",$I621="Storage"),$J621=0,$K621=0),"Please update Net Area or Non-net Area",
AND($B621&lt;&gt;"OUT",$J621=0,$I621&lt;&gt;"Non-net",$M621="85% Circulation"),"Net area not recorded for spaces with 85% circulation unusable type",
AND(OR($I621="General",$I621="Open plan/ semi-open general",$I621="Fitted",$I621="Light practical (science)",$I621="Light practical (other)",$I621="Heavy practical (workshops)",$I621="Heavy practical (clean)",$I621="Large",$I621="Storage"),OR($J621=0,ISBLANK($J621))),"Net area not recorded in net spaces",
AND(OR($I621="Non-net",$I621="Outdoor space"),$J621&gt;0),"Net Area Recorded in Non-net space",
AND($I621="General",$J621&gt;90),"This general space is over 90m2, please ensure that this space is entered as separate spaces if it usually used as separate spaces",
AND($I621="Open plan/ semi-open general",$J621&lt;27),"Open plan general space under 27m2",
AND(OR($K621=0,ISBLANK($K621)), $I621="Non-net"),"Non-net area not recorded in non-net space"
),
" ")</f>
        <v xml:space="preserve"> </v>
      </c>
      <c r="M621" s="144"/>
      <c r="N621" s="144"/>
      <c r="O621" s="144"/>
      <c r="P621" s="144"/>
      <c r="Q621" s="144"/>
      <c r="R621" s="171"/>
      <c r="S621" s="147">
        <f>NCA_Calculations!$P$633</f>
        <v>0</v>
      </c>
      <c r="T621" s="147">
        <f>NCA_Calculations!$Q$633</f>
        <v>0</v>
      </c>
      <c r="U621" s="144"/>
      <c r="V621" s="144"/>
      <c r="W621" s="149" t="str" cm="1">
        <f t="array" ref="W621">_xlfn.IFNA(
_xlfn.IFS(
ISBLANK($U621),"Missing space use.",
AND('Establishment details'!$C$14="Secondary",$V621="Classbase"),"Invalid Status type",
AND(OR( $V621="Classbase", $V621="Teaching", $V621="Early years",$V621="SEND resourced"), NOT(ISBLANK($M621))),"Space with status type and unusable type.",
AND($V621= "Classbase",'Establishment details'!$C$22&gt;=10), "Classbase status is only valid in schools with a primary element.",
AND($I621= "Large",$N621 &gt; 3.5), "Large rooms with less than 3.5m height.",
AND(OR($V621="Light practical (science)",$V621="Light practical (science)",$V621="Heavy practical (workshops)", $V621="Heavy practical (clean)"), OR($O621=0,ISBLANK($O621))),"Missing sinks count for light and heavy practical spaces.",
AND($M621 = "Other",ISBLANK($R621)), "Invalid unusable type / missing note for other unusable type."
),
" ")</f>
        <v>Missing space use.</v>
      </c>
    </row>
    <row r="622" spans="2:23" ht="15.75" x14ac:dyDescent="0.25">
      <c r="B622" s="143"/>
      <c r="C622" s="144"/>
      <c r="D622" s="144"/>
      <c r="E622" s="144"/>
      <c r="F622" s="147" t="str" cm="1">
        <f t="array" ref="F622">_xlfn.IFNA(CONCATENATE(_xlfn.IFS($D622="Mezzanine",LEFT($D622,1), $D622="Ground Floor",LEFT($D622,1),$D622="Basment ",LEFT($D622,1), $D622="1st Floor", "0"&amp;LEFT($D622,1), $D622="2nd Floor", "0"&amp;LEFT($D622,1), $D622="3rd Floor", "0"&amp;LEFT($D622,1), $D622="4th Floor", "0"&amp;LEFT($D622,1), $D622="5th Floor", "0"&amp;LEFT($D622,1), $D622="6th Floor", "0"&amp;LEFT($D622,1),$D622="7th Floor", "0"&amp;LEFT($D622,1),$D622="8th Floor", "0"&amp;LEFT($D622,1),$D622="9th Floor", "0"&amp;LEFT($D622,1),$D622="10th Floor", LEFT($D622,2),$D622="11th Floor", LEFT($D622,2),$D622="12th Floor", LEFT($D622,2),$D622="13th Floor", LEFT($D622,2), $D622="Lower Ground", LEFT($D622)&amp;IF(ISNUMBER(FIND(" ",$D622)),MID($D622,FIND(" ",$D622)+1,1),"")&amp;IF(ISNUMBER(FIND(" ",$D622,FIND(" ",$D622)+1)),MID($D622,FIND(" ",$D622,FIND(" ",$D622)+1)+1,1),""),$D622="Upper Ground", LEFT($D622)&amp;IF(ISNUMBER(FIND(" ",$D622)),MID($D622,FIND(" ",$D622)+1,1),"")&amp;IF(ISNUMBER(FIND(" ",$D622,FIND(" ",$D622)+1)),MID($D622,FIND(" ",$D622,FIND(" ",$D622)+1)+1,1),"")),".0",$E622), " ")</f>
        <v xml:space="preserve"> </v>
      </c>
      <c r="G622" s="144"/>
      <c r="H622" s="144"/>
      <c r="I622" s="144"/>
      <c r="J622" s="144"/>
      <c r="K622" s="144"/>
      <c r="L622" s="149" t="str" cm="1">
        <f t="array" ref="L622">_xlfn.IFNA(
_xlfn.IFS(
AND($F622=" ",$G622=" ",$H622=" "),"Please update all three: Surveyor Room Reference, Establishment Room Reference and Establishment Room Name",
AND(OR($I622="General",$I622="Open plan/ semi-open general",$I622="Fitted",$I622="Light practical (science)",$I622="Light practical (other)",$I622="Heavy practical (workshops)",$I622="Heavy practical (clean)",$I622="Large",$I622="Storage"),$J622=0,$K622=0),"Please update Net Area or Non-net Area",
AND($B622&lt;&gt;"OUT",$J622=0,$I622&lt;&gt;"Non-net",$M622="85% Circulation"),"Net area not recorded for spaces with 85% circulation unusable type",
AND(OR($I622="General",$I622="Open plan/ semi-open general",$I622="Fitted",$I622="Light practical (science)",$I622="Light practical (other)",$I622="Heavy practical (workshops)",$I622="Heavy practical (clean)",$I622="Large",$I622="Storage"),OR($J622=0,ISBLANK($J622))),"Net area not recorded in net spaces",
AND(OR($I622="Non-net",$I622="Outdoor space"),$J622&gt;0),"Net Area Recorded in Non-net space",
AND($I622="General",$J622&gt;90),"This general space is over 90m2, please ensure that this space is entered as separate spaces if it usually used as separate spaces",
AND($I622="Open plan/ semi-open general",$J622&lt;27),"Open plan general space under 27m2",
AND(OR($K622=0,ISBLANK($K622)), $I622="Non-net"),"Non-net area not recorded in non-net space"
),
" ")</f>
        <v xml:space="preserve"> </v>
      </c>
      <c r="M622" s="144"/>
      <c r="N622" s="144"/>
      <c r="O622" s="144"/>
      <c r="P622" s="144"/>
      <c r="Q622" s="144"/>
      <c r="R622" s="171"/>
      <c r="S622" s="147">
        <f>NCA_Calculations!$P$634</f>
        <v>0</v>
      </c>
      <c r="T622" s="147">
        <f>NCA_Calculations!$Q$634</f>
        <v>0</v>
      </c>
      <c r="U622" s="144"/>
      <c r="V622" s="144"/>
      <c r="W622" s="149" t="str" cm="1">
        <f t="array" ref="W622">_xlfn.IFNA(
_xlfn.IFS(
ISBLANK($U622),"Missing space use.",
AND('Establishment details'!$C$14="Secondary",$V622="Classbase"),"Invalid Status type",
AND(OR( $V622="Classbase", $V622="Teaching", $V622="Early years",$V622="SEND resourced"), NOT(ISBLANK($M622))),"Space with status type and unusable type.",
AND($V622= "Classbase",'Establishment details'!$C$22&gt;=10), "Classbase status is only valid in schools with a primary element.",
AND($I622= "Large",$N622 &gt; 3.5), "Large rooms with less than 3.5m height.",
AND(OR($V622="Light practical (science)",$V622="Light practical (science)",$V622="Heavy practical (workshops)", $V622="Heavy practical (clean)"), OR($O622=0,ISBLANK($O622))),"Missing sinks count for light and heavy practical spaces.",
AND($M622 = "Other",ISBLANK($R622)), "Invalid unusable type / missing note for other unusable type."
),
" ")</f>
        <v>Missing space use.</v>
      </c>
    </row>
    <row r="623" spans="2:23" ht="15.75" x14ac:dyDescent="0.25">
      <c r="B623" s="143"/>
      <c r="C623" s="144"/>
      <c r="D623" s="144"/>
      <c r="E623" s="144"/>
      <c r="F623" s="147" t="str" cm="1">
        <f t="array" ref="F623">_xlfn.IFNA(CONCATENATE(_xlfn.IFS($D623="Mezzanine",LEFT($D623,1), $D623="Ground Floor",LEFT($D623,1),$D623="Basment ",LEFT($D623,1), $D623="1st Floor", "0"&amp;LEFT($D623,1), $D623="2nd Floor", "0"&amp;LEFT($D623,1), $D623="3rd Floor", "0"&amp;LEFT($D623,1), $D623="4th Floor", "0"&amp;LEFT($D623,1), $D623="5th Floor", "0"&amp;LEFT($D623,1), $D623="6th Floor", "0"&amp;LEFT($D623,1),$D623="7th Floor", "0"&amp;LEFT($D623,1),$D623="8th Floor", "0"&amp;LEFT($D623,1),$D623="9th Floor", "0"&amp;LEFT($D623,1),$D623="10th Floor", LEFT($D623,2),$D623="11th Floor", LEFT($D623,2),$D623="12th Floor", LEFT($D623,2),$D623="13th Floor", LEFT($D623,2), $D623="Lower Ground", LEFT($D623)&amp;IF(ISNUMBER(FIND(" ",$D623)),MID($D623,FIND(" ",$D623)+1,1),"")&amp;IF(ISNUMBER(FIND(" ",$D623,FIND(" ",$D623)+1)),MID($D623,FIND(" ",$D623,FIND(" ",$D623)+1)+1,1),""),$D623="Upper Ground", LEFT($D623)&amp;IF(ISNUMBER(FIND(" ",$D623)),MID($D623,FIND(" ",$D623)+1,1),"")&amp;IF(ISNUMBER(FIND(" ",$D623,FIND(" ",$D623)+1)),MID($D623,FIND(" ",$D623,FIND(" ",$D623)+1)+1,1),"")),".0",$E623), " ")</f>
        <v xml:space="preserve"> </v>
      </c>
      <c r="G623" s="144"/>
      <c r="H623" s="144"/>
      <c r="I623" s="144"/>
      <c r="J623" s="144"/>
      <c r="K623" s="144"/>
      <c r="L623" s="149" t="str" cm="1">
        <f t="array" ref="L623">_xlfn.IFNA(
_xlfn.IFS(
AND($F623=" ",$G623=" ",$H623=" "),"Please update all three: Surveyor Room Reference, Establishment Room Reference and Establishment Room Name",
AND(OR($I623="General",$I623="Open plan/ semi-open general",$I623="Fitted",$I623="Light practical (science)",$I623="Light practical (other)",$I623="Heavy practical (workshops)",$I623="Heavy practical (clean)",$I623="Large",$I623="Storage"),$J623=0,$K623=0),"Please update Net Area or Non-net Area",
AND($B623&lt;&gt;"OUT",$J623=0,$I623&lt;&gt;"Non-net",$M623="85% Circulation"),"Net area not recorded for spaces with 85% circulation unusable type",
AND(OR($I623="General",$I623="Open plan/ semi-open general",$I623="Fitted",$I623="Light practical (science)",$I623="Light practical (other)",$I623="Heavy practical (workshops)",$I623="Heavy practical (clean)",$I623="Large",$I623="Storage"),OR($J623=0,ISBLANK($J623))),"Net area not recorded in net spaces",
AND(OR($I623="Non-net",$I623="Outdoor space"),$J623&gt;0),"Net Area Recorded in Non-net space",
AND($I623="General",$J623&gt;90),"This general space is over 90m2, please ensure that this space is entered as separate spaces if it usually used as separate spaces",
AND($I623="Open plan/ semi-open general",$J623&lt;27),"Open plan general space under 27m2",
AND(OR($K623=0,ISBLANK($K623)), $I623="Non-net"),"Non-net area not recorded in non-net space"
),
" ")</f>
        <v xml:space="preserve"> </v>
      </c>
      <c r="M623" s="144"/>
      <c r="N623" s="144"/>
      <c r="O623" s="144"/>
      <c r="P623" s="144"/>
      <c r="Q623" s="144"/>
      <c r="R623" s="171"/>
      <c r="S623" s="147">
        <f>NCA_Calculations!$P$635</f>
        <v>0</v>
      </c>
      <c r="T623" s="147">
        <f>NCA_Calculations!$Q$635</f>
        <v>0</v>
      </c>
      <c r="U623" s="144"/>
      <c r="V623" s="144"/>
      <c r="W623" s="149" t="str" cm="1">
        <f t="array" ref="W623">_xlfn.IFNA(
_xlfn.IFS(
ISBLANK($U623),"Missing space use.",
AND('Establishment details'!$C$14="Secondary",$V623="Classbase"),"Invalid Status type",
AND(OR( $V623="Classbase", $V623="Teaching", $V623="Early years",$V623="SEND resourced"), NOT(ISBLANK($M623))),"Space with status type and unusable type.",
AND($V623= "Classbase",'Establishment details'!$C$22&gt;=10), "Classbase status is only valid in schools with a primary element.",
AND($I623= "Large",$N623 &gt; 3.5), "Large rooms with less than 3.5m height.",
AND(OR($V623="Light practical (science)",$V623="Light practical (science)",$V623="Heavy practical (workshops)", $V623="Heavy practical (clean)"), OR($O623=0,ISBLANK($O623))),"Missing sinks count for light and heavy practical spaces.",
AND($M623 = "Other",ISBLANK($R623)), "Invalid unusable type / missing note for other unusable type."
),
" ")</f>
        <v>Missing space use.</v>
      </c>
    </row>
    <row r="624" spans="2:23" ht="15.75" x14ac:dyDescent="0.25">
      <c r="B624" s="143"/>
      <c r="C624" s="144"/>
      <c r="D624" s="144"/>
      <c r="E624" s="144"/>
      <c r="F624" s="147" t="str" cm="1">
        <f t="array" ref="F624">_xlfn.IFNA(CONCATENATE(_xlfn.IFS($D624="Mezzanine",LEFT($D624,1), $D624="Ground Floor",LEFT($D624,1),$D624="Basment ",LEFT($D624,1), $D624="1st Floor", "0"&amp;LEFT($D624,1), $D624="2nd Floor", "0"&amp;LEFT($D624,1), $D624="3rd Floor", "0"&amp;LEFT($D624,1), $D624="4th Floor", "0"&amp;LEFT($D624,1), $D624="5th Floor", "0"&amp;LEFT($D624,1), $D624="6th Floor", "0"&amp;LEFT($D624,1),$D624="7th Floor", "0"&amp;LEFT($D624,1),$D624="8th Floor", "0"&amp;LEFT($D624,1),$D624="9th Floor", "0"&amp;LEFT($D624,1),$D624="10th Floor", LEFT($D624,2),$D624="11th Floor", LEFT($D624,2),$D624="12th Floor", LEFT($D624,2),$D624="13th Floor", LEFT($D624,2), $D624="Lower Ground", LEFT($D624)&amp;IF(ISNUMBER(FIND(" ",$D624)),MID($D624,FIND(" ",$D624)+1,1),"")&amp;IF(ISNUMBER(FIND(" ",$D624,FIND(" ",$D624)+1)),MID($D624,FIND(" ",$D624,FIND(" ",$D624)+1)+1,1),""),$D624="Upper Ground", LEFT($D624)&amp;IF(ISNUMBER(FIND(" ",$D624)),MID($D624,FIND(" ",$D624)+1,1),"")&amp;IF(ISNUMBER(FIND(" ",$D624,FIND(" ",$D624)+1)),MID($D624,FIND(" ",$D624,FIND(" ",$D624)+1)+1,1),"")),".0",$E624), " ")</f>
        <v xml:space="preserve"> </v>
      </c>
      <c r="G624" s="144"/>
      <c r="H624" s="144"/>
      <c r="I624" s="144"/>
      <c r="J624" s="144"/>
      <c r="K624" s="144"/>
      <c r="L624" s="149" t="str" cm="1">
        <f t="array" ref="L624">_xlfn.IFNA(
_xlfn.IFS(
AND($F624=" ",$G624=" ",$H624=" "),"Please update all three: Surveyor Room Reference, Establishment Room Reference and Establishment Room Name",
AND(OR($I624="General",$I624="Open plan/ semi-open general",$I624="Fitted",$I624="Light practical (science)",$I624="Light practical (other)",$I624="Heavy practical (workshops)",$I624="Heavy practical (clean)",$I624="Large",$I624="Storage"),$J624=0,$K624=0),"Please update Net Area or Non-net Area",
AND($B624&lt;&gt;"OUT",$J624=0,$I624&lt;&gt;"Non-net",$M624="85% Circulation"),"Net area not recorded for spaces with 85% circulation unusable type",
AND(OR($I624="General",$I624="Open plan/ semi-open general",$I624="Fitted",$I624="Light practical (science)",$I624="Light practical (other)",$I624="Heavy practical (workshops)",$I624="Heavy practical (clean)",$I624="Large",$I624="Storage"),OR($J624=0,ISBLANK($J624))),"Net area not recorded in net spaces",
AND(OR($I624="Non-net",$I624="Outdoor space"),$J624&gt;0),"Net Area Recorded in Non-net space",
AND($I624="General",$J624&gt;90),"This general space is over 90m2, please ensure that this space is entered as separate spaces if it usually used as separate spaces",
AND($I624="Open plan/ semi-open general",$J624&lt;27),"Open plan general space under 27m2",
AND(OR($K624=0,ISBLANK($K624)), $I624="Non-net"),"Non-net area not recorded in non-net space"
),
" ")</f>
        <v xml:space="preserve"> </v>
      </c>
      <c r="M624" s="144"/>
      <c r="N624" s="144"/>
      <c r="O624" s="144"/>
      <c r="P624" s="144"/>
      <c r="Q624" s="144"/>
      <c r="R624" s="171"/>
      <c r="S624" s="147">
        <f>NCA_Calculations!$P$636</f>
        <v>0</v>
      </c>
      <c r="T624" s="147">
        <f>NCA_Calculations!$Q$636</f>
        <v>0</v>
      </c>
      <c r="U624" s="144"/>
      <c r="V624" s="144"/>
      <c r="W624" s="149" t="str" cm="1">
        <f t="array" ref="W624">_xlfn.IFNA(
_xlfn.IFS(
ISBLANK($U624),"Missing space use.",
AND('Establishment details'!$C$14="Secondary",$V624="Classbase"),"Invalid Status type",
AND(OR( $V624="Classbase", $V624="Teaching", $V624="Early years",$V624="SEND resourced"), NOT(ISBLANK($M624))),"Space with status type and unusable type.",
AND($V624= "Classbase",'Establishment details'!$C$22&gt;=10), "Classbase status is only valid in schools with a primary element.",
AND($I624= "Large",$N624 &gt; 3.5), "Large rooms with less than 3.5m height.",
AND(OR($V624="Light practical (science)",$V624="Light practical (science)",$V624="Heavy practical (workshops)", $V624="Heavy practical (clean)"), OR($O624=0,ISBLANK($O624))),"Missing sinks count for light and heavy practical spaces.",
AND($M624 = "Other",ISBLANK($R624)), "Invalid unusable type / missing note for other unusable type."
),
" ")</f>
        <v>Missing space use.</v>
      </c>
    </row>
    <row r="625" spans="2:23" ht="15.75" x14ac:dyDescent="0.25">
      <c r="B625" s="143"/>
      <c r="C625" s="144"/>
      <c r="D625" s="144"/>
      <c r="E625" s="144"/>
      <c r="F625" s="147" t="str" cm="1">
        <f t="array" ref="F625">_xlfn.IFNA(CONCATENATE(_xlfn.IFS($D625="Mezzanine",LEFT($D625,1), $D625="Ground Floor",LEFT($D625,1),$D625="Basment ",LEFT($D625,1), $D625="1st Floor", "0"&amp;LEFT($D625,1), $D625="2nd Floor", "0"&amp;LEFT($D625,1), $D625="3rd Floor", "0"&amp;LEFT($D625,1), $D625="4th Floor", "0"&amp;LEFT($D625,1), $D625="5th Floor", "0"&amp;LEFT($D625,1), $D625="6th Floor", "0"&amp;LEFT($D625,1),$D625="7th Floor", "0"&amp;LEFT($D625,1),$D625="8th Floor", "0"&amp;LEFT($D625,1),$D625="9th Floor", "0"&amp;LEFT($D625,1),$D625="10th Floor", LEFT($D625,2),$D625="11th Floor", LEFT($D625,2),$D625="12th Floor", LEFT($D625,2),$D625="13th Floor", LEFT($D625,2), $D625="Lower Ground", LEFT($D625)&amp;IF(ISNUMBER(FIND(" ",$D625)),MID($D625,FIND(" ",$D625)+1,1),"")&amp;IF(ISNUMBER(FIND(" ",$D625,FIND(" ",$D625)+1)),MID($D625,FIND(" ",$D625,FIND(" ",$D625)+1)+1,1),""),$D625="Upper Ground", LEFT($D625)&amp;IF(ISNUMBER(FIND(" ",$D625)),MID($D625,FIND(" ",$D625)+1,1),"")&amp;IF(ISNUMBER(FIND(" ",$D625,FIND(" ",$D625)+1)),MID($D625,FIND(" ",$D625,FIND(" ",$D625)+1)+1,1),"")),".0",$E625), " ")</f>
        <v xml:space="preserve"> </v>
      </c>
      <c r="G625" s="144"/>
      <c r="H625" s="144"/>
      <c r="I625" s="144"/>
      <c r="J625" s="144"/>
      <c r="K625" s="144"/>
      <c r="L625" s="149" t="str" cm="1">
        <f t="array" ref="L625">_xlfn.IFNA(
_xlfn.IFS(
AND($F625=" ",$G625=" ",$H625=" "),"Please update all three: Surveyor Room Reference, Establishment Room Reference and Establishment Room Name",
AND(OR($I625="General",$I625="Open plan/ semi-open general",$I625="Fitted",$I625="Light practical (science)",$I625="Light practical (other)",$I625="Heavy practical (workshops)",$I625="Heavy practical (clean)",$I625="Large",$I625="Storage"),$J625=0,$K625=0),"Please update Net Area or Non-net Area",
AND($B625&lt;&gt;"OUT",$J625=0,$I625&lt;&gt;"Non-net",$M625="85% Circulation"),"Net area not recorded for spaces with 85% circulation unusable type",
AND(OR($I625="General",$I625="Open plan/ semi-open general",$I625="Fitted",$I625="Light practical (science)",$I625="Light practical (other)",$I625="Heavy practical (workshops)",$I625="Heavy practical (clean)",$I625="Large",$I625="Storage"),OR($J625=0,ISBLANK($J625))),"Net area not recorded in net spaces",
AND(OR($I625="Non-net",$I625="Outdoor space"),$J625&gt;0),"Net Area Recorded in Non-net space",
AND($I625="General",$J625&gt;90),"This general space is over 90m2, please ensure that this space is entered as separate spaces if it usually used as separate spaces",
AND($I625="Open plan/ semi-open general",$J625&lt;27),"Open plan general space under 27m2",
AND(OR($K625=0,ISBLANK($K625)), $I625="Non-net"),"Non-net area not recorded in non-net space"
),
" ")</f>
        <v xml:space="preserve"> </v>
      </c>
      <c r="M625" s="144"/>
      <c r="N625" s="144"/>
      <c r="O625" s="144"/>
      <c r="P625" s="144"/>
      <c r="Q625" s="144"/>
      <c r="R625" s="171"/>
      <c r="S625" s="147">
        <f>NCA_Calculations!$P$637</f>
        <v>0</v>
      </c>
      <c r="T625" s="147">
        <f>NCA_Calculations!$Q$637</f>
        <v>0</v>
      </c>
      <c r="U625" s="144"/>
      <c r="V625" s="144"/>
      <c r="W625" s="149" t="str" cm="1">
        <f t="array" ref="W625">_xlfn.IFNA(
_xlfn.IFS(
ISBLANK($U625),"Missing space use.",
AND('Establishment details'!$C$14="Secondary",$V625="Classbase"),"Invalid Status type",
AND(OR( $V625="Classbase", $V625="Teaching", $V625="Early years",$V625="SEND resourced"), NOT(ISBLANK($M625))),"Space with status type and unusable type.",
AND($V625= "Classbase",'Establishment details'!$C$22&gt;=10), "Classbase status is only valid in schools with a primary element.",
AND($I625= "Large",$N625 &gt; 3.5), "Large rooms with less than 3.5m height.",
AND(OR($V625="Light practical (science)",$V625="Light practical (science)",$V625="Heavy practical (workshops)", $V625="Heavy practical (clean)"), OR($O625=0,ISBLANK($O625))),"Missing sinks count for light and heavy practical spaces.",
AND($M625 = "Other",ISBLANK($R625)), "Invalid unusable type / missing note for other unusable type."
),
" ")</f>
        <v>Missing space use.</v>
      </c>
    </row>
    <row r="626" spans="2:23" ht="15.75" x14ac:dyDescent="0.25">
      <c r="B626" s="143"/>
      <c r="C626" s="144"/>
      <c r="D626" s="144"/>
      <c r="E626" s="144"/>
      <c r="F626" s="147" t="str" cm="1">
        <f t="array" ref="F626">_xlfn.IFNA(CONCATENATE(_xlfn.IFS($D626="Mezzanine",LEFT($D626,1), $D626="Ground Floor",LEFT($D626,1),$D626="Basment ",LEFT($D626,1), $D626="1st Floor", "0"&amp;LEFT($D626,1), $D626="2nd Floor", "0"&amp;LEFT($D626,1), $D626="3rd Floor", "0"&amp;LEFT($D626,1), $D626="4th Floor", "0"&amp;LEFT($D626,1), $D626="5th Floor", "0"&amp;LEFT($D626,1), $D626="6th Floor", "0"&amp;LEFT($D626,1),$D626="7th Floor", "0"&amp;LEFT($D626,1),$D626="8th Floor", "0"&amp;LEFT($D626,1),$D626="9th Floor", "0"&amp;LEFT($D626,1),$D626="10th Floor", LEFT($D626,2),$D626="11th Floor", LEFT($D626,2),$D626="12th Floor", LEFT($D626,2),$D626="13th Floor", LEFT($D626,2), $D626="Lower Ground", LEFT($D626)&amp;IF(ISNUMBER(FIND(" ",$D626)),MID($D626,FIND(" ",$D626)+1,1),"")&amp;IF(ISNUMBER(FIND(" ",$D626,FIND(" ",$D626)+1)),MID($D626,FIND(" ",$D626,FIND(" ",$D626)+1)+1,1),""),$D626="Upper Ground", LEFT($D626)&amp;IF(ISNUMBER(FIND(" ",$D626)),MID($D626,FIND(" ",$D626)+1,1),"")&amp;IF(ISNUMBER(FIND(" ",$D626,FIND(" ",$D626)+1)),MID($D626,FIND(" ",$D626,FIND(" ",$D626)+1)+1,1),"")),".0",$E626), " ")</f>
        <v xml:space="preserve"> </v>
      </c>
      <c r="G626" s="144"/>
      <c r="H626" s="144"/>
      <c r="I626" s="144"/>
      <c r="J626" s="144"/>
      <c r="K626" s="144"/>
      <c r="L626" s="149" t="str" cm="1">
        <f t="array" ref="L626">_xlfn.IFNA(
_xlfn.IFS(
AND($F626=" ",$G626=" ",$H626=" "),"Please update all three: Surveyor Room Reference, Establishment Room Reference and Establishment Room Name",
AND(OR($I626="General",$I626="Open plan/ semi-open general",$I626="Fitted",$I626="Light practical (science)",$I626="Light practical (other)",$I626="Heavy practical (workshops)",$I626="Heavy practical (clean)",$I626="Large",$I626="Storage"),$J626=0,$K626=0),"Please update Net Area or Non-net Area",
AND($B626&lt;&gt;"OUT",$J626=0,$I626&lt;&gt;"Non-net",$M626="85% Circulation"),"Net area not recorded for spaces with 85% circulation unusable type",
AND(OR($I626="General",$I626="Open plan/ semi-open general",$I626="Fitted",$I626="Light practical (science)",$I626="Light practical (other)",$I626="Heavy practical (workshops)",$I626="Heavy practical (clean)",$I626="Large",$I626="Storage"),OR($J626=0,ISBLANK($J626))),"Net area not recorded in net spaces",
AND(OR($I626="Non-net",$I626="Outdoor space"),$J626&gt;0),"Net Area Recorded in Non-net space",
AND($I626="General",$J626&gt;90),"This general space is over 90m2, please ensure that this space is entered as separate spaces if it usually used as separate spaces",
AND($I626="Open plan/ semi-open general",$J626&lt;27),"Open plan general space under 27m2",
AND(OR($K626=0,ISBLANK($K626)), $I626="Non-net"),"Non-net area not recorded in non-net space"
),
" ")</f>
        <v xml:space="preserve"> </v>
      </c>
      <c r="M626" s="144"/>
      <c r="N626" s="144"/>
      <c r="O626" s="144"/>
      <c r="P626" s="144"/>
      <c r="Q626" s="144"/>
      <c r="R626" s="171"/>
      <c r="S626" s="147">
        <f>NCA_Calculations!$P$638</f>
        <v>0</v>
      </c>
      <c r="T626" s="147">
        <f>NCA_Calculations!$Q$638</f>
        <v>0</v>
      </c>
      <c r="U626" s="144"/>
      <c r="V626" s="144"/>
      <c r="W626" s="149" t="str" cm="1">
        <f t="array" ref="W626">_xlfn.IFNA(
_xlfn.IFS(
ISBLANK($U626),"Missing space use.",
AND('Establishment details'!$C$14="Secondary",$V626="Classbase"),"Invalid Status type",
AND(OR( $V626="Classbase", $V626="Teaching", $V626="Early years",$V626="SEND resourced"), NOT(ISBLANK($M626))),"Space with status type and unusable type.",
AND($V626= "Classbase",'Establishment details'!$C$22&gt;=10), "Classbase status is only valid in schools with a primary element.",
AND($I626= "Large",$N626 &gt; 3.5), "Large rooms with less than 3.5m height.",
AND(OR($V626="Light practical (science)",$V626="Light practical (science)",$V626="Heavy practical (workshops)", $V626="Heavy practical (clean)"), OR($O626=0,ISBLANK($O626))),"Missing sinks count for light and heavy practical spaces.",
AND($M626 = "Other",ISBLANK($R626)), "Invalid unusable type / missing note for other unusable type."
),
" ")</f>
        <v>Missing space use.</v>
      </c>
    </row>
    <row r="627" spans="2:23" ht="15.75" x14ac:dyDescent="0.25">
      <c r="B627" s="143"/>
      <c r="C627" s="144"/>
      <c r="D627" s="144"/>
      <c r="E627" s="144"/>
      <c r="F627" s="147" t="str" cm="1">
        <f t="array" ref="F627">_xlfn.IFNA(CONCATENATE(_xlfn.IFS($D627="Mezzanine",LEFT($D627,1), $D627="Ground Floor",LEFT($D627,1),$D627="Basment ",LEFT($D627,1), $D627="1st Floor", "0"&amp;LEFT($D627,1), $D627="2nd Floor", "0"&amp;LEFT($D627,1), $D627="3rd Floor", "0"&amp;LEFT($D627,1), $D627="4th Floor", "0"&amp;LEFT($D627,1), $D627="5th Floor", "0"&amp;LEFT($D627,1), $D627="6th Floor", "0"&amp;LEFT($D627,1),$D627="7th Floor", "0"&amp;LEFT($D627,1),$D627="8th Floor", "0"&amp;LEFT($D627,1),$D627="9th Floor", "0"&amp;LEFT($D627,1),$D627="10th Floor", LEFT($D627,2),$D627="11th Floor", LEFT($D627,2),$D627="12th Floor", LEFT($D627,2),$D627="13th Floor", LEFT($D627,2), $D627="Lower Ground", LEFT($D627)&amp;IF(ISNUMBER(FIND(" ",$D627)),MID($D627,FIND(" ",$D627)+1,1),"")&amp;IF(ISNUMBER(FIND(" ",$D627,FIND(" ",$D627)+1)),MID($D627,FIND(" ",$D627,FIND(" ",$D627)+1)+1,1),""),$D627="Upper Ground", LEFT($D627)&amp;IF(ISNUMBER(FIND(" ",$D627)),MID($D627,FIND(" ",$D627)+1,1),"")&amp;IF(ISNUMBER(FIND(" ",$D627,FIND(" ",$D627)+1)),MID($D627,FIND(" ",$D627,FIND(" ",$D627)+1)+1,1),"")),".0",$E627), " ")</f>
        <v xml:space="preserve"> </v>
      </c>
      <c r="G627" s="144"/>
      <c r="H627" s="144"/>
      <c r="I627" s="144"/>
      <c r="J627" s="144"/>
      <c r="K627" s="144"/>
      <c r="L627" s="149" t="str" cm="1">
        <f t="array" ref="L627">_xlfn.IFNA(
_xlfn.IFS(
AND($F627=" ",$G627=" ",$H627=" "),"Please update all three: Surveyor Room Reference, Establishment Room Reference and Establishment Room Name",
AND(OR($I627="General",$I627="Open plan/ semi-open general",$I627="Fitted",$I627="Light practical (science)",$I627="Light practical (other)",$I627="Heavy practical (workshops)",$I627="Heavy practical (clean)",$I627="Large",$I627="Storage"),$J627=0,$K627=0),"Please update Net Area or Non-net Area",
AND($B627&lt;&gt;"OUT",$J627=0,$I627&lt;&gt;"Non-net",$M627="85% Circulation"),"Net area not recorded for spaces with 85% circulation unusable type",
AND(OR($I627="General",$I627="Open plan/ semi-open general",$I627="Fitted",$I627="Light practical (science)",$I627="Light practical (other)",$I627="Heavy practical (workshops)",$I627="Heavy practical (clean)",$I627="Large",$I627="Storage"),OR($J627=0,ISBLANK($J627))),"Net area not recorded in net spaces",
AND(OR($I627="Non-net",$I627="Outdoor space"),$J627&gt;0),"Net Area Recorded in Non-net space",
AND($I627="General",$J627&gt;90),"This general space is over 90m2, please ensure that this space is entered as separate spaces if it usually used as separate spaces",
AND($I627="Open plan/ semi-open general",$J627&lt;27),"Open plan general space under 27m2",
AND(OR($K627=0,ISBLANK($K627)), $I627="Non-net"),"Non-net area not recorded in non-net space"
),
" ")</f>
        <v xml:space="preserve"> </v>
      </c>
      <c r="M627" s="144"/>
      <c r="N627" s="144"/>
      <c r="O627" s="144"/>
      <c r="P627" s="144"/>
      <c r="Q627" s="144"/>
      <c r="R627" s="171"/>
      <c r="S627" s="147">
        <f>NCA_Calculations!$P$639</f>
        <v>0</v>
      </c>
      <c r="T627" s="147">
        <f>NCA_Calculations!$Q$639</f>
        <v>0</v>
      </c>
      <c r="U627" s="144"/>
      <c r="V627" s="144"/>
      <c r="W627" s="149" t="str" cm="1">
        <f t="array" ref="W627">_xlfn.IFNA(
_xlfn.IFS(
ISBLANK($U627),"Missing space use.",
AND('Establishment details'!$C$14="Secondary",$V627="Classbase"),"Invalid Status type",
AND(OR( $V627="Classbase", $V627="Teaching", $V627="Early years",$V627="SEND resourced"), NOT(ISBLANK($M627))),"Space with status type and unusable type.",
AND($V627= "Classbase",'Establishment details'!$C$22&gt;=10), "Classbase status is only valid in schools with a primary element.",
AND($I627= "Large",$N627 &gt; 3.5), "Large rooms with less than 3.5m height.",
AND(OR($V627="Light practical (science)",$V627="Light practical (science)",$V627="Heavy practical (workshops)", $V627="Heavy practical (clean)"), OR($O627=0,ISBLANK($O627))),"Missing sinks count for light and heavy practical spaces.",
AND($M627 = "Other",ISBLANK($R627)), "Invalid unusable type / missing note for other unusable type."
),
" ")</f>
        <v>Missing space use.</v>
      </c>
    </row>
    <row r="628" spans="2:23" ht="15.75" x14ac:dyDescent="0.25">
      <c r="B628" s="143"/>
      <c r="C628" s="144"/>
      <c r="D628" s="144"/>
      <c r="E628" s="144"/>
      <c r="F628" s="147" t="str" cm="1">
        <f t="array" ref="F628">_xlfn.IFNA(CONCATENATE(_xlfn.IFS($D628="Mezzanine",LEFT($D628,1), $D628="Ground Floor",LEFT($D628,1),$D628="Basment ",LEFT($D628,1), $D628="1st Floor", "0"&amp;LEFT($D628,1), $D628="2nd Floor", "0"&amp;LEFT($D628,1), $D628="3rd Floor", "0"&amp;LEFT($D628,1), $D628="4th Floor", "0"&amp;LEFT($D628,1), $D628="5th Floor", "0"&amp;LEFT($D628,1), $D628="6th Floor", "0"&amp;LEFT($D628,1),$D628="7th Floor", "0"&amp;LEFT($D628,1),$D628="8th Floor", "0"&amp;LEFT($D628,1),$D628="9th Floor", "0"&amp;LEFT($D628,1),$D628="10th Floor", LEFT($D628,2),$D628="11th Floor", LEFT($D628,2),$D628="12th Floor", LEFT($D628,2),$D628="13th Floor", LEFT($D628,2), $D628="Lower Ground", LEFT($D628)&amp;IF(ISNUMBER(FIND(" ",$D628)),MID($D628,FIND(" ",$D628)+1,1),"")&amp;IF(ISNUMBER(FIND(" ",$D628,FIND(" ",$D628)+1)),MID($D628,FIND(" ",$D628,FIND(" ",$D628)+1)+1,1),""),$D628="Upper Ground", LEFT($D628)&amp;IF(ISNUMBER(FIND(" ",$D628)),MID($D628,FIND(" ",$D628)+1,1),"")&amp;IF(ISNUMBER(FIND(" ",$D628,FIND(" ",$D628)+1)),MID($D628,FIND(" ",$D628,FIND(" ",$D628)+1)+1,1),"")),".0",$E628), " ")</f>
        <v xml:space="preserve"> </v>
      </c>
      <c r="G628" s="144"/>
      <c r="H628" s="144"/>
      <c r="I628" s="144"/>
      <c r="J628" s="144"/>
      <c r="K628" s="144"/>
      <c r="L628" s="149" t="str" cm="1">
        <f t="array" ref="L628">_xlfn.IFNA(
_xlfn.IFS(
AND($F628=" ",$G628=" ",$H628=" "),"Please update all three: Surveyor Room Reference, Establishment Room Reference and Establishment Room Name",
AND(OR($I628="General",$I628="Open plan/ semi-open general",$I628="Fitted",$I628="Light practical (science)",$I628="Light practical (other)",$I628="Heavy practical (workshops)",$I628="Heavy practical (clean)",$I628="Large",$I628="Storage"),$J628=0,$K628=0),"Please update Net Area or Non-net Area",
AND($B628&lt;&gt;"OUT",$J628=0,$I628&lt;&gt;"Non-net",$M628="85% Circulation"),"Net area not recorded for spaces with 85% circulation unusable type",
AND(OR($I628="General",$I628="Open plan/ semi-open general",$I628="Fitted",$I628="Light practical (science)",$I628="Light practical (other)",$I628="Heavy practical (workshops)",$I628="Heavy practical (clean)",$I628="Large",$I628="Storage"),OR($J628=0,ISBLANK($J628))),"Net area not recorded in net spaces",
AND(OR($I628="Non-net",$I628="Outdoor space"),$J628&gt;0),"Net Area Recorded in Non-net space",
AND($I628="General",$J628&gt;90),"This general space is over 90m2, please ensure that this space is entered as separate spaces if it usually used as separate spaces",
AND($I628="Open plan/ semi-open general",$J628&lt;27),"Open plan general space under 27m2",
AND(OR($K628=0,ISBLANK($K628)), $I628="Non-net"),"Non-net area not recorded in non-net space"
),
" ")</f>
        <v xml:space="preserve"> </v>
      </c>
      <c r="M628" s="144"/>
      <c r="N628" s="144"/>
      <c r="O628" s="144"/>
      <c r="P628" s="144"/>
      <c r="Q628" s="144"/>
      <c r="R628" s="171"/>
      <c r="S628" s="147">
        <f>NCA_Calculations!$P$640</f>
        <v>0</v>
      </c>
      <c r="T628" s="147">
        <f>NCA_Calculations!$Q$640</f>
        <v>0</v>
      </c>
      <c r="U628" s="144"/>
      <c r="V628" s="144"/>
      <c r="W628" s="149" t="str" cm="1">
        <f t="array" ref="W628">_xlfn.IFNA(
_xlfn.IFS(
ISBLANK($U628),"Missing space use.",
AND('Establishment details'!$C$14="Secondary",$V628="Classbase"),"Invalid Status type",
AND(OR( $V628="Classbase", $V628="Teaching", $V628="Early years",$V628="SEND resourced"), NOT(ISBLANK($M628))),"Space with status type and unusable type.",
AND($V628= "Classbase",'Establishment details'!$C$22&gt;=10), "Classbase status is only valid in schools with a primary element.",
AND($I628= "Large",$N628 &gt; 3.5), "Large rooms with less than 3.5m height.",
AND(OR($V628="Light practical (science)",$V628="Light practical (science)",$V628="Heavy practical (workshops)", $V628="Heavy practical (clean)"), OR($O628=0,ISBLANK($O628))),"Missing sinks count for light and heavy practical spaces.",
AND($M628 = "Other",ISBLANK($R628)), "Invalid unusable type / missing note for other unusable type."
),
" ")</f>
        <v>Missing space use.</v>
      </c>
    </row>
    <row r="629" spans="2:23" ht="15.75" x14ac:dyDescent="0.25">
      <c r="B629" s="143"/>
      <c r="C629" s="144"/>
      <c r="D629" s="144"/>
      <c r="E629" s="144"/>
      <c r="F629" s="147" t="str" cm="1">
        <f t="array" ref="F629">_xlfn.IFNA(CONCATENATE(_xlfn.IFS($D629="Mezzanine",LEFT($D629,1), $D629="Ground Floor",LEFT($D629,1),$D629="Basment ",LEFT($D629,1), $D629="1st Floor", "0"&amp;LEFT($D629,1), $D629="2nd Floor", "0"&amp;LEFT($D629,1), $D629="3rd Floor", "0"&amp;LEFT($D629,1), $D629="4th Floor", "0"&amp;LEFT($D629,1), $D629="5th Floor", "0"&amp;LEFT($D629,1), $D629="6th Floor", "0"&amp;LEFT($D629,1),$D629="7th Floor", "0"&amp;LEFT($D629,1),$D629="8th Floor", "0"&amp;LEFT($D629,1),$D629="9th Floor", "0"&amp;LEFT($D629,1),$D629="10th Floor", LEFT($D629,2),$D629="11th Floor", LEFT($D629,2),$D629="12th Floor", LEFT($D629,2),$D629="13th Floor", LEFT($D629,2), $D629="Lower Ground", LEFT($D629)&amp;IF(ISNUMBER(FIND(" ",$D629)),MID($D629,FIND(" ",$D629)+1,1),"")&amp;IF(ISNUMBER(FIND(" ",$D629,FIND(" ",$D629)+1)),MID($D629,FIND(" ",$D629,FIND(" ",$D629)+1)+1,1),""),$D629="Upper Ground", LEFT($D629)&amp;IF(ISNUMBER(FIND(" ",$D629)),MID($D629,FIND(" ",$D629)+1,1),"")&amp;IF(ISNUMBER(FIND(" ",$D629,FIND(" ",$D629)+1)),MID($D629,FIND(" ",$D629,FIND(" ",$D629)+1)+1,1),"")),".0",$E629), " ")</f>
        <v xml:space="preserve"> </v>
      </c>
      <c r="G629" s="144"/>
      <c r="H629" s="144"/>
      <c r="I629" s="144"/>
      <c r="J629" s="144"/>
      <c r="K629" s="144"/>
      <c r="L629" s="149" t="str" cm="1">
        <f t="array" ref="L629">_xlfn.IFNA(
_xlfn.IFS(
AND($F629=" ",$G629=" ",$H629=" "),"Please update all three: Surveyor Room Reference, Establishment Room Reference and Establishment Room Name",
AND(OR($I629="General",$I629="Open plan/ semi-open general",$I629="Fitted",$I629="Light practical (science)",$I629="Light practical (other)",$I629="Heavy practical (workshops)",$I629="Heavy practical (clean)",$I629="Large",$I629="Storage"),$J629=0,$K629=0),"Please update Net Area or Non-net Area",
AND($B629&lt;&gt;"OUT",$J629=0,$I629&lt;&gt;"Non-net",$M629="85% Circulation"),"Net area not recorded for spaces with 85% circulation unusable type",
AND(OR($I629="General",$I629="Open plan/ semi-open general",$I629="Fitted",$I629="Light practical (science)",$I629="Light practical (other)",$I629="Heavy practical (workshops)",$I629="Heavy practical (clean)",$I629="Large",$I629="Storage"),OR($J629=0,ISBLANK($J629))),"Net area not recorded in net spaces",
AND(OR($I629="Non-net",$I629="Outdoor space"),$J629&gt;0),"Net Area Recorded in Non-net space",
AND($I629="General",$J629&gt;90),"This general space is over 90m2, please ensure that this space is entered as separate spaces if it usually used as separate spaces",
AND($I629="Open plan/ semi-open general",$J629&lt;27),"Open plan general space under 27m2",
AND(OR($K629=0,ISBLANK($K629)), $I629="Non-net"),"Non-net area not recorded in non-net space"
),
" ")</f>
        <v xml:space="preserve"> </v>
      </c>
      <c r="M629" s="144"/>
      <c r="N629" s="144"/>
      <c r="O629" s="144"/>
      <c r="P629" s="144"/>
      <c r="Q629" s="144"/>
      <c r="R629" s="171"/>
      <c r="S629" s="147">
        <f>NCA_Calculations!$P$641</f>
        <v>0</v>
      </c>
      <c r="T629" s="147">
        <f>NCA_Calculations!$Q$641</f>
        <v>0</v>
      </c>
      <c r="U629" s="144"/>
      <c r="V629" s="144"/>
      <c r="W629" s="149" t="str" cm="1">
        <f t="array" ref="W629">_xlfn.IFNA(
_xlfn.IFS(
ISBLANK($U629),"Missing space use.",
AND('Establishment details'!$C$14="Secondary",$V629="Classbase"),"Invalid Status type",
AND(OR( $V629="Classbase", $V629="Teaching", $V629="Early years",$V629="SEND resourced"), NOT(ISBLANK($M629))),"Space with status type and unusable type.",
AND($V629= "Classbase",'Establishment details'!$C$22&gt;=10), "Classbase status is only valid in schools with a primary element.",
AND($I629= "Large",$N629 &gt; 3.5), "Large rooms with less than 3.5m height.",
AND(OR($V629="Light practical (science)",$V629="Light practical (science)",$V629="Heavy practical (workshops)", $V629="Heavy practical (clean)"), OR($O629=0,ISBLANK($O629))),"Missing sinks count for light and heavy practical spaces.",
AND($M629 = "Other",ISBLANK($R629)), "Invalid unusable type / missing note for other unusable type."
),
" ")</f>
        <v>Missing space use.</v>
      </c>
    </row>
    <row r="630" spans="2:23" ht="15.75" x14ac:dyDescent="0.25">
      <c r="B630" s="143"/>
      <c r="C630" s="144"/>
      <c r="D630" s="144"/>
      <c r="E630" s="144"/>
      <c r="F630" s="147" t="str" cm="1">
        <f t="array" ref="F630">_xlfn.IFNA(CONCATENATE(_xlfn.IFS($D630="Mezzanine",LEFT($D630,1), $D630="Ground Floor",LEFT($D630,1),$D630="Basment ",LEFT($D630,1), $D630="1st Floor", "0"&amp;LEFT($D630,1), $D630="2nd Floor", "0"&amp;LEFT($D630,1), $D630="3rd Floor", "0"&amp;LEFT($D630,1), $D630="4th Floor", "0"&amp;LEFT($D630,1), $D630="5th Floor", "0"&amp;LEFT($D630,1), $D630="6th Floor", "0"&amp;LEFT($D630,1),$D630="7th Floor", "0"&amp;LEFT($D630,1),$D630="8th Floor", "0"&amp;LEFT($D630,1),$D630="9th Floor", "0"&amp;LEFT($D630,1),$D630="10th Floor", LEFT($D630,2),$D630="11th Floor", LEFT($D630,2),$D630="12th Floor", LEFT($D630,2),$D630="13th Floor", LEFT($D630,2), $D630="Lower Ground", LEFT($D630)&amp;IF(ISNUMBER(FIND(" ",$D630)),MID($D630,FIND(" ",$D630)+1,1),"")&amp;IF(ISNUMBER(FIND(" ",$D630,FIND(" ",$D630)+1)),MID($D630,FIND(" ",$D630,FIND(" ",$D630)+1)+1,1),""),$D630="Upper Ground", LEFT($D630)&amp;IF(ISNUMBER(FIND(" ",$D630)),MID($D630,FIND(" ",$D630)+1,1),"")&amp;IF(ISNUMBER(FIND(" ",$D630,FIND(" ",$D630)+1)),MID($D630,FIND(" ",$D630,FIND(" ",$D630)+1)+1,1),"")),".0",$E630), " ")</f>
        <v xml:space="preserve"> </v>
      </c>
      <c r="G630" s="144"/>
      <c r="H630" s="144"/>
      <c r="I630" s="144"/>
      <c r="J630" s="144"/>
      <c r="K630" s="144"/>
      <c r="L630" s="149" t="str" cm="1">
        <f t="array" ref="L630">_xlfn.IFNA(
_xlfn.IFS(
AND($F630=" ",$G630=" ",$H630=" "),"Please update all three: Surveyor Room Reference, Establishment Room Reference and Establishment Room Name",
AND(OR($I630="General",$I630="Open plan/ semi-open general",$I630="Fitted",$I630="Light practical (science)",$I630="Light practical (other)",$I630="Heavy practical (workshops)",$I630="Heavy practical (clean)",$I630="Large",$I630="Storage"),$J630=0,$K630=0),"Please update Net Area or Non-net Area",
AND($B630&lt;&gt;"OUT",$J630=0,$I630&lt;&gt;"Non-net",$M630="85% Circulation"),"Net area not recorded for spaces with 85% circulation unusable type",
AND(OR($I630="General",$I630="Open plan/ semi-open general",$I630="Fitted",$I630="Light practical (science)",$I630="Light practical (other)",$I630="Heavy practical (workshops)",$I630="Heavy practical (clean)",$I630="Large",$I630="Storage"),OR($J630=0,ISBLANK($J630))),"Net area not recorded in net spaces",
AND(OR($I630="Non-net",$I630="Outdoor space"),$J630&gt;0),"Net Area Recorded in Non-net space",
AND($I630="General",$J630&gt;90),"This general space is over 90m2, please ensure that this space is entered as separate spaces if it usually used as separate spaces",
AND($I630="Open plan/ semi-open general",$J630&lt;27),"Open plan general space under 27m2",
AND(OR($K630=0,ISBLANK($K630)), $I630="Non-net"),"Non-net area not recorded in non-net space"
),
" ")</f>
        <v xml:space="preserve"> </v>
      </c>
      <c r="M630" s="144"/>
      <c r="N630" s="144"/>
      <c r="O630" s="144"/>
      <c r="P630" s="144"/>
      <c r="Q630" s="144"/>
      <c r="R630" s="171"/>
      <c r="S630" s="147">
        <f>NCA_Calculations!$P$642</f>
        <v>0</v>
      </c>
      <c r="T630" s="147">
        <f>NCA_Calculations!$Q$642</f>
        <v>0</v>
      </c>
      <c r="U630" s="144"/>
      <c r="V630" s="144"/>
      <c r="W630" s="149" t="str" cm="1">
        <f t="array" ref="W630">_xlfn.IFNA(
_xlfn.IFS(
ISBLANK($U630),"Missing space use.",
AND('Establishment details'!$C$14="Secondary",$V630="Classbase"),"Invalid Status type",
AND(OR( $V630="Classbase", $V630="Teaching", $V630="Early years",$V630="SEND resourced"), NOT(ISBLANK($M630))),"Space with status type and unusable type.",
AND($V630= "Classbase",'Establishment details'!$C$22&gt;=10), "Classbase status is only valid in schools with a primary element.",
AND($I630= "Large",$N630 &gt; 3.5), "Large rooms with less than 3.5m height.",
AND(OR($V630="Light practical (science)",$V630="Light practical (science)",$V630="Heavy practical (workshops)", $V630="Heavy practical (clean)"), OR($O630=0,ISBLANK($O630))),"Missing sinks count for light and heavy practical spaces.",
AND($M630 = "Other",ISBLANK($R630)), "Invalid unusable type / missing note for other unusable type."
),
" ")</f>
        <v>Missing space use.</v>
      </c>
    </row>
    <row r="631" spans="2:23" ht="15.75" x14ac:dyDescent="0.25">
      <c r="B631" s="143"/>
      <c r="C631" s="144"/>
      <c r="D631" s="144"/>
      <c r="E631" s="144"/>
      <c r="F631" s="147" t="str" cm="1">
        <f t="array" ref="F631">_xlfn.IFNA(CONCATENATE(_xlfn.IFS($D631="Mezzanine",LEFT($D631,1), $D631="Ground Floor",LEFT($D631,1),$D631="Basment ",LEFT($D631,1), $D631="1st Floor", "0"&amp;LEFT($D631,1), $D631="2nd Floor", "0"&amp;LEFT($D631,1), $D631="3rd Floor", "0"&amp;LEFT($D631,1), $D631="4th Floor", "0"&amp;LEFT($D631,1), $D631="5th Floor", "0"&amp;LEFT($D631,1), $D631="6th Floor", "0"&amp;LEFT($D631,1),$D631="7th Floor", "0"&amp;LEFT($D631,1),$D631="8th Floor", "0"&amp;LEFT($D631,1),$D631="9th Floor", "0"&amp;LEFT($D631,1),$D631="10th Floor", LEFT($D631,2),$D631="11th Floor", LEFT($D631,2),$D631="12th Floor", LEFT($D631,2),$D631="13th Floor", LEFT($D631,2), $D631="Lower Ground", LEFT($D631)&amp;IF(ISNUMBER(FIND(" ",$D631)),MID($D631,FIND(" ",$D631)+1,1),"")&amp;IF(ISNUMBER(FIND(" ",$D631,FIND(" ",$D631)+1)),MID($D631,FIND(" ",$D631,FIND(" ",$D631)+1)+1,1),""),$D631="Upper Ground", LEFT($D631)&amp;IF(ISNUMBER(FIND(" ",$D631)),MID($D631,FIND(" ",$D631)+1,1),"")&amp;IF(ISNUMBER(FIND(" ",$D631,FIND(" ",$D631)+1)),MID($D631,FIND(" ",$D631,FIND(" ",$D631)+1)+1,1),"")),".0",$E631), " ")</f>
        <v xml:space="preserve"> </v>
      </c>
      <c r="G631" s="144"/>
      <c r="H631" s="144"/>
      <c r="I631" s="144"/>
      <c r="J631" s="144"/>
      <c r="K631" s="144"/>
      <c r="L631" s="149" t="str" cm="1">
        <f t="array" ref="L631">_xlfn.IFNA(
_xlfn.IFS(
AND($F631=" ",$G631=" ",$H631=" "),"Please update all three: Surveyor Room Reference, Establishment Room Reference and Establishment Room Name",
AND(OR($I631="General",$I631="Open plan/ semi-open general",$I631="Fitted",$I631="Light practical (science)",$I631="Light practical (other)",$I631="Heavy practical (workshops)",$I631="Heavy practical (clean)",$I631="Large",$I631="Storage"),$J631=0,$K631=0),"Please update Net Area or Non-net Area",
AND($B631&lt;&gt;"OUT",$J631=0,$I631&lt;&gt;"Non-net",$M631="85% Circulation"),"Net area not recorded for spaces with 85% circulation unusable type",
AND(OR($I631="General",$I631="Open plan/ semi-open general",$I631="Fitted",$I631="Light practical (science)",$I631="Light practical (other)",$I631="Heavy practical (workshops)",$I631="Heavy practical (clean)",$I631="Large",$I631="Storage"),OR($J631=0,ISBLANK($J631))),"Net area not recorded in net spaces",
AND(OR($I631="Non-net",$I631="Outdoor space"),$J631&gt;0),"Net Area Recorded in Non-net space",
AND($I631="General",$J631&gt;90),"This general space is over 90m2, please ensure that this space is entered as separate spaces if it usually used as separate spaces",
AND($I631="Open plan/ semi-open general",$J631&lt;27),"Open plan general space under 27m2",
AND(OR($K631=0,ISBLANK($K631)), $I631="Non-net"),"Non-net area not recorded in non-net space"
),
" ")</f>
        <v xml:space="preserve"> </v>
      </c>
      <c r="M631" s="144"/>
      <c r="N631" s="144"/>
      <c r="O631" s="144"/>
      <c r="P631" s="144"/>
      <c r="Q631" s="144"/>
      <c r="R631" s="171"/>
      <c r="S631" s="147">
        <f>NCA_Calculations!$P$643</f>
        <v>0</v>
      </c>
      <c r="T631" s="147">
        <f>NCA_Calculations!$Q$643</f>
        <v>0</v>
      </c>
      <c r="U631" s="144"/>
      <c r="V631" s="144"/>
      <c r="W631" s="149" t="str" cm="1">
        <f t="array" ref="W631">_xlfn.IFNA(
_xlfn.IFS(
ISBLANK($U631),"Missing space use.",
AND('Establishment details'!$C$14="Secondary",$V631="Classbase"),"Invalid Status type",
AND(OR( $V631="Classbase", $V631="Teaching", $V631="Early years",$V631="SEND resourced"), NOT(ISBLANK($M631))),"Space with status type and unusable type.",
AND($V631= "Classbase",'Establishment details'!$C$22&gt;=10), "Classbase status is only valid in schools with a primary element.",
AND($I631= "Large",$N631 &gt; 3.5), "Large rooms with less than 3.5m height.",
AND(OR($V631="Light practical (science)",$V631="Light practical (science)",$V631="Heavy practical (workshops)", $V631="Heavy practical (clean)"), OR($O631=0,ISBLANK($O631))),"Missing sinks count for light and heavy practical spaces.",
AND($M631 = "Other",ISBLANK($R631)), "Invalid unusable type / missing note for other unusable type."
),
" ")</f>
        <v>Missing space use.</v>
      </c>
    </row>
    <row r="632" spans="2:23" ht="15.75" x14ac:dyDescent="0.25">
      <c r="B632" s="143"/>
      <c r="C632" s="144"/>
      <c r="D632" s="144"/>
      <c r="E632" s="144"/>
      <c r="F632" s="147" t="str" cm="1">
        <f t="array" ref="F632">_xlfn.IFNA(CONCATENATE(_xlfn.IFS($D632="Mezzanine",LEFT($D632,1), $D632="Ground Floor",LEFT($D632,1),$D632="Basment ",LEFT($D632,1), $D632="1st Floor", "0"&amp;LEFT($D632,1), $D632="2nd Floor", "0"&amp;LEFT($D632,1), $D632="3rd Floor", "0"&amp;LEFT($D632,1), $D632="4th Floor", "0"&amp;LEFT($D632,1), $D632="5th Floor", "0"&amp;LEFT($D632,1), $D632="6th Floor", "0"&amp;LEFT($D632,1),$D632="7th Floor", "0"&amp;LEFT($D632,1),$D632="8th Floor", "0"&amp;LEFT($D632,1),$D632="9th Floor", "0"&amp;LEFT($D632,1),$D632="10th Floor", LEFT($D632,2),$D632="11th Floor", LEFT($D632,2),$D632="12th Floor", LEFT($D632,2),$D632="13th Floor", LEFT($D632,2), $D632="Lower Ground", LEFT($D632)&amp;IF(ISNUMBER(FIND(" ",$D632)),MID($D632,FIND(" ",$D632)+1,1),"")&amp;IF(ISNUMBER(FIND(" ",$D632,FIND(" ",$D632)+1)),MID($D632,FIND(" ",$D632,FIND(" ",$D632)+1)+1,1),""),$D632="Upper Ground", LEFT($D632)&amp;IF(ISNUMBER(FIND(" ",$D632)),MID($D632,FIND(" ",$D632)+1,1),"")&amp;IF(ISNUMBER(FIND(" ",$D632,FIND(" ",$D632)+1)),MID($D632,FIND(" ",$D632,FIND(" ",$D632)+1)+1,1),"")),".0",$E632), " ")</f>
        <v xml:space="preserve"> </v>
      </c>
      <c r="G632" s="144"/>
      <c r="H632" s="144"/>
      <c r="I632" s="144"/>
      <c r="J632" s="144"/>
      <c r="K632" s="144"/>
      <c r="L632" s="149" t="str" cm="1">
        <f t="array" ref="L632">_xlfn.IFNA(
_xlfn.IFS(
AND($F632=" ",$G632=" ",$H632=" "),"Please update all three: Surveyor Room Reference, Establishment Room Reference and Establishment Room Name",
AND(OR($I632="General",$I632="Open plan/ semi-open general",$I632="Fitted",$I632="Light practical (science)",$I632="Light practical (other)",$I632="Heavy practical (workshops)",$I632="Heavy practical (clean)",$I632="Large",$I632="Storage"),$J632=0,$K632=0),"Please update Net Area or Non-net Area",
AND($B632&lt;&gt;"OUT",$J632=0,$I632&lt;&gt;"Non-net",$M632="85% Circulation"),"Net area not recorded for spaces with 85% circulation unusable type",
AND(OR($I632="General",$I632="Open plan/ semi-open general",$I632="Fitted",$I632="Light practical (science)",$I632="Light practical (other)",$I632="Heavy practical (workshops)",$I632="Heavy practical (clean)",$I632="Large",$I632="Storage"),OR($J632=0,ISBLANK($J632))),"Net area not recorded in net spaces",
AND(OR($I632="Non-net",$I632="Outdoor space"),$J632&gt;0),"Net Area Recorded in Non-net space",
AND($I632="General",$J632&gt;90),"This general space is over 90m2, please ensure that this space is entered as separate spaces if it usually used as separate spaces",
AND($I632="Open plan/ semi-open general",$J632&lt;27),"Open plan general space under 27m2",
AND(OR($K632=0,ISBLANK($K632)), $I632="Non-net"),"Non-net area not recorded in non-net space"
),
" ")</f>
        <v xml:space="preserve"> </v>
      </c>
      <c r="M632" s="144"/>
      <c r="N632" s="144"/>
      <c r="O632" s="144"/>
      <c r="P632" s="144"/>
      <c r="Q632" s="144"/>
      <c r="R632" s="171"/>
      <c r="S632" s="147">
        <f>NCA_Calculations!$P$644</f>
        <v>0</v>
      </c>
      <c r="T632" s="147">
        <f>NCA_Calculations!$Q$644</f>
        <v>0</v>
      </c>
      <c r="U632" s="144"/>
      <c r="V632" s="144"/>
      <c r="W632" s="149" t="str" cm="1">
        <f t="array" ref="W632">_xlfn.IFNA(
_xlfn.IFS(
ISBLANK($U632),"Missing space use.",
AND('Establishment details'!$C$14="Secondary",$V632="Classbase"),"Invalid Status type",
AND(OR( $V632="Classbase", $V632="Teaching", $V632="Early years",$V632="SEND resourced"), NOT(ISBLANK($M632))),"Space with status type and unusable type.",
AND($V632= "Classbase",'Establishment details'!$C$22&gt;=10), "Classbase status is only valid in schools with a primary element.",
AND($I632= "Large",$N632 &gt; 3.5), "Large rooms with less than 3.5m height.",
AND(OR($V632="Light practical (science)",$V632="Light practical (science)",$V632="Heavy practical (workshops)", $V632="Heavy practical (clean)"), OR($O632=0,ISBLANK($O632))),"Missing sinks count for light and heavy practical spaces.",
AND($M632 = "Other",ISBLANK($R632)), "Invalid unusable type / missing note for other unusable type."
),
" ")</f>
        <v>Missing space use.</v>
      </c>
    </row>
    <row r="633" spans="2:23" ht="15.75" x14ac:dyDescent="0.25">
      <c r="B633" s="143"/>
      <c r="C633" s="144"/>
      <c r="D633" s="144"/>
      <c r="E633" s="144"/>
      <c r="F633" s="147" t="str" cm="1">
        <f t="array" ref="F633">_xlfn.IFNA(CONCATENATE(_xlfn.IFS($D633="Mezzanine",LEFT($D633,1), $D633="Ground Floor",LEFT($D633,1),$D633="Basment ",LEFT($D633,1), $D633="1st Floor", "0"&amp;LEFT($D633,1), $D633="2nd Floor", "0"&amp;LEFT($D633,1), $D633="3rd Floor", "0"&amp;LEFT($D633,1), $D633="4th Floor", "0"&amp;LEFT($D633,1), $D633="5th Floor", "0"&amp;LEFT($D633,1), $D633="6th Floor", "0"&amp;LEFT($D633,1),$D633="7th Floor", "0"&amp;LEFT($D633,1),$D633="8th Floor", "0"&amp;LEFT($D633,1),$D633="9th Floor", "0"&amp;LEFT($D633,1),$D633="10th Floor", LEFT($D633,2),$D633="11th Floor", LEFT($D633,2),$D633="12th Floor", LEFT($D633,2),$D633="13th Floor", LEFT($D633,2), $D633="Lower Ground", LEFT($D633)&amp;IF(ISNUMBER(FIND(" ",$D633)),MID($D633,FIND(" ",$D633)+1,1),"")&amp;IF(ISNUMBER(FIND(" ",$D633,FIND(" ",$D633)+1)),MID($D633,FIND(" ",$D633,FIND(" ",$D633)+1)+1,1),""),$D633="Upper Ground", LEFT($D633)&amp;IF(ISNUMBER(FIND(" ",$D633)),MID($D633,FIND(" ",$D633)+1,1),"")&amp;IF(ISNUMBER(FIND(" ",$D633,FIND(" ",$D633)+1)),MID($D633,FIND(" ",$D633,FIND(" ",$D633)+1)+1,1),"")),".0",$E633), " ")</f>
        <v xml:space="preserve"> </v>
      </c>
      <c r="G633" s="144"/>
      <c r="H633" s="144"/>
      <c r="I633" s="144"/>
      <c r="J633" s="144"/>
      <c r="K633" s="144"/>
      <c r="L633" s="149" t="str" cm="1">
        <f t="array" ref="L633">_xlfn.IFNA(
_xlfn.IFS(
AND($F633=" ",$G633=" ",$H633=" "),"Please update all three: Surveyor Room Reference, Establishment Room Reference and Establishment Room Name",
AND(OR($I633="General",$I633="Open plan/ semi-open general",$I633="Fitted",$I633="Light practical (science)",$I633="Light practical (other)",$I633="Heavy practical (workshops)",$I633="Heavy practical (clean)",$I633="Large",$I633="Storage"),$J633=0,$K633=0),"Please update Net Area or Non-net Area",
AND($B633&lt;&gt;"OUT",$J633=0,$I633&lt;&gt;"Non-net",$M633="85% Circulation"),"Net area not recorded for spaces with 85% circulation unusable type",
AND(OR($I633="General",$I633="Open plan/ semi-open general",$I633="Fitted",$I633="Light practical (science)",$I633="Light practical (other)",$I633="Heavy practical (workshops)",$I633="Heavy practical (clean)",$I633="Large",$I633="Storage"),OR($J633=0,ISBLANK($J633))),"Net area not recorded in net spaces",
AND(OR($I633="Non-net",$I633="Outdoor space"),$J633&gt;0),"Net Area Recorded in Non-net space",
AND($I633="General",$J633&gt;90),"This general space is over 90m2, please ensure that this space is entered as separate spaces if it usually used as separate spaces",
AND($I633="Open plan/ semi-open general",$J633&lt;27),"Open plan general space under 27m2",
AND(OR($K633=0,ISBLANK($K633)), $I633="Non-net"),"Non-net area not recorded in non-net space"
),
" ")</f>
        <v xml:space="preserve"> </v>
      </c>
      <c r="M633" s="144"/>
      <c r="N633" s="144"/>
      <c r="O633" s="144"/>
      <c r="P633" s="144"/>
      <c r="Q633" s="144"/>
      <c r="R633" s="171"/>
      <c r="S633" s="147">
        <f>NCA_Calculations!$P$645</f>
        <v>0</v>
      </c>
      <c r="T633" s="147">
        <f>NCA_Calculations!$Q$645</f>
        <v>0</v>
      </c>
      <c r="U633" s="144"/>
      <c r="V633" s="144"/>
      <c r="W633" s="149" t="str" cm="1">
        <f t="array" ref="W633">_xlfn.IFNA(
_xlfn.IFS(
ISBLANK($U633),"Missing space use.",
AND('Establishment details'!$C$14="Secondary",$V633="Classbase"),"Invalid Status type",
AND(OR( $V633="Classbase", $V633="Teaching", $V633="Early years",$V633="SEND resourced"), NOT(ISBLANK($M633))),"Space with status type and unusable type.",
AND($V633= "Classbase",'Establishment details'!$C$22&gt;=10), "Classbase status is only valid in schools with a primary element.",
AND($I633= "Large",$N633 &gt; 3.5), "Large rooms with less than 3.5m height.",
AND(OR($V633="Light practical (science)",$V633="Light practical (science)",$V633="Heavy practical (workshops)", $V633="Heavy practical (clean)"), OR($O633=0,ISBLANK($O633))),"Missing sinks count for light and heavy practical spaces.",
AND($M633 = "Other",ISBLANK($R633)), "Invalid unusable type / missing note for other unusable type."
),
" ")</f>
        <v>Missing space use.</v>
      </c>
    </row>
    <row r="634" spans="2:23" ht="15.75" x14ac:dyDescent="0.25">
      <c r="B634" s="143"/>
      <c r="C634" s="144"/>
      <c r="D634" s="144"/>
      <c r="E634" s="144"/>
      <c r="F634" s="147" t="str" cm="1">
        <f t="array" ref="F634">_xlfn.IFNA(CONCATENATE(_xlfn.IFS($D634="Mezzanine",LEFT($D634,1), $D634="Ground Floor",LEFT($D634,1),$D634="Basment ",LEFT($D634,1), $D634="1st Floor", "0"&amp;LEFT($D634,1), $D634="2nd Floor", "0"&amp;LEFT($D634,1), $D634="3rd Floor", "0"&amp;LEFT($D634,1), $D634="4th Floor", "0"&amp;LEFT($D634,1), $D634="5th Floor", "0"&amp;LEFT($D634,1), $D634="6th Floor", "0"&amp;LEFT($D634,1),$D634="7th Floor", "0"&amp;LEFT($D634,1),$D634="8th Floor", "0"&amp;LEFT($D634,1),$D634="9th Floor", "0"&amp;LEFT($D634,1),$D634="10th Floor", LEFT($D634,2),$D634="11th Floor", LEFT($D634,2),$D634="12th Floor", LEFT($D634,2),$D634="13th Floor", LEFT($D634,2), $D634="Lower Ground", LEFT($D634)&amp;IF(ISNUMBER(FIND(" ",$D634)),MID($D634,FIND(" ",$D634)+1,1),"")&amp;IF(ISNUMBER(FIND(" ",$D634,FIND(" ",$D634)+1)),MID($D634,FIND(" ",$D634,FIND(" ",$D634)+1)+1,1),""),$D634="Upper Ground", LEFT($D634)&amp;IF(ISNUMBER(FIND(" ",$D634)),MID($D634,FIND(" ",$D634)+1,1),"")&amp;IF(ISNUMBER(FIND(" ",$D634,FIND(" ",$D634)+1)),MID($D634,FIND(" ",$D634,FIND(" ",$D634)+1)+1,1),"")),".0",$E634), " ")</f>
        <v xml:space="preserve"> </v>
      </c>
      <c r="G634" s="144"/>
      <c r="H634" s="144"/>
      <c r="I634" s="144"/>
      <c r="J634" s="144"/>
      <c r="K634" s="144"/>
      <c r="L634" s="149" t="str" cm="1">
        <f t="array" ref="L634">_xlfn.IFNA(
_xlfn.IFS(
AND($F634=" ",$G634=" ",$H634=" "),"Please update all three: Surveyor Room Reference, Establishment Room Reference and Establishment Room Name",
AND(OR($I634="General",$I634="Open plan/ semi-open general",$I634="Fitted",$I634="Light practical (science)",$I634="Light practical (other)",$I634="Heavy practical (workshops)",$I634="Heavy practical (clean)",$I634="Large",$I634="Storage"),$J634=0,$K634=0),"Please update Net Area or Non-net Area",
AND($B634&lt;&gt;"OUT",$J634=0,$I634&lt;&gt;"Non-net",$M634="85% Circulation"),"Net area not recorded for spaces with 85% circulation unusable type",
AND(OR($I634="General",$I634="Open plan/ semi-open general",$I634="Fitted",$I634="Light practical (science)",$I634="Light practical (other)",$I634="Heavy practical (workshops)",$I634="Heavy practical (clean)",$I634="Large",$I634="Storage"),OR($J634=0,ISBLANK($J634))),"Net area not recorded in net spaces",
AND(OR($I634="Non-net",$I634="Outdoor space"),$J634&gt;0),"Net Area Recorded in Non-net space",
AND($I634="General",$J634&gt;90),"This general space is over 90m2, please ensure that this space is entered as separate spaces if it usually used as separate spaces",
AND($I634="Open plan/ semi-open general",$J634&lt;27),"Open plan general space under 27m2",
AND(OR($K634=0,ISBLANK($K634)), $I634="Non-net"),"Non-net area not recorded in non-net space"
),
" ")</f>
        <v xml:space="preserve"> </v>
      </c>
      <c r="M634" s="144"/>
      <c r="N634" s="144"/>
      <c r="O634" s="144"/>
      <c r="P634" s="144"/>
      <c r="Q634" s="144"/>
      <c r="R634" s="171"/>
      <c r="S634" s="147">
        <f>NCA_Calculations!$P$646</f>
        <v>0</v>
      </c>
      <c r="T634" s="147">
        <f>NCA_Calculations!$Q$646</f>
        <v>0</v>
      </c>
      <c r="U634" s="144"/>
      <c r="V634" s="144"/>
      <c r="W634" s="149" t="str" cm="1">
        <f t="array" ref="W634">_xlfn.IFNA(
_xlfn.IFS(
ISBLANK($U634),"Missing space use.",
AND('Establishment details'!$C$14="Secondary",$V634="Classbase"),"Invalid Status type",
AND(OR( $V634="Classbase", $V634="Teaching", $V634="Early years",$V634="SEND resourced"), NOT(ISBLANK($M634))),"Space with status type and unusable type.",
AND($V634= "Classbase",'Establishment details'!$C$22&gt;=10), "Classbase status is only valid in schools with a primary element.",
AND($I634= "Large",$N634 &gt; 3.5), "Large rooms with less than 3.5m height.",
AND(OR($V634="Light practical (science)",$V634="Light practical (science)",$V634="Heavy practical (workshops)", $V634="Heavy practical (clean)"), OR($O634=0,ISBLANK($O634))),"Missing sinks count for light and heavy practical spaces.",
AND($M634 = "Other",ISBLANK($R634)), "Invalid unusable type / missing note for other unusable type."
),
" ")</f>
        <v>Missing space use.</v>
      </c>
    </row>
    <row r="635" spans="2:23" ht="15.75" x14ac:dyDescent="0.25">
      <c r="B635" s="143"/>
      <c r="C635" s="144"/>
      <c r="D635" s="144"/>
      <c r="E635" s="144"/>
      <c r="F635" s="147" t="str" cm="1">
        <f t="array" ref="F635">_xlfn.IFNA(CONCATENATE(_xlfn.IFS($D635="Mezzanine",LEFT($D635,1), $D635="Ground Floor",LEFT($D635,1),$D635="Basment ",LEFT($D635,1), $D635="1st Floor", "0"&amp;LEFT($D635,1), $D635="2nd Floor", "0"&amp;LEFT($D635,1), $D635="3rd Floor", "0"&amp;LEFT($D635,1), $D635="4th Floor", "0"&amp;LEFT($D635,1), $D635="5th Floor", "0"&amp;LEFT($D635,1), $D635="6th Floor", "0"&amp;LEFT($D635,1),$D635="7th Floor", "0"&amp;LEFT($D635,1),$D635="8th Floor", "0"&amp;LEFT($D635,1),$D635="9th Floor", "0"&amp;LEFT($D635,1),$D635="10th Floor", LEFT($D635,2),$D635="11th Floor", LEFT($D635,2),$D635="12th Floor", LEFT($D635,2),$D635="13th Floor", LEFT($D635,2), $D635="Lower Ground", LEFT($D635)&amp;IF(ISNUMBER(FIND(" ",$D635)),MID($D635,FIND(" ",$D635)+1,1),"")&amp;IF(ISNUMBER(FIND(" ",$D635,FIND(" ",$D635)+1)),MID($D635,FIND(" ",$D635,FIND(" ",$D635)+1)+1,1),""),$D635="Upper Ground", LEFT($D635)&amp;IF(ISNUMBER(FIND(" ",$D635)),MID($D635,FIND(" ",$D635)+1,1),"")&amp;IF(ISNUMBER(FIND(" ",$D635,FIND(" ",$D635)+1)),MID($D635,FIND(" ",$D635,FIND(" ",$D635)+1)+1,1),"")),".0",$E635), " ")</f>
        <v xml:space="preserve"> </v>
      </c>
      <c r="G635" s="144"/>
      <c r="H635" s="144"/>
      <c r="I635" s="144"/>
      <c r="J635" s="144"/>
      <c r="K635" s="144"/>
      <c r="L635" s="149" t="str" cm="1">
        <f t="array" ref="L635">_xlfn.IFNA(
_xlfn.IFS(
AND($F635=" ",$G635=" ",$H635=" "),"Please update all three: Surveyor Room Reference, Establishment Room Reference and Establishment Room Name",
AND(OR($I635="General",$I635="Open plan/ semi-open general",$I635="Fitted",$I635="Light practical (science)",$I635="Light practical (other)",$I635="Heavy practical (workshops)",$I635="Heavy practical (clean)",$I635="Large",$I635="Storage"),$J635=0,$K635=0),"Please update Net Area or Non-net Area",
AND($B635&lt;&gt;"OUT",$J635=0,$I635&lt;&gt;"Non-net",$M635="85% Circulation"),"Net area not recorded for spaces with 85% circulation unusable type",
AND(OR($I635="General",$I635="Open plan/ semi-open general",$I635="Fitted",$I635="Light practical (science)",$I635="Light practical (other)",$I635="Heavy practical (workshops)",$I635="Heavy practical (clean)",$I635="Large",$I635="Storage"),OR($J635=0,ISBLANK($J635))),"Net area not recorded in net spaces",
AND(OR($I635="Non-net",$I635="Outdoor space"),$J635&gt;0),"Net Area Recorded in Non-net space",
AND($I635="General",$J635&gt;90),"This general space is over 90m2, please ensure that this space is entered as separate spaces if it usually used as separate spaces",
AND($I635="Open plan/ semi-open general",$J635&lt;27),"Open plan general space under 27m2",
AND(OR($K635=0,ISBLANK($K635)), $I635="Non-net"),"Non-net area not recorded in non-net space"
),
" ")</f>
        <v xml:space="preserve"> </v>
      </c>
      <c r="M635" s="144"/>
      <c r="N635" s="144"/>
      <c r="O635" s="144"/>
      <c r="P635" s="144"/>
      <c r="Q635" s="144"/>
      <c r="R635" s="171"/>
      <c r="S635" s="147">
        <f>NCA_Calculations!$P$647</f>
        <v>0</v>
      </c>
      <c r="T635" s="147">
        <f>NCA_Calculations!$Q$647</f>
        <v>0</v>
      </c>
      <c r="U635" s="144"/>
      <c r="V635" s="144"/>
      <c r="W635" s="149" t="str" cm="1">
        <f t="array" ref="W635">_xlfn.IFNA(
_xlfn.IFS(
ISBLANK($U635),"Missing space use.",
AND('Establishment details'!$C$14="Secondary",$V635="Classbase"),"Invalid Status type",
AND(OR( $V635="Classbase", $V635="Teaching", $V635="Early years",$V635="SEND resourced"), NOT(ISBLANK($M635))),"Space with status type and unusable type.",
AND($V635= "Classbase",'Establishment details'!$C$22&gt;=10), "Classbase status is only valid in schools with a primary element.",
AND($I635= "Large",$N635 &gt; 3.5), "Large rooms with less than 3.5m height.",
AND(OR($V635="Light practical (science)",$V635="Light practical (science)",$V635="Heavy practical (workshops)", $V635="Heavy practical (clean)"), OR($O635=0,ISBLANK($O635))),"Missing sinks count for light and heavy practical spaces.",
AND($M635 = "Other",ISBLANK($R635)), "Invalid unusable type / missing note for other unusable type."
),
" ")</f>
        <v>Missing space use.</v>
      </c>
    </row>
    <row r="636" spans="2:23" ht="15.75" x14ac:dyDescent="0.25">
      <c r="B636" s="143"/>
      <c r="C636" s="144"/>
      <c r="D636" s="144"/>
      <c r="E636" s="144"/>
      <c r="F636" s="147" t="str" cm="1">
        <f t="array" ref="F636">_xlfn.IFNA(CONCATENATE(_xlfn.IFS($D636="Mezzanine",LEFT($D636,1), $D636="Ground Floor",LEFT($D636,1),$D636="Basment ",LEFT($D636,1), $D636="1st Floor", "0"&amp;LEFT($D636,1), $D636="2nd Floor", "0"&amp;LEFT($D636,1), $D636="3rd Floor", "0"&amp;LEFT($D636,1), $D636="4th Floor", "0"&amp;LEFT($D636,1), $D636="5th Floor", "0"&amp;LEFT($D636,1), $D636="6th Floor", "0"&amp;LEFT($D636,1),$D636="7th Floor", "0"&amp;LEFT($D636,1),$D636="8th Floor", "0"&amp;LEFT($D636,1),$D636="9th Floor", "0"&amp;LEFT($D636,1),$D636="10th Floor", LEFT($D636,2),$D636="11th Floor", LEFT($D636,2),$D636="12th Floor", LEFT($D636,2),$D636="13th Floor", LEFT($D636,2), $D636="Lower Ground", LEFT($D636)&amp;IF(ISNUMBER(FIND(" ",$D636)),MID($D636,FIND(" ",$D636)+1,1),"")&amp;IF(ISNUMBER(FIND(" ",$D636,FIND(" ",$D636)+1)),MID($D636,FIND(" ",$D636,FIND(" ",$D636)+1)+1,1),""),$D636="Upper Ground", LEFT($D636)&amp;IF(ISNUMBER(FIND(" ",$D636)),MID($D636,FIND(" ",$D636)+1,1),"")&amp;IF(ISNUMBER(FIND(" ",$D636,FIND(" ",$D636)+1)),MID($D636,FIND(" ",$D636,FIND(" ",$D636)+1)+1,1),"")),".0",$E636), " ")</f>
        <v xml:space="preserve"> </v>
      </c>
      <c r="G636" s="144"/>
      <c r="H636" s="144"/>
      <c r="I636" s="144"/>
      <c r="J636" s="144"/>
      <c r="K636" s="144"/>
      <c r="L636" s="149" t="str" cm="1">
        <f t="array" ref="L636">_xlfn.IFNA(
_xlfn.IFS(
AND($F636=" ",$G636=" ",$H636=" "),"Please update all three: Surveyor Room Reference, Establishment Room Reference and Establishment Room Name",
AND(OR($I636="General",$I636="Open plan/ semi-open general",$I636="Fitted",$I636="Light practical (science)",$I636="Light practical (other)",$I636="Heavy practical (workshops)",$I636="Heavy practical (clean)",$I636="Large",$I636="Storage"),$J636=0,$K636=0),"Please update Net Area or Non-net Area",
AND($B636&lt;&gt;"OUT",$J636=0,$I636&lt;&gt;"Non-net",$M636="85% Circulation"),"Net area not recorded for spaces with 85% circulation unusable type",
AND(OR($I636="General",$I636="Open plan/ semi-open general",$I636="Fitted",$I636="Light practical (science)",$I636="Light practical (other)",$I636="Heavy practical (workshops)",$I636="Heavy practical (clean)",$I636="Large",$I636="Storage"),OR($J636=0,ISBLANK($J636))),"Net area not recorded in net spaces",
AND(OR($I636="Non-net",$I636="Outdoor space"),$J636&gt;0),"Net Area Recorded in Non-net space",
AND($I636="General",$J636&gt;90),"This general space is over 90m2, please ensure that this space is entered as separate spaces if it usually used as separate spaces",
AND($I636="Open plan/ semi-open general",$J636&lt;27),"Open plan general space under 27m2",
AND(OR($K636=0,ISBLANK($K636)), $I636="Non-net"),"Non-net area not recorded in non-net space"
),
" ")</f>
        <v xml:space="preserve"> </v>
      </c>
      <c r="M636" s="144"/>
      <c r="N636" s="144"/>
      <c r="O636" s="144"/>
      <c r="P636" s="144"/>
      <c r="Q636" s="144"/>
      <c r="R636" s="171"/>
      <c r="S636" s="147">
        <f>NCA_Calculations!$P$648</f>
        <v>0</v>
      </c>
      <c r="T636" s="147">
        <f>NCA_Calculations!$Q$648</f>
        <v>0</v>
      </c>
      <c r="U636" s="144"/>
      <c r="V636" s="144"/>
      <c r="W636" s="149" t="str" cm="1">
        <f t="array" ref="W636">_xlfn.IFNA(
_xlfn.IFS(
ISBLANK($U636),"Missing space use.",
AND('Establishment details'!$C$14="Secondary",$V636="Classbase"),"Invalid Status type",
AND(OR( $V636="Classbase", $V636="Teaching", $V636="Early years",$V636="SEND resourced"), NOT(ISBLANK($M636))),"Space with status type and unusable type.",
AND($V636= "Classbase",'Establishment details'!$C$22&gt;=10), "Classbase status is only valid in schools with a primary element.",
AND($I636= "Large",$N636 &gt; 3.5), "Large rooms with less than 3.5m height.",
AND(OR($V636="Light practical (science)",$V636="Light practical (science)",$V636="Heavy practical (workshops)", $V636="Heavy practical (clean)"), OR($O636=0,ISBLANK($O636))),"Missing sinks count for light and heavy practical spaces.",
AND($M636 = "Other",ISBLANK($R636)), "Invalid unusable type / missing note for other unusable type."
),
" ")</f>
        <v>Missing space use.</v>
      </c>
    </row>
    <row r="637" spans="2:23" ht="15.75" x14ac:dyDescent="0.25">
      <c r="B637" s="143"/>
      <c r="C637" s="144"/>
      <c r="D637" s="144"/>
      <c r="E637" s="144"/>
      <c r="F637" s="147" t="str" cm="1">
        <f t="array" ref="F637">_xlfn.IFNA(CONCATENATE(_xlfn.IFS($D637="Mezzanine",LEFT($D637,1), $D637="Ground Floor",LEFT($D637,1),$D637="Basment ",LEFT($D637,1), $D637="1st Floor", "0"&amp;LEFT($D637,1), $D637="2nd Floor", "0"&amp;LEFT($D637,1), $D637="3rd Floor", "0"&amp;LEFT($D637,1), $D637="4th Floor", "0"&amp;LEFT($D637,1), $D637="5th Floor", "0"&amp;LEFT($D637,1), $D637="6th Floor", "0"&amp;LEFT($D637,1),$D637="7th Floor", "0"&amp;LEFT($D637,1),$D637="8th Floor", "0"&amp;LEFT($D637,1),$D637="9th Floor", "0"&amp;LEFT($D637,1),$D637="10th Floor", LEFT($D637,2),$D637="11th Floor", LEFT($D637,2),$D637="12th Floor", LEFT($D637,2),$D637="13th Floor", LEFT($D637,2), $D637="Lower Ground", LEFT($D637)&amp;IF(ISNUMBER(FIND(" ",$D637)),MID($D637,FIND(" ",$D637)+1,1),"")&amp;IF(ISNUMBER(FIND(" ",$D637,FIND(" ",$D637)+1)),MID($D637,FIND(" ",$D637,FIND(" ",$D637)+1)+1,1),""),$D637="Upper Ground", LEFT($D637)&amp;IF(ISNUMBER(FIND(" ",$D637)),MID($D637,FIND(" ",$D637)+1,1),"")&amp;IF(ISNUMBER(FIND(" ",$D637,FIND(" ",$D637)+1)),MID($D637,FIND(" ",$D637,FIND(" ",$D637)+1)+1,1),"")),".0",$E637), " ")</f>
        <v xml:space="preserve"> </v>
      </c>
      <c r="G637" s="144"/>
      <c r="H637" s="144"/>
      <c r="I637" s="144"/>
      <c r="J637" s="144"/>
      <c r="K637" s="144"/>
      <c r="L637" s="149" t="str" cm="1">
        <f t="array" ref="L637">_xlfn.IFNA(
_xlfn.IFS(
AND($F637=" ",$G637=" ",$H637=" "),"Please update all three: Surveyor Room Reference, Establishment Room Reference and Establishment Room Name",
AND(OR($I637="General",$I637="Open plan/ semi-open general",$I637="Fitted",$I637="Light practical (science)",$I637="Light practical (other)",$I637="Heavy practical (workshops)",$I637="Heavy practical (clean)",$I637="Large",$I637="Storage"),$J637=0,$K637=0),"Please update Net Area or Non-net Area",
AND($B637&lt;&gt;"OUT",$J637=0,$I637&lt;&gt;"Non-net",$M637="85% Circulation"),"Net area not recorded for spaces with 85% circulation unusable type",
AND(OR($I637="General",$I637="Open plan/ semi-open general",$I637="Fitted",$I637="Light practical (science)",$I637="Light practical (other)",$I637="Heavy practical (workshops)",$I637="Heavy practical (clean)",$I637="Large",$I637="Storage"),OR($J637=0,ISBLANK($J637))),"Net area not recorded in net spaces",
AND(OR($I637="Non-net",$I637="Outdoor space"),$J637&gt;0),"Net Area Recorded in Non-net space",
AND($I637="General",$J637&gt;90),"This general space is over 90m2, please ensure that this space is entered as separate spaces if it usually used as separate spaces",
AND($I637="Open plan/ semi-open general",$J637&lt;27),"Open plan general space under 27m2",
AND(OR($K637=0,ISBLANK($K637)), $I637="Non-net"),"Non-net area not recorded in non-net space"
),
" ")</f>
        <v xml:space="preserve"> </v>
      </c>
      <c r="M637" s="144"/>
      <c r="N637" s="144"/>
      <c r="O637" s="144"/>
      <c r="P637" s="144"/>
      <c r="Q637" s="144"/>
      <c r="R637" s="171"/>
      <c r="S637" s="147">
        <f>NCA_Calculations!$P$649</f>
        <v>0</v>
      </c>
      <c r="T637" s="147">
        <f>NCA_Calculations!$Q$649</f>
        <v>0</v>
      </c>
      <c r="U637" s="144"/>
      <c r="V637" s="144"/>
      <c r="W637" s="149" t="str" cm="1">
        <f t="array" ref="W637">_xlfn.IFNA(
_xlfn.IFS(
ISBLANK($U637),"Missing space use.",
AND('Establishment details'!$C$14="Secondary",$V637="Classbase"),"Invalid Status type",
AND(OR( $V637="Classbase", $V637="Teaching", $V637="Early years",$V637="SEND resourced"), NOT(ISBLANK($M637))),"Space with status type and unusable type.",
AND($V637= "Classbase",'Establishment details'!$C$22&gt;=10), "Classbase status is only valid in schools with a primary element.",
AND($I637= "Large",$N637 &gt; 3.5), "Large rooms with less than 3.5m height.",
AND(OR($V637="Light practical (science)",$V637="Light practical (science)",$V637="Heavy practical (workshops)", $V637="Heavy practical (clean)"), OR($O637=0,ISBLANK($O637))),"Missing sinks count for light and heavy practical spaces.",
AND($M637 = "Other",ISBLANK($R637)), "Invalid unusable type / missing note for other unusable type."
),
" ")</f>
        <v>Missing space use.</v>
      </c>
    </row>
    <row r="638" spans="2:23" ht="15.75" x14ac:dyDescent="0.25">
      <c r="B638" s="143"/>
      <c r="C638" s="144"/>
      <c r="D638" s="144"/>
      <c r="E638" s="144"/>
      <c r="F638" s="147" t="str" cm="1">
        <f t="array" ref="F638">_xlfn.IFNA(CONCATENATE(_xlfn.IFS($D638="Mezzanine",LEFT($D638,1), $D638="Ground Floor",LEFT($D638,1),$D638="Basment ",LEFT($D638,1), $D638="1st Floor", "0"&amp;LEFT($D638,1), $D638="2nd Floor", "0"&amp;LEFT($D638,1), $D638="3rd Floor", "0"&amp;LEFT($D638,1), $D638="4th Floor", "0"&amp;LEFT($D638,1), $D638="5th Floor", "0"&amp;LEFT($D638,1), $D638="6th Floor", "0"&amp;LEFT($D638,1),$D638="7th Floor", "0"&amp;LEFT($D638,1),$D638="8th Floor", "0"&amp;LEFT($D638,1),$D638="9th Floor", "0"&amp;LEFT($D638,1),$D638="10th Floor", LEFT($D638,2),$D638="11th Floor", LEFT($D638,2),$D638="12th Floor", LEFT($D638,2),$D638="13th Floor", LEFT($D638,2), $D638="Lower Ground", LEFT($D638)&amp;IF(ISNUMBER(FIND(" ",$D638)),MID($D638,FIND(" ",$D638)+1,1),"")&amp;IF(ISNUMBER(FIND(" ",$D638,FIND(" ",$D638)+1)),MID($D638,FIND(" ",$D638,FIND(" ",$D638)+1)+1,1),""),$D638="Upper Ground", LEFT($D638)&amp;IF(ISNUMBER(FIND(" ",$D638)),MID($D638,FIND(" ",$D638)+1,1),"")&amp;IF(ISNUMBER(FIND(" ",$D638,FIND(" ",$D638)+1)),MID($D638,FIND(" ",$D638,FIND(" ",$D638)+1)+1,1),"")),".0",$E638), " ")</f>
        <v xml:space="preserve"> </v>
      </c>
      <c r="G638" s="144"/>
      <c r="H638" s="144"/>
      <c r="I638" s="144"/>
      <c r="J638" s="144"/>
      <c r="K638" s="144"/>
      <c r="L638" s="149" t="str" cm="1">
        <f t="array" ref="L638">_xlfn.IFNA(
_xlfn.IFS(
AND($F638=" ",$G638=" ",$H638=" "),"Please update all three: Surveyor Room Reference, Establishment Room Reference and Establishment Room Name",
AND(OR($I638="General",$I638="Open plan/ semi-open general",$I638="Fitted",$I638="Light practical (science)",$I638="Light practical (other)",$I638="Heavy practical (workshops)",$I638="Heavy practical (clean)",$I638="Large",$I638="Storage"),$J638=0,$K638=0),"Please update Net Area or Non-net Area",
AND($B638&lt;&gt;"OUT",$J638=0,$I638&lt;&gt;"Non-net",$M638="85% Circulation"),"Net area not recorded for spaces with 85% circulation unusable type",
AND(OR($I638="General",$I638="Open plan/ semi-open general",$I638="Fitted",$I638="Light practical (science)",$I638="Light practical (other)",$I638="Heavy practical (workshops)",$I638="Heavy practical (clean)",$I638="Large",$I638="Storage"),OR($J638=0,ISBLANK($J638))),"Net area not recorded in net spaces",
AND(OR($I638="Non-net",$I638="Outdoor space"),$J638&gt;0),"Net Area Recorded in Non-net space",
AND($I638="General",$J638&gt;90),"This general space is over 90m2, please ensure that this space is entered as separate spaces if it usually used as separate spaces",
AND($I638="Open plan/ semi-open general",$J638&lt;27),"Open plan general space under 27m2",
AND(OR($K638=0,ISBLANK($K638)), $I638="Non-net"),"Non-net area not recorded in non-net space"
),
" ")</f>
        <v xml:space="preserve"> </v>
      </c>
      <c r="M638" s="144"/>
      <c r="N638" s="144"/>
      <c r="O638" s="144"/>
      <c r="P638" s="144"/>
      <c r="Q638" s="144"/>
      <c r="R638" s="171"/>
      <c r="S638" s="147">
        <f>NCA_Calculations!$P$650</f>
        <v>0</v>
      </c>
      <c r="T638" s="147">
        <f>NCA_Calculations!$Q$650</f>
        <v>0</v>
      </c>
      <c r="U638" s="144"/>
      <c r="V638" s="144"/>
      <c r="W638" s="149" t="str" cm="1">
        <f t="array" ref="W638">_xlfn.IFNA(
_xlfn.IFS(
ISBLANK($U638),"Missing space use.",
AND('Establishment details'!$C$14="Secondary",$V638="Classbase"),"Invalid Status type",
AND(OR( $V638="Classbase", $V638="Teaching", $V638="Early years",$V638="SEND resourced"), NOT(ISBLANK($M638))),"Space with status type and unusable type.",
AND($V638= "Classbase",'Establishment details'!$C$22&gt;=10), "Classbase status is only valid in schools with a primary element.",
AND($I638= "Large",$N638 &gt; 3.5), "Large rooms with less than 3.5m height.",
AND(OR($V638="Light practical (science)",$V638="Light practical (science)",$V638="Heavy practical (workshops)", $V638="Heavy practical (clean)"), OR($O638=0,ISBLANK($O638))),"Missing sinks count for light and heavy practical spaces.",
AND($M638 = "Other",ISBLANK($R638)), "Invalid unusable type / missing note for other unusable type."
),
" ")</f>
        <v>Missing space use.</v>
      </c>
    </row>
    <row r="639" spans="2:23" ht="15.75" x14ac:dyDescent="0.25">
      <c r="B639" s="143"/>
      <c r="C639" s="144"/>
      <c r="D639" s="144"/>
      <c r="E639" s="144"/>
      <c r="F639" s="147" t="str" cm="1">
        <f t="array" ref="F639">_xlfn.IFNA(CONCATENATE(_xlfn.IFS($D639="Mezzanine",LEFT($D639,1), $D639="Ground Floor",LEFT($D639,1),$D639="Basment ",LEFT($D639,1), $D639="1st Floor", "0"&amp;LEFT($D639,1), $D639="2nd Floor", "0"&amp;LEFT($D639,1), $D639="3rd Floor", "0"&amp;LEFT($D639,1), $D639="4th Floor", "0"&amp;LEFT($D639,1), $D639="5th Floor", "0"&amp;LEFT($D639,1), $D639="6th Floor", "0"&amp;LEFT($D639,1),$D639="7th Floor", "0"&amp;LEFT($D639,1),$D639="8th Floor", "0"&amp;LEFT($D639,1),$D639="9th Floor", "0"&amp;LEFT($D639,1),$D639="10th Floor", LEFT($D639,2),$D639="11th Floor", LEFT($D639,2),$D639="12th Floor", LEFT($D639,2),$D639="13th Floor", LEFT($D639,2), $D639="Lower Ground", LEFT($D639)&amp;IF(ISNUMBER(FIND(" ",$D639)),MID($D639,FIND(" ",$D639)+1,1),"")&amp;IF(ISNUMBER(FIND(" ",$D639,FIND(" ",$D639)+1)),MID($D639,FIND(" ",$D639,FIND(" ",$D639)+1)+1,1),""),$D639="Upper Ground", LEFT($D639)&amp;IF(ISNUMBER(FIND(" ",$D639)),MID($D639,FIND(" ",$D639)+1,1),"")&amp;IF(ISNUMBER(FIND(" ",$D639,FIND(" ",$D639)+1)),MID($D639,FIND(" ",$D639,FIND(" ",$D639)+1)+1,1),"")),".0",$E639), " ")</f>
        <v xml:space="preserve"> </v>
      </c>
      <c r="G639" s="144"/>
      <c r="H639" s="144"/>
      <c r="I639" s="144"/>
      <c r="J639" s="144"/>
      <c r="K639" s="144"/>
      <c r="L639" s="149" t="str" cm="1">
        <f t="array" ref="L639">_xlfn.IFNA(
_xlfn.IFS(
AND($F639=" ",$G639=" ",$H639=" "),"Please update all three: Surveyor Room Reference, Establishment Room Reference and Establishment Room Name",
AND(OR($I639="General",$I639="Open plan/ semi-open general",$I639="Fitted",$I639="Light practical (science)",$I639="Light practical (other)",$I639="Heavy practical (workshops)",$I639="Heavy practical (clean)",$I639="Large",$I639="Storage"),$J639=0,$K639=0),"Please update Net Area or Non-net Area",
AND($B639&lt;&gt;"OUT",$J639=0,$I639&lt;&gt;"Non-net",$M639="85% Circulation"),"Net area not recorded for spaces with 85% circulation unusable type",
AND(OR($I639="General",$I639="Open plan/ semi-open general",$I639="Fitted",$I639="Light practical (science)",$I639="Light practical (other)",$I639="Heavy practical (workshops)",$I639="Heavy practical (clean)",$I639="Large",$I639="Storage"),OR($J639=0,ISBLANK($J639))),"Net area not recorded in net spaces",
AND(OR($I639="Non-net",$I639="Outdoor space"),$J639&gt;0),"Net Area Recorded in Non-net space",
AND($I639="General",$J639&gt;90),"This general space is over 90m2, please ensure that this space is entered as separate spaces if it usually used as separate spaces",
AND($I639="Open plan/ semi-open general",$J639&lt;27),"Open plan general space under 27m2",
AND(OR($K639=0,ISBLANK($K639)), $I639="Non-net"),"Non-net area not recorded in non-net space"
),
" ")</f>
        <v xml:space="preserve"> </v>
      </c>
      <c r="M639" s="144"/>
      <c r="N639" s="144"/>
      <c r="O639" s="144"/>
      <c r="P639" s="144"/>
      <c r="Q639" s="144"/>
      <c r="R639" s="171"/>
      <c r="S639" s="147">
        <f>NCA_Calculations!$P$651</f>
        <v>0</v>
      </c>
      <c r="T639" s="147">
        <f>NCA_Calculations!$Q$651</f>
        <v>0</v>
      </c>
      <c r="U639" s="144"/>
      <c r="V639" s="144"/>
      <c r="W639" s="149" t="str" cm="1">
        <f t="array" ref="W639">_xlfn.IFNA(
_xlfn.IFS(
ISBLANK($U639),"Missing space use.",
AND('Establishment details'!$C$14="Secondary",$V639="Classbase"),"Invalid Status type",
AND(OR( $V639="Classbase", $V639="Teaching", $V639="Early years",$V639="SEND resourced"), NOT(ISBLANK($M639))),"Space with status type and unusable type.",
AND($V639= "Classbase",'Establishment details'!$C$22&gt;=10), "Classbase status is only valid in schools with a primary element.",
AND($I639= "Large",$N639 &gt; 3.5), "Large rooms with less than 3.5m height.",
AND(OR($V639="Light practical (science)",$V639="Light practical (science)",$V639="Heavy practical (workshops)", $V639="Heavy practical (clean)"), OR($O639=0,ISBLANK($O639))),"Missing sinks count for light and heavy practical spaces.",
AND($M639 = "Other",ISBLANK($R639)), "Invalid unusable type / missing note for other unusable type."
),
" ")</f>
        <v>Missing space use.</v>
      </c>
    </row>
    <row r="640" spans="2:23" ht="15.75" x14ac:dyDescent="0.25">
      <c r="B640" s="143"/>
      <c r="C640" s="144"/>
      <c r="D640" s="144"/>
      <c r="E640" s="144"/>
      <c r="F640" s="147" t="str" cm="1">
        <f t="array" ref="F640">_xlfn.IFNA(CONCATENATE(_xlfn.IFS($D640="Mezzanine",LEFT($D640,1), $D640="Ground Floor",LEFT($D640,1),$D640="Basment ",LEFT($D640,1), $D640="1st Floor", "0"&amp;LEFT($D640,1), $D640="2nd Floor", "0"&amp;LEFT($D640,1), $D640="3rd Floor", "0"&amp;LEFT($D640,1), $D640="4th Floor", "0"&amp;LEFT($D640,1), $D640="5th Floor", "0"&amp;LEFT($D640,1), $D640="6th Floor", "0"&amp;LEFT($D640,1),$D640="7th Floor", "0"&amp;LEFT($D640,1),$D640="8th Floor", "0"&amp;LEFT($D640,1),$D640="9th Floor", "0"&amp;LEFT($D640,1),$D640="10th Floor", LEFT($D640,2),$D640="11th Floor", LEFT($D640,2),$D640="12th Floor", LEFT($D640,2),$D640="13th Floor", LEFT($D640,2), $D640="Lower Ground", LEFT($D640)&amp;IF(ISNUMBER(FIND(" ",$D640)),MID($D640,FIND(" ",$D640)+1,1),"")&amp;IF(ISNUMBER(FIND(" ",$D640,FIND(" ",$D640)+1)),MID($D640,FIND(" ",$D640,FIND(" ",$D640)+1)+1,1),""),$D640="Upper Ground", LEFT($D640)&amp;IF(ISNUMBER(FIND(" ",$D640)),MID($D640,FIND(" ",$D640)+1,1),"")&amp;IF(ISNUMBER(FIND(" ",$D640,FIND(" ",$D640)+1)),MID($D640,FIND(" ",$D640,FIND(" ",$D640)+1)+1,1),"")),".0",$E640), " ")</f>
        <v xml:space="preserve"> </v>
      </c>
      <c r="G640" s="144"/>
      <c r="H640" s="144"/>
      <c r="I640" s="144"/>
      <c r="J640" s="144"/>
      <c r="K640" s="144"/>
      <c r="L640" s="149" t="str" cm="1">
        <f t="array" ref="L640">_xlfn.IFNA(
_xlfn.IFS(
AND($F640=" ",$G640=" ",$H640=" "),"Please update all three: Surveyor Room Reference, Establishment Room Reference and Establishment Room Name",
AND(OR($I640="General",$I640="Open plan/ semi-open general",$I640="Fitted",$I640="Light practical (science)",$I640="Light practical (other)",$I640="Heavy practical (workshops)",$I640="Heavy practical (clean)",$I640="Large",$I640="Storage"),$J640=0,$K640=0),"Please update Net Area or Non-net Area",
AND($B640&lt;&gt;"OUT",$J640=0,$I640&lt;&gt;"Non-net",$M640="85% Circulation"),"Net area not recorded for spaces with 85% circulation unusable type",
AND(OR($I640="General",$I640="Open plan/ semi-open general",$I640="Fitted",$I640="Light practical (science)",$I640="Light practical (other)",$I640="Heavy practical (workshops)",$I640="Heavy practical (clean)",$I640="Large",$I640="Storage"),OR($J640=0,ISBLANK($J640))),"Net area not recorded in net spaces",
AND(OR($I640="Non-net",$I640="Outdoor space"),$J640&gt;0),"Net Area Recorded in Non-net space",
AND($I640="General",$J640&gt;90),"This general space is over 90m2, please ensure that this space is entered as separate spaces if it usually used as separate spaces",
AND($I640="Open plan/ semi-open general",$J640&lt;27),"Open plan general space under 27m2",
AND(OR($K640=0,ISBLANK($K640)), $I640="Non-net"),"Non-net area not recorded in non-net space"
),
" ")</f>
        <v xml:space="preserve"> </v>
      </c>
      <c r="M640" s="144"/>
      <c r="N640" s="144"/>
      <c r="O640" s="144"/>
      <c r="P640" s="144"/>
      <c r="Q640" s="144"/>
      <c r="R640" s="171"/>
      <c r="S640" s="147">
        <f>NCA_Calculations!$P$652</f>
        <v>0</v>
      </c>
      <c r="T640" s="147">
        <f>NCA_Calculations!$Q$652</f>
        <v>0</v>
      </c>
      <c r="U640" s="144"/>
      <c r="V640" s="144"/>
      <c r="W640" s="149" t="str" cm="1">
        <f t="array" ref="W640">_xlfn.IFNA(
_xlfn.IFS(
ISBLANK($U640),"Missing space use.",
AND('Establishment details'!$C$14="Secondary",$V640="Classbase"),"Invalid Status type",
AND(OR( $V640="Classbase", $V640="Teaching", $V640="Early years",$V640="SEND resourced"), NOT(ISBLANK($M640))),"Space with status type and unusable type.",
AND($V640= "Classbase",'Establishment details'!$C$22&gt;=10), "Classbase status is only valid in schools with a primary element.",
AND($I640= "Large",$N640 &gt; 3.5), "Large rooms with less than 3.5m height.",
AND(OR($V640="Light practical (science)",$V640="Light practical (science)",$V640="Heavy practical (workshops)", $V640="Heavy practical (clean)"), OR($O640=0,ISBLANK($O640))),"Missing sinks count for light and heavy practical spaces.",
AND($M640 = "Other",ISBLANK($R640)), "Invalid unusable type / missing note for other unusable type."
),
" ")</f>
        <v>Missing space use.</v>
      </c>
    </row>
    <row r="641" spans="2:23" ht="15.75" x14ac:dyDescent="0.25">
      <c r="B641" s="143"/>
      <c r="C641" s="144"/>
      <c r="D641" s="144"/>
      <c r="E641" s="144"/>
      <c r="F641" s="147" t="str" cm="1">
        <f t="array" ref="F641">_xlfn.IFNA(CONCATENATE(_xlfn.IFS($D641="Mezzanine",LEFT($D641,1), $D641="Ground Floor",LEFT($D641,1),$D641="Basment ",LEFT($D641,1), $D641="1st Floor", "0"&amp;LEFT($D641,1), $D641="2nd Floor", "0"&amp;LEFT($D641,1), $D641="3rd Floor", "0"&amp;LEFT($D641,1), $D641="4th Floor", "0"&amp;LEFT($D641,1), $D641="5th Floor", "0"&amp;LEFT($D641,1), $D641="6th Floor", "0"&amp;LEFT($D641,1),$D641="7th Floor", "0"&amp;LEFT($D641,1),$D641="8th Floor", "0"&amp;LEFT($D641,1),$D641="9th Floor", "0"&amp;LEFT($D641,1),$D641="10th Floor", LEFT($D641,2),$D641="11th Floor", LEFT($D641,2),$D641="12th Floor", LEFT($D641,2),$D641="13th Floor", LEFT($D641,2), $D641="Lower Ground", LEFT($D641)&amp;IF(ISNUMBER(FIND(" ",$D641)),MID($D641,FIND(" ",$D641)+1,1),"")&amp;IF(ISNUMBER(FIND(" ",$D641,FIND(" ",$D641)+1)),MID($D641,FIND(" ",$D641,FIND(" ",$D641)+1)+1,1),""),$D641="Upper Ground", LEFT($D641)&amp;IF(ISNUMBER(FIND(" ",$D641)),MID($D641,FIND(" ",$D641)+1,1),"")&amp;IF(ISNUMBER(FIND(" ",$D641,FIND(" ",$D641)+1)),MID($D641,FIND(" ",$D641,FIND(" ",$D641)+1)+1,1),"")),".0",$E641), " ")</f>
        <v xml:space="preserve"> </v>
      </c>
      <c r="G641" s="144"/>
      <c r="H641" s="144"/>
      <c r="I641" s="144"/>
      <c r="J641" s="144"/>
      <c r="K641" s="144"/>
      <c r="L641" s="149" t="str" cm="1">
        <f t="array" ref="L641">_xlfn.IFNA(
_xlfn.IFS(
AND($F641=" ",$G641=" ",$H641=" "),"Please update all three: Surveyor Room Reference, Establishment Room Reference and Establishment Room Name",
AND(OR($I641="General",$I641="Open plan/ semi-open general",$I641="Fitted",$I641="Light practical (science)",$I641="Light practical (other)",$I641="Heavy practical (workshops)",$I641="Heavy practical (clean)",$I641="Large",$I641="Storage"),$J641=0,$K641=0),"Please update Net Area or Non-net Area",
AND($B641&lt;&gt;"OUT",$J641=0,$I641&lt;&gt;"Non-net",$M641="85% Circulation"),"Net area not recorded for spaces with 85% circulation unusable type",
AND(OR($I641="General",$I641="Open plan/ semi-open general",$I641="Fitted",$I641="Light practical (science)",$I641="Light practical (other)",$I641="Heavy practical (workshops)",$I641="Heavy practical (clean)",$I641="Large",$I641="Storage"),OR($J641=0,ISBLANK($J641))),"Net area not recorded in net spaces",
AND(OR($I641="Non-net",$I641="Outdoor space"),$J641&gt;0),"Net Area Recorded in Non-net space",
AND($I641="General",$J641&gt;90),"This general space is over 90m2, please ensure that this space is entered as separate spaces if it usually used as separate spaces",
AND($I641="Open plan/ semi-open general",$J641&lt;27),"Open plan general space under 27m2",
AND(OR($K641=0,ISBLANK($K641)), $I641="Non-net"),"Non-net area not recorded in non-net space"
),
" ")</f>
        <v xml:space="preserve"> </v>
      </c>
      <c r="M641" s="144"/>
      <c r="N641" s="144"/>
      <c r="O641" s="144"/>
      <c r="P641" s="144"/>
      <c r="Q641" s="144"/>
      <c r="R641" s="171"/>
      <c r="S641" s="147">
        <f>NCA_Calculations!$P$653</f>
        <v>0</v>
      </c>
      <c r="T641" s="147">
        <f>NCA_Calculations!$Q$653</f>
        <v>0</v>
      </c>
      <c r="U641" s="144"/>
      <c r="V641" s="144"/>
      <c r="W641" s="149" t="str" cm="1">
        <f t="array" ref="W641">_xlfn.IFNA(
_xlfn.IFS(
ISBLANK($U641),"Missing space use.",
AND('Establishment details'!$C$14="Secondary",$V641="Classbase"),"Invalid Status type",
AND(OR( $V641="Classbase", $V641="Teaching", $V641="Early years",$V641="SEND resourced"), NOT(ISBLANK($M641))),"Space with status type and unusable type.",
AND($V641= "Classbase",'Establishment details'!$C$22&gt;=10), "Classbase status is only valid in schools with a primary element.",
AND($I641= "Large",$N641 &gt; 3.5), "Large rooms with less than 3.5m height.",
AND(OR($V641="Light practical (science)",$V641="Light practical (science)",$V641="Heavy practical (workshops)", $V641="Heavy practical (clean)"), OR($O641=0,ISBLANK($O641))),"Missing sinks count for light and heavy practical spaces.",
AND($M641 = "Other",ISBLANK($R641)), "Invalid unusable type / missing note for other unusable type."
),
" ")</f>
        <v>Missing space use.</v>
      </c>
    </row>
    <row r="642" spans="2:23" ht="15.75" x14ac:dyDescent="0.25">
      <c r="B642" s="143"/>
      <c r="C642" s="144"/>
      <c r="D642" s="144"/>
      <c r="E642" s="144"/>
      <c r="F642" s="147" t="str" cm="1">
        <f t="array" ref="F642">_xlfn.IFNA(CONCATENATE(_xlfn.IFS($D642="Mezzanine",LEFT($D642,1), $D642="Ground Floor",LEFT($D642,1),$D642="Basment ",LEFT($D642,1), $D642="1st Floor", "0"&amp;LEFT($D642,1), $D642="2nd Floor", "0"&amp;LEFT($D642,1), $D642="3rd Floor", "0"&amp;LEFT($D642,1), $D642="4th Floor", "0"&amp;LEFT($D642,1), $D642="5th Floor", "0"&amp;LEFT($D642,1), $D642="6th Floor", "0"&amp;LEFT($D642,1),$D642="7th Floor", "0"&amp;LEFT($D642,1),$D642="8th Floor", "0"&amp;LEFT($D642,1),$D642="9th Floor", "0"&amp;LEFT($D642,1),$D642="10th Floor", LEFT($D642,2),$D642="11th Floor", LEFT($D642,2),$D642="12th Floor", LEFT($D642,2),$D642="13th Floor", LEFT($D642,2), $D642="Lower Ground", LEFT($D642)&amp;IF(ISNUMBER(FIND(" ",$D642)),MID($D642,FIND(" ",$D642)+1,1),"")&amp;IF(ISNUMBER(FIND(" ",$D642,FIND(" ",$D642)+1)),MID($D642,FIND(" ",$D642,FIND(" ",$D642)+1)+1,1),""),$D642="Upper Ground", LEFT($D642)&amp;IF(ISNUMBER(FIND(" ",$D642)),MID($D642,FIND(" ",$D642)+1,1),"")&amp;IF(ISNUMBER(FIND(" ",$D642,FIND(" ",$D642)+1)),MID($D642,FIND(" ",$D642,FIND(" ",$D642)+1)+1,1),"")),".0",$E642), " ")</f>
        <v xml:space="preserve"> </v>
      </c>
      <c r="G642" s="144"/>
      <c r="H642" s="144"/>
      <c r="I642" s="144"/>
      <c r="J642" s="144"/>
      <c r="K642" s="144"/>
      <c r="L642" s="149" t="str" cm="1">
        <f t="array" ref="L642">_xlfn.IFNA(
_xlfn.IFS(
AND($F642=" ",$G642=" ",$H642=" "),"Please update all three: Surveyor Room Reference, Establishment Room Reference and Establishment Room Name",
AND(OR($I642="General",$I642="Open plan/ semi-open general",$I642="Fitted",$I642="Light practical (science)",$I642="Light practical (other)",$I642="Heavy practical (workshops)",$I642="Heavy practical (clean)",$I642="Large",$I642="Storage"),$J642=0,$K642=0),"Please update Net Area or Non-net Area",
AND($B642&lt;&gt;"OUT",$J642=0,$I642&lt;&gt;"Non-net",$M642="85% Circulation"),"Net area not recorded for spaces with 85% circulation unusable type",
AND(OR($I642="General",$I642="Open plan/ semi-open general",$I642="Fitted",$I642="Light practical (science)",$I642="Light practical (other)",$I642="Heavy practical (workshops)",$I642="Heavy practical (clean)",$I642="Large",$I642="Storage"),OR($J642=0,ISBLANK($J642))),"Net area not recorded in net spaces",
AND(OR($I642="Non-net",$I642="Outdoor space"),$J642&gt;0),"Net Area Recorded in Non-net space",
AND($I642="General",$J642&gt;90),"This general space is over 90m2, please ensure that this space is entered as separate spaces if it usually used as separate spaces",
AND($I642="Open plan/ semi-open general",$J642&lt;27),"Open plan general space under 27m2",
AND(OR($K642=0,ISBLANK($K642)), $I642="Non-net"),"Non-net area not recorded in non-net space"
),
" ")</f>
        <v xml:space="preserve"> </v>
      </c>
      <c r="M642" s="144"/>
      <c r="N642" s="144"/>
      <c r="O642" s="144"/>
      <c r="P642" s="144"/>
      <c r="Q642" s="144"/>
      <c r="R642" s="171"/>
      <c r="S642" s="147">
        <f>NCA_Calculations!$P$654</f>
        <v>0</v>
      </c>
      <c r="T642" s="147">
        <f>NCA_Calculations!$Q$654</f>
        <v>0</v>
      </c>
      <c r="U642" s="144"/>
      <c r="V642" s="144"/>
      <c r="W642" s="149" t="str" cm="1">
        <f t="array" ref="W642">_xlfn.IFNA(
_xlfn.IFS(
ISBLANK($U642),"Missing space use.",
AND('Establishment details'!$C$14="Secondary",$V642="Classbase"),"Invalid Status type",
AND(OR( $V642="Classbase", $V642="Teaching", $V642="Early years",$V642="SEND resourced"), NOT(ISBLANK($M642))),"Space with status type and unusable type.",
AND($V642= "Classbase",'Establishment details'!$C$22&gt;=10), "Classbase status is only valid in schools with a primary element.",
AND($I642= "Large",$N642 &gt; 3.5), "Large rooms with less than 3.5m height.",
AND(OR($V642="Light practical (science)",$V642="Light practical (science)",$V642="Heavy practical (workshops)", $V642="Heavy practical (clean)"), OR($O642=0,ISBLANK($O642))),"Missing sinks count for light and heavy practical spaces.",
AND($M642 = "Other",ISBLANK($R642)), "Invalid unusable type / missing note for other unusable type."
),
" ")</f>
        <v>Missing space use.</v>
      </c>
    </row>
    <row r="643" spans="2:23" ht="15.75" x14ac:dyDescent="0.25">
      <c r="B643" s="143"/>
      <c r="C643" s="144"/>
      <c r="D643" s="144"/>
      <c r="E643" s="144"/>
      <c r="F643" s="147" t="str" cm="1">
        <f t="array" ref="F643">_xlfn.IFNA(CONCATENATE(_xlfn.IFS($D643="Mezzanine",LEFT($D643,1), $D643="Ground Floor",LEFT($D643,1),$D643="Basment ",LEFT($D643,1), $D643="1st Floor", "0"&amp;LEFT($D643,1), $D643="2nd Floor", "0"&amp;LEFT($D643,1), $D643="3rd Floor", "0"&amp;LEFT($D643,1), $D643="4th Floor", "0"&amp;LEFT($D643,1), $D643="5th Floor", "0"&amp;LEFT($D643,1), $D643="6th Floor", "0"&amp;LEFT($D643,1),$D643="7th Floor", "0"&amp;LEFT($D643,1),$D643="8th Floor", "0"&amp;LEFT($D643,1),$D643="9th Floor", "0"&amp;LEFT($D643,1),$D643="10th Floor", LEFT($D643,2),$D643="11th Floor", LEFT($D643,2),$D643="12th Floor", LEFT($D643,2),$D643="13th Floor", LEFT($D643,2), $D643="Lower Ground", LEFT($D643)&amp;IF(ISNUMBER(FIND(" ",$D643)),MID($D643,FIND(" ",$D643)+1,1),"")&amp;IF(ISNUMBER(FIND(" ",$D643,FIND(" ",$D643)+1)),MID($D643,FIND(" ",$D643,FIND(" ",$D643)+1)+1,1),""),$D643="Upper Ground", LEFT($D643)&amp;IF(ISNUMBER(FIND(" ",$D643)),MID($D643,FIND(" ",$D643)+1,1),"")&amp;IF(ISNUMBER(FIND(" ",$D643,FIND(" ",$D643)+1)),MID($D643,FIND(" ",$D643,FIND(" ",$D643)+1)+1,1),"")),".0",$E643), " ")</f>
        <v xml:space="preserve"> </v>
      </c>
      <c r="G643" s="144"/>
      <c r="H643" s="144"/>
      <c r="I643" s="144"/>
      <c r="J643" s="144"/>
      <c r="K643" s="144"/>
      <c r="L643" s="149" t="str" cm="1">
        <f t="array" ref="L643">_xlfn.IFNA(
_xlfn.IFS(
AND($F643=" ",$G643=" ",$H643=" "),"Please update all three: Surveyor Room Reference, Establishment Room Reference and Establishment Room Name",
AND(OR($I643="General",$I643="Open plan/ semi-open general",$I643="Fitted",$I643="Light practical (science)",$I643="Light practical (other)",$I643="Heavy practical (workshops)",$I643="Heavy practical (clean)",$I643="Large",$I643="Storage"),$J643=0,$K643=0),"Please update Net Area or Non-net Area",
AND($B643&lt;&gt;"OUT",$J643=0,$I643&lt;&gt;"Non-net",$M643="85% Circulation"),"Net area not recorded for spaces with 85% circulation unusable type",
AND(OR($I643="General",$I643="Open plan/ semi-open general",$I643="Fitted",$I643="Light practical (science)",$I643="Light practical (other)",$I643="Heavy practical (workshops)",$I643="Heavy practical (clean)",$I643="Large",$I643="Storage"),OR($J643=0,ISBLANK($J643))),"Net area not recorded in net spaces",
AND(OR($I643="Non-net",$I643="Outdoor space"),$J643&gt;0),"Net Area Recorded in Non-net space",
AND($I643="General",$J643&gt;90),"This general space is over 90m2, please ensure that this space is entered as separate spaces if it usually used as separate spaces",
AND($I643="Open plan/ semi-open general",$J643&lt;27),"Open plan general space under 27m2",
AND(OR($K643=0,ISBLANK($K643)), $I643="Non-net"),"Non-net area not recorded in non-net space"
),
" ")</f>
        <v xml:space="preserve"> </v>
      </c>
      <c r="M643" s="144"/>
      <c r="N643" s="144"/>
      <c r="O643" s="144"/>
      <c r="P643" s="144"/>
      <c r="Q643" s="144"/>
      <c r="R643" s="171"/>
      <c r="S643" s="147">
        <f>NCA_Calculations!$P$655</f>
        <v>0</v>
      </c>
      <c r="T643" s="147">
        <f>NCA_Calculations!$Q$655</f>
        <v>0</v>
      </c>
      <c r="U643" s="144"/>
      <c r="V643" s="144"/>
      <c r="W643" s="149" t="str" cm="1">
        <f t="array" ref="W643">_xlfn.IFNA(
_xlfn.IFS(
ISBLANK($U643),"Missing space use.",
AND('Establishment details'!$C$14="Secondary",$V643="Classbase"),"Invalid Status type",
AND(OR( $V643="Classbase", $V643="Teaching", $V643="Early years",$V643="SEND resourced"), NOT(ISBLANK($M643))),"Space with status type and unusable type.",
AND($V643= "Classbase",'Establishment details'!$C$22&gt;=10), "Classbase status is only valid in schools with a primary element.",
AND($I643= "Large",$N643 &gt; 3.5), "Large rooms with less than 3.5m height.",
AND(OR($V643="Light practical (science)",$V643="Light practical (science)",$V643="Heavy practical (workshops)", $V643="Heavy practical (clean)"), OR($O643=0,ISBLANK($O643))),"Missing sinks count for light and heavy practical spaces.",
AND($M643 = "Other",ISBLANK($R643)), "Invalid unusable type / missing note for other unusable type."
),
" ")</f>
        <v>Missing space use.</v>
      </c>
    </row>
    <row r="644" spans="2:23" ht="15.75" x14ac:dyDescent="0.25">
      <c r="B644" s="143"/>
      <c r="C644" s="144"/>
      <c r="D644" s="144"/>
      <c r="E644" s="144"/>
      <c r="F644" s="147" t="str" cm="1">
        <f t="array" ref="F644">_xlfn.IFNA(CONCATENATE(_xlfn.IFS($D644="Mezzanine",LEFT($D644,1), $D644="Ground Floor",LEFT($D644,1),$D644="Basment ",LEFT($D644,1), $D644="1st Floor", "0"&amp;LEFT($D644,1), $D644="2nd Floor", "0"&amp;LEFT($D644,1), $D644="3rd Floor", "0"&amp;LEFT($D644,1), $D644="4th Floor", "0"&amp;LEFT($D644,1), $D644="5th Floor", "0"&amp;LEFT($D644,1), $D644="6th Floor", "0"&amp;LEFT($D644,1),$D644="7th Floor", "0"&amp;LEFT($D644,1),$D644="8th Floor", "0"&amp;LEFT($D644,1),$D644="9th Floor", "0"&amp;LEFT($D644,1),$D644="10th Floor", LEFT($D644,2),$D644="11th Floor", LEFT($D644,2),$D644="12th Floor", LEFT($D644,2),$D644="13th Floor", LEFT($D644,2), $D644="Lower Ground", LEFT($D644)&amp;IF(ISNUMBER(FIND(" ",$D644)),MID($D644,FIND(" ",$D644)+1,1),"")&amp;IF(ISNUMBER(FIND(" ",$D644,FIND(" ",$D644)+1)),MID($D644,FIND(" ",$D644,FIND(" ",$D644)+1)+1,1),""),$D644="Upper Ground", LEFT($D644)&amp;IF(ISNUMBER(FIND(" ",$D644)),MID($D644,FIND(" ",$D644)+1,1),"")&amp;IF(ISNUMBER(FIND(" ",$D644,FIND(" ",$D644)+1)),MID($D644,FIND(" ",$D644,FIND(" ",$D644)+1)+1,1),"")),".0",$E644), " ")</f>
        <v xml:space="preserve"> </v>
      </c>
      <c r="G644" s="144"/>
      <c r="H644" s="144"/>
      <c r="I644" s="144"/>
      <c r="J644" s="144"/>
      <c r="K644" s="144"/>
      <c r="L644" s="149" t="str" cm="1">
        <f t="array" ref="L644">_xlfn.IFNA(
_xlfn.IFS(
AND($F644=" ",$G644=" ",$H644=" "),"Please update all three: Surveyor Room Reference, Establishment Room Reference and Establishment Room Name",
AND(OR($I644="General",$I644="Open plan/ semi-open general",$I644="Fitted",$I644="Light practical (science)",$I644="Light practical (other)",$I644="Heavy practical (workshops)",$I644="Heavy practical (clean)",$I644="Large",$I644="Storage"),$J644=0,$K644=0),"Please update Net Area or Non-net Area",
AND($B644&lt;&gt;"OUT",$J644=0,$I644&lt;&gt;"Non-net",$M644="85% Circulation"),"Net area not recorded for spaces with 85% circulation unusable type",
AND(OR($I644="General",$I644="Open plan/ semi-open general",$I644="Fitted",$I644="Light practical (science)",$I644="Light practical (other)",$I644="Heavy practical (workshops)",$I644="Heavy practical (clean)",$I644="Large",$I644="Storage"),OR($J644=0,ISBLANK($J644))),"Net area not recorded in net spaces",
AND(OR($I644="Non-net",$I644="Outdoor space"),$J644&gt;0),"Net Area Recorded in Non-net space",
AND($I644="General",$J644&gt;90),"This general space is over 90m2, please ensure that this space is entered as separate spaces if it usually used as separate spaces",
AND($I644="Open plan/ semi-open general",$J644&lt;27),"Open plan general space under 27m2",
AND(OR($K644=0,ISBLANK($K644)), $I644="Non-net"),"Non-net area not recorded in non-net space"
),
" ")</f>
        <v xml:space="preserve"> </v>
      </c>
      <c r="M644" s="144"/>
      <c r="N644" s="144"/>
      <c r="O644" s="144"/>
      <c r="P644" s="144"/>
      <c r="Q644" s="144"/>
      <c r="R644" s="171"/>
      <c r="S644" s="147">
        <f>NCA_Calculations!$P$656</f>
        <v>0</v>
      </c>
      <c r="T644" s="147">
        <f>NCA_Calculations!$Q$656</f>
        <v>0</v>
      </c>
      <c r="U644" s="144"/>
      <c r="V644" s="144"/>
      <c r="W644" s="149" t="str" cm="1">
        <f t="array" ref="W644">_xlfn.IFNA(
_xlfn.IFS(
ISBLANK($U644),"Missing space use.",
AND('Establishment details'!$C$14="Secondary",$V644="Classbase"),"Invalid Status type",
AND(OR( $V644="Classbase", $V644="Teaching", $V644="Early years",$V644="SEND resourced"), NOT(ISBLANK($M644))),"Space with status type and unusable type.",
AND($V644= "Classbase",'Establishment details'!$C$22&gt;=10), "Classbase status is only valid in schools with a primary element.",
AND($I644= "Large",$N644 &gt; 3.5), "Large rooms with less than 3.5m height.",
AND(OR($V644="Light practical (science)",$V644="Light practical (science)",$V644="Heavy practical (workshops)", $V644="Heavy practical (clean)"), OR($O644=0,ISBLANK($O644))),"Missing sinks count for light and heavy practical spaces.",
AND($M644 = "Other",ISBLANK($R644)), "Invalid unusable type / missing note for other unusable type."
),
" ")</f>
        <v>Missing space use.</v>
      </c>
    </row>
    <row r="645" spans="2:23" ht="15.75" x14ac:dyDescent="0.25">
      <c r="B645" s="143"/>
      <c r="C645" s="144"/>
      <c r="D645" s="144"/>
      <c r="E645" s="144"/>
      <c r="F645" s="147" t="str" cm="1">
        <f t="array" ref="F645">_xlfn.IFNA(CONCATENATE(_xlfn.IFS($D645="Mezzanine",LEFT($D645,1), $D645="Ground Floor",LEFT($D645,1),$D645="Basment ",LEFT($D645,1), $D645="1st Floor", "0"&amp;LEFT($D645,1), $D645="2nd Floor", "0"&amp;LEFT($D645,1), $D645="3rd Floor", "0"&amp;LEFT($D645,1), $D645="4th Floor", "0"&amp;LEFT($D645,1), $D645="5th Floor", "0"&amp;LEFT($D645,1), $D645="6th Floor", "0"&amp;LEFT($D645,1),$D645="7th Floor", "0"&amp;LEFT($D645,1),$D645="8th Floor", "0"&amp;LEFT($D645,1),$D645="9th Floor", "0"&amp;LEFT($D645,1),$D645="10th Floor", LEFT($D645,2),$D645="11th Floor", LEFT($D645,2),$D645="12th Floor", LEFT($D645,2),$D645="13th Floor", LEFT($D645,2), $D645="Lower Ground", LEFT($D645)&amp;IF(ISNUMBER(FIND(" ",$D645)),MID($D645,FIND(" ",$D645)+1,1),"")&amp;IF(ISNUMBER(FIND(" ",$D645,FIND(" ",$D645)+1)),MID($D645,FIND(" ",$D645,FIND(" ",$D645)+1)+1,1),""),$D645="Upper Ground", LEFT($D645)&amp;IF(ISNUMBER(FIND(" ",$D645)),MID($D645,FIND(" ",$D645)+1,1),"")&amp;IF(ISNUMBER(FIND(" ",$D645,FIND(" ",$D645)+1)),MID($D645,FIND(" ",$D645,FIND(" ",$D645)+1)+1,1),"")),".0",$E645), " ")</f>
        <v xml:space="preserve"> </v>
      </c>
      <c r="G645" s="144"/>
      <c r="H645" s="144"/>
      <c r="I645" s="144"/>
      <c r="J645" s="144"/>
      <c r="K645" s="144"/>
      <c r="L645" s="149" t="str" cm="1">
        <f t="array" ref="L645">_xlfn.IFNA(
_xlfn.IFS(
AND($F645=" ",$G645=" ",$H645=" "),"Please update all three: Surveyor Room Reference, Establishment Room Reference and Establishment Room Name",
AND(OR($I645="General",$I645="Open plan/ semi-open general",$I645="Fitted",$I645="Light practical (science)",$I645="Light practical (other)",$I645="Heavy practical (workshops)",$I645="Heavy practical (clean)",$I645="Large",$I645="Storage"),$J645=0,$K645=0),"Please update Net Area or Non-net Area",
AND($B645&lt;&gt;"OUT",$J645=0,$I645&lt;&gt;"Non-net",$M645="85% Circulation"),"Net area not recorded for spaces with 85% circulation unusable type",
AND(OR($I645="General",$I645="Open plan/ semi-open general",$I645="Fitted",$I645="Light practical (science)",$I645="Light practical (other)",$I645="Heavy practical (workshops)",$I645="Heavy practical (clean)",$I645="Large",$I645="Storage"),OR($J645=0,ISBLANK($J645))),"Net area not recorded in net spaces",
AND(OR($I645="Non-net",$I645="Outdoor space"),$J645&gt;0),"Net Area Recorded in Non-net space",
AND($I645="General",$J645&gt;90),"This general space is over 90m2, please ensure that this space is entered as separate spaces if it usually used as separate spaces",
AND($I645="Open plan/ semi-open general",$J645&lt;27),"Open plan general space under 27m2",
AND(OR($K645=0,ISBLANK($K645)), $I645="Non-net"),"Non-net area not recorded in non-net space"
),
" ")</f>
        <v xml:space="preserve"> </v>
      </c>
      <c r="M645" s="144"/>
      <c r="N645" s="144"/>
      <c r="O645" s="144"/>
      <c r="P645" s="144"/>
      <c r="Q645" s="144"/>
      <c r="R645" s="171"/>
      <c r="S645" s="147">
        <f>NCA_Calculations!$P$657</f>
        <v>0</v>
      </c>
      <c r="T645" s="147">
        <f>NCA_Calculations!$Q$657</f>
        <v>0</v>
      </c>
      <c r="U645" s="144"/>
      <c r="V645" s="144"/>
      <c r="W645" s="149" t="str" cm="1">
        <f t="array" ref="W645">_xlfn.IFNA(
_xlfn.IFS(
ISBLANK($U645),"Missing space use.",
AND('Establishment details'!$C$14="Secondary",$V645="Classbase"),"Invalid Status type",
AND(OR( $V645="Classbase", $V645="Teaching", $V645="Early years",$V645="SEND resourced"), NOT(ISBLANK($M645))),"Space with status type and unusable type.",
AND($V645= "Classbase",'Establishment details'!$C$22&gt;=10), "Classbase status is only valid in schools with a primary element.",
AND($I645= "Large",$N645 &gt; 3.5), "Large rooms with less than 3.5m height.",
AND(OR($V645="Light practical (science)",$V645="Light practical (science)",$V645="Heavy practical (workshops)", $V645="Heavy practical (clean)"), OR($O645=0,ISBLANK($O645))),"Missing sinks count for light and heavy practical spaces.",
AND($M645 = "Other",ISBLANK($R645)), "Invalid unusable type / missing note for other unusable type."
),
" ")</f>
        <v>Missing space use.</v>
      </c>
    </row>
    <row r="646" spans="2:23" ht="15.75" x14ac:dyDescent="0.25">
      <c r="B646" s="143"/>
      <c r="C646" s="144"/>
      <c r="D646" s="144"/>
      <c r="E646" s="144"/>
      <c r="F646" s="147" t="str" cm="1">
        <f t="array" ref="F646">_xlfn.IFNA(CONCATENATE(_xlfn.IFS($D646="Mezzanine",LEFT($D646,1), $D646="Ground Floor",LEFT($D646,1),$D646="Basment ",LEFT($D646,1), $D646="1st Floor", "0"&amp;LEFT($D646,1), $D646="2nd Floor", "0"&amp;LEFT($D646,1), $D646="3rd Floor", "0"&amp;LEFT($D646,1), $D646="4th Floor", "0"&amp;LEFT($D646,1), $D646="5th Floor", "0"&amp;LEFT($D646,1), $D646="6th Floor", "0"&amp;LEFT($D646,1),$D646="7th Floor", "0"&amp;LEFT($D646,1),$D646="8th Floor", "0"&amp;LEFT($D646,1),$D646="9th Floor", "0"&amp;LEFT($D646,1),$D646="10th Floor", LEFT($D646,2),$D646="11th Floor", LEFT($D646,2),$D646="12th Floor", LEFT($D646,2),$D646="13th Floor", LEFT($D646,2), $D646="Lower Ground", LEFT($D646)&amp;IF(ISNUMBER(FIND(" ",$D646)),MID($D646,FIND(" ",$D646)+1,1),"")&amp;IF(ISNUMBER(FIND(" ",$D646,FIND(" ",$D646)+1)),MID($D646,FIND(" ",$D646,FIND(" ",$D646)+1)+1,1),""),$D646="Upper Ground", LEFT($D646)&amp;IF(ISNUMBER(FIND(" ",$D646)),MID($D646,FIND(" ",$D646)+1,1),"")&amp;IF(ISNUMBER(FIND(" ",$D646,FIND(" ",$D646)+1)),MID($D646,FIND(" ",$D646,FIND(" ",$D646)+1)+1,1),"")),".0",$E646), " ")</f>
        <v xml:space="preserve"> </v>
      </c>
      <c r="G646" s="144"/>
      <c r="H646" s="144"/>
      <c r="I646" s="144"/>
      <c r="J646" s="144"/>
      <c r="K646" s="144"/>
      <c r="L646" s="149" t="str" cm="1">
        <f t="array" ref="L646">_xlfn.IFNA(
_xlfn.IFS(
AND($F646=" ",$G646=" ",$H646=" "),"Please update all three: Surveyor Room Reference, Establishment Room Reference and Establishment Room Name",
AND(OR($I646="General",$I646="Open plan/ semi-open general",$I646="Fitted",$I646="Light practical (science)",$I646="Light practical (other)",$I646="Heavy practical (workshops)",$I646="Heavy practical (clean)",$I646="Large",$I646="Storage"),$J646=0,$K646=0),"Please update Net Area or Non-net Area",
AND($B646&lt;&gt;"OUT",$J646=0,$I646&lt;&gt;"Non-net",$M646="85% Circulation"),"Net area not recorded for spaces with 85% circulation unusable type",
AND(OR($I646="General",$I646="Open plan/ semi-open general",$I646="Fitted",$I646="Light practical (science)",$I646="Light practical (other)",$I646="Heavy practical (workshops)",$I646="Heavy practical (clean)",$I646="Large",$I646="Storage"),OR($J646=0,ISBLANK($J646))),"Net area not recorded in net spaces",
AND(OR($I646="Non-net",$I646="Outdoor space"),$J646&gt;0),"Net Area Recorded in Non-net space",
AND($I646="General",$J646&gt;90),"This general space is over 90m2, please ensure that this space is entered as separate spaces if it usually used as separate spaces",
AND($I646="Open plan/ semi-open general",$J646&lt;27),"Open plan general space under 27m2",
AND(OR($K646=0,ISBLANK($K646)), $I646="Non-net"),"Non-net area not recorded in non-net space"
),
" ")</f>
        <v xml:space="preserve"> </v>
      </c>
      <c r="M646" s="144"/>
      <c r="N646" s="144"/>
      <c r="O646" s="144"/>
      <c r="P646" s="144"/>
      <c r="Q646" s="144"/>
      <c r="R646" s="171"/>
      <c r="S646" s="147">
        <f>NCA_Calculations!$P$658</f>
        <v>0</v>
      </c>
      <c r="T646" s="147">
        <f>NCA_Calculations!$Q$658</f>
        <v>0</v>
      </c>
      <c r="U646" s="144"/>
      <c r="V646" s="144"/>
      <c r="W646" s="149" t="str" cm="1">
        <f t="array" ref="W646">_xlfn.IFNA(
_xlfn.IFS(
ISBLANK($U646),"Missing space use.",
AND('Establishment details'!$C$14="Secondary",$V646="Classbase"),"Invalid Status type",
AND(OR( $V646="Classbase", $V646="Teaching", $V646="Early years",$V646="SEND resourced"), NOT(ISBLANK($M646))),"Space with status type and unusable type.",
AND($V646= "Classbase",'Establishment details'!$C$22&gt;=10), "Classbase status is only valid in schools with a primary element.",
AND($I646= "Large",$N646 &gt; 3.5), "Large rooms with less than 3.5m height.",
AND(OR($V646="Light practical (science)",$V646="Light practical (science)",$V646="Heavy practical (workshops)", $V646="Heavy practical (clean)"), OR($O646=0,ISBLANK($O646))),"Missing sinks count for light and heavy practical spaces.",
AND($M646 = "Other",ISBLANK($R646)), "Invalid unusable type / missing note for other unusable type."
),
" ")</f>
        <v>Missing space use.</v>
      </c>
    </row>
    <row r="647" spans="2:23" ht="15.75" x14ac:dyDescent="0.25">
      <c r="B647" s="143"/>
      <c r="C647" s="144"/>
      <c r="D647" s="144"/>
      <c r="E647" s="144"/>
      <c r="F647" s="147" t="str" cm="1">
        <f t="array" ref="F647">_xlfn.IFNA(CONCATENATE(_xlfn.IFS($D647="Mezzanine",LEFT($D647,1), $D647="Ground Floor",LEFT($D647,1),$D647="Basment ",LEFT($D647,1), $D647="1st Floor", "0"&amp;LEFT($D647,1), $D647="2nd Floor", "0"&amp;LEFT($D647,1), $D647="3rd Floor", "0"&amp;LEFT($D647,1), $D647="4th Floor", "0"&amp;LEFT($D647,1), $D647="5th Floor", "0"&amp;LEFT($D647,1), $D647="6th Floor", "0"&amp;LEFT($D647,1),$D647="7th Floor", "0"&amp;LEFT($D647,1),$D647="8th Floor", "0"&amp;LEFT($D647,1),$D647="9th Floor", "0"&amp;LEFT($D647,1),$D647="10th Floor", LEFT($D647,2),$D647="11th Floor", LEFT($D647,2),$D647="12th Floor", LEFT($D647,2),$D647="13th Floor", LEFT($D647,2), $D647="Lower Ground", LEFT($D647)&amp;IF(ISNUMBER(FIND(" ",$D647)),MID($D647,FIND(" ",$D647)+1,1),"")&amp;IF(ISNUMBER(FIND(" ",$D647,FIND(" ",$D647)+1)),MID($D647,FIND(" ",$D647,FIND(" ",$D647)+1)+1,1),""),$D647="Upper Ground", LEFT($D647)&amp;IF(ISNUMBER(FIND(" ",$D647)),MID($D647,FIND(" ",$D647)+1,1),"")&amp;IF(ISNUMBER(FIND(" ",$D647,FIND(" ",$D647)+1)),MID($D647,FIND(" ",$D647,FIND(" ",$D647)+1)+1,1),"")),".0",$E647), " ")</f>
        <v xml:space="preserve"> </v>
      </c>
      <c r="G647" s="144"/>
      <c r="H647" s="144"/>
      <c r="I647" s="144"/>
      <c r="J647" s="144"/>
      <c r="K647" s="144"/>
      <c r="L647" s="149" t="str" cm="1">
        <f t="array" ref="L647">_xlfn.IFNA(
_xlfn.IFS(
AND($F647=" ",$G647=" ",$H647=" "),"Please update all three: Surveyor Room Reference, Establishment Room Reference and Establishment Room Name",
AND(OR($I647="General",$I647="Open plan/ semi-open general",$I647="Fitted",$I647="Light practical (science)",$I647="Light practical (other)",$I647="Heavy practical (workshops)",$I647="Heavy practical (clean)",$I647="Large",$I647="Storage"),$J647=0,$K647=0),"Please update Net Area or Non-net Area",
AND($B647&lt;&gt;"OUT",$J647=0,$I647&lt;&gt;"Non-net",$M647="85% Circulation"),"Net area not recorded for spaces with 85% circulation unusable type",
AND(OR($I647="General",$I647="Open plan/ semi-open general",$I647="Fitted",$I647="Light practical (science)",$I647="Light practical (other)",$I647="Heavy practical (workshops)",$I647="Heavy practical (clean)",$I647="Large",$I647="Storage"),OR($J647=0,ISBLANK($J647))),"Net area not recorded in net spaces",
AND(OR($I647="Non-net",$I647="Outdoor space"),$J647&gt;0),"Net Area Recorded in Non-net space",
AND($I647="General",$J647&gt;90),"This general space is over 90m2, please ensure that this space is entered as separate spaces if it usually used as separate spaces",
AND($I647="Open plan/ semi-open general",$J647&lt;27),"Open plan general space under 27m2",
AND(OR($K647=0,ISBLANK($K647)), $I647="Non-net"),"Non-net area not recorded in non-net space"
),
" ")</f>
        <v xml:space="preserve"> </v>
      </c>
      <c r="M647" s="144"/>
      <c r="N647" s="144"/>
      <c r="O647" s="144"/>
      <c r="P647" s="144"/>
      <c r="Q647" s="144"/>
      <c r="R647" s="171"/>
      <c r="S647" s="147">
        <f>NCA_Calculations!$P$659</f>
        <v>0</v>
      </c>
      <c r="T647" s="147">
        <f>NCA_Calculations!$Q$659</f>
        <v>0</v>
      </c>
      <c r="U647" s="144"/>
      <c r="V647" s="144"/>
      <c r="W647" s="149" t="str" cm="1">
        <f t="array" ref="W647">_xlfn.IFNA(
_xlfn.IFS(
ISBLANK($U647),"Missing space use.",
AND('Establishment details'!$C$14="Secondary",$V647="Classbase"),"Invalid Status type",
AND(OR( $V647="Classbase", $V647="Teaching", $V647="Early years",$V647="SEND resourced"), NOT(ISBLANK($M647))),"Space with status type and unusable type.",
AND($V647= "Classbase",'Establishment details'!$C$22&gt;=10), "Classbase status is only valid in schools with a primary element.",
AND($I647= "Large",$N647 &gt; 3.5), "Large rooms with less than 3.5m height.",
AND(OR($V647="Light practical (science)",$V647="Light practical (science)",$V647="Heavy practical (workshops)", $V647="Heavy practical (clean)"), OR($O647=0,ISBLANK($O647))),"Missing sinks count for light and heavy practical spaces.",
AND($M647 = "Other",ISBLANK($R647)), "Invalid unusable type / missing note for other unusable type."
),
" ")</f>
        <v>Missing space use.</v>
      </c>
    </row>
    <row r="648" spans="2:23" ht="15.75" x14ac:dyDescent="0.25">
      <c r="B648" s="143"/>
      <c r="C648" s="144"/>
      <c r="D648" s="144"/>
      <c r="E648" s="144"/>
      <c r="F648" s="147" t="str" cm="1">
        <f t="array" ref="F648">_xlfn.IFNA(CONCATENATE(_xlfn.IFS($D648="Mezzanine",LEFT($D648,1), $D648="Ground Floor",LEFT($D648,1),$D648="Basment ",LEFT($D648,1), $D648="1st Floor", "0"&amp;LEFT($D648,1), $D648="2nd Floor", "0"&amp;LEFT($D648,1), $D648="3rd Floor", "0"&amp;LEFT($D648,1), $D648="4th Floor", "0"&amp;LEFT($D648,1), $D648="5th Floor", "0"&amp;LEFT($D648,1), $D648="6th Floor", "0"&amp;LEFT($D648,1),$D648="7th Floor", "0"&amp;LEFT($D648,1),$D648="8th Floor", "0"&amp;LEFT($D648,1),$D648="9th Floor", "0"&amp;LEFT($D648,1),$D648="10th Floor", LEFT($D648,2),$D648="11th Floor", LEFT($D648,2),$D648="12th Floor", LEFT($D648,2),$D648="13th Floor", LEFT($D648,2), $D648="Lower Ground", LEFT($D648)&amp;IF(ISNUMBER(FIND(" ",$D648)),MID($D648,FIND(" ",$D648)+1,1),"")&amp;IF(ISNUMBER(FIND(" ",$D648,FIND(" ",$D648)+1)),MID($D648,FIND(" ",$D648,FIND(" ",$D648)+1)+1,1),""),$D648="Upper Ground", LEFT($D648)&amp;IF(ISNUMBER(FIND(" ",$D648)),MID($D648,FIND(" ",$D648)+1,1),"")&amp;IF(ISNUMBER(FIND(" ",$D648,FIND(" ",$D648)+1)),MID($D648,FIND(" ",$D648,FIND(" ",$D648)+1)+1,1),"")),".0",$E648), " ")</f>
        <v xml:space="preserve"> </v>
      </c>
      <c r="G648" s="144"/>
      <c r="H648" s="144"/>
      <c r="I648" s="144"/>
      <c r="J648" s="144"/>
      <c r="K648" s="144"/>
      <c r="L648" s="149" t="str" cm="1">
        <f t="array" ref="L648">_xlfn.IFNA(
_xlfn.IFS(
AND($F648=" ",$G648=" ",$H648=" "),"Please update all three: Surveyor Room Reference, Establishment Room Reference and Establishment Room Name",
AND(OR($I648="General",$I648="Open plan/ semi-open general",$I648="Fitted",$I648="Light practical (science)",$I648="Light practical (other)",$I648="Heavy practical (workshops)",$I648="Heavy practical (clean)",$I648="Large",$I648="Storage"),$J648=0,$K648=0),"Please update Net Area or Non-net Area",
AND($B648&lt;&gt;"OUT",$J648=0,$I648&lt;&gt;"Non-net",$M648="85% Circulation"),"Net area not recorded for spaces with 85% circulation unusable type",
AND(OR($I648="General",$I648="Open plan/ semi-open general",$I648="Fitted",$I648="Light practical (science)",$I648="Light practical (other)",$I648="Heavy practical (workshops)",$I648="Heavy practical (clean)",$I648="Large",$I648="Storage"),OR($J648=0,ISBLANK($J648))),"Net area not recorded in net spaces",
AND(OR($I648="Non-net",$I648="Outdoor space"),$J648&gt;0),"Net Area Recorded in Non-net space",
AND($I648="General",$J648&gt;90),"This general space is over 90m2, please ensure that this space is entered as separate spaces if it usually used as separate spaces",
AND($I648="Open plan/ semi-open general",$J648&lt;27),"Open plan general space under 27m2",
AND(OR($K648=0,ISBLANK($K648)), $I648="Non-net"),"Non-net area not recorded in non-net space"
),
" ")</f>
        <v xml:space="preserve"> </v>
      </c>
      <c r="M648" s="144"/>
      <c r="N648" s="144"/>
      <c r="O648" s="144"/>
      <c r="P648" s="144"/>
      <c r="Q648" s="144"/>
      <c r="R648" s="171"/>
      <c r="S648" s="147">
        <f>NCA_Calculations!$P$660</f>
        <v>0</v>
      </c>
      <c r="T648" s="147">
        <f>NCA_Calculations!$Q$660</f>
        <v>0</v>
      </c>
      <c r="U648" s="144"/>
      <c r="V648" s="144"/>
      <c r="W648" s="149" t="str" cm="1">
        <f t="array" ref="W648">_xlfn.IFNA(
_xlfn.IFS(
ISBLANK($U648),"Missing space use.",
AND('Establishment details'!$C$14="Secondary",$V648="Classbase"),"Invalid Status type",
AND(OR( $V648="Classbase", $V648="Teaching", $V648="Early years",$V648="SEND resourced"), NOT(ISBLANK($M648))),"Space with status type and unusable type.",
AND($V648= "Classbase",'Establishment details'!$C$22&gt;=10), "Classbase status is only valid in schools with a primary element.",
AND($I648= "Large",$N648 &gt; 3.5), "Large rooms with less than 3.5m height.",
AND(OR($V648="Light practical (science)",$V648="Light practical (science)",$V648="Heavy practical (workshops)", $V648="Heavy practical (clean)"), OR($O648=0,ISBLANK($O648))),"Missing sinks count for light and heavy practical spaces.",
AND($M648 = "Other",ISBLANK($R648)), "Invalid unusable type / missing note for other unusable type."
),
" ")</f>
        <v>Missing space use.</v>
      </c>
    </row>
    <row r="649" spans="2:23" ht="15.75" x14ac:dyDescent="0.25">
      <c r="B649" s="143"/>
      <c r="C649" s="144"/>
      <c r="D649" s="144"/>
      <c r="E649" s="144"/>
      <c r="F649" s="147" t="str" cm="1">
        <f t="array" ref="F649">_xlfn.IFNA(CONCATENATE(_xlfn.IFS($D649="Mezzanine",LEFT($D649,1), $D649="Ground Floor",LEFT($D649,1),$D649="Basment ",LEFT($D649,1), $D649="1st Floor", "0"&amp;LEFT($D649,1), $D649="2nd Floor", "0"&amp;LEFT($D649,1), $D649="3rd Floor", "0"&amp;LEFT($D649,1), $D649="4th Floor", "0"&amp;LEFT($D649,1), $D649="5th Floor", "0"&amp;LEFT($D649,1), $D649="6th Floor", "0"&amp;LEFT($D649,1),$D649="7th Floor", "0"&amp;LEFT($D649,1),$D649="8th Floor", "0"&amp;LEFT($D649,1),$D649="9th Floor", "0"&amp;LEFT($D649,1),$D649="10th Floor", LEFT($D649,2),$D649="11th Floor", LEFT($D649,2),$D649="12th Floor", LEFT($D649,2),$D649="13th Floor", LEFT($D649,2), $D649="Lower Ground", LEFT($D649)&amp;IF(ISNUMBER(FIND(" ",$D649)),MID($D649,FIND(" ",$D649)+1,1),"")&amp;IF(ISNUMBER(FIND(" ",$D649,FIND(" ",$D649)+1)),MID($D649,FIND(" ",$D649,FIND(" ",$D649)+1)+1,1),""),$D649="Upper Ground", LEFT($D649)&amp;IF(ISNUMBER(FIND(" ",$D649)),MID($D649,FIND(" ",$D649)+1,1),"")&amp;IF(ISNUMBER(FIND(" ",$D649,FIND(" ",$D649)+1)),MID($D649,FIND(" ",$D649,FIND(" ",$D649)+1)+1,1),"")),".0",$E649), " ")</f>
        <v xml:space="preserve"> </v>
      </c>
      <c r="G649" s="144"/>
      <c r="H649" s="144"/>
      <c r="I649" s="144"/>
      <c r="J649" s="144"/>
      <c r="K649" s="144"/>
      <c r="L649" s="149" t="str" cm="1">
        <f t="array" ref="L649">_xlfn.IFNA(
_xlfn.IFS(
AND($F649=" ",$G649=" ",$H649=" "),"Please update all three: Surveyor Room Reference, Establishment Room Reference and Establishment Room Name",
AND(OR($I649="General",$I649="Open plan/ semi-open general",$I649="Fitted",$I649="Light practical (science)",$I649="Light practical (other)",$I649="Heavy practical (workshops)",$I649="Heavy practical (clean)",$I649="Large",$I649="Storage"),$J649=0,$K649=0),"Please update Net Area or Non-net Area",
AND($B649&lt;&gt;"OUT",$J649=0,$I649&lt;&gt;"Non-net",$M649="85% Circulation"),"Net area not recorded for spaces with 85% circulation unusable type",
AND(OR($I649="General",$I649="Open plan/ semi-open general",$I649="Fitted",$I649="Light practical (science)",$I649="Light practical (other)",$I649="Heavy practical (workshops)",$I649="Heavy practical (clean)",$I649="Large",$I649="Storage"),OR($J649=0,ISBLANK($J649))),"Net area not recorded in net spaces",
AND(OR($I649="Non-net",$I649="Outdoor space"),$J649&gt;0),"Net Area Recorded in Non-net space",
AND($I649="General",$J649&gt;90),"This general space is over 90m2, please ensure that this space is entered as separate spaces if it usually used as separate spaces",
AND($I649="Open plan/ semi-open general",$J649&lt;27),"Open plan general space under 27m2",
AND(OR($K649=0,ISBLANK($K649)), $I649="Non-net"),"Non-net area not recorded in non-net space"
),
" ")</f>
        <v xml:space="preserve"> </v>
      </c>
      <c r="M649" s="144"/>
      <c r="N649" s="144"/>
      <c r="O649" s="144"/>
      <c r="P649" s="144"/>
      <c r="Q649" s="144"/>
      <c r="R649" s="171"/>
      <c r="S649" s="147">
        <f>NCA_Calculations!$P$661</f>
        <v>0</v>
      </c>
      <c r="T649" s="147">
        <f>NCA_Calculations!$Q$661</f>
        <v>0</v>
      </c>
      <c r="U649" s="144"/>
      <c r="V649" s="144"/>
      <c r="W649" s="149" t="str" cm="1">
        <f t="array" ref="W649">_xlfn.IFNA(
_xlfn.IFS(
ISBLANK($U649),"Missing space use.",
AND('Establishment details'!$C$14="Secondary",$V649="Classbase"),"Invalid Status type",
AND(OR( $V649="Classbase", $V649="Teaching", $V649="Early years",$V649="SEND resourced"), NOT(ISBLANK($M649))),"Space with status type and unusable type.",
AND($V649= "Classbase",'Establishment details'!$C$22&gt;=10), "Classbase status is only valid in schools with a primary element.",
AND($I649= "Large",$N649 &gt; 3.5), "Large rooms with less than 3.5m height.",
AND(OR($V649="Light practical (science)",$V649="Light practical (science)",$V649="Heavy practical (workshops)", $V649="Heavy practical (clean)"), OR($O649=0,ISBLANK($O649))),"Missing sinks count for light and heavy practical spaces.",
AND($M649 = "Other",ISBLANK($R649)), "Invalid unusable type / missing note for other unusable type."
),
" ")</f>
        <v>Missing space use.</v>
      </c>
    </row>
    <row r="650" spans="2:23" ht="15.75" x14ac:dyDescent="0.25">
      <c r="B650" s="143"/>
      <c r="C650" s="144"/>
      <c r="D650" s="144"/>
      <c r="E650" s="144"/>
      <c r="F650" s="147" t="str" cm="1">
        <f t="array" ref="F650">_xlfn.IFNA(CONCATENATE(_xlfn.IFS($D650="Mezzanine",LEFT($D650,1), $D650="Ground Floor",LEFT($D650,1),$D650="Basment ",LEFT($D650,1), $D650="1st Floor", "0"&amp;LEFT($D650,1), $D650="2nd Floor", "0"&amp;LEFT($D650,1), $D650="3rd Floor", "0"&amp;LEFT($D650,1), $D650="4th Floor", "0"&amp;LEFT($D650,1), $D650="5th Floor", "0"&amp;LEFT($D650,1), $D650="6th Floor", "0"&amp;LEFT($D650,1),$D650="7th Floor", "0"&amp;LEFT($D650,1),$D650="8th Floor", "0"&amp;LEFT($D650,1),$D650="9th Floor", "0"&amp;LEFT($D650,1),$D650="10th Floor", LEFT($D650,2),$D650="11th Floor", LEFT($D650,2),$D650="12th Floor", LEFT($D650,2),$D650="13th Floor", LEFT($D650,2), $D650="Lower Ground", LEFT($D650)&amp;IF(ISNUMBER(FIND(" ",$D650)),MID($D650,FIND(" ",$D650)+1,1),"")&amp;IF(ISNUMBER(FIND(" ",$D650,FIND(" ",$D650)+1)),MID($D650,FIND(" ",$D650,FIND(" ",$D650)+1)+1,1),""),$D650="Upper Ground", LEFT($D650)&amp;IF(ISNUMBER(FIND(" ",$D650)),MID($D650,FIND(" ",$D650)+1,1),"")&amp;IF(ISNUMBER(FIND(" ",$D650,FIND(" ",$D650)+1)),MID($D650,FIND(" ",$D650,FIND(" ",$D650)+1)+1,1),"")),".0",$E650), " ")</f>
        <v xml:space="preserve"> </v>
      </c>
      <c r="G650" s="144"/>
      <c r="H650" s="144"/>
      <c r="I650" s="144"/>
      <c r="J650" s="144"/>
      <c r="K650" s="144"/>
      <c r="L650" s="149" t="str" cm="1">
        <f t="array" ref="L650">_xlfn.IFNA(
_xlfn.IFS(
AND($F650=" ",$G650=" ",$H650=" "),"Please update all three: Surveyor Room Reference, Establishment Room Reference and Establishment Room Name",
AND(OR($I650="General",$I650="Open plan/ semi-open general",$I650="Fitted",$I650="Light practical (science)",$I650="Light practical (other)",$I650="Heavy practical (workshops)",$I650="Heavy practical (clean)",$I650="Large",$I650="Storage"),$J650=0,$K650=0),"Please update Net Area or Non-net Area",
AND($B650&lt;&gt;"OUT",$J650=0,$I650&lt;&gt;"Non-net",$M650="85% Circulation"),"Net area not recorded for spaces with 85% circulation unusable type",
AND(OR($I650="General",$I650="Open plan/ semi-open general",$I650="Fitted",$I650="Light practical (science)",$I650="Light practical (other)",$I650="Heavy practical (workshops)",$I650="Heavy practical (clean)",$I650="Large",$I650="Storage"),OR($J650=0,ISBLANK($J650))),"Net area not recorded in net spaces",
AND(OR($I650="Non-net",$I650="Outdoor space"),$J650&gt;0),"Net Area Recorded in Non-net space",
AND($I650="General",$J650&gt;90),"This general space is over 90m2, please ensure that this space is entered as separate spaces if it usually used as separate spaces",
AND($I650="Open plan/ semi-open general",$J650&lt;27),"Open plan general space under 27m2",
AND(OR($K650=0,ISBLANK($K650)), $I650="Non-net"),"Non-net area not recorded in non-net space"
),
" ")</f>
        <v xml:space="preserve"> </v>
      </c>
      <c r="M650" s="144"/>
      <c r="N650" s="144"/>
      <c r="O650" s="144"/>
      <c r="P650" s="144"/>
      <c r="Q650" s="144"/>
      <c r="R650" s="171"/>
      <c r="S650" s="147">
        <f>NCA_Calculations!$P$662</f>
        <v>0</v>
      </c>
      <c r="T650" s="147">
        <f>NCA_Calculations!$Q$662</f>
        <v>0</v>
      </c>
      <c r="U650" s="144"/>
      <c r="V650" s="144"/>
      <c r="W650" s="149" t="str" cm="1">
        <f t="array" ref="W650">_xlfn.IFNA(
_xlfn.IFS(
ISBLANK($U650),"Missing space use.",
AND('Establishment details'!$C$14="Secondary",$V650="Classbase"),"Invalid Status type",
AND(OR( $V650="Classbase", $V650="Teaching", $V650="Early years",$V650="SEND resourced"), NOT(ISBLANK($M650))),"Space with status type and unusable type.",
AND($V650= "Classbase",'Establishment details'!$C$22&gt;=10), "Classbase status is only valid in schools with a primary element.",
AND($I650= "Large",$N650 &gt; 3.5), "Large rooms with less than 3.5m height.",
AND(OR($V650="Light practical (science)",$V650="Light practical (science)",$V650="Heavy practical (workshops)", $V650="Heavy practical (clean)"), OR($O650=0,ISBLANK($O650))),"Missing sinks count for light and heavy practical spaces.",
AND($M650 = "Other",ISBLANK($R650)), "Invalid unusable type / missing note for other unusable type."
),
" ")</f>
        <v>Missing space use.</v>
      </c>
    </row>
    <row r="651" spans="2:23" ht="15.75" x14ac:dyDescent="0.25">
      <c r="B651" s="143"/>
      <c r="C651" s="144"/>
      <c r="D651" s="144"/>
      <c r="E651" s="144"/>
      <c r="F651" s="147" t="str" cm="1">
        <f t="array" ref="F651">_xlfn.IFNA(CONCATENATE(_xlfn.IFS($D651="Mezzanine",LEFT($D651,1), $D651="Ground Floor",LEFT($D651,1),$D651="Basment ",LEFT($D651,1), $D651="1st Floor", "0"&amp;LEFT($D651,1), $D651="2nd Floor", "0"&amp;LEFT($D651,1), $D651="3rd Floor", "0"&amp;LEFT($D651,1), $D651="4th Floor", "0"&amp;LEFT($D651,1), $D651="5th Floor", "0"&amp;LEFT($D651,1), $D651="6th Floor", "0"&amp;LEFT($D651,1),$D651="7th Floor", "0"&amp;LEFT($D651,1),$D651="8th Floor", "0"&amp;LEFT($D651,1),$D651="9th Floor", "0"&amp;LEFT($D651,1),$D651="10th Floor", LEFT($D651,2),$D651="11th Floor", LEFT($D651,2),$D651="12th Floor", LEFT($D651,2),$D651="13th Floor", LEFT($D651,2), $D651="Lower Ground", LEFT($D651)&amp;IF(ISNUMBER(FIND(" ",$D651)),MID($D651,FIND(" ",$D651)+1,1),"")&amp;IF(ISNUMBER(FIND(" ",$D651,FIND(" ",$D651)+1)),MID($D651,FIND(" ",$D651,FIND(" ",$D651)+1)+1,1),""),$D651="Upper Ground", LEFT($D651)&amp;IF(ISNUMBER(FIND(" ",$D651)),MID($D651,FIND(" ",$D651)+1,1),"")&amp;IF(ISNUMBER(FIND(" ",$D651,FIND(" ",$D651)+1)),MID($D651,FIND(" ",$D651,FIND(" ",$D651)+1)+1,1),"")),".0",$E651), " ")</f>
        <v xml:space="preserve"> </v>
      </c>
      <c r="G651" s="144"/>
      <c r="H651" s="144"/>
      <c r="I651" s="144"/>
      <c r="J651" s="144"/>
      <c r="K651" s="144"/>
      <c r="L651" s="149" t="str" cm="1">
        <f t="array" ref="L651">_xlfn.IFNA(
_xlfn.IFS(
AND($F651=" ",$G651=" ",$H651=" "),"Please update all three: Surveyor Room Reference, Establishment Room Reference and Establishment Room Name",
AND(OR($I651="General",$I651="Open plan/ semi-open general",$I651="Fitted",$I651="Light practical (science)",$I651="Light practical (other)",$I651="Heavy practical (workshops)",$I651="Heavy practical (clean)",$I651="Large",$I651="Storage"),$J651=0,$K651=0),"Please update Net Area or Non-net Area",
AND($B651&lt;&gt;"OUT",$J651=0,$I651&lt;&gt;"Non-net",$M651="85% Circulation"),"Net area not recorded for spaces with 85% circulation unusable type",
AND(OR($I651="General",$I651="Open plan/ semi-open general",$I651="Fitted",$I651="Light practical (science)",$I651="Light practical (other)",$I651="Heavy practical (workshops)",$I651="Heavy practical (clean)",$I651="Large",$I651="Storage"),OR($J651=0,ISBLANK($J651))),"Net area not recorded in net spaces",
AND(OR($I651="Non-net",$I651="Outdoor space"),$J651&gt;0),"Net Area Recorded in Non-net space",
AND($I651="General",$J651&gt;90),"This general space is over 90m2, please ensure that this space is entered as separate spaces if it usually used as separate spaces",
AND($I651="Open plan/ semi-open general",$J651&lt;27),"Open plan general space under 27m2",
AND(OR($K651=0,ISBLANK($K651)), $I651="Non-net"),"Non-net area not recorded in non-net space"
),
" ")</f>
        <v xml:space="preserve"> </v>
      </c>
      <c r="M651" s="144"/>
      <c r="N651" s="144"/>
      <c r="O651" s="144"/>
      <c r="P651" s="144"/>
      <c r="Q651" s="144"/>
      <c r="R651" s="171"/>
      <c r="S651" s="147">
        <f>NCA_Calculations!$P$663</f>
        <v>0</v>
      </c>
      <c r="T651" s="147">
        <f>NCA_Calculations!$Q$663</f>
        <v>0</v>
      </c>
      <c r="U651" s="144"/>
      <c r="V651" s="144"/>
      <c r="W651" s="149" t="str" cm="1">
        <f t="array" ref="W651">_xlfn.IFNA(
_xlfn.IFS(
ISBLANK($U651),"Missing space use.",
AND('Establishment details'!$C$14="Secondary",$V651="Classbase"),"Invalid Status type",
AND(OR( $V651="Classbase", $V651="Teaching", $V651="Early years",$V651="SEND resourced"), NOT(ISBLANK($M651))),"Space with status type and unusable type.",
AND($V651= "Classbase",'Establishment details'!$C$22&gt;=10), "Classbase status is only valid in schools with a primary element.",
AND($I651= "Large",$N651 &gt; 3.5), "Large rooms with less than 3.5m height.",
AND(OR($V651="Light practical (science)",$V651="Light practical (science)",$V651="Heavy practical (workshops)", $V651="Heavy practical (clean)"), OR($O651=0,ISBLANK($O651))),"Missing sinks count for light and heavy practical spaces.",
AND($M651 = "Other",ISBLANK($R651)), "Invalid unusable type / missing note for other unusable type."
),
" ")</f>
        <v>Missing space use.</v>
      </c>
    </row>
    <row r="652" spans="2:23" ht="15.75" x14ac:dyDescent="0.25">
      <c r="B652" s="143"/>
      <c r="C652" s="144"/>
      <c r="D652" s="144"/>
      <c r="E652" s="144"/>
      <c r="F652" s="147" t="str" cm="1">
        <f t="array" ref="F652">_xlfn.IFNA(CONCATENATE(_xlfn.IFS($D652="Mezzanine",LEFT($D652,1), $D652="Ground Floor",LEFT($D652,1),$D652="Basment ",LEFT($D652,1), $D652="1st Floor", "0"&amp;LEFT($D652,1), $D652="2nd Floor", "0"&amp;LEFT($D652,1), $D652="3rd Floor", "0"&amp;LEFT($D652,1), $D652="4th Floor", "0"&amp;LEFT($D652,1), $D652="5th Floor", "0"&amp;LEFT($D652,1), $D652="6th Floor", "0"&amp;LEFT($D652,1),$D652="7th Floor", "0"&amp;LEFT($D652,1),$D652="8th Floor", "0"&amp;LEFT($D652,1),$D652="9th Floor", "0"&amp;LEFT($D652,1),$D652="10th Floor", LEFT($D652,2),$D652="11th Floor", LEFT($D652,2),$D652="12th Floor", LEFT($D652,2),$D652="13th Floor", LEFT($D652,2), $D652="Lower Ground", LEFT($D652)&amp;IF(ISNUMBER(FIND(" ",$D652)),MID($D652,FIND(" ",$D652)+1,1),"")&amp;IF(ISNUMBER(FIND(" ",$D652,FIND(" ",$D652)+1)),MID($D652,FIND(" ",$D652,FIND(" ",$D652)+1)+1,1),""),$D652="Upper Ground", LEFT($D652)&amp;IF(ISNUMBER(FIND(" ",$D652)),MID($D652,FIND(" ",$D652)+1,1),"")&amp;IF(ISNUMBER(FIND(" ",$D652,FIND(" ",$D652)+1)),MID($D652,FIND(" ",$D652,FIND(" ",$D652)+1)+1,1),"")),".0",$E652), " ")</f>
        <v xml:space="preserve"> </v>
      </c>
      <c r="G652" s="144"/>
      <c r="H652" s="144"/>
      <c r="I652" s="144"/>
      <c r="J652" s="144"/>
      <c r="K652" s="144"/>
      <c r="L652" s="149" t="str" cm="1">
        <f t="array" ref="L652">_xlfn.IFNA(
_xlfn.IFS(
AND($F652=" ",$G652=" ",$H652=" "),"Please update all three: Surveyor Room Reference, Establishment Room Reference and Establishment Room Name",
AND(OR($I652="General",$I652="Open plan/ semi-open general",$I652="Fitted",$I652="Light practical (science)",$I652="Light practical (other)",$I652="Heavy practical (workshops)",$I652="Heavy practical (clean)",$I652="Large",$I652="Storage"),$J652=0,$K652=0),"Please update Net Area or Non-net Area",
AND($B652&lt;&gt;"OUT",$J652=0,$I652&lt;&gt;"Non-net",$M652="85% Circulation"),"Net area not recorded for spaces with 85% circulation unusable type",
AND(OR($I652="General",$I652="Open plan/ semi-open general",$I652="Fitted",$I652="Light practical (science)",$I652="Light practical (other)",$I652="Heavy practical (workshops)",$I652="Heavy practical (clean)",$I652="Large",$I652="Storage"),OR($J652=0,ISBLANK($J652))),"Net area not recorded in net spaces",
AND(OR($I652="Non-net",$I652="Outdoor space"),$J652&gt;0),"Net Area Recorded in Non-net space",
AND($I652="General",$J652&gt;90),"This general space is over 90m2, please ensure that this space is entered as separate spaces if it usually used as separate spaces",
AND($I652="Open plan/ semi-open general",$J652&lt;27),"Open plan general space under 27m2",
AND(OR($K652=0,ISBLANK($K652)), $I652="Non-net"),"Non-net area not recorded in non-net space"
),
" ")</f>
        <v xml:space="preserve"> </v>
      </c>
      <c r="M652" s="144"/>
      <c r="N652" s="144"/>
      <c r="O652" s="144"/>
      <c r="P652" s="144"/>
      <c r="Q652" s="144"/>
      <c r="R652" s="171"/>
      <c r="S652" s="147">
        <f>NCA_Calculations!$P$664</f>
        <v>0</v>
      </c>
      <c r="T652" s="147">
        <f>NCA_Calculations!$Q$664</f>
        <v>0</v>
      </c>
      <c r="U652" s="144"/>
      <c r="V652" s="144"/>
      <c r="W652" s="149" t="str" cm="1">
        <f t="array" ref="W652">_xlfn.IFNA(
_xlfn.IFS(
ISBLANK($U652),"Missing space use.",
AND('Establishment details'!$C$14="Secondary",$V652="Classbase"),"Invalid Status type",
AND(OR( $V652="Classbase", $V652="Teaching", $V652="Early years",$V652="SEND resourced"), NOT(ISBLANK($M652))),"Space with status type and unusable type.",
AND($V652= "Classbase",'Establishment details'!$C$22&gt;=10), "Classbase status is only valid in schools with a primary element.",
AND($I652= "Large",$N652 &gt; 3.5), "Large rooms with less than 3.5m height.",
AND(OR($V652="Light practical (science)",$V652="Light practical (science)",$V652="Heavy practical (workshops)", $V652="Heavy practical (clean)"), OR($O652=0,ISBLANK($O652))),"Missing sinks count for light and heavy practical spaces.",
AND($M652 = "Other",ISBLANK($R652)), "Invalid unusable type / missing note for other unusable type."
),
" ")</f>
        <v>Missing space use.</v>
      </c>
    </row>
    <row r="653" spans="2:23" ht="15.75" x14ac:dyDescent="0.25">
      <c r="B653" s="143"/>
      <c r="C653" s="144"/>
      <c r="D653" s="144"/>
      <c r="E653" s="144"/>
      <c r="F653" s="147" t="str" cm="1">
        <f t="array" ref="F653">_xlfn.IFNA(CONCATENATE(_xlfn.IFS($D653="Mezzanine",LEFT($D653,1), $D653="Ground Floor",LEFT($D653,1),$D653="Basment ",LEFT($D653,1), $D653="1st Floor", "0"&amp;LEFT($D653,1), $D653="2nd Floor", "0"&amp;LEFT($D653,1), $D653="3rd Floor", "0"&amp;LEFT($D653,1), $D653="4th Floor", "0"&amp;LEFT($D653,1), $D653="5th Floor", "0"&amp;LEFT($D653,1), $D653="6th Floor", "0"&amp;LEFT($D653,1),$D653="7th Floor", "0"&amp;LEFT($D653,1),$D653="8th Floor", "0"&amp;LEFT($D653,1),$D653="9th Floor", "0"&amp;LEFT($D653,1),$D653="10th Floor", LEFT($D653,2),$D653="11th Floor", LEFT($D653,2),$D653="12th Floor", LEFT($D653,2),$D653="13th Floor", LEFT($D653,2), $D653="Lower Ground", LEFT($D653)&amp;IF(ISNUMBER(FIND(" ",$D653)),MID($D653,FIND(" ",$D653)+1,1),"")&amp;IF(ISNUMBER(FIND(" ",$D653,FIND(" ",$D653)+1)),MID($D653,FIND(" ",$D653,FIND(" ",$D653)+1)+1,1),""),$D653="Upper Ground", LEFT($D653)&amp;IF(ISNUMBER(FIND(" ",$D653)),MID($D653,FIND(" ",$D653)+1,1),"")&amp;IF(ISNUMBER(FIND(" ",$D653,FIND(" ",$D653)+1)),MID($D653,FIND(" ",$D653,FIND(" ",$D653)+1)+1,1),"")),".0",$E653), " ")</f>
        <v xml:space="preserve"> </v>
      </c>
      <c r="G653" s="144"/>
      <c r="H653" s="144"/>
      <c r="I653" s="144"/>
      <c r="J653" s="144"/>
      <c r="K653" s="144"/>
      <c r="L653" s="149" t="str" cm="1">
        <f t="array" ref="L653">_xlfn.IFNA(
_xlfn.IFS(
AND($F653=" ",$G653=" ",$H653=" "),"Please update all three: Surveyor Room Reference, Establishment Room Reference and Establishment Room Name",
AND(OR($I653="General",$I653="Open plan/ semi-open general",$I653="Fitted",$I653="Light practical (science)",$I653="Light practical (other)",$I653="Heavy practical (workshops)",$I653="Heavy practical (clean)",$I653="Large",$I653="Storage"),$J653=0,$K653=0),"Please update Net Area or Non-net Area",
AND($B653&lt;&gt;"OUT",$J653=0,$I653&lt;&gt;"Non-net",$M653="85% Circulation"),"Net area not recorded for spaces with 85% circulation unusable type",
AND(OR($I653="General",$I653="Open plan/ semi-open general",$I653="Fitted",$I653="Light practical (science)",$I653="Light practical (other)",$I653="Heavy practical (workshops)",$I653="Heavy practical (clean)",$I653="Large",$I653="Storage"),OR($J653=0,ISBLANK($J653))),"Net area not recorded in net spaces",
AND(OR($I653="Non-net",$I653="Outdoor space"),$J653&gt;0),"Net Area Recorded in Non-net space",
AND($I653="General",$J653&gt;90),"This general space is over 90m2, please ensure that this space is entered as separate spaces if it usually used as separate spaces",
AND($I653="Open plan/ semi-open general",$J653&lt;27),"Open plan general space under 27m2",
AND(OR($K653=0,ISBLANK($K653)), $I653="Non-net"),"Non-net area not recorded in non-net space"
),
" ")</f>
        <v xml:space="preserve"> </v>
      </c>
      <c r="M653" s="144"/>
      <c r="N653" s="144"/>
      <c r="O653" s="144"/>
      <c r="P653" s="144"/>
      <c r="Q653" s="144"/>
      <c r="R653" s="171"/>
      <c r="S653" s="147">
        <f>NCA_Calculations!$P$665</f>
        <v>0</v>
      </c>
      <c r="T653" s="147">
        <f>NCA_Calculations!$Q$665</f>
        <v>0</v>
      </c>
      <c r="U653" s="144"/>
      <c r="V653" s="144"/>
      <c r="W653" s="149" t="str" cm="1">
        <f t="array" ref="W653">_xlfn.IFNA(
_xlfn.IFS(
ISBLANK($U653),"Missing space use.",
AND('Establishment details'!$C$14="Secondary",$V653="Classbase"),"Invalid Status type",
AND(OR( $V653="Classbase", $V653="Teaching", $V653="Early years",$V653="SEND resourced"), NOT(ISBLANK($M653))),"Space with status type and unusable type.",
AND($V653= "Classbase",'Establishment details'!$C$22&gt;=10), "Classbase status is only valid in schools with a primary element.",
AND($I653= "Large",$N653 &gt; 3.5), "Large rooms with less than 3.5m height.",
AND(OR($V653="Light practical (science)",$V653="Light practical (science)",$V653="Heavy practical (workshops)", $V653="Heavy practical (clean)"), OR($O653=0,ISBLANK($O653))),"Missing sinks count for light and heavy practical spaces.",
AND($M653 = "Other",ISBLANK($R653)), "Invalid unusable type / missing note for other unusable type."
),
" ")</f>
        <v>Missing space use.</v>
      </c>
    </row>
    <row r="654" spans="2:23" ht="15.75" x14ac:dyDescent="0.25">
      <c r="B654" s="143"/>
      <c r="C654" s="144"/>
      <c r="D654" s="144"/>
      <c r="E654" s="144"/>
      <c r="F654" s="147" t="str" cm="1">
        <f t="array" ref="F654">_xlfn.IFNA(CONCATENATE(_xlfn.IFS($D654="Mezzanine",LEFT($D654,1), $D654="Ground Floor",LEFT($D654,1),$D654="Basment ",LEFT($D654,1), $D654="1st Floor", "0"&amp;LEFT($D654,1), $D654="2nd Floor", "0"&amp;LEFT($D654,1), $D654="3rd Floor", "0"&amp;LEFT($D654,1), $D654="4th Floor", "0"&amp;LEFT($D654,1), $D654="5th Floor", "0"&amp;LEFT($D654,1), $D654="6th Floor", "0"&amp;LEFT($D654,1),$D654="7th Floor", "0"&amp;LEFT($D654,1),$D654="8th Floor", "0"&amp;LEFT($D654,1),$D654="9th Floor", "0"&amp;LEFT($D654,1),$D654="10th Floor", LEFT($D654,2),$D654="11th Floor", LEFT($D654,2),$D654="12th Floor", LEFT($D654,2),$D654="13th Floor", LEFT($D654,2), $D654="Lower Ground", LEFT($D654)&amp;IF(ISNUMBER(FIND(" ",$D654)),MID($D654,FIND(" ",$D654)+1,1),"")&amp;IF(ISNUMBER(FIND(" ",$D654,FIND(" ",$D654)+1)),MID($D654,FIND(" ",$D654,FIND(" ",$D654)+1)+1,1),""),$D654="Upper Ground", LEFT($D654)&amp;IF(ISNUMBER(FIND(" ",$D654)),MID($D654,FIND(" ",$D654)+1,1),"")&amp;IF(ISNUMBER(FIND(" ",$D654,FIND(" ",$D654)+1)),MID($D654,FIND(" ",$D654,FIND(" ",$D654)+1)+1,1),"")),".0",$E654), " ")</f>
        <v xml:space="preserve"> </v>
      </c>
      <c r="G654" s="144"/>
      <c r="H654" s="144"/>
      <c r="I654" s="144"/>
      <c r="J654" s="144"/>
      <c r="K654" s="144"/>
      <c r="L654" s="149" t="str" cm="1">
        <f t="array" ref="L654">_xlfn.IFNA(
_xlfn.IFS(
AND($F654=" ",$G654=" ",$H654=" "),"Please update all three: Surveyor Room Reference, Establishment Room Reference and Establishment Room Name",
AND(OR($I654="General",$I654="Open plan/ semi-open general",$I654="Fitted",$I654="Light practical (science)",$I654="Light practical (other)",$I654="Heavy practical (workshops)",$I654="Heavy practical (clean)",$I654="Large",$I654="Storage"),$J654=0,$K654=0),"Please update Net Area or Non-net Area",
AND($B654&lt;&gt;"OUT",$J654=0,$I654&lt;&gt;"Non-net",$M654="85% Circulation"),"Net area not recorded for spaces with 85% circulation unusable type",
AND(OR($I654="General",$I654="Open plan/ semi-open general",$I654="Fitted",$I654="Light practical (science)",$I654="Light practical (other)",$I654="Heavy practical (workshops)",$I654="Heavy practical (clean)",$I654="Large",$I654="Storage"),OR($J654=0,ISBLANK($J654))),"Net area not recorded in net spaces",
AND(OR($I654="Non-net",$I654="Outdoor space"),$J654&gt;0),"Net Area Recorded in Non-net space",
AND($I654="General",$J654&gt;90),"This general space is over 90m2, please ensure that this space is entered as separate spaces if it usually used as separate spaces",
AND($I654="Open plan/ semi-open general",$J654&lt;27),"Open plan general space under 27m2",
AND(OR($K654=0,ISBLANK($K654)), $I654="Non-net"),"Non-net area not recorded in non-net space"
),
" ")</f>
        <v xml:space="preserve"> </v>
      </c>
      <c r="M654" s="144"/>
      <c r="N654" s="144"/>
      <c r="O654" s="144"/>
      <c r="P654" s="144"/>
      <c r="Q654" s="144"/>
      <c r="R654" s="171"/>
      <c r="S654" s="147">
        <f>NCA_Calculations!$P$666</f>
        <v>0</v>
      </c>
      <c r="T654" s="147">
        <f>NCA_Calculations!$Q$666</f>
        <v>0</v>
      </c>
      <c r="U654" s="144"/>
      <c r="V654" s="144"/>
      <c r="W654" s="149" t="str" cm="1">
        <f t="array" ref="W654">_xlfn.IFNA(
_xlfn.IFS(
ISBLANK($U654),"Missing space use.",
AND('Establishment details'!$C$14="Secondary",$V654="Classbase"),"Invalid Status type",
AND(OR( $V654="Classbase", $V654="Teaching", $V654="Early years",$V654="SEND resourced"), NOT(ISBLANK($M654))),"Space with status type and unusable type.",
AND($V654= "Classbase",'Establishment details'!$C$22&gt;=10), "Classbase status is only valid in schools with a primary element.",
AND($I654= "Large",$N654 &gt; 3.5), "Large rooms with less than 3.5m height.",
AND(OR($V654="Light practical (science)",$V654="Light practical (science)",$V654="Heavy practical (workshops)", $V654="Heavy practical (clean)"), OR($O654=0,ISBLANK($O654))),"Missing sinks count for light and heavy practical spaces.",
AND($M654 = "Other",ISBLANK($R654)), "Invalid unusable type / missing note for other unusable type."
),
" ")</f>
        <v>Missing space use.</v>
      </c>
    </row>
    <row r="655" spans="2:23" ht="15.75" x14ac:dyDescent="0.25">
      <c r="B655" s="143"/>
      <c r="C655" s="144"/>
      <c r="D655" s="144"/>
      <c r="E655" s="144"/>
      <c r="F655" s="147" t="str" cm="1">
        <f t="array" ref="F655">_xlfn.IFNA(CONCATENATE(_xlfn.IFS($D655="Mezzanine",LEFT($D655,1), $D655="Ground Floor",LEFT($D655,1),$D655="Basment ",LEFT($D655,1), $D655="1st Floor", "0"&amp;LEFT($D655,1), $D655="2nd Floor", "0"&amp;LEFT($D655,1), $D655="3rd Floor", "0"&amp;LEFT($D655,1), $D655="4th Floor", "0"&amp;LEFT($D655,1), $D655="5th Floor", "0"&amp;LEFT($D655,1), $D655="6th Floor", "0"&amp;LEFT($D655,1),$D655="7th Floor", "0"&amp;LEFT($D655,1),$D655="8th Floor", "0"&amp;LEFT($D655,1),$D655="9th Floor", "0"&amp;LEFT($D655,1),$D655="10th Floor", LEFT($D655,2),$D655="11th Floor", LEFT($D655,2),$D655="12th Floor", LEFT($D655,2),$D655="13th Floor", LEFT($D655,2), $D655="Lower Ground", LEFT($D655)&amp;IF(ISNUMBER(FIND(" ",$D655)),MID($D655,FIND(" ",$D655)+1,1),"")&amp;IF(ISNUMBER(FIND(" ",$D655,FIND(" ",$D655)+1)),MID($D655,FIND(" ",$D655,FIND(" ",$D655)+1)+1,1),""),$D655="Upper Ground", LEFT($D655)&amp;IF(ISNUMBER(FIND(" ",$D655)),MID($D655,FIND(" ",$D655)+1,1),"")&amp;IF(ISNUMBER(FIND(" ",$D655,FIND(" ",$D655)+1)),MID($D655,FIND(" ",$D655,FIND(" ",$D655)+1)+1,1),"")),".0",$E655), " ")</f>
        <v xml:space="preserve"> </v>
      </c>
      <c r="G655" s="144"/>
      <c r="H655" s="144"/>
      <c r="I655" s="144"/>
      <c r="J655" s="144"/>
      <c r="K655" s="144"/>
      <c r="L655" s="149" t="str" cm="1">
        <f t="array" ref="L655">_xlfn.IFNA(
_xlfn.IFS(
AND($F655=" ",$G655=" ",$H655=" "),"Please update all three: Surveyor Room Reference, Establishment Room Reference and Establishment Room Name",
AND(OR($I655="General",$I655="Open plan/ semi-open general",$I655="Fitted",$I655="Light practical (science)",$I655="Light practical (other)",$I655="Heavy practical (workshops)",$I655="Heavy practical (clean)",$I655="Large",$I655="Storage"),$J655=0,$K655=0),"Please update Net Area or Non-net Area",
AND($B655&lt;&gt;"OUT",$J655=0,$I655&lt;&gt;"Non-net",$M655="85% Circulation"),"Net area not recorded for spaces with 85% circulation unusable type",
AND(OR($I655="General",$I655="Open plan/ semi-open general",$I655="Fitted",$I655="Light practical (science)",$I655="Light practical (other)",$I655="Heavy practical (workshops)",$I655="Heavy practical (clean)",$I655="Large",$I655="Storage"),OR($J655=0,ISBLANK($J655))),"Net area not recorded in net spaces",
AND(OR($I655="Non-net",$I655="Outdoor space"),$J655&gt;0),"Net Area Recorded in Non-net space",
AND($I655="General",$J655&gt;90),"This general space is over 90m2, please ensure that this space is entered as separate spaces if it usually used as separate spaces",
AND($I655="Open plan/ semi-open general",$J655&lt;27),"Open plan general space under 27m2",
AND(OR($K655=0,ISBLANK($K655)), $I655="Non-net"),"Non-net area not recorded in non-net space"
),
" ")</f>
        <v xml:space="preserve"> </v>
      </c>
      <c r="M655" s="144"/>
      <c r="N655" s="144"/>
      <c r="O655" s="144"/>
      <c r="P655" s="144"/>
      <c r="Q655" s="144"/>
      <c r="R655" s="171"/>
      <c r="S655" s="147">
        <f>NCA_Calculations!$P$667</f>
        <v>0</v>
      </c>
      <c r="T655" s="147">
        <f>NCA_Calculations!$Q$667</f>
        <v>0</v>
      </c>
      <c r="U655" s="144"/>
      <c r="V655" s="144"/>
      <c r="W655" s="149" t="str" cm="1">
        <f t="array" ref="W655">_xlfn.IFNA(
_xlfn.IFS(
ISBLANK($U655),"Missing space use.",
AND('Establishment details'!$C$14="Secondary",$V655="Classbase"),"Invalid Status type",
AND(OR( $V655="Classbase", $V655="Teaching", $V655="Early years",$V655="SEND resourced"), NOT(ISBLANK($M655))),"Space with status type and unusable type.",
AND($V655= "Classbase",'Establishment details'!$C$22&gt;=10), "Classbase status is only valid in schools with a primary element.",
AND($I655= "Large",$N655 &gt; 3.5), "Large rooms with less than 3.5m height.",
AND(OR($V655="Light practical (science)",$V655="Light practical (science)",$V655="Heavy practical (workshops)", $V655="Heavy practical (clean)"), OR($O655=0,ISBLANK($O655))),"Missing sinks count for light and heavy practical spaces.",
AND($M655 = "Other",ISBLANK($R655)), "Invalid unusable type / missing note for other unusable type."
),
" ")</f>
        <v>Missing space use.</v>
      </c>
    </row>
    <row r="656" spans="2:23" ht="15.75" x14ac:dyDescent="0.25">
      <c r="B656" s="143"/>
      <c r="C656" s="144"/>
      <c r="D656" s="144"/>
      <c r="E656" s="144"/>
      <c r="F656" s="147" t="str" cm="1">
        <f t="array" ref="F656">_xlfn.IFNA(CONCATENATE(_xlfn.IFS($D656="Mezzanine",LEFT($D656,1), $D656="Ground Floor",LEFT($D656,1),$D656="Basment ",LEFT($D656,1), $D656="1st Floor", "0"&amp;LEFT($D656,1), $D656="2nd Floor", "0"&amp;LEFT($D656,1), $D656="3rd Floor", "0"&amp;LEFT($D656,1), $D656="4th Floor", "0"&amp;LEFT($D656,1), $D656="5th Floor", "0"&amp;LEFT($D656,1), $D656="6th Floor", "0"&amp;LEFT($D656,1),$D656="7th Floor", "0"&amp;LEFT($D656,1),$D656="8th Floor", "0"&amp;LEFT($D656,1),$D656="9th Floor", "0"&amp;LEFT($D656,1),$D656="10th Floor", LEFT($D656,2),$D656="11th Floor", LEFT($D656,2),$D656="12th Floor", LEFT($D656,2),$D656="13th Floor", LEFT($D656,2), $D656="Lower Ground", LEFT($D656)&amp;IF(ISNUMBER(FIND(" ",$D656)),MID($D656,FIND(" ",$D656)+1,1),"")&amp;IF(ISNUMBER(FIND(" ",$D656,FIND(" ",$D656)+1)),MID($D656,FIND(" ",$D656,FIND(" ",$D656)+1)+1,1),""),$D656="Upper Ground", LEFT($D656)&amp;IF(ISNUMBER(FIND(" ",$D656)),MID($D656,FIND(" ",$D656)+1,1),"")&amp;IF(ISNUMBER(FIND(" ",$D656,FIND(" ",$D656)+1)),MID($D656,FIND(" ",$D656,FIND(" ",$D656)+1)+1,1),"")),".0",$E656), " ")</f>
        <v xml:space="preserve"> </v>
      </c>
      <c r="G656" s="144"/>
      <c r="H656" s="144"/>
      <c r="I656" s="144"/>
      <c r="J656" s="144"/>
      <c r="K656" s="144"/>
      <c r="L656" s="149" t="str" cm="1">
        <f t="array" ref="L656">_xlfn.IFNA(
_xlfn.IFS(
AND($F656=" ",$G656=" ",$H656=" "),"Please update all three: Surveyor Room Reference, Establishment Room Reference and Establishment Room Name",
AND(OR($I656="General",$I656="Open plan/ semi-open general",$I656="Fitted",$I656="Light practical (science)",$I656="Light practical (other)",$I656="Heavy practical (workshops)",$I656="Heavy practical (clean)",$I656="Large",$I656="Storage"),$J656=0,$K656=0),"Please update Net Area or Non-net Area",
AND($B656&lt;&gt;"OUT",$J656=0,$I656&lt;&gt;"Non-net",$M656="85% Circulation"),"Net area not recorded for spaces with 85% circulation unusable type",
AND(OR($I656="General",$I656="Open plan/ semi-open general",$I656="Fitted",$I656="Light practical (science)",$I656="Light practical (other)",$I656="Heavy practical (workshops)",$I656="Heavy practical (clean)",$I656="Large",$I656="Storage"),OR($J656=0,ISBLANK($J656))),"Net area not recorded in net spaces",
AND(OR($I656="Non-net",$I656="Outdoor space"),$J656&gt;0),"Net Area Recorded in Non-net space",
AND($I656="General",$J656&gt;90),"This general space is over 90m2, please ensure that this space is entered as separate spaces if it usually used as separate spaces",
AND($I656="Open plan/ semi-open general",$J656&lt;27),"Open plan general space under 27m2",
AND(OR($K656=0,ISBLANK($K656)), $I656="Non-net"),"Non-net area not recorded in non-net space"
),
" ")</f>
        <v xml:space="preserve"> </v>
      </c>
      <c r="M656" s="144"/>
      <c r="N656" s="144"/>
      <c r="O656" s="144"/>
      <c r="P656" s="144"/>
      <c r="Q656" s="144"/>
      <c r="R656" s="171"/>
      <c r="S656" s="147">
        <f>NCA_Calculations!$P$668</f>
        <v>0</v>
      </c>
      <c r="T656" s="147">
        <f>NCA_Calculations!$Q$668</f>
        <v>0</v>
      </c>
      <c r="U656" s="144"/>
      <c r="V656" s="144"/>
      <c r="W656" s="149" t="str" cm="1">
        <f t="array" ref="W656">_xlfn.IFNA(
_xlfn.IFS(
ISBLANK($U656),"Missing space use.",
AND('Establishment details'!$C$14="Secondary",$V656="Classbase"),"Invalid Status type",
AND(OR( $V656="Classbase", $V656="Teaching", $V656="Early years",$V656="SEND resourced"), NOT(ISBLANK($M656))),"Space with status type and unusable type.",
AND($V656= "Classbase",'Establishment details'!$C$22&gt;=10), "Classbase status is only valid in schools with a primary element.",
AND($I656= "Large",$N656 &gt; 3.5), "Large rooms with less than 3.5m height.",
AND(OR($V656="Light practical (science)",$V656="Light practical (science)",$V656="Heavy practical (workshops)", $V656="Heavy practical (clean)"), OR($O656=0,ISBLANK($O656))),"Missing sinks count for light and heavy practical spaces.",
AND($M656 = "Other",ISBLANK($R656)), "Invalid unusable type / missing note for other unusable type."
),
" ")</f>
        <v>Missing space use.</v>
      </c>
    </row>
    <row r="657" spans="2:23" ht="15.75" x14ac:dyDescent="0.25">
      <c r="B657" s="143"/>
      <c r="C657" s="144"/>
      <c r="D657" s="144"/>
      <c r="E657" s="144"/>
      <c r="F657" s="147" t="str" cm="1">
        <f t="array" ref="F657">_xlfn.IFNA(CONCATENATE(_xlfn.IFS($D657="Mezzanine",LEFT($D657,1), $D657="Ground Floor",LEFT($D657,1),$D657="Basment ",LEFT($D657,1), $D657="1st Floor", "0"&amp;LEFT($D657,1), $D657="2nd Floor", "0"&amp;LEFT($D657,1), $D657="3rd Floor", "0"&amp;LEFT($D657,1), $D657="4th Floor", "0"&amp;LEFT($D657,1), $D657="5th Floor", "0"&amp;LEFT($D657,1), $D657="6th Floor", "0"&amp;LEFT($D657,1),$D657="7th Floor", "0"&amp;LEFT($D657,1),$D657="8th Floor", "0"&amp;LEFT($D657,1),$D657="9th Floor", "0"&amp;LEFT($D657,1),$D657="10th Floor", LEFT($D657,2),$D657="11th Floor", LEFT($D657,2),$D657="12th Floor", LEFT($D657,2),$D657="13th Floor", LEFT($D657,2), $D657="Lower Ground", LEFT($D657)&amp;IF(ISNUMBER(FIND(" ",$D657)),MID($D657,FIND(" ",$D657)+1,1),"")&amp;IF(ISNUMBER(FIND(" ",$D657,FIND(" ",$D657)+1)),MID($D657,FIND(" ",$D657,FIND(" ",$D657)+1)+1,1),""),$D657="Upper Ground", LEFT($D657)&amp;IF(ISNUMBER(FIND(" ",$D657)),MID($D657,FIND(" ",$D657)+1,1),"")&amp;IF(ISNUMBER(FIND(" ",$D657,FIND(" ",$D657)+1)),MID($D657,FIND(" ",$D657,FIND(" ",$D657)+1)+1,1),"")),".0",$E657), " ")</f>
        <v xml:space="preserve"> </v>
      </c>
      <c r="G657" s="144"/>
      <c r="H657" s="144"/>
      <c r="I657" s="144"/>
      <c r="J657" s="144"/>
      <c r="K657" s="144"/>
      <c r="L657" s="149" t="str" cm="1">
        <f t="array" ref="L657">_xlfn.IFNA(
_xlfn.IFS(
AND($F657=" ",$G657=" ",$H657=" "),"Please update all three: Surveyor Room Reference, Establishment Room Reference and Establishment Room Name",
AND(OR($I657="General",$I657="Open plan/ semi-open general",$I657="Fitted",$I657="Light practical (science)",$I657="Light practical (other)",$I657="Heavy practical (workshops)",$I657="Heavy practical (clean)",$I657="Large",$I657="Storage"),$J657=0,$K657=0),"Please update Net Area or Non-net Area",
AND($B657&lt;&gt;"OUT",$J657=0,$I657&lt;&gt;"Non-net",$M657="85% Circulation"),"Net area not recorded for spaces with 85% circulation unusable type",
AND(OR($I657="General",$I657="Open plan/ semi-open general",$I657="Fitted",$I657="Light practical (science)",$I657="Light practical (other)",$I657="Heavy practical (workshops)",$I657="Heavy practical (clean)",$I657="Large",$I657="Storage"),OR($J657=0,ISBLANK($J657))),"Net area not recorded in net spaces",
AND(OR($I657="Non-net",$I657="Outdoor space"),$J657&gt;0),"Net Area Recorded in Non-net space",
AND($I657="General",$J657&gt;90),"This general space is over 90m2, please ensure that this space is entered as separate spaces if it usually used as separate spaces",
AND($I657="Open plan/ semi-open general",$J657&lt;27),"Open plan general space under 27m2",
AND(OR($K657=0,ISBLANK($K657)), $I657="Non-net"),"Non-net area not recorded in non-net space"
),
" ")</f>
        <v xml:space="preserve"> </v>
      </c>
      <c r="M657" s="144"/>
      <c r="N657" s="144"/>
      <c r="O657" s="144"/>
      <c r="P657" s="144"/>
      <c r="Q657" s="144"/>
      <c r="R657" s="171"/>
      <c r="S657" s="147">
        <f>NCA_Calculations!$P$669</f>
        <v>0</v>
      </c>
      <c r="T657" s="147">
        <f>NCA_Calculations!$Q$669</f>
        <v>0</v>
      </c>
      <c r="U657" s="144"/>
      <c r="V657" s="144"/>
      <c r="W657" s="149" t="str" cm="1">
        <f t="array" ref="W657">_xlfn.IFNA(
_xlfn.IFS(
ISBLANK($U657),"Missing space use.",
AND('Establishment details'!$C$14="Secondary",$V657="Classbase"),"Invalid Status type",
AND(OR( $V657="Classbase", $V657="Teaching", $V657="Early years",$V657="SEND resourced"), NOT(ISBLANK($M657))),"Space with status type and unusable type.",
AND($V657= "Classbase",'Establishment details'!$C$22&gt;=10), "Classbase status is only valid in schools with a primary element.",
AND($I657= "Large",$N657 &gt; 3.5), "Large rooms with less than 3.5m height.",
AND(OR($V657="Light practical (science)",$V657="Light practical (science)",$V657="Heavy practical (workshops)", $V657="Heavy practical (clean)"), OR($O657=0,ISBLANK($O657))),"Missing sinks count for light and heavy practical spaces.",
AND($M657 = "Other",ISBLANK($R657)), "Invalid unusable type / missing note for other unusable type."
),
" ")</f>
        <v>Missing space use.</v>
      </c>
    </row>
    <row r="658" spans="2:23" ht="15.75" x14ac:dyDescent="0.25">
      <c r="B658" s="143"/>
      <c r="C658" s="144"/>
      <c r="D658" s="144"/>
      <c r="E658" s="144"/>
      <c r="F658" s="147" t="str" cm="1">
        <f t="array" ref="F658">_xlfn.IFNA(CONCATENATE(_xlfn.IFS($D658="Mezzanine",LEFT($D658,1), $D658="Ground Floor",LEFT($D658,1),$D658="Basment ",LEFT($D658,1), $D658="1st Floor", "0"&amp;LEFT($D658,1), $D658="2nd Floor", "0"&amp;LEFT($D658,1), $D658="3rd Floor", "0"&amp;LEFT($D658,1), $D658="4th Floor", "0"&amp;LEFT($D658,1), $D658="5th Floor", "0"&amp;LEFT($D658,1), $D658="6th Floor", "0"&amp;LEFT($D658,1),$D658="7th Floor", "0"&amp;LEFT($D658,1),$D658="8th Floor", "0"&amp;LEFT($D658,1),$D658="9th Floor", "0"&amp;LEFT($D658,1),$D658="10th Floor", LEFT($D658,2),$D658="11th Floor", LEFT($D658,2),$D658="12th Floor", LEFT($D658,2),$D658="13th Floor", LEFT($D658,2), $D658="Lower Ground", LEFT($D658)&amp;IF(ISNUMBER(FIND(" ",$D658)),MID($D658,FIND(" ",$D658)+1,1),"")&amp;IF(ISNUMBER(FIND(" ",$D658,FIND(" ",$D658)+1)),MID($D658,FIND(" ",$D658,FIND(" ",$D658)+1)+1,1),""),$D658="Upper Ground", LEFT($D658)&amp;IF(ISNUMBER(FIND(" ",$D658)),MID($D658,FIND(" ",$D658)+1,1),"")&amp;IF(ISNUMBER(FIND(" ",$D658,FIND(" ",$D658)+1)),MID($D658,FIND(" ",$D658,FIND(" ",$D658)+1)+1,1),"")),".0",$E658), " ")</f>
        <v xml:space="preserve"> </v>
      </c>
      <c r="G658" s="144"/>
      <c r="H658" s="144"/>
      <c r="I658" s="144"/>
      <c r="J658" s="144"/>
      <c r="K658" s="144"/>
      <c r="L658" s="149" t="str" cm="1">
        <f t="array" ref="L658">_xlfn.IFNA(
_xlfn.IFS(
AND($F658=" ",$G658=" ",$H658=" "),"Please update all three: Surveyor Room Reference, Establishment Room Reference and Establishment Room Name",
AND(OR($I658="General",$I658="Open plan/ semi-open general",$I658="Fitted",$I658="Light practical (science)",$I658="Light practical (other)",$I658="Heavy practical (workshops)",$I658="Heavy practical (clean)",$I658="Large",$I658="Storage"),$J658=0,$K658=0),"Please update Net Area or Non-net Area",
AND($B658&lt;&gt;"OUT",$J658=0,$I658&lt;&gt;"Non-net",$M658="85% Circulation"),"Net area not recorded for spaces with 85% circulation unusable type",
AND(OR($I658="General",$I658="Open plan/ semi-open general",$I658="Fitted",$I658="Light practical (science)",$I658="Light practical (other)",$I658="Heavy practical (workshops)",$I658="Heavy practical (clean)",$I658="Large",$I658="Storage"),OR($J658=0,ISBLANK($J658))),"Net area not recorded in net spaces",
AND(OR($I658="Non-net",$I658="Outdoor space"),$J658&gt;0),"Net Area Recorded in Non-net space",
AND($I658="General",$J658&gt;90),"This general space is over 90m2, please ensure that this space is entered as separate spaces if it usually used as separate spaces",
AND($I658="Open plan/ semi-open general",$J658&lt;27),"Open plan general space under 27m2",
AND(OR($K658=0,ISBLANK($K658)), $I658="Non-net"),"Non-net area not recorded in non-net space"
),
" ")</f>
        <v xml:space="preserve"> </v>
      </c>
      <c r="M658" s="144"/>
      <c r="N658" s="144"/>
      <c r="O658" s="144"/>
      <c r="P658" s="144"/>
      <c r="Q658" s="144"/>
      <c r="R658" s="171"/>
      <c r="S658" s="147">
        <f>NCA_Calculations!$P$670</f>
        <v>0</v>
      </c>
      <c r="T658" s="147">
        <f>NCA_Calculations!$Q$670</f>
        <v>0</v>
      </c>
      <c r="U658" s="144"/>
      <c r="V658" s="144"/>
      <c r="W658" s="149" t="str" cm="1">
        <f t="array" ref="W658">_xlfn.IFNA(
_xlfn.IFS(
ISBLANK($U658),"Missing space use.",
AND('Establishment details'!$C$14="Secondary",$V658="Classbase"),"Invalid Status type",
AND(OR( $V658="Classbase", $V658="Teaching", $V658="Early years",$V658="SEND resourced"), NOT(ISBLANK($M658))),"Space with status type and unusable type.",
AND($V658= "Classbase",'Establishment details'!$C$22&gt;=10), "Classbase status is only valid in schools with a primary element.",
AND($I658= "Large",$N658 &gt; 3.5), "Large rooms with less than 3.5m height.",
AND(OR($V658="Light practical (science)",$V658="Light practical (science)",$V658="Heavy practical (workshops)", $V658="Heavy practical (clean)"), OR($O658=0,ISBLANK($O658))),"Missing sinks count for light and heavy practical spaces.",
AND($M658 = "Other",ISBLANK($R658)), "Invalid unusable type / missing note for other unusable type."
),
" ")</f>
        <v>Missing space use.</v>
      </c>
    </row>
    <row r="659" spans="2:23" ht="15.75" x14ac:dyDescent="0.25">
      <c r="B659" s="143"/>
      <c r="C659" s="144"/>
      <c r="D659" s="144"/>
      <c r="E659" s="144"/>
      <c r="F659" s="147" t="str" cm="1">
        <f t="array" ref="F659">_xlfn.IFNA(CONCATENATE(_xlfn.IFS($D659="Mezzanine",LEFT($D659,1), $D659="Ground Floor",LEFT($D659,1),$D659="Basment ",LEFT($D659,1), $D659="1st Floor", "0"&amp;LEFT($D659,1), $D659="2nd Floor", "0"&amp;LEFT($D659,1), $D659="3rd Floor", "0"&amp;LEFT($D659,1), $D659="4th Floor", "0"&amp;LEFT($D659,1), $D659="5th Floor", "0"&amp;LEFT($D659,1), $D659="6th Floor", "0"&amp;LEFT($D659,1),$D659="7th Floor", "0"&amp;LEFT($D659,1),$D659="8th Floor", "0"&amp;LEFT($D659,1),$D659="9th Floor", "0"&amp;LEFT($D659,1),$D659="10th Floor", LEFT($D659,2),$D659="11th Floor", LEFT($D659,2),$D659="12th Floor", LEFT($D659,2),$D659="13th Floor", LEFT($D659,2), $D659="Lower Ground", LEFT($D659)&amp;IF(ISNUMBER(FIND(" ",$D659)),MID($D659,FIND(" ",$D659)+1,1),"")&amp;IF(ISNUMBER(FIND(" ",$D659,FIND(" ",$D659)+1)),MID($D659,FIND(" ",$D659,FIND(" ",$D659)+1)+1,1),""),$D659="Upper Ground", LEFT($D659)&amp;IF(ISNUMBER(FIND(" ",$D659)),MID($D659,FIND(" ",$D659)+1,1),"")&amp;IF(ISNUMBER(FIND(" ",$D659,FIND(" ",$D659)+1)),MID($D659,FIND(" ",$D659,FIND(" ",$D659)+1)+1,1),"")),".0",$E659), " ")</f>
        <v xml:space="preserve"> </v>
      </c>
      <c r="G659" s="144"/>
      <c r="H659" s="144"/>
      <c r="I659" s="144"/>
      <c r="J659" s="144"/>
      <c r="K659" s="144"/>
      <c r="L659" s="149" t="str" cm="1">
        <f t="array" ref="L659">_xlfn.IFNA(
_xlfn.IFS(
AND($F659=" ",$G659=" ",$H659=" "),"Please update all three: Surveyor Room Reference, Establishment Room Reference and Establishment Room Name",
AND(OR($I659="General",$I659="Open plan/ semi-open general",$I659="Fitted",$I659="Light practical (science)",$I659="Light practical (other)",$I659="Heavy practical (workshops)",$I659="Heavy practical (clean)",$I659="Large",$I659="Storage"),$J659=0,$K659=0),"Please update Net Area or Non-net Area",
AND($B659&lt;&gt;"OUT",$J659=0,$I659&lt;&gt;"Non-net",$M659="85% Circulation"),"Net area not recorded for spaces with 85% circulation unusable type",
AND(OR($I659="General",$I659="Open plan/ semi-open general",$I659="Fitted",$I659="Light practical (science)",$I659="Light practical (other)",$I659="Heavy practical (workshops)",$I659="Heavy practical (clean)",$I659="Large",$I659="Storage"),OR($J659=0,ISBLANK($J659))),"Net area not recorded in net spaces",
AND(OR($I659="Non-net",$I659="Outdoor space"),$J659&gt;0),"Net Area Recorded in Non-net space",
AND($I659="General",$J659&gt;90),"This general space is over 90m2, please ensure that this space is entered as separate spaces if it usually used as separate spaces",
AND($I659="Open plan/ semi-open general",$J659&lt;27),"Open plan general space under 27m2",
AND(OR($K659=0,ISBLANK($K659)), $I659="Non-net"),"Non-net area not recorded in non-net space"
),
" ")</f>
        <v xml:space="preserve"> </v>
      </c>
      <c r="M659" s="144"/>
      <c r="N659" s="144"/>
      <c r="O659" s="144"/>
      <c r="P659" s="144"/>
      <c r="Q659" s="144"/>
      <c r="R659" s="171"/>
      <c r="S659" s="147">
        <f>NCA_Calculations!$P$671</f>
        <v>0</v>
      </c>
      <c r="T659" s="147">
        <f>NCA_Calculations!$Q$671</f>
        <v>0</v>
      </c>
      <c r="U659" s="144"/>
      <c r="V659" s="144"/>
      <c r="W659" s="149" t="str" cm="1">
        <f t="array" ref="W659">_xlfn.IFNA(
_xlfn.IFS(
ISBLANK($U659),"Missing space use.",
AND('Establishment details'!$C$14="Secondary",$V659="Classbase"),"Invalid Status type",
AND(OR( $V659="Classbase", $V659="Teaching", $V659="Early years",$V659="SEND resourced"), NOT(ISBLANK($M659))),"Space with status type and unusable type.",
AND($V659= "Classbase",'Establishment details'!$C$22&gt;=10), "Classbase status is only valid in schools with a primary element.",
AND($I659= "Large",$N659 &gt; 3.5), "Large rooms with less than 3.5m height.",
AND(OR($V659="Light practical (science)",$V659="Light practical (science)",$V659="Heavy practical (workshops)", $V659="Heavy practical (clean)"), OR($O659=0,ISBLANK($O659))),"Missing sinks count for light and heavy practical spaces.",
AND($M659 = "Other",ISBLANK($R659)), "Invalid unusable type / missing note for other unusable type."
),
" ")</f>
        <v>Missing space use.</v>
      </c>
    </row>
    <row r="660" spans="2:23" ht="15.75" x14ac:dyDescent="0.25">
      <c r="B660" s="143"/>
      <c r="C660" s="144"/>
      <c r="D660" s="144"/>
      <c r="E660" s="144"/>
      <c r="F660" s="147" t="str" cm="1">
        <f t="array" ref="F660">_xlfn.IFNA(CONCATENATE(_xlfn.IFS($D660="Mezzanine",LEFT($D660,1), $D660="Ground Floor",LEFT($D660,1),$D660="Basment ",LEFT($D660,1), $D660="1st Floor", "0"&amp;LEFT($D660,1), $D660="2nd Floor", "0"&amp;LEFT($D660,1), $D660="3rd Floor", "0"&amp;LEFT($D660,1), $D660="4th Floor", "0"&amp;LEFT($D660,1), $D660="5th Floor", "0"&amp;LEFT($D660,1), $D660="6th Floor", "0"&amp;LEFT($D660,1),$D660="7th Floor", "0"&amp;LEFT($D660,1),$D660="8th Floor", "0"&amp;LEFT($D660,1),$D660="9th Floor", "0"&amp;LEFT($D660,1),$D660="10th Floor", LEFT($D660,2),$D660="11th Floor", LEFT($D660,2),$D660="12th Floor", LEFT($D660,2),$D660="13th Floor", LEFT($D660,2), $D660="Lower Ground", LEFT($D660)&amp;IF(ISNUMBER(FIND(" ",$D660)),MID($D660,FIND(" ",$D660)+1,1),"")&amp;IF(ISNUMBER(FIND(" ",$D660,FIND(" ",$D660)+1)),MID($D660,FIND(" ",$D660,FIND(" ",$D660)+1)+1,1),""),$D660="Upper Ground", LEFT($D660)&amp;IF(ISNUMBER(FIND(" ",$D660)),MID($D660,FIND(" ",$D660)+1,1),"")&amp;IF(ISNUMBER(FIND(" ",$D660,FIND(" ",$D660)+1)),MID($D660,FIND(" ",$D660,FIND(" ",$D660)+1)+1,1),"")),".0",$E660), " ")</f>
        <v xml:space="preserve"> </v>
      </c>
      <c r="G660" s="144"/>
      <c r="H660" s="144"/>
      <c r="I660" s="144"/>
      <c r="J660" s="144"/>
      <c r="K660" s="144"/>
      <c r="L660" s="149" t="str" cm="1">
        <f t="array" ref="L660">_xlfn.IFNA(
_xlfn.IFS(
AND($F660=" ",$G660=" ",$H660=" "),"Please update all three: Surveyor Room Reference, Establishment Room Reference and Establishment Room Name",
AND(OR($I660="General",$I660="Open plan/ semi-open general",$I660="Fitted",$I660="Light practical (science)",$I660="Light practical (other)",$I660="Heavy practical (workshops)",$I660="Heavy practical (clean)",$I660="Large",$I660="Storage"),$J660=0,$K660=0),"Please update Net Area or Non-net Area",
AND($B660&lt;&gt;"OUT",$J660=0,$I660&lt;&gt;"Non-net",$M660="85% Circulation"),"Net area not recorded for spaces with 85% circulation unusable type",
AND(OR($I660="General",$I660="Open plan/ semi-open general",$I660="Fitted",$I660="Light practical (science)",$I660="Light practical (other)",$I660="Heavy practical (workshops)",$I660="Heavy practical (clean)",$I660="Large",$I660="Storage"),OR($J660=0,ISBLANK($J660))),"Net area not recorded in net spaces",
AND(OR($I660="Non-net",$I660="Outdoor space"),$J660&gt;0),"Net Area Recorded in Non-net space",
AND($I660="General",$J660&gt;90),"This general space is over 90m2, please ensure that this space is entered as separate spaces if it usually used as separate spaces",
AND($I660="Open plan/ semi-open general",$J660&lt;27),"Open plan general space under 27m2",
AND(OR($K660=0,ISBLANK($K660)), $I660="Non-net"),"Non-net area not recorded in non-net space"
),
" ")</f>
        <v xml:space="preserve"> </v>
      </c>
      <c r="M660" s="144"/>
      <c r="N660" s="144"/>
      <c r="O660" s="144"/>
      <c r="P660" s="144"/>
      <c r="Q660" s="144"/>
      <c r="R660" s="171"/>
      <c r="S660" s="147">
        <f>NCA_Calculations!$P$672</f>
        <v>0</v>
      </c>
      <c r="T660" s="147">
        <f>NCA_Calculations!$Q$672</f>
        <v>0</v>
      </c>
      <c r="U660" s="144"/>
      <c r="V660" s="144"/>
      <c r="W660" s="149" t="str" cm="1">
        <f t="array" ref="W660">_xlfn.IFNA(
_xlfn.IFS(
ISBLANK($U660),"Missing space use.",
AND('Establishment details'!$C$14="Secondary",$V660="Classbase"),"Invalid Status type",
AND(OR( $V660="Classbase", $V660="Teaching", $V660="Early years",$V660="SEND resourced"), NOT(ISBLANK($M660))),"Space with status type and unusable type.",
AND($V660= "Classbase",'Establishment details'!$C$22&gt;=10), "Classbase status is only valid in schools with a primary element.",
AND($I660= "Large",$N660 &gt; 3.5), "Large rooms with less than 3.5m height.",
AND(OR($V660="Light practical (science)",$V660="Light practical (science)",$V660="Heavy practical (workshops)", $V660="Heavy practical (clean)"), OR($O660=0,ISBLANK($O660))),"Missing sinks count for light and heavy practical spaces.",
AND($M660 = "Other",ISBLANK($R660)), "Invalid unusable type / missing note for other unusable type."
),
" ")</f>
        <v>Missing space use.</v>
      </c>
    </row>
    <row r="661" spans="2:23" ht="15.75" x14ac:dyDescent="0.25">
      <c r="B661" s="143"/>
      <c r="C661" s="144"/>
      <c r="D661" s="144"/>
      <c r="E661" s="144"/>
      <c r="F661" s="147" t="str" cm="1">
        <f t="array" ref="F661">_xlfn.IFNA(CONCATENATE(_xlfn.IFS($D661="Mezzanine",LEFT($D661,1), $D661="Ground Floor",LEFT($D661,1),$D661="Basment ",LEFT($D661,1), $D661="1st Floor", "0"&amp;LEFT($D661,1), $D661="2nd Floor", "0"&amp;LEFT($D661,1), $D661="3rd Floor", "0"&amp;LEFT($D661,1), $D661="4th Floor", "0"&amp;LEFT($D661,1), $D661="5th Floor", "0"&amp;LEFT($D661,1), $D661="6th Floor", "0"&amp;LEFT($D661,1),$D661="7th Floor", "0"&amp;LEFT($D661,1),$D661="8th Floor", "0"&amp;LEFT($D661,1),$D661="9th Floor", "0"&amp;LEFT($D661,1),$D661="10th Floor", LEFT($D661,2),$D661="11th Floor", LEFT($D661,2),$D661="12th Floor", LEFT($D661,2),$D661="13th Floor", LEFT($D661,2), $D661="Lower Ground", LEFT($D661)&amp;IF(ISNUMBER(FIND(" ",$D661)),MID($D661,FIND(" ",$D661)+1,1),"")&amp;IF(ISNUMBER(FIND(" ",$D661,FIND(" ",$D661)+1)),MID($D661,FIND(" ",$D661,FIND(" ",$D661)+1)+1,1),""),$D661="Upper Ground", LEFT($D661)&amp;IF(ISNUMBER(FIND(" ",$D661)),MID($D661,FIND(" ",$D661)+1,1),"")&amp;IF(ISNUMBER(FIND(" ",$D661,FIND(" ",$D661)+1)),MID($D661,FIND(" ",$D661,FIND(" ",$D661)+1)+1,1),"")),".0",$E661), " ")</f>
        <v xml:space="preserve"> </v>
      </c>
      <c r="G661" s="144"/>
      <c r="H661" s="144"/>
      <c r="I661" s="144"/>
      <c r="J661" s="144"/>
      <c r="K661" s="144"/>
      <c r="L661" s="149" t="str" cm="1">
        <f t="array" ref="L661">_xlfn.IFNA(
_xlfn.IFS(
AND($F661=" ",$G661=" ",$H661=" "),"Please update all three: Surveyor Room Reference, Establishment Room Reference and Establishment Room Name",
AND(OR($I661="General",$I661="Open plan/ semi-open general",$I661="Fitted",$I661="Light practical (science)",$I661="Light practical (other)",$I661="Heavy practical (workshops)",$I661="Heavy practical (clean)",$I661="Large",$I661="Storage"),$J661=0,$K661=0),"Please update Net Area or Non-net Area",
AND($B661&lt;&gt;"OUT",$J661=0,$I661&lt;&gt;"Non-net",$M661="85% Circulation"),"Net area not recorded for spaces with 85% circulation unusable type",
AND(OR($I661="General",$I661="Open plan/ semi-open general",$I661="Fitted",$I661="Light practical (science)",$I661="Light practical (other)",$I661="Heavy practical (workshops)",$I661="Heavy practical (clean)",$I661="Large",$I661="Storage"),OR($J661=0,ISBLANK($J661))),"Net area not recorded in net spaces",
AND(OR($I661="Non-net",$I661="Outdoor space"),$J661&gt;0),"Net Area Recorded in Non-net space",
AND($I661="General",$J661&gt;90),"This general space is over 90m2, please ensure that this space is entered as separate spaces if it usually used as separate spaces",
AND($I661="Open plan/ semi-open general",$J661&lt;27),"Open plan general space under 27m2",
AND(OR($K661=0,ISBLANK($K661)), $I661="Non-net"),"Non-net area not recorded in non-net space"
),
" ")</f>
        <v xml:space="preserve"> </v>
      </c>
      <c r="M661" s="144"/>
      <c r="N661" s="144"/>
      <c r="O661" s="144"/>
      <c r="P661" s="144"/>
      <c r="Q661" s="144"/>
      <c r="R661" s="171"/>
      <c r="S661" s="147">
        <f>NCA_Calculations!$P$673</f>
        <v>0</v>
      </c>
      <c r="T661" s="147">
        <f>NCA_Calculations!$Q$673</f>
        <v>0</v>
      </c>
      <c r="U661" s="144"/>
      <c r="V661" s="144"/>
      <c r="W661" s="149" t="str" cm="1">
        <f t="array" ref="W661">_xlfn.IFNA(
_xlfn.IFS(
ISBLANK($U661),"Missing space use.",
AND('Establishment details'!$C$14="Secondary",$V661="Classbase"),"Invalid Status type",
AND(OR( $V661="Classbase", $V661="Teaching", $V661="Early years",$V661="SEND resourced"), NOT(ISBLANK($M661))),"Space with status type and unusable type.",
AND($V661= "Classbase",'Establishment details'!$C$22&gt;=10), "Classbase status is only valid in schools with a primary element.",
AND($I661= "Large",$N661 &gt; 3.5), "Large rooms with less than 3.5m height.",
AND(OR($V661="Light practical (science)",$V661="Light practical (science)",$V661="Heavy practical (workshops)", $V661="Heavy practical (clean)"), OR($O661=0,ISBLANK($O661))),"Missing sinks count for light and heavy practical spaces.",
AND($M661 = "Other",ISBLANK($R661)), "Invalid unusable type / missing note for other unusable type."
),
" ")</f>
        <v>Missing space use.</v>
      </c>
    </row>
    <row r="662" spans="2:23" ht="15.75" x14ac:dyDescent="0.25">
      <c r="B662" s="143"/>
      <c r="C662" s="144"/>
      <c r="D662" s="144"/>
      <c r="E662" s="144"/>
      <c r="F662" s="147" t="str" cm="1">
        <f t="array" ref="F662">_xlfn.IFNA(CONCATENATE(_xlfn.IFS($D662="Mezzanine",LEFT($D662,1), $D662="Ground Floor",LEFT($D662,1),$D662="Basment ",LEFT($D662,1), $D662="1st Floor", "0"&amp;LEFT($D662,1), $D662="2nd Floor", "0"&amp;LEFT($D662,1), $D662="3rd Floor", "0"&amp;LEFT($D662,1), $D662="4th Floor", "0"&amp;LEFT($D662,1), $D662="5th Floor", "0"&amp;LEFT($D662,1), $D662="6th Floor", "0"&amp;LEFT($D662,1),$D662="7th Floor", "0"&amp;LEFT($D662,1),$D662="8th Floor", "0"&amp;LEFT($D662,1),$D662="9th Floor", "0"&amp;LEFT($D662,1),$D662="10th Floor", LEFT($D662,2),$D662="11th Floor", LEFT($D662,2),$D662="12th Floor", LEFT($D662,2),$D662="13th Floor", LEFT($D662,2), $D662="Lower Ground", LEFT($D662)&amp;IF(ISNUMBER(FIND(" ",$D662)),MID($D662,FIND(" ",$D662)+1,1),"")&amp;IF(ISNUMBER(FIND(" ",$D662,FIND(" ",$D662)+1)),MID($D662,FIND(" ",$D662,FIND(" ",$D662)+1)+1,1),""),$D662="Upper Ground", LEFT($D662)&amp;IF(ISNUMBER(FIND(" ",$D662)),MID($D662,FIND(" ",$D662)+1,1),"")&amp;IF(ISNUMBER(FIND(" ",$D662,FIND(" ",$D662)+1)),MID($D662,FIND(" ",$D662,FIND(" ",$D662)+1)+1,1),"")),".0",$E662), " ")</f>
        <v xml:space="preserve"> </v>
      </c>
      <c r="G662" s="144"/>
      <c r="H662" s="144"/>
      <c r="I662" s="144"/>
      <c r="J662" s="144"/>
      <c r="K662" s="144"/>
      <c r="L662" s="149" t="str" cm="1">
        <f t="array" ref="L662">_xlfn.IFNA(
_xlfn.IFS(
AND($F662=" ",$G662=" ",$H662=" "),"Please update all three: Surveyor Room Reference, Establishment Room Reference and Establishment Room Name",
AND(OR($I662="General",$I662="Open plan/ semi-open general",$I662="Fitted",$I662="Light practical (science)",$I662="Light practical (other)",$I662="Heavy practical (workshops)",$I662="Heavy practical (clean)",$I662="Large",$I662="Storage"),$J662=0,$K662=0),"Please update Net Area or Non-net Area",
AND($B662&lt;&gt;"OUT",$J662=0,$I662&lt;&gt;"Non-net",$M662="85% Circulation"),"Net area not recorded for spaces with 85% circulation unusable type",
AND(OR($I662="General",$I662="Open plan/ semi-open general",$I662="Fitted",$I662="Light practical (science)",$I662="Light practical (other)",$I662="Heavy practical (workshops)",$I662="Heavy practical (clean)",$I662="Large",$I662="Storage"),OR($J662=0,ISBLANK($J662))),"Net area not recorded in net spaces",
AND(OR($I662="Non-net",$I662="Outdoor space"),$J662&gt;0),"Net Area Recorded in Non-net space",
AND($I662="General",$J662&gt;90),"This general space is over 90m2, please ensure that this space is entered as separate spaces if it usually used as separate spaces",
AND($I662="Open plan/ semi-open general",$J662&lt;27),"Open plan general space under 27m2",
AND(OR($K662=0,ISBLANK($K662)), $I662="Non-net"),"Non-net area not recorded in non-net space"
),
" ")</f>
        <v xml:space="preserve"> </v>
      </c>
      <c r="M662" s="144"/>
      <c r="N662" s="144"/>
      <c r="O662" s="144"/>
      <c r="P662" s="144"/>
      <c r="Q662" s="144"/>
      <c r="R662" s="171"/>
      <c r="S662" s="147">
        <f>NCA_Calculations!$P$674</f>
        <v>0</v>
      </c>
      <c r="T662" s="147">
        <f>NCA_Calculations!$Q$674</f>
        <v>0</v>
      </c>
      <c r="U662" s="144"/>
      <c r="V662" s="144"/>
      <c r="W662" s="149" t="str" cm="1">
        <f t="array" ref="W662">_xlfn.IFNA(
_xlfn.IFS(
ISBLANK($U662),"Missing space use.",
AND('Establishment details'!$C$14="Secondary",$V662="Classbase"),"Invalid Status type",
AND(OR( $V662="Classbase", $V662="Teaching", $V662="Early years",$V662="SEND resourced"), NOT(ISBLANK($M662))),"Space with status type and unusable type.",
AND($V662= "Classbase",'Establishment details'!$C$22&gt;=10), "Classbase status is only valid in schools with a primary element.",
AND($I662= "Large",$N662 &gt; 3.5), "Large rooms with less than 3.5m height.",
AND(OR($V662="Light practical (science)",$V662="Light practical (science)",$V662="Heavy practical (workshops)", $V662="Heavy practical (clean)"), OR($O662=0,ISBLANK($O662))),"Missing sinks count for light and heavy practical spaces.",
AND($M662 = "Other",ISBLANK($R662)), "Invalid unusable type / missing note for other unusable type."
),
" ")</f>
        <v>Missing space use.</v>
      </c>
    </row>
    <row r="663" spans="2:23" ht="15.75" x14ac:dyDescent="0.25">
      <c r="B663" s="143"/>
      <c r="C663" s="144"/>
      <c r="D663" s="144"/>
      <c r="E663" s="144"/>
      <c r="F663" s="147" t="str" cm="1">
        <f t="array" ref="F663">_xlfn.IFNA(CONCATENATE(_xlfn.IFS($D663="Mezzanine",LEFT($D663,1), $D663="Ground Floor",LEFT($D663,1),$D663="Basment ",LEFT($D663,1), $D663="1st Floor", "0"&amp;LEFT($D663,1), $D663="2nd Floor", "0"&amp;LEFT($D663,1), $D663="3rd Floor", "0"&amp;LEFT($D663,1), $D663="4th Floor", "0"&amp;LEFT($D663,1), $D663="5th Floor", "0"&amp;LEFT($D663,1), $D663="6th Floor", "0"&amp;LEFT($D663,1),$D663="7th Floor", "0"&amp;LEFT($D663,1),$D663="8th Floor", "0"&amp;LEFT($D663,1),$D663="9th Floor", "0"&amp;LEFT($D663,1),$D663="10th Floor", LEFT($D663,2),$D663="11th Floor", LEFT($D663,2),$D663="12th Floor", LEFT($D663,2),$D663="13th Floor", LEFT($D663,2), $D663="Lower Ground", LEFT($D663)&amp;IF(ISNUMBER(FIND(" ",$D663)),MID($D663,FIND(" ",$D663)+1,1),"")&amp;IF(ISNUMBER(FIND(" ",$D663,FIND(" ",$D663)+1)),MID($D663,FIND(" ",$D663,FIND(" ",$D663)+1)+1,1),""),$D663="Upper Ground", LEFT($D663)&amp;IF(ISNUMBER(FIND(" ",$D663)),MID($D663,FIND(" ",$D663)+1,1),"")&amp;IF(ISNUMBER(FIND(" ",$D663,FIND(" ",$D663)+1)),MID($D663,FIND(" ",$D663,FIND(" ",$D663)+1)+1,1),"")),".0",$E663), " ")</f>
        <v xml:space="preserve"> </v>
      </c>
      <c r="G663" s="144"/>
      <c r="H663" s="144"/>
      <c r="I663" s="144"/>
      <c r="J663" s="144"/>
      <c r="K663" s="144"/>
      <c r="L663" s="149" t="str" cm="1">
        <f t="array" ref="L663">_xlfn.IFNA(
_xlfn.IFS(
AND($F663=" ",$G663=" ",$H663=" "),"Please update all three: Surveyor Room Reference, Establishment Room Reference and Establishment Room Name",
AND(OR($I663="General",$I663="Open plan/ semi-open general",$I663="Fitted",$I663="Light practical (science)",$I663="Light practical (other)",$I663="Heavy practical (workshops)",$I663="Heavy practical (clean)",$I663="Large",$I663="Storage"),$J663=0,$K663=0),"Please update Net Area or Non-net Area",
AND($B663&lt;&gt;"OUT",$J663=0,$I663&lt;&gt;"Non-net",$M663="85% Circulation"),"Net area not recorded for spaces with 85% circulation unusable type",
AND(OR($I663="General",$I663="Open plan/ semi-open general",$I663="Fitted",$I663="Light practical (science)",$I663="Light practical (other)",$I663="Heavy practical (workshops)",$I663="Heavy practical (clean)",$I663="Large",$I663="Storage"),OR($J663=0,ISBLANK($J663))),"Net area not recorded in net spaces",
AND(OR($I663="Non-net",$I663="Outdoor space"),$J663&gt;0),"Net Area Recorded in Non-net space",
AND($I663="General",$J663&gt;90),"This general space is over 90m2, please ensure that this space is entered as separate spaces if it usually used as separate spaces",
AND($I663="Open plan/ semi-open general",$J663&lt;27),"Open plan general space under 27m2",
AND(OR($K663=0,ISBLANK($K663)), $I663="Non-net"),"Non-net area not recorded in non-net space"
),
" ")</f>
        <v xml:space="preserve"> </v>
      </c>
      <c r="M663" s="144"/>
      <c r="N663" s="144"/>
      <c r="O663" s="144"/>
      <c r="P663" s="144"/>
      <c r="Q663" s="144"/>
      <c r="R663" s="171"/>
      <c r="S663" s="147">
        <f>NCA_Calculations!$P$675</f>
        <v>0</v>
      </c>
      <c r="T663" s="147">
        <f>NCA_Calculations!$Q$675</f>
        <v>0</v>
      </c>
      <c r="U663" s="144"/>
      <c r="V663" s="144"/>
      <c r="W663" s="149" t="str" cm="1">
        <f t="array" ref="W663">_xlfn.IFNA(
_xlfn.IFS(
ISBLANK($U663),"Missing space use.",
AND('Establishment details'!$C$14="Secondary",$V663="Classbase"),"Invalid Status type",
AND(OR( $V663="Classbase", $V663="Teaching", $V663="Early years",$V663="SEND resourced"), NOT(ISBLANK($M663))),"Space with status type and unusable type.",
AND($V663= "Classbase",'Establishment details'!$C$22&gt;=10), "Classbase status is only valid in schools with a primary element.",
AND($I663= "Large",$N663 &gt; 3.5), "Large rooms with less than 3.5m height.",
AND(OR($V663="Light practical (science)",$V663="Light practical (science)",$V663="Heavy practical (workshops)", $V663="Heavy practical (clean)"), OR($O663=0,ISBLANK($O663))),"Missing sinks count for light and heavy practical spaces.",
AND($M663 = "Other",ISBLANK($R663)), "Invalid unusable type / missing note for other unusable type."
),
" ")</f>
        <v>Missing space use.</v>
      </c>
    </row>
    <row r="664" spans="2:23" ht="15.75" x14ac:dyDescent="0.25">
      <c r="B664" s="143"/>
      <c r="C664" s="144"/>
      <c r="D664" s="144"/>
      <c r="E664" s="144"/>
      <c r="F664" s="147" t="str" cm="1">
        <f t="array" ref="F664">_xlfn.IFNA(CONCATENATE(_xlfn.IFS($D664="Mezzanine",LEFT($D664,1), $D664="Ground Floor",LEFT($D664,1),$D664="Basment ",LEFT($D664,1), $D664="1st Floor", "0"&amp;LEFT($D664,1), $D664="2nd Floor", "0"&amp;LEFT($D664,1), $D664="3rd Floor", "0"&amp;LEFT($D664,1), $D664="4th Floor", "0"&amp;LEFT($D664,1), $D664="5th Floor", "0"&amp;LEFT($D664,1), $D664="6th Floor", "0"&amp;LEFT($D664,1),$D664="7th Floor", "0"&amp;LEFT($D664,1),$D664="8th Floor", "0"&amp;LEFT($D664,1),$D664="9th Floor", "0"&amp;LEFT($D664,1),$D664="10th Floor", LEFT($D664,2),$D664="11th Floor", LEFT($D664,2),$D664="12th Floor", LEFT($D664,2),$D664="13th Floor", LEFT($D664,2), $D664="Lower Ground", LEFT($D664)&amp;IF(ISNUMBER(FIND(" ",$D664)),MID($D664,FIND(" ",$D664)+1,1),"")&amp;IF(ISNUMBER(FIND(" ",$D664,FIND(" ",$D664)+1)),MID($D664,FIND(" ",$D664,FIND(" ",$D664)+1)+1,1),""),$D664="Upper Ground", LEFT($D664)&amp;IF(ISNUMBER(FIND(" ",$D664)),MID($D664,FIND(" ",$D664)+1,1),"")&amp;IF(ISNUMBER(FIND(" ",$D664,FIND(" ",$D664)+1)),MID($D664,FIND(" ",$D664,FIND(" ",$D664)+1)+1,1),"")),".0",$E664), " ")</f>
        <v xml:space="preserve"> </v>
      </c>
      <c r="G664" s="144"/>
      <c r="H664" s="144"/>
      <c r="I664" s="144"/>
      <c r="J664" s="144"/>
      <c r="K664" s="144"/>
      <c r="L664" s="149" t="str" cm="1">
        <f t="array" ref="L664">_xlfn.IFNA(
_xlfn.IFS(
AND($F664=" ",$G664=" ",$H664=" "),"Please update all three: Surveyor Room Reference, Establishment Room Reference and Establishment Room Name",
AND(OR($I664="General",$I664="Open plan/ semi-open general",$I664="Fitted",$I664="Light practical (science)",$I664="Light practical (other)",$I664="Heavy practical (workshops)",$I664="Heavy practical (clean)",$I664="Large",$I664="Storage"),$J664=0,$K664=0),"Please update Net Area or Non-net Area",
AND($B664&lt;&gt;"OUT",$J664=0,$I664&lt;&gt;"Non-net",$M664="85% Circulation"),"Net area not recorded for spaces with 85% circulation unusable type",
AND(OR($I664="General",$I664="Open plan/ semi-open general",$I664="Fitted",$I664="Light practical (science)",$I664="Light practical (other)",$I664="Heavy practical (workshops)",$I664="Heavy practical (clean)",$I664="Large",$I664="Storage"),OR($J664=0,ISBLANK($J664))),"Net area not recorded in net spaces",
AND(OR($I664="Non-net",$I664="Outdoor space"),$J664&gt;0),"Net Area Recorded in Non-net space",
AND($I664="General",$J664&gt;90),"This general space is over 90m2, please ensure that this space is entered as separate spaces if it usually used as separate spaces",
AND($I664="Open plan/ semi-open general",$J664&lt;27),"Open plan general space under 27m2",
AND(OR($K664=0,ISBLANK($K664)), $I664="Non-net"),"Non-net area not recorded in non-net space"
),
" ")</f>
        <v xml:space="preserve"> </v>
      </c>
      <c r="M664" s="144"/>
      <c r="N664" s="144"/>
      <c r="O664" s="144"/>
      <c r="P664" s="144"/>
      <c r="Q664" s="144"/>
      <c r="R664" s="171"/>
      <c r="S664" s="147">
        <f>NCA_Calculations!$P$676</f>
        <v>0</v>
      </c>
      <c r="T664" s="147">
        <f>NCA_Calculations!$Q$676</f>
        <v>0</v>
      </c>
      <c r="U664" s="144"/>
      <c r="V664" s="144"/>
      <c r="W664" s="149" t="str" cm="1">
        <f t="array" ref="W664">_xlfn.IFNA(
_xlfn.IFS(
ISBLANK($U664),"Missing space use.",
AND('Establishment details'!$C$14="Secondary",$V664="Classbase"),"Invalid Status type",
AND(OR( $V664="Classbase", $V664="Teaching", $V664="Early years",$V664="SEND resourced"), NOT(ISBLANK($M664))),"Space with status type and unusable type.",
AND($V664= "Classbase",'Establishment details'!$C$22&gt;=10), "Classbase status is only valid in schools with a primary element.",
AND($I664= "Large",$N664 &gt; 3.5), "Large rooms with less than 3.5m height.",
AND(OR($V664="Light practical (science)",$V664="Light practical (science)",$V664="Heavy practical (workshops)", $V664="Heavy practical (clean)"), OR($O664=0,ISBLANK($O664))),"Missing sinks count for light and heavy practical spaces.",
AND($M664 = "Other",ISBLANK($R664)), "Invalid unusable type / missing note for other unusable type."
),
" ")</f>
        <v>Missing space use.</v>
      </c>
    </row>
    <row r="665" spans="2:23" ht="15.75" x14ac:dyDescent="0.25">
      <c r="B665" s="143"/>
      <c r="C665" s="144"/>
      <c r="D665" s="144"/>
      <c r="E665" s="144"/>
      <c r="F665" s="147" t="str" cm="1">
        <f t="array" ref="F665">_xlfn.IFNA(CONCATENATE(_xlfn.IFS($D665="Mezzanine",LEFT($D665,1), $D665="Ground Floor",LEFT($D665,1),$D665="Basment ",LEFT($D665,1), $D665="1st Floor", "0"&amp;LEFT($D665,1), $D665="2nd Floor", "0"&amp;LEFT($D665,1), $D665="3rd Floor", "0"&amp;LEFT($D665,1), $D665="4th Floor", "0"&amp;LEFT($D665,1), $D665="5th Floor", "0"&amp;LEFT($D665,1), $D665="6th Floor", "0"&amp;LEFT($D665,1),$D665="7th Floor", "0"&amp;LEFT($D665,1),$D665="8th Floor", "0"&amp;LEFT($D665,1),$D665="9th Floor", "0"&amp;LEFT($D665,1),$D665="10th Floor", LEFT($D665,2),$D665="11th Floor", LEFT($D665,2),$D665="12th Floor", LEFT($D665,2),$D665="13th Floor", LEFT($D665,2), $D665="Lower Ground", LEFT($D665)&amp;IF(ISNUMBER(FIND(" ",$D665)),MID($D665,FIND(" ",$D665)+1,1),"")&amp;IF(ISNUMBER(FIND(" ",$D665,FIND(" ",$D665)+1)),MID($D665,FIND(" ",$D665,FIND(" ",$D665)+1)+1,1),""),$D665="Upper Ground", LEFT($D665)&amp;IF(ISNUMBER(FIND(" ",$D665)),MID($D665,FIND(" ",$D665)+1,1),"")&amp;IF(ISNUMBER(FIND(" ",$D665,FIND(" ",$D665)+1)),MID($D665,FIND(" ",$D665,FIND(" ",$D665)+1)+1,1),"")),".0",$E665), " ")</f>
        <v xml:space="preserve"> </v>
      </c>
      <c r="G665" s="144"/>
      <c r="H665" s="144"/>
      <c r="I665" s="144"/>
      <c r="J665" s="144"/>
      <c r="K665" s="144"/>
      <c r="L665" s="149" t="str" cm="1">
        <f t="array" ref="L665">_xlfn.IFNA(
_xlfn.IFS(
AND($F665=" ",$G665=" ",$H665=" "),"Please update all three: Surveyor Room Reference, Establishment Room Reference and Establishment Room Name",
AND(OR($I665="General",$I665="Open plan/ semi-open general",$I665="Fitted",$I665="Light practical (science)",$I665="Light practical (other)",$I665="Heavy practical (workshops)",$I665="Heavy practical (clean)",$I665="Large",$I665="Storage"),$J665=0,$K665=0),"Please update Net Area or Non-net Area",
AND($B665&lt;&gt;"OUT",$J665=0,$I665&lt;&gt;"Non-net",$M665="85% Circulation"),"Net area not recorded for spaces with 85% circulation unusable type",
AND(OR($I665="General",$I665="Open plan/ semi-open general",$I665="Fitted",$I665="Light practical (science)",$I665="Light practical (other)",$I665="Heavy practical (workshops)",$I665="Heavy practical (clean)",$I665="Large",$I665="Storage"),OR($J665=0,ISBLANK($J665))),"Net area not recorded in net spaces",
AND(OR($I665="Non-net",$I665="Outdoor space"),$J665&gt;0),"Net Area Recorded in Non-net space",
AND($I665="General",$J665&gt;90),"This general space is over 90m2, please ensure that this space is entered as separate spaces if it usually used as separate spaces",
AND($I665="Open plan/ semi-open general",$J665&lt;27),"Open plan general space under 27m2",
AND(OR($K665=0,ISBLANK($K665)), $I665="Non-net"),"Non-net area not recorded in non-net space"
),
" ")</f>
        <v xml:space="preserve"> </v>
      </c>
      <c r="M665" s="144"/>
      <c r="N665" s="144"/>
      <c r="O665" s="144"/>
      <c r="P665" s="144"/>
      <c r="Q665" s="144"/>
      <c r="R665" s="171"/>
      <c r="S665" s="147">
        <f>NCA_Calculations!$P$677</f>
        <v>0</v>
      </c>
      <c r="T665" s="147">
        <f>NCA_Calculations!$Q$677</f>
        <v>0</v>
      </c>
      <c r="U665" s="144"/>
      <c r="V665" s="144"/>
      <c r="W665" s="149" t="str" cm="1">
        <f t="array" ref="W665">_xlfn.IFNA(
_xlfn.IFS(
ISBLANK($U665),"Missing space use.",
AND('Establishment details'!$C$14="Secondary",$V665="Classbase"),"Invalid Status type",
AND(OR( $V665="Classbase", $V665="Teaching", $V665="Early years",$V665="SEND resourced"), NOT(ISBLANK($M665))),"Space with status type and unusable type.",
AND($V665= "Classbase",'Establishment details'!$C$22&gt;=10), "Classbase status is only valid in schools with a primary element.",
AND($I665= "Large",$N665 &gt; 3.5), "Large rooms with less than 3.5m height.",
AND(OR($V665="Light practical (science)",$V665="Light practical (science)",$V665="Heavy practical (workshops)", $V665="Heavy practical (clean)"), OR($O665=0,ISBLANK($O665))),"Missing sinks count for light and heavy practical spaces.",
AND($M665 = "Other",ISBLANK($R665)), "Invalid unusable type / missing note for other unusable type."
),
" ")</f>
        <v>Missing space use.</v>
      </c>
    </row>
    <row r="666" spans="2:23" ht="15.75" x14ac:dyDescent="0.25">
      <c r="B666" s="143"/>
      <c r="C666" s="144"/>
      <c r="D666" s="144"/>
      <c r="E666" s="144"/>
      <c r="F666" s="147" t="str" cm="1">
        <f t="array" ref="F666">_xlfn.IFNA(CONCATENATE(_xlfn.IFS($D666="Mezzanine",LEFT($D666,1), $D666="Ground Floor",LEFT($D666,1),$D666="Basment ",LEFT($D666,1), $D666="1st Floor", "0"&amp;LEFT($D666,1), $D666="2nd Floor", "0"&amp;LEFT($D666,1), $D666="3rd Floor", "0"&amp;LEFT($D666,1), $D666="4th Floor", "0"&amp;LEFT($D666,1), $D666="5th Floor", "0"&amp;LEFT($D666,1), $D666="6th Floor", "0"&amp;LEFT($D666,1),$D666="7th Floor", "0"&amp;LEFT($D666,1),$D666="8th Floor", "0"&amp;LEFT($D666,1),$D666="9th Floor", "0"&amp;LEFT($D666,1),$D666="10th Floor", LEFT($D666,2),$D666="11th Floor", LEFT($D666,2),$D666="12th Floor", LEFT($D666,2),$D666="13th Floor", LEFT($D666,2), $D666="Lower Ground", LEFT($D666)&amp;IF(ISNUMBER(FIND(" ",$D666)),MID($D666,FIND(" ",$D666)+1,1),"")&amp;IF(ISNUMBER(FIND(" ",$D666,FIND(" ",$D666)+1)),MID($D666,FIND(" ",$D666,FIND(" ",$D666)+1)+1,1),""),$D666="Upper Ground", LEFT($D666)&amp;IF(ISNUMBER(FIND(" ",$D666)),MID($D666,FIND(" ",$D666)+1,1),"")&amp;IF(ISNUMBER(FIND(" ",$D666,FIND(" ",$D666)+1)),MID($D666,FIND(" ",$D666,FIND(" ",$D666)+1)+1,1),"")),".0",$E666), " ")</f>
        <v xml:space="preserve"> </v>
      </c>
      <c r="G666" s="144"/>
      <c r="H666" s="144"/>
      <c r="I666" s="144"/>
      <c r="J666" s="144"/>
      <c r="K666" s="144"/>
      <c r="L666" s="149" t="str" cm="1">
        <f t="array" ref="L666">_xlfn.IFNA(
_xlfn.IFS(
AND($F666=" ",$G666=" ",$H666=" "),"Please update all three: Surveyor Room Reference, Establishment Room Reference and Establishment Room Name",
AND(OR($I666="General",$I666="Open plan/ semi-open general",$I666="Fitted",$I666="Light practical (science)",$I666="Light practical (other)",$I666="Heavy practical (workshops)",$I666="Heavy practical (clean)",$I666="Large",$I666="Storage"),$J666=0,$K666=0),"Please update Net Area or Non-net Area",
AND($B666&lt;&gt;"OUT",$J666=0,$I666&lt;&gt;"Non-net",$M666="85% Circulation"),"Net area not recorded for spaces with 85% circulation unusable type",
AND(OR($I666="General",$I666="Open plan/ semi-open general",$I666="Fitted",$I666="Light practical (science)",$I666="Light practical (other)",$I666="Heavy practical (workshops)",$I666="Heavy practical (clean)",$I666="Large",$I666="Storage"),OR($J666=0,ISBLANK($J666))),"Net area not recorded in net spaces",
AND(OR($I666="Non-net",$I666="Outdoor space"),$J666&gt;0),"Net Area Recorded in Non-net space",
AND($I666="General",$J666&gt;90),"This general space is over 90m2, please ensure that this space is entered as separate spaces if it usually used as separate spaces",
AND($I666="Open plan/ semi-open general",$J666&lt;27),"Open plan general space under 27m2",
AND(OR($K666=0,ISBLANK($K666)), $I666="Non-net"),"Non-net area not recorded in non-net space"
),
" ")</f>
        <v xml:space="preserve"> </v>
      </c>
      <c r="M666" s="144"/>
      <c r="N666" s="144"/>
      <c r="O666" s="144"/>
      <c r="P666" s="144"/>
      <c r="Q666" s="144"/>
      <c r="R666" s="171"/>
      <c r="S666" s="147">
        <f>NCA_Calculations!$P$678</f>
        <v>0</v>
      </c>
      <c r="T666" s="147">
        <f>NCA_Calculations!$Q$678</f>
        <v>0</v>
      </c>
      <c r="U666" s="144"/>
      <c r="V666" s="144"/>
      <c r="W666" s="149" t="str" cm="1">
        <f t="array" ref="W666">_xlfn.IFNA(
_xlfn.IFS(
ISBLANK($U666),"Missing space use.",
AND('Establishment details'!$C$14="Secondary",$V666="Classbase"),"Invalid Status type",
AND(OR( $V666="Classbase", $V666="Teaching", $V666="Early years",$V666="SEND resourced"), NOT(ISBLANK($M666))),"Space with status type and unusable type.",
AND($V666= "Classbase",'Establishment details'!$C$22&gt;=10), "Classbase status is only valid in schools with a primary element.",
AND($I666= "Large",$N666 &gt; 3.5), "Large rooms with less than 3.5m height.",
AND(OR($V666="Light practical (science)",$V666="Light practical (science)",$V666="Heavy practical (workshops)", $V666="Heavy practical (clean)"), OR($O666=0,ISBLANK($O666))),"Missing sinks count for light and heavy practical spaces.",
AND($M666 = "Other",ISBLANK($R666)), "Invalid unusable type / missing note for other unusable type."
),
" ")</f>
        <v>Missing space use.</v>
      </c>
    </row>
    <row r="667" spans="2:23" ht="15.75" x14ac:dyDescent="0.25">
      <c r="B667" s="143"/>
      <c r="C667" s="144"/>
      <c r="D667" s="144"/>
      <c r="E667" s="144"/>
      <c r="F667" s="147" t="str" cm="1">
        <f t="array" ref="F667">_xlfn.IFNA(CONCATENATE(_xlfn.IFS($D667="Mezzanine",LEFT($D667,1), $D667="Ground Floor",LEFT($D667,1),$D667="Basment ",LEFT($D667,1), $D667="1st Floor", "0"&amp;LEFT($D667,1), $D667="2nd Floor", "0"&amp;LEFT($D667,1), $D667="3rd Floor", "0"&amp;LEFT($D667,1), $D667="4th Floor", "0"&amp;LEFT($D667,1), $D667="5th Floor", "0"&amp;LEFT($D667,1), $D667="6th Floor", "0"&amp;LEFT($D667,1),$D667="7th Floor", "0"&amp;LEFT($D667,1),$D667="8th Floor", "0"&amp;LEFT($D667,1),$D667="9th Floor", "0"&amp;LEFT($D667,1),$D667="10th Floor", LEFT($D667,2),$D667="11th Floor", LEFT($D667,2),$D667="12th Floor", LEFT($D667,2),$D667="13th Floor", LEFT($D667,2), $D667="Lower Ground", LEFT($D667)&amp;IF(ISNUMBER(FIND(" ",$D667)),MID($D667,FIND(" ",$D667)+1,1),"")&amp;IF(ISNUMBER(FIND(" ",$D667,FIND(" ",$D667)+1)),MID($D667,FIND(" ",$D667,FIND(" ",$D667)+1)+1,1),""),$D667="Upper Ground", LEFT($D667)&amp;IF(ISNUMBER(FIND(" ",$D667)),MID($D667,FIND(" ",$D667)+1,1),"")&amp;IF(ISNUMBER(FIND(" ",$D667,FIND(" ",$D667)+1)),MID($D667,FIND(" ",$D667,FIND(" ",$D667)+1)+1,1),"")),".0",$E667), " ")</f>
        <v xml:space="preserve"> </v>
      </c>
      <c r="G667" s="144"/>
      <c r="H667" s="144"/>
      <c r="I667" s="144"/>
      <c r="J667" s="144"/>
      <c r="K667" s="144"/>
      <c r="L667" s="149" t="str" cm="1">
        <f t="array" ref="L667">_xlfn.IFNA(
_xlfn.IFS(
AND($F667=" ",$G667=" ",$H667=" "),"Please update all three: Surveyor Room Reference, Establishment Room Reference and Establishment Room Name",
AND(OR($I667="General",$I667="Open plan/ semi-open general",$I667="Fitted",$I667="Light practical (science)",$I667="Light practical (other)",$I667="Heavy practical (workshops)",$I667="Heavy practical (clean)",$I667="Large",$I667="Storage"),$J667=0,$K667=0),"Please update Net Area or Non-net Area",
AND($B667&lt;&gt;"OUT",$J667=0,$I667&lt;&gt;"Non-net",$M667="85% Circulation"),"Net area not recorded for spaces with 85% circulation unusable type",
AND(OR($I667="General",$I667="Open plan/ semi-open general",$I667="Fitted",$I667="Light practical (science)",$I667="Light practical (other)",$I667="Heavy practical (workshops)",$I667="Heavy practical (clean)",$I667="Large",$I667="Storage"),OR($J667=0,ISBLANK($J667))),"Net area not recorded in net spaces",
AND(OR($I667="Non-net",$I667="Outdoor space"),$J667&gt;0),"Net Area Recorded in Non-net space",
AND($I667="General",$J667&gt;90),"This general space is over 90m2, please ensure that this space is entered as separate spaces if it usually used as separate spaces",
AND($I667="Open plan/ semi-open general",$J667&lt;27),"Open plan general space under 27m2",
AND(OR($K667=0,ISBLANK($K667)), $I667="Non-net"),"Non-net area not recorded in non-net space"
),
" ")</f>
        <v xml:space="preserve"> </v>
      </c>
      <c r="M667" s="144"/>
      <c r="N667" s="144"/>
      <c r="O667" s="144"/>
      <c r="P667" s="144"/>
      <c r="Q667" s="144"/>
      <c r="R667" s="171"/>
      <c r="S667" s="147">
        <f>NCA_Calculations!$P$679</f>
        <v>0</v>
      </c>
      <c r="T667" s="147">
        <f>NCA_Calculations!$Q$679</f>
        <v>0</v>
      </c>
      <c r="U667" s="144"/>
      <c r="V667" s="144"/>
      <c r="W667" s="149" t="str" cm="1">
        <f t="array" ref="W667">_xlfn.IFNA(
_xlfn.IFS(
ISBLANK($U667),"Missing space use.",
AND('Establishment details'!$C$14="Secondary",$V667="Classbase"),"Invalid Status type",
AND(OR( $V667="Classbase", $V667="Teaching", $V667="Early years",$V667="SEND resourced"), NOT(ISBLANK($M667))),"Space with status type and unusable type.",
AND($V667= "Classbase",'Establishment details'!$C$22&gt;=10), "Classbase status is only valid in schools with a primary element.",
AND($I667= "Large",$N667 &gt; 3.5), "Large rooms with less than 3.5m height.",
AND(OR($V667="Light practical (science)",$V667="Light practical (science)",$V667="Heavy practical (workshops)", $V667="Heavy practical (clean)"), OR($O667=0,ISBLANK($O667))),"Missing sinks count for light and heavy practical spaces.",
AND($M667 = "Other",ISBLANK($R667)), "Invalid unusable type / missing note for other unusable type."
),
" ")</f>
        <v>Missing space use.</v>
      </c>
    </row>
    <row r="668" spans="2:23" ht="15.75" x14ac:dyDescent="0.25">
      <c r="B668" s="143"/>
      <c r="C668" s="144"/>
      <c r="D668" s="144"/>
      <c r="E668" s="144"/>
      <c r="F668" s="147" t="str" cm="1">
        <f t="array" ref="F668">_xlfn.IFNA(CONCATENATE(_xlfn.IFS($D668="Mezzanine",LEFT($D668,1), $D668="Ground Floor",LEFT($D668,1),$D668="Basment ",LEFT($D668,1), $D668="1st Floor", "0"&amp;LEFT($D668,1), $D668="2nd Floor", "0"&amp;LEFT($D668,1), $D668="3rd Floor", "0"&amp;LEFT($D668,1), $D668="4th Floor", "0"&amp;LEFT($D668,1), $D668="5th Floor", "0"&amp;LEFT($D668,1), $D668="6th Floor", "0"&amp;LEFT($D668,1),$D668="7th Floor", "0"&amp;LEFT($D668,1),$D668="8th Floor", "0"&amp;LEFT($D668,1),$D668="9th Floor", "0"&amp;LEFT($D668,1),$D668="10th Floor", LEFT($D668,2),$D668="11th Floor", LEFT($D668,2),$D668="12th Floor", LEFT($D668,2),$D668="13th Floor", LEFT($D668,2), $D668="Lower Ground", LEFT($D668)&amp;IF(ISNUMBER(FIND(" ",$D668)),MID($D668,FIND(" ",$D668)+1,1),"")&amp;IF(ISNUMBER(FIND(" ",$D668,FIND(" ",$D668)+1)),MID($D668,FIND(" ",$D668,FIND(" ",$D668)+1)+1,1),""),$D668="Upper Ground", LEFT($D668)&amp;IF(ISNUMBER(FIND(" ",$D668)),MID($D668,FIND(" ",$D668)+1,1),"")&amp;IF(ISNUMBER(FIND(" ",$D668,FIND(" ",$D668)+1)),MID($D668,FIND(" ",$D668,FIND(" ",$D668)+1)+1,1),"")),".0",$E668), " ")</f>
        <v xml:space="preserve"> </v>
      </c>
      <c r="G668" s="144"/>
      <c r="H668" s="144"/>
      <c r="I668" s="144"/>
      <c r="J668" s="144"/>
      <c r="K668" s="144"/>
      <c r="L668" s="149" t="str" cm="1">
        <f t="array" ref="L668">_xlfn.IFNA(
_xlfn.IFS(
AND($F668=" ",$G668=" ",$H668=" "),"Please update all three: Surveyor Room Reference, Establishment Room Reference and Establishment Room Name",
AND(OR($I668="General",$I668="Open plan/ semi-open general",$I668="Fitted",$I668="Light practical (science)",$I668="Light practical (other)",$I668="Heavy practical (workshops)",$I668="Heavy practical (clean)",$I668="Large",$I668="Storage"),$J668=0,$K668=0),"Please update Net Area or Non-net Area",
AND($B668&lt;&gt;"OUT",$J668=0,$I668&lt;&gt;"Non-net",$M668="85% Circulation"),"Net area not recorded for spaces with 85% circulation unusable type",
AND(OR($I668="General",$I668="Open plan/ semi-open general",$I668="Fitted",$I668="Light practical (science)",$I668="Light practical (other)",$I668="Heavy practical (workshops)",$I668="Heavy practical (clean)",$I668="Large",$I668="Storage"),OR($J668=0,ISBLANK($J668))),"Net area not recorded in net spaces",
AND(OR($I668="Non-net",$I668="Outdoor space"),$J668&gt;0),"Net Area Recorded in Non-net space",
AND($I668="General",$J668&gt;90),"This general space is over 90m2, please ensure that this space is entered as separate spaces if it usually used as separate spaces",
AND($I668="Open plan/ semi-open general",$J668&lt;27),"Open plan general space under 27m2",
AND(OR($K668=0,ISBLANK($K668)), $I668="Non-net"),"Non-net area not recorded in non-net space"
),
" ")</f>
        <v xml:space="preserve"> </v>
      </c>
      <c r="M668" s="144"/>
      <c r="N668" s="144"/>
      <c r="O668" s="144"/>
      <c r="P668" s="144"/>
      <c r="Q668" s="144"/>
      <c r="R668" s="171"/>
      <c r="S668" s="147">
        <f>NCA_Calculations!$P$680</f>
        <v>0</v>
      </c>
      <c r="T668" s="147">
        <f>NCA_Calculations!$Q$680</f>
        <v>0</v>
      </c>
      <c r="U668" s="144"/>
      <c r="V668" s="144"/>
      <c r="W668" s="149" t="str" cm="1">
        <f t="array" ref="W668">_xlfn.IFNA(
_xlfn.IFS(
ISBLANK($U668),"Missing space use.",
AND('Establishment details'!$C$14="Secondary",$V668="Classbase"),"Invalid Status type",
AND(OR( $V668="Classbase", $V668="Teaching", $V668="Early years",$V668="SEND resourced"), NOT(ISBLANK($M668))),"Space with status type and unusable type.",
AND($V668= "Classbase",'Establishment details'!$C$22&gt;=10), "Classbase status is only valid in schools with a primary element.",
AND($I668= "Large",$N668 &gt; 3.5), "Large rooms with less than 3.5m height.",
AND(OR($V668="Light practical (science)",$V668="Light practical (science)",$V668="Heavy practical (workshops)", $V668="Heavy practical (clean)"), OR($O668=0,ISBLANK($O668))),"Missing sinks count for light and heavy practical spaces.",
AND($M668 = "Other",ISBLANK($R668)), "Invalid unusable type / missing note for other unusable type."
),
" ")</f>
        <v>Missing space use.</v>
      </c>
    </row>
    <row r="669" spans="2:23" ht="15.75" x14ac:dyDescent="0.25">
      <c r="B669" s="143"/>
      <c r="C669" s="144"/>
      <c r="D669" s="144"/>
      <c r="E669" s="144"/>
      <c r="F669" s="147" t="str" cm="1">
        <f t="array" ref="F669">_xlfn.IFNA(CONCATENATE(_xlfn.IFS($D669="Mezzanine",LEFT($D669,1), $D669="Ground Floor",LEFT($D669,1),$D669="Basment ",LEFT($D669,1), $D669="1st Floor", "0"&amp;LEFT($D669,1), $D669="2nd Floor", "0"&amp;LEFT($D669,1), $D669="3rd Floor", "0"&amp;LEFT($D669,1), $D669="4th Floor", "0"&amp;LEFT($D669,1), $D669="5th Floor", "0"&amp;LEFT($D669,1), $D669="6th Floor", "0"&amp;LEFT($D669,1),$D669="7th Floor", "0"&amp;LEFT($D669,1),$D669="8th Floor", "0"&amp;LEFT($D669,1),$D669="9th Floor", "0"&amp;LEFT($D669,1),$D669="10th Floor", LEFT($D669,2),$D669="11th Floor", LEFT($D669,2),$D669="12th Floor", LEFT($D669,2),$D669="13th Floor", LEFT($D669,2), $D669="Lower Ground", LEFT($D669)&amp;IF(ISNUMBER(FIND(" ",$D669)),MID($D669,FIND(" ",$D669)+1,1),"")&amp;IF(ISNUMBER(FIND(" ",$D669,FIND(" ",$D669)+1)),MID($D669,FIND(" ",$D669,FIND(" ",$D669)+1)+1,1),""),$D669="Upper Ground", LEFT($D669)&amp;IF(ISNUMBER(FIND(" ",$D669)),MID($D669,FIND(" ",$D669)+1,1),"")&amp;IF(ISNUMBER(FIND(" ",$D669,FIND(" ",$D669)+1)),MID($D669,FIND(" ",$D669,FIND(" ",$D669)+1)+1,1),"")),".0",$E669), " ")</f>
        <v xml:space="preserve"> </v>
      </c>
      <c r="G669" s="144"/>
      <c r="H669" s="144"/>
      <c r="I669" s="144"/>
      <c r="J669" s="144"/>
      <c r="K669" s="144"/>
      <c r="L669" s="149" t="str" cm="1">
        <f t="array" ref="L669">_xlfn.IFNA(
_xlfn.IFS(
AND($F669=" ",$G669=" ",$H669=" "),"Please update all three: Surveyor Room Reference, Establishment Room Reference and Establishment Room Name",
AND(OR($I669="General",$I669="Open plan/ semi-open general",$I669="Fitted",$I669="Light practical (science)",$I669="Light practical (other)",$I669="Heavy practical (workshops)",$I669="Heavy practical (clean)",$I669="Large",$I669="Storage"),$J669=0,$K669=0),"Please update Net Area or Non-net Area",
AND($B669&lt;&gt;"OUT",$J669=0,$I669&lt;&gt;"Non-net",$M669="85% Circulation"),"Net area not recorded for spaces with 85% circulation unusable type",
AND(OR($I669="General",$I669="Open plan/ semi-open general",$I669="Fitted",$I669="Light practical (science)",$I669="Light practical (other)",$I669="Heavy practical (workshops)",$I669="Heavy practical (clean)",$I669="Large",$I669="Storage"),OR($J669=0,ISBLANK($J669))),"Net area not recorded in net spaces",
AND(OR($I669="Non-net",$I669="Outdoor space"),$J669&gt;0),"Net Area Recorded in Non-net space",
AND($I669="General",$J669&gt;90),"This general space is over 90m2, please ensure that this space is entered as separate spaces if it usually used as separate spaces",
AND($I669="Open plan/ semi-open general",$J669&lt;27),"Open plan general space under 27m2",
AND(OR($K669=0,ISBLANK($K669)), $I669="Non-net"),"Non-net area not recorded in non-net space"
),
" ")</f>
        <v xml:space="preserve"> </v>
      </c>
      <c r="M669" s="144"/>
      <c r="N669" s="144"/>
      <c r="O669" s="144"/>
      <c r="P669" s="144"/>
      <c r="Q669" s="144"/>
      <c r="R669" s="171"/>
      <c r="S669" s="147">
        <f>NCA_Calculations!$P$681</f>
        <v>0</v>
      </c>
      <c r="T669" s="147">
        <f>NCA_Calculations!$Q$681</f>
        <v>0</v>
      </c>
      <c r="U669" s="144"/>
      <c r="V669" s="144"/>
      <c r="W669" s="149" t="str" cm="1">
        <f t="array" ref="W669">_xlfn.IFNA(
_xlfn.IFS(
ISBLANK($U669),"Missing space use.",
AND('Establishment details'!$C$14="Secondary",$V669="Classbase"),"Invalid Status type",
AND(OR( $V669="Classbase", $V669="Teaching", $V669="Early years",$V669="SEND resourced"), NOT(ISBLANK($M669))),"Space with status type and unusable type.",
AND($V669= "Classbase",'Establishment details'!$C$22&gt;=10), "Classbase status is only valid in schools with a primary element.",
AND($I669= "Large",$N669 &gt; 3.5), "Large rooms with less than 3.5m height.",
AND(OR($V669="Light practical (science)",$V669="Light practical (science)",$V669="Heavy practical (workshops)", $V669="Heavy practical (clean)"), OR($O669=0,ISBLANK($O669))),"Missing sinks count for light and heavy practical spaces.",
AND($M669 = "Other",ISBLANK($R669)), "Invalid unusable type / missing note for other unusable type."
),
" ")</f>
        <v>Missing space use.</v>
      </c>
    </row>
    <row r="670" spans="2:23" ht="15.75" x14ac:dyDescent="0.25">
      <c r="B670" s="143"/>
      <c r="C670" s="144"/>
      <c r="D670" s="144"/>
      <c r="E670" s="144"/>
      <c r="F670" s="147" t="str" cm="1">
        <f t="array" ref="F670">_xlfn.IFNA(CONCATENATE(_xlfn.IFS($D670="Mezzanine",LEFT($D670,1), $D670="Ground Floor",LEFT($D670,1),$D670="Basment ",LEFT($D670,1), $D670="1st Floor", "0"&amp;LEFT($D670,1), $D670="2nd Floor", "0"&amp;LEFT($D670,1), $D670="3rd Floor", "0"&amp;LEFT($D670,1), $D670="4th Floor", "0"&amp;LEFT($D670,1), $D670="5th Floor", "0"&amp;LEFT($D670,1), $D670="6th Floor", "0"&amp;LEFT($D670,1),$D670="7th Floor", "0"&amp;LEFT($D670,1),$D670="8th Floor", "0"&amp;LEFT($D670,1),$D670="9th Floor", "0"&amp;LEFT($D670,1),$D670="10th Floor", LEFT($D670,2),$D670="11th Floor", LEFT($D670,2),$D670="12th Floor", LEFT($D670,2),$D670="13th Floor", LEFT($D670,2), $D670="Lower Ground", LEFT($D670)&amp;IF(ISNUMBER(FIND(" ",$D670)),MID($D670,FIND(" ",$D670)+1,1),"")&amp;IF(ISNUMBER(FIND(" ",$D670,FIND(" ",$D670)+1)),MID($D670,FIND(" ",$D670,FIND(" ",$D670)+1)+1,1),""),$D670="Upper Ground", LEFT($D670)&amp;IF(ISNUMBER(FIND(" ",$D670)),MID($D670,FIND(" ",$D670)+1,1),"")&amp;IF(ISNUMBER(FIND(" ",$D670,FIND(" ",$D670)+1)),MID($D670,FIND(" ",$D670,FIND(" ",$D670)+1)+1,1),"")),".0",$E670), " ")</f>
        <v xml:space="preserve"> </v>
      </c>
      <c r="G670" s="144"/>
      <c r="H670" s="144"/>
      <c r="I670" s="144"/>
      <c r="J670" s="144"/>
      <c r="K670" s="144"/>
      <c r="L670" s="149" t="str" cm="1">
        <f t="array" ref="L670">_xlfn.IFNA(
_xlfn.IFS(
AND($F670=" ",$G670=" ",$H670=" "),"Please update all three: Surveyor Room Reference, Establishment Room Reference and Establishment Room Name",
AND(OR($I670="General",$I670="Open plan/ semi-open general",$I670="Fitted",$I670="Light practical (science)",$I670="Light practical (other)",$I670="Heavy practical (workshops)",$I670="Heavy practical (clean)",$I670="Large",$I670="Storage"),$J670=0,$K670=0),"Please update Net Area or Non-net Area",
AND($B670&lt;&gt;"OUT",$J670=0,$I670&lt;&gt;"Non-net",$M670="85% Circulation"),"Net area not recorded for spaces with 85% circulation unusable type",
AND(OR($I670="General",$I670="Open plan/ semi-open general",$I670="Fitted",$I670="Light practical (science)",$I670="Light practical (other)",$I670="Heavy practical (workshops)",$I670="Heavy practical (clean)",$I670="Large",$I670="Storage"),OR($J670=0,ISBLANK($J670))),"Net area not recorded in net spaces",
AND(OR($I670="Non-net",$I670="Outdoor space"),$J670&gt;0),"Net Area Recorded in Non-net space",
AND($I670="General",$J670&gt;90),"This general space is over 90m2, please ensure that this space is entered as separate spaces if it usually used as separate spaces",
AND($I670="Open plan/ semi-open general",$J670&lt;27),"Open plan general space under 27m2",
AND(OR($K670=0,ISBLANK($K670)), $I670="Non-net"),"Non-net area not recorded in non-net space"
),
" ")</f>
        <v xml:space="preserve"> </v>
      </c>
      <c r="M670" s="144"/>
      <c r="N670" s="144"/>
      <c r="O670" s="144"/>
      <c r="P670" s="144"/>
      <c r="Q670" s="144"/>
      <c r="R670" s="171"/>
      <c r="S670" s="147">
        <f>NCA_Calculations!$P$682</f>
        <v>0</v>
      </c>
      <c r="T670" s="147">
        <f>NCA_Calculations!$Q$682</f>
        <v>0</v>
      </c>
      <c r="U670" s="144"/>
      <c r="V670" s="144"/>
      <c r="W670" s="149" t="str" cm="1">
        <f t="array" ref="W670">_xlfn.IFNA(
_xlfn.IFS(
ISBLANK($U670),"Missing space use.",
AND('Establishment details'!$C$14="Secondary",$V670="Classbase"),"Invalid Status type",
AND(OR( $V670="Classbase", $V670="Teaching", $V670="Early years",$V670="SEND resourced"), NOT(ISBLANK($M670))),"Space with status type and unusable type.",
AND($V670= "Classbase",'Establishment details'!$C$22&gt;=10), "Classbase status is only valid in schools with a primary element.",
AND($I670= "Large",$N670 &gt; 3.5), "Large rooms with less than 3.5m height.",
AND(OR($V670="Light practical (science)",$V670="Light practical (science)",$V670="Heavy practical (workshops)", $V670="Heavy practical (clean)"), OR($O670=0,ISBLANK($O670))),"Missing sinks count for light and heavy practical spaces.",
AND($M670 = "Other",ISBLANK($R670)), "Invalid unusable type / missing note for other unusable type."
),
" ")</f>
        <v>Missing space use.</v>
      </c>
    </row>
    <row r="671" spans="2:23" ht="15.75" x14ac:dyDescent="0.25">
      <c r="B671" s="143"/>
      <c r="C671" s="144"/>
      <c r="D671" s="144"/>
      <c r="E671" s="144"/>
      <c r="F671" s="147" t="str" cm="1">
        <f t="array" ref="F671">_xlfn.IFNA(CONCATENATE(_xlfn.IFS($D671="Mezzanine",LEFT($D671,1), $D671="Ground Floor",LEFT($D671,1),$D671="Basment ",LEFT($D671,1), $D671="1st Floor", "0"&amp;LEFT($D671,1), $D671="2nd Floor", "0"&amp;LEFT($D671,1), $D671="3rd Floor", "0"&amp;LEFT($D671,1), $D671="4th Floor", "0"&amp;LEFT($D671,1), $D671="5th Floor", "0"&amp;LEFT($D671,1), $D671="6th Floor", "0"&amp;LEFT($D671,1),$D671="7th Floor", "0"&amp;LEFT($D671,1),$D671="8th Floor", "0"&amp;LEFT($D671,1),$D671="9th Floor", "0"&amp;LEFT($D671,1),$D671="10th Floor", LEFT($D671,2),$D671="11th Floor", LEFT($D671,2),$D671="12th Floor", LEFT($D671,2),$D671="13th Floor", LEFT($D671,2), $D671="Lower Ground", LEFT($D671)&amp;IF(ISNUMBER(FIND(" ",$D671)),MID($D671,FIND(" ",$D671)+1,1),"")&amp;IF(ISNUMBER(FIND(" ",$D671,FIND(" ",$D671)+1)),MID($D671,FIND(" ",$D671,FIND(" ",$D671)+1)+1,1),""),$D671="Upper Ground", LEFT($D671)&amp;IF(ISNUMBER(FIND(" ",$D671)),MID($D671,FIND(" ",$D671)+1,1),"")&amp;IF(ISNUMBER(FIND(" ",$D671,FIND(" ",$D671)+1)),MID($D671,FIND(" ",$D671,FIND(" ",$D671)+1)+1,1),"")),".0",$E671), " ")</f>
        <v xml:space="preserve"> </v>
      </c>
      <c r="G671" s="144"/>
      <c r="H671" s="144"/>
      <c r="I671" s="144"/>
      <c r="J671" s="144"/>
      <c r="K671" s="144"/>
      <c r="L671" s="149" t="str" cm="1">
        <f t="array" ref="L671">_xlfn.IFNA(
_xlfn.IFS(
AND($F671=" ",$G671=" ",$H671=" "),"Please update all three: Surveyor Room Reference, Establishment Room Reference and Establishment Room Name",
AND(OR($I671="General",$I671="Open plan/ semi-open general",$I671="Fitted",$I671="Light practical (science)",$I671="Light practical (other)",$I671="Heavy practical (workshops)",$I671="Heavy practical (clean)",$I671="Large",$I671="Storage"),$J671=0,$K671=0),"Please update Net Area or Non-net Area",
AND($B671&lt;&gt;"OUT",$J671=0,$I671&lt;&gt;"Non-net",$M671="85% Circulation"),"Net area not recorded for spaces with 85% circulation unusable type",
AND(OR($I671="General",$I671="Open plan/ semi-open general",$I671="Fitted",$I671="Light practical (science)",$I671="Light practical (other)",$I671="Heavy practical (workshops)",$I671="Heavy practical (clean)",$I671="Large",$I671="Storage"),OR($J671=0,ISBLANK($J671))),"Net area not recorded in net spaces",
AND(OR($I671="Non-net",$I671="Outdoor space"),$J671&gt;0),"Net Area Recorded in Non-net space",
AND($I671="General",$J671&gt;90),"This general space is over 90m2, please ensure that this space is entered as separate spaces if it usually used as separate spaces",
AND($I671="Open plan/ semi-open general",$J671&lt;27),"Open plan general space under 27m2",
AND(OR($K671=0,ISBLANK($K671)), $I671="Non-net"),"Non-net area not recorded in non-net space"
),
" ")</f>
        <v xml:space="preserve"> </v>
      </c>
      <c r="M671" s="144"/>
      <c r="N671" s="144"/>
      <c r="O671" s="144"/>
      <c r="P671" s="144"/>
      <c r="Q671" s="144"/>
      <c r="R671" s="171"/>
      <c r="S671" s="147">
        <f>NCA_Calculations!$P$683</f>
        <v>0</v>
      </c>
      <c r="T671" s="147">
        <f>NCA_Calculations!$Q$683</f>
        <v>0</v>
      </c>
      <c r="U671" s="144"/>
      <c r="V671" s="144"/>
      <c r="W671" s="149" t="str" cm="1">
        <f t="array" ref="W671">_xlfn.IFNA(
_xlfn.IFS(
ISBLANK($U671),"Missing space use.",
AND('Establishment details'!$C$14="Secondary",$V671="Classbase"),"Invalid Status type",
AND(OR( $V671="Classbase", $V671="Teaching", $V671="Early years",$V671="SEND resourced"), NOT(ISBLANK($M671))),"Space with status type and unusable type.",
AND($V671= "Classbase",'Establishment details'!$C$22&gt;=10), "Classbase status is only valid in schools with a primary element.",
AND($I671= "Large",$N671 &gt; 3.5), "Large rooms with less than 3.5m height.",
AND(OR($V671="Light practical (science)",$V671="Light practical (science)",$V671="Heavy practical (workshops)", $V671="Heavy practical (clean)"), OR($O671=0,ISBLANK($O671))),"Missing sinks count for light and heavy practical spaces.",
AND($M671 = "Other",ISBLANK($R671)), "Invalid unusable type / missing note for other unusable type."
),
" ")</f>
        <v>Missing space use.</v>
      </c>
    </row>
    <row r="672" spans="2:23" ht="15.75" x14ac:dyDescent="0.25">
      <c r="B672" s="143"/>
      <c r="C672" s="144"/>
      <c r="D672" s="144"/>
      <c r="E672" s="144"/>
      <c r="F672" s="147" t="str" cm="1">
        <f t="array" ref="F672">_xlfn.IFNA(CONCATENATE(_xlfn.IFS($D672="Mezzanine",LEFT($D672,1), $D672="Ground Floor",LEFT($D672,1),$D672="Basment ",LEFT($D672,1), $D672="1st Floor", "0"&amp;LEFT($D672,1), $D672="2nd Floor", "0"&amp;LEFT($D672,1), $D672="3rd Floor", "0"&amp;LEFT($D672,1), $D672="4th Floor", "0"&amp;LEFT($D672,1), $D672="5th Floor", "0"&amp;LEFT($D672,1), $D672="6th Floor", "0"&amp;LEFT($D672,1),$D672="7th Floor", "0"&amp;LEFT($D672,1),$D672="8th Floor", "0"&amp;LEFT($D672,1),$D672="9th Floor", "0"&amp;LEFT($D672,1),$D672="10th Floor", LEFT($D672,2),$D672="11th Floor", LEFT($D672,2),$D672="12th Floor", LEFT($D672,2),$D672="13th Floor", LEFT($D672,2), $D672="Lower Ground", LEFT($D672)&amp;IF(ISNUMBER(FIND(" ",$D672)),MID($D672,FIND(" ",$D672)+1,1),"")&amp;IF(ISNUMBER(FIND(" ",$D672,FIND(" ",$D672)+1)),MID($D672,FIND(" ",$D672,FIND(" ",$D672)+1)+1,1),""),$D672="Upper Ground", LEFT($D672)&amp;IF(ISNUMBER(FIND(" ",$D672)),MID($D672,FIND(" ",$D672)+1,1),"")&amp;IF(ISNUMBER(FIND(" ",$D672,FIND(" ",$D672)+1)),MID($D672,FIND(" ",$D672,FIND(" ",$D672)+1)+1,1),"")),".0",$E672), " ")</f>
        <v xml:space="preserve"> </v>
      </c>
      <c r="G672" s="144"/>
      <c r="H672" s="144"/>
      <c r="I672" s="144"/>
      <c r="J672" s="144"/>
      <c r="K672" s="144"/>
      <c r="L672" s="149" t="str" cm="1">
        <f t="array" ref="L672">_xlfn.IFNA(
_xlfn.IFS(
AND($F672=" ",$G672=" ",$H672=" "),"Please update all three: Surveyor Room Reference, Establishment Room Reference and Establishment Room Name",
AND(OR($I672="General",$I672="Open plan/ semi-open general",$I672="Fitted",$I672="Light practical (science)",$I672="Light practical (other)",$I672="Heavy practical (workshops)",$I672="Heavy practical (clean)",$I672="Large",$I672="Storage"),$J672=0,$K672=0),"Please update Net Area or Non-net Area",
AND($B672&lt;&gt;"OUT",$J672=0,$I672&lt;&gt;"Non-net",$M672="85% Circulation"),"Net area not recorded for spaces with 85% circulation unusable type",
AND(OR($I672="General",$I672="Open plan/ semi-open general",$I672="Fitted",$I672="Light practical (science)",$I672="Light practical (other)",$I672="Heavy practical (workshops)",$I672="Heavy practical (clean)",$I672="Large",$I672="Storage"),OR($J672=0,ISBLANK($J672))),"Net area not recorded in net spaces",
AND(OR($I672="Non-net",$I672="Outdoor space"),$J672&gt;0),"Net Area Recorded in Non-net space",
AND($I672="General",$J672&gt;90),"This general space is over 90m2, please ensure that this space is entered as separate spaces if it usually used as separate spaces",
AND($I672="Open plan/ semi-open general",$J672&lt;27),"Open plan general space under 27m2",
AND(OR($K672=0,ISBLANK($K672)), $I672="Non-net"),"Non-net area not recorded in non-net space"
),
" ")</f>
        <v xml:space="preserve"> </v>
      </c>
      <c r="M672" s="144"/>
      <c r="N672" s="144"/>
      <c r="O672" s="144"/>
      <c r="P672" s="144"/>
      <c r="Q672" s="144"/>
      <c r="R672" s="171"/>
      <c r="S672" s="147">
        <f>NCA_Calculations!$P$684</f>
        <v>0</v>
      </c>
      <c r="T672" s="147">
        <f>NCA_Calculations!$Q$684</f>
        <v>0</v>
      </c>
      <c r="U672" s="144"/>
      <c r="V672" s="144"/>
      <c r="W672" s="149" t="str" cm="1">
        <f t="array" ref="W672">_xlfn.IFNA(
_xlfn.IFS(
ISBLANK($U672),"Missing space use.",
AND('Establishment details'!$C$14="Secondary",$V672="Classbase"),"Invalid Status type",
AND(OR( $V672="Classbase", $V672="Teaching", $V672="Early years",$V672="SEND resourced"), NOT(ISBLANK($M672))),"Space with status type and unusable type.",
AND($V672= "Classbase",'Establishment details'!$C$22&gt;=10), "Classbase status is only valid in schools with a primary element.",
AND($I672= "Large",$N672 &gt; 3.5), "Large rooms with less than 3.5m height.",
AND(OR($V672="Light practical (science)",$V672="Light practical (science)",$V672="Heavy practical (workshops)", $V672="Heavy practical (clean)"), OR($O672=0,ISBLANK($O672))),"Missing sinks count for light and heavy practical spaces.",
AND($M672 = "Other",ISBLANK($R672)), "Invalid unusable type / missing note for other unusable type."
),
" ")</f>
        <v>Missing space use.</v>
      </c>
    </row>
    <row r="673" spans="2:23" ht="15.75" x14ac:dyDescent="0.25">
      <c r="B673" s="143"/>
      <c r="C673" s="144"/>
      <c r="D673" s="144"/>
      <c r="E673" s="144"/>
      <c r="F673" s="147" t="str" cm="1">
        <f t="array" ref="F673">_xlfn.IFNA(CONCATENATE(_xlfn.IFS($D673="Mezzanine",LEFT($D673,1), $D673="Ground Floor",LEFT($D673,1),$D673="Basment ",LEFT($D673,1), $D673="1st Floor", "0"&amp;LEFT($D673,1), $D673="2nd Floor", "0"&amp;LEFT($D673,1), $D673="3rd Floor", "0"&amp;LEFT($D673,1), $D673="4th Floor", "0"&amp;LEFT($D673,1), $D673="5th Floor", "0"&amp;LEFT($D673,1), $D673="6th Floor", "0"&amp;LEFT($D673,1),$D673="7th Floor", "0"&amp;LEFT($D673,1),$D673="8th Floor", "0"&amp;LEFT($D673,1),$D673="9th Floor", "0"&amp;LEFT($D673,1),$D673="10th Floor", LEFT($D673,2),$D673="11th Floor", LEFT($D673,2),$D673="12th Floor", LEFT($D673,2),$D673="13th Floor", LEFT($D673,2), $D673="Lower Ground", LEFT($D673)&amp;IF(ISNUMBER(FIND(" ",$D673)),MID($D673,FIND(" ",$D673)+1,1),"")&amp;IF(ISNUMBER(FIND(" ",$D673,FIND(" ",$D673)+1)),MID($D673,FIND(" ",$D673,FIND(" ",$D673)+1)+1,1),""),$D673="Upper Ground", LEFT($D673)&amp;IF(ISNUMBER(FIND(" ",$D673)),MID($D673,FIND(" ",$D673)+1,1),"")&amp;IF(ISNUMBER(FIND(" ",$D673,FIND(" ",$D673)+1)),MID($D673,FIND(" ",$D673,FIND(" ",$D673)+1)+1,1),"")),".0",$E673), " ")</f>
        <v xml:space="preserve"> </v>
      </c>
      <c r="G673" s="144"/>
      <c r="H673" s="144"/>
      <c r="I673" s="144"/>
      <c r="J673" s="144"/>
      <c r="K673" s="144"/>
      <c r="L673" s="149" t="str" cm="1">
        <f t="array" ref="L673">_xlfn.IFNA(
_xlfn.IFS(
AND($F673=" ",$G673=" ",$H673=" "),"Please update all three: Surveyor Room Reference, Establishment Room Reference and Establishment Room Name",
AND(OR($I673="General",$I673="Open plan/ semi-open general",$I673="Fitted",$I673="Light practical (science)",$I673="Light practical (other)",$I673="Heavy practical (workshops)",$I673="Heavy practical (clean)",$I673="Large",$I673="Storage"),$J673=0,$K673=0),"Please update Net Area or Non-net Area",
AND($B673&lt;&gt;"OUT",$J673=0,$I673&lt;&gt;"Non-net",$M673="85% Circulation"),"Net area not recorded for spaces with 85% circulation unusable type",
AND(OR($I673="General",$I673="Open plan/ semi-open general",$I673="Fitted",$I673="Light practical (science)",$I673="Light practical (other)",$I673="Heavy practical (workshops)",$I673="Heavy practical (clean)",$I673="Large",$I673="Storage"),OR($J673=0,ISBLANK($J673))),"Net area not recorded in net spaces",
AND(OR($I673="Non-net",$I673="Outdoor space"),$J673&gt;0),"Net Area Recorded in Non-net space",
AND($I673="General",$J673&gt;90),"This general space is over 90m2, please ensure that this space is entered as separate spaces if it usually used as separate spaces",
AND($I673="Open plan/ semi-open general",$J673&lt;27),"Open plan general space under 27m2",
AND(OR($K673=0,ISBLANK($K673)), $I673="Non-net"),"Non-net area not recorded in non-net space"
),
" ")</f>
        <v xml:space="preserve"> </v>
      </c>
      <c r="M673" s="144"/>
      <c r="N673" s="144"/>
      <c r="O673" s="144"/>
      <c r="P673" s="144"/>
      <c r="Q673" s="144"/>
      <c r="R673" s="171"/>
      <c r="S673" s="147">
        <f>NCA_Calculations!$P$685</f>
        <v>0</v>
      </c>
      <c r="T673" s="147">
        <f>NCA_Calculations!$Q$685</f>
        <v>0</v>
      </c>
      <c r="U673" s="144"/>
      <c r="V673" s="144"/>
      <c r="W673" s="149" t="str" cm="1">
        <f t="array" ref="W673">_xlfn.IFNA(
_xlfn.IFS(
ISBLANK($U673),"Missing space use.",
AND('Establishment details'!$C$14="Secondary",$V673="Classbase"),"Invalid Status type",
AND(OR( $V673="Classbase", $V673="Teaching", $V673="Early years",$V673="SEND resourced"), NOT(ISBLANK($M673))),"Space with status type and unusable type.",
AND($V673= "Classbase",'Establishment details'!$C$22&gt;=10), "Classbase status is only valid in schools with a primary element.",
AND($I673= "Large",$N673 &gt; 3.5), "Large rooms with less than 3.5m height.",
AND(OR($V673="Light practical (science)",$V673="Light practical (science)",$V673="Heavy practical (workshops)", $V673="Heavy practical (clean)"), OR($O673=0,ISBLANK($O673))),"Missing sinks count for light and heavy practical spaces.",
AND($M673 = "Other",ISBLANK($R673)), "Invalid unusable type / missing note for other unusable type."
),
" ")</f>
        <v>Missing space use.</v>
      </c>
    </row>
    <row r="674" spans="2:23" ht="15.75" x14ac:dyDescent="0.25">
      <c r="B674" s="143"/>
      <c r="C674" s="144"/>
      <c r="D674" s="144"/>
      <c r="E674" s="144"/>
      <c r="F674" s="147" t="str" cm="1">
        <f t="array" ref="F674">_xlfn.IFNA(CONCATENATE(_xlfn.IFS($D674="Mezzanine",LEFT($D674,1), $D674="Ground Floor",LEFT($D674,1),$D674="Basment ",LEFT($D674,1), $D674="1st Floor", "0"&amp;LEFT($D674,1), $D674="2nd Floor", "0"&amp;LEFT($D674,1), $D674="3rd Floor", "0"&amp;LEFT($D674,1), $D674="4th Floor", "0"&amp;LEFT($D674,1), $D674="5th Floor", "0"&amp;LEFT($D674,1), $D674="6th Floor", "0"&amp;LEFT($D674,1),$D674="7th Floor", "0"&amp;LEFT($D674,1),$D674="8th Floor", "0"&amp;LEFT($D674,1),$D674="9th Floor", "0"&amp;LEFT($D674,1),$D674="10th Floor", LEFT($D674,2),$D674="11th Floor", LEFT($D674,2),$D674="12th Floor", LEFT($D674,2),$D674="13th Floor", LEFT($D674,2), $D674="Lower Ground", LEFT($D674)&amp;IF(ISNUMBER(FIND(" ",$D674)),MID($D674,FIND(" ",$D674)+1,1),"")&amp;IF(ISNUMBER(FIND(" ",$D674,FIND(" ",$D674)+1)),MID($D674,FIND(" ",$D674,FIND(" ",$D674)+1)+1,1),""),$D674="Upper Ground", LEFT($D674)&amp;IF(ISNUMBER(FIND(" ",$D674)),MID($D674,FIND(" ",$D674)+1,1),"")&amp;IF(ISNUMBER(FIND(" ",$D674,FIND(" ",$D674)+1)),MID($D674,FIND(" ",$D674,FIND(" ",$D674)+1)+1,1),"")),".0",$E674), " ")</f>
        <v xml:space="preserve"> </v>
      </c>
      <c r="G674" s="144"/>
      <c r="H674" s="144"/>
      <c r="I674" s="144"/>
      <c r="J674" s="144"/>
      <c r="K674" s="144"/>
      <c r="L674" s="149" t="str" cm="1">
        <f t="array" ref="L674">_xlfn.IFNA(
_xlfn.IFS(
AND($F674=" ",$G674=" ",$H674=" "),"Please update all three: Surveyor Room Reference, Establishment Room Reference and Establishment Room Name",
AND(OR($I674="General",$I674="Open plan/ semi-open general",$I674="Fitted",$I674="Light practical (science)",$I674="Light practical (other)",$I674="Heavy practical (workshops)",$I674="Heavy practical (clean)",$I674="Large",$I674="Storage"),$J674=0,$K674=0),"Please update Net Area or Non-net Area",
AND($B674&lt;&gt;"OUT",$J674=0,$I674&lt;&gt;"Non-net",$M674="85% Circulation"),"Net area not recorded for spaces with 85% circulation unusable type",
AND(OR($I674="General",$I674="Open plan/ semi-open general",$I674="Fitted",$I674="Light practical (science)",$I674="Light practical (other)",$I674="Heavy practical (workshops)",$I674="Heavy practical (clean)",$I674="Large",$I674="Storage"),OR($J674=0,ISBLANK($J674))),"Net area not recorded in net spaces",
AND(OR($I674="Non-net",$I674="Outdoor space"),$J674&gt;0),"Net Area Recorded in Non-net space",
AND($I674="General",$J674&gt;90),"This general space is over 90m2, please ensure that this space is entered as separate spaces if it usually used as separate spaces",
AND($I674="Open plan/ semi-open general",$J674&lt;27),"Open plan general space under 27m2",
AND(OR($K674=0,ISBLANK($K674)), $I674="Non-net"),"Non-net area not recorded in non-net space"
),
" ")</f>
        <v xml:space="preserve"> </v>
      </c>
      <c r="M674" s="144"/>
      <c r="N674" s="144"/>
      <c r="O674" s="144"/>
      <c r="P674" s="144"/>
      <c r="Q674" s="144"/>
      <c r="R674" s="171"/>
      <c r="S674" s="147">
        <f>NCA_Calculations!$P$686</f>
        <v>0</v>
      </c>
      <c r="T674" s="147">
        <f>NCA_Calculations!$Q$686</f>
        <v>0</v>
      </c>
      <c r="U674" s="144"/>
      <c r="V674" s="144"/>
      <c r="W674" s="149" t="str" cm="1">
        <f t="array" ref="W674">_xlfn.IFNA(
_xlfn.IFS(
ISBLANK($U674),"Missing space use.",
AND('Establishment details'!$C$14="Secondary",$V674="Classbase"),"Invalid Status type",
AND(OR( $V674="Classbase", $V674="Teaching", $V674="Early years",$V674="SEND resourced"), NOT(ISBLANK($M674))),"Space with status type and unusable type.",
AND($V674= "Classbase",'Establishment details'!$C$22&gt;=10), "Classbase status is only valid in schools with a primary element.",
AND($I674= "Large",$N674 &gt; 3.5), "Large rooms with less than 3.5m height.",
AND(OR($V674="Light practical (science)",$V674="Light practical (science)",$V674="Heavy practical (workshops)", $V674="Heavy practical (clean)"), OR($O674=0,ISBLANK($O674))),"Missing sinks count for light and heavy practical spaces.",
AND($M674 = "Other",ISBLANK($R674)), "Invalid unusable type / missing note for other unusable type."
),
" ")</f>
        <v>Missing space use.</v>
      </c>
    </row>
    <row r="675" spans="2:23" ht="15.75" x14ac:dyDescent="0.25">
      <c r="B675" s="143"/>
      <c r="C675" s="144"/>
      <c r="D675" s="144"/>
      <c r="E675" s="144"/>
      <c r="F675" s="147" t="str" cm="1">
        <f t="array" ref="F675">_xlfn.IFNA(CONCATENATE(_xlfn.IFS($D675="Mezzanine",LEFT($D675,1), $D675="Ground Floor",LEFT($D675,1),$D675="Basment ",LEFT($D675,1), $D675="1st Floor", "0"&amp;LEFT($D675,1), $D675="2nd Floor", "0"&amp;LEFT($D675,1), $D675="3rd Floor", "0"&amp;LEFT($D675,1), $D675="4th Floor", "0"&amp;LEFT($D675,1), $D675="5th Floor", "0"&amp;LEFT($D675,1), $D675="6th Floor", "0"&amp;LEFT($D675,1),$D675="7th Floor", "0"&amp;LEFT($D675,1),$D675="8th Floor", "0"&amp;LEFT($D675,1),$D675="9th Floor", "0"&amp;LEFT($D675,1),$D675="10th Floor", LEFT($D675,2),$D675="11th Floor", LEFT($D675,2),$D675="12th Floor", LEFT($D675,2),$D675="13th Floor", LEFT($D675,2), $D675="Lower Ground", LEFT($D675)&amp;IF(ISNUMBER(FIND(" ",$D675)),MID($D675,FIND(" ",$D675)+1,1),"")&amp;IF(ISNUMBER(FIND(" ",$D675,FIND(" ",$D675)+1)),MID($D675,FIND(" ",$D675,FIND(" ",$D675)+1)+1,1),""),$D675="Upper Ground", LEFT($D675)&amp;IF(ISNUMBER(FIND(" ",$D675)),MID($D675,FIND(" ",$D675)+1,1),"")&amp;IF(ISNUMBER(FIND(" ",$D675,FIND(" ",$D675)+1)),MID($D675,FIND(" ",$D675,FIND(" ",$D675)+1)+1,1),"")),".0",$E675), " ")</f>
        <v xml:space="preserve"> </v>
      </c>
      <c r="G675" s="144"/>
      <c r="H675" s="144"/>
      <c r="I675" s="144"/>
      <c r="J675" s="144"/>
      <c r="K675" s="144"/>
      <c r="L675" s="149" t="str" cm="1">
        <f t="array" ref="L675">_xlfn.IFNA(
_xlfn.IFS(
AND($F675=" ",$G675=" ",$H675=" "),"Please update all three: Surveyor Room Reference, Establishment Room Reference and Establishment Room Name",
AND(OR($I675="General",$I675="Open plan/ semi-open general",$I675="Fitted",$I675="Light practical (science)",$I675="Light practical (other)",$I675="Heavy practical (workshops)",$I675="Heavy practical (clean)",$I675="Large",$I675="Storage"),$J675=0,$K675=0),"Please update Net Area or Non-net Area",
AND($B675&lt;&gt;"OUT",$J675=0,$I675&lt;&gt;"Non-net",$M675="85% Circulation"),"Net area not recorded for spaces with 85% circulation unusable type",
AND(OR($I675="General",$I675="Open plan/ semi-open general",$I675="Fitted",$I675="Light practical (science)",$I675="Light practical (other)",$I675="Heavy practical (workshops)",$I675="Heavy practical (clean)",$I675="Large",$I675="Storage"),OR($J675=0,ISBLANK($J675))),"Net area not recorded in net spaces",
AND(OR($I675="Non-net",$I675="Outdoor space"),$J675&gt;0),"Net Area Recorded in Non-net space",
AND($I675="General",$J675&gt;90),"This general space is over 90m2, please ensure that this space is entered as separate spaces if it usually used as separate spaces",
AND($I675="Open plan/ semi-open general",$J675&lt;27),"Open plan general space under 27m2",
AND(OR($K675=0,ISBLANK($K675)), $I675="Non-net"),"Non-net area not recorded in non-net space"
),
" ")</f>
        <v xml:space="preserve"> </v>
      </c>
      <c r="M675" s="144"/>
      <c r="N675" s="144"/>
      <c r="O675" s="144"/>
      <c r="P675" s="144"/>
      <c r="Q675" s="144"/>
      <c r="R675" s="171"/>
      <c r="S675" s="147">
        <f>NCA_Calculations!$P$687</f>
        <v>0</v>
      </c>
      <c r="T675" s="147">
        <f>NCA_Calculations!$Q$687</f>
        <v>0</v>
      </c>
      <c r="U675" s="144"/>
      <c r="V675" s="144"/>
      <c r="W675" s="149" t="str" cm="1">
        <f t="array" ref="W675">_xlfn.IFNA(
_xlfn.IFS(
ISBLANK($U675),"Missing space use.",
AND('Establishment details'!$C$14="Secondary",$V675="Classbase"),"Invalid Status type",
AND(OR( $V675="Classbase", $V675="Teaching", $V675="Early years",$V675="SEND resourced"), NOT(ISBLANK($M675))),"Space with status type and unusable type.",
AND($V675= "Classbase",'Establishment details'!$C$22&gt;=10), "Classbase status is only valid in schools with a primary element.",
AND($I675= "Large",$N675 &gt; 3.5), "Large rooms with less than 3.5m height.",
AND(OR($V675="Light practical (science)",$V675="Light practical (science)",$V675="Heavy practical (workshops)", $V675="Heavy practical (clean)"), OR($O675=0,ISBLANK($O675))),"Missing sinks count for light and heavy practical spaces.",
AND($M675 = "Other",ISBLANK($R675)), "Invalid unusable type / missing note for other unusable type."
),
" ")</f>
        <v>Missing space use.</v>
      </c>
    </row>
    <row r="676" spans="2:23" ht="15.75" x14ac:dyDescent="0.25">
      <c r="B676" s="143"/>
      <c r="C676" s="144"/>
      <c r="D676" s="144"/>
      <c r="E676" s="144"/>
      <c r="F676" s="147" t="str" cm="1">
        <f t="array" ref="F676">_xlfn.IFNA(CONCATENATE(_xlfn.IFS($D676="Mezzanine",LEFT($D676,1), $D676="Ground Floor",LEFT($D676,1),$D676="Basment ",LEFT($D676,1), $D676="1st Floor", "0"&amp;LEFT($D676,1), $D676="2nd Floor", "0"&amp;LEFT($D676,1), $D676="3rd Floor", "0"&amp;LEFT($D676,1), $D676="4th Floor", "0"&amp;LEFT($D676,1), $D676="5th Floor", "0"&amp;LEFT($D676,1), $D676="6th Floor", "0"&amp;LEFT($D676,1),$D676="7th Floor", "0"&amp;LEFT($D676,1),$D676="8th Floor", "0"&amp;LEFT($D676,1),$D676="9th Floor", "0"&amp;LEFT($D676,1),$D676="10th Floor", LEFT($D676,2),$D676="11th Floor", LEFT($D676,2),$D676="12th Floor", LEFT($D676,2),$D676="13th Floor", LEFT($D676,2), $D676="Lower Ground", LEFT($D676)&amp;IF(ISNUMBER(FIND(" ",$D676)),MID($D676,FIND(" ",$D676)+1,1),"")&amp;IF(ISNUMBER(FIND(" ",$D676,FIND(" ",$D676)+1)),MID($D676,FIND(" ",$D676,FIND(" ",$D676)+1)+1,1),""),$D676="Upper Ground", LEFT($D676)&amp;IF(ISNUMBER(FIND(" ",$D676)),MID($D676,FIND(" ",$D676)+1,1),"")&amp;IF(ISNUMBER(FIND(" ",$D676,FIND(" ",$D676)+1)),MID($D676,FIND(" ",$D676,FIND(" ",$D676)+1)+1,1),"")),".0",$E676), " ")</f>
        <v xml:space="preserve"> </v>
      </c>
      <c r="G676" s="144"/>
      <c r="H676" s="144"/>
      <c r="I676" s="144"/>
      <c r="J676" s="144"/>
      <c r="K676" s="144"/>
      <c r="L676" s="149" t="str" cm="1">
        <f t="array" ref="L676">_xlfn.IFNA(
_xlfn.IFS(
AND($F676=" ",$G676=" ",$H676=" "),"Please update all three: Surveyor Room Reference, Establishment Room Reference and Establishment Room Name",
AND(OR($I676="General",$I676="Open plan/ semi-open general",$I676="Fitted",$I676="Light practical (science)",$I676="Light practical (other)",$I676="Heavy practical (workshops)",$I676="Heavy practical (clean)",$I676="Large",$I676="Storage"),$J676=0,$K676=0),"Please update Net Area or Non-net Area",
AND($B676&lt;&gt;"OUT",$J676=0,$I676&lt;&gt;"Non-net",$M676="85% Circulation"),"Net area not recorded for spaces with 85% circulation unusable type",
AND(OR($I676="General",$I676="Open plan/ semi-open general",$I676="Fitted",$I676="Light practical (science)",$I676="Light practical (other)",$I676="Heavy practical (workshops)",$I676="Heavy practical (clean)",$I676="Large",$I676="Storage"),OR($J676=0,ISBLANK($J676))),"Net area not recorded in net spaces",
AND(OR($I676="Non-net",$I676="Outdoor space"),$J676&gt;0),"Net Area Recorded in Non-net space",
AND($I676="General",$J676&gt;90),"This general space is over 90m2, please ensure that this space is entered as separate spaces if it usually used as separate spaces",
AND($I676="Open plan/ semi-open general",$J676&lt;27),"Open plan general space under 27m2",
AND(OR($K676=0,ISBLANK($K676)), $I676="Non-net"),"Non-net area not recorded in non-net space"
),
" ")</f>
        <v xml:space="preserve"> </v>
      </c>
      <c r="M676" s="144"/>
      <c r="N676" s="144"/>
      <c r="O676" s="144"/>
      <c r="P676" s="144"/>
      <c r="Q676" s="144"/>
      <c r="R676" s="171"/>
      <c r="S676" s="147">
        <f>NCA_Calculations!$P$688</f>
        <v>0</v>
      </c>
      <c r="T676" s="147">
        <f>NCA_Calculations!$Q$688</f>
        <v>0</v>
      </c>
      <c r="U676" s="144"/>
      <c r="V676" s="144"/>
      <c r="W676" s="149" t="str" cm="1">
        <f t="array" ref="W676">_xlfn.IFNA(
_xlfn.IFS(
ISBLANK($U676),"Missing space use.",
AND('Establishment details'!$C$14="Secondary",$V676="Classbase"),"Invalid Status type",
AND(OR( $V676="Classbase", $V676="Teaching", $V676="Early years",$V676="SEND resourced"), NOT(ISBLANK($M676))),"Space with status type and unusable type.",
AND($V676= "Classbase",'Establishment details'!$C$22&gt;=10), "Classbase status is only valid in schools with a primary element.",
AND($I676= "Large",$N676 &gt; 3.5), "Large rooms with less than 3.5m height.",
AND(OR($V676="Light practical (science)",$V676="Light practical (science)",$V676="Heavy practical (workshops)", $V676="Heavy practical (clean)"), OR($O676=0,ISBLANK($O676))),"Missing sinks count for light and heavy practical spaces.",
AND($M676 = "Other",ISBLANK($R676)), "Invalid unusable type / missing note for other unusable type."
),
" ")</f>
        <v>Missing space use.</v>
      </c>
    </row>
    <row r="677" spans="2:23" ht="15.75" x14ac:dyDescent="0.25">
      <c r="B677" s="143"/>
      <c r="C677" s="144"/>
      <c r="D677" s="144"/>
      <c r="E677" s="144"/>
      <c r="F677" s="147" t="str" cm="1">
        <f t="array" ref="F677">_xlfn.IFNA(CONCATENATE(_xlfn.IFS($D677="Mezzanine",LEFT($D677,1), $D677="Ground Floor",LEFT($D677,1),$D677="Basment ",LEFT($D677,1), $D677="1st Floor", "0"&amp;LEFT($D677,1), $D677="2nd Floor", "0"&amp;LEFT($D677,1), $D677="3rd Floor", "0"&amp;LEFT($D677,1), $D677="4th Floor", "0"&amp;LEFT($D677,1), $D677="5th Floor", "0"&amp;LEFT($D677,1), $D677="6th Floor", "0"&amp;LEFT($D677,1),$D677="7th Floor", "0"&amp;LEFT($D677,1),$D677="8th Floor", "0"&amp;LEFT($D677,1),$D677="9th Floor", "0"&amp;LEFT($D677,1),$D677="10th Floor", LEFT($D677,2),$D677="11th Floor", LEFT($D677,2),$D677="12th Floor", LEFT($D677,2),$D677="13th Floor", LEFT($D677,2), $D677="Lower Ground", LEFT($D677)&amp;IF(ISNUMBER(FIND(" ",$D677)),MID($D677,FIND(" ",$D677)+1,1),"")&amp;IF(ISNUMBER(FIND(" ",$D677,FIND(" ",$D677)+1)),MID($D677,FIND(" ",$D677,FIND(" ",$D677)+1)+1,1),""),$D677="Upper Ground", LEFT($D677)&amp;IF(ISNUMBER(FIND(" ",$D677)),MID($D677,FIND(" ",$D677)+1,1),"")&amp;IF(ISNUMBER(FIND(" ",$D677,FIND(" ",$D677)+1)),MID($D677,FIND(" ",$D677,FIND(" ",$D677)+1)+1,1),"")),".0",$E677), " ")</f>
        <v xml:space="preserve"> </v>
      </c>
      <c r="G677" s="144"/>
      <c r="H677" s="144"/>
      <c r="I677" s="144"/>
      <c r="J677" s="144"/>
      <c r="K677" s="144"/>
      <c r="L677" s="149" t="str" cm="1">
        <f t="array" ref="L677">_xlfn.IFNA(
_xlfn.IFS(
AND($F677=" ",$G677=" ",$H677=" "),"Please update all three: Surveyor Room Reference, Establishment Room Reference and Establishment Room Name",
AND(OR($I677="General",$I677="Open plan/ semi-open general",$I677="Fitted",$I677="Light practical (science)",$I677="Light practical (other)",$I677="Heavy practical (workshops)",$I677="Heavy practical (clean)",$I677="Large",$I677="Storage"),$J677=0,$K677=0),"Please update Net Area or Non-net Area",
AND($B677&lt;&gt;"OUT",$J677=0,$I677&lt;&gt;"Non-net",$M677="85% Circulation"),"Net area not recorded for spaces with 85% circulation unusable type",
AND(OR($I677="General",$I677="Open plan/ semi-open general",$I677="Fitted",$I677="Light practical (science)",$I677="Light practical (other)",$I677="Heavy practical (workshops)",$I677="Heavy practical (clean)",$I677="Large",$I677="Storage"),OR($J677=0,ISBLANK($J677))),"Net area not recorded in net spaces",
AND(OR($I677="Non-net",$I677="Outdoor space"),$J677&gt;0),"Net Area Recorded in Non-net space",
AND($I677="General",$J677&gt;90),"This general space is over 90m2, please ensure that this space is entered as separate spaces if it usually used as separate spaces",
AND($I677="Open plan/ semi-open general",$J677&lt;27),"Open plan general space under 27m2",
AND(OR($K677=0,ISBLANK($K677)), $I677="Non-net"),"Non-net area not recorded in non-net space"
),
" ")</f>
        <v xml:space="preserve"> </v>
      </c>
      <c r="M677" s="144"/>
      <c r="N677" s="144"/>
      <c r="O677" s="144"/>
      <c r="P677" s="144"/>
      <c r="Q677" s="144"/>
      <c r="R677" s="171"/>
      <c r="S677" s="147">
        <f>NCA_Calculations!$P$689</f>
        <v>0</v>
      </c>
      <c r="T677" s="147">
        <f>NCA_Calculations!$Q$689</f>
        <v>0</v>
      </c>
      <c r="U677" s="144"/>
      <c r="V677" s="144"/>
      <c r="W677" s="149" t="str" cm="1">
        <f t="array" ref="W677">_xlfn.IFNA(
_xlfn.IFS(
ISBLANK($U677),"Missing space use.",
AND('Establishment details'!$C$14="Secondary",$V677="Classbase"),"Invalid Status type",
AND(OR( $V677="Classbase", $V677="Teaching", $V677="Early years",$V677="SEND resourced"), NOT(ISBLANK($M677))),"Space with status type and unusable type.",
AND($V677= "Classbase",'Establishment details'!$C$22&gt;=10), "Classbase status is only valid in schools with a primary element.",
AND($I677= "Large",$N677 &gt; 3.5), "Large rooms with less than 3.5m height.",
AND(OR($V677="Light practical (science)",$V677="Light practical (science)",$V677="Heavy practical (workshops)", $V677="Heavy practical (clean)"), OR($O677=0,ISBLANK($O677))),"Missing sinks count for light and heavy practical spaces.",
AND($M677 = "Other",ISBLANK($R677)), "Invalid unusable type / missing note for other unusable type."
),
" ")</f>
        <v>Missing space use.</v>
      </c>
    </row>
    <row r="678" spans="2:23" ht="15.75" x14ac:dyDescent="0.25">
      <c r="B678" s="143"/>
      <c r="C678" s="144"/>
      <c r="D678" s="144"/>
      <c r="E678" s="144"/>
      <c r="F678" s="147" t="str" cm="1">
        <f t="array" ref="F678">_xlfn.IFNA(CONCATENATE(_xlfn.IFS($D678="Mezzanine",LEFT($D678,1), $D678="Ground Floor",LEFT($D678,1),$D678="Basment ",LEFT($D678,1), $D678="1st Floor", "0"&amp;LEFT($D678,1), $D678="2nd Floor", "0"&amp;LEFT($D678,1), $D678="3rd Floor", "0"&amp;LEFT($D678,1), $D678="4th Floor", "0"&amp;LEFT($D678,1), $D678="5th Floor", "0"&amp;LEFT($D678,1), $D678="6th Floor", "0"&amp;LEFT($D678,1),$D678="7th Floor", "0"&amp;LEFT($D678,1),$D678="8th Floor", "0"&amp;LEFT($D678,1),$D678="9th Floor", "0"&amp;LEFT($D678,1),$D678="10th Floor", LEFT($D678,2),$D678="11th Floor", LEFT($D678,2),$D678="12th Floor", LEFT($D678,2),$D678="13th Floor", LEFT($D678,2), $D678="Lower Ground", LEFT($D678)&amp;IF(ISNUMBER(FIND(" ",$D678)),MID($D678,FIND(" ",$D678)+1,1),"")&amp;IF(ISNUMBER(FIND(" ",$D678,FIND(" ",$D678)+1)),MID($D678,FIND(" ",$D678,FIND(" ",$D678)+1)+1,1),""),$D678="Upper Ground", LEFT($D678)&amp;IF(ISNUMBER(FIND(" ",$D678)),MID($D678,FIND(" ",$D678)+1,1),"")&amp;IF(ISNUMBER(FIND(" ",$D678,FIND(" ",$D678)+1)),MID($D678,FIND(" ",$D678,FIND(" ",$D678)+1)+1,1),"")),".0",$E678), " ")</f>
        <v xml:space="preserve"> </v>
      </c>
      <c r="G678" s="144"/>
      <c r="H678" s="144"/>
      <c r="I678" s="144"/>
      <c r="J678" s="144"/>
      <c r="K678" s="144"/>
      <c r="L678" s="149" t="str" cm="1">
        <f t="array" ref="L678">_xlfn.IFNA(
_xlfn.IFS(
AND($F678=" ",$G678=" ",$H678=" "),"Please update all three: Surveyor Room Reference, Establishment Room Reference and Establishment Room Name",
AND(OR($I678="General",$I678="Open plan/ semi-open general",$I678="Fitted",$I678="Light practical (science)",$I678="Light practical (other)",$I678="Heavy practical (workshops)",$I678="Heavy practical (clean)",$I678="Large",$I678="Storage"),$J678=0,$K678=0),"Please update Net Area or Non-net Area",
AND($B678&lt;&gt;"OUT",$J678=0,$I678&lt;&gt;"Non-net",$M678="85% Circulation"),"Net area not recorded for spaces with 85% circulation unusable type",
AND(OR($I678="General",$I678="Open plan/ semi-open general",$I678="Fitted",$I678="Light practical (science)",$I678="Light practical (other)",$I678="Heavy practical (workshops)",$I678="Heavy practical (clean)",$I678="Large",$I678="Storage"),OR($J678=0,ISBLANK($J678))),"Net area not recorded in net spaces",
AND(OR($I678="Non-net",$I678="Outdoor space"),$J678&gt;0),"Net Area Recorded in Non-net space",
AND($I678="General",$J678&gt;90),"This general space is over 90m2, please ensure that this space is entered as separate spaces if it usually used as separate spaces",
AND($I678="Open plan/ semi-open general",$J678&lt;27),"Open plan general space under 27m2",
AND(OR($K678=0,ISBLANK($K678)), $I678="Non-net"),"Non-net area not recorded in non-net space"
),
" ")</f>
        <v xml:space="preserve"> </v>
      </c>
      <c r="M678" s="144"/>
      <c r="N678" s="144"/>
      <c r="O678" s="144"/>
      <c r="P678" s="144"/>
      <c r="Q678" s="144"/>
      <c r="R678" s="171"/>
      <c r="S678" s="147">
        <f>NCA_Calculations!$P$690</f>
        <v>0</v>
      </c>
      <c r="T678" s="147">
        <f>NCA_Calculations!$Q$690</f>
        <v>0</v>
      </c>
      <c r="U678" s="144"/>
      <c r="V678" s="144"/>
      <c r="W678" s="149" t="str" cm="1">
        <f t="array" ref="W678">_xlfn.IFNA(
_xlfn.IFS(
ISBLANK($U678),"Missing space use.",
AND('Establishment details'!$C$14="Secondary",$V678="Classbase"),"Invalid Status type",
AND(OR( $V678="Classbase", $V678="Teaching", $V678="Early years",$V678="SEND resourced"), NOT(ISBLANK($M678))),"Space with status type and unusable type.",
AND($V678= "Classbase",'Establishment details'!$C$22&gt;=10), "Classbase status is only valid in schools with a primary element.",
AND($I678= "Large",$N678 &gt; 3.5), "Large rooms with less than 3.5m height.",
AND(OR($V678="Light practical (science)",$V678="Light practical (science)",$V678="Heavy practical (workshops)", $V678="Heavy practical (clean)"), OR($O678=0,ISBLANK($O678))),"Missing sinks count for light and heavy practical spaces.",
AND($M678 = "Other",ISBLANK($R678)), "Invalid unusable type / missing note for other unusable type."
),
" ")</f>
        <v>Missing space use.</v>
      </c>
    </row>
    <row r="679" spans="2:23" ht="15.75" x14ac:dyDescent="0.25">
      <c r="B679" s="143"/>
      <c r="C679" s="144"/>
      <c r="D679" s="144"/>
      <c r="E679" s="144"/>
      <c r="F679" s="147" t="str" cm="1">
        <f t="array" ref="F679">_xlfn.IFNA(CONCATENATE(_xlfn.IFS($D679="Mezzanine",LEFT($D679,1), $D679="Ground Floor",LEFT($D679,1),$D679="Basment ",LEFT($D679,1), $D679="1st Floor", "0"&amp;LEFT($D679,1), $D679="2nd Floor", "0"&amp;LEFT($D679,1), $D679="3rd Floor", "0"&amp;LEFT($D679,1), $D679="4th Floor", "0"&amp;LEFT($D679,1), $D679="5th Floor", "0"&amp;LEFT($D679,1), $D679="6th Floor", "0"&amp;LEFT($D679,1),$D679="7th Floor", "0"&amp;LEFT($D679,1),$D679="8th Floor", "0"&amp;LEFT($D679,1),$D679="9th Floor", "0"&amp;LEFT($D679,1),$D679="10th Floor", LEFT($D679,2),$D679="11th Floor", LEFT($D679,2),$D679="12th Floor", LEFT($D679,2),$D679="13th Floor", LEFT($D679,2), $D679="Lower Ground", LEFT($D679)&amp;IF(ISNUMBER(FIND(" ",$D679)),MID($D679,FIND(" ",$D679)+1,1),"")&amp;IF(ISNUMBER(FIND(" ",$D679,FIND(" ",$D679)+1)),MID($D679,FIND(" ",$D679,FIND(" ",$D679)+1)+1,1),""),$D679="Upper Ground", LEFT($D679)&amp;IF(ISNUMBER(FIND(" ",$D679)),MID($D679,FIND(" ",$D679)+1,1),"")&amp;IF(ISNUMBER(FIND(" ",$D679,FIND(" ",$D679)+1)),MID($D679,FIND(" ",$D679,FIND(" ",$D679)+1)+1,1),"")),".0",$E679), " ")</f>
        <v xml:space="preserve"> </v>
      </c>
      <c r="G679" s="144"/>
      <c r="H679" s="144"/>
      <c r="I679" s="144"/>
      <c r="J679" s="144"/>
      <c r="K679" s="144"/>
      <c r="L679" s="149" t="str" cm="1">
        <f t="array" ref="L679">_xlfn.IFNA(
_xlfn.IFS(
AND($F679=" ",$G679=" ",$H679=" "),"Please update all three: Surveyor Room Reference, Establishment Room Reference and Establishment Room Name",
AND(OR($I679="General",$I679="Open plan/ semi-open general",$I679="Fitted",$I679="Light practical (science)",$I679="Light practical (other)",$I679="Heavy practical (workshops)",$I679="Heavy practical (clean)",$I679="Large",$I679="Storage"),$J679=0,$K679=0),"Please update Net Area or Non-net Area",
AND($B679&lt;&gt;"OUT",$J679=0,$I679&lt;&gt;"Non-net",$M679="85% Circulation"),"Net area not recorded for spaces with 85% circulation unusable type",
AND(OR($I679="General",$I679="Open plan/ semi-open general",$I679="Fitted",$I679="Light practical (science)",$I679="Light practical (other)",$I679="Heavy practical (workshops)",$I679="Heavy practical (clean)",$I679="Large",$I679="Storage"),OR($J679=0,ISBLANK($J679))),"Net area not recorded in net spaces",
AND(OR($I679="Non-net",$I679="Outdoor space"),$J679&gt;0),"Net Area Recorded in Non-net space",
AND($I679="General",$J679&gt;90),"This general space is over 90m2, please ensure that this space is entered as separate spaces if it usually used as separate spaces",
AND($I679="Open plan/ semi-open general",$J679&lt;27),"Open plan general space under 27m2",
AND(OR($K679=0,ISBLANK($K679)), $I679="Non-net"),"Non-net area not recorded in non-net space"
),
" ")</f>
        <v xml:space="preserve"> </v>
      </c>
      <c r="M679" s="144"/>
      <c r="N679" s="144"/>
      <c r="O679" s="144"/>
      <c r="P679" s="144"/>
      <c r="Q679" s="144"/>
      <c r="R679" s="171"/>
      <c r="S679" s="147">
        <f>NCA_Calculations!$P$691</f>
        <v>0</v>
      </c>
      <c r="T679" s="147">
        <f>NCA_Calculations!$Q$691</f>
        <v>0</v>
      </c>
      <c r="U679" s="144"/>
      <c r="V679" s="144"/>
      <c r="W679" s="149" t="str" cm="1">
        <f t="array" ref="W679">_xlfn.IFNA(
_xlfn.IFS(
ISBLANK($U679),"Missing space use.",
AND('Establishment details'!$C$14="Secondary",$V679="Classbase"),"Invalid Status type",
AND(OR( $V679="Classbase", $V679="Teaching", $V679="Early years",$V679="SEND resourced"), NOT(ISBLANK($M679))),"Space with status type and unusable type.",
AND($V679= "Classbase",'Establishment details'!$C$22&gt;=10), "Classbase status is only valid in schools with a primary element.",
AND($I679= "Large",$N679 &gt; 3.5), "Large rooms with less than 3.5m height.",
AND(OR($V679="Light practical (science)",$V679="Light practical (science)",$V679="Heavy practical (workshops)", $V679="Heavy practical (clean)"), OR($O679=0,ISBLANK($O679))),"Missing sinks count for light and heavy practical spaces.",
AND($M679 = "Other",ISBLANK($R679)), "Invalid unusable type / missing note for other unusable type."
),
" ")</f>
        <v>Missing space use.</v>
      </c>
    </row>
    <row r="680" spans="2:23" ht="15.75" x14ac:dyDescent="0.25">
      <c r="B680" s="143"/>
      <c r="C680" s="144"/>
      <c r="D680" s="144"/>
      <c r="E680" s="144"/>
      <c r="F680" s="147" t="str" cm="1">
        <f t="array" ref="F680">_xlfn.IFNA(CONCATENATE(_xlfn.IFS($D680="Mezzanine",LEFT($D680,1), $D680="Ground Floor",LEFT($D680,1),$D680="Basment ",LEFT($D680,1), $D680="1st Floor", "0"&amp;LEFT($D680,1), $D680="2nd Floor", "0"&amp;LEFT($D680,1), $D680="3rd Floor", "0"&amp;LEFT($D680,1), $D680="4th Floor", "0"&amp;LEFT($D680,1), $D680="5th Floor", "0"&amp;LEFT($D680,1), $D680="6th Floor", "0"&amp;LEFT($D680,1),$D680="7th Floor", "0"&amp;LEFT($D680,1),$D680="8th Floor", "0"&amp;LEFT($D680,1),$D680="9th Floor", "0"&amp;LEFT($D680,1),$D680="10th Floor", LEFT($D680,2),$D680="11th Floor", LEFT($D680,2),$D680="12th Floor", LEFT($D680,2),$D680="13th Floor", LEFT($D680,2), $D680="Lower Ground", LEFT($D680)&amp;IF(ISNUMBER(FIND(" ",$D680)),MID($D680,FIND(" ",$D680)+1,1),"")&amp;IF(ISNUMBER(FIND(" ",$D680,FIND(" ",$D680)+1)),MID($D680,FIND(" ",$D680,FIND(" ",$D680)+1)+1,1),""),$D680="Upper Ground", LEFT($D680)&amp;IF(ISNUMBER(FIND(" ",$D680)),MID($D680,FIND(" ",$D680)+1,1),"")&amp;IF(ISNUMBER(FIND(" ",$D680,FIND(" ",$D680)+1)),MID($D680,FIND(" ",$D680,FIND(" ",$D680)+1)+1,1),"")),".0",$E680), " ")</f>
        <v xml:space="preserve"> </v>
      </c>
      <c r="G680" s="144"/>
      <c r="H680" s="144"/>
      <c r="I680" s="144"/>
      <c r="J680" s="144"/>
      <c r="K680" s="144"/>
      <c r="L680" s="149" t="str" cm="1">
        <f t="array" ref="L680">_xlfn.IFNA(
_xlfn.IFS(
AND($F680=" ",$G680=" ",$H680=" "),"Please update all three: Surveyor Room Reference, Establishment Room Reference and Establishment Room Name",
AND(OR($I680="General",$I680="Open plan/ semi-open general",$I680="Fitted",$I680="Light practical (science)",$I680="Light practical (other)",$I680="Heavy practical (workshops)",$I680="Heavy practical (clean)",$I680="Large",$I680="Storage"),$J680=0,$K680=0),"Please update Net Area or Non-net Area",
AND($B680&lt;&gt;"OUT",$J680=0,$I680&lt;&gt;"Non-net",$M680="85% Circulation"),"Net area not recorded for spaces with 85% circulation unusable type",
AND(OR($I680="General",$I680="Open plan/ semi-open general",$I680="Fitted",$I680="Light practical (science)",$I680="Light practical (other)",$I680="Heavy practical (workshops)",$I680="Heavy practical (clean)",$I680="Large",$I680="Storage"),OR($J680=0,ISBLANK($J680))),"Net area not recorded in net spaces",
AND(OR($I680="Non-net",$I680="Outdoor space"),$J680&gt;0),"Net Area Recorded in Non-net space",
AND($I680="General",$J680&gt;90),"This general space is over 90m2, please ensure that this space is entered as separate spaces if it usually used as separate spaces",
AND($I680="Open plan/ semi-open general",$J680&lt;27),"Open plan general space under 27m2",
AND(OR($K680=0,ISBLANK($K680)), $I680="Non-net"),"Non-net area not recorded in non-net space"
),
" ")</f>
        <v xml:space="preserve"> </v>
      </c>
      <c r="M680" s="144"/>
      <c r="N680" s="144"/>
      <c r="O680" s="144"/>
      <c r="P680" s="144"/>
      <c r="Q680" s="144"/>
      <c r="R680" s="171"/>
      <c r="S680" s="147">
        <f>NCA_Calculations!$P$692</f>
        <v>0</v>
      </c>
      <c r="T680" s="147">
        <f>NCA_Calculations!$Q$692</f>
        <v>0</v>
      </c>
      <c r="U680" s="144"/>
      <c r="V680" s="144"/>
      <c r="W680" s="149" t="str" cm="1">
        <f t="array" ref="W680">_xlfn.IFNA(
_xlfn.IFS(
ISBLANK($U680),"Missing space use.",
AND('Establishment details'!$C$14="Secondary",$V680="Classbase"),"Invalid Status type",
AND(OR( $V680="Classbase", $V680="Teaching", $V680="Early years",$V680="SEND resourced"), NOT(ISBLANK($M680))),"Space with status type and unusable type.",
AND($V680= "Classbase",'Establishment details'!$C$22&gt;=10), "Classbase status is only valid in schools with a primary element.",
AND($I680= "Large",$N680 &gt; 3.5), "Large rooms with less than 3.5m height.",
AND(OR($V680="Light practical (science)",$V680="Light practical (science)",$V680="Heavy practical (workshops)", $V680="Heavy practical (clean)"), OR($O680=0,ISBLANK($O680))),"Missing sinks count for light and heavy practical spaces.",
AND($M680 = "Other",ISBLANK($R680)), "Invalid unusable type / missing note for other unusable type."
),
" ")</f>
        <v>Missing space use.</v>
      </c>
    </row>
    <row r="681" spans="2:23" ht="15.75" x14ac:dyDescent="0.25">
      <c r="B681" s="143"/>
      <c r="C681" s="144"/>
      <c r="D681" s="144"/>
      <c r="E681" s="144"/>
      <c r="F681" s="147" t="str" cm="1">
        <f t="array" ref="F681">_xlfn.IFNA(CONCATENATE(_xlfn.IFS($D681="Mezzanine",LEFT($D681,1), $D681="Ground Floor",LEFT($D681,1),$D681="Basment ",LEFT($D681,1), $D681="1st Floor", "0"&amp;LEFT($D681,1), $D681="2nd Floor", "0"&amp;LEFT($D681,1), $D681="3rd Floor", "0"&amp;LEFT($D681,1), $D681="4th Floor", "0"&amp;LEFT($D681,1), $D681="5th Floor", "0"&amp;LEFT($D681,1), $D681="6th Floor", "0"&amp;LEFT($D681,1),$D681="7th Floor", "0"&amp;LEFT($D681,1),$D681="8th Floor", "0"&amp;LEFT($D681,1),$D681="9th Floor", "0"&amp;LEFT($D681,1),$D681="10th Floor", LEFT($D681,2),$D681="11th Floor", LEFT($D681,2),$D681="12th Floor", LEFT($D681,2),$D681="13th Floor", LEFT($D681,2), $D681="Lower Ground", LEFT($D681)&amp;IF(ISNUMBER(FIND(" ",$D681)),MID($D681,FIND(" ",$D681)+1,1),"")&amp;IF(ISNUMBER(FIND(" ",$D681,FIND(" ",$D681)+1)),MID($D681,FIND(" ",$D681,FIND(" ",$D681)+1)+1,1),""),$D681="Upper Ground", LEFT($D681)&amp;IF(ISNUMBER(FIND(" ",$D681)),MID($D681,FIND(" ",$D681)+1,1),"")&amp;IF(ISNUMBER(FIND(" ",$D681,FIND(" ",$D681)+1)),MID($D681,FIND(" ",$D681,FIND(" ",$D681)+1)+1,1),"")),".0",$E681), " ")</f>
        <v xml:space="preserve"> </v>
      </c>
      <c r="G681" s="144"/>
      <c r="H681" s="144"/>
      <c r="I681" s="144"/>
      <c r="J681" s="144"/>
      <c r="K681" s="144"/>
      <c r="L681" s="149" t="str" cm="1">
        <f t="array" ref="L681">_xlfn.IFNA(
_xlfn.IFS(
AND($F681=" ",$G681=" ",$H681=" "),"Please update all three: Surveyor Room Reference, Establishment Room Reference and Establishment Room Name",
AND(OR($I681="General",$I681="Open plan/ semi-open general",$I681="Fitted",$I681="Light practical (science)",$I681="Light practical (other)",$I681="Heavy practical (workshops)",$I681="Heavy practical (clean)",$I681="Large",$I681="Storage"),$J681=0,$K681=0),"Please update Net Area or Non-net Area",
AND($B681&lt;&gt;"OUT",$J681=0,$I681&lt;&gt;"Non-net",$M681="85% Circulation"),"Net area not recorded for spaces with 85% circulation unusable type",
AND(OR($I681="General",$I681="Open plan/ semi-open general",$I681="Fitted",$I681="Light practical (science)",$I681="Light practical (other)",$I681="Heavy practical (workshops)",$I681="Heavy practical (clean)",$I681="Large",$I681="Storage"),OR($J681=0,ISBLANK($J681))),"Net area not recorded in net spaces",
AND(OR($I681="Non-net",$I681="Outdoor space"),$J681&gt;0),"Net Area Recorded in Non-net space",
AND($I681="General",$J681&gt;90),"This general space is over 90m2, please ensure that this space is entered as separate spaces if it usually used as separate spaces",
AND($I681="Open plan/ semi-open general",$J681&lt;27),"Open plan general space under 27m2",
AND(OR($K681=0,ISBLANK($K681)), $I681="Non-net"),"Non-net area not recorded in non-net space"
),
" ")</f>
        <v xml:space="preserve"> </v>
      </c>
      <c r="M681" s="144"/>
      <c r="N681" s="144"/>
      <c r="O681" s="144"/>
      <c r="P681" s="144"/>
      <c r="Q681" s="144"/>
      <c r="R681" s="171"/>
      <c r="S681" s="147">
        <f>NCA_Calculations!$P$693</f>
        <v>0</v>
      </c>
      <c r="T681" s="147">
        <f>NCA_Calculations!$Q$693</f>
        <v>0</v>
      </c>
      <c r="U681" s="144"/>
      <c r="V681" s="144"/>
      <c r="W681" s="149" t="str" cm="1">
        <f t="array" ref="W681">_xlfn.IFNA(
_xlfn.IFS(
ISBLANK($U681),"Missing space use.",
AND('Establishment details'!$C$14="Secondary",$V681="Classbase"),"Invalid Status type",
AND(OR( $V681="Classbase", $V681="Teaching", $V681="Early years",$V681="SEND resourced"), NOT(ISBLANK($M681))),"Space with status type and unusable type.",
AND($V681= "Classbase",'Establishment details'!$C$22&gt;=10), "Classbase status is only valid in schools with a primary element.",
AND($I681= "Large",$N681 &gt; 3.5), "Large rooms with less than 3.5m height.",
AND(OR($V681="Light practical (science)",$V681="Light practical (science)",$V681="Heavy practical (workshops)", $V681="Heavy practical (clean)"), OR($O681=0,ISBLANK($O681))),"Missing sinks count for light and heavy practical spaces.",
AND($M681 = "Other",ISBLANK($R681)), "Invalid unusable type / missing note for other unusable type."
),
" ")</f>
        <v>Missing space use.</v>
      </c>
    </row>
    <row r="682" spans="2:23" ht="15.75" x14ac:dyDescent="0.25">
      <c r="B682" s="143"/>
      <c r="C682" s="144"/>
      <c r="D682" s="144"/>
      <c r="E682" s="144"/>
      <c r="F682" s="147" t="str" cm="1">
        <f t="array" ref="F682">_xlfn.IFNA(CONCATENATE(_xlfn.IFS($D682="Mezzanine",LEFT($D682,1), $D682="Ground Floor",LEFT($D682,1),$D682="Basment ",LEFT($D682,1), $D682="1st Floor", "0"&amp;LEFT($D682,1), $D682="2nd Floor", "0"&amp;LEFT($D682,1), $D682="3rd Floor", "0"&amp;LEFT($D682,1), $D682="4th Floor", "0"&amp;LEFT($D682,1), $D682="5th Floor", "0"&amp;LEFT($D682,1), $D682="6th Floor", "0"&amp;LEFT($D682,1),$D682="7th Floor", "0"&amp;LEFT($D682,1),$D682="8th Floor", "0"&amp;LEFT($D682,1),$D682="9th Floor", "0"&amp;LEFT($D682,1),$D682="10th Floor", LEFT($D682,2),$D682="11th Floor", LEFT($D682,2),$D682="12th Floor", LEFT($D682,2),$D682="13th Floor", LEFT($D682,2), $D682="Lower Ground", LEFT($D682)&amp;IF(ISNUMBER(FIND(" ",$D682)),MID($D682,FIND(" ",$D682)+1,1),"")&amp;IF(ISNUMBER(FIND(" ",$D682,FIND(" ",$D682)+1)),MID($D682,FIND(" ",$D682,FIND(" ",$D682)+1)+1,1),""),$D682="Upper Ground", LEFT($D682)&amp;IF(ISNUMBER(FIND(" ",$D682)),MID($D682,FIND(" ",$D682)+1,1),"")&amp;IF(ISNUMBER(FIND(" ",$D682,FIND(" ",$D682)+1)),MID($D682,FIND(" ",$D682,FIND(" ",$D682)+1)+1,1),"")),".0",$E682), " ")</f>
        <v xml:space="preserve"> </v>
      </c>
      <c r="G682" s="144"/>
      <c r="H682" s="144"/>
      <c r="I682" s="144"/>
      <c r="J682" s="144"/>
      <c r="K682" s="144"/>
      <c r="L682" s="149" t="str" cm="1">
        <f t="array" ref="L682">_xlfn.IFNA(
_xlfn.IFS(
AND($F682=" ",$G682=" ",$H682=" "),"Please update all three: Surveyor Room Reference, Establishment Room Reference and Establishment Room Name",
AND(OR($I682="General",$I682="Open plan/ semi-open general",$I682="Fitted",$I682="Light practical (science)",$I682="Light practical (other)",$I682="Heavy practical (workshops)",$I682="Heavy practical (clean)",$I682="Large",$I682="Storage"),$J682=0,$K682=0),"Please update Net Area or Non-net Area",
AND($B682&lt;&gt;"OUT",$J682=0,$I682&lt;&gt;"Non-net",$M682="85% Circulation"),"Net area not recorded for spaces with 85% circulation unusable type",
AND(OR($I682="General",$I682="Open plan/ semi-open general",$I682="Fitted",$I682="Light practical (science)",$I682="Light practical (other)",$I682="Heavy practical (workshops)",$I682="Heavy practical (clean)",$I682="Large",$I682="Storage"),OR($J682=0,ISBLANK($J682))),"Net area not recorded in net spaces",
AND(OR($I682="Non-net",$I682="Outdoor space"),$J682&gt;0),"Net Area Recorded in Non-net space",
AND($I682="General",$J682&gt;90),"This general space is over 90m2, please ensure that this space is entered as separate spaces if it usually used as separate spaces",
AND($I682="Open plan/ semi-open general",$J682&lt;27),"Open plan general space under 27m2",
AND(OR($K682=0,ISBLANK($K682)), $I682="Non-net"),"Non-net area not recorded in non-net space"
),
" ")</f>
        <v xml:space="preserve"> </v>
      </c>
      <c r="M682" s="144"/>
      <c r="N682" s="144"/>
      <c r="O682" s="144"/>
      <c r="P682" s="144"/>
      <c r="Q682" s="144"/>
      <c r="R682" s="171"/>
      <c r="S682" s="147">
        <f>NCA_Calculations!$P$694</f>
        <v>0</v>
      </c>
      <c r="T682" s="147">
        <f>NCA_Calculations!$Q$694</f>
        <v>0</v>
      </c>
      <c r="U682" s="144"/>
      <c r="V682" s="144"/>
      <c r="W682" s="149" t="str" cm="1">
        <f t="array" ref="W682">_xlfn.IFNA(
_xlfn.IFS(
ISBLANK($U682),"Missing space use.",
AND('Establishment details'!$C$14="Secondary",$V682="Classbase"),"Invalid Status type",
AND(OR( $V682="Classbase", $V682="Teaching", $V682="Early years",$V682="SEND resourced"), NOT(ISBLANK($M682))),"Space with status type and unusable type.",
AND($V682= "Classbase",'Establishment details'!$C$22&gt;=10), "Classbase status is only valid in schools with a primary element.",
AND($I682= "Large",$N682 &gt; 3.5), "Large rooms with less than 3.5m height.",
AND(OR($V682="Light practical (science)",$V682="Light practical (science)",$V682="Heavy practical (workshops)", $V682="Heavy practical (clean)"), OR($O682=0,ISBLANK($O682))),"Missing sinks count for light and heavy practical spaces.",
AND($M682 = "Other",ISBLANK($R682)), "Invalid unusable type / missing note for other unusable type."
),
" ")</f>
        <v>Missing space use.</v>
      </c>
    </row>
    <row r="683" spans="2:23" ht="15.75" x14ac:dyDescent="0.25">
      <c r="B683" s="143"/>
      <c r="C683" s="144"/>
      <c r="D683" s="144"/>
      <c r="E683" s="144"/>
      <c r="F683" s="147" t="str" cm="1">
        <f t="array" ref="F683">_xlfn.IFNA(CONCATENATE(_xlfn.IFS($D683="Mezzanine",LEFT($D683,1), $D683="Ground Floor",LEFT($D683,1),$D683="Basment ",LEFT($D683,1), $D683="1st Floor", "0"&amp;LEFT($D683,1), $D683="2nd Floor", "0"&amp;LEFT($D683,1), $D683="3rd Floor", "0"&amp;LEFT($D683,1), $D683="4th Floor", "0"&amp;LEFT($D683,1), $D683="5th Floor", "0"&amp;LEFT($D683,1), $D683="6th Floor", "0"&amp;LEFT($D683,1),$D683="7th Floor", "0"&amp;LEFT($D683,1),$D683="8th Floor", "0"&amp;LEFT($D683,1),$D683="9th Floor", "0"&amp;LEFT($D683,1),$D683="10th Floor", LEFT($D683,2),$D683="11th Floor", LEFT($D683,2),$D683="12th Floor", LEFT($D683,2),$D683="13th Floor", LEFT($D683,2), $D683="Lower Ground", LEFT($D683)&amp;IF(ISNUMBER(FIND(" ",$D683)),MID($D683,FIND(" ",$D683)+1,1),"")&amp;IF(ISNUMBER(FIND(" ",$D683,FIND(" ",$D683)+1)),MID($D683,FIND(" ",$D683,FIND(" ",$D683)+1)+1,1),""),$D683="Upper Ground", LEFT($D683)&amp;IF(ISNUMBER(FIND(" ",$D683)),MID($D683,FIND(" ",$D683)+1,1),"")&amp;IF(ISNUMBER(FIND(" ",$D683,FIND(" ",$D683)+1)),MID($D683,FIND(" ",$D683,FIND(" ",$D683)+1)+1,1),"")),".0",$E683), " ")</f>
        <v xml:space="preserve"> </v>
      </c>
      <c r="G683" s="144"/>
      <c r="H683" s="144"/>
      <c r="I683" s="144"/>
      <c r="J683" s="144"/>
      <c r="K683" s="144"/>
      <c r="L683" s="149" t="str" cm="1">
        <f t="array" ref="L683">_xlfn.IFNA(
_xlfn.IFS(
AND($F683=" ",$G683=" ",$H683=" "),"Please update all three: Surveyor Room Reference, Establishment Room Reference and Establishment Room Name",
AND(OR($I683="General",$I683="Open plan/ semi-open general",$I683="Fitted",$I683="Light practical (science)",$I683="Light practical (other)",$I683="Heavy practical (workshops)",$I683="Heavy practical (clean)",$I683="Large",$I683="Storage"),$J683=0,$K683=0),"Please update Net Area or Non-net Area",
AND($B683&lt;&gt;"OUT",$J683=0,$I683&lt;&gt;"Non-net",$M683="85% Circulation"),"Net area not recorded for spaces with 85% circulation unusable type",
AND(OR($I683="General",$I683="Open plan/ semi-open general",$I683="Fitted",$I683="Light practical (science)",$I683="Light practical (other)",$I683="Heavy practical (workshops)",$I683="Heavy practical (clean)",$I683="Large",$I683="Storage"),OR($J683=0,ISBLANK($J683))),"Net area not recorded in net spaces",
AND(OR($I683="Non-net",$I683="Outdoor space"),$J683&gt;0),"Net Area Recorded in Non-net space",
AND($I683="General",$J683&gt;90),"This general space is over 90m2, please ensure that this space is entered as separate spaces if it usually used as separate spaces",
AND($I683="Open plan/ semi-open general",$J683&lt;27),"Open plan general space under 27m2",
AND(OR($K683=0,ISBLANK($K683)), $I683="Non-net"),"Non-net area not recorded in non-net space"
),
" ")</f>
        <v xml:space="preserve"> </v>
      </c>
      <c r="M683" s="144"/>
      <c r="N683" s="144"/>
      <c r="O683" s="144"/>
      <c r="P683" s="144"/>
      <c r="Q683" s="144"/>
      <c r="R683" s="171"/>
      <c r="S683" s="147">
        <f>NCA_Calculations!$P$695</f>
        <v>0</v>
      </c>
      <c r="T683" s="147">
        <f>NCA_Calculations!$Q$695</f>
        <v>0</v>
      </c>
      <c r="U683" s="144"/>
      <c r="V683" s="144"/>
      <c r="W683" s="149" t="str" cm="1">
        <f t="array" ref="W683">_xlfn.IFNA(
_xlfn.IFS(
ISBLANK($U683),"Missing space use.",
AND('Establishment details'!$C$14="Secondary",$V683="Classbase"),"Invalid Status type",
AND(OR( $V683="Classbase", $V683="Teaching", $V683="Early years",$V683="SEND resourced"), NOT(ISBLANK($M683))),"Space with status type and unusable type.",
AND($V683= "Classbase",'Establishment details'!$C$22&gt;=10), "Classbase status is only valid in schools with a primary element.",
AND($I683= "Large",$N683 &gt; 3.5), "Large rooms with less than 3.5m height.",
AND(OR($V683="Light practical (science)",$V683="Light practical (science)",$V683="Heavy practical (workshops)", $V683="Heavy practical (clean)"), OR($O683=0,ISBLANK($O683))),"Missing sinks count for light and heavy practical spaces.",
AND($M683 = "Other",ISBLANK($R683)), "Invalid unusable type / missing note for other unusable type."
),
" ")</f>
        <v>Missing space use.</v>
      </c>
    </row>
    <row r="684" spans="2:23" ht="15.75" x14ac:dyDescent="0.25">
      <c r="B684" s="143"/>
      <c r="C684" s="144"/>
      <c r="D684" s="144"/>
      <c r="E684" s="144"/>
      <c r="F684" s="147" t="str" cm="1">
        <f t="array" ref="F684">_xlfn.IFNA(CONCATENATE(_xlfn.IFS($D684="Mezzanine",LEFT($D684,1), $D684="Ground Floor",LEFT($D684,1),$D684="Basment ",LEFT($D684,1), $D684="1st Floor", "0"&amp;LEFT($D684,1), $D684="2nd Floor", "0"&amp;LEFT($D684,1), $D684="3rd Floor", "0"&amp;LEFT($D684,1), $D684="4th Floor", "0"&amp;LEFT($D684,1), $D684="5th Floor", "0"&amp;LEFT($D684,1), $D684="6th Floor", "0"&amp;LEFT($D684,1),$D684="7th Floor", "0"&amp;LEFT($D684,1),$D684="8th Floor", "0"&amp;LEFT($D684,1),$D684="9th Floor", "0"&amp;LEFT($D684,1),$D684="10th Floor", LEFT($D684,2),$D684="11th Floor", LEFT($D684,2),$D684="12th Floor", LEFT($D684,2),$D684="13th Floor", LEFT($D684,2), $D684="Lower Ground", LEFT($D684)&amp;IF(ISNUMBER(FIND(" ",$D684)),MID($D684,FIND(" ",$D684)+1,1),"")&amp;IF(ISNUMBER(FIND(" ",$D684,FIND(" ",$D684)+1)),MID($D684,FIND(" ",$D684,FIND(" ",$D684)+1)+1,1),""),$D684="Upper Ground", LEFT($D684)&amp;IF(ISNUMBER(FIND(" ",$D684)),MID($D684,FIND(" ",$D684)+1,1),"")&amp;IF(ISNUMBER(FIND(" ",$D684,FIND(" ",$D684)+1)),MID($D684,FIND(" ",$D684,FIND(" ",$D684)+1)+1,1),"")),".0",$E684), " ")</f>
        <v xml:space="preserve"> </v>
      </c>
      <c r="G684" s="144"/>
      <c r="H684" s="144"/>
      <c r="I684" s="144"/>
      <c r="J684" s="144"/>
      <c r="K684" s="144"/>
      <c r="L684" s="149" t="str" cm="1">
        <f t="array" ref="L684">_xlfn.IFNA(
_xlfn.IFS(
AND($F684=" ",$G684=" ",$H684=" "),"Please update all three: Surveyor Room Reference, Establishment Room Reference and Establishment Room Name",
AND(OR($I684="General",$I684="Open plan/ semi-open general",$I684="Fitted",$I684="Light practical (science)",$I684="Light practical (other)",$I684="Heavy practical (workshops)",$I684="Heavy practical (clean)",$I684="Large",$I684="Storage"),$J684=0,$K684=0),"Please update Net Area or Non-net Area",
AND($B684&lt;&gt;"OUT",$J684=0,$I684&lt;&gt;"Non-net",$M684="85% Circulation"),"Net area not recorded for spaces with 85% circulation unusable type",
AND(OR($I684="General",$I684="Open plan/ semi-open general",$I684="Fitted",$I684="Light practical (science)",$I684="Light practical (other)",$I684="Heavy practical (workshops)",$I684="Heavy practical (clean)",$I684="Large",$I684="Storage"),OR($J684=0,ISBLANK($J684))),"Net area not recorded in net spaces",
AND(OR($I684="Non-net",$I684="Outdoor space"),$J684&gt;0),"Net Area Recorded in Non-net space",
AND($I684="General",$J684&gt;90),"This general space is over 90m2, please ensure that this space is entered as separate spaces if it usually used as separate spaces",
AND($I684="Open plan/ semi-open general",$J684&lt;27),"Open plan general space under 27m2",
AND(OR($K684=0,ISBLANK($K684)), $I684="Non-net"),"Non-net area not recorded in non-net space"
),
" ")</f>
        <v xml:space="preserve"> </v>
      </c>
      <c r="M684" s="144"/>
      <c r="N684" s="144"/>
      <c r="O684" s="144"/>
      <c r="P684" s="144"/>
      <c r="Q684" s="144"/>
      <c r="R684" s="171"/>
      <c r="S684" s="147">
        <f>NCA_Calculations!$P$696</f>
        <v>0</v>
      </c>
      <c r="T684" s="147">
        <f>NCA_Calculations!$Q$696</f>
        <v>0</v>
      </c>
      <c r="U684" s="144"/>
      <c r="V684" s="144"/>
      <c r="W684" s="149" t="str" cm="1">
        <f t="array" ref="W684">_xlfn.IFNA(
_xlfn.IFS(
ISBLANK($U684),"Missing space use.",
AND('Establishment details'!$C$14="Secondary",$V684="Classbase"),"Invalid Status type",
AND(OR( $V684="Classbase", $V684="Teaching", $V684="Early years",$V684="SEND resourced"), NOT(ISBLANK($M684))),"Space with status type and unusable type.",
AND($V684= "Classbase",'Establishment details'!$C$22&gt;=10), "Classbase status is only valid in schools with a primary element.",
AND($I684= "Large",$N684 &gt; 3.5), "Large rooms with less than 3.5m height.",
AND(OR($V684="Light practical (science)",$V684="Light practical (science)",$V684="Heavy practical (workshops)", $V684="Heavy practical (clean)"), OR($O684=0,ISBLANK($O684))),"Missing sinks count for light and heavy practical spaces.",
AND($M684 = "Other",ISBLANK($R684)), "Invalid unusable type / missing note for other unusable type."
),
" ")</f>
        <v>Missing space use.</v>
      </c>
    </row>
    <row r="685" spans="2:23" ht="15.75" x14ac:dyDescent="0.25">
      <c r="B685" s="143"/>
      <c r="C685" s="144"/>
      <c r="D685" s="144"/>
      <c r="E685" s="144"/>
      <c r="F685" s="147" t="str" cm="1">
        <f t="array" ref="F685">_xlfn.IFNA(CONCATENATE(_xlfn.IFS($D685="Mezzanine",LEFT($D685,1), $D685="Ground Floor",LEFT($D685,1),$D685="Basment ",LEFT($D685,1), $D685="1st Floor", "0"&amp;LEFT($D685,1), $D685="2nd Floor", "0"&amp;LEFT($D685,1), $D685="3rd Floor", "0"&amp;LEFT($D685,1), $D685="4th Floor", "0"&amp;LEFT($D685,1), $D685="5th Floor", "0"&amp;LEFT($D685,1), $D685="6th Floor", "0"&amp;LEFT($D685,1),$D685="7th Floor", "0"&amp;LEFT($D685,1),$D685="8th Floor", "0"&amp;LEFT($D685,1),$D685="9th Floor", "0"&amp;LEFT($D685,1),$D685="10th Floor", LEFT($D685,2),$D685="11th Floor", LEFT($D685,2),$D685="12th Floor", LEFT($D685,2),$D685="13th Floor", LEFT($D685,2), $D685="Lower Ground", LEFT($D685)&amp;IF(ISNUMBER(FIND(" ",$D685)),MID($D685,FIND(" ",$D685)+1,1),"")&amp;IF(ISNUMBER(FIND(" ",$D685,FIND(" ",$D685)+1)),MID($D685,FIND(" ",$D685,FIND(" ",$D685)+1)+1,1),""),$D685="Upper Ground", LEFT($D685)&amp;IF(ISNUMBER(FIND(" ",$D685)),MID($D685,FIND(" ",$D685)+1,1),"")&amp;IF(ISNUMBER(FIND(" ",$D685,FIND(" ",$D685)+1)),MID($D685,FIND(" ",$D685,FIND(" ",$D685)+1)+1,1),"")),".0",$E685), " ")</f>
        <v xml:space="preserve"> </v>
      </c>
      <c r="G685" s="144"/>
      <c r="H685" s="144"/>
      <c r="I685" s="144"/>
      <c r="J685" s="144"/>
      <c r="K685" s="144"/>
      <c r="L685" s="149" t="str" cm="1">
        <f t="array" ref="L685">_xlfn.IFNA(
_xlfn.IFS(
AND($F685=" ",$G685=" ",$H685=" "),"Please update all three: Surveyor Room Reference, Establishment Room Reference and Establishment Room Name",
AND(OR($I685="General",$I685="Open plan/ semi-open general",$I685="Fitted",$I685="Light practical (science)",$I685="Light practical (other)",$I685="Heavy practical (workshops)",$I685="Heavy practical (clean)",$I685="Large",$I685="Storage"),$J685=0,$K685=0),"Please update Net Area or Non-net Area",
AND($B685&lt;&gt;"OUT",$J685=0,$I685&lt;&gt;"Non-net",$M685="85% Circulation"),"Net area not recorded for spaces with 85% circulation unusable type",
AND(OR($I685="General",$I685="Open plan/ semi-open general",$I685="Fitted",$I685="Light practical (science)",$I685="Light practical (other)",$I685="Heavy practical (workshops)",$I685="Heavy practical (clean)",$I685="Large",$I685="Storage"),OR($J685=0,ISBLANK($J685))),"Net area not recorded in net spaces",
AND(OR($I685="Non-net",$I685="Outdoor space"),$J685&gt;0),"Net Area Recorded in Non-net space",
AND($I685="General",$J685&gt;90),"This general space is over 90m2, please ensure that this space is entered as separate spaces if it usually used as separate spaces",
AND($I685="Open plan/ semi-open general",$J685&lt;27),"Open plan general space under 27m2",
AND(OR($K685=0,ISBLANK($K685)), $I685="Non-net"),"Non-net area not recorded in non-net space"
),
" ")</f>
        <v xml:space="preserve"> </v>
      </c>
      <c r="M685" s="144"/>
      <c r="N685" s="144"/>
      <c r="O685" s="144"/>
      <c r="P685" s="144"/>
      <c r="Q685" s="144"/>
      <c r="R685" s="171"/>
      <c r="S685" s="147">
        <f>NCA_Calculations!$P$697</f>
        <v>0</v>
      </c>
      <c r="T685" s="147">
        <f>NCA_Calculations!$Q$697</f>
        <v>0</v>
      </c>
      <c r="U685" s="144"/>
      <c r="V685" s="144"/>
      <c r="W685" s="149" t="str" cm="1">
        <f t="array" ref="W685">_xlfn.IFNA(
_xlfn.IFS(
ISBLANK($U685),"Missing space use.",
AND('Establishment details'!$C$14="Secondary",$V685="Classbase"),"Invalid Status type",
AND(OR( $V685="Classbase", $V685="Teaching", $V685="Early years",$V685="SEND resourced"), NOT(ISBLANK($M685))),"Space with status type and unusable type.",
AND($V685= "Classbase",'Establishment details'!$C$22&gt;=10), "Classbase status is only valid in schools with a primary element.",
AND($I685= "Large",$N685 &gt; 3.5), "Large rooms with less than 3.5m height.",
AND(OR($V685="Light practical (science)",$V685="Light practical (science)",$V685="Heavy practical (workshops)", $V685="Heavy practical (clean)"), OR($O685=0,ISBLANK($O685))),"Missing sinks count for light and heavy practical spaces.",
AND($M685 = "Other",ISBLANK($R685)), "Invalid unusable type / missing note for other unusable type."
),
" ")</f>
        <v>Missing space use.</v>
      </c>
    </row>
    <row r="686" spans="2:23" ht="15.75" x14ac:dyDescent="0.25">
      <c r="B686" s="143"/>
      <c r="C686" s="144"/>
      <c r="D686" s="144"/>
      <c r="E686" s="144"/>
      <c r="F686" s="147" t="str" cm="1">
        <f t="array" ref="F686">_xlfn.IFNA(CONCATENATE(_xlfn.IFS($D686="Mezzanine",LEFT($D686,1), $D686="Ground Floor",LEFT($D686,1),$D686="Basment ",LEFT($D686,1), $D686="1st Floor", "0"&amp;LEFT($D686,1), $D686="2nd Floor", "0"&amp;LEFT($D686,1), $D686="3rd Floor", "0"&amp;LEFT($D686,1), $D686="4th Floor", "0"&amp;LEFT($D686,1), $D686="5th Floor", "0"&amp;LEFT($D686,1), $D686="6th Floor", "0"&amp;LEFT($D686,1),$D686="7th Floor", "0"&amp;LEFT($D686,1),$D686="8th Floor", "0"&amp;LEFT($D686,1),$D686="9th Floor", "0"&amp;LEFT($D686,1),$D686="10th Floor", LEFT($D686,2),$D686="11th Floor", LEFT($D686,2),$D686="12th Floor", LEFT($D686,2),$D686="13th Floor", LEFT($D686,2), $D686="Lower Ground", LEFT($D686)&amp;IF(ISNUMBER(FIND(" ",$D686)),MID($D686,FIND(" ",$D686)+1,1),"")&amp;IF(ISNUMBER(FIND(" ",$D686,FIND(" ",$D686)+1)),MID($D686,FIND(" ",$D686,FIND(" ",$D686)+1)+1,1),""),$D686="Upper Ground", LEFT($D686)&amp;IF(ISNUMBER(FIND(" ",$D686)),MID($D686,FIND(" ",$D686)+1,1),"")&amp;IF(ISNUMBER(FIND(" ",$D686,FIND(" ",$D686)+1)),MID($D686,FIND(" ",$D686,FIND(" ",$D686)+1)+1,1),"")),".0",$E686), " ")</f>
        <v xml:space="preserve"> </v>
      </c>
      <c r="G686" s="144"/>
      <c r="H686" s="144"/>
      <c r="I686" s="144"/>
      <c r="J686" s="144"/>
      <c r="K686" s="144"/>
      <c r="L686" s="149" t="str" cm="1">
        <f t="array" ref="L686">_xlfn.IFNA(
_xlfn.IFS(
AND($F686=" ",$G686=" ",$H686=" "),"Please update all three: Surveyor Room Reference, Establishment Room Reference and Establishment Room Name",
AND(OR($I686="General",$I686="Open plan/ semi-open general",$I686="Fitted",$I686="Light practical (science)",$I686="Light practical (other)",$I686="Heavy practical (workshops)",$I686="Heavy practical (clean)",$I686="Large",$I686="Storage"),$J686=0,$K686=0),"Please update Net Area or Non-net Area",
AND($B686&lt;&gt;"OUT",$J686=0,$I686&lt;&gt;"Non-net",$M686="85% Circulation"),"Net area not recorded for spaces with 85% circulation unusable type",
AND(OR($I686="General",$I686="Open plan/ semi-open general",$I686="Fitted",$I686="Light practical (science)",$I686="Light practical (other)",$I686="Heavy practical (workshops)",$I686="Heavy practical (clean)",$I686="Large",$I686="Storage"),OR($J686=0,ISBLANK($J686))),"Net area not recorded in net spaces",
AND(OR($I686="Non-net",$I686="Outdoor space"),$J686&gt;0),"Net Area Recorded in Non-net space",
AND($I686="General",$J686&gt;90),"This general space is over 90m2, please ensure that this space is entered as separate spaces if it usually used as separate spaces",
AND($I686="Open plan/ semi-open general",$J686&lt;27),"Open plan general space under 27m2",
AND(OR($K686=0,ISBLANK($K686)), $I686="Non-net"),"Non-net area not recorded in non-net space"
),
" ")</f>
        <v xml:space="preserve"> </v>
      </c>
      <c r="M686" s="144"/>
      <c r="N686" s="144"/>
      <c r="O686" s="144"/>
      <c r="P686" s="144"/>
      <c r="Q686" s="144"/>
      <c r="R686" s="171"/>
      <c r="S686" s="147">
        <f>NCA_Calculations!$P$698</f>
        <v>0</v>
      </c>
      <c r="T686" s="147">
        <f>NCA_Calculations!$Q$698</f>
        <v>0</v>
      </c>
      <c r="U686" s="144"/>
      <c r="V686" s="144"/>
      <c r="W686" s="149" t="str" cm="1">
        <f t="array" ref="W686">_xlfn.IFNA(
_xlfn.IFS(
ISBLANK($U686),"Missing space use.",
AND('Establishment details'!$C$14="Secondary",$V686="Classbase"),"Invalid Status type",
AND(OR( $V686="Classbase", $V686="Teaching", $V686="Early years",$V686="SEND resourced"), NOT(ISBLANK($M686))),"Space with status type and unusable type.",
AND($V686= "Classbase",'Establishment details'!$C$22&gt;=10), "Classbase status is only valid in schools with a primary element.",
AND($I686= "Large",$N686 &gt; 3.5), "Large rooms with less than 3.5m height.",
AND(OR($V686="Light practical (science)",$V686="Light practical (science)",$V686="Heavy practical (workshops)", $V686="Heavy practical (clean)"), OR($O686=0,ISBLANK($O686))),"Missing sinks count for light and heavy practical spaces.",
AND($M686 = "Other",ISBLANK($R686)), "Invalid unusable type / missing note for other unusable type."
),
" ")</f>
        <v>Missing space use.</v>
      </c>
    </row>
    <row r="687" spans="2:23" ht="15.75" x14ac:dyDescent="0.25">
      <c r="B687" s="143"/>
      <c r="C687" s="144"/>
      <c r="D687" s="144"/>
      <c r="E687" s="144"/>
      <c r="F687" s="147" t="str" cm="1">
        <f t="array" ref="F687">_xlfn.IFNA(CONCATENATE(_xlfn.IFS($D687="Mezzanine",LEFT($D687,1), $D687="Ground Floor",LEFT($D687,1),$D687="Basment ",LEFT($D687,1), $D687="1st Floor", "0"&amp;LEFT($D687,1), $D687="2nd Floor", "0"&amp;LEFT($D687,1), $D687="3rd Floor", "0"&amp;LEFT($D687,1), $D687="4th Floor", "0"&amp;LEFT($D687,1), $D687="5th Floor", "0"&amp;LEFT($D687,1), $D687="6th Floor", "0"&amp;LEFT($D687,1),$D687="7th Floor", "0"&amp;LEFT($D687,1),$D687="8th Floor", "0"&amp;LEFT($D687,1),$D687="9th Floor", "0"&amp;LEFT($D687,1),$D687="10th Floor", LEFT($D687,2),$D687="11th Floor", LEFT($D687,2),$D687="12th Floor", LEFT($D687,2),$D687="13th Floor", LEFT($D687,2), $D687="Lower Ground", LEFT($D687)&amp;IF(ISNUMBER(FIND(" ",$D687)),MID($D687,FIND(" ",$D687)+1,1),"")&amp;IF(ISNUMBER(FIND(" ",$D687,FIND(" ",$D687)+1)),MID($D687,FIND(" ",$D687,FIND(" ",$D687)+1)+1,1),""),$D687="Upper Ground", LEFT($D687)&amp;IF(ISNUMBER(FIND(" ",$D687)),MID($D687,FIND(" ",$D687)+1,1),"")&amp;IF(ISNUMBER(FIND(" ",$D687,FIND(" ",$D687)+1)),MID($D687,FIND(" ",$D687,FIND(" ",$D687)+1)+1,1),"")),".0",$E687), " ")</f>
        <v xml:space="preserve"> </v>
      </c>
      <c r="G687" s="144"/>
      <c r="H687" s="144"/>
      <c r="I687" s="144"/>
      <c r="J687" s="144"/>
      <c r="K687" s="144"/>
      <c r="L687" s="149" t="str" cm="1">
        <f t="array" ref="L687">_xlfn.IFNA(
_xlfn.IFS(
AND($F687=" ",$G687=" ",$H687=" "),"Please update all three: Surveyor Room Reference, Establishment Room Reference and Establishment Room Name",
AND(OR($I687="General",$I687="Open plan/ semi-open general",$I687="Fitted",$I687="Light practical (science)",$I687="Light practical (other)",$I687="Heavy practical (workshops)",$I687="Heavy practical (clean)",$I687="Large",$I687="Storage"),$J687=0,$K687=0),"Please update Net Area or Non-net Area",
AND($B687&lt;&gt;"OUT",$J687=0,$I687&lt;&gt;"Non-net",$M687="85% Circulation"),"Net area not recorded for spaces with 85% circulation unusable type",
AND(OR($I687="General",$I687="Open plan/ semi-open general",$I687="Fitted",$I687="Light practical (science)",$I687="Light practical (other)",$I687="Heavy practical (workshops)",$I687="Heavy practical (clean)",$I687="Large",$I687="Storage"),OR($J687=0,ISBLANK($J687))),"Net area not recorded in net spaces",
AND(OR($I687="Non-net",$I687="Outdoor space"),$J687&gt;0),"Net Area Recorded in Non-net space",
AND($I687="General",$J687&gt;90),"This general space is over 90m2, please ensure that this space is entered as separate spaces if it usually used as separate spaces",
AND($I687="Open plan/ semi-open general",$J687&lt;27),"Open plan general space under 27m2",
AND(OR($K687=0,ISBLANK($K687)), $I687="Non-net"),"Non-net area not recorded in non-net space"
),
" ")</f>
        <v xml:space="preserve"> </v>
      </c>
      <c r="M687" s="144"/>
      <c r="N687" s="144"/>
      <c r="O687" s="144"/>
      <c r="P687" s="144"/>
      <c r="Q687" s="144"/>
      <c r="R687" s="171"/>
      <c r="S687" s="147">
        <f>NCA_Calculations!$P$699</f>
        <v>0</v>
      </c>
      <c r="T687" s="147">
        <f>NCA_Calculations!$Q$699</f>
        <v>0</v>
      </c>
      <c r="U687" s="144"/>
      <c r="V687" s="144"/>
      <c r="W687" s="149" t="str" cm="1">
        <f t="array" ref="W687">_xlfn.IFNA(
_xlfn.IFS(
ISBLANK($U687),"Missing space use.",
AND('Establishment details'!$C$14="Secondary",$V687="Classbase"),"Invalid Status type",
AND(OR( $V687="Classbase", $V687="Teaching", $V687="Early years",$V687="SEND resourced"), NOT(ISBLANK($M687))),"Space with status type and unusable type.",
AND($V687= "Classbase",'Establishment details'!$C$22&gt;=10), "Classbase status is only valid in schools with a primary element.",
AND($I687= "Large",$N687 &gt; 3.5), "Large rooms with less than 3.5m height.",
AND(OR($V687="Light practical (science)",$V687="Light practical (science)",$V687="Heavy practical (workshops)", $V687="Heavy practical (clean)"), OR($O687=0,ISBLANK($O687))),"Missing sinks count for light and heavy practical spaces.",
AND($M687 = "Other",ISBLANK($R687)), "Invalid unusable type / missing note for other unusable type."
),
" ")</f>
        <v>Missing space use.</v>
      </c>
    </row>
    <row r="688" spans="2:23" ht="15.75" x14ac:dyDescent="0.25">
      <c r="B688" s="143"/>
      <c r="C688" s="144"/>
      <c r="D688" s="144"/>
      <c r="E688" s="144"/>
      <c r="F688" s="147" t="str" cm="1">
        <f t="array" ref="F688">_xlfn.IFNA(CONCATENATE(_xlfn.IFS($D688="Mezzanine",LEFT($D688,1), $D688="Ground Floor",LEFT($D688,1),$D688="Basment ",LEFT($D688,1), $D688="1st Floor", "0"&amp;LEFT($D688,1), $D688="2nd Floor", "0"&amp;LEFT($D688,1), $D688="3rd Floor", "0"&amp;LEFT($D688,1), $D688="4th Floor", "0"&amp;LEFT($D688,1), $D688="5th Floor", "0"&amp;LEFT($D688,1), $D688="6th Floor", "0"&amp;LEFT($D688,1),$D688="7th Floor", "0"&amp;LEFT($D688,1),$D688="8th Floor", "0"&amp;LEFT($D688,1),$D688="9th Floor", "0"&amp;LEFT($D688,1),$D688="10th Floor", LEFT($D688,2),$D688="11th Floor", LEFT($D688,2),$D688="12th Floor", LEFT($D688,2),$D688="13th Floor", LEFT($D688,2), $D688="Lower Ground", LEFT($D688)&amp;IF(ISNUMBER(FIND(" ",$D688)),MID($D688,FIND(" ",$D688)+1,1),"")&amp;IF(ISNUMBER(FIND(" ",$D688,FIND(" ",$D688)+1)),MID($D688,FIND(" ",$D688,FIND(" ",$D688)+1)+1,1),""),$D688="Upper Ground", LEFT($D688)&amp;IF(ISNUMBER(FIND(" ",$D688)),MID($D688,FIND(" ",$D688)+1,1),"")&amp;IF(ISNUMBER(FIND(" ",$D688,FIND(" ",$D688)+1)),MID($D688,FIND(" ",$D688,FIND(" ",$D688)+1)+1,1),"")),".0",$E688), " ")</f>
        <v xml:space="preserve"> </v>
      </c>
      <c r="G688" s="144"/>
      <c r="H688" s="144"/>
      <c r="I688" s="144"/>
      <c r="J688" s="144"/>
      <c r="K688" s="144"/>
      <c r="L688" s="149" t="str" cm="1">
        <f t="array" ref="L688">_xlfn.IFNA(
_xlfn.IFS(
AND($F688=" ",$G688=" ",$H688=" "),"Please update all three: Surveyor Room Reference, Establishment Room Reference and Establishment Room Name",
AND(OR($I688="General",$I688="Open plan/ semi-open general",$I688="Fitted",$I688="Light practical (science)",$I688="Light practical (other)",$I688="Heavy practical (workshops)",$I688="Heavy practical (clean)",$I688="Large",$I688="Storage"),$J688=0,$K688=0),"Please update Net Area or Non-net Area",
AND($B688&lt;&gt;"OUT",$J688=0,$I688&lt;&gt;"Non-net",$M688="85% Circulation"),"Net area not recorded for spaces with 85% circulation unusable type",
AND(OR($I688="General",$I688="Open plan/ semi-open general",$I688="Fitted",$I688="Light practical (science)",$I688="Light practical (other)",$I688="Heavy practical (workshops)",$I688="Heavy practical (clean)",$I688="Large",$I688="Storage"),OR($J688=0,ISBLANK($J688))),"Net area not recorded in net spaces",
AND(OR($I688="Non-net",$I688="Outdoor space"),$J688&gt;0),"Net Area Recorded in Non-net space",
AND($I688="General",$J688&gt;90),"This general space is over 90m2, please ensure that this space is entered as separate spaces if it usually used as separate spaces",
AND($I688="Open plan/ semi-open general",$J688&lt;27),"Open plan general space under 27m2",
AND(OR($K688=0,ISBLANK($K688)), $I688="Non-net"),"Non-net area not recorded in non-net space"
),
" ")</f>
        <v xml:space="preserve"> </v>
      </c>
      <c r="M688" s="144"/>
      <c r="N688" s="144"/>
      <c r="O688" s="144"/>
      <c r="P688" s="144"/>
      <c r="Q688" s="144"/>
      <c r="R688" s="171"/>
      <c r="S688" s="147">
        <f>NCA_Calculations!$P$700</f>
        <v>0</v>
      </c>
      <c r="T688" s="147">
        <f>NCA_Calculations!$Q$700</f>
        <v>0</v>
      </c>
      <c r="U688" s="144"/>
      <c r="V688" s="144"/>
      <c r="W688" s="149" t="str" cm="1">
        <f t="array" ref="W688">_xlfn.IFNA(
_xlfn.IFS(
ISBLANK($U688),"Missing space use.",
AND('Establishment details'!$C$14="Secondary",$V688="Classbase"),"Invalid Status type",
AND(OR( $V688="Classbase", $V688="Teaching", $V688="Early years",$V688="SEND resourced"), NOT(ISBLANK($M688))),"Space with status type and unusable type.",
AND($V688= "Classbase",'Establishment details'!$C$22&gt;=10), "Classbase status is only valid in schools with a primary element.",
AND($I688= "Large",$N688 &gt; 3.5), "Large rooms with less than 3.5m height.",
AND(OR($V688="Light practical (science)",$V688="Light practical (science)",$V688="Heavy practical (workshops)", $V688="Heavy practical (clean)"), OR($O688=0,ISBLANK($O688))),"Missing sinks count for light and heavy practical spaces.",
AND($M688 = "Other",ISBLANK($R688)), "Invalid unusable type / missing note for other unusable type."
),
" ")</f>
        <v>Missing space use.</v>
      </c>
    </row>
    <row r="689" spans="2:23" ht="15.75" x14ac:dyDescent="0.25">
      <c r="B689" s="143"/>
      <c r="C689" s="144"/>
      <c r="D689" s="144"/>
      <c r="E689" s="144"/>
      <c r="F689" s="147" t="str" cm="1">
        <f t="array" ref="F689">_xlfn.IFNA(CONCATENATE(_xlfn.IFS($D689="Mezzanine",LEFT($D689,1), $D689="Ground Floor",LEFT($D689,1),$D689="Basment ",LEFT($D689,1), $D689="1st Floor", "0"&amp;LEFT($D689,1), $D689="2nd Floor", "0"&amp;LEFT($D689,1), $D689="3rd Floor", "0"&amp;LEFT($D689,1), $D689="4th Floor", "0"&amp;LEFT($D689,1), $D689="5th Floor", "0"&amp;LEFT($D689,1), $D689="6th Floor", "0"&amp;LEFT($D689,1),$D689="7th Floor", "0"&amp;LEFT($D689,1),$D689="8th Floor", "0"&amp;LEFT($D689,1),$D689="9th Floor", "0"&amp;LEFT($D689,1),$D689="10th Floor", LEFT($D689,2),$D689="11th Floor", LEFT($D689,2),$D689="12th Floor", LEFT($D689,2),$D689="13th Floor", LEFT($D689,2), $D689="Lower Ground", LEFT($D689)&amp;IF(ISNUMBER(FIND(" ",$D689)),MID($D689,FIND(" ",$D689)+1,1),"")&amp;IF(ISNUMBER(FIND(" ",$D689,FIND(" ",$D689)+1)),MID($D689,FIND(" ",$D689,FIND(" ",$D689)+1)+1,1),""),$D689="Upper Ground", LEFT($D689)&amp;IF(ISNUMBER(FIND(" ",$D689)),MID($D689,FIND(" ",$D689)+1,1),"")&amp;IF(ISNUMBER(FIND(" ",$D689,FIND(" ",$D689)+1)),MID($D689,FIND(" ",$D689,FIND(" ",$D689)+1)+1,1),"")),".0",$E689), " ")</f>
        <v xml:space="preserve"> </v>
      </c>
      <c r="G689" s="144"/>
      <c r="H689" s="144"/>
      <c r="I689" s="144"/>
      <c r="J689" s="144"/>
      <c r="K689" s="144"/>
      <c r="L689" s="149" t="str" cm="1">
        <f t="array" ref="L689">_xlfn.IFNA(
_xlfn.IFS(
AND($F689=" ",$G689=" ",$H689=" "),"Please update all three: Surveyor Room Reference, Establishment Room Reference and Establishment Room Name",
AND(OR($I689="General",$I689="Open plan/ semi-open general",$I689="Fitted",$I689="Light practical (science)",$I689="Light practical (other)",$I689="Heavy practical (workshops)",$I689="Heavy practical (clean)",$I689="Large",$I689="Storage"),$J689=0,$K689=0),"Please update Net Area or Non-net Area",
AND($B689&lt;&gt;"OUT",$J689=0,$I689&lt;&gt;"Non-net",$M689="85% Circulation"),"Net area not recorded for spaces with 85% circulation unusable type",
AND(OR($I689="General",$I689="Open plan/ semi-open general",$I689="Fitted",$I689="Light practical (science)",$I689="Light practical (other)",$I689="Heavy practical (workshops)",$I689="Heavy practical (clean)",$I689="Large",$I689="Storage"),OR($J689=0,ISBLANK($J689))),"Net area not recorded in net spaces",
AND(OR($I689="Non-net",$I689="Outdoor space"),$J689&gt;0),"Net Area Recorded in Non-net space",
AND($I689="General",$J689&gt;90),"This general space is over 90m2, please ensure that this space is entered as separate spaces if it usually used as separate spaces",
AND($I689="Open plan/ semi-open general",$J689&lt;27),"Open plan general space under 27m2",
AND(OR($K689=0,ISBLANK($K689)), $I689="Non-net"),"Non-net area not recorded in non-net space"
),
" ")</f>
        <v xml:space="preserve"> </v>
      </c>
      <c r="M689" s="144"/>
      <c r="N689" s="144"/>
      <c r="O689" s="144"/>
      <c r="P689" s="144"/>
      <c r="Q689" s="144"/>
      <c r="R689" s="171"/>
      <c r="S689" s="147">
        <f>NCA_Calculations!$P$701</f>
        <v>0</v>
      </c>
      <c r="T689" s="147">
        <f>NCA_Calculations!$Q$701</f>
        <v>0</v>
      </c>
      <c r="U689" s="144"/>
      <c r="V689" s="144"/>
      <c r="W689" s="149" t="str" cm="1">
        <f t="array" ref="W689">_xlfn.IFNA(
_xlfn.IFS(
ISBLANK($U689),"Missing space use.",
AND('Establishment details'!$C$14="Secondary",$V689="Classbase"),"Invalid Status type",
AND(OR( $V689="Classbase", $V689="Teaching", $V689="Early years",$V689="SEND resourced"), NOT(ISBLANK($M689))),"Space with status type and unusable type.",
AND($V689= "Classbase",'Establishment details'!$C$22&gt;=10), "Classbase status is only valid in schools with a primary element.",
AND($I689= "Large",$N689 &gt; 3.5), "Large rooms with less than 3.5m height.",
AND(OR($V689="Light practical (science)",$V689="Light practical (science)",$V689="Heavy practical (workshops)", $V689="Heavy practical (clean)"), OR($O689=0,ISBLANK($O689))),"Missing sinks count for light and heavy practical spaces.",
AND($M689 = "Other",ISBLANK($R689)), "Invalid unusable type / missing note for other unusable type."
),
" ")</f>
        <v>Missing space use.</v>
      </c>
    </row>
    <row r="690" spans="2:23" ht="15.75" x14ac:dyDescent="0.25">
      <c r="B690" s="143"/>
      <c r="C690" s="144"/>
      <c r="D690" s="144"/>
      <c r="E690" s="144"/>
      <c r="F690" s="147" t="str" cm="1">
        <f t="array" ref="F690">_xlfn.IFNA(CONCATENATE(_xlfn.IFS($D690="Mezzanine",LEFT($D690,1), $D690="Ground Floor",LEFT($D690,1),$D690="Basment ",LEFT($D690,1), $D690="1st Floor", "0"&amp;LEFT($D690,1), $D690="2nd Floor", "0"&amp;LEFT($D690,1), $D690="3rd Floor", "0"&amp;LEFT($D690,1), $D690="4th Floor", "0"&amp;LEFT($D690,1), $D690="5th Floor", "0"&amp;LEFT($D690,1), $D690="6th Floor", "0"&amp;LEFT($D690,1),$D690="7th Floor", "0"&amp;LEFT($D690,1),$D690="8th Floor", "0"&amp;LEFT($D690,1),$D690="9th Floor", "0"&amp;LEFT($D690,1),$D690="10th Floor", LEFT($D690,2),$D690="11th Floor", LEFT($D690,2),$D690="12th Floor", LEFT($D690,2),$D690="13th Floor", LEFT($D690,2), $D690="Lower Ground", LEFT($D690)&amp;IF(ISNUMBER(FIND(" ",$D690)),MID($D690,FIND(" ",$D690)+1,1),"")&amp;IF(ISNUMBER(FIND(" ",$D690,FIND(" ",$D690)+1)),MID($D690,FIND(" ",$D690,FIND(" ",$D690)+1)+1,1),""),$D690="Upper Ground", LEFT($D690)&amp;IF(ISNUMBER(FIND(" ",$D690)),MID($D690,FIND(" ",$D690)+1,1),"")&amp;IF(ISNUMBER(FIND(" ",$D690,FIND(" ",$D690)+1)),MID($D690,FIND(" ",$D690,FIND(" ",$D690)+1)+1,1),"")),".0",$E690), " ")</f>
        <v xml:space="preserve"> </v>
      </c>
      <c r="G690" s="144"/>
      <c r="H690" s="144"/>
      <c r="I690" s="144"/>
      <c r="J690" s="144"/>
      <c r="K690" s="144"/>
      <c r="L690" s="149" t="str" cm="1">
        <f t="array" ref="L690">_xlfn.IFNA(
_xlfn.IFS(
AND($F690=" ",$G690=" ",$H690=" "),"Please update all three: Surveyor Room Reference, Establishment Room Reference and Establishment Room Name",
AND(OR($I690="General",$I690="Open plan/ semi-open general",$I690="Fitted",$I690="Light practical (science)",$I690="Light practical (other)",$I690="Heavy practical (workshops)",$I690="Heavy practical (clean)",$I690="Large",$I690="Storage"),$J690=0,$K690=0),"Please update Net Area or Non-net Area",
AND($B690&lt;&gt;"OUT",$J690=0,$I690&lt;&gt;"Non-net",$M690="85% Circulation"),"Net area not recorded for spaces with 85% circulation unusable type",
AND(OR($I690="General",$I690="Open plan/ semi-open general",$I690="Fitted",$I690="Light practical (science)",$I690="Light practical (other)",$I690="Heavy practical (workshops)",$I690="Heavy practical (clean)",$I690="Large",$I690="Storage"),OR($J690=0,ISBLANK($J690))),"Net area not recorded in net spaces",
AND(OR($I690="Non-net",$I690="Outdoor space"),$J690&gt;0),"Net Area Recorded in Non-net space",
AND($I690="General",$J690&gt;90),"This general space is over 90m2, please ensure that this space is entered as separate spaces if it usually used as separate spaces",
AND($I690="Open plan/ semi-open general",$J690&lt;27),"Open plan general space under 27m2",
AND(OR($K690=0,ISBLANK($K690)), $I690="Non-net"),"Non-net area not recorded in non-net space"
),
" ")</f>
        <v xml:space="preserve"> </v>
      </c>
      <c r="M690" s="144"/>
      <c r="N690" s="144"/>
      <c r="O690" s="144"/>
      <c r="P690" s="144"/>
      <c r="Q690" s="144"/>
      <c r="R690" s="171"/>
      <c r="S690" s="147">
        <f>NCA_Calculations!$P$702</f>
        <v>0</v>
      </c>
      <c r="T690" s="147">
        <f>NCA_Calculations!$Q$702</f>
        <v>0</v>
      </c>
      <c r="U690" s="144"/>
      <c r="V690" s="144"/>
      <c r="W690" s="149" t="str" cm="1">
        <f t="array" ref="W690">_xlfn.IFNA(
_xlfn.IFS(
ISBLANK($U690),"Missing space use.",
AND('Establishment details'!$C$14="Secondary",$V690="Classbase"),"Invalid Status type",
AND(OR( $V690="Classbase", $V690="Teaching", $V690="Early years",$V690="SEND resourced"), NOT(ISBLANK($M690))),"Space with status type and unusable type.",
AND($V690= "Classbase",'Establishment details'!$C$22&gt;=10), "Classbase status is only valid in schools with a primary element.",
AND($I690= "Large",$N690 &gt; 3.5), "Large rooms with less than 3.5m height.",
AND(OR($V690="Light practical (science)",$V690="Light practical (science)",$V690="Heavy practical (workshops)", $V690="Heavy practical (clean)"), OR($O690=0,ISBLANK($O690))),"Missing sinks count for light and heavy practical spaces.",
AND($M690 = "Other",ISBLANK($R690)), "Invalid unusable type / missing note for other unusable type."
),
" ")</f>
        <v>Missing space use.</v>
      </c>
    </row>
    <row r="691" spans="2:23" ht="15.75" x14ac:dyDescent="0.25">
      <c r="B691" s="143"/>
      <c r="C691" s="144"/>
      <c r="D691" s="144"/>
      <c r="E691" s="144"/>
      <c r="F691" s="147" t="str" cm="1">
        <f t="array" ref="F691">_xlfn.IFNA(CONCATENATE(_xlfn.IFS($D691="Mezzanine",LEFT($D691,1), $D691="Ground Floor",LEFT($D691,1),$D691="Basment ",LEFT($D691,1), $D691="1st Floor", "0"&amp;LEFT($D691,1), $D691="2nd Floor", "0"&amp;LEFT($D691,1), $D691="3rd Floor", "0"&amp;LEFT($D691,1), $D691="4th Floor", "0"&amp;LEFT($D691,1), $D691="5th Floor", "0"&amp;LEFT($D691,1), $D691="6th Floor", "0"&amp;LEFT($D691,1),$D691="7th Floor", "0"&amp;LEFT($D691,1),$D691="8th Floor", "0"&amp;LEFT($D691,1),$D691="9th Floor", "0"&amp;LEFT($D691,1),$D691="10th Floor", LEFT($D691,2),$D691="11th Floor", LEFT($D691,2),$D691="12th Floor", LEFT($D691,2),$D691="13th Floor", LEFT($D691,2), $D691="Lower Ground", LEFT($D691)&amp;IF(ISNUMBER(FIND(" ",$D691)),MID($D691,FIND(" ",$D691)+1,1),"")&amp;IF(ISNUMBER(FIND(" ",$D691,FIND(" ",$D691)+1)),MID($D691,FIND(" ",$D691,FIND(" ",$D691)+1)+1,1),""),$D691="Upper Ground", LEFT($D691)&amp;IF(ISNUMBER(FIND(" ",$D691)),MID($D691,FIND(" ",$D691)+1,1),"")&amp;IF(ISNUMBER(FIND(" ",$D691,FIND(" ",$D691)+1)),MID($D691,FIND(" ",$D691,FIND(" ",$D691)+1)+1,1),"")),".0",$E691), " ")</f>
        <v xml:space="preserve"> </v>
      </c>
      <c r="G691" s="144"/>
      <c r="H691" s="144"/>
      <c r="I691" s="144"/>
      <c r="J691" s="144"/>
      <c r="K691" s="144"/>
      <c r="L691" s="149" t="str" cm="1">
        <f t="array" ref="L691">_xlfn.IFNA(
_xlfn.IFS(
AND($F691=" ",$G691=" ",$H691=" "),"Please update all three: Surveyor Room Reference, Establishment Room Reference and Establishment Room Name",
AND(OR($I691="General",$I691="Open plan/ semi-open general",$I691="Fitted",$I691="Light practical (science)",$I691="Light practical (other)",$I691="Heavy practical (workshops)",$I691="Heavy practical (clean)",$I691="Large",$I691="Storage"),$J691=0,$K691=0),"Please update Net Area or Non-net Area",
AND($B691&lt;&gt;"OUT",$J691=0,$I691&lt;&gt;"Non-net",$M691="85% Circulation"),"Net area not recorded for spaces with 85% circulation unusable type",
AND(OR($I691="General",$I691="Open plan/ semi-open general",$I691="Fitted",$I691="Light practical (science)",$I691="Light practical (other)",$I691="Heavy practical (workshops)",$I691="Heavy practical (clean)",$I691="Large",$I691="Storage"),OR($J691=0,ISBLANK($J691))),"Net area not recorded in net spaces",
AND(OR($I691="Non-net",$I691="Outdoor space"),$J691&gt;0),"Net Area Recorded in Non-net space",
AND($I691="General",$J691&gt;90),"This general space is over 90m2, please ensure that this space is entered as separate spaces if it usually used as separate spaces",
AND($I691="Open plan/ semi-open general",$J691&lt;27),"Open plan general space under 27m2",
AND(OR($K691=0,ISBLANK($K691)), $I691="Non-net"),"Non-net area not recorded in non-net space"
),
" ")</f>
        <v xml:space="preserve"> </v>
      </c>
      <c r="M691" s="144"/>
      <c r="N691" s="144"/>
      <c r="O691" s="144"/>
      <c r="P691" s="144"/>
      <c r="Q691" s="144"/>
      <c r="R691" s="171"/>
      <c r="S691" s="147">
        <f>NCA_Calculations!$P$703</f>
        <v>0</v>
      </c>
      <c r="T691" s="147">
        <f>NCA_Calculations!$Q$703</f>
        <v>0</v>
      </c>
      <c r="U691" s="144"/>
      <c r="V691" s="144"/>
      <c r="W691" s="149" t="str" cm="1">
        <f t="array" ref="W691">_xlfn.IFNA(
_xlfn.IFS(
ISBLANK($U691),"Missing space use.",
AND('Establishment details'!$C$14="Secondary",$V691="Classbase"),"Invalid Status type",
AND(OR( $V691="Classbase", $V691="Teaching", $V691="Early years",$V691="SEND resourced"), NOT(ISBLANK($M691))),"Space with status type and unusable type.",
AND($V691= "Classbase",'Establishment details'!$C$22&gt;=10), "Classbase status is only valid in schools with a primary element.",
AND($I691= "Large",$N691 &gt; 3.5), "Large rooms with less than 3.5m height.",
AND(OR($V691="Light practical (science)",$V691="Light practical (science)",$V691="Heavy practical (workshops)", $V691="Heavy practical (clean)"), OR($O691=0,ISBLANK($O691))),"Missing sinks count for light and heavy practical spaces.",
AND($M691 = "Other",ISBLANK($R691)), "Invalid unusable type / missing note for other unusable type."
),
" ")</f>
        <v>Missing space use.</v>
      </c>
    </row>
    <row r="692" spans="2:23" ht="15.75" x14ac:dyDescent="0.25">
      <c r="B692" s="143"/>
      <c r="C692" s="144"/>
      <c r="D692" s="144"/>
      <c r="E692" s="144"/>
      <c r="F692" s="147" t="str" cm="1">
        <f t="array" ref="F692">_xlfn.IFNA(CONCATENATE(_xlfn.IFS($D692="Mezzanine",LEFT($D692,1), $D692="Ground Floor",LEFT($D692,1),$D692="Basment ",LEFT($D692,1), $D692="1st Floor", "0"&amp;LEFT($D692,1), $D692="2nd Floor", "0"&amp;LEFT($D692,1), $D692="3rd Floor", "0"&amp;LEFT($D692,1), $D692="4th Floor", "0"&amp;LEFT($D692,1), $D692="5th Floor", "0"&amp;LEFT($D692,1), $D692="6th Floor", "0"&amp;LEFT($D692,1),$D692="7th Floor", "0"&amp;LEFT($D692,1),$D692="8th Floor", "0"&amp;LEFT($D692,1),$D692="9th Floor", "0"&amp;LEFT($D692,1),$D692="10th Floor", LEFT($D692,2),$D692="11th Floor", LEFT($D692,2),$D692="12th Floor", LEFT($D692,2),$D692="13th Floor", LEFT($D692,2), $D692="Lower Ground", LEFT($D692)&amp;IF(ISNUMBER(FIND(" ",$D692)),MID($D692,FIND(" ",$D692)+1,1),"")&amp;IF(ISNUMBER(FIND(" ",$D692,FIND(" ",$D692)+1)),MID($D692,FIND(" ",$D692,FIND(" ",$D692)+1)+1,1),""),$D692="Upper Ground", LEFT($D692)&amp;IF(ISNUMBER(FIND(" ",$D692)),MID($D692,FIND(" ",$D692)+1,1),"")&amp;IF(ISNUMBER(FIND(" ",$D692,FIND(" ",$D692)+1)),MID($D692,FIND(" ",$D692,FIND(" ",$D692)+1)+1,1),"")),".0",$E692), " ")</f>
        <v xml:space="preserve"> </v>
      </c>
      <c r="G692" s="144"/>
      <c r="H692" s="144"/>
      <c r="I692" s="144"/>
      <c r="J692" s="144"/>
      <c r="K692" s="144"/>
      <c r="L692" s="149" t="str" cm="1">
        <f t="array" ref="L692">_xlfn.IFNA(
_xlfn.IFS(
AND($F692=" ",$G692=" ",$H692=" "),"Please update all three: Surveyor Room Reference, Establishment Room Reference and Establishment Room Name",
AND(OR($I692="General",$I692="Open plan/ semi-open general",$I692="Fitted",$I692="Light practical (science)",$I692="Light practical (other)",$I692="Heavy practical (workshops)",$I692="Heavy practical (clean)",$I692="Large",$I692="Storage"),$J692=0,$K692=0),"Please update Net Area or Non-net Area",
AND($B692&lt;&gt;"OUT",$J692=0,$I692&lt;&gt;"Non-net",$M692="85% Circulation"),"Net area not recorded for spaces with 85% circulation unusable type",
AND(OR($I692="General",$I692="Open plan/ semi-open general",$I692="Fitted",$I692="Light practical (science)",$I692="Light practical (other)",$I692="Heavy practical (workshops)",$I692="Heavy practical (clean)",$I692="Large",$I692="Storage"),OR($J692=0,ISBLANK($J692))),"Net area not recorded in net spaces",
AND(OR($I692="Non-net",$I692="Outdoor space"),$J692&gt;0),"Net Area Recorded in Non-net space",
AND($I692="General",$J692&gt;90),"This general space is over 90m2, please ensure that this space is entered as separate spaces if it usually used as separate spaces",
AND($I692="Open plan/ semi-open general",$J692&lt;27),"Open plan general space under 27m2",
AND(OR($K692=0,ISBLANK($K692)), $I692="Non-net"),"Non-net area not recorded in non-net space"
),
" ")</f>
        <v xml:space="preserve"> </v>
      </c>
      <c r="M692" s="144"/>
      <c r="N692" s="144"/>
      <c r="O692" s="144"/>
      <c r="P692" s="144"/>
      <c r="Q692" s="144"/>
      <c r="R692" s="171"/>
      <c r="S692" s="147">
        <f>NCA_Calculations!$P$704</f>
        <v>0</v>
      </c>
      <c r="T692" s="147">
        <f>NCA_Calculations!$Q$704</f>
        <v>0</v>
      </c>
      <c r="U692" s="144"/>
      <c r="V692" s="144"/>
      <c r="W692" s="149" t="str" cm="1">
        <f t="array" ref="W692">_xlfn.IFNA(
_xlfn.IFS(
ISBLANK($U692),"Missing space use.",
AND('Establishment details'!$C$14="Secondary",$V692="Classbase"),"Invalid Status type",
AND(OR( $V692="Classbase", $V692="Teaching", $V692="Early years",$V692="SEND resourced"), NOT(ISBLANK($M692))),"Space with status type and unusable type.",
AND($V692= "Classbase",'Establishment details'!$C$22&gt;=10), "Classbase status is only valid in schools with a primary element.",
AND($I692= "Large",$N692 &gt; 3.5), "Large rooms with less than 3.5m height.",
AND(OR($V692="Light practical (science)",$V692="Light practical (science)",$V692="Heavy practical (workshops)", $V692="Heavy practical (clean)"), OR($O692=0,ISBLANK($O692))),"Missing sinks count for light and heavy practical spaces.",
AND($M692 = "Other",ISBLANK($R692)), "Invalid unusable type / missing note for other unusable type."
),
" ")</f>
        <v>Missing space use.</v>
      </c>
    </row>
    <row r="693" spans="2:23" ht="15.75" x14ac:dyDescent="0.25">
      <c r="B693" s="143"/>
      <c r="C693" s="144"/>
      <c r="D693" s="144"/>
      <c r="E693" s="144"/>
      <c r="F693" s="147" t="str" cm="1">
        <f t="array" ref="F693">_xlfn.IFNA(CONCATENATE(_xlfn.IFS($D693="Mezzanine",LEFT($D693,1), $D693="Ground Floor",LEFT($D693,1),$D693="Basment ",LEFT($D693,1), $D693="1st Floor", "0"&amp;LEFT($D693,1), $D693="2nd Floor", "0"&amp;LEFT($D693,1), $D693="3rd Floor", "0"&amp;LEFT($D693,1), $D693="4th Floor", "0"&amp;LEFT($D693,1), $D693="5th Floor", "0"&amp;LEFT($D693,1), $D693="6th Floor", "0"&amp;LEFT($D693,1),$D693="7th Floor", "0"&amp;LEFT($D693,1),$D693="8th Floor", "0"&amp;LEFT($D693,1),$D693="9th Floor", "0"&amp;LEFT($D693,1),$D693="10th Floor", LEFT($D693,2),$D693="11th Floor", LEFT($D693,2),$D693="12th Floor", LEFT($D693,2),$D693="13th Floor", LEFT($D693,2), $D693="Lower Ground", LEFT($D693)&amp;IF(ISNUMBER(FIND(" ",$D693)),MID($D693,FIND(" ",$D693)+1,1),"")&amp;IF(ISNUMBER(FIND(" ",$D693,FIND(" ",$D693)+1)),MID($D693,FIND(" ",$D693,FIND(" ",$D693)+1)+1,1),""),$D693="Upper Ground", LEFT($D693)&amp;IF(ISNUMBER(FIND(" ",$D693)),MID($D693,FIND(" ",$D693)+1,1),"")&amp;IF(ISNUMBER(FIND(" ",$D693,FIND(" ",$D693)+1)),MID($D693,FIND(" ",$D693,FIND(" ",$D693)+1)+1,1),"")),".0",$E693), " ")</f>
        <v xml:space="preserve"> </v>
      </c>
      <c r="G693" s="144"/>
      <c r="H693" s="144"/>
      <c r="I693" s="144"/>
      <c r="J693" s="144"/>
      <c r="K693" s="144"/>
      <c r="L693" s="149" t="str" cm="1">
        <f t="array" ref="L693">_xlfn.IFNA(
_xlfn.IFS(
AND($F693=" ",$G693=" ",$H693=" "),"Please update all three: Surveyor Room Reference, Establishment Room Reference and Establishment Room Name",
AND(OR($I693="General",$I693="Open plan/ semi-open general",$I693="Fitted",$I693="Light practical (science)",$I693="Light practical (other)",$I693="Heavy practical (workshops)",$I693="Heavy practical (clean)",$I693="Large",$I693="Storage"),$J693=0,$K693=0),"Please update Net Area or Non-net Area",
AND($B693&lt;&gt;"OUT",$J693=0,$I693&lt;&gt;"Non-net",$M693="85% Circulation"),"Net area not recorded for spaces with 85% circulation unusable type",
AND(OR($I693="General",$I693="Open plan/ semi-open general",$I693="Fitted",$I693="Light practical (science)",$I693="Light practical (other)",$I693="Heavy practical (workshops)",$I693="Heavy practical (clean)",$I693="Large",$I693="Storage"),OR($J693=0,ISBLANK($J693))),"Net area not recorded in net spaces",
AND(OR($I693="Non-net",$I693="Outdoor space"),$J693&gt;0),"Net Area Recorded in Non-net space",
AND($I693="General",$J693&gt;90),"This general space is over 90m2, please ensure that this space is entered as separate spaces if it usually used as separate spaces",
AND($I693="Open plan/ semi-open general",$J693&lt;27),"Open plan general space under 27m2",
AND(OR($K693=0,ISBLANK($K693)), $I693="Non-net"),"Non-net area not recorded in non-net space"
),
" ")</f>
        <v xml:space="preserve"> </v>
      </c>
      <c r="M693" s="144"/>
      <c r="N693" s="144"/>
      <c r="O693" s="144"/>
      <c r="P693" s="144"/>
      <c r="Q693" s="144"/>
      <c r="R693" s="171"/>
      <c r="S693" s="147">
        <f>NCA_Calculations!$P$705</f>
        <v>0</v>
      </c>
      <c r="T693" s="147">
        <f>NCA_Calculations!$Q$705</f>
        <v>0</v>
      </c>
      <c r="U693" s="144"/>
      <c r="V693" s="144"/>
      <c r="W693" s="149" t="str" cm="1">
        <f t="array" ref="W693">_xlfn.IFNA(
_xlfn.IFS(
ISBLANK($U693),"Missing space use.",
AND('Establishment details'!$C$14="Secondary",$V693="Classbase"),"Invalid Status type",
AND(OR( $V693="Classbase", $V693="Teaching", $V693="Early years",$V693="SEND resourced"), NOT(ISBLANK($M693))),"Space with status type and unusable type.",
AND($V693= "Classbase",'Establishment details'!$C$22&gt;=10), "Classbase status is only valid in schools with a primary element.",
AND($I693= "Large",$N693 &gt; 3.5), "Large rooms with less than 3.5m height.",
AND(OR($V693="Light practical (science)",$V693="Light practical (science)",$V693="Heavy practical (workshops)", $V693="Heavy practical (clean)"), OR($O693=0,ISBLANK($O693))),"Missing sinks count for light and heavy practical spaces.",
AND($M693 = "Other",ISBLANK($R693)), "Invalid unusable type / missing note for other unusable type."
),
" ")</f>
        <v>Missing space use.</v>
      </c>
    </row>
    <row r="694" spans="2:23" ht="15.75" x14ac:dyDescent="0.25">
      <c r="B694" s="143"/>
      <c r="C694" s="144"/>
      <c r="D694" s="144"/>
      <c r="E694" s="144"/>
      <c r="F694" s="147" t="str" cm="1">
        <f t="array" ref="F694">_xlfn.IFNA(CONCATENATE(_xlfn.IFS($D694="Mezzanine",LEFT($D694,1), $D694="Ground Floor",LEFT($D694,1),$D694="Basment ",LEFT($D694,1), $D694="1st Floor", "0"&amp;LEFT($D694,1), $D694="2nd Floor", "0"&amp;LEFT($D694,1), $D694="3rd Floor", "0"&amp;LEFT($D694,1), $D694="4th Floor", "0"&amp;LEFT($D694,1), $D694="5th Floor", "0"&amp;LEFT($D694,1), $D694="6th Floor", "0"&amp;LEFT($D694,1),$D694="7th Floor", "0"&amp;LEFT($D694,1),$D694="8th Floor", "0"&amp;LEFT($D694,1),$D694="9th Floor", "0"&amp;LEFT($D694,1),$D694="10th Floor", LEFT($D694,2),$D694="11th Floor", LEFT($D694,2),$D694="12th Floor", LEFT($D694,2),$D694="13th Floor", LEFT($D694,2), $D694="Lower Ground", LEFT($D694)&amp;IF(ISNUMBER(FIND(" ",$D694)),MID($D694,FIND(" ",$D694)+1,1),"")&amp;IF(ISNUMBER(FIND(" ",$D694,FIND(" ",$D694)+1)),MID($D694,FIND(" ",$D694,FIND(" ",$D694)+1)+1,1),""),$D694="Upper Ground", LEFT($D694)&amp;IF(ISNUMBER(FIND(" ",$D694)),MID($D694,FIND(" ",$D694)+1,1),"")&amp;IF(ISNUMBER(FIND(" ",$D694,FIND(" ",$D694)+1)),MID($D694,FIND(" ",$D694,FIND(" ",$D694)+1)+1,1),"")),".0",$E694), " ")</f>
        <v xml:space="preserve"> </v>
      </c>
      <c r="G694" s="144"/>
      <c r="H694" s="144"/>
      <c r="I694" s="144"/>
      <c r="J694" s="144"/>
      <c r="K694" s="144"/>
      <c r="L694" s="149" t="str" cm="1">
        <f t="array" ref="L694">_xlfn.IFNA(
_xlfn.IFS(
AND($F694=" ",$G694=" ",$H694=" "),"Please update all three: Surveyor Room Reference, Establishment Room Reference and Establishment Room Name",
AND(OR($I694="General",$I694="Open plan/ semi-open general",$I694="Fitted",$I694="Light practical (science)",$I694="Light practical (other)",$I694="Heavy practical (workshops)",$I694="Heavy practical (clean)",$I694="Large",$I694="Storage"),$J694=0,$K694=0),"Please update Net Area or Non-net Area",
AND($B694&lt;&gt;"OUT",$J694=0,$I694&lt;&gt;"Non-net",$M694="85% Circulation"),"Net area not recorded for spaces with 85% circulation unusable type",
AND(OR($I694="General",$I694="Open plan/ semi-open general",$I694="Fitted",$I694="Light practical (science)",$I694="Light practical (other)",$I694="Heavy practical (workshops)",$I694="Heavy practical (clean)",$I694="Large",$I694="Storage"),OR($J694=0,ISBLANK($J694))),"Net area not recorded in net spaces",
AND(OR($I694="Non-net",$I694="Outdoor space"),$J694&gt;0),"Net Area Recorded in Non-net space",
AND($I694="General",$J694&gt;90),"This general space is over 90m2, please ensure that this space is entered as separate spaces if it usually used as separate spaces",
AND($I694="Open plan/ semi-open general",$J694&lt;27),"Open plan general space under 27m2",
AND(OR($K694=0,ISBLANK($K694)), $I694="Non-net"),"Non-net area not recorded in non-net space"
),
" ")</f>
        <v xml:space="preserve"> </v>
      </c>
      <c r="M694" s="144"/>
      <c r="N694" s="144"/>
      <c r="O694" s="144"/>
      <c r="P694" s="144"/>
      <c r="Q694" s="144"/>
      <c r="R694" s="171"/>
      <c r="S694" s="147">
        <f>NCA_Calculations!$P$706</f>
        <v>0</v>
      </c>
      <c r="T694" s="147">
        <f>NCA_Calculations!$Q$706</f>
        <v>0</v>
      </c>
      <c r="U694" s="144"/>
      <c r="V694" s="144"/>
      <c r="W694" s="149" t="str" cm="1">
        <f t="array" ref="W694">_xlfn.IFNA(
_xlfn.IFS(
ISBLANK($U694),"Missing space use.",
AND('Establishment details'!$C$14="Secondary",$V694="Classbase"),"Invalid Status type",
AND(OR( $V694="Classbase", $V694="Teaching", $V694="Early years",$V694="SEND resourced"), NOT(ISBLANK($M694))),"Space with status type and unusable type.",
AND($V694= "Classbase",'Establishment details'!$C$22&gt;=10), "Classbase status is only valid in schools with a primary element.",
AND($I694= "Large",$N694 &gt; 3.5), "Large rooms with less than 3.5m height.",
AND(OR($V694="Light practical (science)",$V694="Light practical (science)",$V694="Heavy practical (workshops)", $V694="Heavy practical (clean)"), OR($O694=0,ISBLANK($O694))),"Missing sinks count for light and heavy practical spaces.",
AND($M694 = "Other",ISBLANK($R694)), "Invalid unusable type / missing note for other unusable type."
),
" ")</f>
        <v>Missing space use.</v>
      </c>
    </row>
    <row r="695" spans="2:23" ht="15.75" x14ac:dyDescent="0.25">
      <c r="B695" s="143"/>
      <c r="C695" s="144"/>
      <c r="D695" s="144"/>
      <c r="E695" s="144"/>
      <c r="F695" s="147" t="str" cm="1">
        <f t="array" ref="F695">_xlfn.IFNA(CONCATENATE(_xlfn.IFS($D695="Mezzanine",LEFT($D695,1), $D695="Ground Floor",LEFT($D695,1),$D695="Basment ",LEFT($D695,1), $D695="1st Floor", "0"&amp;LEFT($D695,1), $D695="2nd Floor", "0"&amp;LEFT($D695,1), $D695="3rd Floor", "0"&amp;LEFT($D695,1), $D695="4th Floor", "0"&amp;LEFT($D695,1), $D695="5th Floor", "0"&amp;LEFT($D695,1), $D695="6th Floor", "0"&amp;LEFT($D695,1),$D695="7th Floor", "0"&amp;LEFT($D695,1),$D695="8th Floor", "0"&amp;LEFT($D695,1),$D695="9th Floor", "0"&amp;LEFT($D695,1),$D695="10th Floor", LEFT($D695,2),$D695="11th Floor", LEFT($D695,2),$D695="12th Floor", LEFT($D695,2),$D695="13th Floor", LEFT($D695,2), $D695="Lower Ground", LEFT($D695)&amp;IF(ISNUMBER(FIND(" ",$D695)),MID($D695,FIND(" ",$D695)+1,1),"")&amp;IF(ISNUMBER(FIND(" ",$D695,FIND(" ",$D695)+1)),MID($D695,FIND(" ",$D695,FIND(" ",$D695)+1)+1,1),""),$D695="Upper Ground", LEFT($D695)&amp;IF(ISNUMBER(FIND(" ",$D695)),MID($D695,FIND(" ",$D695)+1,1),"")&amp;IF(ISNUMBER(FIND(" ",$D695,FIND(" ",$D695)+1)),MID($D695,FIND(" ",$D695,FIND(" ",$D695)+1)+1,1),"")),".0",$E695), " ")</f>
        <v xml:space="preserve"> </v>
      </c>
      <c r="G695" s="144"/>
      <c r="H695" s="144"/>
      <c r="I695" s="144"/>
      <c r="J695" s="144"/>
      <c r="K695" s="144"/>
      <c r="L695" s="149" t="str" cm="1">
        <f t="array" ref="L695">_xlfn.IFNA(
_xlfn.IFS(
AND($F695=" ",$G695=" ",$H695=" "),"Please update all three: Surveyor Room Reference, Establishment Room Reference and Establishment Room Name",
AND(OR($I695="General",$I695="Open plan/ semi-open general",$I695="Fitted",$I695="Light practical (science)",$I695="Light practical (other)",$I695="Heavy practical (workshops)",$I695="Heavy practical (clean)",$I695="Large",$I695="Storage"),$J695=0,$K695=0),"Please update Net Area or Non-net Area",
AND($B695&lt;&gt;"OUT",$J695=0,$I695&lt;&gt;"Non-net",$M695="85% Circulation"),"Net area not recorded for spaces with 85% circulation unusable type",
AND(OR($I695="General",$I695="Open plan/ semi-open general",$I695="Fitted",$I695="Light practical (science)",$I695="Light practical (other)",$I695="Heavy practical (workshops)",$I695="Heavy practical (clean)",$I695="Large",$I695="Storage"),OR($J695=0,ISBLANK($J695))),"Net area not recorded in net spaces",
AND(OR($I695="Non-net",$I695="Outdoor space"),$J695&gt;0),"Net Area Recorded in Non-net space",
AND($I695="General",$J695&gt;90),"This general space is over 90m2, please ensure that this space is entered as separate spaces if it usually used as separate spaces",
AND($I695="Open plan/ semi-open general",$J695&lt;27),"Open plan general space under 27m2",
AND(OR($K695=0,ISBLANK($K695)), $I695="Non-net"),"Non-net area not recorded in non-net space"
),
" ")</f>
        <v xml:space="preserve"> </v>
      </c>
      <c r="M695" s="144"/>
      <c r="N695" s="144"/>
      <c r="O695" s="144"/>
      <c r="P695" s="144"/>
      <c r="Q695" s="144"/>
      <c r="R695" s="171"/>
      <c r="S695" s="147">
        <f>NCA_Calculations!$P$707</f>
        <v>0</v>
      </c>
      <c r="T695" s="147">
        <f>NCA_Calculations!$Q$707</f>
        <v>0</v>
      </c>
      <c r="U695" s="144"/>
      <c r="V695" s="144"/>
      <c r="W695" s="149" t="str" cm="1">
        <f t="array" ref="W695">_xlfn.IFNA(
_xlfn.IFS(
ISBLANK($U695),"Missing space use.",
AND('Establishment details'!$C$14="Secondary",$V695="Classbase"),"Invalid Status type",
AND(OR( $V695="Classbase", $V695="Teaching", $V695="Early years",$V695="SEND resourced"), NOT(ISBLANK($M695))),"Space with status type and unusable type.",
AND($V695= "Classbase",'Establishment details'!$C$22&gt;=10), "Classbase status is only valid in schools with a primary element.",
AND($I695= "Large",$N695 &gt; 3.5), "Large rooms with less than 3.5m height.",
AND(OR($V695="Light practical (science)",$V695="Light practical (science)",$V695="Heavy practical (workshops)", $V695="Heavy practical (clean)"), OR($O695=0,ISBLANK($O695))),"Missing sinks count for light and heavy practical spaces.",
AND($M695 = "Other",ISBLANK($R695)), "Invalid unusable type / missing note for other unusable type."
),
" ")</f>
        <v>Missing space use.</v>
      </c>
    </row>
    <row r="696" spans="2:23" ht="15.75" x14ac:dyDescent="0.25">
      <c r="B696" s="143"/>
      <c r="C696" s="144"/>
      <c r="D696" s="144"/>
      <c r="E696" s="144"/>
      <c r="F696" s="147" t="str" cm="1">
        <f t="array" ref="F696">_xlfn.IFNA(CONCATENATE(_xlfn.IFS($D696="Mezzanine",LEFT($D696,1), $D696="Ground Floor",LEFT($D696,1),$D696="Basment ",LEFT($D696,1), $D696="1st Floor", "0"&amp;LEFT($D696,1), $D696="2nd Floor", "0"&amp;LEFT($D696,1), $D696="3rd Floor", "0"&amp;LEFT($D696,1), $D696="4th Floor", "0"&amp;LEFT($D696,1), $D696="5th Floor", "0"&amp;LEFT($D696,1), $D696="6th Floor", "0"&amp;LEFT($D696,1),$D696="7th Floor", "0"&amp;LEFT($D696,1),$D696="8th Floor", "0"&amp;LEFT($D696,1),$D696="9th Floor", "0"&amp;LEFT($D696,1),$D696="10th Floor", LEFT($D696,2),$D696="11th Floor", LEFT($D696,2),$D696="12th Floor", LEFT($D696,2),$D696="13th Floor", LEFT($D696,2), $D696="Lower Ground", LEFT($D696)&amp;IF(ISNUMBER(FIND(" ",$D696)),MID($D696,FIND(" ",$D696)+1,1),"")&amp;IF(ISNUMBER(FIND(" ",$D696,FIND(" ",$D696)+1)),MID($D696,FIND(" ",$D696,FIND(" ",$D696)+1)+1,1),""),$D696="Upper Ground", LEFT($D696)&amp;IF(ISNUMBER(FIND(" ",$D696)),MID($D696,FIND(" ",$D696)+1,1),"")&amp;IF(ISNUMBER(FIND(" ",$D696,FIND(" ",$D696)+1)),MID($D696,FIND(" ",$D696,FIND(" ",$D696)+1)+1,1),"")),".0",$E696), " ")</f>
        <v xml:space="preserve"> </v>
      </c>
      <c r="G696" s="144"/>
      <c r="H696" s="144"/>
      <c r="I696" s="144"/>
      <c r="J696" s="144"/>
      <c r="K696" s="144"/>
      <c r="L696" s="149" t="str" cm="1">
        <f t="array" ref="L696">_xlfn.IFNA(
_xlfn.IFS(
AND($F696=" ",$G696=" ",$H696=" "),"Please update all three: Surveyor Room Reference, Establishment Room Reference and Establishment Room Name",
AND(OR($I696="General",$I696="Open plan/ semi-open general",$I696="Fitted",$I696="Light practical (science)",$I696="Light practical (other)",$I696="Heavy practical (workshops)",$I696="Heavy practical (clean)",$I696="Large",$I696="Storage"),$J696=0,$K696=0),"Please update Net Area or Non-net Area",
AND($B696&lt;&gt;"OUT",$J696=0,$I696&lt;&gt;"Non-net",$M696="85% Circulation"),"Net area not recorded for spaces with 85% circulation unusable type",
AND(OR($I696="General",$I696="Open plan/ semi-open general",$I696="Fitted",$I696="Light practical (science)",$I696="Light practical (other)",$I696="Heavy practical (workshops)",$I696="Heavy practical (clean)",$I696="Large",$I696="Storage"),OR($J696=0,ISBLANK($J696))),"Net area not recorded in net spaces",
AND(OR($I696="Non-net",$I696="Outdoor space"),$J696&gt;0),"Net Area Recorded in Non-net space",
AND($I696="General",$J696&gt;90),"This general space is over 90m2, please ensure that this space is entered as separate spaces if it usually used as separate spaces",
AND($I696="Open plan/ semi-open general",$J696&lt;27),"Open plan general space under 27m2",
AND(OR($K696=0,ISBLANK($K696)), $I696="Non-net"),"Non-net area not recorded in non-net space"
),
" ")</f>
        <v xml:space="preserve"> </v>
      </c>
      <c r="M696" s="144"/>
      <c r="N696" s="144"/>
      <c r="O696" s="144"/>
      <c r="P696" s="144"/>
      <c r="Q696" s="144"/>
      <c r="R696" s="171"/>
      <c r="S696" s="147">
        <f>NCA_Calculations!$P$708</f>
        <v>0</v>
      </c>
      <c r="T696" s="147">
        <f>NCA_Calculations!$Q$708</f>
        <v>0</v>
      </c>
      <c r="U696" s="144"/>
      <c r="V696" s="144"/>
      <c r="W696" s="149" t="str" cm="1">
        <f t="array" ref="W696">_xlfn.IFNA(
_xlfn.IFS(
ISBLANK($U696),"Missing space use.",
AND('Establishment details'!$C$14="Secondary",$V696="Classbase"),"Invalid Status type",
AND(OR( $V696="Classbase", $V696="Teaching", $V696="Early years",$V696="SEND resourced"), NOT(ISBLANK($M696))),"Space with status type and unusable type.",
AND($V696= "Classbase",'Establishment details'!$C$22&gt;=10), "Classbase status is only valid in schools with a primary element.",
AND($I696= "Large",$N696 &gt; 3.5), "Large rooms with less than 3.5m height.",
AND(OR($V696="Light practical (science)",$V696="Light practical (science)",$V696="Heavy practical (workshops)", $V696="Heavy practical (clean)"), OR($O696=0,ISBLANK($O696))),"Missing sinks count for light and heavy practical spaces.",
AND($M696 = "Other",ISBLANK($R696)), "Invalid unusable type / missing note for other unusable type."
),
" ")</f>
        <v>Missing space use.</v>
      </c>
    </row>
    <row r="697" spans="2:23" ht="15.75" x14ac:dyDescent="0.25">
      <c r="B697" s="143"/>
      <c r="C697" s="144"/>
      <c r="D697" s="144"/>
      <c r="E697" s="144"/>
      <c r="F697" s="147" t="str" cm="1">
        <f t="array" ref="F697">_xlfn.IFNA(CONCATENATE(_xlfn.IFS($D697="Mezzanine",LEFT($D697,1), $D697="Ground Floor",LEFT($D697,1),$D697="Basment ",LEFT($D697,1), $D697="1st Floor", "0"&amp;LEFT($D697,1), $D697="2nd Floor", "0"&amp;LEFT($D697,1), $D697="3rd Floor", "0"&amp;LEFT($D697,1), $D697="4th Floor", "0"&amp;LEFT($D697,1), $D697="5th Floor", "0"&amp;LEFT($D697,1), $D697="6th Floor", "0"&amp;LEFT($D697,1),$D697="7th Floor", "0"&amp;LEFT($D697,1),$D697="8th Floor", "0"&amp;LEFT($D697,1),$D697="9th Floor", "0"&amp;LEFT($D697,1),$D697="10th Floor", LEFT($D697,2),$D697="11th Floor", LEFT($D697,2),$D697="12th Floor", LEFT($D697,2),$D697="13th Floor", LEFT($D697,2), $D697="Lower Ground", LEFT($D697)&amp;IF(ISNUMBER(FIND(" ",$D697)),MID($D697,FIND(" ",$D697)+1,1),"")&amp;IF(ISNUMBER(FIND(" ",$D697,FIND(" ",$D697)+1)),MID($D697,FIND(" ",$D697,FIND(" ",$D697)+1)+1,1),""),$D697="Upper Ground", LEFT($D697)&amp;IF(ISNUMBER(FIND(" ",$D697)),MID($D697,FIND(" ",$D697)+1,1),"")&amp;IF(ISNUMBER(FIND(" ",$D697,FIND(" ",$D697)+1)),MID($D697,FIND(" ",$D697,FIND(" ",$D697)+1)+1,1),"")),".0",$E697), " ")</f>
        <v xml:space="preserve"> </v>
      </c>
      <c r="G697" s="144"/>
      <c r="H697" s="144"/>
      <c r="I697" s="144"/>
      <c r="J697" s="144"/>
      <c r="K697" s="144"/>
      <c r="L697" s="149" t="str" cm="1">
        <f t="array" ref="L697">_xlfn.IFNA(
_xlfn.IFS(
AND($F697=" ",$G697=" ",$H697=" "),"Please update all three: Surveyor Room Reference, Establishment Room Reference and Establishment Room Name",
AND(OR($I697="General",$I697="Open plan/ semi-open general",$I697="Fitted",$I697="Light practical (science)",$I697="Light practical (other)",$I697="Heavy practical (workshops)",$I697="Heavy practical (clean)",$I697="Large",$I697="Storage"),$J697=0,$K697=0),"Please update Net Area or Non-net Area",
AND($B697&lt;&gt;"OUT",$J697=0,$I697&lt;&gt;"Non-net",$M697="85% Circulation"),"Net area not recorded for spaces with 85% circulation unusable type",
AND(OR($I697="General",$I697="Open plan/ semi-open general",$I697="Fitted",$I697="Light practical (science)",$I697="Light practical (other)",$I697="Heavy practical (workshops)",$I697="Heavy practical (clean)",$I697="Large",$I697="Storage"),OR($J697=0,ISBLANK($J697))),"Net area not recorded in net spaces",
AND(OR($I697="Non-net",$I697="Outdoor space"),$J697&gt;0),"Net Area Recorded in Non-net space",
AND($I697="General",$J697&gt;90),"This general space is over 90m2, please ensure that this space is entered as separate spaces if it usually used as separate spaces",
AND($I697="Open plan/ semi-open general",$J697&lt;27),"Open plan general space under 27m2",
AND(OR($K697=0,ISBLANK($K697)), $I697="Non-net"),"Non-net area not recorded in non-net space"
),
" ")</f>
        <v xml:space="preserve"> </v>
      </c>
      <c r="M697" s="144"/>
      <c r="N697" s="144"/>
      <c r="O697" s="144"/>
      <c r="P697" s="144"/>
      <c r="Q697" s="144"/>
      <c r="R697" s="171"/>
      <c r="S697" s="147">
        <f>NCA_Calculations!$P$709</f>
        <v>0</v>
      </c>
      <c r="T697" s="147">
        <f>NCA_Calculations!$Q$709</f>
        <v>0</v>
      </c>
      <c r="U697" s="144"/>
      <c r="V697" s="144"/>
      <c r="W697" s="149" t="str" cm="1">
        <f t="array" ref="W697">_xlfn.IFNA(
_xlfn.IFS(
ISBLANK($U697),"Missing space use.",
AND('Establishment details'!$C$14="Secondary",$V697="Classbase"),"Invalid Status type",
AND(OR( $V697="Classbase", $V697="Teaching", $V697="Early years",$V697="SEND resourced"), NOT(ISBLANK($M697))),"Space with status type and unusable type.",
AND($V697= "Classbase",'Establishment details'!$C$22&gt;=10), "Classbase status is only valid in schools with a primary element.",
AND($I697= "Large",$N697 &gt; 3.5), "Large rooms with less than 3.5m height.",
AND(OR($V697="Light practical (science)",$V697="Light practical (science)",$V697="Heavy practical (workshops)", $V697="Heavy practical (clean)"), OR($O697=0,ISBLANK($O697))),"Missing sinks count for light and heavy practical spaces.",
AND($M697 = "Other",ISBLANK($R697)), "Invalid unusable type / missing note for other unusable type."
),
" ")</f>
        <v>Missing space use.</v>
      </c>
    </row>
    <row r="698" spans="2:23" ht="15.75" x14ac:dyDescent="0.25">
      <c r="B698" s="143"/>
      <c r="C698" s="144"/>
      <c r="D698" s="144"/>
      <c r="E698" s="144"/>
      <c r="F698" s="147" t="str" cm="1">
        <f t="array" ref="F698">_xlfn.IFNA(CONCATENATE(_xlfn.IFS($D698="Mezzanine",LEFT($D698,1), $D698="Ground Floor",LEFT($D698,1),$D698="Basment ",LEFT($D698,1), $D698="1st Floor", "0"&amp;LEFT($D698,1), $D698="2nd Floor", "0"&amp;LEFT($D698,1), $D698="3rd Floor", "0"&amp;LEFT($D698,1), $D698="4th Floor", "0"&amp;LEFT($D698,1), $D698="5th Floor", "0"&amp;LEFT($D698,1), $D698="6th Floor", "0"&amp;LEFT($D698,1),$D698="7th Floor", "0"&amp;LEFT($D698,1),$D698="8th Floor", "0"&amp;LEFT($D698,1),$D698="9th Floor", "0"&amp;LEFT($D698,1),$D698="10th Floor", LEFT($D698,2),$D698="11th Floor", LEFT($D698,2),$D698="12th Floor", LEFT($D698,2),$D698="13th Floor", LEFT($D698,2), $D698="Lower Ground", LEFT($D698)&amp;IF(ISNUMBER(FIND(" ",$D698)),MID($D698,FIND(" ",$D698)+1,1),"")&amp;IF(ISNUMBER(FIND(" ",$D698,FIND(" ",$D698)+1)),MID($D698,FIND(" ",$D698,FIND(" ",$D698)+1)+1,1),""),$D698="Upper Ground", LEFT($D698)&amp;IF(ISNUMBER(FIND(" ",$D698)),MID($D698,FIND(" ",$D698)+1,1),"")&amp;IF(ISNUMBER(FIND(" ",$D698,FIND(" ",$D698)+1)),MID($D698,FIND(" ",$D698,FIND(" ",$D698)+1)+1,1),"")),".0",$E698), " ")</f>
        <v xml:space="preserve"> </v>
      </c>
      <c r="G698" s="144"/>
      <c r="H698" s="144"/>
      <c r="I698" s="144"/>
      <c r="J698" s="144"/>
      <c r="K698" s="144"/>
      <c r="L698" s="149" t="str" cm="1">
        <f t="array" ref="L698">_xlfn.IFNA(
_xlfn.IFS(
AND($F698=" ",$G698=" ",$H698=" "),"Please update all three: Surveyor Room Reference, Establishment Room Reference and Establishment Room Name",
AND(OR($I698="General",$I698="Open plan/ semi-open general",$I698="Fitted",$I698="Light practical (science)",$I698="Light practical (other)",$I698="Heavy practical (workshops)",$I698="Heavy practical (clean)",$I698="Large",$I698="Storage"),$J698=0,$K698=0),"Please update Net Area or Non-net Area",
AND($B698&lt;&gt;"OUT",$J698=0,$I698&lt;&gt;"Non-net",$M698="85% Circulation"),"Net area not recorded for spaces with 85% circulation unusable type",
AND(OR($I698="General",$I698="Open plan/ semi-open general",$I698="Fitted",$I698="Light practical (science)",$I698="Light practical (other)",$I698="Heavy practical (workshops)",$I698="Heavy practical (clean)",$I698="Large",$I698="Storage"),OR($J698=0,ISBLANK($J698))),"Net area not recorded in net spaces",
AND(OR($I698="Non-net",$I698="Outdoor space"),$J698&gt;0),"Net Area Recorded in Non-net space",
AND($I698="General",$J698&gt;90),"This general space is over 90m2, please ensure that this space is entered as separate spaces if it usually used as separate spaces",
AND($I698="Open plan/ semi-open general",$J698&lt;27),"Open plan general space under 27m2",
AND(OR($K698=0,ISBLANK($K698)), $I698="Non-net"),"Non-net area not recorded in non-net space"
),
" ")</f>
        <v xml:space="preserve"> </v>
      </c>
      <c r="M698" s="144"/>
      <c r="N698" s="144"/>
      <c r="O698" s="144"/>
      <c r="P698" s="144"/>
      <c r="Q698" s="144"/>
      <c r="R698" s="171"/>
      <c r="S698" s="147">
        <f>NCA_Calculations!$P$710</f>
        <v>0</v>
      </c>
      <c r="T698" s="147">
        <f>NCA_Calculations!$Q$710</f>
        <v>0</v>
      </c>
      <c r="U698" s="144"/>
      <c r="V698" s="144"/>
      <c r="W698" s="149" t="str" cm="1">
        <f t="array" ref="W698">_xlfn.IFNA(
_xlfn.IFS(
ISBLANK($U698),"Missing space use.",
AND('Establishment details'!$C$14="Secondary",$V698="Classbase"),"Invalid Status type",
AND(OR( $V698="Classbase", $V698="Teaching", $V698="Early years",$V698="SEND resourced"), NOT(ISBLANK($M698))),"Space with status type and unusable type.",
AND($V698= "Classbase",'Establishment details'!$C$22&gt;=10), "Classbase status is only valid in schools with a primary element.",
AND($I698= "Large",$N698 &gt; 3.5), "Large rooms with less than 3.5m height.",
AND(OR($V698="Light practical (science)",$V698="Light practical (science)",$V698="Heavy practical (workshops)", $V698="Heavy practical (clean)"), OR($O698=0,ISBLANK($O698))),"Missing sinks count for light and heavy practical spaces.",
AND($M698 = "Other",ISBLANK($R698)), "Invalid unusable type / missing note for other unusable type."
),
" ")</f>
        <v>Missing space use.</v>
      </c>
    </row>
    <row r="699" spans="2:23" ht="15.75" x14ac:dyDescent="0.25">
      <c r="B699" s="143"/>
      <c r="C699" s="144"/>
      <c r="D699" s="144"/>
      <c r="E699" s="144"/>
      <c r="F699" s="147" t="str" cm="1">
        <f t="array" ref="F699">_xlfn.IFNA(CONCATENATE(_xlfn.IFS($D699="Mezzanine",LEFT($D699,1), $D699="Ground Floor",LEFT($D699,1),$D699="Basment ",LEFT($D699,1), $D699="1st Floor", "0"&amp;LEFT($D699,1), $D699="2nd Floor", "0"&amp;LEFT($D699,1), $D699="3rd Floor", "0"&amp;LEFT($D699,1), $D699="4th Floor", "0"&amp;LEFT($D699,1), $D699="5th Floor", "0"&amp;LEFT($D699,1), $D699="6th Floor", "0"&amp;LEFT($D699,1),$D699="7th Floor", "0"&amp;LEFT($D699,1),$D699="8th Floor", "0"&amp;LEFT($D699,1),$D699="9th Floor", "0"&amp;LEFT($D699,1),$D699="10th Floor", LEFT($D699,2),$D699="11th Floor", LEFT($D699,2),$D699="12th Floor", LEFT($D699,2),$D699="13th Floor", LEFT($D699,2), $D699="Lower Ground", LEFT($D699)&amp;IF(ISNUMBER(FIND(" ",$D699)),MID($D699,FIND(" ",$D699)+1,1),"")&amp;IF(ISNUMBER(FIND(" ",$D699,FIND(" ",$D699)+1)),MID($D699,FIND(" ",$D699,FIND(" ",$D699)+1)+1,1),""),$D699="Upper Ground", LEFT($D699)&amp;IF(ISNUMBER(FIND(" ",$D699)),MID($D699,FIND(" ",$D699)+1,1),"")&amp;IF(ISNUMBER(FIND(" ",$D699,FIND(" ",$D699)+1)),MID($D699,FIND(" ",$D699,FIND(" ",$D699)+1)+1,1),"")),".0",$E699), " ")</f>
        <v xml:space="preserve"> </v>
      </c>
      <c r="G699" s="144"/>
      <c r="H699" s="144"/>
      <c r="I699" s="144"/>
      <c r="J699" s="144"/>
      <c r="K699" s="144"/>
      <c r="L699" s="149" t="str" cm="1">
        <f t="array" ref="L699">_xlfn.IFNA(
_xlfn.IFS(
AND($F699=" ",$G699=" ",$H699=" "),"Please update all three: Surveyor Room Reference, Establishment Room Reference and Establishment Room Name",
AND(OR($I699="General",$I699="Open plan/ semi-open general",$I699="Fitted",$I699="Light practical (science)",$I699="Light practical (other)",$I699="Heavy practical (workshops)",$I699="Heavy practical (clean)",$I699="Large",$I699="Storage"),$J699=0,$K699=0),"Please update Net Area or Non-net Area",
AND($B699&lt;&gt;"OUT",$J699=0,$I699&lt;&gt;"Non-net",$M699="85% Circulation"),"Net area not recorded for spaces with 85% circulation unusable type",
AND(OR($I699="General",$I699="Open plan/ semi-open general",$I699="Fitted",$I699="Light practical (science)",$I699="Light practical (other)",$I699="Heavy practical (workshops)",$I699="Heavy practical (clean)",$I699="Large",$I699="Storage"),OR($J699=0,ISBLANK($J699))),"Net area not recorded in net spaces",
AND(OR($I699="Non-net",$I699="Outdoor space"),$J699&gt;0),"Net Area Recorded in Non-net space",
AND($I699="General",$J699&gt;90),"This general space is over 90m2, please ensure that this space is entered as separate spaces if it usually used as separate spaces",
AND($I699="Open plan/ semi-open general",$J699&lt;27),"Open plan general space under 27m2",
AND(OR($K699=0,ISBLANK($K699)), $I699="Non-net"),"Non-net area not recorded in non-net space"
),
" ")</f>
        <v xml:space="preserve"> </v>
      </c>
      <c r="M699" s="144"/>
      <c r="N699" s="144"/>
      <c r="O699" s="144"/>
      <c r="P699" s="144"/>
      <c r="Q699" s="144"/>
      <c r="R699" s="171"/>
      <c r="S699" s="147">
        <f>NCA_Calculations!$P$711</f>
        <v>0</v>
      </c>
      <c r="T699" s="147">
        <f>NCA_Calculations!$Q$711</f>
        <v>0</v>
      </c>
      <c r="U699" s="144"/>
      <c r="V699" s="144"/>
      <c r="W699" s="149" t="str" cm="1">
        <f t="array" ref="W699">_xlfn.IFNA(
_xlfn.IFS(
ISBLANK($U699),"Missing space use.",
AND('Establishment details'!$C$14="Secondary",$V699="Classbase"),"Invalid Status type",
AND(OR( $V699="Classbase", $V699="Teaching", $V699="Early years",$V699="SEND resourced"), NOT(ISBLANK($M699))),"Space with status type and unusable type.",
AND($V699= "Classbase",'Establishment details'!$C$22&gt;=10), "Classbase status is only valid in schools with a primary element.",
AND($I699= "Large",$N699 &gt; 3.5), "Large rooms with less than 3.5m height.",
AND(OR($V699="Light practical (science)",$V699="Light practical (science)",$V699="Heavy practical (workshops)", $V699="Heavy practical (clean)"), OR($O699=0,ISBLANK($O699))),"Missing sinks count for light and heavy practical spaces.",
AND($M699 = "Other",ISBLANK($R699)), "Invalid unusable type / missing note for other unusable type."
),
" ")</f>
        <v>Missing space use.</v>
      </c>
    </row>
    <row r="700" spans="2:23" ht="15.75" x14ac:dyDescent="0.25">
      <c r="B700" s="143"/>
      <c r="C700" s="144"/>
      <c r="D700" s="144"/>
      <c r="E700" s="144"/>
      <c r="F700" s="147" t="str" cm="1">
        <f t="array" ref="F700">_xlfn.IFNA(CONCATENATE(_xlfn.IFS($D700="Mezzanine",LEFT($D700,1), $D700="Ground Floor",LEFT($D700,1),$D700="Basment ",LEFT($D700,1), $D700="1st Floor", "0"&amp;LEFT($D700,1), $D700="2nd Floor", "0"&amp;LEFT($D700,1), $D700="3rd Floor", "0"&amp;LEFT($D700,1), $D700="4th Floor", "0"&amp;LEFT($D700,1), $D700="5th Floor", "0"&amp;LEFT($D700,1), $D700="6th Floor", "0"&amp;LEFT($D700,1),$D700="7th Floor", "0"&amp;LEFT($D700,1),$D700="8th Floor", "0"&amp;LEFT($D700,1),$D700="9th Floor", "0"&amp;LEFT($D700,1),$D700="10th Floor", LEFT($D700,2),$D700="11th Floor", LEFT($D700,2),$D700="12th Floor", LEFT($D700,2),$D700="13th Floor", LEFT($D700,2), $D700="Lower Ground", LEFT($D700)&amp;IF(ISNUMBER(FIND(" ",$D700)),MID($D700,FIND(" ",$D700)+1,1),"")&amp;IF(ISNUMBER(FIND(" ",$D700,FIND(" ",$D700)+1)),MID($D700,FIND(" ",$D700,FIND(" ",$D700)+1)+1,1),""),$D700="Upper Ground", LEFT($D700)&amp;IF(ISNUMBER(FIND(" ",$D700)),MID($D700,FIND(" ",$D700)+1,1),"")&amp;IF(ISNUMBER(FIND(" ",$D700,FIND(" ",$D700)+1)),MID($D700,FIND(" ",$D700,FIND(" ",$D700)+1)+1,1),"")),".0",$E700), " ")</f>
        <v xml:space="preserve"> </v>
      </c>
      <c r="G700" s="144"/>
      <c r="H700" s="144"/>
      <c r="I700" s="144"/>
      <c r="J700" s="144"/>
      <c r="K700" s="144"/>
      <c r="L700" s="149" t="str" cm="1">
        <f t="array" ref="L700">_xlfn.IFNA(
_xlfn.IFS(
AND($F700=" ",$G700=" ",$H700=" "),"Please update all three: Surveyor Room Reference, Establishment Room Reference and Establishment Room Name",
AND(OR($I700="General",$I700="Open plan/ semi-open general",$I700="Fitted",$I700="Light practical (science)",$I700="Light practical (other)",$I700="Heavy practical (workshops)",$I700="Heavy practical (clean)",$I700="Large",$I700="Storage"),$J700=0,$K700=0),"Please update Net Area or Non-net Area",
AND($B700&lt;&gt;"OUT",$J700=0,$I700&lt;&gt;"Non-net",$M700="85% Circulation"),"Net area not recorded for spaces with 85% circulation unusable type",
AND(OR($I700="General",$I700="Open plan/ semi-open general",$I700="Fitted",$I700="Light practical (science)",$I700="Light practical (other)",$I700="Heavy practical (workshops)",$I700="Heavy practical (clean)",$I700="Large",$I700="Storage"),OR($J700=0,ISBLANK($J700))),"Net area not recorded in net spaces",
AND(OR($I700="Non-net",$I700="Outdoor space"),$J700&gt;0),"Net Area Recorded in Non-net space",
AND($I700="General",$J700&gt;90),"This general space is over 90m2, please ensure that this space is entered as separate spaces if it usually used as separate spaces",
AND($I700="Open plan/ semi-open general",$J700&lt;27),"Open plan general space under 27m2",
AND(OR($K700=0,ISBLANK($K700)), $I700="Non-net"),"Non-net area not recorded in non-net space"
),
" ")</f>
        <v xml:space="preserve"> </v>
      </c>
      <c r="M700" s="144"/>
      <c r="N700" s="144"/>
      <c r="O700" s="144"/>
      <c r="P700" s="144"/>
      <c r="Q700" s="144"/>
      <c r="R700" s="171"/>
      <c r="S700" s="147">
        <f>NCA_Calculations!$P$712</f>
        <v>0</v>
      </c>
      <c r="T700" s="147">
        <f>NCA_Calculations!$Q$712</f>
        <v>0</v>
      </c>
      <c r="U700" s="144"/>
      <c r="V700" s="144"/>
      <c r="W700" s="149" t="str" cm="1">
        <f t="array" ref="W700">_xlfn.IFNA(
_xlfn.IFS(
ISBLANK($U700),"Missing space use.",
AND('Establishment details'!$C$14="Secondary",$V700="Classbase"),"Invalid Status type",
AND(OR( $V700="Classbase", $V700="Teaching", $V700="Early years",$V700="SEND resourced"), NOT(ISBLANK($M700))),"Space with status type and unusable type.",
AND($V700= "Classbase",'Establishment details'!$C$22&gt;=10), "Classbase status is only valid in schools with a primary element.",
AND($I700= "Large",$N700 &gt; 3.5), "Large rooms with less than 3.5m height.",
AND(OR($V700="Light practical (science)",$V700="Light practical (science)",$V700="Heavy practical (workshops)", $V700="Heavy practical (clean)"), OR($O700=0,ISBLANK($O700))),"Missing sinks count for light and heavy practical spaces.",
AND($M700 = "Other",ISBLANK($R700)), "Invalid unusable type / missing note for other unusable type."
),
" ")</f>
        <v>Missing space use.</v>
      </c>
    </row>
    <row r="701" spans="2:23" ht="15.75" x14ac:dyDescent="0.25">
      <c r="B701" s="143"/>
      <c r="C701" s="144"/>
      <c r="D701" s="144"/>
      <c r="E701" s="144"/>
      <c r="F701" s="147" t="str" cm="1">
        <f t="array" ref="F701">_xlfn.IFNA(CONCATENATE(_xlfn.IFS($D701="Mezzanine",LEFT($D701,1), $D701="Ground Floor",LEFT($D701,1),$D701="Basment ",LEFT($D701,1), $D701="1st Floor", "0"&amp;LEFT($D701,1), $D701="2nd Floor", "0"&amp;LEFT($D701,1), $D701="3rd Floor", "0"&amp;LEFT($D701,1), $D701="4th Floor", "0"&amp;LEFT($D701,1), $D701="5th Floor", "0"&amp;LEFT($D701,1), $D701="6th Floor", "0"&amp;LEFT($D701,1),$D701="7th Floor", "0"&amp;LEFT($D701,1),$D701="8th Floor", "0"&amp;LEFT($D701,1),$D701="9th Floor", "0"&amp;LEFT($D701,1),$D701="10th Floor", LEFT($D701,2),$D701="11th Floor", LEFT($D701,2),$D701="12th Floor", LEFT($D701,2),$D701="13th Floor", LEFT($D701,2), $D701="Lower Ground", LEFT($D701)&amp;IF(ISNUMBER(FIND(" ",$D701)),MID($D701,FIND(" ",$D701)+1,1),"")&amp;IF(ISNUMBER(FIND(" ",$D701,FIND(" ",$D701)+1)),MID($D701,FIND(" ",$D701,FIND(" ",$D701)+1)+1,1),""),$D701="Upper Ground", LEFT($D701)&amp;IF(ISNUMBER(FIND(" ",$D701)),MID($D701,FIND(" ",$D701)+1,1),"")&amp;IF(ISNUMBER(FIND(" ",$D701,FIND(" ",$D701)+1)),MID($D701,FIND(" ",$D701,FIND(" ",$D701)+1)+1,1),"")),".0",$E701), " ")</f>
        <v xml:space="preserve"> </v>
      </c>
      <c r="G701" s="144"/>
      <c r="H701" s="144"/>
      <c r="I701" s="144"/>
      <c r="J701" s="144"/>
      <c r="K701" s="144"/>
      <c r="L701" s="149" t="str" cm="1">
        <f t="array" ref="L701">_xlfn.IFNA(
_xlfn.IFS(
AND($F701=" ",$G701=" ",$H701=" "),"Please update all three: Surveyor Room Reference, Establishment Room Reference and Establishment Room Name",
AND(OR($I701="General",$I701="Open plan/ semi-open general",$I701="Fitted",$I701="Light practical (science)",$I701="Light practical (other)",$I701="Heavy practical (workshops)",$I701="Heavy practical (clean)",$I701="Large",$I701="Storage"),$J701=0,$K701=0),"Please update Net Area or Non-net Area",
AND($B701&lt;&gt;"OUT",$J701=0,$I701&lt;&gt;"Non-net",$M701="85% Circulation"),"Net area not recorded for spaces with 85% circulation unusable type",
AND(OR($I701="General",$I701="Open plan/ semi-open general",$I701="Fitted",$I701="Light practical (science)",$I701="Light practical (other)",$I701="Heavy practical (workshops)",$I701="Heavy practical (clean)",$I701="Large",$I701="Storage"),OR($J701=0,ISBLANK($J701))),"Net area not recorded in net spaces",
AND(OR($I701="Non-net",$I701="Outdoor space"),$J701&gt;0),"Net Area Recorded in Non-net space",
AND($I701="General",$J701&gt;90),"This general space is over 90m2, please ensure that this space is entered as separate spaces if it usually used as separate spaces",
AND($I701="Open plan/ semi-open general",$J701&lt;27),"Open plan general space under 27m2",
AND(OR($K701=0,ISBLANK($K701)), $I701="Non-net"),"Non-net area not recorded in non-net space"
),
" ")</f>
        <v xml:space="preserve"> </v>
      </c>
      <c r="M701" s="144"/>
      <c r="N701" s="144"/>
      <c r="O701" s="144"/>
      <c r="P701" s="144"/>
      <c r="Q701" s="144"/>
      <c r="R701" s="171"/>
      <c r="S701" s="147">
        <f>NCA_Calculations!$P$713</f>
        <v>0</v>
      </c>
      <c r="T701" s="147">
        <f>NCA_Calculations!$Q$713</f>
        <v>0</v>
      </c>
      <c r="U701" s="144"/>
      <c r="V701" s="144"/>
      <c r="W701" s="149" t="str" cm="1">
        <f t="array" ref="W701">_xlfn.IFNA(
_xlfn.IFS(
ISBLANK($U701),"Missing space use.",
AND('Establishment details'!$C$14="Secondary",$V701="Classbase"),"Invalid Status type",
AND(OR( $V701="Classbase", $V701="Teaching", $V701="Early years",$V701="SEND resourced"), NOT(ISBLANK($M701))),"Space with status type and unusable type.",
AND($V701= "Classbase",'Establishment details'!$C$22&gt;=10), "Classbase status is only valid in schools with a primary element.",
AND($I701= "Large",$N701 &gt; 3.5), "Large rooms with less than 3.5m height.",
AND(OR($V701="Light practical (science)",$V701="Light practical (science)",$V701="Heavy practical (workshops)", $V701="Heavy practical (clean)"), OR($O701=0,ISBLANK($O701))),"Missing sinks count for light and heavy practical spaces.",
AND($M701 = "Other",ISBLANK($R701)), "Invalid unusable type / missing note for other unusable type."
),
" ")</f>
        <v>Missing space use.</v>
      </c>
    </row>
    <row r="702" spans="2:23" ht="15.75" x14ac:dyDescent="0.25">
      <c r="B702" s="143"/>
      <c r="C702" s="144"/>
      <c r="D702" s="144"/>
      <c r="E702" s="144"/>
      <c r="F702" s="147" t="str" cm="1">
        <f t="array" ref="F702">_xlfn.IFNA(CONCATENATE(_xlfn.IFS($D702="Mezzanine",LEFT($D702,1), $D702="Ground Floor",LEFT($D702,1),$D702="Basment ",LEFT($D702,1), $D702="1st Floor", "0"&amp;LEFT($D702,1), $D702="2nd Floor", "0"&amp;LEFT($D702,1), $D702="3rd Floor", "0"&amp;LEFT($D702,1), $D702="4th Floor", "0"&amp;LEFT($D702,1), $D702="5th Floor", "0"&amp;LEFT($D702,1), $D702="6th Floor", "0"&amp;LEFT($D702,1),$D702="7th Floor", "0"&amp;LEFT($D702,1),$D702="8th Floor", "0"&amp;LEFT($D702,1),$D702="9th Floor", "0"&amp;LEFT($D702,1),$D702="10th Floor", LEFT($D702,2),$D702="11th Floor", LEFT($D702,2),$D702="12th Floor", LEFT($D702,2),$D702="13th Floor", LEFT($D702,2), $D702="Lower Ground", LEFT($D702)&amp;IF(ISNUMBER(FIND(" ",$D702)),MID($D702,FIND(" ",$D702)+1,1),"")&amp;IF(ISNUMBER(FIND(" ",$D702,FIND(" ",$D702)+1)),MID($D702,FIND(" ",$D702,FIND(" ",$D702)+1)+1,1),""),$D702="Upper Ground", LEFT($D702)&amp;IF(ISNUMBER(FIND(" ",$D702)),MID($D702,FIND(" ",$D702)+1,1),"")&amp;IF(ISNUMBER(FIND(" ",$D702,FIND(" ",$D702)+1)),MID($D702,FIND(" ",$D702,FIND(" ",$D702)+1)+1,1),"")),".0",$E702), " ")</f>
        <v xml:space="preserve"> </v>
      </c>
      <c r="G702" s="144"/>
      <c r="H702" s="144"/>
      <c r="I702" s="144"/>
      <c r="J702" s="144"/>
      <c r="K702" s="144"/>
      <c r="L702" s="149" t="str" cm="1">
        <f t="array" ref="L702">_xlfn.IFNA(
_xlfn.IFS(
AND($F702=" ",$G702=" ",$H702=" "),"Please update all three: Surveyor Room Reference, Establishment Room Reference and Establishment Room Name",
AND(OR($I702="General",$I702="Open plan/ semi-open general",$I702="Fitted",$I702="Light practical (science)",$I702="Light practical (other)",$I702="Heavy practical (workshops)",$I702="Heavy practical (clean)",$I702="Large",$I702="Storage"),$J702=0,$K702=0),"Please update Net Area or Non-net Area",
AND($B702&lt;&gt;"OUT",$J702=0,$I702&lt;&gt;"Non-net",$M702="85% Circulation"),"Net area not recorded for spaces with 85% circulation unusable type",
AND(OR($I702="General",$I702="Open plan/ semi-open general",$I702="Fitted",$I702="Light practical (science)",$I702="Light practical (other)",$I702="Heavy practical (workshops)",$I702="Heavy practical (clean)",$I702="Large",$I702="Storage"),OR($J702=0,ISBLANK($J702))),"Net area not recorded in net spaces",
AND(OR($I702="Non-net",$I702="Outdoor space"),$J702&gt;0),"Net Area Recorded in Non-net space",
AND($I702="General",$J702&gt;90),"This general space is over 90m2, please ensure that this space is entered as separate spaces if it usually used as separate spaces",
AND($I702="Open plan/ semi-open general",$J702&lt;27),"Open plan general space under 27m2",
AND(OR($K702=0,ISBLANK($K702)), $I702="Non-net"),"Non-net area not recorded in non-net space"
),
" ")</f>
        <v xml:space="preserve"> </v>
      </c>
      <c r="M702" s="144"/>
      <c r="N702" s="144"/>
      <c r="O702" s="144"/>
      <c r="P702" s="144"/>
      <c r="Q702" s="144"/>
      <c r="R702" s="171"/>
      <c r="S702" s="147">
        <f>NCA_Calculations!$P$714</f>
        <v>0</v>
      </c>
      <c r="T702" s="147">
        <f>NCA_Calculations!$Q$714</f>
        <v>0</v>
      </c>
      <c r="U702" s="144"/>
      <c r="V702" s="144"/>
      <c r="W702" s="149" t="str" cm="1">
        <f t="array" ref="W702">_xlfn.IFNA(
_xlfn.IFS(
ISBLANK($U702),"Missing space use.",
AND('Establishment details'!$C$14="Secondary",$V702="Classbase"),"Invalid Status type",
AND(OR( $V702="Classbase", $V702="Teaching", $V702="Early years",$V702="SEND resourced"), NOT(ISBLANK($M702))),"Space with status type and unusable type.",
AND($V702= "Classbase",'Establishment details'!$C$22&gt;=10), "Classbase status is only valid in schools with a primary element.",
AND($I702= "Large",$N702 &gt; 3.5), "Large rooms with less than 3.5m height.",
AND(OR($V702="Light practical (science)",$V702="Light practical (science)",$V702="Heavy practical (workshops)", $V702="Heavy practical (clean)"), OR($O702=0,ISBLANK($O702))),"Missing sinks count for light and heavy practical spaces.",
AND($M702 = "Other",ISBLANK($R702)), "Invalid unusable type / missing note for other unusable type."
),
" ")</f>
        <v>Missing space use.</v>
      </c>
    </row>
    <row r="703" spans="2:23" ht="15.75" x14ac:dyDescent="0.25">
      <c r="B703" s="143"/>
      <c r="C703" s="144"/>
      <c r="D703" s="144"/>
      <c r="E703" s="144"/>
      <c r="F703" s="147" t="str" cm="1">
        <f t="array" ref="F703">_xlfn.IFNA(CONCATENATE(_xlfn.IFS($D703="Mezzanine",LEFT($D703,1), $D703="Ground Floor",LEFT($D703,1),$D703="Basment ",LEFT($D703,1), $D703="1st Floor", "0"&amp;LEFT($D703,1), $D703="2nd Floor", "0"&amp;LEFT($D703,1), $D703="3rd Floor", "0"&amp;LEFT($D703,1), $D703="4th Floor", "0"&amp;LEFT($D703,1), $D703="5th Floor", "0"&amp;LEFT($D703,1), $D703="6th Floor", "0"&amp;LEFT($D703,1),$D703="7th Floor", "0"&amp;LEFT($D703,1),$D703="8th Floor", "0"&amp;LEFT($D703,1),$D703="9th Floor", "0"&amp;LEFT($D703,1),$D703="10th Floor", LEFT($D703,2),$D703="11th Floor", LEFT($D703,2),$D703="12th Floor", LEFT($D703,2),$D703="13th Floor", LEFT($D703,2), $D703="Lower Ground", LEFT($D703)&amp;IF(ISNUMBER(FIND(" ",$D703)),MID($D703,FIND(" ",$D703)+1,1),"")&amp;IF(ISNUMBER(FIND(" ",$D703,FIND(" ",$D703)+1)),MID($D703,FIND(" ",$D703,FIND(" ",$D703)+1)+1,1),""),$D703="Upper Ground", LEFT($D703)&amp;IF(ISNUMBER(FIND(" ",$D703)),MID($D703,FIND(" ",$D703)+1,1),"")&amp;IF(ISNUMBER(FIND(" ",$D703,FIND(" ",$D703)+1)),MID($D703,FIND(" ",$D703,FIND(" ",$D703)+1)+1,1),"")),".0",$E703), " ")</f>
        <v xml:space="preserve"> </v>
      </c>
      <c r="G703" s="144"/>
      <c r="H703" s="144"/>
      <c r="I703" s="144"/>
      <c r="J703" s="144"/>
      <c r="K703" s="144"/>
      <c r="L703" s="149" t="str" cm="1">
        <f t="array" ref="L703">_xlfn.IFNA(
_xlfn.IFS(
AND($F703=" ",$G703=" ",$H703=" "),"Please update all three: Surveyor Room Reference, Establishment Room Reference and Establishment Room Name",
AND(OR($I703="General",$I703="Open plan/ semi-open general",$I703="Fitted",$I703="Light practical (science)",$I703="Light practical (other)",$I703="Heavy practical (workshops)",$I703="Heavy practical (clean)",$I703="Large",$I703="Storage"),$J703=0,$K703=0),"Please update Net Area or Non-net Area",
AND($B703&lt;&gt;"OUT",$J703=0,$I703&lt;&gt;"Non-net",$M703="85% Circulation"),"Net area not recorded for spaces with 85% circulation unusable type",
AND(OR($I703="General",$I703="Open plan/ semi-open general",$I703="Fitted",$I703="Light practical (science)",$I703="Light practical (other)",$I703="Heavy practical (workshops)",$I703="Heavy practical (clean)",$I703="Large",$I703="Storage"),OR($J703=0,ISBLANK($J703))),"Net area not recorded in net spaces",
AND(OR($I703="Non-net",$I703="Outdoor space"),$J703&gt;0),"Net Area Recorded in Non-net space",
AND($I703="General",$J703&gt;90),"This general space is over 90m2, please ensure that this space is entered as separate spaces if it usually used as separate spaces",
AND($I703="Open plan/ semi-open general",$J703&lt;27),"Open plan general space under 27m2",
AND(OR($K703=0,ISBLANK($K703)), $I703="Non-net"),"Non-net area not recorded in non-net space"
),
" ")</f>
        <v xml:space="preserve"> </v>
      </c>
      <c r="M703" s="144"/>
      <c r="N703" s="144"/>
      <c r="O703" s="144"/>
      <c r="P703" s="144"/>
      <c r="Q703" s="144"/>
      <c r="R703" s="171"/>
      <c r="S703" s="147">
        <f>NCA_Calculations!$P$715</f>
        <v>0</v>
      </c>
      <c r="T703" s="147">
        <f>NCA_Calculations!$Q$715</f>
        <v>0</v>
      </c>
      <c r="U703" s="144"/>
      <c r="V703" s="144"/>
      <c r="W703" s="149" t="str" cm="1">
        <f t="array" ref="W703">_xlfn.IFNA(
_xlfn.IFS(
ISBLANK($U703),"Missing space use.",
AND('Establishment details'!$C$14="Secondary",$V703="Classbase"),"Invalid Status type",
AND(OR( $V703="Classbase", $V703="Teaching", $V703="Early years",$V703="SEND resourced"), NOT(ISBLANK($M703))),"Space with status type and unusable type.",
AND($V703= "Classbase",'Establishment details'!$C$22&gt;=10), "Classbase status is only valid in schools with a primary element.",
AND($I703= "Large",$N703 &gt; 3.5), "Large rooms with less than 3.5m height.",
AND(OR($V703="Light practical (science)",$V703="Light practical (science)",$V703="Heavy practical (workshops)", $V703="Heavy practical (clean)"), OR($O703=0,ISBLANK($O703))),"Missing sinks count for light and heavy practical spaces.",
AND($M703 = "Other",ISBLANK($R703)), "Invalid unusable type / missing note for other unusable type."
),
" ")</f>
        <v>Missing space use.</v>
      </c>
    </row>
    <row r="704" spans="2:23" ht="15.75" x14ac:dyDescent="0.25">
      <c r="B704" s="143"/>
      <c r="C704" s="144"/>
      <c r="D704" s="144"/>
      <c r="E704" s="144"/>
      <c r="F704" s="147" t="str" cm="1">
        <f t="array" ref="F704">_xlfn.IFNA(CONCATENATE(_xlfn.IFS($D704="Mezzanine",LEFT($D704,1), $D704="Ground Floor",LEFT($D704,1),$D704="Basment ",LEFT($D704,1), $D704="1st Floor", "0"&amp;LEFT($D704,1), $D704="2nd Floor", "0"&amp;LEFT($D704,1), $D704="3rd Floor", "0"&amp;LEFT($D704,1), $D704="4th Floor", "0"&amp;LEFT($D704,1), $D704="5th Floor", "0"&amp;LEFT($D704,1), $D704="6th Floor", "0"&amp;LEFT($D704,1),$D704="7th Floor", "0"&amp;LEFT($D704,1),$D704="8th Floor", "0"&amp;LEFT($D704,1),$D704="9th Floor", "0"&amp;LEFT($D704,1),$D704="10th Floor", LEFT($D704,2),$D704="11th Floor", LEFT($D704,2),$D704="12th Floor", LEFT($D704,2),$D704="13th Floor", LEFT($D704,2), $D704="Lower Ground", LEFT($D704)&amp;IF(ISNUMBER(FIND(" ",$D704)),MID($D704,FIND(" ",$D704)+1,1),"")&amp;IF(ISNUMBER(FIND(" ",$D704,FIND(" ",$D704)+1)),MID($D704,FIND(" ",$D704,FIND(" ",$D704)+1)+1,1),""),$D704="Upper Ground", LEFT($D704)&amp;IF(ISNUMBER(FIND(" ",$D704)),MID($D704,FIND(" ",$D704)+1,1),"")&amp;IF(ISNUMBER(FIND(" ",$D704,FIND(" ",$D704)+1)),MID($D704,FIND(" ",$D704,FIND(" ",$D704)+1)+1,1),"")),".0",$E704), " ")</f>
        <v xml:space="preserve"> </v>
      </c>
      <c r="G704" s="144"/>
      <c r="H704" s="144"/>
      <c r="I704" s="144"/>
      <c r="J704" s="144"/>
      <c r="K704" s="144"/>
      <c r="L704" s="149" t="str" cm="1">
        <f t="array" ref="L704">_xlfn.IFNA(
_xlfn.IFS(
AND($F704=" ",$G704=" ",$H704=" "),"Please update all three: Surveyor Room Reference, Establishment Room Reference and Establishment Room Name",
AND(OR($I704="General",$I704="Open plan/ semi-open general",$I704="Fitted",$I704="Light practical (science)",$I704="Light practical (other)",$I704="Heavy practical (workshops)",$I704="Heavy practical (clean)",$I704="Large",$I704="Storage"),$J704=0,$K704=0),"Please update Net Area or Non-net Area",
AND($B704&lt;&gt;"OUT",$J704=0,$I704&lt;&gt;"Non-net",$M704="85% Circulation"),"Net area not recorded for spaces with 85% circulation unusable type",
AND(OR($I704="General",$I704="Open plan/ semi-open general",$I704="Fitted",$I704="Light practical (science)",$I704="Light practical (other)",$I704="Heavy practical (workshops)",$I704="Heavy practical (clean)",$I704="Large",$I704="Storage"),OR($J704=0,ISBLANK($J704))),"Net area not recorded in net spaces",
AND(OR($I704="Non-net",$I704="Outdoor space"),$J704&gt;0),"Net Area Recorded in Non-net space",
AND($I704="General",$J704&gt;90),"This general space is over 90m2, please ensure that this space is entered as separate spaces if it usually used as separate spaces",
AND($I704="Open plan/ semi-open general",$J704&lt;27),"Open plan general space under 27m2",
AND(OR($K704=0,ISBLANK($K704)), $I704="Non-net"),"Non-net area not recorded in non-net space"
),
" ")</f>
        <v xml:space="preserve"> </v>
      </c>
      <c r="M704" s="144"/>
      <c r="N704" s="144"/>
      <c r="O704" s="144"/>
      <c r="P704" s="144"/>
      <c r="Q704" s="144"/>
      <c r="R704" s="171"/>
      <c r="S704" s="147">
        <f>NCA_Calculations!$P$716</f>
        <v>0</v>
      </c>
      <c r="T704" s="147">
        <f>NCA_Calculations!$Q$716</f>
        <v>0</v>
      </c>
      <c r="U704" s="144"/>
      <c r="V704" s="144"/>
      <c r="W704" s="149" t="str" cm="1">
        <f t="array" ref="W704">_xlfn.IFNA(
_xlfn.IFS(
ISBLANK($U704),"Missing space use.",
AND('Establishment details'!$C$14="Secondary",$V704="Classbase"),"Invalid Status type",
AND(OR( $V704="Classbase", $V704="Teaching", $V704="Early years",$V704="SEND resourced"), NOT(ISBLANK($M704))),"Space with status type and unusable type.",
AND($V704= "Classbase",'Establishment details'!$C$22&gt;=10), "Classbase status is only valid in schools with a primary element.",
AND($I704= "Large",$N704 &gt; 3.5), "Large rooms with less than 3.5m height.",
AND(OR($V704="Light practical (science)",$V704="Light practical (science)",$V704="Heavy practical (workshops)", $V704="Heavy practical (clean)"), OR($O704=0,ISBLANK($O704))),"Missing sinks count for light and heavy practical spaces.",
AND($M704 = "Other",ISBLANK($R704)), "Invalid unusable type / missing note for other unusable type."
),
" ")</f>
        <v>Missing space use.</v>
      </c>
    </row>
    <row r="705" spans="2:23" ht="15.75" x14ac:dyDescent="0.25">
      <c r="B705" s="143"/>
      <c r="C705" s="144"/>
      <c r="D705" s="144"/>
      <c r="E705" s="144"/>
      <c r="F705" s="147" t="str" cm="1">
        <f t="array" ref="F705">_xlfn.IFNA(CONCATENATE(_xlfn.IFS($D705="Mezzanine",LEFT($D705,1), $D705="Ground Floor",LEFT($D705,1),$D705="Basment ",LEFT($D705,1), $D705="1st Floor", "0"&amp;LEFT($D705,1), $D705="2nd Floor", "0"&amp;LEFT($D705,1), $D705="3rd Floor", "0"&amp;LEFT($D705,1), $D705="4th Floor", "0"&amp;LEFT($D705,1), $D705="5th Floor", "0"&amp;LEFT($D705,1), $D705="6th Floor", "0"&amp;LEFT($D705,1),$D705="7th Floor", "0"&amp;LEFT($D705,1),$D705="8th Floor", "0"&amp;LEFT($D705,1),$D705="9th Floor", "0"&amp;LEFT($D705,1),$D705="10th Floor", LEFT($D705,2),$D705="11th Floor", LEFT($D705,2),$D705="12th Floor", LEFT($D705,2),$D705="13th Floor", LEFT($D705,2), $D705="Lower Ground", LEFT($D705)&amp;IF(ISNUMBER(FIND(" ",$D705)),MID($D705,FIND(" ",$D705)+1,1),"")&amp;IF(ISNUMBER(FIND(" ",$D705,FIND(" ",$D705)+1)),MID($D705,FIND(" ",$D705,FIND(" ",$D705)+1)+1,1),""),$D705="Upper Ground", LEFT($D705)&amp;IF(ISNUMBER(FIND(" ",$D705)),MID($D705,FIND(" ",$D705)+1,1),"")&amp;IF(ISNUMBER(FIND(" ",$D705,FIND(" ",$D705)+1)),MID($D705,FIND(" ",$D705,FIND(" ",$D705)+1)+1,1),"")),".0",$E705), " ")</f>
        <v xml:space="preserve"> </v>
      </c>
      <c r="G705" s="144"/>
      <c r="H705" s="144"/>
      <c r="I705" s="144"/>
      <c r="J705" s="144"/>
      <c r="K705" s="144"/>
      <c r="L705" s="149" t="str" cm="1">
        <f t="array" ref="L705">_xlfn.IFNA(
_xlfn.IFS(
AND($F705=" ",$G705=" ",$H705=" "),"Please update all three: Surveyor Room Reference, Establishment Room Reference and Establishment Room Name",
AND(OR($I705="General",$I705="Open plan/ semi-open general",$I705="Fitted",$I705="Light practical (science)",$I705="Light practical (other)",$I705="Heavy practical (workshops)",$I705="Heavy practical (clean)",$I705="Large",$I705="Storage"),$J705=0,$K705=0),"Please update Net Area or Non-net Area",
AND($B705&lt;&gt;"OUT",$J705=0,$I705&lt;&gt;"Non-net",$M705="85% Circulation"),"Net area not recorded for spaces with 85% circulation unusable type",
AND(OR($I705="General",$I705="Open plan/ semi-open general",$I705="Fitted",$I705="Light practical (science)",$I705="Light practical (other)",$I705="Heavy practical (workshops)",$I705="Heavy practical (clean)",$I705="Large",$I705="Storage"),OR($J705=0,ISBLANK($J705))),"Net area not recorded in net spaces",
AND(OR($I705="Non-net",$I705="Outdoor space"),$J705&gt;0),"Net Area Recorded in Non-net space",
AND($I705="General",$J705&gt;90),"This general space is over 90m2, please ensure that this space is entered as separate spaces if it usually used as separate spaces",
AND($I705="Open plan/ semi-open general",$J705&lt;27),"Open plan general space under 27m2",
AND(OR($K705=0,ISBLANK($K705)), $I705="Non-net"),"Non-net area not recorded in non-net space"
),
" ")</f>
        <v xml:space="preserve"> </v>
      </c>
      <c r="M705" s="144"/>
      <c r="N705" s="144"/>
      <c r="O705" s="144"/>
      <c r="P705" s="144"/>
      <c r="Q705" s="144"/>
      <c r="R705" s="171"/>
      <c r="S705" s="147">
        <f>NCA_Calculations!$P$717</f>
        <v>0</v>
      </c>
      <c r="T705" s="147">
        <f>NCA_Calculations!$Q$717</f>
        <v>0</v>
      </c>
      <c r="U705" s="144"/>
      <c r="V705" s="144"/>
      <c r="W705" s="149" t="str" cm="1">
        <f t="array" ref="W705">_xlfn.IFNA(
_xlfn.IFS(
ISBLANK($U705),"Missing space use.",
AND('Establishment details'!$C$14="Secondary",$V705="Classbase"),"Invalid Status type",
AND(OR( $V705="Classbase", $V705="Teaching", $V705="Early years",$V705="SEND resourced"), NOT(ISBLANK($M705))),"Space with status type and unusable type.",
AND($V705= "Classbase",'Establishment details'!$C$22&gt;=10), "Classbase status is only valid in schools with a primary element.",
AND($I705= "Large",$N705 &gt; 3.5), "Large rooms with less than 3.5m height.",
AND(OR($V705="Light practical (science)",$V705="Light practical (science)",$V705="Heavy practical (workshops)", $V705="Heavy practical (clean)"), OR($O705=0,ISBLANK($O705))),"Missing sinks count for light and heavy practical spaces.",
AND($M705 = "Other",ISBLANK($R705)), "Invalid unusable type / missing note for other unusable type."
),
" ")</f>
        <v>Missing space use.</v>
      </c>
    </row>
    <row r="706" spans="2:23" ht="15.75" x14ac:dyDescent="0.25">
      <c r="B706" s="143"/>
      <c r="C706" s="144"/>
      <c r="D706" s="144"/>
      <c r="E706" s="144"/>
      <c r="F706" s="147" t="str" cm="1">
        <f t="array" ref="F706">_xlfn.IFNA(CONCATENATE(_xlfn.IFS($D706="Mezzanine",LEFT($D706,1), $D706="Ground Floor",LEFT($D706,1),$D706="Basment ",LEFT($D706,1), $D706="1st Floor", "0"&amp;LEFT($D706,1), $D706="2nd Floor", "0"&amp;LEFT($D706,1), $D706="3rd Floor", "0"&amp;LEFT($D706,1), $D706="4th Floor", "0"&amp;LEFT($D706,1), $D706="5th Floor", "0"&amp;LEFT($D706,1), $D706="6th Floor", "0"&amp;LEFT($D706,1),$D706="7th Floor", "0"&amp;LEFT($D706,1),$D706="8th Floor", "0"&amp;LEFT($D706,1),$D706="9th Floor", "0"&amp;LEFT($D706,1),$D706="10th Floor", LEFT($D706,2),$D706="11th Floor", LEFT($D706,2),$D706="12th Floor", LEFT($D706,2),$D706="13th Floor", LEFT($D706,2), $D706="Lower Ground", LEFT($D706)&amp;IF(ISNUMBER(FIND(" ",$D706)),MID($D706,FIND(" ",$D706)+1,1),"")&amp;IF(ISNUMBER(FIND(" ",$D706,FIND(" ",$D706)+1)),MID($D706,FIND(" ",$D706,FIND(" ",$D706)+1)+1,1),""),$D706="Upper Ground", LEFT($D706)&amp;IF(ISNUMBER(FIND(" ",$D706)),MID($D706,FIND(" ",$D706)+1,1),"")&amp;IF(ISNUMBER(FIND(" ",$D706,FIND(" ",$D706)+1)),MID($D706,FIND(" ",$D706,FIND(" ",$D706)+1)+1,1),"")),".0",$E706), " ")</f>
        <v xml:space="preserve"> </v>
      </c>
      <c r="G706" s="144"/>
      <c r="H706" s="144"/>
      <c r="I706" s="144"/>
      <c r="J706" s="144"/>
      <c r="K706" s="144"/>
      <c r="L706" s="149" t="str" cm="1">
        <f t="array" ref="L706">_xlfn.IFNA(
_xlfn.IFS(
AND($F706=" ",$G706=" ",$H706=" "),"Please update all three: Surveyor Room Reference, Establishment Room Reference and Establishment Room Name",
AND(OR($I706="General",$I706="Open plan/ semi-open general",$I706="Fitted",$I706="Light practical (science)",$I706="Light practical (other)",$I706="Heavy practical (workshops)",$I706="Heavy practical (clean)",$I706="Large",$I706="Storage"),$J706=0,$K706=0),"Please update Net Area or Non-net Area",
AND($B706&lt;&gt;"OUT",$J706=0,$I706&lt;&gt;"Non-net",$M706="85% Circulation"),"Net area not recorded for spaces with 85% circulation unusable type",
AND(OR($I706="General",$I706="Open plan/ semi-open general",$I706="Fitted",$I706="Light practical (science)",$I706="Light practical (other)",$I706="Heavy practical (workshops)",$I706="Heavy practical (clean)",$I706="Large",$I706="Storage"),OR($J706=0,ISBLANK($J706))),"Net area not recorded in net spaces",
AND(OR($I706="Non-net",$I706="Outdoor space"),$J706&gt;0),"Net Area Recorded in Non-net space",
AND($I706="General",$J706&gt;90),"This general space is over 90m2, please ensure that this space is entered as separate spaces if it usually used as separate spaces",
AND($I706="Open plan/ semi-open general",$J706&lt;27),"Open plan general space under 27m2",
AND(OR($K706=0,ISBLANK($K706)), $I706="Non-net"),"Non-net area not recorded in non-net space"
),
" ")</f>
        <v xml:space="preserve"> </v>
      </c>
      <c r="M706" s="144"/>
      <c r="N706" s="144"/>
      <c r="O706" s="144"/>
      <c r="P706" s="144"/>
      <c r="Q706" s="144"/>
      <c r="R706" s="171"/>
      <c r="S706" s="147">
        <f>NCA_Calculations!$P$718</f>
        <v>0</v>
      </c>
      <c r="T706" s="147">
        <f>NCA_Calculations!$Q$718</f>
        <v>0</v>
      </c>
      <c r="U706" s="144"/>
      <c r="V706" s="144"/>
      <c r="W706" s="149" t="str" cm="1">
        <f t="array" ref="W706">_xlfn.IFNA(
_xlfn.IFS(
ISBLANK($U706),"Missing space use.",
AND('Establishment details'!$C$14="Secondary",$V706="Classbase"),"Invalid Status type",
AND(OR( $V706="Classbase", $V706="Teaching", $V706="Early years",$V706="SEND resourced"), NOT(ISBLANK($M706))),"Space with status type and unusable type.",
AND($V706= "Classbase",'Establishment details'!$C$22&gt;=10), "Classbase status is only valid in schools with a primary element.",
AND($I706= "Large",$N706 &gt; 3.5), "Large rooms with less than 3.5m height.",
AND(OR($V706="Light practical (science)",$V706="Light practical (science)",$V706="Heavy practical (workshops)", $V706="Heavy practical (clean)"), OR($O706=0,ISBLANK($O706))),"Missing sinks count for light and heavy practical spaces.",
AND($M706 = "Other",ISBLANK($R706)), "Invalid unusable type / missing note for other unusable type."
),
" ")</f>
        <v>Missing space use.</v>
      </c>
    </row>
    <row r="707" spans="2:23" ht="15.75" x14ac:dyDescent="0.25">
      <c r="B707" s="143"/>
      <c r="C707" s="144"/>
      <c r="D707" s="144"/>
      <c r="E707" s="144"/>
      <c r="F707" s="147" t="str" cm="1">
        <f t="array" ref="F707">_xlfn.IFNA(CONCATENATE(_xlfn.IFS($D707="Mezzanine",LEFT($D707,1), $D707="Ground Floor",LEFT($D707,1),$D707="Basment ",LEFT($D707,1), $D707="1st Floor", "0"&amp;LEFT($D707,1), $D707="2nd Floor", "0"&amp;LEFT($D707,1), $D707="3rd Floor", "0"&amp;LEFT($D707,1), $D707="4th Floor", "0"&amp;LEFT($D707,1), $D707="5th Floor", "0"&amp;LEFT($D707,1), $D707="6th Floor", "0"&amp;LEFT($D707,1),$D707="7th Floor", "0"&amp;LEFT($D707,1),$D707="8th Floor", "0"&amp;LEFT($D707,1),$D707="9th Floor", "0"&amp;LEFT($D707,1),$D707="10th Floor", LEFT($D707,2),$D707="11th Floor", LEFT($D707,2),$D707="12th Floor", LEFT($D707,2),$D707="13th Floor", LEFT($D707,2), $D707="Lower Ground", LEFT($D707)&amp;IF(ISNUMBER(FIND(" ",$D707)),MID($D707,FIND(" ",$D707)+1,1),"")&amp;IF(ISNUMBER(FIND(" ",$D707,FIND(" ",$D707)+1)),MID($D707,FIND(" ",$D707,FIND(" ",$D707)+1)+1,1),""),$D707="Upper Ground", LEFT($D707)&amp;IF(ISNUMBER(FIND(" ",$D707)),MID($D707,FIND(" ",$D707)+1,1),"")&amp;IF(ISNUMBER(FIND(" ",$D707,FIND(" ",$D707)+1)),MID($D707,FIND(" ",$D707,FIND(" ",$D707)+1)+1,1),"")),".0",$E707), " ")</f>
        <v xml:space="preserve"> </v>
      </c>
      <c r="G707" s="144"/>
      <c r="H707" s="144"/>
      <c r="I707" s="144"/>
      <c r="J707" s="144"/>
      <c r="K707" s="144"/>
      <c r="L707" s="149" t="str" cm="1">
        <f t="array" ref="L707">_xlfn.IFNA(
_xlfn.IFS(
AND($F707=" ",$G707=" ",$H707=" "),"Please update all three: Surveyor Room Reference, Establishment Room Reference and Establishment Room Name",
AND(OR($I707="General",$I707="Open plan/ semi-open general",$I707="Fitted",$I707="Light practical (science)",$I707="Light practical (other)",$I707="Heavy practical (workshops)",$I707="Heavy practical (clean)",$I707="Large",$I707="Storage"),$J707=0,$K707=0),"Please update Net Area or Non-net Area",
AND($B707&lt;&gt;"OUT",$J707=0,$I707&lt;&gt;"Non-net",$M707="85% Circulation"),"Net area not recorded for spaces with 85% circulation unusable type",
AND(OR($I707="General",$I707="Open plan/ semi-open general",$I707="Fitted",$I707="Light practical (science)",$I707="Light practical (other)",$I707="Heavy practical (workshops)",$I707="Heavy practical (clean)",$I707="Large",$I707="Storage"),OR($J707=0,ISBLANK($J707))),"Net area not recorded in net spaces",
AND(OR($I707="Non-net",$I707="Outdoor space"),$J707&gt;0),"Net Area Recorded in Non-net space",
AND($I707="General",$J707&gt;90),"This general space is over 90m2, please ensure that this space is entered as separate spaces if it usually used as separate spaces",
AND($I707="Open plan/ semi-open general",$J707&lt;27),"Open plan general space under 27m2",
AND(OR($K707=0,ISBLANK($K707)), $I707="Non-net"),"Non-net area not recorded in non-net space"
),
" ")</f>
        <v xml:space="preserve"> </v>
      </c>
      <c r="M707" s="144"/>
      <c r="N707" s="144"/>
      <c r="O707" s="144"/>
      <c r="P707" s="144"/>
      <c r="Q707" s="144"/>
      <c r="R707" s="171"/>
      <c r="S707" s="147">
        <f>NCA_Calculations!$P$719</f>
        <v>0</v>
      </c>
      <c r="T707" s="147">
        <f>NCA_Calculations!$Q$719</f>
        <v>0</v>
      </c>
      <c r="U707" s="144"/>
      <c r="V707" s="144"/>
      <c r="W707" s="149" t="str" cm="1">
        <f t="array" ref="W707">_xlfn.IFNA(
_xlfn.IFS(
ISBLANK($U707),"Missing space use.",
AND('Establishment details'!$C$14="Secondary",$V707="Classbase"),"Invalid Status type",
AND(OR( $V707="Classbase", $V707="Teaching", $V707="Early years",$V707="SEND resourced"), NOT(ISBLANK($M707))),"Space with status type and unusable type.",
AND($V707= "Classbase",'Establishment details'!$C$22&gt;=10), "Classbase status is only valid in schools with a primary element.",
AND($I707= "Large",$N707 &gt; 3.5), "Large rooms with less than 3.5m height.",
AND(OR($V707="Light practical (science)",$V707="Light practical (science)",$V707="Heavy practical (workshops)", $V707="Heavy practical (clean)"), OR($O707=0,ISBLANK($O707))),"Missing sinks count for light and heavy practical spaces.",
AND($M707 = "Other",ISBLANK($R707)), "Invalid unusable type / missing note for other unusable type."
),
" ")</f>
        <v>Missing space use.</v>
      </c>
    </row>
    <row r="708" spans="2:23" ht="15.75" x14ac:dyDescent="0.25">
      <c r="B708" s="143"/>
      <c r="C708" s="144"/>
      <c r="D708" s="144"/>
      <c r="E708" s="144"/>
      <c r="F708" s="147" t="str" cm="1">
        <f t="array" ref="F708">_xlfn.IFNA(CONCATENATE(_xlfn.IFS($D708="Mezzanine",LEFT($D708,1), $D708="Ground Floor",LEFT($D708,1),$D708="Basment ",LEFT($D708,1), $D708="1st Floor", "0"&amp;LEFT($D708,1), $D708="2nd Floor", "0"&amp;LEFT($D708,1), $D708="3rd Floor", "0"&amp;LEFT($D708,1), $D708="4th Floor", "0"&amp;LEFT($D708,1), $D708="5th Floor", "0"&amp;LEFT($D708,1), $D708="6th Floor", "0"&amp;LEFT($D708,1),$D708="7th Floor", "0"&amp;LEFT($D708,1),$D708="8th Floor", "0"&amp;LEFT($D708,1),$D708="9th Floor", "0"&amp;LEFT($D708,1),$D708="10th Floor", LEFT($D708,2),$D708="11th Floor", LEFT($D708,2),$D708="12th Floor", LEFT($D708,2),$D708="13th Floor", LEFT($D708,2), $D708="Lower Ground", LEFT($D708)&amp;IF(ISNUMBER(FIND(" ",$D708)),MID($D708,FIND(" ",$D708)+1,1),"")&amp;IF(ISNUMBER(FIND(" ",$D708,FIND(" ",$D708)+1)),MID($D708,FIND(" ",$D708,FIND(" ",$D708)+1)+1,1),""),$D708="Upper Ground", LEFT($D708)&amp;IF(ISNUMBER(FIND(" ",$D708)),MID($D708,FIND(" ",$D708)+1,1),"")&amp;IF(ISNUMBER(FIND(" ",$D708,FIND(" ",$D708)+1)),MID($D708,FIND(" ",$D708,FIND(" ",$D708)+1)+1,1),"")),".0",$E708), " ")</f>
        <v xml:space="preserve"> </v>
      </c>
      <c r="G708" s="144"/>
      <c r="H708" s="144"/>
      <c r="I708" s="144"/>
      <c r="J708" s="144"/>
      <c r="K708" s="144"/>
      <c r="L708" s="149" t="str" cm="1">
        <f t="array" ref="L708">_xlfn.IFNA(
_xlfn.IFS(
AND($F708=" ",$G708=" ",$H708=" "),"Please update all three: Surveyor Room Reference, Establishment Room Reference and Establishment Room Name",
AND(OR($I708="General",$I708="Open plan/ semi-open general",$I708="Fitted",$I708="Light practical (science)",$I708="Light practical (other)",$I708="Heavy practical (workshops)",$I708="Heavy practical (clean)",$I708="Large",$I708="Storage"),$J708=0,$K708=0),"Please update Net Area or Non-net Area",
AND($B708&lt;&gt;"OUT",$J708=0,$I708&lt;&gt;"Non-net",$M708="85% Circulation"),"Net area not recorded for spaces with 85% circulation unusable type",
AND(OR($I708="General",$I708="Open plan/ semi-open general",$I708="Fitted",$I708="Light practical (science)",$I708="Light practical (other)",$I708="Heavy practical (workshops)",$I708="Heavy practical (clean)",$I708="Large",$I708="Storage"),OR($J708=0,ISBLANK($J708))),"Net area not recorded in net spaces",
AND(OR($I708="Non-net",$I708="Outdoor space"),$J708&gt;0),"Net Area Recorded in Non-net space",
AND($I708="General",$J708&gt;90),"This general space is over 90m2, please ensure that this space is entered as separate spaces if it usually used as separate spaces",
AND($I708="Open plan/ semi-open general",$J708&lt;27),"Open plan general space under 27m2",
AND(OR($K708=0,ISBLANK($K708)), $I708="Non-net"),"Non-net area not recorded in non-net space"
),
" ")</f>
        <v xml:space="preserve"> </v>
      </c>
      <c r="M708" s="144"/>
      <c r="N708" s="144"/>
      <c r="O708" s="144"/>
      <c r="P708" s="144"/>
      <c r="Q708" s="144"/>
      <c r="R708" s="171"/>
      <c r="S708" s="147">
        <f>NCA_Calculations!$P$720</f>
        <v>0</v>
      </c>
      <c r="T708" s="147">
        <f>NCA_Calculations!$Q$720</f>
        <v>0</v>
      </c>
      <c r="U708" s="144"/>
      <c r="V708" s="144"/>
      <c r="W708" s="149" t="str" cm="1">
        <f t="array" ref="W708">_xlfn.IFNA(
_xlfn.IFS(
ISBLANK($U708),"Missing space use.",
AND('Establishment details'!$C$14="Secondary",$V708="Classbase"),"Invalid Status type",
AND(OR( $V708="Classbase", $V708="Teaching", $V708="Early years",$V708="SEND resourced"), NOT(ISBLANK($M708))),"Space with status type and unusable type.",
AND($V708= "Classbase",'Establishment details'!$C$22&gt;=10), "Classbase status is only valid in schools with a primary element.",
AND($I708= "Large",$N708 &gt; 3.5), "Large rooms with less than 3.5m height.",
AND(OR($V708="Light practical (science)",$V708="Light practical (science)",$V708="Heavy practical (workshops)", $V708="Heavy practical (clean)"), OR($O708=0,ISBLANK($O708))),"Missing sinks count for light and heavy practical spaces.",
AND($M708 = "Other",ISBLANK($R708)), "Invalid unusable type / missing note for other unusable type."
),
" ")</f>
        <v>Missing space use.</v>
      </c>
    </row>
    <row r="709" spans="2:23" ht="15.75" x14ac:dyDescent="0.25">
      <c r="B709" s="143"/>
      <c r="C709" s="144"/>
      <c r="D709" s="144"/>
      <c r="E709" s="144"/>
      <c r="F709" s="147" t="str" cm="1">
        <f t="array" ref="F709">_xlfn.IFNA(CONCATENATE(_xlfn.IFS($D709="Mezzanine",LEFT($D709,1), $D709="Ground Floor",LEFT($D709,1),$D709="Basment ",LEFT($D709,1), $D709="1st Floor", "0"&amp;LEFT($D709,1), $D709="2nd Floor", "0"&amp;LEFT($D709,1), $D709="3rd Floor", "0"&amp;LEFT($D709,1), $D709="4th Floor", "0"&amp;LEFT($D709,1), $D709="5th Floor", "0"&amp;LEFT($D709,1), $D709="6th Floor", "0"&amp;LEFT($D709,1),$D709="7th Floor", "0"&amp;LEFT($D709,1),$D709="8th Floor", "0"&amp;LEFT($D709,1),$D709="9th Floor", "0"&amp;LEFT($D709,1),$D709="10th Floor", LEFT($D709,2),$D709="11th Floor", LEFT($D709,2),$D709="12th Floor", LEFT($D709,2),$D709="13th Floor", LEFT($D709,2), $D709="Lower Ground", LEFT($D709)&amp;IF(ISNUMBER(FIND(" ",$D709)),MID($D709,FIND(" ",$D709)+1,1),"")&amp;IF(ISNUMBER(FIND(" ",$D709,FIND(" ",$D709)+1)),MID($D709,FIND(" ",$D709,FIND(" ",$D709)+1)+1,1),""),$D709="Upper Ground", LEFT($D709)&amp;IF(ISNUMBER(FIND(" ",$D709)),MID($D709,FIND(" ",$D709)+1,1),"")&amp;IF(ISNUMBER(FIND(" ",$D709,FIND(" ",$D709)+1)),MID($D709,FIND(" ",$D709,FIND(" ",$D709)+1)+1,1),"")),".0",$E709), " ")</f>
        <v xml:space="preserve"> </v>
      </c>
      <c r="G709" s="144"/>
      <c r="H709" s="144"/>
      <c r="I709" s="144"/>
      <c r="J709" s="144"/>
      <c r="K709" s="144"/>
      <c r="L709" s="149" t="str" cm="1">
        <f t="array" ref="L709">_xlfn.IFNA(
_xlfn.IFS(
AND($F709=" ",$G709=" ",$H709=" "),"Please update all three: Surveyor Room Reference, Establishment Room Reference and Establishment Room Name",
AND(OR($I709="General",$I709="Open plan/ semi-open general",$I709="Fitted",$I709="Light practical (science)",$I709="Light practical (other)",$I709="Heavy practical (workshops)",$I709="Heavy practical (clean)",$I709="Large",$I709="Storage"),$J709=0,$K709=0),"Please update Net Area or Non-net Area",
AND($B709&lt;&gt;"OUT",$J709=0,$I709&lt;&gt;"Non-net",$M709="85% Circulation"),"Net area not recorded for spaces with 85% circulation unusable type",
AND(OR($I709="General",$I709="Open plan/ semi-open general",$I709="Fitted",$I709="Light practical (science)",$I709="Light practical (other)",$I709="Heavy practical (workshops)",$I709="Heavy practical (clean)",$I709="Large",$I709="Storage"),OR($J709=0,ISBLANK($J709))),"Net area not recorded in net spaces",
AND(OR($I709="Non-net",$I709="Outdoor space"),$J709&gt;0),"Net Area Recorded in Non-net space",
AND($I709="General",$J709&gt;90),"This general space is over 90m2, please ensure that this space is entered as separate spaces if it usually used as separate spaces",
AND($I709="Open plan/ semi-open general",$J709&lt;27),"Open plan general space under 27m2",
AND(OR($K709=0,ISBLANK($K709)), $I709="Non-net"),"Non-net area not recorded in non-net space"
),
" ")</f>
        <v xml:space="preserve"> </v>
      </c>
      <c r="M709" s="144"/>
      <c r="N709" s="144"/>
      <c r="O709" s="144"/>
      <c r="P709" s="144"/>
      <c r="Q709" s="144"/>
      <c r="R709" s="171"/>
      <c r="S709" s="147">
        <f>NCA_Calculations!$P$721</f>
        <v>0</v>
      </c>
      <c r="T709" s="147">
        <f>NCA_Calculations!$Q$721</f>
        <v>0</v>
      </c>
      <c r="U709" s="144"/>
      <c r="V709" s="144"/>
      <c r="W709" s="149" t="str" cm="1">
        <f t="array" ref="W709">_xlfn.IFNA(
_xlfn.IFS(
ISBLANK($U709),"Missing space use.",
AND('Establishment details'!$C$14="Secondary",$V709="Classbase"),"Invalid Status type",
AND(OR( $V709="Classbase", $V709="Teaching", $V709="Early years",$V709="SEND resourced"), NOT(ISBLANK($M709))),"Space with status type and unusable type.",
AND($V709= "Classbase",'Establishment details'!$C$22&gt;=10), "Classbase status is only valid in schools with a primary element.",
AND($I709= "Large",$N709 &gt; 3.5), "Large rooms with less than 3.5m height.",
AND(OR($V709="Light practical (science)",$V709="Light practical (science)",$V709="Heavy practical (workshops)", $V709="Heavy practical (clean)"), OR($O709=0,ISBLANK($O709))),"Missing sinks count for light and heavy practical spaces.",
AND($M709 = "Other",ISBLANK($R709)), "Invalid unusable type / missing note for other unusable type."
),
" ")</f>
        <v>Missing space use.</v>
      </c>
    </row>
    <row r="710" spans="2:23" ht="15.75" x14ac:dyDescent="0.25">
      <c r="B710" s="143"/>
      <c r="C710" s="144"/>
      <c r="D710" s="144"/>
      <c r="E710" s="144"/>
      <c r="F710" s="147" t="str" cm="1">
        <f t="array" ref="F710">_xlfn.IFNA(CONCATENATE(_xlfn.IFS($D710="Mezzanine",LEFT($D710,1), $D710="Ground Floor",LEFT($D710,1),$D710="Basment ",LEFT($D710,1), $D710="1st Floor", "0"&amp;LEFT($D710,1), $D710="2nd Floor", "0"&amp;LEFT($D710,1), $D710="3rd Floor", "0"&amp;LEFT($D710,1), $D710="4th Floor", "0"&amp;LEFT($D710,1), $D710="5th Floor", "0"&amp;LEFT($D710,1), $D710="6th Floor", "0"&amp;LEFT($D710,1),$D710="7th Floor", "0"&amp;LEFT($D710,1),$D710="8th Floor", "0"&amp;LEFT($D710,1),$D710="9th Floor", "0"&amp;LEFT($D710,1),$D710="10th Floor", LEFT($D710,2),$D710="11th Floor", LEFT($D710,2),$D710="12th Floor", LEFT($D710,2),$D710="13th Floor", LEFT($D710,2), $D710="Lower Ground", LEFT($D710)&amp;IF(ISNUMBER(FIND(" ",$D710)),MID($D710,FIND(" ",$D710)+1,1),"")&amp;IF(ISNUMBER(FIND(" ",$D710,FIND(" ",$D710)+1)),MID($D710,FIND(" ",$D710,FIND(" ",$D710)+1)+1,1),""),$D710="Upper Ground", LEFT($D710)&amp;IF(ISNUMBER(FIND(" ",$D710)),MID($D710,FIND(" ",$D710)+1,1),"")&amp;IF(ISNUMBER(FIND(" ",$D710,FIND(" ",$D710)+1)),MID($D710,FIND(" ",$D710,FIND(" ",$D710)+1)+1,1),"")),".0",$E710), " ")</f>
        <v xml:space="preserve"> </v>
      </c>
      <c r="G710" s="144"/>
      <c r="H710" s="144"/>
      <c r="I710" s="144"/>
      <c r="J710" s="144"/>
      <c r="K710" s="144"/>
      <c r="L710" s="149" t="str" cm="1">
        <f t="array" ref="L710">_xlfn.IFNA(
_xlfn.IFS(
AND($F710=" ",$G710=" ",$H710=" "),"Please update all three: Surveyor Room Reference, Establishment Room Reference and Establishment Room Name",
AND(OR($I710="General",$I710="Open plan/ semi-open general",$I710="Fitted",$I710="Light practical (science)",$I710="Light practical (other)",$I710="Heavy practical (workshops)",$I710="Heavy practical (clean)",$I710="Large",$I710="Storage"),$J710=0,$K710=0),"Please update Net Area or Non-net Area",
AND($B710&lt;&gt;"OUT",$J710=0,$I710&lt;&gt;"Non-net",$M710="85% Circulation"),"Net area not recorded for spaces with 85% circulation unusable type",
AND(OR($I710="General",$I710="Open plan/ semi-open general",$I710="Fitted",$I710="Light practical (science)",$I710="Light practical (other)",$I710="Heavy practical (workshops)",$I710="Heavy practical (clean)",$I710="Large",$I710="Storage"),OR($J710=0,ISBLANK($J710))),"Net area not recorded in net spaces",
AND(OR($I710="Non-net",$I710="Outdoor space"),$J710&gt;0),"Net Area Recorded in Non-net space",
AND($I710="General",$J710&gt;90),"This general space is over 90m2, please ensure that this space is entered as separate spaces if it usually used as separate spaces",
AND($I710="Open plan/ semi-open general",$J710&lt;27),"Open plan general space under 27m2",
AND(OR($K710=0,ISBLANK($K710)), $I710="Non-net"),"Non-net area not recorded in non-net space"
),
" ")</f>
        <v xml:space="preserve"> </v>
      </c>
      <c r="M710" s="144"/>
      <c r="N710" s="144"/>
      <c r="O710" s="144"/>
      <c r="P710" s="144"/>
      <c r="Q710" s="144"/>
      <c r="R710" s="171"/>
      <c r="S710" s="147">
        <f>NCA_Calculations!$P$722</f>
        <v>0</v>
      </c>
      <c r="T710" s="147">
        <f>NCA_Calculations!$Q$722</f>
        <v>0</v>
      </c>
      <c r="U710" s="144"/>
      <c r="V710" s="144"/>
      <c r="W710" s="149" t="str" cm="1">
        <f t="array" ref="W710">_xlfn.IFNA(
_xlfn.IFS(
ISBLANK($U710),"Missing space use.",
AND('Establishment details'!$C$14="Secondary",$V710="Classbase"),"Invalid Status type",
AND(OR( $V710="Classbase", $V710="Teaching", $V710="Early years",$V710="SEND resourced"), NOT(ISBLANK($M710))),"Space with status type and unusable type.",
AND($V710= "Classbase",'Establishment details'!$C$22&gt;=10), "Classbase status is only valid in schools with a primary element.",
AND($I710= "Large",$N710 &gt; 3.5), "Large rooms with less than 3.5m height.",
AND(OR($V710="Light practical (science)",$V710="Light practical (science)",$V710="Heavy practical (workshops)", $V710="Heavy practical (clean)"), OR($O710=0,ISBLANK($O710))),"Missing sinks count for light and heavy practical spaces.",
AND($M710 = "Other",ISBLANK($R710)), "Invalid unusable type / missing note for other unusable type."
),
" ")</f>
        <v>Missing space use.</v>
      </c>
    </row>
    <row r="711" spans="2:23" ht="15.75" x14ac:dyDescent="0.25">
      <c r="B711" s="143"/>
      <c r="C711" s="144"/>
      <c r="D711" s="144"/>
      <c r="E711" s="144"/>
      <c r="F711" s="147" t="str" cm="1">
        <f t="array" ref="F711">_xlfn.IFNA(CONCATENATE(_xlfn.IFS($D711="Mezzanine",LEFT($D711,1), $D711="Ground Floor",LEFT($D711,1),$D711="Basment ",LEFT($D711,1), $D711="1st Floor", "0"&amp;LEFT($D711,1), $D711="2nd Floor", "0"&amp;LEFT($D711,1), $D711="3rd Floor", "0"&amp;LEFT($D711,1), $D711="4th Floor", "0"&amp;LEFT($D711,1), $D711="5th Floor", "0"&amp;LEFT($D711,1), $D711="6th Floor", "0"&amp;LEFT($D711,1),$D711="7th Floor", "0"&amp;LEFT($D711,1),$D711="8th Floor", "0"&amp;LEFT($D711,1),$D711="9th Floor", "0"&amp;LEFT($D711,1),$D711="10th Floor", LEFT($D711,2),$D711="11th Floor", LEFT($D711,2),$D711="12th Floor", LEFT($D711,2),$D711="13th Floor", LEFT($D711,2), $D711="Lower Ground", LEFT($D711)&amp;IF(ISNUMBER(FIND(" ",$D711)),MID($D711,FIND(" ",$D711)+1,1),"")&amp;IF(ISNUMBER(FIND(" ",$D711,FIND(" ",$D711)+1)),MID($D711,FIND(" ",$D711,FIND(" ",$D711)+1)+1,1),""),$D711="Upper Ground", LEFT($D711)&amp;IF(ISNUMBER(FIND(" ",$D711)),MID($D711,FIND(" ",$D711)+1,1),"")&amp;IF(ISNUMBER(FIND(" ",$D711,FIND(" ",$D711)+1)),MID($D711,FIND(" ",$D711,FIND(" ",$D711)+1)+1,1),"")),".0",$E711), " ")</f>
        <v xml:space="preserve"> </v>
      </c>
      <c r="G711" s="144"/>
      <c r="H711" s="144"/>
      <c r="I711" s="144"/>
      <c r="J711" s="144"/>
      <c r="K711" s="144"/>
      <c r="L711" s="149" t="str" cm="1">
        <f t="array" ref="L711">_xlfn.IFNA(
_xlfn.IFS(
AND($F711=" ",$G711=" ",$H711=" "),"Please update all three: Surveyor Room Reference, Establishment Room Reference and Establishment Room Name",
AND(OR($I711="General",$I711="Open plan/ semi-open general",$I711="Fitted",$I711="Light practical (science)",$I711="Light practical (other)",$I711="Heavy practical (workshops)",$I711="Heavy practical (clean)",$I711="Large",$I711="Storage"),$J711=0,$K711=0),"Please update Net Area or Non-net Area",
AND($B711&lt;&gt;"OUT",$J711=0,$I711&lt;&gt;"Non-net",$M711="85% Circulation"),"Net area not recorded for spaces with 85% circulation unusable type",
AND(OR($I711="General",$I711="Open plan/ semi-open general",$I711="Fitted",$I711="Light practical (science)",$I711="Light practical (other)",$I711="Heavy practical (workshops)",$I711="Heavy practical (clean)",$I711="Large",$I711="Storage"),OR($J711=0,ISBLANK($J711))),"Net area not recorded in net spaces",
AND(OR($I711="Non-net",$I711="Outdoor space"),$J711&gt;0),"Net Area Recorded in Non-net space",
AND($I711="General",$J711&gt;90),"This general space is over 90m2, please ensure that this space is entered as separate spaces if it usually used as separate spaces",
AND($I711="Open plan/ semi-open general",$J711&lt;27),"Open plan general space under 27m2",
AND(OR($K711=0,ISBLANK($K711)), $I711="Non-net"),"Non-net area not recorded in non-net space"
),
" ")</f>
        <v xml:space="preserve"> </v>
      </c>
      <c r="M711" s="144"/>
      <c r="N711" s="144"/>
      <c r="O711" s="144"/>
      <c r="P711" s="144"/>
      <c r="Q711" s="144"/>
      <c r="R711" s="171"/>
      <c r="S711" s="147">
        <f>NCA_Calculations!$P$723</f>
        <v>0</v>
      </c>
      <c r="T711" s="147">
        <f>NCA_Calculations!$Q$723</f>
        <v>0</v>
      </c>
      <c r="U711" s="144"/>
      <c r="V711" s="144"/>
      <c r="W711" s="149" t="str" cm="1">
        <f t="array" ref="W711">_xlfn.IFNA(
_xlfn.IFS(
ISBLANK($U711),"Missing space use.",
AND('Establishment details'!$C$14="Secondary",$V711="Classbase"),"Invalid Status type",
AND(OR( $V711="Classbase", $V711="Teaching", $V711="Early years",$V711="SEND resourced"), NOT(ISBLANK($M711))),"Space with status type and unusable type.",
AND($V711= "Classbase",'Establishment details'!$C$22&gt;=10), "Classbase status is only valid in schools with a primary element.",
AND($I711= "Large",$N711 &gt; 3.5), "Large rooms with less than 3.5m height.",
AND(OR($V711="Light practical (science)",$V711="Light practical (science)",$V711="Heavy practical (workshops)", $V711="Heavy practical (clean)"), OR($O711=0,ISBLANK($O711))),"Missing sinks count for light and heavy practical spaces.",
AND($M711 = "Other",ISBLANK($R711)), "Invalid unusable type / missing note for other unusable type."
),
" ")</f>
        <v>Missing space use.</v>
      </c>
    </row>
    <row r="712" spans="2:23" ht="15.75" x14ac:dyDescent="0.25">
      <c r="B712" s="143"/>
      <c r="C712" s="144"/>
      <c r="D712" s="144"/>
      <c r="E712" s="144"/>
      <c r="F712" s="147" t="str" cm="1">
        <f t="array" ref="F712">_xlfn.IFNA(CONCATENATE(_xlfn.IFS($D712="Mezzanine",LEFT($D712,1), $D712="Ground Floor",LEFT($D712,1),$D712="Basment ",LEFT($D712,1), $D712="1st Floor", "0"&amp;LEFT($D712,1), $D712="2nd Floor", "0"&amp;LEFT($D712,1), $D712="3rd Floor", "0"&amp;LEFT($D712,1), $D712="4th Floor", "0"&amp;LEFT($D712,1), $D712="5th Floor", "0"&amp;LEFT($D712,1), $D712="6th Floor", "0"&amp;LEFT($D712,1),$D712="7th Floor", "0"&amp;LEFT($D712,1),$D712="8th Floor", "0"&amp;LEFT($D712,1),$D712="9th Floor", "0"&amp;LEFT($D712,1),$D712="10th Floor", LEFT($D712,2),$D712="11th Floor", LEFT($D712,2),$D712="12th Floor", LEFT($D712,2),$D712="13th Floor", LEFT($D712,2), $D712="Lower Ground", LEFT($D712)&amp;IF(ISNUMBER(FIND(" ",$D712)),MID($D712,FIND(" ",$D712)+1,1),"")&amp;IF(ISNUMBER(FIND(" ",$D712,FIND(" ",$D712)+1)),MID($D712,FIND(" ",$D712,FIND(" ",$D712)+1)+1,1),""),$D712="Upper Ground", LEFT($D712)&amp;IF(ISNUMBER(FIND(" ",$D712)),MID($D712,FIND(" ",$D712)+1,1),"")&amp;IF(ISNUMBER(FIND(" ",$D712,FIND(" ",$D712)+1)),MID($D712,FIND(" ",$D712,FIND(" ",$D712)+1)+1,1),"")),".0",$E712), " ")</f>
        <v xml:space="preserve"> </v>
      </c>
      <c r="G712" s="144"/>
      <c r="H712" s="144"/>
      <c r="I712" s="144"/>
      <c r="J712" s="144"/>
      <c r="K712" s="144"/>
      <c r="L712" s="149" t="str" cm="1">
        <f t="array" ref="L712">_xlfn.IFNA(
_xlfn.IFS(
AND($F712=" ",$G712=" ",$H712=" "),"Please update all three: Surveyor Room Reference, Establishment Room Reference and Establishment Room Name",
AND(OR($I712="General",$I712="Open plan/ semi-open general",$I712="Fitted",$I712="Light practical (science)",$I712="Light practical (other)",$I712="Heavy practical (workshops)",$I712="Heavy practical (clean)",$I712="Large",$I712="Storage"),$J712=0,$K712=0),"Please update Net Area or Non-net Area",
AND($B712&lt;&gt;"OUT",$J712=0,$I712&lt;&gt;"Non-net",$M712="85% Circulation"),"Net area not recorded for spaces with 85% circulation unusable type",
AND(OR($I712="General",$I712="Open plan/ semi-open general",$I712="Fitted",$I712="Light practical (science)",$I712="Light practical (other)",$I712="Heavy practical (workshops)",$I712="Heavy practical (clean)",$I712="Large",$I712="Storage"),OR($J712=0,ISBLANK($J712))),"Net area not recorded in net spaces",
AND(OR($I712="Non-net",$I712="Outdoor space"),$J712&gt;0),"Net Area Recorded in Non-net space",
AND($I712="General",$J712&gt;90),"This general space is over 90m2, please ensure that this space is entered as separate spaces if it usually used as separate spaces",
AND($I712="Open plan/ semi-open general",$J712&lt;27),"Open plan general space under 27m2",
AND(OR($K712=0,ISBLANK($K712)), $I712="Non-net"),"Non-net area not recorded in non-net space"
),
" ")</f>
        <v xml:space="preserve"> </v>
      </c>
      <c r="M712" s="144"/>
      <c r="N712" s="144"/>
      <c r="O712" s="144"/>
      <c r="P712" s="144"/>
      <c r="Q712" s="144"/>
      <c r="R712" s="171"/>
      <c r="S712" s="147">
        <f>NCA_Calculations!$P$724</f>
        <v>0</v>
      </c>
      <c r="T712" s="147">
        <f>NCA_Calculations!$Q$724</f>
        <v>0</v>
      </c>
      <c r="U712" s="144"/>
      <c r="V712" s="144"/>
      <c r="W712" s="149" t="str" cm="1">
        <f t="array" ref="W712">_xlfn.IFNA(
_xlfn.IFS(
ISBLANK($U712),"Missing space use.",
AND('Establishment details'!$C$14="Secondary",$V712="Classbase"),"Invalid Status type",
AND(OR( $V712="Classbase", $V712="Teaching", $V712="Early years",$V712="SEND resourced"), NOT(ISBLANK($M712))),"Space with status type and unusable type.",
AND($V712= "Classbase",'Establishment details'!$C$22&gt;=10), "Classbase status is only valid in schools with a primary element.",
AND($I712= "Large",$N712 &gt; 3.5), "Large rooms with less than 3.5m height.",
AND(OR($V712="Light practical (science)",$V712="Light practical (science)",$V712="Heavy practical (workshops)", $V712="Heavy practical (clean)"), OR($O712=0,ISBLANK($O712))),"Missing sinks count for light and heavy practical spaces.",
AND($M712 = "Other",ISBLANK($R712)), "Invalid unusable type / missing note for other unusable type."
),
" ")</f>
        <v>Missing space use.</v>
      </c>
    </row>
    <row r="713" spans="2:23" ht="15.75" x14ac:dyDescent="0.25">
      <c r="B713" s="143"/>
      <c r="C713" s="144"/>
      <c r="D713" s="144"/>
      <c r="E713" s="144"/>
      <c r="F713" s="147" t="str" cm="1">
        <f t="array" ref="F713">_xlfn.IFNA(CONCATENATE(_xlfn.IFS($D713="Mezzanine",LEFT($D713,1), $D713="Ground Floor",LEFT($D713,1),$D713="Basment ",LEFT($D713,1), $D713="1st Floor", "0"&amp;LEFT($D713,1), $D713="2nd Floor", "0"&amp;LEFT($D713,1), $D713="3rd Floor", "0"&amp;LEFT($D713,1), $D713="4th Floor", "0"&amp;LEFT($D713,1), $D713="5th Floor", "0"&amp;LEFT($D713,1), $D713="6th Floor", "0"&amp;LEFT($D713,1),$D713="7th Floor", "0"&amp;LEFT($D713,1),$D713="8th Floor", "0"&amp;LEFT($D713,1),$D713="9th Floor", "0"&amp;LEFT($D713,1),$D713="10th Floor", LEFT($D713,2),$D713="11th Floor", LEFT($D713,2),$D713="12th Floor", LEFT($D713,2),$D713="13th Floor", LEFT($D713,2), $D713="Lower Ground", LEFT($D713)&amp;IF(ISNUMBER(FIND(" ",$D713)),MID($D713,FIND(" ",$D713)+1,1),"")&amp;IF(ISNUMBER(FIND(" ",$D713,FIND(" ",$D713)+1)),MID($D713,FIND(" ",$D713,FIND(" ",$D713)+1)+1,1),""),$D713="Upper Ground", LEFT($D713)&amp;IF(ISNUMBER(FIND(" ",$D713)),MID($D713,FIND(" ",$D713)+1,1),"")&amp;IF(ISNUMBER(FIND(" ",$D713,FIND(" ",$D713)+1)),MID($D713,FIND(" ",$D713,FIND(" ",$D713)+1)+1,1),"")),".0",$E713), " ")</f>
        <v xml:space="preserve"> </v>
      </c>
      <c r="G713" s="144"/>
      <c r="H713" s="144"/>
      <c r="I713" s="144"/>
      <c r="J713" s="144"/>
      <c r="K713" s="144"/>
      <c r="L713" s="149" t="str" cm="1">
        <f t="array" ref="L713">_xlfn.IFNA(
_xlfn.IFS(
AND($F713=" ",$G713=" ",$H713=" "),"Please update all three: Surveyor Room Reference, Establishment Room Reference and Establishment Room Name",
AND(OR($I713="General",$I713="Open plan/ semi-open general",$I713="Fitted",$I713="Light practical (science)",$I713="Light practical (other)",$I713="Heavy practical (workshops)",$I713="Heavy practical (clean)",$I713="Large",$I713="Storage"),$J713=0,$K713=0),"Please update Net Area or Non-net Area",
AND($B713&lt;&gt;"OUT",$J713=0,$I713&lt;&gt;"Non-net",$M713="85% Circulation"),"Net area not recorded for spaces with 85% circulation unusable type",
AND(OR($I713="General",$I713="Open plan/ semi-open general",$I713="Fitted",$I713="Light practical (science)",$I713="Light practical (other)",$I713="Heavy practical (workshops)",$I713="Heavy practical (clean)",$I713="Large",$I713="Storage"),OR($J713=0,ISBLANK($J713))),"Net area not recorded in net spaces",
AND(OR($I713="Non-net",$I713="Outdoor space"),$J713&gt;0),"Net Area Recorded in Non-net space",
AND($I713="General",$J713&gt;90),"This general space is over 90m2, please ensure that this space is entered as separate spaces if it usually used as separate spaces",
AND($I713="Open plan/ semi-open general",$J713&lt;27),"Open plan general space under 27m2",
AND(OR($K713=0,ISBLANK($K713)), $I713="Non-net"),"Non-net area not recorded in non-net space"
),
" ")</f>
        <v xml:space="preserve"> </v>
      </c>
      <c r="M713" s="144"/>
      <c r="N713" s="144"/>
      <c r="O713" s="144"/>
      <c r="P713" s="144"/>
      <c r="Q713" s="144"/>
      <c r="R713" s="171"/>
      <c r="S713" s="147">
        <f>NCA_Calculations!$P$725</f>
        <v>0</v>
      </c>
      <c r="T713" s="147">
        <f>NCA_Calculations!$Q$725</f>
        <v>0</v>
      </c>
      <c r="U713" s="144"/>
      <c r="V713" s="144"/>
      <c r="W713" s="149" t="str" cm="1">
        <f t="array" ref="W713">_xlfn.IFNA(
_xlfn.IFS(
ISBLANK($U713),"Missing space use.",
AND('Establishment details'!$C$14="Secondary",$V713="Classbase"),"Invalid Status type",
AND(OR( $V713="Classbase", $V713="Teaching", $V713="Early years",$V713="SEND resourced"), NOT(ISBLANK($M713))),"Space with status type and unusable type.",
AND($V713= "Classbase",'Establishment details'!$C$22&gt;=10), "Classbase status is only valid in schools with a primary element.",
AND($I713= "Large",$N713 &gt; 3.5), "Large rooms with less than 3.5m height.",
AND(OR($V713="Light practical (science)",$V713="Light practical (science)",$V713="Heavy practical (workshops)", $V713="Heavy practical (clean)"), OR($O713=0,ISBLANK($O713))),"Missing sinks count for light and heavy practical spaces.",
AND($M713 = "Other",ISBLANK($R713)), "Invalid unusable type / missing note for other unusable type."
),
" ")</f>
        <v>Missing space use.</v>
      </c>
    </row>
    <row r="714" spans="2:23" ht="15.75" x14ac:dyDescent="0.25">
      <c r="B714" s="143"/>
      <c r="C714" s="144"/>
      <c r="D714" s="144"/>
      <c r="E714" s="144"/>
      <c r="F714" s="147" t="str" cm="1">
        <f t="array" ref="F714">_xlfn.IFNA(CONCATENATE(_xlfn.IFS($D714="Mezzanine",LEFT($D714,1), $D714="Ground Floor",LEFT($D714,1),$D714="Basment ",LEFT($D714,1), $D714="1st Floor", "0"&amp;LEFT($D714,1), $D714="2nd Floor", "0"&amp;LEFT($D714,1), $D714="3rd Floor", "0"&amp;LEFT($D714,1), $D714="4th Floor", "0"&amp;LEFT($D714,1), $D714="5th Floor", "0"&amp;LEFT($D714,1), $D714="6th Floor", "0"&amp;LEFT($D714,1),$D714="7th Floor", "0"&amp;LEFT($D714,1),$D714="8th Floor", "0"&amp;LEFT($D714,1),$D714="9th Floor", "0"&amp;LEFT($D714,1),$D714="10th Floor", LEFT($D714,2),$D714="11th Floor", LEFT($D714,2),$D714="12th Floor", LEFT($D714,2),$D714="13th Floor", LEFT($D714,2), $D714="Lower Ground", LEFT($D714)&amp;IF(ISNUMBER(FIND(" ",$D714)),MID($D714,FIND(" ",$D714)+1,1),"")&amp;IF(ISNUMBER(FIND(" ",$D714,FIND(" ",$D714)+1)),MID($D714,FIND(" ",$D714,FIND(" ",$D714)+1)+1,1),""),$D714="Upper Ground", LEFT($D714)&amp;IF(ISNUMBER(FIND(" ",$D714)),MID($D714,FIND(" ",$D714)+1,1),"")&amp;IF(ISNUMBER(FIND(" ",$D714,FIND(" ",$D714)+1)),MID($D714,FIND(" ",$D714,FIND(" ",$D714)+1)+1,1),"")),".0",$E714), " ")</f>
        <v xml:space="preserve"> </v>
      </c>
      <c r="G714" s="144"/>
      <c r="H714" s="144"/>
      <c r="I714" s="144"/>
      <c r="J714" s="144"/>
      <c r="K714" s="144"/>
      <c r="L714" s="149" t="str" cm="1">
        <f t="array" ref="L714">_xlfn.IFNA(
_xlfn.IFS(
AND($F714=" ",$G714=" ",$H714=" "),"Please update all three: Surveyor Room Reference, Establishment Room Reference and Establishment Room Name",
AND(OR($I714="General",$I714="Open plan/ semi-open general",$I714="Fitted",$I714="Light practical (science)",$I714="Light practical (other)",$I714="Heavy practical (workshops)",$I714="Heavy practical (clean)",$I714="Large",$I714="Storage"),$J714=0,$K714=0),"Please update Net Area or Non-net Area",
AND($B714&lt;&gt;"OUT",$J714=0,$I714&lt;&gt;"Non-net",$M714="85% Circulation"),"Net area not recorded for spaces with 85% circulation unusable type",
AND(OR($I714="General",$I714="Open plan/ semi-open general",$I714="Fitted",$I714="Light practical (science)",$I714="Light practical (other)",$I714="Heavy practical (workshops)",$I714="Heavy practical (clean)",$I714="Large",$I714="Storage"),OR($J714=0,ISBLANK($J714))),"Net area not recorded in net spaces",
AND(OR($I714="Non-net",$I714="Outdoor space"),$J714&gt;0),"Net Area Recorded in Non-net space",
AND($I714="General",$J714&gt;90),"This general space is over 90m2, please ensure that this space is entered as separate spaces if it usually used as separate spaces",
AND($I714="Open plan/ semi-open general",$J714&lt;27),"Open plan general space under 27m2",
AND(OR($K714=0,ISBLANK($K714)), $I714="Non-net"),"Non-net area not recorded in non-net space"
),
" ")</f>
        <v xml:space="preserve"> </v>
      </c>
      <c r="M714" s="144"/>
      <c r="N714" s="144"/>
      <c r="O714" s="144"/>
      <c r="P714" s="144"/>
      <c r="Q714" s="144"/>
      <c r="R714" s="171"/>
      <c r="S714" s="147">
        <f>NCA_Calculations!$P$726</f>
        <v>0</v>
      </c>
      <c r="T714" s="147">
        <f>NCA_Calculations!$Q$726</f>
        <v>0</v>
      </c>
      <c r="U714" s="144"/>
      <c r="V714" s="144"/>
      <c r="W714" s="149" t="str" cm="1">
        <f t="array" ref="W714">_xlfn.IFNA(
_xlfn.IFS(
ISBLANK($U714),"Missing space use.",
AND('Establishment details'!$C$14="Secondary",$V714="Classbase"),"Invalid Status type",
AND(OR( $V714="Classbase", $V714="Teaching", $V714="Early years",$V714="SEND resourced"), NOT(ISBLANK($M714))),"Space with status type and unusable type.",
AND($V714= "Classbase",'Establishment details'!$C$22&gt;=10), "Classbase status is only valid in schools with a primary element.",
AND($I714= "Large",$N714 &gt; 3.5), "Large rooms with less than 3.5m height.",
AND(OR($V714="Light practical (science)",$V714="Light practical (science)",$V714="Heavy practical (workshops)", $V714="Heavy practical (clean)"), OR($O714=0,ISBLANK($O714))),"Missing sinks count for light and heavy practical spaces.",
AND($M714 = "Other",ISBLANK($R714)), "Invalid unusable type / missing note for other unusable type."
),
" ")</f>
        <v>Missing space use.</v>
      </c>
    </row>
    <row r="715" spans="2:23" ht="15.75" x14ac:dyDescent="0.25">
      <c r="B715" s="143"/>
      <c r="C715" s="144"/>
      <c r="D715" s="144"/>
      <c r="E715" s="144"/>
      <c r="F715" s="147" t="str" cm="1">
        <f t="array" ref="F715">_xlfn.IFNA(CONCATENATE(_xlfn.IFS($D715="Mezzanine",LEFT($D715,1), $D715="Ground Floor",LEFT($D715,1),$D715="Basment ",LEFT($D715,1), $D715="1st Floor", "0"&amp;LEFT($D715,1), $D715="2nd Floor", "0"&amp;LEFT($D715,1), $D715="3rd Floor", "0"&amp;LEFT($D715,1), $D715="4th Floor", "0"&amp;LEFT($D715,1), $D715="5th Floor", "0"&amp;LEFT($D715,1), $D715="6th Floor", "0"&amp;LEFT($D715,1),$D715="7th Floor", "0"&amp;LEFT($D715,1),$D715="8th Floor", "0"&amp;LEFT($D715,1),$D715="9th Floor", "0"&amp;LEFT($D715,1),$D715="10th Floor", LEFT($D715,2),$D715="11th Floor", LEFT($D715,2),$D715="12th Floor", LEFT($D715,2),$D715="13th Floor", LEFT($D715,2), $D715="Lower Ground", LEFT($D715)&amp;IF(ISNUMBER(FIND(" ",$D715)),MID($D715,FIND(" ",$D715)+1,1),"")&amp;IF(ISNUMBER(FIND(" ",$D715,FIND(" ",$D715)+1)),MID($D715,FIND(" ",$D715,FIND(" ",$D715)+1)+1,1),""),$D715="Upper Ground", LEFT($D715)&amp;IF(ISNUMBER(FIND(" ",$D715)),MID($D715,FIND(" ",$D715)+1,1),"")&amp;IF(ISNUMBER(FIND(" ",$D715,FIND(" ",$D715)+1)),MID($D715,FIND(" ",$D715,FIND(" ",$D715)+1)+1,1),"")),".0",$E715), " ")</f>
        <v xml:space="preserve"> </v>
      </c>
      <c r="G715" s="144"/>
      <c r="H715" s="144"/>
      <c r="I715" s="144"/>
      <c r="J715" s="144"/>
      <c r="K715" s="144"/>
      <c r="L715" s="149" t="str" cm="1">
        <f t="array" ref="L715">_xlfn.IFNA(
_xlfn.IFS(
AND($F715=" ",$G715=" ",$H715=" "),"Please update all three: Surveyor Room Reference, Establishment Room Reference and Establishment Room Name",
AND(OR($I715="General",$I715="Open plan/ semi-open general",$I715="Fitted",$I715="Light practical (science)",$I715="Light practical (other)",$I715="Heavy practical (workshops)",$I715="Heavy practical (clean)",$I715="Large",$I715="Storage"),$J715=0,$K715=0),"Please update Net Area or Non-net Area",
AND($B715&lt;&gt;"OUT",$J715=0,$I715&lt;&gt;"Non-net",$M715="85% Circulation"),"Net area not recorded for spaces with 85% circulation unusable type",
AND(OR($I715="General",$I715="Open plan/ semi-open general",$I715="Fitted",$I715="Light practical (science)",$I715="Light practical (other)",$I715="Heavy practical (workshops)",$I715="Heavy practical (clean)",$I715="Large",$I715="Storage"),OR($J715=0,ISBLANK($J715))),"Net area not recorded in net spaces",
AND(OR($I715="Non-net",$I715="Outdoor space"),$J715&gt;0),"Net Area Recorded in Non-net space",
AND($I715="General",$J715&gt;90),"This general space is over 90m2, please ensure that this space is entered as separate spaces if it usually used as separate spaces",
AND($I715="Open plan/ semi-open general",$J715&lt;27),"Open plan general space under 27m2",
AND(OR($K715=0,ISBLANK($K715)), $I715="Non-net"),"Non-net area not recorded in non-net space"
),
" ")</f>
        <v xml:space="preserve"> </v>
      </c>
      <c r="M715" s="144"/>
      <c r="N715" s="144"/>
      <c r="O715" s="144"/>
      <c r="P715" s="144"/>
      <c r="Q715" s="144"/>
      <c r="R715" s="171"/>
      <c r="S715" s="147">
        <f>NCA_Calculations!$P$727</f>
        <v>0</v>
      </c>
      <c r="T715" s="147">
        <f>NCA_Calculations!$Q$727</f>
        <v>0</v>
      </c>
      <c r="U715" s="144"/>
      <c r="V715" s="144"/>
      <c r="W715" s="149" t="str" cm="1">
        <f t="array" ref="W715">_xlfn.IFNA(
_xlfn.IFS(
ISBLANK($U715),"Missing space use.",
AND('Establishment details'!$C$14="Secondary",$V715="Classbase"),"Invalid Status type",
AND(OR( $V715="Classbase", $V715="Teaching", $V715="Early years",$V715="SEND resourced"), NOT(ISBLANK($M715))),"Space with status type and unusable type.",
AND($V715= "Classbase",'Establishment details'!$C$22&gt;=10), "Classbase status is only valid in schools with a primary element.",
AND($I715= "Large",$N715 &gt; 3.5), "Large rooms with less than 3.5m height.",
AND(OR($V715="Light practical (science)",$V715="Light practical (science)",$V715="Heavy practical (workshops)", $V715="Heavy practical (clean)"), OR($O715=0,ISBLANK($O715))),"Missing sinks count for light and heavy practical spaces.",
AND($M715 = "Other",ISBLANK($R715)), "Invalid unusable type / missing note for other unusable type."
),
" ")</f>
        <v>Missing space use.</v>
      </c>
    </row>
    <row r="716" spans="2:23" ht="15.75" x14ac:dyDescent="0.25">
      <c r="B716" s="143"/>
      <c r="C716" s="144"/>
      <c r="D716" s="144"/>
      <c r="E716" s="144"/>
      <c r="F716" s="147" t="str" cm="1">
        <f t="array" ref="F716">_xlfn.IFNA(CONCATENATE(_xlfn.IFS($D716="Mezzanine",LEFT($D716,1), $D716="Ground Floor",LEFT($D716,1),$D716="Basment ",LEFT($D716,1), $D716="1st Floor", "0"&amp;LEFT($D716,1), $D716="2nd Floor", "0"&amp;LEFT($D716,1), $D716="3rd Floor", "0"&amp;LEFT($D716,1), $D716="4th Floor", "0"&amp;LEFT($D716,1), $D716="5th Floor", "0"&amp;LEFT($D716,1), $D716="6th Floor", "0"&amp;LEFT($D716,1),$D716="7th Floor", "0"&amp;LEFT($D716,1),$D716="8th Floor", "0"&amp;LEFT($D716,1),$D716="9th Floor", "0"&amp;LEFT($D716,1),$D716="10th Floor", LEFT($D716,2),$D716="11th Floor", LEFT($D716,2),$D716="12th Floor", LEFT($D716,2),$D716="13th Floor", LEFT($D716,2), $D716="Lower Ground", LEFT($D716)&amp;IF(ISNUMBER(FIND(" ",$D716)),MID($D716,FIND(" ",$D716)+1,1),"")&amp;IF(ISNUMBER(FIND(" ",$D716,FIND(" ",$D716)+1)),MID($D716,FIND(" ",$D716,FIND(" ",$D716)+1)+1,1),""),$D716="Upper Ground", LEFT($D716)&amp;IF(ISNUMBER(FIND(" ",$D716)),MID($D716,FIND(" ",$D716)+1,1),"")&amp;IF(ISNUMBER(FIND(" ",$D716,FIND(" ",$D716)+1)),MID($D716,FIND(" ",$D716,FIND(" ",$D716)+1)+1,1),"")),".0",$E716), " ")</f>
        <v xml:space="preserve"> </v>
      </c>
      <c r="G716" s="144"/>
      <c r="H716" s="144"/>
      <c r="I716" s="144"/>
      <c r="J716" s="144"/>
      <c r="K716" s="144"/>
      <c r="L716" s="149" t="str" cm="1">
        <f t="array" ref="L716">_xlfn.IFNA(
_xlfn.IFS(
AND($F716=" ",$G716=" ",$H716=" "),"Please update all three: Surveyor Room Reference, Establishment Room Reference and Establishment Room Name",
AND(OR($I716="General",$I716="Open plan/ semi-open general",$I716="Fitted",$I716="Light practical (science)",$I716="Light practical (other)",$I716="Heavy practical (workshops)",$I716="Heavy practical (clean)",$I716="Large",$I716="Storage"),$J716=0,$K716=0),"Please update Net Area or Non-net Area",
AND($B716&lt;&gt;"OUT",$J716=0,$I716&lt;&gt;"Non-net",$M716="85% Circulation"),"Net area not recorded for spaces with 85% circulation unusable type",
AND(OR($I716="General",$I716="Open plan/ semi-open general",$I716="Fitted",$I716="Light practical (science)",$I716="Light practical (other)",$I716="Heavy practical (workshops)",$I716="Heavy practical (clean)",$I716="Large",$I716="Storage"),OR($J716=0,ISBLANK($J716))),"Net area not recorded in net spaces",
AND(OR($I716="Non-net",$I716="Outdoor space"),$J716&gt;0),"Net Area Recorded in Non-net space",
AND($I716="General",$J716&gt;90),"This general space is over 90m2, please ensure that this space is entered as separate spaces if it usually used as separate spaces",
AND($I716="Open plan/ semi-open general",$J716&lt;27),"Open plan general space under 27m2",
AND(OR($K716=0,ISBLANK($K716)), $I716="Non-net"),"Non-net area not recorded in non-net space"
),
" ")</f>
        <v xml:space="preserve"> </v>
      </c>
      <c r="M716" s="144"/>
      <c r="N716" s="144"/>
      <c r="O716" s="144"/>
      <c r="P716" s="144"/>
      <c r="Q716" s="144"/>
      <c r="R716" s="171"/>
      <c r="S716" s="147">
        <f>NCA_Calculations!$P$728</f>
        <v>0</v>
      </c>
      <c r="T716" s="147">
        <f>NCA_Calculations!$Q$728</f>
        <v>0</v>
      </c>
      <c r="U716" s="144"/>
      <c r="V716" s="144"/>
      <c r="W716" s="149" t="str" cm="1">
        <f t="array" ref="W716">_xlfn.IFNA(
_xlfn.IFS(
ISBLANK($U716),"Missing space use.",
AND('Establishment details'!$C$14="Secondary",$V716="Classbase"),"Invalid Status type",
AND(OR( $V716="Classbase", $V716="Teaching", $V716="Early years",$V716="SEND resourced"), NOT(ISBLANK($M716))),"Space with status type and unusable type.",
AND($V716= "Classbase",'Establishment details'!$C$22&gt;=10), "Classbase status is only valid in schools with a primary element.",
AND($I716= "Large",$N716 &gt; 3.5), "Large rooms with less than 3.5m height.",
AND(OR($V716="Light practical (science)",$V716="Light practical (science)",$V716="Heavy practical (workshops)", $V716="Heavy practical (clean)"), OR($O716=0,ISBLANK($O716))),"Missing sinks count for light and heavy practical spaces.",
AND($M716 = "Other",ISBLANK($R716)), "Invalid unusable type / missing note for other unusable type."
),
" ")</f>
        <v>Missing space use.</v>
      </c>
    </row>
    <row r="717" spans="2:23" ht="15.75" x14ac:dyDescent="0.25">
      <c r="B717" s="143"/>
      <c r="C717" s="144"/>
      <c r="D717" s="144"/>
      <c r="E717" s="144"/>
      <c r="F717" s="147" t="str" cm="1">
        <f t="array" ref="F717">_xlfn.IFNA(CONCATENATE(_xlfn.IFS($D717="Mezzanine",LEFT($D717,1), $D717="Ground Floor",LEFT($D717,1),$D717="Basment ",LEFT($D717,1), $D717="1st Floor", "0"&amp;LEFT($D717,1), $D717="2nd Floor", "0"&amp;LEFT($D717,1), $D717="3rd Floor", "0"&amp;LEFT($D717,1), $D717="4th Floor", "0"&amp;LEFT($D717,1), $D717="5th Floor", "0"&amp;LEFT($D717,1), $D717="6th Floor", "0"&amp;LEFT($D717,1),$D717="7th Floor", "0"&amp;LEFT($D717,1),$D717="8th Floor", "0"&amp;LEFT($D717,1),$D717="9th Floor", "0"&amp;LEFT($D717,1),$D717="10th Floor", LEFT($D717,2),$D717="11th Floor", LEFT($D717,2),$D717="12th Floor", LEFT($D717,2),$D717="13th Floor", LEFT($D717,2), $D717="Lower Ground", LEFT($D717)&amp;IF(ISNUMBER(FIND(" ",$D717)),MID($D717,FIND(" ",$D717)+1,1),"")&amp;IF(ISNUMBER(FIND(" ",$D717,FIND(" ",$D717)+1)),MID($D717,FIND(" ",$D717,FIND(" ",$D717)+1)+1,1),""),$D717="Upper Ground", LEFT($D717)&amp;IF(ISNUMBER(FIND(" ",$D717)),MID($D717,FIND(" ",$D717)+1,1),"")&amp;IF(ISNUMBER(FIND(" ",$D717,FIND(" ",$D717)+1)),MID($D717,FIND(" ",$D717,FIND(" ",$D717)+1)+1,1),"")),".0",$E717), " ")</f>
        <v xml:space="preserve"> </v>
      </c>
      <c r="G717" s="144"/>
      <c r="H717" s="144"/>
      <c r="I717" s="144"/>
      <c r="J717" s="144"/>
      <c r="K717" s="144"/>
      <c r="L717" s="149" t="str" cm="1">
        <f t="array" ref="L717">_xlfn.IFNA(
_xlfn.IFS(
AND($F717=" ",$G717=" ",$H717=" "),"Please update all three: Surveyor Room Reference, Establishment Room Reference and Establishment Room Name",
AND(OR($I717="General",$I717="Open plan/ semi-open general",$I717="Fitted",$I717="Light practical (science)",$I717="Light practical (other)",$I717="Heavy practical (workshops)",$I717="Heavy practical (clean)",$I717="Large",$I717="Storage"),$J717=0,$K717=0),"Please update Net Area or Non-net Area",
AND($B717&lt;&gt;"OUT",$J717=0,$I717&lt;&gt;"Non-net",$M717="85% Circulation"),"Net area not recorded for spaces with 85% circulation unusable type",
AND(OR($I717="General",$I717="Open plan/ semi-open general",$I717="Fitted",$I717="Light practical (science)",$I717="Light practical (other)",$I717="Heavy practical (workshops)",$I717="Heavy practical (clean)",$I717="Large",$I717="Storage"),OR($J717=0,ISBLANK($J717))),"Net area not recorded in net spaces",
AND(OR($I717="Non-net",$I717="Outdoor space"),$J717&gt;0),"Net Area Recorded in Non-net space",
AND($I717="General",$J717&gt;90),"This general space is over 90m2, please ensure that this space is entered as separate spaces if it usually used as separate spaces",
AND($I717="Open plan/ semi-open general",$J717&lt;27),"Open plan general space under 27m2",
AND(OR($K717=0,ISBLANK($K717)), $I717="Non-net"),"Non-net area not recorded in non-net space"
),
" ")</f>
        <v xml:space="preserve"> </v>
      </c>
      <c r="M717" s="144"/>
      <c r="N717" s="144"/>
      <c r="O717" s="144"/>
      <c r="P717" s="144"/>
      <c r="Q717" s="144"/>
      <c r="R717" s="171"/>
      <c r="S717" s="147">
        <f>NCA_Calculations!$P$729</f>
        <v>0</v>
      </c>
      <c r="T717" s="147">
        <f>NCA_Calculations!$Q$729</f>
        <v>0</v>
      </c>
      <c r="U717" s="144"/>
      <c r="V717" s="144"/>
      <c r="W717" s="149" t="str" cm="1">
        <f t="array" ref="W717">_xlfn.IFNA(
_xlfn.IFS(
ISBLANK($U717),"Missing space use.",
AND('Establishment details'!$C$14="Secondary",$V717="Classbase"),"Invalid Status type",
AND(OR( $V717="Classbase", $V717="Teaching", $V717="Early years",$V717="SEND resourced"), NOT(ISBLANK($M717))),"Space with status type and unusable type.",
AND($V717= "Classbase",'Establishment details'!$C$22&gt;=10), "Classbase status is only valid in schools with a primary element.",
AND($I717= "Large",$N717 &gt; 3.5), "Large rooms with less than 3.5m height.",
AND(OR($V717="Light practical (science)",$V717="Light practical (science)",$V717="Heavy practical (workshops)", $V717="Heavy practical (clean)"), OR($O717=0,ISBLANK($O717))),"Missing sinks count for light and heavy practical spaces.",
AND($M717 = "Other",ISBLANK($R717)), "Invalid unusable type / missing note for other unusable type."
),
" ")</f>
        <v>Missing space use.</v>
      </c>
    </row>
    <row r="718" spans="2:23" ht="15.75" x14ac:dyDescent="0.25">
      <c r="B718" s="143"/>
      <c r="C718" s="144"/>
      <c r="D718" s="144"/>
      <c r="E718" s="144"/>
      <c r="F718" s="147" t="str" cm="1">
        <f t="array" ref="F718">_xlfn.IFNA(CONCATENATE(_xlfn.IFS($D718="Mezzanine",LEFT($D718,1), $D718="Ground Floor",LEFT($D718,1),$D718="Basment ",LEFT($D718,1), $D718="1st Floor", "0"&amp;LEFT($D718,1), $D718="2nd Floor", "0"&amp;LEFT($D718,1), $D718="3rd Floor", "0"&amp;LEFT($D718,1), $D718="4th Floor", "0"&amp;LEFT($D718,1), $D718="5th Floor", "0"&amp;LEFT($D718,1), $D718="6th Floor", "0"&amp;LEFT($D718,1),$D718="7th Floor", "0"&amp;LEFT($D718,1),$D718="8th Floor", "0"&amp;LEFT($D718,1),$D718="9th Floor", "0"&amp;LEFT($D718,1),$D718="10th Floor", LEFT($D718,2),$D718="11th Floor", LEFT($D718,2),$D718="12th Floor", LEFT($D718,2),$D718="13th Floor", LEFT($D718,2), $D718="Lower Ground", LEFT($D718)&amp;IF(ISNUMBER(FIND(" ",$D718)),MID($D718,FIND(" ",$D718)+1,1),"")&amp;IF(ISNUMBER(FIND(" ",$D718,FIND(" ",$D718)+1)),MID($D718,FIND(" ",$D718,FIND(" ",$D718)+1)+1,1),""),$D718="Upper Ground", LEFT($D718)&amp;IF(ISNUMBER(FIND(" ",$D718)),MID($D718,FIND(" ",$D718)+1,1),"")&amp;IF(ISNUMBER(FIND(" ",$D718,FIND(" ",$D718)+1)),MID($D718,FIND(" ",$D718,FIND(" ",$D718)+1)+1,1),"")),".0",$E718), " ")</f>
        <v xml:space="preserve"> </v>
      </c>
      <c r="G718" s="144"/>
      <c r="H718" s="144"/>
      <c r="I718" s="144"/>
      <c r="J718" s="144"/>
      <c r="K718" s="144"/>
      <c r="L718" s="149" t="str" cm="1">
        <f t="array" ref="L718">_xlfn.IFNA(
_xlfn.IFS(
AND($F718=" ",$G718=" ",$H718=" "),"Please update all three: Surveyor Room Reference, Establishment Room Reference and Establishment Room Name",
AND(OR($I718="General",$I718="Open plan/ semi-open general",$I718="Fitted",$I718="Light practical (science)",$I718="Light practical (other)",$I718="Heavy practical (workshops)",$I718="Heavy practical (clean)",$I718="Large",$I718="Storage"),$J718=0,$K718=0),"Please update Net Area or Non-net Area",
AND($B718&lt;&gt;"OUT",$J718=0,$I718&lt;&gt;"Non-net",$M718="85% Circulation"),"Net area not recorded for spaces with 85% circulation unusable type",
AND(OR($I718="General",$I718="Open plan/ semi-open general",$I718="Fitted",$I718="Light practical (science)",$I718="Light practical (other)",$I718="Heavy practical (workshops)",$I718="Heavy practical (clean)",$I718="Large",$I718="Storage"),OR($J718=0,ISBLANK($J718))),"Net area not recorded in net spaces",
AND(OR($I718="Non-net",$I718="Outdoor space"),$J718&gt;0),"Net Area Recorded in Non-net space",
AND($I718="General",$J718&gt;90),"This general space is over 90m2, please ensure that this space is entered as separate spaces if it usually used as separate spaces",
AND($I718="Open plan/ semi-open general",$J718&lt;27),"Open plan general space under 27m2",
AND(OR($K718=0,ISBLANK($K718)), $I718="Non-net"),"Non-net area not recorded in non-net space"
),
" ")</f>
        <v xml:space="preserve"> </v>
      </c>
      <c r="M718" s="144"/>
      <c r="N718" s="144"/>
      <c r="O718" s="144"/>
      <c r="P718" s="144"/>
      <c r="Q718" s="144"/>
      <c r="R718" s="171"/>
      <c r="S718" s="147">
        <f>NCA_Calculations!$P$730</f>
        <v>0</v>
      </c>
      <c r="T718" s="147">
        <f>NCA_Calculations!$Q$730</f>
        <v>0</v>
      </c>
      <c r="U718" s="144"/>
      <c r="V718" s="144"/>
      <c r="W718" s="149" t="str" cm="1">
        <f t="array" ref="W718">_xlfn.IFNA(
_xlfn.IFS(
ISBLANK($U718),"Missing space use.",
AND('Establishment details'!$C$14="Secondary",$V718="Classbase"),"Invalid Status type",
AND(OR( $V718="Classbase", $V718="Teaching", $V718="Early years",$V718="SEND resourced"), NOT(ISBLANK($M718))),"Space with status type and unusable type.",
AND($V718= "Classbase",'Establishment details'!$C$22&gt;=10), "Classbase status is only valid in schools with a primary element.",
AND($I718= "Large",$N718 &gt; 3.5), "Large rooms with less than 3.5m height.",
AND(OR($V718="Light practical (science)",$V718="Light practical (science)",$V718="Heavy practical (workshops)", $V718="Heavy practical (clean)"), OR($O718=0,ISBLANK($O718))),"Missing sinks count for light and heavy practical spaces.",
AND($M718 = "Other",ISBLANK($R718)), "Invalid unusable type / missing note for other unusable type."
),
" ")</f>
        <v>Missing space use.</v>
      </c>
    </row>
    <row r="719" spans="2:23" ht="15.75" x14ac:dyDescent="0.25">
      <c r="B719" s="143"/>
      <c r="C719" s="144"/>
      <c r="D719" s="144"/>
      <c r="E719" s="144"/>
      <c r="F719" s="147" t="str" cm="1">
        <f t="array" ref="F719">_xlfn.IFNA(CONCATENATE(_xlfn.IFS($D719="Mezzanine",LEFT($D719,1), $D719="Ground Floor",LEFT($D719,1),$D719="Basment ",LEFT($D719,1), $D719="1st Floor", "0"&amp;LEFT($D719,1), $D719="2nd Floor", "0"&amp;LEFT($D719,1), $D719="3rd Floor", "0"&amp;LEFT($D719,1), $D719="4th Floor", "0"&amp;LEFT($D719,1), $D719="5th Floor", "0"&amp;LEFT($D719,1), $D719="6th Floor", "0"&amp;LEFT($D719,1),$D719="7th Floor", "0"&amp;LEFT($D719,1),$D719="8th Floor", "0"&amp;LEFT($D719,1),$D719="9th Floor", "0"&amp;LEFT($D719,1),$D719="10th Floor", LEFT($D719,2),$D719="11th Floor", LEFT($D719,2),$D719="12th Floor", LEFT($D719,2),$D719="13th Floor", LEFT($D719,2), $D719="Lower Ground", LEFT($D719)&amp;IF(ISNUMBER(FIND(" ",$D719)),MID($D719,FIND(" ",$D719)+1,1),"")&amp;IF(ISNUMBER(FIND(" ",$D719,FIND(" ",$D719)+1)),MID($D719,FIND(" ",$D719,FIND(" ",$D719)+1)+1,1),""),$D719="Upper Ground", LEFT($D719)&amp;IF(ISNUMBER(FIND(" ",$D719)),MID($D719,FIND(" ",$D719)+1,1),"")&amp;IF(ISNUMBER(FIND(" ",$D719,FIND(" ",$D719)+1)),MID($D719,FIND(" ",$D719,FIND(" ",$D719)+1)+1,1),"")),".0",$E719), " ")</f>
        <v xml:space="preserve"> </v>
      </c>
      <c r="G719" s="144"/>
      <c r="H719" s="144"/>
      <c r="I719" s="144"/>
      <c r="J719" s="144"/>
      <c r="K719" s="144"/>
      <c r="L719" s="149" t="str" cm="1">
        <f t="array" ref="L719">_xlfn.IFNA(
_xlfn.IFS(
AND($F719=" ",$G719=" ",$H719=" "),"Please update all three: Surveyor Room Reference, Establishment Room Reference and Establishment Room Name",
AND(OR($I719="General",$I719="Open plan/ semi-open general",$I719="Fitted",$I719="Light practical (science)",$I719="Light practical (other)",$I719="Heavy practical (workshops)",$I719="Heavy practical (clean)",$I719="Large",$I719="Storage"),$J719=0,$K719=0),"Please update Net Area or Non-net Area",
AND($B719&lt;&gt;"OUT",$J719=0,$I719&lt;&gt;"Non-net",$M719="85% Circulation"),"Net area not recorded for spaces with 85% circulation unusable type",
AND(OR($I719="General",$I719="Open plan/ semi-open general",$I719="Fitted",$I719="Light practical (science)",$I719="Light practical (other)",$I719="Heavy practical (workshops)",$I719="Heavy practical (clean)",$I719="Large",$I719="Storage"),OR($J719=0,ISBLANK($J719))),"Net area not recorded in net spaces",
AND(OR($I719="Non-net",$I719="Outdoor space"),$J719&gt;0),"Net Area Recorded in Non-net space",
AND($I719="General",$J719&gt;90),"This general space is over 90m2, please ensure that this space is entered as separate spaces if it usually used as separate spaces",
AND($I719="Open plan/ semi-open general",$J719&lt;27),"Open plan general space under 27m2",
AND(OR($K719=0,ISBLANK($K719)), $I719="Non-net"),"Non-net area not recorded in non-net space"
),
" ")</f>
        <v xml:space="preserve"> </v>
      </c>
      <c r="M719" s="144"/>
      <c r="N719" s="144"/>
      <c r="O719" s="144"/>
      <c r="P719" s="144"/>
      <c r="Q719" s="144"/>
      <c r="R719" s="171"/>
      <c r="S719" s="147">
        <f>NCA_Calculations!$P$731</f>
        <v>0</v>
      </c>
      <c r="T719" s="147">
        <f>NCA_Calculations!$Q$731</f>
        <v>0</v>
      </c>
      <c r="U719" s="144"/>
      <c r="V719" s="144"/>
      <c r="W719" s="149" t="str" cm="1">
        <f t="array" ref="W719">_xlfn.IFNA(
_xlfn.IFS(
ISBLANK($U719),"Missing space use.",
AND('Establishment details'!$C$14="Secondary",$V719="Classbase"),"Invalid Status type",
AND(OR( $V719="Classbase", $V719="Teaching", $V719="Early years",$V719="SEND resourced"), NOT(ISBLANK($M719))),"Space with status type and unusable type.",
AND($V719= "Classbase",'Establishment details'!$C$22&gt;=10), "Classbase status is only valid in schools with a primary element.",
AND($I719= "Large",$N719 &gt; 3.5), "Large rooms with less than 3.5m height.",
AND(OR($V719="Light practical (science)",$V719="Light practical (science)",$V719="Heavy practical (workshops)", $V719="Heavy practical (clean)"), OR($O719=0,ISBLANK($O719))),"Missing sinks count for light and heavy practical spaces.",
AND($M719 = "Other",ISBLANK($R719)), "Invalid unusable type / missing note for other unusable type."
),
" ")</f>
        <v>Missing space use.</v>
      </c>
    </row>
    <row r="720" spans="2:23" ht="15.75" x14ac:dyDescent="0.25">
      <c r="B720" s="143"/>
      <c r="C720" s="144"/>
      <c r="D720" s="144"/>
      <c r="E720" s="144"/>
      <c r="F720" s="147" t="str" cm="1">
        <f t="array" ref="F720">_xlfn.IFNA(CONCATENATE(_xlfn.IFS($D720="Mezzanine",LEFT($D720,1), $D720="Ground Floor",LEFT($D720,1),$D720="Basment ",LEFT($D720,1), $D720="1st Floor", "0"&amp;LEFT($D720,1), $D720="2nd Floor", "0"&amp;LEFT($D720,1), $D720="3rd Floor", "0"&amp;LEFT($D720,1), $D720="4th Floor", "0"&amp;LEFT($D720,1), $D720="5th Floor", "0"&amp;LEFT($D720,1), $D720="6th Floor", "0"&amp;LEFT($D720,1),$D720="7th Floor", "0"&amp;LEFT($D720,1),$D720="8th Floor", "0"&amp;LEFT($D720,1),$D720="9th Floor", "0"&amp;LEFT($D720,1),$D720="10th Floor", LEFT($D720,2),$D720="11th Floor", LEFT($D720,2),$D720="12th Floor", LEFT($D720,2),$D720="13th Floor", LEFT($D720,2), $D720="Lower Ground", LEFT($D720)&amp;IF(ISNUMBER(FIND(" ",$D720)),MID($D720,FIND(" ",$D720)+1,1),"")&amp;IF(ISNUMBER(FIND(" ",$D720,FIND(" ",$D720)+1)),MID($D720,FIND(" ",$D720,FIND(" ",$D720)+1)+1,1),""),$D720="Upper Ground", LEFT($D720)&amp;IF(ISNUMBER(FIND(" ",$D720)),MID($D720,FIND(" ",$D720)+1,1),"")&amp;IF(ISNUMBER(FIND(" ",$D720,FIND(" ",$D720)+1)),MID($D720,FIND(" ",$D720,FIND(" ",$D720)+1)+1,1),"")),".0",$E720), " ")</f>
        <v xml:space="preserve"> </v>
      </c>
      <c r="G720" s="144"/>
      <c r="H720" s="144"/>
      <c r="I720" s="144"/>
      <c r="J720" s="144"/>
      <c r="K720" s="144"/>
      <c r="L720" s="149" t="str" cm="1">
        <f t="array" ref="L720">_xlfn.IFNA(
_xlfn.IFS(
AND($F720=" ",$G720=" ",$H720=" "),"Please update all three: Surveyor Room Reference, Establishment Room Reference and Establishment Room Name",
AND(OR($I720="General",$I720="Open plan/ semi-open general",$I720="Fitted",$I720="Light practical (science)",$I720="Light practical (other)",$I720="Heavy practical (workshops)",$I720="Heavy practical (clean)",$I720="Large",$I720="Storage"),$J720=0,$K720=0),"Please update Net Area or Non-net Area",
AND($B720&lt;&gt;"OUT",$J720=0,$I720&lt;&gt;"Non-net",$M720="85% Circulation"),"Net area not recorded for spaces with 85% circulation unusable type",
AND(OR($I720="General",$I720="Open plan/ semi-open general",$I720="Fitted",$I720="Light practical (science)",$I720="Light practical (other)",$I720="Heavy practical (workshops)",$I720="Heavy practical (clean)",$I720="Large",$I720="Storage"),OR($J720=0,ISBLANK($J720))),"Net area not recorded in net spaces",
AND(OR($I720="Non-net",$I720="Outdoor space"),$J720&gt;0),"Net Area Recorded in Non-net space",
AND($I720="General",$J720&gt;90),"This general space is over 90m2, please ensure that this space is entered as separate spaces if it usually used as separate spaces",
AND($I720="Open plan/ semi-open general",$J720&lt;27),"Open plan general space under 27m2",
AND(OR($K720=0,ISBLANK($K720)), $I720="Non-net"),"Non-net area not recorded in non-net space"
),
" ")</f>
        <v xml:space="preserve"> </v>
      </c>
      <c r="M720" s="144"/>
      <c r="N720" s="144"/>
      <c r="O720" s="144"/>
      <c r="P720" s="144"/>
      <c r="Q720" s="144"/>
      <c r="R720" s="171"/>
      <c r="S720" s="147">
        <f>NCA_Calculations!$P$732</f>
        <v>0</v>
      </c>
      <c r="T720" s="147">
        <f>NCA_Calculations!$Q$732</f>
        <v>0</v>
      </c>
      <c r="U720" s="144"/>
      <c r="V720" s="144"/>
      <c r="W720" s="149" t="str" cm="1">
        <f t="array" ref="W720">_xlfn.IFNA(
_xlfn.IFS(
ISBLANK($U720),"Missing space use.",
AND('Establishment details'!$C$14="Secondary",$V720="Classbase"),"Invalid Status type",
AND(OR( $V720="Classbase", $V720="Teaching", $V720="Early years",$V720="SEND resourced"), NOT(ISBLANK($M720))),"Space with status type and unusable type.",
AND($V720= "Classbase",'Establishment details'!$C$22&gt;=10), "Classbase status is only valid in schools with a primary element.",
AND($I720= "Large",$N720 &gt; 3.5), "Large rooms with less than 3.5m height.",
AND(OR($V720="Light practical (science)",$V720="Light practical (science)",$V720="Heavy practical (workshops)", $V720="Heavy practical (clean)"), OR($O720=0,ISBLANK($O720))),"Missing sinks count for light and heavy practical spaces.",
AND($M720 = "Other",ISBLANK($R720)), "Invalid unusable type / missing note for other unusable type."
),
" ")</f>
        <v>Missing space use.</v>
      </c>
    </row>
    <row r="721" spans="2:23" ht="15.75" x14ac:dyDescent="0.25">
      <c r="B721" s="143"/>
      <c r="C721" s="144"/>
      <c r="D721" s="144"/>
      <c r="E721" s="144"/>
      <c r="F721" s="147" t="str" cm="1">
        <f t="array" ref="F721">_xlfn.IFNA(CONCATENATE(_xlfn.IFS($D721="Mezzanine",LEFT($D721,1), $D721="Ground Floor",LEFT($D721,1),$D721="Basment ",LEFT($D721,1), $D721="1st Floor", "0"&amp;LEFT($D721,1), $D721="2nd Floor", "0"&amp;LEFT($D721,1), $D721="3rd Floor", "0"&amp;LEFT($D721,1), $D721="4th Floor", "0"&amp;LEFT($D721,1), $D721="5th Floor", "0"&amp;LEFT($D721,1), $D721="6th Floor", "0"&amp;LEFT($D721,1),$D721="7th Floor", "0"&amp;LEFT($D721,1),$D721="8th Floor", "0"&amp;LEFT($D721,1),$D721="9th Floor", "0"&amp;LEFT($D721,1),$D721="10th Floor", LEFT($D721,2),$D721="11th Floor", LEFT($D721,2),$D721="12th Floor", LEFT($D721,2),$D721="13th Floor", LEFT($D721,2), $D721="Lower Ground", LEFT($D721)&amp;IF(ISNUMBER(FIND(" ",$D721)),MID($D721,FIND(" ",$D721)+1,1),"")&amp;IF(ISNUMBER(FIND(" ",$D721,FIND(" ",$D721)+1)),MID($D721,FIND(" ",$D721,FIND(" ",$D721)+1)+1,1),""),$D721="Upper Ground", LEFT($D721)&amp;IF(ISNUMBER(FIND(" ",$D721)),MID($D721,FIND(" ",$D721)+1,1),"")&amp;IF(ISNUMBER(FIND(" ",$D721,FIND(" ",$D721)+1)),MID($D721,FIND(" ",$D721,FIND(" ",$D721)+1)+1,1),"")),".0",$E721), " ")</f>
        <v xml:space="preserve"> </v>
      </c>
      <c r="G721" s="144"/>
      <c r="H721" s="144"/>
      <c r="I721" s="144"/>
      <c r="J721" s="144"/>
      <c r="K721" s="144"/>
      <c r="L721" s="149" t="str" cm="1">
        <f t="array" ref="L721">_xlfn.IFNA(
_xlfn.IFS(
AND($F721=" ",$G721=" ",$H721=" "),"Please update all three: Surveyor Room Reference, Establishment Room Reference and Establishment Room Name",
AND(OR($I721="General",$I721="Open plan/ semi-open general",$I721="Fitted",$I721="Light practical (science)",$I721="Light practical (other)",$I721="Heavy practical (workshops)",$I721="Heavy practical (clean)",$I721="Large",$I721="Storage"),$J721=0,$K721=0),"Please update Net Area or Non-net Area",
AND($B721&lt;&gt;"OUT",$J721=0,$I721&lt;&gt;"Non-net",$M721="85% Circulation"),"Net area not recorded for spaces with 85% circulation unusable type",
AND(OR($I721="General",$I721="Open plan/ semi-open general",$I721="Fitted",$I721="Light practical (science)",$I721="Light practical (other)",$I721="Heavy practical (workshops)",$I721="Heavy practical (clean)",$I721="Large",$I721="Storage"),OR($J721=0,ISBLANK($J721))),"Net area not recorded in net spaces",
AND(OR($I721="Non-net",$I721="Outdoor space"),$J721&gt;0),"Net Area Recorded in Non-net space",
AND($I721="General",$J721&gt;90),"This general space is over 90m2, please ensure that this space is entered as separate spaces if it usually used as separate spaces",
AND($I721="Open plan/ semi-open general",$J721&lt;27),"Open plan general space under 27m2",
AND(OR($K721=0,ISBLANK($K721)), $I721="Non-net"),"Non-net area not recorded in non-net space"
),
" ")</f>
        <v xml:space="preserve"> </v>
      </c>
      <c r="M721" s="144"/>
      <c r="N721" s="144"/>
      <c r="O721" s="144"/>
      <c r="P721" s="144"/>
      <c r="Q721" s="144"/>
      <c r="R721" s="171"/>
      <c r="S721" s="147">
        <f>NCA_Calculations!$P$733</f>
        <v>0</v>
      </c>
      <c r="T721" s="147">
        <f>NCA_Calculations!$Q$733</f>
        <v>0</v>
      </c>
      <c r="U721" s="144"/>
      <c r="V721" s="144"/>
      <c r="W721" s="149" t="str" cm="1">
        <f t="array" ref="W721">_xlfn.IFNA(
_xlfn.IFS(
ISBLANK($U721),"Missing space use.",
AND('Establishment details'!$C$14="Secondary",$V721="Classbase"),"Invalid Status type",
AND(OR( $V721="Classbase", $V721="Teaching", $V721="Early years",$V721="SEND resourced"), NOT(ISBLANK($M721))),"Space with status type and unusable type.",
AND($V721= "Classbase",'Establishment details'!$C$22&gt;=10), "Classbase status is only valid in schools with a primary element.",
AND($I721= "Large",$N721 &gt; 3.5), "Large rooms with less than 3.5m height.",
AND(OR($V721="Light practical (science)",$V721="Light practical (science)",$V721="Heavy practical (workshops)", $V721="Heavy practical (clean)"), OR($O721=0,ISBLANK($O721))),"Missing sinks count for light and heavy practical spaces.",
AND($M721 = "Other",ISBLANK($R721)), "Invalid unusable type / missing note for other unusable type."
),
" ")</f>
        <v>Missing space use.</v>
      </c>
    </row>
    <row r="722" spans="2:23" ht="15.75" x14ac:dyDescent="0.25">
      <c r="B722" s="143"/>
      <c r="C722" s="144"/>
      <c r="D722" s="144"/>
      <c r="E722" s="144"/>
      <c r="F722" s="147" t="str" cm="1">
        <f t="array" ref="F722">_xlfn.IFNA(CONCATENATE(_xlfn.IFS($D722="Mezzanine",LEFT($D722,1), $D722="Ground Floor",LEFT($D722,1),$D722="Basment ",LEFT($D722,1), $D722="1st Floor", "0"&amp;LEFT($D722,1), $D722="2nd Floor", "0"&amp;LEFT($D722,1), $D722="3rd Floor", "0"&amp;LEFT($D722,1), $D722="4th Floor", "0"&amp;LEFT($D722,1), $D722="5th Floor", "0"&amp;LEFT($D722,1), $D722="6th Floor", "0"&amp;LEFT($D722,1),$D722="7th Floor", "0"&amp;LEFT($D722,1),$D722="8th Floor", "0"&amp;LEFT($D722,1),$D722="9th Floor", "0"&amp;LEFT($D722,1),$D722="10th Floor", LEFT($D722,2),$D722="11th Floor", LEFT($D722,2),$D722="12th Floor", LEFT($D722,2),$D722="13th Floor", LEFT($D722,2), $D722="Lower Ground", LEFT($D722)&amp;IF(ISNUMBER(FIND(" ",$D722)),MID($D722,FIND(" ",$D722)+1,1),"")&amp;IF(ISNUMBER(FIND(" ",$D722,FIND(" ",$D722)+1)),MID($D722,FIND(" ",$D722,FIND(" ",$D722)+1)+1,1),""),$D722="Upper Ground", LEFT($D722)&amp;IF(ISNUMBER(FIND(" ",$D722)),MID($D722,FIND(" ",$D722)+1,1),"")&amp;IF(ISNUMBER(FIND(" ",$D722,FIND(" ",$D722)+1)),MID($D722,FIND(" ",$D722,FIND(" ",$D722)+1)+1,1),"")),".0",$E722), " ")</f>
        <v xml:space="preserve"> </v>
      </c>
      <c r="G722" s="144"/>
      <c r="H722" s="144"/>
      <c r="I722" s="144"/>
      <c r="J722" s="144"/>
      <c r="K722" s="144"/>
      <c r="L722" s="149" t="str" cm="1">
        <f t="array" ref="L722">_xlfn.IFNA(
_xlfn.IFS(
AND($F722=" ",$G722=" ",$H722=" "),"Please update all three: Surveyor Room Reference, Establishment Room Reference and Establishment Room Name",
AND(OR($I722="General",$I722="Open plan/ semi-open general",$I722="Fitted",$I722="Light practical (science)",$I722="Light practical (other)",$I722="Heavy practical (workshops)",$I722="Heavy practical (clean)",$I722="Large",$I722="Storage"),$J722=0,$K722=0),"Please update Net Area or Non-net Area",
AND($B722&lt;&gt;"OUT",$J722=0,$I722&lt;&gt;"Non-net",$M722="85% Circulation"),"Net area not recorded for spaces with 85% circulation unusable type",
AND(OR($I722="General",$I722="Open plan/ semi-open general",$I722="Fitted",$I722="Light practical (science)",$I722="Light practical (other)",$I722="Heavy practical (workshops)",$I722="Heavy practical (clean)",$I722="Large",$I722="Storage"),OR($J722=0,ISBLANK($J722))),"Net area not recorded in net spaces",
AND(OR($I722="Non-net",$I722="Outdoor space"),$J722&gt;0),"Net Area Recorded in Non-net space",
AND($I722="General",$J722&gt;90),"This general space is over 90m2, please ensure that this space is entered as separate spaces if it usually used as separate spaces",
AND($I722="Open plan/ semi-open general",$J722&lt;27),"Open plan general space under 27m2",
AND(OR($K722=0,ISBLANK($K722)), $I722="Non-net"),"Non-net area not recorded in non-net space"
),
" ")</f>
        <v xml:space="preserve"> </v>
      </c>
      <c r="M722" s="144"/>
      <c r="N722" s="144"/>
      <c r="O722" s="144"/>
      <c r="P722" s="144"/>
      <c r="Q722" s="144"/>
      <c r="R722" s="171"/>
      <c r="S722" s="147">
        <f>NCA_Calculations!$P$734</f>
        <v>0</v>
      </c>
      <c r="T722" s="147">
        <f>NCA_Calculations!$Q$734</f>
        <v>0</v>
      </c>
      <c r="U722" s="144"/>
      <c r="V722" s="144"/>
      <c r="W722" s="149" t="str" cm="1">
        <f t="array" ref="W722">_xlfn.IFNA(
_xlfn.IFS(
ISBLANK($U722),"Missing space use.",
AND('Establishment details'!$C$14="Secondary",$V722="Classbase"),"Invalid Status type",
AND(OR( $V722="Classbase", $V722="Teaching", $V722="Early years",$V722="SEND resourced"), NOT(ISBLANK($M722))),"Space with status type and unusable type.",
AND($V722= "Classbase",'Establishment details'!$C$22&gt;=10), "Classbase status is only valid in schools with a primary element.",
AND($I722= "Large",$N722 &gt; 3.5), "Large rooms with less than 3.5m height.",
AND(OR($V722="Light practical (science)",$V722="Light practical (science)",$V722="Heavy practical (workshops)", $V722="Heavy practical (clean)"), OR($O722=0,ISBLANK($O722))),"Missing sinks count for light and heavy practical spaces.",
AND($M722 = "Other",ISBLANK($R722)), "Invalid unusable type / missing note for other unusable type."
),
" ")</f>
        <v>Missing space use.</v>
      </c>
    </row>
    <row r="723" spans="2:23" ht="15.75" x14ac:dyDescent="0.25">
      <c r="B723" s="143"/>
      <c r="C723" s="144"/>
      <c r="D723" s="144"/>
      <c r="E723" s="144"/>
      <c r="F723" s="147" t="str" cm="1">
        <f t="array" ref="F723">_xlfn.IFNA(CONCATENATE(_xlfn.IFS($D723="Mezzanine",LEFT($D723,1), $D723="Ground Floor",LEFT($D723,1),$D723="Basment ",LEFT($D723,1), $D723="1st Floor", "0"&amp;LEFT($D723,1), $D723="2nd Floor", "0"&amp;LEFT($D723,1), $D723="3rd Floor", "0"&amp;LEFT($D723,1), $D723="4th Floor", "0"&amp;LEFT($D723,1), $D723="5th Floor", "0"&amp;LEFT($D723,1), $D723="6th Floor", "0"&amp;LEFT($D723,1),$D723="7th Floor", "0"&amp;LEFT($D723,1),$D723="8th Floor", "0"&amp;LEFT($D723,1),$D723="9th Floor", "0"&amp;LEFT($D723,1),$D723="10th Floor", LEFT($D723,2),$D723="11th Floor", LEFT($D723,2),$D723="12th Floor", LEFT($D723,2),$D723="13th Floor", LEFT($D723,2), $D723="Lower Ground", LEFT($D723)&amp;IF(ISNUMBER(FIND(" ",$D723)),MID($D723,FIND(" ",$D723)+1,1),"")&amp;IF(ISNUMBER(FIND(" ",$D723,FIND(" ",$D723)+1)),MID($D723,FIND(" ",$D723,FIND(" ",$D723)+1)+1,1),""),$D723="Upper Ground", LEFT($D723)&amp;IF(ISNUMBER(FIND(" ",$D723)),MID($D723,FIND(" ",$D723)+1,1),"")&amp;IF(ISNUMBER(FIND(" ",$D723,FIND(" ",$D723)+1)),MID($D723,FIND(" ",$D723,FIND(" ",$D723)+1)+1,1),"")),".0",$E723), " ")</f>
        <v xml:space="preserve"> </v>
      </c>
      <c r="G723" s="144"/>
      <c r="H723" s="144"/>
      <c r="I723" s="144"/>
      <c r="J723" s="144"/>
      <c r="K723" s="144"/>
      <c r="L723" s="149" t="str" cm="1">
        <f t="array" ref="L723">_xlfn.IFNA(
_xlfn.IFS(
AND($F723=" ",$G723=" ",$H723=" "),"Please update all three: Surveyor Room Reference, Establishment Room Reference and Establishment Room Name",
AND(OR($I723="General",$I723="Open plan/ semi-open general",$I723="Fitted",$I723="Light practical (science)",$I723="Light practical (other)",$I723="Heavy practical (workshops)",$I723="Heavy practical (clean)",$I723="Large",$I723="Storage"),$J723=0,$K723=0),"Please update Net Area or Non-net Area",
AND($B723&lt;&gt;"OUT",$J723=0,$I723&lt;&gt;"Non-net",$M723="85% Circulation"),"Net area not recorded for spaces with 85% circulation unusable type",
AND(OR($I723="General",$I723="Open plan/ semi-open general",$I723="Fitted",$I723="Light practical (science)",$I723="Light practical (other)",$I723="Heavy practical (workshops)",$I723="Heavy practical (clean)",$I723="Large",$I723="Storage"),OR($J723=0,ISBLANK($J723))),"Net area not recorded in net spaces",
AND(OR($I723="Non-net",$I723="Outdoor space"),$J723&gt;0),"Net Area Recorded in Non-net space",
AND($I723="General",$J723&gt;90),"This general space is over 90m2, please ensure that this space is entered as separate spaces if it usually used as separate spaces",
AND($I723="Open plan/ semi-open general",$J723&lt;27),"Open plan general space under 27m2",
AND(OR($K723=0,ISBLANK($K723)), $I723="Non-net"),"Non-net area not recorded in non-net space"
),
" ")</f>
        <v xml:space="preserve"> </v>
      </c>
      <c r="M723" s="144"/>
      <c r="N723" s="144"/>
      <c r="O723" s="144"/>
      <c r="P723" s="144"/>
      <c r="Q723" s="144"/>
      <c r="R723" s="171"/>
      <c r="S723" s="147">
        <f>NCA_Calculations!$P$735</f>
        <v>0</v>
      </c>
      <c r="T723" s="147">
        <f>NCA_Calculations!$Q$735</f>
        <v>0</v>
      </c>
      <c r="U723" s="144"/>
      <c r="V723" s="144"/>
      <c r="W723" s="149" t="str" cm="1">
        <f t="array" ref="W723">_xlfn.IFNA(
_xlfn.IFS(
ISBLANK($U723),"Missing space use.",
AND('Establishment details'!$C$14="Secondary",$V723="Classbase"),"Invalid Status type",
AND(OR( $V723="Classbase", $V723="Teaching", $V723="Early years",$V723="SEND resourced"), NOT(ISBLANK($M723))),"Space with status type and unusable type.",
AND($V723= "Classbase",'Establishment details'!$C$22&gt;=10), "Classbase status is only valid in schools with a primary element.",
AND($I723= "Large",$N723 &gt; 3.5), "Large rooms with less than 3.5m height.",
AND(OR($V723="Light practical (science)",$V723="Light practical (science)",$V723="Heavy practical (workshops)", $V723="Heavy practical (clean)"), OR($O723=0,ISBLANK($O723))),"Missing sinks count for light and heavy practical spaces.",
AND($M723 = "Other",ISBLANK($R723)), "Invalid unusable type / missing note for other unusable type."
),
" ")</f>
        <v>Missing space use.</v>
      </c>
    </row>
    <row r="724" spans="2:23" ht="15.75" x14ac:dyDescent="0.25">
      <c r="B724" s="143"/>
      <c r="C724" s="144"/>
      <c r="D724" s="144"/>
      <c r="E724" s="144"/>
      <c r="F724" s="147" t="str" cm="1">
        <f t="array" ref="F724">_xlfn.IFNA(CONCATENATE(_xlfn.IFS($D724="Mezzanine",LEFT($D724,1), $D724="Ground Floor",LEFT($D724,1),$D724="Basment ",LEFT($D724,1), $D724="1st Floor", "0"&amp;LEFT($D724,1), $D724="2nd Floor", "0"&amp;LEFT($D724,1), $D724="3rd Floor", "0"&amp;LEFT($D724,1), $D724="4th Floor", "0"&amp;LEFT($D724,1), $D724="5th Floor", "0"&amp;LEFT($D724,1), $D724="6th Floor", "0"&amp;LEFT($D724,1),$D724="7th Floor", "0"&amp;LEFT($D724,1),$D724="8th Floor", "0"&amp;LEFT($D724,1),$D724="9th Floor", "0"&amp;LEFT($D724,1),$D724="10th Floor", LEFT($D724,2),$D724="11th Floor", LEFT($D724,2),$D724="12th Floor", LEFT($D724,2),$D724="13th Floor", LEFT($D724,2), $D724="Lower Ground", LEFT($D724)&amp;IF(ISNUMBER(FIND(" ",$D724)),MID($D724,FIND(" ",$D724)+1,1),"")&amp;IF(ISNUMBER(FIND(" ",$D724,FIND(" ",$D724)+1)),MID($D724,FIND(" ",$D724,FIND(" ",$D724)+1)+1,1),""),$D724="Upper Ground", LEFT($D724)&amp;IF(ISNUMBER(FIND(" ",$D724)),MID($D724,FIND(" ",$D724)+1,1),"")&amp;IF(ISNUMBER(FIND(" ",$D724,FIND(" ",$D724)+1)),MID($D724,FIND(" ",$D724,FIND(" ",$D724)+1)+1,1),"")),".0",$E724), " ")</f>
        <v xml:space="preserve"> </v>
      </c>
      <c r="G724" s="144"/>
      <c r="H724" s="144"/>
      <c r="I724" s="144"/>
      <c r="J724" s="144"/>
      <c r="K724" s="144"/>
      <c r="L724" s="149" t="str" cm="1">
        <f t="array" ref="L724">_xlfn.IFNA(
_xlfn.IFS(
AND($F724=" ",$G724=" ",$H724=" "),"Please update all three: Surveyor Room Reference, Establishment Room Reference and Establishment Room Name",
AND(OR($I724="General",$I724="Open plan/ semi-open general",$I724="Fitted",$I724="Light practical (science)",$I724="Light practical (other)",$I724="Heavy practical (workshops)",$I724="Heavy practical (clean)",$I724="Large",$I724="Storage"),$J724=0,$K724=0),"Please update Net Area or Non-net Area",
AND($B724&lt;&gt;"OUT",$J724=0,$I724&lt;&gt;"Non-net",$M724="85% Circulation"),"Net area not recorded for spaces with 85% circulation unusable type",
AND(OR($I724="General",$I724="Open plan/ semi-open general",$I724="Fitted",$I724="Light practical (science)",$I724="Light practical (other)",$I724="Heavy practical (workshops)",$I724="Heavy practical (clean)",$I724="Large",$I724="Storage"),OR($J724=0,ISBLANK($J724))),"Net area not recorded in net spaces",
AND(OR($I724="Non-net",$I724="Outdoor space"),$J724&gt;0),"Net Area Recorded in Non-net space",
AND($I724="General",$J724&gt;90),"This general space is over 90m2, please ensure that this space is entered as separate spaces if it usually used as separate spaces",
AND($I724="Open plan/ semi-open general",$J724&lt;27),"Open plan general space under 27m2",
AND(OR($K724=0,ISBLANK($K724)), $I724="Non-net"),"Non-net area not recorded in non-net space"
),
" ")</f>
        <v xml:space="preserve"> </v>
      </c>
      <c r="M724" s="144"/>
      <c r="N724" s="144"/>
      <c r="O724" s="144"/>
      <c r="P724" s="144"/>
      <c r="Q724" s="144"/>
      <c r="R724" s="171"/>
      <c r="S724" s="147">
        <f>NCA_Calculations!$P$736</f>
        <v>0</v>
      </c>
      <c r="T724" s="147">
        <f>NCA_Calculations!$Q$736</f>
        <v>0</v>
      </c>
      <c r="U724" s="144"/>
      <c r="V724" s="144"/>
      <c r="W724" s="149" t="str" cm="1">
        <f t="array" ref="W724">_xlfn.IFNA(
_xlfn.IFS(
ISBLANK($U724),"Missing space use.",
AND('Establishment details'!$C$14="Secondary",$V724="Classbase"),"Invalid Status type",
AND(OR( $V724="Classbase", $V724="Teaching", $V724="Early years",$V724="SEND resourced"), NOT(ISBLANK($M724))),"Space with status type and unusable type.",
AND($V724= "Classbase",'Establishment details'!$C$22&gt;=10), "Classbase status is only valid in schools with a primary element.",
AND($I724= "Large",$N724 &gt; 3.5), "Large rooms with less than 3.5m height.",
AND(OR($V724="Light practical (science)",$V724="Light practical (science)",$V724="Heavy practical (workshops)", $V724="Heavy practical (clean)"), OR($O724=0,ISBLANK($O724))),"Missing sinks count for light and heavy practical spaces.",
AND($M724 = "Other",ISBLANK($R724)), "Invalid unusable type / missing note for other unusable type."
),
" ")</f>
        <v>Missing space use.</v>
      </c>
    </row>
    <row r="725" spans="2:23" ht="15.75" x14ac:dyDescent="0.25">
      <c r="B725" s="143"/>
      <c r="C725" s="144"/>
      <c r="D725" s="144"/>
      <c r="E725" s="144"/>
      <c r="F725" s="147" t="str" cm="1">
        <f t="array" ref="F725">_xlfn.IFNA(CONCATENATE(_xlfn.IFS($D725="Mezzanine",LEFT($D725,1), $D725="Ground Floor",LEFT($D725,1),$D725="Basment ",LEFT($D725,1), $D725="1st Floor", "0"&amp;LEFT($D725,1), $D725="2nd Floor", "0"&amp;LEFT($D725,1), $D725="3rd Floor", "0"&amp;LEFT($D725,1), $D725="4th Floor", "0"&amp;LEFT($D725,1), $D725="5th Floor", "0"&amp;LEFT($D725,1), $D725="6th Floor", "0"&amp;LEFT($D725,1),$D725="7th Floor", "0"&amp;LEFT($D725,1),$D725="8th Floor", "0"&amp;LEFT($D725,1),$D725="9th Floor", "0"&amp;LEFT($D725,1),$D725="10th Floor", LEFT($D725,2),$D725="11th Floor", LEFT($D725,2),$D725="12th Floor", LEFT($D725,2),$D725="13th Floor", LEFT($D725,2), $D725="Lower Ground", LEFT($D725)&amp;IF(ISNUMBER(FIND(" ",$D725)),MID($D725,FIND(" ",$D725)+1,1),"")&amp;IF(ISNUMBER(FIND(" ",$D725,FIND(" ",$D725)+1)),MID($D725,FIND(" ",$D725,FIND(" ",$D725)+1)+1,1),""),$D725="Upper Ground", LEFT($D725)&amp;IF(ISNUMBER(FIND(" ",$D725)),MID($D725,FIND(" ",$D725)+1,1),"")&amp;IF(ISNUMBER(FIND(" ",$D725,FIND(" ",$D725)+1)),MID($D725,FIND(" ",$D725,FIND(" ",$D725)+1)+1,1),"")),".0",$E725), " ")</f>
        <v xml:space="preserve"> </v>
      </c>
      <c r="G725" s="144"/>
      <c r="H725" s="144"/>
      <c r="I725" s="144"/>
      <c r="J725" s="144"/>
      <c r="K725" s="144"/>
      <c r="L725" s="149" t="str" cm="1">
        <f t="array" ref="L725">_xlfn.IFNA(
_xlfn.IFS(
AND($F725=" ",$G725=" ",$H725=" "),"Please update all three: Surveyor Room Reference, Establishment Room Reference and Establishment Room Name",
AND(OR($I725="General",$I725="Open plan/ semi-open general",$I725="Fitted",$I725="Light practical (science)",$I725="Light practical (other)",$I725="Heavy practical (workshops)",$I725="Heavy practical (clean)",$I725="Large",$I725="Storage"),$J725=0,$K725=0),"Please update Net Area or Non-net Area",
AND($B725&lt;&gt;"OUT",$J725=0,$I725&lt;&gt;"Non-net",$M725="85% Circulation"),"Net area not recorded for spaces with 85% circulation unusable type",
AND(OR($I725="General",$I725="Open plan/ semi-open general",$I725="Fitted",$I725="Light practical (science)",$I725="Light practical (other)",$I725="Heavy practical (workshops)",$I725="Heavy practical (clean)",$I725="Large",$I725="Storage"),OR($J725=0,ISBLANK($J725))),"Net area not recorded in net spaces",
AND(OR($I725="Non-net",$I725="Outdoor space"),$J725&gt;0),"Net Area Recorded in Non-net space",
AND($I725="General",$J725&gt;90),"This general space is over 90m2, please ensure that this space is entered as separate spaces if it usually used as separate spaces",
AND($I725="Open plan/ semi-open general",$J725&lt;27),"Open plan general space under 27m2",
AND(OR($K725=0,ISBLANK($K725)), $I725="Non-net"),"Non-net area not recorded in non-net space"
),
" ")</f>
        <v xml:space="preserve"> </v>
      </c>
      <c r="M725" s="144"/>
      <c r="N725" s="144"/>
      <c r="O725" s="144"/>
      <c r="P725" s="144"/>
      <c r="Q725" s="144"/>
      <c r="R725" s="171"/>
      <c r="S725" s="147">
        <f>NCA_Calculations!$P$737</f>
        <v>0</v>
      </c>
      <c r="T725" s="147">
        <f>NCA_Calculations!$Q$737</f>
        <v>0</v>
      </c>
      <c r="U725" s="144"/>
      <c r="V725" s="144"/>
      <c r="W725" s="149" t="str" cm="1">
        <f t="array" ref="W725">_xlfn.IFNA(
_xlfn.IFS(
ISBLANK($U725),"Missing space use.",
AND('Establishment details'!$C$14="Secondary",$V725="Classbase"),"Invalid Status type",
AND(OR( $V725="Classbase", $V725="Teaching", $V725="Early years",$V725="SEND resourced"), NOT(ISBLANK($M725))),"Space with status type and unusable type.",
AND($V725= "Classbase",'Establishment details'!$C$22&gt;=10), "Classbase status is only valid in schools with a primary element.",
AND($I725= "Large",$N725 &gt; 3.5), "Large rooms with less than 3.5m height.",
AND(OR($V725="Light practical (science)",$V725="Light practical (science)",$V725="Heavy practical (workshops)", $V725="Heavy practical (clean)"), OR($O725=0,ISBLANK($O725))),"Missing sinks count for light and heavy practical spaces.",
AND($M725 = "Other",ISBLANK($R725)), "Invalid unusable type / missing note for other unusable type."
),
" ")</f>
        <v>Missing space use.</v>
      </c>
    </row>
    <row r="726" spans="2:23" ht="15.75" x14ac:dyDescent="0.25">
      <c r="B726" s="143"/>
      <c r="C726" s="144"/>
      <c r="D726" s="144"/>
      <c r="E726" s="144"/>
      <c r="F726" s="147" t="str" cm="1">
        <f t="array" ref="F726">_xlfn.IFNA(CONCATENATE(_xlfn.IFS($D726="Mezzanine",LEFT($D726,1), $D726="Ground Floor",LEFT($D726,1),$D726="Basment ",LEFT($D726,1), $D726="1st Floor", "0"&amp;LEFT($D726,1), $D726="2nd Floor", "0"&amp;LEFT($D726,1), $D726="3rd Floor", "0"&amp;LEFT($D726,1), $D726="4th Floor", "0"&amp;LEFT($D726,1), $D726="5th Floor", "0"&amp;LEFT($D726,1), $D726="6th Floor", "0"&amp;LEFT($D726,1),$D726="7th Floor", "0"&amp;LEFT($D726,1),$D726="8th Floor", "0"&amp;LEFT($D726,1),$D726="9th Floor", "0"&amp;LEFT($D726,1),$D726="10th Floor", LEFT($D726,2),$D726="11th Floor", LEFT($D726,2),$D726="12th Floor", LEFT($D726,2),$D726="13th Floor", LEFT($D726,2), $D726="Lower Ground", LEFT($D726)&amp;IF(ISNUMBER(FIND(" ",$D726)),MID($D726,FIND(" ",$D726)+1,1),"")&amp;IF(ISNUMBER(FIND(" ",$D726,FIND(" ",$D726)+1)),MID($D726,FIND(" ",$D726,FIND(" ",$D726)+1)+1,1),""),$D726="Upper Ground", LEFT($D726)&amp;IF(ISNUMBER(FIND(" ",$D726)),MID($D726,FIND(" ",$D726)+1,1),"")&amp;IF(ISNUMBER(FIND(" ",$D726,FIND(" ",$D726)+1)),MID($D726,FIND(" ",$D726,FIND(" ",$D726)+1)+1,1),"")),".0",$E726), " ")</f>
        <v xml:space="preserve"> </v>
      </c>
      <c r="G726" s="144"/>
      <c r="H726" s="144"/>
      <c r="I726" s="144"/>
      <c r="J726" s="144"/>
      <c r="K726" s="144"/>
      <c r="L726" s="149" t="str" cm="1">
        <f t="array" ref="L726">_xlfn.IFNA(
_xlfn.IFS(
AND($F726=" ",$G726=" ",$H726=" "),"Please update all three: Surveyor Room Reference, Establishment Room Reference and Establishment Room Name",
AND(OR($I726="General",$I726="Open plan/ semi-open general",$I726="Fitted",$I726="Light practical (science)",$I726="Light practical (other)",$I726="Heavy practical (workshops)",$I726="Heavy practical (clean)",$I726="Large",$I726="Storage"),$J726=0,$K726=0),"Please update Net Area or Non-net Area",
AND($B726&lt;&gt;"OUT",$J726=0,$I726&lt;&gt;"Non-net",$M726="85% Circulation"),"Net area not recorded for spaces with 85% circulation unusable type",
AND(OR($I726="General",$I726="Open plan/ semi-open general",$I726="Fitted",$I726="Light practical (science)",$I726="Light practical (other)",$I726="Heavy practical (workshops)",$I726="Heavy practical (clean)",$I726="Large",$I726="Storage"),OR($J726=0,ISBLANK($J726))),"Net area not recorded in net spaces",
AND(OR($I726="Non-net",$I726="Outdoor space"),$J726&gt;0),"Net Area Recorded in Non-net space",
AND($I726="General",$J726&gt;90),"This general space is over 90m2, please ensure that this space is entered as separate spaces if it usually used as separate spaces",
AND($I726="Open plan/ semi-open general",$J726&lt;27),"Open plan general space under 27m2",
AND(OR($K726=0,ISBLANK($K726)), $I726="Non-net"),"Non-net area not recorded in non-net space"
),
" ")</f>
        <v xml:space="preserve"> </v>
      </c>
      <c r="M726" s="144"/>
      <c r="N726" s="144"/>
      <c r="O726" s="144"/>
      <c r="P726" s="144"/>
      <c r="Q726" s="144"/>
      <c r="R726" s="171"/>
      <c r="S726" s="147">
        <f>NCA_Calculations!$P$738</f>
        <v>0</v>
      </c>
      <c r="T726" s="147">
        <f>NCA_Calculations!$Q$738</f>
        <v>0</v>
      </c>
      <c r="U726" s="144"/>
      <c r="V726" s="144"/>
      <c r="W726" s="149" t="str" cm="1">
        <f t="array" ref="W726">_xlfn.IFNA(
_xlfn.IFS(
ISBLANK($U726),"Missing space use.",
AND('Establishment details'!$C$14="Secondary",$V726="Classbase"),"Invalid Status type",
AND(OR( $V726="Classbase", $V726="Teaching", $V726="Early years",$V726="SEND resourced"), NOT(ISBLANK($M726))),"Space with status type and unusable type.",
AND($V726= "Classbase",'Establishment details'!$C$22&gt;=10), "Classbase status is only valid in schools with a primary element.",
AND($I726= "Large",$N726 &gt; 3.5), "Large rooms with less than 3.5m height.",
AND(OR($V726="Light practical (science)",$V726="Light practical (science)",$V726="Heavy practical (workshops)", $V726="Heavy practical (clean)"), OR($O726=0,ISBLANK($O726))),"Missing sinks count for light and heavy practical spaces.",
AND($M726 = "Other",ISBLANK($R726)), "Invalid unusable type / missing note for other unusable type."
),
" ")</f>
        <v>Missing space use.</v>
      </c>
    </row>
    <row r="727" spans="2:23" ht="15.75" x14ac:dyDescent="0.25">
      <c r="B727" s="143"/>
      <c r="C727" s="144"/>
      <c r="D727" s="144"/>
      <c r="E727" s="144"/>
      <c r="F727" s="147" t="str" cm="1">
        <f t="array" ref="F727">_xlfn.IFNA(CONCATENATE(_xlfn.IFS($D727="Mezzanine",LEFT($D727,1), $D727="Ground Floor",LEFT($D727,1),$D727="Basment ",LEFT($D727,1), $D727="1st Floor", "0"&amp;LEFT($D727,1), $D727="2nd Floor", "0"&amp;LEFT($D727,1), $D727="3rd Floor", "0"&amp;LEFT($D727,1), $D727="4th Floor", "0"&amp;LEFT($D727,1), $D727="5th Floor", "0"&amp;LEFT($D727,1), $D727="6th Floor", "0"&amp;LEFT($D727,1),$D727="7th Floor", "0"&amp;LEFT($D727,1),$D727="8th Floor", "0"&amp;LEFT($D727,1),$D727="9th Floor", "0"&amp;LEFT($D727,1),$D727="10th Floor", LEFT($D727,2),$D727="11th Floor", LEFT($D727,2),$D727="12th Floor", LEFT($D727,2),$D727="13th Floor", LEFT($D727,2), $D727="Lower Ground", LEFT($D727)&amp;IF(ISNUMBER(FIND(" ",$D727)),MID($D727,FIND(" ",$D727)+1,1),"")&amp;IF(ISNUMBER(FIND(" ",$D727,FIND(" ",$D727)+1)),MID($D727,FIND(" ",$D727,FIND(" ",$D727)+1)+1,1),""),$D727="Upper Ground", LEFT($D727)&amp;IF(ISNUMBER(FIND(" ",$D727)),MID($D727,FIND(" ",$D727)+1,1),"")&amp;IF(ISNUMBER(FIND(" ",$D727,FIND(" ",$D727)+1)),MID($D727,FIND(" ",$D727,FIND(" ",$D727)+1)+1,1),"")),".0",$E727), " ")</f>
        <v xml:space="preserve"> </v>
      </c>
      <c r="G727" s="144"/>
      <c r="H727" s="144"/>
      <c r="I727" s="144"/>
      <c r="J727" s="144"/>
      <c r="K727" s="144"/>
      <c r="L727" s="149" t="str" cm="1">
        <f t="array" ref="L727">_xlfn.IFNA(
_xlfn.IFS(
AND($F727=" ",$G727=" ",$H727=" "),"Please update all three: Surveyor Room Reference, Establishment Room Reference and Establishment Room Name",
AND(OR($I727="General",$I727="Open plan/ semi-open general",$I727="Fitted",$I727="Light practical (science)",$I727="Light practical (other)",$I727="Heavy practical (workshops)",$I727="Heavy practical (clean)",$I727="Large",$I727="Storage"),$J727=0,$K727=0),"Please update Net Area or Non-net Area",
AND($B727&lt;&gt;"OUT",$J727=0,$I727&lt;&gt;"Non-net",$M727="85% Circulation"),"Net area not recorded for spaces with 85% circulation unusable type",
AND(OR($I727="General",$I727="Open plan/ semi-open general",$I727="Fitted",$I727="Light practical (science)",$I727="Light practical (other)",$I727="Heavy practical (workshops)",$I727="Heavy practical (clean)",$I727="Large",$I727="Storage"),OR($J727=0,ISBLANK($J727))),"Net area not recorded in net spaces",
AND(OR($I727="Non-net",$I727="Outdoor space"),$J727&gt;0),"Net Area Recorded in Non-net space",
AND($I727="General",$J727&gt;90),"This general space is over 90m2, please ensure that this space is entered as separate spaces if it usually used as separate spaces",
AND($I727="Open plan/ semi-open general",$J727&lt;27),"Open plan general space under 27m2",
AND(OR($K727=0,ISBLANK($K727)), $I727="Non-net"),"Non-net area not recorded in non-net space"
),
" ")</f>
        <v xml:space="preserve"> </v>
      </c>
      <c r="M727" s="144"/>
      <c r="N727" s="144"/>
      <c r="O727" s="144"/>
      <c r="P727" s="144"/>
      <c r="Q727" s="144"/>
      <c r="R727" s="171"/>
      <c r="S727" s="147">
        <f>NCA_Calculations!$P$739</f>
        <v>0</v>
      </c>
      <c r="T727" s="147">
        <f>NCA_Calculations!$Q$739</f>
        <v>0</v>
      </c>
      <c r="U727" s="144"/>
      <c r="V727" s="144"/>
      <c r="W727" s="149" t="str" cm="1">
        <f t="array" ref="W727">_xlfn.IFNA(
_xlfn.IFS(
ISBLANK($U727),"Missing space use.",
AND('Establishment details'!$C$14="Secondary",$V727="Classbase"),"Invalid Status type",
AND(OR( $V727="Classbase", $V727="Teaching", $V727="Early years",$V727="SEND resourced"), NOT(ISBLANK($M727))),"Space with status type and unusable type.",
AND($V727= "Classbase",'Establishment details'!$C$22&gt;=10), "Classbase status is only valid in schools with a primary element.",
AND($I727= "Large",$N727 &gt; 3.5), "Large rooms with less than 3.5m height.",
AND(OR($V727="Light practical (science)",$V727="Light practical (science)",$V727="Heavy practical (workshops)", $V727="Heavy practical (clean)"), OR($O727=0,ISBLANK($O727))),"Missing sinks count for light and heavy practical spaces.",
AND($M727 = "Other",ISBLANK($R727)), "Invalid unusable type / missing note for other unusable type."
),
" ")</f>
        <v>Missing space use.</v>
      </c>
    </row>
    <row r="728" spans="2:23" ht="15.75" x14ac:dyDescent="0.25">
      <c r="B728" s="143"/>
      <c r="C728" s="144"/>
      <c r="D728" s="144"/>
      <c r="E728" s="144"/>
      <c r="F728" s="147" t="str" cm="1">
        <f t="array" ref="F728">_xlfn.IFNA(CONCATENATE(_xlfn.IFS($D728="Mezzanine",LEFT($D728,1), $D728="Ground Floor",LEFT($D728,1),$D728="Basment ",LEFT($D728,1), $D728="1st Floor", "0"&amp;LEFT($D728,1), $D728="2nd Floor", "0"&amp;LEFT($D728,1), $D728="3rd Floor", "0"&amp;LEFT($D728,1), $D728="4th Floor", "0"&amp;LEFT($D728,1), $D728="5th Floor", "0"&amp;LEFT($D728,1), $D728="6th Floor", "0"&amp;LEFT($D728,1),$D728="7th Floor", "0"&amp;LEFT($D728,1),$D728="8th Floor", "0"&amp;LEFT($D728,1),$D728="9th Floor", "0"&amp;LEFT($D728,1),$D728="10th Floor", LEFT($D728,2),$D728="11th Floor", LEFT($D728,2),$D728="12th Floor", LEFT($D728,2),$D728="13th Floor", LEFT($D728,2), $D728="Lower Ground", LEFT($D728)&amp;IF(ISNUMBER(FIND(" ",$D728)),MID($D728,FIND(" ",$D728)+1,1),"")&amp;IF(ISNUMBER(FIND(" ",$D728,FIND(" ",$D728)+1)),MID($D728,FIND(" ",$D728,FIND(" ",$D728)+1)+1,1),""),$D728="Upper Ground", LEFT($D728)&amp;IF(ISNUMBER(FIND(" ",$D728)),MID($D728,FIND(" ",$D728)+1,1),"")&amp;IF(ISNUMBER(FIND(" ",$D728,FIND(" ",$D728)+1)),MID($D728,FIND(" ",$D728,FIND(" ",$D728)+1)+1,1),"")),".0",$E728), " ")</f>
        <v xml:space="preserve"> </v>
      </c>
      <c r="G728" s="144"/>
      <c r="H728" s="144"/>
      <c r="I728" s="144"/>
      <c r="J728" s="144"/>
      <c r="K728" s="144"/>
      <c r="L728" s="149" t="str" cm="1">
        <f t="array" ref="L728">_xlfn.IFNA(
_xlfn.IFS(
AND($F728=" ",$G728=" ",$H728=" "),"Please update all three: Surveyor Room Reference, Establishment Room Reference and Establishment Room Name",
AND(OR($I728="General",$I728="Open plan/ semi-open general",$I728="Fitted",$I728="Light practical (science)",$I728="Light practical (other)",$I728="Heavy practical (workshops)",$I728="Heavy practical (clean)",$I728="Large",$I728="Storage"),$J728=0,$K728=0),"Please update Net Area or Non-net Area",
AND($B728&lt;&gt;"OUT",$J728=0,$I728&lt;&gt;"Non-net",$M728="85% Circulation"),"Net area not recorded for spaces with 85% circulation unusable type",
AND(OR($I728="General",$I728="Open plan/ semi-open general",$I728="Fitted",$I728="Light practical (science)",$I728="Light practical (other)",$I728="Heavy practical (workshops)",$I728="Heavy practical (clean)",$I728="Large",$I728="Storage"),OR($J728=0,ISBLANK($J728))),"Net area not recorded in net spaces",
AND(OR($I728="Non-net",$I728="Outdoor space"),$J728&gt;0),"Net Area Recorded in Non-net space",
AND($I728="General",$J728&gt;90),"This general space is over 90m2, please ensure that this space is entered as separate spaces if it usually used as separate spaces",
AND($I728="Open plan/ semi-open general",$J728&lt;27),"Open plan general space under 27m2",
AND(OR($K728=0,ISBLANK($K728)), $I728="Non-net"),"Non-net area not recorded in non-net space"
),
" ")</f>
        <v xml:space="preserve"> </v>
      </c>
      <c r="M728" s="144"/>
      <c r="N728" s="144"/>
      <c r="O728" s="144"/>
      <c r="P728" s="144"/>
      <c r="Q728" s="144"/>
      <c r="R728" s="171"/>
      <c r="S728" s="147">
        <f>NCA_Calculations!$P$740</f>
        <v>0</v>
      </c>
      <c r="T728" s="147">
        <f>NCA_Calculations!$Q$740</f>
        <v>0</v>
      </c>
      <c r="U728" s="144"/>
      <c r="V728" s="144"/>
      <c r="W728" s="149" t="str" cm="1">
        <f t="array" ref="W728">_xlfn.IFNA(
_xlfn.IFS(
ISBLANK($U728),"Missing space use.",
AND('Establishment details'!$C$14="Secondary",$V728="Classbase"),"Invalid Status type",
AND(OR( $V728="Classbase", $V728="Teaching", $V728="Early years",$V728="SEND resourced"), NOT(ISBLANK($M728))),"Space with status type and unusable type.",
AND($V728= "Classbase",'Establishment details'!$C$22&gt;=10), "Classbase status is only valid in schools with a primary element.",
AND($I728= "Large",$N728 &gt; 3.5), "Large rooms with less than 3.5m height.",
AND(OR($V728="Light practical (science)",$V728="Light practical (science)",$V728="Heavy practical (workshops)", $V728="Heavy practical (clean)"), OR($O728=0,ISBLANK($O728))),"Missing sinks count for light and heavy practical spaces.",
AND($M728 = "Other",ISBLANK($R728)), "Invalid unusable type / missing note for other unusable type."
),
" ")</f>
        <v>Missing space use.</v>
      </c>
    </row>
    <row r="729" spans="2:23" ht="15.75" x14ac:dyDescent="0.25">
      <c r="B729" s="143"/>
      <c r="C729" s="144"/>
      <c r="D729" s="144"/>
      <c r="E729" s="144"/>
      <c r="F729" s="147" t="str" cm="1">
        <f t="array" ref="F729">_xlfn.IFNA(CONCATENATE(_xlfn.IFS($D729="Mezzanine",LEFT($D729,1), $D729="Ground Floor",LEFT($D729,1),$D729="Basment ",LEFT($D729,1), $D729="1st Floor", "0"&amp;LEFT($D729,1), $D729="2nd Floor", "0"&amp;LEFT($D729,1), $D729="3rd Floor", "0"&amp;LEFT($D729,1), $D729="4th Floor", "0"&amp;LEFT($D729,1), $D729="5th Floor", "0"&amp;LEFT($D729,1), $D729="6th Floor", "0"&amp;LEFT($D729,1),$D729="7th Floor", "0"&amp;LEFT($D729,1),$D729="8th Floor", "0"&amp;LEFT($D729,1),$D729="9th Floor", "0"&amp;LEFT($D729,1),$D729="10th Floor", LEFT($D729,2),$D729="11th Floor", LEFT($D729,2),$D729="12th Floor", LEFT($D729,2),$D729="13th Floor", LEFT($D729,2), $D729="Lower Ground", LEFT($D729)&amp;IF(ISNUMBER(FIND(" ",$D729)),MID($D729,FIND(" ",$D729)+1,1),"")&amp;IF(ISNUMBER(FIND(" ",$D729,FIND(" ",$D729)+1)),MID($D729,FIND(" ",$D729,FIND(" ",$D729)+1)+1,1),""),$D729="Upper Ground", LEFT($D729)&amp;IF(ISNUMBER(FIND(" ",$D729)),MID($D729,FIND(" ",$D729)+1,1),"")&amp;IF(ISNUMBER(FIND(" ",$D729,FIND(" ",$D729)+1)),MID($D729,FIND(" ",$D729,FIND(" ",$D729)+1)+1,1),"")),".0",$E729), " ")</f>
        <v xml:space="preserve"> </v>
      </c>
      <c r="G729" s="144"/>
      <c r="H729" s="144"/>
      <c r="I729" s="144"/>
      <c r="J729" s="144"/>
      <c r="K729" s="144"/>
      <c r="L729" s="149" t="str" cm="1">
        <f t="array" ref="L729">_xlfn.IFNA(
_xlfn.IFS(
AND($F729=" ",$G729=" ",$H729=" "),"Please update all three: Surveyor Room Reference, Establishment Room Reference and Establishment Room Name",
AND(OR($I729="General",$I729="Open plan/ semi-open general",$I729="Fitted",$I729="Light practical (science)",$I729="Light practical (other)",$I729="Heavy practical (workshops)",$I729="Heavy practical (clean)",$I729="Large",$I729="Storage"),$J729=0,$K729=0),"Please update Net Area or Non-net Area",
AND($B729&lt;&gt;"OUT",$J729=0,$I729&lt;&gt;"Non-net",$M729="85% Circulation"),"Net area not recorded for spaces with 85% circulation unusable type",
AND(OR($I729="General",$I729="Open plan/ semi-open general",$I729="Fitted",$I729="Light practical (science)",$I729="Light practical (other)",$I729="Heavy practical (workshops)",$I729="Heavy practical (clean)",$I729="Large",$I729="Storage"),OR($J729=0,ISBLANK($J729))),"Net area not recorded in net spaces",
AND(OR($I729="Non-net",$I729="Outdoor space"),$J729&gt;0),"Net Area Recorded in Non-net space",
AND($I729="General",$J729&gt;90),"This general space is over 90m2, please ensure that this space is entered as separate spaces if it usually used as separate spaces",
AND($I729="Open plan/ semi-open general",$J729&lt;27),"Open plan general space under 27m2",
AND(OR($K729=0,ISBLANK($K729)), $I729="Non-net"),"Non-net area not recorded in non-net space"
),
" ")</f>
        <v xml:space="preserve"> </v>
      </c>
      <c r="M729" s="144"/>
      <c r="N729" s="144"/>
      <c r="O729" s="144"/>
      <c r="P729" s="144"/>
      <c r="Q729" s="144"/>
      <c r="R729" s="171"/>
      <c r="S729" s="147">
        <f>NCA_Calculations!$P$741</f>
        <v>0</v>
      </c>
      <c r="T729" s="147">
        <f>NCA_Calculations!$Q$741</f>
        <v>0</v>
      </c>
      <c r="U729" s="144"/>
      <c r="V729" s="144"/>
      <c r="W729" s="149" t="str" cm="1">
        <f t="array" ref="W729">_xlfn.IFNA(
_xlfn.IFS(
ISBLANK($U729),"Missing space use.",
AND('Establishment details'!$C$14="Secondary",$V729="Classbase"),"Invalid Status type",
AND(OR( $V729="Classbase", $V729="Teaching", $V729="Early years",$V729="SEND resourced"), NOT(ISBLANK($M729))),"Space with status type and unusable type.",
AND($V729= "Classbase",'Establishment details'!$C$22&gt;=10), "Classbase status is only valid in schools with a primary element.",
AND($I729= "Large",$N729 &gt; 3.5), "Large rooms with less than 3.5m height.",
AND(OR($V729="Light practical (science)",$V729="Light practical (science)",$V729="Heavy practical (workshops)", $V729="Heavy practical (clean)"), OR($O729=0,ISBLANK($O729))),"Missing sinks count for light and heavy practical spaces.",
AND($M729 = "Other",ISBLANK($R729)), "Invalid unusable type / missing note for other unusable type."
),
" ")</f>
        <v>Missing space use.</v>
      </c>
    </row>
    <row r="730" spans="2:23" ht="15.75" x14ac:dyDescent="0.25">
      <c r="B730" s="143"/>
      <c r="C730" s="144"/>
      <c r="D730" s="144"/>
      <c r="E730" s="144"/>
      <c r="F730" s="147" t="str" cm="1">
        <f t="array" ref="F730">_xlfn.IFNA(CONCATENATE(_xlfn.IFS($D730="Mezzanine",LEFT($D730,1), $D730="Ground Floor",LEFT($D730,1),$D730="Basment ",LEFT($D730,1), $D730="1st Floor", "0"&amp;LEFT($D730,1), $D730="2nd Floor", "0"&amp;LEFT($D730,1), $D730="3rd Floor", "0"&amp;LEFT($D730,1), $D730="4th Floor", "0"&amp;LEFT($D730,1), $D730="5th Floor", "0"&amp;LEFT($D730,1), $D730="6th Floor", "0"&amp;LEFT($D730,1),$D730="7th Floor", "0"&amp;LEFT($D730,1),$D730="8th Floor", "0"&amp;LEFT($D730,1),$D730="9th Floor", "0"&amp;LEFT($D730,1),$D730="10th Floor", LEFT($D730,2),$D730="11th Floor", LEFT($D730,2),$D730="12th Floor", LEFT($D730,2),$D730="13th Floor", LEFT($D730,2), $D730="Lower Ground", LEFT($D730)&amp;IF(ISNUMBER(FIND(" ",$D730)),MID($D730,FIND(" ",$D730)+1,1),"")&amp;IF(ISNUMBER(FIND(" ",$D730,FIND(" ",$D730)+1)),MID($D730,FIND(" ",$D730,FIND(" ",$D730)+1)+1,1),""),$D730="Upper Ground", LEFT($D730)&amp;IF(ISNUMBER(FIND(" ",$D730)),MID($D730,FIND(" ",$D730)+1,1),"")&amp;IF(ISNUMBER(FIND(" ",$D730,FIND(" ",$D730)+1)),MID($D730,FIND(" ",$D730,FIND(" ",$D730)+1)+1,1),"")),".0",$E730), " ")</f>
        <v xml:space="preserve"> </v>
      </c>
      <c r="G730" s="144"/>
      <c r="H730" s="144"/>
      <c r="I730" s="144"/>
      <c r="J730" s="144"/>
      <c r="K730" s="144"/>
      <c r="L730" s="149" t="str" cm="1">
        <f t="array" ref="L730">_xlfn.IFNA(
_xlfn.IFS(
AND($F730=" ",$G730=" ",$H730=" "),"Please update all three: Surveyor Room Reference, Establishment Room Reference and Establishment Room Name",
AND(OR($I730="General",$I730="Open plan/ semi-open general",$I730="Fitted",$I730="Light practical (science)",$I730="Light practical (other)",$I730="Heavy practical (workshops)",$I730="Heavy practical (clean)",$I730="Large",$I730="Storage"),$J730=0,$K730=0),"Please update Net Area or Non-net Area",
AND($B730&lt;&gt;"OUT",$J730=0,$I730&lt;&gt;"Non-net",$M730="85% Circulation"),"Net area not recorded for spaces with 85% circulation unusable type",
AND(OR($I730="General",$I730="Open plan/ semi-open general",$I730="Fitted",$I730="Light practical (science)",$I730="Light practical (other)",$I730="Heavy practical (workshops)",$I730="Heavy practical (clean)",$I730="Large",$I730="Storage"),OR($J730=0,ISBLANK($J730))),"Net area not recorded in net spaces",
AND(OR($I730="Non-net",$I730="Outdoor space"),$J730&gt;0),"Net Area Recorded in Non-net space",
AND($I730="General",$J730&gt;90),"This general space is over 90m2, please ensure that this space is entered as separate spaces if it usually used as separate spaces",
AND($I730="Open plan/ semi-open general",$J730&lt;27),"Open plan general space under 27m2",
AND(OR($K730=0,ISBLANK($K730)), $I730="Non-net"),"Non-net area not recorded in non-net space"
),
" ")</f>
        <v xml:space="preserve"> </v>
      </c>
      <c r="M730" s="144"/>
      <c r="N730" s="144"/>
      <c r="O730" s="144"/>
      <c r="P730" s="144"/>
      <c r="Q730" s="144"/>
      <c r="R730" s="171"/>
      <c r="S730" s="147">
        <f>NCA_Calculations!$P$742</f>
        <v>0</v>
      </c>
      <c r="T730" s="147">
        <f>NCA_Calculations!$Q$742</f>
        <v>0</v>
      </c>
      <c r="U730" s="144"/>
      <c r="V730" s="144"/>
      <c r="W730" s="149" t="str" cm="1">
        <f t="array" ref="W730">_xlfn.IFNA(
_xlfn.IFS(
ISBLANK($U730),"Missing space use.",
AND('Establishment details'!$C$14="Secondary",$V730="Classbase"),"Invalid Status type",
AND(OR( $V730="Classbase", $V730="Teaching", $V730="Early years",$V730="SEND resourced"), NOT(ISBLANK($M730))),"Space with status type and unusable type.",
AND($V730= "Classbase",'Establishment details'!$C$22&gt;=10), "Classbase status is only valid in schools with a primary element.",
AND($I730= "Large",$N730 &gt; 3.5), "Large rooms with less than 3.5m height.",
AND(OR($V730="Light practical (science)",$V730="Light practical (science)",$V730="Heavy practical (workshops)", $V730="Heavy practical (clean)"), OR($O730=0,ISBLANK($O730))),"Missing sinks count for light and heavy practical spaces.",
AND($M730 = "Other",ISBLANK($R730)), "Invalid unusable type / missing note for other unusable type."
),
" ")</f>
        <v>Missing space use.</v>
      </c>
    </row>
    <row r="731" spans="2:23" ht="15.75" x14ac:dyDescent="0.25">
      <c r="B731" s="143"/>
      <c r="C731" s="144"/>
      <c r="D731" s="144"/>
      <c r="E731" s="144"/>
      <c r="F731" s="147" t="str" cm="1">
        <f t="array" ref="F731">_xlfn.IFNA(CONCATENATE(_xlfn.IFS($D731="Mezzanine",LEFT($D731,1), $D731="Ground Floor",LEFT($D731,1),$D731="Basment ",LEFT($D731,1), $D731="1st Floor", "0"&amp;LEFT($D731,1), $D731="2nd Floor", "0"&amp;LEFT($D731,1), $D731="3rd Floor", "0"&amp;LEFT($D731,1), $D731="4th Floor", "0"&amp;LEFT($D731,1), $D731="5th Floor", "0"&amp;LEFT($D731,1), $D731="6th Floor", "0"&amp;LEFT($D731,1),$D731="7th Floor", "0"&amp;LEFT($D731,1),$D731="8th Floor", "0"&amp;LEFT($D731,1),$D731="9th Floor", "0"&amp;LEFT($D731,1),$D731="10th Floor", LEFT($D731,2),$D731="11th Floor", LEFT($D731,2),$D731="12th Floor", LEFT($D731,2),$D731="13th Floor", LEFT($D731,2), $D731="Lower Ground", LEFT($D731)&amp;IF(ISNUMBER(FIND(" ",$D731)),MID($D731,FIND(" ",$D731)+1,1),"")&amp;IF(ISNUMBER(FIND(" ",$D731,FIND(" ",$D731)+1)),MID($D731,FIND(" ",$D731,FIND(" ",$D731)+1)+1,1),""),$D731="Upper Ground", LEFT($D731)&amp;IF(ISNUMBER(FIND(" ",$D731)),MID($D731,FIND(" ",$D731)+1,1),"")&amp;IF(ISNUMBER(FIND(" ",$D731,FIND(" ",$D731)+1)),MID($D731,FIND(" ",$D731,FIND(" ",$D731)+1)+1,1),"")),".0",$E731), " ")</f>
        <v xml:space="preserve"> </v>
      </c>
      <c r="G731" s="144"/>
      <c r="H731" s="144"/>
      <c r="I731" s="144"/>
      <c r="J731" s="144"/>
      <c r="K731" s="144"/>
      <c r="L731" s="149" t="str" cm="1">
        <f t="array" ref="L731">_xlfn.IFNA(
_xlfn.IFS(
AND($F731=" ",$G731=" ",$H731=" "),"Please update all three: Surveyor Room Reference, Establishment Room Reference and Establishment Room Name",
AND(OR($I731="General",$I731="Open plan/ semi-open general",$I731="Fitted",$I731="Light practical (science)",$I731="Light practical (other)",$I731="Heavy practical (workshops)",$I731="Heavy practical (clean)",$I731="Large",$I731="Storage"),$J731=0,$K731=0),"Please update Net Area or Non-net Area",
AND($B731&lt;&gt;"OUT",$J731=0,$I731&lt;&gt;"Non-net",$M731="85% Circulation"),"Net area not recorded for spaces with 85% circulation unusable type",
AND(OR($I731="General",$I731="Open plan/ semi-open general",$I731="Fitted",$I731="Light practical (science)",$I731="Light practical (other)",$I731="Heavy practical (workshops)",$I731="Heavy practical (clean)",$I731="Large",$I731="Storage"),OR($J731=0,ISBLANK($J731))),"Net area not recorded in net spaces",
AND(OR($I731="Non-net",$I731="Outdoor space"),$J731&gt;0),"Net Area Recorded in Non-net space",
AND($I731="General",$J731&gt;90),"This general space is over 90m2, please ensure that this space is entered as separate spaces if it usually used as separate spaces",
AND($I731="Open plan/ semi-open general",$J731&lt;27),"Open plan general space under 27m2",
AND(OR($K731=0,ISBLANK($K731)), $I731="Non-net"),"Non-net area not recorded in non-net space"
),
" ")</f>
        <v xml:space="preserve"> </v>
      </c>
      <c r="M731" s="144"/>
      <c r="N731" s="144"/>
      <c r="O731" s="144"/>
      <c r="P731" s="144"/>
      <c r="Q731" s="144"/>
      <c r="R731" s="171"/>
      <c r="S731" s="147">
        <f>NCA_Calculations!$P$743</f>
        <v>0</v>
      </c>
      <c r="T731" s="147">
        <f>NCA_Calculations!$Q$743</f>
        <v>0</v>
      </c>
      <c r="U731" s="144"/>
      <c r="V731" s="144"/>
      <c r="W731" s="149" t="str" cm="1">
        <f t="array" ref="W731">_xlfn.IFNA(
_xlfn.IFS(
ISBLANK($U731),"Missing space use.",
AND('Establishment details'!$C$14="Secondary",$V731="Classbase"),"Invalid Status type",
AND(OR( $V731="Classbase", $V731="Teaching", $V731="Early years",$V731="SEND resourced"), NOT(ISBLANK($M731))),"Space with status type and unusable type.",
AND($V731= "Classbase",'Establishment details'!$C$22&gt;=10), "Classbase status is only valid in schools with a primary element.",
AND($I731= "Large",$N731 &gt; 3.5), "Large rooms with less than 3.5m height.",
AND(OR($V731="Light practical (science)",$V731="Light practical (science)",$V731="Heavy practical (workshops)", $V731="Heavy practical (clean)"), OR($O731=0,ISBLANK($O731))),"Missing sinks count for light and heavy practical spaces.",
AND($M731 = "Other",ISBLANK($R731)), "Invalid unusable type / missing note for other unusable type."
),
" ")</f>
        <v>Missing space use.</v>
      </c>
    </row>
    <row r="732" spans="2:23" ht="15.75" x14ac:dyDescent="0.25">
      <c r="B732" s="143"/>
      <c r="C732" s="144"/>
      <c r="D732" s="144"/>
      <c r="E732" s="144"/>
      <c r="F732" s="147" t="str" cm="1">
        <f t="array" ref="F732">_xlfn.IFNA(CONCATENATE(_xlfn.IFS($D732="Mezzanine",LEFT($D732,1), $D732="Ground Floor",LEFT($D732,1),$D732="Basment ",LEFT($D732,1), $D732="1st Floor", "0"&amp;LEFT($D732,1), $D732="2nd Floor", "0"&amp;LEFT($D732,1), $D732="3rd Floor", "0"&amp;LEFT($D732,1), $D732="4th Floor", "0"&amp;LEFT($D732,1), $D732="5th Floor", "0"&amp;LEFT($D732,1), $D732="6th Floor", "0"&amp;LEFT($D732,1),$D732="7th Floor", "0"&amp;LEFT($D732,1),$D732="8th Floor", "0"&amp;LEFT($D732,1),$D732="9th Floor", "0"&amp;LEFT($D732,1),$D732="10th Floor", LEFT($D732,2),$D732="11th Floor", LEFT($D732,2),$D732="12th Floor", LEFT($D732,2),$D732="13th Floor", LEFT($D732,2), $D732="Lower Ground", LEFT($D732)&amp;IF(ISNUMBER(FIND(" ",$D732)),MID($D732,FIND(" ",$D732)+1,1),"")&amp;IF(ISNUMBER(FIND(" ",$D732,FIND(" ",$D732)+1)),MID($D732,FIND(" ",$D732,FIND(" ",$D732)+1)+1,1),""),$D732="Upper Ground", LEFT($D732)&amp;IF(ISNUMBER(FIND(" ",$D732)),MID($D732,FIND(" ",$D732)+1,1),"")&amp;IF(ISNUMBER(FIND(" ",$D732,FIND(" ",$D732)+1)),MID($D732,FIND(" ",$D732,FIND(" ",$D732)+1)+1,1),"")),".0",$E732), " ")</f>
        <v xml:space="preserve"> </v>
      </c>
      <c r="G732" s="144"/>
      <c r="H732" s="144"/>
      <c r="I732" s="144"/>
      <c r="J732" s="144"/>
      <c r="K732" s="144"/>
      <c r="L732" s="149" t="str" cm="1">
        <f t="array" ref="L732">_xlfn.IFNA(
_xlfn.IFS(
AND($F732=" ",$G732=" ",$H732=" "),"Please update all three: Surveyor Room Reference, Establishment Room Reference and Establishment Room Name",
AND(OR($I732="General",$I732="Open plan/ semi-open general",$I732="Fitted",$I732="Light practical (science)",$I732="Light practical (other)",$I732="Heavy practical (workshops)",$I732="Heavy practical (clean)",$I732="Large",$I732="Storage"),$J732=0,$K732=0),"Please update Net Area or Non-net Area",
AND($B732&lt;&gt;"OUT",$J732=0,$I732&lt;&gt;"Non-net",$M732="85% Circulation"),"Net area not recorded for spaces with 85% circulation unusable type",
AND(OR($I732="General",$I732="Open plan/ semi-open general",$I732="Fitted",$I732="Light practical (science)",$I732="Light practical (other)",$I732="Heavy practical (workshops)",$I732="Heavy practical (clean)",$I732="Large",$I732="Storage"),OR($J732=0,ISBLANK($J732))),"Net area not recorded in net spaces",
AND(OR($I732="Non-net",$I732="Outdoor space"),$J732&gt;0),"Net Area Recorded in Non-net space",
AND($I732="General",$J732&gt;90),"This general space is over 90m2, please ensure that this space is entered as separate spaces if it usually used as separate spaces",
AND($I732="Open plan/ semi-open general",$J732&lt;27),"Open plan general space under 27m2",
AND(OR($K732=0,ISBLANK($K732)), $I732="Non-net"),"Non-net area not recorded in non-net space"
),
" ")</f>
        <v xml:space="preserve"> </v>
      </c>
      <c r="M732" s="144"/>
      <c r="N732" s="144"/>
      <c r="O732" s="144"/>
      <c r="P732" s="144"/>
      <c r="Q732" s="144"/>
      <c r="R732" s="171"/>
      <c r="S732" s="147">
        <f>NCA_Calculations!$P$744</f>
        <v>0</v>
      </c>
      <c r="T732" s="147">
        <f>NCA_Calculations!$Q$744</f>
        <v>0</v>
      </c>
      <c r="U732" s="144"/>
      <c r="V732" s="144"/>
      <c r="W732" s="149" t="str" cm="1">
        <f t="array" ref="W732">_xlfn.IFNA(
_xlfn.IFS(
ISBLANK($U732),"Missing space use.",
AND('Establishment details'!$C$14="Secondary",$V732="Classbase"),"Invalid Status type",
AND(OR( $V732="Classbase", $V732="Teaching", $V732="Early years",$V732="SEND resourced"), NOT(ISBLANK($M732))),"Space with status type and unusable type.",
AND($V732= "Classbase",'Establishment details'!$C$22&gt;=10), "Classbase status is only valid in schools with a primary element.",
AND($I732= "Large",$N732 &gt; 3.5), "Large rooms with less than 3.5m height.",
AND(OR($V732="Light practical (science)",$V732="Light practical (science)",$V732="Heavy practical (workshops)", $V732="Heavy practical (clean)"), OR($O732=0,ISBLANK($O732))),"Missing sinks count for light and heavy practical spaces.",
AND($M732 = "Other",ISBLANK($R732)), "Invalid unusable type / missing note for other unusable type."
),
" ")</f>
        <v>Missing space use.</v>
      </c>
    </row>
    <row r="733" spans="2:23" ht="15.75" x14ac:dyDescent="0.25">
      <c r="B733" s="143"/>
      <c r="C733" s="144"/>
      <c r="D733" s="144"/>
      <c r="E733" s="144"/>
      <c r="F733" s="147" t="str" cm="1">
        <f t="array" ref="F733">_xlfn.IFNA(CONCATENATE(_xlfn.IFS($D733="Mezzanine",LEFT($D733,1), $D733="Ground Floor",LEFT($D733,1),$D733="Basment ",LEFT($D733,1), $D733="1st Floor", "0"&amp;LEFT($D733,1), $D733="2nd Floor", "0"&amp;LEFT($D733,1), $D733="3rd Floor", "0"&amp;LEFT($D733,1), $D733="4th Floor", "0"&amp;LEFT($D733,1), $D733="5th Floor", "0"&amp;LEFT($D733,1), $D733="6th Floor", "0"&amp;LEFT($D733,1),$D733="7th Floor", "0"&amp;LEFT($D733,1),$D733="8th Floor", "0"&amp;LEFT($D733,1),$D733="9th Floor", "0"&amp;LEFT($D733,1),$D733="10th Floor", LEFT($D733,2),$D733="11th Floor", LEFT($D733,2),$D733="12th Floor", LEFT($D733,2),$D733="13th Floor", LEFT($D733,2), $D733="Lower Ground", LEFT($D733)&amp;IF(ISNUMBER(FIND(" ",$D733)),MID($D733,FIND(" ",$D733)+1,1),"")&amp;IF(ISNUMBER(FIND(" ",$D733,FIND(" ",$D733)+1)),MID($D733,FIND(" ",$D733,FIND(" ",$D733)+1)+1,1),""),$D733="Upper Ground", LEFT($D733)&amp;IF(ISNUMBER(FIND(" ",$D733)),MID($D733,FIND(" ",$D733)+1,1),"")&amp;IF(ISNUMBER(FIND(" ",$D733,FIND(" ",$D733)+1)),MID($D733,FIND(" ",$D733,FIND(" ",$D733)+1)+1,1),"")),".0",$E733), " ")</f>
        <v xml:space="preserve"> </v>
      </c>
      <c r="G733" s="144"/>
      <c r="H733" s="144"/>
      <c r="I733" s="144"/>
      <c r="J733" s="144"/>
      <c r="K733" s="144"/>
      <c r="L733" s="149" t="str" cm="1">
        <f t="array" ref="L733">_xlfn.IFNA(
_xlfn.IFS(
AND($F733=" ",$G733=" ",$H733=" "),"Please update all three: Surveyor Room Reference, Establishment Room Reference and Establishment Room Name",
AND(OR($I733="General",$I733="Open plan/ semi-open general",$I733="Fitted",$I733="Light practical (science)",$I733="Light practical (other)",$I733="Heavy practical (workshops)",$I733="Heavy practical (clean)",$I733="Large",$I733="Storage"),$J733=0,$K733=0),"Please update Net Area or Non-net Area",
AND($B733&lt;&gt;"OUT",$J733=0,$I733&lt;&gt;"Non-net",$M733="85% Circulation"),"Net area not recorded for spaces with 85% circulation unusable type",
AND(OR($I733="General",$I733="Open plan/ semi-open general",$I733="Fitted",$I733="Light practical (science)",$I733="Light practical (other)",$I733="Heavy practical (workshops)",$I733="Heavy practical (clean)",$I733="Large",$I733="Storage"),OR($J733=0,ISBLANK($J733))),"Net area not recorded in net spaces",
AND(OR($I733="Non-net",$I733="Outdoor space"),$J733&gt;0),"Net Area Recorded in Non-net space",
AND($I733="General",$J733&gt;90),"This general space is over 90m2, please ensure that this space is entered as separate spaces if it usually used as separate spaces",
AND($I733="Open plan/ semi-open general",$J733&lt;27),"Open plan general space under 27m2",
AND(OR($K733=0,ISBLANK($K733)), $I733="Non-net"),"Non-net area not recorded in non-net space"
),
" ")</f>
        <v xml:space="preserve"> </v>
      </c>
      <c r="M733" s="144"/>
      <c r="N733" s="144"/>
      <c r="O733" s="144"/>
      <c r="P733" s="144"/>
      <c r="Q733" s="144"/>
      <c r="R733" s="171"/>
      <c r="S733" s="147">
        <f>NCA_Calculations!$P$745</f>
        <v>0</v>
      </c>
      <c r="T733" s="147">
        <f>NCA_Calculations!$Q$745</f>
        <v>0</v>
      </c>
      <c r="U733" s="144"/>
      <c r="V733" s="144"/>
      <c r="W733" s="149" t="str" cm="1">
        <f t="array" ref="W733">_xlfn.IFNA(
_xlfn.IFS(
ISBLANK($U733),"Missing space use.",
AND('Establishment details'!$C$14="Secondary",$V733="Classbase"),"Invalid Status type",
AND(OR( $V733="Classbase", $V733="Teaching", $V733="Early years",$V733="SEND resourced"), NOT(ISBLANK($M733))),"Space with status type and unusable type.",
AND($V733= "Classbase",'Establishment details'!$C$22&gt;=10), "Classbase status is only valid in schools with a primary element.",
AND($I733= "Large",$N733 &gt; 3.5), "Large rooms with less than 3.5m height.",
AND(OR($V733="Light practical (science)",$V733="Light practical (science)",$V733="Heavy practical (workshops)", $V733="Heavy practical (clean)"), OR($O733=0,ISBLANK($O733))),"Missing sinks count for light and heavy practical spaces.",
AND($M733 = "Other",ISBLANK($R733)), "Invalid unusable type / missing note for other unusable type."
),
" ")</f>
        <v>Missing space use.</v>
      </c>
    </row>
    <row r="734" spans="2:23" ht="15.75" x14ac:dyDescent="0.25">
      <c r="B734" s="143"/>
      <c r="C734" s="144"/>
      <c r="D734" s="144"/>
      <c r="E734" s="144"/>
      <c r="F734" s="147" t="str" cm="1">
        <f t="array" ref="F734">_xlfn.IFNA(CONCATENATE(_xlfn.IFS($D734="Mezzanine",LEFT($D734,1), $D734="Ground Floor",LEFT($D734,1),$D734="Basment ",LEFT($D734,1), $D734="1st Floor", "0"&amp;LEFT($D734,1), $D734="2nd Floor", "0"&amp;LEFT($D734,1), $D734="3rd Floor", "0"&amp;LEFT($D734,1), $D734="4th Floor", "0"&amp;LEFT($D734,1), $D734="5th Floor", "0"&amp;LEFT($D734,1), $D734="6th Floor", "0"&amp;LEFT($D734,1),$D734="7th Floor", "0"&amp;LEFT($D734,1),$D734="8th Floor", "0"&amp;LEFT($D734,1),$D734="9th Floor", "0"&amp;LEFT($D734,1),$D734="10th Floor", LEFT($D734,2),$D734="11th Floor", LEFT($D734,2),$D734="12th Floor", LEFT($D734,2),$D734="13th Floor", LEFT($D734,2), $D734="Lower Ground", LEFT($D734)&amp;IF(ISNUMBER(FIND(" ",$D734)),MID($D734,FIND(" ",$D734)+1,1),"")&amp;IF(ISNUMBER(FIND(" ",$D734,FIND(" ",$D734)+1)),MID($D734,FIND(" ",$D734,FIND(" ",$D734)+1)+1,1),""),$D734="Upper Ground", LEFT($D734)&amp;IF(ISNUMBER(FIND(" ",$D734)),MID($D734,FIND(" ",$D734)+1,1),"")&amp;IF(ISNUMBER(FIND(" ",$D734,FIND(" ",$D734)+1)),MID($D734,FIND(" ",$D734,FIND(" ",$D734)+1)+1,1),"")),".0",$E734), " ")</f>
        <v xml:space="preserve"> </v>
      </c>
      <c r="G734" s="144"/>
      <c r="H734" s="144"/>
      <c r="I734" s="144"/>
      <c r="J734" s="144"/>
      <c r="K734" s="144"/>
      <c r="L734" s="149" t="str" cm="1">
        <f t="array" ref="L734">_xlfn.IFNA(
_xlfn.IFS(
AND($F734=" ",$G734=" ",$H734=" "),"Please update all three: Surveyor Room Reference, Establishment Room Reference and Establishment Room Name",
AND(OR($I734="General",$I734="Open plan/ semi-open general",$I734="Fitted",$I734="Light practical (science)",$I734="Light practical (other)",$I734="Heavy practical (workshops)",$I734="Heavy practical (clean)",$I734="Large",$I734="Storage"),$J734=0,$K734=0),"Please update Net Area or Non-net Area",
AND($B734&lt;&gt;"OUT",$J734=0,$I734&lt;&gt;"Non-net",$M734="85% Circulation"),"Net area not recorded for spaces with 85% circulation unusable type",
AND(OR($I734="General",$I734="Open plan/ semi-open general",$I734="Fitted",$I734="Light practical (science)",$I734="Light practical (other)",$I734="Heavy practical (workshops)",$I734="Heavy practical (clean)",$I734="Large",$I734="Storage"),OR($J734=0,ISBLANK($J734))),"Net area not recorded in net spaces",
AND(OR($I734="Non-net",$I734="Outdoor space"),$J734&gt;0),"Net Area Recorded in Non-net space",
AND($I734="General",$J734&gt;90),"This general space is over 90m2, please ensure that this space is entered as separate spaces if it usually used as separate spaces",
AND($I734="Open plan/ semi-open general",$J734&lt;27),"Open plan general space under 27m2",
AND(OR($K734=0,ISBLANK($K734)), $I734="Non-net"),"Non-net area not recorded in non-net space"
),
" ")</f>
        <v xml:space="preserve"> </v>
      </c>
      <c r="M734" s="144"/>
      <c r="N734" s="144"/>
      <c r="O734" s="144"/>
      <c r="P734" s="144"/>
      <c r="Q734" s="144"/>
      <c r="R734" s="171"/>
      <c r="S734" s="147">
        <f>NCA_Calculations!$P$746</f>
        <v>0</v>
      </c>
      <c r="T734" s="147">
        <f>NCA_Calculations!$Q$746</f>
        <v>0</v>
      </c>
      <c r="U734" s="144"/>
      <c r="V734" s="144"/>
      <c r="W734" s="149" t="str" cm="1">
        <f t="array" ref="W734">_xlfn.IFNA(
_xlfn.IFS(
ISBLANK($U734),"Missing space use.",
AND('Establishment details'!$C$14="Secondary",$V734="Classbase"),"Invalid Status type",
AND(OR( $V734="Classbase", $V734="Teaching", $V734="Early years",$V734="SEND resourced"), NOT(ISBLANK($M734))),"Space with status type and unusable type.",
AND($V734= "Classbase",'Establishment details'!$C$22&gt;=10), "Classbase status is only valid in schools with a primary element.",
AND($I734= "Large",$N734 &gt; 3.5), "Large rooms with less than 3.5m height.",
AND(OR($V734="Light practical (science)",$V734="Light practical (science)",$V734="Heavy practical (workshops)", $V734="Heavy practical (clean)"), OR($O734=0,ISBLANK($O734))),"Missing sinks count for light and heavy practical spaces.",
AND($M734 = "Other",ISBLANK($R734)), "Invalid unusable type / missing note for other unusable type."
),
" ")</f>
        <v>Missing space use.</v>
      </c>
    </row>
    <row r="735" spans="2:23" ht="15.75" x14ac:dyDescent="0.25">
      <c r="B735" s="143"/>
      <c r="C735" s="144"/>
      <c r="D735" s="144"/>
      <c r="E735" s="144"/>
      <c r="F735" s="147" t="str" cm="1">
        <f t="array" ref="F735">_xlfn.IFNA(CONCATENATE(_xlfn.IFS($D735="Mezzanine",LEFT($D735,1), $D735="Ground Floor",LEFT($D735,1),$D735="Basment ",LEFT($D735,1), $D735="1st Floor", "0"&amp;LEFT($D735,1), $D735="2nd Floor", "0"&amp;LEFT($D735,1), $D735="3rd Floor", "0"&amp;LEFT($D735,1), $D735="4th Floor", "0"&amp;LEFT($D735,1), $D735="5th Floor", "0"&amp;LEFT($D735,1), $D735="6th Floor", "0"&amp;LEFT($D735,1),$D735="7th Floor", "0"&amp;LEFT($D735,1),$D735="8th Floor", "0"&amp;LEFT($D735,1),$D735="9th Floor", "0"&amp;LEFT($D735,1),$D735="10th Floor", LEFT($D735,2),$D735="11th Floor", LEFT($D735,2),$D735="12th Floor", LEFT($D735,2),$D735="13th Floor", LEFT($D735,2), $D735="Lower Ground", LEFT($D735)&amp;IF(ISNUMBER(FIND(" ",$D735)),MID($D735,FIND(" ",$D735)+1,1),"")&amp;IF(ISNUMBER(FIND(" ",$D735,FIND(" ",$D735)+1)),MID($D735,FIND(" ",$D735,FIND(" ",$D735)+1)+1,1),""),$D735="Upper Ground", LEFT($D735)&amp;IF(ISNUMBER(FIND(" ",$D735)),MID($D735,FIND(" ",$D735)+1,1),"")&amp;IF(ISNUMBER(FIND(" ",$D735,FIND(" ",$D735)+1)),MID($D735,FIND(" ",$D735,FIND(" ",$D735)+1)+1,1),"")),".0",$E735), " ")</f>
        <v xml:space="preserve"> </v>
      </c>
      <c r="G735" s="144"/>
      <c r="H735" s="144"/>
      <c r="I735" s="144"/>
      <c r="J735" s="144"/>
      <c r="K735" s="144"/>
      <c r="L735" s="149" t="str" cm="1">
        <f t="array" ref="L735">_xlfn.IFNA(
_xlfn.IFS(
AND($F735=" ",$G735=" ",$H735=" "),"Please update all three: Surveyor Room Reference, Establishment Room Reference and Establishment Room Name",
AND(OR($I735="General",$I735="Open plan/ semi-open general",$I735="Fitted",$I735="Light practical (science)",$I735="Light practical (other)",$I735="Heavy practical (workshops)",$I735="Heavy practical (clean)",$I735="Large",$I735="Storage"),$J735=0,$K735=0),"Please update Net Area or Non-net Area",
AND($B735&lt;&gt;"OUT",$J735=0,$I735&lt;&gt;"Non-net",$M735="85% Circulation"),"Net area not recorded for spaces with 85% circulation unusable type",
AND(OR($I735="General",$I735="Open plan/ semi-open general",$I735="Fitted",$I735="Light practical (science)",$I735="Light practical (other)",$I735="Heavy practical (workshops)",$I735="Heavy practical (clean)",$I735="Large",$I735="Storage"),OR($J735=0,ISBLANK($J735))),"Net area not recorded in net spaces",
AND(OR($I735="Non-net",$I735="Outdoor space"),$J735&gt;0),"Net Area Recorded in Non-net space",
AND($I735="General",$J735&gt;90),"This general space is over 90m2, please ensure that this space is entered as separate spaces if it usually used as separate spaces",
AND($I735="Open plan/ semi-open general",$J735&lt;27),"Open plan general space under 27m2",
AND(OR($K735=0,ISBLANK($K735)), $I735="Non-net"),"Non-net area not recorded in non-net space"
),
" ")</f>
        <v xml:space="preserve"> </v>
      </c>
      <c r="M735" s="144"/>
      <c r="N735" s="144"/>
      <c r="O735" s="144"/>
      <c r="P735" s="144"/>
      <c r="Q735" s="144"/>
      <c r="R735" s="171"/>
      <c r="S735" s="147">
        <f>NCA_Calculations!$P$747</f>
        <v>0</v>
      </c>
      <c r="T735" s="147">
        <f>NCA_Calculations!$Q$747</f>
        <v>0</v>
      </c>
      <c r="U735" s="144"/>
      <c r="V735" s="144"/>
      <c r="W735" s="149" t="str" cm="1">
        <f t="array" ref="W735">_xlfn.IFNA(
_xlfn.IFS(
ISBLANK($U735),"Missing space use.",
AND('Establishment details'!$C$14="Secondary",$V735="Classbase"),"Invalid Status type",
AND(OR( $V735="Classbase", $V735="Teaching", $V735="Early years",$V735="SEND resourced"), NOT(ISBLANK($M735))),"Space with status type and unusable type.",
AND($V735= "Classbase",'Establishment details'!$C$22&gt;=10), "Classbase status is only valid in schools with a primary element.",
AND($I735= "Large",$N735 &gt; 3.5), "Large rooms with less than 3.5m height.",
AND(OR($V735="Light practical (science)",$V735="Light practical (science)",$V735="Heavy practical (workshops)", $V735="Heavy practical (clean)"), OR($O735=0,ISBLANK($O735))),"Missing sinks count for light and heavy practical spaces.",
AND($M735 = "Other",ISBLANK($R735)), "Invalid unusable type / missing note for other unusable type."
),
" ")</f>
        <v>Missing space use.</v>
      </c>
    </row>
    <row r="736" spans="2:23" ht="15.75" x14ac:dyDescent="0.25">
      <c r="B736" s="143"/>
      <c r="C736" s="144"/>
      <c r="D736" s="144"/>
      <c r="E736" s="144"/>
      <c r="F736" s="147" t="str" cm="1">
        <f t="array" ref="F736">_xlfn.IFNA(CONCATENATE(_xlfn.IFS($D736="Mezzanine",LEFT($D736,1), $D736="Ground Floor",LEFT($D736,1),$D736="Basment ",LEFT($D736,1), $D736="1st Floor", "0"&amp;LEFT($D736,1), $D736="2nd Floor", "0"&amp;LEFT($D736,1), $D736="3rd Floor", "0"&amp;LEFT($D736,1), $D736="4th Floor", "0"&amp;LEFT($D736,1), $D736="5th Floor", "0"&amp;LEFT($D736,1), $D736="6th Floor", "0"&amp;LEFT($D736,1),$D736="7th Floor", "0"&amp;LEFT($D736,1),$D736="8th Floor", "0"&amp;LEFT($D736,1),$D736="9th Floor", "0"&amp;LEFT($D736,1),$D736="10th Floor", LEFT($D736,2),$D736="11th Floor", LEFT($D736,2),$D736="12th Floor", LEFT($D736,2),$D736="13th Floor", LEFT($D736,2), $D736="Lower Ground", LEFT($D736)&amp;IF(ISNUMBER(FIND(" ",$D736)),MID($D736,FIND(" ",$D736)+1,1),"")&amp;IF(ISNUMBER(FIND(" ",$D736,FIND(" ",$D736)+1)),MID($D736,FIND(" ",$D736,FIND(" ",$D736)+1)+1,1),""),$D736="Upper Ground", LEFT($D736)&amp;IF(ISNUMBER(FIND(" ",$D736)),MID($D736,FIND(" ",$D736)+1,1),"")&amp;IF(ISNUMBER(FIND(" ",$D736,FIND(" ",$D736)+1)),MID($D736,FIND(" ",$D736,FIND(" ",$D736)+1)+1,1),"")),".0",$E736), " ")</f>
        <v xml:space="preserve"> </v>
      </c>
      <c r="G736" s="144"/>
      <c r="H736" s="144"/>
      <c r="I736" s="144"/>
      <c r="J736" s="144"/>
      <c r="K736" s="144"/>
      <c r="L736" s="149" t="str" cm="1">
        <f t="array" ref="L736">_xlfn.IFNA(
_xlfn.IFS(
AND($F736=" ",$G736=" ",$H736=" "),"Please update all three: Surveyor Room Reference, Establishment Room Reference and Establishment Room Name",
AND(OR($I736="General",$I736="Open plan/ semi-open general",$I736="Fitted",$I736="Light practical (science)",$I736="Light practical (other)",$I736="Heavy practical (workshops)",$I736="Heavy practical (clean)",$I736="Large",$I736="Storage"),$J736=0,$K736=0),"Please update Net Area or Non-net Area",
AND($B736&lt;&gt;"OUT",$J736=0,$I736&lt;&gt;"Non-net",$M736="85% Circulation"),"Net area not recorded for spaces with 85% circulation unusable type",
AND(OR($I736="General",$I736="Open plan/ semi-open general",$I736="Fitted",$I736="Light practical (science)",$I736="Light practical (other)",$I736="Heavy practical (workshops)",$I736="Heavy practical (clean)",$I736="Large",$I736="Storage"),OR($J736=0,ISBLANK($J736))),"Net area not recorded in net spaces",
AND(OR($I736="Non-net",$I736="Outdoor space"),$J736&gt;0),"Net Area Recorded in Non-net space",
AND($I736="General",$J736&gt;90),"This general space is over 90m2, please ensure that this space is entered as separate spaces if it usually used as separate spaces",
AND($I736="Open plan/ semi-open general",$J736&lt;27),"Open plan general space under 27m2",
AND(OR($K736=0,ISBLANK($K736)), $I736="Non-net"),"Non-net area not recorded in non-net space"
),
" ")</f>
        <v xml:space="preserve"> </v>
      </c>
      <c r="M736" s="144"/>
      <c r="N736" s="144"/>
      <c r="O736" s="144"/>
      <c r="P736" s="144"/>
      <c r="Q736" s="144"/>
      <c r="R736" s="171"/>
      <c r="S736" s="147">
        <f>NCA_Calculations!$P$748</f>
        <v>0</v>
      </c>
      <c r="T736" s="147">
        <f>NCA_Calculations!$Q$748</f>
        <v>0</v>
      </c>
      <c r="U736" s="144"/>
      <c r="V736" s="144"/>
      <c r="W736" s="149" t="str" cm="1">
        <f t="array" ref="W736">_xlfn.IFNA(
_xlfn.IFS(
ISBLANK($U736),"Missing space use.",
AND('Establishment details'!$C$14="Secondary",$V736="Classbase"),"Invalid Status type",
AND(OR( $V736="Classbase", $V736="Teaching", $V736="Early years",$V736="SEND resourced"), NOT(ISBLANK($M736))),"Space with status type and unusable type.",
AND($V736= "Classbase",'Establishment details'!$C$22&gt;=10), "Classbase status is only valid in schools with a primary element.",
AND($I736= "Large",$N736 &gt; 3.5), "Large rooms with less than 3.5m height.",
AND(OR($V736="Light practical (science)",$V736="Light practical (science)",$V736="Heavy practical (workshops)", $V736="Heavy practical (clean)"), OR($O736=0,ISBLANK($O736))),"Missing sinks count for light and heavy practical spaces.",
AND($M736 = "Other",ISBLANK($R736)), "Invalid unusable type / missing note for other unusable type."
),
" ")</f>
        <v>Missing space use.</v>
      </c>
    </row>
    <row r="737" spans="2:23" ht="15.75" x14ac:dyDescent="0.25">
      <c r="B737" s="143"/>
      <c r="C737" s="144"/>
      <c r="D737" s="144"/>
      <c r="E737" s="144"/>
      <c r="F737" s="147" t="str" cm="1">
        <f t="array" ref="F737">_xlfn.IFNA(CONCATENATE(_xlfn.IFS($D737="Mezzanine",LEFT($D737,1), $D737="Ground Floor",LEFT($D737,1),$D737="Basment ",LEFT($D737,1), $D737="1st Floor", "0"&amp;LEFT($D737,1), $D737="2nd Floor", "0"&amp;LEFT($D737,1), $D737="3rd Floor", "0"&amp;LEFT($D737,1), $D737="4th Floor", "0"&amp;LEFT($D737,1), $D737="5th Floor", "0"&amp;LEFT($D737,1), $D737="6th Floor", "0"&amp;LEFT($D737,1),$D737="7th Floor", "0"&amp;LEFT($D737,1),$D737="8th Floor", "0"&amp;LEFT($D737,1),$D737="9th Floor", "0"&amp;LEFT($D737,1),$D737="10th Floor", LEFT($D737,2),$D737="11th Floor", LEFT($D737,2),$D737="12th Floor", LEFT($D737,2),$D737="13th Floor", LEFT($D737,2), $D737="Lower Ground", LEFT($D737)&amp;IF(ISNUMBER(FIND(" ",$D737)),MID($D737,FIND(" ",$D737)+1,1),"")&amp;IF(ISNUMBER(FIND(" ",$D737,FIND(" ",$D737)+1)),MID($D737,FIND(" ",$D737,FIND(" ",$D737)+1)+1,1),""),$D737="Upper Ground", LEFT($D737)&amp;IF(ISNUMBER(FIND(" ",$D737)),MID($D737,FIND(" ",$D737)+1,1),"")&amp;IF(ISNUMBER(FIND(" ",$D737,FIND(" ",$D737)+1)),MID($D737,FIND(" ",$D737,FIND(" ",$D737)+1)+1,1),"")),".0",$E737), " ")</f>
        <v xml:space="preserve"> </v>
      </c>
      <c r="G737" s="144"/>
      <c r="H737" s="144"/>
      <c r="I737" s="144"/>
      <c r="J737" s="144"/>
      <c r="K737" s="144"/>
      <c r="L737" s="149" t="str" cm="1">
        <f t="array" ref="L737">_xlfn.IFNA(
_xlfn.IFS(
AND($F737=" ",$G737=" ",$H737=" "),"Please update all three: Surveyor Room Reference, Establishment Room Reference and Establishment Room Name",
AND(OR($I737="General",$I737="Open plan/ semi-open general",$I737="Fitted",$I737="Light practical (science)",$I737="Light practical (other)",$I737="Heavy practical (workshops)",$I737="Heavy practical (clean)",$I737="Large",$I737="Storage"),$J737=0,$K737=0),"Please update Net Area or Non-net Area",
AND($B737&lt;&gt;"OUT",$J737=0,$I737&lt;&gt;"Non-net",$M737="85% Circulation"),"Net area not recorded for spaces with 85% circulation unusable type",
AND(OR($I737="General",$I737="Open plan/ semi-open general",$I737="Fitted",$I737="Light practical (science)",$I737="Light practical (other)",$I737="Heavy practical (workshops)",$I737="Heavy practical (clean)",$I737="Large",$I737="Storage"),OR($J737=0,ISBLANK($J737))),"Net area not recorded in net spaces",
AND(OR($I737="Non-net",$I737="Outdoor space"),$J737&gt;0),"Net Area Recorded in Non-net space",
AND($I737="General",$J737&gt;90),"This general space is over 90m2, please ensure that this space is entered as separate spaces if it usually used as separate spaces",
AND($I737="Open plan/ semi-open general",$J737&lt;27),"Open plan general space under 27m2",
AND(OR($K737=0,ISBLANK($K737)), $I737="Non-net"),"Non-net area not recorded in non-net space"
),
" ")</f>
        <v xml:space="preserve"> </v>
      </c>
      <c r="M737" s="144"/>
      <c r="N737" s="144"/>
      <c r="O737" s="144"/>
      <c r="P737" s="144"/>
      <c r="Q737" s="144"/>
      <c r="R737" s="171"/>
      <c r="S737" s="147">
        <f>NCA_Calculations!$P$749</f>
        <v>0</v>
      </c>
      <c r="T737" s="147">
        <f>NCA_Calculations!$Q$749</f>
        <v>0</v>
      </c>
      <c r="U737" s="144"/>
      <c r="V737" s="144"/>
      <c r="W737" s="149" t="str" cm="1">
        <f t="array" ref="W737">_xlfn.IFNA(
_xlfn.IFS(
ISBLANK($U737),"Missing space use.",
AND('Establishment details'!$C$14="Secondary",$V737="Classbase"),"Invalid Status type",
AND(OR( $V737="Classbase", $V737="Teaching", $V737="Early years",$V737="SEND resourced"), NOT(ISBLANK($M737))),"Space with status type and unusable type.",
AND($V737= "Classbase",'Establishment details'!$C$22&gt;=10), "Classbase status is only valid in schools with a primary element.",
AND($I737= "Large",$N737 &gt; 3.5), "Large rooms with less than 3.5m height.",
AND(OR($V737="Light practical (science)",$V737="Light practical (science)",$V737="Heavy practical (workshops)", $V737="Heavy practical (clean)"), OR($O737=0,ISBLANK($O737))),"Missing sinks count for light and heavy practical spaces.",
AND($M737 = "Other",ISBLANK($R737)), "Invalid unusable type / missing note for other unusable type."
),
" ")</f>
        <v>Missing space use.</v>
      </c>
    </row>
    <row r="738" spans="2:23" ht="15.75" x14ac:dyDescent="0.25">
      <c r="B738" s="143"/>
      <c r="C738" s="144"/>
      <c r="D738" s="144"/>
      <c r="E738" s="144"/>
      <c r="F738" s="147" t="str" cm="1">
        <f t="array" ref="F738">_xlfn.IFNA(CONCATENATE(_xlfn.IFS($D738="Mezzanine",LEFT($D738,1), $D738="Ground Floor",LEFT($D738,1),$D738="Basment ",LEFT($D738,1), $D738="1st Floor", "0"&amp;LEFT($D738,1), $D738="2nd Floor", "0"&amp;LEFT($D738,1), $D738="3rd Floor", "0"&amp;LEFT($D738,1), $D738="4th Floor", "0"&amp;LEFT($D738,1), $D738="5th Floor", "0"&amp;LEFT($D738,1), $D738="6th Floor", "0"&amp;LEFT($D738,1),$D738="7th Floor", "0"&amp;LEFT($D738,1),$D738="8th Floor", "0"&amp;LEFT($D738,1),$D738="9th Floor", "0"&amp;LEFT($D738,1),$D738="10th Floor", LEFT($D738,2),$D738="11th Floor", LEFT($D738,2),$D738="12th Floor", LEFT($D738,2),$D738="13th Floor", LEFT($D738,2), $D738="Lower Ground", LEFT($D738)&amp;IF(ISNUMBER(FIND(" ",$D738)),MID($D738,FIND(" ",$D738)+1,1),"")&amp;IF(ISNUMBER(FIND(" ",$D738,FIND(" ",$D738)+1)),MID($D738,FIND(" ",$D738,FIND(" ",$D738)+1)+1,1),""),$D738="Upper Ground", LEFT($D738)&amp;IF(ISNUMBER(FIND(" ",$D738)),MID($D738,FIND(" ",$D738)+1,1),"")&amp;IF(ISNUMBER(FIND(" ",$D738,FIND(" ",$D738)+1)),MID($D738,FIND(" ",$D738,FIND(" ",$D738)+1)+1,1),"")),".0",$E738), " ")</f>
        <v xml:space="preserve"> </v>
      </c>
      <c r="G738" s="144"/>
      <c r="H738" s="144"/>
      <c r="I738" s="144"/>
      <c r="J738" s="144"/>
      <c r="K738" s="144"/>
      <c r="L738" s="149" t="str" cm="1">
        <f t="array" ref="L738">_xlfn.IFNA(
_xlfn.IFS(
AND($F738=" ",$G738=" ",$H738=" "),"Please update all three: Surveyor Room Reference, Establishment Room Reference and Establishment Room Name",
AND(OR($I738="General",$I738="Open plan/ semi-open general",$I738="Fitted",$I738="Light practical (science)",$I738="Light practical (other)",$I738="Heavy practical (workshops)",$I738="Heavy practical (clean)",$I738="Large",$I738="Storage"),$J738=0,$K738=0),"Please update Net Area or Non-net Area",
AND($B738&lt;&gt;"OUT",$J738=0,$I738&lt;&gt;"Non-net",$M738="85% Circulation"),"Net area not recorded for spaces with 85% circulation unusable type",
AND(OR($I738="General",$I738="Open plan/ semi-open general",$I738="Fitted",$I738="Light practical (science)",$I738="Light practical (other)",$I738="Heavy practical (workshops)",$I738="Heavy practical (clean)",$I738="Large",$I738="Storage"),OR($J738=0,ISBLANK($J738))),"Net area not recorded in net spaces",
AND(OR($I738="Non-net",$I738="Outdoor space"),$J738&gt;0),"Net Area Recorded in Non-net space",
AND($I738="General",$J738&gt;90),"This general space is over 90m2, please ensure that this space is entered as separate spaces if it usually used as separate spaces",
AND($I738="Open plan/ semi-open general",$J738&lt;27),"Open plan general space under 27m2",
AND(OR($K738=0,ISBLANK($K738)), $I738="Non-net"),"Non-net area not recorded in non-net space"
),
" ")</f>
        <v xml:space="preserve"> </v>
      </c>
      <c r="M738" s="144"/>
      <c r="N738" s="144"/>
      <c r="O738" s="144"/>
      <c r="P738" s="144"/>
      <c r="Q738" s="144"/>
      <c r="R738" s="171"/>
      <c r="S738" s="147">
        <f>NCA_Calculations!$P$750</f>
        <v>0</v>
      </c>
      <c r="T738" s="147">
        <f>NCA_Calculations!$Q$750</f>
        <v>0</v>
      </c>
      <c r="U738" s="144"/>
      <c r="V738" s="144"/>
      <c r="W738" s="149" t="str" cm="1">
        <f t="array" ref="W738">_xlfn.IFNA(
_xlfn.IFS(
ISBLANK($U738),"Missing space use.",
AND('Establishment details'!$C$14="Secondary",$V738="Classbase"),"Invalid Status type",
AND(OR( $V738="Classbase", $V738="Teaching", $V738="Early years",$V738="SEND resourced"), NOT(ISBLANK($M738))),"Space with status type and unusable type.",
AND($V738= "Classbase",'Establishment details'!$C$22&gt;=10), "Classbase status is only valid in schools with a primary element.",
AND($I738= "Large",$N738 &gt; 3.5), "Large rooms with less than 3.5m height.",
AND(OR($V738="Light practical (science)",$V738="Light practical (science)",$V738="Heavy practical (workshops)", $V738="Heavy practical (clean)"), OR($O738=0,ISBLANK($O738))),"Missing sinks count for light and heavy practical spaces.",
AND($M738 = "Other",ISBLANK($R738)), "Invalid unusable type / missing note for other unusable type."
),
" ")</f>
        <v>Missing space use.</v>
      </c>
    </row>
    <row r="739" spans="2:23" ht="15.75" x14ac:dyDescent="0.25">
      <c r="B739" s="143"/>
      <c r="C739" s="144"/>
      <c r="D739" s="144"/>
      <c r="E739" s="144"/>
      <c r="F739" s="147" t="str" cm="1">
        <f t="array" ref="F739">_xlfn.IFNA(CONCATENATE(_xlfn.IFS($D739="Mezzanine",LEFT($D739,1), $D739="Ground Floor",LEFT($D739,1),$D739="Basment ",LEFT($D739,1), $D739="1st Floor", "0"&amp;LEFT($D739,1), $D739="2nd Floor", "0"&amp;LEFT($D739,1), $D739="3rd Floor", "0"&amp;LEFT($D739,1), $D739="4th Floor", "0"&amp;LEFT($D739,1), $D739="5th Floor", "0"&amp;LEFT($D739,1), $D739="6th Floor", "0"&amp;LEFT($D739,1),$D739="7th Floor", "0"&amp;LEFT($D739,1),$D739="8th Floor", "0"&amp;LEFT($D739,1),$D739="9th Floor", "0"&amp;LEFT($D739,1),$D739="10th Floor", LEFT($D739,2),$D739="11th Floor", LEFT($D739,2),$D739="12th Floor", LEFT($D739,2),$D739="13th Floor", LEFT($D739,2), $D739="Lower Ground", LEFT($D739)&amp;IF(ISNUMBER(FIND(" ",$D739)),MID($D739,FIND(" ",$D739)+1,1),"")&amp;IF(ISNUMBER(FIND(" ",$D739,FIND(" ",$D739)+1)),MID($D739,FIND(" ",$D739,FIND(" ",$D739)+1)+1,1),""),$D739="Upper Ground", LEFT($D739)&amp;IF(ISNUMBER(FIND(" ",$D739)),MID($D739,FIND(" ",$D739)+1,1),"")&amp;IF(ISNUMBER(FIND(" ",$D739,FIND(" ",$D739)+1)),MID($D739,FIND(" ",$D739,FIND(" ",$D739)+1)+1,1),"")),".0",$E739), " ")</f>
        <v xml:space="preserve"> </v>
      </c>
      <c r="G739" s="144"/>
      <c r="H739" s="144"/>
      <c r="I739" s="144"/>
      <c r="J739" s="144"/>
      <c r="K739" s="144"/>
      <c r="L739" s="149" t="str" cm="1">
        <f t="array" ref="L739">_xlfn.IFNA(
_xlfn.IFS(
AND($F739=" ",$G739=" ",$H739=" "),"Please update all three: Surveyor Room Reference, Establishment Room Reference and Establishment Room Name",
AND(OR($I739="General",$I739="Open plan/ semi-open general",$I739="Fitted",$I739="Light practical (science)",$I739="Light practical (other)",$I739="Heavy practical (workshops)",$I739="Heavy practical (clean)",$I739="Large",$I739="Storage"),$J739=0,$K739=0),"Please update Net Area or Non-net Area",
AND($B739&lt;&gt;"OUT",$J739=0,$I739&lt;&gt;"Non-net",$M739="85% Circulation"),"Net area not recorded for spaces with 85% circulation unusable type",
AND(OR($I739="General",$I739="Open plan/ semi-open general",$I739="Fitted",$I739="Light practical (science)",$I739="Light practical (other)",$I739="Heavy practical (workshops)",$I739="Heavy practical (clean)",$I739="Large",$I739="Storage"),OR($J739=0,ISBLANK($J739))),"Net area not recorded in net spaces",
AND(OR($I739="Non-net",$I739="Outdoor space"),$J739&gt;0),"Net Area Recorded in Non-net space",
AND($I739="General",$J739&gt;90),"This general space is over 90m2, please ensure that this space is entered as separate spaces if it usually used as separate spaces",
AND($I739="Open plan/ semi-open general",$J739&lt;27),"Open plan general space under 27m2",
AND(OR($K739=0,ISBLANK($K739)), $I739="Non-net"),"Non-net area not recorded in non-net space"
),
" ")</f>
        <v xml:space="preserve"> </v>
      </c>
      <c r="M739" s="144"/>
      <c r="N739" s="144"/>
      <c r="O739" s="144"/>
      <c r="P739" s="144"/>
      <c r="Q739" s="144"/>
      <c r="R739" s="171"/>
      <c r="S739" s="147">
        <f>NCA_Calculations!$P$751</f>
        <v>0</v>
      </c>
      <c r="T739" s="147">
        <f>NCA_Calculations!$Q$751</f>
        <v>0</v>
      </c>
      <c r="U739" s="144"/>
      <c r="V739" s="144"/>
      <c r="W739" s="149" t="str" cm="1">
        <f t="array" ref="W739">_xlfn.IFNA(
_xlfn.IFS(
ISBLANK($U739),"Missing space use.",
AND('Establishment details'!$C$14="Secondary",$V739="Classbase"),"Invalid Status type",
AND(OR( $V739="Classbase", $V739="Teaching", $V739="Early years",$V739="SEND resourced"), NOT(ISBLANK($M739))),"Space with status type and unusable type.",
AND($V739= "Classbase",'Establishment details'!$C$22&gt;=10), "Classbase status is only valid in schools with a primary element.",
AND($I739= "Large",$N739 &gt; 3.5), "Large rooms with less than 3.5m height.",
AND(OR($V739="Light practical (science)",$V739="Light practical (science)",$V739="Heavy practical (workshops)", $V739="Heavy practical (clean)"), OR($O739=0,ISBLANK($O739))),"Missing sinks count for light and heavy practical spaces.",
AND($M739 = "Other",ISBLANK($R739)), "Invalid unusable type / missing note for other unusable type."
),
" ")</f>
        <v>Missing space use.</v>
      </c>
    </row>
    <row r="740" spans="2:23" ht="15.75" x14ac:dyDescent="0.25">
      <c r="B740" s="143"/>
      <c r="C740" s="144"/>
      <c r="D740" s="144"/>
      <c r="E740" s="144"/>
      <c r="F740" s="147" t="str" cm="1">
        <f t="array" ref="F740">_xlfn.IFNA(CONCATENATE(_xlfn.IFS($D740="Mezzanine",LEFT($D740,1), $D740="Ground Floor",LEFT($D740,1),$D740="Basment ",LEFT($D740,1), $D740="1st Floor", "0"&amp;LEFT($D740,1), $D740="2nd Floor", "0"&amp;LEFT($D740,1), $D740="3rd Floor", "0"&amp;LEFT($D740,1), $D740="4th Floor", "0"&amp;LEFT($D740,1), $D740="5th Floor", "0"&amp;LEFT($D740,1), $D740="6th Floor", "0"&amp;LEFT($D740,1),$D740="7th Floor", "0"&amp;LEFT($D740,1),$D740="8th Floor", "0"&amp;LEFT($D740,1),$D740="9th Floor", "0"&amp;LEFT($D740,1),$D740="10th Floor", LEFT($D740,2),$D740="11th Floor", LEFT($D740,2),$D740="12th Floor", LEFT($D740,2),$D740="13th Floor", LEFT($D740,2), $D740="Lower Ground", LEFT($D740)&amp;IF(ISNUMBER(FIND(" ",$D740)),MID($D740,FIND(" ",$D740)+1,1),"")&amp;IF(ISNUMBER(FIND(" ",$D740,FIND(" ",$D740)+1)),MID($D740,FIND(" ",$D740,FIND(" ",$D740)+1)+1,1),""),$D740="Upper Ground", LEFT($D740)&amp;IF(ISNUMBER(FIND(" ",$D740)),MID($D740,FIND(" ",$D740)+1,1),"")&amp;IF(ISNUMBER(FIND(" ",$D740,FIND(" ",$D740)+1)),MID($D740,FIND(" ",$D740,FIND(" ",$D740)+1)+1,1),"")),".0",$E740), " ")</f>
        <v xml:space="preserve"> </v>
      </c>
      <c r="G740" s="144"/>
      <c r="H740" s="144"/>
      <c r="I740" s="144"/>
      <c r="J740" s="144"/>
      <c r="K740" s="144"/>
      <c r="L740" s="149" t="str" cm="1">
        <f t="array" ref="L740">_xlfn.IFNA(
_xlfn.IFS(
AND($F740=" ",$G740=" ",$H740=" "),"Please update all three: Surveyor Room Reference, Establishment Room Reference and Establishment Room Name",
AND(OR($I740="General",$I740="Open plan/ semi-open general",$I740="Fitted",$I740="Light practical (science)",$I740="Light practical (other)",$I740="Heavy practical (workshops)",$I740="Heavy practical (clean)",$I740="Large",$I740="Storage"),$J740=0,$K740=0),"Please update Net Area or Non-net Area",
AND($B740&lt;&gt;"OUT",$J740=0,$I740&lt;&gt;"Non-net",$M740="85% Circulation"),"Net area not recorded for spaces with 85% circulation unusable type",
AND(OR($I740="General",$I740="Open plan/ semi-open general",$I740="Fitted",$I740="Light practical (science)",$I740="Light practical (other)",$I740="Heavy practical (workshops)",$I740="Heavy practical (clean)",$I740="Large",$I740="Storage"),OR($J740=0,ISBLANK($J740))),"Net area not recorded in net spaces",
AND(OR($I740="Non-net",$I740="Outdoor space"),$J740&gt;0),"Net Area Recorded in Non-net space",
AND($I740="General",$J740&gt;90),"This general space is over 90m2, please ensure that this space is entered as separate spaces if it usually used as separate spaces",
AND($I740="Open plan/ semi-open general",$J740&lt;27),"Open plan general space under 27m2",
AND(OR($K740=0,ISBLANK($K740)), $I740="Non-net"),"Non-net area not recorded in non-net space"
),
" ")</f>
        <v xml:space="preserve"> </v>
      </c>
      <c r="M740" s="144"/>
      <c r="N740" s="144"/>
      <c r="O740" s="144"/>
      <c r="P740" s="144"/>
      <c r="Q740" s="144"/>
      <c r="R740" s="171"/>
      <c r="S740" s="147">
        <f>NCA_Calculations!$P$752</f>
        <v>0</v>
      </c>
      <c r="T740" s="147">
        <f>NCA_Calculations!$Q$752</f>
        <v>0</v>
      </c>
      <c r="U740" s="144"/>
      <c r="V740" s="144"/>
      <c r="W740" s="149" t="str" cm="1">
        <f t="array" ref="W740">_xlfn.IFNA(
_xlfn.IFS(
ISBLANK($U740),"Missing space use.",
AND('Establishment details'!$C$14="Secondary",$V740="Classbase"),"Invalid Status type",
AND(OR( $V740="Classbase", $V740="Teaching", $V740="Early years",$V740="SEND resourced"), NOT(ISBLANK($M740))),"Space with status type and unusable type.",
AND($V740= "Classbase",'Establishment details'!$C$22&gt;=10), "Classbase status is only valid in schools with a primary element.",
AND($I740= "Large",$N740 &gt; 3.5), "Large rooms with less than 3.5m height.",
AND(OR($V740="Light practical (science)",$V740="Light practical (science)",$V740="Heavy practical (workshops)", $V740="Heavy practical (clean)"), OR($O740=0,ISBLANK($O740))),"Missing sinks count for light and heavy practical spaces.",
AND($M740 = "Other",ISBLANK($R740)), "Invalid unusable type / missing note for other unusable type."
),
" ")</f>
        <v>Missing space use.</v>
      </c>
    </row>
    <row r="741" spans="2:23" ht="15.75" x14ac:dyDescent="0.25">
      <c r="B741" s="143"/>
      <c r="C741" s="144"/>
      <c r="D741" s="144"/>
      <c r="E741" s="144"/>
      <c r="F741" s="147" t="str" cm="1">
        <f t="array" ref="F741">_xlfn.IFNA(CONCATENATE(_xlfn.IFS($D741="Mezzanine",LEFT($D741,1), $D741="Ground Floor",LEFT($D741,1),$D741="Basment ",LEFT($D741,1), $D741="1st Floor", "0"&amp;LEFT($D741,1), $D741="2nd Floor", "0"&amp;LEFT($D741,1), $D741="3rd Floor", "0"&amp;LEFT($D741,1), $D741="4th Floor", "0"&amp;LEFT($D741,1), $D741="5th Floor", "0"&amp;LEFT($D741,1), $D741="6th Floor", "0"&amp;LEFT($D741,1),$D741="7th Floor", "0"&amp;LEFT($D741,1),$D741="8th Floor", "0"&amp;LEFT($D741,1),$D741="9th Floor", "0"&amp;LEFT($D741,1),$D741="10th Floor", LEFT($D741,2),$D741="11th Floor", LEFT($D741,2),$D741="12th Floor", LEFT($D741,2),$D741="13th Floor", LEFT($D741,2), $D741="Lower Ground", LEFT($D741)&amp;IF(ISNUMBER(FIND(" ",$D741)),MID($D741,FIND(" ",$D741)+1,1),"")&amp;IF(ISNUMBER(FIND(" ",$D741,FIND(" ",$D741)+1)),MID($D741,FIND(" ",$D741,FIND(" ",$D741)+1)+1,1),""),$D741="Upper Ground", LEFT($D741)&amp;IF(ISNUMBER(FIND(" ",$D741)),MID($D741,FIND(" ",$D741)+1,1),"")&amp;IF(ISNUMBER(FIND(" ",$D741,FIND(" ",$D741)+1)),MID($D741,FIND(" ",$D741,FIND(" ",$D741)+1)+1,1),"")),".0",$E741), " ")</f>
        <v xml:space="preserve"> </v>
      </c>
      <c r="G741" s="144"/>
      <c r="H741" s="144"/>
      <c r="I741" s="144"/>
      <c r="J741" s="144"/>
      <c r="K741" s="144"/>
      <c r="L741" s="149" t="str" cm="1">
        <f t="array" ref="L741">_xlfn.IFNA(
_xlfn.IFS(
AND($F741=" ",$G741=" ",$H741=" "),"Please update all three: Surveyor Room Reference, Establishment Room Reference and Establishment Room Name",
AND(OR($I741="General",$I741="Open plan/ semi-open general",$I741="Fitted",$I741="Light practical (science)",$I741="Light practical (other)",$I741="Heavy practical (workshops)",$I741="Heavy practical (clean)",$I741="Large",$I741="Storage"),$J741=0,$K741=0),"Please update Net Area or Non-net Area",
AND($B741&lt;&gt;"OUT",$J741=0,$I741&lt;&gt;"Non-net",$M741="85% Circulation"),"Net area not recorded for spaces with 85% circulation unusable type",
AND(OR($I741="General",$I741="Open plan/ semi-open general",$I741="Fitted",$I741="Light practical (science)",$I741="Light practical (other)",$I741="Heavy practical (workshops)",$I741="Heavy practical (clean)",$I741="Large",$I741="Storage"),OR($J741=0,ISBLANK($J741))),"Net area not recorded in net spaces",
AND(OR($I741="Non-net",$I741="Outdoor space"),$J741&gt;0),"Net Area Recorded in Non-net space",
AND($I741="General",$J741&gt;90),"This general space is over 90m2, please ensure that this space is entered as separate spaces if it usually used as separate spaces",
AND($I741="Open plan/ semi-open general",$J741&lt;27),"Open plan general space under 27m2",
AND(OR($K741=0,ISBLANK($K741)), $I741="Non-net"),"Non-net area not recorded in non-net space"
),
" ")</f>
        <v xml:space="preserve"> </v>
      </c>
      <c r="M741" s="144"/>
      <c r="N741" s="144"/>
      <c r="O741" s="144"/>
      <c r="P741" s="144"/>
      <c r="Q741" s="144"/>
      <c r="R741" s="171"/>
      <c r="S741" s="147">
        <f>NCA_Calculations!$P$753</f>
        <v>0</v>
      </c>
      <c r="T741" s="147">
        <f>NCA_Calculations!$Q$753</f>
        <v>0</v>
      </c>
      <c r="U741" s="144"/>
      <c r="V741" s="144"/>
      <c r="W741" s="149" t="str" cm="1">
        <f t="array" ref="W741">_xlfn.IFNA(
_xlfn.IFS(
ISBLANK($U741),"Missing space use.",
AND('Establishment details'!$C$14="Secondary",$V741="Classbase"),"Invalid Status type",
AND(OR( $V741="Classbase", $V741="Teaching", $V741="Early years",$V741="SEND resourced"), NOT(ISBLANK($M741))),"Space with status type and unusable type.",
AND($V741= "Classbase",'Establishment details'!$C$22&gt;=10), "Classbase status is only valid in schools with a primary element.",
AND($I741= "Large",$N741 &gt; 3.5), "Large rooms with less than 3.5m height.",
AND(OR($V741="Light practical (science)",$V741="Light practical (science)",$V741="Heavy practical (workshops)", $V741="Heavy practical (clean)"), OR($O741=0,ISBLANK($O741))),"Missing sinks count for light and heavy practical spaces.",
AND($M741 = "Other",ISBLANK($R741)), "Invalid unusable type / missing note for other unusable type."
),
" ")</f>
        <v>Missing space use.</v>
      </c>
    </row>
    <row r="742" spans="2:23" ht="15.75" x14ac:dyDescent="0.25">
      <c r="B742" s="143"/>
      <c r="C742" s="144"/>
      <c r="D742" s="144"/>
      <c r="E742" s="144"/>
      <c r="F742" s="147" t="str" cm="1">
        <f t="array" ref="F742">_xlfn.IFNA(CONCATENATE(_xlfn.IFS($D742="Mezzanine",LEFT($D742,1), $D742="Ground Floor",LEFT($D742,1),$D742="Basment ",LEFT($D742,1), $D742="1st Floor", "0"&amp;LEFT($D742,1), $D742="2nd Floor", "0"&amp;LEFT($D742,1), $D742="3rd Floor", "0"&amp;LEFT($D742,1), $D742="4th Floor", "0"&amp;LEFT($D742,1), $D742="5th Floor", "0"&amp;LEFT($D742,1), $D742="6th Floor", "0"&amp;LEFT($D742,1),$D742="7th Floor", "0"&amp;LEFT($D742,1),$D742="8th Floor", "0"&amp;LEFT($D742,1),$D742="9th Floor", "0"&amp;LEFT($D742,1),$D742="10th Floor", LEFT($D742,2),$D742="11th Floor", LEFT($D742,2),$D742="12th Floor", LEFT($D742,2),$D742="13th Floor", LEFT($D742,2), $D742="Lower Ground", LEFT($D742)&amp;IF(ISNUMBER(FIND(" ",$D742)),MID($D742,FIND(" ",$D742)+1,1),"")&amp;IF(ISNUMBER(FIND(" ",$D742,FIND(" ",$D742)+1)),MID($D742,FIND(" ",$D742,FIND(" ",$D742)+1)+1,1),""),$D742="Upper Ground", LEFT($D742)&amp;IF(ISNUMBER(FIND(" ",$D742)),MID($D742,FIND(" ",$D742)+1,1),"")&amp;IF(ISNUMBER(FIND(" ",$D742,FIND(" ",$D742)+1)),MID($D742,FIND(" ",$D742,FIND(" ",$D742)+1)+1,1),"")),".0",$E742), " ")</f>
        <v xml:space="preserve"> </v>
      </c>
      <c r="G742" s="144"/>
      <c r="H742" s="144"/>
      <c r="I742" s="144"/>
      <c r="J742" s="144"/>
      <c r="K742" s="144"/>
      <c r="L742" s="149" t="str" cm="1">
        <f t="array" ref="L742">_xlfn.IFNA(
_xlfn.IFS(
AND($F742=" ",$G742=" ",$H742=" "),"Please update all three: Surveyor Room Reference, Establishment Room Reference and Establishment Room Name",
AND(OR($I742="General",$I742="Open plan/ semi-open general",$I742="Fitted",$I742="Light practical (science)",$I742="Light practical (other)",$I742="Heavy practical (workshops)",$I742="Heavy practical (clean)",$I742="Large",$I742="Storage"),$J742=0,$K742=0),"Please update Net Area or Non-net Area",
AND($B742&lt;&gt;"OUT",$J742=0,$I742&lt;&gt;"Non-net",$M742="85% Circulation"),"Net area not recorded for spaces with 85% circulation unusable type",
AND(OR($I742="General",$I742="Open plan/ semi-open general",$I742="Fitted",$I742="Light practical (science)",$I742="Light practical (other)",$I742="Heavy practical (workshops)",$I742="Heavy practical (clean)",$I742="Large",$I742="Storage"),OR($J742=0,ISBLANK($J742))),"Net area not recorded in net spaces",
AND(OR($I742="Non-net",$I742="Outdoor space"),$J742&gt;0),"Net Area Recorded in Non-net space",
AND($I742="General",$J742&gt;90),"This general space is over 90m2, please ensure that this space is entered as separate spaces if it usually used as separate spaces",
AND($I742="Open plan/ semi-open general",$J742&lt;27),"Open plan general space under 27m2",
AND(OR($K742=0,ISBLANK($K742)), $I742="Non-net"),"Non-net area not recorded in non-net space"
),
" ")</f>
        <v xml:space="preserve"> </v>
      </c>
      <c r="M742" s="144"/>
      <c r="N742" s="144"/>
      <c r="O742" s="144"/>
      <c r="P742" s="144"/>
      <c r="Q742" s="144"/>
      <c r="R742" s="171"/>
      <c r="S742" s="147">
        <f>NCA_Calculations!$P$754</f>
        <v>0</v>
      </c>
      <c r="T742" s="147">
        <f>NCA_Calculations!$Q$754</f>
        <v>0</v>
      </c>
      <c r="U742" s="144"/>
      <c r="V742" s="144"/>
      <c r="W742" s="149" t="str" cm="1">
        <f t="array" ref="W742">_xlfn.IFNA(
_xlfn.IFS(
ISBLANK($U742),"Missing space use.",
AND('Establishment details'!$C$14="Secondary",$V742="Classbase"),"Invalid Status type",
AND(OR( $V742="Classbase", $V742="Teaching", $V742="Early years",$V742="SEND resourced"), NOT(ISBLANK($M742))),"Space with status type and unusable type.",
AND($V742= "Classbase",'Establishment details'!$C$22&gt;=10), "Classbase status is only valid in schools with a primary element.",
AND($I742= "Large",$N742 &gt; 3.5), "Large rooms with less than 3.5m height.",
AND(OR($V742="Light practical (science)",$V742="Light practical (science)",$V742="Heavy practical (workshops)", $V742="Heavy practical (clean)"), OR($O742=0,ISBLANK($O742))),"Missing sinks count for light and heavy practical spaces.",
AND($M742 = "Other",ISBLANK($R742)), "Invalid unusable type / missing note for other unusable type."
),
" ")</f>
        <v>Missing space use.</v>
      </c>
    </row>
    <row r="743" spans="2:23" ht="15.75" x14ac:dyDescent="0.25">
      <c r="B743" s="143"/>
      <c r="C743" s="144"/>
      <c r="D743" s="144"/>
      <c r="E743" s="144"/>
      <c r="F743" s="147" t="str" cm="1">
        <f t="array" ref="F743">_xlfn.IFNA(CONCATENATE(_xlfn.IFS($D743="Mezzanine",LEFT($D743,1), $D743="Ground Floor",LEFT($D743,1),$D743="Basment ",LEFT($D743,1), $D743="1st Floor", "0"&amp;LEFT($D743,1), $D743="2nd Floor", "0"&amp;LEFT($D743,1), $D743="3rd Floor", "0"&amp;LEFT($D743,1), $D743="4th Floor", "0"&amp;LEFT($D743,1), $D743="5th Floor", "0"&amp;LEFT($D743,1), $D743="6th Floor", "0"&amp;LEFT($D743,1),$D743="7th Floor", "0"&amp;LEFT($D743,1),$D743="8th Floor", "0"&amp;LEFT($D743,1),$D743="9th Floor", "0"&amp;LEFT($D743,1),$D743="10th Floor", LEFT($D743,2),$D743="11th Floor", LEFT($D743,2),$D743="12th Floor", LEFT($D743,2),$D743="13th Floor", LEFT($D743,2), $D743="Lower Ground", LEFT($D743)&amp;IF(ISNUMBER(FIND(" ",$D743)),MID($D743,FIND(" ",$D743)+1,1),"")&amp;IF(ISNUMBER(FIND(" ",$D743,FIND(" ",$D743)+1)),MID($D743,FIND(" ",$D743,FIND(" ",$D743)+1)+1,1),""),$D743="Upper Ground", LEFT($D743)&amp;IF(ISNUMBER(FIND(" ",$D743)),MID($D743,FIND(" ",$D743)+1,1),"")&amp;IF(ISNUMBER(FIND(" ",$D743,FIND(" ",$D743)+1)),MID($D743,FIND(" ",$D743,FIND(" ",$D743)+1)+1,1),"")),".0",$E743), " ")</f>
        <v xml:space="preserve"> </v>
      </c>
      <c r="G743" s="144"/>
      <c r="H743" s="144"/>
      <c r="I743" s="144"/>
      <c r="J743" s="144"/>
      <c r="K743" s="144"/>
      <c r="L743" s="149" t="str" cm="1">
        <f t="array" ref="L743">_xlfn.IFNA(
_xlfn.IFS(
AND($F743=" ",$G743=" ",$H743=" "),"Please update all three: Surveyor Room Reference, Establishment Room Reference and Establishment Room Name",
AND(OR($I743="General",$I743="Open plan/ semi-open general",$I743="Fitted",$I743="Light practical (science)",$I743="Light practical (other)",$I743="Heavy practical (workshops)",$I743="Heavy practical (clean)",$I743="Large",$I743="Storage"),$J743=0,$K743=0),"Please update Net Area or Non-net Area",
AND($B743&lt;&gt;"OUT",$J743=0,$I743&lt;&gt;"Non-net",$M743="85% Circulation"),"Net area not recorded for spaces with 85% circulation unusable type",
AND(OR($I743="General",$I743="Open plan/ semi-open general",$I743="Fitted",$I743="Light practical (science)",$I743="Light practical (other)",$I743="Heavy practical (workshops)",$I743="Heavy practical (clean)",$I743="Large",$I743="Storage"),OR($J743=0,ISBLANK($J743))),"Net area not recorded in net spaces",
AND(OR($I743="Non-net",$I743="Outdoor space"),$J743&gt;0),"Net Area Recorded in Non-net space",
AND($I743="General",$J743&gt;90),"This general space is over 90m2, please ensure that this space is entered as separate spaces if it usually used as separate spaces",
AND($I743="Open plan/ semi-open general",$J743&lt;27),"Open plan general space under 27m2",
AND(OR($K743=0,ISBLANK($K743)), $I743="Non-net"),"Non-net area not recorded in non-net space"
),
" ")</f>
        <v xml:space="preserve"> </v>
      </c>
      <c r="M743" s="144"/>
      <c r="N743" s="144"/>
      <c r="O743" s="144"/>
      <c r="P743" s="144"/>
      <c r="Q743" s="144"/>
      <c r="R743" s="171"/>
      <c r="S743" s="147">
        <f>NCA_Calculations!$P$755</f>
        <v>0</v>
      </c>
      <c r="T743" s="147">
        <f>NCA_Calculations!$Q$755</f>
        <v>0</v>
      </c>
      <c r="U743" s="144"/>
      <c r="V743" s="144"/>
      <c r="W743" s="149" t="str" cm="1">
        <f t="array" ref="W743">_xlfn.IFNA(
_xlfn.IFS(
ISBLANK($U743),"Missing space use.",
AND('Establishment details'!$C$14="Secondary",$V743="Classbase"),"Invalid Status type",
AND(OR( $V743="Classbase", $V743="Teaching", $V743="Early years",$V743="SEND resourced"), NOT(ISBLANK($M743))),"Space with status type and unusable type.",
AND($V743= "Classbase",'Establishment details'!$C$22&gt;=10), "Classbase status is only valid in schools with a primary element.",
AND($I743= "Large",$N743 &gt; 3.5), "Large rooms with less than 3.5m height.",
AND(OR($V743="Light practical (science)",$V743="Light practical (science)",$V743="Heavy practical (workshops)", $V743="Heavy practical (clean)"), OR($O743=0,ISBLANK($O743))),"Missing sinks count for light and heavy practical spaces.",
AND($M743 = "Other",ISBLANK($R743)), "Invalid unusable type / missing note for other unusable type."
),
" ")</f>
        <v>Missing space use.</v>
      </c>
    </row>
    <row r="744" spans="2:23" ht="15.75" x14ac:dyDescent="0.25">
      <c r="B744" s="143"/>
      <c r="C744" s="144"/>
      <c r="D744" s="144"/>
      <c r="E744" s="144"/>
      <c r="F744" s="147" t="str" cm="1">
        <f t="array" ref="F744">_xlfn.IFNA(CONCATENATE(_xlfn.IFS($D744="Mezzanine",LEFT($D744,1), $D744="Ground Floor",LEFT($D744,1),$D744="Basment ",LEFT($D744,1), $D744="1st Floor", "0"&amp;LEFT($D744,1), $D744="2nd Floor", "0"&amp;LEFT($D744,1), $D744="3rd Floor", "0"&amp;LEFT($D744,1), $D744="4th Floor", "0"&amp;LEFT($D744,1), $D744="5th Floor", "0"&amp;LEFT($D744,1), $D744="6th Floor", "0"&amp;LEFT($D744,1),$D744="7th Floor", "0"&amp;LEFT($D744,1),$D744="8th Floor", "0"&amp;LEFT($D744,1),$D744="9th Floor", "0"&amp;LEFT($D744,1),$D744="10th Floor", LEFT($D744,2),$D744="11th Floor", LEFT($D744,2),$D744="12th Floor", LEFT($D744,2),$D744="13th Floor", LEFT($D744,2), $D744="Lower Ground", LEFT($D744)&amp;IF(ISNUMBER(FIND(" ",$D744)),MID($D744,FIND(" ",$D744)+1,1),"")&amp;IF(ISNUMBER(FIND(" ",$D744,FIND(" ",$D744)+1)),MID($D744,FIND(" ",$D744,FIND(" ",$D744)+1)+1,1),""),$D744="Upper Ground", LEFT($D744)&amp;IF(ISNUMBER(FIND(" ",$D744)),MID($D744,FIND(" ",$D744)+1,1),"")&amp;IF(ISNUMBER(FIND(" ",$D744,FIND(" ",$D744)+1)),MID($D744,FIND(" ",$D744,FIND(" ",$D744)+1)+1,1),"")),".0",$E744), " ")</f>
        <v xml:space="preserve"> </v>
      </c>
      <c r="G744" s="144"/>
      <c r="H744" s="144"/>
      <c r="I744" s="144"/>
      <c r="J744" s="144"/>
      <c r="K744" s="144"/>
      <c r="L744" s="149" t="str" cm="1">
        <f t="array" ref="L744">_xlfn.IFNA(
_xlfn.IFS(
AND($F744=" ",$G744=" ",$H744=" "),"Please update all three: Surveyor Room Reference, Establishment Room Reference and Establishment Room Name",
AND(OR($I744="General",$I744="Open plan/ semi-open general",$I744="Fitted",$I744="Light practical (science)",$I744="Light practical (other)",$I744="Heavy practical (workshops)",$I744="Heavy practical (clean)",$I744="Large",$I744="Storage"),$J744=0,$K744=0),"Please update Net Area or Non-net Area",
AND($B744&lt;&gt;"OUT",$J744=0,$I744&lt;&gt;"Non-net",$M744="85% Circulation"),"Net area not recorded for spaces with 85% circulation unusable type",
AND(OR($I744="General",$I744="Open plan/ semi-open general",$I744="Fitted",$I744="Light practical (science)",$I744="Light practical (other)",$I744="Heavy practical (workshops)",$I744="Heavy practical (clean)",$I744="Large",$I744="Storage"),OR($J744=0,ISBLANK($J744))),"Net area not recorded in net spaces",
AND(OR($I744="Non-net",$I744="Outdoor space"),$J744&gt;0),"Net Area Recorded in Non-net space",
AND($I744="General",$J744&gt;90),"This general space is over 90m2, please ensure that this space is entered as separate spaces if it usually used as separate spaces",
AND($I744="Open plan/ semi-open general",$J744&lt;27),"Open plan general space under 27m2",
AND(OR($K744=0,ISBLANK($K744)), $I744="Non-net"),"Non-net area not recorded in non-net space"
),
" ")</f>
        <v xml:space="preserve"> </v>
      </c>
      <c r="M744" s="144"/>
      <c r="N744" s="144"/>
      <c r="O744" s="144"/>
      <c r="P744" s="144"/>
      <c r="Q744" s="144"/>
      <c r="R744" s="171"/>
      <c r="S744" s="147">
        <f>NCA_Calculations!$P$756</f>
        <v>0</v>
      </c>
      <c r="T744" s="147">
        <f>NCA_Calculations!$Q$756</f>
        <v>0</v>
      </c>
      <c r="U744" s="144"/>
      <c r="V744" s="144"/>
      <c r="W744" s="149" t="str" cm="1">
        <f t="array" ref="W744">_xlfn.IFNA(
_xlfn.IFS(
ISBLANK($U744),"Missing space use.",
AND('Establishment details'!$C$14="Secondary",$V744="Classbase"),"Invalid Status type",
AND(OR( $V744="Classbase", $V744="Teaching", $V744="Early years",$V744="SEND resourced"), NOT(ISBLANK($M744))),"Space with status type and unusable type.",
AND($V744= "Classbase",'Establishment details'!$C$22&gt;=10), "Classbase status is only valid in schools with a primary element.",
AND($I744= "Large",$N744 &gt; 3.5), "Large rooms with less than 3.5m height.",
AND(OR($V744="Light practical (science)",$V744="Light practical (science)",$V744="Heavy practical (workshops)", $V744="Heavy practical (clean)"), OR($O744=0,ISBLANK($O744))),"Missing sinks count for light and heavy practical spaces.",
AND($M744 = "Other",ISBLANK($R744)), "Invalid unusable type / missing note for other unusable type."
),
" ")</f>
        <v>Missing space use.</v>
      </c>
    </row>
    <row r="745" spans="2:23" ht="15.75" x14ac:dyDescent="0.25">
      <c r="B745" s="143"/>
      <c r="C745" s="144"/>
      <c r="D745" s="144"/>
      <c r="E745" s="144"/>
      <c r="F745" s="147" t="str" cm="1">
        <f t="array" ref="F745">_xlfn.IFNA(CONCATENATE(_xlfn.IFS($D745="Mezzanine",LEFT($D745,1), $D745="Ground Floor",LEFT($D745,1),$D745="Basment ",LEFT($D745,1), $D745="1st Floor", "0"&amp;LEFT($D745,1), $D745="2nd Floor", "0"&amp;LEFT($D745,1), $D745="3rd Floor", "0"&amp;LEFT($D745,1), $D745="4th Floor", "0"&amp;LEFT($D745,1), $D745="5th Floor", "0"&amp;LEFT($D745,1), $D745="6th Floor", "0"&amp;LEFT($D745,1),$D745="7th Floor", "0"&amp;LEFT($D745,1),$D745="8th Floor", "0"&amp;LEFT($D745,1),$D745="9th Floor", "0"&amp;LEFT($D745,1),$D745="10th Floor", LEFT($D745,2),$D745="11th Floor", LEFT($D745,2),$D745="12th Floor", LEFT($D745,2),$D745="13th Floor", LEFT($D745,2), $D745="Lower Ground", LEFT($D745)&amp;IF(ISNUMBER(FIND(" ",$D745)),MID($D745,FIND(" ",$D745)+1,1),"")&amp;IF(ISNUMBER(FIND(" ",$D745,FIND(" ",$D745)+1)),MID($D745,FIND(" ",$D745,FIND(" ",$D745)+1)+1,1),""),$D745="Upper Ground", LEFT($D745)&amp;IF(ISNUMBER(FIND(" ",$D745)),MID($D745,FIND(" ",$D745)+1,1),"")&amp;IF(ISNUMBER(FIND(" ",$D745,FIND(" ",$D745)+1)),MID($D745,FIND(" ",$D745,FIND(" ",$D745)+1)+1,1),"")),".0",$E745), " ")</f>
        <v xml:space="preserve"> </v>
      </c>
      <c r="G745" s="144"/>
      <c r="H745" s="144"/>
      <c r="I745" s="144"/>
      <c r="J745" s="144"/>
      <c r="K745" s="144"/>
      <c r="L745" s="149" t="str" cm="1">
        <f t="array" ref="L745">_xlfn.IFNA(
_xlfn.IFS(
AND($F745=" ",$G745=" ",$H745=" "),"Please update all three: Surveyor Room Reference, Establishment Room Reference and Establishment Room Name",
AND(OR($I745="General",$I745="Open plan/ semi-open general",$I745="Fitted",$I745="Light practical (science)",$I745="Light practical (other)",$I745="Heavy practical (workshops)",$I745="Heavy practical (clean)",$I745="Large",$I745="Storage"),$J745=0,$K745=0),"Please update Net Area or Non-net Area",
AND($B745&lt;&gt;"OUT",$J745=0,$I745&lt;&gt;"Non-net",$M745="85% Circulation"),"Net area not recorded for spaces with 85% circulation unusable type",
AND(OR($I745="General",$I745="Open plan/ semi-open general",$I745="Fitted",$I745="Light practical (science)",$I745="Light practical (other)",$I745="Heavy practical (workshops)",$I745="Heavy practical (clean)",$I745="Large",$I745="Storage"),OR($J745=0,ISBLANK($J745))),"Net area not recorded in net spaces",
AND(OR($I745="Non-net",$I745="Outdoor space"),$J745&gt;0),"Net Area Recorded in Non-net space",
AND($I745="General",$J745&gt;90),"This general space is over 90m2, please ensure that this space is entered as separate spaces if it usually used as separate spaces",
AND($I745="Open plan/ semi-open general",$J745&lt;27),"Open plan general space under 27m2",
AND(OR($K745=0,ISBLANK($K745)), $I745="Non-net"),"Non-net area not recorded in non-net space"
),
" ")</f>
        <v xml:space="preserve"> </v>
      </c>
      <c r="M745" s="144"/>
      <c r="N745" s="144"/>
      <c r="O745" s="144"/>
      <c r="P745" s="144"/>
      <c r="Q745" s="144"/>
      <c r="R745" s="171"/>
      <c r="S745" s="147">
        <f>NCA_Calculations!$P$757</f>
        <v>0</v>
      </c>
      <c r="T745" s="147">
        <f>NCA_Calculations!$Q$757</f>
        <v>0</v>
      </c>
      <c r="U745" s="144"/>
      <c r="V745" s="144"/>
      <c r="W745" s="149" t="str" cm="1">
        <f t="array" ref="W745">_xlfn.IFNA(
_xlfn.IFS(
ISBLANK($U745),"Missing space use.",
AND('Establishment details'!$C$14="Secondary",$V745="Classbase"),"Invalid Status type",
AND(OR( $V745="Classbase", $V745="Teaching", $V745="Early years",$V745="SEND resourced"), NOT(ISBLANK($M745))),"Space with status type and unusable type.",
AND($V745= "Classbase",'Establishment details'!$C$22&gt;=10), "Classbase status is only valid in schools with a primary element.",
AND($I745= "Large",$N745 &gt; 3.5), "Large rooms with less than 3.5m height.",
AND(OR($V745="Light practical (science)",$V745="Light practical (science)",$V745="Heavy practical (workshops)", $V745="Heavy practical (clean)"), OR($O745=0,ISBLANK($O745))),"Missing sinks count for light and heavy practical spaces.",
AND($M745 = "Other",ISBLANK($R745)), "Invalid unusable type / missing note for other unusable type."
),
" ")</f>
        <v>Missing space use.</v>
      </c>
    </row>
    <row r="746" spans="2:23" ht="15.75" x14ac:dyDescent="0.25">
      <c r="B746" s="143"/>
      <c r="C746" s="144"/>
      <c r="D746" s="144"/>
      <c r="E746" s="144"/>
      <c r="F746" s="147" t="str" cm="1">
        <f t="array" ref="F746">_xlfn.IFNA(CONCATENATE(_xlfn.IFS($D746="Mezzanine",LEFT($D746,1), $D746="Ground Floor",LEFT($D746,1),$D746="Basment ",LEFT($D746,1), $D746="1st Floor", "0"&amp;LEFT($D746,1), $D746="2nd Floor", "0"&amp;LEFT($D746,1), $D746="3rd Floor", "0"&amp;LEFT($D746,1), $D746="4th Floor", "0"&amp;LEFT($D746,1), $D746="5th Floor", "0"&amp;LEFT($D746,1), $D746="6th Floor", "0"&amp;LEFT($D746,1),$D746="7th Floor", "0"&amp;LEFT($D746,1),$D746="8th Floor", "0"&amp;LEFT($D746,1),$D746="9th Floor", "0"&amp;LEFT($D746,1),$D746="10th Floor", LEFT($D746,2),$D746="11th Floor", LEFT($D746,2),$D746="12th Floor", LEFT($D746,2),$D746="13th Floor", LEFT($D746,2), $D746="Lower Ground", LEFT($D746)&amp;IF(ISNUMBER(FIND(" ",$D746)),MID($D746,FIND(" ",$D746)+1,1),"")&amp;IF(ISNUMBER(FIND(" ",$D746,FIND(" ",$D746)+1)),MID($D746,FIND(" ",$D746,FIND(" ",$D746)+1)+1,1),""),$D746="Upper Ground", LEFT($D746)&amp;IF(ISNUMBER(FIND(" ",$D746)),MID($D746,FIND(" ",$D746)+1,1),"")&amp;IF(ISNUMBER(FIND(" ",$D746,FIND(" ",$D746)+1)),MID($D746,FIND(" ",$D746,FIND(" ",$D746)+1)+1,1),"")),".0",$E746), " ")</f>
        <v xml:space="preserve"> </v>
      </c>
      <c r="G746" s="144"/>
      <c r="H746" s="144"/>
      <c r="I746" s="144"/>
      <c r="J746" s="144"/>
      <c r="K746" s="144"/>
      <c r="L746" s="149" t="str" cm="1">
        <f t="array" ref="L746">_xlfn.IFNA(
_xlfn.IFS(
AND($F746=" ",$G746=" ",$H746=" "),"Please update all three: Surveyor Room Reference, Establishment Room Reference and Establishment Room Name",
AND(OR($I746="General",$I746="Open plan/ semi-open general",$I746="Fitted",$I746="Light practical (science)",$I746="Light practical (other)",$I746="Heavy practical (workshops)",$I746="Heavy practical (clean)",$I746="Large",$I746="Storage"),$J746=0,$K746=0),"Please update Net Area or Non-net Area",
AND($B746&lt;&gt;"OUT",$J746=0,$I746&lt;&gt;"Non-net",$M746="85% Circulation"),"Net area not recorded for spaces with 85% circulation unusable type",
AND(OR($I746="General",$I746="Open plan/ semi-open general",$I746="Fitted",$I746="Light practical (science)",$I746="Light practical (other)",$I746="Heavy practical (workshops)",$I746="Heavy practical (clean)",$I746="Large",$I746="Storage"),OR($J746=0,ISBLANK($J746))),"Net area not recorded in net spaces",
AND(OR($I746="Non-net",$I746="Outdoor space"),$J746&gt;0),"Net Area Recorded in Non-net space",
AND($I746="General",$J746&gt;90),"This general space is over 90m2, please ensure that this space is entered as separate spaces if it usually used as separate spaces",
AND($I746="Open plan/ semi-open general",$J746&lt;27),"Open plan general space under 27m2",
AND(OR($K746=0,ISBLANK($K746)), $I746="Non-net"),"Non-net area not recorded in non-net space"
),
" ")</f>
        <v xml:space="preserve"> </v>
      </c>
      <c r="M746" s="144"/>
      <c r="N746" s="144"/>
      <c r="O746" s="144"/>
      <c r="P746" s="144"/>
      <c r="Q746" s="144"/>
      <c r="R746" s="171"/>
      <c r="S746" s="147">
        <f>NCA_Calculations!$P$758</f>
        <v>0</v>
      </c>
      <c r="T746" s="147">
        <f>NCA_Calculations!$Q$758</f>
        <v>0</v>
      </c>
      <c r="U746" s="144"/>
      <c r="V746" s="144"/>
      <c r="W746" s="149" t="str" cm="1">
        <f t="array" ref="W746">_xlfn.IFNA(
_xlfn.IFS(
ISBLANK($U746),"Missing space use.",
AND('Establishment details'!$C$14="Secondary",$V746="Classbase"),"Invalid Status type",
AND(OR( $V746="Classbase", $V746="Teaching", $V746="Early years",$V746="SEND resourced"), NOT(ISBLANK($M746))),"Space with status type and unusable type.",
AND($V746= "Classbase",'Establishment details'!$C$22&gt;=10), "Classbase status is only valid in schools with a primary element.",
AND($I746= "Large",$N746 &gt; 3.5), "Large rooms with less than 3.5m height.",
AND(OR($V746="Light practical (science)",$V746="Light practical (science)",$V746="Heavy practical (workshops)", $V746="Heavy practical (clean)"), OR($O746=0,ISBLANK($O746))),"Missing sinks count for light and heavy practical spaces.",
AND($M746 = "Other",ISBLANK($R746)), "Invalid unusable type / missing note for other unusable type."
),
" ")</f>
        <v>Missing space use.</v>
      </c>
    </row>
    <row r="747" spans="2:23" ht="15.75" x14ac:dyDescent="0.25">
      <c r="B747" s="143"/>
      <c r="C747" s="144"/>
      <c r="D747" s="144"/>
      <c r="E747" s="144"/>
      <c r="F747" s="147" t="str" cm="1">
        <f t="array" ref="F747">_xlfn.IFNA(CONCATENATE(_xlfn.IFS($D747="Mezzanine",LEFT($D747,1), $D747="Ground Floor",LEFT($D747,1),$D747="Basment ",LEFT($D747,1), $D747="1st Floor", "0"&amp;LEFT($D747,1), $D747="2nd Floor", "0"&amp;LEFT($D747,1), $D747="3rd Floor", "0"&amp;LEFT($D747,1), $D747="4th Floor", "0"&amp;LEFT($D747,1), $D747="5th Floor", "0"&amp;LEFT($D747,1), $D747="6th Floor", "0"&amp;LEFT($D747,1),$D747="7th Floor", "0"&amp;LEFT($D747,1),$D747="8th Floor", "0"&amp;LEFT($D747,1),$D747="9th Floor", "0"&amp;LEFT($D747,1),$D747="10th Floor", LEFT($D747,2),$D747="11th Floor", LEFT($D747,2),$D747="12th Floor", LEFT($D747,2),$D747="13th Floor", LEFT($D747,2), $D747="Lower Ground", LEFT($D747)&amp;IF(ISNUMBER(FIND(" ",$D747)),MID($D747,FIND(" ",$D747)+1,1),"")&amp;IF(ISNUMBER(FIND(" ",$D747,FIND(" ",$D747)+1)),MID($D747,FIND(" ",$D747,FIND(" ",$D747)+1)+1,1),""),$D747="Upper Ground", LEFT($D747)&amp;IF(ISNUMBER(FIND(" ",$D747)),MID($D747,FIND(" ",$D747)+1,1),"")&amp;IF(ISNUMBER(FIND(" ",$D747,FIND(" ",$D747)+1)),MID($D747,FIND(" ",$D747,FIND(" ",$D747)+1)+1,1),"")),".0",$E747), " ")</f>
        <v xml:space="preserve"> </v>
      </c>
      <c r="G747" s="144"/>
      <c r="H747" s="144"/>
      <c r="I747" s="144"/>
      <c r="J747" s="144"/>
      <c r="K747" s="144"/>
      <c r="L747" s="149" t="str" cm="1">
        <f t="array" ref="L747">_xlfn.IFNA(
_xlfn.IFS(
AND($F747=" ",$G747=" ",$H747=" "),"Please update all three: Surveyor Room Reference, Establishment Room Reference and Establishment Room Name",
AND(OR($I747="General",$I747="Open plan/ semi-open general",$I747="Fitted",$I747="Light practical (science)",$I747="Light practical (other)",$I747="Heavy practical (workshops)",$I747="Heavy practical (clean)",$I747="Large",$I747="Storage"),$J747=0,$K747=0),"Please update Net Area or Non-net Area",
AND($B747&lt;&gt;"OUT",$J747=0,$I747&lt;&gt;"Non-net",$M747="85% Circulation"),"Net area not recorded for spaces with 85% circulation unusable type",
AND(OR($I747="General",$I747="Open plan/ semi-open general",$I747="Fitted",$I747="Light practical (science)",$I747="Light practical (other)",$I747="Heavy practical (workshops)",$I747="Heavy practical (clean)",$I747="Large",$I747="Storage"),OR($J747=0,ISBLANK($J747))),"Net area not recorded in net spaces",
AND(OR($I747="Non-net",$I747="Outdoor space"),$J747&gt;0),"Net Area Recorded in Non-net space",
AND($I747="General",$J747&gt;90),"This general space is over 90m2, please ensure that this space is entered as separate spaces if it usually used as separate spaces",
AND($I747="Open plan/ semi-open general",$J747&lt;27),"Open plan general space under 27m2",
AND(OR($K747=0,ISBLANK($K747)), $I747="Non-net"),"Non-net area not recorded in non-net space"
),
" ")</f>
        <v xml:space="preserve"> </v>
      </c>
      <c r="M747" s="144"/>
      <c r="N747" s="144"/>
      <c r="O747" s="144"/>
      <c r="P747" s="144"/>
      <c r="Q747" s="144"/>
      <c r="R747" s="171"/>
      <c r="S747" s="147">
        <f>NCA_Calculations!$P$759</f>
        <v>0</v>
      </c>
      <c r="T747" s="147">
        <f>NCA_Calculations!$Q$759</f>
        <v>0</v>
      </c>
      <c r="U747" s="144"/>
      <c r="V747" s="144"/>
      <c r="W747" s="149" t="str" cm="1">
        <f t="array" ref="W747">_xlfn.IFNA(
_xlfn.IFS(
ISBLANK($U747),"Missing space use.",
AND('Establishment details'!$C$14="Secondary",$V747="Classbase"),"Invalid Status type",
AND(OR( $V747="Classbase", $V747="Teaching", $V747="Early years",$V747="SEND resourced"), NOT(ISBLANK($M747))),"Space with status type and unusable type.",
AND($V747= "Classbase",'Establishment details'!$C$22&gt;=10), "Classbase status is only valid in schools with a primary element.",
AND($I747= "Large",$N747 &gt; 3.5), "Large rooms with less than 3.5m height.",
AND(OR($V747="Light practical (science)",$V747="Light practical (science)",$V747="Heavy practical (workshops)", $V747="Heavy practical (clean)"), OR($O747=0,ISBLANK($O747))),"Missing sinks count for light and heavy practical spaces.",
AND($M747 = "Other",ISBLANK($R747)), "Invalid unusable type / missing note for other unusable type."
),
" ")</f>
        <v>Missing space use.</v>
      </c>
    </row>
    <row r="748" spans="2:23" ht="15.75" x14ac:dyDescent="0.25">
      <c r="B748" s="143"/>
      <c r="C748" s="144"/>
      <c r="D748" s="144"/>
      <c r="E748" s="144"/>
      <c r="F748" s="147" t="str" cm="1">
        <f t="array" ref="F748">_xlfn.IFNA(CONCATENATE(_xlfn.IFS($D748="Mezzanine",LEFT($D748,1), $D748="Ground Floor",LEFT($D748,1),$D748="Basment ",LEFT($D748,1), $D748="1st Floor", "0"&amp;LEFT($D748,1), $D748="2nd Floor", "0"&amp;LEFT($D748,1), $D748="3rd Floor", "0"&amp;LEFT($D748,1), $D748="4th Floor", "0"&amp;LEFT($D748,1), $D748="5th Floor", "0"&amp;LEFT($D748,1), $D748="6th Floor", "0"&amp;LEFT($D748,1),$D748="7th Floor", "0"&amp;LEFT($D748,1),$D748="8th Floor", "0"&amp;LEFT($D748,1),$D748="9th Floor", "0"&amp;LEFT($D748,1),$D748="10th Floor", LEFT($D748,2),$D748="11th Floor", LEFT($D748,2),$D748="12th Floor", LEFT($D748,2),$D748="13th Floor", LEFT($D748,2), $D748="Lower Ground", LEFT($D748)&amp;IF(ISNUMBER(FIND(" ",$D748)),MID($D748,FIND(" ",$D748)+1,1),"")&amp;IF(ISNUMBER(FIND(" ",$D748,FIND(" ",$D748)+1)),MID($D748,FIND(" ",$D748,FIND(" ",$D748)+1)+1,1),""),$D748="Upper Ground", LEFT($D748)&amp;IF(ISNUMBER(FIND(" ",$D748)),MID($D748,FIND(" ",$D748)+1,1),"")&amp;IF(ISNUMBER(FIND(" ",$D748,FIND(" ",$D748)+1)),MID($D748,FIND(" ",$D748,FIND(" ",$D748)+1)+1,1),"")),".0",$E748), " ")</f>
        <v xml:space="preserve"> </v>
      </c>
      <c r="G748" s="144"/>
      <c r="H748" s="144"/>
      <c r="I748" s="144"/>
      <c r="J748" s="144"/>
      <c r="K748" s="144"/>
      <c r="L748" s="149" t="str" cm="1">
        <f t="array" ref="L748">_xlfn.IFNA(
_xlfn.IFS(
AND($F748=" ",$G748=" ",$H748=" "),"Please update all three: Surveyor Room Reference, Establishment Room Reference and Establishment Room Name",
AND(OR($I748="General",$I748="Open plan/ semi-open general",$I748="Fitted",$I748="Light practical (science)",$I748="Light practical (other)",$I748="Heavy practical (workshops)",$I748="Heavy practical (clean)",$I748="Large",$I748="Storage"),$J748=0,$K748=0),"Please update Net Area or Non-net Area",
AND($B748&lt;&gt;"OUT",$J748=0,$I748&lt;&gt;"Non-net",$M748="85% Circulation"),"Net area not recorded for spaces with 85% circulation unusable type",
AND(OR($I748="General",$I748="Open plan/ semi-open general",$I748="Fitted",$I748="Light practical (science)",$I748="Light practical (other)",$I748="Heavy practical (workshops)",$I748="Heavy practical (clean)",$I748="Large",$I748="Storage"),OR($J748=0,ISBLANK($J748))),"Net area not recorded in net spaces",
AND(OR($I748="Non-net",$I748="Outdoor space"),$J748&gt;0),"Net Area Recorded in Non-net space",
AND($I748="General",$J748&gt;90),"This general space is over 90m2, please ensure that this space is entered as separate spaces if it usually used as separate spaces",
AND($I748="Open plan/ semi-open general",$J748&lt;27),"Open plan general space under 27m2",
AND(OR($K748=0,ISBLANK($K748)), $I748="Non-net"),"Non-net area not recorded in non-net space"
),
" ")</f>
        <v xml:space="preserve"> </v>
      </c>
      <c r="M748" s="144"/>
      <c r="N748" s="144"/>
      <c r="O748" s="144"/>
      <c r="P748" s="144"/>
      <c r="Q748" s="144"/>
      <c r="R748" s="171"/>
      <c r="S748" s="147">
        <f>NCA_Calculations!$P$760</f>
        <v>0</v>
      </c>
      <c r="T748" s="147">
        <f>NCA_Calculations!$Q$760</f>
        <v>0</v>
      </c>
      <c r="U748" s="144"/>
      <c r="V748" s="144"/>
      <c r="W748" s="149" t="str" cm="1">
        <f t="array" ref="W748">_xlfn.IFNA(
_xlfn.IFS(
ISBLANK($U748),"Missing space use.",
AND('Establishment details'!$C$14="Secondary",$V748="Classbase"),"Invalid Status type",
AND(OR( $V748="Classbase", $V748="Teaching", $V748="Early years",$V748="SEND resourced"), NOT(ISBLANK($M748))),"Space with status type and unusable type.",
AND($V748= "Classbase",'Establishment details'!$C$22&gt;=10), "Classbase status is only valid in schools with a primary element.",
AND($I748= "Large",$N748 &gt; 3.5), "Large rooms with less than 3.5m height.",
AND(OR($V748="Light practical (science)",$V748="Light practical (science)",$V748="Heavy practical (workshops)", $V748="Heavy practical (clean)"), OR($O748=0,ISBLANK($O748))),"Missing sinks count for light and heavy practical spaces.",
AND($M748 = "Other",ISBLANK($R748)), "Invalid unusable type / missing note for other unusable type."
),
" ")</f>
        <v>Missing space use.</v>
      </c>
    </row>
    <row r="749" spans="2:23" ht="15.75" x14ac:dyDescent="0.25">
      <c r="B749" s="143"/>
      <c r="C749" s="144"/>
      <c r="D749" s="144"/>
      <c r="E749" s="144"/>
      <c r="F749" s="147" t="str" cm="1">
        <f t="array" ref="F749">_xlfn.IFNA(CONCATENATE(_xlfn.IFS($D749="Mezzanine",LEFT($D749,1), $D749="Ground Floor",LEFT($D749,1),$D749="Basment ",LEFT($D749,1), $D749="1st Floor", "0"&amp;LEFT($D749,1), $D749="2nd Floor", "0"&amp;LEFT($D749,1), $D749="3rd Floor", "0"&amp;LEFT($D749,1), $D749="4th Floor", "0"&amp;LEFT($D749,1), $D749="5th Floor", "0"&amp;LEFT($D749,1), $D749="6th Floor", "0"&amp;LEFT($D749,1),$D749="7th Floor", "0"&amp;LEFT($D749,1),$D749="8th Floor", "0"&amp;LEFT($D749,1),$D749="9th Floor", "0"&amp;LEFT($D749,1),$D749="10th Floor", LEFT($D749,2),$D749="11th Floor", LEFT($D749,2),$D749="12th Floor", LEFT($D749,2),$D749="13th Floor", LEFT($D749,2), $D749="Lower Ground", LEFT($D749)&amp;IF(ISNUMBER(FIND(" ",$D749)),MID($D749,FIND(" ",$D749)+1,1),"")&amp;IF(ISNUMBER(FIND(" ",$D749,FIND(" ",$D749)+1)),MID($D749,FIND(" ",$D749,FIND(" ",$D749)+1)+1,1),""),$D749="Upper Ground", LEFT($D749)&amp;IF(ISNUMBER(FIND(" ",$D749)),MID($D749,FIND(" ",$D749)+1,1),"")&amp;IF(ISNUMBER(FIND(" ",$D749,FIND(" ",$D749)+1)),MID($D749,FIND(" ",$D749,FIND(" ",$D749)+1)+1,1),"")),".0",$E749), " ")</f>
        <v xml:space="preserve"> </v>
      </c>
      <c r="G749" s="144"/>
      <c r="H749" s="144"/>
      <c r="I749" s="144"/>
      <c r="J749" s="144"/>
      <c r="K749" s="144"/>
      <c r="L749" s="149" t="str" cm="1">
        <f t="array" ref="L749">_xlfn.IFNA(
_xlfn.IFS(
AND($F749=" ",$G749=" ",$H749=" "),"Please update all three: Surveyor Room Reference, Establishment Room Reference and Establishment Room Name",
AND(OR($I749="General",$I749="Open plan/ semi-open general",$I749="Fitted",$I749="Light practical (science)",$I749="Light practical (other)",$I749="Heavy practical (workshops)",$I749="Heavy practical (clean)",$I749="Large",$I749="Storage"),$J749=0,$K749=0),"Please update Net Area or Non-net Area",
AND($B749&lt;&gt;"OUT",$J749=0,$I749&lt;&gt;"Non-net",$M749="85% Circulation"),"Net area not recorded for spaces with 85% circulation unusable type",
AND(OR($I749="General",$I749="Open plan/ semi-open general",$I749="Fitted",$I749="Light practical (science)",$I749="Light practical (other)",$I749="Heavy practical (workshops)",$I749="Heavy practical (clean)",$I749="Large",$I749="Storage"),OR($J749=0,ISBLANK($J749))),"Net area not recorded in net spaces",
AND(OR($I749="Non-net",$I749="Outdoor space"),$J749&gt;0),"Net Area Recorded in Non-net space",
AND($I749="General",$J749&gt;90),"This general space is over 90m2, please ensure that this space is entered as separate spaces if it usually used as separate spaces",
AND($I749="Open plan/ semi-open general",$J749&lt;27),"Open plan general space under 27m2",
AND(OR($K749=0,ISBLANK($K749)), $I749="Non-net"),"Non-net area not recorded in non-net space"
),
" ")</f>
        <v xml:space="preserve"> </v>
      </c>
      <c r="M749" s="144"/>
      <c r="N749" s="144"/>
      <c r="O749" s="144"/>
      <c r="P749" s="144"/>
      <c r="Q749" s="144"/>
      <c r="R749" s="171"/>
      <c r="S749" s="147">
        <f>NCA_Calculations!$P$761</f>
        <v>0</v>
      </c>
      <c r="T749" s="147">
        <f>NCA_Calculations!$Q$761</f>
        <v>0</v>
      </c>
      <c r="U749" s="144"/>
      <c r="V749" s="144"/>
      <c r="W749" s="149" t="str" cm="1">
        <f t="array" ref="W749">_xlfn.IFNA(
_xlfn.IFS(
ISBLANK($U749),"Missing space use.",
AND('Establishment details'!$C$14="Secondary",$V749="Classbase"),"Invalid Status type",
AND(OR( $V749="Classbase", $V749="Teaching", $V749="Early years",$V749="SEND resourced"), NOT(ISBLANK($M749))),"Space with status type and unusable type.",
AND($V749= "Classbase",'Establishment details'!$C$22&gt;=10), "Classbase status is only valid in schools with a primary element.",
AND($I749= "Large",$N749 &gt; 3.5), "Large rooms with less than 3.5m height.",
AND(OR($V749="Light practical (science)",$V749="Light practical (science)",$V749="Heavy practical (workshops)", $V749="Heavy practical (clean)"), OR($O749=0,ISBLANK($O749))),"Missing sinks count for light and heavy practical spaces.",
AND($M749 = "Other",ISBLANK($R749)), "Invalid unusable type / missing note for other unusable type."
),
" ")</f>
        <v>Missing space use.</v>
      </c>
    </row>
    <row r="750" spans="2:23" ht="15.75" x14ac:dyDescent="0.25">
      <c r="B750" s="143"/>
      <c r="C750" s="144"/>
      <c r="D750" s="144"/>
      <c r="E750" s="144"/>
      <c r="F750" s="147" t="str" cm="1">
        <f t="array" ref="F750">_xlfn.IFNA(CONCATENATE(_xlfn.IFS($D750="Mezzanine",LEFT($D750,1), $D750="Ground Floor",LEFT($D750,1),$D750="Basment ",LEFT($D750,1), $D750="1st Floor", "0"&amp;LEFT($D750,1), $D750="2nd Floor", "0"&amp;LEFT($D750,1), $D750="3rd Floor", "0"&amp;LEFT($D750,1), $D750="4th Floor", "0"&amp;LEFT($D750,1), $D750="5th Floor", "0"&amp;LEFT($D750,1), $D750="6th Floor", "0"&amp;LEFT($D750,1),$D750="7th Floor", "0"&amp;LEFT($D750,1),$D750="8th Floor", "0"&amp;LEFT($D750,1),$D750="9th Floor", "0"&amp;LEFT($D750,1),$D750="10th Floor", LEFT($D750,2),$D750="11th Floor", LEFT($D750,2),$D750="12th Floor", LEFT($D750,2),$D750="13th Floor", LEFT($D750,2), $D750="Lower Ground", LEFT($D750)&amp;IF(ISNUMBER(FIND(" ",$D750)),MID($D750,FIND(" ",$D750)+1,1),"")&amp;IF(ISNUMBER(FIND(" ",$D750,FIND(" ",$D750)+1)),MID($D750,FIND(" ",$D750,FIND(" ",$D750)+1)+1,1),""),$D750="Upper Ground", LEFT($D750)&amp;IF(ISNUMBER(FIND(" ",$D750)),MID($D750,FIND(" ",$D750)+1,1),"")&amp;IF(ISNUMBER(FIND(" ",$D750,FIND(" ",$D750)+1)),MID($D750,FIND(" ",$D750,FIND(" ",$D750)+1)+1,1),"")),".0",$E750), " ")</f>
        <v xml:space="preserve"> </v>
      </c>
      <c r="G750" s="144"/>
      <c r="H750" s="144"/>
      <c r="I750" s="144"/>
      <c r="J750" s="144"/>
      <c r="K750" s="144"/>
      <c r="L750" s="149" t="str" cm="1">
        <f t="array" ref="L750">_xlfn.IFNA(
_xlfn.IFS(
AND($F750=" ",$G750=" ",$H750=" "),"Please update all three: Surveyor Room Reference, Establishment Room Reference and Establishment Room Name",
AND(OR($I750="General",$I750="Open plan/ semi-open general",$I750="Fitted",$I750="Light practical (science)",$I750="Light practical (other)",$I750="Heavy practical (workshops)",$I750="Heavy practical (clean)",$I750="Large",$I750="Storage"),$J750=0,$K750=0),"Please update Net Area or Non-net Area",
AND($B750&lt;&gt;"OUT",$J750=0,$I750&lt;&gt;"Non-net",$M750="85% Circulation"),"Net area not recorded for spaces with 85% circulation unusable type",
AND(OR($I750="General",$I750="Open plan/ semi-open general",$I750="Fitted",$I750="Light practical (science)",$I750="Light practical (other)",$I750="Heavy practical (workshops)",$I750="Heavy practical (clean)",$I750="Large",$I750="Storage"),OR($J750=0,ISBLANK($J750))),"Net area not recorded in net spaces",
AND(OR($I750="Non-net",$I750="Outdoor space"),$J750&gt;0),"Net Area Recorded in Non-net space",
AND($I750="General",$J750&gt;90),"This general space is over 90m2, please ensure that this space is entered as separate spaces if it usually used as separate spaces",
AND($I750="Open plan/ semi-open general",$J750&lt;27),"Open plan general space under 27m2",
AND(OR($K750=0,ISBLANK($K750)), $I750="Non-net"),"Non-net area not recorded in non-net space"
),
" ")</f>
        <v xml:space="preserve"> </v>
      </c>
      <c r="M750" s="144"/>
      <c r="N750" s="144"/>
      <c r="O750" s="144"/>
      <c r="P750" s="144"/>
      <c r="Q750" s="144"/>
      <c r="R750" s="171"/>
      <c r="S750" s="147">
        <f>NCA_Calculations!$P$762</f>
        <v>0</v>
      </c>
      <c r="T750" s="147">
        <f>NCA_Calculations!$Q$762</f>
        <v>0</v>
      </c>
      <c r="U750" s="144"/>
      <c r="V750" s="144"/>
      <c r="W750" s="149" t="str" cm="1">
        <f t="array" ref="W750">_xlfn.IFNA(
_xlfn.IFS(
ISBLANK($U750),"Missing space use.",
AND('Establishment details'!$C$14="Secondary",$V750="Classbase"),"Invalid Status type",
AND(OR( $V750="Classbase", $V750="Teaching", $V750="Early years",$V750="SEND resourced"), NOT(ISBLANK($M750))),"Space with status type and unusable type.",
AND($V750= "Classbase",'Establishment details'!$C$22&gt;=10), "Classbase status is only valid in schools with a primary element.",
AND($I750= "Large",$N750 &gt; 3.5), "Large rooms with less than 3.5m height.",
AND(OR($V750="Light practical (science)",$V750="Light practical (science)",$V750="Heavy practical (workshops)", $V750="Heavy practical (clean)"), OR($O750=0,ISBLANK($O750))),"Missing sinks count for light and heavy practical spaces.",
AND($M750 = "Other",ISBLANK($R750)), "Invalid unusable type / missing note for other unusable type."
),
" ")</f>
        <v>Missing space use.</v>
      </c>
    </row>
    <row r="751" spans="2:23" ht="15.75" x14ac:dyDescent="0.25">
      <c r="B751" s="143"/>
      <c r="C751" s="144"/>
      <c r="D751" s="144"/>
      <c r="E751" s="144"/>
      <c r="F751" s="147" t="str" cm="1">
        <f t="array" ref="F751">_xlfn.IFNA(CONCATENATE(_xlfn.IFS($D751="Mezzanine",LEFT($D751,1), $D751="Ground Floor",LEFT($D751,1),$D751="Basment ",LEFT($D751,1), $D751="1st Floor", "0"&amp;LEFT($D751,1), $D751="2nd Floor", "0"&amp;LEFT($D751,1), $D751="3rd Floor", "0"&amp;LEFT($D751,1), $D751="4th Floor", "0"&amp;LEFT($D751,1), $D751="5th Floor", "0"&amp;LEFT($D751,1), $D751="6th Floor", "0"&amp;LEFT($D751,1),$D751="7th Floor", "0"&amp;LEFT($D751,1),$D751="8th Floor", "0"&amp;LEFT($D751,1),$D751="9th Floor", "0"&amp;LEFT($D751,1),$D751="10th Floor", LEFT($D751,2),$D751="11th Floor", LEFT($D751,2),$D751="12th Floor", LEFT($D751,2),$D751="13th Floor", LEFT($D751,2), $D751="Lower Ground", LEFT($D751)&amp;IF(ISNUMBER(FIND(" ",$D751)),MID($D751,FIND(" ",$D751)+1,1),"")&amp;IF(ISNUMBER(FIND(" ",$D751,FIND(" ",$D751)+1)),MID($D751,FIND(" ",$D751,FIND(" ",$D751)+1)+1,1),""),$D751="Upper Ground", LEFT($D751)&amp;IF(ISNUMBER(FIND(" ",$D751)),MID($D751,FIND(" ",$D751)+1,1),"")&amp;IF(ISNUMBER(FIND(" ",$D751,FIND(" ",$D751)+1)),MID($D751,FIND(" ",$D751,FIND(" ",$D751)+1)+1,1),"")),".0",$E751), " ")</f>
        <v xml:space="preserve"> </v>
      </c>
      <c r="G751" s="144"/>
      <c r="H751" s="144"/>
      <c r="I751" s="144"/>
      <c r="J751" s="144"/>
      <c r="K751" s="144"/>
      <c r="L751" s="149" t="str" cm="1">
        <f t="array" ref="L751">_xlfn.IFNA(
_xlfn.IFS(
AND($F751=" ",$G751=" ",$H751=" "),"Please update all three: Surveyor Room Reference, Establishment Room Reference and Establishment Room Name",
AND(OR($I751="General",$I751="Open plan/ semi-open general",$I751="Fitted",$I751="Light practical (science)",$I751="Light practical (other)",$I751="Heavy practical (workshops)",$I751="Heavy practical (clean)",$I751="Large",$I751="Storage"),$J751=0,$K751=0),"Please update Net Area or Non-net Area",
AND($B751&lt;&gt;"OUT",$J751=0,$I751&lt;&gt;"Non-net",$M751="85% Circulation"),"Net area not recorded for spaces with 85% circulation unusable type",
AND(OR($I751="General",$I751="Open plan/ semi-open general",$I751="Fitted",$I751="Light practical (science)",$I751="Light practical (other)",$I751="Heavy practical (workshops)",$I751="Heavy practical (clean)",$I751="Large",$I751="Storage"),OR($J751=0,ISBLANK($J751))),"Net area not recorded in net spaces",
AND(OR($I751="Non-net",$I751="Outdoor space"),$J751&gt;0),"Net Area Recorded in Non-net space",
AND($I751="General",$J751&gt;90),"This general space is over 90m2, please ensure that this space is entered as separate spaces if it usually used as separate spaces",
AND($I751="Open plan/ semi-open general",$J751&lt;27),"Open plan general space under 27m2",
AND(OR($K751=0,ISBLANK($K751)), $I751="Non-net"),"Non-net area not recorded in non-net space"
),
" ")</f>
        <v xml:space="preserve"> </v>
      </c>
      <c r="M751" s="144"/>
      <c r="N751" s="144"/>
      <c r="O751" s="144"/>
      <c r="P751" s="144"/>
      <c r="Q751" s="144"/>
      <c r="R751" s="171"/>
      <c r="S751" s="147">
        <f>NCA_Calculations!$P$763</f>
        <v>0</v>
      </c>
      <c r="T751" s="147">
        <f>NCA_Calculations!$Q$763</f>
        <v>0</v>
      </c>
      <c r="U751" s="144"/>
      <c r="V751" s="144"/>
      <c r="W751" s="149" t="str" cm="1">
        <f t="array" ref="W751">_xlfn.IFNA(
_xlfn.IFS(
ISBLANK($U751),"Missing space use.",
AND('Establishment details'!$C$14="Secondary",$V751="Classbase"),"Invalid Status type",
AND(OR( $V751="Classbase", $V751="Teaching", $V751="Early years",$V751="SEND resourced"), NOT(ISBLANK($M751))),"Space with status type and unusable type.",
AND($V751= "Classbase",'Establishment details'!$C$22&gt;=10), "Classbase status is only valid in schools with a primary element.",
AND($I751= "Large",$N751 &gt; 3.5), "Large rooms with less than 3.5m height.",
AND(OR($V751="Light practical (science)",$V751="Light practical (science)",$V751="Heavy practical (workshops)", $V751="Heavy practical (clean)"), OR($O751=0,ISBLANK($O751))),"Missing sinks count for light and heavy practical spaces.",
AND($M751 = "Other",ISBLANK($R751)), "Invalid unusable type / missing note for other unusable type."
),
" ")</f>
        <v>Missing space use.</v>
      </c>
    </row>
    <row r="752" spans="2:23" ht="15.75" x14ac:dyDescent="0.25">
      <c r="B752" s="143"/>
      <c r="C752" s="144"/>
      <c r="D752" s="144"/>
      <c r="E752" s="144"/>
      <c r="F752" s="147" t="str" cm="1">
        <f t="array" ref="F752">_xlfn.IFNA(CONCATENATE(_xlfn.IFS($D752="Mezzanine",LEFT($D752,1), $D752="Ground Floor",LEFT($D752,1),$D752="Basment ",LEFT($D752,1), $D752="1st Floor", "0"&amp;LEFT($D752,1), $D752="2nd Floor", "0"&amp;LEFT($D752,1), $D752="3rd Floor", "0"&amp;LEFT($D752,1), $D752="4th Floor", "0"&amp;LEFT($D752,1), $D752="5th Floor", "0"&amp;LEFT($D752,1), $D752="6th Floor", "0"&amp;LEFT($D752,1),$D752="7th Floor", "0"&amp;LEFT($D752,1),$D752="8th Floor", "0"&amp;LEFT($D752,1),$D752="9th Floor", "0"&amp;LEFT($D752,1),$D752="10th Floor", LEFT($D752,2),$D752="11th Floor", LEFT($D752,2),$D752="12th Floor", LEFT($D752,2),$D752="13th Floor", LEFT($D752,2), $D752="Lower Ground", LEFT($D752)&amp;IF(ISNUMBER(FIND(" ",$D752)),MID($D752,FIND(" ",$D752)+1,1),"")&amp;IF(ISNUMBER(FIND(" ",$D752,FIND(" ",$D752)+1)),MID($D752,FIND(" ",$D752,FIND(" ",$D752)+1)+1,1),""),$D752="Upper Ground", LEFT($D752)&amp;IF(ISNUMBER(FIND(" ",$D752)),MID($D752,FIND(" ",$D752)+1,1),"")&amp;IF(ISNUMBER(FIND(" ",$D752,FIND(" ",$D752)+1)),MID($D752,FIND(" ",$D752,FIND(" ",$D752)+1)+1,1),"")),".0",$E752), " ")</f>
        <v xml:space="preserve"> </v>
      </c>
      <c r="G752" s="144"/>
      <c r="H752" s="144"/>
      <c r="I752" s="144"/>
      <c r="J752" s="144"/>
      <c r="K752" s="144"/>
      <c r="L752" s="149" t="str" cm="1">
        <f t="array" ref="L752">_xlfn.IFNA(
_xlfn.IFS(
AND($F752=" ",$G752=" ",$H752=" "),"Please update all three: Surveyor Room Reference, Establishment Room Reference and Establishment Room Name",
AND(OR($I752="General",$I752="Open plan/ semi-open general",$I752="Fitted",$I752="Light practical (science)",$I752="Light practical (other)",$I752="Heavy practical (workshops)",$I752="Heavy practical (clean)",$I752="Large",$I752="Storage"),$J752=0,$K752=0),"Please update Net Area or Non-net Area",
AND($B752&lt;&gt;"OUT",$J752=0,$I752&lt;&gt;"Non-net",$M752="85% Circulation"),"Net area not recorded for spaces with 85% circulation unusable type",
AND(OR($I752="General",$I752="Open plan/ semi-open general",$I752="Fitted",$I752="Light practical (science)",$I752="Light practical (other)",$I752="Heavy practical (workshops)",$I752="Heavy practical (clean)",$I752="Large",$I752="Storage"),OR($J752=0,ISBLANK($J752))),"Net area not recorded in net spaces",
AND(OR($I752="Non-net",$I752="Outdoor space"),$J752&gt;0),"Net Area Recorded in Non-net space",
AND($I752="General",$J752&gt;90),"This general space is over 90m2, please ensure that this space is entered as separate spaces if it usually used as separate spaces",
AND($I752="Open plan/ semi-open general",$J752&lt;27),"Open plan general space under 27m2",
AND(OR($K752=0,ISBLANK($K752)), $I752="Non-net"),"Non-net area not recorded in non-net space"
),
" ")</f>
        <v xml:space="preserve"> </v>
      </c>
      <c r="M752" s="144"/>
      <c r="N752" s="144"/>
      <c r="O752" s="144"/>
      <c r="P752" s="144"/>
      <c r="Q752" s="144"/>
      <c r="R752" s="171"/>
      <c r="S752" s="147">
        <f>NCA_Calculations!$P$764</f>
        <v>0</v>
      </c>
      <c r="T752" s="147">
        <f>NCA_Calculations!$Q$764</f>
        <v>0</v>
      </c>
      <c r="U752" s="144"/>
      <c r="V752" s="144"/>
      <c r="W752" s="149" t="str" cm="1">
        <f t="array" ref="W752">_xlfn.IFNA(
_xlfn.IFS(
ISBLANK($U752),"Missing space use.",
AND('Establishment details'!$C$14="Secondary",$V752="Classbase"),"Invalid Status type",
AND(OR( $V752="Classbase", $V752="Teaching", $V752="Early years",$V752="SEND resourced"), NOT(ISBLANK($M752))),"Space with status type and unusable type.",
AND($V752= "Classbase",'Establishment details'!$C$22&gt;=10), "Classbase status is only valid in schools with a primary element.",
AND($I752= "Large",$N752 &gt; 3.5), "Large rooms with less than 3.5m height.",
AND(OR($V752="Light practical (science)",$V752="Light practical (science)",$V752="Heavy practical (workshops)", $V752="Heavy practical (clean)"), OR($O752=0,ISBLANK($O752))),"Missing sinks count for light and heavy practical spaces.",
AND($M752 = "Other",ISBLANK($R752)), "Invalid unusable type / missing note for other unusable type."
),
" ")</f>
        <v>Missing space use.</v>
      </c>
    </row>
    <row r="753" spans="2:23" ht="15.75" x14ac:dyDescent="0.25">
      <c r="B753" s="143"/>
      <c r="C753" s="144"/>
      <c r="D753" s="144"/>
      <c r="E753" s="144"/>
      <c r="F753" s="147" t="str" cm="1">
        <f t="array" ref="F753">_xlfn.IFNA(CONCATENATE(_xlfn.IFS($D753="Mezzanine",LEFT($D753,1), $D753="Ground Floor",LEFT($D753,1),$D753="Basment ",LEFT($D753,1), $D753="1st Floor", "0"&amp;LEFT($D753,1), $D753="2nd Floor", "0"&amp;LEFT($D753,1), $D753="3rd Floor", "0"&amp;LEFT($D753,1), $D753="4th Floor", "0"&amp;LEFT($D753,1), $D753="5th Floor", "0"&amp;LEFT($D753,1), $D753="6th Floor", "0"&amp;LEFT($D753,1),$D753="7th Floor", "0"&amp;LEFT($D753,1),$D753="8th Floor", "0"&amp;LEFT($D753,1),$D753="9th Floor", "0"&amp;LEFT($D753,1),$D753="10th Floor", LEFT($D753,2),$D753="11th Floor", LEFT($D753,2),$D753="12th Floor", LEFT($D753,2),$D753="13th Floor", LEFT($D753,2), $D753="Lower Ground", LEFT($D753)&amp;IF(ISNUMBER(FIND(" ",$D753)),MID($D753,FIND(" ",$D753)+1,1),"")&amp;IF(ISNUMBER(FIND(" ",$D753,FIND(" ",$D753)+1)),MID($D753,FIND(" ",$D753,FIND(" ",$D753)+1)+1,1),""),$D753="Upper Ground", LEFT($D753)&amp;IF(ISNUMBER(FIND(" ",$D753)),MID($D753,FIND(" ",$D753)+1,1),"")&amp;IF(ISNUMBER(FIND(" ",$D753,FIND(" ",$D753)+1)),MID($D753,FIND(" ",$D753,FIND(" ",$D753)+1)+1,1),"")),".0",$E753), " ")</f>
        <v xml:space="preserve"> </v>
      </c>
      <c r="G753" s="144"/>
      <c r="H753" s="144"/>
      <c r="I753" s="144"/>
      <c r="J753" s="144"/>
      <c r="K753" s="144"/>
      <c r="L753" s="149" t="str" cm="1">
        <f t="array" ref="L753">_xlfn.IFNA(
_xlfn.IFS(
AND($F753=" ",$G753=" ",$H753=" "),"Please update all three: Surveyor Room Reference, Establishment Room Reference and Establishment Room Name",
AND(OR($I753="General",$I753="Open plan/ semi-open general",$I753="Fitted",$I753="Light practical (science)",$I753="Light practical (other)",$I753="Heavy practical (workshops)",$I753="Heavy practical (clean)",$I753="Large",$I753="Storage"),$J753=0,$K753=0),"Please update Net Area or Non-net Area",
AND($B753&lt;&gt;"OUT",$J753=0,$I753&lt;&gt;"Non-net",$M753="85% Circulation"),"Net area not recorded for spaces with 85% circulation unusable type",
AND(OR($I753="General",$I753="Open plan/ semi-open general",$I753="Fitted",$I753="Light practical (science)",$I753="Light practical (other)",$I753="Heavy practical (workshops)",$I753="Heavy practical (clean)",$I753="Large",$I753="Storage"),OR($J753=0,ISBLANK($J753))),"Net area not recorded in net spaces",
AND(OR($I753="Non-net",$I753="Outdoor space"),$J753&gt;0),"Net Area Recorded in Non-net space",
AND($I753="General",$J753&gt;90),"This general space is over 90m2, please ensure that this space is entered as separate spaces if it usually used as separate spaces",
AND($I753="Open plan/ semi-open general",$J753&lt;27),"Open plan general space under 27m2",
AND(OR($K753=0,ISBLANK($K753)), $I753="Non-net"),"Non-net area not recorded in non-net space"
),
" ")</f>
        <v xml:space="preserve"> </v>
      </c>
      <c r="M753" s="144"/>
      <c r="N753" s="144"/>
      <c r="O753" s="144"/>
      <c r="P753" s="144"/>
      <c r="Q753" s="144"/>
      <c r="R753" s="171"/>
      <c r="S753" s="147">
        <f>NCA_Calculations!$P$765</f>
        <v>0</v>
      </c>
      <c r="T753" s="147">
        <f>NCA_Calculations!$Q$765</f>
        <v>0</v>
      </c>
      <c r="U753" s="144"/>
      <c r="V753" s="144"/>
      <c r="W753" s="149" t="str" cm="1">
        <f t="array" ref="W753">_xlfn.IFNA(
_xlfn.IFS(
ISBLANK($U753),"Missing space use.",
AND('Establishment details'!$C$14="Secondary",$V753="Classbase"),"Invalid Status type",
AND(OR( $V753="Classbase", $V753="Teaching", $V753="Early years",$V753="SEND resourced"), NOT(ISBLANK($M753))),"Space with status type and unusable type.",
AND($V753= "Classbase",'Establishment details'!$C$22&gt;=10), "Classbase status is only valid in schools with a primary element.",
AND($I753= "Large",$N753 &gt; 3.5), "Large rooms with less than 3.5m height.",
AND(OR($V753="Light practical (science)",$V753="Light practical (science)",$V753="Heavy practical (workshops)", $V753="Heavy practical (clean)"), OR($O753=0,ISBLANK($O753))),"Missing sinks count for light and heavy practical spaces.",
AND($M753 = "Other",ISBLANK($R753)), "Invalid unusable type / missing note for other unusable type."
),
" ")</f>
        <v>Missing space use.</v>
      </c>
    </row>
    <row r="754" spans="2:23" ht="15.75" x14ac:dyDescent="0.25">
      <c r="B754" s="143"/>
      <c r="C754" s="144"/>
      <c r="D754" s="144"/>
      <c r="E754" s="144"/>
      <c r="F754" s="147" t="str" cm="1">
        <f t="array" ref="F754">_xlfn.IFNA(CONCATENATE(_xlfn.IFS($D754="Mezzanine",LEFT($D754,1), $D754="Ground Floor",LEFT($D754,1),$D754="Basment ",LEFT($D754,1), $D754="1st Floor", "0"&amp;LEFT($D754,1), $D754="2nd Floor", "0"&amp;LEFT($D754,1), $D754="3rd Floor", "0"&amp;LEFT($D754,1), $D754="4th Floor", "0"&amp;LEFT($D754,1), $D754="5th Floor", "0"&amp;LEFT($D754,1), $D754="6th Floor", "0"&amp;LEFT($D754,1),$D754="7th Floor", "0"&amp;LEFT($D754,1),$D754="8th Floor", "0"&amp;LEFT($D754,1),$D754="9th Floor", "0"&amp;LEFT($D754,1),$D754="10th Floor", LEFT($D754,2),$D754="11th Floor", LEFT($D754,2),$D754="12th Floor", LEFT($D754,2),$D754="13th Floor", LEFT($D754,2), $D754="Lower Ground", LEFT($D754)&amp;IF(ISNUMBER(FIND(" ",$D754)),MID($D754,FIND(" ",$D754)+1,1),"")&amp;IF(ISNUMBER(FIND(" ",$D754,FIND(" ",$D754)+1)),MID($D754,FIND(" ",$D754,FIND(" ",$D754)+1)+1,1),""),$D754="Upper Ground", LEFT($D754)&amp;IF(ISNUMBER(FIND(" ",$D754)),MID($D754,FIND(" ",$D754)+1,1),"")&amp;IF(ISNUMBER(FIND(" ",$D754,FIND(" ",$D754)+1)),MID($D754,FIND(" ",$D754,FIND(" ",$D754)+1)+1,1),"")),".0",$E754), " ")</f>
        <v xml:space="preserve"> </v>
      </c>
      <c r="G754" s="144"/>
      <c r="H754" s="144"/>
      <c r="I754" s="144"/>
      <c r="J754" s="144"/>
      <c r="K754" s="144"/>
      <c r="L754" s="149" t="str" cm="1">
        <f t="array" ref="L754">_xlfn.IFNA(
_xlfn.IFS(
AND($F754=" ",$G754=" ",$H754=" "),"Please update all three: Surveyor Room Reference, Establishment Room Reference and Establishment Room Name",
AND(OR($I754="General",$I754="Open plan/ semi-open general",$I754="Fitted",$I754="Light practical (science)",$I754="Light practical (other)",$I754="Heavy practical (workshops)",$I754="Heavy practical (clean)",$I754="Large",$I754="Storage"),$J754=0,$K754=0),"Please update Net Area or Non-net Area",
AND($B754&lt;&gt;"OUT",$J754=0,$I754&lt;&gt;"Non-net",$M754="85% Circulation"),"Net area not recorded for spaces with 85% circulation unusable type",
AND(OR($I754="General",$I754="Open plan/ semi-open general",$I754="Fitted",$I754="Light practical (science)",$I754="Light practical (other)",$I754="Heavy practical (workshops)",$I754="Heavy practical (clean)",$I754="Large",$I754="Storage"),OR($J754=0,ISBLANK($J754))),"Net area not recorded in net spaces",
AND(OR($I754="Non-net",$I754="Outdoor space"),$J754&gt;0),"Net Area Recorded in Non-net space",
AND($I754="General",$J754&gt;90),"This general space is over 90m2, please ensure that this space is entered as separate spaces if it usually used as separate spaces",
AND($I754="Open plan/ semi-open general",$J754&lt;27),"Open plan general space under 27m2",
AND(OR($K754=0,ISBLANK($K754)), $I754="Non-net"),"Non-net area not recorded in non-net space"
),
" ")</f>
        <v xml:space="preserve"> </v>
      </c>
      <c r="M754" s="144"/>
      <c r="N754" s="144"/>
      <c r="O754" s="144"/>
      <c r="P754" s="144"/>
      <c r="Q754" s="144"/>
      <c r="R754" s="171"/>
      <c r="S754" s="147">
        <f>NCA_Calculations!$P$766</f>
        <v>0</v>
      </c>
      <c r="T754" s="147">
        <f>NCA_Calculations!$Q$766</f>
        <v>0</v>
      </c>
      <c r="U754" s="144"/>
      <c r="V754" s="144"/>
      <c r="W754" s="149" t="str" cm="1">
        <f t="array" ref="W754">_xlfn.IFNA(
_xlfn.IFS(
ISBLANK($U754),"Missing space use.",
AND('Establishment details'!$C$14="Secondary",$V754="Classbase"),"Invalid Status type",
AND(OR( $V754="Classbase", $V754="Teaching", $V754="Early years",$V754="SEND resourced"), NOT(ISBLANK($M754))),"Space with status type and unusable type.",
AND($V754= "Classbase",'Establishment details'!$C$22&gt;=10), "Classbase status is only valid in schools with a primary element.",
AND($I754= "Large",$N754 &gt; 3.5), "Large rooms with less than 3.5m height.",
AND(OR($V754="Light practical (science)",$V754="Light practical (science)",$V754="Heavy practical (workshops)", $V754="Heavy practical (clean)"), OR($O754=0,ISBLANK($O754))),"Missing sinks count for light and heavy practical spaces.",
AND($M754 = "Other",ISBLANK($R754)), "Invalid unusable type / missing note for other unusable type."
),
" ")</f>
        <v>Missing space use.</v>
      </c>
    </row>
    <row r="755" spans="2:23" ht="15.75" x14ac:dyDescent="0.25">
      <c r="B755" s="143"/>
      <c r="C755" s="144"/>
      <c r="D755" s="144"/>
      <c r="E755" s="144"/>
      <c r="F755" s="147" t="str" cm="1">
        <f t="array" ref="F755">_xlfn.IFNA(CONCATENATE(_xlfn.IFS($D755="Mezzanine",LEFT($D755,1), $D755="Ground Floor",LEFT($D755,1),$D755="Basment ",LEFT($D755,1), $D755="1st Floor", "0"&amp;LEFT($D755,1), $D755="2nd Floor", "0"&amp;LEFT($D755,1), $D755="3rd Floor", "0"&amp;LEFT($D755,1), $D755="4th Floor", "0"&amp;LEFT($D755,1), $D755="5th Floor", "0"&amp;LEFT($D755,1), $D755="6th Floor", "0"&amp;LEFT($D755,1),$D755="7th Floor", "0"&amp;LEFT($D755,1),$D755="8th Floor", "0"&amp;LEFT($D755,1),$D755="9th Floor", "0"&amp;LEFT($D755,1),$D755="10th Floor", LEFT($D755,2),$D755="11th Floor", LEFT($D755,2),$D755="12th Floor", LEFT($D755,2),$D755="13th Floor", LEFT($D755,2), $D755="Lower Ground", LEFT($D755)&amp;IF(ISNUMBER(FIND(" ",$D755)),MID($D755,FIND(" ",$D755)+1,1),"")&amp;IF(ISNUMBER(FIND(" ",$D755,FIND(" ",$D755)+1)),MID($D755,FIND(" ",$D755,FIND(" ",$D755)+1)+1,1),""),$D755="Upper Ground", LEFT($D755)&amp;IF(ISNUMBER(FIND(" ",$D755)),MID($D755,FIND(" ",$D755)+1,1),"")&amp;IF(ISNUMBER(FIND(" ",$D755,FIND(" ",$D755)+1)),MID($D755,FIND(" ",$D755,FIND(" ",$D755)+1)+1,1),"")),".0",$E755), " ")</f>
        <v xml:space="preserve"> </v>
      </c>
      <c r="G755" s="144"/>
      <c r="H755" s="144"/>
      <c r="I755" s="144"/>
      <c r="J755" s="144"/>
      <c r="K755" s="144"/>
      <c r="L755" s="149" t="str" cm="1">
        <f t="array" ref="L755">_xlfn.IFNA(
_xlfn.IFS(
AND($F755=" ",$G755=" ",$H755=" "),"Please update all three: Surveyor Room Reference, Establishment Room Reference and Establishment Room Name",
AND(OR($I755="General",$I755="Open plan/ semi-open general",$I755="Fitted",$I755="Light practical (science)",$I755="Light practical (other)",$I755="Heavy practical (workshops)",$I755="Heavy practical (clean)",$I755="Large",$I755="Storage"),$J755=0,$K755=0),"Please update Net Area or Non-net Area",
AND($B755&lt;&gt;"OUT",$J755=0,$I755&lt;&gt;"Non-net",$M755="85% Circulation"),"Net area not recorded for spaces with 85% circulation unusable type",
AND(OR($I755="General",$I755="Open plan/ semi-open general",$I755="Fitted",$I755="Light practical (science)",$I755="Light practical (other)",$I755="Heavy practical (workshops)",$I755="Heavy practical (clean)",$I755="Large",$I755="Storage"),OR($J755=0,ISBLANK($J755))),"Net area not recorded in net spaces",
AND(OR($I755="Non-net",$I755="Outdoor space"),$J755&gt;0),"Net Area Recorded in Non-net space",
AND($I755="General",$J755&gt;90),"This general space is over 90m2, please ensure that this space is entered as separate spaces if it usually used as separate spaces",
AND($I755="Open plan/ semi-open general",$J755&lt;27),"Open plan general space under 27m2",
AND(OR($K755=0,ISBLANK($K755)), $I755="Non-net"),"Non-net area not recorded in non-net space"
),
" ")</f>
        <v xml:space="preserve"> </v>
      </c>
      <c r="M755" s="144"/>
      <c r="N755" s="144"/>
      <c r="O755" s="144"/>
      <c r="P755" s="144"/>
      <c r="Q755" s="144"/>
      <c r="R755" s="171"/>
      <c r="S755" s="147">
        <f>NCA_Calculations!$P$767</f>
        <v>0</v>
      </c>
      <c r="T755" s="147">
        <f>NCA_Calculations!$Q$767</f>
        <v>0</v>
      </c>
      <c r="U755" s="144"/>
      <c r="V755" s="144"/>
      <c r="W755" s="149" t="str" cm="1">
        <f t="array" ref="W755">_xlfn.IFNA(
_xlfn.IFS(
ISBLANK($U755),"Missing space use.",
AND('Establishment details'!$C$14="Secondary",$V755="Classbase"),"Invalid Status type",
AND(OR( $V755="Classbase", $V755="Teaching", $V755="Early years",$V755="SEND resourced"), NOT(ISBLANK($M755))),"Space with status type and unusable type.",
AND($V755= "Classbase",'Establishment details'!$C$22&gt;=10), "Classbase status is only valid in schools with a primary element.",
AND($I755= "Large",$N755 &gt; 3.5), "Large rooms with less than 3.5m height.",
AND(OR($V755="Light practical (science)",$V755="Light practical (science)",$V755="Heavy practical (workshops)", $V755="Heavy practical (clean)"), OR($O755=0,ISBLANK($O755))),"Missing sinks count for light and heavy practical spaces.",
AND($M755 = "Other",ISBLANK($R755)), "Invalid unusable type / missing note for other unusable type."
),
" ")</f>
        <v>Missing space use.</v>
      </c>
    </row>
    <row r="756" spans="2:23" ht="15.75" x14ac:dyDescent="0.25">
      <c r="B756" s="143"/>
      <c r="C756" s="144"/>
      <c r="D756" s="144"/>
      <c r="E756" s="144"/>
      <c r="F756" s="147" t="str" cm="1">
        <f t="array" ref="F756">_xlfn.IFNA(CONCATENATE(_xlfn.IFS($D756="Mezzanine",LEFT($D756,1), $D756="Ground Floor",LEFT($D756,1),$D756="Basment ",LEFT($D756,1), $D756="1st Floor", "0"&amp;LEFT($D756,1), $D756="2nd Floor", "0"&amp;LEFT($D756,1), $D756="3rd Floor", "0"&amp;LEFT($D756,1), $D756="4th Floor", "0"&amp;LEFT($D756,1), $D756="5th Floor", "0"&amp;LEFT($D756,1), $D756="6th Floor", "0"&amp;LEFT($D756,1),$D756="7th Floor", "0"&amp;LEFT($D756,1),$D756="8th Floor", "0"&amp;LEFT($D756,1),$D756="9th Floor", "0"&amp;LEFT($D756,1),$D756="10th Floor", LEFT($D756,2),$D756="11th Floor", LEFT($D756,2),$D756="12th Floor", LEFT($D756,2),$D756="13th Floor", LEFT($D756,2), $D756="Lower Ground", LEFT($D756)&amp;IF(ISNUMBER(FIND(" ",$D756)),MID($D756,FIND(" ",$D756)+1,1),"")&amp;IF(ISNUMBER(FIND(" ",$D756,FIND(" ",$D756)+1)),MID($D756,FIND(" ",$D756,FIND(" ",$D756)+1)+1,1),""),$D756="Upper Ground", LEFT($D756)&amp;IF(ISNUMBER(FIND(" ",$D756)),MID($D756,FIND(" ",$D756)+1,1),"")&amp;IF(ISNUMBER(FIND(" ",$D756,FIND(" ",$D756)+1)),MID($D756,FIND(" ",$D756,FIND(" ",$D756)+1)+1,1),"")),".0",$E756), " ")</f>
        <v xml:space="preserve"> </v>
      </c>
      <c r="G756" s="144"/>
      <c r="H756" s="144"/>
      <c r="I756" s="144"/>
      <c r="J756" s="144"/>
      <c r="K756" s="144"/>
      <c r="L756" s="149" t="str" cm="1">
        <f t="array" ref="L756">_xlfn.IFNA(
_xlfn.IFS(
AND($F756=" ",$G756=" ",$H756=" "),"Please update all three: Surveyor Room Reference, Establishment Room Reference and Establishment Room Name",
AND(OR($I756="General",$I756="Open plan/ semi-open general",$I756="Fitted",$I756="Light practical (science)",$I756="Light practical (other)",$I756="Heavy practical (workshops)",$I756="Heavy practical (clean)",$I756="Large",$I756="Storage"),$J756=0,$K756=0),"Please update Net Area or Non-net Area",
AND($B756&lt;&gt;"OUT",$J756=0,$I756&lt;&gt;"Non-net",$M756="85% Circulation"),"Net area not recorded for spaces with 85% circulation unusable type",
AND(OR($I756="General",$I756="Open plan/ semi-open general",$I756="Fitted",$I756="Light practical (science)",$I756="Light practical (other)",$I756="Heavy practical (workshops)",$I756="Heavy practical (clean)",$I756="Large",$I756="Storage"),OR($J756=0,ISBLANK($J756))),"Net area not recorded in net spaces",
AND(OR($I756="Non-net",$I756="Outdoor space"),$J756&gt;0),"Net Area Recorded in Non-net space",
AND($I756="General",$J756&gt;90),"This general space is over 90m2, please ensure that this space is entered as separate spaces if it usually used as separate spaces",
AND($I756="Open plan/ semi-open general",$J756&lt;27),"Open plan general space under 27m2",
AND(OR($K756=0,ISBLANK($K756)), $I756="Non-net"),"Non-net area not recorded in non-net space"
),
" ")</f>
        <v xml:space="preserve"> </v>
      </c>
      <c r="M756" s="144"/>
      <c r="N756" s="144"/>
      <c r="O756" s="144"/>
      <c r="P756" s="144"/>
      <c r="Q756" s="144"/>
      <c r="R756" s="171"/>
      <c r="S756" s="147">
        <f>NCA_Calculations!$P$768</f>
        <v>0</v>
      </c>
      <c r="T756" s="147">
        <f>NCA_Calculations!$Q$768</f>
        <v>0</v>
      </c>
      <c r="U756" s="144"/>
      <c r="V756" s="144"/>
      <c r="W756" s="149" t="str" cm="1">
        <f t="array" ref="W756">_xlfn.IFNA(
_xlfn.IFS(
ISBLANK($U756),"Missing space use.",
AND('Establishment details'!$C$14="Secondary",$V756="Classbase"),"Invalid Status type",
AND(OR( $V756="Classbase", $V756="Teaching", $V756="Early years",$V756="SEND resourced"), NOT(ISBLANK($M756))),"Space with status type and unusable type.",
AND($V756= "Classbase",'Establishment details'!$C$22&gt;=10), "Classbase status is only valid in schools with a primary element.",
AND($I756= "Large",$N756 &gt; 3.5), "Large rooms with less than 3.5m height.",
AND(OR($V756="Light practical (science)",$V756="Light practical (science)",$V756="Heavy practical (workshops)", $V756="Heavy practical (clean)"), OR($O756=0,ISBLANK($O756))),"Missing sinks count for light and heavy practical spaces.",
AND($M756 = "Other",ISBLANK($R756)), "Invalid unusable type / missing note for other unusable type."
),
" ")</f>
        <v>Missing space use.</v>
      </c>
    </row>
    <row r="757" spans="2:23" ht="15.75" x14ac:dyDescent="0.25">
      <c r="B757" s="143"/>
      <c r="C757" s="144"/>
      <c r="D757" s="144"/>
      <c r="E757" s="144"/>
      <c r="F757" s="147" t="str" cm="1">
        <f t="array" ref="F757">_xlfn.IFNA(CONCATENATE(_xlfn.IFS($D757="Mezzanine",LEFT($D757,1), $D757="Ground Floor",LEFT($D757,1),$D757="Basment ",LEFT($D757,1), $D757="1st Floor", "0"&amp;LEFT($D757,1), $D757="2nd Floor", "0"&amp;LEFT($D757,1), $D757="3rd Floor", "0"&amp;LEFT($D757,1), $D757="4th Floor", "0"&amp;LEFT($D757,1), $D757="5th Floor", "0"&amp;LEFT($D757,1), $D757="6th Floor", "0"&amp;LEFT($D757,1),$D757="7th Floor", "0"&amp;LEFT($D757,1),$D757="8th Floor", "0"&amp;LEFT($D757,1),$D757="9th Floor", "0"&amp;LEFT($D757,1),$D757="10th Floor", LEFT($D757,2),$D757="11th Floor", LEFT($D757,2),$D757="12th Floor", LEFT($D757,2),$D757="13th Floor", LEFT($D757,2), $D757="Lower Ground", LEFT($D757)&amp;IF(ISNUMBER(FIND(" ",$D757)),MID($D757,FIND(" ",$D757)+1,1),"")&amp;IF(ISNUMBER(FIND(" ",$D757,FIND(" ",$D757)+1)),MID($D757,FIND(" ",$D757,FIND(" ",$D757)+1)+1,1),""),$D757="Upper Ground", LEFT($D757)&amp;IF(ISNUMBER(FIND(" ",$D757)),MID($D757,FIND(" ",$D757)+1,1),"")&amp;IF(ISNUMBER(FIND(" ",$D757,FIND(" ",$D757)+1)),MID($D757,FIND(" ",$D757,FIND(" ",$D757)+1)+1,1),"")),".0",$E757), " ")</f>
        <v xml:space="preserve"> </v>
      </c>
      <c r="G757" s="144"/>
      <c r="H757" s="144"/>
      <c r="I757" s="144"/>
      <c r="J757" s="144"/>
      <c r="K757" s="144"/>
      <c r="L757" s="149" t="str" cm="1">
        <f t="array" ref="L757">_xlfn.IFNA(
_xlfn.IFS(
AND($F757=" ",$G757=" ",$H757=" "),"Please update all three: Surveyor Room Reference, Establishment Room Reference and Establishment Room Name",
AND(OR($I757="General",$I757="Open plan/ semi-open general",$I757="Fitted",$I757="Light practical (science)",$I757="Light practical (other)",$I757="Heavy practical (workshops)",$I757="Heavy practical (clean)",$I757="Large",$I757="Storage"),$J757=0,$K757=0),"Please update Net Area or Non-net Area",
AND($B757&lt;&gt;"OUT",$J757=0,$I757&lt;&gt;"Non-net",$M757="85% Circulation"),"Net area not recorded for spaces with 85% circulation unusable type",
AND(OR($I757="General",$I757="Open plan/ semi-open general",$I757="Fitted",$I757="Light practical (science)",$I757="Light practical (other)",$I757="Heavy practical (workshops)",$I757="Heavy practical (clean)",$I757="Large",$I757="Storage"),OR($J757=0,ISBLANK($J757))),"Net area not recorded in net spaces",
AND(OR($I757="Non-net",$I757="Outdoor space"),$J757&gt;0),"Net Area Recorded in Non-net space",
AND($I757="General",$J757&gt;90),"This general space is over 90m2, please ensure that this space is entered as separate spaces if it usually used as separate spaces",
AND($I757="Open plan/ semi-open general",$J757&lt;27),"Open plan general space under 27m2",
AND(OR($K757=0,ISBLANK($K757)), $I757="Non-net"),"Non-net area not recorded in non-net space"
),
" ")</f>
        <v xml:space="preserve"> </v>
      </c>
      <c r="M757" s="144"/>
      <c r="N757" s="144"/>
      <c r="O757" s="144"/>
      <c r="P757" s="144"/>
      <c r="Q757" s="144"/>
      <c r="R757" s="171"/>
      <c r="S757" s="147">
        <f>NCA_Calculations!$P$769</f>
        <v>0</v>
      </c>
      <c r="T757" s="147">
        <f>NCA_Calculations!$Q$769</f>
        <v>0</v>
      </c>
      <c r="U757" s="144"/>
      <c r="V757" s="144"/>
      <c r="W757" s="149" t="str" cm="1">
        <f t="array" ref="W757">_xlfn.IFNA(
_xlfn.IFS(
ISBLANK($U757),"Missing space use.",
AND('Establishment details'!$C$14="Secondary",$V757="Classbase"),"Invalid Status type",
AND(OR( $V757="Classbase", $V757="Teaching", $V757="Early years",$V757="SEND resourced"), NOT(ISBLANK($M757))),"Space with status type and unusable type.",
AND($V757= "Classbase",'Establishment details'!$C$22&gt;=10), "Classbase status is only valid in schools with a primary element.",
AND($I757= "Large",$N757 &gt; 3.5), "Large rooms with less than 3.5m height.",
AND(OR($V757="Light practical (science)",$V757="Light practical (science)",$V757="Heavy practical (workshops)", $V757="Heavy practical (clean)"), OR($O757=0,ISBLANK($O757))),"Missing sinks count for light and heavy practical spaces.",
AND($M757 = "Other",ISBLANK($R757)), "Invalid unusable type / missing note for other unusable type."
),
" ")</f>
        <v>Missing space use.</v>
      </c>
    </row>
    <row r="758" spans="2:23" ht="15.75" x14ac:dyDescent="0.25">
      <c r="B758" s="143"/>
      <c r="C758" s="144"/>
      <c r="D758" s="144"/>
      <c r="E758" s="144"/>
      <c r="F758" s="147" t="str" cm="1">
        <f t="array" ref="F758">_xlfn.IFNA(CONCATENATE(_xlfn.IFS($D758="Mezzanine",LEFT($D758,1), $D758="Ground Floor",LEFT($D758,1),$D758="Basment ",LEFT($D758,1), $D758="1st Floor", "0"&amp;LEFT($D758,1), $D758="2nd Floor", "0"&amp;LEFT($D758,1), $D758="3rd Floor", "0"&amp;LEFT($D758,1), $D758="4th Floor", "0"&amp;LEFT($D758,1), $D758="5th Floor", "0"&amp;LEFT($D758,1), $D758="6th Floor", "0"&amp;LEFT($D758,1),$D758="7th Floor", "0"&amp;LEFT($D758,1),$D758="8th Floor", "0"&amp;LEFT($D758,1),$D758="9th Floor", "0"&amp;LEFT($D758,1),$D758="10th Floor", LEFT($D758,2),$D758="11th Floor", LEFT($D758,2),$D758="12th Floor", LEFT($D758,2),$D758="13th Floor", LEFT($D758,2), $D758="Lower Ground", LEFT($D758)&amp;IF(ISNUMBER(FIND(" ",$D758)),MID($D758,FIND(" ",$D758)+1,1),"")&amp;IF(ISNUMBER(FIND(" ",$D758,FIND(" ",$D758)+1)),MID($D758,FIND(" ",$D758,FIND(" ",$D758)+1)+1,1),""),$D758="Upper Ground", LEFT($D758)&amp;IF(ISNUMBER(FIND(" ",$D758)),MID($D758,FIND(" ",$D758)+1,1),"")&amp;IF(ISNUMBER(FIND(" ",$D758,FIND(" ",$D758)+1)),MID($D758,FIND(" ",$D758,FIND(" ",$D758)+1)+1,1),"")),".0",$E758), " ")</f>
        <v xml:space="preserve"> </v>
      </c>
      <c r="G758" s="144"/>
      <c r="H758" s="144"/>
      <c r="I758" s="144"/>
      <c r="J758" s="144"/>
      <c r="K758" s="144"/>
      <c r="L758" s="149" t="str" cm="1">
        <f t="array" ref="L758">_xlfn.IFNA(
_xlfn.IFS(
AND($F758=" ",$G758=" ",$H758=" "),"Please update all three: Surveyor Room Reference, Establishment Room Reference and Establishment Room Name",
AND(OR($I758="General",$I758="Open plan/ semi-open general",$I758="Fitted",$I758="Light practical (science)",$I758="Light practical (other)",$I758="Heavy practical (workshops)",$I758="Heavy practical (clean)",$I758="Large",$I758="Storage"),$J758=0,$K758=0),"Please update Net Area or Non-net Area",
AND($B758&lt;&gt;"OUT",$J758=0,$I758&lt;&gt;"Non-net",$M758="85% Circulation"),"Net area not recorded for spaces with 85% circulation unusable type",
AND(OR($I758="General",$I758="Open plan/ semi-open general",$I758="Fitted",$I758="Light practical (science)",$I758="Light practical (other)",$I758="Heavy practical (workshops)",$I758="Heavy practical (clean)",$I758="Large",$I758="Storage"),OR($J758=0,ISBLANK($J758))),"Net area not recorded in net spaces",
AND(OR($I758="Non-net",$I758="Outdoor space"),$J758&gt;0),"Net Area Recorded in Non-net space",
AND($I758="General",$J758&gt;90),"This general space is over 90m2, please ensure that this space is entered as separate spaces if it usually used as separate spaces",
AND($I758="Open plan/ semi-open general",$J758&lt;27),"Open plan general space under 27m2",
AND(OR($K758=0,ISBLANK($K758)), $I758="Non-net"),"Non-net area not recorded in non-net space"
),
" ")</f>
        <v xml:space="preserve"> </v>
      </c>
      <c r="M758" s="144"/>
      <c r="N758" s="144"/>
      <c r="O758" s="144"/>
      <c r="P758" s="144"/>
      <c r="Q758" s="144"/>
      <c r="R758" s="171"/>
      <c r="S758" s="147">
        <f>NCA_Calculations!$P$770</f>
        <v>0</v>
      </c>
      <c r="T758" s="147">
        <f>NCA_Calculations!$Q$770</f>
        <v>0</v>
      </c>
      <c r="U758" s="144"/>
      <c r="V758" s="144"/>
      <c r="W758" s="149" t="str" cm="1">
        <f t="array" ref="W758">_xlfn.IFNA(
_xlfn.IFS(
ISBLANK($U758),"Missing space use.",
AND('Establishment details'!$C$14="Secondary",$V758="Classbase"),"Invalid Status type",
AND(OR( $V758="Classbase", $V758="Teaching", $V758="Early years",$V758="SEND resourced"), NOT(ISBLANK($M758))),"Space with status type and unusable type.",
AND($V758= "Classbase",'Establishment details'!$C$22&gt;=10), "Classbase status is only valid in schools with a primary element.",
AND($I758= "Large",$N758 &gt; 3.5), "Large rooms with less than 3.5m height.",
AND(OR($V758="Light practical (science)",$V758="Light practical (science)",$V758="Heavy practical (workshops)", $V758="Heavy practical (clean)"), OR($O758=0,ISBLANK($O758))),"Missing sinks count for light and heavy practical spaces.",
AND($M758 = "Other",ISBLANK($R758)), "Invalid unusable type / missing note for other unusable type."
),
" ")</f>
        <v>Missing space use.</v>
      </c>
    </row>
    <row r="759" spans="2:23" ht="15.75" x14ac:dyDescent="0.25">
      <c r="B759" s="143"/>
      <c r="C759" s="144"/>
      <c r="D759" s="144"/>
      <c r="E759" s="144"/>
      <c r="F759" s="147" t="str" cm="1">
        <f t="array" ref="F759">_xlfn.IFNA(CONCATENATE(_xlfn.IFS($D759="Mezzanine",LEFT($D759,1), $D759="Ground Floor",LEFT($D759,1),$D759="Basment ",LEFT($D759,1), $D759="1st Floor", "0"&amp;LEFT($D759,1), $D759="2nd Floor", "0"&amp;LEFT($D759,1), $D759="3rd Floor", "0"&amp;LEFT($D759,1), $D759="4th Floor", "0"&amp;LEFT($D759,1), $D759="5th Floor", "0"&amp;LEFT($D759,1), $D759="6th Floor", "0"&amp;LEFT($D759,1),$D759="7th Floor", "0"&amp;LEFT($D759,1),$D759="8th Floor", "0"&amp;LEFT($D759,1),$D759="9th Floor", "0"&amp;LEFT($D759,1),$D759="10th Floor", LEFT($D759,2),$D759="11th Floor", LEFT($D759,2),$D759="12th Floor", LEFT($D759,2),$D759="13th Floor", LEFT($D759,2), $D759="Lower Ground", LEFT($D759)&amp;IF(ISNUMBER(FIND(" ",$D759)),MID($D759,FIND(" ",$D759)+1,1),"")&amp;IF(ISNUMBER(FIND(" ",$D759,FIND(" ",$D759)+1)),MID($D759,FIND(" ",$D759,FIND(" ",$D759)+1)+1,1),""),$D759="Upper Ground", LEFT($D759)&amp;IF(ISNUMBER(FIND(" ",$D759)),MID($D759,FIND(" ",$D759)+1,1),"")&amp;IF(ISNUMBER(FIND(" ",$D759,FIND(" ",$D759)+1)),MID($D759,FIND(" ",$D759,FIND(" ",$D759)+1)+1,1),"")),".0",$E759), " ")</f>
        <v xml:space="preserve"> </v>
      </c>
      <c r="G759" s="144"/>
      <c r="H759" s="144"/>
      <c r="I759" s="144"/>
      <c r="J759" s="144"/>
      <c r="K759" s="144"/>
      <c r="L759" s="149" t="str" cm="1">
        <f t="array" ref="L759">_xlfn.IFNA(
_xlfn.IFS(
AND($F759=" ",$G759=" ",$H759=" "),"Please update all three: Surveyor Room Reference, Establishment Room Reference and Establishment Room Name",
AND(OR($I759="General",$I759="Open plan/ semi-open general",$I759="Fitted",$I759="Light practical (science)",$I759="Light practical (other)",$I759="Heavy practical (workshops)",$I759="Heavy practical (clean)",$I759="Large",$I759="Storage"),$J759=0,$K759=0),"Please update Net Area or Non-net Area",
AND($B759&lt;&gt;"OUT",$J759=0,$I759&lt;&gt;"Non-net",$M759="85% Circulation"),"Net area not recorded for spaces with 85% circulation unusable type",
AND(OR($I759="General",$I759="Open plan/ semi-open general",$I759="Fitted",$I759="Light practical (science)",$I759="Light practical (other)",$I759="Heavy practical (workshops)",$I759="Heavy practical (clean)",$I759="Large",$I759="Storage"),OR($J759=0,ISBLANK($J759))),"Net area not recorded in net spaces",
AND(OR($I759="Non-net",$I759="Outdoor space"),$J759&gt;0),"Net Area Recorded in Non-net space",
AND($I759="General",$J759&gt;90),"This general space is over 90m2, please ensure that this space is entered as separate spaces if it usually used as separate spaces",
AND($I759="Open plan/ semi-open general",$J759&lt;27),"Open plan general space under 27m2",
AND(OR($K759=0,ISBLANK($K759)), $I759="Non-net"),"Non-net area not recorded in non-net space"
),
" ")</f>
        <v xml:space="preserve"> </v>
      </c>
      <c r="M759" s="144"/>
      <c r="N759" s="144"/>
      <c r="O759" s="144"/>
      <c r="P759" s="144"/>
      <c r="Q759" s="144"/>
      <c r="R759" s="171"/>
      <c r="S759" s="147">
        <f>NCA_Calculations!$P$771</f>
        <v>0</v>
      </c>
      <c r="T759" s="147">
        <f>NCA_Calculations!$Q$771</f>
        <v>0</v>
      </c>
      <c r="U759" s="144"/>
      <c r="V759" s="144"/>
      <c r="W759" s="149" t="str" cm="1">
        <f t="array" ref="W759">_xlfn.IFNA(
_xlfn.IFS(
ISBLANK($U759),"Missing space use.",
AND('Establishment details'!$C$14="Secondary",$V759="Classbase"),"Invalid Status type",
AND(OR( $V759="Classbase", $V759="Teaching", $V759="Early years",$V759="SEND resourced"), NOT(ISBLANK($M759))),"Space with status type and unusable type.",
AND($V759= "Classbase",'Establishment details'!$C$22&gt;=10), "Classbase status is only valid in schools with a primary element.",
AND($I759= "Large",$N759 &gt; 3.5), "Large rooms with less than 3.5m height.",
AND(OR($V759="Light practical (science)",$V759="Light practical (science)",$V759="Heavy practical (workshops)", $V759="Heavy practical (clean)"), OR($O759=0,ISBLANK($O759))),"Missing sinks count for light and heavy practical spaces.",
AND($M759 = "Other",ISBLANK($R759)), "Invalid unusable type / missing note for other unusable type."
),
" ")</f>
        <v>Missing space use.</v>
      </c>
    </row>
    <row r="760" spans="2:23" ht="15.75" x14ac:dyDescent="0.25">
      <c r="B760" s="143"/>
      <c r="C760" s="144"/>
      <c r="D760" s="144"/>
      <c r="E760" s="144"/>
      <c r="F760" s="147" t="str" cm="1">
        <f t="array" ref="F760">_xlfn.IFNA(CONCATENATE(_xlfn.IFS($D760="Mezzanine",LEFT($D760,1), $D760="Ground Floor",LEFT($D760,1),$D760="Basment ",LEFT($D760,1), $D760="1st Floor", "0"&amp;LEFT($D760,1), $D760="2nd Floor", "0"&amp;LEFT($D760,1), $D760="3rd Floor", "0"&amp;LEFT($D760,1), $D760="4th Floor", "0"&amp;LEFT($D760,1), $D760="5th Floor", "0"&amp;LEFT($D760,1), $D760="6th Floor", "0"&amp;LEFT($D760,1),$D760="7th Floor", "0"&amp;LEFT($D760,1),$D760="8th Floor", "0"&amp;LEFT($D760,1),$D760="9th Floor", "0"&amp;LEFT($D760,1),$D760="10th Floor", LEFT($D760,2),$D760="11th Floor", LEFT($D760,2),$D760="12th Floor", LEFT($D760,2),$D760="13th Floor", LEFT($D760,2), $D760="Lower Ground", LEFT($D760)&amp;IF(ISNUMBER(FIND(" ",$D760)),MID($D760,FIND(" ",$D760)+1,1),"")&amp;IF(ISNUMBER(FIND(" ",$D760,FIND(" ",$D760)+1)),MID($D760,FIND(" ",$D760,FIND(" ",$D760)+1)+1,1),""),$D760="Upper Ground", LEFT($D760)&amp;IF(ISNUMBER(FIND(" ",$D760)),MID($D760,FIND(" ",$D760)+1,1),"")&amp;IF(ISNUMBER(FIND(" ",$D760,FIND(" ",$D760)+1)),MID($D760,FIND(" ",$D760,FIND(" ",$D760)+1)+1,1),"")),".0",$E760), " ")</f>
        <v xml:space="preserve"> </v>
      </c>
      <c r="G760" s="144"/>
      <c r="H760" s="144"/>
      <c r="I760" s="144"/>
      <c r="J760" s="144"/>
      <c r="K760" s="144"/>
      <c r="L760" s="149" t="str" cm="1">
        <f t="array" ref="L760">_xlfn.IFNA(
_xlfn.IFS(
AND($F760=" ",$G760=" ",$H760=" "),"Please update all three: Surveyor Room Reference, Establishment Room Reference and Establishment Room Name",
AND(OR($I760="General",$I760="Open plan/ semi-open general",$I760="Fitted",$I760="Light practical (science)",$I760="Light practical (other)",$I760="Heavy practical (workshops)",$I760="Heavy practical (clean)",$I760="Large",$I760="Storage"),$J760=0,$K760=0),"Please update Net Area or Non-net Area",
AND($B760&lt;&gt;"OUT",$J760=0,$I760&lt;&gt;"Non-net",$M760="85% Circulation"),"Net area not recorded for spaces with 85% circulation unusable type",
AND(OR($I760="General",$I760="Open plan/ semi-open general",$I760="Fitted",$I760="Light practical (science)",$I760="Light practical (other)",$I760="Heavy practical (workshops)",$I760="Heavy practical (clean)",$I760="Large",$I760="Storage"),OR($J760=0,ISBLANK($J760))),"Net area not recorded in net spaces",
AND(OR($I760="Non-net",$I760="Outdoor space"),$J760&gt;0),"Net Area Recorded in Non-net space",
AND($I760="General",$J760&gt;90),"This general space is over 90m2, please ensure that this space is entered as separate spaces if it usually used as separate spaces",
AND($I760="Open plan/ semi-open general",$J760&lt;27),"Open plan general space under 27m2",
AND(OR($K760=0,ISBLANK($K760)), $I760="Non-net"),"Non-net area not recorded in non-net space"
),
" ")</f>
        <v xml:space="preserve"> </v>
      </c>
      <c r="M760" s="144"/>
      <c r="N760" s="144"/>
      <c r="O760" s="144"/>
      <c r="P760" s="144"/>
      <c r="Q760" s="144"/>
      <c r="R760" s="171"/>
      <c r="S760" s="147">
        <f>NCA_Calculations!$P$772</f>
        <v>0</v>
      </c>
      <c r="T760" s="147">
        <f>NCA_Calculations!$Q$772</f>
        <v>0</v>
      </c>
      <c r="U760" s="144"/>
      <c r="V760" s="144"/>
      <c r="W760" s="149" t="str" cm="1">
        <f t="array" ref="W760">_xlfn.IFNA(
_xlfn.IFS(
ISBLANK($U760),"Missing space use.",
AND('Establishment details'!$C$14="Secondary",$V760="Classbase"),"Invalid Status type",
AND(OR( $V760="Classbase", $V760="Teaching", $V760="Early years",$V760="SEND resourced"), NOT(ISBLANK($M760))),"Space with status type and unusable type.",
AND($V760= "Classbase",'Establishment details'!$C$22&gt;=10), "Classbase status is only valid in schools with a primary element.",
AND($I760= "Large",$N760 &gt; 3.5), "Large rooms with less than 3.5m height.",
AND(OR($V760="Light practical (science)",$V760="Light practical (science)",$V760="Heavy practical (workshops)", $V760="Heavy practical (clean)"), OR($O760=0,ISBLANK($O760))),"Missing sinks count for light and heavy practical spaces.",
AND($M760 = "Other",ISBLANK($R760)), "Invalid unusable type / missing note for other unusable type."
),
" ")</f>
        <v>Missing space use.</v>
      </c>
    </row>
    <row r="761" spans="2:23" ht="15.75" x14ac:dyDescent="0.25">
      <c r="B761" s="143"/>
      <c r="C761" s="144"/>
      <c r="D761" s="144"/>
      <c r="E761" s="144"/>
      <c r="F761" s="147" t="str" cm="1">
        <f t="array" ref="F761">_xlfn.IFNA(CONCATENATE(_xlfn.IFS($D761="Mezzanine",LEFT($D761,1), $D761="Ground Floor",LEFT($D761,1),$D761="Basment ",LEFT($D761,1), $D761="1st Floor", "0"&amp;LEFT($D761,1), $D761="2nd Floor", "0"&amp;LEFT($D761,1), $D761="3rd Floor", "0"&amp;LEFT($D761,1), $D761="4th Floor", "0"&amp;LEFT($D761,1), $D761="5th Floor", "0"&amp;LEFT($D761,1), $D761="6th Floor", "0"&amp;LEFT($D761,1),$D761="7th Floor", "0"&amp;LEFT($D761,1),$D761="8th Floor", "0"&amp;LEFT($D761,1),$D761="9th Floor", "0"&amp;LEFT($D761,1),$D761="10th Floor", LEFT($D761,2),$D761="11th Floor", LEFT($D761,2),$D761="12th Floor", LEFT($D761,2),$D761="13th Floor", LEFT($D761,2), $D761="Lower Ground", LEFT($D761)&amp;IF(ISNUMBER(FIND(" ",$D761)),MID($D761,FIND(" ",$D761)+1,1),"")&amp;IF(ISNUMBER(FIND(" ",$D761,FIND(" ",$D761)+1)),MID($D761,FIND(" ",$D761,FIND(" ",$D761)+1)+1,1),""),$D761="Upper Ground", LEFT($D761)&amp;IF(ISNUMBER(FIND(" ",$D761)),MID($D761,FIND(" ",$D761)+1,1),"")&amp;IF(ISNUMBER(FIND(" ",$D761,FIND(" ",$D761)+1)),MID($D761,FIND(" ",$D761,FIND(" ",$D761)+1)+1,1),"")),".0",$E761), " ")</f>
        <v xml:space="preserve"> </v>
      </c>
      <c r="G761" s="144"/>
      <c r="H761" s="144"/>
      <c r="I761" s="144"/>
      <c r="J761" s="144"/>
      <c r="K761" s="144"/>
      <c r="L761" s="149" t="str" cm="1">
        <f t="array" ref="L761">_xlfn.IFNA(
_xlfn.IFS(
AND($F761=" ",$G761=" ",$H761=" "),"Please update all three: Surveyor Room Reference, Establishment Room Reference and Establishment Room Name",
AND(OR($I761="General",$I761="Open plan/ semi-open general",$I761="Fitted",$I761="Light practical (science)",$I761="Light practical (other)",$I761="Heavy practical (workshops)",$I761="Heavy practical (clean)",$I761="Large",$I761="Storage"),$J761=0,$K761=0),"Please update Net Area or Non-net Area",
AND($B761&lt;&gt;"OUT",$J761=0,$I761&lt;&gt;"Non-net",$M761="85% Circulation"),"Net area not recorded for spaces with 85% circulation unusable type",
AND(OR($I761="General",$I761="Open plan/ semi-open general",$I761="Fitted",$I761="Light practical (science)",$I761="Light practical (other)",$I761="Heavy practical (workshops)",$I761="Heavy practical (clean)",$I761="Large",$I761="Storage"),OR($J761=0,ISBLANK($J761))),"Net area not recorded in net spaces",
AND(OR($I761="Non-net",$I761="Outdoor space"),$J761&gt;0),"Net Area Recorded in Non-net space",
AND($I761="General",$J761&gt;90),"This general space is over 90m2, please ensure that this space is entered as separate spaces if it usually used as separate spaces",
AND($I761="Open plan/ semi-open general",$J761&lt;27),"Open plan general space under 27m2",
AND(OR($K761=0,ISBLANK($K761)), $I761="Non-net"),"Non-net area not recorded in non-net space"
),
" ")</f>
        <v xml:space="preserve"> </v>
      </c>
      <c r="M761" s="144"/>
      <c r="N761" s="144"/>
      <c r="O761" s="144"/>
      <c r="P761" s="144"/>
      <c r="Q761" s="144"/>
      <c r="R761" s="171"/>
      <c r="S761" s="147">
        <f>NCA_Calculations!$P$773</f>
        <v>0</v>
      </c>
      <c r="T761" s="147">
        <f>NCA_Calculations!$Q$773</f>
        <v>0</v>
      </c>
      <c r="U761" s="144"/>
      <c r="V761" s="144"/>
      <c r="W761" s="149" t="str" cm="1">
        <f t="array" ref="W761">_xlfn.IFNA(
_xlfn.IFS(
ISBLANK($U761),"Missing space use.",
AND('Establishment details'!$C$14="Secondary",$V761="Classbase"),"Invalid Status type",
AND(OR( $V761="Classbase", $V761="Teaching", $V761="Early years",$V761="SEND resourced"), NOT(ISBLANK($M761))),"Space with status type and unusable type.",
AND($V761= "Classbase",'Establishment details'!$C$22&gt;=10), "Classbase status is only valid in schools with a primary element.",
AND($I761= "Large",$N761 &gt; 3.5), "Large rooms with less than 3.5m height.",
AND(OR($V761="Light practical (science)",$V761="Light practical (science)",$V761="Heavy practical (workshops)", $V761="Heavy practical (clean)"), OR($O761=0,ISBLANK($O761))),"Missing sinks count for light and heavy practical spaces.",
AND($M761 = "Other",ISBLANK($R761)), "Invalid unusable type / missing note for other unusable type."
),
" ")</f>
        <v>Missing space use.</v>
      </c>
    </row>
    <row r="762" spans="2:23" ht="15.75" x14ac:dyDescent="0.25">
      <c r="B762" s="143"/>
      <c r="C762" s="144"/>
      <c r="D762" s="144"/>
      <c r="E762" s="144"/>
      <c r="F762" s="147" t="str" cm="1">
        <f t="array" ref="F762">_xlfn.IFNA(CONCATENATE(_xlfn.IFS($D762="Mezzanine",LEFT($D762,1), $D762="Ground Floor",LEFT($D762,1),$D762="Basment ",LEFT($D762,1), $D762="1st Floor", "0"&amp;LEFT($D762,1), $D762="2nd Floor", "0"&amp;LEFT($D762,1), $D762="3rd Floor", "0"&amp;LEFT($D762,1), $D762="4th Floor", "0"&amp;LEFT($D762,1), $D762="5th Floor", "0"&amp;LEFT($D762,1), $D762="6th Floor", "0"&amp;LEFT($D762,1),$D762="7th Floor", "0"&amp;LEFT($D762,1),$D762="8th Floor", "0"&amp;LEFT($D762,1),$D762="9th Floor", "0"&amp;LEFT($D762,1),$D762="10th Floor", LEFT($D762,2),$D762="11th Floor", LEFT($D762,2),$D762="12th Floor", LEFT($D762,2),$D762="13th Floor", LEFT($D762,2), $D762="Lower Ground", LEFT($D762)&amp;IF(ISNUMBER(FIND(" ",$D762)),MID($D762,FIND(" ",$D762)+1,1),"")&amp;IF(ISNUMBER(FIND(" ",$D762,FIND(" ",$D762)+1)),MID($D762,FIND(" ",$D762,FIND(" ",$D762)+1)+1,1),""),$D762="Upper Ground", LEFT($D762)&amp;IF(ISNUMBER(FIND(" ",$D762)),MID($D762,FIND(" ",$D762)+1,1),"")&amp;IF(ISNUMBER(FIND(" ",$D762,FIND(" ",$D762)+1)),MID($D762,FIND(" ",$D762,FIND(" ",$D762)+1)+1,1),"")),".0",$E762), " ")</f>
        <v xml:space="preserve"> </v>
      </c>
      <c r="G762" s="144"/>
      <c r="H762" s="144"/>
      <c r="I762" s="144"/>
      <c r="J762" s="144"/>
      <c r="K762" s="144"/>
      <c r="L762" s="149" t="str" cm="1">
        <f t="array" ref="L762">_xlfn.IFNA(
_xlfn.IFS(
AND($F762=" ",$G762=" ",$H762=" "),"Please update all three: Surveyor Room Reference, Establishment Room Reference and Establishment Room Name",
AND(OR($I762="General",$I762="Open plan/ semi-open general",$I762="Fitted",$I762="Light practical (science)",$I762="Light practical (other)",$I762="Heavy practical (workshops)",$I762="Heavy practical (clean)",$I762="Large",$I762="Storage"),$J762=0,$K762=0),"Please update Net Area or Non-net Area",
AND($B762&lt;&gt;"OUT",$J762=0,$I762&lt;&gt;"Non-net",$M762="85% Circulation"),"Net area not recorded for spaces with 85% circulation unusable type",
AND(OR($I762="General",$I762="Open plan/ semi-open general",$I762="Fitted",$I762="Light practical (science)",$I762="Light practical (other)",$I762="Heavy practical (workshops)",$I762="Heavy practical (clean)",$I762="Large",$I762="Storage"),OR($J762=0,ISBLANK($J762))),"Net area not recorded in net spaces",
AND(OR($I762="Non-net",$I762="Outdoor space"),$J762&gt;0),"Net Area Recorded in Non-net space",
AND($I762="General",$J762&gt;90),"This general space is over 90m2, please ensure that this space is entered as separate spaces if it usually used as separate spaces",
AND($I762="Open plan/ semi-open general",$J762&lt;27),"Open plan general space under 27m2",
AND(OR($K762=0,ISBLANK($K762)), $I762="Non-net"),"Non-net area not recorded in non-net space"
),
" ")</f>
        <v xml:space="preserve"> </v>
      </c>
      <c r="M762" s="144"/>
      <c r="N762" s="144"/>
      <c r="O762" s="144"/>
      <c r="P762" s="144"/>
      <c r="Q762" s="144"/>
      <c r="R762" s="171"/>
      <c r="S762" s="147">
        <f>NCA_Calculations!$P$774</f>
        <v>0</v>
      </c>
      <c r="T762" s="147">
        <f>NCA_Calculations!$Q$774</f>
        <v>0</v>
      </c>
      <c r="U762" s="144"/>
      <c r="V762" s="144"/>
      <c r="W762" s="149" t="str" cm="1">
        <f t="array" ref="W762">_xlfn.IFNA(
_xlfn.IFS(
ISBLANK($U762),"Missing space use.",
AND('Establishment details'!$C$14="Secondary",$V762="Classbase"),"Invalid Status type",
AND(OR( $V762="Classbase", $V762="Teaching", $V762="Early years",$V762="SEND resourced"), NOT(ISBLANK($M762))),"Space with status type and unusable type.",
AND($V762= "Classbase",'Establishment details'!$C$22&gt;=10), "Classbase status is only valid in schools with a primary element.",
AND($I762= "Large",$N762 &gt; 3.5), "Large rooms with less than 3.5m height.",
AND(OR($V762="Light practical (science)",$V762="Light practical (science)",$V762="Heavy practical (workshops)", $V762="Heavy practical (clean)"), OR($O762=0,ISBLANK($O762))),"Missing sinks count for light and heavy practical spaces.",
AND($M762 = "Other",ISBLANK($R762)), "Invalid unusable type / missing note for other unusable type."
),
" ")</f>
        <v>Missing space use.</v>
      </c>
    </row>
    <row r="763" spans="2:23" ht="15.75" x14ac:dyDescent="0.25">
      <c r="B763" s="143"/>
      <c r="C763" s="144"/>
      <c r="D763" s="144"/>
      <c r="E763" s="144"/>
      <c r="F763" s="147" t="str" cm="1">
        <f t="array" ref="F763">_xlfn.IFNA(CONCATENATE(_xlfn.IFS($D763="Mezzanine",LEFT($D763,1), $D763="Ground Floor",LEFT($D763,1),$D763="Basment ",LEFT($D763,1), $D763="1st Floor", "0"&amp;LEFT($D763,1), $D763="2nd Floor", "0"&amp;LEFT($D763,1), $D763="3rd Floor", "0"&amp;LEFT($D763,1), $D763="4th Floor", "0"&amp;LEFT($D763,1), $D763="5th Floor", "0"&amp;LEFT($D763,1), $D763="6th Floor", "0"&amp;LEFT($D763,1),$D763="7th Floor", "0"&amp;LEFT($D763,1),$D763="8th Floor", "0"&amp;LEFT($D763,1),$D763="9th Floor", "0"&amp;LEFT($D763,1),$D763="10th Floor", LEFT($D763,2),$D763="11th Floor", LEFT($D763,2),$D763="12th Floor", LEFT($D763,2),$D763="13th Floor", LEFT($D763,2), $D763="Lower Ground", LEFT($D763)&amp;IF(ISNUMBER(FIND(" ",$D763)),MID($D763,FIND(" ",$D763)+1,1),"")&amp;IF(ISNUMBER(FIND(" ",$D763,FIND(" ",$D763)+1)),MID($D763,FIND(" ",$D763,FIND(" ",$D763)+1)+1,1),""),$D763="Upper Ground", LEFT($D763)&amp;IF(ISNUMBER(FIND(" ",$D763)),MID($D763,FIND(" ",$D763)+1,1),"")&amp;IF(ISNUMBER(FIND(" ",$D763,FIND(" ",$D763)+1)),MID($D763,FIND(" ",$D763,FIND(" ",$D763)+1)+1,1),"")),".0",$E763), " ")</f>
        <v xml:space="preserve"> </v>
      </c>
      <c r="G763" s="144"/>
      <c r="H763" s="144"/>
      <c r="I763" s="144"/>
      <c r="J763" s="144"/>
      <c r="K763" s="144"/>
      <c r="L763" s="149" t="str" cm="1">
        <f t="array" ref="L763">_xlfn.IFNA(
_xlfn.IFS(
AND($F763=" ",$G763=" ",$H763=" "),"Please update all three: Surveyor Room Reference, Establishment Room Reference and Establishment Room Name",
AND(OR($I763="General",$I763="Open plan/ semi-open general",$I763="Fitted",$I763="Light practical (science)",$I763="Light practical (other)",$I763="Heavy practical (workshops)",$I763="Heavy practical (clean)",$I763="Large",$I763="Storage"),$J763=0,$K763=0),"Please update Net Area or Non-net Area",
AND($B763&lt;&gt;"OUT",$J763=0,$I763&lt;&gt;"Non-net",$M763="85% Circulation"),"Net area not recorded for spaces with 85% circulation unusable type",
AND(OR($I763="General",$I763="Open plan/ semi-open general",$I763="Fitted",$I763="Light practical (science)",$I763="Light practical (other)",$I763="Heavy practical (workshops)",$I763="Heavy practical (clean)",$I763="Large",$I763="Storage"),OR($J763=0,ISBLANK($J763))),"Net area not recorded in net spaces",
AND(OR($I763="Non-net",$I763="Outdoor space"),$J763&gt;0),"Net Area Recorded in Non-net space",
AND($I763="General",$J763&gt;90),"This general space is over 90m2, please ensure that this space is entered as separate spaces if it usually used as separate spaces",
AND($I763="Open plan/ semi-open general",$J763&lt;27),"Open plan general space under 27m2",
AND(OR($K763=0,ISBLANK($K763)), $I763="Non-net"),"Non-net area not recorded in non-net space"
),
" ")</f>
        <v xml:space="preserve"> </v>
      </c>
      <c r="M763" s="144"/>
      <c r="N763" s="144"/>
      <c r="O763" s="144"/>
      <c r="P763" s="144"/>
      <c r="Q763" s="144"/>
      <c r="R763" s="171"/>
      <c r="S763" s="147">
        <f>NCA_Calculations!$P$775</f>
        <v>0</v>
      </c>
      <c r="T763" s="147">
        <f>NCA_Calculations!$Q$775</f>
        <v>0</v>
      </c>
      <c r="U763" s="144"/>
      <c r="V763" s="144"/>
      <c r="W763" s="149" t="str" cm="1">
        <f t="array" ref="W763">_xlfn.IFNA(
_xlfn.IFS(
ISBLANK($U763),"Missing space use.",
AND('Establishment details'!$C$14="Secondary",$V763="Classbase"),"Invalid Status type",
AND(OR( $V763="Classbase", $V763="Teaching", $V763="Early years",$V763="SEND resourced"), NOT(ISBLANK($M763))),"Space with status type and unusable type.",
AND($V763= "Classbase",'Establishment details'!$C$22&gt;=10), "Classbase status is only valid in schools with a primary element.",
AND($I763= "Large",$N763 &gt; 3.5), "Large rooms with less than 3.5m height.",
AND(OR($V763="Light practical (science)",$V763="Light practical (science)",$V763="Heavy practical (workshops)", $V763="Heavy practical (clean)"), OR($O763=0,ISBLANK($O763))),"Missing sinks count for light and heavy practical spaces.",
AND($M763 = "Other",ISBLANK($R763)), "Invalid unusable type / missing note for other unusable type."
),
" ")</f>
        <v>Missing space use.</v>
      </c>
    </row>
    <row r="764" spans="2:23" ht="15.75" x14ac:dyDescent="0.25">
      <c r="B764" s="143"/>
      <c r="C764" s="144"/>
      <c r="D764" s="144"/>
      <c r="E764" s="144"/>
      <c r="F764" s="147" t="str" cm="1">
        <f t="array" ref="F764">_xlfn.IFNA(CONCATENATE(_xlfn.IFS($D764="Mezzanine",LEFT($D764,1), $D764="Ground Floor",LEFT($D764,1),$D764="Basment ",LEFT($D764,1), $D764="1st Floor", "0"&amp;LEFT($D764,1), $D764="2nd Floor", "0"&amp;LEFT($D764,1), $D764="3rd Floor", "0"&amp;LEFT($D764,1), $D764="4th Floor", "0"&amp;LEFT($D764,1), $D764="5th Floor", "0"&amp;LEFT($D764,1), $D764="6th Floor", "0"&amp;LEFT($D764,1),$D764="7th Floor", "0"&amp;LEFT($D764,1),$D764="8th Floor", "0"&amp;LEFT($D764,1),$D764="9th Floor", "0"&amp;LEFT($D764,1),$D764="10th Floor", LEFT($D764,2),$D764="11th Floor", LEFT($D764,2),$D764="12th Floor", LEFT($D764,2),$D764="13th Floor", LEFT($D764,2), $D764="Lower Ground", LEFT($D764)&amp;IF(ISNUMBER(FIND(" ",$D764)),MID($D764,FIND(" ",$D764)+1,1),"")&amp;IF(ISNUMBER(FIND(" ",$D764,FIND(" ",$D764)+1)),MID($D764,FIND(" ",$D764,FIND(" ",$D764)+1)+1,1),""),$D764="Upper Ground", LEFT($D764)&amp;IF(ISNUMBER(FIND(" ",$D764)),MID($D764,FIND(" ",$D764)+1,1),"")&amp;IF(ISNUMBER(FIND(" ",$D764,FIND(" ",$D764)+1)),MID($D764,FIND(" ",$D764,FIND(" ",$D764)+1)+1,1),"")),".0",$E764), " ")</f>
        <v xml:space="preserve"> </v>
      </c>
      <c r="G764" s="144"/>
      <c r="H764" s="144"/>
      <c r="I764" s="144"/>
      <c r="J764" s="144"/>
      <c r="K764" s="144"/>
      <c r="L764" s="149" t="str" cm="1">
        <f t="array" ref="L764">_xlfn.IFNA(
_xlfn.IFS(
AND($F764=" ",$G764=" ",$H764=" "),"Please update all three: Surveyor Room Reference, Establishment Room Reference and Establishment Room Name",
AND(OR($I764="General",$I764="Open plan/ semi-open general",$I764="Fitted",$I764="Light practical (science)",$I764="Light practical (other)",$I764="Heavy practical (workshops)",$I764="Heavy practical (clean)",$I764="Large",$I764="Storage"),$J764=0,$K764=0),"Please update Net Area or Non-net Area",
AND($B764&lt;&gt;"OUT",$J764=0,$I764&lt;&gt;"Non-net",$M764="85% Circulation"),"Net area not recorded for spaces with 85% circulation unusable type",
AND(OR($I764="General",$I764="Open plan/ semi-open general",$I764="Fitted",$I764="Light practical (science)",$I764="Light practical (other)",$I764="Heavy practical (workshops)",$I764="Heavy practical (clean)",$I764="Large",$I764="Storage"),OR($J764=0,ISBLANK($J764))),"Net area not recorded in net spaces",
AND(OR($I764="Non-net",$I764="Outdoor space"),$J764&gt;0),"Net Area Recorded in Non-net space",
AND($I764="General",$J764&gt;90),"This general space is over 90m2, please ensure that this space is entered as separate spaces if it usually used as separate spaces",
AND($I764="Open plan/ semi-open general",$J764&lt;27),"Open plan general space under 27m2",
AND(OR($K764=0,ISBLANK($K764)), $I764="Non-net"),"Non-net area not recorded in non-net space"
),
" ")</f>
        <v xml:space="preserve"> </v>
      </c>
      <c r="M764" s="144"/>
      <c r="N764" s="144"/>
      <c r="O764" s="144"/>
      <c r="P764" s="144"/>
      <c r="Q764" s="144"/>
      <c r="R764" s="171"/>
      <c r="S764" s="147">
        <f>NCA_Calculations!$P$776</f>
        <v>0</v>
      </c>
      <c r="T764" s="147">
        <f>NCA_Calculations!$Q$776</f>
        <v>0</v>
      </c>
      <c r="U764" s="144"/>
      <c r="V764" s="144"/>
      <c r="W764" s="149" t="str" cm="1">
        <f t="array" ref="W764">_xlfn.IFNA(
_xlfn.IFS(
ISBLANK($U764),"Missing space use.",
AND('Establishment details'!$C$14="Secondary",$V764="Classbase"),"Invalid Status type",
AND(OR( $V764="Classbase", $V764="Teaching", $V764="Early years",$V764="SEND resourced"), NOT(ISBLANK($M764))),"Space with status type and unusable type.",
AND($V764= "Classbase",'Establishment details'!$C$22&gt;=10), "Classbase status is only valid in schools with a primary element.",
AND($I764= "Large",$N764 &gt; 3.5), "Large rooms with less than 3.5m height.",
AND(OR($V764="Light practical (science)",$V764="Light practical (science)",$V764="Heavy practical (workshops)", $V764="Heavy practical (clean)"), OR($O764=0,ISBLANK($O764))),"Missing sinks count for light and heavy practical spaces.",
AND($M764 = "Other",ISBLANK($R764)), "Invalid unusable type / missing note for other unusable type."
),
" ")</f>
        <v>Missing space use.</v>
      </c>
    </row>
    <row r="765" spans="2:23" ht="15.75" x14ac:dyDescent="0.25">
      <c r="B765" s="143"/>
      <c r="C765" s="144"/>
      <c r="D765" s="144"/>
      <c r="E765" s="144"/>
      <c r="F765" s="147" t="str" cm="1">
        <f t="array" ref="F765">_xlfn.IFNA(CONCATENATE(_xlfn.IFS($D765="Mezzanine",LEFT($D765,1), $D765="Ground Floor",LEFT($D765,1),$D765="Basment ",LEFT($D765,1), $D765="1st Floor", "0"&amp;LEFT($D765,1), $D765="2nd Floor", "0"&amp;LEFT($D765,1), $D765="3rd Floor", "0"&amp;LEFT($D765,1), $D765="4th Floor", "0"&amp;LEFT($D765,1), $D765="5th Floor", "0"&amp;LEFT($D765,1), $D765="6th Floor", "0"&amp;LEFT($D765,1),$D765="7th Floor", "0"&amp;LEFT($D765,1),$D765="8th Floor", "0"&amp;LEFT($D765,1),$D765="9th Floor", "0"&amp;LEFT($D765,1),$D765="10th Floor", LEFT($D765,2),$D765="11th Floor", LEFT($D765,2),$D765="12th Floor", LEFT($D765,2),$D765="13th Floor", LEFT($D765,2), $D765="Lower Ground", LEFT($D765)&amp;IF(ISNUMBER(FIND(" ",$D765)),MID($D765,FIND(" ",$D765)+1,1),"")&amp;IF(ISNUMBER(FIND(" ",$D765,FIND(" ",$D765)+1)),MID($D765,FIND(" ",$D765,FIND(" ",$D765)+1)+1,1),""),$D765="Upper Ground", LEFT($D765)&amp;IF(ISNUMBER(FIND(" ",$D765)),MID($D765,FIND(" ",$D765)+1,1),"")&amp;IF(ISNUMBER(FIND(" ",$D765,FIND(" ",$D765)+1)),MID($D765,FIND(" ",$D765,FIND(" ",$D765)+1)+1,1),"")),".0",$E765), " ")</f>
        <v xml:space="preserve"> </v>
      </c>
      <c r="G765" s="144"/>
      <c r="H765" s="144"/>
      <c r="I765" s="144"/>
      <c r="J765" s="144"/>
      <c r="K765" s="144"/>
      <c r="L765" s="149" t="str" cm="1">
        <f t="array" ref="L765">_xlfn.IFNA(
_xlfn.IFS(
AND($F765=" ",$G765=" ",$H765=" "),"Please update all three: Surveyor Room Reference, Establishment Room Reference and Establishment Room Name",
AND(OR($I765="General",$I765="Open plan/ semi-open general",$I765="Fitted",$I765="Light practical (science)",$I765="Light practical (other)",$I765="Heavy practical (workshops)",$I765="Heavy practical (clean)",$I765="Large",$I765="Storage"),$J765=0,$K765=0),"Please update Net Area or Non-net Area",
AND($B765&lt;&gt;"OUT",$J765=0,$I765&lt;&gt;"Non-net",$M765="85% Circulation"),"Net area not recorded for spaces with 85% circulation unusable type",
AND(OR($I765="General",$I765="Open plan/ semi-open general",$I765="Fitted",$I765="Light practical (science)",$I765="Light practical (other)",$I765="Heavy practical (workshops)",$I765="Heavy practical (clean)",$I765="Large",$I765="Storage"),OR($J765=0,ISBLANK($J765))),"Net area not recorded in net spaces",
AND(OR($I765="Non-net",$I765="Outdoor space"),$J765&gt;0),"Net Area Recorded in Non-net space",
AND($I765="General",$J765&gt;90),"This general space is over 90m2, please ensure that this space is entered as separate spaces if it usually used as separate spaces",
AND($I765="Open plan/ semi-open general",$J765&lt;27),"Open plan general space under 27m2",
AND(OR($K765=0,ISBLANK($K765)), $I765="Non-net"),"Non-net area not recorded in non-net space"
),
" ")</f>
        <v xml:space="preserve"> </v>
      </c>
      <c r="M765" s="144"/>
      <c r="N765" s="144"/>
      <c r="O765" s="144"/>
      <c r="P765" s="144"/>
      <c r="Q765" s="144"/>
      <c r="R765" s="171"/>
      <c r="S765" s="147">
        <f>NCA_Calculations!$P$777</f>
        <v>0</v>
      </c>
      <c r="T765" s="147">
        <f>NCA_Calculations!$Q$777</f>
        <v>0</v>
      </c>
      <c r="U765" s="144"/>
      <c r="V765" s="144"/>
      <c r="W765" s="149" t="str" cm="1">
        <f t="array" ref="W765">_xlfn.IFNA(
_xlfn.IFS(
ISBLANK($U765),"Missing space use.",
AND('Establishment details'!$C$14="Secondary",$V765="Classbase"),"Invalid Status type",
AND(OR( $V765="Classbase", $V765="Teaching", $V765="Early years",$V765="SEND resourced"), NOT(ISBLANK($M765))),"Space with status type and unusable type.",
AND($V765= "Classbase",'Establishment details'!$C$22&gt;=10), "Classbase status is only valid in schools with a primary element.",
AND($I765= "Large",$N765 &gt; 3.5), "Large rooms with less than 3.5m height.",
AND(OR($V765="Light practical (science)",$V765="Light practical (science)",$V765="Heavy practical (workshops)", $V765="Heavy practical (clean)"), OR($O765=0,ISBLANK($O765))),"Missing sinks count for light and heavy practical spaces.",
AND($M765 = "Other",ISBLANK($R765)), "Invalid unusable type / missing note for other unusable type."
),
" ")</f>
        <v>Missing space use.</v>
      </c>
    </row>
    <row r="766" spans="2:23" ht="15.75" x14ac:dyDescent="0.25">
      <c r="B766" s="143"/>
      <c r="C766" s="144"/>
      <c r="D766" s="144"/>
      <c r="E766" s="144"/>
      <c r="F766" s="147" t="str" cm="1">
        <f t="array" ref="F766">_xlfn.IFNA(CONCATENATE(_xlfn.IFS($D766="Mezzanine",LEFT($D766,1), $D766="Ground Floor",LEFT($D766,1),$D766="Basment ",LEFT($D766,1), $D766="1st Floor", "0"&amp;LEFT($D766,1), $D766="2nd Floor", "0"&amp;LEFT($D766,1), $D766="3rd Floor", "0"&amp;LEFT($D766,1), $D766="4th Floor", "0"&amp;LEFT($D766,1), $D766="5th Floor", "0"&amp;LEFT($D766,1), $D766="6th Floor", "0"&amp;LEFT($D766,1),$D766="7th Floor", "0"&amp;LEFT($D766,1),$D766="8th Floor", "0"&amp;LEFT($D766,1),$D766="9th Floor", "0"&amp;LEFT($D766,1),$D766="10th Floor", LEFT($D766,2),$D766="11th Floor", LEFT($D766,2),$D766="12th Floor", LEFT($D766,2),$D766="13th Floor", LEFT($D766,2), $D766="Lower Ground", LEFT($D766)&amp;IF(ISNUMBER(FIND(" ",$D766)),MID($D766,FIND(" ",$D766)+1,1),"")&amp;IF(ISNUMBER(FIND(" ",$D766,FIND(" ",$D766)+1)),MID($D766,FIND(" ",$D766,FIND(" ",$D766)+1)+1,1),""),$D766="Upper Ground", LEFT($D766)&amp;IF(ISNUMBER(FIND(" ",$D766)),MID($D766,FIND(" ",$D766)+1,1),"")&amp;IF(ISNUMBER(FIND(" ",$D766,FIND(" ",$D766)+1)),MID($D766,FIND(" ",$D766,FIND(" ",$D766)+1)+1,1),"")),".0",$E766), " ")</f>
        <v xml:space="preserve"> </v>
      </c>
      <c r="G766" s="144"/>
      <c r="H766" s="144"/>
      <c r="I766" s="144"/>
      <c r="J766" s="144"/>
      <c r="K766" s="144"/>
      <c r="L766" s="149" t="str" cm="1">
        <f t="array" ref="L766">_xlfn.IFNA(
_xlfn.IFS(
AND($F766=" ",$G766=" ",$H766=" "),"Please update all three: Surveyor Room Reference, Establishment Room Reference and Establishment Room Name",
AND(OR($I766="General",$I766="Open plan/ semi-open general",$I766="Fitted",$I766="Light practical (science)",$I766="Light practical (other)",$I766="Heavy practical (workshops)",$I766="Heavy practical (clean)",$I766="Large",$I766="Storage"),$J766=0,$K766=0),"Please update Net Area or Non-net Area",
AND($B766&lt;&gt;"OUT",$J766=0,$I766&lt;&gt;"Non-net",$M766="85% Circulation"),"Net area not recorded for spaces with 85% circulation unusable type",
AND(OR($I766="General",$I766="Open plan/ semi-open general",$I766="Fitted",$I766="Light practical (science)",$I766="Light practical (other)",$I766="Heavy practical (workshops)",$I766="Heavy practical (clean)",$I766="Large",$I766="Storage"),OR($J766=0,ISBLANK($J766))),"Net area not recorded in net spaces",
AND(OR($I766="Non-net",$I766="Outdoor space"),$J766&gt;0),"Net Area Recorded in Non-net space",
AND($I766="General",$J766&gt;90),"This general space is over 90m2, please ensure that this space is entered as separate spaces if it usually used as separate spaces",
AND($I766="Open plan/ semi-open general",$J766&lt;27),"Open plan general space under 27m2",
AND(OR($K766=0,ISBLANK($K766)), $I766="Non-net"),"Non-net area not recorded in non-net space"
),
" ")</f>
        <v xml:space="preserve"> </v>
      </c>
      <c r="M766" s="144"/>
      <c r="N766" s="144"/>
      <c r="O766" s="144"/>
      <c r="P766" s="144"/>
      <c r="Q766" s="144"/>
      <c r="R766" s="171"/>
      <c r="S766" s="147">
        <f>NCA_Calculations!$P$778</f>
        <v>0</v>
      </c>
      <c r="T766" s="147">
        <f>NCA_Calculations!$Q$778</f>
        <v>0</v>
      </c>
      <c r="U766" s="144"/>
      <c r="V766" s="144"/>
      <c r="W766" s="149" t="str" cm="1">
        <f t="array" ref="W766">_xlfn.IFNA(
_xlfn.IFS(
ISBLANK($U766),"Missing space use.",
AND('Establishment details'!$C$14="Secondary",$V766="Classbase"),"Invalid Status type",
AND(OR( $V766="Classbase", $V766="Teaching", $V766="Early years",$V766="SEND resourced"), NOT(ISBLANK($M766))),"Space with status type and unusable type.",
AND($V766= "Classbase",'Establishment details'!$C$22&gt;=10), "Classbase status is only valid in schools with a primary element.",
AND($I766= "Large",$N766 &gt; 3.5), "Large rooms with less than 3.5m height.",
AND(OR($V766="Light practical (science)",$V766="Light practical (science)",$V766="Heavy practical (workshops)", $V766="Heavy practical (clean)"), OR($O766=0,ISBLANK($O766))),"Missing sinks count for light and heavy practical spaces.",
AND($M766 = "Other",ISBLANK($R766)), "Invalid unusable type / missing note for other unusable type."
),
" ")</f>
        <v>Missing space use.</v>
      </c>
    </row>
    <row r="767" spans="2:23" ht="15.75" x14ac:dyDescent="0.25">
      <c r="B767" s="143"/>
      <c r="C767" s="144"/>
      <c r="D767" s="144"/>
      <c r="E767" s="144"/>
      <c r="F767" s="147" t="str" cm="1">
        <f t="array" ref="F767">_xlfn.IFNA(CONCATENATE(_xlfn.IFS($D767="Mezzanine",LEFT($D767,1), $D767="Ground Floor",LEFT($D767,1),$D767="Basment ",LEFT($D767,1), $D767="1st Floor", "0"&amp;LEFT($D767,1), $D767="2nd Floor", "0"&amp;LEFT($D767,1), $D767="3rd Floor", "0"&amp;LEFT($D767,1), $D767="4th Floor", "0"&amp;LEFT($D767,1), $D767="5th Floor", "0"&amp;LEFT($D767,1), $D767="6th Floor", "0"&amp;LEFT($D767,1),$D767="7th Floor", "0"&amp;LEFT($D767,1),$D767="8th Floor", "0"&amp;LEFT($D767,1),$D767="9th Floor", "0"&amp;LEFT($D767,1),$D767="10th Floor", LEFT($D767,2),$D767="11th Floor", LEFT($D767,2),$D767="12th Floor", LEFT($D767,2),$D767="13th Floor", LEFT($D767,2), $D767="Lower Ground", LEFT($D767)&amp;IF(ISNUMBER(FIND(" ",$D767)),MID($D767,FIND(" ",$D767)+1,1),"")&amp;IF(ISNUMBER(FIND(" ",$D767,FIND(" ",$D767)+1)),MID($D767,FIND(" ",$D767,FIND(" ",$D767)+1)+1,1),""),$D767="Upper Ground", LEFT($D767)&amp;IF(ISNUMBER(FIND(" ",$D767)),MID($D767,FIND(" ",$D767)+1,1),"")&amp;IF(ISNUMBER(FIND(" ",$D767,FIND(" ",$D767)+1)),MID($D767,FIND(" ",$D767,FIND(" ",$D767)+1)+1,1),"")),".0",$E767), " ")</f>
        <v xml:space="preserve"> </v>
      </c>
      <c r="G767" s="144"/>
      <c r="H767" s="144"/>
      <c r="I767" s="144"/>
      <c r="J767" s="144"/>
      <c r="K767" s="144"/>
      <c r="L767" s="149" t="str" cm="1">
        <f t="array" ref="L767">_xlfn.IFNA(
_xlfn.IFS(
AND($F767=" ",$G767=" ",$H767=" "),"Please update all three: Surveyor Room Reference, Establishment Room Reference and Establishment Room Name",
AND(OR($I767="General",$I767="Open plan/ semi-open general",$I767="Fitted",$I767="Light practical (science)",$I767="Light practical (other)",$I767="Heavy practical (workshops)",$I767="Heavy practical (clean)",$I767="Large",$I767="Storage"),$J767=0,$K767=0),"Please update Net Area or Non-net Area",
AND($B767&lt;&gt;"OUT",$J767=0,$I767&lt;&gt;"Non-net",$M767="85% Circulation"),"Net area not recorded for spaces with 85% circulation unusable type",
AND(OR($I767="General",$I767="Open plan/ semi-open general",$I767="Fitted",$I767="Light practical (science)",$I767="Light practical (other)",$I767="Heavy practical (workshops)",$I767="Heavy practical (clean)",$I767="Large",$I767="Storage"),OR($J767=0,ISBLANK($J767))),"Net area not recorded in net spaces",
AND(OR($I767="Non-net",$I767="Outdoor space"),$J767&gt;0),"Net Area Recorded in Non-net space",
AND($I767="General",$J767&gt;90),"This general space is over 90m2, please ensure that this space is entered as separate spaces if it usually used as separate spaces",
AND($I767="Open plan/ semi-open general",$J767&lt;27),"Open plan general space under 27m2",
AND(OR($K767=0,ISBLANK($K767)), $I767="Non-net"),"Non-net area not recorded in non-net space"
),
" ")</f>
        <v xml:space="preserve"> </v>
      </c>
      <c r="M767" s="144"/>
      <c r="N767" s="144"/>
      <c r="O767" s="144"/>
      <c r="P767" s="144"/>
      <c r="Q767" s="144"/>
      <c r="R767" s="171"/>
      <c r="S767" s="147">
        <f>NCA_Calculations!$P$779</f>
        <v>0</v>
      </c>
      <c r="T767" s="147">
        <f>NCA_Calculations!$Q$779</f>
        <v>0</v>
      </c>
      <c r="U767" s="144"/>
      <c r="V767" s="144"/>
      <c r="W767" s="149" t="str" cm="1">
        <f t="array" ref="W767">_xlfn.IFNA(
_xlfn.IFS(
ISBLANK($U767),"Missing space use.",
AND('Establishment details'!$C$14="Secondary",$V767="Classbase"),"Invalid Status type",
AND(OR( $V767="Classbase", $V767="Teaching", $V767="Early years",$V767="SEND resourced"), NOT(ISBLANK($M767))),"Space with status type and unusable type.",
AND($V767= "Classbase",'Establishment details'!$C$22&gt;=10), "Classbase status is only valid in schools with a primary element.",
AND($I767= "Large",$N767 &gt; 3.5), "Large rooms with less than 3.5m height.",
AND(OR($V767="Light practical (science)",$V767="Light practical (science)",$V767="Heavy practical (workshops)", $V767="Heavy practical (clean)"), OR($O767=0,ISBLANK($O767))),"Missing sinks count for light and heavy practical spaces.",
AND($M767 = "Other",ISBLANK($R767)), "Invalid unusable type / missing note for other unusable type."
),
" ")</f>
        <v>Missing space use.</v>
      </c>
    </row>
    <row r="768" spans="2:23" ht="15.75" x14ac:dyDescent="0.25">
      <c r="B768" s="143"/>
      <c r="C768" s="144"/>
      <c r="D768" s="144"/>
      <c r="E768" s="144"/>
      <c r="F768" s="147" t="str" cm="1">
        <f t="array" ref="F768">_xlfn.IFNA(CONCATENATE(_xlfn.IFS($D768="Mezzanine",LEFT($D768,1), $D768="Ground Floor",LEFT($D768,1),$D768="Basment ",LEFT($D768,1), $D768="1st Floor", "0"&amp;LEFT($D768,1), $D768="2nd Floor", "0"&amp;LEFT($D768,1), $D768="3rd Floor", "0"&amp;LEFT($D768,1), $D768="4th Floor", "0"&amp;LEFT($D768,1), $D768="5th Floor", "0"&amp;LEFT($D768,1), $D768="6th Floor", "0"&amp;LEFT($D768,1),$D768="7th Floor", "0"&amp;LEFT($D768,1),$D768="8th Floor", "0"&amp;LEFT($D768,1),$D768="9th Floor", "0"&amp;LEFT($D768,1),$D768="10th Floor", LEFT($D768,2),$D768="11th Floor", LEFT($D768,2),$D768="12th Floor", LEFT($D768,2),$D768="13th Floor", LEFT($D768,2), $D768="Lower Ground", LEFT($D768)&amp;IF(ISNUMBER(FIND(" ",$D768)),MID($D768,FIND(" ",$D768)+1,1),"")&amp;IF(ISNUMBER(FIND(" ",$D768,FIND(" ",$D768)+1)),MID($D768,FIND(" ",$D768,FIND(" ",$D768)+1)+1,1),""),$D768="Upper Ground", LEFT($D768)&amp;IF(ISNUMBER(FIND(" ",$D768)),MID($D768,FIND(" ",$D768)+1,1),"")&amp;IF(ISNUMBER(FIND(" ",$D768,FIND(" ",$D768)+1)),MID($D768,FIND(" ",$D768,FIND(" ",$D768)+1)+1,1),"")),".0",$E768), " ")</f>
        <v xml:space="preserve"> </v>
      </c>
      <c r="G768" s="144"/>
      <c r="H768" s="144"/>
      <c r="I768" s="144"/>
      <c r="J768" s="144"/>
      <c r="K768" s="144"/>
      <c r="L768" s="149" t="str" cm="1">
        <f t="array" ref="L768">_xlfn.IFNA(
_xlfn.IFS(
AND($F768=" ",$G768=" ",$H768=" "),"Please update all three: Surveyor Room Reference, Establishment Room Reference and Establishment Room Name",
AND(OR($I768="General",$I768="Open plan/ semi-open general",$I768="Fitted",$I768="Light practical (science)",$I768="Light practical (other)",$I768="Heavy practical (workshops)",$I768="Heavy practical (clean)",$I768="Large",$I768="Storage"),$J768=0,$K768=0),"Please update Net Area or Non-net Area",
AND($B768&lt;&gt;"OUT",$J768=0,$I768&lt;&gt;"Non-net",$M768="85% Circulation"),"Net area not recorded for spaces with 85% circulation unusable type",
AND(OR($I768="General",$I768="Open plan/ semi-open general",$I768="Fitted",$I768="Light practical (science)",$I768="Light practical (other)",$I768="Heavy practical (workshops)",$I768="Heavy practical (clean)",$I768="Large",$I768="Storage"),OR($J768=0,ISBLANK($J768))),"Net area not recorded in net spaces",
AND(OR($I768="Non-net",$I768="Outdoor space"),$J768&gt;0),"Net Area Recorded in Non-net space",
AND($I768="General",$J768&gt;90),"This general space is over 90m2, please ensure that this space is entered as separate spaces if it usually used as separate spaces",
AND($I768="Open plan/ semi-open general",$J768&lt;27),"Open plan general space under 27m2",
AND(OR($K768=0,ISBLANK($K768)), $I768="Non-net"),"Non-net area not recorded in non-net space"
),
" ")</f>
        <v xml:space="preserve"> </v>
      </c>
      <c r="M768" s="144"/>
      <c r="N768" s="144"/>
      <c r="O768" s="144"/>
      <c r="P768" s="144"/>
      <c r="Q768" s="144"/>
      <c r="R768" s="171"/>
      <c r="S768" s="147">
        <f>NCA_Calculations!$P$780</f>
        <v>0</v>
      </c>
      <c r="T768" s="147">
        <f>NCA_Calculations!$Q$780</f>
        <v>0</v>
      </c>
      <c r="U768" s="144"/>
      <c r="V768" s="144"/>
      <c r="W768" s="149" t="str" cm="1">
        <f t="array" ref="W768">_xlfn.IFNA(
_xlfn.IFS(
ISBLANK($U768),"Missing space use.",
AND('Establishment details'!$C$14="Secondary",$V768="Classbase"),"Invalid Status type",
AND(OR( $V768="Classbase", $V768="Teaching", $V768="Early years",$V768="SEND resourced"), NOT(ISBLANK($M768))),"Space with status type and unusable type.",
AND($V768= "Classbase",'Establishment details'!$C$22&gt;=10), "Classbase status is only valid in schools with a primary element.",
AND($I768= "Large",$N768 &gt; 3.5), "Large rooms with less than 3.5m height.",
AND(OR($V768="Light practical (science)",$V768="Light practical (science)",$V768="Heavy practical (workshops)", $V768="Heavy practical (clean)"), OR($O768=0,ISBLANK($O768))),"Missing sinks count for light and heavy practical spaces.",
AND($M768 = "Other",ISBLANK($R768)), "Invalid unusable type / missing note for other unusable type."
),
" ")</f>
        <v>Missing space use.</v>
      </c>
    </row>
    <row r="769" spans="2:23" ht="15.75" x14ac:dyDescent="0.25">
      <c r="B769" s="143"/>
      <c r="C769" s="144"/>
      <c r="D769" s="144"/>
      <c r="E769" s="144"/>
      <c r="F769" s="147" t="str" cm="1">
        <f t="array" ref="F769">_xlfn.IFNA(CONCATENATE(_xlfn.IFS($D769="Mezzanine",LEFT($D769,1), $D769="Ground Floor",LEFT($D769,1),$D769="Basment ",LEFT($D769,1), $D769="1st Floor", "0"&amp;LEFT($D769,1), $D769="2nd Floor", "0"&amp;LEFT($D769,1), $D769="3rd Floor", "0"&amp;LEFT($D769,1), $D769="4th Floor", "0"&amp;LEFT($D769,1), $D769="5th Floor", "0"&amp;LEFT($D769,1), $D769="6th Floor", "0"&amp;LEFT($D769,1),$D769="7th Floor", "0"&amp;LEFT($D769,1),$D769="8th Floor", "0"&amp;LEFT($D769,1),$D769="9th Floor", "0"&amp;LEFT($D769,1),$D769="10th Floor", LEFT($D769,2),$D769="11th Floor", LEFT($D769,2),$D769="12th Floor", LEFT($D769,2),$D769="13th Floor", LEFT($D769,2), $D769="Lower Ground", LEFT($D769)&amp;IF(ISNUMBER(FIND(" ",$D769)),MID($D769,FIND(" ",$D769)+1,1),"")&amp;IF(ISNUMBER(FIND(" ",$D769,FIND(" ",$D769)+1)),MID($D769,FIND(" ",$D769,FIND(" ",$D769)+1)+1,1),""),$D769="Upper Ground", LEFT($D769)&amp;IF(ISNUMBER(FIND(" ",$D769)),MID($D769,FIND(" ",$D769)+1,1),"")&amp;IF(ISNUMBER(FIND(" ",$D769,FIND(" ",$D769)+1)),MID($D769,FIND(" ",$D769,FIND(" ",$D769)+1)+1,1),"")),".0",$E769), " ")</f>
        <v xml:space="preserve"> </v>
      </c>
      <c r="G769" s="144"/>
      <c r="H769" s="144"/>
      <c r="I769" s="144"/>
      <c r="J769" s="144"/>
      <c r="K769" s="144"/>
      <c r="L769" s="149" t="str" cm="1">
        <f t="array" ref="L769">_xlfn.IFNA(
_xlfn.IFS(
AND($F769=" ",$G769=" ",$H769=" "),"Please update all three: Surveyor Room Reference, Establishment Room Reference and Establishment Room Name",
AND(OR($I769="General",$I769="Open plan/ semi-open general",$I769="Fitted",$I769="Light practical (science)",$I769="Light practical (other)",$I769="Heavy practical (workshops)",$I769="Heavy practical (clean)",$I769="Large",$I769="Storage"),$J769=0,$K769=0),"Please update Net Area or Non-net Area",
AND($B769&lt;&gt;"OUT",$J769=0,$I769&lt;&gt;"Non-net",$M769="85% Circulation"),"Net area not recorded for spaces with 85% circulation unusable type",
AND(OR($I769="General",$I769="Open plan/ semi-open general",$I769="Fitted",$I769="Light practical (science)",$I769="Light practical (other)",$I769="Heavy practical (workshops)",$I769="Heavy practical (clean)",$I769="Large",$I769="Storage"),OR($J769=0,ISBLANK($J769))),"Net area not recorded in net spaces",
AND(OR($I769="Non-net",$I769="Outdoor space"),$J769&gt;0),"Net Area Recorded in Non-net space",
AND($I769="General",$J769&gt;90),"This general space is over 90m2, please ensure that this space is entered as separate spaces if it usually used as separate spaces",
AND($I769="Open plan/ semi-open general",$J769&lt;27),"Open plan general space under 27m2",
AND(OR($K769=0,ISBLANK($K769)), $I769="Non-net"),"Non-net area not recorded in non-net space"
),
" ")</f>
        <v xml:space="preserve"> </v>
      </c>
      <c r="M769" s="144"/>
      <c r="N769" s="144"/>
      <c r="O769" s="144"/>
      <c r="P769" s="144"/>
      <c r="Q769" s="144"/>
      <c r="R769" s="171"/>
      <c r="S769" s="147">
        <f>NCA_Calculations!$P$781</f>
        <v>0</v>
      </c>
      <c r="T769" s="147">
        <f>NCA_Calculations!$Q$781</f>
        <v>0</v>
      </c>
      <c r="U769" s="144"/>
      <c r="V769" s="144"/>
      <c r="W769" s="149" t="str" cm="1">
        <f t="array" ref="W769">_xlfn.IFNA(
_xlfn.IFS(
ISBLANK($U769),"Missing space use.",
AND('Establishment details'!$C$14="Secondary",$V769="Classbase"),"Invalid Status type",
AND(OR( $V769="Classbase", $V769="Teaching", $V769="Early years",$V769="SEND resourced"), NOT(ISBLANK($M769))),"Space with status type and unusable type.",
AND($V769= "Classbase",'Establishment details'!$C$22&gt;=10), "Classbase status is only valid in schools with a primary element.",
AND($I769= "Large",$N769 &gt; 3.5), "Large rooms with less than 3.5m height.",
AND(OR($V769="Light practical (science)",$V769="Light practical (science)",$V769="Heavy practical (workshops)", $V769="Heavy practical (clean)"), OR($O769=0,ISBLANK($O769))),"Missing sinks count for light and heavy practical spaces.",
AND($M769 = "Other",ISBLANK($R769)), "Invalid unusable type / missing note for other unusable type."
),
" ")</f>
        <v>Missing space use.</v>
      </c>
    </row>
    <row r="770" spans="2:23" ht="15.75" x14ac:dyDescent="0.25">
      <c r="B770" s="143"/>
      <c r="C770" s="144"/>
      <c r="D770" s="144"/>
      <c r="E770" s="144"/>
      <c r="F770" s="147" t="str" cm="1">
        <f t="array" ref="F770">_xlfn.IFNA(CONCATENATE(_xlfn.IFS($D770="Mezzanine",LEFT($D770,1), $D770="Ground Floor",LEFT($D770,1),$D770="Basment ",LEFT($D770,1), $D770="1st Floor", "0"&amp;LEFT($D770,1), $D770="2nd Floor", "0"&amp;LEFT($D770,1), $D770="3rd Floor", "0"&amp;LEFT($D770,1), $D770="4th Floor", "0"&amp;LEFT($D770,1), $D770="5th Floor", "0"&amp;LEFT($D770,1), $D770="6th Floor", "0"&amp;LEFT($D770,1),$D770="7th Floor", "0"&amp;LEFT($D770,1),$D770="8th Floor", "0"&amp;LEFT($D770,1),$D770="9th Floor", "0"&amp;LEFT($D770,1),$D770="10th Floor", LEFT($D770,2),$D770="11th Floor", LEFT($D770,2),$D770="12th Floor", LEFT($D770,2),$D770="13th Floor", LEFT($D770,2), $D770="Lower Ground", LEFT($D770)&amp;IF(ISNUMBER(FIND(" ",$D770)),MID($D770,FIND(" ",$D770)+1,1),"")&amp;IF(ISNUMBER(FIND(" ",$D770,FIND(" ",$D770)+1)),MID($D770,FIND(" ",$D770,FIND(" ",$D770)+1)+1,1),""),$D770="Upper Ground", LEFT($D770)&amp;IF(ISNUMBER(FIND(" ",$D770)),MID($D770,FIND(" ",$D770)+1,1),"")&amp;IF(ISNUMBER(FIND(" ",$D770,FIND(" ",$D770)+1)),MID($D770,FIND(" ",$D770,FIND(" ",$D770)+1)+1,1),"")),".0",$E770), " ")</f>
        <v xml:space="preserve"> </v>
      </c>
      <c r="G770" s="144"/>
      <c r="H770" s="144"/>
      <c r="I770" s="144"/>
      <c r="J770" s="144"/>
      <c r="K770" s="144"/>
      <c r="L770" s="149" t="str" cm="1">
        <f t="array" ref="L770">_xlfn.IFNA(
_xlfn.IFS(
AND($F770=" ",$G770=" ",$H770=" "),"Please update all three: Surveyor Room Reference, Establishment Room Reference and Establishment Room Name",
AND(OR($I770="General",$I770="Open plan/ semi-open general",$I770="Fitted",$I770="Light practical (science)",$I770="Light practical (other)",$I770="Heavy practical (workshops)",$I770="Heavy practical (clean)",$I770="Large",$I770="Storage"),$J770=0,$K770=0),"Please update Net Area or Non-net Area",
AND($B770&lt;&gt;"OUT",$J770=0,$I770&lt;&gt;"Non-net",$M770="85% Circulation"),"Net area not recorded for spaces with 85% circulation unusable type",
AND(OR($I770="General",$I770="Open plan/ semi-open general",$I770="Fitted",$I770="Light practical (science)",$I770="Light practical (other)",$I770="Heavy practical (workshops)",$I770="Heavy practical (clean)",$I770="Large",$I770="Storage"),OR($J770=0,ISBLANK($J770))),"Net area not recorded in net spaces",
AND(OR($I770="Non-net",$I770="Outdoor space"),$J770&gt;0),"Net Area Recorded in Non-net space",
AND($I770="General",$J770&gt;90),"This general space is over 90m2, please ensure that this space is entered as separate spaces if it usually used as separate spaces",
AND($I770="Open plan/ semi-open general",$J770&lt;27),"Open plan general space under 27m2",
AND(OR($K770=0,ISBLANK($K770)), $I770="Non-net"),"Non-net area not recorded in non-net space"
),
" ")</f>
        <v xml:space="preserve"> </v>
      </c>
      <c r="M770" s="144"/>
      <c r="N770" s="144"/>
      <c r="O770" s="144"/>
      <c r="P770" s="144"/>
      <c r="Q770" s="144"/>
      <c r="R770" s="171"/>
      <c r="S770" s="147">
        <f>NCA_Calculations!$P$782</f>
        <v>0</v>
      </c>
      <c r="T770" s="147">
        <f>NCA_Calculations!$Q$782</f>
        <v>0</v>
      </c>
      <c r="U770" s="144"/>
      <c r="V770" s="144"/>
      <c r="W770" s="149" t="str" cm="1">
        <f t="array" ref="W770">_xlfn.IFNA(
_xlfn.IFS(
ISBLANK($U770),"Missing space use.",
AND('Establishment details'!$C$14="Secondary",$V770="Classbase"),"Invalid Status type",
AND(OR( $V770="Classbase", $V770="Teaching", $V770="Early years",$V770="SEND resourced"), NOT(ISBLANK($M770))),"Space with status type and unusable type.",
AND($V770= "Classbase",'Establishment details'!$C$22&gt;=10), "Classbase status is only valid in schools with a primary element.",
AND($I770= "Large",$N770 &gt; 3.5), "Large rooms with less than 3.5m height.",
AND(OR($V770="Light practical (science)",$V770="Light practical (science)",$V770="Heavy practical (workshops)", $V770="Heavy practical (clean)"), OR($O770=0,ISBLANK($O770))),"Missing sinks count for light and heavy practical spaces.",
AND($M770 = "Other",ISBLANK($R770)), "Invalid unusable type / missing note for other unusable type."
),
" ")</f>
        <v>Missing space use.</v>
      </c>
    </row>
    <row r="771" spans="2:23" ht="15.75" x14ac:dyDescent="0.25">
      <c r="B771" s="143"/>
      <c r="C771" s="144"/>
      <c r="D771" s="144"/>
      <c r="E771" s="144"/>
      <c r="F771" s="147" t="str" cm="1">
        <f t="array" ref="F771">_xlfn.IFNA(CONCATENATE(_xlfn.IFS($D771="Mezzanine",LEFT($D771,1), $D771="Ground Floor",LEFT($D771,1),$D771="Basment ",LEFT($D771,1), $D771="1st Floor", "0"&amp;LEFT($D771,1), $D771="2nd Floor", "0"&amp;LEFT($D771,1), $D771="3rd Floor", "0"&amp;LEFT($D771,1), $D771="4th Floor", "0"&amp;LEFT($D771,1), $D771="5th Floor", "0"&amp;LEFT($D771,1), $D771="6th Floor", "0"&amp;LEFT($D771,1),$D771="7th Floor", "0"&amp;LEFT($D771,1),$D771="8th Floor", "0"&amp;LEFT($D771,1),$D771="9th Floor", "0"&amp;LEFT($D771,1),$D771="10th Floor", LEFT($D771,2),$D771="11th Floor", LEFT($D771,2),$D771="12th Floor", LEFT($D771,2),$D771="13th Floor", LEFT($D771,2), $D771="Lower Ground", LEFT($D771)&amp;IF(ISNUMBER(FIND(" ",$D771)),MID($D771,FIND(" ",$D771)+1,1),"")&amp;IF(ISNUMBER(FIND(" ",$D771,FIND(" ",$D771)+1)),MID($D771,FIND(" ",$D771,FIND(" ",$D771)+1)+1,1),""),$D771="Upper Ground", LEFT($D771)&amp;IF(ISNUMBER(FIND(" ",$D771)),MID($D771,FIND(" ",$D771)+1,1),"")&amp;IF(ISNUMBER(FIND(" ",$D771,FIND(" ",$D771)+1)),MID($D771,FIND(" ",$D771,FIND(" ",$D771)+1)+1,1),"")),".0",$E771), " ")</f>
        <v xml:space="preserve"> </v>
      </c>
      <c r="G771" s="144"/>
      <c r="H771" s="144"/>
      <c r="I771" s="144"/>
      <c r="J771" s="144"/>
      <c r="K771" s="144"/>
      <c r="L771" s="149" t="str" cm="1">
        <f t="array" ref="L771">_xlfn.IFNA(
_xlfn.IFS(
AND($F771=" ",$G771=" ",$H771=" "),"Please update all three: Surveyor Room Reference, Establishment Room Reference and Establishment Room Name",
AND(OR($I771="General",$I771="Open plan/ semi-open general",$I771="Fitted",$I771="Light practical (science)",$I771="Light practical (other)",$I771="Heavy practical (workshops)",$I771="Heavy practical (clean)",$I771="Large",$I771="Storage"),$J771=0,$K771=0),"Please update Net Area or Non-net Area",
AND($B771&lt;&gt;"OUT",$J771=0,$I771&lt;&gt;"Non-net",$M771="85% Circulation"),"Net area not recorded for spaces with 85% circulation unusable type",
AND(OR($I771="General",$I771="Open plan/ semi-open general",$I771="Fitted",$I771="Light practical (science)",$I771="Light practical (other)",$I771="Heavy practical (workshops)",$I771="Heavy practical (clean)",$I771="Large",$I771="Storage"),OR($J771=0,ISBLANK($J771))),"Net area not recorded in net spaces",
AND(OR($I771="Non-net",$I771="Outdoor space"),$J771&gt;0),"Net Area Recorded in Non-net space",
AND($I771="General",$J771&gt;90),"This general space is over 90m2, please ensure that this space is entered as separate spaces if it usually used as separate spaces",
AND($I771="Open plan/ semi-open general",$J771&lt;27),"Open plan general space under 27m2",
AND(OR($K771=0,ISBLANK($K771)), $I771="Non-net"),"Non-net area not recorded in non-net space"
),
" ")</f>
        <v xml:space="preserve"> </v>
      </c>
      <c r="M771" s="144"/>
      <c r="N771" s="144"/>
      <c r="O771" s="144"/>
      <c r="P771" s="144"/>
      <c r="Q771" s="144"/>
      <c r="R771" s="171"/>
      <c r="S771" s="147">
        <f>NCA_Calculations!$P$783</f>
        <v>0</v>
      </c>
      <c r="T771" s="147">
        <f>NCA_Calculations!$Q$783</f>
        <v>0</v>
      </c>
      <c r="U771" s="144"/>
      <c r="V771" s="144"/>
      <c r="W771" s="149" t="str" cm="1">
        <f t="array" ref="W771">_xlfn.IFNA(
_xlfn.IFS(
ISBLANK($U771),"Missing space use.",
AND('Establishment details'!$C$14="Secondary",$V771="Classbase"),"Invalid Status type",
AND(OR( $V771="Classbase", $V771="Teaching", $V771="Early years",$V771="SEND resourced"), NOT(ISBLANK($M771))),"Space with status type and unusable type.",
AND($V771= "Classbase",'Establishment details'!$C$22&gt;=10), "Classbase status is only valid in schools with a primary element.",
AND($I771= "Large",$N771 &gt; 3.5), "Large rooms with less than 3.5m height.",
AND(OR($V771="Light practical (science)",$V771="Light practical (science)",$V771="Heavy practical (workshops)", $V771="Heavy practical (clean)"), OR($O771=0,ISBLANK($O771))),"Missing sinks count for light and heavy practical spaces.",
AND($M771 = "Other",ISBLANK($R771)), "Invalid unusable type / missing note for other unusable type."
),
" ")</f>
        <v>Missing space use.</v>
      </c>
    </row>
    <row r="772" spans="2:23" ht="15.75" x14ac:dyDescent="0.25">
      <c r="B772" s="143"/>
      <c r="C772" s="144"/>
      <c r="D772" s="144"/>
      <c r="E772" s="144"/>
      <c r="F772" s="147" t="str" cm="1">
        <f t="array" ref="F772">_xlfn.IFNA(CONCATENATE(_xlfn.IFS($D772="Mezzanine",LEFT($D772,1), $D772="Ground Floor",LEFT($D772,1),$D772="Basment ",LEFT($D772,1), $D772="1st Floor", "0"&amp;LEFT($D772,1), $D772="2nd Floor", "0"&amp;LEFT($D772,1), $D772="3rd Floor", "0"&amp;LEFT($D772,1), $D772="4th Floor", "0"&amp;LEFT($D772,1), $D772="5th Floor", "0"&amp;LEFT($D772,1), $D772="6th Floor", "0"&amp;LEFT($D772,1),$D772="7th Floor", "0"&amp;LEFT($D772,1),$D772="8th Floor", "0"&amp;LEFT($D772,1),$D772="9th Floor", "0"&amp;LEFT($D772,1),$D772="10th Floor", LEFT($D772,2),$D772="11th Floor", LEFT($D772,2),$D772="12th Floor", LEFT($D772,2),$D772="13th Floor", LEFT($D772,2), $D772="Lower Ground", LEFT($D772)&amp;IF(ISNUMBER(FIND(" ",$D772)),MID($D772,FIND(" ",$D772)+1,1),"")&amp;IF(ISNUMBER(FIND(" ",$D772,FIND(" ",$D772)+1)),MID($D772,FIND(" ",$D772,FIND(" ",$D772)+1)+1,1),""),$D772="Upper Ground", LEFT($D772)&amp;IF(ISNUMBER(FIND(" ",$D772)),MID($D772,FIND(" ",$D772)+1,1),"")&amp;IF(ISNUMBER(FIND(" ",$D772,FIND(" ",$D772)+1)),MID($D772,FIND(" ",$D772,FIND(" ",$D772)+1)+1,1),"")),".0",$E772), " ")</f>
        <v xml:space="preserve"> </v>
      </c>
      <c r="G772" s="144"/>
      <c r="H772" s="144"/>
      <c r="I772" s="144"/>
      <c r="J772" s="144"/>
      <c r="K772" s="144"/>
      <c r="L772" s="149" t="str" cm="1">
        <f t="array" ref="L772">_xlfn.IFNA(
_xlfn.IFS(
AND($F772=" ",$G772=" ",$H772=" "),"Please update all three: Surveyor Room Reference, Establishment Room Reference and Establishment Room Name",
AND(OR($I772="General",$I772="Open plan/ semi-open general",$I772="Fitted",$I772="Light practical (science)",$I772="Light practical (other)",$I772="Heavy practical (workshops)",$I772="Heavy practical (clean)",$I772="Large",$I772="Storage"),$J772=0,$K772=0),"Please update Net Area or Non-net Area",
AND($B772&lt;&gt;"OUT",$J772=0,$I772&lt;&gt;"Non-net",$M772="85% Circulation"),"Net area not recorded for spaces with 85% circulation unusable type",
AND(OR($I772="General",$I772="Open plan/ semi-open general",$I772="Fitted",$I772="Light practical (science)",$I772="Light practical (other)",$I772="Heavy practical (workshops)",$I772="Heavy practical (clean)",$I772="Large",$I772="Storage"),OR($J772=0,ISBLANK($J772))),"Net area not recorded in net spaces",
AND(OR($I772="Non-net",$I772="Outdoor space"),$J772&gt;0),"Net Area Recorded in Non-net space",
AND($I772="General",$J772&gt;90),"This general space is over 90m2, please ensure that this space is entered as separate spaces if it usually used as separate spaces",
AND($I772="Open plan/ semi-open general",$J772&lt;27),"Open plan general space under 27m2",
AND(OR($K772=0,ISBLANK($K772)), $I772="Non-net"),"Non-net area not recorded in non-net space"
),
" ")</f>
        <v xml:space="preserve"> </v>
      </c>
      <c r="M772" s="144"/>
      <c r="N772" s="144"/>
      <c r="O772" s="144"/>
      <c r="P772" s="144"/>
      <c r="Q772" s="144"/>
      <c r="R772" s="171"/>
      <c r="S772" s="147">
        <f>NCA_Calculations!$P$784</f>
        <v>0</v>
      </c>
      <c r="T772" s="147">
        <f>NCA_Calculations!$Q$784</f>
        <v>0</v>
      </c>
      <c r="U772" s="144"/>
      <c r="V772" s="144"/>
      <c r="W772" s="149" t="str" cm="1">
        <f t="array" ref="W772">_xlfn.IFNA(
_xlfn.IFS(
ISBLANK($U772),"Missing space use.",
AND('Establishment details'!$C$14="Secondary",$V772="Classbase"),"Invalid Status type",
AND(OR( $V772="Classbase", $V772="Teaching", $V772="Early years",$V772="SEND resourced"), NOT(ISBLANK($M772))),"Space with status type and unusable type.",
AND($V772= "Classbase",'Establishment details'!$C$22&gt;=10), "Classbase status is only valid in schools with a primary element.",
AND($I772= "Large",$N772 &gt; 3.5), "Large rooms with less than 3.5m height.",
AND(OR($V772="Light practical (science)",$V772="Light practical (science)",$V772="Heavy practical (workshops)", $V772="Heavy practical (clean)"), OR($O772=0,ISBLANK($O772))),"Missing sinks count for light and heavy practical spaces.",
AND($M772 = "Other",ISBLANK($R772)), "Invalid unusable type / missing note for other unusable type."
),
" ")</f>
        <v>Missing space use.</v>
      </c>
    </row>
    <row r="773" spans="2:23" ht="15.75" x14ac:dyDescent="0.25">
      <c r="B773" s="143"/>
      <c r="C773" s="144"/>
      <c r="D773" s="144"/>
      <c r="E773" s="144"/>
      <c r="F773" s="147" t="str" cm="1">
        <f t="array" ref="F773">_xlfn.IFNA(CONCATENATE(_xlfn.IFS($D773="Mezzanine",LEFT($D773,1), $D773="Ground Floor",LEFT($D773,1),$D773="Basment ",LEFT($D773,1), $D773="1st Floor", "0"&amp;LEFT($D773,1), $D773="2nd Floor", "0"&amp;LEFT($D773,1), $D773="3rd Floor", "0"&amp;LEFT($D773,1), $D773="4th Floor", "0"&amp;LEFT($D773,1), $D773="5th Floor", "0"&amp;LEFT($D773,1), $D773="6th Floor", "0"&amp;LEFT($D773,1),$D773="7th Floor", "0"&amp;LEFT($D773,1),$D773="8th Floor", "0"&amp;LEFT($D773,1),$D773="9th Floor", "0"&amp;LEFT($D773,1),$D773="10th Floor", LEFT($D773,2),$D773="11th Floor", LEFT($D773,2),$D773="12th Floor", LEFT($D773,2),$D773="13th Floor", LEFT($D773,2), $D773="Lower Ground", LEFT($D773)&amp;IF(ISNUMBER(FIND(" ",$D773)),MID($D773,FIND(" ",$D773)+1,1),"")&amp;IF(ISNUMBER(FIND(" ",$D773,FIND(" ",$D773)+1)),MID($D773,FIND(" ",$D773,FIND(" ",$D773)+1)+1,1),""),$D773="Upper Ground", LEFT($D773)&amp;IF(ISNUMBER(FIND(" ",$D773)),MID($D773,FIND(" ",$D773)+1,1),"")&amp;IF(ISNUMBER(FIND(" ",$D773,FIND(" ",$D773)+1)),MID($D773,FIND(" ",$D773,FIND(" ",$D773)+1)+1,1),"")),".0",$E773), " ")</f>
        <v xml:space="preserve"> </v>
      </c>
      <c r="G773" s="144"/>
      <c r="H773" s="144"/>
      <c r="I773" s="144"/>
      <c r="J773" s="144"/>
      <c r="K773" s="144"/>
      <c r="L773" s="149" t="str" cm="1">
        <f t="array" ref="L773">_xlfn.IFNA(
_xlfn.IFS(
AND($F773=" ",$G773=" ",$H773=" "),"Please update all three: Surveyor Room Reference, Establishment Room Reference and Establishment Room Name",
AND(OR($I773="General",$I773="Open plan/ semi-open general",$I773="Fitted",$I773="Light practical (science)",$I773="Light practical (other)",$I773="Heavy practical (workshops)",$I773="Heavy practical (clean)",$I773="Large",$I773="Storage"),$J773=0,$K773=0),"Please update Net Area or Non-net Area",
AND($B773&lt;&gt;"OUT",$J773=0,$I773&lt;&gt;"Non-net",$M773="85% Circulation"),"Net area not recorded for spaces with 85% circulation unusable type",
AND(OR($I773="General",$I773="Open plan/ semi-open general",$I773="Fitted",$I773="Light practical (science)",$I773="Light practical (other)",$I773="Heavy practical (workshops)",$I773="Heavy practical (clean)",$I773="Large",$I773="Storage"),OR($J773=0,ISBLANK($J773))),"Net area not recorded in net spaces",
AND(OR($I773="Non-net",$I773="Outdoor space"),$J773&gt;0),"Net Area Recorded in Non-net space",
AND($I773="General",$J773&gt;90),"This general space is over 90m2, please ensure that this space is entered as separate spaces if it usually used as separate spaces",
AND($I773="Open plan/ semi-open general",$J773&lt;27),"Open plan general space under 27m2",
AND(OR($K773=0,ISBLANK($K773)), $I773="Non-net"),"Non-net area not recorded in non-net space"
),
" ")</f>
        <v xml:space="preserve"> </v>
      </c>
      <c r="M773" s="144"/>
      <c r="N773" s="144"/>
      <c r="O773" s="144"/>
      <c r="P773" s="144"/>
      <c r="Q773" s="144"/>
      <c r="R773" s="171"/>
      <c r="S773" s="147">
        <f>NCA_Calculations!$P$785</f>
        <v>0</v>
      </c>
      <c r="T773" s="147">
        <f>NCA_Calculations!$Q$785</f>
        <v>0</v>
      </c>
      <c r="U773" s="144"/>
      <c r="V773" s="144"/>
      <c r="W773" s="149" t="str" cm="1">
        <f t="array" ref="W773">_xlfn.IFNA(
_xlfn.IFS(
ISBLANK($U773),"Missing space use.",
AND('Establishment details'!$C$14="Secondary",$V773="Classbase"),"Invalid Status type",
AND(OR( $V773="Classbase", $V773="Teaching", $V773="Early years",$V773="SEND resourced"), NOT(ISBLANK($M773))),"Space with status type and unusable type.",
AND($V773= "Classbase",'Establishment details'!$C$22&gt;=10), "Classbase status is only valid in schools with a primary element.",
AND($I773= "Large",$N773 &gt; 3.5), "Large rooms with less than 3.5m height.",
AND(OR($V773="Light practical (science)",$V773="Light practical (science)",$V773="Heavy practical (workshops)", $V773="Heavy practical (clean)"), OR($O773=0,ISBLANK($O773))),"Missing sinks count for light and heavy practical spaces.",
AND($M773 = "Other",ISBLANK($R773)), "Invalid unusable type / missing note for other unusable type."
),
" ")</f>
        <v>Missing space use.</v>
      </c>
    </row>
    <row r="774" spans="2:23" ht="15.75" x14ac:dyDescent="0.25">
      <c r="B774" s="143"/>
      <c r="C774" s="144"/>
      <c r="D774" s="144"/>
      <c r="E774" s="144"/>
      <c r="F774" s="147" t="str" cm="1">
        <f t="array" ref="F774">_xlfn.IFNA(CONCATENATE(_xlfn.IFS($D774="Mezzanine",LEFT($D774,1), $D774="Ground Floor",LEFT($D774,1),$D774="Basment ",LEFT($D774,1), $D774="1st Floor", "0"&amp;LEFT($D774,1), $D774="2nd Floor", "0"&amp;LEFT($D774,1), $D774="3rd Floor", "0"&amp;LEFT($D774,1), $D774="4th Floor", "0"&amp;LEFT($D774,1), $D774="5th Floor", "0"&amp;LEFT($D774,1), $D774="6th Floor", "0"&amp;LEFT($D774,1),$D774="7th Floor", "0"&amp;LEFT($D774,1),$D774="8th Floor", "0"&amp;LEFT($D774,1),$D774="9th Floor", "0"&amp;LEFT($D774,1),$D774="10th Floor", LEFT($D774,2),$D774="11th Floor", LEFT($D774,2),$D774="12th Floor", LEFT($D774,2),$D774="13th Floor", LEFT($D774,2), $D774="Lower Ground", LEFT($D774)&amp;IF(ISNUMBER(FIND(" ",$D774)),MID($D774,FIND(" ",$D774)+1,1),"")&amp;IF(ISNUMBER(FIND(" ",$D774,FIND(" ",$D774)+1)),MID($D774,FIND(" ",$D774,FIND(" ",$D774)+1)+1,1),""),$D774="Upper Ground", LEFT($D774)&amp;IF(ISNUMBER(FIND(" ",$D774)),MID($D774,FIND(" ",$D774)+1,1),"")&amp;IF(ISNUMBER(FIND(" ",$D774,FIND(" ",$D774)+1)),MID($D774,FIND(" ",$D774,FIND(" ",$D774)+1)+1,1),"")),".0",$E774), " ")</f>
        <v xml:space="preserve"> </v>
      </c>
      <c r="G774" s="144"/>
      <c r="H774" s="144"/>
      <c r="I774" s="144"/>
      <c r="J774" s="144"/>
      <c r="K774" s="144"/>
      <c r="L774" s="149" t="str" cm="1">
        <f t="array" ref="L774">_xlfn.IFNA(
_xlfn.IFS(
AND($F774=" ",$G774=" ",$H774=" "),"Please update all three: Surveyor Room Reference, Establishment Room Reference and Establishment Room Name",
AND(OR($I774="General",$I774="Open plan/ semi-open general",$I774="Fitted",$I774="Light practical (science)",$I774="Light practical (other)",$I774="Heavy practical (workshops)",$I774="Heavy practical (clean)",$I774="Large",$I774="Storage"),$J774=0,$K774=0),"Please update Net Area or Non-net Area",
AND($B774&lt;&gt;"OUT",$J774=0,$I774&lt;&gt;"Non-net",$M774="85% Circulation"),"Net area not recorded for spaces with 85% circulation unusable type",
AND(OR($I774="General",$I774="Open plan/ semi-open general",$I774="Fitted",$I774="Light practical (science)",$I774="Light practical (other)",$I774="Heavy practical (workshops)",$I774="Heavy practical (clean)",$I774="Large",$I774="Storage"),OR($J774=0,ISBLANK($J774))),"Net area not recorded in net spaces",
AND(OR($I774="Non-net",$I774="Outdoor space"),$J774&gt;0),"Net Area Recorded in Non-net space",
AND($I774="General",$J774&gt;90),"This general space is over 90m2, please ensure that this space is entered as separate spaces if it usually used as separate spaces",
AND($I774="Open plan/ semi-open general",$J774&lt;27),"Open plan general space under 27m2",
AND(OR($K774=0,ISBLANK($K774)), $I774="Non-net"),"Non-net area not recorded in non-net space"
),
" ")</f>
        <v xml:space="preserve"> </v>
      </c>
      <c r="M774" s="144"/>
      <c r="N774" s="144"/>
      <c r="O774" s="144"/>
      <c r="P774" s="144"/>
      <c r="Q774" s="144"/>
      <c r="R774" s="171"/>
      <c r="S774" s="147">
        <f>NCA_Calculations!$P$786</f>
        <v>0</v>
      </c>
      <c r="T774" s="147">
        <f>NCA_Calculations!$Q$786</f>
        <v>0</v>
      </c>
      <c r="U774" s="144"/>
      <c r="V774" s="144"/>
      <c r="W774" s="149" t="str" cm="1">
        <f t="array" ref="W774">_xlfn.IFNA(
_xlfn.IFS(
ISBLANK($U774),"Missing space use.",
AND('Establishment details'!$C$14="Secondary",$V774="Classbase"),"Invalid Status type",
AND(OR( $V774="Classbase", $V774="Teaching", $V774="Early years",$V774="SEND resourced"), NOT(ISBLANK($M774))),"Space with status type and unusable type.",
AND($V774= "Classbase",'Establishment details'!$C$22&gt;=10), "Classbase status is only valid in schools with a primary element.",
AND($I774= "Large",$N774 &gt; 3.5), "Large rooms with less than 3.5m height.",
AND(OR($V774="Light practical (science)",$V774="Light practical (science)",$V774="Heavy practical (workshops)", $V774="Heavy practical (clean)"), OR($O774=0,ISBLANK($O774))),"Missing sinks count for light and heavy practical spaces.",
AND($M774 = "Other",ISBLANK($R774)), "Invalid unusable type / missing note for other unusable type."
),
" ")</f>
        <v>Missing space use.</v>
      </c>
    </row>
    <row r="775" spans="2:23" ht="15.75" x14ac:dyDescent="0.25">
      <c r="B775" s="143"/>
      <c r="C775" s="144"/>
      <c r="D775" s="144"/>
      <c r="E775" s="144"/>
      <c r="F775" s="147" t="str" cm="1">
        <f t="array" ref="F775">_xlfn.IFNA(CONCATENATE(_xlfn.IFS($D775="Mezzanine",LEFT($D775,1), $D775="Ground Floor",LEFT($D775,1),$D775="Basment ",LEFT($D775,1), $D775="1st Floor", "0"&amp;LEFT($D775,1), $D775="2nd Floor", "0"&amp;LEFT($D775,1), $D775="3rd Floor", "0"&amp;LEFT($D775,1), $D775="4th Floor", "0"&amp;LEFT($D775,1), $D775="5th Floor", "0"&amp;LEFT($D775,1), $D775="6th Floor", "0"&amp;LEFT($D775,1),$D775="7th Floor", "0"&amp;LEFT($D775,1),$D775="8th Floor", "0"&amp;LEFT($D775,1),$D775="9th Floor", "0"&amp;LEFT($D775,1),$D775="10th Floor", LEFT($D775,2),$D775="11th Floor", LEFT($D775,2),$D775="12th Floor", LEFT($D775,2),$D775="13th Floor", LEFT($D775,2), $D775="Lower Ground", LEFT($D775)&amp;IF(ISNUMBER(FIND(" ",$D775)),MID($D775,FIND(" ",$D775)+1,1),"")&amp;IF(ISNUMBER(FIND(" ",$D775,FIND(" ",$D775)+1)),MID($D775,FIND(" ",$D775,FIND(" ",$D775)+1)+1,1),""),$D775="Upper Ground", LEFT($D775)&amp;IF(ISNUMBER(FIND(" ",$D775)),MID($D775,FIND(" ",$D775)+1,1),"")&amp;IF(ISNUMBER(FIND(" ",$D775,FIND(" ",$D775)+1)),MID($D775,FIND(" ",$D775,FIND(" ",$D775)+1)+1,1),"")),".0",$E775), " ")</f>
        <v xml:space="preserve"> </v>
      </c>
      <c r="G775" s="144"/>
      <c r="H775" s="144"/>
      <c r="I775" s="144"/>
      <c r="J775" s="144"/>
      <c r="K775" s="144"/>
      <c r="L775" s="149" t="str" cm="1">
        <f t="array" ref="L775">_xlfn.IFNA(
_xlfn.IFS(
AND($F775=" ",$G775=" ",$H775=" "),"Please update all three: Surveyor Room Reference, Establishment Room Reference and Establishment Room Name",
AND(OR($I775="General",$I775="Open plan/ semi-open general",$I775="Fitted",$I775="Light practical (science)",$I775="Light practical (other)",$I775="Heavy practical (workshops)",$I775="Heavy practical (clean)",$I775="Large",$I775="Storage"),$J775=0,$K775=0),"Please update Net Area or Non-net Area",
AND($B775&lt;&gt;"OUT",$J775=0,$I775&lt;&gt;"Non-net",$M775="85% Circulation"),"Net area not recorded for spaces with 85% circulation unusable type",
AND(OR($I775="General",$I775="Open plan/ semi-open general",$I775="Fitted",$I775="Light practical (science)",$I775="Light practical (other)",$I775="Heavy practical (workshops)",$I775="Heavy practical (clean)",$I775="Large",$I775="Storage"),OR($J775=0,ISBLANK($J775))),"Net area not recorded in net spaces",
AND(OR($I775="Non-net",$I775="Outdoor space"),$J775&gt;0),"Net Area Recorded in Non-net space",
AND($I775="General",$J775&gt;90),"This general space is over 90m2, please ensure that this space is entered as separate spaces if it usually used as separate spaces",
AND($I775="Open plan/ semi-open general",$J775&lt;27),"Open plan general space under 27m2",
AND(OR($K775=0,ISBLANK($K775)), $I775="Non-net"),"Non-net area not recorded in non-net space"
),
" ")</f>
        <v xml:space="preserve"> </v>
      </c>
      <c r="M775" s="144"/>
      <c r="N775" s="144"/>
      <c r="O775" s="144"/>
      <c r="P775" s="144"/>
      <c r="Q775" s="144"/>
      <c r="R775" s="171"/>
      <c r="S775" s="147">
        <f>NCA_Calculations!$P$787</f>
        <v>0</v>
      </c>
      <c r="T775" s="147">
        <f>NCA_Calculations!$Q$787</f>
        <v>0</v>
      </c>
      <c r="U775" s="144"/>
      <c r="V775" s="144"/>
      <c r="W775" s="149" t="str" cm="1">
        <f t="array" ref="W775">_xlfn.IFNA(
_xlfn.IFS(
ISBLANK($U775),"Missing space use.",
AND('Establishment details'!$C$14="Secondary",$V775="Classbase"),"Invalid Status type",
AND(OR( $V775="Classbase", $V775="Teaching", $V775="Early years",$V775="SEND resourced"), NOT(ISBLANK($M775))),"Space with status type and unusable type.",
AND($V775= "Classbase",'Establishment details'!$C$22&gt;=10), "Classbase status is only valid in schools with a primary element.",
AND($I775= "Large",$N775 &gt; 3.5), "Large rooms with less than 3.5m height.",
AND(OR($V775="Light practical (science)",$V775="Light practical (science)",$V775="Heavy practical (workshops)", $V775="Heavy practical (clean)"), OR($O775=0,ISBLANK($O775))),"Missing sinks count for light and heavy practical spaces.",
AND($M775 = "Other",ISBLANK($R775)), "Invalid unusable type / missing note for other unusable type."
),
" ")</f>
        <v>Missing space use.</v>
      </c>
    </row>
    <row r="776" spans="2:23" ht="15.75" x14ac:dyDescent="0.25">
      <c r="B776" s="143"/>
      <c r="C776" s="144"/>
      <c r="D776" s="144"/>
      <c r="E776" s="144"/>
      <c r="F776" s="147" t="str" cm="1">
        <f t="array" ref="F776">_xlfn.IFNA(CONCATENATE(_xlfn.IFS($D776="Mezzanine",LEFT($D776,1), $D776="Ground Floor",LEFT($D776,1),$D776="Basment ",LEFT($D776,1), $D776="1st Floor", "0"&amp;LEFT($D776,1), $D776="2nd Floor", "0"&amp;LEFT($D776,1), $D776="3rd Floor", "0"&amp;LEFT($D776,1), $D776="4th Floor", "0"&amp;LEFT($D776,1), $D776="5th Floor", "0"&amp;LEFT($D776,1), $D776="6th Floor", "0"&amp;LEFT($D776,1),$D776="7th Floor", "0"&amp;LEFT($D776,1),$D776="8th Floor", "0"&amp;LEFT($D776,1),$D776="9th Floor", "0"&amp;LEFT($D776,1),$D776="10th Floor", LEFT($D776,2),$D776="11th Floor", LEFT($D776,2),$D776="12th Floor", LEFT($D776,2),$D776="13th Floor", LEFT($D776,2), $D776="Lower Ground", LEFT($D776)&amp;IF(ISNUMBER(FIND(" ",$D776)),MID($D776,FIND(" ",$D776)+1,1),"")&amp;IF(ISNUMBER(FIND(" ",$D776,FIND(" ",$D776)+1)),MID($D776,FIND(" ",$D776,FIND(" ",$D776)+1)+1,1),""),$D776="Upper Ground", LEFT($D776)&amp;IF(ISNUMBER(FIND(" ",$D776)),MID($D776,FIND(" ",$D776)+1,1),"")&amp;IF(ISNUMBER(FIND(" ",$D776,FIND(" ",$D776)+1)),MID($D776,FIND(" ",$D776,FIND(" ",$D776)+1)+1,1),"")),".0",$E776), " ")</f>
        <v xml:space="preserve"> </v>
      </c>
      <c r="G776" s="144"/>
      <c r="H776" s="144"/>
      <c r="I776" s="144"/>
      <c r="J776" s="144"/>
      <c r="K776" s="144"/>
      <c r="L776" s="149" t="str" cm="1">
        <f t="array" ref="L776">_xlfn.IFNA(
_xlfn.IFS(
AND($F776=" ",$G776=" ",$H776=" "),"Please update all three: Surveyor Room Reference, Establishment Room Reference and Establishment Room Name",
AND(OR($I776="General",$I776="Open plan/ semi-open general",$I776="Fitted",$I776="Light practical (science)",$I776="Light practical (other)",$I776="Heavy practical (workshops)",$I776="Heavy practical (clean)",$I776="Large",$I776="Storage"),$J776=0,$K776=0),"Please update Net Area or Non-net Area",
AND($B776&lt;&gt;"OUT",$J776=0,$I776&lt;&gt;"Non-net",$M776="85% Circulation"),"Net area not recorded for spaces with 85% circulation unusable type",
AND(OR($I776="General",$I776="Open plan/ semi-open general",$I776="Fitted",$I776="Light practical (science)",$I776="Light practical (other)",$I776="Heavy practical (workshops)",$I776="Heavy practical (clean)",$I776="Large",$I776="Storage"),OR($J776=0,ISBLANK($J776))),"Net area not recorded in net spaces",
AND(OR($I776="Non-net",$I776="Outdoor space"),$J776&gt;0),"Net Area Recorded in Non-net space",
AND($I776="General",$J776&gt;90),"This general space is over 90m2, please ensure that this space is entered as separate spaces if it usually used as separate spaces",
AND($I776="Open plan/ semi-open general",$J776&lt;27),"Open plan general space under 27m2",
AND(OR($K776=0,ISBLANK($K776)), $I776="Non-net"),"Non-net area not recorded in non-net space"
),
" ")</f>
        <v xml:space="preserve"> </v>
      </c>
      <c r="M776" s="144"/>
      <c r="N776" s="144"/>
      <c r="O776" s="144"/>
      <c r="P776" s="144"/>
      <c r="Q776" s="144"/>
      <c r="R776" s="171"/>
      <c r="S776" s="147">
        <f>NCA_Calculations!$P$788</f>
        <v>0</v>
      </c>
      <c r="T776" s="147">
        <f>NCA_Calculations!$Q$788</f>
        <v>0</v>
      </c>
      <c r="U776" s="144"/>
      <c r="V776" s="144"/>
      <c r="W776" s="149" t="str" cm="1">
        <f t="array" ref="W776">_xlfn.IFNA(
_xlfn.IFS(
ISBLANK($U776),"Missing space use.",
AND('Establishment details'!$C$14="Secondary",$V776="Classbase"),"Invalid Status type",
AND(OR( $V776="Classbase", $V776="Teaching", $V776="Early years",$V776="SEND resourced"), NOT(ISBLANK($M776))),"Space with status type and unusable type.",
AND($V776= "Classbase",'Establishment details'!$C$22&gt;=10), "Classbase status is only valid in schools with a primary element.",
AND($I776= "Large",$N776 &gt; 3.5), "Large rooms with less than 3.5m height.",
AND(OR($V776="Light practical (science)",$V776="Light practical (science)",$V776="Heavy practical (workshops)", $V776="Heavy practical (clean)"), OR($O776=0,ISBLANK($O776))),"Missing sinks count for light and heavy practical spaces.",
AND($M776 = "Other",ISBLANK($R776)), "Invalid unusable type / missing note for other unusable type."
),
" ")</f>
        <v>Missing space use.</v>
      </c>
    </row>
    <row r="777" spans="2:23" ht="15.75" x14ac:dyDescent="0.25">
      <c r="B777" s="143"/>
      <c r="C777" s="144"/>
      <c r="D777" s="144"/>
      <c r="E777" s="144"/>
      <c r="F777" s="147" t="str" cm="1">
        <f t="array" ref="F777">_xlfn.IFNA(CONCATENATE(_xlfn.IFS($D777="Mezzanine",LEFT($D777,1), $D777="Ground Floor",LEFT($D777,1),$D777="Basment ",LEFT($D777,1), $D777="1st Floor", "0"&amp;LEFT($D777,1), $D777="2nd Floor", "0"&amp;LEFT($D777,1), $D777="3rd Floor", "0"&amp;LEFT($D777,1), $D777="4th Floor", "0"&amp;LEFT($D777,1), $D777="5th Floor", "0"&amp;LEFT($D777,1), $D777="6th Floor", "0"&amp;LEFT($D777,1),$D777="7th Floor", "0"&amp;LEFT($D777,1),$D777="8th Floor", "0"&amp;LEFT($D777,1),$D777="9th Floor", "0"&amp;LEFT($D777,1),$D777="10th Floor", LEFT($D777,2),$D777="11th Floor", LEFT($D777,2),$D777="12th Floor", LEFT($D777,2),$D777="13th Floor", LEFT($D777,2), $D777="Lower Ground", LEFT($D777)&amp;IF(ISNUMBER(FIND(" ",$D777)),MID($D777,FIND(" ",$D777)+1,1),"")&amp;IF(ISNUMBER(FIND(" ",$D777,FIND(" ",$D777)+1)),MID($D777,FIND(" ",$D777,FIND(" ",$D777)+1)+1,1),""),$D777="Upper Ground", LEFT($D777)&amp;IF(ISNUMBER(FIND(" ",$D777)),MID($D777,FIND(" ",$D777)+1,1),"")&amp;IF(ISNUMBER(FIND(" ",$D777,FIND(" ",$D777)+1)),MID($D777,FIND(" ",$D777,FIND(" ",$D777)+1)+1,1),"")),".0",$E777), " ")</f>
        <v xml:space="preserve"> </v>
      </c>
      <c r="G777" s="144"/>
      <c r="H777" s="144"/>
      <c r="I777" s="144"/>
      <c r="J777" s="144"/>
      <c r="K777" s="144"/>
      <c r="L777" s="149" t="str" cm="1">
        <f t="array" ref="L777">_xlfn.IFNA(
_xlfn.IFS(
AND($F777=" ",$G777=" ",$H777=" "),"Please update all three: Surveyor Room Reference, Establishment Room Reference and Establishment Room Name",
AND(OR($I777="General",$I777="Open plan/ semi-open general",$I777="Fitted",$I777="Light practical (science)",$I777="Light practical (other)",$I777="Heavy practical (workshops)",$I777="Heavy practical (clean)",$I777="Large",$I777="Storage"),$J777=0,$K777=0),"Please update Net Area or Non-net Area",
AND($B777&lt;&gt;"OUT",$J777=0,$I777&lt;&gt;"Non-net",$M777="85% Circulation"),"Net area not recorded for spaces with 85% circulation unusable type",
AND(OR($I777="General",$I777="Open plan/ semi-open general",$I777="Fitted",$I777="Light practical (science)",$I777="Light practical (other)",$I777="Heavy practical (workshops)",$I777="Heavy practical (clean)",$I777="Large",$I777="Storage"),OR($J777=0,ISBLANK($J777))),"Net area not recorded in net spaces",
AND(OR($I777="Non-net",$I777="Outdoor space"),$J777&gt;0),"Net Area Recorded in Non-net space",
AND($I777="General",$J777&gt;90),"This general space is over 90m2, please ensure that this space is entered as separate spaces if it usually used as separate spaces",
AND($I777="Open plan/ semi-open general",$J777&lt;27),"Open plan general space under 27m2",
AND(OR($K777=0,ISBLANK($K777)), $I777="Non-net"),"Non-net area not recorded in non-net space"
),
" ")</f>
        <v xml:space="preserve"> </v>
      </c>
      <c r="M777" s="144"/>
      <c r="N777" s="144"/>
      <c r="O777" s="144"/>
      <c r="P777" s="144"/>
      <c r="Q777" s="144"/>
      <c r="R777" s="171"/>
      <c r="S777" s="147">
        <f>NCA_Calculations!$P$789</f>
        <v>0</v>
      </c>
      <c r="T777" s="147">
        <f>NCA_Calculations!$Q$789</f>
        <v>0</v>
      </c>
      <c r="U777" s="144"/>
      <c r="V777" s="144"/>
      <c r="W777" s="149" t="str" cm="1">
        <f t="array" ref="W777">_xlfn.IFNA(
_xlfn.IFS(
ISBLANK($U777),"Missing space use.",
AND('Establishment details'!$C$14="Secondary",$V777="Classbase"),"Invalid Status type",
AND(OR( $V777="Classbase", $V777="Teaching", $V777="Early years",$V777="SEND resourced"), NOT(ISBLANK($M777))),"Space with status type and unusable type.",
AND($V777= "Classbase",'Establishment details'!$C$22&gt;=10), "Classbase status is only valid in schools with a primary element.",
AND($I777= "Large",$N777 &gt; 3.5), "Large rooms with less than 3.5m height.",
AND(OR($V777="Light practical (science)",$V777="Light practical (science)",$V777="Heavy practical (workshops)", $V777="Heavy practical (clean)"), OR($O777=0,ISBLANK($O777))),"Missing sinks count for light and heavy practical spaces.",
AND($M777 = "Other",ISBLANK($R777)), "Invalid unusable type / missing note for other unusable type."
),
" ")</f>
        <v>Missing space use.</v>
      </c>
    </row>
    <row r="778" spans="2:23" ht="15.75" x14ac:dyDescent="0.25">
      <c r="B778" s="143"/>
      <c r="C778" s="144"/>
      <c r="D778" s="144"/>
      <c r="E778" s="144"/>
      <c r="F778" s="147" t="str" cm="1">
        <f t="array" ref="F778">_xlfn.IFNA(CONCATENATE(_xlfn.IFS($D778="Mezzanine",LEFT($D778,1), $D778="Ground Floor",LEFT($D778,1),$D778="Basment ",LEFT($D778,1), $D778="1st Floor", "0"&amp;LEFT($D778,1), $D778="2nd Floor", "0"&amp;LEFT($D778,1), $D778="3rd Floor", "0"&amp;LEFT($D778,1), $D778="4th Floor", "0"&amp;LEFT($D778,1), $D778="5th Floor", "0"&amp;LEFT($D778,1), $D778="6th Floor", "0"&amp;LEFT($D778,1),$D778="7th Floor", "0"&amp;LEFT($D778,1),$D778="8th Floor", "0"&amp;LEFT($D778,1),$D778="9th Floor", "0"&amp;LEFT($D778,1),$D778="10th Floor", LEFT($D778,2),$D778="11th Floor", LEFT($D778,2),$D778="12th Floor", LEFT($D778,2),$D778="13th Floor", LEFT($D778,2), $D778="Lower Ground", LEFT($D778)&amp;IF(ISNUMBER(FIND(" ",$D778)),MID($D778,FIND(" ",$D778)+1,1),"")&amp;IF(ISNUMBER(FIND(" ",$D778,FIND(" ",$D778)+1)),MID($D778,FIND(" ",$D778,FIND(" ",$D778)+1)+1,1),""),$D778="Upper Ground", LEFT($D778)&amp;IF(ISNUMBER(FIND(" ",$D778)),MID($D778,FIND(" ",$D778)+1,1),"")&amp;IF(ISNUMBER(FIND(" ",$D778,FIND(" ",$D778)+1)),MID($D778,FIND(" ",$D778,FIND(" ",$D778)+1)+1,1),"")),".0",$E778), " ")</f>
        <v xml:space="preserve"> </v>
      </c>
      <c r="G778" s="144"/>
      <c r="H778" s="144"/>
      <c r="I778" s="144"/>
      <c r="J778" s="144"/>
      <c r="K778" s="144"/>
      <c r="L778" s="149" t="str" cm="1">
        <f t="array" ref="L778">_xlfn.IFNA(
_xlfn.IFS(
AND($F778=" ",$G778=" ",$H778=" "),"Please update all three: Surveyor Room Reference, Establishment Room Reference and Establishment Room Name",
AND(OR($I778="General",$I778="Open plan/ semi-open general",$I778="Fitted",$I778="Light practical (science)",$I778="Light practical (other)",$I778="Heavy practical (workshops)",$I778="Heavy practical (clean)",$I778="Large",$I778="Storage"),$J778=0,$K778=0),"Please update Net Area or Non-net Area",
AND($B778&lt;&gt;"OUT",$J778=0,$I778&lt;&gt;"Non-net",$M778="85% Circulation"),"Net area not recorded for spaces with 85% circulation unusable type",
AND(OR($I778="General",$I778="Open plan/ semi-open general",$I778="Fitted",$I778="Light practical (science)",$I778="Light practical (other)",$I778="Heavy practical (workshops)",$I778="Heavy practical (clean)",$I778="Large",$I778="Storage"),OR($J778=0,ISBLANK($J778))),"Net area not recorded in net spaces",
AND(OR($I778="Non-net",$I778="Outdoor space"),$J778&gt;0),"Net Area Recorded in Non-net space",
AND($I778="General",$J778&gt;90),"This general space is over 90m2, please ensure that this space is entered as separate spaces if it usually used as separate spaces",
AND($I778="Open plan/ semi-open general",$J778&lt;27),"Open plan general space under 27m2",
AND(OR($K778=0,ISBLANK($K778)), $I778="Non-net"),"Non-net area not recorded in non-net space"
),
" ")</f>
        <v xml:space="preserve"> </v>
      </c>
      <c r="M778" s="144"/>
      <c r="N778" s="144"/>
      <c r="O778" s="144"/>
      <c r="P778" s="144"/>
      <c r="Q778" s="144"/>
      <c r="R778" s="171"/>
      <c r="S778" s="147">
        <f>NCA_Calculations!$P$790</f>
        <v>0</v>
      </c>
      <c r="T778" s="147">
        <f>NCA_Calculations!$Q$790</f>
        <v>0</v>
      </c>
      <c r="U778" s="144"/>
      <c r="V778" s="144"/>
      <c r="W778" s="149" t="str" cm="1">
        <f t="array" ref="W778">_xlfn.IFNA(
_xlfn.IFS(
ISBLANK($U778),"Missing space use.",
AND('Establishment details'!$C$14="Secondary",$V778="Classbase"),"Invalid Status type",
AND(OR( $V778="Classbase", $V778="Teaching", $V778="Early years",$V778="SEND resourced"), NOT(ISBLANK($M778))),"Space with status type and unusable type.",
AND($V778= "Classbase",'Establishment details'!$C$22&gt;=10), "Classbase status is only valid in schools with a primary element.",
AND($I778= "Large",$N778 &gt; 3.5), "Large rooms with less than 3.5m height.",
AND(OR($V778="Light practical (science)",$V778="Light practical (science)",$V778="Heavy practical (workshops)", $V778="Heavy practical (clean)"), OR($O778=0,ISBLANK($O778))),"Missing sinks count for light and heavy practical spaces.",
AND($M778 = "Other",ISBLANK($R778)), "Invalid unusable type / missing note for other unusable type."
),
" ")</f>
        <v>Missing space use.</v>
      </c>
    </row>
    <row r="779" spans="2:23" ht="15.75" x14ac:dyDescent="0.25">
      <c r="B779" s="143"/>
      <c r="C779" s="144"/>
      <c r="D779" s="144"/>
      <c r="E779" s="144"/>
      <c r="F779" s="147" t="str" cm="1">
        <f t="array" ref="F779">_xlfn.IFNA(CONCATENATE(_xlfn.IFS($D779="Mezzanine",LEFT($D779,1), $D779="Ground Floor",LEFT($D779,1),$D779="Basment ",LEFT($D779,1), $D779="1st Floor", "0"&amp;LEFT($D779,1), $D779="2nd Floor", "0"&amp;LEFT($D779,1), $D779="3rd Floor", "0"&amp;LEFT($D779,1), $D779="4th Floor", "0"&amp;LEFT($D779,1), $D779="5th Floor", "0"&amp;LEFT($D779,1), $D779="6th Floor", "0"&amp;LEFT($D779,1),$D779="7th Floor", "0"&amp;LEFT($D779,1),$D779="8th Floor", "0"&amp;LEFT($D779,1),$D779="9th Floor", "0"&amp;LEFT($D779,1),$D779="10th Floor", LEFT($D779,2),$D779="11th Floor", LEFT($D779,2),$D779="12th Floor", LEFT($D779,2),$D779="13th Floor", LEFT($D779,2), $D779="Lower Ground", LEFT($D779)&amp;IF(ISNUMBER(FIND(" ",$D779)),MID($D779,FIND(" ",$D779)+1,1),"")&amp;IF(ISNUMBER(FIND(" ",$D779,FIND(" ",$D779)+1)),MID($D779,FIND(" ",$D779,FIND(" ",$D779)+1)+1,1),""),$D779="Upper Ground", LEFT($D779)&amp;IF(ISNUMBER(FIND(" ",$D779)),MID($D779,FIND(" ",$D779)+1,1),"")&amp;IF(ISNUMBER(FIND(" ",$D779,FIND(" ",$D779)+1)),MID($D779,FIND(" ",$D779,FIND(" ",$D779)+1)+1,1),"")),".0",$E779), " ")</f>
        <v xml:space="preserve"> </v>
      </c>
      <c r="G779" s="144"/>
      <c r="H779" s="144"/>
      <c r="I779" s="144"/>
      <c r="J779" s="144"/>
      <c r="K779" s="144"/>
      <c r="L779" s="149" t="str" cm="1">
        <f t="array" ref="L779">_xlfn.IFNA(
_xlfn.IFS(
AND($F779=" ",$G779=" ",$H779=" "),"Please update all three: Surveyor Room Reference, Establishment Room Reference and Establishment Room Name",
AND(OR($I779="General",$I779="Open plan/ semi-open general",$I779="Fitted",$I779="Light practical (science)",$I779="Light practical (other)",$I779="Heavy practical (workshops)",$I779="Heavy practical (clean)",$I779="Large",$I779="Storage"),$J779=0,$K779=0),"Please update Net Area or Non-net Area",
AND($B779&lt;&gt;"OUT",$J779=0,$I779&lt;&gt;"Non-net",$M779="85% Circulation"),"Net area not recorded for spaces with 85% circulation unusable type",
AND(OR($I779="General",$I779="Open plan/ semi-open general",$I779="Fitted",$I779="Light practical (science)",$I779="Light practical (other)",$I779="Heavy practical (workshops)",$I779="Heavy practical (clean)",$I779="Large",$I779="Storage"),OR($J779=0,ISBLANK($J779))),"Net area not recorded in net spaces",
AND(OR($I779="Non-net",$I779="Outdoor space"),$J779&gt;0),"Net Area Recorded in Non-net space",
AND($I779="General",$J779&gt;90),"This general space is over 90m2, please ensure that this space is entered as separate spaces if it usually used as separate spaces",
AND($I779="Open plan/ semi-open general",$J779&lt;27),"Open plan general space under 27m2",
AND(OR($K779=0,ISBLANK($K779)), $I779="Non-net"),"Non-net area not recorded in non-net space"
),
" ")</f>
        <v xml:space="preserve"> </v>
      </c>
      <c r="M779" s="144"/>
      <c r="N779" s="144"/>
      <c r="O779" s="144"/>
      <c r="P779" s="144"/>
      <c r="Q779" s="144"/>
      <c r="R779" s="171"/>
      <c r="S779" s="147">
        <f>NCA_Calculations!$P$791</f>
        <v>0</v>
      </c>
      <c r="T779" s="147">
        <f>NCA_Calculations!$Q$791</f>
        <v>0</v>
      </c>
      <c r="U779" s="144"/>
      <c r="V779" s="144"/>
      <c r="W779" s="149" t="str" cm="1">
        <f t="array" ref="W779">_xlfn.IFNA(
_xlfn.IFS(
ISBLANK($U779),"Missing space use.",
AND('Establishment details'!$C$14="Secondary",$V779="Classbase"),"Invalid Status type",
AND(OR( $V779="Classbase", $V779="Teaching", $V779="Early years",$V779="SEND resourced"), NOT(ISBLANK($M779))),"Space with status type and unusable type.",
AND($V779= "Classbase",'Establishment details'!$C$22&gt;=10), "Classbase status is only valid in schools with a primary element.",
AND($I779= "Large",$N779 &gt; 3.5), "Large rooms with less than 3.5m height.",
AND(OR($V779="Light practical (science)",$V779="Light practical (science)",$V779="Heavy practical (workshops)", $V779="Heavy practical (clean)"), OR($O779=0,ISBLANK($O779))),"Missing sinks count for light and heavy practical spaces.",
AND($M779 = "Other",ISBLANK($R779)), "Invalid unusable type / missing note for other unusable type."
),
" ")</f>
        <v>Missing space use.</v>
      </c>
    </row>
    <row r="780" spans="2:23" ht="15.75" x14ac:dyDescent="0.25">
      <c r="B780" s="143"/>
      <c r="C780" s="144"/>
      <c r="D780" s="144"/>
      <c r="E780" s="144"/>
      <c r="F780" s="147" t="str" cm="1">
        <f t="array" ref="F780">_xlfn.IFNA(CONCATENATE(_xlfn.IFS($D780="Mezzanine",LEFT($D780,1), $D780="Ground Floor",LEFT($D780,1),$D780="Basment ",LEFT($D780,1), $D780="1st Floor", "0"&amp;LEFT($D780,1), $D780="2nd Floor", "0"&amp;LEFT($D780,1), $D780="3rd Floor", "0"&amp;LEFT($D780,1), $D780="4th Floor", "0"&amp;LEFT($D780,1), $D780="5th Floor", "0"&amp;LEFT($D780,1), $D780="6th Floor", "0"&amp;LEFT($D780,1),$D780="7th Floor", "0"&amp;LEFT($D780,1),$D780="8th Floor", "0"&amp;LEFT($D780,1),$D780="9th Floor", "0"&amp;LEFT($D780,1),$D780="10th Floor", LEFT($D780,2),$D780="11th Floor", LEFT($D780,2),$D780="12th Floor", LEFT($D780,2),$D780="13th Floor", LEFT($D780,2), $D780="Lower Ground", LEFT($D780)&amp;IF(ISNUMBER(FIND(" ",$D780)),MID($D780,FIND(" ",$D780)+1,1),"")&amp;IF(ISNUMBER(FIND(" ",$D780,FIND(" ",$D780)+1)),MID($D780,FIND(" ",$D780,FIND(" ",$D780)+1)+1,1),""),$D780="Upper Ground", LEFT($D780)&amp;IF(ISNUMBER(FIND(" ",$D780)),MID($D780,FIND(" ",$D780)+1,1),"")&amp;IF(ISNUMBER(FIND(" ",$D780,FIND(" ",$D780)+1)),MID($D780,FIND(" ",$D780,FIND(" ",$D780)+1)+1,1),"")),".0",$E780), " ")</f>
        <v xml:space="preserve"> </v>
      </c>
      <c r="G780" s="144"/>
      <c r="H780" s="144"/>
      <c r="I780" s="144"/>
      <c r="J780" s="144"/>
      <c r="K780" s="144"/>
      <c r="L780" s="149" t="str" cm="1">
        <f t="array" ref="L780">_xlfn.IFNA(
_xlfn.IFS(
AND($F780=" ",$G780=" ",$H780=" "),"Please update all three: Surveyor Room Reference, Establishment Room Reference and Establishment Room Name",
AND(OR($I780="General",$I780="Open plan/ semi-open general",$I780="Fitted",$I780="Light practical (science)",$I780="Light practical (other)",$I780="Heavy practical (workshops)",$I780="Heavy practical (clean)",$I780="Large",$I780="Storage"),$J780=0,$K780=0),"Please update Net Area or Non-net Area",
AND($B780&lt;&gt;"OUT",$J780=0,$I780&lt;&gt;"Non-net",$M780="85% Circulation"),"Net area not recorded for spaces with 85% circulation unusable type",
AND(OR($I780="General",$I780="Open plan/ semi-open general",$I780="Fitted",$I780="Light practical (science)",$I780="Light practical (other)",$I780="Heavy practical (workshops)",$I780="Heavy practical (clean)",$I780="Large",$I780="Storage"),OR($J780=0,ISBLANK($J780))),"Net area not recorded in net spaces",
AND(OR($I780="Non-net",$I780="Outdoor space"),$J780&gt;0),"Net Area Recorded in Non-net space",
AND($I780="General",$J780&gt;90),"This general space is over 90m2, please ensure that this space is entered as separate spaces if it usually used as separate spaces",
AND($I780="Open plan/ semi-open general",$J780&lt;27),"Open plan general space under 27m2",
AND(OR($K780=0,ISBLANK($K780)), $I780="Non-net"),"Non-net area not recorded in non-net space"
),
" ")</f>
        <v xml:space="preserve"> </v>
      </c>
      <c r="M780" s="144"/>
      <c r="N780" s="144"/>
      <c r="O780" s="144"/>
      <c r="P780" s="144"/>
      <c r="Q780" s="144"/>
      <c r="R780" s="171"/>
      <c r="S780" s="147">
        <f>NCA_Calculations!$P$792</f>
        <v>0</v>
      </c>
      <c r="T780" s="147">
        <f>NCA_Calculations!$Q$792</f>
        <v>0</v>
      </c>
      <c r="U780" s="144"/>
      <c r="V780" s="144"/>
      <c r="W780" s="149" t="str" cm="1">
        <f t="array" ref="W780">_xlfn.IFNA(
_xlfn.IFS(
ISBLANK($U780),"Missing space use.",
AND('Establishment details'!$C$14="Secondary",$V780="Classbase"),"Invalid Status type",
AND(OR( $V780="Classbase", $V780="Teaching", $V780="Early years",$V780="SEND resourced"), NOT(ISBLANK($M780))),"Space with status type and unusable type.",
AND($V780= "Classbase",'Establishment details'!$C$22&gt;=10), "Classbase status is only valid in schools with a primary element.",
AND($I780= "Large",$N780 &gt; 3.5), "Large rooms with less than 3.5m height.",
AND(OR($V780="Light practical (science)",$V780="Light practical (science)",$V780="Heavy practical (workshops)", $V780="Heavy practical (clean)"), OR($O780=0,ISBLANK($O780))),"Missing sinks count for light and heavy practical spaces.",
AND($M780 = "Other",ISBLANK($R780)), "Invalid unusable type / missing note for other unusable type."
),
" ")</f>
        <v>Missing space use.</v>
      </c>
    </row>
    <row r="781" spans="2:23" ht="15.75" x14ac:dyDescent="0.25">
      <c r="B781" s="143"/>
      <c r="C781" s="144"/>
      <c r="D781" s="144"/>
      <c r="E781" s="144"/>
      <c r="F781" s="147" t="str" cm="1">
        <f t="array" ref="F781">_xlfn.IFNA(CONCATENATE(_xlfn.IFS($D781="Mezzanine",LEFT($D781,1), $D781="Ground Floor",LEFT($D781,1),$D781="Basment ",LEFT($D781,1), $D781="1st Floor", "0"&amp;LEFT($D781,1), $D781="2nd Floor", "0"&amp;LEFT($D781,1), $D781="3rd Floor", "0"&amp;LEFT($D781,1), $D781="4th Floor", "0"&amp;LEFT($D781,1), $D781="5th Floor", "0"&amp;LEFT($D781,1), $D781="6th Floor", "0"&amp;LEFT($D781,1),$D781="7th Floor", "0"&amp;LEFT($D781,1),$D781="8th Floor", "0"&amp;LEFT($D781,1),$D781="9th Floor", "0"&amp;LEFT($D781,1),$D781="10th Floor", LEFT($D781,2),$D781="11th Floor", LEFT($D781,2),$D781="12th Floor", LEFT($D781,2),$D781="13th Floor", LEFT($D781,2), $D781="Lower Ground", LEFT($D781)&amp;IF(ISNUMBER(FIND(" ",$D781)),MID($D781,FIND(" ",$D781)+1,1),"")&amp;IF(ISNUMBER(FIND(" ",$D781,FIND(" ",$D781)+1)),MID($D781,FIND(" ",$D781,FIND(" ",$D781)+1)+1,1),""),$D781="Upper Ground", LEFT($D781)&amp;IF(ISNUMBER(FIND(" ",$D781)),MID($D781,FIND(" ",$D781)+1,1),"")&amp;IF(ISNUMBER(FIND(" ",$D781,FIND(" ",$D781)+1)),MID($D781,FIND(" ",$D781,FIND(" ",$D781)+1)+1,1),"")),".0",$E781), " ")</f>
        <v xml:space="preserve"> </v>
      </c>
      <c r="G781" s="144"/>
      <c r="H781" s="144"/>
      <c r="I781" s="144"/>
      <c r="J781" s="144"/>
      <c r="K781" s="144"/>
      <c r="L781" s="149" t="str" cm="1">
        <f t="array" ref="L781">_xlfn.IFNA(
_xlfn.IFS(
AND($F781=" ",$G781=" ",$H781=" "),"Please update all three: Surveyor Room Reference, Establishment Room Reference and Establishment Room Name",
AND(OR($I781="General",$I781="Open plan/ semi-open general",$I781="Fitted",$I781="Light practical (science)",$I781="Light practical (other)",$I781="Heavy practical (workshops)",$I781="Heavy practical (clean)",$I781="Large",$I781="Storage"),$J781=0,$K781=0),"Please update Net Area or Non-net Area",
AND($B781&lt;&gt;"OUT",$J781=0,$I781&lt;&gt;"Non-net",$M781="85% Circulation"),"Net area not recorded for spaces with 85% circulation unusable type",
AND(OR($I781="General",$I781="Open plan/ semi-open general",$I781="Fitted",$I781="Light practical (science)",$I781="Light practical (other)",$I781="Heavy practical (workshops)",$I781="Heavy practical (clean)",$I781="Large",$I781="Storage"),OR($J781=0,ISBLANK($J781))),"Net area not recorded in net spaces",
AND(OR($I781="Non-net",$I781="Outdoor space"),$J781&gt;0),"Net Area Recorded in Non-net space",
AND($I781="General",$J781&gt;90),"This general space is over 90m2, please ensure that this space is entered as separate spaces if it usually used as separate spaces",
AND($I781="Open plan/ semi-open general",$J781&lt;27),"Open plan general space under 27m2",
AND(OR($K781=0,ISBLANK($K781)), $I781="Non-net"),"Non-net area not recorded in non-net space"
),
" ")</f>
        <v xml:space="preserve"> </v>
      </c>
      <c r="M781" s="144"/>
      <c r="N781" s="144"/>
      <c r="O781" s="144"/>
      <c r="P781" s="144"/>
      <c r="Q781" s="144"/>
      <c r="R781" s="171"/>
      <c r="S781" s="147">
        <f>NCA_Calculations!$P$793</f>
        <v>0</v>
      </c>
      <c r="T781" s="147">
        <f>NCA_Calculations!$Q$793</f>
        <v>0</v>
      </c>
      <c r="U781" s="144"/>
      <c r="V781" s="144"/>
      <c r="W781" s="149" t="str" cm="1">
        <f t="array" ref="W781">_xlfn.IFNA(
_xlfn.IFS(
ISBLANK($U781),"Missing space use.",
AND('Establishment details'!$C$14="Secondary",$V781="Classbase"),"Invalid Status type",
AND(OR( $V781="Classbase", $V781="Teaching", $V781="Early years",$V781="SEND resourced"), NOT(ISBLANK($M781))),"Space with status type and unusable type.",
AND($V781= "Classbase",'Establishment details'!$C$22&gt;=10), "Classbase status is only valid in schools with a primary element.",
AND($I781= "Large",$N781 &gt; 3.5), "Large rooms with less than 3.5m height.",
AND(OR($V781="Light practical (science)",$V781="Light practical (science)",$V781="Heavy practical (workshops)", $V781="Heavy practical (clean)"), OR($O781=0,ISBLANK($O781))),"Missing sinks count for light and heavy practical spaces.",
AND($M781 = "Other",ISBLANK($R781)), "Invalid unusable type / missing note for other unusable type."
),
" ")</f>
        <v>Missing space use.</v>
      </c>
    </row>
    <row r="782" spans="2:23" ht="15.75" x14ac:dyDescent="0.25">
      <c r="B782" s="143"/>
      <c r="C782" s="144"/>
      <c r="D782" s="144"/>
      <c r="E782" s="144"/>
      <c r="F782" s="147" t="str" cm="1">
        <f t="array" ref="F782">_xlfn.IFNA(CONCATENATE(_xlfn.IFS($D782="Mezzanine",LEFT($D782,1), $D782="Ground Floor",LEFT($D782,1),$D782="Basment ",LEFT($D782,1), $D782="1st Floor", "0"&amp;LEFT($D782,1), $D782="2nd Floor", "0"&amp;LEFT($D782,1), $D782="3rd Floor", "0"&amp;LEFT($D782,1), $D782="4th Floor", "0"&amp;LEFT($D782,1), $D782="5th Floor", "0"&amp;LEFT($D782,1), $D782="6th Floor", "0"&amp;LEFT($D782,1),$D782="7th Floor", "0"&amp;LEFT($D782,1),$D782="8th Floor", "0"&amp;LEFT($D782,1),$D782="9th Floor", "0"&amp;LEFT($D782,1),$D782="10th Floor", LEFT($D782,2),$D782="11th Floor", LEFT($D782,2),$D782="12th Floor", LEFT($D782,2),$D782="13th Floor", LEFT($D782,2), $D782="Lower Ground", LEFT($D782)&amp;IF(ISNUMBER(FIND(" ",$D782)),MID($D782,FIND(" ",$D782)+1,1),"")&amp;IF(ISNUMBER(FIND(" ",$D782,FIND(" ",$D782)+1)),MID($D782,FIND(" ",$D782,FIND(" ",$D782)+1)+1,1),""),$D782="Upper Ground", LEFT($D782)&amp;IF(ISNUMBER(FIND(" ",$D782)),MID($D782,FIND(" ",$D782)+1,1),"")&amp;IF(ISNUMBER(FIND(" ",$D782,FIND(" ",$D782)+1)),MID($D782,FIND(" ",$D782,FIND(" ",$D782)+1)+1,1),"")),".0",$E782), " ")</f>
        <v xml:space="preserve"> </v>
      </c>
      <c r="G782" s="144"/>
      <c r="H782" s="144"/>
      <c r="I782" s="144"/>
      <c r="J782" s="144"/>
      <c r="K782" s="144"/>
      <c r="L782" s="149" t="str" cm="1">
        <f t="array" ref="L782">_xlfn.IFNA(
_xlfn.IFS(
AND($F782=" ",$G782=" ",$H782=" "),"Please update all three: Surveyor Room Reference, Establishment Room Reference and Establishment Room Name",
AND(OR($I782="General",$I782="Open plan/ semi-open general",$I782="Fitted",$I782="Light practical (science)",$I782="Light practical (other)",$I782="Heavy practical (workshops)",$I782="Heavy practical (clean)",$I782="Large",$I782="Storage"),$J782=0,$K782=0),"Please update Net Area or Non-net Area",
AND($B782&lt;&gt;"OUT",$J782=0,$I782&lt;&gt;"Non-net",$M782="85% Circulation"),"Net area not recorded for spaces with 85% circulation unusable type",
AND(OR($I782="General",$I782="Open plan/ semi-open general",$I782="Fitted",$I782="Light practical (science)",$I782="Light practical (other)",$I782="Heavy practical (workshops)",$I782="Heavy practical (clean)",$I782="Large",$I782="Storage"),OR($J782=0,ISBLANK($J782))),"Net area not recorded in net spaces",
AND(OR($I782="Non-net",$I782="Outdoor space"),$J782&gt;0),"Net Area Recorded in Non-net space",
AND($I782="General",$J782&gt;90),"This general space is over 90m2, please ensure that this space is entered as separate spaces if it usually used as separate spaces",
AND($I782="Open plan/ semi-open general",$J782&lt;27),"Open plan general space under 27m2",
AND(OR($K782=0,ISBLANK($K782)), $I782="Non-net"),"Non-net area not recorded in non-net space"
),
" ")</f>
        <v xml:space="preserve"> </v>
      </c>
      <c r="M782" s="144"/>
      <c r="N782" s="144"/>
      <c r="O782" s="144"/>
      <c r="P782" s="144"/>
      <c r="Q782" s="144"/>
      <c r="R782" s="171"/>
      <c r="S782" s="147">
        <f>NCA_Calculations!$P$794</f>
        <v>0</v>
      </c>
      <c r="T782" s="147">
        <f>NCA_Calculations!$Q$794</f>
        <v>0</v>
      </c>
      <c r="U782" s="144"/>
      <c r="V782" s="144"/>
      <c r="W782" s="149" t="str" cm="1">
        <f t="array" ref="W782">_xlfn.IFNA(
_xlfn.IFS(
ISBLANK($U782),"Missing space use.",
AND('Establishment details'!$C$14="Secondary",$V782="Classbase"),"Invalid Status type",
AND(OR( $V782="Classbase", $V782="Teaching", $V782="Early years",$V782="SEND resourced"), NOT(ISBLANK($M782))),"Space with status type and unusable type.",
AND($V782= "Classbase",'Establishment details'!$C$22&gt;=10), "Classbase status is only valid in schools with a primary element.",
AND($I782= "Large",$N782 &gt; 3.5), "Large rooms with less than 3.5m height.",
AND(OR($V782="Light practical (science)",$V782="Light practical (science)",$V782="Heavy practical (workshops)", $V782="Heavy practical (clean)"), OR($O782=0,ISBLANK($O782))),"Missing sinks count for light and heavy practical spaces.",
AND($M782 = "Other",ISBLANK($R782)), "Invalid unusable type / missing note for other unusable type."
),
" ")</f>
        <v>Missing space use.</v>
      </c>
    </row>
    <row r="783" spans="2:23" ht="15.75" x14ac:dyDescent="0.25">
      <c r="B783" s="143"/>
      <c r="C783" s="144"/>
      <c r="D783" s="144"/>
      <c r="E783" s="144"/>
      <c r="F783" s="147" t="str" cm="1">
        <f t="array" ref="F783">_xlfn.IFNA(CONCATENATE(_xlfn.IFS($D783="Mezzanine",LEFT($D783,1), $D783="Ground Floor",LEFT($D783,1),$D783="Basment ",LEFT($D783,1), $D783="1st Floor", "0"&amp;LEFT($D783,1), $D783="2nd Floor", "0"&amp;LEFT($D783,1), $D783="3rd Floor", "0"&amp;LEFT($D783,1), $D783="4th Floor", "0"&amp;LEFT($D783,1), $D783="5th Floor", "0"&amp;LEFT($D783,1), $D783="6th Floor", "0"&amp;LEFT($D783,1),$D783="7th Floor", "0"&amp;LEFT($D783,1),$D783="8th Floor", "0"&amp;LEFT($D783,1),$D783="9th Floor", "0"&amp;LEFT($D783,1),$D783="10th Floor", LEFT($D783,2),$D783="11th Floor", LEFT($D783,2),$D783="12th Floor", LEFT($D783,2),$D783="13th Floor", LEFT($D783,2), $D783="Lower Ground", LEFT($D783)&amp;IF(ISNUMBER(FIND(" ",$D783)),MID($D783,FIND(" ",$D783)+1,1),"")&amp;IF(ISNUMBER(FIND(" ",$D783,FIND(" ",$D783)+1)),MID($D783,FIND(" ",$D783,FIND(" ",$D783)+1)+1,1),""),$D783="Upper Ground", LEFT($D783)&amp;IF(ISNUMBER(FIND(" ",$D783)),MID($D783,FIND(" ",$D783)+1,1),"")&amp;IF(ISNUMBER(FIND(" ",$D783,FIND(" ",$D783)+1)),MID($D783,FIND(" ",$D783,FIND(" ",$D783)+1)+1,1),"")),".0",$E783), " ")</f>
        <v xml:space="preserve"> </v>
      </c>
      <c r="G783" s="144"/>
      <c r="H783" s="144"/>
      <c r="I783" s="144"/>
      <c r="J783" s="144"/>
      <c r="K783" s="144"/>
      <c r="L783" s="149" t="str" cm="1">
        <f t="array" ref="L783">_xlfn.IFNA(
_xlfn.IFS(
AND($F783=" ",$G783=" ",$H783=" "),"Please update all three: Surveyor Room Reference, Establishment Room Reference and Establishment Room Name",
AND(OR($I783="General",$I783="Open plan/ semi-open general",$I783="Fitted",$I783="Light practical (science)",$I783="Light practical (other)",$I783="Heavy practical (workshops)",$I783="Heavy practical (clean)",$I783="Large",$I783="Storage"),$J783=0,$K783=0),"Please update Net Area or Non-net Area",
AND($B783&lt;&gt;"OUT",$J783=0,$I783&lt;&gt;"Non-net",$M783="85% Circulation"),"Net area not recorded for spaces with 85% circulation unusable type",
AND(OR($I783="General",$I783="Open plan/ semi-open general",$I783="Fitted",$I783="Light practical (science)",$I783="Light practical (other)",$I783="Heavy practical (workshops)",$I783="Heavy practical (clean)",$I783="Large",$I783="Storage"),OR($J783=0,ISBLANK($J783))),"Net area not recorded in net spaces",
AND(OR($I783="Non-net",$I783="Outdoor space"),$J783&gt;0),"Net Area Recorded in Non-net space",
AND($I783="General",$J783&gt;90),"This general space is over 90m2, please ensure that this space is entered as separate spaces if it usually used as separate spaces",
AND($I783="Open plan/ semi-open general",$J783&lt;27),"Open plan general space under 27m2",
AND(OR($K783=0,ISBLANK($K783)), $I783="Non-net"),"Non-net area not recorded in non-net space"
),
" ")</f>
        <v xml:space="preserve"> </v>
      </c>
      <c r="M783" s="144"/>
      <c r="N783" s="144"/>
      <c r="O783" s="144"/>
      <c r="P783" s="144"/>
      <c r="Q783" s="144"/>
      <c r="R783" s="171"/>
      <c r="S783" s="147">
        <f>NCA_Calculations!$P$795</f>
        <v>0</v>
      </c>
      <c r="T783" s="147">
        <f>NCA_Calculations!$Q$795</f>
        <v>0</v>
      </c>
      <c r="U783" s="144"/>
      <c r="V783" s="144"/>
      <c r="W783" s="149" t="str" cm="1">
        <f t="array" ref="W783">_xlfn.IFNA(
_xlfn.IFS(
ISBLANK($U783),"Missing space use.",
AND('Establishment details'!$C$14="Secondary",$V783="Classbase"),"Invalid Status type",
AND(OR( $V783="Classbase", $V783="Teaching", $V783="Early years",$V783="SEND resourced"), NOT(ISBLANK($M783))),"Space with status type and unusable type.",
AND($V783= "Classbase",'Establishment details'!$C$22&gt;=10), "Classbase status is only valid in schools with a primary element.",
AND($I783= "Large",$N783 &gt; 3.5), "Large rooms with less than 3.5m height.",
AND(OR($V783="Light practical (science)",$V783="Light practical (science)",$V783="Heavy practical (workshops)", $V783="Heavy practical (clean)"), OR($O783=0,ISBLANK($O783))),"Missing sinks count for light and heavy practical spaces.",
AND($M783 = "Other",ISBLANK($R783)), "Invalid unusable type / missing note for other unusable type."
),
" ")</f>
        <v>Missing space use.</v>
      </c>
    </row>
    <row r="784" spans="2:23" ht="15.75" x14ac:dyDescent="0.25">
      <c r="B784" s="143"/>
      <c r="C784" s="144"/>
      <c r="D784" s="144"/>
      <c r="E784" s="144"/>
      <c r="F784" s="147" t="str" cm="1">
        <f t="array" ref="F784">_xlfn.IFNA(CONCATENATE(_xlfn.IFS($D784="Mezzanine",LEFT($D784,1), $D784="Ground Floor",LEFT($D784,1),$D784="Basment ",LEFT($D784,1), $D784="1st Floor", "0"&amp;LEFT($D784,1), $D784="2nd Floor", "0"&amp;LEFT($D784,1), $D784="3rd Floor", "0"&amp;LEFT($D784,1), $D784="4th Floor", "0"&amp;LEFT($D784,1), $D784="5th Floor", "0"&amp;LEFT($D784,1), $D784="6th Floor", "0"&amp;LEFT($D784,1),$D784="7th Floor", "0"&amp;LEFT($D784,1),$D784="8th Floor", "0"&amp;LEFT($D784,1),$D784="9th Floor", "0"&amp;LEFT($D784,1),$D784="10th Floor", LEFT($D784,2),$D784="11th Floor", LEFT($D784,2),$D784="12th Floor", LEFT($D784,2),$D784="13th Floor", LEFT($D784,2), $D784="Lower Ground", LEFT($D784)&amp;IF(ISNUMBER(FIND(" ",$D784)),MID($D784,FIND(" ",$D784)+1,1),"")&amp;IF(ISNUMBER(FIND(" ",$D784,FIND(" ",$D784)+1)),MID($D784,FIND(" ",$D784,FIND(" ",$D784)+1)+1,1),""),$D784="Upper Ground", LEFT($D784)&amp;IF(ISNUMBER(FIND(" ",$D784)),MID($D784,FIND(" ",$D784)+1,1),"")&amp;IF(ISNUMBER(FIND(" ",$D784,FIND(" ",$D784)+1)),MID($D784,FIND(" ",$D784,FIND(" ",$D784)+1)+1,1),"")),".0",$E784), " ")</f>
        <v xml:space="preserve"> </v>
      </c>
      <c r="G784" s="144"/>
      <c r="H784" s="144"/>
      <c r="I784" s="144"/>
      <c r="J784" s="144"/>
      <c r="K784" s="144"/>
      <c r="L784" s="149" t="str" cm="1">
        <f t="array" ref="L784">_xlfn.IFNA(
_xlfn.IFS(
AND($F784=" ",$G784=" ",$H784=" "),"Please update all three: Surveyor Room Reference, Establishment Room Reference and Establishment Room Name",
AND(OR($I784="General",$I784="Open plan/ semi-open general",$I784="Fitted",$I784="Light practical (science)",$I784="Light practical (other)",$I784="Heavy practical (workshops)",$I784="Heavy practical (clean)",$I784="Large",$I784="Storage"),$J784=0,$K784=0),"Please update Net Area or Non-net Area",
AND($B784&lt;&gt;"OUT",$J784=0,$I784&lt;&gt;"Non-net",$M784="85% Circulation"),"Net area not recorded for spaces with 85% circulation unusable type",
AND(OR($I784="General",$I784="Open plan/ semi-open general",$I784="Fitted",$I784="Light practical (science)",$I784="Light practical (other)",$I784="Heavy practical (workshops)",$I784="Heavy practical (clean)",$I784="Large",$I784="Storage"),OR($J784=0,ISBLANK($J784))),"Net area not recorded in net spaces",
AND(OR($I784="Non-net",$I784="Outdoor space"),$J784&gt;0),"Net Area Recorded in Non-net space",
AND($I784="General",$J784&gt;90),"This general space is over 90m2, please ensure that this space is entered as separate spaces if it usually used as separate spaces",
AND($I784="Open plan/ semi-open general",$J784&lt;27),"Open plan general space under 27m2",
AND(OR($K784=0,ISBLANK($K784)), $I784="Non-net"),"Non-net area not recorded in non-net space"
),
" ")</f>
        <v xml:space="preserve"> </v>
      </c>
      <c r="M784" s="144"/>
      <c r="N784" s="144"/>
      <c r="O784" s="144"/>
      <c r="P784" s="144"/>
      <c r="Q784" s="144"/>
      <c r="R784" s="171"/>
      <c r="S784" s="147">
        <f>NCA_Calculations!$P$796</f>
        <v>0</v>
      </c>
      <c r="T784" s="147">
        <f>NCA_Calculations!$Q$796</f>
        <v>0</v>
      </c>
      <c r="U784" s="144"/>
      <c r="V784" s="144"/>
      <c r="W784" s="149" t="str" cm="1">
        <f t="array" ref="W784">_xlfn.IFNA(
_xlfn.IFS(
ISBLANK($U784),"Missing space use.",
AND('Establishment details'!$C$14="Secondary",$V784="Classbase"),"Invalid Status type",
AND(OR( $V784="Classbase", $V784="Teaching", $V784="Early years",$V784="SEND resourced"), NOT(ISBLANK($M784))),"Space with status type and unusable type.",
AND($V784= "Classbase",'Establishment details'!$C$22&gt;=10), "Classbase status is only valid in schools with a primary element.",
AND($I784= "Large",$N784 &gt; 3.5), "Large rooms with less than 3.5m height.",
AND(OR($V784="Light practical (science)",$V784="Light practical (science)",$V784="Heavy practical (workshops)", $V784="Heavy practical (clean)"), OR($O784=0,ISBLANK($O784))),"Missing sinks count for light and heavy practical spaces.",
AND($M784 = "Other",ISBLANK($R784)), "Invalid unusable type / missing note for other unusable type."
),
" ")</f>
        <v>Missing space use.</v>
      </c>
    </row>
    <row r="785" spans="2:23" ht="15.75" x14ac:dyDescent="0.25">
      <c r="B785" s="143"/>
      <c r="C785" s="144"/>
      <c r="D785" s="144"/>
      <c r="E785" s="144"/>
      <c r="F785" s="147" t="str" cm="1">
        <f t="array" ref="F785">_xlfn.IFNA(CONCATENATE(_xlfn.IFS($D785="Mezzanine",LEFT($D785,1), $D785="Ground Floor",LEFT($D785,1),$D785="Basment ",LEFT($D785,1), $D785="1st Floor", "0"&amp;LEFT($D785,1), $D785="2nd Floor", "0"&amp;LEFT($D785,1), $D785="3rd Floor", "0"&amp;LEFT($D785,1), $D785="4th Floor", "0"&amp;LEFT($D785,1), $D785="5th Floor", "0"&amp;LEFT($D785,1), $D785="6th Floor", "0"&amp;LEFT($D785,1),$D785="7th Floor", "0"&amp;LEFT($D785,1),$D785="8th Floor", "0"&amp;LEFT($D785,1),$D785="9th Floor", "0"&amp;LEFT($D785,1),$D785="10th Floor", LEFT($D785,2),$D785="11th Floor", LEFT($D785,2),$D785="12th Floor", LEFT($D785,2),$D785="13th Floor", LEFT($D785,2), $D785="Lower Ground", LEFT($D785)&amp;IF(ISNUMBER(FIND(" ",$D785)),MID($D785,FIND(" ",$D785)+1,1),"")&amp;IF(ISNUMBER(FIND(" ",$D785,FIND(" ",$D785)+1)),MID($D785,FIND(" ",$D785,FIND(" ",$D785)+1)+1,1),""),$D785="Upper Ground", LEFT($D785)&amp;IF(ISNUMBER(FIND(" ",$D785)),MID($D785,FIND(" ",$D785)+1,1),"")&amp;IF(ISNUMBER(FIND(" ",$D785,FIND(" ",$D785)+1)),MID($D785,FIND(" ",$D785,FIND(" ",$D785)+1)+1,1),"")),".0",$E785), " ")</f>
        <v xml:space="preserve"> </v>
      </c>
      <c r="G785" s="144"/>
      <c r="H785" s="144"/>
      <c r="I785" s="144"/>
      <c r="J785" s="144"/>
      <c r="K785" s="144"/>
      <c r="L785" s="149" t="str" cm="1">
        <f t="array" ref="L785">_xlfn.IFNA(
_xlfn.IFS(
AND($F785=" ",$G785=" ",$H785=" "),"Please update all three: Surveyor Room Reference, Establishment Room Reference and Establishment Room Name",
AND(OR($I785="General",$I785="Open plan/ semi-open general",$I785="Fitted",$I785="Light practical (science)",$I785="Light practical (other)",$I785="Heavy practical (workshops)",$I785="Heavy practical (clean)",$I785="Large",$I785="Storage"),$J785=0,$K785=0),"Please update Net Area or Non-net Area",
AND($B785&lt;&gt;"OUT",$J785=0,$I785&lt;&gt;"Non-net",$M785="85% Circulation"),"Net area not recorded for spaces with 85% circulation unusable type",
AND(OR($I785="General",$I785="Open plan/ semi-open general",$I785="Fitted",$I785="Light practical (science)",$I785="Light practical (other)",$I785="Heavy practical (workshops)",$I785="Heavy practical (clean)",$I785="Large",$I785="Storage"),OR($J785=0,ISBLANK($J785))),"Net area not recorded in net spaces",
AND(OR($I785="Non-net",$I785="Outdoor space"),$J785&gt;0),"Net Area Recorded in Non-net space",
AND($I785="General",$J785&gt;90),"This general space is over 90m2, please ensure that this space is entered as separate spaces if it usually used as separate spaces",
AND($I785="Open plan/ semi-open general",$J785&lt;27),"Open plan general space under 27m2",
AND(OR($K785=0,ISBLANK($K785)), $I785="Non-net"),"Non-net area not recorded in non-net space"
),
" ")</f>
        <v xml:space="preserve"> </v>
      </c>
      <c r="M785" s="144"/>
      <c r="N785" s="144"/>
      <c r="O785" s="144"/>
      <c r="P785" s="144"/>
      <c r="Q785" s="144"/>
      <c r="R785" s="171"/>
      <c r="S785" s="147">
        <f>NCA_Calculations!$P$797</f>
        <v>0</v>
      </c>
      <c r="T785" s="147">
        <f>NCA_Calculations!$Q$797</f>
        <v>0</v>
      </c>
      <c r="U785" s="144"/>
      <c r="V785" s="144"/>
      <c r="W785" s="149" t="str" cm="1">
        <f t="array" ref="W785">_xlfn.IFNA(
_xlfn.IFS(
ISBLANK($U785),"Missing space use.",
AND('Establishment details'!$C$14="Secondary",$V785="Classbase"),"Invalid Status type",
AND(OR( $V785="Classbase", $V785="Teaching", $V785="Early years",$V785="SEND resourced"), NOT(ISBLANK($M785))),"Space with status type and unusable type.",
AND($V785= "Classbase",'Establishment details'!$C$22&gt;=10), "Classbase status is only valid in schools with a primary element.",
AND($I785= "Large",$N785 &gt; 3.5), "Large rooms with less than 3.5m height.",
AND(OR($V785="Light practical (science)",$V785="Light practical (science)",$V785="Heavy practical (workshops)", $V785="Heavy practical (clean)"), OR($O785=0,ISBLANK($O785))),"Missing sinks count for light and heavy practical spaces.",
AND($M785 = "Other",ISBLANK($R785)), "Invalid unusable type / missing note for other unusable type."
),
" ")</f>
        <v>Missing space use.</v>
      </c>
    </row>
    <row r="786" spans="2:23" ht="15.75" x14ac:dyDescent="0.25">
      <c r="B786" s="143"/>
      <c r="C786" s="144"/>
      <c r="D786" s="144"/>
      <c r="E786" s="144"/>
      <c r="F786" s="147" t="str" cm="1">
        <f t="array" ref="F786">_xlfn.IFNA(CONCATENATE(_xlfn.IFS($D786="Mezzanine",LEFT($D786,1), $D786="Ground Floor",LEFT($D786,1),$D786="Basment ",LEFT($D786,1), $D786="1st Floor", "0"&amp;LEFT($D786,1), $D786="2nd Floor", "0"&amp;LEFT($D786,1), $D786="3rd Floor", "0"&amp;LEFT($D786,1), $D786="4th Floor", "0"&amp;LEFT($D786,1), $D786="5th Floor", "0"&amp;LEFT($D786,1), $D786="6th Floor", "0"&amp;LEFT($D786,1),$D786="7th Floor", "0"&amp;LEFT($D786,1),$D786="8th Floor", "0"&amp;LEFT($D786,1),$D786="9th Floor", "0"&amp;LEFT($D786,1),$D786="10th Floor", LEFT($D786,2),$D786="11th Floor", LEFT($D786,2),$D786="12th Floor", LEFT($D786,2),$D786="13th Floor", LEFT($D786,2), $D786="Lower Ground", LEFT($D786)&amp;IF(ISNUMBER(FIND(" ",$D786)),MID($D786,FIND(" ",$D786)+1,1),"")&amp;IF(ISNUMBER(FIND(" ",$D786,FIND(" ",$D786)+1)),MID($D786,FIND(" ",$D786,FIND(" ",$D786)+1)+1,1),""),$D786="Upper Ground", LEFT($D786)&amp;IF(ISNUMBER(FIND(" ",$D786)),MID($D786,FIND(" ",$D786)+1,1),"")&amp;IF(ISNUMBER(FIND(" ",$D786,FIND(" ",$D786)+1)),MID($D786,FIND(" ",$D786,FIND(" ",$D786)+1)+1,1),"")),".0",$E786), " ")</f>
        <v xml:space="preserve"> </v>
      </c>
      <c r="G786" s="144"/>
      <c r="H786" s="144"/>
      <c r="I786" s="144"/>
      <c r="J786" s="144"/>
      <c r="K786" s="144"/>
      <c r="L786" s="149" t="str" cm="1">
        <f t="array" ref="L786">_xlfn.IFNA(
_xlfn.IFS(
AND($F786=" ",$G786=" ",$H786=" "),"Please update all three: Surveyor Room Reference, Establishment Room Reference and Establishment Room Name",
AND(OR($I786="General",$I786="Open plan/ semi-open general",$I786="Fitted",$I786="Light practical (science)",$I786="Light practical (other)",$I786="Heavy practical (workshops)",$I786="Heavy practical (clean)",$I786="Large",$I786="Storage"),$J786=0,$K786=0),"Please update Net Area or Non-net Area",
AND($B786&lt;&gt;"OUT",$J786=0,$I786&lt;&gt;"Non-net",$M786="85% Circulation"),"Net area not recorded for spaces with 85% circulation unusable type",
AND(OR($I786="General",$I786="Open plan/ semi-open general",$I786="Fitted",$I786="Light practical (science)",$I786="Light practical (other)",$I786="Heavy practical (workshops)",$I786="Heavy practical (clean)",$I786="Large",$I786="Storage"),OR($J786=0,ISBLANK($J786))),"Net area not recorded in net spaces",
AND(OR($I786="Non-net",$I786="Outdoor space"),$J786&gt;0),"Net Area Recorded in Non-net space",
AND($I786="General",$J786&gt;90),"This general space is over 90m2, please ensure that this space is entered as separate spaces if it usually used as separate spaces",
AND($I786="Open plan/ semi-open general",$J786&lt;27),"Open plan general space under 27m2",
AND(OR($K786=0,ISBLANK($K786)), $I786="Non-net"),"Non-net area not recorded in non-net space"
),
" ")</f>
        <v xml:space="preserve"> </v>
      </c>
      <c r="M786" s="144"/>
      <c r="N786" s="144"/>
      <c r="O786" s="144"/>
      <c r="P786" s="144"/>
      <c r="Q786" s="144"/>
      <c r="R786" s="171"/>
      <c r="S786" s="147">
        <f>NCA_Calculations!$P$798</f>
        <v>0</v>
      </c>
      <c r="T786" s="147">
        <f>NCA_Calculations!$Q$798</f>
        <v>0</v>
      </c>
      <c r="U786" s="144"/>
      <c r="V786" s="144"/>
      <c r="W786" s="149" t="str" cm="1">
        <f t="array" ref="W786">_xlfn.IFNA(
_xlfn.IFS(
ISBLANK($U786),"Missing space use.",
AND('Establishment details'!$C$14="Secondary",$V786="Classbase"),"Invalid Status type",
AND(OR( $V786="Classbase", $V786="Teaching", $V786="Early years",$V786="SEND resourced"), NOT(ISBLANK($M786))),"Space with status type and unusable type.",
AND($V786= "Classbase",'Establishment details'!$C$22&gt;=10), "Classbase status is only valid in schools with a primary element.",
AND($I786= "Large",$N786 &gt; 3.5), "Large rooms with less than 3.5m height.",
AND(OR($V786="Light practical (science)",$V786="Light practical (science)",$V786="Heavy practical (workshops)", $V786="Heavy practical (clean)"), OR($O786=0,ISBLANK($O786))),"Missing sinks count for light and heavy practical spaces.",
AND($M786 = "Other",ISBLANK($R786)), "Invalid unusable type / missing note for other unusable type."
),
" ")</f>
        <v>Missing space use.</v>
      </c>
    </row>
    <row r="787" spans="2:23" ht="15.75" x14ac:dyDescent="0.25">
      <c r="B787" s="143"/>
      <c r="C787" s="144"/>
      <c r="D787" s="144"/>
      <c r="E787" s="144"/>
      <c r="F787" s="147" t="str" cm="1">
        <f t="array" ref="F787">_xlfn.IFNA(CONCATENATE(_xlfn.IFS($D787="Mezzanine",LEFT($D787,1), $D787="Ground Floor",LEFT($D787,1),$D787="Basment ",LEFT($D787,1), $D787="1st Floor", "0"&amp;LEFT($D787,1), $D787="2nd Floor", "0"&amp;LEFT($D787,1), $D787="3rd Floor", "0"&amp;LEFT($D787,1), $D787="4th Floor", "0"&amp;LEFT($D787,1), $D787="5th Floor", "0"&amp;LEFT($D787,1), $D787="6th Floor", "0"&amp;LEFT($D787,1),$D787="7th Floor", "0"&amp;LEFT($D787,1),$D787="8th Floor", "0"&amp;LEFT($D787,1),$D787="9th Floor", "0"&amp;LEFT($D787,1),$D787="10th Floor", LEFT($D787,2),$D787="11th Floor", LEFT($D787,2),$D787="12th Floor", LEFT($D787,2),$D787="13th Floor", LEFT($D787,2), $D787="Lower Ground", LEFT($D787)&amp;IF(ISNUMBER(FIND(" ",$D787)),MID($D787,FIND(" ",$D787)+1,1),"")&amp;IF(ISNUMBER(FIND(" ",$D787,FIND(" ",$D787)+1)),MID($D787,FIND(" ",$D787,FIND(" ",$D787)+1)+1,1),""),$D787="Upper Ground", LEFT($D787)&amp;IF(ISNUMBER(FIND(" ",$D787)),MID($D787,FIND(" ",$D787)+1,1),"")&amp;IF(ISNUMBER(FIND(" ",$D787,FIND(" ",$D787)+1)),MID($D787,FIND(" ",$D787,FIND(" ",$D787)+1)+1,1),"")),".0",$E787), " ")</f>
        <v xml:space="preserve"> </v>
      </c>
      <c r="G787" s="144"/>
      <c r="H787" s="144"/>
      <c r="I787" s="144"/>
      <c r="J787" s="144"/>
      <c r="K787" s="144"/>
      <c r="L787" s="149" t="str" cm="1">
        <f t="array" ref="L787">_xlfn.IFNA(
_xlfn.IFS(
AND($F787=" ",$G787=" ",$H787=" "),"Please update all three: Surveyor Room Reference, Establishment Room Reference and Establishment Room Name",
AND(OR($I787="General",$I787="Open plan/ semi-open general",$I787="Fitted",$I787="Light practical (science)",$I787="Light practical (other)",$I787="Heavy practical (workshops)",$I787="Heavy practical (clean)",$I787="Large",$I787="Storage"),$J787=0,$K787=0),"Please update Net Area or Non-net Area",
AND($B787&lt;&gt;"OUT",$J787=0,$I787&lt;&gt;"Non-net",$M787="85% Circulation"),"Net area not recorded for spaces with 85% circulation unusable type",
AND(OR($I787="General",$I787="Open plan/ semi-open general",$I787="Fitted",$I787="Light practical (science)",$I787="Light practical (other)",$I787="Heavy practical (workshops)",$I787="Heavy practical (clean)",$I787="Large",$I787="Storage"),OR($J787=0,ISBLANK($J787))),"Net area not recorded in net spaces",
AND(OR($I787="Non-net",$I787="Outdoor space"),$J787&gt;0),"Net Area Recorded in Non-net space",
AND($I787="General",$J787&gt;90),"This general space is over 90m2, please ensure that this space is entered as separate spaces if it usually used as separate spaces",
AND($I787="Open plan/ semi-open general",$J787&lt;27),"Open plan general space under 27m2",
AND(OR($K787=0,ISBLANK($K787)), $I787="Non-net"),"Non-net area not recorded in non-net space"
),
" ")</f>
        <v xml:space="preserve"> </v>
      </c>
      <c r="M787" s="144"/>
      <c r="N787" s="144"/>
      <c r="O787" s="144"/>
      <c r="P787" s="144"/>
      <c r="Q787" s="144"/>
      <c r="R787" s="171"/>
      <c r="S787" s="147">
        <f>NCA_Calculations!$P$799</f>
        <v>0</v>
      </c>
      <c r="T787" s="147">
        <f>NCA_Calculations!$Q$799</f>
        <v>0</v>
      </c>
      <c r="U787" s="144"/>
      <c r="V787" s="144"/>
      <c r="W787" s="149" t="str" cm="1">
        <f t="array" ref="W787">_xlfn.IFNA(
_xlfn.IFS(
ISBLANK($U787),"Missing space use.",
AND('Establishment details'!$C$14="Secondary",$V787="Classbase"),"Invalid Status type",
AND(OR( $V787="Classbase", $V787="Teaching", $V787="Early years",$V787="SEND resourced"), NOT(ISBLANK($M787))),"Space with status type and unusable type.",
AND($V787= "Classbase",'Establishment details'!$C$22&gt;=10), "Classbase status is only valid in schools with a primary element.",
AND($I787= "Large",$N787 &gt; 3.5), "Large rooms with less than 3.5m height.",
AND(OR($V787="Light practical (science)",$V787="Light practical (science)",$V787="Heavy practical (workshops)", $V787="Heavy practical (clean)"), OR($O787=0,ISBLANK($O787))),"Missing sinks count for light and heavy practical spaces.",
AND($M787 = "Other",ISBLANK($R787)), "Invalid unusable type / missing note for other unusable type."
),
" ")</f>
        <v>Missing space use.</v>
      </c>
    </row>
    <row r="788" spans="2:23" ht="15.75" x14ac:dyDescent="0.25">
      <c r="B788" s="143"/>
      <c r="C788" s="144"/>
      <c r="D788" s="144"/>
      <c r="E788" s="144"/>
      <c r="F788" s="147" t="str" cm="1">
        <f t="array" ref="F788">_xlfn.IFNA(CONCATENATE(_xlfn.IFS($D788="Mezzanine",LEFT($D788,1), $D788="Ground Floor",LEFT($D788,1),$D788="Basment ",LEFT($D788,1), $D788="1st Floor", "0"&amp;LEFT($D788,1), $D788="2nd Floor", "0"&amp;LEFT($D788,1), $D788="3rd Floor", "0"&amp;LEFT($D788,1), $D788="4th Floor", "0"&amp;LEFT($D788,1), $D788="5th Floor", "0"&amp;LEFT($D788,1), $D788="6th Floor", "0"&amp;LEFT($D788,1),$D788="7th Floor", "0"&amp;LEFT($D788,1),$D788="8th Floor", "0"&amp;LEFT($D788,1),$D788="9th Floor", "0"&amp;LEFT($D788,1),$D788="10th Floor", LEFT($D788,2),$D788="11th Floor", LEFT($D788,2),$D788="12th Floor", LEFT($D788,2),$D788="13th Floor", LEFT($D788,2), $D788="Lower Ground", LEFT($D788)&amp;IF(ISNUMBER(FIND(" ",$D788)),MID($D788,FIND(" ",$D788)+1,1),"")&amp;IF(ISNUMBER(FIND(" ",$D788,FIND(" ",$D788)+1)),MID($D788,FIND(" ",$D788,FIND(" ",$D788)+1)+1,1),""),$D788="Upper Ground", LEFT($D788)&amp;IF(ISNUMBER(FIND(" ",$D788)),MID($D788,FIND(" ",$D788)+1,1),"")&amp;IF(ISNUMBER(FIND(" ",$D788,FIND(" ",$D788)+1)),MID($D788,FIND(" ",$D788,FIND(" ",$D788)+1)+1,1),"")),".0",$E788), " ")</f>
        <v xml:space="preserve"> </v>
      </c>
      <c r="G788" s="144"/>
      <c r="H788" s="144"/>
      <c r="I788" s="144"/>
      <c r="J788" s="144"/>
      <c r="K788" s="144"/>
      <c r="L788" s="149" t="str" cm="1">
        <f t="array" ref="L788">_xlfn.IFNA(
_xlfn.IFS(
AND($F788=" ",$G788=" ",$H788=" "),"Please update all three: Surveyor Room Reference, Establishment Room Reference and Establishment Room Name",
AND(OR($I788="General",$I788="Open plan/ semi-open general",$I788="Fitted",$I788="Light practical (science)",$I788="Light practical (other)",$I788="Heavy practical (workshops)",$I788="Heavy practical (clean)",$I788="Large",$I788="Storage"),$J788=0,$K788=0),"Please update Net Area or Non-net Area",
AND($B788&lt;&gt;"OUT",$J788=0,$I788&lt;&gt;"Non-net",$M788="85% Circulation"),"Net area not recorded for spaces with 85% circulation unusable type",
AND(OR($I788="General",$I788="Open plan/ semi-open general",$I788="Fitted",$I788="Light practical (science)",$I788="Light practical (other)",$I788="Heavy practical (workshops)",$I788="Heavy practical (clean)",$I788="Large",$I788="Storage"),OR($J788=0,ISBLANK($J788))),"Net area not recorded in net spaces",
AND(OR($I788="Non-net",$I788="Outdoor space"),$J788&gt;0),"Net Area Recorded in Non-net space",
AND($I788="General",$J788&gt;90),"This general space is over 90m2, please ensure that this space is entered as separate spaces if it usually used as separate spaces",
AND($I788="Open plan/ semi-open general",$J788&lt;27),"Open plan general space under 27m2",
AND(OR($K788=0,ISBLANK($K788)), $I788="Non-net"),"Non-net area not recorded in non-net space"
),
" ")</f>
        <v xml:space="preserve"> </v>
      </c>
      <c r="M788" s="144"/>
      <c r="N788" s="144"/>
      <c r="O788" s="144"/>
      <c r="P788" s="144"/>
      <c r="Q788" s="144"/>
      <c r="R788" s="171"/>
      <c r="S788" s="147">
        <f>NCA_Calculations!$P$800</f>
        <v>0</v>
      </c>
      <c r="T788" s="147">
        <f>NCA_Calculations!$Q$800</f>
        <v>0</v>
      </c>
      <c r="U788" s="144"/>
      <c r="V788" s="144"/>
      <c r="W788" s="149" t="str" cm="1">
        <f t="array" ref="W788">_xlfn.IFNA(
_xlfn.IFS(
ISBLANK($U788),"Missing space use.",
AND('Establishment details'!$C$14="Secondary",$V788="Classbase"),"Invalid Status type",
AND(OR( $V788="Classbase", $V788="Teaching", $V788="Early years",$V788="SEND resourced"), NOT(ISBLANK($M788))),"Space with status type and unusable type.",
AND($V788= "Classbase",'Establishment details'!$C$22&gt;=10), "Classbase status is only valid in schools with a primary element.",
AND($I788= "Large",$N788 &gt; 3.5), "Large rooms with less than 3.5m height.",
AND(OR($V788="Light practical (science)",$V788="Light practical (science)",$V788="Heavy practical (workshops)", $V788="Heavy practical (clean)"), OR($O788=0,ISBLANK($O788))),"Missing sinks count for light and heavy practical spaces.",
AND($M788 = "Other",ISBLANK($R788)), "Invalid unusable type / missing note for other unusable type."
),
" ")</f>
        <v>Missing space use.</v>
      </c>
    </row>
    <row r="789" spans="2:23" ht="15.75" x14ac:dyDescent="0.25">
      <c r="B789" s="143"/>
      <c r="C789" s="144"/>
      <c r="D789" s="144"/>
      <c r="E789" s="144"/>
      <c r="F789" s="147" t="str" cm="1">
        <f t="array" ref="F789">_xlfn.IFNA(CONCATENATE(_xlfn.IFS($D789="Mezzanine",LEFT($D789,1), $D789="Ground Floor",LEFT($D789,1),$D789="Basment ",LEFT($D789,1), $D789="1st Floor", "0"&amp;LEFT($D789,1), $D789="2nd Floor", "0"&amp;LEFT($D789,1), $D789="3rd Floor", "0"&amp;LEFT($D789,1), $D789="4th Floor", "0"&amp;LEFT($D789,1), $D789="5th Floor", "0"&amp;LEFT($D789,1), $D789="6th Floor", "0"&amp;LEFT($D789,1),$D789="7th Floor", "0"&amp;LEFT($D789,1),$D789="8th Floor", "0"&amp;LEFT($D789,1),$D789="9th Floor", "0"&amp;LEFT($D789,1),$D789="10th Floor", LEFT($D789,2),$D789="11th Floor", LEFT($D789,2),$D789="12th Floor", LEFT($D789,2),$D789="13th Floor", LEFT($D789,2), $D789="Lower Ground", LEFT($D789)&amp;IF(ISNUMBER(FIND(" ",$D789)),MID($D789,FIND(" ",$D789)+1,1),"")&amp;IF(ISNUMBER(FIND(" ",$D789,FIND(" ",$D789)+1)),MID($D789,FIND(" ",$D789,FIND(" ",$D789)+1)+1,1),""),$D789="Upper Ground", LEFT($D789)&amp;IF(ISNUMBER(FIND(" ",$D789)),MID($D789,FIND(" ",$D789)+1,1),"")&amp;IF(ISNUMBER(FIND(" ",$D789,FIND(" ",$D789)+1)),MID($D789,FIND(" ",$D789,FIND(" ",$D789)+1)+1,1),"")),".0",$E789), " ")</f>
        <v xml:space="preserve"> </v>
      </c>
      <c r="G789" s="144"/>
      <c r="H789" s="144"/>
      <c r="I789" s="144"/>
      <c r="J789" s="144"/>
      <c r="K789" s="144"/>
      <c r="L789" s="149" t="str" cm="1">
        <f t="array" ref="L789">_xlfn.IFNA(
_xlfn.IFS(
AND($F789=" ",$G789=" ",$H789=" "),"Please update all three: Surveyor Room Reference, Establishment Room Reference and Establishment Room Name",
AND(OR($I789="General",$I789="Open plan/ semi-open general",$I789="Fitted",$I789="Light practical (science)",$I789="Light practical (other)",$I789="Heavy practical (workshops)",$I789="Heavy practical (clean)",$I789="Large",$I789="Storage"),$J789=0,$K789=0),"Please update Net Area or Non-net Area",
AND($B789&lt;&gt;"OUT",$J789=0,$I789&lt;&gt;"Non-net",$M789="85% Circulation"),"Net area not recorded for spaces with 85% circulation unusable type",
AND(OR($I789="General",$I789="Open plan/ semi-open general",$I789="Fitted",$I789="Light practical (science)",$I789="Light practical (other)",$I789="Heavy practical (workshops)",$I789="Heavy practical (clean)",$I789="Large",$I789="Storage"),OR($J789=0,ISBLANK($J789))),"Net area not recorded in net spaces",
AND(OR($I789="Non-net",$I789="Outdoor space"),$J789&gt;0),"Net Area Recorded in Non-net space",
AND($I789="General",$J789&gt;90),"This general space is over 90m2, please ensure that this space is entered as separate spaces if it usually used as separate spaces",
AND($I789="Open plan/ semi-open general",$J789&lt;27),"Open plan general space under 27m2",
AND(OR($K789=0,ISBLANK($K789)), $I789="Non-net"),"Non-net area not recorded in non-net space"
),
" ")</f>
        <v xml:space="preserve"> </v>
      </c>
      <c r="M789" s="144"/>
      <c r="N789" s="144"/>
      <c r="O789" s="144"/>
      <c r="P789" s="144"/>
      <c r="Q789" s="144"/>
      <c r="R789" s="171"/>
      <c r="S789" s="147">
        <f>NCA_Calculations!$P$801</f>
        <v>0</v>
      </c>
      <c r="T789" s="147">
        <f>NCA_Calculations!$Q$801</f>
        <v>0</v>
      </c>
      <c r="U789" s="144"/>
      <c r="V789" s="144"/>
      <c r="W789" s="149" t="str" cm="1">
        <f t="array" ref="W789">_xlfn.IFNA(
_xlfn.IFS(
ISBLANK($U789),"Missing space use.",
AND('Establishment details'!$C$14="Secondary",$V789="Classbase"),"Invalid Status type",
AND(OR( $V789="Classbase", $V789="Teaching", $V789="Early years",$V789="SEND resourced"), NOT(ISBLANK($M789))),"Space with status type and unusable type.",
AND($V789= "Classbase",'Establishment details'!$C$22&gt;=10), "Classbase status is only valid in schools with a primary element.",
AND($I789= "Large",$N789 &gt; 3.5), "Large rooms with less than 3.5m height.",
AND(OR($V789="Light practical (science)",$V789="Light practical (science)",$V789="Heavy practical (workshops)", $V789="Heavy practical (clean)"), OR($O789=0,ISBLANK($O789))),"Missing sinks count for light and heavy practical spaces.",
AND($M789 = "Other",ISBLANK($R789)), "Invalid unusable type / missing note for other unusable type."
),
" ")</f>
        <v>Missing space use.</v>
      </c>
    </row>
    <row r="790" spans="2:23" ht="15.75" x14ac:dyDescent="0.25">
      <c r="B790" s="143"/>
      <c r="C790" s="144"/>
      <c r="D790" s="144"/>
      <c r="E790" s="144"/>
      <c r="F790" s="147" t="str" cm="1">
        <f t="array" ref="F790">_xlfn.IFNA(CONCATENATE(_xlfn.IFS($D790="Mezzanine",LEFT($D790,1), $D790="Ground Floor",LEFT($D790,1),$D790="Basment ",LEFT($D790,1), $D790="1st Floor", "0"&amp;LEFT($D790,1), $D790="2nd Floor", "0"&amp;LEFT($D790,1), $D790="3rd Floor", "0"&amp;LEFT($D790,1), $D790="4th Floor", "0"&amp;LEFT($D790,1), $D790="5th Floor", "0"&amp;LEFT($D790,1), $D790="6th Floor", "0"&amp;LEFT($D790,1),$D790="7th Floor", "0"&amp;LEFT($D790,1),$D790="8th Floor", "0"&amp;LEFT($D790,1),$D790="9th Floor", "0"&amp;LEFT($D790,1),$D790="10th Floor", LEFT($D790,2),$D790="11th Floor", LEFT($D790,2),$D790="12th Floor", LEFT($D790,2),$D790="13th Floor", LEFT($D790,2), $D790="Lower Ground", LEFT($D790)&amp;IF(ISNUMBER(FIND(" ",$D790)),MID($D790,FIND(" ",$D790)+1,1),"")&amp;IF(ISNUMBER(FIND(" ",$D790,FIND(" ",$D790)+1)),MID($D790,FIND(" ",$D790,FIND(" ",$D790)+1)+1,1),""),$D790="Upper Ground", LEFT($D790)&amp;IF(ISNUMBER(FIND(" ",$D790)),MID($D790,FIND(" ",$D790)+1,1),"")&amp;IF(ISNUMBER(FIND(" ",$D790,FIND(" ",$D790)+1)),MID($D790,FIND(" ",$D790,FIND(" ",$D790)+1)+1,1),"")),".0",$E790), " ")</f>
        <v xml:space="preserve"> </v>
      </c>
      <c r="G790" s="144"/>
      <c r="H790" s="144"/>
      <c r="I790" s="144"/>
      <c r="J790" s="144"/>
      <c r="K790" s="144"/>
      <c r="L790" s="149" t="str" cm="1">
        <f t="array" ref="L790">_xlfn.IFNA(
_xlfn.IFS(
AND($F790=" ",$G790=" ",$H790=" "),"Please update all three: Surveyor Room Reference, Establishment Room Reference and Establishment Room Name",
AND(OR($I790="General",$I790="Open plan/ semi-open general",$I790="Fitted",$I790="Light practical (science)",$I790="Light practical (other)",$I790="Heavy practical (workshops)",$I790="Heavy practical (clean)",$I790="Large",$I790="Storage"),$J790=0,$K790=0),"Please update Net Area or Non-net Area",
AND($B790&lt;&gt;"OUT",$J790=0,$I790&lt;&gt;"Non-net",$M790="85% Circulation"),"Net area not recorded for spaces with 85% circulation unusable type",
AND(OR($I790="General",$I790="Open plan/ semi-open general",$I790="Fitted",$I790="Light practical (science)",$I790="Light practical (other)",$I790="Heavy practical (workshops)",$I790="Heavy practical (clean)",$I790="Large",$I790="Storage"),OR($J790=0,ISBLANK($J790))),"Net area not recorded in net spaces",
AND(OR($I790="Non-net",$I790="Outdoor space"),$J790&gt;0),"Net Area Recorded in Non-net space",
AND($I790="General",$J790&gt;90),"This general space is over 90m2, please ensure that this space is entered as separate spaces if it usually used as separate spaces",
AND($I790="Open plan/ semi-open general",$J790&lt;27),"Open plan general space under 27m2",
AND(OR($K790=0,ISBLANK($K790)), $I790="Non-net"),"Non-net area not recorded in non-net space"
),
" ")</f>
        <v xml:space="preserve"> </v>
      </c>
      <c r="M790" s="144"/>
      <c r="N790" s="144"/>
      <c r="O790" s="144"/>
      <c r="P790" s="144"/>
      <c r="Q790" s="144"/>
      <c r="R790" s="171"/>
      <c r="S790" s="147">
        <f>NCA_Calculations!$P$802</f>
        <v>0</v>
      </c>
      <c r="T790" s="147">
        <f>NCA_Calculations!$Q$802</f>
        <v>0</v>
      </c>
      <c r="U790" s="144"/>
      <c r="V790" s="144"/>
      <c r="W790" s="149" t="str" cm="1">
        <f t="array" ref="W790">_xlfn.IFNA(
_xlfn.IFS(
ISBLANK($U790),"Missing space use.",
AND('Establishment details'!$C$14="Secondary",$V790="Classbase"),"Invalid Status type",
AND(OR( $V790="Classbase", $V790="Teaching", $V790="Early years",$V790="SEND resourced"), NOT(ISBLANK($M790))),"Space with status type and unusable type.",
AND($V790= "Classbase",'Establishment details'!$C$22&gt;=10), "Classbase status is only valid in schools with a primary element.",
AND($I790= "Large",$N790 &gt; 3.5), "Large rooms with less than 3.5m height.",
AND(OR($V790="Light practical (science)",$V790="Light practical (science)",$V790="Heavy practical (workshops)", $V790="Heavy practical (clean)"), OR($O790=0,ISBLANK($O790))),"Missing sinks count for light and heavy practical spaces.",
AND($M790 = "Other",ISBLANK($R790)), "Invalid unusable type / missing note for other unusable type."
),
" ")</f>
        <v>Missing space use.</v>
      </c>
    </row>
    <row r="791" spans="2:23" ht="15.75" x14ac:dyDescent="0.25">
      <c r="B791" s="143"/>
      <c r="C791" s="144"/>
      <c r="D791" s="144"/>
      <c r="E791" s="144"/>
      <c r="F791" s="147" t="str" cm="1">
        <f t="array" ref="F791">_xlfn.IFNA(CONCATENATE(_xlfn.IFS($D791="Mezzanine",LEFT($D791,1), $D791="Ground Floor",LEFT($D791,1),$D791="Basment ",LEFT($D791,1), $D791="1st Floor", "0"&amp;LEFT($D791,1), $D791="2nd Floor", "0"&amp;LEFT($D791,1), $D791="3rd Floor", "0"&amp;LEFT($D791,1), $D791="4th Floor", "0"&amp;LEFT($D791,1), $D791="5th Floor", "0"&amp;LEFT($D791,1), $D791="6th Floor", "0"&amp;LEFT($D791,1),$D791="7th Floor", "0"&amp;LEFT($D791,1),$D791="8th Floor", "0"&amp;LEFT($D791,1),$D791="9th Floor", "0"&amp;LEFT($D791,1),$D791="10th Floor", LEFT($D791,2),$D791="11th Floor", LEFT($D791,2),$D791="12th Floor", LEFT($D791,2),$D791="13th Floor", LEFT($D791,2), $D791="Lower Ground", LEFT($D791)&amp;IF(ISNUMBER(FIND(" ",$D791)),MID($D791,FIND(" ",$D791)+1,1),"")&amp;IF(ISNUMBER(FIND(" ",$D791,FIND(" ",$D791)+1)),MID($D791,FIND(" ",$D791,FIND(" ",$D791)+1)+1,1),""),$D791="Upper Ground", LEFT($D791)&amp;IF(ISNUMBER(FIND(" ",$D791)),MID($D791,FIND(" ",$D791)+1,1),"")&amp;IF(ISNUMBER(FIND(" ",$D791,FIND(" ",$D791)+1)),MID($D791,FIND(" ",$D791,FIND(" ",$D791)+1)+1,1),"")),".0",$E791), " ")</f>
        <v xml:space="preserve"> </v>
      </c>
      <c r="G791" s="144"/>
      <c r="H791" s="144"/>
      <c r="I791" s="144"/>
      <c r="J791" s="144"/>
      <c r="K791" s="144"/>
      <c r="L791" s="149" t="str" cm="1">
        <f t="array" ref="L791">_xlfn.IFNA(
_xlfn.IFS(
AND($F791=" ",$G791=" ",$H791=" "),"Please update all three: Surveyor Room Reference, Establishment Room Reference and Establishment Room Name",
AND(OR($I791="General",$I791="Open plan/ semi-open general",$I791="Fitted",$I791="Light practical (science)",$I791="Light practical (other)",$I791="Heavy practical (workshops)",$I791="Heavy practical (clean)",$I791="Large",$I791="Storage"),$J791=0,$K791=0),"Please update Net Area or Non-net Area",
AND($B791&lt;&gt;"OUT",$J791=0,$I791&lt;&gt;"Non-net",$M791="85% Circulation"),"Net area not recorded for spaces with 85% circulation unusable type",
AND(OR($I791="General",$I791="Open plan/ semi-open general",$I791="Fitted",$I791="Light practical (science)",$I791="Light practical (other)",$I791="Heavy practical (workshops)",$I791="Heavy practical (clean)",$I791="Large",$I791="Storage"),OR($J791=0,ISBLANK($J791))),"Net area not recorded in net spaces",
AND(OR($I791="Non-net",$I791="Outdoor space"),$J791&gt;0),"Net Area Recorded in Non-net space",
AND($I791="General",$J791&gt;90),"This general space is over 90m2, please ensure that this space is entered as separate spaces if it usually used as separate spaces",
AND($I791="Open plan/ semi-open general",$J791&lt;27),"Open plan general space under 27m2",
AND(OR($K791=0,ISBLANK($K791)), $I791="Non-net"),"Non-net area not recorded in non-net space"
),
" ")</f>
        <v xml:space="preserve"> </v>
      </c>
      <c r="M791" s="144"/>
      <c r="N791" s="144"/>
      <c r="O791" s="144"/>
      <c r="P791" s="144"/>
      <c r="Q791" s="144"/>
      <c r="R791" s="171"/>
      <c r="S791" s="147">
        <f>NCA_Calculations!$P$803</f>
        <v>0</v>
      </c>
      <c r="T791" s="147">
        <f>NCA_Calculations!$Q$803</f>
        <v>0</v>
      </c>
      <c r="U791" s="144"/>
      <c r="V791" s="144"/>
      <c r="W791" s="149" t="str" cm="1">
        <f t="array" ref="W791">_xlfn.IFNA(
_xlfn.IFS(
ISBLANK($U791),"Missing space use.",
AND('Establishment details'!$C$14="Secondary",$V791="Classbase"),"Invalid Status type",
AND(OR( $V791="Classbase", $V791="Teaching", $V791="Early years",$V791="SEND resourced"), NOT(ISBLANK($M791))),"Space with status type and unusable type.",
AND($V791= "Classbase",'Establishment details'!$C$22&gt;=10), "Classbase status is only valid in schools with a primary element.",
AND($I791= "Large",$N791 &gt; 3.5), "Large rooms with less than 3.5m height.",
AND(OR($V791="Light practical (science)",$V791="Light practical (science)",$V791="Heavy practical (workshops)", $V791="Heavy practical (clean)"), OR($O791=0,ISBLANK($O791))),"Missing sinks count for light and heavy practical spaces.",
AND($M791 = "Other",ISBLANK($R791)), "Invalid unusable type / missing note for other unusable type."
),
" ")</f>
        <v>Missing space use.</v>
      </c>
    </row>
    <row r="792" spans="2:23" ht="15.75" x14ac:dyDescent="0.25">
      <c r="B792" s="143"/>
      <c r="C792" s="144"/>
      <c r="D792" s="144"/>
      <c r="E792" s="144"/>
      <c r="F792" s="147" t="str" cm="1">
        <f t="array" ref="F792">_xlfn.IFNA(CONCATENATE(_xlfn.IFS($D792="Mezzanine",LEFT($D792,1), $D792="Ground Floor",LEFT($D792,1),$D792="Basment ",LEFT($D792,1), $D792="1st Floor", "0"&amp;LEFT($D792,1), $D792="2nd Floor", "0"&amp;LEFT($D792,1), $D792="3rd Floor", "0"&amp;LEFT($D792,1), $D792="4th Floor", "0"&amp;LEFT($D792,1), $D792="5th Floor", "0"&amp;LEFT($D792,1), $D792="6th Floor", "0"&amp;LEFT($D792,1),$D792="7th Floor", "0"&amp;LEFT($D792,1),$D792="8th Floor", "0"&amp;LEFT($D792,1),$D792="9th Floor", "0"&amp;LEFT($D792,1),$D792="10th Floor", LEFT($D792,2),$D792="11th Floor", LEFT($D792,2),$D792="12th Floor", LEFT($D792,2),$D792="13th Floor", LEFT($D792,2), $D792="Lower Ground", LEFT($D792)&amp;IF(ISNUMBER(FIND(" ",$D792)),MID($D792,FIND(" ",$D792)+1,1),"")&amp;IF(ISNUMBER(FIND(" ",$D792,FIND(" ",$D792)+1)),MID($D792,FIND(" ",$D792,FIND(" ",$D792)+1)+1,1),""),$D792="Upper Ground", LEFT($D792)&amp;IF(ISNUMBER(FIND(" ",$D792)),MID($D792,FIND(" ",$D792)+1,1),"")&amp;IF(ISNUMBER(FIND(" ",$D792,FIND(" ",$D792)+1)),MID($D792,FIND(" ",$D792,FIND(" ",$D792)+1)+1,1),"")),".0",$E792), " ")</f>
        <v xml:space="preserve"> </v>
      </c>
      <c r="G792" s="144"/>
      <c r="H792" s="144"/>
      <c r="I792" s="144"/>
      <c r="J792" s="144"/>
      <c r="K792" s="144"/>
      <c r="L792" s="149" t="str" cm="1">
        <f t="array" ref="L792">_xlfn.IFNA(
_xlfn.IFS(
AND($F792=" ",$G792=" ",$H792=" "),"Please update all three: Surveyor Room Reference, Establishment Room Reference and Establishment Room Name",
AND(OR($I792="General",$I792="Open plan/ semi-open general",$I792="Fitted",$I792="Light practical (science)",$I792="Light practical (other)",$I792="Heavy practical (workshops)",$I792="Heavy practical (clean)",$I792="Large",$I792="Storage"),$J792=0,$K792=0),"Please update Net Area or Non-net Area",
AND($B792&lt;&gt;"OUT",$J792=0,$I792&lt;&gt;"Non-net",$M792="85% Circulation"),"Net area not recorded for spaces with 85% circulation unusable type",
AND(OR($I792="General",$I792="Open plan/ semi-open general",$I792="Fitted",$I792="Light practical (science)",$I792="Light practical (other)",$I792="Heavy practical (workshops)",$I792="Heavy practical (clean)",$I792="Large",$I792="Storage"),OR($J792=0,ISBLANK($J792))),"Net area not recorded in net spaces",
AND(OR($I792="Non-net",$I792="Outdoor space"),$J792&gt;0),"Net Area Recorded in Non-net space",
AND($I792="General",$J792&gt;90),"This general space is over 90m2, please ensure that this space is entered as separate spaces if it usually used as separate spaces",
AND($I792="Open plan/ semi-open general",$J792&lt;27),"Open plan general space under 27m2",
AND(OR($K792=0,ISBLANK($K792)), $I792="Non-net"),"Non-net area not recorded in non-net space"
),
" ")</f>
        <v xml:space="preserve"> </v>
      </c>
      <c r="M792" s="144"/>
      <c r="N792" s="144"/>
      <c r="O792" s="144"/>
      <c r="P792" s="144"/>
      <c r="Q792" s="144"/>
      <c r="R792" s="171"/>
      <c r="S792" s="147">
        <f>NCA_Calculations!$P$804</f>
        <v>0</v>
      </c>
      <c r="T792" s="147">
        <f>NCA_Calculations!$Q$804</f>
        <v>0</v>
      </c>
      <c r="U792" s="144"/>
      <c r="V792" s="144"/>
      <c r="W792" s="149" t="str" cm="1">
        <f t="array" ref="W792">_xlfn.IFNA(
_xlfn.IFS(
ISBLANK($U792),"Missing space use.",
AND('Establishment details'!$C$14="Secondary",$V792="Classbase"),"Invalid Status type",
AND(OR( $V792="Classbase", $V792="Teaching", $V792="Early years",$V792="SEND resourced"), NOT(ISBLANK($M792))),"Space with status type and unusable type.",
AND($V792= "Classbase",'Establishment details'!$C$22&gt;=10), "Classbase status is only valid in schools with a primary element.",
AND($I792= "Large",$N792 &gt; 3.5), "Large rooms with less than 3.5m height.",
AND(OR($V792="Light practical (science)",$V792="Light practical (science)",$V792="Heavy practical (workshops)", $V792="Heavy practical (clean)"), OR($O792=0,ISBLANK($O792))),"Missing sinks count for light and heavy practical spaces.",
AND($M792 = "Other",ISBLANK($R792)), "Invalid unusable type / missing note for other unusable type."
),
" ")</f>
        <v>Missing space use.</v>
      </c>
    </row>
    <row r="793" spans="2:23" ht="15.75" x14ac:dyDescent="0.25">
      <c r="B793" s="143"/>
      <c r="C793" s="144"/>
      <c r="D793" s="144"/>
      <c r="E793" s="144"/>
      <c r="F793" s="147" t="str" cm="1">
        <f t="array" ref="F793">_xlfn.IFNA(CONCATENATE(_xlfn.IFS($D793="Mezzanine",LEFT($D793,1), $D793="Ground Floor",LEFT($D793,1),$D793="Basment ",LEFT($D793,1), $D793="1st Floor", "0"&amp;LEFT($D793,1), $D793="2nd Floor", "0"&amp;LEFT($D793,1), $D793="3rd Floor", "0"&amp;LEFT($D793,1), $D793="4th Floor", "0"&amp;LEFT($D793,1), $D793="5th Floor", "0"&amp;LEFT($D793,1), $D793="6th Floor", "0"&amp;LEFT($D793,1),$D793="7th Floor", "0"&amp;LEFT($D793,1),$D793="8th Floor", "0"&amp;LEFT($D793,1),$D793="9th Floor", "0"&amp;LEFT($D793,1),$D793="10th Floor", LEFT($D793,2),$D793="11th Floor", LEFT($D793,2),$D793="12th Floor", LEFT($D793,2),$D793="13th Floor", LEFT($D793,2), $D793="Lower Ground", LEFT($D793)&amp;IF(ISNUMBER(FIND(" ",$D793)),MID($D793,FIND(" ",$D793)+1,1),"")&amp;IF(ISNUMBER(FIND(" ",$D793,FIND(" ",$D793)+1)),MID($D793,FIND(" ",$D793,FIND(" ",$D793)+1)+1,1),""),$D793="Upper Ground", LEFT($D793)&amp;IF(ISNUMBER(FIND(" ",$D793)),MID($D793,FIND(" ",$D793)+1,1),"")&amp;IF(ISNUMBER(FIND(" ",$D793,FIND(" ",$D793)+1)),MID($D793,FIND(" ",$D793,FIND(" ",$D793)+1)+1,1),"")),".0",$E793), " ")</f>
        <v xml:space="preserve"> </v>
      </c>
      <c r="G793" s="144"/>
      <c r="H793" s="144"/>
      <c r="I793" s="144"/>
      <c r="J793" s="144"/>
      <c r="K793" s="144"/>
      <c r="L793" s="149" t="str" cm="1">
        <f t="array" ref="L793">_xlfn.IFNA(
_xlfn.IFS(
AND($F793=" ",$G793=" ",$H793=" "),"Please update all three: Surveyor Room Reference, Establishment Room Reference and Establishment Room Name",
AND(OR($I793="General",$I793="Open plan/ semi-open general",$I793="Fitted",$I793="Light practical (science)",$I793="Light practical (other)",$I793="Heavy practical (workshops)",$I793="Heavy practical (clean)",$I793="Large",$I793="Storage"),$J793=0,$K793=0),"Please update Net Area or Non-net Area",
AND($B793&lt;&gt;"OUT",$J793=0,$I793&lt;&gt;"Non-net",$M793="85% Circulation"),"Net area not recorded for spaces with 85% circulation unusable type",
AND(OR($I793="General",$I793="Open plan/ semi-open general",$I793="Fitted",$I793="Light practical (science)",$I793="Light practical (other)",$I793="Heavy practical (workshops)",$I793="Heavy practical (clean)",$I793="Large",$I793="Storage"),OR($J793=0,ISBLANK($J793))),"Net area not recorded in net spaces",
AND(OR($I793="Non-net",$I793="Outdoor space"),$J793&gt;0),"Net Area Recorded in Non-net space",
AND($I793="General",$J793&gt;90),"This general space is over 90m2, please ensure that this space is entered as separate spaces if it usually used as separate spaces",
AND($I793="Open plan/ semi-open general",$J793&lt;27),"Open plan general space under 27m2",
AND(OR($K793=0,ISBLANK($K793)), $I793="Non-net"),"Non-net area not recorded in non-net space"
),
" ")</f>
        <v xml:space="preserve"> </v>
      </c>
      <c r="M793" s="144"/>
      <c r="N793" s="144"/>
      <c r="O793" s="144"/>
      <c r="P793" s="144"/>
      <c r="Q793" s="144"/>
      <c r="R793" s="171"/>
      <c r="S793" s="147">
        <f>NCA_Calculations!$P$805</f>
        <v>0</v>
      </c>
      <c r="T793" s="147">
        <f>NCA_Calculations!$Q$805</f>
        <v>0</v>
      </c>
      <c r="U793" s="144"/>
      <c r="V793" s="144"/>
      <c r="W793" s="149" t="str" cm="1">
        <f t="array" ref="W793">_xlfn.IFNA(
_xlfn.IFS(
ISBLANK($U793),"Missing space use.",
AND('Establishment details'!$C$14="Secondary",$V793="Classbase"),"Invalid Status type",
AND(OR( $V793="Classbase", $V793="Teaching", $V793="Early years",$V793="SEND resourced"), NOT(ISBLANK($M793))),"Space with status type and unusable type.",
AND($V793= "Classbase",'Establishment details'!$C$22&gt;=10), "Classbase status is only valid in schools with a primary element.",
AND($I793= "Large",$N793 &gt; 3.5), "Large rooms with less than 3.5m height.",
AND(OR($V793="Light practical (science)",$V793="Light practical (science)",$V793="Heavy practical (workshops)", $V793="Heavy practical (clean)"), OR($O793=0,ISBLANK($O793))),"Missing sinks count for light and heavy practical spaces.",
AND($M793 = "Other",ISBLANK($R793)), "Invalid unusable type / missing note for other unusable type."
),
" ")</f>
        <v>Missing space use.</v>
      </c>
    </row>
    <row r="794" spans="2:23" ht="15.75" x14ac:dyDescent="0.25">
      <c r="B794" s="143"/>
      <c r="C794" s="144"/>
      <c r="D794" s="144"/>
      <c r="E794" s="144"/>
      <c r="F794" s="147" t="str" cm="1">
        <f t="array" ref="F794">_xlfn.IFNA(CONCATENATE(_xlfn.IFS($D794="Mezzanine",LEFT($D794,1), $D794="Ground Floor",LEFT($D794,1),$D794="Basment ",LEFT($D794,1), $D794="1st Floor", "0"&amp;LEFT($D794,1), $D794="2nd Floor", "0"&amp;LEFT($D794,1), $D794="3rd Floor", "0"&amp;LEFT($D794,1), $D794="4th Floor", "0"&amp;LEFT($D794,1), $D794="5th Floor", "0"&amp;LEFT($D794,1), $D794="6th Floor", "0"&amp;LEFT($D794,1),$D794="7th Floor", "0"&amp;LEFT($D794,1),$D794="8th Floor", "0"&amp;LEFT($D794,1),$D794="9th Floor", "0"&amp;LEFT($D794,1),$D794="10th Floor", LEFT($D794,2),$D794="11th Floor", LEFT($D794,2),$D794="12th Floor", LEFT($D794,2),$D794="13th Floor", LEFT($D794,2), $D794="Lower Ground", LEFT($D794)&amp;IF(ISNUMBER(FIND(" ",$D794)),MID($D794,FIND(" ",$D794)+1,1),"")&amp;IF(ISNUMBER(FIND(" ",$D794,FIND(" ",$D794)+1)),MID($D794,FIND(" ",$D794,FIND(" ",$D794)+1)+1,1),""),$D794="Upper Ground", LEFT($D794)&amp;IF(ISNUMBER(FIND(" ",$D794)),MID($D794,FIND(" ",$D794)+1,1),"")&amp;IF(ISNUMBER(FIND(" ",$D794,FIND(" ",$D794)+1)),MID($D794,FIND(" ",$D794,FIND(" ",$D794)+1)+1,1),"")),".0",$E794), " ")</f>
        <v xml:space="preserve"> </v>
      </c>
      <c r="G794" s="144"/>
      <c r="H794" s="144"/>
      <c r="I794" s="144"/>
      <c r="J794" s="144"/>
      <c r="K794" s="144"/>
      <c r="L794" s="149" t="str" cm="1">
        <f t="array" ref="L794">_xlfn.IFNA(
_xlfn.IFS(
AND($F794=" ",$G794=" ",$H794=" "),"Please update all three: Surveyor Room Reference, Establishment Room Reference and Establishment Room Name",
AND(OR($I794="General",$I794="Open plan/ semi-open general",$I794="Fitted",$I794="Light practical (science)",$I794="Light practical (other)",$I794="Heavy practical (workshops)",$I794="Heavy practical (clean)",$I794="Large",$I794="Storage"),$J794=0,$K794=0),"Please update Net Area or Non-net Area",
AND($B794&lt;&gt;"OUT",$J794=0,$I794&lt;&gt;"Non-net",$M794="85% Circulation"),"Net area not recorded for spaces with 85% circulation unusable type",
AND(OR($I794="General",$I794="Open plan/ semi-open general",$I794="Fitted",$I794="Light practical (science)",$I794="Light practical (other)",$I794="Heavy practical (workshops)",$I794="Heavy practical (clean)",$I794="Large",$I794="Storage"),OR($J794=0,ISBLANK($J794))),"Net area not recorded in net spaces",
AND(OR($I794="Non-net",$I794="Outdoor space"),$J794&gt;0),"Net Area Recorded in Non-net space",
AND($I794="General",$J794&gt;90),"This general space is over 90m2, please ensure that this space is entered as separate spaces if it usually used as separate spaces",
AND($I794="Open plan/ semi-open general",$J794&lt;27),"Open plan general space under 27m2",
AND(OR($K794=0,ISBLANK($K794)), $I794="Non-net"),"Non-net area not recorded in non-net space"
),
" ")</f>
        <v xml:space="preserve"> </v>
      </c>
      <c r="M794" s="144"/>
      <c r="N794" s="144"/>
      <c r="O794" s="144"/>
      <c r="P794" s="144"/>
      <c r="Q794" s="144"/>
      <c r="R794" s="171"/>
      <c r="S794" s="147">
        <f>NCA_Calculations!$P$806</f>
        <v>0</v>
      </c>
      <c r="T794" s="147">
        <f>NCA_Calculations!$Q$806</f>
        <v>0</v>
      </c>
      <c r="U794" s="144"/>
      <c r="V794" s="144"/>
      <c r="W794" s="149" t="str" cm="1">
        <f t="array" ref="W794">_xlfn.IFNA(
_xlfn.IFS(
ISBLANK($U794),"Missing space use.",
AND('Establishment details'!$C$14="Secondary",$V794="Classbase"),"Invalid Status type",
AND(OR( $V794="Classbase", $V794="Teaching", $V794="Early years",$V794="SEND resourced"), NOT(ISBLANK($M794))),"Space with status type and unusable type.",
AND($V794= "Classbase",'Establishment details'!$C$22&gt;=10), "Classbase status is only valid in schools with a primary element.",
AND($I794= "Large",$N794 &gt; 3.5), "Large rooms with less than 3.5m height.",
AND(OR($V794="Light practical (science)",$V794="Light practical (science)",$V794="Heavy practical (workshops)", $V794="Heavy practical (clean)"), OR($O794=0,ISBLANK($O794))),"Missing sinks count for light and heavy practical spaces.",
AND($M794 = "Other",ISBLANK($R794)), "Invalid unusable type / missing note for other unusable type."
),
" ")</f>
        <v>Missing space use.</v>
      </c>
    </row>
    <row r="795" spans="2:23" ht="15.75" x14ac:dyDescent="0.25">
      <c r="B795" s="143"/>
      <c r="C795" s="144"/>
      <c r="D795" s="144"/>
      <c r="E795" s="144"/>
      <c r="F795" s="147" t="str" cm="1">
        <f t="array" ref="F795">_xlfn.IFNA(CONCATENATE(_xlfn.IFS($D795="Mezzanine",LEFT($D795,1), $D795="Ground Floor",LEFT($D795,1),$D795="Basment ",LEFT($D795,1), $D795="1st Floor", "0"&amp;LEFT($D795,1), $D795="2nd Floor", "0"&amp;LEFT($D795,1), $D795="3rd Floor", "0"&amp;LEFT($D795,1), $D795="4th Floor", "0"&amp;LEFT($D795,1), $D795="5th Floor", "0"&amp;LEFT($D795,1), $D795="6th Floor", "0"&amp;LEFT($D795,1),$D795="7th Floor", "0"&amp;LEFT($D795,1),$D795="8th Floor", "0"&amp;LEFT($D795,1),$D795="9th Floor", "0"&amp;LEFT($D795,1),$D795="10th Floor", LEFT($D795,2),$D795="11th Floor", LEFT($D795,2),$D795="12th Floor", LEFT($D795,2),$D795="13th Floor", LEFT($D795,2), $D795="Lower Ground", LEFT($D795)&amp;IF(ISNUMBER(FIND(" ",$D795)),MID($D795,FIND(" ",$D795)+1,1),"")&amp;IF(ISNUMBER(FIND(" ",$D795,FIND(" ",$D795)+1)),MID($D795,FIND(" ",$D795,FIND(" ",$D795)+1)+1,1),""),$D795="Upper Ground", LEFT($D795)&amp;IF(ISNUMBER(FIND(" ",$D795)),MID($D795,FIND(" ",$D795)+1,1),"")&amp;IF(ISNUMBER(FIND(" ",$D795,FIND(" ",$D795)+1)),MID($D795,FIND(" ",$D795,FIND(" ",$D795)+1)+1,1),"")),".0",$E795), " ")</f>
        <v xml:space="preserve"> </v>
      </c>
      <c r="G795" s="144"/>
      <c r="H795" s="144"/>
      <c r="I795" s="144"/>
      <c r="J795" s="144"/>
      <c r="K795" s="144"/>
      <c r="L795" s="149" t="str" cm="1">
        <f t="array" ref="L795">_xlfn.IFNA(
_xlfn.IFS(
AND($F795=" ",$G795=" ",$H795=" "),"Please update all three: Surveyor Room Reference, Establishment Room Reference and Establishment Room Name",
AND(OR($I795="General",$I795="Open plan/ semi-open general",$I795="Fitted",$I795="Light practical (science)",$I795="Light practical (other)",$I795="Heavy practical (workshops)",$I795="Heavy practical (clean)",$I795="Large",$I795="Storage"),$J795=0,$K795=0),"Please update Net Area or Non-net Area",
AND($B795&lt;&gt;"OUT",$J795=0,$I795&lt;&gt;"Non-net",$M795="85% Circulation"),"Net area not recorded for spaces with 85% circulation unusable type",
AND(OR($I795="General",$I795="Open plan/ semi-open general",$I795="Fitted",$I795="Light practical (science)",$I795="Light practical (other)",$I795="Heavy practical (workshops)",$I795="Heavy practical (clean)",$I795="Large",$I795="Storage"),OR($J795=0,ISBLANK($J795))),"Net area not recorded in net spaces",
AND(OR($I795="Non-net",$I795="Outdoor space"),$J795&gt;0),"Net Area Recorded in Non-net space",
AND($I795="General",$J795&gt;90),"This general space is over 90m2, please ensure that this space is entered as separate spaces if it usually used as separate spaces",
AND($I795="Open plan/ semi-open general",$J795&lt;27),"Open plan general space under 27m2",
AND(OR($K795=0,ISBLANK($K795)), $I795="Non-net"),"Non-net area not recorded in non-net space"
),
" ")</f>
        <v xml:space="preserve"> </v>
      </c>
      <c r="M795" s="144"/>
      <c r="N795" s="144"/>
      <c r="O795" s="144"/>
      <c r="P795" s="144"/>
      <c r="Q795" s="144"/>
      <c r="R795" s="171"/>
      <c r="S795" s="147">
        <f>NCA_Calculations!$P$807</f>
        <v>0</v>
      </c>
      <c r="T795" s="147">
        <f>NCA_Calculations!$Q$807</f>
        <v>0</v>
      </c>
      <c r="U795" s="144"/>
      <c r="V795" s="144"/>
      <c r="W795" s="149" t="str" cm="1">
        <f t="array" ref="W795">_xlfn.IFNA(
_xlfn.IFS(
ISBLANK($U795),"Missing space use.",
AND('Establishment details'!$C$14="Secondary",$V795="Classbase"),"Invalid Status type",
AND(OR( $V795="Classbase", $V795="Teaching", $V795="Early years",$V795="SEND resourced"), NOT(ISBLANK($M795))),"Space with status type and unusable type.",
AND($V795= "Classbase",'Establishment details'!$C$22&gt;=10), "Classbase status is only valid in schools with a primary element.",
AND($I795= "Large",$N795 &gt; 3.5), "Large rooms with less than 3.5m height.",
AND(OR($V795="Light practical (science)",$V795="Light practical (science)",$V795="Heavy practical (workshops)", $V795="Heavy practical (clean)"), OR($O795=0,ISBLANK($O795))),"Missing sinks count for light and heavy practical spaces.",
AND($M795 = "Other",ISBLANK($R795)), "Invalid unusable type / missing note for other unusable type."
),
" ")</f>
        <v>Missing space use.</v>
      </c>
    </row>
    <row r="796" spans="2:23" ht="15.75" x14ac:dyDescent="0.25">
      <c r="B796" s="143"/>
      <c r="C796" s="144"/>
      <c r="D796" s="144"/>
      <c r="E796" s="144"/>
      <c r="F796" s="147" t="str" cm="1">
        <f t="array" ref="F796">_xlfn.IFNA(CONCATENATE(_xlfn.IFS($D796="Mezzanine",LEFT($D796,1), $D796="Ground Floor",LEFT($D796,1),$D796="Basment ",LEFT($D796,1), $D796="1st Floor", "0"&amp;LEFT($D796,1), $D796="2nd Floor", "0"&amp;LEFT($D796,1), $D796="3rd Floor", "0"&amp;LEFT($D796,1), $D796="4th Floor", "0"&amp;LEFT($D796,1), $D796="5th Floor", "0"&amp;LEFT($D796,1), $D796="6th Floor", "0"&amp;LEFT($D796,1),$D796="7th Floor", "0"&amp;LEFT($D796,1),$D796="8th Floor", "0"&amp;LEFT($D796,1),$D796="9th Floor", "0"&amp;LEFT($D796,1),$D796="10th Floor", LEFT($D796,2),$D796="11th Floor", LEFT($D796,2),$D796="12th Floor", LEFT($D796,2),$D796="13th Floor", LEFT($D796,2), $D796="Lower Ground", LEFT($D796)&amp;IF(ISNUMBER(FIND(" ",$D796)),MID($D796,FIND(" ",$D796)+1,1),"")&amp;IF(ISNUMBER(FIND(" ",$D796,FIND(" ",$D796)+1)),MID($D796,FIND(" ",$D796,FIND(" ",$D796)+1)+1,1),""),$D796="Upper Ground", LEFT($D796)&amp;IF(ISNUMBER(FIND(" ",$D796)),MID($D796,FIND(" ",$D796)+1,1),"")&amp;IF(ISNUMBER(FIND(" ",$D796,FIND(" ",$D796)+1)),MID($D796,FIND(" ",$D796,FIND(" ",$D796)+1)+1,1),"")),".0",$E796), " ")</f>
        <v xml:space="preserve"> </v>
      </c>
      <c r="G796" s="144"/>
      <c r="H796" s="144"/>
      <c r="I796" s="144"/>
      <c r="J796" s="144"/>
      <c r="K796" s="144"/>
      <c r="L796" s="149" t="str" cm="1">
        <f t="array" ref="L796">_xlfn.IFNA(
_xlfn.IFS(
AND($F796=" ",$G796=" ",$H796=" "),"Please update all three: Surveyor Room Reference, Establishment Room Reference and Establishment Room Name",
AND(OR($I796="General",$I796="Open plan/ semi-open general",$I796="Fitted",$I796="Light practical (science)",$I796="Light practical (other)",$I796="Heavy practical (workshops)",$I796="Heavy practical (clean)",$I796="Large",$I796="Storage"),$J796=0,$K796=0),"Please update Net Area or Non-net Area",
AND($B796&lt;&gt;"OUT",$J796=0,$I796&lt;&gt;"Non-net",$M796="85% Circulation"),"Net area not recorded for spaces with 85% circulation unusable type",
AND(OR($I796="General",$I796="Open plan/ semi-open general",$I796="Fitted",$I796="Light practical (science)",$I796="Light practical (other)",$I796="Heavy practical (workshops)",$I796="Heavy practical (clean)",$I796="Large",$I796="Storage"),OR($J796=0,ISBLANK($J796))),"Net area not recorded in net spaces",
AND(OR($I796="Non-net",$I796="Outdoor space"),$J796&gt;0),"Net Area Recorded in Non-net space",
AND($I796="General",$J796&gt;90),"This general space is over 90m2, please ensure that this space is entered as separate spaces if it usually used as separate spaces",
AND($I796="Open plan/ semi-open general",$J796&lt;27),"Open plan general space under 27m2",
AND(OR($K796=0,ISBLANK($K796)), $I796="Non-net"),"Non-net area not recorded in non-net space"
),
" ")</f>
        <v xml:space="preserve"> </v>
      </c>
      <c r="M796" s="144"/>
      <c r="N796" s="144"/>
      <c r="O796" s="144"/>
      <c r="P796" s="144"/>
      <c r="Q796" s="144"/>
      <c r="R796" s="171"/>
      <c r="S796" s="147">
        <f>NCA_Calculations!$P$808</f>
        <v>0</v>
      </c>
      <c r="T796" s="147">
        <f>NCA_Calculations!$Q$808</f>
        <v>0</v>
      </c>
      <c r="U796" s="144"/>
      <c r="V796" s="144"/>
      <c r="W796" s="149" t="str" cm="1">
        <f t="array" ref="W796">_xlfn.IFNA(
_xlfn.IFS(
ISBLANK($U796),"Missing space use.",
AND('Establishment details'!$C$14="Secondary",$V796="Classbase"),"Invalid Status type",
AND(OR( $V796="Classbase", $V796="Teaching", $V796="Early years",$V796="SEND resourced"), NOT(ISBLANK($M796))),"Space with status type and unusable type.",
AND($V796= "Classbase",'Establishment details'!$C$22&gt;=10), "Classbase status is only valid in schools with a primary element.",
AND($I796= "Large",$N796 &gt; 3.5), "Large rooms with less than 3.5m height.",
AND(OR($V796="Light practical (science)",$V796="Light practical (science)",$V796="Heavy practical (workshops)", $V796="Heavy practical (clean)"), OR($O796=0,ISBLANK($O796))),"Missing sinks count for light and heavy practical spaces.",
AND($M796 = "Other",ISBLANK($R796)), "Invalid unusable type / missing note for other unusable type."
),
" ")</f>
        <v>Missing space use.</v>
      </c>
    </row>
    <row r="797" spans="2:23" ht="15.75" x14ac:dyDescent="0.25">
      <c r="B797" s="143"/>
      <c r="C797" s="144"/>
      <c r="D797" s="144"/>
      <c r="E797" s="144"/>
      <c r="F797" s="147" t="str" cm="1">
        <f t="array" ref="F797">_xlfn.IFNA(CONCATENATE(_xlfn.IFS($D797="Mezzanine",LEFT($D797,1), $D797="Ground Floor",LEFT($D797,1),$D797="Basment ",LEFT($D797,1), $D797="1st Floor", "0"&amp;LEFT($D797,1), $D797="2nd Floor", "0"&amp;LEFT($D797,1), $D797="3rd Floor", "0"&amp;LEFT($D797,1), $D797="4th Floor", "0"&amp;LEFT($D797,1), $D797="5th Floor", "0"&amp;LEFT($D797,1), $D797="6th Floor", "0"&amp;LEFT($D797,1),$D797="7th Floor", "0"&amp;LEFT($D797,1),$D797="8th Floor", "0"&amp;LEFT($D797,1),$D797="9th Floor", "0"&amp;LEFT($D797,1),$D797="10th Floor", LEFT($D797,2),$D797="11th Floor", LEFT($D797,2),$D797="12th Floor", LEFT($D797,2),$D797="13th Floor", LEFT($D797,2), $D797="Lower Ground", LEFT($D797)&amp;IF(ISNUMBER(FIND(" ",$D797)),MID($D797,FIND(" ",$D797)+1,1),"")&amp;IF(ISNUMBER(FIND(" ",$D797,FIND(" ",$D797)+1)),MID($D797,FIND(" ",$D797,FIND(" ",$D797)+1)+1,1),""),$D797="Upper Ground", LEFT($D797)&amp;IF(ISNUMBER(FIND(" ",$D797)),MID($D797,FIND(" ",$D797)+1,1),"")&amp;IF(ISNUMBER(FIND(" ",$D797,FIND(" ",$D797)+1)),MID($D797,FIND(" ",$D797,FIND(" ",$D797)+1)+1,1),"")),".0",$E797), " ")</f>
        <v xml:space="preserve"> </v>
      </c>
      <c r="G797" s="144"/>
      <c r="H797" s="144"/>
      <c r="I797" s="144"/>
      <c r="J797" s="144"/>
      <c r="K797" s="144"/>
      <c r="L797" s="149" t="str" cm="1">
        <f t="array" ref="L797">_xlfn.IFNA(
_xlfn.IFS(
AND($F797=" ",$G797=" ",$H797=" "),"Please update all three: Surveyor Room Reference, Establishment Room Reference and Establishment Room Name",
AND(OR($I797="General",$I797="Open plan/ semi-open general",$I797="Fitted",$I797="Light practical (science)",$I797="Light practical (other)",$I797="Heavy practical (workshops)",$I797="Heavy practical (clean)",$I797="Large",$I797="Storage"),$J797=0,$K797=0),"Please update Net Area or Non-net Area",
AND($B797&lt;&gt;"OUT",$J797=0,$I797&lt;&gt;"Non-net",$M797="85% Circulation"),"Net area not recorded for spaces with 85% circulation unusable type",
AND(OR($I797="General",$I797="Open plan/ semi-open general",$I797="Fitted",$I797="Light practical (science)",$I797="Light practical (other)",$I797="Heavy practical (workshops)",$I797="Heavy practical (clean)",$I797="Large",$I797="Storage"),OR($J797=0,ISBLANK($J797))),"Net area not recorded in net spaces",
AND(OR($I797="Non-net",$I797="Outdoor space"),$J797&gt;0),"Net Area Recorded in Non-net space",
AND($I797="General",$J797&gt;90),"This general space is over 90m2, please ensure that this space is entered as separate spaces if it usually used as separate spaces",
AND($I797="Open plan/ semi-open general",$J797&lt;27),"Open plan general space under 27m2",
AND(OR($K797=0,ISBLANK($K797)), $I797="Non-net"),"Non-net area not recorded in non-net space"
),
" ")</f>
        <v xml:space="preserve"> </v>
      </c>
      <c r="M797" s="144"/>
      <c r="N797" s="144"/>
      <c r="O797" s="144"/>
      <c r="P797" s="144"/>
      <c r="Q797" s="144"/>
      <c r="R797" s="171"/>
      <c r="S797" s="147">
        <f>NCA_Calculations!$P$809</f>
        <v>0</v>
      </c>
      <c r="T797" s="147">
        <f>NCA_Calculations!$Q$809</f>
        <v>0</v>
      </c>
      <c r="U797" s="144"/>
      <c r="V797" s="144"/>
      <c r="W797" s="149" t="str" cm="1">
        <f t="array" ref="W797">_xlfn.IFNA(
_xlfn.IFS(
ISBLANK($U797),"Missing space use.",
AND('Establishment details'!$C$14="Secondary",$V797="Classbase"),"Invalid Status type",
AND(OR( $V797="Classbase", $V797="Teaching", $V797="Early years",$V797="SEND resourced"), NOT(ISBLANK($M797))),"Space with status type and unusable type.",
AND($V797= "Classbase",'Establishment details'!$C$22&gt;=10), "Classbase status is only valid in schools with a primary element.",
AND($I797= "Large",$N797 &gt; 3.5), "Large rooms with less than 3.5m height.",
AND(OR($V797="Light practical (science)",$V797="Light practical (science)",$V797="Heavy practical (workshops)", $V797="Heavy practical (clean)"), OR($O797=0,ISBLANK($O797))),"Missing sinks count for light and heavy practical spaces.",
AND($M797 = "Other",ISBLANK($R797)), "Invalid unusable type / missing note for other unusable type."
),
" ")</f>
        <v>Missing space use.</v>
      </c>
    </row>
    <row r="798" spans="2:23" ht="15.75" x14ac:dyDescent="0.25">
      <c r="B798" s="143"/>
      <c r="C798" s="144"/>
      <c r="D798" s="144"/>
      <c r="E798" s="144"/>
      <c r="F798" s="147" t="str" cm="1">
        <f t="array" ref="F798">_xlfn.IFNA(CONCATENATE(_xlfn.IFS($D798="Mezzanine",LEFT($D798,1), $D798="Ground Floor",LEFT($D798,1),$D798="Basment ",LEFT($D798,1), $D798="1st Floor", "0"&amp;LEFT($D798,1), $D798="2nd Floor", "0"&amp;LEFT($D798,1), $D798="3rd Floor", "0"&amp;LEFT($D798,1), $D798="4th Floor", "0"&amp;LEFT($D798,1), $D798="5th Floor", "0"&amp;LEFT($D798,1), $D798="6th Floor", "0"&amp;LEFT($D798,1),$D798="7th Floor", "0"&amp;LEFT($D798,1),$D798="8th Floor", "0"&amp;LEFT($D798,1),$D798="9th Floor", "0"&amp;LEFT($D798,1),$D798="10th Floor", LEFT($D798,2),$D798="11th Floor", LEFT($D798,2),$D798="12th Floor", LEFT($D798,2),$D798="13th Floor", LEFT($D798,2), $D798="Lower Ground", LEFT($D798)&amp;IF(ISNUMBER(FIND(" ",$D798)),MID($D798,FIND(" ",$D798)+1,1),"")&amp;IF(ISNUMBER(FIND(" ",$D798,FIND(" ",$D798)+1)),MID($D798,FIND(" ",$D798,FIND(" ",$D798)+1)+1,1),""),$D798="Upper Ground", LEFT($D798)&amp;IF(ISNUMBER(FIND(" ",$D798)),MID($D798,FIND(" ",$D798)+1,1),"")&amp;IF(ISNUMBER(FIND(" ",$D798,FIND(" ",$D798)+1)),MID($D798,FIND(" ",$D798,FIND(" ",$D798)+1)+1,1),"")),".0",$E798), " ")</f>
        <v xml:space="preserve"> </v>
      </c>
      <c r="G798" s="144"/>
      <c r="H798" s="144"/>
      <c r="I798" s="144"/>
      <c r="J798" s="144"/>
      <c r="K798" s="144"/>
      <c r="L798" s="149" t="str" cm="1">
        <f t="array" ref="L798">_xlfn.IFNA(
_xlfn.IFS(
AND($F798=" ",$G798=" ",$H798=" "),"Please update all three: Surveyor Room Reference, Establishment Room Reference and Establishment Room Name",
AND(OR($I798="General",$I798="Open plan/ semi-open general",$I798="Fitted",$I798="Light practical (science)",$I798="Light practical (other)",$I798="Heavy practical (workshops)",$I798="Heavy practical (clean)",$I798="Large",$I798="Storage"),$J798=0,$K798=0),"Please update Net Area or Non-net Area",
AND($B798&lt;&gt;"OUT",$J798=0,$I798&lt;&gt;"Non-net",$M798="85% Circulation"),"Net area not recorded for spaces with 85% circulation unusable type",
AND(OR($I798="General",$I798="Open plan/ semi-open general",$I798="Fitted",$I798="Light practical (science)",$I798="Light practical (other)",$I798="Heavy practical (workshops)",$I798="Heavy practical (clean)",$I798="Large",$I798="Storage"),OR($J798=0,ISBLANK($J798))),"Net area not recorded in net spaces",
AND(OR($I798="Non-net",$I798="Outdoor space"),$J798&gt;0),"Net Area Recorded in Non-net space",
AND($I798="General",$J798&gt;90),"This general space is over 90m2, please ensure that this space is entered as separate spaces if it usually used as separate spaces",
AND($I798="Open plan/ semi-open general",$J798&lt;27),"Open plan general space under 27m2",
AND(OR($K798=0,ISBLANK($K798)), $I798="Non-net"),"Non-net area not recorded in non-net space"
),
" ")</f>
        <v xml:space="preserve"> </v>
      </c>
      <c r="M798" s="144"/>
      <c r="N798" s="144"/>
      <c r="O798" s="144"/>
      <c r="P798" s="144"/>
      <c r="Q798" s="144"/>
      <c r="R798" s="171"/>
      <c r="S798" s="147">
        <f>NCA_Calculations!$P$810</f>
        <v>0</v>
      </c>
      <c r="T798" s="147">
        <f>NCA_Calculations!$Q$810</f>
        <v>0</v>
      </c>
      <c r="U798" s="144"/>
      <c r="V798" s="144"/>
      <c r="W798" s="149" t="str" cm="1">
        <f t="array" ref="W798">_xlfn.IFNA(
_xlfn.IFS(
ISBLANK($U798),"Missing space use.",
AND('Establishment details'!$C$14="Secondary",$V798="Classbase"),"Invalid Status type",
AND(OR( $V798="Classbase", $V798="Teaching", $V798="Early years",$V798="SEND resourced"), NOT(ISBLANK($M798))),"Space with status type and unusable type.",
AND($V798= "Classbase",'Establishment details'!$C$22&gt;=10), "Classbase status is only valid in schools with a primary element.",
AND($I798= "Large",$N798 &gt; 3.5), "Large rooms with less than 3.5m height.",
AND(OR($V798="Light practical (science)",$V798="Light practical (science)",$V798="Heavy practical (workshops)", $V798="Heavy practical (clean)"), OR($O798=0,ISBLANK($O798))),"Missing sinks count for light and heavy practical spaces.",
AND($M798 = "Other",ISBLANK($R798)), "Invalid unusable type / missing note for other unusable type."
),
" ")</f>
        <v>Missing space use.</v>
      </c>
    </row>
    <row r="799" spans="2:23" ht="15.75" x14ac:dyDescent="0.25">
      <c r="B799" s="143"/>
      <c r="C799" s="144"/>
      <c r="D799" s="144"/>
      <c r="E799" s="144"/>
      <c r="F799" s="147" t="str" cm="1">
        <f t="array" ref="F799">_xlfn.IFNA(CONCATENATE(_xlfn.IFS($D799="Mezzanine",LEFT($D799,1), $D799="Ground Floor",LEFT($D799,1),$D799="Basment ",LEFT($D799,1), $D799="1st Floor", "0"&amp;LEFT($D799,1), $D799="2nd Floor", "0"&amp;LEFT($D799,1), $D799="3rd Floor", "0"&amp;LEFT($D799,1), $D799="4th Floor", "0"&amp;LEFT($D799,1), $D799="5th Floor", "0"&amp;LEFT($D799,1), $D799="6th Floor", "0"&amp;LEFT($D799,1),$D799="7th Floor", "0"&amp;LEFT($D799,1),$D799="8th Floor", "0"&amp;LEFT($D799,1),$D799="9th Floor", "0"&amp;LEFT($D799,1),$D799="10th Floor", LEFT($D799,2),$D799="11th Floor", LEFT($D799,2),$D799="12th Floor", LEFT($D799,2),$D799="13th Floor", LEFT($D799,2), $D799="Lower Ground", LEFT($D799)&amp;IF(ISNUMBER(FIND(" ",$D799)),MID($D799,FIND(" ",$D799)+1,1),"")&amp;IF(ISNUMBER(FIND(" ",$D799,FIND(" ",$D799)+1)),MID($D799,FIND(" ",$D799,FIND(" ",$D799)+1)+1,1),""),$D799="Upper Ground", LEFT($D799)&amp;IF(ISNUMBER(FIND(" ",$D799)),MID($D799,FIND(" ",$D799)+1,1),"")&amp;IF(ISNUMBER(FIND(" ",$D799,FIND(" ",$D799)+1)),MID($D799,FIND(" ",$D799,FIND(" ",$D799)+1)+1,1),"")),".0",$E799), " ")</f>
        <v xml:space="preserve"> </v>
      </c>
      <c r="G799" s="144"/>
      <c r="H799" s="144"/>
      <c r="I799" s="144"/>
      <c r="J799" s="144"/>
      <c r="K799" s="144"/>
      <c r="L799" s="149" t="str" cm="1">
        <f t="array" ref="L799">_xlfn.IFNA(
_xlfn.IFS(
AND($F799=" ",$G799=" ",$H799=" "),"Please update all three: Surveyor Room Reference, Establishment Room Reference and Establishment Room Name",
AND(OR($I799="General",$I799="Open plan/ semi-open general",$I799="Fitted",$I799="Light practical (science)",$I799="Light practical (other)",$I799="Heavy practical (workshops)",$I799="Heavy practical (clean)",$I799="Large",$I799="Storage"),$J799=0,$K799=0),"Please update Net Area or Non-net Area",
AND($B799&lt;&gt;"OUT",$J799=0,$I799&lt;&gt;"Non-net",$M799="85% Circulation"),"Net area not recorded for spaces with 85% circulation unusable type",
AND(OR($I799="General",$I799="Open plan/ semi-open general",$I799="Fitted",$I799="Light practical (science)",$I799="Light practical (other)",$I799="Heavy practical (workshops)",$I799="Heavy practical (clean)",$I799="Large",$I799="Storage"),OR($J799=0,ISBLANK($J799))),"Net area not recorded in net spaces",
AND(OR($I799="Non-net",$I799="Outdoor space"),$J799&gt;0),"Net Area Recorded in Non-net space",
AND($I799="General",$J799&gt;90),"This general space is over 90m2, please ensure that this space is entered as separate spaces if it usually used as separate spaces",
AND($I799="Open plan/ semi-open general",$J799&lt;27),"Open plan general space under 27m2",
AND(OR($K799=0,ISBLANK($K799)), $I799="Non-net"),"Non-net area not recorded in non-net space"
),
" ")</f>
        <v xml:space="preserve"> </v>
      </c>
      <c r="M799" s="144"/>
      <c r="N799" s="144"/>
      <c r="O799" s="144"/>
      <c r="P799" s="144"/>
      <c r="Q799" s="144"/>
      <c r="R799" s="171"/>
      <c r="S799" s="147">
        <f>NCA_Calculations!$P$811</f>
        <v>0</v>
      </c>
      <c r="T799" s="147">
        <f>NCA_Calculations!$Q$811</f>
        <v>0</v>
      </c>
      <c r="U799" s="144"/>
      <c r="V799" s="144"/>
      <c r="W799" s="149" t="str" cm="1">
        <f t="array" ref="W799">_xlfn.IFNA(
_xlfn.IFS(
ISBLANK($U799),"Missing space use.",
AND('Establishment details'!$C$14="Secondary",$V799="Classbase"),"Invalid Status type",
AND(OR( $V799="Classbase", $V799="Teaching", $V799="Early years",$V799="SEND resourced"), NOT(ISBLANK($M799))),"Space with status type and unusable type.",
AND($V799= "Classbase",'Establishment details'!$C$22&gt;=10), "Classbase status is only valid in schools with a primary element.",
AND($I799= "Large",$N799 &gt; 3.5), "Large rooms with less than 3.5m height.",
AND(OR($V799="Light practical (science)",$V799="Light practical (science)",$V799="Heavy practical (workshops)", $V799="Heavy practical (clean)"), OR($O799=0,ISBLANK($O799))),"Missing sinks count for light and heavy practical spaces.",
AND($M799 = "Other",ISBLANK($R799)), "Invalid unusable type / missing note for other unusable type."
),
" ")</f>
        <v>Missing space use.</v>
      </c>
    </row>
    <row r="800" spans="2:23" ht="15.75" x14ac:dyDescent="0.25">
      <c r="B800" s="143"/>
      <c r="C800" s="144"/>
      <c r="D800" s="144"/>
      <c r="E800" s="144"/>
      <c r="F800" s="147" t="str" cm="1">
        <f t="array" ref="F800">_xlfn.IFNA(CONCATENATE(_xlfn.IFS($D800="Mezzanine",LEFT($D800,1), $D800="Ground Floor",LEFT($D800,1),$D800="Basment ",LEFT($D800,1), $D800="1st Floor", "0"&amp;LEFT($D800,1), $D800="2nd Floor", "0"&amp;LEFT($D800,1), $D800="3rd Floor", "0"&amp;LEFT($D800,1), $D800="4th Floor", "0"&amp;LEFT($D800,1), $D800="5th Floor", "0"&amp;LEFT($D800,1), $D800="6th Floor", "0"&amp;LEFT($D800,1),$D800="7th Floor", "0"&amp;LEFT($D800,1),$D800="8th Floor", "0"&amp;LEFT($D800,1),$D800="9th Floor", "0"&amp;LEFT($D800,1),$D800="10th Floor", LEFT($D800,2),$D800="11th Floor", LEFT($D800,2),$D800="12th Floor", LEFT($D800,2),$D800="13th Floor", LEFT($D800,2), $D800="Lower Ground", LEFT($D800)&amp;IF(ISNUMBER(FIND(" ",$D800)),MID($D800,FIND(" ",$D800)+1,1),"")&amp;IF(ISNUMBER(FIND(" ",$D800,FIND(" ",$D800)+1)),MID($D800,FIND(" ",$D800,FIND(" ",$D800)+1)+1,1),""),$D800="Upper Ground", LEFT($D800)&amp;IF(ISNUMBER(FIND(" ",$D800)),MID($D800,FIND(" ",$D800)+1,1),"")&amp;IF(ISNUMBER(FIND(" ",$D800,FIND(" ",$D800)+1)),MID($D800,FIND(" ",$D800,FIND(" ",$D800)+1)+1,1),"")),".0",$E800), " ")</f>
        <v xml:space="preserve"> </v>
      </c>
      <c r="G800" s="144"/>
      <c r="H800" s="144"/>
      <c r="I800" s="144"/>
      <c r="J800" s="144"/>
      <c r="K800" s="144"/>
      <c r="L800" s="149" t="str" cm="1">
        <f t="array" ref="L800">_xlfn.IFNA(
_xlfn.IFS(
AND($F800=" ",$G800=" ",$H800=" "),"Please update all three: Surveyor Room Reference, Establishment Room Reference and Establishment Room Name",
AND(OR($I800="General",$I800="Open plan/ semi-open general",$I800="Fitted",$I800="Light practical (science)",$I800="Light practical (other)",$I800="Heavy practical (workshops)",$I800="Heavy practical (clean)",$I800="Large",$I800="Storage"),$J800=0,$K800=0),"Please update Net Area or Non-net Area",
AND($B800&lt;&gt;"OUT",$J800=0,$I800&lt;&gt;"Non-net",$M800="85% Circulation"),"Net area not recorded for spaces with 85% circulation unusable type",
AND(OR($I800="General",$I800="Open plan/ semi-open general",$I800="Fitted",$I800="Light practical (science)",$I800="Light practical (other)",$I800="Heavy practical (workshops)",$I800="Heavy practical (clean)",$I800="Large",$I800="Storage"),OR($J800=0,ISBLANK($J800))),"Net area not recorded in net spaces",
AND(OR($I800="Non-net",$I800="Outdoor space"),$J800&gt;0),"Net Area Recorded in Non-net space",
AND($I800="General",$J800&gt;90),"This general space is over 90m2, please ensure that this space is entered as separate spaces if it usually used as separate spaces",
AND($I800="Open plan/ semi-open general",$J800&lt;27),"Open plan general space under 27m2",
AND(OR($K800=0,ISBLANK($K800)), $I800="Non-net"),"Non-net area not recorded in non-net space"
),
" ")</f>
        <v xml:space="preserve"> </v>
      </c>
      <c r="M800" s="144"/>
      <c r="N800" s="144"/>
      <c r="O800" s="144"/>
      <c r="P800" s="144"/>
      <c r="Q800" s="144"/>
      <c r="R800" s="171"/>
      <c r="S800" s="147">
        <f>NCA_Calculations!$P$812</f>
        <v>0</v>
      </c>
      <c r="T800" s="147">
        <f>NCA_Calculations!$Q$812</f>
        <v>0</v>
      </c>
      <c r="U800" s="144"/>
      <c r="V800" s="144"/>
      <c r="W800" s="149" t="str" cm="1">
        <f t="array" ref="W800">_xlfn.IFNA(
_xlfn.IFS(
ISBLANK($U800),"Missing space use.",
AND('Establishment details'!$C$14="Secondary",$V800="Classbase"),"Invalid Status type",
AND(OR( $V800="Classbase", $V800="Teaching", $V800="Early years",$V800="SEND resourced"), NOT(ISBLANK($M800))),"Space with status type and unusable type.",
AND($V800= "Classbase",'Establishment details'!$C$22&gt;=10), "Classbase status is only valid in schools with a primary element.",
AND($I800= "Large",$N800 &gt; 3.5), "Large rooms with less than 3.5m height.",
AND(OR($V800="Light practical (science)",$V800="Light practical (science)",$V800="Heavy practical (workshops)", $V800="Heavy practical (clean)"), OR($O800=0,ISBLANK($O800))),"Missing sinks count for light and heavy practical spaces.",
AND($M800 = "Other",ISBLANK($R800)), "Invalid unusable type / missing note for other unusable type."
),
" ")</f>
        <v>Missing space use.</v>
      </c>
    </row>
    <row r="801" spans="2:23" ht="15.75" x14ac:dyDescent="0.25">
      <c r="B801" s="143"/>
      <c r="C801" s="144"/>
      <c r="D801" s="144"/>
      <c r="E801" s="144"/>
      <c r="F801" s="147" t="str" cm="1">
        <f t="array" ref="F801">_xlfn.IFNA(CONCATENATE(_xlfn.IFS($D801="Mezzanine",LEFT($D801,1), $D801="Ground Floor",LEFT($D801,1),$D801="Basment ",LEFT($D801,1), $D801="1st Floor", "0"&amp;LEFT($D801,1), $D801="2nd Floor", "0"&amp;LEFT($D801,1), $D801="3rd Floor", "0"&amp;LEFT($D801,1), $D801="4th Floor", "0"&amp;LEFT($D801,1), $D801="5th Floor", "0"&amp;LEFT($D801,1), $D801="6th Floor", "0"&amp;LEFT($D801,1),$D801="7th Floor", "0"&amp;LEFT($D801,1),$D801="8th Floor", "0"&amp;LEFT($D801,1),$D801="9th Floor", "0"&amp;LEFT($D801,1),$D801="10th Floor", LEFT($D801,2),$D801="11th Floor", LEFT($D801,2),$D801="12th Floor", LEFT($D801,2),$D801="13th Floor", LEFT($D801,2), $D801="Lower Ground", LEFT($D801)&amp;IF(ISNUMBER(FIND(" ",$D801)),MID($D801,FIND(" ",$D801)+1,1),"")&amp;IF(ISNUMBER(FIND(" ",$D801,FIND(" ",$D801)+1)),MID($D801,FIND(" ",$D801,FIND(" ",$D801)+1)+1,1),""),$D801="Upper Ground", LEFT($D801)&amp;IF(ISNUMBER(FIND(" ",$D801)),MID($D801,FIND(" ",$D801)+1,1),"")&amp;IF(ISNUMBER(FIND(" ",$D801,FIND(" ",$D801)+1)),MID($D801,FIND(" ",$D801,FIND(" ",$D801)+1)+1,1),"")),".0",$E801), " ")</f>
        <v xml:space="preserve"> </v>
      </c>
      <c r="G801" s="144"/>
      <c r="H801" s="144"/>
      <c r="I801" s="144"/>
      <c r="J801" s="144"/>
      <c r="K801" s="144"/>
      <c r="L801" s="149" t="str" cm="1">
        <f t="array" ref="L801">_xlfn.IFNA(
_xlfn.IFS(
AND($F801=" ",$G801=" ",$H801=" "),"Please update all three: Surveyor Room Reference, Establishment Room Reference and Establishment Room Name",
AND(OR($I801="General",$I801="Open plan/ semi-open general",$I801="Fitted",$I801="Light practical (science)",$I801="Light practical (other)",$I801="Heavy practical (workshops)",$I801="Heavy practical (clean)",$I801="Large",$I801="Storage"),$J801=0,$K801=0),"Please update Net Area or Non-net Area",
AND($B801&lt;&gt;"OUT",$J801=0,$I801&lt;&gt;"Non-net",$M801="85% Circulation"),"Net area not recorded for spaces with 85% circulation unusable type",
AND(OR($I801="General",$I801="Open plan/ semi-open general",$I801="Fitted",$I801="Light practical (science)",$I801="Light practical (other)",$I801="Heavy practical (workshops)",$I801="Heavy practical (clean)",$I801="Large",$I801="Storage"),OR($J801=0,ISBLANK($J801))),"Net area not recorded in net spaces",
AND(OR($I801="Non-net",$I801="Outdoor space"),$J801&gt;0),"Net Area Recorded in Non-net space",
AND($I801="General",$J801&gt;90),"This general space is over 90m2, please ensure that this space is entered as separate spaces if it usually used as separate spaces",
AND($I801="Open plan/ semi-open general",$J801&lt;27),"Open plan general space under 27m2",
AND(OR($K801=0,ISBLANK($K801)), $I801="Non-net"),"Non-net area not recorded in non-net space"
),
" ")</f>
        <v xml:space="preserve"> </v>
      </c>
      <c r="M801" s="144"/>
      <c r="N801" s="144"/>
      <c r="O801" s="144"/>
      <c r="P801" s="144"/>
      <c r="Q801" s="144"/>
      <c r="R801" s="171"/>
      <c r="S801" s="147">
        <f>NCA_Calculations!$P$813</f>
        <v>0</v>
      </c>
      <c r="T801" s="147">
        <f>NCA_Calculations!$Q$813</f>
        <v>0</v>
      </c>
      <c r="U801" s="144"/>
      <c r="V801" s="144"/>
      <c r="W801" s="149" t="str" cm="1">
        <f t="array" ref="W801">_xlfn.IFNA(
_xlfn.IFS(
ISBLANK($U801),"Missing space use.",
AND('Establishment details'!$C$14="Secondary",$V801="Classbase"),"Invalid Status type",
AND(OR( $V801="Classbase", $V801="Teaching", $V801="Early years",$V801="SEND resourced"), NOT(ISBLANK($M801))),"Space with status type and unusable type.",
AND($V801= "Classbase",'Establishment details'!$C$22&gt;=10), "Classbase status is only valid in schools with a primary element.",
AND($I801= "Large",$N801 &gt; 3.5), "Large rooms with less than 3.5m height.",
AND(OR($V801="Light practical (science)",$V801="Light practical (science)",$V801="Heavy practical (workshops)", $V801="Heavy practical (clean)"), OR($O801=0,ISBLANK($O801))),"Missing sinks count for light and heavy practical spaces.",
AND($M801 = "Other",ISBLANK($R801)), "Invalid unusable type / missing note for other unusable type."
),
" ")</f>
        <v>Missing space use.</v>
      </c>
    </row>
    <row r="802" spans="2:23" ht="15.75" x14ac:dyDescent="0.25">
      <c r="B802" s="143"/>
      <c r="C802" s="144"/>
      <c r="D802" s="144"/>
      <c r="E802" s="144"/>
      <c r="F802" s="147" t="str" cm="1">
        <f t="array" ref="F802">_xlfn.IFNA(CONCATENATE(_xlfn.IFS($D802="Mezzanine",LEFT($D802,1), $D802="Ground Floor",LEFT($D802,1),$D802="Basment ",LEFT($D802,1), $D802="1st Floor", "0"&amp;LEFT($D802,1), $D802="2nd Floor", "0"&amp;LEFT($D802,1), $D802="3rd Floor", "0"&amp;LEFT($D802,1), $D802="4th Floor", "0"&amp;LEFT($D802,1), $D802="5th Floor", "0"&amp;LEFT($D802,1), $D802="6th Floor", "0"&amp;LEFT($D802,1),$D802="7th Floor", "0"&amp;LEFT($D802,1),$D802="8th Floor", "0"&amp;LEFT($D802,1),$D802="9th Floor", "0"&amp;LEFT($D802,1),$D802="10th Floor", LEFT($D802,2),$D802="11th Floor", LEFT($D802,2),$D802="12th Floor", LEFT($D802,2),$D802="13th Floor", LEFT($D802,2), $D802="Lower Ground", LEFT($D802)&amp;IF(ISNUMBER(FIND(" ",$D802)),MID($D802,FIND(" ",$D802)+1,1),"")&amp;IF(ISNUMBER(FIND(" ",$D802,FIND(" ",$D802)+1)),MID($D802,FIND(" ",$D802,FIND(" ",$D802)+1)+1,1),""),$D802="Upper Ground", LEFT($D802)&amp;IF(ISNUMBER(FIND(" ",$D802)),MID($D802,FIND(" ",$D802)+1,1),"")&amp;IF(ISNUMBER(FIND(" ",$D802,FIND(" ",$D802)+1)),MID($D802,FIND(" ",$D802,FIND(" ",$D802)+1)+1,1),"")),".0",$E802), " ")</f>
        <v xml:space="preserve"> </v>
      </c>
      <c r="G802" s="144"/>
      <c r="H802" s="144"/>
      <c r="I802" s="144"/>
      <c r="J802" s="144"/>
      <c r="K802" s="144"/>
      <c r="L802" s="149" t="str" cm="1">
        <f t="array" ref="L802">_xlfn.IFNA(
_xlfn.IFS(
AND($F802=" ",$G802=" ",$H802=" "),"Please update all three: Surveyor Room Reference, Establishment Room Reference and Establishment Room Name",
AND(OR($I802="General",$I802="Open plan/ semi-open general",$I802="Fitted",$I802="Light practical (science)",$I802="Light practical (other)",$I802="Heavy practical (workshops)",$I802="Heavy practical (clean)",$I802="Large",$I802="Storage"),$J802=0,$K802=0),"Please update Net Area or Non-net Area",
AND($B802&lt;&gt;"OUT",$J802=0,$I802&lt;&gt;"Non-net",$M802="85% Circulation"),"Net area not recorded for spaces with 85% circulation unusable type",
AND(OR($I802="General",$I802="Open plan/ semi-open general",$I802="Fitted",$I802="Light practical (science)",$I802="Light practical (other)",$I802="Heavy practical (workshops)",$I802="Heavy practical (clean)",$I802="Large",$I802="Storage"),OR($J802=0,ISBLANK($J802))),"Net area not recorded in net spaces",
AND(OR($I802="Non-net",$I802="Outdoor space"),$J802&gt;0),"Net Area Recorded in Non-net space",
AND($I802="General",$J802&gt;90),"This general space is over 90m2, please ensure that this space is entered as separate spaces if it usually used as separate spaces",
AND($I802="Open plan/ semi-open general",$J802&lt;27),"Open plan general space under 27m2",
AND(OR($K802=0,ISBLANK($K802)), $I802="Non-net"),"Non-net area not recorded in non-net space"
),
" ")</f>
        <v xml:space="preserve"> </v>
      </c>
      <c r="M802" s="144"/>
      <c r="N802" s="144"/>
      <c r="O802" s="144"/>
      <c r="P802" s="144"/>
      <c r="Q802" s="144"/>
      <c r="R802" s="171"/>
      <c r="S802" s="147">
        <f>NCA_Calculations!$P$814</f>
        <v>0</v>
      </c>
      <c r="T802" s="147">
        <f>NCA_Calculations!$Q$814</f>
        <v>0</v>
      </c>
      <c r="U802" s="144"/>
      <c r="V802" s="144"/>
      <c r="W802" s="149" t="str" cm="1">
        <f t="array" ref="W802">_xlfn.IFNA(
_xlfn.IFS(
ISBLANK($U802),"Missing space use.",
AND('Establishment details'!$C$14="Secondary",$V802="Classbase"),"Invalid Status type",
AND(OR( $V802="Classbase", $V802="Teaching", $V802="Early years",$V802="SEND resourced"), NOT(ISBLANK($M802))),"Space with status type and unusable type.",
AND($V802= "Classbase",'Establishment details'!$C$22&gt;=10), "Classbase status is only valid in schools with a primary element.",
AND($I802= "Large",$N802 &gt; 3.5), "Large rooms with less than 3.5m height.",
AND(OR($V802="Light practical (science)",$V802="Light practical (science)",$V802="Heavy practical (workshops)", $V802="Heavy practical (clean)"), OR($O802=0,ISBLANK($O802))),"Missing sinks count for light and heavy practical spaces.",
AND($M802 = "Other",ISBLANK($R802)), "Invalid unusable type / missing note for other unusable type."
),
" ")</f>
        <v>Missing space use.</v>
      </c>
    </row>
    <row r="803" spans="2:23" ht="15.75" x14ac:dyDescent="0.25">
      <c r="B803" s="143"/>
      <c r="C803" s="144"/>
      <c r="D803" s="144"/>
      <c r="E803" s="144"/>
      <c r="F803" s="147" t="str" cm="1">
        <f t="array" ref="F803">_xlfn.IFNA(CONCATENATE(_xlfn.IFS($D803="Mezzanine",LEFT($D803,1), $D803="Ground Floor",LEFT($D803,1),$D803="Basment ",LEFT($D803,1), $D803="1st Floor", "0"&amp;LEFT($D803,1), $D803="2nd Floor", "0"&amp;LEFT($D803,1), $D803="3rd Floor", "0"&amp;LEFT($D803,1), $D803="4th Floor", "0"&amp;LEFT($D803,1), $D803="5th Floor", "0"&amp;LEFT($D803,1), $D803="6th Floor", "0"&amp;LEFT($D803,1),$D803="7th Floor", "0"&amp;LEFT($D803,1),$D803="8th Floor", "0"&amp;LEFT($D803,1),$D803="9th Floor", "0"&amp;LEFT($D803,1),$D803="10th Floor", LEFT($D803,2),$D803="11th Floor", LEFT($D803,2),$D803="12th Floor", LEFT($D803,2),$D803="13th Floor", LEFT($D803,2), $D803="Lower Ground", LEFT($D803)&amp;IF(ISNUMBER(FIND(" ",$D803)),MID($D803,FIND(" ",$D803)+1,1),"")&amp;IF(ISNUMBER(FIND(" ",$D803,FIND(" ",$D803)+1)),MID($D803,FIND(" ",$D803,FIND(" ",$D803)+1)+1,1),""),$D803="Upper Ground", LEFT($D803)&amp;IF(ISNUMBER(FIND(" ",$D803)),MID($D803,FIND(" ",$D803)+1,1),"")&amp;IF(ISNUMBER(FIND(" ",$D803,FIND(" ",$D803)+1)),MID($D803,FIND(" ",$D803,FIND(" ",$D803)+1)+1,1),"")),".0",$E803), " ")</f>
        <v xml:space="preserve"> </v>
      </c>
      <c r="G803" s="144"/>
      <c r="H803" s="144"/>
      <c r="I803" s="144"/>
      <c r="J803" s="144"/>
      <c r="K803" s="144"/>
      <c r="L803" s="149" t="str" cm="1">
        <f t="array" ref="L803">_xlfn.IFNA(
_xlfn.IFS(
AND($F803=" ",$G803=" ",$H803=" "),"Please update all three: Surveyor Room Reference, Establishment Room Reference and Establishment Room Name",
AND(OR($I803="General",$I803="Open plan/ semi-open general",$I803="Fitted",$I803="Light practical (science)",$I803="Light practical (other)",$I803="Heavy practical (workshops)",$I803="Heavy practical (clean)",$I803="Large",$I803="Storage"),$J803=0,$K803=0),"Please update Net Area or Non-net Area",
AND($B803&lt;&gt;"OUT",$J803=0,$I803&lt;&gt;"Non-net",$M803="85% Circulation"),"Net area not recorded for spaces with 85% circulation unusable type",
AND(OR($I803="General",$I803="Open plan/ semi-open general",$I803="Fitted",$I803="Light practical (science)",$I803="Light practical (other)",$I803="Heavy practical (workshops)",$I803="Heavy practical (clean)",$I803="Large",$I803="Storage"),OR($J803=0,ISBLANK($J803))),"Net area not recorded in net spaces",
AND(OR($I803="Non-net",$I803="Outdoor space"),$J803&gt;0),"Net Area Recorded in Non-net space",
AND($I803="General",$J803&gt;90),"This general space is over 90m2, please ensure that this space is entered as separate spaces if it usually used as separate spaces",
AND($I803="Open plan/ semi-open general",$J803&lt;27),"Open plan general space under 27m2",
AND(OR($K803=0,ISBLANK($K803)), $I803="Non-net"),"Non-net area not recorded in non-net space"
),
" ")</f>
        <v xml:space="preserve"> </v>
      </c>
      <c r="M803" s="144"/>
      <c r="N803" s="144"/>
      <c r="O803" s="144"/>
      <c r="P803" s="144"/>
      <c r="Q803" s="144"/>
      <c r="R803" s="171"/>
      <c r="S803" s="147">
        <f>NCA_Calculations!$P$815</f>
        <v>0</v>
      </c>
      <c r="T803" s="147">
        <f>NCA_Calculations!$Q$815</f>
        <v>0</v>
      </c>
      <c r="U803" s="144"/>
      <c r="V803" s="144"/>
      <c r="W803" s="149" t="str" cm="1">
        <f t="array" ref="W803">_xlfn.IFNA(
_xlfn.IFS(
ISBLANK($U803),"Missing space use.",
AND('Establishment details'!$C$14="Secondary",$V803="Classbase"),"Invalid Status type",
AND(OR( $V803="Classbase", $V803="Teaching", $V803="Early years",$V803="SEND resourced"), NOT(ISBLANK($M803))),"Space with status type and unusable type.",
AND($V803= "Classbase",'Establishment details'!$C$22&gt;=10), "Classbase status is only valid in schools with a primary element.",
AND($I803= "Large",$N803 &gt; 3.5), "Large rooms with less than 3.5m height.",
AND(OR($V803="Light practical (science)",$V803="Light practical (science)",$V803="Heavy practical (workshops)", $V803="Heavy practical (clean)"), OR($O803=0,ISBLANK($O803))),"Missing sinks count for light and heavy practical spaces.",
AND($M803 = "Other",ISBLANK($R803)), "Invalid unusable type / missing note for other unusable type."
),
" ")</f>
        <v>Missing space use.</v>
      </c>
    </row>
    <row r="804" spans="2:23" ht="15.75" x14ac:dyDescent="0.25">
      <c r="B804" s="143"/>
      <c r="C804" s="144"/>
      <c r="D804" s="144"/>
      <c r="E804" s="144"/>
      <c r="F804" s="147" t="str" cm="1">
        <f t="array" ref="F804">_xlfn.IFNA(CONCATENATE(_xlfn.IFS($D804="Mezzanine",LEFT($D804,1), $D804="Ground Floor",LEFT($D804,1),$D804="Basment ",LEFT($D804,1), $D804="1st Floor", "0"&amp;LEFT($D804,1), $D804="2nd Floor", "0"&amp;LEFT($D804,1), $D804="3rd Floor", "0"&amp;LEFT($D804,1), $D804="4th Floor", "0"&amp;LEFT($D804,1), $D804="5th Floor", "0"&amp;LEFT($D804,1), $D804="6th Floor", "0"&amp;LEFT($D804,1),$D804="7th Floor", "0"&amp;LEFT($D804,1),$D804="8th Floor", "0"&amp;LEFT($D804,1),$D804="9th Floor", "0"&amp;LEFT($D804,1),$D804="10th Floor", LEFT($D804,2),$D804="11th Floor", LEFT($D804,2),$D804="12th Floor", LEFT($D804,2),$D804="13th Floor", LEFT($D804,2), $D804="Lower Ground", LEFT($D804)&amp;IF(ISNUMBER(FIND(" ",$D804)),MID($D804,FIND(" ",$D804)+1,1),"")&amp;IF(ISNUMBER(FIND(" ",$D804,FIND(" ",$D804)+1)),MID($D804,FIND(" ",$D804,FIND(" ",$D804)+1)+1,1),""),$D804="Upper Ground", LEFT($D804)&amp;IF(ISNUMBER(FIND(" ",$D804)),MID($D804,FIND(" ",$D804)+1,1),"")&amp;IF(ISNUMBER(FIND(" ",$D804,FIND(" ",$D804)+1)),MID($D804,FIND(" ",$D804,FIND(" ",$D804)+1)+1,1),"")),".0",$E804), " ")</f>
        <v xml:space="preserve"> </v>
      </c>
      <c r="G804" s="144"/>
      <c r="H804" s="144"/>
      <c r="I804" s="144"/>
      <c r="J804" s="144"/>
      <c r="K804" s="144"/>
      <c r="L804" s="149" t="str" cm="1">
        <f t="array" ref="L804">_xlfn.IFNA(
_xlfn.IFS(
AND($F804=" ",$G804=" ",$H804=" "),"Please update all three: Surveyor Room Reference, Establishment Room Reference and Establishment Room Name",
AND(OR($I804="General",$I804="Open plan/ semi-open general",$I804="Fitted",$I804="Light practical (science)",$I804="Light practical (other)",$I804="Heavy practical (workshops)",$I804="Heavy practical (clean)",$I804="Large",$I804="Storage"),$J804=0,$K804=0),"Please update Net Area or Non-net Area",
AND($B804&lt;&gt;"OUT",$J804=0,$I804&lt;&gt;"Non-net",$M804="85% Circulation"),"Net area not recorded for spaces with 85% circulation unusable type",
AND(OR($I804="General",$I804="Open plan/ semi-open general",$I804="Fitted",$I804="Light practical (science)",$I804="Light practical (other)",$I804="Heavy practical (workshops)",$I804="Heavy practical (clean)",$I804="Large",$I804="Storage"),OR($J804=0,ISBLANK($J804))),"Net area not recorded in net spaces",
AND(OR($I804="Non-net",$I804="Outdoor space"),$J804&gt;0),"Net Area Recorded in Non-net space",
AND($I804="General",$J804&gt;90),"This general space is over 90m2, please ensure that this space is entered as separate spaces if it usually used as separate spaces",
AND($I804="Open plan/ semi-open general",$J804&lt;27),"Open plan general space under 27m2",
AND(OR($K804=0,ISBLANK($K804)), $I804="Non-net"),"Non-net area not recorded in non-net space"
),
" ")</f>
        <v xml:space="preserve"> </v>
      </c>
      <c r="M804" s="144"/>
      <c r="N804" s="144"/>
      <c r="O804" s="144"/>
      <c r="P804" s="144"/>
      <c r="Q804" s="144"/>
      <c r="R804" s="171"/>
      <c r="S804" s="147">
        <f>NCA_Calculations!$P$816</f>
        <v>0</v>
      </c>
      <c r="T804" s="147">
        <f>NCA_Calculations!$Q$816</f>
        <v>0</v>
      </c>
      <c r="U804" s="144"/>
      <c r="V804" s="144"/>
      <c r="W804" s="149" t="str" cm="1">
        <f t="array" ref="W804">_xlfn.IFNA(
_xlfn.IFS(
ISBLANK($U804),"Missing space use.",
AND('Establishment details'!$C$14="Secondary",$V804="Classbase"),"Invalid Status type",
AND(OR( $V804="Classbase", $V804="Teaching", $V804="Early years",$V804="SEND resourced"), NOT(ISBLANK($M804))),"Space with status type and unusable type.",
AND($V804= "Classbase",'Establishment details'!$C$22&gt;=10), "Classbase status is only valid in schools with a primary element.",
AND($I804= "Large",$N804 &gt; 3.5), "Large rooms with less than 3.5m height.",
AND(OR($V804="Light practical (science)",$V804="Light practical (science)",$V804="Heavy practical (workshops)", $V804="Heavy practical (clean)"), OR($O804=0,ISBLANK($O804))),"Missing sinks count for light and heavy practical spaces.",
AND($M804 = "Other",ISBLANK($R804)), "Invalid unusable type / missing note for other unusable type."
),
" ")</f>
        <v>Missing space use.</v>
      </c>
    </row>
    <row r="805" spans="2:23" ht="15.75" x14ac:dyDescent="0.25">
      <c r="B805" s="143"/>
      <c r="C805" s="144"/>
      <c r="D805" s="144"/>
      <c r="E805" s="144"/>
      <c r="F805" s="147" t="str" cm="1">
        <f t="array" ref="F805">_xlfn.IFNA(CONCATENATE(_xlfn.IFS($D805="Mezzanine",LEFT($D805,1), $D805="Ground Floor",LEFT($D805,1),$D805="Basment ",LEFT($D805,1), $D805="1st Floor", "0"&amp;LEFT($D805,1), $D805="2nd Floor", "0"&amp;LEFT($D805,1), $D805="3rd Floor", "0"&amp;LEFT($D805,1), $D805="4th Floor", "0"&amp;LEFT($D805,1), $D805="5th Floor", "0"&amp;LEFT($D805,1), $D805="6th Floor", "0"&amp;LEFT($D805,1),$D805="7th Floor", "0"&amp;LEFT($D805,1),$D805="8th Floor", "0"&amp;LEFT($D805,1),$D805="9th Floor", "0"&amp;LEFT($D805,1),$D805="10th Floor", LEFT($D805,2),$D805="11th Floor", LEFT($D805,2),$D805="12th Floor", LEFT($D805,2),$D805="13th Floor", LEFT($D805,2), $D805="Lower Ground", LEFT($D805)&amp;IF(ISNUMBER(FIND(" ",$D805)),MID($D805,FIND(" ",$D805)+1,1),"")&amp;IF(ISNUMBER(FIND(" ",$D805,FIND(" ",$D805)+1)),MID($D805,FIND(" ",$D805,FIND(" ",$D805)+1)+1,1),""),$D805="Upper Ground", LEFT($D805)&amp;IF(ISNUMBER(FIND(" ",$D805)),MID($D805,FIND(" ",$D805)+1,1),"")&amp;IF(ISNUMBER(FIND(" ",$D805,FIND(" ",$D805)+1)),MID($D805,FIND(" ",$D805,FIND(" ",$D805)+1)+1,1),"")),".0",$E805), " ")</f>
        <v xml:space="preserve"> </v>
      </c>
      <c r="G805" s="144"/>
      <c r="H805" s="144"/>
      <c r="I805" s="144"/>
      <c r="J805" s="144"/>
      <c r="K805" s="144"/>
      <c r="L805" s="149" t="str" cm="1">
        <f t="array" ref="L805">_xlfn.IFNA(
_xlfn.IFS(
AND($F805=" ",$G805=" ",$H805=" "),"Please update all three: Surveyor Room Reference, Establishment Room Reference and Establishment Room Name",
AND(OR($I805="General",$I805="Open plan/ semi-open general",$I805="Fitted",$I805="Light practical (science)",$I805="Light practical (other)",$I805="Heavy practical (workshops)",$I805="Heavy practical (clean)",$I805="Large",$I805="Storage"),$J805=0,$K805=0),"Please update Net Area or Non-net Area",
AND($B805&lt;&gt;"OUT",$J805=0,$I805&lt;&gt;"Non-net",$M805="85% Circulation"),"Net area not recorded for spaces with 85% circulation unusable type",
AND(OR($I805="General",$I805="Open plan/ semi-open general",$I805="Fitted",$I805="Light practical (science)",$I805="Light practical (other)",$I805="Heavy practical (workshops)",$I805="Heavy practical (clean)",$I805="Large",$I805="Storage"),OR($J805=0,ISBLANK($J805))),"Net area not recorded in net spaces",
AND(OR($I805="Non-net",$I805="Outdoor space"),$J805&gt;0),"Net Area Recorded in Non-net space",
AND($I805="General",$J805&gt;90),"This general space is over 90m2, please ensure that this space is entered as separate spaces if it usually used as separate spaces",
AND($I805="Open plan/ semi-open general",$J805&lt;27),"Open plan general space under 27m2",
AND(OR($K805=0,ISBLANK($K805)), $I805="Non-net"),"Non-net area not recorded in non-net space"
),
" ")</f>
        <v xml:space="preserve"> </v>
      </c>
      <c r="M805" s="144"/>
      <c r="N805" s="144"/>
      <c r="O805" s="144"/>
      <c r="P805" s="144"/>
      <c r="Q805" s="144"/>
      <c r="R805" s="171"/>
      <c r="S805" s="147">
        <f>NCA_Calculations!$P$817</f>
        <v>0</v>
      </c>
      <c r="T805" s="147">
        <f>NCA_Calculations!$Q$817</f>
        <v>0</v>
      </c>
      <c r="U805" s="144"/>
      <c r="V805" s="144"/>
      <c r="W805" s="149" t="str" cm="1">
        <f t="array" ref="W805">_xlfn.IFNA(
_xlfn.IFS(
ISBLANK($U805),"Missing space use.",
AND('Establishment details'!$C$14="Secondary",$V805="Classbase"),"Invalid Status type",
AND(OR( $V805="Classbase", $V805="Teaching", $V805="Early years",$V805="SEND resourced"), NOT(ISBLANK($M805))),"Space with status type and unusable type.",
AND($V805= "Classbase",'Establishment details'!$C$22&gt;=10), "Classbase status is only valid in schools with a primary element.",
AND($I805= "Large",$N805 &gt; 3.5), "Large rooms with less than 3.5m height.",
AND(OR($V805="Light practical (science)",$V805="Light practical (science)",$V805="Heavy practical (workshops)", $V805="Heavy practical (clean)"), OR($O805=0,ISBLANK($O805))),"Missing sinks count for light and heavy practical spaces.",
AND($M805 = "Other",ISBLANK($R805)), "Invalid unusable type / missing note for other unusable type."
),
" ")</f>
        <v>Missing space use.</v>
      </c>
    </row>
    <row r="806" spans="2:23" ht="15.75" x14ac:dyDescent="0.25">
      <c r="B806" s="143"/>
      <c r="C806" s="144"/>
      <c r="D806" s="144"/>
      <c r="E806" s="144"/>
      <c r="F806" s="147" t="str" cm="1">
        <f t="array" ref="F806">_xlfn.IFNA(CONCATENATE(_xlfn.IFS($D806="Mezzanine",LEFT($D806,1), $D806="Ground Floor",LEFT($D806,1),$D806="Basment ",LEFT($D806,1), $D806="1st Floor", "0"&amp;LEFT($D806,1), $D806="2nd Floor", "0"&amp;LEFT($D806,1), $D806="3rd Floor", "0"&amp;LEFT($D806,1), $D806="4th Floor", "0"&amp;LEFT($D806,1), $D806="5th Floor", "0"&amp;LEFT($D806,1), $D806="6th Floor", "0"&amp;LEFT($D806,1),$D806="7th Floor", "0"&amp;LEFT($D806,1),$D806="8th Floor", "0"&amp;LEFT($D806,1),$D806="9th Floor", "0"&amp;LEFT($D806,1),$D806="10th Floor", LEFT($D806,2),$D806="11th Floor", LEFT($D806,2),$D806="12th Floor", LEFT($D806,2),$D806="13th Floor", LEFT($D806,2), $D806="Lower Ground", LEFT($D806)&amp;IF(ISNUMBER(FIND(" ",$D806)),MID($D806,FIND(" ",$D806)+1,1),"")&amp;IF(ISNUMBER(FIND(" ",$D806,FIND(" ",$D806)+1)),MID($D806,FIND(" ",$D806,FIND(" ",$D806)+1)+1,1),""),$D806="Upper Ground", LEFT($D806)&amp;IF(ISNUMBER(FIND(" ",$D806)),MID($D806,FIND(" ",$D806)+1,1),"")&amp;IF(ISNUMBER(FIND(" ",$D806,FIND(" ",$D806)+1)),MID($D806,FIND(" ",$D806,FIND(" ",$D806)+1)+1,1),"")),".0",$E806), " ")</f>
        <v xml:space="preserve"> </v>
      </c>
      <c r="G806" s="144"/>
      <c r="H806" s="144"/>
      <c r="I806" s="144"/>
      <c r="J806" s="144"/>
      <c r="K806" s="144"/>
      <c r="L806" s="149" t="str" cm="1">
        <f t="array" ref="L806">_xlfn.IFNA(
_xlfn.IFS(
AND($F806=" ",$G806=" ",$H806=" "),"Please update all three: Surveyor Room Reference, Establishment Room Reference and Establishment Room Name",
AND(OR($I806="General",$I806="Open plan/ semi-open general",$I806="Fitted",$I806="Light practical (science)",$I806="Light practical (other)",$I806="Heavy practical (workshops)",$I806="Heavy practical (clean)",$I806="Large",$I806="Storage"),$J806=0,$K806=0),"Please update Net Area or Non-net Area",
AND($B806&lt;&gt;"OUT",$J806=0,$I806&lt;&gt;"Non-net",$M806="85% Circulation"),"Net area not recorded for spaces with 85% circulation unusable type",
AND(OR($I806="General",$I806="Open plan/ semi-open general",$I806="Fitted",$I806="Light practical (science)",$I806="Light practical (other)",$I806="Heavy practical (workshops)",$I806="Heavy practical (clean)",$I806="Large",$I806="Storage"),OR($J806=0,ISBLANK($J806))),"Net area not recorded in net spaces",
AND(OR($I806="Non-net",$I806="Outdoor space"),$J806&gt;0),"Net Area Recorded in Non-net space",
AND($I806="General",$J806&gt;90),"This general space is over 90m2, please ensure that this space is entered as separate spaces if it usually used as separate spaces",
AND($I806="Open plan/ semi-open general",$J806&lt;27),"Open plan general space under 27m2",
AND(OR($K806=0,ISBLANK($K806)), $I806="Non-net"),"Non-net area not recorded in non-net space"
),
" ")</f>
        <v xml:space="preserve"> </v>
      </c>
      <c r="M806" s="144"/>
      <c r="N806" s="144"/>
      <c r="O806" s="144"/>
      <c r="P806" s="144"/>
      <c r="Q806" s="144"/>
      <c r="R806" s="171"/>
      <c r="S806" s="147">
        <f>NCA_Calculations!$P$818</f>
        <v>0</v>
      </c>
      <c r="T806" s="147">
        <f>NCA_Calculations!$Q$818</f>
        <v>0</v>
      </c>
      <c r="U806" s="144"/>
      <c r="V806" s="144"/>
      <c r="W806" s="149" t="str" cm="1">
        <f t="array" ref="W806">_xlfn.IFNA(
_xlfn.IFS(
ISBLANK($U806),"Missing space use.",
AND('Establishment details'!$C$14="Secondary",$V806="Classbase"),"Invalid Status type",
AND(OR( $V806="Classbase", $V806="Teaching", $V806="Early years",$V806="SEND resourced"), NOT(ISBLANK($M806))),"Space with status type and unusable type.",
AND($V806= "Classbase",'Establishment details'!$C$22&gt;=10), "Classbase status is only valid in schools with a primary element.",
AND($I806= "Large",$N806 &gt; 3.5), "Large rooms with less than 3.5m height.",
AND(OR($V806="Light practical (science)",$V806="Light practical (science)",$V806="Heavy practical (workshops)", $V806="Heavy practical (clean)"), OR($O806=0,ISBLANK($O806))),"Missing sinks count for light and heavy practical spaces.",
AND($M806 = "Other",ISBLANK($R806)), "Invalid unusable type / missing note for other unusable type."
),
" ")</f>
        <v>Missing space use.</v>
      </c>
    </row>
    <row r="807" spans="2:23" ht="15.75" x14ac:dyDescent="0.25">
      <c r="B807" s="143"/>
      <c r="C807" s="144"/>
      <c r="D807" s="144"/>
      <c r="E807" s="144"/>
      <c r="F807" s="147" t="str" cm="1">
        <f t="array" ref="F807">_xlfn.IFNA(CONCATENATE(_xlfn.IFS($D807="Mezzanine",LEFT($D807,1), $D807="Ground Floor",LEFT($D807,1),$D807="Basment ",LEFT($D807,1), $D807="1st Floor", "0"&amp;LEFT($D807,1), $D807="2nd Floor", "0"&amp;LEFT($D807,1), $D807="3rd Floor", "0"&amp;LEFT($D807,1), $D807="4th Floor", "0"&amp;LEFT($D807,1), $D807="5th Floor", "0"&amp;LEFT($D807,1), $D807="6th Floor", "0"&amp;LEFT($D807,1),$D807="7th Floor", "0"&amp;LEFT($D807,1),$D807="8th Floor", "0"&amp;LEFT($D807,1),$D807="9th Floor", "0"&amp;LEFT($D807,1),$D807="10th Floor", LEFT($D807,2),$D807="11th Floor", LEFT($D807,2),$D807="12th Floor", LEFT($D807,2),$D807="13th Floor", LEFT($D807,2), $D807="Lower Ground", LEFT($D807)&amp;IF(ISNUMBER(FIND(" ",$D807)),MID($D807,FIND(" ",$D807)+1,1),"")&amp;IF(ISNUMBER(FIND(" ",$D807,FIND(" ",$D807)+1)),MID($D807,FIND(" ",$D807,FIND(" ",$D807)+1)+1,1),""),$D807="Upper Ground", LEFT($D807)&amp;IF(ISNUMBER(FIND(" ",$D807)),MID($D807,FIND(" ",$D807)+1,1),"")&amp;IF(ISNUMBER(FIND(" ",$D807,FIND(" ",$D807)+1)),MID($D807,FIND(" ",$D807,FIND(" ",$D807)+1)+1,1),"")),".0",$E807), " ")</f>
        <v xml:space="preserve"> </v>
      </c>
      <c r="G807" s="144"/>
      <c r="H807" s="144"/>
      <c r="I807" s="144"/>
      <c r="J807" s="144"/>
      <c r="K807" s="144"/>
      <c r="L807" s="149" t="str" cm="1">
        <f t="array" ref="L807">_xlfn.IFNA(
_xlfn.IFS(
AND($F807=" ",$G807=" ",$H807=" "),"Please update all three: Surveyor Room Reference, Establishment Room Reference and Establishment Room Name",
AND(OR($I807="General",$I807="Open plan/ semi-open general",$I807="Fitted",$I807="Light practical (science)",$I807="Light practical (other)",$I807="Heavy practical (workshops)",$I807="Heavy practical (clean)",$I807="Large",$I807="Storage"),$J807=0,$K807=0),"Please update Net Area or Non-net Area",
AND($B807&lt;&gt;"OUT",$J807=0,$I807&lt;&gt;"Non-net",$M807="85% Circulation"),"Net area not recorded for spaces with 85% circulation unusable type",
AND(OR($I807="General",$I807="Open plan/ semi-open general",$I807="Fitted",$I807="Light practical (science)",$I807="Light practical (other)",$I807="Heavy practical (workshops)",$I807="Heavy practical (clean)",$I807="Large",$I807="Storage"),OR($J807=0,ISBLANK($J807))),"Net area not recorded in net spaces",
AND(OR($I807="Non-net",$I807="Outdoor space"),$J807&gt;0),"Net Area Recorded in Non-net space",
AND($I807="General",$J807&gt;90),"This general space is over 90m2, please ensure that this space is entered as separate spaces if it usually used as separate spaces",
AND($I807="Open plan/ semi-open general",$J807&lt;27),"Open plan general space under 27m2",
AND(OR($K807=0,ISBLANK($K807)), $I807="Non-net"),"Non-net area not recorded in non-net space"
),
" ")</f>
        <v xml:space="preserve"> </v>
      </c>
      <c r="M807" s="144"/>
      <c r="N807" s="144"/>
      <c r="O807" s="144"/>
      <c r="P807" s="144"/>
      <c r="Q807" s="144"/>
      <c r="R807" s="171"/>
      <c r="S807" s="147">
        <f>NCA_Calculations!$P$819</f>
        <v>0</v>
      </c>
      <c r="T807" s="147">
        <f>NCA_Calculations!$Q$819</f>
        <v>0</v>
      </c>
      <c r="U807" s="144"/>
      <c r="V807" s="144"/>
      <c r="W807" s="149" t="str" cm="1">
        <f t="array" ref="W807">_xlfn.IFNA(
_xlfn.IFS(
ISBLANK($U807),"Missing space use.",
AND('Establishment details'!$C$14="Secondary",$V807="Classbase"),"Invalid Status type",
AND(OR( $V807="Classbase", $V807="Teaching", $V807="Early years",$V807="SEND resourced"), NOT(ISBLANK($M807))),"Space with status type and unusable type.",
AND($V807= "Classbase",'Establishment details'!$C$22&gt;=10), "Classbase status is only valid in schools with a primary element.",
AND($I807= "Large",$N807 &gt; 3.5), "Large rooms with less than 3.5m height.",
AND(OR($V807="Light practical (science)",$V807="Light practical (science)",$V807="Heavy practical (workshops)", $V807="Heavy practical (clean)"), OR($O807=0,ISBLANK($O807))),"Missing sinks count for light and heavy practical spaces.",
AND($M807 = "Other",ISBLANK($R807)), "Invalid unusable type / missing note for other unusable type."
),
" ")</f>
        <v>Missing space use.</v>
      </c>
    </row>
    <row r="808" spans="2:23" ht="15.75" x14ac:dyDescent="0.25">
      <c r="B808" s="143"/>
      <c r="C808" s="144"/>
      <c r="D808" s="144"/>
      <c r="E808" s="144"/>
      <c r="F808" s="147" t="str" cm="1">
        <f t="array" ref="F808">_xlfn.IFNA(CONCATENATE(_xlfn.IFS($D808="Mezzanine",LEFT($D808,1), $D808="Ground Floor",LEFT($D808,1),$D808="Basment ",LEFT($D808,1), $D808="1st Floor", "0"&amp;LEFT($D808,1), $D808="2nd Floor", "0"&amp;LEFT($D808,1), $D808="3rd Floor", "0"&amp;LEFT($D808,1), $D808="4th Floor", "0"&amp;LEFT($D808,1), $D808="5th Floor", "0"&amp;LEFT($D808,1), $D808="6th Floor", "0"&amp;LEFT($D808,1),$D808="7th Floor", "0"&amp;LEFT($D808,1),$D808="8th Floor", "0"&amp;LEFT($D808,1),$D808="9th Floor", "0"&amp;LEFT($D808,1),$D808="10th Floor", LEFT($D808,2),$D808="11th Floor", LEFT($D808,2),$D808="12th Floor", LEFT($D808,2),$D808="13th Floor", LEFT($D808,2), $D808="Lower Ground", LEFT($D808)&amp;IF(ISNUMBER(FIND(" ",$D808)),MID($D808,FIND(" ",$D808)+1,1),"")&amp;IF(ISNUMBER(FIND(" ",$D808,FIND(" ",$D808)+1)),MID($D808,FIND(" ",$D808,FIND(" ",$D808)+1)+1,1),""),$D808="Upper Ground", LEFT($D808)&amp;IF(ISNUMBER(FIND(" ",$D808)),MID($D808,FIND(" ",$D808)+1,1),"")&amp;IF(ISNUMBER(FIND(" ",$D808,FIND(" ",$D808)+1)),MID($D808,FIND(" ",$D808,FIND(" ",$D808)+1)+1,1),"")),".0",$E808), " ")</f>
        <v xml:space="preserve"> </v>
      </c>
      <c r="G808" s="144"/>
      <c r="H808" s="144"/>
      <c r="I808" s="144"/>
      <c r="J808" s="144"/>
      <c r="K808" s="144"/>
      <c r="L808" s="149" t="str" cm="1">
        <f t="array" ref="L808">_xlfn.IFNA(
_xlfn.IFS(
AND($F808=" ",$G808=" ",$H808=" "),"Please update all three: Surveyor Room Reference, Establishment Room Reference and Establishment Room Name",
AND(OR($I808="General",$I808="Open plan/ semi-open general",$I808="Fitted",$I808="Light practical (science)",$I808="Light practical (other)",$I808="Heavy practical (workshops)",$I808="Heavy practical (clean)",$I808="Large",$I808="Storage"),$J808=0,$K808=0),"Please update Net Area or Non-net Area",
AND($B808&lt;&gt;"OUT",$J808=0,$I808&lt;&gt;"Non-net",$M808="85% Circulation"),"Net area not recorded for spaces with 85% circulation unusable type",
AND(OR($I808="General",$I808="Open plan/ semi-open general",$I808="Fitted",$I808="Light practical (science)",$I808="Light practical (other)",$I808="Heavy practical (workshops)",$I808="Heavy practical (clean)",$I808="Large",$I808="Storage"),OR($J808=0,ISBLANK($J808))),"Net area not recorded in net spaces",
AND(OR($I808="Non-net",$I808="Outdoor space"),$J808&gt;0),"Net Area Recorded in Non-net space",
AND($I808="General",$J808&gt;90),"This general space is over 90m2, please ensure that this space is entered as separate spaces if it usually used as separate spaces",
AND($I808="Open plan/ semi-open general",$J808&lt;27),"Open plan general space under 27m2",
AND(OR($K808=0,ISBLANK($K808)), $I808="Non-net"),"Non-net area not recorded in non-net space"
),
" ")</f>
        <v xml:space="preserve"> </v>
      </c>
      <c r="M808" s="144"/>
      <c r="N808" s="144"/>
      <c r="O808" s="144"/>
      <c r="P808" s="144"/>
      <c r="Q808" s="144"/>
      <c r="R808" s="171"/>
      <c r="S808" s="147">
        <f>NCA_Calculations!$P$820</f>
        <v>0</v>
      </c>
      <c r="T808" s="147">
        <f>NCA_Calculations!$Q$820</f>
        <v>0</v>
      </c>
      <c r="U808" s="144"/>
      <c r="V808" s="144"/>
      <c r="W808" s="149" t="str" cm="1">
        <f t="array" ref="W808">_xlfn.IFNA(
_xlfn.IFS(
ISBLANK($U808),"Missing space use.",
AND('Establishment details'!$C$14="Secondary",$V808="Classbase"),"Invalid Status type",
AND(OR( $V808="Classbase", $V808="Teaching", $V808="Early years",$V808="SEND resourced"), NOT(ISBLANK($M808))),"Space with status type and unusable type.",
AND($V808= "Classbase",'Establishment details'!$C$22&gt;=10), "Classbase status is only valid in schools with a primary element.",
AND($I808= "Large",$N808 &gt; 3.5), "Large rooms with less than 3.5m height.",
AND(OR($V808="Light practical (science)",$V808="Light practical (science)",$V808="Heavy practical (workshops)", $V808="Heavy practical (clean)"), OR($O808=0,ISBLANK($O808))),"Missing sinks count for light and heavy practical spaces.",
AND($M808 = "Other",ISBLANK($R808)), "Invalid unusable type / missing note for other unusable type."
),
" ")</f>
        <v>Missing space use.</v>
      </c>
    </row>
    <row r="809" spans="2:23" ht="15.75" x14ac:dyDescent="0.25">
      <c r="B809" s="143"/>
      <c r="C809" s="144"/>
      <c r="D809" s="144"/>
      <c r="E809" s="144"/>
      <c r="F809" s="147" t="str" cm="1">
        <f t="array" ref="F809">_xlfn.IFNA(CONCATENATE(_xlfn.IFS($D809="Mezzanine",LEFT($D809,1), $D809="Ground Floor",LEFT($D809,1),$D809="Basment ",LEFT($D809,1), $D809="1st Floor", "0"&amp;LEFT($D809,1), $D809="2nd Floor", "0"&amp;LEFT($D809,1), $D809="3rd Floor", "0"&amp;LEFT($D809,1), $D809="4th Floor", "0"&amp;LEFT($D809,1), $D809="5th Floor", "0"&amp;LEFT($D809,1), $D809="6th Floor", "0"&amp;LEFT($D809,1),$D809="7th Floor", "0"&amp;LEFT($D809,1),$D809="8th Floor", "0"&amp;LEFT($D809,1),$D809="9th Floor", "0"&amp;LEFT($D809,1),$D809="10th Floor", LEFT($D809,2),$D809="11th Floor", LEFT($D809,2),$D809="12th Floor", LEFT($D809,2),$D809="13th Floor", LEFT($D809,2), $D809="Lower Ground", LEFT($D809)&amp;IF(ISNUMBER(FIND(" ",$D809)),MID($D809,FIND(" ",$D809)+1,1),"")&amp;IF(ISNUMBER(FIND(" ",$D809,FIND(" ",$D809)+1)),MID($D809,FIND(" ",$D809,FIND(" ",$D809)+1)+1,1),""),$D809="Upper Ground", LEFT($D809)&amp;IF(ISNUMBER(FIND(" ",$D809)),MID($D809,FIND(" ",$D809)+1,1),"")&amp;IF(ISNUMBER(FIND(" ",$D809,FIND(" ",$D809)+1)),MID($D809,FIND(" ",$D809,FIND(" ",$D809)+1)+1,1),"")),".0",$E809), " ")</f>
        <v xml:space="preserve"> </v>
      </c>
      <c r="G809" s="144"/>
      <c r="H809" s="144"/>
      <c r="I809" s="144"/>
      <c r="J809" s="144"/>
      <c r="K809" s="144"/>
      <c r="L809" s="149" t="str" cm="1">
        <f t="array" ref="L809">_xlfn.IFNA(
_xlfn.IFS(
AND($F809=" ",$G809=" ",$H809=" "),"Please update all three: Surveyor Room Reference, Establishment Room Reference and Establishment Room Name",
AND(OR($I809="General",$I809="Open plan/ semi-open general",$I809="Fitted",$I809="Light practical (science)",$I809="Light practical (other)",$I809="Heavy practical (workshops)",$I809="Heavy practical (clean)",$I809="Large",$I809="Storage"),$J809=0,$K809=0),"Please update Net Area or Non-net Area",
AND($B809&lt;&gt;"OUT",$J809=0,$I809&lt;&gt;"Non-net",$M809="85% Circulation"),"Net area not recorded for spaces with 85% circulation unusable type",
AND(OR($I809="General",$I809="Open plan/ semi-open general",$I809="Fitted",$I809="Light practical (science)",$I809="Light practical (other)",$I809="Heavy practical (workshops)",$I809="Heavy practical (clean)",$I809="Large",$I809="Storage"),OR($J809=0,ISBLANK($J809))),"Net area not recorded in net spaces",
AND(OR($I809="Non-net",$I809="Outdoor space"),$J809&gt;0),"Net Area Recorded in Non-net space",
AND($I809="General",$J809&gt;90),"This general space is over 90m2, please ensure that this space is entered as separate spaces if it usually used as separate spaces",
AND($I809="Open plan/ semi-open general",$J809&lt;27),"Open plan general space under 27m2",
AND(OR($K809=0,ISBLANK($K809)), $I809="Non-net"),"Non-net area not recorded in non-net space"
),
" ")</f>
        <v xml:space="preserve"> </v>
      </c>
      <c r="M809" s="144"/>
      <c r="N809" s="144"/>
      <c r="O809" s="144"/>
      <c r="P809" s="144"/>
      <c r="Q809" s="144"/>
      <c r="R809" s="171"/>
      <c r="S809" s="147">
        <f>NCA_Calculations!$P$821</f>
        <v>0</v>
      </c>
      <c r="T809" s="147">
        <f>NCA_Calculations!$Q$821</f>
        <v>0</v>
      </c>
      <c r="U809" s="144"/>
      <c r="V809" s="144"/>
      <c r="W809" s="149" t="str" cm="1">
        <f t="array" ref="W809">_xlfn.IFNA(
_xlfn.IFS(
ISBLANK($U809),"Missing space use.",
AND('Establishment details'!$C$14="Secondary",$V809="Classbase"),"Invalid Status type",
AND(OR( $V809="Classbase", $V809="Teaching", $V809="Early years",$V809="SEND resourced"), NOT(ISBLANK($M809))),"Space with status type and unusable type.",
AND($V809= "Classbase",'Establishment details'!$C$22&gt;=10), "Classbase status is only valid in schools with a primary element.",
AND($I809= "Large",$N809 &gt; 3.5), "Large rooms with less than 3.5m height.",
AND(OR($V809="Light practical (science)",$V809="Light practical (science)",$V809="Heavy practical (workshops)", $V809="Heavy practical (clean)"), OR($O809=0,ISBLANK($O809))),"Missing sinks count for light and heavy practical spaces.",
AND($M809 = "Other",ISBLANK($R809)), "Invalid unusable type / missing note for other unusable type."
),
" ")</f>
        <v>Missing space use.</v>
      </c>
    </row>
    <row r="810" spans="2:23" ht="15.75" x14ac:dyDescent="0.25">
      <c r="B810" s="143"/>
      <c r="C810" s="144"/>
      <c r="D810" s="144"/>
      <c r="E810" s="144"/>
      <c r="F810" s="147" t="str" cm="1">
        <f t="array" ref="F810">_xlfn.IFNA(CONCATENATE(_xlfn.IFS($D810="Mezzanine",LEFT($D810,1), $D810="Ground Floor",LEFT($D810,1),$D810="Basment ",LEFT($D810,1), $D810="1st Floor", "0"&amp;LEFT($D810,1), $D810="2nd Floor", "0"&amp;LEFT($D810,1), $D810="3rd Floor", "0"&amp;LEFT($D810,1), $D810="4th Floor", "0"&amp;LEFT($D810,1), $D810="5th Floor", "0"&amp;LEFT($D810,1), $D810="6th Floor", "0"&amp;LEFT($D810,1),$D810="7th Floor", "0"&amp;LEFT($D810,1),$D810="8th Floor", "0"&amp;LEFT($D810,1),$D810="9th Floor", "0"&amp;LEFT($D810,1),$D810="10th Floor", LEFT($D810,2),$D810="11th Floor", LEFT($D810,2),$D810="12th Floor", LEFT($D810,2),$D810="13th Floor", LEFT($D810,2), $D810="Lower Ground", LEFT($D810)&amp;IF(ISNUMBER(FIND(" ",$D810)),MID($D810,FIND(" ",$D810)+1,1),"")&amp;IF(ISNUMBER(FIND(" ",$D810,FIND(" ",$D810)+1)),MID($D810,FIND(" ",$D810,FIND(" ",$D810)+1)+1,1),""),$D810="Upper Ground", LEFT($D810)&amp;IF(ISNUMBER(FIND(" ",$D810)),MID($D810,FIND(" ",$D810)+1,1),"")&amp;IF(ISNUMBER(FIND(" ",$D810,FIND(" ",$D810)+1)),MID($D810,FIND(" ",$D810,FIND(" ",$D810)+1)+1,1),"")),".0",$E810), " ")</f>
        <v xml:space="preserve"> </v>
      </c>
      <c r="G810" s="144"/>
      <c r="H810" s="144"/>
      <c r="I810" s="144"/>
      <c r="J810" s="144"/>
      <c r="K810" s="144"/>
      <c r="L810" s="149" t="str" cm="1">
        <f t="array" ref="L810">_xlfn.IFNA(
_xlfn.IFS(
AND($F810=" ",$G810=" ",$H810=" "),"Please update all three: Surveyor Room Reference, Establishment Room Reference and Establishment Room Name",
AND(OR($I810="General",$I810="Open plan/ semi-open general",$I810="Fitted",$I810="Light practical (science)",$I810="Light practical (other)",$I810="Heavy practical (workshops)",$I810="Heavy practical (clean)",$I810="Large",$I810="Storage"),$J810=0,$K810=0),"Please update Net Area or Non-net Area",
AND($B810&lt;&gt;"OUT",$J810=0,$I810&lt;&gt;"Non-net",$M810="85% Circulation"),"Net area not recorded for spaces with 85% circulation unusable type",
AND(OR($I810="General",$I810="Open plan/ semi-open general",$I810="Fitted",$I810="Light practical (science)",$I810="Light practical (other)",$I810="Heavy practical (workshops)",$I810="Heavy practical (clean)",$I810="Large",$I810="Storage"),OR($J810=0,ISBLANK($J810))),"Net area not recorded in net spaces",
AND(OR($I810="Non-net",$I810="Outdoor space"),$J810&gt;0),"Net Area Recorded in Non-net space",
AND($I810="General",$J810&gt;90),"This general space is over 90m2, please ensure that this space is entered as separate spaces if it usually used as separate spaces",
AND($I810="Open plan/ semi-open general",$J810&lt;27),"Open plan general space under 27m2",
AND(OR($K810=0,ISBLANK($K810)), $I810="Non-net"),"Non-net area not recorded in non-net space"
),
" ")</f>
        <v xml:space="preserve"> </v>
      </c>
      <c r="M810" s="144"/>
      <c r="N810" s="144"/>
      <c r="O810" s="144"/>
      <c r="P810" s="144"/>
      <c r="Q810" s="144"/>
      <c r="R810" s="171"/>
      <c r="S810" s="147">
        <f>NCA_Calculations!$P$822</f>
        <v>0</v>
      </c>
      <c r="T810" s="147">
        <f>NCA_Calculations!$Q$822</f>
        <v>0</v>
      </c>
      <c r="U810" s="144"/>
      <c r="V810" s="144"/>
      <c r="W810" s="149" t="str" cm="1">
        <f t="array" ref="W810">_xlfn.IFNA(
_xlfn.IFS(
ISBLANK($U810),"Missing space use.",
AND('Establishment details'!$C$14="Secondary",$V810="Classbase"),"Invalid Status type",
AND(OR( $V810="Classbase", $V810="Teaching", $V810="Early years",$V810="SEND resourced"), NOT(ISBLANK($M810))),"Space with status type and unusable type.",
AND($V810= "Classbase",'Establishment details'!$C$22&gt;=10), "Classbase status is only valid in schools with a primary element.",
AND($I810= "Large",$N810 &gt; 3.5), "Large rooms with less than 3.5m height.",
AND(OR($V810="Light practical (science)",$V810="Light practical (science)",$V810="Heavy practical (workshops)", $V810="Heavy practical (clean)"), OR($O810=0,ISBLANK($O810))),"Missing sinks count for light and heavy practical spaces.",
AND($M810 = "Other",ISBLANK($R810)), "Invalid unusable type / missing note for other unusable type."
),
" ")</f>
        <v>Missing space use.</v>
      </c>
    </row>
    <row r="811" spans="2:23" ht="15.75" x14ac:dyDescent="0.25">
      <c r="B811" s="143"/>
      <c r="C811" s="144"/>
      <c r="D811" s="144"/>
      <c r="E811" s="144"/>
      <c r="F811" s="147" t="str" cm="1">
        <f t="array" ref="F811">_xlfn.IFNA(CONCATENATE(_xlfn.IFS($D811="Mezzanine",LEFT($D811,1), $D811="Ground Floor",LEFT($D811,1),$D811="Basment ",LEFT($D811,1), $D811="1st Floor", "0"&amp;LEFT($D811,1), $D811="2nd Floor", "0"&amp;LEFT($D811,1), $D811="3rd Floor", "0"&amp;LEFT($D811,1), $D811="4th Floor", "0"&amp;LEFT($D811,1), $D811="5th Floor", "0"&amp;LEFT($D811,1), $D811="6th Floor", "0"&amp;LEFT($D811,1),$D811="7th Floor", "0"&amp;LEFT($D811,1),$D811="8th Floor", "0"&amp;LEFT($D811,1),$D811="9th Floor", "0"&amp;LEFT($D811,1),$D811="10th Floor", LEFT($D811,2),$D811="11th Floor", LEFT($D811,2),$D811="12th Floor", LEFT($D811,2),$D811="13th Floor", LEFT($D811,2), $D811="Lower Ground", LEFT($D811)&amp;IF(ISNUMBER(FIND(" ",$D811)),MID($D811,FIND(" ",$D811)+1,1),"")&amp;IF(ISNUMBER(FIND(" ",$D811,FIND(" ",$D811)+1)),MID($D811,FIND(" ",$D811,FIND(" ",$D811)+1)+1,1),""),$D811="Upper Ground", LEFT($D811)&amp;IF(ISNUMBER(FIND(" ",$D811)),MID($D811,FIND(" ",$D811)+1,1),"")&amp;IF(ISNUMBER(FIND(" ",$D811,FIND(" ",$D811)+1)),MID($D811,FIND(" ",$D811,FIND(" ",$D811)+1)+1,1),"")),".0",$E811), " ")</f>
        <v xml:space="preserve"> </v>
      </c>
      <c r="G811" s="144"/>
      <c r="H811" s="144"/>
      <c r="I811" s="144"/>
      <c r="J811" s="144"/>
      <c r="K811" s="144"/>
      <c r="L811" s="149" t="str" cm="1">
        <f t="array" ref="L811">_xlfn.IFNA(
_xlfn.IFS(
AND($F811=" ",$G811=" ",$H811=" "),"Please update all three: Surveyor Room Reference, Establishment Room Reference and Establishment Room Name",
AND(OR($I811="General",$I811="Open plan/ semi-open general",$I811="Fitted",$I811="Light practical (science)",$I811="Light practical (other)",$I811="Heavy practical (workshops)",$I811="Heavy practical (clean)",$I811="Large",$I811="Storage"),$J811=0,$K811=0),"Please update Net Area or Non-net Area",
AND($B811&lt;&gt;"OUT",$J811=0,$I811&lt;&gt;"Non-net",$M811="85% Circulation"),"Net area not recorded for spaces with 85% circulation unusable type",
AND(OR($I811="General",$I811="Open plan/ semi-open general",$I811="Fitted",$I811="Light practical (science)",$I811="Light practical (other)",$I811="Heavy practical (workshops)",$I811="Heavy practical (clean)",$I811="Large",$I811="Storage"),OR($J811=0,ISBLANK($J811))),"Net area not recorded in net spaces",
AND(OR($I811="Non-net",$I811="Outdoor space"),$J811&gt;0),"Net Area Recorded in Non-net space",
AND($I811="General",$J811&gt;90),"This general space is over 90m2, please ensure that this space is entered as separate spaces if it usually used as separate spaces",
AND($I811="Open plan/ semi-open general",$J811&lt;27),"Open plan general space under 27m2",
AND(OR($K811=0,ISBLANK($K811)), $I811="Non-net"),"Non-net area not recorded in non-net space"
),
" ")</f>
        <v xml:space="preserve"> </v>
      </c>
      <c r="M811" s="144"/>
      <c r="N811" s="144"/>
      <c r="O811" s="144"/>
      <c r="P811" s="144"/>
      <c r="Q811" s="144"/>
      <c r="R811" s="171"/>
      <c r="S811" s="147">
        <f>NCA_Calculations!$P$823</f>
        <v>0</v>
      </c>
      <c r="T811" s="147">
        <f>NCA_Calculations!$Q$823</f>
        <v>0</v>
      </c>
      <c r="U811" s="144"/>
      <c r="V811" s="144"/>
      <c r="W811" s="149" t="str" cm="1">
        <f t="array" ref="W811">_xlfn.IFNA(
_xlfn.IFS(
ISBLANK($U811),"Missing space use.",
AND('Establishment details'!$C$14="Secondary",$V811="Classbase"),"Invalid Status type",
AND(OR( $V811="Classbase", $V811="Teaching", $V811="Early years",$V811="SEND resourced"), NOT(ISBLANK($M811))),"Space with status type and unusable type.",
AND($V811= "Classbase",'Establishment details'!$C$22&gt;=10), "Classbase status is only valid in schools with a primary element.",
AND($I811= "Large",$N811 &gt; 3.5), "Large rooms with less than 3.5m height.",
AND(OR($V811="Light practical (science)",$V811="Light practical (science)",$V811="Heavy practical (workshops)", $V811="Heavy practical (clean)"), OR($O811=0,ISBLANK($O811))),"Missing sinks count for light and heavy practical spaces.",
AND($M811 = "Other",ISBLANK($R811)), "Invalid unusable type / missing note for other unusable type."
),
" ")</f>
        <v>Missing space use.</v>
      </c>
    </row>
    <row r="812" spans="2:23" ht="15.75" x14ac:dyDescent="0.25">
      <c r="B812" s="143"/>
      <c r="C812" s="144"/>
      <c r="D812" s="144"/>
      <c r="E812" s="144"/>
      <c r="F812" s="147" t="str" cm="1">
        <f t="array" ref="F812">_xlfn.IFNA(CONCATENATE(_xlfn.IFS($D812="Mezzanine",LEFT($D812,1), $D812="Ground Floor",LEFT($D812,1),$D812="Basment ",LEFT($D812,1), $D812="1st Floor", "0"&amp;LEFT($D812,1), $D812="2nd Floor", "0"&amp;LEFT($D812,1), $D812="3rd Floor", "0"&amp;LEFT($D812,1), $D812="4th Floor", "0"&amp;LEFT($D812,1), $D812="5th Floor", "0"&amp;LEFT($D812,1), $D812="6th Floor", "0"&amp;LEFT($D812,1),$D812="7th Floor", "0"&amp;LEFT($D812,1),$D812="8th Floor", "0"&amp;LEFT($D812,1),$D812="9th Floor", "0"&amp;LEFT($D812,1),$D812="10th Floor", LEFT($D812,2),$D812="11th Floor", LEFT($D812,2),$D812="12th Floor", LEFT($D812,2),$D812="13th Floor", LEFT($D812,2), $D812="Lower Ground", LEFT($D812)&amp;IF(ISNUMBER(FIND(" ",$D812)),MID($D812,FIND(" ",$D812)+1,1),"")&amp;IF(ISNUMBER(FIND(" ",$D812,FIND(" ",$D812)+1)),MID($D812,FIND(" ",$D812,FIND(" ",$D812)+1)+1,1),""),$D812="Upper Ground", LEFT($D812)&amp;IF(ISNUMBER(FIND(" ",$D812)),MID($D812,FIND(" ",$D812)+1,1),"")&amp;IF(ISNUMBER(FIND(" ",$D812,FIND(" ",$D812)+1)),MID($D812,FIND(" ",$D812,FIND(" ",$D812)+1)+1,1),"")),".0",$E812), " ")</f>
        <v xml:space="preserve"> </v>
      </c>
      <c r="G812" s="144"/>
      <c r="H812" s="144"/>
      <c r="I812" s="144"/>
      <c r="J812" s="144"/>
      <c r="K812" s="144"/>
      <c r="L812" s="149" t="str" cm="1">
        <f t="array" ref="L812">_xlfn.IFNA(
_xlfn.IFS(
AND($F812=" ",$G812=" ",$H812=" "),"Please update all three: Surveyor Room Reference, Establishment Room Reference and Establishment Room Name",
AND(OR($I812="General",$I812="Open plan/ semi-open general",$I812="Fitted",$I812="Light practical (science)",$I812="Light practical (other)",$I812="Heavy practical (workshops)",$I812="Heavy practical (clean)",$I812="Large",$I812="Storage"),$J812=0,$K812=0),"Please update Net Area or Non-net Area",
AND($B812&lt;&gt;"OUT",$J812=0,$I812&lt;&gt;"Non-net",$M812="85% Circulation"),"Net area not recorded for spaces with 85% circulation unusable type",
AND(OR($I812="General",$I812="Open plan/ semi-open general",$I812="Fitted",$I812="Light practical (science)",$I812="Light practical (other)",$I812="Heavy practical (workshops)",$I812="Heavy practical (clean)",$I812="Large",$I812="Storage"),OR($J812=0,ISBLANK($J812))),"Net area not recorded in net spaces",
AND(OR($I812="Non-net",$I812="Outdoor space"),$J812&gt;0),"Net Area Recorded in Non-net space",
AND($I812="General",$J812&gt;90),"This general space is over 90m2, please ensure that this space is entered as separate spaces if it usually used as separate spaces",
AND($I812="Open plan/ semi-open general",$J812&lt;27),"Open plan general space under 27m2",
AND(OR($K812=0,ISBLANK($K812)), $I812="Non-net"),"Non-net area not recorded in non-net space"
),
" ")</f>
        <v xml:space="preserve"> </v>
      </c>
      <c r="M812" s="144"/>
      <c r="N812" s="144"/>
      <c r="O812" s="144"/>
      <c r="P812" s="144"/>
      <c r="Q812" s="144"/>
      <c r="R812" s="171"/>
      <c r="S812" s="147">
        <f>NCA_Calculations!$P$824</f>
        <v>0</v>
      </c>
      <c r="T812" s="147">
        <f>NCA_Calculations!$Q$824</f>
        <v>0</v>
      </c>
      <c r="U812" s="144"/>
      <c r="V812" s="144"/>
      <c r="W812" s="149" t="str" cm="1">
        <f t="array" ref="W812">_xlfn.IFNA(
_xlfn.IFS(
ISBLANK($U812),"Missing space use.",
AND('Establishment details'!$C$14="Secondary",$V812="Classbase"),"Invalid Status type",
AND(OR( $V812="Classbase", $V812="Teaching", $V812="Early years",$V812="SEND resourced"), NOT(ISBLANK($M812))),"Space with status type and unusable type.",
AND($V812= "Classbase",'Establishment details'!$C$22&gt;=10), "Classbase status is only valid in schools with a primary element.",
AND($I812= "Large",$N812 &gt; 3.5), "Large rooms with less than 3.5m height.",
AND(OR($V812="Light practical (science)",$V812="Light practical (science)",$V812="Heavy practical (workshops)", $V812="Heavy practical (clean)"), OR($O812=0,ISBLANK($O812))),"Missing sinks count for light and heavy practical spaces.",
AND($M812 = "Other",ISBLANK($R812)), "Invalid unusable type / missing note for other unusable type."
),
" ")</f>
        <v>Missing space use.</v>
      </c>
    </row>
    <row r="813" spans="2:23" ht="15.75" x14ac:dyDescent="0.25">
      <c r="B813" s="143"/>
      <c r="C813" s="144"/>
      <c r="D813" s="144"/>
      <c r="E813" s="144"/>
      <c r="F813" s="147" t="str" cm="1">
        <f t="array" ref="F813">_xlfn.IFNA(CONCATENATE(_xlfn.IFS($D813="Mezzanine",LEFT($D813,1), $D813="Ground Floor",LEFT($D813,1),$D813="Basment ",LEFT($D813,1), $D813="1st Floor", "0"&amp;LEFT($D813,1), $D813="2nd Floor", "0"&amp;LEFT($D813,1), $D813="3rd Floor", "0"&amp;LEFT($D813,1), $D813="4th Floor", "0"&amp;LEFT($D813,1), $D813="5th Floor", "0"&amp;LEFT($D813,1), $D813="6th Floor", "0"&amp;LEFT($D813,1),$D813="7th Floor", "0"&amp;LEFT($D813,1),$D813="8th Floor", "0"&amp;LEFT($D813,1),$D813="9th Floor", "0"&amp;LEFT($D813,1),$D813="10th Floor", LEFT($D813,2),$D813="11th Floor", LEFT($D813,2),$D813="12th Floor", LEFT($D813,2),$D813="13th Floor", LEFT($D813,2), $D813="Lower Ground", LEFT($D813)&amp;IF(ISNUMBER(FIND(" ",$D813)),MID($D813,FIND(" ",$D813)+1,1),"")&amp;IF(ISNUMBER(FIND(" ",$D813,FIND(" ",$D813)+1)),MID($D813,FIND(" ",$D813,FIND(" ",$D813)+1)+1,1),""),$D813="Upper Ground", LEFT($D813)&amp;IF(ISNUMBER(FIND(" ",$D813)),MID($D813,FIND(" ",$D813)+1,1),"")&amp;IF(ISNUMBER(FIND(" ",$D813,FIND(" ",$D813)+1)),MID($D813,FIND(" ",$D813,FIND(" ",$D813)+1)+1,1),"")),".0",$E813), " ")</f>
        <v xml:space="preserve"> </v>
      </c>
      <c r="G813" s="144"/>
      <c r="H813" s="144"/>
      <c r="I813" s="144"/>
      <c r="J813" s="144"/>
      <c r="K813" s="144"/>
      <c r="L813" s="149" t="str" cm="1">
        <f t="array" ref="L813">_xlfn.IFNA(
_xlfn.IFS(
AND($F813=" ",$G813=" ",$H813=" "),"Please update all three: Surveyor Room Reference, Establishment Room Reference and Establishment Room Name",
AND(OR($I813="General",$I813="Open plan/ semi-open general",$I813="Fitted",$I813="Light practical (science)",$I813="Light practical (other)",$I813="Heavy practical (workshops)",$I813="Heavy practical (clean)",$I813="Large",$I813="Storage"),$J813=0,$K813=0),"Please update Net Area or Non-net Area",
AND($B813&lt;&gt;"OUT",$J813=0,$I813&lt;&gt;"Non-net",$M813="85% Circulation"),"Net area not recorded for spaces with 85% circulation unusable type",
AND(OR($I813="General",$I813="Open plan/ semi-open general",$I813="Fitted",$I813="Light practical (science)",$I813="Light practical (other)",$I813="Heavy practical (workshops)",$I813="Heavy practical (clean)",$I813="Large",$I813="Storage"),OR($J813=0,ISBLANK($J813))),"Net area not recorded in net spaces",
AND(OR($I813="Non-net",$I813="Outdoor space"),$J813&gt;0),"Net Area Recorded in Non-net space",
AND($I813="General",$J813&gt;90),"This general space is over 90m2, please ensure that this space is entered as separate spaces if it usually used as separate spaces",
AND($I813="Open plan/ semi-open general",$J813&lt;27),"Open plan general space under 27m2",
AND(OR($K813=0,ISBLANK($K813)), $I813="Non-net"),"Non-net area not recorded in non-net space"
),
" ")</f>
        <v xml:space="preserve"> </v>
      </c>
      <c r="M813" s="144"/>
      <c r="N813" s="144"/>
      <c r="O813" s="144"/>
      <c r="P813" s="144"/>
      <c r="Q813" s="144"/>
      <c r="R813" s="171"/>
      <c r="S813" s="147">
        <f>NCA_Calculations!$P$825</f>
        <v>0</v>
      </c>
      <c r="T813" s="147">
        <f>NCA_Calculations!$Q$825</f>
        <v>0</v>
      </c>
      <c r="U813" s="144"/>
      <c r="V813" s="144"/>
      <c r="W813" s="149" t="str" cm="1">
        <f t="array" ref="W813">_xlfn.IFNA(
_xlfn.IFS(
ISBLANK($U813),"Missing space use.",
AND('Establishment details'!$C$14="Secondary",$V813="Classbase"),"Invalid Status type",
AND(OR( $V813="Classbase", $V813="Teaching", $V813="Early years",$V813="SEND resourced"), NOT(ISBLANK($M813))),"Space with status type and unusable type.",
AND($V813= "Classbase",'Establishment details'!$C$22&gt;=10), "Classbase status is only valid in schools with a primary element.",
AND($I813= "Large",$N813 &gt; 3.5), "Large rooms with less than 3.5m height.",
AND(OR($V813="Light practical (science)",$V813="Light practical (science)",$V813="Heavy practical (workshops)", $V813="Heavy practical (clean)"), OR($O813=0,ISBLANK($O813))),"Missing sinks count for light and heavy practical spaces.",
AND($M813 = "Other",ISBLANK($R813)), "Invalid unusable type / missing note for other unusable type."
),
" ")</f>
        <v>Missing space use.</v>
      </c>
    </row>
    <row r="814" spans="2:23" ht="15.75" x14ac:dyDescent="0.25">
      <c r="B814" s="143"/>
      <c r="C814" s="144"/>
      <c r="D814" s="144"/>
      <c r="E814" s="144"/>
      <c r="F814" s="147" t="str" cm="1">
        <f t="array" ref="F814">_xlfn.IFNA(CONCATENATE(_xlfn.IFS($D814="Mezzanine",LEFT($D814,1), $D814="Ground Floor",LEFT($D814,1),$D814="Basment ",LEFT($D814,1), $D814="1st Floor", "0"&amp;LEFT($D814,1), $D814="2nd Floor", "0"&amp;LEFT($D814,1), $D814="3rd Floor", "0"&amp;LEFT($D814,1), $D814="4th Floor", "0"&amp;LEFT($D814,1), $D814="5th Floor", "0"&amp;LEFT($D814,1), $D814="6th Floor", "0"&amp;LEFT($D814,1),$D814="7th Floor", "0"&amp;LEFT($D814,1),$D814="8th Floor", "0"&amp;LEFT($D814,1),$D814="9th Floor", "0"&amp;LEFT($D814,1),$D814="10th Floor", LEFT($D814,2),$D814="11th Floor", LEFT($D814,2),$D814="12th Floor", LEFT($D814,2),$D814="13th Floor", LEFT($D814,2), $D814="Lower Ground", LEFT($D814)&amp;IF(ISNUMBER(FIND(" ",$D814)),MID($D814,FIND(" ",$D814)+1,1),"")&amp;IF(ISNUMBER(FIND(" ",$D814,FIND(" ",$D814)+1)),MID($D814,FIND(" ",$D814,FIND(" ",$D814)+1)+1,1),""),$D814="Upper Ground", LEFT($D814)&amp;IF(ISNUMBER(FIND(" ",$D814)),MID($D814,FIND(" ",$D814)+1,1),"")&amp;IF(ISNUMBER(FIND(" ",$D814,FIND(" ",$D814)+1)),MID($D814,FIND(" ",$D814,FIND(" ",$D814)+1)+1,1),"")),".0",$E814), " ")</f>
        <v xml:space="preserve"> </v>
      </c>
      <c r="G814" s="144"/>
      <c r="H814" s="144"/>
      <c r="I814" s="144"/>
      <c r="J814" s="144"/>
      <c r="K814" s="144"/>
      <c r="L814" s="149" t="str" cm="1">
        <f t="array" ref="L814">_xlfn.IFNA(
_xlfn.IFS(
AND($F814=" ",$G814=" ",$H814=" "),"Please update all three: Surveyor Room Reference, Establishment Room Reference and Establishment Room Name",
AND(OR($I814="General",$I814="Open plan/ semi-open general",$I814="Fitted",$I814="Light practical (science)",$I814="Light practical (other)",$I814="Heavy practical (workshops)",$I814="Heavy practical (clean)",$I814="Large",$I814="Storage"),$J814=0,$K814=0),"Please update Net Area or Non-net Area",
AND($B814&lt;&gt;"OUT",$J814=0,$I814&lt;&gt;"Non-net",$M814="85% Circulation"),"Net area not recorded for spaces with 85% circulation unusable type",
AND(OR($I814="General",$I814="Open plan/ semi-open general",$I814="Fitted",$I814="Light practical (science)",$I814="Light practical (other)",$I814="Heavy practical (workshops)",$I814="Heavy practical (clean)",$I814="Large",$I814="Storage"),OR($J814=0,ISBLANK($J814))),"Net area not recorded in net spaces",
AND(OR($I814="Non-net",$I814="Outdoor space"),$J814&gt;0),"Net Area Recorded in Non-net space",
AND($I814="General",$J814&gt;90),"This general space is over 90m2, please ensure that this space is entered as separate spaces if it usually used as separate spaces",
AND($I814="Open plan/ semi-open general",$J814&lt;27),"Open plan general space under 27m2",
AND(OR($K814=0,ISBLANK($K814)), $I814="Non-net"),"Non-net area not recorded in non-net space"
),
" ")</f>
        <v xml:space="preserve"> </v>
      </c>
      <c r="M814" s="144"/>
      <c r="N814" s="144"/>
      <c r="O814" s="144"/>
      <c r="P814" s="144"/>
      <c r="Q814" s="144"/>
      <c r="R814" s="171"/>
      <c r="S814" s="147">
        <f>NCA_Calculations!$P$826</f>
        <v>0</v>
      </c>
      <c r="T814" s="147">
        <f>NCA_Calculations!$Q$826</f>
        <v>0</v>
      </c>
      <c r="U814" s="144"/>
      <c r="V814" s="144"/>
      <c r="W814" s="149" t="str" cm="1">
        <f t="array" ref="W814">_xlfn.IFNA(
_xlfn.IFS(
ISBLANK($U814),"Missing space use.",
AND('Establishment details'!$C$14="Secondary",$V814="Classbase"),"Invalid Status type",
AND(OR( $V814="Classbase", $V814="Teaching", $V814="Early years",$V814="SEND resourced"), NOT(ISBLANK($M814))),"Space with status type and unusable type.",
AND($V814= "Classbase",'Establishment details'!$C$22&gt;=10), "Classbase status is only valid in schools with a primary element.",
AND($I814= "Large",$N814 &gt; 3.5), "Large rooms with less than 3.5m height.",
AND(OR($V814="Light practical (science)",$V814="Light practical (science)",$V814="Heavy practical (workshops)", $V814="Heavy practical (clean)"), OR($O814=0,ISBLANK($O814))),"Missing sinks count for light and heavy practical spaces.",
AND($M814 = "Other",ISBLANK($R814)), "Invalid unusable type / missing note for other unusable type."
),
" ")</f>
        <v>Missing space use.</v>
      </c>
    </row>
    <row r="815" spans="2:23" ht="15.75" x14ac:dyDescent="0.25">
      <c r="B815" s="143"/>
      <c r="C815" s="144"/>
      <c r="D815" s="144"/>
      <c r="E815" s="144"/>
      <c r="F815" s="147" t="str" cm="1">
        <f t="array" ref="F815">_xlfn.IFNA(CONCATENATE(_xlfn.IFS($D815="Mezzanine",LEFT($D815,1), $D815="Ground Floor",LEFT($D815,1),$D815="Basment ",LEFT($D815,1), $D815="1st Floor", "0"&amp;LEFT($D815,1), $D815="2nd Floor", "0"&amp;LEFT($D815,1), $D815="3rd Floor", "0"&amp;LEFT($D815,1), $D815="4th Floor", "0"&amp;LEFT($D815,1), $D815="5th Floor", "0"&amp;LEFT($D815,1), $D815="6th Floor", "0"&amp;LEFT($D815,1),$D815="7th Floor", "0"&amp;LEFT($D815,1),$D815="8th Floor", "0"&amp;LEFT($D815,1),$D815="9th Floor", "0"&amp;LEFT($D815,1),$D815="10th Floor", LEFT($D815,2),$D815="11th Floor", LEFT($D815,2),$D815="12th Floor", LEFT($D815,2),$D815="13th Floor", LEFT($D815,2), $D815="Lower Ground", LEFT($D815)&amp;IF(ISNUMBER(FIND(" ",$D815)),MID($D815,FIND(" ",$D815)+1,1),"")&amp;IF(ISNUMBER(FIND(" ",$D815,FIND(" ",$D815)+1)),MID($D815,FIND(" ",$D815,FIND(" ",$D815)+1)+1,1),""),$D815="Upper Ground", LEFT($D815)&amp;IF(ISNUMBER(FIND(" ",$D815)),MID($D815,FIND(" ",$D815)+1,1),"")&amp;IF(ISNUMBER(FIND(" ",$D815,FIND(" ",$D815)+1)),MID($D815,FIND(" ",$D815,FIND(" ",$D815)+1)+1,1),"")),".0",$E815), " ")</f>
        <v xml:space="preserve"> </v>
      </c>
      <c r="G815" s="144"/>
      <c r="H815" s="144"/>
      <c r="I815" s="144"/>
      <c r="J815" s="144"/>
      <c r="K815" s="144"/>
      <c r="L815" s="149" t="str" cm="1">
        <f t="array" ref="L815">_xlfn.IFNA(
_xlfn.IFS(
AND($F815=" ",$G815=" ",$H815=" "),"Please update all three: Surveyor Room Reference, Establishment Room Reference and Establishment Room Name",
AND(OR($I815="General",$I815="Open plan/ semi-open general",$I815="Fitted",$I815="Light practical (science)",$I815="Light practical (other)",$I815="Heavy practical (workshops)",$I815="Heavy practical (clean)",$I815="Large",$I815="Storage"),$J815=0,$K815=0),"Please update Net Area or Non-net Area",
AND($B815&lt;&gt;"OUT",$J815=0,$I815&lt;&gt;"Non-net",$M815="85% Circulation"),"Net area not recorded for spaces with 85% circulation unusable type",
AND(OR($I815="General",$I815="Open plan/ semi-open general",$I815="Fitted",$I815="Light practical (science)",$I815="Light practical (other)",$I815="Heavy practical (workshops)",$I815="Heavy practical (clean)",$I815="Large",$I815="Storage"),OR($J815=0,ISBLANK($J815))),"Net area not recorded in net spaces",
AND(OR($I815="Non-net",$I815="Outdoor space"),$J815&gt;0),"Net Area Recorded in Non-net space",
AND($I815="General",$J815&gt;90),"This general space is over 90m2, please ensure that this space is entered as separate spaces if it usually used as separate spaces",
AND($I815="Open plan/ semi-open general",$J815&lt;27),"Open plan general space under 27m2",
AND(OR($K815=0,ISBLANK($K815)), $I815="Non-net"),"Non-net area not recorded in non-net space"
),
" ")</f>
        <v xml:space="preserve"> </v>
      </c>
      <c r="M815" s="144"/>
      <c r="N815" s="144"/>
      <c r="O815" s="144"/>
      <c r="P815" s="144"/>
      <c r="Q815" s="144"/>
      <c r="R815" s="171"/>
      <c r="S815" s="147">
        <f>NCA_Calculations!$P$827</f>
        <v>0</v>
      </c>
      <c r="T815" s="147">
        <f>NCA_Calculations!$Q$827</f>
        <v>0</v>
      </c>
      <c r="U815" s="144"/>
      <c r="V815" s="144"/>
      <c r="W815" s="149" t="str" cm="1">
        <f t="array" ref="W815">_xlfn.IFNA(
_xlfn.IFS(
ISBLANK($U815),"Missing space use.",
AND('Establishment details'!$C$14="Secondary",$V815="Classbase"),"Invalid Status type",
AND(OR( $V815="Classbase", $V815="Teaching", $V815="Early years",$V815="SEND resourced"), NOT(ISBLANK($M815))),"Space with status type and unusable type.",
AND($V815= "Classbase",'Establishment details'!$C$22&gt;=10), "Classbase status is only valid in schools with a primary element.",
AND($I815= "Large",$N815 &gt; 3.5), "Large rooms with less than 3.5m height.",
AND(OR($V815="Light practical (science)",$V815="Light practical (science)",$V815="Heavy practical (workshops)", $V815="Heavy practical (clean)"), OR($O815=0,ISBLANK($O815))),"Missing sinks count for light and heavy practical spaces.",
AND($M815 = "Other",ISBLANK($R815)), "Invalid unusable type / missing note for other unusable type."
),
" ")</f>
        <v>Missing space use.</v>
      </c>
    </row>
    <row r="816" spans="2:23" ht="15.75" x14ac:dyDescent="0.25">
      <c r="B816" s="143"/>
      <c r="C816" s="144"/>
      <c r="D816" s="144"/>
      <c r="E816" s="144"/>
      <c r="F816" s="147" t="str" cm="1">
        <f t="array" ref="F816">_xlfn.IFNA(CONCATENATE(_xlfn.IFS($D816="Mezzanine",LEFT($D816,1), $D816="Ground Floor",LEFT($D816,1),$D816="Basment ",LEFT($D816,1), $D816="1st Floor", "0"&amp;LEFT($D816,1), $D816="2nd Floor", "0"&amp;LEFT($D816,1), $D816="3rd Floor", "0"&amp;LEFT($D816,1), $D816="4th Floor", "0"&amp;LEFT($D816,1), $D816="5th Floor", "0"&amp;LEFT($D816,1), $D816="6th Floor", "0"&amp;LEFT($D816,1),$D816="7th Floor", "0"&amp;LEFT($D816,1),$D816="8th Floor", "0"&amp;LEFT($D816,1),$D816="9th Floor", "0"&amp;LEFT($D816,1),$D816="10th Floor", LEFT($D816,2),$D816="11th Floor", LEFT($D816,2),$D816="12th Floor", LEFT($D816,2),$D816="13th Floor", LEFT($D816,2), $D816="Lower Ground", LEFT($D816)&amp;IF(ISNUMBER(FIND(" ",$D816)),MID($D816,FIND(" ",$D816)+1,1),"")&amp;IF(ISNUMBER(FIND(" ",$D816,FIND(" ",$D816)+1)),MID($D816,FIND(" ",$D816,FIND(" ",$D816)+1)+1,1),""),$D816="Upper Ground", LEFT($D816)&amp;IF(ISNUMBER(FIND(" ",$D816)),MID($D816,FIND(" ",$D816)+1,1),"")&amp;IF(ISNUMBER(FIND(" ",$D816,FIND(" ",$D816)+1)),MID($D816,FIND(" ",$D816,FIND(" ",$D816)+1)+1,1),"")),".0",$E816), " ")</f>
        <v xml:space="preserve"> </v>
      </c>
      <c r="G816" s="144"/>
      <c r="H816" s="144"/>
      <c r="I816" s="144"/>
      <c r="J816" s="144"/>
      <c r="K816" s="144"/>
      <c r="L816" s="149" t="str" cm="1">
        <f t="array" ref="L816">_xlfn.IFNA(
_xlfn.IFS(
AND($F816=" ",$G816=" ",$H816=" "),"Please update all three: Surveyor Room Reference, Establishment Room Reference and Establishment Room Name",
AND(OR($I816="General",$I816="Open plan/ semi-open general",$I816="Fitted",$I816="Light practical (science)",$I816="Light practical (other)",$I816="Heavy practical (workshops)",$I816="Heavy practical (clean)",$I816="Large",$I816="Storage"),$J816=0,$K816=0),"Please update Net Area or Non-net Area",
AND($B816&lt;&gt;"OUT",$J816=0,$I816&lt;&gt;"Non-net",$M816="85% Circulation"),"Net area not recorded for spaces with 85% circulation unusable type",
AND(OR($I816="General",$I816="Open plan/ semi-open general",$I816="Fitted",$I816="Light practical (science)",$I816="Light practical (other)",$I816="Heavy practical (workshops)",$I816="Heavy practical (clean)",$I816="Large",$I816="Storage"),OR($J816=0,ISBLANK($J816))),"Net area not recorded in net spaces",
AND(OR($I816="Non-net",$I816="Outdoor space"),$J816&gt;0),"Net Area Recorded in Non-net space",
AND($I816="General",$J816&gt;90),"This general space is over 90m2, please ensure that this space is entered as separate spaces if it usually used as separate spaces",
AND($I816="Open plan/ semi-open general",$J816&lt;27),"Open plan general space under 27m2",
AND(OR($K816=0,ISBLANK($K816)), $I816="Non-net"),"Non-net area not recorded in non-net space"
),
" ")</f>
        <v xml:space="preserve"> </v>
      </c>
      <c r="M816" s="144"/>
      <c r="N816" s="144"/>
      <c r="O816" s="144"/>
      <c r="P816" s="144"/>
      <c r="Q816" s="144"/>
      <c r="R816" s="171"/>
      <c r="S816" s="147">
        <f>NCA_Calculations!$P$828</f>
        <v>0</v>
      </c>
      <c r="T816" s="147">
        <f>NCA_Calculations!$Q$828</f>
        <v>0</v>
      </c>
      <c r="U816" s="144"/>
      <c r="V816" s="144"/>
      <c r="W816" s="149" t="str" cm="1">
        <f t="array" ref="W816">_xlfn.IFNA(
_xlfn.IFS(
ISBLANK($U816),"Missing space use.",
AND('Establishment details'!$C$14="Secondary",$V816="Classbase"),"Invalid Status type",
AND(OR( $V816="Classbase", $V816="Teaching", $V816="Early years",$V816="SEND resourced"), NOT(ISBLANK($M816))),"Space with status type and unusable type.",
AND($V816= "Classbase",'Establishment details'!$C$22&gt;=10), "Classbase status is only valid in schools with a primary element.",
AND($I816= "Large",$N816 &gt; 3.5), "Large rooms with less than 3.5m height.",
AND(OR($V816="Light practical (science)",$V816="Light practical (science)",$V816="Heavy practical (workshops)", $V816="Heavy practical (clean)"), OR($O816=0,ISBLANK($O816))),"Missing sinks count for light and heavy practical spaces.",
AND($M816 = "Other",ISBLANK($R816)), "Invalid unusable type / missing note for other unusable type."
),
" ")</f>
        <v>Missing space use.</v>
      </c>
    </row>
    <row r="817" spans="2:23" ht="15.75" x14ac:dyDescent="0.25">
      <c r="B817" s="143"/>
      <c r="C817" s="144"/>
      <c r="D817" s="144"/>
      <c r="E817" s="144"/>
      <c r="F817" s="147" t="str" cm="1">
        <f t="array" ref="F817">_xlfn.IFNA(CONCATENATE(_xlfn.IFS($D817="Mezzanine",LEFT($D817,1), $D817="Ground Floor",LEFT($D817,1),$D817="Basment ",LEFT($D817,1), $D817="1st Floor", "0"&amp;LEFT($D817,1), $D817="2nd Floor", "0"&amp;LEFT($D817,1), $D817="3rd Floor", "0"&amp;LEFT($D817,1), $D817="4th Floor", "0"&amp;LEFT($D817,1), $D817="5th Floor", "0"&amp;LEFT($D817,1), $D817="6th Floor", "0"&amp;LEFT($D817,1),$D817="7th Floor", "0"&amp;LEFT($D817,1),$D817="8th Floor", "0"&amp;LEFT($D817,1),$D817="9th Floor", "0"&amp;LEFT($D817,1),$D817="10th Floor", LEFT($D817,2),$D817="11th Floor", LEFT($D817,2),$D817="12th Floor", LEFT($D817,2),$D817="13th Floor", LEFT($D817,2), $D817="Lower Ground", LEFT($D817)&amp;IF(ISNUMBER(FIND(" ",$D817)),MID($D817,FIND(" ",$D817)+1,1),"")&amp;IF(ISNUMBER(FIND(" ",$D817,FIND(" ",$D817)+1)),MID($D817,FIND(" ",$D817,FIND(" ",$D817)+1)+1,1),""),$D817="Upper Ground", LEFT($D817)&amp;IF(ISNUMBER(FIND(" ",$D817)),MID($D817,FIND(" ",$D817)+1,1),"")&amp;IF(ISNUMBER(FIND(" ",$D817,FIND(" ",$D817)+1)),MID($D817,FIND(" ",$D817,FIND(" ",$D817)+1)+1,1),"")),".0",$E817), " ")</f>
        <v xml:space="preserve"> </v>
      </c>
      <c r="G817" s="144"/>
      <c r="H817" s="144"/>
      <c r="I817" s="144"/>
      <c r="J817" s="144"/>
      <c r="K817" s="144"/>
      <c r="L817" s="149" t="str" cm="1">
        <f t="array" ref="L817">_xlfn.IFNA(
_xlfn.IFS(
AND($F817=" ",$G817=" ",$H817=" "),"Please update all three: Surveyor Room Reference, Establishment Room Reference and Establishment Room Name",
AND(OR($I817="General",$I817="Open plan/ semi-open general",$I817="Fitted",$I817="Light practical (science)",$I817="Light practical (other)",$I817="Heavy practical (workshops)",$I817="Heavy practical (clean)",$I817="Large",$I817="Storage"),$J817=0,$K817=0),"Please update Net Area or Non-net Area",
AND($B817&lt;&gt;"OUT",$J817=0,$I817&lt;&gt;"Non-net",$M817="85% Circulation"),"Net area not recorded for spaces with 85% circulation unusable type",
AND(OR($I817="General",$I817="Open plan/ semi-open general",$I817="Fitted",$I817="Light practical (science)",$I817="Light practical (other)",$I817="Heavy practical (workshops)",$I817="Heavy practical (clean)",$I817="Large",$I817="Storage"),OR($J817=0,ISBLANK($J817))),"Net area not recorded in net spaces",
AND(OR($I817="Non-net",$I817="Outdoor space"),$J817&gt;0),"Net Area Recorded in Non-net space",
AND($I817="General",$J817&gt;90),"This general space is over 90m2, please ensure that this space is entered as separate spaces if it usually used as separate spaces",
AND($I817="Open plan/ semi-open general",$J817&lt;27),"Open plan general space under 27m2",
AND(OR($K817=0,ISBLANK($K817)), $I817="Non-net"),"Non-net area not recorded in non-net space"
),
" ")</f>
        <v xml:space="preserve"> </v>
      </c>
      <c r="M817" s="144"/>
      <c r="N817" s="144"/>
      <c r="O817" s="144"/>
      <c r="P817" s="144"/>
      <c r="Q817" s="144"/>
      <c r="R817" s="171"/>
      <c r="S817" s="147">
        <f>NCA_Calculations!$P$829</f>
        <v>0</v>
      </c>
      <c r="T817" s="147">
        <f>NCA_Calculations!$Q$829</f>
        <v>0</v>
      </c>
      <c r="U817" s="144"/>
      <c r="V817" s="144"/>
      <c r="W817" s="149" t="str" cm="1">
        <f t="array" ref="W817">_xlfn.IFNA(
_xlfn.IFS(
ISBLANK($U817),"Missing space use.",
AND('Establishment details'!$C$14="Secondary",$V817="Classbase"),"Invalid Status type",
AND(OR( $V817="Classbase", $V817="Teaching", $V817="Early years",$V817="SEND resourced"), NOT(ISBLANK($M817))),"Space with status type and unusable type.",
AND($V817= "Classbase",'Establishment details'!$C$22&gt;=10), "Classbase status is only valid in schools with a primary element.",
AND($I817= "Large",$N817 &gt; 3.5), "Large rooms with less than 3.5m height.",
AND(OR($V817="Light practical (science)",$V817="Light practical (science)",$V817="Heavy practical (workshops)", $V817="Heavy practical (clean)"), OR($O817=0,ISBLANK($O817))),"Missing sinks count for light and heavy practical spaces.",
AND($M817 = "Other",ISBLANK($R817)), "Invalid unusable type / missing note for other unusable type."
),
" ")</f>
        <v>Missing space use.</v>
      </c>
    </row>
    <row r="818" spans="2:23" ht="15.75" x14ac:dyDescent="0.25">
      <c r="B818" s="143"/>
      <c r="C818" s="144"/>
      <c r="D818" s="144"/>
      <c r="E818" s="144"/>
      <c r="F818" s="147" t="str" cm="1">
        <f t="array" ref="F818">_xlfn.IFNA(CONCATENATE(_xlfn.IFS($D818="Mezzanine",LEFT($D818,1), $D818="Ground Floor",LEFT($D818,1),$D818="Basment ",LEFT($D818,1), $D818="1st Floor", "0"&amp;LEFT($D818,1), $D818="2nd Floor", "0"&amp;LEFT($D818,1), $D818="3rd Floor", "0"&amp;LEFT($D818,1), $D818="4th Floor", "0"&amp;LEFT($D818,1), $D818="5th Floor", "0"&amp;LEFT($D818,1), $D818="6th Floor", "0"&amp;LEFT($D818,1),$D818="7th Floor", "0"&amp;LEFT($D818,1),$D818="8th Floor", "0"&amp;LEFT($D818,1),$D818="9th Floor", "0"&amp;LEFT($D818,1),$D818="10th Floor", LEFT($D818,2),$D818="11th Floor", LEFT($D818,2),$D818="12th Floor", LEFT($D818,2),$D818="13th Floor", LEFT($D818,2), $D818="Lower Ground", LEFT($D818)&amp;IF(ISNUMBER(FIND(" ",$D818)),MID($D818,FIND(" ",$D818)+1,1),"")&amp;IF(ISNUMBER(FIND(" ",$D818,FIND(" ",$D818)+1)),MID($D818,FIND(" ",$D818,FIND(" ",$D818)+1)+1,1),""),$D818="Upper Ground", LEFT($D818)&amp;IF(ISNUMBER(FIND(" ",$D818)),MID($D818,FIND(" ",$D818)+1,1),"")&amp;IF(ISNUMBER(FIND(" ",$D818,FIND(" ",$D818)+1)),MID($D818,FIND(" ",$D818,FIND(" ",$D818)+1)+1,1),"")),".0",$E818), " ")</f>
        <v xml:space="preserve"> </v>
      </c>
      <c r="G818" s="144"/>
      <c r="H818" s="144"/>
      <c r="I818" s="144"/>
      <c r="J818" s="144"/>
      <c r="K818" s="144"/>
      <c r="L818" s="149" t="str" cm="1">
        <f t="array" ref="L818">_xlfn.IFNA(
_xlfn.IFS(
AND($F818=" ",$G818=" ",$H818=" "),"Please update all three: Surveyor Room Reference, Establishment Room Reference and Establishment Room Name",
AND(OR($I818="General",$I818="Open plan/ semi-open general",$I818="Fitted",$I818="Light practical (science)",$I818="Light practical (other)",$I818="Heavy practical (workshops)",$I818="Heavy practical (clean)",$I818="Large",$I818="Storage"),$J818=0,$K818=0),"Please update Net Area or Non-net Area",
AND($B818&lt;&gt;"OUT",$J818=0,$I818&lt;&gt;"Non-net",$M818="85% Circulation"),"Net area not recorded for spaces with 85% circulation unusable type",
AND(OR($I818="General",$I818="Open plan/ semi-open general",$I818="Fitted",$I818="Light practical (science)",$I818="Light practical (other)",$I818="Heavy practical (workshops)",$I818="Heavy practical (clean)",$I818="Large",$I818="Storage"),OR($J818=0,ISBLANK($J818))),"Net area not recorded in net spaces",
AND(OR($I818="Non-net",$I818="Outdoor space"),$J818&gt;0),"Net Area Recorded in Non-net space",
AND($I818="General",$J818&gt;90),"This general space is over 90m2, please ensure that this space is entered as separate spaces if it usually used as separate spaces",
AND($I818="Open plan/ semi-open general",$J818&lt;27),"Open plan general space under 27m2",
AND(OR($K818=0,ISBLANK($K818)), $I818="Non-net"),"Non-net area not recorded in non-net space"
),
" ")</f>
        <v xml:space="preserve"> </v>
      </c>
      <c r="M818" s="144"/>
      <c r="N818" s="144"/>
      <c r="O818" s="144"/>
      <c r="P818" s="144"/>
      <c r="Q818" s="144"/>
      <c r="R818" s="171"/>
      <c r="S818" s="147">
        <f>NCA_Calculations!$P$830</f>
        <v>0</v>
      </c>
      <c r="T818" s="147">
        <f>NCA_Calculations!$Q$830</f>
        <v>0</v>
      </c>
      <c r="U818" s="144"/>
      <c r="V818" s="144"/>
      <c r="W818" s="149" t="str" cm="1">
        <f t="array" ref="W818">_xlfn.IFNA(
_xlfn.IFS(
ISBLANK($U818),"Missing space use.",
AND('Establishment details'!$C$14="Secondary",$V818="Classbase"),"Invalid Status type",
AND(OR( $V818="Classbase", $V818="Teaching", $V818="Early years",$V818="SEND resourced"), NOT(ISBLANK($M818))),"Space with status type and unusable type.",
AND($V818= "Classbase",'Establishment details'!$C$22&gt;=10), "Classbase status is only valid in schools with a primary element.",
AND($I818= "Large",$N818 &gt; 3.5), "Large rooms with less than 3.5m height.",
AND(OR($V818="Light practical (science)",$V818="Light practical (science)",$V818="Heavy practical (workshops)", $V818="Heavy practical (clean)"), OR($O818=0,ISBLANK($O818))),"Missing sinks count for light and heavy practical spaces.",
AND($M818 = "Other",ISBLANK($R818)), "Invalid unusable type / missing note for other unusable type."
),
" ")</f>
        <v>Missing space use.</v>
      </c>
    </row>
    <row r="819" spans="2:23" ht="15.75" x14ac:dyDescent="0.25">
      <c r="B819" s="143"/>
      <c r="C819" s="144"/>
      <c r="D819" s="144"/>
      <c r="E819" s="144"/>
      <c r="F819" s="147" t="str" cm="1">
        <f t="array" ref="F819">_xlfn.IFNA(CONCATENATE(_xlfn.IFS($D819="Mezzanine",LEFT($D819,1), $D819="Ground Floor",LEFT($D819,1),$D819="Basment ",LEFT($D819,1), $D819="1st Floor", "0"&amp;LEFT($D819,1), $D819="2nd Floor", "0"&amp;LEFT($D819,1), $D819="3rd Floor", "0"&amp;LEFT($D819,1), $D819="4th Floor", "0"&amp;LEFT($D819,1), $D819="5th Floor", "0"&amp;LEFT($D819,1), $D819="6th Floor", "0"&amp;LEFT($D819,1),$D819="7th Floor", "0"&amp;LEFT($D819,1),$D819="8th Floor", "0"&amp;LEFT($D819,1),$D819="9th Floor", "0"&amp;LEFT($D819,1),$D819="10th Floor", LEFT($D819,2),$D819="11th Floor", LEFT($D819,2),$D819="12th Floor", LEFT($D819,2),$D819="13th Floor", LEFT($D819,2), $D819="Lower Ground", LEFT($D819)&amp;IF(ISNUMBER(FIND(" ",$D819)),MID($D819,FIND(" ",$D819)+1,1),"")&amp;IF(ISNUMBER(FIND(" ",$D819,FIND(" ",$D819)+1)),MID($D819,FIND(" ",$D819,FIND(" ",$D819)+1)+1,1),""),$D819="Upper Ground", LEFT($D819)&amp;IF(ISNUMBER(FIND(" ",$D819)),MID($D819,FIND(" ",$D819)+1,1),"")&amp;IF(ISNUMBER(FIND(" ",$D819,FIND(" ",$D819)+1)),MID($D819,FIND(" ",$D819,FIND(" ",$D819)+1)+1,1),"")),".0",$E819), " ")</f>
        <v xml:space="preserve"> </v>
      </c>
      <c r="G819" s="144"/>
      <c r="H819" s="144"/>
      <c r="I819" s="144"/>
      <c r="J819" s="144"/>
      <c r="K819" s="144"/>
      <c r="L819" s="149" t="str" cm="1">
        <f t="array" ref="L819">_xlfn.IFNA(
_xlfn.IFS(
AND($F819=" ",$G819=" ",$H819=" "),"Please update all three: Surveyor Room Reference, Establishment Room Reference and Establishment Room Name",
AND(OR($I819="General",$I819="Open plan/ semi-open general",$I819="Fitted",$I819="Light practical (science)",$I819="Light practical (other)",$I819="Heavy practical (workshops)",$I819="Heavy practical (clean)",$I819="Large",$I819="Storage"),$J819=0,$K819=0),"Please update Net Area or Non-net Area",
AND($B819&lt;&gt;"OUT",$J819=0,$I819&lt;&gt;"Non-net",$M819="85% Circulation"),"Net area not recorded for spaces with 85% circulation unusable type",
AND(OR($I819="General",$I819="Open plan/ semi-open general",$I819="Fitted",$I819="Light practical (science)",$I819="Light practical (other)",$I819="Heavy practical (workshops)",$I819="Heavy practical (clean)",$I819="Large",$I819="Storage"),OR($J819=0,ISBLANK($J819))),"Net area not recorded in net spaces",
AND(OR($I819="Non-net",$I819="Outdoor space"),$J819&gt;0),"Net Area Recorded in Non-net space",
AND($I819="General",$J819&gt;90),"This general space is over 90m2, please ensure that this space is entered as separate spaces if it usually used as separate spaces",
AND($I819="Open plan/ semi-open general",$J819&lt;27),"Open plan general space under 27m2",
AND(OR($K819=0,ISBLANK($K819)), $I819="Non-net"),"Non-net area not recorded in non-net space"
),
" ")</f>
        <v xml:space="preserve"> </v>
      </c>
      <c r="M819" s="144"/>
      <c r="N819" s="144"/>
      <c r="O819" s="144"/>
      <c r="P819" s="144"/>
      <c r="Q819" s="144"/>
      <c r="R819" s="171"/>
      <c r="S819" s="147">
        <f>NCA_Calculations!$P$831</f>
        <v>0</v>
      </c>
      <c r="T819" s="147">
        <f>NCA_Calculations!$Q$831</f>
        <v>0</v>
      </c>
      <c r="U819" s="144"/>
      <c r="V819" s="144"/>
      <c r="W819" s="149" t="str" cm="1">
        <f t="array" ref="W819">_xlfn.IFNA(
_xlfn.IFS(
ISBLANK($U819),"Missing space use.",
AND('Establishment details'!$C$14="Secondary",$V819="Classbase"),"Invalid Status type",
AND(OR( $V819="Classbase", $V819="Teaching", $V819="Early years",$V819="SEND resourced"), NOT(ISBLANK($M819))),"Space with status type and unusable type.",
AND($V819= "Classbase",'Establishment details'!$C$22&gt;=10), "Classbase status is only valid in schools with a primary element.",
AND($I819= "Large",$N819 &gt; 3.5), "Large rooms with less than 3.5m height.",
AND(OR($V819="Light practical (science)",$V819="Light practical (science)",$V819="Heavy practical (workshops)", $V819="Heavy practical (clean)"), OR($O819=0,ISBLANK($O819))),"Missing sinks count for light and heavy practical spaces.",
AND($M819 = "Other",ISBLANK($R819)), "Invalid unusable type / missing note for other unusable type."
),
" ")</f>
        <v>Missing space use.</v>
      </c>
    </row>
    <row r="820" spans="2:23" ht="15.75" x14ac:dyDescent="0.25">
      <c r="B820" s="143"/>
      <c r="C820" s="144"/>
      <c r="D820" s="144"/>
      <c r="E820" s="144"/>
      <c r="F820" s="147" t="str" cm="1">
        <f t="array" ref="F820">_xlfn.IFNA(CONCATENATE(_xlfn.IFS($D820="Mezzanine",LEFT($D820,1), $D820="Ground Floor",LEFT($D820,1),$D820="Basment ",LEFT($D820,1), $D820="1st Floor", "0"&amp;LEFT($D820,1), $D820="2nd Floor", "0"&amp;LEFT($D820,1), $D820="3rd Floor", "0"&amp;LEFT($D820,1), $D820="4th Floor", "0"&amp;LEFT($D820,1), $D820="5th Floor", "0"&amp;LEFT($D820,1), $D820="6th Floor", "0"&amp;LEFT($D820,1),$D820="7th Floor", "0"&amp;LEFT($D820,1),$D820="8th Floor", "0"&amp;LEFT($D820,1),$D820="9th Floor", "0"&amp;LEFT($D820,1),$D820="10th Floor", LEFT($D820,2),$D820="11th Floor", LEFT($D820,2),$D820="12th Floor", LEFT($D820,2),$D820="13th Floor", LEFT($D820,2), $D820="Lower Ground", LEFT($D820)&amp;IF(ISNUMBER(FIND(" ",$D820)),MID($D820,FIND(" ",$D820)+1,1),"")&amp;IF(ISNUMBER(FIND(" ",$D820,FIND(" ",$D820)+1)),MID($D820,FIND(" ",$D820,FIND(" ",$D820)+1)+1,1),""),$D820="Upper Ground", LEFT($D820)&amp;IF(ISNUMBER(FIND(" ",$D820)),MID($D820,FIND(" ",$D820)+1,1),"")&amp;IF(ISNUMBER(FIND(" ",$D820,FIND(" ",$D820)+1)),MID($D820,FIND(" ",$D820,FIND(" ",$D820)+1)+1,1),"")),".0",$E820), " ")</f>
        <v xml:space="preserve"> </v>
      </c>
      <c r="G820" s="144"/>
      <c r="H820" s="144"/>
      <c r="I820" s="144"/>
      <c r="J820" s="144"/>
      <c r="K820" s="144"/>
      <c r="L820" s="149" t="str" cm="1">
        <f t="array" ref="L820">_xlfn.IFNA(
_xlfn.IFS(
AND($F820=" ",$G820=" ",$H820=" "),"Please update all three: Surveyor Room Reference, Establishment Room Reference and Establishment Room Name",
AND(OR($I820="General",$I820="Open plan/ semi-open general",$I820="Fitted",$I820="Light practical (science)",$I820="Light practical (other)",$I820="Heavy practical (workshops)",$I820="Heavy practical (clean)",$I820="Large",$I820="Storage"),$J820=0,$K820=0),"Please update Net Area or Non-net Area",
AND($B820&lt;&gt;"OUT",$J820=0,$I820&lt;&gt;"Non-net",$M820="85% Circulation"),"Net area not recorded for spaces with 85% circulation unusable type",
AND(OR($I820="General",$I820="Open plan/ semi-open general",$I820="Fitted",$I820="Light practical (science)",$I820="Light practical (other)",$I820="Heavy practical (workshops)",$I820="Heavy practical (clean)",$I820="Large",$I820="Storage"),OR($J820=0,ISBLANK($J820))),"Net area not recorded in net spaces",
AND(OR($I820="Non-net",$I820="Outdoor space"),$J820&gt;0),"Net Area Recorded in Non-net space",
AND($I820="General",$J820&gt;90),"This general space is over 90m2, please ensure that this space is entered as separate spaces if it usually used as separate spaces",
AND($I820="Open plan/ semi-open general",$J820&lt;27),"Open plan general space under 27m2",
AND(OR($K820=0,ISBLANK($K820)), $I820="Non-net"),"Non-net area not recorded in non-net space"
),
" ")</f>
        <v xml:space="preserve"> </v>
      </c>
      <c r="M820" s="144"/>
      <c r="N820" s="144"/>
      <c r="O820" s="144"/>
      <c r="P820" s="144"/>
      <c r="Q820" s="144"/>
      <c r="R820" s="171"/>
      <c r="S820" s="147">
        <f>NCA_Calculations!$P$832</f>
        <v>0</v>
      </c>
      <c r="T820" s="147">
        <f>NCA_Calculations!$Q$832</f>
        <v>0</v>
      </c>
      <c r="U820" s="144"/>
      <c r="V820" s="144"/>
      <c r="W820" s="149" t="str" cm="1">
        <f t="array" ref="W820">_xlfn.IFNA(
_xlfn.IFS(
ISBLANK($U820),"Missing space use.",
AND('Establishment details'!$C$14="Secondary",$V820="Classbase"),"Invalid Status type",
AND(OR( $V820="Classbase", $V820="Teaching", $V820="Early years",$V820="SEND resourced"), NOT(ISBLANK($M820))),"Space with status type and unusable type.",
AND($V820= "Classbase",'Establishment details'!$C$22&gt;=10), "Classbase status is only valid in schools with a primary element.",
AND($I820= "Large",$N820 &gt; 3.5), "Large rooms with less than 3.5m height.",
AND(OR($V820="Light practical (science)",$V820="Light practical (science)",$V820="Heavy practical (workshops)", $V820="Heavy practical (clean)"), OR($O820=0,ISBLANK($O820))),"Missing sinks count for light and heavy practical spaces.",
AND($M820 = "Other",ISBLANK($R820)), "Invalid unusable type / missing note for other unusable type."
),
" ")</f>
        <v>Missing space use.</v>
      </c>
    </row>
    <row r="821" spans="2:23" ht="15.75" x14ac:dyDescent="0.25">
      <c r="B821" s="143"/>
      <c r="C821" s="144"/>
      <c r="D821" s="144"/>
      <c r="E821" s="144"/>
      <c r="F821" s="147" t="str" cm="1">
        <f t="array" ref="F821">_xlfn.IFNA(CONCATENATE(_xlfn.IFS($D821="Mezzanine",LEFT($D821,1), $D821="Ground Floor",LEFT($D821,1),$D821="Basment ",LEFT($D821,1), $D821="1st Floor", "0"&amp;LEFT($D821,1), $D821="2nd Floor", "0"&amp;LEFT($D821,1), $D821="3rd Floor", "0"&amp;LEFT($D821,1), $D821="4th Floor", "0"&amp;LEFT($D821,1), $D821="5th Floor", "0"&amp;LEFT($D821,1), $D821="6th Floor", "0"&amp;LEFT($D821,1),$D821="7th Floor", "0"&amp;LEFT($D821,1),$D821="8th Floor", "0"&amp;LEFT($D821,1),$D821="9th Floor", "0"&amp;LEFT($D821,1),$D821="10th Floor", LEFT($D821,2),$D821="11th Floor", LEFT($D821,2),$D821="12th Floor", LEFT($D821,2),$D821="13th Floor", LEFT($D821,2), $D821="Lower Ground", LEFT($D821)&amp;IF(ISNUMBER(FIND(" ",$D821)),MID($D821,FIND(" ",$D821)+1,1),"")&amp;IF(ISNUMBER(FIND(" ",$D821,FIND(" ",$D821)+1)),MID($D821,FIND(" ",$D821,FIND(" ",$D821)+1)+1,1),""),$D821="Upper Ground", LEFT($D821)&amp;IF(ISNUMBER(FIND(" ",$D821)),MID($D821,FIND(" ",$D821)+1,1),"")&amp;IF(ISNUMBER(FIND(" ",$D821,FIND(" ",$D821)+1)),MID($D821,FIND(" ",$D821,FIND(" ",$D821)+1)+1,1),"")),".0",$E821), " ")</f>
        <v xml:space="preserve"> </v>
      </c>
      <c r="G821" s="144"/>
      <c r="H821" s="144"/>
      <c r="I821" s="144"/>
      <c r="J821" s="144"/>
      <c r="K821" s="144"/>
      <c r="L821" s="149" t="str" cm="1">
        <f t="array" ref="L821">_xlfn.IFNA(
_xlfn.IFS(
AND($F821=" ",$G821=" ",$H821=" "),"Please update all three: Surveyor Room Reference, Establishment Room Reference and Establishment Room Name",
AND(OR($I821="General",$I821="Open plan/ semi-open general",$I821="Fitted",$I821="Light practical (science)",$I821="Light practical (other)",$I821="Heavy practical (workshops)",$I821="Heavy practical (clean)",$I821="Large",$I821="Storage"),$J821=0,$K821=0),"Please update Net Area or Non-net Area",
AND($B821&lt;&gt;"OUT",$J821=0,$I821&lt;&gt;"Non-net",$M821="85% Circulation"),"Net area not recorded for spaces with 85% circulation unusable type",
AND(OR($I821="General",$I821="Open plan/ semi-open general",$I821="Fitted",$I821="Light practical (science)",$I821="Light practical (other)",$I821="Heavy practical (workshops)",$I821="Heavy practical (clean)",$I821="Large",$I821="Storage"),OR($J821=0,ISBLANK($J821))),"Net area not recorded in net spaces",
AND(OR($I821="Non-net",$I821="Outdoor space"),$J821&gt;0),"Net Area Recorded in Non-net space",
AND($I821="General",$J821&gt;90),"This general space is over 90m2, please ensure that this space is entered as separate spaces if it usually used as separate spaces",
AND($I821="Open plan/ semi-open general",$J821&lt;27),"Open plan general space under 27m2",
AND(OR($K821=0,ISBLANK($K821)), $I821="Non-net"),"Non-net area not recorded in non-net space"
),
" ")</f>
        <v xml:space="preserve"> </v>
      </c>
      <c r="M821" s="144"/>
      <c r="N821" s="144"/>
      <c r="O821" s="144"/>
      <c r="P821" s="144"/>
      <c r="Q821" s="144"/>
      <c r="R821" s="171"/>
      <c r="S821" s="147">
        <f>NCA_Calculations!$P$833</f>
        <v>0</v>
      </c>
      <c r="T821" s="147">
        <f>NCA_Calculations!$Q$833</f>
        <v>0</v>
      </c>
      <c r="U821" s="144"/>
      <c r="V821" s="144"/>
      <c r="W821" s="149" t="str" cm="1">
        <f t="array" ref="W821">_xlfn.IFNA(
_xlfn.IFS(
ISBLANK($U821),"Missing space use.",
AND('Establishment details'!$C$14="Secondary",$V821="Classbase"),"Invalid Status type",
AND(OR( $V821="Classbase", $V821="Teaching", $V821="Early years",$V821="SEND resourced"), NOT(ISBLANK($M821))),"Space with status type and unusable type.",
AND($V821= "Classbase",'Establishment details'!$C$22&gt;=10), "Classbase status is only valid in schools with a primary element.",
AND($I821= "Large",$N821 &gt; 3.5), "Large rooms with less than 3.5m height.",
AND(OR($V821="Light practical (science)",$V821="Light practical (science)",$V821="Heavy practical (workshops)", $V821="Heavy practical (clean)"), OR($O821=0,ISBLANK($O821))),"Missing sinks count for light and heavy practical spaces.",
AND($M821 = "Other",ISBLANK($R821)), "Invalid unusable type / missing note for other unusable type."
),
" ")</f>
        <v>Missing space use.</v>
      </c>
    </row>
    <row r="822" spans="2:23" ht="15.75" x14ac:dyDescent="0.25">
      <c r="B822" s="143"/>
      <c r="C822" s="144"/>
      <c r="D822" s="144"/>
      <c r="E822" s="144"/>
      <c r="F822" s="147" t="str" cm="1">
        <f t="array" ref="F822">_xlfn.IFNA(CONCATENATE(_xlfn.IFS($D822="Mezzanine",LEFT($D822,1), $D822="Ground Floor",LEFT($D822,1),$D822="Basment ",LEFT($D822,1), $D822="1st Floor", "0"&amp;LEFT($D822,1), $D822="2nd Floor", "0"&amp;LEFT($D822,1), $D822="3rd Floor", "0"&amp;LEFT($D822,1), $D822="4th Floor", "0"&amp;LEFT($D822,1), $D822="5th Floor", "0"&amp;LEFT($D822,1), $D822="6th Floor", "0"&amp;LEFT($D822,1),$D822="7th Floor", "0"&amp;LEFT($D822,1),$D822="8th Floor", "0"&amp;LEFT($D822,1),$D822="9th Floor", "0"&amp;LEFT($D822,1),$D822="10th Floor", LEFT($D822,2),$D822="11th Floor", LEFT($D822,2),$D822="12th Floor", LEFT($D822,2),$D822="13th Floor", LEFT($D822,2), $D822="Lower Ground", LEFT($D822)&amp;IF(ISNUMBER(FIND(" ",$D822)),MID($D822,FIND(" ",$D822)+1,1),"")&amp;IF(ISNUMBER(FIND(" ",$D822,FIND(" ",$D822)+1)),MID($D822,FIND(" ",$D822,FIND(" ",$D822)+1)+1,1),""),$D822="Upper Ground", LEFT($D822)&amp;IF(ISNUMBER(FIND(" ",$D822)),MID($D822,FIND(" ",$D822)+1,1),"")&amp;IF(ISNUMBER(FIND(" ",$D822,FIND(" ",$D822)+1)),MID($D822,FIND(" ",$D822,FIND(" ",$D822)+1)+1,1),"")),".0",$E822), " ")</f>
        <v xml:space="preserve"> </v>
      </c>
      <c r="G822" s="144"/>
      <c r="H822" s="144"/>
      <c r="I822" s="144"/>
      <c r="J822" s="144"/>
      <c r="K822" s="144"/>
      <c r="L822" s="149" t="str" cm="1">
        <f t="array" ref="L822">_xlfn.IFNA(
_xlfn.IFS(
AND($F822=" ",$G822=" ",$H822=" "),"Please update all three: Surveyor Room Reference, Establishment Room Reference and Establishment Room Name",
AND(OR($I822="General",$I822="Open plan/ semi-open general",$I822="Fitted",$I822="Light practical (science)",$I822="Light practical (other)",$I822="Heavy practical (workshops)",$I822="Heavy practical (clean)",$I822="Large",$I822="Storage"),$J822=0,$K822=0),"Please update Net Area or Non-net Area",
AND($B822&lt;&gt;"OUT",$J822=0,$I822&lt;&gt;"Non-net",$M822="85% Circulation"),"Net area not recorded for spaces with 85% circulation unusable type",
AND(OR($I822="General",$I822="Open plan/ semi-open general",$I822="Fitted",$I822="Light practical (science)",$I822="Light practical (other)",$I822="Heavy practical (workshops)",$I822="Heavy practical (clean)",$I822="Large",$I822="Storage"),OR($J822=0,ISBLANK($J822))),"Net area not recorded in net spaces",
AND(OR($I822="Non-net",$I822="Outdoor space"),$J822&gt;0),"Net Area Recorded in Non-net space",
AND($I822="General",$J822&gt;90),"This general space is over 90m2, please ensure that this space is entered as separate spaces if it usually used as separate spaces",
AND($I822="Open plan/ semi-open general",$J822&lt;27),"Open plan general space under 27m2",
AND(OR($K822=0,ISBLANK($K822)), $I822="Non-net"),"Non-net area not recorded in non-net space"
),
" ")</f>
        <v xml:space="preserve"> </v>
      </c>
      <c r="M822" s="144"/>
      <c r="N822" s="144"/>
      <c r="O822" s="144"/>
      <c r="P822" s="144"/>
      <c r="Q822" s="144"/>
      <c r="R822" s="171"/>
      <c r="S822" s="147">
        <f>NCA_Calculations!$P$834</f>
        <v>0</v>
      </c>
      <c r="T822" s="147">
        <f>NCA_Calculations!$Q$834</f>
        <v>0</v>
      </c>
      <c r="U822" s="144"/>
      <c r="V822" s="144"/>
      <c r="W822" s="149" t="str" cm="1">
        <f t="array" ref="W822">_xlfn.IFNA(
_xlfn.IFS(
ISBLANK($U822),"Missing space use.",
AND('Establishment details'!$C$14="Secondary",$V822="Classbase"),"Invalid Status type",
AND(OR( $V822="Classbase", $V822="Teaching", $V822="Early years",$V822="SEND resourced"), NOT(ISBLANK($M822))),"Space with status type and unusable type.",
AND($V822= "Classbase",'Establishment details'!$C$22&gt;=10), "Classbase status is only valid in schools with a primary element.",
AND($I822= "Large",$N822 &gt; 3.5), "Large rooms with less than 3.5m height.",
AND(OR($V822="Light practical (science)",$V822="Light practical (science)",$V822="Heavy practical (workshops)", $V822="Heavy practical (clean)"), OR($O822=0,ISBLANK($O822))),"Missing sinks count for light and heavy practical spaces.",
AND($M822 = "Other",ISBLANK($R822)), "Invalid unusable type / missing note for other unusable type."
),
" ")</f>
        <v>Missing space use.</v>
      </c>
    </row>
    <row r="823" spans="2:23" ht="15.75" x14ac:dyDescent="0.25">
      <c r="B823" s="143"/>
      <c r="C823" s="144"/>
      <c r="D823" s="144"/>
      <c r="E823" s="144"/>
      <c r="F823" s="147" t="str" cm="1">
        <f t="array" ref="F823">_xlfn.IFNA(CONCATENATE(_xlfn.IFS($D823="Mezzanine",LEFT($D823,1), $D823="Ground Floor",LEFT($D823,1),$D823="Basment ",LEFT($D823,1), $D823="1st Floor", "0"&amp;LEFT($D823,1), $D823="2nd Floor", "0"&amp;LEFT($D823,1), $D823="3rd Floor", "0"&amp;LEFT($D823,1), $D823="4th Floor", "0"&amp;LEFT($D823,1), $D823="5th Floor", "0"&amp;LEFT($D823,1), $D823="6th Floor", "0"&amp;LEFT($D823,1),$D823="7th Floor", "0"&amp;LEFT($D823,1),$D823="8th Floor", "0"&amp;LEFT($D823,1),$D823="9th Floor", "0"&amp;LEFT($D823,1),$D823="10th Floor", LEFT($D823,2),$D823="11th Floor", LEFT($D823,2),$D823="12th Floor", LEFT($D823,2),$D823="13th Floor", LEFT($D823,2), $D823="Lower Ground", LEFT($D823)&amp;IF(ISNUMBER(FIND(" ",$D823)),MID($D823,FIND(" ",$D823)+1,1),"")&amp;IF(ISNUMBER(FIND(" ",$D823,FIND(" ",$D823)+1)),MID($D823,FIND(" ",$D823,FIND(" ",$D823)+1)+1,1),""),$D823="Upper Ground", LEFT($D823)&amp;IF(ISNUMBER(FIND(" ",$D823)),MID($D823,FIND(" ",$D823)+1,1),"")&amp;IF(ISNUMBER(FIND(" ",$D823,FIND(" ",$D823)+1)),MID($D823,FIND(" ",$D823,FIND(" ",$D823)+1)+1,1),"")),".0",$E823), " ")</f>
        <v xml:space="preserve"> </v>
      </c>
      <c r="G823" s="144"/>
      <c r="H823" s="144"/>
      <c r="I823" s="144"/>
      <c r="J823" s="144"/>
      <c r="K823" s="144"/>
      <c r="L823" s="149" t="str" cm="1">
        <f t="array" ref="L823">_xlfn.IFNA(
_xlfn.IFS(
AND($F823=" ",$G823=" ",$H823=" "),"Please update all three: Surveyor Room Reference, Establishment Room Reference and Establishment Room Name",
AND(OR($I823="General",$I823="Open plan/ semi-open general",$I823="Fitted",$I823="Light practical (science)",$I823="Light practical (other)",$I823="Heavy practical (workshops)",$I823="Heavy practical (clean)",$I823="Large",$I823="Storage"),$J823=0,$K823=0),"Please update Net Area or Non-net Area",
AND($B823&lt;&gt;"OUT",$J823=0,$I823&lt;&gt;"Non-net",$M823="85% Circulation"),"Net area not recorded for spaces with 85% circulation unusable type",
AND(OR($I823="General",$I823="Open plan/ semi-open general",$I823="Fitted",$I823="Light practical (science)",$I823="Light practical (other)",$I823="Heavy practical (workshops)",$I823="Heavy practical (clean)",$I823="Large",$I823="Storage"),OR($J823=0,ISBLANK($J823))),"Net area not recorded in net spaces",
AND(OR($I823="Non-net",$I823="Outdoor space"),$J823&gt;0),"Net Area Recorded in Non-net space",
AND($I823="General",$J823&gt;90),"This general space is over 90m2, please ensure that this space is entered as separate spaces if it usually used as separate spaces",
AND($I823="Open plan/ semi-open general",$J823&lt;27),"Open plan general space under 27m2",
AND(OR($K823=0,ISBLANK($K823)), $I823="Non-net"),"Non-net area not recorded in non-net space"
),
" ")</f>
        <v xml:space="preserve"> </v>
      </c>
      <c r="M823" s="144"/>
      <c r="N823" s="144"/>
      <c r="O823" s="144"/>
      <c r="P823" s="144"/>
      <c r="Q823" s="144"/>
      <c r="R823" s="171"/>
      <c r="S823" s="147">
        <f>NCA_Calculations!$P$835</f>
        <v>0</v>
      </c>
      <c r="T823" s="147">
        <f>NCA_Calculations!$Q$835</f>
        <v>0</v>
      </c>
      <c r="U823" s="144"/>
      <c r="V823" s="144"/>
      <c r="W823" s="149" t="str" cm="1">
        <f t="array" ref="W823">_xlfn.IFNA(
_xlfn.IFS(
ISBLANK($U823),"Missing space use.",
AND('Establishment details'!$C$14="Secondary",$V823="Classbase"),"Invalid Status type",
AND(OR( $V823="Classbase", $V823="Teaching", $V823="Early years",$V823="SEND resourced"), NOT(ISBLANK($M823))),"Space with status type and unusable type.",
AND($V823= "Classbase",'Establishment details'!$C$22&gt;=10), "Classbase status is only valid in schools with a primary element.",
AND($I823= "Large",$N823 &gt; 3.5), "Large rooms with less than 3.5m height.",
AND(OR($V823="Light practical (science)",$V823="Light practical (science)",$V823="Heavy practical (workshops)", $V823="Heavy practical (clean)"), OR($O823=0,ISBLANK($O823))),"Missing sinks count for light and heavy practical spaces.",
AND($M823 = "Other",ISBLANK($R823)), "Invalid unusable type / missing note for other unusable type."
),
" ")</f>
        <v>Missing space use.</v>
      </c>
    </row>
    <row r="824" spans="2:23" ht="15.75" x14ac:dyDescent="0.25">
      <c r="B824" s="143"/>
      <c r="C824" s="144"/>
      <c r="D824" s="144"/>
      <c r="E824" s="144"/>
      <c r="F824" s="147" t="str" cm="1">
        <f t="array" ref="F824">_xlfn.IFNA(CONCATENATE(_xlfn.IFS($D824="Mezzanine",LEFT($D824,1), $D824="Ground Floor",LEFT($D824,1),$D824="Basment ",LEFT($D824,1), $D824="1st Floor", "0"&amp;LEFT($D824,1), $D824="2nd Floor", "0"&amp;LEFT($D824,1), $D824="3rd Floor", "0"&amp;LEFT($D824,1), $D824="4th Floor", "0"&amp;LEFT($D824,1), $D824="5th Floor", "0"&amp;LEFT($D824,1), $D824="6th Floor", "0"&amp;LEFT($D824,1),$D824="7th Floor", "0"&amp;LEFT($D824,1),$D824="8th Floor", "0"&amp;LEFT($D824,1),$D824="9th Floor", "0"&amp;LEFT($D824,1),$D824="10th Floor", LEFT($D824,2),$D824="11th Floor", LEFT($D824,2),$D824="12th Floor", LEFT($D824,2),$D824="13th Floor", LEFT($D824,2), $D824="Lower Ground", LEFT($D824)&amp;IF(ISNUMBER(FIND(" ",$D824)),MID($D824,FIND(" ",$D824)+1,1),"")&amp;IF(ISNUMBER(FIND(" ",$D824,FIND(" ",$D824)+1)),MID($D824,FIND(" ",$D824,FIND(" ",$D824)+1)+1,1),""),$D824="Upper Ground", LEFT($D824)&amp;IF(ISNUMBER(FIND(" ",$D824)),MID($D824,FIND(" ",$D824)+1,1),"")&amp;IF(ISNUMBER(FIND(" ",$D824,FIND(" ",$D824)+1)),MID($D824,FIND(" ",$D824,FIND(" ",$D824)+1)+1,1),"")),".0",$E824), " ")</f>
        <v xml:space="preserve"> </v>
      </c>
      <c r="G824" s="144"/>
      <c r="H824" s="144"/>
      <c r="I824" s="144"/>
      <c r="J824" s="144"/>
      <c r="K824" s="144"/>
      <c r="L824" s="149" t="str" cm="1">
        <f t="array" ref="L824">_xlfn.IFNA(
_xlfn.IFS(
AND($F824=" ",$G824=" ",$H824=" "),"Please update all three: Surveyor Room Reference, Establishment Room Reference and Establishment Room Name",
AND(OR($I824="General",$I824="Open plan/ semi-open general",$I824="Fitted",$I824="Light practical (science)",$I824="Light practical (other)",$I824="Heavy practical (workshops)",$I824="Heavy practical (clean)",$I824="Large",$I824="Storage"),$J824=0,$K824=0),"Please update Net Area or Non-net Area",
AND($B824&lt;&gt;"OUT",$J824=0,$I824&lt;&gt;"Non-net",$M824="85% Circulation"),"Net area not recorded for spaces with 85% circulation unusable type",
AND(OR($I824="General",$I824="Open plan/ semi-open general",$I824="Fitted",$I824="Light practical (science)",$I824="Light practical (other)",$I824="Heavy practical (workshops)",$I824="Heavy practical (clean)",$I824="Large",$I824="Storage"),OR($J824=0,ISBLANK($J824))),"Net area not recorded in net spaces",
AND(OR($I824="Non-net",$I824="Outdoor space"),$J824&gt;0),"Net Area Recorded in Non-net space",
AND($I824="General",$J824&gt;90),"This general space is over 90m2, please ensure that this space is entered as separate spaces if it usually used as separate spaces",
AND($I824="Open plan/ semi-open general",$J824&lt;27),"Open plan general space under 27m2",
AND(OR($K824=0,ISBLANK($K824)), $I824="Non-net"),"Non-net area not recorded in non-net space"
),
" ")</f>
        <v xml:space="preserve"> </v>
      </c>
      <c r="M824" s="144"/>
      <c r="N824" s="144"/>
      <c r="O824" s="144"/>
      <c r="P824" s="144"/>
      <c r="Q824" s="144"/>
      <c r="R824" s="171"/>
      <c r="S824" s="147">
        <f>NCA_Calculations!$P$836</f>
        <v>0</v>
      </c>
      <c r="T824" s="147">
        <f>NCA_Calculations!$Q$836</f>
        <v>0</v>
      </c>
      <c r="U824" s="144"/>
      <c r="V824" s="144"/>
      <c r="W824" s="149" t="str" cm="1">
        <f t="array" ref="W824">_xlfn.IFNA(
_xlfn.IFS(
ISBLANK($U824),"Missing space use.",
AND('Establishment details'!$C$14="Secondary",$V824="Classbase"),"Invalid Status type",
AND(OR( $V824="Classbase", $V824="Teaching", $V824="Early years",$V824="SEND resourced"), NOT(ISBLANK($M824))),"Space with status type and unusable type.",
AND($V824= "Classbase",'Establishment details'!$C$22&gt;=10), "Classbase status is only valid in schools with a primary element.",
AND($I824= "Large",$N824 &gt; 3.5), "Large rooms with less than 3.5m height.",
AND(OR($V824="Light practical (science)",$V824="Light practical (science)",$V824="Heavy practical (workshops)", $V824="Heavy practical (clean)"), OR($O824=0,ISBLANK($O824))),"Missing sinks count for light and heavy practical spaces.",
AND($M824 = "Other",ISBLANK($R824)), "Invalid unusable type / missing note for other unusable type."
),
" ")</f>
        <v>Missing space use.</v>
      </c>
    </row>
    <row r="825" spans="2:23" ht="15.75" x14ac:dyDescent="0.25">
      <c r="B825" s="143"/>
      <c r="C825" s="144"/>
      <c r="D825" s="144"/>
      <c r="E825" s="144"/>
      <c r="F825" s="147" t="str" cm="1">
        <f t="array" ref="F825">_xlfn.IFNA(CONCATENATE(_xlfn.IFS($D825="Mezzanine",LEFT($D825,1), $D825="Ground Floor",LEFT($D825,1),$D825="Basment ",LEFT($D825,1), $D825="1st Floor", "0"&amp;LEFT($D825,1), $D825="2nd Floor", "0"&amp;LEFT($D825,1), $D825="3rd Floor", "0"&amp;LEFT($D825,1), $D825="4th Floor", "0"&amp;LEFT($D825,1), $D825="5th Floor", "0"&amp;LEFT($D825,1), $D825="6th Floor", "0"&amp;LEFT($D825,1),$D825="7th Floor", "0"&amp;LEFT($D825,1),$D825="8th Floor", "0"&amp;LEFT($D825,1),$D825="9th Floor", "0"&amp;LEFT($D825,1),$D825="10th Floor", LEFT($D825,2),$D825="11th Floor", LEFT($D825,2),$D825="12th Floor", LEFT($D825,2),$D825="13th Floor", LEFT($D825,2), $D825="Lower Ground", LEFT($D825)&amp;IF(ISNUMBER(FIND(" ",$D825)),MID($D825,FIND(" ",$D825)+1,1),"")&amp;IF(ISNUMBER(FIND(" ",$D825,FIND(" ",$D825)+1)),MID($D825,FIND(" ",$D825,FIND(" ",$D825)+1)+1,1),""),$D825="Upper Ground", LEFT($D825)&amp;IF(ISNUMBER(FIND(" ",$D825)),MID($D825,FIND(" ",$D825)+1,1),"")&amp;IF(ISNUMBER(FIND(" ",$D825,FIND(" ",$D825)+1)),MID($D825,FIND(" ",$D825,FIND(" ",$D825)+1)+1,1),"")),".0",$E825), " ")</f>
        <v xml:space="preserve"> </v>
      </c>
      <c r="G825" s="144"/>
      <c r="H825" s="144"/>
      <c r="I825" s="144"/>
      <c r="J825" s="144"/>
      <c r="K825" s="144"/>
      <c r="L825" s="149" t="str" cm="1">
        <f t="array" ref="L825">_xlfn.IFNA(
_xlfn.IFS(
AND($F825=" ",$G825=" ",$H825=" "),"Please update all three: Surveyor Room Reference, Establishment Room Reference and Establishment Room Name",
AND(OR($I825="General",$I825="Open plan/ semi-open general",$I825="Fitted",$I825="Light practical (science)",$I825="Light practical (other)",$I825="Heavy practical (workshops)",$I825="Heavy practical (clean)",$I825="Large",$I825="Storage"),$J825=0,$K825=0),"Please update Net Area or Non-net Area",
AND($B825&lt;&gt;"OUT",$J825=0,$I825&lt;&gt;"Non-net",$M825="85% Circulation"),"Net area not recorded for spaces with 85% circulation unusable type",
AND(OR($I825="General",$I825="Open plan/ semi-open general",$I825="Fitted",$I825="Light practical (science)",$I825="Light practical (other)",$I825="Heavy practical (workshops)",$I825="Heavy practical (clean)",$I825="Large",$I825="Storage"),OR($J825=0,ISBLANK($J825))),"Net area not recorded in net spaces",
AND(OR($I825="Non-net",$I825="Outdoor space"),$J825&gt;0),"Net Area Recorded in Non-net space",
AND($I825="General",$J825&gt;90),"This general space is over 90m2, please ensure that this space is entered as separate spaces if it usually used as separate spaces",
AND($I825="Open plan/ semi-open general",$J825&lt;27),"Open plan general space under 27m2",
AND(OR($K825=0,ISBLANK($K825)), $I825="Non-net"),"Non-net area not recorded in non-net space"
),
" ")</f>
        <v xml:space="preserve"> </v>
      </c>
      <c r="M825" s="144"/>
      <c r="N825" s="144"/>
      <c r="O825" s="144"/>
      <c r="P825" s="144"/>
      <c r="Q825" s="144"/>
      <c r="R825" s="171"/>
      <c r="S825" s="147">
        <f>NCA_Calculations!$P$837</f>
        <v>0</v>
      </c>
      <c r="T825" s="147">
        <f>NCA_Calculations!$Q$837</f>
        <v>0</v>
      </c>
      <c r="U825" s="144"/>
      <c r="V825" s="144"/>
      <c r="W825" s="149" t="str" cm="1">
        <f t="array" ref="W825">_xlfn.IFNA(
_xlfn.IFS(
ISBLANK($U825),"Missing space use.",
AND('Establishment details'!$C$14="Secondary",$V825="Classbase"),"Invalid Status type",
AND(OR( $V825="Classbase", $V825="Teaching", $V825="Early years",$V825="SEND resourced"), NOT(ISBLANK($M825))),"Space with status type and unusable type.",
AND($V825= "Classbase",'Establishment details'!$C$22&gt;=10), "Classbase status is only valid in schools with a primary element.",
AND($I825= "Large",$N825 &gt; 3.5), "Large rooms with less than 3.5m height.",
AND(OR($V825="Light practical (science)",$V825="Light practical (science)",$V825="Heavy practical (workshops)", $V825="Heavy practical (clean)"), OR($O825=0,ISBLANK($O825))),"Missing sinks count for light and heavy practical spaces.",
AND($M825 = "Other",ISBLANK($R825)), "Invalid unusable type / missing note for other unusable type."
),
" ")</f>
        <v>Missing space use.</v>
      </c>
    </row>
    <row r="826" spans="2:23" ht="15.75" x14ac:dyDescent="0.25">
      <c r="B826" s="143"/>
      <c r="C826" s="144"/>
      <c r="D826" s="144"/>
      <c r="E826" s="144"/>
      <c r="F826" s="147" t="str" cm="1">
        <f t="array" ref="F826">_xlfn.IFNA(CONCATENATE(_xlfn.IFS($D826="Mezzanine",LEFT($D826,1), $D826="Ground Floor",LEFT($D826,1),$D826="Basment ",LEFT($D826,1), $D826="1st Floor", "0"&amp;LEFT($D826,1), $D826="2nd Floor", "0"&amp;LEFT($D826,1), $D826="3rd Floor", "0"&amp;LEFT($D826,1), $D826="4th Floor", "0"&amp;LEFT($D826,1), $D826="5th Floor", "0"&amp;LEFT($D826,1), $D826="6th Floor", "0"&amp;LEFT($D826,1),$D826="7th Floor", "0"&amp;LEFT($D826,1),$D826="8th Floor", "0"&amp;LEFT($D826,1),$D826="9th Floor", "0"&amp;LEFT($D826,1),$D826="10th Floor", LEFT($D826,2),$D826="11th Floor", LEFT($D826,2),$D826="12th Floor", LEFT($D826,2),$D826="13th Floor", LEFT($D826,2), $D826="Lower Ground", LEFT($D826)&amp;IF(ISNUMBER(FIND(" ",$D826)),MID($D826,FIND(" ",$D826)+1,1),"")&amp;IF(ISNUMBER(FIND(" ",$D826,FIND(" ",$D826)+1)),MID($D826,FIND(" ",$D826,FIND(" ",$D826)+1)+1,1),""),$D826="Upper Ground", LEFT($D826)&amp;IF(ISNUMBER(FIND(" ",$D826)),MID($D826,FIND(" ",$D826)+1,1),"")&amp;IF(ISNUMBER(FIND(" ",$D826,FIND(" ",$D826)+1)),MID($D826,FIND(" ",$D826,FIND(" ",$D826)+1)+1,1),"")),".0",$E826), " ")</f>
        <v xml:space="preserve"> </v>
      </c>
      <c r="G826" s="144"/>
      <c r="H826" s="144"/>
      <c r="I826" s="144"/>
      <c r="J826" s="144"/>
      <c r="K826" s="144"/>
      <c r="L826" s="149" t="str" cm="1">
        <f t="array" ref="L826">_xlfn.IFNA(
_xlfn.IFS(
AND($F826=" ",$G826=" ",$H826=" "),"Please update all three: Surveyor Room Reference, Establishment Room Reference and Establishment Room Name",
AND(OR($I826="General",$I826="Open plan/ semi-open general",$I826="Fitted",$I826="Light practical (science)",$I826="Light practical (other)",$I826="Heavy practical (workshops)",$I826="Heavy practical (clean)",$I826="Large",$I826="Storage"),$J826=0,$K826=0),"Please update Net Area or Non-net Area",
AND($B826&lt;&gt;"OUT",$J826=0,$I826&lt;&gt;"Non-net",$M826="85% Circulation"),"Net area not recorded for spaces with 85% circulation unusable type",
AND(OR($I826="General",$I826="Open plan/ semi-open general",$I826="Fitted",$I826="Light practical (science)",$I826="Light practical (other)",$I826="Heavy practical (workshops)",$I826="Heavy practical (clean)",$I826="Large",$I826="Storage"),OR($J826=0,ISBLANK($J826))),"Net area not recorded in net spaces",
AND(OR($I826="Non-net",$I826="Outdoor space"),$J826&gt;0),"Net Area Recorded in Non-net space",
AND($I826="General",$J826&gt;90),"This general space is over 90m2, please ensure that this space is entered as separate spaces if it usually used as separate spaces",
AND($I826="Open plan/ semi-open general",$J826&lt;27),"Open plan general space under 27m2",
AND(OR($K826=0,ISBLANK($K826)), $I826="Non-net"),"Non-net area not recorded in non-net space"
),
" ")</f>
        <v xml:space="preserve"> </v>
      </c>
      <c r="M826" s="144"/>
      <c r="N826" s="144"/>
      <c r="O826" s="144"/>
      <c r="P826" s="144"/>
      <c r="Q826" s="144"/>
      <c r="R826" s="171"/>
      <c r="S826" s="147">
        <f>NCA_Calculations!$P$838</f>
        <v>0</v>
      </c>
      <c r="T826" s="147">
        <f>NCA_Calculations!$Q$838</f>
        <v>0</v>
      </c>
      <c r="U826" s="144"/>
      <c r="V826" s="144"/>
      <c r="W826" s="149" t="str" cm="1">
        <f t="array" ref="W826">_xlfn.IFNA(
_xlfn.IFS(
ISBLANK($U826),"Missing space use.",
AND('Establishment details'!$C$14="Secondary",$V826="Classbase"),"Invalid Status type",
AND(OR( $V826="Classbase", $V826="Teaching", $V826="Early years",$V826="SEND resourced"), NOT(ISBLANK($M826))),"Space with status type and unusable type.",
AND($V826= "Classbase",'Establishment details'!$C$22&gt;=10), "Classbase status is only valid in schools with a primary element.",
AND($I826= "Large",$N826 &gt; 3.5), "Large rooms with less than 3.5m height.",
AND(OR($V826="Light practical (science)",$V826="Light practical (science)",$V826="Heavy practical (workshops)", $V826="Heavy practical (clean)"), OR($O826=0,ISBLANK($O826))),"Missing sinks count for light and heavy practical spaces.",
AND($M826 = "Other",ISBLANK($R826)), "Invalid unusable type / missing note for other unusable type."
),
" ")</f>
        <v>Missing space use.</v>
      </c>
    </row>
    <row r="827" spans="2:23" ht="15.75" x14ac:dyDescent="0.25">
      <c r="B827" s="143"/>
      <c r="C827" s="144"/>
      <c r="D827" s="144"/>
      <c r="E827" s="144"/>
      <c r="F827" s="147" t="str" cm="1">
        <f t="array" ref="F827">_xlfn.IFNA(CONCATENATE(_xlfn.IFS($D827="Mezzanine",LEFT($D827,1), $D827="Ground Floor",LEFT($D827,1),$D827="Basment ",LEFT($D827,1), $D827="1st Floor", "0"&amp;LEFT($D827,1), $D827="2nd Floor", "0"&amp;LEFT($D827,1), $D827="3rd Floor", "0"&amp;LEFT($D827,1), $D827="4th Floor", "0"&amp;LEFT($D827,1), $D827="5th Floor", "0"&amp;LEFT($D827,1), $D827="6th Floor", "0"&amp;LEFT($D827,1),$D827="7th Floor", "0"&amp;LEFT($D827,1),$D827="8th Floor", "0"&amp;LEFT($D827,1),$D827="9th Floor", "0"&amp;LEFT($D827,1),$D827="10th Floor", LEFT($D827,2),$D827="11th Floor", LEFT($D827,2),$D827="12th Floor", LEFT($D827,2),$D827="13th Floor", LEFT($D827,2), $D827="Lower Ground", LEFT($D827)&amp;IF(ISNUMBER(FIND(" ",$D827)),MID($D827,FIND(" ",$D827)+1,1),"")&amp;IF(ISNUMBER(FIND(" ",$D827,FIND(" ",$D827)+1)),MID($D827,FIND(" ",$D827,FIND(" ",$D827)+1)+1,1),""),$D827="Upper Ground", LEFT($D827)&amp;IF(ISNUMBER(FIND(" ",$D827)),MID($D827,FIND(" ",$D827)+1,1),"")&amp;IF(ISNUMBER(FIND(" ",$D827,FIND(" ",$D827)+1)),MID($D827,FIND(" ",$D827,FIND(" ",$D827)+1)+1,1),"")),".0",$E827), " ")</f>
        <v xml:space="preserve"> </v>
      </c>
      <c r="G827" s="144"/>
      <c r="H827" s="144"/>
      <c r="I827" s="144"/>
      <c r="J827" s="144"/>
      <c r="K827" s="144"/>
      <c r="L827" s="149" t="str" cm="1">
        <f t="array" ref="L827">_xlfn.IFNA(
_xlfn.IFS(
AND($F827=" ",$G827=" ",$H827=" "),"Please update all three: Surveyor Room Reference, Establishment Room Reference and Establishment Room Name",
AND(OR($I827="General",$I827="Open plan/ semi-open general",$I827="Fitted",$I827="Light practical (science)",$I827="Light practical (other)",$I827="Heavy practical (workshops)",$I827="Heavy practical (clean)",$I827="Large",$I827="Storage"),$J827=0,$K827=0),"Please update Net Area or Non-net Area",
AND($B827&lt;&gt;"OUT",$J827=0,$I827&lt;&gt;"Non-net",$M827="85% Circulation"),"Net area not recorded for spaces with 85% circulation unusable type",
AND(OR($I827="General",$I827="Open plan/ semi-open general",$I827="Fitted",$I827="Light practical (science)",$I827="Light practical (other)",$I827="Heavy practical (workshops)",$I827="Heavy practical (clean)",$I827="Large",$I827="Storage"),OR($J827=0,ISBLANK($J827))),"Net area not recorded in net spaces",
AND(OR($I827="Non-net",$I827="Outdoor space"),$J827&gt;0),"Net Area Recorded in Non-net space",
AND($I827="General",$J827&gt;90),"This general space is over 90m2, please ensure that this space is entered as separate spaces if it usually used as separate spaces",
AND($I827="Open plan/ semi-open general",$J827&lt;27),"Open plan general space under 27m2",
AND(OR($K827=0,ISBLANK($K827)), $I827="Non-net"),"Non-net area not recorded in non-net space"
),
" ")</f>
        <v xml:space="preserve"> </v>
      </c>
      <c r="M827" s="144"/>
      <c r="N827" s="144"/>
      <c r="O827" s="144"/>
      <c r="P827" s="144"/>
      <c r="Q827" s="144"/>
      <c r="R827" s="171"/>
      <c r="S827" s="147">
        <f>NCA_Calculations!$P$839</f>
        <v>0</v>
      </c>
      <c r="T827" s="147">
        <f>NCA_Calculations!$Q$839</f>
        <v>0</v>
      </c>
      <c r="U827" s="144"/>
      <c r="V827" s="144"/>
      <c r="W827" s="149" t="str" cm="1">
        <f t="array" ref="W827">_xlfn.IFNA(
_xlfn.IFS(
ISBLANK($U827),"Missing space use.",
AND('Establishment details'!$C$14="Secondary",$V827="Classbase"),"Invalid Status type",
AND(OR( $V827="Classbase", $V827="Teaching", $V827="Early years",$V827="SEND resourced"), NOT(ISBLANK($M827))),"Space with status type and unusable type.",
AND($V827= "Classbase",'Establishment details'!$C$22&gt;=10), "Classbase status is only valid in schools with a primary element.",
AND($I827= "Large",$N827 &gt; 3.5), "Large rooms with less than 3.5m height.",
AND(OR($V827="Light practical (science)",$V827="Light practical (science)",$V827="Heavy practical (workshops)", $V827="Heavy practical (clean)"), OR($O827=0,ISBLANK($O827))),"Missing sinks count for light and heavy practical spaces.",
AND($M827 = "Other",ISBLANK($R827)), "Invalid unusable type / missing note for other unusable type."
),
" ")</f>
        <v>Missing space use.</v>
      </c>
    </row>
    <row r="828" spans="2:23" ht="15.75" x14ac:dyDescent="0.25">
      <c r="B828" s="143"/>
      <c r="C828" s="144"/>
      <c r="D828" s="144"/>
      <c r="E828" s="144"/>
      <c r="F828" s="147" t="str" cm="1">
        <f t="array" ref="F828">_xlfn.IFNA(CONCATENATE(_xlfn.IFS($D828="Mezzanine",LEFT($D828,1), $D828="Ground Floor",LEFT($D828,1),$D828="Basment ",LEFT($D828,1), $D828="1st Floor", "0"&amp;LEFT($D828,1), $D828="2nd Floor", "0"&amp;LEFT($D828,1), $D828="3rd Floor", "0"&amp;LEFT($D828,1), $D828="4th Floor", "0"&amp;LEFT($D828,1), $D828="5th Floor", "0"&amp;LEFT($D828,1), $D828="6th Floor", "0"&amp;LEFT($D828,1),$D828="7th Floor", "0"&amp;LEFT($D828,1),$D828="8th Floor", "0"&amp;LEFT($D828,1),$D828="9th Floor", "0"&amp;LEFT($D828,1),$D828="10th Floor", LEFT($D828,2),$D828="11th Floor", LEFT($D828,2),$D828="12th Floor", LEFT($D828,2),$D828="13th Floor", LEFT($D828,2), $D828="Lower Ground", LEFT($D828)&amp;IF(ISNUMBER(FIND(" ",$D828)),MID($D828,FIND(" ",$D828)+1,1),"")&amp;IF(ISNUMBER(FIND(" ",$D828,FIND(" ",$D828)+1)),MID($D828,FIND(" ",$D828,FIND(" ",$D828)+1)+1,1),""),$D828="Upper Ground", LEFT($D828)&amp;IF(ISNUMBER(FIND(" ",$D828)),MID($D828,FIND(" ",$D828)+1,1),"")&amp;IF(ISNUMBER(FIND(" ",$D828,FIND(" ",$D828)+1)),MID($D828,FIND(" ",$D828,FIND(" ",$D828)+1)+1,1),"")),".0",$E828), " ")</f>
        <v xml:space="preserve"> </v>
      </c>
      <c r="G828" s="144"/>
      <c r="H828" s="144"/>
      <c r="I828" s="144"/>
      <c r="J828" s="144"/>
      <c r="K828" s="144"/>
      <c r="L828" s="149" t="str" cm="1">
        <f t="array" ref="L828">_xlfn.IFNA(
_xlfn.IFS(
AND($F828=" ",$G828=" ",$H828=" "),"Please update all three: Surveyor Room Reference, Establishment Room Reference and Establishment Room Name",
AND(OR($I828="General",$I828="Open plan/ semi-open general",$I828="Fitted",$I828="Light practical (science)",$I828="Light practical (other)",$I828="Heavy practical (workshops)",$I828="Heavy practical (clean)",$I828="Large",$I828="Storage"),$J828=0,$K828=0),"Please update Net Area or Non-net Area",
AND($B828&lt;&gt;"OUT",$J828=0,$I828&lt;&gt;"Non-net",$M828="85% Circulation"),"Net area not recorded for spaces with 85% circulation unusable type",
AND(OR($I828="General",$I828="Open plan/ semi-open general",$I828="Fitted",$I828="Light practical (science)",$I828="Light practical (other)",$I828="Heavy practical (workshops)",$I828="Heavy practical (clean)",$I828="Large",$I828="Storage"),OR($J828=0,ISBLANK($J828))),"Net area not recorded in net spaces",
AND(OR($I828="Non-net",$I828="Outdoor space"),$J828&gt;0),"Net Area Recorded in Non-net space",
AND($I828="General",$J828&gt;90),"This general space is over 90m2, please ensure that this space is entered as separate spaces if it usually used as separate spaces",
AND($I828="Open plan/ semi-open general",$J828&lt;27),"Open plan general space under 27m2",
AND(OR($K828=0,ISBLANK($K828)), $I828="Non-net"),"Non-net area not recorded in non-net space"
),
" ")</f>
        <v xml:space="preserve"> </v>
      </c>
      <c r="M828" s="144"/>
      <c r="N828" s="144"/>
      <c r="O828" s="144"/>
      <c r="P828" s="144"/>
      <c r="Q828" s="144"/>
      <c r="R828" s="171"/>
      <c r="S828" s="147">
        <f>NCA_Calculations!$P$840</f>
        <v>0</v>
      </c>
      <c r="T828" s="147">
        <f>NCA_Calculations!$Q$840</f>
        <v>0</v>
      </c>
      <c r="U828" s="144"/>
      <c r="V828" s="144"/>
      <c r="W828" s="149" t="str" cm="1">
        <f t="array" ref="W828">_xlfn.IFNA(
_xlfn.IFS(
ISBLANK($U828),"Missing space use.",
AND('Establishment details'!$C$14="Secondary",$V828="Classbase"),"Invalid Status type",
AND(OR( $V828="Classbase", $V828="Teaching", $V828="Early years",$V828="SEND resourced"), NOT(ISBLANK($M828))),"Space with status type and unusable type.",
AND($V828= "Classbase",'Establishment details'!$C$22&gt;=10), "Classbase status is only valid in schools with a primary element.",
AND($I828= "Large",$N828 &gt; 3.5), "Large rooms with less than 3.5m height.",
AND(OR($V828="Light practical (science)",$V828="Light practical (science)",$V828="Heavy practical (workshops)", $V828="Heavy practical (clean)"), OR($O828=0,ISBLANK($O828))),"Missing sinks count for light and heavy practical spaces.",
AND($M828 = "Other",ISBLANK($R828)), "Invalid unusable type / missing note for other unusable type."
),
" ")</f>
        <v>Missing space use.</v>
      </c>
    </row>
    <row r="829" spans="2:23" ht="15.75" x14ac:dyDescent="0.25">
      <c r="B829" s="143"/>
      <c r="C829" s="144"/>
      <c r="D829" s="144"/>
      <c r="E829" s="144"/>
      <c r="F829" s="147" t="str" cm="1">
        <f t="array" ref="F829">_xlfn.IFNA(CONCATENATE(_xlfn.IFS($D829="Mezzanine",LEFT($D829,1), $D829="Ground Floor",LEFT($D829,1),$D829="Basment ",LEFT($D829,1), $D829="1st Floor", "0"&amp;LEFT($D829,1), $D829="2nd Floor", "0"&amp;LEFT($D829,1), $D829="3rd Floor", "0"&amp;LEFT($D829,1), $D829="4th Floor", "0"&amp;LEFT($D829,1), $D829="5th Floor", "0"&amp;LEFT($D829,1), $D829="6th Floor", "0"&amp;LEFT($D829,1),$D829="7th Floor", "0"&amp;LEFT($D829,1),$D829="8th Floor", "0"&amp;LEFT($D829,1),$D829="9th Floor", "0"&amp;LEFT($D829,1),$D829="10th Floor", LEFT($D829,2),$D829="11th Floor", LEFT($D829,2),$D829="12th Floor", LEFT($D829,2),$D829="13th Floor", LEFT($D829,2), $D829="Lower Ground", LEFT($D829)&amp;IF(ISNUMBER(FIND(" ",$D829)),MID($D829,FIND(" ",$D829)+1,1),"")&amp;IF(ISNUMBER(FIND(" ",$D829,FIND(" ",$D829)+1)),MID($D829,FIND(" ",$D829,FIND(" ",$D829)+1)+1,1),""),$D829="Upper Ground", LEFT($D829)&amp;IF(ISNUMBER(FIND(" ",$D829)),MID($D829,FIND(" ",$D829)+1,1),"")&amp;IF(ISNUMBER(FIND(" ",$D829,FIND(" ",$D829)+1)),MID($D829,FIND(" ",$D829,FIND(" ",$D829)+1)+1,1),"")),".0",$E829), " ")</f>
        <v xml:space="preserve"> </v>
      </c>
      <c r="G829" s="144"/>
      <c r="H829" s="144"/>
      <c r="I829" s="144"/>
      <c r="J829" s="144"/>
      <c r="K829" s="144"/>
      <c r="L829" s="149" t="str" cm="1">
        <f t="array" ref="L829">_xlfn.IFNA(
_xlfn.IFS(
AND($F829=" ",$G829=" ",$H829=" "),"Please update all three: Surveyor Room Reference, Establishment Room Reference and Establishment Room Name",
AND(OR($I829="General",$I829="Open plan/ semi-open general",$I829="Fitted",$I829="Light practical (science)",$I829="Light practical (other)",$I829="Heavy practical (workshops)",$I829="Heavy practical (clean)",$I829="Large",$I829="Storage"),$J829=0,$K829=0),"Please update Net Area or Non-net Area",
AND($B829&lt;&gt;"OUT",$J829=0,$I829&lt;&gt;"Non-net",$M829="85% Circulation"),"Net area not recorded for spaces with 85% circulation unusable type",
AND(OR($I829="General",$I829="Open plan/ semi-open general",$I829="Fitted",$I829="Light practical (science)",$I829="Light practical (other)",$I829="Heavy practical (workshops)",$I829="Heavy practical (clean)",$I829="Large",$I829="Storage"),OR($J829=0,ISBLANK($J829))),"Net area not recorded in net spaces",
AND(OR($I829="Non-net",$I829="Outdoor space"),$J829&gt;0),"Net Area Recorded in Non-net space",
AND($I829="General",$J829&gt;90),"This general space is over 90m2, please ensure that this space is entered as separate spaces if it usually used as separate spaces",
AND($I829="Open plan/ semi-open general",$J829&lt;27),"Open plan general space under 27m2",
AND(OR($K829=0,ISBLANK($K829)), $I829="Non-net"),"Non-net area not recorded in non-net space"
),
" ")</f>
        <v xml:space="preserve"> </v>
      </c>
      <c r="M829" s="144"/>
      <c r="N829" s="144"/>
      <c r="O829" s="144"/>
      <c r="P829" s="144"/>
      <c r="Q829" s="144"/>
      <c r="R829" s="171"/>
      <c r="S829" s="147">
        <f>NCA_Calculations!$P$841</f>
        <v>0</v>
      </c>
      <c r="T829" s="147">
        <f>NCA_Calculations!$Q$841</f>
        <v>0</v>
      </c>
      <c r="U829" s="144"/>
      <c r="V829" s="144"/>
      <c r="W829" s="149" t="str" cm="1">
        <f t="array" ref="W829">_xlfn.IFNA(
_xlfn.IFS(
ISBLANK($U829),"Missing space use.",
AND('Establishment details'!$C$14="Secondary",$V829="Classbase"),"Invalid Status type",
AND(OR( $V829="Classbase", $V829="Teaching", $V829="Early years",$V829="SEND resourced"), NOT(ISBLANK($M829))),"Space with status type and unusable type.",
AND($V829= "Classbase",'Establishment details'!$C$22&gt;=10), "Classbase status is only valid in schools with a primary element.",
AND($I829= "Large",$N829 &gt; 3.5), "Large rooms with less than 3.5m height.",
AND(OR($V829="Light practical (science)",$V829="Light practical (science)",$V829="Heavy practical (workshops)", $V829="Heavy practical (clean)"), OR($O829=0,ISBLANK($O829))),"Missing sinks count for light and heavy practical spaces.",
AND($M829 = "Other",ISBLANK($R829)), "Invalid unusable type / missing note for other unusable type."
),
" ")</f>
        <v>Missing space use.</v>
      </c>
    </row>
    <row r="830" spans="2:23" ht="15.75" x14ac:dyDescent="0.25">
      <c r="B830" s="143"/>
      <c r="C830" s="144"/>
      <c r="D830" s="144"/>
      <c r="E830" s="144"/>
      <c r="F830" s="147" t="str" cm="1">
        <f t="array" ref="F830">_xlfn.IFNA(CONCATENATE(_xlfn.IFS($D830="Mezzanine",LEFT($D830,1), $D830="Ground Floor",LEFT($D830,1),$D830="Basment ",LEFT($D830,1), $D830="1st Floor", "0"&amp;LEFT($D830,1), $D830="2nd Floor", "0"&amp;LEFT($D830,1), $D830="3rd Floor", "0"&amp;LEFT($D830,1), $D830="4th Floor", "0"&amp;LEFT($D830,1), $D830="5th Floor", "0"&amp;LEFT($D830,1), $D830="6th Floor", "0"&amp;LEFT($D830,1),$D830="7th Floor", "0"&amp;LEFT($D830,1),$D830="8th Floor", "0"&amp;LEFT($D830,1),$D830="9th Floor", "0"&amp;LEFT($D830,1),$D830="10th Floor", LEFT($D830,2),$D830="11th Floor", LEFT($D830,2),$D830="12th Floor", LEFT($D830,2),$D830="13th Floor", LEFT($D830,2), $D830="Lower Ground", LEFT($D830)&amp;IF(ISNUMBER(FIND(" ",$D830)),MID($D830,FIND(" ",$D830)+1,1),"")&amp;IF(ISNUMBER(FIND(" ",$D830,FIND(" ",$D830)+1)),MID($D830,FIND(" ",$D830,FIND(" ",$D830)+1)+1,1),""),$D830="Upper Ground", LEFT($D830)&amp;IF(ISNUMBER(FIND(" ",$D830)),MID($D830,FIND(" ",$D830)+1,1),"")&amp;IF(ISNUMBER(FIND(" ",$D830,FIND(" ",$D830)+1)),MID($D830,FIND(" ",$D830,FIND(" ",$D830)+1)+1,1),"")),".0",$E830), " ")</f>
        <v xml:space="preserve"> </v>
      </c>
      <c r="G830" s="144"/>
      <c r="H830" s="144"/>
      <c r="I830" s="144"/>
      <c r="J830" s="144"/>
      <c r="K830" s="144"/>
      <c r="L830" s="149" t="str" cm="1">
        <f t="array" ref="L830">_xlfn.IFNA(
_xlfn.IFS(
AND($F830=" ",$G830=" ",$H830=" "),"Please update all three: Surveyor Room Reference, Establishment Room Reference and Establishment Room Name",
AND(OR($I830="General",$I830="Open plan/ semi-open general",$I830="Fitted",$I830="Light practical (science)",$I830="Light practical (other)",$I830="Heavy practical (workshops)",$I830="Heavy practical (clean)",$I830="Large",$I830="Storage"),$J830=0,$K830=0),"Please update Net Area or Non-net Area",
AND($B830&lt;&gt;"OUT",$J830=0,$I830&lt;&gt;"Non-net",$M830="85% Circulation"),"Net area not recorded for spaces with 85% circulation unusable type",
AND(OR($I830="General",$I830="Open plan/ semi-open general",$I830="Fitted",$I830="Light practical (science)",$I830="Light practical (other)",$I830="Heavy practical (workshops)",$I830="Heavy practical (clean)",$I830="Large",$I830="Storage"),OR($J830=0,ISBLANK($J830))),"Net area not recorded in net spaces",
AND(OR($I830="Non-net",$I830="Outdoor space"),$J830&gt;0),"Net Area Recorded in Non-net space",
AND($I830="General",$J830&gt;90),"This general space is over 90m2, please ensure that this space is entered as separate spaces if it usually used as separate spaces",
AND($I830="Open plan/ semi-open general",$J830&lt;27),"Open plan general space under 27m2",
AND(OR($K830=0,ISBLANK($K830)), $I830="Non-net"),"Non-net area not recorded in non-net space"
),
" ")</f>
        <v xml:space="preserve"> </v>
      </c>
      <c r="M830" s="144"/>
      <c r="N830" s="144"/>
      <c r="O830" s="144"/>
      <c r="P830" s="144"/>
      <c r="Q830" s="144"/>
      <c r="R830" s="171"/>
      <c r="S830" s="147">
        <f>NCA_Calculations!$P$842</f>
        <v>0</v>
      </c>
      <c r="T830" s="147">
        <f>NCA_Calculations!$Q$842</f>
        <v>0</v>
      </c>
      <c r="U830" s="144"/>
      <c r="V830" s="144"/>
      <c r="W830" s="149" t="str" cm="1">
        <f t="array" ref="W830">_xlfn.IFNA(
_xlfn.IFS(
ISBLANK($U830),"Missing space use.",
AND('Establishment details'!$C$14="Secondary",$V830="Classbase"),"Invalid Status type",
AND(OR( $V830="Classbase", $V830="Teaching", $V830="Early years",$V830="SEND resourced"), NOT(ISBLANK($M830))),"Space with status type and unusable type.",
AND($V830= "Classbase",'Establishment details'!$C$22&gt;=10), "Classbase status is only valid in schools with a primary element.",
AND($I830= "Large",$N830 &gt; 3.5), "Large rooms with less than 3.5m height.",
AND(OR($V830="Light practical (science)",$V830="Light practical (science)",$V830="Heavy practical (workshops)", $V830="Heavy practical (clean)"), OR($O830=0,ISBLANK($O830))),"Missing sinks count for light and heavy practical spaces.",
AND($M830 = "Other",ISBLANK($R830)), "Invalid unusable type / missing note for other unusable type."
),
" ")</f>
        <v>Missing space use.</v>
      </c>
    </row>
    <row r="831" spans="2:23" ht="15.75" x14ac:dyDescent="0.25">
      <c r="B831" s="143"/>
      <c r="C831" s="144"/>
      <c r="D831" s="144"/>
      <c r="E831" s="144"/>
      <c r="F831" s="147" t="str" cm="1">
        <f t="array" ref="F831">_xlfn.IFNA(CONCATENATE(_xlfn.IFS($D831="Mezzanine",LEFT($D831,1), $D831="Ground Floor",LEFT($D831,1),$D831="Basment ",LEFT($D831,1), $D831="1st Floor", "0"&amp;LEFT($D831,1), $D831="2nd Floor", "0"&amp;LEFT($D831,1), $D831="3rd Floor", "0"&amp;LEFT($D831,1), $D831="4th Floor", "0"&amp;LEFT($D831,1), $D831="5th Floor", "0"&amp;LEFT($D831,1), $D831="6th Floor", "0"&amp;LEFT($D831,1),$D831="7th Floor", "0"&amp;LEFT($D831,1),$D831="8th Floor", "0"&amp;LEFT($D831,1),$D831="9th Floor", "0"&amp;LEFT($D831,1),$D831="10th Floor", LEFT($D831,2),$D831="11th Floor", LEFT($D831,2),$D831="12th Floor", LEFT($D831,2),$D831="13th Floor", LEFT($D831,2), $D831="Lower Ground", LEFT($D831)&amp;IF(ISNUMBER(FIND(" ",$D831)),MID($D831,FIND(" ",$D831)+1,1),"")&amp;IF(ISNUMBER(FIND(" ",$D831,FIND(" ",$D831)+1)),MID($D831,FIND(" ",$D831,FIND(" ",$D831)+1)+1,1),""),$D831="Upper Ground", LEFT($D831)&amp;IF(ISNUMBER(FIND(" ",$D831)),MID($D831,FIND(" ",$D831)+1,1),"")&amp;IF(ISNUMBER(FIND(" ",$D831,FIND(" ",$D831)+1)),MID($D831,FIND(" ",$D831,FIND(" ",$D831)+1)+1,1),"")),".0",$E831), " ")</f>
        <v xml:space="preserve"> </v>
      </c>
      <c r="G831" s="144"/>
      <c r="H831" s="144"/>
      <c r="I831" s="144"/>
      <c r="J831" s="144"/>
      <c r="K831" s="144"/>
      <c r="L831" s="149" t="str" cm="1">
        <f t="array" ref="L831">_xlfn.IFNA(
_xlfn.IFS(
AND($F831=" ",$G831=" ",$H831=" "),"Please update all three: Surveyor Room Reference, Establishment Room Reference and Establishment Room Name",
AND(OR($I831="General",$I831="Open plan/ semi-open general",$I831="Fitted",$I831="Light practical (science)",$I831="Light practical (other)",$I831="Heavy practical (workshops)",$I831="Heavy practical (clean)",$I831="Large",$I831="Storage"),$J831=0,$K831=0),"Please update Net Area or Non-net Area",
AND($B831&lt;&gt;"OUT",$J831=0,$I831&lt;&gt;"Non-net",$M831="85% Circulation"),"Net area not recorded for spaces with 85% circulation unusable type",
AND(OR($I831="General",$I831="Open plan/ semi-open general",$I831="Fitted",$I831="Light practical (science)",$I831="Light practical (other)",$I831="Heavy practical (workshops)",$I831="Heavy practical (clean)",$I831="Large",$I831="Storage"),OR($J831=0,ISBLANK($J831))),"Net area not recorded in net spaces",
AND(OR($I831="Non-net",$I831="Outdoor space"),$J831&gt;0),"Net Area Recorded in Non-net space",
AND($I831="General",$J831&gt;90),"This general space is over 90m2, please ensure that this space is entered as separate spaces if it usually used as separate spaces",
AND($I831="Open plan/ semi-open general",$J831&lt;27),"Open plan general space under 27m2",
AND(OR($K831=0,ISBLANK($K831)), $I831="Non-net"),"Non-net area not recorded in non-net space"
),
" ")</f>
        <v xml:space="preserve"> </v>
      </c>
      <c r="M831" s="144"/>
      <c r="N831" s="144"/>
      <c r="O831" s="144"/>
      <c r="P831" s="144"/>
      <c r="Q831" s="144"/>
      <c r="R831" s="171"/>
      <c r="S831" s="147">
        <f>NCA_Calculations!$P$843</f>
        <v>0</v>
      </c>
      <c r="T831" s="147">
        <f>NCA_Calculations!$Q$843</f>
        <v>0</v>
      </c>
      <c r="U831" s="144"/>
      <c r="V831" s="144"/>
      <c r="W831" s="149" t="str" cm="1">
        <f t="array" ref="W831">_xlfn.IFNA(
_xlfn.IFS(
ISBLANK($U831),"Missing space use.",
AND('Establishment details'!$C$14="Secondary",$V831="Classbase"),"Invalid Status type",
AND(OR( $V831="Classbase", $V831="Teaching", $V831="Early years",$V831="SEND resourced"), NOT(ISBLANK($M831))),"Space with status type and unusable type.",
AND($V831= "Classbase",'Establishment details'!$C$22&gt;=10), "Classbase status is only valid in schools with a primary element.",
AND($I831= "Large",$N831 &gt; 3.5), "Large rooms with less than 3.5m height.",
AND(OR($V831="Light practical (science)",$V831="Light practical (science)",$V831="Heavy practical (workshops)", $V831="Heavy practical (clean)"), OR($O831=0,ISBLANK($O831))),"Missing sinks count for light and heavy practical spaces.",
AND($M831 = "Other",ISBLANK($R831)), "Invalid unusable type / missing note for other unusable type."
),
" ")</f>
        <v>Missing space use.</v>
      </c>
    </row>
    <row r="832" spans="2:23" ht="15.75" x14ac:dyDescent="0.25">
      <c r="B832" s="143"/>
      <c r="C832" s="144"/>
      <c r="D832" s="144"/>
      <c r="E832" s="144"/>
      <c r="F832" s="147" t="str" cm="1">
        <f t="array" ref="F832">_xlfn.IFNA(CONCATENATE(_xlfn.IFS($D832="Mezzanine",LEFT($D832,1), $D832="Ground Floor",LEFT($D832,1),$D832="Basment ",LEFT($D832,1), $D832="1st Floor", "0"&amp;LEFT($D832,1), $D832="2nd Floor", "0"&amp;LEFT($D832,1), $D832="3rd Floor", "0"&amp;LEFT($D832,1), $D832="4th Floor", "0"&amp;LEFT($D832,1), $D832="5th Floor", "0"&amp;LEFT($D832,1), $D832="6th Floor", "0"&amp;LEFT($D832,1),$D832="7th Floor", "0"&amp;LEFT($D832,1),$D832="8th Floor", "0"&amp;LEFT($D832,1),$D832="9th Floor", "0"&amp;LEFT($D832,1),$D832="10th Floor", LEFT($D832,2),$D832="11th Floor", LEFT($D832,2),$D832="12th Floor", LEFT($D832,2),$D832="13th Floor", LEFT($D832,2), $D832="Lower Ground", LEFT($D832)&amp;IF(ISNUMBER(FIND(" ",$D832)),MID($D832,FIND(" ",$D832)+1,1),"")&amp;IF(ISNUMBER(FIND(" ",$D832,FIND(" ",$D832)+1)),MID($D832,FIND(" ",$D832,FIND(" ",$D832)+1)+1,1),""),$D832="Upper Ground", LEFT($D832)&amp;IF(ISNUMBER(FIND(" ",$D832)),MID($D832,FIND(" ",$D832)+1,1),"")&amp;IF(ISNUMBER(FIND(" ",$D832,FIND(" ",$D832)+1)),MID($D832,FIND(" ",$D832,FIND(" ",$D832)+1)+1,1),"")),".0",$E832), " ")</f>
        <v xml:space="preserve"> </v>
      </c>
      <c r="G832" s="144"/>
      <c r="H832" s="144"/>
      <c r="I832" s="144"/>
      <c r="J832" s="144"/>
      <c r="K832" s="144"/>
      <c r="L832" s="149" t="str" cm="1">
        <f t="array" ref="L832">_xlfn.IFNA(
_xlfn.IFS(
AND($F832=" ",$G832=" ",$H832=" "),"Please update all three: Surveyor Room Reference, Establishment Room Reference and Establishment Room Name",
AND(OR($I832="General",$I832="Open plan/ semi-open general",$I832="Fitted",$I832="Light practical (science)",$I832="Light practical (other)",$I832="Heavy practical (workshops)",$I832="Heavy practical (clean)",$I832="Large",$I832="Storage"),$J832=0,$K832=0),"Please update Net Area or Non-net Area",
AND($B832&lt;&gt;"OUT",$J832=0,$I832&lt;&gt;"Non-net",$M832="85% Circulation"),"Net area not recorded for spaces with 85% circulation unusable type",
AND(OR($I832="General",$I832="Open plan/ semi-open general",$I832="Fitted",$I832="Light practical (science)",$I832="Light practical (other)",$I832="Heavy practical (workshops)",$I832="Heavy practical (clean)",$I832="Large",$I832="Storage"),OR($J832=0,ISBLANK($J832))),"Net area not recorded in net spaces",
AND(OR($I832="Non-net",$I832="Outdoor space"),$J832&gt;0),"Net Area Recorded in Non-net space",
AND($I832="General",$J832&gt;90),"This general space is over 90m2, please ensure that this space is entered as separate spaces if it usually used as separate spaces",
AND($I832="Open plan/ semi-open general",$J832&lt;27),"Open plan general space under 27m2",
AND(OR($K832=0,ISBLANK($K832)), $I832="Non-net"),"Non-net area not recorded in non-net space"
),
" ")</f>
        <v xml:space="preserve"> </v>
      </c>
      <c r="M832" s="144"/>
      <c r="N832" s="144"/>
      <c r="O832" s="144"/>
      <c r="P832" s="144"/>
      <c r="Q832" s="144"/>
      <c r="R832" s="171"/>
      <c r="S832" s="147">
        <f>NCA_Calculations!$P$844</f>
        <v>0</v>
      </c>
      <c r="T832" s="147">
        <f>NCA_Calculations!$Q$844</f>
        <v>0</v>
      </c>
      <c r="U832" s="144"/>
      <c r="V832" s="144"/>
      <c r="W832" s="149" t="str" cm="1">
        <f t="array" ref="W832">_xlfn.IFNA(
_xlfn.IFS(
ISBLANK($U832),"Missing space use.",
AND('Establishment details'!$C$14="Secondary",$V832="Classbase"),"Invalid Status type",
AND(OR( $V832="Classbase", $V832="Teaching", $V832="Early years",$V832="SEND resourced"), NOT(ISBLANK($M832))),"Space with status type and unusable type.",
AND($V832= "Classbase",'Establishment details'!$C$22&gt;=10), "Classbase status is only valid in schools with a primary element.",
AND($I832= "Large",$N832 &gt; 3.5), "Large rooms with less than 3.5m height.",
AND(OR($V832="Light practical (science)",$V832="Light practical (science)",$V832="Heavy practical (workshops)", $V832="Heavy practical (clean)"), OR($O832=0,ISBLANK($O832))),"Missing sinks count for light and heavy practical spaces.",
AND($M832 = "Other",ISBLANK($R832)), "Invalid unusable type / missing note for other unusable type."
),
" ")</f>
        <v>Missing space use.</v>
      </c>
    </row>
    <row r="833" spans="2:23" ht="15.75" x14ac:dyDescent="0.25">
      <c r="B833" s="143"/>
      <c r="C833" s="144"/>
      <c r="D833" s="144"/>
      <c r="E833" s="144"/>
      <c r="F833" s="147" t="str" cm="1">
        <f t="array" ref="F833">_xlfn.IFNA(CONCATENATE(_xlfn.IFS($D833="Mezzanine",LEFT($D833,1), $D833="Ground Floor",LEFT($D833,1),$D833="Basment ",LEFT($D833,1), $D833="1st Floor", "0"&amp;LEFT($D833,1), $D833="2nd Floor", "0"&amp;LEFT($D833,1), $D833="3rd Floor", "0"&amp;LEFT($D833,1), $D833="4th Floor", "0"&amp;LEFT($D833,1), $D833="5th Floor", "0"&amp;LEFT($D833,1), $D833="6th Floor", "0"&amp;LEFT($D833,1),$D833="7th Floor", "0"&amp;LEFT($D833,1),$D833="8th Floor", "0"&amp;LEFT($D833,1),$D833="9th Floor", "0"&amp;LEFT($D833,1),$D833="10th Floor", LEFT($D833,2),$D833="11th Floor", LEFT($D833,2),$D833="12th Floor", LEFT($D833,2),$D833="13th Floor", LEFT($D833,2), $D833="Lower Ground", LEFT($D833)&amp;IF(ISNUMBER(FIND(" ",$D833)),MID($D833,FIND(" ",$D833)+1,1),"")&amp;IF(ISNUMBER(FIND(" ",$D833,FIND(" ",$D833)+1)),MID($D833,FIND(" ",$D833,FIND(" ",$D833)+1)+1,1),""),$D833="Upper Ground", LEFT($D833)&amp;IF(ISNUMBER(FIND(" ",$D833)),MID($D833,FIND(" ",$D833)+1,1),"")&amp;IF(ISNUMBER(FIND(" ",$D833,FIND(" ",$D833)+1)),MID($D833,FIND(" ",$D833,FIND(" ",$D833)+1)+1,1),"")),".0",$E833), " ")</f>
        <v xml:space="preserve"> </v>
      </c>
      <c r="G833" s="144"/>
      <c r="H833" s="144"/>
      <c r="I833" s="144"/>
      <c r="J833" s="144"/>
      <c r="K833" s="144"/>
      <c r="L833" s="149" t="str" cm="1">
        <f t="array" ref="L833">_xlfn.IFNA(
_xlfn.IFS(
AND($F833=" ",$G833=" ",$H833=" "),"Please update all three: Surveyor Room Reference, Establishment Room Reference and Establishment Room Name",
AND(OR($I833="General",$I833="Open plan/ semi-open general",$I833="Fitted",$I833="Light practical (science)",$I833="Light practical (other)",$I833="Heavy practical (workshops)",$I833="Heavy practical (clean)",$I833="Large",$I833="Storage"),$J833=0,$K833=0),"Please update Net Area or Non-net Area",
AND($B833&lt;&gt;"OUT",$J833=0,$I833&lt;&gt;"Non-net",$M833="85% Circulation"),"Net area not recorded for spaces with 85% circulation unusable type",
AND(OR($I833="General",$I833="Open plan/ semi-open general",$I833="Fitted",$I833="Light practical (science)",$I833="Light practical (other)",$I833="Heavy practical (workshops)",$I833="Heavy practical (clean)",$I833="Large",$I833="Storage"),OR($J833=0,ISBLANK($J833))),"Net area not recorded in net spaces",
AND(OR($I833="Non-net",$I833="Outdoor space"),$J833&gt;0),"Net Area Recorded in Non-net space",
AND($I833="General",$J833&gt;90),"This general space is over 90m2, please ensure that this space is entered as separate spaces if it usually used as separate spaces",
AND($I833="Open plan/ semi-open general",$J833&lt;27),"Open plan general space under 27m2",
AND(OR($K833=0,ISBLANK($K833)), $I833="Non-net"),"Non-net area not recorded in non-net space"
),
" ")</f>
        <v xml:space="preserve"> </v>
      </c>
      <c r="M833" s="144"/>
      <c r="N833" s="144"/>
      <c r="O833" s="144"/>
      <c r="P833" s="144"/>
      <c r="Q833" s="144"/>
      <c r="R833" s="171"/>
      <c r="S833" s="147">
        <f>NCA_Calculations!$P$845</f>
        <v>0</v>
      </c>
      <c r="T833" s="147">
        <f>NCA_Calculations!$Q$845</f>
        <v>0</v>
      </c>
      <c r="U833" s="144"/>
      <c r="V833" s="144"/>
      <c r="W833" s="149" t="str" cm="1">
        <f t="array" ref="W833">_xlfn.IFNA(
_xlfn.IFS(
ISBLANK($U833),"Missing space use.",
AND('Establishment details'!$C$14="Secondary",$V833="Classbase"),"Invalid Status type",
AND(OR( $V833="Classbase", $V833="Teaching", $V833="Early years",$V833="SEND resourced"), NOT(ISBLANK($M833))),"Space with status type and unusable type.",
AND($V833= "Classbase",'Establishment details'!$C$22&gt;=10), "Classbase status is only valid in schools with a primary element.",
AND($I833= "Large",$N833 &gt; 3.5), "Large rooms with less than 3.5m height.",
AND(OR($V833="Light practical (science)",$V833="Light practical (science)",$V833="Heavy practical (workshops)", $V833="Heavy practical (clean)"), OR($O833=0,ISBLANK($O833))),"Missing sinks count for light and heavy practical spaces.",
AND($M833 = "Other",ISBLANK($R833)), "Invalid unusable type / missing note for other unusable type."
),
" ")</f>
        <v>Missing space use.</v>
      </c>
    </row>
    <row r="834" spans="2:23" ht="15.75" x14ac:dyDescent="0.25">
      <c r="B834" s="143"/>
      <c r="C834" s="144"/>
      <c r="D834" s="144"/>
      <c r="E834" s="144"/>
      <c r="F834" s="147" t="str" cm="1">
        <f t="array" ref="F834">_xlfn.IFNA(CONCATENATE(_xlfn.IFS($D834="Mezzanine",LEFT($D834,1), $D834="Ground Floor",LEFT($D834,1),$D834="Basment ",LEFT($D834,1), $D834="1st Floor", "0"&amp;LEFT($D834,1), $D834="2nd Floor", "0"&amp;LEFT($D834,1), $D834="3rd Floor", "0"&amp;LEFT($D834,1), $D834="4th Floor", "0"&amp;LEFT($D834,1), $D834="5th Floor", "0"&amp;LEFT($D834,1), $D834="6th Floor", "0"&amp;LEFT($D834,1),$D834="7th Floor", "0"&amp;LEFT($D834,1),$D834="8th Floor", "0"&amp;LEFT($D834,1),$D834="9th Floor", "0"&amp;LEFT($D834,1),$D834="10th Floor", LEFT($D834,2),$D834="11th Floor", LEFT($D834,2),$D834="12th Floor", LEFT($D834,2),$D834="13th Floor", LEFT($D834,2), $D834="Lower Ground", LEFT($D834)&amp;IF(ISNUMBER(FIND(" ",$D834)),MID($D834,FIND(" ",$D834)+1,1),"")&amp;IF(ISNUMBER(FIND(" ",$D834,FIND(" ",$D834)+1)),MID($D834,FIND(" ",$D834,FIND(" ",$D834)+1)+1,1),""),$D834="Upper Ground", LEFT($D834)&amp;IF(ISNUMBER(FIND(" ",$D834)),MID($D834,FIND(" ",$D834)+1,1),"")&amp;IF(ISNUMBER(FIND(" ",$D834,FIND(" ",$D834)+1)),MID($D834,FIND(" ",$D834,FIND(" ",$D834)+1)+1,1),"")),".0",$E834), " ")</f>
        <v xml:space="preserve"> </v>
      </c>
      <c r="G834" s="144"/>
      <c r="H834" s="144"/>
      <c r="I834" s="144"/>
      <c r="J834" s="144"/>
      <c r="K834" s="144"/>
      <c r="L834" s="149" t="str" cm="1">
        <f t="array" ref="L834">_xlfn.IFNA(
_xlfn.IFS(
AND($F834=" ",$G834=" ",$H834=" "),"Please update all three: Surveyor Room Reference, Establishment Room Reference and Establishment Room Name",
AND(OR($I834="General",$I834="Open plan/ semi-open general",$I834="Fitted",$I834="Light practical (science)",$I834="Light practical (other)",$I834="Heavy practical (workshops)",$I834="Heavy practical (clean)",$I834="Large",$I834="Storage"),$J834=0,$K834=0),"Please update Net Area or Non-net Area",
AND($B834&lt;&gt;"OUT",$J834=0,$I834&lt;&gt;"Non-net",$M834="85% Circulation"),"Net area not recorded for spaces with 85% circulation unusable type",
AND(OR($I834="General",$I834="Open plan/ semi-open general",$I834="Fitted",$I834="Light practical (science)",$I834="Light practical (other)",$I834="Heavy practical (workshops)",$I834="Heavy practical (clean)",$I834="Large",$I834="Storage"),OR($J834=0,ISBLANK($J834))),"Net area not recorded in net spaces",
AND(OR($I834="Non-net",$I834="Outdoor space"),$J834&gt;0),"Net Area Recorded in Non-net space",
AND($I834="General",$J834&gt;90),"This general space is over 90m2, please ensure that this space is entered as separate spaces if it usually used as separate spaces",
AND($I834="Open plan/ semi-open general",$J834&lt;27),"Open plan general space under 27m2",
AND(OR($K834=0,ISBLANK($K834)), $I834="Non-net"),"Non-net area not recorded in non-net space"
),
" ")</f>
        <v xml:space="preserve"> </v>
      </c>
      <c r="M834" s="144"/>
      <c r="N834" s="144"/>
      <c r="O834" s="144"/>
      <c r="P834" s="144"/>
      <c r="Q834" s="144"/>
      <c r="R834" s="171"/>
      <c r="S834" s="147">
        <f>NCA_Calculations!$P$846</f>
        <v>0</v>
      </c>
      <c r="T834" s="147">
        <f>NCA_Calculations!$Q$846</f>
        <v>0</v>
      </c>
      <c r="U834" s="144"/>
      <c r="V834" s="144"/>
      <c r="W834" s="149" t="str" cm="1">
        <f t="array" ref="W834">_xlfn.IFNA(
_xlfn.IFS(
ISBLANK($U834),"Missing space use.",
AND('Establishment details'!$C$14="Secondary",$V834="Classbase"),"Invalid Status type",
AND(OR( $V834="Classbase", $V834="Teaching", $V834="Early years",$V834="SEND resourced"), NOT(ISBLANK($M834))),"Space with status type and unusable type.",
AND($V834= "Classbase",'Establishment details'!$C$22&gt;=10), "Classbase status is only valid in schools with a primary element.",
AND($I834= "Large",$N834 &gt; 3.5), "Large rooms with less than 3.5m height.",
AND(OR($V834="Light practical (science)",$V834="Light practical (science)",$V834="Heavy practical (workshops)", $V834="Heavy practical (clean)"), OR($O834=0,ISBLANK($O834))),"Missing sinks count for light and heavy practical spaces.",
AND($M834 = "Other",ISBLANK($R834)), "Invalid unusable type / missing note for other unusable type."
),
" ")</f>
        <v>Missing space use.</v>
      </c>
    </row>
    <row r="835" spans="2:23" ht="15.75" x14ac:dyDescent="0.25">
      <c r="B835" s="143"/>
      <c r="C835" s="144"/>
      <c r="D835" s="144"/>
      <c r="E835" s="144"/>
      <c r="F835" s="147" t="str" cm="1">
        <f t="array" ref="F835">_xlfn.IFNA(CONCATENATE(_xlfn.IFS($D835="Mezzanine",LEFT($D835,1), $D835="Ground Floor",LEFT($D835,1),$D835="Basment ",LEFT($D835,1), $D835="1st Floor", "0"&amp;LEFT($D835,1), $D835="2nd Floor", "0"&amp;LEFT($D835,1), $D835="3rd Floor", "0"&amp;LEFT($D835,1), $D835="4th Floor", "0"&amp;LEFT($D835,1), $D835="5th Floor", "0"&amp;LEFT($D835,1), $D835="6th Floor", "0"&amp;LEFT($D835,1),$D835="7th Floor", "0"&amp;LEFT($D835,1),$D835="8th Floor", "0"&amp;LEFT($D835,1),$D835="9th Floor", "0"&amp;LEFT($D835,1),$D835="10th Floor", LEFT($D835,2),$D835="11th Floor", LEFT($D835,2),$D835="12th Floor", LEFT($D835,2),$D835="13th Floor", LEFT($D835,2), $D835="Lower Ground", LEFT($D835)&amp;IF(ISNUMBER(FIND(" ",$D835)),MID($D835,FIND(" ",$D835)+1,1),"")&amp;IF(ISNUMBER(FIND(" ",$D835,FIND(" ",$D835)+1)),MID($D835,FIND(" ",$D835,FIND(" ",$D835)+1)+1,1),""),$D835="Upper Ground", LEFT($D835)&amp;IF(ISNUMBER(FIND(" ",$D835)),MID($D835,FIND(" ",$D835)+1,1),"")&amp;IF(ISNUMBER(FIND(" ",$D835,FIND(" ",$D835)+1)),MID($D835,FIND(" ",$D835,FIND(" ",$D835)+1)+1,1),"")),".0",$E835), " ")</f>
        <v xml:space="preserve"> </v>
      </c>
      <c r="G835" s="144"/>
      <c r="H835" s="144"/>
      <c r="I835" s="144"/>
      <c r="J835" s="144"/>
      <c r="K835" s="144"/>
      <c r="L835" s="149" t="str" cm="1">
        <f t="array" ref="L835">_xlfn.IFNA(
_xlfn.IFS(
AND($F835=" ",$G835=" ",$H835=" "),"Please update all three: Surveyor Room Reference, Establishment Room Reference and Establishment Room Name",
AND(OR($I835="General",$I835="Open plan/ semi-open general",$I835="Fitted",$I835="Light practical (science)",$I835="Light practical (other)",$I835="Heavy practical (workshops)",$I835="Heavy practical (clean)",$I835="Large",$I835="Storage"),$J835=0,$K835=0),"Please update Net Area or Non-net Area",
AND($B835&lt;&gt;"OUT",$J835=0,$I835&lt;&gt;"Non-net",$M835="85% Circulation"),"Net area not recorded for spaces with 85% circulation unusable type",
AND(OR($I835="General",$I835="Open plan/ semi-open general",$I835="Fitted",$I835="Light practical (science)",$I835="Light practical (other)",$I835="Heavy practical (workshops)",$I835="Heavy practical (clean)",$I835="Large",$I835="Storage"),OR($J835=0,ISBLANK($J835))),"Net area not recorded in net spaces",
AND(OR($I835="Non-net",$I835="Outdoor space"),$J835&gt;0),"Net Area Recorded in Non-net space",
AND($I835="General",$J835&gt;90),"This general space is over 90m2, please ensure that this space is entered as separate spaces if it usually used as separate spaces",
AND($I835="Open plan/ semi-open general",$J835&lt;27),"Open plan general space under 27m2",
AND(OR($K835=0,ISBLANK($K835)), $I835="Non-net"),"Non-net area not recorded in non-net space"
),
" ")</f>
        <v xml:space="preserve"> </v>
      </c>
      <c r="M835" s="144"/>
      <c r="N835" s="144"/>
      <c r="O835" s="144"/>
      <c r="P835" s="144"/>
      <c r="Q835" s="144"/>
      <c r="R835" s="171"/>
      <c r="S835" s="147">
        <f>NCA_Calculations!$P$847</f>
        <v>0</v>
      </c>
      <c r="T835" s="147">
        <f>NCA_Calculations!$Q$847</f>
        <v>0</v>
      </c>
      <c r="U835" s="144"/>
      <c r="V835" s="144"/>
      <c r="W835" s="149" t="str" cm="1">
        <f t="array" ref="W835">_xlfn.IFNA(
_xlfn.IFS(
ISBLANK($U835),"Missing space use.",
AND('Establishment details'!$C$14="Secondary",$V835="Classbase"),"Invalid Status type",
AND(OR( $V835="Classbase", $V835="Teaching", $V835="Early years",$V835="SEND resourced"), NOT(ISBLANK($M835))),"Space with status type and unusable type.",
AND($V835= "Classbase",'Establishment details'!$C$22&gt;=10), "Classbase status is only valid in schools with a primary element.",
AND($I835= "Large",$N835 &gt; 3.5), "Large rooms with less than 3.5m height.",
AND(OR($V835="Light practical (science)",$V835="Light practical (science)",$V835="Heavy practical (workshops)", $V835="Heavy practical (clean)"), OR($O835=0,ISBLANK($O835))),"Missing sinks count for light and heavy practical spaces.",
AND($M835 = "Other",ISBLANK($R835)), "Invalid unusable type / missing note for other unusable type."
),
" ")</f>
        <v>Missing space use.</v>
      </c>
    </row>
    <row r="836" spans="2:23" ht="15.75" x14ac:dyDescent="0.25">
      <c r="B836" s="143"/>
      <c r="C836" s="144"/>
      <c r="D836" s="144"/>
      <c r="E836" s="144"/>
      <c r="F836" s="147" t="str" cm="1">
        <f t="array" ref="F836">_xlfn.IFNA(CONCATENATE(_xlfn.IFS($D836="Mezzanine",LEFT($D836,1), $D836="Ground Floor",LEFT($D836,1),$D836="Basment ",LEFT($D836,1), $D836="1st Floor", "0"&amp;LEFT($D836,1), $D836="2nd Floor", "0"&amp;LEFT($D836,1), $D836="3rd Floor", "0"&amp;LEFT($D836,1), $D836="4th Floor", "0"&amp;LEFT($D836,1), $D836="5th Floor", "0"&amp;LEFT($D836,1), $D836="6th Floor", "0"&amp;LEFT($D836,1),$D836="7th Floor", "0"&amp;LEFT($D836,1),$D836="8th Floor", "0"&amp;LEFT($D836,1),$D836="9th Floor", "0"&amp;LEFT($D836,1),$D836="10th Floor", LEFT($D836,2),$D836="11th Floor", LEFT($D836,2),$D836="12th Floor", LEFT($D836,2),$D836="13th Floor", LEFT($D836,2), $D836="Lower Ground", LEFT($D836)&amp;IF(ISNUMBER(FIND(" ",$D836)),MID($D836,FIND(" ",$D836)+1,1),"")&amp;IF(ISNUMBER(FIND(" ",$D836,FIND(" ",$D836)+1)),MID($D836,FIND(" ",$D836,FIND(" ",$D836)+1)+1,1),""),$D836="Upper Ground", LEFT($D836)&amp;IF(ISNUMBER(FIND(" ",$D836)),MID($D836,FIND(" ",$D836)+1,1),"")&amp;IF(ISNUMBER(FIND(" ",$D836,FIND(" ",$D836)+1)),MID($D836,FIND(" ",$D836,FIND(" ",$D836)+1)+1,1),"")),".0",$E836), " ")</f>
        <v xml:space="preserve"> </v>
      </c>
      <c r="G836" s="144"/>
      <c r="H836" s="144"/>
      <c r="I836" s="144"/>
      <c r="J836" s="144"/>
      <c r="K836" s="144"/>
      <c r="L836" s="149" t="str" cm="1">
        <f t="array" ref="L836">_xlfn.IFNA(
_xlfn.IFS(
AND($F836=" ",$G836=" ",$H836=" "),"Please update all three: Surveyor Room Reference, Establishment Room Reference and Establishment Room Name",
AND(OR($I836="General",$I836="Open plan/ semi-open general",$I836="Fitted",$I836="Light practical (science)",$I836="Light practical (other)",$I836="Heavy practical (workshops)",$I836="Heavy practical (clean)",$I836="Large",$I836="Storage"),$J836=0,$K836=0),"Please update Net Area or Non-net Area",
AND($B836&lt;&gt;"OUT",$J836=0,$I836&lt;&gt;"Non-net",$M836="85% Circulation"),"Net area not recorded for spaces with 85% circulation unusable type",
AND(OR($I836="General",$I836="Open plan/ semi-open general",$I836="Fitted",$I836="Light practical (science)",$I836="Light practical (other)",$I836="Heavy practical (workshops)",$I836="Heavy practical (clean)",$I836="Large",$I836="Storage"),OR($J836=0,ISBLANK($J836))),"Net area not recorded in net spaces",
AND(OR($I836="Non-net",$I836="Outdoor space"),$J836&gt;0),"Net Area Recorded in Non-net space",
AND($I836="General",$J836&gt;90),"This general space is over 90m2, please ensure that this space is entered as separate spaces if it usually used as separate spaces",
AND($I836="Open plan/ semi-open general",$J836&lt;27),"Open plan general space under 27m2",
AND(OR($K836=0,ISBLANK($K836)), $I836="Non-net"),"Non-net area not recorded in non-net space"
),
" ")</f>
        <v xml:space="preserve"> </v>
      </c>
      <c r="M836" s="144"/>
      <c r="N836" s="144"/>
      <c r="O836" s="144"/>
      <c r="P836" s="144"/>
      <c r="Q836" s="144"/>
      <c r="R836" s="171"/>
      <c r="S836" s="147">
        <f>NCA_Calculations!$P$848</f>
        <v>0</v>
      </c>
      <c r="T836" s="147">
        <f>NCA_Calculations!$Q$848</f>
        <v>0</v>
      </c>
      <c r="U836" s="144"/>
      <c r="V836" s="144"/>
      <c r="W836" s="149" t="str" cm="1">
        <f t="array" ref="W836">_xlfn.IFNA(
_xlfn.IFS(
ISBLANK($U836),"Missing space use.",
AND('Establishment details'!$C$14="Secondary",$V836="Classbase"),"Invalid Status type",
AND(OR( $V836="Classbase", $V836="Teaching", $V836="Early years",$V836="SEND resourced"), NOT(ISBLANK($M836))),"Space with status type and unusable type.",
AND($V836= "Classbase",'Establishment details'!$C$22&gt;=10), "Classbase status is only valid in schools with a primary element.",
AND($I836= "Large",$N836 &gt; 3.5), "Large rooms with less than 3.5m height.",
AND(OR($V836="Light practical (science)",$V836="Light practical (science)",$V836="Heavy practical (workshops)", $V836="Heavy practical (clean)"), OR($O836=0,ISBLANK($O836))),"Missing sinks count for light and heavy practical spaces.",
AND($M836 = "Other",ISBLANK($R836)), "Invalid unusable type / missing note for other unusable type."
),
" ")</f>
        <v>Missing space use.</v>
      </c>
    </row>
    <row r="837" spans="2:23" ht="15.75" x14ac:dyDescent="0.25">
      <c r="B837" s="143"/>
      <c r="C837" s="144"/>
      <c r="D837" s="144"/>
      <c r="E837" s="144"/>
      <c r="F837" s="147" t="str" cm="1">
        <f t="array" ref="F837">_xlfn.IFNA(CONCATENATE(_xlfn.IFS($D837="Mezzanine",LEFT($D837,1), $D837="Ground Floor",LEFT($D837,1),$D837="Basment ",LEFT($D837,1), $D837="1st Floor", "0"&amp;LEFT($D837,1), $D837="2nd Floor", "0"&amp;LEFT($D837,1), $D837="3rd Floor", "0"&amp;LEFT($D837,1), $D837="4th Floor", "0"&amp;LEFT($D837,1), $D837="5th Floor", "0"&amp;LEFT($D837,1), $D837="6th Floor", "0"&amp;LEFT($D837,1),$D837="7th Floor", "0"&amp;LEFT($D837,1),$D837="8th Floor", "0"&amp;LEFT($D837,1),$D837="9th Floor", "0"&amp;LEFT($D837,1),$D837="10th Floor", LEFT($D837,2),$D837="11th Floor", LEFT($D837,2),$D837="12th Floor", LEFT($D837,2),$D837="13th Floor", LEFT($D837,2), $D837="Lower Ground", LEFT($D837)&amp;IF(ISNUMBER(FIND(" ",$D837)),MID($D837,FIND(" ",$D837)+1,1),"")&amp;IF(ISNUMBER(FIND(" ",$D837,FIND(" ",$D837)+1)),MID($D837,FIND(" ",$D837,FIND(" ",$D837)+1)+1,1),""),$D837="Upper Ground", LEFT($D837)&amp;IF(ISNUMBER(FIND(" ",$D837)),MID($D837,FIND(" ",$D837)+1,1),"")&amp;IF(ISNUMBER(FIND(" ",$D837,FIND(" ",$D837)+1)),MID($D837,FIND(" ",$D837,FIND(" ",$D837)+1)+1,1),"")),".0",$E837), " ")</f>
        <v xml:space="preserve"> </v>
      </c>
      <c r="G837" s="144"/>
      <c r="H837" s="144"/>
      <c r="I837" s="144"/>
      <c r="J837" s="144"/>
      <c r="K837" s="144"/>
      <c r="L837" s="149" t="str" cm="1">
        <f t="array" ref="L837">_xlfn.IFNA(
_xlfn.IFS(
AND($F837=" ",$G837=" ",$H837=" "),"Please update all three: Surveyor Room Reference, Establishment Room Reference and Establishment Room Name",
AND(OR($I837="General",$I837="Open plan/ semi-open general",$I837="Fitted",$I837="Light practical (science)",$I837="Light practical (other)",$I837="Heavy practical (workshops)",$I837="Heavy practical (clean)",$I837="Large",$I837="Storage"),$J837=0,$K837=0),"Please update Net Area or Non-net Area",
AND($B837&lt;&gt;"OUT",$J837=0,$I837&lt;&gt;"Non-net",$M837="85% Circulation"),"Net area not recorded for spaces with 85% circulation unusable type",
AND(OR($I837="General",$I837="Open plan/ semi-open general",$I837="Fitted",$I837="Light practical (science)",$I837="Light practical (other)",$I837="Heavy practical (workshops)",$I837="Heavy practical (clean)",$I837="Large",$I837="Storage"),OR($J837=0,ISBLANK($J837))),"Net area not recorded in net spaces",
AND(OR($I837="Non-net",$I837="Outdoor space"),$J837&gt;0),"Net Area Recorded in Non-net space",
AND($I837="General",$J837&gt;90),"This general space is over 90m2, please ensure that this space is entered as separate spaces if it usually used as separate spaces",
AND($I837="Open plan/ semi-open general",$J837&lt;27),"Open plan general space under 27m2",
AND(OR($K837=0,ISBLANK($K837)), $I837="Non-net"),"Non-net area not recorded in non-net space"
),
" ")</f>
        <v xml:space="preserve"> </v>
      </c>
      <c r="M837" s="144"/>
      <c r="N837" s="144"/>
      <c r="O837" s="144"/>
      <c r="P837" s="144"/>
      <c r="Q837" s="144"/>
      <c r="R837" s="171"/>
      <c r="S837" s="147">
        <f>NCA_Calculations!$P$849</f>
        <v>0</v>
      </c>
      <c r="T837" s="147">
        <f>NCA_Calculations!$Q$849</f>
        <v>0</v>
      </c>
      <c r="U837" s="144"/>
      <c r="V837" s="144"/>
      <c r="W837" s="149" t="str" cm="1">
        <f t="array" ref="W837">_xlfn.IFNA(
_xlfn.IFS(
ISBLANK($U837),"Missing space use.",
AND('Establishment details'!$C$14="Secondary",$V837="Classbase"),"Invalid Status type",
AND(OR( $V837="Classbase", $V837="Teaching", $V837="Early years",$V837="SEND resourced"), NOT(ISBLANK($M837))),"Space with status type and unusable type.",
AND($V837= "Classbase",'Establishment details'!$C$22&gt;=10), "Classbase status is only valid in schools with a primary element.",
AND($I837= "Large",$N837 &gt; 3.5), "Large rooms with less than 3.5m height.",
AND(OR($V837="Light practical (science)",$V837="Light practical (science)",$V837="Heavy practical (workshops)", $V837="Heavy practical (clean)"), OR($O837=0,ISBLANK($O837))),"Missing sinks count for light and heavy practical spaces.",
AND($M837 = "Other",ISBLANK($R837)), "Invalid unusable type / missing note for other unusable type."
),
" ")</f>
        <v>Missing space use.</v>
      </c>
    </row>
    <row r="838" spans="2:23" ht="15.75" x14ac:dyDescent="0.25">
      <c r="B838" s="143"/>
      <c r="C838" s="144"/>
      <c r="D838" s="144"/>
      <c r="E838" s="144"/>
      <c r="F838" s="147" t="str" cm="1">
        <f t="array" ref="F838">_xlfn.IFNA(CONCATENATE(_xlfn.IFS($D838="Mezzanine",LEFT($D838,1), $D838="Ground Floor",LEFT($D838,1),$D838="Basment ",LEFT($D838,1), $D838="1st Floor", "0"&amp;LEFT($D838,1), $D838="2nd Floor", "0"&amp;LEFT($D838,1), $D838="3rd Floor", "0"&amp;LEFT($D838,1), $D838="4th Floor", "0"&amp;LEFT($D838,1), $D838="5th Floor", "0"&amp;LEFT($D838,1), $D838="6th Floor", "0"&amp;LEFT($D838,1),$D838="7th Floor", "0"&amp;LEFT($D838,1),$D838="8th Floor", "0"&amp;LEFT($D838,1),$D838="9th Floor", "0"&amp;LEFT($D838,1),$D838="10th Floor", LEFT($D838,2),$D838="11th Floor", LEFT($D838,2),$D838="12th Floor", LEFT($D838,2),$D838="13th Floor", LEFT($D838,2), $D838="Lower Ground", LEFT($D838)&amp;IF(ISNUMBER(FIND(" ",$D838)),MID($D838,FIND(" ",$D838)+1,1),"")&amp;IF(ISNUMBER(FIND(" ",$D838,FIND(" ",$D838)+1)),MID($D838,FIND(" ",$D838,FIND(" ",$D838)+1)+1,1),""),$D838="Upper Ground", LEFT($D838)&amp;IF(ISNUMBER(FIND(" ",$D838)),MID($D838,FIND(" ",$D838)+1,1),"")&amp;IF(ISNUMBER(FIND(" ",$D838,FIND(" ",$D838)+1)),MID($D838,FIND(" ",$D838,FIND(" ",$D838)+1)+1,1),"")),".0",$E838), " ")</f>
        <v xml:space="preserve"> </v>
      </c>
      <c r="G838" s="144"/>
      <c r="H838" s="144"/>
      <c r="I838" s="144"/>
      <c r="J838" s="144"/>
      <c r="K838" s="144"/>
      <c r="L838" s="149" t="str" cm="1">
        <f t="array" ref="L838">_xlfn.IFNA(
_xlfn.IFS(
AND($F838=" ",$G838=" ",$H838=" "),"Please update all three: Surveyor Room Reference, Establishment Room Reference and Establishment Room Name",
AND(OR($I838="General",$I838="Open plan/ semi-open general",$I838="Fitted",$I838="Light practical (science)",$I838="Light practical (other)",$I838="Heavy practical (workshops)",$I838="Heavy practical (clean)",$I838="Large",$I838="Storage"),$J838=0,$K838=0),"Please update Net Area or Non-net Area",
AND($B838&lt;&gt;"OUT",$J838=0,$I838&lt;&gt;"Non-net",$M838="85% Circulation"),"Net area not recorded for spaces with 85% circulation unusable type",
AND(OR($I838="General",$I838="Open plan/ semi-open general",$I838="Fitted",$I838="Light practical (science)",$I838="Light practical (other)",$I838="Heavy practical (workshops)",$I838="Heavy practical (clean)",$I838="Large",$I838="Storage"),OR($J838=0,ISBLANK($J838))),"Net area not recorded in net spaces",
AND(OR($I838="Non-net",$I838="Outdoor space"),$J838&gt;0),"Net Area Recorded in Non-net space",
AND($I838="General",$J838&gt;90),"This general space is over 90m2, please ensure that this space is entered as separate spaces if it usually used as separate spaces",
AND($I838="Open plan/ semi-open general",$J838&lt;27),"Open plan general space under 27m2",
AND(OR($K838=0,ISBLANK($K838)), $I838="Non-net"),"Non-net area not recorded in non-net space"
),
" ")</f>
        <v xml:space="preserve"> </v>
      </c>
      <c r="M838" s="144"/>
      <c r="N838" s="144"/>
      <c r="O838" s="144"/>
      <c r="P838" s="144"/>
      <c r="Q838" s="144"/>
      <c r="R838" s="171"/>
      <c r="S838" s="147">
        <f>NCA_Calculations!$P$850</f>
        <v>0</v>
      </c>
      <c r="T838" s="147">
        <f>NCA_Calculations!$Q$850</f>
        <v>0</v>
      </c>
      <c r="U838" s="144"/>
      <c r="V838" s="144"/>
      <c r="W838" s="149" t="str" cm="1">
        <f t="array" ref="W838">_xlfn.IFNA(
_xlfn.IFS(
ISBLANK($U838),"Missing space use.",
AND('Establishment details'!$C$14="Secondary",$V838="Classbase"),"Invalid Status type",
AND(OR( $V838="Classbase", $V838="Teaching", $V838="Early years",$V838="SEND resourced"), NOT(ISBLANK($M838))),"Space with status type and unusable type.",
AND($V838= "Classbase",'Establishment details'!$C$22&gt;=10), "Classbase status is only valid in schools with a primary element.",
AND($I838= "Large",$N838 &gt; 3.5), "Large rooms with less than 3.5m height.",
AND(OR($V838="Light practical (science)",$V838="Light practical (science)",$V838="Heavy practical (workshops)", $V838="Heavy practical (clean)"), OR($O838=0,ISBLANK($O838))),"Missing sinks count for light and heavy practical spaces.",
AND($M838 = "Other",ISBLANK($R838)), "Invalid unusable type / missing note for other unusable type."
),
" ")</f>
        <v>Missing space use.</v>
      </c>
    </row>
    <row r="839" spans="2:23" ht="15.75" x14ac:dyDescent="0.25">
      <c r="B839" s="143"/>
      <c r="C839" s="144"/>
      <c r="D839" s="144"/>
      <c r="E839" s="144"/>
      <c r="F839" s="147" t="str" cm="1">
        <f t="array" ref="F839">_xlfn.IFNA(CONCATENATE(_xlfn.IFS($D839="Mezzanine",LEFT($D839,1), $D839="Ground Floor",LEFT($D839,1),$D839="Basment ",LEFT($D839,1), $D839="1st Floor", "0"&amp;LEFT($D839,1), $D839="2nd Floor", "0"&amp;LEFT($D839,1), $D839="3rd Floor", "0"&amp;LEFT($D839,1), $D839="4th Floor", "0"&amp;LEFT($D839,1), $D839="5th Floor", "0"&amp;LEFT($D839,1), $D839="6th Floor", "0"&amp;LEFT($D839,1),$D839="7th Floor", "0"&amp;LEFT($D839,1),$D839="8th Floor", "0"&amp;LEFT($D839,1),$D839="9th Floor", "0"&amp;LEFT($D839,1),$D839="10th Floor", LEFT($D839,2),$D839="11th Floor", LEFT($D839,2),$D839="12th Floor", LEFT($D839,2),$D839="13th Floor", LEFT($D839,2), $D839="Lower Ground", LEFT($D839)&amp;IF(ISNUMBER(FIND(" ",$D839)),MID($D839,FIND(" ",$D839)+1,1),"")&amp;IF(ISNUMBER(FIND(" ",$D839,FIND(" ",$D839)+1)),MID($D839,FIND(" ",$D839,FIND(" ",$D839)+1)+1,1),""),$D839="Upper Ground", LEFT($D839)&amp;IF(ISNUMBER(FIND(" ",$D839)),MID($D839,FIND(" ",$D839)+1,1),"")&amp;IF(ISNUMBER(FIND(" ",$D839,FIND(" ",$D839)+1)),MID($D839,FIND(" ",$D839,FIND(" ",$D839)+1)+1,1),"")),".0",$E839), " ")</f>
        <v xml:space="preserve"> </v>
      </c>
      <c r="G839" s="144"/>
      <c r="H839" s="144"/>
      <c r="I839" s="144"/>
      <c r="J839" s="144"/>
      <c r="K839" s="144"/>
      <c r="L839" s="149" t="str" cm="1">
        <f t="array" ref="L839">_xlfn.IFNA(
_xlfn.IFS(
AND($F839=" ",$G839=" ",$H839=" "),"Please update all three: Surveyor Room Reference, Establishment Room Reference and Establishment Room Name",
AND(OR($I839="General",$I839="Open plan/ semi-open general",$I839="Fitted",$I839="Light practical (science)",$I839="Light practical (other)",$I839="Heavy practical (workshops)",$I839="Heavy practical (clean)",$I839="Large",$I839="Storage"),$J839=0,$K839=0),"Please update Net Area or Non-net Area",
AND($B839&lt;&gt;"OUT",$J839=0,$I839&lt;&gt;"Non-net",$M839="85% Circulation"),"Net area not recorded for spaces with 85% circulation unusable type",
AND(OR($I839="General",$I839="Open plan/ semi-open general",$I839="Fitted",$I839="Light practical (science)",$I839="Light practical (other)",$I839="Heavy practical (workshops)",$I839="Heavy practical (clean)",$I839="Large",$I839="Storage"),OR($J839=0,ISBLANK($J839))),"Net area not recorded in net spaces",
AND(OR($I839="Non-net",$I839="Outdoor space"),$J839&gt;0),"Net Area Recorded in Non-net space",
AND($I839="General",$J839&gt;90),"This general space is over 90m2, please ensure that this space is entered as separate spaces if it usually used as separate spaces",
AND($I839="Open plan/ semi-open general",$J839&lt;27),"Open plan general space under 27m2",
AND(OR($K839=0,ISBLANK($K839)), $I839="Non-net"),"Non-net area not recorded in non-net space"
),
" ")</f>
        <v xml:space="preserve"> </v>
      </c>
      <c r="M839" s="144"/>
      <c r="N839" s="144"/>
      <c r="O839" s="144"/>
      <c r="P839" s="144"/>
      <c r="Q839" s="144"/>
      <c r="R839" s="171"/>
      <c r="S839" s="147">
        <f>NCA_Calculations!$P$851</f>
        <v>0</v>
      </c>
      <c r="T839" s="147">
        <f>NCA_Calculations!$Q$851</f>
        <v>0</v>
      </c>
      <c r="U839" s="144"/>
      <c r="V839" s="144"/>
      <c r="W839" s="149" t="str" cm="1">
        <f t="array" ref="W839">_xlfn.IFNA(
_xlfn.IFS(
ISBLANK($U839),"Missing space use.",
AND('Establishment details'!$C$14="Secondary",$V839="Classbase"),"Invalid Status type",
AND(OR( $V839="Classbase", $V839="Teaching", $V839="Early years",$V839="SEND resourced"), NOT(ISBLANK($M839))),"Space with status type and unusable type.",
AND($V839= "Classbase",'Establishment details'!$C$22&gt;=10), "Classbase status is only valid in schools with a primary element.",
AND($I839= "Large",$N839 &gt; 3.5), "Large rooms with less than 3.5m height.",
AND(OR($V839="Light practical (science)",$V839="Light practical (science)",$V839="Heavy practical (workshops)", $V839="Heavy practical (clean)"), OR($O839=0,ISBLANK($O839))),"Missing sinks count for light and heavy practical spaces.",
AND($M839 = "Other",ISBLANK($R839)), "Invalid unusable type / missing note for other unusable type."
),
" ")</f>
        <v>Missing space use.</v>
      </c>
    </row>
    <row r="840" spans="2:23" ht="15.75" x14ac:dyDescent="0.25">
      <c r="B840" s="143"/>
      <c r="C840" s="144"/>
      <c r="D840" s="144"/>
      <c r="E840" s="144"/>
      <c r="F840" s="147" t="str" cm="1">
        <f t="array" ref="F840">_xlfn.IFNA(CONCATENATE(_xlfn.IFS($D840="Mezzanine",LEFT($D840,1), $D840="Ground Floor",LEFT($D840,1),$D840="Basment ",LEFT($D840,1), $D840="1st Floor", "0"&amp;LEFT($D840,1), $D840="2nd Floor", "0"&amp;LEFT($D840,1), $D840="3rd Floor", "0"&amp;LEFT($D840,1), $D840="4th Floor", "0"&amp;LEFT($D840,1), $D840="5th Floor", "0"&amp;LEFT($D840,1), $D840="6th Floor", "0"&amp;LEFT($D840,1),$D840="7th Floor", "0"&amp;LEFT($D840,1),$D840="8th Floor", "0"&amp;LEFT($D840,1),$D840="9th Floor", "0"&amp;LEFT($D840,1),$D840="10th Floor", LEFT($D840,2),$D840="11th Floor", LEFT($D840,2),$D840="12th Floor", LEFT($D840,2),$D840="13th Floor", LEFT($D840,2), $D840="Lower Ground", LEFT($D840)&amp;IF(ISNUMBER(FIND(" ",$D840)),MID($D840,FIND(" ",$D840)+1,1),"")&amp;IF(ISNUMBER(FIND(" ",$D840,FIND(" ",$D840)+1)),MID($D840,FIND(" ",$D840,FIND(" ",$D840)+1)+1,1),""),$D840="Upper Ground", LEFT($D840)&amp;IF(ISNUMBER(FIND(" ",$D840)),MID($D840,FIND(" ",$D840)+1,1),"")&amp;IF(ISNUMBER(FIND(" ",$D840,FIND(" ",$D840)+1)),MID($D840,FIND(" ",$D840,FIND(" ",$D840)+1)+1,1),"")),".0",$E840), " ")</f>
        <v xml:space="preserve"> </v>
      </c>
      <c r="G840" s="144"/>
      <c r="H840" s="144"/>
      <c r="I840" s="144"/>
      <c r="J840" s="144"/>
      <c r="K840" s="144"/>
      <c r="L840" s="149" t="str" cm="1">
        <f t="array" ref="L840">_xlfn.IFNA(
_xlfn.IFS(
AND($F840=" ",$G840=" ",$H840=" "),"Please update all three: Surveyor Room Reference, Establishment Room Reference and Establishment Room Name",
AND(OR($I840="General",$I840="Open plan/ semi-open general",$I840="Fitted",$I840="Light practical (science)",$I840="Light practical (other)",$I840="Heavy practical (workshops)",$I840="Heavy practical (clean)",$I840="Large",$I840="Storage"),$J840=0,$K840=0),"Please update Net Area or Non-net Area",
AND($B840&lt;&gt;"OUT",$J840=0,$I840&lt;&gt;"Non-net",$M840="85% Circulation"),"Net area not recorded for spaces with 85% circulation unusable type",
AND(OR($I840="General",$I840="Open plan/ semi-open general",$I840="Fitted",$I840="Light practical (science)",$I840="Light practical (other)",$I840="Heavy practical (workshops)",$I840="Heavy practical (clean)",$I840="Large",$I840="Storage"),OR($J840=0,ISBLANK($J840))),"Net area not recorded in net spaces",
AND(OR($I840="Non-net",$I840="Outdoor space"),$J840&gt;0),"Net Area Recorded in Non-net space",
AND($I840="General",$J840&gt;90),"This general space is over 90m2, please ensure that this space is entered as separate spaces if it usually used as separate spaces",
AND($I840="Open plan/ semi-open general",$J840&lt;27),"Open plan general space under 27m2",
AND(OR($K840=0,ISBLANK($K840)), $I840="Non-net"),"Non-net area not recorded in non-net space"
),
" ")</f>
        <v xml:space="preserve"> </v>
      </c>
      <c r="M840" s="144"/>
      <c r="N840" s="144"/>
      <c r="O840" s="144"/>
      <c r="P840" s="144"/>
      <c r="Q840" s="144"/>
      <c r="R840" s="171"/>
      <c r="S840" s="147">
        <f>NCA_Calculations!$P$852</f>
        <v>0</v>
      </c>
      <c r="T840" s="147">
        <f>NCA_Calculations!$Q$852</f>
        <v>0</v>
      </c>
      <c r="U840" s="144"/>
      <c r="V840" s="144"/>
      <c r="W840" s="149" t="str" cm="1">
        <f t="array" ref="W840">_xlfn.IFNA(
_xlfn.IFS(
ISBLANK($U840),"Missing space use.",
AND('Establishment details'!$C$14="Secondary",$V840="Classbase"),"Invalid Status type",
AND(OR( $V840="Classbase", $V840="Teaching", $V840="Early years",$V840="SEND resourced"), NOT(ISBLANK($M840))),"Space with status type and unusable type.",
AND($V840= "Classbase",'Establishment details'!$C$22&gt;=10), "Classbase status is only valid in schools with a primary element.",
AND($I840= "Large",$N840 &gt; 3.5), "Large rooms with less than 3.5m height.",
AND(OR($V840="Light practical (science)",$V840="Light practical (science)",$V840="Heavy practical (workshops)", $V840="Heavy practical (clean)"), OR($O840=0,ISBLANK($O840))),"Missing sinks count for light and heavy practical spaces.",
AND($M840 = "Other",ISBLANK($R840)), "Invalid unusable type / missing note for other unusable type."
),
" ")</f>
        <v>Missing space use.</v>
      </c>
    </row>
    <row r="841" spans="2:23" ht="15.75" x14ac:dyDescent="0.25">
      <c r="B841" s="143"/>
      <c r="C841" s="144"/>
      <c r="D841" s="144"/>
      <c r="E841" s="144"/>
      <c r="F841" s="147" t="str" cm="1">
        <f t="array" ref="F841">_xlfn.IFNA(CONCATENATE(_xlfn.IFS($D841="Mezzanine",LEFT($D841,1), $D841="Ground Floor",LEFT($D841,1),$D841="Basment ",LEFT($D841,1), $D841="1st Floor", "0"&amp;LEFT($D841,1), $D841="2nd Floor", "0"&amp;LEFT($D841,1), $D841="3rd Floor", "0"&amp;LEFT($D841,1), $D841="4th Floor", "0"&amp;LEFT($D841,1), $D841="5th Floor", "0"&amp;LEFT($D841,1), $D841="6th Floor", "0"&amp;LEFT($D841,1),$D841="7th Floor", "0"&amp;LEFT($D841,1),$D841="8th Floor", "0"&amp;LEFT($D841,1),$D841="9th Floor", "0"&amp;LEFT($D841,1),$D841="10th Floor", LEFT($D841,2),$D841="11th Floor", LEFT($D841,2),$D841="12th Floor", LEFT($D841,2),$D841="13th Floor", LEFT($D841,2), $D841="Lower Ground", LEFT($D841)&amp;IF(ISNUMBER(FIND(" ",$D841)),MID($D841,FIND(" ",$D841)+1,1),"")&amp;IF(ISNUMBER(FIND(" ",$D841,FIND(" ",$D841)+1)),MID($D841,FIND(" ",$D841,FIND(" ",$D841)+1)+1,1),""),$D841="Upper Ground", LEFT($D841)&amp;IF(ISNUMBER(FIND(" ",$D841)),MID($D841,FIND(" ",$D841)+1,1),"")&amp;IF(ISNUMBER(FIND(" ",$D841,FIND(" ",$D841)+1)),MID($D841,FIND(" ",$D841,FIND(" ",$D841)+1)+1,1),"")),".0",$E841), " ")</f>
        <v xml:space="preserve"> </v>
      </c>
      <c r="G841" s="144"/>
      <c r="H841" s="144"/>
      <c r="I841" s="144"/>
      <c r="J841" s="144"/>
      <c r="K841" s="144"/>
      <c r="L841" s="149" t="str" cm="1">
        <f t="array" ref="L841">_xlfn.IFNA(
_xlfn.IFS(
AND($F841=" ",$G841=" ",$H841=" "),"Please update all three: Surveyor Room Reference, Establishment Room Reference and Establishment Room Name",
AND(OR($I841="General",$I841="Open plan/ semi-open general",$I841="Fitted",$I841="Light practical (science)",$I841="Light practical (other)",$I841="Heavy practical (workshops)",$I841="Heavy practical (clean)",$I841="Large",$I841="Storage"),$J841=0,$K841=0),"Please update Net Area or Non-net Area",
AND($B841&lt;&gt;"OUT",$J841=0,$I841&lt;&gt;"Non-net",$M841="85% Circulation"),"Net area not recorded for spaces with 85% circulation unusable type",
AND(OR($I841="General",$I841="Open plan/ semi-open general",$I841="Fitted",$I841="Light practical (science)",$I841="Light practical (other)",$I841="Heavy practical (workshops)",$I841="Heavy practical (clean)",$I841="Large",$I841="Storage"),OR($J841=0,ISBLANK($J841))),"Net area not recorded in net spaces",
AND(OR($I841="Non-net",$I841="Outdoor space"),$J841&gt;0),"Net Area Recorded in Non-net space",
AND($I841="General",$J841&gt;90),"This general space is over 90m2, please ensure that this space is entered as separate spaces if it usually used as separate spaces",
AND($I841="Open plan/ semi-open general",$J841&lt;27),"Open plan general space under 27m2",
AND(OR($K841=0,ISBLANK($K841)), $I841="Non-net"),"Non-net area not recorded in non-net space"
),
" ")</f>
        <v xml:space="preserve"> </v>
      </c>
      <c r="M841" s="144"/>
      <c r="N841" s="144"/>
      <c r="O841" s="144"/>
      <c r="P841" s="144"/>
      <c r="Q841" s="144"/>
      <c r="R841" s="171"/>
      <c r="S841" s="147">
        <f>NCA_Calculations!$P$853</f>
        <v>0</v>
      </c>
      <c r="T841" s="147">
        <f>NCA_Calculations!$Q$853</f>
        <v>0</v>
      </c>
      <c r="U841" s="144"/>
      <c r="V841" s="144"/>
      <c r="W841" s="149" t="str" cm="1">
        <f t="array" ref="W841">_xlfn.IFNA(
_xlfn.IFS(
ISBLANK($U841),"Missing space use.",
AND('Establishment details'!$C$14="Secondary",$V841="Classbase"),"Invalid Status type",
AND(OR( $V841="Classbase", $V841="Teaching", $V841="Early years",$V841="SEND resourced"), NOT(ISBLANK($M841))),"Space with status type and unusable type.",
AND($V841= "Classbase",'Establishment details'!$C$22&gt;=10), "Classbase status is only valid in schools with a primary element.",
AND($I841= "Large",$N841 &gt; 3.5), "Large rooms with less than 3.5m height.",
AND(OR($V841="Light practical (science)",$V841="Light practical (science)",$V841="Heavy practical (workshops)", $V841="Heavy practical (clean)"), OR($O841=0,ISBLANK($O841))),"Missing sinks count for light and heavy practical spaces.",
AND($M841 = "Other",ISBLANK($R841)), "Invalid unusable type / missing note for other unusable type."
),
" ")</f>
        <v>Missing space use.</v>
      </c>
    </row>
    <row r="842" spans="2:23" ht="15.75" x14ac:dyDescent="0.25">
      <c r="B842" s="143"/>
      <c r="C842" s="144"/>
      <c r="D842" s="144"/>
      <c r="E842" s="144"/>
      <c r="F842" s="147" t="str" cm="1">
        <f t="array" ref="F842">_xlfn.IFNA(CONCATENATE(_xlfn.IFS($D842="Mezzanine",LEFT($D842,1), $D842="Ground Floor",LEFT($D842,1),$D842="Basment ",LEFT($D842,1), $D842="1st Floor", "0"&amp;LEFT($D842,1), $D842="2nd Floor", "0"&amp;LEFT($D842,1), $D842="3rd Floor", "0"&amp;LEFT($D842,1), $D842="4th Floor", "0"&amp;LEFT($D842,1), $D842="5th Floor", "0"&amp;LEFT($D842,1), $D842="6th Floor", "0"&amp;LEFT($D842,1),$D842="7th Floor", "0"&amp;LEFT($D842,1),$D842="8th Floor", "0"&amp;LEFT($D842,1),$D842="9th Floor", "0"&amp;LEFT($D842,1),$D842="10th Floor", LEFT($D842,2),$D842="11th Floor", LEFT($D842,2),$D842="12th Floor", LEFT($D842,2),$D842="13th Floor", LEFT($D842,2), $D842="Lower Ground", LEFT($D842)&amp;IF(ISNUMBER(FIND(" ",$D842)),MID($D842,FIND(" ",$D842)+1,1),"")&amp;IF(ISNUMBER(FIND(" ",$D842,FIND(" ",$D842)+1)),MID($D842,FIND(" ",$D842,FIND(" ",$D842)+1)+1,1),""),$D842="Upper Ground", LEFT($D842)&amp;IF(ISNUMBER(FIND(" ",$D842)),MID($D842,FIND(" ",$D842)+1,1),"")&amp;IF(ISNUMBER(FIND(" ",$D842,FIND(" ",$D842)+1)),MID($D842,FIND(" ",$D842,FIND(" ",$D842)+1)+1,1),"")),".0",$E842), " ")</f>
        <v xml:space="preserve"> </v>
      </c>
      <c r="G842" s="144"/>
      <c r="H842" s="144"/>
      <c r="I842" s="144"/>
      <c r="J842" s="144"/>
      <c r="K842" s="144"/>
      <c r="L842" s="149" t="str" cm="1">
        <f t="array" ref="L842">_xlfn.IFNA(
_xlfn.IFS(
AND($F842=" ",$G842=" ",$H842=" "),"Please update all three: Surveyor Room Reference, Establishment Room Reference and Establishment Room Name",
AND(OR($I842="General",$I842="Open plan/ semi-open general",$I842="Fitted",$I842="Light practical (science)",$I842="Light practical (other)",$I842="Heavy practical (workshops)",$I842="Heavy practical (clean)",$I842="Large",$I842="Storage"),$J842=0,$K842=0),"Please update Net Area or Non-net Area",
AND($B842&lt;&gt;"OUT",$J842=0,$I842&lt;&gt;"Non-net",$M842="85% Circulation"),"Net area not recorded for spaces with 85% circulation unusable type",
AND(OR($I842="General",$I842="Open plan/ semi-open general",$I842="Fitted",$I842="Light practical (science)",$I842="Light practical (other)",$I842="Heavy practical (workshops)",$I842="Heavy practical (clean)",$I842="Large",$I842="Storage"),OR($J842=0,ISBLANK($J842))),"Net area not recorded in net spaces",
AND(OR($I842="Non-net",$I842="Outdoor space"),$J842&gt;0),"Net Area Recorded in Non-net space",
AND($I842="General",$J842&gt;90),"This general space is over 90m2, please ensure that this space is entered as separate spaces if it usually used as separate spaces",
AND($I842="Open plan/ semi-open general",$J842&lt;27),"Open plan general space under 27m2",
AND(OR($K842=0,ISBLANK($K842)), $I842="Non-net"),"Non-net area not recorded in non-net space"
),
" ")</f>
        <v xml:space="preserve"> </v>
      </c>
      <c r="M842" s="144"/>
      <c r="N842" s="144"/>
      <c r="O842" s="144"/>
      <c r="P842" s="144"/>
      <c r="Q842" s="144"/>
      <c r="R842" s="171"/>
      <c r="S842" s="147">
        <f>NCA_Calculations!$P$854</f>
        <v>0</v>
      </c>
      <c r="T842" s="147">
        <f>NCA_Calculations!$Q$854</f>
        <v>0</v>
      </c>
      <c r="U842" s="144"/>
      <c r="V842" s="144"/>
      <c r="W842" s="149" t="str" cm="1">
        <f t="array" ref="W842">_xlfn.IFNA(
_xlfn.IFS(
ISBLANK($U842),"Missing space use.",
AND('Establishment details'!$C$14="Secondary",$V842="Classbase"),"Invalid Status type",
AND(OR( $V842="Classbase", $V842="Teaching", $V842="Early years",$V842="SEND resourced"), NOT(ISBLANK($M842))),"Space with status type and unusable type.",
AND($V842= "Classbase",'Establishment details'!$C$22&gt;=10), "Classbase status is only valid in schools with a primary element.",
AND($I842= "Large",$N842 &gt; 3.5), "Large rooms with less than 3.5m height.",
AND(OR($V842="Light practical (science)",$V842="Light practical (science)",$V842="Heavy practical (workshops)", $V842="Heavy practical (clean)"), OR($O842=0,ISBLANK($O842))),"Missing sinks count for light and heavy practical spaces.",
AND($M842 = "Other",ISBLANK($R842)), "Invalid unusable type / missing note for other unusable type."
),
" ")</f>
        <v>Missing space use.</v>
      </c>
    </row>
    <row r="843" spans="2:23" ht="15.75" x14ac:dyDescent="0.25">
      <c r="B843" s="143"/>
      <c r="C843" s="144"/>
      <c r="D843" s="144"/>
      <c r="E843" s="144"/>
      <c r="F843" s="147" t="str" cm="1">
        <f t="array" ref="F843">_xlfn.IFNA(CONCATENATE(_xlfn.IFS($D843="Mezzanine",LEFT($D843,1), $D843="Ground Floor",LEFT($D843,1),$D843="Basment ",LEFT($D843,1), $D843="1st Floor", "0"&amp;LEFT($D843,1), $D843="2nd Floor", "0"&amp;LEFT($D843,1), $D843="3rd Floor", "0"&amp;LEFT($D843,1), $D843="4th Floor", "0"&amp;LEFT($D843,1), $D843="5th Floor", "0"&amp;LEFT($D843,1), $D843="6th Floor", "0"&amp;LEFT($D843,1),$D843="7th Floor", "0"&amp;LEFT($D843,1),$D843="8th Floor", "0"&amp;LEFT($D843,1),$D843="9th Floor", "0"&amp;LEFT($D843,1),$D843="10th Floor", LEFT($D843,2),$D843="11th Floor", LEFT($D843,2),$D843="12th Floor", LEFT($D843,2),$D843="13th Floor", LEFT($D843,2), $D843="Lower Ground", LEFT($D843)&amp;IF(ISNUMBER(FIND(" ",$D843)),MID($D843,FIND(" ",$D843)+1,1),"")&amp;IF(ISNUMBER(FIND(" ",$D843,FIND(" ",$D843)+1)),MID($D843,FIND(" ",$D843,FIND(" ",$D843)+1)+1,1),""),$D843="Upper Ground", LEFT($D843)&amp;IF(ISNUMBER(FIND(" ",$D843)),MID($D843,FIND(" ",$D843)+1,1),"")&amp;IF(ISNUMBER(FIND(" ",$D843,FIND(" ",$D843)+1)),MID($D843,FIND(" ",$D843,FIND(" ",$D843)+1)+1,1),"")),".0",$E843), " ")</f>
        <v xml:space="preserve"> </v>
      </c>
      <c r="G843" s="144"/>
      <c r="H843" s="144"/>
      <c r="I843" s="144"/>
      <c r="J843" s="144"/>
      <c r="K843" s="144"/>
      <c r="L843" s="149" t="str" cm="1">
        <f t="array" ref="L843">_xlfn.IFNA(
_xlfn.IFS(
AND($F843=" ",$G843=" ",$H843=" "),"Please update all three: Surveyor Room Reference, Establishment Room Reference and Establishment Room Name",
AND(OR($I843="General",$I843="Open plan/ semi-open general",$I843="Fitted",$I843="Light practical (science)",$I843="Light practical (other)",$I843="Heavy practical (workshops)",$I843="Heavy practical (clean)",$I843="Large",$I843="Storage"),$J843=0,$K843=0),"Please update Net Area or Non-net Area",
AND($B843&lt;&gt;"OUT",$J843=0,$I843&lt;&gt;"Non-net",$M843="85% Circulation"),"Net area not recorded for spaces with 85% circulation unusable type",
AND(OR($I843="General",$I843="Open plan/ semi-open general",$I843="Fitted",$I843="Light practical (science)",$I843="Light practical (other)",$I843="Heavy practical (workshops)",$I843="Heavy practical (clean)",$I843="Large",$I843="Storage"),OR($J843=0,ISBLANK($J843))),"Net area not recorded in net spaces",
AND(OR($I843="Non-net",$I843="Outdoor space"),$J843&gt;0),"Net Area Recorded in Non-net space",
AND($I843="General",$J843&gt;90),"This general space is over 90m2, please ensure that this space is entered as separate spaces if it usually used as separate spaces",
AND($I843="Open plan/ semi-open general",$J843&lt;27),"Open plan general space under 27m2",
AND(OR($K843=0,ISBLANK($K843)), $I843="Non-net"),"Non-net area not recorded in non-net space"
),
" ")</f>
        <v xml:space="preserve"> </v>
      </c>
      <c r="M843" s="144"/>
      <c r="N843" s="144"/>
      <c r="O843" s="144"/>
      <c r="P843" s="144"/>
      <c r="Q843" s="144"/>
      <c r="R843" s="171"/>
      <c r="S843" s="147">
        <f>NCA_Calculations!$P$855</f>
        <v>0</v>
      </c>
      <c r="T843" s="147">
        <f>NCA_Calculations!$Q$855</f>
        <v>0</v>
      </c>
      <c r="U843" s="144"/>
      <c r="V843" s="144"/>
      <c r="W843" s="149" t="str" cm="1">
        <f t="array" ref="W843">_xlfn.IFNA(
_xlfn.IFS(
ISBLANK($U843),"Missing space use.",
AND('Establishment details'!$C$14="Secondary",$V843="Classbase"),"Invalid Status type",
AND(OR( $V843="Classbase", $V843="Teaching", $V843="Early years",$V843="SEND resourced"), NOT(ISBLANK($M843))),"Space with status type and unusable type.",
AND($V843= "Classbase",'Establishment details'!$C$22&gt;=10), "Classbase status is only valid in schools with a primary element.",
AND($I843= "Large",$N843 &gt; 3.5), "Large rooms with less than 3.5m height.",
AND(OR($V843="Light practical (science)",$V843="Light practical (science)",$V843="Heavy practical (workshops)", $V843="Heavy practical (clean)"), OR($O843=0,ISBLANK($O843))),"Missing sinks count for light and heavy practical spaces.",
AND($M843 = "Other",ISBLANK($R843)), "Invalid unusable type / missing note for other unusable type."
),
" ")</f>
        <v>Missing space use.</v>
      </c>
    </row>
    <row r="844" spans="2:23" ht="15.75" x14ac:dyDescent="0.25">
      <c r="B844" s="143"/>
      <c r="C844" s="144"/>
      <c r="D844" s="144"/>
      <c r="E844" s="144"/>
      <c r="F844" s="147" t="str" cm="1">
        <f t="array" ref="F844">_xlfn.IFNA(CONCATENATE(_xlfn.IFS($D844="Mezzanine",LEFT($D844,1), $D844="Ground Floor",LEFT($D844,1),$D844="Basment ",LEFT($D844,1), $D844="1st Floor", "0"&amp;LEFT($D844,1), $D844="2nd Floor", "0"&amp;LEFT($D844,1), $D844="3rd Floor", "0"&amp;LEFT($D844,1), $D844="4th Floor", "0"&amp;LEFT($D844,1), $D844="5th Floor", "0"&amp;LEFT($D844,1), $D844="6th Floor", "0"&amp;LEFT($D844,1),$D844="7th Floor", "0"&amp;LEFT($D844,1),$D844="8th Floor", "0"&amp;LEFT($D844,1),$D844="9th Floor", "0"&amp;LEFT($D844,1),$D844="10th Floor", LEFT($D844,2),$D844="11th Floor", LEFT($D844,2),$D844="12th Floor", LEFT($D844,2),$D844="13th Floor", LEFT($D844,2), $D844="Lower Ground", LEFT($D844)&amp;IF(ISNUMBER(FIND(" ",$D844)),MID($D844,FIND(" ",$D844)+1,1),"")&amp;IF(ISNUMBER(FIND(" ",$D844,FIND(" ",$D844)+1)),MID($D844,FIND(" ",$D844,FIND(" ",$D844)+1)+1,1),""),$D844="Upper Ground", LEFT($D844)&amp;IF(ISNUMBER(FIND(" ",$D844)),MID($D844,FIND(" ",$D844)+1,1),"")&amp;IF(ISNUMBER(FIND(" ",$D844,FIND(" ",$D844)+1)),MID($D844,FIND(" ",$D844,FIND(" ",$D844)+1)+1,1),"")),".0",$E844), " ")</f>
        <v xml:space="preserve"> </v>
      </c>
      <c r="G844" s="144"/>
      <c r="H844" s="144"/>
      <c r="I844" s="144"/>
      <c r="J844" s="144"/>
      <c r="K844" s="144"/>
      <c r="L844" s="149" t="str" cm="1">
        <f t="array" ref="L844">_xlfn.IFNA(
_xlfn.IFS(
AND($F844=" ",$G844=" ",$H844=" "),"Please update all three: Surveyor Room Reference, Establishment Room Reference and Establishment Room Name",
AND(OR($I844="General",$I844="Open plan/ semi-open general",$I844="Fitted",$I844="Light practical (science)",$I844="Light practical (other)",$I844="Heavy practical (workshops)",$I844="Heavy practical (clean)",$I844="Large",$I844="Storage"),$J844=0,$K844=0),"Please update Net Area or Non-net Area",
AND($B844&lt;&gt;"OUT",$J844=0,$I844&lt;&gt;"Non-net",$M844="85% Circulation"),"Net area not recorded for spaces with 85% circulation unusable type",
AND(OR($I844="General",$I844="Open plan/ semi-open general",$I844="Fitted",$I844="Light practical (science)",$I844="Light practical (other)",$I844="Heavy practical (workshops)",$I844="Heavy practical (clean)",$I844="Large",$I844="Storage"),OR($J844=0,ISBLANK($J844))),"Net area not recorded in net spaces",
AND(OR($I844="Non-net",$I844="Outdoor space"),$J844&gt;0),"Net Area Recorded in Non-net space",
AND($I844="General",$J844&gt;90),"This general space is over 90m2, please ensure that this space is entered as separate spaces if it usually used as separate spaces",
AND($I844="Open plan/ semi-open general",$J844&lt;27),"Open plan general space under 27m2",
AND(OR($K844=0,ISBLANK($K844)), $I844="Non-net"),"Non-net area not recorded in non-net space"
),
" ")</f>
        <v xml:space="preserve"> </v>
      </c>
      <c r="M844" s="144"/>
      <c r="N844" s="144"/>
      <c r="O844" s="144"/>
      <c r="P844" s="144"/>
      <c r="Q844" s="144"/>
      <c r="R844" s="171"/>
      <c r="S844" s="147">
        <f>NCA_Calculations!$P$856</f>
        <v>0</v>
      </c>
      <c r="T844" s="147">
        <f>NCA_Calculations!$Q$856</f>
        <v>0</v>
      </c>
      <c r="U844" s="144"/>
      <c r="V844" s="144"/>
      <c r="W844" s="149" t="str" cm="1">
        <f t="array" ref="W844">_xlfn.IFNA(
_xlfn.IFS(
ISBLANK($U844),"Missing space use.",
AND('Establishment details'!$C$14="Secondary",$V844="Classbase"),"Invalid Status type",
AND(OR( $V844="Classbase", $V844="Teaching", $V844="Early years",$V844="SEND resourced"), NOT(ISBLANK($M844))),"Space with status type and unusable type.",
AND($V844= "Classbase",'Establishment details'!$C$22&gt;=10), "Classbase status is only valid in schools with a primary element.",
AND($I844= "Large",$N844 &gt; 3.5), "Large rooms with less than 3.5m height.",
AND(OR($V844="Light practical (science)",$V844="Light practical (science)",$V844="Heavy practical (workshops)", $V844="Heavy practical (clean)"), OR($O844=0,ISBLANK($O844))),"Missing sinks count for light and heavy practical spaces.",
AND($M844 = "Other",ISBLANK($R844)), "Invalid unusable type / missing note for other unusable type."
),
" ")</f>
        <v>Missing space use.</v>
      </c>
    </row>
    <row r="845" spans="2:23" ht="15.75" x14ac:dyDescent="0.25">
      <c r="B845" s="143"/>
      <c r="C845" s="144"/>
      <c r="D845" s="144"/>
      <c r="E845" s="144"/>
      <c r="F845" s="147" t="str" cm="1">
        <f t="array" ref="F845">_xlfn.IFNA(CONCATENATE(_xlfn.IFS($D845="Mezzanine",LEFT($D845,1), $D845="Ground Floor",LEFT($D845,1),$D845="Basment ",LEFT($D845,1), $D845="1st Floor", "0"&amp;LEFT($D845,1), $D845="2nd Floor", "0"&amp;LEFT($D845,1), $D845="3rd Floor", "0"&amp;LEFT($D845,1), $D845="4th Floor", "0"&amp;LEFT($D845,1), $D845="5th Floor", "0"&amp;LEFT($D845,1), $D845="6th Floor", "0"&amp;LEFT($D845,1),$D845="7th Floor", "0"&amp;LEFT($D845,1),$D845="8th Floor", "0"&amp;LEFT($D845,1),$D845="9th Floor", "0"&amp;LEFT($D845,1),$D845="10th Floor", LEFT($D845,2),$D845="11th Floor", LEFT($D845,2),$D845="12th Floor", LEFT($D845,2),$D845="13th Floor", LEFT($D845,2), $D845="Lower Ground", LEFT($D845)&amp;IF(ISNUMBER(FIND(" ",$D845)),MID($D845,FIND(" ",$D845)+1,1),"")&amp;IF(ISNUMBER(FIND(" ",$D845,FIND(" ",$D845)+1)),MID($D845,FIND(" ",$D845,FIND(" ",$D845)+1)+1,1),""),$D845="Upper Ground", LEFT($D845)&amp;IF(ISNUMBER(FIND(" ",$D845)),MID($D845,FIND(" ",$D845)+1,1),"")&amp;IF(ISNUMBER(FIND(" ",$D845,FIND(" ",$D845)+1)),MID($D845,FIND(" ",$D845,FIND(" ",$D845)+1)+1,1),"")),".0",$E845), " ")</f>
        <v xml:space="preserve"> </v>
      </c>
      <c r="G845" s="144"/>
      <c r="H845" s="144"/>
      <c r="I845" s="144"/>
      <c r="J845" s="144"/>
      <c r="K845" s="144"/>
      <c r="L845" s="149" t="str" cm="1">
        <f t="array" ref="L845">_xlfn.IFNA(
_xlfn.IFS(
AND($F845=" ",$G845=" ",$H845=" "),"Please update all three: Surveyor Room Reference, Establishment Room Reference and Establishment Room Name",
AND(OR($I845="General",$I845="Open plan/ semi-open general",$I845="Fitted",$I845="Light practical (science)",$I845="Light practical (other)",$I845="Heavy practical (workshops)",$I845="Heavy practical (clean)",$I845="Large",$I845="Storage"),$J845=0,$K845=0),"Please update Net Area or Non-net Area",
AND($B845&lt;&gt;"OUT",$J845=0,$I845&lt;&gt;"Non-net",$M845="85% Circulation"),"Net area not recorded for spaces with 85% circulation unusable type",
AND(OR($I845="General",$I845="Open plan/ semi-open general",$I845="Fitted",$I845="Light practical (science)",$I845="Light practical (other)",$I845="Heavy practical (workshops)",$I845="Heavy practical (clean)",$I845="Large",$I845="Storage"),OR($J845=0,ISBLANK($J845))),"Net area not recorded in net spaces",
AND(OR($I845="Non-net",$I845="Outdoor space"),$J845&gt;0),"Net Area Recorded in Non-net space",
AND($I845="General",$J845&gt;90),"This general space is over 90m2, please ensure that this space is entered as separate spaces if it usually used as separate spaces",
AND($I845="Open plan/ semi-open general",$J845&lt;27),"Open plan general space under 27m2",
AND(OR($K845=0,ISBLANK($K845)), $I845="Non-net"),"Non-net area not recorded in non-net space"
),
" ")</f>
        <v xml:space="preserve"> </v>
      </c>
      <c r="M845" s="144"/>
      <c r="N845" s="144"/>
      <c r="O845" s="144"/>
      <c r="P845" s="144"/>
      <c r="Q845" s="144"/>
      <c r="R845" s="171"/>
      <c r="S845" s="147">
        <f>NCA_Calculations!$P$857</f>
        <v>0</v>
      </c>
      <c r="T845" s="147">
        <f>NCA_Calculations!$Q$857</f>
        <v>0</v>
      </c>
      <c r="U845" s="144"/>
      <c r="V845" s="144"/>
      <c r="W845" s="149" t="str" cm="1">
        <f t="array" ref="W845">_xlfn.IFNA(
_xlfn.IFS(
ISBLANK($U845),"Missing space use.",
AND('Establishment details'!$C$14="Secondary",$V845="Classbase"),"Invalid Status type",
AND(OR( $V845="Classbase", $V845="Teaching", $V845="Early years",$V845="SEND resourced"), NOT(ISBLANK($M845))),"Space with status type and unusable type.",
AND($V845= "Classbase",'Establishment details'!$C$22&gt;=10), "Classbase status is only valid in schools with a primary element.",
AND($I845= "Large",$N845 &gt; 3.5), "Large rooms with less than 3.5m height.",
AND(OR($V845="Light practical (science)",$V845="Light practical (science)",$V845="Heavy practical (workshops)", $V845="Heavy practical (clean)"), OR($O845=0,ISBLANK($O845))),"Missing sinks count for light and heavy practical spaces.",
AND($M845 = "Other",ISBLANK($R845)), "Invalid unusable type / missing note for other unusable type."
),
" ")</f>
        <v>Missing space use.</v>
      </c>
    </row>
    <row r="846" spans="2:23" ht="15.75" x14ac:dyDescent="0.25">
      <c r="B846" s="143"/>
      <c r="C846" s="144"/>
      <c r="D846" s="144"/>
      <c r="E846" s="144"/>
      <c r="F846" s="147" t="str" cm="1">
        <f t="array" ref="F846">_xlfn.IFNA(CONCATENATE(_xlfn.IFS($D846="Mezzanine",LEFT($D846,1), $D846="Ground Floor",LEFT($D846,1),$D846="Basment ",LEFT($D846,1), $D846="1st Floor", "0"&amp;LEFT($D846,1), $D846="2nd Floor", "0"&amp;LEFT($D846,1), $D846="3rd Floor", "0"&amp;LEFT($D846,1), $D846="4th Floor", "0"&amp;LEFT($D846,1), $D846="5th Floor", "0"&amp;LEFT($D846,1), $D846="6th Floor", "0"&amp;LEFT($D846,1),$D846="7th Floor", "0"&amp;LEFT($D846,1),$D846="8th Floor", "0"&amp;LEFT($D846,1),$D846="9th Floor", "0"&amp;LEFT($D846,1),$D846="10th Floor", LEFT($D846,2),$D846="11th Floor", LEFT($D846,2),$D846="12th Floor", LEFT($D846,2),$D846="13th Floor", LEFT($D846,2), $D846="Lower Ground", LEFT($D846)&amp;IF(ISNUMBER(FIND(" ",$D846)),MID($D846,FIND(" ",$D846)+1,1),"")&amp;IF(ISNUMBER(FIND(" ",$D846,FIND(" ",$D846)+1)),MID($D846,FIND(" ",$D846,FIND(" ",$D846)+1)+1,1),""),$D846="Upper Ground", LEFT($D846)&amp;IF(ISNUMBER(FIND(" ",$D846)),MID($D846,FIND(" ",$D846)+1,1),"")&amp;IF(ISNUMBER(FIND(" ",$D846,FIND(" ",$D846)+1)),MID($D846,FIND(" ",$D846,FIND(" ",$D846)+1)+1,1),"")),".0",$E846), " ")</f>
        <v xml:space="preserve"> </v>
      </c>
      <c r="G846" s="144"/>
      <c r="H846" s="144"/>
      <c r="I846" s="144"/>
      <c r="J846" s="144"/>
      <c r="K846" s="144"/>
      <c r="L846" s="149" t="str" cm="1">
        <f t="array" ref="L846">_xlfn.IFNA(
_xlfn.IFS(
AND($F846=" ",$G846=" ",$H846=" "),"Please update all three: Surveyor Room Reference, Establishment Room Reference and Establishment Room Name",
AND(OR($I846="General",$I846="Open plan/ semi-open general",$I846="Fitted",$I846="Light practical (science)",$I846="Light practical (other)",$I846="Heavy practical (workshops)",$I846="Heavy practical (clean)",$I846="Large",$I846="Storage"),$J846=0,$K846=0),"Please update Net Area or Non-net Area",
AND($B846&lt;&gt;"OUT",$J846=0,$I846&lt;&gt;"Non-net",$M846="85% Circulation"),"Net area not recorded for spaces with 85% circulation unusable type",
AND(OR($I846="General",$I846="Open plan/ semi-open general",$I846="Fitted",$I846="Light practical (science)",$I846="Light practical (other)",$I846="Heavy practical (workshops)",$I846="Heavy practical (clean)",$I846="Large",$I846="Storage"),OR($J846=0,ISBLANK($J846))),"Net area not recorded in net spaces",
AND(OR($I846="Non-net",$I846="Outdoor space"),$J846&gt;0),"Net Area Recorded in Non-net space",
AND($I846="General",$J846&gt;90),"This general space is over 90m2, please ensure that this space is entered as separate spaces if it usually used as separate spaces",
AND($I846="Open plan/ semi-open general",$J846&lt;27),"Open plan general space under 27m2",
AND(OR($K846=0,ISBLANK($K846)), $I846="Non-net"),"Non-net area not recorded in non-net space"
),
" ")</f>
        <v xml:space="preserve"> </v>
      </c>
      <c r="M846" s="144"/>
      <c r="N846" s="144"/>
      <c r="O846" s="144"/>
      <c r="P846" s="144"/>
      <c r="Q846" s="144"/>
      <c r="R846" s="171"/>
      <c r="S846" s="147">
        <f>NCA_Calculations!$P$858</f>
        <v>0</v>
      </c>
      <c r="T846" s="147">
        <f>NCA_Calculations!$Q$858</f>
        <v>0</v>
      </c>
      <c r="U846" s="144"/>
      <c r="V846" s="144"/>
      <c r="W846" s="149" t="str" cm="1">
        <f t="array" ref="W846">_xlfn.IFNA(
_xlfn.IFS(
ISBLANK($U846),"Missing space use.",
AND('Establishment details'!$C$14="Secondary",$V846="Classbase"),"Invalid Status type",
AND(OR( $V846="Classbase", $V846="Teaching", $V846="Early years",$V846="SEND resourced"), NOT(ISBLANK($M846))),"Space with status type and unusable type.",
AND($V846= "Classbase",'Establishment details'!$C$22&gt;=10), "Classbase status is only valid in schools with a primary element.",
AND($I846= "Large",$N846 &gt; 3.5), "Large rooms with less than 3.5m height.",
AND(OR($V846="Light practical (science)",$V846="Light practical (science)",$V846="Heavy practical (workshops)", $V846="Heavy practical (clean)"), OR($O846=0,ISBLANK($O846))),"Missing sinks count for light and heavy practical spaces.",
AND($M846 = "Other",ISBLANK($R846)), "Invalid unusable type / missing note for other unusable type."
),
" ")</f>
        <v>Missing space use.</v>
      </c>
    </row>
    <row r="847" spans="2:23" ht="15.75" x14ac:dyDescent="0.25">
      <c r="B847" s="143"/>
      <c r="C847" s="144"/>
      <c r="D847" s="144"/>
      <c r="E847" s="144"/>
      <c r="F847" s="147" t="str" cm="1">
        <f t="array" ref="F847">_xlfn.IFNA(CONCATENATE(_xlfn.IFS($D847="Mezzanine",LEFT($D847,1), $D847="Ground Floor",LEFT($D847,1),$D847="Basment ",LEFT($D847,1), $D847="1st Floor", "0"&amp;LEFT($D847,1), $D847="2nd Floor", "0"&amp;LEFT($D847,1), $D847="3rd Floor", "0"&amp;LEFT($D847,1), $D847="4th Floor", "0"&amp;LEFT($D847,1), $D847="5th Floor", "0"&amp;LEFT($D847,1), $D847="6th Floor", "0"&amp;LEFT($D847,1),$D847="7th Floor", "0"&amp;LEFT($D847,1),$D847="8th Floor", "0"&amp;LEFT($D847,1),$D847="9th Floor", "0"&amp;LEFT($D847,1),$D847="10th Floor", LEFT($D847,2),$D847="11th Floor", LEFT($D847,2),$D847="12th Floor", LEFT($D847,2),$D847="13th Floor", LEFT($D847,2), $D847="Lower Ground", LEFT($D847)&amp;IF(ISNUMBER(FIND(" ",$D847)),MID($D847,FIND(" ",$D847)+1,1),"")&amp;IF(ISNUMBER(FIND(" ",$D847,FIND(" ",$D847)+1)),MID($D847,FIND(" ",$D847,FIND(" ",$D847)+1)+1,1),""),$D847="Upper Ground", LEFT($D847)&amp;IF(ISNUMBER(FIND(" ",$D847)),MID($D847,FIND(" ",$D847)+1,1),"")&amp;IF(ISNUMBER(FIND(" ",$D847,FIND(" ",$D847)+1)),MID($D847,FIND(" ",$D847,FIND(" ",$D847)+1)+1,1),"")),".0",$E847), " ")</f>
        <v xml:space="preserve"> </v>
      </c>
      <c r="G847" s="144"/>
      <c r="H847" s="144"/>
      <c r="I847" s="144"/>
      <c r="J847" s="144"/>
      <c r="K847" s="144"/>
      <c r="L847" s="149" t="str" cm="1">
        <f t="array" ref="L847">_xlfn.IFNA(
_xlfn.IFS(
AND($F847=" ",$G847=" ",$H847=" "),"Please update all three: Surveyor Room Reference, Establishment Room Reference and Establishment Room Name",
AND(OR($I847="General",$I847="Open plan/ semi-open general",$I847="Fitted",$I847="Light practical (science)",$I847="Light practical (other)",$I847="Heavy practical (workshops)",$I847="Heavy practical (clean)",$I847="Large",$I847="Storage"),$J847=0,$K847=0),"Please update Net Area or Non-net Area",
AND($B847&lt;&gt;"OUT",$J847=0,$I847&lt;&gt;"Non-net",$M847="85% Circulation"),"Net area not recorded for spaces with 85% circulation unusable type",
AND(OR($I847="General",$I847="Open plan/ semi-open general",$I847="Fitted",$I847="Light practical (science)",$I847="Light practical (other)",$I847="Heavy practical (workshops)",$I847="Heavy practical (clean)",$I847="Large",$I847="Storage"),OR($J847=0,ISBLANK($J847))),"Net area not recorded in net spaces",
AND(OR($I847="Non-net",$I847="Outdoor space"),$J847&gt;0),"Net Area Recorded in Non-net space",
AND($I847="General",$J847&gt;90),"This general space is over 90m2, please ensure that this space is entered as separate spaces if it usually used as separate spaces",
AND($I847="Open plan/ semi-open general",$J847&lt;27),"Open plan general space under 27m2",
AND(OR($K847=0,ISBLANK($K847)), $I847="Non-net"),"Non-net area not recorded in non-net space"
),
" ")</f>
        <v xml:space="preserve"> </v>
      </c>
      <c r="M847" s="144"/>
      <c r="N847" s="144"/>
      <c r="O847" s="144"/>
      <c r="P847" s="144"/>
      <c r="Q847" s="144"/>
      <c r="R847" s="171"/>
      <c r="S847" s="147">
        <f>NCA_Calculations!$P$859</f>
        <v>0</v>
      </c>
      <c r="T847" s="147">
        <f>NCA_Calculations!$Q$859</f>
        <v>0</v>
      </c>
      <c r="U847" s="144"/>
      <c r="V847" s="144"/>
      <c r="W847" s="149" t="str" cm="1">
        <f t="array" ref="W847">_xlfn.IFNA(
_xlfn.IFS(
ISBLANK($U847),"Missing space use.",
AND('Establishment details'!$C$14="Secondary",$V847="Classbase"),"Invalid Status type",
AND(OR( $V847="Classbase", $V847="Teaching", $V847="Early years",$V847="SEND resourced"), NOT(ISBLANK($M847))),"Space with status type and unusable type.",
AND($V847= "Classbase",'Establishment details'!$C$22&gt;=10), "Classbase status is only valid in schools with a primary element.",
AND($I847= "Large",$N847 &gt; 3.5), "Large rooms with less than 3.5m height.",
AND(OR($V847="Light practical (science)",$V847="Light practical (science)",$V847="Heavy practical (workshops)", $V847="Heavy practical (clean)"), OR($O847=0,ISBLANK($O847))),"Missing sinks count for light and heavy practical spaces.",
AND($M847 = "Other",ISBLANK($R847)), "Invalid unusable type / missing note for other unusable type."
),
" ")</f>
        <v>Missing space use.</v>
      </c>
    </row>
    <row r="848" spans="2:23" ht="15.75" x14ac:dyDescent="0.25">
      <c r="B848" s="143"/>
      <c r="C848" s="144"/>
      <c r="D848" s="144"/>
      <c r="E848" s="144"/>
      <c r="F848" s="147" t="str" cm="1">
        <f t="array" ref="F848">_xlfn.IFNA(CONCATENATE(_xlfn.IFS($D848="Mezzanine",LEFT($D848,1), $D848="Ground Floor",LEFT($D848,1),$D848="Basment ",LEFT($D848,1), $D848="1st Floor", "0"&amp;LEFT($D848,1), $D848="2nd Floor", "0"&amp;LEFT($D848,1), $D848="3rd Floor", "0"&amp;LEFT($D848,1), $D848="4th Floor", "0"&amp;LEFT($D848,1), $D848="5th Floor", "0"&amp;LEFT($D848,1), $D848="6th Floor", "0"&amp;LEFT($D848,1),$D848="7th Floor", "0"&amp;LEFT($D848,1),$D848="8th Floor", "0"&amp;LEFT($D848,1),$D848="9th Floor", "0"&amp;LEFT($D848,1),$D848="10th Floor", LEFT($D848,2),$D848="11th Floor", LEFT($D848,2),$D848="12th Floor", LEFT($D848,2),$D848="13th Floor", LEFT($D848,2), $D848="Lower Ground", LEFT($D848)&amp;IF(ISNUMBER(FIND(" ",$D848)),MID($D848,FIND(" ",$D848)+1,1),"")&amp;IF(ISNUMBER(FIND(" ",$D848,FIND(" ",$D848)+1)),MID($D848,FIND(" ",$D848,FIND(" ",$D848)+1)+1,1),""),$D848="Upper Ground", LEFT($D848)&amp;IF(ISNUMBER(FIND(" ",$D848)),MID($D848,FIND(" ",$D848)+1,1),"")&amp;IF(ISNUMBER(FIND(" ",$D848,FIND(" ",$D848)+1)),MID($D848,FIND(" ",$D848,FIND(" ",$D848)+1)+1,1),"")),".0",$E848), " ")</f>
        <v xml:space="preserve"> </v>
      </c>
      <c r="G848" s="144"/>
      <c r="H848" s="144"/>
      <c r="I848" s="144"/>
      <c r="J848" s="144"/>
      <c r="K848" s="144"/>
      <c r="L848" s="149" t="str" cm="1">
        <f t="array" ref="L848">_xlfn.IFNA(
_xlfn.IFS(
AND($F848=" ",$G848=" ",$H848=" "),"Please update all three: Surveyor Room Reference, Establishment Room Reference and Establishment Room Name",
AND(OR($I848="General",$I848="Open plan/ semi-open general",$I848="Fitted",$I848="Light practical (science)",$I848="Light practical (other)",$I848="Heavy practical (workshops)",$I848="Heavy practical (clean)",$I848="Large",$I848="Storage"),$J848=0,$K848=0),"Please update Net Area or Non-net Area",
AND($B848&lt;&gt;"OUT",$J848=0,$I848&lt;&gt;"Non-net",$M848="85% Circulation"),"Net area not recorded for spaces with 85% circulation unusable type",
AND(OR($I848="General",$I848="Open plan/ semi-open general",$I848="Fitted",$I848="Light practical (science)",$I848="Light practical (other)",$I848="Heavy practical (workshops)",$I848="Heavy practical (clean)",$I848="Large",$I848="Storage"),OR($J848=0,ISBLANK($J848))),"Net area not recorded in net spaces",
AND(OR($I848="Non-net",$I848="Outdoor space"),$J848&gt;0),"Net Area Recorded in Non-net space",
AND($I848="General",$J848&gt;90),"This general space is over 90m2, please ensure that this space is entered as separate spaces if it usually used as separate spaces",
AND($I848="Open plan/ semi-open general",$J848&lt;27),"Open plan general space under 27m2",
AND(OR($K848=0,ISBLANK($K848)), $I848="Non-net"),"Non-net area not recorded in non-net space"
),
" ")</f>
        <v xml:space="preserve"> </v>
      </c>
      <c r="M848" s="144"/>
      <c r="N848" s="144"/>
      <c r="O848" s="144"/>
      <c r="P848" s="144"/>
      <c r="Q848" s="144"/>
      <c r="R848" s="171"/>
      <c r="S848" s="147">
        <f>NCA_Calculations!$P$860</f>
        <v>0</v>
      </c>
      <c r="T848" s="147">
        <f>NCA_Calculations!$Q$860</f>
        <v>0</v>
      </c>
      <c r="U848" s="144"/>
      <c r="V848" s="144"/>
      <c r="W848" s="149" t="str" cm="1">
        <f t="array" ref="W848">_xlfn.IFNA(
_xlfn.IFS(
ISBLANK($U848),"Missing space use.",
AND('Establishment details'!$C$14="Secondary",$V848="Classbase"),"Invalid Status type",
AND(OR( $V848="Classbase", $V848="Teaching", $V848="Early years",$V848="SEND resourced"), NOT(ISBLANK($M848))),"Space with status type and unusable type.",
AND($V848= "Classbase",'Establishment details'!$C$22&gt;=10), "Classbase status is only valid in schools with a primary element.",
AND($I848= "Large",$N848 &gt; 3.5), "Large rooms with less than 3.5m height.",
AND(OR($V848="Light practical (science)",$V848="Light practical (science)",$V848="Heavy practical (workshops)", $V848="Heavy practical (clean)"), OR($O848=0,ISBLANK($O848))),"Missing sinks count for light and heavy practical spaces.",
AND($M848 = "Other",ISBLANK($R848)), "Invalid unusable type / missing note for other unusable type."
),
" ")</f>
        <v>Missing space use.</v>
      </c>
    </row>
    <row r="849" spans="2:23" ht="15.75" x14ac:dyDescent="0.25">
      <c r="B849" s="143"/>
      <c r="C849" s="144"/>
      <c r="D849" s="144"/>
      <c r="E849" s="144"/>
      <c r="F849" s="147" t="str" cm="1">
        <f t="array" ref="F849">_xlfn.IFNA(CONCATENATE(_xlfn.IFS($D849="Mezzanine",LEFT($D849,1), $D849="Ground Floor",LEFT($D849,1),$D849="Basment ",LEFT($D849,1), $D849="1st Floor", "0"&amp;LEFT($D849,1), $D849="2nd Floor", "0"&amp;LEFT($D849,1), $D849="3rd Floor", "0"&amp;LEFT($D849,1), $D849="4th Floor", "0"&amp;LEFT($D849,1), $D849="5th Floor", "0"&amp;LEFT($D849,1), $D849="6th Floor", "0"&amp;LEFT($D849,1),$D849="7th Floor", "0"&amp;LEFT($D849,1),$D849="8th Floor", "0"&amp;LEFT($D849,1),$D849="9th Floor", "0"&amp;LEFT($D849,1),$D849="10th Floor", LEFT($D849,2),$D849="11th Floor", LEFT($D849,2),$D849="12th Floor", LEFT($D849,2),$D849="13th Floor", LEFT($D849,2), $D849="Lower Ground", LEFT($D849)&amp;IF(ISNUMBER(FIND(" ",$D849)),MID($D849,FIND(" ",$D849)+1,1),"")&amp;IF(ISNUMBER(FIND(" ",$D849,FIND(" ",$D849)+1)),MID($D849,FIND(" ",$D849,FIND(" ",$D849)+1)+1,1),""),$D849="Upper Ground", LEFT($D849)&amp;IF(ISNUMBER(FIND(" ",$D849)),MID($D849,FIND(" ",$D849)+1,1),"")&amp;IF(ISNUMBER(FIND(" ",$D849,FIND(" ",$D849)+1)),MID($D849,FIND(" ",$D849,FIND(" ",$D849)+1)+1,1),"")),".0",$E849), " ")</f>
        <v xml:space="preserve"> </v>
      </c>
      <c r="G849" s="144"/>
      <c r="H849" s="144"/>
      <c r="I849" s="144"/>
      <c r="J849" s="144"/>
      <c r="K849" s="144"/>
      <c r="L849" s="149" t="str" cm="1">
        <f t="array" ref="L849">_xlfn.IFNA(
_xlfn.IFS(
AND($F849=" ",$G849=" ",$H849=" "),"Please update all three: Surveyor Room Reference, Establishment Room Reference and Establishment Room Name",
AND(OR($I849="General",$I849="Open plan/ semi-open general",$I849="Fitted",$I849="Light practical (science)",$I849="Light practical (other)",$I849="Heavy practical (workshops)",$I849="Heavy practical (clean)",$I849="Large",$I849="Storage"),$J849=0,$K849=0),"Please update Net Area or Non-net Area",
AND($B849&lt;&gt;"OUT",$J849=0,$I849&lt;&gt;"Non-net",$M849="85% Circulation"),"Net area not recorded for spaces with 85% circulation unusable type",
AND(OR($I849="General",$I849="Open plan/ semi-open general",$I849="Fitted",$I849="Light practical (science)",$I849="Light practical (other)",$I849="Heavy practical (workshops)",$I849="Heavy practical (clean)",$I849="Large",$I849="Storage"),OR($J849=0,ISBLANK($J849))),"Net area not recorded in net spaces",
AND(OR($I849="Non-net",$I849="Outdoor space"),$J849&gt;0),"Net Area Recorded in Non-net space",
AND($I849="General",$J849&gt;90),"This general space is over 90m2, please ensure that this space is entered as separate spaces if it usually used as separate spaces",
AND($I849="Open plan/ semi-open general",$J849&lt;27),"Open plan general space under 27m2",
AND(OR($K849=0,ISBLANK($K849)), $I849="Non-net"),"Non-net area not recorded in non-net space"
),
" ")</f>
        <v xml:space="preserve"> </v>
      </c>
      <c r="M849" s="144"/>
      <c r="N849" s="144"/>
      <c r="O849" s="144"/>
      <c r="P849" s="144"/>
      <c r="Q849" s="144"/>
      <c r="R849" s="171"/>
      <c r="S849" s="147">
        <f>NCA_Calculations!$P$861</f>
        <v>0</v>
      </c>
      <c r="T849" s="147">
        <f>NCA_Calculations!$Q$861</f>
        <v>0</v>
      </c>
      <c r="U849" s="144"/>
      <c r="V849" s="144"/>
      <c r="W849" s="149" t="str" cm="1">
        <f t="array" ref="W849">_xlfn.IFNA(
_xlfn.IFS(
ISBLANK($U849),"Missing space use.",
AND('Establishment details'!$C$14="Secondary",$V849="Classbase"),"Invalid Status type",
AND(OR( $V849="Classbase", $V849="Teaching", $V849="Early years",$V849="SEND resourced"), NOT(ISBLANK($M849))),"Space with status type and unusable type.",
AND($V849= "Classbase",'Establishment details'!$C$22&gt;=10), "Classbase status is only valid in schools with a primary element.",
AND($I849= "Large",$N849 &gt; 3.5), "Large rooms with less than 3.5m height.",
AND(OR($V849="Light practical (science)",$V849="Light practical (science)",$V849="Heavy practical (workshops)", $V849="Heavy practical (clean)"), OR($O849=0,ISBLANK($O849))),"Missing sinks count for light and heavy practical spaces.",
AND($M849 = "Other",ISBLANK($R849)), "Invalid unusable type / missing note for other unusable type."
),
" ")</f>
        <v>Missing space use.</v>
      </c>
    </row>
    <row r="850" spans="2:23" ht="15.75" x14ac:dyDescent="0.25">
      <c r="B850" s="143"/>
      <c r="C850" s="144"/>
      <c r="D850" s="144"/>
      <c r="E850" s="144"/>
      <c r="F850" s="147" t="str" cm="1">
        <f t="array" ref="F850">_xlfn.IFNA(CONCATENATE(_xlfn.IFS($D850="Mezzanine",LEFT($D850,1), $D850="Ground Floor",LEFT($D850,1),$D850="Basment ",LEFT($D850,1), $D850="1st Floor", "0"&amp;LEFT($D850,1), $D850="2nd Floor", "0"&amp;LEFT($D850,1), $D850="3rd Floor", "0"&amp;LEFT($D850,1), $D850="4th Floor", "0"&amp;LEFT($D850,1), $D850="5th Floor", "0"&amp;LEFT($D850,1), $D850="6th Floor", "0"&amp;LEFT($D850,1),$D850="7th Floor", "0"&amp;LEFT($D850,1),$D850="8th Floor", "0"&amp;LEFT($D850,1),$D850="9th Floor", "0"&amp;LEFT($D850,1),$D850="10th Floor", LEFT($D850,2),$D850="11th Floor", LEFT($D850,2),$D850="12th Floor", LEFT($D850,2),$D850="13th Floor", LEFT($D850,2), $D850="Lower Ground", LEFT($D850)&amp;IF(ISNUMBER(FIND(" ",$D850)),MID($D850,FIND(" ",$D850)+1,1),"")&amp;IF(ISNUMBER(FIND(" ",$D850,FIND(" ",$D850)+1)),MID($D850,FIND(" ",$D850,FIND(" ",$D850)+1)+1,1),""),$D850="Upper Ground", LEFT($D850)&amp;IF(ISNUMBER(FIND(" ",$D850)),MID($D850,FIND(" ",$D850)+1,1),"")&amp;IF(ISNUMBER(FIND(" ",$D850,FIND(" ",$D850)+1)),MID($D850,FIND(" ",$D850,FIND(" ",$D850)+1)+1,1),"")),".0",$E850), " ")</f>
        <v xml:space="preserve"> </v>
      </c>
      <c r="G850" s="144"/>
      <c r="H850" s="144"/>
      <c r="I850" s="144"/>
      <c r="J850" s="144"/>
      <c r="K850" s="144"/>
      <c r="L850" s="149" t="str" cm="1">
        <f t="array" ref="L850">_xlfn.IFNA(
_xlfn.IFS(
AND($F850=" ",$G850=" ",$H850=" "),"Please update all three: Surveyor Room Reference, Establishment Room Reference and Establishment Room Name",
AND(OR($I850="General",$I850="Open plan/ semi-open general",$I850="Fitted",$I850="Light practical (science)",$I850="Light practical (other)",$I850="Heavy practical (workshops)",$I850="Heavy practical (clean)",$I850="Large",$I850="Storage"),$J850=0,$K850=0),"Please update Net Area or Non-net Area",
AND($B850&lt;&gt;"OUT",$J850=0,$I850&lt;&gt;"Non-net",$M850="85% Circulation"),"Net area not recorded for spaces with 85% circulation unusable type",
AND(OR($I850="General",$I850="Open plan/ semi-open general",$I850="Fitted",$I850="Light practical (science)",$I850="Light practical (other)",$I850="Heavy practical (workshops)",$I850="Heavy practical (clean)",$I850="Large",$I850="Storage"),OR($J850=0,ISBLANK($J850))),"Net area not recorded in net spaces",
AND(OR($I850="Non-net",$I850="Outdoor space"),$J850&gt;0),"Net Area Recorded in Non-net space",
AND($I850="General",$J850&gt;90),"This general space is over 90m2, please ensure that this space is entered as separate spaces if it usually used as separate spaces",
AND($I850="Open plan/ semi-open general",$J850&lt;27),"Open plan general space under 27m2",
AND(OR($K850=0,ISBLANK($K850)), $I850="Non-net"),"Non-net area not recorded in non-net space"
),
" ")</f>
        <v xml:space="preserve"> </v>
      </c>
      <c r="M850" s="144"/>
      <c r="N850" s="144"/>
      <c r="O850" s="144"/>
      <c r="P850" s="144"/>
      <c r="Q850" s="144"/>
      <c r="R850" s="171"/>
      <c r="S850" s="147">
        <f>NCA_Calculations!$P$862</f>
        <v>0</v>
      </c>
      <c r="T850" s="147">
        <f>NCA_Calculations!$Q$862</f>
        <v>0</v>
      </c>
      <c r="U850" s="144"/>
      <c r="V850" s="144"/>
      <c r="W850" s="149" t="str" cm="1">
        <f t="array" ref="W850">_xlfn.IFNA(
_xlfn.IFS(
ISBLANK($U850),"Missing space use.",
AND('Establishment details'!$C$14="Secondary",$V850="Classbase"),"Invalid Status type",
AND(OR( $V850="Classbase", $V850="Teaching", $V850="Early years",$V850="SEND resourced"), NOT(ISBLANK($M850))),"Space with status type and unusable type.",
AND($V850= "Classbase",'Establishment details'!$C$22&gt;=10), "Classbase status is only valid in schools with a primary element.",
AND($I850= "Large",$N850 &gt; 3.5), "Large rooms with less than 3.5m height.",
AND(OR($V850="Light practical (science)",$V850="Light practical (science)",$V850="Heavy practical (workshops)", $V850="Heavy practical (clean)"), OR($O850=0,ISBLANK($O850))),"Missing sinks count for light and heavy practical spaces.",
AND($M850 = "Other",ISBLANK($R850)), "Invalid unusable type / missing note for other unusable type."
),
" ")</f>
        <v>Missing space use.</v>
      </c>
    </row>
    <row r="851" spans="2:23" ht="15.75" x14ac:dyDescent="0.25">
      <c r="B851" s="143"/>
      <c r="C851" s="144"/>
      <c r="D851" s="144"/>
      <c r="E851" s="144"/>
      <c r="F851" s="147" t="str" cm="1">
        <f t="array" ref="F851">_xlfn.IFNA(CONCATENATE(_xlfn.IFS($D851="Mezzanine",LEFT($D851,1), $D851="Ground Floor",LEFT($D851,1),$D851="Basment ",LEFT($D851,1), $D851="1st Floor", "0"&amp;LEFT($D851,1), $D851="2nd Floor", "0"&amp;LEFT($D851,1), $D851="3rd Floor", "0"&amp;LEFT($D851,1), $D851="4th Floor", "0"&amp;LEFT($D851,1), $D851="5th Floor", "0"&amp;LEFT($D851,1), $D851="6th Floor", "0"&amp;LEFT($D851,1),$D851="7th Floor", "0"&amp;LEFT($D851,1),$D851="8th Floor", "0"&amp;LEFT($D851,1),$D851="9th Floor", "0"&amp;LEFT($D851,1),$D851="10th Floor", LEFT($D851,2),$D851="11th Floor", LEFT($D851,2),$D851="12th Floor", LEFT($D851,2),$D851="13th Floor", LEFT($D851,2), $D851="Lower Ground", LEFT($D851)&amp;IF(ISNUMBER(FIND(" ",$D851)),MID($D851,FIND(" ",$D851)+1,1),"")&amp;IF(ISNUMBER(FIND(" ",$D851,FIND(" ",$D851)+1)),MID($D851,FIND(" ",$D851,FIND(" ",$D851)+1)+1,1),""),$D851="Upper Ground", LEFT($D851)&amp;IF(ISNUMBER(FIND(" ",$D851)),MID($D851,FIND(" ",$D851)+1,1),"")&amp;IF(ISNUMBER(FIND(" ",$D851,FIND(" ",$D851)+1)),MID($D851,FIND(" ",$D851,FIND(" ",$D851)+1)+1,1),"")),".0",$E851), " ")</f>
        <v xml:space="preserve"> </v>
      </c>
      <c r="G851" s="144"/>
      <c r="H851" s="144"/>
      <c r="I851" s="144"/>
      <c r="J851" s="144"/>
      <c r="K851" s="144"/>
      <c r="L851" s="149" t="str" cm="1">
        <f t="array" ref="L851">_xlfn.IFNA(
_xlfn.IFS(
AND($F851=" ",$G851=" ",$H851=" "),"Please update all three: Surveyor Room Reference, Establishment Room Reference and Establishment Room Name",
AND(OR($I851="General",$I851="Open plan/ semi-open general",$I851="Fitted",$I851="Light practical (science)",$I851="Light practical (other)",$I851="Heavy practical (workshops)",$I851="Heavy practical (clean)",$I851="Large",$I851="Storage"),$J851=0,$K851=0),"Please update Net Area or Non-net Area",
AND($B851&lt;&gt;"OUT",$J851=0,$I851&lt;&gt;"Non-net",$M851="85% Circulation"),"Net area not recorded for spaces with 85% circulation unusable type",
AND(OR($I851="General",$I851="Open plan/ semi-open general",$I851="Fitted",$I851="Light practical (science)",$I851="Light practical (other)",$I851="Heavy practical (workshops)",$I851="Heavy practical (clean)",$I851="Large",$I851="Storage"),OR($J851=0,ISBLANK($J851))),"Net area not recorded in net spaces",
AND(OR($I851="Non-net",$I851="Outdoor space"),$J851&gt;0),"Net Area Recorded in Non-net space",
AND($I851="General",$J851&gt;90),"This general space is over 90m2, please ensure that this space is entered as separate spaces if it usually used as separate spaces",
AND($I851="Open plan/ semi-open general",$J851&lt;27),"Open plan general space under 27m2",
AND(OR($K851=0,ISBLANK($K851)), $I851="Non-net"),"Non-net area not recorded in non-net space"
),
" ")</f>
        <v xml:space="preserve"> </v>
      </c>
      <c r="M851" s="144"/>
      <c r="N851" s="144"/>
      <c r="O851" s="144"/>
      <c r="P851" s="144"/>
      <c r="Q851" s="144"/>
      <c r="R851" s="171"/>
      <c r="S851" s="147">
        <f>NCA_Calculations!$P$863</f>
        <v>0</v>
      </c>
      <c r="T851" s="147">
        <f>NCA_Calculations!$Q$863</f>
        <v>0</v>
      </c>
      <c r="U851" s="144"/>
      <c r="V851" s="144"/>
      <c r="W851" s="149" t="str" cm="1">
        <f t="array" ref="W851">_xlfn.IFNA(
_xlfn.IFS(
ISBLANK($U851),"Missing space use.",
AND('Establishment details'!$C$14="Secondary",$V851="Classbase"),"Invalid Status type",
AND(OR( $V851="Classbase", $V851="Teaching", $V851="Early years",$V851="SEND resourced"), NOT(ISBLANK($M851))),"Space with status type and unusable type.",
AND($V851= "Classbase",'Establishment details'!$C$22&gt;=10), "Classbase status is only valid in schools with a primary element.",
AND($I851= "Large",$N851 &gt; 3.5), "Large rooms with less than 3.5m height.",
AND(OR($V851="Light practical (science)",$V851="Light practical (science)",$V851="Heavy practical (workshops)", $V851="Heavy practical (clean)"), OR($O851=0,ISBLANK($O851))),"Missing sinks count for light and heavy practical spaces.",
AND($M851 = "Other",ISBLANK($R851)), "Invalid unusable type / missing note for other unusable type."
),
" ")</f>
        <v>Missing space use.</v>
      </c>
    </row>
    <row r="852" spans="2:23" ht="15.75" x14ac:dyDescent="0.25">
      <c r="B852" s="143"/>
      <c r="C852" s="144"/>
      <c r="D852" s="144"/>
      <c r="E852" s="144"/>
      <c r="F852" s="147" t="str" cm="1">
        <f t="array" ref="F852">_xlfn.IFNA(CONCATENATE(_xlfn.IFS($D852="Mezzanine",LEFT($D852,1), $D852="Ground Floor",LEFT($D852,1),$D852="Basment ",LEFT($D852,1), $D852="1st Floor", "0"&amp;LEFT($D852,1), $D852="2nd Floor", "0"&amp;LEFT($D852,1), $D852="3rd Floor", "0"&amp;LEFT($D852,1), $D852="4th Floor", "0"&amp;LEFT($D852,1), $D852="5th Floor", "0"&amp;LEFT($D852,1), $D852="6th Floor", "0"&amp;LEFT($D852,1),$D852="7th Floor", "0"&amp;LEFT($D852,1),$D852="8th Floor", "0"&amp;LEFT($D852,1),$D852="9th Floor", "0"&amp;LEFT($D852,1),$D852="10th Floor", LEFT($D852,2),$D852="11th Floor", LEFT($D852,2),$D852="12th Floor", LEFT($D852,2),$D852="13th Floor", LEFT($D852,2), $D852="Lower Ground", LEFT($D852)&amp;IF(ISNUMBER(FIND(" ",$D852)),MID($D852,FIND(" ",$D852)+1,1),"")&amp;IF(ISNUMBER(FIND(" ",$D852,FIND(" ",$D852)+1)),MID($D852,FIND(" ",$D852,FIND(" ",$D852)+1)+1,1),""),$D852="Upper Ground", LEFT($D852)&amp;IF(ISNUMBER(FIND(" ",$D852)),MID($D852,FIND(" ",$D852)+1,1),"")&amp;IF(ISNUMBER(FIND(" ",$D852,FIND(" ",$D852)+1)),MID($D852,FIND(" ",$D852,FIND(" ",$D852)+1)+1,1),"")),".0",$E852), " ")</f>
        <v xml:space="preserve"> </v>
      </c>
      <c r="G852" s="144"/>
      <c r="H852" s="144"/>
      <c r="I852" s="144"/>
      <c r="J852" s="144"/>
      <c r="K852" s="144"/>
      <c r="L852" s="149" t="str" cm="1">
        <f t="array" ref="L852">_xlfn.IFNA(
_xlfn.IFS(
AND($F852=" ",$G852=" ",$H852=" "),"Please update all three: Surveyor Room Reference, Establishment Room Reference and Establishment Room Name",
AND(OR($I852="General",$I852="Open plan/ semi-open general",$I852="Fitted",$I852="Light practical (science)",$I852="Light practical (other)",$I852="Heavy practical (workshops)",$I852="Heavy practical (clean)",$I852="Large",$I852="Storage"),$J852=0,$K852=0),"Please update Net Area or Non-net Area",
AND($B852&lt;&gt;"OUT",$J852=0,$I852&lt;&gt;"Non-net",$M852="85% Circulation"),"Net area not recorded for spaces with 85% circulation unusable type",
AND(OR($I852="General",$I852="Open plan/ semi-open general",$I852="Fitted",$I852="Light practical (science)",$I852="Light practical (other)",$I852="Heavy practical (workshops)",$I852="Heavy practical (clean)",$I852="Large",$I852="Storage"),OR($J852=0,ISBLANK($J852))),"Net area not recorded in net spaces",
AND(OR($I852="Non-net",$I852="Outdoor space"),$J852&gt;0),"Net Area Recorded in Non-net space",
AND($I852="General",$J852&gt;90),"This general space is over 90m2, please ensure that this space is entered as separate spaces if it usually used as separate spaces",
AND($I852="Open plan/ semi-open general",$J852&lt;27),"Open plan general space under 27m2",
AND(OR($K852=0,ISBLANK($K852)), $I852="Non-net"),"Non-net area not recorded in non-net space"
),
" ")</f>
        <v xml:space="preserve"> </v>
      </c>
      <c r="M852" s="144"/>
      <c r="N852" s="144"/>
      <c r="O852" s="144"/>
      <c r="P852" s="144"/>
      <c r="Q852" s="144"/>
      <c r="R852" s="171"/>
      <c r="S852" s="147">
        <f>NCA_Calculations!$P$864</f>
        <v>0</v>
      </c>
      <c r="T852" s="147">
        <f>NCA_Calculations!$Q$864</f>
        <v>0</v>
      </c>
      <c r="U852" s="144"/>
      <c r="V852" s="144"/>
      <c r="W852" s="149" t="str" cm="1">
        <f t="array" ref="W852">_xlfn.IFNA(
_xlfn.IFS(
ISBLANK($U852),"Missing space use.",
AND('Establishment details'!$C$14="Secondary",$V852="Classbase"),"Invalid Status type",
AND(OR( $V852="Classbase", $V852="Teaching", $V852="Early years",$V852="SEND resourced"), NOT(ISBLANK($M852))),"Space with status type and unusable type.",
AND($V852= "Classbase",'Establishment details'!$C$22&gt;=10), "Classbase status is only valid in schools with a primary element.",
AND($I852= "Large",$N852 &gt; 3.5), "Large rooms with less than 3.5m height.",
AND(OR($V852="Light practical (science)",$V852="Light practical (science)",$V852="Heavy practical (workshops)", $V852="Heavy practical (clean)"), OR($O852=0,ISBLANK($O852))),"Missing sinks count for light and heavy practical spaces.",
AND($M852 = "Other",ISBLANK($R852)), "Invalid unusable type / missing note for other unusable type."
),
" ")</f>
        <v>Missing space use.</v>
      </c>
    </row>
    <row r="853" spans="2:23" ht="15.75" x14ac:dyDescent="0.25">
      <c r="B853" s="143"/>
      <c r="C853" s="144"/>
      <c r="D853" s="144"/>
      <c r="E853" s="144"/>
      <c r="F853" s="147" t="str" cm="1">
        <f t="array" ref="F853">_xlfn.IFNA(CONCATENATE(_xlfn.IFS($D853="Mezzanine",LEFT($D853,1), $D853="Ground Floor",LEFT($D853,1),$D853="Basment ",LEFT($D853,1), $D853="1st Floor", "0"&amp;LEFT($D853,1), $D853="2nd Floor", "0"&amp;LEFT($D853,1), $D853="3rd Floor", "0"&amp;LEFT($D853,1), $D853="4th Floor", "0"&amp;LEFT($D853,1), $D853="5th Floor", "0"&amp;LEFT($D853,1), $D853="6th Floor", "0"&amp;LEFT($D853,1),$D853="7th Floor", "0"&amp;LEFT($D853,1),$D853="8th Floor", "0"&amp;LEFT($D853,1),$D853="9th Floor", "0"&amp;LEFT($D853,1),$D853="10th Floor", LEFT($D853,2),$D853="11th Floor", LEFT($D853,2),$D853="12th Floor", LEFT($D853,2),$D853="13th Floor", LEFT($D853,2), $D853="Lower Ground", LEFT($D853)&amp;IF(ISNUMBER(FIND(" ",$D853)),MID($D853,FIND(" ",$D853)+1,1),"")&amp;IF(ISNUMBER(FIND(" ",$D853,FIND(" ",$D853)+1)),MID($D853,FIND(" ",$D853,FIND(" ",$D853)+1)+1,1),""),$D853="Upper Ground", LEFT($D853)&amp;IF(ISNUMBER(FIND(" ",$D853)),MID($D853,FIND(" ",$D853)+1,1),"")&amp;IF(ISNUMBER(FIND(" ",$D853,FIND(" ",$D853)+1)),MID($D853,FIND(" ",$D853,FIND(" ",$D853)+1)+1,1),"")),".0",$E853), " ")</f>
        <v xml:space="preserve"> </v>
      </c>
      <c r="G853" s="144"/>
      <c r="H853" s="144"/>
      <c r="I853" s="144"/>
      <c r="J853" s="144"/>
      <c r="K853" s="144"/>
      <c r="L853" s="149" t="str" cm="1">
        <f t="array" ref="L853">_xlfn.IFNA(
_xlfn.IFS(
AND($F853=" ",$G853=" ",$H853=" "),"Please update all three: Surveyor Room Reference, Establishment Room Reference and Establishment Room Name",
AND(OR($I853="General",$I853="Open plan/ semi-open general",$I853="Fitted",$I853="Light practical (science)",$I853="Light practical (other)",$I853="Heavy practical (workshops)",$I853="Heavy practical (clean)",$I853="Large",$I853="Storage"),$J853=0,$K853=0),"Please update Net Area or Non-net Area",
AND($B853&lt;&gt;"OUT",$J853=0,$I853&lt;&gt;"Non-net",$M853="85% Circulation"),"Net area not recorded for spaces with 85% circulation unusable type",
AND(OR($I853="General",$I853="Open plan/ semi-open general",$I853="Fitted",$I853="Light practical (science)",$I853="Light practical (other)",$I853="Heavy practical (workshops)",$I853="Heavy practical (clean)",$I853="Large",$I853="Storage"),OR($J853=0,ISBLANK($J853))),"Net area not recorded in net spaces",
AND(OR($I853="Non-net",$I853="Outdoor space"),$J853&gt;0),"Net Area Recorded in Non-net space",
AND($I853="General",$J853&gt;90),"This general space is over 90m2, please ensure that this space is entered as separate spaces if it usually used as separate spaces",
AND($I853="Open plan/ semi-open general",$J853&lt;27),"Open plan general space under 27m2",
AND(OR($K853=0,ISBLANK($K853)), $I853="Non-net"),"Non-net area not recorded in non-net space"
),
" ")</f>
        <v xml:space="preserve"> </v>
      </c>
      <c r="M853" s="144"/>
      <c r="N853" s="144"/>
      <c r="O853" s="144"/>
      <c r="P853" s="144"/>
      <c r="Q853" s="144"/>
      <c r="R853" s="171"/>
      <c r="S853" s="147">
        <f>NCA_Calculations!$P$865</f>
        <v>0</v>
      </c>
      <c r="T853" s="147">
        <f>NCA_Calculations!$Q$865</f>
        <v>0</v>
      </c>
      <c r="U853" s="144"/>
      <c r="V853" s="144"/>
      <c r="W853" s="149" t="str" cm="1">
        <f t="array" ref="W853">_xlfn.IFNA(
_xlfn.IFS(
ISBLANK($U853),"Missing space use.",
AND('Establishment details'!$C$14="Secondary",$V853="Classbase"),"Invalid Status type",
AND(OR( $V853="Classbase", $V853="Teaching", $V853="Early years",$V853="SEND resourced"), NOT(ISBLANK($M853))),"Space with status type and unusable type.",
AND($V853= "Classbase",'Establishment details'!$C$22&gt;=10), "Classbase status is only valid in schools with a primary element.",
AND($I853= "Large",$N853 &gt; 3.5), "Large rooms with less than 3.5m height.",
AND(OR($V853="Light practical (science)",$V853="Light practical (science)",$V853="Heavy practical (workshops)", $V853="Heavy practical (clean)"), OR($O853=0,ISBLANK($O853))),"Missing sinks count for light and heavy practical spaces.",
AND($M853 = "Other",ISBLANK($R853)), "Invalid unusable type / missing note for other unusable type."
),
" ")</f>
        <v>Missing space use.</v>
      </c>
    </row>
    <row r="854" spans="2:23" ht="15.75" x14ac:dyDescent="0.25">
      <c r="B854" s="143"/>
      <c r="C854" s="144"/>
      <c r="D854" s="144"/>
      <c r="E854" s="144"/>
      <c r="F854" s="147" t="str" cm="1">
        <f t="array" ref="F854">_xlfn.IFNA(CONCATENATE(_xlfn.IFS($D854="Mezzanine",LEFT($D854,1), $D854="Ground Floor",LEFT($D854,1),$D854="Basment ",LEFT($D854,1), $D854="1st Floor", "0"&amp;LEFT($D854,1), $D854="2nd Floor", "0"&amp;LEFT($D854,1), $D854="3rd Floor", "0"&amp;LEFT($D854,1), $D854="4th Floor", "0"&amp;LEFT($D854,1), $D854="5th Floor", "0"&amp;LEFT($D854,1), $D854="6th Floor", "0"&amp;LEFT($D854,1),$D854="7th Floor", "0"&amp;LEFT($D854,1),$D854="8th Floor", "0"&amp;LEFT($D854,1),$D854="9th Floor", "0"&amp;LEFT($D854,1),$D854="10th Floor", LEFT($D854,2),$D854="11th Floor", LEFT($D854,2),$D854="12th Floor", LEFT($D854,2),$D854="13th Floor", LEFT($D854,2), $D854="Lower Ground", LEFT($D854)&amp;IF(ISNUMBER(FIND(" ",$D854)),MID($D854,FIND(" ",$D854)+1,1),"")&amp;IF(ISNUMBER(FIND(" ",$D854,FIND(" ",$D854)+1)),MID($D854,FIND(" ",$D854,FIND(" ",$D854)+1)+1,1),""),$D854="Upper Ground", LEFT($D854)&amp;IF(ISNUMBER(FIND(" ",$D854)),MID($D854,FIND(" ",$D854)+1,1),"")&amp;IF(ISNUMBER(FIND(" ",$D854,FIND(" ",$D854)+1)),MID($D854,FIND(" ",$D854,FIND(" ",$D854)+1)+1,1),"")),".0",$E854), " ")</f>
        <v xml:space="preserve"> </v>
      </c>
      <c r="G854" s="144"/>
      <c r="H854" s="144"/>
      <c r="I854" s="144"/>
      <c r="J854" s="144"/>
      <c r="K854" s="144"/>
      <c r="L854" s="149" t="str" cm="1">
        <f t="array" ref="L854">_xlfn.IFNA(
_xlfn.IFS(
AND($F854=" ",$G854=" ",$H854=" "),"Please update all three: Surveyor Room Reference, Establishment Room Reference and Establishment Room Name",
AND(OR($I854="General",$I854="Open plan/ semi-open general",$I854="Fitted",$I854="Light practical (science)",$I854="Light practical (other)",$I854="Heavy practical (workshops)",$I854="Heavy practical (clean)",$I854="Large",$I854="Storage"),$J854=0,$K854=0),"Please update Net Area or Non-net Area",
AND($B854&lt;&gt;"OUT",$J854=0,$I854&lt;&gt;"Non-net",$M854="85% Circulation"),"Net area not recorded for spaces with 85% circulation unusable type",
AND(OR($I854="General",$I854="Open plan/ semi-open general",$I854="Fitted",$I854="Light practical (science)",$I854="Light practical (other)",$I854="Heavy practical (workshops)",$I854="Heavy practical (clean)",$I854="Large",$I854="Storage"),OR($J854=0,ISBLANK($J854))),"Net area not recorded in net spaces",
AND(OR($I854="Non-net",$I854="Outdoor space"),$J854&gt;0),"Net Area Recorded in Non-net space",
AND($I854="General",$J854&gt;90),"This general space is over 90m2, please ensure that this space is entered as separate spaces if it usually used as separate spaces",
AND($I854="Open plan/ semi-open general",$J854&lt;27),"Open plan general space under 27m2",
AND(OR($K854=0,ISBLANK($K854)), $I854="Non-net"),"Non-net area not recorded in non-net space"
),
" ")</f>
        <v xml:space="preserve"> </v>
      </c>
      <c r="M854" s="144"/>
      <c r="N854" s="144"/>
      <c r="O854" s="144"/>
      <c r="P854" s="144"/>
      <c r="Q854" s="144"/>
      <c r="R854" s="171"/>
      <c r="S854" s="147">
        <f>NCA_Calculations!$P$866</f>
        <v>0</v>
      </c>
      <c r="T854" s="147">
        <f>NCA_Calculations!$Q$866</f>
        <v>0</v>
      </c>
      <c r="U854" s="144"/>
      <c r="V854" s="144"/>
      <c r="W854" s="149" t="str" cm="1">
        <f t="array" ref="W854">_xlfn.IFNA(
_xlfn.IFS(
ISBLANK($U854),"Missing space use.",
AND('Establishment details'!$C$14="Secondary",$V854="Classbase"),"Invalid Status type",
AND(OR( $V854="Classbase", $V854="Teaching", $V854="Early years",$V854="SEND resourced"), NOT(ISBLANK($M854))),"Space with status type and unusable type.",
AND($V854= "Classbase",'Establishment details'!$C$22&gt;=10), "Classbase status is only valid in schools with a primary element.",
AND($I854= "Large",$N854 &gt; 3.5), "Large rooms with less than 3.5m height.",
AND(OR($V854="Light practical (science)",$V854="Light practical (science)",$V854="Heavy practical (workshops)", $V854="Heavy practical (clean)"), OR($O854=0,ISBLANK($O854))),"Missing sinks count for light and heavy practical spaces.",
AND($M854 = "Other",ISBLANK($R854)), "Invalid unusable type / missing note for other unusable type."
),
" ")</f>
        <v>Missing space use.</v>
      </c>
    </row>
    <row r="855" spans="2:23" ht="15.75" x14ac:dyDescent="0.25">
      <c r="B855" s="143"/>
      <c r="C855" s="144"/>
      <c r="D855" s="144"/>
      <c r="E855" s="144"/>
      <c r="F855" s="147" t="str" cm="1">
        <f t="array" ref="F855">_xlfn.IFNA(CONCATENATE(_xlfn.IFS($D855="Mezzanine",LEFT($D855,1), $D855="Ground Floor",LEFT($D855,1),$D855="Basment ",LEFT($D855,1), $D855="1st Floor", "0"&amp;LEFT($D855,1), $D855="2nd Floor", "0"&amp;LEFT($D855,1), $D855="3rd Floor", "0"&amp;LEFT($D855,1), $D855="4th Floor", "0"&amp;LEFT($D855,1), $D855="5th Floor", "0"&amp;LEFT($D855,1), $D855="6th Floor", "0"&amp;LEFT($D855,1),$D855="7th Floor", "0"&amp;LEFT($D855,1),$D855="8th Floor", "0"&amp;LEFT($D855,1),$D855="9th Floor", "0"&amp;LEFT($D855,1),$D855="10th Floor", LEFT($D855,2),$D855="11th Floor", LEFT($D855,2),$D855="12th Floor", LEFT($D855,2),$D855="13th Floor", LEFT($D855,2), $D855="Lower Ground", LEFT($D855)&amp;IF(ISNUMBER(FIND(" ",$D855)),MID($D855,FIND(" ",$D855)+1,1),"")&amp;IF(ISNUMBER(FIND(" ",$D855,FIND(" ",$D855)+1)),MID($D855,FIND(" ",$D855,FIND(" ",$D855)+1)+1,1),""),$D855="Upper Ground", LEFT($D855)&amp;IF(ISNUMBER(FIND(" ",$D855)),MID($D855,FIND(" ",$D855)+1,1),"")&amp;IF(ISNUMBER(FIND(" ",$D855,FIND(" ",$D855)+1)),MID($D855,FIND(" ",$D855,FIND(" ",$D855)+1)+1,1),"")),".0",$E855), " ")</f>
        <v xml:space="preserve"> </v>
      </c>
      <c r="G855" s="144"/>
      <c r="H855" s="144"/>
      <c r="I855" s="144"/>
      <c r="J855" s="144"/>
      <c r="K855" s="144"/>
      <c r="L855" s="149" t="str" cm="1">
        <f t="array" ref="L855">_xlfn.IFNA(
_xlfn.IFS(
AND($F855=" ",$G855=" ",$H855=" "),"Please update all three: Surveyor Room Reference, Establishment Room Reference and Establishment Room Name",
AND(OR($I855="General",$I855="Open plan/ semi-open general",$I855="Fitted",$I855="Light practical (science)",$I855="Light practical (other)",$I855="Heavy practical (workshops)",$I855="Heavy practical (clean)",$I855="Large",$I855="Storage"),$J855=0,$K855=0),"Please update Net Area or Non-net Area",
AND($B855&lt;&gt;"OUT",$J855=0,$I855&lt;&gt;"Non-net",$M855="85% Circulation"),"Net area not recorded for spaces with 85% circulation unusable type",
AND(OR($I855="General",$I855="Open plan/ semi-open general",$I855="Fitted",$I855="Light practical (science)",$I855="Light practical (other)",$I855="Heavy practical (workshops)",$I855="Heavy practical (clean)",$I855="Large",$I855="Storage"),OR($J855=0,ISBLANK($J855))),"Net area not recorded in net spaces",
AND(OR($I855="Non-net",$I855="Outdoor space"),$J855&gt;0),"Net Area Recorded in Non-net space",
AND($I855="General",$J855&gt;90),"This general space is over 90m2, please ensure that this space is entered as separate spaces if it usually used as separate spaces",
AND($I855="Open plan/ semi-open general",$J855&lt;27),"Open plan general space under 27m2",
AND(OR($K855=0,ISBLANK($K855)), $I855="Non-net"),"Non-net area not recorded in non-net space"
),
" ")</f>
        <v xml:space="preserve"> </v>
      </c>
      <c r="M855" s="144"/>
      <c r="N855" s="144"/>
      <c r="O855" s="144"/>
      <c r="P855" s="144"/>
      <c r="Q855" s="144"/>
      <c r="R855" s="171"/>
      <c r="S855" s="147">
        <f>NCA_Calculations!$P$867</f>
        <v>0</v>
      </c>
      <c r="T855" s="147">
        <f>NCA_Calculations!$Q$867</f>
        <v>0</v>
      </c>
      <c r="U855" s="144"/>
      <c r="V855" s="144"/>
      <c r="W855" s="149" t="str" cm="1">
        <f t="array" ref="W855">_xlfn.IFNA(
_xlfn.IFS(
ISBLANK($U855),"Missing space use.",
AND('Establishment details'!$C$14="Secondary",$V855="Classbase"),"Invalid Status type",
AND(OR( $V855="Classbase", $V855="Teaching", $V855="Early years",$V855="SEND resourced"), NOT(ISBLANK($M855))),"Space with status type and unusable type.",
AND($V855= "Classbase",'Establishment details'!$C$22&gt;=10), "Classbase status is only valid in schools with a primary element.",
AND($I855= "Large",$N855 &gt; 3.5), "Large rooms with less than 3.5m height.",
AND(OR($V855="Light practical (science)",$V855="Light practical (science)",$V855="Heavy practical (workshops)", $V855="Heavy practical (clean)"), OR($O855=0,ISBLANK($O855))),"Missing sinks count for light and heavy practical spaces.",
AND($M855 = "Other",ISBLANK($R855)), "Invalid unusable type / missing note for other unusable type."
),
" ")</f>
        <v>Missing space use.</v>
      </c>
    </row>
    <row r="856" spans="2:23" ht="15.75" x14ac:dyDescent="0.25">
      <c r="B856" s="143"/>
      <c r="C856" s="144"/>
      <c r="D856" s="144"/>
      <c r="E856" s="144"/>
      <c r="F856" s="147" t="str" cm="1">
        <f t="array" ref="F856">_xlfn.IFNA(CONCATENATE(_xlfn.IFS($D856="Mezzanine",LEFT($D856,1), $D856="Ground Floor",LEFT($D856,1),$D856="Basment ",LEFT($D856,1), $D856="1st Floor", "0"&amp;LEFT($D856,1), $D856="2nd Floor", "0"&amp;LEFT($D856,1), $D856="3rd Floor", "0"&amp;LEFT($D856,1), $D856="4th Floor", "0"&amp;LEFT($D856,1), $D856="5th Floor", "0"&amp;LEFT($D856,1), $D856="6th Floor", "0"&amp;LEFT($D856,1),$D856="7th Floor", "0"&amp;LEFT($D856,1),$D856="8th Floor", "0"&amp;LEFT($D856,1),$D856="9th Floor", "0"&amp;LEFT($D856,1),$D856="10th Floor", LEFT($D856,2),$D856="11th Floor", LEFT($D856,2),$D856="12th Floor", LEFT($D856,2),$D856="13th Floor", LEFT($D856,2), $D856="Lower Ground", LEFT($D856)&amp;IF(ISNUMBER(FIND(" ",$D856)),MID($D856,FIND(" ",$D856)+1,1),"")&amp;IF(ISNUMBER(FIND(" ",$D856,FIND(" ",$D856)+1)),MID($D856,FIND(" ",$D856,FIND(" ",$D856)+1)+1,1),""),$D856="Upper Ground", LEFT($D856)&amp;IF(ISNUMBER(FIND(" ",$D856)),MID($D856,FIND(" ",$D856)+1,1),"")&amp;IF(ISNUMBER(FIND(" ",$D856,FIND(" ",$D856)+1)),MID($D856,FIND(" ",$D856,FIND(" ",$D856)+1)+1,1),"")),".0",$E856), " ")</f>
        <v xml:space="preserve"> </v>
      </c>
      <c r="G856" s="144"/>
      <c r="H856" s="144"/>
      <c r="I856" s="144"/>
      <c r="J856" s="144"/>
      <c r="K856" s="144"/>
      <c r="L856" s="149" t="str" cm="1">
        <f t="array" ref="L856">_xlfn.IFNA(
_xlfn.IFS(
AND($F856=" ",$G856=" ",$H856=" "),"Please update all three: Surveyor Room Reference, Establishment Room Reference and Establishment Room Name",
AND(OR($I856="General",$I856="Open plan/ semi-open general",$I856="Fitted",$I856="Light practical (science)",$I856="Light practical (other)",$I856="Heavy practical (workshops)",$I856="Heavy practical (clean)",$I856="Large",$I856="Storage"),$J856=0,$K856=0),"Please update Net Area or Non-net Area",
AND($B856&lt;&gt;"OUT",$J856=0,$I856&lt;&gt;"Non-net",$M856="85% Circulation"),"Net area not recorded for spaces with 85% circulation unusable type",
AND(OR($I856="General",$I856="Open plan/ semi-open general",$I856="Fitted",$I856="Light practical (science)",$I856="Light practical (other)",$I856="Heavy practical (workshops)",$I856="Heavy practical (clean)",$I856="Large",$I856="Storage"),OR($J856=0,ISBLANK($J856))),"Net area not recorded in net spaces",
AND(OR($I856="Non-net",$I856="Outdoor space"),$J856&gt;0),"Net Area Recorded in Non-net space",
AND($I856="General",$J856&gt;90),"This general space is over 90m2, please ensure that this space is entered as separate spaces if it usually used as separate spaces",
AND($I856="Open plan/ semi-open general",$J856&lt;27),"Open plan general space under 27m2",
AND(OR($K856=0,ISBLANK($K856)), $I856="Non-net"),"Non-net area not recorded in non-net space"
),
" ")</f>
        <v xml:space="preserve"> </v>
      </c>
      <c r="M856" s="144"/>
      <c r="N856" s="144"/>
      <c r="O856" s="144"/>
      <c r="P856" s="144"/>
      <c r="Q856" s="144"/>
      <c r="R856" s="171"/>
      <c r="S856" s="147">
        <f>NCA_Calculations!$P$868</f>
        <v>0</v>
      </c>
      <c r="T856" s="147">
        <f>NCA_Calculations!$Q$868</f>
        <v>0</v>
      </c>
      <c r="U856" s="144"/>
      <c r="V856" s="144"/>
      <c r="W856" s="149" t="str" cm="1">
        <f t="array" ref="W856">_xlfn.IFNA(
_xlfn.IFS(
ISBLANK($U856),"Missing space use.",
AND('Establishment details'!$C$14="Secondary",$V856="Classbase"),"Invalid Status type",
AND(OR( $V856="Classbase", $V856="Teaching", $V856="Early years",$V856="SEND resourced"), NOT(ISBLANK($M856))),"Space with status type and unusable type.",
AND($V856= "Classbase",'Establishment details'!$C$22&gt;=10), "Classbase status is only valid in schools with a primary element.",
AND($I856= "Large",$N856 &gt; 3.5), "Large rooms with less than 3.5m height.",
AND(OR($V856="Light practical (science)",$V856="Light practical (science)",$V856="Heavy practical (workshops)", $V856="Heavy practical (clean)"), OR($O856=0,ISBLANK($O856))),"Missing sinks count for light and heavy practical spaces.",
AND($M856 = "Other",ISBLANK($R856)), "Invalid unusable type / missing note for other unusable type."
),
" ")</f>
        <v>Missing space use.</v>
      </c>
    </row>
    <row r="857" spans="2:23" ht="15.75" x14ac:dyDescent="0.25">
      <c r="B857" s="143"/>
      <c r="C857" s="144"/>
      <c r="D857" s="144"/>
      <c r="E857" s="144"/>
      <c r="F857" s="147" t="str" cm="1">
        <f t="array" ref="F857">_xlfn.IFNA(CONCATENATE(_xlfn.IFS($D857="Mezzanine",LEFT($D857,1), $D857="Ground Floor",LEFT($D857,1),$D857="Basment ",LEFT($D857,1), $D857="1st Floor", "0"&amp;LEFT($D857,1), $D857="2nd Floor", "0"&amp;LEFT($D857,1), $D857="3rd Floor", "0"&amp;LEFT($D857,1), $D857="4th Floor", "0"&amp;LEFT($D857,1), $D857="5th Floor", "0"&amp;LEFT($D857,1), $D857="6th Floor", "0"&amp;LEFT($D857,1),$D857="7th Floor", "0"&amp;LEFT($D857,1),$D857="8th Floor", "0"&amp;LEFT($D857,1),$D857="9th Floor", "0"&amp;LEFT($D857,1),$D857="10th Floor", LEFT($D857,2),$D857="11th Floor", LEFT($D857,2),$D857="12th Floor", LEFT($D857,2),$D857="13th Floor", LEFT($D857,2), $D857="Lower Ground", LEFT($D857)&amp;IF(ISNUMBER(FIND(" ",$D857)),MID($D857,FIND(" ",$D857)+1,1),"")&amp;IF(ISNUMBER(FIND(" ",$D857,FIND(" ",$D857)+1)),MID($D857,FIND(" ",$D857,FIND(" ",$D857)+1)+1,1),""),$D857="Upper Ground", LEFT($D857)&amp;IF(ISNUMBER(FIND(" ",$D857)),MID($D857,FIND(" ",$D857)+1,1),"")&amp;IF(ISNUMBER(FIND(" ",$D857,FIND(" ",$D857)+1)),MID($D857,FIND(" ",$D857,FIND(" ",$D857)+1)+1,1),"")),".0",$E857), " ")</f>
        <v xml:space="preserve"> </v>
      </c>
      <c r="G857" s="144"/>
      <c r="H857" s="144"/>
      <c r="I857" s="144"/>
      <c r="J857" s="144"/>
      <c r="K857" s="144"/>
      <c r="L857" s="149" t="str" cm="1">
        <f t="array" ref="L857">_xlfn.IFNA(
_xlfn.IFS(
AND($F857=" ",$G857=" ",$H857=" "),"Please update all three: Surveyor Room Reference, Establishment Room Reference and Establishment Room Name",
AND(OR($I857="General",$I857="Open plan/ semi-open general",$I857="Fitted",$I857="Light practical (science)",$I857="Light practical (other)",$I857="Heavy practical (workshops)",$I857="Heavy practical (clean)",$I857="Large",$I857="Storage"),$J857=0,$K857=0),"Please update Net Area or Non-net Area",
AND($B857&lt;&gt;"OUT",$J857=0,$I857&lt;&gt;"Non-net",$M857="85% Circulation"),"Net area not recorded for spaces with 85% circulation unusable type",
AND(OR($I857="General",$I857="Open plan/ semi-open general",$I857="Fitted",$I857="Light practical (science)",$I857="Light practical (other)",$I857="Heavy practical (workshops)",$I857="Heavy practical (clean)",$I857="Large",$I857="Storage"),OR($J857=0,ISBLANK($J857))),"Net area not recorded in net spaces",
AND(OR($I857="Non-net",$I857="Outdoor space"),$J857&gt;0),"Net Area Recorded in Non-net space",
AND($I857="General",$J857&gt;90),"This general space is over 90m2, please ensure that this space is entered as separate spaces if it usually used as separate spaces",
AND($I857="Open plan/ semi-open general",$J857&lt;27),"Open plan general space under 27m2",
AND(OR($K857=0,ISBLANK($K857)), $I857="Non-net"),"Non-net area not recorded in non-net space"
),
" ")</f>
        <v xml:space="preserve"> </v>
      </c>
      <c r="M857" s="144"/>
      <c r="N857" s="144"/>
      <c r="O857" s="144"/>
      <c r="P857" s="144"/>
      <c r="Q857" s="144"/>
      <c r="R857" s="171"/>
      <c r="S857" s="147">
        <f>NCA_Calculations!$P$869</f>
        <v>0</v>
      </c>
      <c r="T857" s="147">
        <f>NCA_Calculations!$Q$869</f>
        <v>0</v>
      </c>
      <c r="U857" s="144"/>
      <c r="V857" s="144"/>
      <c r="W857" s="149" t="str" cm="1">
        <f t="array" ref="W857">_xlfn.IFNA(
_xlfn.IFS(
ISBLANK($U857),"Missing space use.",
AND('Establishment details'!$C$14="Secondary",$V857="Classbase"),"Invalid Status type",
AND(OR( $V857="Classbase", $V857="Teaching", $V857="Early years",$V857="SEND resourced"), NOT(ISBLANK($M857))),"Space with status type and unusable type.",
AND($V857= "Classbase",'Establishment details'!$C$22&gt;=10), "Classbase status is only valid in schools with a primary element.",
AND($I857= "Large",$N857 &gt; 3.5), "Large rooms with less than 3.5m height.",
AND(OR($V857="Light practical (science)",$V857="Light practical (science)",$V857="Heavy practical (workshops)", $V857="Heavy practical (clean)"), OR($O857=0,ISBLANK($O857))),"Missing sinks count for light and heavy practical spaces.",
AND($M857 = "Other",ISBLANK($R857)), "Invalid unusable type / missing note for other unusable type."
),
" ")</f>
        <v>Missing space use.</v>
      </c>
    </row>
    <row r="858" spans="2:23" ht="15.75" x14ac:dyDescent="0.25">
      <c r="B858" s="143"/>
      <c r="C858" s="144"/>
      <c r="D858" s="144"/>
      <c r="E858" s="144"/>
      <c r="F858" s="147" t="str" cm="1">
        <f t="array" ref="F858">_xlfn.IFNA(CONCATENATE(_xlfn.IFS($D858="Mezzanine",LEFT($D858,1), $D858="Ground Floor",LEFT($D858,1),$D858="Basment ",LEFT($D858,1), $D858="1st Floor", "0"&amp;LEFT($D858,1), $D858="2nd Floor", "0"&amp;LEFT($D858,1), $D858="3rd Floor", "0"&amp;LEFT($D858,1), $D858="4th Floor", "0"&amp;LEFT($D858,1), $D858="5th Floor", "0"&amp;LEFT($D858,1), $D858="6th Floor", "0"&amp;LEFT($D858,1),$D858="7th Floor", "0"&amp;LEFT($D858,1),$D858="8th Floor", "0"&amp;LEFT($D858,1),$D858="9th Floor", "0"&amp;LEFT($D858,1),$D858="10th Floor", LEFT($D858,2),$D858="11th Floor", LEFT($D858,2),$D858="12th Floor", LEFT($D858,2),$D858="13th Floor", LEFT($D858,2), $D858="Lower Ground", LEFT($D858)&amp;IF(ISNUMBER(FIND(" ",$D858)),MID($D858,FIND(" ",$D858)+1,1),"")&amp;IF(ISNUMBER(FIND(" ",$D858,FIND(" ",$D858)+1)),MID($D858,FIND(" ",$D858,FIND(" ",$D858)+1)+1,1),""),$D858="Upper Ground", LEFT($D858)&amp;IF(ISNUMBER(FIND(" ",$D858)),MID($D858,FIND(" ",$D858)+1,1),"")&amp;IF(ISNUMBER(FIND(" ",$D858,FIND(" ",$D858)+1)),MID($D858,FIND(" ",$D858,FIND(" ",$D858)+1)+1,1),"")),".0",$E858), " ")</f>
        <v xml:space="preserve"> </v>
      </c>
      <c r="G858" s="144"/>
      <c r="H858" s="144"/>
      <c r="I858" s="144"/>
      <c r="J858" s="144"/>
      <c r="K858" s="144"/>
      <c r="L858" s="149" t="str" cm="1">
        <f t="array" ref="L858">_xlfn.IFNA(
_xlfn.IFS(
AND($F858=" ",$G858=" ",$H858=" "),"Please update all three: Surveyor Room Reference, Establishment Room Reference and Establishment Room Name",
AND(OR($I858="General",$I858="Open plan/ semi-open general",$I858="Fitted",$I858="Light practical (science)",$I858="Light practical (other)",$I858="Heavy practical (workshops)",$I858="Heavy practical (clean)",$I858="Large",$I858="Storage"),$J858=0,$K858=0),"Please update Net Area or Non-net Area",
AND($B858&lt;&gt;"OUT",$J858=0,$I858&lt;&gt;"Non-net",$M858="85% Circulation"),"Net area not recorded for spaces with 85% circulation unusable type",
AND(OR($I858="General",$I858="Open plan/ semi-open general",$I858="Fitted",$I858="Light practical (science)",$I858="Light practical (other)",$I858="Heavy practical (workshops)",$I858="Heavy practical (clean)",$I858="Large",$I858="Storage"),OR($J858=0,ISBLANK($J858))),"Net area not recorded in net spaces",
AND(OR($I858="Non-net",$I858="Outdoor space"),$J858&gt;0),"Net Area Recorded in Non-net space",
AND($I858="General",$J858&gt;90),"This general space is over 90m2, please ensure that this space is entered as separate spaces if it usually used as separate spaces",
AND($I858="Open plan/ semi-open general",$J858&lt;27),"Open plan general space under 27m2",
AND(OR($K858=0,ISBLANK($K858)), $I858="Non-net"),"Non-net area not recorded in non-net space"
),
" ")</f>
        <v xml:space="preserve"> </v>
      </c>
      <c r="M858" s="144"/>
      <c r="N858" s="144"/>
      <c r="O858" s="144"/>
      <c r="P858" s="144"/>
      <c r="Q858" s="144"/>
      <c r="R858" s="171"/>
      <c r="S858" s="147">
        <f>NCA_Calculations!$P$870</f>
        <v>0</v>
      </c>
      <c r="T858" s="147">
        <f>NCA_Calculations!$Q$870</f>
        <v>0</v>
      </c>
      <c r="U858" s="144"/>
      <c r="V858" s="144"/>
      <c r="W858" s="149" t="str" cm="1">
        <f t="array" ref="W858">_xlfn.IFNA(
_xlfn.IFS(
ISBLANK($U858),"Missing space use.",
AND('Establishment details'!$C$14="Secondary",$V858="Classbase"),"Invalid Status type",
AND(OR( $V858="Classbase", $V858="Teaching", $V858="Early years",$V858="SEND resourced"), NOT(ISBLANK($M858))),"Space with status type and unusable type.",
AND($V858= "Classbase",'Establishment details'!$C$22&gt;=10), "Classbase status is only valid in schools with a primary element.",
AND($I858= "Large",$N858 &gt; 3.5), "Large rooms with less than 3.5m height.",
AND(OR($V858="Light practical (science)",$V858="Light practical (science)",$V858="Heavy practical (workshops)", $V858="Heavy practical (clean)"), OR($O858=0,ISBLANK($O858))),"Missing sinks count for light and heavy practical spaces.",
AND($M858 = "Other",ISBLANK($R858)), "Invalid unusable type / missing note for other unusable type."
),
" ")</f>
        <v>Missing space use.</v>
      </c>
    </row>
    <row r="859" spans="2:23" ht="15.75" x14ac:dyDescent="0.25">
      <c r="B859" s="143"/>
      <c r="C859" s="144"/>
      <c r="D859" s="144"/>
      <c r="E859" s="144"/>
      <c r="F859" s="147" t="str" cm="1">
        <f t="array" ref="F859">_xlfn.IFNA(CONCATENATE(_xlfn.IFS($D859="Mezzanine",LEFT($D859,1), $D859="Ground Floor",LEFT($D859,1),$D859="Basment ",LEFT($D859,1), $D859="1st Floor", "0"&amp;LEFT($D859,1), $D859="2nd Floor", "0"&amp;LEFT($D859,1), $D859="3rd Floor", "0"&amp;LEFT($D859,1), $D859="4th Floor", "0"&amp;LEFT($D859,1), $D859="5th Floor", "0"&amp;LEFT($D859,1), $D859="6th Floor", "0"&amp;LEFT($D859,1),$D859="7th Floor", "0"&amp;LEFT($D859,1),$D859="8th Floor", "0"&amp;LEFT($D859,1),$D859="9th Floor", "0"&amp;LEFT($D859,1),$D859="10th Floor", LEFT($D859,2),$D859="11th Floor", LEFT($D859,2),$D859="12th Floor", LEFT($D859,2),$D859="13th Floor", LEFT($D859,2), $D859="Lower Ground", LEFT($D859)&amp;IF(ISNUMBER(FIND(" ",$D859)),MID($D859,FIND(" ",$D859)+1,1),"")&amp;IF(ISNUMBER(FIND(" ",$D859,FIND(" ",$D859)+1)),MID($D859,FIND(" ",$D859,FIND(" ",$D859)+1)+1,1),""),$D859="Upper Ground", LEFT($D859)&amp;IF(ISNUMBER(FIND(" ",$D859)),MID($D859,FIND(" ",$D859)+1,1),"")&amp;IF(ISNUMBER(FIND(" ",$D859,FIND(" ",$D859)+1)),MID($D859,FIND(" ",$D859,FIND(" ",$D859)+1)+1,1),"")),".0",$E859), " ")</f>
        <v xml:space="preserve"> </v>
      </c>
      <c r="G859" s="144"/>
      <c r="H859" s="144"/>
      <c r="I859" s="144"/>
      <c r="J859" s="144"/>
      <c r="K859" s="144"/>
      <c r="L859" s="149" t="str" cm="1">
        <f t="array" ref="L859">_xlfn.IFNA(
_xlfn.IFS(
AND($F859=" ",$G859=" ",$H859=" "),"Please update all three: Surveyor Room Reference, Establishment Room Reference and Establishment Room Name",
AND(OR($I859="General",$I859="Open plan/ semi-open general",$I859="Fitted",$I859="Light practical (science)",$I859="Light practical (other)",$I859="Heavy practical (workshops)",$I859="Heavy practical (clean)",$I859="Large",$I859="Storage"),$J859=0,$K859=0),"Please update Net Area or Non-net Area",
AND($B859&lt;&gt;"OUT",$J859=0,$I859&lt;&gt;"Non-net",$M859="85% Circulation"),"Net area not recorded for spaces with 85% circulation unusable type",
AND(OR($I859="General",$I859="Open plan/ semi-open general",$I859="Fitted",$I859="Light practical (science)",$I859="Light practical (other)",$I859="Heavy practical (workshops)",$I859="Heavy practical (clean)",$I859="Large",$I859="Storage"),OR($J859=0,ISBLANK($J859))),"Net area not recorded in net spaces",
AND(OR($I859="Non-net",$I859="Outdoor space"),$J859&gt;0),"Net Area Recorded in Non-net space",
AND($I859="General",$J859&gt;90),"This general space is over 90m2, please ensure that this space is entered as separate spaces if it usually used as separate spaces",
AND($I859="Open plan/ semi-open general",$J859&lt;27),"Open plan general space under 27m2",
AND(OR($K859=0,ISBLANK($K859)), $I859="Non-net"),"Non-net area not recorded in non-net space"
),
" ")</f>
        <v xml:space="preserve"> </v>
      </c>
      <c r="M859" s="144"/>
      <c r="N859" s="144"/>
      <c r="O859" s="144"/>
      <c r="P859" s="144"/>
      <c r="Q859" s="144"/>
      <c r="R859" s="171"/>
      <c r="S859" s="147">
        <f>NCA_Calculations!$P$871</f>
        <v>0</v>
      </c>
      <c r="T859" s="147">
        <f>NCA_Calculations!$Q$871</f>
        <v>0</v>
      </c>
      <c r="U859" s="144"/>
      <c r="V859" s="144"/>
      <c r="W859" s="149" t="str" cm="1">
        <f t="array" ref="W859">_xlfn.IFNA(
_xlfn.IFS(
ISBLANK($U859),"Missing space use.",
AND('Establishment details'!$C$14="Secondary",$V859="Classbase"),"Invalid Status type",
AND(OR( $V859="Classbase", $V859="Teaching", $V859="Early years",$V859="SEND resourced"), NOT(ISBLANK($M859))),"Space with status type and unusable type.",
AND($V859= "Classbase",'Establishment details'!$C$22&gt;=10), "Classbase status is only valid in schools with a primary element.",
AND($I859= "Large",$N859 &gt; 3.5), "Large rooms with less than 3.5m height.",
AND(OR($V859="Light practical (science)",$V859="Light practical (science)",$V859="Heavy practical (workshops)", $V859="Heavy practical (clean)"), OR($O859=0,ISBLANK($O859))),"Missing sinks count for light and heavy practical spaces.",
AND($M859 = "Other",ISBLANK($R859)), "Invalid unusable type / missing note for other unusable type."
),
" ")</f>
        <v>Missing space use.</v>
      </c>
    </row>
    <row r="860" spans="2:23" ht="15.75" x14ac:dyDescent="0.25">
      <c r="B860" s="143"/>
      <c r="C860" s="144"/>
      <c r="D860" s="144"/>
      <c r="E860" s="144"/>
      <c r="F860" s="147" t="str" cm="1">
        <f t="array" ref="F860">_xlfn.IFNA(CONCATENATE(_xlfn.IFS($D860="Mezzanine",LEFT($D860,1), $D860="Ground Floor",LEFT($D860,1),$D860="Basment ",LEFT($D860,1), $D860="1st Floor", "0"&amp;LEFT($D860,1), $D860="2nd Floor", "0"&amp;LEFT($D860,1), $D860="3rd Floor", "0"&amp;LEFT($D860,1), $D860="4th Floor", "0"&amp;LEFT($D860,1), $D860="5th Floor", "0"&amp;LEFT($D860,1), $D860="6th Floor", "0"&amp;LEFT($D860,1),$D860="7th Floor", "0"&amp;LEFT($D860,1),$D860="8th Floor", "0"&amp;LEFT($D860,1),$D860="9th Floor", "0"&amp;LEFT($D860,1),$D860="10th Floor", LEFT($D860,2),$D860="11th Floor", LEFT($D860,2),$D860="12th Floor", LEFT($D860,2),$D860="13th Floor", LEFT($D860,2), $D860="Lower Ground", LEFT($D860)&amp;IF(ISNUMBER(FIND(" ",$D860)),MID($D860,FIND(" ",$D860)+1,1),"")&amp;IF(ISNUMBER(FIND(" ",$D860,FIND(" ",$D860)+1)),MID($D860,FIND(" ",$D860,FIND(" ",$D860)+1)+1,1),""),$D860="Upper Ground", LEFT($D860)&amp;IF(ISNUMBER(FIND(" ",$D860)),MID($D860,FIND(" ",$D860)+1,1),"")&amp;IF(ISNUMBER(FIND(" ",$D860,FIND(" ",$D860)+1)),MID($D860,FIND(" ",$D860,FIND(" ",$D860)+1)+1,1),"")),".0",$E860), " ")</f>
        <v xml:space="preserve"> </v>
      </c>
      <c r="G860" s="144"/>
      <c r="H860" s="144"/>
      <c r="I860" s="144"/>
      <c r="J860" s="144"/>
      <c r="K860" s="144"/>
      <c r="L860" s="149" t="str" cm="1">
        <f t="array" ref="L860">_xlfn.IFNA(
_xlfn.IFS(
AND($F860=" ",$G860=" ",$H860=" "),"Please update all three: Surveyor Room Reference, Establishment Room Reference and Establishment Room Name",
AND(OR($I860="General",$I860="Open plan/ semi-open general",$I860="Fitted",$I860="Light practical (science)",$I860="Light practical (other)",$I860="Heavy practical (workshops)",$I860="Heavy practical (clean)",$I860="Large",$I860="Storage"),$J860=0,$K860=0),"Please update Net Area or Non-net Area",
AND($B860&lt;&gt;"OUT",$J860=0,$I860&lt;&gt;"Non-net",$M860="85% Circulation"),"Net area not recorded for spaces with 85% circulation unusable type",
AND(OR($I860="General",$I860="Open plan/ semi-open general",$I860="Fitted",$I860="Light practical (science)",$I860="Light practical (other)",$I860="Heavy practical (workshops)",$I860="Heavy practical (clean)",$I860="Large",$I860="Storage"),OR($J860=0,ISBLANK($J860))),"Net area not recorded in net spaces",
AND(OR($I860="Non-net",$I860="Outdoor space"),$J860&gt;0),"Net Area Recorded in Non-net space",
AND($I860="General",$J860&gt;90),"This general space is over 90m2, please ensure that this space is entered as separate spaces if it usually used as separate spaces",
AND($I860="Open plan/ semi-open general",$J860&lt;27),"Open plan general space under 27m2",
AND(OR($K860=0,ISBLANK($K860)), $I860="Non-net"),"Non-net area not recorded in non-net space"
),
" ")</f>
        <v xml:space="preserve"> </v>
      </c>
      <c r="M860" s="144"/>
      <c r="N860" s="144"/>
      <c r="O860" s="144"/>
      <c r="P860" s="144"/>
      <c r="Q860" s="144"/>
      <c r="R860" s="171"/>
      <c r="S860" s="147">
        <f>NCA_Calculations!$P$872</f>
        <v>0</v>
      </c>
      <c r="T860" s="147">
        <f>NCA_Calculations!$Q$872</f>
        <v>0</v>
      </c>
      <c r="U860" s="144"/>
      <c r="V860" s="144"/>
      <c r="W860" s="149" t="str" cm="1">
        <f t="array" ref="W860">_xlfn.IFNA(
_xlfn.IFS(
ISBLANK($U860),"Missing space use.",
AND('Establishment details'!$C$14="Secondary",$V860="Classbase"),"Invalid Status type",
AND(OR( $V860="Classbase", $V860="Teaching", $V860="Early years",$V860="SEND resourced"), NOT(ISBLANK($M860))),"Space with status type and unusable type.",
AND($V860= "Classbase",'Establishment details'!$C$22&gt;=10), "Classbase status is only valid in schools with a primary element.",
AND($I860= "Large",$N860 &gt; 3.5), "Large rooms with less than 3.5m height.",
AND(OR($V860="Light practical (science)",$V860="Light practical (science)",$V860="Heavy practical (workshops)", $V860="Heavy practical (clean)"), OR($O860=0,ISBLANK($O860))),"Missing sinks count for light and heavy practical spaces.",
AND($M860 = "Other",ISBLANK($R860)), "Invalid unusable type / missing note for other unusable type."
),
" ")</f>
        <v>Missing space use.</v>
      </c>
    </row>
    <row r="861" spans="2:23" ht="15.75" x14ac:dyDescent="0.25">
      <c r="B861" s="143"/>
      <c r="C861" s="144"/>
      <c r="D861" s="144"/>
      <c r="E861" s="144"/>
      <c r="F861" s="147" t="str" cm="1">
        <f t="array" ref="F861">_xlfn.IFNA(CONCATENATE(_xlfn.IFS($D861="Mezzanine",LEFT($D861,1), $D861="Ground Floor",LEFT($D861,1),$D861="Basment ",LEFT($D861,1), $D861="1st Floor", "0"&amp;LEFT($D861,1), $D861="2nd Floor", "0"&amp;LEFT($D861,1), $D861="3rd Floor", "0"&amp;LEFT($D861,1), $D861="4th Floor", "0"&amp;LEFT($D861,1), $D861="5th Floor", "0"&amp;LEFT($D861,1), $D861="6th Floor", "0"&amp;LEFT($D861,1),$D861="7th Floor", "0"&amp;LEFT($D861,1),$D861="8th Floor", "0"&amp;LEFT($D861,1),$D861="9th Floor", "0"&amp;LEFT($D861,1),$D861="10th Floor", LEFT($D861,2),$D861="11th Floor", LEFT($D861,2),$D861="12th Floor", LEFT($D861,2),$D861="13th Floor", LEFT($D861,2), $D861="Lower Ground", LEFT($D861)&amp;IF(ISNUMBER(FIND(" ",$D861)),MID($D861,FIND(" ",$D861)+1,1),"")&amp;IF(ISNUMBER(FIND(" ",$D861,FIND(" ",$D861)+1)),MID($D861,FIND(" ",$D861,FIND(" ",$D861)+1)+1,1),""),$D861="Upper Ground", LEFT($D861)&amp;IF(ISNUMBER(FIND(" ",$D861)),MID($D861,FIND(" ",$D861)+1,1),"")&amp;IF(ISNUMBER(FIND(" ",$D861,FIND(" ",$D861)+1)),MID($D861,FIND(" ",$D861,FIND(" ",$D861)+1)+1,1),"")),".0",$E861), " ")</f>
        <v xml:space="preserve"> </v>
      </c>
      <c r="G861" s="144"/>
      <c r="H861" s="144"/>
      <c r="I861" s="144"/>
      <c r="J861" s="144"/>
      <c r="K861" s="144"/>
      <c r="L861" s="149" t="str" cm="1">
        <f t="array" ref="L861">_xlfn.IFNA(
_xlfn.IFS(
AND($F861=" ",$G861=" ",$H861=" "),"Please update all three: Surveyor Room Reference, Establishment Room Reference and Establishment Room Name",
AND(OR($I861="General",$I861="Open plan/ semi-open general",$I861="Fitted",$I861="Light practical (science)",$I861="Light practical (other)",$I861="Heavy practical (workshops)",$I861="Heavy practical (clean)",$I861="Large",$I861="Storage"),$J861=0,$K861=0),"Please update Net Area or Non-net Area",
AND($B861&lt;&gt;"OUT",$J861=0,$I861&lt;&gt;"Non-net",$M861="85% Circulation"),"Net area not recorded for spaces with 85% circulation unusable type",
AND(OR($I861="General",$I861="Open plan/ semi-open general",$I861="Fitted",$I861="Light practical (science)",$I861="Light practical (other)",$I861="Heavy practical (workshops)",$I861="Heavy practical (clean)",$I861="Large",$I861="Storage"),OR($J861=0,ISBLANK($J861))),"Net area not recorded in net spaces",
AND(OR($I861="Non-net",$I861="Outdoor space"),$J861&gt;0),"Net Area Recorded in Non-net space",
AND($I861="General",$J861&gt;90),"This general space is over 90m2, please ensure that this space is entered as separate spaces if it usually used as separate spaces",
AND($I861="Open plan/ semi-open general",$J861&lt;27),"Open plan general space under 27m2",
AND(OR($K861=0,ISBLANK($K861)), $I861="Non-net"),"Non-net area not recorded in non-net space"
),
" ")</f>
        <v xml:space="preserve"> </v>
      </c>
      <c r="M861" s="144"/>
      <c r="N861" s="144"/>
      <c r="O861" s="144"/>
      <c r="P861" s="144"/>
      <c r="Q861" s="144"/>
      <c r="R861" s="171"/>
      <c r="S861" s="147">
        <f>NCA_Calculations!$P$873</f>
        <v>0</v>
      </c>
      <c r="T861" s="147">
        <f>NCA_Calculations!$Q$873</f>
        <v>0</v>
      </c>
      <c r="U861" s="144"/>
      <c r="V861" s="144"/>
      <c r="W861" s="149" t="str" cm="1">
        <f t="array" ref="W861">_xlfn.IFNA(
_xlfn.IFS(
ISBLANK($U861),"Missing space use.",
AND('Establishment details'!$C$14="Secondary",$V861="Classbase"),"Invalid Status type",
AND(OR( $V861="Classbase", $V861="Teaching", $V861="Early years",$V861="SEND resourced"), NOT(ISBLANK($M861))),"Space with status type and unusable type.",
AND($V861= "Classbase",'Establishment details'!$C$22&gt;=10), "Classbase status is only valid in schools with a primary element.",
AND($I861= "Large",$N861 &gt; 3.5), "Large rooms with less than 3.5m height.",
AND(OR($V861="Light practical (science)",$V861="Light practical (science)",$V861="Heavy practical (workshops)", $V861="Heavy practical (clean)"), OR($O861=0,ISBLANK($O861))),"Missing sinks count for light and heavy practical spaces.",
AND($M861 = "Other",ISBLANK($R861)), "Invalid unusable type / missing note for other unusable type."
),
" ")</f>
        <v>Missing space use.</v>
      </c>
    </row>
    <row r="862" spans="2:23" ht="15.75" x14ac:dyDescent="0.25">
      <c r="B862" s="143"/>
      <c r="C862" s="144"/>
      <c r="D862" s="144"/>
      <c r="E862" s="144"/>
      <c r="F862" s="147" t="str" cm="1">
        <f t="array" ref="F862">_xlfn.IFNA(CONCATENATE(_xlfn.IFS($D862="Mezzanine",LEFT($D862,1), $D862="Ground Floor",LEFT($D862,1),$D862="Basment ",LEFT($D862,1), $D862="1st Floor", "0"&amp;LEFT($D862,1), $D862="2nd Floor", "0"&amp;LEFT($D862,1), $D862="3rd Floor", "0"&amp;LEFT($D862,1), $D862="4th Floor", "0"&amp;LEFT($D862,1), $D862="5th Floor", "0"&amp;LEFT($D862,1), $D862="6th Floor", "0"&amp;LEFT($D862,1),$D862="7th Floor", "0"&amp;LEFT($D862,1),$D862="8th Floor", "0"&amp;LEFT($D862,1),$D862="9th Floor", "0"&amp;LEFT($D862,1),$D862="10th Floor", LEFT($D862,2),$D862="11th Floor", LEFT($D862,2),$D862="12th Floor", LEFT($D862,2),$D862="13th Floor", LEFT($D862,2), $D862="Lower Ground", LEFT($D862)&amp;IF(ISNUMBER(FIND(" ",$D862)),MID($D862,FIND(" ",$D862)+1,1),"")&amp;IF(ISNUMBER(FIND(" ",$D862,FIND(" ",$D862)+1)),MID($D862,FIND(" ",$D862,FIND(" ",$D862)+1)+1,1),""),$D862="Upper Ground", LEFT($D862)&amp;IF(ISNUMBER(FIND(" ",$D862)),MID($D862,FIND(" ",$D862)+1,1),"")&amp;IF(ISNUMBER(FIND(" ",$D862,FIND(" ",$D862)+1)),MID($D862,FIND(" ",$D862,FIND(" ",$D862)+1)+1,1),"")),".0",$E862), " ")</f>
        <v xml:space="preserve"> </v>
      </c>
      <c r="G862" s="144"/>
      <c r="H862" s="144"/>
      <c r="I862" s="144"/>
      <c r="J862" s="144"/>
      <c r="K862" s="144"/>
      <c r="L862" s="149" t="str" cm="1">
        <f t="array" ref="L862">_xlfn.IFNA(
_xlfn.IFS(
AND($F862=" ",$G862=" ",$H862=" "),"Please update all three: Surveyor Room Reference, Establishment Room Reference and Establishment Room Name",
AND(OR($I862="General",$I862="Open plan/ semi-open general",$I862="Fitted",$I862="Light practical (science)",$I862="Light practical (other)",$I862="Heavy practical (workshops)",$I862="Heavy practical (clean)",$I862="Large",$I862="Storage"),$J862=0,$K862=0),"Please update Net Area or Non-net Area",
AND($B862&lt;&gt;"OUT",$J862=0,$I862&lt;&gt;"Non-net",$M862="85% Circulation"),"Net area not recorded for spaces with 85% circulation unusable type",
AND(OR($I862="General",$I862="Open plan/ semi-open general",$I862="Fitted",$I862="Light practical (science)",$I862="Light practical (other)",$I862="Heavy practical (workshops)",$I862="Heavy practical (clean)",$I862="Large",$I862="Storage"),OR($J862=0,ISBLANK($J862))),"Net area not recorded in net spaces",
AND(OR($I862="Non-net",$I862="Outdoor space"),$J862&gt;0),"Net Area Recorded in Non-net space",
AND($I862="General",$J862&gt;90),"This general space is over 90m2, please ensure that this space is entered as separate spaces if it usually used as separate spaces",
AND($I862="Open plan/ semi-open general",$J862&lt;27),"Open plan general space under 27m2",
AND(OR($K862=0,ISBLANK($K862)), $I862="Non-net"),"Non-net area not recorded in non-net space"
),
" ")</f>
        <v xml:space="preserve"> </v>
      </c>
      <c r="M862" s="144"/>
      <c r="N862" s="144"/>
      <c r="O862" s="144"/>
      <c r="P862" s="144"/>
      <c r="Q862" s="144"/>
      <c r="R862" s="171"/>
      <c r="S862" s="147">
        <f>NCA_Calculations!$P$874</f>
        <v>0</v>
      </c>
      <c r="T862" s="147">
        <f>NCA_Calculations!$Q$874</f>
        <v>0</v>
      </c>
      <c r="U862" s="144"/>
      <c r="V862" s="144"/>
      <c r="W862" s="149" t="str" cm="1">
        <f t="array" ref="W862">_xlfn.IFNA(
_xlfn.IFS(
ISBLANK($U862),"Missing space use.",
AND('Establishment details'!$C$14="Secondary",$V862="Classbase"),"Invalid Status type",
AND(OR( $V862="Classbase", $V862="Teaching", $V862="Early years",$V862="SEND resourced"), NOT(ISBLANK($M862))),"Space with status type and unusable type.",
AND($V862= "Classbase",'Establishment details'!$C$22&gt;=10), "Classbase status is only valid in schools with a primary element.",
AND($I862= "Large",$N862 &gt; 3.5), "Large rooms with less than 3.5m height.",
AND(OR($V862="Light practical (science)",$V862="Light practical (science)",$V862="Heavy practical (workshops)", $V862="Heavy practical (clean)"), OR($O862=0,ISBLANK($O862))),"Missing sinks count for light and heavy practical spaces.",
AND($M862 = "Other",ISBLANK($R862)), "Invalid unusable type / missing note for other unusable type."
),
" ")</f>
        <v>Missing space use.</v>
      </c>
    </row>
    <row r="863" spans="2:23" ht="15.75" x14ac:dyDescent="0.25">
      <c r="B863" s="143"/>
      <c r="C863" s="144"/>
      <c r="D863" s="144"/>
      <c r="E863" s="144"/>
      <c r="F863" s="147" t="str" cm="1">
        <f t="array" ref="F863">_xlfn.IFNA(CONCATENATE(_xlfn.IFS($D863="Mezzanine",LEFT($D863,1), $D863="Ground Floor",LEFT($D863,1),$D863="Basment ",LEFT($D863,1), $D863="1st Floor", "0"&amp;LEFT($D863,1), $D863="2nd Floor", "0"&amp;LEFT($D863,1), $D863="3rd Floor", "0"&amp;LEFT($D863,1), $D863="4th Floor", "0"&amp;LEFT($D863,1), $D863="5th Floor", "0"&amp;LEFT($D863,1), $D863="6th Floor", "0"&amp;LEFT($D863,1),$D863="7th Floor", "0"&amp;LEFT($D863,1),$D863="8th Floor", "0"&amp;LEFT($D863,1),$D863="9th Floor", "0"&amp;LEFT($D863,1),$D863="10th Floor", LEFT($D863,2),$D863="11th Floor", LEFT($D863,2),$D863="12th Floor", LEFT($D863,2),$D863="13th Floor", LEFT($D863,2), $D863="Lower Ground", LEFT($D863)&amp;IF(ISNUMBER(FIND(" ",$D863)),MID($D863,FIND(" ",$D863)+1,1),"")&amp;IF(ISNUMBER(FIND(" ",$D863,FIND(" ",$D863)+1)),MID($D863,FIND(" ",$D863,FIND(" ",$D863)+1)+1,1),""),$D863="Upper Ground", LEFT($D863)&amp;IF(ISNUMBER(FIND(" ",$D863)),MID($D863,FIND(" ",$D863)+1,1),"")&amp;IF(ISNUMBER(FIND(" ",$D863,FIND(" ",$D863)+1)),MID($D863,FIND(" ",$D863,FIND(" ",$D863)+1)+1,1),"")),".0",$E863), " ")</f>
        <v xml:space="preserve"> </v>
      </c>
      <c r="G863" s="144"/>
      <c r="H863" s="144"/>
      <c r="I863" s="144"/>
      <c r="J863" s="144"/>
      <c r="K863" s="144"/>
      <c r="L863" s="149" t="str" cm="1">
        <f t="array" ref="L863">_xlfn.IFNA(
_xlfn.IFS(
AND($F863=" ",$G863=" ",$H863=" "),"Please update all three: Surveyor Room Reference, Establishment Room Reference and Establishment Room Name",
AND(OR($I863="General",$I863="Open plan/ semi-open general",$I863="Fitted",$I863="Light practical (science)",$I863="Light practical (other)",$I863="Heavy practical (workshops)",$I863="Heavy practical (clean)",$I863="Large",$I863="Storage"),$J863=0,$K863=0),"Please update Net Area or Non-net Area",
AND($B863&lt;&gt;"OUT",$J863=0,$I863&lt;&gt;"Non-net",$M863="85% Circulation"),"Net area not recorded for spaces with 85% circulation unusable type",
AND(OR($I863="General",$I863="Open plan/ semi-open general",$I863="Fitted",$I863="Light practical (science)",$I863="Light practical (other)",$I863="Heavy practical (workshops)",$I863="Heavy practical (clean)",$I863="Large",$I863="Storage"),OR($J863=0,ISBLANK($J863))),"Net area not recorded in net spaces",
AND(OR($I863="Non-net",$I863="Outdoor space"),$J863&gt;0),"Net Area Recorded in Non-net space",
AND($I863="General",$J863&gt;90),"This general space is over 90m2, please ensure that this space is entered as separate spaces if it usually used as separate spaces",
AND($I863="Open plan/ semi-open general",$J863&lt;27),"Open plan general space under 27m2",
AND(OR($K863=0,ISBLANK($K863)), $I863="Non-net"),"Non-net area not recorded in non-net space"
),
" ")</f>
        <v xml:space="preserve"> </v>
      </c>
      <c r="M863" s="144"/>
      <c r="N863" s="144"/>
      <c r="O863" s="144"/>
      <c r="P863" s="144"/>
      <c r="Q863" s="144"/>
      <c r="R863" s="171"/>
      <c r="S863" s="147">
        <f>NCA_Calculations!$P$875</f>
        <v>0</v>
      </c>
      <c r="T863" s="147">
        <f>NCA_Calculations!$Q$875</f>
        <v>0</v>
      </c>
      <c r="U863" s="144"/>
      <c r="V863" s="144"/>
      <c r="W863" s="149" t="str" cm="1">
        <f t="array" ref="W863">_xlfn.IFNA(
_xlfn.IFS(
ISBLANK($U863),"Missing space use.",
AND('Establishment details'!$C$14="Secondary",$V863="Classbase"),"Invalid Status type",
AND(OR( $V863="Classbase", $V863="Teaching", $V863="Early years",$V863="SEND resourced"), NOT(ISBLANK($M863))),"Space with status type and unusable type.",
AND($V863= "Classbase",'Establishment details'!$C$22&gt;=10), "Classbase status is only valid in schools with a primary element.",
AND($I863= "Large",$N863 &gt; 3.5), "Large rooms with less than 3.5m height.",
AND(OR($V863="Light practical (science)",$V863="Light practical (science)",$V863="Heavy practical (workshops)", $V863="Heavy practical (clean)"), OR($O863=0,ISBLANK($O863))),"Missing sinks count for light and heavy practical spaces.",
AND($M863 = "Other",ISBLANK($R863)), "Invalid unusable type / missing note for other unusable type."
),
" ")</f>
        <v>Missing space use.</v>
      </c>
    </row>
    <row r="864" spans="2:23" ht="15.75" x14ac:dyDescent="0.25">
      <c r="B864" s="143"/>
      <c r="C864" s="144"/>
      <c r="D864" s="144"/>
      <c r="E864" s="144"/>
      <c r="F864" s="147" t="str" cm="1">
        <f t="array" ref="F864">_xlfn.IFNA(CONCATENATE(_xlfn.IFS($D864="Mezzanine",LEFT($D864,1), $D864="Ground Floor",LEFT($D864,1),$D864="Basment ",LEFT($D864,1), $D864="1st Floor", "0"&amp;LEFT($D864,1), $D864="2nd Floor", "0"&amp;LEFT($D864,1), $D864="3rd Floor", "0"&amp;LEFT($D864,1), $D864="4th Floor", "0"&amp;LEFT($D864,1), $D864="5th Floor", "0"&amp;LEFT($D864,1), $D864="6th Floor", "0"&amp;LEFT($D864,1),$D864="7th Floor", "0"&amp;LEFT($D864,1),$D864="8th Floor", "0"&amp;LEFT($D864,1),$D864="9th Floor", "0"&amp;LEFT($D864,1),$D864="10th Floor", LEFT($D864,2),$D864="11th Floor", LEFT($D864,2),$D864="12th Floor", LEFT($D864,2),$D864="13th Floor", LEFT($D864,2), $D864="Lower Ground", LEFT($D864)&amp;IF(ISNUMBER(FIND(" ",$D864)),MID($D864,FIND(" ",$D864)+1,1),"")&amp;IF(ISNUMBER(FIND(" ",$D864,FIND(" ",$D864)+1)),MID($D864,FIND(" ",$D864,FIND(" ",$D864)+1)+1,1),""),$D864="Upper Ground", LEFT($D864)&amp;IF(ISNUMBER(FIND(" ",$D864)),MID($D864,FIND(" ",$D864)+1,1),"")&amp;IF(ISNUMBER(FIND(" ",$D864,FIND(" ",$D864)+1)),MID($D864,FIND(" ",$D864,FIND(" ",$D864)+1)+1,1),"")),".0",$E864), " ")</f>
        <v xml:space="preserve"> </v>
      </c>
      <c r="G864" s="144"/>
      <c r="H864" s="144"/>
      <c r="I864" s="144"/>
      <c r="J864" s="144"/>
      <c r="K864" s="144"/>
      <c r="L864" s="149" t="str" cm="1">
        <f t="array" ref="L864">_xlfn.IFNA(
_xlfn.IFS(
AND($F864=" ",$G864=" ",$H864=" "),"Please update all three: Surveyor Room Reference, Establishment Room Reference and Establishment Room Name",
AND(OR($I864="General",$I864="Open plan/ semi-open general",$I864="Fitted",$I864="Light practical (science)",$I864="Light practical (other)",$I864="Heavy practical (workshops)",$I864="Heavy practical (clean)",$I864="Large",$I864="Storage"),$J864=0,$K864=0),"Please update Net Area or Non-net Area",
AND($B864&lt;&gt;"OUT",$J864=0,$I864&lt;&gt;"Non-net",$M864="85% Circulation"),"Net area not recorded for spaces with 85% circulation unusable type",
AND(OR($I864="General",$I864="Open plan/ semi-open general",$I864="Fitted",$I864="Light practical (science)",$I864="Light practical (other)",$I864="Heavy practical (workshops)",$I864="Heavy practical (clean)",$I864="Large",$I864="Storage"),OR($J864=0,ISBLANK($J864))),"Net area not recorded in net spaces",
AND(OR($I864="Non-net",$I864="Outdoor space"),$J864&gt;0),"Net Area Recorded in Non-net space",
AND($I864="General",$J864&gt;90),"This general space is over 90m2, please ensure that this space is entered as separate spaces if it usually used as separate spaces",
AND($I864="Open plan/ semi-open general",$J864&lt;27),"Open plan general space under 27m2",
AND(OR($K864=0,ISBLANK($K864)), $I864="Non-net"),"Non-net area not recorded in non-net space"
),
" ")</f>
        <v xml:space="preserve"> </v>
      </c>
      <c r="M864" s="144"/>
      <c r="N864" s="144"/>
      <c r="O864" s="144"/>
      <c r="P864" s="144"/>
      <c r="Q864" s="144"/>
      <c r="R864" s="171"/>
      <c r="S864" s="147">
        <f>NCA_Calculations!$P$876</f>
        <v>0</v>
      </c>
      <c r="T864" s="147">
        <f>NCA_Calculations!$Q$876</f>
        <v>0</v>
      </c>
      <c r="U864" s="144"/>
      <c r="V864" s="144"/>
      <c r="W864" s="149" t="str" cm="1">
        <f t="array" ref="W864">_xlfn.IFNA(
_xlfn.IFS(
ISBLANK($U864),"Missing space use.",
AND('Establishment details'!$C$14="Secondary",$V864="Classbase"),"Invalid Status type",
AND(OR( $V864="Classbase", $V864="Teaching", $V864="Early years",$V864="SEND resourced"), NOT(ISBLANK($M864))),"Space with status type and unusable type.",
AND($V864= "Classbase",'Establishment details'!$C$22&gt;=10), "Classbase status is only valid in schools with a primary element.",
AND($I864= "Large",$N864 &gt; 3.5), "Large rooms with less than 3.5m height.",
AND(OR($V864="Light practical (science)",$V864="Light practical (science)",$V864="Heavy practical (workshops)", $V864="Heavy practical (clean)"), OR($O864=0,ISBLANK($O864))),"Missing sinks count for light and heavy practical spaces.",
AND($M864 = "Other",ISBLANK($R864)), "Invalid unusable type / missing note for other unusable type."
),
" ")</f>
        <v>Missing space use.</v>
      </c>
    </row>
    <row r="865" spans="2:23" ht="15.75" x14ac:dyDescent="0.25">
      <c r="B865" s="143"/>
      <c r="C865" s="144"/>
      <c r="D865" s="144"/>
      <c r="E865" s="144"/>
      <c r="F865" s="147" t="str" cm="1">
        <f t="array" ref="F865">_xlfn.IFNA(CONCATENATE(_xlfn.IFS($D865="Mezzanine",LEFT($D865,1), $D865="Ground Floor",LEFT($D865,1),$D865="Basment ",LEFT($D865,1), $D865="1st Floor", "0"&amp;LEFT($D865,1), $D865="2nd Floor", "0"&amp;LEFT($D865,1), $D865="3rd Floor", "0"&amp;LEFT($D865,1), $D865="4th Floor", "0"&amp;LEFT($D865,1), $D865="5th Floor", "0"&amp;LEFT($D865,1), $D865="6th Floor", "0"&amp;LEFT($D865,1),$D865="7th Floor", "0"&amp;LEFT($D865,1),$D865="8th Floor", "0"&amp;LEFT($D865,1),$D865="9th Floor", "0"&amp;LEFT($D865,1),$D865="10th Floor", LEFT($D865,2),$D865="11th Floor", LEFT($D865,2),$D865="12th Floor", LEFT($D865,2),$D865="13th Floor", LEFT($D865,2), $D865="Lower Ground", LEFT($D865)&amp;IF(ISNUMBER(FIND(" ",$D865)),MID($D865,FIND(" ",$D865)+1,1),"")&amp;IF(ISNUMBER(FIND(" ",$D865,FIND(" ",$D865)+1)),MID($D865,FIND(" ",$D865,FIND(" ",$D865)+1)+1,1),""),$D865="Upper Ground", LEFT($D865)&amp;IF(ISNUMBER(FIND(" ",$D865)),MID($D865,FIND(" ",$D865)+1,1),"")&amp;IF(ISNUMBER(FIND(" ",$D865,FIND(" ",$D865)+1)),MID($D865,FIND(" ",$D865,FIND(" ",$D865)+1)+1,1),"")),".0",$E865), " ")</f>
        <v xml:space="preserve"> </v>
      </c>
      <c r="G865" s="144"/>
      <c r="H865" s="144"/>
      <c r="I865" s="144"/>
      <c r="J865" s="144"/>
      <c r="K865" s="144"/>
      <c r="L865" s="149" t="str" cm="1">
        <f t="array" ref="L865">_xlfn.IFNA(
_xlfn.IFS(
AND($F865=" ",$G865=" ",$H865=" "),"Please update all three: Surveyor Room Reference, Establishment Room Reference and Establishment Room Name",
AND(OR($I865="General",$I865="Open plan/ semi-open general",$I865="Fitted",$I865="Light practical (science)",$I865="Light practical (other)",$I865="Heavy practical (workshops)",$I865="Heavy practical (clean)",$I865="Large",$I865="Storage"),$J865=0,$K865=0),"Please update Net Area or Non-net Area",
AND($B865&lt;&gt;"OUT",$J865=0,$I865&lt;&gt;"Non-net",$M865="85% Circulation"),"Net area not recorded for spaces with 85% circulation unusable type",
AND(OR($I865="General",$I865="Open plan/ semi-open general",$I865="Fitted",$I865="Light practical (science)",$I865="Light practical (other)",$I865="Heavy practical (workshops)",$I865="Heavy practical (clean)",$I865="Large",$I865="Storage"),OR($J865=0,ISBLANK($J865))),"Net area not recorded in net spaces",
AND(OR($I865="Non-net",$I865="Outdoor space"),$J865&gt;0),"Net Area Recorded in Non-net space",
AND($I865="General",$J865&gt;90),"This general space is over 90m2, please ensure that this space is entered as separate spaces if it usually used as separate spaces",
AND($I865="Open plan/ semi-open general",$J865&lt;27),"Open plan general space under 27m2",
AND(OR($K865=0,ISBLANK($K865)), $I865="Non-net"),"Non-net area not recorded in non-net space"
),
" ")</f>
        <v xml:space="preserve"> </v>
      </c>
      <c r="M865" s="144"/>
      <c r="N865" s="144"/>
      <c r="O865" s="144"/>
      <c r="P865" s="144"/>
      <c r="Q865" s="144"/>
      <c r="R865" s="171"/>
      <c r="S865" s="147">
        <f>NCA_Calculations!$P$877</f>
        <v>0</v>
      </c>
      <c r="T865" s="147">
        <f>NCA_Calculations!$Q$877</f>
        <v>0</v>
      </c>
      <c r="U865" s="144"/>
      <c r="V865" s="144"/>
      <c r="W865" s="149" t="str" cm="1">
        <f t="array" ref="W865">_xlfn.IFNA(
_xlfn.IFS(
ISBLANK($U865),"Missing space use.",
AND('Establishment details'!$C$14="Secondary",$V865="Classbase"),"Invalid Status type",
AND(OR( $V865="Classbase", $V865="Teaching", $V865="Early years",$V865="SEND resourced"), NOT(ISBLANK($M865))),"Space with status type and unusable type.",
AND($V865= "Classbase",'Establishment details'!$C$22&gt;=10), "Classbase status is only valid in schools with a primary element.",
AND($I865= "Large",$N865 &gt; 3.5), "Large rooms with less than 3.5m height.",
AND(OR($V865="Light practical (science)",$V865="Light practical (science)",$V865="Heavy practical (workshops)", $V865="Heavy practical (clean)"), OR($O865=0,ISBLANK($O865))),"Missing sinks count for light and heavy practical spaces.",
AND($M865 = "Other",ISBLANK($R865)), "Invalid unusable type / missing note for other unusable type."
),
" ")</f>
        <v>Missing space use.</v>
      </c>
    </row>
    <row r="866" spans="2:23" ht="15.75" x14ac:dyDescent="0.25">
      <c r="B866" s="143"/>
      <c r="C866" s="144"/>
      <c r="D866" s="144"/>
      <c r="E866" s="144"/>
      <c r="F866" s="147" t="str" cm="1">
        <f t="array" ref="F866">_xlfn.IFNA(CONCATENATE(_xlfn.IFS($D866="Mezzanine",LEFT($D866,1), $D866="Ground Floor",LEFT($D866,1),$D866="Basment ",LEFT($D866,1), $D866="1st Floor", "0"&amp;LEFT($D866,1), $D866="2nd Floor", "0"&amp;LEFT($D866,1), $D866="3rd Floor", "0"&amp;LEFT($D866,1), $D866="4th Floor", "0"&amp;LEFT($D866,1), $D866="5th Floor", "0"&amp;LEFT($D866,1), $D866="6th Floor", "0"&amp;LEFT($D866,1),$D866="7th Floor", "0"&amp;LEFT($D866,1),$D866="8th Floor", "0"&amp;LEFT($D866,1),$D866="9th Floor", "0"&amp;LEFT($D866,1),$D866="10th Floor", LEFT($D866,2),$D866="11th Floor", LEFT($D866,2),$D866="12th Floor", LEFT($D866,2),$D866="13th Floor", LEFT($D866,2), $D866="Lower Ground", LEFT($D866)&amp;IF(ISNUMBER(FIND(" ",$D866)),MID($D866,FIND(" ",$D866)+1,1),"")&amp;IF(ISNUMBER(FIND(" ",$D866,FIND(" ",$D866)+1)),MID($D866,FIND(" ",$D866,FIND(" ",$D866)+1)+1,1),""),$D866="Upper Ground", LEFT($D866)&amp;IF(ISNUMBER(FIND(" ",$D866)),MID($D866,FIND(" ",$D866)+1,1),"")&amp;IF(ISNUMBER(FIND(" ",$D866,FIND(" ",$D866)+1)),MID($D866,FIND(" ",$D866,FIND(" ",$D866)+1)+1,1),"")),".0",$E866), " ")</f>
        <v xml:space="preserve"> </v>
      </c>
      <c r="G866" s="144"/>
      <c r="H866" s="144"/>
      <c r="I866" s="144"/>
      <c r="J866" s="144"/>
      <c r="K866" s="144"/>
      <c r="L866" s="149" t="str" cm="1">
        <f t="array" ref="L866">_xlfn.IFNA(
_xlfn.IFS(
AND($F866=" ",$G866=" ",$H866=" "),"Please update all three: Surveyor Room Reference, Establishment Room Reference and Establishment Room Name",
AND(OR($I866="General",$I866="Open plan/ semi-open general",$I866="Fitted",$I866="Light practical (science)",$I866="Light practical (other)",$I866="Heavy practical (workshops)",$I866="Heavy practical (clean)",$I866="Large",$I866="Storage"),$J866=0,$K866=0),"Please update Net Area or Non-net Area",
AND($B866&lt;&gt;"OUT",$J866=0,$I866&lt;&gt;"Non-net",$M866="85% Circulation"),"Net area not recorded for spaces with 85% circulation unusable type",
AND(OR($I866="General",$I866="Open plan/ semi-open general",$I866="Fitted",$I866="Light practical (science)",$I866="Light practical (other)",$I866="Heavy practical (workshops)",$I866="Heavy practical (clean)",$I866="Large",$I866="Storage"),OR($J866=0,ISBLANK($J866))),"Net area not recorded in net spaces",
AND(OR($I866="Non-net",$I866="Outdoor space"),$J866&gt;0),"Net Area Recorded in Non-net space",
AND($I866="General",$J866&gt;90),"This general space is over 90m2, please ensure that this space is entered as separate spaces if it usually used as separate spaces",
AND($I866="Open plan/ semi-open general",$J866&lt;27),"Open plan general space under 27m2",
AND(OR($K866=0,ISBLANK($K866)), $I866="Non-net"),"Non-net area not recorded in non-net space"
),
" ")</f>
        <v xml:space="preserve"> </v>
      </c>
      <c r="M866" s="144"/>
      <c r="N866" s="144"/>
      <c r="O866" s="144"/>
      <c r="P866" s="144"/>
      <c r="Q866" s="144"/>
      <c r="R866" s="171"/>
      <c r="S866" s="147">
        <f>NCA_Calculations!$P$878</f>
        <v>0</v>
      </c>
      <c r="T866" s="147">
        <f>NCA_Calculations!$Q$878</f>
        <v>0</v>
      </c>
      <c r="U866" s="144"/>
      <c r="V866" s="144"/>
      <c r="W866" s="149" t="str" cm="1">
        <f t="array" ref="W866">_xlfn.IFNA(
_xlfn.IFS(
ISBLANK($U866),"Missing space use.",
AND('Establishment details'!$C$14="Secondary",$V866="Classbase"),"Invalid Status type",
AND(OR( $V866="Classbase", $V866="Teaching", $V866="Early years",$V866="SEND resourced"), NOT(ISBLANK($M866))),"Space with status type and unusable type.",
AND($V866= "Classbase",'Establishment details'!$C$22&gt;=10), "Classbase status is only valid in schools with a primary element.",
AND($I866= "Large",$N866 &gt; 3.5), "Large rooms with less than 3.5m height.",
AND(OR($V866="Light practical (science)",$V866="Light practical (science)",$V866="Heavy practical (workshops)", $V866="Heavy practical (clean)"), OR($O866=0,ISBLANK($O866))),"Missing sinks count for light and heavy practical spaces.",
AND($M866 = "Other",ISBLANK($R866)), "Invalid unusable type / missing note for other unusable type."
),
" ")</f>
        <v>Missing space use.</v>
      </c>
    </row>
    <row r="867" spans="2:23" ht="15.75" x14ac:dyDescent="0.25">
      <c r="B867" s="143"/>
      <c r="C867" s="144"/>
      <c r="D867" s="144"/>
      <c r="E867" s="144"/>
      <c r="F867" s="147" t="str" cm="1">
        <f t="array" ref="F867">_xlfn.IFNA(CONCATENATE(_xlfn.IFS($D867="Mezzanine",LEFT($D867,1), $D867="Ground Floor",LEFT($D867,1),$D867="Basment ",LEFT($D867,1), $D867="1st Floor", "0"&amp;LEFT($D867,1), $D867="2nd Floor", "0"&amp;LEFT($D867,1), $D867="3rd Floor", "0"&amp;LEFT($D867,1), $D867="4th Floor", "0"&amp;LEFT($D867,1), $D867="5th Floor", "0"&amp;LEFT($D867,1), $D867="6th Floor", "0"&amp;LEFT($D867,1),$D867="7th Floor", "0"&amp;LEFT($D867,1),$D867="8th Floor", "0"&amp;LEFT($D867,1),$D867="9th Floor", "0"&amp;LEFT($D867,1),$D867="10th Floor", LEFT($D867,2),$D867="11th Floor", LEFT($D867,2),$D867="12th Floor", LEFT($D867,2),$D867="13th Floor", LEFT($D867,2), $D867="Lower Ground", LEFT($D867)&amp;IF(ISNUMBER(FIND(" ",$D867)),MID($D867,FIND(" ",$D867)+1,1),"")&amp;IF(ISNUMBER(FIND(" ",$D867,FIND(" ",$D867)+1)),MID($D867,FIND(" ",$D867,FIND(" ",$D867)+1)+1,1),""),$D867="Upper Ground", LEFT($D867)&amp;IF(ISNUMBER(FIND(" ",$D867)),MID($D867,FIND(" ",$D867)+1,1),"")&amp;IF(ISNUMBER(FIND(" ",$D867,FIND(" ",$D867)+1)),MID($D867,FIND(" ",$D867,FIND(" ",$D867)+1)+1,1),"")),".0",$E867), " ")</f>
        <v xml:space="preserve"> </v>
      </c>
      <c r="G867" s="144"/>
      <c r="H867" s="144"/>
      <c r="I867" s="144"/>
      <c r="J867" s="144"/>
      <c r="K867" s="144"/>
      <c r="L867" s="149" t="str" cm="1">
        <f t="array" ref="L867">_xlfn.IFNA(
_xlfn.IFS(
AND($F867=" ",$G867=" ",$H867=" "),"Please update all three: Surveyor Room Reference, Establishment Room Reference and Establishment Room Name",
AND(OR($I867="General",$I867="Open plan/ semi-open general",$I867="Fitted",$I867="Light practical (science)",$I867="Light practical (other)",$I867="Heavy practical (workshops)",$I867="Heavy practical (clean)",$I867="Large",$I867="Storage"),$J867=0,$K867=0),"Please update Net Area or Non-net Area",
AND($B867&lt;&gt;"OUT",$J867=0,$I867&lt;&gt;"Non-net",$M867="85% Circulation"),"Net area not recorded for spaces with 85% circulation unusable type",
AND(OR($I867="General",$I867="Open plan/ semi-open general",$I867="Fitted",$I867="Light practical (science)",$I867="Light practical (other)",$I867="Heavy practical (workshops)",$I867="Heavy practical (clean)",$I867="Large",$I867="Storage"),OR($J867=0,ISBLANK($J867))),"Net area not recorded in net spaces",
AND(OR($I867="Non-net",$I867="Outdoor space"),$J867&gt;0),"Net Area Recorded in Non-net space",
AND($I867="General",$J867&gt;90),"This general space is over 90m2, please ensure that this space is entered as separate spaces if it usually used as separate spaces",
AND($I867="Open plan/ semi-open general",$J867&lt;27),"Open plan general space under 27m2",
AND(OR($K867=0,ISBLANK($K867)), $I867="Non-net"),"Non-net area not recorded in non-net space"
),
" ")</f>
        <v xml:space="preserve"> </v>
      </c>
      <c r="M867" s="144"/>
      <c r="N867" s="144"/>
      <c r="O867" s="144"/>
      <c r="P867" s="144"/>
      <c r="Q867" s="144"/>
      <c r="R867" s="171"/>
      <c r="S867" s="147">
        <f>NCA_Calculations!$P$879</f>
        <v>0</v>
      </c>
      <c r="T867" s="147">
        <f>NCA_Calculations!$Q$879</f>
        <v>0</v>
      </c>
      <c r="U867" s="144"/>
      <c r="V867" s="144"/>
      <c r="W867" s="149" t="str" cm="1">
        <f t="array" ref="W867">_xlfn.IFNA(
_xlfn.IFS(
ISBLANK($U867),"Missing space use.",
AND('Establishment details'!$C$14="Secondary",$V867="Classbase"),"Invalid Status type",
AND(OR( $V867="Classbase", $V867="Teaching", $V867="Early years",$V867="SEND resourced"), NOT(ISBLANK($M867))),"Space with status type and unusable type.",
AND($V867= "Classbase",'Establishment details'!$C$22&gt;=10), "Classbase status is only valid in schools with a primary element.",
AND($I867= "Large",$N867 &gt; 3.5), "Large rooms with less than 3.5m height.",
AND(OR($V867="Light practical (science)",$V867="Light practical (science)",$V867="Heavy practical (workshops)", $V867="Heavy practical (clean)"), OR($O867=0,ISBLANK($O867))),"Missing sinks count for light and heavy practical spaces.",
AND($M867 = "Other",ISBLANK($R867)), "Invalid unusable type / missing note for other unusable type."
),
" ")</f>
        <v>Missing space use.</v>
      </c>
    </row>
    <row r="868" spans="2:23" ht="15.75" x14ac:dyDescent="0.25">
      <c r="B868" s="143"/>
      <c r="C868" s="144"/>
      <c r="D868" s="144"/>
      <c r="E868" s="144"/>
      <c r="F868" s="147" t="str" cm="1">
        <f t="array" ref="F868">_xlfn.IFNA(CONCATENATE(_xlfn.IFS($D868="Mezzanine",LEFT($D868,1), $D868="Ground Floor",LEFT($D868,1),$D868="Basment ",LEFT($D868,1), $D868="1st Floor", "0"&amp;LEFT($D868,1), $D868="2nd Floor", "0"&amp;LEFT($D868,1), $D868="3rd Floor", "0"&amp;LEFT($D868,1), $D868="4th Floor", "0"&amp;LEFT($D868,1), $D868="5th Floor", "0"&amp;LEFT($D868,1), $D868="6th Floor", "0"&amp;LEFT($D868,1),$D868="7th Floor", "0"&amp;LEFT($D868,1),$D868="8th Floor", "0"&amp;LEFT($D868,1),$D868="9th Floor", "0"&amp;LEFT($D868,1),$D868="10th Floor", LEFT($D868,2),$D868="11th Floor", LEFT($D868,2),$D868="12th Floor", LEFT($D868,2),$D868="13th Floor", LEFT($D868,2), $D868="Lower Ground", LEFT($D868)&amp;IF(ISNUMBER(FIND(" ",$D868)),MID($D868,FIND(" ",$D868)+1,1),"")&amp;IF(ISNUMBER(FIND(" ",$D868,FIND(" ",$D868)+1)),MID($D868,FIND(" ",$D868,FIND(" ",$D868)+1)+1,1),""),$D868="Upper Ground", LEFT($D868)&amp;IF(ISNUMBER(FIND(" ",$D868)),MID($D868,FIND(" ",$D868)+1,1),"")&amp;IF(ISNUMBER(FIND(" ",$D868,FIND(" ",$D868)+1)),MID($D868,FIND(" ",$D868,FIND(" ",$D868)+1)+1,1),"")),".0",$E868), " ")</f>
        <v xml:space="preserve"> </v>
      </c>
      <c r="G868" s="144"/>
      <c r="H868" s="144"/>
      <c r="I868" s="144"/>
      <c r="J868" s="144"/>
      <c r="K868" s="144"/>
      <c r="L868" s="149" t="str" cm="1">
        <f t="array" ref="L868">_xlfn.IFNA(
_xlfn.IFS(
AND($F868=" ",$G868=" ",$H868=" "),"Please update all three: Surveyor Room Reference, Establishment Room Reference and Establishment Room Name",
AND(OR($I868="General",$I868="Open plan/ semi-open general",$I868="Fitted",$I868="Light practical (science)",$I868="Light practical (other)",$I868="Heavy practical (workshops)",$I868="Heavy practical (clean)",$I868="Large",$I868="Storage"),$J868=0,$K868=0),"Please update Net Area or Non-net Area",
AND($B868&lt;&gt;"OUT",$J868=0,$I868&lt;&gt;"Non-net",$M868="85% Circulation"),"Net area not recorded for spaces with 85% circulation unusable type",
AND(OR($I868="General",$I868="Open plan/ semi-open general",$I868="Fitted",$I868="Light practical (science)",$I868="Light practical (other)",$I868="Heavy practical (workshops)",$I868="Heavy practical (clean)",$I868="Large",$I868="Storage"),OR($J868=0,ISBLANK($J868))),"Net area not recorded in net spaces",
AND(OR($I868="Non-net",$I868="Outdoor space"),$J868&gt;0),"Net Area Recorded in Non-net space",
AND($I868="General",$J868&gt;90),"This general space is over 90m2, please ensure that this space is entered as separate spaces if it usually used as separate spaces",
AND($I868="Open plan/ semi-open general",$J868&lt;27),"Open plan general space under 27m2",
AND(OR($K868=0,ISBLANK($K868)), $I868="Non-net"),"Non-net area not recorded in non-net space"
),
" ")</f>
        <v xml:space="preserve"> </v>
      </c>
      <c r="M868" s="144"/>
      <c r="N868" s="144"/>
      <c r="O868" s="144"/>
      <c r="P868" s="144"/>
      <c r="Q868" s="144"/>
      <c r="R868" s="171"/>
      <c r="S868" s="147">
        <f>NCA_Calculations!$P$880</f>
        <v>0</v>
      </c>
      <c r="T868" s="147">
        <f>NCA_Calculations!$Q$880</f>
        <v>0</v>
      </c>
      <c r="U868" s="144"/>
      <c r="V868" s="144"/>
      <c r="W868" s="149" t="str" cm="1">
        <f t="array" ref="W868">_xlfn.IFNA(
_xlfn.IFS(
ISBLANK($U868),"Missing space use.",
AND('Establishment details'!$C$14="Secondary",$V868="Classbase"),"Invalid Status type",
AND(OR( $V868="Classbase", $V868="Teaching", $V868="Early years",$V868="SEND resourced"), NOT(ISBLANK($M868))),"Space with status type and unusable type.",
AND($V868= "Classbase",'Establishment details'!$C$22&gt;=10), "Classbase status is only valid in schools with a primary element.",
AND($I868= "Large",$N868 &gt; 3.5), "Large rooms with less than 3.5m height.",
AND(OR($V868="Light practical (science)",$V868="Light practical (science)",$V868="Heavy practical (workshops)", $V868="Heavy practical (clean)"), OR($O868=0,ISBLANK($O868))),"Missing sinks count for light and heavy practical spaces.",
AND($M868 = "Other",ISBLANK($R868)), "Invalid unusable type / missing note for other unusable type."
),
" ")</f>
        <v>Missing space use.</v>
      </c>
    </row>
    <row r="869" spans="2:23" ht="15.75" x14ac:dyDescent="0.25">
      <c r="B869" s="143"/>
      <c r="C869" s="144"/>
      <c r="D869" s="144"/>
      <c r="E869" s="144"/>
      <c r="F869" s="147" t="str" cm="1">
        <f t="array" ref="F869">_xlfn.IFNA(CONCATENATE(_xlfn.IFS($D869="Mezzanine",LEFT($D869,1), $D869="Ground Floor",LEFT($D869,1),$D869="Basment ",LEFT($D869,1), $D869="1st Floor", "0"&amp;LEFT($D869,1), $D869="2nd Floor", "0"&amp;LEFT($D869,1), $D869="3rd Floor", "0"&amp;LEFT($D869,1), $D869="4th Floor", "0"&amp;LEFT($D869,1), $D869="5th Floor", "0"&amp;LEFT($D869,1), $D869="6th Floor", "0"&amp;LEFT($D869,1),$D869="7th Floor", "0"&amp;LEFT($D869,1),$D869="8th Floor", "0"&amp;LEFT($D869,1),$D869="9th Floor", "0"&amp;LEFT($D869,1),$D869="10th Floor", LEFT($D869,2),$D869="11th Floor", LEFT($D869,2),$D869="12th Floor", LEFT($D869,2),$D869="13th Floor", LEFT($D869,2), $D869="Lower Ground", LEFT($D869)&amp;IF(ISNUMBER(FIND(" ",$D869)),MID($D869,FIND(" ",$D869)+1,1),"")&amp;IF(ISNUMBER(FIND(" ",$D869,FIND(" ",$D869)+1)),MID($D869,FIND(" ",$D869,FIND(" ",$D869)+1)+1,1),""),$D869="Upper Ground", LEFT($D869)&amp;IF(ISNUMBER(FIND(" ",$D869)),MID($D869,FIND(" ",$D869)+1,1),"")&amp;IF(ISNUMBER(FIND(" ",$D869,FIND(" ",$D869)+1)),MID($D869,FIND(" ",$D869,FIND(" ",$D869)+1)+1,1),"")),".0",$E869), " ")</f>
        <v xml:space="preserve"> </v>
      </c>
      <c r="G869" s="144"/>
      <c r="H869" s="144"/>
      <c r="I869" s="144"/>
      <c r="J869" s="144"/>
      <c r="K869" s="144"/>
      <c r="L869" s="149" t="str" cm="1">
        <f t="array" ref="L869">_xlfn.IFNA(
_xlfn.IFS(
AND($F869=" ",$G869=" ",$H869=" "),"Please update all three: Surveyor Room Reference, Establishment Room Reference and Establishment Room Name",
AND(OR($I869="General",$I869="Open plan/ semi-open general",$I869="Fitted",$I869="Light practical (science)",$I869="Light practical (other)",$I869="Heavy practical (workshops)",$I869="Heavy practical (clean)",$I869="Large",$I869="Storage"),$J869=0,$K869=0),"Please update Net Area or Non-net Area",
AND($B869&lt;&gt;"OUT",$J869=0,$I869&lt;&gt;"Non-net",$M869="85% Circulation"),"Net area not recorded for spaces with 85% circulation unusable type",
AND(OR($I869="General",$I869="Open plan/ semi-open general",$I869="Fitted",$I869="Light practical (science)",$I869="Light practical (other)",$I869="Heavy practical (workshops)",$I869="Heavy practical (clean)",$I869="Large",$I869="Storage"),OR($J869=0,ISBLANK($J869))),"Net area not recorded in net spaces",
AND(OR($I869="Non-net",$I869="Outdoor space"),$J869&gt;0),"Net Area Recorded in Non-net space",
AND($I869="General",$J869&gt;90),"This general space is over 90m2, please ensure that this space is entered as separate spaces if it usually used as separate spaces",
AND($I869="Open plan/ semi-open general",$J869&lt;27),"Open plan general space under 27m2",
AND(OR($K869=0,ISBLANK($K869)), $I869="Non-net"),"Non-net area not recorded in non-net space"
),
" ")</f>
        <v xml:space="preserve"> </v>
      </c>
      <c r="M869" s="144"/>
      <c r="N869" s="144"/>
      <c r="O869" s="144"/>
      <c r="P869" s="144"/>
      <c r="Q869" s="144"/>
      <c r="R869" s="171"/>
      <c r="S869" s="147">
        <f>NCA_Calculations!$P$881</f>
        <v>0</v>
      </c>
      <c r="T869" s="147">
        <f>NCA_Calculations!$Q$881</f>
        <v>0</v>
      </c>
      <c r="U869" s="144"/>
      <c r="V869" s="144"/>
      <c r="W869" s="149" t="str" cm="1">
        <f t="array" ref="W869">_xlfn.IFNA(
_xlfn.IFS(
ISBLANK($U869),"Missing space use.",
AND('Establishment details'!$C$14="Secondary",$V869="Classbase"),"Invalid Status type",
AND(OR( $V869="Classbase", $V869="Teaching", $V869="Early years",$V869="SEND resourced"), NOT(ISBLANK($M869))),"Space with status type and unusable type.",
AND($V869= "Classbase",'Establishment details'!$C$22&gt;=10), "Classbase status is only valid in schools with a primary element.",
AND($I869= "Large",$N869 &gt; 3.5), "Large rooms with less than 3.5m height.",
AND(OR($V869="Light practical (science)",$V869="Light practical (science)",$V869="Heavy practical (workshops)", $V869="Heavy practical (clean)"), OR($O869=0,ISBLANK($O869))),"Missing sinks count for light and heavy practical spaces.",
AND($M869 = "Other",ISBLANK($R869)), "Invalid unusable type / missing note for other unusable type."
),
" ")</f>
        <v>Missing space use.</v>
      </c>
    </row>
    <row r="870" spans="2:23" ht="15.75" x14ac:dyDescent="0.25">
      <c r="B870" s="143"/>
      <c r="C870" s="144"/>
      <c r="D870" s="144"/>
      <c r="E870" s="144"/>
      <c r="F870" s="147" t="str" cm="1">
        <f t="array" ref="F870">_xlfn.IFNA(CONCATENATE(_xlfn.IFS($D870="Mezzanine",LEFT($D870,1), $D870="Ground Floor",LEFT($D870,1),$D870="Basment ",LEFT($D870,1), $D870="1st Floor", "0"&amp;LEFT($D870,1), $D870="2nd Floor", "0"&amp;LEFT($D870,1), $D870="3rd Floor", "0"&amp;LEFT($D870,1), $D870="4th Floor", "0"&amp;LEFT($D870,1), $D870="5th Floor", "0"&amp;LEFT($D870,1), $D870="6th Floor", "0"&amp;LEFT($D870,1),$D870="7th Floor", "0"&amp;LEFT($D870,1),$D870="8th Floor", "0"&amp;LEFT($D870,1),$D870="9th Floor", "0"&amp;LEFT($D870,1),$D870="10th Floor", LEFT($D870,2),$D870="11th Floor", LEFT($D870,2),$D870="12th Floor", LEFT($D870,2),$D870="13th Floor", LEFT($D870,2), $D870="Lower Ground", LEFT($D870)&amp;IF(ISNUMBER(FIND(" ",$D870)),MID($D870,FIND(" ",$D870)+1,1),"")&amp;IF(ISNUMBER(FIND(" ",$D870,FIND(" ",$D870)+1)),MID($D870,FIND(" ",$D870,FIND(" ",$D870)+1)+1,1),""),$D870="Upper Ground", LEFT($D870)&amp;IF(ISNUMBER(FIND(" ",$D870)),MID($D870,FIND(" ",$D870)+1,1),"")&amp;IF(ISNUMBER(FIND(" ",$D870,FIND(" ",$D870)+1)),MID($D870,FIND(" ",$D870,FIND(" ",$D870)+1)+1,1),"")),".0",$E870), " ")</f>
        <v xml:space="preserve"> </v>
      </c>
      <c r="G870" s="144"/>
      <c r="H870" s="144"/>
      <c r="I870" s="144"/>
      <c r="J870" s="144"/>
      <c r="K870" s="144"/>
      <c r="L870" s="149" t="str" cm="1">
        <f t="array" ref="L870">_xlfn.IFNA(
_xlfn.IFS(
AND($F870=" ",$G870=" ",$H870=" "),"Please update all three: Surveyor Room Reference, Establishment Room Reference and Establishment Room Name",
AND(OR($I870="General",$I870="Open plan/ semi-open general",$I870="Fitted",$I870="Light practical (science)",$I870="Light practical (other)",$I870="Heavy practical (workshops)",$I870="Heavy practical (clean)",$I870="Large",$I870="Storage"),$J870=0,$K870=0),"Please update Net Area or Non-net Area",
AND($B870&lt;&gt;"OUT",$J870=0,$I870&lt;&gt;"Non-net",$M870="85% Circulation"),"Net area not recorded for spaces with 85% circulation unusable type",
AND(OR($I870="General",$I870="Open plan/ semi-open general",$I870="Fitted",$I870="Light practical (science)",$I870="Light practical (other)",$I870="Heavy practical (workshops)",$I870="Heavy practical (clean)",$I870="Large",$I870="Storage"),OR($J870=0,ISBLANK($J870))),"Net area not recorded in net spaces",
AND(OR($I870="Non-net",$I870="Outdoor space"),$J870&gt;0),"Net Area Recorded in Non-net space",
AND($I870="General",$J870&gt;90),"This general space is over 90m2, please ensure that this space is entered as separate spaces if it usually used as separate spaces",
AND($I870="Open plan/ semi-open general",$J870&lt;27),"Open plan general space under 27m2",
AND(OR($K870=0,ISBLANK($K870)), $I870="Non-net"),"Non-net area not recorded in non-net space"
),
" ")</f>
        <v xml:space="preserve"> </v>
      </c>
      <c r="M870" s="144"/>
      <c r="N870" s="144"/>
      <c r="O870" s="144"/>
      <c r="P870" s="144"/>
      <c r="Q870" s="144"/>
      <c r="R870" s="171"/>
      <c r="S870" s="147">
        <f>NCA_Calculations!$P$882</f>
        <v>0</v>
      </c>
      <c r="T870" s="147">
        <f>NCA_Calculations!$Q$882</f>
        <v>0</v>
      </c>
      <c r="U870" s="144"/>
      <c r="V870" s="144"/>
      <c r="W870" s="149" t="str" cm="1">
        <f t="array" ref="W870">_xlfn.IFNA(
_xlfn.IFS(
ISBLANK($U870),"Missing space use.",
AND('Establishment details'!$C$14="Secondary",$V870="Classbase"),"Invalid Status type",
AND(OR( $V870="Classbase", $V870="Teaching", $V870="Early years",$V870="SEND resourced"), NOT(ISBLANK($M870))),"Space with status type and unusable type.",
AND($V870= "Classbase",'Establishment details'!$C$22&gt;=10), "Classbase status is only valid in schools with a primary element.",
AND($I870= "Large",$N870 &gt; 3.5), "Large rooms with less than 3.5m height.",
AND(OR($V870="Light practical (science)",$V870="Light practical (science)",$V870="Heavy practical (workshops)", $V870="Heavy practical (clean)"), OR($O870=0,ISBLANK($O870))),"Missing sinks count for light and heavy practical spaces.",
AND($M870 = "Other",ISBLANK($R870)), "Invalid unusable type / missing note for other unusable type."
),
" ")</f>
        <v>Missing space use.</v>
      </c>
    </row>
    <row r="871" spans="2:23" ht="15.75" x14ac:dyDescent="0.25">
      <c r="B871" s="143"/>
      <c r="C871" s="144"/>
      <c r="D871" s="144"/>
      <c r="E871" s="144"/>
      <c r="F871" s="147" t="str" cm="1">
        <f t="array" ref="F871">_xlfn.IFNA(CONCATENATE(_xlfn.IFS($D871="Mezzanine",LEFT($D871,1), $D871="Ground Floor",LEFT($D871,1),$D871="Basment ",LEFT($D871,1), $D871="1st Floor", "0"&amp;LEFT($D871,1), $D871="2nd Floor", "0"&amp;LEFT($D871,1), $D871="3rd Floor", "0"&amp;LEFT($D871,1), $D871="4th Floor", "0"&amp;LEFT($D871,1), $D871="5th Floor", "0"&amp;LEFT($D871,1), $D871="6th Floor", "0"&amp;LEFT($D871,1),$D871="7th Floor", "0"&amp;LEFT($D871,1),$D871="8th Floor", "0"&amp;LEFT($D871,1),$D871="9th Floor", "0"&amp;LEFT($D871,1),$D871="10th Floor", LEFT($D871,2),$D871="11th Floor", LEFT($D871,2),$D871="12th Floor", LEFT($D871,2),$D871="13th Floor", LEFT($D871,2), $D871="Lower Ground", LEFT($D871)&amp;IF(ISNUMBER(FIND(" ",$D871)),MID($D871,FIND(" ",$D871)+1,1),"")&amp;IF(ISNUMBER(FIND(" ",$D871,FIND(" ",$D871)+1)),MID($D871,FIND(" ",$D871,FIND(" ",$D871)+1)+1,1),""),$D871="Upper Ground", LEFT($D871)&amp;IF(ISNUMBER(FIND(" ",$D871)),MID($D871,FIND(" ",$D871)+1,1),"")&amp;IF(ISNUMBER(FIND(" ",$D871,FIND(" ",$D871)+1)),MID($D871,FIND(" ",$D871,FIND(" ",$D871)+1)+1,1),"")),".0",$E871), " ")</f>
        <v xml:space="preserve"> </v>
      </c>
      <c r="G871" s="144"/>
      <c r="H871" s="144"/>
      <c r="I871" s="144"/>
      <c r="J871" s="144"/>
      <c r="K871" s="144"/>
      <c r="L871" s="149" t="str" cm="1">
        <f t="array" ref="L871">_xlfn.IFNA(
_xlfn.IFS(
AND($F871=" ",$G871=" ",$H871=" "),"Please update all three: Surveyor Room Reference, Establishment Room Reference and Establishment Room Name",
AND(OR($I871="General",$I871="Open plan/ semi-open general",$I871="Fitted",$I871="Light practical (science)",$I871="Light practical (other)",$I871="Heavy practical (workshops)",$I871="Heavy practical (clean)",$I871="Large",$I871="Storage"),$J871=0,$K871=0),"Please update Net Area or Non-net Area",
AND($B871&lt;&gt;"OUT",$J871=0,$I871&lt;&gt;"Non-net",$M871="85% Circulation"),"Net area not recorded for spaces with 85% circulation unusable type",
AND(OR($I871="General",$I871="Open plan/ semi-open general",$I871="Fitted",$I871="Light practical (science)",$I871="Light practical (other)",$I871="Heavy practical (workshops)",$I871="Heavy practical (clean)",$I871="Large",$I871="Storage"),OR($J871=0,ISBLANK($J871))),"Net area not recorded in net spaces",
AND(OR($I871="Non-net",$I871="Outdoor space"),$J871&gt;0),"Net Area Recorded in Non-net space",
AND($I871="General",$J871&gt;90),"This general space is over 90m2, please ensure that this space is entered as separate spaces if it usually used as separate spaces",
AND($I871="Open plan/ semi-open general",$J871&lt;27),"Open plan general space under 27m2",
AND(OR($K871=0,ISBLANK($K871)), $I871="Non-net"),"Non-net area not recorded in non-net space"
),
" ")</f>
        <v xml:space="preserve"> </v>
      </c>
      <c r="M871" s="144"/>
      <c r="N871" s="144"/>
      <c r="O871" s="144"/>
      <c r="P871" s="144"/>
      <c r="Q871" s="144"/>
      <c r="R871" s="171"/>
      <c r="S871" s="147">
        <f>NCA_Calculations!$P$883</f>
        <v>0</v>
      </c>
      <c r="T871" s="147">
        <f>NCA_Calculations!$Q$883</f>
        <v>0</v>
      </c>
      <c r="U871" s="144"/>
      <c r="V871" s="144"/>
      <c r="W871" s="149" t="str" cm="1">
        <f t="array" ref="W871">_xlfn.IFNA(
_xlfn.IFS(
ISBLANK($U871),"Missing space use.",
AND('Establishment details'!$C$14="Secondary",$V871="Classbase"),"Invalid Status type",
AND(OR( $V871="Classbase", $V871="Teaching", $V871="Early years",$V871="SEND resourced"), NOT(ISBLANK($M871))),"Space with status type and unusable type.",
AND($V871= "Classbase",'Establishment details'!$C$22&gt;=10), "Classbase status is only valid in schools with a primary element.",
AND($I871= "Large",$N871 &gt; 3.5), "Large rooms with less than 3.5m height.",
AND(OR($V871="Light practical (science)",$V871="Light practical (science)",$V871="Heavy practical (workshops)", $V871="Heavy practical (clean)"), OR($O871=0,ISBLANK($O871))),"Missing sinks count for light and heavy practical spaces.",
AND($M871 = "Other",ISBLANK($R871)), "Invalid unusable type / missing note for other unusable type."
),
" ")</f>
        <v>Missing space use.</v>
      </c>
    </row>
    <row r="872" spans="2:23" ht="15.75" x14ac:dyDescent="0.25">
      <c r="B872" s="143"/>
      <c r="C872" s="144"/>
      <c r="D872" s="144"/>
      <c r="E872" s="144"/>
      <c r="F872" s="147" t="str" cm="1">
        <f t="array" ref="F872">_xlfn.IFNA(CONCATENATE(_xlfn.IFS($D872="Mezzanine",LEFT($D872,1), $D872="Ground Floor",LEFT($D872,1),$D872="Basment ",LEFT($D872,1), $D872="1st Floor", "0"&amp;LEFT($D872,1), $D872="2nd Floor", "0"&amp;LEFT($D872,1), $D872="3rd Floor", "0"&amp;LEFT($D872,1), $D872="4th Floor", "0"&amp;LEFT($D872,1), $D872="5th Floor", "0"&amp;LEFT($D872,1), $D872="6th Floor", "0"&amp;LEFT($D872,1),$D872="7th Floor", "0"&amp;LEFT($D872,1),$D872="8th Floor", "0"&amp;LEFT($D872,1),$D872="9th Floor", "0"&amp;LEFT($D872,1),$D872="10th Floor", LEFT($D872,2),$D872="11th Floor", LEFT($D872,2),$D872="12th Floor", LEFT($D872,2),$D872="13th Floor", LEFT($D872,2), $D872="Lower Ground", LEFT($D872)&amp;IF(ISNUMBER(FIND(" ",$D872)),MID($D872,FIND(" ",$D872)+1,1),"")&amp;IF(ISNUMBER(FIND(" ",$D872,FIND(" ",$D872)+1)),MID($D872,FIND(" ",$D872,FIND(" ",$D872)+1)+1,1),""),$D872="Upper Ground", LEFT($D872)&amp;IF(ISNUMBER(FIND(" ",$D872)),MID($D872,FIND(" ",$D872)+1,1),"")&amp;IF(ISNUMBER(FIND(" ",$D872,FIND(" ",$D872)+1)),MID($D872,FIND(" ",$D872,FIND(" ",$D872)+1)+1,1),"")),".0",$E872), " ")</f>
        <v xml:space="preserve"> </v>
      </c>
      <c r="G872" s="144"/>
      <c r="H872" s="144"/>
      <c r="I872" s="144"/>
      <c r="J872" s="144"/>
      <c r="K872" s="144"/>
      <c r="L872" s="149" t="str" cm="1">
        <f t="array" ref="L872">_xlfn.IFNA(
_xlfn.IFS(
AND($F872=" ",$G872=" ",$H872=" "),"Please update all three: Surveyor Room Reference, Establishment Room Reference and Establishment Room Name",
AND(OR($I872="General",$I872="Open plan/ semi-open general",$I872="Fitted",$I872="Light practical (science)",$I872="Light practical (other)",$I872="Heavy practical (workshops)",$I872="Heavy practical (clean)",$I872="Large",$I872="Storage"),$J872=0,$K872=0),"Please update Net Area or Non-net Area",
AND($B872&lt;&gt;"OUT",$J872=0,$I872&lt;&gt;"Non-net",$M872="85% Circulation"),"Net area not recorded for spaces with 85% circulation unusable type",
AND(OR($I872="General",$I872="Open plan/ semi-open general",$I872="Fitted",$I872="Light practical (science)",$I872="Light practical (other)",$I872="Heavy practical (workshops)",$I872="Heavy practical (clean)",$I872="Large",$I872="Storage"),OR($J872=0,ISBLANK($J872))),"Net area not recorded in net spaces",
AND(OR($I872="Non-net",$I872="Outdoor space"),$J872&gt;0),"Net Area Recorded in Non-net space",
AND($I872="General",$J872&gt;90),"This general space is over 90m2, please ensure that this space is entered as separate spaces if it usually used as separate spaces",
AND($I872="Open plan/ semi-open general",$J872&lt;27),"Open plan general space under 27m2",
AND(OR($K872=0,ISBLANK($K872)), $I872="Non-net"),"Non-net area not recorded in non-net space"
),
" ")</f>
        <v xml:space="preserve"> </v>
      </c>
      <c r="M872" s="144"/>
      <c r="N872" s="144"/>
      <c r="O872" s="144"/>
      <c r="P872" s="144"/>
      <c r="Q872" s="144"/>
      <c r="R872" s="171"/>
      <c r="S872" s="147">
        <f>NCA_Calculations!$P$884</f>
        <v>0</v>
      </c>
      <c r="T872" s="147">
        <f>NCA_Calculations!$Q$884</f>
        <v>0</v>
      </c>
      <c r="U872" s="144"/>
      <c r="V872" s="144"/>
      <c r="W872" s="149" t="str" cm="1">
        <f t="array" ref="W872">_xlfn.IFNA(
_xlfn.IFS(
ISBLANK($U872),"Missing space use.",
AND('Establishment details'!$C$14="Secondary",$V872="Classbase"),"Invalid Status type",
AND(OR( $V872="Classbase", $V872="Teaching", $V872="Early years",$V872="SEND resourced"), NOT(ISBLANK($M872))),"Space with status type and unusable type.",
AND($V872= "Classbase",'Establishment details'!$C$22&gt;=10), "Classbase status is only valid in schools with a primary element.",
AND($I872= "Large",$N872 &gt; 3.5), "Large rooms with less than 3.5m height.",
AND(OR($V872="Light practical (science)",$V872="Light practical (science)",$V872="Heavy practical (workshops)", $V872="Heavy practical (clean)"), OR($O872=0,ISBLANK($O872))),"Missing sinks count for light and heavy practical spaces.",
AND($M872 = "Other",ISBLANK($R872)), "Invalid unusable type / missing note for other unusable type."
),
" ")</f>
        <v>Missing space use.</v>
      </c>
    </row>
    <row r="873" spans="2:23" ht="15.75" x14ac:dyDescent="0.25">
      <c r="B873" s="143"/>
      <c r="C873" s="144"/>
      <c r="D873" s="144"/>
      <c r="E873" s="144"/>
      <c r="F873" s="147" t="str" cm="1">
        <f t="array" ref="F873">_xlfn.IFNA(CONCATENATE(_xlfn.IFS($D873="Mezzanine",LEFT($D873,1), $D873="Ground Floor",LEFT($D873,1),$D873="Basment ",LEFT($D873,1), $D873="1st Floor", "0"&amp;LEFT($D873,1), $D873="2nd Floor", "0"&amp;LEFT($D873,1), $D873="3rd Floor", "0"&amp;LEFT($D873,1), $D873="4th Floor", "0"&amp;LEFT($D873,1), $D873="5th Floor", "0"&amp;LEFT($D873,1), $D873="6th Floor", "0"&amp;LEFT($D873,1),$D873="7th Floor", "0"&amp;LEFT($D873,1),$D873="8th Floor", "0"&amp;LEFT($D873,1),$D873="9th Floor", "0"&amp;LEFT($D873,1),$D873="10th Floor", LEFT($D873,2),$D873="11th Floor", LEFT($D873,2),$D873="12th Floor", LEFT($D873,2),$D873="13th Floor", LEFT($D873,2), $D873="Lower Ground", LEFT($D873)&amp;IF(ISNUMBER(FIND(" ",$D873)),MID($D873,FIND(" ",$D873)+1,1),"")&amp;IF(ISNUMBER(FIND(" ",$D873,FIND(" ",$D873)+1)),MID($D873,FIND(" ",$D873,FIND(" ",$D873)+1)+1,1),""),$D873="Upper Ground", LEFT($D873)&amp;IF(ISNUMBER(FIND(" ",$D873)),MID($D873,FIND(" ",$D873)+1,1),"")&amp;IF(ISNUMBER(FIND(" ",$D873,FIND(" ",$D873)+1)),MID($D873,FIND(" ",$D873,FIND(" ",$D873)+1)+1,1),"")),".0",$E873), " ")</f>
        <v xml:space="preserve"> </v>
      </c>
      <c r="G873" s="144"/>
      <c r="H873" s="144"/>
      <c r="I873" s="144"/>
      <c r="J873" s="144"/>
      <c r="K873" s="144"/>
      <c r="L873" s="149" t="str" cm="1">
        <f t="array" ref="L873">_xlfn.IFNA(
_xlfn.IFS(
AND($F873=" ",$G873=" ",$H873=" "),"Please update all three: Surveyor Room Reference, Establishment Room Reference and Establishment Room Name",
AND(OR($I873="General",$I873="Open plan/ semi-open general",$I873="Fitted",$I873="Light practical (science)",$I873="Light practical (other)",$I873="Heavy practical (workshops)",$I873="Heavy practical (clean)",$I873="Large",$I873="Storage"),$J873=0,$K873=0),"Please update Net Area or Non-net Area",
AND($B873&lt;&gt;"OUT",$J873=0,$I873&lt;&gt;"Non-net",$M873="85% Circulation"),"Net area not recorded for spaces with 85% circulation unusable type",
AND(OR($I873="General",$I873="Open plan/ semi-open general",$I873="Fitted",$I873="Light practical (science)",$I873="Light practical (other)",$I873="Heavy practical (workshops)",$I873="Heavy practical (clean)",$I873="Large",$I873="Storage"),OR($J873=0,ISBLANK($J873))),"Net area not recorded in net spaces",
AND(OR($I873="Non-net",$I873="Outdoor space"),$J873&gt;0),"Net Area Recorded in Non-net space",
AND($I873="General",$J873&gt;90),"This general space is over 90m2, please ensure that this space is entered as separate spaces if it usually used as separate spaces",
AND($I873="Open plan/ semi-open general",$J873&lt;27),"Open plan general space under 27m2",
AND(OR($K873=0,ISBLANK($K873)), $I873="Non-net"),"Non-net area not recorded in non-net space"
),
" ")</f>
        <v xml:space="preserve"> </v>
      </c>
      <c r="M873" s="144"/>
      <c r="N873" s="144"/>
      <c r="O873" s="144"/>
      <c r="P873" s="144"/>
      <c r="Q873" s="144"/>
      <c r="R873" s="171"/>
      <c r="S873" s="147">
        <f>NCA_Calculations!$P$885</f>
        <v>0</v>
      </c>
      <c r="T873" s="147">
        <f>NCA_Calculations!$Q$885</f>
        <v>0</v>
      </c>
      <c r="U873" s="144"/>
      <c r="V873" s="144"/>
      <c r="W873" s="149" t="str" cm="1">
        <f t="array" ref="W873">_xlfn.IFNA(
_xlfn.IFS(
ISBLANK($U873),"Missing space use.",
AND('Establishment details'!$C$14="Secondary",$V873="Classbase"),"Invalid Status type",
AND(OR( $V873="Classbase", $V873="Teaching", $V873="Early years",$V873="SEND resourced"), NOT(ISBLANK($M873))),"Space with status type and unusable type.",
AND($V873= "Classbase",'Establishment details'!$C$22&gt;=10), "Classbase status is only valid in schools with a primary element.",
AND($I873= "Large",$N873 &gt; 3.5), "Large rooms with less than 3.5m height.",
AND(OR($V873="Light practical (science)",$V873="Light practical (science)",$V873="Heavy practical (workshops)", $V873="Heavy practical (clean)"), OR($O873=0,ISBLANK($O873))),"Missing sinks count for light and heavy practical spaces.",
AND($M873 = "Other",ISBLANK($R873)), "Invalid unusable type / missing note for other unusable type."
),
" ")</f>
        <v>Missing space use.</v>
      </c>
    </row>
    <row r="874" spans="2:23" ht="15.75" x14ac:dyDescent="0.25">
      <c r="B874" s="143"/>
      <c r="C874" s="144"/>
      <c r="D874" s="144"/>
      <c r="E874" s="144"/>
      <c r="F874" s="147" t="str" cm="1">
        <f t="array" ref="F874">_xlfn.IFNA(CONCATENATE(_xlfn.IFS($D874="Mezzanine",LEFT($D874,1), $D874="Ground Floor",LEFT($D874,1),$D874="Basment ",LEFT($D874,1), $D874="1st Floor", "0"&amp;LEFT($D874,1), $D874="2nd Floor", "0"&amp;LEFT($D874,1), $D874="3rd Floor", "0"&amp;LEFT($D874,1), $D874="4th Floor", "0"&amp;LEFT($D874,1), $D874="5th Floor", "0"&amp;LEFT($D874,1), $D874="6th Floor", "0"&amp;LEFT($D874,1),$D874="7th Floor", "0"&amp;LEFT($D874,1),$D874="8th Floor", "0"&amp;LEFT($D874,1),$D874="9th Floor", "0"&amp;LEFT($D874,1),$D874="10th Floor", LEFT($D874,2),$D874="11th Floor", LEFT($D874,2),$D874="12th Floor", LEFT($D874,2),$D874="13th Floor", LEFT($D874,2), $D874="Lower Ground", LEFT($D874)&amp;IF(ISNUMBER(FIND(" ",$D874)),MID($D874,FIND(" ",$D874)+1,1),"")&amp;IF(ISNUMBER(FIND(" ",$D874,FIND(" ",$D874)+1)),MID($D874,FIND(" ",$D874,FIND(" ",$D874)+1)+1,1),""),$D874="Upper Ground", LEFT($D874)&amp;IF(ISNUMBER(FIND(" ",$D874)),MID($D874,FIND(" ",$D874)+1,1),"")&amp;IF(ISNUMBER(FIND(" ",$D874,FIND(" ",$D874)+1)),MID($D874,FIND(" ",$D874,FIND(" ",$D874)+1)+1,1),"")),".0",$E874), " ")</f>
        <v xml:space="preserve"> </v>
      </c>
      <c r="G874" s="144"/>
      <c r="H874" s="144"/>
      <c r="I874" s="144"/>
      <c r="J874" s="144"/>
      <c r="K874" s="144"/>
      <c r="L874" s="149" t="str" cm="1">
        <f t="array" ref="L874">_xlfn.IFNA(
_xlfn.IFS(
AND($F874=" ",$G874=" ",$H874=" "),"Please update all three: Surveyor Room Reference, Establishment Room Reference and Establishment Room Name",
AND(OR($I874="General",$I874="Open plan/ semi-open general",$I874="Fitted",$I874="Light practical (science)",$I874="Light practical (other)",$I874="Heavy practical (workshops)",$I874="Heavy practical (clean)",$I874="Large",$I874="Storage"),$J874=0,$K874=0),"Please update Net Area or Non-net Area",
AND($B874&lt;&gt;"OUT",$J874=0,$I874&lt;&gt;"Non-net",$M874="85% Circulation"),"Net area not recorded for spaces with 85% circulation unusable type",
AND(OR($I874="General",$I874="Open plan/ semi-open general",$I874="Fitted",$I874="Light practical (science)",$I874="Light practical (other)",$I874="Heavy practical (workshops)",$I874="Heavy practical (clean)",$I874="Large",$I874="Storage"),OR($J874=0,ISBLANK($J874))),"Net area not recorded in net spaces",
AND(OR($I874="Non-net",$I874="Outdoor space"),$J874&gt;0),"Net Area Recorded in Non-net space",
AND($I874="General",$J874&gt;90),"This general space is over 90m2, please ensure that this space is entered as separate spaces if it usually used as separate spaces",
AND($I874="Open plan/ semi-open general",$J874&lt;27),"Open plan general space under 27m2",
AND(OR($K874=0,ISBLANK($K874)), $I874="Non-net"),"Non-net area not recorded in non-net space"
),
" ")</f>
        <v xml:space="preserve"> </v>
      </c>
      <c r="M874" s="144"/>
      <c r="N874" s="144"/>
      <c r="O874" s="144"/>
      <c r="P874" s="144"/>
      <c r="Q874" s="144"/>
      <c r="R874" s="171"/>
      <c r="S874" s="147">
        <f>NCA_Calculations!$P$886</f>
        <v>0</v>
      </c>
      <c r="T874" s="147">
        <f>NCA_Calculations!$Q$886</f>
        <v>0</v>
      </c>
      <c r="U874" s="144"/>
      <c r="V874" s="144"/>
      <c r="W874" s="149" t="str" cm="1">
        <f t="array" ref="W874">_xlfn.IFNA(
_xlfn.IFS(
ISBLANK($U874),"Missing space use.",
AND('Establishment details'!$C$14="Secondary",$V874="Classbase"),"Invalid Status type",
AND(OR( $V874="Classbase", $V874="Teaching", $V874="Early years",$V874="SEND resourced"), NOT(ISBLANK($M874))),"Space with status type and unusable type.",
AND($V874= "Classbase",'Establishment details'!$C$22&gt;=10), "Classbase status is only valid in schools with a primary element.",
AND($I874= "Large",$N874 &gt; 3.5), "Large rooms with less than 3.5m height.",
AND(OR($V874="Light practical (science)",$V874="Light practical (science)",$V874="Heavy practical (workshops)", $V874="Heavy practical (clean)"), OR($O874=0,ISBLANK($O874))),"Missing sinks count for light and heavy practical spaces.",
AND($M874 = "Other",ISBLANK($R874)), "Invalid unusable type / missing note for other unusable type."
),
" ")</f>
        <v>Missing space use.</v>
      </c>
    </row>
    <row r="875" spans="2:23" ht="15.75" x14ac:dyDescent="0.25">
      <c r="B875" s="143"/>
      <c r="C875" s="144"/>
      <c r="D875" s="144"/>
      <c r="E875" s="144"/>
      <c r="F875" s="147" t="str" cm="1">
        <f t="array" ref="F875">_xlfn.IFNA(CONCATENATE(_xlfn.IFS($D875="Mezzanine",LEFT($D875,1), $D875="Ground Floor",LEFT($D875,1),$D875="Basment ",LEFT($D875,1), $D875="1st Floor", "0"&amp;LEFT($D875,1), $D875="2nd Floor", "0"&amp;LEFT($D875,1), $D875="3rd Floor", "0"&amp;LEFT($D875,1), $D875="4th Floor", "0"&amp;LEFT($D875,1), $D875="5th Floor", "0"&amp;LEFT($D875,1), $D875="6th Floor", "0"&amp;LEFT($D875,1),$D875="7th Floor", "0"&amp;LEFT($D875,1),$D875="8th Floor", "0"&amp;LEFT($D875,1),$D875="9th Floor", "0"&amp;LEFT($D875,1),$D875="10th Floor", LEFT($D875,2),$D875="11th Floor", LEFT($D875,2),$D875="12th Floor", LEFT($D875,2),$D875="13th Floor", LEFT($D875,2), $D875="Lower Ground", LEFT($D875)&amp;IF(ISNUMBER(FIND(" ",$D875)),MID($D875,FIND(" ",$D875)+1,1),"")&amp;IF(ISNUMBER(FIND(" ",$D875,FIND(" ",$D875)+1)),MID($D875,FIND(" ",$D875,FIND(" ",$D875)+1)+1,1),""),$D875="Upper Ground", LEFT($D875)&amp;IF(ISNUMBER(FIND(" ",$D875)),MID($D875,FIND(" ",$D875)+1,1),"")&amp;IF(ISNUMBER(FIND(" ",$D875,FIND(" ",$D875)+1)),MID($D875,FIND(" ",$D875,FIND(" ",$D875)+1)+1,1),"")),".0",$E875), " ")</f>
        <v xml:space="preserve"> </v>
      </c>
      <c r="G875" s="144"/>
      <c r="H875" s="144"/>
      <c r="I875" s="144"/>
      <c r="J875" s="144"/>
      <c r="K875" s="144"/>
      <c r="L875" s="149" t="str" cm="1">
        <f t="array" ref="L875">_xlfn.IFNA(
_xlfn.IFS(
AND($F875=" ",$G875=" ",$H875=" "),"Please update all three: Surveyor Room Reference, Establishment Room Reference and Establishment Room Name",
AND(OR($I875="General",$I875="Open plan/ semi-open general",$I875="Fitted",$I875="Light practical (science)",$I875="Light practical (other)",$I875="Heavy practical (workshops)",$I875="Heavy practical (clean)",$I875="Large",$I875="Storage"),$J875=0,$K875=0),"Please update Net Area or Non-net Area",
AND($B875&lt;&gt;"OUT",$J875=0,$I875&lt;&gt;"Non-net",$M875="85% Circulation"),"Net area not recorded for spaces with 85% circulation unusable type",
AND(OR($I875="General",$I875="Open plan/ semi-open general",$I875="Fitted",$I875="Light practical (science)",$I875="Light practical (other)",$I875="Heavy practical (workshops)",$I875="Heavy practical (clean)",$I875="Large",$I875="Storage"),OR($J875=0,ISBLANK($J875))),"Net area not recorded in net spaces",
AND(OR($I875="Non-net",$I875="Outdoor space"),$J875&gt;0),"Net Area Recorded in Non-net space",
AND($I875="General",$J875&gt;90),"This general space is over 90m2, please ensure that this space is entered as separate spaces if it usually used as separate spaces",
AND($I875="Open plan/ semi-open general",$J875&lt;27),"Open plan general space under 27m2",
AND(OR($K875=0,ISBLANK($K875)), $I875="Non-net"),"Non-net area not recorded in non-net space"
),
" ")</f>
        <v xml:space="preserve"> </v>
      </c>
      <c r="M875" s="144"/>
      <c r="N875" s="144"/>
      <c r="O875" s="144"/>
      <c r="P875" s="144"/>
      <c r="Q875" s="144"/>
      <c r="R875" s="171"/>
      <c r="S875" s="147">
        <f>NCA_Calculations!$P$887</f>
        <v>0</v>
      </c>
      <c r="T875" s="147">
        <f>NCA_Calculations!$Q$887</f>
        <v>0</v>
      </c>
      <c r="U875" s="144"/>
      <c r="V875" s="144"/>
      <c r="W875" s="149" t="str" cm="1">
        <f t="array" ref="W875">_xlfn.IFNA(
_xlfn.IFS(
ISBLANK($U875),"Missing space use.",
AND('Establishment details'!$C$14="Secondary",$V875="Classbase"),"Invalid Status type",
AND(OR( $V875="Classbase", $V875="Teaching", $V875="Early years",$V875="SEND resourced"), NOT(ISBLANK($M875))),"Space with status type and unusable type.",
AND($V875= "Classbase",'Establishment details'!$C$22&gt;=10), "Classbase status is only valid in schools with a primary element.",
AND($I875= "Large",$N875 &gt; 3.5), "Large rooms with less than 3.5m height.",
AND(OR($V875="Light practical (science)",$V875="Light practical (science)",$V875="Heavy practical (workshops)", $V875="Heavy practical (clean)"), OR($O875=0,ISBLANK($O875))),"Missing sinks count for light and heavy practical spaces.",
AND($M875 = "Other",ISBLANK($R875)), "Invalid unusable type / missing note for other unusable type."
),
" ")</f>
        <v>Missing space use.</v>
      </c>
    </row>
    <row r="876" spans="2:23" ht="15.75" x14ac:dyDescent="0.25">
      <c r="B876" s="143"/>
      <c r="C876" s="144"/>
      <c r="D876" s="144"/>
      <c r="E876" s="144"/>
      <c r="F876" s="147" t="str" cm="1">
        <f t="array" ref="F876">_xlfn.IFNA(CONCATENATE(_xlfn.IFS($D876="Mezzanine",LEFT($D876,1), $D876="Ground Floor",LEFT($D876,1),$D876="Basment ",LEFT($D876,1), $D876="1st Floor", "0"&amp;LEFT($D876,1), $D876="2nd Floor", "0"&amp;LEFT($D876,1), $D876="3rd Floor", "0"&amp;LEFT($D876,1), $D876="4th Floor", "0"&amp;LEFT($D876,1), $D876="5th Floor", "0"&amp;LEFT($D876,1), $D876="6th Floor", "0"&amp;LEFT($D876,1),$D876="7th Floor", "0"&amp;LEFT($D876,1),$D876="8th Floor", "0"&amp;LEFT($D876,1),$D876="9th Floor", "0"&amp;LEFT($D876,1),$D876="10th Floor", LEFT($D876,2),$D876="11th Floor", LEFT($D876,2),$D876="12th Floor", LEFT($D876,2),$D876="13th Floor", LEFT($D876,2), $D876="Lower Ground", LEFT($D876)&amp;IF(ISNUMBER(FIND(" ",$D876)),MID($D876,FIND(" ",$D876)+1,1),"")&amp;IF(ISNUMBER(FIND(" ",$D876,FIND(" ",$D876)+1)),MID($D876,FIND(" ",$D876,FIND(" ",$D876)+1)+1,1),""),$D876="Upper Ground", LEFT($D876)&amp;IF(ISNUMBER(FIND(" ",$D876)),MID($D876,FIND(" ",$D876)+1,1),"")&amp;IF(ISNUMBER(FIND(" ",$D876,FIND(" ",$D876)+1)),MID($D876,FIND(" ",$D876,FIND(" ",$D876)+1)+1,1),"")),".0",$E876), " ")</f>
        <v xml:space="preserve"> </v>
      </c>
      <c r="G876" s="144"/>
      <c r="H876" s="144"/>
      <c r="I876" s="144"/>
      <c r="J876" s="144"/>
      <c r="K876" s="144"/>
      <c r="L876" s="149" t="str" cm="1">
        <f t="array" ref="L876">_xlfn.IFNA(
_xlfn.IFS(
AND($F876=" ",$G876=" ",$H876=" "),"Please update all three: Surveyor Room Reference, Establishment Room Reference and Establishment Room Name",
AND(OR($I876="General",$I876="Open plan/ semi-open general",$I876="Fitted",$I876="Light practical (science)",$I876="Light practical (other)",$I876="Heavy practical (workshops)",$I876="Heavy practical (clean)",$I876="Large",$I876="Storage"),$J876=0,$K876=0),"Please update Net Area or Non-net Area",
AND($B876&lt;&gt;"OUT",$J876=0,$I876&lt;&gt;"Non-net",$M876="85% Circulation"),"Net area not recorded for spaces with 85% circulation unusable type",
AND(OR($I876="General",$I876="Open plan/ semi-open general",$I876="Fitted",$I876="Light practical (science)",$I876="Light practical (other)",$I876="Heavy practical (workshops)",$I876="Heavy practical (clean)",$I876="Large",$I876="Storage"),OR($J876=0,ISBLANK($J876))),"Net area not recorded in net spaces",
AND(OR($I876="Non-net",$I876="Outdoor space"),$J876&gt;0),"Net Area Recorded in Non-net space",
AND($I876="General",$J876&gt;90),"This general space is over 90m2, please ensure that this space is entered as separate spaces if it usually used as separate spaces",
AND($I876="Open plan/ semi-open general",$J876&lt;27),"Open plan general space under 27m2",
AND(OR($K876=0,ISBLANK($K876)), $I876="Non-net"),"Non-net area not recorded in non-net space"
),
" ")</f>
        <v xml:space="preserve"> </v>
      </c>
      <c r="M876" s="144"/>
      <c r="N876" s="144"/>
      <c r="O876" s="144"/>
      <c r="P876" s="144"/>
      <c r="Q876" s="144"/>
      <c r="R876" s="171"/>
      <c r="S876" s="147">
        <f>NCA_Calculations!$P$888</f>
        <v>0</v>
      </c>
      <c r="T876" s="147">
        <f>NCA_Calculations!$Q$888</f>
        <v>0</v>
      </c>
      <c r="U876" s="144"/>
      <c r="V876" s="144"/>
      <c r="W876" s="149" t="str" cm="1">
        <f t="array" ref="W876">_xlfn.IFNA(
_xlfn.IFS(
ISBLANK($U876),"Missing space use.",
AND('Establishment details'!$C$14="Secondary",$V876="Classbase"),"Invalid Status type",
AND(OR( $V876="Classbase", $V876="Teaching", $V876="Early years",$V876="SEND resourced"), NOT(ISBLANK($M876))),"Space with status type and unusable type.",
AND($V876= "Classbase",'Establishment details'!$C$22&gt;=10), "Classbase status is only valid in schools with a primary element.",
AND($I876= "Large",$N876 &gt; 3.5), "Large rooms with less than 3.5m height.",
AND(OR($V876="Light practical (science)",$V876="Light practical (science)",$V876="Heavy practical (workshops)", $V876="Heavy practical (clean)"), OR($O876=0,ISBLANK($O876))),"Missing sinks count for light and heavy practical spaces.",
AND($M876 = "Other",ISBLANK($R876)), "Invalid unusable type / missing note for other unusable type."
),
" ")</f>
        <v>Missing space use.</v>
      </c>
    </row>
    <row r="877" spans="2:23" ht="15.75" x14ac:dyDescent="0.25">
      <c r="B877" s="143"/>
      <c r="C877" s="144"/>
      <c r="D877" s="144"/>
      <c r="E877" s="144"/>
      <c r="F877" s="147" t="str" cm="1">
        <f t="array" ref="F877">_xlfn.IFNA(CONCATENATE(_xlfn.IFS($D877="Mezzanine",LEFT($D877,1), $D877="Ground Floor",LEFT($D877,1),$D877="Basment ",LEFT($D877,1), $D877="1st Floor", "0"&amp;LEFT($D877,1), $D877="2nd Floor", "0"&amp;LEFT($D877,1), $D877="3rd Floor", "0"&amp;LEFT($D877,1), $D877="4th Floor", "0"&amp;LEFT($D877,1), $D877="5th Floor", "0"&amp;LEFT($D877,1), $D877="6th Floor", "0"&amp;LEFT($D877,1),$D877="7th Floor", "0"&amp;LEFT($D877,1),$D877="8th Floor", "0"&amp;LEFT($D877,1),$D877="9th Floor", "0"&amp;LEFT($D877,1),$D877="10th Floor", LEFT($D877,2),$D877="11th Floor", LEFT($D877,2),$D877="12th Floor", LEFT($D877,2),$D877="13th Floor", LEFT($D877,2), $D877="Lower Ground", LEFT($D877)&amp;IF(ISNUMBER(FIND(" ",$D877)),MID($D877,FIND(" ",$D877)+1,1),"")&amp;IF(ISNUMBER(FIND(" ",$D877,FIND(" ",$D877)+1)),MID($D877,FIND(" ",$D877,FIND(" ",$D877)+1)+1,1),""),$D877="Upper Ground", LEFT($D877)&amp;IF(ISNUMBER(FIND(" ",$D877)),MID($D877,FIND(" ",$D877)+1,1),"")&amp;IF(ISNUMBER(FIND(" ",$D877,FIND(" ",$D877)+1)),MID($D877,FIND(" ",$D877,FIND(" ",$D877)+1)+1,1),"")),".0",$E877), " ")</f>
        <v xml:space="preserve"> </v>
      </c>
      <c r="G877" s="144"/>
      <c r="H877" s="144"/>
      <c r="I877" s="144"/>
      <c r="J877" s="144"/>
      <c r="K877" s="144"/>
      <c r="L877" s="149" t="str" cm="1">
        <f t="array" ref="L877">_xlfn.IFNA(
_xlfn.IFS(
AND($F877=" ",$G877=" ",$H877=" "),"Please update all three: Surveyor Room Reference, Establishment Room Reference and Establishment Room Name",
AND(OR($I877="General",$I877="Open plan/ semi-open general",$I877="Fitted",$I877="Light practical (science)",$I877="Light practical (other)",$I877="Heavy practical (workshops)",$I877="Heavy practical (clean)",$I877="Large",$I877="Storage"),$J877=0,$K877=0),"Please update Net Area or Non-net Area",
AND($B877&lt;&gt;"OUT",$J877=0,$I877&lt;&gt;"Non-net",$M877="85% Circulation"),"Net area not recorded for spaces with 85% circulation unusable type",
AND(OR($I877="General",$I877="Open plan/ semi-open general",$I877="Fitted",$I877="Light practical (science)",$I877="Light practical (other)",$I877="Heavy practical (workshops)",$I877="Heavy practical (clean)",$I877="Large",$I877="Storage"),OR($J877=0,ISBLANK($J877))),"Net area not recorded in net spaces",
AND(OR($I877="Non-net",$I877="Outdoor space"),$J877&gt;0),"Net Area Recorded in Non-net space",
AND($I877="General",$J877&gt;90),"This general space is over 90m2, please ensure that this space is entered as separate spaces if it usually used as separate spaces",
AND($I877="Open plan/ semi-open general",$J877&lt;27),"Open plan general space under 27m2",
AND(OR($K877=0,ISBLANK($K877)), $I877="Non-net"),"Non-net area not recorded in non-net space"
),
" ")</f>
        <v xml:space="preserve"> </v>
      </c>
      <c r="M877" s="144"/>
      <c r="N877" s="144"/>
      <c r="O877" s="144"/>
      <c r="P877" s="144"/>
      <c r="Q877" s="144"/>
      <c r="R877" s="171"/>
      <c r="S877" s="147">
        <f>NCA_Calculations!$P$889</f>
        <v>0</v>
      </c>
      <c r="T877" s="147">
        <f>NCA_Calculations!$Q$889</f>
        <v>0</v>
      </c>
      <c r="U877" s="144"/>
      <c r="V877" s="144"/>
      <c r="W877" s="149" t="str" cm="1">
        <f t="array" ref="W877">_xlfn.IFNA(
_xlfn.IFS(
ISBLANK($U877),"Missing space use.",
AND('Establishment details'!$C$14="Secondary",$V877="Classbase"),"Invalid Status type",
AND(OR( $V877="Classbase", $V877="Teaching", $V877="Early years",$V877="SEND resourced"), NOT(ISBLANK($M877))),"Space with status type and unusable type.",
AND($V877= "Classbase",'Establishment details'!$C$22&gt;=10), "Classbase status is only valid in schools with a primary element.",
AND($I877= "Large",$N877 &gt; 3.5), "Large rooms with less than 3.5m height.",
AND(OR($V877="Light practical (science)",$V877="Light practical (science)",$V877="Heavy practical (workshops)", $V877="Heavy practical (clean)"), OR($O877=0,ISBLANK($O877))),"Missing sinks count for light and heavy practical spaces.",
AND($M877 = "Other",ISBLANK($R877)), "Invalid unusable type / missing note for other unusable type."
),
" ")</f>
        <v>Missing space use.</v>
      </c>
    </row>
    <row r="878" spans="2:23" ht="15.75" x14ac:dyDescent="0.25">
      <c r="B878" s="143"/>
      <c r="C878" s="144"/>
      <c r="D878" s="144"/>
      <c r="E878" s="144"/>
      <c r="F878" s="147" t="str" cm="1">
        <f t="array" ref="F878">_xlfn.IFNA(CONCATENATE(_xlfn.IFS($D878="Mezzanine",LEFT($D878,1), $D878="Ground Floor",LEFT($D878,1),$D878="Basment ",LEFT($D878,1), $D878="1st Floor", "0"&amp;LEFT($D878,1), $D878="2nd Floor", "0"&amp;LEFT($D878,1), $D878="3rd Floor", "0"&amp;LEFT($D878,1), $D878="4th Floor", "0"&amp;LEFT($D878,1), $D878="5th Floor", "0"&amp;LEFT($D878,1), $D878="6th Floor", "0"&amp;LEFT($D878,1),$D878="7th Floor", "0"&amp;LEFT($D878,1),$D878="8th Floor", "0"&amp;LEFT($D878,1),$D878="9th Floor", "0"&amp;LEFT($D878,1),$D878="10th Floor", LEFT($D878,2),$D878="11th Floor", LEFT($D878,2),$D878="12th Floor", LEFT($D878,2),$D878="13th Floor", LEFT($D878,2), $D878="Lower Ground", LEFT($D878)&amp;IF(ISNUMBER(FIND(" ",$D878)),MID($D878,FIND(" ",$D878)+1,1),"")&amp;IF(ISNUMBER(FIND(" ",$D878,FIND(" ",$D878)+1)),MID($D878,FIND(" ",$D878,FIND(" ",$D878)+1)+1,1),""),$D878="Upper Ground", LEFT($D878)&amp;IF(ISNUMBER(FIND(" ",$D878)),MID($D878,FIND(" ",$D878)+1,1),"")&amp;IF(ISNUMBER(FIND(" ",$D878,FIND(" ",$D878)+1)),MID($D878,FIND(" ",$D878,FIND(" ",$D878)+1)+1,1),"")),".0",$E878), " ")</f>
        <v xml:space="preserve"> </v>
      </c>
      <c r="G878" s="144"/>
      <c r="H878" s="144"/>
      <c r="I878" s="144"/>
      <c r="J878" s="144"/>
      <c r="K878" s="144"/>
      <c r="L878" s="149" t="str" cm="1">
        <f t="array" ref="L878">_xlfn.IFNA(
_xlfn.IFS(
AND($F878=" ",$G878=" ",$H878=" "),"Please update all three: Surveyor Room Reference, Establishment Room Reference and Establishment Room Name",
AND(OR($I878="General",$I878="Open plan/ semi-open general",$I878="Fitted",$I878="Light practical (science)",$I878="Light practical (other)",$I878="Heavy practical (workshops)",$I878="Heavy practical (clean)",$I878="Large",$I878="Storage"),$J878=0,$K878=0),"Please update Net Area or Non-net Area",
AND($B878&lt;&gt;"OUT",$J878=0,$I878&lt;&gt;"Non-net",$M878="85% Circulation"),"Net area not recorded for spaces with 85% circulation unusable type",
AND(OR($I878="General",$I878="Open plan/ semi-open general",$I878="Fitted",$I878="Light practical (science)",$I878="Light practical (other)",$I878="Heavy practical (workshops)",$I878="Heavy practical (clean)",$I878="Large",$I878="Storage"),OR($J878=0,ISBLANK($J878))),"Net area not recorded in net spaces",
AND(OR($I878="Non-net",$I878="Outdoor space"),$J878&gt;0),"Net Area Recorded in Non-net space",
AND($I878="General",$J878&gt;90),"This general space is over 90m2, please ensure that this space is entered as separate spaces if it usually used as separate spaces",
AND($I878="Open plan/ semi-open general",$J878&lt;27),"Open plan general space under 27m2",
AND(OR($K878=0,ISBLANK($K878)), $I878="Non-net"),"Non-net area not recorded in non-net space"
),
" ")</f>
        <v xml:space="preserve"> </v>
      </c>
      <c r="M878" s="144"/>
      <c r="N878" s="144"/>
      <c r="O878" s="144"/>
      <c r="P878" s="144"/>
      <c r="Q878" s="144"/>
      <c r="R878" s="171"/>
      <c r="S878" s="147">
        <f>NCA_Calculations!$P$890</f>
        <v>0</v>
      </c>
      <c r="T878" s="147">
        <f>NCA_Calculations!$Q$890</f>
        <v>0</v>
      </c>
      <c r="U878" s="144"/>
      <c r="V878" s="144"/>
      <c r="W878" s="149" t="str" cm="1">
        <f t="array" ref="W878">_xlfn.IFNA(
_xlfn.IFS(
ISBLANK($U878),"Missing space use.",
AND('Establishment details'!$C$14="Secondary",$V878="Classbase"),"Invalid Status type",
AND(OR( $V878="Classbase", $V878="Teaching", $V878="Early years",$V878="SEND resourced"), NOT(ISBLANK($M878))),"Space with status type and unusable type.",
AND($V878= "Classbase",'Establishment details'!$C$22&gt;=10), "Classbase status is only valid in schools with a primary element.",
AND($I878= "Large",$N878 &gt; 3.5), "Large rooms with less than 3.5m height.",
AND(OR($V878="Light practical (science)",$V878="Light practical (science)",$V878="Heavy practical (workshops)", $V878="Heavy practical (clean)"), OR($O878=0,ISBLANK($O878))),"Missing sinks count for light and heavy practical spaces.",
AND($M878 = "Other",ISBLANK($R878)), "Invalid unusable type / missing note for other unusable type."
),
" ")</f>
        <v>Missing space use.</v>
      </c>
    </row>
    <row r="879" spans="2:23" ht="15.75" x14ac:dyDescent="0.25">
      <c r="B879" s="143"/>
      <c r="C879" s="144"/>
      <c r="D879" s="144"/>
      <c r="E879" s="144"/>
      <c r="F879" s="147" t="str" cm="1">
        <f t="array" ref="F879">_xlfn.IFNA(CONCATENATE(_xlfn.IFS($D879="Mezzanine",LEFT($D879,1), $D879="Ground Floor",LEFT($D879,1),$D879="Basment ",LEFT($D879,1), $D879="1st Floor", "0"&amp;LEFT($D879,1), $D879="2nd Floor", "0"&amp;LEFT($D879,1), $D879="3rd Floor", "0"&amp;LEFT($D879,1), $D879="4th Floor", "0"&amp;LEFT($D879,1), $D879="5th Floor", "0"&amp;LEFT($D879,1), $D879="6th Floor", "0"&amp;LEFT($D879,1),$D879="7th Floor", "0"&amp;LEFT($D879,1),$D879="8th Floor", "0"&amp;LEFT($D879,1),$D879="9th Floor", "0"&amp;LEFT($D879,1),$D879="10th Floor", LEFT($D879,2),$D879="11th Floor", LEFT($D879,2),$D879="12th Floor", LEFT($D879,2),$D879="13th Floor", LEFT($D879,2), $D879="Lower Ground", LEFT($D879)&amp;IF(ISNUMBER(FIND(" ",$D879)),MID($D879,FIND(" ",$D879)+1,1),"")&amp;IF(ISNUMBER(FIND(" ",$D879,FIND(" ",$D879)+1)),MID($D879,FIND(" ",$D879,FIND(" ",$D879)+1)+1,1),""),$D879="Upper Ground", LEFT($D879)&amp;IF(ISNUMBER(FIND(" ",$D879)),MID($D879,FIND(" ",$D879)+1,1),"")&amp;IF(ISNUMBER(FIND(" ",$D879,FIND(" ",$D879)+1)),MID($D879,FIND(" ",$D879,FIND(" ",$D879)+1)+1,1),"")),".0",$E879), " ")</f>
        <v xml:space="preserve"> </v>
      </c>
      <c r="G879" s="144"/>
      <c r="H879" s="144"/>
      <c r="I879" s="144"/>
      <c r="J879" s="144"/>
      <c r="K879" s="144"/>
      <c r="L879" s="149" t="str" cm="1">
        <f t="array" ref="L879">_xlfn.IFNA(
_xlfn.IFS(
AND($F879=" ",$G879=" ",$H879=" "),"Please update all three: Surveyor Room Reference, Establishment Room Reference and Establishment Room Name",
AND(OR($I879="General",$I879="Open plan/ semi-open general",$I879="Fitted",$I879="Light practical (science)",$I879="Light practical (other)",$I879="Heavy practical (workshops)",$I879="Heavy practical (clean)",$I879="Large",$I879="Storage"),$J879=0,$K879=0),"Please update Net Area or Non-net Area",
AND($B879&lt;&gt;"OUT",$J879=0,$I879&lt;&gt;"Non-net",$M879="85% Circulation"),"Net area not recorded for spaces with 85% circulation unusable type",
AND(OR($I879="General",$I879="Open plan/ semi-open general",$I879="Fitted",$I879="Light practical (science)",$I879="Light practical (other)",$I879="Heavy practical (workshops)",$I879="Heavy practical (clean)",$I879="Large",$I879="Storage"),OR($J879=0,ISBLANK($J879))),"Net area not recorded in net spaces",
AND(OR($I879="Non-net",$I879="Outdoor space"),$J879&gt;0),"Net Area Recorded in Non-net space",
AND($I879="General",$J879&gt;90),"This general space is over 90m2, please ensure that this space is entered as separate spaces if it usually used as separate spaces",
AND($I879="Open plan/ semi-open general",$J879&lt;27),"Open plan general space under 27m2",
AND(OR($K879=0,ISBLANK($K879)), $I879="Non-net"),"Non-net area not recorded in non-net space"
),
" ")</f>
        <v xml:space="preserve"> </v>
      </c>
      <c r="M879" s="144"/>
      <c r="N879" s="144"/>
      <c r="O879" s="144"/>
      <c r="P879" s="144"/>
      <c r="Q879" s="144"/>
      <c r="R879" s="171"/>
      <c r="S879" s="147">
        <f>NCA_Calculations!$P$891</f>
        <v>0</v>
      </c>
      <c r="T879" s="147">
        <f>NCA_Calculations!$Q$891</f>
        <v>0</v>
      </c>
      <c r="U879" s="144"/>
      <c r="V879" s="144"/>
      <c r="W879" s="149" t="str" cm="1">
        <f t="array" ref="W879">_xlfn.IFNA(
_xlfn.IFS(
ISBLANK($U879),"Missing space use.",
AND('Establishment details'!$C$14="Secondary",$V879="Classbase"),"Invalid Status type",
AND(OR( $V879="Classbase", $V879="Teaching", $V879="Early years",$V879="SEND resourced"), NOT(ISBLANK($M879))),"Space with status type and unusable type.",
AND($V879= "Classbase",'Establishment details'!$C$22&gt;=10), "Classbase status is only valid in schools with a primary element.",
AND($I879= "Large",$N879 &gt; 3.5), "Large rooms with less than 3.5m height.",
AND(OR($V879="Light practical (science)",$V879="Light practical (science)",$V879="Heavy practical (workshops)", $V879="Heavy practical (clean)"), OR($O879=0,ISBLANK($O879))),"Missing sinks count for light and heavy practical spaces.",
AND($M879 = "Other",ISBLANK($R879)), "Invalid unusable type / missing note for other unusable type."
),
" ")</f>
        <v>Missing space use.</v>
      </c>
    </row>
    <row r="880" spans="2:23" ht="15.75" x14ac:dyDescent="0.25">
      <c r="B880" s="143"/>
      <c r="C880" s="144"/>
      <c r="D880" s="144"/>
      <c r="E880" s="144"/>
      <c r="F880" s="147" t="str" cm="1">
        <f t="array" ref="F880">_xlfn.IFNA(CONCATENATE(_xlfn.IFS($D880="Mezzanine",LEFT($D880,1), $D880="Ground Floor",LEFT($D880,1),$D880="Basment ",LEFT($D880,1), $D880="1st Floor", "0"&amp;LEFT($D880,1), $D880="2nd Floor", "0"&amp;LEFT($D880,1), $D880="3rd Floor", "0"&amp;LEFT($D880,1), $D880="4th Floor", "0"&amp;LEFT($D880,1), $D880="5th Floor", "0"&amp;LEFT($D880,1), $D880="6th Floor", "0"&amp;LEFT($D880,1),$D880="7th Floor", "0"&amp;LEFT($D880,1),$D880="8th Floor", "0"&amp;LEFT($D880,1),$D880="9th Floor", "0"&amp;LEFT($D880,1),$D880="10th Floor", LEFT($D880,2),$D880="11th Floor", LEFT($D880,2),$D880="12th Floor", LEFT($D880,2),$D880="13th Floor", LEFT($D880,2), $D880="Lower Ground", LEFT($D880)&amp;IF(ISNUMBER(FIND(" ",$D880)),MID($D880,FIND(" ",$D880)+1,1),"")&amp;IF(ISNUMBER(FIND(" ",$D880,FIND(" ",$D880)+1)),MID($D880,FIND(" ",$D880,FIND(" ",$D880)+1)+1,1),""),$D880="Upper Ground", LEFT($D880)&amp;IF(ISNUMBER(FIND(" ",$D880)),MID($D880,FIND(" ",$D880)+1,1),"")&amp;IF(ISNUMBER(FIND(" ",$D880,FIND(" ",$D880)+1)),MID($D880,FIND(" ",$D880,FIND(" ",$D880)+1)+1,1),"")),".0",$E880), " ")</f>
        <v xml:space="preserve"> </v>
      </c>
      <c r="G880" s="144"/>
      <c r="H880" s="144"/>
      <c r="I880" s="144"/>
      <c r="J880" s="144"/>
      <c r="K880" s="144"/>
      <c r="L880" s="149" t="str" cm="1">
        <f t="array" ref="L880">_xlfn.IFNA(
_xlfn.IFS(
AND($F880=" ",$G880=" ",$H880=" "),"Please update all three: Surveyor Room Reference, Establishment Room Reference and Establishment Room Name",
AND(OR($I880="General",$I880="Open plan/ semi-open general",$I880="Fitted",$I880="Light practical (science)",$I880="Light practical (other)",$I880="Heavy practical (workshops)",$I880="Heavy practical (clean)",$I880="Large",$I880="Storage"),$J880=0,$K880=0),"Please update Net Area or Non-net Area",
AND($B880&lt;&gt;"OUT",$J880=0,$I880&lt;&gt;"Non-net",$M880="85% Circulation"),"Net area not recorded for spaces with 85% circulation unusable type",
AND(OR($I880="General",$I880="Open plan/ semi-open general",$I880="Fitted",$I880="Light practical (science)",$I880="Light practical (other)",$I880="Heavy practical (workshops)",$I880="Heavy practical (clean)",$I880="Large",$I880="Storage"),OR($J880=0,ISBLANK($J880))),"Net area not recorded in net spaces",
AND(OR($I880="Non-net",$I880="Outdoor space"),$J880&gt;0),"Net Area Recorded in Non-net space",
AND($I880="General",$J880&gt;90),"This general space is over 90m2, please ensure that this space is entered as separate spaces if it usually used as separate spaces",
AND($I880="Open plan/ semi-open general",$J880&lt;27),"Open plan general space under 27m2",
AND(OR($K880=0,ISBLANK($K880)), $I880="Non-net"),"Non-net area not recorded in non-net space"
),
" ")</f>
        <v xml:space="preserve"> </v>
      </c>
      <c r="M880" s="144"/>
      <c r="N880" s="144"/>
      <c r="O880" s="144"/>
      <c r="P880" s="144"/>
      <c r="Q880" s="144"/>
      <c r="R880" s="171"/>
      <c r="S880" s="147">
        <f>NCA_Calculations!$P$892</f>
        <v>0</v>
      </c>
      <c r="T880" s="147">
        <f>NCA_Calculations!$Q$892</f>
        <v>0</v>
      </c>
      <c r="U880" s="144"/>
      <c r="V880" s="144"/>
      <c r="W880" s="149" t="str" cm="1">
        <f t="array" ref="W880">_xlfn.IFNA(
_xlfn.IFS(
ISBLANK($U880),"Missing space use.",
AND('Establishment details'!$C$14="Secondary",$V880="Classbase"),"Invalid Status type",
AND(OR( $V880="Classbase", $V880="Teaching", $V880="Early years",$V880="SEND resourced"), NOT(ISBLANK($M880))),"Space with status type and unusable type.",
AND($V880= "Classbase",'Establishment details'!$C$22&gt;=10), "Classbase status is only valid in schools with a primary element.",
AND($I880= "Large",$N880 &gt; 3.5), "Large rooms with less than 3.5m height.",
AND(OR($V880="Light practical (science)",$V880="Light practical (science)",$V880="Heavy practical (workshops)", $V880="Heavy practical (clean)"), OR($O880=0,ISBLANK($O880))),"Missing sinks count for light and heavy practical spaces.",
AND($M880 = "Other",ISBLANK($R880)), "Invalid unusable type / missing note for other unusable type."
),
" ")</f>
        <v>Missing space use.</v>
      </c>
    </row>
    <row r="881" spans="2:23" ht="15.75" x14ac:dyDescent="0.25">
      <c r="B881" s="143"/>
      <c r="C881" s="144"/>
      <c r="D881" s="144"/>
      <c r="E881" s="144"/>
      <c r="F881" s="147" t="str" cm="1">
        <f t="array" ref="F881">_xlfn.IFNA(CONCATENATE(_xlfn.IFS($D881="Mezzanine",LEFT($D881,1), $D881="Ground Floor",LEFT($D881,1),$D881="Basment ",LEFT($D881,1), $D881="1st Floor", "0"&amp;LEFT($D881,1), $D881="2nd Floor", "0"&amp;LEFT($D881,1), $D881="3rd Floor", "0"&amp;LEFT($D881,1), $D881="4th Floor", "0"&amp;LEFT($D881,1), $D881="5th Floor", "0"&amp;LEFT($D881,1), $D881="6th Floor", "0"&amp;LEFT($D881,1),$D881="7th Floor", "0"&amp;LEFT($D881,1),$D881="8th Floor", "0"&amp;LEFT($D881,1),$D881="9th Floor", "0"&amp;LEFT($D881,1),$D881="10th Floor", LEFT($D881,2),$D881="11th Floor", LEFT($D881,2),$D881="12th Floor", LEFT($D881,2),$D881="13th Floor", LEFT($D881,2), $D881="Lower Ground", LEFT($D881)&amp;IF(ISNUMBER(FIND(" ",$D881)),MID($D881,FIND(" ",$D881)+1,1),"")&amp;IF(ISNUMBER(FIND(" ",$D881,FIND(" ",$D881)+1)),MID($D881,FIND(" ",$D881,FIND(" ",$D881)+1)+1,1),""),$D881="Upper Ground", LEFT($D881)&amp;IF(ISNUMBER(FIND(" ",$D881)),MID($D881,FIND(" ",$D881)+1,1),"")&amp;IF(ISNUMBER(FIND(" ",$D881,FIND(" ",$D881)+1)),MID($D881,FIND(" ",$D881,FIND(" ",$D881)+1)+1,1),"")),".0",$E881), " ")</f>
        <v xml:space="preserve"> </v>
      </c>
      <c r="G881" s="144"/>
      <c r="H881" s="144"/>
      <c r="I881" s="144"/>
      <c r="J881" s="144"/>
      <c r="K881" s="144"/>
      <c r="L881" s="149" t="str" cm="1">
        <f t="array" ref="L881">_xlfn.IFNA(
_xlfn.IFS(
AND($F881=" ",$G881=" ",$H881=" "),"Please update all three: Surveyor Room Reference, Establishment Room Reference and Establishment Room Name",
AND(OR($I881="General",$I881="Open plan/ semi-open general",$I881="Fitted",$I881="Light practical (science)",$I881="Light practical (other)",$I881="Heavy practical (workshops)",$I881="Heavy practical (clean)",$I881="Large",$I881="Storage"),$J881=0,$K881=0),"Please update Net Area or Non-net Area",
AND($B881&lt;&gt;"OUT",$J881=0,$I881&lt;&gt;"Non-net",$M881="85% Circulation"),"Net area not recorded for spaces with 85% circulation unusable type",
AND(OR($I881="General",$I881="Open plan/ semi-open general",$I881="Fitted",$I881="Light practical (science)",$I881="Light practical (other)",$I881="Heavy practical (workshops)",$I881="Heavy practical (clean)",$I881="Large",$I881="Storage"),OR($J881=0,ISBLANK($J881))),"Net area not recorded in net spaces",
AND(OR($I881="Non-net",$I881="Outdoor space"),$J881&gt;0),"Net Area Recorded in Non-net space",
AND($I881="General",$J881&gt;90),"This general space is over 90m2, please ensure that this space is entered as separate spaces if it usually used as separate spaces",
AND($I881="Open plan/ semi-open general",$J881&lt;27),"Open plan general space under 27m2",
AND(OR($K881=0,ISBLANK($K881)), $I881="Non-net"),"Non-net area not recorded in non-net space"
),
" ")</f>
        <v xml:space="preserve"> </v>
      </c>
      <c r="M881" s="144"/>
      <c r="N881" s="144"/>
      <c r="O881" s="144"/>
      <c r="P881" s="144"/>
      <c r="Q881" s="144"/>
      <c r="R881" s="171"/>
      <c r="S881" s="147">
        <f>NCA_Calculations!$P$893</f>
        <v>0</v>
      </c>
      <c r="T881" s="147">
        <f>NCA_Calculations!$Q$893</f>
        <v>0</v>
      </c>
      <c r="U881" s="144"/>
      <c r="V881" s="144"/>
      <c r="W881" s="149" t="str" cm="1">
        <f t="array" ref="W881">_xlfn.IFNA(
_xlfn.IFS(
ISBLANK($U881),"Missing space use.",
AND('Establishment details'!$C$14="Secondary",$V881="Classbase"),"Invalid Status type",
AND(OR( $V881="Classbase", $V881="Teaching", $V881="Early years",$V881="SEND resourced"), NOT(ISBLANK($M881))),"Space with status type and unusable type.",
AND($V881= "Classbase",'Establishment details'!$C$22&gt;=10), "Classbase status is only valid in schools with a primary element.",
AND($I881= "Large",$N881 &gt; 3.5), "Large rooms with less than 3.5m height.",
AND(OR($V881="Light practical (science)",$V881="Light practical (science)",$V881="Heavy practical (workshops)", $V881="Heavy practical (clean)"), OR($O881=0,ISBLANK($O881))),"Missing sinks count for light and heavy practical spaces.",
AND($M881 = "Other",ISBLANK($R881)), "Invalid unusable type / missing note for other unusable type."
),
" ")</f>
        <v>Missing space use.</v>
      </c>
    </row>
    <row r="882" spans="2:23" ht="15.75" x14ac:dyDescent="0.25">
      <c r="B882" s="143"/>
      <c r="C882" s="144"/>
      <c r="D882" s="144"/>
      <c r="E882" s="144"/>
      <c r="F882" s="147" t="str" cm="1">
        <f t="array" ref="F882">_xlfn.IFNA(CONCATENATE(_xlfn.IFS($D882="Mezzanine",LEFT($D882,1), $D882="Ground Floor",LEFT($D882,1),$D882="Basment ",LEFT($D882,1), $D882="1st Floor", "0"&amp;LEFT($D882,1), $D882="2nd Floor", "0"&amp;LEFT($D882,1), $D882="3rd Floor", "0"&amp;LEFT($D882,1), $D882="4th Floor", "0"&amp;LEFT($D882,1), $D882="5th Floor", "0"&amp;LEFT($D882,1), $D882="6th Floor", "0"&amp;LEFT($D882,1),$D882="7th Floor", "0"&amp;LEFT($D882,1),$D882="8th Floor", "0"&amp;LEFT($D882,1),$D882="9th Floor", "0"&amp;LEFT($D882,1),$D882="10th Floor", LEFT($D882,2),$D882="11th Floor", LEFT($D882,2),$D882="12th Floor", LEFT($D882,2),$D882="13th Floor", LEFT($D882,2), $D882="Lower Ground", LEFT($D882)&amp;IF(ISNUMBER(FIND(" ",$D882)),MID($D882,FIND(" ",$D882)+1,1),"")&amp;IF(ISNUMBER(FIND(" ",$D882,FIND(" ",$D882)+1)),MID($D882,FIND(" ",$D882,FIND(" ",$D882)+1)+1,1),""),$D882="Upper Ground", LEFT($D882)&amp;IF(ISNUMBER(FIND(" ",$D882)),MID($D882,FIND(" ",$D882)+1,1),"")&amp;IF(ISNUMBER(FIND(" ",$D882,FIND(" ",$D882)+1)),MID($D882,FIND(" ",$D882,FIND(" ",$D882)+1)+1,1),"")),".0",$E882), " ")</f>
        <v xml:space="preserve"> </v>
      </c>
      <c r="G882" s="144"/>
      <c r="H882" s="144"/>
      <c r="I882" s="144"/>
      <c r="J882" s="144"/>
      <c r="K882" s="144"/>
      <c r="L882" s="149" t="str" cm="1">
        <f t="array" ref="L882">_xlfn.IFNA(
_xlfn.IFS(
AND($F882=" ",$G882=" ",$H882=" "),"Please update all three: Surveyor Room Reference, Establishment Room Reference and Establishment Room Name",
AND(OR($I882="General",$I882="Open plan/ semi-open general",$I882="Fitted",$I882="Light practical (science)",$I882="Light practical (other)",$I882="Heavy practical (workshops)",$I882="Heavy practical (clean)",$I882="Large",$I882="Storage"),$J882=0,$K882=0),"Please update Net Area or Non-net Area",
AND($B882&lt;&gt;"OUT",$J882=0,$I882&lt;&gt;"Non-net",$M882="85% Circulation"),"Net area not recorded for spaces with 85% circulation unusable type",
AND(OR($I882="General",$I882="Open plan/ semi-open general",$I882="Fitted",$I882="Light practical (science)",$I882="Light practical (other)",$I882="Heavy practical (workshops)",$I882="Heavy practical (clean)",$I882="Large",$I882="Storage"),OR($J882=0,ISBLANK($J882))),"Net area not recorded in net spaces",
AND(OR($I882="Non-net",$I882="Outdoor space"),$J882&gt;0),"Net Area Recorded in Non-net space",
AND($I882="General",$J882&gt;90),"This general space is over 90m2, please ensure that this space is entered as separate spaces if it usually used as separate spaces",
AND($I882="Open plan/ semi-open general",$J882&lt;27),"Open plan general space under 27m2",
AND(OR($K882=0,ISBLANK($K882)), $I882="Non-net"),"Non-net area not recorded in non-net space"
),
" ")</f>
        <v xml:space="preserve"> </v>
      </c>
      <c r="M882" s="144"/>
      <c r="N882" s="144"/>
      <c r="O882" s="144"/>
      <c r="P882" s="144"/>
      <c r="Q882" s="144"/>
      <c r="R882" s="171"/>
      <c r="S882" s="147">
        <f>NCA_Calculations!$P$894</f>
        <v>0</v>
      </c>
      <c r="T882" s="147">
        <f>NCA_Calculations!$Q$894</f>
        <v>0</v>
      </c>
      <c r="U882" s="144"/>
      <c r="V882" s="144"/>
      <c r="W882" s="149" t="str" cm="1">
        <f t="array" ref="W882">_xlfn.IFNA(
_xlfn.IFS(
ISBLANK($U882),"Missing space use.",
AND('Establishment details'!$C$14="Secondary",$V882="Classbase"),"Invalid Status type",
AND(OR( $V882="Classbase", $V882="Teaching", $V882="Early years",$V882="SEND resourced"), NOT(ISBLANK($M882))),"Space with status type and unusable type.",
AND($V882= "Classbase",'Establishment details'!$C$22&gt;=10), "Classbase status is only valid in schools with a primary element.",
AND($I882= "Large",$N882 &gt; 3.5), "Large rooms with less than 3.5m height.",
AND(OR($V882="Light practical (science)",$V882="Light practical (science)",$V882="Heavy practical (workshops)", $V882="Heavy practical (clean)"), OR($O882=0,ISBLANK($O882))),"Missing sinks count for light and heavy practical spaces.",
AND($M882 = "Other",ISBLANK($R882)), "Invalid unusable type / missing note for other unusable type."
),
" ")</f>
        <v>Missing space use.</v>
      </c>
    </row>
    <row r="883" spans="2:23" ht="15.75" x14ac:dyDescent="0.25">
      <c r="B883" s="143"/>
      <c r="C883" s="144"/>
      <c r="D883" s="144"/>
      <c r="E883" s="144"/>
      <c r="F883" s="147" t="str" cm="1">
        <f t="array" ref="F883">_xlfn.IFNA(CONCATENATE(_xlfn.IFS($D883="Mezzanine",LEFT($D883,1), $D883="Ground Floor",LEFT($D883,1),$D883="Basment ",LEFT($D883,1), $D883="1st Floor", "0"&amp;LEFT($D883,1), $D883="2nd Floor", "0"&amp;LEFT($D883,1), $D883="3rd Floor", "0"&amp;LEFT($D883,1), $D883="4th Floor", "0"&amp;LEFT($D883,1), $D883="5th Floor", "0"&amp;LEFT($D883,1), $D883="6th Floor", "0"&amp;LEFT($D883,1),$D883="7th Floor", "0"&amp;LEFT($D883,1),$D883="8th Floor", "0"&amp;LEFT($D883,1),$D883="9th Floor", "0"&amp;LEFT($D883,1),$D883="10th Floor", LEFT($D883,2),$D883="11th Floor", LEFT($D883,2),$D883="12th Floor", LEFT($D883,2),$D883="13th Floor", LEFT($D883,2), $D883="Lower Ground", LEFT($D883)&amp;IF(ISNUMBER(FIND(" ",$D883)),MID($D883,FIND(" ",$D883)+1,1),"")&amp;IF(ISNUMBER(FIND(" ",$D883,FIND(" ",$D883)+1)),MID($D883,FIND(" ",$D883,FIND(" ",$D883)+1)+1,1),""),$D883="Upper Ground", LEFT($D883)&amp;IF(ISNUMBER(FIND(" ",$D883)),MID($D883,FIND(" ",$D883)+1,1),"")&amp;IF(ISNUMBER(FIND(" ",$D883,FIND(" ",$D883)+1)),MID($D883,FIND(" ",$D883,FIND(" ",$D883)+1)+1,1),"")),".0",$E883), " ")</f>
        <v xml:space="preserve"> </v>
      </c>
      <c r="G883" s="144"/>
      <c r="H883" s="144"/>
      <c r="I883" s="144"/>
      <c r="J883" s="144"/>
      <c r="K883" s="144"/>
      <c r="L883" s="149" t="str" cm="1">
        <f t="array" ref="L883">_xlfn.IFNA(
_xlfn.IFS(
AND($F883=" ",$G883=" ",$H883=" "),"Please update all three: Surveyor Room Reference, Establishment Room Reference and Establishment Room Name",
AND(OR($I883="General",$I883="Open plan/ semi-open general",$I883="Fitted",$I883="Light practical (science)",$I883="Light practical (other)",$I883="Heavy practical (workshops)",$I883="Heavy practical (clean)",$I883="Large",$I883="Storage"),$J883=0,$K883=0),"Please update Net Area or Non-net Area",
AND($B883&lt;&gt;"OUT",$J883=0,$I883&lt;&gt;"Non-net",$M883="85% Circulation"),"Net area not recorded for spaces with 85% circulation unusable type",
AND(OR($I883="General",$I883="Open plan/ semi-open general",$I883="Fitted",$I883="Light practical (science)",$I883="Light practical (other)",$I883="Heavy practical (workshops)",$I883="Heavy practical (clean)",$I883="Large",$I883="Storage"),OR($J883=0,ISBLANK($J883))),"Net area not recorded in net spaces",
AND(OR($I883="Non-net",$I883="Outdoor space"),$J883&gt;0),"Net Area Recorded in Non-net space",
AND($I883="General",$J883&gt;90),"This general space is over 90m2, please ensure that this space is entered as separate spaces if it usually used as separate spaces",
AND($I883="Open plan/ semi-open general",$J883&lt;27),"Open plan general space under 27m2",
AND(OR($K883=0,ISBLANK($K883)), $I883="Non-net"),"Non-net area not recorded in non-net space"
),
" ")</f>
        <v xml:space="preserve"> </v>
      </c>
      <c r="M883" s="144"/>
      <c r="N883" s="144"/>
      <c r="O883" s="144"/>
      <c r="P883" s="144"/>
      <c r="Q883" s="144"/>
      <c r="R883" s="171"/>
      <c r="S883" s="147">
        <f>NCA_Calculations!$P$895</f>
        <v>0</v>
      </c>
      <c r="T883" s="147">
        <f>NCA_Calculations!$Q$895</f>
        <v>0</v>
      </c>
      <c r="U883" s="144"/>
      <c r="V883" s="144"/>
      <c r="W883" s="149" t="str" cm="1">
        <f t="array" ref="W883">_xlfn.IFNA(
_xlfn.IFS(
ISBLANK($U883),"Missing space use.",
AND('Establishment details'!$C$14="Secondary",$V883="Classbase"),"Invalid Status type",
AND(OR( $V883="Classbase", $V883="Teaching", $V883="Early years",$V883="SEND resourced"), NOT(ISBLANK($M883))),"Space with status type and unusable type.",
AND($V883= "Classbase",'Establishment details'!$C$22&gt;=10), "Classbase status is only valid in schools with a primary element.",
AND($I883= "Large",$N883 &gt; 3.5), "Large rooms with less than 3.5m height.",
AND(OR($V883="Light practical (science)",$V883="Light practical (science)",$V883="Heavy practical (workshops)", $V883="Heavy practical (clean)"), OR($O883=0,ISBLANK($O883))),"Missing sinks count for light and heavy practical spaces.",
AND($M883 = "Other",ISBLANK($R883)), "Invalid unusable type / missing note for other unusable type."
),
" ")</f>
        <v>Missing space use.</v>
      </c>
    </row>
    <row r="884" spans="2:23" ht="15.75" x14ac:dyDescent="0.25">
      <c r="B884" s="143"/>
      <c r="C884" s="144"/>
      <c r="D884" s="144"/>
      <c r="E884" s="144"/>
      <c r="F884" s="147" t="str" cm="1">
        <f t="array" ref="F884">_xlfn.IFNA(CONCATENATE(_xlfn.IFS($D884="Mezzanine",LEFT($D884,1), $D884="Ground Floor",LEFT($D884,1),$D884="Basment ",LEFT($D884,1), $D884="1st Floor", "0"&amp;LEFT($D884,1), $D884="2nd Floor", "0"&amp;LEFT($D884,1), $D884="3rd Floor", "0"&amp;LEFT($D884,1), $D884="4th Floor", "0"&amp;LEFT($D884,1), $D884="5th Floor", "0"&amp;LEFT($D884,1), $D884="6th Floor", "0"&amp;LEFT($D884,1),$D884="7th Floor", "0"&amp;LEFT($D884,1),$D884="8th Floor", "0"&amp;LEFT($D884,1),$D884="9th Floor", "0"&amp;LEFT($D884,1),$D884="10th Floor", LEFT($D884,2),$D884="11th Floor", LEFT($D884,2),$D884="12th Floor", LEFT($D884,2),$D884="13th Floor", LEFT($D884,2), $D884="Lower Ground", LEFT($D884)&amp;IF(ISNUMBER(FIND(" ",$D884)),MID($D884,FIND(" ",$D884)+1,1),"")&amp;IF(ISNUMBER(FIND(" ",$D884,FIND(" ",$D884)+1)),MID($D884,FIND(" ",$D884,FIND(" ",$D884)+1)+1,1),""),$D884="Upper Ground", LEFT($D884)&amp;IF(ISNUMBER(FIND(" ",$D884)),MID($D884,FIND(" ",$D884)+1,1),"")&amp;IF(ISNUMBER(FIND(" ",$D884,FIND(" ",$D884)+1)),MID($D884,FIND(" ",$D884,FIND(" ",$D884)+1)+1,1),"")),".0",$E884), " ")</f>
        <v xml:space="preserve"> </v>
      </c>
      <c r="G884" s="144"/>
      <c r="H884" s="144"/>
      <c r="I884" s="144"/>
      <c r="J884" s="144"/>
      <c r="K884" s="144"/>
      <c r="L884" s="149" t="str" cm="1">
        <f t="array" ref="L884">_xlfn.IFNA(
_xlfn.IFS(
AND($F884=" ",$G884=" ",$H884=" "),"Please update all three: Surveyor Room Reference, Establishment Room Reference and Establishment Room Name",
AND(OR($I884="General",$I884="Open plan/ semi-open general",$I884="Fitted",$I884="Light practical (science)",$I884="Light practical (other)",$I884="Heavy practical (workshops)",$I884="Heavy practical (clean)",$I884="Large",$I884="Storage"),$J884=0,$K884=0),"Please update Net Area or Non-net Area",
AND($B884&lt;&gt;"OUT",$J884=0,$I884&lt;&gt;"Non-net",$M884="85% Circulation"),"Net area not recorded for spaces with 85% circulation unusable type",
AND(OR($I884="General",$I884="Open plan/ semi-open general",$I884="Fitted",$I884="Light practical (science)",$I884="Light practical (other)",$I884="Heavy practical (workshops)",$I884="Heavy practical (clean)",$I884="Large",$I884="Storage"),OR($J884=0,ISBLANK($J884))),"Net area not recorded in net spaces",
AND(OR($I884="Non-net",$I884="Outdoor space"),$J884&gt;0),"Net Area Recorded in Non-net space",
AND($I884="General",$J884&gt;90),"This general space is over 90m2, please ensure that this space is entered as separate spaces if it usually used as separate spaces",
AND($I884="Open plan/ semi-open general",$J884&lt;27),"Open plan general space under 27m2",
AND(OR($K884=0,ISBLANK($K884)), $I884="Non-net"),"Non-net area not recorded in non-net space"
),
" ")</f>
        <v xml:space="preserve"> </v>
      </c>
      <c r="M884" s="144"/>
      <c r="N884" s="144"/>
      <c r="O884" s="144"/>
      <c r="P884" s="144"/>
      <c r="Q884" s="144"/>
      <c r="R884" s="171"/>
      <c r="S884" s="147">
        <f>NCA_Calculations!$P$896</f>
        <v>0</v>
      </c>
      <c r="T884" s="147">
        <f>NCA_Calculations!$Q$896</f>
        <v>0</v>
      </c>
      <c r="U884" s="144"/>
      <c r="V884" s="144"/>
      <c r="W884" s="149" t="str" cm="1">
        <f t="array" ref="W884">_xlfn.IFNA(
_xlfn.IFS(
ISBLANK($U884),"Missing space use.",
AND('Establishment details'!$C$14="Secondary",$V884="Classbase"),"Invalid Status type",
AND(OR( $V884="Classbase", $V884="Teaching", $V884="Early years",$V884="SEND resourced"), NOT(ISBLANK($M884))),"Space with status type and unusable type.",
AND($V884= "Classbase",'Establishment details'!$C$22&gt;=10), "Classbase status is only valid in schools with a primary element.",
AND($I884= "Large",$N884 &gt; 3.5), "Large rooms with less than 3.5m height.",
AND(OR($V884="Light practical (science)",$V884="Light practical (science)",$V884="Heavy practical (workshops)", $V884="Heavy practical (clean)"), OR($O884=0,ISBLANK($O884))),"Missing sinks count for light and heavy practical spaces.",
AND($M884 = "Other",ISBLANK($R884)), "Invalid unusable type / missing note for other unusable type."
),
" ")</f>
        <v>Missing space use.</v>
      </c>
    </row>
    <row r="885" spans="2:23" ht="15.75" x14ac:dyDescent="0.25">
      <c r="B885" s="143"/>
      <c r="C885" s="144"/>
      <c r="D885" s="144"/>
      <c r="E885" s="144"/>
      <c r="F885" s="147" t="str" cm="1">
        <f t="array" ref="F885">_xlfn.IFNA(CONCATENATE(_xlfn.IFS($D885="Mezzanine",LEFT($D885,1), $D885="Ground Floor",LEFT($D885,1),$D885="Basment ",LEFT($D885,1), $D885="1st Floor", "0"&amp;LEFT($D885,1), $D885="2nd Floor", "0"&amp;LEFT($D885,1), $D885="3rd Floor", "0"&amp;LEFT($D885,1), $D885="4th Floor", "0"&amp;LEFT($D885,1), $D885="5th Floor", "0"&amp;LEFT($D885,1), $D885="6th Floor", "0"&amp;LEFT($D885,1),$D885="7th Floor", "0"&amp;LEFT($D885,1),$D885="8th Floor", "0"&amp;LEFT($D885,1),$D885="9th Floor", "0"&amp;LEFT($D885,1),$D885="10th Floor", LEFT($D885,2),$D885="11th Floor", LEFT($D885,2),$D885="12th Floor", LEFT($D885,2),$D885="13th Floor", LEFT($D885,2), $D885="Lower Ground", LEFT($D885)&amp;IF(ISNUMBER(FIND(" ",$D885)),MID($D885,FIND(" ",$D885)+1,1),"")&amp;IF(ISNUMBER(FIND(" ",$D885,FIND(" ",$D885)+1)),MID($D885,FIND(" ",$D885,FIND(" ",$D885)+1)+1,1),""),$D885="Upper Ground", LEFT($D885)&amp;IF(ISNUMBER(FIND(" ",$D885)),MID($D885,FIND(" ",$D885)+1,1),"")&amp;IF(ISNUMBER(FIND(" ",$D885,FIND(" ",$D885)+1)),MID($D885,FIND(" ",$D885,FIND(" ",$D885)+1)+1,1),"")),".0",$E885), " ")</f>
        <v xml:space="preserve"> </v>
      </c>
      <c r="G885" s="144"/>
      <c r="H885" s="144"/>
      <c r="I885" s="144"/>
      <c r="J885" s="144"/>
      <c r="K885" s="144"/>
      <c r="L885" s="149" t="str" cm="1">
        <f t="array" ref="L885">_xlfn.IFNA(
_xlfn.IFS(
AND($F885=" ",$G885=" ",$H885=" "),"Please update all three: Surveyor Room Reference, Establishment Room Reference and Establishment Room Name",
AND(OR($I885="General",$I885="Open plan/ semi-open general",$I885="Fitted",$I885="Light practical (science)",$I885="Light practical (other)",$I885="Heavy practical (workshops)",$I885="Heavy practical (clean)",$I885="Large",$I885="Storage"),$J885=0,$K885=0),"Please update Net Area or Non-net Area",
AND($B885&lt;&gt;"OUT",$J885=0,$I885&lt;&gt;"Non-net",$M885="85% Circulation"),"Net area not recorded for spaces with 85% circulation unusable type",
AND(OR($I885="General",$I885="Open plan/ semi-open general",$I885="Fitted",$I885="Light practical (science)",$I885="Light practical (other)",$I885="Heavy practical (workshops)",$I885="Heavy practical (clean)",$I885="Large",$I885="Storage"),OR($J885=0,ISBLANK($J885))),"Net area not recorded in net spaces",
AND(OR($I885="Non-net",$I885="Outdoor space"),$J885&gt;0),"Net Area Recorded in Non-net space",
AND($I885="General",$J885&gt;90),"This general space is over 90m2, please ensure that this space is entered as separate spaces if it usually used as separate spaces",
AND($I885="Open plan/ semi-open general",$J885&lt;27),"Open plan general space under 27m2",
AND(OR($K885=0,ISBLANK($K885)), $I885="Non-net"),"Non-net area not recorded in non-net space"
),
" ")</f>
        <v xml:space="preserve"> </v>
      </c>
      <c r="M885" s="144"/>
      <c r="N885" s="144"/>
      <c r="O885" s="144"/>
      <c r="P885" s="144"/>
      <c r="Q885" s="144"/>
      <c r="R885" s="171"/>
      <c r="S885" s="147">
        <f>NCA_Calculations!$P$897</f>
        <v>0</v>
      </c>
      <c r="T885" s="147">
        <f>NCA_Calculations!$Q$897</f>
        <v>0</v>
      </c>
      <c r="U885" s="144"/>
      <c r="V885" s="144"/>
      <c r="W885" s="149" t="str" cm="1">
        <f t="array" ref="W885">_xlfn.IFNA(
_xlfn.IFS(
ISBLANK($U885),"Missing space use.",
AND('Establishment details'!$C$14="Secondary",$V885="Classbase"),"Invalid Status type",
AND(OR( $V885="Classbase", $V885="Teaching", $V885="Early years",$V885="SEND resourced"), NOT(ISBLANK($M885))),"Space with status type and unusable type.",
AND($V885= "Classbase",'Establishment details'!$C$22&gt;=10), "Classbase status is only valid in schools with a primary element.",
AND($I885= "Large",$N885 &gt; 3.5), "Large rooms with less than 3.5m height.",
AND(OR($V885="Light practical (science)",$V885="Light practical (science)",$V885="Heavy practical (workshops)", $V885="Heavy practical (clean)"), OR($O885=0,ISBLANK($O885))),"Missing sinks count for light and heavy practical spaces.",
AND($M885 = "Other",ISBLANK($R885)), "Invalid unusable type / missing note for other unusable type."
),
" ")</f>
        <v>Missing space use.</v>
      </c>
    </row>
    <row r="886" spans="2:23" ht="15.75" x14ac:dyDescent="0.25">
      <c r="B886" s="143"/>
      <c r="C886" s="144"/>
      <c r="D886" s="144"/>
      <c r="E886" s="144"/>
      <c r="F886" s="147" t="str" cm="1">
        <f t="array" ref="F886">_xlfn.IFNA(CONCATENATE(_xlfn.IFS($D886="Mezzanine",LEFT($D886,1), $D886="Ground Floor",LEFT($D886,1),$D886="Basment ",LEFT($D886,1), $D886="1st Floor", "0"&amp;LEFT($D886,1), $D886="2nd Floor", "0"&amp;LEFT($D886,1), $D886="3rd Floor", "0"&amp;LEFT($D886,1), $D886="4th Floor", "0"&amp;LEFT($D886,1), $D886="5th Floor", "0"&amp;LEFT($D886,1), $D886="6th Floor", "0"&amp;LEFT($D886,1),$D886="7th Floor", "0"&amp;LEFT($D886,1),$D886="8th Floor", "0"&amp;LEFT($D886,1),$D886="9th Floor", "0"&amp;LEFT($D886,1),$D886="10th Floor", LEFT($D886,2),$D886="11th Floor", LEFT($D886,2),$D886="12th Floor", LEFT($D886,2),$D886="13th Floor", LEFT($D886,2), $D886="Lower Ground", LEFT($D886)&amp;IF(ISNUMBER(FIND(" ",$D886)),MID($D886,FIND(" ",$D886)+1,1),"")&amp;IF(ISNUMBER(FIND(" ",$D886,FIND(" ",$D886)+1)),MID($D886,FIND(" ",$D886,FIND(" ",$D886)+1)+1,1),""),$D886="Upper Ground", LEFT($D886)&amp;IF(ISNUMBER(FIND(" ",$D886)),MID($D886,FIND(" ",$D886)+1,1),"")&amp;IF(ISNUMBER(FIND(" ",$D886,FIND(" ",$D886)+1)),MID($D886,FIND(" ",$D886,FIND(" ",$D886)+1)+1,1),"")),".0",$E886), " ")</f>
        <v xml:space="preserve"> </v>
      </c>
      <c r="G886" s="144"/>
      <c r="H886" s="144"/>
      <c r="I886" s="144"/>
      <c r="J886" s="144"/>
      <c r="K886" s="144"/>
      <c r="L886" s="149" t="str" cm="1">
        <f t="array" ref="L886">_xlfn.IFNA(
_xlfn.IFS(
AND($F886=" ",$G886=" ",$H886=" "),"Please update all three: Surveyor Room Reference, Establishment Room Reference and Establishment Room Name",
AND(OR($I886="General",$I886="Open plan/ semi-open general",$I886="Fitted",$I886="Light practical (science)",$I886="Light practical (other)",$I886="Heavy practical (workshops)",$I886="Heavy practical (clean)",$I886="Large",$I886="Storage"),$J886=0,$K886=0),"Please update Net Area or Non-net Area",
AND($B886&lt;&gt;"OUT",$J886=0,$I886&lt;&gt;"Non-net",$M886="85% Circulation"),"Net area not recorded for spaces with 85% circulation unusable type",
AND(OR($I886="General",$I886="Open plan/ semi-open general",$I886="Fitted",$I886="Light practical (science)",$I886="Light practical (other)",$I886="Heavy practical (workshops)",$I886="Heavy practical (clean)",$I886="Large",$I886="Storage"),OR($J886=0,ISBLANK($J886))),"Net area not recorded in net spaces",
AND(OR($I886="Non-net",$I886="Outdoor space"),$J886&gt;0),"Net Area Recorded in Non-net space",
AND($I886="General",$J886&gt;90),"This general space is over 90m2, please ensure that this space is entered as separate spaces if it usually used as separate spaces",
AND($I886="Open plan/ semi-open general",$J886&lt;27),"Open plan general space under 27m2",
AND(OR($K886=0,ISBLANK($K886)), $I886="Non-net"),"Non-net area not recorded in non-net space"
),
" ")</f>
        <v xml:space="preserve"> </v>
      </c>
      <c r="M886" s="144"/>
      <c r="N886" s="144"/>
      <c r="O886" s="144"/>
      <c r="P886" s="144"/>
      <c r="Q886" s="144"/>
      <c r="R886" s="171"/>
      <c r="S886" s="147">
        <f>NCA_Calculations!$P$898</f>
        <v>0</v>
      </c>
      <c r="T886" s="147">
        <f>NCA_Calculations!$Q$898</f>
        <v>0</v>
      </c>
      <c r="U886" s="144"/>
      <c r="V886" s="144"/>
      <c r="W886" s="149" t="str" cm="1">
        <f t="array" ref="W886">_xlfn.IFNA(
_xlfn.IFS(
ISBLANK($U886),"Missing space use.",
AND('Establishment details'!$C$14="Secondary",$V886="Classbase"),"Invalid Status type",
AND(OR( $V886="Classbase", $V886="Teaching", $V886="Early years",$V886="SEND resourced"), NOT(ISBLANK($M886))),"Space with status type and unusable type.",
AND($V886= "Classbase",'Establishment details'!$C$22&gt;=10), "Classbase status is only valid in schools with a primary element.",
AND($I886= "Large",$N886 &gt; 3.5), "Large rooms with less than 3.5m height.",
AND(OR($V886="Light practical (science)",$V886="Light practical (science)",$V886="Heavy practical (workshops)", $V886="Heavy practical (clean)"), OR($O886=0,ISBLANK($O886))),"Missing sinks count for light and heavy practical spaces.",
AND($M886 = "Other",ISBLANK($R886)), "Invalid unusable type / missing note for other unusable type."
),
" ")</f>
        <v>Missing space use.</v>
      </c>
    </row>
    <row r="887" spans="2:23" ht="15.75" x14ac:dyDescent="0.25">
      <c r="B887" s="143"/>
      <c r="C887" s="144"/>
      <c r="D887" s="144"/>
      <c r="E887" s="144"/>
      <c r="F887" s="147" t="str" cm="1">
        <f t="array" ref="F887">_xlfn.IFNA(CONCATENATE(_xlfn.IFS($D887="Mezzanine",LEFT($D887,1), $D887="Ground Floor",LEFT($D887,1),$D887="Basment ",LEFT($D887,1), $D887="1st Floor", "0"&amp;LEFT($D887,1), $D887="2nd Floor", "0"&amp;LEFT($D887,1), $D887="3rd Floor", "0"&amp;LEFT($D887,1), $D887="4th Floor", "0"&amp;LEFT($D887,1), $D887="5th Floor", "0"&amp;LEFT($D887,1), $D887="6th Floor", "0"&amp;LEFT($D887,1),$D887="7th Floor", "0"&amp;LEFT($D887,1),$D887="8th Floor", "0"&amp;LEFT($D887,1),$D887="9th Floor", "0"&amp;LEFT($D887,1),$D887="10th Floor", LEFT($D887,2),$D887="11th Floor", LEFT($D887,2),$D887="12th Floor", LEFT($D887,2),$D887="13th Floor", LEFT($D887,2), $D887="Lower Ground", LEFT($D887)&amp;IF(ISNUMBER(FIND(" ",$D887)),MID($D887,FIND(" ",$D887)+1,1),"")&amp;IF(ISNUMBER(FIND(" ",$D887,FIND(" ",$D887)+1)),MID($D887,FIND(" ",$D887,FIND(" ",$D887)+1)+1,1),""),$D887="Upper Ground", LEFT($D887)&amp;IF(ISNUMBER(FIND(" ",$D887)),MID($D887,FIND(" ",$D887)+1,1),"")&amp;IF(ISNUMBER(FIND(" ",$D887,FIND(" ",$D887)+1)),MID($D887,FIND(" ",$D887,FIND(" ",$D887)+1)+1,1),"")),".0",$E887), " ")</f>
        <v xml:space="preserve"> </v>
      </c>
      <c r="G887" s="144"/>
      <c r="H887" s="144"/>
      <c r="I887" s="144"/>
      <c r="J887" s="144"/>
      <c r="K887" s="144"/>
      <c r="L887" s="149" t="str" cm="1">
        <f t="array" ref="L887">_xlfn.IFNA(
_xlfn.IFS(
AND($F887=" ",$G887=" ",$H887=" "),"Please update all three: Surveyor Room Reference, Establishment Room Reference and Establishment Room Name",
AND(OR($I887="General",$I887="Open plan/ semi-open general",$I887="Fitted",$I887="Light practical (science)",$I887="Light practical (other)",$I887="Heavy practical (workshops)",$I887="Heavy practical (clean)",$I887="Large",$I887="Storage"),$J887=0,$K887=0),"Please update Net Area or Non-net Area",
AND($B887&lt;&gt;"OUT",$J887=0,$I887&lt;&gt;"Non-net",$M887="85% Circulation"),"Net area not recorded for spaces with 85% circulation unusable type",
AND(OR($I887="General",$I887="Open plan/ semi-open general",$I887="Fitted",$I887="Light practical (science)",$I887="Light practical (other)",$I887="Heavy practical (workshops)",$I887="Heavy practical (clean)",$I887="Large",$I887="Storage"),OR($J887=0,ISBLANK($J887))),"Net area not recorded in net spaces",
AND(OR($I887="Non-net",$I887="Outdoor space"),$J887&gt;0),"Net Area Recorded in Non-net space",
AND($I887="General",$J887&gt;90),"This general space is over 90m2, please ensure that this space is entered as separate spaces if it usually used as separate spaces",
AND($I887="Open plan/ semi-open general",$J887&lt;27),"Open plan general space under 27m2",
AND(OR($K887=0,ISBLANK($K887)), $I887="Non-net"),"Non-net area not recorded in non-net space"
),
" ")</f>
        <v xml:space="preserve"> </v>
      </c>
      <c r="M887" s="144"/>
      <c r="N887" s="144"/>
      <c r="O887" s="144"/>
      <c r="P887" s="144"/>
      <c r="Q887" s="144"/>
      <c r="R887" s="171"/>
      <c r="S887" s="147">
        <f>NCA_Calculations!$P$899</f>
        <v>0</v>
      </c>
      <c r="T887" s="147">
        <f>NCA_Calculations!$Q$899</f>
        <v>0</v>
      </c>
      <c r="U887" s="144"/>
      <c r="V887" s="144"/>
      <c r="W887" s="149" t="str" cm="1">
        <f t="array" ref="W887">_xlfn.IFNA(
_xlfn.IFS(
ISBLANK($U887),"Missing space use.",
AND('Establishment details'!$C$14="Secondary",$V887="Classbase"),"Invalid Status type",
AND(OR( $V887="Classbase", $V887="Teaching", $V887="Early years",$V887="SEND resourced"), NOT(ISBLANK($M887))),"Space with status type and unusable type.",
AND($V887= "Classbase",'Establishment details'!$C$22&gt;=10), "Classbase status is only valid in schools with a primary element.",
AND($I887= "Large",$N887 &gt; 3.5), "Large rooms with less than 3.5m height.",
AND(OR($V887="Light practical (science)",$V887="Light practical (science)",$V887="Heavy practical (workshops)", $V887="Heavy practical (clean)"), OR($O887=0,ISBLANK($O887))),"Missing sinks count for light and heavy practical spaces.",
AND($M887 = "Other",ISBLANK($R887)), "Invalid unusable type / missing note for other unusable type."
),
" ")</f>
        <v>Missing space use.</v>
      </c>
    </row>
    <row r="888" spans="2:23" ht="15.75" x14ac:dyDescent="0.25">
      <c r="B888" s="143"/>
      <c r="C888" s="144"/>
      <c r="D888" s="144"/>
      <c r="E888" s="144"/>
      <c r="F888" s="147" t="str" cm="1">
        <f t="array" ref="F888">_xlfn.IFNA(CONCATENATE(_xlfn.IFS($D888="Mezzanine",LEFT($D888,1), $D888="Ground Floor",LEFT($D888,1),$D888="Basment ",LEFT($D888,1), $D888="1st Floor", "0"&amp;LEFT($D888,1), $D888="2nd Floor", "0"&amp;LEFT($D888,1), $D888="3rd Floor", "0"&amp;LEFT($D888,1), $D888="4th Floor", "0"&amp;LEFT($D888,1), $D888="5th Floor", "0"&amp;LEFT($D888,1), $D888="6th Floor", "0"&amp;LEFT($D888,1),$D888="7th Floor", "0"&amp;LEFT($D888,1),$D888="8th Floor", "0"&amp;LEFT($D888,1),$D888="9th Floor", "0"&amp;LEFT($D888,1),$D888="10th Floor", LEFT($D888,2),$D888="11th Floor", LEFT($D888,2),$D888="12th Floor", LEFT($D888,2),$D888="13th Floor", LEFT($D888,2), $D888="Lower Ground", LEFT($D888)&amp;IF(ISNUMBER(FIND(" ",$D888)),MID($D888,FIND(" ",$D888)+1,1),"")&amp;IF(ISNUMBER(FIND(" ",$D888,FIND(" ",$D888)+1)),MID($D888,FIND(" ",$D888,FIND(" ",$D888)+1)+1,1),""),$D888="Upper Ground", LEFT($D888)&amp;IF(ISNUMBER(FIND(" ",$D888)),MID($D888,FIND(" ",$D888)+1,1),"")&amp;IF(ISNUMBER(FIND(" ",$D888,FIND(" ",$D888)+1)),MID($D888,FIND(" ",$D888,FIND(" ",$D888)+1)+1,1),"")),".0",$E888), " ")</f>
        <v xml:space="preserve"> </v>
      </c>
      <c r="G888" s="144"/>
      <c r="H888" s="144"/>
      <c r="I888" s="144"/>
      <c r="J888" s="144"/>
      <c r="K888" s="144"/>
      <c r="L888" s="149" t="str" cm="1">
        <f t="array" ref="L888">_xlfn.IFNA(
_xlfn.IFS(
AND($F888=" ",$G888=" ",$H888=" "),"Please update all three: Surveyor Room Reference, Establishment Room Reference and Establishment Room Name",
AND(OR($I888="General",$I888="Open plan/ semi-open general",$I888="Fitted",$I888="Light practical (science)",$I888="Light practical (other)",$I888="Heavy practical (workshops)",$I888="Heavy practical (clean)",$I888="Large",$I888="Storage"),$J888=0,$K888=0),"Please update Net Area or Non-net Area",
AND($B888&lt;&gt;"OUT",$J888=0,$I888&lt;&gt;"Non-net",$M888="85% Circulation"),"Net area not recorded for spaces with 85% circulation unusable type",
AND(OR($I888="General",$I888="Open plan/ semi-open general",$I888="Fitted",$I888="Light practical (science)",$I888="Light practical (other)",$I888="Heavy practical (workshops)",$I888="Heavy practical (clean)",$I888="Large",$I888="Storage"),OR($J888=0,ISBLANK($J888))),"Net area not recorded in net spaces",
AND(OR($I888="Non-net",$I888="Outdoor space"),$J888&gt;0),"Net Area Recorded in Non-net space",
AND($I888="General",$J888&gt;90),"This general space is over 90m2, please ensure that this space is entered as separate spaces if it usually used as separate spaces",
AND($I888="Open plan/ semi-open general",$J888&lt;27),"Open plan general space under 27m2",
AND(OR($K888=0,ISBLANK($K888)), $I888="Non-net"),"Non-net area not recorded in non-net space"
),
" ")</f>
        <v xml:space="preserve"> </v>
      </c>
      <c r="M888" s="144"/>
      <c r="N888" s="144"/>
      <c r="O888" s="144"/>
      <c r="P888" s="144"/>
      <c r="Q888" s="144"/>
      <c r="R888" s="171"/>
      <c r="S888" s="147">
        <f>NCA_Calculations!$P$900</f>
        <v>0</v>
      </c>
      <c r="T888" s="147">
        <f>NCA_Calculations!$Q$900</f>
        <v>0</v>
      </c>
      <c r="U888" s="144"/>
      <c r="V888" s="144"/>
      <c r="W888" s="149" t="str" cm="1">
        <f t="array" ref="W888">_xlfn.IFNA(
_xlfn.IFS(
ISBLANK($U888),"Missing space use.",
AND('Establishment details'!$C$14="Secondary",$V888="Classbase"),"Invalid Status type",
AND(OR( $V888="Classbase", $V888="Teaching", $V888="Early years",$V888="SEND resourced"), NOT(ISBLANK($M888))),"Space with status type and unusable type.",
AND($V888= "Classbase",'Establishment details'!$C$22&gt;=10), "Classbase status is only valid in schools with a primary element.",
AND($I888= "Large",$N888 &gt; 3.5), "Large rooms with less than 3.5m height.",
AND(OR($V888="Light practical (science)",$V888="Light practical (science)",$V888="Heavy practical (workshops)", $V888="Heavy practical (clean)"), OR($O888=0,ISBLANK($O888))),"Missing sinks count for light and heavy practical spaces.",
AND($M888 = "Other",ISBLANK($R888)), "Invalid unusable type / missing note for other unusable type."
),
" ")</f>
        <v>Missing space use.</v>
      </c>
    </row>
    <row r="889" spans="2:23" ht="15.75" x14ac:dyDescent="0.25">
      <c r="B889" s="143"/>
      <c r="C889" s="144"/>
      <c r="D889" s="144"/>
      <c r="E889" s="144"/>
      <c r="F889" s="147" t="str" cm="1">
        <f t="array" ref="F889">_xlfn.IFNA(CONCATENATE(_xlfn.IFS($D889="Mezzanine",LEFT($D889,1), $D889="Ground Floor",LEFT($D889,1),$D889="Basment ",LEFT($D889,1), $D889="1st Floor", "0"&amp;LEFT($D889,1), $D889="2nd Floor", "0"&amp;LEFT($D889,1), $D889="3rd Floor", "0"&amp;LEFT($D889,1), $D889="4th Floor", "0"&amp;LEFT($D889,1), $D889="5th Floor", "0"&amp;LEFT($D889,1), $D889="6th Floor", "0"&amp;LEFT($D889,1),$D889="7th Floor", "0"&amp;LEFT($D889,1),$D889="8th Floor", "0"&amp;LEFT($D889,1),$D889="9th Floor", "0"&amp;LEFT($D889,1),$D889="10th Floor", LEFT($D889,2),$D889="11th Floor", LEFT($D889,2),$D889="12th Floor", LEFT($D889,2),$D889="13th Floor", LEFT($D889,2), $D889="Lower Ground", LEFT($D889)&amp;IF(ISNUMBER(FIND(" ",$D889)),MID($D889,FIND(" ",$D889)+1,1),"")&amp;IF(ISNUMBER(FIND(" ",$D889,FIND(" ",$D889)+1)),MID($D889,FIND(" ",$D889,FIND(" ",$D889)+1)+1,1),""),$D889="Upper Ground", LEFT($D889)&amp;IF(ISNUMBER(FIND(" ",$D889)),MID($D889,FIND(" ",$D889)+1,1),"")&amp;IF(ISNUMBER(FIND(" ",$D889,FIND(" ",$D889)+1)),MID($D889,FIND(" ",$D889,FIND(" ",$D889)+1)+1,1),"")),".0",$E889), " ")</f>
        <v xml:space="preserve"> </v>
      </c>
      <c r="G889" s="144"/>
      <c r="H889" s="144"/>
      <c r="I889" s="144"/>
      <c r="J889" s="144"/>
      <c r="K889" s="144"/>
      <c r="L889" s="149" t="str" cm="1">
        <f t="array" ref="L889">_xlfn.IFNA(
_xlfn.IFS(
AND($F889=" ",$G889=" ",$H889=" "),"Please update all three: Surveyor Room Reference, Establishment Room Reference and Establishment Room Name",
AND(OR($I889="General",$I889="Open plan/ semi-open general",$I889="Fitted",$I889="Light practical (science)",$I889="Light practical (other)",$I889="Heavy practical (workshops)",$I889="Heavy practical (clean)",$I889="Large",$I889="Storage"),$J889=0,$K889=0),"Please update Net Area or Non-net Area",
AND($B889&lt;&gt;"OUT",$J889=0,$I889&lt;&gt;"Non-net",$M889="85% Circulation"),"Net area not recorded for spaces with 85% circulation unusable type",
AND(OR($I889="General",$I889="Open plan/ semi-open general",$I889="Fitted",$I889="Light practical (science)",$I889="Light practical (other)",$I889="Heavy practical (workshops)",$I889="Heavy practical (clean)",$I889="Large",$I889="Storage"),OR($J889=0,ISBLANK($J889))),"Net area not recorded in net spaces",
AND(OR($I889="Non-net",$I889="Outdoor space"),$J889&gt;0),"Net Area Recorded in Non-net space",
AND($I889="General",$J889&gt;90),"This general space is over 90m2, please ensure that this space is entered as separate spaces if it usually used as separate spaces",
AND($I889="Open plan/ semi-open general",$J889&lt;27),"Open plan general space under 27m2",
AND(OR($K889=0,ISBLANK($K889)), $I889="Non-net"),"Non-net area not recorded in non-net space"
),
" ")</f>
        <v xml:space="preserve"> </v>
      </c>
      <c r="M889" s="144"/>
      <c r="N889" s="144"/>
      <c r="O889" s="144"/>
      <c r="P889" s="144"/>
      <c r="Q889" s="144"/>
      <c r="R889" s="171"/>
      <c r="S889" s="147">
        <f>NCA_Calculations!$P$901</f>
        <v>0</v>
      </c>
      <c r="T889" s="147">
        <f>NCA_Calculations!$Q$901</f>
        <v>0</v>
      </c>
      <c r="U889" s="144"/>
      <c r="V889" s="144"/>
      <c r="W889" s="149" t="str" cm="1">
        <f t="array" ref="W889">_xlfn.IFNA(
_xlfn.IFS(
ISBLANK($U889),"Missing space use.",
AND('Establishment details'!$C$14="Secondary",$V889="Classbase"),"Invalid Status type",
AND(OR( $V889="Classbase", $V889="Teaching", $V889="Early years",$V889="SEND resourced"), NOT(ISBLANK($M889))),"Space with status type and unusable type.",
AND($V889= "Classbase",'Establishment details'!$C$22&gt;=10), "Classbase status is only valid in schools with a primary element.",
AND($I889= "Large",$N889 &gt; 3.5), "Large rooms with less than 3.5m height.",
AND(OR($V889="Light practical (science)",$V889="Light practical (science)",$V889="Heavy practical (workshops)", $V889="Heavy practical (clean)"), OR($O889=0,ISBLANK($O889))),"Missing sinks count for light and heavy practical spaces.",
AND($M889 = "Other",ISBLANK($R889)), "Invalid unusable type / missing note for other unusable type."
),
" ")</f>
        <v>Missing space use.</v>
      </c>
    </row>
    <row r="890" spans="2:23" ht="15.75" x14ac:dyDescent="0.25">
      <c r="B890" s="143"/>
      <c r="C890" s="144"/>
      <c r="D890" s="144"/>
      <c r="E890" s="144"/>
      <c r="F890" s="147" t="str" cm="1">
        <f t="array" ref="F890">_xlfn.IFNA(CONCATENATE(_xlfn.IFS($D890="Mezzanine",LEFT($D890,1), $D890="Ground Floor",LEFT($D890,1),$D890="Basment ",LEFT($D890,1), $D890="1st Floor", "0"&amp;LEFT($D890,1), $D890="2nd Floor", "0"&amp;LEFT($D890,1), $D890="3rd Floor", "0"&amp;LEFT($D890,1), $D890="4th Floor", "0"&amp;LEFT($D890,1), $D890="5th Floor", "0"&amp;LEFT($D890,1), $D890="6th Floor", "0"&amp;LEFT($D890,1),$D890="7th Floor", "0"&amp;LEFT($D890,1),$D890="8th Floor", "0"&amp;LEFT($D890,1),$D890="9th Floor", "0"&amp;LEFT($D890,1),$D890="10th Floor", LEFT($D890,2),$D890="11th Floor", LEFT($D890,2),$D890="12th Floor", LEFT($D890,2),$D890="13th Floor", LEFT($D890,2), $D890="Lower Ground", LEFT($D890)&amp;IF(ISNUMBER(FIND(" ",$D890)),MID($D890,FIND(" ",$D890)+1,1),"")&amp;IF(ISNUMBER(FIND(" ",$D890,FIND(" ",$D890)+1)),MID($D890,FIND(" ",$D890,FIND(" ",$D890)+1)+1,1),""),$D890="Upper Ground", LEFT($D890)&amp;IF(ISNUMBER(FIND(" ",$D890)),MID($D890,FIND(" ",$D890)+1,1),"")&amp;IF(ISNUMBER(FIND(" ",$D890,FIND(" ",$D890)+1)),MID($D890,FIND(" ",$D890,FIND(" ",$D890)+1)+1,1),"")),".0",$E890), " ")</f>
        <v xml:space="preserve"> </v>
      </c>
      <c r="G890" s="144"/>
      <c r="H890" s="144"/>
      <c r="I890" s="144"/>
      <c r="J890" s="144"/>
      <c r="K890" s="144"/>
      <c r="L890" s="149" t="str" cm="1">
        <f t="array" ref="L890">_xlfn.IFNA(
_xlfn.IFS(
AND($F890=" ",$G890=" ",$H890=" "),"Please update all three: Surveyor Room Reference, Establishment Room Reference and Establishment Room Name",
AND(OR($I890="General",$I890="Open plan/ semi-open general",$I890="Fitted",$I890="Light practical (science)",$I890="Light practical (other)",$I890="Heavy practical (workshops)",$I890="Heavy practical (clean)",$I890="Large",$I890="Storage"),$J890=0,$K890=0),"Please update Net Area or Non-net Area",
AND($B890&lt;&gt;"OUT",$J890=0,$I890&lt;&gt;"Non-net",$M890="85% Circulation"),"Net area not recorded for spaces with 85% circulation unusable type",
AND(OR($I890="General",$I890="Open plan/ semi-open general",$I890="Fitted",$I890="Light practical (science)",$I890="Light practical (other)",$I890="Heavy practical (workshops)",$I890="Heavy practical (clean)",$I890="Large",$I890="Storage"),OR($J890=0,ISBLANK($J890))),"Net area not recorded in net spaces",
AND(OR($I890="Non-net",$I890="Outdoor space"),$J890&gt;0),"Net Area Recorded in Non-net space",
AND($I890="General",$J890&gt;90),"This general space is over 90m2, please ensure that this space is entered as separate spaces if it usually used as separate spaces",
AND($I890="Open plan/ semi-open general",$J890&lt;27),"Open plan general space under 27m2",
AND(OR($K890=0,ISBLANK($K890)), $I890="Non-net"),"Non-net area not recorded in non-net space"
),
" ")</f>
        <v xml:space="preserve"> </v>
      </c>
      <c r="M890" s="144"/>
      <c r="N890" s="144"/>
      <c r="O890" s="144"/>
      <c r="P890" s="144"/>
      <c r="Q890" s="144"/>
      <c r="R890" s="171"/>
      <c r="S890" s="147">
        <f>NCA_Calculations!$P$902</f>
        <v>0</v>
      </c>
      <c r="T890" s="147">
        <f>NCA_Calculations!$Q$902</f>
        <v>0</v>
      </c>
      <c r="U890" s="144"/>
      <c r="V890" s="144"/>
      <c r="W890" s="149" t="str" cm="1">
        <f t="array" ref="W890">_xlfn.IFNA(
_xlfn.IFS(
ISBLANK($U890),"Missing space use.",
AND('Establishment details'!$C$14="Secondary",$V890="Classbase"),"Invalid Status type",
AND(OR( $V890="Classbase", $V890="Teaching", $V890="Early years",$V890="SEND resourced"), NOT(ISBLANK($M890))),"Space with status type and unusable type.",
AND($V890= "Classbase",'Establishment details'!$C$22&gt;=10), "Classbase status is only valid in schools with a primary element.",
AND($I890= "Large",$N890 &gt; 3.5), "Large rooms with less than 3.5m height.",
AND(OR($V890="Light practical (science)",$V890="Light practical (science)",$V890="Heavy practical (workshops)", $V890="Heavy practical (clean)"), OR($O890=0,ISBLANK($O890))),"Missing sinks count for light and heavy practical spaces.",
AND($M890 = "Other",ISBLANK($R890)), "Invalid unusable type / missing note for other unusable type."
),
" ")</f>
        <v>Missing space use.</v>
      </c>
    </row>
    <row r="891" spans="2:23" ht="15.75" x14ac:dyDescent="0.25">
      <c r="B891" s="143"/>
      <c r="C891" s="144"/>
      <c r="D891" s="144"/>
      <c r="E891" s="144"/>
      <c r="F891" s="147" t="str" cm="1">
        <f t="array" ref="F891">_xlfn.IFNA(CONCATENATE(_xlfn.IFS($D891="Mezzanine",LEFT($D891,1), $D891="Ground Floor",LEFT($D891,1),$D891="Basment ",LEFT($D891,1), $D891="1st Floor", "0"&amp;LEFT($D891,1), $D891="2nd Floor", "0"&amp;LEFT($D891,1), $D891="3rd Floor", "0"&amp;LEFT($D891,1), $D891="4th Floor", "0"&amp;LEFT($D891,1), $D891="5th Floor", "0"&amp;LEFT($D891,1), $D891="6th Floor", "0"&amp;LEFT($D891,1),$D891="7th Floor", "0"&amp;LEFT($D891,1),$D891="8th Floor", "0"&amp;LEFT($D891,1),$D891="9th Floor", "0"&amp;LEFT($D891,1),$D891="10th Floor", LEFT($D891,2),$D891="11th Floor", LEFT($D891,2),$D891="12th Floor", LEFT($D891,2),$D891="13th Floor", LEFT($D891,2), $D891="Lower Ground", LEFT($D891)&amp;IF(ISNUMBER(FIND(" ",$D891)),MID($D891,FIND(" ",$D891)+1,1),"")&amp;IF(ISNUMBER(FIND(" ",$D891,FIND(" ",$D891)+1)),MID($D891,FIND(" ",$D891,FIND(" ",$D891)+1)+1,1),""),$D891="Upper Ground", LEFT($D891)&amp;IF(ISNUMBER(FIND(" ",$D891)),MID($D891,FIND(" ",$D891)+1,1),"")&amp;IF(ISNUMBER(FIND(" ",$D891,FIND(" ",$D891)+1)),MID($D891,FIND(" ",$D891,FIND(" ",$D891)+1)+1,1),"")),".0",$E891), " ")</f>
        <v xml:space="preserve"> </v>
      </c>
      <c r="G891" s="144"/>
      <c r="H891" s="144"/>
      <c r="I891" s="144"/>
      <c r="J891" s="144"/>
      <c r="K891" s="144"/>
      <c r="L891" s="149" t="str" cm="1">
        <f t="array" ref="L891">_xlfn.IFNA(
_xlfn.IFS(
AND($F891=" ",$G891=" ",$H891=" "),"Please update all three: Surveyor Room Reference, Establishment Room Reference and Establishment Room Name",
AND(OR($I891="General",$I891="Open plan/ semi-open general",$I891="Fitted",$I891="Light practical (science)",$I891="Light practical (other)",$I891="Heavy practical (workshops)",$I891="Heavy practical (clean)",$I891="Large",$I891="Storage"),$J891=0,$K891=0),"Please update Net Area or Non-net Area",
AND($B891&lt;&gt;"OUT",$J891=0,$I891&lt;&gt;"Non-net",$M891="85% Circulation"),"Net area not recorded for spaces with 85% circulation unusable type",
AND(OR($I891="General",$I891="Open plan/ semi-open general",$I891="Fitted",$I891="Light practical (science)",$I891="Light practical (other)",$I891="Heavy practical (workshops)",$I891="Heavy practical (clean)",$I891="Large",$I891="Storage"),OR($J891=0,ISBLANK($J891))),"Net area not recorded in net spaces",
AND(OR($I891="Non-net",$I891="Outdoor space"),$J891&gt;0),"Net Area Recorded in Non-net space",
AND($I891="General",$J891&gt;90),"This general space is over 90m2, please ensure that this space is entered as separate spaces if it usually used as separate spaces",
AND($I891="Open plan/ semi-open general",$J891&lt;27),"Open plan general space under 27m2",
AND(OR($K891=0,ISBLANK($K891)), $I891="Non-net"),"Non-net area not recorded in non-net space"
),
" ")</f>
        <v xml:space="preserve"> </v>
      </c>
      <c r="M891" s="144"/>
      <c r="N891" s="144"/>
      <c r="O891" s="144"/>
      <c r="P891" s="144"/>
      <c r="Q891" s="144"/>
      <c r="R891" s="171"/>
      <c r="S891" s="147">
        <f>NCA_Calculations!$P$903</f>
        <v>0</v>
      </c>
      <c r="T891" s="147">
        <f>NCA_Calculations!$Q$903</f>
        <v>0</v>
      </c>
      <c r="U891" s="144"/>
      <c r="V891" s="144"/>
      <c r="W891" s="149" t="str" cm="1">
        <f t="array" ref="W891">_xlfn.IFNA(
_xlfn.IFS(
ISBLANK($U891),"Missing space use.",
AND('Establishment details'!$C$14="Secondary",$V891="Classbase"),"Invalid Status type",
AND(OR( $V891="Classbase", $V891="Teaching", $V891="Early years",$V891="SEND resourced"), NOT(ISBLANK($M891))),"Space with status type and unusable type.",
AND($V891= "Classbase",'Establishment details'!$C$22&gt;=10), "Classbase status is only valid in schools with a primary element.",
AND($I891= "Large",$N891 &gt; 3.5), "Large rooms with less than 3.5m height.",
AND(OR($V891="Light practical (science)",$V891="Light practical (science)",$V891="Heavy practical (workshops)", $V891="Heavy practical (clean)"), OR($O891=0,ISBLANK($O891))),"Missing sinks count for light and heavy practical spaces.",
AND($M891 = "Other",ISBLANK($R891)), "Invalid unusable type / missing note for other unusable type."
),
" ")</f>
        <v>Missing space use.</v>
      </c>
    </row>
    <row r="892" spans="2:23" ht="15.75" x14ac:dyDescent="0.25">
      <c r="B892" s="143"/>
      <c r="C892" s="144"/>
      <c r="D892" s="144"/>
      <c r="E892" s="144"/>
      <c r="F892" s="147" t="str" cm="1">
        <f t="array" ref="F892">_xlfn.IFNA(CONCATENATE(_xlfn.IFS($D892="Mezzanine",LEFT($D892,1), $D892="Ground Floor",LEFT($D892,1),$D892="Basment ",LEFT($D892,1), $D892="1st Floor", "0"&amp;LEFT($D892,1), $D892="2nd Floor", "0"&amp;LEFT($D892,1), $D892="3rd Floor", "0"&amp;LEFT($D892,1), $D892="4th Floor", "0"&amp;LEFT($D892,1), $D892="5th Floor", "0"&amp;LEFT($D892,1), $D892="6th Floor", "0"&amp;LEFT($D892,1),$D892="7th Floor", "0"&amp;LEFT($D892,1),$D892="8th Floor", "0"&amp;LEFT($D892,1),$D892="9th Floor", "0"&amp;LEFT($D892,1),$D892="10th Floor", LEFT($D892,2),$D892="11th Floor", LEFT($D892,2),$D892="12th Floor", LEFT($D892,2),$D892="13th Floor", LEFT($D892,2), $D892="Lower Ground", LEFT($D892)&amp;IF(ISNUMBER(FIND(" ",$D892)),MID($D892,FIND(" ",$D892)+1,1),"")&amp;IF(ISNUMBER(FIND(" ",$D892,FIND(" ",$D892)+1)),MID($D892,FIND(" ",$D892,FIND(" ",$D892)+1)+1,1),""),$D892="Upper Ground", LEFT($D892)&amp;IF(ISNUMBER(FIND(" ",$D892)),MID($D892,FIND(" ",$D892)+1,1),"")&amp;IF(ISNUMBER(FIND(" ",$D892,FIND(" ",$D892)+1)),MID($D892,FIND(" ",$D892,FIND(" ",$D892)+1)+1,1),"")),".0",$E892), " ")</f>
        <v xml:space="preserve"> </v>
      </c>
      <c r="G892" s="144"/>
      <c r="H892" s="144"/>
      <c r="I892" s="144"/>
      <c r="J892" s="144"/>
      <c r="K892" s="144"/>
      <c r="L892" s="149" t="str" cm="1">
        <f t="array" ref="L892">_xlfn.IFNA(
_xlfn.IFS(
AND($F892=" ",$G892=" ",$H892=" "),"Please update all three: Surveyor Room Reference, Establishment Room Reference and Establishment Room Name",
AND(OR($I892="General",$I892="Open plan/ semi-open general",$I892="Fitted",$I892="Light practical (science)",$I892="Light practical (other)",$I892="Heavy practical (workshops)",$I892="Heavy practical (clean)",$I892="Large",$I892="Storage"),$J892=0,$K892=0),"Please update Net Area or Non-net Area",
AND($B892&lt;&gt;"OUT",$J892=0,$I892&lt;&gt;"Non-net",$M892="85% Circulation"),"Net area not recorded for spaces with 85% circulation unusable type",
AND(OR($I892="General",$I892="Open plan/ semi-open general",$I892="Fitted",$I892="Light practical (science)",$I892="Light practical (other)",$I892="Heavy practical (workshops)",$I892="Heavy practical (clean)",$I892="Large",$I892="Storage"),OR($J892=0,ISBLANK($J892))),"Net area not recorded in net spaces",
AND(OR($I892="Non-net",$I892="Outdoor space"),$J892&gt;0),"Net Area Recorded in Non-net space",
AND($I892="General",$J892&gt;90),"This general space is over 90m2, please ensure that this space is entered as separate spaces if it usually used as separate spaces",
AND($I892="Open plan/ semi-open general",$J892&lt;27),"Open plan general space under 27m2",
AND(OR($K892=0,ISBLANK($K892)), $I892="Non-net"),"Non-net area not recorded in non-net space"
),
" ")</f>
        <v xml:space="preserve"> </v>
      </c>
      <c r="M892" s="144"/>
      <c r="N892" s="144"/>
      <c r="O892" s="144"/>
      <c r="P892" s="144"/>
      <c r="Q892" s="144"/>
      <c r="R892" s="171"/>
      <c r="S892" s="147">
        <f>NCA_Calculations!$P$904</f>
        <v>0</v>
      </c>
      <c r="T892" s="147">
        <f>NCA_Calculations!$Q$904</f>
        <v>0</v>
      </c>
      <c r="U892" s="144"/>
      <c r="V892" s="144"/>
      <c r="W892" s="149" t="str" cm="1">
        <f t="array" ref="W892">_xlfn.IFNA(
_xlfn.IFS(
ISBLANK($U892),"Missing space use.",
AND('Establishment details'!$C$14="Secondary",$V892="Classbase"),"Invalid Status type",
AND(OR( $V892="Classbase", $V892="Teaching", $V892="Early years",$V892="SEND resourced"), NOT(ISBLANK($M892))),"Space with status type and unusable type.",
AND($V892= "Classbase",'Establishment details'!$C$22&gt;=10), "Classbase status is only valid in schools with a primary element.",
AND($I892= "Large",$N892 &gt; 3.5), "Large rooms with less than 3.5m height.",
AND(OR($V892="Light practical (science)",$V892="Light practical (science)",$V892="Heavy practical (workshops)", $V892="Heavy practical (clean)"), OR($O892=0,ISBLANK($O892))),"Missing sinks count for light and heavy practical spaces.",
AND($M892 = "Other",ISBLANK($R892)), "Invalid unusable type / missing note for other unusable type."
),
" ")</f>
        <v>Missing space use.</v>
      </c>
    </row>
    <row r="893" spans="2:23" ht="15.75" x14ac:dyDescent="0.25">
      <c r="B893" s="143"/>
      <c r="C893" s="144"/>
      <c r="D893" s="144"/>
      <c r="E893" s="144"/>
      <c r="F893" s="147" t="str" cm="1">
        <f t="array" ref="F893">_xlfn.IFNA(CONCATENATE(_xlfn.IFS($D893="Mezzanine",LEFT($D893,1), $D893="Ground Floor",LEFT($D893,1),$D893="Basment ",LEFT($D893,1), $D893="1st Floor", "0"&amp;LEFT($D893,1), $D893="2nd Floor", "0"&amp;LEFT($D893,1), $D893="3rd Floor", "0"&amp;LEFT($D893,1), $D893="4th Floor", "0"&amp;LEFT($D893,1), $D893="5th Floor", "0"&amp;LEFT($D893,1), $D893="6th Floor", "0"&amp;LEFT($D893,1),$D893="7th Floor", "0"&amp;LEFT($D893,1),$D893="8th Floor", "0"&amp;LEFT($D893,1),$D893="9th Floor", "0"&amp;LEFT($D893,1),$D893="10th Floor", LEFT($D893,2),$D893="11th Floor", LEFT($D893,2),$D893="12th Floor", LEFT($D893,2),$D893="13th Floor", LEFT($D893,2), $D893="Lower Ground", LEFT($D893)&amp;IF(ISNUMBER(FIND(" ",$D893)),MID($D893,FIND(" ",$D893)+1,1),"")&amp;IF(ISNUMBER(FIND(" ",$D893,FIND(" ",$D893)+1)),MID($D893,FIND(" ",$D893,FIND(" ",$D893)+1)+1,1),""),$D893="Upper Ground", LEFT($D893)&amp;IF(ISNUMBER(FIND(" ",$D893)),MID($D893,FIND(" ",$D893)+1,1),"")&amp;IF(ISNUMBER(FIND(" ",$D893,FIND(" ",$D893)+1)),MID($D893,FIND(" ",$D893,FIND(" ",$D893)+1)+1,1),"")),".0",$E893), " ")</f>
        <v xml:space="preserve"> </v>
      </c>
      <c r="G893" s="144"/>
      <c r="H893" s="144"/>
      <c r="I893" s="144"/>
      <c r="J893" s="144"/>
      <c r="K893" s="144"/>
      <c r="L893" s="149" t="str" cm="1">
        <f t="array" ref="L893">_xlfn.IFNA(
_xlfn.IFS(
AND($F893=" ",$G893=" ",$H893=" "),"Please update all three: Surveyor Room Reference, Establishment Room Reference and Establishment Room Name",
AND(OR($I893="General",$I893="Open plan/ semi-open general",$I893="Fitted",$I893="Light practical (science)",$I893="Light practical (other)",$I893="Heavy practical (workshops)",$I893="Heavy practical (clean)",$I893="Large",$I893="Storage"),$J893=0,$K893=0),"Please update Net Area or Non-net Area",
AND($B893&lt;&gt;"OUT",$J893=0,$I893&lt;&gt;"Non-net",$M893="85% Circulation"),"Net area not recorded for spaces with 85% circulation unusable type",
AND(OR($I893="General",$I893="Open plan/ semi-open general",$I893="Fitted",$I893="Light practical (science)",$I893="Light practical (other)",$I893="Heavy practical (workshops)",$I893="Heavy practical (clean)",$I893="Large",$I893="Storage"),OR($J893=0,ISBLANK($J893))),"Net area not recorded in net spaces",
AND(OR($I893="Non-net",$I893="Outdoor space"),$J893&gt;0),"Net Area Recorded in Non-net space",
AND($I893="General",$J893&gt;90),"This general space is over 90m2, please ensure that this space is entered as separate spaces if it usually used as separate spaces",
AND($I893="Open plan/ semi-open general",$J893&lt;27),"Open plan general space under 27m2",
AND(OR($K893=0,ISBLANK($K893)), $I893="Non-net"),"Non-net area not recorded in non-net space"
),
" ")</f>
        <v xml:space="preserve"> </v>
      </c>
      <c r="M893" s="144"/>
      <c r="N893" s="144"/>
      <c r="O893" s="144"/>
      <c r="P893" s="144"/>
      <c r="Q893" s="144"/>
      <c r="R893" s="171"/>
      <c r="S893" s="147">
        <f>NCA_Calculations!$P$905</f>
        <v>0</v>
      </c>
      <c r="T893" s="147">
        <f>NCA_Calculations!$Q$905</f>
        <v>0</v>
      </c>
      <c r="U893" s="144"/>
      <c r="V893" s="144"/>
      <c r="W893" s="149" t="str" cm="1">
        <f t="array" ref="W893">_xlfn.IFNA(
_xlfn.IFS(
ISBLANK($U893),"Missing space use.",
AND('Establishment details'!$C$14="Secondary",$V893="Classbase"),"Invalid Status type",
AND(OR( $V893="Classbase", $V893="Teaching", $V893="Early years",$V893="SEND resourced"), NOT(ISBLANK($M893))),"Space with status type and unusable type.",
AND($V893= "Classbase",'Establishment details'!$C$22&gt;=10), "Classbase status is only valid in schools with a primary element.",
AND($I893= "Large",$N893 &gt; 3.5), "Large rooms with less than 3.5m height.",
AND(OR($V893="Light practical (science)",$V893="Light practical (science)",$V893="Heavy practical (workshops)", $V893="Heavy practical (clean)"), OR($O893=0,ISBLANK($O893))),"Missing sinks count for light and heavy practical spaces.",
AND($M893 = "Other",ISBLANK($R893)), "Invalid unusable type / missing note for other unusable type."
),
" ")</f>
        <v>Missing space use.</v>
      </c>
    </row>
    <row r="894" spans="2:23" ht="15.75" x14ac:dyDescent="0.25">
      <c r="B894" s="143"/>
      <c r="C894" s="144"/>
      <c r="D894" s="144"/>
      <c r="E894" s="144"/>
      <c r="F894" s="147" t="str" cm="1">
        <f t="array" ref="F894">_xlfn.IFNA(CONCATENATE(_xlfn.IFS($D894="Mezzanine",LEFT($D894,1), $D894="Ground Floor",LEFT($D894,1),$D894="Basment ",LEFT($D894,1), $D894="1st Floor", "0"&amp;LEFT($D894,1), $D894="2nd Floor", "0"&amp;LEFT($D894,1), $D894="3rd Floor", "0"&amp;LEFT($D894,1), $D894="4th Floor", "0"&amp;LEFT($D894,1), $D894="5th Floor", "0"&amp;LEFT($D894,1), $D894="6th Floor", "0"&amp;LEFT($D894,1),$D894="7th Floor", "0"&amp;LEFT($D894,1),$D894="8th Floor", "0"&amp;LEFT($D894,1),$D894="9th Floor", "0"&amp;LEFT($D894,1),$D894="10th Floor", LEFT($D894,2),$D894="11th Floor", LEFT($D894,2),$D894="12th Floor", LEFT($D894,2),$D894="13th Floor", LEFT($D894,2), $D894="Lower Ground", LEFT($D894)&amp;IF(ISNUMBER(FIND(" ",$D894)),MID($D894,FIND(" ",$D894)+1,1),"")&amp;IF(ISNUMBER(FIND(" ",$D894,FIND(" ",$D894)+1)),MID($D894,FIND(" ",$D894,FIND(" ",$D894)+1)+1,1),""),$D894="Upper Ground", LEFT($D894)&amp;IF(ISNUMBER(FIND(" ",$D894)),MID($D894,FIND(" ",$D894)+1,1),"")&amp;IF(ISNUMBER(FIND(" ",$D894,FIND(" ",$D894)+1)),MID($D894,FIND(" ",$D894,FIND(" ",$D894)+1)+1,1),"")),".0",$E894), " ")</f>
        <v xml:space="preserve"> </v>
      </c>
      <c r="G894" s="144"/>
      <c r="H894" s="144"/>
      <c r="I894" s="144"/>
      <c r="J894" s="144"/>
      <c r="K894" s="144"/>
      <c r="L894" s="149" t="str" cm="1">
        <f t="array" ref="L894">_xlfn.IFNA(
_xlfn.IFS(
AND($F894=" ",$G894=" ",$H894=" "),"Please update all three: Surveyor Room Reference, Establishment Room Reference and Establishment Room Name",
AND(OR($I894="General",$I894="Open plan/ semi-open general",$I894="Fitted",$I894="Light practical (science)",$I894="Light practical (other)",$I894="Heavy practical (workshops)",$I894="Heavy practical (clean)",$I894="Large",$I894="Storage"),$J894=0,$K894=0),"Please update Net Area or Non-net Area",
AND($B894&lt;&gt;"OUT",$J894=0,$I894&lt;&gt;"Non-net",$M894="85% Circulation"),"Net area not recorded for spaces with 85% circulation unusable type",
AND(OR($I894="General",$I894="Open plan/ semi-open general",$I894="Fitted",$I894="Light practical (science)",$I894="Light practical (other)",$I894="Heavy practical (workshops)",$I894="Heavy practical (clean)",$I894="Large",$I894="Storage"),OR($J894=0,ISBLANK($J894))),"Net area not recorded in net spaces",
AND(OR($I894="Non-net",$I894="Outdoor space"),$J894&gt;0),"Net Area Recorded in Non-net space",
AND($I894="General",$J894&gt;90),"This general space is over 90m2, please ensure that this space is entered as separate spaces if it usually used as separate spaces",
AND($I894="Open plan/ semi-open general",$J894&lt;27),"Open plan general space under 27m2",
AND(OR($K894=0,ISBLANK($K894)), $I894="Non-net"),"Non-net area not recorded in non-net space"
),
" ")</f>
        <v xml:space="preserve"> </v>
      </c>
      <c r="M894" s="144"/>
      <c r="N894" s="144"/>
      <c r="O894" s="144"/>
      <c r="P894" s="144"/>
      <c r="Q894" s="144"/>
      <c r="R894" s="171"/>
      <c r="S894" s="147">
        <f>NCA_Calculations!$P$906</f>
        <v>0</v>
      </c>
      <c r="T894" s="147">
        <f>NCA_Calculations!$Q$906</f>
        <v>0</v>
      </c>
      <c r="U894" s="144"/>
      <c r="V894" s="144"/>
      <c r="W894" s="149" t="str" cm="1">
        <f t="array" ref="W894">_xlfn.IFNA(
_xlfn.IFS(
ISBLANK($U894),"Missing space use.",
AND('Establishment details'!$C$14="Secondary",$V894="Classbase"),"Invalid Status type",
AND(OR( $V894="Classbase", $V894="Teaching", $V894="Early years",$V894="SEND resourced"), NOT(ISBLANK($M894))),"Space with status type and unusable type.",
AND($V894= "Classbase",'Establishment details'!$C$22&gt;=10), "Classbase status is only valid in schools with a primary element.",
AND($I894= "Large",$N894 &gt; 3.5), "Large rooms with less than 3.5m height.",
AND(OR($V894="Light practical (science)",$V894="Light practical (science)",$V894="Heavy practical (workshops)", $V894="Heavy practical (clean)"), OR($O894=0,ISBLANK($O894))),"Missing sinks count for light and heavy practical spaces.",
AND($M894 = "Other",ISBLANK($R894)), "Invalid unusable type / missing note for other unusable type."
),
" ")</f>
        <v>Missing space use.</v>
      </c>
    </row>
    <row r="895" spans="2:23" ht="15.75" x14ac:dyDescent="0.25">
      <c r="B895" s="143"/>
      <c r="C895" s="144"/>
      <c r="D895" s="144"/>
      <c r="E895" s="144"/>
      <c r="F895" s="147" t="str" cm="1">
        <f t="array" ref="F895">_xlfn.IFNA(CONCATENATE(_xlfn.IFS($D895="Mezzanine",LEFT($D895,1), $D895="Ground Floor",LEFT($D895,1),$D895="Basment ",LEFT($D895,1), $D895="1st Floor", "0"&amp;LEFT($D895,1), $D895="2nd Floor", "0"&amp;LEFT($D895,1), $D895="3rd Floor", "0"&amp;LEFT($D895,1), $D895="4th Floor", "0"&amp;LEFT($D895,1), $D895="5th Floor", "0"&amp;LEFT($D895,1), $D895="6th Floor", "0"&amp;LEFT($D895,1),$D895="7th Floor", "0"&amp;LEFT($D895,1),$D895="8th Floor", "0"&amp;LEFT($D895,1),$D895="9th Floor", "0"&amp;LEFT($D895,1),$D895="10th Floor", LEFT($D895,2),$D895="11th Floor", LEFT($D895,2),$D895="12th Floor", LEFT($D895,2),$D895="13th Floor", LEFT($D895,2), $D895="Lower Ground", LEFT($D895)&amp;IF(ISNUMBER(FIND(" ",$D895)),MID($D895,FIND(" ",$D895)+1,1),"")&amp;IF(ISNUMBER(FIND(" ",$D895,FIND(" ",$D895)+1)),MID($D895,FIND(" ",$D895,FIND(" ",$D895)+1)+1,1),""),$D895="Upper Ground", LEFT($D895)&amp;IF(ISNUMBER(FIND(" ",$D895)),MID($D895,FIND(" ",$D895)+1,1),"")&amp;IF(ISNUMBER(FIND(" ",$D895,FIND(" ",$D895)+1)),MID($D895,FIND(" ",$D895,FIND(" ",$D895)+1)+1,1),"")),".0",$E895), " ")</f>
        <v xml:space="preserve"> </v>
      </c>
      <c r="G895" s="144"/>
      <c r="H895" s="144"/>
      <c r="I895" s="144"/>
      <c r="J895" s="144"/>
      <c r="K895" s="144"/>
      <c r="L895" s="149" t="str" cm="1">
        <f t="array" ref="L895">_xlfn.IFNA(
_xlfn.IFS(
AND($F895=" ",$G895=" ",$H895=" "),"Please update all three: Surveyor Room Reference, Establishment Room Reference and Establishment Room Name",
AND(OR($I895="General",$I895="Open plan/ semi-open general",$I895="Fitted",$I895="Light practical (science)",$I895="Light practical (other)",$I895="Heavy practical (workshops)",$I895="Heavy practical (clean)",$I895="Large",$I895="Storage"),$J895=0,$K895=0),"Please update Net Area or Non-net Area",
AND($B895&lt;&gt;"OUT",$J895=0,$I895&lt;&gt;"Non-net",$M895="85% Circulation"),"Net area not recorded for spaces with 85% circulation unusable type",
AND(OR($I895="General",$I895="Open plan/ semi-open general",$I895="Fitted",$I895="Light practical (science)",$I895="Light practical (other)",$I895="Heavy practical (workshops)",$I895="Heavy practical (clean)",$I895="Large",$I895="Storage"),OR($J895=0,ISBLANK($J895))),"Net area not recorded in net spaces",
AND(OR($I895="Non-net",$I895="Outdoor space"),$J895&gt;0),"Net Area Recorded in Non-net space",
AND($I895="General",$J895&gt;90),"This general space is over 90m2, please ensure that this space is entered as separate spaces if it usually used as separate spaces",
AND($I895="Open plan/ semi-open general",$J895&lt;27),"Open plan general space under 27m2",
AND(OR($K895=0,ISBLANK($K895)), $I895="Non-net"),"Non-net area not recorded in non-net space"
),
" ")</f>
        <v xml:space="preserve"> </v>
      </c>
      <c r="M895" s="144"/>
      <c r="N895" s="144"/>
      <c r="O895" s="144"/>
      <c r="P895" s="144"/>
      <c r="Q895" s="144"/>
      <c r="R895" s="171"/>
      <c r="S895" s="147">
        <f>NCA_Calculations!$P$907</f>
        <v>0</v>
      </c>
      <c r="T895" s="147">
        <f>NCA_Calculations!$Q$907</f>
        <v>0</v>
      </c>
      <c r="U895" s="144"/>
      <c r="V895" s="144"/>
      <c r="W895" s="149" t="str" cm="1">
        <f t="array" ref="W895">_xlfn.IFNA(
_xlfn.IFS(
ISBLANK($U895),"Missing space use.",
AND('Establishment details'!$C$14="Secondary",$V895="Classbase"),"Invalid Status type",
AND(OR( $V895="Classbase", $V895="Teaching", $V895="Early years",$V895="SEND resourced"), NOT(ISBLANK($M895))),"Space with status type and unusable type.",
AND($V895= "Classbase",'Establishment details'!$C$22&gt;=10), "Classbase status is only valid in schools with a primary element.",
AND($I895= "Large",$N895 &gt; 3.5), "Large rooms with less than 3.5m height.",
AND(OR($V895="Light practical (science)",$V895="Light practical (science)",$V895="Heavy practical (workshops)", $V895="Heavy practical (clean)"), OR($O895=0,ISBLANK($O895))),"Missing sinks count for light and heavy practical spaces.",
AND($M895 = "Other",ISBLANK($R895)), "Invalid unusable type / missing note for other unusable type."
),
" ")</f>
        <v>Missing space use.</v>
      </c>
    </row>
    <row r="896" spans="2:23" ht="15.75" x14ac:dyDescent="0.25">
      <c r="B896" s="143"/>
      <c r="C896" s="144"/>
      <c r="D896" s="144"/>
      <c r="E896" s="144"/>
      <c r="F896" s="147" t="str" cm="1">
        <f t="array" ref="F896">_xlfn.IFNA(CONCATENATE(_xlfn.IFS($D896="Mezzanine",LEFT($D896,1), $D896="Ground Floor",LEFT($D896,1),$D896="Basment ",LEFT($D896,1), $D896="1st Floor", "0"&amp;LEFT($D896,1), $D896="2nd Floor", "0"&amp;LEFT($D896,1), $D896="3rd Floor", "0"&amp;LEFT($D896,1), $D896="4th Floor", "0"&amp;LEFT($D896,1), $D896="5th Floor", "0"&amp;LEFT($D896,1), $D896="6th Floor", "0"&amp;LEFT($D896,1),$D896="7th Floor", "0"&amp;LEFT($D896,1),$D896="8th Floor", "0"&amp;LEFT($D896,1),$D896="9th Floor", "0"&amp;LEFT($D896,1),$D896="10th Floor", LEFT($D896,2),$D896="11th Floor", LEFT($D896,2),$D896="12th Floor", LEFT($D896,2),$D896="13th Floor", LEFT($D896,2), $D896="Lower Ground", LEFT($D896)&amp;IF(ISNUMBER(FIND(" ",$D896)),MID($D896,FIND(" ",$D896)+1,1),"")&amp;IF(ISNUMBER(FIND(" ",$D896,FIND(" ",$D896)+1)),MID($D896,FIND(" ",$D896,FIND(" ",$D896)+1)+1,1),""),$D896="Upper Ground", LEFT($D896)&amp;IF(ISNUMBER(FIND(" ",$D896)),MID($D896,FIND(" ",$D896)+1,1),"")&amp;IF(ISNUMBER(FIND(" ",$D896,FIND(" ",$D896)+1)),MID($D896,FIND(" ",$D896,FIND(" ",$D896)+1)+1,1),"")),".0",$E896), " ")</f>
        <v xml:space="preserve"> </v>
      </c>
      <c r="G896" s="144"/>
      <c r="H896" s="144"/>
      <c r="I896" s="144"/>
      <c r="J896" s="144"/>
      <c r="K896" s="144"/>
      <c r="L896" s="149" t="str" cm="1">
        <f t="array" ref="L896">_xlfn.IFNA(
_xlfn.IFS(
AND($F896=" ",$G896=" ",$H896=" "),"Please update all three: Surveyor Room Reference, Establishment Room Reference and Establishment Room Name",
AND(OR($I896="General",$I896="Open plan/ semi-open general",$I896="Fitted",$I896="Light practical (science)",$I896="Light practical (other)",$I896="Heavy practical (workshops)",$I896="Heavy practical (clean)",$I896="Large",$I896="Storage"),$J896=0,$K896=0),"Please update Net Area or Non-net Area",
AND($B896&lt;&gt;"OUT",$J896=0,$I896&lt;&gt;"Non-net",$M896="85% Circulation"),"Net area not recorded for spaces with 85% circulation unusable type",
AND(OR($I896="General",$I896="Open plan/ semi-open general",$I896="Fitted",$I896="Light practical (science)",$I896="Light practical (other)",$I896="Heavy practical (workshops)",$I896="Heavy practical (clean)",$I896="Large",$I896="Storage"),OR($J896=0,ISBLANK($J896))),"Net area not recorded in net spaces",
AND(OR($I896="Non-net",$I896="Outdoor space"),$J896&gt;0),"Net Area Recorded in Non-net space",
AND($I896="General",$J896&gt;90),"This general space is over 90m2, please ensure that this space is entered as separate spaces if it usually used as separate spaces",
AND($I896="Open plan/ semi-open general",$J896&lt;27),"Open plan general space under 27m2",
AND(OR($K896=0,ISBLANK($K896)), $I896="Non-net"),"Non-net area not recorded in non-net space"
),
" ")</f>
        <v xml:space="preserve"> </v>
      </c>
      <c r="M896" s="144"/>
      <c r="N896" s="144"/>
      <c r="O896" s="144"/>
      <c r="P896" s="144"/>
      <c r="Q896" s="144"/>
      <c r="R896" s="171"/>
      <c r="S896" s="147">
        <f>NCA_Calculations!$P$908</f>
        <v>0</v>
      </c>
      <c r="T896" s="147">
        <f>NCA_Calculations!$Q$908</f>
        <v>0</v>
      </c>
      <c r="U896" s="144"/>
      <c r="V896" s="144"/>
      <c r="W896" s="149" t="str" cm="1">
        <f t="array" ref="W896">_xlfn.IFNA(
_xlfn.IFS(
ISBLANK($U896),"Missing space use.",
AND('Establishment details'!$C$14="Secondary",$V896="Classbase"),"Invalid Status type",
AND(OR( $V896="Classbase", $V896="Teaching", $V896="Early years",$V896="SEND resourced"), NOT(ISBLANK($M896))),"Space with status type and unusable type.",
AND($V896= "Classbase",'Establishment details'!$C$22&gt;=10), "Classbase status is only valid in schools with a primary element.",
AND($I896= "Large",$N896 &gt; 3.5), "Large rooms with less than 3.5m height.",
AND(OR($V896="Light practical (science)",$V896="Light practical (science)",$V896="Heavy practical (workshops)", $V896="Heavy practical (clean)"), OR($O896=0,ISBLANK($O896))),"Missing sinks count for light and heavy practical spaces.",
AND($M896 = "Other",ISBLANK($R896)), "Invalid unusable type / missing note for other unusable type."
),
" ")</f>
        <v>Missing space use.</v>
      </c>
    </row>
    <row r="897" spans="2:23" ht="15.75" x14ac:dyDescent="0.25">
      <c r="B897" s="143"/>
      <c r="C897" s="144"/>
      <c r="D897" s="144"/>
      <c r="E897" s="144"/>
      <c r="F897" s="147" t="str" cm="1">
        <f t="array" ref="F897">_xlfn.IFNA(CONCATENATE(_xlfn.IFS($D897="Mezzanine",LEFT($D897,1), $D897="Ground Floor",LEFT($D897,1),$D897="Basment ",LEFT($D897,1), $D897="1st Floor", "0"&amp;LEFT($D897,1), $D897="2nd Floor", "0"&amp;LEFT($D897,1), $D897="3rd Floor", "0"&amp;LEFT($D897,1), $D897="4th Floor", "0"&amp;LEFT($D897,1), $D897="5th Floor", "0"&amp;LEFT($D897,1), $D897="6th Floor", "0"&amp;LEFT($D897,1),$D897="7th Floor", "0"&amp;LEFT($D897,1),$D897="8th Floor", "0"&amp;LEFT($D897,1),$D897="9th Floor", "0"&amp;LEFT($D897,1),$D897="10th Floor", LEFT($D897,2),$D897="11th Floor", LEFT($D897,2),$D897="12th Floor", LEFT($D897,2),$D897="13th Floor", LEFT($D897,2), $D897="Lower Ground", LEFT($D897)&amp;IF(ISNUMBER(FIND(" ",$D897)),MID($D897,FIND(" ",$D897)+1,1),"")&amp;IF(ISNUMBER(FIND(" ",$D897,FIND(" ",$D897)+1)),MID($D897,FIND(" ",$D897,FIND(" ",$D897)+1)+1,1),""),$D897="Upper Ground", LEFT($D897)&amp;IF(ISNUMBER(FIND(" ",$D897)),MID($D897,FIND(" ",$D897)+1,1),"")&amp;IF(ISNUMBER(FIND(" ",$D897,FIND(" ",$D897)+1)),MID($D897,FIND(" ",$D897,FIND(" ",$D897)+1)+1,1),"")),".0",$E897), " ")</f>
        <v xml:space="preserve"> </v>
      </c>
      <c r="G897" s="144"/>
      <c r="H897" s="144"/>
      <c r="I897" s="144"/>
      <c r="J897" s="144"/>
      <c r="K897" s="144"/>
      <c r="L897" s="149" t="str" cm="1">
        <f t="array" ref="L897">_xlfn.IFNA(
_xlfn.IFS(
AND($F897=" ",$G897=" ",$H897=" "),"Please update all three: Surveyor Room Reference, Establishment Room Reference and Establishment Room Name",
AND(OR($I897="General",$I897="Open plan/ semi-open general",$I897="Fitted",$I897="Light practical (science)",$I897="Light practical (other)",$I897="Heavy practical (workshops)",$I897="Heavy practical (clean)",$I897="Large",$I897="Storage"),$J897=0,$K897=0),"Please update Net Area or Non-net Area",
AND($B897&lt;&gt;"OUT",$J897=0,$I897&lt;&gt;"Non-net",$M897="85% Circulation"),"Net area not recorded for spaces with 85% circulation unusable type",
AND(OR($I897="General",$I897="Open plan/ semi-open general",$I897="Fitted",$I897="Light practical (science)",$I897="Light practical (other)",$I897="Heavy practical (workshops)",$I897="Heavy practical (clean)",$I897="Large",$I897="Storage"),OR($J897=0,ISBLANK($J897))),"Net area not recorded in net spaces",
AND(OR($I897="Non-net",$I897="Outdoor space"),$J897&gt;0),"Net Area Recorded in Non-net space",
AND($I897="General",$J897&gt;90),"This general space is over 90m2, please ensure that this space is entered as separate spaces if it usually used as separate spaces",
AND($I897="Open plan/ semi-open general",$J897&lt;27),"Open plan general space under 27m2",
AND(OR($K897=0,ISBLANK($K897)), $I897="Non-net"),"Non-net area not recorded in non-net space"
),
" ")</f>
        <v xml:space="preserve"> </v>
      </c>
      <c r="M897" s="144"/>
      <c r="N897" s="144"/>
      <c r="O897" s="144"/>
      <c r="P897" s="144"/>
      <c r="Q897" s="144"/>
      <c r="R897" s="171"/>
      <c r="S897" s="147">
        <f>NCA_Calculations!$P$909</f>
        <v>0</v>
      </c>
      <c r="T897" s="147">
        <f>NCA_Calculations!$Q$909</f>
        <v>0</v>
      </c>
      <c r="U897" s="144"/>
      <c r="V897" s="144"/>
      <c r="W897" s="149" t="str" cm="1">
        <f t="array" ref="W897">_xlfn.IFNA(
_xlfn.IFS(
ISBLANK($U897),"Missing space use.",
AND('Establishment details'!$C$14="Secondary",$V897="Classbase"),"Invalid Status type",
AND(OR( $V897="Classbase", $V897="Teaching", $V897="Early years",$V897="SEND resourced"), NOT(ISBLANK($M897))),"Space with status type and unusable type.",
AND($V897= "Classbase",'Establishment details'!$C$22&gt;=10), "Classbase status is only valid in schools with a primary element.",
AND($I897= "Large",$N897 &gt; 3.5), "Large rooms with less than 3.5m height.",
AND(OR($V897="Light practical (science)",$V897="Light practical (science)",$V897="Heavy practical (workshops)", $V897="Heavy practical (clean)"), OR($O897=0,ISBLANK($O897))),"Missing sinks count for light and heavy practical spaces.",
AND($M897 = "Other",ISBLANK($R897)), "Invalid unusable type / missing note for other unusable type."
),
" ")</f>
        <v>Missing space use.</v>
      </c>
    </row>
    <row r="898" spans="2:23" ht="15.75" x14ac:dyDescent="0.25">
      <c r="B898" s="143"/>
      <c r="C898" s="144"/>
      <c r="D898" s="144"/>
      <c r="E898" s="144"/>
      <c r="F898" s="147" t="str" cm="1">
        <f t="array" ref="F898">_xlfn.IFNA(CONCATENATE(_xlfn.IFS($D898="Mezzanine",LEFT($D898,1), $D898="Ground Floor",LEFT($D898,1),$D898="Basment ",LEFT($D898,1), $D898="1st Floor", "0"&amp;LEFT($D898,1), $D898="2nd Floor", "0"&amp;LEFT($D898,1), $D898="3rd Floor", "0"&amp;LEFT($D898,1), $D898="4th Floor", "0"&amp;LEFT($D898,1), $D898="5th Floor", "0"&amp;LEFT($D898,1), $D898="6th Floor", "0"&amp;LEFT($D898,1),$D898="7th Floor", "0"&amp;LEFT($D898,1),$D898="8th Floor", "0"&amp;LEFT($D898,1),$D898="9th Floor", "0"&amp;LEFT($D898,1),$D898="10th Floor", LEFT($D898,2),$D898="11th Floor", LEFT($D898,2),$D898="12th Floor", LEFT($D898,2),$D898="13th Floor", LEFT($D898,2), $D898="Lower Ground", LEFT($D898)&amp;IF(ISNUMBER(FIND(" ",$D898)),MID($D898,FIND(" ",$D898)+1,1),"")&amp;IF(ISNUMBER(FIND(" ",$D898,FIND(" ",$D898)+1)),MID($D898,FIND(" ",$D898,FIND(" ",$D898)+1)+1,1),""),$D898="Upper Ground", LEFT($D898)&amp;IF(ISNUMBER(FIND(" ",$D898)),MID($D898,FIND(" ",$D898)+1,1),"")&amp;IF(ISNUMBER(FIND(" ",$D898,FIND(" ",$D898)+1)),MID($D898,FIND(" ",$D898,FIND(" ",$D898)+1)+1,1),"")),".0",$E898), " ")</f>
        <v xml:space="preserve"> </v>
      </c>
      <c r="G898" s="144"/>
      <c r="H898" s="144"/>
      <c r="I898" s="144"/>
      <c r="J898" s="144"/>
      <c r="K898" s="144"/>
      <c r="L898" s="149" t="str" cm="1">
        <f t="array" ref="L898">_xlfn.IFNA(
_xlfn.IFS(
AND($F898=" ",$G898=" ",$H898=" "),"Please update all three: Surveyor Room Reference, Establishment Room Reference and Establishment Room Name",
AND(OR($I898="General",$I898="Open plan/ semi-open general",$I898="Fitted",$I898="Light practical (science)",$I898="Light practical (other)",$I898="Heavy practical (workshops)",$I898="Heavy practical (clean)",$I898="Large",$I898="Storage"),$J898=0,$K898=0),"Please update Net Area or Non-net Area",
AND($B898&lt;&gt;"OUT",$J898=0,$I898&lt;&gt;"Non-net",$M898="85% Circulation"),"Net area not recorded for spaces with 85% circulation unusable type",
AND(OR($I898="General",$I898="Open plan/ semi-open general",$I898="Fitted",$I898="Light practical (science)",$I898="Light practical (other)",$I898="Heavy practical (workshops)",$I898="Heavy practical (clean)",$I898="Large",$I898="Storage"),OR($J898=0,ISBLANK($J898))),"Net area not recorded in net spaces",
AND(OR($I898="Non-net",$I898="Outdoor space"),$J898&gt;0),"Net Area Recorded in Non-net space",
AND($I898="General",$J898&gt;90),"This general space is over 90m2, please ensure that this space is entered as separate spaces if it usually used as separate spaces",
AND($I898="Open plan/ semi-open general",$J898&lt;27),"Open plan general space under 27m2",
AND(OR($K898=0,ISBLANK($K898)), $I898="Non-net"),"Non-net area not recorded in non-net space"
),
" ")</f>
        <v xml:space="preserve"> </v>
      </c>
      <c r="M898" s="144"/>
      <c r="N898" s="144"/>
      <c r="O898" s="144"/>
      <c r="P898" s="144"/>
      <c r="Q898" s="144"/>
      <c r="R898" s="171"/>
      <c r="S898" s="147">
        <f>NCA_Calculations!$P$910</f>
        <v>0</v>
      </c>
      <c r="T898" s="147">
        <f>NCA_Calculations!$Q$910</f>
        <v>0</v>
      </c>
      <c r="U898" s="144"/>
      <c r="V898" s="144"/>
      <c r="W898" s="149" t="str" cm="1">
        <f t="array" ref="W898">_xlfn.IFNA(
_xlfn.IFS(
ISBLANK($U898),"Missing space use.",
AND('Establishment details'!$C$14="Secondary",$V898="Classbase"),"Invalid Status type",
AND(OR( $V898="Classbase", $V898="Teaching", $V898="Early years",$V898="SEND resourced"), NOT(ISBLANK($M898))),"Space with status type and unusable type.",
AND($V898= "Classbase",'Establishment details'!$C$22&gt;=10), "Classbase status is only valid in schools with a primary element.",
AND($I898= "Large",$N898 &gt; 3.5), "Large rooms with less than 3.5m height.",
AND(OR($V898="Light practical (science)",$V898="Light practical (science)",$V898="Heavy practical (workshops)", $V898="Heavy practical (clean)"), OR($O898=0,ISBLANK($O898))),"Missing sinks count for light and heavy practical spaces.",
AND($M898 = "Other",ISBLANK($R898)), "Invalid unusable type / missing note for other unusable type."
),
" ")</f>
        <v>Missing space use.</v>
      </c>
    </row>
    <row r="899" spans="2:23" ht="15.75" x14ac:dyDescent="0.25">
      <c r="B899" s="143"/>
      <c r="C899" s="144"/>
      <c r="D899" s="144"/>
      <c r="E899" s="144"/>
      <c r="F899" s="147" t="str" cm="1">
        <f t="array" ref="F899">_xlfn.IFNA(CONCATENATE(_xlfn.IFS($D899="Mezzanine",LEFT($D899,1), $D899="Ground Floor",LEFT($D899,1),$D899="Basment ",LEFT($D899,1), $D899="1st Floor", "0"&amp;LEFT($D899,1), $D899="2nd Floor", "0"&amp;LEFT($D899,1), $D899="3rd Floor", "0"&amp;LEFT($D899,1), $D899="4th Floor", "0"&amp;LEFT($D899,1), $D899="5th Floor", "0"&amp;LEFT($D899,1), $D899="6th Floor", "0"&amp;LEFT($D899,1),$D899="7th Floor", "0"&amp;LEFT($D899,1),$D899="8th Floor", "0"&amp;LEFT($D899,1),$D899="9th Floor", "0"&amp;LEFT($D899,1),$D899="10th Floor", LEFT($D899,2),$D899="11th Floor", LEFT($D899,2),$D899="12th Floor", LEFT($D899,2),$D899="13th Floor", LEFT($D899,2), $D899="Lower Ground", LEFT($D899)&amp;IF(ISNUMBER(FIND(" ",$D899)),MID($D899,FIND(" ",$D899)+1,1),"")&amp;IF(ISNUMBER(FIND(" ",$D899,FIND(" ",$D899)+1)),MID($D899,FIND(" ",$D899,FIND(" ",$D899)+1)+1,1),""),$D899="Upper Ground", LEFT($D899)&amp;IF(ISNUMBER(FIND(" ",$D899)),MID($D899,FIND(" ",$D899)+1,1),"")&amp;IF(ISNUMBER(FIND(" ",$D899,FIND(" ",$D899)+1)),MID($D899,FIND(" ",$D899,FIND(" ",$D899)+1)+1,1),"")),".0",$E899), " ")</f>
        <v xml:space="preserve"> </v>
      </c>
      <c r="G899" s="144"/>
      <c r="H899" s="144"/>
      <c r="I899" s="144"/>
      <c r="J899" s="144"/>
      <c r="K899" s="144"/>
      <c r="L899" s="149" t="str" cm="1">
        <f t="array" ref="L899">_xlfn.IFNA(
_xlfn.IFS(
AND($F899=" ",$G899=" ",$H899=" "),"Please update all three: Surveyor Room Reference, Establishment Room Reference and Establishment Room Name",
AND(OR($I899="General",$I899="Open plan/ semi-open general",$I899="Fitted",$I899="Light practical (science)",$I899="Light practical (other)",$I899="Heavy practical (workshops)",$I899="Heavy practical (clean)",$I899="Large",$I899="Storage"),$J899=0,$K899=0),"Please update Net Area or Non-net Area",
AND($B899&lt;&gt;"OUT",$J899=0,$I899&lt;&gt;"Non-net",$M899="85% Circulation"),"Net area not recorded for spaces with 85% circulation unusable type",
AND(OR($I899="General",$I899="Open plan/ semi-open general",$I899="Fitted",$I899="Light practical (science)",$I899="Light practical (other)",$I899="Heavy practical (workshops)",$I899="Heavy practical (clean)",$I899="Large",$I899="Storage"),OR($J899=0,ISBLANK($J899))),"Net area not recorded in net spaces",
AND(OR($I899="Non-net",$I899="Outdoor space"),$J899&gt;0),"Net Area Recorded in Non-net space",
AND($I899="General",$J899&gt;90),"This general space is over 90m2, please ensure that this space is entered as separate spaces if it usually used as separate spaces",
AND($I899="Open plan/ semi-open general",$J899&lt;27),"Open plan general space under 27m2",
AND(OR($K899=0,ISBLANK($K899)), $I899="Non-net"),"Non-net area not recorded in non-net space"
),
" ")</f>
        <v xml:space="preserve"> </v>
      </c>
      <c r="M899" s="144"/>
      <c r="N899" s="144"/>
      <c r="O899" s="144"/>
      <c r="P899" s="144"/>
      <c r="Q899" s="144"/>
      <c r="R899" s="171"/>
      <c r="S899" s="147">
        <f>NCA_Calculations!$P$911</f>
        <v>0</v>
      </c>
      <c r="T899" s="147">
        <f>NCA_Calculations!$Q$911</f>
        <v>0</v>
      </c>
      <c r="U899" s="144"/>
      <c r="V899" s="144"/>
      <c r="W899" s="149" t="str" cm="1">
        <f t="array" ref="W899">_xlfn.IFNA(
_xlfn.IFS(
ISBLANK($U899),"Missing space use.",
AND('Establishment details'!$C$14="Secondary",$V899="Classbase"),"Invalid Status type",
AND(OR( $V899="Classbase", $V899="Teaching", $V899="Early years",$V899="SEND resourced"), NOT(ISBLANK($M899))),"Space with status type and unusable type.",
AND($V899= "Classbase",'Establishment details'!$C$22&gt;=10), "Classbase status is only valid in schools with a primary element.",
AND($I899= "Large",$N899 &gt; 3.5), "Large rooms with less than 3.5m height.",
AND(OR($V899="Light practical (science)",$V899="Light practical (science)",$V899="Heavy practical (workshops)", $V899="Heavy practical (clean)"), OR($O899=0,ISBLANK($O899))),"Missing sinks count for light and heavy practical spaces.",
AND($M899 = "Other",ISBLANK($R899)), "Invalid unusable type / missing note for other unusable type."
),
" ")</f>
        <v>Missing space use.</v>
      </c>
    </row>
    <row r="900" spans="2:23" ht="15.75" x14ac:dyDescent="0.25">
      <c r="B900" s="143"/>
      <c r="C900" s="144"/>
      <c r="D900" s="144"/>
      <c r="E900" s="144"/>
      <c r="F900" s="147" t="str" cm="1">
        <f t="array" ref="F900">_xlfn.IFNA(CONCATENATE(_xlfn.IFS($D900="Mezzanine",LEFT($D900,1), $D900="Ground Floor",LEFT($D900,1),$D900="Basment ",LEFT($D900,1), $D900="1st Floor", "0"&amp;LEFT($D900,1), $D900="2nd Floor", "0"&amp;LEFT($D900,1), $D900="3rd Floor", "0"&amp;LEFT($D900,1), $D900="4th Floor", "0"&amp;LEFT($D900,1), $D900="5th Floor", "0"&amp;LEFT($D900,1), $D900="6th Floor", "0"&amp;LEFT($D900,1),$D900="7th Floor", "0"&amp;LEFT($D900,1),$D900="8th Floor", "0"&amp;LEFT($D900,1),$D900="9th Floor", "0"&amp;LEFT($D900,1),$D900="10th Floor", LEFT($D900,2),$D900="11th Floor", LEFT($D900,2),$D900="12th Floor", LEFT($D900,2),$D900="13th Floor", LEFT($D900,2), $D900="Lower Ground", LEFT($D900)&amp;IF(ISNUMBER(FIND(" ",$D900)),MID($D900,FIND(" ",$D900)+1,1),"")&amp;IF(ISNUMBER(FIND(" ",$D900,FIND(" ",$D900)+1)),MID($D900,FIND(" ",$D900,FIND(" ",$D900)+1)+1,1),""),$D900="Upper Ground", LEFT($D900)&amp;IF(ISNUMBER(FIND(" ",$D900)),MID($D900,FIND(" ",$D900)+1,1),"")&amp;IF(ISNUMBER(FIND(" ",$D900,FIND(" ",$D900)+1)),MID($D900,FIND(" ",$D900,FIND(" ",$D900)+1)+1,1),"")),".0",$E900), " ")</f>
        <v xml:space="preserve"> </v>
      </c>
      <c r="G900" s="144"/>
      <c r="H900" s="144"/>
      <c r="I900" s="144"/>
      <c r="J900" s="144"/>
      <c r="K900" s="144"/>
      <c r="L900" s="149" t="str" cm="1">
        <f t="array" ref="L900">_xlfn.IFNA(
_xlfn.IFS(
AND($F900=" ",$G900=" ",$H900=" "),"Please update all three: Surveyor Room Reference, Establishment Room Reference and Establishment Room Name",
AND(OR($I900="General",$I900="Open plan/ semi-open general",$I900="Fitted",$I900="Light practical (science)",$I900="Light practical (other)",$I900="Heavy practical (workshops)",$I900="Heavy practical (clean)",$I900="Large",$I900="Storage"),$J900=0,$K900=0),"Please update Net Area or Non-net Area",
AND($B900&lt;&gt;"OUT",$J900=0,$I900&lt;&gt;"Non-net",$M900="85% Circulation"),"Net area not recorded for spaces with 85% circulation unusable type",
AND(OR($I900="General",$I900="Open plan/ semi-open general",$I900="Fitted",$I900="Light practical (science)",$I900="Light practical (other)",$I900="Heavy practical (workshops)",$I900="Heavy practical (clean)",$I900="Large",$I900="Storage"),OR($J900=0,ISBLANK($J900))),"Net area not recorded in net spaces",
AND(OR($I900="Non-net",$I900="Outdoor space"),$J900&gt;0),"Net Area Recorded in Non-net space",
AND($I900="General",$J900&gt;90),"This general space is over 90m2, please ensure that this space is entered as separate spaces if it usually used as separate spaces",
AND($I900="Open plan/ semi-open general",$J900&lt;27),"Open plan general space under 27m2",
AND(OR($K900=0,ISBLANK($K900)), $I900="Non-net"),"Non-net area not recorded in non-net space"
),
" ")</f>
        <v xml:space="preserve"> </v>
      </c>
      <c r="M900" s="144"/>
      <c r="N900" s="144"/>
      <c r="O900" s="144"/>
      <c r="P900" s="144"/>
      <c r="Q900" s="144"/>
      <c r="R900" s="171"/>
      <c r="S900" s="147">
        <f>NCA_Calculations!$P$912</f>
        <v>0</v>
      </c>
      <c r="T900" s="147">
        <f>NCA_Calculations!$Q$912</f>
        <v>0</v>
      </c>
      <c r="U900" s="144"/>
      <c r="V900" s="144"/>
      <c r="W900" s="149" t="str" cm="1">
        <f t="array" ref="W900">_xlfn.IFNA(
_xlfn.IFS(
ISBLANK($U900),"Missing space use.",
AND('Establishment details'!$C$14="Secondary",$V900="Classbase"),"Invalid Status type",
AND(OR( $V900="Classbase", $V900="Teaching", $V900="Early years",$V900="SEND resourced"), NOT(ISBLANK($M900))),"Space with status type and unusable type.",
AND($V900= "Classbase",'Establishment details'!$C$22&gt;=10), "Classbase status is only valid in schools with a primary element.",
AND($I900= "Large",$N900 &gt; 3.5), "Large rooms with less than 3.5m height.",
AND(OR($V900="Light practical (science)",$V900="Light practical (science)",$V900="Heavy practical (workshops)", $V900="Heavy practical (clean)"), OR($O900=0,ISBLANK($O900))),"Missing sinks count for light and heavy practical spaces.",
AND($M900 = "Other",ISBLANK($R900)), "Invalid unusable type / missing note for other unusable type."
),
" ")</f>
        <v>Missing space use.</v>
      </c>
    </row>
    <row r="901" spans="2:23" ht="15.75" x14ac:dyDescent="0.25">
      <c r="B901" s="143"/>
      <c r="C901" s="144"/>
      <c r="D901" s="144"/>
      <c r="E901" s="144"/>
      <c r="F901" s="147" t="str" cm="1">
        <f t="array" ref="F901">_xlfn.IFNA(CONCATENATE(_xlfn.IFS($D901="Mezzanine",LEFT($D901,1), $D901="Ground Floor",LEFT($D901,1),$D901="Basment ",LEFT($D901,1), $D901="1st Floor", "0"&amp;LEFT($D901,1), $D901="2nd Floor", "0"&amp;LEFT($D901,1), $D901="3rd Floor", "0"&amp;LEFT($D901,1), $D901="4th Floor", "0"&amp;LEFT($D901,1), $D901="5th Floor", "0"&amp;LEFT($D901,1), $D901="6th Floor", "0"&amp;LEFT($D901,1),$D901="7th Floor", "0"&amp;LEFT($D901,1),$D901="8th Floor", "0"&amp;LEFT($D901,1),$D901="9th Floor", "0"&amp;LEFT($D901,1),$D901="10th Floor", LEFT($D901,2),$D901="11th Floor", LEFT($D901,2),$D901="12th Floor", LEFT($D901,2),$D901="13th Floor", LEFT($D901,2), $D901="Lower Ground", LEFT($D901)&amp;IF(ISNUMBER(FIND(" ",$D901)),MID($D901,FIND(" ",$D901)+1,1),"")&amp;IF(ISNUMBER(FIND(" ",$D901,FIND(" ",$D901)+1)),MID($D901,FIND(" ",$D901,FIND(" ",$D901)+1)+1,1),""),$D901="Upper Ground", LEFT($D901)&amp;IF(ISNUMBER(FIND(" ",$D901)),MID($D901,FIND(" ",$D901)+1,1),"")&amp;IF(ISNUMBER(FIND(" ",$D901,FIND(" ",$D901)+1)),MID($D901,FIND(" ",$D901,FIND(" ",$D901)+1)+1,1),"")),".0",$E901), " ")</f>
        <v xml:space="preserve"> </v>
      </c>
      <c r="G901" s="144"/>
      <c r="H901" s="144"/>
      <c r="I901" s="144"/>
      <c r="J901" s="144"/>
      <c r="K901" s="144"/>
      <c r="L901" s="149" t="str" cm="1">
        <f t="array" ref="L901">_xlfn.IFNA(
_xlfn.IFS(
AND($F901=" ",$G901=" ",$H901=" "),"Please update all three: Surveyor Room Reference, Establishment Room Reference and Establishment Room Name",
AND(OR($I901="General",$I901="Open plan/ semi-open general",$I901="Fitted",$I901="Light practical (science)",$I901="Light practical (other)",$I901="Heavy practical (workshops)",$I901="Heavy practical (clean)",$I901="Large",$I901="Storage"),$J901=0,$K901=0),"Please update Net Area or Non-net Area",
AND($B901&lt;&gt;"OUT",$J901=0,$I901&lt;&gt;"Non-net",$M901="85% Circulation"),"Net area not recorded for spaces with 85% circulation unusable type",
AND(OR($I901="General",$I901="Open plan/ semi-open general",$I901="Fitted",$I901="Light practical (science)",$I901="Light practical (other)",$I901="Heavy practical (workshops)",$I901="Heavy practical (clean)",$I901="Large",$I901="Storage"),OR($J901=0,ISBLANK($J901))),"Net area not recorded in net spaces",
AND(OR($I901="Non-net",$I901="Outdoor space"),$J901&gt;0),"Net Area Recorded in Non-net space",
AND($I901="General",$J901&gt;90),"This general space is over 90m2, please ensure that this space is entered as separate spaces if it usually used as separate spaces",
AND($I901="Open plan/ semi-open general",$J901&lt;27),"Open plan general space under 27m2",
AND(OR($K901=0,ISBLANK($K901)), $I901="Non-net"),"Non-net area not recorded in non-net space"
),
" ")</f>
        <v xml:space="preserve"> </v>
      </c>
      <c r="M901" s="144"/>
      <c r="N901" s="144"/>
      <c r="O901" s="144"/>
      <c r="P901" s="144"/>
      <c r="Q901" s="144"/>
      <c r="R901" s="171"/>
      <c r="S901" s="147">
        <f>NCA_Calculations!$P$913</f>
        <v>0</v>
      </c>
      <c r="T901" s="147">
        <f>NCA_Calculations!$Q$913</f>
        <v>0</v>
      </c>
      <c r="U901" s="144"/>
      <c r="V901" s="144"/>
      <c r="W901" s="149" t="str" cm="1">
        <f t="array" ref="W901">_xlfn.IFNA(
_xlfn.IFS(
ISBLANK($U901),"Missing space use.",
AND('Establishment details'!$C$14="Secondary",$V901="Classbase"),"Invalid Status type",
AND(OR( $V901="Classbase", $V901="Teaching", $V901="Early years",$V901="SEND resourced"), NOT(ISBLANK($M901))),"Space with status type and unusable type.",
AND($V901= "Classbase",'Establishment details'!$C$22&gt;=10), "Classbase status is only valid in schools with a primary element.",
AND($I901= "Large",$N901 &gt; 3.5), "Large rooms with less than 3.5m height.",
AND(OR($V901="Light practical (science)",$V901="Light practical (science)",$V901="Heavy practical (workshops)", $V901="Heavy practical (clean)"), OR($O901=0,ISBLANK($O901))),"Missing sinks count for light and heavy practical spaces.",
AND($M901 = "Other",ISBLANK($R901)), "Invalid unusable type / missing note for other unusable type."
),
" ")</f>
        <v>Missing space use.</v>
      </c>
    </row>
    <row r="902" spans="2:23" ht="15.75" x14ac:dyDescent="0.25">
      <c r="B902" s="143"/>
      <c r="C902" s="144"/>
      <c r="D902" s="144"/>
      <c r="E902" s="144"/>
      <c r="F902" s="147" t="str" cm="1">
        <f t="array" ref="F902">_xlfn.IFNA(CONCATENATE(_xlfn.IFS($D902="Mezzanine",LEFT($D902,1), $D902="Ground Floor",LEFT($D902,1),$D902="Basment ",LEFT($D902,1), $D902="1st Floor", "0"&amp;LEFT($D902,1), $D902="2nd Floor", "0"&amp;LEFT($D902,1), $D902="3rd Floor", "0"&amp;LEFT($D902,1), $D902="4th Floor", "0"&amp;LEFT($D902,1), $D902="5th Floor", "0"&amp;LEFT($D902,1), $D902="6th Floor", "0"&amp;LEFT($D902,1),$D902="7th Floor", "0"&amp;LEFT($D902,1),$D902="8th Floor", "0"&amp;LEFT($D902,1),$D902="9th Floor", "0"&amp;LEFT($D902,1),$D902="10th Floor", LEFT($D902,2),$D902="11th Floor", LEFT($D902,2),$D902="12th Floor", LEFT($D902,2),$D902="13th Floor", LEFT($D902,2), $D902="Lower Ground", LEFT($D902)&amp;IF(ISNUMBER(FIND(" ",$D902)),MID($D902,FIND(" ",$D902)+1,1),"")&amp;IF(ISNUMBER(FIND(" ",$D902,FIND(" ",$D902)+1)),MID($D902,FIND(" ",$D902,FIND(" ",$D902)+1)+1,1),""),$D902="Upper Ground", LEFT($D902)&amp;IF(ISNUMBER(FIND(" ",$D902)),MID($D902,FIND(" ",$D902)+1,1),"")&amp;IF(ISNUMBER(FIND(" ",$D902,FIND(" ",$D902)+1)),MID($D902,FIND(" ",$D902,FIND(" ",$D902)+1)+1,1),"")),".0",$E902), " ")</f>
        <v xml:space="preserve"> </v>
      </c>
      <c r="G902" s="144"/>
      <c r="H902" s="144"/>
      <c r="I902" s="144"/>
      <c r="J902" s="144"/>
      <c r="K902" s="144"/>
      <c r="L902" s="149" t="str" cm="1">
        <f t="array" ref="L902">_xlfn.IFNA(
_xlfn.IFS(
AND($F902=" ",$G902=" ",$H902=" "),"Please update all three: Surveyor Room Reference, Establishment Room Reference and Establishment Room Name",
AND(OR($I902="General",$I902="Open plan/ semi-open general",$I902="Fitted",$I902="Light practical (science)",$I902="Light practical (other)",$I902="Heavy practical (workshops)",$I902="Heavy practical (clean)",$I902="Large",$I902="Storage"),$J902=0,$K902=0),"Please update Net Area or Non-net Area",
AND($B902&lt;&gt;"OUT",$J902=0,$I902&lt;&gt;"Non-net",$M902="85% Circulation"),"Net area not recorded for spaces with 85% circulation unusable type",
AND(OR($I902="General",$I902="Open plan/ semi-open general",$I902="Fitted",$I902="Light practical (science)",$I902="Light practical (other)",$I902="Heavy practical (workshops)",$I902="Heavy practical (clean)",$I902="Large",$I902="Storage"),OR($J902=0,ISBLANK($J902))),"Net area not recorded in net spaces",
AND(OR($I902="Non-net",$I902="Outdoor space"),$J902&gt;0),"Net Area Recorded in Non-net space",
AND($I902="General",$J902&gt;90),"This general space is over 90m2, please ensure that this space is entered as separate spaces if it usually used as separate spaces",
AND($I902="Open plan/ semi-open general",$J902&lt;27),"Open plan general space under 27m2",
AND(OR($K902=0,ISBLANK($K902)), $I902="Non-net"),"Non-net area not recorded in non-net space"
),
" ")</f>
        <v xml:space="preserve"> </v>
      </c>
      <c r="M902" s="144"/>
      <c r="N902" s="144"/>
      <c r="O902" s="144"/>
      <c r="P902" s="144"/>
      <c r="Q902" s="144"/>
      <c r="R902" s="171"/>
      <c r="S902" s="147">
        <f>NCA_Calculations!$P$914</f>
        <v>0</v>
      </c>
      <c r="T902" s="147">
        <f>NCA_Calculations!$Q$914</f>
        <v>0</v>
      </c>
      <c r="U902" s="144"/>
      <c r="V902" s="144"/>
      <c r="W902" s="149" t="str" cm="1">
        <f t="array" ref="W902">_xlfn.IFNA(
_xlfn.IFS(
ISBLANK($U902),"Missing space use.",
AND('Establishment details'!$C$14="Secondary",$V902="Classbase"),"Invalid Status type",
AND(OR( $V902="Classbase", $V902="Teaching", $V902="Early years",$V902="SEND resourced"), NOT(ISBLANK($M902))),"Space with status type and unusable type.",
AND($V902= "Classbase",'Establishment details'!$C$22&gt;=10), "Classbase status is only valid in schools with a primary element.",
AND($I902= "Large",$N902 &gt; 3.5), "Large rooms with less than 3.5m height.",
AND(OR($V902="Light practical (science)",$V902="Light practical (science)",$V902="Heavy practical (workshops)", $V902="Heavy practical (clean)"), OR($O902=0,ISBLANK($O902))),"Missing sinks count for light and heavy practical spaces.",
AND($M902 = "Other",ISBLANK($R902)), "Invalid unusable type / missing note for other unusable type."
),
" ")</f>
        <v>Missing space use.</v>
      </c>
    </row>
    <row r="903" spans="2:23" ht="15.75" x14ac:dyDescent="0.25">
      <c r="B903" s="143"/>
      <c r="C903" s="144"/>
      <c r="D903" s="144"/>
      <c r="E903" s="144"/>
      <c r="F903" s="147" t="str" cm="1">
        <f t="array" ref="F903">_xlfn.IFNA(CONCATENATE(_xlfn.IFS($D903="Mezzanine",LEFT($D903,1), $D903="Ground Floor",LEFT($D903,1),$D903="Basment ",LEFT($D903,1), $D903="1st Floor", "0"&amp;LEFT($D903,1), $D903="2nd Floor", "0"&amp;LEFT($D903,1), $D903="3rd Floor", "0"&amp;LEFT($D903,1), $D903="4th Floor", "0"&amp;LEFT($D903,1), $D903="5th Floor", "0"&amp;LEFT($D903,1), $D903="6th Floor", "0"&amp;LEFT($D903,1),$D903="7th Floor", "0"&amp;LEFT($D903,1),$D903="8th Floor", "0"&amp;LEFT($D903,1),$D903="9th Floor", "0"&amp;LEFT($D903,1),$D903="10th Floor", LEFT($D903,2),$D903="11th Floor", LEFT($D903,2),$D903="12th Floor", LEFT($D903,2),$D903="13th Floor", LEFT($D903,2), $D903="Lower Ground", LEFT($D903)&amp;IF(ISNUMBER(FIND(" ",$D903)),MID($D903,FIND(" ",$D903)+1,1),"")&amp;IF(ISNUMBER(FIND(" ",$D903,FIND(" ",$D903)+1)),MID($D903,FIND(" ",$D903,FIND(" ",$D903)+1)+1,1),""),$D903="Upper Ground", LEFT($D903)&amp;IF(ISNUMBER(FIND(" ",$D903)),MID($D903,FIND(" ",$D903)+1,1),"")&amp;IF(ISNUMBER(FIND(" ",$D903,FIND(" ",$D903)+1)),MID($D903,FIND(" ",$D903,FIND(" ",$D903)+1)+1,1),"")),".0",$E903), " ")</f>
        <v xml:space="preserve"> </v>
      </c>
      <c r="G903" s="144"/>
      <c r="H903" s="144"/>
      <c r="I903" s="144"/>
      <c r="J903" s="144"/>
      <c r="K903" s="144"/>
      <c r="L903" s="149" t="str" cm="1">
        <f t="array" ref="L903">_xlfn.IFNA(
_xlfn.IFS(
AND($F903=" ",$G903=" ",$H903=" "),"Please update all three: Surveyor Room Reference, Establishment Room Reference and Establishment Room Name",
AND(OR($I903="General",$I903="Open plan/ semi-open general",$I903="Fitted",$I903="Light practical (science)",$I903="Light practical (other)",$I903="Heavy practical (workshops)",$I903="Heavy practical (clean)",$I903="Large",$I903="Storage"),$J903=0,$K903=0),"Please update Net Area or Non-net Area",
AND($B903&lt;&gt;"OUT",$J903=0,$I903&lt;&gt;"Non-net",$M903="85% Circulation"),"Net area not recorded for spaces with 85% circulation unusable type",
AND(OR($I903="General",$I903="Open plan/ semi-open general",$I903="Fitted",$I903="Light practical (science)",$I903="Light practical (other)",$I903="Heavy practical (workshops)",$I903="Heavy practical (clean)",$I903="Large",$I903="Storage"),OR($J903=0,ISBLANK($J903))),"Net area not recorded in net spaces",
AND(OR($I903="Non-net",$I903="Outdoor space"),$J903&gt;0),"Net Area Recorded in Non-net space",
AND($I903="General",$J903&gt;90),"This general space is over 90m2, please ensure that this space is entered as separate spaces if it usually used as separate spaces",
AND($I903="Open plan/ semi-open general",$J903&lt;27),"Open plan general space under 27m2",
AND(OR($K903=0,ISBLANK($K903)), $I903="Non-net"),"Non-net area not recorded in non-net space"
),
" ")</f>
        <v xml:space="preserve"> </v>
      </c>
      <c r="M903" s="144"/>
      <c r="N903" s="144"/>
      <c r="O903" s="144"/>
      <c r="P903" s="144"/>
      <c r="Q903" s="144"/>
      <c r="R903" s="171"/>
      <c r="S903" s="147">
        <f>NCA_Calculations!$P$915</f>
        <v>0</v>
      </c>
      <c r="T903" s="147">
        <f>NCA_Calculations!$Q$915</f>
        <v>0</v>
      </c>
      <c r="U903" s="144"/>
      <c r="V903" s="144"/>
      <c r="W903" s="149" t="str" cm="1">
        <f t="array" ref="W903">_xlfn.IFNA(
_xlfn.IFS(
ISBLANK($U903),"Missing space use.",
AND('Establishment details'!$C$14="Secondary",$V903="Classbase"),"Invalid Status type",
AND(OR( $V903="Classbase", $V903="Teaching", $V903="Early years",$V903="SEND resourced"), NOT(ISBLANK($M903))),"Space with status type and unusable type.",
AND($V903= "Classbase",'Establishment details'!$C$22&gt;=10), "Classbase status is only valid in schools with a primary element.",
AND($I903= "Large",$N903 &gt; 3.5), "Large rooms with less than 3.5m height.",
AND(OR($V903="Light practical (science)",$V903="Light practical (science)",$V903="Heavy practical (workshops)", $V903="Heavy practical (clean)"), OR($O903=0,ISBLANK($O903))),"Missing sinks count for light and heavy practical spaces.",
AND($M903 = "Other",ISBLANK($R903)), "Invalid unusable type / missing note for other unusable type."
),
" ")</f>
        <v>Missing space use.</v>
      </c>
    </row>
    <row r="904" spans="2:23" ht="15.75" x14ac:dyDescent="0.25">
      <c r="B904" s="143"/>
      <c r="C904" s="144"/>
      <c r="D904" s="144"/>
      <c r="E904" s="144"/>
      <c r="F904" s="147" t="str" cm="1">
        <f t="array" ref="F904">_xlfn.IFNA(CONCATENATE(_xlfn.IFS($D904="Mezzanine",LEFT($D904,1), $D904="Ground Floor",LEFT($D904,1),$D904="Basment ",LEFT($D904,1), $D904="1st Floor", "0"&amp;LEFT($D904,1), $D904="2nd Floor", "0"&amp;LEFT($D904,1), $D904="3rd Floor", "0"&amp;LEFT($D904,1), $D904="4th Floor", "0"&amp;LEFT($D904,1), $D904="5th Floor", "0"&amp;LEFT($D904,1), $D904="6th Floor", "0"&amp;LEFT($D904,1),$D904="7th Floor", "0"&amp;LEFT($D904,1),$D904="8th Floor", "0"&amp;LEFT($D904,1),$D904="9th Floor", "0"&amp;LEFT($D904,1),$D904="10th Floor", LEFT($D904,2),$D904="11th Floor", LEFT($D904,2),$D904="12th Floor", LEFT($D904,2),$D904="13th Floor", LEFT($D904,2), $D904="Lower Ground", LEFT($D904)&amp;IF(ISNUMBER(FIND(" ",$D904)),MID($D904,FIND(" ",$D904)+1,1),"")&amp;IF(ISNUMBER(FIND(" ",$D904,FIND(" ",$D904)+1)),MID($D904,FIND(" ",$D904,FIND(" ",$D904)+1)+1,1),""),$D904="Upper Ground", LEFT($D904)&amp;IF(ISNUMBER(FIND(" ",$D904)),MID($D904,FIND(" ",$D904)+1,1),"")&amp;IF(ISNUMBER(FIND(" ",$D904,FIND(" ",$D904)+1)),MID($D904,FIND(" ",$D904,FIND(" ",$D904)+1)+1,1),"")),".0",$E904), " ")</f>
        <v xml:space="preserve"> </v>
      </c>
      <c r="G904" s="144"/>
      <c r="H904" s="144"/>
      <c r="I904" s="144"/>
      <c r="J904" s="144"/>
      <c r="K904" s="144"/>
      <c r="L904" s="149" t="str" cm="1">
        <f t="array" ref="L904">_xlfn.IFNA(
_xlfn.IFS(
AND($F904=" ",$G904=" ",$H904=" "),"Please update all three: Surveyor Room Reference, Establishment Room Reference and Establishment Room Name",
AND(OR($I904="General",$I904="Open plan/ semi-open general",$I904="Fitted",$I904="Light practical (science)",$I904="Light practical (other)",$I904="Heavy practical (workshops)",$I904="Heavy practical (clean)",$I904="Large",$I904="Storage"),$J904=0,$K904=0),"Please update Net Area or Non-net Area",
AND($B904&lt;&gt;"OUT",$J904=0,$I904&lt;&gt;"Non-net",$M904="85% Circulation"),"Net area not recorded for spaces with 85% circulation unusable type",
AND(OR($I904="General",$I904="Open plan/ semi-open general",$I904="Fitted",$I904="Light practical (science)",$I904="Light practical (other)",$I904="Heavy practical (workshops)",$I904="Heavy practical (clean)",$I904="Large",$I904="Storage"),OR($J904=0,ISBLANK($J904))),"Net area not recorded in net spaces",
AND(OR($I904="Non-net",$I904="Outdoor space"),$J904&gt;0),"Net Area Recorded in Non-net space",
AND($I904="General",$J904&gt;90),"This general space is over 90m2, please ensure that this space is entered as separate spaces if it usually used as separate spaces",
AND($I904="Open plan/ semi-open general",$J904&lt;27),"Open plan general space under 27m2",
AND(OR($K904=0,ISBLANK($K904)), $I904="Non-net"),"Non-net area not recorded in non-net space"
),
" ")</f>
        <v xml:space="preserve"> </v>
      </c>
      <c r="M904" s="144"/>
      <c r="N904" s="144"/>
      <c r="O904" s="144"/>
      <c r="P904" s="144"/>
      <c r="Q904" s="144"/>
      <c r="R904" s="171"/>
      <c r="S904" s="147">
        <f>NCA_Calculations!$P$916</f>
        <v>0</v>
      </c>
      <c r="T904" s="147">
        <f>NCA_Calculations!$Q$916</f>
        <v>0</v>
      </c>
      <c r="U904" s="144"/>
      <c r="V904" s="144"/>
      <c r="W904" s="149" t="str" cm="1">
        <f t="array" ref="W904">_xlfn.IFNA(
_xlfn.IFS(
ISBLANK($U904),"Missing space use.",
AND('Establishment details'!$C$14="Secondary",$V904="Classbase"),"Invalid Status type",
AND(OR( $V904="Classbase", $V904="Teaching", $V904="Early years",$V904="SEND resourced"), NOT(ISBLANK($M904))),"Space with status type and unusable type.",
AND($V904= "Classbase",'Establishment details'!$C$22&gt;=10), "Classbase status is only valid in schools with a primary element.",
AND($I904= "Large",$N904 &gt; 3.5), "Large rooms with less than 3.5m height.",
AND(OR($V904="Light practical (science)",$V904="Light practical (science)",$V904="Heavy practical (workshops)", $V904="Heavy practical (clean)"), OR($O904=0,ISBLANK($O904))),"Missing sinks count for light and heavy practical spaces.",
AND($M904 = "Other",ISBLANK($R904)), "Invalid unusable type / missing note for other unusable type."
),
" ")</f>
        <v>Missing space use.</v>
      </c>
    </row>
    <row r="905" spans="2:23" ht="15.75" x14ac:dyDescent="0.25">
      <c r="B905" s="143"/>
      <c r="C905" s="144"/>
      <c r="D905" s="144"/>
      <c r="E905" s="144"/>
      <c r="F905" s="147" t="str" cm="1">
        <f t="array" ref="F905">_xlfn.IFNA(CONCATENATE(_xlfn.IFS($D905="Mezzanine",LEFT($D905,1), $D905="Ground Floor",LEFT($D905,1),$D905="Basment ",LEFT($D905,1), $D905="1st Floor", "0"&amp;LEFT($D905,1), $D905="2nd Floor", "0"&amp;LEFT($D905,1), $D905="3rd Floor", "0"&amp;LEFT($D905,1), $D905="4th Floor", "0"&amp;LEFT($D905,1), $D905="5th Floor", "0"&amp;LEFT($D905,1), $D905="6th Floor", "0"&amp;LEFT($D905,1),$D905="7th Floor", "0"&amp;LEFT($D905,1),$D905="8th Floor", "0"&amp;LEFT($D905,1),$D905="9th Floor", "0"&amp;LEFT($D905,1),$D905="10th Floor", LEFT($D905,2),$D905="11th Floor", LEFT($D905,2),$D905="12th Floor", LEFT($D905,2),$D905="13th Floor", LEFT($D905,2), $D905="Lower Ground", LEFT($D905)&amp;IF(ISNUMBER(FIND(" ",$D905)),MID($D905,FIND(" ",$D905)+1,1),"")&amp;IF(ISNUMBER(FIND(" ",$D905,FIND(" ",$D905)+1)),MID($D905,FIND(" ",$D905,FIND(" ",$D905)+1)+1,1),""),$D905="Upper Ground", LEFT($D905)&amp;IF(ISNUMBER(FIND(" ",$D905)),MID($D905,FIND(" ",$D905)+1,1),"")&amp;IF(ISNUMBER(FIND(" ",$D905,FIND(" ",$D905)+1)),MID($D905,FIND(" ",$D905,FIND(" ",$D905)+1)+1,1),"")),".0",$E905), " ")</f>
        <v xml:space="preserve"> </v>
      </c>
      <c r="G905" s="144"/>
      <c r="H905" s="144"/>
      <c r="I905" s="144"/>
      <c r="J905" s="144"/>
      <c r="K905" s="144"/>
      <c r="L905" s="149" t="str" cm="1">
        <f t="array" ref="L905">_xlfn.IFNA(
_xlfn.IFS(
AND($F905=" ",$G905=" ",$H905=" "),"Please update all three: Surveyor Room Reference, Establishment Room Reference and Establishment Room Name",
AND(OR($I905="General",$I905="Open plan/ semi-open general",$I905="Fitted",$I905="Light practical (science)",$I905="Light practical (other)",$I905="Heavy practical (workshops)",$I905="Heavy practical (clean)",$I905="Large",$I905="Storage"),$J905=0,$K905=0),"Please update Net Area or Non-net Area",
AND($B905&lt;&gt;"OUT",$J905=0,$I905&lt;&gt;"Non-net",$M905="85% Circulation"),"Net area not recorded for spaces with 85% circulation unusable type",
AND(OR($I905="General",$I905="Open plan/ semi-open general",$I905="Fitted",$I905="Light practical (science)",$I905="Light practical (other)",$I905="Heavy practical (workshops)",$I905="Heavy practical (clean)",$I905="Large",$I905="Storage"),OR($J905=0,ISBLANK($J905))),"Net area not recorded in net spaces",
AND(OR($I905="Non-net",$I905="Outdoor space"),$J905&gt;0),"Net Area Recorded in Non-net space",
AND($I905="General",$J905&gt;90),"This general space is over 90m2, please ensure that this space is entered as separate spaces if it usually used as separate spaces",
AND($I905="Open plan/ semi-open general",$J905&lt;27),"Open plan general space under 27m2",
AND(OR($K905=0,ISBLANK($K905)), $I905="Non-net"),"Non-net area not recorded in non-net space"
),
" ")</f>
        <v xml:space="preserve"> </v>
      </c>
      <c r="M905" s="144"/>
      <c r="N905" s="144"/>
      <c r="O905" s="144"/>
      <c r="P905" s="144"/>
      <c r="Q905" s="144"/>
      <c r="R905" s="171"/>
      <c r="S905" s="147">
        <f>NCA_Calculations!$P$917</f>
        <v>0</v>
      </c>
      <c r="T905" s="147">
        <f>NCA_Calculations!$Q$917</f>
        <v>0</v>
      </c>
      <c r="U905" s="144"/>
      <c r="V905" s="144"/>
      <c r="W905" s="149" t="str" cm="1">
        <f t="array" ref="W905">_xlfn.IFNA(
_xlfn.IFS(
ISBLANK($U905),"Missing space use.",
AND('Establishment details'!$C$14="Secondary",$V905="Classbase"),"Invalid Status type",
AND(OR( $V905="Classbase", $V905="Teaching", $V905="Early years",$V905="SEND resourced"), NOT(ISBLANK($M905))),"Space with status type and unusable type.",
AND($V905= "Classbase",'Establishment details'!$C$22&gt;=10), "Classbase status is only valid in schools with a primary element.",
AND($I905= "Large",$N905 &gt; 3.5), "Large rooms with less than 3.5m height.",
AND(OR($V905="Light practical (science)",$V905="Light practical (science)",$V905="Heavy practical (workshops)", $V905="Heavy practical (clean)"), OR($O905=0,ISBLANK($O905))),"Missing sinks count for light and heavy practical spaces.",
AND($M905 = "Other",ISBLANK($R905)), "Invalid unusable type / missing note for other unusable type."
),
" ")</f>
        <v>Missing space use.</v>
      </c>
    </row>
    <row r="906" spans="2:23" ht="15.75" x14ac:dyDescent="0.25">
      <c r="B906" s="143"/>
      <c r="C906" s="144"/>
      <c r="D906" s="144"/>
      <c r="E906" s="144"/>
      <c r="F906" s="147" t="str" cm="1">
        <f t="array" ref="F906">_xlfn.IFNA(CONCATENATE(_xlfn.IFS($D906="Mezzanine",LEFT($D906,1), $D906="Ground Floor",LEFT($D906,1),$D906="Basment ",LEFT($D906,1), $D906="1st Floor", "0"&amp;LEFT($D906,1), $D906="2nd Floor", "0"&amp;LEFT($D906,1), $D906="3rd Floor", "0"&amp;LEFT($D906,1), $D906="4th Floor", "0"&amp;LEFT($D906,1), $D906="5th Floor", "0"&amp;LEFT($D906,1), $D906="6th Floor", "0"&amp;LEFT($D906,1),$D906="7th Floor", "0"&amp;LEFT($D906,1),$D906="8th Floor", "0"&amp;LEFT($D906,1),$D906="9th Floor", "0"&amp;LEFT($D906,1),$D906="10th Floor", LEFT($D906,2),$D906="11th Floor", LEFT($D906,2),$D906="12th Floor", LEFT($D906,2),$D906="13th Floor", LEFT($D906,2), $D906="Lower Ground", LEFT($D906)&amp;IF(ISNUMBER(FIND(" ",$D906)),MID($D906,FIND(" ",$D906)+1,1),"")&amp;IF(ISNUMBER(FIND(" ",$D906,FIND(" ",$D906)+1)),MID($D906,FIND(" ",$D906,FIND(" ",$D906)+1)+1,1),""),$D906="Upper Ground", LEFT($D906)&amp;IF(ISNUMBER(FIND(" ",$D906)),MID($D906,FIND(" ",$D906)+1,1),"")&amp;IF(ISNUMBER(FIND(" ",$D906,FIND(" ",$D906)+1)),MID($D906,FIND(" ",$D906,FIND(" ",$D906)+1)+1,1),"")),".0",$E906), " ")</f>
        <v xml:space="preserve"> </v>
      </c>
      <c r="G906" s="144"/>
      <c r="H906" s="144"/>
      <c r="I906" s="144"/>
      <c r="J906" s="144"/>
      <c r="K906" s="144"/>
      <c r="L906" s="149" t="str" cm="1">
        <f t="array" ref="L906">_xlfn.IFNA(
_xlfn.IFS(
AND($F906=" ",$G906=" ",$H906=" "),"Please update all three: Surveyor Room Reference, Establishment Room Reference and Establishment Room Name",
AND(OR($I906="General",$I906="Open plan/ semi-open general",$I906="Fitted",$I906="Light practical (science)",$I906="Light practical (other)",$I906="Heavy practical (workshops)",$I906="Heavy practical (clean)",$I906="Large",$I906="Storage"),$J906=0,$K906=0),"Please update Net Area or Non-net Area",
AND($B906&lt;&gt;"OUT",$J906=0,$I906&lt;&gt;"Non-net",$M906="85% Circulation"),"Net area not recorded for spaces with 85% circulation unusable type",
AND(OR($I906="General",$I906="Open plan/ semi-open general",$I906="Fitted",$I906="Light practical (science)",$I906="Light practical (other)",$I906="Heavy practical (workshops)",$I906="Heavy practical (clean)",$I906="Large",$I906="Storage"),OR($J906=0,ISBLANK($J906))),"Net area not recorded in net spaces",
AND(OR($I906="Non-net",$I906="Outdoor space"),$J906&gt;0),"Net Area Recorded in Non-net space",
AND($I906="General",$J906&gt;90),"This general space is over 90m2, please ensure that this space is entered as separate spaces if it usually used as separate spaces",
AND($I906="Open plan/ semi-open general",$J906&lt;27),"Open plan general space under 27m2",
AND(OR($K906=0,ISBLANK($K906)), $I906="Non-net"),"Non-net area not recorded in non-net space"
),
" ")</f>
        <v xml:space="preserve"> </v>
      </c>
      <c r="M906" s="144"/>
      <c r="N906" s="144"/>
      <c r="O906" s="144"/>
      <c r="P906" s="144"/>
      <c r="Q906" s="144"/>
      <c r="R906" s="171"/>
      <c r="S906" s="147">
        <f>NCA_Calculations!$P$918</f>
        <v>0</v>
      </c>
      <c r="T906" s="147">
        <f>NCA_Calculations!$Q$918</f>
        <v>0</v>
      </c>
      <c r="U906" s="144"/>
      <c r="V906" s="144"/>
      <c r="W906" s="149" t="str" cm="1">
        <f t="array" ref="W906">_xlfn.IFNA(
_xlfn.IFS(
ISBLANK($U906),"Missing space use.",
AND('Establishment details'!$C$14="Secondary",$V906="Classbase"),"Invalid Status type",
AND(OR( $V906="Classbase", $V906="Teaching", $V906="Early years",$V906="SEND resourced"), NOT(ISBLANK($M906))),"Space with status type and unusable type.",
AND($V906= "Classbase",'Establishment details'!$C$22&gt;=10), "Classbase status is only valid in schools with a primary element.",
AND($I906= "Large",$N906 &gt; 3.5), "Large rooms with less than 3.5m height.",
AND(OR($V906="Light practical (science)",$V906="Light practical (science)",$V906="Heavy practical (workshops)", $V906="Heavy practical (clean)"), OR($O906=0,ISBLANK($O906))),"Missing sinks count for light and heavy practical spaces.",
AND($M906 = "Other",ISBLANK($R906)), "Invalid unusable type / missing note for other unusable type."
),
" ")</f>
        <v>Missing space use.</v>
      </c>
    </row>
    <row r="907" spans="2:23" ht="15.75" x14ac:dyDescent="0.25">
      <c r="B907" s="143"/>
      <c r="C907" s="144"/>
      <c r="D907" s="144"/>
      <c r="E907" s="144"/>
      <c r="F907" s="147" t="str" cm="1">
        <f t="array" ref="F907">_xlfn.IFNA(CONCATENATE(_xlfn.IFS($D907="Mezzanine",LEFT($D907,1), $D907="Ground Floor",LEFT($D907,1),$D907="Basment ",LEFT($D907,1), $D907="1st Floor", "0"&amp;LEFT($D907,1), $D907="2nd Floor", "0"&amp;LEFT($D907,1), $D907="3rd Floor", "0"&amp;LEFT($D907,1), $D907="4th Floor", "0"&amp;LEFT($D907,1), $D907="5th Floor", "0"&amp;LEFT($D907,1), $D907="6th Floor", "0"&amp;LEFT($D907,1),$D907="7th Floor", "0"&amp;LEFT($D907,1),$D907="8th Floor", "0"&amp;LEFT($D907,1),$D907="9th Floor", "0"&amp;LEFT($D907,1),$D907="10th Floor", LEFT($D907,2),$D907="11th Floor", LEFT($D907,2),$D907="12th Floor", LEFT($D907,2),$D907="13th Floor", LEFT($D907,2), $D907="Lower Ground", LEFT($D907)&amp;IF(ISNUMBER(FIND(" ",$D907)),MID($D907,FIND(" ",$D907)+1,1),"")&amp;IF(ISNUMBER(FIND(" ",$D907,FIND(" ",$D907)+1)),MID($D907,FIND(" ",$D907,FIND(" ",$D907)+1)+1,1),""),$D907="Upper Ground", LEFT($D907)&amp;IF(ISNUMBER(FIND(" ",$D907)),MID($D907,FIND(" ",$D907)+1,1),"")&amp;IF(ISNUMBER(FIND(" ",$D907,FIND(" ",$D907)+1)),MID($D907,FIND(" ",$D907,FIND(" ",$D907)+1)+1,1),"")),".0",$E907), " ")</f>
        <v xml:space="preserve"> </v>
      </c>
      <c r="G907" s="144"/>
      <c r="H907" s="144"/>
      <c r="I907" s="144"/>
      <c r="J907" s="144"/>
      <c r="K907" s="144"/>
      <c r="L907" s="149" t="str" cm="1">
        <f t="array" ref="L907">_xlfn.IFNA(
_xlfn.IFS(
AND($F907=" ",$G907=" ",$H907=" "),"Please update all three: Surveyor Room Reference, Establishment Room Reference and Establishment Room Name",
AND(OR($I907="General",$I907="Open plan/ semi-open general",$I907="Fitted",$I907="Light practical (science)",$I907="Light practical (other)",$I907="Heavy practical (workshops)",$I907="Heavy practical (clean)",$I907="Large",$I907="Storage"),$J907=0,$K907=0),"Please update Net Area or Non-net Area",
AND($B907&lt;&gt;"OUT",$J907=0,$I907&lt;&gt;"Non-net",$M907="85% Circulation"),"Net area not recorded for spaces with 85% circulation unusable type",
AND(OR($I907="General",$I907="Open plan/ semi-open general",$I907="Fitted",$I907="Light practical (science)",$I907="Light practical (other)",$I907="Heavy practical (workshops)",$I907="Heavy practical (clean)",$I907="Large",$I907="Storage"),OR($J907=0,ISBLANK($J907))),"Net area not recorded in net spaces",
AND(OR($I907="Non-net",$I907="Outdoor space"),$J907&gt;0),"Net Area Recorded in Non-net space",
AND($I907="General",$J907&gt;90),"This general space is over 90m2, please ensure that this space is entered as separate spaces if it usually used as separate spaces",
AND($I907="Open plan/ semi-open general",$J907&lt;27),"Open plan general space under 27m2",
AND(OR($K907=0,ISBLANK($K907)), $I907="Non-net"),"Non-net area not recorded in non-net space"
),
" ")</f>
        <v xml:space="preserve"> </v>
      </c>
      <c r="M907" s="144"/>
      <c r="N907" s="144"/>
      <c r="O907" s="144"/>
      <c r="P907" s="144"/>
      <c r="Q907" s="144"/>
      <c r="R907" s="171"/>
      <c r="S907" s="147">
        <f>NCA_Calculations!$P$919</f>
        <v>0</v>
      </c>
      <c r="T907" s="147">
        <f>NCA_Calculations!$Q$919</f>
        <v>0</v>
      </c>
      <c r="U907" s="144"/>
      <c r="V907" s="144"/>
      <c r="W907" s="149" t="str" cm="1">
        <f t="array" ref="W907">_xlfn.IFNA(
_xlfn.IFS(
ISBLANK($U907),"Missing space use.",
AND('Establishment details'!$C$14="Secondary",$V907="Classbase"),"Invalid Status type",
AND(OR( $V907="Classbase", $V907="Teaching", $V907="Early years",$V907="SEND resourced"), NOT(ISBLANK($M907))),"Space with status type and unusable type.",
AND($V907= "Classbase",'Establishment details'!$C$22&gt;=10), "Classbase status is only valid in schools with a primary element.",
AND($I907= "Large",$N907 &gt; 3.5), "Large rooms with less than 3.5m height.",
AND(OR($V907="Light practical (science)",$V907="Light practical (science)",$V907="Heavy practical (workshops)", $V907="Heavy practical (clean)"), OR($O907=0,ISBLANK($O907))),"Missing sinks count for light and heavy practical spaces.",
AND($M907 = "Other",ISBLANK($R907)), "Invalid unusable type / missing note for other unusable type."
),
" ")</f>
        <v>Missing space use.</v>
      </c>
    </row>
    <row r="908" spans="2:23" ht="15.75" x14ac:dyDescent="0.25">
      <c r="B908" s="143"/>
      <c r="C908" s="144"/>
      <c r="D908" s="144"/>
      <c r="E908" s="144"/>
      <c r="F908" s="147" t="str" cm="1">
        <f t="array" ref="F908">_xlfn.IFNA(CONCATENATE(_xlfn.IFS($D908="Mezzanine",LEFT($D908,1), $D908="Ground Floor",LEFT($D908,1),$D908="Basment ",LEFT($D908,1), $D908="1st Floor", "0"&amp;LEFT($D908,1), $D908="2nd Floor", "0"&amp;LEFT($D908,1), $D908="3rd Floor", "0"&amp;LEFT($D908,1), $D908="4th Floor", "0"&amp;LEFT($D908,1), $D908="5th Floor", "0"&amp;LEFT($D908,1), $D908="6th Floor", "0"&amp;LEFT($D908,1),$D908="7th Floor", "0"&amp;LEFT($D908,1),$D908="8th Floor", "0"&amp;LEFT($D908,1),$D908="9th Floor", "0"&amp;LEFT($D908,1),$D908="10th Floor", LEFT($D908,2),$D908="11th Floor", LEFT($D908,2),$D908="12th Floor", LEFT($D908,2),$D908="13th Floor", LEFT($D908,2), $D908="Lower Ground", LEFT($D908)&amp;IF(ISNUMBER(FIND(" ",$D908)),MID($D908,FIND(" ",$D908)+1,1),"")&amp;IF(ISNUMBER(FIND(" ",$D908,FIND(" ",$D908)+1)),MID($D908,FIND(" ",$D908,FIND(" ",$D908)+1)+1,1),""),$D908="Upper Ground", LEFT($D908)&amp;IF(ISNUMBER(FIND(" ",$D908)),MID($D908,FIND(" ",$D908)+1,1),"")&amp;IF(ISNUMBER(FIND(" ",$D908,FIND(" ",$D908)+1)),MID($D908,FIND(" ",$D908,FIND(" ",$D908)+1)+1,1),"")),".0",$E908), " ")</f>
        <v xml:space="preserve"> </v>
      </c>
      <c r="G908" s="144"/>
      <c r="H908" s="144"/>
      <c r="I908" s="144"/>
      <c r="J908" s="144"/>
      <c r="K908" s="144"/>
      <c r="L908" s="149" t="str" cm="1">
        <f t="array" ref="L908">_xlfn.IFNA(
_xlfn.IFS(
AND($F908=" ",$G908=" ",$H908=" "),"Please update all three: Surveyor Room Reference, Establishment Room Reference and Establishment Room Name",
AND(OR($I908="General",$I908="Open plan/ semi-open general",$I908="Fitted",$I908="Light practical (science)",$I908="Light practical (other)",$I908="Heavy practical (workshops)",$I908="Heavy practical (clean)",$I908="Large",$I908="Storage"),$J908=0,$K908=0),"Please update Net Area or Non-net Area",
AND($B908&lt;&gt;"OUT",$J908=0,$I908&lt;&gt;"Non-net",$M908="85% Circulation"),"Net area not recorded for spaces with 85% circulation unusable type",
AND(OR($I908="General",$I908="Open plan/ semi-open general",$I908="Fitted",$I908="Light practical (science)",$I908="Light practical (other)",$I908="Heavy practical (workshops)",$I908="Heavy practical (clean)",$I908="Large",$I908="Storage"),OR($J908=0,ISBLANK($J908))),"Net area not recorded in net spaces",
AND(OR($I908="Non-net",$I908="Outdoor space"),$J908&gt;0),"Net Area Recorded in Non-net space",
AND($I908="General",$J908&gt;90),"This general space is over 90m2, please ensure that this space is entered as separate spaces if it usually used as separate spaces",
AND($I908="Open plan/ semi-open general",$J908&lt;27),"Open plan general space under 27m2",
AND(OR($K908=0,ISBLANK($K908)), $I908="Non-net"),"Non-net area not recorded in non-net space"
),
" ")</f>
        <v xml:space="preserve"> </v>
      </c>
      <c r="M908" s="144"/>
      <c r="N908" s="144"/>
      <c r="O908" s="144"/>
      <c r="P908" s="144"/>
      <c r="Q908" s="144"/>
      <c r="R908" s="171"/>
      <c r="S908" s="147">
        <f>NCA_Calculations!$P$920</f>
        <v>0</v>
      </c>
      <c r="T908" s="147">
        <f>NCA_Calculations!$Q$920</f>
        <v>0</v>
      </c>
      <c r="U908" s="144"/>
      <c r="V908" s="144"/>
      <c r="W908" s="149" t="str" cm="1">
        <f t="array" ref="W908">_xlfn.IFNA(
_xlfn.IFS(
ISBLANK($U908),"Missing space use.",
AND('Establishment details'!$C$14="Secondary",$V908="Classbase"),"Invalid Status type",
AND(OR( $V908="Classbase", $V908="Teaching", $V908="Early years",$V908="SEND resourced"), NOT(ISBLANK($M908))),"Space with status type and unusable type.",
AND($V908= "Classbase",'Establishment details'!$C$22&gt;=10), "Classbase status is only valid in schools with a primary element.",
AND($I908= "Large",$N908 &gt; 3.5), "Large rooms with less than 3.5m height.",
AND(OR($V908="Light practical (science)",$V908="Light practical (science)",$V908="Heavy practical (workshops)", $V908="Heavy practical (clean)"), OR($O908=0,ISBLANK($O908))),"Missing sinks count for light and heavy practical spaces.",
AND($M908 = "Other",ISBLANK($R908)), "Invalid unusable type / missing note for other unusable type."
),
" ")</f>
        <v>Missing space use.</v>
      </c>
    </row>
    <row r="909" spans="2:23" ht="15.75" x14ac:dyDescent="0.25">
      <c r="B909" s="143"/>
      <c r="C909" s="144"/>
      <c r="D909" s="144"/>
      <c r="E909" s="144"/>
      <c r="F909" s="147" t="str" cm="1">
        <f t="array" ref="F909">_xlfn.IFNA(CONCATENATE(_xlfn.IFS($D909="Mezzanine",LEFT($D909,1), $D909="Ground Floor",LEFT($D909,1),$D909="Basment ",LEFT($D909,1), $D909="1st Floor", "0"&amp;LEFT($D909,1), $D909="2nd Floor", "0"&amp;LEFT($D909,1), $D909="3rd Floor", "0"&amp;LEFT($D909,1), $D909="4th Floor", "0"&amp;LEFT($D909,1), $D909="5th Floor", "0"&amp;LEFT($D909,1), $D909="6th Floor", "0"&amp;LEFT($D909,1),$D909="7th Floor", "0"&amp;LEFT($D909,1),$D909="8th Floor", "0"&amp;LEFT($D909,1),$D909="9th Floor", "0"&amp;LEFT($D909,1),$D909="10th Floor", LEFT($D909,2),$D909="11th Floor", LEFT($D909,2),$D909="12th Floor", LEFT($D909,2),$D909="13th Floor", LEFT($D909,2), $D909="Lower Ground", LEFT($D909)&amp;IF(ISNUMBER(FIND(" ",$D909)),MID($D909,FIND(" ",$D909)+1,1),"")&amp;IF(ISNUMBER(FIND(" ",$D909,FIND(" ",$D909)+1)),MID($D909,FIND(" ",$D909,FIND(" ",$D909)+1)+1,1),""),$D909="Upper Ground", LEFT($D909)&amp;IF(ISNUMBER(FIND(" ",$D909)),MID($D909,FIND(" ",$D909)+1,1),"")&amp;IF(ISNUMBER(FIND(" ",$D909,FIND(" ",$D909)+1)),MID($D909,FIND(" ",$D909,FIND(" ",$D909)+1)+1,1),"")),".0",$E909), " ")</f>
        <v xml:space="preserve"> </v>
      </c>
      <c r="G909" s="144"/>
      <c r="H909" s="144"/>
      <c r="I909" s="144"/>
      <c r="J909" s="144"/>
      <c r="K909" s="144"/>
      <c r="L909" s="149" t="str" cm="1">
        <f t="array" ref="L909">_xlfn.IFNA(
_xlfn.IFS(
AND($F909=" ",$G909=" ",$H909=" "),"Please update all three: Surveyor Room Reference, Establishment Room Reference and Establishment Room Name",
AND(OR($I909="General",$I909="Open plan/ semi-open general",$I909="Fitted",$I909="Light practical (science)",$I909="Light practical (other)",$I909="Heavy practical (workshops)",$I909="Heavy practical (clean)",$I909="Large",$I909="Storage"),$J909=0,$K909=0),"Please update Net Area or Non-net Area",
AND($B909&lt;&gt;"OUT",$J909=0,$I909&lt;&gt;"Non-net",$M909="85% Circulation"),"Net area not recorded for spaces with 85% circulation unusable type",
AND(OR($I909="General",$I909="Open plan/ semi-open general",$I909="Fitted",$I909="Light practical (science)",$I909="Light practical (other)",$I909="Heavy practical (workshops)",$I909="Heavy practical (clean)",$I909="Large",$I909="Storage"),OR($J909=0,ISBLANK($J909))),"Net area not recorded in net spaces",
AND(OR($I909="Non-net",$I909="Outdoor space"),$J909&gt;0),"Net Area Recorded in Non-net space",
AND($I909="General",$J909&gt;90),"This general space is over 90m2, please ensure that this space is entered as separate spaces if it usually used as separate spaces",
AND($I909="Open plan/ semi-open general",$J909&lt;27),"Open plan general space under 27m2",
AND(OR($K909=0,ISBLANK($K909)), $I909="Non-net"),"Non-net area not recorded in non-net space"
),
" ")</f>
        <v xml:space="preserve"> </v>
      </c>
      <c r="M909" s="144"/>
      <c r="N909" s="144"/>
      <c r="O909" s="144"/>
      <c r="P909" s="144"/>
      <c r="Q909" s="144"/>
      <c r="R909" s="171"/>
      <c r="S909" s="147">
        <f>NCA_Calculations!$P$921</f>
        <v>0</v>
      </c>
      <c r="T909" s="147">
        <f>NCA_Calculations!$Q$921</f>
        <v>0</v>
      </c>
      <c r="U909" s="144"/>
      <c r="V909" s="144"/>
      <c r="W909" s="149" t="str" cm="1">
        <f t="array" ref="W909">_xlfn.IFNA(
_xlfn.IFS(
ISBLANK($U909),"Missing space use.",
AND('Establishment details'!$C$14="Secondary",$V909="Classbase"),"Invalid Status type",
AND(OR( $V909="Classbase", $V909="Teaching", $V909="Early years",$V909="SEND resourced"), NOT(ISBLANK($M909))),"Space with status type and unusable type.",
AND($V909= "Classbase",'Establishment details'!$C$22&gt;=10), "Classbase status is only valid in schools with a primary element.",
AND($I909= "Large",$N909 &gt; 3.5), "Large rooms with less than 3.5m height.",
AND(OR($V909="Light practical (science)",$V909="Light practical (science)",$V909="Heavy practical (workshops)", $V909="Heavy practical (clean)"), OR($O909=0,ISBLANK($O909))),"Missing sinks count for light and heavy practical spaces.",
AND($M909 = "Other",ISBLANK($R909)), "Invalid unusable type / missing note for other unusable type."
),
" ")</f>
        <v>Missing space use.</v>
      </c>
    </row>
    <row r="910" spans="2:23" ht="15.75" x14ac:dyDescent="0.25">
      <c r="B910" s="143"/>
      <c r="C910" s="144"/>
      <c r="D910" s="144"/>
      <c r="E910" s="144"/>
      <c r="F910" s="147" t="str" cm="1">
        <f t="array" ref="F910">_xlfn.IFNA(CONCATENATE(_xlfn.IFS($D910="Mezzanine",LEFT($D910,1), $D910="Ground Floor",LEFT($D910,1),$D910="Basment ",LEFT($D910,1), $D910="1st Floor", "0"&amp;LEFT($D910,1), $D910="2nd Floor", "0"&amp;LEFT($D910,1), $D910="3rd Floor", "0"&amp;LEFT($D910,1), $D910="4th Floor", "0"&amp;LEFT($D910,1), $D910="5th Floor", "0"&amp;LEFT($D910,1), $D910="6th Floor", "0"&amp;LEFT($D910,1),$D910="7th Floor", "0"&amp;LEFT($D910,1),$D910="8th Floor", "0"&amp;LEFT($D910,1),$D910="9th Floor", "0"&amp;LEFT($D910,1),$D910="10th Floor", LEFT($D910,2),$D910="11th Floor", LEFT($D910,2),$D910="12th Floor", LEFT($D910,2),$D910="13th Floor", LEFT($D910,2), $D910="Lower Ground", LEFT($D910)&amp;IF(ISNUMBER(FIND(" ",$D910)),MID($D910,FIND(" ",$D910)+1,1),"")&amp;IF(ISNUMBER(FIND(" ",$D910,FIND(" ",$D910)+1)),MID($D910,FIND(" ",$D910,FIND(" ",$D910)+1)+1,1),""),$D910="Upper Ground", LEFT($D910)&amp;IF(ISNUMBER(FIND(" ",$D910)),MID($D910,FIND(" ",$D910)+1,1),"")&amp;IF(ISNUMBER(FIND(" ",$D910,FIND(" ",$D910)+1)),MID($D910,FIND(" ",$D910,FIND(" ",$D910)+1)+1,1),"")),".0",$E910), " ")</f>
        <v xml:space="preserve"> </v>
      </c>
      <c r="G910" s="144"/>
      <c r="H910" s="144"/>
      <c r="I910" s="144"/>
      <c r="J910" s="144"/>
      <c r="K910" s="144"/>
      <c r="L910" s="149" t="str" cm="1">
        <f t="array" ref="L910">_xlfn.IFNA(
_xlfn.IFS(
AND($F910=" ",$G910=" ",$H910=" "),"Please update all three: Surveyor Room Reference, Establishment Room Reference and Establishment Room Name",
AND(OR($I910="General",$I910="Open plan/ semi-open general",$I910="Fitted",$I910="Light practical (science)",$I910="Light practical (other)",$I910="Heavy practical (workshops)",$I910="Heavy practical (clean)",$I910="Large",$I910="Storage"),$J910=0,$K910=0),"Please update Net Area or Non-net Area",
AND($B910&lt;&gt;"OUT",$J910=0,$I910&lt;&gt;"Non-net",$M910="85% Circulation"),"Net area not recorded for spaces with 85% circulation unusable type",
AND(OR($I910="General",$I910="Open plan/ semi-open general",$I910="Fitted",$I910="Light practical (science)",$I910="Light practical (other)",$I910="Heavy practical (workshops)",$I910="Heavy practical (clean)",$I910="Large",$I910="Storage"),OR($J910=0,ISBLANK($J910))),"Net area not recorded in net spaces",
AND(OR($I910="Non-net",$I910="Outdoor space"),$J910&gt;0),"Net Area Recorded in Non-net space",
AND($I910="General",$J910&gt;90),"This general space is over 90m2, please ensure that this space is entered as separate spaces if it usually used as separate spaces",
AND($I910="Open plan/ semi-open general",$J910&lt;27),"Open plan general space under 27m2",
AND(OR($K910=0,ISBLANK($K910)), $I910="Non-net"),"Non-net area not recorded in non-net space"
),
" ")</f>
        <v xml:space="preserve"> </v>
      </c>
      <c r="M910" s="144"/>
      <c r="N910" s="144"/>
      <c r="O910" s="144"/>
      <c r="P910" s="144"/>
      <c r="Q910" s="144"/>
      <c r="R910" s="171"/>
      <c r="S910" s="147">
        <f>NCA_Calculations!$P$922</f>
        <v>0</v>
      </c>
      <c r="T910" s="147">
        <f>NCA_Calculations!$Q$922</f>
        <v>0</v>
      </c>
      <c r="U910" s="144"/>
      <c r="V910" s="144"/>
      <c r="W910" s="149" t="str" cm="1">
        <f t="array" ref="W910">_xlfn.IFNA(
_xlfn.IFS(
ISBLANK($U910),"Missing space use.",
AND('Establishment details'!$C$14="Secondary",$V910="Classbase"),"Invalid Status type",
AND(OR( $V910="Classbase", $V910="Teaching", $V910="Early years",$V910="SEND resourced"), NOT(ISBLANK($M910))),"Space with status type and unusable type.",
AND($V910= "Classbase",'Establishment details'!$C$22&gt;=10), "Classbase status is only valid in schools with a primary element.",
AND($I910= "Large",$N910 &gt; 3.5), "Large rooms with less than 3.5m height.",
AND(OR($V910="Light practical (science)",$V910="Light practical (science)",$V910="Heavy practical (workshops)", $V910="Heavy practical (clean)"), OR($O910=0,ISBLANK($O910))),"Missing sinks count for light and heavy practical spaces.",
AND($M910 = "Other",ISBLANK($R910)), "Invalid unusable type / missing note for other unusable type."
),
" ")</f>
        <v>Missing space use.</v>
      </c>
    </row>
    <row r="911" spans="2:23" ht="15.75" x14ac:dyDescent="0.25">
      <c r="B911" s="143"/>
      <c r="C911" s="144"/>
      <c r="D911" s="144"/>
      <c r="E911" s="144"/>
      <c r="F911" s="147" t="str" cm="1">
        <f t="array" ref="F911">_xlfn.IFNA(CONCATENATE(_xlfn.IFS($D911="Mezzanine",LEFT($D911,1), $D911="Ground Floor",LEFT($D911,1),$D911="Basment ",LEFT($D911,1), $D911="1st Floor", "0"&amp;LEFT($D911,1), $D911="2nd Floor", "0"&amp;LEFT($D911,1), $D911="3rd Floor", "0"&amp;LEFT($D911,1), $D911="4th Floor", "0"&amp;LEFT($D911,1), $D911="5th Floor", "0"&amp;LEFT($D911,1), $D911="6th Floor", "0"&amp;LEFT($D911,1),$D911="7th Floor", "0"&amp;LEFT($D911,1),$D911="8th Floor", "0"&amp;LEFT($D911,1),$D911="9th Floor", "0"&amp;LEFT($D911,1),$D911="10th Floor", LEFT($D911,2),$D911="11th Floor", LEFT($D911,2),$D911="12th Floor", LEFT($D911,2),$D911="13th Floor", LEFT($D911,2), $D911="Lower Ground", LEFT($D911)&amp;IF(ISNUMBER(FIND(" ",$D911)),MID($D911,FIND(" ",$D911)+1,1),"")&amp;IF(ISNUMBER(FIND(" ",$D911,FIND(" ",$D911)+1)),MID($D911,FIND(" ",$D911,FIND(" ",$D911)+1)+1,1),""),$D911="Upper Ground", LEFT($D911)&amp;IF(ISNUMBER(FIND(" ",$D911)),MID($D911,FIND(" ",$D911)+1,1),"")&amp;IF(ISNUMBER(FIND(" ",$D911,FIND(" ",$D911)+1)),MID($D911,FIND(" ",$D911,FIND(" ",$D911)+1)+1,1),"")),".0",$E911), " ")</f>
        <v xml:space="preserve"> </v>
      </c>
      <c r="G911" s="144"/>
      <c r="H911" s="144"/>
      <c r="I911" s="144"/>
      <c r="J911" s="144"/>
      <c r="K911" s="144"/>
      <c r="L911" s="149" t="str" cm="1">
        <f t="array" ref="L911">_xlfn.IFNA(
_xlfn.IFS(
AND($F911=" ",$G911=" ",$H911=" "),"Please update all three: Surveyor Room Reference, Establishment Room Reference and Establishment Room Name",
AND(OR($I911="General",$I911="Open plan/ semi-open general",$I911="Fitted",$I911="Light practical (science)",$I911="Light practical (other)",$I911="Heavy practical (workshops)",$I911="Heavy practical (clean)",$I911="Large",$I911="Storage"),$J911=0,$K911=0),"Please update Net Area or Non-net Area",
AND($B911&lt;&gt;"OUT",$J911=0,$I911&lt;&gt;"Non-net",$M911="85% Circulation"),"Net area not recorded for spaces with 85% circulation unusable type",
AND(OR($I911="General",$I911="Open plan/ semi-open general",$I911="Fitted",$I911="Light practical (science)",$I911="Light practical (other)",$I911="Heavy practical (workshops)",$I911="Heavy practical (clean)",$I911="Large",$I911="Storage"),OR($J911=0,ISBLANK($J911))),"Net area not recorded in net spaces",
AND(OR($I911="Non-net",$I911="Outdoor space"),$J911&gt;0),"Net Area Recorded in Non-net space",
AND($I911="General",$J911&gt;90),"This general space is over 90m2, please ensure that this space is entered as separate spaces if it usually used as separate spaces",
AND($I911="Open plan/ semi-open general",$J911&lt;27),"Open plan general space under 27m2",
AND(OR($K911=0,ISBLANK($K911)), $I911="Non-net"),"Non-net area not recorded in non-net space"
),
" ")</f>
        <v xml:space="preserve"> </v>
      </c>
      <c r="M911" s="144"/>
      <c r="N911" s="144"/>
      <c r="O911" s="144"/>
      <c r="P911" s="144"/>
      <c r="Q911" s="144"/>
      <c r="R911" s="171"/>
      <c r="S911" s="147">
        <f>NCA_Calculations!$P$923</f>
        <v>0</v>
      </c>
      <c r="T911" s="147">
        <f>NCA_Calculations!$Q$923</f>
        <v>0</v>
      </c>
      <c r="U911" s="144"/>
      <c r="V911" s="144"/>
      <c r="W911" s="149" t="str" cm="1">
        <f t="array" ref="W911">_xlfn.IFNA(
_xlfn.IFS(
ISBLANK($U911),"Missing space use.",
AND('Establishment details'!$C$14="Secondary",$V911="Classbase"),"Invalid Status type",
AND(OR( $V911="Classbase", $V911="Teaching", $V911="Early years",$V911="SEND resourced"), NOT(ISBLANK($M911))),"Space with status type and unusable type.",
AND($V911= "Classbase",'Establishment details'!$C$22&gt;=10), "Classbase status is only valid in schools with a primary element.",
AND($I911= "Large",$N911 &gt; 3.5), "Large rooms with less than 3.5m height.",
AND(OR($V911="Light practical (science)",$V911="Light practical (science)",$V911="Heavy practical (workshops)", $V911="Heavy practical (clean)"), OR($O911=0,ISBLANK($O911))),"Missing sinks count for light and heavy practical spaces.",
AND($M911 = "Other",ISBLANK($R911)), "Invalid unusable type / missing note for other unusable type."
),
" ")</f>
        <v>Missing space use.</v>
      </c>
    </row>
    <row r="912" spans="2:23" ht="15.75" x14ac:dyDescent="0.25">
      <c r="B912" s="143"/>
      <c r="C912" s="144"/>
      <c r="D912" s="144"/>
      <c r="E912" s="144"/>
      <c r="F912" s="147" t="str" cm="1">
        <f t="array" ref="F912">_xlfn.IFNA(CONCATENATE(_xlfn.IFS($D912="Mezzanine",LEFT($D912,1), $D912="Ground Floor",LEFT($D912,1),$D912="Basment ",LEFT($D912,1), $D912="1st Floor", "0"&amp;LEFT($D912,1), $D912="2nd Floor", "0"&amp;LEFT($D912,1), $D912="3rd Floor", "0"&amp;LEFT($D912,1), $D912="4th Floor", "0"&amp;LEFT($D912,1), $D912="5th Floor", "0"&amp;LEFT($D912,1), $D912="6th Floor", "0"&amp;LEFT($D912,1),$D912="7th Floor", "0"&amp;LEFT($D912,1),$D912="8th Floor", "0"&amp;LEFT($D912,1),$D912="9th Floor", "0"&amp;LEFT($D912,1),$D912="10th Floor", LEFT($D912,2),$D912="11th Floor", LEFT($D912,2),$D912="12th Floor", LEFT($D912,2),$D912="13th Floor", LEFT($D912,2), $D912="Lower Ground", LEFT($D912)&amp;IF(ISNUMBER(FIND(" ",$D912)),MID($D912,FIND(" ",$D912)+1,1),"")&amp;IF(ISNUMBER(FIND(" ",$D912,FIND(" ",$D912)+1)),MID($D912,FIND(" ",$D912,FIND(" ",$D912)+1)+1,1),""),$D912="Upper Ground", LEFT($D912)&amp;IF(ISNUMBER(FIND(" ",$D912)),MID($D912,FIND(" ",$D912)+1,1),"")&amp;IF(ISNUMBER(FIND(" ",$D912,FIND(" ",$D912)+1)),MID($D912,FIND(" ",$D912,FIND(" ",$D912)+1)+1,1),"")),".0",$E912), " ")</f>
        <v xml:space="preserve"> </v>
      </c>
      <c r="G912" s="144"/>
      <c r="H912" s="144"/>
      <c r="I912" s="144"/>
      <c r="J912" s="144"/>
      <c r="K912" s="144"/>
      <c r="L912" s="149" t="str" cm="1">
        <f t="array" ref="L912">_xlfn.IFNA(
_xlfn.IFS(
AND($F912=" ",$G912=" ",$H912=" "),"Please update all three: Surveyor Room Reference, Establishment Room Reference and Establishment Room Name",
AND(OR($I912="General",$I912="Open plan/ semi-open general",$I912="Fitted",$I912="Light practical (science)",$I912="Light practical (other)",$I912="Heavy practical (workshops)",$I912="Heavy practical (clean)",$I912="Large",$I912="Storage"),$J912=0,$K912=0),"Please update Net Area or Non-net Area",
AND($B912&lt;&gt;"OUT",$J912=0,$I912&lt;&gt;"Non-net",$M912="85% Circulation"),"Net area not recorded for spaces with 85% circulation unusable type",
AND(OR($I912="General",$I912="Open plan/ semi-open general",$I912="Fitted",$I912="Light practical (science)",$I912="Light practical (other)",$I912="Heavy practical (workshops)",$I912="Heavy practical (clean)",$I912="Large",$I912="Storage"),OR($J912=0,ISBLANK($J912))),"Net area not recorded in net spaces",
AND(OR($I912="Non-net",$I912="Outdoor space"),$J912&gt;0),"Net Area Recorded in Non-net space",
AND($I912="General",$J912&gt;90),"This general space is over 90m2, please ensure that this space is entered as separate spaces if it usually used as separate spaces",
AND($I912="Open plan/ semi-open general",$J912&lt;27),"Open plan general space under 27m2",
AND(OR($K912=0,ISBLANK($K912)), $I912="Non-net"),"Non-net area not recorded in non-net space"
),
" ")</f>
        <v xml:space="preserve"> </v>
      </c>
      <c r="M912" s="144"/>
      <c r="N912" s="144"/>
      <c r="O912" s="144"/>
      <c r="P912" s="144"/>
      <c r="Q912" s="144"/>
      <c r="R912" s="171"/>
      <c r="S912" s="147">
        <f>NCA_Calculations!$P$924</f>
        <v>0</v>
      </c>
      <c r="T912" s="147">
        <f>NCA_Calculations!$Q$924</f>
        <v>0</v>
      </c>
      <c r="U912" s="144"/>
      <c r="V912" s="144"/>
      <c r="W912" s="149" t="str" cm="1">
        <f t="array" ref="W912">_xlfn.IFNA(
_xlfn.IFS(
ISBLANK($U912),"Missing space use.",
AND('Establishment details'!$C$14="Secondary",$V912="Classbase"),"Invalid Status type",
AND(OR( $V912="Classbase", $V912="Teaching", $V912="Early years",$V912="SEND resourced"), NOT(ISBLANK($M912))),"Space with status type and unusable type.",
AND($V912= "Classbase",'Establishment details'!$C$22&gt;=10), "Classbase status is only valid in schools with a primary element.",
AND($I912= "Large",$N912 &gt; 3.5), "Large rooms with less than 3.5m height.",
AND(OR($V912="Light practical (science)",$V912="Light practical (science)",$V912="Heavy practical (workshops)", $V912="Heavy practical (clean)"), OR($O912=0,ISBLANK($O912))),"Missing sinks count for light and heavy practical spaces.",
AND($M912 = "Other",ISBLANK($R912)), "Invalid unusable type / missing note for other unusable type."
),
" ")</f>
        <v>Missing space use.</v>
      </c>
    </row>
    <row r="913" spans="2:23" ht="15.75" x14ac:dyDescent="0.25">
      <c r="B913" s="143"/>
      <c r="C913" s="144"/>
      <c r="D913" s="144"/>
      <c r="E913" s="144"/>
      <c r="F913" s="147" t="str" cm="1">
        <f t="array" ref="F913">_xlfn.IFNA(CONCATENATE(_xlfn.IFS($D913="Mezzanine",LEFT($D913,1), $D913="Ground Floor",LEFT($D913,1),$D913="Basment ",LEFT($D913,1), $D913="1st Floor", "0"&amp;LEFT($D913,1), $D913="2nd Floor", "0"&amp;LEFT($D913,1), $D913="3rd Floor", "0"&amp;LEFT($D913,1), $D913="4th Floor", "0"&amp;LEFT($D913,1), $D913="5th Floor", "0"&amp;LEFT($D913,1), $D913="6th Floor", "0"&amp;LEFT($D913,1),$D913="7th Floor", "0"&amp;LEFT($D913,1),$D913="8th Floor", "0"&amp;LEFT($D913,1),$D913="9th Floor", "0"&amp;LEFT($D913,1),$D913="10th Floor", LEFT($D913,2),$D913="11th Floor", LEFT($D913,2),$D913="12th Floor", LEFT($D913,2),$D913="13th Floor", LEFT($D913,2), $D913="Lower Ground", LEFT($D913)&amp;IF(ISNUMBER(FIND(" ",$D913)),MID($D913,FIND(" ",$D913)+1,1),"")&amp;IF(ISNUMBER(FIND(" ",$D913,FIND(" ",$D913)+1)),MID($D913,FIND(" ",$D913,FIND(" ",$D913)+1)+1,1),""),$D913="Upper Ground", LEFT($D913)&amp;IF(ISNUMBER(FIND(" ",$D913)),MID($D913,FIND(" ",$D913)+1,1),"")&amp;IF(ISNUMBER(FIND(" ",$D913,FIND(" ",$D913)+1)),MID($D913,FIND(" ",$D913,FIND(" ",$D913)+1)+1,1),"")),".0",$E913), " ")</f>
        <v xml:space="preserve"> </v>
      </c>
      <c r="G913" s="144"/>
      <c r="H913" s="144"/>
      <c r="I913" s="144"/>
      <c r="J913" s="144"/>
      <c r="K913" s="144"/>
      <c r="L913" s="149" t="str" cm="1">
        <f t="array" ref="L913">_xlfn.IFNA(
_xlfn.IFS(
AND($F913=" ",$G913=" ",$H913=" "),"Please update all three: Surveyor Room Reference, Establishment Room Reference and Establishment Room Name",
AND(OR($I913="General",$I913="Open plan/ semi-open general",$I913="Fitted",$I913="Light practical (science)",$I913="Light practical (other)",$I913="Heavy practical (workshops)",$I913="Heavy practical (clean)",$I913="Large",$I913="Storage"),$J913=0,$K913=0),"Please update Net Area or Non-net Area",
AND($B913&lt;&gt;"OUT",$J913=0,$I913&lt;&gt;"Non-net",$M913="85% Circulation"),"Net area not recorded for spaces with 85% circulation unusable type",
AND(OR($I913="General",$I913="Open plan/ semi-open general",$I913="Fitted",$I913="Light practical (science)",$I913="Light practical (other)",$I913="Heavy practical (workshops)",$I913="Heavy practical (clean)",$I913="Large",$I913="Storage"),OR($J913=0,ISBLANK($J913))),"Net area not recorded in net spaces",
AND(OR($I913="Non-net",$I913="Outdoor space"),$J913&gt;0),"Net Area Recorded in Non-net space",
AND($I913="General",$J913&gt;90),"This general space is over 90m2, please ensure that this space is entered as separate spaces if it usually used as separate spaces",
AND($I913="Open plan/ semi-open general",$J913&lt;27),"Open plan general space under 27m2",
AND(OR($K913=0,ISBLANK($K913)), $I913="Non-net"),"Non-net area not recorded in non-net space"
),
" ")</f>
        <v xml:space="preserve"> </v>
      </c>
      <c r="M913" s="144"/>
      <c r="N913" s="144"/>
      <c r="O913" s="144"/>
      <c r="P913" s="144"/>
      <c r="Q913" s="144"/>
      <c r="R913" s="171"/>
      <c r="S913" s="147">
        <f>NCA_Calculations!$P$925</f>
        <v>0</v>
      </c>
      <c r="T913" s="147">
        <f>NCA_Calculations!$Q$925</f>
        <v>0</v>
      </c>
      <c r="U913" s="144"/>
      <c r="V913" s="144"/>
      <c r="W913" s="149" t="str" cm="1">
        <f t="array" ref="W913">_xlfn.IFNA(
_xlfn.IFS(
ISBLANK($U913),"Missing space use.",
AND('Establishment details'!$C$14="Secondary",$V913="Classbase"),"Invalid Status type",
AND(OR( $V913="Classbase", $V913="Teaching", $V913="Early years",$V913="SEND resourced"), NOT(ISBLANK($M913))),"Space with status type and unusable type.",
AND($V913= "Classbase",'Establishment details'!$C$22&gt;=10), "Classbase status is only valid in schools with a primary element.",
AND($I913= "Large",$N913 &gt; 3.5), "Large rooms with less than 3.5m height.",
AND(OR($V913="Light practical (science)",$V913="Light practical (science)",$V913="Heavy practical (workshops)", $V913="Heavy practical (clean)"), OR($O913=0,ISBLANK($O913))),"Missing sinks count for light and heavy practical spaces.",
AND($M913 = "Other",ISBLANK($R913)), "Invalid unusable type / missing note for other unusable type."
),
" ")</f>
        <v>Missing space use.</v>
      </c>
    </row>
    <row r="914" spans="2:23" ht="15.75" x14ac:dyDescent="0.25">
      <c r="B914" s="143"/>
      <c r="C914" s="144"/>
      <c r="D914" s="144"/>
      <c r="E914" s="144"/>
      <c r="F914" s="147" t="str" cm="1">
        <f t="array" ref="F914">_xlfn.IFNA(CONCATENATE(_xlfn.IFS($D914="Mezzanine",LEFT($D914,1), $D914="Ground Floor",LEFT($D914,1),$D914="Basment ",LEFT($D914,1), $D914="1st Floor", "0"&amp;LEFT($D914,1), $D914="2nd Floor", "0"&amp;LEFT($D914,1), $D914="3rd Floor", "0"&amp;LEFT($D914,1), $D914="4th Floor", "0"&amp;LEFT($D914,1), $D914="5th Floor", "0"&amp;LEFT($D914,1), $D914="6th Floor", "0"&amp;LEFT($D914,1),$D914="7th Floor", "0"&amp;LEFT($D914,1),$D914="8th Floor", "0"&amp;LEFT($D914,1),$D914="9th Floor", "0"&amp;LEFT($D914,1),$D914="10th Floor", LEFT($D914,2),$D914="11th Floor", LEFT($D914,2),$D914="12th Floor", LEFT($D914,2),$D914="13th Floor", LEFT($D914,2), $D914="Lower Ground", LEFT($D914)&amp;IF(ISNUMBER(FIND(" ",$D914)),MID($D914,FIND(" ",$D914)+1,1),"")&amp;IF(ISNUMBER(FIND(" ",$D914,FIND(" ",$D914)+1)),MID($D914,FIND(" ",$D914,FIND(" ",$D914)+1)+1,1),""),$D914="Upper Ground", LEFT($D914)&amp;IF(ISNUMBER(FIND(" ",$D914)),MID($D914,FIND(" ",$D914)+1,1),"")&amp;IF(ISNUMBER(FIND(" ",$D914,FIND(" ",$D914)+1)),MID($D914,FIND(" ",$D914,FIND(" ",$D914)+1)+1,1),"")),".0",$E914), " ")</f>
        <v xml:space="preserve"> </v>
      </c>
      <c r="G914" s="144"/>
      <c r="H914" s="144"/>
      <c r="I914" s="144"/>
      <c r="J914" s="144"/>
      <c r="K914" s="144"/>
      <c r="L914" s="149" t="str" cm="1">
        <f t="array" ref="L914">_xlfn.IFNA(
_xlfn.IFS(
AND($F914=" ",$G914=" ",$H914=" "),"Please update all three: Surveyor Room Reference, Establishment Room Reference and Establishment Room Name",
AND(OR($I914="General",$I914="Open plan/ semi-open general",$I914="Fitted",$I914="Light practical (science)",$I914="Light practical (other)",$I914="Heavy practical (workshops)",$I914="Heavy practical (clean)",$I914="Large",$I914="Storage"),$J914=0,$K914=0),"Please update Net Area or Non-net Area",
AND($B914&lt;&gt;"OUT",$J914=0,$I914&lt;&gt;"Non-net",$M914="85% Circulation"),"Net area not recorded for spaces with 85% circulation unusable type",
AND(OR($I914="General",$I914="Open plan/ semi-open general",$I914="Fitted",$I914="Light practical (science)",$I914="Light practical (other)",$I914="Heavy practical (workshops)",$I914="Heavy practical (clean)",$I914="Large",$I914="Storage"),OR($J914=0,ISBLANK($J914))),"Net area not recorded in net spaces",
AND(OR($I914="Non-net",$I914="Outdoor space"),$J914&gt;0),"Net Area Recorded in Non-net space",
AND($I914="General",$J914&gt;90),"This general space is over 90m2, please ensure that this space is entered as separate spaces if it usually used as separate spaces",
AND($I914="Open plan/ semi-open general",$J914&lt;27),"Open plan general space under 27m2",
AND(OR($K914=0,ISBLANK($K914)), $I914="Non-net"),"Non-net area not recorded in non-net space"
),
" ")</f>
        <v xml:space="preserve"> </v>
      </c>
      <c r="M914" s="144"/>
      <c r="N914" s="144"/>
      <c r="O914" s="144"/>
      <c r="P914" s="144"/>
      <c r="Q914" s="144"/>
      <c r="R914" s="171"/>
      <c r="S914" s="147">
        <f>NCA_Calculations!$P$926</f>
        <v>0</v>
      </c>
      <c r="T914" s="147">
        <f>NCA_Calculations!$Q$926</f>
        <v>0</v>
      </c>
      <c r="U914" s="144"/>
      <c r="V914" s="144"/>
      <c r="W914" s="149" t="str" cm="1">
        <f t="array" ref="W914">_xlfn.IFNA(
_xlfn.IFS(
ISBLANK($U914),"Missing space use.",
AND('Establishment details'!$C$14="Secondary",$V914="Classbase"),"Invalid Status type",
AND(OR( $V914="Classbase", $V914="Teaching", $V914="Early years",$V914="SEND resourced"), NOT(ISBLANK($M914))),"Space with status type and unusable type.",
AND($V914= "Classbase",'Establishment details'!$C$22&gt;=10), "Classbase status is only valid in schools with a primary element.",
AND($I914= "Large",$N914 &gt; 3.5), "Large rooms with less than 3.5m height.",
AND(OR($V914="Light practical (science)",$V914="Light practical (science)",$V914="Heavy practical (workshops)", $V914="Heavy practical (clean)"), OR($O914=0,ISBLANK($O914))),"Missing sinks count for light and heavy practical spaces.",
AND($M914 = "Other",ISBLANK($R914)), "Invalid unusable type / missing note for other unusable type."
),
" ")</f>
        <v>Missing space use.</v>
      </c>
    </row>
    <row r="915" spans="2:23" ht="15.75" x14ac:dyDescent="0.25">
      <c r="B915" s="143"/>
      <c r="C915" s="144"/>
      <c r="D915" s="144"/>
      <c r="E915" s="144"/>
      <c r="F915" s="147" t="str" cm="1">
        <f t="array" ref="F915">_xlfn.IFNA(CONCATENATE(_xlfn.IFS($D915="Mezzanine",LEFT($D915,1), $D915="Ground Floor",LEFT($D915,1),$D915="Basment ",LEFT($D915,1), $D915="1st Floor", "0"&amp;LEFT($D915,1), $D915="2nd Floor", "0"&amp;LEFT($D915,1), $D915="3rd Floor", "0"&amp;LEFT($D915,1), $D915="4th Floor", "0"&amp;LEFT($D915,1), $D915="5th Floor", "0"&amp;LEFT($D915,1), $D915="6th Floor", "0"&amp;LEFT($D915,1),$D915="7th Floor", "0"&amp;LEFT($D915,1),$D915="8th Floor", "0"&amp;LEFT($D915,1),$D915="9th Floor", "0"&amp;LEFT($D915,1),$D915="10th Floor", LEFT($D915,2),$D915="11th Floor", LEFT($D915,2),$D915="12th Floor", LEFT($D915,2),$D915="13th Floor", LEFT($D915,2), $D915="Lower Ground", LEFT($D915)&amp;IF(ISNUMBER(FIND(" ",$D915)),MID($D915,FIND(" ",$D915)+1,1),"")&amp;IF(ISNUMBER(FIND(" ",$D915,FIND(" ",$D915)+1)),MID($D915,FIND(" ",$D915,FIND(" ",$D915)+1)+1,1),""),$D915="Upper Ground", LEFT($D915)&amp;IF(ISNUMBER(FIND(" ",$D915)),MID($D915,FIND(" ",$D915)+1,1),"")&amp;IF(ISNUMBER(FIND(" ",$D915,FIND(" ",$D915)+1)),MID($D915,FIND(" ",$D915,FIND(" ",$D915)+1)+1,1),"")),".0",$E915), " ")</f>
        <v xml:space="preserve"> </v>
      </c>
      <c r="G915" s="144"/>
      <c r="H915" s="144"/>
      <c r="I915" s="144"/>
      <c r="J915" s="144"/>
      <c r="K915" s="144"/>
      <c r="L915" s="149" t="str" cm="1">
        <f t="array" ref="L915">_xlfn.IFNA(
_xlfn.IFS(
AND($F915=" ",$G915=" ",$H915=" "),"Please update all three: Surveyor Room Reference, Establishment Room Reference and Establishment Room Name",
AND(OR($I915="General",$I915="Open plan/ semi-open general",$I915="Fitted",$I915="Light practical (science)",$I915="Light practical (other)",$I915="Heavy practical (workshops)",$I915="Heavy practical (clean)",$I915="Large",$I915="Storage"),$J915=0,$K915=0),"Please update Net Area or Non-net Area",
AND($B915&lt;&gt;"OUT",$J915=0,$I915&lt;&gt;"Non-net",$M915="85% Circulation"),"Net area not recorded for spaces with 85% circulation unusable type",
AND(OR($I915="General",$I915="Open plan/ semi-open general",$I915="Fitted",$I915="Light practical (science)",$I915="Light practical (other)",$I915="Heavy practical (workshops)",$I915="Heavy practical (clean)",$I915="Large",$I915="Storage"),OR($J915=0,ISBLANK($J915))),"Net area not recorded in net spaces",
AND(OR($I915="Non-net",$I915="Outdoor space"),$J915&gt;0),"Net Area Recorded in Non-net space",
AND($I915="General",$J915&gt;90),"This general space is over 90m2, please ensure that this space is entered as separate spaces if it usually used as separate spaces",
AND($I915="Open plan/ semi-open general",$J915&lt;27),"Open plan general space under 27m2",
AND(OR($K915=0,ISBLANK($K915)), $I915="Non-net"),"Non-net area not recorded in non-net space"
),
" ")</f>
        <v xml:space="preserve"> </v>
      </c>
      <c r="M915" s="144"/>
      <c r="N915" s="144"/>
      <c r="O915" s="144"/>
      <c r="P915" s="144"/>
      <c r="Q915" s="144"/>
      <c r="R915" s="171"/>
      <c r="S915" s="147">
        <f>NCA_Calculations!$P$927</f>
        <v>0</v>
      </c>
      <c r="T915" s="147">
        <f>NCA_Calculations!$Q$927</f>
        <v>0</v>
      </c>
      <c r="U915" s="144"/>
      <c r="V915" s="144"/>
      <c r="W915" s="149" t="str" cm="1">
        <f t="array" ref="W915">_xlfn.IFNA(
_xlfn.IFS(
ISBLANK($U915),"Missing space use.",
AND('Establishment details'!$C$14="Secondary",$V915="Classbase"),"Invalid Status type",
AND(OR( $V915="Classbase", $V915="Teaching", $V915="Early years",$V915="SEND resourced"), NOT(ISBLANK($M915))),"Space with status type and unusable type.",
AND($V915= "Classbase",'Establishment details'!$C$22&gt;=10), "Classbase status is only valid in schools with a primary element.",
AND($I915= "Large",$N915 &gt; 3.5), "Large rooms with less than 3.5m height.",
AND(OR($V915="Light practical (science)",$V915="Light practical (science)",$V915="Heavy practical (workshops)", $V915="Heavy practical (clean)"), OR($O915=0,ISBLANK($O915))),"Missing sinks count for light and heavy practical spaces.",
AND($M915 = "Other",ISBLANK($R915)), "Invalid unusable type / missing note for other unusable type."
),
" ")</f>
        <v>Missing space use.</v>
      </c>
    </row>
    <row r="916" spans="2:23" ht="15.75" x14ac:dyDescent="0.25">
      <c r="B916" s="143"/>
      <c r="C916" s="144"/>
      <c r="D916" s="144"/>
      <c r="E916" s="144"/>
      <c r="F916" s="147" t="str" cm="1">
        <f t="array" ref="F916">_xlfn.IFNA(CONCATENATE(_xlfn.IFS($D916="Mezzanine",LEFT($D916,1), $D916="Ground Floor",LEFT($D916,1),$D916="Basment ",LEFT($D916,1), $D916="1st Floor", "0"&amp;LEFT($D916,1), $D916="2nd Floor", "0"&amp;LEFT($D916,1), $D916="3rd Floor", "0"&amp;LEFT($D916,1), $D916="4th Floor", "0"&amp;LEFT($D916,1), $D916="5th Floor", "0"&amp;LEFT($D916,1), $D916="6th Floor", "0"&amp;LEFT($D916,1),$D916="7th Floor", "0"&amp;LEFT($D916,1),$D916="8th Floor", "0"&amp;LEFT($D916,1),$D916="9th Floor", "0"&amp;LEFT($D916,1),$D916="10th Floor", LEFT($D916,2),$D916="11th Floor", LEFT($D916,2),$D916="12th Floor", LEFT($D916,2),$D916="13th Floor", LEFT($D916,2), $D916="Lower Ground", LEFT($D916)&amp;IF(ISNUMBER(FIND(" ",$D916)),MID($D916,FIND(" ",$D916)+1,1),"")&amp;IF(ISNUMBER(FIND(" ",$D916,FIND(" ",$D916)+1)),MID($D916,FIND(" ",$D916,FIND(" ",$D916)+1)+1,1),""),$D916="Upper Ground", LEFT($D916)&amp;IF(ISNUMBER(FIND(" ",$D916)),MID($D916,FIND(" ",$D916)+1,1),"")&amp;IF(ISNUMBER(FIND(" ",$D916,FIND(" ",$D916)+1)),MID($D916,FIND(" ",$D916,FIND(" ",$D916)+1)+1,1),"")),".0",$E916), " ")</f>
        <v xml:space="preserve"> </v>
      </c>
      <c r="G916" s="144"/>
      <c r="H916" s="144"/>
      <c r="I916" s="144"/>
      <c r="J916" s="144"/>
      <c r="K916" s="144"/>
      <c r="L916" s="149" t="str" cm="1">
        <f t="array" ref="L916">_xlfn.IFNA(
_xlfn.IFS(
AND($F916=" ",$G916=" ",$H916=" "),"Please update all three: Surveyor Room Reference, Establishment Room Reference and Establishment Room Name",
AND(OR($I916="General",$I916="Open plan/ semi-open general",$I916="Fitted",$I916="Light practical (science)",$I916="Light practical (other)",$I916="Heavy practical (workshops)",$I916="Heavy practical (clean)",$I916="Large",$I916="Storage"),$J916=0,$K916=0),"Please update Net Area or Non-net Area",
AND($B916&lt;&gt;"OUT",$J916=0,$I916&lt;&gt;"Non-net",$M916="85% Circulation"),"Net area not recorded for spaces with 85% circulation unusable type",
AND(OR($I916="General",$I916="Open plan/ semi-open general",$I916="Fitted",$I916="Light practical (science)",$I916="Light practical (other)",$I916="Heavy practical (workshops)",$I916="Heavy practical (clean)",$I916="Large",$I916="Storage"),OR($J916=0,ISBLANK($J916))),"Net area not recorded in net spaces",
AND(OR($I916="Non-net",$I916="Outdoor space"),$J916&gt;0),"Net Area Recorded in Non-net space",
AND($I916="General",$J916&gt;90),"This general space is over 90m2, please ensure that this space is entered as separate spaces if it usually used as separate spaces",
AND($I916="Open plan/ semi-open general",$J916&lt;27),"Open plan general space under 27m2",
AND(OR($K916=0,ISBLANK($K916)), $I916="Non-net"),"Non-net area not recorded in non-net space"
),
" ")</f>
        <v xml:space="preserve"> </v>
      </c>
      <c r="M916" s="144"/>
      <c r="N916" s="144"/>
      <c r="O916" s="144"/>
      <c r="P916" s="144"/>
      <c r="Q916" s="144"/>
      <c r="R916" s="171"/>
      <c r="S916" s="147">
        <f>NCA_Calculations!$P$928</f>
        <v>0</v>
      </c>
      <c r="T916" s="147">
        <f>NCA_Calculations!$Q$928</f>
        <v>0</v>
      </c>
      <c r="U916" s="144"/>
      <c r="V916" s="144"/>
      <c r="W916" s="149" t="str" cm="1">
        <f t="array" ref="W916">_xlfn.IFNA(
_xlfn.IFS(
ISBLANK($U916),"Missing space use.",
AND('Establishment details'!$C$14="Secondary",$V916="Classbase"),"Invalid Status type",
AND(OR( $V916="Classbase", $V916="Teaching", $V916="Early years",$V916="SEND resourced"), NOT(ISBLANK($M916))),"Space with status type and unusable type.",
AND($V916= "Classbase",'Establishment details'!$C$22&gt;=10), "Classbase status is only valid in schools with a primary element.",
AND($I916= "Large",$N916 &gt; 3.5), "Large rooms with less than 3.5m height.",
AND(OR($V916="Light practical (science)",$V916="Light practical (science)",$V916="Heavy practical (workshops)", $V916="Heavy practical (clean)"), OR($O916=0,ISBLANK($O916))),"Missing sinks count for light and heavy practical spaces.",
AND($M916 = "Other",ISBLANK($R916)), "Invalid unusable type / missing note for other unusable type."
),
" ")</f>
        <v>Missing space use.</v>
      </c>
    </row>
    <row r="917" spans="2:23" ht="15.75" x14ac:dyDescent="0.25">
      <c r="B917" s="143"/>
      <c r="C917" s="144"/>
      <c r="D917" s="144"/>
      <c r="E917" s="144"/>
      <c r="F917" s="147" t="str" cm="1">
        <f t="array" ref="F917">_xlfn.IFNA(CONCATENATE(_xlfn.IFS($D917="Mezzanine",LEFT($D917,1), $D917="Ground Floor",LEFT($D917,1),$D917="Basment ",LEFT($D917,1), $D917="1st Floor", "0"&amp;LEFT($D917,1), $D917="2nd Floor", "0"&amp;LEFT($D917,1), $D917="3rd Floor", "0"&amp;LEFT($D917,1), $D917="4th Floor", "0"&amp;LEFT($D917,1), $D917="5th Floor", "0"&amp;LEFT($D917,1), $D917="6th Floor", "0"&amp;LEFT($D917,1),$D917="7th Floor", "0"&amp;LEFT($D917,1),$D917="8th Floor", "0"&amp;LEFT($D917,1),$D917="9th Floor", "0"&amp;LEFT($D917,1),$D917="10th Floor", LEFT($D917,2),$D917="11th Floor", LEFT($D917,2),$D917="12th Floor", LEFT($D917,2),$D917="13th Floor", LEFT($D917,2), $D917="Lower Ground", LEFT($D917)&amp;IF(ISNUMBER(FIND(" ",$D917)),MID($D917,FIND(" ",$D917)+1,1),"")&amp;IF(ISNUMBER(FIND(" ",$D917,FIND(" ",$D917)+1)),MID($D917,FIND(" ",$D917,FIND(" ",$D917)+1)+1,1),""),$D917="Upper Ground", LEFT($D917)&amp;IF(ISNUMBER(FIND(" ",$D917)),MID($D917,FIND(" ",$D917)+1,1),"")&amp;IF(ISNUMBER(FIND(" ",$D917,FIND(" ",$D917)+1)),MID($D917,FIND(" ",$D917,FIND(" ",$D917)+1)+1,1),"")),".0",$E917), " ")</f>
        <v xml:space="preserve"> </v>
      </c>
      <c r="G917" s="144"/>
      <c r="H917" s="144"/>
      <c r="I917" s="144"/>
      <c r="J917" s="144"/>
      <c r="K917" s="144"/>
      <c r="L917" s="149" t="str" cm="1">
        <f t="array" ref="L917">_xlfn.IFNA(
_xlfn.IFS(
AND($F917=" ",$G917=" ",$H917=" "),"Please update all three: Surveyor Room Reference, Establishment Room Reference and Establishment Room Name",
AND(OR($I917="General",$I917="Open plan/ semi-open general",$I917="Fitted",$I917="Light practical (science)",$I917="Light practical (other)",$I917="Heavy practical (workshops)",$I917="Heavy practical (clean)",$I917="Large",$I917="Storage"),$J917=0,$K917=0),"Please update Net Area or Non-net Area",
AND($B917&lt;&gt;"OUT",$J917=0,$I917&lt;&gt;"Non-net",$M917="85% Circulation"),"Net area not recorded for spaces with 85% circulation unusable type",
AND(OR($I917="General",$I917="Open plan/ semi-open general",$I917="Fitted",$I917="Light practical (science)",$I917="Light practical (other)",$I917="Heavy practical (workshops)",$I917="Heavy practical (clean)",$I917="Large",$I917="Storage"),OR($J917=0,ISBLANK($J917))),"Net area not recorded in net spaces",
AND(OR($I917="Non-net",$I917="Outdoor space"),$J917&gt;0),"Net Area Recorded in Non-net space",
AND($I917="General",$J917&gt;90),"This general space is over 90m2, please ensure that this space is entered as separate spaces if it usually used as separate spaces",
AND($I917="Open plan/ semi-open general",$J917&lt;27),"Open plan general space under 27m2",
AND(OR($K917=0,ISBLANK($K917)), $I917="Non-net"),"Non-net area not recorded in non-net space"
),
" ")</f>
        <v xml:space="preserve"> </v>
      </c>
      <c r="M917" s="144"/>
      <c r="N917" s="144"/>
      <c r="O917" s="144"/>
      <c r="P917" s="144"/>
      <c r="Q917" s="144"/>
      <c r="R917" s="171"/>
      <c r="S917" s="147">
        <f>NCA_Calculations!$P$929</f>
        <v>0</v>
      </c>
      <c r="T917" s="147">
        <f>NCA_Calculations!$Q$929</f>
        <v>0</v>
      </c>
      <c r="U917" s="144"/>
      <c r="V917" s="144"/>
      <c r="W917" s="149" t="str" cm="1">
        <f t="array" ref="W917">_xlfn.IFNA(
_xlfn.IFS(
ISBLANK($U917),"Missing space use.",
AND('Establishment details'!$C$14="Secondary",$V917="Classbase"),"Invalid Status type",
AND(OR( $V917="Classbase", $V917="Teaching", $V917="Early years",$V917="SEND resourced"), NOT(ISBLANK($M917))),"Space with status type and unusable type.",
AND($V917= "Classbase",'Establishment details'!$C$22&gt;=10), "Classbase status is only valid in schools with a primary element.",
AND($I917= "Large",$N917 &gt; 3.5), "Large rooms with less than 3.5m height.",
AND(OR($V917="Light practical (science)",$V917="Light practical (science)",$V917="Heavy practical (workshops)", $V917="Heavy practical (clean)"), OR($O917=0,ISBLANK($O917))),"Missing sinks count for light and heavy practical spaces.",
AND($M917 = "Other",ISBLANK($R917)), "Invalid unusable type / missing note for other unusable type."
),
" ")</f>
        <v>Missing space use.</v>
      </c>
    </row>
    <row r="918" spans="2:23" ht="15.75" x14ac:dyDescent="0.25">
      <c r="B918" s="143"/>
      <c r="C918" s="144"/>
      <c r="D918" s="144"/>
      <c r="E918" s="144"/>
      <c r="F918" s="147" t="str" cm="1">
        <f t="array" ref="F918">_xlfn.IFNA(CONCATENATE(_xlfn.IFS($D918="Mezzanine",LEFT($D918,1), $D918="Ground Floor",LEFT($D918,1),$D918="Basment ",LEFT($D918,1), $D918="1st Floor", "0"&amp;LEFT($D918,1), $D918="2nd Floor", "0"&amp;LEFT($D918,1), $D918="3rd Floor", "0"&amp;LEFT($D918,1), $D918="4th Floor", "0"&amp;LEFT($D918,1), $D918="5th Floor", "0"&amp;LEFT($D918,1), $D918="6th Floor", "0"&amp;LEFT($D918,1),$D918="7th Floor", "0"&amp;LEFT($D918,1),$D918="8th Floor", "0"&amp;LEFT($D918,1),$D918="9th Floor", "0"&amp;LEFT($D918,1),$D918="10th Floor", LEFT($D918,2),$D918="11th Floor", LEFT($D918,2),$D918="12th Floor", LEFT($D918,2),$D918="13th Floor", LEFT($D918,2), $D918="Lower Ground", LEFT($D918)&amp;IF(ISNUMBER(FIND(" ",$D918)),MID($D918,FIND(" ",$D918)+1,1),"")&amp;IF(ISNUMBER(FIND(" ",$D918,FIND(" ",$D918)+1)),MID($D918,FIND(" ",$D918,FIND(" ",$D918)+1)+1,1),""),$D918="Upper Ground", LEFT($D918)&amp;IF(ISNUMBER(FIND(" ",$D918)),MID($D918,FIND(" ",$D918)+1,1),"")&amp;IF(ISNUMBER(FIND(" ",$D918,FIND(" ",$D918)+1)),MID($D918,FIND(" ",$D918,FIND(" ",$D918)+1)+1,1),"")),".0",$E918), " ")</f>
        <v xml:space="preserve"> </v>
      </c>
      <c r="G918" s="144"/>
      <c r="H918" s="144"/>
      <c r="I918" s="144"/>
      <c r="J918" s="144"/>
      <c r="K918" s="144"/>
      <c r="L918" s="149" t="str" cm="1">
        <f t="array" ref="L918">_xlfn.IFNA(
_xlfn.IFS(
AND($F918=" ",$G918=" ",$H918=" "),"Please update all three: Surveyor Room Reference, Establishment Room Reference and Establishment Room Name",
AND(OR($I918="General",$I918="Open plan/ semi-open general",$I918="Fitted",$I918="Light practical (science)",$I918="Light practical (other)",$I918="Heavy practical (workshops)",$I918="Heavy practical (clean)",$I918="Large",$I918="Storage"),$J918=0,$K918=0),"Please update Net Area or Non-net Area",
AND($B918&lt;&gt;"OUT",$J918=0,$I918&lt;&gt;"Non-net",$M918="85% Circulation"),"Net area not recorded for spaces with 85% circulation unusable type",
AND(OR($I918="General",$I918="Open plan/ semi-open general",$I918="Fitted",$I918="Light practical (science)",$I918="Light practical (other)",$I918="Heavy practical (workshops)",$I918="Heavy practical (clean)",$I918="Large",$I918="Storage"),OR($J918=0,ISBLANK($J918))),"Net area not recorded in net spaces",
AND(OR($I918="Non-net",$I918="Outdoor space"),$J918&gt;0),"Net Area Recorded in Non-net space",
AND($I918="General",$J918&gt;90),"This general space is over 90m2, please ensure that this space is entered as separate spaces if it usually used as separate spaces",
AND($I918="Open plan/ semi-open general",$J918&lt;27),"Open plan general space under 27m2",
AND(OR($K918=0,ISBLANK($K918)), $I918="Non-net"),"Non-net area not recorded in non-net space"
),
" ")</f>
        <v xml:space="preserve"> </v>
      </c>
      <c r="M918" s="144"/>
      <c r="N918" s="144"/>
      <c r="O918" s="144"/>
      <c r="P918" s="144"/>
      <c r="Q918" s="144"/>
      <c r="R918" s="171"/>
      <c r="S918" s="147">
        <f>NCA_Calculations!$P$930</f>
        <v>0</v>
      </c>
      <c r="T918" s="147">
        <f>NCA_Calculations!$Q$930</f>
        <v>0</v>
      </c>
      <c r="U918" s="144"/>
      <c r="V918" s="144"/>
      <c r="W918" s="149" t="str" cm="1">
        <f t="array" ref="W918">_xlfn.IFNA(
_xlfn.IFS(
ISBLANK($U918),"Missing space use.",
AND('Establishment details'!$C$14="Secondary",$V918="Classbase"),"Invalid Status type",
AND(OR( $V918="Classbase", $V918="Teaching", $V918="Early years",$V918="SEND resourced"), NOT(ISBLANK($M918))),"Space with status type and unusable type.",
AND($V918= "Classbase",'Establishment details'!$C$22&gt;=10), "Classbase status is only valid in schools with a primary element.",
AND($I918= "Large",$N918 &gt; 3.5), "Large rooms with less than 3.5m height.",
AND(OR($V918="Light practical (science)",$V918="Light practical (science)",$V918="Heavy practical (workshops)", $V918="Heavy practical (clean)"), OR($O918=0,ISBLANK($O918))),"Missing sinks count for light and heavy practical spaces.",
AND($M918 = "Other",ISBLANK($R918)), "Invalid unusable type / missing note for other unusable type."
),
" ")</f>
        <v>Missing space use.</v>
      </c>
    </row>
    <row r="919" spans="2:23" ht="15.75" x14ac:dyDescent="0.25">
      <c r="B919" s="143"/>
      <c r="C919" s="144"/>
      <c r="D919" s="144"/>
      <c r="E919" s="144"/>
      <c r="F919" s="147" t="str" cm="1">
        <f t="array" ref="F919">_xlfn.IFNA(CONCATENATE(_xlfn.IFS($D919="Mezzanine",LEFT($D919,1), $D919="Ground Floor",LEFT($D919,1),$D919="Basment ",LEFT($D919,1), $D919="1st Floor", "0"&amp;LEFT($D919,1), $D919="2nd Floor", "0"&amp;LEFT($D919,1), $D919="3rd Floor", "0"&amp;LEFT($D919,1), $D919="4th Floor", "0"&amp;LEFT($D919,1), $D919="5th Floor", "0"&amp;LEFT($D919,1), $D919="6th Floor", "0"&amp;LEFT($D919,1),$D919="7th Floor", "0"&amp;LEFT($D919,1),$D919="8th Floor", "0"&amp;LEFT($D919,1),$D919="9th Floor", "0"&amp;LEFT($D919,1),$D919="10th Floor", LEFT($D919,2),$D919="11th Floor", LEFT($D919,2),$D919="12th Floor", LEFT($D919,2),$D919="13th Floor", LEFT($D919,2), $D919="Lower Ground", LEFT($D919)&amp;IF(ISNUMBER(FIND(" ",$D919)),MID($D919,FIND(" ",$D919)+1,1),"")&amp;IF(ISNUMBER(FIND(" ",$D919,FIND(" ",$D919)+1)),MID($D919,FIND(" ",$D919,FIND(" ",$D919)+1)+1,1),""),$D919="Upper Ground", LEFT($D919)&amp;IF(ISNUMBER(FIND(" ",$D919)),MID($D919,FIND(" ",$D919)+1,1),"")&amp;IF(ISNUMBER(FIND(" ",$D919,FIND(" ",$D919)+1)),MID($D919,FIND(" ",$D919,FIND(" ",$D919)+1)+1,1),"")),".0",$E919), " ")</f>
        <v xml:space="preserve"> </v>
      </c>
      <c r="G919" s="144"/>
      <c r="H919" s="144"/>
      <c r="I919" s="144"/>
      <c r="J919" s="144"/>
      <c r="K919" s="144"/>
      <c r="L919" s="149" t="str" cm="1">
        <f t="array" ref="L919">_xlfn.IFNA(
_xlfn.IFS(
AND($F919=" ",$G919=" ",$H919=" "),"Please update all three: Surveyor Room Reference, Establishment Room Reference and Establishment Room Name",
AND(OR($I919="General",$I919="Open plan/ semi-open general",$I919="Fitted",$I919="Light practical (science)",$I919="Light practical (other)",$I919="Heavy practical (workshops)",$I919="Heavy practical (clean)",$I919="Large",$I919="Storage"),$J919=0,$K919=0),"Please update Net Area or Non-net Area",
AND($B919&lt;&gt;"OUT",$J919=0,$I919&lt;&gt;"Non-net",$M919="85% Circulation"),"Net area not recorded for spaces with 85% circulation unusable type",
AND(OR($I919="General",$I919="Open plan/ semi-open general",$I919="Fitted",$I919="Light practical (science)",$I919="Light practical (other)",$I919="Heavy practical (workshops)",$I919="Heavy practical (clean)",$I919="Large",$I919="Storage"),OR($J919=0,ISBLANK($J919))),"Net area not recorded in net spaces",
AND(OR($I919="Non-net",$I919="Outdoor space"),$J919&gt;0),"Net Area Recorded in Non-net space",
AND($I919="General",$J919&gt;90),"This general space is over 90m2, please ensure that this space is entered as separate spaces if it usually used as separate spaces",
AND($I919="Open plan/ semi-open general",$J919&lt;27),"Open plan general space under 27m2",
AND(OR($K919=0,ISBLANK($K919)), $I919="Non-net"),"Non-net area not recorded in non-net space"
),
" ")</f>
        <v xml:space="preserve"> </v>
      </c>
      <c r="M919" s="144"/>
      <c r="N919" s="144"/>
      <c r="O919" s="144"/>
      <c r="P919" s="144"/>
      <c r="Q919" s="144"/>
      <c r="R919" s="171"/>
      <c r="S919" s="147">
        <f>NCA_Calculations!$P$931</f>
        <v>0</v>
      </c>
      <c r="T919" s="147">
        <f>NCA_Calculations!$Q$931</f>
        <v>0</v>
      </c>
      <c r="U919" s="144"/>
      <c r="V919" s="144"/>
      <c r="W919" s="149" t="str" cm="1">
        <f t="array" ref="W919">_xlfn.IFNA(
_xlfn.IFS(
ISBLANK($U919),"Missing space use.",
AND('Establishment details'!$C$14="Secondary",$V919="Classbase"),"Invalid Status type",
AND(OR( $V919="Classbase", $V919="Teaching", $V919="Early years",$V919="SEND resourced"), NOT(ISBLANK($M919))),"Space with status type and unusable type.",
AND($V919= "Classbase",'Establishment details'!$C$22&gt;=10), "Classbase status is only valid in schools with a primary element.",
AND($I919= "Large",$N919 &gt; 3.5), "Large rooms with less than 3.5m height.",
AND(OR($V919="Light practical (science)",$V919="Light practical (science)",$V919="Heavy practical (workshops)", $V919="Heavy practical (clean)"), OR($O919=0,ISBLANK($O919))),"Missing sinks count for light and heavy practical spaces.",
AND($M919 = "Other",ISBLANK($R919)), "Invalid unusable type / missing note for other unusable type."
),
" ")</f>
        <v>Missing space use.</v>
      </c>
    </row>
    <row r="920" spans="2:23" ht="15.75" x14ac:dyDescent="0.25">
      <c r="B920" s="143"/>
      <c r="C920" s="144"/>
      <c r="D920" s="144"/>
      <c r="E920" s="144"/>
      <c r="F920" s="147" t="str" cm="1">
        <f t="array" ref="F920">_xlfn.IFNA(CONCATENATE(_xlfn.IFS($D920="Mezzanine",LEFT($D920,1), $D920="Ground Floor",LEFT($D920,1),$D920="Basment ",LEFT($D920,1), $D920="1st Floor", "0"&amp;LEFT($D920,1), $D920="2nd Floor", "0"&amp;LEFT($D920,1), $D920="3rd Floor", "0"&amp;LEFT($D920,1), $D920="4th Floor", "0"&amp;LEFT($D920,1), $D920="5th Floor", "0"&amp;LEFT($D920,1), $D920="6th Floor", "0"&amp;LEFT($D920,1),$D920="7th Floor", "0"&amp;LEFT($D920,1),$D920="8th Floor", "0"&amp;LEFT($D920,1),$D920="9th Floor", "0"&amp;LEFT($D920,1),$D920="10th Floor", LEFT($D920,2),$D920="11th Floor", LEFT($D920,2),$D920="12th Floor", LEFT($D920,2),$D920="13th Floor", LEFT($D920,2), $D920="Lower Ground", LEFT($D920)&amp;IF(ISNUMBER(FIND(" ",$D920)),MID($D920,FIND(" ",$D920)+1,1),"")&amp;IF(ISNUMBER(FIND(" ",$D920,FIND(" ",$D920)+1)),MID($D920,FIND(" ",$D920,FIND(" ",$D920)+1)+1,1),""),$D920="Upper Ground", LEFT($D920)&amp;IF(ISNUMBER(FIND(" ",$D920)),MID($D920,FIND(" ",$D920)+1,1),"")&amp;IF(ISNUMBER(FIND(" ",$D920,FIND(" ",$D920)+1)),MID($D920,FIND(" ",$D920,FIND(" ",$D920)+1)+1,1),"")),".0",$E920), " ")</f>
        <v xml:space="preserve"> </v>
      </c>
      <c r="G920" s="144"/>
      <c r="H920" s="144"/>
      <c r="I920" s="144"/>
      <c r="J920" s="144"/>
      <c r="K920" s="144"/>
      <c r="L920" s="149" t="str" cm="1">
        <f t="array" ref="L920">_xlfn.IFNA(
_xlfn.IFS(
AND($F920=" ",$G920=" ",$H920=" "),"Please update all three: Surveyor Room Reference, Establishment Room Reference and Establishment Room Name",
AND(OR($I920="General",$I920="Open plan/ semi-open general",$I920="Fitted",$I920="Light practical (science)",$I920="Light practical (other)",$I920="Heavy practical (workshops)",$I920="Heavy practical (clean)",$I920="Large",$I920="Storage"),$J920=0,$K920=0),"Please update Net Area or Non-net Area",
AND($B920&lt;&gt;"OUT",$J920=0,$I920&lt;&gt;"Non-net",$M920="85% Circulation"),"Net area not recorded for spaces with 85% circulation unusable type",
AND(OR($I920="General",$I920="Open plan/ semi-open general",$I920="Fitted",$I920="Light practical (science)",$I920="Light practical (other)",$I920="Heavy practical (workshops)",$I920="Heavy practical (clean)",$I920="Large",$I920="Storage"),OR($J920=0,ISBLANK($J920))),"Net area not recorded in net spaces",
AND(OR($I920="Non-net",$I920="Outdoor space"),$J920&gt;0),"Net Area Recorded in Non-net space",
AND($I920="General",$J920&gt;90),"This general space is over 90m2, please ensure that this space is entered as separate spaces if it usually used as separate spaces",
AND($I920="Open plan/ semi-open general",$J920&lt;27),"Open plan general space under 27m2",
AND(OR($K920=0,ISBLANK($K920)), $I920="Non-net"),"Non-net area not recorded in non-net space"
),
" ")</f>
        <v xml:space="preserve"> </v>
      </c>
      <c r="M920" s="144"/>
      <c r="N920" s="144"/>
      <c r="O920" s="144"/>
      <c r="P920" s="144"/>
      <c r="Q920" s="144"/>
      <c r="R920" s="171"/>
      <c r="S920" s="147">
        <f>NCA_Calculations!$P$932</f>
        <v>0</v>
      </c>
      <c r="T920" s="147">
        <f>NCA_Calculations!$Q$932</f>
        <v>0</v>
      </c>
      <c r="U920" s="144"/>
      <c r="V920" s="144"/>
      <c r="W920" s="149" t="str" cm="1">
        <f t="array" ref="W920">_xlfn.IFNA(
_xlfn.IFS(
ISBLANK($U920),"Missing space use.",
AND('Establishment details'!$C$14="Secondary",$V920="Classbase"),"Invalid Status type",
AND(OR( $V920="Classbase", $V920="Teaching", $V920="Early years",$V920="SEND resourced"), NOT(ISBLANK($M920))),"Space with status type and unusable type.",
AND($V920= "Classbase",'Establishment details'!$C$22&gt;=10), "Classbase status is only valid in schools with a primary element.",
AND($I920= "Large",$N920 &gt; 3.5), "Large rooms with less than 3.5m height.",
AND(OR($V920="Light practical (science)",$V920="Light practical (science)",$V920="Heavy practical (workshops)", $V920="Heavy practical (clean)"), OR($O920=0,ISBLANK($O920))),"Missing sinks count for light and heavy practical spaces.",
AND($M920 = "Other",ISBLANK($R920)), "Invalid unusable type / missing note for other unusable type."
),
" ")</f>
        <v>Missing space use.</v>
      </c>
    </row>
    <row r="921" spans="2:23" ht="15.75" x14ac:dyDescent="0.25">
      <c r="B921" s="143"/>
      <c r="C921" s="144"/>
      <c r="D921" s="144"/>
      <c r="E921" s="144"/>
      <c r="F921" s="147" t="str" cm="1">
        <f t="array" ref="F921">_xlfn.IFNA(CONCATENATE(_xlfn.IFS($D921="Mezzanine",LEFT($D921,1), $D921="Ground Floor",LEFT($D921,1),$D921="Basment ",LEFT($D921,1), $D921="1st Floor", "0"&amp;LEFT($D921,1), $D921="2nd Floor", "0"&amp;LEFT($D921,1), $D921="3rd Floor", "0"&amp;LEFT($D921,1), $D921="4th Floor", "0"&amp;LEFT($D921,1), $D921="5th Floor", "0"&amp;LEFT($D921,1), $D921="6th Floor", "0"&amp;LEFT($D921,1),$D921="7th Floor", "0"&amp;LEFT($D921,1),$D921="8th Floor", "0"&amp;LEFT($D921,1),$D921="9th Floor", "0"&amp;LEFT($D921,1),$D921="10th Floor", LEFT($D921,2),$D921="11th Floor", LEFT($D921,2),$D921="12th Floor", LEFT($D921,2),$D921="13th Floor", LEFT($D921,2), $D921="Lower Ground", LEFT($D921)&amp;IF(ISNUMBER(FIND(" ",$D921)),MID($D921,FIND(" ",$D921)+1,1),"")&amp;IF(ISNUMBER(FIND(" ",$D921,FIND(" ",$D921)+1)),MID($D921,FIND(" ",$D921,FIND(" ",$D921)+1)+1,1),""),$D921="Upper Ground", LEFT($D921)&amp;IF(ISNUMBER(FIND(" ",$D921)),MID($D921,FIND(" ",$D921)+1,1),"")&amp;IF(ISNUMBER(FIND(" ",$D921,FIND(" ",$D921)+1)),MID($D921,FIND(" ",$D921,FIND(" ",$D921)+1)+1,1),"")),".0",$E921), " ")</f>
        <v xml:space="preserve"> </v>
      </c>
      <c r="G921" s="144"/>
      <c r="H921" s="144"/>
      <c r="I921" s="144"/>
      <c r="J921" s="144"/>
      <c r="K921" s="144"/>
      <c r="L921" s="149" t="str" cm="1">
        <f t="array" ref="L921">_xlfn.IFNA(
_xlfn.IFS(
AND($F921=" ",$G921=" ",$H921=" "),"Please update all three: Surveyor Room Reference, Establishment Room Reference and Establishment Room Name",
AND(OR($I921="General",$I921="Open plan/ semi-open general",$I921="Fitted",$I921="Light practical (science)",$I921="Light practical (other)",$I921="Heavy practical (workshops)",$I921="Heavy practical (clean)",$I921="Large",$I921="Storage"),$J921=0,$K921=0),"Please update Net Area or Non-net Area",
AND($B921&lt;&gt;"OUT",$J921=0,$I921&lt;&gt;"Non-net",$M921="85% Circulation"),"Net area not recorded for spaces with 85% circulation unusable type",
AND(OR($I921="General",$I921="Open plan/ semi-open general",$I921="Fitted",$I921="Light practical (science)",$I921="Light practical (other)",$I921="Heavy practical (workshops)",$I921="Heavy practical (clean)",$I921="Large",$I921="Storage"),OR($J921=0,ISBLANK($J921))),"Net area not recorded in net spaces",
AND(OR($I921="Non-net",$I921="Outdoor space"),$J921&gt;0),"Net Area Recorded in Non-net space",
AND($I921="General",$J921&gt;90),"This general space is over 90m2, please ensure that this space is entered as separate spaces if it usually used as separate spaces",
AND($I921="Open plan/ semi-open general",$J921&lt;27),"Open plan general space under 27m2",
AND(OR($K921=0,ISBLANK($K921)), $I921="Non-net"),"Non-net area not recorded in non-net space"
),
" ")</f>
        <v xml:space="preserve"> </v>
      </c>
      <c r="M921" s="144"/>
      <c r="N921" s="144"/>
      <c r="O921" s="144"/>
      <c r="P921" s="144"/>
      <c r="Q921" s="144"/>
      <c r="R921" s="171"/>
      <c r="S921" s="147">
        <f>NCA_Calculations!$P$933</f>
        <v>0</v>
      </c>
      <c r="T921" s="147">
        <f>NCA_Calculations!$Q$933</f>
        <v>0</v>
      </c>
      <c r="U921" s="144"/>
      <c r="V921" s="144"/>
      <c r="W921" s="149" t="str" cm="1">
        <f t="array" ref="W921">_xlfn.IFNA(
_xlfn.IFS(
ISBLANK($U921),"Missing space use.",
AND('Establishment details'!$C$14="Secondary",$V921="Classbase"),"Invalid Status type",
AND(OR( $V921="Classbase", $V921="Teaching", $V921="Early years",$V921="SEND resourced"), NOT(ISBLANK($M921))),"Space with status type and unusable type.",
AND($V921= "Classbase",'Establishment details'!$C$22&gt;=10), "Classbase status is only valid in schools with a primary element.",
AND($I921= "Large",$N921 &gt; 3.5), "Large rooms with less than 3.5m height.",
AND(OR($V921="Light practical (science)",$V921="Light practical (science)",$V921="Heavy practical (workshops)", $V921="Heavy practical (clean)"), OR($O921=0,ISBLANK($O921))),"Missing sinks count for light and heavy practical spaces.",
AND($M921 = "Other",ISBLANK($R921)), "Invalid unusable type / missing note for other unusable type."
),
" ")</f>
        <v>Missing space use.</v>
      </c>
    </row>
    <row r="922" spans="2:23" ht="15.75" x14ac:dyDescent="0.25">
      <c r="B922" s="143"/>
      <c r="C922" s="144"/>
      <c r="D922" s="144"/>
      <c r="E922" s="144"/>
      <c r="F922" s="147" t="str" cm="1">
        <f t="array" ref="F922">_xlfn.IFNA(CONCATENATE(_xlfn.IFS($D922="Mezzanine",LEFT($D922,1), $D922="Ground Floor",LEFT($D922,1),$D922="Basment ",LEFT($D922,1), $D922="1st Floor", "0"&amp;LEFT($D922,1), $D922="2nd Floor", "0"&amp;LEFT($D922,1), $D922="3rd Floor", "0"&amp;LEFT($D922,1), $D922="4th Floor", "0"&amp;LEFT($D922,1), $D922="5th Floor", "0"&amp;LEFT($D922,1), $D922="6th Floor", "0"&amp;LEFT($D922,1),$D922="7th Floor", "0"&amp;LEFT($D922,1),$D922="8th Floor", "0"&amp;LEFT($D922,1),$D922="9th Floor", "0"&amp;LEFT($D922,1),$D922="10th Floor", LEFT($D922,2),$D922="11th Floor", LEFT($D922,2),$D922="12th Floor", LEFT($D922,2),$D922="13th Floor", LEFT($D922,2), $D922="Lower Ground", LEFT($D922)&amp;IF(ISNUMBER(FIND(" ",$D922)),MID($D922,FIND(" ",$D922)+1,1),"")&amp;IF(ISNUMBER(FIND(" ",$D922,FIND(" ",$D922)+1)),MID($D922,FIND(" ",$D922,FIND(" ",$D922)+1)+1,1),""),$D922="Upper Ground", LEFT($D922)&amp;IF(ISNUMBER(FIND(" ",$D922)),MID($D922,FIND(" ",$D922)+1,1),"")&amp;IF(ISNUMBER(FIND(" ",$D922,FIND(" ",$D922)+1)),MID($D922,FIND(" ",$D922,FIND(" ",$D922)+1)+1,1),"")),".0",$E922), " ")</f>
        <v xml:space="preserve"> </v>
      </c>
      <c r="G922" s="144"/>
      <c r="H922" s="144"/>
      <c r="I922" s="144"/>
      <c r="J922" s="144"/>
      <c r="K922" s="144"/>
      <c r="L922" s="149" t="str" cm="1">
        <f t="array" ref="L922">_xlfn.IFNA(
_xlfn.IFS(
AND($F922=" ",$G922=" ",$H922=" "),"Please update all three: Surveyor Room Reference, Establishment Room Reference and Establishment Room Name",
AND(OR($I922="General",$I922="Open plan/ semi-open general",$I922="Fitted",$I922="Light practical (science)",$I922="Light practical (other)",$I922="Heavy practical (workshops)",$I922="Heavy practical (clean)",$I922="Large",$I922="Storage"),$J922=0,$K922=0),"Please update Net Area or Non-net Area",
AND($B922&lt;&gt;"OUT",$J922=0,$I922&lt;&gt;"Non-net",$M922="85% Circulation"),"Net area not recorded for spaces with 85% circulation unusable type",
AND(OR($I922="General",$I922="Open plan/ semi-open general",$I922="Fitted",$I922="Light practical (science)",$I922="Light practical (other)",$I922="Heavy practical (workshops)",$I922="Heavy practical (clean)",$I922="Large",$I922="Storage"),OR($J922=0,ISBLANK($J922))),"Net area not recorded in net spaces",
AND(OR($I922="Non-net",$I922="Outdoor space"),$J922&gt;0),"Net Area Recorded in Non-net space",
AND($I922="General",$J922&gt;90),"This general space is over 90m2, please ensure that this space is entered as separate spaces if it usually used as separate spaces",
AND($I922="Open plan/ semi-open general",$J922&lt;27),"Open plan general space under 27m2",
AND(OR($K922=0,ISBLANK($K922)), $I922="Non-net"),"Non-net area not recorded in non-net space"
),
" ")</f>
        <v xml:space="preserve"> </v>
      </c>
      <c r="M922" s="144"/>
      <c r="N922" s="144"/>
      <c r="O922" s="144"/>
      <c r="P922" s="144"/>
      <c r="Q922" s="144"/>
      <c r="R922" s="171"/>
      <c r="S922" s="147">
        <f>NCA_Calculations!$P$934</f>
        <v>0</v>
      </c>
      <c r="T922" s="147">
        <f>NCA_Calculations!$Q$934</f>
        <v>0</v>
      </c>
      <c r="U922" s="144"/>
      <c r="V922" s="144"/>
      <c r="W922" s="149" t="str" cm="1">
        <f t="array" ref="W922">_xlfn.IFNA(
_xlfn.IFS(
ISBLANK($U922),"Missing space use.",
AND('Establishment details'!$C$14="Secondary",$V922="Classbase"),"Invalid Status type",
AND(OR( $V922="Classbase", $V922="Teaching", $V922="Early years",$V922="SEND resourced"), NOT(ISBLANK($M922))),"Space with status type and unusable type.",
AND($V922= "Classbase",'Establishment details'!$C$22&gt;=10), "Classbase status is only valid in schools with a primary element.",
AND($I922= "Large",$N922 &gt; 3.5), "Large rooms with less than 3.5m height.",
AND(OR($V922="Light practical (science)",$V922="Light practical (science)",$V922="Heavy practical (workshops)", $V922="Heavy practical (clean)"), OR($O922=0,ISBLANK($O922))),"Missing sinks count for light and heavy practical spaces.",
AND($M922 = "Other",ISBLANK($R922)), "Invalid unusable type / missing note for other unusable type."
),
" ")</f>
        <v>Missing space use.</v>
      </c>
    </row>
    <row r="923" spans="2:23" ht="15.75" x14ac:dyDescent="0.25">
      <c r="B923" s="143"/>
      <c r="C923" s="144"/>
      <c r="D923" s="144"/>
      <c r="E923" s="144"/>
      <c r="F923" s="147" t="str" cm="1">
        <f t="array" ref="F923">_xlfn.IFNA(CONCATENATE(_xlfn.IFS($D923="Mezzanine",LEFT($D923,1), $D923="Ground Floor",LEFT($D923,1),$D923="Basment ",LEFT($D923,1), $D923="1st Floor", "0"&amp;LEFT($D923,1), $D923="2nd Floor", "0"&amp;LEFT($D923,1), $D923="3rd Floor", "0"&amp;LEFT($D923,1), $D923="4th Floor", "0"&amp;LEFT($D923,1), $D923="5th Floor", "0"&amp;LEFT($D923,1), $D923="6th Floor", "0"&amp;LEFT($D923,1),$D923="7th Floor", "0"&amp;LEFT($D923,1),$D923="8th Floor", "0"&amp;LEFT($D923,1),$D923="9th Floor", "0"&amp;LEFT($D923,1),$D923="10th Floor", LEFT($D923,2),$D923="11th Floor", LEFT($D923,2),$D923="12th Floor", LEFT($D923,2),$D923="13th Floor", LEFT($D923,2), $D923="Lower Ground", LEFT($D923)&amp;IF(ISNUMBER(FIND(" ",$D923)),MID($D923,FIND(" ",$D923)+1,1),"")&amp;IF(ISNUMBER(FIND(" ",$D923,FIND(" ",$D923)+1)),MID($D923,FIND(" ",$D923,FIND(" ",$D923)+1)+1,1),""),$D923="Upper Ground", LEFT($D923)&amp;IF(ISNUMBER(FIND(" ",$D923)),MID($D923,FIND(" ",$D923)+1,1),"")&amp;IF(ISNUMBER(FIND(" ",$D923,FIND(" ",$D923)+1)),MID($D923,FIND(" ",$D923,FIND(" ",$D923)+1)+1,1),"")),".0",$E923), " ")</f>
        <v xml:space="preserve"> </v>
      </c>
      <c r="G923" s="144"/>
      <c r="H923" s="144"/>
      <c r="I923" s="144"/>
      <c r="J923" s="144"/>
      <c r="K923" s="144"/>
      <c r="L923" s="149" t="str" cm="1">
        <f t="array" ref="L923">_xlfn.IFNA(
_xlfn.IFS(
AND($F923=" ",$G923=" ",$H923=" "),"Please update all three: Surveyor Room Reference, Establishment Room Reference and Establishment Room Name",
AND(OR($I923="General",$I923="Open plan/ semi-open general",$I923="Fitted",$I923="Light practical (science)",$I923="Light practical (other)",$I923="Heavy practical (workshops)",$I923="Heavy practical (clean)",$I923="Large",$I923="Storage"),$J923=0,$K923=0),"Please update Net Area or Non-net Area",
AND($B923&lt;&gt;"OUT",$J923=0,$I923&lt;&gt;"Non-net",$M923="85% Circulation"),"Net area not recorded for spaces with 85% circulation unusable type",
AND(OR($I923="General",$I923="Open plan/ semi-open general",$I923="Fitted",$I923="Light practical (science)",$I923="Light practical (other)",$I923="Heavy practical (workshops)",$I923="Heavy practical (clean)",$I923="Large",$I923="Storage"),OR($J923=0,ISBLANK($J923))),"Net area not recorded in net spaces",
AND(OR($I923="Non-net",$I923="Outdoor space"),$J923&gt;0),"Net Area Recorded in Non-net space",
AND($I923="General",$J923&gt;90),"This general space is over 90m2, please ensure that this space is entered as separate spaces if it usually used as separate spaces",
AND($I923="Open plan/ semi-open general",$J923&lt;27),"Open plan general space under 27m2",
AND(OR($K923=0,ISBLANK($K923)), $I923="Non-net"),"Non-net area not recorded in non-net space"
),
" ")</f>
        <v xml:space="preserve"> </v>
      </c>
      <c r="M923" s="144"/>
      <c r="N923" s="144"/>
      <c r="O923" s="144"/>
      <c r="P923" s="144"/>
      <c r="Q923" s="144"/>
      <c r="R923" s="171"/>
      <c r="S923" s="147">
        <f>NCA_Calculations!$P$935</f>
        <v>0</v>
      </c>
      <c r="T923" s="147">
        <f>NCA_Calculations!$Q$935</f>
        <v>0</v>
      </c>
      <c r="U923" s="144"/>
      <c r="V923" s="144"/>
      <c r="W923" s="149" t="str" cm="1">
        <f t="array" ref="W923">_xlfn.IFNA(
_xlfn.IFS(
ISBLANK($U923),"Missing space use.",
AND('Establishment details'!$C$14="Secondary",$V923="Classbase"),"Invalid Status type",
AND(OR( $V923="Classbase", $V923="Teaching", $V923="Early years",$V923="SEND resourced"), NOT(ISBLANK($M923))),"Space with status type and unusable type.",
AND($V923= "Classbase",'Establishment details'!$C$22&gt;=10), "Classbase status is only valid in schools with a primary element.",
AND($I923= "Large",$N923 &gt; 3.5), "Large rooms with less than 3.5m height.",
AND(OR($V923="Light practical (science)",$V923="Light practical (science)",$V923="Heavy practical (workshops)", $V923="Heavy practical (clean)"), OR($O923=0,ISBLANK($O923))),"Missing sinks count for light and heavy practical spaces.",
AND($M923 = "Other",ISBLANK($R923)), "Invalid unusable type / missing note for other unusable type."
),
" ")</f>
        <v>Missing space use.</v>
      </c>
    </row>
    <row r="924" spans="2:23" ht="15.75" x14ac:dyDescent="0.25">
      <c r="B924" s="143"/>
      <c r="C924" s="144"/>
      <c r="D924" s="144"/>
      <c r="E924" s="144"/>
      <c r="F924" s="147" t="str" cm="1">
        <f t="array" ref="F924">_xlfn.IFNA(CONCATENATE(_xlfn.IFS($D924="Mezzanine",LEFT($D924,1), $D924="Ground Floor",LEFT($D924,1),$D924="Basment ",LEFT($D924,1), $D924="1st Floor", "0"&amp;LEFT($D924,1), $D924="2nd Floor", "0"&amp;LEFT($D924,1), $D924="3rd Floor", "0"&amp;LEFT($D924,1), $D924="4th Floor", "0"&amp;LEFT($D924,1), $D924="5th Floor", "0"&amp;LEFT($D924,1), $D924="6th Floor", "0"&amp;LEFT($D924,1),$D924="7th Floor", "0"&amp;LEFT($D924,1),$D924="8th Floor", "0"&amp;LEFT($D924,1),$D924="9th Floor", "0"&amp;LEFT($D924,1),$D924="10th Floor", LEFT($D924,2),$D924="11th Floor", LEFT($D924,2),$D924="12th Floor", LEFT($D924,2),$D924="13th Floor", LEFT($D924,2), $D924="Lower Ground", LEFT($D924)&amp;IF(ISNUMBER(FIND(" ",$D924)),MID($D924,FIND(" ",$D924)+1,1),"")&amp;IF(ISNUMBER(FIND(" ",$D924,FIND(" ",$D924)+1)),MID($D924,FIND(" ",$D924,FIND(" ",$D924)+1)+1,1),""),$D924="Upper Ground", LEFT($D924)&amp;IF(ISNUMBER(FIND(" ",$D924)),MID($D924,FIND(" ",$D924)+1,1),"")&amp;IF(ISNUMBER(FIND(" ",$D924,FIND(" ",$D924)+1)),MID($D924,FIND(" ",$D924,FIND(" ",$D924)+1)+1,1),"")),".0",$E924), " ")</f>
        <v xml:space="preserve"> </v>
      </c>
      <c r="G924" s="144"/>
      <c r="H924" s="144"/>
      <c r="I924" s="144"/>
      <c r="J924" s="144"/>
      <c r="K924" s="144"/>
      <c r="L924" s="149" t="str" cm="1">
        <f t="array" ref="L924">_xlfn.IFNA(
_xlfn.IFS(
AND($F924=" ",$G924=" ",$H924=" "),"Please update all three: Surveyor Room Reference, Establishment Room Reference and Establishment Room Name",
AND(OR($I924="General",$I924="Open plan/ semi-open general",$I924="Fitted",$I924="Light practical (science)",$I924="Light practical (other)",$I924="Heavy practical (workshops)",$I924="Heavy practical (clean)",$I924="Large",$I924="Storage"),$J924=0,$K924=0),"Please update Net Area or Non-net Area",
AND($B924&lt;&gt;"OUT",$J924=0,$I924&lt;&gt;"Non-net",$M924="85% Circulation"),"Net area not recorded for spaces with 85% circulation unusable type",
AND(OR($I924="General",$I924="Open plan/ semi-open general",$I924="Fitted",$I924="Light practical (science)",$I924="Light practical (other)",$I924="Heavy practical (workshops)",$I924="Heavy practical (clean)",$I924="Large",$I924="Storage"),OR($J924=0,ISBLANK($J924))),"Net area not recorded in net spaces",
AND(OR($I924="Non-net",$I924="Outdoor space"),$J924&gt;0),"Net Area Recorded in Non-net space",
AND($I924="General",$J924&gt;90),"This general space is over 90m2, please ensure that this space is entered as separate spaces if it usually used as separate spaces",
AND($I924="Open plan/ semi-open general",$J924&lt;27),"Open plan general space under 27m2",
AND(OR($K924=0,ISBLANK($K924)), $I924="Non-net"),"Non-net area not recorded in non-net space"
),
" ")</f>
        <v xml:space="preserve"> </v>
      </c>
      <c r="M924" s="144"/>
      <c r="N924" s="144"/>
      <c r="O924" s="144"/>
      <c r="P924" s="144"/>
      <c r="Q924" s="144"/>
      <c r="R924" s="171"/>
      <c r="S924" s="147">
        <f>NCA_Calculations!$P$936</f>
        <v>0</v>
      </c>
      <c r="T924" s="147">
        <f>NCA_Calculations!$Q$936</f>
        <v>0</v>
      </c>
      <c r="U924" s="144"/>
      <c r="V924" s="144"/>
      <c r="W924" s="149" t="str" cm="1">
        <f t="array" ref="W924">_xlfn.IFNA(
_xlfn.IFS(
ISBLANK($U924),"Missing space use.",
AND('Establishment details'!$C$14="Secondary",$V924="Classbase"),"Invalid Status type",
AND(OR( $V924="Classbase", $V924="Teaching", $V924="Early years",$V924="SEND resourced"), NOT(ISBLANK($M924))),"Space with status type and unusable type.",
AND($V924= "Classbase",'Establishment details'!$C$22&gt;=10), "Classbase status is only valid in schools with a primary element.",
AND($I924= "Large",$N924 &gt; 3.5), "Large rooms with less than 3.5m height.",
AND(OR($V924="Light practical (science)",$V924="Light practical (science)",$V924="Heavy practical (workshops)", $V924="Heavy practical (clean)"), OR($O924=0,ISBLANK($O924))),"Missing sinks count for light and heavy practical spaces.",
AND($M924 = "Other",ISBLANK($R924)), "Invalid unusable type / missing note for other unusable type."
),
" ")</f>
        <v>Missing space use.</v>
      </c>
    </row>
    <row r="925" spans="2:23" ht="15.75" x14ac:dyDescent="0.25">
      <c r="B925" s="143"/>
      <c r="C925" s="144"/>
      <c r="D925" s="144"/>
      <c r="E925" s="144"/>
      <c r="F925" s="147" t="str" cm="1">
        <f t="array" ref="F925">_xlfn.IFNA(CONCATENATE(_xlfn.IFS($D925="Mezzanine",LEFT($D925,1), $D925="Ground Floor",LEFT($D925,1),$D925="Basment ",LEFT($D925,1), $D925="1st Floor", "0"&amp;LEFT($D925,1), $D925="2nd Floor", "0"&amp;LEFT($D925,1), $D925="3rd Floor", "0"&amp;LEFT($D925,1), $D925="4th Floor", "0"&amp;LEFT($D925,1), $D925="5th Floor", "0"&amp;LEFT($D925,1), $D925="6th Floor", "0"&amp;LEFT($D925,1),$D925="7th Floor", "0"&amp;LEFT($D925,1),$D925="8th Floor", "0"&amp;LEFT($D925,1),$D925="9th Floor", "0"&amp;LEFT($D925,1),$D925="10th Floor", LEFT($D925,2),$D925="11th Floor", LEFT($D925,2),$D925="12th Floor", LEFT($D925,2),$D925="13th Floor", LEFT($D925,2), $D925="Lower Ground", LEFT($D925)&amp;IF(ISNUMBER(FIND(" ",$D925)),MID($D925,FIND(" ",$D925)+1,1),"")&amp;IF(ISNUMBER(FIND(" ",$D925,FIND(" ",$D925)+1)),MID($D925,FIND(" ",$D925,FIND(" ",$D925)+1)+1,1),""),$D925="Upper Ground", LEFT($D925)&amp;IF(ISNUMBER(FIND(" ",$D925)),MID($D925,FIND(" ",$D925)+1,1),"")&amp;IF(ISNUMBER(FIND(" ",$D925,FIND(" ",$D925)+1)),MID($D925,FIND(" ",$D925,FIND(" ",$D925)+1)+1,1),"")),".0",$E925), " ")</f>
        <v xml:space="preserve"> </v>
      </c>
      <c r="G925" s="144"/>
      <c r="H925" s="144"/>
      <c r="I925" s="144"/>
      <c r="J925" s="144"/>
      <c r="K925" s="144"/>
      <c r="L925" s="149" t="str" cm="1">
        <f t="array" ref="L925">_xlfn.IFNA(
_xlfn.IFS(
AND($F925=" ",$G925=" ",$H925=" "),"Please update all three: Surveyor Room Reference, Establishment Room Reference and Establishment Room Name",
AND(OR($I925="General",$I925="Open plan/ semi-open general",$I925="Fitted",$I925="Light practical (science)",$I925="Light practical (other)",$I925="Heavy practical (workshops)",$I925="Heavy practical (clean)",$I925="Large",$I925="Storage"),$J925=0,$K925=0),"Please update Net Area or Non-net Area",
AND($B925&lt;&gt;"OUT",$J925=0,$I925&lt;&gt;"Non-net",$M925="85% Circulation"),"Net area not recorded for spaces with 85% circulation unusable type",
AND(OR($I925="General",$I925="Open plan/ semi-open general",$I925="Fitted",$I925="Light practical (science)",$I925="Light practical (other)",$I925="Heavy practical (workshops)",$I925="Heavy practical (clean)",$I925="Large",$I925="Storage"),OR($J925=0,ISBLANK($J925))),"Net area not recorded in net spaces",
AND(OR($I925="Non-net",$I925="Outdoor space"),$J925&gt;0),"Net Area Recorded in Non-net space",
AND($I925="General",$J925&gt;90),"This general space is over 90m2, please ensure that this space is entered as separate spaces if it usually used as separate spaces",
AND($I925="Open plan/ semi-open general",$J925&lt;27),"Open plan general space under 27m2",
AND(OR($K925=0,ISBLANK($K925)), $I925="Non-net"),"Non-net area not recorded in non-net space"
),
" ")</f>
        <v xml:space="preserve"> </v>
      </c>
      <c r="M925" s="144"/>
      <c r="N925" s="144"/>
      <c r="O925" s="144"/>
      <c r="P925" s="144"/>
      <c r="Q925" s="144"/>
      <c r="R925" s="171"/>
      <c r="S925" s="147">
        <f>NCA_Calculations!$P$937</f>
        <v>0</v>
      </c>
      <c r="T925" s="147">
        <f>NCA_Calculations!$Q$937</f>
        <v>0</v>
      </c>
      <c r="U925" s="144"/>
      <c r="V925" s="144"/>
      <c r="W925" s="149" t="str" cm="1">
        <f t="array" ref="W925">_xlfn.IFNA(
_xlfn.IFS(
ISBLANK($U925),"Missing space use.",
AND('Establishment details'!$C$14="Secondary",$V925="Classbase"),"Invalid Status type",
AND(OR( $V925="Classbase", $V925="Teaching", $V925="Early years",$V925="SEND resourced"), NOT(ISBLANK($M925))),"Space with status type and unusable type.",
AND($V925= "Classbase",'Establishment details'!$C$22&gt;=10), "Classbase status is only valid in schools with a primary element.",
AND($I925= "Large",$N925 &gt; 3.5), "Large rooms with less than 3.5m height.",
AND(OR($V925="Light practical (science)",$V925="Light practical (science)",$V925="Heavy practical (workshops)", $V925="Heavy practical (clean)"), OR($O925=0,ISBLANK($O925))),"Missing sinks count for light and heavy practical spaces.",
AND($M925 = "Other",ISBLANK($R925)), "Invalid unusable type / missing note for other unusable type."
),
" ")</f>
        <v>Missing space use.</v>
      </c>
    </row>
    <row r="926" spans="2:23" ht="15.75" x14ac:dyDescent="0.25">
      <c r="B926" s="143"/>
      <c r="C926" s="144"/>
      <c r="D926" s="144"/>
      <c r="E926" s="144"/>
      <c r="F926" s="147" t="str" cm="1">
        <f t="array" ref="F926">_xlfn.IFNA(CONCATENATE(_xlfn.IFS($D926="Mezzanine",LEFT($D926,1), $D926="Ground Floor",LEFT($D926,1),$D926="Basment ",LEFT($D926,1), $D926="1st Floor", "0"&amp;LEFT($D926,1), $D926="2nd Floor", "0"&amp;LEFT($D926,1), $D926="3rd Floor", "0"&amp;LEFT($D926,1), $D926="4th Floor", "0"&amp;LEFT($D926,1), $D926="5th Floor", "0"&amp;LEFT($D926,1), $D926="6th Floor", "0"&amp;LEFT($D926,1),$D926="7th Floor", "0"&amp;LEFT($D926,1),$D926="8th Floor", "0"&amp;LEFT($D926,1),$D926="9th Floor", "0"&amp;LEFT($D926,1),$D926="10th Floor", LEFT($D926,2),$D926="11th Floor", LEFT($D926,2),$D926="12th Floor", LEFT($D926,2),$D926="13th Floor", LEFT($D926,2), $D926="Lower Ground", LEFT($D926)&amp;IF(ISNUMBER(FIND(" ",$D926)),MID($D926,FIND(" ",$D926)+1,1),"")&amp;IF(ISNUMBER(FIND(" ",$D926,FIND(" ",$D926)+1)),MID($D926,FIND(" ",$D926,FIND(" ",$D926)+1)+1,1),""),$D926="Upper Ground", LEFT($D926)&amp;IF(ISNUMBER(FIND(" ",$D926)),MID($D926,FIND(" ",$D926)+1,1),"")&amp;IF(ISNUMBER(FIND(" ",$D926,FIND(" ",$D926)+1)),MID($D926,FIND(" ",$D926,FIND(" ",$D926)+1)+1,1),"")),".0",$E926), " ")</f>
        <v xml:space="preserve"> </v>
      </c>
      <c r="G926" s="144"/>
      <c r="H926" s="144"/>
      <c r="I926" s="144"/>
      <c r="J926" s="144"/>
      <c r="K926" s="144"/>
      <c r="L926" s="149" t="str" cm="1">
        <f t="array" ref="L926">_xlfn.IFNA(
_xlfn.IFS(
AND($F926=" ",$G926=" ",$H926=" "),"Please update all three: Surveyor Room Reference, Establishment Room Reference and Establishment Room Name",
AND(OR($I926="General",$I926="Open plan/ semi-open general",$I926="Fitted",$I926="Light practical (science)",$I926="Light practical (other)",$I926="Heavy practical (workshops)",$I926="Heavy practical (clean)",$I926="Large",$I926="Storage"),$J926=0,$K926=0),"Please update Net Area or Non-net Area",
AND($B926&lt;&gt;"OUT",$J926=0,$I926&lt;&gt;"Non-net",$M926="85% Circulation"),"Net area not recorded for spaces with 85% circulation unusable type",
AND(OR($I926="General",$I926="Open plan/ semi-open general",$I926="Fitted",$I926="Light practical (science)",$I926="Light practical (other)",$I926="Heavy practical (workshops)",$I926="Heavy practical (clean)",$I926="Large",$I926="Storage"),OR($J926=0,ISBLANK($J926))),"Net area not recorded in net spaces",
AND(OR($I926="Non-net",$I926="Outdoor space"),$J926&gt;0),"Net Area Recorded in Non-net space",
AND($I926="General",$J926&gt;90),"This general space is over 90m2, please ensure that this space is entered as separate spaces if it usually used as separate spaces",
AND($I926="Open plan/ semi-open general",$J926&lt;27),"Open plan general space under 27m2",
AND(OR($K926=0,ISBLANK($K926)), $I926="Non-net"),"Non-net area not recorded in non-net space"
),
" ")</f>
        <v xml:space="preserve"> </v>
      </c>
      <c r="M926" s="144"/>
      <c r="N926" s="144"/>
      <c r="O926" s="144"/>
      <c r="P926" s="144"/>
      <c r="Q926" s="144"/>
      <c r="R926" s="171"/>
      <c r="S926" s="147">
        <f>NCA_Calculations!$P$938</f>
        <v>0</v>
      </c>
      <c r="T926" s="147">
        <f>NCA_Calculations!$Q$938</f>
        <v>0</v>
      </c>
      <c r="U926" s="144"/>
      <c r="V926" s="144"/>
      <c r="W926" s="149" t="str" cm="1">
        <f t="array" ref="W926">_xlfn.IFNA(
_xlfn.IFS(
ISBLANK($U926),"Missing space use.",
AND('Establishment details'!$C$14="Secondary",$V926="Classbase"),"Invalid Status type",
AND(OR( $V926="Classbase", $V926="Teaching", $V926="Early years",$V926="SEND resourced"), NOT(ISBLANK($M926))),"Space with status type and unusable type.",
AND($V926= "Classbase",'Establishment details'!$C$22&gt;=10), "Classbase status is only valid in schools with a primary element.",
AND($I926= "Large",$N926 &gt; 3.5), "Large rooms with less than 3.5m height.",
AND(OR($V926="Light practical (science)",$V926="Light practical (science)",$V926="Heavy practical (workshops)", $V926="Heavy practical (clean)"), OR($O926=0,ISBLANK($O926))),"Missing sinks count for light and heavy practical spaces.",
AND($M926 = "Other",ISBLANK($R926)), "Invalid unusable type / missing note for other unusable type."
),
" ")</f>
        <v>Missing space use.</v>
      </c>
    </row>
    <row r="927" spans="2:23" ht="15.75" x14ac:dyDescent="0.25">
      <c r="B927" s="143"/>
      <c r="C927" s="144"/>
      <c r="D927" s="144"/>
      <c r="E927" s="144"/>
      <c r="F927" s="147" t="str" cm="1">
        <f t="array" ref="F927">_xlfn.IFNA(CONCATENATE(_xlfn.IFS($D927="Mezzanine",LEFT($D927,1), $D927="Ground Floor",LEFT($D927,1),$D927="Basment ",LEFT($D927,1), $D927="1st Floor", "0"&amp;LEFT($D927,1), $D927="2nd Floor", "0"&amp;LEFT($D927,1), $D927="3rd Floor", "0"&amp;LEFT($D927,1), $D927="4th Floor", "0"&amp;LEFT($D927,1), $D927="5th Floor", "0"&amp;LEFT($D927,1), $D927="6th Floor", "0"&amp;LEFT($D927,1),$D927="7th Floor", "0"&amp;LEFT($D927,1),$D927="8th Floor", "0"&amp;LEFT($D927,1),$D927="9th Floor", "0"&amp;LEFT($D927,1),$D927="10th Floor", LEFT($D927,2),$D927="11th Floor", LEFT($D927,2),$D927="12th Floor", LEFT($D927,2),$D927="13th Floor", LEFT($D927,2), $D927="Lower Ground", LEFT($D927)&amp;IF(ISNUMBER(FIND(" ",$D927)),MID($D927,FIND(" ",$D927)+1,1),"")&amp;IF(ISNUMBER(FIND(" ",$D927,FIND(" ",$D927)+1)),MID($D927,FIND(" ",$D927,FIND(" ",$D927)+1)+1,1),""),$D927="Upper Ground", LEFT($D927)&amp;IF(ISNUMBER(FIND(" ",$D927)),MID($D927,FIND(" ",$D927)+1,1),"")&amp;IF(ISNUMBER(FIND(" ",$D927,FIND(" ",$D927)+1)),MID($D927,FIND(" ",$D927,FIND(" ",$D927)+1)+1,1),"")),".0",$E927), " ")</f>
        <v xml:space="preserve"> </v>
      </c>
      <c r="G927" s="144"/>
      <c r="H927" s="144"/>
      <c r="I927" s="144"/>
      <c r="J927" s="144"/>
      <c r="K927" s="144"/>
      <c r="L927" s="149" t="str" cm="1">
        <f t="array" ref="L927">_xlfn.IFNA(
_xlfn.IFS(
AND($F927=" ",$G927=" ",$H927=" "),"Please update all three: Surveyor Room Reference, Establishment Room Reference and Establishment Room Name",
AND(OR($I927="General",$I927="Open plan/ semi-open general",$I927="Fitted",$I927="Light practical (science)",$I927="Light practical (other)",$I927="Heavy practical (workshops)",$I927="Heavy practical (clean)",$I927="Large",$I927="Storage"),$J927=0,$K927=0),"Please update Net Area or Non-net Area",
AND($B927&lt;&gt;"OUT",$J927=0,$I927&lt;&gt;"Non-net",$M927="85% Circulation"),"Net area not recorded for spaces with 85% circulation unusable type",
AND(OR($I927="General",$I927="Open plan/ semi-open general",$I927="Fitted",$I927="Light practical (science)",$I927="Light practical (other)",$I927="Heavy practical (workshops)",$I927="Heavy practical (clean)",$I927="Large",$I927="Storage"),OR($J927=0,ISBLANK($J927))),"Net area not recorded in net spaces",
AND(OR($I927="Non-net",$I927="Outdoor space"),$J927&gt;0),"Net Area Recorded in Non-net space",
AND($I927="General",$J927&gt;90),"This general space is over 90m2, please ensure that this space is entered as separate spaces if it usually used as separate spaces",
AND($I927="Open plan/ semi-open general",$J927&lt;27),"Open plan general space under 27m2",
AND(OR($K927=0,ISBLANK($K927)), $I927="Non-net"),"Non-net area not recorded in non-net space"
),
" ")</f>
        <v xml:space="preserve"> </v>
      </c>
      <c r="M927" s="144"/>
      <c r="N927" s="144"/>
      <c r="O927" s="144"/>
      <c r="P927" s="144"/>
      <c r="Q927" s="144"/>
      <c r="R927" s="171"/>
      <c r="S927" s="147">
        <f>NCA_Calculations!$P$939</f>
        <v>0</v>
      </c>
      <c r="T927" s="147">
        <f>NCA_Calculations!$Q$939</f>
        <v>0</v>
      </c>
      <c r="U927" s="144"/>
      <c r="V927" s="144"/>
      <c r="W927" s="149" t="str" cm="1">
        <f t="array" ref="W927">_xlfn.IFNA(
_xlfn.IFS(
ISBLANK($U927),"Missing space use.",
AND('Establishment details'!$C$14="Secondary",$V927="Classbase"),"Invalid Status type",
AND(OR( $V927="Classbase", $V927="Teaching", $V927="Early years",$V927="SEND resourced"), NOT(ISBLANK($M927))),"Space with status type and unusable type.",
AND($V927= "Classbase",'Establishment details'!$C$22&gt;=10), "Classbase status is only valid in schools with a primary element.",
AND($I927= "Large",$N927 &gt; 3.5), "Large rooms with less than 3.5m height.",
AND(OR($V927="Light practical (science)",$V927="Light practical (science)",$V927="Heavy practical (workshops)", $V927="Heavy practical (clean)"), OR($O927=0,ISBLANK($O927))),"Missing sinks count for light and heavy practical spaces.",
AND($M927 = "Other",ISBLANK($R927)), "Invalid unusable type / missing note for other unusable type."
),
" ")</f>
        <v>Missing space use.</v>
      </c>
    </row>
    <row r="928" spans="2:23" ht="15.75" x14ac:dyDescent="0.25">
      <c r="B928" s="143"/>
      <c r="C928" s="144"/>
      <c r="D928" s="144"/>
      <c r="E928" s="144"/>
      <c r="F928" s="147" t="str" cm="1">
        <f t="array" ref="F928">_xlfn.IFNA(CONCATENATE(_xlfn.IFS($D928="Mezzanine",LEFT($D928,1), $D928="Ground Floor",LEFT($D928,1),$D928="Basment ",LEFT($D928,1), $D928="1st Floor", "0"&amp;LEFT($D928,1), $D928="2nd Floor", "0"&amp;LEFT($D928,1), $D928="3rd Floor", "0"&amp;LEFT($D928,1), $D928="4th Floor", "0"&amp;LEFT($D928,1), $D928="5th Floor", "0"&amp;LEFT($D928,1), $D928="6th Floor", "0"&amp;LEFT($D928,1),$D928="7th Floor", "0"&amp;LEFT($D928,1),$D928="8th Floor", "0"&amp;LEFT($D928,1),$D928="9th Floor", "0"&amp;LEFT($D928,1),$D928="10th Floor", LEFT($D928,2),$D928="11th Floor", LEFT($D928,2),$D928="12th Floor", LEFT($D928,2),$D928="13th Floor", LEFT($D928,2), $D928="Lower Ground", LEFT($D928)&amp;IF(ISNUMBER(FIND(" ",$D928)),MID($D928,FIND(" ",$D928)+1,1),"")&amp;IF(ISNUMBER(FIND(" ",$D928,FIND(" ",$D928)+1)),MID($D928,FIND(" ",$D928,FIND(" ",$D928)+1)+1,1),""),$D928="Upper Ground", LEFT($D928)&amp;IF(ISNUMBER(FIND(" ",$D928)),MID($D928,FIND(" ",$D928)+1,1),"")&amp;IF(ISNUMBER(FIND(" ",$D928,FIND(" ",$D928)+1)),MID($D928,FIND(" ",$D928,FIND(" ",$D928)+1)+1,1),"")),".0",$E928), " ")</f>
        <v xml:space="preserve"> </v>
      </c>
      <c r="G928" s="144"/>
      <c r="H928" s="144"/>
      <c r="I928" s="144"/>
      <c r="J928" s="144"/>
      <c r="K928" s="144"/>
      <c r="L928" s="149" t="str" cm="1">
        <f t="array" ref="L928">_xlfn.IFNA(
_xlfn.IFS(
AND($F928=" ",$G928=" ",$H928=" "),"Please update all three: Surveyor Room Reference, Establishment Room Reference and Establishment Room Name",
AND(OR($I928="General",$I928="Open plan/ semi-open general",$I928="Fitted",$I928="Light practical (science)",$I928="Light practical (other)",$I928="Heavy practical (workshops)",$I928="Heavy practical (clean)",$I928="Large",$I928="Storage"),$J928=0,$K928=0),"Please update Net Area or Non-net Area",
AND($B928&lt;&gt;"OUT",$J928=0,$I928&lt;&gt;"Non-net",$M928="85% Circulation"),"Net area not recorded for spaces with 85% circulation unusable type",
AND(OR($I928="General",$I928="Open plan/ semi-open general",$I928="Fitted",$I928="Light practical (science)",$I928="Light practical (other)",$I928="Heavy practical (workshops)",$I928="Heavy practical (clean)",$I928="Large",$I928="Storage"),OR($J928=0,ISBLANK($J928))),"Net area not recorded in net spaces",
AND(OR($I928="Non-net",$I928="Outdoor space"),$J928&gt;0),"Net Area Recorded in Non-net space",
AND($I928="General",$J928&gt;90),"This general space is over 90m2, please ensure that this space is entered as separate spaces if it usually used as separate spaces",
AND($I928="Open plan/ semi-open general",$J928&lt;27),"Open plan general space under 27m2",
AND(OR($K928=0,ISBLANK($K928)), $I928="Non-net"),"Non-net area not recorded in non-net space"
),
" ")</f>
        <v xml:space="preserve"> </v>
      </c>
      <c r="M928" s="144"/>
      <c r="N928" s="144"/>
      <c r="O928" s="144"/>
      <c r="P928" s="144"/>
      <c r="Q928" s="144"/>
      <c r="R928" s="171"/>
      <c r="S928" s="147">
        <f>NCA_Calculations!$P$940</f>
        <v>0</v>
      </c>
      <c r="T928" s="147">
        <f>NCA_Calculations!$Q$940</f>
        <v>0</v>
      </c>
      <c r="U928" s="144"/>
      <c r="V928" s="144"/>
      <c r="W928" s="149" t="str" cm="1">
        <f t="array" ref="W928">_xlfn.IFNA(
_xlfn.IFS(
ISBLANK($U928),"Missing space use.",
AND('Establishment details'!$C$14="Secondary",$V928="Classbase"),"Invalid Status type",
AND(OR( $V928="Classbase", $V928="Teaching", $V928="Early years",$V928="SEND resourced"), NOT(ISBLANK($M928))),"Space with status type and unusable type.",
AND($V928= "Classbase",'Establishment details'!$C$22&gt;=10), "Classbase status is only valid in schools with a primary element.",
AND($I928= "Large",$N928 &gt; 3.5), "Large rooms with less than 3.5m height.",
AND(OR($V928="Light practical (science)",$V928="Light practical (science)",$V928="Heavy practical (workshops)", $V928="Heavy practical (clean)"), OR($O928=0,ISBLANK($O928))),"Missing sinks count for light and heavy practical spaces.",
AND($M928 = "Other",ISBLANK($R928)), "Invalid unusable type / missing note for other unusable type."
),
" ")</f>
        <v>Missing space use.</v>
      </c>
    </row>
    <row r="929" spans="2:23" ht="15.75" x14ac:dyDescent="0.25">
      <c r="B929" s="143"/>
      <c r="C929" s="144"/>
      <c r="D929" s="144"/>
      <c r="E929" s="144"/>
      <c r="F929" s="147" t="str" cm="1">
        <f t="array" ref="F929">_xlfn.IFNA(CONCATENATE(_xlfn.IFS($D929="Mezzanine",LEFT($D929,1), $D929="Ground Floor",LEFT($D929,1),$D929="Basment ",LEFT($D929,1), $D929="1st Floor", "0"&amp;LEFT($D929,1), $D929="2nd Floor", "0"&amp;LEFT($D929,1), $D929="3rd Floor", "0"&amp;LEFT($D929,1), $D929="4th Floor", "0"&amp;LEFT($D929,1), $D929="5th Floor", "0"&amp;LEFT($D929,1), $D929="6th Floor", "0"&amp;LEFT($D929,1),$D929="7th Floor", "0"&amp;LEFT($D929,1),$D929="8th Floor", "0"&amp;LEFT($D929,1),$D929="9th Floor", "0"&amp;LEFT($D929,1),$D929="10th Floor", LEFT($D929,2),$D929="11th Floor", LEFT($D929,2),$D929="12th Floor", LEFT($D929,2),$D929="13th Floor", LEFT($D929,2), $D929="Lower Ground", LEFT($D929)&amp;IF(ISNUMBER(FIND(" ",$D929)),MID($D929,FIND(" ",$D929)+1,1),"")&amp;IF(ISNUMBER(FIND(" ",$D929,FIND(" ",$D929)+1)),MID($D929,FIND(" ",$D929,FIND(" ",$D929)+1)+1,1),""),$D929="Upper Ground", LEFT($D929)&amp;IF(ISNUMBER(FIND(" ",$D929)),MID($D929,FIND(" ",$D929)+1,1),"")&amp;IF(ISNUMBER(FIND(" ",$D929,FIND(" ",$D929)+1)),MID($D929,FIND(" ",$D929,FIND(" ",$D929)+1)+1,1),"")),".0",$E929), " ")</f>
        <v xml:space="preserve"> </v>
      </c>
      <c r="G929" s="144"/>
      <c r="H929" s="144"/>
      <c r="I929" s="144"/>
      <c r="J929" s="144"/>
      <c r="K929" s="144"/>
      <c r="L929" s="149" t="str" cm="1">
        <f t="array" ref="L929">_xlfn.IFNA(
_xlfn.IFS(
AND($F929=" ",$G929=" ",$H929=" "),"Please update all three: Surveyor Room Reference, Establishment Room Reference and Establishment Room Name",
AND(OR($I929="General",$I929="Open plan/ semi-open general",$I929="Fitted",$I929="Light practical (science)",$I929="Light practical (other)",$I929="Heavy practical (workshops)",$I929="Heavy practical (clean)",$I929="Large",$I929="Storage"),$J929=0,$K929=0),"Please update Net Area or Non-net Area",
AND($B929&lt;&gt;"OUT",$J929=0,$I929&lt;&gt;"Non-net",$M929="85% Circulation"),"Net area not recorded for spaces with 85% circulation unusable type",
AND(OR($I929="General",$I929="Open plan/ semi-open general",$I929="Fitted",$I929="Light practical (science)",$I929="Light practical (other)",$I929="Heavy practical (workshops)",$I929="Heavy practical (clean)",$I929="Large",$I929="Storage"),OR($J929=0,ISBLANK($J929))),"Net area not recorded in net spaces",
AND(OR($I929="Non-net",$I929="Outdoor space"),$J929&gt;0),"Net Area Recorded in Non-net space",
AND($I929="General",$J929&gt;90),"This general space is over 90m2, please ensure that this space is entered as separate spaces if it usually used as separate spaces",
AND($I929="Open plan/ semi-open general",$J929&lt;27),"Open plan general space under 27m2",
AND(OR($K929=0,ISBLANK($K929)), $I929="Non-net"),"Non-net area not recorded in non-net space"
),
" ")</f>
        <v xml:space="preserve"> </v>
      </c>
      <c r="M929" s="144"/>
      <c r="N929" s="144"/>
      <c r="O929" s="144"/>
      <c r="P929" s="144"/>
      <c r="Q929" s="144"/>
      <c r="R929" s="171"/>
      <c r="S929" s="147">
        <f>NCA_Calculations!$P$941</f>
        <v>0</v>
      </c>
      <c r="T929" s="147">
        <f>NCA_Calculations!$Q$941</f>
        <v>0</v>
      </c>
      <c r="U929" s="144"/>
      <c r="V929" s="144"/>
      <c r="W929" s="149" t="str" cm="1">
        <f t="array" ref="W929">_xlfn.IFNA(
_xlfn.IFS(
ISBLANK($U929),"Missing space use.",
AND('Establishment details'!$C$14="Secondary",$V929="Classbase"),"Invalid Status type",
AND(OR( $V929="Classbase", $V929="Teaching", $V929="Early years",$V929="SEND resourced"), NOT(ISBLANK($M929))),"Space with status type and unusable type.",
AND($V929= "Classbase",'Establishment details'!$C$22&gt;=10), "Classbase status is only valid in schools with a primary element.",
AND($I929= "Large",$N929 &gt; 3.5), "Large rooms with less than 3.5m height.",
AND(OR($V929="Light practical (science)",$V929="Light practical (science)",$V929="Heavy practical (workshops)", $V929="Heavy practical (clean)"), OR($O929=0,ISBLANK($O929))),"Missing sinks count for light and heavy practical spaces.",
AND($M929 = "Other",ISBLANK($R929)), "Invalid unusable type / missing note for other unusable type."
),
" ")</f>
        <v>Missing space use.</v>
      </c>
    </row>
    <row r="930" spans="2:23" ht="15.75" x14ac:dyDescent="0.25">
      <c r="B930" s="143"/>
      <c r="C930" s="144"/>
      <c r="D930" s="144"/>
      <c r="E930" s="144"/>
      <c r="F930" s="147" t="str" cm="1">
        <f t="array" ref="F930">_xlfn.IFNA(CONCATENATE(_xlfn.IFS($D930="Mezzanine",LEFT($D930,1), $D930="Ground Floor",LEFT($D930,1),$D930="Basment ",LEFT($D930,1), $D930="1st Floor", "0"&amp;LEFT($D930,1), $D930="2nd Floor", "0"&amp;LEFT($D930,1), $D930="3rd Floor", "0"&amp;LEFT($D930,1), $D930="4th Floor", "0"&amp;LEFT($D930,1), $D930="5th Floor", "0"&amp;LEFT($D930,1), $D930="6th Floor", "0"&amp;LEFT($D930,1),$D930="7th Floor", "0"&amp;LEFT($D930,1),$D930="8th Floor", "0"&amp;LEFT($D930,1),$D930="9th Floor", "0"&amp;LEFT($D930,1),$D930="10th Floor", LEFT($D930,2),$D930="11th Floor", LEFT($D930,2),$D930="12th Floor", LEFT($D930,2),$D930="13th Floor", LEFT($D930,2), $D930="Lower Ground", LEFT($D930)&amp;IF(ISNUMBER(FIND(" ",$D930)),MID($D930,FIND(" ",$D930)+1,1),"")&amp;IF(ISNUMBER(FIND(" ",$D930,FIND(" ",$D930)+1)),MID($D930,FIND(" ",$D930,FIND(" ",$D930)+1)+1,1),""),$D930="Upper Ground", LEFT($D930)&amp;IF(ISNUMBER(FIND(" ",$D930)),MID($D930,FIND(" ",$D930)+1,1),"")&amp;IF(ISNUMBER(FIND(" ",$D930,FIND(" ",$D930)+1)),MID($D930,FIND(" ",$D930,FIND(" ",$D930)+1)+1,1),"")),".0",$E930), " ")</f>
        <v xml:space="preserve"> </v>
      </c>
      <c r="G930" s="144"/>
      <c r="H930" s="144"/>
      <c r="I930" s="144"/>
      <c r="J930" s="144"/>
      <c r="K930" s="144"/>
      <c r="L930" s="149" t="str" cm="1">
        <f t="array" ref="L930">_xlfn.IFNA(
_xlfn.IFS(
AND($F930=" ",$G930=" ",$H930=" "),"Please update all three: Surveyor Room Reference, Establishment Room Reference and Establishment Room Name",
AND(OR($I930="General",$I930="Open plan/ semi-open general",$I930="Fitted",$I930="Light practical (science)",$I930="Light practical (other)",$I930="Heavy practical (workshops)",$I930="Heavy practical (clean)",$I930="Large",$I930="Storage"),$J930=0,$K930=0),"Please update Net Area or Non-net Area",
AND($B930&lt;&gt;"OUT",$J930=0,$I930&lt;&gt;"Non-net",$M930="85% Circulation"),"Net area not recorded for spaces with 85% circulation unusable type",
AND(OR($I930="General",$I930="Open plan/ semi-open general",$I930="Fitted",$I930="Light practical (science)",$I930="Light practical (other)",$I930="Heavy practical (workshops)",$I930="Heavy practical (clean)",$I930="Large",$I930="Storage"),OR($J930=0,ISBLANK($J930))),"Net area not recorded in net spaces",
AND(OR($I930="Non-net",$I930="Outdoor space"),$J930&gt;0),"Net Area Recorded in Non-net space",
AND($I930="General",$J930&gt;90),"This general space is over 90m2, please ensure that this space is entered as separate spaces if it usually used as separate spaces",
AND($I930="Open plan/ semi-open general",$J930&lt;27),"Open plan general space under 27m2",
AND(OR($K930=0,ISBLANK($K930)), $I930="Non-net"),"Non-net area not recorded in non-net space"
),
" ")</f>
        <v xml:space="preserve"> </v>
      </c>
      <c r="M930" s="144"/>
      <c r="N930" s="144"/>
      <c r="O930" s="144"/>
      <c r="P930" s="144"/>
      <c r="Q930" s="144"/>
      <c r="R930" s="171"/>
      <c r="S930" s="147">
        <f>NCA_Calculations!$P$942</f>
        <v>0</v>
      </c>
      <c r="T930" s="147">
        <f>NCA_Calculations!$Q$942</f>
        <v>0</v>
      </c>
      <c r="U930" s="144"/>
      <c r="V930" s="144"/>
      <c r="W930" s="149" t="str" cm="1">
        <f t="array" ref="W930">_xlfn.IFNA(
_xlfn.IFS(
ISBLANK($U930),"Missing space use.",
AND('Establishment details'!$C$14="Secondary",$V930="Classbase"),"Invalid Status type",
AND(OR( $V930="Classbase", $V930="Teaching", $V930="Early years",$V930="SEND resourced"), NOT(ISBLANK($M930))),"Space with status type and unusable type.",
AND($V930= "Classbase",'Establishment details'!$C$22&gt;=10), "Classbase status is only valid in schools with a primary element.",
AND($I930= "Large",$N930 &gt; 3.5), "Large rooms with less than 3.5m height.",
AND(OR($V930="Light practical (science)",$V930="Light practical (science)",$V930="Heavy practical (workshops)", $V930="Heavy practical (clean)"), OR($O930=0,ISBLANK($O930))),"Missing sinks count for light and heavy practical spaces.",
AND($M930 = "Other",ISBLANK($R930)), "Invalid unusable type / missing note for other unusable type."
),
" ")</f>
        <v>Missing space use.</v>
      </c>
    </row>
    <row r="931" spans="2:23" ht="15.75" x14ac:dyDescent="0.25">
      <c r="B931" s="143"/>
      <c r="C931" s="144"/>
      <c r="D931" s="144"/>
      <c r="E931" s="144"/>
      <c r="F931" s="147" t="str" cm="1">
        <f t="array" ref="F931">_xlfn.IFNA(CONCATENATE(_xlfn.IFS($D931="Mezzanine",LEFT($D931,1), $D931="Ground Floor",LEFT($D931,1),$D931="Basment ",LEFT($D931,1), $D931="1st Floor", "0"&amp;LEFT($D931,1), $D931="2nd Floor", "0"&amp;LEFT($D931,1), $D931="3rd Floor", "0"&amp;LEFT($D931,1), $D931="4th Floor", "0"&amp;LEFT($D931,1), $D931="5th Floor", "0"&amp;LEFT($D931,1), $D931="6th Floor", "0"&amp;LEFT($D931,1),$D931="7th Floor", "0"&amp;LEFT($D931,1),$D931="8th Floor", "0"&amp;LEFT($D931,1),$D931="9th Floor", "0"&amp;LEFT($D931,1),$D931="10th Floor", LEFT($D931,2),$D931="11th Floor", LEFT($D931,2),$D931="12th Floor", LEFT($D931,2),$D931="13th Floor", LEFT($D931,2), $D931="Lower Ground", LEFT($D931)&amp;IF(ISNUMBER(FIND(" ",$D931)),MID($D931,FIND(" ",$D931)+1,1),"")&amp;IF(ISNUMBER(FIND(" ",$D931,FIND(" ",$D931)+1)),MID($D931,FIND(" ",$D931,FIND(" ",$D931)+1)+1,1),""),$D931="Upper Ground", LEFT($D931)&amp;IF(ISNUMBER(FIND(" ",$D931)),MID($D931,FIND(" ",$D931)+1,1),"")&amp;IF(ISNUMBER(FIND(" ",$D931,FIND(" ",$D931)+1)),MID($D931,FIND(" ",$D931,FIND(" ",$D931)+1)+1,1),"")),".0",$E931), " ")</f>
        <v xml:space="preserve"> </v>
      </c>
      <c r="G931" s="144"/>
      <c r="H931" s="144"/>
      <c r="I931" s="144"/>
      <c r="J931" s="144"/>
      <c r="K931" s="144"/>
      <c r="L931" s="149" t="str" cm="1">
        <f t="array" ref="L931">_xlfn.IFNA(
_xlfn.IFS(
AND($F931=" ",$G931=" ",$H931=" "),"Please update all three: Surveyor Room Reference, Establishment Room Reference and Establishment Room Name",
AND(OR($I931="General",$I931="Open plan/ semi-open general",$I931="Fitted",$I931="Light practical (science)",$I931="Light practical (other)",$I931="Heavy practical (workshops)",$I931="Heavy practical (clean)",$I931="Large",$I931="Storage"),$J931=0,$K931=0),"Please update Net Area or Non-net Area",
AND($B931&lt;&gt;"OUT",$J931=0,$I931&lt;&gt;"Non-net",$M931="85% Circulation"),"Net area not recorded for spaces with 85% circulation unusable type",
AND(OR($I931="General",$I931="Open plan/ semi-open general",$I931="Fitted",$I931="Light practical (science)",$I931="Light practical (other)",$I931="Heavy practical (workshops)",$I931="Heavy practical (clean)",$I931="Large",$I931="Storage"),OR($J931=0,ISBLANK($J931))),"Net area not recorded in net spaces",
AND(OR($I931="Non-net",$I931="Outdoor space"),$J931&gt;0),"Net Area Recorded in Non-net space",
AND($I931="General",$J931&gt;90),"This general space is over 90m2, please ensure that this space is entered as separate spaces if it usually used as separate spaces",
AND($I931="Open plan/ semi-open general",$J931&lt;27),"Open plan general space under 27m2",
AND(OR($K931=0,ISBLANK($K931)), $I931="Non-net"),"Non-net area not recorded in non-net space"
),
" ")</f>
        <v xml:space="preserve"> </v>
      </c>
      <c r="M931" s="144"/>
      <c r="N931" s="144"/>
      <c r="O931" s="144"/>
      <c r="P931" s="144"/>
      <c r="Q931" s="144"/>
      <c r="R931" s="171"/>
      <c r="S931" s="147">
        <f>NCA_Calculations!$P$943</f>
        <v>0</v>
      </c>
      <c r="T931" s="147">
        <f>NCA_Calculations!$Q$943</f>
        <v>0</v>
      </c>
      <c r="U931" s="144"/>
      <c r="V931" s="144"/>
      <c r="W931" s="149" t="str" cm="1">
        <f t="array" ref="W931">_xlfn.IFNA(
_xlfn.IFS(
ISBLANK($U931),"Missing space use.",
AND('Establishment details'!$C$14="Secondary",$V931="Classbase"),"Invalid Status type",
AND(OR( $V931="Classbase", $V931="Teaching", $V931="Early years",$V931="SEND resourced"), NOT(ISBLANK($M931))),"Space with status type and unusable type.",
AND($V931= "Classbase",'Establishment details'!$C$22&gt;=10), "Classbase status is only valid in schools with a primary element.",
AND($I931= "Large",$N931 &gt; 3.5), "Large rooms with less than 3.5m height.",
AND(OR($V931="Light practical (science)",$V931="Light practical (science)",$V931="Heavy practical (workshops)", $V931="Heavy practical (clean)"), OR($O931=0,ISBLANK($O931))),"Missing sinks count for light and heavy practical spaces.",
AND($M931 = "Other",ISBLANK($R931)), "Invalid unusable type / missing note for other unusable type."
),
" ")</f>
        <v>Missing space use.</v>
      </c>
    </row>
    <row r="932" spans="2:23" ht="15.75" x14ac:dyDescent="0.25">
      <c r="B932" s="143"/>
      <c r="C932" s="144"/>
      <c r="D932" s="144"/>
      <c r="E932" s="144"/>
      <c r="F932" s="147" t="str" cm="1">
        <f t="array" ref="F932">_xlfn.IFNA(CONCATENATE(_xlfn.IFS($D932="Mezzanine",LEFT($D932,1), $D932="Ground Floor",LEFT($D932,1),$D932="Basment ",LEFT($D932,1), $D932="1st Floor", "0"&amp;LEFT($D932,1), $D932="2nd Floor", "0"&amp;LEFT($D932,1), $D932="3rd Floor", "0"&amp;LEFT($D932,1), $D932="4th Floor", "0"&amp;LEFT($D932,1), $D932="5th Floor", "0"&amp;LEFT($D932,1), $D932="6th Floor", "0"&amp;LEFT($D932,1),$D932="7th Floor", "0"&amp;LEFT($D932,1),$D932="8th Floor", "0"&amp;LEFT($D932,1),$D932="9th Floor", "0"&amp;LEFT($D932,1),$D932="10th Floor", LEFT($D932,2),$D932="11th Floor", LEFT($D932,2),$D932="12th Floor", LEFT($D932,2),$D932="13th Floor", LEFT($D932,2), $D932="Lower Ground", LEFT($D932)&amp;IF(ISNUMBER(FIND(" ",$D932)),MID($D932,FIND(" ",$D932)+1,1),"")&amp;IF(ISNUMBER(FIND(" ",$D932,FIND(" ",$D932)+1)),MID($D932,FIND(" ",$D932,FIND(" ",$D932)+1)+1,1),""),$D932="Upper Ground", LEFT($D932)&amp;IF(ISNUMBER(FIND(" ",$D932)),MID($D932,FIND(" ",$D932)+1,1),"")&amp;IF(ISNUMBER(FIND(" ",$D932,FIND(" ",$D932)+1)),MID($D932,FIND(" ",$D932,FIND(" ",$D932)+1)+1,1),"")),".0",$E932), " ")</f>
        <v xml:space="preserve"> </v>
      </c>
      <c r="G932" s="144"/>
      <c r="H932" s="144"/>
      <c r="I932" s="144"/>
      <c r="J932" s="144"/>
      <c r="K932" s="144"/>
      <c r="L932" s="149" t="str" cm="1">
        <f t="array" ref="L932">_xlfn.IFNA(
_xlfn.IFS(
AND($F932=" ",$G932=" ",$H932=" "),"Please update all three: Surveyor Room Reference, Establishment Room Reference and Establishment Room Name",
AND(OR($I932="General",$I932="Open plan/ semi-open general",$I932="Fitted",$I932="Light practical (science)",$I932="Light practical (other)",$I932="Heavy practical (workshops)",$I932="Heavy practical (clean)",$I932="Large",$I932="Storage"),$J932=0,$K932=0),"Please update Net Area or Non-net Area",
AND($B932&lt;&gt;"OUT",$J932=0,$I932&lt;&gt;"Non-net",$M932="85% Circulation"),"Net area not recorded for spaces with 85% circulation unusable type",
AND(OR($I932="General",$I932="Open plan/ semi-open general",$I932="Fitted",$I932="Light practical (science)",$I932="Light practical (other)",$I932="Heavy practical (workshops)",$I932="Heavy practical (clean)",$I932="Large",$I932="Storage"),OR($J932=0,ISBLANK($J932))),"Net area not recorded in net spaces",
AND(OR($I932="Non-net",$I932="Outdoor space"),$J932&gt;0),"Net Area Recorded in Non-net space",
AND($I932="General",$J932&gt;90),"This general space is over 90m2, please ensure that this space is entered as separate spaces if it usually used as separate spaces",
AND($I932="Open plan/ semi-open general",$J932&lt;27),"Open plan general space under 27m2",
AND(OR($K932=0,ISBLANK($K932)), $I932="Non-net"),"Non-net area not recorded in non-net space"
),
" ")</f>
        <v xml:space="preserve"> </v>
      </c>
      <c r="M932" s="144"/>
      <c r="N932" s="144"/>
      <c r="O932" s="144"/>
      <c r="P932" s="144"/>
      <c r="Q932" s="144"/>
      <c r="R932" s="171"/>
      <c r="S932" s="147">
        <f>NCA_Calculations!$P$944</f>
        <v>0</v>
      </c>
      <c r="T932" s="147">
        <f>NCA_Calculations!$Q$944</f>
        <v>0</v>
      </c>
      <c r="U932" s="144"/>
      <c r="V932" s="144"/>
      <c r="W932" s="149" t="str" cm="1">
        <f t="array" ref="W932">_xlfn.IFNA(
_xlfn.IFS(
ISBLANK($U932),"Missing space use.",
AND('Establishment details'!$C$14="Secondary",$V932="Classbase"),"Invalid Status type",
AND(OR( $V932="Classbase", $V932="Teaching", $V932="Early years",$V932="SEND resourced"), NOT(ISBLANK($M932))),"Space with status type and unusable type.",
AND($V932= "Classbase",'Establishment details'!$C$22&gt;=10), "Classbase status is only valid in schools with a primary element.",
AND($I932= "Large",$N932 &gt; 3.5), "Large rooms with less than 3.5m height.",
AND(OR($V932="Light practical (science)",$V932="Light practical (science)",$V932="Heavy practical (workshops)", $V932="Heavy practical (clean)"), OR($O932=0,ISBLANK($O932))),"Missing sinks count for light and heavy practical spaces.",
AND($M932 = "Other",ISBLANK($R932)), "Invalid unusable type / missing note for other unusable type."
),
" ")</f>
        <v>Missing space use.</v>
      </c>
    </row>
    <row r="933" spans="2:23" ht="15.75" x14ac:dyDescent="0.25">
      <c r="B933" s="143"/>
      <c r="C933" s="144"/>
      <c r="D933" s="144"/>
      <c r="E933" s="144"/>
      <c r="F933" s="147" t="str" cm="1">
        <f t="array" ref="F933">_xlfn.IFNA(CONCATENATE(_xlfn.IFS($D933="Mezzanine",LEFT($D933,1), $D933="Ground Floor",LEFT($D933,1),$D933="Basment ",LEFT($D933,1), $D933="1st Floor", "0"&amp;LEFT($D933,1), $D933="2nd Floor", "0"&amp;LEFT($D933,1), $D933="3rd Floor", "0"&amp;LEFT($D933,1), $D933="4th Floor", "0"&amp;LEFT($D933,1), $D933="5th Floor", "0"&amp;LEFT($D933,1), $D933="6th Floor", "0"&amp;LEFT($D933,1),$D933="7th Floor", "0"&amp;LEFT($D933,1),$D933="8th Floor", "0"&amp;LEFT($D933,1),$D933="9th Floor", "0"&amp;LEFT($D933,1),$D933="10th Floor", LEFT($D933,2),$D933="11th Floor", LEFT($D933,2),$D933="12th Floor", LEFT($D933,2),$D933="13th Floor", LEFT($D933,2), $D933="Lower Ground", LEFT($D933)&amp;IF(ISNUMBER(FIND(" ",$D933)),MID($D933,FIND(" ",$D933)+1,1),"")&amp;IF(ISNUMBER(FIND(" ",$D933,FIND(" ",$D933)+1)),MID($D933,FIND(" ",$D933,FIND(" ",$D933)+1)+1,1),""),$D933="Upper Ground", LEFT($D933)&amp;IF(ISNUMBER(FIND(" ",$D933)),MID($D933,FIND(" ",$D933)+1,1),"")&amp;IF(ISNUMBER(FIND(" ",$D933,FIND(" ",$D933)+1)),MID($D933,FIND(" ",$D933,FIND(" ",$D933)+1)+1,1),"")),".0",$E933), " ")</f>
        <v xml:space="preserve"> </v>
      </c>
      <c r="G933" s="144"/>
      <c r="H933" s="144"/>
      <c r="I933" s="144"/>
      <c r="J933" s="144"/>
      <c r="K933" s="144"/>
      <c r="L933" s="149" t="str" cm="1">
        <f t="array" ref="L933">_xlfn.IFNA(
_xlfn.IFS(
AND($F933=" ",$G933=" ",$H933=" "),"Please update all three: Surveyor Room Reference, Establishment Room Reference and Establishment Room Name",
AND(OR($I933="General",$I933="Open plan/ semi-open general",$I933="Fitted",$I933="Light practical (science)",$I933="Light practical (other)",$I933="Heavy practical (workshops)",$I933="Heavy practical (clean)",$I933="Large",$I933="Storage"),$J933=0,$K933=0),"Please update Net Area or Non-net Area",
AND($B933&lt;&gt;"OUT",$J933=0,$I933&lt;&gt;"Non-net",$M933="85% Circulation"),"Net area not recorded for spaces with 85% circulation unusable type",
AND(OR($I933="General",$I933="Open plan/ semi-open general",$I933="Fitted",$I933="Light practical (science)",$I933="Light practical (other)",$I933="Heavy practical (workshops)",$I933="Heavy practical (clean)",$I933="Large",$I933="Storage"),OR($J933=0,ISBLANK($J933))),"Net area not recorded in net spaces",
AND(OR($I933="Non-net",$I933="Outdoor space"),$J933&gt;0),"Net Area Recorded in Non-net space",
AND($I933="General",$J933&gt;90),"This general space is over 90m2, please ensure that this space is entered as separate spaces if it usually used as separate spaces",
AND($I933="Open plan/ semi-open general",$J933&lt;27),"Open plan general space under 27m2",
AND(OR($K933=0,ISBLANK($K933)), $I933="Non-net"),"Non-net area not recorded in non-net space"
),
" ")</f>
        <v xml:space="preserve"> </v>
      </c>
      <c r="M933" s="144"/>
      <c r="N933" s="144"/>
      <c r="O933" s="144"/>
      <c r="P933" s="144"/>
      <c r="Q933" s="144"/>
      <c r="R933" s="171"/>
      <c r="S933" s="147">
        <f>NCA_Calculations!$P$945</f>
        <v>0</v>
      </c>
      <c r="T933" s="147">
        <f>NCA_Calculations!$Q$945</f>
        <v>0</v>
      </c>
      <c r="U933" s="144"/>
      <c r="V933" s="144"/>
      <c r="W933" s="149" t="str" cm="1">
        <f t="array" ref="W933">_xlfn.IFNA(
_xlfn.IFS(
ISBLANK($U933),"Missing space use.",
AND('Establishment details'!$C$14="Secondary",$V933="Classbase"),"Invalid Status type",
AND(OR( $V933="Classbase", $V933="Teaching", $V933="Early years",$V933="SEND resourced"), NOT(ISBLANK($M933))),"Space with status type and unusable type.",
AND($V933= "Classbase",'Establishment details'!$C$22&gt;=10), "Classbase status is only valid in schools with a primary element.",
AND($I933= "Large",$N933 &gt; 3.5), "Large rooms with less than 3.5m height.",
AND(OR($V933="Light practical (science)",$V933="Light practical (science)",$V933="Heavy practical (workshops)", $V933="Heavy practical (clean)"), OR($O933=0,ISBLANK($O933))),"Missing sinks count for light and heavy practical spaces.",
AND($M933 = "Other",ISBLANK($R933)), "Invalid unusable type / missing note for other unusable type."
),
" ")</f>
        <v>Missing space use.</v>
      </c>
    </row>
    <row r="934" spans="2:23" ht="15.75" x14ac:dyDescent="0.25">
      <c r="B934" s="143"/>
      <c r="C934" s="144"/>
      <c r="D934" s="144"/>
      <c r="E934" s="144"/>
      <c r="F934" s="147" t="str" cm="1">
        <f t="array" ref="F934">_xlfn.IFNA(CONCATENATE(_xlfn.IFS($D934="Mezzanine",LEFT($D934,1), $D934="Ground Floor",LEFT($D934,1),$D934="Basment ",LEFT($D934,1), $D934="1st Floor", "0"&amp;LEFT($D934,1), $D934="2nd Floor", "0"&amp;LEFT($D934,1), $D934="3rd Floor", "0"&amp;LEFT($D934,1), $D934="4th Floor", "0"&amp;LEFT($D934,1), $D934="5th Floor", "0"&amp;LEFT($D934,1), $D934="6th Floor", "0"&amp;LEFT($D934,1),$D934="7th Floor", "0"&amp;LEFT($D934,1),$D934="8th Floor", "0"&amp;LEFT($D934,1),$D934="9th Floor", "0"&amp;LEFT($D934,1),$D934="10th Floor", LEFT($D934,2),$D934="11th Floor", LEFT($D934,2),$D934="12th Floor", LEFT($D934,2),$D934="13th Floor", LEFT($D934,2), $D934="Lower Ground", LEFT($D934)&amp;IF(ISNUMBER(FIND(" ",$D934)),MID($D934,FIND(" ",$D934)+1,1),"")&amp;IF(ISNUMBER(FIND(" ",$D934,FIND(" ",$D934)+1)),MID($D934,FIND(" ",$D934,FIND(" ",$D934)+1)+1,1),""),$D934="Upper Ground", LEFT($D934)&amp;IF(ISNUMBER(FIND(" ",$D934)),MID($D934,FIND(" ",$D934)+1,1),"")&amp;IF(ISNUMBER(FIND(" ",$D934,FIND(" ",$D934)+1)),MID($D934,FIND(" ",$D934,FIND(" ",$D934)+1)+1,1),"")),".0",$E934), " ")</f>
        <v xml:space="preserve"> </v>
      </c>
      <c r="G934" s="144"/>
      <c r="H934" s="144"/>
      <c r="I934" s="144"/>
      <c r="J934" s="144"/>
      <c r="K934" s="144"/>
      <c r="L934" s="149" t="str" cm="1">
        <f t="array" ref="L934">_xlfn.IFNA(
_xlfn.IFS(
AND($F934=" ",$G934=" ",$H934=" "),"Please update all three: Surveyor Room Reference, Establishment Room Reference and Establishment Room Name",
AND(OR($I934="General",$I934="Open plan/ semi-open general",$I934="Fitted",$I934="Light practical (science)",$I934="Light practical (other)",$I934="Heavy practical (workshops)",$I934="Heavy practical (clean)",$I934="Large",$I934="Storage"),$J934=0,$K934=0),"Please update Net Area or Non-net Area",
AND($B934&lt;&gt;"OUT",$J934=0,$I934&lt;&gt;"Non-net",$M934="85% Circulation"),"Net area not recorded for spaces with 85% circulation unusable type",
AND(OR($I934="General",$I934="Open plan/ semi-open general",$I934="Fitted",$I934="Light practical (science)",$I934="Light practical (other)",$I934="Heavy practical (workshops)",$I934="Heavy practical (clean)",$I934="Large",$I934="Storage"),OR($J934=0,ISBLANK($J934))),"Net area not recorded in net spaces",
AND(OR($I934="Non-net",$I934="Outdoor space"),$J934&gt;0),"Net Area Recorded in Non-net space",
AND($I934="General",$J934&gt;90),"This general space is over 90m2, please ensure that this space is entered as separate spaces if it usually used as separate spaces",
AND($I934="Open plan/ semi-open general",$J934&lt;27),"Open plan general space under 27m2",
AND(OR($K934=0,ISBLANK($K934)), $I934="Non-net"),"Non-net area not recorded in non-net space"
),
" ")</f>
        <v xml:space="preserve"> </v>
      </c>
      <c r="M934" s="144"/>
      <c r="N934" s="144"/>
      <c r="O934" s="144"/>
      <c r="P934" s="144"/>
      <c r="Q934" s="144"/>
      <c r="R934" s="171"/>
      <c r="S934" s="147">
        <f>NCA_Calculations!$P$946</f>
        <v>0</v>
      </c>
      <c r="T934" s="147">
        <f>NCA_Calculations!$Q$946</f>
        <v>0</v>
      </c>
      <c r="U934" s="144"/>
      <c r="V934" s="144"/>
      <c r="W934" s="149" t="str" cm="1">
        <f t="array" ref="W934">_xlfn.IFNA(
_xlfn.IFS(
ISBLANK($U934),"Missing space use.",
AND('Establishment details'!$C$14="Secondary",$V934="Classbase"),"Invalid Status type",
AND(OR( $V934="Classbase", $V934="Teaching", $V934="Early years",$V934="SEND resourced"), NOT(ISBLANK($M934))),"Space with status type and unusable type.",
AND($V934= "Classbase",'Establishment details'!$C$22&gt;=10), "Classbase status is only valid in schools with a primary element.",
AND($I934= "Large",$N934 &gt; 3.5), "Large rooms with less than 3.5m height.",
AND(OR($V934="Light practical (science)",$V934="Light practical (science)",$V934="Heavy practical (workshops)", $V934="Heavy practical (clean)"), OR($O934=0,ISBLANK($O934))),"Missing sinks count for light and heavy practical spaces.",
AND($M934 = "Other",ISBLANK($R934)), "Invalid unusable type / missing note for other unusable type."
),
" ")</f>
        <v>Missing space use.</v>
      </c>
    </row>
    <row r="935" spans="2:23" ht="15.75" x14ac:dyDescent="0.25">
      <c r="B935" s="143"/>
      <c r="C935" s="144"/>
      <c r="D935" s="144"/>
      <c r="E935" s="144"/>
      <c r="F935" s="147" t="str" cm="1">
        <f t="array" ref="F935">_xlfn.IFNA(CONCATENATE(_xlfn.IFS($D935="Mezzanine",LEFT($D935,1), $D935="Ground Floor",LEFT($D935,1),$D935="Basment ",LEFT($D935,1), $D935="1st Floor", "0"&amp;LEFT($D935,1), $D935="2nd Floor", "0"&amp;LEFT($D935,1), $D935="3rd Floor", "0"&amp;LEFT($D935,1), $D935="4th Floor", "0"&amp;LEFT($D935,1), $D935="5th Floor", "0"&amp;LEFT($D935,1), $D935="6th Floor", "0"&amp;LEFT($D935,1),$D935="7th Floor", "0"&amp;LEFT($D935,1),$D935="8th Floor", "0"&amp;LEFT($D935,1),$D935="9th Floor", "0"&amp;LEFT($D935,1),$D935="10th Floor", LEFT($D935,2),$D935="11th Floor", LEFT($D935,2),$D935="12th Floor", LEFT($D935,2),$D935="13th Floor", LEFT($D935,2), $D935="Lower Ground", LEFT($D935)&amp;IF(ISNUMBER(FIND(" ",$D935)),MID($D935,FIND(" ",$D935)+1,1),"")&amp;IF(ISNUMBER(FIND(" ",$D935,FIND(" ",$D935)+1)),MID($D935,FIND(" ",$D935,FIND(" ",$D935)+1)+1,1),""),$D935="Upper Ground", LEFT($D935)&amp;IF(ISNUMBER(FIND(" ",$D935)),MID($D935,FIND(" ",$D935)+1,1),"")&amp;IF(ISNUMBER(FIND(" ",$D935,FIND(" ",$D935)+1)),MID($D935,FIND(" ",$D935,FIND(" ",$D935)+1)+1,1),"")),".0",$E935), " ")</f>
        <v xml:space="preserve"> </v>
      </c>
      <c r="G935" s="144"/>
      <c r="H935" s="144"/>
      <c r="I935" s="144"/>
      <c r="J935" s="144"/>
      <c r="K935" s="144"/>
      <c r="L935" s="149" t="str" cm="1">
        <f t="array" ref="L935">_xlfn.IFNA(
_xlfn.IFS(
AND($F935=" ",$G935=" ",$H935=" "),"Please update all three: Surveyor Room Reference, Establishment Room Reference and Establishment Room Name",
AND(OR($I935="General",$I935="Open plan/ semi-open general",$I935="Fitted",$I935="Light practical (science)",$I935="Light practical (other)",$I935="Heavy practical (workshops)",$I935="Heavy practical (clean)",$I935="Large",$I935="Storage"),$J935=0,$K935=0),"Please update Net Area or Non-net Area",
AND($B935&lt;&gt;"OUT",$J935=0,$I935&lt;&gt;"Non-net",$M935="85% Circulation"),"Net area not recorded for spaces with 85% circulation unusable type",
AND(OR($I935="General",$I935="Open plan/ semi-open general",$I935="Fitted",$I935="Light practical (science)",$I935="Light practical (other)",$I935="Heavy practical (workshops)",$I935="Heavy practical (clean)",$I935="Large",$I935="Storage"),OR($J935=0,ISBLANK($J935))),"Net area not recorded in net spaces",
AND(OR($I935="Non-net",$I935="Outdoor space"),$J935&gt;0),"Net Area Recorded in Non-net space",
AND($I935="General",$J935&gt;90),"This general space is over 90m2, please ensure that this space is entered as separate spaces if it usually used as separate spaces",
AND($I935="Open plan/ semi-open general",$J935&lt;27),"Open plan general space under 27m2",
AND(OR($K935=0,ISBLANK($K935)), $I935="Non-net"),"Non-net area not recorded in non-net space"
),
" ")</f>
        <v xml:space="preserve"> </v>
      </c>
      <c r="M935" s="144"/>
      <c r="N935" s="144"/>
      <c r="O935" s="144"/>
      <c r="P935" s="144"/>
      <c r="Q935" s="144"/>
      <c r="R935" s="171"/>
      <c r="S935" s="147">
        <f>NCA_Calculations!$P$947</f>
        <v>0</v>
      </c>
      <c r="T935" s="147">
        <f>NCA_Calculations!$Q$947</f>
        <v>0</v>
      </c>
      <c r="U935" s="144"/>
      <c r="V935" s="144"/>
      <c r="W935" s="149" t="str" cm="1">
        <f t="array" ref="W935">_xlfn.IFNA(
_xlfn.IFS(
ISBLANK($U935),"Missing space use.",
AND('Establishment details'!$C$14="Secondary",$V935="Classbase"),"Invalid Status type",
AND(OR( $V935="Classbase", $V935="Teaching", $V935="Early years",$V935="SEND resourced"), NOT(ISBLANK($M935))),"Space with status type and unusable type.",
AND($V935= "Classbase",'Establishment details'!$C$22&gt;=10), "Classbase status is only valid in schools with a primary element.",
AND($I935= "Large",$N935 &gt; 3.5), "Large rooms with less than 3.5m height.",
AND(OR($V935="Light practical (science)",$V935="Light practical (science)",$V935="Heavy practical (workshops)", $V935="Heavy practical (clean)"), OR($O935=0,ISBLANK($O935))),"Missing sinks count for light and heavy practical spaces.",
AND($M935 = "Other",ISBLANK($R935)), "Invalid unusable type / missing note for other unusable type."
),
" ")</f>
        <v>Missing space use.</v>
      </c>
    </row>
    <row r="936" spans="2:23" ht="15.75" x14ac:dyDescent="0.25">
      <c r="B936" s="143"/>
      <c r="C936" s="144"/>
      <c r="D936" s="144"/>
      <c r="E936" s="144"/>
      <c r="F936" s="147" t="str" cm="1">
        <f t="array" ref="F936">_xlfn.IFNA(CONCATENATE(_xlfn.IFS($D936="Mezzanine",LEFT($D936,1), $D936="Ground Floor",LEFT($D936,1),$D936="Basment ",LEFT($D936,1), $D936="1st Floor", "0"&amp;LEFT($D936,1), $D936="2nd Floor", "0"&amp;LEFT($D936,1), $D936="3rd Floor", "0"&amp;LEFT($D936,1), $D936="4th Floor", "0"&amp;LEFT($D936,1), $D936="5th Floor", "0"&amp;LEFT($D936,1), $D936="6th Floor", "0"&amp;LEFT($D936,1),$D936="7th Floor", "0"&amp;LEFT($D936,1),$D936="8th Floor", "0"&amp;LEFT($D936,1),$D936="9th Floor", "0"&amp;LEFT($D936,1),$D936="10th Floor", LEFT($D936,2),$D936="11th Floor", LEFT($D936,2),$D936="12th Floor", LEFT($D936,2),$D936="13th Floor", LEFT($D936,2), $D936="Lower Ground", LEFT($D936)&amp;IF(ISNUMBER(FIND(" ",$D936)),MID($D936,FIND(" ",$D936)+1,1),"")&amp;IF(ISNUMBER(FIND(" ",$D936,FIND(" ",$D936)+1)),MID($D936,FIND(" ",$D936,FIND(" ",$D936)+1)+1,1),""),$D936="Upper Ground", LEFT($D936)&amp;IF(ISNUMBER(FIND(" ",$D936)),MID($D936,FIND(" ",$D936)+1,1),"")&amp;IF(ISNUMBER(FIND(" ",$D936,FIND(" ",$D936)+1)),MID($D936,FIND(" ",$D936,FIND(" ",$D936)+1)+1,1),"")),".0",$E936), " ")</f>
        <v xml:space="preserve"> </v>
      </c>
      <c r="G936" s="144"/>
      <c r="H936" s="144"/>
      <c r="I936" s="144"/>
      <c r="J936" s="144"/>
      <c r="K936" s="144"/>
      <c r="L936" s="149" t="str" cm="1">
        <f t="array" ref="L936">_xlfn.IFNA(
_xlfn.IFS(
AND($F936=" ",$G936=" ",$H936=" "),"Please update all three: Surveyor Room Reference, Establishment Room Reference and Establishment Room Name",
AND(OR($I936="General",$I936="Open plan/ semi-open general",$I936="Fitted",$I936="Light practical (science)",$I936="Light practical (other)",$I936="Heavy practical (workshops)",$I936="Heavy practical (clean)",$I936="Large",$I936="Storage"),$J936=0,$K936=0),"Please update Net Area or Non-net Area",
AND($B936&lt;&gt;"OUT",$J936=0,$I936&lt;&gt;"Non-net",$M936="85% Circulation"),"Net area not recorded for spaces with 85% circulation unusable type",
AND(OR($I936="General",$I936="Open plan/ semi-open general",$I936="Fitted",$I936="Light practical (science)",$I936="Light practical (other)",$I936="Heavy practical (workshops)",$I936="Heavy practical (clean)",$I936="Large",$I936="Storage"),OR($J936=0,ISBLANK($J936))),"Net area not recorded in net spaces",
AND(OR($I936="Non-net",$I936="Outdoor space"),$J936&gt;0),"Net Area Recorded in Non-net space",
AND($I936="General",$J936&gt;90),"This general space is over 90m2, please ensure that this space is entered as separate spaces if it usually used as separate spaces",
AND($I936="Open plan/ semi-open general",$J936&lt;27),"Open plan general space under 27m2",
AND(OR($K936=0,ISBLANK($K936)), $I936="Non-net"),"Non-net area not recorded in non-net space"
),
" ")</f>
        <v xml:space="preserve"> </v>
      </c>
      <c r="M936" s="144"/>
      <c r="N936" s="144"/>
      <c r="O936" s="144"/>
      <c r="P936" s="144"/>
      <c r="Q936" s="144"/>
      <c r="R936" s="171"/>
      <c r="S936" s="147">
        <f>NCA_Calculations!$P$948</f>
        <v>0</v>
      </c>
      <c r="T936" s="147">
        <f>NCA_Calculations!$Q$948</f>
        <v>0</v>
      </c>
      <c r="U936" s="144"/>
      <c r="V936" s="144"/>
      <c r="W936" s="149" t="str" cm="1">
        <f t="array" ref="W936">_xlfn.IFNA(
_xlfn.IFS(
ISBLANK($U936),"Missing space use.",
AND('Establishment details'!$C$14="Secondary",$V936="Classbase"),"Invalid Status type",
AND(OR( $V936="Classbase", $V936="Teaching", $V936="Early years",$V936="SEND resourced"), NOT(ISBLANK($M936))),"Space with status type and unusable type.",
AND($V936= "Classbase",'Establishment details'!$C$22&gt;=10), "Classbase status is only valid in schools with a primary element.",
AND($I936= "Large",$N936 &gt; 3.5), "Large rooms with less than 3.5m height.",
AND(OR($V936="Light practical (science)",$V936="Light practical (science)",$V936="Heavy practical (workshops)", $V936="Heavy practical (clean)"), OR($O936=0,ISBLANK($O936))),"Missing sinks count for light and heavy practical spaces.",
AND($M936 = "Other",ISBLANK($R936)), "Invalid unusable type / missing note for other unusable type."
),
" ")</f>
        <v>Missing space use.</v>
      </c>
    </row>
    <row r="937" spans="2:23" ht="15.75" x14ac:dyDescent="0.25">
      <c r="B937" s="143"/>
      <c r="C937" s="144"/>
      <c r="D937" s="144"/>
      <c r="E937" s="144"/>
      <c r="F937" s="147" t="str" cm="1">
        <f t="array" ref="F937">_xlfn.IFNA(CONCATENATE(_xlfn.IFS($D937="Mezzanine",LEFT($D937,1), $D937="Ground Floor",LEFT($D937,1),$D937="Basment ",LEFT($D937,1), $D937="1st Floor", "0"&amp;LEFT($D937,1), $D937="2nd Floor", "0"&amp;LEFT($D937,1), $D937="3rd Floor", "0"&amp;LEFT($D937,1), $D937="4th Floor", "0"&amp;LEFT($D937,1), $D937="5th Floor", "0"&amp;LEFT($D937,1), $D937="6th Floor", "0"&amp;LEFT($D937,1),$D937="7th Floor", "0"&amp;LEFT($D937,1),$D937="8th Floor", "0"&amp;LEFT($D937,1),$D937="9th Floor", "0"&amp;LEFT($D937,1),$D937="10th Floor", LEFT($D937,2),$D937="11th Floor", LEFT($D937,2),$D937="12th Floor", LEFT($D937,2),$D937="13th Floor", LEFT($D937,2), $D937="Lower Ground", LEFT($D937)&amp;IF(ISNUMBER(FIND(" ",$D937)),MID($D937,FIND(" ",$D937)+1,1),"")&amp;IF(ISNUMBER(FIND(" ",$D937,FIND(" ",$D937)+1)),MID($D937,FIND(" ",$D937,FIND(" ",$D937)+1)+1,1),""),$D937="Upper Ground", LEFT($D937)&amp;IF(ISNUMBER(FIND(" ",$D937)),MID($D937,FIND(" ",$D937)+1,1),"")&amp;IF(ISNUMBER(FIND(" ",$D937,FIND(" ",$D937)+1)),MID($D937,FIND(" ",$D937,FIND(" ",$D937)+1)+1,1),"")),".0",$E937), " ")</f>
        <v xml:space="preserve"> </v>
      </c>
      <c r="G937" s="144"/>
      <c r="H937" s="144"/>
      <c r="I937" s="144"/>
      <c r="J937" s="144"/>
      <c r="K937" s="144"/>
      <c r="L937" s="149" t="str" cm="1">
        <f t="array" ref="L937">_xlfn.IFNA(
_xlfn.IFS(
AND($F937=" ",$G937=" ",$H937=" "),"Please update all three: Surveyor Room Reference, Establishment Room Reference and Establishment Room Name",
AND(OR($I937="General",$I937="Open plan/ semi-open general",$I937="Fitted",$I937="Light practical (science)",$I937="Light practical (other)",$I937="Heavy practical (workshops)",$I937="Heavy practical (clean)",$I937="Large",$I937="Storage"),$J937=0,$K937=0),"Please update Net Area or Non-net Area",
AND($B937&lt;&gt;"OUT",$J937=0,$I937&lt;&gt;"Non-net",$M937="85% Circulation"),"Net area not recorded for spaces with 85% circulation unusable type",
AND(OR($I937="General",$I937="Open plan/ semi-open general",$I937="Fitted",$I937="Light practical (science)",$I937="Light practical (other)",$I937="Heavy practical (workshops)",$I937="Heavy practical (clean)",$I937="Large",$I937="Storage"),OR($J937=0,ISBLANK($J937))),"Net area not recorded in net spaces",
AND(OR($I937="Non-net",$I937="Outdoor space"),$J937&gt;0),"Net Area Recorded in Non-net space",
AND($I937="General",$J937&gt;90),"This general space is over 90m2, please ensure that this space is entered as separate spaces if it usually used as separate spaces",
AND($I937="Open plan/ semi-open general",$J937&lt;27),"Open plan general space under 27m2",
AND(OR($K937=0,ISBLANK($K937)), $I937="Non-net"),"Non-net area not recorded in non-net space"
),
" ")</f>
        <v xml:space="preserve"> </v>
      </c>
      <c r="M937" s="144"/>
      <c r="N937" s="144"/>
      <c r="O937" s="144"/>
      <c r="P937" s="144"/>
      <c r="Q937" s="144"/>
      <c r="R937" s="171"/>
      <c r="S937" s="147">
        <f>NCA_Calculations!$P$949</f>
        <v>0</v>
      </c>
      <c r="T937" s="147">
        <f>NCA_Calculations!$Q$949</f>
        <v>0</v>
      </c>
      <c r="U937" s="144"/>
      <c r="V937" s="144"/>
      <c r="W937" s="149" t="str" cm="1">
        <f t="array" ref="W937">_xlfn.IFNA(
_xlfn.IFS(
ISBLANK($U937),"Missing space use.",
AND('Establishment details'!$C$14="Secondary",$V937="Classbase"),"Invalid Status type",
AND(OR( $V937="Classbase", $V937="Teaching", $V937="Early years",$V937="SEND resourced"), NOT(ISBLANK($M937))),"Space with status type and unusable type.",
AND($V937= "Classbase",'Establishment details'!$C$22&gt;=10), "Classbase status is only valid in schools with a primary element.",
AND($I937= "Large",$N937 &gt; 3.5), "Large rooms with less than 3.5m height.",
AND(OR($V937="Light practical (science)",$V937="Light practical (science)",$V937="Heavy practical (workshops)", $V937="Heavy practical (clean)"), OR($O937=0,ISBLANK($O937))),"Missing sinks count for light and heavy practical spaces.",
AND($M937 = "Other",ISBLANK($R937)), "Invalid unusable type / missing note for other unusable type."
),
" ")</f>
        <v>Missing space use.</v>
      </c>
    </row>
    <row r="938" spans="2:23" ht="15.75" x14ac:dyDescent="0.25">
      <c r="B938" s="143"/>
      <c r="C938" s="144"/>
      <c r="D938" s="144"/>
      <c r="E938" s="144"/>
      <c r="F938" s="147" t="str" cm="1">
        <f t="array" ref="F938">_xlfn.IFNA(CONCATENATE(_xlfn.IFS($D938="Mezzanine",LEFT($D938,1), $D938="Ground Floor",LEFT($D938,1),$D938="Basment ",LEFT($D938,1), $D938="1st Floor", "0"&amp;LEFT($D938,1), $D938="2nd Floor", "0"&amp;LEFT($D938,1), $D938="3rd Floor", "0"&amp;LEFT($D938,1), $D938="4th Floor", "0"&amp;LEFT($D938,1), $D938="5th Floor", "0"&amp;LEFT($D938,1), $D938="6th Floor", "0"&amp;LEFT($D938,1),$D938="7th Floor", "0"&amp;LEFT($D938,1),$D938="8th Floor", "0"&amp;LEFT($D938,1),$D938="9th Floor", "0"&amp;LEFT($D938,1),$D938="10th Floor", LEFT($D938,2),$D938="11th Floor", LEFT($D938,2),$D938="12th Floor", LEFT($D938,2),$D938="13th Floor", LEFT($D938,2), $D938="Lower Ground", LEFT($D938)&amp;IF(ISNUMBER(FIND(" ",$D938)),MID($D938,FIND(" ",$D938)+1,1),"")&amp;IF(ISNUMBER(FIND(" ",$D938,FIND(" ",$D938)+1)),MID($D938,FIND(" ",$D938,FIND(" ",$D938)+1)+1,1),""),$D938="Upper Ground", LEFT($D938)&amp;IF(ISNUMBER(FIND(" ",$D938)),MID($D938,FIND(" ",$D938)+1,1),"")&amp;IF(ISNUMBER(FIND(" ",$D938,FIND(" ",$D938)+1)),MID($D938,FIND(" ",$D938,FIND(" ",$D938)+1)+1,1),"")),".0",$E938), " ")</f>
        <v xml:space="preserve"> </v>
      </c>
      <c r="G938" s="144"/>
      <c r="H938" s="144"/>
      <c r="I938" s="144"/>
      <c r="J938" s="144"/>
      <c r="K938" s="144"/>
      <c r="L938" s="149" t="str" cm="1">
        <f t="array" ref="L938">_xlfn.IFNA(
_xlfn.IFS(
AND($F938=" ",$G938=" ",$H938=" "),"Please update all three: Surveyor Room Reference, Establishment Room Reference and Establishment Room Name",
AND(OR($I938="General",$I938="Open plan/ semi-open general",$I938="Fitted",$I938="Light practical (science)",$I938="Light practical (other)",$I938="Heavy practical (workshops)",$I938="Heavy practical (clean)",$I938="Large",$I938="Storage"),$J938=0,$K938=0),"Please update Net Area or Non-net Area",
AND($B938&lt;&gt;"OUT",$J938=0,$I938&lt;&gt;"Non-net",$M938="85% Circulation"),"Net area not recorded for spaces with 85% circulation unusable type",
AND(OR($I938="General",$I938="Open plan/ semi-open general",$I938="Fitted",$I938="Light practical (science)",$I938="Light practical (other)",$I938="Heavy practical (workshops)",$I938="Heavy practical (clean)",$I938="Large",$I938="Storage"),OR($J938=0,ISBLANK($J938))),"Net area not recorded in net spaces",
AND(OR($I938="Non-net",$I938="Outdoor space"),$J938&gt;0),"Net Area Recorded in Non-net space",
AND($I938="General",$J938&gt;90),"This general space is over 90m2, please ensure that this space is entered as separate spaces if it usually used as separate spaces",
AND($I938="Open plan/ semi-open general",$J938&lt;27),"Open plan general space under 27m2",
AND(OR($K938=0,ISBLANK($K938)), $I938="Non-net"),"Non-net area not recorded in non-net space"
),
" ")</f>
        <v xml:space="preserve"> </v>
      </c>
      <c r="M938" s="144"/>
      <c r="N938" s="144"/>
      <c r="O938" s="144"/>
      <c r="P938" s="144"/>
      <c r="Q938" s="144"/>
      <c r="R938" s="171"/>
      <c r="S938" s="147">
        <f>NCA_Calculations!$P$950</f>
        <v>0</v>
      </c>
      <c r="T938" s="147">
        <f>NCA_Calculations!$Q$950</f>
        <v>0</v>
      </c>
      <c r="U938" s="144"/>
      <c r="V938" s="144"/>
      <c r="W938" s="149" t="str" cm="1">
        <f t="array" ref="W938">_xlfn.IFNA(
_xlfn.IFS(
ISBLANK($U938),"Missing space use.",
AND('Establishment details'!$C$14="Secondary",$V938="Classbase"),"Invalid Status type",
AND(OR( $V938="Classbase", $V938="Teaching", $V938="Early years",$V938="SEND resourced"), NOT(ISBLANK($M938))),"Space with status type and unusable type.",
AND($V938= "Classbase",'Establishment details'!$C$22&gt;=10), "Classbase status is only valid in schools with a primary element.",
AND($I938= "Large",$N938 &gt; 3.5), "Large rooms with less than 3.5m height.",
AND(OR($V938="Light practical (science)",$V938="Light practical (science)",$V938="Heavy practical (workshops)", $V938="Heavy practical (clean)"), OR($O938=0,ISBLANK($O938))),"Missing sinks count for light and heavy practical spaces.",
AND($M938 = "Other",ISBLANK($R938)), "Invalid unusable type / missing note for other unusable type."
),
" ")</f>
        <v>Missing space use.</v>
      </c>
    </row>
    <row r="939" spans="2:23" ht="15.75" x14ac:dyDescent="0.25">
      <c r="B939" s="143"/>
      <c r="C939" s="144"/>
      <c r="D939" s="144"/>
      <c r="E939" s="144"/>
      <c r="F939" s="147" t="str" cm="1">
        <f t="array" ref="F939">_xlfn.IFNA(CONCATENATE(_xlfn.IFS($D939="Mezzanine",LEFT($D939,1), $D939="Ground Floor",LEFT($D939,1),$D939="Basment ",LEFT($D939,1), $D939="1st Floor", "0"&amp;LEFT($D939,1), $D939="2nd Floor", "0"&amp;LEFT($D939,1), $D939="3rd Floor", "0"&amp;LEFT($D939,1), $D939="4th Floor", "0"&amp;LEFT($D939,1), $D939="5th Floor", "0"&amp;LEFT($D939,1), $D939="6th Floor", "0"&amp;LEFT($D939,1),$D939="7th Floor", "0"&amp;LEFT($D939,1),$D939="8th Floor", "0"&amp;LEFT($D939,1),$D939="9th Floor", "0"&amp;LEFT($D939,1),$D939="10th Floor", LEFT($D939,2),$D939="11th Floor", LEFT($D939,2),$D939="12th Floor", LEFT($D939,2),$D939="13th Floor", LEFT($D939,2), $D939="Lower Ground", LEFT($D939)&amp;IF(ISNUMBER(FIND(" ",$D939)),MID($D939,FIND(" ",$D939)+1,1),"")&amp;IF(ISNUMBER(FIND(" ",$D939,FIND(" ",$D939)+1)),MID($D939,FIND(" ",$D939,FIND(" ",$D939)+1)+1,1),""),$D939="Upper Ground", LEFT($D939)&amp;IF(ISNUMBER(FIND(" ",$D939)),MID($D939,FIND(" ",$D939)+1,1),"")&amp;IF(ISNUMBER(FIND(" ",$D939,FIND(" ",$D939)+1)),MID($D939,FIND(" ",$D939,FIND(" ",$D939)+1)+1,1),"")),".0",$E939), " ")</f>
        <v xml:space="preserve"> </v>
      </c>
      <c r="G939" s="144"/>
      <c r="H939" s="144"/>
      <c r="I939" s="144"/>
      <c r="J939" s="144"/>
      <c r="K939" s="144"/>
      <c r="L939" s="149" t="str" cm="1">
        <f t="array" ref="L939">_xlfn.IFNA(
_xlfn.IFS(
AND($F939=" ",$G939=" ",$H939=" "),"Please update all three: Surveyor Room Reference, Establishment Room Reference and Establishment Room Name",
AND(OR($I939="General",$I939="Open plan/ semi-open general",$I939="Fitted",$I939="Light practical (science)",$I939="Light practical (other)",$I939="Heavy practical (workshops)",$I939="Heavy practical (clean)",$I939="Large",$I939="Storage"),$J939=0,$K939=0),"Please update Net Area or Non-net Area",
AND($B939&lt;&gt;"OUT",$J939=0,$I939&lt;&gt;"Non-net",$M939="85% Circulation"),"Net area not recorded for spaces with 85% circulation unusable type",
AND(OR($I939="General",$I939="Open plan/ semi-open general",$I939="Fitted",$I939="Light practical (science)",$I939="Light practical (other)",$I939="Heavy practical (workshops)",$I939="Heavy practical (clean)",$I939="Large",$I939="Storage"),OR($J939=0,ISBLANK($J939))),"Net area not recorded in net spaces",
AND(OR($I939="Non-net",$I939="Outdoor space"),$J939&gt;0),"Net Area Recorded in Non-net space",
AND($I939="General",$J939&gt;90),"This general space is over 90m2, please ensure that this space is entered as separate spaces if it usually used as separate spaces",
AND($I939="Open plan/ semi-open general",$J939&lt;27),"Open plan general space under 27m2",
AND(OR($K939=0,ISBLANK($K939)), $I939="Non-net"),"Non-net area not recorded in non-net space"
),
" ")</f>
        <v xml:space="preserve"> </v>
      </c>
      <c r="M939" s="144"/>
      <c r="N939" s="144"/>
      <c r="O939" s="144"/>
      <c r="P939" s="144"/>
      <c r="Q939" s="144"/>
      <c r="R939" s="171"/>
      <c r="S939" s="147">
        <f>NCA_Calculations!$P$951</f>
        <v>0</v>
      </c>
      <c r="T939" s="147">
        <f>NCA_Calculations!$Q$951</f>
        <v>0</v>
      </c>
      <c r="U939" s="144"/>
      <c r="V939" s="144"/>
      <c r="W939" s="149" t="str" cm="1">
        <f t="array" ref="W939">_xlfn.IFNA(
_xlfn.IFS(
ISBLANK($U939),"Missing space use.",
AND('Establishment details'!$C$14="Secondary",$V939="Classbase"),"Invalid Status type",
AND(OR( $V939="Classbase", $V939="Teaching", $V939="Early years",$V939="SEND resourced"), NOT(ISBLANK($M939))),"Space with status type and unusable type.",
AND($V939= "Classbase",'Establishment details'!$C$22&gt;=10), "Classbase status is only valid in schools with a primary element.",
AND($I939= "Large",$N939 &gt; 3.5), "Large rooms with less than 3.5m height.",
AND(OR($V939="Light practical (science)",$V939="Light practical (science)",$V939="Heavy practical (workshops)", $V939="Heavy practical (clean)"), OR($O939=0,ISBLANK($O939))),"Missing sinks count for light and heavy practical spaces.",
AND($M939 = "Other",ISBLANK($R939)), "Invalid unusable type / missing note for other unusable type."
),
" ")</f>
        <v>Missing space use.</v>
      </c>
    </row>
    <row r="940" spans="2:23" ht="15.75" x14ac:dyDescent="0.25">
      <c r="B940" s="143"/>
      <c r="C940" s="144"/>
      <c r="D940" s="144"/>
      <c r="E940" s="144"/>
      <c r="F940" s="147" t="str" cm="1">
        <f t="array" ref="F940">_xlfn.IFNA(CONCATENATE(_xlfn.IFS($D940="Mezzanine",LEFT($D940,1), $D940="Ground Floor",LEFT($D940,1),$D940="Basment ",LEFT($D940,1), $D940="1st Floor", "0"&amp;LEFT($D940,1), $D940="2nd Floor", "0"&amp;LEFT($D940,1), $D940="3rd Floor", "0"&amp;LEFT($D940,1), $D940="4th Floor", "0"&amp;LEFT($D940,1), $D940="5th Floor", "0"&amp;LEFT($D940,1), $D940="6th Floor", "0"&amp;LEFT($D940,1),$D940="7th Floor", "0"&amp;LEFT($D940,1),$D940="8th Floor", "0"&amp;LEFT($D940,1),$D940="9th Floor", "0"&amp;LEFT($D940,1),$D940="10th Floor", LEFT($D940,2),$D940="11th Floor", LEFT($D940,2),$D940="12th Floor", LEFT($D940,2),$D940="13th Floor", LEFT($D940,2), $D940="Lower Ground", LEFT($D940)&amp;IF(ISNUMBER(FIND(" ",$D940)),MID($D940,FIND(" ",$D940)+1,1),"")&amp;IF(ISNUMBER(FIND(" ",$D940,FIND(" ",$D940)+1)),MID($D940,FIND(" ",$D940,FIND(" ",$D940)+1)+1,1),""),$D940="Upper Ground", LEFT($D940)&amp;IF(ISNUMBER(FIND(" ",$D940)),MID($D940,FIND(" ",$D940)+1,1),"")&amp;IF(ISNUMBER(FIND(" ",$D940,FIND(" ",$D940)+1)),MID($D940,FIND(" ",$D940,FIND(" ",$D940)+1)+1,1),"")),".0",$E940), " ")</f>
        <v xml:space="preserve"> </v>
      </c>
      <c r="G940" s="144"/>
      <c r="H940" s="144"/>
      <c r="I940" s="144"/>
      <c r="J940" s="144"/>
      <c r="K940" s="144"/>
      <c r="L940" s="149" t="str" cm="1">
        <f t="array" ref="L940">_xlfn.IFNA(
_xlfn.IFS(
AND($F940=" ",$G940=" ",$H940=" "),"Please update all three: Surveyor Room Reference, Establishment Room Reference and Establishment Room Name",
AND(OR($I940="General",$I940="Open plan/ semi-open general",$I940="Fitted",$I940="Light practical (science)",$I940="Light practical (other)",$I940="Heavy practical (workshops)",$I940="Heavy practical (clean)",$I940="Large",$I940="Storage"),$J940=0,$K940=0),"Please update Net Area or Non-net Area",
AND($B940&lt;&gt;"OUT",$J940=0,$I940&lt;&gt;"Non-net",$M940="85% Circulation"),"Net area not recorded for spaces with 85% circulation unusable type",
AND(OR($I940="General",$I940="Open plan/ semi-open general",$I940="Fitted",$I940="Light practical (science)",$I940="Light practical (other)",$I940="Heavy practical (workshops)",$I940="Heavy practical (clean)",$I940="Large",$I940="Storage"),OR($J940=0,ISBLANK($J940))),"Net area not recorded in net spaces",
AND(OR($I940="Non-net",$I940="Outdoor space"),$J940&gt;0),"Net Area Recorded in Non-net space",
AND($I940="General",$J940&gt;90),"This general space is over 90m2, please ensure that this space is entered as separate spaces if it usually used as separate spaces",
AND($I940="Open plan/ semi-open general",$J940&lt;27),"Open plan general space under 27m2",
AND(OR($K940=0,ISBLANK($K940)), $I940="Non-net"),"Non-net area not recorded in non-net space"
),
" ")</f>
        <v xml:space="preserve"> </v>
      </c>
      <c r="M940" s="144"/>
      <c r="N940" s="144"/>
      <c r="O940" s="144"/>
      <c r="P940" s="144"/>
      <c r="Q940" s="144"/>
      <c r="R940" s="171"/>
      <c r="S940" s="147">
        <f>NCA_Calculations!$P$952</f>
        <v>0</v>
      </c>
      <c r="T940" s="147">
        <f>NCA_Calculations!$Q$952</f>
        <v>0</v>
      </c>
      <c r="U940" s="144"/>
      <c r="V940" s="144"/>
      <c r="W940" s="149" t="str" cm="1">
        <f t="array" ref="W940">_xlfn.IFNA(
_xlfn.IFS(
ISBLANK($U940),"Missing space use.",
AND('Establishment details'!$C$14="Secondary",$V940="Classbase"),"Invalid Status type",
AND(OR( $V940="Classbase", $V940="Teaching", $V940="Early years",$V940="SEND resourced"), NOT(ISBLANK($M940))),"Space with status type and unusable type.",
AND($V940= "Classbase",'Establishment details'!$C$22&gt;=10), "Classbase status is only valid in schools with a primary element.",
AND($I940= "Large",$N940 &gt; 3.5), "Large rooms with less than 3.5m height.",
AND(OR($V940="Light practical (science)",$V940="Light practical (science)",$V940="Heavy practical (workshops)", $V940="Heavy practical (clean)"), OR($O940=0,ISBLANK($O940))),"Missing sinks count for light and heavy practical spaces.",
AND($M940 = "Other",ISBLANK($R940)), "Invalid unusable type / missing note for other unusable type."
),
" ")</f>
        <v>Missing space use.</v>
      </c>
    </row>
    <row r="941" spans="2:23" ht="15.75" x14ac:dyDescent="0.25">
      <c r="B941" s="143"/>
      <c r="C941" s="144"/>
      <c r="D941" s="144"/>
      <c r="E941" s="144"/>
      <c r="F941" s="147" t="str" cm="1">
        <f t="array" ref="F941">_xlfn.IFNA(CONCATENATE(_xlfn.IFS($D941="Mezzanine",LEFT($D941,1), $D941="Ground Floor",LEFT($D941,1),$D941="Basment ",LEFT($D941,1), $D941="1st Floor", "0"&amp;LEFT($D941,1), $D941="2nd Floor", "0"&amp;LEFT($D941,1), $D941="3rd Floor", "0"&amp;LEFT($D941,1), $D941="4th Floor", "0"&amp;LEFT($D941,1), $D941="5th Floor", "0"&amp;LEFT($D941,1), $D941="6th Floor", "0"&amp;LEFT($D941,1),$D941="7th Floor", "0"&amp;LEFT($D941,1),$D941="8th Floor", "0"&amp;LEFT($D941,1),$D941="9th Floor", "0"&amp;LEFT($D941,1),$D941="10th Floor", LEFT($D941,2),$D941="11th Floor", LEFT($D941,2),$D941="12th Floor", LEFT($D941,2),$D941="13th Floor", LEFT($D941,2), $D941="Lower Ground", LEFT($D941)&amp;IF(ISNUMBER(FIND(" ",$D941)),MID($D941,FIND(" ",$D941)+1,1),"")&amp;IF(ISNUMBER(FIND(" ",$D941,FIND(" ",$D941)+1)),MID($D941,FIND(" ",$D941,FIND(" ",$D941)+1)+1,1),""),$D941="Upper Ground", LEFT($D941)&amp;IF(ISNUMBER(FIND(" ",$D941)),MID($D941,FIND(" ",$D941)+1,1),"")&amp;IF(ISNUMBER(FIND(" ",$D941,FIND(" ",$D941)+1)),MID($D941,FIND(" ",$D941,FIND(" ",$D941)+1)+1,1),"")),".0",$E941), " ")</f>
        <v xml:space="preserve"> </v>
      </c>
      <c r="G941" s="144"/>
      <c r="H941" s="144"/>
      <c r="I941" s="144"/>
      <c r="J941" s="144"/>
      <c r="K941" s="144"/>
      <c r="L941" s="149" t="str" cm="1">
        <f t="array" ref="L941">_xlfn.IFNA(
_xlfn.IFS(
AND($F941=" ",$G941=" ",$H941=" "),"Please update all three: Surveyor Room Reference, Establishment Room Reference and Establishment Room Name",
AND(OR($I941="General",$I941="Open plan/ semi-open general",$I941="Fitted",$I941="Light practical (science)",$I941="Light practical (other)",$I941="Heavy practical (workshops)",$I941="Heavy practical (clean)",$I941="Large",$I941="Storage"),$J941=0,$K941=0),"Please update Net Area or Non-net Area",
AND($B941&lt;&gt;"OUT",$J941=0,$I941&lt;&gt;"Non-net",$M941="85% Circulation"),"Net area not recorded for spaces with 85% circulation unusable type",
AND(OR($I941="General",$I941="Open plan/ semi-open general",$I941="Fitted",$I941="Light practical (science)",$I941="Light practical (other)",$I941="Heavy practical (workshops)",$I941="Heavy practical (clean)",$I941="Large",$I941="Storage"),OR($J941=0,ISBLANK($J941))),"Net area not recorded in net spaces",
AND(OR($I941="Non-net",$I941="Outdoor space"),$J941&gt;0),"Net Area Recorded in Non-net space",
AND($I941="General",$J941&gt;90),"This general space is over 90m2, please ensure that this space is entered as separate spaces if it usually used as separate spaces",
AND($I941="Open plan/ semi-open general",$J941&lt;27),"Open plan general space under 27m2",
AND(OR($K941=0,ISBLANK($K941)), $I941="Non-net"),"Non-net area not recorded in non-net space"
),
" ")</f>
        <v xml:space="preserve"> </v>
      </c>
      <c r="M941" s="144"/>
      <c r="N941" s="144"/>
      <c r="O941" s="144"/>
      <c r="P941" s="144"/>
      <c r="Q941" s="144"/>
      <c r="R941" s="171"/>
      <c r="S941" s="147">
        <f>NCA_Calculations!$P$953</f>
        <v>0</v>
      </c>
      <c r="T941" s="147">
        <f>NCA_Calculations!$Q$953</f>
        <v>0</v>
      </c>
      <c r="U941" s="144"/>
      <c r="V941" s="144"/>
      <c r="W941" s="149" t="str" cm="1">
        <f t="array" ref="W941">_xlfn.IFNA(
_xlfn.IFS(
ISBLANK($U941),"Missing space use.",
AND('Establishment details'!$C$14="Secondary",$V941="Classbase"),"Invalid Status type",
AND(OR( $V941="Classbase", $V941="Teaching", $V941="Early years",$V941="SEND resourced"), NOT(ISBLANK($M941))),"Space with status type and unusable type.",
AND($V941= "Classbase",'Establishment details'!$C$22&gt;=10), "Classbase status is only valid in schools with a primary element.",
AND($I941= "Large",$N941 &gt; 3.5), "Large rooms with less than 3.5m height.",
AND(OR($V941="Light practical (science)",$V941="Light practical (science)",$V941="Heavy practical (workshops)", $V941="Heavy practical (clean)"), OR($O941=0,ISBLANK($O941))),"Missing sinks count for light and heavy practical spaces.",
AND($M941 = "Other",ISBLANK($R941)), "Invalid unusable type / missing note for other unusable type."
),
" ")</f>
        <v>Missing space use.</v>
      </c>
    </row>
    <row r="942" spans="2:23" ht="15.75" x14ac:dyDescent="0.25">
      <c r="B942" s="143"/>
      <c r="C942" s="144"/>
      <c r="D942" s="144"/>
      <c r="E942" s="144"/>
      <c r="F942" s="147" t="str" cm="1">
        <f t="array" ref="F942">_xlfn.IFNA(CONCATENATE(_xlfn.IFS($D942="Mezzanine",LEFT($D942,1), $D942="Ground Floor",LEFT($D942,1),$D942="Basment ",LEFT($D942,1), $D942="1st Floor", "0"&amp;LEFT($D942,1), $D942="2nd Floor", "0"&amp;LEFT($D942,1), $D942="3rd Floor", "0"&amp;LEFT($D942,1), $D942="4th Floor", "0"&amp;LEFT($D942,1), $D942="5th Floor", "0"&amp;LEFT($D942,1), $D942="6th Floor", "0"&amp;LEFT($D942,1),$D942="7th Floor", "0"&amp;LEFT($D942,1),$D942="8th Floor", "0"&amp;LEFT($D942,1),$D942="9th Floor", "0"&amp;LEFT($D942,1),$D942="10th Floor", LEFT($D942,2),$D942="11th Floor", LEFT($D942,2),$D942="12th Floor", LEFT($D942,2),$D942="13th Floor", LEFT($D942,2), $D942="Lower Ground", LEFT($D942)&amp;IF(ISNUMBER(FIND(" ",$D942)),MID($D942,FIND(" ",$D942)+1,1),"")&amp;IF(ISNUMBER(FIND(" ",$D942,FIND(" ",$D942)+1)),MID($D942,FIND(" ",$D942,FIND(" ",$D942)+1)+1,1),""),$D942="Upper Ground", LEFT($D942)&amp;IF(ISNUMBER(FIND(" ",$D942)),MID($D942,FIND(" ",$D942)+1,1),"")&amp;IF(ISNUMBER(FIND(" ",$D942,FIND(" ",$D942)+1)),MID($D942,FIND(" ",$D942,FIND(" ",$D942)+1)+1,1),"")),".0",$E942), " ")</f>
        <v xml:space="preserve"> </v>
      </c>
      <c r="G942" s="144"/>
      <c r="H942" s="144"/>
      <c r="I942" s="144"/>
      <c r="J942" s="144"/>
      <c r="K942" s="144"/>
      <c r="L942" s="149" t="str" cm="1">
        <f t="array" ref="L942">_xlfn.IFNA(
_xlfn.IFS(
AND($F942=" ",$G942=" ",$H942=" "),"Please update all three: Surveyor Room Reference, Establishment Room Reference and Establishment Room Name",
AND(OR($I942="General",$I942="Open plan/ semi-open general",$I942="Fitted",$I942="Light practical (science)",$I942="Light practical (other)",$I942="Heavy practical (workshops)",$I942="Heavy practical (clean)",$I942="Large",$I942="Storage"),$J942=0,$K942=0),"Please update Net Area or Non-net Area",
AND($B942&lt;&gt;"OUT",$J942=0,$I942&lt;&gt;"Non-net",$M942="85% Circulation"),"Net area not recorded for spaces with 85% circulation unusable type",
AND(OR($I942="General",$I942="Open plan/ semi-open general",$I942="Fitted",$I942="Light practical (science)",$I942="Light practical (other)",$I942="Heavy practical (workshops)",$I942="Heavy practical (clean)",$I942="Large",$I942="Storage"),OR($J942=0,ISBLANK($J942))),"Net area not recorded in net spaces",
AND(OR($I942="Non-net",$I942="Outdoor space"),$J942&gt;0),"Net Area Recorded in Non-net space",
AND($I942="General",$J942&gt;90),"This general space is over 90m2, please ensure that this space is entered as separate spaces if it usually used as separate spaces",
AND($I942="Open plan/ semi-open general",$J942&lt;27),"Open plan general space under 27m2",
AND(OR($K942=0,ISBLANK($K942)), $I942="Non-net"),"Non-net area not recorded in non-net space"
),
" ")</f>
        <v xml:space="preserve"> </v>
      </c>
      <c r="M942" s="144"/>
      <c r="N942" s="144"/>
      <c r="O942" s="144"/>
      <c r="P942" s="144"/>
      <c r="Q942" s="144"/>
      <c r="R942" s="171"/>
      <c r="S942" s="147">
        <f>NCA_Calculations!$P$954</f>
        <v>0</v>
      </c>
      <c r="T942" s="147">
        <f>NCA_Calculations!$Q$954</f>
        <v>0</v>
      </c>
      <c r="U942" s="144"/>
      <c r="V942" s="144"/>
      <c r="W942" s="149" t="str" cm="1">
        <f t="array" ref="W942">_xlfn.IFNA(
_xlfn.IFS(
ISBLANK($U942),"Missing space use.",
AND('Establishment details'!$C$14="Secondary",$V942="Classbase"),"Invalid Status type",
AND(OR( $V942="Classbase", $V942="Teaching", $V942="Early years",$V942="SEND resourced"), NOT(ISBLANK($M942))),"Space with status type and unusable type.",
AND($V942= "Classbase",'Establishment details'!$C$22&gt;=10), "Classbase status is only valid in schools with a primary element.",
AND($I942= "Large",$N942 &gt; 3.5), "Large rooms with less than 3.5m height.",
AND(OR($V942="Light practical (science)",$V942="Light practical (science)",$V942="Heavy practical (workshops)", $V942="Heavy practical (clean)"), OR($O942=0,ISBLANK($O942))),"Missing sinks count for light and heavy practical spaces.",
AND($M942 = "Other",ISBLANK($R942)), "Invalid unusable type / missing note for other unusable type."
),
" ")</f>
        <v>Missing space use.</v>
      </c>
    </row>
    <row r="943" spans="2:23" ht="15.75" x14ac:dyDescent="0.25">
      <c r="B943" s="143"/>
      <c r="C943" s="144"/>
      <c r="D943" s="144"/>
      <c r="E943" s="144"/>
      <c r="F943" s="147" t="str" cm="1">
        <f t="array" ref="F943">_xlfn.IFNA(CONCATENATE(_xlfn.IFS($D943="Mezzanine",LEFT($D943,1), $D943="Ground Floor",LEFT($D943,1),$D943="Basment ",LEFT($D943,1), $D943="1st Floor", "0"&amp;LEFT($D943,1), $D943="2nd Floor", "0"&amp;LEFT($D943,1), $D943="3rd Floor", "0"&amp;LEFT($D943,1), $D943="4th Floor", "0"&amp;LEFT($D943,1), $D943="5th Floor", "0"&amp;LEFT($D943,1), $D943="6th Floor", "0"&amp;LEFT($D943,1),$D943="7th Floor", "0"&amp;LEFT($D943,1),$D943="8th Floor", "0"&amp;LEFT($D943,1),$D943="9th Floor", "0"&amp;LEFT($D943,1),$D943="10th Floor", LEFT($D943,2),$D943="11th Floor", LEFT($D943,2),$D943="12th Floor", LEFT($D943,2),$D943="13th Floor", LEFT($D943,2), $D943="Lower Ground", LEFT($D943)&amp;IF(ISNUMBER(FIND(" ",$D943)),MID($D943,FIND(" ",$D943)+1,1),"")&amp;IF(ISNUMBER(FIND(" ",$D943,FIND(" ",$D943)+1)),MID($D943,FIND(" ",$D943,FIND(" ",$D943)+1)+1,1),""),$D943="Upper Ground", LEFT($D943)&amp;IF(ISNUMBER(FIND(" ",$D943)),MID($D943,FIND(" ",$D943)+1,1),"")&amp;IF(ISNUMBER(FIND(" ",$D943,FIND(" ",$D943)+1)),MID($D943,FIND(" ",$D943,FIND(" ",$D943)+1)+1,1),"")),".0",$E943), " ")</f>
        <v xml:space="preserve"> </v>
      </c>
      <c r="G943" s="144"/>
      <c r="H943" s="144"/>
      <c r="I943" s="144"/>
      <c r="J943" s="144"/>
      <c r="K943" s="144"/>
      <c r="L943" s="149" t="str" cm="1">
        <f t="array" ref="L943">_xlfn.IFNA(
_xlfn.IFS(
AND($F943=" ",$G943=" ",$H943=" "),"Please update all three: Surveyor Room Reference, Establishment Room Reference and Establishment Room Name",
AND(OR($I943="General",$I943="Open plan/ semi-open general",$I943="Fitted",$I943="Light practical (science)",$I943="Light practical (other)",$I943="Heavy practical (workshops)",$I943="Heavy practical (clean)",$I943="Large",$I943="Storage"),$J943=0,$K943=0),"Please update Net Area or Non-net Area",
AND($B943&lt;&gt;"OUT",$J943=0,$I943&lt;&gt;"Non-net",$M943="85% Circulation"),"Net area not recorded for spaces with 85% circulation unusable type",
AND(OR($I943="General",$I943="Open plan/ semi-open general",$I943="Fitted",$I943="Light practical (science)",$I943="Light practical (other)",$I943="Heavy practical (workshops)",$I943="Heavy practical (clean)",$I943="Large",$I943="Storage"),OR($J943=0,ISBLANK($J943))),"Net area not recorded in net spaces",
AND(OR($I943="Non-net",$I943="Outdoor space"),$J943&gt;0),"Net Area Recorded in Non-net space",
AND($I943="General",$J943&gt;90),"This general space is over 90m2, please ensure that this space is entered as separate spaces if it usually used as separate spaces",
AND($I943="Open plan/ semi-open general",$J943&lt;27),"Open plan general space under 27m2",
AND(OR($K943=0,ISBLANK($K943)), $I943="Non-net"),"Non-net area not recorded in non-net space"
),
" ")</f>
        <v xml:space="preserve"> </v>
      </c>
      <c r="M943" s="144"/>
      <c r="N943" s="144"/>
      <c r="O943" s="144"/>
      <c r="P943" s="144"/>
      <c r="Q943" s="144"/>
      <c r="R943" s="171"/>
      <c r="S943" s="147">
        <f>NCA_Calculations!$P$955</f>
        <v>0</v>
      </c>
      <c r="T943" s="147">
        <f>NCA_Calculations!$Q$955</f>
        <v>0</v>
      </c>
      <c r="U943" s="144"/>
      <c r="V943" s="144"/>
      <c r="W943" s="149" t="str" cm="1">
        <f t="array" ref="W943">_xlfn.IFNA(
_xlfn.IFS(
ISBLANK($U943),"Missing space use.",
AND('Establishment details'!$C$14="Secondary",$V943="Classbase"),"Invalid Status type",
AND(OR( $V943="Classbase", $V943="Teaching", $V943="Early years",$V943="SEND resourced"), NOT(ISBLANK($M943))),"Space with status type and unusable type.",
AND($V943= "Classbase",'Establishment details'!$C$22&gt;=10), "Classbase status is only valid in schools with a primary element.",
AND($I943= "Large",$N943 &gt; 3.5), "Large rooms with less than 3.5m height.",
AND(OR($V943="Light practical (science)",$V943="Light practical (science)",$V943="Heavy practical (workshops)", $V943="Heavy practical (clean)"), OR($O943=0,ISBLANK($O943))),"Missing sinks count for light and heavy practical spaces.",
AND($M943 = "Other",ISBLANK($R943)), "Invalid unusable type / missing note for other unusable type."
),
" ")</f>
        <v>Missing space use.</v>
      </c>
    </row>
    <row r="944" spans="2:23" ht="15.75" x14ac:dyDescent="0.25">
      <c r="B944" s="143"/>
      <c r="C944" s="144"/>
      <c r="D944" s="144"/>
      <c r="E944" s="144"/>
      <c r="F944" s="147" t="str" cm="1">
        <f t="array" ref="F944">_xlfn.IFNA(CONCATENATE(_xlfn.IFS($D944="Mezzanine",LEFT($D944,1), $D944="Ground Floor",LEFT($D944,1),$D944="Basment ",LEFT($D944,1), $D944="1st Floor", "0"&amp;LEFT($D944,1), $D944="2nd Floor", "0"&amp;LEFT($D944,1), $D944="3rd Floor", "0"&amp;LEFT($D944,1), $D944="4th Floor", "0"&amp;LEFT($D944,1), $D944="5th Floor", "0"&amp;LEFT($D944,1), $D944="6th Floor", "0"&amp;LEFT($D944,1),$D944="7th Floor", "0"&amp;LEFT($D944,1),$D944="8th Floor", "0"&amp;LEFT($D944,1),$D944="9th Floor", "0"&amp;LEFT($D944,1),$D944="10th Floor", LEFT($D944,2),$D944="11th Floor", LEFT($D944,2),$D944="12th Floor", LEFT($D944,2),$D944="13th Floor", LEFT($D944,2), $D944="Lower Ground", LEFT($D944)&amp;IF(ISNUMBER(FIND(" ",$D944)),MID($D944,FIND(" ",$D944)+1,1),"")&amp;IF(ISNUMBER(FIND(" ",$D944,FIND(" ",$D944)+1)),MID($D944,FIND(" ",$D944,FIND(" ",$D944)+1)+1,1),""),$D944="Upper Ground", LEFT($D944)&amp;IF(ISNUMBER(FIND(" ",$D944)),MID($D944,FIND(" ",$D944)+1,1),"")&amp;IF(ISNUMBER(FIND(" ",$D944,FIND(" ",$D944)+1)),MID($D944,FIND(" ",$D944,FIND(" ",$D944)+1)+1,1),"")),".0",$E944), " ")</f>
        <v xml:space="preserve"> </v>
      </c>
      <c r="G944" s="144"/>
      <c r="H944" s="144"/>
      <c r="I944" s="144"/>
      <c r="J944" s="144"/>
      <c r="K944" s="144"/>
      <c r="L944" s="149" t="str" cm="1">
        <f t="array" ref="L944">_xlfn.IFNA(
_xlfn.IFS(
AND($F944=" ",$G944=" ",$H944=" "),"Please update all three: Surveyor Room Reference, Establishment Room Reference and Establishment Room Name",
AND(OR($I944="General",$I944="Open plan/ semi-open general",$I944="Fitted",$I944="Light practical (science)",$I944="Light practical (other)",$I944="Heavy practical (workshops)",$I944="Heavy practical (clean)",$I944="Large",$I944="Storage"),$J944=0,$K944=0),"Please update Net Area or Non-net Area",
AND($B944&lt;&gt;"OUT",$J944=0,$I944&lt;&gt;"Non-net",$M944="85% Circulation"),"Net area not recorded for spaces with 85% circulation unusable type",
AND(OR($I944="General",$I944="Open plan/ semi-open general",$I944="Fitted",$I944="Light practical (science)",$I944="Light practical (other)",$I944="Heavy practical (workshops)",$I944="Heavy practical (clean)",$I944="Large",$I944="Storage"),OR($J944=0,ISBLANK($J944))),"Net area not recorded in net spaces",
AND(OR($I944="Non-net",$I944="Outdoor space"),$J944&gt;0),"Net Area Recorded in Non-net space",
AND($I944="General",$J944&gt;90),"This general space is over 90m2, please ensure that this space is entered as separate spaces if it usually used as separate spaces",
AND($I944="Open plan/ semi-open general",$J944&lt;27),"Open plan general space under 27m2",
AND(OR($K944=0,ISBLANK($K944)), $I944="Non-net"),"Non-net area not recorded in non-net space"
),
" ")</f>
        <v xml:space="preserve"> </v>
      </c>
      <c r="M944" s="144"/>
      <c r="N944" s="144"/>
      <c r="O944" s="144"/>
      <c r="P944" s="144"/>
      <c r="Q944" s="144"/>
      <c r="R944" s="171"/>
      <c r="S944" s="147">
        <f>NCA_Calculations!$P$956</f>
        <v>0</v>
      </c>
      <c r="T944" s="147">
        <f>NCA_Calculations!$Q$956</f>
        <v>0</v>
      </c>
      <c r="U944" s="144"/>
      <c r="V944" s="144"/>
      <c r="W944" s="149" t="str" cm="1">
        <f t="array" ref="W944">_xlfn.IFNA(
_xlfn.IFS(
ISBLANK($U944),"Missing space use.",
AND('Establishment details'!$C$14="Secondary",$V944="Classbase"),"Invalid Status type",
AND(OR( $V944="Classbase", $V944="Teaching", $V944="Early years",$V944="SEND resourced"), NOT(ISBLANK($M944))),"Space with status type and unusable type.",
AND($V944= "Classbase",'Establishment details'!$C$22&gt;=10), "Classbase status is only valid in schools with a primary element.",
AND($I944= "Large",$N944 &gt; 3.5), "Large rooms with less than 3.5m height.",
AND(OR($V944="Light practical (science)",$V944="Light practical (science)",$V944="Heavy practical (workshops)", $V944="Heavy practical (clean)"), OR($O944=0,ISBLANK($O944))),"Missing sinks count for light and heavy practical spaces.",
AND($M944 = "Other",ISBLANK($R944)), "Invalid unusable type / missing note for other unusable type."
),
" ")</f>
        <v>Missing space use.</v>
      </c>
    </row>
    <row r="945" spans="2:23" ht="15.75" x14ac:dyDescent="0.25">
      <c r="B945" s="143"/>
      <c r="C945" s="144"/>
      <c r="D945" s="144"/>
      <c r="E945" s="144"/>
      <c r="F945" s="147" t="str" cm="1">
        <f t="array" ref="F945">_xlfn.IFNA(CONCATENATE(_xlfn.IFS($D945="Mezzanine",LEFT($D945,1), $D945="Ground Floor",LEFT($D945,1),$D945="Basment ",LEFT($D945,1), $D945="1st Floor", "0"&amp;LEFT($D945,1), $D945="2nd Floor", "0"&amp;LEFT($D945,1), $D945="3rd Floor", "0"&amp;LEFT($D945,1), $D945="4th Floor", "0"&amp;LEFT($D945,1), $D945="5th Floor", "0"&amp;LEFT($D945,1), $D945="6th Floor", "0"&amp;LEFT($D945,1),$D945="7th Floor", "0"&amp;LEFT($D945,1),$D945="8th Floor", "0"&amp;LEFT($D945,1),$D945="9th Floor", "0"&amp;LEFT($D945,1),$D945="10th Floor", LEFT($D945,2),$D945="11th Floor", LEFT($D945,2),$D945="12th Floor", LEFT($D945,2),$D945="13th Floor", LEFT($D945,2), $D945="Lower Ground", LEFT($D945)&amp;IF(ISNUMBER(FIND(" ",$D945)),MID($D945,FIND(" ",$D945)+1,1),"")&amp;IF(ISNUMBER(FIND(" ",$D945,FIND(" ",$D945)+1)),MID($D945,FIND(" ",$D945,FIND(" ",$D945)+1)+1,1),""),$D945="Upper Ground", LEFT($D945)&amp;IF(ISNUMBER(FIND(" ",$D945)),MID($D945,FIND(" ",$D945)+1,1),"")&amp;IF(ISNUMBER(FIND(" ",$D945,FIND(" ",$D945)+1)),MID($D945,FIND(" ",$D945,FIND(" ",$D945)+1)+1,1),"")),".0",$E945), " ")</f>
        <v xml:space="preserve"> </v>
      </c>
      <c r="G945" s="144"/>
      <c r="H945" s="144"/>
      <c r="I945" s="144"/>
      <c r="J945" s="144"/>
      <c r="K945" s="144"/>
      <c r="L945" s="149" t="str" cm="1">
        <f t="array" ref="L945">_xlfn.IFNA(
_xlfn.IFS(
AND($F945=" ",$G945=" ",$H945=" "),"Please update all three: Surveyor Room Reference, Establishment Room Reference and Establishment Room Name",
AND(OR($I945="General",$I945="Open plan/ semi-open general",$I945="Fitted",$I945="Light practical (science)",$I945="Light practical (other)",$I945="Heavy practical (workshops)",$I945="Heavy practical (clean)",$I945="Large",$I945="Storage"),$J945=0,$K945=0),"Please update Net Area or Non-net Area",
AND($B945&lt;&gt;"OUT",$J945=0,$I945&lt;&gt;"Non-net",$M945="85% Circulation"),"Net area not recorded for spaces with 85% circulation unusable type",
AND(OR($I945="General",$I945="Open plan/ semi-open general",$I945="Fitted",$I945="Light practical (science)",$I945="Light practical (other)",$I945="Heavy practical (workshops)",$I945="Heavy practical (clean)",$I945="Large",$I945="Storage"),OR($J945=0,ISBLANK($J945))),"Net area not recorded in net spaces",
AND(OR($I945="Non-net",$I945="Outdoor space"),$J945&gt;0),"Net Area Recorded in Non-net space",
AND($I945="General",$J945&gt;90),"This general space is over 90m2, please ensure that this space is entered as separate spaces if it usually used as separate spaces",
AND($I945="Open plan/ semi-open general",$J945&lt;27),"Open plan general space under 27m2",
AND(OR($K945=0,ISBLANK($K945)), $I945="Non-net"),"Non-net area not recorded in non-net space"
),
" ")</f>
        <v xml:space="preserve"> </v>
      </c>
      <c r="M945" s="144"/>
      <c r="N945" s="144"/>
      <c r="O945" s="144"/>
      <c r="P945" s="144"/>
      <c r="Q945" s="144"/>
      <c r="R945" s="171"/>
      <c r="S945" s="147">
        <f>NCA_Calculations!$P$957</f>
        <v>0</v>
      </c>
      <c r="T945" s="147">
        <f>NCA_Calculations!$Q$957</f>
        <v>0</v>
      </c>
      <c r="U945" s="144"/>
      <c r="V945" s="144"/>
      <c r="W945" s="149" t="str" cm="1">
        <f t="array" ref="W945">_xlfn.IFNA(
_xlfn.IFS(
ISBLANK($U945),"Missing space use.",
AND('Establishment details'!$C$14="Secondary",$V945="Classbase"),"Invalid Status type",
AND(OR( $V945="Classbase", $V945="Teaching", $V945="Early years",$V945="SEND resourced"), NOT(ISBLANK($M945))),"Space with status type and unusable type.",
AND($V945= "Classbase",'Establishment details'!$C$22&gt;=10), "Classbase status is only valid in schools with a primary element.",
AND($I945= "Large",$N945 &gt; 3.5), "Large rooms with less than 3.5m height.",
AND(OR($V945="Light practical (science)",$V945="Light practical (science)",$V945="Heavy practical (workshops)", $V945="Heavy practical (clean)"), OR($O945=0,ISBLANK($O945))),"Missing sinks count for light and heavy practical spaces.",
AND($M945 = "Other",ISBLANK($R945)), "Invalid unusable type / missing note for other unusable type."
),
" ")</f>
        <v>Missing space use.</v>
      </c>
    </row>
    <row r="946" spans="2:23" ht="15.75" x14ac:dyDescent="0.25">
      <c r="B946" s="143"/>
      <c r="C946" s="144"/>
      <c r="D946" s="144"/>
      <c r="E946" s="144"/>
      <c r="F946" s="147" t="str" cm="1">
        <f t="array" ref="F946">_xlfn.IFNA(CONCATENATE(_xlfn.IFS($D946="Mezzanine",LEFT($D946,1), $D946="Ground Floor",LEFT($D946,1),$D946="Basment ",LEFT($D946,1), $D946="1st Floor", "0"&amp;LEFT($D946,1), $D946="2nd Floor", "0"&amp;LEFT($D946,1), $D946="3rd Floor", "0"&amp;LEFT($D946,1), $D946="4th Floor", "0"&amp;LEFT($D946,1), $D946="5th Floor", "0"&amp;LEFT($D946,1), $D946="6th Floor", "0"&amp;LEFT($D946,1),$D946="7th Floor", "0"&amp;LEFT($D946,1),$D946="8th Floor", "0"&amp;LEFT($D946,1),$D946="9th Floor", "0"&amp;LEFT($D946,1),$D946="10th Floor", LEFT($D946,2),$D946="11th Floor", LEFT($D946,2),$D946="12th Floor", LEFT($D946,2),$D946="13th Floor", LEFT($D946,2), $D946="Lower Ground", LEFT($D946)&amp;IF(ISNUMBER(FIND(" ",$D946)),MID($D946,FIND(" ",$D946)+1,1),"")&amp;IF(ISNUMBER(FIND(" ",$D946,FIND(" ",$D946)+1)),MID($D946,FIND(" ",$D946,FIND(" ",$D946)+1)+1,1),""),$D946="Upper Ground", LEFT($D946)&amp;IF(ISNUMBER(FIND(" ",$D946)),MID($D946,FIND(" ",$D946)+1,1),"")&amp;IF(ISNUMBER(FIND(" ",$D946,FIND(" ",$D946)+1)),MID($D946,FIND(" ",$D946,FIND(" ",$D946)+1)+1,1),"")),".0",$E946), " ")</f>
        <v xml:space="preserve"> </v>
      </c>
      <c r="G946" s="144"/>
      <c r="H946" s="144"/>
      <c r="I946" s="144"/>
      <c r="J946" s="144"/>
      <c r="K946" s="144"/>
      <c r="L946" s="149" t="str" cm="1">
        <f t="array" ref="L946">_xlfn.IFNA(
_xlfn.IFS(
AND($F946=" ",$G946=" ",$H946=" "),"Please update all three: Surveyor Room Reference, Establishment Room Reference and Establishment Room Name",
AND(OR($I946="General",$I946="Open plan/ semi-open general",$I946="Fitted",$I946="Light practical (science)",$I946="Light practical (other)",$I946="Heavy practical (workshops)",$I946="Heavy practical (clean)",$I946="Large",$I946="Storage"),$J946=0,$K946=0),"Please update Net Area or Non-net Area",
AND($B946&lt;&gt;"OUT",$J946=0,$I946&lt;&gt;"Non-net",$M946="85% Circulation"),"Net area not recorded for spaces with 85% circulation unusable type",
AND(OR($I946="General",$I946="Open plan/ semi-open general",$I946="Fitted",$I946="Light practical (science)",$I946="Light practical (other)",$I946="Heavy practical (workshops)",$I946="Heavy practical (clean)",$I946="Large",$I946="Storage"),OR($J946=0,ISBLANK($J946))),"Net area not recorded in net spaces",
AND(OR($I946="Non-net",$I946="Outdoor space"),$J946&gt;0),"Net Area Recorded in Non-net space",
AND($I946="General",$J946&gt;90),"This general space is over 90m2, please ensure that this space is entered as separate spaces if it usually used as separate spaces",
AND($I946="Open plan/ semi-open general",$J946&lt;27),"Open plan general space under 27m2",
AND(OR($K946=0,ISBLANK($K946)), $I946="Non-net"),"Non-net area not recorded in non-net space"
),
" ")</f>
        <v xml:space="preserve"> </v>
      </c>
      <c r="M946" s="144"/>
      <c r="N946" s="144"/>
      <c r="O946" s="144"/>
      <c r="P946" s="144"/>
      <c r="Q946" s="144"/>
      <c r="R946" s="171"/>
      <c r="S946" s="147">
        <f>NCA_Calculations!$P$958</f>
        <v>0</v>
      </c>
      <c r="T946" s="147">
        <f>NCA_Calculations!$Q$958</f>
        <v>0</v>
      </c>
      <c r="U946" s="144"/>
      <c r="V946" s="144"/>
      <c r="W946" s="149" t="str" cm="1">
        <f t="array" ref="W946">_xlfn.IFNA(
_xlfn.IFS(
ISBLANK($U946),"Missing space use.",
AND('Establishment details'!$C$14="Secondary",$V946="Classbase"),"Invalid Status type",
AND(OR( $V946="Classbase", $V946="Teaching", $V946="Early years",$V946="SEND resourced"), NOT(ISBLANK($M946))),"Space with status type and unusable type.",
AND($V946= "Classbase",'Establishment details'!$C$22&gt;=10), "Classbase status is only valid in schools with a primary element.",
AND($I946= "Large",$N946 &gt; 3.5), "Large rooms with less than 3.5m height.",
AND(OR($V946="Light practical (science)",$V946="Light practical (science)",$V946="Heavy practical (workshops)", $V946="Heavy practical (clean)"), OR($O946=0,ISBLANK($O946))),"Missing sinks count for light and heavy practical spaces.",
AND($M946 = "Other",ISBLANK($R946)), "Invalid unusable type / missing note for other unusable type."
),
" ")</f>
        <v>Missing space use.</v>
      </c>
    </row>
    <row r="947" spans="2:23" ht="15.75" x14ac:dyDescent="0.25">
      <c r="B947" s="143"/>
      <c r="C947" s="144"/>
      <c r="D947" s="144"/>
      <c r="E947" s="144"/>
      <c r="F947" s="147" t="str" cm="1">
        <f t="array" ref="F947">_xlfn.IFNA(CONCATENATE(_xlfn.IFS($D947="Mezzanine",LEFT($D947,1), $D947="Ground Floor",LEFT($D947,1),$D947="Basment ",LEFT($D947,1), $D947="1st Floor", "0"&amp;LEFT($D947,1), $D947="2nd Floor", "0"&amp;LEFT($D947,1), $D947="3rd Floor", "0"&amp;LEFT($D947,1), $D947="4th Floor", "0"&amp;LEFT($D947,1), $D947="5th Floor", "0"&amp;LEFT($D947,1), $D947="6th Floor", "0"&amp;LEFT($D947,1),$D947="7th Floor", "0"&amp;LEFT($D947,1),$D947="8th Floor", "0"&amp;LEFT($D947,1),$D947="9th Floor", "0"&amp;LEFT($D947,1),$D947="10th Floor", LEFT($D947,2),$D947="11th Floor", LEFT($D947,2),$D947="12th Floor", LEFT($D947,2),$D947="13th Floor", LEFT($D947,2), $D947="Lower Ground", LEFT($D947)&amp;IF(ISNUMBER(FIND(" ",$D947)),MID($D947,FIND(" ",$D947)+1,1),"")&amp;IF(ISNUMBER(FIND(" ",$D947,FIND(" ",$D947)+1)),MID($D947,FIND(" ",$D947,FIND(" ",$D947)+1)+1,1),""),$D947="Upper Ground", LEFT($D947)&amp;IF(ISNUMBER(FIND(" ",$D947)),MID($D947,FIND(" ",$D947)+1,1),"")&amp;IF(ISNUMBER(FIND(" ",$D947,FIND(" ",$D947)+1)),MID($D947,FIND(" ",$D947,FIND(" ",$D947)+1)+1,1),"")),".0",$E947), " ")</f>
        <v xml:space="preserve"> </v>
      </c>
      <c r="G947" s="144"/>
      <c r="H947" s="144"/>
      <c r="I947" s="144"/>
      <c r="J947" s="144"/>
      <c r="K947" s="144"/>
      <c r="L947" s="149" t="str" cm="1">
        <f t="array" ref="L947">_xlfn.IFNA(
_xlfn.IFS(
AND($F947=" ",$G947=" ",$H947=" "),"Please update all three: Surveyor Room Reference, Establishment Room Reference and Establishment Room Name",
AND(OR($I947="General",$I947="Open plan/ semi-open general",$I947="Fitted",$I947="Light practical (science)",$I947="Light practical (other)",$I947="Heavy practical (workshops)",$I947="Heavy practical (clean)",$I947="Large",$I947="Storage"),$J947=0,$K947=0),"Please update Net Area or Non-net Area",
AND($B947&lt;&gt;"OUT",$J947=0,$I947&lt;&gt;"Non-net",$M947="85% Circulation"),"Net area not recorded for spaces with 85% circulation unusable type",
AND(OR($I947="General",$I947="Open plan/ semi-open general",$I947="Fitted",$I947="Light practical (science)",$I947="Light practical (other)",$I947="Heavy practical (workshops)",$I947="Heavy practical (clean)",$I947="Large",$I947="Storage"),OR($J947=0,ISBLANK($J947))),"Net area not recorded in net spaces",
AND(OR($I947="Non-net",$I947="Outdoor space"),$J947&gt;0),"Net Area Recorded in Non-net space",
AND($I947="General",$J947&gt;90),"This general space is over 90m2, please ensure that this space is entered as separate spaces if it usually used as separate spaces",
AND($I947="Open plan/ semi-open general",$J947&lt;27),"Open plan general space under 27m2",
AND(OR($K947=0,ISBLANK($K947)), $I947="Non-net"),"Non-net area not recorded in non-net space"
),
" ")</f>
        <v xml:space="preserve"> </v>
      </c>
      <c r="M947" s="144"/>
      <c r="N947" s="144"/>
      <c r="O947" s="144"/>
      <c r="P947" s="144"/>
      <c r="Q947" s="144"/>
      <c r="R947" s="171"/>
      <c r="S947" s="147">
        <f>NCA_Calculations!$P$959</f>
        <v>0</v>
      </c>
      <c r="T947" s="147">
        <f>NCA_Calculations!$Q$959</f>
        <v>0</v>
      </c>
      <c r="U947" s="144"/>
      <c r="V947" s="144"/>
      <c r="W947" s="149" t="str" cm="1">
        <f t="array" ref="W947">_xlfn.IFNA(
_xlfn.IFS(
ISBLANK($U947),"Missing space use.",
AND('Establishment details'!$C$14="Secondary",$V947="Classbase"),"Invalid Status type",
AND(OR( $V947="Classbase", $V947="Teaching", $V947="Early years",$V947="SEND resourced"), NOT(ISBLANK($M947))),"Space with status type and unusable type.",
AND($V947= "Classbase",'Establishment details'!$C$22&gt;=10), "Classbase status is only valid in schools with a primary element.",
AND($I947= "Large",$N947 &gt; 3.5), "Large rooms with less than 3.5m height.",
AND(OR($V947="Light practical (science)",$V947="Light practical (science)",$V947="Heavy practical (workshops)", $V947="Heavy practical (clean)"), OR($O947=0,ISBLANK($O947))),"Missing sinks count for light and heavy practical spaces.",
AND($M947 = "Other",ISBLANK($R947)), "Invalid unusable type / missing note for other unusable type."
),
" ")</f>
        <v>Missing space use.</v>
      </c>
    </row>
    <row r="948" spans="2:23" ht="15.75" x14ac:dyDescent="0.25">
      <c r="B948" s="143"/>
      <c r="C948" s="144"/>
      <c r="D948" s="144"/>
      <c r="E948" s="144"/>
      <c r="F948" s="147" t="str" cm="1">
        <f t="array" ref="F948">_xlfn.IFNA(CONCATENATE(_xlfn.IFS($D948="Mezzanine",LEFT($D948,1), $D948="Ground Floor",LEFT($D948,1),$D948="Basment ",LEFT($D948,1), $D948="1st Floor", "0"&amp;LEFT($D948,1), $D948="2nd Floor", "0"&amp;LEFT($D948,1), $D948="3rd Floor", "0"&amp;LEFT($D948,1), $D948="4th Floor", "0"&amp;LEFT($D948,1), $D948="5th Floor", "0"&amp;LEFT($D948,1), $D948="6th Floor", "0"&amp;LEFT($D948,1),$D948="7th Floor", "0"&amp;LEFT($D948,1),$D948="8th Floor", "0"&amp;LEFT($D948,1),$D948="9th Floor", "0"&amp;LEFT($D948,1),$D948="10th Floor", LEFT($D948,2),$D948="11th Floor", LEFT($D948,2),$D948="12th Floor", LEFT($D948,2),$D948="13th Floor", LEFT($D948,2), $D948="Lower Ground", LEFT($D948)&amp;IF(ISNUMBER(FIND(" ",$D948)),MID($D948,FIND(" ",$D948)+1,1),"")&amp;IF(ISNUMBER(FIND(" ",$D948,FIND(" ",$D948)+1)),MID($D948,FIND(" ",$D948,FIND(" ",$D948)+1)+1,1),""),$D948="Upper Ground", LEFT($D948)&amp;IF(ISNUMBER(FIND(" ",$D948)),MID($D948,FIND(" ",$D948)+1,1),"")&amp;IF(ISNUMBER(FIND(" ",$D948,FIND(" ",$D948)+1)),MID($D948,FIND(" ",$D948,FIND(" ",$D948)+1)+1,1),"")),".0",$E948), " ")</f>
        <v xml:space="preserve"> </v>
      </c>
      <c r="G948" s="144"/>
      <c r="H948" s="144"/>
      <c r="I948" s="144"/>
      <c r="J948" s="144"/>
      <c r="K948" s="144"/>
      <c r="L948" s="149" t="str" cm="1">
        <f t="array" ref="L948">_xlfn.IFNA(
_xlfn.IFS(
AND($F948=" ",$G948=" ",$H948=" "),"Please update all three: Surveyor Room Reference, Establishment Room Reference and Establishment Room Name",
AND(OR($I948="General",$I948="Open plan/ semi-open general",$I948="Fitted",$I948="Light practical (science)",$I948="Light practical (other)",$I948="Heavy practical (workshops)",$I948="Heavy practical (clean)",$I948="Large",$I948="Storage"),$J948=0,$K948=0),"Please update Net Area or Non-net Area",
AND($B948&lt;&gt;"OUT",$J948=0,$I948&lt;&gt;"Non-net",$M948="85% Circulation"),"Net area not recorded for spaces with 85% circulation unusable type",
AND(OR($I948="General",$I948="Open plan/ semi-open general",$I948="Fitted",$I948="Light practical (science)",$I948="Light practical (other)",$I948="Heavy practical (workshops)",$I948="Heavy practical (clean)",$I948="Large",$I948="Storage"),OR($J948=0,ISBLANK($J948))),"Net area not recorded in net spaces",
AND(OR($I948="Non-net",$I948="Outdoor space"),$J948&gt;0),"Net Area Recorded in Non-net space",
AND($I948="General",$J948&gt;90),"This general space is over 90m2, please ensure that this space is entered as separate spaces if it usually used as separate spaces",
AND($I948="Open plan/ semi-open general",$J948&lt;27),"Open plan general space under 27m2",
AND(OR($K948=0,ISBLANK($K948)), $I948="Non-net"),"Non-net area not recorded in non-net space"
),
" ")</f>
        <v xml:space="preserve"> </v>
      </c>
      <c r="M948" s="144"/>
      <c r="N948" s="144"/>
      <c r="O948" s="144"/>
      <c r="P948" s="144"/>
      <c r="Q948" s="144"/>
      <c r="R948" s="171"/>
      <c r="S948" s="147">
        <f>NCA_Calculations!$P$960</f>
        <v>0</v>
      </c>
      <c r="T948" s="147">
        <f>NCA_Calculations!$Q$960</f>
        <v>0</v>
      </c>
      <c r="U948" s="144"/>
      <c r="V948" s="144"/>
      <c r="W948" s="149" t="str" cm="1">
        <f t="array" ref="W948">_xlfn.IFNA(
_xlfn.IFS(
ISBLANK($U948),"Missing space use.",
AND('Establishment details'!$C$14="Secondary",$V948="Classbase"),"Invalid Status type",
AND(OR( $V948="Classbase", $V948="Teaching", $V948="Early years",$V948="SEND resourced"), NOT(ISBLANK($M948))),"Space with status type and unusable type.",
AND($V948= "Classbase",'Establishment details'!$C$22&gt;=10), "Classbase status is only valid in schools with a primary element.",
AND($I948= "Large",$N948 &gt; 3.5), "Large rooms with less than 3.5m height.",
AND(OR($V948="Light practical (science)",$V948="Light practical (science)",$V948="Heavy practical (workshops)", $V948="Heavy practical (clean)"), OR($O948=0,ISBLANK($O948))),"Missing sinks count for light and heavy practical spaces.",
AND($M948 = "Other",ISBLANK($R948)), "Invalid unusable type / missing note for other unusable type."
),
" ")</f>
        <v>Missing space use.</v>
      </c>
    </row>
    <row r="949" spans="2:23" ht="15.75" x14ac:dyDescent="0.25">
      <c r="B949" s="143"/>
      <c r="C949" s="144"/>
      <c r="D949" s="144"/>
      <c r="E949" s="144"/>
      <c r="F949" s="147" t="str" cm="1">
        <f t="array" ref="F949">_xlfn.IFNA(CONCATENATE(_xlfn.IFS($D949="Mezzanine",LEFT($D949,1), $D949="Ground Floor",LEFT($D949,1),$D949="Basment ",LEFT($D949,1), $D949="1st Floor", "0"&amp;LEFT($D949,1), $D949="2nd Floor", "0"&amp;LEFT($D949,1), $D949="3rd Floor", "0"&amp;LEFT($D949,1), $D949="4th Floor", "0"&amp;LEFT($D949,1), $D949="5th Floor", "0"&amp;LEFT($D949,1), $D949="6th Floor", "0"&amp;LEFT($D949,1),$D949="7th Floor", "0"&amp;LEFT($D949,1),$D949="8th Floor", "0"&amp;LEFT($D949,1),$D949="9th Floor", "0"&amp;LEFT($D949,1),$D949="10th Floor", LEFT($D949,2),$D949="11th Floor", LEFT($D949,2),$D949="12th Floor", LEFT($D949,2),$D949="13th Floor", LEFT($D949,2), $D949="Lower Ground", LEFT($D949)&amp;IF(ISNUMBER(FIND(" ",$D949)),MID($D949,FIND(" ",$D949)+1,1),"")&amp;IF(ISNUMBER(FIND(" ",$D949,FIND(" ",$D949)+1)),MID($D949,FIND(" ",$D949,FIND(" ",$D949)+1)+1,1),""),$D949="Upper Ground", LEFT($D949)&amp;IF(ISNUMBER(FIND(" ",$D949)),MID($D949,FIND(" ",$D949)+1,1),"")&amp;IF(ISNUMBER(FIND(" ",$D949,FIND(" ",$D949)+1)),MID($D949,FIND(" ",$D949,FIND(" ",$D949)+1)+1,1),"")),".0",$E949), " ")</f>
        <v xml:space="preserve"> </v>
      </c>
      <c r="G949" s="144"/>
      <c r="H949" s="144"/>
      <c r="I949" s="144"/>
      <c r="J949" s="144"/>
      <c r="K949" s="144"/>
      <c r="L949" s="149" t="str" cm="1">
        <f t="array" ref="L949">_xlfn.IFNA(
_xlfn.IFS(
AND($F949=" ",$G949=" ",$H949=" "),"Please update all three: Surveyor Room Reference, Establishment Room Reference and Establishment Room Name",
AND(OR($I949="General",$I949="Open plan/ semi-open general",$I949="Fitted",$I949="Light practical (science)",$I949="Light practical (other)",$I949="Heavy practical (workshops)",$I949="Heavy practical (clean)",$I949="Large",$I949="Storage"),$J949=0,$K949=0),"Please update Net Area or Non-net Area",
AND($B949&lt;&gt;"OUT",$J949=0,$I949&lt;&gt;"Non-net",$M949="85% Circulation"),"Net area not recorded for spaces with 85% circulation unusable type",
AND(OR($I949="General",$I949="Open plan/ semi-open general",$I949="Fitted",$I949="Light practical (science)",$I949="Light practical (other)",$I949="Heavy practical (workshops)",$I949="Heavy practical (clean)",$I949="Large",$I949="Storage"),OR($J949=0,ISBLANK($J949))),"Net area not recorded in net spaces",
AND(OR($I949="Non-net",$I949="Outdoor space"),$J949&gt;0),"Net Area Recorded in Non-net space",
AND($I949="General",$J949&gt;90),"This general space is over 90m2, please ensure that this space is entered as separate spaces if it usually used as separate spaces",
AND($I949="Open plan/ semi-open general",$J949&lt;27),"Open plan general space under 27m2",
AND(OR($K949=0,ISBLANK($K949)), $I949="Non-net"),"Non-net area not recorded in non-net space"
),
" ")</f>
        <v xml:space="preserve"> </v>
      </c>
      <c r="M949" s="144"/>
      <c r="N949" s="144"/>
      <c r="O949" s="144"/>
      <c r="P949" s="144"/>
      <c r="Q949" s="144"/>
      <c r="R949" s="171"/>
      <c r="S949" s="147">
        <f>NCA_Calculations!$P$961</f>
        <v>0</v>
      </c>
      <c r="T949" s="147">
        <f>NCA_Calculations!$Q$961</f>
        <v>0</v>
      </c>
      <c r="U949" s="144"/>
      <c r="V949" s="144"/>
      <c r="W949" s="149" t="str" cm="1">
        <f t="array" ref="W949">_xlfn.IFNA(
_xlfn.IFS(
ISBLANK($U949),"Missing space use.",
AND('Establishment details'!$C$14="Secondary",$V949="Classbase"),"Invalid Status type",
AND(OR( $V949="Classbase", $V949="Teaching", $V949="Early years",$V949="SEND resourced"), NOT(ISBLANK($M949))),"Space with status type and unusable type.",
AND($V949= "Classbase",'Establishment details'!$C$22&gt;=10), "Classbase status is only valid in schools with a primary element.",
AND($I949= "Large",$N949 &gt; 3.5), "Large rooms with less than 3.5m height.",
AND(OR($V949="Light practical (science)",$V949="Light practical (science)",$V949="Heavy practical (workshops)", $V949="Heavy practical (clean)"), OR($O949=0,ISBLANK($O949))),"Missing sinks count for light and heavy practical spaces.",
AND($M949 = "Other",ISBLANK($R949)), "Invalid unusable type / missing note for other unusable type."
),
" ")</f>
        <v>Missing space use.</v>
      </c>
    </row>
    <row r="950" spans="2:23" ht="15.75" x14ac:dyDescent="0.25">
      <c r="B950" s="143"/>
      <c r="C950" s="144"/>
      <c r="D950" s="144"/>
      <c r="E950" s="144"/>
      <c r="F950" s="147" t="str" cm="1">
        <f t="array" ref="F950">_xlfn.IFNA(CONCATENATE(_xlfn.IFS($D950="Mezzanine",LEFT($D950,1), $D950="Ground Floor",LEFT($D950,1),$D950="Basment ",LEFT($D950,1), $D950="1st Floor", "0"&amp;LEFT($D950,1), $D950="2nd Floor", "0"&amp;LEFT($D950,1), $D950="3rd Floor", "0"&amp;LEFT($D950,1), $D950="4th Floor", "0"&amp;LEFT($D950,1), $D950="5th Floor", "0"&amp;LEFT($D950,1), $D950="6th Floor", "0"&amp;LEFT($D950,1),$D950="7th Floor", "0"&amp;LEFT($D950,1),$D950="8th Floor", "0"&amp;LEFT($D950,1),$D950="9th Floor", "0"&amp;LEFT($D950,1),$D950="10th Floor", LEFT($D950,2),$D950="11th Floor", LEFT($D950,2),$D950="12th Floor", LEFT($D950,2),$D950="13th Floor", LEFT($D950,2), $D950="Lower Ground", LEFT($D950)&amp;IF(ISNUMBER(FIND(" ",$D950)),MID($D950,FIND(" ",$D950)+1,1),"")&amp;IF(ISNUMBER(FIND(" ",$D950,FIND(" ",$D950)+1)),MID($D950,FIND(" ",$D950,FIND(" ",$D950)+1)+1,1),""),$D950="Upper Ground", LEFT($D950)&amp;IF(ISNUMBER(FIND(" ",$D950)),MID($D950,FIND(" ",$D950)+1,1),"")&amp;IF(ISNUMBER(FIND(" ",$D950,FIND(" ",$D950)+1)),MID($D950,FIND(" ",$D950,FIND(" ",$D950)+1)+1,1),"")),".0",$E950), " ")</f>
        <v xml:space="preserve"> </v>
      </c>
      <c r="G950" s="144"/>
      <c r="H950" s="144"/>
      <c r="I950" s="144"/>
      <c r="J950" s="144"/>
      <c r="K950" s="144"/>
      <c r="L950" s="149" t="str" cm="1">
        <f t="array" ref="L950">_xlfn.IFNA(
_xlfn.IFS(
AND($F950=" ",$G950=" ",$H950=" "),"Please update all three: Surveyor Room Reference, Establishment Room Reference and Establishment Room Name",
AND(OR($I950="General",$I950="Open plan/ semi-open general",$I950="Fitted",$I950="Light practical (science)",$I950="Light practical (other)",$I950="Heavy practical (workshops)",$I950="Heavy practical (clean)",$I950="Large",$I950="Storage"),$J950=0,$K950=0),"Please update Net Area or Non-net Area",
AND($B950&lt;&gt;"OUT",$J950=0,$I950&lt;&gt;"Non-net",$M950="85% Circulation"),"Net area not recorded for spaces with 85% circulation unusable type",
AND(OR($I950="General",$I950="Open plan/ semi-open general",$I950="Fitted",$I950="Light practical (science)",$I950="Light practical (other)",$I950="Heavy practical (workshops)",$I950="Heavy practical (clean)",$I950="Large",$I950="Storage"),OR($J950=0,ISBLANK($J950))),"Net area not recorded in net spaces",
AND(OR($I950="Non-net",$I950="Outdoor space"),$J950&gt;0),"Net Area Recorded in Non-net space",
AND($I950="General",$J950&gt;90),"This general space is over 90m2, please ensure that this space is entered as separate spaces if it usually used as separate spaces",
AND($I950="Open plan/ semi-open general",$J950&lt;27),"Open plan general space under 27m2",
AND(OR($K950=0,ISBLANK($K950)), $I950="Non-net"),"Non-net area not recorded in non-net space"
),
" ")</f>
        <v xml:space="preserve"> </v>
      </c>
      <c r="M950" s="144"/>
      <c r="N950" s="144"/>
      <c r="O950" s="144"/>
      <c r="P950" s="144"/>
      <c r="Q950" s="144"/>
      <c r="R950" s="171"/>
      <c r="S950" s="147">
        <f>NCA_Calculations!$P$962</f>
        <v>0</v>
      </c>
      <c r="T950" s="147">
        <f>NCA_Calculations!$Q$962</f>
        <v>0</v>
      </c>
      <c r="U950" s="144"/>
      <c r="V950" s="144"/>
      <c r="W950" s="149" t="str" cm="1">
        <f t="array" ref="W950">_xlfn.IFNA(
_xlfn.IFS(
ISBLANK($U950),"Missing space use.",
AND('Establishment details'!$C$14="Secondary",$V950="Classbase"),"Invalid Status type",
AND(OR( $V950="Classbase", $V950="Teaching", $V950="Early years",$V950="SEND resourced"), NOT(ISBLANK($M950))),"Space with status type and unusable type.",
AND($V950= "Classbase",'Establishment details'!$C$22&gt;=10), "Classbase status is only valid in schools with a primary element.",
AND($I950= "Large",$N950 &gt; 3.5), "Large rooms with less than 3.5m height.",
AND(OR($V950="Light practical (science)",$V950="Light practical (science)",$V950="Heavy practical (workshops)", $V950="Heavy practical (clean)"), OR($O950=0,ISBLANK($O950))),"Missing sinks count for light and heavy practical spaces.",
AND($M950 = "Other",ISBLANK($R950)), "Invalid unusable type / missing note for other unusable type."
),
" ")</f>
        <v>Missing space use.</v>
      </c>
    </row>
    <row r="951" spans="2:23" ht="15.75" x14ac:dyDescent="0.25">
      <c r="B951" s="143"/>
      <c r="C951" s="144"/>
      <c r="D951" s="144"/>
      <c r="E951" s="144"/>
      <c r="F951" s="147" t="str" cm="1">
        <f t="array" ref="F951">_xlfn.IFNA(CONCATENATE(_xlfn.IFS($D951="Mezzanine",LEFT($D951,1), $D951="Ground Floor",LEFT($D951,1),$D951="Basment ",LEFT($D951,1), $D951="1st Floor", "0"&amp;LEFT($D951,1), $D951="2nd Floor", "0"&amp;LEFT($D951,1), $D951="3rd Floor", "0"&amp;LEFT($D951,1), $D951="4th Floor", "0"&amp;LEFT($D951,1), $D951="5th Floor", "0"&amp;LEFT($D951,1), $D951="6th Floor", "0"&amp;LEFT($D951,1),$D951="7th Floor", "0"&amp;LEFT($D951,1),$D951="8th Floor", "0"&amp;LEFT($D951,1),$D951="9th Floor", "0"&amp;LEFT($D951,1),$D951="10th Floor", LEFT($D951,2),$D951="11th Floor", LEFT($D951,2),$D951="12th Floor", LEFT($D951,2),$D951="13th Floor", LEFT($D951,2), $D951="Lower Ground", LEFT($D951)&amp;IF(ISNUMBER(FIND(" ",$D951)),MID($D951,FIND(" ",$D951)+1,1),"")&amp;IF(ISNUMBER(FIND(" ",$D951,FIND(" ",$D951)+1)),MID($D951,FIND(" ",$D951,FIND(" ",$D951)+1)+1,1),""),$D951="Upper Ground", LEFT($D951)&amp;IF(ISNUMBER(FIND(" ",$D951)),MID($D951,FIND(" ",$D951)+1,1),"")&amp;IF(ISNUMBER(FIND(" ",$D951,FIND(" ",$D951)+1)),MID($D951,FIND(" ",$D951,FIND(" ",$D951)+1)+1,1),"")),".0",$E951), " ")</f>
        <v xml:space="preserve"> </v>
      </c>
      <c r="G951" s="144"/>
      <c r="H951" s="144"/>
      <c r="I951" s="144"/>
      <c r="J951" s="144"/>
      <c r="K951" s="144"/>
      <c r="L951" s="149" t="str" cm="1">
        <f t="array" ref="L951">_xlfn.IFNA(
_xlfn.IFS(
AND($F951=" ",$G951=" ",$H951=" "),"Please update all three: Surveyor Room Reference, Establishment Room Reference and Establishment Room Name",
AND(OR($I951="General",$I951="Open plan/ semi-open general",$I951="Fitted",$I951="Light practical (science)",$I951="Light practical (other)",$I951="Heavy practical (workshops)",$I951="Heavy practical (clean)",$I951="Large",$I951="Storage"),$J951=0,$K951=0),"Please update Net Area or Non-net Area",
AND($B951&lt;&gt;"OUT",$J951=0,$I951&lt;&gt;"Non-net",$M951="85% Circulation"),"Net area not recorded for spaces with 85% circulation unusable type",
AND(OR($I951="General",$I951="Open plan/ semi-open general",$I951="Fitted",$I951="Light practical (science)",$I951="Light practical (other)",$I951="Heavy practical (workshops)",$I951="Heavy practical (clean)",$I951="Large",$I951="Storage"),OR($J951=0,ISBLANK($J951))),"Net area not recorded in net spaces",
AND(OR($I951="Non-net",$I951="Outdoor space"),$J951&gt;0),"Net Area Recorded in Non-net space",
AND($I951="General",$J951&gt;90),"This general space is over 90m2, please ensure that this space is entered as separate spaces if it usually used as separate spaces",
AND($I951="Open plan/ semi-open general",$J951&lt;27),"Open plan general space under 27m2",
AND(OR($K951=0,ISBLANK($K951)), $I951="Non-net"),"Non-net area not recorded in non-net space"
),
" ")</f>
        <v xml:space="preserve"> </v>
      </c>
      <c r="M951" s="144"/>
      <c r="N951" s="144"/>
      <c r="O951" s="144"/>
      <c r="P951" s="144"/>
      <c r="Q951" s="144"/>
      <c r="R951" s="171"/>
      <c r="S951" s="147">
        <f>NCA_Calculations!$P$963</f>
        <v>0</v>
      </c>
      <c r="T951" s="147">
        <f>NCA_Calculations!$Q$963</f>
        <v>0</v>
      </c>
      <c r="U951" s="144"/>
      <c r="V951" s="144"/>
      <c r="W951" s="149" t="str" cm="1">
        <f t="array" ref="W951">_xlfn.IFNA(
_xlfn.IFS(
ISBLANK($U951),"Missing space use.",
AND('Establishment details'!$C$14="Secondary",$V951="Classbase"),"Invalid Status type",
AND(OR( $V951="Classbase", $V951="Teaching", $V951="Early years",$V951="SEND resourced"), NOT(ISBLANK($M951))),"Space with status type and unusable type.",
AND($V951= "Classbase",'Establishment details'!$C$22&gt;=10), "Classbase status is only valid in schools with a primary element.",
AND($I951= "Large",$N951 &gt; 3.5), "Large rooms with less than 3.5m height.",
AND(OR($V951="Light practical (science)",$V951="Light practical (science)",$V951="Heavy practical (workshops)", $V951="Heavy practical (clean)"), OR($O951=0,ISBLANK($O951))),"Missing sinks count for light and heavy practical spaces.",
AND($M951 = "Other",ISBLANK($R951)), "Invalid unusable type / missing note for other unusable type."
),
" ")</f>
        <v>Missing space use.</v>
      </c>
    </row>
    <row r="952" spans="2:23" ht="15.75" x14ac:dyDescent="0.25">
      <c r="B952" s="143"/>
      <c r="C952" s="144"/>
      <c r="D952" s="144"/>
      <c r="E952" s="144"/>
      <c r="F952" s="147" t="str" cm="1">
        <f t="array" ref="F952">_xlfn.IFNA(CONCATENATE(_xlfn.IFS($D952="Mezzanine",LEFT($D952,1), $D952="Ground Floor",LEFT($D952,1),$D952="Basment ",LEFT($D952,1), $D952="1st Floor", "0"&amp;LEFT($D952,1), $D952="2nd Floor", "0"&amp;LEFT($D952,1), $D952="3rd Floor", "0"&amp;LEFT($D952,1), $D952="4th Floor", "0"&amp;LEFT($D952,1), $D952="5th Floor", "0"&amp;LEFT($D952,1), $D952="6th Floor", "0"&amp;LEFT($D952,1),$D952="7th Floor", "0"&amp;LEFT($D952,1),$D952="8th Floor", "0"&amp;LEFT($D952,1),$D952="9th Floor", "0"&amp;LEFT($D952,1),$D952="10th Floor", LEFT($D952,2),$D952="11th Floor", LEFT($D952,2),$D952="12th Floor", LEFT($D952,2),$D952="13th Floor", LEFT($D952,2), $D952="Lower Ground", LEFT($D952)&amp;IF(ISNUMBER(FIND(" ",$D952)),MID($D952,FIND(" ",$D952)+1,1),"")&amp;IF(ISNUMBER(FIND(" ",$D952,FIND(" ",$D952)+1)),MID($D952,FIND(" ",$D952,FIND(" ",$D952)+1)+1,1),""),$D952="Upper Ground", LEFT($D952)&amp;IF(ISNUMBER(FIND(" ",$D952)),MID($D952,FIND(" ",$D952)+1,1),"")&amp;IF(ISNUMBER(FIND(" ",$D952,FIND(" ",$D952)+1)),MID($D952,FIND(" ",$D952,FIND(" ",$D952)+1)+1,1),"")),".0",$E952), " ")</f>
        <v xml:space="preserve"> </v>
      </c>
      <c r="G952" s="144"/>
      <c r="H952" s="144"/>
      <c r="I952" s="144"/>
      <c r="J952" s="144"/>
      <c r="K952" s="144"/>
      <c r="L952" s="149" t="str" cm="1">
        <f t="array" ref="L952">_xlfn.IFNA(
_xlfn.IFS(
AND($F952=" ",$G952=" ",$H952=" "),"Please update all three: Surveyor Room Reference, Establishment Room Reference and Establishment Room Name",
AND(OR($I952="General",$I952="Open plan/ semi-open general",$I952="Fitted",$I952="Light practical (science)",$I952="Light practical (other)",$I952="Heavy practical (workshops)",$I952="Heavy practical (clean)",$I952="Large",$I952="Storage"),$J952=0,$K952=0),"Please update Net Area or Non-net Area",
AND($B952&lt;&gt;"OUT",$J952=0,$I952&lt;&gt;"Non-net",$M952="85% Circulation"),"Net area not recorded for spaces with 85% circulation unusable type",
AND(OR($I952="General",$I952="Open plan/ semi-open general",$I952="Fitted",$I952="Light practical (science)",$I952="Light practical (other)",$I952="Heavy practical (workshops)",$I952="Heavy practical (clean)",$I952="Large",$I952="Storage"),OR($J952=0,ISBLANK($J952))),"Net area not recorded in net spaces",
AND(OR($I952="Non-net",$I952="Outdoor space"),$J952&gt;0),"Net Area Recorded in Non-net space",
AND($I952="General",$J952&gt;90),"This general space is over 90m2, please ensure that this space is entered as separate spaces if it usually used as separate spaces",
AND($I952="Open plan/ semi-open general",$J952&lt;27),"Open plan general space under 27m2",
AND(OR($K952=0,ISBLANK($K952)), $I952="Non-net"),"Non-net area not recorded in non-net space"
),
" ")</f>
        <v xml:space="preserve"> </v>
      </c>
      <c r="M952" s="144"/>
      <c r="N952" s="144"/>
      <c r="O952" s="144"/>
      <c r="P952" s="144"/>
      <c r="Q952" s="144"/>
      <c r="R952" s="171"/>
      <c r="S952" s="147">
        <f>NCA_Calculations!$P$964</f>
        <v>0</v>
      </c>
      <c r="T952" s="147">
        <f>NCA_Calculations!$Q$964</f>
        <v>0</v>
      </c>
      <c r="U952" s="144"/>
      <c r="V952" s="144"/>
      <c r="W952" s="149" t="str" cm="1">
        <f t="array" ref="W952">_xlfn.IFNA(
_xlfn.IFS(
ISBLANK($U952),"Missing space use.",
AND('Establishment details'!$C$14="Secondary",$V952="Classbase"),"Invalid Status type",
AND(OR( $V952="Classbase", $V952="Teaching", $V952="Early years",$V952="SEND resourced"), NOT(ISBLANK($M952))),"Space with status type and unusable type.",
AND($V952= "Classbase",'Establishment details'!$C$22&gt;=10), "Classbase status is only valid in schools with a primary element.",
AND($I952= "Large",$N952 &gt; 3.5), "Large rooms with less than 3.5m height.",
AND(OR($V952="Light practical (science)",$V952="Light practical (science)",$V952="Heavy practical (workshops)", $V952="Heavy practical (clean)"), OR($O952=0,ISBLANK($O952))),"Missing sinks count for light and heavy practical spaces.",
AND($M952 = "Other",ISBLANK($R952)), "Invalid unusable type / missing note for other unusable type."
),
" ")</f>
        <v>Missing space use.</v>
      </c>
    </row>
    <row r="953" spans="2:23" ht="15.75" x14ac:dyDescent="0.25">
      <c r="B953" s="143"/>
      <c r="C953" s="144"/>
      <c r="D953" s="144"/>
      <c r="E953" s="144"/>
      <c r="F953" s="147" t="str" cm="1">
        <f t="array" ref="F953">_xlfn.IFNA(CONCATENATE(_xlfn.IFS($D953="Mezzanine",LEFT($D953,1), $D953="Ground Floor",LEFT($D953,1),$D953="Basment ",LEFT($D953,1), $D953="1st Floor", "0"&amp;LEFT($D953,1), $D953="2nd Floor", "0"&amp;LEFT($D953,1), $D953="3rd Floor", "0"&amp;LEFT($D953,1), $D953="4th Floor", "0"&amp;LEFT($D953,1), $D953="5th Floor", "0"&amp;LEFT($D953,1), $D953="6th Floor", "0"&amp;LEFT($D953,1),$D953="7th Floor", "0"&amp;LEFT($D953,1),$D953="8th Floor", "0"&amp;LEFT($D953,1),$D953="9th Floor", "0"&amp;LEFT($D953,1),$D953="10th Floor", LEFT($D953,2),$D953="11th Floor", LEFT($D953,2),$D953="12th Floor", LEFT($D953,2),$D953="13th Floor", LEFT($D953,2), $D953="Lower Ground", LEFT($D953)&amp;IF(ISNUMBER(FIND(" ",$D953)),MID($D953,FIND(" ",$D953)+1,1),"")&amp;IF(ISNUMBER(FIND(" ",$D953,FIND(" ",$D953)+1)),MID($D953,FIND(" ",$D953,FIND(" ",$D953)+1)+1,1),""),$D953="Upper Ground", LEFT($D953)&amp;IF(ISNUMBER(FIND(" ",$D953)),MID($D953,FIND(" ",$D953)+1,1),"")&amp;IF(ISNUMBER(FIND(" ",$D953,FIND(" ",$D953)+1)),MID($D953,FIND(" ",$D953,FIND(" ",$D953)+1)+1,1),"")),".0",$E953), " ")</f>
        <v xml:space="preserve"> </v>
      </c>
      <c r="G953" s="144"/>
      <c r="H953" s="144"/>
      <c r="I953" s="144"/>
      <c r="J953" s="144"/>
      <c r="K953" s="144"/>
      <c r="L953" s="149" t="str" cm="1">
        <f t="array" ref="L953">_xlfn.IFNA(
_xlfn.IFS(
AND($F953=" ",$G953=" ",$H953=" "),"Please update all three: Surveyor Room Reference, Establishment Room Reference and Establishment Room Name",
AND(OR($I953="General",$I953="Open plan/ semi-open general",$I953="Fitted",$I953="Light practical (science)",$I953="Light practical (other)",$I953="Heavy practical (workshops)",$I953="Heavy practical (clean)",$I953="Large",$I953="Storage"),$J953=0,$K953=0),"Please update Net Area or Non-net Area",
AND($B953&lt;&gt;"OUT",$J953=0,$I953&lt;&gt;"Non-net",$M953="85% Circulation"),"Net area not recorded for spaces with 85% circulation unusable type",
AND(OR($I953="General",$I953="Open plan/ semi-open general",$I953="Fitted",$I953="Light practical (science)",$I953="Light practical (other)",$I953="Heavy practical (workshops)",$I953="Heavy practical (clean)",$I953="Large",$I953="Storage"),OR($J953=0,ISBLANK($J953))),"Net area not recorded in net spaces",
AND(OR($I953="Non-net",$I953="Outdoor space"),$J953&gt;0),"Net Area Recorded in Non-net space",
AND($I953="General",$J953&gt;90),"This general space is over 90m2, please ensure that this space is entered as separate spaces if it usually used as separate spaces",
AND($I953="Open plan/ semi-open general",$J953&lt;27),"Open plan general space under 27m2",
AND(OR($K953=0,ISBLANK($K953)), $I953="Non-net"),"Non-net area not recorded in non-net space"
),
" ")</f>
        <v xml:space="preserve"> </v>
      </c>
      <c r="M953" s="144"/>
      <c r="N953" s="144"/>
      <c r="O953" s="144"/>
      <c r="P953" s="144"/>
      <c r="Q953" s="144"/>
      <c r="R953" s="171"/>
      <c r="S953" s="147">
        <f>NCA_Calculations!$P$965</f>
        <v>0</v>
      </c>
      <c r="T953" s="147">
        <f>NCA_Calculations!$Q$965</f>
        <v>0</v>
      </c>
      <c r="U953" s="144"/>
      <c r="V953" s="144"/>
      <c r="W953" s="149" t="str" cm="1">
        <f t="array" ref="W953">_xlfn.IFNA(
_xlfn.IFS(
ISBLANK($U953),"Missing space use.",
AND('Establishment details'!$C$14="Secondary",$V953="Classbase"),"Invalid Status type",
AND(OR( $V953="Classbase", $V953="Teaching", $V953="Early years",$V953="SEND resourced"), NOT(ISBLANK($M953))),"Space with status type and unusable type.",
AND($V953= "Classbase",'Establishment details'!$C$22&gt;=10), "Classbase status is only valid in schools with a primary element.",
AND($I953= "Large",$N953 &gt; 3.5), "Large rooms with less than 3.5m height.",
AND(OR($V953="Light practical (science)",$V953="Light practical (science)",$V953="Heavy practical (workshops)", $V953="Heavy practical (clean)"), OR($O953=0,ISBLANK($O953))),"Missing sinks count for light and heavy practical spaces.",
AND($M953 = "Other",ISBLANK($R953)), "Invalid unusable type / missing note for other unusable type."
),
" ")</f>
        <v>Missing space use.</v>
      </c>
    </row>
    <row r="954" spans="2:23" ht="15.75" x14ac:dyDescent="0.25">
      <c r="B954" s="143"/>
      <c r="C954" s="144"/>
      <c r="D954" s="144"/>
      <c r="E954" s="144"/>
      <c r="F954" s="147" t="str" cm="1">
        <f t="array" ref="F954">_xlfn.IFNA(CONCATENATE(_xlfn.IFS($D954="Mezzanine",LEFT($D954,1), $D954="Ground Floor",LEFT($D954,1),$D954="Basment ",LEFT($D954,1), $D954="1st Floor", "0"&amp;LEFT($D954,1), $D954="2nd Floor", "0"&amp;LEFT($D954,1), $D954="3rd Floor", "0"&amp;LEFT($D954,1), $D954="4th Floor", "0"&amp;LEFT($D954,1), $D954="5th Floor", "0"&amp;LEFT($D954,1), $D954="6th Floor", "0"&amp;LEFT($D954,1),$D954="7th Floor", "0"&amp;LEFT($D954,1),$D954="8th Floor", "0"&amp;LEFT($D954,1),$D954="9th Floor", "0"&amp;LEFT($D954,1),$D954="10th Floor", LEFT($D954,2),$D954="11th Floor", LEFT($D954,2),$D954="12th Floor", LEFT($D954,2),$D954="13th Floor", LEFT($D954,2), $D954="Lower Ground", LEFT($D954)&amp;IF(ISNUMBER(FIND(" ",$D954)),MID($D954,FIND(" ",$D954)+1,1),"")&amp;IF(ISNUMBER(FIND(" ",$D954,FIND(" ",$D954)+1)),MID($D954,FIND(" ",$D954,FIND(" ",$D954)+1)+1,1),""),$D954="Upper Ground", LEFT($D954)&amp;IF(ISNUMBER(FIND(" ",$D954)),MID($D954,FIND(" ",$D954)+1,1),"")&amp;IF(ISNUMBER(FIND(" ",$D954,FIND(" ",$D954)+1)),MID($D954,FIND(" ",$D954,FIND(" ",$D954)+1)+1,1),"")),".0",$E954), " ")</f>
        <v xml:space="preserve"> </v>
      </c>
      <c r="G954" s="144"/>
      <c r="H954" s="144"/>
      <c r="I954" s="144"/>
      <c r="J954" s="144"/>
      <c r="K954" s="144"/>
      <c r="L954" s="149" t="str" cm="1">
        <f t="array" ref="L954">_xlfn.IFNA(
_xlfn.IFS(
AND($F954=" ",$G954=" ",$H954=" "),"Please update all three: Surveyor Room Reference, Establishment Room Reference and Establishment Room Name",
AND(OR($I954="General",$I954="Open plan/ semi-open general",$I954="Fitted",$I954="Light practical (science)",$I954="Light practical (other)",$I954="Heavy practical (workshops)",$I954="Heavy practical (clean)",$I954="Large",$I954="Storage"),$J954=0,$K954=0),"Please update Net Area or Non-net Area",
AND($B954&lt;&gt;"OUT",$J954=0,$I954&lt;&gt;"Non-net",$M954="85% Circulation"),"Net area not recorded for spaces with 85% circulation unusable type",
AND(OR($I954="General",$I954="Open plan/ semi-open general",$I954="Fitted",$I954="Light practical (science)",$I954="Light practical (other)",$I954="Heavy practical (workshops)",$I954="Heavy practical (clean)",$I954="Large",$I954="Storage"),OR($J954=0,ISBLANK($J954))),"Net area not recorded in net spaces",
AND(OR($I954="Non-net",$I954="Outdoor space"),$J954&gt;0),"Net Area Recorded in Non-net space",
AND($I954="General",$J954&gt;90),"This general space is over 90m2, please ensure that this space is entered as separate spaces if it usually used as separate spaces",
AND($I954="Open plan/ semi-open general",$J954&lt;27),"Open plan general space under 27m2",
AND(OR($K954=0,ISBLANK($K954)), $I954="Non-net"),"Non-net area not recorded in non-net space"
),
" ")</f>
        <v xml:space="preserve"> </v>
      </c>
      <c r="M954" s="144"/>
      <c r="N954" s="144"/>
      <c r="O954" s="144"/>
      <c r="P954" s="144"/>
      <c r="Q954" s="144"/>
      <c r="R954" s="171"/>
      <c r="S954" s="147">
        <f>NCA_Calculations!$P$966</f>
        <v>0</v>
      </c>
      <c r="T954" s="147">
        <f>NCA_Calculations!$Q$966</f>
        <v>0</v>
      </c>
      <c r="U954" s="144"/>
      <c r="V954" s="144"/>
      <c r="W954" s="149" t="str" cm="1">
        <f t="array" ref="W954">_xlfn.IFNA(
_xlfn.IFS(
ISBLANK($U954),"Missing space use.",
AND('Establishment details'!$C$14="Secondary",$V954="Classbase"),"Invalid Status type",
AND(OR( $V954="Classbase", $V954="Teaching", $V954="Early years",$V954="SEND resourced"), NOT(ISBLANK($M954))),"Space with status type and unusable type.",
AND($V954= "Classbase",'Establishment details'!$C$22&gt;=10), "Classbase status is only valid in schools with a primary element.",
AND($I954= "Large",$N954 &gt; 3.5), "Large rooms with less than 3.5m height.",
AND(OR($V954="Light practical (science)",$V954="Light practical (science)",$V954="Heavy practical (workshops)", $V954="Heavy practical (clean)"), OR($O954=0,ISBLANK($O954))),"Missing sinks count for light and heavy practical spaces.",
AND($M954 = "Other",ISBLANK($R954)), "Invalid unusable type / missing note for other unusable type."
),
" ")</f>
        <v>Missing space use.</v>
      </c>
    </row>
    <row r="955" spans="2:23" ht="15.75" x14ac:dyDescent="0.25">
      <c r="B955" s="143"/>
      <c r="C955" s="144"/>
      <c r="D955" s="144"/>
      <c r="E955" s="144"/>
      <c r="F955" s="147" t="str" cm="1">
        <f t="array" ref="F955">_xlfn.IFNA(CONCATENATE(_xlfn.IFS($D955="Mezzanine",LEFT($D955,1), $D955="Ground Floor",LEFT($D955,1),$D955="Basment ",LEFT($D955,1), $D955="1st Floor", "0"&amp;LEFT($D955,1), $D955="2nd Floor", "0"&amp;LEFT($D955,1), $D955="3rd Floor", "0"&amp;LEFT($D955,1), $D955="4th Floor", "0"&amp;LEFT($D955,1), $D955="5th Floor", "0"&amp;LEFT($D955,1), $D955="6th Floor", "0"&amp;LEFT($D955,1),$D955="7th Floor", "0"&amp;LEFT($D955,1),$D955="8th Floor", "0"&amp;LEFT($D955,1),$D955="9th Floor", "0"&amp;LEFT($D955,1),$D955="10th Floor", LEFT($D955,2),$D955="11th Floor", LEFT($D955,2),$D955="12th Floor", LEFT($D955,2),$D955="13th Floor", LEFT($D955,2), $D955="Lower Ground", LEFT($D955)&amp;IF(ISNUMBER(FIND(" ",$D955)),MID($D955,FIND(" ",$D955)+1,1),"")&amp;IF(ISNUMBER(FIND(" ",$D955,FIND(" ",$D955)+1)),MID($D955,FIND(" ",$D955,FIND(" ",$D955)+1)+1,1),""),$D955="Upper Ground", LEFT($D955)&amp;IF(ISNUMBER(FIND(" ",$D955)),MID($D955,FIND(" ",$D955)+1,1),"")&amp;IF(ISNUMBER(FIND(" ",$D955,FIND(" ",$D955)+1)),MID($D955,FIND(" ",$D955,FIND(" ",$D955)+1)+1,1),"")),".0",$E955), " ")</f>
        <v xml:space="preserve"> </v>
      </c>
      <c r="G955" s="144"/>
      <c r="H955" s="144"/>
      <c r="I955" s="144"/>
      <c r="J955" s="144"/>
      <c r="K955" s="144"/>
      <c r="L955" s="149" t="str" cm="1">
        <f t="array" ref="L955">_xlfn.IFNA(
_xlfn.IFS(
AND($F955=" ",$G955=" ",$H955=" "),"Please update all three: Surveyor Room Reference, Establishment Room Reference and Establishment Room Name",
AND(OR($I955="General",$I955="Open plan/ semi-open general",$I955="Fitted",$I955="Light practical (science)",$I955="Light practical (other)",$I955="Heavy practical (workshops)",$I955="Heavy practical (clean)",$I955="Large",$I955="Storage"),$J955=0,$K955=0),"Please update Net Area or Non-net Area",
AND($B955&lt;&gt;"OUT",$J955=0,$I955&lt;&gt;"Non-net",$M955="85% Circulation"),"Net area not recorded for spaces with 85% circulation unusable type",
AND(OR($I955="General",$I955="Open plan/ semi-open general",$I955="Fitted",$I955="Light practical (science)",$I955="Light practical (other)",$I955="Heavy practical (workshops)",$I955="Heavy practical (clean)",$I955="Large",$I955="Storage"),OR($J955=0,ISBLANK($J955))),"Net area not recorded in net spaces",
AND(OR($I955="Non-net",$I955="Outdoor space"),$J955&gt;0),"Net Area Recorded in Non-net space",
AND($I955="General",$J955&gt;90),"This general space is over 90m2, please ensure that this space is entered as separate spaces if it usually used as separate spaces",
AND($I955="Open plan/ semi-open general",$J955&lt;27),"Open plan general space under 27m2",
AND(OR($K955=0,ISBLANK($K955)), $I955="Non-net"),"Non-net area not recorded in non-net space"
),
" ")</f>
        <v xml:space="preserve"> </v>
      </c>
      <c r="M955" s="144"/>
      <c r="N955" s="144"/>
      <c r="O955" s="144"/>
      <c r="P955" s="144"/>
      <c r="Q955" s="144"/>
      <c r="R955" s="171"/>
      <c r="S955" s="147">
        <f>NCA_Calculations!$P$967</f>
        <v>0</v>
      </c>
      <c r="T955" s="147">
        <f>NCA_Calculations!$Q$967</f>
        <v>0</v>
      </c>
      <c r="U955" s="144"/>
      <c r="V955" s="144"/>
      <c r="W955" s="149" t="str" cm="1">
        <f t="array" ref="W955">_xlfn.IFNA(
_xlfn.IFS(
ISBLANK($U955),"Missing space use.",
AND('Establishment details'!$C$14="Secondary",$V955="Classbase"),"Invalid Status type",
AND(OR( $V955="Classbase", $V955="Teaching", $V955="Early years",$V955="SEND resourced"), NOT(ISBLANK($M955))),"Space with status type and unusable type.",
AND($V955= "Classbase",'Establishment details'!$C$22&gt;=10), "Classbase status is only valid in schools with a primary element.",
AND($I955= "Large",$N955 &gt; 3.5), "Large rooms with less than 3.5m height.",
AND(OR($V955="Light practical (science)",$V955="Light practical (science)",$V955="Heavy practical (workshops)", $V955="Heavy practical (clean)"), OR($O955=0,ISBLANK($O955))),"Missing sinks count for light and heavy practical spaces.",
AND($M955 = "Other",ISBLANK($R955)), "Invalid unusable type / missing note for other unusable type."
),
" ")</f>
        <v>Missing space use.</v>
      </c>
    </row>
    <row r="956" spans="2:23" ht="15.75" x14ac:dyDescent="0.25">
      <c r="B956" s="143"/>
      <c r="C956" s="144"/>
      <c r="D956" s="144"/>
      <c r="E956" s="144"/>
      <c r="F956" s="147" t="str" cm="1">
        <f t="array" ref="F956">_xlfn.IFNA(CONCATENATE(_xlfn.IFS($D956="Mezzanine",LEFT($D956,1), $D956="Ground Floor",LEFT($D956,1),$D956="Basment ",LEFT($D956,1), $D956="1st Floor", "0"&amp;LEFT($D956,1), $D956="2nd Floor", "0"&amp;LEFT($D956,1), $D956="3rd Floor", "0"&amp;LEFT($D956,1), $D956="4th Floor", "0"&amp;LEFT($D956,1), $D956="5th Floor", "0"&amp;LEFT($D956,1), $D956="6th Floor", "0"&amp;LEFT($D956,1),$D956="7th Floor", "0"&amp;LEFT($D956,1),$D956="8th Floor", "0"&amp;LEFT($D956,1),$D956="9th Floor", "0"&amp;LEFT($D956,1),$D956="10th Floor", LEFT($D956,2),$D956="11th Floor", LEFT($D956,2),$D956="12th Floor", LEFT($D956,2),$D956="13th Floor", LEFT($D956,2), $D956="Lower Ground", LEFT($D956)&amp;IF(ISNUMBER(FIND(" ",$D956)),MID($D956,FIND(" ",$D956)+1,1),"")&amp;IF(ISNUMBER(FIND(" ",$D956,FIND(" ",$D956)+1)),MID($D956,FIND(" ",$D956,FIND(" ",$D956)+1)+1,1),""),$D956="Upper Ground", LEFT($D956)&amp;IF(ISNUMBER(FIND(" ",$D956)),MID($D956,FIND(" ",$D956)+1,1),"")&amp;IF(ISNUMBER(FIND(" ",$D956,FIND(" ",$D956)+1)),MID($D956,FIND(" ",$D956,FIND(" ",$D956)+1)+1,1),"")),".0",$E956), " ")</f>
        <v xml:space="preserve"> </v>
      </c>
      <c r="G956" s="144"/>
      <c r="H956" s="144"/>
      <c r="I956" s="144"/>
      <c r="J956" s="144"/>
      <c r="K956" s="144"/>
      <c r="L956" s="149" t="str" cm="1">
        <f t="array" ref="L956">_xlfn.IFNA(
_xlfn.IFS(
AND($F956=" ",$G956=" ",$H956=" "),"Please update all three: Surveyor Room Reference, Establishment Room Reference and Establishment Room Name",
AND(OR($I956="General",$I956="Open plan/ semi-open general",$I956="Fitted",$I956="Light practical (science)",$I956="Light practical (other)",$I956="Heavy practical (workshops)",$I956="Heavy practical (clean)",$I956="Large",$I956="Storage"),$J956=0,$K956=0),"Please update Net Area or Non-net Area",
AND($B956&lt;&gt;"OUT",$J956=0,$I956&lt;&gt;"Non-net",$M956="85% Circulation"),"Net area not recorded for spaces with 85% circulation unusable type",
AND(OR($I956="General",$I956="Open plan/ semi-open general",$I956="Fitted",$I956="Light practical (science)",$I956="Light practical (other)",$I956="Heavy practical (workshops)",$I956="Heavy practical (clean)",$I956="Large",$I956="Storage"),OR($J956=0,ISBLANK($J956))),"Net area not recorded in net spaces",
AND(OR($I956="Non-net",$I956="Outdoor space"),$J956&gt;0),"Net Area Recorded in Non-net space",
AND($I956="General",$J956&gt;90),"This general space is over 90m2, please ensure that this space is entered as separate spaces if it usually used as separate spaces",
AND($I956="Open plan/ semi-open general",$J956&lt;27),"Open plan general space under 27m2",
AND(OR($K956=0,ISBLANK($K956)), $I956="Non-net"),"Non-net area not recorded in non-net space"
),
" ")</f>
        <v xml:space="preserve"> </v>
      </c>
      <c r="M956" s="144"/>
      <c r="N956" s="144"/>
      <c r="O956" s="144"/>
      <c r="P956" s="144"/>
      <c r="Q956" s="144"/>
      <c r="R956" s="171"/>
      <c r="S956" s="147">
        <f>NCA_Calculations!$P$968</f>
        <v>0</v>
      </c>
      <c r="T956" s="147">
        <f>NCA_Calculations!$Q$968</f>
        <v>0</v>
      </c>
      <c r="U956" s="144"/>
      <c r="V956" s="144"/>
      <c r="W956" s="149" t="str" cm="1">
        <f t="array" ref="W956">_xlfn.IFNA(
_xlfn.IFS(
ISBLANK($U956),"Missing space use.",
AND('Establishment details'!$C$14="Secondary",$V956="Classbase"),"Invalid Status type",
AND(OR( $V956="Classbase", $V956="Teaching", $V956="Early years",$V956="SEND resourced"), NOT(ISBLANK($M956))),"Space with status type and unusable type.",
AND($V956= "Classbase",'Establishment details'!$C$22&gt;=10), "Classbase status is only valid in schools with a primary element.",
AND($I956= "Large",$N956 &gt; 3.5), "Large rooms with less than 3.5m height.",
AND(OR($V956="Light practical (science)",$V956="Light practical (science)",$V956="Heavy practical (workshops)", $V956="Heavy practical (clean)"), OR($O956=0,ISBLANK($O956))),"Missing sinks count for light and heavy practical spaces.",
AND($M956 = "Other",ISBLANK($R956)), "Invalid unusable type / missing note for other unusable type."
),
" ")</f>
        <v>Missing space use.</v>
      </c>
    </row>
    <row r="957" spans="2:23" ht="15.75" x14ac:dyDescent="0.25">
      <c r="B957" s="143"/>
      <c r="C957" s="144"/>
      <c r="D957" s="144"/>
      <c r="E957" s="144"/>
      <c r="F957" s="147" t="str" cm="1">
        <f t="array" ref="F957">_xlfn.IFNA(CONCATENATE(_xlfn.IFS($D957="Mezzanine",LEFT($D957,1), $D957="Ground Floor",LEFT($D957,1),$D957="Basment ",LEFT($D957,1), $D957="1st Floor", "0"&amp;LEFT($D957,1), $D957="2nd Floor", "0"&amp;LEFT($D957,1), $D957="3rd Floor", "0"&amp;LEFT($D957,1), $D957="4th Floor", "0"&amp;LEFT($D957,1), $D957="5th Floor", "0"&amp;LEFT($D957,1), $D957="6th Floor", "0"&amp;LEFT($D957,1),$D957="7th Floor", "0"&amp;LEFT($D957,1),$D957="8th Floor", "0"&amp;LEFT($D957,1),$D957="9th Floor", "0"&amp;LEFT($D957,1),$D957="10th Floor", LEFT($D957,2),$D957="11th Floor", LEFT($D957,2),$D957="12th Floor", LEFT($D957,2),$D957="13th Floor", LEFT($D957,2), $D957="Lower Ground", LEFT($D957)&amp;IF(ISNUMBER(FIND(" ",$D957)),MID($D957,FIND(" ",$D957)+1,1),"")&amp;IF(ISNUMBER(FIND(" ",$D957,FIND(" ",$D957)+1)),MID($D957,FIND(" ",$D957,FIND(" ",$D957)+1)+1,1),""),$D957="Upper Ground", LEFT($D957)&amp;IF(ISNUMBER(FIND(" ",$D957)),MID($D957,FIND(" ",$D957)+1,1),"")&amp;IF(ISNUMBER(FIND(" ",$D957,FIND(" ",$D957)+1)),MID($D957,FIND(" ",$D957,FIND(" ",$D957)+1)+1,1),"")),".0",$E957), " ")</f>
        <v xml:space="preserve"> </v>
      </c>
      <c r="G957" s="144"/>
      <c r="H957" s="144"/>
      <c r="I957" s="144"/>
      <c r="J957" s="144"/>
      <c r="K957" s="144"/>
      <c r="L957" s="149" t="str" cm="1">
        <f t="array" ref="L957">_xlfn.IFNA(
_xlfn.IFS(
AND($F957=" ",$G957=" ",$H957=" "),"Please update all three: Surveyor Room Reference, Establishment Room Reference and Establishment Room Name",
AND(OR($I957="General",$I957="Open plan/ semi-open general",$I957="Fitted",$I957="Light practical (science)",$I957="Light practical (other)",$I957="Heavy practical (workshops)",$I957="Heavy practical (clean)",$I957="Large",$I957="Storage"),$J957=0,$K957=0),"Please update Net Area or Non-net Area",
AND($B957&lt;&gt;"OUT",$J957=0,$I957&lt;&gt;"Non-net",$M957="85% Circulation"),"Net area not recorded for spaces with 85% circulation unusable type",
AND(OR($I957="General",$I957="Open plan/ semi-open general",$I957="Fitted",$I957="Light practical (science)",$I957="Light practical (other)",$I957="Heavy practical (workshops)",$I957="Heavy practical (clean)",$I957="Large",$I957="Storage"),OR($J957=0,ISBLANK($J957))),"Net area not recorded in net spaces",
AND(OR($I957="Non-net",$I957="Outdoor space"),$J957&gt;0),"Net Area Recorded in Non-net space",
AND($I957="General",$J957&gt;90),"This general space is over 90m2, please ensure that this space is entered as separate spaces if it usually used as separate spaces",
AND($I957="Open plan/ semi-open general",$J957&lt;27),"Open plan general space under 27m2",
AND(OR($K957=0,ISBLANK($K957)), $I957="Non-net"),"Non-net area not recorded in non-net space"
),
" ")</f>
        <v xml:space="preserve"> </v>
      </c>
      <c r="M957" s="144"/>
      <c r="N957" s="144"/>
      <c r="O957" s="144"/>
      <c r="P957" s="144"/>
      <c r="Q957" s="144"/>
      <c r="R957" s="171"/>
      <c r="S957" s="147">
        <f>NCA_Calculations!$P$969</f>
        <v>0</v>
      </c>
      <c r="T957" s="147">
        <f>NCA_Calculations!$Q$969</f>
        <v>0</v>
      </c>
      <c r="U957" s="144"/>
      <c r="V957" s="144"/>
      <c r="W957" s="149" t="str" cm="1">
        <f t="array" ref="W957">_xlfn.IFNA(
_xlfn.IFS(
ISBLANK($U957),"Missing space use.",
AND('Establishment details'!$C$14="Secondary",$V957="Classbase"),"Invalid Status type",
AND(OR( $V957="Classbase", $V957="Teaching", $V957="Early years",$V957="SEND resourced"), NOT(ISBLANK($M957))),"Space with status type and unusable type.",
AND($V957= "Classbase",'Establishment details'!$C$22&gt;=10), "Classbase status is only valid in schools with a primary element.",
AND($I957= "Large",$N957 &gt; 3.5), "Large rooms with less than 3.5m height.",
AND(OR($V957="Light practical (science)",$V957="Light practical (science)",$V957="Heavy practical (workshops)", $V957="Heavy practical (clean)"), OR($O957=0,ISBLANK($O957))),"Missing sinks count for light and heavy practical spaces.",
AND($M957 = "Other",ISBLANK($R957)), "Invalid unusable type / missing note for other unusable type."
),
" ")</f>
        <v>Missing space use.</v>
      </c>
    </row>
    <row r="958" spans="2:23" ht="15.75" x14ac:dyDescent="0.25">
      <c r="B958" s="143"/>
      <c r="C958" s="144"/>
      <c r="D958" s="144"/>
      <c r="E958" s="144"/>
      <c r="F958" s="147" t="str" cm="1">
        <f t="array" ref="F958">_xlfn.IFNA(CONCATENATE(_xlfn.IFS($D958="Mezzanine",LEFT($D958,1), $D958="Ground Floor",LEFT($D958,1),$D958="Basment ",LEFT($D958,1), $D958="1st Floor", "0"&amp;LEFT($D958,1), $D958="2nd Floor", "0"&amp;LEFT($D958,1), $D958="3rd Floor", "0"&amp;LEFT($D958,1), $D958="4th Floor", "0"&amp;LEFT($D958,1), $D958="5th Floor", "0"&amp;LEFT($D958,1), $D958="6th Floor", "0"&amp;LEFT($D958,1),$D958="7th Floor", "0"&amp;LEFT($D958,1),$D958="8th Floor", "0"&amp;LEFT($D958,1),$D958="9th Floor", "0"&amp;LEFT($D958,1),$D958="10th Floor", LEFT($D958,2),$D958="11th Floor", LEFT($D958,2),$D958="12th Floor", LEFT($D958,2),$D958="13th Floor", LEFT($D958,2), $D958="Lower Ground", LEFT($D958)&amp;IF(ISNUMBER(FIND(" ",$D958)),MID($D958,FIND(" ",$D958)+1,1),"")&amp;IF(ISNUMBER(FIND(" ",$D958,FIND(" ",$D958)+1)),MID($D958,FIND(" ",$D958,FIND(" ",$D958)+1)+1,1),""),$D958="Upper Ground", LEFT($D958)&amp;IF(ISNUMBER(FIND(" ",$D958)),MID($D958,FIND(" ",$D958)+1,1),"")&amp;IF(ISNUMBER(FIND(" ",$D958,FIND(" ",$D958)+1)),MID($D958,FIND(" ",$D958,FIND(" ",$D958)+1)+1,1),"")),".0",$E958), " ")</f>
        <v xml:space="preserve"> </v>
      </c>
      <c r="G958" s="144"/>
      <c r="H958" s="144"/>
      <c r="I958" s="144"/>
      <c r="J958" s="144"/>
      <c r="K958" s="144"/>
      <c r="L958" s="149" t="str" cm="1">
        <f t="array" ref="L958">_xlfn.IFNA(
_xlfn.IFS(
AND($F958=" ",$G958=" ",$H958=" "),"Please update all three: Surveyor Room Reference, Establishment Room Reference and Establishment Room Name",
AND(OR($I958="General",$I958="Open plan/ semi-open general",$I958="Fitted",$I958="Light practical (science)",$I958="Light practical (other)",$I958="Heavy practical (workshops)",$I958="Heavy practical (clean)",$I958="Large",$I958="Storage"),$J958=0,$K958=0),"Please update Net Area or Non-net Area",
AND($B958&lt;&gt;"OUT",$J958=0,$I958&lt;&gt;"Non-net",$M958="85% Circulation"),"Net area not recorded for spaces with 85% circulation unusable type",
AND(OR($I958="General",$I958="Open plan/ semi-open general",$I958="Fitted",$I958="Light practical (science)",$I958="Light practical (other)",$I958="Heavy practical (workshops)",$I958="Heavy practical (clean)",$I958="Large",$I958="Storage"),OR($J958=0,ISBLANK($J958))),"Net area not recorded in net spaces",
AND(OR($I958="Non-net",$I958="Outdoor space"),$J958&gt;0),"Net Area Recorded in Non-net space",
AND($I958="General",$J958&gt;90),"This general space is over 90m2, please ensure that this space is entered as separate spaces if it usually used as separate spaces",
AND($I958="Open plan/ semi-open general",$J958&lt;27),"Open plan general space under 27m2",
AND(OR($K958=0,ISBLANK($K958)), $I958="Non-net"),"Non-net area not recorded in non-net space"
),
" ")</f>
        <v xml:space="preserve"> </v>
      </c>
      <c r="M958" s="144"/>
      <c r="N958" s="144"/>
      <c r="O958" s="144"/>
      <c r="P958" s="144"/>
      <c r="Q958" s="144"/>
      <c r="R958" s="171"/>
      <c r="S958" s="147">
        <f>NCA_Calculations!$P$970</f>
        <v>0</v>
      </c>
      <c r="T958" s="147">
        <f>NCA_Calculations!$Q$970</f>
        <v>0</v>
      </c>
      <c r="U958" s="144"/>
      <c r="V958" s="144"/>
      <c r="W958" s="149" t="str" cm="1">
        <f t="array" ref="W958">_xlfn.IFNA(
_xlfn.IFS(
ISBLANK($U958),"Missing space use.",
AND('Establishment details'!$C$14="Secondary",$V958="Classbase"),"Invalid Status type",
AND(OR( $V958="Classbase", $V958="Teaching", $V958="Early years",$V958="SEND resourced"), NOT(ISBLANK($M958))),"Space with status type and unusable type.",
AND($V958= "Classbase",'Establishment details'!$C$22&gt;=10), "Classbase status is only valid in schools with a primary element.",
AND($I958= "Large",$N958 &gt; 3.5), "Large rooms with less than 3.5m height.",
AND(OR($V958="Light practical (science)",$V958="Light practical (science)",$V958="Heavy practical (workshops)", $V958="Heavy practical (clean)"), OR($O958=0,ISBLANK($O958))),"Missing sinks count for light and heavy practical spaces.",
AND($M958 = "Other",ISBLANK($R958)), "Invalid unusable type / missing note for other unusable type."
),
" ")</f>
        <v>Missing space use.</v>
      </c>
    </row>
    <row r="959" spans="2:23" ht="15.75" x14ac:dyDescent="0.25">
      <c r="B959" s="143"/>
      <c r="C959" s="144"/>
      <c r="D959" s="144"/>
      <c r="E959" s="144"/>
      <c r="F959" s="147" t="str" cm="1">
        <f t="array" ref="F959">_xlfn.IFNA(CONCATENATE(_xlfn.IFS($D959="Mezzanine",LEFT($D959,1), $D959="Ground Floor",LEFT($D959,1),$D959="Basment ",LEFT($D959,1), $D959="1st Floor", "0"&amp;LEFT($D959,1), $D959="2nd Floor", "0"&amp;LEFT($D959,1), $D959="3rd Floor", "0"&amp;LEFT($D959,1), $D959="4th Floor", "0"&amp;LEFT($D959,1), $D959="5th Floor", "0"&amp;LEFT($D959,1), $D959="6th Floor", "0"&amp;LEFT($D959,1),$D959="7th Floor", "0"&amp;LEFT($D959,1),$D959="8th Floor", "0"&amp;LEFT($D959,1),$D959="9th Floor", "0"&amp;LEFT($D959,1),$D959="10th Floor", LEFT($D959,2),$D959="11th Floor", LEFT($D959,2),$D959="12th Floor", LEFT($D959,2),$D959="13th Floor", LEFT($D959,2), $D959="Lower Ground", LEFT($D959)&amp;IF(ISNUMBER(FIND(" ",$D959)),MID($D959,FIND(" ",$D959)+1,1),"")&amp;IF(ISNUMBER(FIND(" ",$D959,FIND(" ",$D959)+1)),MID($D959,FIND(" ",$D959,FIND(" ",$D959)+1)+1,1),""),$D959="Upper Ground", LEFT($D959)&amp;IF(ISNUMBER(FIND(" ",$D959)),MID($D959,FIND(" ",$D959)+1,1),"")&amp;IF(ISNUMBER(FIND(" ",$D959,FIND(" ",$D959)+1)),MID($D959,FIND(" ",$D959,FIND(" ",$D959)+1)+1,1),"")),".0",$E959), " ")</f>
        <v xml:space="preserve"> </v>
      </c>
      <c r="G959" s="144"/>
      <c r="H959" s="144"/>
      <c r="I959" s="144"/>
      <c r="J959" s="144"/>
      <c r="K959" s="144"/>
      <c r="L959" s="149" t="str" cm="1">
        <f t="array" ref="L959">_xlfn.IFNA(
_xlfn.IFS(
AND($F959=" ",$G959=" ",$H959=" "),"Please update all three: Surveyor Room Reference, Establishment Room Reference and Establishment Room Name",
AND(OR($I959="General",$I959="Open plan/ semi-open general",$I959="Fitted",$I959="Light practical (science)",$I959="Light practical (other)",$I959="Heavy practical (workshops)",$I959="Heavy practical (clean)",$I959="Large",$I959="Storage"),$J959=0,$K959=0),"Please update Net Area or Non-net Area",
AND($B959&lt;&gt;"OUT",$J959=0,$I959&lt;&gt;"Non-net",$M959="85% Circulation"),"Net area not recorded for spaces with 85% circulation unusable type",
AND(OR($I959="General",$I959="Open plan/ semi-open general",$I959="Fitted",$I959="Light practical (science)",$I959="Light practical (other)",$I959="Heavy practical (workshops)",$I959="Heavy practical (clean)",$I959="Large",$I959="Storage"),OR($J959=0,ISBLANK($J959))),"Net area not recorded in net spaces",
AND(OR($I959="Non-net",$I959="Outdoor space"),$J959&gt;0),"Net Area Recorded in Non-net space",
AND($I959="General",$J959&gt;90),"This general space is over 90m2, please ensure that this space is entered as separate spaces if it usually used as separate spaces",
AND($I959="Open plan/ semi-open general",$J959&lt;27),"Open plan general space under 27m2",
AND(OR($K959=0,ISBLANK($K959)), $I959="Non-net"),"Non-net area not recorded in non-net space"
),
" ")</f>
        <v xml:space="preserve"> </v>
      </c>
      <c r="M959" s="144"/>
      <c r="N959" s="144"/>
      <c r="O959" s="144"/>
      <c r="P959" s="144"/>
      <c r="Q959" s="144"/>
      <c r="R959" s="171"/>
      <c r="S959" s="147">
        <f>NCA_Calculations!$P$971</f>
        <v>0</v>
      </c>
      <c r="T959" s="147">
        <f>NCA_Calculations!$Q$971</f>
        <v>0</v>
      </c>
      <c r="U959" s="144"/>
      <c r="V959" s="144"/>
      <c r="W959" s="149" t="str" cm="1">
        <f t="array" ref="W959">_xlfn.IFNA(
_xlfn.IFS(
ISBLANK($U959),"Missing space use.",
AND('Establishment details'!$C$14="Secondary",$V959="Classbase"),"Invalid Status type",
AND(OR( $V959="Classbase", $V959="Teaching", $V959="Early years",$V959="SEND resourced"), NOT(ISBLANK($M959))),"Space with status type and unusable type.",
AND($V959= "Classbase",'Establishment details'!$C$22&gt;=10), "Classbase status is only valid in schools with a primary element.",
AND($I959= "Large",$N959 &gt; 3.5), "Large rooms with less than 3.5m height.",
AND(OR($V959="Light practical (science)",$V959="Light practical (science)",$V959="Heavy practical (workshops)", $V959="Heavy practical (clean)"), OR($O959=0,ISBLANK($O959))),"Missing sinks count for light and heavy practical spaces.",
AND($M959 = "Other",ISBLANK($R959)), "Invalid unusable type / missing note for other unusable type."
),
" ")</f>
        <v>Missing space use.</v>
      </c>
    </row>
    <row r="960" spans="2:23" ht="15.75" x14ac:dyDescent="0.25">
      <c r="B960" s="143"/>
      <c r="C960" s="144"/>
      <c r="D960" s="144"/>
      <c r="E960" s="144"/>
      <c r="F960" s="147" t="str" cm="1">
        <f t="array" ref="F960">_xlfn.IFNA(CONCATENATE(_xlfn.IFS($D960="Mezzanine",LEFT($D960,1), $D960="Ground Floor",LEFT($D960,1),$D960="Basment ",LEFT($D960,1), $D960="1st Floor", "0"&amp;LEFT($D960,1), $D960="2nd Floor", "0"&amp;LEFT($D960,1), $D960="3rd Floor", "0"&amp;LEFT($D960,1), $D960="4th Floor", "0"&amp;LEFT($D960,1), $D960="5th Floor", "0"&amp;LEFT($D960,1), $D960="6th Floor", "0"&amp;LEFT($D960,1),$D960="7th Floor", "0"&amp;LEFT($D960,1),$D960="8th Floor", "0"&amp;LEFT($D960,1),$D960="9th Floor", "0"&amp;LEFT($D960,1),$D960="10th Floor", LEFT($D960,2),$D960="11th Floor", LEFT($D960,2),$D960="12th Floor", LEFT($D960,2),$D960="13th Floor", LEFT($D960,2), $D960="Lower Ground", LEFT($D960)&amp;IF(ISNUMBER(FIND(" ",$D960)),MID($D960,FIND(" ",$D960)+1,1),"")&amp;IF(ISNUMBER(FIND(" ",$D960,FIND(" ",$D960)+1)),MID($D960,FIND(" ",$D960,FIND(" ",$D960)+1)+1,1),""),$D960="Upper Ground", LEFT($D960)&amp;IF(ISNUMBER(FIND(" ",$D960)),MID($D960,FIND(" ",$D960)+1,1),"")&amp;IF(ISNUMBER(FIND(" ",$D960,FIND(" ",$D960)+1)),MID($D960,FIND(" ",$D960,FIND(" ",$D960)+1)+1,1),"")),".0",$E960), " ")</f>
        <v xml:space="preserve"> </v>
      </c>
      <c r="G960" s="144"/>
      <c r="H960" s="144"/>
      <c r="I960" s="144"/>
      <c r="J960" s="144"/>
      <c r="K960" s="144"/>
      <c r="L960" s="149" t="str" cm="1">
        <f t="array" ref="L960">_xlfn.IFNA(
_xlfn.IFS(
AND($F960=" ",$G960=" ",$H960=" "),"Please update all three: Surveyor Room Reference, Establishment Room Reference and Establishment Room Name",
AND(OR($I960="General",$I960="Open plan/ semi-open general",$I960="Fitted",$I960="Light practical (science)",$I960="Light practical (other)",$I960="Heavy practical (workshops)",$I960="Heavy practical (clean)",$I960="Large",$I960="Storage"),$J960=0,$K960=0),"Please update Net Area or Non-net Area",
AND($B960&lt;&gt;"OUT",$J960=0,$I960&lt;&gt;"Non-net",$M960="85% Circulation"),"Net area not recorded for spaces with 85% circulation unusable type",
AND(OR($I960="General",$I960="Open plan/ semi-open general",$I960="Fitted",$I960="Light practical (science)",$I960="Light practical (other)",$I960="Heavy practical (workshops)",$I960="Heavy practical (clean)",$I960="Large",$I960="Storage"),OR($J960=0,ISBLANK($J960))),"Net area not recorded in net spaces",
AND(OR($I960="Non-net",$I960="Outdoor space"),$J960&gt;0),"Net Area Recorded in Non-net space",
AND($I960="General",$J960&gt;90),"This general space is over 90m2, please ensure that this space is entered as separate spaces if it usually used as separate spaces",
AND($I960="Open plan/ semi-open general",$J960&lt;27),"Open plan general space under 27m2",
AND(OR($K960=0,ISBLANK($K960)), $I960="Non-net"),"Non-net area not recorded in non-net space"
),
" ")</f>
        <v xml:space="preserve"> </v>
      </c>
      <c r="M960" s="144"/>
      <c r="N960" s="144"/>
      <c r="O960" s="144"/>
      <c r="P960" s="144"/>
      <c r="Q960" s="144"/>
      <c r="R960" s="171"/>
      <c r="S960" s="147">
        <f>NCA_Calculations!$P$972</f>
        <v>0</v>
      </c>
      <c r="T960" s="147">
        <f>NCA_Calculations!$Q$972</f>
        <v>0</v>
      </c>
      <c r="U960" s="144"/>
      <c r="V960" s="144"/>
      <c r="W960" s="149" t="str" cm="1">
        <f t="array" ref="W960">_xlfn.IFNA(
_xlfn.IFS(
ISBLANK($U960),"Missing space use.",
AND('Establishment details'!$C$14="Secondary",$V960="Classbase"),"Invalid Status type",
AND(OR( $V960="Classbase", $V960="Teaching", $V960="Early years",$V960="SEND resourced"), NOT(ISBLANK($M960))),"Space with status type and unusable type.",
AND($V960= "Classbase",'Establishment details'!$C$22&gt;=10), "Classbase status is only valid in schools with a primary element.",
AND($I960= "Large",$N960 &gt; 3.5), "Large rooms with less than 3.5m height.",
AND(OR($V960="Light practical (science)",$V960="Light practical (science)",$V960="Heavy practical (workshops)", $V960="Heavy practical (clean)"), OR($O960=0,ISBLANK($O960))),"Missing sinks count for light and heavy practical spaces.",
AND($M960 = "Other",ISBLANK($R960)), "Invalid unusable type / missing note for other unusable type."
),
" ")</f>
        <v>Missing space use.</v>
      </c>
    </row>
    <row r="961" spans="2:23" ht="15.75" x14ac:dyDescent="0.25">
      <c r="B961" s="143"/>
      <c r="C961" s="144"/>
      <c r="D961" s="144"/>
      <c r="E961" s="144"/>
      <c r="F961" s="147" t="str" cm="1">
        <f t="array" ref="F961">_xlfn.IFNA(CONCATENATE(_xlfn.IFS($D961="Mezzanine",LEFT($D961,1), $D961="Ground Floor",LEFT($D961,1),$D961="Basment ",LEFT($D961,1), $D961="1st Floor", "0"&amp;LEFT($D961,1), $D961="2nd Floor", "0"&amp;LEFT($D961,1), $D961="3rd Floor", "0"&amp;LEFT($D961,1), $D961="4th Floor", "0"&amp;LEFT($D961,1), $D961="5th Floor", "0"&amp;LEFT($D961,1), $D961="6th Floor", "0"&amp;LEFT($D961,1),$D961="7th Floor", "0"&amp;LEFT($D961,1),$D961="8th Floor", "0"&amp;LEFT($D961,1),$D961="9th Floor", "0"&amp;LEFT($D961,1),$D961="10th Floor", LEFT($D961,2),$D961="11th Floor", LEFT($D961,2),$D961="12th Floor", LEFT($D961,2),$D961="13th Floor", LEFT($D961,2), $D961="Lower Ground", LEFT($D961)&amp;IF(ISNUMBER(FIND(" ",$D961)),MID($D961,FIND(" ",$D961)+1,1),"")&amp;IF(ISNUMBER(FIND(" ",$D961,FIND(" ",$D961)+1)),MID($D961,FIND(" ",$D961,FIND(" ",$D961)+1)+1,1),""),$D961="Upper Ground", LEFT($D961)&amp;IF(ISNUMBER(FIND(" ",$D961)),MID($D961,FIND(" ",$D961)+1,1),"")&amp;IF(ISNUMBER(FIND(" ",$D961,FIND(" ",$D961)+1)),MID($D961,FIND(" ",$D961,FIND(" ",$D961)+1)+1,1),"")),".0",$E961), " ")</f>
        <v xml:space="preserve"> </v>
      </c>
      <c r="G961" s="144"/>
      <c r="H961" s="144"/>
      <c r="I961" s="144"/>
      <c r="J961" s="144"/>
      <c r="K961" s="144"/>
      <c r="L961" s="149" t="str" cm="1">
        <f t="array" ref="L961">_xlfn.IFNA(
_xlfn.IFS(
AND($F961=" ",$G961=" ",$H961=" "),"Please update all three: Surveyor Room Reference, Establishment Room Reference and Establishment Room Name",
AND(OR($I961="General",$I961="Open plan/ semi-open general",$I961="Fitted",$I961="Light practical (science)",$I961="Light practical (other)",$I961="Heavy practical (workshops)",$I961="Heavy practical (clean)",$I961="Large",$I961="Storage"),$J961=0,$K961=0),"Please update Net Area or Non-net Area",
AND($B961&lt;&gt;"OUT",$J961=0,$I961&lt;&gt;"Non-net",$M961="85% Circulation"),"Net area not recorded for spaces with 85% circulation unusable type",
AND(OR($I961="General",$I961="Open plan/ semi-open general",$I961="Fitted",$I961="Light practical (science)",$I961="Light practical (other)",$I961="Heavy practical (workshops)",$I961="Heavy practical (clean)",$I961="Large",$I961="Storage"),OR($J961=0,ISBLANK($J961))),"Net area not recorded in net spaces",
AND(OR($I961="Non-net",$I961="Outdoor space"),$J961&gt;0),"Net Area Recorded in Non-net space",
AND($I961="General",$J961&gt;90),"This general space is over 90m2, please ensure that this space is entered as separate spaces if it usually used as separate spaces",
AND($I961="Open plan/ semi-open general",$J961&lt;27),"Open plan general space under 27m2",
AND(OR($K961=0,ISBLANK($K961)), $I961="Non-net"),"Non-net area not recorded in non-net space"
),
" ")</f>
        <v xml:space="preserve"> </v>
      </c>
      <c r="M961" s="144"/>
      <c r="N961" s="144"/>
      <c r="O961" s="144"/>
      <c r="P961" s="144"/>
      <c r="Q961" s="144"/>
      <c r="R961" s="171"/>
      <c r="S961" s="147">
        <f>NCA_Calculations!$P$973</f>
        <v>0</v>
      </c>
      <c r="T961" s="147">
        <f>NCA_Calculations!$Q$973</f>
        <v>0</v>
      </c>
      <c r="U961" s="144"/>
      <c r="V961" s="144"/>
      <c r="W961" s="149" t="str" cm="1">
        <f t="array" ref="W961">_xlfn.IFNA(
_xlfn.IFS(
ISBLANK($U961),"Missing space use.",
AND('Establishment details'!$C$14="Secondary",$V961="Classbase"),"Invalid Status type",
AND(OR( $V961="Classbase", $V961="Teaching", $V961="Early years",$V961="SEND resourced"), NOT(ISBLANK($M961))),"Space with status type and unusable type.",
AND($V961= "Classbase",'Establishment details'!$C$22&gt;=10), "Classbase status is only valid in schools with a primary element.",
AND($I961= "Large",$N961 &gt; 3.5), "Large rooms with less than 3.5m height.",
AND(OR($V961="Light practical (science)",$V961="Light practical (science)",$V961="Heavy practical (workshops)", $V961="Heavy practical (clean)"), OR($O961=0,ISBLANK($O961))),"Missing sinks count for light and heavy practical spaces.",
AND($M961 = "Other",ISBLANK($R961)), "Invalid unusable type / missing note for other unusable type."
),
" ")</f>
        <v>Missing space use.</v>
      </c>
    </row>
    <row r="962" spans="2:23" ht="15.75" x14ac:dyDescent="0.25">
      <c r="B962" s="143"/>
      <c r="C962" s="144"/>
      <c r="D962" s="144"/>
      <c r="E962" s="144"/>
      <c r="F962" s="147" t="str" cm="1">
        <f t="array" ref="F962">_xlfn.IFNA(CONCATENATE(_xlfn.IFS($D962="Mezzanine",LEFT($D962,1), $D962="Ground Floor",LEFT($D962,1),$D962="Basment ",LEFT($D962,1), $D962="1st Floor", "0"&amp;LEFT($D962,1), $D962="2nd Floor", "0"&amp;LEFT($D962,1), $D962="3rd Floor", "0"&amp;LEFT($D962,1), $D962="4th Floor", "0"&amp;LEFT($D962,1), $D962="5th Floor", "0"&amp;LEFT($D962,1), $D962="6th Floor", "0"&amp;LEFT($D962,1),$D962="7th Floor", "0"&amp;LEFT($D962,1),$D962="8th Floor", "0"&amp;LEFT($D962,1),$D962="9th Floor", "0"&amp;LEFT($D962,1),$D962="10th Floor", LEFT($D962,2),$D962="11th Floor", LEFT($D962,2),$D962="12th Floor", LEFT($D962,2),$D962="13th Floor", LEFT($D962,2), $D962="Lower Ground", LEFT($D962)&amp;IF(ISNUMBER(FIND(" ",$D962)),MID($D962,FIND(" ",$D962)+1,1),"")&amp;IF(ISNUMBER(FIND(" ",$D962,FIND(" ",$D962)+1)),MID($D962,FIND(" ",$D962,FIND(" ",$D962)+1)+1,1),""),$D962="Upper Ground", LEFT($D962)&amp;IF(ISNUMBER(FIND(" ",$D962)),MID($D962,FIND(" ",$D962)+1,1),"")&amp;IF(ISNUMBER(FIND(" ",$D962,FIND(" ",$D962)+1)),MID($D962,FIND(" ",$D962,FIND(" ",$D962)+1)+1,1),"")),".0",$E962), " ")</f>
        <v xml:space="preserve"> </v>
      </c>
      <c r="G962" s="144"/>
      <c r="H962" s="144"/>
      <c r="I962" s="144"/>
      <c r="J962" s="144"/>
      <c r="K962" s="144"/>
      <c r="L962" s="149" t="str" cm="1">
        <f t="array" ref="L962">_xlfn.IFNA(
_xlfn.IFS(
AND($F962=" ",$G962=" ",$H962=" "),"Please update all three: Surveyor Room Reference, Establishment Room Reference and Establishment Room Name",
AND(OR($I962="General",$I962="Open plan/ semi-open general",$I962="Fitted",$I962="Light practical (science)",$I962="Light practical (other)",$I962="Heavy practical (workshops)",$I962="Heavy practical (clean)",$I962="Large",$I962="Storage"),$J962=0,$K962=0),"Please update Net Area or Non-net Area",
AND($B962&lt;&gt;"OUT",$J962=0,$I962&lt;&gt;"Non-net",$M962="85% Circulation"),"Net area not recorded for spaces with 85% circulation unusable type",
AND(OR($I962="General",$I962="Open plan/ semi-open general",$I962="Fitted",$I962="Light practical (science)",$I962="Light practical (other)",$I962="Heavy practical (workshops)",$I962="Heavy practical (clean)",$I962="Large",$I962="Storage"),OR($J962=0,ISBLANK($J962))),"Net area not recorded in net spaces",
AND(OR($I962="Non-net",$I962="Outdoor space"),$J962&gt;0),"Net Area Recorded in Non-net space",
AND($I962="General",$J962&gt;90),"This general space is over 90m2, please ensure that this space is entered as separate spaces if it usually used as separate spaces",
AND($I962="Open plan/ semi-open general",$J962&lt;27),"Open plan general space under 27m2",
AND(OR($K962=0,ISBLANK($K962)), $I962="Non-net"),"Non-net area not recorded in non-net space"
),
" ")</f>
        <v xml:space="preserve"> </v>
      </c>
      <c r="M962" s="144"/>
      <c r="N962" s="144"/>
      <c r="O962" s="144"/>
      <c r="P962" s="144"/>
      <c r="Q962" s="144"/>
      <c r="R962" s="171"/>
      <c r="S962" s="147">
        <f>NCA_Calculations!$P$974</f>
        <v>0</v>
      </c>
      <c r="T962" s="147">
        <f>NCA_Calculations!$Q$974</f>
        <v>0</v>
      </c>
      <c r="U962" s="144"/>
      <c r="V962" s="144"/>
      <c r="W962" s="149" t="str" cm="1">
        <f t="array" ref="W962">_xlfn.IFNA(
_xlfn.IFS(
ISBLANK($U962),"Missing space use.",
AND('Establishment details'!$C$14="Secondary",$V962="Classbase"),"Invalid Status type",
AND(OR( $V962="Classbase", $V962="Teaching", $V962="Early years",$V962="SEND resourced"), NOT(ISBLANK($M962))),"Space with status type and unusable type.",
AND($V962= "Classbase",'Establishment details'!$C$22&gt;=10), "Classbase status is only valid in schools with a primary element.",
AND($I962= "Large",$N962 &gt; 3.5), "Large rooms with less than 3.5m height.",
AND(OR($V962="Light practical (science)",$V962="Light practical (science)",$V962="Heavy practical (workshops)", $V962="Heavy practical (clean)"), OR($O962=0,ISBLANK($O962))),"Missing sinks count for light and heavy practical spaces.",
AND($M962 = "Other",ISBLANK($R962)), "Invalid unusable type / missing note for other unusable type."
),
" ")</f>
        <v>Missing space use.</v>
      </c>
    </row>
    <row r="963" spans="2:23" ht="15.75" x14ac:dyDescent="0.25">
      <c r="B963" s="143"/>
      <c r="C963" s="144"/>
      <c r="D963" s="144"/>
      <c r="E963" s="144"/>
      <c r="F963" s="147" t="str" cm="1">
        <f t="array" ref="F963">_xlfn.IFNA(CONCATENATE(_xlfn.IFS($D963="Mezzanine",LEFT($D963,1), $D963="Ground Floor",LEFT($D963,1),$D963="Basment ",LEFT($D963,1), $D963="1st Floor", "0"&amp;LEFT($D963,1), $D963="2nd Floor", "0"&amp;LEFT($D963,1), $D963="3rd Floor", "0"&amp;LEFT($D963,1), $D963="4th Floor", "0"&amp;LEFT($D963,1), $D963="5th Floor", "0"&amp;LEFT($D963,1), $D963="6th Floor", "0"&amp;LEFT($D963,1),$D963="7th Floor", "0"&amp;LEFT($D963,1),$D963="8th Floor", "0"&amp;LEFT($D963,1),$D963="9th Floor", "0"&amp;LEFT($D963,1),$D963="10th Floor", LEFT($D963,2),$D963="11th Floor", LEFT($D963,2),$D963="12th Floor", LEFT($D963,2),$D963="13th Floor", LEFT($D963,2), $D963="Lower Ground", LEFT($D963)&amp;IF(ISNUMBER(FIND(" ",$D963)),MID($D963,FIND(" ",$D963)+1,1),"")&amp;IF(ISNUMBER(FIND(" ",$D963,FIND(" ",$D963)+1)),MID($D963,FIND(" ",$D963,FIND(" ",$D963)+1)+1,1),""),$D963="Upper Ground", LEFT($D963)&amp;IF(ISNUMBER(FIND(" ",$D963)),MID($D963,FIND(" ",$D963)+1,1),"")&amp;IF(ISNUMBER(FIND(" ",$D963,FIND(" ",$D963)+1)),MID($D963,FIND(" ",$D963,FIND(" ",$D963)+1)+1,1),"")),".0",$E963), " ")</f>
        <v xml:space="preserve"> </v>
      </c>
      <c r="G963" s="144"/>
      <c r="H963" s="144"/>
      <c r="I963" s="144"/>
      <c r="J963" s="144"/>
      <c r="K963" s="144"/>
      <c r="L963" s="149" t="str" cm="1">
        <f t="array" ref="L963">_xlfn.IFNA(
_xlfn.IFS(
AND($F963=" ",$G963=" ",$H963=" "),"Please update all three: Surveyor Room Reference, Establishment Room Reference and Establishment Room Name",
AND(OR($I963="General",$I963="Open plan/ semi-open general",$I963="Fitted",$I963="Light practical (science)",$I963="Light practical (other)",$I963="Heavy practical (workshops)",$I963="Heavy practical (clean)",$I963="Large",$I963="Storage"),$J963=0,$K963=0),"Please update Net Area or Non-net Area",
AND($B963&lt;&gt;"OUT",$J963=0,$I963&lt;&gt;"Non-net",$M963="85% Circulation"),"Net area not recorded for spaces with 85% circulation unusable type",
AND(OR($I963="General",$I963="Open plan/ semi-open general",$I963="Fitted",$I963="Light practical (science)",$I963="Light practical (other)",$I963="Heavy practical (workshops)",$I963="Heavy practical (clean)",$I963="Large",$I963="Storage"),OR($J963=0,ISBLANK($J963))),"Net area not recorded in net spaces",
AND(OR($I963="Non-net",$I963="Outdoor space"),$J963&gt;0),"Net Area Recorded in Non-net space",
AND($I963="General",$J963&gt;90),"This general space is over 90m2, please ensure that this space is entered as separate spaces if it usually used as separate spaces",
AND($I963="Open plan/ semi-open general",$J963&lt;27),"Open plan general space under 27m2",
AND(OR($K963=0,ISBLANK($K963)), $I963="Non-net"),"Non-net area not recorded in non-net space"
),
" ")</f>
        <v xml:space="preserve"> </v>
      </c>
      <c r="M963" s="144"/>
      <c r="N963" s="144"/>
      <c r="O963" s="144"/>
      <c r="P963" s="144"/>
      <c r="Q963" s="144"/>
      <c r="R963" s="171"/>
      <c r="S963" s="147">
        <f>NCA_Calculations!$P$975</f>
        <v>0</v>
      </c>
      <c r="T963" s="147">
        <f>NCA_Calculations!$Q$975</f>
        <v>0</v>
      </c>
      <c r="U963" s="144"/>
      <c r="V963" s="144"/>
      <c r="W963" s="149" t="str" cm="1">
        <f t="array" ref="W963">_xlfn.IFNA(
_xlfn.IFS(
ISBLANK($U963),"Missing space use.",
AND('Establishment details'!$C$14="Secondary",$V963="Classbase"),"Invalid Status type",
AND(OR( $V963="Classbase", $V963="Teaching", $V963="Early years",$V963="SEND resourced"), NOT(ISBLANK($M963))),"Space with status type and unusable type.",
AND($V963= "Classbase",'Establishment details'!$C$22&gt;=10), "Classbase status is only valid in schools with a primary element.",
AND($I963= "Large",$N963 &gt; 3.5), "Large rooms with less than 3.5m height.",
AND(OR($V963="Light practical (science)",$V963="Light practical (science)",$V963="Heavy practical (workshops)", $V963="Heavy practical (clean)"), OR($O963=0,ISBLANK($O963))),"Missing sinks count for light and heavy practical spaces.",
AND($M963 = "Other",ISBLANK($R963)), "Invalid unusable type / missing note for other unusable type."
),
" ")</f>
        <v>Missing space use.</v>
      </c>
    </row>
    <row r="964" spans="2:23" ht="15.75" x14ac:dyDescent="0.25">
      <c r="B964" s="143"/>
      <c r="C964" s="144"/>
      <c r="D964" s="144"/>
      <c r="E964" s="144"/>
      <c r="F964" s="147" t="str" cm="1">
        <f t="array" ref="F964">_xlfn.IFNA(CONCATENATE(_xlfn.IFS($D964="Mezzanine",LEFT($D964,1), $D964="Ground Floor",LEFT($D964,1),$D964="Basment ",LEFT($D964,1), $D964="1st Floor", "0"&amp;LEFT($D964,1), $D964="2nd Floor", "0"&amp;LEFT($D964,1), $D964="3rd Floor", "0"&amp;LEFT($D964,1), $D964="4th Floor", "0"&amp;LEFT($D964,1), $D964="5th Floor", "0"&amp;LEFT($D964,1), $D964="6th Floor", "0"&amp;LEFT($D964,1),$D964="7th Floor", "0"&amp;LEFT($D964,1),$D964="8th Floor", "0"&amp;LEFT($D964,1),$D964="9th Floor", "0"&amp;LEFT($D964,1),$D964="10th Floor", LEFT($D964,2),$D964="11th Floor", LEFT($D964,2),$D964="12th Floor", LEFT($D964,2),$D964="13th Floor", LEFT($D964,2), $D964="Lower Ground", LEFT($D964)&amp;IF(ISNUMBER(FIND(" ",$D964)),MID($D964,FIND(" ",$D964)+1,1),"")&amp;IF(ISNUMBER(FIND(" ",$D964,FIND(" ",$D964)+1)),MID($D964,FIND(" ",$D964,FIND(" ",$D964)+1)+1,1),""),$D964="Upper Ground", LEFT($D964)&amp;IF(ISNUMBER(FIND(" ",$D964)),MID($D964,FIND(" ",$D964)+1,1),"")&amp;IF(ISNUMBER(FIND(" ",$D964,FIND(" ",$D964)+1)),MID($D964,FIND(" ",$D964,FIND(" ",$D964)+1)+1,1),"")),".0",$E964), " ")</f>
        <v xml:space="preserve"> </v>
      </c>
      <c r="G964" s="144"/>
      <c r="H964" s="144"/>
      <c r="I964" s="144"/>
      <c r="J964" s="144"/>
      <c r="K964" s="144"/>
      <c r="L964" s="149" t="str" cm="1">
        <f t="array" ref="L964">_xlfn.IFNA(
_xlfn.IFS(
AND($F964=" ",$G964=" ",$H964=" "),"Please update all three: Surveyor Room Reference, Establishment Room Reference and Establishment Room Name",
AND(OR($I964="General",$I964="Open plan/ semi-open general",$I964="Fitted",$I964="Light practical (science)",$I964="Light practical (other)",$I964="Heavy practical (workshops)",$I964="Heavy practical (clean)",$I964="Large",$I964="Storage"),$J964=0,$K964=0),"Please update Net Area or Non-net Area",
AND($B964&lt;&gt;"OUT",$J964=0,$I964&lt;&gt;"Non-net",$M964="85% Circulation"),"Net area not recorded for spaces with 85% circulation unusable type",
AND(OR($I964="General",$I964="Open plan/ semi-open general",$I964="Fitted",$I964="Light practical (science)",$I964="Light practical (other)",$I964="Heavy practical (workshops)",$I964="Heavy practical (clean)",$I964="Large",$I964="Storage"),OR($J964=0,ISBLANK($J964))),"Net area not recorded in net spaces",
AND(OR($I964="Non-net",$I964="Outdoor space"),$J964&gt;0),"Net Area Recorded in Non-net space",
AND($I964="General",$J964&gt;90),"This general space is over 90m2, please ensure that this space is entered as separate spaces if it usually used as separate spaces",
AND($I964="Open plan/ semi-open general",$J964&lt;27),"Open plan general space under 27m2",
AND(OR($K964=0,ISBLANK($K964)), $I964="Non-net"),"Non-net area not recorded in non-net space"
),
" ")</f>
        <v xml:space="preserve"> </v>
      </c>
      <c r="M964" s="144"/>
      <c r="N964" s="144"/>
      <c r="O964" s="144"/>
      <c r="P964" s="144"/>
      <c r="Q964" s="144"/>
      <c r="R964" s="171"/>
      <c r="S964" s="147">
        <f>NCA_Calculations!$P$976</f>
        <v>0</v>
      </c>
      <c r="T964" s="147">
        <f>NCA_Calculations!$Q$976</f>
        <v>0</v>
      </c>
      <c r="U964" s="144"/>
      <c r="V964" s="144"/>
      <c r="W964" s="149" t="str" cm="1">
        <f t="array" ref="W964">_xlfn.IFNA(
_xlfn.IFS(
ISBLANK($U964),"Missing space use.",
AND('Establishment details'!$C$14="Secondary",$V964="Classbase"),"Invalid Status type",
AND(OR( $V964="Classbase", $V964="Teaching", $V964="Early years",$V964="SEND resourced"), NOT(ISBLANK($M964))),"Space with status type and unusable type.",
AND($V964= "Classbase",'Establishment details'!$C$22&gt;=10), "Classbase status is only valid in schools with a primary element.",
AND($I964= "Large",$N964 &gt; 3.5), "Large rooms with less than 3.5m height.",
AND(OR($V964="Light practical (science)",$V964="Light practical (science)",$V964="Heavy practical (workshops)", $V964="Heavy practical (clean)"), OR($O964=0,ISBLANK($O964))),"Missing sinks count for light and heavy practical spaces.",
AND($M964 = "Other",ISBLANK($R964)), "Invalid unusable type / missing note for other unusable type."
),
" ")</f>
        <v>Missing space use.</v>
      </c>
    </row>
    <row r="965" spans="2:23" ht="15.75" x14ac:dyDescent="0.25">
      <c r="B965" s="143"/>
      <c r="C965" s="144"/>
      <c r="D965" s="144"/>
      <c r="E965" s="144"/>
      <c r="F965" s="147" t="str" cm="1">
        <f t="array" ref="F965">_xlfn.IFNA(CONCATENATE(_xlfn.IFS($D965="Mezzanine",LEFT($D965,1), $D965="Ground Floor",LEFT($D965,1),$D965="Basment ",LEFT($D965,1), $D965="1st Floor", "0"&amp;LEFT($D965,1), $D965="2nd Floor", "0"&amp;LEFT($D965,1), $D965="3rd Floor", "0"&amp;LEFT($D965,1), $D965="4th Floor", "0"&amp;LEFT($D965,1), $D965="5th Floor", "0"&amp;LEFT($D965,1), $D965="6th Floor", "0"&amp;LEFT($D965,1),$D965="7th Floor", "0"&amp;LEFT($D965,1),$D965="8th Floor", "0"&amp;LEFT($D965,1),$D965="9th Floor", "0"&amp;LEFT($D965,1),$D965="10th Floor", LEFT($D965,2),$D965="11th Floor", LEFT($D965,2),$D965="12th Floor", LEFT($D965,2),$D965="13th Floor", LEFT($D965,2), $D965="Lower Ground", LEFT($D965)&amp;IF(ISNUMBER(FIND(" ",$D965)),MID($D965,FIND(" ",$D965)+1,1),"")&amp;IF(ISNUMBER(FIND(" ",$D965,FIND(" ",$D965)+1)),MID($D965,FIND(" ",$D965,FIND(" ",$D965)+1)+1,1),""),$D965="Upper Ground", LEFT($D965)&amp;IF(ISNUMBER(FIND(" ",$D965)),MID($D965,FIND(" ",$D965)+1,1),"")&amp;IF(ISNUMBER(FIND(" ",$D965,FIND(" ",$D965)+1)),MID($D965,FIND(" ",$D965,FIND(" ",$D965)+1)+1,1),"")),".0",$E965), " ")</f>
        <v xml:space="preserve"> </v>
      </c>
      <c r="G965" s="144"/>
      <c r="H965" s="144"/>
      <c r="I965" s="144"/>
      <c r="J965" s="144"/>
      <c r="K965" s="144"/>
      <c r="L965" s="149" t="str" cm="1">
        <f t="array" ref="L965">_xlfn.IFNA(
_xlfn.IFS(
AND($F965=" ",$G965=" ",$H965=" "),"Please update all three: Surveyor Room Reference, Establishment Room Reference and Establishment Room Name",
AND(OR($I965="General",$I965="Open plan/ semi-open general",$I965="Fitted",$I965="Light practical (science)",$I965="Light practical (other)",$I965="Heavy practical (workshops)",$I965="Heavy practical (clean)",$I965="Large",$I965="Storage"),$J965=0,$K965=0),"Please update Net Area or Non-net Area",
AND($B965&lt;&gt;"OUT",$J965=0,$I965&lt;&gt;"Non-net",$M965="85% Circulation"),"Net area not recorded for spaces with 85% circulation unusable type",
AND(OR($I965="General",$I965="Open plan/ semi-open general",$I965="Fitted",$I965="Light practical (science)",$I965="Light practical (other)",$I965="Heavy practical (workshops)",$I965="Heavy practical (clean)",$I965="Large",$I965="Storage"),OR($J965=0,ISBLANK($J965))),"Net area not recorded in net spaces",
AND(OR($I965="Non-net",$I965="Outdoor space"),$J965&gt;0),"Net Area Recorded in Non-net space",
AND($I965="General",$J965&gt;90),"This general space is over 90m2, please ensure that this space is entered as separate spaces if it usually used as separate spaces",
AND($I965="Open plan/ semi-open general",$J965&lt;27),"Open plan general space under 27m2",
AND(OR($K965=0,ISBLANK($K965)), $I965="Non-net"),"Non-net area not recorded in non-net space"
),
" ")</f>
        <v xml:space="preserve"> </v>
      </c>
      <c r="M965" s="144"/>
      <c r="N965" s="144"/>
      <c r="O965" s="144"/>
      <c r="P965" s="144"/>
      <c r="Q965" s="144"/>
      <c r="R965" s="171"/>
      <c r="S965" s="147">
        <f>NCA_Calculations!$P$977</f>
        <v>0</v>
      </c>
      <c r="T965" s="147">
        <f>NCA_Calculations!$Q$977</f>
        <v>0</v>
      </c>
      <c r="U965" s="144"/>
      <c r="V965" s="144"/>
      <c r="W965" s="149" t="str" cm="1">
        <f t="array" ref="W965">_xlfn.IFNA(
_xlfn.IFS(
ISBLANK($U965),"Missing space use.",
AND('Establishment details'!$C$14="Secondary",$V965="Classbase"),"Invalid Status type",
AND(OR( $V965="Classbase", $V965="Teaching", $V965="Early years",$V965="SEND resourced"), NOT(ISBLANK($M965))),"Space with status type and unusable type.",
AND($V965= "Classbase",'Establishment details'!$C$22&gt;=10), "Classbase status is only valid in schools with a primary element.",
AND($I965= "Large",$N965 &gt; 3.5), "Large rooms with less than 3.5m height.",
AND(OR($V965="Light practical (science)",$V965="Light practical (science)",$V965="Heavy practical (workshops)", $V965="Heavy practical (clean)"), OR($O965=0,ISBLANK($O965))),"Missing sinks count for light and heavy practical spaces.",
AND($M965 = "Other",ISBLANK($R965)), "Invalid unusable type / missing note for other unusable type."
),
" ")</f>
        <v>Missing space use.</v>
      </c>
    </row>
    <row r="966" spans="2:23" ht="15.75" x14ac:dyDescent="0.25">
      <c r="B966" s="143"/>
      <c r="C966" s="144"/>
      <c r="D966" s="144"/>
      <c r="E966" s="144"/>
      <c r="F966" s="147" t="str" cm="1">
        <f t="array" ref="F966">_xlfn.IFNA(CONCATENATE(_xlfn.IFS($D966="Mezzanine",LEFT($D966,1), $D966="Ground Floor",LEFT($D966,1),$D966="Basment ",LEFT($D966,1), $D966="1st Floor", "0"&amp;LEFT($D966,1), $D966="2nd Floor", "0"&amp;LEFT($D966,1), $D966="3rd Floor", "0"&amp;LEFT($D966,1), $D966="4th Floor", "0"&amp;LEFT($D966,1), $D966="5th Floor", "0"&amp;LEFT($D966,1), $D966="6th Floor", "0"&amp;LEFT($D966,1),$D966="7th Floor", "0"&amp;LEFT($D966,1),$D966="8th Floor", "0"&amp;LEFT($D966,1),$D966="9th Floor", "0"&amp;LEFT($D966,1),$D966="10th Floor", LEFT($D966,2),$D966="11th Floor", LEFT($D966,2),$D966="12th Floor", LEFT($D966,2),$D966="13th Floor", LEFT($D966,2), $D966="Lower Ground", LEFT($D966)&amp;IF(ISNUMBER(FIND(" ",$D966)),MID($D966,FIND(" ",$D966)+1,1),"")&amp;IF(ISNUMBER(FIND(" ",$D966,FIND(" ",$D966)+1)),MID($D966,FIND(" ",$D966,FIND(" ",$D966)+1)+1,1),""),$D966="Upper Ground", LEFT($D966)&amp;IF(ISNUMBER(FIND(" ",$D966)),MID($D966,FIND(" ",$D966)+1,1),"")&amp;IF(ISNUMBER(FIND(" ",$D966,FIND(" ",$D966)+1)),MID($D966,FIND(" ",$D966,FIND(" ",$D966)+1)+1,1),"")),".0",$E966), " ")</f>
        <v xml:space="preserve"> </v>
      </c>
      <c r="G966" s="144"/>
      <c r="H966" s="144"/>
      <c r="I966" s="144"/>
      <c r="J966" s="144"/>
      <c r="K966" s="144"/>
      <c r="L966" s="149" t="str" cm="1">
        <f t="array" ref="L966">_xlfn.IFNA(
_xlfn.IFS(
AND($F966=" ",$G966=" ",$H966=" "),"Please update all three: Surveyor Room Reference, Establishment Room Reference and Establishment Room Name",
AND(OR($I966="General",$I966="Open plan/ semi-open general",$I966="Fitted",$I966="Light practical (science)",$I966="Light practical (other)",$I966="Heavy practical (workshops)",$I966="Heavy practical (clean)",$I966="Large",$I966="Storage"),$J966=0,$K966=0),"Please update Net Area or Non-net Area",
AND($B966&lt;&gt;"OUT",$J966=0,$I966&lt;&gt;"Non-net",$M966="85% Circulation"),"Net area not recorded for spaces with 85% circulation unusable type",
AND(OR($I966="General",$I966="Open plan/ semi-open general",$I966="Fitted",$I966="Light practical (science)",$I966="Light practical (other)",$I966="Heavy practical (workshops)",$I966="Heavy practical (clean)",$I966="Large",$I966="Storage"),OR($J966=0,ISBLANK($J966))),"Net area not recorded in net spaces",
AND(OR($I966="Non-net",$I966="Outdoor space"),$J966&gt;0),"Net Area Recorded in Non-net space",
AND($I966="General",$J966&gt;90),"This general space is over 90m2, please ensure that this space is entered as separate spaces if it usually used as separate spaces",
AND($I966="Open plan/ semi-open general",$J966&lt;27),"Open plan general space under 27m2",
AND(OR($K966=0,ISBLANK($K966)), $I966="Non-net"),"Non-net area not recorded in non-net space"
),
" ")</f>
        <v xml:space="preserve"> </v>
      </c>
      <c r="M966" s="144"/>
      <c r="N966" s="144"/>
      <c r="O966" s="144"/>
      <c r="P966" s="144"/>
      <c r="Q966" s="144"/>
      <c r="R966" s="171"/>
      <c r="S966" s="147">
        <f>NCA_Calculations!$P$978</f>
        <v>0</v>
      </c>
      <c r="T966" s="147">
        <f>NCA_Calculations!$Q$978</f>
        <v>0</v>
      </c>
      <c r="U966" s="144"/>
      <c r="V966" s="144"/>
      <c r="W966" s="149" t="str" cm="1">
        <f t="array" ref="W966">_xlfn.IFNA(
_xlfn.IFS(
ISBLANK($U966),"Missing space use.",
AND('Establishment details'!$C$14="Secondary",$V966="Classbase"),"Invalid Status type",
AND(OR( $V966="Classbase", $V966="Teaching", $V966="Early years",$V966="SEND resourced"), NOT(ISBLANK($M966))),"Space with status type and unusable type.",
AND($V966= "Classbase",'Establishment details'!$C$22&gt;=10), "Classbase status is only valid in schools with a primary element.",
AND($I966= "Large",$N966 &gt; 3.5), "Large rooms with less than 3.5m height.",
AND(OR($V966="Light practical (science)",$V966="Light practical (science)",$V966="Heavy practical (workshops)", $V966="Heavy practical (clean)"), OR($O966=0,ISBLANK($O966))),"Missing sinks count for light and heavy practical spaces.",
AND($M966 = "Other",ISBLANK($R966)), "Invalid unusable type / missing note for other unusable type."
),
" ")</f>
        <v>Missing space use.</v>
      </c>
    </row>
    <row r="967" spans="2:23" ht="15.75" x14ac:dyDescent="0.25">
      <c r="B967" s="143"/>
      <c r="C967" s="144"/>
      <c r="D967" s="144"/>
      <c r="E967" s="144"/>
      <c r="F967" s="147" t="str" cm="1">
        <f t="array" ref="F967">_xlfn.IFNA(CONCATENATE(_xlfn.IFS($D967="Mezzanine",LEFT($D967,1), $D967="Ground Floor",LEFT($D967,1),$D967="Basment ",LEFT($D967,1), $D967="1st Floor", "0"&amp;LEFT($D967,1), $D967="2nd Floor", "0"&amp;LEFT($D967,1), $D967="3rd Floor", "0"&amp;LEFT($D967,1), $D967="4th Floor", "0"&amp;LEFT($D967,1), $D967="5th Floor", "0"&amp;LEFT($D967,1), $D967="6th Floor", "0"&amp;LEFT($D967,1),$D967="7th Floor", "0"&amp;LEFT($D967,1),$D967="8th Floor", "0"&amp;LEFT($D967,1),$D967="9th Floor", "0"&amp;LEFT($D967,1),$D967="10th Floor", LEFT($D967,2),$D967="11th Floor", LEFT($D967,2),$D967="12th Floor", LEFT($D967,2),$D967="13th Floor", LEFT($D967,2), $D967="Lower Ground", LEFT($D967)&amp;IF(ISNUMBER(FIND(" ",$D967)),MID($D967,FIND(" ",$D967)+1,1),"")&amp;IF(ISNUMBER(FIND(" ",$D967,FIND(" ",$D967)+1)),MID($D967,FIND(" ",$D967,FIND(" ",$D967)+1)+1,1),""),$D967="Upper Ground", LEFT($D967)&amp;IF(ISNUMBER(FIND(" ",$D967)),MID($D967,FIND(" ",$D967)+1,1),"")&amp;IF(ISNUMBER(FIND(" ",$D967,FIND(" ",$D967)+1)),MID($D967,FIND(" ",$D967,FIND(" ",$D967)+1)+1,1),"")),".0",$E967), " ")</f>
        <v xml:space="preserve"> </v>
      </c>
      <c r="G967" s="144"/>
      <c r="H967" s="144"/>
      <c r="I967" s="144"/>
      <c r="J967" s="144"/>
      <c r="K967" s="144"/>
      <c r="L967" s="149" t="str" cm="1">
        <f t="array" ref="L967">_xlfn.IFNA(
_xlfn.IFS(
AND($F967=" ",$G967=" ",$H967=" "),"Please update all three: Surveyor Room Reference, Establishment Room Reference and Establishment Room Name",
AND(OR($I967="General",$I967="Open plan/ semi-open general",$I967="Fitted",$I967="Light practical (science)",$I967="Light practical (other)",$I967="Heavy practical (workshops)",$I967="Heavy practical (clean)",$I967="Large",$I967="Storage"),$J967=0,$K967=0),"Please update Net Area or Non-net Area",
AND($B967&lt;&gt;"OUT",$J967=0,$I967&lt;&gt;"Non-net",$M967="85% Circulation"),"Net area not recorded for spaces with 85% circulation unusable type",
AND(OR($I967="General",$I967="Open plan/ semi-open general",$I967="Fitted",$I967="Light practical (science)",$I967="Light practical (other)",$I967="Heavy practical (workshops)",$I967="Heavy practical (clean)",$I967="Large",$I967="Storage"),OR($J967=0,ISBLANK($J967))),"Net area not recorded in net spaces",
AND(OR($I967="Non-net",$I967="Outdoor space"),$J967&gt;0),"Net Area Recorded in Non-net space",
AND($I967="General",$J967&gt;90),"This general space is over 90m2, please ensure that this space is entered as separate spaces if it usually used as separate spaces",
AND($I967="Open plan/ semi-open general",$J967&lt;27),"Open plan general space under 27m2",
AND(OR($K967=0,ISBLANK($K967)), $I967="Non-net"),"Non-net area not recorded in non-net space"
),
" ")</f>
        <v xml:space="preserve"> </v>
      </c>
      <c r="M967" s="144"/>
      <c r="N967" s="144"/>
      <c r="O967" s="144"/>
      <c r="P967" s="144"/>
      <c r="Q967" s="144"/>
      <c r="R967" s="171"/>
      <c r="S967" s="147">
        <f>NCA_Calculations!$P$979</f>
        <v>0</v>
      </c>
      <c r="T967" s="147">
        <f>NCA_Calculations!$Q$979</f>
        <v>0</v>
      </c>
      <c r="U967" s="144"/>
      <c r="V967" s="144"/>
      <c r="W967" s="149" t="str" cm="1">
        <f t="array" ref="W967">_xlfn.IFNA(
_xlfn.IFS(
ISBLANK($U967),"Missing space use.",
AND('Establishment details'!$C$14="Secondary",$V967="Classbase"),"Invalid Status type",
AND(OR( $V967="Classbase", $V967="Teaching", $V967="Early years",$V967="SEND resourced"), NOT(ISBLANK($M967))),"Space with status type and unusable type.",
AND($V967= "Classbase",'Establishment details'!$C$22&gt;=10), "Classbase status is only valid in schools with a primary element.",
AND($I967= "Large",$N967 &gt; 3.5), "Large rooms with less than 3.5m height.",
AND(OR($V967="Light practical (science)",$V967="Light practical (science)",$V967="Heavy practical (workshops)", $V967="Heavy practical (clean)"), OR($O967=0,ISBLANK($O967))),"Missing sinks count for light and heavy practical spaces.",
AND($M967 = "Other",ISBLANK($R967)), "Invalid unusable type / missing note for other unusable type."
),
" ")</f>
        <v>Missing space use.</v>
      </c>
    </row>
    <row r="968" spans="2:23" ht="15.75" x14ac:dyDescent="0.25">
      <c r="B968" s="143"/>
      <c r="C968" s="144"/>
      <c r="D968" s="144"/>
      <c r="E968" s="144"/>
      <c r="F968" s="147" t="str" cm="1">
        <f t="array" ref="F968">_xlfn.IFNA(CONCATENATE(_xlfn.IFS($D968="Mezzanine",LEFT($D968,1), $D968="Ground Floor",LEFT($D968,1),$D968="Basment ",LEFT($D968,1), $D968="1st Floor", "0"&amp;LEFT($D968,1), $D968="2nd Floor", "0"&amp;LEFT($D968,1), $D968="3rd Floor", "0"&amp;LEFT($D968,1), $D968="4th Floor", "0"&amp;LEFT($D968,1), $D968="5th Floor", "0"&amp;LEFT($D968,1), $D968="6th Floor", "0"&amp;LEFT($D968,1),$D968="7th Floor", "0"&amp;LEFT($D968,1),$D968="8th Floor", "0"&amp;LEFT($D968,1),$D968="9th Floor", "0"&amp;LEFT($D968,1),$D968="10th Floor", LEFT($D968,2),$D968="11th Floor", LEFT($D968,2),$D968="12th Floor", LEFT($D968,2),$D968="13th Floor", LEFT($D968,2), $D968="Lower Ground", LEFT($D968)&amp;IF(ISNUMBER(FIND(" ",$D968)),MID($D968,FIND(" ",$D968)+1,1),"")&amp;IF(ISNUMBER(FIND(" ",$D968,FIND(" ",$D968)+1)),MID($D968,FIND(" ",$D968,FIND(" ",$D968)+1)+1,1),""),$D968="Upper Ground", LEFT($D968)&amp;IF(ISNUMBER(FIND(" ",$D968)),MID($D968,FIND(" ",$D968)+1,1),"")&amp;IF(ISNUMBER(FIND(" ",$D968,FIND(" ",$D968)+1)),MID($D968,FIND(" ",$D968,FIND(" ",$D968)+1)+1,1),"")),".0",$E968), " ")</f>
        <v xml:space="preserve"> </v>
      </c>
      <c r="G968" s="144"/>
      <c r="H968" s="144"/>
      <c r="I968" s="144"/>
      <c r="J968" s="144"/>
      <c r="K968" s="144"/>
      <c r="L968" s="149" t="str" cm="1">
        <f t="array" ref="L968">_xlfn.IFNA(
_xlfn.IFS(
AND($F968=" ",$G968=" ",$H968=" "),"Please update all three: Surveyor Room Reference, Establishment Room Reference and Establishment Room Name",
AND(OR($I968="General",$I968="Open plan/ semi-open general",$I968="Fitted",$I968="Light practical (science)",$I968="Light practical (other)",$I968="Heavy practical (workshops)",$I968="Heavy practical (clean)",$I968="Large",$I968="Storage"),$J968=0,$K968=0),"Please update Net Area or Non-net Area",
AND($B968&lt;&gt;"OUT",$J968=0,$I968&lt;&gt;"Non-net",$M968="85% Circulation"),"Net area not recorded for spaces with 85% circulation unusable type",
AND(OR($I968="General",$I968="Open plan/ semi-open general",$I968="Fitted",$I968="Light practical (science)",$I968="Light practical (other)",$I968="Heavy practical (workshops)",$I968="Heavy practical (clean)",$I968="Large",$I968="Storage"),OR($J968=0,ISBLANK($J968))),"Net area not recorded in net spaces",
AND(OR($I968="Non-net",$I968="Outdoor space"),$J968&gt;0),"Net Area Recorded in Non-net space",
AND($I968="General",$J968&gt;90),"This general space is over 90m2, please ensure that this space is entered as separate spaces if it usually used as separate spaces",
AND($I968="Open plan/ semi-open general",$J968&lt;27),"Open plan general space under 27m2",
AND(OR($K968=0,ISBLANK($K968)), $I968="Non-net"),"Non-net area not recorded in non-net space"
),
" ")</f>
        <v xml:space="preserve"> </v>
      </c>
      <c r="M968" s="144"/>
      <c r="N968" s="144"/>
      <c r="O968" s="144"/>
      <c r="P968" s="144"/>
      <c r="Q968" s="144"/>
      <c r="R968" s="171"/>
      <c r="S968" s="147">
        <f>NCA_Calculations!$P$980</f>
        <v>0</v>
      </c>
      <c r="T968" s="147">
        <f>NCA_Calculations!$Q$980</f>
        <v>0</v>
      </c>
      <c r="U968" s="144"/>
      <c r="V968" s="144"/>
      <c r="W968" s="149" t="str" cm="1">
        <f t="array" ref="W968">_xlfn.IFNA(
_xlfn.IFS(
ISBLANK($U968),"Missing space use.",
AND('Establishment details'!$C$14="Secondary",$V968="Classbase"),"Invalid Status type",
AND(OR( $V968="Classbase", $V968="Teaching", $V968="Early years",$V968="SEND resourced"), NOT(ISBLANK($M968))),"Space with status type and unusable type.",
AND($V968= "Classbase",'Establishment details'!$C$22&gt;=10), "Classbase status is only valid in schools with a primary element.",
AND($I968= "Large",$N968 &gt; 3.5), "Large rooms with less than 3.5m height.",
AND(OR($V968="Light practical (science)",$V968="Light practical (science)",$V968="Heavy practical (workshops)", $V968="Heavy practical (clean)"), OR($O968=0,ISBLANK($O968))),"Missing sinks count for light and heavy practical spaces.",
AND($M968 = "Other",ISBLANK($R968)), "Invalid unusable type / missing note for other unusable type."
),
" ")</f>
        <v>Missing space use.</v>
      </c>
    </row>
    <row r="969" spans="2:23" ht="15.75" x14ac:dyDescent="0.25">
      <c r="B969" s="143"/>
      <c r="C969" s="144"/>
      <c r="D969" s="144"/>
      <c r="E969" s="144"/>
      <c r="F969" s="147" t="str" cm="1">
        <f t="array" ref="F969">_xlfn.IFNA(CONCATENATE(_xlfn.IFS($D969="Mezzanine",LEFT($D969,1), $D969="Ground Floor",LEFT($D969,1),$D969="Basment ",LEFT($D969,1), $D969="1st Floor", "0"&amp;LEFT($D969,1), $D969="2nd Floor", "0"&amp;LEFT($D969,1), $D969="3rd Floor", "0"&amp;LEFT($D969,1), $D969="4th Floor", "0"&amp;LEFT($D969,1), $D969="5th Floor", "0"&amp;LEFT($D969,1), $D969="6th Floor", "0"&amp;LEFT($D969,1),$D969="7th Floor", "0"&amp;LEFT($D969,1),$D969="8th Floor", "0"&amp;LEFT($D969,1),$D969="9th Floor", "0"&amp;LEFT($D969,1),$D969="10th Floor", LEFT($D969,2),$D969="11th Floor", LEFT($D969,2),$D969="12th Floor", LEFT($D969,2),$D969="13th Floor", LEFT($D969,2), $D969="Lower Ground", LEFT($D969)&amp;IF(ISNUMBER(FIND(" ",$D969)),MID($D969,FIND(" ",$D969)+1,1),"")&amp;IF(ISNUMBER(FIND(" ",$D969,FIND(" ",$D969)+1)),MID($D969,FIND(" ",$D969,FIND(" ",$D969)+1)+1,1),""),$D969="Upper Ground", LEFT($D969)&amp;IF(ISNUMBER(FIND(" ",$D969)),MID($D969,FIND(" ",$D969)+1,1),"")&amp;IF(ISNUMBER(FIND(" ",$D969,FIND(" ",$D969)+1)),MID($D969,FIND(" ",$D969,FIND(" ",$D969)+1)+1,1),"")),".0",$E969), " ")</f>
        <v xml:space="preserve"> </v>
      </c>
      <c r="G969" s="144"/>
      <c r="H969" s="144"/>
      <c r="I969" s="144"/>
      <c r="J969" s="144"/>
      <c r="K969" s="144"/>
      <c r="L969" s="149" t="str" cm="1">
        <f t="array" ref="L969">_xlfn.IFNA(
_xlfn.IFS(
AND($F969=" ",$G969=" ",$H969=" "),"Please update all three: Surveyor Room Reference, Establishment Room Reference and Establishment Room Name",
AND(OR($I969="General",$I969="Open plan/ semi-open general",$I969="Fitted",$I969="Light practical (science)",$I969="Light practical (other)",$I969="Heavy practical (workshops)",$I969="Heavy practical (clean)",$I969="Large",$I969="Storage"),$J969=0,$K969=0),"Please update Net Area or Non-net Area",
AND($B969&lt;&gt;"OUT",$J969=0,$I969&lt;&gt;"Non-net",$M969="85% Circulation"),"Net area not recorded for spaces with 85% circulation unusable type",
AND(OR($I969="General",$I969="Open plan/ semi-open general",$I969="Fitted",$I969="Light practical (science)",$I969="Light practical (other)",$I969="Heavy practical (workshops)",$I969="Heavy practical (clean)",$I969="Large",$I969="Storage"),OR($J969=0,ISBLANK($J969))),"Net area not recorded in net spaces",
AND(OR($I969="Non-net",$I969="Outdoor space"),$J969&gt;0),"Net Area Recorded in Non-net space",
AND($I969="General",$J969&gt;90),"This general space is over 90m2, please ensure that this space is entered as separate spaces if it usually used as separate spaces",
AND($I969="Open plan/ semi-open general",$J969&lt;27),"Open plan general space under 27m2",
AND(OR($K969=0,ISBLANK($K969)), $I969="Non-net"),"Non-net area not recorded in non-net space"
),
" ")</f>
        <v xml:space="preserve"> </v>
      </c>
      <c r="M969" s="144"/>
      <c r="N969" s="144"/>
      <c r="O969" s="144"/>
      <c r="P969" s="144"/>
      <c r="Q969" s="144"/>
      <c r="R969" s="171"/>
      <c r="S969" s="147">
        <f>NCA_Calculations!$P$981</f>
        <v>0</v>
      </c>
      <c r="T969" s="147">
        <f>NCA_Calculations!$Q$981</f>
        <v>0</v>
      </c>
      <c r="U969" s="144"/>
      <c r="V969" s="144"/>
      <c r="W969" s="149" t="str" cm="1">
        <f t="array" ref="W969">_xlfn.IFNA(
_xlfn.IFS(
ISBLANK($U969),"Missing space use.",
AND('Establishment details'!$C$14="Secondary",$V969="Classbase"),"Invalid Status type",
AND(OR( $V969="Classbase", $V969="Teaching", $V969="Early years",$V969="SEND resourced"), NOT(ISBLANK($M969))),"Space with status type and unusable type.",
AND($V969= "Classbase",'Establishment details'!$C$22&gt;=10), "Classbase status is only valid in schools with a primary element.",
AND($I969= "Large",$N969 &gt; 3.5), "Large rooms with less than 3.5m height.",
AND(OR($V969="Light practical (science)",$V969="Light practical (science)",$V969="Heavy practical (workshops)", $V969="Heavy practical (clean)"), OR($O969=0,ISBLANK($O969))),"Missing sinks count for light and heavy practical spaces.",
AND($M969 = "Other",ISBLANK($R969)), "Invalid unusable type / missing note for other unusable type."
),
" ")</f>
        <v>Missing space use.</v>
      </c>
    </row>
    <row r="970" spans="2:23" ht="15.75" x14ac:dyDescent="0.25">
      <c r="B970" s="143"/>
      <c r="C970" s="144"/>
      <c r="D970" s="144"/>
      <c r="E970" s="144"/>
      <c r="F970" s="147" t="str" cm="1">
        <f t="array" ref="F970">_xlfn.IFNA(CONCATENATE(_xlfn.IFS($D970="Mezzanine",LEFT($D970,1), $D970="Ground Floor",LEFT($D970,1),$D970="Basment ",LEFT($D970,1), $D970="1st Floor", "0"&amp;LEFT($D970,1), $D970="2nd Floor", "0"&amp;LEFT($D970,1), $D970="3rd Floor", "0"&amp;LEFT($D970,1), $D970="4th Floor", "0"&amp;LEFT($D970,1), $D970="5th Floor", "0"&amp;LEFT($D970,1), $D970="6th Floor", "0"&amp;LEFT($D970,1),$D970="7th Floor", "0"&amp;LEFT($D970,1),$D970="8th Floor", "0"&amp;LEFT($D970,1),$D970="9th Floor", "0"&amp;LEFT($D970,1),$D970="10th Floor", LEFT($D970,2),$D970="11th Floor", LEFT($D970,2),$D970="12th Floor", LEFT($D970,2),$D970="13th Floor", LEFT($D970,2), $D970="Lower Ground", LEFT($D970)&amp;IF(ISNUMBER(FIND(" ",$D970)),MID($D970,FIND(" ",$D970)+1,1),"")&amp;IF(ISNUMBER(FIND(" ",$D970,FIND(" ",$D970)+1)),MID($D970,FIND(" ",$D970,FIND(" ",$D970)+1)+1,1),""),$D970="Upper Ground", LEFT($D970)&amp;IF(ISNUMBER(FIND(" ",$D970)),MID($D970,FIND(" ",$D970)+1,1),"")&amp;IF(ISNUMBER(FIND(" ",$D970,FIND(" ",$D970)+1)),MID($D970,FIND(" ",$D970,FIND(" ",$D970)+1)+1,1),"")),".0",$E970), " ")</f>
        <v xml:space="preserve"> </v>
      </c>
      <c r="G970" s="144"/>
      <c r="H970" s="144"/>
      <c r="I970" s="144"/>
      <c r="J970" s="144"/>
      <c r="K970" s="144"/>
      <c r="L970" s="149" t="str" cm="1">
        <f t="array" ref="L970">_xlfn.IFNA(
_xlfn.IFS(
AND($F970=" ",$G970=" ",$H970=" "),"Please update all three: Surveyor Room Reference, Establishment Room Reference and Establishment Room Name",
AND(OR($I970="General",$I970="Open plan/ semi-open general",$I970="Fitted",$I970="Light practical (science)",$I970="Light practical (other)",$I970="Heavy practical (workshops)",$I970="Heavy practical (clean)",$I970="Large",$I970="Storage"),$J970=0,$K970=0),"Please update Net Area or Non-net Area",
AND($B970&lt;&gt;"OUT",$J970=0,$I970&lt;&gt;"Non-net",$M970="85% Circulation"),"Net area not recorded for spaces with 85% circulation unusable type",
AND(OR($I970="General",$I970="Open plan/ semi-open general",$I970="Fitted",$I970="Light practical (science)",$I970="Light practical (other)",$I970="Heavy practical (workshops)",$I970="Heavy practical (clean)",$I970="Large",$I970="Storage"),OR($J970=0,ISBLANK($J970))),"Net area not recorded in net spaces",
AND(OR($I970="Non-net",$I970="Outdoor space"),$J970&gt;0),"Net Area Recorded in Non-net space",
AND($I970="General",$J970&gt;90),"This general space is over 90m2, please ensure that this space is entered as separate spaces if it usually used as separate spaces",
AND($I970="Open plan/ semi-open general",$J970&lt;27),"Open plan general space under 27m2",
AND(OR($K970=0,ISBLANK($K970)), $I970="Non-net"),"Non-net area not recorded in non-net space"
),
" ")</f>
        <v xml:space="preserve"> </v>
      </c>
      <c r="M970" s="144"/>
      <c r="N970" s="144"/>
      <c r="O970" s="144"/>
      <c r="P970" s="144"/>
      <c r="Q970" s="144"/>
      <c r="R970" s="171"/>
      <c r="S970" s="147">
        <f>NCA_Calculations!$P$982</f>
        <v>0</v>
      </c>
      <c r="T970" s="147">
        <f>NCA_Calculations!$Q$982</f>
        <v>0</v>
      </c>
      <c r="U970" s="144"/>
      <c r="V970" s="144"/>
      <c r="W970" s="149" t="str" cm="1">
        <f t="array" ref="W970">_xlfn.IFNA(
_xlfn.IFS(
ISBLANK($U970),"Missing space use.",
AND('Establishment details'!$C$14="Secondary",$V970="Classbase"),"Invalid Status type",
AND(OR( $V970="Classbase", $V970="Teaching", $V970="Early years",$V970="SEND resourced"), NOT(ISBLANK($M970))),"Space with status type and unusable type.",
AND($V970= "Classbase",'Establishment details'!$C$22&gt;=10), "Classbase status is only valid in schools with a primary element.",
AND($I970= "Large",$N970 &gt; 3.5), "Large rooms with less than 3.5m height.",
AND(OR($V970="Light practical (science)",$V970="Light practical (science)",$V970="Heavy practical (workshops)", $V970="Heavy practical (clean)"), OR($O970=0,ISBLANK($O970))),"Missing sinks count for light and heavy practical spaces.",
AND($M970 = "Other",ISBLANK($R970)), "Invalid unusable type / missing note for other unusable type."
),
" ")</f>
        <v>Missing space use.</v>
      </c>
    </row>
    <row r="971" spans="2:23" ht="15.75" x14ac:dyDescent="0.25">
      <c r="B971" s="143"/>
      <c r="C971" s="144"/>
      <c r="D971" s="144"/>
      <c r="E971" s="144"/>
      <c r="F971" s="147" t="str" cm="1">
        <f t="array" ref="F971">_xlfn.IFNA(CONCATENATE(_xlfn.IFS($D971="Mezzanine",LEFT($D971,1), $D971="Ground Floor",LEFT($D971,1),$D971="Basment ",LEFT($D971,1), $D971="1st Floor", "0"&amp;LEFT($D971,1), $D971="2nd Floor", "0"&amp;LEFT($D971,1), $D971="3rd Floor", "0"&amp;LEFT($D971,1), $D971="4th Floor", "0"&amp;LEFT($D971,1), $D971="5th Floor", "0"&amp;LEFT($D971,1), $D971="6th Floor", "0"&amp;LEFT($D971,1),$D971="7th Floor", "0"&amp;LEFT($D971,1),$D971="8th Floor", "0"&amp;LEFT($D971,1),$D971="9th Floor", "0"&amp;LEFT($D971,1),$D971="10th Floor", LEFT($D971,2),$D971="11th Floor", LEFT($D971,2),$D971="12th Floor", LEFT($D971,2),$D971="13th Floor", LEFT($D971,2), $D971="Lower Ground", LEFT($D971)&amp;IF(ISNUMBER(FIND(" ",$D971)),MID($D971,FIND(" ",$D971)+1,1),"")&amp;IF(ISNUMBER(FIND(" ",$D971,FIND(" ",$D971)+1)),MID($D971,FIND(" ",$D971,FIND(" ",$D971)+1)+1,1),""),$D971="Upper Ground", LEFT($D971)&amp;IF(ISNUMBER(FIND(" ",$D971)),MID($D971,FIND(" ",$D971)+1,1),"")&amp;IF(ISNUMBER(FIND(" ",$D971,FIND(" ",$D971)+1)),MID($D971,FIND(" ",$D971,FIND(" ",$D971)+1)+1,1),"")),".0",$E971), " ")</f>
        <v xml:space="preserve"> </v>
      </c>
      <c r="G971" s="144"/>
      <c r="H971" s="144"/>
      <c r="I971" s="144"/>
      <c r="J971" s="144"/>
      <c r="K971" s="144"/>
      <c r="L971" s="149" t="str" cm="1">
        <f t="array" ref="L971">_xlfn.IFNA(
_xlfn.IFS(
AND($F971=" ",$G971=" ",$H971=" "),"Please update all three: Surveyor Room Reference, Establishment Room Reference and Establishment Room Name",
AND(OR($I971="General",$I971="Open plan/ semi-open general",$I971="Fitted",$I971="Light practical (science)",$I971="Light practical (other)",$I971="Heavy practical (workshops)",$I971="Heavy practical (clean)",$I971="Large",$I971="Storage"),$J971=0,$K971=0),"Please update Net Area or Non-net Area",
AND($B971&lt;&gt;"OUT",$J971=0,$I971&lt;&gt;"Non-net",$M971="85% Circulation"),"Net area not recorded for spaces with 85% circulation unusable type",
AND(OR($I971="General",$I971="Open plan/ semi-open general",$I971="Fitted",$I971="Light practical (science)",$I971="Light practical (other)",$I971="Heavy practical (workshops)",$I971="Heavy practical (clean)",$I971="Large",$I971="Storage"),OR($J971=0,ISBLANK($J971))),"Net area not recorded in net spaces",
AND(OR($I971="Non-net",$I971="Outdoor space"),$J971&gt;0),"Net Area Recorded in Non-net space",
AND($I971="General",$J971&gt;90),"This general space is over 90m2, please ensure that this space is entered as separate spaces if it usually used as separate spaces",
AND($I971="Open plan/ semi-open general",$J971&lt;27),"Open plan general space under 27m2",
AND(OR($K971=0,ISBLANK($K971)), $I971="Non-net"),"Non-net area not recorded in non-net space"
),
" ")</f>
        <v xml:space="preserve"> </v>
      </c>
      <c r="M971" s="144"/>
      <c r="N971" s="144"/>
      <c r="O971" s="144"/>
      <c r="P971" s="144"/>
      <c r="Q971" s="144"/>
      <c r="R971" s="171"/>
      <c r="S971" s="147">
        <f>NCA_Calculations!$P$983</f>
        <v>0</v>
      </c>
      <c r="T971" s="147">
        <f>NCA_Calculations!$Q$983</f>
        <v>0</v>
      </c>
      <c r="U971" s="144"/>
      <c r="V971" s="144"/>
      <c r="W971" s="149" t="str" cm="1">
        <f t="array" ref="W971">_xlfn.IFNA(
_xlfn.IFS(
ISBLANK($U971),"Missing space use.",
AND('Establishment details'!$C$14="Secondary",$V971="Classbase"),"Invalid Status type",
AND(OR( $V971="Classbase", $V971="Teaching", $V971="Early years",$V971="SEND resourced"), NOT(ISBLANK($M971))),"Space with status type and unusable type.",
AND($V971= "Classbase",'Establishment details'!$C$22&gt;=10), "Classbase status is only valid in schools with a primary element.",
AND($I971= "Large",$N971 &gt; 3.5), "Large rooms with less than 3.5m height.",
AND(OR($V971="Light practical (science)",$V971="Light practical (science)",$V971="Heavy practical (workshops)", $V971="Heavy practical (clean)"), OR($O971=0,ISBLANK($O971))),"Missing sinks count for light and heavy practical spaces.",
AND($M971 = "Other",ISBLANK($R971)), "Invalid unusable type / missing note for other unusable type."
),
" ")</f>
        <v>Missing space use.</v>
      </c>
    </row>
    <row r="972" spans="2:23" ht="15.75" x14ac:dyDescent="0.25">
      <c r="B972" s="143"/>
      <c r="C972" s="144"/>
      <c r="D972" s="144"/>
      <c r="E972" s="144"/>
      <c r="F972" s="147" t="str" cm="1">
        <f t="array" ref="F972">_xlfn.IFNA(CONCATENATE(_xlfn.IFS($D972="Mezzanine",LEFT($D972,1), $D972="Ground Floor",LEFT($D972,1),$D972="Basment ",LEFT($D972,1), $D972="1st Floor", "0"&amp;LEFT($D972,1), $D972="2nd Floor", "0"&amp;LEFT($D972,1), $D972="3rd Floor", "0"&amp;LEFT($D972,1), $D972="4th Floor", "0"&amp;LEFT($D972,1), $D972="5th Floor", "0"&amp;LEFT($D972,1), $D972="6th Floor", "0"&amp;LEFT($D972,1),$D972="7th Floor", "0"&amp;LEFT($D972,1),$D972="8th Floor", "0"&amp;LEFT($D972,1),$D972="9th Floor", "0"&amp;LEFT($D972,1),$D972="10th Floor", LEFT($D972,2),$D972="11th Floor", LEFT($D972,2),$D972="12th Floor", LEFT($D972,2),$D972="13th Floor", LEFT($D972,2), $D972="Lower Ground", LEFT($D972)&amp;IF(ISNUMBER(FIND(" ",$D972)),MID($D972,FIND(" ",$D972)+1,1),"")&amp;IF(ISNUMBER(FIND(" ",$D972,FIND(" ",$D972)+1)),MID($D972,FIND(" ",$D972,FIND(" ",$D972)+1)+1,1),""),$D972="Upper Ground", LEFT($D972)&amp;IF(ISNUMBER(FIND(" ",$D972)),MID($D972,FIND(" ",$D972)+1,1),"")&amp;IF(ISNUMBER(FIND(" ",$D972,FIND(" ",$D972)+1)),MID($D972,FIND(" ",$D972,FIND(" ",$D972)+1)+1,1),"")),".0",$E972), " ")</f>
        <v xml:space="preserve"> </v>
      </c>
      <c r="G972" s="144"/>
      <c r="H972" s="144"/>
      <c r="I972" s="144"/>
      <c r="J972" s="144"/>
      <c r="K972" s="144"/>
      <c r="L972" s="149" t="str" cm="1">
        <f t="array" ref="L972">_xlfn.IFNA(
_xlfn.IFS(
AND($F972=" ",$G972=" ",$H972=" "),"Please update all three: Surveyor Room Reference, Establishment Room Reference and Establishment Room Name",
AND(OR($I972="General",$I972="Open plan/ semi-open general",$I972="Fitted",$I972="Light practical (science)",$I972="Light practical (other)",$I972="Heavy practical (workshops)",$I972="Heavy practical (clean)",$I972="Large",$I972="Storage"),$J972=0,$K972=0),"Please update Net Area or Non-net Area",
AND($B972&lt;&gt;"OUT",$J972=0,$I972&lt;&gt;"Non-net",$M972="85% Circulation"),"Net area not recorded for spaces with 85% circulation unusable type",
AND(OR($I972="General",$I972="Open plan/ semi-open general",$I972="Fitted",$I972="Light practical (science)",$I972="Light practical (other)",$I972="Heavy practical (workshops)",$I972="Heavy practical (clean)",$I972="Large",$I972="Storage"),OR($J972=0,ISBLANK($J972))),"Net area not recorded in net spaces",
AND(OR($I972="Non-net",$I972="Outdoor space"),$J972&gt;0),"Net Area Recorded in Non-net space",
AND($I972="General",$J972&gt;90),"This general space is over 90m2, please ensure that this space is entered as separate spaces if it usually used as separate spaces",
AND($I972="Open plan/ semi-open general",$J972&lt;27),"Open plan general space under 27m2",
AND(OR($K972=0,ISBLANK($K972)), $I972="Non-net"),"Non-net area not recorded in non-net space"
),
" ")</f>
        <v xml:space="preserve"> </v>
      </c>
      <c r="M972" s="144"/>
      <c r="N972" s="144"/>
      <c r="O972" s="144"/>
      <c r="P972" s="144"/>
      <c r="Q972" s="144"/>
      <c r="R972" s="171"/>
      <c r="S972" s="147">
        <f>NCA_Calculations!$P$984</f>
        <v>0</v>
      </c>
      <c r="T972" s="147">
        <f>NCA_Calculations!$Q$984</f>
        <v>0</v>
      </c>
      <c r="U972" s="144"/>
      <c r="V972" s="144"/>
      <c r="W972" s="149" t="str" cm="1">
        <f t="array" ref="W972">_xlfn.IFNA(
_xlfn.IFS(
ISBLANK($U972),"Missing space use.",
AND('Establishment details'!$C$14="Secondary",$V972="Classbase"),"Invalid Status type",
AND(OR( $V972="Classbase", $V972="Teaching", $V972="Early years",$V972="SEND resourced"), NOT(ISBLANK($M972))),"Space with status type and unusable type.",
AND($V972= "Classbase",'Establishment details'!$C$22&gt;=10), "Classbase status is only valid in schools with a primary element.",
AND($I972= "Large",$N972 &gt; 3.5), "Large rooms with less than 3.5m height.",
AND(OR($V972="Light practical (science)",$V972="Light practical (science)",$V972="Heavy practical (workshops)", $V972="Heavy practical (clean)"), OR($O972=0,ISBLANK($O972))),"Missing sinks count for light and heavy practical spaces.",
AND($M972 = "Other",ISBLANK($R972)), "Invalid unusable type / missing note for other unusable type."
),
" ")</f>
        <v>Missing space use.</v>
      </c>
    </row>
    <row r="973" spans="2:23" ht="15.75" x14ac:dyDescent="0.25">
      <c r="B973" s="143"/>
      <c r="C973" s="144"/>
      <c r="D973" s="144"/>
      <c r="E973" s="144"/>
      <c r="F973" s="147" t="str" cm="1">
        <f t="array" ref="F973">_xlfn.IFNA(CONCATENATE(_xlfn.IFS($D973="Mezzanine",LEFT($D973,1), $D973="Ground Floor",LEFT($D973,1),$D973="Basment ",LEFT($D973,1), $D973="1st Floor", "0"&amp;LEFT($D973,1), $D973="2nd Floor", "0"&amp;LEFT($D973,1), $D973="3rd Floor", "0"&amp;LEFT($D973,1), $D973="4th Floor", "0"&amp;LEFT($D973,1), $D973="5th Floor", "0"&amp;LEFT($D973,1), $D973="6th Floor", "0"&amp;LEFT($D973,1),$D973="7th Floor", "0"&amp;LEFT($D973,1),$D973="8th Floor", "0"&amp;LEFT($D973,1),$D973="9th Floor", "0"&amp;LEFT($D973,1),$D973="10th Floor", LEFT($D973,2),$D973="11th Floor", LEFT($D973,2),$D973="12th Floor", LEFT($D973,2),$D973="13th Floor", LEFT($D973,2), $D973="Lower Ground", LEFT($D973)&amp;IF(ISNUMBER(FIND(" ",$D973)),MID($D973,FIND(" ",$D973)+1,1),"")&amp;IF(ISNUMBER(FIND(" ",$D973,FIND(" ",$D973)+1)),MID($D973,FIND(" ",$D973,FIND(" ",$D973)+1)+1,1),""),$D973="Upper Ground", LEFT($D973)&amp;IF(ISNUMBER(FIND(" ",$D973)),MID($D973,FIND(" ",$D973)+1,1),"")&amp;IF(ISNUMBER(FIND(" ",$D973,FIND(" ",$D973)+1)),MID($D973,FIND(" ",$D973,FIND(" ",$D973)+1)+1,1),"")),".0",$E973), " ")</f>
        <v xml:space="preserve"> </v>
      </c>
      <c r="G973" s="144"/>
      <c r="H973" s="144"/>
      <c r="I973" s="144"/>
      <c r="J973" s="144"/>
      <c r="K973" s="144"/>
      <c r="L973" s="149" t="str" cm="1">
        <f t="array" ref="L973">_xlfn.IFNA(
_xlfn.IFS(
AND($F973=" ",$G973=" ",$H973=" "),"Please update all three: Surveyor Room Reference, Establishment Room Reference and Establishment Room Name",
AND(OR($I973="General",$I973="Open plan/ semi-open general",$I973="Fitted",$I973="Light practical (science)",$I973="Light practical (other)",$I973="Heavy practical (workshops)",$I973="Heavy practical (clean)",$I973="Large",$I973="Storage"),$J973=0,$K973=0),"Please update Net Area or Non-net Area",
AND($B973&lt;&gt;"OUT",$J973=0,$I973&lt;&gt;"Non-net",$M973="85% Circulation"),"Net area not recorded for spaces with 85% circulation unusable type",
AND(OR($I973="General",$I973="Open plan/ semi-open general",$I973="Fitted",$I973="Light practical (science)",$I973="Light practical (other)",$I973="Heavy practical (workshops)",$I973="Heavy practical (clean)",$I973="Large",$I973="Storage"),OR($J973=0,ISBLANK($J973))),"Net area not recorded in net spaces",
AND(OR($I973="Non-net",$I973="Outdoor space"),$J973&gt;0),"Net Area Recorded in Non-net space",
AND($I973="General",$J973&gt;90),"This general space is over 90m2, please ensure that this space is entered as separate spaces if it usually used as separate spaces",
AND($I973="Open plan/ semi-open general",$J973&lt;27),"Open plan general space under 27m2",
AND(OR($K973=0,ISBLANK($K973)), $I973="Non-net"),"Non-net area not recorded in non-net space"
),
" ")</f>
        <v xml:space="preserve"> </v>
      </c>
      <c r="M973" s="144"/>
      <c r="N973" s="144"/>
      <c r="O973" s="144"/>
      <c r="P973" s="144"/>
      <c r="Q973" s="144"/>
      <c r="R973" s="171"/>
      <c r="S973" s="147">
        <f>NCA_Calculations!$P$985</f>
        <v>0</v>
      </c>
      <c r="T973" s="147">
        <f>NCA_Calculations!$Q$985</f>
        <v>0</v>
      </c>
      <c r="U973" s="144"/>
      <c r="V973" s="144"/>
      <c r="W973" s="149" t="str" cm="1">
        <f t="array" ref="W973">_xlfn.IFNA(
_xlfn.IFS(
ISBLANK($U973),"Missing space use.",
AND('Establishment details'!$C$14="Secondary",$V973="Classbase"),"Invalid Status type",
AND(OR( $V973="Classbase", $V973="Teaching", $V973="Early years",$V973="SEND resourced"), NOT(ISBLANK($M973))),"Space with status type and unusable type.",
AND($V973= "Classbase",'Establishment details'!$C$22&gt;=10), "Classbase status is only valid in schools with a primary element.",
AND($I973= "Large",$N973 &gt; 3.5), "Large rooms with less than 3.5m height.",
AND(OR($V973="Light practical (science)",$V973="Light practical (science)",$V973="Heavy practical (workshops)", $V973="Heavy practical (clean)"), OR($O973=0,ISBLANK($O973))),"Missing sinks count for light and heavy practical spaces.",
AND($M973 = "Other",ISBLANK($R973)), "Invalid unusable type / missing note for other unusable type."
),
" ")</f>
        <v>Missing space use.</v>
      </c>
    </row>
    <row r="974" spans="2:23" ht="15.75" x14ac:dyDescent="0.25">
      <c r="B974" s="143"/>
      <c r="C974" s="144"/>
      <c r="D974" s="144"/>
      <c r="E974" s="144"/>
      <c r="F974" s="147" t="str" cm="1">
        <f t="array" ref="F974">_xlfn.IFNA(CONCATENATE(_xlfn.IFS($D974="Mezzanine",LEFT($D974,1), $D974="Ground Floor",LEFT($D974,1),$D974="Basment ",LEFT($D974,1), $D974="1st Floor", "0"&amp;LEFT($D974,1), $D974="2nd Floor", "0"&amp;LEFT($D974,1), $D974="3rd Floor", "0"&amp;LEFT($D974,1), $D974="4th Floor", "0"&amp;LEFT($D974,1), $D974="5th Floor", "0"&amp;LEFT($D974,1), $D974="6th Floor", "0"&amp;LEFT($D974,1),$D974="7th Floor", "0"&amp;LEFT($D974,1),$D974="8th Floor", "0"&amp;LEFT($D974,1),$D974="9th Floor", "0"&amp;LEFT($D974,1),$D974="10th Floor", LEFT($D974,2),$D974="11th Floor", LEFT($D974,2),$D974="12th Floor", LEFT($D974,2),$D974="13th Floor", LEFT($D974,2), $D974="Lower Ground", LEFT($D974)&amp;IF(ISNUMBER(FIND(" ",$D974)),MID($D974,FIND(" ",$D974)+1,1),"")&amp;IF(ISNUMBER(FIND(" ",$D974,FIND(" ",$D974)+1)),MID($D974,FIND(" ",$D974,FIND(" ",$D974)+1)+1,1),""),$D974="Upper Ground", LEFT($D974)&amp;IF(ISNUMBER(FIND(" ",$D974)),MID($D974,FIND(" ",$D974)+1,1),"")&amp;IF(ISNUMBER(FIND(" ",$D974,FIND(" ",$D974)+1)),MID($D974,FIND(" ",$D974,FIND(" ",$D974)+1)+1,1),"")),".0",$E974), " ")</f>
        <v xml:space="preserve"> </v>
      </c>
      <c r="G974" s="144"/>
      <c r="H974" s="144"/>
      <c r="I974" s="144"/>
      <c r="J974" s="144"/>
      <c r="K974" s="144"/>
      <c r="L974" s="149" t="str" cm="1">
        <f t="array" ref="L974">_xlfn.IFNA(
_xlfn.IFS(
AND($F974=" ",$G974=" ",$H974=" "),"Please update all three: Surveyor Room Reference, Establishment Room Reference and Establishment Room Name",
AND(OR($I974="General",$I974="Open plan/ semi-open general",$I974="Fitted",$I974="Light practical (science)",$I974="Light practical (other)",$I974="Heavy practical (workshops)",$I974="Heavy practical (clean)",$I974="Large",$I974="Storage"),$J974=0,$K974=0),"Please update Net Area or Non-net Area",
AND($B974&lt;&gt;"OUT",$J974=0,$I974&lt;&gt;"Non-net",$M974="85% Circulation"),"Net area not recorded for spaces with 85% circulation unusable type",
AND(OR($I974="General",$I974="Open plan/ semi-open general",$I974="Fitted",$I974="Light practical (science)",$I974="Light practical (other)",$I974="Heavy practical (workshops)",$I974="Heavy practical (clean)",$I974="Large",$I974="Storage"),OR($J974=0,ISBLANK($J974))),"Net area not recorded in net spaces",
AND(OR($I974="Non-net",$I974="Outdoor space"),$J974&gt;0),"Net Area Recorded in Non-net space",
AND($I974="General",$J974&gt;90),"This general space is over 90m2, please ensure that this space is entered as separate spaces if it usually used as separate spaces",
AND($I974="Open plan/ semi-open general",$J974&lt;27),"Open plan general space under 27m2",
AND(OR($K974=0,ISBLANK($K974)), $I974="Non-net"),"Non-net area not recorded in non-net space"
),
" ")</f>
        <v xml:space="preserve"> </v>
      </c>
      <c r="M974" s="144"/>
      <c r="N974" s="144"/>
      <c r="O974" s="144"/>
      <c r="P974" s="144"/>
      <c r="Q974" s="144"/>
      <c r="R974" s="171"/>
      <c r="S974" s="147">
        <f>NCA_Calculations!$P$986</f>
        <v>0</v>
      </c>
      <c r="T974" s="147">
        <f>NCA_Calculations!$Q$986</f>
        <v>0</v>
      </c>
      <c r="U974" s="144"/>
      <c r="V974" s="144"/>
      <c r="W974" s="149" t="str" cm="1">
        <f t="array" ref="W974">_xlfn.IFNA(
_xlfn.IFS(
ISBLANK($U974),"Missing space use.",
AND('Establishment details'!$C$14="Secondary",$V974="Classbase"),"Invalid Status type",
AND(OR( $V974="Classbase", $V974="Teaching", $V974="Early years",$V974="SEND resourced"), NOT(ISBLANK($M974))),"Space with status type and unusable type.",
AND($V974= "Classbase",'Establishment details'!$C$22&gt;=10), "Classbase status is only valid in schools with a primary element.",
AND($I974= "Large",$N974 &gt; 3.5), "Large rooms with less than 3.5m height.",
AND(OR($V974="Light practical (science)",$V974="Light practical (science)",$V974="Heavy practical (workshops)", $V974="Heavy practical (clean)"), OR($O974=0,ISBLANK($O974))),"Missing sinks count for light and heavy practical spaces.",
AND($M974 = "Other",ISBLANK($R974)), "Invalid unusable type / missing note for other unusable type."
),
" ")</f>
        <v>Missing space use.</v>
      </c>
    </row>
    <row r="975" spans="2:23" ht="15.75" x14ac:dyDescent="0.25">
      <c r="B975" s="143"/>
      <c r="C975" s="144"/>
      <c r="D975" s="144"/>
      <c r="E975" s="144"/>
      <c r="F975" s="147" t="str" cm="1">
        <f t="array" ref="F975">_xlfn.IFNA(CONCATENATE(_xlfn.IFS($D975="Mezzanine",LEFT($D975,1), $D975="Ground Floor",LEFT($D975,1),$D975="Basment ",LEFT($D975,1), $D975="1st Floor", "0"&amp;LEFT($D975,1), $D975="2nd Floor", "0"&amp;LEFT($D975,1), $D975="3rd Floor", "0"&amp;LEFT($D975,1), $D975="4th Floor", "0"&amp;LEFT($D975,1), $D975="5th Floor", "0"&amp;LEFT($D975,1), $D975="6th Floor", "0"&amp;LEFT($D975,1),$D975="7th Floor", "0"&amp;LEFT($D975,1),$D975="8th Floor", "0"&amp;LEFT($D975,1),$D975="9th Floor", "0"&amp;LEFT($D975,1),$D975="10th Floor", LEFT($D975,2),$D975="11th Floor", LEFT($D975,2),$D975="12th Floor", LEFT($D975,2),$D975="13th Floor", LEFT($D975,2), $D975="Lower Ground", LEFT($D975)&amp;IF(ISNUMBER(FIND(" ",$D975)),MID($D975,FIND(" ",$D975)+1,1),"")&amp;IF(ISNUMBER(FIND(" ",$D975,FIND(" ",$D975)+1)),MID($D975,FIND(" ",$D975,FIND(" ",$D975)+1)+1,1),""),$D975="Upper Ground", LEFT($D975)&amp;IF(ISNUMBER(FIND(" ",$D975)),MID($D975,FIND(" ",$D975)+1,1),"")&amp;IF(ISNUMBER(FIND(" ",$D975,FIND(" ",$D975)+1)),MID($D975,FIND(" ",$D975,FIND(" ",$D975)+1)+1,1),"")),".0",$E975), " ")</f>
        <v xml:space="preserve"> </v>
      </c>
      <c r="G975" s="144"/>
      <c r="H975" s="144"/>
      <c r="I975" s="144"/>
      <c r="J975" s="144"/>
      <c r="K975" s="144"/>
      <c r="L975" s="149" t="str" cm="1">
        <f t="array" ref="L975">_xlfn.IFNA(
_xlfn.IFS(
AND($F975=" ",$G975=" ",$H975=" "),"Please update all three: Surveyor Room Reference, Establishment Room Reference and Establishment Room Name",
AND(OR($I975="General",$I975="Open plan/ semi-open general",$I975="Fitted",$I975="Light practical (science)",$I975="Light practical (other)",$I975="Heavy practical (workshops)",$I975="Heavy practical (clean)",$I975="Large",$I975="Storage"),$J975=0,$K975=0),"Please update Net Area or Non-net Area",
AND($B975&lt;&gt;"OUT",$J975=0,$I975&lt;&gt;"Non-net",$M975="85% Circulation"),"Net area not recorded for spaces with 85% circulation unusable type",
AND(OR($I975="General",$I975="Open plan/ semi-open general",$I975="Fitted",$I975="Light practical (science)",$I975="Light practical (other)",$I975="Heavy practical (workshops)",$I975="Heavy practical (clean)",$I975="Large",$I975="Storage"),OR($J975=0,ISBLANK($J975))),"Net area not recorded in net spaces",
AND(OR($I975="Non-net",$I975="Outdoor space"),$J975&gt;0),"Net Area Recorded in Non-net space",
AND($I975="General",$J975&gt;90),"This general space is over 90m2, please ensure that this space is entered as separate spaces if it usually used as separate spaces",
AND($I975="Open plan/ semi-open general",$J975&lt;27),"Open plan general space under 27m2",
AND(OR($K975=0,ISBLANK($K975)), $I975="Non-net"),"Non-net area not recorded in non-net space"
),
" ")</f>
        <v xml:space="preserve"> </v>
      </c>
      <c r="M975" s="144"/>
      <c r="N975" s="144"/>
      <c r="O975" s="144"/>
      <c r="P975" s="144"/>
      <c r="Q975" s="144"/>
      <c r="R975" s="171"/>
      <c r="S975" s="147">
        <f>NCA_Calculations!$P$987</f>
        <v>0</v>
      </c>
      <c r="T975" s="147">
        <f>NCA_Calculations!$Q$987</f>
        <v>0</v>
      </c>
      <c r="U975" s="144"/>
      <c r="V975" s="144"/>
      <c r="W975" s="149" t="str" cm="1">
        <f t="array" ref="W975">_xlfn.IFNA(
_xlfn.IFS(
ISBLANK($U975),"Missing space use.",
AND('Establishment details'!$C$14="Secondary",$V975="Classbase"),"Invalid Status type",
AND(OR( $V975="Classbase", $V975="Teaching", $V975="Early years",$V975="SEND resourced"), NOT(ISBLANK($M975))),"Space with status type and unusable type.",
AND($V975= "Classbase",'Establishment details'!$C$22&gt;=10), "Classbase status is only valid in schools with a primary element.",
AND($I975= "Large",$N975 &gt; 3.5), "Large rooms with less than 3.5m height.",
AND(OR($V975="Light practical (science)",$V975="Light practical (science)",$V975="Heavy practical (workshops)", $V975="Heavy practical (clean)"), OR($O975=0,ISBLANK($O975))),"Missing sinks count for light and heavy practical spaces.",
AND($M975 = "Other",ISBLANK($R975)), "Invalid unusable type / missing note for other unusable type."
),
" ")</f>
        <v>Missing space use.</v>
      </c>
    </row>
    <row r="976" spans="2:23" ht="15.75" x14ac:dyDescent="0.25">
      <c r="B976" s="143"/>
      <c r="C976" s="144"/>
      <c r="D976" s="144"/>
      <c r="E976" s="144"/>
      <c r="F976" s="147" t="str" cm="1">
        <f t="array" ref="F976">_xlfn.IFNA(CONCATENATE(_xlfn.IFS($D976="Mezzanine",LEFT($D976,1), $D976="Ground Floor",LEFT($D976,1),$D976="Basment ",LEFT($D976,1), $D976="1st Floor", "0"&amp;LEFT($D976,1), $D976="2nd Floor", "0"&amp;LEFT($D976,1), $D976="3rd Floor", "0"&amp;LEFT($D976,1), $D976="4th Floor", "0"&amp;LEFT($D976,1), $D976="5th Floor", "0"&amp;LEFT($D976,1), $D976="6th Floor", "0"&amp;LEFT($D976,1),$D976="7th Floor", "0"&amp;LEFT($D976,1),$D976="8th Floor", "0"&amp;LEFT($D976,1),$D976="9th Floor", "0"&amp;LEFT($D976,1),$D976="10th Floor", LEFT($D976,2),$D976="11th Floor", LEFT($D976,2),$D976="12th Floor", LEFT($D976,2),$D976="13th Floor", LEFT($D976,2), $D976="Lower Ground", LEFT($D976)&amp;IF(ISNUMBER(FIND(" ",$D976)),MID($D976,FIND(" ",$D976)+1,1),"")&amp;IF(ISNUMBER(FIND(" ",$D976,FIND(" ",$D976)+1)),MID($D976,FIND(" ",$D976,FIND(" ",$D976)+1)+1,1),""),$D976="Upper Ground", LEFT($D976)&amp;IF(ISNUMBER(FIND(" ",$D976)),MID($D976,FIND(" ",$D976)+1,1),"")&amp;IF(ISNUMBER(FIND(" ",$D976,FIND(" ",$D976)+1)),MID($D976,FIND(" ",$D976,FIND(" ",$D976)+1)+1,1),"")),".0",$E976), " ")</f>
        <v xml:space="preserve"> </v>
      </c>
      <c r="G976" s="144"/>
      <c r="H976" s="144"/>
      <c r="I976" s="144"/>
      <c r="J976" s="144"/>
      <c r="K976" s="144"/>
      <c r="L976" s="149" t="str" cm="1">
        <f t="array" ref="L976">_xlfn.IFNA(
_xlfn.IFS(
AND($F976=" ",$G976=" ",$H976=" "),"Please update all three: Surveyor Room Reference, Establishment Room Reference and Establishment Room Name",
AND(OR($I976="General",$I976="Open plan/ semi-open general",$I976="Fitted",$I976="Light practical (science)",$I976="Light practical (other)",$I976="Heavy practical (workshops)",$I976="Heavy practical (clean)",$I976="Large",$I976="Storage"),$J976=0,$K976=0),"Please update Net Area or Non-net Area",
AND($B976&lt;&gt;"OUT",$J976=0,$I976&lt;&gt;"Non-net",$M976="85% Circulation"),"Net area not recorded for spaces with 85% circulation unusable type",
AND(OR($I976="General",$I976="Open plan/ semi-open general",$I976="Fitted",$I976="Light practical (science)",$I976="Light practical (other)",$I976="Heavy practical (workshops)",$I976="Heavy practical (clean)",$I976="Large",$I976="Storage"),OR($J976=0,ISBLANK($J976))),"Net area not recorded in net spaces",
AND(OR($I976="Non-net",$I976="Outdoor space"),$J976&gt;0),"Net Area Recorded in Non-net space",
AND($I976="General",$J976&gt;90),"This general space is over 90m2, please ensure that this space is entered as separate spaces if it usually used as separate spaces",
AND($I976="Open plan/ semi-open general",$J976&lt;27),"Open plan general space under 27m2",
AND(OR($K976=0,ISBLANK($K976)), $I976="Non-net"),"Non-net area not recorded in non-net space"
),
" ")</f>
        <v xml:space="preserve"> </v>
      </c>
      <c r="M976" s="144"/>
      <c r="N976" s="144"/>
      <c r="O976" s="144"/>
      <c r="P976" s="144"/>
      <c r="Q976" s="144"/>
      <c r="R976" s="171"/>
      <c r="S976" s="147">
        <f>NCA_Calculations!$P$988</f>
        <v>0</v>
      </c>
      <c r="T976" s="147">
        <f>NCA_Calculations!$Q$988</f>
        <v>0</v>
      </c>
      <c r="U976" s="144"/>
      <c r="V976" s="144"/>
      <c r="W976" s="149" t="str" cm="1">
        <f t="array" ref="W976">_xlfn.IFNA(
_xlfn.IFS(
ISBLANK($U976),"Missing space use.",
AND('Establishment details'!$C$14="Secondary",$V976="Classbase"),"Invalid Status type",
AND(OR( $V976="Classbase", $V976="Teaching", $V976="Early years",$V976="SEND resourced"), NOT(ISBLANK($M976))),"Space with status type and unusable type.",
AND($V976= "Classbase",'Establishment details'!$C$22&gt;=10), "Classbase status is only valid in schools with a primary element.",
AND($I976= "Large",$N976 &gt; 3.5), "Large rooms with less than 3.5m height.",
AND(OR($V976="Light practical (science)",$V976="Light practical (science)",$V976="Heavy practical (workshops)", $V976="Heavy practical (clean)"), OR($O976=0,ISBLANK($O976))),"Missing sinks count for light and heavy practical spaces.",
AND($M976 = "Other",ISBLANK($R976)), "Invalid unusable type / missing note for other unusable type."
),
" ")</f>
        <v>Missing space use.</v>
      </c>
    </row>
    <row r="977" spans="2:23" ht="15.75" x14ac:dyDescent="0.25">
      <c r="B977" s="143"/>
      <c r="C977" s="144"/>
      <c r="D977" s="144"/>
      <c r="E977" s="144"/>
      <c r="F977" s="147" t="str" cm="1">
        <f t="array" ref="F977">_xlfn.IFNA(CONCATENATE(_xlfn.IFS($D977="Mezzanine",LEFT($D977,1), $D977="Ground Floor",LEFT($D977,1),$D977="Basment ",LEFT($D977,1), $D977="1st Floor", "0"&amp;LEFT($D977,1), $D977="2nd Floor", "0"&amp;LEFT($D977,1), $D977="3rd Floor", "0"&amp;LEFT($D977,1), $D977="4th Floor", "0"&amp;LEFT($D977,1), $D977="5th Floor", "0"&amp;LEFT($D977,1), $D977="6th Floor", "0"&amp;LEFT($D977,1),$D977="7th Floor", "0"&amp;LEFT($D977,1),$D977="8th Floor", "0"&amp;LEFT($D977,1),$D977="9th Floor", "0"&amp;LEFT($D977,1),$D977="10th Floor", LEFT($D977,2),$D977="11th Floor", LEFT($D977,2),$D977="12th Floor", LEFT($D977,2),$D977="13th Floor", LEFT($D977,2), $D977="Lower Ground", LEFT($D977)&amp;IF(ISNUMBER(FIND(" ",$D977)),MID($D977,FIND(" ",$D977)+1,1),"")&amp;IF(ISNUMBER(FIND(" ",$D977,FIND(" ",$D977)+1)),MID($D977,FIND(" ",$D977,FIND(" ",$D977)+1)+1,1),""),$D977="Upper Ground", LEFT($D977)&amp;IF(ISNUMBER(FIND(" ",$D977)),MID($D977,FIND(" ",$D977)+1,1),"")&amp;IF(ISNUMBER(FIND(" ",$D977,FIND(" ",$D977)+1)),MID($D977,FIND(" ",$D977,FIND(" ",$D977)+1)+1,1),"")),".0",$E977), " ")</f>
        <v xml:space="preserve"> </v>
      </c>
      <c r="G977" s="144"/>
      <c r="H977" s="144"/>
      <c r="I977" s="144"/>
      <c r="J977" s="144"/>
      <c r="K977" s="144"/>
      <c r="L977" s="149" t="str" cm="1">
        <f t="array" ref="L977">_xlfn.IFNA(
_xlfn.IFS(
AND($F977=" ",$G977=" ",$H977=" "),"Please update all three: Surveyor Room Reference, Establishment Room Reference and Establishment Room Name",
AND(OR($I977="General",$I977="Open plan/ semi-open general",$I977="Fitted",$I977="Light practical (science)",$I977="Light practical (other)",$I977="Heavy practical (workshops)",$I977="Heavy practical (clean)",$I977="Large",$I977="Storage"),$J977=0,$K977=0),"Please update Net Area or Non-net Area",
AND($B977&lt;&gt;"OUT",$J977=0,$I977&lt;&gt;"Non-net",$M977="85% Circulation"),"Net area not recorded for spaces with 85% circulation unusable type",
AND(OR($I977="General",$I977="Open plan/ semi-open general",$I977="Fitted",$I977="Light practical (science)",$I977="Light practical (other)",$I977="Heavy practical (workshops)",$I977="Heavy practical (clean)",$I977="Large",$I977="Storage"),OR($J977=0,ISBLANK($J977))),"Net area not recorded in net spaces",
AND(OR($I977="Non-net",$I977="Outdoor space"),$J977&gt;0),"Net Area Recorded in Non-net space",
AND($I977="General",$J977&gt;90),"This general space is over 90m2, please ensure that this space is entered as separate spaces if it usually used as separate spaces",
AND($I977="Open plan/ semi-open general",$J977&lt;27),"Open plan general space under 27m2",
AND(OR($K977=0,ISBLANK($K977)), $I977="Non-net"),"Non-net area not recorded in non-net space"
),
" ")</f>
        <v xml:space="preserve"> </v>
      </c>
      <c r="M977" s="144"/>
      <c r="N977" s="144"/>
      <c r="O977" s="144"/>
      <c r="P977" s="144"/>
      <c r="Q977" s="144"/>
      <c r="R977" s="171"/>
      <c r="S977" s="147">
        <f>NCA_Calculations!$P$989</f>
        <v>0</v>
      </c>
      <c r="T977" s="147">
        <f>NCA_Calculations!$Q$989</f>
        <v>0</v>
      </c>
      <c r="U977" s="144"/>
      <c r="V977" s="144"/>
      <c r="W977" s="149" t="str" cm="1">
        <f t="array" ref="W977">_xlfn.IFNA(
_xlfn.IFS(
ISBLANK($U977),"Missing space use.",
AND('Establishment details'!$C$14="Secondary",$V977="Classbase"),"Invalid Status type",
AND(OR( $V977="Classbase", $V977="Teaching", $V977="Early years",$V977="SEND resourced"), NOT(ISBLANK($M977))),"Space with status type and unusable type.",
AND($V977= "Classbase",'Establishment details'!$C$22&gt;=10), "Classbase status is only valid in schools with a primary element.",
AND($I977= "Large",$N977 &gt; 3.5), "Large rooms with less than 3.5m height.",
AND(OR($V977="Light practical (science)",$V977="Light practical (science)",$V977="Heavy practical (workshops)", $V977="Heavy practical (clean)"), OR($O977=0,ISBLANK($O977))),"Missing sinks count for light and heavy practical spaces.",
AND($M977 = "Other",ISBLANK($R977)), "Invalid unusable type / missing note for other unusable type."
),
" ")</f>
        <v>Missing space use.</v>
      </c>
    </row>
    <row r="978" spans="2:23" ht="15.75" x14ac:dyDescent="0.25">
      <c r="B978" s="143"/>
      <c r="C978" s="144"/>
      <c r="D978" s="144"/>
      <c r="E978" s="144"/>
      <c r="F978" s="147" t="str" cm="1">
        <f t="array" ref="F978">_xlfn.IFNA(CONCATENATE(_xlfn.IFS($D978="Mezzanine",LEFT($D978,1), $D978="Ground Floor",LEFT($D978,1),$D978="Basment ",LEFT($D978,1), $D978="1st Floor", "0"&amp;LEFT($D978,1), $D978="2nd Floor", "0"&amp;LEFT($D978,1), $D978="3rd Floor", "0"&amp;LEFT($D978,1), $D978="4th Floor", "0"&amp;LEFT($D978,1), $D978="5th Floor", "0"&amp;LEFT($D978,1), $D978="6th Floor", "0"&amp;LEFT($D978,1),$D978="7th Floor", "0"&amp;LEFT($D978,1),$D978="8th Floor", "0"&amp;LEFT($D978,1),$D978="9th Floor", "0"&amp;LEFT($D978,1),$D978="10th Floor", LEFT($D978,2),$D978="11th Floor", LEFT($D978,2),$D978="12th Floor", LEFT($D978,2),$D978="13th Floor", LEFT($D978,2), $D978="Lower Ground", LEFT($D978)&amp;IF(ISNUMBER(FIND(" ",$D978)),MID($D978,FIND(" ",$D978)+1,1),"")&amp;IF(ISNUMBER(FIND(" ",$D978,FIND(" ",$D978)+1)),MID($D978,FIND(" ",$D978,FIND(" ",$D978)+1)+1,1),""),$D978="Upper Ground", LEFT($D978)&amp;IF(ISNUMBER(FIND(" ",$D978)),MID($D978,FIND(" ",$D978)+1,1),"")&amp;IF(ISNUMBER(FIND(" ",$D978,FIND(" ",$D978)+1)),MID($D978,FIND(" ",$D978,FIND(" ",$D978)+1)+1,1),"")),".0",$E978), " ")</f>
        <v xml:space="preserve"> </v>
      </c>
      <c r="G978" s="144"/>
      <c r="H978" s="144"/>
      <c r="I978" s="144"/>
      <c r="J978" s="144"/>
      <c r="K978" s="144"/>
      <c r="L978" s="149" t="str" cm="1">
        <f t="array" ref="L978">_xlfn.IFNA(
_xlfn.IFS(
AND($F978=" ",$G978=" ",$H978=" "),"Please update all three: Surveyor Room Reference, Establishment Room Reference and Establishment Room Name",
AND(OR($I978="General",$I978="Open plan/ semi-open general",$I978="Fitted",$I978="Light practical (science)",$I978="Light practical (other)",$I978="Heavy practical (workshops)",$I978="Heavy practical (clean)",$I978="Large",$I978="Storage"),$J978=0,$K978=0),"Please update Net Area or Non-net Area",
AND($B978&lt;&gt;"OUT",$J978=0,$I978&lt;&gt;"Non-net",$M978="85% Circulation"),"Net area not recorded for spaces with 85% circulation unusable type",
AND(OR($I978="General",$I978="Open plan/ semi-open general",$I978="Fitted",$I978="Light practical (science)",$I978="Light practical (other)",$I978="Heavy practical (workshops)",$I978="Heavy practical (clean)",$I978="Large",$I978="Storage"),OR($J978=0,ISBLANK($J978))),"Net area not recorded in net spaces",
AND(OR($I978="Non-net",$I978="Outdoor space"),$J978&gt;0),"Net Area Recorded in Non-net space",
AND($I978="General",$J978&gt;90),"This general space is over 90m2, please ensure that this space is entered as separate spaces if it usually used as separate spaces",
AND($I978="Open plan/ semi-open general",$J978&lt;27),"Open plan general space under 27m2",
AND(OR($K978=0,ISBLANK($K978)), $I978="Non-net"),"Non-net area not recorded in non-net space"
),
" ")</f>
        <v xml:space="preserve"> </v>
      </c>
      <c r="M978" s="144"/>
      <c r="N978" s="144"/>
      <c r="O978" s="144"/>
      <c r="P978" s="144"/>
      <c r="Q978" s="144"/>
      <c r="R978" s="171"/>
      <c r="S978" s="147">
        <f>NCA_Calculations!$P$990</f>
        <v>0</v>
      </c>
      <c r="T978" s="147">
        <f>NCA_Calculations!$Q$990</f>
        <v>0</v>
      </c>
      <c r="U978" s="144"/>
      <c r="V978" s="144"/>
      <c r="W978" s="149" t="str" cm="1">
        <f t="array" ref="W978">_xlfn.IFNA(
_xlfn.IFS(
ISBLANK($U978),"Missing space use.",
AND('Establishment details'!$C$14="Secondary",$V978="Classbase"),"Invalid Status type",
AND(OR( $V978="Classbase", $V978="Teaching", $V978="Early years",$V978="SEND resourced"), NOT(ISBLANK($M978))),"Space with status type and unusable type.",
AND($V978= "Classbase",'Establishment details'!$C$22&gt;=10), "Classbase status is only valid in schools with a primary element.",
AND($I978= "Large",$N978 &gt; 3.5), "Large rooms with less than 3.5m height.",
AND(OR($V978="Light practical (science)",$V978="Light practical (science)",$V978="Heavy practical (workshops)", $V978="Heavy practical (clean)"), OR($O978=0,ISBLANK($O978))),"Missing sinks count for light and heavy practical spaces.",
AND($M978 = "Other",ISBLANK($R978)), "Invalid unusable type / missing note for other unusable type."
),
" ")</f>
        <v>Missing space use.</v>
      </c>
    </row>
    <row r="979" spans="2:23" ht="15.75" x14ac:dyDescent="0.25">
      <c r="B979" s="143"/>
      <c r="C979" s="144"/>
      <c r="D979" s="144"/>
      <c r="E979" s="144"/>
      <c r="F979" s="147" t="str" cm="1">
        <f t="array" ref="F979">_xlfn.IFNA(CONCATENATE(_xlfn.IFS($D979="Mezzanine",LEFT($D979,1), $D979="Ground Floor",LEFT($D979,1),$D979="Basment ",LEFT($D979,1), $D979="1st Floor", "0"&amp;LEFT($D979,1), $D979="2nd Floor", "0"&amp;LEFT($D979,1), $D979="3rd Floor", "0"&amp;LEFT($D979,1), $D979="4th Floor", "0"&amp;LEFT($D979,1), $D979="5th Floor", "0"&amp;LEFT($D979,1), $D979="6th Floor", "0"&amp;LEFT($D979,1),$D979="7th Floor", "0"&amp;LEFT($D979,1),$D979="8th Floor", "0"&amp;LEFT($D979,1),$D979="9th Floor", "0"&amp;LEFT($D979,1),$D979="10th Floor", LEFT($D979,2),$D979="11th Floor", LEFT($D979,2),$D979="12th Floor", LEFT($D979,2),$D979="13th Floor", LEFT($D979,2), $D979="Lower Ground", LEFT($D979)&amp;IF(ISNUMBER(FIND(" ",$D979)),MID($D979,FIND(" ",$D979)+1,1),"")&amp;IF(ISNUMBER(FIND(" ",$D979,FIND(" ",$D979)+1)),MID($D979,FIND(" ",$D979,FIND(" ",$D979)+1)+1,1),""),$D979="Upper Ground", LEFT($D979)&amp;IF(ISNUMBER(FIND(" ",$D979)),MID($D979,FIND(" ",$D979)+1,1),"")&amp;IF(ISNUMBER(FIND(" ",$D979,FIND(" ",$D979)+1)),MID($D979,FIND(" ",$D979,FIND(" ",$D979)+1)+1,1),"")),".0",$E979), " ")</f>
        <v xml:space="preserve"> </v>
      </c>
      <c r="G979" s="144"/>
      <c r="H979" s="144"/>
      <c r="I979" s="144"/>
      <c r="J979" s="144"/>
      <c r="K979" s="144"/>
      <c r="L979" s="149" t="str" cm="1">
        <f t="array" ref="L979">_xlfn.IFNA(
_xlfn.IFS(
AND($F979=" ",$G979=" ",$H979=" "),"Please update all three: Surveyor Room Reference, Establishment Room Reference and Establishment Room Name",
AND(OR($I979="General",$I979="Open plan/ semi-open general",$I979="Fitted",$I979="Light practical (science)",$I979="Light practical (other)",$I979="Heavy practical (workshops)",$I979="Heavy practical (clean)",$I979="Large",$I979="Storage"),$J979=0,$K979=0),"Please update Net Area or Non-net Area",
AND($B979&lt;&gt;"OUT",$J979=0,$I979&lt;&gt;"Non-net",$M979="85% Circulation"),"Net area not recorded for spaces with 85% circulation unusable type",
AND(OR($I979="General",$I979="Open plan/ semi-open general",$I979="Fitted",$I979="Light practical (science)",$I979="Light practical (other)",$I979="Heavy practical (workshops)",$I979="Heavy practical (clean)",$I979="Large",$I979="Storage"),OR($J979=0,ISBLANK($J979))),"Net area not recorded in net spaces",
AND(OR($I979="Non-net",$I979="Outdoor space"),$J979&gt;0),"Net Area Recorded in Non-net space",
AND($I979="General",$J979&gt;90),"This general space is over 90m2, please ensure that this space is entered as separate spaces if it usually used as separate spaces",
AND($I979="Open plan/ semi-open general",$J979&lt;27),"Open plan general space under 27m2",
AND(OR($K979=0,ISBLANK($K979)), $I979="Non-net"),"Non-net area not recorded in non-net space"
),
" ")</f>
        <v xml:space="preserve"> </v>
      </c>
      <c r="M979" s="144"/>
      <c r="N979" s="144"/>
      <c r="O979" s="144"/>
      <c r="P979" s="144"/>
      <c r="Q979" s="144"/>
      <c r="R979" s="171"/>
      <c r="S979" s="147">
        <f>NCA_Calculations!$P$991</f>
        <v>0</v>
      </c>
      <c r="T979" s="147">
        <f>NCA_Calculations!$Q$991</f>
        <v>0</v>
      </c>
      <c r="U979" s="144"/>
      <c r="V979" s="144"/>
      <c r="W979" s="149" t="str" cm="1">
        <f t="array" ref="W979">_xlfn.IFNA(
_xlfn.IFS(
ISBLANK($U979),"Missing space use.",
AND('Establishment details'!$C$14="Secondary",$V979="Classbase"),"Invalid Status type",
AND(OR( $V979="Classbase", $V979="Teaching", $V979="Early years",$V979="SEND resourced"), NOT(ISBLANK($M979))),"Space with status type and unusable type.",
AND($V979= "Classbase",'Establishment details'!$C$22&gt;=10), "Classbase status is only valid in schools with a primary element.",
AND($I979= "Large",$N979 &gt; 3.5), "Large rooms with less than 3.5m height.",
AND(OR($V979="Light practical (science)",$V979="Light practical (science)",$V979="Heavy practical (workshops)", $V979="Heavy practical (clean)"), OR($O979=0,ISBLANK($O979))),"Missing sinks count for light and heavy practical spaces.",
AND($M979 = "Other",ISBLANK($R979)), "Invalid unusable type / missing note for other unusable type."
),
" ")</f>
        <v>Missing space use.</v>
      </c>
    </row>
    <row r="980" spans="2:23" ht="15.75" x14ac:dyDescent="0.25">
      <c r="B980" s="143"/>
      <c r="C980" s="144"/>
      <c r="D980" s="144"/>
      <c r="E980" s="144"/>
      <c r="F980" s="147" t="str" cm="1">
        <f t="array" ref="F980">_xlfn.IFNA(CONCATENATE(_xlfn.IFS($D980="Mezzanine",LEFT($D980,1), $D980="Ground Floor",LEFT($D980,1),$D980="Basment ",LEFT($D980,1), $D980="1st Floor", "0"&amp;LEFT($D980,1), $D980="2nd Floor", "0"&amp;LEFT($D980,1), $D980="3rd Floor", "0"&amp;LEFT($D980,1), $D980="4th Floor", "0"&amp;LEFT($D980,1), $D980="5th Floor", "0"&amp;LEFT($D980,1), $D980="6th Floor", "0"&amp;LEFT($D980,1),$D980="7th Floor", "0"&amp;LEFT($D980,1),$D980="8th Floor", "0"&amp;LEFT($D980,1),$D980="9th Floor", "0"&amp;LEFT($D980,1),$D980="10th Floor", LEFT($D980,2),$D980="11th Floor", LEFT($D980,2),$D980="12th Floor", LEFT($D980,2),$D980="13th Floor", LEFT($D980,2), $D980="Lower Ground", LEFT($D980)&amp;IF(ISNUMBER(FIND(" ",$D980)),MID($D980,FIND(" ",$D980)+1,1),"")&amp;IF(ISNUMBER(FIND(" ",$D980,FIND(" ",$D980)+1)),MID($D980,FIND(" ",$D980,FIND(" ",$D980)+1)+1,1),""),$D980="Upper Ground", LEFT($D980)&amp;IF(ISNUMBER(FIND(" ",$D980)),MID($D980,FIND(" ",$D980)+1,1),"")&amp;IF(ISNUMBER(FIND(" ",$D980,FIND(" ",$D980)+1)),MID($D980,FIND(" ",$D980,FIND(" ",$D980)+1)+1,1),"")),".0",$E980), " ")</f>
        <v xml:space="preserve"> </v>
      </c>
      <c r="G980" s="144"/>
      <c r="H980" s="144"/>
      <c r="I980" s="144"/>
      <c r="J980" s="144"/>
      <c r="K980" s="144"/>
      <c r="L980" s="149" t="str" cm="1">
        <f t="array" ref="L980">_xlfn.IFNA(
_xlfn.IFS(
AND($F980=" ",$G980=" ",$H980=" "),"Please update all three: Surveyor Room Reference, Establishment Room Reference and Establishment Room Name",
AND(OR($I980="General",$I980="Open plan/ semi-open general",$I980="Fitted",$I980="Light practical (science)",$I980="Light practical (other)",$I980="Heavy practical (workshops)",$I980="Heavy practical (clean)",$I980="Large",$I980="Storage"),$J980=0,$K980=0),"Please update Net Area or Non-net Area",
AND($B980&lt;&gt;"OUT",$J980=0,$I980&lt;&gt;"Non-net",$M980="85% Circulation"),"Net area not recorded for spaces with 85% circulation unusable type",
AND(OR($I980="General",$I980="Open plan/ semi-open general",$I980="Fitted",$I980="Light practical (science)",$I980="Light practical (other)",$I980="Heavy practical (workshops)",$I980="Heavy practical (clean)",$I980="Large",$I980="Storage"),OR($J980=0,ISBLANK($J980))),"Net area not recorded in net spaces",
AND(OR($I980="Non-net",$I980="Outdoor space"),$J980&gt;0),"Net Area Recorded in Non-net space",
AND($I980="General",$J980&gt;90),"This general space is over 90m2, please ensure that this space is entered as separate spaces if it usually used as separate spaces",
AND($I980="Open plan/ semi-open general",$J980&lt;27),"Open plan general space under 27m2",
AND(OR($K980=0,ISBLANK($K980)), $I980="Non-net"),"Non-net area not recorded in non-net space"
),
" ")</f>
        <v xml:space="preserve"> </v>
      </c>
      <c r="M980" s="144"/>
      <c r="N980" s="144"/>
      <c r="O980" s="144"/>
      <c r="P980" s="144"/>
      <c r="Q980" s="144"/>
      <c r="R980" s="171"/>
      <c r="S980" s="147">
        <f>NCA_Calculations!$P$992</f>
        <v>0</v>
      </c>
      <c r="T980" s="147">
        <f>NCA_Calculations!$Q$992</f>
        <v>0</v>
      </c>
      <c r="U980" s="144"/>
      <c r="V980" s="144"/>
      <c r="W980" s="149" t="str" cm="1">
        <f t="array" ref="W980">_xlfn.IFNA(
_xlfn.IFS(
ISBLANK($U980),"Missing space use.",
AND('Establishment details'!$C$14="Secondary",$V980="Classbase"),"Invalid Status type",
AND(OR( $V980="Classbase", $V980="Teaching", $V980="Early years",$V980="SEND resourced"), NOT(ISBLANK($M980))),"Space with status type and unusable type.",
AND($V980= "Classbase",'Establishment details'!$C$22&gt;=10), "Classbase status is only valid in schools with a primary element.",
AND($I980= "Large",$N980 &gt; 3.5), "Large rooms with less than 3.5m height.",
AND(OR($V980="Light practical (science)",$V980="Light practical (science)",$V980="Heavy practical (workshops)", $V980="Heavy practical (clean)"), OR($O980=0,ISBLANK($O980))),"Missing sinks count for light and heavy practical spaces.",
AND($M980 = "Other",ISBLANK($R980)), "Invalid unusable type / missing note for other unusable type."
),
" ")</f>
        <v>Missing space use.</v>
      </c>
    </row>
    <row r="981" spans="2:23" ht="15.75" x14ac:dyDescent="0.25">
      <c r="B981" s="143"/>
      <c r="C981" s="144"/>
      <c r="D981" s="144"/>
      <c r="E981" s="144"/>
      <c r="F981" s="147" t="str" cm="1">
        <f t="array" ref="F981">_xlfn.IFNA(CONCATENATE(_xlfn.IFS($D981="Mezzanine",LEFT($D981,1), $D981="Ground Floor",LEFT($D981,1),$D981="Basment ",LEFT($D981,1), $D981="1st Floor", "0"&amp;LEFT($D981,1), $D981="2nd Floor", "0"&amp;LEFT($D981,1), $D981="3rd Floor", "0"&amp;LEFT($D981,1), $D981="4th Floor", "0"&amp;LEFT($D981,1), $D981="5th Floor", "0"&amp;LEFT($D981,1), $D981="6th Floor", "0"&amp;LEFT($D981,1),$D981="7th Floor", "0"&amp;LEFT($D981,1),$D981="8th Floor", "0"&amp;LEFT($D981,1),$D981="9th Floor", "0"&amp;LEFT($D981,1),$D981="10th Floor", LEFT($D981,2),$D981="11th Floor", LEFT($D981,2),$D981="12th Floor", LEFT($D981,2),$D981="13th Floor", LEFT($D981,2), $D981="Lower Ground", LEFT($D981)&amp;IF(ISNUMBER(FIND(" ",$D981)),MID($D981,FIND(" ",$D981)+1,1),"")&amp;IF(ISNUMBER(FIND(" ",$D981,FIND(" ",$D981)+1)),MID($D981,FIND(" ",$D981,FIND(" ",$D981)+1)+1,1),""),$D981="Upper Ground", LEFT($D981)&amp;IF(ISNUMBER(FIND(" ",$D981)),MID($D981,FIND(" ",$D981)+1,1),"")&amp;IF(ISNUMBER(FIND(" ",$D981,FIND(" ",$D981)+1)),MID($D981,FIND(" ",$D981,FIND(" ",$D981)+1)+1,1),"")),".0",$E981), " ")</f>
        <v xml:space="preserve"> </v>
      </c>
      <c r="G981" s="144"/>
      <c r="H981" s="144"/>
      <c r="I981" s="144"/>
      <c r="J981" s="144"/>
      <c r="K981" s="144"/>
      <c r="L981" s="149" t="str" cm="1">
        <f t="array" ref="L981">_xlfn.IFNA(
_xlfn.IFS(
AND($F981=" ",$G981=" ",$H981=" "),"Please update all three: Surveyor Room Reference, Establishment Room Reference and Establishment Room Name",
AND(OR($I981="General",$I981="Open plan/ semi-open general",$I981="Fitted",$I981="Light practical (science)",$I981="Light practical (other)",$I981="Heavy practical (workshops)",$I981="Heavy practical (clean)",$I981="Large",$I981="Storage"),$J981=0,$K981=0),"Please update Net Area or Non-net Area",
AND($B981&lt;&gt;"OUT",$J981=0,$I981&lt;&gt;"Non-net",$M981="85% Circulation"),"Net area not recorded for spaces with 85% circulation unusable type",
AND(OR($I981="General",$I981="Open plan/ semi-open general",$I981="Fitted",$I981="Light practical (science)",$I981="Light practical (other)",$I981="Heavy practical (workshops)",$I981="Heavy practical (clean)",$I981="Large",$I981="Storage"),OR($J981=0,ISBLANK($J981))),"Net area not recorded in net spaces",
AND(OR($I981="Non-net",$I981="Outdoor space"),$J981&gt;0),"Net Area Recorded in Non-net space",
AND($I981="General",$J981&gt;90),"This general space is over 90m2, please ensure that this space is entered as separate spaces if it usually used as separate spaces",
AND($I981="Open plan/ semi-open general",$J981&lt;27),"Open plan general space under 27m2",
AND(OR($K981=0,ISBLANK($K981)), $I981="Non-net"),"Non-net area not recorded in non-net space"
),
" ")</f>
        <v xml:space="preserve"> </v>
      </c>
      <c r="M981" s="144"/>
      <c r="N981" s="144"/>
      <c r="O981" s="144"/>
      <c r="P981" s="144"/>
      <c r="Q981" s="144"/>
      <c r="R981" s="171"/>
      <c r="S981" s="147">
        <f>NCA_Calculations!$P$993</f>
        <v>0</v>
      </c>
      <c r="T981" s="147">
        <f>NCA_Calculations!$Q$993</f>
        <v>0</v>
      </c>
      <c r="U981" s="144"/>
      <c r="V981" s="144"/>
      <c r="W981" s="149" t="str" cm="1">
        <f t="array" ref="W981">_xlfn.IFNA(
_xlfn.IFS(
ISBLANK($U981),"Missing space use.",
AND('Establishment details'!$C$14="Secondary",$V981="Classbase"),"Invalid Status type",
AND(OR( $V981="Classbase", $V981="Teaching", $V981="Early years",$V981="SEND resourced"), NOT(ISBLANK($M981))),"Space with status type and unusable type.",
AND($V981= "Classbase",'Establishment details'!$C$22&gt;=10), "Classbase status is only valid in schools with a primary element.",
AND($I981= "Large",$N981 &gt; 3.5), "Large rooms with less than 3.5m height.",
AND(OR($V981="Light practical (science)",$V981="Light practical (science)",$V981="Heavy practical (workshops)", $V981="Heavy practical (clean)"), OR($O981=0,ISBLANK($O981))),"Missing sinks count for light and heavy practical spaces.",
AND($M981 = "Other",ISBLANK($R981)), "Invalid unusable type / missing note for other unusable type."
),
" ")</f>
        <v>Missing space use.</v>
      </c>
    </row>
    <row r="982" spans="2:23" ht="15.75" x14ac:dyDescent="0.25">
      <c r="B982" s="143"/>
      <c r="C982" s="144"/>
      <c r="D982" s="144"/>
      <c r="E982" s="144"/>
      <c r="F982" s="147" t="str" cm="1">
        <f t="array" ref="F982">_xlfn.IFNA(CONCATENATE(_xlfn.IFS($D982="Mezzanine",LEFT($D982,1), $D982="Ground Floor",LEFT($D982,1),$D982="Basment ",LEFT($D982,1), $D982="1st Floor", "0"&amp;LEFT($D982,1), $D982="2nd Floor", "0"&amp;LEFT($D982,1), $D982="3rd Floor", "0"&amp;LEFT($D982,1), $D982="4th Floor", "0"&amp;LEFT($D982,1), $D982="5th Floor", "0"&amp;LEFT($D982,1), $D982="6th Floor", "0"&amp;LEFT($D982,1),$D982="7th Floor", "0"&amp;LEFT($D982,1),$D982="8th Floor", "0"&amp;LEFT($D982,1),$D982="9th Floor", "0"&amp;LEFT($D982,1),$D982="10th Floor", LEFT($D982,2),$D982="11th Floor", LEFT($D982,2),$D982="12th Floor", LEFT($D982,2),$D982="13th Floor", LEFT($D982,2), $D982="Lower Ground", LEFT($D982)&amp;IF(ISNUMBER(FIND(" ",$D982)),MID($D982,FIND(" ",$D982)+1,1),"")&amp;IF(ISNUMBER(FIND(" ",$D982,FIND(" ",$D982)+1)),MID($D982,FIND(" ",$D982,FIND(" ",$D982)+1)+1,1),""),$D982="Upper Ground", LEFT($D982)&amp;IF(ISNUMBER(FIND(" ",$D982)),MID($D982,FIND(" ",$D982)+1,1),"")&amp;IF(ISNUMBER(FIND(" ",$D982,FIND(" ",$D982)+1)),MID($D982,FIND(" ",$D982,FIND(" ",$D982)+1)+1,1),"")),".0",$E982), " ")</f>
        <v xml:space="preserve"> </v>
      </c>
      <c r="G982" s="144"/>
      <c r="H982" s="144"/>
      <c r="I982" s="144"/>
      <c r="J982" s="144"/>
      <c r="K982" s="144"/>
      <c r="L982" s="149" t="str" cm="1">
        <f t="array" ref="L982">_xlfn.IFNA(
_xlfn.IFS(
AND($F982=" ",$G982=" ",$H982=" "),"Please update all three: Surveyor Room Reference, Establishment Room Reference and Establishment Room Name",
AND(OR($I982="General",$I982="Open plan/ semi-open general",$I982="Fitted",$I982="Light practical (science)",$I982="Light practical (other)",$I982="Heavy practical (workshops)",$I982="Heavy practical (clean)",$I982="Large",$I982="Storage"),$J982=0,$K982=0),"Please update Net Area or Non-net Area",
AND($B982&lt;&gt;"OUT",$J982=0,$I982&lt;&gt;"Non-net",$M982="85% Circulation"),"Net area not recorded for spaces with 85% circulation unusable type",
AND(OR($I982="General",$I982="Open plan/ semi-open general",$I982="Fitted",$I982="Light practical (science)",$I982="Light practical (other)",$I982="Heavy practical (workshops)",$I982="Heavy practical (clean)",$I982="Large",$I982="Storage"),OR($J982=0,ISBLANK($J982))),"Net area not recorded in net spaces",
AND(OR($I982="Non-net",$I982="Outdoor space"),$J982&gt;0),"Net Area Recorded in Non-net space",
AND($I982="General",$J982&gt;90),"This general space is over 90m2, please ensure that this space is entered as separate spaces if it usually used as separate spaces",
AND($I982="Open plan/ semi-open general",$J982&lt;27),"Open plan general space under 27m2",
AND(OR($K982=0,ISBLANK($K982)), $I982="Non-net"),"Non-net area not recorded in non-net space"
),
" ")</f>
        <v xml:space="preserve"> </v>
      </c>
      <c r="M982" s="144"/>
      <c r="N982" s="144"/>
      <c r="O982" s="144"/>
      <c r="P982" s="144"/>
      <c r="Q982" s="144"/>
      <c r="R982" s="171"/>
      <c r="S982" s="147">
        <f>NCA_Calculations!$P$994</f>
        <v>0</v>
      </c>
      <c r="T982" s="147">
        <f>NCA_Calculations!$Q$994</f>
        <v>0</v>
      </c>
      <c r="U982" s="144"/>
      <c r="V982" s="144"/>
      <c r="W982" s="149" t="str" cm="1">
        <f t="array" ref="W982">_xlfn.IFNA(
_xlfn.IFS(
ISBLANK($U982),"Missing space use.",
AND('Establishment details'!$C$14="Secondary",$V982="Classbase"),"Invalid Status type",
AND(OR( $V982="Classbase", $V982="Teaching", $V982="Early years",$V982="SEND resourced"), NOT(ISBLANK($M982))),"Space with status type and unusable type.",
AND($V982= "Classbase",'Establishment details'!$C$22&gt;=10), "Classbase status is only valid in schools with a primary element.",
AND($I982= "Large",$N982 &gt; 3.5), "Large rooms with less than 3.5m height.",
AND(OR($V982="Light practical (science)",$V982="Light practical (science)",$V982="Heavy practical (workshops)", $V982="Heavy practical (clean)"), OR($O982=0,ISBLANK($O982))),"Missing sinks count for light and heavy practical spaces.",
AND($M982 = "Other",ISBLANK($R982)), "Invalid unusable type / missing note for other unusable type."
),
" ")</f>
        <v>Missing space use.</v>
      </c>
    </row>
    <row r="983" spans="2:23" ht="15.75" x14ac:dyDescent="0.25">
      <c r="B983" s="143"/>
      <c r="C983" s="144"/>
      <c r="D983" s="144"/>
      <c r="E983" s="144"/>
      <c r="F983" s="147" t="str" cm="1">
        <f t="array" ref="F983">_xlfn.IFNA(CONCATENATE(_xlfn.IFS($D983="Mezzanine",LEFT($D983,1), $D983="Ground Floor",LEFT($D983,1),$D983="Basment ",LEFT($D983,1), $D983="1st Floor", "0"&amp;LEFT($D983,1), $D983="2nd Floor", "0"&amp;LEFT($D983,1), $D983="3rd Floor", "0"&amp;LEFT($D983,1), $D983="4th Floor", "0"&amp;LEFT($D983,1), $D983="5th Floor", "0"&amp;LEFT($D983,1), $D983="6th Floor", "0"&amp;LEFT($D983,1),$D983="7th Floor", "0"&amp;LEFT($D983,1),$D983="8th Floor", "0"&amp;LEFT($D983,1),$D983="9th Floor", "0"&amp;LEFT($D983,1),$D983="10th Floor", LEFT($D983,2),$D983="11th Floor", LEFT($D983,2),$D983="12th Floor", LEFT($D983,2),$D983="13th Floor", LEFT($D983,2), $D983="Lower Ground", LEFT($D983)&amp;IF(ISNUMBER(FIND(" ",$D983)),MID($D983,FIND(" ",$D983)+1,1),"")&amp;IF(ISNUMBER(FIND(" ",$D983,FIND(" ",$D983)+1)),MID($D983,FIND(" ",$D983,FIND(" ",$D983)+1)+1,1),""),$D983="Upper Ground", LEFT($D983)&amp;IF(ISNUMBER(FIND(" ",$D983)),MID($D983,FIND(" ",$D983)+1,1),"")&amp;IF(ISNUMBER(FIND(" ",$D983,FIND(" ",$D983)+1)),MID($D983,FIND(" ",$D983,FIND(" ",$D983)+1)+1,1),"")),".0",$E983), " ")</f>
        <v xml:space="preserve"> </v>
      </c>
      <c r="G983" s="144"/>
      <c r="H983" s="144"/>
      <c r="I983" s="144"/>
      <c r="J983" s="144"/>
      <c r="K983" s="144"/>
      <c r="L983" s="149" t="str" cm="1">
        <f t="array" ref="L983">_xlfn.IFNA(
_xlfn.IFS(
AND($F983=" ",$G983=" ",$H983=" "),"Please update all three: Surveyor Room Reference, Establishment Room Reference and Establishment Room Name",
AND(OR($I983="General",$I983="Open plan/ semi-open general",$I983="Fitted",$I983="Light practical (science)",$I983="Light practical (other)",$I983="Heavy practical (workshops)",$I983="Heavy practical (clean)",$I983="Large",$I983="Storage"),$J983=0,$K983=0),"Please update Net Area or Non-net Area",
AND($B983&lt;&gt;"OUT",$J983=0,$I983&lt;&gt;"Non-net",$M983="85% Circulation"),"Net area not recorded for spaces with 85% circulation unusable type",
AND(OR($I983="General",$I983="Open plan/ semi-open general",$I983="Fitted",$I983="Light practical (science)",$I983="Light practical (other)",$I983="Heavy practical (workshops)",$I983="Heavy practical (clean)",$I983="Large",$I983="Storage"),OR($J983=0,ISBLANK($J983))),"Net area not recorded in net spaces",
AND(OR($I983="Non-net",$I983="Outdoor space"),$J983&gt;0),"Net Area Recorded in Non-net space",
AND($I983="General",$J983&gt;90),"This general space is over 90m2, please ensure that this space is entered as separate spaces if it usually used as separate spaces",
AND($I983="Open plan/ semi-open general",$J983&lt;27),"Open plan general space under 27m2",
AND(OR($K983=0,ISBLANK($K983)), $I983="Non-net"),"Non-net area not recorded in non-net space"
),
" ")</f>
        <v xml:space="preserve"> </v>
      </c>
      <c r="M983" s="144"/>
      <c r="N983" s="144"/>
      <c r="O983" s="144"/>
      <c r="P983" s="144"/>
      <c r="Q983" s="144"/>
      <c r="R983" s="171"/>
      <c r="S983" s="147">
        <f>NCA_Calculations!$P$995</f>
        <v>0</v>
      </c>
      <c r="T983" s="147">
        <f>NCA_Calculations!$Q$995</f>
        <v>0</v>
      </c>
      <c r="U983" s="144"/>
      <c r="V983" s="144"/>
      <c r="W983" s="149" t="str" cm="1">
        <f t="array" ref="W983">_xlfn.IFNA(
_xlfn.IFS(
ISBLANK($U983),"Missing space use.",
AND('Establishment details'!$C$14="Secondary",$V983="Classbase"),"Invalid Status type",
AND(OR( $V983="Classbase", $V983="Teaching", $V983="Early years",$V983="SEND resourced"), NOT(ISBLANK($M983))),"Space with status type and unusable type.",
AND($V983= "Classbase",'Establishment details'!$C$22&gt;=10), "Classbase status is only valid in schools with a primary element.",
AND($I983= "Large",$N983 &gt; 3.5), "Large rooms with less than 3.5m height.",
AND(OR($V983="Light practical (science)",$V983="Light practical (science)",$V983="Heavy practical (workshops)", $V983="Heavy practical (clean)"), OR($O983=0,ISBLANK($O983))),"Missing sinks count for light and heavy practical spaces.",
AND($M983 = "Other",ISBLANK($R983)), "Invalid unusable type / missing note for other unusable type."
),
" ")</f>
        <v>Missing space use.</v>
      </c>
    </row>
    <row r="984" spans="2:23" ht="15.75" x14ac:dyDescent="0.25">
      <c r="B984" s="143"/>
      <c r="C984" s="144"/>
      <c r="D984" s="144"/>
      <c r="E984" s="144"/>
      <c r="F984" s="147" t="str" cm="1">
        <f t="array" ref="F984">_xlfn.IFNA(CONCATENATE(_xlfn.IFS($D984="Mezzanine",LEFT($D984,1), $D984="Ground Floor",LEFT($D984,1),$D984="Basment ",LEFT($D984,1), $D984="1st Floor", "0"&amp;LEFT($D984,1), $D984="2nd Floor", "0"&amp;LEFT($D984,1), $D984="3rd Floor", "0"&amp;LEFT($D984,1), $D984="4th Floor", "0"&amp;LEFT($D984,1), $D984="5th Floor", "0"&amp;LEFT($D984,1), $D984="6th Floor", "0"&amp;LEFT($D984,1),$D984="7th Floor", "0"&amp;LEFT($D984,1),$D984="8th Floor", "0"&amp;LEFT($D984,1),$D984="9th Floor", "0"&amp;LEFT($D984,1),$D984="10th Floor", LEFT($D984,2),$D984="11th Floor", LEFT($D984,2),$D984="12th Floor", LEFT($D984,2),$D984="13th Floor", LEFT($D984,2), $D984="Lower Ground", LEFT($D984)&amp;IF(ISNUMBER(FIND(" ",$D984)),MID($D984,FIND(" ",$D984)+1,1),"")&amp;IF(ISNUMBER(FIND(" ",$D984,FIND(" ",$D984)+1)),MID($D984,FIND(" ",$D984,FIND(" ",$D984)+1)+1,1),""),$D984="Upper Ground", LEFT($D984)&amp;IF(ISNUMBER(FIND(" ",$D984)),MID($D984,FIND(" ",$D984)+1,1),"")&amp;IF(ISNUMBER(FIND(" ",$D984,FIND(" ",$D984)+1)),MID($D984,FIND(" ",$D984,FIND(" ",$D984)+1)+1,1),"")),".0",$E984), " ")</f>
        <v xml:space="preserve"> </v>
      </c>
      <c r="G984" s="144"/>
      <c r="H984" s="144"/>
      <c r="I984" s="144"/>
      <c r="J984" s="144"/>
      <c r="K984" s="144"/>
      <c r="L984" s="149" t="str" cm="1">
        <f t="array" ref="L984">_xlfn.IFNA(
_xlfn.IFS(
AND($F984=" ",$G984=" ",$H984=" "),"Please update all three: Surveyor Room Reference, Establishment Room Reference and Establishment Room Name",
AND(OR($I984="General",$I984="Open plan/ semi-open general",$I984="Fitted",$I984="Light practical (science)",$I984="Light practical (other)",$I984="Heavy practical (workshops)",$I984="Heavy practical (clean)",$I984="Large",$I984="Storage"),$J984=0,$K984=0),"Please update Net Area or Non-net Area",
AND($B984&lt;&gt;"OUT",$J984=0,$I984&lt;&gt;"Non-net",$M984="85% Circulation"),"Net area not recorded for spaces with 85% circulation unusable type",
AND(OR($I984="General",$I984="Open plan/ semi-open general",$I984="Fitted",$I984="Light practical (science)",$I984="Light practical (other)",$I984="Heavy practical (workshops)",$I984="Heavy practical (clean)",$I984="Large",$I984="Storage"),OR($J984=0,ISBLANK($J984))),"Net area not recorded in net spaces",
AND(OR($I984="Non-net",$I984="Outdoor space"),$J984&gt;0),"Net Area Recorded in Non-net space",
AND($I984="General",$J984&gt;90),"This general space is over 90m2, please ensure that this space is entered as separate spaces if it usually used as separate spaces",
AND($I984="Open plan/ semi-open general",$J984&lt;27),"Open plan general space under 27m2",
AND(OR($K984=0,ISBLANK($K984)), $I984="Non-net"),"Non-net area not recorded in non-net space"
),
" ")</f>
        <v xml:space="preserve"> </v>
      </c>
      <c r="M984" s="144"/>
      <c r="N984" s="144"/>
      <c r="O984" s="144"/>
      <c r="P984" s="144"/>
      <c r="Q984" s="144"/>
      <c r="R984" s="171"/>
      <c r="S984" s="147">
        <f>NCA_Calculations!$P$996</f>
        <v>0</v>
      </c>
      <c r="T984" s="147">
        <f>NCA_Calculations!$Q$996</f>
        <v>0</v>
      </c>
      <c r="U984" s="144"/>
      <c r="V984" s="144"/>
      <c r="W984" s="149" t="str" cm="1">
        <f t="array" ref="W984">_xlfn.IFNA(
_xlfn.IFS(
ISBLANK($U984),"Missing space use.",
AND('Establishment details'!$C$14="Secondary",$V984="Classbase"),"Invalid Status type",
AND(OR( $V984="Classbase", $V984="Teaching", $V984="Early years",$V984="SEND resourced"), NOT(ISBLANK($M984))),"Space with status type and unusable type.",
AND($V984= "Classbase",'Establishment details'!$C$22&gt;=10), "Classbase status is only valid in schools with a primary element.",
AND($I984= "Large",$N984 &gt; 3.5), "Large rooms with less than 3.5m height.",
AND(OR($V984="Light practical (science)",$V984="Light practical (science)",$V984="Heavy practical (workshops)", $V984="Heavy practical (clean)"), OR($O984=0,ISBLANK($O984))),"Missing sinks count for light and heavy practical spaces.",
AND($M984 = "Other",ISBLANK($R984)), "Invalid unusable type / missing note for other unusable type."
),
" ")</f>
        <v>Missing space use.</v>
      </c>
    </row>
    <row r="985" spans="2:23" ht="15.75" x14ac:dyDescent="0.25">
      <c r="B985" s="143"/>
      <c r="C985" s="144"/>
      <c r="D985" s="144"/>
      <c r="E985" s="144"/>
      <c r="F985" s="147" t="str" cm="1">
        <f t="array" ref="F985">_xlfn.IFNA(CONCATENATE(_xlfn.IFS($D985="Mezzanine",LEFT($D985,1), $D985="Ground Floor",LEFT($D985,1),$D985="Basment ",LEFT($D985,1), $D985="1st Floor", "0"&amp;LEFT($D985,1), $D985="2nd Floor", "0"&amp;LEFT($D985,1), $D985="3rd Floor", "0"&amp;LEFT($D985,1), $D985="4th Floor", "0"&amp;LEFT($D985,1), $D985="5th Floor", "0"&amp;LEFT($D985,1), $D985="6th Floor", "0"&amp;LEFT($D985,1),$D985="7th Floor", "0"&amp;LEFT($D985,1),$D985="8th Floor", "0"&amp;LEFT($D985,1),$D985="9th Floor", "0"&amp;LEFT($D985,1),$D985="10th Floor", LEFT($D985,2),$D985="11th Floor", LEFT($D985,2),$D985="12th Floor", LEFT($D985,2),$D985="13th Floor", LEFT($D985,2), $D985="Lower Ground", LEFT($D985)&amp;IF(ISNUMBER(FIND(" ",$D985)),MID($D985,FIND(" ",$D985)+1,1),"")&amp;IF(ISNUMBER(FIND(" ",$D985,FIND(" ",$D985)+1)),MID($D985,FIND(" ",$D985,FIND(" ",$D985)+1)+1,1),""),$D985="Upper Ground", LEFT($D985)&amp;IF(ISNUMBER(FIND(" ",$D985)),MID($D985,FIND(" ",$D985)+1,1),"")&amp;IF(ISNUMBER(FIND(" ",$D985,FIND(" ",$D985)+1)),MID($D985,FIND(" ",$D985,FIND(" ",$D985)+1)+1,1),"")),".0",$E985), " ")</f>
        <v xml:space="preserve"> </v>
      </c>
      <c r="G985" s="144"/>
      <c r="H985" s="144"/>
      <c r="I985" s="144"/>
      <c r="J985" s="144"/>
      <c r="K985" s="144"/>
      <c r="L985" s="149" t="str" cm="1">
        <f t="array" ref="L985">_xlfn.IFNA(
_xlfn.IFS(
AND($F985=" ",$G985=" ",$H985=" "),"Please update all three: Surveyor Room Reference, Establishment Room Reference and Establishment Room Name",
AND(OR($I985="General",$I985="Open plan/ semi-open general",$I985="Fitted",$I985="Light practical (science)",$I985="Light practical (other)",$I985="Heavy practical (workshops)",$I985="Heavy practical (clean)",$I985="Large",$I985="Storage"),$J985=0,$K985=0),"Please update Net Area or Non-net Area",
AND($B985&lt;&gt;"OUT",$J985=0,$I985&lt;&gt;"Non-net",$M985="85% Circulation"),"Net area not recorded for spaces with 85% circulation unusable type",
AND(OR($I985="General",$I985="Open plan/ semi-open general",$I985="Fitted",$I985="Light practical (science)",$I985="Light practical (other)",$I985="Heavy practical (workshops)",$I985="Heavy practical (clean)",$I985="Large",$I985="Storage"),OR($J985=0,ISBLANK($J985))),"Net area not recorded in net spaces",
AND(OR($I985="Non-net",$I985="Outdoor space"),$J985&gt;0),"Net Area Recorded in Non-net space",
AND($I985="General",$J985&gt;90),"This general space is over 90m2, please ensure that this space is entered as separate spaces if it usually used as separate spaces",
AND($I985="Open plan/ semi-open general",$J985&lt;27),"Open plan general space under 27m2",
AND(OR($K985=0,ISBLANK($K985)), $I985="Non-net"),"Non-net area not recorded in non-net space"
),
" ")</f>
        <v xml:space="preserve"> </v>
      </c>
      <c r="M985" s="144"/>
      <c r="N985" s="144"/>
      <c r="O985" s="144"/>
      <c r="P985" s="144"/>
      <c r="Q985" s="144"/>
      <c r="R985" s="171"/>
      <c r="S985" s="147">
        <f>NCA_Calculations!$P$997</f>
        <v>0</v>
      </c>
      <c r="T985" s="147">
        <f>NCA_Calculations!$Q$997</f>
        <v>0</v>
      </c>
      <c r="U985" s="144"/>
      <c r="V985" s="144"/>
      <c r="W985" s="149" t="str" cm="1">
        <f t="array" ref="W985">_xlfn.IFNA(
_xlfn.IFS(
ISBLANK($U985),"Missing space use.",
AND('Establishment details'!$C$14="Secondary",$V985="Classbase"),"Invalid Status type",
AND(OR( $V985="Classbase", $V985="Teaching", $V985="Early years",$V985="SEND resourced"), NOT(ISBLANK($M985))),"Space with status type and unusable type.",
AND($V985= "Classbase",'Establishment details'!$C$22&gt;=10), "Classbase status is only valid in schools with a primary element.",
AND($I985= "Large",$N985 &gt; 3.5), "Large rooms with less than 3.5m height.",
AND(OR($V985="Light practical (science)",$V985="Light practical (science)",$V985="Heavy practical (workshops)", $V985="Heavy practical (clean)"), OR($O985=0,ISBLANK($O985))),"Missing sinks count for light and heavy practical spaces.",
AND($M985 = "Other",ISBLANK($R985)), "Invalid unusable type / missing note for other unusable type."
),
" ")</f>
        <v>Missing space use.</v>
      </c>
    </row>
    <row r="986" spans="2:23" ht="15.75" x14ac:dyDescent="0.25">
      <c r="B986" s="143"/>
      <c r="C986" s="144"/>
      <c r="D986" s="144"/>
      <c r="E986" s="144"/>
      <c r="F986" s="147" t="str" cm="1">
        <f t="array" ref="F986">_xlfn.IFNA(CONCATENATE(_xlfn.IFS($D986="Mezzanine",LEFT($D986,1), $D986="Ground Floor",LEFT($D986,1),$D986="Basment ",LEFT($D986,1), $D986="1st Floor", "0"&amp;LEFT($D986,1), $D986="2nd Floor", "0"&amp;LEFT($D986,1), $D986="3rd Floor", "0"&amp;LEFT($D986,1), $D986="4th Floor", "0"&amp;LEFT($D986,1), $D986="5th Floor", "0"&amp;LEFT($D986,1), $D986="6th Floor", "0"&amp;LEFT($D986,1),$D986="7th Floor", "0"&amp;LEFT($D986,1),$D986="8th Floor", "0"&amp;LEFT($D986,1),$D986="9th Floor", "0"&amp;LEFT($D986,1),$D986="10th Floor", LEFT($D986,2),$D986="11th Floor", LEFT($D986,2),$D986="12th Floor", LEFT($D986,2),$D986="13th Floor", LEFT($D986,2), $D986="Lower Ground", LEFT($D986)&amp;IF(ISNUMBER(FIND(" ",$D986)),MID($D986,FIND(" ",$D986)+1,1),"")&amp;IF(ISNUMBER(FIND(" ",$D986,FIND(" ",$D986)+1)),MID($D986,FIND(" ",$D986,FIND(" ",$D986)+1)+1,1),""),$D986="Upper Ground", LEFT($D986)&amp;IF(ISNUMBER(FIND(" ",$D986)),MID($D986,FIND(" ",$D986)+1,1),"")&amp;IF(ISNUMBER(FIND(" ",$D986,FIND(" ",$D986)+1)),MID($D986,FIND(" ",$D986,FIND(" ",$D986)+1)+1,1),"")),".0",$E986), " ")</f>
        <v xml:space="preserve"> </v>
      </c>
      <c r="G986" s="144"/>
      <c r="H986" s="144"/>
      <c r="I986" s="144"/>
      <c r="J986" s="144"/>
      <c r="K986" s="144"/>
      <c r="L986" s="149" t="str" cm="1">
        <f t="array" ref="L986">_xlfn.IFNA(
_xlfn.IFS(
AND($F986=" ",$G986=" ",$H986=" "),"Please update all three: Surveyor Room Reference, Establishment Room Reference and Establishment Room Name",
AND(OR($I986="General",$I986="Open plan/ semi-open general",$I986="Fitted",$I986="Light practical (science)",$I986="Light practical (other)",$I986="Heavy practical (workshops)",$I986="Heavy practical (clean)",$I986="Large",$I986="Storage"),$J986=0,$K986=0),"Please update Net Area or Non-net Area",
AND($B986&lt;&gt;"OUT",$J986=0,$I986&lt;&gt;"Non-net",$M986="85% Circulation"),"Net area not recorded for spaces with 85% circulation unusable type",
AND(OR($I986="General",$I986="Open plan/ semi-open general",$I986="Fitted",$I986="Light practical (science)",$I986="Light practical (other)",$I986="Heavy practical (workshops)",$I986="Heavy practical (clean)",$I986="Large",$I986="Storage"),OR($J986=0,ISBLANK($J986))),"Net area not recorded in net spaces",
AND(OR($I986="Non-net",$I986="Outdoor space"),$J986&gt;0),"Net Area Recorded in Non-net space",
AND($I986="General",$J986&gt;90),"This general space is over 90m2, please ensure that this space is entered as separate spaces if it usually used as separate spaces",
AND($I986="Open plan/ semi-open general",$J986&lt;27),"Open plan general space under 27m2",
AND(OR($K986=0,ISBLANK($K986)), $I986="Non-net"),"Non-net area not recorded in non-net space"
),
" ")</f>
        <v xml:space="preserve"> </v>
      </c>
      <c r="M986" s="144"/>
      <c r="N986" s="144"/>
      <c r="O986" s="144"/>
      <c r="P986" s="144"/>
      <c r="Q986" s="144"/>
      <c r="R986" s="171"/>
      <c r="S986" s="147">
        <f>NCA_Calculations!$P$998</f>
        <v>0</v>
      </c>
      <c r="T986" s="147">
        <f>NCA_Calculations!$Q$998</f>
        <v>0</v>
      </c>
      <c r="U986" s="144"/>
      <c r="V986" s="144"/>
      <c r="W986" s="149" t="str" cm="1">
        <f t="array" ref="W986">_xlfn.IFNA(
_xlfn.IFS(
ISBLANK($U986),"Missing space use.",
AND('Establishment details'!$C$14="Secondary",$V986="Classbase"),"Invalid Status type",
AND(OR( $V986="Classbase", $V986="Teaching", $V986="Early years",$V986="SEND resourced"), NOT(ISBLANK($M986))),"Space with status type and unusable type.",
AND($V986= "Classbase",'Establishment details'!$C$22&gt;=10), "Classbase status is only valid in schools with a primary element.",
AND($I986= "Large",$N986 &gt; 3.5), "Large rooms with less than 3.5m height.",
AND(OR($V986="Light practical (science)",$V986="Light practical (science)",$V986="Heavy practical (workshops)", $V986="Heavy practical (clean)"), OR($O986=0,ISBLANK($O986))),"Missing sinks count for light and heavy practical spaces.",
AND($M986 = "Other",ISBLANK($R986)), "Invalid unusable type / missing note for other unusable type."
),
" ")</f>
        <v>Missing space use.</v>
      </c>
    </row>
    <row r="987" spans="2:23" ht="15.75" x14ac:dyDescent="0.25">
      <c r="B987" s="143"/>
      <c r="C987" s="144"/>
      <c r="D987" s="144"/>
      <c r="E987" s="144"/>
      <c r="F987" s="147" t="str" cm="1">
        <f t="array" ref="F987">_xlfn.IFNA(CONCATENATE(_xlfn.IFS($D987="Mezzanine",LEFT($D987,1), $D987="Ground Floor",LEFT($D987,1),$D987="Basment ",LEFT($D987,1), $D987="1st Floor", "0"&amp;LEFT($D987,1), $D987="2nd Floor", "0"&amp;LEFT($D987,1), $D987="3rd Floor", "0"&amp;LEFT($D987,1), $D987="4th Floor", "0"&amp;LEFT($D987,1), $D987="5th Floor", "0"&amp;LEFT($D987,1), $D987="6th Floor", "0"&amp;LEFT($D987,1),$D987="7th Floor", "0"&amp;LEFT($D987,1),$D987="8th Floor", "0"&amp;LEFT($D987,1),$D987="9th Floor", "0"&amp;LEFT($D987,1),$D987="10th Floor", LEFT($D987,2),$D987="11th Floor", LEFT($D987,2),$D987="12th Floor", LEFT($D987,2),$D987="13th Floor", LEFT($D987,2), $D987="Lower Ground", LEFT($D987)&amp;IF(ISNUMBER(FIND(" ",$D987)),MID($D987,FIND(" ",$D987)+1,1),"")&amp;IF(ISNUMBER(FIND(" ",$D987,FIND(" ",$D987)+1)),MID($D987,FIND(" ",$D987,FIND(" ",$D987)+1)+1,1),""),$D987="Upper Ground", LEFT($D987)&amp;IF(ISNUMBER(FIND(" ",$D987)),MID($D987,FIND(" ",$D987)+1,1),"")&amp;IF(ISNUMBER(FIND(" ",$D987,FIND(" ",$D987)+1)),MID($D987,FIND(" ",$D987,FIND(" ",$D987)+1)+1,1),"")),".0",$E987), " ")</f>
        <v xml:space="preserve"> </v>
      </c>
      <c r="G987" s="144"/>
      <c r="H987" s="144"/>
      <c r="I987" s="144"/>
      <c r="J987" s="144"/>
      <c r="K987" s="144"/>
      <c r="L987" s="149" t="str" cm="1">
        <f t="array" ref="L987">_xlfn.IFNA(
_xlfn.IFS(
AND($F987=" ",$G987=" ",$H987=" "),"Please update all three: Surveyor Room Reference, Establishment Room Reference and Establishment Room Name",
AND(OR($I987="General",$I987="Open plan/ semi-open general",$I987="Fitted",$I987="Light practical (science)",$I987="Light practical (other)",$I987="Heavy practical (workshops)",$I987="Heavy practical (clean)",$I987="Large",$I987="Storage"),$J987=0,$K987=0),"Please update Net Area or Non-net Area",
AND($B987&lt;&gt;"OUT",$J987=0,$I987&lt;&gt;"Non-net",$M987="85% Circulation"),"Net area not recorded for spaces with 85% circulation unusable type",
AND(OR($I987="General",$I987="Open plan/ semi-open general",$I987="Fitted",$I987="Light practical (science)",$I987="Light practical (other)",$I987="Heavy practical (workshops)",$I987="Heavy practical (clean)",$I987="Large",$I987="Storage"),OR($J987=0,ISBLANK($J987))),"Net area not recorded in net spaces",
AND(OR($I987="Non-net",$I987="Outdoor space"),$J987&gt;0),"Net Area Recorded in Non-net space",
AND($I987="General",$J987&gt;90),"This general space is over 90m2, please ensure that this space is entered as separate spaces if it usually used as separate spaces",
AND($I987="Open plan/ semi-open general",$J987&lt;27),"Open plan general space under 27m2",
AND(OR($K987=0,ISBLANK($K987)), $I987="Non-net"),"Non-net area not recorded in non-net space"
),
" ")</f>
        <v xml:space="preserve"> </v>
      </c>
      <c r="M987" s="144"/>
      <c r="N987" s="144"/>
      <c r="O987" s="144"/>
      <c r="P987" s="144"/>
      <c r="Q987" s="144"/>
      <c r="R987" s="171"/>
      <c r="S987" s="147">
        <f>NCA_Calculations!$P$999</f>
        <v>0</v>
      </c>
      <c r="T987" s="147">
        <f>NCA_Calculations!$Q$999</f>
        <v>0</v>
      </c>
      <c r="U987" s="144"/>
      <c r="V987" s="144"/>
      <c r="W987" s="149" t="str" cm="1">
        <f t="array" ref="W987">_xlfn.IFNA(
_xlfn.IFS(
ISBLANK($U987),"Missing space use.",
AND('Establishment details'!$C$14="Secondary",$V987="Classbase"),"Invalid Status type",
AND(OR( $V987="Classbase", $V987="Teaching", $V987="Early years",$V987="SEND resourced"), NOT(ISBLANK($M987))),"Space with status type and unusable type.",
AND($V987= "Classbase",'Establishment details'!$C$22&gt;=10), "Classbase status is only valid in schools with a primary element.",
AND($I987= "Large",$N987 &gt; 3.5), "Large rooms with less than 3.5m height.",
AND(OR($V987="Light practical (science)",$V987="Light practical (science)",$V987="Heavy practical (workshops)", $V987="Heavy practical (clean)"), OR($O987=0,ISBLANK($O987))),"Missing sinks count for light and heavy practical spaces.",
AND($M987 = "Other",ISBLANK($R987)), "Invalid unusable type / missing note for other unusable type."
),
" ")</f>
        <v>Missing space use.</v>
      </c>
    </row>
    <row r="988" spans="2:23" ht="15.75" x14ac:dyDescent="0.25">
      <c r="B988" s="143"/>
      <c r="C988" s="144"/>
      <c r="D988" s="144"/>
      <c r="E988" s="144"/>
      <c r="F988" s="147" t="str" cm="1">
        <f t="array" ref="F988">_xlfn.IFNA(CONCATENATE(_xlfn.IFS($D988="Mezzanine",LEFT($D988,1), $D988="Ground Floor",LEFT($D988,1),$D988="Basment ",LEFT($D988,1), $D988="1st Floor", "0"&amp;LEFT($D988,1), $D988="2nd Floor", "0"&amp;LEFT($D988,1), $D988="3rd Floor", "0"&amp;LEFT($D988,1), $D988="4th Floor", "0"&amp;LEFT($D988,1), $D988="5th Floor", "0"&amp;LEFT($D988,1), $D988="6th Floor", "0"&amp;LEFT($D988,1),$D988="7th Floor", "0"&amp;LEFT($D988,1),$D988="8th Floor", "0"&amp;LEFT($D988,1),$D988="9th Floor", "0"&amp;LEFT($D988,1),$D988="10th Floor", LEFT($D988,2),$D988="11th Floor", LEFT($D988,2),$D988="12th Floor", LEFT($D988,2),$D988="13th Floor", LEFT($D988,2), $D988="Lower Ground", LEFT($D988)&amp;IF(ISNUMBER(FIND(" ",$D988)),MID($D988,FIND(" ",$D988)+1,1),"")&amp;IF(ISNUMBER(FIND(" ",$D988,FIND(" ",$D988)+1)),MID($D988,FIND(" ",$D988,FIND(" ",$D988)+1)+1,1),""),$D988="Upper Ground", LEFT($D988)&amp;IF(ISNUMBER(FIND(" ",$D988)),MID($D988,FIND(" ",$D988)+1,1),"")&amp;IF(ISNUMBER(FIND(" ",$D988,FIND(" ",$D988)+1)),MID($D988,FIND(" ",$D988,FIND(" ",$D988)+1)+1,1),"")),".0",$E988), " ")</f>
        <v xml:space="preserve"> </v>
      </c>
      <c r="G988" s="144"/>
      <c r="H988" s="144"/>
      <c r="I988" s="144"/>
      <c r="J988" s="144"/>
      <c r="K988" s="144"/>
      <c r="L988" s="149" t="str" cm="1">
        <f t="array" ref="L988">_xlfn.IFNA(
_xlfn.IFS(
AND($F988=" ",$G988=" ",$H988=" "),"Please update all three: Surveyor Room Reference, Establishment Room Reference and Establishment Room Name",
AND(OR($I988="General",$I988="Open plan/ semi-open general",$I988="Fitted",$I988="Light practical (science)",$I988="Light practical (other)",$I988="Heavy practical (workshops)",$I988="Heavy practical (clean)",$I988="Large",$I988="Storage"),$J988=0,$K988=0),"Please update Net Area or Non-net Area",
AND($B988&lt;&gt;"OUT",$J988=0,$I988&lt;&gt;"Non-net",$M988="85% Circulation"),"Net area not recorded for spaces with 85% circulation unusable type",
AND(OR($I988="General",$I988="Open plan/ semi-open general",$I988="Fitted",$I988="Light practical (science)",$I988="Light practical (other)",$I988="Heavy practical (workshops)",$I988="Heavy practical (clean)",$I988="Large",$I988="Storage"),OR($J988=0,ISBLANK($J988))),"Net area not recorded in net spaces",
AND(OR($I988="Non-net",$I988="Outdoor space"),$J988&gt;0),"Net Area Recorded in Non-net space",
AND($I988="General",$J988&gt;90),"This general space is over 90m2, please ensure that this space is entered as separate spaces if it usually used as separate spaces",
AND($I988="Open plan/ semi-open general",$J988&lt;27),"Open plan general space under 27m2",
AND(OR($K988=0,ISBLANK($K988)), $I988="Non-net"),"Non-net area not recorded in non-net space"
),
" ")</f>
        <v xml:space="preserve"> </v>
      </c>
      <c r="M988" s="144"/>
      <c r="N988" s="144"/>
      <c r="O988" s="144"/>
      <c r="P988" s="144"/>
      <c r="Q988" s="144"/>
      <c r="R988" s="171"/>
      <c r="S988" s="147">
        <f>NCA_Calculations!$P$1000</f>
        <v>0</v>
      </c>
      <c r="T988" s="147">
        <f>NCA_Calculations!$Q$1000</f>
        <v>0</v>
      </c>
      <c r="U988" s="144"/>
      <c r="V988" s="144"/>
      <c r="W988" s="149" t="str" cm="1">
        <f t="array" ref="W988">_xlfn.IFNA(
_xlfn.IFS(
ISBLANK($U988),"Missing space use.",
AND('Establishment details'!$C$14="Secondary",$V988="Classbase"),"Invalid Status type",
AND(OR( $V988="Classbase", $V988="Teaching", $V988="Early years",$V988="SEND resourced"), NOT(ISBLANK($M988))),"Space with status type and unusable type.",
AND($V988= "Classbase",'Establishment details'!$C$22&gt;=10), "Classbase status is only valid in schools with a primary element.",
AND($I988= "Large",$N988 &gt; 3.5), "Large rooms with less than 3.5m height.",
AND(OR($V988="Light practical (science)",$V988="Light practical (science)",$V988="Heavy practical (workshops)", $V988="Heavy practical (clean)"), OR($O988=0,ISBLANK($O988))),"Missing sinks count for light and heavy practical spaces.",
AND($M988 = "Other",ISBLANK($R988)), "Invalid unusable type / missing note for other unusable type."
),
" ")</f>
        <v>Missing space use.</v>
      </c>
    </row>
    <row r="989" spans="2:23" ht="15.75" x14ac:dyDescent="0.25">
      <c r="B989" s="143"/>
      <c r="C989" s="144"/>
      <c r="D989" s="144"/>
      <c r="E989" s="144"/>
      <c r="F989" s="147" t="str" cm="1">
        <f t="array" ref="F989">_xlfn.IFNA(CONCATENATE(_xlfn.IFS($D989="Mezzanine",LEFT($D989,1), $D989="Ground Floor",LEFT($D989,1),$D989="Basment ",LEFT($D989,1), $D989="1st Floor", "0"&amp;LEFT($D989,1), $D989="2nd Floor", "0"&amp;LEFT($D989,1), $D989="3rd Floor", "0"&amp;LEFT($D989,1), $D989="4th Floor", "0"&amp;LEFT($D989,1), $D989="5th Floor", "0"&amp;LEFT($D989,1), $D989="6th Floor", "0"&amp;LEFT($D989,1),$D989="7th Floor", "0"&amp;LEFT($D989,1),$D989="8th Floor", "0"&amp;LEFT($D989,1),$D989="9th Floor", "0"&amp;LEFT($D989,1),$D989="10th Floor", LEFT($D989,2),$D989="11th Floor", LEFT($D989,2),$D989="12th Floor", LEFT($D989,2),$D989="13th Floor", LEFT($D989,2), $D989="Lower Ground", LEFT($D989)&amp;IF(ISNUMBER(FIND(" ",$D989)),MID($D989,FIND(" ",$D989)+1,1),"")&amp;IF(ISNUMBER(FIND(" ",$D989,FIND(" ",$D989)+1)),MID($D989,FIND(" ",$D989,FIND(" ",$D989)+1)+1,1),""),$D989="Upper Ground", LEFT($D989)&amp;IF(ISNUMBER(FIND(" ",$D989)),MID($D989,FIND(" ",$D989)+1,1),"")&amp;IF(ISNUMBER(FIND(" ",$D989,FIND(" ",$D989)+1)),MID($D989,FIND(" ",$D989,FIND(" ",$D989)+1)+1,1),"")),".0",$E989), " ")</f>
        <v xml:space="preserve"> </v>
      </c>
      <c r="G989" s="144"/>
      <c r="H989" s="144"/>
      <c r="I989" s="144"/>
      <c r="J989" s="144"/>
      <c r="K989" s="144"/>
      <c r="L989" s="149" t="str" cm="1">
        <f t="array" ref="L989">_xlfn.IFNA(
_xlfn.IFS(
AND($F989=" ",$G989=" ",$H989=" "),"Please update all three: Surveyor Room Reference, Establishment Room Reference and Establishment Room Name",
AND(OR($I989="General",$I989="Open plan/ semi-open general",$I989="Fitted",$I989="Light practical (science)",$I989="Light practical (other)",$I989="Heavy practical (workshops)",$I989="Heavy practical (clean)",$I989="Large",$I989="Storage"),$J989=0,$K989=0),"Please update Net Area or Non-net Area",
AND($B989&lt;&gt;"OUT",$J989=0,$I989&lt;&gt;"Non-net",$M989="85% Circulation"),"Net area not recorded for spaces with 85% circulation unusable type",
AND(OR($I989="General",$I989="Open plan/ semi-open general",$I989="Fitted",$I989="Light practical (science)",$I989="Light practical (other)",$I989="Heavy practical (workshops)",$I989="Heavy practical (clean)",$I989="Large",$I989="Storage"),OR($J989=0,ISBLANK($J989))),"Net area not recorded in net spaces",
AND(OR($I989="Non-net",$I989="Outdoor space"),$J989&gt;0),"Net Area Recorded in Non-net space",
AND($I989="General",$J989&gt;90),"This general space is over 90m2, please ensure that this space is entered as separate spaces if it usually used as separate spaces",
AND($I989="Open plan/ semi-open general",$J989&lt;27),"Open plan general space under 27m2",
AND(OR($K989=0,ISBLANK($K989)), $I989="Non-net"),"Non-net area not recorded in non-net space"
),
" ")</f>
        <v xml:space="preserve"> </v>
      </c>
      <c r="M989" s="144"/>
      <c r="N989" s="144"/>
      <c r="O989" s="144"/>
      <c r="P989" s="144"/>
      <c r="Q989" s="144"/>
      <c r="R989" s="171"/>
      <c r="S989" s="147">
        <f>NCA_Calculations!$P$1001</f>
        <v>0</v>
      </c>
      <c r="T989" s="147">
        <f>NCA_Calculations!$Q$1001</f>
        <v>0</v>
      </c>
      <c r="U989" s="144"/>
      <c r="V989" s="144"/>
      <c r="W989" s="149" t="str" cm="1">
        <f t="array" ref="W989">_xlfn.IFNA(
_xlfn.IFS(
ISBLANK($U989),"Missing space use.",
AND('Establishment details'!$C$14="Secondary",$V989="Classbase"),"Invalid Status type",
AND(OR( $V989="Classbase", $V989="Teaching", $V989="Early years",$V989="SEND resourced"), NOT(ISBLANK($M989))),"Space with status type and unusable type.",
AND($V989= "Classbase",'Establishment details'!$C$22&gt;=10), "Classbase status is only valid in schools with a primary element.",
AND($I989= "Large",$N989 &gt; 3.5), "Large rooms with less than 3.5m height.",
AND(OR($V989="Light practical (science)",$V989="Light practical (science)",$V989="Heavy practical (workshops)", $V989="Heavy practical (clean)"), OR($O989=0,ISBLANK($O989))),"Missing sinks count for light and heavy practical spaces.",
AND($M989 = "Other",ISBLANK($R989)), "Invalid unusable type / missing note for other unusable type."
),
" ")</f>
        <v>Missing space use.</v>
      </c>
    </row>
    <row r="990" spans="2:23" ht="15.75" x14ac:dyDescent="0.25">
      <c r="B990" s="143"/>
      <c r="C990" s="144"/>
      <c r="D990" s="144"/>
      <c r="E990" s="144"/>
      <c r="F990" s="147" t="str" cm="1">
        <f t="array" ref="F990">_xlfn.IFNA(CONCATENATE(_xlfn.IFS($D990="Mezzanine",LEFT($D990,1), $D990="Ground Floor",LEFT($D990,1),$D990="Basment ",LEFT($D990,1), $D990="1st Floor", "0"&amp;LEFT($D990,1), $D990="2nd Floor", "0"&amp;LEFT($D990,1), $D990="3rd Floor", "0"&amp;LEFT($D990,1), $D990="4th Floor", "0"&amp;LEFT($D990,1), $D990="5th Floor", "0"&amp;LEFT($D990,1), $D990="6th Floor", "0"&amp;LEFT($D990,1),$D990="7th Floor", "0"&amp;LEFT($D990,1),$D990="8th Floor", "0"&amp;LEFT($D990,1),$D990="9th Floor", "0"&amp;LEFT($D990,1),$D990="10th Floor", LEFT($D990,2),$D990="11th Floor", LEFT($D990,2),$D990="12th Floor", LEFT($D990,2),$D990="13th Floor", LEFT($D990,2), $D990="Lower Ground", LEFT($D990)&amp;IF(ISNUMBER(FIND(" ",$D990)),MID($D990,FIND(" ",$D990)+1,1),"")&amp;IF(ISNUMBER(FIND(" ",$D990,FIND(" ",$D990)+1)),MID($D990,FIND(" ",$D990,FIND(" ",$D990)+1)+1,1),""),$D990="Upper Ground", LEFT($D990)&amp;IF(ISNUMBER(FIND(" ",$D990)),MID($D990,FIND(" ",$D990)+1,1),"")&amp;IF(ISNUMBER(FIND(" ",$D990,FIND(" ",$D990)+1)),MID($D990,FIND(" ",$D990,FIND(" ",$D990)+1)+1,1),"")),".0",$E990), " ")</f>
        <v xml:space="preserve"> </v>
      </c>
      <c r="G990" s="144"/>
      <c r="H990" s="144"/>
      <c r="I990" s="144"/>
      <c r="J990" s="144"/>
      <c r="K990" s="144"/>
      <c r="L990" s="149" t="str" cm="1">
        <f t="array" ref="L990">_xlfn.IFNA(
_xlfn.IFS(
AND($F990=" ",$G990=" ",$H990=" "),"Please update all three: Surveyor Room Reference, Establishment Room Reference and Establishment Room Name",
AND(OR($I990="General",$I990="Open plan/ semi-open general",$I990="Fitted",$I990="Light practical (science)",$I990="Light practical (other)",$I990="Heavy practical (workshops)",$I990="Heavy practical (clean)",$I990="Large",$I990="Storage"),$J990=0,$K990=0),"Please update Net Area or Non-net Area",
AND($B990&lt;&gt;"OUT",$J990=0,$I990&lt;&gt;"Non-net",$M990="85% Circulation"),"Net area not recorded for spaces with 85% circulation unusable type",
AND(OR($I990="General",$I990="Open plan/ semi-open general",$I990="Fitted",$I990="Light practical (science)",$I990="Light practical (other)",$I990="Heavy practical (workshops)",$I990="Heavy practical (clean)",$I990="Large",$I990="Storage"),OR($J990=0,ISBLANK($J990))),"Net area not recorded in net spaces",
AND(OR($I990="Non-net",$I990="Outdoor space"),$J990&gt;0),"Net Area Recorded in Non-net space",
AND($I990="General",$J990&gt;90),"This general space is over 90m2, please ensure that this space is entered as separate spaces if it usually used as separate spaces",
AND($I990="Open plan/ semi-open general",$J990&lt;27),"Open plan general space under 27m2",
AND(OR($K990=0,ISBLANK($K990)), $I990="Non-net"),"Non-net area not recorded in non-net space"
),
" ")</f>
        <v xml:space="preserve"> </v>
      </c>
      <c r="M990" s="144"/>
      <c r="N990" s="144"/>
      <c r="O990" s="144"/>
      <c r="P990" s="144"/>
      <c r="Q990" s="144"/>
      <c r="R990" s="171"/>
      <c r="S990" s="147">
        <f>NCA_Calculations!$P$1002</f>
        <v>0</v>
      </c>
      <c r="T990" s="147">
        <f>NCA_Calculations!$Q$1002</f>
        <v>0</v>
      </c>
      <c r="U990" s="144"/>
      <c r="V990" s="144"/>
      <c r="W990" s="149" t="str" cm="1">
        <f t="array" ref="W990">_xlfn.IFNA(
_xlfn.IFS(
ISBLANK($U990),"Missing space use.",
AND('Establishment details'!$C$14="Secondary",$V990="Classbase"),"Invalid Status type",
AND(OR( $V990="Classbase", $V990="Teaching", $V990="Early years",$V990="SEND resourced"), NOT(ISBLANK($M990))),"Space with status type and unusable type.",
AND($V990= "Classbase",'Establishment details'!$C$22&gt;=10), "Classbase status is only valid in schools with a primary element.",
AND($I990= "Large",$N990 &gt; 3.5), "Large rooms with less than 3.5m height.",
AND(OR($V990="Light practical (science)",$V990="Light practical (science)",$V990="Heavy practical (workshops)", $V990="Heavy practical (clean)"), OR($O990=0,ISBLANK($O990))),"Missing sinks count for light and heavy practical spaces.",
AND($M990 = "Other",ISBLANK($R990)), "Invalid unusable type / missing note for other unusable type."
),
" ")</f>
        <v>Missing space use.</v>
      </c>
    </row>
    <row r="991" spans="2:23" ht="15.75" x14ac:dyDescent="0.25">
      <c r="B991" s="143"/>
      <c r="C991" s="144"/>
      <c r="D991" s="144"/>
      <c r="E991" s="144"/>
      <c r="F991" s="147" t="str" cm="1">
        <f t="array" ref="F991">_xlfn.IFNA(CONCATENATE(_xlfn.IFS($D991="Mezzanine",LEFT($D991,1), $D991="Ground Floor",LEFT($D991,1),$D991="Basment ",LEFT($D991,1), $D991="1st Floor", "0"&amp;LEFT($D991,1), $D991="2nd Floor", "0"&amp;LEFT($D991,1), $D991="3rd Floor", "0"&amp;LEFT($D991,1), $D991="4th Floor", "0"&amp;LEFT($D991,1), $D991="5th Floor", "0"&amp;LEFT($D991,1), $D991="6th Floor", "0"&amp;LEFT($D991,1),$D991="7th Floor", "0"&amp;LEFT($D991,1),$D991="8th Floor", "0"&amp;LEFT($D991,1),$D991="9th Floor", "0"&amp;LEFT($D991,1),$D991="10th Floor", LEFT($D991,2),$D991="11th Floor", LEFT($D991,2),$D991="12th Floor", LEFT($D991,2),$D991="13th Floor", LEFT($D991,2), $D991="Lower Ground", LEFT($D991)&amp;IF(ISNUMBER(FIND(" ",$D991)),MID($D991,FIND(" ",$D991)+1,1),"")&amp;IF(ISNUMBER(FIND(" ",$D991,FIND(" ",$D991)+1)),MID($D991,FIND(" ",$D991,FIND(" ",$D991)+1)+1,1),""),$D991="Upper Ground", LEFT($D991)&amp;IF(ISNUMBER(FIND(" ",$D991)),MID($D991,FIND(" ",$D991)+1,1),"")&amp;IF(ISNUMBER(FIND(" ",$D991,FIND(" ",$D991)+1)),MID($D991,FIND(" ",$D991,FIND(" ",$D991)+1)+1,1),"")),".0",$E991), " ")</f>
        <v xml:space="preserve"> </v>
      </c>
      <c r="G991" s="144"/>
      <c r="H991" s="144"/>
      <c r="I991" s="144"/>
      <c r="J991" s="144"/>
      <c r="K991" s="144"/>
      <c r="L991" s="149" t="str" cm="1">
        <f t="array" ref="L991">_xlfn.IFNA(
_xlfn.IFS(
AND($F991=" ",$G991=" ",$H991=" "),"Please update all three: Surveyor Room Reference, Establishment Room Reference and Establishment Room Name",
AND(OR($I991="General",$I991="Open plan/ semi-open general",$I991="Fitted",$I991="Light practical (science)",$I991="Light practical (other)",$I991="Heavy practical (workshops)",$I991="Heavy practical (clean)",$I991="Large",$I991="Storage"),$J991=0,$K991=0),"Please update Net Area or Non-net Area",
AND($B991&lt;&gt;"OUT",$J991=0,$I991&lt;&gt;"Non-net",$M991="85% Circulation"),"Net area not recorded for spaces with 85% circulation unusable type",
AND(OR($I991="General",$I991="Open plan/ semi-open general",$I991="Fitted",$I991="Light practical (science)",$I991="Light practical (other)",$I991="Heavy practical (workshops)",$I991="Heavy practical (clean)",$I991="Large",$I991="Storage"),OR($J991=0,ISBLANK($J991))),"Net area not recorded in net spaces",
AND(OR($I991="Non-net",$I991="Outdoor space"),$J991&gt;0),"Net Area Recorded in Non-net space",
AND($I991="General",$J991&gt;90),"This general space is over 90m2, please ensure that this space is entered as separate spaces if it usually used as separate spaces",
AND($I991="Open plan/ semi-open general",$J991&lt;27),"Open plan general space under 27m2",
AND(OR($K991=0,ISBLANK($K991)), $I991="Non-net"),"Non-net area not recorded in non-net space"
),
" ")</f>
        <v xml:space="preserve"> </v>
      </c>
      <c r="M991" s="144"/>
      <c r="N991" s="144"/>
      <c r="O991" s="144"/>
      <c r="P991" s="144"/>
      <c r="Q991" s="144"/>
      <c r="R991" s="171"/>
      <c r="S991" s="147">
        <f>NCA_Calculations!$P$1003</f>
        <v>0</v>
      </c>
      <c r="T991" s="147">
        <f>NCA_Calculations!$Q$1003</f>
        <v>0</v>
      </c>
      <c r="U991" s="144"/>
      <c r="V991" s="144"/>
      <c r="W991" s="149" t="str" cm="1">
        <f t="array" ref="W991">_xlfn.IFNA(
_xlfn.IFS(
ISBLANK($U991),"Missing space use.",
AND('Establishment details'!$C$14="Secondary",$V991="Classbase"),"Invalid Status type",
AND(OR( $V991="Classbase", $V991="Teaching", $V991="Early years",$V991="SEND resourced"), NOT(ISBLANK($M991))),"Space with status type and unusable type.",
AND($V991= "Classbase",'Establishment details'!$C$22&gt;=10), "Classbase status is only valid in schools with a primary element.",
AND($I991= "Large",$N991 &gt; 3.5), "Large rooms with less than 3.5m height.",
AND(OR($V991="Light practical (science)",$V991="Light practical (science)",$V991="Heavy practical (workshops)", $V991="Heavy practical (clean)"), OR($O991=0,ISBLANK($O991))),"Missing sinks count for light and heavy practical spaces.",
AND($M991 = "Other",ISBLANK($R991)), "Invalid unusable type / missing note for other unusable type."
),
" ")</f>
        <v>Missing space use.</v>
      </c>
    </row>
    <row r="992" spans="2:23" ht="15.75" x14ac:dyDescent="0.25">
      <c r="B992" s="143"/>
      <c r="C992" s="144"/>
      <c r="D992" s="144"/>
      <c r="E992" s="144"/>
      <c r="F992" s="147" t="str" cm="1">
        <f t="array" ref="F992">_xlfn.IFNA(CONCATENATE(_xlfn.IFS($D992="Mezzanine",LEFT($D992,1), $D992="Ground Floor",LEFT($D992,1),$D992="Basment ",LEFT($D992,1), $D992="1st Floor", "0"&amp;LEFT($D992,1), $D992="2nd Floor", "0"&amp;LEFT($D992,1), $D992="3rd Floor", "0"&amp;LEFT($D992,1), $D992="4th Floor", "0"&amp;LEFT($D992,1), $D992="5th Floor", "0"&amp;LEFT($D992,1), $D992="6th Floor", "0"&amp;LEFT($D992,1),$D992="7th Floor", "0"&amp;LEFT($D992,1),$D992="8th Floor", "0"&amp;LEFT($D992,1),$D992="9th Floor", "0"&amp;LEFT($D992,1),$D992="10th Floor", LEFT($D992,2),$D992="11th Floor", LEFT($D992,2),$D992="12th Floor", LEFT($D992,2),$D992="13th Floor", LEFT($D992,2), $D992="Lower Ground", LEFT($D992)&amp;IF(ISNUMBER(FIND(" ",$D992)),MID($D992,FIND(" ",$D992)+1,1),"")&amp;IF(ISNUMBER(FIND(" ",$D992,FIND(" ",$D992)+1)),MID($D992,FIND(" ",$D992,FIND(" ",$D992)+1)+1,1),""),$D992="Upper Ground", LEFT($D992)&amp;IF(ISNUMBER(FIND(" ",$D992)),MID($D992,FIND(" ",$D992)+1,1),"")&amp;IF(ISNUMBER(FIND(" ",$D992,FIND(" ",$D992)+1)),MID($D992,FIND(" ",$D992,FIND(" ",$D992)+1)+1,1),"")),".0",$E992), " ")</f>
        <v xml:space="preserve"> </v>
      </c>
      <c r="G992" s="144"/>
      <c r="H992" s="144"/>
      <c r="I992" s="144"/>
      <c r="J992" s="144"/>
      <c r="K992" s="144"/>
      <c r="L992" s="149" t="str" cm="1">
        <f t="array" ref="L992">_xlfn.IFNA(
_xlfn.IFS(
AND($F992=" ",$G992=" ",$H992=" "),"Please update all three: Surveyor Room Reference, Establishment Room Reference and Establishment Room Name",
AND(OR($I992="General",$I992="Open plan/ semi-open general",$I992="Fitted",$I992="Light practical (science)",$I992="Light practical (other)",$I992="Heavy practical (workshops)",$I992="Heavy practical (clean)",$I992="Large",$I992="Storage"),$J992=0,$K992=0),"Please update Net Area or Non-net Area",
AND($B992&lt;&gt;"OUT",$J992=0,$I992&lt;&gt;"Non-net",$M992="85% Circulation"),"Net area not recorded for spaces with 85% circulation unusable type",
AND(OR($I992="General",$I992="Open plan/ semi-open general",$I992="Fitted",$I992="Light practical (science)",$I992="Light practical (other)",$I992="Heavy practical (workshops)",$I992="Heavy practical (clean)",$I992="Large",$I992="Storage"),OR($J992=0,ISBLANK($J992))),"Net area not recorded in net spaces",
AND(OR($I992="Non-net",$I992="Outdoor space"),$J992&gt;0),"Net Area Recorded in Non-net space",
AND($I992="General",$J992&gt;90),"This general space is over 90m2, please ensure that this space is entered as separate spaces if it usually used as separate spaces",
AND($I992="Open plan/ semi-open general",$J992&lt;27),"Open plan general space under 27m2",
AND(OR($K992=0,ISBLANK($K992)), $I992="Non-net"),"Non-net area not recorded in non-net space"
),
" ")</f>
        <v xml:space="preserve"> </v>
      </c>
      <c r="M992" s="144"/>
      <c r="N992" s="144"/>
      <c r="O992" s="144"/>
      <c r="P992" s="144"/>
      <c r="Q992" s="144"/>
      <c r="R992" s="171"/>
      <c r="S992" s="147">
        <f>NCA_Calculations!$P$1004</f>
        <v>0</v>
      </c>
      <c r="T992" s="147">
        <f>NCA_Calculations!$Q$1004</f>
        <v>0</v>
      </c>
      <c r="U992" s="144"/>
      <c r="V992" s="144"/>
      <c r="W992" s="149" t="str" cm="1">
        <f t="array" ref="W992">_xlfn.IFNA(
_xlfn.IFS(
ISBLANK($U992),"Missing space use.",
AND('Establishment details'!$C$14="Secondary",$V992="Classbase"),"Invalid Status type",
AND(OR( $V992="Classbase", $V992="Teaching", $V992="Early years",$V992="SEND resourced"), NOT(ISBLANK($M992))),"Space with status type and unusable type.",
AND($V992= "Classbase",'Establishment details'!$C$22&gt;=10), "Classbase status is only valid in schools with a primary element.",
AND($I992= "Large",$N992 &gt; 3.5), "Large rooms with less than 3.5m height.",
AND(OR($V992="Light practical (science)",$V992="Light practical (science)",$V992="Heavy practical (workshops)", $V992="Heavy practical (clean)"), OR($O992=0,ISBLANK($O992))),"Missing sinks count for light and heavy practical spaces.",
AND($M992 = "Other",ISBLANK($R992)), "Invalid unusable type / missing note for other unusable type."
),
" ")</f>
        <v>Missing space use.</v>
      </c>
    </row>
    <row r="993" spans="2:23" ht="15.75" x14ac:dyDescent="0.25">
      <c r="B993" s="143"/>
      <c r="C993" s="144"/>
      <c r="D993" s="144"/>
      <c r="E993" s="144"/>
      <c r="F993" s="147" t="str" cm="1">
        <f t="array" ref="F993">_xlfn.IFNA(CONCATENATE(_xlfn.IFS($D993="Mezzanine",LEFT($D993,1), $D993="Ground Floor",LEFT($D993,1),$D993="Basment ",LEFT($D993,1), $D993="1st Floor", "0"&amp;LEFT($D993,1), $D993="2nd Floor", "0"&amp;LEFT($D993,1), $D993="3rd Floor", "0"&amp;LEFT($D993,1), $D993="4th Floor", "0"&amp;LEFT($D993,1), $D993="5th Floor", "0"&amp;LEFT($D993,1), $D993="6th Floor", "0"&amp;LEFT($D993,1),$D993="7th Floor", "0"&amp;LEFT($D993,1),$D993="8th Floor", "0"&amp;LEFT($D993,1),$D993="9th Floor", "0"&amp;LEFT($D993,1),$D993="10th Floor", LEFT($D993,2),$D993="11th Floor", LEFT($D993,2),$D993="12th Floor", LEFT($D993,2),$D993="13th Floor", LEFT($D993,2), $D993="Lower Ground", LEFT($D993)&amp;IF(ISNUMBER(FIND(" ",$D993)),MID($D993,FIND(" ",$D993)+1,1),"")&amp;IF(ISNUMBER(FIND(" ",$D993,FIND(" ",$D993)+1)),MID($D993,FIND(" ",$D993,FIND(" ",$D993)+1)+1,1),""),$D993="Upper Ground", LEFT($D993)&amp;IF(ISNUMBER(FIND(" ",$D993)),MID($D993,FIND(" ",$D993)+1,1),"")&amp;IF(ISNUMBER(FIND(" ",$D993,FIND(" ",$D993)+1)),MID($D993,FIND(" ",$D993,FIND(" ",$D993)+1)+1,1),"")),".0",$E993), " ")</f>
        <v xml:space="preserve"> </v>
      </c>
      <c r="G993" s="144"/>
      <c r="H993" s="144"/>
      <c r="I993" s="144"/>
      <c r="J993" s="144"/>
      <c r="K993" s="144"/>
      <c r="L993" s="149" t="str" cm="1">
        <f t="array" ref="L993">_xlfn.IFNA(
_xlfn.IFS(
AND($F993=" ",$G993=" ",$H993=" "),"Please update all three: Surveyor Room Reference, Establishment Room Reference and Establishment Room Name",
AND(OR($I993="General",$I993="Open plan/ semi-open general",$I993="Fitted",$I993="Light practical (science)",$I993="Light practical (other)",$I993="Heavy practical (workshops)",$I993="Heavy practical (clean)",$I993="Large",$I993="Storage"),$J993=0,$K993=0),"Please update Net Area or Non-net Area",
AND($B993&lt;&gt;"OUT",$J993=0,$I993&lt;&gt;"Non-net",$M993="85% Circulation"),"Net area not recorded for spaces with 85% circulation unusable type",
AND(OR($I993="General",$I993="Open plan/ semi-open general",$I993="Fitted",$I993="Light practical (science)",$I993="Light practical (other)",$I993="Heavy practical (workshops)",$I993="Heavy practical (clean)",$I993="Large",$I993="Storage"),OR($J993=0,ISBLANK($J993))),"Net area not recorded in net spaces",
AND(OR($I993="Non-net",$I993="Outdoor space"),$J993&gt;0),"Net Area Recorded in Non-net space",
AND($I993="General",$J993&gt;90),"This general space is over 90m2, please ensure that this space is entered as separate spaces if it usually used as separate spaces",
AND($I993="Open plan/ semi-open general",$J993&lt;27),"Open plan general space under 27m2",
AND(OR($K993=0,ISBLANK($K993)), $I993="Non-net"),"Non-net area not recorded in non-net space"
),
" ")</f>
        <v xml:space="preserve"> </v>
      </c>
      <c r="M993" s="144"/>
      <c r="N993" s="144"/>
      <c r="O993" s="144"/>
      <c r="P993" s="144"/>
      <c r="Q993" s="144"/>
      <c r="R993" s="171"/>
      <c r="S993" s="147">
        <f>NCA_Calculations!$P$1005</f>
        <v>0</v>
      </c>
      <c r="T993" s="147">
        <f>NCA_Calculations!$Q$1005</f>
        <v>0</v>
      </c>
      <c r="U993" s="144"/>
      <c r="V993" s="144"/>
      <c r="W993" s="149" t="str" cm="1">
        <f t="array" ref="W993">_xlfn.IFNA(
_xlfn.IFS(
ISBLANK($U993),"Missing space use.",
AND('Establishment details'!$C$14="Secondary",$V993="Classbase"),"Invalid Status type",
AND(OR( $V993="Classbase", $V993="Teaching", $V993="Early years",$V993="SEND resourced"), NOT(ISBLANK($M993))),"Space with status type and unusable type.",
AND($V993= "Classbase",'Establishment details'!$C$22&gt;=10), "Classbase status is only valid in schools with a primary element.",
AND($I993= "Large",$N993 &gt; 3.5), "Large rooms with less than 3.5m height.",
AND(OR($V993="Light practical (science)",$V993="Light practical (science)",$V993="Heavy practical (workshops)", $V993="Heavy practical (clean)"), OR($O993=0,ISBLANK($O993))),"Missing sinks count for light and heavy practical spaces.",
AND($M993 = "Other",ISBLANK($R993)), "Invalid unusable type / missing note for other unusable type."
),
" ")</f>
        <v>Missing space use.</v>
      </c>
    </row>
    <row r="994" spans="2:23" ht="15.75" x14ac:dyDescent="0.25">
      <c r="B994" s="143"/>
      <c r="C994" s="144"/>
      <c r="D994" s="144"/>
      <c r="E994" s="144"/>
      <c r="F994" s="147" t="str" cm="1">
        <f t="array" ref="F994">_xlfn.IFNA(CONCATENATE(_xlfn.IFS($D994="Mezzanine",LEFT($D994,1), $D994="Ground Floor",LEFT($D994,1),$D994="Basment ",LEFT($D994,1), $D994="1st Floor", "0"&amp;LEFT($D994,1), $D994="2nd Floor", "0"&amp;LEFT($D994,1), $D994="3rd Floor", "0"&amp;LEFT($D994,1), $D994="4th Floor", "0"&amp;LEFT($D994,1), $D994="5th Floor", "0"&amp;LEFT($D994,1), $D994="6th Floor", "0"&amp;LEFT($D994,1),$D994="7th Floor", "0"&amp;LEFT($D994,1),$D994="8th Floor", "0"&amp;LEFT($D994,1),$D994="9th Floor", "0"&amp;LEFT($D994,1),$D994="10th Floor", LEFT($D994,2),$D994="11th Floor", LEFT($D994,2),$D994="12th Floor", LEFT($D994,2),$D994="13th Floor", LEFT($D994,2), $D994="Lower Ground", LEFT($D994)&amp;IF(ISNUMBER(FIND(" ",$D994)),MID($D994,FIND(" ",$D994)+1,1),"")&amp;IF(ISNUMBER(FIND(" ",$D994,FIND(" ",$D994)+1)),MID($D994,FIND(" ",$D994,FIND(" ",$D994)+1)+1,1),""),$D994="Upper Ground", LEFT($D994)&amp;IF(ISNUMBER(FIND(" ",$D994)),MID($D994,FIND(" ",$D994)+1,1),"")&amp;IF(ISNUMBER(FIND(" ",$D994,FIND(" ",$D994)+1)),MID($D994,FIND(" ",$D994,FIND(" ",$D994)+1)+1,1),"")),".0",$E994), " ")</f>
        <v xml:space="preserve"> </v>
      </c>
      <c r="G994" s="144"/>
      <c r="H994" s="144"/>
      <c r="I994" s="144"/>
      <c r="J994" s="144"/>
      <c r="K994" s="144"/>
      <c r="L994" s="149" t="str" cm="1">
        <f t="array" ref="L994">_xlfn.IFNA(
_xlfn.IFS(
AND($F994=" ",$G994=" ",$H994=" "),"Please update all three: Surveyor Room Reference, Establishment Room Reference and Establishment Room Name",
AND(OR($I994="General",$I994="Open plan/ semi-open general",$I994="Fitted",$I994="Light practical (science)",$I994="Light practical (other)",$I994="Heavy practical (workshops)",$I994="Heavy practical (clean)",$I994="Large",$I994="Storage"),$J994=0,$K994=0),"Please update Net Area or Non-net Area",
AND($B994&lt;&gt;"OUT",$J994=0,$I994&lt;&gt;"Non-net",$M994="85% Circulation"),"Net area not recorded for spaces with 85% circulation unusable type",
AND(OR($I994="General",$I994="Open plan/ semi-open general",$I994="Fitted",$I994="Light practical (science)",$I994="Light practical (other)",$I994="Heavy practical (workshops)",$I994="Heavy practical (clean)",$I994="Large",$I994="Storage"),OR($J994=0,ISBLANK($J994))),"Net area not recorded in net spaces",
AND(OR($I994="Non-net",$I994="Outdoor space"),$J994&gt;0),"Net Area Recorded in Non-net space",
AND($I994="General",$J994&gt;90),"This general space is over 90m2, please ensure that this space is entered as separate spaces if it usually used as separate spaces",
AND($I994="Open plan/ semi-open general",$J994&lt;27),"Open plan general space under 27m2",
AND(OR($K994=0,ISBLANK($K994)), $I994="Non-net"),"Non-net area not recorded in non-net space"
),
" ")</f>
        <v xml:space="preserve"> </v>
      </c>
      <c r="M994" s="144"/>
      <c r="N994" s="144"/>
      <c r="O994" s="144"/>
      <c r="P994" s="144"/>
      <c r="Q994" s="144"/>
      <c r="R994" s="171"/>
      <c r="S994" s="147">
        <f>NCA_Calculations!$P$1006</f>
        <v>0</v>
      </c>
      <c r="T994" s="147">
        <f>NCA_Calculations!$Q$1006</f>
        <v>0</v>
      </c>
      <c r="U994" s="144"/>
      <c r="V994" s="144"/>
      <c r="W994" s="149" t="str" cm="1">
        <f t="array" ref="W994">_xlfn.IFNA(
_xlfn.IFS(
ISBLANK($U994),"Missing space use.",
AND('Establishment details'!$C$14="Secondary",$V994="Classbase"),"Invalid Status type",
AND(OR( $V994="Classbase", $V994="Teaching", $V994="Early years",$V994="SEND resourced"), NOT(ISBLANK($M994))),"Space with status type and unusable type.",
AND($V994= "Classbase",'Establishment details'!$C$22&gt;=10), "Classbase status is only valid in schools with a primary element.",
AND($I994= "Large",$N994 &gt; 3.5), "Large rooms with less than 3.5m height.",
AND(OR($V994="Light practical (science)",$V994="Light practical (science)",$V994="Heavy practical (workshops)", $V994="Heavy practical (clean)"), OR($O994=0,ISBLANK($O994))),"Missing sinks count for light and heavy practical spaces.",
AND($M994 = "Other",ISBLANK($R994)), "Invalid unusable type / missing note for other unusable type."
),
" ")</f>
        <v>Missing space use.</v>
      </c>
    </row>
    <row r="995" spans="2:23" ht="15.75" x14ac:dyDescent="0.25">
      <c r="B995" s="143"/>
      <c r="C995" s="144"/>
      <c r="D995" s="144"/>
      <c r="E995" s="144"/>
      <c r="F995" s="147" t="str" cm="1">
        <f t="array" ref="F995">_xlfn.IFNA(CONCATENATE(_xlfn.IFS($D995="Mezzanine",LEFT($D995,1), $D995="Ground Floor",LEFT($D995,1),$D995="Basment ",LEFT($D995,1), $D995="1st Floor", "0"&amp;LEFT($D995,1), $D995="2nd Floor", "0"&amp;LEFT($D995,1), $D995="3rd Floor", "0"&amp;LEFT($D995,1), $D995="4th Floor", "0"&amp;LEFT($D995,1), $D995="5th Floor", "0"&amp;LEFT($D995,1), $D995="6th Floor", "0"&amp;LEFT($D995,1),$D995="7th Floor", "0"&amp;LEFT($D995,1),$D995="8th Floor", "0"&amp;LEFT($D995,1),$D995="9th Floor", "0"&amp;LEFT($D995,1),$D995="10th Floor", LEFT($D995,2),$D995="11th Floor", LEFT($D995,2),$D995="12th Floor", LEFT($D995,2),$D995="13th Floor", LEFT($D995,2), $D995="Lower Ground", LEFT($D995)&amp;IF(ISNUMBER(FIND(" ",$D995)),MID($D995,FIND(" ",$D995)+1,1),"")&amp;IF(ISNUMBER(FIND(" ",$D995,FIND(" ",$D995)+1)),MID($D995,FIND(" ",$D995,FIND(" ",$D995)+1)+1,1),""),$D995="Upper Ground", LEFT($D995)&amp;IF(ISNUMBER(FIND(" ",$D995)),MID($D995,FIND(" ",$D995)+1,1),"")&amp;IF(ISNUMBER(FIND(" ",$D995,FIND(" ",$D995)+1)),MID($D995,FIND(" ",$D995,FIND(" ",$D995)+1)+1,1),"")),".0",$E995), " ")</f>
        <v xml:space="preserve"> </v>
      </c>
      <c r="G995" s="144"/>
      <c r="H995" s="144"/>
      <c r="I995" s="144"/>
      <c r="J995" s="144"/>
      <c r="K995" s="144"/>
      <c r="L995" s="149" t="str" cm="1">
        <f t="array" ref="L995">_xlfn.IFNA(
_xlfn.IFS(
AND($F995=" ",$G995=" ",$H995=" "),"Please update all three: Surveyor Room Reference, Establishment Room Reference and Establishment Room Name",
AND(OR($I995="General",$I995="Open plan/ semi-open general",$I995="Fitted",$I995="Light practical (science)",$I995="Light practical (other)",$I995="Heavy practical (workshops)",$I995="Heavy practical (clean)",$I995="Large",$I995="Storage"),$J995=0,$K995=0),"Please update Net Area or Non-net Area",
AND($B995&lt;&gt;"OUT",$J995=0,$I995&lt;&gt;"Non-net",$M995="85% Circulation"),"Net area not recorded for spaces with 85% circulation unusable type",
AND(OR($I995="General",$I995="Open plan/ semi-open general",$I995="Fitted",$I995="Light practical (science)",$I995="Light practical (other)",$I995="Heavy practical (workshops)",$I995="Heavy practical (clean)",$I995="Large",$I995="Storage"),OR($J995=0,ISBLANK($J995))),"Net area not recorded in net spaces",
AND(OR($I995="Non-net",$I995="Outdoor space"),$J995&gt;0),"Net Area Recorded in Non-net space",
AND($I995="General",$J995&gt;90),"This general space is over 90m2, please ensure that this space is entered as separate spaces if it usually used as separate spaces",
AND($I995="Open plan/ semi-open general",$J995&lt;27),"Open plan general space under 27m2",
AND(OR($K995=0,ISBLANK($K995)), $I995="Non-net"),"Non-net area not recorded in non-net space"
),
" ")</f>
        <v xml:space="preserve"> </v>
      </c>
      <c r="M995" s="144"/>
      <c r="N995" s="144"/>
      <c r="O995" s="144"/>
      <c r="P995" s="144"/>
      <c r="Q995" s="144"/>
      <c r="R995" s="171"/>
      <c r="S995" s="147">
        <f>NCA_Calculations!$P$1007</f>
        <v>0</v>
      </c>
      <c r="T995" s="147">
        <f>NCA_Calculations!$Q$1007</f>
        <v>0</v>
      </c>
      <c r="U995" s="144"/>
      <c r="V995" s="144"/>
      <c r="W995" s="149" t="str" cm="1">
        <f t="array" ref="W995">_xlfn.IFNA(
_xlfn.IFS(
ISBLANK($U995),"Missing space use.",
AND('Establishment details'!$C$14="Secondary",$V995="Classbase"),"Invalid Status type",
AND(OR( $V995="Classbase", $V995="Teaching", $V995="Early years",$V995="SEND resourced"), NOT(ISBLANK($M995))),"Space with status type and unusable type.",
AND($V995= "Classbase",'Establishment details'!$C$22&gt;=10), "Classbase status is only valid in schools with a primary element.",
AND($I995= "Large",$N995 &gt; 3.5), "Large rooms with less than 3.5m height.",
AND(OR($V995="Light practical (science)",$V995="Light practical (science)",$V995="Heavy practical (workshops)", $V995="Heavy practical (clean)"), OR($O995=0,ISBLANK($O995))),"Missing sinks count for light and heavy practical spaces.",
AND($M995 = "Other",ISBLANK($R995)), "Invalid unusable type / missing note for other unusable type."
),
" ")</f>
        <v>Missing space use.</v>
      </c>
    </row>
    <row r="996" spans="2:23" ht="15.75" x14ac:dyDescent="0.25">
      <c r="B996" s="143"/>
      <c r="C996" s="144"/>
      <c r="D996" s="144"/>
      <c r="E996" s="144"/>
      <c r="F996" s="147" t="str" cm="1">
        <f t="array" ref="F996">_xlfn.IFNA(CONCATENATE(_xlfn.IFS($D996="Mezzanine",LEFT($D996,1), $D996="Ground Floor",LEFT($D996,1),$D996="Basment ",LEFT($D996,1), $D996="1st Floor", "0"&amp;LEFT($D996,1), $D996="2nd Floor", "0"&amp;LEFT($D996,1), $D996="3rd Floor", "0"&amp;LEFT($D996,1), $D996="4th Floor", "0"&amp;LEFT($D996,1), $D996="5th Floor", "0"&amp;LEFT($D996,1), $D996="6th Floor", "0"&amp;LEFT($D996,1),$D996="7th Floor", "0"&amp;LEFT($D996,1),$D996="8th Floor", "0"&amp;LEFT($D996,1),$D996="9th Floor", "0"&amp;LEFT($D996,1),$D996="10th Floor", LEFT($D996,2),$D996="11th Floor", LEFT($D996,2),$D996="12th Floor", LEFT($D996,2),$D996="13th Floor", LEFT($D996,2), $D996="Lower Ground", LEFT($D996)&amp;IF(ISNUMBER(FIND(" ",$D996)),MID($D996,FIND(" ",$D996)+1,1),"")&amp;IF(ISNUMBER(FIND(" ",$D996,FIND(" ",$D996)+1)),MID($D996,FIND(" ",$D996,FIND(" ",$D996)+1)+1,1),""),$D996="Upper Ground", LEFT($D996)&amp;IF(ISNUMBER(FIND(" ",$D996)),MID($D996,FIND(" ",$D996)+1,1),"")&amp;IF(ISNUMBER(FIND(" ",$D996,FIND(" ",$D996)+1)),MID($D996,FIND(" ",$D996,FIND(" ",$D996)+1)+1,1),"")),".0",$E996), " ")</f>
        <v xml:space="preserve"> </v>
      </c>
      <c r="G996" s="144"/>
      <c r="H996" s="144"/>
      <c r="I996" s="144"/>
      <c r="J996" s="144"/>
      <c r="K996" s="144"/>
      <c r="L996" s="149" t="str" cm="1">
        <f t="array" ref="L996">_xlfn.IFNA(
_xlfn.IFS(
AND($F996=" ",$G996=" ",$H996=" "),"Please update all three: Surveyor Room Reference, Establishment Room Reference and Establishment Room Name",
AND(OR($I996="General",$I996="Open plan/ semi-open general",$I996="Fitted",$I996="Light practical (science)",$I996="Light practical (other)",$I996="Heavy practical (workshops)",$I996="Heavy practical (clean)",$I996="Large",$I996="Storage"),$J996=0,$K996=0),"Please update Net Area or Non-net Area",
AND($B996&lt;&gt;"OUT",$J996=0,$I996&lt;&gt;"Non-net",$M996="85% Circulation"),"Net area not recorded for spaces with 85% circulation unusable type",
AND(OR($I996="General",$I996="Open plan/ semi-open general",$I996="Fitted",$I996="Light practical (science)",$I996="Light practical (other)",$I996="Heavy practical (workshops)",$I996="Heavy practical (clean)",$I996="Large",$I996="Storage"),OR($J996=0,ISBLANK($J996))),"Net area not recorded in net spaces",
AND(OR($I996="Non-net",$I996="Outdoor space"),$J996&gt;0),"Net Area Recorded in Non-net space",
AND($I996="General",$J996&gt;90),"This general space is over 90m2, please ensure that this space is entered as separate spaces if it usually used as separate spaces",
AND($I996="Open plan/ semi-open general",$J996&lt;27),"Open plan general space under 27m2",
AND(OR($K996=0,ISBLANK($K996)), $I996="Non-net"),"Non-net area not recorded in non-net space"
),
" ")</f>
        <v xml:space="preserve"> </v>
      </c>
      <c r="M996" s="144"/>
      <c r="N996" s="144"/>
      <c r="O996" s="144"/>
      <c r="P996" s="144"/>
      <c r="Q996" s="144"/>
      <c r="R996" s="171"/>
      <c r="S996" s="147">
        <f>NCA_Calculations!$P$1008</f>
        <v>0</v>
      </c>
      <c r="T996" s="147">
        <f>NCA_Calculations!$Q$1008</f>
        <v>0</v>
      </c>
      <c r="U996" s="144"/>
      <c r="V996" s="144"/>
      <c r="W996" s="149" t="str" cm="1">
        <f t="array" ref="W996">_xlfn.IFNA(
_xlfn.IFS(
ISBLANK($U996),"Missing space use.",
AND('Establishment details'!$C$14="Secondary",$V996="Classbase"),"Invalid Status type",
AND(OR( $V996="Classbase", $V996="Teaching", $V996="Early years",$V996="SEND resourced"), NOT(ISBLANK($M996))),"Space with status type and unusable type.",
AND($V996= "Classbase",'Establishment details'!$C$22&gt;=10), "Classbase status is only valid in schools with a primary element.",
AND($I996= "Large",$N996 &gt; 3.5), "Large rooms with less than 3.5m height.",
AND(OR($V996="Light practical (science)",$V996="Light practical (science)",$V996="Heavy practical (workshops)", $V996="Heavy practical (clean)"), OR($O996=0,ISBLANK($O996))),"Missing sinks count for light and heavy practical spaces.",
AND($M996 = "Other",ISBLANK($R996)), "Invalid unusable type / missing note for other unusable type."
),
" ")</f>
        <v>Missing space use.</v>
      </c>
    </row>
    <row r="997" spans="2:23" ht="15.75" x14ac:dyDescent="0.25">
      <c r="B997" s="143"/>
      <c r="C997" s="144"/>
      <c r="D997" s="144"/>
      <c r="E997" s="144"/>
      <c r="F997" s="147" t="str" cm="1">
        <f t="array" ref="F997">_xlfn.IFNA(CONCATENATE(_xlfn.IFS($D997="Mezzanine",LEFT($D997,1), $D997="Ground Floor",LEFT($D997,1),$D997="Basment ",LEFT($D997,1), $D997="1st Floor", "0"&amp;LEFT($D997,1), $D997="2nd Floor", "0"&amp;LEFT($D997,1), $D997="3rd Floor", "0"&amp;LEFT($D997,1), $D997="4th Floor", "0"&amp;LEFT($D997,1), $D997="5th Floor", "0"&amp;LEFT($D997,1), $D997="6th Floor", "0"&amp;LEFT($D997,1),$D997="7th Floor", "0"&amp;LEFT($D997,1),$D997="8th Floor", "0"&amp;LEFT($D997,1),$D997="9th Floor", "0"&amp;LEFT($D997,1),$D997="10th Floor", LEFT($D997,2),$D997="11th Floor", LEFT($D997,2),$D997="12th Floor", LEFT($D997,2),$D997="13th Floor", LEFT($D997,2), $D997="Lower Ground", LEFT($D997)&amp;IF(ISNUMBER(FIND(" ",$D997)),MID($D997,FIND(" ",$D997)+1,1),"")&amp;IF(ISNUMBER(FIND(" ",$D997,FIND(" ",$D997)+1)),MID($D997,FIND(" ",$D997,FIND(" ",$D997)+1)+1,1),""),$D997="Upper Ground", LEFT($D997)&amp;IF(ISNUMBER(FIND(" ",$D997)),MID($D997,FIND(" ",$D997)+1,1),"")&amp;IF(ISNUMBER(FIND(" ",$D997,FIND(" ",$D997)+1)),MID($D997,FIND(" ",$D997,FIND(" ",$D997)+1)+1,1),"")),".0",$E997), " ")</f>
        <v xml:space="preserve"> </v>
      </c>
      <c r="G997" s="144"/>
      <c r="H997" s="144"/>
      <c r="I997" s="144"/>
      <c r="J997" s="144"/>
      <c r="K997" s="144"/>
      <c r="L997" s="149" t="str" cm="1">
        <f t="array" ref="L997">_xlfn.IFNA(
_xlfn.IFS(
AND($F997=" ",$G997=" ",$H997=" "),"Please update all three: Surveyor Room Reference, Establishment Room Reference and Establishment Room Name",
AND(OR($I997="General",$I997="Open plan/ semi-open general",$I997="Fitted",$I997="Light practical (science)",$I997="Light practical (other)",$I997="Heavy practical (workshops)",$I997="Heavy practical (clean)",$I997="Large",$I997="Storage"),$J997=0,$K997=0),"Please update Net Area or Non-net Area",
AND($B997&lt;&gt;"OUT",$J997=0,$I997&lt;&gt;"Non-net",$M997="85% Circulation"),"Net area not recorded for spaces with 85% circulation unusable type",
AND(OR($I997="General",$I997="Open plan/ semi-open general",$I997="Fitted",$I997="Light practical (science)",$I997="Light practical (other)",$I997="Heavy practical (workshops)",$I997="Heavy practical (clean)",$I997="Large",$I997="Storage"),OR($J997=0,ISBLANK($J997))),"Net area not recorded in net spaces",
AND(OR($I997="Non-net",$I997="Outdoor space"),$J997&gt;0),"Net Area Recorded in Non-net space",
AND($I997="General",$J997&gt;90),"This general space is over 90m2, please ensure that this space is entered as separate spaces if it usually used as separate spaces",
AND($I997="Open plan/ semi-open general",$J997&lt;27),"Open plan general space under 27m2",
AND(OR($K997=0,ISBLANK($K997)), $I997="Non-net"),"Non-net area not recorded in non-net space"
),
" ")</f>
        <v xml:space="preserve"> </v>
      </c>
      <c r="M997" s="144"/>
      <c r="N997" s="144"/>
      <c r="O997" s="144"/>
      <c r="P997" s="144"/>
      <c r="Q997" s="144"/>
      <c r="R997" s="171"/>
      <c r="S997" s="147">
        <f>NCA_Calculations!$P$1009</f>
        <v>0</v>
      </c>
      <c r="T997" s="147">
        <f>NCA_Calculations!$Q$1009</f>
        <v>0</v>
      </c>
      <c r="U997" s="144"/>
      <c r="V997" s="144"/>
      <c r="W997" s="149" t="str" cm="1">
        <f t="array" ref="W997">_xlfn.IFNA(
_xlfn.IFS(
ISBLANK($U997),"Missing space use.",
AND('Establishment details'!$C$14="Secondary",$V997="Classbase"),"Invalid Status type",
AND(OR( $V997="Classbase", $V997="Teaching", $V997="Early years",$V997="SEND resourced"), NOT(ISBLANK($M997))),"Space with status type and unusable type.",
AND($V997= "Classbase",'Establishment details'!$C$22&gt;=10), "Classbase status is only valid in schools with a primary element.",
AND($I997= "Large",$N997 &gt; 3.5), "Large rooms with less than 3.5m height.",
AND(OR($V997="Light practical (science)",$V997="Light practical (science)",$V997="Heavy practical (workshops)", $V997="Heavy practical (clean)"), OR($O997=0,ISBLANK($O997))),"Missing sinks count for light and heavy practical spaces.",
AND($M997 = "Other",ISBLANK($R997)), "Invalid unusable type / missing note for other unusable type."
),
" ")</f>
        <v>Missing space use.</v>
      </c>
    </row>
    <row r="998" spans="2:23" ht="15.75" x14ac:dyDescent="0.25">
      <c r="B998" s="143"/>
      <c r="C998" s="144"/>
      <c r="D998" s="144"/>
      <c r="E998" s="144"/>
      <c r="F998" s="147" t="str" cm="1">
        <f t="array" ref="F998">_xlfn.IFNA(CONCATENATE(_xlfn.IFS($D998="Mezzanine",LEFT($D998,1), $D998="Ground Floor",LEFT($D998,1),$D998="Basment ",LEFT($D998,1), $D998="1st Floor", "0"&amp;LEFT($D998,1), $D998="2nd Floor", "0"&amp;LEFT($D998,1), $D998="3rd Floor", "0"&amp;LEFT($D998,1), $D998="4th Floor", "0"&amp;LEFT($D998,1), $D998="5th Floor", "0"&amp;LEFT($D998,1), $D998="6th Floor", "0"&amp;LEFT($D998,1),$D998="7th Floor", "0"&amp;LEFT($D998,1),$D998="8th Floor", "0"&amp;LEFT($D998,1),$D998="9th Floor", "0"&amp;LEFT($D998,1),$D998="10th Floor", LEFT($D998,2),$D998="11th Floor", LEFT($D998,2),$D998="12th Floor", LEFT($D998,2),$D998="13th Floor", LEFT($D998,2), $D998="Lower Ground", LEFT($D998)&amp;IF(ISNUMBER(FIND(" ",$D998)),MID($D998,FIND(" ",$D998)+1,1),"")&amp;IF(ISNUMBER(FIND(" ",$D998,FIND(" ",$D998)+1)),MID($D998,FIND(" ",$D998,FIND(" ",$D998)+1)+1,1),""),$D998="Upper Ground", LEFT($D998)&amp;IF(ISNUMBER(FIND(" ",$D998)),MID($D998,FIND(" ",$D998)+1,1),"")&amp;IF(ISNUMBER(FIND(" ",$D998,FIND(" ",$D998)+1)),MID($D998,FIND(" ",$D998,FIND(" ",$D998)+1)+1,1),"")),".0",$E998), " ")</f>
        <v xml:space="preserve"> </v>
      </c>
      <c r="G998" s="144"/>
      <c r="H998" s="144"/>
      <c r="I998" s="144"/>
      <c r="J998" s="144"/>
      <c r="K998" s="144"/>
      <c r="L998" s="149" t="str" cm="1">
        <f t="array" ref="L998">_xlfn.IFNA(
_xlfn.IFS(
AND($F998=" ",$G998=" ",$H998=" "),"Please update all three: Surveyor Room Reference, Establishment Room Reference and Establishment Room Name",
AND(OR($I998="General",$I998="Open plan/ semi-open general",$I998="Fitted",$I998="Light practical (science)",$I998="Light practical (other)",$I998="Heavy practical (workshops)",$I998="Heavy practical (clean)",$I998="Large",$I998="Storage"),$J998=0,$K998=0),"Please update Net Area or Non-net Area",
AND($B998&lt;&gt;"OUT",$J998=0,$I998&lt;&gt;"Non-net",$M998="85% Circulation"),"Net area not recorded for spaces with 85% circulation unusable type",
AND(OR($I998="General",$I998="Open plan/ semi-open general",$I998="Fitted",$I998="Light practical (science)",$I998="Light practical (other)",$I998="Heavy practical (workshops)",$I998="Heavy practical (clean)",$I998="Large",$I998="Storage"),OR($J998=0,ISBLANK($J998))),"Net area not recorded in net spaces",
AND(OR($I998="Non-net",$I998="Outdoor space"),$J998&gt;0),"Net Area Recorded in Non-net space",
AND($I998="General",$J998&gt;90),"This general space is over 90m2, please ensure that this space is entered as separate spaces if it usually used as separate spaces",
AND($I998="Open plan/ semi-open general",$J998&lt;27),"Open plan general space under 27m2",
AND(OR($K998=0,ISBLANK($K998)), $I998="Non-net"),"Non-net area not recorded in non-net space"
),
" ")</f>
        <v xml:space="preserve"> </v>
      </c>
      <c r="M998" s="144"/>
      <c r="N998" s="144"/>
      <c r="O998" s="144"/>
      <c r="P998" s="144"/>
      <c r="Q998" s="144"/>
      <c r="R998" s="171"/>
      <c r="S998" s="147">
        <f>NCA_Calculations!$P$1010</f>
        <v>0</v>
      </c>
      <c r="T998" s="147">
        <f>NCA_Calculations!$Q$1010</f>
        <v>0</v>
      </c>
      <c r="U998" s="144"/>
      <c r="V998" s="144"/>
      <c r="W998" s="149" t="str" cm="1">
        <f t="array" ref="W998">_xlfn.IFNA(
_xlfn.IFS(
ISBLANK($U998),"Missing space use.",
AND('Establishment details'!$C$14="Secondary",$V998="Classbase"),"Invalid Status type",
AND(OR( $V998="Classbase", $V998="Teaching", $V998="Early years",$V998="SEND resourced"), NOT(ISBLANK($M998))),"Space with status type and unusable type.",
AND($V998= "Classbase",'Establishment details'!$C$22&gt;=10), "Classbase status is only valid in schools with a primary element.",
AND($I998= "Large",$N998 &gt; 3.5), "Large rooms with less than 3.5m height.",
AND(OR($V998="Light practical (science)",$V998="Light practical (science)",$V998="Heavy practical (workshops)", $V998="Heavy practical (clean)"), OR($O998=0,ISBLANK($O998))),"Missing sinks count for light and heavy practical spaces.",
AND($M998 = "Other",ISBLANK($R998)), "Invalid unusable type / missing note for other unusable type."
),
" ")</f>
        <v>Missing space use.</v>
      </c>
    </row>
    <row r="999" spans="2:23" ht="15.75" x14ac:dyDescent="0.25">
      <c r="B999" s="143"/>
      <c r="C999" s="144"/>
      <c r="D999" s="144"/>
      <c r="E999" s="144"/>
      <c r="F999" s="147" t="str" cm="1">
        <f t="array" ref="F999">_xlfn.IFNA(CONCATENATE(_xlfn.IFS($D999="Mezzanine",LEFT($D999,1), $D999="Ground Floor",LEFT($D999,1),$D999="Basment ",LEFT($D999,1), $D999="1st Floor", "0"&amp;LEFT($D999,1), $D999="2nd Floor", "0"&amp;LEFT($D999,1), $D999="3rd Floor", "0"&amp;LEFT($D999,1), $D999="4th Floor", "0"&amp;LEFT($D999,1), $D999="5th Floor", "0"&amp;LEFT($D999,1), $D999="6th Floor", "0"&amp;LEFT($D999,1),$D999="7th Floor", "0"&amp;LEFT($D999,1),$D999="8th Floor", "0"&amp;LEFT($D999,1),$D999="9th Floor", "0"&amp;LEFT($D999,1),$D999="10th Floor", LEFT($D999,2),$D999="11th Floor", LEFT($D999,2),$D999="12th Floor", LEFT($D999,2),$D999="13th Floor", LEFT($D999,2), $D999="Lower Ground", LEFT($D999)&amp;IF(ISNUMBER(FIND(" ",$D999)),MID($D999,FIND(" ",$D999)+1,1),"")&amp;IF(ISNUMBER(FIND(" ",$D999,FIND(" ",$D999)+1)),MID($D999,FIND(" ",$D999,FIND(" ",$D999)+1)+1,1),""),$D999="Upper Ground", LEFT($D999)&amp;IF(ISNUMBER(FIND(" ",$D999)),MID($D999,FIND(" ",$D999)+1,1),"")&amp;IF(ISNUMBER(FIND(" ",$D999,FIND(" ",$D999)+1)),MID($D999,FIND(" ",$D999,FIND(" ",$D999)+1)+1,1),"")),".0",$E999), " ")</f>
        <v xml:space="preserve"> </v>
      </c>
      <c r="G999" s="144"/>
      <c r="H999" s="144"/>
      <c r="I999" s="144"/>
      <c r="J999" s="144"/>
      <c r="K999" s="144"/>
      <c r="L999" s="149" t="str" cm="1">
        <f t="array" ref="L999">_xlfn.IFNA(
_xlfn.IFS(
AND($F999=" ",$G999=" ",$H999=" "),"Please update all three: Surveyor Room Reference, Establishment Room Reference and Establishment Room Name",
AND(OR($I999="General",$I999="Open plan/ semi-open general",$I999="Fitted",$I999="Light practical (science)",$I999="Light practical (other)",$I999="Heavy practical (workshops)",$I999="Heavy practical (clean)",$I999="Large",$I999="Storage"),$J999=0,$K999=0),"Please update Net Area or Non-net Area",
AND($B999&lt;&gt;"OUT",$J999=0,$I999&lt;&gt;"Non-net",$M999="85% Circulation"),"Net area not recorded for spaces with 85% circulation unusable type",
AND(OR($I999="General",$I999="Open plan/ semi-open general",$I999="Fitted",$I999="Light practical (science)",$I999="Light practical (other)",$I999="Heavy practical (workshops)",$I999="Heavy practical (clean)",$I999="Large",$I999="Storage"),OR($J999=0,ISBLANK($J999))),"Net area not recorded in net spaces",
AND(OR($I999="Non-net",$I999="Outdoor space"),$J999&gt;0),"Net Area Recorded in Non-net space",
AND($I999="General",$J999&gt;90),"This general space is over 90m2, please ensure that this space is entered as separate spaces if it usually used as separate spaces",
AND($I999="Open plan/ semi-open general",$J999&lt;27),"Open plan general space under 27m2",
AND(OR($K999=0,ISBLANK($K999)), $I999="Non-net"),"Non-net area not recorded in non-net space"
),
" ")</f>
        <v xml:space="preserve"> </v>
      </c>
      <c r="M999" s="144"/>
      <c r="N999" s="144"/>
      <c r="O999" s="144"/>
      <c r="P999" s="144"/>
      <c r="Q999" s="144"/>
      <c r="R999" s="171"/>
      <c r="S999" s="147">
        <f>NCA_Calculations!$P$1011</f>
        <v>0</v>
      </c>
      <c r="T999" s="147">
        <f>NCA_Calculations!$Q$1011</f>
        <v>0</v>
      </c>
      <c r="U999" s="144"/>
      <c r="V999" s="144"/>
      <c r="W999" s="149" t="str" cm="1">
        <f t="array" ref="W999">_xlfn.IFNA(
_xlfn.IFS(
ISBLANK($U999),"Missing space use.",
AND('Establishment details'!$C$14="Secondary",$V999="Classbase"),"Invalid Status type",
AND(OR( $V999="Classbase", $V999="Teaching", $V999="Early years",$V999="SEND resourced"), NOT(ISBLANK($M999))),"Space with status type and unusable type.",
AND($V999= "Classbase",'Establishment details'!$C$22&gt;=10), "Classbase status is only valid in schools with a primary element.",
AND($I999= "Large",$N999 &gt; 3.5), "Large rooms with less than 3.5m height.",
AND(OR($V999="Light practical (science)",$V999="Light practical (science)",$V999="Heavy practical (workshops)", $V999="Heavy practical (clean)"), OR($O999=0,ISBLANK($O999))),"Missing sinks count for light and heavy practical spaces.",
AND($M999 = "Other",ISBLANK($R999)), "Invalid unusable type / missing note for other unusable type."
),
" ")</f>
        <v>Missing space use.</v>
      </c>
    </row>
    <row r="1000" spans="2:23" ht="15.75" x14ac:dyDescent="0.25">
      <c r="B1000" s="143"/>
      <c r="C1000" s="144"/>
      <c r="D1000" s="144"/>
      <c r="E1000" s="144"/>
      <c r="F1000" s="147" t="str" cm="1">
        <f t="array" ref="F1000">_xlfn.IFNA(CONCATENATE(_xlfn.IFS($D1000="Mezzanine",LEFT($D1000,1), $D1000="Ground Floor",LEFT($D1000,1),$D1000="Basment ",LEFT($D1000,1), $D1000="1st Floor", "0"&amp;LEFT($D1000,1), $D1000="2nd Floor", "0"&amp;LEFT($D1000,1), $D1000="3rd Floor", "0"&amp;LEFT($D1000,1), $D1000="4th Floor", "0"&amp;LEFT($D1000,1), $D1000="5th Floor", "0"&amp;LEFT($D1000,1), $D1000="6th Floor", "0"&amp;LEFT($D1000,1),$D1000="7th Floor", "0"&amp;LEFT($D1000,1),$D1000="8th Floor", "0"&amp;LEFT($D1000,1),$D1000="9th Floor", "0"&amp;LEFT($D1000,1),$D1000="10th Floor", LEFT($D1000,2),$D1000="11th Floor", LEFT($D1000,2),$D1000="12th Floor", LEFT($D1000,2),$D1000="13th Floor", LEFT($D1000,2), $D1000="Lower Ground", LEFT($D1000)&amp;IF(ISNUMBER(FIND(" ",$D1000)),MID($D1000,FIND(" ",$D1000)+1,1),"")&amp;IF(ISNUMBER(FIND(" ",$D1000,FIND(" ",$D1000)+1)),MID($D1000,FIND(" ",$D1000,FIND(" ",$D1000)+1)+1,1),""),$D1000="Upper Ground", LEFT($D1000)&amp;IF(ISNUMBER(FIND(" ",$D1000)),MID($D1000,FIND(" ",$D1000)+1,1),"")&amp;IF(ISNUMBER(FIND(" ",$D1000,FIND(" ",$D1000)+1)),MID($D1000,FIND(" ",$D1000,FIND(" ",$D1000)+1)+1,1),"")),".0",$E1000), " ")</f>
        <v xml:space="preserve"> </v>
      </c>
      <c r="G1000" s="144"/>
      <c r="H1000" s="144"/>
      <c r="I1000" s="144"/>
      <c r="J1000" s="144"/>
      <c r="K1000" s="144"/>
      <c r="L1000" s="149" t="str" cm="1">
        <f t="array" ref="L1000">_xlfn.IFNA(
_xlfn.IFS(
AND($F1000=" ",$G1000=" ",$H1000=" "),"Please update all three: Surveyor Room Reference, Establishment Room Reference and Establishment Room Name",
AND(OR($I1000="General",$I1000="Open plan/ semi-open general",$I1000="Fitted",$I1000="Light practical (science)",$I1000="Light practical (other)",$I1000="Heavy practical (workshops)",$I1000="Heavy practical (clean)",$I1000="Large",$I1000="Storage"),$J1000=0,$K1000=0),"Please update Net Area or Non-net Area",
AND($B1000&lt;&gt;"OUT",$J1000=0,$I1000&lt;&gt;"Non-net",$M1000="85% Circulation"),"Net area not recorded for spaces with 85% circulation unusable type",
AND(OR($I1000="General",$I1000="Open plan/ semi-open general",$I1000="Fitted",$I1000="Light practical (science)",$I1000="Light practical (other)",$I1000="Heavy practical (workshops)",$I1000="Heavy practical (clean)",$I1000="Large",$I1000="Storage"),OR($J1000=0,ISBLANK($J1000))),"Net area not recorded in net spaces",
AND(OR($I1000="Non-net",$I1000="Outdoor space"),$J1000&gt;0),"Net Area Recorded in Non-net space",
AND($I1000="General",$J1000&gt;90),"This general space is over 90m2, please ensure that this space is entered as separate spaces if it usually used as separate spaces",
AND($I1000="Open plan/ semi-open general",$J1000&lt;27),"Open plan general space under 27m2",
AND(OR($K1000=0,ISBLANK($K1000)), $I1000="Non-net"),"Non-net area not recorded in non-net space"
),
" ")</f>
        <v xml:space="preserve"> </v>
      </c>
      <c r="M1000" s="144"/>
      <c r="N1000" s="144"/>
      <c r="O1000" s="144"/>
      <c r="P1000" s="144"/>
      <c r="Q1000" s="144"/>
      <c r="R1000" s="171"/>
      <c r="S1000" s="147">
        <f>NCA_Calculations!$P$1012</f>
        <v>0</v>
      </c>
      <c r="T1000" s="147">
        <f>NCA_Calculations!$Q$1012</f>
        <v>0</v>
      </c>
      <c r="U1000" s="144"/>
      <c r="V1000" s="144"/>
      <c r="W1000" s="149" t="str" cm="1">
        <f t="array" ref="W1000">_xlfn.IFNA(
_xlfn.IFS(
ISBLANK($U1000),"Missing space use.",
AND('Establishment details'!$C$14="Secondary",$V1000="Classbase"),"Invalid Status type",
AND(OR( $V1000="Classbase", $V1000="Teaching", $V1000="Early years",$V1000="SEND resourced"), NOT(ISBLANK($M1000))),"Space with status type and unusable type.",
AND($V1000= "Classbase",'Establishment details'!$C$22&gt;=10), "Classbase status is only valid in schools with a primary element.",
AND($I1000= "Large",$N1000 &gt; 3.5), "Large rooms with less than 3.5m height.",
AND(OR($V1000="Light practical (science)",$V1000="Light practical (science)",$V1000="Heavy practical (workshops)", $V1000="Heavy practical (clean)"), OR($O1000=0,ISBLANK($O1000))),"Missing sinks count for light and heavy practical spaces.",
AND($M1000 = "Other",ISBLANK($R1000)), "Invalid unusable type / missing note for other unusable type."
),
" ")</f>
        <v>Missing space use.</v>
      </c>
    </row>
    <row r="1001" spans="2:23" ht="15.75" x14ac:dyDescent="0.25">
      <c r="B1001" s="143"/>
      <c r="C1001" s="144"/>
      <c r="D1001" s="144"/>
      <c r="E1001" s="144"/>
      <c r="F1001" s="147" t="str" cm="1">
        <f t="array" ref="F1001">_xlfn.IFNA(CONCATENATE(_xlfn.IFS($D1001="Mezzanine",LEFT($D1001,1), $D1001="Ground Floor",LEFT($D1001,1),$D1001="Basment ",LEFT($D1001,1), $D1001="1st Floor", "0"&amp;LEFT($D1001,1), $D1001="2nd Floor", "0"&amp;LEFT($D1001,1), $D1001="3rd Floor", "0"&amp;LEFT($D1001,1), $D1001="4th Floor", "0"&amp;LEFT($D1001,1), $D1001="5th Floor", "0"&amp;LEFT($D1001,1), $D1001="6th Floor", "0"&amp;LEFT($D1001,1),$D1001="7th Floor", "0"&amp;LEFT($D1001,1),$D1001="8th Floor", "0"&amp;LEFT($D1001,1),$D1001="9th Floor", "0"&amp;LEFT($D1001,1),$D1001="10th Floor", LEFT($D1001,2),$D1001="11th Floor", LEFT($D1001,2),$D1001="12th Floor", LEFT($D1001,2),$D1001="13th Floor", LEFT($D1001,2), $D1001="Lower Ground", LEFT($D1001)&amp;IF(ISNUMBER(FIND(" ",$D1001)),MID($D1001,FIND(" ",$D1001)+1,1),"")&amp;IF(ISNUMBER(FIND(" ",$D1001,FIND(" ",$D1001)+1)),MID($D1001,FIND(" ",$D1001,FIND(" ",$D1001)+1)+1,1),""),$D1001="Upper Ground", LEFT($D1001)&amp;IF(ISNUMBER(FIND(" ",$D1001)),MID($D1001,FIND(" ",$D1001)+1,1),"")&amp;IF(ISNUMBER(FIND(" ",$D1001,FIND(" ",$D1001)+1)),MID($D1001,FIND(" ",$D1001,FIND(" ",$D1001)+1)+1,1),"")),".0",$E1001), " ")</f>
        <v xml:space="preserve"> </v>
      </c>
      <c r="G1001" s="144"/>
      <c r="H1001" s="144"/>
      <c r="I1001" s="144"/>
      <c r="J1001" s="144"/>
      <c r="K1001" s="144"/>
      <c r="L1001" s="149" t="str" cm="1">
        <f t="array" ref="L1001">_xlfn.IFNA(
_xlfn.IFS(
AND($F1001=" ",$G1001=" ",$H1001=" "),"Please update all three: Surveyor Room Reference, Establishment Room Reference and Establishment Room Name",
AND(OR($I1001="General",$I1001="Open plan/ semi-open general",$I1001="Fitted",$I1001="Light practical (science)",$I1001="Light practical (other)",$I1001="Heavy practical (workshops)",$I1001="Heavy practical (clean)",$I1001="Large",$I1001="Storage"),$J1001=0,$K1001=0),"Please update Net Area or Non-net Area",
AND($B1001&lt;&gt;"OUT",$J1001=0,$I1001&lt;&gt;"Non-net",$M1001="85% Circulation"),"Net area not recorded for spaces with 85% circulation unusable type",
AND(OR($I1001="General",$I1001="Open plan/ semi-open general",$I1001="Fitted",$I1001="Light practical (science)",$I1001="Light practical (other)",$I1001="Heavy practical (workshops)",$I1001="Heavy practical (clean)",$I1001="Large",$I1001="Storage"),OR($J1001=0,ISBLANK($J1001))),"Net area not recorded in net spaces",
AND(OR($I1001="Non-net",$I1001="Outdoor space"),$J1001&gt;0),"Net Area Recorded in Non-net space",
AND($I1001="General",$J1001&gt;90),"This general space is over 90m2, please ensure that this space is entered as separate spaces if it usually used as separate spaces",
AND($I1001="Open plan/ semi-open general",$J1001&lt;27),"Open plan general space under 27m2",
AND(OR($K1001=0,ISBLANK($K1001)), $I1001="Non-net"),"Non-net area not recorded in non-net space"
),
" ")</f>
        <v xml:space="preserve"> </v>
      </c>
      <c r="M1001" s="144"/>
      <c r="N1001" s="144"/>
      <c r="O1001" s="144"/>
      <c r="P1001" s="144"/>
      <c r="Q1001" s="144"/>
      <c r="R1001" s="171"/>
      <c r="S1001" s="147">
        <f>NCA_Calculations!$P$1013</f>
        <v>0</v>
      </c>
      <c r="T1001" s="147">
        <f>NCA_Calculations!$Q$1013</f>
        <v>0</v>
      </c>
      <c r="U1001" s="144"/>
      <c r="V1001" s="144"/>
      <c r="W1001" s="149" t="str" cm="1">
        <f t="array" ref="W1001">_xlfn.IFNA(
_xlfn.IFS(
ISBLANK($U1001),"Missing space use.",
AND('Establishment details'!$C$14="Secondary",$V1001="Classbase"),"Invalid Status type",
AND(OR( $V1001="Classbase", $V1001="Teaching", $V1001="Early years",$V1001="SEND resourced"), NOT(ISBLANK($M1001))),"Space with status type and unusable type.",
AND($V1001= "Classbase",'Establishment details'!$C$22&gt;=10), "Classbase status is only valid in schools with a primary element.",
AND($I1001= "Large",$N1001 &gt; 3.5), "Large rooms with less than 3.5m height.",
AND(OR($V1001="Light practical (science)",$V1001="Light practical (science)",$V1001="Heavy practical (workshops)", $V1001="Heavy practical (clean)"), OR($O1001=0,ISBLANK($O1001))),"Missing sinks count for light and heavy practical spaces.",
AND($M1001 = "Other",ISBLANK($R1001)), "Invalid unusable type / missing note for other unusable type."
),
" ")</f>
        <v>Missing space use.</v>
      </c>
    </row>
    <row r="1002" spans="2:23" ht="15.75" x14ac:dyDescent="0.25">
      <c r="B1002" s="143"/>
      <c r="C1002" s="144"/>
      <c r="D1002" s="144"/>
      <c r="E1002" s="144"/>
      <c r="F1002" s="147" t="str" cm="1">
        <f t="array" ref="F1002">_xlfn.IFNA(CONCATENATE(_xlfn.IFS($D1002="Mezzanine",LEFT($D1002,1), $D1002="Ground Floor",LEFT($D1002,1),$D1002="Basment ",LEFT($D1002,1), $D1002="1st Floor", "0"&amp;LEFT($D1002,1), $D1002="2nd Floor", "0"&amp;LEFT($D1002,1), $D1002="3rd Floor", "0"&amp;LEFT($D1002,1), $D1002="4th Floor", "0"&amp;LEFT($D1002,1), $D1002="5th Floor", "0"&amp;LEFT($D1002,1), $D1002="6th Floor", "0"&amp;LEFT($D1002,1),$D1002="7th Floor", "0"&amp;LEFT($D1002,1),$D1002="8th Floor", "0"&amp;LEFT($D1002,1),$D1002="9th Floor", "0"&amp;LEFT($D1002,1),$D1002="10th Floor", LEFT($D1002,2),$D1002="11th Floor", LEFT($D1002,2),$D1002="12th Floor", LEFT($D1002,2),$D1002="13th Floor", LEFT($D1002,2), $D1002="Lower Ground", LEFT($D1002)&amp;IF(ISNUMBER(FIND(" ",$D1002)),MID($D1002,FIND(" ",$D1002)+1,1),"")&amp;IF(ISNUMBER(FIND(" ",$D1002,FIND(" ",$D1002)+1)),MID($D1002,FIND(" ",$D1002,FIND(" ",$D1002)+1)+1,1),""),$D1002="Upper Ground", LEFT($D1002)&amp;IF(ISNUMBER(FIND(" ",$D1002)),MID($D1002,FIND(" ",$D1002)+1,1),"")&amp;IF(ISNUMBER(FIND(" ",$D1002,FIND(" ",$D1002)+1)),MID($D1002,FIND(" ",$D1002,FIND(" ",$D1002)+1)+1,1),"")),".0",$E1002), " ")</f>
        <v xml:space="preserve"> </v>
      </c>
      <c r="G1002" s="144"/>
      <c r="H1002" s="144"/>
      <c r="I1002" s="144"/>
      <c r="J1002" s="144"/>
      <c r="K1002" s="144"/>
      <c r="L1002" s="149" t="str" cm="1">
        <f t="array" ref="L1002">_xlfn.IFNA(
_xlfn.IFS(
AND($F1002=" ",$G1002=" ",$H1002=" "),"Please update all three: Surveyor Room Reference, Establishment Room Reference and Establishment Room Name",
AND(OR($I1002="General",$I1002="Open plan/ semi-open general",$I1002="Fitted",$I1002="Light practical (science)",$I1002="Light practical (other)",$I1002="Heavy practical (workshops)",$I1002="Heavy practical (clean)",$I1002="Large",$I1002="Storage"),$J1002=0,$K1002=0),"Please update Net Area or Non-net Area",
AND($B1002&lt;&gt;"OUT",$J1002=0,$I1002&lt;&gt;"Non-net",$M1002="85% Circulation"),"Net area not recorded for spaces with 85% circulation unusable type",
AND(OR($I1002="General",$I1002="Open plan/ semi-open general",$I1002="Fitted",$I1002="Light practical (science)",$I1002="Light practical (other)",$I1002="Heavy practical (workshops)",$I1002="Heavy practical (clean)",$I1002="Large",$I1002="Storage"),OR($J1002=0,ISBLANK($J1002))),"Net area not recorded in net spaces",
AND(OR($I1002="Non-net",$I1002="Outdoor space"),$J1002&gt;0),"Net Area Recorded in Non-net space",
AND($I1002="General",$J1002&gt;90),"This general space is over 90m2, please ensure that this space is entered as separate spaces if it usually used as separate spaces",
AND($I1002="Open plan/ semi-open general",$J1002&lt;27),"Open plan general space under 27m2",
AND(OR($K1002=0,ISBLANK($K1002)), $I1002="Non-net"),"Non-net area not recorded in non-net space"
),
" ")</f>
        <v xml:space="preserve"> </v>
      </c>
      <c r="M1002" s="144"/>
      <c r="N1002" s="144"/>
      <c r="O1002" s="144"/>
      <c r="P1002" s="144"/>
      <c r="Q1002" s="144"/>
      <c r="R1002" s="171"/>
      <c r="S1002" s="147">
        <f>NCA_Calculations!$P$1014</f>
        <v>0</v>
      </c>
      <c r="T1002" s="147">
        <f>NCA_Calculations!$Q$1014</f>
        <v>0</v>
      </c>
      <c r="U1002" s="144"/>
      <c r="V1002" s="144"/>
      <c r="W1002" s="149" t="str" cm="1">
        <f t="array" ref="W1002">_xlfn.IFNA(
_xlfn.IFS(
ISBLANK($U1002),"Missing space use.",
AND('Establishment details'!$C$14="Secondary",$V1002="Classbase"),"Invalid Status type",
AND(OR( $V1002="Classbase", $V1002="Teaching", $V1002="Early years",$V1002="SEND resourced"), NOT(ISBLANK($M1002))),"Space with status type and unusable type.",
AND($V1002= "Classbase",'Establishment details'!$C$22&gt;=10), "Classbase status is only valid in schools with a primary element.",
AND($I1002= "Large",$N1002 &gt; 3.5), "Large rooms with less than 3.5m height.",
AND(OR($V1002="Light practical (science)",$V1002="Light practical (science)",$V1002="Heavy practical (workshops)", $V1002="Heavy practical (clean)"), OR($O1002=0,ISBLANK($O1002))),"Missing sinks count for light and heavy practical spaces.",
AND($M1002 = "Other",ISBLANK($R1002)), "Invalid unusable type / missing note for other unusable type."
),
" ")</f>
        <v>Missing space use.</v>
      </c>
    </row>
    <row r="1003" spans="2:23" ht="15.75" x14ac:dyDescent="0.25">
      <c r="B1003" s="143"/>
      <c r="C1003" s="144"/>
      <c r="D1003" s="144"/>
      <c r="E1003" s="144"/>
      <c r="F1003" s="147" t="str" cm="1">
        <f t="array" ref="F1003">_xlfn.IFNA(CONCATENATE(_xlfn.IFS($D1003="Mezzanine",LEFT($D1003,1), $D1003="Ground Floor",LEFT($D1003,1),$D1003="Basment ",LEFT($D1003,1), $D1003="1st Floor", "0"&amp;LEFT($D1003,1), $D1003="2nd Floor", "0"&amp;LEFT($D1003,1), $D1003="3rd Floor", "0"&amp;LEFT($D1003,1), $D1003="4th Floor", "0"&amp;LEFT($D1003,1), $D1003="5th Floor", "0"&amp;LEFT($D1003,1), $D1003="6th Floor", "0"&amp;LEFT($D1003,1),$D1003="7th Floor", "0"&amp;LEFT($D1003,1),$D1003="8th Floor", "0"&amp;LEFT($D1003,1),$D1003="9th Floor", "0"&amp;LEFT($D1003,1),$D1003="10th Floor", LEFT($D1003,2),$D1003="11th Floor", LEFT($D1003,2),$D1003="12th Floor", LEFT($D1003,2),$D1003="13th Floor", LEFT($D1003,2), $D1003="Lower Ground", LEFT($D1003)&amp;IF(ISNUMBER(FIND(" ",$D1003)),MID($D1003,FIND(" ",$D1003)+1,1),"")&amp;IF(ISNUMBER(FIND(" ",$D1003,FIND(" ",$D1003)+1)),MID($D1003,FIND(" ",$D1003,FIND(" ",$D1003)+1)+1,1),""),$D1003="Upper Ground", LEFT($D1003)&amp;IF(ISNUMBER(FIND(" ",$D1003)),MID($D1003,FIND(" ",$D1003)+1,1),"")&amp;IF(ISNUMBER(FIND(" ",$D1003,FIND(" ",$D1003)+1)),MID($D1003,FIND(" ",$D1003,FIND(" ",$D1003)+1)+1,1),"")),".0",$E1003), " ")</f>
        <v xml:space="preserve"> </v>
      </c>
      <c r="G1003" s="144"/>
      <c r="H1003" s="144"/>
      <c r="I1003" s="144"/>
      <c r="J1003" s="144"/>
      <c r="K1003" s="144"/>
      <c r="L1003" s="149" t="str" cm="1">
        <f t="array" ref="L1003">_xlfn.IFNA(
_xlfn.IFS(
AND($F1003=" ",$G1003=" ",$H1003=" "),"Please update all three: Surveyor Room Reference, Establishment Room Reference and Establishment Room Name",
AND(OR($I1003="General",$I1003="Open plan/ semi-open general",$I1003="Fitted",$I1003="Light practical (science)",$I1003="Light practical (other)",$I1003="Heavy practical (workshops)",$I1003="Heavy practical (clean)",$I1003="Large",$I1003="Storage"),$J1003=0,$K1003=0),"Please update Net Area or Non-net Area",
AND($B1003&lt;&gt;"OUT",$J1003=0,$I1003&lt;&gt;"Non-net",$M1003="85% Circulation"),"Net area not recorded for spaces with 85% circulation unusable type",
AND(OR($I1003="General",$I1003="Open plan/ semi-open general",$I1003="Fitted",$I1003="Light practical (science)",$I1003="Light practical (other)",$I1003="Heavy practical (workshops)",$I1003="Heavy practical (clean)",$I1003="Large",$I1003="Storage"),OR($J1003=0,ISBLANK($J1003))),"Net area not recorded in net spaces",
AND(OR($I1003="Non-net",$I1003="Outdoor space"),$J1003&gt;0),"Net Area Recorded in Non-net space",
AND($I1003="General",$J1003&gt;90),"This general space is over 90m2, please ensure that this space is entered as separate spaces if it usually used as separate spaces",
AND($I1003="Open plan/ semi-open general",$J1003&lt;27),"Open plan general space under 27m2",
AND(OR($K1003=0,ISBLANK($K1003)), $I1003="Non-net"),"Non-net area not recorded in non-net space"
),
" ")</f>
        <v xml:space="preserve"> </v>
      </c>
      <c r="M1003" s="144"/>
      <c r="N1003" s="144"/>
      <c r="O1003" s="144"/>
      <c r="P1003" s="144"/>
      <c r="Q1003" s="144"/>
      <c r="R1003" s="171"/>
      <c r="S1003" s="147">
        <f>NCA_Calculations!$P$1015</f>
        <v>0</v>
      </c>
      <c r="T1003" s="147">
        <f>NCA_Calculations!$Q$1015</f>
        <v>0</v>
      </c>
      <c r="U1003" s="144"/>
      <c r="V1003" s="144"/>
      <c r="W1003" s="149" t="str" cm="1">
        <f t="array" ref="W1003">_xlfn.IFNA(
_xlfn.IFS(
ISBLANK($U1003),"Missing space use.",
AND('Establishment details'!$C$14="Secondary",$V1003="Classbase"),"Invalid Status type",
AND(OR( $V1003="Classbase", $V1003="Teaching", $V1003="Early years",$V1003="SEND resourced"), NOT(ISBLANK($M1003))),"Space with status type and unusable type.",
AND($V1003= "Classbase",'Establishment details'!$C$22&gt;=10), "Classbase status is only valid in schools with a primary element.",
AND($I1003= "Large",$N1003 &gt; 3.5), "Large rooms with less than 3.5m height.",
AND(OR($V1003="Light practical (science)",$V1003="Light practical (science)",$V1003="Heavy practical (workshops)", $V1003="Heavy practical (clean)"), OR($O1003=0,ISBLANK($O1003))),"Missing sinks count for light and heavy practical spaces.",
AND($M1003 = "Other",ISBLANK($R1003)), "Invalid unusable type / missing note for other unusable type."
),
" ")</f>
        <v>Missing space use.</v>
      </c>
    </row>
    <row r="1004" spans="2:23" ht="15.75" x14ac:dyDescent="0.25">
      <c r="B1004" s="143"/>
      <c r="C1004" s="144"/>
      <c r="D1004" s="144"/>
      <c r="E1004" s="144"/>
      <c r="F1004" s="147" t="str" cm="1">
        <f t="array" ref="F1004">_xlfn.IFNA(CONCATENATE(_xlfn.IFS($D1004="Mezzanine",LEFT($D1004,1), $D1004="Ground Floor",LEFT($D1004,1),$D1004="Basment ",LEFT($D1004,1), $D1004="1st Floor", "0"&amp;LEFT($D1004,1), $D1004="2nd Floor", "0"&amp;LEFT($D1004,1), $D1004="3rd Floor", "0"&amp;LEFT($D1004,1), $D1004="4th Floor", "0"&amp;LEFT($D1004,1), $D1004="5th Floor", "0"&amp;LEFT($D1004,1), $D1004="6th Floor", "0"&amp;LEFT($D1004,1),$D1004="7th Floor", "0"&amp;LEFT($D1004,1),$D1004="8th Floor", "0"&amp;LEFT($D1004,1),$D1004="9th Floor", "0"&amp;LEFT($D1004,1),$D1004="10th Floor", LEFT($D1004,2),$D1004="11th Floor", LEFT($D1004,2),$D1004="12th Floor", LEFT($D1004,2),$D1004="13th Floor", LEFT($D1004,2), $D1004="Lower Ground", LEFT($D1004)&amp;IF(ISNUMBER(FIND(" ",$D1004)),MID($D1004,FIND(" ",$D1004)+1,1),"")&amp;IF(ISNUMBER(FIND(" ",$D1004,FIND(" ",$D1004)+1)),MID($D1004,FIND(" ",$D1004,FIND(" ",$D1004)+1)+1,1),""),$D1004="Upper Ground", LEFT($D1004)&amp;IF(ISNUMBER(FIND(" ",$D1004)),MID($D1004,FIND(" ",$D1004)+1,1),"")&amp;IF(ISNUMBER(FIND(" ",$D1004,FIND(" ",$D1004)+1)),MID($D1004,FIND(" ",$D1004,FIND(" ",$D1004)+1)+1,1),"")),".0",$E1004), " ")</f>
        <v xml:space="preserve"> </v>
      </c>
      <c r="G1004" s="144"/>
      <c r="H1004" s="144"/>
      <c r="I1004" s="144"/>
      <c r="J1004" s="144"/>
      <c r="K1004" s="144"/>
      <c r="L1004" s="149" t="str" cm="1">
        <f t="array" ref="L1004">_xlfn.IFNA(
_xlfn.IFS(
AND($F1004=" ",$G1004=" ",$H1004=" "),"Please update all three: Surveyor Room Reference, Establishment Room Reference and Establishment Room Name",
AND(OR($I1004="General",$I1004="Open plan/ semi-open general",$I1004="Fitted",$I1004="Light practical (science)",$I1004="Light practical (other)",$I1004="Heavy practical (workshops)",$I1004="Heavy practical (clean)",$I1004="Large",$I1004="Storage"),$J1004=0,$K1004=0),"Please update Net Area or Non-net Area",
AND($B1004&lt;&gt;"OUT",$J1004=0,$I1004&lt;&gt;"Non-net",$M1004="85% Circulation"),"Net area not recorded for spaces with 85% circulation unusable type",
AND(OR($I1004="General",$I1004="Open plan/ semi-open general",$I1004="Fitted",$I1004="Light practical (science)",$I1004="Light practical (other)",$I1004="Heavy practical (workshops)",$I1004="Heavy practical (clean)",$I1004="Large",$I1004="Storage"),OR($J1004=0,ISBLANK($J1004))),"Net area not recorded in net spaces",
AND(OR($I1004="Non-net",$I1004="Outdoor space"),$J1004&gt;0),"Net Area Recorded in Non-net space",
AND($I1004="General",$J1004&gt;90),"This general space is over 90m2, please ensure that this space is entered as separate spaces if it usually used as separate spaces",
AND($I1004="Open plan/ semi-open general",$J1004&lt;27),"Open plan general space under 27m2",
AND(OR($K1004=0,ISBLANK($K1004)), $I1004="Non-net"),"Non-net area not recorded in non-net space"
),
" ")</f>
        <v xml:space="preserve"> </v>
      </c>
      <c r="M1004" s="144"/>
      <c r="N1004" s="144"/>
      <c r="O1004" s="144"/>
      <c r="P1004" s="144"/>
      <c r="Q1004" s="144"/>
      <c r="R1004" s="171"/>
      <c r="S1004" s="147">
        <f>NCA_Calculations!$P$1016</f>
        <v>0</v>
      </c>
      <c r="T1004" s="147">
        <f>NCA_Calculations!$Q$1016</f>
        <v>0</v>
      </c>
      <c r="U1004" s="144"/>
      <c r="V1004" s="144"/>
      <c r="W1004" s="149" t="str" cm="1">
        <f t="array" ref="W1004">_xlfn.IFNA(
_xlfn.IFS(
ISBLANK($U1004),"Missing space use.",
AND('Establishment details'!$C$14="Secondary",$V1004="Classbase"),"Invalid Status type",
AND(OR( $V1004="Classbase", $V1004="Teaching", $V1004="Early years",$V1004="SEND resourced"), NOT(ISBLANK($M1004))),"Space with status type and unusable type.",
AND($V1004= "Classbase",'Establishment details'!$C$22&gt;=10), "Classbase status is only valid in schools with a primary element.",
AND($I1004= "Large",$N1004 &gt; 3.5), "Large rooms with less than 3.5m height.",
AND(OR($V1004="Light practical (science)",$V1004="Light practical (science)",$V1004="Heavy practical (workshops)", $V1004="Heavy practical (clean)"), OR($O1004=0,ISBLANK($O1004))),"Missing sinks count for light and heavy practical spaces.",
AND($M1004 = "Other",ISBLANK($R1004)), "Invalid unusable type / missing note for other unusable type."
),
" ")</f>
        <v>Missing space use.</v>
      </c>
    </row>
    <row r="1005" spans="2:23" ht="15.75" x14ac:dyDescent="0.25">
      <c r="B1005" s="143"/>
      <c r="C1005" s="144"/>
      <c r="D1005" s="144"/>
      <c r="E1005" s="144"/>
      <c r="F1005" s="147" t="str" cm="1">
        <f t="array" ref="F1005">_xlfn.IFNA(CONCATENATE(_xlfn.IFS($D1005="Mezzanine",LEFT($D1005,1), $D1005="Ground Floor",LEFT($D1005,1),$D1005="Basment ",LEFT($D1005,1), $D1005="1st Floor", "0"&amp;LEFT($D1005,1), $D1005="2nd Floor", "0"&amp;LEFT($D1005,1), $D1005="3rd Floor", "0"&amp;LEFT($D1005,1), $D1005="4th Floor", "0"&amp;LEFT($D1005,1), $D1005="5th Floor", "0"&amp;LEFT($D1005,1), $D1005="6th Floor", "0"&amp;LEFT($D1005,1),$D1005="7th Floor", "0"&amp;LEFT($D1005,1),$D1005="8th Floor", "0"&amp;LEFT($D1005,1),$D1005="9th Floor", "0"&amp;LEFT($D1005,1),$D1005="10th Floor", LEFT($D1005,2),$D1005="11th Floor", LEFT($D1005,2),$D1005="12th Floor", LEFT($D1005,2),$D1005="13th Floor", LEFT($D1005,2), $D1005="Lower Ground", LEFT($D1005)&amp;IF(ISNUMBER(FIND(" ",$D1005)),MID($D1005,FIND(" ",$D1005)+1,1),"")&amp;IF(ISNUMBER(FIND(" ",$D1005,FIND(" ",$D1005)+1)),MID($D1005,FIND(" ",$D1005,FIND(" ",$D1005)+1)+1,1),""),$D1005="Upper Ground", LEFT($D1005)&amp;IF(ISNUMBER(FIND(" ",$D1005)),MID($D1005,FIND(" ",$D1005)+1,1),"")&amp;IF(ISNUMBER(FIND(" ",$D1005,FIND(" ",$D1005)+1)),MID($D1005,FIND(" ",$D1005,FIND(" ",$D1005)+1)+1,1),"")),".0",$E1005), " ")</f>
        <v xml:space="preserve"> </v>
      </c>
      <c r="G1005" s="144"/>
      <c r="H1005" s="144"/>
      <c r="I1005" s="144"/>
      <c r="J1005" s="144"/>
      <c r="K1005" s="144"/>
      <c r="L1005" s="149" t="str" cm="1">
        <f t="array" ref="L1005">_xlfn.IFNA(
_xlfn.IFS(
AND($F1005=" ",$G1005=" ",$H1005=" "),"Please update all three: Surveyor Room Reference, Establishment Room Reference and Establishment Room Name",
AND(OR($I1005="General",$I1005="Open plan/ semi-open general",$I1005="Fitted",$I1005="Light practical (science)",$I1005="Light practical (other)",$I1005="Heavy practical (workshops)",$I1005="Heavy practical (clean)",$I1005="Large",$I1005="Storage"),$J1005=0,$K1005=0),"Please update Net Area or Non-net Area",
AND($B1005&lt;&gt;"OUT",$J1005=0,$I1005&lt;&gt;"Non-net",$M1005="85% Circulation"),"Net area not recorded for spaces with 85% circulation unusable type",
AND(OR($I1005="General",$I1005="Open plan/ semi-open general",$I1005="Fitted",$I1005="Light practical (science)",$I1005="Light practical (other)",$I1005="Heavy practical (workshops)",$I1005="Heavy practical (clean)",$I1005="Large",$I1005="Storage"),OR($J1005=0,ISBLANK($J1005))),"Net area not recorded in net spaces",
AND(OR($I1005="Non-net",$I1005="Outdoor space"),$J1005&gt;0),"Net Area Recorded in Non-net space",
AND($I1005="General",$J1005&gt;90),"This general space is over 90m2, please ensure that this space is entered as separate spaces if it usually used as separate spaces",
AND($I1005="Open plan/ semi-open general",$J1005&lt;27),"Open plan general space under 27m2",
AND(OR($K1005=0,ISBLANK($K1005)), $I1005="Non-net"),"Non-net area not recorded in non-net space"
),
" ")</f>
        <v xml:space="preserve"> </v>
      </c>
      <c r="M1005" s="144"/>
      <c r="N1005" s="144"/>
      <c r="O1005" s="144"/>
      <c r="P1005" s="144"/>
      <c r="Q1005" s="144"/>
      <c r="R1005" s="171"/>
      <c r="S1005" s="147">
        <f>NCA_Calculations!$P$1017</f>
        <v>0</v>
      </c>
      <c r="T1005" s="147">
        <f>NCA_Calculations!$Q$1017</f>
        <v>0</v>
      </c>
      <c r="U1005" s="144"/>
      <c r="V1005" s="144"/>
      <c r="W1005" s="149" t="str" cm="1">
        <f t="array" ref="W1005">_xlfn.IFNA(
_xlfn.IFS(
ISBLANK($U1005),"Missing space use.",
AND('Establishment details'!$C$14="Secondary",$V1005="Classbase"),"Invalid Status type",
AND(OR( $V1005="Classbase", $V1005="Teaching", $V1005="Early years",$V1005="SEND resourced"), NOT(ISBLANK($M1005))),"Space with status type and unusable type.",
AND($V1005= "Classbase",'Establishment details'!$C$22&gt;=10), "Classbase status is only valid in schools with a primary element.",
AND($I1005= "Large",$N1005 &gt; 3.5), "Large rooms with less than 3.5m height.",
AND(OR($V1005="Light practical (science)",$V1005="Light practical (science)",$V1005="Heavy practical (workshops)", $V1005="Heavy practical (clean)"), OR($O1005=0,ISBLANK($O1005))),"Missing sinks count for light and heavy practical spaces.",
AND($M1005 = "Other",ISBLANK($R1005)), "Invalid unusable type / missing note for other unusable type."
),
" ")</f>
        <v>Missing space use.</v>
      </c>
    </row>
    <row r="1006" spans="2:23" ht="15.75" x14ac:dyDescent="0.25">
      <c r="B1006" s="143"/>
      <c r="C1006" s="144"/>
      <c r="D1006" s="144"/>
      <c r="E1006" s="144"/>
      <c r="F1006" s="147" t="str" cm="1">
        <f t="array" ref="F1006">_xlfn.IFNA(CONCATENATE(_xlfn.IFS($D1006="Mezzanine",LEFT($D1006,1), $D1006="Ground Floor",LEFT($D1006,1),$D1006="Basment ",LEFT($D1006,1), $D1006="1st Floor", "0"&amp;LEFT($D1006,1), $D1006="2nd Floor", "0"&amp;LEFT($D1006,1), $D1006="3rd Floor", "0"&amp;LEFT($D1006,1), $D1006="4th Floor", "0"&amp;LEFT($D1006,1), $D1006="5th Floor", "0"&amp;LEFT($D1006,1), $D1006="6th Floor", "0"&amp;LEFT($D1006,1),$D1006="7th Floor", "0"&amp;LEFT($D1006,1),$D1006="8th Floor", "0"&amp;LEFT($D1006,1),$D1006="9th Floor", "0"&amp;LEFT($D1006,1),$D1006="10th Floor", LEFT($D1006,2),$D1006="11th Floor", LEFT($D1006,2),$D1006="12th Floor", LEFT($D1006,2),$D1006="13th Floor", LEFT($D1006,2), $D1006="Lower Ground", LEFT($D1006)&amp;IF(ISNUMBER(FIND(" ",$D1006)),MID($D1006,FIND(" ",$D1006)+1,1),"")&amp;IF(ISNUMBER(FIND(" ",$D1006,FIND(" ",$D1006)+1)),MID($D1006,FIND(" ",$D1006,FIND(" ",$D1006)+1)+1,1),""),$D1006="Upper Ground", LEFT($D1006)&amp;IF(ISNUMBER(FIND(" ",$D1006)),MID($D1006,FIND(" ",$D1006)+1,1),"")&amp;IF(ISNUMBER(FIND(" ",$D1006,FIND(" ",$D1006)+1)),MID($D1006,FIND(" ",$D1006,FIND(" ",$D1006)+1)+1,1),"")),".0",$E1006), " ")</f>
        <v xml:space="preserve"> </v>
      </c>
      <c r="G1006" s="144"/>
      <c r="H1006" s="144"/>
      <c r="I1006" s="144"/>
      <c r="J1006" s="144"/>
      <c r="K1006" s="144"/>
      <c r="L1006" s="149" t="str" cm="1">
        <f t="array" ref="L1006">_xlfn.IFNA(
_xlfn.IFS(
AND($F1006=" ",$G1006=" ",$H1006=" "),"Please update all three: Surveyor Room Reference, Establishment Room Reference and Establishment Room Name",
AND(OR($I1006="General",$I1006="Open plan/ semi-open general",$I1006="Fitted",$I1006="Light practical (science)",$I1006="Light practical (other)",$I1006="Heavy practical (workshops)",$I1006="Heavy practical (clean)",$I1006="Large",$I1006="Storage"),$J1006=0,$K1006=0),"Please update Net Area or Non-net Area",
AND($B1006&lt;&gt;"OUT",$J1006=0,$I1006&lt;&gt;"Non-net",$M1006="85% Circulation"),"Net area not recorded for spaces with 85% circulation unusable type",
AND(OR($I1006="General",$I1006="Open plan/ semi-open general",$I1006="Fitted",$I1006="Light practical (science)",$I1006="Light practical (other)",$I1006="Heavy practical (workshops)",$I1006="Heavy practical (clean)",$I1006="Large",$I1006="Storage"),OR($J1006=0,ISBLANK($J1006))),"Net area not recorded in net spaces",
AND(OR($I1006="Non-net",$I1006="Outdoor space"),$J1006&gt;0),"Net Area Recorded in Non-net space",
AND($I1006="General",$J1006&gt;90),"This general space is over 90m2, please ensure that this space is entered as separate spaces if it usually used as separate spaces",
AND($I1006="Open plan/ semi-open general",$J1006&lt;27),"Open plan general space under 27m2",
AND(OR($K1006=0,ISBLANK($K1006)), $I1006="Non-net"),"Non-net area not recorded in non-net space"
),
" ")</f>
        <v xml:space="preserve"> </v>
      </c>
      <c r="M1006" s="144"/>
      <c r="N1006" s="144"/>
      <c r="O1006" s="144"/>
      <c r="P1006" s="144"/>
      <c r="Q1006" s="144"/>
      <c r="R1006" s="171"/>
      <c r="S1006" s="147">
        <f>NCA_Calculations!$P$1018</f>
        <v>0</v>
      </c>
      <c r="T1006" s="147">
        <f>NCA_Calculations!$Q$1018</f>
        <v>0</v>
      </c>
      <c r="U1006" s="144"/>
      <c r="V1006" s="144"/>
      <c r="W1006" s="149" t="str" cm="1">
        <f t="array" ref="W1006">_xlfn.IFNA(
_xlfn.IFS(
ISBLANK($U1006),"Missing space use.",
AND('Establishment details'!$C$14="Secondary",$V1006="Classbase"),"Invalid Status type",
AND(OR( $V1006="Classbase", $V1006="Teaching", $V1006="Early years",$V1006="SEND resourced"), NOT(ISBLANK($M1006))),"Space with status type and unusable type.",
AND($V1006= "Classbase",'Establishment details'!$C$22&gt;=10), "Classbase status is only valid in schools with a primary element.",
AND($I1006= "Large",$N1006 &gt; 3.5), "Large rooms with less than 3.5m height.",
AND(OR($V1006="Light practical (science)",$V1006="Light practical (science)",$V1006="Heavy practical (workshops)", $V1006="Heavy practical (clean)"), OR($O1006=0,ISBLANK($O1006))),"Missing sinks count for light and heavy practical spaces.",
AND($M1006 = "Other",ISBLANK($R1006)), "Invalid unusable type / missing note for other unusable type."
),
" ")</f>
        <v>Missing space use.</v>
      </c>
    </row>
    <row r="1007" spans="2:23" ht="15.75" x14ac:dyDescent="0.25">
      <c r="B1007" s="143"/>
      <c r="C1007" s="144"/>
      <c r="D1007" s="144"/>
      <c r="E1007" s="144"/>
      <c r="F1007" s="147" t="str" cm="1">
        <f t="array" ref="F1007">_xlfn.IFNA(CONCATENATE(_xlfn.IFS($D1007="Mezzanine",LEFT($D1007,1), $D1007="Ground Floor",LEFT($D1007,1),$D1007="Basment ",LEFT($D1007,1), $D1007="1st Floor", "0"&amp;LEFT($D1007,1), $D1007="2nd Floor", "0"&amp;LEFT($D1007,1), $D1007="3rd Floor", "0"&amp;LEFT($D1007,1), $D1007="4th Floor", "0"&amp;LEFT($D1007,1), $D1007="5th Floor", "0"&amp;LEFT($D1007,1), $D1007="6th Floor", "0"&amp;LEFT($D1007,1),$D1007="7th Floor", "0"&amp;LEFT($D1007,1),$D1007="8th Floor", "0"&amp;LEFT($D1007,1),$D1007="9th Floor", "0"&amp;LEFT($D1007,1),$D1007="10th Floor", LEFT($D1007,2),$D1007="11th Floor", LEFT($D1007,2),$D1007="12th Floor", LEFT($D1007,2),$D1007="13th Floor", LEFT($D1007,2), $D1007="Lower Ground", LEFT($D1007)&amp;IF(ISNUMBER(FIND(" ",$D1007)),MID($D1007,FIND(" ",$D1007)+1,1),"")&amp;IF(ISNUMBER(FIND(" ",$D1007,FIND(" ",$D1007)+1)),MID($D1007,FIND(" ",$D1007,FIND(" ",$D1007)+1)+1,1),""),$D1007="Upper Ground", LEFT($D1007)&amp;IF(ISNUMBER(FIND(" ",$D1007)),MID($D1007,FIND(" ",$D1007)+1,1),"")&amp;IF(ISNUMBER(FIND(" ",$D1007,FIND(" ",$D1007)+1)),MID($D1007,FIND(" ",$D1007,FIND(" ",$D1007)+1)+1,1),"")),".0",$E1007), " ")</f>
        <v xml:space="preserve"> </v>
      </c>
      <c r="G1007" s="144"/>
      <c r="H1007" s="144"/>
      <c r="I1007" s="144"/>
      <c r="J1007" s="144"/>
      <c r="K1007" s="144"/>
      <c r="L1007" s="149" t="str" cm="1">
        <f t="array" ref="L1007">_xlfn.IFNA(
_xlfn.IFS(
AND($F1007=" ",$G1007=" ",$H1007=" "),"Please update all three: Surveyor Room Reference, Establishment Room Reference and Establishment Room Name",
AND(OR($I1007="General",$I1007="Open plan/ semi-open general",$I1007="Fitted",$I1007="Light practical (science)",$I1007="Light practical (other)",$I1007="Heavy practical (workshops)",$I1007="Heavy practical (clean)",$I1007="Large",$I1007="Storage"),$J1007=0,$K1007=0),"Please update Net Area or Non-net Area",
AND($B1007&lt;&gt;"OUT",$J1007=0,$I1007&lt;&gt;"Non-net",$M1007="85% Circulation"),"Net area not recorded for spaces with 85% circulation unusable type",
AND(OR($I1007="General",$I1007="Open plan/ semi-open general",$I1007="Fitted",$I1007="Light practical (science)",$I1007="Light practical (other)",$I1007="Heavy practical (workshops)",$I1007="Heavy practical (clean)",$I1007="Large",$I1007="Storage"),OR($J1007=0,ISBLANK($J1007))),"Net area not recorded in net spaces",
AND(OR($I1007="Non-net",$I1007="Outdoor space"),$J1007&gt;0),"Net Area Recorded in Non-net space",
AND($I1007="General",$J1007&gt;90),"This general space is over 90m2, please ensure that this space is entered as separate spaces if it usually used as separate spaces",
AND($I1007="Open plan/ semi-open general",$J1007&lt;27),"Open plan general space under 27m2",
AND(OR($K1007=0,ISBLANK($K1007)), $I1007="Non-net"),"Non-net area not recorded in non-net space"
),
" ")</f>
        <v xml:space="preserve"> </v>
      </c>
      <c r="M1007" s="144"/>
      <c r="N1007" s="144"/>
      <c r="O1007" s="144"/>
      <c r="P1007" s="144"/>
      <c r="Q1007" s="144"/>
      <c r="R1007" s="171"/>
      <c r="S1007" s="147">
        <f>NCA_Calculations!$P$1019</f>
        <v>0</v>
      </c>
      <c r="T1007" s="147">
        <f>NCA_Calculations!$Q$1019</f>
        <v>0</v>
      </c>
      <c r="U1007" s="144"/>
      <c r="V1007" s="144"/>
      <c r="W1007" s="149" t="str" cm="1">
        <f t="array" ref="W1007">_xlfn.IFNA(
_xlfn.IFS(
ISBLANK($U1007),"Missing space use.",
AND('Establishment details'!$C$14="Secondary",$V1007="Classbase"),"Invalid Status type",
AND(OR( $V1007="Classbase", $V1007="Teaching", $V1007="Early years",$V1007="SEND resourced"), NOT(ISBLANK($M1007))),"Space with status type and unusable type.",
AND($V1007= "Classbase",'Establishment details'!$C$22&gt;=10), "Classbase status is only valid in schools with a primary element.",
AND($I1007= "Large",$N1007 &gt; 3.5), "Large rooms with less than 3.5m height.",
AND(OR($V1007="Light practical (science)",$V1007="Light practical (science)",$V1007="Heavy practical (workshops)", $V1007="Heavy practical (clean)"), OR($O1007=0,ISBLANK($O1007))),"Missing sinks count for light and heavy practical spaces.",
AND($M1007 = "Other",ISBLANK($R1007)), "Invalid unusable type / missing note for other unusable type."
),
" ")</f>
        <v>Missing space use.</v>
      </c>
    </row>
    <row r="1008" spans="2:23" ht="15.75" x14ac:dyDescent="0.25">
      <c r="B1008" s="143"/>
      <c r="C1008" s="144"/>
      <c r="D1008" s="144"/>
      <c r="E1008" s="144"/>
      <c r="F1008" s="147" t="str" cm="1">
        <f t="array" ref="F1008">_xlfn.IFNA(CONCATENATE(_xlfn.IFS($D1008="Mezzanine",LEFT($D1008,1), $D1008="Ground Floor",LEFT($D1008,1),$D1008="Basment ",LEFT($D1008,1), $D1008="1st Floor", "0"&amp;LEFT($D1008,1), $D1008="2nd Floor", "0"&amp;LEFT($D1008,1), $D1008="3rd Floor", "0"&amp;LEFT($D1008,1), $D1008="4th Floor", "0"&amp;LEFT($D1008,1), $D1008="5th Floor", "0"&amp;LEFT($D1008,1), $D1008="6th Floor", "0"&amp;LEFT($D1008,1),$D1008="7th Floor", "0"&amp;LEFT($D1008,1),$D1008="8th Floor", "0"&amp;LEFT($D1008,1),$D1008="9th Floor", "0"&amp;LEFT($D1008,1),$D1008="10th Floor", LEFT($D1008,2),$D1008="11th Floor", LEFT($D1008,2),$D1008="12th Floor", LEFT($D1008,2),$D1008="13th Floor", LEFT($D1008,2), $D1008="Lower Ground", LEFT($D1008)&amp;IF(ISNUMBER(FIND(" ",$D1008)),MID($D1008,FIND(" ",$D1008)+1,1),"")&amp;IF(ISNUMBER(FIND(" ",$D1008,FIND(" ",$D1008)+1)),MID($D1008,FIND(" ",$D1008,FIND(" ",$D1008)+1)+1,1),""),$D1008="Upper Ground", LEFT($D1008)&amp;IF(ISNUMBER(FIND(" ",$D1008)),MID($D1008,FIND(" ",$D1008)+1,1),"")&amp;IF(ISNUMBER(FIND(" ",$D1008,FIND(" ",$D1008)+1)),MID($D1008,FIND(" ",$D1008,FIND(" ",$D1008)+1)+1,1),"")),".0",$E1008), " ")</f>
        <v xml:space="preserve"> </v>
      </c>
      <c r="G1008" s="144"/>
      <c r="H1008" s="144"/>
      <c r="I1008" s="144"/>
      <c r="J1008" s="144"/>
      <c r="K1008" s="144"/>
      <c r="L1008" s="149" t="str" cm="1">
        <f t="array" ref="L1008">_xlfn.IFNA(
_xlfn.IFS(
AND($F1008=" ",$G1008=" ",$H1008=" "),"Please update all three: Surveyor Room Reference, Establishment Room Reference and Establishment Room Name",
AND(OR($I1008="General",$I1008="Open plan/ semi-open general",$I1008="Fitted",$I1008="Light practical (science)",$I1008="Light practical (other)",$I1008="Heavy practical (workshops)",$I1008="Heavy practical (clean)",$I1008="Large",$I1008="Storage"),$J1008=0,$K1008=0),"Please update Net Area or Non-net Area",
AND($B1008&lt;&gt;"OUT",$J1008=0,$I1008&lt;&gt;"Non-net",$M1008="85% Circulation"),"Net area not recorded for spaces with 85% circulation unusable type",
AND(OR($I1008="General",$I1008="Open plan/ semi-open general",$I1008="Fitted",$I1008="Light practical (science)",$I1008="Light practical (other)",$I1008="Heavy practical (workshops)",$I1008="Heavy practical (clean)",$I1008="Large",$I1008="Storage"),OR($J1008=0,ISBLANK($J1008))),"Net area not recorded in net spaces",
AND(OR($I1008="Non-net",$I1008="Outdoor space"),$J1008&gt;0),"Net Area Recorded in Non-net space",
AND($I1008="General",$J1008&gt;90),"This general space is over 90m2, please ensure that this space is entered as separate spaces if it usually used as separate spaces",
AND($I1008="Open plan/ semi-open general",$J1008&lt;27),"Open plan general space under 27m2",
AND(OR($K1008=0,ISBLANK($K1008)), $I1008="Non-net"),"Non-net area not recorded in non-net space"
),
" ")</f>
        <v xml:space="preserve"> </v>
      </c>
      <c r="M1008" s="144"/>
      <c r="N1008" s="144"/>
      <c r="O1008" s="144"/>
      <c r="P1008" s="144"/>
      <c r="Q1008" s="144"/>
      <c r="R1008" s="171"/>
      <c r="S1008" s="147">
        <f>NCA_Calculations!$P$1020</f>
        <v>0</v>
      </c>
      <c r="T1008" s="147">
        <f>NCA_Calculations!$Q$1020</f>
        <v>0</v>
      </c>
      <c r="U1008" s="144"/>
      <c r="V1008" s="144"/>
      <c r="W1008" s="149" t="str" cm="1">
        <f t="array" ref="W1008">_xlfn.IFNA(
_xlfn.IFS(
ISBLANK($U1008),"Missing space use.",
AND('Establishment details'!$C$14="Secondary",$V1008="Classbase"),"Invalid Status type",
AND(OR( $V1008="Classbase", $V1008="Teaching", $V1008="Early years",$V1008="SEND resourced"), NOT(ISBLANK($M1008))),"Space with status type and unusable type.",
AND($V1008= "Classbase",'Establishment details'!$C$22&gt;=10), "Classbase status is only valid in schools with a primary element.",
AND($I1008= "Large",$N1008 &gt; 3.5), "Large rooms with less than 3.5m height.",
AND(OR($V1008="Light practical (science)",$V1008="Light practical (science)",$V1008="Heavy practical (workshops)", $V1008="Heavy practical (clean)"), OR($O1008=0,ISBLANK($O1008))),"Missing sinks count for light and heavy practical spaces.",
AND($M1008 = "Other",ISBLANK($R1008)), "Invalid unusable type / missing note for other unusable type."
),
" ")</f>
        <v>Missing space use.</v>
      </c>
    </row>
    <row r="1009" spans="2:23" ht="15.75" x14ac:dyDescent="0.25">
      <c r="B1009" s="143"/>
      <c r="C1009" s="144"/>
      <c r="D1009" s="144"/>
      <c r="E1009" s="144"/>
      <c r="F1009" s="147" t="str" cm="1">
        <f t="array" ref="F1009">_xlfn.IFNA(CONCATENATE(_xlfn.IFS($D1009="Mezzanine",LEFT($D1009,1), $D1009="Ground Floor",LEFT($D1009,1),$D1009="Basment ",LEFT($D1009,1), $D1009="1st Floor", "0"&amp;LEFT($D1009,1), $D1009="2nd Floor", "0"&amp;LEFT($D1009,1), $D1009="3rd Floor", "0"&amp;LEFT($D1009,1), $D1009="4th Floor", "0"&amp;LEFT($D1009,1), $D1009="5th Floor", "0"&amp;LEFT($D1009,1), $D1009="6th Floor", "0"&amp;LEFT($D1009,1),$D1009="7th Floor", "0"&amp;LEFT($D1009,1),$D1009="8th Floor", "0"&amp;LEFT($D1009,1),$D1009="9th Floor", "0"&amp;LEFT($D1009,1),$D1009="10th Floor", LEFT($D1009,2),$D1009="11th Floor", LEFT($D1009,2),$D1009="12th Floor", LEFT($D1009,2),$D1009="13th Floor", LEFT($D1009,2), $D1009="Lower Ground", LEFT($D1009)&amp;IF(ISNUMBER(FIND(" ",$D1009)),MID($D1009,FIND(" ",$D1009)+1,1),"")&amp;IF(ISNUMBER(FIND(" ",$D1009,FIND(" ",$D1009)+1)),MID($D1009,FIND(" ",$D1009,FIND(" ",$D1009)+1)+1,1),""),$D1009="Upper Ground", LEFT($D1009)&amp;IF(ISNUMBER(FIND(" ",$D1009)),MID($D1009,FIND(" ",$D1009)+1,1),"")&amp;IF(ISNUMBER(FIND(" ",$D1009,FIND(" ",$D1009)+1)),MID($D1009,FIND(" ",$D1009,FIND(" ",$D1009)+1)+1,1),"")),".0",$E1009), " ")</f>
        <v xml:space="preserve"> </v>
      </c>
      <c r="G1009" s="144"/>
      <c r="H1009" s="144"/>
      <c r="I1009" s="144"/>
      <c r="J1009" s="144"/>
      <c r="K1009" s="144"/>
      <c r="L1009" s="149" t="str" cm="1">
        <f t="array" ref="L1009">_xlfn.IFNA(
_xlfn.IFS(
AND($F1009=" ",$G1009=" ",$H1009=" "),"Please update all three: Surveyor Room Reference, Establishment Room Reference and Establishment Room Name",
AND(OR($I1009="General",$I1009="Open plan/ semi-open general",$I1009="Fitted",$I1009="Light practical (science)",$I1009="Light practical (other)",$I1009="Heavy practical (workshops)",$I1009="Heavy practical (clean)",$I1009="Large",$I1009="Storage"),$J1009=0,$K1009=0),"Please update Net Area or Non-net Area",
AND($B1009&lt;&gt;"OUT",$J1009=0,$I1009&lt;&gt;"Non-net",$M1009="85% Circulation"),"Net area not recorded for spaces with 85% circulation unusable type",
AND(OR($I1009="General",$I1009="Open plan/ semi-open general",$I1009="Fitted",$I1009="Light practical (science)",$I1009="Light practical (other)",$I1009="Heavy practical (workshops)",$I1009="Heavy practical (clean)",$I1009="Large",$I1009="Storage"),OR($J1009=0,ISBLANK($J1009))),"Net area not recorded in net spaces",
AND(OR($I1009="Non-net",$I1009="Outdoor space"),$J1009&gt;0),"Net Area Recorded in Non-net space",
AND($I1009="General",$J1009&gt;90),"This general space is over 90m2, please ensure that this space is entered as separate spaces if it usually used as separate spaces",
AND($I1009="Open plan/ semi-open general",$J1009&lt;27),"Open plan general space under 27m2",
AND(OR($K1009=0,ISBLANK($K1009)), $I1009="Non-net"),"Non-net area not recorded in non-net space"
),
" ")</f>
        <v xml:space="preserve"> </v>
      </c>
      <c r="M1009" s="144"/>
      <c r="N1009" s="144"/>
      <c r="O1009" s="144"/>
      <c r="P1009" s="144"/>
      <c r="Q1009" s="144"/>
      <c r="R1009" s="171"/>
      <c r="S1009" s="147">
        <f>NCA_Calculations!$P$1021</f>
        <v>0</v>
      </c>
      <c r="T1009" s="147">
        <f>NCA_Calculations!$Q$1021</f>
        <v>0</v>
      </c>
      <c r="U1009" s="144"/>
      <c r="V1009" s="144"/>
      <c r="W1009" s="149" t="str" cm="1">
        <f t="array" ref="W1009">_xlfn.IFNA(
_xlfn.IFS(
ISBLANK($U1009),"Missing space use.",
AND('Establishment details'!$C$14="Secondary",$V1009="Classbase"),"Invalid Status type",
AND(OR( $V1009="Classbase", $V1009="Teaching", $V1009="Early years",$V1009="SEND resourced"), NOT(ISBLANK($M1009))),"Space with status type and unusable type.",
AND($V1009= "Classbase",'Establishment details'!$C$22&gt;=10), "Classbase status is only valid in schools with a primary element.",
AND($I1009= "Large",$N1009 &gt; 3.5), "Large rooms with less than 3.5m height.",
AND(OR($V1009="Light practical (science)",$V1009="Light practical (science)",$V1009="Heavy practical (workshops)", $V1009="Heavy practical (clean)"), OR($O1009=0,ISBLANK($O1009))),"Missing sinks count for light and heavy practical spaces.",
AND($M1009 = "Other",ISBLANK($R1009)), "Invalid unusable type / missing note for other unusable type."
),
" ")</f>
        <v>Missing space use.</v>
      </c>
    </row>
    <row r="1010" spans="2:23" ht="15.75" x14ac:dyDescent="0.25">
      <c r="B1010" s="143"/>
      <c r="C1010" s="144"/>
      <c r="D1010" s="144"/>
      <c r="E1010" s="144"/>
      <c r="F1010" s="147" t="str" cm="1">
        <f t="array" ref="F1010">_xlfn.IFNA(CONCATENATE(_xlfn.IFS($D1010="Mezzanine",LEFT($D1010,1), $D1010="Ground Floor",LEFT($D1010,1),$D1010="Basment ",LEFT($D1010,1), $D1010="1st Floor", "0"&amp;LEFT($D1010,1), $D1010="2nd Floor", "0"&amp;LEFT($D1010,1), $D1010="3rd Floor", "0"&amp;LEFT($D1010,1), $D1010="4th Floor", "0"&amp;LEFT($D1010,1), $D1010="5th Floor", "0"&amp;LEFT($D1010,1), $D1010="6th Floor", "0"&amp;LEFT($D1010,1),$D1010="7th Floor", "0"&amp;LEFT($D1010,1),$D1010="8th Floor", "0"&amp;LEFT($D1010,1),$D1010="9th Floor", "0"&amp;LEFT($D1010,1),$D1010="10th Floor", LEFT($D1010,2),$D1010="11th Floor", LEFT($D1010,2),$D1010="12th Floor", LEFT($D1010,2),$D1010="13th Floor", LEFT($D1010,2), $D1010="Lower Ground", LEFT($D1010)&amp;IF(ISNUMBER(FIND(" ",$D1010)),MID($D1010,FIND(" ",$D1010)+1,1),"")&amp;IF(ISNUMBER(FIND(" ",$D1010,FIND(" ",$D1010)+1)),MID($D1010,FIND(" ",$D1010,FIND(" ",$D1010)+1)+1,1),""),$D1010="Upper Ground", LEFT($D1010)&amp;IF(ISNUMBER(FIND(" ",$D1010)),MID($D1010,FIND(" ",$D1010)+1,1),"")&amp;IF(ISNUMBER(FIND(" ",$D1010,FIND(" ",$D1010)+1)),MID($D1010,FIND(" ",$D1010,FIND(" ",$D1010)+1)+1,1),"")),".0",$E1010), " ")</f>
        <v xml:space="preserve"> </v>
      </c>
      <c r="G1010" s="144"/>
      <c r="H1010" s="144"/>
      <c r="I1010" s="144"/>
      <c r="J1010" s="144"/>
      <c r="K1010" s="144"/>
      <c r="L1010" s="149" t="str" cm="1">
        <f t="array" ref="L1010">_xlfn.IFNA(
_xlfn.IFS(
AND($F1010=" ",$G1010=" ",$H1010=" "),"Please update all three: Surveyor Room Reference, Establishment Room Reference and Establishment Room Name",
AND(OR($I1010="General",$I1010="Open plan/ semi-open general",$I1010="Fitted",$I1010="Light practical (science)",$I1010="Light practical (other)",$I1010="Heavy practical (workshops)",$I1010="Heavy practical (clean)",$I1010="Large",$I1010="Storage"),$J1010=0,$K1010=0),"Please update Net Area or Non-net Area",
AND($B1010&lt;&gt;"OUT",$J1010=0,$I1010&lt;&gt;"Non-net",$M1010="85% Circulation"),"Net area not recorded for spaces with 85% circulation unusable type",
AND(OR($I1010="General",$I1010="Open plan/ semi-open general",$I1010="Fitted",$I1010="Light practical (science)",$I1010="Light practical (other)",$I1010="Heavy practical (workshops)",$I1010="Heavy practical (clean)",$I1010="Large",$I1010="Storage"),OR($J1010=0,ISBLANK($J1010))),"Net area not recorded in net spaces",
AND(OR($I1010="Non-net",$I1010="Outdoor space"),$J1010&gt;0),"Net Area Recorded in Non-net space",
AND($I1010="General",$J1010&gt;90),"This general space is over 90m2, please ensure that this space is entered as separate spaces if it usually used as separate spaces",
AND($I1010="Open plan/ semi-open general",$J1010&lt;27),"Open plan general space under 27m2",
AND(OR($K1010=0,ISBLANK($K1010)), $I1010="Non-net"),"Non-net area not recorded in non-net space"
),
" ")</f>
        <v xml:space="preserve"> </v>
      </c>
      <c r="M1010" s="144"/>
      <c r="N1010" s="144"/>
      <c r="O1010" s="144"/>
      <c r="P1010" s="144"/>
      <c r="Q1010" s="144"/>
      <c r="R1010" s="171"/>
      <c r="S1010" s="147">
        <f>NCA_Calculations!$P$1022</f>
        <v>0</v>
      </c>
      <c r="T1010" s="147">
        <f>NCA_Calculations!$Q$1022</f>
        <v>0</v>
      </c>
      <c r="U1010" s="144"/>
      <c r="V1010" s="144"/>
      <c r="W1010" s="149" t="str" cm="1">
        <f t="array" ref="W1010">_xlfn.IFNA(
_xlfn.IFS(
ISBLANK($U1010),"Missing space use.",
AND('Establishment details'!$C$14="Secondary",$V1010="Classbase"),"Invalid Status type",
AND(OR( $V1010="Classbase", $V1010="Teaching", $V1010="Early years",$V1010="SEND resourced"), NOT(ISBLANK($M1010))),"Space with status type and unusable type.",
AND($V1010= "Classbase",'Establishment details'!$C$22&gt;=10), "Classbase status is only valid in schools with a primary element.",
AND($I1010= "Large",$N1010 &gt; 3.5), "Large rooms with less than 3.5m height.",
AND(OR($V1010="Light practical (science)",$V1010="Light practical (science)",$V1010="Heavy practical (workshops)", $V1010="Heavy practical (clean)"), OR($O1010=0,ISBLANK($O1010))),"Missing sinks count for light and heavy practical spaces.",
AND($M1010 = "Other",ISBLANK($R1010)), "Invalid unusable type / missing note for other unusable type."
),
" ")</f>
        <v>Missing space use.</v>
      </c>
    </row>
    <row r="1011" spans="2:23" ht="15.75" x14ac:dyDescent="0.25">
      <c r="B1011" s="143"/>
      <c r="C1011" s="144"/>
      <c r="D1011" s="144"/>
      <c r="E1011" s="144"/>
      <c r="F1011" s="147" t="str" cm="1">
        <f t="array" ref="F1011">_xlfn.IFNA(CONCATENATE(_xlfn.IFS($D1011="Mezzanine",LEFT($D1011,1), $D1011="Ground Floor",LEFT($D1011,1),$D1011="Basment ",LEFT($D1011,1), $D1011="1st Floor", "0"&amp;LEFT($D1011,1), $D1011="2nd Floor", "0"&amp;LEFT($D1011,1), $D1011="3rd Floor", "0"&amp;LEFT($D1011,1), $D1011="4th Floor", "0"&amp;LEFT($D1011,1), $D1011="5th Floor", "0"&amp;LEFT($D1011,1), $D1011="6th Floor", "0"&amp;LEFT($D1011,1),$D1011="7th Floor", "0"&amp;LEFT($D1011,1),$D1011="8th Floor", "0"&amp;LEFT($D1011,1),$D1011="9th Floor", "0"&amp;LEFT($D1011,1),$D1011="10th Floor", LEFT($D1011,2),$D1011="11th Floor", LEFT($D1011,2),$D1011="12th Floor", LEFT($D1011,2),$D1011="13th Floor", LEFT($D1011,2), $D1011="Lower Ground", LEFT($D1011)&amp;IF(ISNUMBER(FIND(" ",$D1011)),MID($D1011,FIND(" ",$D1011)+1,1),"")&amp;IF(ISNUMBER(FIND(" ",$D1011,FIND(" ",$D1011)+1)),MID($D1011,FIND(" ",$D1011,FIND(" ",$D1011)+1)+1,1),""),$D1011="Upper Ground", LEFT($D1011)&amp;IF(ISNUMBER(FIND(" ",$D1011)),MID($D1011,FIND(" ",$D1011)+1,1),"")&amp;IF(ISNUMBER(FIND(" ",$D1011,FIND(" ",$D1011)+1)),MID($D1011,FIND(" ",$D1011,FIND(" ",$D1011)+1)+1,1),"")),".0",$E1011), " ")</f>
        <v xml:space="preserve"> </v>
      </c>
      <c r="G1011" s="144"/>
      <c r="H1011" s="144"/>
      <c r="I1011" s="144"/>
      <c r="J1011" s="144"/>
      <c r="K1011" s="144"/>
      <c r="L1011" s="149" t="str" cm="1">
        <f t="array" ref="L1011">_xlfn.IFNA(
_xlfn.IFS(
AND($F1011=" ",$G1011=" ",$H1011=" "),"Please update all three: Surveyor Room Reference, Establishment Room Reference and Establishment Room Name",
AND(OR($I1011="General",$I1011="Open plan/ semi-open general",$I1011="Fitted",$I1011="Light practical (science)",$I1011="Light practical (other)",$I1011="Heavy practical (workshops)",$I1011="Heavy practical (clean)",$I1011="Large",$I1011="Storage"),$J1011=0,$K1011=0),"Please update Net Area or Non-net Area",
AND($B1011&lt;&gt;"OUT",$J1011=0,$I1011&lt;&gt;"Non-net",$M1011="85% Circulation"),"Net area not recorded for spaces with 85% circulation unusable type",
AND(OR($I1011="General",$I1011="Open plan/ semi-open general",$I1011="Fitted",$I1011="Light practical (science)",$I1011="Light practical (other)",$I1011="Heavy practical (workshops)",$I1011="Heavy practical (clean)",$I1011="Large",$I1011="Storage"),OR($J1011=0,ISBLANK($J1011))),"Net area not recorded in net spaces",
AND(OR($I1011="Non-net",$I1011="Outdoor space"),$J1011&gt;0),"Net Area Recorded in Non-net space",
AND($I1011="General",$J1011&gt;90),"This general space is over 90m2, please ensure that this space is entered as separate spaces if it usually used as separate spaces",
AND($I1011="Open plan/ semi-open general",$J1011&lt;27),"Open plan general space under 27m2",
AND(OR($K1011=0,ISBLANK($K1011)), $I1011="Non-net"),"Non-net area not recorded in non-net space"
),
" ")</f>
        <v xml:space="preserve"> </v>
      </c>
      <c r="M1011" s="144"/>
      <c r="N1011" s="144"/>
      <c r="O1011" s="144"/>
      <c r="P1011" s="144"/>
      <c r="Q1011" s="144"/>
      <c r="R1011" s="171"/>
      <c r="S1011" s="147">
        <f>NCA_Calculations!$P$1023</f>
        <v>0</v>
      </c>
      <c r="T1011" s="147">
        <f>NCA_Calculations!$Q$1023</f>
        <v>0</v>
      </c>
      <c r="U1011" s="144"/>
      <c r="V1011" s="144"/>
      <c r="W1011" s="149" t="str" cm="1">
        <f t="array" ref="W1011">_xlfn.IFNA(
_xlfn.IFS(
ISBLANK($U1011),"Missing space use.",
AND('Establishment details'!$C$14="Secondary",$V1011="Classbase"),"Invalid Status type",
AND(OR( $V1011="Classbase", $V1011="Teaching", $V1011="Early years",$V1011="SEND resourced"), NOT(ISBLANK($M1011))),"Space with status type and unusable type.",
AND($V1011= "Classbase",'Establishment details'!$C$22&gt;=10), "Classbase status is only valid in schools with a primary element.",
AND($I1011= "Large",$N1011 &gt; 3.5), "Large rooms with less than 3.5m height.",
AND(OR($V1011="Light practical (science)",$V1011="Light practical (science)",$V1011="Heavy practical (workshops)", $V1011="Heavy practical (clean)"), OR($O1011=0,ISBLANK($O1011))),"Missing sinks count for light and heavy practical spaces.",
AND($M1011 = "Other",ISBLANK($R1011)), "Invalid unusable type / missing note for other unusable type."
),
" ")</f>
        <v>Missing space use.</v>
      </c>
    </row>
    <row r="1012" spans="2:23" ht="15.75" x14ac:dyDescent="0.25">
      <c r="B1012" s="143"/>
      <c r="C1012" s="144"/>
      <c r="D1012" s="144"/>
      <c r="E1012" s="144"/>
      <c r="F1012" s="147" t="str" cm="1">
        <f t="array" ref="F1012">_xlfn.IFNA(CONCATENATE(_xlfn.IFS($D1012="Mezzanine",LEFT($D1012,1), $D1012="Ground Floor",LEFT($D1012,1),$D1012="Basment ",LEFT($D1012,1), $D1012="1st Floor", "0"&amp;LEFT($D1012,1), $D1012="2nd Floor", "0"&amp;LEFT($D1012,1), $D1012="3rd Floor", "0"&amp;LEFT($D1012,1), $D1012="4th Floor", "0"&amp;LEFT($D1012,1), $D1012="5th Floor", "0"&amp;LEFT($D1012,1), $D1012="6th Floor", "0"&amp;LEFT($D1012,1),$D1012="7th Floor", "0"&amp;LEFT($D1012,1),$D1012="8th Floor", "0"&amp;LEFT($D1012,1),$D1012="9th Floor", "0"&amp;LEFT($D1012,1),$D1012="10th Floor", LEFT($D1012,2),$D1012="11th Floor", LEFT($D1012,2),$D1012="12th Floor", LEFT($D1012,2),$D1012="13th Floor", LEFT($D1012,2), $D1012="Lower Ground", LEFT($D1012)&amp;IF(ISNUMBER(FIND(" ",$D1012)),MID($D1012,FIND(" ",$D1012)+1,1),"")&amp;IF(ISNUMBER(FIND(" ",$D1012,FIND(" ",$D1012)+1)),MID($D1012,FIND(" ",$D1012,FIND(" ",$D1012)+1)+1,1),""),$D1012="Upper Ground", LEFT($D1012)&amp;IF(ISNUMBER(FIND(" ",$D1012)),MID($D1012,FIND(" ",$D1012)+1,1),"")&amp;IF(ISNUMBER(FIND(" ",$D1012,FIND(" ",$D1012)+1)),MID($D1012,FIND(" ",$D1012,FIND(" ",$D1012)+1)+1,1),"")),".0",$E1012), " ")</f>
        <v xml:space="preserve"> </v>
      </c>
      <c r="G1012" s="144"/>
      <c r="H1012" s="144"/>
      <c r="I1012" s="144"/>
      <c r="J1012" s="144"/>
      <c r="K1012" s="144"/>
      <c r="L1012" s="149" t="str" cm="1">
        <f t="array" ref="L1012">_xlfn.IFNA(
_xlfn.IFS(
AND($F1012=" ",$G1012=" ",$H1012=" "),"Please update all three: Surveyor Room Reference, Establishment Room Reference and Establishment Room Name",
AND(OR($I1012="General",$I1012="Open plan/ semi-open general",$I1012="Fitted",$I1012="Light practical (science)",$I1012="Light practical (other)",$I1012="Heavy practical (workshops)",$I1012="Heavy practical (clean)",$I1012="Large",$I1012="Storage"),$J1012=0,$K1012=0),"Please update Net Area or Non-net Area",
AND($B1012&lt;&gt;"OUT",$J1012=0,$I1012&lt;&gt;"Non-net",$M1012="85% Circulation"),"Net area not recorded for spaces with 85% circulation unusable type",
AND(OR($I1012="General",$I1012="Open plan/ semi-open general",$I1012="Fitted",$I1012="Light practical (science)",$I1012="Light practical (other)",$I1012="Heavy practical (workshops)",$I1012="Heavy practical (clean)",$I1012="Large",$I1012="Storage"),OR($J1012=0,ISBLANK($J1012))),"Net area not recorded in net spaces",
AND(OR($I1012="Non-net",$I1012="Outdoor space"),$J1012&gt;0),"Net Area Recorded in Non-net space",
AND($I1012="General",$J1012&gt;90),"This general space is over 90m2, please ensure that this space is entered as separate spaces if it usually used as separate spaces",
AND($I1012="Open plan/ semi-open general",$J1012&lt;27),"Open plan general space under 27m2",
AND(OR($K1012=0,ISBLANK($K1012)), $I1012="Non-net"),"Non-net area not recorded in non-net space"
),
" ")</f>
        <v xml:space="preserve"> </v>
      </c>
      <c r="M1012" s="144"/>
      <c r="N1012" s="144"/>
      <c r="O1012" s="144"/>
      <c r="P1012" s="144"/>
      <c r="Q1012" s="144"/>
      <c r="R1012" s="171"/>
      <c r="S1012" s="147">
        <f>NCA_Calculations!$P$1024</f>
        <v>0</v>
      </c>
      <c r="T1012" s="147">
        <f>NCA_Calculations!$Q$1024</f>
        <v>0</v>
      </c>
      <c r="U1012" s="144"/>
      <c r="V1012" s="144"/>
      <c r="W1012" s="149" t="str" cm="1">
        <f t="array" ref="W1012">_xlfn.IFNA(
_xlfn.IFS(
ISBLANK($U1012),"Missing space use.",
AND('Establishment details'!$C$14="Secondary",$V1012="Classbase"),"Invalid Status type",
AND(OR( $V1012="Classbase", $V1012="Teaching", $V1012="Early years",$V1012="SEND resourced"), NOT(ISBLANK($M1012))),"Space with status type and unusable type.",
AND($V1012= "Classbase",'Establishment details'!$C$22&gt;=10), "Classbase status is only valid in schools with a primary element.",
AND($I1012= "Large",$N1012 &gt; 3.5), "Large rooms with less than 3.5m height.",
AND(OR($V1012="Light practical (science)",$V1012="Light practical (science)",$V1012="Heavy practical (workshops)", $V1012="Heavy practical (clean)"), OR($O1012=0,ISBLANK($O1012))),"Missing sinks count for light and heavy practical spaces.",
AND($M1012 = "Other",ISBLANK($R1012)), "Invalid unusable type / missing note for other unusable type."
),
" ")</f>
        <v>Missing space use.</v>
      </c>
    </row>
    <row r="1013" spans="2:23" ht="15.75" x14ac:dyDescent="0.25">
      <c r="B1013" s="143"/>
      <c r="C1013" s="144"/>
      <c r="D1013" s="144"/>
      <c r="E1013" s="144"/>
      <c r="F1013" s="147" t="str" cm="1">
        <f t="array" ref="F1013">_xlfn.IFNA(CONCATENATE(_xlfn.IFS($D1013="Mezzanine",LEFT($D1013,1), $D1013="Ground Floor",LEFT($D1013,1),$D1013="Basment ",LEFT($D1013,1), $D1013="1st Floor", "0"&amp;LEFT($D1013,1), $D1013="2nd Floor", "0"&amp;LEFT($D1013,1), $D1013="3rd Floor", "0"&amp;LEFT($D1013,1), $D1013="4th Floor", "0"&amp;LEFT($D1013,1), $D1013="5th Floor", "0"&amp;LEFT($D1013,1), $D1013="6th Floor", "0"&amp;LEFT($D1013,1),$D1013="7th Floor", "0"&amp;LEFT($D1013,1),$D1013="8th Floor", "0"&amp;LEFT($D1013,1),$D1013="9th Floor", "0"&amp;LEFT($D1013,1),$D1013="10th Floor", LEFT($D1013,2),$D1013="11th Floor", LEFT($D1013,2),$D1013="12th Floor", LEFT($D1013,2),$D1013="13th Floor", LEFT($D1013,2), $D1013="Lower Ground", LEFT($D1013)&amp;IF(ISNUMBER(FIND(" ",$D1013)),MID($D1013,FIND(" ",$D1013)+1,1),"")&amp;IF(ISNUMBER(FIND(" ",$D1013,FIND(" ",$D1013)+1)),MID($D1013,FIND(" ",$D1013,FIND(" ",$D1013)+1)+1,1),""),$D1013="Upper Ground", LEFT($D1013)&amp;IF(ISNUMBER(FIND(" ",$D1013)),MID($D1013,FIND(" ",$D1013)+1,1),"")&amp;IF(ISNUMBER(FIND(" ",$D1013,FIND(" ",$D1013)+1)),MID($D1013,FIND(" ",$D1013,FIND(" ",$D1013)+1)+1,1),"")),".0",$E1013), " ")</f>
        <v xml:space="preserve"> </v>
      </c>
      <c r="G1013" s="144"/>
      <c r="H1013" s="144"/>
      <c r="I1013" s="144"/>
      <c r="J1013" s="144"/>
      <c r="K1013" s="144"/>
      <c r="L1013" s="149" t="str" cm="1">
        <f t="array" ref="L1013">_xlfn.IFNA(
_xlfn.IFS(
AND($F1013=" ",$G1013=" ",$H1013=" "),"Please update all three: Surveyor Room Reference, Establishment Room Reference and Establishment Room Name",
AND(OR($I1013="General",$I1013="Open plan/ semi-open general",$I1013="Fitted",$I1013="Light practical (science)",$I1013="Light practical (other)",$I1013="Heavy practical (workshops)",$I1013="Heavy practical (clean)",$I1013="Large",$I1013="Storage"),$J1013=0,$K1013=0),"Please update Net Area or Non-net Area",
AND($B1013&lt;&gt;"OUT",$J1013=0,$I1013&lt;&gt;"Non-net",$M1013="85% Circulation"),"Net area not recorded for spaces with 85% circulation unusable type",
AND(OR($I1013="General",$I1013="Open plan/ semi-open general",$I1013="Fitted",$I1013="Light practical (science)",$I1013="Light practical (other)",$I1013="Heavy practical (workshops)",$I1013="Heavy practical (clean)",$I1013="Large",$I1013="Storage"),OR($J1013=0,ISBLANK($J1013))),"Net area not recorded in net spaces",
AND(OR($I1013="Non-net",$I1013="Outdoor space"),$J1013&gt;0),"Net Area Recorded in Non-net space",
AND($I1013="General",$J1013&gt;90),"This general space is over 90m2, please ensure that this space is entered as separate spaces if it usually used as separate spaces",
AND($I1013="Open plan/ semi-open general",$J1013&lt;27),"Open plan general space under 27m2",
AND(OR($K1013=0,ISBLANK($K1013)), $I1013="Non-net"),"Non-net area not recorded in non-net space"
),
" ")</f>
        <v xml:space="preserve"> </v>
      </c>
      <c r="M1013" s="144"/>
      <c r="N1013" s="144"/>
      <c r="O1013" s="144"/>
      <c r="P1013" s="144"/>
      <c r="Q1013" s="144"/>
      <c r="R1013" s="171"/>
      <c r="S1013" s="147">
        <f>NCA_Calculations!$P$1025</f>
        <v>0</v>
      </c>
      <c r="T1013" s="147">
        <f>NCA_Calculations!$Q$1025</f>
        <v>0</v>
      </c>
      <c r="U1013" s="144"/>
      <c r="V1013" s="144"/>
      <c r="W1013" s="149" t="str" cm="1">
        <f t="array" ref="W1013">_xlfn.IFNA(
_xlfn.IFS(
ISBLANK($U1013),"Missing space use.",
AND('Establishment details'!$C$14="Secondary",$V1013="Classbase"),"Invalid Status type",
AND(OR( $V1013="Classbase", $V1013="Teaching", $V1013="Early years",$V1013="SEND resourced"), NOT(ISBLANK($M1013))),"Space with status type and unusable type.",
AND($V1013= "Classbase",'Establishment details'!$C$22&gt;=10), "Classbase status is only valid in schools with a primary element.",
AND($I1013= "Large",$N1013 &gt; 3.5), "Large rooms with less than 3.5m height.",
AND(OR($V1013="Light practical (science)",$V1013="Light practical (science)",$V1013="Heavy practical (workshops)", $V1013="Heavy practical (clean)"), OR($O1013=0,ISBLANK($O1013))),"Missing sinks count for light and heavy practical spaces.",
AND($M1013 = "Other",ISBLANK($R1013)), "Invalid unusable type / missing note for other unusable type."
),
" ")</f>
        <v>Missing space use.</v>
      </c>
    </row>
    <row r="1014" spans="2:23" ht="15.75" x14ac:dyDescent="0.25">
      <c r="B1014" s="143"/>
      <c r="C1014" s="144"/>
      <c r="D1014" s="144"/>
      <c r="E1014" s="144"/>
      <c r="F1014" s="147" t="str" cm="1">
        <f t="array" ref="F1014">_xlfn.IFNA(CONCATENATE(_xlfn.IFS($D1014="Mezzanine",LEFT($D1014,1), $D1014="Ground Floor",LEFT($D1014,1),$D1014="Basment ",LEFT($D1014,1), $D1014="1st Floor", "0"&amp;LEFT($D1014,1), $D1014="2nd Floor", "0"&amp;LEFT($D1014,1), $D1014="3rd Floor", "0"&amp;LEFT($D1014,1), $D1014="4th Floor", "0"&amp;LEFT($D1014,1), $D1014="5th Floor", "0"&amp;LEFT($D1014,1), $D1014="6th Floor", "0"&amp;LEFT($D1014,1),$D1014="7th Floor", "0"&amp;LEFT($D1014,1),$D1014="8th Floor", "0"&amp;LEFT($D1014,1),$D1014="9th Floor", "0"&amp;LEFT($D1014,1),$D1014="10th Floor", LEFT($D1014,2),$D1014="11th Floor", LEFT($D1014,2),$D1014="12th Floor", LEFT($D1014,2),$D1014="13th Floor", LEFT($D1014,2), $D1014="Lower Ground", LEFT($D1014)&amp;IF(ISNUMBER(FIND(" ",$D1014)),MID($D1014,FIND(" ",$D1014)+1,1),"")&amp;IF(ISNUMBER(FIND(" ",$D1014,FIND(" ",$D1014)+1)),MID($D1014,FIND(" ",$D1014,FIND(" ",$D1014)+1)+1,1),""),$D1014="Upper Ground", LEFT($D1014)&amp;IF(ISNUMBER(FIND(" ",$D1014)),MID($D1014,FIND(" ",$D1014)+1,1),"")&amp;IF(ISNUMBER(FIND(" ",$D1014,FIND(" ",$D1014)+1)),MID($D1014,FIND(" ",$D1014,FIND(" ",$D1014)+1)+1,1),"")),".0",$E1014), " ")</f>
        <v xml:space="preserve"> </v>
      </c>
      <c r="G1014" s="144"/>
      <c r="H1014" s="144"/>
      <c r="I1014" s="144"/>
      <c r="J1014" s="144"/>
      <c r="K1014" s="144"/>
      <c r="L1014" s="149" t="str" cm="1">
        <f t="array" ref="L1014">_xlfn.IFNA(
_xlfn.IFS(
AND($F1014=" ",$G1014=" ",$H1014=" "),"Please update all three: Surveyor Room Reference, Establishment Room Reference and Establishment Room Name",
AND(OR($I1014="General",$I1014="Open plan/ semi-open general",$I1014="Fitted",$I1014="Light practical (science)",$I1014="Light practical (other)",$I1014="Heavy practical (workshops)",$I1014="Heavy practical (clean)",$I1014="Large",$I1014="Storage"),$J1014=0,$K1014=0),"Please update Net Area or Non-net Area",
AND($B1014&lt;&gt;"OUT",$J1014=0,$I1014&lt;&gt;"Non-net",$M1014="85% Circulation"),"Net area not recorded for spaces with 85% circulation unusable type",
AND(OR($I1014="General",$I1014="Open plan/ semi-open general",$I1014="Fitted",$I1014="Light practical (science)",$I1014="Light practical (other)",$I1014="Heavy practical (workshops)",$I1014="Heavy practical (clean)",$I1014="Large",$I1014="Storage"),OR($J1014=0,ISBLANK($J1014))),"Net area not recorded in net spaces",
AND(OR($I1014="Non-net",$I1014="Outdoor space"),$J1014&gt;0),"Net Area Recorded in Non-net space",
AND($I1014="General",$J1014&gt;90),"This general space is over 90m2, please ensure that this space is entered as separate spaces if it usually used as separate spaces",
AND($I1014="Open plan/ semi-open general",$J1014&lt;27),"Open plan general space under 27m2",
AND(OR($K1014=0,ISBLANK($K1014)), $I1014="Non-net"),"Non-net area not recorded in non-net space"
),
" ")</f>
        <v xml:space="preserve"> </v>
      </c>
      <c r="M1014" s="144"/>
      <c r="N1014" s="144"/>
      <c r="O1014" s="144"/>
      <c r="P1014" s="144"/>
      <c r="Q1014" s="144"/>
      <c r="R1014" s="171"/>
      <c r="S1014" s="147">
        <f>NCA_Calculations!$P$1026</f>
        <v>0</v>
      </c>
      <c r="T1014" s="147">
        <f>NCA_Calculations!$Q$1026</f>
        <v>0</v>
      </c>
      <c r="U1014" s="144"/>
      <c r="V1014" s="144"/>
      <c r="W1014" s="149" t="str" cm="1">
        <f t="array" ref="W1014">_xlfn.IFNA(
_xlfn.IFS(
ISBLANK($U1014),"Missing space use.",
AND('Establishment details'!$C$14="Secondary",$V1014="Classbase"),"Invalid Status type",
AND(OR( $V1014="Classbase", $V1014="Teaching", $V1014="Early years",$V1014="SEND resourced"), NOT(ISBLANK($M1014))),"Space with status type and unusable type.",
AND($V1014= "Classbase",'Establishment details'!$C$22&gt;=10), "Classbase status is only valid in schools with a primary element.",
AND($I1014= "Large",$N1014 &gt; 3.5), "Large rooms with less than 3.5m height.",
AND(OR($V1014="Light practical (science)",$V1014="Light practical (science)",$V1014="Heavy practical (workshops)", $V1014="Heavy practical (clean)"), OR($O1014=0,ISBLANK($O1014))),"Missing sinks count for light and heavy practical spaces.",
AND($M1014 = "Other",ISBLANK($R1014)), "Invalid unusable type / missing note for other unusable type."
),
" ")</f>
        <v>Missing space use.</v>
      </c>
    </row>
    <row r="1015" spans="2:23" ht="15.75" x14ac:dyDescent="0.25">
      <c r="B1015" s="143"/>
      <c r="C1015" s="144"/>
      <c r="D1015" s="144"/>
      <c r="E1015" s="144"/>
      <c r="F1015" s="147" t="str" cm="1">
        <f t="array" ref="F1015">_xlfn.IFNA(CONCATENATE(_xlfn.IFS($D1015="Mezzanine",LEFT($D1015,1), $D1015="Ground Floor",LEFT($D1015,1),$D1015="Basment ",LEFT($D1015,1), $D1015="1st Floor", "0"&amp;LEFT($D1015,1), $D1015="2nd Floor", "0"&amp;LEFT($D1015,1), $D1015="3rd Floor", "0"&amp;LEFT($D1015,1), $D1015="4th Floor", "0"&amp;LEFT($D1015,1), $D1015="5th Floor", "0"&amp;LEFT($D1015,1), $D1015="6th Floor", "0"&amp;LEFT($D1015,1),$D1015="7th Floor", "0"&amp;LEFT($D1015,1),$D1015="8th Floor", "0"&amp;LEFT($D1015,1),$D1015="9th Floor", "0"&amp;LEFT($D1015,1),$D1015="10th Floor", LEFT($D1015,2),$D1015="11th Floor", LEFT($D1015,2),$D1015="12th Floor", LEFT($D1015,2),$D1015="13th Floor", LEFT($D1015,2), $D1015="Lower Ground", LEFT($D1015)&amp;IF(ISNUMBER(FIND(" ",$D1015)),MID($D1015,FIND(" ",$D1015)+1,1),"")&amp;IF(ISNUMBER(FIND(" ",$D1015,FIND(" ",$D1015)+1)),MID($D1015,FIND(" ",$D1015,FIND(" ",$D1015)+1)+1,1),""),$D1015="Upper Ground", LEFT($D1015)&amp;IF(ISNUMBER(FIND(" ",$D1015)),MID($D1015,FIND(" ",$D1015)+1,1),"")&amp;IF(ISNUMBER(FIND(" ",$D1015,FIND(" ",$D1015)+1)),MID($D1015,FIND(" ",$D1015,FIND(" ",$D1015)+1)+1,1),"")),".0",$E1015), " ")</f>
        <v xml:space="preserve"> </v>
      </c>
      <c r="G1015" s="144"/>
      <c r="H1015" s="144"/>
      <c r="I1015" s="144"/>
      <c r="J1015" s="144"/>
      <c r="K1015" s="144"/>
      <c r="L1015" s="149" t="str" cm="1">
        <f t="array" ref="L1015">_xlfn.IFNA(
_xlfn.IFS(
AND($F1015=" ",$G1015=" ",$H1015=" "),"Please update all three: Surveyor Room Reference, Establishment Room Reference and Establishment Room Name",
AND(OR($I1015="General",$I1015="Open plan/ semi-open general",$I1015="Fitted",$I1015="Light practical (science)",$I1015="Light practical (other)",$I1015="Heavy practical (workshops)",$I1015="Heavy practical (clean)",$I1015="Large",$I1015="Storage"),$J1015=0,$K1015=0),"Please update Net Area or Non-net Area",
AND($B1015&lt;&gt;"OUT",$J1015=0,$I1015&lt;&gt;"Non-net",$M1015="85% Circulation"),"Net area not recorded for spaces with 85% circulation unusable type",
AND(OR($I1015="General",$I1015="Open plan/ semi-open general",$I1015="Fitted",$I1015="Light practical (science)",$I1015="Light practical (other)",$I1015="Heavy practical (workshops)",$I1015="Heavy practical (clean)",$I1015="Large",$I1015="Storage"),OR($J1015=0,ISBLANK($J1015))),"Net area not recorded in net spaces",
AND(OR($I1015="Non-net",$I1015="Outdoor space"),$J1015&gt;0),"Net Area Recorded in Non-net space",
AND($I1015="General",$J1015&gt;90),"This general space is over 90m2, please ensure that this space is entered as separate spaces if it usually used as separate spaces",
AND($I1015="Open plan/ semi-open general",$J1015&lt;27),"Open plan general space under 27m2",
AND(OR($K1015=0,ISBLANK($K1015)), $I1015="Non-net"),"Non-net area not recorded in non-net space"
),
" ")</f>
        <v xml:space="preserve"> </v>
      </c>
      <c r="M1015" s="144"/>
      <c r="N1015" s="144"/>
      <c r="O1015" s="144"/>
      <c r="P1015" s="144"/>
      <c r="Q1015" s="144"/>
      <c r="R1015" s="171"/>
      <c r="S1015" s="147">
        <f>NCA_Calculations!$P$1027</f>
        <v>0</v>
      </c>
      <c r="T1015" s="147">
        <f>NCA_Calculations!$Q$1027</f>
        <v>0</v>
      </c>
      <c r="U1015" s="144"/>
      <c r="V1015" s="144"/>
      <c r="W1015" s="149" t="str" cm="1">
        <f t="array" ref="W1015">_xlfn.IFNA(
_xlfn.IFS(
ISBLANK($U1015),"Missing space use.",
AND('Establishment details'!$C$14="Secondary",$V1015="Classbase"),"Invalid Status type",
AND(OR( $V1015="Classbase", $V1015="Teaching", $V1015="Early years",$V1015="SEND resourced"), NOT(ISBLANK($M1015))),"Space with status type and unusable type.",
AND($V1015= "Classbase",'Establishment details'!$C$22&gt;=10), "Classbase status is only valid in schools with a primary element.",
AND($I1015= "Large",$N1015 &gt; 3.5), "Large rooms with less than 3.5m height.",
AND(OR($V1015="Light practical (science)",$V1015="Light practical (science)",$V1015="Heavy practical (workshops)", $V1015="Heavy practical (clean)"), OR($O1015=0,ISBLANK($O1015))),"Missing sinks count for light and heavy practical spaces.",
AND($M1015 = "Other",ISBLANK($R1015)), "Invalid unusable type / missing note for other unusable type."
),
" ")</f>
        <v>Missing space use.</v>
      </c>
    </row>
    <row r="1016" spans="2:23" ht="15.75" x14ac:dyDescent="0.25">
      <c r="B1016" s="143"/>
      <c r="C1016" s="144"/>
      <c r="D1016" s="144"/>
      <c r="E1016" s="144"/>
      <c r="F1016" s="147" t="str" cm="1">
        <f t="array" ref="F1016">_xlfn.IFNA(CONCATENATE(_xlfn.IFS($D1016="Mezzanine",LEFT($D1016,1), $D1016="Ground Floor",LEFT($D1016,1),$D1016="Basment ",LEFT($D1016,1), $D1016="1st Floor", "0"&amp;LEFT($D1016,1), $D1016="2nd Floor", "0"&amp;LEFT($D1016,1), $D1016="3rd Floor", "0"&amp;LEFT($D1016,1), $D1016="4th Floor", "0"&amp;LEFT($D1016,1), $D1016="5th Floor", "0"&amp;LEFT($D1016,1), $D1016="6th Floor", "0"&amp;LEFT($D1016,1),$D1016="7th Floor", "0"&amp;LEFT($D1016,1),$D1016="8th Floor", "0"&amp;LEFT($D1016,1),$D1016="9th Floor", "0"&amp;LEFT($D1016,1),$D1016="10th Floor", LEFT($D1016,2),$D1016="11th Floor", LEFT($D1016,2),$D1016="12th Floor", LEFT($D1016,2),$D1016="13th Floor", LEFT($D1016,2), $D1016="Lower Ground", LEFT($D1016)&amp;IF(ISNUMBER(FIND(" ",$D1016)),MID($D1016,FIND(" ",$D1016)+1,1),"")&amp;IF(ISNUMBER(FIND(" ",$D1016,FIND(" ",$D1016)+1)),MID($D1016,FIND(" ",$D1016,FIND(" ",$D1016)+1)+1,1),""),$D1016="Upper Ground", LEFT($D1016)&amp;IF(ISNUMBER(FIND(" ",$D1016)),MID($D1016,FIND(" ",$D1016)+1,1),"")&amp;IF(ISNUMBER(FIND(" ",$D1016,FIND(" ",$D1016)+1)),MID($D1016,FIND(" ",$D1016,FIND(" ",$D1016)+1)+1,1),"")),".0",$E1016), " ")</f>
        <v xml:space="preserve"> </v>
      </c>
      <c r="G1016" s="144"/>
      <c r="H1016" s="144"/>
      <c r="I1016" s="144"/>
      <c r="J1016" s="144"/>
      <c r="K1016" s="144"/>
      <c r="L1016" s="149" t="str" cm="1">
        <f t="array" ref="L1016">_xlfn.IFNA(
_xlfn.IFS(
AND($F1016=" ",$G1016=" ",$H1016=" "),"Please update all three: Surveyor Room Reference, Establishment Room Reference and Establishment Room Name",
AND(OR($I1016="General",$I1016="Open plan/ semi-open general",$I1016="Fitted",$I1016="Light practical (science)",$I1016="Light practical (other)",$I1016="Heavy practical (workshops)",$I1016="Heavy practical (clean)",$I1016="Large",$I1016="Storage"),$J1016=0,$K1016=0),"Please update Net Area or Non-net Area",
AND($B1016&lt;&gt;"OUT",$J1016=0,$I1016&lt;&gt;"Non-net",$M1016="85% Circulation"),"Net area not recorded for spaces with 85% circulation unusable type",
AND(OR($I1016="General",$I1016="Open plan/ semi-open general",$I1016="Fitted",$I1016="Light practical (science)",$I1016="Light practical (other)",$I1016="Heavy practical (workshops)",$I1016="Heavy practical (clean)",$I1016="Large",$I1016="Storage"),OR($J1016=0,ISBLANK($J1016))),"Net area not recorded in net spaces",
AND(OR($I1016="Non-net",$I1016="Outdoor space"),$J1016&gt;0),"Net Area Recorded in Non-net space",
AND($I1016="General",$J1016&gt;90),"This general space is over 90m2, please ensure that this space is entered as separate spaces if it usually used as separate spaces",
AND($I1016="Open plan/ semi-open general",$J1016&lt;27),"Open plan general space under 27m2",
AND(OR($K1016=0,ISBLANK($K1016)), $I1016="Non-net"),"Non-net area not recorded in non-net space"
),
" ")</f>
        <v xml:space="preserve"> </v>
      </c>
      <c r="M1016" s="144"/>
      <c r="N1016" s="144"/>
      <c r="O1016" s="144"/>
      <c r="P1016" s="144"/>
      <c r="Q1016" s="144"/>
      <c r="R1016" s="171"/>
      <c r="S1016" s="147">
        <f>NCA_Calculations!$P$1028</f>
        <v>0</v>
      </c>
      <c r="T1016" s="147">
        <f>NCA_Calculations!$Q$1028</f>
        <v>0</v>
      </c>
      <c r="U1016" s="144"/>
      <c r="V1016" s="144"/>
      <c r="W1016" s="149" t="str" cm="1">
        <f t="array" ref="W1016">_xlfn.IFNA(
_xlfn.IFS(
ISBLANK($U1016),"Missing space use.",
AND('Establishment details'!$C$14="Secondary",$V1016="Classbase"),"Invalid Status type",
AND(OR( $V1016="Classbase", $V1016="Teaching", $V1016="Early years",$V1016="SEND resourced"), NOT(ISBLANK($M1016))),"Space with status type and unusable type.",
AND($V1016= "Classbase",'Establishment details'!$C$22&gt;=10), "Classbase status is only valid in schools with a primary element.",
AND($I1016= "Large",$N1016 &gt; 3.5), "Large rooms with less than 3.5m height.",
AND(OR($V1016="Light practical (science)",$V1016="Light practical (science)",$V1016="Heavy practical (workshops)", $V1016="Heavy practical (clean)"), OR($O1016=0,ISBLANK($O1016))),"Missing sinks count for light and heavy practical spaces.",
AND($M1016 = "Other",ISBLANK($R1016)), "Invalid unusable type / missing note for other unusable type."
),
" ")</f>
        <v>Missing space use.</v>
      </c>
    </row>
    <row r="1017" spans="2:23" ht="15.75" x14ac:dyDescent="0.25">
      <c r="B1017" s="143"/>
      <c r="C1017" s="144"/>
      <c r="D1017" s="144"/>
      <c r="E1017" s="144"/>
      <c r="F1017" s="147" t="str" cm="1">
        <f t="array" ref="F1017">_xlfn.IFNA(CONCATENATE(_xlfn.IFS($D1017="Mezzanine",LEFT($D1017,1), $D1017="Ground Floor",LEFT($D1017,1),$D1017="Basment ",LEFT($D1017,1), $D1017="1st Floor", "0"&amp;LEFT($D1017,1), $D1017="2nd Floor", "0"&amp;LEFT($D1017,1), $D1017="3rd Floor", "0"&amp;LEFT($D1017,1), $D1017="4th Floor", "0"&amp;LEFT($D1017,1), $D1017="5th Floor", "0"&amp;LEFT($D1017,1), $D1017="6th Floor", "0"&amp;LEFT($D1017,1),$D1017="7th Floor", "0"&amp;LEFT($D1017,1),$D1017="8th Floor", "0"&amp;LEFT($D1017,1),$D1017="9th Floor", "0"&amp;LEFT($D1017,1),$D1017="10th Floor", LEFT($D1017,2),$D1017="11th Floor", LEFT($D1017,2),$D1017="12th Floor", LEFT($D1017,2),$D1017="13th Floor", LEFT($D1017,2), $D1017="Lower Ground", LEFT($D1017)&amp;IF(ISNUMBER(FIND(" ",$D1017)),MID($D1017,FIND(" ",$D1017)+1,1),"")&amp;IF(ISNUMBER(FIND(" ",$D1017,FIND(" ",$D1017)+1)),MID($D1017,FIND(" ",$D1017,FIND(" ",$D1017)+1)+1,1),""),$D1017="Upper Ground", LEFT($D1017)&amp;IF(ISNUMBER(FIND(" ",$D1017)),MID($D1017,FIND(" ",$D1017)+1,1),"")&amp;IF(ISNUMBER(FIND(" ",$D1017,FIND(" ",$D1017)+1)),MID($D1017,FIND(" ",$D1017,FIND(" ",$D1017)+1)+1,1),"")),".0",$E1017), " ")</f>
        <v xml:space="preserve"> </v>
      </c>
      <c r="G1017" s="144"/>
      <c r="H1017" s="144"/>
      <c r="I1017" s="144"/>
      <c r="J1017" s="144"/>
      <c r="K1017" s="144"/>
      <c r="L1017" s="149" t="str" cm="1">
        <f t="array" ref="L1017">_xlfn.IFNA(
_xlfn.IFS(
AND($F1017=" ",$G1017=" ",$H1017=" "),"Please update all three: Surveyor Room Reference, Establishment Room Reference and Establishment Room Name",
AND(OR($I1017="General",$I1017="Open plan/ semi-open general",$I1017="Fitted",$I1017="Light practical (science)",$I1017="Light practical (other)",$I1017="Heavy practical (workshops)",$I1017="Heavy practical (clean)",$I1017="Large",$I1017="Storage"),$J1017=0,$K1017=0),"Please update Net Area or Non-net Area",
AND($B1017&lt;&gt;"OUT",$J1017=0,$I1017&lt;&gt;"Non-net",$M1017="85% Circulation"),"Net area not recorded for spaces with 85% circulation unusable type",
AND(OR($I1017="General",$I1017="Open plan/ semi-open general",$I1017="Fitted",$I1017="Light practical (science)",$I1017="Light practical (other)",$I1017="Heavy practical (workshops)",$I1017="Heavy practical (clean)",$I1017="Large",$I1017="Storage"),OR($J1017=0,ISBLANK($J1017))),"Net area not recorded in net spaces",
AND(OR($I1017="Non-net",$I1017="Outdoor space"),$J1017&gt;0),"Net Area Recorded in Non-net space",
AND($I1017="General",$J1017&gt;90),"This general space is over 90m2, please ensure that this space is entered as separate spaces if it usually used as separate spaces",
AND($I1017="Open plan/ semi-open general",$J1017&lt;27),"Open plan general space under 27m2",
AND(OR($K1017=0,ISBLANK($K1017)), $I1017="Non-net"),"Non-net area not recorded in non-net space"
),
" ")</f>
        <v xml:space="preserve"> </v>
      </c>
      <c r="M1017" s="144"/>
      <c r="N1017" s="144"/>
      <c r="O1017" s="144"/>
      <c r="P1017" s="144"/>
      <c r="Q1017" s="144"/>
      <c r="R1017" s="171"/>
      <c r="S1017" s="147">
        <f>NCA_Calculations!$P$1029</f>
        <v>0</v>
      </c>
      <c r="T1017" s="147">
        <f>NCA_Calculations!$Q$1029</f>
        <v>0</v>
      </c>
      <c r="U1017" s="144"/>
      <c r="V1017" s="144"/>
      <c r="W1017" s="149" t="str" cm="1">
        <f t="array" ref="W1017">_xlfn.IFNA(
_xlfn.IFS(
ISBLANK($U1017),"Missing space use.",
AND('Establishment details'!$C$14="Secondary",$V1017="Classbase"),"Invalid Status type",
AND(OR( $V1017="Classbase", $V1017="Teaching", $V1017="Early years",$V1017="SEND resourced"), NOT(ISBLANK($M1017))),"Space with status type and unusable type.",
AND($V1017= "Classbase",'Establishment details'!$C$22&gt;=10), "Classbase status is only valid in schools with a primary element.",
AND($I1017= "Large",$N1017 &gt; 3.5), "Large rooms with less than 3.5m height.",
AND(OR($V1017="Light practical (science)",$V1017="Light practical (science)",$V1017="Heavy practical (workshops)", $V1017="Heavy practical (clean)"), OR($O1017=0,ISBLANK($O1017))),"Missing sinks count for light and heavy practical spaces.",
AND($M1017 = "Other",ISBLANK($R1017)), "Invalid unusable type / missing note for other unusable type."
),
" ")</f>
        <v>Missing space use.</v>
      </c>
    </row>
    <row r="1018" spans="2:23" ht="15.75" x14ac:dyDescent="0.25">
      <c r="B1018" s="143"/>
      <c r="C1018" s="144"/>
      <c r="D1018" s="144"/>
      <c r="E1018" s="144"/>
      <c r="F1018" s="147" t="str" cm="1">
        <f t="array" ref="F1018">_xlfn.IFNA(CONCATENATE(_xlfn.IFS($D1018="Mezzanine",LEFT($D1018,1), $D1018="Ground Floor",LEFT($D1018,1),$D1018="Basment ",LEFT($D1018,1), $D1018="1st Floor", "0"&amp;LEFT($D1018,1), $D1018="2nd Floor", "0"&amp;LEFT($D1018,1), $D1018="3rd Floor", "0"&amp;LEFT($D1018,1), $D1018="4th Floor", "0"&amp;LEFT($D1018,1), $D1018="5th Floor", "0"&amp;LEFT($D1018,1), $D1018="6th Floor", "0"&amp;LEFT($D1018,1),$D1018="7th Floor", "0"&amp;LEFT($D1018,1),$D1018="8th Floor", "0"&amp;LEFT($D1018,1),$D1018="9th Floor", "0"&amp;LEFT($D1018,1),$D1018="10th Floor", LEFT($D1018,2),$D1018="11th Floor", LEFT($D1018,2),$D1018="12th Floor", LEFT($D1018,2),$D1018="13th Floor", LEFT($D1018,2), $D1018="Lower Ground", LEFT($D1018)&amp;IF(ISNUMBER(FIND(" ",$D1018)),MID($D1018,FIND(" ",$D1018)+1,1),"")&amp;IF(ISNUMBER(FIND(" ",$D1018,FIND(" ",$D1018)+1)),MID($D1018,FIND(" ",$D1018,FIND(" ",$D1018)+1)+1,1),""),$D1018="Upper Ground", LEFT($D1018)&amp;IF(ISNUMBER(FIND(" ",$D1018)),MID($D1018,FIND(" ",$D1018)+1,1),"")&amp;IF(ISNUMBER(FIND(" ",$D1018,FIND(" ",$D1018)+1)),MID($D1018,FIND(" ",$D1018,FIND(" ",$D1018)+1)+1,1),"")),".0",$E1018), " ")</f>
        <v xml:space="preserve"> </v>
      </c>
      <c r="G1018" s="144"/>
      <c r="H1018" s="144"/>
      <c r="I1018" s="144"/>
      <c r="J1018" s="144"/>
      <c r="K1018" s="144"/>
      <c r="L1018" s="149" t="str" cm="1">
        <f t="array" ref="L1018">_xlfn.IFNA(
_xlfn.IFS(
AND($F1018=" ",$G1018=" ",$H1018=" "),"Please update all three: Surveyor Room Reference, Establishment Room Reference and Establishment Room Name",
AND(OR($I1018="General",$I1018="Open plan/ semi-open general",$I1018="Fitted",$I1018="Light practical (science)",$I1018="Light practical (other)",$I1018="Heavy practical (workshops)",$I1018="Heavy practical (clean)",$I1018="Large",$I1018="Storage"),$J1018=0,$K1018=0),"Please update Net Area or Non-net Area",
AND($B1018&lt;&gt;"OUT",$J1018=0,$I1018&lt;&gt;"Non-net",$M1018="85% Circulation"),"Net area not recorded for spaces with 85% circulation unusable type",
AND(OR($I1018="General",$I1018="Open plan/ semi-open general",$I1018="Fitted",$I1018="Light practical (science)",$I1018="Light practical (other)",$I1018="Heavy practical (workshops)",$I1018="Heavy practical (clean)",$I1018="Large",$I1018="Storage"),OR($J1018=0,ISBLANK($J1018))),"Net area not recorded in net spaces",
AND(OR($I1018="Non-net",$I1018="Outdoor space"),$J1018&gt;0),"Net Area Recorded in Non-net space",
AND($I1018="General",$J1018&gt;90),"This general space is over 90m2, please ensure that this space is entered as separate spaces if it usually used as separate spaces",
AND($I1018="Open plan/ semi-open general",$J1018&lt;27),"Open plan general space under 27m2",
AND(OR($K1018=0,ISBLANK($K1018)), $I1018="Non-net"),"Non-net area not recorded in non-net space"
),
" ")</f>
        <v xml:space="preserve"> </v>
      </c>
      <c r="M1018" s="144"/>
      <c r="N1018" s="144"/>
      <c r="O1018" s="144"/>
      <c r="P1018" s="144"/>
      <c r="Q1018" s="144"/>
      <c r="R1018" s="171"/>
      <c r="S1018" s="147">
        <f>NCA_Calculations!$P$1030</f>
        <v>0</v>
      </c>
      <c r="T1018" s="147">
        <f>NCA_Calculations!$Q$1030</f>
        <v>0</v>
      </c>
      <c r="U1018" s="144"/>
      <c r="V1018" s="144"/>
      <c r="W1018" s="149" t="str" cm="1">
        <f t="array" ref="W1018">_xlfn.IFNA(
_xlfn.IFS(
ISBLANK($U1018),"Missing space use.",
AND('Establishment details'!$C$14="Secondary",$V1018="Classbase"),"Invalid Status type",
AND(OR( $V1018="Classbase", $V1018="Teaching", $V1018="Early years",$V1018="SEND resourced"), NOT(ISBLANK($M1018))),"Space with status type and unusable type.",
AND($V1018= "Classbase",'Establishment details'!$C$22&gt;=10), "Classbase status is only valid in schools with a primary element.",
AND($I1018= "Large",$N1018 &gt; 3.5), "Large rooms with less than 3.5m height.",
AND(OR($V1018="Light practical (science)",$V1018="Light practical (science)",$V1018="Heavy practical (workshops)", $V1018="Heavy practical (clean)"), OR($O1018=0,ISBLANK($O1018))),"Missing sinks count for light and heavy practical spaces.",
AND($M1018 = "Other",ISBLANK($R1018)), "Invalid unusable type / missing note for other unusable type."
),
" ")</f>
        <v>Missing space use.</v>
      </c>
    </row>
    <row r="1019" spans="2:23" ht="15.75" x14ac:dyDescent="0.25">
      <c r="B1019" s="143"/>
      <c r="C1019" s="144"/>
      <c r="D1019" s="144"/>
      <c r="E1019" s="144"/>
      <c r="F1019" s="147" t="str" cm="1">
        <f t="array" ref="F1019">_xlfn.IFNA(CONCATENATE(_xlfn.IFS($D1019="Mezzanine",LEFT($D1019,1), $D1019="Ground Floor",LEFT($D1019,1),$D1019="Basment ",LEFT($D1019,1), $D1019="1st Floor", "0"&amp;LEFT($D1019,1), $D1019="2nd Floor", "0"&amp;LEFT($D1019,1), $D1019="3rd Floor", "0"&amp;LEFT($D1019,1), $D1019="4th Floor", "0"&amp;LEFT($D1019,1), $D1019="5th Floor", "0"&amp;LEFT($D1019,1), $D1019="6th Floor", "0"&amp;LEFT($D1019,1),$D1019="7th Floor", "0"&amp;LEFT($D1019,1),$D1019="8th Floor", "0"&amp;LEFT($D1019,1),$D1019="9th Floor", "0"&amp;LEFT($D1019,1),$D1019="10th Floor", LEFT($D1019,2),$D1019="11th Floor", LEFT($D1019,2),$D1019="12th Floor", LEFT($D1019,2),$D1019="13th Floor", LEFT($D1019,2), $D1019="Lower Ground", LEFT($D1019)&amp;IF(ISNUMBER(FIND(" ",$D1019)),MID($D1019,FIND(" ",$D1019)+1,1),"")&amp;IF(ISNUMBER(FIND(" ",$D1019,FIND(" ",$D1019)+1)),MID($D1019,FIND(" ",$D1019,FIND(" ",$D1019)+1)+1,1),""),$D1019="Upper Ground", LEFT($D1019)&amp;IF(ISNUMBER(FIND(" ",$D1019)),MID($D1019,FIND(" ",$D1019)+1,1),"")&amp;IF(ISNUMBER(FIND(" ",$D1019,FIND(" ",$D1019)+1)),MID($D1019,FIND(" ",$D1019,FIND(" ",$D1019)+1)+1,1),"")),".0",$E1019), " ")</f>
        <v xml:space="preserve"> </v>
      </c>
      <c r="G1019" s="144"/>
      <c r="H1019" s="144"/>
      <c r="I1019" s="144"/>
      <c r="J1019" s="144"/>
      <c r="K1019" s="144"/>
      <c r="L1019" s="149" t="str" cm="1">
        <f t="array" ref="L1019">_xlfn.IFNA(
_xlfn.IFS(
AND($F1019=" ",$G1019=" ",$H1019=" "),"Please update all three: Surveyor Room Reference, Establishment Room Reference and Establishment Room Name",
AND(OR($I1019="General",$I1019="Open plan/ semi-open general",$I1019="Fitted",$I1019="Light practical (science)",$I1019="Light practical (other)",$I1019="Heavy practical (workshops)",$I1019="Heavy practical (clean)",$I1019="Large",$I1019="Storage"),$J1019=0,$K1019=0),"Please update Net Area or Non-net Area",
AND($B1019&lt;&gt;"OUT",$J1019=0,$I1019&lt;&gt;"Non-net",$M1019="85% Circulation"),"Net area not recorded for spaces with 85% circulation unusable type",
AND(OR($I1019="General",$I1019="Open plan/ semi-open general",$I1019="Fitted",$I1019="Light practical (science)",$I1019="Light practical (other)",$I1019="Heavy practical (workshops)",$I1019="Heavy practical (clean)",$I1019="Large",$I1019="Storage"),OR($J1019=0,ISBLANK($J1019))),"Net area not recorded in net spaces",
AND(OR($I1019="Non-net",$I1019="Outdoor space"),$J1019&gt;0),"Net Area Recorded in Non-net space",
AND($I1019="General",$J1019&gt;90),"This general space is over 90m2, please ensure that this space is entered as separate spaces if it usually used as separate spaces",
AND($I1019="Open plan/ semi-open general",$J1019&lt;27),"Open plan general space under 27m2",
AND(OR($K1019=0,ISBLANK($K1019)), $I1019="Non-net"),"Non-net area not recorded in non-net space"
),
" ")</f>
        <v xml:space="preserve"> </v>
      </c>
      <c r="M1019" s="144"/>
      <c r="N1019" s="144"/>
      <c r="O1019" s="144"/>
      <c r="P1019" s="144"/>
      <c r="Q1019" s="144"/>
      <c r="R1019" s="171"/>
      <c r="S1019" s="147">
        <f>NCA_Calculations!$P$1031</f>
        <v>0</v>
      </c>
      <c r="T1019" s="147">
        <f>NCA_Calculations!$Q$1031</f>
        <v>0</v>
      </c>
      <c r="U1019" s="144"/>
      <c r="V1019" s="144"/>
      <c r="W1019" s="149" t="str" cm="1">
        <f t="array" ref="W1019">_xlfn.IFNA(
_xlfn.IFS(
ISBLANK($U1019),"Missing space use.",
AND('Establishment details'!$C$14="Secondary",$V1019="Classbase"),"Invalid Status type",
AND(OR( $V1019="Classbase", $V1019="Teaching", $V1019="Early years",$V1019="SEND resourced"), NOT(ISBLANK($M1019))),"Space with status type and unusable type.",
AND($V1019= "Classbase",'Establishment details'!$C$22&gt;=10), "Classbase status is only valid in schools with a primary element.",
AND($I1019= "Large",$N1019 &gt; 3.5), "Large rooms with less than 3.5m height.",
AND(OR($V1019="Light practical (science)",$V1019="Light practical (science)",$V1019="Heavy practical (workshops)", $V1019="Heavy practical (clean)"), OR($O1019=0,ISBLANK($O1019))),"Missing sinks count for light and heavy practical spaces.",
AND($M1019 = "Other",ISBLANK($R1019)), "Invalid unusable type / missing note for other unusable type."
),
" ")</f>
        <v>Missing space use.</v>
      </c>
    </row>
    <row r="1020" spans="2:23" ht="15.75" x14ac:dyDescent="0.25">
      <c r="B1020" s="143"/>
      <c r="C1020" s="144"/>
      <c r="D1020" s="144"/>
      <c r="E1020" s="144"/>
      <c r="F1020" s="147" t="str" cm="1">
        <f t="array" ref="F1020">_xlfn.IFNA(CONCATENATE(_xlfn.IFS($D1020="Mezzanine",LEFT($D1020,1), $D1020="Ground Floor",LEFT($D1020,1),$D1020="Basment ",LEFT($D1020,1), $D1020="1st Floor", "0"&amp;LEFT($D1020,1), $D1020="2nd Floor", "0"&amp;LEFT($D1020,1), $D1020="3rd Floor", "0"&amp;LEFT($D1020,1), $D1020="4th Floor", "0"&amp;LEFT($D1020,1), $D1020="5th Floor", "0"&amp;LEFT($D1020,1), $D1020="6th Floor", "0"&amp;LEFT($D1020,1),$D1020="7th Floor", "0"&amp;LEFT($D1020,1),$D1020="8th Floor", "0"&amp;LEFT($D1020,1),$D1020="9th Floor", "0"&amp;LEFT($D1020,1),$D1020="10th Floor", LEFT($D1020,2),$D1020="11th Floor", LEFT($D1020,2),$D1020="12th Floor", LEFT($D1020,2),$D1020="13th Floor", LEFT($D1020,2), $D1020="Lower Ground", LEFT($D1020)&amp;IF(ISNUMBER(FIND(" ",$D1020)),MID($D1020,FIND(" ",$D1020)+1,1),"")&amp;IF(ISNUMBER(FIND(" ",$D1020,FIND(" ",$D1020)+1)),MID($D1020,FIND(" ",$D1020,FIND(" ",$D1020)+1)+1,1),""),$D1020="Upper Ground", LEFT($D1020)&amp;IF(ISNUMBER(FIND(" ",$D1020)),MID($D1020,FIND(" ",$D1020)+1,1),"")&amp;IF(ISNUMBER(FIND(" ",$D1020,FIND(" ",$D1020)+1)),MID($D1020,FIND(" ",$D1020,FIND(" ",$D1020)+1)+1,1),"")),".0",$E1020), " ")</f>
        <v xml:space="preserve"> </v>
      </c>
      <c r="G1020" s="144"/>
      <c r="H1020" s="144"/>
      <c r="I1020" s="144"/>
      <c r="J1020" s="144"/>
      <c r="K1020" s="144"/>
      <c r="L1020" s="149" t="str" cm="1">
        <f t="array" ref="L1020">_xlfn.IFNA(
_xlfn.IFS(
AND($F1020=" ",$G1020=" ",$H1020=" "),"Please update all three: Surveyor Room Reference, Establishment Room Reference and Establishment Room Name",
AND(OR($I1020="General",$I1020="Open plan/ semi-open general",$I1020="Fitted",$I1020="Light practical (science)",$I1020="Light practical (other)",$I1020="Heavy practical (workshops)",$I1020="Heavy practical (clean)",$I1020="Large",$I1020="Storage"),$J1020=0,$K1020=0),"Please update Net Area or Non-net Area",
AND($B1020&lt;&gt;"OUT",$J1020=0,$I1020&lt;&gt;"Non-net",$M1020="85% Circulation"),"Net area not recorded for spaces with 85% circulation unusable type",
AND(OR($I1020="General",$I1020="Open plan/ semi-open general",$I1020="Fitted",$I1020="Light practical (science)",$I1020="Light practical (other)",$I1020="Heavy practical (workshops)",$I1020="Heavy practical (clean)",$I1020="Large",$I1020="Storage"),OR($J1020=0,ISBLANK($J1020))),"Net area not recorded in net spaces",
AND(OR($I1020="Non-net",$I1020="Outdoor space"),$J1020&gt;0),"Net Area Recorded in Non-net space",
AND($I1020="General",$J1020&gt;90),"This general space is over 90m2, please ensure that this space is entered as separate spaces if it usually used as separate spaces",
AND($I1020="Open plan/ semi-open general",$J1020&lt;27),"Open plan general space under 27m2",
AND(OR($K1020=0,ISBLANK($K1020)), $I1020="Non-net"),"Non-net area not recorded in non-net space"
),
" ")</f>
        <v xml:space="preserve"> </v>
      </c>
      <c r="M1020" s="144"/>
      <c r="N1020" s="144"/>
      <c r="O1020" s="144"/>
      <c r="P1020" s="144"/>
      <c r="Q1020" s="144"/>
      <c r="R1020" s="171"/>
      <c r="S1020" s="147">
        <f>NCA_Calculations!$P$1032</f>
        <v>0</v>
      </c>
      <c r="T1020" s="147">
        <f>NCA_Calculations!$Q$1032</f>
        <v>0</v>
      </c>
      <c r="U1020" s="144"/>
      <c r="V1020" s="144"/>
      <c r="W1020" s="149" t="str" cm="1">
        <f t="array" ref="W1020">_xlfn.IFNA(
_xlfn.IFS(
ISBLANK($U1020),"Missing space use.",
AND('Establishment details'!$C$14="Secondary",$V1020="Classbase"),"Invalid Status type",
AND(OR( $V1020="Classbase", $V1020="Teaching", $V1020="Early years",$V1020="SEND resourced"), NOT(ISBLANK($M1020))),"Space with status type and unusable type.",
AND($V1020= "Classbase",'Establishment details'!$C$22&gt;=10), "Classbase status is only valid in schools with a primary element.",
AND($I1020= "Large",$N1020 &gt; 3.5), "Large rooms with less than 3.5m height.",
AND(OR($V1020="Light practical (science)",$V1020="Light practical (science)",$V1020="Heavy practical (workshops)", $V1020="Heavy practical (clean)"), OR($O1020=0,ISBLANK($O1020))),"Missing sinks count for light and heavy practical spaces.",
AND($M1020 = "Other",ISBLANK($R1020)), "Invalid unusable type / missing note for other unusable type."
),
" ")</f>
        <v>Missing space use.</v>
      </c>
    </row>
    <row r="1021" spans="2:23" ht="15.75" x14ac:dyDescent="0.25">
      <c r="B1021" s="143"/>
      <c r="C1021" s="144"/>
      <c r="D1021" s="144"/>
      <c r="E1021" s="144"/>
      <c r="F1021" s="147" t="str" cm="1">
        <f t="array" ref="F1021">_xlfn.IFNA(CONCATENATE(_xlfn.IFS($D1021="Mezzanine",LEFT($D1021,1), $D1021="Ground Floor",LEFT($D1021,1),$D1021="Basment ",LEFT($D1021,1), $D1021="1st Floor", "0"&amp;LEFT($D1021,1), $D1021="2nd Floor", "0"&amp;LEFT($D1021,1), $D1021="3rd Floor", "0"&amp;LEFT($D1021,1), $D1021="4th Floor", "0"&amp;LEFT($D1021,1), $D1021="5th Floor", "0"&amp;LEFT($D1021,1), $D1021="6th Floor", "0"&amp;LEFT($D1021,1),$D1021="7th Floor", "0"&amp;LEFT($D1021,1),$D1021="8th Floor", "0"&amp;LEFT($D1021,1),$D1021="9th Floor", "0"&amp;LEFT($D1021,1),$D1021="10th Floor", LEFT($D1021,2),$D1021="11th Floor", LEFT($D1021,2),$D1021="12th Floor", LEFT($D1021,2),$D1021="13th Floor", LEFT($D1021,2), $D1021="Lower Ground", LEFT($D1021)&amp;IF(ISNUMBER(FIND(" ",$D1021)),MID($D1021,FIND(" ",$D1021)+1,1),"")&amp;IF(ISNUMBER(FIND(" ",$D1021,FIND(" ",$D1021)+1)),MID($D1021,FIND(" ",$D1021,FIND(" ",$D1021)+1)+1,1),""),$D1021="Upper Ground", LEFT($D1021)&amp;IF(ISNUMBER(FIND(" ",$D1021)),MID($D1021,FIND(" ",$D1021)+1,1),"")&amp;IF(ISNUMBER(FIND(" ",$D1021,FIND(" ",$D1021)+1)),MID($D1021,FIND(" ",$D1021,FIND(" ",$D1021)+1)+1,1),"")),".0",$E1021), " ")</f>
        <v xml:space="preserve"> </v>
      </c>
      <c r="G1021" s="144"/>
      <c r="H1021" s="144"/>
      <c r="I1021" s="144"/>
      <c r="J1021" s="144"/>
      <c r="K1021" s="144"/>
      <c r="L1021" s="149" t="str" cm="1">
        <f t="array" ref="L1021">_xlfn.IFNA(
_xlfn.IFS(
AND($F1021=" ",$G1021=" ",$H1021=" "),"Please update all three: Surveyor Room Reference, Establishment Room Reference and Establishment Room Name",
AND(OR($I1021="General",$I1021="Open plan/ semi-open general",$I1021="Fitted",$I1021="Light practical (science)",$I1021="Light practical (other)",$I1021="Heavy practical (workshops)",$I1021="Heavy practical (clean)",$I1021="Large",$I1021="Storage"),$J1021=0,$K1021=0),"Please update Net Area or Non-net Area",
AND($B1021&lt;&gt;"OUT",$J1021=0,$I1021&lt;&gt;"Non-net",$M1021="85% Circulation"),"Net area not recorded for spaces with 85% circulation unusable type",
AND(OR($I1021="General",$I1021="Open plan/ semi-open general",$I1021="Fitted",$I1021="Light practical (science)",$I1021="Light practical (other)",$I1021="Heavy practical (workshops)",$I1021="Heavy practical (clean)",$I1021="Large",$I1021="Storage"),OR($J1021=0,ISBLANK($J1021))),"Net area not recorded in net spaces",
AND(OR($I1021="Non-net",$I1021="Outdoor space"),$J1021&gt;0),"Net Area Recorded in Non-net space",
AND($I1021="General",$J1021&gt;90),"This general space is over 90m2, please ensure that this space is entered as separate spaces if it usually used as separate spaces",
AND($I1021="Open plan/ semi-open general",$J1021&lt;27),"Open plan general space under 27m2",
AND(OR($K1021=0,ISBLANK($K1021)), $I1021="Non-net"),"Non-net area not recorded in non-net space"
),
" ")</f>
        <v xml:space="preserve"> </v>
      </c>
      <c r="M1021" s="144"/>
      <c r="N1021" s="144"/>
      <c r="O1021" s="144"/>
      <c r="P1021" s="144"/>
      <c r="Q1021" s="144"/>
      <c r="R1021" s="171"/>
      <c r="S1021" s="147">
        <f>NCA_Calculations!$P$1033</f>
        <v>0</v>
      </c>
      <c r="T1021" s="147">
        <f>NCA_Calculations!$Q$1033</f>
        <v>0</v>
      </c>
      <c r="U1021" s="144"/>
      <c r="V1021" s="144"/>
      <c r="W1021" s="149" t="str" cm="1">
        <f t="array" ref="W1021">_xlfn.IFNA(
_xlfn.IFS(
ISBLANK($U1021),"Missing space use.",
AND('Establishment details'!$C$14="Secondary",$V1021="Classbase"),"Invalid Status type",
AND(OR( $V1021="Classbase", $V1021="Teaching", $V1021="Early years",$V1021="SEND resourced"), NOT(ISBLANK($M1021))),"Space with status type and unusable type.",
AND($V1021= "Classbase",'Establishment details'!$C$22&gt;=10), "Classbase status is only valid in schools with a primary element.",
AND($I1021= "Large",$N1021 &gt; 3.5), "Large rooms with less than 3.5m height.",
AND(OR($V1021="Light practical (science)",$V1021="Light practical (science)",$V1021="Heavy practical (workshops)", $V1021="Heavy practical (clean)"), OR($O1021=0,ISBLANK($O1021))),"Missing sinks count for light and heavy practical spaces.",
AND($M1021 = "Other",ISBLANK($R1021)), "Invalid unusable type / missing note for other unusable type."
),
" ")</f>
        <v>Missing space use.</v>
      </c>
    </row>
    <row r="1022" spans="2:23" ht="15.75" x14ac:dyDescent="0.25">
      <c r="B1022" s="143"/>
      <c r="C1022" s="144"/>
      <c r="D1022" s="144"/>
      <c r="E1022" s="144"/>
      <c r="F1022" s="147" t="str" cm="1">
        <f t="array" ref="F1022">_xlfn.IFNA(CONCATENATE(_xlfn.IFS($D1022="Mezzanine",LEFT($D1022,1), $D1022="Ground Floor",LEFT($D1022,1),$D1022="Basment ",LEFT($D1022,1), $D1022="1st Floor", "0"&amp;LEFT($D1022,1), $D1022="2nd Floor", "0"&amp;LEFT($D1022,1), $D1022="3rd Floor", "0"&amp;LEFT($D1022,1), $D1022="4th Floor", "0"&amp;LEFT($D1022,1), $D1022="5th Floor", "0"&amp;LEFT($D1022,1), $D1022="6th Floor", "0"&amp;LEFT($D1022,1),$D1022="7th Floor", "0"&amp;LEFT($D1022,1),$D1022="8th Floor", "0"&amp;LEFT($D1022,1),$D1022="9th Floor", "0"&amp;LEFT($D1022,1),$D1022="10th Floor", LEFT($D1022,2),$D1022="11th Floor", LEFT($D1022,2),$D1022="12th Floor", LEFT($D1022,2),$D1022="13th Floor", LEFT($D1022,2), $D1022="Lower Ground", LEFT($D1022)&amp;IF(ISNUMBER(FIND(" ",$D1022)),MID($D1022,FIND(" ",$D1022)+1,1),"")&amp;IF(ISNUMBER(FIND(" ",$D1022,FIND(" ",$D1022)+1)),MID($D1022,FIND(" ",$D1022,FIND(" ",$D1022)+1)+1,1),""),$D1022="Upper Ground", LEFT($D1022)&amp;IF(ISNUMBER(FIND(" ",$D1022)),MID($D1022,FIND(" ",$D1022)+1,1),"")&amp;IF(ISNUMBER(FIND(" ",$D1022,FIND(" ",$D1022)+1)),MID($D1022,FIND(" ",$D1022,FIND(" ",$D1022)+1)+1,1),"")),".0",$E1022), " ")</f>
        <v xml:space="preserve"> </v>
      </c>
      <c r="G1022" s="144"/>
      <c r="H1022" s="144"/>
      <c r="I1022" s="144"/>
      <c r="J1022" s="144"/>
      <c r="K1022" s="144"/>
      <c r="L1022" s="149" t="str" cm="1">
        <f t="array" ref="L1022">_xlfn.IFNA(
_xlfn.IFS(
AND($F1022=" ",$G1022=" ",$H1022=" "),"Please update all three: Surveyor Room Reference, Establishment Room Reference and Establishment Room Name",
AND(OR($I1022="General",$I1022="Open plan/ semi-open general",$I1022="Fitted",$I1022="Light practical (science)",$I1022="Light practical (other)",$I1022="Heavy practical (workshops)",$I1022="Heavy practical (clean)",$I1022="Large",$I1022="Storage"),$J1022=0,$K1022=0),"Please update Net Area or Non-net Area",
AND($B1022&lt;&gt;"OUT",$J1022=0,$I1022&lt;&gt;"Non-net",$M1022="85% Circulation"),"Net area not recorded for spaces with 85% circulation unusable type",
AND(OR($I1022="General",$I1022="Open plan/ semi-open general",$I1022="Fitted",$I1022="Light practical (science)",$I1022="Light practical (other)",$I1022="Heavy practical (workshops)",$I1022="Heavy practical (clean)",$I1022="Large",$I1022="Storage"),OR($J1022=0,ISBLANK($J1022))),"Net area not recorded in net spaces",
AND(OR($I1022="Non-net",$I1022="Outdoor space"),$J1022&gt;0),"Net Area Recorded in Non-net space",
AND($I1022="General",$J1022&gt;90),"This general space is over 90m2, please ensure that this space is entered as separate spaces if it usually used as separate spaces",
AND($I1022="Open plan/ semi-open general",$J1022&lt;27),"Open plan general space under 27m2",
AND(OR($K1022=0,ISBLANK($K1022)), $I1022="Non-net"),"Non-net area not recorded in non-net space"
),
" ")</f>
        <v xml:space="preserve"> </v>
      </c>
      <c r="M1022" s="144"/>
      <c r="N1022" s="144"/>
      <c r="O1022" s="144"/>
      <c r="P1022" s="144"/>
      <c r="Q1022" s="144"/>
      <c r="R1022" s="171"/>
      <c r="S1022" s="147">
        <f>NCA_Calculations!$P$1034</f>
        <v>0</v>
      </c>
      <c r="T1022" s="147">
        <f>NCA_Calculations!$Q$1034</f>
        <v>0</v>
      </c>
      <c r="U1022" s="144"/>
      <c r="V1022" s="144"/>
      <c r="W1022" s="149" t="str" cm="1">
        <f t="array" ref="W1022">_xlfn.IFNA(
_xlfn.IFS(
ISBLANK($U1022),"Missing space use.",
AND('Establishment details'!$C$14="Secondary",$V1022="Classbase"),"Invalid Status type",
AND(OR( $V1022="Classbase", $V1022="Teaching", $V1022="Early years",$V1022="SEND resourced"), NOT(ISBLANK($M1022))),"Space with status type and unusable type.",
AND($V1022= "Classbase",'Establishment details'!$C$22&gt;=10), "Classbase status is only valid in schools with a primary element.",
AND($I1022= "Large",$N1022 &gt; 3.5), "Large rooms with less than 3.5m height.",
AND(OR($V1022="Light practical (science)",$V1022="Light practical (science)",$V1022="Heavy practical (workshops)", $V1022="Heavy practical (clean)"), OR($O1022=0,ISBLANK($O1022))),"Missing sinks count for light and heavy practical spaces.",
AND($M1022 = "Other",ISBLANK($R1022)), "Invalid unusable type / missing note for other unusable type."
),
" ")</f>
        <v>Missing space use.</v>
      </c>
    </row>
    <row r="1023" spans="2:23" ht="15.75" x14ac:dyDescent="0.25">
      <c r="B1023" s="143"/>
      <c r="C1023" s="144"/>
      <c r="D1023" s="144"/>
      <c r="E1023" s="144"/>
      <c r="F1023" s="147" t="str" cm="1">
        <f t="array" ref="F1023">_xlfn.IFNA(CONCATENATE(_xlfn.IFS($D1023="Mezzanine",LEFT($D1023,1), $D1023="Ground Floor",LEFT($D1023,1),$D1023="Basment ",LEFT($D1023,1), $D1023="1st Floor", "0"&amp;LEFT($D1023,1), $D1023="2nd Floor", "0"&amp;LEFT($D1023,1), $D1023="3rd Floor", "0"&amp;LEFT($D1023,1), $D1023="4th Floor", "0"&amp;LEFT($D1023,1), $D1023="5th Floor", "0"&amp;LEFT($D1023,1), $D1023="6th Floor", "0"&amp;LEFT($D1023,1),$D1023="7th Floor", "0"&amp;LEFT($D1023,1),$D1023="8th Floor", "0"&amp;LEFT($D1023,1),$D1023="9th Floor", "0"&amp;LEFT($D1023,1),$D1023="10th Floor", LEFT($D1023,2),$D1023="11th Floor", LEFT($D1023,2),$D1023="12th Floor", LEFT($D1023,2),$D1023="13th Floor", LEFT($D1023,2), $D1023="Lower Ground", LEFT($D1023)&amp;IF(ISNUMBER(FIND(" ",$D1023)),MID($D1023,FIND(" ",$D1023)+1,1),"")&amp;IF(ISNUMBER(FIND(" ",$D1023,FIND(" ",$D1023)+1)),MID($D1023,FIND(" ",$D1023,FIND(" ",$D1023)+1)+1,1),""),$D1023="Upper Ground", LEFT($D1023)&amp;IF(ISNUMBER(FIND(" ",$D1023)),MID($D1023,FIND(" ",$D1023)+1,1),"")&amp;IF(ISNUMBER(FIND(" ",$D1023,FIND(" ",$D1023)+1)),MID($D1023,FIND(" ",$D1023,FIND(" ",$D1023)+1)+1,1),"")),".0",$E1023), " ")</f>
        <v xml:space="preserve"> </v>
      </c>
      <c r="G1023" s="144"/>
      <c r="H1023" s="144"/>
      <c r="I1023" s="144"/>
      <c r="J1023" s="144"/>
      <c r="K1023" s="144"/>
      <c r="L1023" s="149" t="str" cm="1">
        <f t="array" ref="L1023">_xlfn.IFNA(
_xlfn.IFS(
AND($F1023=" ",$G1023=" ",$H1023=" "),"Please update all three: Surveyor Room Reference, Establishment Room Reference and Establishment Room Name",
AND(OR($I1023="General",$I1023="Open plan/ semi-open general",$I1023="Fitted",$I1023="Light practical (science)",$I1023="Light practical (other)",$I1023="Heavy practical (workshops)",$I1023="Heavy practical (clean)",$I1023="Large",$I1023="Storage"),$J1023=0,$K1023=0),"Please update Net Area or Non-net Area",
AND($B1023&lt;&gt;"OUT",$J1023=0,$I1023&lt;&gt;"Non-net",$M1023="85% Circulation"),"Net area not recorded for spaces with 85% circulation unusable type",
AND(OR($I1023="General",$I1023="Open plan/ semi-open general",$I1023="Fitted",$I1023="Light practical (science)",$I1023="Light practical (other)",$I1023="Heavy practical (workshops)",$I1023="Heavy practical (clean)",$I1023="Large",$I1023="Storage"),OR($J1023=0,ISBLANK($J1023))),"Net area not recorded in net spaces",
AND(OR($I1023="Non-net",$I1023="Outdoor space"),$J1023&gt;0),"Net Area Recorded in Non-net space",
AND($I1023="General",$J1023&gt;90),"This general space is over 90m2, please ensure that this space is entered as separate spaces if it usually used as separate spaces",
AND($I1023="Open plan/ semi-open general",$J1023&lt;27),"Open plan general space under 27m2",
AND(OR($K1023=0,ISBLANK($K1023)), $I1023="Non-net"),"Non-net area not recorded in non-net space"
),
" ")</f>
        <v xml:space="preserve"> </v>
      </c>
      <c r="M1023" s="144"/>
      <c r="N1023" s="144"/>
      <c r="O1023" s="144"/>
      <c r="P1023" s="144"/>
      <c r="Q1023" s="144"/>
      <c r="R1023" s="171"/>
      <c r="S1023" s="147">
        <f>NCA_Calculations!$P$1035</f>
        <v>0</v>
      </c>
      <c r="T1023" s="147">
        <f>NCA_Calculations!$Q$1035</f>
        <v>0</v>
      </c>
      <c r="U1023" s="144"/>
      <c r="V1023" s="144"/>
      <c r="W1023" s="149" t="str" cm="1">
        <f t="array" ref="W1023">_xlfn.IFNA(
_xlfn.IFS(
ISBLANK($U1023),"Missing space use.",
AND('Establishment details'!$C$14="Secondary",$V1023="Classbase"),"Invalid Status type",
AND(OR( $V1023="Classbase", $V1023="Teaching", $V1023="Early years",$V1023="SEND resourced"), NOT(ISBLANK($M1023))),"Space with status type and unusable type.",
AND($V1023= "Classbase",'Establishment details'!$C$22&gt;=10), "Classbase status is only valid in schools with a primary element.",
AND($I1023= "Large",$N1023 &gt; 3.5), "Large rooms with less than 3.5m height.",
AND(OR($V1023="Light practical (science)",$V1023="Light practical (science)",$V1023="Heavy practical (workshops)", $V1023="Heavy practical (clean)"), OR($O1023=0,ISBLANK($O1023))),"Missing sinks count for light and heavy practical spaces.",
AND($M1023 = "Other",ISBLANK($R1023)), "Invalid unusable type / missing note for other unusable type."
),
" ")</f>
        <v>Missing space use.</v>
      </c>
    </row>
    <row r="1024" spans="2:23" ht="15.75" x14ac:dyDescent="0.25">
      <c r="B1024" s="143"/>
      <c r="C1024" s="144"/>
      <c r="D1024" s="144"/>
      <c r="E1024" s="144"/>
      <c r="F1024" s="147" t="str" cm="1">
        <f t="array" ref="F1024">_xlfn.IFNA(CONCATENATE(_xlfn.IFS($D1024="Mezzanine",LEFT($D1024,1), $D1024="Ground Floor",LEFT($D1024,1),$D1024="Basment ",LEFT($D1024,1), $D1024="1st Floor", "0"&amp;LEFT($D1024,1), $D1024="2nd Floor", "0"&amp;LEFT($D1024,1), $D1024="3rd Floor", "0"&amp;LEFT($D1024,1), $D1024="4th Floor", "0"&amp;LEFT($D1024,1), $D1024="5th Floor", "0"&amp;LEFT($D1024,1), $D1024="6th Floor", "0"&amp;LEFT($D1024,1),$D1024="7th Floor", "0"&amp;LEFT($D1024,1),$D1024="8th Floor", "0"&amp;LEFT($D1024,1),$D1024="9th Floor", "0"&amp;LEFT($D1024,1),$D1024="10th Floor", LEFT($D1024,2),$D1024="11th Floor", LEFT($D1024,2),$D1024="12th Floor", LEFT($D1024,2),$D1024="13th Floor", LEFT($D1024,2), $D1024="Lower Ground", LEFT($D1024)&amp;IF(ISNUMBER(FIND(" ",$D1024)),MID($D1024,FIND(" ",$D1024)+1,1),"")&amp;IF(ISNUMBER(FIND(" ",$D1024,FIND(" ",$D1024)+1)),MID($D1024,FIND(" ",$D1024,FIND(" ",$D1024)+1)+1,1),""),$D1024="Upper Ground", LEFT($D1024)&amp;IF(ISNUMBER(FIND(" ",$D1024)),MID($D1024,FIND(" ",$D1024)+1,1),"")&amp;IF(ISNUMBER(FIND(" ",$D1024,FIND(" ",$D1024)+1)),MID($D1024,FIND(" ",$D1024,FIND(" ",$D1024)+1)+1,1),"")),".0",$E1024), " ")</f>
        <v xml:space="preserve"> </v>
      </c>
      <c r="G1024" s="144"/>
      <c r="H1024" s="144"/>
      <c r="I1024" s="144"/>
      <c r="J1024" s="144"/>
      <c r="K1024" s="144"/>
      <c r="L1024" s="149" t="str" cm="1">
        <f t="array" ref="L1024">_xlfn.IFNA(
_xlfn.IFS(
AND($F1024=" ",$G1024=" ",$H1024=" "),"Please update all three: Surveyor Room Reference, Establishment Room Reference and Establishment Room Name",
AND(OR($I1024="General",$I1024="Open plan/ semi-open general",$I1024="Fitted",$I1024="Light practical (science)",$I1024="Light practical (other)",$I1024="Heavy practical (workshops)",$I1024="Heavy practical (clean)",$I1024="Large",$I1024="Storage"),$J1024=0,$K1024=0),"Please update Net Area or Non-net Area",
AND($B1024&lt;&gt;"OUT",$J1024=0,$I1024&lt;&gt;"Non-net",$M1024="85% Circulation"),"Net area not recorded for spaces with 85% circulation unusable type",
AND(OR($I1024="General",$I1024="Open plan/ semi-open general",$I1024="Fitted",$I1024="Light practical (science)",$I1024="Light practical (other)",$I1024="Heavy practical (workshops)",$I1024="Heavy practical (clean)",$I1024="Large",$I1024="Storage"),OR($J1024=0,ISBLANK($J1024))),"Net area not recorded in net spaces",
AND(OR($I1024="Non-net",$I1024="Outdoor space"),$J1024&gt;0),"Net Area Recorded in Non-net space",
AND($I1024="General",$J1024&gt;90),"This general space is over 90m2, please ensure that this space is entered as separate spaces if it usually used as separate spaces",
AND($I1024="Open plan/ semi-open general",$J1024&lt;27),"Open plan general space under 27m2",
AND(OR($K1024=0,ISBLANK($K1024)), $I1024="Non-net"),"Non-net area not recorded in non-net space"
),
" ")</f>
        <v xml:space="preserve"> </v>
      </c>
      <c r="M1024" s="144"/>
      <c r="N1024" s="144"/>
      <c r="O1024" s="144"/>
      <c r="P1024" s="144"/>
      <c r="Q1024" s="144"/>
      <c r="R1024" s="171"/>
      <c r="S1024" s="147">
        <f>NCA_Calculations!$P$1036</f>
        <v>0</v>
      </c>
      <c r="T1024" s="147">
        <f>NCA_Calculations!$Q$1036</f>
        <v>0</v>
      </c>
      <c r="U1024" s="144"/>
      <c r="V1024" s="144"/>
      <c r="W1024" s="149" t="str" cm="1">
        <f t="array" ref="W1024">_xlfn.IFNA(
_xlfn.IFS(
ISBLANK($U1024),"Missing space use.",
AND('Establishment details'!$C$14="Secondary",$V1024="Classbase"),"Invalid Status type",
AND(OR( $V1024="Classbase", $V1024="Teaching", $V1024="Early years",$V1024="SEND resourced"), NOT(ISBLANK($M1024))),"Space with status type and unusable type.",
AND($V1024= "Classbase",'Establishment details'!$C$22&gt;=10), "Classbase status is only valid in schools with a primary element.",
AND($I1024= "Large",$N1024 &gt; 3.5), "Large rooms with less than 3.5m height.",
AND(OR($V1024="Light practical (science)",$V1024="Light practical (science)",$V1024="Heavy practical (workshops)", $V1024="Heavy practical (clean)"), OR($O1024=0,ISBLANK($O1024))),"Missing sinks count for light and heavy practical spaces.",
AND($M1024 = "Other",ISBLANK($R1024)), "Invalid unusable type / missing note for other unusable type."
),
" ")</f>
        <v>Missing space use.</v>
      </c>
    </row>
    <row r="1025" spans="2:23" ht="15.75" x14ac:dyDescent="0.25">
      <c r="B1025" s="143"/>
      <c r="C1025" s="144"/>
      <c r="D1025" s="144"/>
      <c r="E1025" s="144"/>
      <c r="F1025" s="147" t="str" cm="1">
        <f t="array" ref="F1025">_xlfn.IFNA(CONCATENATE(_xlfn.IFS($D1025="Mezzanine",LEFT($D1025,1), $D1025="Ground Floor",LEFT($D1025,1),$D1025="Basment ",LEFT($D1025,1), $D1025="1st Floor", "0"&amp;LEFT($D1025,1), $D1025="2nd Floor", "0"&amp;LEFT($D1025,1), $D1025="3rd Floor", "0"&amp;LEFT($D1025,1), $D1025="4th Floor", "0"&amp;LEFT($D1025,1), $D1025="5th Floor", "0"&amp;LEFT($D1025,1), $D1025="6th Floor", "0"&amp;LEFT($D1025,1),$D1025="7th Floor", "0"&amp;LEFT($D1025,1),$D1025="8th Floor", "0"&amp;LEFT($D1025,1),$D1025="9th Floor", "0"&amp;LEFT($D1025,1),$D1025="10th Floor", LEFT($D1025,2),$D1025="11th Floor", LEFT($D1025,2),$D1025="12th Floor", LEFT($D1025,2),$D1025="13th Floor", LEFT($D1025,2), $D1025="Lower Ground", LEFT($D1025)&amp;IF(ISNUMBER(FIND(" ",$D1025)),MID($D1025,FIND(" ",$D1025)+1,1),"")&amp;IF(ISNUMBER(FIND(" ",$D1025,FIND(" ",$D1025)+1)),MID($D1025,FIND(" ",$D1025,FIND(" ",$D1025)+1)+1,1),""),$D1025="Upper Ground", LEFT($D1025)&amp;IF(ISNUMBER(FIND(" ",$D1025)),MID($D1025,FIND(" ",$D1025)+1,1),"")&amp;IF(ISNUMBER(FIND(" ",$D1025,FIND(" ",$D1025)+1)),MID($D1025,FIND(" ",$D1025,FIND(" ",$D1025)+1)+1,1),"")),".0",$E1025), " ")</f>
        <v xml:space="preserve"> </v>
      </c>
      <c r="G1025" s="144"/>
      <c r="H1025" s="144"/>
      <c r="I1025" s="144"/>
      <c r="J1025" s="144"/>
      <c r="K1025" s="144"/>
      <c r="L1025" s="149" t="str" cm="1">
        <f t="array" ref="L1025">_xlfn.IFNA(
_xlfn.IFS(
AND($F1025=" ",$G1025=" ",$H1025=" "),"Please update all three: Surveyor Room Reference, Establishment Room Reference and Establishment Room Name",
AND(OR($I1025="General",$I1025="Open plan/ semi-open general",$I1025="Fitted",$I1025="Light practical (science)",$I1025="Light practical (other)",$I1025="Heavy practical (workshops)",$I1025="Heavy practical (clean)",$I1025="Large",$I1025="Storage"),$J1025=0,$K1025=0),"Please update Net Area or Non-net Area",
AND($B1025&lt;&gt;"OUT",$J1025=0,$I1025&lt;&gt;"Non-net",$M1025="85% Circulation"),"Net area not recorded for spaces with 85% circulation unusable type",
AND(OR($I1025="General",$I1025="Open plan/ semi-open general",$I1025="Fitted",$I1025="Light practical (science)",$I1025="Light practical (other)",$I1025="Heavy practical (workshops)",$I1025="Heavy practical (clean)",$I1025="Large",$I1025="Storage"),OR($J1025=0,ISBLANK($J1025))),"Net area not recorded in net spaces",
AND(OR($I1025="Non-net",$I1025="Outdoor space"),$J1025&gt;0),"Net Area Recorded in Non-net space",
AND($I1025="General",$J1025&gt;90),"This general space is over 90m2, please ensure that this space is entered as separate spaces if it usually used as separate spaces",
AND($I1025="Open plan/ semi-open general",$J1025&lt;27),"Open plan general space under 27m2",
AND(OR($K1025=0,ISBLANK($K1025)), $I1025="Non-net"),"Non-net area not recorded in non-net space"
),
" ")</f>
        <v xml:space="preserve"> </v>
      </c>
      <c r="M1025" s="144"/>
      <c r="N1025" s="144"/>
      <c r="O1025" s="144"/>
      <c r="P1025" s="144"/>
      <c r="Q1025" s="144"/>
      <c r="R1025" s="171"/>
      <c r="S1025" s="147">
        <f>NCA_Calculations!$P$1037</f>
        <v>0</v>
      </c>
      <c r="T1025" s="147">
        <f>NCA_Calculations!$Q$1037</f>
        <v>0</v>
      </c>
      <c r="U1025" s="144"/>
      <c r="V1025" s="144"/>
      <c r="W1025" s="149" t="str" cm="1">
        <f t="array" ref="W1025">_xlfn.IFNA(
_xlfn.IFS(
ISBLANK($U1025),"Missing space use.",
AND('Establishment details'!$C$14="Secondary",$V1025="Classbase"),"Invalid Status type",
AND(OR( $V1025="Classbase", $V1025="Teaching", $V1025="Early years",$V1025="SEND resourced"), NOT(ISBLANK($M1025))),"Space with status type and unusable type.",
AND($V1025= "Classbase",'Establishment details'!$C$22&gt;=10), "Classbase status is only valid in schools with a primary element.",
AND($I1025= "Large",$N1025 &gt; 3.5), "Large rooms with less than 3.5m height.",
AND(OR($V1025="Light practical (science)",$V1025="Light practical (science)",$V1025="Heavy practical (workshops)", $V1025="Heavy practical (clean)"), OR($O1025=0,ISBLANK($O1025))),"Missing sinks count for light and heavy practical spaces.",
AND($M1025 = "Other",ISBLANK($R1025)), "Invalid unusable type / missing note for other unusable type."
),
" ")</f>
        <v>Missing space use.</v>
      </c>
    </row>
    <row r="1026" spans="2:23" ht="15.75" x14ac:dyDescent="0.25">
      <c r="B1026" s="143"/>
      <c r="C1026" s="144"/>
      <c r="D1026" s="144"/>
      <c r="E1026" s="144"/>
      <c r="F1026" s="147" t="str" cm="1">
        <f t="array" ref="F1026">_xlfn.IFNA(CONCATENATE(_xlfn.IFS($D1026="Mezzanine",LEFT($D1026,1), $D1026="Ground Floor",LEFT($D1026,1),$D1026="Basment ",LEFT($D1026,1), $D1026="1st Floor", "0"&amp;LEFT($D1026,1), $D1026="2nd Floor", "0"&amp;LEFT($D1026,1), $D1026="3rd Floor", "0"&amp;LEFT($D1026,1), $D1026="4th Floor", "0"&amp;LEFT($D1026,1), $D1026="5th Floor", "0"&amp;LEFT($D1026,1), $D1026="6th Floor", "0"&amp;LEFT($D1026,1),$D1026="7th Floor", "0"&amp;LEFT($D1026,1),$D1026="8th Floor", "0"&amp;LEFT($D1026,1),$D1026="9th Floor", "0"&amp;LEFT($D1026,1),$D1026="10th Floor", LEFT($D1026,2),$D1026="11th Floor", LEFT($D1026,2),$D1026="12th Floor", LEFT($D1026,2),$D1026="13th Floor", LEFT($D1026,2), $D1026="Lower Ground", LEFT($D1026)&amp;IF(ISNUMBER(FIND(" ",$D1026)),MID($D1026,FIND(" ",$D1026)+1,1),"")&amp;IF(ISNUMBER(FIND(" ",$D1026,FIND(" ",$D1026)+1)),MID($D1026,FIND(" ",$D1026,FIND(" ",$D1026)+1)+1,1),""),$D1026="Upper Ground", LEFT($D1026)&amp;IF(ISNUMBER(FIND(" ",$D1026)),MID($D1026,FIND(" ",$D1026)+1,1),"")&amp;IF(ISNUMBER(FIND(" ",$D1026,FIND(" ",$D1026)+1)),MID($D1026,FIND(" ",$D1026,FIND(" ",$D1026)+1)+1,1),"")),".0",$E1026), " ")</f>
        <v xml:space="preserve"> </v>
      </c>
      <c r="G1026" s="144"/>
      <c r="H1026" s="144"/>
      <c r="I1026" s="144"/>
      <c r="J1026" s="144"/>
      <c r="K1026" s="144"/>
      <c r="L1026" s="149" t="str" cm="1">
        <f t="array" ref="L1026">_xlfn.IFNA(
_xlfn.IFS(
AND($F1026=" ",$G1026=" ",$H1026=" "),"Please update all three: Surveyor Room Reference, Establishment Room Reference and Establishment Room Name",
AND(OR($I1026="General",$I1026="Open plan/ semi-open general",$I1026="Fitted",$I1026="Light practical (science)",$I1026="Light practical (other)",$I1026="Heavy practical (workshops)",$I1026="Heavy practical (clean)",$I1026="Large",$I1026="Storage"),$J1026=0,$K1026=0),"Please update Net Area or Non-net Area",
AND($B1026&lt;&gt;"OUT",$J1026=0,$I1026&lt;&gt;"Non-net",$M1026="85% Circulation"),"Net area not recorded for spaces with 85% circulation unusable type",
AND(OR($I1026="General",$I1026="Open plan/ semi-open general",$I1026="Fitted",$I1026="Light practical (science)",$I1026="Light practical (other)",$I1026="Heavy practical (workshops)",$I1026="Heavy practical (clean)",$I1026="Large",$I1026="Storage"),OR($J1026=0,ISBLANK($J1026))),"Net area not recorded in net spaces",
AND(OR($I1026="Non-net",$I1026="Outdoor space"),$J1026&gt;0),"Net Area Recorded in Non-net space",
AND($I1026="General",$J1026&gt;90),"This general space is over 90m2, please ensure that this space is entered as separate spaces if it usually used as separate spaces",
AND($I1026="Open plan/ semi-open general",$J1026&lt;27),"Open plan general space under 27m2",
AND(OR($K1026=0,ISBLANK($K1026)), $I1026="Non-net"),"Non-net area not recorded in non-net space"
),
" ")</f>
        <v xml:space="preserve"> </v>
      </c>
      <c r="M1026" s="144"/>
      <c r="N1026" s="144"/>
      <c r="O1026" s="144"/>
      <c r="P1026" s="144"/>
      <c r="Q1026" s="144"/>
      <c r="R1026" s="171"/>
      <c r="S1026" s="147">
        <f>NCA_Calculations!$P$1038</f>
        <v>0</v>
      </c>
      <c r="T1026" s="147">
        <f>NCA_Calculations!$Q$1038</f>
        <v>0</v>
      </c>
      <c r="U1026" s="144"/>
      <c r="V1026" s="144"/>
      <c r="W1026" s="149" t="str" cm="1">
        <f t="array" ref="W1026">_xlfn.IFNA(
_xlfn.IFS(
ISBLANK($U1026),"Missing space use.",
AND('Establishment details'!$C$14="Secondary",$V1026="Classbase"),"Invalid Status type",
AND(OR( $V1026="Classbase", $V1026="Teaching", $V1026="Early years",$V1026="SEND resourced"), NOT(ISBLANK($M1026))),"Space with status type and unusable type.",
AND($V1026= "Classbase",'Establishment details'!$C$22&gt;=10), "Classbase status is only valid in schools with a primary element.",
AND($I1026= "Large",$N1026 &gt; 3.5), "Large rooms with less than 3.5m height.",
AND(OR($V1026="Light practical (science)",$V1026="Light practical (science)",$V1026="Heavy practical (workshops)", $V1026="Heavy practical (clean)"), OR($O1026=0,ISBLANK($O1026))),"Missing sinks count for light and heavy practical spaces.",
AND($M1026 = "Other",ISBLANK($R1026)), "Invalid unusable type / missing note for other unusable type."
),
" ")</f>
        <v>Missing space use.</v>
      </c>
    </row>
    <row r="1027" spans="2:23" ht="15.75" x14ac:dyDescent="0.25">
      <c r="B1027" s="143"/>
      <c r="C1027" s="144"/>
      <c r="D1027" s="144"/>
      <c r="E1027" s="144"/>
      <c r="F1027" s="147" t="str" cm="1">
        <f t="array" ref="F1027">_xlfn.IFNA(CONCATENATE(_xlfn.IFS($D1027="Mezzanine",LEFT($D1027,1), $D1027="Ground Floor",LEFT($D1027,1),$D1027="Basment ",LEFT($D1027,1), $D1027="1st Floor", "0"&amp;LEFT($D1027,1), $D1027="2nd Floor", "0"&amp;LEFT($D1027,1), $D1027="3rd Floor", "0"&amp;LEFT($D1027,1), $D1027="4th Floor", "0"&amp;LEFT($D1027,1), $D1027="5th Floor", "0"&amp;LEFT($D1027,1), $D1027="6th Floor", "0"&amp;LEFT($D1027,1),$D1027="7th Floor", "0"&amp;LEFT($D1027,1),$D1027="8th Floor", "0"&amp;LEFT($D1027,1),$D1027="9th Floor", "0"&amp;LEFT($D1027,1),$D1027="10th Floor", LEFT($D1027,2),$D1027="11th Floor", LEFT($D1027,2),$D1027="12th Floor", LEFT($D1027,2),$D1027="13th Floor", LEFT($D1027,2), $D1027="Lower Ground", LEFT($D1027)&amp;IF(ISNUMBER(FIND(" ",$D1027)),MID($D1027,FIND(" ",$D1027)+1,1),"")&amp;IF(ISNUMBER(FIND(" ",$D1027,FIND(" ",$D1027)+1)),MID($D1027,FIND(" ",$D1027,FIND(" ",$D1027)+1)+1,1),""),$D1027="Upper Ground", LEFT($D1027)&amp;IF(ISNUMBER(FIND(" ",$D1027)),MID($D1027,FIND(" ",$D1027)+1,1),"")&amp;IF(ISNUMBER(FIND(" ",$D1027,FIND(" ",$D1027)+1)),MID($D1027,FIND(" ",$D1027,FIND(" ",$D1027)+1)+1,1),"")),".0",$E1027), " ")</f>
        <v xml:space="preserve"> </v>
      </c>
      <c r="G1027" s="144"/>
      <c r="H1027" s="144"/>
      <c r="I1027" s="144"/>
      <c r="J1027" s="144"/>
      <c r="K1027" s="144"/>
      <c r="L1027" s="149" t="str" cm="1">
        <f t="array" ref="L1027">_xlfn.IFNA(
_xlfn.IFS(
AND($F1027=" ",$G1027=" ",$H1027=" "),"Please update all three: Surveyor Room Reference, Establishment Room Reference and Establishment Room Name",
AND(OR($I1027="General",$I1027="Open plan/ semi-open general",$I1027="Fitted",$I1027="Light practical (science)",$I1027="Light practical (other)",$I1027="Heavy practical (workshops)",$I1027="Heavy practical (clean)",$I1027="Large",$I1027="Storage"),$J1027=0,$K1027=0),"Please update Net Area or Non-net Area",
AND($B1027&lt;&gt;"OUT",$J1027=0,$I1027&lt;&gt;"Non-net",$M1027="85% Circulation"),"Net area not recorded for spaces with 85% circulation unusable type",
AND(OR($I1027="General",$I1027="Open plan/ semi-open general",$I1027="Fitted",$I1027="Light practical (science)",$I1027="Light practical (other)",$I1027="Heavy practical (workshops)",$I1027="Heavy practical (clean)",$I1027="Large",$I1027="Storage"),OR($J1027=0,ISBLANK($J1027))),"Net area not recorded in net spaces",
AND(OR($I1027="Non-net",$I1027="Outdoor space"),$J1027&gt;0),"Net Area Recorded in Non-net space",
AND($I1027="General",$J1027&gt;90),"This general space is over 90m2, please ensure that this space is entered as separate spaces if it usually used as separate spaces",
AND($I1027="Open plan/ semi-open general",$J1027&lt;27),"Open plan general space under 27m2",
AND(OR($K1027=0,ISBLANK($K1027)), $I1027="Non-net"),"Non-net area not recorded in non-net space"
),
" ")</f>
        <v xml:space="preserve"> </v>
      </c>
      <c r="M1027" s="144"/>
      <c r="N1027" s="144"/>
      <c r="O1027" s="144"/>
      <c r="P1027" s="144"/>
      <c r="Q1027" s="144"/>
      <c r="R1027" s="171"/>
      <c r="S1027" s="147">
        <f>NCA_Calculations!$P$1039</f>
        <v>0</v>
      </c>
      <c r="T1027" s="147">
        <f>NCA_Calculations!$Q$1039</f>
        <v>0</v>
      </c>
      <c r="U1027" s="144"/>
      <c r="V1027" s="144"/>
      <c r="W1027" s="149" t="str" cm="1">
        <f t="array" ref="W1027">_xlfn.IFNA(
_xlfn.IFS(
ISBLANK($U1027),"Missing space use.",
AND('Establishment details'!$C$14="Secondary",$V1027="Classbase"),"Invalid Status type",
AND(OR( $V1027="Classbase", $V1027="Teaching", $V1027="Early years",$V1027="SEND resourced"), NOT(ISBLANK($M1027))),"Space with status type and unusable type.",
AND($V1027= "Classbase",'Establishment details'!$C$22&gt;=10), "Classbase status is only valid in schools with a primary element.",
AND($I1027= "Large",$N1027 &gt; 3.5), "Large rooms with less than 3.5m height.",
AND(OR($V1027="Light practical (science)",$V1027="Light practical (science)",$V1027="Heavy practical (workshops)", $V1027="Heavy practical (clean)"), OR($O1027=0,ISBLANK($O1027))),"Missing sinks count for light and heavy practical spaces.",
AND($M1027 = "Other",ISBLANK($R1027)), "Invalid unusable type / missing note for other unusable type."
),
" ")</f>
        <v>Missing space use.</v>
      </c>
    </row>
    <row r="1028" spans="2:23" ht="15.75" x14ac:dyDescent="0.25">
      <c r="B1028" s="143"/>
      <c r="C1028" s="144"/>
      <c r="D1028" s="144"/>
      <c r="E1028" s="144"/>
      <c r="F1028" s="147" t="str" cm="1">
        <f t="array" ref="F1028">_xlfn.IFNA(CONCATENATE(_xlfn.IFS($D1028="Mezzanine",LEFT($D1028,1), $D1028="Ground Floor",LEFT($D1028,1),$D1028="Basment ",LEFT($D1028,1), $D1028="1st Floor", "0"&amp;LEFT($D1028,1), $D1028="2nd Floor", "0"&amp;LEFT($D1028,1), $D1028="3rd Floor", "0"&amp;LEFT($D1028,1), $D1028="4th Floor", "0"&amp;LEFT($D1028,1), $D1028="5th Floor", "0"&amp;LEFT($D1028,1), $D1028="6th Floor", "0"&amp;LEFT($D1028,1),$D1028="7th Floor", "0"&amp;LEFT($D1028,1),$D1028="8th Floor", "0"&amp;LEFT($D1028,1),$D1028="9th Floor", "0"&amp;LEFT($D1028,1),$D1028="10th Floor", LEFT($D1028,2),$D1028="11th Floor", LEFT($D1028,2),$D1028="12th Floor", LEFT($D1028,2),$D1028="13th Floor", LEFT($D1028,2), $D1028="Lower Ground", LEFT($D1028)&amp;IF(ISNUMBER(FIND(" ",$D1028)),MID($D1028,FIND(" ",$D1028)+1,1),"")&amp;IF(ISNUMBER(FIND(" ",$D1028,FIND(" ",$D1028)+1)),MID($D1028,FIND(" ",$D1028,FIND(" ",$D1028)+1)+1,1),""),$D1028="Upper Ground", LEFT($D1028)&amp;IF(ISNUMBER(FIND(" ",$D1028)),MID($D1028,FIND(" ",$D1028)+1,1),"")&amp;IF(ISNUMBER(FIND(" ",$D1028,FIND(" ",$D1028)+1)),MID($D1028,FIND(" ",$D1028,FIND(" ",$D1028)+1)+1,1),"")),".0",$E1028), " ")</f>
        <v xml:space="preserve"> </v>
      </c>
      <c r="G1028" s="144"/>
      <c r="H1028" s="144"/>
      <c r="I1028" s="144"/>
      <c r="J1028" s="144"/>
      <c r="K1028" s="144"/>
      <c r="L1028" s="149" t="str" cm="1">
        <f t="array" ref="L1028">_xlfn.IFNA(
_xlfn.IFS(
AND($F1028=" ",$G1028=" ",$H1028=" "),"Please update all three: Surveyor Room Reference, Establishment Room Reference and Establishment Room Name",
AND(OR($I1028="General",$I1028="Open plan/ semi-open general",$I1028="Fitted",$I1028="Light practical (science)",$I1028="Light practical (other)",$I1028="Heavy practical (workshops)",$I1028="Heavy practical (clean)",$I1028="Large",$I1028="Storage"),$J1028=0,$K1028=0),"Please update Net Area or Non-net Area",
AND($B1028&lt;&gt;"OUT",$J1028=0,$I1028&lt;&gt;"Non-net",$M1028="85% Circulation"),"Net area not recorded for spaces with 85% circulation unusable type",
AND(OR($I1028="General",$I1028="Open plan/ semi-open general",$I1028="Fitted",$I1028="Light practical (science)",$I1028="Light practical (other)",$I1028="Heavy practical (workshops)",$I1028="Heavy practical (clean)",$I1028="Large",$I1028="Storage"),OR($J1028=0,ISBLANK($J1028))),"Net area not recorded in net spaces",
AND(OR($I1028="Non-net",$I1028="Outdoor space"),$J1028&gt;0),"Net Area Recorded in Non-net space",
AND($I1028="General",$J1028&gt;90),"This general space is over 90m2, please ensure that this space is entered as separate spaces if it usually used as separate spaces",
AND($I1028="Open plan/ semi-open general",$J1028&lt;27),"Open plan general space under 27m2",
AND(OR($K1028=0,ISBLANK($K1028)), $I1028="Non-net"),"Non-net area not recorded in non-net space"
),
" ")</f>
        <v xml:space="preserve"> </v>
      </c>
      <c r="M1028" s="144"/>
      <c r="N1028" s="144"/>
      <c r="O1028" s="144"/>
      <c r="P1028" s="144"/>
      <c r="Q1028" s="144"/>
      <c r="R1028" s="171"/>
      <c r="S1028" s="147">
        <f>NCA_Calculations!$P$1040</f>
        <v>0</v>
      </c>
      <c r="T1028" s="147">
        <f>NCA_Calculations!$Q$1040</f>
        <v>0</v>
      </c>
      <c r="U1028" s="144"/>
      <c r="V1028" s="144"/>
      <c r="W1028" s="149" t="str" cm="1">
        <f t="array" ref="W1028">_xlfn.IFNA(
_xlfn.IFS(
ISBLANK($U1028),"Missing space use.",
AND('Establishment details'!$C$14="Secondary",$V1028="Classbase"),"Invalid Status type",
AND(OR( $V1028="Classbase", $V1028="Teaching", $V1028="Early years",$V1028="SEND resourced"), NOT(ISBLANK($M1028))),"Space with status type and unusable type.",
AND($V1028= "Classbase",'Establishment details'!$C$22&gt;=10), "Classbase status is only valid in schools with a primary element.",
AND($I1028= "Large",$N1028 &gt; 3.5), "Large rooms with less than 3.5m height.",
AND(OR($V1028="Light practical (science)",$V1028="Light practical (science)",$V1028="Heavy practical (workshops)", $V1028="Heavy practical (clean)"), OR($O1028=0,ISBLANK($O1028))),"Missing sinks count for light and heavy practical spaces.",
AND($M1028 = "Other",ISBLANK($R1028)), "Invalid unusable type / missing note for other unusable type."
),
" ")</f>
        <v>Missing space use.</v>
      </c>
    </row>
    <row r="1029" spans="2:23" ht="15.75" x14ac:dyDescent="0.25">
      <c r="B1029" s="143"/>
      <c r="C1029" s="144"/>
      <c r="D1029" s="144"/>
      <c r="E1029" s="144"/>
      <c r="F1029" s="147" t="str" cm="1">
        <f t="array" ref="F1029">_xlfn.IFNA(CONCATENATE(_xlfn.IFS($D1029="Mezzanine",LEFT($D1029,1), $D1029="Ground Floor",LEFT($D1029,1),$D1029="Basment ",LEFT($D1029,1), $D1029="1st Floor", "0"&amp;LEFT($D1029,1), $D1029="2nd Floor", "0"&amp;LEFT($D1029,1), $D1029="3rd Floor", "0"&amp;LEFT($D1029,1), $D1029="4th Floor", "0"&amp;LEFT($D1029,1), $D1029="5th Floor", "0"&amp;LEFT($D1029,1), $D1029="6th Floor", "0"&amp;LEFT($D1029,1),$D1029="7th Floor", "0"&amp;LEFT($D1029,1),$D1029="8th Floor", "0"&amp;LEFT($D1029,1),$D1029="9th Floor", "0"&amp;LEFT($D1029,1),$D1029="10th Floor", LEFT($D1029,2),$D1029="11th Floor", LEFT($D1029,2),$D1029="12th Floor", LEFT($D1029,2),$D1029="13th Floor", LEFT($D1029,2), $D1029="Lower Ground", LEFT($D1029)&amp;IF(ISNUMBER(FIND(" ",$D1029)),MID($D1029,FIND(" ",$D1029)+1,1),"")&amp;IF(ISNUMBER(FIND(" ",$D1029,FIND(" ",$D1029)+1)),MID($D1029,FIND(" ",$D1029,FIND(" ",$D1029)+1)+1,1),""),$D1029="Upper Ground", LEFT($D1029)&amp;IF(ISNUMBER(FIND(" ",$D1029)),MID($D1029,FIND(" ",$D1029)+1,1),"")&amp;IF(ISNUMBER(FIND(" ",$D1029,FIND(" ",$D1029)+1)),MID($D1029,FIND(" ",$D1029,FIND(" ",$D1029)+1)+1,1),"")),".0",$E1029), " ")</f>
        <v xml:space="preserve"> </v>
      </c>
      <c r="G1029" s="144"/>
      <c r="H1029" s="144"/>
      <c r="I1029" s="144"/>
      <c r="J1029" s="144"/>
      <c r="K1029" s="144"/>
      <c r="L1029" s="149" t="str" cm="1">
        <f t="array" ref="L1029">_xlfn.IFNA(
_xlfn.IFS(
AND($F1029=" ",$G1029=" ",$H1029=" "),"Please update all three: Surveyor Room Reference, Establishment Room Reference and Establishment Room Name",
AND(OR($I1029="General",$I1029="Open plan/ semi-open general",$I1029="Fitted",$I1029="Light practical (science)",$I1029="Light practical (other)",$I1029="Heavy practical (workshops)",$I1029="Heavy practical (clean)",$I1029="Large",$I1029="Storage"),$J1029=0,$K1029=0),"Please update Net Area or Non-net Area",
AND($B1029&lt;&gt;"OUT",$J1029=0,$I1029&lt;&gt;"Non-net",$M1029="85% Circulation"),"Net area not recorded for spaces with 85% circulation unusable type",
AND(OR($I1029="General",$I1029="Open plan/ semi-open general",$I1029="Fitted",$I1029="Light practical (science)",$I1029="Light practical (other)",$I1029="Heavy practical (workshops)",$I1029="Heavy practical (clean)",$I1029="Large",$I1029="Storage"),OR($J1029=0,ISBLANK($J1029))),"Net area not recorded in net spaces",
AND(OR($I1029="Non-net",$I1029="Outdoor space"),$J1029&gt;0),"Net Area Recorded in Non-net space",
AND($I1029="General",$J1029&gt;90),"This general space is over 90m2, please ensure that this space is entered as separate spaces if it usually used as separate spaces",
AND($I1029="Open plan/ semi-open general",$J1029&lt;27),"Open plan general space under 27m2",
AND(OR($K1029=0,ISBLANK($K1029)), $I1029="Non-net"),"Non-net area not recorded in non-net space"
),
" ")</f>
        <v xml:space="preserve"> </v>
      </c>
      <c r="M1029" s="144"/>
      <c r="N1029" s="144"/>
      <c r="O1029" s="144"/>
      <c r="P1029" s="144"/>
      <c r="Q1029" s="144"/>
      <c r="R1029" s="171"/>
      <c r="S1029" s="147">
        <f>NCA_Calculations!$P$1041</f>
        <v>0</v>
      </c>
      <c r="T1029" s="147">
        <f>NCA_Calculations!$Q$1041</f>
        <v>0</v>
      </c>
      <c r="U1029" s="144"/>
      <c r="V1029" s="144"/>
      <c r="W1029" s="149" t="str" cm="1">
        <f t="array" ref="W1029">_xlfn.IFNA(
_xlfn.IFS(
ISBLANK($U1029),"Missing space use.",
AND('Establishment details'!$C$14="Secondary",$V1029="Classbase"),"Invalid Status type",
AND(OR( $V1029="Classbase", $V1029="Teaching", $V1029="Early years",$V1029="SEND resourced"), NOT(ISBLANK($M1029))),"Space with status type and unusable type.",
AND($V1029= "Classbase",'Establishment details'!$C$22&gt;=10), "Classbase status is only valid in schools with a primary element.",
AND($I1029= "Large",$N1029 &gt; 3.5), "Large rooms with less than 3.5m height.",
AND(OR($V1029="Light practical (science)",$V1029="Light practical (science)",$V1029="Heavy practical (workshops)", $V1029="Heavy practical (clean)"), OR($O1029=0,ISBLANK($O1029))),"Missing sinks count for light and heavy practical spaces.",
AND($M1029 = "Other",ISBLANK($R1029)), "Invalid unusable type / missing note for other unusable type."
),
" ")</f>
        <v>Missing space use.</v>
      </c>
    </row>
    <row r="1030" spans="2:23" ht="15.75" x14ac:dyDescent="0.25">
      <c r="B1030" s="143"/>
      <c r="C1030" s="144"/>
      <c r="D1030" s="144"/>
      <c r="E1030" s="144"/>
      <c r="F1030" s="147" t="str" cm="1">
        <f t="array" ref="F1030">_xlfn.IFNA(CONCATENATE(_xlfn.IFS($D1030="Mezzanine",LEFT($D1030,1), $D1030="Ground Floor",LEFT($D1030,1),$D1030="Basment ",LEFT($D1030,1), $D1030="1st Floor", "0"&amp;LEFT($D1030,1), $D1030="2nd Floor", "0"&amp;LEFT($D1030,1), $D1030="3rd Floor", "0"&amp;LEFT($D1030,1), $D1030="4th Floor", "0"&amp;LEFT($D1030,1), $D1030="5th Floor", "0"&amp;LEFT($D1030,1), $D1030="6th Floor", "0"&amp;LEFT($D1030,1),$D1030="7th Floor", "0"&amp;LEFT($D1030,1),$D1030="8th Floor", "0"&amp;LEFT($D1030,1),$D1030="9th Floor", "0"&amp;LEFT($D1030,1),$D1030="10th Floor", LEFT($D1030,2),$D1030="11th Floor", LEFT($D1030,2),$D1030="12th Floor", LEFT($D1030,2),$D1030="13th Floor", LEFT($D1030,2), $D1030="Lower Ground", LEFT($D1030)&amp;IF(ISNUMBER(FIND(" ",$D1030)),MID($D1030,FIND(" ",$D1030)+1,1),"")&amp;IF(ISNUMBER(FIND(" ",$D1030,FIND(" ",$D1030)+1)),MID($D1030,FIND(" ",$D1030,FIND(" ",$D1030)+1)+1,1),""),$D1030="Upper Ground", LEFT($D1030)&amp;IF(ISNUMBER(FIND(" ",$D1030)),MID($D1030,FIND(" ",$D1030)+1,1),"")&amp;IF(ISNUMBER(FIND(" ",$D1030,FIND(" ",$D1030)+1)),MID($D1030,FIND(" ",$D1030,FIND(" ",$D1030)+1)+1,1),"")),".0",$E1030), " ")</f>
        <v xml:space="preserve"> </v>
      </c>
      <c r="G1030" s="144"/>
      <c r="H1030" s="144"/>
      <c r="I1030" s="144"/>
      <c r="J1030" s="144"/>
      <c r="K1030" s="144"/>
      <c r="L1030" s="149" t="str" cm="1">
        <f t="array" ref="L1030">_xlfn.IFNA(
_xlfn.IFS(
AND($F1030=" ",$G1030=" ",$H1030=" "),"Please update all three: Surveyor Room Reference, Establishment Room Reference and Establishment Room Name",
AND(OR($I1030="General",$I1030="Open plan/ semi-open general",$I1030="Fitted",$I1030="Light practical (science)",$I1030="Light practical (other)",$I1030="Heavy practical (workshops)",$I1030="Heavy practical (clean)",$I1030="Large",$I1030="Storage"),$J1030=0,$K1030=0),"Please update Net Area or Non-net Area",
AND($B1030&lt;&gt;"OUT",$J1030=0,$I1030&lt;&gt;"Non-net",$M1030="85% Circulation"),"Net area not recorded for spaces with 85% circulation unusable type",
AND(OR($I1030="General",$I1030="Open plan/ semi-open general",$I1030="Fitted",$I1030="Light practical (science)",$I1030="Light practical (other)",$I1030="Heavy practical (workshops)",$I1030="Heavy practical (clean)",$I1030="Large",$I1030="Storage"),OR($J1030=0,ISBLANK($J1030))),"Net area not recorded in net spaces",
AND(OR($I1030="Non-net",$I1030="Outdoor space"),$J1030&gt;0),"Net Area Recorded in Non-net space",
AND($I1030="General",$J1030&gt;90),"This general space is over 90m2, please ensure that this space is entered as separate spaces if it usually used as separate spaces",
AND($I1030="Open plan/ semi-open general",$J1030&lt;27),"Open plan general space under 27m2",
AND(OR($K1030=0,ISBLANK($K1030)), $I1030="Non-net"),"Non-net area not recorded in non-net space"
),
" ")</f>
        <v xml:space="preserve"> </v>
      </c>
      <c r="M1030" s="144"/>
      <c r="N1030" s="144"/>
      <c r="O1030" s="144"/>
      <c r="P1030" s="144"/>
      <c r="Q1030" s="144"/>
      <c r="R1030" s="171"/>
      <c r="S1030" s="147">
        <f>NCA_Calculations!$P$1042</f>
        <v>0</v>
      </c>
      <c r="T1030" s="147">
        <f>NCA_Calculations!$Q$1042</f>
        <v>0</v>
      </c>
      <c r="U1030" s="144"/>
      <c r="V1030" s="144"/>
      <c r="W1030" s="149" t="str" cm="1">
        <f t="array" ref="W1030">_xlfn.IFNA(
_xlfn.IFS(
ISBLANK($U1030),"Missing space use.",
AND('Establishment details'!$C$14="Secondary",$V1030="Classbase"),"Invalid Status type",
AND(OR( $V1030="Classbase", $V1030="Teaching", $V1030="Early years",$V1030="SEND resourced"), NOT(ISBLANK($M1030))),"Space with status type and unusable type.",
AND($V1030= "Classbase",'Establishment details'!$C$22&gt;=10), "Classbase status is only valid in schools with a primary element.",
AND($I1030= "Large",$N1030 &gt; 3.5), "Large rooms with less than 3.5m height.",
AND(OR($V1030="Light practical (science)",$V1030="Light practical (science)",$V1030="Heavy practical (workshops)", $V1030="Heavy practical (clean)"), OR($O1030=0,ISBLANK($O1030))),"Missing sinks count for light and heavy practical spaces.",
AND($M1030 = "Other",ISBLANK($R1030)), "Invalid unusable type / missing note for other unusable type."
),
" ")</f>
        <v>Missing space use.</v>
      </c>
    </row>
    <row r="1031" spans="2:23" ht="15.75" x14ac:dyDescent="0.25">
      <c r="B1031" s="143"/>
      <c r="C1031" s="144"/>
      <c r="D1031" s="144"/>
      <c r="E1031" s="144"/>
      <c r="F1031" s="147" t="str" cm="1">
        <f t="array" ref="F1031">_xlfn.IFNA(CONCATENATE(_xlfn.IFS($D1031="Mezzanine",LEFT($D1031,1), $D1031="Ground Floor",LEFT($D1031,1),$D1031="Basment ",LEFT($D1031,1), $D1031="1st Floor", "0"&amp;LEFT($D1031,1), $D1031="2nd Floor", "0"&amp;LEFT($D1031,1), $D1031="3rd Floor", "0"&amp;LEFT($D1031,1), $D1031="4th Floor", "0"&amp;LEFT($D1031,1), $D1031="5th Floor", "0"&amp;LEFT($D1031,1), $D1031="6th Floor", "0"&amp;LEFT($D1031,1),$D1031="7th Floor", "0"&amp;LEFT($D1031,1),$D1031="8th Floor", "0"&amp;LEFT($D1031,1),$D1031="9th Floor", "0"&amp;LEFT($D1031,1),$D1031="10th Floor", LEFT($D1031,2),$D1031="11th Floor", LEFT($D1031,2),$D1031="12th Floor", LEFT($D1031,2),$D1031="13th Floor", LEFT($D1031,2), $D1031="Lower Ground", LEFT($D1031)&amp;IF(ISNUMBER(FIND(" ",$D1031)),MID($D1031,FIND(" ",$D1031)+1,1),"")&amp;IF(ISNUMBER(FIND(" ",$D1031,FIND(" ",$D1031)+1)),MID($D1031,FIND(" ",$D1031,FIND(" ",$D1031)+1)+1,1),""),$D1031="Upper Ground", LEFT($D1031)&amp;IF(ISNUMBER(FIND(" ",$D1031)),MID($D1031,FIND(" ",$D1031)+1,1),"")&amp;IF(ISNUMBER(FIND(" ",$D1031,FIND(" ",$D1031)+1)),MID($D1031,FIND(" ",$D1031,FIND(" ",$D1031)+1)+1,1),"")),".0",$E1031), " ")</f>
        <v xml:space="preserve"> </v>
      </c>
      <c r="G1031" s="144"/>
      <c r="H1031" s="144"/>
      <c r="I1031" s="144"/>
      <c r="J1031" s="144"/>
      <c r="K1031" s="144"/>
      <c r="L1031" s="149" t="str" cm="1">
        <f t="array" ref="L1031">_xlfn.IFNA(
_xlfn.IFS(
AND($F1031=" ",$G1031=" ",$H1031=" "),"Please update all three: Surveyor Room Reference, Establishment Room Reference and Establishment Room Name",
AND(OR($I1031="General",$I1031="Open plan/ semi-open general",$I1031="Fitted",$I1031="Light practical (science)",$I1031="Light practical (other)",$I1031="Heavy practical (workshops)",$I1031="Heavy practical (clean)",$I1031="Large",$I1031="Storage"),$J1031=0,$K1031=0),"Please update Net Area or Non-net Area",
AND($B1031&lt;&gt;"OUT",$J1031=0,$I1031&lt;&gt;"Non-net",$M1031="85% Circulation"),"Net area not recorded for spaces with 85% circulation unusable type",
AND(OR($I1031="General",$I1031="Open plan/ semi-open general",$I1031="Fitted",$I1031="Light practical (science)",$I1031="Light practical (other)",$I1031="Heavy practical (workshops)",$I1031="Heavy practical (clean)",$I1031="Large",$I1031="Storage"),OR($J1031=0,ISBLANK($J1031))),"Net area not recorded in net spaces",
AND(OR($I1031="Non-net",$I1031="Outdoor space"),$J1031&gt;0),"Net Area Recorded in Non-net space",
AND($I1031="General",$J1031&gt;90),"This general space is over 90m2, please ensure that this space is entered as separate spaces if it usually used as separate spaces",
AND($I1031="Open plan/ semi-open general",$J1031&lt;27),"Open plan general space under 27m2",
AND(OR($K1031=0,ISBLANK($K1031)), $I1031="Non-net"),"Non-net area not recorded in non-net space"
),
" ")</f>
        <v xml:space="preserve"> </v>
      </c>
      <c r="M1031" s="144"/>
      <c r="N1031" s="144"/>
      <c r="O1031" s="144"/>
      <c r="P1031" s="144"/>
      <c r="Q1031" s="144"/>
      <c r="R1031" s="171"/>
      <c r="S1031" s="147">
        <f>NCA_Calculations!$P$1043</f>
        <v>0</v>
      </c>
      <c r="T1031" s="147">
        <f>NCA_Calculations!$Q$1043</f>
        <v>0</v>
      </c>
      <c r="U1031" s="144"/>
      <c r="V1031" s="144"/>
      <c r="W1031" s="149" t="str" cm="1">
        <f t="array" ref="W1031">_xlfn.IFNA(
_xlfn.IFS(
ISBLANK($U1031),"Missing space use.",
AND('Establishment details'!$C$14="Secondary",$V1031="Classbase"),"Invalid Status type",
AND(OR( $V1031="Classbase", $V1031="Teaching", $V1031="Early years",$V1031="SEND resourced"), NOT(ISBLANK($M1031))),"Space with status type and unusable type.",
AND($V1031= "Classbase",'Establishment details'!$C$22&gt;=10), "Classbase status is only valid in schools with a primary element.",
AND($I1031= "Large",$N1031 &gt; 3.5), "Large rooms with less than 3.5m height.",
AND(OR($V1031="Light practical (science)",$V1031="Light practical (science)",$V1031="Heavy practical (workshops)", $V1031="Heavy practical (clean)"), OR($O1031=0,ISBLANK($O1031))),"Missing sinks count for light and heavy practical spaces.",
AND($M1031 = "Other",ISBLANK($R1031)), "Invalid unusable type / missing note for other unusable type."
),
" ")</f>
        <v>Missing space use.</v>
      </c>
    </row>
    <row r="1032" spans="2:23" ht="15.75" x14ac:dyDescent="0.25">
      <c r="B1032" s="143"/>
      <c r="C1032" s="144"/>
      <c r="D1032" s="144"/>
      <c r="E1032" s="144"/>
      <c r="F1032" s="147" t="str" cm="1">
        <f t="array" ref="F1032">_xlfn.IFNA(CONCATENATE(_xlfn.IFS($D1032="Mezzanine",LEFT($D1032,1), $D1032="Ground Floor",LEFT($D1032,1),$D1032="Basment ",LEFT($D1032,1), $D1032="1st Floor", "0"&amp;LEFT($D1032,1), $D1032="2nd Floor", "0"&amp;LEFT($D1032,1), $D1032="3rd Floor", "0"&amp;LEFT($D1032,1), $D1032="4th Floor", "0"&amp;LEFT($D1032,1), $D1032="5th Floor", "0"&amp;LEFT($D1032,1), $D1032="6th Floor", "0"&amp;LEFT($D1032,1),$D1032="7th Floor", "0"&amp;LEFT($D1032,1),$D1032="8th Floor", "0"&amp;LEFT($D1032,1),$D1032="9th Floor", "0"&amp;LEFT($D1032,1),$D1032="10th Floor", LEFT($D1032,2),$D1032="11th Floor", LEFT($D1032,2),$D1032="12th Floor", LEFT($D1032,2),$D1032="13th Floor", LEFT($D1032,2), $D1032="Lower Ground", LEFT($D1032)&amp;IF(ISNUMBER(FIND(" ",$D1032)),MID($D1032,FIND(" ",$D1032)+1,1),"")&amp;IF(ISNUMBER(FIND(" ",$D1032,FIND(" ",$D1032)+1)),MID($D1032,FIND(" ",$D1032,FIND(" ",$D1032)+1)+1,1),""),$D1032="Upper Ground", LEFT($D1032)&amp;IF(ISNUMBER(FIND(" ",$D1032)),MID($D1032,FIND(" ",$D1032)+1,1),"")&amp;IF(ISNUMBER(FIND(" ",$D1032,FIND(" ",$D1032)+1)),MID($D1032,FIND(" ",$D1032,FIND(" ",$D1032)+1)+1,1),"")),".0",$E1032), " ")</f>
        <v xml:space="preserve"> </v>
      </c>
      <c r="G1032" s="144"/>
      <c r="H1032" s="144"/>
      <c r="I1032" s="144"/>
      <c r="J1032" s="144"/>
      <c r="K1032" s="144"/>
      <c r="L1032" s="149" t="str" cm="1">
        <f t="array" ref="L1032">_xlfn.IFNA(
_xlfn.IFS(
AND($F1032=" ",$G1032=" ",$H1032=" "),"Please update all three: Surveyor Room Reference, Establishment Room Reference and Establishment Room Name",
AND(OR($I1032="General",$I1032="Open plan/ semi-open general",$I1032="Fitted",$I1032="Light practical (science)",$I1032="Light practical (other)",$I1032="Heavy practical (workshops)",$I1032="Heavy practical (clean)",$I1032="Large",$I1032="Storage"),$J1032=0,$K1032=0),"Please update Net Area or Non-net Area",
AND($B1032&lt;&gt;"OUT",$J1032=0,$I1032&lt;&gt;"Non-net",$M1032="85% Circulation"),"Net area not recorded for spaces with 85% circulation unusable type",
AND(OR($I1032="General",$I1032="Open plan/ semi-open general",$I1032="Fitted",$I1032="Light practical (science)",$I1032="Light practical (other)",$I1032="Heavy practical (workshops)",$I1032="Heavy practical (clean)",$I1032="Large",$I1032="Storage"),OR($J1032=0,ISBLANK($J1032))),"Net area not recorded in net spaces",
AND(OR($I1032="Non-net",$I1032="Outdoor space"),$J1032&gt;0),"Net Area Recorded in Non-net space",
AND($I1032="General",$J1032&gt;90),"This general space is over 90m2, please ensure that this space is entered as separate spaces if it usually used as separate spaces",
AND($I1032="Open plan/ semi-open general",$J1032&lt;27),"Open plan general space under 27m2",
AND(OR($K1032=0,ISBLANK($K1032)), $I1032="Non-net"),"Non-net area not recorded in non-net space"
),
" ")</f>
        <v xml:space="preserve"> </v>
      </c>
      <c r="M1032" s="144"/>
      <c r="N1032" s="144"/>
      <c r="O1032" s="144"/>
      <c r="P1032" s="144"/>
      <c r="Q1032" s="144"/>
      <c r="R1032" s="171"/>
      <c r="S1032" s="147">
        <f>NCA_Calculations!$P$1044</f>
        <v>0</v>
      </c>
      <c r="T1032" s="147">
        <f>NCA_Calculations!$Q$1044</f>
        <v>0</v>
      </c>
      <c r="U1032" s="144"/>
      <c r="V1032" s="144"/>
      <c r="W1032" s="149" t="str" cm="1">
        <f t="array" ref="W1032">_xlfn.IFNA(
_xlfn.IFS(
ISBLANK($U1032),"Missing space use.",
AND('Establishment details'!$C$14="Secondary",$V1032="Classbase"),"Invalid Status type",
AND(OR( $V1032="Classbase", $V1032="Teaching", $V1032="Early years",$V1032="SEND resourced"), NOT(ISBLANK($M1032))),"Space with status type and unusable type.",
AND($V1032= "Classbase",'Establishment details'!$C$22&gt;=10), "Classbase status is only valid in schools with a primary element.",
AND($I1032= "Large",$N1032 &gt; 3.5), "Large rooms with less than 3.5m height.",
AND(OR($V1032="Light practical (science)",$V1032="Light practical (science)",$V1032="Heavy practical (workshops)", $V1032="Heavy practical (clean)"), OR($O1032=0,ISBLANK($O1032))),"Missing sinks count for light and heavy practical spaces.",
AND($M1032 = "Other",ISBLANK($R1032)), "Invalid unusable type / missing note for other unusable type."
),
" ")</f>
        <v>Missing space use.</v>
      </c>
    </row>
    <row r="1033" spans="2:23" ht="15.75" x14ac:dyDescent="0.25">
      <c r="B1033" s="143"/>
      <c r="C1033" s="144"/>
      <c r="D1033" s="144"/>
      <c r="E1033" s="144"/>
      <c r="F1033" s="147" t="str" cm="1">
        <f t="array" ref="F1033">_xlfn.IFNA(CONCATENATE(_xlfn.IFS($D1033="Mezzanine",LEFT($D1033,1), $D1033="Ground Floor",LEFT($D1033,1),$D1033="Basment ",LEFT($D1033,1), $D1033="1st Floor", "0"&amp;LEFT($D1033,1), $D1033="2nd Floor", "0"&amp;LEFT($D1033,1), $D1033="3rd Floor", "0"&amp;LEFT($D1033,1), $D1033="4th Floor", "0"&amp;LEFT($D1033,1), $D1033="5th Floor", "0"&amp;LEFT($D1033,1), $D1033="6th Floor", "0"&amp;LEFT($D1033,1),$D1033="7th Floor", "0"&amp;LEFT($D1033,1),$D1033="8th Floor", "0"&amp;LEFT($D1033,1),$D1033="9th Floor", "0"&amp;LEFT($D1033,1),$D1033="10th Floor", LEFT($D1033,2),$D1033="11th Floor", LEFT($D1033,2),$D1033="12th Floor", LEFT($D1033,2),$D1033="13th Floor", LEFT($D1033,2), $D1033="Lower Ground", LEFT($D1033)&amp;IF(ISNUMBER(FIND(" ",$D1033)),MID($D1033,FIND(" ",$D1033)+1,1),"")&amp;IF(ISNUMBER(FIND(" ",$D1033,FIND(" ",$D1033)+1)),MID($D1033,FIND(" ",$D1033,FIND(" ",$D1033)+1)+1,1),""),$D1033="Upper Ground", LEFT($D1033)&amp;IF(ISNUMBER(FIND(" ",$D1033)),MID($D1033,FIND(" ",$D1033)+1,1),"")&amp;IF(ISNUMBER(FIND(" ",$D1033,FIND(" ",$D1033)+1)),MID($D1033,FIND(" ",$D1033,FIND(" ",$D1033)+1)+1,1),"")),".0",$E1033), " ")</f>
        <v xml:space="preserve"> </v>
      </c>
      <c r="G1033" s="144"/>
      <c r="H1033" s="144"/>
      <c r="I1033" s="144"/>
      <c r="J1033" s="144"/>
      <c r="K1033" s="144"/>
      <c r="L1033" s="149" t="str" cm="1">
        <f t="array" ref="L1033">_xlfn.IFNA(
_xlfn.IFS(
AND($F1033=" ",$G1033=" ",$H1033=" "),"Please update all three: Surveyor Room Reference, Establishment Room Reference and Establishment Room Name",
AND(OR($I1033="General",$I1033="Open plan/ semi-open general",$I1033="Fitted",$I1033="Light practical (science)",$I1033="Light practical (other)",$I1033="Heavy practical (workshops)",$I1033="Heavy practical (clean)",$I1033="Large",$I1033="Storage"),$J1033=0,$K1033=0),"Please update Net Area or Non-net Area",
AND($B1033&lt;&gt;"OUT",$J1033=0,$I1033&lt;&gt;"Non-net",$M1033="85% Circulation"),"Net area not recorded for spaces with 85% circulation unusable type",
AND(OR($I1033="General",$I1033="Open plan/ semi-open general",$I1033="Fitted",$I1033="Light practical (science)",$I1033="Light practical (other)",$I1033="Heavy practical (workshops)",$I1033="Heavy practical (clean)",$I1033="Large",$I1033="Storage"),OR($J1033=0,ISBLANK($J1033))),"Net area not recorded in net spaces",
AND(OR($I1033="Non-net",$I1033="Outdoor space"),$J1033&gt;0),"Net Area Recorded in Non-net space",
AND($I1033="General",$J1033&gt;90),"This general space is over 90m2, please ensure that this space is entered as separate spaces if it usually used as separate spaces",
AND($I1033="Open plan/ semi-open general",$J1033&lt;27),"Open plan general space under 27m2",
AND(OR($K1033=0,ISBLANK($K1033)), $I1033="Non-net"),"Non-net area not recorded in non-net space"
),
" ")</f>
        <v xml:space="preserve"> </v>
      </c>
      <c r="M1033" s="144"/>
      <c r="N1033" s="144"/>
      <c r="O1033" s="144"/>
      <c r="P1033" s="144"/>
      <c r="Q1033" s="144"/>
      <c r="R1033" s="171"/>
      <c r="S1033" s="147">
        <f>NCA_Calculations!$P$1045</f>
        <v>0</v>
      </c>
      <c r="T1033" s="147">
        <f>NCA_Calculations!$Q$1045</f>
        <v>0</v>
      </c>
      <c r="U1033" s="144"/>
      <c r="V1033" s="144"/>
      <c r="W1033" s="149" t="str" cm="1">
        <f t="array" ref="W1033">_xlfn.IFNA(
_xlfn.IFS(
ISBLANK($U1033),"Missing space use.",
AND('Establishment details'!$C$14="Secondary",$V1033="Classbase"),"Invalid Status type",
AND(OR( $V1033="Classbase", $V1033="Teaching", $V1033="Early years",$V1033="SEND resourced"), NOT(ISBLANK($M1033))),"Space with status type and unusable type.",
AND($V1033= "Classbase",'Establishment details'!$C$22&gt;=10), "Classbase status is only valid in schools with a primary element.",
AND($I1033= "Large",$N1033 &gt; 3.5), "Large rooms with less than 3.5m height.",
AND(OR($V1033="Light practical (science)",$V1033="Light practical (science)",$V1033="Heavy practical (workshops)", $V1033="Heavy practical (clean)"), OR($O1033=0,ISBLANK($O1033))),"Missing sinks count for light and heavy practical spaces.",
AND($M1033 = "Other",ISBLANK($R1033)), "Invalid unusable type / missing note for other unusable type."
),
" ")</f>
        <v>Missing space use.</v>
      </c>
    </row>
    <row r="1034" spans="2:23" ht="15.75" x14ac:dyDescent="0.25">
      <c r="B1034" s="143"/>
      <c r="C1034" s="144"/>
      <c r="D1034" s="144"/>
      <c r="E1034" s="144"/>
      <c r="F1034" s="147" t="str" cm="1">
        <f t="array" ref="F1034">_xlfn.IFNA(CONCATENATE(_xlfn.IFS($D1034="Mezzanine",LEFT($D1034,1), $D1034="Ground Floor",LEFT($D1034,1),$D1034="Basment ",LEFT($D1034,1), $D1034="1st Floor", "0"&amp;LEFT($D1034,1), $D1034="2nd Floor", "0"&amp;LEFT($D1034,1), $D1034="3rd Floor", "0"&amp;LEFT($D1034,1), $D1034="4th Floor", "0"&amp;LEFT($D1034,1), $D1034="5th Floor", "0"&amp;LEFT($D1034,1), $D1034="6th Floor", "0"&amp;LEFT($D1034,1),$D1034="7th Floor", "0"&amp;LEFT($D1034,1),$D1034="8th Floor", "0"&amp;LEFT($D1034,1),$D1034="9th Floor", "0"&amp;LEFT($D1034,1),$D1034="10th Floor", LEFT($D1034,2),$D1034="11th Floor", LEFT($D1034,2),$D1034="12th Floor", LEFT($D1034,2),$D1034="13th Floor", LEFT($D1034,2), $D1034="Lower Ground", LEFT($D1034)&amp;IF(ISNUMBER(FIND(" ",$D1034)),MID($D1034,FIND(" ",$D1034)+1,1),"")&amp;IF(ISNUMBER(FIND(" ",$D1034,FIND(" ",$D1034)+1)),MID($D1034,FIND(" ",$D1034,FIND(" ",$D1034)+1)+1,1),""),$D1034="Upper Ground", LEFT($D1034)&amp;IF(ISNUMBER(FIND(" ",$D1034)),MID($D1034,FIND(" ",$D1034)+1,1),"")&amp;IF(ISNUMBER(FIND(" ",$D1034,FIND(" ",$D1034)+1)),MID($D1034,FIND(" ",$D1034,FIND(" ",$D1034)+1)+1,1),"")),".0",$E1034), " ")</f>
        <v xml:space="preserve"> </v>
      </c>
      <c r="G1034" s="144"/>
      <c r="H1034" s="144"/>
      <c r="I1034" s="144"/>
      <c r="J1034" s="144"/>
      <c r="K1034" s="144"/>
      <c r="L1034" s="149" t="str" cm="1">
        <f t="array" ref="L1034">_xlfn.IFNA(
_xlfn.IFS(
AND($F1034=" ",$G1034=" ",$H1034=" "),"Please update all three: Surveyor Room Reference, Establishment Room Reference and Establishment Room Name",
AND(OR($I1034="General",$I1034="Open plan/ semi-open general",$I1034="Fitted",$I1034="Light practical (science)",$I1034="Light practical (other)",$I1034="Heavy practical (workshops)",$I1034="Heavy practical (clean)",$I1034="Large",$I1034="Storage"),$J1034=0,$K1034=0),"Please update Net Area or Non-net Area",
AND($B1034&lt;&gt;"OUT",$J1034=0,$I1034&lt;&gt;"Non-net",$M1034="85% Circulation"),"Net area not recorded for spaces with 85% circulation unusable type",
AND(OR($I1034="General",$I1034="Open plan/ semi-open general",$I1034="Fitted",$I1034="Light practical (science)",$I1034="Light practical (other)",$I1034="Heavy practical (workshops)",$I1034="Heavy practical (clean)",$I1034="Large",$I1034="Storage"),OR($J1034=0,ISBLANK($J1034))),"Net area not recorded in net spaces",
AND(OR($I1034="Non-net",$I1034="Outdoor space"),$J1034&gt;0),"Net Area Recorded in Non-net space",
AND($I1034="General",$J1034&gt;90),"This general space is over 90m2, please ensure that this space is entered as separate spaces if it usually used as separate spaces",
AND($I1034="Open plan/ semi-open general",$J1034&lt;27),"Open plan general space under 27m2",
AND(OR($K1034=0,ISBLANK($K1034)), $I1034="Non-net"),"Non-net area not recorded in non-net space"
),
" ")</f>
        <v xml:space="preserve"> </v>
      </c>
      <c r="M1034" s="144"/>
      <c r="N1034" s="144"/>
      <c r="O1034" s="144"/>
      <c r="P1034" s="144"/>
      <c r="Q1034" s="144"/>
      <c r="R1034" s="171"/>
      <c r="S1034" s="147">
        <f>NCA_Calculations!$P$1046</f>
        <v>0</v>
      </c>
      <c r="T1034" s="147">
        <f>NCA_Calculations!$Q$1046</f>
        <v>0</v>
      </c>
      <c r="U1034" s="144"/>
      <c r="V1034" s="144"/>
      <c r="W1034" s="149" t="str" cm="1">
        <f t="array" ref="W1034">_xlfn.IFNA(
_xlfn.IFS(
ISBLANK($U1034),"Missing space use.",
AND('Establishment details'!$C$14="Secondary",$V1034="Classbase"),"Invalid Status type",
AND(OR( $V1034="Classbase", $V1034="Teaching", $V1034="Early years",$V1034="SEND resourced"), NOT(ISBLANK($M1034))),"Space with status type and unusable type.",
AND($V1034= "Classbase",'Establishment details'!$C$22&gt;=10), "Classbase status is only valid in schools with a primary element.",
AND($I1034= "Large",$N1034 &gt; 3.5), "Large rooms with less than 3.5m height.",
AND(OR($V1034="Light practical (science)",$V1034="Light practical (science)",$V1034="Heavy practical (workshops)", $V1034="Heavy practical (clean)"), OR($O1034=0,ISBLANK($O1034))),"Missing sinks count for light and heavy practical spaces.",
AND($M1034 = "Other",ISBLANK($R1034)), "Invalid unusable type / missing note for other unusable type."
),
" ")</f>
        <v>Missing space use.</v>
      </c>
    </row>
    <row r="1035" spans="2:23" ht="15.75" x14ac:dyDescent="0.25">
      <c r="B1035" s="143"/>
      <c r="C1035" s="144"/>
      <c r="D1035" s="144"/>
      <c r="E1035" s="144"/>
      <c r="F1035" s="147" t="str" cm="1">
        <f t="array" ref="F1035">_xlfn.IFNA(CONCATENATE(_xlfn.IFS($D1035="Mezzanine",LEFT($D1035,1), $D1035="Ground Floor",LEFT($D1035,1),$D1035="Basment ",LEFT($D1035,1), $D1035="1st Floor", "0"&amp;LEFT($D1035,1), $D1035="2nd Floor", "0"&amp;LEFT($D1035,1), $D1035="3rd Floor", "0"&amp;LEFT($D1035,1), $D1035="4th Floor", "0"&amp;LEFT($D1035,1), $D1035="5th Floor", "0"&amp;LEFT($D1035,1), $D1035="6th Floor", "0"&amp;LEFT($D1035,1),$D1035="7th Floor", "0"&amp;LEFT($D1035,1),$D1035="8th Floor", "0"&amp;LEFT($D1035,1),$D1035="9th Floor", "0"&amp;LEFT($D1035,1),$D1035="10th Floor", LEFT($D1035,2),$D1035="11th Floor", LEFT($D1035,2),$D1035="12th Floor", LEFT($D1035,2),$D1035="13th Floor", LEFT($D1035,2), $D1035="Lower Ground", LEFT($D1035)&amp;IF(ISNUMBER(FIND(" ",$D1035)),MID($D1035,FIND(" ",$D1035)+1,1),"")&amp;IF(ISNUMBER(FIND(" ",$D1035,FIND(" ",$D1035)+1)),MID($D1035,FIND(" ",$D1035,FIND(" ",$D1035)+1)+1,1),""),$D1035="Upper Ground", LEFT($D1035)&amp;IF(ISNUMBER(FIND(" ",$D1035)),MID($D1035,FIND(" ",$D1035)+1,1),"")&amp;IF(ISNUMBER(FIND(" ",$D1035,FIND(" ",$D1035)+1)),MID($D1035,FIND(" ",$D1035,FIND(" ",$D1035)+1)+1,1),"")),".0",$E1035), " ")</f>
        <v xml:space="preserve"> </v>
      </c>
      <c r="G1035" s="144"/>
      <c r="H1035" s="144"/>
      <c r="I1035" s="144"/>
      <c r="J1035" s="144"/>
      <c r="K1035" s="144"/>
      <c r="L1035" s="149" t="str" cm="1">
        <f t="array" ref="L1035">_xlfn.IFNA(
_xlfn.IFS(
AND($F1035=" ",$G1035=" ",$H1035=" "),"Please update all three: Surveyor Room Reference, Establishment Room Reference and Establishment Room Name",
AND(OR($I1035="General",$I1035="Open plan/ semi-open general",$I1035="Fitted",$I1035="Light practical (science)",$I1035="Light practical (other)",$I1035="Heavy practical (workshops)",$I1035="Heavy practical (clean)",$I1035="Large",$I1035="Storage"),$J1035=0,$K1035=0),"Please update Net Area or Non-net Area",
AND($B1035&lt;&gt;"OUT",$J1035=0,$I1035&lt;&gt;"Non-net",$M1035="85% Circulation"),"Net area not recorded for spaces with 85% circulation unusable type",
AND(OR($I1035="General",$I1035="Open plan/ semi-open general",$I1035="Fitted",$I1035="Light practical (science)",$I1035="Light practical (other)",$I1035="Heavy practical (workshops)",$I1035="Heavy practical (clean)",$I1035="Large",$I1035="Storage"),OR($J1035=0,ISBLANK($J1035))),"Net area not recorded in net spaces",
AND(OR($I1035="Non-net",$I1035="Outdoor space"),$J1035&gt;0),"Net Area Recorded in Non-net space",
AND($I1035="General",$J1035&gt;90),"This general space is over 90m2, please ensure that this space is entered as separate spaces if it usually used as separate spaces",
AND($I1035="Open plan/ semi-open general",$J1035&lt;27),"Open plan general space under 27m2",
AND(OR($K1035=0,ISBLANK($K1035)), $I1035="Non-net"),"Non-net area not recorded in non-net space"
),
" ")</f>
        <v xml:space="preserve"> </v>
      </c>
      <c r="M1035" s="144"/>
      <c r="N1035" s="144"/>
      <c r="O1035" s="144"/>
      <c r="P1035" s="144"/>
      <c r="Q1035" s="144"/>
      <c r="R1035" s="171"/>
      <c r="S1035" s="147">
        <f>NCA_Calculations!$P$1047</f>
        <v>0</v>
      </c>
      <c r="T1035" s="147">
        <f>NCA_Calculations!$Q$1047</f>
        <v>0</v>
      </c>
      <c r="U1035" s="144"/>
      <c r="V1035" s="144"/>
      <c r="W1035" s="149" t="str" cm="1">
        <f t="array" ref="W1035">_xlfn.IFNA(
_xlfn.IFS(
ISBLANK($U1035),"Missing space use.",
AND('Establishment details'!$C$14="Secondary",$V1035="Classbase"),"Invalid Status type",
AND(OR( $V1035="Classbase", $V1035="Teaching", $V1035="Early years",$V1035="SEND resourced"), NOT(ISBLANK($M1035))),"Space with status type and unusable type.",
AND($V1035= "Classbase",'Establishment details'!$C$22&gt;=10), "Classbase status is only valid in schools with a primary element.",
AND($I1035= "Large",$N1035 &gt; 3.5), "Large rooms with less than 3.5m height.",
AND(OR($V1035="Light practical (science)",$V1035="Light practical (science)",$V1035="Heavy practical (workshops)", $V1035="Heavy practical (clean)"), OR($O1035=0,ISBLANK($O1035))),"Missing sinks count for light and heavy practical spaces.",
AND($M1035 = "Other",ISBLANK($R1035)), "Invalid unusable type / missing note for other unusable type."
),
" ")</f>
        <v>Missing space use.</v>
      </c>
    </row>
    <row r="1036" spans="2:23" ht="15.75" x14ac:dyDescent="0.25">
      <c r="B1036" s="143"/>
      <c r="C1036" s="144"/>
      <c r="D1036" s="144"/>
      <c r="E1036" s="144"/>
      <c r="F1036" s="147" t="str" cm="1">
        <f t="array" ref="F1036">_xlfn.IFNA(CONCATENATE(_xlfn.IFS($D1036="Mezzanine",LEFT($D1036,1), $D1036="Ground Floor",LEFT($D1036,1),$D1036="Basment ",LEFT($D1036,1), $D1036="1st Floor", "0"&amp;LEFT($D1036,1), $D1036="2nd Floor", "0"&amp;LEFT($D1036,1), $D1036="3rd Floor", "0"&amp;LEFT($D1036,1), $D1036="4th Floor", "0"&amp;LEFT($D1036,1), $D1036="5th Floor", "0"&amp;LEFT($D1036,1), $D1036="6th Floor", "0"&amp;LEFT($D1036,1),$D1036="7th Floor", "0"&amp;LEFT($D1036,1),$D1036="8th Floor", "0"&amp;LEFT($D1036,1),$D1036="9th Floor", "0"&amp;LEFT($D1036,1),$D1036="10th Floor", LEFT($D1036,2),$D1036="11th Floor", LEFT($D1036,2),$D1036="12th Floor", LEFT($D1036,2),$D1036="13th Floor", LEFT($D1036,2), $D1036="Lower Ground", LEFT($D1036)&amp;IF(ISNUMBER(FIND(" ",$D1036)),MID($D1036,FIND(" ",$D1036)+1,1),"")&amp;IF(ISNUMBER(FIND(" ",$D1036,FIND(" ",$D1036)+1)),MID($D1036,FIND(" ",$D1036,FIND(" ",$D1036)+1)+1,1),""),$D1036="Upper Ground", LEFT($D1036)&amp;IF(ISNUMBER(FIND(" ",$D1036)),MID($D1036,FIND(" ",$D1036)+1,1),"")&amp;IF(ISNUMBER(FIND(" ",$D1036,FIND(" ",$D1036)+1)),MID($D1036,FIND(" ",$D1036,FIND(" ",$D1036)+1)+1,1),"")),".0",$E1036), " ")</f>
        <v xml:space="preserve"> </v>
      </c>
      <c r="G1036" s="144"/>
      <c r="H1036" s="144"/>
      <c r="I1036" s="144"/>
      <c r="J1036" s="144"/>
      <c r="K1036" s="144"/>
      <c r="L1036" s="149" t="str" cm="1">
        <f t="array" ref="L1036">_xlfn.IFNA(
_xlfn.IFS(
AND($F1036=" ",$G1036=" ",$H1036=" "),"Please update all three: Surveyor Room Reference, Establishment Room Reference and Establishment Room Name",
AND(OR($I1036="General",$I1036="Open plan/ semi-open general",$I1036="Fitted",$I1036="Light practical (science)",$I1036="Light practical (other)",$I1036="Heavy practical (workshops)",$I1036="Heavy practical (clean)",$I1036="Large",$I1036="Storage"),$J1036=0,$K1036=0),"Please update Net Area or Non-net Area",
AND($B1036&lt;&gt;"OUT",$J1036=0,$I1036&lt;&gt;"Non-net",$M1036="85% Circulation"),"Net area not recorded for spaces with 85% circulation unusable type",
AND(OR($I1036="General",$I1036="Open plan/ semi-open general",$I1036="Fitted",$I1036="Light practical (science)",$I1036="Light practical (other)",$I1036="Heavy practical (workshops)",$I1036="Heavy practical (clean)",$I1036="Large",$I1036="Storage"),OR($J1036=0,ISBLANK($J1036))),"Net area not recorded in net spaces",
AND(OR($I1036="Non-net",$I1036="Outdoor space"),$J1036&gt;0),"Net Area Recorded in Non-net space",
AND($I1036="General",$J1036&gt;90),"This general space is over 90m2, please ensure that this space is entered as separate spaces if it usually used as separate spaces",
AND($I1036="Open plan/ semi-open general",$J1036&lt;27),"Open plan general space under 27m2",
AND(OR($K1036=0,ISBLANK($K1036)), $I1036="Non-net"),"Non-net area not recorded in non-net space"
),
" ")</f>
        <v xml:space="preserve"> </v>
      </c>
      <c r="M1036" s="144"/>
      <c r="N1036" s="144"/>
      <c r="O1036" s="144"/>
      <c r="P1036" s="144"/>
      <c r="Q1036" s="144"/>
      <c r="R1036" s="171"/>
      <c r="S1036" s="147">
        <f>NCA_Calculations!$P$1048</f>
        <v>0</v>
      </c>
      <c r="T1036" s="147">
        <f>NCA_Calculations!$Q$1048</f>
        <v>0</v>
      </c>
      <c r="U1036" s="144"/>
      <c r="V1036" s="144"/>
      <c r="W1036" s="149" t="str" cm="1">
        <f t="array" ref="W1036">_xlfn.IFNA(
_xlfn.IFS(
ISBLANK($U1036),"Missing space use.",
AND('Establishment details'!$C$14="Secondary",$V1036="Classbase"),"Invalid Status type",
AND(OR( $V1036="Classbase", $V1036="Teaching", $V1036="Early years",$V1036="SEND resourced"), NOT(ISBLANK($M1036))),"Space with status type and unusable type.",
AND($V1036= "Classbase",'Establishment details'!$C$22&gt;=10), "Classbase status is only valid in schools with a primary element.",
AND($I1036= "Large",$N1036 &gt; 3.5), "Large rooms with less than 3.5m height.",
AND(OR($V1036="Light practical (science)",$V1036="Light practical (science)",$V1036="Heavy practical (workshops)", $V1036="Heavy practical (clean)"), OR($O1036=0,ISBLANK($O1036))),"Missing sinks count for light and heavy practical spaces.",
AND($M1036 = "Other",ISBLANK($R1036)), "Invalid unusable type / missing note for other unusable type."
),
" ")</f>
        <v>Missing space use.</v>
      </c>
    </row>
    <row r="1037" spans="2:23" ht="15.75" x14ac:dyDescent="0.25">
      <c r="B1037" s="143"/>
      <c r="C1037" s="144"/>
      <c r="D1037" s="144"/>
      <c r="E1037" s="144"/>
      <c r="F1037" s="147" t="str" cm="1">
        <f t="array" ref="F1037">_xlfn.IFNA(CONCATENATE(_xlfn.IFS($D1037="Mezzanine",LEFT($D1037,1), $D1037="Ground Floor",LEFT($D1037,1),$D1037="Basment ",LEFT($D1037,1), $D1037="1st Floor", "0"&amp;LEFT($D1037,1), $D1037="2nd Floor", "0"&amp;LEFT($D1037,1), $D1037="3rd Floor", "0"&amp;LEFT($D1037,1), $D1037="4th Floor", "0"&amp;LEFT($D1037,1), $D1037="5th Floor", "0"&amp;LEFT($D1037,1), $D1037="6th Floor", "0"&amp;LEFT($D1037,1),$D1037="7th Floor", "0"&amp;LEFT($D1037,1),$D1037="8th Floor", "0"&amp;LEFT($D1037,1),$D1037="9th Floor", "0"&amp;LEFT($D1037,1),$D1037="10th Floor", LEFT($D1037,2),$D1037="11th Floor", LEFT($D1037,2),$D1037="12th Floor", LEFT($D1037,2),$D1037="13th Floor", LEFT($D1037,2), $D1037="Lower Ground", LEFT($D1037)&amp;IF(ISNUMBER(FIND(" ",$D1037)),MID($D1037,FIND(" ",$D1037)+1,1),"")&amp;IF(ISNUMBER(FIND(" ",$D1037,FIND(" ",$D1037)+1)),MID($D1037,FIND(" ",$D1037,FIND(" ",$D1037)+1)+1,1),""),$D1037="Upper Ground", LEFT($D1037)&amp;IF(ISNUMBER(FIND(" ",$D1037)),MID($D1037,FIND(" ",$D1037)+1,1),"")&amp;IF(ISNUMBER(FIND(" ",$D1037,FIND(" ",$D1037)+1)),MID($D1037,FIND(" ",$D1037,FIND(" ",$D1037)+1)+1,1),"")),".0",$E1037), " ")</f>
        <v xml:space="preserve"> </v>
      </c>
      <c r="G1037" s="144"/>
      <c r="H1037" s="144"/>
      <c r="I1037" s="144"/>
      <c r="J1037" s="144"/>
      <c r="K1037" s="144"/>
      <c r="L1037" s="149" t="str" cm="1">
        <f t="array" ref="L1037">_xlfn.IFNA(
_xlfn.IFS(
AND($F1037=" ",$G1037=" ",$H1037=" "),"Please update all three: Surveyor Room Reference, Establishment Room Reference and Establishment Room Name",
AND(OR($I1037="General",$I1037="Open plan/ semi-open general",$I1037="Fitted",$I1037="Light practical (science)",$I1037="Light practical (other)",$I1037="Heavy practical (workshops)",$I1037="Heavy practical (clean)",$I1037="Large",$I1037="Storage"),$J1037=0,$K1037=0),"Please update Net Area or Non-net Area",
AND($B1037&lt;&gt;"OUT",$J1037=0,$I1037&lt;&gt;"Non-net",$M1037="85% Circulation"),"Net area not recorded for spaces with 85% circulation unusable type",
AND(OR($I1037="General",$I1037="Open plan/ semi-open general",$I1037="Fitted",$I1037="Light practical (science)",$I1037="Light practical (other)",$I1037="Heavy practical (workshops)",$I1037="Heavy practical (clean)",$I1037="Large",$I1037="Storage"),OR($J1037=0,ISBLANK($J1037))),"Net area not recorded in net spaces",
AND(OR($I1037="Non-net",$I1037="Outdoor space"),$J1037&gt;0),"Net Area Recorded in Non-net space",
AND($I1037="General",$J1037&gt;90),"This general space is over 90m2, please ensure that this space is entered as separate spaces if it usually used as separate spaces",
AND($I1037="Open plan/ semi-open general",$J1037&lt;27),"Open plan general space under 27m2",
AND(OR($K1037=0,ISBLANK($K1037)), $I1037="Non-net"),"Non-net area not recorded in non-net space"
),
" ")</f>
        <v xml:space="preserve"> </v>
      </c>
      <c r="M1037" s="144"/>
      <c r="N1037" s="144"/>
      <c r="O1037" s="144"/>
      <c r="P1037" s="144"/>
      <c r="Q1037" s="144"/>
      <c r="R1037" s="171"/>
      <c r="S1037" s="147">
        <f>NCA_Calculations!$P$1049</f>
        <v>0</v>
      </c>
      <c r="T1037" s="147">
        <f>NCA_Calculations!$Q$1049</f>
        <v>0</v>
      </c>
      <c r="U1037" s="144"/>
      <c r="V1037" s="144"/>
      <c r="W1037" s="149" t="str" cm="1">
        <f t="array" ref="W1037">_xlfn.IFNA(
_xlfn.IFS(
ISBLANK($U1037),"Missing space use.",
AND('Establishment details'!$C$14="Secondary",$V1037="Classbase"),"Invalid Status type",
AND(OR( $V1037="Classbase", $V1037="Teaching", $V1037="Early years",$V1037="SEND resourced"), NOT(ISBLANK($M1037))),"Space with status type and unusable type.",
AND($V1037= "Classbase",'Establishment details'!$C$22&gt;=10), "Classbase status is only valid in schools with a primary element.",
AND($I1037= "Large",$N1037 &gt; 3.5), "Large rooms with less than 3.5m height.",
AND(OR($V1037="Light practical (science)",$V1037="Light practical (science)",$V1037="Heavy practical (workshops)", $V1037="Heavy practical (clean)"), OR($O1037=0,ISBLANK($O1037))),"Missing sinks count for light and heavy practical spaces.",
AND($M1037 = "Other",ISBLANK($R1037)), "Invalid unusable type / missing note for other unusable type."
),
" ")</f>
        <v>Missing space use.</v>
      </c>
    </row>
    <row r="1038" spans="2:23" ht="15.75" x14ac:dyDescent="0.25">
      <c r="B1038" s="143"/>
      <c r="C1038" s="144"/>
      <c r="D1038" s="144"/>
      <c r="E1038" s="144"/>
      <c r="F1038" s="147" t="str" cm="1">
        <f t="array" ref="F1038">_xlfn.IFNA(CONCATENATE(_xlfn.IFS($D1038="Mezzanine",LEFT($D1038,1), $D1038="Ground Floor",LEFT($D1038,1),$D1038="Basment ",LEFT($D1038,1), $D1038="1st Floor", "0"&amp;LEFT($D1038,1), $D1038="2nd Floor", "0"&amp;LEFT($D1038,1), $D1038="3rd Floor", "0"&amp;LEFT($D1038,1), $D1038="4th Floor", "0"&amp;LEFT($D1038,1), $D1038="5th Floor", "0"&amp;LEFT($D1038,1), $D1038="6th Floor", "0"&amp;LEFT($D1038,1),$D1038="7th Floor", "0"&amp;LEFT($D1038,1),$D1038="8th Floor", "0"&amp;LEFT($D1038,1),$D1038="9th Floor", "0"&amp;LEFT($D1038,1),$D1038="10th Floor", LEFT($D1038,2),$D1038="11th Floor", LEFT($D1038,2),$D1038="12th Floor", LEFT($D1038,2),$D1038="13th Floor", LEFT($D1038,2), $D1038="Lower Ground", LEFT($D1038)&amp;IF(ISNUMBER(FIND(" ",$D1038)),MID($D1038,FIND(" ",$D1038)+1,1),"")&amp;IF(ISNUMBER(FIND(" ",$D1038,FIND(" ",$D1038)+1)),MID($D1038,FIND(" ",$D1038,FIND(" ",$D1038)+1)+1,1),""),$D1038="Upper Ground", LEFT($D1038)&amp;IF(ISNUMBER(FIND(" ",$D1038)),MID($D1038,FIND(" ",$D1038)+1,1),"")&amp;IF(ISNUMBER(FIND(" ",$D1038,FIND(" ",$D1038)+1)),MID($D1038,FIND(" ",$D1038,FIND(" ",$D1038)+1)+1,1),"")),".0",$E1038), " ")</f>
        <v xml:space="preserve"> </v>
      </c>
      <c r="G1038" s="144"/>
      <c r="H1038" s="144"/>
      <c r="I1038" s="144"/>
      <c r="J1038" s="144"/>
      <c r="K1038" s="144"/>
      <c r="L1038" s="149" t="str" cm="1">
        <f t="array" ref="L1038">_xlfn.IFNA(
_xlfn.IFS(
AND($F1038=" ",$G1038=" ",$H1038=" "),"Please update all three: Surveyor Room Reference, Establishment Room Reference and Establishment Room Name",
AND(OR($I1038="General",$I1038="Open plan/ semi-open general",$I1038="Fitted",$I1038="Light practical (science)",$I1038="Light practical (other)",$I1038="Heavy practical (workshops)",$I1038="Heavy practical (clean)",$I1038="Large",$I1038="Storage"),$J1038=0,$K1038=0),"Please update Net Area or Non-net Area",
AND($B1038&lt;&gt;"OUT",$J1038=0,$I1038&lt;&gt;"Non-net",$M1038="85% Circulation"),"Net area not recorded for spaces with 85% circulation unusable type",
AND(OR($I1038="General",$I1038="Open plan/ semi-open general",$I1038="Fitted",$I1038="Light practical (science)",$I1038="Light practical (other)",$I1038="Heavy practical (workshops)",$I1038="Heavy practical (clean)",$I1038="Large",$I1038="Storage"),OR($J1038=0,ISBLANK($J1038))),"Net area not recorded in net spaces",
AND(OR($I1038="Non-net",$I1038="Outdoor space"),$J1038&gt;0),"Net Area Recorded in Non-net space",
AND($I1038="General",$J1038&gt;90),"This general space is over 90m2, please ensure that this space is entered as separate spaces if it usually used as separate spaces",
AND($I1038="Open plan/ semi-open general",$J1038&lt;27),"Open plan general space under 27m2",
AND(OR($K1038=0,ISBLANK($K1038)), $I1038="Non-net"),"Non-net area not recorded in non-net space"
),
" ")</f>
        <v xml:space="preserve"> </v>
      </c>
      <c r="M1038" s="144"/>
      <c r="N1038" s="144"/>
      <c r="O1038" s="144"/>
      <c r="P1038" s="144"/>
      <c r="Q1038" s="144"/>
      <c r="R1038" s="171"/>
      <c r="S1038" s="147">
        <f>NCA_Calculations!$P$1050</f>
        <v>0</v>
      </c>
      <c r="T1038" s="147">
        <f>NCA_Calculations!$Q$1050</f>
        <v>0</v>
      </c>
      <c r="U1038" s="144"/>
      <c r="V1038" s="144"/>
      <c r="W1038" s="149" t="str" cm="1">
        <f t="array" ref="W1038">_xlfn.IFNA(
_xlfn.IFS(
ISBLANK($U1038),"Missing space use.",
AND('Establishment details'!$C$14="Secondary",$V1038="Classbase"),"Invalid Status type",
AND(OR( $V1038="Classbase", $V1038="Teaching", $V1038="Early years",$V1038="SEND resourced"), NOT(ISBLANK($M1038))),"Space with status type and unusable type.",
AND($V1038= "Classbase",'Establishment details'!$C$22&gt;=10), "Classbase status is only valid in schools with a primary element.",
AND($I1038= "Large",$N1038 &gt; 3.5), "Large rooms with less than 3.5m height.",
AND(OR($V1038="Light practical (science)",$V1038="Light practical (science)",$V1038="Heavy practical (workshops)", $V1038="Heavy practical (clean)"), OR($O1038=0,ISBLANK($O1038))),"Missing sinks count for light and heavy practical spaces.",
AND($M1038 = "Other",ISBLANK($R1038)), "Invalid unusable type / missing note for other unusable type."
),
" ")</f>
        <v>Missing space use.</v>
      </c>
    </row>
    <row r="1039" spans="2:23" ht="15.75" x14ac:dyDescent="0.25">
      <c r="B1039" s="143"/>
      <c r="C1039" s="144"/>
      <c r="D1039" s="144"/>
      <c r="E1039" s="144"/>
      <c r="F1039" s="147" t="str" cm="1">
        <f t="array" ref="F1039">_xlfn.IFNA(CONCATENATE(_xlfn.IFS($D1039="Mezzanine",LEFT($D1039,1), $D1039="Ground Floor",LEFT($D1039,1),$D1039="Basment ",LEFT($D1039,1), $D1039="1st Floor", "0"&amp;LEFT($D1039,1), $D1039="2nd Floor", "0"&amp;LEFT($D1039,1), $D1039="3rd Floor", "0"&amp;LEFT($D1039,1), $D1039="4th Floor", "0"&amp;LEFT($D1039,1), $D1039="5th Floor", "0"&amp;LEFT($D1039,1), $D1039="6th Floor", "0"&amp;LEFT($D1039,1),$D1039="7th Floor", "0"&amp;LEFT($D1039,1),$D1039="8th Floor", "0"&amp;LEFT($D1039,1),$D1039="9th Floor", "0"&amp;LEFT($D1039,1),$D1039="10th Floor", LEFT($D1039,2),$D1039="11th Floor", LEFT($D1039,2),$D1039="12th Floor", LEFT($D1039,2),$D1039="13th Floor", LEFT($D1039,2), $D1039="Lower Ground", LEFT($D1039)&amp;IF(ISNUMBER(FIND(" ",$D1039)),MID($D1039,FIND(" ",$D1039)+1,1),"")&amp;IF(ISNUMBER(FIND(" ",$D1039,FIND(" ",$D1039)+1)),MID($D1039,FIND(" ",$D1039,FIND(" ",$D1039)+1)+1,1),""),$D1039="Upper Ground", LEFT($D1039)&amp;IF(ISNUMBER(FIND(" ",$D1039)),MID($D1039,FIND(" ",$D1039)+1,1),"")&amp;IF(ISNUMBER(FIND(" ",$D1039,FIND(" ",$D1039)+1)),MID($D1039,FIND(" ",$D1039,FIND(" ",$D1039)+1)+1,1),"")),".0",$E1039), " ")</f>
        <v xml:space="preserve"> </v>
      </c>
      <c r="G1039" s="144"/>
      <c r="H1039" s="144"/>
      <c r="I1039" s="144"/>
      <c r="J1039" s="144"/>
      <c r="K1039" s="144"/>
      <c r="L1039" s="149" t="str" cm="1">
        <f t="array" ref="L1039">_xlfn.IFNA(
_xlfn.IFS(
AND($F1039=" ",$G1039=" ",$H1039=" "),"Please update all three: Surveyor Room Reference, Establishment Room Reference and Establishment Room Name",
AND(OR($I1039="General",$I1039="Open plan/ semi-open general",$I1039="Fitted",$I1039="Light practical (science)",$I1039="Light practical (other)",$I1039="Heavy practical (workshops)",$I1039="Heavy practical (clean)",$I1039="Large",$I1039="Storage"),$J1039=0,$K1039=0),"Please update Net Area or Non-net Area",
AND($B1039&lt;&gt;"OUT",$J1039=0,$I1039&lt;&gt;"Non-net",$M1039="85% Circulation"),"Net area not recorded for spaces with 85% circulation unusable type",
AND(OR($I1039="General",$I1039="Open plan/ semi-open general",$I1039="Fitted",$I1039="Light practical (science)",$I1039="Light practical (other)",$I1039="Heavy practical (workshops)",$I1039="Heavy practical (clean)",$I1039="Large",$I1039="Storage"),OR($J1039=0,ISBLANK($J1039))),"Net area not recorded in net spaces",
AND(OR($I1039="Non-net",$I1039="Outdoor space"),$J1039&gt;0),"Net Area Recorded in Non-net space",
AND($I1039="General",$J1039&gt;90),"This general space is over 90m2, please ensure that this space is entered as separate spaces if it usually used as separate spaces",
AND($I1039="Open plan/ semi-open general",$J1039&lt;27),"Open plan general space under 27m2",
AND(OR($K1039=0,ISBLANK($K1039)), $I1039="Non-net"),"Non-net area not recorded in non-net space"
),
" ")</f>
        <v xml:space="preserve"> </v>
      </c>
      <c r="M1039" s="144"/>
      <c r="N1039" s="144"/>
      <c r="O1039" s="144"/>
      <c r="P1039" s="144"/>
      <c r="Q1039" s="144"/>
      <c r="R1039" s="171"/>
      <c r="S1039" s="147">
        <f>NCA_Calculations!$P$1051</f>
        <v>0</v>
      </c>
      <c r="T1039" s="147">
        <f>NCA_Calculations!$Q$1051</f>
        <v>0</v>
      </c>
      <c r="U1039" s="144"/>
      <c r="V1039" s="144"/>
      <c r="W1039" s="149" t="str" cm="1">
        <f t="array" ref="W1039">_xlfn.IFNA(
_xlfn.IFS(
ISBLANK($U1039),"Missing space use.",
AND('Establishment details'!$C$14="Secondary",$V1039="Classbase"),"Invalid Status type",
AND(OR( $V1039="Classbase", $V1039="Teaching", $V1039="Early years",$V1039="SEND resourced"), NOT(ISBLANK($M1039))),"Space with status type and unusable type.",
AND($V1039= "Classbase",'Establishment details'!$C$22&gt;=10), "Classbase status is only valid in schools with a primary element.",
AND($I1039= "Large",$N1039 &gt; 3.5), "Large rooms with less than 3.5m height.",
AND(OR($V1039="Light practical (science)",$V1039="Light practical (science)",$V1039="Heavy practical (workshops)", $V1039="Heavy practical (clean)"), OR($O1039=0,ISBLANK($O1039))),"Missing sinks count for light and heavy practical spaces.",
AND($M1039 = "Other",ISBLANK($R1039)), "Invalid unusable type / missing note for other unusable type."
),
" ")</f>
        <v>Missing space use.</v>
      </c>
    </row>
    <row r="1040" spans="2:23" ht="15.75" x14ac:dyDescent="0.25">
      <c r="B1040" s="143"/>
      <c r="C1040" s="144"/>
      <c r="D1040" s="144"/>
      <c r="E1040" s="144"/>
      <c r="F1040" s="147" t="str" cm="1">
        <f t="array" ref="F1040">_xlfn.IFNA(CONCATENATE(_xlfn.IFS($D1040="Mezzanine",LEFT($D1040,1), $D1040="Ground Floor",LEFT($D1040,1),$D1040="Basment ",LEFT($D1040,1), $D1040="1st Floor", "0"&amp;LEFT($D1040,1), $D1040="2nd Floor", "0"&amp;LEFT($D1040,1), $D1040="3rd Floor", "0"&amp;LEFT($D1040,1), $D1040="4th Floor", "0"&amp;LEFT($D1040,1), $D1040="5th Floor", "0"&amp;LEFT($D1040,1), $D1040="6th Floor", "0"&amp;LEFT($D1040,1),$D1040="7th Floor", "0"&amp;LEFT($D1040,1),$D1040="8th Floor", "0"&amp;LEFT($D1040,1),$D1040="9th Floor", "0"&amp;LEFT($D1040,1),$D1040="10th Floor", LEFT($D1040,2),$D1040="11th Floor", LEFT($D1040,2),$D1040="12th Floor", LEFT($D1040,2),$D1040="13th Floor", LEFT($D1040,2), $D1040="Lower Ground", LEFT($D1040)&amp;IF(ISNUMBER(FIND(" ",$D1040)),MID($D1040,FIND(" ",$D1040)+1,1),"")&amp;IF(ISNUMBER(FIND(" ",$D1040,FIND(" ",$D1040)+1)),MID($D1040,FIND(" ",$D1040,FIND(" ",$D1040)+1)+1,1),""),$D1040="Upper Ground", LEFT($D1040)&amp;IF(ISNUMBER(FIND(" ",$D1040)),MID($D1040,FIND(" ",$D1040)+1,1),"")&amp;IF(ISNUMBER(FIND(" ",$D1040,FIND(" ",$D1040)+1)),MID($D1040,FIND(" ",$D1040,FIND(" ",$D1040)+1)+1,1),"")),".0",$E1040), " ")</f>
        <v xml:space="preserve"> </v>
      </c>
      <c r="G1040" s="144"/>
      <c r="H1040" s="144"/>
      <c r="I1040" s="144"/>
      <c r="J1040" s="144"/>
      <c r="K1040" s="144"/>
      <c r="L1040" s="149" t="str" cm="1">
        <f t="array" ref="L1040">_xlfn.IFNA(
_xlfn.IFS(
AND($F1040=" ",$G1040=" ",$H1040=" "),"Please update all three: Surveyor Room Reference, Establishment Room Reference and Establishment Room Name",
AND(OR($I1040="General",$I1040="Open plan/ semi-open general",$I1040="Fitted",$I1040="Light practical (science)",$I1040="Light practical (other)",$I1040="Heavy practical (workshops)",$I1040="Heavy practical (clean)",$I1040="Large",$I1040="Storage"),$J1040=0,$K1040=0),"Please update Net Area or Non-net Area",
AND($B1040&lt;&gt;"OUT",$J1040=0,$I1040&lt;&gt;"Non-net",$M1040="85% Circulation"),"Net area not recorded for spaces with 85% circulation unusable type",
AND(OR($I1040="General",$I1040="Open plan/ semi-open general",$I1040="Fitted",$I1040="Light practical (science)",$I1040="Light practical (other)",$I1040="Heavy practical (workshops)",$I1040="Heavy practical (clean)",$I1040="Large",$I1040="Storage"),OR($J1040=0,ISBLANK($J1040))),"Net area not recorded in net spaces",
AND(OR($I1040="Non-net",$I1040="Outdoor space"),$J1040&gt;0),"Net Area Recorded in Non-net space",
AND($I1040="General",$J1040&gt;90),"This general space is over 90m2, please ensure that this space is entered as separate spaces if it usually used as separate spaces",
AND($I1040="Open plan/ semi-open general",$J1040&lt;27),"Open plan general space under 27m2",
AND(OR($K1040=0,ISBLANK($K1040)), $I1040="Non-net"),"Non-net area not recorded in non-net space"
),
" ")</f>
        <v xml:space="preserve"> </v>
      </c>
      <c r="M1040" s="144"/>
      <c r="N1040" s="144"/>
      <c r="O1040" s="144"/>
      <c r="P1040" s="144"/>
      <c r="Q1040" s="144"/>
      <c r="R1040" s="171"/>
      <c r="S1040" s="147">
        <f>NCA_Calculations!$P$1052</f>
        <v>0</v>
      </c>
      <c r="T1040" s="147">
        <f>NCA_Calculations!$Q$1052</f>
        <v>0</v>
      </c>
      <c r="U1040" s="144"/>
      <c r="V1040" s="144"/>
      <c r="W1040" s="149" t="str" cm="1">
        <f t="array" ref="W1040">_xlfn.IFNA(
_xlfn.IFS(
ISBLANK($U1040),"Missing space use.",
AND('Establishment details'!$C$14="Secondary",$V1040="Classbase"),"Invalid Status type",
AND(OR( $V1040="Classbase", $V1040="Teaching", $V1040="Early years",$V1040="SEND resourced"), NOT(ISBLANK($M1040))),"Space with status type and unusable type.",
AND($V1040= "Classbase",'Establishment details'!$C$22&gt;=10), "Classbase status is only valid in schools with a primary element.",
AND($I1040= "Large",$N1040 &gt; 3.5), "Large rooms with less than 3.5m height.",
AND(OR($V1040="Light practical (science)",$V1040="Light practical (science)",$V1040="Heavy practical (workshops)", $V1040="Heavy practical (clean)"), OR($O1040=0,ISBLANK($O1040))),"Missing sinks count for light and heavy practical spaces.",
AND($M1040 = "Other",ISBLANK($R1040)), "Invalid unusable type / missing note for other unusable type."
),
" ")</f>
        <v>Missing space use.</v>
      </c>
    </row>
    <row r="1041" spans="2:23" ht="15.75" x14ac:dyDescent="0.25">
      <c r="B1041" s="143"/>
      <c r="C1041" s="144"/>
      <c r="D1041" s="144"/>
      <c r="E1041" s="144"/>
      <c r="F1041" s="147" t="str" cm="1">
        <f t="array" ref="F1041">_xlfn.IFNA(CONCATENATE(_xlfn.IFS($D1041="Mezzanine",LEFT($D1041,1), $D1041="Ground Floor",LEFT($D1041,1),$D1041="Basment ",LEFT($D1041,1), $D1041="1st Floor", "0"&amp;LEFT($D1041,1), $D1041="2nd Floor", "0"&amp;LEFT($D1041,1), $D1041="3rd Floor", "0"&amp;LEFT($D1041,1), $D1041="4th Floor", "0"&amp;LEFT($D1041,1), $D1041="5th Floor", "0"&amp;LEFT($D1041,1), $D1041="6th Floor", "0"&amp;LEFT($D1041,1),$D1041="7th Floor", "0"&amp;LEFT($D1041,1),$D1041="8th Floor", "0"&amp;LEFT($D1041,1),$D1041="9th Floor", "0"&amp;LEFT($D1041,1),$D1041="10th Floor", LEFT($D1041,2),$D1041="11th Floor", LEFT($D1041,2),$D1041="12th Floor", LEFT($D1041,2),$D1041="13th Floor", LEFT($D1041,2), $D1041="Lower Ground", LEFT($D1041)&amp;IF(ISNUMBER(FIND(" ",$D1041)),MID($D1041,FIND(" ",$D1041)+1,1),"")&amp;IF(ISNUMBER(FIND(" ",$D1041,FIND(" ",$D1041)+1)),MID($D1041,FIND(" ",$D1041,FIND(" ",$D1041)+1)+1,1),""),$D1041="Upper Ground", LEFT($D1041)&amp;IF(ISNUMBER(FIND(" ",$D1041)),MID($D1041,FIND(" ",$D1041)+1,1),"")&amp;IF(ISNUMBER(FIND(" ",$D1041,FIND(" ",$D1041)+1)),MID($D1041,FIND(" ",$D1041,FIND(" ",$D1041)+1)+1,1),"")),".0",$E1041), " ")</f>
        <v xml:space="preserve"> </v>
      </c>
      <c r="G1041" s="144"/>
      <c r="H1041" s="144"/>
      <c r="I1041" s="144"/>
      <c r="J1041" s="144"/>
      <c r="K1041" s="144"/>
      <c r="L1041" s="149" t="str" cm="1">
        <f t="array" ref="L1041">_xlfn.IFNA(
_xlfn.IFS(
AND($F1041=" ",$G1041=" ",$H1041=" "),"Please update all three: Surveyor Room Reference, Establishment Room Reference and Establishment Room Name",
AND(OR($I1041="General",$I1041="Open plan/ semi-open general",$I1041="Fitted",$I1041="Light practical (science)",$I1041="Light practical (other)",$I1041="Heavy practical (workshops)",$I1041="Heavy practical (clean)",$I1041="Large",$I1041="Storage"),$J1041=0,$K1041=0),"Please update Net Area or Non-net Area",
AND($B1041&lt;&gt;"OUT",$J1041=0,$I1041&lt;&gt;"Non-net",$M1041="85% Circulation"),"Net area not recorded for spaces with 85% circulation unusable type",
AND(OR($I1041="General",$I1041="Open plan/ semi-open general",$I1041="Fitted",$I1041="Light practical (science)",$I1041="Light practical (other)",$I1041="Heavy practical (workshops)",$I1041="Heavy practical (clean)",$I1041="Large",$I1041="Storage"),OR($J1041=0,ISBLANK($J1041))),"Net area not recorded in net spaces",
AND(OR($I1041="Non-net",$I1041="Outdoor space"),$J1041&gt;0),"Net Area Recorded in Non-net space",
AND($I1041="General",$J1041&gt;90),"This general space is over 90m2, please ensure that this space is entered as separate spaces if it usually used as separate spaces",
AND($I1041="Open plan/ semi-open general",$J1041&lt;27),"Open plan general space under 27m2",
AND(OR($K1041=0,ISBLANK($K1041)), $I1041="Non-net"),"Non-net area not recorded in non-net space"
),
" ")</f>
        <v xml:space="preserve"> </v>
      </c>
      <c r="M1041" s="144"/>
      <c r="N1041" s="144"/>
      <c r="O1041" s="144"/>
      <c r="P1041" s="144"/>
      <c r="Q1041" s="144"/>
      <c r="R1041" s="171"/>
      <c r="S1041" s="147">
        <f>NCA_Calculations!$P$1053</f>
        <v>0</v>
      </c>
      <c r="T1041" s="147">
        <f>NCA_Calculations!$Q$1053</f>
        <v>0</v>
      </c>
      <c r="U1041" s="144"/>
      <c r="V1041" s="144"/>
      <c r="W1041" s="149" t="str" cm="1">
        <f t="array" ref="W1041">_xlfn.IFNA(
_xlfn.IFS(
ISBLANK($U1041),"Missing space use.",
AND('Establishment details'!$C$14="Secondary",$V1041="Classbase"),"Invalid Status type",
AND(OR( $V1041="Classbase", $V1041="Teaching", $V1041="Early years",$V1041="SEND resourced"), NOT(ISBLANK($M1041))),"Space with status type and unusable type.",
AND($V1041= "Classbase",'Establishment details'!$C$22&gt;=10), "Classbase status is only valid in schools with a primary element.",
AND($I1041= "Large",$N1041 &gt; 3.5), "Large rooms with less than 3.5m height.",
AND(OR($V1041="Light practical (science)",$V1041="Light practical (science)",$V1041="Heavy practical (workshops)", $V1041="Heavy practical (clean)"), OR($O1041=0,ISBLANK($O1041))),"Missing sinks count for light and heavy practical spaces.",
AND($M1041 = "Other",ISBLANK($R1041)), "Invalid unusable type / missing note for other unusable type."
),
" ")</f>
        <v>Missing space use.</v>
      </c>
    </row>
    <row r="1042" spans="2:23" ht="15.75" x14ac:dyDescent="0.25">
      <c r="B1042" s="143"/>
      <c r="C1042" s="144"/>
      <c r="D1042" s="144"/>
      <c r="E1042" s="144"/>
      <c r="F1042" s="147" t="str" cm="1">
        <f t="array" ref="F1042">_xlfn.IFNA(CONCATENATE(_xlfn.IFS($D1042="Mezzanine",LEFT($D1042,1), $D1042="Ground Floor",LEFT($D1042,1),$D1042="Basment ",LEFT($D1042,1), $D1042="1st Floor", "0"&amp;LEFT($D1042,1), $D1042="2nd Floor", "0"&amp;LEFT($D1042,1), $D1042="3rd Floor", "0"&amp;LEFT($D1042,1), $D1042="4th Floor", "0"&amp;LEFT($D1042,1), $D1042="5th Floor", "0"&amp;LEFT($D1042,1), $D1042="6th Floor", "0"&amp;LEFT($D1042,1),$D1042="7th Floor", "0"&amp;LEFT($D1042,1),$D1042="8th Floor", "0"&amp;LEFT($D1042,1),$D1042="9th Floor", "0"&amp;LEFT($D1042,1),$D1042="10th Floor", LEFT($D1042,2),$D1042="11th Floor", LEFT($D1042,2),$D1042="12th Floor", LEFT($D1042,2),$D1042="13th Floor", LEFT($D1042,2), $D1042="Lower Ground", LEFT($D1042)&amp;IF(ISNUMBER(FIND(" ",$D1042)),MID($D1042,FIND(" ",$D1042)+1,1),"")&amp;IF(ISNUMBER(FIND(" ",$D1042,FIND(" ",$D1042)+1)),MID($D1042,FIND(" ",$D1042,FIND(" ",$D1042)+1)+1,1),""),$D1042="Upper Ground", LEFT($D1042)&amp;IF(ISNUMBER(FIND(" ",$D1042)),MID($D1042,FIND(" ",$D1042)+1,1),"")&amp;IF(ISNUMBER(FIND(" ",$D1042,FIND(" ",$D1042)+1)),MID($D1042,FIND(" ",$D1042,FIND(" ",$D1042)+1)+1,1),"")),".0",$E1042), " ")</f>
        <v xml:space="preserve"> </v>
      </c>
      <c r="G1042" s="144"/>
      <c r="H1042" s="144"/>
      <c r="I1042" s="144"/>
      <c r="J1042" s="144"/>
      <c r="K1042" s="144"/>
      <c r="L1042" s="149" t="str" cm="1">
        <f t="array" ref="L1042">_xlfn.IFNA(
_xlfn.IFS(
AND($F1042=" ",$G1042=" ",$H1042=" "),"Please update all three: Surveyor Room Reference, Establishment Room Reference and Establishment Room Name",
AND(OR($I1042="General",$I1042="Open plan/ semi-open general",$I1042="Fitted",$I1042="Light practical (science)",$I1042="Light practical (other)",$I1042="Heavy practical (workshops)",$I1042="Heavy practical (clean)",$I1042="Large",$I1042="Storage"),$J1042=0,$K1042=0),"Please update Net Area or Non-net Area",
AND($B1042&lt;&gt;"OUT",$J1042=0,$I1042&lt;&gt;"Non-net",$M1042="85% Circulation"),"Net area not recorded for spaces with 85% circulation unusable type",
AND(OR($I1042="General",$I1042="Open plan/ semi-open general",$I1042="Fitted",$I1042="Light practical (science)",$I1042="Light practical (other)",$I1042="Heavy practical (workshops)",$I1042="Heavy practical (clean)",$I1042="Large",$I1042="Storage"),OR($J1042=0,ISBLANK($J1042))),"Net area not recorded in net spaces",
AND(OR($I1042="Non-net",$I1042="Outdoor space"),$J1042&gt;0),"Net Area Recorded in Non-net space",
AND($I1042="General",$J1042&gt;90),"This general space is over 90m2, please ensure that this space is entered as separate spaces if it usually used as separate spaces",
AND($I1042="Open plan/ semi-open general",$J1042&lt;27),"Open plan general space under 27m2",
AND(OR($K1042=0,ISBLANK($K1042)), $I1042="Non-net"),"Non-net area not recorded in non-net space"
),
" ")</f>
        <v xml:space="preserve"> </v>
      </c>
      <c r="M1042" s="144"/>
      <c r="N1042" s="144"/>
      <c r="O1042" s="144"/>
      <c r="P1042" s="144"/>
      <c r="Q1042" s="144"/>
      <c r="R1042" s="171"/>
      <c r="S1042" s="147">
        <f>NCA_Calculations!$P$1054</f>
        <v>0</v>
      </c>
      <c r="T1042" s="147">
        <f>NCA_Calculations!$Q$1054</f>
        <v>0</v>
      </c>
      <c r="U1042" s="144"/>
      <c r="V1042" s="144"/>
      <c r="W1042" s="149" t="str" cm="1">
        <f t="array" ref="W1042">_xlfn.IFNA(
_xlfn.IFS(
ISBLANK($U1042),"Missing space use.",
AND('Establishment details'!$C$14="Secondary",$V1042="Classbase"),"Invalid Status type",
AND(OR( $V1042="Classbase", $V1042="Teaching", $V1042="Early years",$V1042="SEND resourced"), NOT(ISBLANK($M1042))),"Space with status type and unusable type.",
AND($V1042= "Classbase",'Establishment details'!$C$22&gt;=10), "Classbase status is only valid in schools with a primary element.",
AND($I1042= "Large",$N1042 &gt; 3.5), "Large rooms with less than 3.5m height.",
AND(OR($V1042="Light practical (science)",$V1042="Light practical (science)",$V1042="Heavy practical (workshops)", $V1042="Heavy practical (clean)"), OR($O1042=0,ISBLANK($O1042))),"Missing sinks count for light and heavy practical spaces.",
AND($M1042 = "Other",ISBLANK($R1042)), "Invalid unusable type / missing note for other unusable type."
),
" ")</f>
        <v>Missing space use.</v>
      </c>
    </row>
    <row r="1043" spans="2:23" ht="15.75" x14ac:dyDescent="0.25">
      <c r="B1043" s="143"/>
      <c r="C1043" s="144"/>
      <c r="D1043" s="144"/>
      <c r="E1043" s="144"/>
      <c r="F1043" s="147" t="str" cm="1">
        <f t="array" ref="F1043">_xlfn.IFNA(CONCATENATE(_xlfn.IFS($D1043="Mezzanine",LEFT($D1043,1), $D1043="Ground Floor",LEFT($D1043,1),$D1043="Basment ",LEFT($D1043,1), $D1043="1st Floor", "0"&amp;LEFT($D1043,1), $D1043="2nd Floor", "0"&amp;LEFT($D1043,1), $D1043="3rd Floor", "0"&amp;LEFT($D1043,1), $D1043="4th Floor", "0"&amp;LEFT($D1043,1), $D1043="5th Floor", "0"&amp;LEFT($D1043,1), $D1043="6th Floor", "0"&amp;LEFT($D1043,1),$D1043="7th Floor", "0"&amp;LEFT($D1043,1),$D1043="8th Floor", "0"&amp;LEFT($D1043,1),$D1043="9th Floor", "0"&amp;LEFT($D1043,1),$D1043="10th Floor", LEFT($D1043,2),$D1043="11th Floor", LEFT($D1043,2),$D1043="12th Floor", LEFT($D1043,2),$D1043="13th Floor", LEFT($D1043,2), $D1043="Lower Ground", LEFT($D1043)&amp;IF(ISNUMBER(FIND(" ",$D1043)),MID($D1043,FIND(" ",$D1043)+1,1),"")&amp;IF(ISNUMBER(FIND(" ",$D1043,FIND(" ",$D1043)+1)),MID($D1043,FIND(" ",$D1043,FIND(" ",$D1043)+1)+1,1),""),$D1043="Upper Ground", LEFT($D1043)&amp;IF(ISNUMBER(FIND(" ",$D1043)),MID($D1043,FIND(" ",$D1043)+1,1),"")&amp;IF(ISNUMBER(FIND(" ",$D1043,FIND(" ",$D1043)+1)),MID($D1043,FIND(" ",$D1043,FIND(" ",$D1043)+1)+1,1),"")),".0",$E1043), " ")</f>
        <v xml:space="preserve"> </v>
      </c>
      <c r="G1043" s="144"/>
      <c r="H1043" s="144"/>
      <c r="I1043" s="144"/>
      <c r="J1043" s="144"/>
      <c r="K1043" s="144"/>
      <c r="L1043" s="149" t="str" cm="1">
        <f t="array" ref="L1043">_xlfn.IFNA(
_xlfn.IFS(
AND($F1043=" ",$G1043=" ",$H1043=" "),"Please update all three: Surveyor Room Reference, Establishment Room Reference and Establishment Room Name",
AND(OR($I1043="General",$I1043="Open plan/ semi-open general",$I1043="Fitted",$I1043="Light practical (science)",$I1043="Light practical (other)",$I1043="Heavy practical (workshops)",$I1043="Heavy practical (clean)",$I1043="Large",$I1043="Storage"),$J1043=0,$K1043=0),"Please update Net Area or Non-net Area",
AND($B1043&lt;&gt;"OUT",$J1043=0,$I1043&lt;&gt;"Non-net",$M1043="85% Circulation"),"Net area not recorded for spaces with 85% circulation unusable type",
AND(OR($I1043="General",$I1043="Open plan/ semi-open general",$I1043="Fitted",$I1043="Light practical (science)",$I1043="Light practical (other)",$I1043="Heavy practical (workshops)",$I1043="Heavy practical (clean)",$I1043="Large",$I1043="Storage"),OR($J1043=0,ISBLANK($J1043))),"Net area not recorded in net spaces",
AND(OR($I1043="Non-net",$I1043="Outdoor space"),$J1043&gt;0),"Net Area Recorded in Non-net space",
AND($I1043="General",$J1043&gt;90),"This general space is over 90m2, please ensure that this space is entered as separate spaces if it usually used as separate spaces",
AND($I1043="Open plan/ semi-open general",$J1043&lt;27),"Open plan general space under 27m2",
AND(OR($K1043=0,ISBLANK($K1043)), $I1043="Non-net"),"Non-net area not recorded in non-net space"
),
" ")</f>
        <v xml:space="preserve"> </v>
      </c>
      <c r="M1043" s="144"/>
      <c r="N1043" s="144"/>
      <c r="O1043" s="144"/>
      <c r="P1043" s="144"/>
      <c r="Q1043" s="144"/>
      <c r="R1043" s="171"/>
      <c r="S1043" s="147">
        <f>NCA_Calculations!$P$1055</f>
        <v>0</v>
      </c>
      <c r="T1043" s="147">
        <f>NCA_Calculations!$Q$1055</f>
        <v>0</v>
      </c>
      <c r="U1043" s="144"/>
      <c r="V1043" s="144"/>
      <c r="W1043" s="149" t="str" cm="1">
        <f t="array" ref="W1043">_xlfn.IFNA(
_xlfn.IFS(
ISBLANK($U1043),"Missing space use.",
AND('Establishment details'!$C$14="Secondary",$V1043="Classbase"),"Invalid Status type",
AND(OR( $V1043="Classbase", $V1043="Teaching", $V1043="Early years",$V1043="SEND resourced"), NOT(ISBLANK($M1043))),"Space with status type and unusable type.",
AND($V1043= "Classbase",'Establishment details'!$C$22&gt;=10), "Classbase status is only valid in schools with a primary element.",
AND($I1043= "Large",$N1043 &gt; 3.5), "Large rooms with less than 3.5m height.",
AND(OR($V1043="Light practical (science)",$V1043="Light practical (science)",$V1043="Heavy practical (workshops)", $V1043="Heavy practical (clean)"), OR($O1043=0,ISBLANK($O1043))),"Missing sinks count for light and heavy practical spaces.",
AND($M1043 = "Other",ISBLANK($R1043)), "Invalid unusable type / missing note for other unusable type."
),
" ")</f>
        <v>Missing space use.</v>
      </c>
    </row>
    <row r="1044" spans="2:23" ht="15.75" x14ac:dyDescent="0.25">
      <c r="B1044" s="143"/>
      <c r="C1044" s="144"/>
      <c r="D1044" s="144"/>
      <c r="E1044" s="144"/>
      <c r="F1044" s="147" t="str" cm="1">
        <f t="array" ref="F1044">_xlfn.IFNA(CONCATENATE(_xlfn.IFS($D1044="Mezzanine",LEFT($D1044,1), $D1044="Ground Floor",LEFT($D1044,1),$D1044="Basment ",LEFT($D1044,1), $D1044="1st Floor", "0"&amp;LEFT($D1044,1), $D1044="2nd Floor", "0"&amp;LEFT($D1044,1), $D1044="3rd Floor", "0"&amp;LEFT($D1044,1), $D1044="4th Floor", "0"&amp;LEFT($D1044,1), $D1044="5th Floor", "0"&amp;LEFT($D1044,1), $D1044="6th Floor", "0"&amp;LEFT($D1044,1),$D1044="7th Floor", "0"&amp;LEFT($D1044,1),$D1044="8th Floor", "0"&amp;LEFT($D1044,1),$D1044="9th Floor", "0"&amp;LEFT($D1044,1),$D1044="10th Floor", LEFT($D1044,2),$D1044="11th Floor", LEFT($D1044,2),$D1044="12th Floor", LEFT($D1044,2),$D1044="13th Floor", LEFT($D1044,2), $D1044="Lower Ground", LEFT($D1044)&amp;IF(ISNUMBER(FIND(" ",$D1044)),MID($D1044,FIND(" ",$D1044)+1,1),"")&amp;IF(ISNUMBER(FIND(" ",$D1044,FIND(" ",$D1044)+1)),MID($D1044,FIND(" ",$D1044,FIND(" ",$D1044)+1)+1,1),""),$D1044="Upper Ground", LEFT($D1044)&amp;IF(ISNUMBER(FIND(" ",$D1044)),MID($D1044,FIND(" ",$D1044)+1,1),"")&amp;IF(ISNUMBER(FIND(" ",$D1044,FIND(" ",$D1044)+1)),MID($D1044,FIND(" ",$D1044,FIND(" ",$D1044)+1)+1,1),"")),".0",$E1044), " ")</f>
        <v xml:space="preserve"> </v>
      </c>
      <c r="G1044" s="144"/>
      <c r="H1044" s="144"/>
      <c r="I1044" s="144"/>
      <c r="J1044" s="144"/>
      <c r="K1044" s="144"/>
      <c r="L1044" s="149" t="str" cm="1">
        <f t="array" ref="L1044">_xlfn.IFNA(
_xlfn.IFS(
AND($F1044=" ",$G1044=" ",$H1044=" "),"Please update all three: Surveyor Room Reference, Establishment Room Reference and Establishment Room Name",
AND(OR($I1044="General",$I1044="Open plan/ semi-open general",$I1044="Fitted",$I1044="Light practical (science)",$I1044="Light practical (other)",$I1044="Heavy practical (workshops)",$I1044="Heavy practical (clean)",$I1044="Large",$I1044="Storage"),$J1044=0,$K1044=0),"Please update Net Area or Non-net Area",
AND($B1044&lt;&gt;"OUT",$J1044=0,$I1044&lt;&gt;"Non-net",$M1044="85% Circulation"),"Net area not recorded for spaces with 85% circulation unusable type",
AND(OR($I1044="General",$I1044="Open plan/ semi-open general",$I1044="Fitted",$I1044="Light practical (science)",$I1044="Light practical (other)",$I1044="Heavy practical (workshops)",$I1044="Heavy practical (clean)",$I1044="Large",$I1044="Storage"),OR($J1044=0,ISBLANK($J1044))),"Net area not recorded in net spaces",
AND(OR($I1044="Non-net",$I1044="Outdoor space"),$J1044&gt;0),"Net Area Recorded in Non-net space",
AND($I1044="General",$J1044&gt;90),"This general space is over 90m2, please ensure that this space is entered as separate spaces if it usually used as separate spaces",
AND($I1044="Open plan/ semi-open general",$J1044&lt;27),"Open plan general space under 27m2",
AND(OR($K1044=0,ISBLANK($K1044)), $I1044="Non-net"),"Non-net area not recorded in non-net space"
),
" ")</f>
        <v xml:space="preserve"> </v>
      </c>
      <c r="M1044" s="144"/>
      <c r="N1044" s="144"/>
      <c r="O1044" s="144"/>
      <c r="P1044" s="144"/>
      <c r="Q1044" s="144"/>
      <c r="R1044" s="171"/>
      <c r="S1044" s="147">
        <f>NCA_Calculations!$P$1056</f>
        <v>0</v>
      </c>
      <c r="T1044" s="147">
        <f>NCA_Calculations!$Q$1056</f>
        <v>0</v>
      </c>
      <c r="U1044" s="144"/>
      <c r="V1044" s="144"/>
      <c r="W1044" s="149" t="str" cm="1">
        <f t="array" ref="W1044">_xlfn.IFNA(
_xlfn.IFS(
ISBLANK($U1044),"Missing space use.",
AND('Establishment details'!$C$14="Secondary",$V1044="Classbase"),"Invalid Status type",
AND(OR( $V1044="Classbase", $V1044="Teaching", $V1044="Early years",$V1044="SEND resourced"), NOT(ISBLANK($M1044))),"Space with status type and unusable type.",
AND($V1044= "Classbase",'Establishment details'!$C$22&gt;=10), "Classbase status is only valid in schools with a primary element.",
AND($I1044= "Large",$N1044 &gt; 3.5), "Large rooms with less than 3.5m height.",
AND(OR($V1044="Light practical (science)",$V1044="Light practical (science)",$V1044="Heavy practical (workshops)", $V1044="Heavy practical (clean)"), OR($O1044=0,ISBLANK($O1044))),"Missing sinks count for light and heavy practical spaces.",
AND($M1044 = "Other",ISBLANK($R1044)), "Invalid unusable type / missing note for other unusable type."
),
" ")</f>
        <v>Missing space use.</v>
      </c>
    </row>
    <row r="1045" spans="2:23" ht="15.75" x14ac:dyDescent="0.25">
      <c r="B1045" s="143"/>
      <c r="C1045" s="144"/>
      <c r="D1045" s="144"/>
      <c r="E1045" s="144"/>
      <c r="F1045" s="147" t="str" cm="1">
        <f t="array" ref="F1045">_xlfn.IFNA(CONCATENATE(_xlfn.IFS($D1045="Mezzanine",LEFT($D1045,1), $D1045="Ground Floor",LEFT($D1045,1),$D1045="Basment ",LEFT($D1045,1), $D1045="1st Floor", "0"&amp;LEFT($D1045,1), $D1045="2nd Floor", "0"&amp;LEFT($D1045,1), $D1045="3rd Floor", "0"&amp;LEFT($D1045,1), $D1045="4th Floor", "0"&amp;LEFT($D1045,1), $D1045="5th Floor", "0"&amp;LEFT($D1045,1), $D1045="6th Floor", "0"&amp;LEFT($D1045,1),$D1045="7th Floor", "0"&amp;LEFT($D1045,1),$D1045="8th Floor", "0"&amp;LEFT($D1045,1),$D1045="9th Floor", "0"&amp;LEFT($D1045,1),$D1045="10th Floor", LEFT($D1045,2),$D1045="11th Floor", LEFT($D1045,2),$D1045="12th Floor", LEFT($D1045,2),$D1045="13th Floor", LEFT($D1045,2), $D1045="Lower Ground", LEFT($D1045)&amp;IF(ISNUMBER(FIND(" ",$D1045)),MID($D1045,FIND(" ",$D1045)+1,1),"")&amp;IF(ISNUMBER(FIND(" ",$D1045,FIND(" ",$D1045)+1)),MID($D1045,FIND(" ",$D1045,FIND(" ",$D1045)+1)+1,1),""),$D1045="Upper Ground", LEFT($D1045)&amp;IF(ISNUMBER(FIND(" ",$D1045)),MID($D1045,FIND(" ",$D1045)+1,1),"")&amp;IF(ISNUMBER(FIND(" ",$D1045,FIND(" ",$D1045)+1)),MID($D1045,FIND(" ",$D1045,FIND(" ",$D1045)+1)+1,1),"")),".0",$E1045), " ")</f>
        <v xml:space="preserve"> </v>
      </c>
      <c r="G1045" s="144"/>
      <c r="H1045" s="144"/>
      <c r="I1045" s="144"/>
      <c r="J1045" s="144"/>
      <c r="K1045" s="144"/>
      <c r="L1045" s="149" t="str" cm="1">
        <f t="array" ref="L1045">_xlfn.IFNA(
_xlfn.IFS(
AND($F1045=" ",$G1045=" ",$H1045=" "),"Please update all three: Surveyor Room Reference, Establishment Room Reference and Establishment Room Name",
AND(OR($I1045="General",$I1045="Open plan/ semi-open general",$I1045="Fitted",$I1045="Light practical (science)",$I1045="Light practical (other)",$I1045="Heavy practical (workshops)",$I1045="Heavy practical (clean)",$I1045="Large",$I1045="Storage"),$J1045=0,$K1045=0),"Please update Net Area or Non-net Area",
AND($B1045&lt;&gt;"OUT",$J1045=0,$I1045&lt;&gt;"Non-net",$M1045="85% Circulation"),"Net area not recorded for spaces with 85% circulation unusable type",
AND(OR($I1045="General",$I1045="Open plan/ semi-open general",$I1045="Fitted",$I1045="Light practical (science)",$I1045="Light practical (other)",$I1045="Heavy practical (workshops)",$I1045="Heavy practical (clean)",$I1045="Large",$I1045="Storage"),OR($J1045=0,ISBLANK($J1045))),"Net area not recorded in net spaces",
AND(OR($I1045="Non-net",$I1045="Outdoor space"),$J1045&gt;0),"Net Area Recorded in Non-net space",
AND($I1045="General",$J1045&gt;90),"This general space is over 90m2, please ensure that this space is entered as separate spaces if it usually used as separate spaces",
AND($I1045="Open plan/ semi-open general",$J1045&lt;27),"Open plan general space under 27m2",
AND(OR($K1045=0,ISBLANK($K1045)), $I1045="Non-net"),"Non-net area not recorded in non-net space"
),
" ")</f>
        <v xml:space="preserve"> </v>
      </c>
      <c r="M1045" s="144"/>
      <c r="N1045" s="144"/>
      <c r="O1045" s="144"/>
      <c r="P1045" s="144"/>
      <c r="Q1045" s="144"/>
      <c r="R1045" s="171"/>
      <c r="S1045" s="147">
        <f>NCA_Calculations!$P$1057</f>
        <v>0</v>
      </c>
      <c r="T1045" s="147">
        <f>NCA_Calculations!$Q$1057</f>
        <v>0</v>
      </c>
      <c r="U1045" s="144"/>
      <c r="V1045" s="144"/>
      <c r="W1045" s="149" t="str" cm="1">
        <f t="array" ref="W1045">_xlfn.IFNA(
_xlfn.IFS(
ISBLANK($U1045),"Missing space use.",
AND('Establishment details'!$C$14="Secondary",$V1045="Classbase"),"Invalid Status type",
AND(OR( $V1045="Classbase", $V1045="Teaching", $V1045="Early years",$V1045="SEND resourced"), NOT(ISBLANK($M1045))),"Space with status type and unusable type.",
AND($V1045= "Classbase",'Establishment details'!$C$22&gt;=10), "Classbase status is only valid in schools with a primary element.",
AND($I1045= "Large",$N1045 &gt; 3.5), "Large rooms with less than 3.5m height.",
AND(OR($V1045="Light practical (science)",$V1045="Light practical (science)",$V1045="Heavy practical (workshops)", $V1045="Heavy practical (clean)"), OR($O1045=0,ISBLANK($O1045))),"Missing sinks count for light and heavy practical spaces.",
AND($M1045 = "Other",ISBLANK($R1045)), "Invalid unusable type / missing note for other unusable type."
),
" ")</f>
        <v>Missing space use.</v>
      </c>
    </row>
    <row r="1046" spans="2:23" ht="15.75" x14ac:dyDescent="0.25">
      <c r="B1046" s="143"/>
      <c r="C1046" s="144"/>
      <c r="D1046" s="144"/>
      <c r="E1046" s="144"/>
      <c r="F1046" s="147" t="str" cm="1">
        <f t="array" ref="F1046">_xlfn.IFNA(CONCATENATE(_xlfn.IFS($D1046="Mezzanine",LEFT($D1046,1), $D1046="Ground Floor",LEFT($D1046,1),$D1046="Basment ",LEFT($D1046,1), $D1046="1st Floor", "0"&amp;LEFT($D1046,1), $D1046="2nd Floor", "0"&amp;LEFT($D1046,1), $D1046="3rd Floor", "0"&amp;LEFT($D1046,1), $D1046="4th Floor", "0"&amp;LEFT($D1046,1), $D1046="5th Floor", "0"&amp;LEFT($D1046,1), $D1046="6th Floor", "0"&amp;LEFT($D1046,1),$D1046="7th Floor", "0"&amp;LEFT($D1046,1),$D1046="8th Floor", "0"&amp;LEFT($D1046,1),$D1046="9th Floor", "0"&amp;LEFT($D1046,1),$D1046="10th Floor", LEFT($D1046,2),$D1046="11th Floor", LEFT($D1046,2),$D1046="12th Floor", LEFT($D1046,2),$D1046="13th Floor", LEFT($D1046,2), $D1046="Lower Ground", LEFT($D1046)&amp;IF(ISNUMBER(FIND(" ",$D1046)),MID($D1046,FIND(" ",$D1046)+1,1),"")&amp;IF(ISNUMBER(FIND(" ",$D1046,FIND(" ",$D1046)+1)),MID($D1046,FIND(" ",$D1046,FIND(" ",$D1046)+1)+1,1),""),$D1046="Upper Ground", LEFT($D1046)&amp;IF(ISNUMBER(FIND(" ",$D1046)),MID($D1046,FIND(" ",$D1046)+1,1),"")&amp;IF(ISNUMBER(FIND(" ",$D1046,FIND(" ",$D1046)+1)),MID($D1046,FIND(" ",$D1046,FIND(" ",$D1046)+1)+1,1),"")),".0",$E1046), " ")</f>
        <v xml:space="preserve"> </v>
      </c>
      <c r="G1046" s="144"/>
      <c r="H1046" s="144"/>
      <c r="I1046" s="144"/>
      <c r="J1046" s="144"/>
      <c r="K1046" s="144"/>
      <c r="L1046" s="149" t="str" cm="1">
        <f t="array" ref="L1046">_xlfn.IFNA(
_xlfn.IFS(
AND($F1046=" ",$G1046=" ",$H1046=" "),"Please update all three: Surveyor Room Reference, Establishment Room Reference and Establishment Room Name",
AND(OR($I1046="General",$I1046="Open plan/ semi-open general",$I1046="Fitted",$I1046="Light practical (science)",$I1046="Light practical (other)",$I1046="Heavy practical (workshops)",$I1046="Heavy practical (clean)",$I1046="Large",$I1046="Storage"),$J1046=0,$K1046=0),"Please update Net Area or Non-net Area",
AND($B1046&lt;&gt;"OUT",$J1046=0,$I1046&lt;&gt;"Non-net",$M1046="85% Circulation"),"Net area not recorded for spaces with 85% circulation unusable type",
AND(OR($I1046="General",$I1046="Open plan/ semi-open general",$I1046="Fitted",$I1046="Light practical (science)",$I1046="Light practical (other)",$I1046="Heavy practical (workshops)",$I1046="Heavy practical (clean)",$I1046="Large",$I1046="Storage"),OR($J1046=0,ISBLANK($J1046))),"Net area not recorded in net spaces",
AND(OR($I1046="Non-net",$I1046="Outdoor space"),$J1046&gt;0),"Net Area Recorded in Non-net space",
AND($I1046="General",$J1046&gt;90),"This general space is over 90m2, please ensure that this space is entered as separate spaces if it usually used as separate spaces",
AND($I1046="Open plan/ semi-open general",$J1046&lt;27),"Open plan general space under 27m2",
AND(OR($K1046=0,ISBLANK($K1046)), $I1046="Non-net"),"Non-net area not recorded in non-net space"
),
" ")</f>
        <v xml:space="preserve"> </v>
      </c>
      <c r="M1046" s="144"/>
      <c r="N1046" s="144"/>
      <c r="O1046" s="144"/>
      <c r="P1046" s="144"/>
      <c r="Q1046" s="144"/>
      <c r="R1046" s="171"/>
      <c r="S1046" s="147">
        <f>NCA_Calculations!$P$1058</f>
        <v>0</v>
      </c>
      <c r="T1046" s="147">
        <f>NCA_Calculations!$Q$1058</f>
        <v>0</v>
      </c>
      <c r="U1046" s="144"/>
      <c r="V1046" s="144"/>
      <c r="W1046" s="149" t="str" cm="1">
        <f t="array" ref="W1046">_xlfn.IFNA(
_xlfn.IFS(
ISBLANK($U1046),"Missing space use.",
AND('Establishment details'!$C$14="Secondary",$V1046="Classbase"),"Invalid Status type",
AND(OR( $V1046="Classbase", $V1046="Teaching", $V1046="Early years",$V1046="SEND resourced"), NOT(ISBLANK($M1046))),"Space with status type and unusable type.",
AND($V1046= "Classbase",'Establishment details'!$C$22&gt;=10), "Classbase status is only valid in schools with a primary element.",
AND($I1046= "Large",$N1046 &gt; 3.5), "Large rooms with less than 3.5m height.",
AND(OR($V1046="Light practical (science)",$V1046="Light practical (science)",$V1046="Heavy practical (workshops)", $V1046="Heavy practical (clean)"), OR($O1046=0,ISBLANK($O1046))),"Missing sinks count for light and heavy practical spaces.",
AND($M1046 = "Other",ISBLANK($R1046)), "Invalid unusable type / missing note for other unusable type."
),
" ")</f>
        <v>Missing space use.</v>
      </c>
    </row>
    <row r="1047" spans="2:23" ht="15.75" x14ac:dyDescent="0.25">
      <c r="B1047" s="143"/>
      <c r="C1047" s="144"/>
      <c r="D1047" s="144"/>
      <c r="E1047" s="144"/>
      <c r="F1047" s="147" t="str" cm="1">
        <f t="array" ref="F1047">_xlfn.IFNA(CONCATENATE(_xlfn.IFS($D1047="Mezzanine",LEFT($D1047,1), $D1047="Ground Floor",LEFT($D1047,1),$D1047="Basment ",LEFT($D1047,1), $D1047="1st Floor", "0"&amp;LEFT($D1047,1), $D1047="2nd Floor", "0"&amp;LEFT($D1047,1), $D1047="3rd Floor", "0"&amp;LEFT($D1047,1), $D1047="4th Floor", "0"&amp;LEFT($D1047,1), $D1047="5th Floor", "0"&amp;LEFT($D1047,1), $D1047="6th Floor", "0"&amp;LEFT($D1047,1),$D1047="7th Floor", "0"&amp;LEFT($D1047,1),$D1047="8th Floor", "0"&amp;LEFT($D1047,1),$D1047="9th Floor", "0"&amp;LEFT($D1047,1),$D1047="10th Floor", LEFT($D1047,2),$D1047="11th Floor", LEFT($D1047,2),$D1047="12th Floor", LEFT($D1047,2),$D1047="13th Floor", LEFT($D1047,2), $D1047="Lower Ground", LEFT($D1047)&amp;IF(ISNUMBER(FIND(" ",$D1047)),MID($D1047,FIND(" ",$D1047)+1,1),"")&amp;IF(ISNUMBER(FIND(" ",$D1047,FIND(" ",$D1047)+1)),MID($D1047,FIND(" ",$D1047,FIND(" ",$D1047)+1)+1,1),""),$D1047="Upper Ground", LEFT($D1047)&amp;IF(ISNUMBER(FIND(" ",$D1047)),MID($D1047,FIND(" ",$D1047)+1,1),"")&amp;IF(ISNUMBER(FIND(" ",$D1047,FIND(" ",$D1047)+1)),MID($D1047,FIND(" ",$D1047,FIND(" ",$D1047)+1)+1,1),"")),".0",$E1047), " ")</f>
        <v xml:space="preserve"> </v>
      </c>
      <c r="G1047" s="144"/>
      <c r="H1047" s="144"/>
      <c r="I1047" s="144"/>
      <c r="J1047" s="144"/>
      <c r="K1047" s="144"/>
      <c r="L1047" s="149" t="str" cm="1">
        <f t="array" ref="L1047">_xlfn.IFNA(
_xlfn.IFS(
AND($F1047=" ",$G1047=" ",$H1047=" "),"Please update all three: Surveyor Room Reference, Establishment Room Reference and Establishment Room Name",
AND(OR($I1047="General",$I1047="Open plan/ semi-open general",$I1047="Fitted",$I1047="Light practical (science)",$I1047="Light practical (other)",$I1047="Heavy practical (workshops)",$I1047="Heavy practical (clean)",$I1047="Large",$I1047="Storage"),$J1047=0,$K1047=0),"Please update Net Area or Non-net Area",
AND($B1047&lt;&gt;"OUT",$J1047=0,$I1047&lt;&gt;"Non-net",$M1047="85% Circulation"),"Net area not recorded for spaces with 85% circulation unusable type",
AND(OR($I1047="General",$I1047="Open plan/ semi-open general",$I1047="Fitted",$I1047="Light practical (science)",$I1047="Light practical (other)",$I1047="Heavy practical (workshops)",$I1047="Heavy practical (clean)",$I1047="Large",$I1047="Storage"),OR($J1047=0,ISBLANK($J1047))),"Net area not recorded in net spaces",
AND(OR($I1047="Non-net",$I1047="Outdoor space"),$J1047&gt;0),"Net Area Recorded in Non-net space",
AND($I1047="General",$J1047&gt;90),"This general space is over 90m2, please ensure that this space is entered as separate spaces if it usually used as separate spaces",
AND($I1047="Open plan/ semi-open general",$J1047&lt;27),"Open plan general space under 27m2",
AND(OR($K1047=0,ISBLANK($K1047)), $I1047="Non-net"),"Non-net area not recorded in non-net space"
),
" ")</f>
        <v xml:space="preserve"> </v>
      </c>
      <c r="M1047" s="144"/>
      <c r="N1047" s="144"/>
      <c r="O1047" s="144"/>
      <c r="P1047" s="144"/>
      <c r="Q1047" s="144"/>
      <c r="R1047" s="171"/>
      <c r="S1047" s="147">
        <f>NCA_Calculations!$P$1059</f>
        <v>0</v>
      </c>
      <c r="T1047" s="147">
        <f>NCA_Calculations!$Q$1059</f>
        <v>0</v>
      </c>
      <c r="U1047" s="144"/>
      <c r="V1047" s="144"/>
      <c r="W1047" s="149" t="str" cm="1">
        <f t="array" ref="W1047">_xlfn.IFNA(
_xlfn.IFS(
ISBLANK($U1047),"Missing space use.",
AND('Establishment details'!$C$14="Secondary",$V1047="Classbase"),"Invalid Status type",
AND(OR( $V1047="Classbase", $V1047="Teaching", $V1047="Early years",$V1047="SEND resourced"), NOT(ISBLANK($M1047))),"Space with status type and unusable type.",
AND($V1047= "Classbase",'Establishment details'!$C$22&gt;=10), "Classbase status is only valid in schools with a primary element.",
AND($I1047= "Large",$N1047 &gt; 3.5), "Large rooms with less than 3.5m height.",
AND(OR($V1047="Light practical (science)",$V1047="Light practical (science)",$V1047="Heavy practical (workshops)", $V1047="Heavy practical (clean)"), OR($O1047=0,ISBLANK($O1047))),"Missing sinks count for light and heavy practical spaces.",
AND($M1047 = "Other",ISBLANK($R1047)), "Invalid unusable type / missing note for other unusable type."
),
" ")</f>
        <v>Missing space use.</v>
      </c>
    </row>
    <row r="1048" spans="2:23" ht="15.75" x14ac:dyDescent="0.25">
      <c r="B1048" s="143"/>
      <c r="C1048" s="144"/>
      <c r="D1048" s="144"/>
      <c r="E1048" s="144"/>
      <c r="F1048" s="147" t="str" cm="1">
        <f t="array" ref="F1048">_xlfn.IFNA(CONCATENATE(_xlfn.IFS($D1048="Mezzanine",LEFT($D1048,1), $D1048="Ground Floor",LEFT($D1048,1),$D1048="Basment ",LEFT($D1048,1), $D1048="1st Floor", "0"&amp;LEFT($D1048,1), $D1048="2nd Floor", "0"&amp;LEFT($D1048,1), $D1048="3rd Floor", "0"&amp;LEFT($D1048,1), $D1048="4th Floor", "0"&amp;LEFT($D1048,1), $D1048="5th Floor", "0"&amp;LEFT($D1048,1), $D1048="6th Floor", "0"&amp;LEFT($D1048,1),$D1048="7th Floor", "0"&amp;LEFT($D1048,1),$D1048="8th Floor", "0"&amp;LEFT($D1048,1),$D1048="9th Floor", "0"&amp;LEFT($D1048,1),$D1048="10th Floor", LEFT($D1048,2),$D1048="11th Floor", LEFT($D1048,2),$D1048="12th Floor", LEFT($D1048,2),$D1048="13th Floor", LEFT($D1048,2), $D1048="Lower Ground", LEFT($D1048)&amp;IF(ISNUMBER(FIND(" ",$D1048)),MID($D1048,FIND(" ",$D1048)+1,1),"")&amp;IF(ISNUMBER(FIND(" ",$D1048,FIND(" ",$D1048)+1)),MID($D1048,FIND(" ",$D1048,FIND(" ",$D1048)+1)+1,1),""),$D1048="Upper Ground", LEFT($D1048)&amp;IF(ISNUMBER(FIND(" ",$D1048)),MID($D1048,FIND(" ",$D1048)+1,1),"")&amp;IF(ISNUMBER(FIND(" ",$D1048,FIND(" ",$D1048)+1)),MID($D1048,FIND(" ",$D1048,FIND(" ",$D1048)+1)+1,1),"")),".0",$E1048), " ")</f>
        <v xml:space="preserve"> </v>
      </c>
      <c r="G1048" s="144"/>
      <c r="H1048" s="144"/>
      <c r="I1048" s="144"/>
      <c r="J1048" s="144"/>
      <c r="K1048" s="144"/>
      <c r="L1048" s="149" t="str" cm="1">
        <f t="array" ref="L1048">_xlfn.IFNA(
_xlfn.IFS(
AND($F1048=" ",$G1048=" ",$H1048=" "),"Please update all three: Surveyor Room Reference, Establishment Room Reference and Establishment Room Name",
AND(OR($I1048="General",$I1048="Open plan/ semi-open general",$I1048="Fitted",$I1048="Light practical (science)",$I1048="Light practical (other)",$I1048="Heavy practical (workshops)",$I1048="Heavy practical (clean)",$I1048="Large",$I1048="Storage"),$J1048=0,$K1048=0),"Please update Net Area or Non-net Area",
AND($B1048&lt;&gt;"OUT",$J1048=0,$I1048&lt;&gt;"Non-net",$M1048="85% Circulation"),"Net area not recorded for spaces with 85% circulation unusable type",
AND(OR($I1048="General",$I1048="Open plan/ semi-open general",$I1048="Fitted",$I1048="Light practical (science)",$I1048="Light practical (other)",$I1048="Heavy practical (workshops)",$I1048="Heavy practical (clean)",$I1048="Large",$I1048="Storage"),OR($J1048=0,ISBLANK($J1048))),"Net area not recorded in net spaces",
AND(OR($I1048="Non-net",$I1048="Outdoor space"),$J1048&gt;0),"Net Area Recorded in Non-net space",
AND($I1048="General",$J1048&gt;90),"This general space is over 90m2, please ensure that this space is entered as separate spaces if it usually used as separate spaces",
AND($I1048="Open plan/ semi-open general",$J1048&lt;27),"Open plan general space under 27m2",
AND(OR($K1048=0,ISBLANK($K1048)), $I1048="Non-net"),"Non-net area not recorded in non-net space"
),
" ")</f>
        <v xml:space="preserve"> </v>
      </c>
      <c r="M1048" s="144"/>
      <c r="N1048" s="144"/>
      <c r="O1048" s="144"/>
      <c r="P1048" s="144"/>
      <c r="Q1048" s="144"/>
      <c r="R1048" s="171"/>
      <c r="S1048" s="147">
        <f>NCA_Calculations!$P$1060</f>
        <v>0</v>
      </c>
      <c r="T1048" s="147">
        <f>NCA_Calculations!$Q$1060</f>
        <v>0</v>
      </c>
      <c r="U1048" s="144"/>
      <c r="V1048" s="144"/>
      <c r="W1048" s="149" t="str" cm="1">
        <f t="array" ref="W1048">_xlfn.IFNA(
_xlfn.IFS(
ISBLANK($U1048),"Missing space use.",
AND('Establishment details'!$C$14="Secondary",$V1048="Classbase"),"Invalid Status type",
AND(OR( $V1048="Classbase", $V1048="Teaching", $V1048="Early years",$V1048="SEND resourced"), NOT(ISBLANK($M1048))),"Space with status type and unusable type.",
AND($V1048= "Classbase",'Establishment details'!$C$22&gt;=10), "Classbase status is only valid in schools with a primary element.",
AND($I1048= "Large",$N1048 &gt; 3.5), "Large rooms with less than 3.5m height.",
AND(OR($V1048="Light practical (science)",$V1048="Light practical (science)",$V1048="Heavy practical (workshops)", $V1048="Heavy practical (clean)"), OR($O1048=0,ISBLANK($O1048))),"Missing sinks count for light and heavy practical spaces.",
AND($M1048 = "Other",ISBLANK($R1048)), "Invalid unusable type / missing note for other unusable type."
),
" ")</f>
        <v>Missing space use.</v>
      </c>
    </row>
    <row r="1049" spans="2:23" ht="15.75" x14ac:dyDescent="0.25">
      <c r="B1049" s="143"/>
      <c r="C1049" s="144"/>
      <c r="D1049" s="144"/>
      <c r="E1049" s="144"/>
      <c r="F1049" s="147" t="str" cm="1">
        <f t="array" ref="F1049">_xlfn.IFNA(CONCATENATE(_xlfn.IFS($D1049="Mezzanine",LEFT($D1049,1), $D1049="Ground Floor",LEFT($D1049,1),$D1049="Basment ",LEFT($D1049,1), $D1049="1st Floor", "0"&amp;LEFT($D1049,1), $D1049="2nd Floor", "0"&amp;LEFT($D1049,1), $D1049="3rd Floor", "0"&amp;LEFT($D1049,1), $D1049="4th Floor", "0"&amp;LEFT($D1049,1), $D1049="5th Floor", "0"&amp;LEFT($D1049,1), $D1049="6th Floor", "0"&amp;LEFT($D1049,1),$D1049="7th Floor", "0"&amp;LEFT($D1049,1),$D1049="8th Floor", "0"&amp;LEFT($D1049,1),$D1049="9th Floor", "0"&amp;LEFT($D1049,1),$D1049="10th Floor", LEFT($D1049,2),$D1049="11th Floor", LEFT($D1049,2),$D1049="12th Floor", LEFT($D1049,2),$D1049="13th Floor", LEFT($D1049,2), $D1049="Lower Ground", LEFT($D1049)&amp;IF(ISNUMBER(FIND(" ",$D1049)),MID($D1049,FIND(" ",$D1049)+1,1),"")&amp;IF(ISNUMBER(FIND(" ",$D1049,FIND(" ",$D1049)+1)),MID($D1049,FIND(" ",$D1049,FIND(" ",$D1049)+1)+1,1),""),$D1049="Upper Ground", LEFT($D1049)&amp;IF(ISNUMBER(FIND(" ",$D1049)),MID($D1049,FIND(" ",$D1049)+1,1),"")&amp;IF(ISNUMBER(FIND(" ",$D1049,FIND(" ",$D1049)+1)),MID($D1049,FIND(" ",$D1049,FIND(" ",$D1049)+1)+1,1),"")),".0",$E1049), " ")</f>
        <v xml:space="preserve"> </v>
      </c>
      <c r="G1049" s="144"/>
      <c r="H1049" s="144"/>
      <c r="I1049" s="144"/>
      <c r="J1049" s="144"/>
      <c r="K1049" s="144"/>
      <c r="L1049" s="149" t="str" cm="1">
        <f t="array" ref="L1049">_xlfn.IFNA(
_xlfn.IFS(
AND($F1049=" ",$G1049=" ",$H1049=" "),"Please update all three: Surveyor Room Reference, Establishment Room Reference and Establishment Room Name",
AND(OR($I1049="General",$I1049="Open plan/ semi-open general",$I1049="Fitted",$I1049="Light practical (science)",$I1049="Light practical (other)",$I1049="Heavy practical (workshops)",$I1049="Heavy practical (clean)",$I1049="Large",$I1049="Storage"),$J1049=0,$K1049=0),"Please update Net Area or Non-net Area",
AND($B1049&lt;&gt;"OUT",$J1049=0,$I1049&lt;&gt;"Non-net",$M1049="85% Circulation"),"Net area not recorded for spaces with 85% circulation unusable type",
AND(OR($I1049="General",$I1049="Open plan/ semi-open general",$I1049="Fitted",$I1049="Light practical (science)",$I1049="Light practical (other)",$I1049="Heavy practical (workshops)",$I1049="Heavy practical (clean)",$I1049="Large",$I1049="Storage"),OR($J1049=0,ISBLANK($J1049))),"Net area not recorded in net spaces",
AND(OR($I1049="Non-net",$I1049="Outdoor space"),$J1049&gt;0),"Net Area Recorded in Non-net space",
AND($I1049="General",$J1049&gt;90),"This general space is over 90m2, please ensure that this space is entered as separate spaces if it usually used as separate spaces",
AND($I1049="Open plan/ semi-open general",$J1049&lt;27),"Open plan general space under 27m2",
AND(OR($K1049=0,ISBLANK($K1049)), $I1049="Non-net"),"Non-net area not recorded in non-net space"
),
" ")</f>
        <v xml:space="preserve"> </v>
      </c>
      <c r="M1049" s="144"/>
      <c r="N1049" s="144"/>
      <c r="O1049" s="144"/>
      <c r="P1049" s="144"/>
      <c r="Q1049" s="144"/>
      <c r="R1049" s="171"/>
      <c r="S1049" s="147">
        <f>NCA_Calculations!$P$1061</f>
        <v>0</v>
      </c>
      <c r="T1049" s="147">
        <f>NCA_Calculations!$Q$1061</f>
        <v>0</v>
      </c>
      <c r="U1049" s="144"/>
      <c r="V1049" s="144"/>
      <c r="W1049" s="149" t="str" cm="1">
        <f t="array" ref="W1049">_xlfn.IFNA(
_xlfn.IFS(
ISBLANK($U1049),"Missing space use.",
AND('Establishment details'!$C$14="Secondary",$V1049="Classbase"),"Invalid Status type",
AND(OR( $V1049="Classbase", $V1049="Teaching", $V1049="Early years",$V1049="SEND resourced"), NOT(ISBLANK($M1049))),"Space with status type and unusable type.",
AND($V1049= "Classbase",'Establishment details'!$C$22&gt;=10), "Classbase status is only valid in schools with a primary element.",
AND($I1049= "Large",$N1049 &gt; 3.5), "Large rooms with less than 3.5m height.",
AND(OR($V1049="Light practical (science)",$V1049="Light practical (science)",$V1049="Heavy practical (workshops)", $V1049="Heavy practical (clean)"), OR($O1049=0,ISBLANK($O1049))),"Missing sinks count for light and heavy practical spaces.",
AND($M1049 = "Other",ISBLANK($R1049)), "Invalid unusable type / missing note for other unusable type."
),
" ")</f>
        <v>Missing space use.</v>
      </c>
    </row>
    <row r="1050" spans="2:23" ht="15.75" x14ac:dyDescent="0.25">
      <c r="B1050" s="143"/>
      <c r="C1050" s="144"/>
      <c r="D1050" s="144"/>
      <c r="E1050" s="144"/>
      <c r="F1050" s="147" t="str" cm="1">
        <f t="array" ref="F1050">_xlfn.IFNA(CONCATENATE(_xlfn.IFS($D1050="Mezzanine",LEFT($D1050,1), $D1050="Ground Floor",LEFT($D1050,1),$D1050="Basment ",LEFT($D1050,1), $D1050="1st Floor", "0"&amp;LEFT($D1050,1), $D1050="2nd Floor", "0"&amp;LEFT($D1050,1), $D1050="3rd Floor", "0"&amp;LEFT($D1050,1), $D1050="4th Floor", "0"&amp;LEFT($D1050,1), $D1050="5th Floor", "0"&amp;LEFT($D1050,1), $D1050="6th Floor", "0"&amp;LEFT($D1050,1),$D1050="7th Floor", "0"&amp;LEFT($D1050,1),$D1050="8th Floor", "0"&amp;LEFT($D1050,1),$D1050="9th Floor", "0"&amp;LEFT($D1050,1),$D1050="10th Floor", LEFT($D1050,2),$D1050="11th Floor", LEFT($D1050,2),$D1050="12th Floor", LEFT($D1050,2),$D1050="13th Floor", LEFT($D1050,2), $D1050="Lower Ground", LEFT($D1050)&amp;IF(ISNUMBER(FIND(" ",$D1050)),MID($D1050,FIND(" ",$D1050)+1,1),"")&amp;IF(ISNUMBER(FIND(" ",$D1050,FIND(" ",$D1050)+1)),MID($D1050,FIND(" ",$D1050,FIND(" ",$D1050)+1)+1,1),""),$D1050="Upper Ground", LEFT($D1050)&amp;IF(ISNUMBER(FIND(" ",$D1050)),MID($D1050,FIND(" ",$D1050)+1,1),"")&amp;IF(ISNUMBER(FIND(" ",$D1050,FIND(" ",$D1050)+1)),MID($D1050,FIND(" ",$D1050,FIND(" ",$D1050)+1)+1,1),"")),".0",$E1050), " ")</f>
        <v xml:space="preserve"> </v>
      </c>
      <c r="G1050" s="144"/>
      <c r="H1050" s="144"/>
      <c r="I1050" s="144"/>
      <c r="J1050" s="144"/>
      <c r="K1050" s="144"/>
      <c r="L1050" s="149" t="str" cm="1">
        <f t="array" ref="L1050">_xlfn.IFNA(
_xlfn.IFS(
AND($F1050=" ",$G1050=" ",$H1050=" "),"Please update all three: Surveyor Room Reference, Establishment Room Reference and Establishment Room Name",
AND(OR($I1050="General",$I1050="Open plan/ semi-open general",$I1050="Fitted",$I1050="Light practical (science)",$I1050="Light practical (other)",$I1050="Heavy practical (workshops)",$I1050="Heavy practical (clean)",$I1050="Large",$I1050="Storage"),$J1050=0,$K1050=0),"Please update Net Area or Non-net Area",
AND($B1050&lt;&gt;"OUT",$J1050=0,$I1050&lt;&gt;"Non-net",$M1050="85% Circulation"),"Net area not recorded for spaces with 85% circulation unusable type",
AND(OR($I1050="General",$I1050="Open plan/ semi-open general",$I1050="Fitted",$I1050="Light practical (science)",$I1050="Light practical (other)",$I1050="Heavy practical (workshops)",$I1050="Heavy practical (clean)",$I1050="Large",$I1050="Storage"),OR($J1050=0,ISBLANK($J1050))),"Net area not recorded in net spaces",
AND(OR($I1050="Non-net",$I1050="Outdoor space"),$J1050&gt;0),"Net Area Recorded in Non-net space",
AND($I1050="General",$J1050&gt;90),"This general space is over 90m2, please ensure that this space is entered as separate spaces if it usually used as separate spaces",
AND($I1050="Open plan/ semi-open general",$J1050&lt;27),"Open plan general space under 27m2",
AND(OR($K1050=0,ISBLANK($K1050)), $I1050="Non-net"),"Non-net area not recorded in non-net space"
),
" ")</f>
        <v xml:space="preserve"> </v>
      </c>
      <c r="M1050" s="144"/>
      <c r="N1050" s="144"/>
      <c r="O1050" s="144"/>
      <c r="P1050" s="144"/>
      <c r="Q1050" s="144"/>
      <c r="R1050" s="171"/>
      <c r="S1050" s="147">
        <f>NCA_Calculations!$P$1062</f>
        <v>0</v>
      </c>
      <c r="T1050" s="147">
        <f>NCA_Calculations!$Q$1062</f>
        <v>0</v>
      </c>
      <c r="U1050" s="144"/>
      <c r="V1050" s="144"/>
      <c r="W1050" s="149" t="str" cm="1">
        <f t="array" ref="W1050">_xlfn.IFNA(
_xlfn.IFS(
ISBLANK($U1050),"Missing space use.",
AND('Establishment details'!$C$14="Secondary",$V1050="Classbase"),"Invalid Status type",
AND(OR( $V1050="Classbase", $V1050="Teaching", $V1050="Early years",$V1050="SEND resourced"), NOT(ISBLANK($M1050))),"Space with status type and unusable type.",
AND($V1050= "Classbase",'Establishment details'!$C$22&gt;=10), "Classbase status is only valid in schools with a primary element.",
AND($I1050= "Large",$N1050 &gt; 3.5), "Large rooms with less than 3.5m height.",
AND(OR($V1050="Light practical (science)",$V1050="Light practical (science)",$V1050="Heavy practical (workshops)", $V1050="Heavy practical (clean)"), OR($O1050=0,ISBLANK($O1050))),"Missing sinks count for light and heavy practical spaces.",
AND($M1050 = "Other",ISBLANK($R1050)), "Invalid unusable type / missing note for other unusable type."
),
" ")</f>
        <v>Missing space use.</v>
      </c>
    </row>
    <row r="1051" spans="2:23" ht="15.75" x14ac:dyDescent="0.25">
      <c r="B1051" s="143"/>
      <c r="C1051" s="144"/>
      <c r="D1051" s="144"/>
      <c r="E1051" s="144"/>
      <c r="F1051" s="147" t="str" cm="1">
        <f t="array" ref="F1051">_xlfn.IFNA(CONCATENATE(_xlfn.IFS($D1051="Mezzanine",LEFT($D1051,1), $D1051="Ground Floor",LEFT($D1051,1),$D1051="Basment ",LEFT($D1051,1), $D1051="1st Floor", "0"&amp;LEFT($D1051,1), $D1051="2nd Floor", "0"&amp;LEFT($D1051,1), $D1051="3rd Floor", "0"&amp;LEFT($D1051,1), $D1051="4th Floor", "0"&amp;LEFT($D1051,1), $D1051="5th Floor", "0"&amp;LEFT($D1051,1), $D1051="6th Floor", "0"&amp;LEFT($D1051,1),$D1051="7th Floor", "0"&amp;LEFT($D1051,1),$D1051="8th Floor", "0"&amp;LEFT($D1051,1),$D1051="9th Floor", "0"&amp;LEFT($D1051,1),$D1051="10th Floor", LEFT($D1051,2),$D1051="11th Floor", LEFT($D1051,2),$D1051="12th Floor", LEFT($D1051,2),$D1051="13th Floor", LEFT($D1051,2), $D1051="Lower Ground", LEFT($D1051)&amp;IF(ISNUMBER(FIND(" ",$D1051)),MID($D1051,FIND(" ",$D1051)+1,1),"")&amp;IF(ISNUMBER(FIND(" ",$D1051,FIND(" ",$D1051)+1)),MID($D1051,FIND(" ",$D1051,FIND(" ",$D1051)+1)+1,1),""),$D1051="Upper Ground", LEFT($D1051)&amp;IF(ISNUMBER(FIND(" ",$D1051)),MID($D1051,FIND(" ",$D1051)+1,1),"")&amp;IF(ISNUMBER(FIND(" ",$D1051,FIND(" ",$D1051)+1)),MID($D1051,FIND(" ",$D1051,FIND(" ",$D1051)+1)+1,1),"")),".0",$E1051), " ")</f>
        <v xml:space="preserve"> </v>
      </c>
      <c r="G1051" s="144"/>
      <c r="H1051" s="144"/>
      <c r="I1051" s="144"/>
      <c r="J1051" s="144"/>
      <c r="K1051" s="144"/>
      <c r="L1051" s="149" t="str" cm="1">
        <f t="array" ref="L1051">_xlfn.IFNA(
_xlfn.IFS(
AND($F1051=" ",$G1051=" ",$H1051=" "),"Please update all three: Surveyor Room Reference, Establishment Room Reference and Establishment Room Name",
AND(OR($I1051="General",$I1051="Open plan/ semi-open general",$I1051="Fitted",$I1051="Light practical (science)",$I1051="Light practical (other)",$I1051="Heavy practical (workshops)",$I1051="Heavy practical (clean)",$I1051="Large",$I1051="Storage"),$J1051=0,$K1051=0),"Please update Net Area or Non-net Area",
AND($B1051&lt;&gt;"OUT",$J1051=0,$I1051&lt;&gt;"Non-net",$M1051="85% Circulation"),"Net area not recorded for spaces with 85% circulation unusable type",
AND(OR($I1051="General",$I1051="Open plan/ semi-open general",$I1051="Fitted",$I1051="Light practical (science)",$I1051="Light practical (other)",$I1051="Heavy practical (workshops)",$I1051="Heavy practical (clean)",$I1051="Large",$I1051="Storage"),OR($J1051=0,ISBLANK($J1051))),"Net area not recorded in net spaces",
AND(OR($I1051="Non-net",$I1051="Outdoor space"),$J1051&gt;0),"Net Area Recorded in Non-net space",
AND($I1051="General",$J1051&gt;90),"This general space is over 90m2, please ensure that this space is entered as separate spaces if it usually used as separate spaces",
AND($I1051="Open plan/ semi-open general",$J1051&lt;27),"Open plan general space under 27m2",
AND(OR($K1051=0,ISBLANK($K1051)), $I1051="Non-net"),"Non-net area not recorded in non-net space"
),
" ")</f>
        <v xml:space="preserve"> </v>
      </c>
      <c r="M1051" s="144"/>
      <c r="N1051" s="144"/>
      <c r="O1051" s="144"/>
      <c r="P1051" s="144"/>
      <c r="Q1051" s="144"/>
      <c r="R1051" s="171"/>
      <c r="S1051" s="147">
        <f>NCA_Calculations!$P$1063</f>
        <v>0</v>
      </c>
      <c r="T1051" s="147">
        <f>NCA_Calculations!$Q$1063</f>
        <v>0</v>
      </c>
      <c r="U1051" s="144"/>
      <c r="V1051" s="144"/>
      <c r="W1051" s="149" t="str" cm="1">
        <f t="array" ref="W1051">_xlfn.IFNA(
_xlfn.IFS(
ISBLANK($U1051),"Missing space use.",
AND('Establishment details'!$C$14="Secondary",$V1051="Classbase"),"Invalid Status type",
AND(OR( $V1051="Classbase", $V1051="Teaching", $V1051="Early years",$V1051="SEND resourced"), NOT(ISBLANK($M1051))),"Space with status type and unusable type.",
AND($V1051= "Classbase",'Establishment details'!$C$22&gt;=10), "Classbase status is only valid in schools with a primary element.",
AND($I1051= "Large",$N1051 &gt; 3.5), "Large rooms with less than 3.5m height.",
AND(OR($V1051="Light practical (science)",$V1051="Light practical (science)",$V1051="Heavy practical (workshops)", $V1051="Heavy practical (clean)"), OR($O1051=0,ISBLANK($O1051))),"Missing sinks count for light and heavy practical spaces.",
AND($M1051 = "Other",ISBLANK($R1051)), "Invalid unusable type / missing note for other unusable type."
),
" ")</f>
        <v>Missing space use.</v>
      </c>
    </row>
    <row r="1052" spans="2:23" ht="15.75" x14ac:dyDescent="0.25">
      <c r="B1052" s="143"/>
      <c r="C1052" s="144"/>
      <c r="D1052" s="144"/>
      <c r="E1052" s="144"/>
      <c r="F1052" s="147" t="str" cm="1">
        <f t="array" ref="F1052">_xlfn.IFNA(CONCATENATE(_xlfn.IFS($D1052="Mezzanine",LEFT($D1052,1), $D1052="Ground Floor",LEFT($D1052,1),$D1052="Basment ",LEFT($D1052,1), $D1052="1st Floor", "0"&amp;LEFT($D1052,1), $D1052="2nd Floor", "0"&amp;LEFT($D1052,1), $D1052="3rd Floor", "0"&amp;LEFT($D1052,1), $D1052="4th Floor", "0"&amp;LEFT($D1052,1), $D1052="5th Floor", "0"&amp;LEFT($D1052,1), $D1052="6th Floor", "0"&amp;LEFT($D1052,1),$D1052="7th Floor", "0"&amp;LEFT($D1052,1),$D1052="8th Floor", "0"&amp;LEFT($D1052,1),$D1052="9th Floor", "0"&amp;LEFT($D1052,1),$D1052="10th Floor", LEFT($D1052,2),$D1052="11th Floor", LEFT($D1052,2),$D1052="12th Floor", LEFT($D1052,2),$D1052="13th Floor", LEFT($D1052,2), $D1052="Lower Ground", LEFT($D1052)&amp;IF(ISNUMBER(FIND(" ",$D1052)),MID($D1052,FIND(" ",$D1052)+1,1),"")&amp;IF(ISNUMBER(FIND(" ",$D1052,FIND(" ",$D1052)+1)),MID($D1052,FIND(" ",$D1052,FIND(" ",$D1052)+1)+1,1),""),$D1052="Upper Ground", LEFT($D1052)&amp;IF(ISNUMBER(FIND(" ",$D1052)),MID($D1052,FIND(" ",$D1052)+1,1),"")&amp;IF(ISNUMBER(FIND(" ",$D1052,FIND(" ",$D1052)+1)),MID($D1052,FIND(" ",$D1052,FIND(" ",$D1052)+1)+1,1),"")),".0",$E1052), " ")</f>
        <v xml:space="preserve"> </v>
      </c>
      <c r="G1052" s="144"/>
      <c r="H1052" s="144"/>
      <c r="I1052" s="144"/>
      <c r="J1052" s="144"/>
      <c r="K1052" s="144"/>
      <c r="L1052" s="149" t="str" cm="1">
        <f t="array" ref="L1052">_xlfn.IFNA(
_xlfn.IFS(
AND($F1052=" ",$G1052=" ",$H1052=" "),"Please update all three: Surveyor Room Reference, Establishment Room Reference and Establishment Room Name",
AND(OR($I1052="General",$I1052="Open plan/ semi-open general",$I1052="Fitted",$I1052="Light practical (science)",$I1052="Light practical (other)",$I1052="Heavy practical (workshops)",$I1052="Heavy practical (clean)",$I1052="Large",$I1052="Storage"),$J1052=0,$K1052=0),"Please update Net Area or Non-net Area",
AND($B1052&lt;&gt;"OUT",$J1052=0,$I1052&lt;&gt;"Non-net",$M1052="85% Circulation"),"Net area not recorded for spaces with 85% circulation unusable type",
AND(OR($I1052="General",$I1052="Open plan/ semi-open general",$I1052="Fitted",$I1052="Light practical (science)",$I1052="Light practical (other)",$I1052="Heavy practical (workshops)",$I1052="Heavy practical (clean)",$I1052="Large",$I1052="Storage"),OR($J1052=0,ISBLANK($J1052))),"Net area not recorded in net spaces",
AND(OR($I1052="Non-net",$I1052="Outdoor space"),$J1052&gt;0),"Net Area Recorded in Non-net space",
AND($I1052="General",$J1052&gt;90),"This general space is over 90m2, please ensure that this space is entered as separate spaces if it usually used as separate spaces",
AND($I1052="Open plan/ semi-open general",$J1052&lt;27),"Open plan general space under 27m2",
AND(OR($K1052=0,ISBLANK($K1052)), $I1052="Non-net"),"Non-net area not recorded in non-net space"
),
" ")</f>
        <v xml:space="preserve"> </v>
      </c>
      <c r="M1052" s="144"/>
      <c r="N1052" s="144"/>
      <c r="O1052" s="144"/>
      <c r="P1052" s="144"/>
      <c r="Q1052" s="144"/>
      <c r="R1052" s="171"/>
      <c r="S1052" s="147">
        <f>NCA_Calculations!$P$1064</f>
        <v>0</v>
      </c>
      <c r="T1052" s="147">
        <f>NCA_Calculations!$Q$1064</f>
        <v>0</v>
      </c>
      <c r="U1052" s="144"/>
      <c r="V1052" s="144"/>
      <c r="W1052" s="149" t="str" cm="1">
        <f t="array" ref="W1052">_xlfn.IFNA(
_xlfn.IFS(
ISBLANK($U1052),"Missing space use.",
AND('Establishment details'!$C$14="Secondary",$V1052="Classbase"),"Invalid Status type",
AND(OR( $V1052="Classbase", $V1052="Teaching", $V1052="Early years",$V1052="SEND resourced"), NOT(ISBLANK($M1052))),"Space with status type and unusable type.",
AND($V1052= "Classbase",'Establishment details'!$C$22&gt;=10), "Classbase status is only valid in schools with a primary element.",
AND($I1052= "Large",$N1052 &gt; 3.5), "Large rooms with less than 3.5m height.",
AND(OR($V1052="Light practical (science)",$V1052="Light practical (science)",$V1052="Heavy practical (workshops)", $V1052="Heavy practical (clean)"), OR($O1052=0,ISBLANK($O1052))),"Missing sinks count for light and heavy practical spaces.",
AND($M1052 = "Other",ISBLANK($R1052)), "Invalid unusable type / missing note for other unusable type."
),
" ")</f>
        <v>Missing space use.</v>
      </c>
    </row>
    <row r="1053" spans="2:23" ht="15.75" x14ac:dyDescent="0.25">
      <c r="B1053" s="143"/>
      <c r="C1053" s="144"/>
      <c r="D1053" s="144"/>
      <c r="E1053" s="144"/>
      <c r="F1053" s="147" t="str" cm="1">
        <f t="array" ref="F1053">_xlfn.IFNA(CONCATENATE(_xlfn.IFS($D1053="Mezzanine",LEFT($D1053,1), $D1053="Ground Floor",LEFT($D1053,1),$D1053="Basment ",LEFT($D1053,1), $D1053="1st Floor", "0"&amp;LEFT($D1053,1), $D1053="2nd Floor", "0"&amp;LEFT($D1053,1), $D1053="3rd Floor", "0"&amp;LEFT($D1053,1), $D1053="4th Floor", "0"&amp;LEFT($D1053,1), $D1053="5th Floor", "0"&amp;LEFT($D1053,1), $D1053="6th Floor", "0"&amp;LEFT($D1053,1),$D1053="7th Floor", "0"&amp;LEFT($D1053,1),$D1053="8th Floor", "0"&amp;LEFT($D1053,1),$D1053="9th Floor", "0"&amp;LEFT($D1053,1),$D1053="10th Floor", LEFT($D1053,2),$D1053="11th Floor", LEFT($D1053,2),$D1053="12th Floor", LEFT($D1053,2),$D1053="13th Floor", LEFT($D1053,2), $D1053="Lower Ground", LEFT($D1053)&amp;IF(ISNUMBER(FIND(" ",$D1053)),MID($D1053,FIND(" ",$D1053)+1,1),"")&amp;IF(ISNUMBER(FIND(" ",$D1053,FIND(" ",$D1053)+1)),MID($D1053,FIND(" ",$D1053,FIND(" ",$D1053)+1)+1,1),""),$D1053="Upper Ground", LEFT($D1053)&amp;IF(ISNUMBER(FIND(" ",$D1053)),MID($D1053,FIND(" ",$D1053)+1,1),"")&amp;IF(ISNUMBER(FIND(" ",$D1053,FIND(" ",$D1053)+1)),MID($D1053,FIND(" ",$D1053,FIND(" ",$D1053)+1)+1,1),"")),".0",$E1053), " ")</f>
        <v xml:space="preserve"> </v>
      </c>
      <c r="G1053" s="144"/>
      <c r="H1053" s="144"/>
      <c r="I1053" s="144"/>
      <c r="J1053" s="144"/>
      <c r="K1053" s="144"/>
      <c r="L1053" s="149" t="str" cm="1">
        <f t="array" ref="L1053">_xlfn.IFNA(
_xlfn.IFS(
AND($F1053=" ",$G1053=" ",$H1053=" "),"Please update all three: Surveyor Room Reference, Establishment Room Reference and Establishment Room Name",
AND(OR($I1053="General",$I1053="Open plan/ semi-open general",$I1053="Fitted",$I1053="Light practical (science)",$I1053="Light practical (other)",$I1053="Heavy practical (workshops)",$I1053="Heavy practical (clean)",$I1053="Large",$I1053="Storage"),$J1053=0,$K1053=0),"Please update Net Area or Non-net Area",
AND($B1053&lt;&gt;"OUT",$J1053=0,$I1053&lt;&gt;"Non-net",$M1053="85% Circulation"),"Net area not recorded for spaces with 85% circulation unusable type",
AND(OR($I1053="General",$I1053="Open plan/ semi-open general",$I1053="Fitted",$I1053="Light practical (science)",$I1053="Light practical (other)",$I1053="Heavy practical (workshops)",$I1053="Heavy practical (clean)",$I1053="Large",$I1053="Storage"),OR($J1053=0,ISBLANK($J1053))),"Net area not recorded in net spaces",
AND(OR($I1053="Non-net",$I1053="Outdoor space"),$J1053&gt;0),"Net Area Recorded in Non-net space",
AND($I1053="General",$J1053&gt;90),"This general space is over 90m2, please ensure that this space is entered as separate spaces if it usually used as separate spaces",
AND($I1053="Open plan/ semi-open general",$J1053&lt;27),"Open plan general space under 27m2",
AND(OR($K1053=0,ISBLANK($K1053)), $I1053="Non-net"),"Non-net area not recorded in non-net space"
),
" ")</f>
        <v xml:space="preserve"> </v>
      </c>
      <c r="M1053" s="144"/>
      <c r="N1053" s="144"/>
      <c r="O1053" s="144"/>
      <c r="P1053" s="144"/>
      <c r="Q1053" s="144"/>
      <c r="R1053" s="171"/>
      <c r="S1053" s="147">
        <f>NCA_Calculations!$P$1065</f>
        <v>0</v>
      </c>
      <c r="T1053" s="147">
        <f>NCA_Calculations!$Q$1065</f>
        <v>0</v>
      </c>
      <c r="U1053" s="144"/>
      <c r="V1053" s="144"/>
      <c r="W1053" s="149" t="str" cm="1">
        <f t="array" ref="W1053">_xlfn.IFNA(
_xlfn.IFS(
ISBLANK($U1053),"Missing space use.",
AND('Establishment details'!$C$14="Secondary",$V1053="Classbase"),"Invalid Status type",
AND(OR( $V1053="Classbase", $V1053="Teaching", $V1053="Early years",$V1053="SEND resourced"), NOT(ISBLANK($M1053))),"Space with status type and unusable type.",
AND($V1053= "Classbase",'Establishment details'!$C$22&gt;=10), "Classbase status is only valid in schools with a primary element.",
AND($I1053= "Large",$N1053 &gt; 3.5), "Large rooms with less than 3.5m height.",
AND(OR($V1053="Light practical (science)",$V1053="Light practical (science)",$V1053="Heavy practical (workshops)", $V1053="Heavy practical (clean)"), OR($O1053=0,ISBLANK($O1053))),"Missing sinks count for light and heavy practical spaces.",
AND($M1053 = "Other",ISBLANK($R1053)), "Invalid unusable type / missing note for other unusable type."
),
" ")</f>
        <v>Missing space use.</v>
      </c>
    </row>
    <row r="1054" spans="2:23" ht="15.75" x14ac:dyDescent="0.25">
      <c r="B1054" s="143"/>
      <c r="C1054" s="144"/>
      <c r="D1054" s="144"/>
      <c r="E1054" s="144"/>
      <c r="F1054" s="147" t="str" cm="1">
        <f t="array" ref="F1054">_xlfn.IFNA(CONCATENATE(_xlfn.IFS($D1054="Mezzanine",LEFT($D1054,1), $D1054="Ground Floor",LEFT($D1054,1),$D1054="Basment ",LEFT($D1054,1), $D1054="1st Floor", "0"&amp;LEFT($D1054,1), $D1054="2nd Floor", "0"&amp;LEFT($D1054,1), $D1054="3rd Floor", "0"&amp;LEFT($D1054,1), $D1054="4th Floor", "0"&amp;LEFT($D1054,1), $D1054="5th Floor", "0"&amp;LEFT($D1054,1), $D1054="6th Floor", "0"&amp;LEFT($D1054,1),$D1054="7th Floor", "0"&amp;LEFT($D1054,1),$D1054="8th Floor", "0"&amp;LEFT($D1054,1),$D1054="9th Floor", "0"&amp;LEFT($D1054,1),$D1054="10th Floor", LEFT($D1054,2),$D1054="11th Floor", LEFT($D1054,2),$D1054="12th Floor", LEFT($D1054,2),$D1054="13th Floor", LEFT($D1054,2), $D1054="Lower Ground", LEFT($D1054)&amp;IF(ISNUMBER(FIND(" ",$D1054)),MID($D1054,FIND(" ",$D1054)+1,1),"")&amp;IF(ISNUMBER(FIND(" ",$D1054,FIND(" ",$D1054)+1)),MID($D1054,FIND(" ",$D1054,FIND(" ",$D1054)+1)+1,1),""),$D1054="Upper Ground", LEFT($D1054)&amp;IF(ISNUMBER(FIND(" ",$D1054)),MID($D1054,FIND(" ",$D1054)+1,1),"")&amp;IF(ISNUMBER(FIND(" ",$D1054,FIND(" ",$D1054)+1)),MID($D1054,FIND(" ",$D1054,FIND(" ",$D1054)+1)+1,1),"")),".0",$E1054), " ")</f>
        <v xml:space="preserve"> </v>
      </c>
      <c r="G1054" s="144"/>
      <c r="H1054" s="144"/>
      <c r="I1054" s="144"/>
      <c r="J1054" s="144"/>
      <c r="K1054" s="144"/>
      <c r="L1054" s="149" t="str" cm="1">
        <f t="array" ref="L1054">_xlfn.IFNA(
_xlfn.IFS(
AND($F1054=" ",$G1054=" ",$H1054=" "),"Please update all three: Surveyor Room Reference, Establishment Room Reference and Establishment Room Name",
AND(OR($I1054="General",$I1054="Open plan/ semi-open general",$I1054="Fitted",$I1054="Light practical (science)",$I1054="Light practical (other)",$I1054="Heavy practical (workshops)",$I1054="Heavy practical (clean)",$I1054="Large",$I1054="Storage"),$J1054=0,$K1054=0),"Please update Net Area or Non-net Area",
AND($B1054&lt;&gt;"OUT",$J1054=0,$I1054&lt;&gt;"Non-net",$M1054="85% Circulation"),"Net area not recorded for spaces with 85% circulation unusable type",
AND(OR($I1054="General",$I1054="Open plan/ semi-open general",$I1054="Fitted",$I1054="Light practical (science)",$I1054="Light practical (other)",$I1054="Heavy practical (workshops)",$I1054="Heavy practical (clean)",$I1054="Large",$I1054="Storage"),OR($J1054=0,ISBLANK($J1054))),"Net area not recorded in net spaces",
AND(OR($I1054="Non-net",$I1054="Outdoor space"),$J1054&gt;0),"Net Area Recorded in Non-net space",
AND($I1054="General",$J1054&gt;90),"This general space is over 90m2, please ensure that this space is entered as separate spaces if it usually used as separate spaces",
AND($I1054="Open plan/ semi-open general",$J1054&lt;27),"Open plan general space under 27m2",
AND(OR($K1054=0,ISBLANK($K1054)), $I1054="Non-net"),"Non-net area not recorded in non-net space"
),
" ")</f>
        <v xml:space="preserve"> </v>
      </c>
      <c r="M1054" s="144"/>
      <c r="N1054" s="144"/>
      <c r="O1054" s="144"/>
      <c r="P1054" s="144"/>
      <c r="Q1054" s="144"/>
      <c r="R1054" s="171"/>
      <c r="S1054" s="147">
        <f>NCA_Calculations!$P$1066</f>
        <v>0</v>
      </c>
      <c r="T1054" s="147">
        <f>NCA_Calculations!$Q$1066</f>
        <v>0</v>
      </c>
      <c r="U1054" s="144"/>
      <c r="V1054" s="144"/>
      <c r="W1054" s="149" t="str" cm="1">
        <f t="array" ref="W1054">_xlfn.IFNA(
_xlfn.IFS(
ISBLANK($U1054),"Missing space use.",
AND('Establishment details'!$C$14="Secondary",$V1054="Classbase"),"Invalid Status type",
AND(OR( $V1054="Classbase", $V1054="Teaching", $V1054="Early years",$V1054="SEND resourced"), NOT(ISBLANK($M1054))),"Space with status type and unusable type.",
AND($V1054= "Classbase",'Establishment details'!$C$22&gt;=10), "Classbase status is only valid in schools with a primary element.",
AND($I1054= "Large",$N1054 &gt; 3.5), "Large rooms with less than 3.5m height.",
AND(OR($V1054="Light practical (science)",$V1054="Light practical (science)",$V1054="Heavy practical (workshops)", $V1054="Heavy practical (clean)"), OR($O1054=0,ISBLANK($O1054))),"Missing sinks count for light and heavy practical spaces.",
AND($M1054 = "Other",ISBLANK($R1054)), "Invalid unusable type / missing note for other unusable type."
),
" ")</f>
        <v>Missing space use.</v>
      </c>
    </row>
    <row r="1055" spans="2:23" ht="15.75" x14ac:dyDescent="0.25">
      <c r="B1055" s="143"/>
      <c r="C1055" s="144"/>
      <c r="D1055" s="144"/>
      <c r="E1055" s="144"/>
      <c r="F1055" s="147" t="str" cm="1">
        <f t="array" ref="F1055">_xlfn.IFNA(CONCATENATE(_xlfn.IFS($D1055="Mezzanine",LEFT($D1055,1), $D1055="Ground Floor",LEFT($D1055,1),$D1055="Basment ",LEFT($D1055,1), $D1055="1st Floor", "0"&amp;LEFT($D1055,1), $D1055="2nd Floor", "0"&amp;LEFT($D1055,1), $D1055="3rd Floor", "0"&amp;LEFT($D1055,1), $D1055="4th Floor", "0"&amp;LEFT($D1055,1), $D1055="5th Floor", "0"&amp;LEFT($D1055,1), $D1055="6th Floor", "0"&amp;LEFT($D1055,1),$D1055="7th Floor", "0"&amp;LEFT($D1055,1),$D1055="8th Floor", "0"&amp;LEFT($D1055,1),$D1055="9th Floor", "0"&amp;LEFT($D1055,1),$D1055="10th Floor", LEFT($D1055,2),$D1055="11th Floor", LEFT($D1055,2),$D1055="12th Floor", LEFT($D1055,2),$D1055="13th Floor", LEFT($D1055,2), $D1055="Lower Ground", LEFT($D1055)&amp;IF(ISNUMBER(FIND(" ",$D1055)),MID($D1055,FIND(" ",$D1055)+1,1),"")&amp;IF(ISNUMBER(FIND(" ",$D1055,FIND(" ",$D1055)+1)),MID($D1055,FIND(" ",$D1055,FIND(" ",$D1055)+1)+1,1),""),$D1055="Upper Ground", LEFT($D1055)&amp;IF(ISNUMBER(FIND(" ",$D1055)),MID($D1055,FIND(" ",$D1055)+1,1),"")&amp;IF(ISNUMBER(FIND(" ",$D1055,FIND(" ",$D1055)+1)),MID($D1055,FIND(" ",$D1055,FIND(" ",$D1055)+1)+1,1),"")),".0",$E1055), " ")</f>
        <v xml:space="preserve"> </v>
      </c>
      <c r="G1055" s="144"/>
      <c r="H1055" s="144"/>
      <c r="I1055" s="144"/>
      <c r="J1055" s="144"/>
      <c r="K1055" s="144"/>
      <c r="L1055" s="149" t="str" cm="1">
        <f t="array" ref="L1055">_xlfn.IFNA(
_xlfn.IFS(
AND($F1055=" ",$G1055=" ",$H1055=" "),"Please update all three: Surveyor Room Reference, Establishment Room Reference and Establishment Room Name",
AND(OR($I1055="General",$I1055="Open plan/ semi-open general",$I1055="Fitted",$I1055="Light practical (science)",$I1055="Light practical (other)",$I1055="Heavy practical (workshops)",$I1055="Heavy practical (clean)",$I1055="Large",$I1055="Storage"),$J1055=0,$K1055=0),"Please update Net Area or Non-net Area",
AND($B1055&lt;&gt;"OUT",$J1055=0,$I1055&lt;&gt;"Non-net",$M1055="85% Circulation"),"Net area not recorded for spaces with 85% circulation unusable type",
AND(OR($I1055="General",$I1055="Open plan/ semi-open general",$I1055="Fitted",$I1055="Light practical (science)",$I1055="Light practical (other)",$I1055="Heavy practical (workshops)",$I1055="Heavy practical (clean)",$I1055="Large",$I1055="Storage"),OR($J1055=0,ISBLANK($J1055))),"Net area not recorded in net spaces",
AND(OR($I1055="Non-net",$I1055="Outdoor space"),$J1055&gt;0),"Net Area Recorded in Non-net space",
AND($I1055="General",$J1055&gt;90),"This general space is over 90m2, please ensure that this space is entered as separate spaces if it usually used as separate spaces",
AND($I1055="Open plan/ semi-open general",$J1055&lt;27),"Open plan general space under 27m2",
AND(OR($K1055=0,ISBLANK($K1055)), $I1055="Non-net"),"Non-net area not recorded in non-net space"
),
" ")</f>
        <v xml:space="preserve"> </v>
      </c>
      <c r="M1055" s="144"/>
      <c r="N1055" s="144"/>
      <c r="O1055" s="144"/>
      <c r="P1055" s="144"/>
      <c r="Q1055" s="144"/>
      <c r="R1055" s="171"/>
      <c r="S1055" s="147">
        <f>NCA_Calculations!$P$1067</f>
        <v>0</v>
      </c>
      <c r="T1055" s="147">
        <f>NCA_Calculations!$Q$1067</f>
        <v>0</v>
      </c>
      <c r="U1055" s="144"/>
      <c r="V1055" s="144"/>
      <c r="W1055" s="149" t="str" cm="1">
        <f t="array" ref="W1055">_xlfn.IFNA(
_xlfn.IFS(
ISBLANK($U1055),"Missing space use.",
AND('Establishment details'!$C$14="Secondary",$V1055="Classbase"),"Invalid Status type",
AND(OR( $V1055="Classbase", $V1055="Teaching", $V1055="Early years",$V1055="SEND resourced"), NOT(ISBLANK($M1055))),"Space with status type and unusable type.",
AND($V1055= "Classbase",'Establishment details'!$C$22&gt;=10), "Classbase status is only valid in schools with a primary element.",
AND($I1055= "Large",$N1055 &gt; 3.5), "Large rooms with less than 3.5m height.",
AND(OR($V1055="Light practical (science)",$V1055="Light practical (science)",$V1055="Heavy practical (workshops)", $V1055="Heavy practical (clean)"), OR($O1055=0,ISBLANK($O1055))),"Missing sinks count for light and heavy practical spaces.",
AND($M1055 = "Other",ISBLANK($R1055)), "Invalid unusable type / missing note for other unusable type."
),
" ")</f>
        <v>Missing space use.</v>
      </c>
    </row>
    <row r="1056" spans="2:23" ht="15.75" x14ac:dyDescent="0.25">
      <c r="B1056" s="143"/>
      <c r="C1056" s="144"/>
      <c r="D1056" s="144"/>
      <c r="E1056" s="144"/>
      <c r="F1056" s="147" t="str" cm="1">
        <f t="array" ref="F1056">_xlfn.IFNA(CONCATENATE(_xlfn.IFS($D1056="Mezzanine",LEFT($D1056,1), $D1056="Ground Floor",LEFT($D1056,1),$D1056="Basment ",LEFT($D1056,1), $D1056="1st Floor", "0"&amp;LEFT($D1056,1), $D1056="2nd Floor", "0"&amp;LEFT($D1056,1), $D1056="3rd Floor", "0"&amp;LEFT($D1056,1), $D1056="4th Floor", "0"&amp;LEFT($D1056,1), $D1056="5th Floor", "0"&amp;LEFT($D1056,1), $D1056="6th Floor", "0"&amp;LEFT($D1056,1),$D1056="7th Floor", "0"&amp;LEFT($D1056,1),$D1056="8th Floor", "0"&amp;LEFT($D1056,1),$D1056="9th Floor", "0"&amp;LEFT($D1056,1),$D1056="10th Floor", LEFT($D1056,2),$D1056="11th Floor", LEFT($D1056,2),$D1056="12th Floor", LEFT($D1056,2),$D1056="13th Floor", LEFT($D1056,2), $D1056="Lower Ground", LEFT($D1056)&amp;IF(ISNUMBER(FIND(" ",$D1056)),MID($D1056,FIND(" ",$D1056)+1,1),"")&amp;IF(ISNUMBER(FIND(" ",$D1056,FIND(" ",$D1056)+1)),MID($D1056,FIND(" ",$D1056,FIND(" ",$D1056)+1)+1,1),""),$D1056="Upper Ground", LEFT($D1056)&amp;IF(ISNUMBER(FIND(" ",$D1056)),MID($D1056,FIND(" ",$D1056)+1,1),"")&amp;IF(ISNUMBER(FIND(" ",$D1056,FIND(" ",$D1056)+1)),MID($D1056,FIND(" ",$D1056,FIND(" ",$D1056)+1)+1,1),"")),".0",$E1056), " ")</f>
        <v xml:space="preserve"> </v>
      </c>
      <c r="G1056" s="144"/>
      <c r="H1056" s="144"/>
      <c r="I1056" s="144"/>
      <c r="J1056" s="144"/>
      <c r="K1056" s="144"/>
      <c r="L1056" s="149" t="str" cm="1">
        <f t="array" ref="L1056">_xlfn.IFNA(
_xlfn.IFS(
AND($F1056=" ",$G1056=" ",$H1056=" "),"Please update all three: Surveyor Room Reference, Establishment Room Reference and Establishment Room Name",
AND(OR($I1056="General",$I1056="Open plan/ semi-open general",$I1056="Fitted",$I1056="Light practical (science)",$I1056="Light practical (other)",$I1056="Heavy practical (workshops)",$I1056="Heavy practical (clean)",$I1056="Large",$I1056="Storage"),$J1056=0,$K1056=0),"Please update Net Area or Non-net Area",
AND($B1056&lt;&gt;"OUT",$J1056=0,$I1056&lt;&gt;"Non-net",$M1056="85% Circulation"),"Net area not recorded for spaces with 85% circulation unusable type",
AND(OR($I1056="General",$I1056="Open plan/ semi-open general",$I1056="Fitted",$I1056="Light practical (science)",$I1056="Light practical (other)",$I1056="Heavy practical (workshops)",$I1056="Heavy practical (clean)",$I1056="Large",$I1056="Storage"),OR($J1056=0,ISBLANK($J1056))),"Net area not recorded in net spaces",
AND(OR($I1056="Non-net",$I1056="Outdoor space"),$J1056&gt;0),"Net Area Recorded in Non-net space",
AND($I1056="General",$J1056&gt;90),"This general space is over 90m2, please ensure that this space is entered as separate spaces if it usually used as separate spaces",
AND($I1056="Open plan/ semi-open general",$J1056&lt;27),"Open plan general space under 27m2",
AND(OR($K1056=0,ISBLANK($K1056)), $I1056="Non-net"),"Non-net area not recorded in non-net space"
),
" ")</f>
        <v xml:space="preserve"> </v>
      </c>
      <c r="M1056" s="144"/>
      <c r="N1056" s="144"/>
      <c r="O1056" s="144"/>
      <c r="P1056" s="144"/>
      <c r="Q1056" s="144"/>
      <c r="R1056" s="171"/>
      <c r="S1056" s="147">
        <f>NCA_Calculations!$P$1068</f>
        <v>0</v>
      </c>
      <c r="T1056" s="147">
        <f>NCA_Calculations!$Q$1068</f>
        <v>0</v>
      </c>
      <c r="U1056" s="144"/>
      <c r="V1056" s="144"/>
      <c r="W1056" s="149" t="str" cm="1">
        <f t="array" ref="W1056">_xlfn.IFNA(
_xlfn.IFS(
ISBLANK($U1056),"Missing space use.",
AND('Establishment details'!$C$14="Secondary",$V1056="Classbase"),"Invalid Status type",
AND(OR( $V1056="Classbase", $V1056="Teaching", $V1056="Early years",$V1056="SEND resourced"), NOT(ISBLANK($M1056))),"Space with status type and unusable type.",
AND($V1056= "Classbase",'Establishment details'!$C$22&gt;=10), "Classbase status is only valid in schools with a primary element.",
AND($I1056= "Large",$N1056 &gt; 3.5), "Large rooms with less than 3.5m height.",
AND(OR($V1056="Light practical (science)",$V1056="Light practical (science)",$V1056="Heavy practical (workshops)", $V1056="Heavy practical (clean)"), OR($O1056=0,ISBLANK($O1056))),"Missing sinks count for light and heavy practical spaces.",
AND($M1056 = "Other",ISBLANK($R1056)), "Invalid unusable type / missing note for other unusable type."
),
" ")</f>
        <v>Missing space use.</v>
      </c>
    </row>
    <row r="1057" spans="2:23" ht="15.75" x14ac:dyDescent="0.25">
      <c r="B1057" s="143"/>
      <c r="C1057" s="144"/>
      <c r="D1057" s="144"/>
      <c r="E1057" s="144"/>
      <c r="F1057" s="147" t="str" cm="1">
        <f t="array" ref="F1057">_xlfn.IFNA(CONCATENATE(_xlfn.IFS($D1057="Mezzanine",LEFT($D1057,1), $D1057="Ground Floor",LEFT($D1057,1),$D1057="Basment ",LEFT($D1057,1), $D1057="1st Floor", "0"&amp;LEFT($D1057,1), $D1057="2nd Floor", "0"&amp;LEFT($D1057,1), $D1057="3rd Floor", "0"&amp;LEFT($D1057,1), $D1057="4th Floor", "0"&amp;LEFT($D1057,1), $D1057="5th Floor", "0"&amp;LEFT($D1057,1), $D1057="6th Floor", "0"&amp;LEFT($D1057,1),$D1057="7th Floor", "0"&amp;LEFT($D1057,1),$D1057="8th Floor", "0"&amp;LEFT($D1057,1),$D1057="9th Floor", "0"&amp;LEFT($D1057,1),$D1057="10th Floor", LEFT($D1057,2),$D1057="11th Floor", LEFT($D1057,2),$D1057="12th Floor", LEFT($D1057,2),$D1057="13th Floor", LEFT($D1057,2), $D1057="Lower Ground", LEFT($D1057)&amp;IF(ISNUMBER(FIND(" ",$D1057)),MID($D1057,FIND(" ",$D1057)+1,1),"")&amp;IF(ISNUMBER(FIND(" ",$D1057,FIND(" ",$D1057)+1)),MID($D1057,FIND(" ",$D1057,FIND(" ",$D1057)+1)+1,1),""),$D1057="Upper Ground", LEFT($D1057)&amp;IF(ISNUMBER(FIND(" ",$D1057)),MID($D1057,FIND(" ",$D1057)+1,1),"")&amp;IF(ISNUMBER(FIND(" ",$D1057,FIND(" ",$D1057)+1)),MID($D1057,FIND(" ",$D1057,FIND(" ",$D1057)+1)+1,1),"")),".0",$E1057), " ")</f>
        <v xml:space="preserve"> </v>
      </c>
      <c r="G1057" s="144"/>
      <c r="H1057" s="144"/>
      <c r="I1057" s="144"/>
      <c r="J1057" s="144"/>
      <c r="K1057" s="144"/>
      <c r="L1057" s="149" t="str" cm="1">
        <f t="array" ref="L1057">_xlfn.IFNA(
_xlfn.IFS(
AND($F1057=" ",$G1057=" ",$H1057=" "),"Please update all three: Surveyor Room Reference, Establishment Room Reference and Establishment Room Name",
AND(OR($I1057="General",$I1057="Open plan/ semi-open general",$I1057="Fitted",$I1057="Light practical (science)",$I1057="Light practical (other)",$I1057="Heavy practical (workshops)",$I1057="Heavy practical (clean)",$I1057="Large",$I1057="Storage"),$J1057=0,$K1057=0),"Please update Net Area or Non-net Area",
AND($B1057&lt;&gt;"OUT",$J1057=0,$I1057&lt;&gt;"Non-net",$M1057="85% Circulation"),"Net area not recorded for spaces with 85% circulation unusable type",
AND(OR($I1057="General",$I1057="Open plan/ semi-open general",$I1057="Fitted",$I1057="Light practical (science)",$I1057="Light practical (other)",$I1057="Heavy practical (workshops)",$I1057="Heavy practical (clean)",$I1057="Large",$I1057="Storage"),OR($J1057=0,ISBLANK($J1057))),"Net area not recorded in net spaces",
AND(OR($I1057="Non-net",$I1057="Outdoor space"),$J1057&gt;0),"Net Area Recorded in Non-net space",
AND($I1057="General",$J1057&gt;90),"This general space is over 90m2, please ensure that this space is entered as separate spaces if it usually used as separate spaces",
AND($I1057="Open plan/ semi-open general",$J1057&lt;27),"Open plan general space under 27m2",
AND(OR($K1057=0,ISBLANK($K1057)), $I1057="Non-net"),"Non-net area not recorded in non-net space"
),
" ")</f>
        <v xml:space="preserve"> </v>
      </c>
      <c r="M1057" s="144"/>
      <c r="N1057" s="144"/>
      <c r="O1057" s="144"/>
      <c r="P1057" s="144"/>
      <c r="Q1057" s="144"/>
      <c r="R1057" s="171"/>
      <c r="S1057" s="147">
        <f>NCA_Calculations!$P$1069</f>
        <v>0</v>
      </c>
      <c r="T1057" s="147">
        <f>NCA_Calculations!$Q$1069</f>
        <v>0</v>
      </c>
      <c r="U1057" s="144"/>
      <c r="V1057" s="144"/>
      <c r="W1057" s="149" t="str" cm="1">
        <f t="array" ref="W1057">_xlfn.IFNA(
_xlfn.IFS(
ISBLANK($U1057),"Missing space use.",
AND('Establishment details'!$C$14="Secondary",$V1057="Classbase"),"Invalid Status type",
AND(OR( $V1057="Classbase", $V1057="Teaching", $V1057="Early years",$V1057="SEND resourced"), NOT(ISBLANK($M1057))),"Space with status type and unusable type.",
AND($V1057= "Classbase",'Establishment details'!$C$22&gt;=10), "Classbase status is only valid in schools with a primary element.",
AND($I1057= "Large",$N1057 &gt; 3.5), "Large rooms with less than 3.5m height.",
AND(OR($V1057="Light practical (science)",$V1057="Light practical (science)",$V1057="Heavy practical (workshops)", $V1057="Heavy practical (clean)"), OR($O1057=0,ISBLANK($O1057))),"Missing sinks count for light and heavy practical spaces.",
AND($M1057 = "Other",ISBLANK($R1057)), "Invalid unusable type / missing note for other unusable type."
),
" ")</f>
        <v>Missing space use.</v>
      </c>
    </row>
    <row r="1058" spans="2:23" ht="15.75" x14ac:dyDescent="0.25">
      <c r="B1058" s="143"/>
      <c r="C1058" s="144"/>
      <c r="D1058" s="144"/>
      <c r="E1058" s="144"/>
      <c r="F1058" s="147" t="str" cm="1">
        <f t="array" ref="F1058">_xlfn.IFNA(CONCATENATE(_xlfn.IFS($D1058="Mezzanine",LEFT($D1058,1), $D1058="Ground Floor",LEFT($D1058,1),$D1058="Basment ",LEFT($D1058,1), $D1058="1st Floor", "0"&amp;LEFT($D1058,1), $D1058="2nd Floor", "0"&amp;LEFT($D1058,1), $D1058="3rd Floor", "0"&amp;LEFT($D1058,1), $D1058="4th Floor", "0"&amp;LEFT($D1058,1), $D1058="5th Floor", "0"&amp;LEFT($D1058,1), $D1058="6th Floor", "0"&amp;LEFT($D1058,1),$D1058="7th Floor", "0"&amp;LEFT($D1058,1),$D1058="8th Floor", "0"&amp;LEFT($D1058,1),$D1058="9th Floor", "0"&amp;LEFT($D1058,1),$D1058="10th Floor", LEFT($D1058,2),$D1058="11th Floor", LEFT($D1058,2),$D1058="12th Floor", LEFT($D1058,2),$D1058="13th Floor", LEFT($D1058,2), $D1058="Lower Ground", LEFT($D1058)&amp;IF(ISNUMBER(FIND(" ",$D1058)),MID($D1058,FIND(" ",$D1058)+1,1),"")&amp;IF(ISNUMBER(FIND(" ",$D1058,FIND(" ",$D1058)+1)),MID($D1058,FIND(" ",$D1058,FIND(" ",$D1058)+1)+1,1),""),$D1058="Upper Ground", LEFT($D1058)&amp;IF(ISNUMBER(FIND(" ",$D1058)),MID($D1058,FIND(" ",$D1058)+1,1),"")&amp;IF(ISNUMBER(FIND(" ",$D1058,FIND(" ",$D1058)+1)),MID($D1058,FIND(" ",$D1058,FIND(" ",$D1058)+1)+1,1),"")),".0",$E1058), " ")</f>
        <v xml:space="preserve"> </v>
      </c>
      <c r="G1058" s="144"/>
      <c r="H1058" s="144"/>
      <c r="I1058" s="144"/>
      <c r="J1058" s="144"/>
      <c r="K1058" s="144"/>
      <c r="L1058" s="149" t="str" cm="1">
        <f t="array" ref="L1058">_xlfn.IFNA(
_xlfn.IFS(
AND($F1058=" ",$G1058=" ",$H1058=" "),"Please update all three: Surveyor Room Reference, Establishment Room Reference and Establishment Room Name",
AND(OR($I1058="General",$I1058="Open plan/ semi-open general",$I1058="Fitted",$I1058="Light practical (science)",$I1058="Light practical (other)",$I1058="Heavy practical (workshops)",$I1058="Heavy practical (clean)",$I1058="Large",$I1058="Storage"),$J1058=0,$K1058=0),"Please update Net Area or Non-net Area",
AND($B1058&lt;&gt;"OUT",$J1058=0,$I1058&lt;&gt;"Non-net",$M1058="85% Circulation"),"Net area not recorded for spaces with 85% circulation unusable type",
AND(OR($I1058="General",$I1058="Open plan/ semi-open general",$I1058="Fitted",$I1058="Light practical (science)",$I1058="Light practical (other)",$I1058="Heavy practical (workshops)",$I1058="Heavy practical (clean)",$I1058="Large",$I1058="Storage"),OR($J1058=0,ISBLANK($J1058))),"Net area not recorded in net spaces",
AND(OR($I1058="Non-net",$I1058="Outdoor space"),$J1058&gt;0),"Net Area Recorded in Non-net space",
AND($I1058="General",$J1058&gt;90),"This general space is over 90m2, please ensure that this space is entered as separate spaces if it usually used as separate spaces",
AND($I1058="Open plan/ semi-open general",$J1058&lt;27),"Open plan general space under 27m2",
AND(OR($K1058=0,ISBLANK($K1058)), $I1058="Non-net"),"Non-net area not recorded in non-net space"
),
" ")</f>
        <v xml:space="preserve"> </v>
      </c>
      <c r="M1058" s="144"/>
      <c r="N1058" s="144"/>
      <c r="O1058" s="144"/>
      <c r="P1058" s="144"/>
      <c r="Q1058" s="144"/>
      <c r="R1058" s="171"/>
      <c r="S1058" s="147">
        <f>NCA_Calculations!$P$1070</f>
        <v>0</v>
      </c>
      <c r="T1058" s="147">
        <f>NCA_Calculations!$Q$1070</f>
        <v>0</v>
      </c>
      <c r="U1058" s="144"/>
      <c r="V1058" s="144"/>
      <c r="W1058" s="149" t="str" cm="1">
        <f t="array" ref="W1058">_xlfn.IFNA(
_xlfn.IFS(
ISBLANK($U1058),"Missing space use.",
AND('Establishment details'!$C$14="Secondary",$V1058="Classbase"),"Invalid Status type",
AND(OR( $V1058="Classbase", $V1058="Teaching", $V1058="Early years",$V1058="SEND resourced"), NOT(ISBLANK($M1058))),"Space with status type and unusable type.",
AND($V1058= "Classbase",'Establishment details'!$C$22&gt;=10), "Classbase status is only valid in schools with a primary element.",
AND($I1058= "Large",$N1058 &gt; 3.5), "Large rooms with less than 3.5m height.",
AND(OR($V1058="Light practical (science)",$V1058="Light practical (science)",$V1058="Heavy practical (workshops)", $V1058="Heavy practical (clean)"), OR($O1058=0,ISBLANK($O1058))),"Missing sinks count for light and heavy practical spaces.",
AND($M1058 = "Other",ISBLANK($R1058)), "Invalid unusable type / missing note for other unusable type."
),
" ")</f>
        <v>Missing space use.</v>
      </c>
    </row>
    <row r="1059" spans="2:23" ht="15.75" x14ac:dyDescent="0.25">
      <c r="B1059" s="143"/>
      <c r="C1059" s="144"/>
      <c r="D1059" s="144"/>
      <c r="E1059" s="144"/>
      <c r="F1059" s="147" t="str" cm="1">
        <f t="array" ref="F1059">_xlfn.IFNA(CONCATENATE(_xlfn.IFS($D1059="Mezzanine",LEFT($D1059,1), $D1059="Ground Floor",LEFT($D1059,1),$D1059="Basment ",LEFT($D1059,1), $D1059="1st Floor", "0"&amp;LEFT($D1059,1), $D1059="2nd Floor", "0"&amp;LEFT($D1059,1), $D1059="3rd Floor", "0"&amp;LEFT($D1059,1), $D1059="4th Floor", "0"&amp;LEFT($D1059,1), $D1059="5th Floor", "0"&amp;LEFT($D1059,1), $D1059="6th Floor", "0"&amp;LEFT($D1059,1),$D1059="7th Floor", "0"&amp;LEFT($D1059,1),$D1059="8th Floor", "0"&amp;LEFT($D1059,1),$D1059="9th Floor", "0"&amp;LEFT($D1059,1),$D1059="10th Floor", LEFT($D1059,2),$D1059="11th Floor", LEFT($D1059,2),$D1059="12th Floor", LEFT($D1059,2),$D1059="13th Floor", LEFT($D1059,2), $D1059="Lower Ground", LEFT($D1059)&amp;IF(ISNUMBER(FIND(" ",$D1059)),MID($D1059,FIND(" ",$D1059)+1,1),"")&amp;IF(ISNUMBER(FIND(" ",$D1059,FIND(" ",$D1059)+1)),MID($D1059,FIND(" ",$D1059,FIND(" ",$D1059)+1)+1,1),""),$D1059="Upper Ground", LEFT($D1059)&amp;IF(ISNUMBER(FIND(" ",$D1059)),MID($D1059,FIND(" ",$D1059)+1,1),"")&amp;IF(ISNUMBER(FIND(" ",$D1059,FIND(" ",$D1059)+1)),MID($D1059,FIND(" ",$D1059,FIND(" ",$D1059)+1)+1,1),"")),".0",$E1059), " ")</f>
        <v xml:space="preserve"> </v>
      </c>
      <c r="G1059" s="144"/>
      <c r="H1059" s="144"/>
      <c r="I1059" s="144"/>
      <c r="J1059" s="144"/>
      <c r="K1059" s="144"/>
      <c r="L1059" s="149" t="str" cm="1">
        <f t="array" ref="L1059">_xlfn.IFNA(
_xlfn.IFS(
AND($F1059=" ",$G1059=" ",$H1059=" "),"Please update all three: Surveyor Room Reference, Establishment Room Reference and Establishment Room Name",
AND(OR($I1059="General",$I1059="Open plan/ semi-open general",$I1059="Fitted",$I1059="Light practical (science)",$I1059="Light practical (other)",$I1059="Heavy practical (workshops)",$I1059="Heavy practical (clean)",$I1059="Large",$I1059="Storage"),$J1059=0,$K1059=0),"Please update Net Area or Non-net Area",
AND($B1059&lt;&gt;"OUT",$J1059=0,$I1059&lt;&gt;"Non-net",$M1059="85% Circulation"),"Net area not recorded for spaces with 85% circulation unusable type",
AND(OR($I1059="General",$I1059="Open plan/ semi-open general",$I1059="Fitted",$I1059="Light practical (science)",$I1059="Light practical (other)",$I1059="Heavy practical (workshops)",$I1059="Heavy practical (clean)",$I1059="Large",$I1059="Storage"),OR($J1059=0,ISBLANK($J1059))),"Net area not recorded in net spaces",
AND(OR($I1059="Non-net",$I1059="Outdoor space"),$J1059&gt;0),"Net Area Recorded in Non-net space",
AND($I1059="General",$J1059&gt;90),"This general space is over 90m2, please ensure that this space is entered as separate spaces if it usually used as separate spaces",
AND($I1059="Open plan/ semi-open general",$J1059&lt;27),"Open plan general space under 27m2",
AND(OR($K1059=0,ISBLANK($K1059)), $I1059="Non-net"),"Non-net area not recorded in non-net space"
),
" ")</f>
        <v xml:space="preserve"> </v>
      </c>
      <c r="M1059" s="144"/>
      <c r="N1059" s="144"/>
      <c r="O1059" s="144"/>
      <c r="P1059" s="144"/>
      <c r="Q1059" s="144"/>
      <c r="R1059" s="171"/>
      <c r="S1059" s="147">
        <f>NCA_Calculations!$P$1071</f>
        <v>0</v>
      </c>
      <c r="T1059" s="147">
        <f>NCA_Calculations!$Q$1071</f>
        <v>0</v>
      </c>
      <c r="U1059" s="144"/>
      <c r="V1059" s="144"/>
      <c r="W1059" s="149" t="str" cm="1">
        <f t="array" ref="W1059">_xlfn.IFNA(
_xlfn.IFS(
ISBLANK($U1059),"Missing space use.",
AND('Establishment details'!$C$14="Secondary",$V1059="Classbase"),"Invalid Status type",
AND(OR( $V1059="Classbase", $V1059="Teaching", $V1059="Early years",$V1059="SEND resourced"), NOT(ISBLANK($M1059))),"Space with status type and unusable type.",
AND($V1059= "Classbase",'Establishment details'!$C$22&gt;=10), "Classbase status is only valid in schools with a primary element.",
AND($I1059= "Large",$N1059 &gt; 3.5), "Large rooms with less than 3.5m height.",
AND(OR($V1059="Light practical (science)",$V1059="Light practical (science)",$V1059="Heavy practical (workshops)", $V1059="Heavy practical (clean)"), OR($O1059=0,ISBLANK($O1059))),"Missing sinks count for light and heavy practical spaces.",
AND($M1059 = "Other",ISBLANK($R1059)), "Invalid unusable type / missing note for other unusable type."
),
" ")</f>
        <v>Missing space use.</v>
      </c>
    </row>
    <row r="1060" spans="2:23" ht="15.75" x14ac:dyDescent="0.25">
      <c r="B1060" s="143"/>
      <c r="C1060" s="144"/>
      <c r="D1060" s="144"/>
      <c r="E1060" s="144"/>
      <c r="F1060" s="147" t="str" cm="1">
        <f t="array" ref="F1060">_xlfn.IFNA(CONCATENATE(_xlfn.IFS($D1060="Mezzanine",LEFT($D1060,1), $D1060="Ground Floor",LEFT($D1060,1),$D1060="Basment ",LEFT($D1060,1), $D1060="1st Floor", "0"&amp;LEFT($D1060,1), $D1060="2nd Floor", "0"&amp;LEFT($D1060,1), $D1060="3rd Floor", "0"&amp;LEFT($D1060,1), $D1060="4th Floor", "0"&amp;LEFT($D1060,1), $D1060="5th Floor", "0"&amp;LEFT($D1060,1), $D1060="6th Floor", "0"&amp;LEFT($D1060,1),$D1060="7th Floor", "0"&amp;LEFT($D1060,1),$D1060="8th Floor", "0"&amp;LEFT($D1060,1),$D1060="9th Floor", "0"&amp;LEFT($D1060,1),$D1060="10th Floor", LEFT($D1060,2),$D1060="11th Floor", LEFT($D1060,2),$D1060="12th Floor", LEFT($D1060,2),$D1060="13th Floor", LEFT($D1060,2), $D1060="Lower Ground", LEFT($D1060)&amp;IF(ISNUMBER(FIND(" ",$D1060)),MID($D1060,FIND(" ",$D1060)+1,1),"")&amp;IF(ISNUMBER(FIND(" ",$D1060,FIND(" ",$D1060)+1)),MID($D1060,FIND(" ",$D1060,FIND(" ",$D1060)+1)+1,1),""),$D1060="Upper Ground", LEFT($D1060)&amp;IF(ISNUMBER(FIND(" ",$D1060)),MID($D1060,FIND(" ",$D1060)+1,1),"")&amp;IF(ISNUMBER(FIND(" ",$D1060,FIND(" ",$D1060)+1)),MID($D1060,FIND(" ",$D1060,FIND(" ",$D1060)+1)+1,1),"")),".0",$E1060), " ")</f>
        <v xml:space="preserve"> </v>
      </c>
      <c r="G1060" s="144"/>
      <c r="H1060" s="144"/>
      <c r="I1060" s="144"/>
      <c r="J1060" s="144"/>
      <c r="K1060" s="144"/>
      <c r="L1060" s="149" t="str" cm="1">
        <f t="array" ref="L1060">_xlfn.IFNA(
_xlfn.IFS(
AND($F1060=" ",$G1060=" ",$H1060=" "),"Please update all three: Surveyor Room Reference, Establishment Room Reference and Establishment Room Name",
AND(OR($I1060="General",$I1060="Open plan/ semi-open general",$I1060="Fitted",$I1060="Light practical (science)",$I1060="Light practical (other)",$I1060="Heavy practical (workshops)",$I1060="Heavy practical (clean)",$I1060="Large",$I1060="Storage"),$J1060=0,$K1060=0),"Please update Net Area or Non-net Area",
AND($B1060&lt;&gt;"OUT",$J1060=0,$I1060&lt;&gt;"Non-net",$M1060="85% Circulation"),"Net area not recorded for spaces with 85% circulation unusable type",
AND(OR($I1060="General",$I1060="Open plan/ semi-open general",$I1060="Fitted",$I1060="Light practical (science)",$I1060="Light practical (other)",$I1060="Heavy practical (workshops)",$I1060="Heavy practical (clean)",$I1060="Large",$I1060="Storage"),OR($J1060=0,ISBLANK($J1060))),"Net area not recorded in net spaces",
AND(OR($I1060="Non-net",$I1060="Outdoor space"),$J1060&gt;0),"Net Area Recorded in Non-net space",
AND($I1060="General",$J1060&gt;90),"This general space is over 90m2, please ensure that this space is entered as separate spaces if it usually used as separate spaces",
AND($I1060="Open plan/ semi-open general",$J1060&lt;27),"Open plan general space under 27m2",
AND(OR($K1060=0,ISBLANK($K1060)), $I1060="Non-net"),"Non-net area not recorded in non-net space"
),
" ")</f>
        <v xml:space="preserve"> </v>
      </c>
      <c r="M1060" s="144"/>
      <c r="N1060" s="144"/>
      <c r="O1060" s="144"/>
      <c r="P1060" s="144"/>
      <c r="Q1060" s="144"/>
      <c r="R1060" s="171"/>
      <c r="S1060" s="147">
        <f>NCA_Calculations!$P$1072</f>
        <v>0</v>
      </c>
      <c r="T1060" s="147">
        <f>NCA_Calculations!$Q$1072</f>
        <v>0</v>
      </c>
      <c r="U1060" s="144"/>
      <c r="V1060" s="144"/>
      <c r="W1060" s="149" t="str" cm="1">
        <f t="array" ref="W1060">_xlfn.IFNA(
_xlfn.IFS(
ISBLANK($U1060),"Missing space use.",
AND('Establishment details'!$C$14="Secondary",$V1060="Classbase"),"Invalid Status type",
AND(OR( $V1060="Classbase", $V1060="Teaching", $V1060="Early years",$V1060="SEND resourced"), NOT(ISBLANK($M1060))),"Space with status type and unusable type.",
AND($V1060= "Classbase",'Establishment details'!$C$22&gt;=10), "Classbase status is only valid in schools with a primary element.",
AND($I1060= "Large",$N1060 &gt; 3.5), "Large rooms with less than 3.5m height.",
AND(OR($V1060="Light practical (science)",$V1060="Light practical (science)",$V1060="Heavy practical (workshops)", $V1060="Heavy practical (clean)"), OR($O1060=0,ISBLANK($O1060))),"Missing sinks count for light and heavy practical spaces.",
AND($M1060 = "Other",ISBLANK($R1060)), "Invalid unusable type / missing note for other unusable type."
),
" ")</f>
        <v>Missing space use.</v>
      </c>
    </row>
    <row r="1061" spans="2:23" ht="15.75" x14ac:dyDescent="0.25">
      <c r="B1061" s="143"/>
      <c r="C1061" s="144"/>
      <c r="D1061" s="144"/>
      <c r="E1061" s="144"/>
      <c r="F1061" s="147" t="str" cm="1">
        <f t="array" ref="F1061">_xlfn.IFNA(CONCATENATE(_xlfn.IFS($D1061="Mezzanine",LEFT($D1061,1), $D1061="Ground Floor",LEFT($D1061,1),$D1061="Basment ",LEFT($D1061,1), $D1061="1st Floor", "0"&amp;LEFT($D1061,1), $D1061="2nd Floor", "0"&amp;LEFT($D1061,1), $D1061="3rd Floor", "0"&amp;LEFT($D1061,1), $D1061="4th Floor", "0"&amp;LEFT($D1061,1), $D1061="5th Floor", "0"&amp;LEFT($D1061,1), $D1061="6th Floor", "0"&amp;LEFT($D1061,1),$D1061="7th Floor", "0"&amp;LEFT($D1061,1),$D1061="8th Floor", "0"&amp;LEFT($D1061,1),$D1061="9th Floor", "0"&amp;LEFT($D1061,1),$D1061="10th Floor", LEFT($D1061,2),$D1061="11th Floor", LEFT($D1061,2),$D1061="12th Floor", LEFT($D1061,2),$D1061="13th Floor", LEFT($D1061,2), $D1061="Lower Ground", LEFT($D1061)&amp;IF(ISNUMBER(FIND(" ",$D1061)),MID($D1061,FIND(" ",$D1061)+1,1),"")&amp;IF(ISNUMBER(FIND(" ",$D1061,FIND(" ",$D1061)+1)),MID($D1061,FIND(" ",$D1061,FIND(" ",$D1061)+1)+1,1),""),$D1061="Upper Ground", LEFT($D1061)&amp;IF(ISNUMBER(FIND(" ",$D1061)),MID($D1061,FIND(" ",$D1061)+1,1),"")&amp;IF(ISNUMBER(FIND(" ",$D1061,FIND(" ",$D1061)+1)),MID($D1061,FIND(" ",$D1061,FIND(" ",$D1061)+1)+1,1),"")),".0",$E1061), " ")</f>
        <v xml:space="preserve"> </v>
      </c>
      <c r="G1061" s="144"/>
      <c r="H1061" s="144"/>
      <c r="I1061" s="144"/>
      <c r="J1061" s="144"/>
      <c r="K1061" s="144"/>
      <c r="L1061" s="149" t="str" cm="1">
        <f t="array" ref="L1061">_xlfn.IFNA(
_xlfn.IFS(
AND($F1061=" ",$G1061=" ",$H1061=" "),"Please update all three: Surveyor Room Reference, Establishment Room Reference and Establishment Room Name",
AND(OR($I1061="General",$I1061="Open plan/ semi-open general",$I1061="Fitted",$I1061="Light practical (science)",$I1061="Light practical (other)",$I1061="Heavy practical (workshops)",$I1061="Heavy practical (clean)",$I1061="Large",$I1061="Storage"),$J1061=0,$K1061=0),"Please update Net Area or Non-net Area",
AND($B1061&lt;&gt;"OUT",$J1061=0,$I1061&lt;&gt;"Non-net",$M1061="85% Circulation"),"Net area not recorded for spaces with 85% circulation unusable type",
AND(OR($I1061="General",$I1061="Open plan/ semi-open general",$I1061="Fitted",$I1061="Light practical (science)",$I1061="Light practical (other)",$I1061="Heavy practical (workshops)",$I1061="Heavy practical (clean)",$I1061="Large",$I1061="Storage"),OR($J1061=0,ISBLANK($J1061))),"Net area not recorded in net spaces",
AND(OR($I1061="Non-net",$I1061="Outdoor space"),$J1061&gt;0),"Net Area Recorded in Non-net space",
AND($I1061="General",$J1061&gt;90),"This general space is over 90m2, please ensure that this space is entered as separate spaces if it usually used as separate spaces",
AND($I1061="Open plan/ semi-open general",$J1061&lt;27),"Open plan general space under 27m2",
AND(OR($K1061=0,ISBLANK($K1061)), $I1061="Non-net"),"Non-net area not recorded in non-net space"
),
" ")</f>
        <v xml:space="preserve"> </v>
      </c>
      <c r="M1061" s="144"/>
      <c r="N1061" s="144"/>
      <c r="O1061" s="144"/>
      <c r="P1061" s="144"/>
      <c r="Q1061" s="144"/>
      <c r="R1061" s="171"/>
      <c r="S1061" s="147">
        <f>NCA_Calculations!$P$1073</f>
        <v>0</v>
      </c>
      <c r="T1061" s="147">
        <f>NCA_Calculations!$Q$1073</f>
        <v>0</v>
      </c>
      <c r="U1061" s="144"/>
      <c r="V1061" s="144"/>
      <c r="W1061" s="149" t="str" cm="1">
        <f t="array" ref="W1061">_xlfn.IFNA(
_xlfn.IFS(
ISBLANK($U1061),"Missing space use.",
AND('Establishment details'!$C$14="Secondary",$V1061="Classbase"),"Invalid Status type",
AND(OR( $V1061="Classbase", $V1061="Teaching", $V1061="Early years",$V1061="SEND resourced"), NOT(ISBLANK($M1061))),"Space with status type and unusable type.",
AND($V1061= "Classbase",'Establishment details'!$C$22&gt;=10), "Classbase status is only valid in schools with a primary element.",
AND($I1061= "Large",$N1061 &gt; 3.5), "Large rooms with less than 3.5m height.",
AND(OR($V1061="Light practical (science)",$V1061="Light practical (science)",$V1061="Heavy practical (workshops)", $V1061="Heavy practical (clean)"), OR($O1061=0,ISBLANK($O1061))),"Missing sinks count for light and heavy practical spaces.",
AND($M1061 = "Other",ISBLANK($R1061)), "Invalid unusable type / missing note for other unusable type."
),
" ")</f>
        <v>Missing space use.</v>
      </c>
    </row>
    <row r="1062" spans="2:23" ht="15.75" x14ac:dyDescent="0.25">
      <c r="B1062" s="143"/>
      <c r="C1062" s="144"/>
      <c r="D1062" s="144"/>
      <c r="E1062" s="144"/>
      <c r="F1062" s="147" t="str" cm="1">
        <f t="array" ref="F1062">_xlfn.IFNA(CONCATENATE(_xlfn.IFS($D1062="Mezzanine",LEFT($D1062,1), $D1062="Ground Floor",LEFT($D1062,1),$D1062="Basment ",LEFT($D1062,1), $D1062="1st Floor", "0"&amp;LEFT($D1062,1), $D1062="2nd Floor", "0"&amp;LEFT($D1062,1), $D1062="3rd Floor", "0"&amp;LEFT($D1062,1), $D1062="4th Floor", "0"&amp;LEFT($D1062,1), $D1062="5th Floor", "0"&amp;LEFT($D1062,1), $D1062="6th Floor", "0"&amp;LEFT($D1062,1),$D1062="7th Floor", "0"&amp;LEFT($D1062,1),$D1062="8th Floor", "0"&amp;LEFT($D1062,1),$D1062="9th Floor", "0"&amp;LEFT($D1062,1),$D1062="10th Floor", LEFT($D1062,2),$D1062="11th Floor", LEFT($D1062,2),$D1062="12th Floor", LEFT($D1062,2),$D1062="13th Floor", LEFT($D1062,2), $D1062="Lower Ground", LEFT($D1062)&amp;IF(ISNUMBER(FIND(" ",$D1062)),MID($D1062,FIND(" ",$D1062)+1,1),"")&amp;IF(ISNUMBER(FIND(" ",$D1062,FIND(" ",$D1062)+1)),MID($D1062,FIND(" ",$D1062,FIND(" ",$D1062)+1)+1,1),""),$D1062="Upper Ground", LEFT($D1062)&amp;IF(ISNUMBER(FIND(" ",$D1062)),MID($D1062,FIND(" ",$D1062)+1,1),"")&amp;IF(ISNUMBER(FIND(" ",$D1062,FIND(" ",$D1062)+1)),MID($D1062,FIND(" ",$D1062,FIND(" ",$D1062)+1)+1,1),"")),".0",$E1062), " ")</f>
        <v xml:space="preserve"> </v>
      </c>
      <c r="G1062" s="144"/>
      <c r="H1062" s="144"/>
      <c r="I1062" s="144"/>
      <c r="J1062" s="144"/>
      <c r="K1062" s="144"/>
      <c r="L1062" s="149" t="str" cm="1">
        <f t="array" ref="L1062">_xlfn.IFNA(
_xlfn.IFS(
AND($F1062=" ",$G1062=" ",$H1062=" "),"Please update all three: Surveyor Room Reference, Establishment Room Reference and Establishment Room Name",
AND(OR($I1062="General",$I1062="Open plan/ semi-open general",$I1062="Fitted",$I1062="Light practical (science)",$I1062="Light practical (other)",$I1062="Heavy practical (workshops)",$I1062="Heavy practical (clean)",$I1062="Large",$I1062="Storage"),$J1062=0,$K1062=0),"Please update Net Area or Non-net Area",
AND($B1062&lt;&gt;"OUT",$J1062=0,$I1062&lt;&gt;"Non-net",$M1062="85% Circulation"),"Net area not recorded for spaces with 85% circulation unusable type",
AND(OR($I1062="General",$I1062="Open plan/ semi-open general",$I1062="Fitted",$I1062="Light practical (science)",$I1062="Light practical (other)",$I1062="Heavy practical (workshops)",$I1062="Heavy practical (clean)",$I1062="Large",$I1062="Storage"),OR($J1062=0,ISBLANK($J1062))),"Net area not recorded in net spaces",
AND(OR($I1062="Non-net",$I1062="Outdoor space"),$J1062&gt;0),"Net Area Recorded in Non-net space",
AND($I1062="General",$J1062&gt;90),"This general space is over 90m2, please ensure that this space is entered as separate spaces if it usually used as separate spaces",
AND($I1062="Open plan/ semi-open general",$J1062&lt;27),"Open plan general space under 27m2",
AND(OR($K1062=0,ISBLANK($K1062)), $I1062="Non-net"),"Non-net area not recorded in non-net space"
),
" ")</f>
        <v xml:space="preserve"> </v>
      </c>
      <c r="M1062" s="144"/>
      <c r="N1062" s="144"/>
      <c r="O1062" s="144"/>
      <c r="P1062" s="144"/>
      <c r="Q1062" s="144"/>
      <c r="R1062" s="171"/>
      <c r="S1062" s="147">
        <f>NCA_Calculations!$P$1074</f>
        <v>0</v>
      </c>
      <c r="T1062" s="147">
        <f>NCA_Calculations!$Q$1074</f>
        <v>0</v>
      </c>
      <c r="U1062" s="144"/>
      <c r="V1062" s="144"/>
      <c r="W1062" s="149" t="str" cm="1">
        <f t="array" ref="W1062">_xlfn.IFNA(
_xlfn.IFS(
ISBLANK($U1062),"Missing space use.",
AND('Establishment details'!$C$14="Secondary",$V1062="Classbase"),"Invalid Status type",
AND(OR( $V1062="Classbase", $V1062="Teaching", $V1062="Early years",$V1062="SEND resourced"), NOT(ISBLANK($M1062))),"Space with status type and unusable type.",
AND($V1062= "Classbase",'Establishment details'!$C$22&gt;=10), "Classbase status is only valid in schools with a primary element.",
AND($I1062= "Large",$N1062 &gt; 3.5), "Large rooms with less than 3.5m height.",
AND(OR($V1062="Light practical (science)",$V1062="Light practical (science)",$V1062="Heavy practical (workshops)", $V1062="Heavy practical (clean)"), OR($O1062=0,ISBLANK($O1062))),"Missing sinks count for light and heavy practical spaces.",
AND($M1062 = "Other",ISBLANK($R1062)), "Invalid unusable type / missing note for other unusable type."
),
" ")</f>
        <v>Missing space use.</v>
      </c>
    </row>
    <row r="1063" spans="2:23" ht="15.75" x14ac:dyDescent="0.25">
      <c r="B1063" s="143"/>
      <c r="C1063" s="144"/>
      <c r="D1063" s="144"/>
      <c r="E1063" s="144"/>
      <c r="F1063" s="147" t="str" cm="1">
        <f t="array" ref="F1063">_xlfn.IFNA(CONCATENATE(_xlfn.IFS($D1063="Mezzanine",LEFT($D1063,1), $D1063="Ground Floor",LEFT($D1063,1),$D1063="Basment ",LEFT($D1063,1), $D1063="1st Floor", "0"&amp;LEFT($D1063,1), $D1063="2nd Floor", "0"&amp;LEFT($D1063,1), $D1063="3rd Floor", "0"&amp;LEFT($D1063,1), $D1063="4th Floor", "0"&amp;LEFT($D1063,1), $D1063="5th Floor", "0"&amp;LEFT($D1063,1), $D1063="6th Floor", "0"&amp;LEFT($D1063,1),$D1063="7th Floor", "0"&amp;LEFT($D1063,1),$D1063="8th Floor", "0"&amp;LEFT($D1063,1),$D1063="9th Floor", "0"&amp;LEFT($D1063,1),$D1063="10th Floor", LEFT($D1063,2),$D1063="11th Floor", LEFT($D1063,2),$D1063="12th Floor", LEFT($D1063,2),$D1063="13th Floor", LEFT($D1063,2), $D1063="Lower Ground", LEFT($D1063)&amp;IF(ISNUMBER(FIND(" ",$D1063)),MID($D1063,FIND(" ",$D1063)+1,1),"")&amp;IF(ISNUMBER(FIND(" ",$D1063,FIND(" ",$D1063)+1)),MID($D1063,FIND(" ",$D1063,FIND(" ",$D1063)+1)+1,1),""),$D1063="Upper Ground", LEFT($D1063)&amp;IF(ISNUMBER(FIND(" ",$D1063)),MID($D1063,FIND(" ",$D1063)+1,1),"")&amp;IF(ISNUMBER(FIND(" ",$D1063,FIND(" ",$D1063)+1)),MID($D1063,FIND(" ",$D1063,FIND(" ",$D1063)+1)+1,1),"")),".0",$E1063), " ")</f>
        <v xml:space="preserve"> </v>
      </c>
      <c r="G1063" s="144"/>
      <c r="H1063" s="144"/>
      <c r="I1063" s="144"/>
      <c r="J1063" s="144"/>
      <c r="K1063" s="144"/>
      <c r="L1063" s="149" t="str" cm="1">
        <f t="array" ref="L1063">_xlfn.IFNA(
_xlfn.IFS(
AND($F1063=" ",$G1063=" ",$H1063=" "),"Please update all three: Surveyor Room Reference, Establishment Room Reference and Establishment Room Name",
AND(OR($I1063="General",$I1063="Open plan/ semi-open general",$I1063="Fitted",$I1063="Light practical (science)",$I1063="Light practical (other)",$I1063="Heavy practical (workshops)",$I1063="Heavy practical (clean)",$I1063="Large",$I1063="Storage"),$J1063=0,$K1063=0),"Please update Net Area or Non-net Area",
AND($B1063&lt;&gt;"OUT",$J1063=0,$I1063&lt;&gt;"Non-net",$M1063="85% Circulation"),"Net area not recorded for spaces with 85% circulation unusable type",
AND(OR($I1063="General",$I1063="Open plan/ semi-open general",$I1063="Fitted",$I1063="Light practical (science)",$I1063="Light practical (other)",$I1063="Heavy practical (workshops)",$I1063="Heavy practical (clean)",$I1063="Large",$I1063="Storage"),OR($J1063=0,ISBLANK($J1063))),"Net area not recorded in net spaces",
AND(OR($I1063="Non-net",$I1063="Outdoor space"),$J1063&gt;0),"Net Area Recorded in Non-net space",
AND($I1063="General",$J1063&gt;90),"This general space is over 90m2, please ensure that this space is entered as separate spaces if it usually used as separate spaces",
AND($I1063="Open plan/ semi-open general",$J1063&lt;27),"Open plan general space under 27m2",
AND(OR($K1063=0,ISBLANK($K1063)), $I1063="Non-net"),"Non-net area not recorded in non-net space"
),
" ")</f>
        <v xml:space="preserve"> </v>
      </c>
      <c r="M1063" s="144"/>
      <c r="N1063" s="144"/>
      <c r="O1063" s="144"/>
      <c r="P1063" s="144"/>
      <c r="Q1063" s="144"/>
      <c r="R1063" s="171"/>
      <c r="S1063" s="147">
        <f>NCA_Calculations!$P$1075</f>
        <v>0</v>
      </c>
      <c r="T1063" s="147">
        <f>NCA_Calculations!$Q$1075</f>
        <v>0</v>
      </c>
      <c r="U1063" s="144"/>
      <c r="V1063" s="144"/>
      <c r="W1063" s="149" t="str" cm="1">
        <f t="array" ref="W1063">_xlfn.IFNA(
_xlfn.IFS(
ISBLANK($U1063),"Missing space use.",
AND('Establishment details'!$C$14="Secondary",$V1063="Classbase"),"Invalid Status type",
AND(OR( $V1063="Classbase", $V1063="Teaching", $V1063="Early years",$V1063="SEND resourced"), NOT(ISBLANK($M1063))),"Space with status type and unusable type.",
AND($V1063= "Classbase",'Establishment details'!$C$22&gt;=10), "Classbase status is only valid in schools with a primary element.",
AND($I1063= "Large",$N1063 &gt; 3.5), "Large rooms with less than 3.5m height.",
AND(OR($V1063="Light practical (science)",$V1063="Light practical (science)",$V1063="Heavy practical (workshops)", $V1063="Heavy practical (clean)"), OR($O1063=0,ISBLANK($O1063))),"Missing sinks count for light and heavy practical spaces.",
AND($M1063 = "Other",ISBLANK($R1063)), "Invalid unusable type / missing note for other unusable type."
),
" ")</f>
        <v>Missing space use.</v>
      </c>
    </row>
    <row r="1064" spans="2:23" ht="15.75" x14ac:dyDescent="0.25">
      <c r="B1064" s="143"/>
      <c r="C1064" s="144"/>
      <c r="D1064" s="144"/>
      <c r="E1064" s="144"/>
      <c r="F1064" s="147" t="str" cm="1">
        <f t="array" ref="F1064">_xlfn.IFNA(CONCATENATE(_xlfn.IFS($D1064="Mezzanine",LEFT($D1064,1), $D1064="Ground Floor",LEFT($D1064,1),$D1064="Basment ",LEFT($D1064,1), $D1064="1st Floor", "0"&amp;LEFT($D1064,1), $D1064="2nd Floor", "0"&amp;LEFT($D1064,1), $D1064="3rd Floor", "0"&amp;LEFT($D1064,1), $D1064="4th Floor", "0"&amp;LEFT($D1064,1), $D1064="5th Floor", "0"&amp;LEFT($D1064,1), $D1064="6th Floor", "0"&amp;LEFT($D1064,1),$D1064="7th Floor", "0"&amp;LEFT($D1064,1),$D1064="8th Floor", "0"&amp;LEFT($D1064,1),$D1064="9th Floor", "0"&amp;LEFT($D1064,1),$D1064="10th Floor", LEFT($D1064,2),$D1064="11th Floor", LEFT($D1064,2),$D1064="12th Floor", LEFT($D1064,2),$D1064="13th Floor", LEFT($D1064,2), $D1064="Lower Ground", LEFT($D1064)&amp;IF(ISNUMBER(FIND(" ",$D1064)),MID($D1064,FIND(" ",$D1064)+1,1),"")&amp;IF(ISNUMBER(FIND(" ",$D1064,FIND(" ",$D1064)+1)),MID($D1064,FIND(" ",$D1064,FIND(" ",$D1064)+1)+1,1),""),$D1064="Upper Ground", LEFT($D1064)&amp;IF(ISNUMBER(FIND(" ",$D1064)),MID($D1064,FIND(" ",$D1064)+1,1),"")&amp;IF(ISNUMBER(FIND(" ",$D1064,FIND(" ",$D1064)+1)),MID($D1064,FIND(" ",$D1064,FIND(" ",$D1064)+1)+1,1),"")),".0",$E1064), " ")</f>
        <v xml:space="preserve"> </v>
      </c>
      <c r="G1064" s="144"/>
      <c r="H1064" s="144"/>
      <c r="I1064" s="144"/>
      <c r="J1064" s="144"/>
      <c r="K1064" s="144"/>
      <c r="L1064" s="149" t="str" cm="1">
        <f t="array" ref="L1064">_xlfn.IFNA(
_xlfn.IFS(
AND($F1064=" ",$G1064=" ",$H1064=" "),"Please update all three: Surveyor Room Reference, Establishment Room Reference and Establishment Room Name",
AND(OR($I1064="General",$I1064="Open plan/ semi-open general",$I1064="Fitted",$I1064="Light practical (science)",$I1064="Light practical (other)",$I1064="Heavy practical (workshops)",$I1064="Heavy practical (clean)",$I1064="Large",$I1064="Storage"),$J1064=0,$K1064=0),"Please update Net Area or Non-net Area",
AND($B1064&lt;&gt;"OUT",$J1064=0,$I1064&lt;&gt;"Non-net",$M1064="85% Circulation"),"Net area not recorded for spaces with 85% circulation unusable type",
AND(OR($I1064="General",$I1064="Open plan/ semi-open general",$I1064="Fitted",$I1064="Light practical (science)",$I1064="Light practical (other)",$I1064="Heavy practical (workshops)",$I1064="Heavy practical (clean)",$I1064="Large",$I1064="Storage"),OR($J1064=0,ISBLANK($J1064))),"Net area not recorded in net spaces",
AND(OR($I1064="Non-net",$I1064="Outdoor space"),$J1064&gt;0),"Net Area Recorded in Non-net space",
AND($I1064="General",$J1064&gt;90),"This general space is over 90m2, please ensure that this space is entered as separate spaces if it usually used as separate spaces",
AND($I1064="Open plan/ semi-open general",$J1064&lt;27),"Open plan general space under 27m2",
AND(OR($K1064=0,ISBLANK($K1064)), $I1064="Non-net"),"Non-net area not recorded in non-net space"
),
" ")</f>
        <v xml:space="preserve"> </v>
      </c>
      <c r="M1064" s="144"/>
      <c r="N1064" s="144"/>
      <c r="O1064" s="144"/>
      <c r="P1064" s="144"/>
      <c r="Q1064" s="144"/>
      <c r="R1064" s="171"/>
      <c r="S1064" s="147">
        <f>NCA_Calculations!$P$1076</f>
        <v>0</v>
      </c>
      <c r="T1064" s="147">
        <f>NCA_Calculations!$Q$1076</f>
        <v>0</v>
      </c>
      <c r="U1064" s="144"/>
      <c r="V1064" s="144"/>
      <c r="W1064" s="149" t="str" cm="1">
        <f t="array" ref="W1064">_xlfn.IFNA(
_xlfn.IFS(
ISBLANK($U1064),"Missing space use.",
AND('Establishment details'!$C$14="Secondary",$V1064="Classbase"),"Invalid Status type",
AND(OR( $V1064="Classbase", $V1064="Teaching", $V1064="Early years",$V1064="SEND resourced"), NOT(ISBLANK($M1064))),"Space with status type and unusable type.",
AND($V1064= "Classbase",'Establishment details'!$C$22&gt;=10), "Classbase status is only valid in schools with a primary element.",
AND($I1064= "Large",$N1064 &gt; 3.5), "Large rooms with less than 3.5m height.",
AND(OR($V1064="Light practical (science)",$V1064="Light practical (science)",$V1064="Heavy practical (workshops)", $V1064="Heavy practical (clean)"), OR($O1064=0,ISBLANK($O1064))),"Missing sinks count for light and heavy practical spaces.",
AND($M1064 = "Other",ISBLANK($R1064)), "Invalid unusable type / missing note for other unusable type."
),
" ")</f>
        <v>Missing space use.</v>
      </c>
    </row>
    <row r="1065" spans="2:23" ht="15.75" x14ac:dyDescent="0.25">
      <c r="B1065" s="143"/>
      <c r="C1065" s="144"/>
      <c r="D1065" s="144"/>
      <c r="E1065" s="144"/>
      <c r="F1065" s="147" t="str" cm="1">
        <f t="array" ref="F1065">_xlfn.IFNA(CONCATENATE(_xlfn.IFS($D1065="Mezzanine",LEFT($D1065,1), $D1065="Ground Floor",LEFT($D1065,1),$D1065="Basment ",LEFT($D1065,1), $D1065="1st Floor", "0"&amp;LEFT($D1065,1), $D1065="2nd Floor", "0"&amp;LEFT($D1065,1), $D1065="3rd Floor", "0"&amp;LEFT($D1065,1), $D1065="4th Floor", "0"&amp;LEFT($D1065,1), $D1065="5th Floor", "0"&amp;LEFT($D1065,1), $D1065="6th Floor", "0"&amp;LEFT($D1065,1),$D1065="7th Floor", "0"&amp;LEFT($D1065,1),$D1065="8th Floor", "0"&amp;LEFT($D1065,1),$D1065="9th Floor", "0"&amp;LEFT($D1065,1),$D1065="10th Floor", LEFT($D1065,2),$D1065="11th Floor", LEFT($D1065,2),$D1065="12th Floor", LEFT($D1065,2),$D1065="13th Floor", LEFT($D1065,2), $D1065="Lower Ground", LEFT($D1065)&amp;IF(ISNUMBER(FIND(" ",$D1065)),MID($D1065,FIND(" ",$D1065)+1,1),"")&amp;IF(ISNUMBER(FIND(" ",$D1065,FIND(" ",$D1065)+1)),MID($D1065,FIND(" ",$D1065,FIND(" ",$D1065)+1)+1,1),""),$D1065="Upper Ground", LEFT($D1065)&amp;IF(ISNUMBER(FIND(" ",$D1065)),MID($D1065,FIND(" ",$D1065)+1,1),"")&amp;IF(ISNUMBER(FIND(" ",$D1065,FIND(" ",$D1065)+1)),MID($D1065,FIND(" ",$D1065,FIND(" ",$D1065)+1)+1,1),"")),".0",$E1065), " ")</f>
        <v xml:space="preserve"> </v>
      </c>
      <c r="G1065" s="144"/>
      <c r="H1065" s="144"/>
      <c r="I1065" s="144"/>
      <c r="J1065" s="144"/>
      <c r="K1065" s="144"/>
      <c r="L1065" s="149" t="str" cm="1">
        <f t="array" ref="L1065">_xlfn.IFNA(
_xlfn.IFS(
AND($F1065=" ",$G1065=" ",$H1065=" "),"Please update all three: Surveyor Room Reference, Establishment Room Reference and Establishment Room Name",
AND(OR($I1065="General",$I1065="Open plan/ semi-open general",$I1065="Fitted",$I1065="Light practical (science)",$I1065="Light practical (other)",$I1065="Heavy practical (workshops)",$I1065="Heavy practical (clean)",$I1065="Large",$I1065="Storage"),$J1065=0,$K1065=0),"Please update Net Area or Non-net Area",
AND($B1065&lt;&gt;"OUT",$J1065=0,$I1065&lt;&gt;"Non-net",$M1065="85% Circulation"),"Net area not recorded for spaces with 85% circulation unusable type",
AND(OR($I1065="General",$I1065="Open plan/ semi-open general",$I1065="Fitted",$I1065="Light practical (science)",$I1065="Light practical (other)",$I1065="Heavy practical (workshops)",$I1065="Heavy practical (clean)",$I1065="Large",$I1065="Storage"),OR($J1065=0,ISBLANK($J1065))),"Net area not recorded in net spaces",
AND(OR($I1065="Non-net",$I1065="Outdoor space"),$J1065&gt;0),"Net Area Recorded in Non-net space",
AND($I1065="General",$J1065&gt;90),"This general space is over 90m2, please ensure that this space is entered as separate spaces if it usually used as separate spaces",
AND($I1065="Open plan/ semi-open general",$J1065&lt;27),"Open plan general space under 27m2",
AND(OR($K1065=0,ISBLANK($K1065)), $I1065="Non-net"),"Non-net area not recorded in non-net space"
),
" ")</f>
        <v xml:space="preserve"> </v>
      </c>
      <c r="M1065" s="144"/>
      <c r="N1065" s="144"/>
      <c r="O1065" s="144"/>
      <c r="P1065" s="144"/>
      <c r="Q1065" s="144"/>
      <c r="R1065" s="171"/>
      <c r="S1065" s="147">
        <f>NCA_Calculations!$P$1077</f>
        <v>0</v>
      </c>
      <c r="T1065" s="147">
        <f>NCA_Calculations!$Q$1077</f>
        <v>0</v>
      </c>
      <c r="U1065" s="144"/>
      <c r="V1065" s="144"/>
      <c r="W1065" s="149" t="str" cm="1">
        <f t="array" ref="W1065">_xlfn.IFNA(
_xlfn.IFS(
ISBLANK($U1065),"Missing space use.",
AND('Establishment details'!$C$14="Secondary",$V1065="Classbase"),"Invalid Status type",
AND(OR( $V1065="Classbase", $V1065="Teaching", $V1065="Early years",$V1065="SEND resourced"), NOT(ISBLANK($M1065))),"Space with status type and unusable type.",
AND($V1065= "Classbase",'Establishment details'!$C$22&gt;=10), "Classbase status is only valid in schools with a primary element.",
AND($I1065= "Large",$N1065 &gt; 3.5), "Large rooms with less than 3.5m height.",
AND(OR($V1065="Light practical (science)",$V1065="Light practical (science)",$V1065="Heavy practical (workshops)", $V1065="Heavy practical (clean)"), OR($O1065=0,ISBLANK($O1065))),"Missing sinks count for light and heavy practical spaces.",
AND($M1065 = "Other",ISBLANK($R1065)), "Invalid unusable type / missing note for other unusable type."
),
" ")</f>
        <v>Missing space use.</v>
      </c>
    </row>
    <row r="1066" spans="2:23" ht="15.75" x14ac:dyDescent="0.25">
      <c r="B1066" s="143"/>
      <c r="C1066" s="144"/>
      <c r="D1066" s="144"/>
      <c r="E1066" s="144"/>
      <c r="F1066" s="147" t="str" cm="1">
        <f t="array" ref="F1066">_xlfn.IFNA(CONCATENATE(_xlfn.IFS($D1066="Mezzanine",LEFT($D1066,1), $D1066="Ground Floor",LEFT($D1066,1),$D1066="Basment ",LEFT($D1066,1), $D1066="1st Floor", "0"&amp;LEFT($D1066,1), $D1066="2nd Floor", "0"&amp;LEFT($D1066,1), $D1066="3rd Floor", "0"&amp;LEFT($D1066,1), $D1066="4th Floor", "0"&amp;LEFT($D1066,1), $D1066="5th Floor", "0"&amp;LEFT($D1066,1), $D1066="6th Floor", "0"&amp;LEFT($D1066,1),$D1066="7th Floor", "0"&amp;LEFT($D1066,1),$D1066="8th Floor", "0"&amp;LEFT($D1066,1),$D1066="9th Floor", "0"&amp;LEFT($D1066,1),$D1066="10th Floor", LEFT($D1066,2),$D1066="11th Floor", LEFT($D1066,2),$D1066="12th Floor", LEFT($D1066,2),$D1066="13th Floor", LEFT($D1066,2), $D1066="Lower Ground", LEFT($D1066)&amp;IF(ISNUMBER(FIND(" ",$D1066)),MID($D1066,FIND(" ",$D1066)+1,1),"")&amp;IF(ISNUMBER(FIND(" ",$D1066,FIND(" ",$D1066)+1)),MID($D1066,FIND(" ",$D1066,FIND(" ",$D1066)+1)+1,1),""),$D1066="Upper Ground", LEFT($D1066)&amp;IF(ISNUMBER(FIND(" ",$D1066)),MID($D1066,FIND(" ",$D1066)+1,1),"")&amp;IF(ISNUMBER(FIND(" ",$D1066,FIND(" ",$D1066)+1)),MID($D1066,FIND(" ",$D1066,FIND(" ",$D1066)+1)+1,1),"")),".0",$E1066), " ")</f>
        <v xml:space="preserve"> </v>
      </c>
      <c r="G1066" s="144"/>
      <c r="H1066" s="144"/>
      <c r="I1066" s="144"/>
      <c r="J1066" s="144"/>
      <c r="K1066" s="144"/>
      <c r="L1066" s="149" t="str" cm="1">
        <f t="array" ref="L1066">_xlfn.IFNA(
_xlfn.IFS(
AND($F1066=" ",$G1066=" ",$H1066=" "),"Please update all three: Surveyor Room Reference, Establishment Room Reference and Establishment Room Name",
AND(OR($I1066="General",$I1066="Open plan/ semi-open general",$I1066="Fitted",$I1066="Light practical (science)",$I1066="Light practical (other)",$I1066="Heavy practical (workshops)",$I1066="Heavy practical (clean)",$I1066="Large",$I1066="Storage"),$J1066=0,$K1066=0),"Please update Net Area or Non-net Area",
AND($B1066&lt;&gt;"OUT",$J1066=0,$I1066&lt;&gt;"Non-net",$M1066="85% Circulation"),"Net area not recorded for spaces with 85% circulation unusable type",
AND(OR($I1066="General",$I1066="Open plan/ semi-open general",$I1066="Fitted",$I1066="Light practical (science)",$I1066="Light practical (other)",$I1066="Heavy practical (workshops)",$I1066="Heavy practical (clean)",$I1066="Large",$I1066="Storage"),OR($J1066=0,ISBLANK($J1066))),"Net area not recorded in net spaces",
AND(OR($I1066="Non-net",$I1066="Outdoor space"),$J1066&gt;0),"Net Area Recorded in Non-net space",
AND($I1066="General",$J1066&gt;90),"This general space is over 90m2, please ensure that this space is entered as separate spaces if it usually used as separate spaces",
AND($I1066="Open plan/ semi-open general",$J1066&lt;27),"Open plan general space under 27m2",
AND(OR($K1066=0,ISBLANK($K1066)), $I1066="Non-net"),"Non-net area not recorded in non-net space"
),
" ")</f>
        <v xml:space="preserve"> </v>
      </c>
      <c r="M1066" s="144"/>
      <c r="N1066" s="144"/>
      <c r="O1066" s="144"/>
      <c r="P1066" s="144"/>
      <c r="Q1066" s="144"/>
      <c r="R1066" s="171"/>
      <c r="S1066" s="147">
        <f>NCA_Calculations!$P$1078</f>
        <v>0</v>
      </c>
      <c r="T1066" s="147">
        <f>NCA_Calculations!$Q$1078</f>
        <v>0</v>
      </c>
      <c r="U1066" s="144"/>
      <c r="V1066" s="144"/>
      <c r="W1066" s="149" t="str" cm="1">
        <f t="array" ref="W1066">_xlfn.IFNA(
_xlfn.IFS(
ISBLANK($U1066),"Missing space use.",
AND('Establishment details'!$C$14="Secondary",$V1066="Classbase"),"Invalid Status type",
AND(OR( $V1066="Classbase", $V1066="Teaching", $V1066="Early years",$V1066="SEND resourced"), NOT(ISBLANK($M1066))),"Space with status type and unusable type.",
AND($V1066= "Classbase",'Establishment details'!$C$22&gt;=10), "Classbase status is only valid in schools with a primary element.",
AND($I1066= "Large",$N1066 &gt; 3.5), "Large rooms with less than 3.5m height.",
AND(OR($V1066="Light practical (science)",$V1066="Light practical (science)",$V1066="Heavy practical (workshops)", $V1066="Heavy practical (clean)"), OR($O1066=0,ISBLANK($O1066))),"Missing sinks count for light and heavy practical spaces.",
AND($M1066 = "Other",ISBLANK($R1066)), "Invalid unusable type / missing note for other unusable type."
),
" ")</f>
        <v>Missing space use.</v>
      </c>
    </row>
    <row r="1067" spans="2:23" ht="15.75" x14ac:dyDescent="0.25">
      <c r="B1067" s="143"/>
      <c r="C1067" s="144"/>
      <c r="D1067" s="144"/>
      <c r="E1067" s="144"/>
      <c r="F1067" s="147" t="str" cm="1">
        <f t="array" ref="F1067">_xlfn.IFNA(CONCATENATE(_xlfn.IFS($D1067="Mezzanine",LEFT($D1067,1), $D1067="Ground Floor",LEFT($D1067,1),$D1067="Basment ",LEFT($D1067,1), $D1067="1st Floor", "0"&amp;LEFT($D1067,1), $D1067="2nd Floor", "0"&amp;LEFT($D1067,1), $D1067="3rd Floor", "0"&amp;LEFT($D1067,1), $D1067="4th Floor", "0"&amp;LEFT($D1067,1), $D1067="5th Floor", "0"&amp;LEFT($D1067,1), $D1067="6th Floor", "0"&amp;LEFT($D1067,1),$D1067="7th Floor", "0"&amp;LEFT($D1067,1),$D1067="8th Floor", "0"&amp;LEFT($D1067,1),$D1067="9th Floor", "0"&amp;LEFT($D1067,1),$D1067="10th Floor", LEFT($D1067,2),$D1067="11th Floor", LEFT($D1067,2),$D1067="12th Floor", LEFT($D1067,2),$D1067="13th Floor", LEFT($D1067,2), $D1067="Lower Ground", LEFT($D1067)&amp;IF(ISNUMBER(FIND(" ",$D1067)),MID($D1067,FIND(" ",$D1067)+1,1),"")&amp;IF(ISNUMBER(FIND(" ",$D1067,FIND(" ",$D1067)+1)),MID($D1067,FIND(" ",$D1067,FIND(" ",$D1067)+1)+1,1),""),$D1067="Upper Ground", LEFT($D1067)&amp;IF(ISNUMBER(FIND(" ",$D1067)),MID($D1067,FIND(" ",$D1067)+1,1),"")&amp;IF(ISNUMBER(FIND(" ",$D1067,FIND(" ",$D1067)+1)),MID($D1067,FIND(" ",$D1067,FIND(" ",$D1067)+1)+1,1),"")),".0",$E1067), " ")</f>
        <v xml:space="preserve"> </v>
      </c>
      <c r="G1067" s="144"/>
      <c r="H1067" s="144"/>
      <c r="I1067" s="144"/>
      <c r="J1067" s="144"/>
      <c r="K1067" s="144"/>
      <c r="L1067" s="149" t="str" cm="1">
        <f t="array" ref="L1067">_xlfn.IFNA(
_xlfn.IFS(
AND($F1067=" ",$G1067=" ",$H1067=" "),"Please update all three: Surveyor Room Reference, Establishment Room Reference and Establishment Room Name",
AND(OR($I1067="General",$I1067="Open plan/ semi-open general",$I1067="Fitted",$I1067="Light practical (science)",$I1067="Light practical (other)",$I1067="Heavy practical (workshops)",$I1067="Heavy practical (clean)",$I1067="Large",$I1067="Storage"),$J1067=0,$K1067=0),"Please update Net Area or Non-net Area",
AND($B1067&lt;&gt;"OUT",$J1067=0,$I1067&lt;&gt;"Non-net",$M1067="85% Circulation"),"Net area not recorded for spaces with 85% circulation unusable type",
AND(OR($I1067="General",$I1067="Open plan/ semi-open general",$I1067="Fitted",$I1067="Light practical (science)",$I1067="Light practical (other)",$I1067="Heavy practical (workshops)",$I1067="Heavy practical (clean)",$I1067="Large",$I1067="Storage"),OR($J1067=0,ISBLANK($J1067))),"Net area not recorded in net spaces",
AND(OR($I1067="Non-net",$I1067="Outdoor space"),$J1067&gt;0),"Net Area Recorded in Non-net space",
AND($I1067="General",$J1067&gt;90),"This general space is over 90m2, please ensure that this space is entered as separate spaces if it usually used as separate spaces",
AND($I1067="Open plan/ semi-open general",$J1067&lt;27),"Open plan general space under 27m2",
AND(OR($K1067=0,ISBLANK($K1067)), $I1067="Non-net"),"Non-net area not recorded in non-net space"
),
" ")</f>
        <v xml:space="preserve"> </v>
      </c>
      <c r="M1067" s="144"/>
      <c r="N1067" s="144"/>
      <c r="O1067" s="144"/>
      <c r="P1067" s="144"/>
      <c r="Q1067" s="144"/>
      <c r="R1067" s="171"/>
      <c r="S1067" s="147">
        <f>NCA_Calculations!$P$1079</f>
        <v>0</v>
      </c>
      <c r="T1067" s="147">
        <f>NCA_Calculations!$Q$1079</f>
        <v>0</v>
      </c>
      <c r="U1067" s="144"/>
      <c r="V1067" s="144"/>
      <c r="W1067" s="149" t="str" cm="1">
        <f t="array" ref="W1067">_xlfn.IFNA(
_xlfn.IFS(
ISBLANK($U1067),"Missing space use.",
AND('Establishment details'!$C$14="Secondary",$V1067="Classbase"),"Invalid Status type",
AND(OR( $V1067="Classbase", $V1067="Teaching", $V1067="Early years",$V1067="SEND resourced"), NOT(ISBLANK($M1067))),"Space with status type and unusable type.",
AND($V1067= "Classbase",'Establishment details'!$C$22&gt;=10), "Classbase status is only valid in schools with a primary element.",
AND($I1067= "Large",$N1067 &gt; 3.5), "Large rooms with less than 3.5m height.",
AND(OR($V1067="Light practical (science)",$V1067="Light practical (science)",$V1067="Heavy practical (workshops)", $V1067="Heavy practical (clean)"), OR($O1067=0,ISBLANK($O1067))),"Missing sinks count for light and heavy practical spaces.",
AND($M1067 = "Other",ISBLANK($R1067)), "Invalid unusable type / missing note for other unusable type."
),
" ")</f>
        <v>Missing space use.</v>
      </c>
    </row>
    <row r="1068" spans="2:23" ht="15.75" x14ac:dyDescent="0.25">
      <c r="B1068" s="143"/>
      <c r="C1068" s="144"/>
      <c r="D1068" s="144"/>
      <c r="E1068" s="144"/>
      <c r="F1068" s="147" t="str" cm="1">
        <f t="array" ref="F1068">_xlfn.IFNA(CONCATENATE(_xlfn.IFS($D1068="Mezzanine",LEFT($D1068,1), $D1068="Ground Floor",LEFT($D1068,1),$D1068="Basment ",LEFT($D1068,1), $D1068="1st Floor", "0"&amp;LEFT($D1068,1), $D1068="2nd Floor", "0"&amp;LEFT($D1068,1), $D1068="3rd Floor", "0"&amp;LEFT($D1068,1), $D1068="4th Floor", "0"&amp;LEFT($D1068,1), $D1068="5th Floor", "0"&amp;LEFT($D1068,1), $D1068="6th Floor", "0"&amp;LEFT($D1068,1),$D1068="7th Floor", "0"&amp;LEFT($D1068,1),$D1068="8th Floor", "0"&amp;LEFT($D1068,1),$D1068="9th Floor", "0"&amp;LEFT($D1068,1),$D1068="10th Floor", LEFT($D1068,2),$D1068="11th Floor", LEFT($D1068,2),$D1068="12th Floor", LEFT($D1068,2),$D1068="13th Floor", LEFT($D1068,2), $D1068="Lower Ground", LEFT($D1068)&amp;IF(ISNUMBER(FIND(" ",$D1068)),MID($D1068,FIND(" ",$D1068)+1,1),"")&amp;IF(ISNUMBER(FIND(" ",$D1068,FIND(" ",$D1068)+1)),MID($D1068,FIND(" ",$D1068,FIND(" ",$D1068)+1)+1,1),""),$D1068="Upper Ground", LEFT($D1068)&amp;IF(ISNUMBER(FIND(" ",$D1068)),MID($D1068,FIND(" ",$D1068)+1,1),"")&amp;IF(ISNUMBER(FIND(" ",$D1068,FIND(" ",$D1068)+1)),MID($D1068,FIND(" ",$D1068,FIND(" ",$D1068)+1)+1,1),"")),".0",$E1068), " ")</f>
        <v xml:space="preserve"> </v>
      </c>
      <c r="G1068" s="144"/>
      <c r="H1068" s="144"/>
      <c r="I1068" s="144"/>
      <c r="J1068" s="144"/>
      <c r="K1068" s="144"/>
      <c r="L1068" s="149" t="str" cm="1">
        <f t="array" ref="L1068">_xlfn.IFNA(
_xlfn.IFS(
AND($F1068=" ",$G1068=" ",$H1068=" "),"Please update all three: Surveyor Room Reference, Establishment Room Reference and Establishment Room Name",
AND(OR($I1068="General",$I1068="Open plan/ semi-open general",$I1068="Fitted",$I1068="Light practical (science)",$I1068="Light practical (other)",$I1068="Heavy practical (workshops)",$I1068="Heavy practical (clean)",$I1068="Large",$I1068="Storage"),$J1068=0,$K1068=0),"Please update Net Area or Non-net Area",
AND($B1068&lt;&gt;"OUT",$J1068=0,$I1068&lt;&gt;"Non-net",$M1068="85% Circulation"),"Net area not recorded for spaces with 85% circulation unusable type",
AND(OR($I1068="General",$I1068="Open plan/ semi-open general",$I1068="Fitted",$I1068="Light practical (science)",$I1068="Light practical (other)",$I1068="Heavy practical (workshops)",$I1068="Heavy practical (clean)",$I1068="Large",$I1068="Storage"),OR($J1068=0,ISBLANK($J1068))),"Net area not recorded in net spaces",
AND(OR($I1068="Non-net",$I1068="Outdoor space"),$J1068&gt;0),"Net Area Recorded in Non-net space",
AND($I1068="General",$J1068&gt;90),"This general space is over 90m2, please ensure that this space is entered as separate spaces if it usually used as separate spaces",
AND($I1068="Open plan/ semi-open general",$J1068&lt;27),"Open plan general space under 27m2",
AND(OR($K1068=0,ISBLANK($K1068)), $I1068="Non-net"),"Non-net area not recorded in non-net space"
),
" ")</f>
        <v xml:space="preserve"> </v>
      </c>
      <c r="M1068" s="144"/>
      <c r="N1068" s="144"/>
      <c r="O1068" s="144"/>
      <c r="P1068" s="144"/>
      <c r="Q1068" s="144"/>
      <c r="R1068" s="171"/>
      <c r="S1068" s="147">
        <f>NCA_Calculations!$P$1080</f>
        <v>0</v>
      </c>
      <c r="T1068" s="147">
        <f>NCA_Calculations!$Q$1080</f>
        <v>0</v>
      </c>
      <c r="U1068" s="144"/>
      <c r="V1068" s="144"/>
      <c r="W1068" s="149" t="str" cm="1">
        <f t="array" ref="W1068">_xlfn.IFNA(
_xlfn.IFS(
ISBLANK($U1068),"Missing space use.",
AND('Establishment details'!$C$14="Secondary",$V1068="Classbase"),"Invalid Status type",
AND(OR( $V1068="Classbase", $V1068="Teaching", $V1068="Early years",$V1068="SEND resourced"), NOT(ISBLANK($M1068))),"Space with status type and unusable type.",
AND($V1068= "Classbase",'Establishment details'!$C$22&gt;=10), "Classbase status is only valid in schools with a primary element.",
AND($I1068= "Large",$N1068 &gt; 3.5), "Large rooms with less than 3.5m height.",
AND(OR($V1068="Light practical (science)",$V1068="Light practical (science)",$V1068="Heavy practical (workshops)", $V1068="Heavy practical (clean)"), OR($O1068=0,ISBLANK($O1068))),"Missing sinks count for light and heavy practical spaces.",
AND($M1068 = "Other",ISBLANK($R1068)), "Invalid unusable type / missing note for other unusable type."
),
" ")</f>
        <v>Missing space use.</v>
      </c>
    </row>
    <row r="1069" spans="2:23" ht="15.75" x14ac:dyDescent="0.25">
      <c r="B1069" s="143"/>
      <c r="C1069" s="144"/>
      <c r="D1069" s="144"/>
      <c r="E1069" s="144"/>
      <c r="F1069" s="147" t="str" cm="1">
        <f t="array" ref="F1069">_xlfn.IFNA(CONCATENATE(_xlfn.IFS($D1069="Mezzanine",LEFT($D1069,1), $D1069="Ground Floor",LEFT($D1069,1),$D1069="Basment ",LEFT($D1069,1), $D1069="1st Floor", "0"&amp;LEFT($D1069,1), $D1069="2nd Floor", "0"&amp;LEFT($D1069,1), $D1069="3rd Floor", "0"&amp;LEFT($D1069,1), $D1069="4th Floor", "0"&amp;LEFT($D1069,1), $D1069="5th Floor", "0"&amp;LEFT($D1069,1), $D1069="6th Floor", "0"&amp;LEFT($D1069,1),$D1069="7th Floor", "0"&amp;LEFT($D1069,1),$D1069="8th Floor", "0"&amp;LEFT($D1069,1),$D1069="9th Floor", "0"&amp;LEFT($D1069,1),$D1069="10th Floor", LEFT($D1069,2),$D1069="11th Floor", LEFT($D1069,2),$D1069="12th Floor", LEFT($D1069,2),$D1069="13th Floor", LEFT($D1069,2), $D1069="Lower Ground", LEFT($D1069)&amp;IF(ISNUMBER(FIND(" ",$D1069)),MID($D1069,FIND(" ",$D1069)+1,1),"")&amp;IF(ISNUMBER(FIND(" ",$D1069,FIND(" ",$D1069)+1)),MID($D1069,FIND(" ",$D1069,FIND(" ",$D1069)+1)+1,1),""),$D1069="Upper Ground", LEFT($D1069)&amp;IF(ISNUMBER(FIND(" ",$D1069)),MID($D1069,FIND(" ",$D1069)+1,1),"")&amp;IF(ISNUMBER(FIND(" ",$D1069,FIND(" ",$D1069)+1)),MID($D1069,FIND(" ",$D1069,FIND(" ",$D1069)+1)+1,1),"")),".0",$E1069), " ")</f>
        <v xml:space="preserve"> </v>
      </c>
      <c r="G1069" s="144"/>
      <c r="H1069" s="144"/>
      <c r="I1069" s="144"/>
      <c r="J1069" s="144"/>
      <c r="K1069" s="144"/>
      <c r="L1069" s="149" t="str" cm="1">
        <f t="array" ref="L1069">_xlfn.IFNA(
_xlfn.IFS(
AND($F1069=" ",$G1069=" ",$H1069=" "),"Please update all three: Surveyor Room Reference, Establishment Room Reference and Establishment Room Name",
AND(OR($I1069="General",$I1069="Open plan/ semi-open general",$I1069="Fitted",$I1069="Light practical (science)",$I1069="Light practical (other)",$I1069="Heavy practical (workshops)",$I1069="Heavy practical (clean)",$I1069="Large",$I1069="Storage"),$J1069=0,$K1069=0),"Please update Net Area or Non-net Area",
AND($B1069&lt;&gt;"OUT",$J1069=0,$I1069&lt;&gt;"Non-net",$M1069="85% Circulation"),"Net area not recorded for spaces with 85% circulation unusable type",
AND(OR($I1069="General",$I1069="Open plan/ semi-open general",$I1069="Fitted",$I1069="Light practical (science)",$I1069="Light practical (other)",$I1069="Heavy practical (workshops)",$I1069="Heavy practical (clean)",$I1069="Large",$I1069="Storage"),OR($J1069=0,ISBLANK($J1069))),"Net area not recorded in net spaces",
AND(OR($I1069="Non-net",$I1069="Outdoor space"),$J1069&gt;0),"Net Area Recorded in Non-net space",
AND($I1069="General",$J1069&gt;90),"This general space is over 90m2, please ensure that this space is entered as separate spaces if it usually used as separate spaces",
AND($I1069="Open plan/ semi-open general",$J1069&lt;27),"Open plan general space under 27m2",
AND(OR($K1069=0,ISBLANK($K1069)), $I1069="Non-net"),"Non-net area not recorded in non-net space"
),
" ")</f>
        <v xml:space="preserve"> </v>
      </c>
      <c r="M1069" s="144"/>
      <c r="N1069" s="144"/>
      <c r="O1069" s="144"/>
      <c r="P1069" s="144"/>
      <c r="Q1069" s="144"/>
      <c r="R1069" s="171"/>
      <c r="S1069" s="147">
        <f>NCA_Calculations!$P$1081</f>
        <v>0</v>
      </c>
      <c r="T1069" s="147">
        <f>NCA_Calculations!$Q$1081</f>
        <v>0</v>
      </c>
      <c r="U1069" s="144"/>
      <c r="V1069" s="144"/>
      <c r="W1069" s="149" t="str" cm="1">
        <f t="array" ref="W1069">_xlfn.IFNA(
_xlfn.IFS(
ISBLANK($U1069),"Missing space use.",
AND('Establishment details'!$C$14="Secondary",$V1069="Classbase"),"Invalid Status type",
AND(OR( $V1069="Classbase", $V1069="Teaching", $V1069="Early years",$V1069="SEND resourced"), NOT(ISBLANK($M1069))),"Space with status type and unusable type.",
AND($V1069= "Classbase",'Establishment details'!$C$22&gt;=10), "Classbase status is only valid in schools with a primary element.",
AND($I1069= "Large",$N1069 &gt; 3.5), "Large rooms with less than 3.5m height.",
AND(OR($V1069="Light practical (science)",$V1069="Light practical (science)",$V1069="Heavy practical (workshops)", $V1069="Heavy practical (clean)"), OR($O1069=0,ISBLANK($O1069))),"Missing sinks count for light and heavy practical spaces.",
AND($M1069 = "Other",ISBLANK($R1069)), "Invalid unusable type / missing note for other unusable type."
),
" ")</f>
        <v>Missing space use.</v>
      </c>
    </row>
    <row r="1070" spans="2:23" ht="15.75" x14ac:dyDescent="0.25">
      <c r="B1070" s="143"/>
      <c r="C1070" s="144"/>
      <c r="D1070" s="144"/>
      <c r="E1070" s="144"/>
      <c r="F1070" s="147" t="str" cm="1">
        <f t="array" ref="F1070">_xlfn.IFNA(CONCATENATE(_xlfn.IFS($D1070="Mezzanine",LEFT($D1070,1), $D1070="Ground Floor",LEFT($D1070,1),$D1070="Basment ",LEFT($D1070,1), $D1070="1st Floor", "0"&amp;LEFT($D1070,1), $D1070="2nd Floor", "0"&amp;LEFT($D1070,1), $D1070="3rd Floor", "0"&amp;LEFT($D1070,1), $D1070="4th Floor", "0"&amp;LEFT($D1070,1), $D1070="5th Floor", "0"&amp;LEFT($D1070,1), $D1070="6th Floor", "0"&amp;LEFT($D1070,1),$D1070="7th Floor", "0"&amp;LEFT($D1070,1),$D1070="8th Floor", "0"&amp;LEFT($D1070,1),$D1070="9th Floor", "0"&amp;LEFT($D1070,1),$D1070="10th Floor", LEFT($D1070,2),$D1070="11th Floor", LEFT($D1070,2),$D1070="12th Floor", LEFT($D1070,2),$D1070="13th Floor", LEFT($D1070,2), $D1070="Lower Ground", LEFT($D1070)&amp;IF(ISNUMBER(FIND(" ",$D1070)),MID($D1070,FIND(" ",$D1070)+1,1),"")&amp;IF(ISNUMBER(FIND(" ",$D1070,FIND(" ",$D1070)+1)),MID($D1070,FIND(" ",$D1070,FIND(" ",$D1070)+1)+1,1),""),$D1070="Upper Ground", LEFT($D1070)&amp;IF(ISNUMBER(FIND(" ",$D1070)),MID($D1070,FIND(" ",$D1070)+1,1),"")&amp;IF(ISNUMBER(FIND(" ",$D1070,FIND(" ",$D1070)+1)),MID($D1070,FIND(" ",$D1070,FIND(" ",$D1070)+1)+1,1),"")),".0",$E1070), " ")</f>
        <v xml:space="preserve"> </v>
      </c>
      <c r="G1070" s="144"/>
      <c r="H1070" s="144"/>
      <c r="I1070" s="144"/>
      <c r="J1070" s="144"/>
      <c r="K1070" s="144"/>
      <c r="L1070" s="149" t="str" cm="1">
        <f t="array" ref="L1070">_xlfn.IFNA(
_xlfn.IFS(
AND($F1070=" ",$G1070=" ",$H1070=" "),"Please update all three: Surveyor Room Reference, Establishment Room Reference and Establishment Room Name",
AND(OR($I1070="General",$I1070="Open plan/ semi-open general",$I1070="Fitted",$I1070="Light practical (science)",$I1070="Light practical (other)",$I1070="Heavy practical (workshops)",$I1070="Heavy practical (clean)",$I1070="Large",$I1070="Storage"),$J1070=0,$K1070=0),"Please update Net Area or Non-net Area",
AND($B1070&lt;&gt;"OUT",$J1070=0,$I1070&lt;&gt;"Non-net",$M1070="85% Circulation"),"Net area not recorded for spaces with 85% circulation unusable type",
AND(OR($I1070="General",$I1070="Open plan/ semi-open general",$I1070="Fitted",$I1070="Light practical (science)",$I1070="Light practical (other)",$I1070="Heavy practical (workshops)",$I1070="Heavy practical (clean)",$I1070="Large",$I1070="Storage"),OR($J1070=0,ISBLANK($J1070))),"Net area not recorded in net spaces",
AND(OR($I1070="Non-net",$I1070="Outdoor space"),$J1070&gt;0),"Net Area Recorded in Non-net space",
AND($I1070="General",$J1070&gt;90),"This general space is over 90m2, please ensure that this space is entered as separate spaces if it usually used as separate spaces",
AND($I1070="Open plan/ semi-open general",$J1070&lt;27),"Open plan general space under 27m2",
AND(OR($K1070=0,ISBLANK($K1070)), $I1070="Non-net"),"Non-net area not recorded in non-net space"
),
" ")</f>
        <v xml:space="preserve"> </v>
      </c>
      <c r="M1070" s="144"/>
      <c r="N1070" s="144"/>
      <c r="O1070" s="144"/>
      <c r="P1070" s="144"/>
      <c r="Q1070" s="144"/>
      <c r="R1070" s="171"/>
      <c r="S1070" s="147">
        <f>NCA_Calculations!$P$1082</f>
        <v>0</v>
      </c>
      <c r="T1070" s="147">
        <f>NCA_Calculations!$Q$1082</f>
        <v>0</v>
      </c>
      <c r="U1070" s="144"/>
      <c r="V1070" s="144"/>
      <c r="W1070" s="149" t="str" cm="1">
        <f t="array" ref="W1070">_xlfn.IFNA(
_xlfn.IFS(
ISBLANK($U1070),"Missing space use.",
AND('Establishment details'!$C$14="Secondary",$V1070="Classbase"),"Invalid Status type",
AND(OR( $V1070="Classbase", $V1070="Teaching", $V1070="Early years",$V1070="SEND resourced"), NOT(ISBLANK($M1070))),"Space with status type and unusable type.",
AND($V1070= "Classbase",'Establishment details'!$C$22&gt;=10), "Classbase status is only valid in schools with a primary element.",
AND($I1070= "Large",$N1070 &gt; 3.5), "Large rooms with less than 3.5m height.",
AND(OR($V1070="Light practical (science)",$V1070="Light practical (science)",$V1070="Heavy practical (workshops)", $V1070="Heavy practical (clean)"), OR($O1070=0,ISBLANK($O1070))),"Missing sinks count for light and heavy practical spaces.",
AND($M1070 = "Other",ISBLANK($R1070)), "Invalid unusable type / missing note for other unusable type."
),
" ")</f>
        <v>Missing space use.</v>
      </c>
    </row>
    <row r="1071" spans="2:23" ht="15.75" x14ac:dyDescent="0.25">
      <c r="B1071" s="143"/>
      <c r="C1071" s="144"/>
      <c r="D1071" s="144"/>
      <c r="E1071" s="144"/>
      <c r="F1071" s="147" t="str" cm="1">
        <f t="array" ref="F1071">_xlfn.IFNA(CONCATENATE(_xlfn.IFS($D1071="Mezzanine",LEFT($D1071,1), $D1071="Ground Floor",LEFT($D1071,1),$D1071="Basment ",LEFT($D1071,1), $D1071="1st Floor", "0"&amp;LEFT($D1071,1), $D1071="2nd Floor", "0"&amp;LEFT($D1071,1), $D1071="3rd Floor", "0"&amp;LEFT($D1071,1), $D1071="4th Floor", "0"&amp;LEFT($D1071,1), $D1071="5th Floor", "0"&amp;LEFT($D1071,1), $D1071="6th Floor", "0"&amp;LEFT($D1071,1),$D1071="7th Floor", "0"&amp;LEFT($D1071,1),$D1071="8th Floor", "0"&amp;LEFT($D1071,1),$D1071="9th Floor", "0"&amp;LEFT($D1071,1),$D1071="10th Floor", LEFT($D1071,2),$D1071="11th Floor", LEFT($D1071,2),$D1071="12th Floor", LEFT($D1071,2),$D1071="13th Floor", LEFT($D1071,2), $D1071="Lower Ground", LEFT($D1071)&amp;IF(ISNUMBER(FIND(" ",$D1071)),MID($D1071,FIND(" ",$D1071)+1,1),"")&amp;IF(ISNUMBER(FIND(" ",$D1071,FIND(" ",$D1071)+1)),MID($D1071,FIND(" ",$D1071,FIND(" ",$D1071)+1)+1,1),""),$D1071="Upper Ground", LEFT($D1071)&amp;IF(ISNUMBER(FIND(" ",$D1071)),MID($D1071,FIND(" ",$D1071)+1,1),"")&amp;IF(ISNUMBER(FIND(" ",$D1071,FIND(" ",$D1071)+1)),MID($D1071,FIND(" ",$D1071,FIND(" ",$D1071)+1)+1,1),"")),".0",$E1071), " ")</f>
        <v xml:space="preserve"> </v>
      </c>
      <c r="G1071" s="144"/>
      <c r="H1071" s="144"/>
      <c r="I1071" s="144"/>
      <c r="J1071" s="144"/>
      <c r="K1071" s="144"/>
      <c r="L1071" s="149" t="str" cm="1">
        <f t="array" ref="L1071">_xlfn.IFNA(
_xlfn.IFS(
AND($F1071=" ",$G1071=" ",$H1071=" "),"Please update all three: Surveyor Room Reference, Establishment Room Reference and Establishment Room Name",
AND(OR($I1071="General",$I1071="Open plan/ semi-open general",$I1071="Fitted",$I1071="Light practical (science)",$I1071="Light practical (other)",$I1071="Heavy practical (workshops)",$I1071="Heavy practical (clean)",$I1071="Large",$I1071="Storage"),$J1071=0,$K1071=0),"Please update Net Area or Non-net Area",
AND($B1071&lt;&gt;"OUT",$J1071=0,$I1071&lt;&gt;"Non-net",$M1071="85% Circulation"),"Net area not recorded for spaces with 85% circulation unusable type",
AND(OR($I1071="General",$I1071="Open plan/ semi-open general",$I1071="Fitted",$I1071="Light practical (science)",$I1071="Light practical (other)",$I1071="Heavy practical (workshops)",$I1071="Heavy practical (clean)",$I1071="Large",$I1071="Storage"),OR($J1071=0,ISBLANK($J1071))),"Net area not recorded in net spaces",
AND(OR($I1071="Non-net",$I1071="Outdoor space"),$J1071&gt;0),"Net Area Recorded in Non-net space",
AND($I1071="General",$J1071&gt;90),"This general space is over 90m2, please ensure that this space is entered as separate spaces if it usually used as separate spaces",
AND($I1071="Open plan/ semi-open general",$J1071&lt;27),"Open plan general space under 27m2",
AND(OR($K1071=0,ISBLANK($K1071)), $I1071="Non-net"),"Non-net area not recorded in non-net space"
),
" ")</f>
        <v xml:space="preserve"> </v>
      </c>
      <c r="M1071" s="144"/>
      <c r="N1071" s="144"/>
      <c r="O1071" s="144"/>
      <c r="P1071" s="144"/>
      <c r="Q1071" s="144"/>
      <c r="R1071" s="171"/>
      <c r="S1071" s="147">
        <f>NCA_Calculations!$P$1083</f>
        <v>0</v>
      </c>
      <c r="T1071" s="147">
        <f>NCA_Calculations!$Q$1083</f>
        <v>0</v>
      </c>
      <c r="U1071" s="144"/>
      <c r="V1071" s="144"/>
      <c r="W1071" s="149" t="str" cm="1">
        <f t="array" ref="W1071">_xlfn.IFNA(
_xlfn.IFS(
ISBLANK($U1071),"Missing space use.",
AND('Establishment details'!$C$14="Secondary",$V1071="Classbase"),"Invalid Status type",
AND(OR( $V1071="Classbase", $V1071="Teaching", $V1071="Early years",$V1071="SEND resourced"), NOT(ISBLANK($M1071))),"Space with status type and unusable type.",
AND($V1071= "Classbase",'Establishment details'!$C$22&gt;=10), "Classbase status is only valid in schools with a primary element.",
AND($I1071= "Large",$N1071 &gt; 3.5), "Large rooms with less than 3.5m height.",
AND(OR($V1071="Light practical (science)",$V1071="Light practical (science)",$V1071="Heavy practical (workshops)", $V1071="Heavy practical (clean)"), OR($O1071=0,ISBLANK($O1071))),"Missing sinks count for light and heavy practical spaces.",
AND($M1071 = "Other",ISBLANK($R1071)), "Invalid unusable type / missing note for other unusable type."
),
" ")</f>
        <v>Missing space use.</v>
      </c>
    </row>
    <row r="1072" spans="2:23" ht="15.75" x14ac:dyDescent="0.25">
      <c r="B1072" s="143"/>
      <c r="C1072" s="144"/>
      <c r="D1072" s="144"/>
      <c r="E1072" s="144"/>
      <c r="F1072" s="147" t="str" cm="1">
        <f t="array" ref="F1072">_xlfn.IFNA(CONCATENATE(_xlfn.IFS($D1072="Mezzanine",LEFT($D1072,1), $D1072="Ground Floor",LEFT($D1072,1),$D1072="Basment ",LEFT($D1072,1), $D1072="1st Floor", "0"&amp;LEFT($D1072,1), $D1072="2nd Floor", "0"&amp;LEFT($D1072,1), $D1072="3rd Floor", "0"&amp;LEFT($D1072,1), $D1072="4th Floor", "0"&amp;LEFT($D1072,1), $D1072="5th Floor", "0"&amp;LEFT($D1072,1), $D1072="6th Floor", "0"&amp;LEFT($D1072,1),$D1072="7th Floor", "0"&amp;LEFT($D1072,1),$D1072="8th Floor", "0"&amp;LEFT($D1072,1),$D1072="9th Floor", "0"&amp;LEFT($D1072,1),$D1072="10th Floor", LEFT($D1072,2),$D1072="11th Floor", LEFT($D1072,2),$D1072="12th Floor", LEFT($D1072,2),$D1072="13th Floor", LEFT($D1072,2), $D1072="Lower Ground", LEFT($D1072)&amp;IF(ISNUMBER(FIND(" ",$D1072)),MID($D1072,FIND(" ",$D1072)+1,1),"")&amp;IF(ISNUMBER(FIND(" ",$D1072,FIND(" ",$D1072)+1)),MID($D1072,FIND(" ",$D1072,FIND(" ",$D1072)+1)+1,1),""),$D1072="Upper Ground", LEFT($D1072)&amp;IF(ISNUMBER(FIND(" ",$D1072)),MID($D1072,FIND(" ",$D1072)+1,1),"")&amp;IF(ISNUMBER(FIND(" ",$D1072,FIND(" ",$D1072)+1)),MID($D1072,FIND(" ",$D1072,FIND(" ",$D1072)+1)+1,1),"")),".0",$E1072), " ")</f>
        <v xml:space="preserve"> </v>
      </c>
      <c r="G1072" s="144"/>
      <c r="H1072" s="144"/>
      <c r="I1072" s="144"/>
      <c r="J1072" s="144"/>
      <c r="K1072" s="144"/>
      <c r="L1072" s="149" t="str" cm="1">
        <f t="array" ref="L1072">_xlfn.IFNA(
_xlfn.IFS(
AND($F1072=" ",$G1072=" ",$H1072=" "),"Please update all three: Surveyor Room Reference, Establishment Room Reference and Establishment Room Name",
AND(OR($I1072="General",$I1072="Open plan/ semi-open general",$I1072="Fitted",$I1072="Light practical (science)",$I1072="Light practical (other)",$I1072="Heavy practical (workshops)",$I1072="Heavy practical (clean)",$I1072="Large",$I1072="Storage"),$J1072=0,$K1072=0),"Please update Net Area or Non-net Area",
AND($B1072&lt;&gt;"OUT",$J1072=0,$I1072&lt;&gt;"Non-net",$M1072="85% Circulation"),"Net area not recorded for spaces with 85% circulation unusable type",
AND(OR($I1072="General",$I1072="Open plan/ semi-open general",$I1072="Fitted",$I1072="Light practical (science)",$I1072="Light practical (other)",$I1072="Heavy practical (workshops)",$I1072="Heavy practical (clean)",$I1072="Large",$I1072="Storage"),OR($J1072=0,ISBLANK($J1072))),"Net area not recorded in net spaces",
AND(OR($I1072="Non-net",$I1072="Outdoor space"),$J1072&gt;0),"Net Area Recorded in Non-net space",
AND($I1072="General",$J1072&gt;90),"This general space is over 90m2, please ensure that this space is entered as separate spaces if it usually used as separate spaces",
AND($I1072="Open plan/ semi-open general",$J1072&lt;27),"Open plan general space under 27m2",
AND(OR($K1072=0,ISBLANK($K1072)), $I1072="Non-net"),"Non-net area not recorded in non-net space"
),
" ")</f>
        <v xml:space="preserve"> </v>
      </c>
      <c r="M1072" s="144"/>
      <c r="N1072" s="144"/>
      <c r="O1072" s="144"/>
      <c r="P1072" s="144"/>
      <c r="Q1072" s="144"/>
      <c r="R1072" s="171"/>
      <c r="S1072" s="147">
        <f>NCA_Calculations!$P$1084</f>
        <v>0</v>
      </c>
      <c r="T1072" s="147">
        <f>NCA_Calculations!$Q$1084</f>
        <v>0</v>
      </c>
      <c r="U1072" s="144"/>
      <c r="V1072" s="144"/>
      <c r="W1072" s="149" t="str" cm="1">
        <f t="array" ref="W1072">_xlfn.IFNA(
_xlfn.IFS(
ISBLANK($U1072),"Missing space use.",
AND('Establishment details'!$C$14="Secondary",$V1072="Classbase"),"Invalid Status type",
AND(OR( $V1072="Classbase", $V1072="Teaching", $V1072="Early years",$V1072="SEND resourced"), NOT(ISBLANK($M1072))),"Space with status type and unusable type.",
AND($V1072= "Classbase",'Establishment details'!$C$22&gt;=10), "Classbase status is only valid in schools with a primary element.",
AND($I1072= "Large",$N1072 &gt; 3.5), "Large rooms with less than 3.5m height.",
AND(OR($V1072="Light practical (science)",$V1072="Light practical (science)",$V1072="Heavy practical (workshops)", $V1072="Heavy practical (clean)"), OR($O1072=0,ISBLANK($O1072))),"Missing sinks count for light and heavy practical spaces.",
AND($M1072 = "Other",ISBLANK($R1072)), "Invalid unusable type / missing note for other unusable type."
),
" ")</f>
        <v>Missing space use.</v>
      </c>
    </row>
    <row r="1073" spans="2:23" ht="15.75" x14ac:dyDescent="0.25">
      <c r="B1073" s="143"/>
      <c r="C1073" s="144"/>
      <c r="D1073" s="144"/>
      <c r="E1073" s="144"/>
      <c r="F1073" s="147" t="str" cm="1">
        <f t="array" ref="F1073">_xlfn.IFNA(CONCATENATE(_xlfn.IFS($D1073="Mezzanine",LEFT($D1073,1), $D1073="Ground Floor",LEFT($D1073,1),$D1073="Basment ",LEFT($D1073,1), $D1073="1st Floor", "0"&amp;LEFT($D1073,1), $D1073="2nd Floor", "0"&amp;LEFT($D1073,1), $D1073="3rd Floor", "0"&amp;LEFT($D1073,1), $D1073="4th Floor", "0"&amp;LEFT($D1073,1), $D1073="5th Floor", "0"&amp;LEFT($D1073,1), $D1073="6th Floor", "0"&amp;LEFT($D1073,1),$D1073="7th Floor", "0"&amp;LEFT($D1073,1),$D1073="8th Floor", "0"&amp;LEFT($D1073,1),$D1073="9th Floor", "0"&amp;LEFT($D1073,1),$D1073="10th Floor", LEFT($D1073,2),$D1073="11th Floor", LEFT($D1073,2),$D1073="12th Floor", LEFT($D1073,2),$D1073="13th Floor", LEFT($D1073,2), $D1073="Lower Ground", LEFT($D1073)&amp;IF(ISNUMBER(FIND(" ",$D1073)),MID($D1073,FIND(" ",$D1073)+1,1),"")&amp;IF(ISNUMBER(FIND(" ",$D1073,FIND(" ",$D1073)+1)),MID($D1073,FIND(" ",$D1073,FIND(" ",$D1073)+1)+1,1),""),$D1073="Upper Ground", LEFT($D1073)&amp;IF(ISNUMBER(FIND(" ",$D1073)),MID($D1073,FIND(" ",$D1073)+1,1),"")&amp;IF(ISNUMBER(FIND(" ",$D1073,FIND(" ",$D1073)+1)),MID($D1073,FIND(" ",$D1073,FIND(" ",$D1073)+1)+1,1),"")),".0",$E1073), " ")</f>
        <v xml:space="preserve"> </v>
      </c>
      <c r="G1073" s="144"/>
      <c r="H1073" s="144"/>
      <c r="I1073" s="144"/>
      <c r="J1073" s="144"/>
      <c r="K1073" s="144"/>
      <c r="L1073" s="149" t="str" cm="1">
        <f t="array" ref="L1073">_xlfn.IFNA(
_xlfn.IFS(
AND($F1073=" ",$G1073=" ",$H1073=" "),"Please update all three: Surveyor Room Reference, Establishment Room Reference and Establishment Room Name",
AND(OR($I1073="General",$I1073="Open plan/ semi-open general",$I1073="Fitted",$I1073="Light practical (science)",$I1073="Light practical (other)",$I1073="Heavy practical (workshops)",$I1073="Heavy practical (clean)",$I1073="Large",$I1073="Storage"),$J1073=0,$K1073=0),"Please update Net Area or Non-net Area",
AND($B1073&lt;&gt;"OUT",$J1073=0,$I1073&lt;&gt;"Non-net",$M1073="85% Circulation"),"Net area not recorded for spaces with 85% circulation unusable type",
AND(OR($I1073="General",$I1073="Open plan/ semi-open general",$I1073="Fitted",$I1073="Light practical (science)",$I1073="Light practical (other)",$I1073="Heavy practical (workshops)",$I1073="Heavy practical (clean)",$I1073="Large",$I1073="Storage"),OR($J1073=0,ISBLANK($J1073))),"Net area not recorded in net spaces",
AND(OR($I1073="Non-net",$I1073="Outdoor space"),$J1073&gt;0),"Net Area Recorded in Non-net space",
AND($I1073="General",$J1073&gt;90),"This general space is over 90m2, please ensure that this space is entered as separate spaces if it usually used as separate spaces",
AND($I1073="Open plan/ semi-open general",$J1073&lt;27),"Open plan general space under 27m2",
AND(OR($K1073=0,ISBLANK($K1073)), $I1073="Non-net"),"Non-net area not recorded in non-net space"
),
" ")</f>
        <v xml:space="preserve"> </v>
      </c>
      <c r="M1073" s="144"/>
      <c r="N1073" s="144"/>
      <c r="O1073" s="144"/>
      <c r="P1073" s="144"/>
      <c r="Q1073" s="144"/>
      <c r="R1073" s="171"/>
      <c r="S1073" s="147">
        <f>NCA_Calculations!$P$1085</f>
        <v>0</v>
      </c>
      <c r="T1073" s="147">
        <f>NCA_Calculations!$Q$1085</f>
        <v>0</v>
      </c>
      <c r="U1073" s="144"/>
      <c r="V1073" s="144"/>
      <c r="W1073" s="149" t="str" cm="1">
        <f t="array" ref="W1073">_xlfn.IFNA(
_xlfn.IFS(
ISBLANK($U1073),"Missing space use.",
AND('Establishment details'!$C$14="Secondary",$V1073="Classbase"),"Invalid Status type",
AND(OR( $V1073="Classbase", $V1073="Teaching", $V1073="Early years",$V1073="SEND resourced"), NOT(ISBLANK($M1073))),"Space with status type and unusable type.",
AND($V1073= "Classbase",'Establishment details'!$C$22&gt;=10), "Classbase status is only valid in schools with a primary element.",
AND($I1073= "Large",$N1073 &gt; 3.5), "Large rooms with less than 3.5m height.",
AND(OR($V1073="Light practical (science)",$V1073="Light practical (science)",$V1073="Heavy practical (workshops)", $V1073="Heavy practical (clean)"), OR($O1073=0,ISBLANK($O1073))),"Missing sinks count for light and heavy practical spaces.",
AND($M1073 = "Other",ISBLANK($R1073)), "Invalid unusable type / missing note for other unusable type."
),
" ")</f>
        <v>Missing space use.</v>
      </c>
    </row>
    <row r="1074" spans="2:23" ht="15.75" x14ac:dyDescent="0.25">
      <c r="B1074" s="143"/>
      <c r="C1074" s="144"/>
      <c r="D1074" s="144"/>
      <c r="E1074" s="144"/>
      <c r="F1074" s="147" t="str" cm="1">
        <f t="array" ref="F1074">_xlfn.IFNA(CONCATENATE(_xlfn.IFS($D1074="Mezzanine",LEFT($D1074,1), $D1074="Ground Floor",LEFT($D1074,1),$D1074="Basment ",LEFT($D1074,1), $D1074="1st Floor", "0"&amp;LEFT($D1074,1), $D1074="2nd Floor", "0"&amp;LEFT($D1074,1), $D1074="3rd Floor", "0"&amp;LEFT($D1074,1), $D1074="4th Floor", "0"&amp;LEFT($D1074,1), $D1074="5th Floor", "0"&amp;LEFT($D1074,1), $D1074="6th Floor", "0"&amp;LEFT($D1074,1),$D1074="7th Floor", "0"&amp;LEFT($D1074,1),$D1074="8th Floor", "0"&amp;LEFT($D1074,1),$D1074="9th Floor", "0"&amp;LEFT($D1074,1),$D1074="10th Floor", LEFT($D1074,2),$D1074="11th Floor", LEFT($D1074,2),$D1074="12th Floor", LEFT($D1074,2),$D1074="13th Floor", LEFT($D1074,2), $D1074="Lower Ground", LEFT($D1074)&amp;IF(ISNUMBER(FIND(" ",$D1074)),MID($D1074,FIND(" ",$D1074)+1,1),"")&amp;IF(ISNUMBER(FIND(" ",$D1074,FIND(" ",$D1074)+1)),MID($D1074,FIND(" ",$D1074,FIND(" ",$D1074)+1)+1,1),""),$D1074="Upper Ground", LEFT($D1074)&amp;IF(ISNUMBER(FIND(" ",$D1074)),MID($D1074,FIND(" ",$D1074)+1,1),"")&amp;IF(ISNUMBER(FIND(" ",$D1074,FIND(" ",$D1074)+1)),MID($D1074,FIND(" ",$D1074,FIND(" ",$D1074)+1)+1,1),"")),".0",$E1074), " ")</f>
        <v xml:space="preserve"> </v>
      </c>
      <c r="G1074" s="144"/>
      <c r="H1074" s="144"/>
      <c r="I1074" s="144"/>
      <c r="J1074" s="144"/>
      <c r="K1074" s="144"/>
      <c r="L1074" s="149" t="str" cm="1">
        <f t="array" ref="L1074">_xlfn.IFNA(
_xlfn.IFS(
AND($F1074=" ",$G1074=" ",$H1074=" "),"Please update all three: Surveyor Room Reference, Establishment Room Reference and Establishment Room Name",
AND(OR($I1074="General",$I1074="Open plan/ semi-open general",$I1074="Fitted",$I1074="Light practical (science)",$I1074="Light practical (other)",$I1074="Heavy practical (workshops)",$I1074="Heavy practical (clean)",$I1074="Large",$I1074="Storage"),$J1074=0,$K1074=0),"Please update Net Area or Non-net Area",
AND($B1074&lt;&gt;"OUT",$J1074=0,$I1074&lt;&gt;"Non-net",$M1074="85% Circulation"),"Net area not recorded for spaces with 85% circulation unusable type",
AND(OR($I1074="General",$I1074="Open plan/ semi-open general",$I1074="Fitted",$I1074="Light practical (science)",$I1074="Light practical (other)",$I1074="Heavy practical (workshops)",$I1074="Heavy practical (clean)",$I1074="Large",$I1074="Storage"),OR($J1074=0,ISBLANK($J1074))),"Net area not recorded in net spaces",
AND(OR($I1074="Non-net",$I1074="Outdoor space"),$J1074&gt;0),"Net Area Recorded in Non-net space",
AND($I1074="General",$J1074&gt;90),"This general space is over 90m2, please ensure that this space is entered as separate spaces if it usually used as separate spaces",
AND($I1074="Open plan/ semi-open general",$J1074&lt;27),"Open plan general space under 27m2",
AND(OR($K1074=0,ISBLANK($K1074)), $I1074="Non-net"),"Non-net area not recorded in non-net space"
),
" ")</f>
        <v xml:space="preserve"> </v>
      </c>
      <c r="M1074" s="144"/>
      <c r="N1074" s="144"/>
      <c r="O1074" s="144"/>
      <c r="P1074" s="144"/>
      <c r="Q1074" s="144"/>
      <c r="R1074" s="171"/>
      <c r="S1074" s="147">
        <f>NCA_Calculations!$P$1086</f>
        <v>0</v>
      </c>
      <c r="T1074" s="147">
        <f>NCA_Calculations!$Q$1086</f>
        <v>0</v>
      </c>
      <c r="U1074" s="144"/>
      <c r="V1074" s="144"/>
      <c r="W1074" s="149" t="str" cm="1">
        <f t="array" ref="W1074">_xlfn.IFNA(
_xlfn.IFS(
ISBLANK($U1074),"Missing space use.",
AND('Establishment details'!$C$14="Secondary",$V1074="Classbase"),"Invalid Status type",
AND(OR( $V1074="Classbase", $V1074="Teaching", $V1074="Early years",$V1074="SEND resourced"), NOT(ISBLANK($M1074))),"Space with status type and unusable type.",
AND($V1074= "Classbase",'Establishment details'!$C$22&gt;=10), "Classbase status is only valid in schools with a primary element.",
AND($I1074= "Large",$N1074 &gt; 3.5), "Large rooms with less than 3.5m height.",
AND(OR($V1074="Light practical (science)",$V1074="Light practical (science)",$V1074="Heavy practical (workshops)", $V1074="Heavy practical (clean)"), OR($O1074=0,ISBLANK($O1074))),"Missing sinks count for light and heavy practical spaces.",
AND($M1074 = "Other",ISBLANK($R1074)), "Invalid unusable type / missing note for other unusable type."
),
" ")</f>
        <v>Missing space use.</v>
      </c>
    </row>
    <row r="1075" spans="2:23" ht="15.75" x14ac:dyDescent="0.25">
      <c r="B1075" s="143"/>
      <c r="C1075" s="144"/>
      <c r="D1075" s="144"/>
      <c r="E1075" s="144"/>
      <c r="F1075" s="147" t="str" cm="1">
        <f t="array" ref="F1075">_xlfn.IFNA(CONCATENATE(_xlfn.IFS($D1075="Mezzanine",LEFT($D1075,1), $D1075="Ground Floor",LEFT($D1075,1),$D1075="Basment ",LEFT($D1075,1), $D1075="1st Floor", "0"&amp;LEFT($D1075,1), $D1075="2nd Floor", "0"&amp;LEFT($D1075,1), $D1075="3rd Floor", "0"&amp;LEFT($D1075,1), $D1075="4th Floor", "0"&amp;LEFT($D1075,1), $D1075="5th Floor", "0"&amp;LEFT($D1075,1), $D1075="6th Floor", "0"&amp;LEFT($D1075,1),$D1075="7th Floor", "0"&amp;LEFT($D1075,1),$D1075="8th Floor", "0"&amp;LEFT($D1075,1),$D1075="9th Floor", "0"&amp;LEFT($D1075,1),$D1075="10th Floor", LEFT($D1075,2),$D1075="11th Floor", LEFT($D1075,2),$D1075="12th Floor", LEFT($D1075,2),$D1075="13th Floor", LEFT($D1075,2), $D1075="Lower Ground", LEFT($D1075)&amp;IF(ISNUMBER(FIND(" ",$D1075)),MID($D1075,FIND(" ",$D1075)+1,1),"")&amp;IF(ISNUMBER(FIND(" ",$D1075,FIND(" ",$D1075)+1)),MID($D1075,FIND(" ",$D1075,FIND(" ",$D1075)+1)+1,1),""),$D1075="Upper Ground", LEFT($D1075)&amp;IF(ISNUMBER(FIND(" ",$D1075)),MID($D1075,FIND(" ",$D1075)+1,1),"")&amp;IF(ISNUMBER(FIND(" ",$D1075,FIND(" ",$D1075)+1)),MID($D1075,FIND(" ",$D1075,FIND(" ",$D1075)+1)+1,1),"")),".0",$E1075), " ")</f>
        <v xml:space="preserve"> </v>
      </c>
      <c r="G1075" s="144"/>
      <c r="H1075" s="144"/>
      <c r="I1075" s="144"/>
      <c r="J1075" s="144"/>
      <c r="K1075" s="144"/>
      <c r="L1075" s="149" t="str" cm="1">
        <f t="array" ref="L1075">_xlfn.IFNA(
_xlfn.IFS(
AND($F1075=" ",$G1075=" ",$H1075=" "),"Please update all three: Surveyor Room Reference, Establishment Room Reference and Establishment Room Name",
AND(OR($I1075="General",$I1075="Open plan/ semi-open general",$I1075="Fitted",$I1075="Light practical (science)",$I1075="Light practical (other)",$I1075="Heavy practical (workshops)",$I1075="Heavy practical (clean)",$I1075="Large",$I1075="Storage"),$J1075=0,$K1075=0),"Please update Net Area or Non-net Area",
AND($B1075&lt;&gt;"OUT",$J1075=0,$I1075&lt;&gt;"Non-net",$M1075="85% Circulation"),"Net area not recorded for spaces with 85% circulation unusable type",
AND(OR($I1075="General",$I1075="Open plan/ semi-open general",$I1075="Fitted",$I1075="Light practical (science)",$I1075="Light practical (other)",$I1075="Heavy practical (workshops)",$I1075="Heavy practical (clean)",$I1075="Large",$I1075="Storage"),OR($J1075=0,ISBLANK($J1075))),"Net area not recorded in net spaces",
AND(OR($I1075="Non-net",$I1075="Outdoor space"),$J1075&gt;0),"Net Area Recorded in Non-net space",
AND($I1075="General",$J1075&gt;90),"This general space is over 90m2, please ensure that this space is entered as separate spaces if it usually used as separate spaces",
AND($I1075="Open plan/ semi-open general",$J1075&lt;27),"Open plan general space under 27m2",
AND(OR($K1075=0,ISBLANK($K1075)), $I1075="Non-net"),"Non-net area not recorded in non-net space"
),
" ")</f>
        <v xml:space="preserve"> </v>
      </c>
      <c r="M1075" s="144"/>
      <c r="N1075" s="144"/>
      <c r="O1075" s="144"/>
      <c r="P1075" s="144"/>
      <c r="Q1075" s="144"/>
      <c r="R1075" s="171"/>
      <c r="S1075" s="147">
        <f>NCA_Calculations!$P$1087</f>
        <v>0</v>
      </c>
      <c r="T1075" s="147">
        <f>NCA_Calculations!$Q$1087</f>
        <v>0</v>
      </c>
      <c r="U1075" s="144"/>
      <c r="V1075" s="144"/>
      <c r="W1075" s="149" t="str" cm="1">
        <f t="array" ref="W1075">_xlfn.IFNA(
_xlfn.IFS(
ISBLANK($U1075),"Missing space use.",
AND('Establishment details'!$C$14="Secondary",$V1075="Classbase"),"Invalid Status type",
AND(OR( $V1075="Classbase", $V1075="Teaching", $V1075="Early years",$V1075="SEND resourced"), NOT(ISBLANK($M1075))),"Space with status type and unusable type.",
AND($V1075= "Classbase",'Establishment details'!$C$22&gt;=10), "Classbase status is only valid in schools with a primary element.",
AND($I1075= "Large",$N1075 &gt; 3.5), "Large rooms with less than 3.5m height.",
AND(OR($V1075="Light practical (science)",$V1075="Light practical (science)",$V1075="Heavy practical (workshops)", $V1075="Heavy practical (clean)"), OR($O1075=0,ISBLANK($O1075))),"Missing sinks count for light and heavy practical spaces.",
AND($M1075 = "Other",ISBLANK($R1075)), "Invalid unusable type / missing note for other unusable type."
),
" ")</f>
        <v>Missing space use.</v>
      </c>
    </row>
    <row r="1076" spans="2:23" ht="15.75" x14ac:dyDescent="0.25">
      <c r="B1076" s="143"/>
      <c r="C1076" s="144"/>
      <c r="D1076" s="144"/>
      <c r="E1076" s="144"/>
      <c r="F1076" s="147" t="str" cm="1">
        <f t="array" ref="F1076">_xlfn.IFNA(CONCATENATE(_xlfn.IFS($D1076="Mezzanine",LEFT($D1076,1), $D1076="Ground Floor",LEFT($D1076,1),$D1076="Basment ",LEFT($D1076,1), $D1076="1st Floor", "0"&amp;LEFT($D1076,1), $D1076="2nd Floor", "0"&amp;LEFT($D1076,1), $D1076="3rd Floor", "0"&amp;LEFT($D1076,1), $D1076="4th Floor", "0"&amp;LEFT($D1076,1), $D1076="5th Floor", "0"&amp;LEFT($D1076,1), $D1076="6th Floor", "0"&amp;LEFT($D1076,1),$D1076="7th Floor", "0"&amp;LEFT($D1076,1),$D1076="8th Floor", "0"&amp;LEFT($D1076,1),$D1076="9th Floor", "0"&amp;LEFT($D1076,1),$D1076="10th Floor", LEFT($D1076,2),$D1076="11th Floor", LEFT($D1076,2),$D1076="12th Floor", LEFT($D1076,2),$D1076="13th Floor", LEFT($D1076,2), $D1076="Lower Ground", LEFT($D1076)&amp;IF(ISNUMBER(FIND(" ",$D1076)),MID($D1076,FIND(" ",$D1076)+1,1),"")&amp;IF(ISNUMBER(FIND(" ",$D1076,FIND(" ",$D1076)+1)),MID($D1076,FIND(" ",$D1076,FIND(" ",$D1076)+1)+1,1),""),$D1076="Upper Ground", LEFT($D1076)&amp;IF(ISNUMBER(FIND(" ",$D1076)),MID($D1076,FIND(" ",$D1076)+1,1),"")&amp;IF(ISNUMBER(FIND(" ",$D1076,FIND(" ",$D1076)+1)),MID($D1076,FIND(" ",$D1076,FIND(" ",$D1076)+1)+1,1),"")),".0",$E1076), " ")</f>
        <v xml:space="preserve"> </v>
      </c>
      <c r="G1076" s="144"/>
      <c r="H1076" s="144"/>
      <c r="I1076" s="144"/>
      <c r="J1076" s="144"/>
      <c r="K1076" s="144"/>
      <c r="L1076" s="149" t="str" cm="1">
        <f t="array" ref="L1076">_xlfn.IFNA(
_xlfn.IFS(
AND($F1076=" ",$G1076=" ",$H1076=" "),"Please update all three: Surveyor Room Reference, Establishment Room Reference and Establishment Room Name",
AND(OR($I1076="General",$I1076="Open plan/ semi-open general",$I1076="Fitted",$I1076="Light practical (science)",$I1076="Light practical (other)",$I1076="Heavy practical (workshops)",$I1076="Heavy practical (clean)",$I1076="Large",$I1076="Storage"),$J1076=0,$K1076=0),"Please update Net Area or Non-net Area",
AND($B1076&lt;&gt;"OUT",$J1076=0,$I1076&lt;&gt;"Non-net",$M1076="85% Circulation"),"Net area not recorded for spaces with 85% circulation unusable type",
AND(OR($I1076="General",$I1076="Open plan/ semi-open general",$I1076="Fitted",$I1076="Light practical (science)",$I1076="Light practical (other)",$I1076="Heavy practical (workshops)",$I1076="Heavy practical (clean)",$I1076="Large",$I1076="Storage"),OR($J1076=0,ISBLANK($J1076))),"Net area not recorded in net spaces",
AND(OR($I1076="Non-net",$I1076="Outdoor space"),$J1076&gt;0),"Net Area Recorded in Non-net space",
AND($I1076="General",$J1076&gt;90),"This general space is over 90m2, please ensure that this space is entered as separate spaces if it usually used as separate spaces",
AND($I1076="Open plan/ semi-open general",$J1076&lt;27),"Open plan general space under 27m2",
AND(OR($K1076=0,ISBLANK($K1076)), $I1076="Non-net"),"Non-net area not recorded in non-net space"
),
" ")</f>
        <v xml:space="preserve"> </v>
      </c>
      <c r="M1076" s="144"/>
      <c r="N1076" s="144"/>
      <c r="O1076" s="144"/>
      <c r="P1076" s="144"/>
      <c r="Q1076" s="144"/>
      <c r="R1076" s="171"/>
      <c r="S1076" s="147">
        <f>NCA_Calculations!$P$1088</f>
        <v>0</v>
      </c>
      <c r="T1076" s="147">
        <f>NCA_Calculations!$Q$1088</f>
        <v>0</v>
      </c>
      <c r="U1076" s="144"/>
      <c r="V1076" s="144"/>
      <c r="W1076" s="149" t="str" cm="1">
        <f t="array" ref="W1076">_xlfn.IFNA(
_xlfn.IFS(
ISBLANK($U1076),"Missing space use.",
AND('Establishment details'!$C$14="Secondary",$V1076="Classbase"),"Invalid Status type",
AND(OR( $V1076="Classbase", $V1076="Teaching", $V1076="Early years",$V1076="SEND resourced"), NOT(ISBLANK($M1076))),"Space with status type and unusable type.",
AND($V1076= "Classbase",'Establishment details'!$C$22&gt;=10), "Classbase status is only valid in schools with a primary element.",
AND($I1076= "Large",$N1076 &gt; 3.5), "Large rooms with less than 3.5m height.",
AND(OR($V1076="Light practical (science)",$V1076="Light practical (science)",$V1076="Heavy practical (workshops)", $V1076="Heavy practical (clean)"), OR($O1076=0,ISBLANK($O1076))),"Missing sinks count for light and heavy practical spaces.",
AND($M1076 = "Other",ISBLANK($R1076)), "Invalid unusable type / missing note for other unusable type."
),
" ")</f>
        <v>Missing space use.</v>
      </c>
    </row>
    <row r="1077" spans="2:23" ht="15.75" x14ac:dyDescent="0.25">
      <c r="B1077" s="143"/>
      <c r="C1077" s="144"/>
      <c r="D1077" s="144"/>
      <c r="E1077" s="144"/>
      <c r="F1077" s="147" t="str" cm="1">
        <f t="array" ref="F1077">_xlfn.IFNA(CONCATENATE(_xlfn.IFS($D1077="Mezzanine",LEFT($D1077,1), $D1077="Ground Floor",LEFT($D1077,1),$D1077="Basment ",LEFT($D1077,1), $D1077="1st Floor", "0"&amp;LEFT($D1077,1), $D1077="2nd Floor", "0"&amp;LEFT($D1077,1), $D1077="3rd Floor", "0"&amp;LEFT($D1077,1), $D1077="4th Floor", "0"&amp;LEFT($D1077,1), $D1077="5th Floor", "0"&amp;LEFT($D1077,1), $D1077="6th Floor", "0"&amp;LEFT($D1077,1),$D1077="7th Floor", "0"&amp;LEFT($D1077,1),$D1077="8th Floor", "0"&amp;LEFT($D1077,1),$D1077="9th Floor", "0"&amp;LEFT($D1077,1),$D1077="10th Floor", LEFT($D1077,2),$D1077="11th Floor", LEFT($D1077,2),$D1077="12th Floor", LEFT($D1077,2),$D1077="13th Floor", LEFT($D1077,2), $D1077="Lower Ground", LEFT($D1077)&amp;IF(ISNUMBER(FIND(" ",$D1077)),MID($D1077,FIND(" ",$D1077)+1,1),"")&amp;IF(ISNUMBER(FIND(" ",$D1077,FIND(" ",$D1077)+1)),MID($D1077,FIND(" ",$D1077,FIND(" ",$D1077)+1)+1,1),""),$D1077="Upper Ground", LEFT($D1077)&amp;IF(ISNUMBER(FIND(" ",$D1077)),MID($D1077,FIND(" ",$D1077)+1,1),"")&amp;IF(ISNUMBER(FIND(" ",$D1077,FIND(" ",$D1077)+1)),MID($D1077,FIND(" ",$D1077,FIND(" ",$D1077)+1)+1,1),"")),".0",$E1077), " ")</f>
        <v xml:space="preserve"> </v>
      </c>
      <c r="G1077" s="144"/>
      <c r="H1077" s="144"/>
      <c r="I1077" s="144"/>
      <c r="J1077" s="144"/>
      <c r="K1077" s="144"/>
      <c r="L1077" s="149" t="str" cm="1">
        <f t="array" ref="L1077">_xlfn.IFNA(
_xlfn.IFS(
AND($F1077=" ",$G1077=" ",$H1077=" "),"Please update all three: Surveyor Room Reference, Establishment Room Reference and Establishment Room Name",
AND(OR($I1077="General",$I1077="Open plan/ semi-open general",$I1077="Fitted",$I1077="Light practical (science)",$I1077="Light practical (other)",$I1077="Heavy practical (workshops)",$I1077="Heavy practical (clean)",$I1077="Large",$I1077="Storage"),$J1077=0,$K1077=0),"Please update Net Area or Non-net Area",
AND($B1077&lt;&gt;"OUT",$J1077=0,$I1077&lt;&gt;"Non-net",$M1077="85% Circulation"),"Net area not recorded for spaces with 85% circulation unusable type",
AND(OR($I1077="General",$I1077="Open plan/ semi-open general",$I1077="Fitted",$I1077="Light practical (science)",$I1077="Light practical (other)",$I1077="Heavy practical (workshops)",$I1077="Heavy practical (clean)",$I1077="Large",$I1077="Storage"),OR($J1077=0,ISBLANK($J1077))),"Net area not recorded in net spaces",
AND(OR($I1077="Non-net",$I1077="Outdoor space"),$J1077&gt;0),"Net Area Recorded in Non-net space",
AND($I1077="General",$J1077&gt;90),"This general space is over 90m2, please ensure that this space is entered as separate spaces if it usually used as separate spaces",
AND($I1077="Open plan/ semi-open general",$J1077&lt;27),"Open plan general space under 27m2",
AND(OR($K1077=0,ISBLANK($K1077)), $I1077="Non-net"),"Non-net area not recorded in non-net space"
),
" ")</f>
        <v xml:space="preserve"> </v>
      </c>
      <c r="M1077" s="144"/>
      <c r="N1077" s="144"/>
      <c r="O1077" s="144"/>
      <c r="P1077" s="144"/>
      <c r="Q1077" s="144"/>
      <c r="R1077" s="171"/>
      <c r="S1077" s="147">
        <f>NCA_Calculations!$P$1089</f>
        <v>0</v>
      </c>
      <c r="T1077" s="147">
        <f>NCA_Calculations!$Q$1089</f>
        <v>0</v>
      </c>
      <c r="U1077" s="144"/>
      <c r="V1077" s="144"/>
      <c r="W1077" s="149" t="str" cm="1">
        <f t="array" ref="W1077">_xlfn.IFNA(
_xlfn.IFS(
ISBLANK($U1077),"Missing space use.",
AND('Establishment details'!$C$14="Secondary",$V1077="Classbase"),"Invalid Status type",
AND(OR( $V1077="Classbase", $V1077="Teaching", $V1077="Early years",$V1077="SEND resourced"), NOT(ISBLANK($M1077))),"Space with status type and unusable type.",
AND($V1077= "Classbase",'Establishment details'!$C$22&gt;=10), "Classbase status is only valid in schools with a primary element.",
AND($I1077= "Large",$N1077 &gt; 3.5), "Large rooms with less than 3.5m height.",
AND(OR($V1077="Light practical (science)",$V1077="Light practical (science)",$V1077="Heavy practical (workshops)", $V1077="Heavy practical (clean)"), OR($O1077=0,ISBLANK($O1077))),"Missing sinks count for light and heavy practical spaces.",
AND($M1077 = "Other",ISBLANK($R1077)), "Invalid unusable type / missing note for other unusable type."
),
" ")</f>
        <v>Missing space use.</v>
      </c>
    </row>
    <row r="1078" spans="2:23" ht="15.75" x14ac:dyDescent="0.25">
      <c r="B1078" s="143"/>
      <c r="C1078" s="144"/>
      <c r="D1078" s="144"/>
      <c r="E1078" s="144"/>
      <c r="F1078" s="147" t="str" cm="1">
        <f t="array" ref="F1078">_xlfn.IFNA(CONCATENATE(_xlfn.IFS($D1078="Mezzanine",LEFT($D1078,1), $D1078="Ground Floor",LEFT($D1078,1),$D1078="Basment ",LEFT($D1078,1), $D1078="1st Floor", "0"&amp;LEFT($D1078,1), $D1078="2nd Floor", "0"&amp;LEFT($D1078,1), $D1078="3rd Floor", "0"&amp;LEFT($D1078,1), $D1078="4th Floor", "0"&amp;LEFT($D1078,1), $D1078="5th Floor", "0"&amp;LEFT($D1078,1), $D1078="6th Floor", "0"&amp;LEFT($D1078,1),$D1078="7th Floor", "0"&amp;LEFT($D1078,1),$D1078="8th Floor", "0"&amp;LEFT($D1078,1),$D1078="9th Floor", "0"&amp;LEFT($D1078,1),$D1078="10th Floor", LEFT($D1078,2),$D1078="11th Floor", LEFT($D1078,2),$D1078="12th Floor", LEFT($D1078,2),$D1078="13th Floor", LEFT($D1078,2), $D1078="Lower Ground", LEFT($D1078)&amp;IF(ISNUMBER(FIND(" ",$D1078)),MID($D1078,FIND(" ",$D1078)+1,1),"")&amp;IF(ISNUMBER(FIND(" ",$D1078,FIND(" ",$D1078)+1)),MID($D1078,FIND(" ",$D1078,FIND(" ",$D1078)+1)+1,1),""),$D1078="Upper Ground", LEFT($D1078)&amp;IF(ISNUMBER(FIND(" ",$D1078)),MID($D1078,FIND(" ",$D1078)+1,1),"")&amp;IF(ISNUMBER(FIND(" ",$D1078,FIND(" ",$D1078)+1)),MID($D1078,FIND(" ",$D1078,FIND(" ",$D1078)+1)+1,1),"")),".0",$E1078), " ")</f>
        <v xml:space="preserve"> </v>
      </c>
      <c r="G1078" s="144"/>
      <c r="H1078" s="144"/>
      <c r="I1078" s="144"/>
      <c r="J1078" s="144"/>
      <c r="K1078" s="144"/>
      <c r="L1078" s="149" t="str" cm="1">
        <f t="array" ref="L1078">_xlfn.IFNA(
_xlfn.IFS(
AND($F1078=" ",$G1078=" ",$H1078=" "),"Please update all three: Surveyor Room Reference, Establishment Room Reference and Establishment Room Name",
AND(OR($I1078="General",$I1078="Open plan/ semi-open general",$I1078="Fitted",$I1078="Light practical (science)",$I1078="Light practical (other)",$I1078="Heavy practical (workshops)",$I1078="Heavy practical (clean)",$I1078="Large",$I1078="Storage"),$J1078=0,$K1078=0),"Please update Net Area or Non-net Area",
AND($B1078&lt;&gt;"OUT",$J1078=0,$I1078&lt;&gt;"Non-net",$M1078="85% Circulation"),"Net area not recorded for spaces with 85% circulation unusable type",
AND(OR($I1078="General",$I1078="Open plan/ semi-open general",$I1078="Fitted",$I1078="Light practical (science)",$I1078="Light practical (other)",$I1078="Heavy practical (workshops)",$I1078="Heavy practical (clean)",$I1078="Large",$I1078="Storage"),OR($J1078=0,ISBLANK($J1078))),"Net area not recorded in net spaces",
AND(OR($I1078="Non-net",$I1078="Outdoor space"),$J1078&gt;0),"Net Area Recorded in Non-net space",
AND($I1078="General",$J1078&gt;90),"This general space is over 90m2, please ensure that this space is entered as separate spaces if it usually used as separate spaces",
AND($I1078="Open plan/ semi-open general",$J1078&lt;27),"Open plan general space under 27m2",
AND(OR($K1078=0,ISBLANK($K1078)), $I1078="Non-net"),"Non-net area not recorded in non-net space"
),
" ")</f>
        <v xml:space="preserve"> </v>
      </c>
      <c r="M1078" s="144"/>
      <c r="N1078" s="144"/>
      <c r="O1078" s="144"/>
      <c r="P1078" s="144"/>
      <c r="Q1078" s="144"/>
      <c r="R1078" s="171"/>
      <c r="S1078" s="147">
        <f>NCA_Calculations!$P$1090</f>
        <v>0</v>
      </c>
      <c r="T1078" s="147">
        <f>NCA_Calculations!$Q$1090</f>
        <v>0</v>
      </c>
      <c r="U1078" s="144"/>
      <c r="V1078" s="144"/>
      <c r="W1078" s="149" t="str" cm="1">
        <f t="array" ref="W1078">_xlfn.IFNA(
_xlfn.IFS(
ISBLANK($U1078),"Missing space use.",
AND('Establishment details'!$C$14="Secondary",$V1078="Classbase"),"Invalid Status type",
AND(OR( $V1078="Classbase", $V1078="Teaching", $V1078="Early years",$V1078="SEND resourced"), NOT(ISBLANK($M1078))),"Space with status type and unusable type.",
AND($V1078= "Classbase",'Establishment details'!$C$22&gt;=10), "Classbase status is only valid in schools with a primary element.",
AND($I1078= "Large",$N1078 &gt; 3.5), "Large rooms with less than 3.5m height.",
AND(OR($V1078="Light practical (science)",$V1078="Light practical (science)",$V1078="Heavy practical (workshops)", $V1078="Heavy practical (clean)"), OR($O1078=0,ISBLANK($O1078))),"Missing sinks count for light and heavy practical spaces.",
AND($M1078 = "Other",ISBLANK($R1078)), "Invalid unusable type / missing note for other unusable type."
),
" ")</f>
        <v>Missing space use.</v>
      </c>
    </row>
    <row r="1079" spans="2:23" ht="15.75" x14ac:dyDescent="0.25">
      <c r="B1079" s="143"/>
      <c r="C1079" s="144"/>
      <c r="D1079" s="144"/>
      <c r="E1079" s="144"/>
      <c r="F1079" s="147" t="str" cm="1">
        <f t="array" ref="F1079">_xlfn.IFNA(CONCATENATE(_xlfn.IFS($D1079="Mezzanine",LEFT($D1079,1), $D1079="Ground Floor",LEFT($D1079,1),$D1079="Basment ",LEFT($D1079,1), $D1079="1st Floor", "0"&amp;LEFT($D1079,1), $D1079="2nd Floor", "0"&amp;LEFT($D1079,1), $D1079="3rd Floor", "0"&amp;LEFT($D1079,1), $D1079="4th Floor", "0"&amp;LEFT($D1079,1), $D1079="5th Floor", "0"&amp;LEFT($D1079,1), $D1079="6th Floor", "0"&amp;LEFT($D1079,1),$D1079="7th Floor", "0"&amp;LEFT($D1079,1),$D1079="8th Floor", "0"&amp;LEFT($D1079,1),$D1079="9th Floor", "0"&amp;LEFT($D1079,1),$D1079="10th Floor", LEFT($D1079,2),$D1079="11th Floor", LEFT($D1079,2),$D1079="12th Floor", LEFT($D1079,2),$D1079="13th Floor", LEFT($D1079,2), $D1079="Lower Ground", LEFT($D1079)&amp;IF(ISNUMBER(FIND(" ",$D1079)),MID($D1079,FIND(" ",$D1079)+1,1),"")&amp;IF(ISNUMBER(FIND(" ",$D1079,FIND(" ",$D1079)+1)),MID($D1079,FIND(" ",$D1079,FIND(" ",$D1079)+1)+1,1),""),$D1079="Upper Ground", LEFT($D1079)&amp;IF(ISNUMBER(FIND(" ",$D1079)),MID($D1079,FIND(" ",$D1079)+1,1),"")&amp;IF(ISNUMBER(FIND(" ",$D1079,FIND(" ",$D1079)+1)),MID($D1079,FIND(" ",$D1079,FIND(" ",$D1079)+1)+1,1),"")),".0",$E1079), " ")</f>
        <v xml:space="preserve"> </v>
      </c>
      <c r="G1079" s="144"/>
      <c r="H1079" s="144"/>
      <c r="I1079" s="144"/>
      <c r="J1079" s="144"/>
      <c r="K1079" s="144"/>
      <c r="L1079" s="149" t="str" cm="1">
        <f t="array" ref="L1079">_xlfn.IFNA(
_xlfn.IFS(
AND($F1079=" ",$G1079=" ",$H1079=" "),"Please update all three: Surveyor Room Reference, Establishment Room Reference and Establishment Room Name",
AND(OR($I1079="General",$I1079="Open plan/ semi-open general",$I1079="Fitted",$I1079="Light practical (science)",$I1079="Light practical (other)",$I1079="Heavy practical (workshops)",$I1079="Heavy practical (clean)",$I1079="Large",$I1079="Storage"),$J1079=0,$K1079=0),"Please update Net Area or Non-net Area",
AND($B1079&lt;&gt;"OUT",$J1079=0,$I1079&lt;&gt;"Non-net",$M1079="85% Circulation"),"Net area not recorded for spaces with 85% circulation unusable type",
AND(OR($I1079="General",$I1079="Open plan/ semi-open general",$I1079="Fitted",$I1079="Light practical (science)",$I1079="Light practical (other)",$I1079="Heavy practical (workshops)",$I1079="Heavy practical (clean)",$I1079="Large",$I1079="Storage"),OR($J1079=0,ISBLANK($J1079))),"Net area not recorded in net spaces",
AND(OR($I1079="Non-net",$I1079="Outdoor space"),$J1079&gt;0),"Net Area Recorded in Non-net space",
AND($I1079="General",$J1079&gt;90),"This general space is over 90m2, please ensure that this space is entered as separate spaces if it usually used as separate spaces",
AND($I1079="Open plan/ semi-open general",$J1079&lt;27),"Open plan general space under 27m2",
AND(OR($K1079=0,ISBLANK($K1079)), $I1079="Non-net"),"Non-net area not recorded in non-net space"
),
" ")</f>
        <v xml:space="preserve"> </v>
      </c>
      <c r="M1079" s="144"/>
      <c r="N1079" s="144"/>
      <c r="O1079" s="144"/>
      <c r="P1079" s="144"/>
      <c r="Q1079" s="144"/>
      <c r="R1079" s="171"/>
      <c r="S1079" s="147">
        <f>NCA_Calculations!$P$1091</f>
        <v>0</v>
      </c>
      <c r="T1079" s="147">
        <f>NCA_Calculations!$Q$1091</f>
        <v>0</v>
      </c>
      <c r="U1079" s="144"/>
      <c r="V1079" s="144"/>
      <c r="W1079" s="149" t="str" cm="1">
        <f t="array" ref="W1079">_xlfn.IFNA(
_xlfn.IFS(
ISBLANK($U1079),"Missing space use.",
AND('Establishment details'!$C$14="Secondary",$V1079="Classbase"),"Invalid Status type",
AND(OR( $V1079="Classbase", $V1079="Teaching", $V1079="Early years",$V1079="SEND resourced"), NOT(ISBLANK($M1079))),"Space with status type and unusable type.",
AND($V1079= "Classbase",'Establishment details'!$C$22&gt;=10), "Classbase status is only valid in schools with a primary element.",
AND($I1079= "Large",$N1079 &gt; 3.5), "Large rooms with less than 3.5m height.",
AND(OR($V1079="Light practical (science)",$V1079="Light practical (science)",$V1079="Heavy practical (workshops)", $V1079="Heavy practical (clean)"), OR($O1079=0,ISBLANK($O1079))),"Missing sinks count for light and heavy practical spaces.",
AND($M1079 = "Other",ISBLANK($R1079)), "Invalid unusable type / missing note for other unusable type."
),
" ")</f>
        <v>Missing space use.</v>
      </c>
    </row>
    <row r="1080" spans="2:23" ht="15.75" x14ac:dyDescent="0.25">
      <c r="B1080" s="143"/>
      <c r="C1080" s="144"/>
      <c r="D1080" s="144"/>
      <c r="E1080" s="144"/>
      <c r="F1080" s="147" t="str" cm="1">
        <f t="array" ref="F1080">_xlfn.IFNA(CONCATENATE(_xlfn.IFS($D1080="Mezzanine",LEFT($D1080,1), $D1080="Ground Floor",LEFT($D1080,1),$D1080="Basment ",LEFT($D1080,1), $D1080="1st Floor", "0"&amp;LEFT($D1080,1), $D1080="2nd Floor", "0"&amp;LEFT($D1080,1), $D1080="3rd Floor", "0"&amp;LEFT($D1080,1), $D1080="4th Floor", "0"&amp;LEFT($D1080,1), $D1080="5th Floor", "0"&amp;LEFT($D1080,1), $D1080="6th Floor", "0"&amp;LEFT($D1080,1),$D1080="7th Floor", "0"&amp;LEFT($D1080,1),$D1080="8th Floor", "0"&amp;LEFT($D1080,1),$D1080="9th Floor", "0"&amp;LEFT($D1080,1),$D1080="10th Floor", LEFT($D1080,2),$D1080="11th Floor", LEFT($D1080,2),$D1080="12th Floor", LEFT($D1080,2),$D1080="13th Floor", LEFT($D1080,2), $D1080="Lower Ground", LEFT($D1080)&amp;IF(ISNUMBER(FIND(" ",$D1080)),MID($D1080,FIND(" ",$D1080)+1,1),"")&amp;IF(ISNUMBER(FIND(" ",$D1080,FIND(" ",$D1080)+1)),MID($D1080,FIND(" ",$D1080,FIND(" ",$D1080)+1)+1,1),""),$D1080="Upper Ground", LEFT($D1080)&amp;IF(ISNUMBER(FIND(" ",$D1080)),MID($D1080,FIND(" ",$D1080)+1,1),"")&amp;IF(ISNUMBER(FIND(" ",$D1080,FIND(" ",$D1080)+1)),MID($D1080,FIND(" ",$D1080,FIND(" ",$D1080)+1)+1,1),"")),".0",$E1080), " ")</f>
        <v xml:space="preserve"> </v>
      </c>
      <c r="G1080" s="144"/>
      <c r="H1080" s="144"/>
      <c r="I1080" s="144"/>
      <c r="J1080" s="144"/>
      <c r="K1080" s="144"/>
      <c r="L1080" s="149" t="str" cm="1">
        <f t="array" ref="L1080">_xlfn.IFNA(
_xlfn.IFS(
AND($F1080=" ",$G1080=" ",$H1080=" "),"Please update all three: Surveyor Room Reference, Establishment Room Reference and Establishment Room Name",
AND(OR($I1080="General",$I1080="Open plan/ semi-open general",$I1080="Fitted",$I1080="Light practical (science)",$I1080="Light practical (other)",$I1080="Heavy practical (workshops)",$I1080="Heavy practical (clean)",$I1080="Large",$I1080="Storage"),$J1080=0,$K1080=0),"Please update Net Area or Non-net Area",
AND($B1080&lt;&gt;"OUT",$J1080=0,$I1080&lt;&gt;"Non-net",$M1080="85% Circulation"),"Net area not recorded for spaces with 85% circulation unusable type",
AND(OR($I1080="General",$I1080="Open plan/ semi-open general",$I1080="Fitted",$I1080="Light practical (science)",$I1080="Light practical (other)",$I1080="Heavy practical (workshops)",$I1080="Heavy practical (clean)",$I1080="Large",$I1080="Storage"),OR($J1080=0,ISBLANK($J1080))),"Net area not recorded in net spaces",
AND(OR($I1080="Non-net",$I1080="Outdoor space"),$J1080&gt;0),"Net Area Recorded in Non-net space",
AND($I1080="General",$J1080&gt;90),"This general space is over 90m2, please ensure that this space is entered as separate spaces if it usually used as separate spaces",
AND($I1080="Open plan/ semi-open general",$J1080&lt;27),"Open plan general space under 27m2",
AND(OR($K1080=0,ISBLANK($K1080)), $I1080="Non-net"),"Non-net area not recorded in non-net space"
),
" ")</f>
        <v xml:space="preserve"> </v>
      </c>
      <c r="M1080" s="144"/>
      <c r="N1080" s="144"/>
      <c r="O1080" s="144"/>
      <c r="P1080" s="144"/>
      <c r="Q1080" s="144"/>
      <c r="R1080" s="171"/>
      <c r="S1080" s="147">
        <f>NCA_Calculations!$P$1092</f>
        <v>0</v>
      </c>
      <c r="T1080" s="147">
        <f>NCA_Calculations!$Q$1092</f>
        <v>0</v>
      </c>
      <c r="U1080" s="144"/>
      <c r="V1080" s="144"/>
      <c r="W1080" s="149" t="str" cm="1">
        <f t="array" ref="W1080">_xlfn.IFNA(
_xlfn.IFS(
ISBLANK($U1080),"Missing space use.",
AND('Establishment details'!$C$14="Secondary",$V1080="Classbase"),"Invalid Status type",
AND(OR( $V1080="Classbase", $V1080="Teaching", $V1080="Early years",$V1080="SEND resourced"), NOT(ISBLANK($M1080))),"Space with status type and unusable type.",
AND($V1080= "Classbase",'Establishment details'!$C$22&gt;=10), "Classbase status is only valid in schools with a primary element.",
AND($I1080= "Large",$N1080 &gt; 3.5), "Large rooms with less than 3.5m height.",
AND(OR($V1080="Light practical (science)",$V1080="Light practical (science)",$V1080="Heavy practical (workshops)", $V1080="Heavy practical (clean)"), OR($O1080=0,ISBLANK($O1080))),"Missing sinks count for light and heavy practical spaces.",
AND($M1080 = "Other",ISBLANK($R1080)), "Invalid unusable type / missing note for other unusable type."
),
" ")</f>
        <v>Missing space use.</v>
      </c>
    </row>
    <row r="1081" spans="2:23" ht="15.75" x14ac:dyDescent="0.25">
      <c r="B1081" s="143"/>
      <c r="C1081" s="144"/>
      <c r="D1081" s="144"/>
      <c r="E1081" s="144"/>
      <c r="F1081" s="147" t="str" cm="1">
        <f t="array" ref="F1081">_xlfn.IFNA(CONCATENATE(_xlfn.IFS($D1081="Mezzanine",LEFT($D1081,1), $D1081="Ground Floor",LEFT($D1081,1),$D1081="Basment ",LEFT($D1081,1), $D1081="1st Floor", "0"&amp;LEFT($D1081,1), $D1081="2nd Floor", "0"&amp;LEFT($D1081,1), $D1081="3rd Floor", "0"&amp;LEFT($D1081,1), $D1081="4th Floor", "0"&amp;LEFT($D1081,1), $D1081="5th Floor", "0"&amp;LEFT($D1081,1), $D1081="6th Floor", "0"&amp;LEFT($D1081,1),$D1081="7th Floor", "0"&amp;LEFT($D1081,1),$D1081="8th Floor", "0"&amp;LEFT($D1081,1),$D1081="9th Floor", "0"&amp;LEFT($D1081,1),$D1081="10th Floor", LEFT($D1081,2),$D1081="11th Floor", LEFT($D1081,2),$D1081="12th Floor", LEFT($D1081,2),$D1081="13th Floor", LEFT($D1081,2), $D1081="Lower Ground", LEFT($D1081)&amp;IF(ISNUMBER(FIND(" ",$D1081)),MID($D1081,FIND(" ",$D1081)+1,1),"")&amp;IF(ISNUMBER(FIND(" ",$D1081,FIND(" ",$D1081)+1)),MID($D1081,FIND(" ",$D1081,FIND(" ",$D1081)+1)+1,1),""),$D1081="Upper Ground", LEFT($D1081)&amp;IF(ISNUMBER(FIND(" ",$D1081)),MID($D1081,FIND(" ",$D1081)+1,1),"")&amp;IF(ISNUMBER(FIND(" ",$D1081,FIND(" ",$D1081)+1)),MID($D1081,FIND(" ",$D1081,FIND(" ",$D1081)+1)+1,1),"")),".0",$E1081), " ")</f>
        <v xml:space="preserve"> </v>
      </c>
      <c r="G1081" s="144"/>
      <c r="H1081" s="144"/>
      <c r="I1081" s="144"/>
      <c r="J1081" s="144"/>
      <c r="K1081" s="144"/>
      <c r="L1081" s="149" t="str" cm="1">
        <f t="array" ref="L1081">_xlfn.IFNA(
_xlfn.IFS(
AND($F1081=" ",$G1081=" ",$H1081=" "),"Please update all three: Surveyor Room Reference, Establishment Room Reference and Establishment Room Name",
AND(OR($I1081="General",$I1081="Open plan/ semi-open general",$I1081="Fitted",$I1081="Light practical (science)",$I1081="Light practical (other)",$I1081="Heavy practical (workshops)",$I1081="Heavy practical (clean)",$I1081="Large",$I1081="Storage"),$J1081=0,$K1081=0),"Please update Net Area or Non-net Area",
AND($B1081&lt;&gt;"OUT",$J1081=0,$I1081&lt;&gt;"Non-net",$M1081="85% Circulation"),"Net area not recorded for spaces with 85% circulation unusable type",
AND(OR($I1081="General",$I1081="Open plan/ semi-open general",$I1081="Fitted",$I1081="Light practical (science)",$I1081="Light practical (other)",$I1081="Heavy practical (workshops)",$I1081="Heavy practical (clean)",$I1081="Large",$I1081="Storage"),OR($J1081=0,ISBLANK($J1081))),"Net area not recorded in net spaces",
AND(OR($I1081="Non-net",$I1081="Outdoor space"),$J1081&gt;0),"Net Area Recorded in Non-net space",
AND($I1081="General",$J1081&gt;90),"This general space is over 90m2, please ensure that this space is entered as separate spaces if it usually used as separate spaces",
AND($I1081="Open plan/ semi-open general",$J1081&lt;27),"Open plan general space under 27m2",
AND(OR($K1081=0,ISBLANK($K1081)), $I1081="Non-net"),"Non-net area not recorded in non-net space"
),
" ")</f>
        <v xml:space="preserve"> </v>
      </c>
      <c r="M1081" s="144"/>
      <c r="N1081" s="144"/>
      <c r="O1081" s="144"/>
      <c r="P1081" s="144"/>
      <c r="Q1081" s="144"/>
      <c r="R1081" s="171"/>
      <c r="S1081" s="147">
        <f>NCA_Calculations!$P$1093</f>
        <v>0</v>
      </c>
      <c r="T1081" s="147">
        <f>NCA_Calculations!$Q$1093</f>
        <v>0</v>
      </c>
      <c r="U1081" s="144"/>
      <c r="V1081" s="144"/>
      <c r="W1081" s="149" t="str" cm="1">
        <f t="array" ref="W1081">_xlfn.IFNA(
_xlfn.IFS(
ISBLANK($U1081),"Missing space use.",
AND('Establishment details'!$C$14="Secondary",$V1081="Classbase"),"Invalid Status type",
AND(OR( $V1081="Classbase", $V1081="Teaching", $V1081="Early years",$V1081="SEND resourced"), NOT(ISBLANK($M1081))),"Space with status type and unusable type.",
AND($V1081= "Classbase",'Establishment details'!$C$22&gt;=10), "Classbase status is only valid in schools with a primary element.",
AND($I1081= "Large",$N1081 &gt; 3.5), "Large rooms with less than 3.5m height.",
AND(OR($V1081="Light practical (science)",$V1081="Light practical (science)",$V1081="Heavy practical (workshops)", $V1081="Heavy practical (clean)"), OR($O1081=0,ISBLANK($O1081))),"Missing sinks count for light and heavy practical spaces.",
AND($M1081 = "Other",ISBLANK($R1081)), "Invalid unusable type / missing note for other unusable type."
),
" ")</f>
        <v>Missing space use.</v>
      </c>
    </row>
    <row r="1082" spans="2:23" ht="15.75" x14ac:dyDescent="0.25">
      <c r="B1082" s="143"/>
      <c r="C1082" s="144"/>
      <c r="D1082" s="144"/>
      <c r="E1082" s="144"/>
      <c r="F1082" s="147" t="str" cm="1">
        <f t="array" ref="F1082">_xlfn.IFNA(CONCATENATE(_xlfn.IFS($D1082="Mezzanine",LEFT($D1082,1), $D1082="Ground Floor",LEFT($D1082,1),$D1082="Basment ",LEFT($D1082,1), $D1082="1st Floor", "0"&amp;LEFT($D1082,1), $D1082="2nd Floor", "0"&amp;LEFT($D1082,1), $D1082="3rd Floor", "0"&amp;LEFT($D1082,1), $D1082="4th Floor", "0"&amp;LEFT($D1082,1), $D1082="5th Floor", "0"&amp;LEFT($D1082,1), $D1082="6th Floor", "0"&amp;LEFT($D1082,1),$D1082="7th Floor", "0"&amp;LEFT($D1082,1),$D1082="8th Floor", "0"&amp;LEFT($D1082,1),$D1082="9th Floor", "0"&amp;LEFT($D1082,1),$D1082="10th Floor", LEFT($D1082,2),$D1082="11th Floor", LEFT($D1082,2),$D1082="12th Floor", LEFT($D1082,2),$D1082="13th Floor", LEFT($D1082,2), $D1082="Lower Ground", LEFT($D1082)&amp;IF(ISNUMBER(FIND(" ",$D1082)),MID($D1082,FIND(" ",$D1082)+1,1),"")&amp;IF(ISNUMBER(FIND(" ",$D1082,FIND(" ",$D1082)+1)),MID($D1082,FIND(" ",$D1082,FIND(" ",$D1082)+1)+1,1),""),$D1082="Upper Ground", LEFT($D1082)&amp;IF(ISNUMBER(FIND(" ",$D1082)),MID($D1082,FIND(" ",$D1082)+1,1),"")&amp;IF(ISNUMBER(FIND(" ",$D1082,FIND(" ",$D1082)+1)),MID($D1082,FIND(" ",$D1082,FIND(" ",$D1082)+1)+1,1),"")),".0",$E1082), " ")</f>
        <v xml:space="preserve"> </v>
      </c>
      <c r="G1082" s="144"/>
      <c r="H1082" s="144"/>
      <c r="I1082" s="144"/>
      <c r="J1082" s="144"/>
      <c r="K1082" s="144"/>
      <c r="L1082" s="149" t="str" cm="1">
        <f t="array" ref="L1082">_xlfn.IFNA(
_xlfn.IFS(
AND($F1082=" ",$G1082=" ",$H1082=" "),"Please update all three: Surveyor Room Reference, Establishment Room Reference and Establishment Room Name",
AND(OR($I1082="General",$I1082="Open plan/ semi-open general",$I1082="Fitted",$I1082="Light practical (science)",$I1082="Light practical (other)",$I1082="Heavy practical (workshops)",$I1082="Heavy practical (clean)",$I1082="Large",$I1082="Storage"),$J1082=0,$K1082=0),"Please update Net Area or Non-net Area",
AND($B1082&lt;&gt;"OUT",$J1082=0,$I1082&lt;&gt;"Non-net",$M1082="85% Circulation"),"Net area not recorded for spaces with 85% circulation unusable type",
AND(OR($I1082="General",$I1082="Open plan/ semi-open general",$I1082="Fitted",$I1082="Light practical (science)",$I1082="Light practical (other)",$I1082="Heavy practical (workshops)",$I1082="Heavy practical (clean)",$I1082="Large",$I1082="Storage"),OR($J1082=0,ISBLANK($J1082))),"Net area not recorded in net spaces",
AND(OR($I1082="Non-net",$I1082="Outdoor space"),$J1082&gt;0),"Net Area Recorded in Non-net space",
AND($I1082="General",$J1082&gt;90),"This general space is over 90m2, please ensure that this space is entered as separate spaces if it usually used as separate spaces",
AND($I1082="Open plan/ semi-open general",$J1082&lt;27),"Open plan general space under 27m2",
AND(OR($K1082=0,ISBLANK($K1082)), $I1082="Non-net"),"Non-net area not recorded in non-net space"
),
" ")</f>
        <v xml:space="preserve"> </v>
      </c>
      <c r="M1082" s="144"/>
      <c r="N1082" s="144"/>
      <c r="O1082" s="144"/>
      <c r="P1082" s="144"/>
      <c r="Q1082" s="144"/>
      <c r="R1082" s="171"/>
      <c r="S1082" s="147">
        <f>NCA_Calculations!$P$1094</f>
        <v>0</v>
      </c>
      <c r="T1082" s="147">
        <f>NCA_Calculations!$Q$1094</f>
        <v>0</v>
      </c>
      <c r="U1082" s="144"/>
      <c r="V1082" s="144"/>
      <c r="W1082" s="149" t="str" cm="1">
        <f t="array" ref="W1082">_xlfn.IFNA(
_xlfn.IFS(
ISBLANK($U1082),"Missing space use.",
AND('Establishment details'!$C$14="Secondary",$V1082="Classbase"),"Invalid Status type",
AND(OR( $V1082="Classbase", $V1082="Teaching", $V1082="Early years",$V1082="SEND resourced"), NOT(ISBLANK($M1082))),"Space with status type and unusable type.",
AND($V1082= "Classbase",'Establishment details'!$C$22&gt;=10), "Classbase status is only valid in schools with a primary element.",
AND($I1082= "Large",$N1082 &gt; 3.5), "Large rooms with less than 3.5m height.",
AND(OR($V1082="Light practical (science)",$V1082="Light practical (science)",$V1082="Heavy practical (workshops)", $V1082="Heavy practical (clean)"), OR($O1082=0,ISBLANK($O1082))),"Missing sinks count for light and heavy practical spaces.",
AND($M1082 = "Other",ISBLANK($R1082)), "Invalid unusable type / missing note for other unusable type."
),
" ")</f>
        <v>Missing space use.</v>
      </c>
    </row>
    <row r="1083" spans="2:23" ht="15.75" x14ac:dyDescent="0.25">
      <c r="B1083" s="143"/>
      <c r="C1083" s="144"/>
      <c r="D1083" s="144"/>
      <c r="E1083" s="144"/>
      <c r="F1083" s="147" t="str" cm="1">
        <f t="array" ref="F1083">_xlfn.IFNA(CONCATENATE(_xlfn.IFS($D1083="Mezzanine",LEFT($D1083,1), $D1083="Ground Floor",LEFT($D1083,1),$D1083="Basment ",LEFT($D1083,1), $D1083="1st Floor", "0"&amp;LEFT($D1083,1), $D1083="2nd Floor", "0"&amp;LEFT($D1083,1), $D1083="3rd Floor", "0"&amp;LEFT($D1083,1), $D1083="4th Floor", "0"&amp;LEFT($D1083,1), $D1083="5th Floor", "0"&amp;LEFT($D1083,1), $D1083="6th Floor", "0"&amp;LEFT($D1083,1),$D1083="7th Floor", "0"&amp;LEFT($D1083,1),$D1083="8th Floor", "0"&amp;LEFT($D1083,1),$D1083="9th Floor", "0"&amp;LEFT($D1083,1),$D1083="10th Floor", LEFT($D1083,2),$D1083="11th Floor", LEFT($D1083,2),$D1083="12th Floor", LEFT($D1083,2),$D1083="13th Floor", LEFT($D1083,2), $D1083="Lower Ground", LEFT($D1083)&amp;IF(ISNUMBER(FIND(" ",$D1083)),MID($D1083,FIND(" ",$D1083)+1,1),"")&amp;IF(ISNUMBER(FIND(" ",$D1083,FIND(" ",$D1083)+1)),MID($D1083,FIND(" ",$D1083,FIND(" ",$D1083)+1)+1,1),""),$D1083="Upper Ground", LEFT($D1083)&amp;IF(ISNUMBER(FIND(" ",$D1083)),MID($D1083,FIND(" ",$D1083)+1,1),"")&amp;IF(ISNUMBER(FIND(" ",$D1083,FIND(" ",$D1083)+1)),MID($D1083,FIND(" ",$D1083,FIND(" ",$D1083)+1)+1,1),"")),".0",$E1083), " ")</f>
        <v xml:space="preserve"> </v>
      </c>
      <c r="G1083" s="144"/>
      <c r="H1083" s="144"/>
      <c r="I1083" s="144"/>
      <c r="J1083" s="144"/>
      <c r="K1083" s="144"/>
      <c r="L1083" s="149" t="str" cm="1">
        <f t="array" ref="L1083">_xlfn.IFNA(
_xlfn.IFS(
AND($F1083=" ",$G1083=" ",$H1083=" "),"Please update all three: Surveyor Room Reference, Establishment Room Reference and Establishment Room Name",
AND(OR($I1083="General",$I1083="Open plan/ semi-open general",$I1083="Fitted",$I1083="Light practical (science)",$I1083="Light practical (other)",$I1083="Heavy practical (workshops)",$I1083="Heavy practical (clean)",$I1083="Large",$I1083="Storage"),$J1083=0,$K1083=0),"Please update Net Area or Non-net Area",
AND($B1083&lt;&gt;"OUT",$J1083=0,$I1083&lt;&gt;"Non-net",$M1083="85% Circulation"),"Net area not recorded for spaces with 85% circulation unusable type",
AND(OR($I1083="General",$I1083="Open plan/ semi-open general",$I1083="Fitted",$I1083="Light practical (science)",$I1083="Light practical (other)",$I1083="Heavy practical (workshops)",$I1083="Heavy practical (clean)",$I1083="Large",$I1083="Storage"),OR($J1083=0,ISBLANK($J1083))),"Net area not recorded in net spaces",
AND(OR($I1083="Non-net",$I1083="Outdoor space"),$J1083&gt;0),"Net Area Recorded in Non-net space",
AND($I1083="General",$J1083&gt;90),"This general space is over 90m2, please ensure that this space is entered as separate spaces if it usually used as separate spaces",
AND($I1083="Open plan/ semi-open general",$J1083&lt;27),"Open plan general space under 27m2",
AND(OR($K1083=0,ISBLANK($K1083)), $I1083="Non-net"),"Non-net area not recorded in non-net space"
),
" ")</f>
        <v xml:space="preserve"> </v>
      </c>
      <c r="M1083" s="144"/>
      <c r="N1083" s="144"/>
      <c r="O1083" s="144"/>
      <c r="P1083" s="144"/>
      <c r="Q1083" s="144"/>
      <c r="R1083" s="171"/>
      <c r="S1083" s="147">
        <f>NCA_Calculations!$P$1095</f>
        <v>0</v>
      </c>
      <c r="T1083" s="147">
        <f>NCA_Calculations!$Q$1095</f>
        <v>0</v>
      </c>
      <c r="U1083" s="144"/>
      <c r="V1083" s="144"/>
      <c r="W1083" s="149" t="str" cm="1">
        <f t="array" ref="W1083">_xlfn.IFNA(
_xlfn.IFS(
ISBLANK($U1083),"Missing space use.",
AND('Establishment details'!$C$14="Secondary",$V1083="Classbase"),"Invalid Status type",
AND(OR( $V1083="Classbase", $V1083="Teaching", $V1083="Early years",$V1083="SEND resourced"), NOT(ISBLANK($M1083))),"Space with status type and unusable type.",
AND($V1083= "Classbase",'Establishment details'!$C$22&gt;=10), "Classbase status is only valid in schools with a primary element.",
AND($I1083= "Large",$N1083 &gt; 3.5), "Large rooms with less than 3.5m height.",
AND(OR($V1083="Light practical (science)",$V1083="Light practical (science)",$V1083="Heavy practical (workshops)", $V1083="Heavy practical (clean)"), OR($O1083=0,ISBLANK($O1083))),"Missing sinks count for light and heavy practical spaces.",
AND($M1083 = "Other",ISBLANK($R1083)), "Invalid unusable type / missing note for other unusable type."
),
" ")</f>
        <v>Missing space use.</v>
      </c>
    </row>
    <row r="1084" spans="2:23" ht="15.75" x14ac:dyDescent="0.25">
      <c r="B1084" s="143"/>
      <c r="C1084" s="144"/>
      <c r="D1084" s="144"/>
      <c r="E1084" s="144"/>
      <c r="F1084" s="147" t="str" cm="1">
        <f t="array" ref="F1084">_xlfn.IFNA(CONCATENATE(_xlfn.IFS($D1084="Mezzanine",LEFT($D1084,1), $D1084="Ground Floor",LEFT($D1084,1),$D1084="Basment ",LEFT($D1084,1), $D1084="1st Floor", "0"&amp;LEFT($D1084,1), $D1084="2nd Floor", "0"&amp;LEFT($D1084,1), $D1084="3rd Floor", "0"&amp;LEFT($D1084,1), $D1084="4th Floor", "0"&amp;LEFT($D1084,1), $D1084="5th Floor", "0"&amp;LEFT($D1084,1), $D1084="6th Floor", "0"&amp;LEFT($D1084,1),$D1084="7th Floor", "0"&amp;LEFT($D1084,1),$D1084="8th Floor", "0"&amp;LEFT($D1084,1),$D1084="9th Floor", "0"&amp;LEFT($D1084,1),$D1084="10th Floor", LEFT($D1084,2),$D1084="11th Floor", LEFT($D1084,2),$D1084="12th Floor", LEFT($D1084,2),$D1084="13th Floor", LEFT($D1084,2), $D1084="Lower Ground", LEFT($D1084)&amp;IF(ISNUMBER(FIND(" ",$D1084)),MID($D1084,FIND(" ",$D1084)+1,1),"")&amp;IF(ISNUMBER(FIND(" ",$D1084,FIND(" ",$D1084)+1)),MID($D1084,FIND(" ",$D1084,FIND(" ",$D1084)+1)+1,1),""),$D1084="Upper Ground", LEFT($D1084)&amp;IF(ISNUMBER(FIND(" ",$D1084)),MID($D1084,FIND(" ",$D1084)+1,1),"")&amp;IF(ISNUMBER(FIND(" ",$D1084,FIND(" ",$D1084)+1)),MID($D1084,FIND(" ",$D1084,FIND(" ",$D1084)+1)+1,1),"")),".0",$E1084), " ")</f>
        <v xml:space="preserve"> </v>
      </c>
      <c r="G1084" s="144"/>
      <c r="H1084" s="144"/>
      <c r="I1084" s="144"/>
      <c r="J1084" s="144"/>
      <c r="K1084" s="144"/>
      <c r="L1084" s="149" t="str" cm="1">
        <f t="array" ref="L1084">_xlfn.IFNA(
_xlfn.IFS(
AND($F1084=" ",$G1084=" ",$H1084=" "),"Please update all three: Surveyor Room Reference, Establishment Room Reference and Establishment Room Name",
AND(OR($I1084="General",$I1084="Open plan/ semi-open general",$I1084="Fitted",$I1084="Light practical (science)",$I1084="Light practical (other)",$I1084="Heavy practical (workshops)",$I1084="Heavy practical (clean)",$I1084="Large",$I1084="Storage"),$J1084=0,$K1084=0),"Please update Net Area or Non-net Area",
AND($B1084&lt;&gt;"OUT",$J1084=0,$I1084&lt;&gt;"Non-net",$M1084="85% Circulation"),"Net area not recorded for spaces with 85% circulation unusable type",
AND(OR($I1084="General",$I1084="Open plan/ semi-open general",$I1084="Fitted",$I1084="Light practical (science)",$I1084="Light practical (other)",$I1084="Heavy practical (workshops)",$I1084="Heavy practical (clean)",$I1084="Large",$I1084="Storage"),OR($J1084=0,ISBLANK($J1084))),"Net area not recorded in net spaces",
AND(OR($I1084="Non-net",$I1084="Outdoor space"),$J1084&gt;0),"Net Area Recorded in Non-net space",
AND($I1084="General",$J1084&gt;90),"This general space is over 90m2, please ensure that this space is entered as separate spaces if it usually used as separate spaces",
AND($I1084="Open plan/ semi-open general",$J1084&lt;27),"Open plan general space under 27m2",
AND(OR($K1084=0,ISBLANK($K1084)), $I1084="Non-net"),"Non-net area not recorded in non-net space"
),
" ")</f>
        <v xml:space="preserve"> </v>
      </c>
      <c r="M1084" s="144"/>
      <c r="N1084" s="144"/>
      <c r="O1084" s="144"/>
      <c r="P1084" s="144"/>
      <c r="Q1084" s="144"/>
      <c r="R1084" s="171"/>
      <c r="S1084" s="147">
        <f>NCA_Calculations!$P$1096</f>
        <v>0</v>
      </c>
      <c r="T1084" s="147">
        <f>NCA_Calculations!$Q$1096</f>
        <v>0</v>
      </c>
      <c r="U1084" s="144"/>
      <c r="V1084" s="144"/>
      <c r="W1084" s="149" t="str" cm="1">
        <f t="array" ref="W1084">_xlfn.IFNA(
_xlfn.IFS(
ISBLANK($U1084),"Missing space use.",
AND('Establishment details'!$C$14="Secondary",$V1084="Classbase"),"Invalid Status type",
AND(OR( $V1084="Classbase", $V1084="Teaching", $V1084="Early years",$V1084="SEND resourced"), NOT(ISBLANK($M1084))),"Space with status type and unusable type.",
AND($V1084= "Classbase",'Establishment details'!$C$22&gt;=10), "Classbase status is only valid in schools with a primary element.",
AND($I1084= "Large",$N1084 &gt; 3.5), "Large rooms with less than 3.5m height.",
AND(OR($V1084="Light practical (science)",$V1084="Light practical (science)",$V1084="Heavy practical (workshops)", $V1084="Heavy practical (clean)"), OR($O1084=0,ISBLANK($O1084))),"Missing sinks count for light and heavy practical spaces.",
AND($M1084 = "Other",ISBLANK($R1084)), "Invalid unusable type / missing note for other unusable type."
),
" ")</f>
        <v>Missing space use.</v>
      </c>
    </row>
    <row r="1085" spans="2:23" ht="15.75" x14ac:dyDescent="0.25">
      <c r="B1085" s="143"/>
      <c r="C1085" s="144"/>
      <c r="D1085" s="144"/>
      <c r="E1085" s="144"/>
      <c r="F1085" s="147" t="str" cm="1">
        <f t="array" ref="F1085">_xlfn.IFNA(CONCATENATE(_xlfn.IFS($D1085="Mezzanine",LEFT($D1085,1), $D1085="Ground Floor",LEFT($D1085,1),$D1085="Basment ",LEFT($D1085,1), $D1085="1st Floor", "0"&amp;LEFT($D1085,1), $D1085="2nd Floor", "0"&amp;LEFT($D1085,1), $D1085="3rd Floor", "0"&amp;LEFT($D1085,1), $D1085="4th Floor", "0"&amp;LEFT($D1085,1), $D1085="5th Floor", "0"&amp;LEFT($D1085,1), $D1085="6th Floor", "0"&amp;LEFT($D1085,1),$D1085="7th Floor", "0"&amp;LEFT($D1085,1),$D1085="8th Floor", "0"&amp;LEFT($D1085,1),$D1085="9th Floor", "0"&amp;LEFT($D1085,1),$D1085="10th Floor", LEFT($D1085,2),$D1085="11th Floor", LEFT($D1085,2),$D1085="12th Floor", LEFT($D1085,2),$D1085="13th Floor", LEFT($D1085,2), $D1085="Lower Ground", LEFT($D1085)&amp;IF(ISNUMBER(FIND(" ",$D1085)),MID($D1085,FIND(" ",$D1085)+1,1),"")&amp;IF(ISNUMBER(FIND(" ",$D1085,FIND(" ",$D1085)+1)),MID($D1085,FIND(" ",$D1085,FIND(" ",$D1085)+1)+1,1),""),$D1085="Upper Ground", LEFT($D1085)&amp;IF(ISNUMBER(FIND(" ",$D1085)),MID($D1085,FIND(" ",$D1085)+1,1),"")&amp;IF(ISNUMBER(FIND(" ",$D1085,FIND(" ",$D1085)+1)),MID($D1085,FIND(" ",$D1085,FIND(" ",$D1085)+1)+1,1),"")),".0",$E1085), " ")</f>
        <v xml:space="preserve"> </v>
      </c>
      <c r="G1085" s="144"/>
      <c r="H1085" s="144"/>
      <c r="I1085" s="144"/>
      <c r="J1085" s="144"/>
      <c r="K1085" s="144"/>
      <c r="L1085" s="149" t="str" cm="1">
        <f t="array" ref="L1085">_xlfn.IFNA(
_xlfn.IFS(
AND($F1085=" ",$G1085=" ",$H1085=" "),"Please update all three: Surveyor Room Reference, Establishment Room Reference and Establishment Room Name",
AND(OR($I1085="General",$I1085="Open plan/ semi-open general",$I1085="Fitted",$I1085="Light practical (science)",$I1085="Light practical (other)",$I1085="Heavy practical (workshops)",$I1085="Heavy practical (clean)",$I1085="Large",$I1085="Storage"),$J1085=0,$K1085=0),"Please update Net Area or Non-net Area",
AND($B1085&lt;&gt;"OUT",$J1085=0,$I1085&lt;&gt;"Non-net",$M1085="85% Circulation"),"Net area not recorded for spaces with 85% circulation unusable type",
AND(OR($I1085="General",$I1085="Open plan/ semi-open general",$I1085="Fitted",$I1085="Light practical (science)",$I1085="Light practical (other)",$I1085="Heavy practical (workshops)",$I1085="Heavy practical (clean)",$I1085="Large",$I1085="Storage"),OR($J1085=0,ISBLANK($J1085))),"Net area not recorded in net spaces",
AND(OR($I1085="Non-net",$I1085="Outdoor space"),$J1085&gt;0),"Net Area Recorded in Non-net space",
AND($I1085="General",$J1085&gt;90),"This general space is over 90m2, please ensure that this space is entered as separate spaces if it usually used as separate spaces",
AND($I1085="Open plan/ semi-open general",$J1085&lt;27),"Open plan general space under 27m2",
AND(OR($K1085=0,ISBLANK($K1085)), $I1085="Non-net"),"Non-net area not recorded in non-net space"
),
" ")</f>
        <v xml:space="preserve"> </v>
      </c>
      <c r="M1085" s="144"/>
      <c r="N1085" s="144"/>
      <c r="O1085" s="144"/>
      <c r="P1085" s="144"/>
      <c r="Q1085" s="144"/>
      <c r="R1085" s="171"/>
      <c r="S1085" s="147">
        <f>NCA_Calculations!$P$1097</f>
        <v>0</v>
      </c>
      <c r="T1085" s="147">
        <f>NCA_Calculations!$Q$1097</f>
        <v>0</v>
      </c>
      <c r="U1085" s="144"/>
      <c r="V1085" s="144"/>
      <c r="W1085" s="149" t="str" cm="1">
        <f t="array" ref="W1085">_xlfn.IFNA(
_xlfn.IFS(
ISBLANK($U1085),"Missing space use.",
AND('Establishment details'!$C$14="Secondary",$V1085="Classbase"),"Invalid Status type",
AND(OR( $V1085="Classbase", $V1085="Teaching", $V1085="Early years",$V1085="SEND resourced"), NOT(ISBLANK($M1085))),"Space with status type and unusable type.",
AND($V1085= "Classbase",'Establishment details'!$C$22&gt;=10), "Classbase status is only valid in schools with a primary element.",
AND($I1085= "Large",$N1085 &gt; 3.5), "Large rooms with less than 3.5m height.",
AND(OR($V1085="Light practical (science)",$V1085="Light practical (science)",$V1085="Heavy practical (workshops)", $V1085="Heavy practical (clean)"), OR($O1085=0,ISBLANK($O1085))),"Missing sinks count for light and heavy practical spaces.",
AND($M1085 = "Other",ISBLANK($R1085)), "Invalid unusable type / missing note for other unusable type."
),
" ")</f>
        <v>Missing space use.</v>
      </c>
    </row>
    <row r="1086" spans="2:23" ht="15.75" x14ac:dyDescent="0.25">
      <c r="B1086" s="143"/>
      <c r="C1086" s="144"/>
      <c r="D1086" s="144"/>
      <c r="E1086" s="144"/>
      <c r="F1086" s="147" t="str" cm="1">
        <f t="array" ref="F1086">_xlfn.IFNA(CONCATENATE(_xlfn.IFS($D1086="Mezzanine",LEFT($D1086,1), $D1086="Ground Floor",LEFT($D1086,1),$D1086="Basment ",LEFT($D1086,1), $D1086="1st Floor", "0"&amp;LEFT($D1086,1), $D1086="2nd Floor", "0"&amp;LEFT($D1086,1), $D1086="3rd Floor", "0"&amp;LEFT($D1086,1), $D1086="4th Floor", "0"&amp;LEFT($D1086,1), $D1086="5th Floor", "0"&amp;LEFT($D1086,1), $D1086="6th Floor", "0"&amp;LEFT($D1086,1),$D1086="7th Floor", "0"&amp;LEFT($D1086,1),$D1086="8th Floor", "0"&amp;LEFT($D1086,1),$D1086="9th Floor", "0"&amp;LEFT($D1086,1),$D1086="10th Floor", LEFT($D1086,2),$D1086="11th Floor", LEFT($D1086,2),$D1086="12th Floor", LEFT($D1086,2),$D1086="13th Floor", LEFT($D1086,2), $D1086="Lower Ground", LEFT($D1086)&amp;IF(ISNUMBER(FIND(" ",$D1086)),MID($D1086,FIND(" ",$D1086)+1,1),"")&amp;IF(ISNUMBER(FIND(" ",$D1086,FIND(" ",$D1086)+1)),MID($D1086,FIND(" ",$D1086,FIND(" ",$D1086)+1)+1,1),""),$D1086="Upper Ground", LEFT($D1086)&amp;IF(ISNUMBER(FIND(" ",$D1086)),MID($D1086,FIND(" ",$D1086)+1,1),"")&amp;IF(ISNUMBER(FIND(" ",$D1086,FIND(" ",$D1086)+1)),MID($D1086,FIND(" ",$D1086,FIND(" ",$D1086)+1)+1,1),"")),".0",$E1086), " ")</f>
        <v xml:space="preserve"> </v>
      </c>
      <c r="G1086" s="144"/>
      <c r="H1086" s="144"/>
      <c r="I1086" s="144"/>
      <c r="J1086" s="144"/>
      <c r="K1086" s="144"/>
      <c r="L1086" s="149" t="str" cm="1">
        <f t="array" ref="L1086">_xlfn.IFNA(
_xlfn.IFS(
AND($F1086=" ",$G1086=" ",$H1086=" "),"Please update all three: Surveyor Room Reference, Establishment Room Reference and Establishment Room Name",
AND(OR($I1086="General",$I1086="Open plan/ semi-open general",$I1086="Fitted",$I1086="Light practical (science)",$I1086="Light practical (other)",$I1086="Heavy practical (workshops)",$I1086="Heavy practical (clean)",$I1086="Large",$I1086="Storage"),$J1086=0,$K1086=0),"Please update Net Area or Non-net Area",
AND($B1086&lt;&gt;"OUT",$J1086=0,$I1086&lt;&gt;"Non-net",$M1086="85% Circulation"),"Net area not recorded for spaces with 85% circulation unusable type",
AND(OR($I1086="General",$I1086="Open plan/ semi-open general",$I1086="Fitted",$I1086="Light practical (science)",$I1086="Light practical (other)",$I1086="Heavy practical (workshops)",$I1086="Heavy practical (clean)",$I1086="Large",$I1086="Storage"),OR($J1086=0,ISBLANK($J1086))),"Net area not recorded in net spaces",
AND(OR($I1086="Non-net",$I1086="Outdoor space"),$J1086&gt;0),"Net Area Recorded in Non-net space",
AND($I1086="General",$J1086&gt;90),"This general space is over 90m2, please ensure that this space is entered as separate spaces if it usually used as separate spaces",
AND($I1086="Open plan/ semi-open general",$J1086&lt;27),"Open plan general space under 27m2",
AND(OR($K1086=0,ISBLANK($K1086)), $I1086="Non-net"),"Non-net area not recorded in non-net space"
),
" ")</f>
        <v xml:space="preserve"> </v>
      </c>
      <c r="M1086" s="144"/>
      <c r="N1086" s="144"/>
      <c r="O1086" s="144"/>
      <c r="P1086" s="144"/>
      <c r="Q1086" s="144"/>
      <c r="R1086" s="171"/>
      <c r="S1086" s="147">
        <f>NCA_Calculations!$P$1098</f>
        <v>0</v>
      </c>
      <c r="T1086" s="147">
        <f>NCA_Calculations!$Q$1098</f>
        <v>0</v>
      </c>
      <c r="U1086" s="144"/>
      <c r="V1086" s="144"/>
      <c r="W1086" s="149" t="str" cm="1">
        <f t="array" ref="W1086">_xlfn.IFNA(
_xlfn.IFS(
ISBLANK($U1086),"Missing space use.",
AND('Establishment details'!$C$14="Secondary",$V1086="Classbase"),"Invalid Status type",
AND(OR( $V1086="Classbase", $V1086="Teaching", $V1086="Early years",$V1086="SEND resourced"), NOT(ISBLANK($M1086))),"Space with status type and unusable type.",
AND($V1086= "Classbase",'Establishment details'!$C$22&gt;=10), "Classbase status is only valid in schools with a primary element.",
AND($I1086= "Large",$N1086 &gt; 3.5), "Large rooms with less than 3.5m height.",
AND(OR($V1086="Light practical (science)",$V1086="Light practical (science)",$V1086="Heavy practical (workshops)", $V1086="Heavy practical (clean)"), OR($O1086=0,ISBLANK($O1086))),"Missing sinks count for light and heavy practical spaces.",
AND($M1086 = "Other",ISBLANK($R1086)), "Invalid unusable type / missing note for other unusable type."
),
" ")</f>
        <v>Missing space use.</v>
      </c>
    </row>
    <row r="1087" spans="2:23" ht="15.75" x14ac:dyDescent="0.25">
      <c r="B1087" s="143"/>
      <c r="C1087" s="144"/>
      <c r="D1087" s="144"/>
      <c r="E1087" s="144"/>
      <c r="F1087" s="147" t="str" cm="1">
        <f t="array" ref="F1087">_xlfn.IFNA(CONCATENATE(_xlfn.IFS($D1087="Mezzanine",LEFT($D1087,1), $D1087="Ground Floor",LEFT($D1087,1),$D1087="Basment ",LEFT($D1087,1), $D1087="1st Floor", "0"&amp;LEFT($D1087,1), $D1087="2nd Floor", "0"&amp;LEFT($D1087,1), $D1087="3rd Floor", "0"&amp;LEFT($D1087,1), $D1087="4th Floor", "0"&amp;LEFT($D1087,1), $D1087="5th Floor", "0"&amp;LEFT($D1087,1), $D1087="6th Floor", "0"&amp;LEFT($D1087,1),$D1087="7th Floor", "0"&amp;LEFT($D1087,1),$D1087="8th Floor", "0"&amp;LEFT($D1087,1),$D1087="9th Floor", "0"&amp;LEFT($D1087,1),$D1087="10th Floor", LEFT($D1087,2),$D1087="11th Floor", LEFT($D1087,2),$D1087="12th Floor", LEFT($D1087,2),$D1087="13th Floor", LEFT($D1087,2), $D1087="Lower Ground", LEFT($D1087)&amp;IF(ISNUMBER(FIND(" ",$D1087)),MID($D1087,FIND(" ",$D1087)+1,1),"")&amp;IF(ISNUMBER(FIND(" ",$D1087,FIND(" ",$D1087)+1)),MID($D1087,FIND(" ",$D1087,FIND(" ",$D1087)+1)+1,1),""),$D1087="Upper Ground", LEFT($D1087)&amp;IF(ISNUMBER(FIND(" ",$D1087)),MID($D1087,FIND(" ",$D1087)+1,1),"")&amp;IF(ISNUMBER(FIND(" ",$D1087,FIND(" ",$D1087)+1)),MID($D1087,FIND(" ",$D1087,FIND(" ",$D1087)+1)+1,1),"")),".0",$E1087), " ")</f>
        <v xml:space="preserve"> </v>
      </c>
      <c r="G1087" s="144"/>
      <c r="H1087" s="144"/>
      <c r="I1087" s="144"/>
      <c r="J1087" s="144"/>
      <c r="K1087" s="144"/>
      <c r="L1087" s="149" t="str" cm="1">
        <f t="array" ref="L1087">_xlfn.IFNA(
_xlfn.IFS(
AND($F1087=" ",$G1087=" ",$H1087=" "),"Please update all three: Surveyor Room Reference, Establishment Room Reference and Establishment Room Name",
AND(OR($I1087="General",$I1087="Open plan/ semi-open general",$I1087="Fitted",$I1087="Light practical (science)",$I1087="Light practical (other)",$I1087="Heavy practical (workshops)",$I1087="Heavy practical (clean)",$I1087="Large",$I1087="Storage"),$J1087=0,$K1087=0),"Please update Net Area or Non-net Area",
AND($B1087&lt;&gt;"OUT",$J1087=0,$I1087&lt;&gt;"Non-net",$M1087="85% Circulation"),"Net area not recorded for spaces with 85% circulation unusable type",
AND(OR($I1087="General",$I1087="Open plan/ semi-open general",$I1087="Fitted",$I1087="Light practical (science)",$I1087="Light practical (other)",$I1087="Heavy practical (workshops)",$I1087="Heavy practical (clean)",$I1087="Large",$I1087="Storage"),OR($J1087=0,ISBLANK($J1087))),"Net area not recorded in net spaces",
AND(OR($I1087="Non-net",$I1087="Outdoor space"),$J1087&gt;0),"Net Area Recorded in Non-net space",
AND($I1087="General",$J1087&gt;90),"This general space is over 90m2, please ensure that this space is entered as separate spaces if it usually used as separate spaces",
AND($I1087="Open plan/ semi-open general",$J1087&lt;27),"Open plan general space under 27m2",
AND(OR($K1087=0,ISBLANK($K1087)), $I1087="Non-net"),"Non-net area not recorded in non-net space"
),
" ")</f>
        <v xml:space="preserve"> </v>
      </c>
      <c r="M1087" s="144"/>
      <c r="N1087" s="144"/>
      <c r="O1087" s="144"/>
      <c r="P1087" s="144"/>
      <c r="Q1087" s="144"/>
      <c r="R1087" s="171"/>
      <c r="S1087" s="147">
        <f>NCA_Calculations!$P$1099</f>
        <v>0</v>
      </c>
      <c r="T1087" s="147">
        <f>NCA_Calculations!$Q$1099</f>
        <v>0</v>
      </c>
      <c r="U1087" s="144"/>
      <c r="V1087" s="144"/>
      <c r="W1087" s="149" t="str" cm="1">
        <f t="array" ref="W1087">_xlfn.IFNA(
_xlfn.IFS(
ISBLANK($U1087),"Missing space use.",
AND('Establishment details'!$C$14="Secondary",$V1087="Classbase"),"Invalid Status type",
AND(OR( $V1087="Classbase", $V1087="Teaching", $V1087="Early years",$V1087="SEND resourced"), NOT(ISBLANK($M1087))),"Space with status type and unusable type.",
AND($V1087= "Classbase",'Establishment details'!$C$22&gt;=10), "Classbase status is only valid in schools with a primary element.",
AND($I1087= "Large",$N1087 &gt; 3.5), "Large rooms with less than 3.5m height.",
AND(OR($V1087="Light practical (science)",$V1087="Light practical (science)",$V1087="Heavy practical (workshops)", $V1087="Heavy practical (clean)"), OR($O1087=0,ISBLANK($O1087))),"Missing sinks count for light and heavy practical spaces.",
AND($M1087 = "Other",ISBLANK($R1087)), "Invalid unusable type / missing note for other unusable type."
),
" ")</f>
        <v>Missing space use.</v>
      </c>
    </row>
    <row r="1088" spans="2:23" ht="15.75" x14ac:dyDescent="0.25">
      <c r="B1088" s="143"/>
      <c r="C1088" s="144"/>
      <c r="D1088" s="144"/>
      <c r="E1088" s="144"/>
      <c r="F1088" s="147" t="str" cm="1">
        <f t="array" ref="F1088">_xlfn.IFNA(CONCATENATE(_xlfn.IFS($D1088="Mezzanine",LEFT($D1088,1), $D1088="Ground Floor",LEFT($D1088,1),$D1088="Basment ",LEFT($D1088,1), $D1088="1st Floor", "0"&amp;LEFT($D1088,1), $D1088="2nd Floor", "0"&amp;LEFT($D1088,1), $D1088="3rd Floor", "0"&amp;LEFT($D1088,1), $D1088="4th Floor", "0"&amp;LEFT($D1088,1), $D1088="5th Floor", "0"&amp;LEFT($D1088,1), $D1088="6th Floor", "0"&amp;LEFT($D1088,1),$D1088="7th Floor", "0"&amp;LEFT($D1088,1),$D1088="8th Floor", "0"&amp;LEFT($D1088,1),$D1088="9th Floor", "0"&amp;LEFT($D1088,1),$D1088="10th Floor", LEFT($D1088,2),$D1088="11th Floor", LEFT($D1088,2),$D1088="12th Floor", LEFT($D1088,2),$D1088="13th Floor", LEFT($D1088,2), $D1088="Lower Ground", LEFT($D1088)&amp;IF(ISNUMBER(FIND(" ",$D1088)),MID($D1088,FIND(" ",$D1088)+1,1),"")&amp;IF(ISNUMBER(FIND(" ",$D1088,FIND(" ",$D1088)+1)),MID($D1088,FIND(" ",$D1088,FIND(" ",$D1088)+1)+1,1),""),$D1088="Upper Ground", LEFT($D1088)&amp;IF(ISNUMBER(FIND(" ",$D1088)),MID($D1088,FIND(" ",$D1088)+1,1),"")&amp;IF(ISNUMBER(FIND(" ",$D1088,FIND(" ",$D1088)+1)),MID($D1088,FIND(" ",$D1088,FIND(" ",$D1088)+1)+1,1),"")),".0",$E1088), " ")</f>
        <v xml:space="preserve"> </v>
      </c>
      <c r="G1088" s="144"/>
      <c r="H1088" s="144"/>
      <c r="I1088" s="144"/>
      <c r="J1088" s="144"/>
      <c r="K1088" s="144"/>
      <c r="L1088" s="149" t="str" cm="1">
        <f t="array" ref="L1088">_xlfn.IFNA(
_xlfn.IFS(
AND($F1088=" ",$G1088=" ",$H1088=" "),"Please update all three: Surveyor Room Reference, Establishment Room Reference and Establishment Room Name",
AND(OR($I1088="General",$I1088="Open plan/ semi-open general",$I1088="Fitted",$I1088="Light practical (science)",$I1088="Light practical (other)",$I1088="Heavy practical (workshops)",$I1088="Heavy practical (clean)",$I1088="Large",$I1088="Storage"),$J1088=0,$K1088=0),"Please update Net Area or Non-net Area",
AND($B1088&lt;&gt;"OUT",$J1088=0,$I1088&lt;&gt;"Non-net",$M1088="85% Circulation"),"Net area not recorded for spaces with 85% circulation unusable type",
AND(OR($I1088="General",$I1088="Open plan/ semi-open general",$I1088="Fitted",$I1088="Light practical (science)",$I1088="Light practical (other)",$I1088="Heavy practical (workshops)",$I1088="Heavy practical (clean)",$I1088="Large",$I1088="Storage"),OR($J1088=0,ISBLANK($J1088))),"Net area not recorded in net spaces",
AND(OR($I1088="Non-net",$I1088="Outdoor space"),$J1088&gt;0),"Net Area Recorded in Non-net space",
AND($I1088="General",$J1088&gt;90),"This general space is over 90m2, please ensure that this space is entered as separate spaces if it usually used as separate spaces",
AND($I1088="Open plan/ semi-open general",$J1088&lt;27),"Open plan general space under 27m2",
AND(OR($K1088=0,ISBLANK($K1088)), $I1088="Non-net"),"Non-net area not recorded in non-net space"
),
" ")</f>
        <v xml:space="preserve"> </v>
      </c>
      <c r="M1088" s="144"/>
      <c r="N1088" s="144"/>
      <c r="O1088" s="144"/>
      <c r="P1088" s="144"/>
      <c r="Q1088" s="144"/>
      <c r="R1088" s="171"/>
      <c r="S1088" s="147">
        <f>NCA_Calculations!$P$1100</f>
        <v>0</v>
      </c>
      <c r="T1088" s="147">
        <f>NCA_Calculations!$Q$1100</f>
        <v>0</v>
      </c>
      <c r="U1088" s="144"/>
      <c r="V1088" s="144"/>
      <c r="W1088" s="149" t="str" cm="1">
        <f t="array" ref="W1088">_xlfn.IFNA(
_xlfn.IFS(
ISBLANK($U1088),"Missing space use.",
AND('Establishment details'!$C$14="Secondary",$V1088="Classbase"),"Invalid Status type",
AND(OR( $V1088="Classbase", $V1088="Teaching", $V1088="Early years",$V1088="SEND resourced"), NOT(ISBLANK($M1088))),"Space with status type and unusable type.",
AND($V1088= "Classbase",'Establishment details'!$C$22&gt;=10), "Classbase status is only valid in schools with a primary element.",
AND($I1088= "Large",$N1088 &gt; 3.5), "Large rooms with less than 3.5m height.",
AND(OR($V1088="Light practical (science)",$V1088="Light practical (science)",$V1088="Heavy practical (workshops)", $V1088="Heavy practical (clean)"), OR($O1088=0,ISBLANK($O1088))),"Missing sinks count for light and heavy practical spaces.",
AND($M1088 = "Other",ISBLANK($R1088)), "Invalid unusable type / missing note for other unusable type."
),
" ")</f>
        <v>Missing space use.</v>
      </c>
    </row>
    <row r="1089" spans="2:23" ht="15.75" x14ac:dyDescent="0.25">
      <c r="B1089" s="143"/>
      <c r="C1089" s="144"/>
      <c r="D1089" s="144"/>
      <c r="E1089" s="144"/>
      <c r="F1089" s="147" t="str" cm="1">
        <f t="array" ref="F1089">_xlfn.IFNA(CONCATENATE(_xlfn.IFS($D1089="Mezzanine",LEFT($D1089,1), $D1089="Ground Floor",LEFT($D1089,1),$D1089="Basment ",LEFT($D1089,1), $D1089="1st Floor", "0"&amp;LEFT($D1089,1), $D1089="2nd Floor", "0"&amp;LEFT($D1089,1), $D1089="3rd Floor", "0"&amp;LEFT($D1089,1), $D1089="4th Floor", "0"&amp;LEFT($D1089,1), $D1089="5th Floor", "0"&amp;LEFT($D1089,1), $D1089="6th Floor", "0"&amp;LEFT($D1089,1),$D1089="7th Floor", "0"&amp;LEFT($D1089,1),$D1089="8th Floor", "0"&amp;LEFT($D1089,1),$D1089="9th Floor", "0"&amp;LEFT($D1089,1),$D1089="10th Floor", LEFT($D1089,2),$D1089="11th Floor", LEFT($D1089,2),$D1089="12th Floor", LEFT($D1089,2),$D1089="13th Floor", LEFT($D1089,2), $D1089="Lower Ground", LEFT($D1089)&amp;IF(ISNUMBER(FIND(" ",$D1089)),MID($D1089,FIND(" ",$D1089)+1,1),"")&amp;IF(ISNUMBER(FIND(" ",$D1089,FIND(" ",$D1089)+1)),MID($D1089,FIND(" ",$D1089,FIND(" ",$D1089)+1)+1,1),""),$D1089="Upper Ground", LEFT($D1089)&amp;IF(ISNUMBER(FIND(" ",$D1089)),MID($D1089,FIND(" ",$D1089)+1,1),"")&amp;IF(ISNUMBER(FIND(" ",$D1089,FIND(" ",$D1089)+1)),MID($D1089,FIND(" ",$D1089,FIND(" ",$D1089)+1)+1,1),"")),".0",$E1089), " ")</f>
        <v xml:space="preserve"> </v>
      </c>
      <c r="G1089" s="144"/>
      <c r="H1089" s="144"/>
      <c r="I1089" s="144"/>
      <c r="J1089" s="144"/>
      <c r="K1089" s="144"/>
      <c r="L1089" s="149" t="str" cm="1">
        <f t="array" ref="L1089">_xlfn.IFNA(
_xlfn.IFS(
AND($F1089=" ",$G1089=" ",$H1089=" "),"Please update all three: Surveyor Room Reference, Establishment Room Reference and Establishment Room Name",
AND(OR($I1089="General",$I1089="Open plan/ semi-open general",$I1089="Fitted",$I1089="Light practical (science)",$I1089="Light practical (other)",$I1089="Heavy practical (workshops)",$I1089="Heavy practical (clean)",$I1089="Large",$I1089="Storage"),$J1089=0,$K1089=0),"Please update Net Area or Non-net Area",
AND($B1089&lt;&gt;"OUT",$J1089=0,$I1089&lt;&gt;"Non-net",$M1089="85% Circulation"),"Net area not recorded for spaces with 85% circulation unusable type",
AND(OR($I1089="General",$I1089="Open plan/ semi-open general",$I1089="Fitted",$I1089="Light practical (science)",$I1089="Light practical (other)",$I1089="Heavy practical (workshops)",$I1089="Heavy practical (clean)",$I1089="Large",$I1089="Storage"),OR($J1089=0,ISBLANK($J1089))),"Net area not recorded in net spaces",
AND(OR($I1089="Non-net",$I1089="Outdoor space"),$J1089&gt;0),"Net Area Recorded in Non-net space",
AND($I1089="General",$J1089&gt;90),"This general space is over 90m2, please ensure that this space is entered as separate spaces if it usually used as separate spaces",
AND($I1089="Open plan/ semi-open general",$J1089&lt;27),"Open plan general space under 27m2",
AND(OR($K1089=0,ISBLANK($K1089)), $I1089="Non-net"),"Non-net area not recorded in non-net space"
),
" ")</f>
        <v xml:space="preserve"> </v>
      </c>
      <c r="M1089" s="144"/>
      <c r="N1089" s="144"/>
      <c r="O1089" s="144"/>
      <c r="P1089" s="144"/>
      <c r="Q1089" s="144"/>
      <c r="R1089" s="171"/>
      <c r="S1089" s="147">
        <f>NCA_Calculations!$P$1101</f>
        <v>0</v>
      </c>
      <c r="T1089" s="147">
        <f>NCA_Calculations!$Q$1101</f>
        <v>0</v>
      </c>
      <c r="U1089" s="144"/>
      <c r="V1089" s="144"/>
      <c r="W1089" s="149" t="str" cm="1">
        <f t="array" ref="W1089">_xlfn.IFNA(
_xlfn.IFS(
ISBLANK($U1089),"Missing space use.",
AND('Establishment details'!$C$14="Secondary",$V1089="Classbase"),"Invalid Status type",
AND(OR( $V1089="Classbase", $V1089="Teaching", $V1089="Early years",$V1089="SEND resourced"), NOT(ISBLANK($M1089))),"Space with status type and unusable type.",
AND($V1089= "Classbase",'Establishment details'!$C$22&gt;=10), "Classbase status is only valid in schools with a primary element.",
AND($I1089= "Large",$N1089 &gt; 3.5), "Large rooms with less than 3.5m height.",
AND(OR($V1089="Light practical (science)",$V1089="Light practical (science)",$V1089="Heavy practical (workshops)", $V1089="Heavy practical (clean)"), OR($O1089=0,ISBLANK($O1089))),"Missing sinks count for light and heavy practical spaces.",
AND($M1089 = "Other",ISBLANK($R1089)), "Invalid unusable type / missing note for other unusable type."
),
" ")</f>
        <v>Missing space use.</v>
      </c>
    </row>
    <row r="1090" spans="2:23" ht="15.75" x14ac:dyDescent="0.25">
      <c r="B1090" s="143"/>
      <c r="C1090" s="144"/>
      <c r="D1090" s="144"/>
      <c r="E1090" s="144"/>
      <c r="F1090" s="147" t="str" cm="1">
        <f t="array" ref="F1090">_xlfn.IFNA(CONCATENATE(_xlfn.IFS($D1090="Mezzanine",LEFT($D1090,1), $D1090="Ground Floor",LEFT($D1090,1),$D1090="Basment ",LEFT($D1090,1), $D1090="1st Floor", "0"&amp;LEFT($D1090,1), $D1090="2nd Floor", "0"&amp;LEFT($D1090,1), $D1090="3rd Floor", "0"&amp;LEFT($D1090,1), $D1090="4th Floor", "0"&amp;LEFT($D1090,1), $D1090="5th Floor", "0"&amp;LEFT($D1090,1), $D1090="6th Floor", "0"&amp;LEFT($D1090,1),$D1090="7th Floor", "0"&amp;LEFT($D1090,1),$D1090="8th Floor", "0"&amp;LEFT($D1090,1),$D1090="9th Floor", "0"&amp;LEFT($D1090,1),$D1090="10th Floor", LEFT($D1090,2),$D1090="11th Floor", LEFT($D1090,2),$D1090="12th Floor", LEFT($D1090,2),$D1090="13th Floor", LEFT($D1090,2), $D1090="Lower Ground", LEFT($D1090)&amp;IF(ISNUMBER(FIND(" ",$D1090)),MID($D1090,FIND(" ",$D1090)+1,1),"")&amp;IF(ISNUMBER(FIND(" ",$D1090,FIND(" ",$D1090)+1)),MID($D1090,FIND(" ",$D1090,FIND(" ",$D1090)+1)+1,1),""),$D1090="Upper Ground", LEFT($D1090)&amp;IF(ISNUMBER(FIND(" ",$D1090)),MID($D1090,FIND(" ",$D1090)+1,1),"")&amp;IF(ISNUMBER(FIND(" ",$D1090,FIND(" ",$D1090)+1)),MID($D1090,FIND(" ",$D1090,FIND(" ",$D1090)+1)+1,1),"")),".0",$E1090), " ")</f>
        <v xml:space="preserve"> </v>
      </c>
      <c r="G1090" s="144"/>
      <c r="H1090" s="144"/>
      <c r="I1090" s="144"/>
      <c r="J1090" s="144"/>
      <c r="K1090" s="144"/>
      <c r="L1090" s="149" t="str" cm="1">
        <f t="array" ref="L1090">_xlfn.IFNA(
_xlfn.IFS(
AND($F1090=" ",$G1090=" ",$H1090=" "),"Please update all three: Surveyor Room Reference, Establishment Room Reference and Establishment Room Name",
AND(OR($I1090="General",$I1090="Open plan/ semi-open general",$I1090="Fitted",$I1090="Light practical (science)",$I1090="Light practical (other)",$I1090="Heavy practical (workshops)",$I1090="Heavy practical (clean)",$I1090="Large",$I1090="Storage"),$J1090=0,$K1090=0),"Please update Net Area or Non-net Area",
AND($B1090&lt;&gt;"OUT",$J1090=0,$I1090&lt;&gt;"Non-net",$M1090="85% Circulation"),"Net area not recorded for spaces with 85% circulation unusable type",
AND(OR($I1090="General",$I1090="Open plan/ semi-open general",$I1090="Fitted",$I1090="Light practical (science)",$I1090="Light practical (other)",$I1090="Heavy practical (workshops)",$I1090="Heavy practical (clean)",$I1090="Large",$I1090="Storage"),OR($J1090=0,ISBLANK($J1090))),"Net area not recorded in net spaces",
AND(OR($I1090="Non-net",$I1090="Outdoor space"),$J1090&gt;0),"Net Area Recorded in Non-net space",
AND($I1090="General",$J1090&gt;90),"This general space is over 90m2, please ensure that this space is entered as separate spaces if it usually used as separate spaces",
AND($I1090="Open plan/ semi-open general",$J1090&lt;27),"Open plan general space under 27m2",
AND(OR($K1090=0,ISBLANK($K1090)), $I1090="Non-net"),"Non-net area not recorded in non-net space"
),
" ")</f>
        <v xml:space="preserve"> </v>
      </c>
      <c r="M1090" s="144"/>
      <c r="N1090" s="144"/>
      <c r="O1090" s="144"/>
      <c r="P1090" s="144"/>
      <c r="Q1090" s="144"/>
      <c r="R1090" s="171"/>
      <c r="S1090" s="147">
        <f>NCA_Calculations!$P$1102</f>
        <v>0</v>
      </c>
      <c r="T1090" s="147">
        <f>NCA_Calculations!$Q$1102</f>
        <v>0</v>
      </c>
      <c r="U1090" s="144"/>
      <c r="V1090" s="144"/>
      <c r="W1090" s="149" t="str" cm="1">
        <f t="array" ref="W1090">_xlfn.IFNA(
_xlfn.IFS(
ISBLANK($U1090),"Missing space use.",
AND('Establishment details'!$C$14="Secondary",$V1090="Classbase"),"Invalid Status type",
AND(OR( $V1090="Classbase", $V1090="Teaching", $V1090="Early years",$V1090="SEND resourced"), NOT(ISBLANK($M1090))),"Space with status type and unusable type.",
AND($V1090= "Classbase",'Establishment details'!$C$22&gt;=10), "Classbase status is only valid in schools with a primary element.",
AND($I1090= "Large",$N1090 &gt; 3.5), "Large rooms with less than 3.5m height.",
AND(OR($V1090="Light practical (science)",$V1090="Light practical (science)",$V1090="Heavy practical (workshops)", $V1090="Heavy practical (clean)"), OR($O1090=0,ISBLANK($O1090))),"Missing sinks count for light and heavy practical spaces.",
AND($M1090 = "Other",ISBLANK($R1090)), "Invalid unusable type / missing note for other unusable type."
),
" ")</f>
        <v>Missing space use.</v>
      </c>
    </row>
    <row r="1091" spans="2:23" ht="15.75" x14ac:dyDescent="0.25">
      <c r="B1091" s="143"/>
      <c r="C1091" s="144"/>
      <c r="D1091" s="144"/>
      <c r="E1091" s="144"/>
      <c r="F1091" s="147" t="str" cm="1">
        <f t="array" ref="F1091">_xlfn.IFNA(CONCATENATE(_xlfn.IFS($D1091="Mezzanine",LEFT($D1091,1), $D1091="Ground Floor",LEFT($D1091,1),$D1091="Basment ",LEFT($D1091,1), $D1091="1st Floor", "0"&amp;LEFT($D1091,1), $D1091="2nd Floor", "0"&amp;LEFT($D1091,1), $D1091="3rd Floor", "0"&amp;LEFT($D1091,1), $D1091="4th Floor", "0"&amp;LEFT($D1091,1), $D1091="5th Floor", "0"&amp;LEFT($D1091,1), $D1091="6th Floor", "0"&amp;LEFT($D1091,1),$D1091="7th Floor", "0"&amp;LEFT($D1091,1),$D1091="8th Floor", "0"&amp;LEFT($D1091,1),$D1091="9th Floor", "0"&amp;LEFT($D1091,1),$D1091="10th Floor", LEFT($D1091,2),$D1091="11th Floor", LEFT($D1091,2),$D1091="12th Floor", LEFT($D1091,2),$D1091="13th Floor", LEFT($D1091,2), $D1091="Lower Ground", LEFT($D1091)&amp;IF(ISNUMBER(FIND(" ",$D1091)),MID($D1091,FIND(" ",$D1091)+1,1),"")&amp;IF(ISNUMBER(FIND(" ",$D1091,FIND(" ",$D1091)+1)),MID($D1091,FIND(" ",$D1091,FIND(" ",$D1091)+1)+1,1),""),$D1091="Upper Ground", LEFT($D1091)&amp;IF(ISNUMBER(FIND(" ",$D1091)),MID($D1091,FIND(" ",$D1091)+1,1),"")&amp;IF(ISNUMBER(FIND(" ",$D1091,FIND(" ",$D1091)+1)),MID($D1091,FIND(" ",$D1091,FIND(" ",$D1091)+1)+1,1),"")),".0",$E1091), " ")</f>
        <v xml:space="preserve"> </v>
      </c>
      <c r="G1091" s="144"/>
      <c r="H1091" s="144"/>
      <c r="I1091" s="144"/>
      <c r="J1091" s="144"/>
      <c r="K1091" s="144"/>
      <c r="L1091" s="149" t="str" cm="1">
        <f t="array" ref="L1091">_xlfn.IFNA(
_xlfn.IFS(
AND($F1091=" ",$G1091=" ",$H1091=" "),"Please update all three: Surveyor Room Reference, Establishment Room Reference and Establishment Room Name",
AND(OR($I1091="General",$I1091="Open plan/ semi-open general",$I1091="Fitted",$I1091="Light practical (science)",$I1091="Light practical (other)",$I1091="Heavy practical (workshops)",$I1091="Heavy practical (clean)",$I1091="Large",$I1091="Storage"),$J1091=0,$K1091=0),"Please update Net Area or Non-net Area",
AND($B1091&lt;&gt;"OUT",$J1091=0,$I1091&lt;&gt;"Non-net",$M1091="85% Circulation"),"Net area not recorded for spaces with 85% circulation unusable type",
AND(OR($I1091="General",$I1091="Open plan/ semi-open general",$I1091="Fitted",$I1091="Light practical (science)",$I1091="Light practical (other)",$I1091="Heavy practical (workshops)",$I1091="Heavy practical (clean)",$I1091="Large",$I1091="Storage"),OR($J1091=0,ISBLANK($J1091))),"Net area not recorded in net spaces",
AND(OR($I1091="Non-net",$I1091="Outdoor space"),$J1091&gt;0),"Net Area Recorded in Non-net space",
AND($I1091="General",$J1091&gt;90),"This general space is over 90m2, please ensure that this space is entered as separate spaces if it usually used as separate spaces",
AND($I1091="Open plan/ semi-open general",$J1091&lt;27),"Open plan general space under 27m2",
AND(OR($K1091=0,ISBLANK($K1091)), $I1091="Non-net"),"Non-net area not recorded in non-net space"
),
" ")</f>
        <v xml:space="preserve"> </v>
      </c>
      <c r="M1091" s="144"/>
      <c r="N1091" s="144"/>
      <c r="O1091" s="144"/>
      <c r="P1091" s="144"/>
      <c r="Q1091" s="144"/>
      <c r="R1091" s="171"/>
      <c r="S1091" s="147">
        <f>NCA_Calculations!$P$1103</f>
        <v>0</v>
      </c>
      <c r="T1091" s="147">
        <f>NCA_Calculations!$Q$1103</f>
        <v>0</v>
      </c>
      <c r="U1091" s="144"/>
      <c r="V1091" s="144"/>
      <c r="W1091" s="149" t="str" cm="1">
        <f t="array" ref="W1091">_xlfn.IFNA(
_xlfn.IFS(
ISBLANK($U1091),"Missing space use.",
AND('Establishment details'!$C$14="Secondary",$V1091="Classbase"),"Invalid Status type",
AND(OR( $V1091="Classbase", $V1091="Teaching", $V1091="Early years",$V1091="SEND resourced"), NOT(ISBLANK($M1091))),"Space with status type and unusable type.",
AND($V1091= "Classbase",'Establishment details'!$C$22&gt;=10), "Classbase status is only valid in schools with a primary element.",
AND($I1091= "Large",$N1091 &gt; 3.5), "Large rooms with less than 3.5m height.",
AND(OR($V1091="Light practical (science)",$V1091="Light practical (science)",$V1091="Heavy practical (workshops)", $V1091="Heavy practical (clean)"), OR($O1091=0,ISBLANK($O1091))),"Missing sinks count for light and heavy practical spaces.",
AND($M1091 = "Other",ISBLANK($R1091)), "Invalid unusable type / missing note for other unusable type."
),
" ")</f>
        <v>Missing space use.</v>
      </c>
    </row>
    <row r="1092" spans="2:23" ht="15.75" x14ac:dyDescent="0.25">
      <c r="B1092" s="143"/>
      <c r="C1092" s="144"/>
      <c r="D1092" s="144"/>
      <c r="E1092" s="144"/>
      <c r="F1092" s="147" t="str" cm="1">
        <f t="array" ref="F1092">_xlfn.IFNA(CONCATENATE(_xlfn.IFS($D1092="Mezzanine",LEFT($D1092,1), $D1092="Ground Floor",LEFT($D1092,1),$D1092="Basment ",LEFT($D1092,1), $D1092="1st Floor", "0"&amp;LEFT($D1092,1), $D1092="2nd Floor", "0"&amp;LEFT($D1092,1), $D1092="3rd Floor", "0"&amp;LEFT($D1092,1), $D1092="4th Floor", "0"&amp;LEFT($D1092,1), $D1092="5th Floor", "0"&amp;LEFT($D1092,1), $D1092="6th Floor", "0"&amp;LEFT($D1092,1),$D1092="7th Floor", "0"&amp;LEFT($D1092,1),$D1092="8th Floor", "0"&amp;LEFT($D1092,1),$D1092="9th Floor", "0"&amp;LEFT($D1092,1),$D1092="10th Floor", LEFT($D1092,2),$D1092="11th Floor", LEFT($D1092,2),$D1092="12th Floor", LEFT($D1092,2),$D1092="13th Floor", LEFT($D1092,2), $D1092="Lower Ground", LEFT($D1092)&amp;IF(ISNUMBER(FIND(" ",$D1092)),MID($D1092,FIND(" ",$D1092)+1,1),"")&amp;IF(ISNUMBER(FIND(" ",$D1092,FIND(" ",$D1092)+1)),MID($D1092,FIND(" ",$D1092,FIND(" ",$D1092)+1)+1,1),""),$D1092="Upper Ground", LEFT($D1092)&amp;IF(ISNUMBER(FIND(" ",$D1092)),MID($D1092,FIND(" ",$D1092)+1,1),"")&amp;IF(ISNUMBER(FIND(" ",$D1092,FIND(" ",$D1092)+1)),MID($D1092,FIND(" ",$D1092,FIND(" ",$D1092)+1)+1,1),"")),".0",$E1092), " ")</f>
        <v xml:space="preserve"> </v>
      </c>
      <c r="G1092" s="144"/>
      <c r="H1092" s="144"/>
      <c r="I1092" s="144"/>
      <c r="J1092" s="144"/>
      <c r="K1092" s="144"/>
      <c r="L1092" s="149" t="str" cm="1">
        <f t="array" ref="L1092">_xlfn.IFNA(
_xlfn.IFS(
AND($F1092=" ",$G1092=" ",$H1092=" "),"Please update all three: Surveyor Room Reference, Establishment Room Reference and Establishment Room Name",
AND(OR($I1092="General",$I1092="Open plan/ semi-open general",$I1092="Fitted",$I1092="Light practical (science)",$I1092="Light practical (other)",$I1092="Heavy practical (workshops)",$I1092="Heavy practical (clean)",$I1092="Large",$I1092="Storage"),$J1092=0,$K1092=0),"Please update Net Area or Non-net Area",
AND($B1092&lt;&gt;"OUT",$J1092=0,$I1092&lt;&gt;"Non-net",$M1092="85% Circulation"),"Net area not recorded for spaces with 85% circulation unusable type",
AND(OR($I1092="General",$I1092="Open plan/ semi-open general",$I1092="Fitted",$I1092="Light practical (science)",$I1092="Light practical (other)",$I1092="Heavy practical (workshops)",$I1092="Heavy practical (clean)",$I1092="Large",$I1092="Storage"),OR($J1092=0,ISBLANK($J1092))),"Net area not recorded in net spaces",
AND(OR($I1092="Non-net",$I1092="Outdoor space"),$J1092&gt;0),"Net Area Recorded in Non-net space",
AND($I1092="General",$J1092&gt;90),"This general space is over 90m2, please ensure that this space is entered as separate spaces if it usually used as separate spaces",
AND($I1092="Open plan/ semi-open general",$J1092&lt;27),"Open plan general space under 27m2",
AND(OR($K1092=0,ISBLANK($K1092)), $I1092="Non-net"),"Non-net area not recorded in non-net space"
),
" ")</f>
        <v xml:space="preserve"> </v>
      </c>
      <c r="M1092" s="144"/>
      <c r="N1092" s="144"/>
      <c r="O1092" s="144"/>
      <c r="P1092" s="144"/>
      <c r="Q1092" s="144"/>
      <c r="R1092" s="171"/>
      <c r="S1092" s="147">
        <f>NCA_Calculations!$P$1104</f>
        <v>0</v>
      </c>
      <c r="T1092" s="147">
        <f>NCA_Calculations!$Q$1104</f>
        <v>0</v>
      </c>
      <c r="U1092" s="144"/>
      <c r="V1092" s="144"/>
      <c r="W1092" s="149" t="str" cm="1">
        <f t="array" ref="W1092">_xlfn.IFNA(
_xlfn.IFS(
ISBLANK($U1092),"Missing space use.",
AND('Establishment details'!$C$14="Secondary",$V1092="Classbase"),"Invalid Status type",
AND(OR( $V1092="Classbase", $V1092="Teaching", $V1092="Early years",$V1092="SEND resourced"), NOT(ISBLANK($M1092))),"Space with status type and unusable type.",
AND($V1092= "Classbase",'Establishment details'!$C$22&gt;=10), "Classbase status is only valid in schools with a primary element.",
AND($I1092= "Large",$N1092 &gt; 3.5), "Large rooms with less than 3.5m height.",
AND(OR($V1092="Light practical (science)",$V1092="Light practical (science)",$V1092="Heavy practical (workshops)", $V1092="Heavy practical (clean)"), OR($O1092=0,ISBLANK($O1092))),"Missing sinks count for light and heavy practical spaces.",
AND($M1092 = "Other",ISBLANK($R1092)), "Invalid unusable type / missing note for other unusable type."
),
" ")</f>
        <v>Missing space use.</v>
      </c>
    </row>
    <row r="1093" spans="2:23" ht="15.75" x14ac:dyDescent="0.25">
      <c r="B1093" s="143"/>
      <c r="C1093" s="144"/>
      <c r="D1093" s="144"/>
      <c r="E1093" s="144"/>
      <c r="F1093" s="147" t="str" cm="1">
        <f t="array" ref="F1093">_xlfn.IFNA(CONCATENATE(_xlfn.IFS($D1093="Mezzanine",LEFT($D1093,1), $D1093="Ground Floor",LEFT($D1093,1),$D1093="Basment ",LEFT($D1093,1), $D1093="1st Floor", "0"&amp;LEFT($D1093,1), $D1093="2nd Floor", "0"&amp;LEFT($D1093,1), $D1093="3rd Floor", "0"&amp;LEFT($D1093,1), $D1093="4th Floor", "0"&amp;LEFT($D1093,1), $D1093="5th Floor", "0"&amp;LEFT($D1093,1), $D1093="6th Floor", "0"&amp;LEFT($D1093,1),$D1093="7th Floor", "0"&amp;LEFT($D1093,1),$D1093="8th Floor", "0"&amp;LEFT($D1093,1),$D1093="9th Floor", "0"&amp;LEFT($D1093,1),$D1093="10th Floor", LEFT($D1093,2),$D1093="11th Floor", LEFT($D1093,2),$D1093="12th Floor", LEFT($D1093,2),$D1093="13th Floor", LEFT($D1093,2), $D1093="Lower Ground", LEFT($D1093)&amp;IF(ISNUMBER(FIND(" ",$D1093)),MID($D1093,FIND(" ",$D1093)+1,1),"")&amp;IF(ISNUMBER(FIND(" ",$D1093,FIND(" ",$D1093)+1)),MID($D1093,FIND(" ",$D1093,FIND(" ",$D1093)+1)+1,1),""),$D1093="Upper Ground", LEFT($D1093)&amp;IF(ISNUMBER(FIND(" ",$D1093)),MID($D1093,FIND(" ",$D1093)+1,1),"")&amp;IF(ISNUMBER(FIND(" ",$D1093,FIND(" ",$D1093)+1)),MID($D1093,FIND(" ",$D1093,FIND(" ",$D1093)+1)+1,1),"")),".0",$E1093), " ")</f>
        <v xml:space="preserve"> </v>
      </c>
      <c r="G1093" s="144"/>
      <c r="H1093" s="144"/>
      <c r="I1093" s="144"/>
      <c r="J1093" s="144"/>
      <c r="K1093" s="144"/>
      <c r="L1093" s="149" t="str" cm="1">
        <f t="array" ref="L1093">_xlfn.IFNA(
_xlfn.IFS(
AND($F1093=" ",$G1093=" ",$H1093=" "),"Please update all three: Surveyor Room Reference, Establishment Room Reference and Establishment Room Name",
AND(OR($I1093="General",$I1093="Open plan/ semi-open general",$I1093="Fitted",$I1093="Light practical (science)",$I1093="Light practical (other)",$I1093="Heavy practical (workshops)",$I1093="Heavy practical (clean)",$I1093="Large",$I1093="Storage"),$J1093=0,$K1093=0),"Please update Net Area or Non-net Area",
AND($B1093&lt;&gt;"OUT",$J1093=0,$I1093&lt;&gt;"Non-net",$M1093="85% Circulation"),"Net area not recorded for spaces with 85% circulation unusable type",
AND(OR($I1093="General",$I1093="Open plan/ semi-open general",$I1093="Fitted",$I1093="Light practical (science)",$I1093="Light practical (other)",$I1093="Heavy practical (workshops)",$I1093="Heavy practical (clean)",$I1093="Large",$I1093="Storage"),OR($J1093=0,ISBLANK($J1093))),"Net area not recorded in net spaces",
AND(OR($I1093="Non-net",$I1093="Outdoor space"),$J1093&gt;0),"Net Area Recorded in Non-net space",
AND($I1093="General",$J1093&gt;90),"This general space is over 90m2, please ensure that this space is entered as separate spaces if it usually used as separate spaces",
AND($I1093="Open plan/ semi-open general",$J1093&lt;27),"Open plan general space under 27m2",
AND(OR($K1093=0,ISBLANK($K1093)), $I1093="Non-net"),"Non-net area not recorded in non-net space"
),
" ")</f>
        <v xml:space="preserve"> </v>
      </c>
      <c r="M1093" s="144"/>
      <c r="N1093" s="144"/>
      <c r="O1093" s="144"/>
      <c r="P1093" s="144"/>
      <c r="Q1093" s="144"/>
      <c r="R1093" s="171"/>
      <c r="S1093" s="147">
        <f>NCA_Calculations!$P$1105</f>
        <v>0</v>
      </c>
      <c r="T1093" s="147">
        <f>NCA_Calculations!$Q$1105</f>
        <v>0</v>
      </c>
      <c r="U1093" s="144"/>
      <c r="V1093" s="144"/>
      <c r="W1093" s="149" t="str" cm="1">
        <f t="array" ref="W1093">_xlfn.IFNA(
_xlfn.IFS(
ISBLANK($U1093),"Missing space use.",
AND('Establishment details'!$C$14="Secondary",$V1093="Classbase"),"Invalid Status type",
AND(OR( $V1093="Classbase", $V1093="Teaching", $V1093="Early years",$V1093="SEND resourced"), NOT(ISBLANK($M1093))),"Space with status type and unusable type.",
AND($V1093= "Classbase",'Establishment details'!$C$22&gt;=10), "Classbase status is only valid in schools with a primary element.",
AND($I1093= "Large",$N1093 &gt; 3.5), "Large rooms with less than 3.5m height.",
AND(OR($V1093="Light practical (science)",$V1093="Light practical (science)",$V1093="Heavy practical (workshops)", $V1093="Heavy practical (clean)"), OR($O1093=0,ISBLANK($O1093))),"Missing sinks count for light and heavy practical spaces.",
AND($M1093 = "Other",ISBLANK($R1093)), "Invalid unusable type / missing note for other unusable type."
),
" ")</f>
        <v>Missing space use.</v>
      </c>
    </row>
    <row r="1094" spans="2:23" ht="15.75" x14ac:dyDescent="0.25">
      <c r="B1094" s="143"/>
      <c r="C1094" s="144"/>
      <c r="D1094" s="144"/>
      <c r="E1094" s="144"/>
      <c r="F1094" s="147" t="str" cm="1">
        <f t="array" ref="F1094">_xlfn.IFNA(CONCATENATE(_xlfn.IFS($D1094="Mezzanine",LEFT($D1094,1), $D1094="Ground Floor",LEFT($D1094,1),$D1094="Basment ",LEFT($D1094,1), $D1094="1st Floor", "0"&amp;LEFT($D1094,1), $D1094="2nd Floor", "0"&amp;LEFT($D1094,1), $D1094="3rd Floor", "0"&amp;LEFT($D1094,1), $D1094="4th Floor", "0"&amp;LEFT($D1094,1), $D1094="5th Floor", "0"&amp;LEFT($D1094,1), $D1094="6th Floor", "0"&amp;LEFT($D1094,1),$D1094="7th Floor", "0"&amp;LEFT($D1094,1),$D1094="8th Floor", "0"&amp;LEFT($D1094,1),$D1094="9th Floor", "0"&amp;LEFT($D1094,1),$D1094="10th Floor", LEFT($D1094,2),$D1094="11th Floor", LEFT($D1094,2),$D1094="12th Floor", LEFT($D1094,2),$D1094="13th Floor", LEFT($D1094,2), $D1094="Lower Ground", LEFT($D1094)&amp;IF(ISNUMBER(FIND(" ",$D1094)),MID($D1094,FIND(" ",$D1094)+1,1),"")&amp;IF(ISNUMBER(FIND(" ",$D1094,FIND(" ",$D1094)+1)),MID($D1094,FIND(" ",$D1094,FIND(" ",$D1094)+1)+1,1),""),$D1094="Upper Ground", LEFT($D1094)&amp;IF(ISNUMBER(FIND(" ",$D1094)),MID($D1094,FIND(" ",$D1094)+1,1),"")&amp;IF(ISNUMBER(FIND(" ",$D1094,FIND(" ",$D1094)+1)),MID($D1094,FIND(" ",$D1094,FIND(" ",$D1094)+1)+1,1),"")),".0",$E1094), " ")</f>
        <v xml:space="preserve"> </v>
      </c>
      <c r="G1094" s="144"/>
      <c r="H1094" s="144"/>
      <c r="I1094" s="144"/>
      <c r="J1094" s="144"/>
      <c r="K1094" s="144"/>
      <c r="L1094" s="149" t="str" cm="1">
        <f t="array" ref="L1094">_xlfn.IFNA(
_xlfn.IFS(
AND($F1094=" ",$G1094=" ",$H1094=" "),"Please update all three: Surveyor Room Reference, Establishment Room Reference and Establishment Room Name",
AND(OR($I1094="General",$I1094="Open plan/ semi-open general",$I1094="Fitted",$I1094="Light practical (science)",$I1094="Light practical (other)",$I1094="Heavy practical (workshops)",$I1094="Heavy practical (clean)",$I1094="Large",$I1094="Storage"),$J1094=0,$K1094=0),"Please update Net Area or Non-net Area",
AND($B1094&lt;&gt;"OUT",$J1094=0,$I1094&lt;&gt;"Non-net",$M1094="85% Circulation"),"Net area not recorded for spaces with 85% circulation unusable type",
AND(OR($I1094="General",$I1094="Open plan/ semi-open general",$I1094="Fitted",$I1094="Light practical (science)",$I1094="Light practical (other)",$I1094="Heavy practical (workshops)",$I1094="Heavy practical (clean)",$I1094="Large",$I1094="Storage"),OR($J1094=0,ISBLANK($J1094))),"Net area not recorded in net spaces",
AND(OR($I1094="Non-net",$I1094="Outdoor space"),$J1094&gt;0),"Net Area Recorded in Non-net space",
AND($I1094="General",$J1094&gt;90),"This general space is over 90m2, please ensure that this space is entered as separate spaces if it usually used as separate spaces",
AND($I1094="Open plan/ semi-open general",$J1094&lt;27),"Open plan general space under 27m2",
AND(OR($K1094=0,ISBLANK($K1094)), $I1094="Non-net"),"Non-net area not recorded in non-net space"
),
" ")</f>
        <v xml:space="preserve"> </v>
      </c>
      <c r="M1094" s="144"/>
      <c r="N1094" s="144"/>
      <c r="O1094" s="144"/>
      <c r="P1094" s="144"/>
      <c r="Q1094" s="144"/>
      <c r="R1094" s="171"/>
      <c r="S1094" s="147">
        <f>NCA_Calculations!$P$1106</f>
        <v>0</v>
      </c>
      <c r="T1094" s="147">
        <f>NCA_Calculations!$Q$1106</f>
        <v>0</v>
      </c>
      <c r="U1094" s="144"/>
      <c r="V1094" s="144"/>
      <c r="W1094" s="149" t="str" cm="1">
        <f t="array" ref="W1094">_xlfn.IFNA(
_xlfn.IFS(
ISBLANK($U1094),"Missing space use.",
AND('Establishment details'!$C$14="Secondary",$V1094="Classbase"),"Invalid Status type",
AND(OR( $V1094="Classbase", $V1094="Teaching", $V1094="Early years",$V1094="SEND resourced"), NOT(ISBLANK($M1094))),"Space with status type and unusable type.",
AND($V1094= "Classbase",'Establishment details'!$C$22&gt;=10), "Classbase status is only valid in schools with a primary element.",
AND($I1094= "Large",$N1094 &gt; 3.5), "Large rooms with less than 3.5m height.",
AND(OR($V1094="Light practical (science)",$V1094="Light practical (science)",$V1094="Heavy practical (workshops)", $V1094="Heavy practical (clean)"), OR($O1094=0,ISBLANK($O1094))),"Missing sinks count for light and heavy practical spaces.",
AND($M1094 = "Other",ISBLANK($R1094)), "Invalid unusable type / missing note for other unusable type."
),
" ")</f>
        <v>Missing space use.</v>
      </c>
    </row>
    <row r="1095" spans="2:23" ht="15.75" x14ac:dyDescent="0.25">
      <c r="B1095" s="143"/>
      <c r="C1095" s="144"/>
      <c r="D1095" s="144"/>
      <c r="E1095" s="144"/>
      <c r="F1095" s="147" t="str" cm="1">
        <f t="array" ref="F1095">_xlfn.IFNA(CONCATENATE(_xlfn.IFS($D1095="Mezzanine",LEFT($D1095,1), $D1095="Ground Floor",LEFT($D1095,1),$D1095="Basment ",LEFT($D1095,1), $D1095="1st Floor", "0"&amp;LEFT($D1095,1), $D1095="2nd Floor", "0"&amp;LEFT($D1095,1), $D1095="3rd Floor", "0"&amp;LEFT($D1095,1), $D1095="4th Floor", "0"&amp;LEFT($D1095,1), $D1095="5th Floor", "0"&amp;LEFT($D1095,1), $D1095="6th Floor", "0"&amp;LEFT($D1095,1),$D1095="7th Floor", "0"&amp;LEFT($D1095,1),$D1095="8th Floor", "0"&amp;LEFT($D1095,1),$D1095="9th Floor", "0"&amp;LEFT($D1095,1),$D1095="10th Floor", LEFT($D1095,2),$D1095="11th Floor", LEFT($D1095,2),$D1095="12th Floor", LEFT($D1095,2),$D1095="13th Floor", LEFT($D1095,2), $D1095="Lower Ground", LEFT($D1095)&amp;IF(ISNUMBER(FIND(" ",$D1095)),MID($D1095,FIND(" ",$D1095)+1,1),"")&amp;IF(ISNUMBER(FIND(" ",$D1095,FIND(" ",$D1095)+1)),MID($D1095,FIND(" ",$D1095,FIND(" ",$D1095)+1)+1,1),""),$D1095="Upper Ground", LEFT($D1095)&amp;IF(ISNUMBER(FIND(" ",$D1095)),MID($D1095,FIND(" ",$D1095)+1,1),"")&amp;IF(ISNUMBER(FIND(" ",$D1095,FIND(" ",$D1095)+1)),MID($D1095,FIND(" ",$D1095,FIND(" ",$D1095)+1)+1,1),"")),".0",$E1095), " ")</f>
        <v xml:space="preserve"> </v>
      </c>
      <c r="G1095" s="144"/>
      <c r="H1095" s="144"/>
      <c r="I1095" s="144"/>
      <c r="J1095" s="144"/>
      <c r="K1095" s="144"/>
      <c r="L1095" s="149" t="str" cm="1">
        <f t="array" ref="L1095">_xlfn.IFNA(
_xlfn.IFS(
AND($F1095=" ",$G1095=" ",$H1095=" "),"Please update all three: Surveyor Room Reference, Establishment Room Reference and Establishment Room Name",
AND(OR($I1095="General",$I1095="Open plan/ semi-open general",$I1095="Fitted",$I1095="Light practical (science)",$I1095="Light practical (other)",$I1095="Heavy practical (workshops)",$I1095="Heavy practical (clean)",$I1095="Large",$I1095="Storage"),$J1095=0,$K1095=0),"Please update Net Area or Non-net Area",
AND($B1095&lt;&gt;"OUT",$J1095=0,$I1095&lt;&gt;"Non-net",$M1095="85% Circulation"),"Net area not recorded for spaces with 85% circulation unusable type",
AND(OR($I1095="General",$I1095="Open plan/ semi-open general",$I1095="Fitted",$I1095="Light practical (science)",$I1095="Light practical (other)",$I1095="Heavy practical (workshops)",$I1095="Heavy practical (clean)",$I1095="Large",$I1095="Storage"),OR($J1095=0,ISBLANK($J1095))),"Net area not recorded in net spaces",
AND(OR($I1095="Non-net",$I1095="Outdoor space"),$J1095&gt;0),"Net Area Recorded in Non-net space",
AND($I1095="General",$J1095&gt;90),"This general space is over 90m2, please ensure that this space is entered as separate spaces if it usually used as separate spaces",
AND($I1095="Open plan/ semi-open general",$J1095&lt;27),"Open plan general space under 27m2",
AND(OR($K1095=0,ISBLANK($K1095)), $I1095="Non-net"),"Non-net area not recorded in non-net space"
),
" ")</f>
        <v xml:space="preserve"> </v>
      </c>
      <c r="M1095" s="144"/>
      <c r="N1095" s="144"/>
      <c r="O1095" s="144"/>
      <c r="P1095" s="144"/>
      <c r="Q1095" s="144"/>
      <c r="R1095" s="171"/>
      <c r="S1095" s="147">
        <f>NCA_Calculations!$P$1107</f>
        <v>0</v>
      </c>
      <c r="T1095" s="147">
        <f>NCA_Calculations!$Q$1107</f>
        <v>0</v>
      </c>
      <c r="U1095" s="144"/>
      <c r="V1095" s="144"/>
      <c r="W1095" s="149" t="str" cm="1">
        <f t="array" ref="W1095">_xlfn.IFNA(
_xlfn.IFS(
ISBLANK($U1095),"Missing space use.",
AND('Establishment details'!$C$14="Secondary",$V1095="Classbase"),"Invalid Status type",
AND(OR( $V1095="Classbase", $V1095="Teaching", $V1095="Early years",$V1095="SEND resourced"), NOT(ISBLANK($M1095))),"Space with status type and unusable type.",
AND($V1095= "Classbase",'Establishment details'!$C$22&gt;=10), "Classbase status is only valid in schools with a primary element.",
AND($I1095= "Large",$N1095 &gt; 3.5), "Large rooms with less than 3.5m height.",
AND(OR($V1095="Light practical (science)",$V1095="Light practical (science)",$V1095="Heavy practical (workshops)", $V1095="Heavy practical (clean)"), OR($O1095=0,ISBLANK($O1095))),"Missing sinks count for light and heavy practical spaces.",
AND($M1095 = "Other",ISBLANK($R1095)), "Invalid unusable type / missing note for other unusable type."
),
" ")</f>
        <v>Missing space use.</v>
      </c>
    </row>
    <row r="1096" spans="2:23" ht="15.75" x14ac:dyDescent="0.25">
      <c r="B1096" s="143"/>
      <c r="C1096" s="144"/>
      <c r="D1096" s="144"/>
      <c r="E1096" s="144"/>
      <c r="F1096" s="147" t="str" cm="1">
        <f t="array" ref="F1096">_xlfn.IFNA(CONCATENATE(_xlfn.IFS($D1096="Mezzanine",LEFT($D1096,1), $D1096="Ground Floor",LEFT($D1096,1),$D1096="Basment ",LEFT($D1096,1), $D1096="1st Floor", "0"&amp;LEFT($D1096,1), $D1096="2nd Floor", "0"&amp;LEFT($D1096,1), $D1096="3rd Floor", "0"&amp;LEFT($D1096,1), $D1096="4th Floor", "0"&amp;LEFT($D1096,1), $D1096="5th Floor", "0"&amp;LEFT($D1096,1), $D1096="6th Floor", "0"&amp;LEFT($D1096,1),$D1096="7th Floor", "0"&amp;LEFT($D1096,1),$D1096="8th Floor", "0"&amp;LEFT($D1096,1),$D1096="9th Floor", "0"&amp;LEFT($D1096,1),$D1096="10th Floor", LEFT($D1096,2),$D1096="11th Floor", LEFT($D1096,2),$D1096="12th Floor", LEFT($D1096,2),$D1096="13th Floor", LEFT($D1096,2), $D1096="Lower Ground", LEFT($D1096)&amp;IF(ISNUMBER(FIND(" ",$D1096)),MID($D1096,FIND(" ",$D1096)+1,1),"")&amp;IF(ISNUMBER(FIND(" ",$D1096,FIND(" ",$D1096)+1)),MID($D1096,FIND(" ",$D1096,FIND(" ",$D1096)+1)+1,1),""),$D1096="Upper Ground", LEFT($D1096)&amp;IF(ISNUMBER(FIND(" ",$D1096)),MID($D1096,FIND(" ",$D1096)+1,1),"")&amp;IF(ISNUMBER(FIND(" ",$D1096,FIND(" ",$D1096)+1)),MID($D1096,FIND(" ",$D1096,FIND(" ",$D1096)+1)+1,1),"")),".0",$E1096), " ")</f>
        <v xml:space="preserve"> </v>
      </c>
      <c r="G1096" s="144"/>
      <c r="H1096" s="144"/>
      <c r="I1096" s="144"/>
      <c r="J1096" s="144"/>
      <c r="K1096" s="144"/>
      <c r="L1096" s="149" t="str" cm="1">
        <f t="array" ref="L1096">_xlfn.IFNA(
_xlfn.IFS(
AND($F1096=" ",$G1096=" ",$H1096=" "),"Please update all three: Surveyor Room Reference, Establishment Room Reference and Establishment Room Name",
AND(OR($I1096="General",$I1096="Open plan/ semi-open general",$I1096="Fitted",$I1096="Light practical (science)",$I1096="Light practical (other)",$I1096="Heavy practical (workshops)",$I1096="Heavy practical (clean)",$I1096="Large",$I1096="Storage"),$J1096=0,$K1096=0),"Please update Net Area or Non-net Area",
AND($B1096&lt;&gt;"OUT",$J1096=0,$I1096&lt;&gt;"Non-net",$M1096="85% Circulation"),"Net area not recorded for spaces with 85% circulation unusable type",
AND(OR($I1096="General",$I1096="Open plan/ semi-open general",$I1096="Fitted",$I1096="Light practical (science)",$I1096="Light practical (other)",$I1096="Heavy practical (workshops)",$I1096="Heavy practical (clean)",$I1096="Large",$I1096="Storage"),OR($J1096=0,ISBLANK($J1096))),"Net area not recorded in net spaces",
AND(OR($I1096="Non-net",$I1096="Outdoor space"),$J1096&gt;0),"Net Area Recorded in Non-net space",
AND($I1096="General",$J1096&gt;90),"This general space is over 90m2, please ensure that this space is entered as separate spaces if it usually used as separate spaces",
AND($I1096="Open plan/ semi-open general",$J1096&lt;27),"Open plan general space under 27m2",
AND(OR($K1096=0,ISBLANK($K1096)), $I1096="Non-net"),"Non-net area not recorded in non-net space"
),
" ")</f>
        <v xml:space="preserve"> </v>
      </c>
      <c r="M1096" s="144"/>
      <c r="N1096" s="144"/>
      <c r="O1096" s="144"/>
      <c r="P1096" s="144"/>
      <c r="Q1096" s="144"/>
      <c r="R1096" s="171"/>
      <c r="S1096" s="147">
        <f>NCA_Calculations!$P$1108</f>
        <v>0</v>
      </c>
      <c r="T1096" s="147">
        <f>NCA_Calculations!$Q$1108</f>
        <v>0</v>
      </c>
      <c r="U1096" s="144"/>
      <c r="V1096" s="144"/>
      <c r="W1096" s="149" t="str" cm="1">
        <f t="array" ref="W1096">_xlfn.IFNA(
_xlfn.IFS(
ISBLANK($U1096),"Missing space use.",
AND('Establishment details'!$C$14="Secondary",$V1096="Classbase"),"Invalid Status type",
AND(OR( $V1096="Classbase", $V1096="Teaching", $V1096="Early years",$V1096="SEND resourced"), NOT(ISBLANK($M1096))),"Space with status type and unusable type.",
AND($V1096= "Classbase",'Establishment details'!$C$22&gt;=10), "Classbase status is only valid in schools with a primary element.",
AND($I1096= "Large",$N1096 &gt; 3.5), "Large rooms with less than 3.5m height.",
AND(OR($V1096="Light practical (science)",$V1096="Light practical (science)",$V1096="Heavy practical (workshops)", $V1096="Heavy practical (clean)"), OR($O1096=0,ISBLANK($O1096))),"Missing sinks count for light and heavy practical spaces.",
AND($M1096 = "Other",ISBLANK($R1096)), "Invalid unusable type / missing note for other unusable type."
),
" ")</f>
        <v>Missing space use.</v>
      </c>
    </row>
    <row r="1097" spans="2:23" ht="15.75" x14ac:dyDescent="0.25">
      <c r="B1097" s="143"/>
      <c r="C1097" s="144"/>
      <c r="D1097" s="144"/>
      <c r="E1097" s="144"/>
      <c r="F1097" s="147" t="str" cm="1">
        <f t="array" ref="F1097">_xlfn.IFNA(CONCATENATE(_xlfn.IFS($D1097="Mezzanine",LEFT($D1097,1), $D1097="Ground Floor",LEFT($D1097,1),$D1097="Basment ",LEFT($D1097,1), $D1097="1st Floor", "0"&amp;LEFT($D1097,1), $D1097="2nd Floor", "0"&amp;LEFT($D1097,1), $D1097="3rd Floor", "0"&amp;LEFT($D1097,1), $D1097="4th Floor", "0"&amp;LEFT($D1097,1), $D1097="5th Floor", "0"&amp;LEFT($D1097,1), $D1097="6th Floor", "0"&amp;LEFT($D1097,1),$D1097="7th Floor", "0"&amp;LEFT($D1097,1),$D1097="8th Floor", "0"&amp;LEFT($D1097,1),$D1097="9th Floor", "0"&amp;LEFT($D1097,1),$D1097="10th Floor", LEFT($D1097,2),$D1097="11th Floor", LEFT($D1097,2),$D1097="12th Floor", LEFT($D1097,2),$D1097="13th Floor", LEFT($D1097,2), $D1097="Lower Ground", LEFT($D1097)&amp;IF(ISNUMBER(FIND(" ",$D1097)),MID($D1097,FIND(" ",$D1097)+1,1),"")&amp;IF(ISNUMBER(FIND(" ",$D1097,FIND(" ",$D1097)+1)),MID($D1097,FIND(" ",$D1097,FIND(" ",$D1097)+1)+1,1),""),$D1097="Upper Ground", LEFT($D1097)&amp;IF(ISNUMBER(FIND(" ",$D1097)),MID($D1097,FIND(" ",$D1097)+1,1),"")&amp;IF(ISNUMBER(FIND(" ",$D1097,FIND(" ",$D1097)+1)),MID($D1097,FIND(" ",$D1097,FIND(" ",$D1097)+1)+1,1),"")),".0",$E1097), " ")</f>
        <v xml:space="preserve"> </v>
      </c>
      <c r="G1097" s="144"/>
      <c r="H1097" s="144"/>
      <c r="I1097" s="144"/>
      <c r="J1097" s="144"/>
      <c r="K1097" s="144"/>
      <c r="L1097" s="149" t="str" cm="1">
        <f t="array" ref="L1097">_xlfn.IFNA(
_xlfn.IFS(
AND($F1097=" ",$G1097=" ",$H1097=" "),"Please update all three: Surveyor Room Reference, Establishment Room Reference and Establishment Room Name",
AND(OR($I1097="General",$I1097="Open plan/ semi-open general",$I1097="Fitted",$I1097="Light practical (science)",$I1097="Light practical (other)",$I1097="Heavy practical (workshops)",$I1097="Heavy practical (clean)",$I1097="Large",$I1097="Storage"),$J1097=0,$K1097=0),"Please update Net Area or Non-net Area",
AND($B1097&lt;&gt;"OUT",$J1097=0,$I1097&lt;&gt;"Non-net",$M1097="85% Circulation"),"Net area not recorded for spaces with 85% circulation unusable type",
AND(OR($I1097="General",$I1097="Open plan/ semi-open general",$I1097="Fitted",$I1097="Light practical (science)",$I1097="Light practical (other)",$I1097="Heavy practical (workshops)",$I1097="Heavy practical (clean)",$I1097="Large",$I1097="Storage"),OR($J1097=0,ISBLANK($J1097))),"Net area not recorded in net spaces",
AND(OR($I1097="Non-net",$I1097="Outdoor space"),$J1097&gt;0),"Net Area Recorded in Non-net space",
AND($I1097="General",$J1097&gt;90),"This general space is over 90m2, please ensure that this space is entered as separate spaces if it usually used as separate spaces",
AND($I1097="Open plan/ semi-open general",$J1097&lt;27),"Open plan general space under 27m2",
AND(OR($K1097=0,ISBLANK($K1097)), $I1097="Non-net"),"Non-net area not recorded in non-net space"
),
" ")</f>
        <v xml:space="preserve"> </v>
      </c>
      <c r="M1097" s="144"/>
      <c r="N1097" s="144"/>
      <c r="O1097" s="144"/>
      <c r="P1097" s="144"/>
      <c r="Q1097" s="144"/>
      <c r="R1097" s="171"/>
      <c r="S1097" s="147">
        <f>NCA_Calculations!$P$1109</f>
        <v>0</v>
      </c>
      <c r="T1097" s="147">
        <f>NCA_Calculations!$Q$1109</f>
        <v>0</v>
      </c>
      <c r="U1097" s="144"/>
      <c r="V1097" s="144"/>
      <c r="W1097" s="149" t="str" cm="1">
        <f t="array" ref="W1097">_xlfn.IFNA(
_xlfn.IFS(
ISBLANK($U1097),"Missing space use.",
AND('Establishment details'!$C$14="Secondary",$V1097="Classbase"),"Invalid Status type",
AND(OR( $V1097="Classbase", $V1097="Teaching", $V1097="Early years",$V1097="SEND resourced"), NOT(ISBLANK($M1097))),"Space with status type and unusable type.",
AND($V1097= "Classbase",'Establishment details'!$C$22&gt;=10), "Classbase status is only valid in schools with a primary element.",
AND($I1097= "Large",$N1097 &gt; 3.5), "Large rooms with less than 3.5m height.",
AND(OR($V1097="Light practical (science)",$V1097="Light practical (science)",$V1097="Heavy practical (workshops)", $V1097="Heavy practical (clean)"), OR($O1097=0,ISBLANK($O1097))),"Missing sinks count for light and heavy practical spaces.",
AND($M1097 = "Other",ISBLANK($R1097)), "Invalid unusable type / missing note for other unusable type."
),
" ")</f>
        <v>Missing space use.</v>
      </c>
    </row>
    <row r="1098" spans="2:23" ht="15.75" x14ac:dyDescent="0.25">
      <c r="B1098" s="143"/>
      <c r="C1098" s="144"/>
      <c r="D1098" s="144"/>
      <c r="E1098" s="144"/>
      <c r="F1098" s="147" t="str" cm="1">
        <f t="array" ref="F1098">_xlfn.IFNA(CONCATENATE(_xlfn.IFS($D1098="Mezzanine",LEFT($D1098,1), $D1098="Ground Floor",LEFT($D1098,1),$D1098="Basment ",LEFT($D1098,1), $D1098="1st Floor", "0"&amp;LEFT($D1098,1), $D1098="2nd Floor", "0"&amp;LEFT($D1098,1), $D1098="3rd Floor", "0"&amp;LEFT($D1098,1), $D1098="4th Floor", "0"&amp;LEFT($D1098,1), $D1098="5th Floor", "0"&amp;LEFT($D1098,1), $D1098="6th Floor", "0"&amp;LEFT($D1098,1),$D1098="7th Floor", "0"&amp;LEFT($D1098,1),$D1098="8th Floor", "0"&amp;LEFT($D1098,1),$D1098="9th Floor", "0"&amp;LEFT($D1098,1),$D1098="10th Floor", LEFT($D1098,2),$D1098="11th Floor", LEFT($D1098,2),$D1098="12th Floor", LEFT($D1098,2),$D1098="13th Floor", LEFT($D1098,2), $D1098="Lower Ground", LEFT($D1098)&amp;IF(ISNUMBER(FIND(" ",$D1098)),MID($D1098,FIND(" ",$D1098)+1,1),"")&amp;IF(ISNUMBER(FIND(" ",$D1098,FIND(" ",$D1098)+1)),MID($D1098,FIND(" ",$D1098,FIND(" ",$D1098)+1)+1,1),""),$D1098="Upper Ground", LEFT($D1098)&amp;IF(ISNUMBER(FIND(" ",$D1098)),MID($D1098,FIND(" ",$D1098)+1,1),"")&amp;IF(ISNUMBER(FIND(" ",$D1098,FIND(" ",$D1098)+1)),MID($D1098,FIND(" ",$D1098,FIND(" ",$D1098)+1)+1,1),"")),".0",$E1098), " ")</f>
        <v xml:space="preserve"> </v>
      </c>
      <c r="G1098" s="144"/>
      <c r="H1098" s="144"/>
      <c r="I1098" s="144"/>
      <c r="J1098" s="144"/>
      <c r="K1098" s="144"/>
      <c r="L1098" s="149" t="str" cm="1">
        <f t="array" ref="L1098">_xlfn.IFNA(
_xlfn.IFS(
AND($F1098=" ",$G1098=" ",$H1098=" "),"Please update all three: Surveyor Room Reference, Establishment Room Reference and Establishment Room Name",
AND(OR($I1098="General",$I1098="Open plan/ semi-open general",$I1098="Fitted",$I1098="Light practical (science)",$I1098="Light practical (other)",$I1098="Heavy practical (workshops)",$I1098="Heavy practical (clean)",$I1098="Large",$I1098="Storage"),$J1098=0,$K1098=0),"Please update Net Area or Non-net Area",
AND($B1098&lt;&gt;"OUT",$J1098=0,$I1098&lt;&gt;"Non-net",$M1098="85% Circulation"),"Net area not recorded for spaces with 85% circulation unusable type",
AND(OR($I1098="General",$I1098="Open plan/ semi-open general",$I1098="Fitted",$I1098="Light practical (science)",$I1098="Light practical (other)",$I1098="Heavy practical (workshops)",$I1098="Heavy practical (clean)",$I1098="Large",$I1098="Storage"),OR($J1098=0,ISBLANK($J1098))),"Net area not recorded in net spaces",
AND(OR($I1098="Non-net",$I1098="Outdoor space"),$J1098&gt;0),"Net Area Recorded in Non-net space",
AND($I1098="General",$J1098&gt;90),"This general space is over 90m2, please ensure that this space is entered as separate spaces if it usually used as separate spaces",
AND($I1098="Open plan/ semi-open general",$J1098&lt;27),"Open plan general space under 27m2",
AND(OR($K1098=0,ISBLANK($K1098)), $I1098="Non-net"),"Non-net area not recorded in non-net space"
),
" ")</f>
        <v xml:space="preserve"> </v>
      </c>
      <c r="M1098" s="144"/>
      <c r="N1098" s="144"/>
      <c r="O1098" s="144"/>
      <c r="P1098" s="144"/>
      <c r="Q1098" s="144"/>
      <c r="R1098" s="171"/>
      <c r="S1098" s="147">
        <f>NCA_Calculations!$P$1110</f>
        <v>0</v>
      </c>
      <c r="T1098" s="147">
        <f>NCA_Calculations!$Q$1110</f>
        <v>0</v>
      </c>
      <c r="U1098" s="144"/>
      <c r="V1098" s="144"/>
      <c r="W1098" s="149" t="str" cm="1">
        <f t="array" ref="W1098">_xlfn.IFNA(
_xlfn.IFS(
ISBLANK($U1098),"Missing space use.",
AND('Establishment details'!$C$14="Secondary",$V1098="Classbase"),"Invalid Status type",
AND(OR( $V1098="Classbase", $V1098="Teaching", $V1098="Early years",$V1098="SEND resourced"), NOT(ISBLANK($M1098))),"Space with status type and unusable type.",
AND($V1098= "Classbase",'Establishment details'!$C$22&gt;=10), "Classbase status is only valid in schools with a primary element.",
AND($I1098= "Large",$N1098 &gt; 3.5), "Large rooms with less than 3.5m height.",
AND(OR($V1098="Light practical (science)",$V1098="Light practical (science)",$V1098="Heavy practical (workshops)", $V1098="Heavy practical (clean)"), OR($O1098=0,ISBLANK($O1098))),"Missing sinks count for light and heavy practical spaces.",
AND($M1098 = "Other",ISBLANK($R1098)), "Invalid unusable type / missing note for other unusable type."
),
" ")</f>
        <v>Missing space use.</v>
      </c>
    </row>
    <row r="1099" spans="2:23" ht="15.75" x14ac:dyDescent="0.25">
      <c r="B1099" s="143"/>
      <c r="C1099" s="144"/>
      <c r="D1099" s="144"/>
      <c r="E1099" s="144"/>
      <c r="F1099" s="147" t="str" cm="1">
        <f t="array" ref="F1099">_xlfn.IFNA(CONCATENATE(_xlfn.IFS($D1099="Mezzanine",LEFT($D1099,1), $D1099="Ground Floor",LEFT($D1099,1),$D1099="Basment ",LEFT($D1099,1), $D1099="1st Floor", "0"&amp;LEFT($D1099,1), $D1099="2nd Floor", "0"&amp;LEFT($D1099,1), $D1099="3rd Floor", "0"&amp;LEFT($D1099,1), $D1099="4th Floor", "0"&amp;LEFT($D1099,1), $D1099="5th Floor", "0"&amp;LEFT($D1099,1), $D1099="6th Floor", "0"&amp;LEFT($D1099,1),$D1099="7th Floor", "0"&amp;LEFT($D1099,1),$D1099="8th Floor", "0"&amp;LEFT($D1099,1),$D1099="9th Floor", "0"&amp;LEFT($D1099,1),$D1099="10th Floor", LEFT($D1099,2),$D1099="11th Floor", LEFT($D1099,2),$D1099="12th Floor", LEFT($D1099,2),$D1099="13th Floor", LEFT($D1099,2), $D1099="Lower Ground", LEFT($D1099)&amp;IF(ISNUMBER(FIND(" ",$D1099)),MID($D1099,FIND(" ",$D1099)+1,1),"")&amp;IF(ISNUMBER(FIND(" ",$D1099,FIND(" ",$D1099)+1)),MID($D1099,FIND(" ",$D1099,FIND(" ",$D1099)+1)+1,1),""),$D1099="Upper Ground", LEFT($D1099)&amp;IF(ISNUMBER(FIND(" ",$D1099)),MID($D1099,FIND(" ",$D1099)+1,1),"")&amp;IF(ISNUMBER(FIND(" ",$D1099,FIND(" ",$D1099)+1)),MID($D1099,FIND(" ",$D1099,FIND(" ",$D1099)+1)+1,1),"")),".0",$E1099), " ")</f>
        <v xml:space="preserve"> </v>
      </c>
      <c r="G1099" s="144"/>
      <c r="H1099" s="144"/>
      <c r="I1099" s="144"/>
      <c r="J1099" s="144"/>
      <c r="K1099" s="144"/>
      <c r="L1099" s="149" t="str" cm="1">
        <f t="array" ref="L1099">_xlfn.IFNA(
_xlfn.IFS(
AND($F1099=" ",$G1099=" ",$H1099=" "),"Please update all three: Surveyor Room Reference, Establishment Room Reference and Establishment Room Name",
AND(OR($I1099="General",$I1099="Open plan/ semi-open general",$I1099="Fitted",$I1099="Light practical (science)",$I1099="Light practical (other)",$I1099="Heavy practical (workshops)",$I1099="Heavy practical (clean)",$I1099="Large",$I1099="Storage"),$J1099=0,$K1099=0),"Please update Net Area or Non-net Area",
AND($B1099&lt;&gt;"OUT",$J1099=0,$I1099&lt;&gt;"Non-net",$M1099="85% Circulation"),"Net area not recorded for spaces with 85% circulation unusable type",
AND(OR($I1099="General",$I1099="Open plan/ semi-open general",$I1099="Fitted",$I1099="Light practical (science)",$I1099="Light practical (other)",$I1099="Heavy practical (workshops)",$I1099="Heavy practical (clean)",$I1099="Large",$I1099="Storage"),OR($J1099=0,ISBLANK($J1099))),"Net area not recorded in net spaces",
AND(OR($I1099="Non-net",$I1099="Outdoor space"),$J1099&gt;0),"Net Area Recorded in Non-net space",
AND($I1099="General",$J1099&gt;90),"This general space is over 90m2, please ensure that this space is entered as separate spaces if it usually used as separate spaces",
AND($I1099="Open plan/ semi-open general",$J1099&lt;27),"Open plan general space under 27m2",
AND(OR($K1099=0,ISBLANK($K1099)), $I1099="Non-net"),"Non-net area not recorded in non-net space"
),
" ")</f>
        <v xml:space="preserve"> </v>
      </c>
      <c r="M1099" s="144"/>
      <c r="N1099" s="144"/>
      <c r="O1099" s="144"/>
      <c r="P1099" s="144"/>
      <c r="Q1099" s="144"/>
      <c r="R1099" s="171"/>
      <c r="S1099" s="147">
        <f>NCA_Calculations!$P$1111</f>
        <v>0</v>
      </c>
      <c r="T1099" s="147">
        <f>NCA_Calculations!$Q$1111</f>
        <v>0</v>
      </c>
      <c r="U1099" s="144"/>
      <c r="V1099" s="144"/>
      <c r="W1099" s="149" t="str" cm="1">
        <f t="array" ref="W1099">_xlfn.IFNA(
_xlfn.IFS(
ISBLANK($U1099),"Missing space use.",
AND('Establishment details'!$C$14="Secondary",$V1099="Classbase"),"Invalid Status type",
AND(OR( $V1099="Classbase", $V1099="Teaching", $V1099="Early years",$V1099="SEND resourced"), NOT(ISBLANK($M1099))),"Space with status type and unusable type.",
AND($V1099= "Classbase",'Establishment details'!$C$22&gt;=10), "Classbase status is only valid in schools with a primary element.",
AND($I1099= "Large",$N1099 &gt; 3.5), "Large rooms with less than 3.5m height.",
AND(OR($V1099="Light practical (science)",$V1099="Light practical (science)",$V1099="Heavy practical (workshops)", $V1099="Heavy practical (clean)"), OR($O1099=0,ISBLANK($O1099))),"Missing sinks count for light and heavy practical spaces.",
AND($M1099 = "Other",ISBLANK($R1099)), "Invalid unusable type / missing note for other unusable type."
),
" ")</f>
        <v>Missing space use.</v>
      </c>
    </row>
    <row r="1100" spans="2:23" ht="15.75" x14ac:dyDescent="0.25">
      <c r="B1100" s="143"/>
      <c r="C1100" s="144"/>
      <c r="D1100" s="144"/>
      <c r="E1100" s="144"/>
      <c r="F1100" s="147" t="str" cm="1">
        <f t="array" ref="F1100">_xlfn.IFNA(CONCATENATE(_xlfn.IFS($D1100="Mezzanine",LEFT($D1100,1), $D1100="Ground Floor",LEFT($D1100,1),$D1100="Basment ",LEFT($D1100,1), $D1100="1st Floor", "0"&amp;LEFT($D1100,1), $D1100="2nd Floor", "0"&amp;LEFT($D1100,1), $D1100="3rd Floor", "0"&amp;LEFT($D1100,1), $D1100="4th Floor", "0"&amp;LEFT($D1100,1), $D1100="5th Floor", "0"&amp;LEFT($D1100,1), $D1100="6th Floor", "0"&amp;LEFT($D1100,1),$D1100="7th Floor", "0"&amp;LEFT($D1100,1),$D1100="8th Floor", "0"&amp;LEFT($D1100,1),$D1100="9th Floor", "0"&amp;LEFT($D1100,1),$D1100="10th Floor", LEFT($D1100,2),$D1100="11th Floor", LEFT($D1100,2),$D1100="12th Floor", LEFT($D1100,2),$D1100="13th Floor", LEFT($D1100,2), $D1100="Lower Ground", LEFT($D1100)&amp;IF(ISNUMBER(FIND(" ",$D1100)),MID($D1100,FIND(" ",$D1100)+1,1),"")&amp;IF(ISNUMBER(FIND(" ",$D1100,FIND(" ",$D1100)+1)),MID($D1100,FIND(" ",$D1100,FIND(" ",$D1100)+1)+1,1),""),$D1100="Upper Ground", LEFT($D1100)&amp;IF(ISNUMBER(FIND(" ",$D1100)),MID($D1100,FIND(" ",$D1100)+1,1),"")&amp;IF(ISNUMBER(FIND(" ",$D1100,FIND(" ",$D1100)+1)),MID($D1100,FIND(" ",$D1100,FIND(" ",$D1100)+1)+1,1),"")),".0",$E1100), " ")</f>
        <v xml:space="preserve"> </v>
      </c>
      <c r="G1100" s="144"/>
      <c r="H1100" s="144"/>
      <c r="I1100" s="144"/>
      <c r="J1100" s="144"/>
      <c r="K1100" s="144"/>
      <c r="L1100" s="149" t="str" cm="1">
        <f t="array" ref="L1100">_xlfn.IFNA(
_xlfn.IFS(
AND($F1100=" ",$G1100=" ",$H1100=" "),"Please update all three: Surveyor Room Reference, Establishment Room Reference and Establishment Room Name",
AND(OR($I1100="General",$I1100="Open plan/ semi-open general",$I1100="Fitted",$I1100="Light practical (science)",$I1100="Light practical (other)",$I1100="Heavy practical (workshops)",$I1100="Heavy practical (clean)",$I1100="Large",$I1100="Storage"),$J1100=0,$K1100=0),"Please update Net Area or Non-net Area",
AND($B1100&lt;&gt;"OUT",$J1100=0,$I1100&lt;&gt;"Non-net",$M1100="85% Circulation"),"Net area not recorded for spaces with 85% circulation unusable type",
AND(OR($I1100="General",$I1100="Open plan/ semi-open general",$I1100="Fitted",$I1100="Light practical (science)",$I1100="Light practical (other)",$I1100="Heavy practical (workshops)",$I1100="Heavy practical (clean)",$I1100="Large",$I1100="Storage"),OR($J1100=0,ISBLANK($J1100))),"Net area not recorded in net spaces",
AND(OR($I1100="Non-net",$I1100="Outdoor space"),$J1100&gt;0),"Net Area Recorded in Non-net space",
AND($I1100="General",$J1100&gt;90),"This general space is over 90m2, please ensure that this space is entered as separate spaces if it usually used as separate spaces",
AND($I1100="Open plan/ semi-open general",$J1100&lt;27),"Open plan general space under 27m2",
AND(OR($K1100=0,ISBLANK($K1100)), $I1100="Non-net"),"Non-net area not recorded in non-net space"
),
" ")</f>
        <v xml:space="preserve"> </v>
      </c>
      <c r="M1100" s="144"/>
      <c r="N1100" s="144"/>
      <c r="O1100" s="144"/>
      <c r="P1100" s="144"/>
      <c r="Q1100" s="144"/>
      <c r="R1100" s="171"/>
      <c r="S1100" s="147">
        <f>NCA_Calculations!$P$1112</f>
        <v>0</v>
      </c>
      <c r="T1100" s="147">
        <f>NCA_Calculations!$Q$1112</f>
        <v>0</v>
      </c>
      <c r="U1100" s="144"/>
      <c r="V1100" s="144"/>
      <c r="W1100" s="149" t="str" cm="1">
        <f t="array" ref="W1100">_xlfn.IFNA(
_xlfn.IFS(
ISBLANK($U1100),"Missing space use.",
AND('Establishment details'!$C$14="Secondary",$V1100="Classbase"),"Invalid Status type",
AND(OR( $V1100="Classbase", $V1100="Teaching", $V1100="Early years",$V1100="SEND resourced"), NOT(ISBLANK($M1100))),"Space with status type and unusable type.",
AND($V1100= "Classbase",'Establishment details'!$C$22&gt;=10), "Classbase status is only valid in schools with a primary element.",
AND($I1100= "Large",$N1100 &gt; 3.5), "Large rooms with less than 3.5m height.",
AND(OR($V1100="Light practical (science)",$V1100="Light practical (science)",$V1100="Heavy practical (workshops)", $V1100="Heavy practical (clean)"), OR($O1100=0,ISBLANK($O1100))),"Missing sinks count for light and heavy practical spaces.",
AND($M1100 = "Other",ISBLANK($R1100)), "Invalid unusable type / missing note for other unusable type."
),
" ")</f>
        <v>Missing space use.</v>
      </c>
    </row>
    <row r="1101" spans="2:23" ht="15.75" x14ac:dyDescent="0.25">
      <c r="B1101" s="143"/>
      <c r="C1101" s="144"/>
      <c r="D1101" s="144"/>
      <c r="E1101" s="144"/>
      <c r="F1101" s="147" t="str" cm="1">
        <f t="array" ref="F1101">_xlfn.IFNA(CONCATENATE(_xlfn.IFS($D1101="Mezzanine",LEFT($D1101,1), $D1101="Ground Floor",LEFT($D1101,1),$D1101="Basment ",LEFT($D1101,1), $D1101="1st Floor", "0"&amp;LEFT($D1101,1), $D1101="2nd Floor", "0"&amp;LEFT($D1101,1), $D1101="3rd Floor", "0"&amp;LEFT($D1101,1), $D1101="4th Floor", "0"&amp;LEFT($D1101,1), $D1101="5th Floor", "0"&amp;LEFT($D1101,1), $D1101="6th Floor", "0"&amp;LEFT($D1101,1),$D1101="7th Floor", "0"&amp;LEFT($D1101,1),$D1101="8th Floor", "0"&amp;LEFT($D1101,1),$D1101="9th Floor", "0"&amp;LEFT($D1101,1),$D1101="10th Floor", LEFT($D1101,2),$D1101="11th Floor", LEFT($D1101,2),$D1101="12th Floor", LEFT($D1101,2),$D1101="13th Floor", LEFT($D1101,2), $D1101="Lower Ground", LEFT($D1101)&amp;IF(ISNUMBER(FIND(" ",$D1101)),MID($D1101,FIND(" ",$D1101)+1,1),"")&amp;IF(ISNUMBER(FIND(" ",$D1101,FIND(" ",$D1101)+1)),MID($D1101,FIND(" ",$D1101,FIND(" ",$D1101)+1)+1,1),""),$D1101="Upper Ground", LEFT($D1101)&amp;IF(ISNUMBER(FIND(" ",$D1101)),MID($D1101,FIND(" ",$D1101)+1,1),"")&amp;IF(ISNUMBER(FIND(" ",$D1101,FIND(" ",$D1101)+1)),MID($D1101,FIND(" ",$D1101,FIND(" ",$D1101)+1)+1,1),"")),".0",$E1101), " ")</f>
        <v xml:space="preserve"> </v>
      </c>
      <c r="G1101" s="144"/>
      <c r="H1101" s="144"/>
      <c r="I1101" s="144"/>
      <c r="J1101" s="144"/>
      <c r="K1101" s="144"/>
      <c r="L1101" s="149" t="str" cm="1">
        <f t="array" ref="L1101">_xlfn.IFNA(
_xlfn.IFS(
AND($F1101=" ",$G1101=" ",$H1101=" "),"Please update all three: Surveyor Room Reference, Establishment Room Reference and Establishment Room Name",
AND(OR($I1101="General",$I1101="Open plan/ semi-open general",$I1101="Fitted",$I1101="Light practical (science)",$I1101="Light practical (other)",$I1101="Heavy practical (workshops)",$I1101="Heavy practical (clean)",$I1101="Large",$I1101="Storage"),$J1101=0,$K1101=0),"Please update Net Area or Non-net Area",
AND($B1101&lt;&gt;"OUT",$J1101=0,$I1101&lt;&gt;"Non-net",$M1101="85% Circulation"),"Net area not recorded for spaces with 85% circulation unusable type",
AND(OR($I1101="General",$I1101="Open plan/ semi-open general",$I1101="Fitted",$I1101="Light practical (science)",$I1101="Light practical (other)",$I1101="Heavy practical (workshops)",$I1101="Heavy practical (clean)",$I1101="Large",$I1101="Storage"),OR($J1101=0,ISBLANK($J1101))),"Net area not recorded in net spaces",
AND(OR($I1101="Non-net",$I1101="Outdoor space"),$J1101&gt;0),"Net Area Recorded in Non-net space",
AND($I1101="General",$J1101&gt;90),"This general space is over 90m2, please ensure that this space is entered as separate spaces if it usually used as separate spaces",
AND($I1101="Open plan/ semi-open general",$J1101&lt;27),"Open plan general space under 27m2",
AND(OR($K1101=0,ISBLANK($K1101)), $I1101="Non-net"),"Non-net area not recorded in non-net space"
),
" ")</f>
        <v xml:space="preserve"> </v>
      </c>
      <c r="M1101" s="144"/>
      <c r="N1101" s="144"/>
      <c r="O1101" s="144"/>
      <c r="P1101" s="144"/>
      <c r="Q1101" s="144"/>
      <c r="R1101" s="171"/>
      <c r="S1101" s="147">
        <f>NCA_Calculations!$P$1113</f>
        <v>0</v>
      </c>
      <c r="T1101" s="147">
        <f>NCA_Calculations!$Q$1113</f>
        <v>0</v>
      </c>
      <c r="U1101" s="144"/>
      <c r="V1101" s="144"/>
      <c r="W1101" s="149" t="str" cm="1">
        <f t="array" ref="W1101">_xlfn.IFNA(
_xlfn.IFS(
ISBLANK($U1101),"Missing space use.",
AND('Establishment details'!$C$14="Secondary",$V1101="Classbase"),"Invalid Status type",
AND(OR( $V1101="Classbase", $V1101="Teaching", $V1101="Early years",$V1101="SEND resourced"), NOT(ISBLANK($M1101))),"Space with status type and unusable type.",
AND($V1101= "Classbase",'Establishment details'!$C$22&gt;=10), "Classbase status is only valid in schools with a primary element.",
AND($I1101= "Large",$N1101 &gt; 3.5), "Large rooms with less than 3.5m height.",
AND(OR($V1101="Light practical (science)",$V1101="Light practical (science)",$V1101="Heavy practical (workshops)", $V1101="Heavy practical (clean)"), OR($O1101=0,ISBLANK($O1101))),"Missing sinks count for light and heavy practical spaces.",
AND($M1101 = "Other",ISBLANK($R1101)), "Invalid unusable type / missing note for other unusable type."
),
" ")</f>
        <v>Missing space use.</v>
      </c>
    </row>
    <row r="1102" spans="2:23" ht="15.75" x14ac:dyDescent="0.25">
      <c r="B1102" s="143"/>
      <c r="C1102" s="144"/>
      <c r="D1102" s="144"/>
      <c r="E1102" s="144"/>
      <c r="F1102" s="147" t="str" cm="1">
        <f t="array" ref="F1102">_xlfn.IFNA(CONCATENATE(_xlfn.IFS($D1102="Mezzanine",LEFT($D1102,1), $D1102="Ground Floor",LEFT($D1102,1),$D1102="Basment ",LEFT($D1102,1), $D1102="1st Floor", "0"&amp;LEFT($D1102,1), $D1102="2nd Floor", "0"&amp;LEFT($D1102,1), $D1102="3rd Floor", "0"&amp;LEFT($D1102,1), $D1102="4th Floor", "0"&amp;LEFT($D1102,1), $D1102="5th Floor", "0"&amp;LEFT($D1102,1), $D1102="6th Floor", "0"&amp;LEFT($D1102,1),$D1102="7th Floor", "0"&amp;LEFT($D1102,1),$D1102="8th Floor", "0"&amp;LEFT($D1102,1),$D1102="9th Floor", "0"&amp;LEFT($D1102,1),$D1102="10th Floor", LEFT($D1102,2),$D1102="11th Floor", LEFT($D1102,2),$D1102="12th Floor", LEFT($D1102,2),$D1102="13th Floor", LEFT($D1102,2), $D1102="Lower Ground", LEFT($D1102)&amp;IF(ISNUMBER(FIND(" ",$D1102)),MID($D1102,FIND(" ",$D1102)+1,1),"")&amp;IF(ISNUMBER(FIND(" ",$D1102,FIND(" ",$D1102)+1)),MID($D1102,FIND(" ",$D1102,FIND(" ",$D1102)+1)+1,1),""),$D1102="Upper Ground", LEFT($D1102)&amp;IF(ISNUMBER(FIND(" ",$D1102)),MID($D1102,FIND(" ",$D1102)+1,1),"")&amp;IF(ISNUMBER(FIND(" ",$D1102,FIND(" ",$D1102)+1)),MID($D1102,FIND(" ",$D1102,FIND(" ",$D1102)+1)+1,1),"")),".0",$E1102), " ")</f>
        <v xml:space="preserve"> </v>
      </c>
      <c r="G1102" s="144"/>
      <c r="H1102" s="144"/>
      <c r="I1102" s="144"/>
      <c r="J1102" s="144"/>
      <c r="K1102" s="144"/>
      <c r="L1102" s="149" t="str" cm="1">
        <f t="array" ref="L1102">_xlfn.IFNA(
_xlfn.IFS(
AND($F1102=" ",$G1102=" ",$H1102=" "),"Please update all three: Surveyor Room Reference, Establishment Room Reference and Establishment Room Name",
AND(OR($I1102="General",$I1102="Open plan/ semi-open general",$I1102="Fitted",$I1102="Light practical (science)",$I1102="Light practical (other)",$I1102="Heavy practical (workshops)",$I1102="Heavy practical (clean)",$I1102="Large",$I1102="Storage"),$J1102=0,$K1102=0),"Please update Net Area or Non-net Area",
AND($B1102&lt;&gt;"OUT",$J1102=0,$I1102&lt;&gt;"Non-net",$M1102="85% Circulation"),"Net area not recorded for spaces with 85% circulation unusable type",
AND(OR($I1102="General",$I1102="Open plan/ semi-open general",$I1102="Fitted",$I1102="Light practical (science)",$I1102="Light practical (other)",$I1102="Heavy practical (workshops)",$I1102="Heavy practical (clean)",$I1102="Large",$I1102="Storage"),OR($J1102=0,ISBLANK($J1102))),"Net area not recorded in net spaces",
AND(OR($I1102="Non-net",$I1102="Outdoor space"),$J1102&gt;0),"Net Area Recorded in Non-net space",
AND($I1102="General",$J1102&gt;90),"This general space is over 90m2, please ensure that this space is entered as separate spaces if it usually used as separate spaces",
AND($I1102="Open plan/ semi-open general",$J1102&lt;27),"Open plan general space under 27m2",
AND(OR($K1102=0,ISBLANK($K1102)), $I1102="Non-net"),"Non-net area not recorded in non-net space"
),
" ")</f>
        <v xml:space="preserve"> </v>
      </c>
      <c r="M1102" s="144"/>
      <c r="N1102" s="144"/>
      <c r="O1102" s="144"/>
      <c r="P1102" s="144"/>
      <c r="Q1102" s="144"/>
      <c r="R1102" s="171"/>
      <c r="S1102" s="147">
        <f>NCA_Calculations!$P$1114</f>
        <v>0</v>
      </c>
      <c r="T1102" s="147">
        <f>NCA_Calculations!$Q$1114</f>
        <v>0</v>
      </c>
      <c r="U1102" s="144"/>
      <c r="V1102" s="144"/>
      <c r="W1102" s="149" t="str" cm="1">
        <f t="array" ref="W1102">_xlfn.IFNA(
_xlfn.IFS(
ISBLANK($U1102),"Missing space use.",
AND('Establishment details'!$C$14="Secondary",$V1102="Classbase"),"Invalid Status type",
AND(OR( $V1102="Classbase", $V1102="Teaching", $V1102="Early years",$V1102="SEND resourced"), NOT(ISBLANK($M1102))),"Space with status type and unusable type.",
AND($V1102= "Classbase",'Establishment details'!$C$22&gt;=10), "Classbase status is only valid in schools with a primary element.",
AND($I1102= "Large",$N1102 &gt; 3.5), "Large rooms with less than 3.5m height.",
AND(OR($V1102="Light practical (science)",$V1102="Light practical (science)",$V1102="Heavy practical (workshops)", $V1102="Heavy practical (clean)"), OR($O1102=0,ISBLANK($O1102))),"Missing sinks count for light and heavy practical spaces.",
AND($M1102 = "Other",ISBLANK($R1102)), "Invalid unusable type / missing note for other unusable type."
),
" ")</f>
        <v>Missing space use.</v>
      </c>
    </row>
    <row r="1103" spans="2:23" ht="15.75" x14ac:dyDescent="0.25">
      <c r="B1103" s="143"/>
      <c r="C1103" s="144"/>
      <c r="D1103" s="144"/>
      <c r="E1103" s="144"/>
      <c r="F1103" s="147" t="str" cm="1">
        <f t="array" ref="F1103">_xlfn.IFNA(CONCATENATE(_xlfn.IFS($D1103="Mezzanine",LEFT($D1103,1), $D1103="Ground Floor",LEFT($D1103,1),$D1103="Basment ",LEFT($D1103,1), $D1103="1st Floor", "0"&amp;LEFT($D1103,1), $D1103="2nd Floor", "0"&amp;LEFT($D1103,1), $D1103="3rd Floor", "0"&amp;LEFT($D1103,1), $D1103="4th Floor", "0"&amp;LEFT($D1103,1), $D1103="5th Floor", "0"&amp;LEFT($D1103,1), $D1103="6th Floor", "0"&amp;LEFT($D1103,1),$D1103="7th Floor", "0"&amp;LEFT($D1103,1),$D1103="8th Floor", "0"&amp;LEFT($D1103,1),$D1103="9th Floor", "0"&amp;LEFT($D1103,1),$D1103="10th Floor", LEFT($D1103,2),$D1103="11th Floor", LEFT($D1103,2),$D1103="12th Floor", LEFT($D1103,2),$D1103="13th Floor", LEFT($D1103,2), $D1103="Lower Ground", LEFT($D1103)&amp;IF(ISNUMBER(FIND(" ",$D1103)),MID($D1103,FIND(" ",$D1103)+1,1),"")&amp;IF(ISNUMBER(FIND(" ",$D1103,FIND(" ",$D1103)+1)),MID($D1103,FIND(" ",$D1103,FIND(" ",$D1103)+1)+1,1),""),$D1103="Upper Ground", LEFT($D1103)&amp;IF(ISNUMBER(FIND(" ",$D1103)),MID($D1103,FIND(" ",$D1103)+1,1),"")&amp;IF(ISNUMBER(FIND(" ",$D1103,FIND(" ",$D1103)+1)),MID($D1103,FIND(" ",$D1103,FIND(" ",$D1103)+1)+1,1),"")),".0",$E1103), " ")</f>
        <v xml:space="preserve"> </v>
      </c>
      <c r="G1103" s="144"/>
      <c r="H1103" s="144"/>
      <c r="I1103" s="144"/>
      <c r="J1103" s="144"/>
      <c r="K1103" s="144"/>
      <c r="L1103" s="149" t="str" cm="1">
        <f t="array" ref="L1103">_xlfn.IFNA(
_xlfn.IFS(
AND($F1103=" ",$G1103=" ",$H1103=" "),"Please update all three: Surveyor Room Reference, Establishment Room Reference and Establishment Room Name",
AND(OR($I1103="General",$I1103="Open plan/ semi-open general",$I1103="Fitted",$I1103="Light practical (science)",$I1103="Light practical (other)",$I1103="Heavy practical (workshops)",$I1103="Heavy practical (clean)",$I1103="Large",$I1103="Storage"),$J1103=0,$K1103=0),"Please update Net Area or Non-net Area",
AND($B1103&lt;&gt;"OUT",$J1103=0,$I1103&lt;&gt;"Non-net",$M1103="85% Circulation"),"Net area not recorded for spaces with 85% circulation unusable type",
AND(OR($I1103="General",$I1103="Open plan/ semi-open general",$I1103="Fitted",$I1103="Light practical (science)",$I1103="Light practical (other)",$I1103="Heavy practical (workshops)",$I1103="Heavy practical (clean)",$I1103="Large",$I1103="Storage"),OR($J1103=0,ISBLANK($J1103))),"Net area not recorded in net spaces",
AND(OR($I1103="Non-net",$I1103="Outdoor space"),$J1103&gt;0),"Net Area Recorded in Non-net space",
AND($I1103="General",$J1103&gt;90),"This general space is over 90m2, please ensure that this space is entered as separate spaces if it usually used as separate spaces",
AND($I1103="Open plan/ semi-open general",$J1103&lt;27),"Open plan general space under 27m2",
AND(OR($K1103=0,ISBLANK($K1103)), $I1103="Non-net"),"Non-net area not recorded in non-net space"
),
" ")</f>
        <v xml:space="preserve"> </v>
      </c>
      <c r="M1103" s="144"/>
      <c r="N1103" s="144"/>
      <c r="O1103" s="144"/>
      <c r="P1103" s="144"/>
      <c r="Q1103" s="144"/>
      <c r="R1103" s="171"/>
      <c r="S1103" s="147">
        <f>NCA_Calculations!$P$1115</f>
        <v>0</v>
      </c>
      <c r="T1103" s="147">
        <f>NCA_Calculations!$Q$1115</f>
        <v>0</v>
      </c>
      <c r="U1103" s="144"/>
      <c r="V1103" s="144"/>
      <c r="W1103" s="149" t="str" cm="1">
        <f t="array" ref="W1103">_xlfn.IFNA(
_xlfn.IFS(
ISBLANK($U1103),"Missing space use.",
AND('Establishment details'!$C$14="Secondary",$V1103="Classbase"),"Invalid Status type",
AND(OR( $V1103="Classbase", $V1103="Teaching", $V1103="Early years",$V1103="SEND resourced"), NOT(ISBLANK($M1103))),"Space with status type and unusable type.",
AND($V1103= "Classbase",'Establishment details'!$C$22&gt;=10), "Classbase status is only valid in schools with a primary element.",
AND($I1103= "Large",$N1103 &gt; 3.5), "Large rooms with less than 3.5m height.",
AND(OR($V1103="Light practical (science)",$V1103="Light practical (science)",$V1103="Heavy practical (workshops)", $V1103="Heavy practical (clean)"), OR($O1103=0,ISBLANK($O1103))),"Missing sinks count for light and heavy practical spaces.",
AND($M1103 = "Other",ISBLANK($R1103)), "Invalid unusable type / missing note for other unusable type."
),
" ")</f>
        <v>Missing space use.</v>
      </c>
    </row>
    <row r="1104" spans="2:23" ht="15.75" x14ac:dyDescent="0.25">
      <c r="B1104" s="143"/>
      <c r="C1104" s="144"/>
      <c r="D1104" s="144"/>
      <c r="E1104" s="144"/>
      <c r="F1104" s="147" t="str" cm="1">
        <f t="array" ref="F1104">_xlfn.IFNA(CONCATENATE(_xlfn.IFS($D1104="Mezzanine",LEFT($D1104,1), $D1104="Ground Floor",LEFT($D1104,1),$D1104="Basment ",LEFT($D1104,1), $D1104="1st Floor", "0"&amp;LEFT($D1104,1), $D1104="2nd Floor", "0"&amp;LEFT($D1104,1), $D1104="3rd Floor", "0"&amp;LEFT($D1104,1), $D1104="4th Floor", "0"&amp;LEFT($D1104,1), $D1104="5th Floor", "0"&amp;LEFT($D1104,1), $D1104="6th Floor", "0"&amp;LEFT($D1104,1),$D1104="7th Floor", "0"&amp;LEFT($D1104,1),$D1104="8th Floor", "0"&amp;LEFT($D1104,1),$D1104="9th Floor", "0"&amp;LEFT($D1104,1),$D1104="10th Floor", LEFT($D1104,2),$D1104="11th Floor", LEFT($D1104,2),$D1104="12th Floor", LEFT($D1104,2),$D1104="13th Floor", LEFT($D1104,2), $D1104="Lower Ground", LEFT($D1104)&amp;IF(ISNUMBER(FIND(" ",$D1104)),MID($D1104,FIND(" ",$D1104)+1,1),"")&amp;IF(ISNUMBER(FIND(" ",$D1104,FIND(" ",$D1104)+1)),MID($D1104,FIND(" ",$D1104,FIND(" ",$D1104)+1)+1,1),""),$D1104="Upper Ground", LEFT($D1104)&amp;IF(ISNUMBER(FIND(" ",$D1104)),MID($D1104,FIND(" ",$D1104)+1,1),"")&amp;IF(ISNUMBER(FIND(" ",$D1104,FIND(" ",$D1104)+1)),MID($D1104,FIND(" ",$D1104,FIND(" ",$D1104)+1)+1,1),"")),".0",$E1104), " ")</f>
        <v xml:space="preserve"> </v>
      </c>
      <c r="G1104" s="144"/>
      <c r="H1104" s="144"/>
      <c r="I1104" s="144"/>
      <c r="J1104" s="144"/>
      <c r="K1104" s="144"/>
      <c r="L1104" s="149" t="str" cm="1">
        <f t="array" ref="L1104">_xlfn.IFNA(
_xlfn.IFS(
AND($F1104=" ",$G1104=" ",$H1104=" "),"Please update all three: Surveyor Room Reference, Establishment Room Reference and Establishment Room Name",
AND(OR($I1104="General",$I1104="Open plan/ semi-open general",$I1104="Fitted",$I1104="Light practical (science)",$I1104="Light practical (other)",$I1104="Heavy practical (workshops)",$I1104="Heavy practical (clean)",$I1104="Large",$I1104="Storage"),$J1104=0,$K1104=0),"Please update Net Area or Non-net Area",
AND($B1104&lt;&gt;"OUT",$J1104=0,$I1104&lt;&gt;"Non-net",$M1104="85% Circulation"),"Net area not recorded for spaces with 85% circulation unusable type",
AND(OR($I1104="General",$I1104="Open plan/ semi-open general",$I1104="Fitted",$I1104="Light practical (science)",$I1104="Light practical (other)",$I1104="Heavy practical (workshops)",$I1104="Heavy practical (clean)",$I1104="Large",$I1104="Storage"),OR($J1104=0,ISBLANK($J1104))),"Net area not recorded in net spaces",
AND(OR($I1104="Non-net",$I1104="Outdoor space"),$J1104&gt;0),"Net Area Recorded in Non-net space",
AND($I1104="General",$J1104&gt;90),"This general space is over 90m2, please ensure that this space is entered as separate spaces if it usually used as separate spaces",
AND($I1104="Open plan/ semi-open general",$J1104&lt;27),"Open plan general space under 27m2",
AND(OR($K1104=0,ISBLANK($K1104)), $I1104="Non-net"),"Non-net area not recorded in non-net space"
),
" ")</f>
        <v xml:space="preserve"> </v>
      </c>
      <c r="M1104" s="144"/>
      <c r="N1104" s="144"/>
      <c r="O1104" s="144"/>
      <c r="P1104" s="144"/>
      <c r="Q1104" s="144"/>
      <c r="R1104" s="171"/>
      <c r="S1104" s="147">
        <f>NCA_Calculations!$P$1116</f>
        <v>0</v>
      </c>
      <c r="T1104" s="147">
        <f>NCA_Calculations!$Q$1116</f>
        <v>0</v>
      </c>
      <c r="U1104" s="144"/>
      <c r="V1104" s="144"/>
      <c r="W1104" s="149" t="str" cm="1">
        <f t="array" ref="W1104">_xlfn.IFNA(
_xlfn.IFS(
ISBLANK($U1104),"Missing space use.",
AND('Establishment details'!$C$14="Secondary",$V1104="Classbase"),"Invalid Status type",
AND(OR( $V1104="Classbase", $V1104="Teaching", $V1104="Early years",$V1104="SEND resourced"), NOT(ISBLANK($M1104))),"Space with status type and unusable type.",
AND($V1104= "Classbase",'Establishment details'!$C$22&gt;=10), "Classbase status is only valid in schools with a primary element.",
AND($I1104= "Large",$N1104 &gt; 3.5), "Large rooms with less than 3.5m height.",
AND(OR($V1104="Light practical (science)",$V1104="Light practical (science)",$V1104="Heavy practical (workshops)", $V1104="Heavy practical (clean)"), OR($O1104=0,ISBLANK($O1104))),"Missing sinks count for light and heavy practical spaces.",
AND($M1104 = "Other",ISBLANK($R1104)), "Invalid unusable type / missing note for other unusable type."
),
" ")</f>
        <v>Missing space use.</v>
      </c>
    </row>
    <row r="1105" spans="2:23" ht="15.75" x14ac:dyDescent="0.25">
      <c r="B1105" s="143"/>
      <c r="C1105" s="144"/>
      <c r="D1105" s="144"/>
      <c r="E1105" s="144"/>
      <c r="F1105" s="147" t="str" cm="1">
        <f t="array" ref="F1105">_xlfn.IFNA(CONCATENATE(_xlfn.IFS($D1105="Mezzanine",LEFT($D1105,1), $D1105="Ground Floor",LEFT($D1105,1),$D1105="Basment ",LEFT($D1105,1), $D1105="1st Floor", "0"&amp;LEFT($D1105,1), $D1105="2nd Floor", "0"&amp;LEFT($D1105,1), $D1105="3rd Floor", "0"&amp;LEFT($D1105,1), $D1105="4th Floor", "0"&amp;LEFT($D1105,1), $D1105="5th Floor", "0"&amp;LEFT($D1105,1), $D1105="6th Floor", "0"&amp;LEFT($D1105,1),$D1105="7th Floor", "0"&amp;LEFT($D1105,1),$D1105="8th Floor", "0"&amp;LEFT($D1105,1),$D1105="9th Floor", "0"&amp;LEFT($D1105,1),$D1105="10th Floor", LEFT($D1105,2),$D1105="11th Floor", LEFT($D1105,2),$D1105="12th Floor", LEFT($D1105,2),$D1105="13th Floor", LEFT($D1105,2), $D1105="Lower Ground", LEFT($D1105)&amp;IF(ISNUMBER(FIND(" ",$D1105)),MID($D1105,FIND(" ",$D1105)+1,1),"")&amp;IF(ISNUMBER(FIND(" ",$D1105,FIND(" ",$D1105)+1)),MID($D1105,FIND(" ",$D1105,FIND(" ",$D1105)+1)+1,1),""),$D1105="Upper Ground", LEFT($D1105)&amp;IF(ISNUMBER(FIND(" ",$D1105)),MID($D1105,FIND(" ",$D1105)+1,1),"")&amp;IF(ISNUMBER(FIND(" ",$D1105,FIND(" ",$D1105)+1)),MID($D1105,FIND(" ",$D1105,FIND(" ",$D1105)+1)+1,1),"")),".0",$E1105), " ")</f>
        <v xml:space="preserve"> </v>
      </c>
      <c r="G1105" s="144"/>
      <c r="H1105" s="144"/>
      <c r="I1105" s="144"/>
      <c r="J1105" s="144"/>
      <c r="K1105" s="144"/>
      <c r="L1105" s="149" t="str" cm="1">
        <f t="array" ref="L1105">_xlfn.IFNA(
_xlfn.IFS(
AND($F1105=" ",$G1105=" ",$H1105=" "),"Please update all three: Surveyor Room Reference, Establishment Room Reference and Establishment Room Name",
AND(OR($I1105="General",$I1105="Open plan/ semi-open general",$I1105="Fitted",$I1105="Light practical (science)",$I1105="Light practical (other)",$I1105="Heavy practical (workshops)",$I1105="Heavy practical (clean)",$I1105="Large",$I1105="Storage"),$J1105=0,$K1105=0),"Please update Net Area or Non-net Area",
AND($B1105&lt;&gt;"OUT",$J1105=0,$I1105&lt;&gt;"Non-net",$M1105="85% Circulation"),"Net area not recorded for spaces with 85% circulation unusable type",
AND(OR($I1105="General",$I1105="Open plan/ semi-open general",$I1105="Fitted",$I1105="Light practical (science)",$I1105="Light practical (other)",$I1105="Heavy practical (workshops)",$I1105="Heavy practical (clean)",$I1105="Large",$I1105="Storage"),OR($J1105=0,ISBLANK($J1105))),"Net area not recorded in net spaces",
AND(OR($I1105="Non-net",$I1105="Outdoor space"),$J1105&gt;0),"Net Area Recorded in Non-net space",
AND($I1105="General",$J1105&gt;90),"This general space is over 90m2, please ensure that this space is entered as separate spaces if it usually used as separate spaces",
AND($I1105="Open plan/ semi-open general",$J1105&lt;27),"Open plan general space under 27m2",
AND(OR($K1105=0,ISBLANK($K1105)), $I1105="Non-net"),"Non-net area not recorded in non-net space"
),
" ")</f>
        <v xml:space="preserve"> </v>
      </c>
      <c r="M1105" s="144"/>
      <c r="N1105" s="144"/>
      <c r="O1105" s="144"/>
      <c r="P1105" s="144"/>
      <c r="Q1105" s="144"/>
      <c r="R1105" s="171"/>
      <c r="S1105" s="147">
        <f>NCA_Calculations!$P$1117</f>
        <v>0</v>
      </c>
      <c r="T1105" s="147">
        <f>NCA_Calculations!$Q$1117</f>
        <v>0</v>
      </c>
      <c r="U1105" s="144"/>
      <c r="V1105" s="144"/>
      <c r="W1105" s="149" t="str" cm="1">
        <f t="array" ref="W1105">_xlfn.IFNA(
_xlfn.IFS(
ISBLANK($U1105),"Missing space use.",
AND('Establishment details'!$C$14="Secondary",$V1105="Classbase"),"Invalid Status type",
AND(OR( $V1105="Classbase", $V1105="Teaching", $V1105="Early years",$V1105="SEND resourced"), NOT(ISBLANK($M1105))),"Space with status type and unusable type.",
AND($V1105= "Classbase",'Establishment details'!$C$22&gt;=10), "Classbase status is only valid in schools with a primary element.",
AND($I1105= "Large",$N1105 &gt; 3.5), "Large rooms with less than 3.5m height.",
AND(OR($V1105="Light practical (science)",$V1105="Light practical (science)",$V1105="Heavy practical (workshops)", $V1105="Heavy practical (clean)"), OR($O1105=0,ISBLANK($O1105))),"Missing sinks count for light and heavy practical spaces.",
AND($M1105 = "Other",ISBLANK($R1105)), "Invalid unusable type / missing note for other unusable type."
),
" ")</f>
        <v>Missing space use.</v>
      </c>
    </row>
    <row r="1106" spans="2:23" ht="15.75" x14ac:dyDescent="0.25">
      <c r="B1106" s="143"/>
      <c r="C1106" s="144"/>
      <c r="D1106" s="144"/>
      <c r="E1106" s="144"/>
      <c r="F1106" s="147" t="str" cm="1">
        <f t="array" ref="F1106">_xlfn.IFNA(CONCATENATE(_xlfn.IFS($D1106="Mezzanine",LEFT($D1106,1), $D1106="Ground Floor",LEFT($D1106,1),$D1106="Basment ",LEFT($D1106,1), $D1106="1st Floor", "0"&amp;LEFT($D1106,1), $D1106="2nd Floor", "0"&amp;LEFT($D1106,1), $D1106="3rd Floor", "0"&amp;LEFT($D1106,1), $D1106="4th Floor", "0"&amp;LEFT($D1106,1), $D1106="5th Floor", "0"&amp;LEFT($D1106,1), $D1106="6th Floor", "0"&amp;LEFT($D1106,1),$D1106="7th Floor", "0"&amp;LEFT($D1106,1),$D1106="8th Floor", "0"&amp;LEFT($D1106,1),$D1106="9th Floor", "0"&amp;LEFT($D1106,1),$D1106="10th Floor", LEFT($D1106,2),$D1106="11th Floor", LEFT($D1106,2),$D1106="12th Floor", LEFT($D1106,2),$D1106="13th Floor", LEFT($D1106,2), $D1106="Lower Ground", LEFT($D1106)&amp;IF(ISNUMBER(FIND(" ",$D1106)),MID($D1106,FIND(" ",$D1106)+1,1),"")&amp;IF(ISNUMBER(FIND(" ",$D1106,FIND(" ",$D1106)+1)),MID($D1106,FIND(" ",$D1106,FIND(" ",$D1106)+1)+1,1),""),$D1106="Upper Ground", LEFT($D1106)&amp;IF(ISNUMBER(FIND(" ",$D1106)),MID($D1106,FIND(" ",$D1106)+1,1),"")&amp;IF(ISNUMBER(FIND(" ",$D1106,FIND(" ",$D1106)+1)),MID($D1106,FIND(" ",$D1106,FIND(" ",$D1106)+1)+1,1),"")),".0",$E1106), " ")</f>
        <v xml:space="preserve"> </v>
      </c>
      <c r="G1106" s="144"/>
      <c r="H1106" s="144"/>
      <c r="I1106" s="144"/>
      <c r="J1106" s="144"/>
      <c r="K1106" s="144"/>
      <c r="L1106" s="149" t="str" cm="1">
        <f t="array" ref="L1106">_xlfn.IFNA(
_xlfn.IFS(
AND($F1106=" ",$G1106=" ",$H1106=" "),"Please update all three: Surveyor Room Reference, Establishment Room Reference and Establishment Room Name",
AND(OR($I1106="General",$I1106="Open plan/ semi-open general",$I1106="Fitted",$I1106="Light practical (science)",$I1106="Light practical (other)",$I1106="Heavy practical (workshops)",$I1106="Heavy practical (clean)",$I1106="Large",$I1106="Storage"),$J1106=0,$K1106=0),"Please update Net Area or Non-net Area",
AND($B1106&lt;&gt;"OUT",$J1106=0,$I1106&lt;&gt;"Non-net",$M1106="85% Circulation"),"Net area not recorded for spaces with 85% circulation unusable type",
AND(OR($I1106="General",$I1106="Open plan/ semi-open general",$I1106="Fitted",$I1106="Light practical (science)",$I1106="Light practical (other)",$I1106="Heavy practical (workshops)",$I1106="Heavy practical (clean)",$I1106="Large",$I1106="Storage"),OR($J1106=0,ISBLANK($J1106))),"Net area not recorded in net spaces",
AND(OR($I1106="Non-net",$I1106="Outdoor space"),$J1106&gt;0),"Net Area Recorded in Non-net space",
AND($I1106="General",$J1106&gt;90),"This general space is over 90m2, please ensure that this space is entered as separate spaces if it usually used as separate spaces",
AND($I1106="Open plan/ semi-open general",$J1106&lt;27),"Open plan general space under 27m2",
AND(OR($K1106=0,ISBLANK($K1106)), $I1106="Non-net"),"Non-net area not recorded in non-net space"
),
" ")</f>
        <v xml:space="preserve"> </v>
      </c>
      <c r="M1106" s="144"/>
      <c r="N1106" s="144"/>
      <c r="O1106" s="144"/>
      <c r="P1106" s="144"/>
      <c r="Q1106" s="144"/>
      <c r="R1106" s="171"/>
      <c r="S1106" s="147">
        <f>NCA_Calculations!$P$1118</f>
        <v>0</v>
      </c>
      <c r="T1106" s="147">
        <f>NCA_Calculations!$Q$1118</f>
        <v>0</v>
      </c>
      <c r="U1106" s="144"/>
      <c r="V1106" s="144"/>
      <c r="W1106" s="149" t="str" cm="1">
        <f t="array" ref="W1106">_xlfn.IFNA(
_xlfn.IFS(
ISBLANK($U1106),"Missing space use.",
AND('Establishment details'!$C$14="Secondary",$V1106="Classbase"),"Invalid Status type",
AND(OR( $V1106="Classbase", $V1106="Teaching", $V1106="Early years",$V1106="SEND resourced"), NOT(ISBLANK($M1106))),"Space with status type and unusable type.",
AND($V1106= "Classbase",'Establishment details'!$C$22&gt;=10), "Classbase status is only valid in schools with a primary element.",
AND($I1106= "Large",$N1106 &gt; 3.5), "Large rooms with less than 3.5m height.",
AND(OR($V1106="Light practical (science)",$V1106="Light practical (science)",$V1106="Heavy practical (workshops)", $V1106="Heavy practical (clean)"), OR($O1106=0,ISBLANK($O1106))),"Missing sinks count for light and heavy practical spaces.",
AND($M1106 = "Other",ISBLANK($R1106)), "Invalid unusable type / missing note for other unusable type."
),
" ")</f>
        <v>Missing space use.</v>
      </c>
    </row>
    <row r="1107" spans="2:23" ht="15.75" x14ac:dyDescent="0.25">
      <c r="B1107" s="143"/>
      <c r="C1107" s="144"/>
      <c r="D1107" s="144"/>
      <c r="E1107" s="144"/>
      <c r="F1107" s="147" t="str" cm="1">
        <f t="array" ref="F1107">_xlfn.IFNA(CONCATENATE(_xlfn.IFS($D1107="Mezzanine",LEFT($D1107,1), $D1107="Ground Floor",LEFT($D1107,1),$D1107="Basment ",LEFT($D1107,1), $D1107="1st Floor", "0"&amp;LEFT($D1107,1), $D1107="2nd Floor", "0"&amp;LEFT($D1107,1), $D1107="3rd Floor", "0"&amp;LEFT($D1107,1), $D1107="4th Floor", "0"&amp;LEFT($D1107,1), $D1107="5th Floor", "0"&amp;LEFT($D1107,1), $D1107="6th Floor", "0"&amp;LEFT($D1107,1),$D1107="7th Floor", "0"&amp;LEFT($D1107,1),$D1107="8th Floor", "0"&amp;LEFT($D1107,1),$D1107="9th Floor", "0"&amp;LEFT($D1107,1),$D1107="10th Floor", LEFT($D1107,2),$D1107="11th Floor", LEFT($D1107,2),$D1107="12th Floor", LEFT($D1107,2),$D1107="13th Floor", LEFT($D1107,2), $D1107="Lower Ground", LEFT($D1107)&amp;IF(ISNUMBER(FIND(" ",$D1107)),MID($D1107,FIND(" ",$D1107)+1,1),"")&amp;IF(ISNUMBER(FIND(" ",$D1107,FIND(" ",$D1107)+1)),MID($D1107,FIND(" ",$D1107,FIND(" ",$D1107)+1)+1,1),""),$D1107="Upper Ground", LEFT($D1107)&amp;IF(ISNUMBER(FIND(" ",$D1107)),MID($D1107,FIND(" ",$D1107)+1,1),"")&amp;IF(ISNUMBER(FIND(" ",$D1107,FIND(" ",$D1107)+1)),MID($D1107,FIND(" ",$D1107,FIND(" ",$D1107)+1)+1,1),"")),".0",$E1107), " ")</f>
        <v xml:space="preserve"> </v>
      </c>
      <c r="G1107" s="144"/>
      <c r="H1107" s="144"/>
      <c r="I1107" s="144"/>
      <c r="J1107" s="144"/>
      <c r="K1107" s="144"/>
      <c r="L1107" s="149" t="str" cm="1">
        <f t="array" ref="L1107">_xlfn.IFNA(
_xlfn.IFS(
AND($F1107=" ",$G1107=" ",$H1107=" "),"Please update all three: Surveyor Room Reference, Establishment Room Reference and Establishment Room Name",
AND(OR($I1107="General",$I1107="Open plan/ semi-open general",$I1107="Fitted",$I1107="Light practical (science)",$I1107="Light practical (other)",$I1107="Heavy practical (workshops)",$I1107="Heavy practical (clean)",$I1107="Large",$I1107="Storage"),$J1107=0,$K1107=0),"Please update Net Area or Non-net Area",
AND($B1107&lt;&gt;"OUT",$J1107=0,$I1107&lt;&gt;"Non-net",$M1107="85% Circulation"),"Net area not recorded for spaces with 85% circulation unusable type",
AND(OR($I1107="General",$I1107="Open plan/ semi-open general",$I1107="Fitted",$I1107="Light practical (science)",$I1107="Light practical (other)",$I1107="Heavy practical (workshops)",$I1107="Heavy practical (clean)",$I1107="Large",$I1107="Storage"),OR($J1107=0,ISBLANK($J1107))),"Net area not recorded in net spaces",
AND(OR($I1107="Non-net",$I1107="Outdoor space"),$J1107&gt;0),"Net Area Recorded in Non-net space",
AND($I1107="General",$J1107&gt;90),"This general space is over 90m2, please ensure that this space is entered as separate spaces if it usually used as separate spaces",
AND($I1107="Open plan/ semi-open general",$J1107&lt;27),"Open plan general space under 27m2",
AND(OR($K1107=0,ISBLANK($K1107)), $I1107="Non-net"),"Non-net area not recorded in non-net space"
),
" ")</f>
        <v xml:space="preserve"> </v>
      </c>
      <c r="M1107" s="144"/>
      <c r="N1107" s="144"/>
      <c r="O1107" s="144"/>
      <c r="P1107" s="144"/>
      <c r="Q1107" s="144"/>
      <c r="R1107" s="171"/>
      <c r="S1107" s="147">
        <f>NCA_Calculations!$P$1119</f>
        <v>0</v>
      </c>
      <c r="T1107" s="147">
        <f>NCA_Calculations!$Q$1119</f>
        <v>0</v>
      </c>
      <c r="U1107" s="144"/>
      <c r="V1107" s="144"/>
      <c r="W1107" s="149" t="str" cm="1">
        <f t="array" ref="W1107">_xlfn.IFNA(
_xlfn.IFS(
ISBLANK($U1107),"Missing space use.",
AND('Establishment details'!$C$14="Secondary",$V1107="Classbase"),"Invalid Status type",
AND(OR( $V1107="Classbase", $V1107="Teaching", $V1107="Early years",$V1107="SEND resourced"), NOT(ISBLANK($M1107))),"Space with status type and unusable type.",
AND($V1107= "Classbase",'Establishment details'!$C$22&gt;=10), "Classbase status is only valid in schools with a primary element.",
AND($I1107= "Large",$N1107 &gt; 3.5), "Large rooms with less than 3.5m height.",
AND(OR($V1107="Light practical (science)",$V1107="Light practical (science)",$V1107="Heavy practical (workshops)", $V1107="Heavy practical (clean)"), OR($O1107=0,ISBLANK($O1107))),"Missing sinks count for light and heavy practical spaces.",
AND($M1107 = "Other",ISBLANK($R1107)), "Invalid unusable type / missing note for other unusable type."
),
" ")</f>
        <v>Missing space use.</v>
      </c>
    </row>
    <row r="1108" spans="2:23" ht="15.75" x14ac:dyDescent="0.25">
      <c r="B1108" s="143"/>
      <c r="C1108" s="144"/>
      <c r="D1108" s="144"/>
      <c r="E1108" s="144"/>
      <c r="F1108" s="147" t="str" cm="1">
        <f t="array" ref="F1108">_xlfn.IFNA(CONCATENATE(_xlfn.IFS($D1108="Mezzanine",LEFT($D1108,1), $D1108="Ground Floor",LEFT($D1108,1),$D1108="Basment ",LEFT($D1108,1), $D1108="1st Floor", "0"&amp;LEFT($D1108,1), $D1108="2nd Floor", "0"&amp;LEFT($D1108,1), $D1108="3rd Floor", "0"&amp;LEFT($D1108,1), $D1108="4th Floor", "0"&amp;LEFT($D1108,1), $D1108="5th Floor", "0"&amp;LEFT($D1108,1), $D1108="6th Floor", "0"&amp;LEFT($D1108,1),$D1108="7th Floor", "0"&amp;LEFT($D1108,1),$D1108="8th Floor", "0"&amp;LEFT($D1108,1),$D1108="9th Floor", "0"&amp;LEFT($D1108,1),$D1108="10th Floor", LEFT($D1108,2),$D1108="11th Floor", LEFT($D1108,2),$D1108="12th Floor", LEFT($D1108,2),$D1108="13th Floor", LEFT($D1108,2), $D1108="Lower Ground", LEFT($D1108)&amp;IF(ISNUMBER(FIND(" ",$D1108)),MID($D1108,FIND(" ",$D1108)+1,1),"")&amp;IF(ISNUMBER(FIND(" ",$D1108,FIND(" ",$D1108)+1)),MID($D1108,FIND(" ",$D1108,FIND(" ",$D1108)+1)+1,1),""),$D1108="Upper Ground", LEFT($D1108)&amp;IF(ISNUMBER(FIND(" ",$D1108)),MID($D1108,FIND(" ",$D1108)+1,1),"")&amp;IF(ISNUMBER(FIND(" ",$D1108,FIND(" ",$D1108)+1)),MID($D1108,FIND(" ",$D1108,FIND(" ",$D1108)+1)+1,1),"")),".0",$E1108), " ")</f>
        <v xml:space="preserve"> </v>
      </c>
      <c r="G1108" s="144"/>
      <c r="H1108" s="144"/>
      <c r="I1108" s="144"/>
      <c r="J1108" s="144"/>
      <c r="K1108" s="144"/>
      <c r="L1108" s="149" t="str" cm="1">
        <f t="array" ref="L1108">_xlfn.IFNA(
_xlfn.IFS(
AND($F1108=" ",$G1108=" ",$H1108=" "),"Please update all three: Surveyor Room Reference, Establishment Room Reference and Establishment Room Name",
AND(OR($I1108="General",$I1108="Open plan/ semi-open general",$I1108="Fitted",$I1108="Light practical (science)",$I1108="Light practical (other)",$I1108="Heavy practical (workshops)",$I1108="Heavy practical (clean)",$I1108="Large",$I1108="Storage"),$J1108=0,$K1108=0),"Please update Net Area or Non-net Area",
AND($B1108&lt;&gt;"OUT",$J1108=0,$I1108&lt;&gt;"Non-net",$M1108="85% Circulation"),"Net area not recorded for spaces with 85% circulation unusable type",
AND(OR($I1108="General",$I1108="Open plan/ semi-open general",$I1108="Fitted",$I1108="Light practical (science)",$I1108="Light practical (other)",$I1108="Heavy practical (workshops)",$I1108="Heavy practical (clean)",$I1108="Large",$I1108="Storage"),OR($J1108=0,ISBLANK($J1108))),"Net area not recorded in net spaces",
AND(OR($I1108="Non-net",$I1108="Outdoor space"),$J1108&gt;0),"Net Area Recorded in Non-net space",
AND($I1108="General",$J1108&gt;90),"This general space is over 90m2, please ensure that this space is entered as separate spaces if it usually used as separate spaces",
AND($I1108="Open plan/ semi-open general",$J1108&lt;27),"Open plan general space under 27m2",
AND(OR($K1108=0,ISBLANK($K1108)), $I1108="Non-net"),"Non-net area not recorded in non-net space"
),
" ")</f>
        <v xml:space="preserve"> </v>
      </c>
      <c r="M1108" s="144"/>
      <c r="N1108" s="144"/>
      <c r="O1108" s="144"/>
      <c r="P1108" s="144"/>
      <c r="Q1108" s="144"/>
      <c r="R1108" s="171"/>
      <c r="S1108" s="147">
        <f>NCA_Calculations!$P$1120</f>
        <v>0</v>
      </c>
      <c r="T1108" s="147">
        <f>NCA_Calculations!$Q$1120</f>
        <v>0</v>
      </c>
      <c r="U1108" s="144"/>
      <c r="V1108" s="144"/>
      <c r="W1108" s="149" t="str" cm="1">
        <f t="array" ref="W1108">_xlfn.IFNA(
_xlfn.IFS(
ISBLANK($U1108),"Missing space use.",
AND('Establishment details'!$C$14="Secondary",$V1108="Classbase"),"Invalid Status type",
AND(OR( $V1108="Classbase", $V1108="Teaching", $V1108="Early years",$V1108="SEND resourced"), NOT(ISBLANK($M1108))),"Space with status type and unusable type.",
AND($V1108= "Classbase",'Establishment details'!$C$22&gt;=10), "Classbase status is only valid in schools with a primary element.",
AND($I1108= "Large",$N1108 &gt; 3.5), "Large rooms with less than 3.5m height.",
AND(OR($V1108="Light practical (science)",$V1108="Light practical (science)",$V1108="Heavy practical (workshops)", $V1108="Heavy practical (clean)"), OR($O1108=0,ISBLANK($O1108))),"Missing sinks count for light and heavy practical spaces.",
AND($M1108 = "Other",ISBLANK($R1108)), "Invalid unusable type / missing note for other unusable type."
),
" ")</f>
        <v>Missing space use.</v>
      </c>
    </row>
    <row r="1109" spans="2:23" ht="15.75" x14ac:dyDescent="0.25">
      <c r="B1109" s="143"/>
      <c r="C1109" s="144"/>
      <c r="D1109" s="144"/>
      <c r="E1109" s="144"/>
      <c r="F1109" s="147" t="str" cm="1">
        <f t="array" ref="F1109">_xlfn.IFNA(CONCATENATE(_xlfn.IFS($D1109="Mezzanine",LEFT($D1109,1), $D1109="Ground Floor",LEFT($D1109,1),$D1109="Basment ",LEFT($D1109,1), $D1109="1st Floor", "0"&amp;LEFT($D1109,1), $D1109="2nd Floor", "0"&amp;LEFT($D1109,1), $D1109="3rd Floor", "0"&amp;LEFT($D1109,1), $D1109="4th Floor", "0"&amp;LEFT($D1109,1), $D1109="5th Floor", "0"&amp;LEFT($D1109,1), $D1109="6th Floor", "0"&amp;LEFT($D1109,1),$D1109="7th Floor", "0"&amp;LEFT($D1109,1),$D1109="8th Floor", "0"&amp;LEFT($D1109,1),$D1109="9th Floor", "0"&amp;LEFT($D1109,1),$D1109="10th Floor", LEFT($D1109,2),$D1109="11th Floor", LEFT($D1109,2),$D1109="12th Floor", LEFT($D1109,2),$D1109="13th Floor", LEFT($D1109,2), $D1109="Lower Ground", LEFT($D1109)&amp;IF(ISNUMBER(FIND(" ",$D1109)),MID($D1109,FIND(" ",$D1109)+1,1),"")&amp;IF(ISNUMBER(FIND(" ",$D1109,FIND(" ",$D1109)+1)),MID($D1109,FIND(" ",$D1109,FIND(" ",$D1109)+1)+1,1),""),$D1109="Upper Ground", LEFT($D1109)&amp;IF(ISNUMBER(FIND(" ",$D1109)),MID($D1109,FIND(" ",$D1109)+1,1),"")&amp;IF(ISNUMBER(FIND(" ",$D1109,FIND(" ",$D1109)+1)),MID($D1109,FIND(" ",$D1109,FIND(" ",$D1109)+1)+1,1),"")),".0",$E1109), " ")</f>
        <v xml:space="preserve"> </v>
      </c>
      <c r="G1109" s="144"/>
      <c r="H1109" s="144"/>
      <c r="I1109" s="144"/>
      <c r="J1109" s="144"/>
      <c r="K1109" s="144"/>
      <c r="L1109" s="149" t="str" cm="1">
        <f t="array" ref="L1109">_xlfn.IFNA(
_xlfn.IFS(
AND($F1109=" ",$G1109=" ",$H1109=" "),"Please update all three: Surveyor Room Reference, Establishment Room Reference and Establishment Room Name",
AND(OR($I1109="General",$I1109="Open plan/ semi-open general",$I1109="Fitted",$I1109="Light practical (science)",$I1109="Light practical (other)",$I1109="Heavy practical (workshops)",$I1109="Heavy practical (clean)",$I1109="Large",$I1109="Storage"),$J1109=0,$K1109=0),"Please update Net Area or Non-net Area",
AND($B1109&lt;&gt;"OUT",$J1109=0,$I1109&lt;&gt;"Non-net",$M1109="85% Circulation"),"Net area not recorded for spaces with 85% circulation unusable type",
AND(OR($I1109="General",$I1109="Open plan/ semi-open general",$I1109="Fitted",$I1109="Light practical (science)",$I1109="Light practical (other)",$I1109="Heavy practical (workshops)",$I1109="Heavy practical (clean)",$I1109="Large",$I1109="Storage"),OR($J1109=0,ISBLANK($J1109))),"Net area not recorded in net spaces",
AND(OR($I1109="Non-net",$I1109="Outdoor space"),$J1109&gt;0),"Net Area Recorded in Non-net space",
AND($I1109="General",$J1109&gt;90),"This general space is over 90m2, please ensure that this space is entered as separate spaces if it usually used as separate spaces",
AND($I1109="Open plan/ semi-open general",$J1109&lt;27),"Open plan general space under 27m2",
AND(OR($K1109=0,ISBLANK($K1109)), $I1109="Non-net"),"Non-net area not recorded in non-net space"
),
" ")</f>
        <v xml:space="preserve"> </v>
      </c>
      <c r="M1109" s="144"/>
      <c r="N1109" s="144"/>
      <c r="O1109" s="144"/>
      <c r="P1109" s="144"/>
      <c r="Q1109" s="144"/>
      <c r="R1109" s="171"/>
      <c r="S1109" s="147">
        <f>NCA_Calculations!$P$1121</f>
        <v>0</v>
      </c>
      <c r="T1109" s="147">
        <f>NCA_Calculations!$Q$1121</f>
        <v>0</v>
      </c>
      <c r="U1109" s="144"/>
      <c r="V1109" s="144"/>
      <c r="W1109" s="149" t="str" cm="1">
        <f t="array" ref="W1109">_xlfn.IFNA(
_xlfn.IFS(
ISBLANK($U1109),"Missing space use.",
AND('Establishment details'!$C$14="Secondary",$V1109="Classbase"),"Invalid Status type",
AND(OR( $V1109="Classbase", $V1109="Teaching", $V1109="Early years",$V1109="SEND resourced"), NOT(ISBLANK($M1109))),"Space with status type and unusable type.",
AND($V1109= "Classbase",'Establishment details'!$C$22&gt;=10), "Classbase status is only valid in schools with a primary element.",
AND($I1109= "Large",$N1109 &gt; 3.5), "Large rooms with less than 3.5m height.",
AND(OR($V1109="Light practical (science)",$V1109="Light practical (science)",$V1109="Heavy practical (workshops)", $V1109="Heavy practical (clean)"), OR($O1109=0,ISBLANK($O1109))),"Missing sinks count for light and heavy practical spaces.",
AND($M1109 = "Other",ISBLANK($R1109)), "Invalid unusable type / missing note for other unusable type."
),
" ")</f>
        <v>Missing space use.</v>
      </c>
    </row>
    <row r="1110" spans="2:23" ht="15.75" x14ac:dyDescent="0.25">
      <c r="B1110" s="143"/>
      <c r="C1110" s="144"/>
      <c r="D1110" s="144"/>
      <c r="E1110" s="144"/>
      <c r="F1110" s="147" t="str" cm="1">
        <f t="array" ref="F1110">_xlfn.IFNA(CONCATENATE(_xlfn.IFS($D1110="Mezzanine",LEFT($D1110,1), $D1110="Ground Floor",LEFT($D1110,1),$D1110="Basment ",LEFT($D1110,1), $D1110="1st Floor", "0"&amp;LEFT($D1110,1), $D1110="2nd Floor", "0"&amp;LEFT($D1110,1), $D1110="3rd Floor", "0"&amp;LEFT($D1110,1), $D1110="4th Floor", "0"&amp;LEFT($D1110,1), $D1110="5th Floor", "0"&amp;LEFT($D1110,1), $D1110="6th Floor", "0"&amp;LEFT($D1110,1),$D1110="7th Floor", "0"&amp;LEFT($D1110,1),$D1110="8th Floor", "0"&amp;LEFT($D1110,1),$D1110="9th Floor", "0"&amp;LEFT($D1110,1),$D1110="10th Floor", LEFT($D1110,2),$D1110="11th Floor", LEFT($D1110,2),$D1110="12th Floor", LEFT($D1110,2),$D1110="13th Floor", LEFT($D1110,2), $D1110="Lower Ground", LEFT($D1110)&amp;IF(ISNUMBER(FIND(" ",$D1110)),MID($D1110,FIND(" ",$D1110)+1,1),"")&amp;IF(ISNUMBER(FIND(" ",$D1110,FIND(" ",$D1110)+1)),MID($D1110,FIND(" ",$D1110,FIND(" ",$D1110)+1)+1,1),""),$D1110="Upper Ground", LEFT($D1110)&amp;IF(ISNUMBER(FIND(" ",$D1110)),MID($D1110,FIND(" ",$D1110)+1,1),"")&amp;IF(ISNUMBER(FIND(" ",$D1110,FIND(" ",$D1110)+1)),MID($D1110,FIND(" ",$D1110,FIND(" ",$D1110)+1)+1,1),"")),".0",$E1110), " ")</f>
        <v xml:space="preserve"> </v>
      </c>
      <c r="G1110" s="144"/>
      <c r="H1110" s="144"/>
      <c r="I1110" s="144"/>
      <c r="J1110" s="144"/>
      <c r="K1110" s="144"/>
      <c r="L1110" s="149" t="str" cm="1">
        <f t="array" ref="L1110">_xlfn.IFNA(
_xlfn.IFS(
AND($F1110=" ",$G1110=" ",$H1110=" "),"Please update all three: Surveyor Room Reference, Establishment Room Reference and Establishment Room Name",
AND(OR($I1110="General",$I1110="Open plan/ semi-open general",$I1110="Fitted",$I1110="Light practical (science)",$I1110="Light practical (other)",$I1110="Heavy practical (workshops)",$I1110="Heavy practical (clean)",$I1110="Large",$I1110="Storage"),$J1110=0,$K1110=0),"Please update Net Area or Non-net Area",
AND($B1110&lt;&gt;"OUT",$J1110=0,$I1110&lt;&gt;"Non-net",$M1110="85% Circulation"),"Net area not recorded for spaces with 85% circulation unusable type",
AND(OR($I1110="General",$I1110="Open plan/ semi-open general",$I1110="Fitted",$I1110="Light practical (science)",$I1110="Light practical (other)",$I1110="Heavy practical (workshops)",$I1110="Heavy practical (clean)",$I1110="Large",$I1110="Storage"),OR($J1110=0,ISBLANK($J1110))),"Net area not recorded in net spaces",
AND(OR($I1110="Non-net",$I1110="Outdoor space"),$J1110&gt;0),"Net Area Recorded in Non-net space",
AND($I1110="General",$J1110&gt;90),"This general space is over 90m2, please ensure that this space is entered as separate spaces if it usually used as separate spaces",
AND($I1110="Open plan/ semi-open general",$J1110&lt;27),"Open plan general space under 27m2",
AND(OR($K1110=0,ISBLANK($K1110)), $I1110="Non-net"),"Non-net area not recorded in non-net space"
),
" ")</f>
        <v xml:space="preserve"> </v>
      </c>
      <c r="M1110" s="144"/>
      <c r="N1110" s="144"/>
      <c r="O1110" s="144"/>
      <c r="P1110" s="144"/>
      <c r="Q1110" s="144"/>
      <c r="R1110" s="171"/>
      <c r="S1110" s="147">
        <f>NCA_Calculations!$P$1122</f>
        <v>0</v>
      </c>
      <c r="T1110" s="147">
        <f>NCA_Calculations!$Q$1122</f>
        <v>0</v>
      </c>
      <c r="U1110" s="144"/>
      <c r="V1110" s="144"/>
      <c r="W1110" s="149" t="str" cm="1">
        <f t="array" ref="W1110">_xlfn.IFNA(
_xlfn.IFS(
ISBLANK($U1110),"Missing space use.",
AND('Establishment details'!$C$14="Secondary",$V1110="Classbase"),"Invalid Status type",
AND(OR( $V1110="Classbase", $V1110="Teaching", $V1110="Early years",$V1110="SEND resourced"), NOT(ISBLANK($M1110))),"Space with status type and unusable type.",
AND($V1110= "Classbase",'Establishment details'!$C$22&gt;=10), "Classbase status is only valid in schools with a primary element.",
AND($I1110= "Large",$N1110 &gt; 3.5), "Large rooms with less than 3.5m height.",
AND(OR($V1110="Light practical (science)",$V1110="Light practical (science)",$V1110="Heavy practical (workshops)", $V1110="Heavy practical (clean)"), OR($O1110=0,ISBLANK($O1110))),"Missing sinks count for light and heavy practical spaces.",
AND($M1110 = "Other",ISBLANK($R1110)), "Invalid unusable type / missing note for other unusable type."
),
" ")</f>
        <v>Missing space use.</v>
      </c>
    </row>
    <row r="1111" spans="2:23" ht="15.75" x14ac:dyDescent="0.25">
      <c r="B1111" s="143"/>
      <c r="C1111" s="144"/>
      <c r="D1111" s="144"/>
      <c r="E1111" s="144"/>
      <c r="F1111" s="147" t="str" cm="1">
        <f t="array" ref="F1111">_xlfn.IFNA(CONCATENATE(_xlfn.IFS($D1111="Mezzanine",LEFT($D1111,1), $D1111="Ground Floor",LEFT($D1111,1),$D1111="Basment ",LEFT($D1111,1), $D1111="1st Floor", "0"&amp;LEFT($D1111,1), $D1111="2nd Floor", "0"&amp;LEFT($D1111,1), $D1111="3rd Floor", "0"&amp;LEFT($D1111,1), $D1111="4th Floor", "0"&amp;LEFT($D1111,1), $D1111="5th Floor", "0"&amp;LEFT($D1111,1), $D1111="6th Floor", "0"&amp;LEFT($D1111,1),$D1111="7th Floor", "0"&amp;LEFT($D1111,1),$D1111="8th Floor", "0"&amp;LEFT($D1111,1),$D1111="9th Floor", "0"&amp;LEFT($D1111,1),$D1111="10th Floor", LEFT($D1111,2),$D1111="11th Floor", LEFT($D1111,2),$D1111="12th Floor", LEFT($D1111,2),$D1111="13th Floor", LEFT($D1111,2), $D1111="Lower Ground", LEFT($D1111)&amp;IF(ISNUMBER(FIND(" ",$D1111)),MID($D1111,FIND(" ",$D1111)+1,1),"")&amp;IF(ISNUMBER(FIND(" ",$D1111,FIND(" ",$D1111)+1)),MID($D1111,FIND(" ",$D1111,FIND(" ",$D1111)+1)+1,1),""),$D1111="Upper Ground", LEFT($D1111)&amp;IF(ISNUMBER(FIND(" ",$D1111)),MID($D1111,FIND(" ",$D1111)+1,1),"")&amp;IF(ISNUMBER(FIND(" ",$D1111,FIND(" ",$D1111)+1)),MID($D1111,FIND(" ",$D1111,FIND(" ",$D1111)+1)+1,1),"")),".0",$E1111), " ")</f>
        <v xml:space="preserve"> </v>
      </c>
      <c r="G1111" s="144"/>
      <c r="H1111" s="144"/>
      <c r="I1111" s="144"/>
      <c r="J1111" s="144"/>
      <c r="K1111" s="144"/>
      <c r="L1111" s="149" t="str" cm="1">
        <f t="array" ref="L1111">_xlfn.IFNA(
_xlfn.IFS(
AND($F1111=" ",$G1111=" ",$H1111=" "),"Please update all three: Surveyor Room Reference, Establishment Room Reference and Establishment Room Name",
AND(OR($I1111="General",$I1111="Open plan/ semi-open general",$I1111="Fitted",$I1111="Light practical (science)",$I1111="Light practical (other)",$I1111="Heavy practical (workshops)",$I1111="Heavy practical (clean)",$I1111="Large",$I1111="Storage"),$J1111=0,$K1111=0),"Please update Net Area or Non-net Area",
AND($B1111&lt;&gt;"OUT",$J1111=0,$I1111&lt;&gt;"Non-net",$M1111="85% Circulation"),"Net area not recorded for spaces with 85% circulation unusable type",
AND(OR($I1111="General",$I1111="Open plan/ semi-open general",$I1111="Fitted",$I1111="Light practical (science)",$I1111="Light practical (other)",$I1111="Heavy practical (workshops)",$I1111="Heavy practical (clean)",$I1111="Large",$I1111="Storage"),OR($J1111=0,ISBLANK($J1111))),"Net area not recorded in net spaces",
AND(OR($I1111="Non-net",$I1111="Outdoor space"),$J1111&gt;0),"Net Area Recorded in Non-net space",
AND($I1111="General",$J1111&gt;90),"This general space is over 90m2, please ensure that this space is entered as separate spaces if it usually used as separate spaces",
AND($I1111="Open plan/ semi-open general",$J1111&lt;27),"Open plan general space under 27m2",
AND(OR($K1111=0,ISBLANK($K1111)), $I1111="Non-net"),"Non-net area not recorded in non-net space"
),
" ")</f>
        <v xml:space="preserve"> </v>
      </c>
      <c r="M1111" s="144"/>
      <c r="N1111" s="144"/>
      <c r="O1111" s="144"/>
      <c r="P1111" s="144"/>
      <c r="Q1111" s="144"/>
      <c r="R1111" s="171"/>
      <c r="S1111" s="147">
        <f>NCA_Calculations!$P$1123</f>
        <v>0</v>
      </c>
      <c r="T1111" s="147">
        <f>NCA_Calculations!$Q$1123</f>
        <v>0</v>
      </c>
      <c r="U1111" s="144"/>
      <c r="V1111" s="144"/>
      <c r="W1111" s="149" t="str" cm="1">
        <f t="array" ref="W1111">_xlfn.IFNA(
_xlfn.IFS(
ISBLANK($U1111),"Missing space use.",
AND('Establishment details'!$C$14="Secondary",$V1111="Classbase"),"Invalid Status type",
AND(OR( $V1111="Classbase", $V1111="Teaching", $V1111="Early years",$V1111="SEND resourced"), NOT(ISBLANK($M1111))),"Space with status type and unusable type.",
AND($V1111= "Classbase",'Establishment details'!$C$22&gt;=10), "Classbase status is only valid in schools with a primary element.",
AND($I1111= "Large",$N1111 &gt; 3.5), "Large rooms with less than 3.5m height.",
AND(OR($V1111="Light practical (science)",$V1111="Light practical (science)",$V1111="Heavy practical (workshops)", $V1111="Heavy practical (clean)"), OR($O1111=0,ISBLANK($O1111))),"Missing sinks count for light and heavy practical spaces.",
AND($M1111 = "Other",ISBLANK($R1111)), "Invalid unusable type / missing note for other unusable type."
),
" ")</f>
        <v>Missing space use.</v>
      </c>
    </row>
    <row r="1112" spans="2:23" ht="15.75" x14ac:dyDescent="0.25">
      <c r="B1112" s="143"/>
      <c r="C1112" s="144"/>
      <c r="D1112" s="144"/>
      <c r="E1112" s="144"/>
      <c r="F1112" s="147" t="str" cm="1">
        <f t="array" ref="F1112">_xlfn.IFNA(CONCATENATE(_xlfn.IFS($D1112="Mezzanine",LEFT($D1112,1), $D1112="Ground Floor",LEFT($D1112,1),$D1112="Basment ",LEFT($D1112,1), $D1112="1st Floor", "0"&amp;LEFT($D1112,1), $D1112="2nd Floor", "0"&amp;LEFT($D1112,1), $D1112="3rd Floor", "0"&amp;LEFT($D1112,1), $D1112="4th Floor", "0"&amp;LEFT($D1112,1), $D1112="5th Floor", "0"&amp;LEFT($D1112,1), $D1112="6th Floor", "0"&amp;LEFT($D1112,1),$D1112="7th Floor", "0"&amp;LEFT($D1112,1),$D1112="8th Floor", "0"&amp;LEFT($D1112,1),$D1112="9th Floor", "0"&amp;LEFT($D1112,1),$D1112="10th Floor", LEFT($D1112,2),$D1112="11th Floor", LEFT($D1112,2),$D1112="12th Floor", LEFT($D1112,2),$D1112="13th Floor", LEFT($D1112,2), $D1112="Lower Ground", LEFT($D1112)&amp;IF(ISNUMBER(FIND(" ",$D1112)),MID($D1112,FIND(" ",$D1112)+1,1),"")&amp;IF(ISNUMBER(FIND(" ",$D1112,FIND(" ",$D1112)+1)),MID($D1112,FIND(" ",$D1112,FIND(" ",$D1112)+1)+1,1),""),$D1112="Upper Ground", LEFT($D1112)&amp;IF(ISNUMBER(FIND(" ",$D1112)),MID($D1112,FIND(" ",$D1112)+1,1),"")&amp;IF(ISNUMBER(FIND(" ",$D1112,FIND(" ",$D1112)+1)),MID($D1112,FIND(" ",$D1112,FIND(" ",$D1112)+1)+1,1),"")),".0",$E1112), " ")</f>
        <v xml:space="preserve"> </v>
      </c>
      <c r="G1112" s="144"/>
      <c r="H1112" s="144"/>
      <c r="I1112" s="144"/>
      <c r="J1112" s="144"/>
      <c r="K1112" s="144"/>
      <c r="L1112" s="149" t="str" cm="1">
        <f t="array" ref="L1112">_xlfn.IFNA(
_xlfn.IFS(
AND($F1112=" ",$G1112=" ",$H1112=" "),"Please update all three: Surveyor Room Reference, Establishment Room Reference and Establishment Room Name",
AND(OR($I1112="General",$I1112="Open plan/ semi-open general",$I1112="Fitted",$I1112="Light practical (science)",$I1112="Light practical (other)",$I1112="Heavy practical (workshops)",$I1112="Heavy practical (clean)",$I1112="Large",$I1112="Storage"),$J1112=0,$K1112=0),"Please update Net Area or Non-net Area",
AND($B1112&lt;&gt;"OUT",$J1112=0,$I1112&lt;&gt;"Non-net",$M1112="85% Circulation"),"Net area not recorded for spaces with 85% circulation unusable type",
AND(OR($I1112="General",$I1112="Open plan/ semi-open general",$I1112="Fitted",$I1112="Light practical (science)",$I1112="Light practical (other)",$I1112="Heavy practical (workshops)",$I1112="Heavy practical (clean)",$I1112="Large",$I1112="Storage"),OR($J1112=0,ISBLANK($J1112))),"Net area not recorded in net spaces",
AND(OR($I1112="Non-net",$I1112="Outdoor space"),$J1112&gt;0),"Net Area Recorded in Non-net space",
AND($I1112="General",$J1112&gt;90),"This general space is over 90m2, please ensure that this space is entered as separate spaces if it usually used as separate spaces",
AND($I1112="Open plan/ semi-open general",$J1112&lt;27),"Open plan general space under 27m2",
AND(OR($K1112=0,ISBLANK($K1112)), $I1112="Non-net"),"Non-net area not recorded in non-net space"
),
" ")</f>
        <v xml:space="preserve"> </v>
      </c>
      <c r="M1112" s="144"/>
      <c r="N1112" s="144"/>
      <c r="O1112" s="144"/>
      <c r="P1112" s="144"/>
      <c r="Q1112" s="144"/>
      <c r="R1112" s="171"/>
      <c r="S1112" s="147">
        <f>NCA_Calculations!$P$1124</f>
        <v>0</v>
      </c>
      <c r="T1112" s="147">
        <f>NCA_Calculations!$Q$1124</f>
        <v>0</v>
      </c>
      <c r="U1112" s="144"/>
      <c r="V1112" s="144"/>
      <c r="W1112" s="149" t="str" cm="1">
        <f t="array" ref="W1112">_xlfn.IFNA(
_xlfn.IFS(
ISBLANK($U1112),"Missing space use.",
AND('Establishment details'!$C$14="Secondary",$V1112="Classbase"),"Invalid Status type",
AND(OR( $V1112="Classbase", $V1112="Teaching", $V1112="Early years",$V1112="SEND resourced"), NOT(ISBLANK($M1112))),"Space with status type and unusable type.",
AND($V1112= "Classbase",'Establishment details'!$C$22&gt;=10), "Classbase status is only valid in schools with a primary element.",
AND($I1112= "Large",$N1112 &gt; 3.5), "Large rooms with less than 3.5m height.",
AND(OR($V1112="Light practical (science)",$V1112="Light practical (science)",$V1112="Heavy practical (workshops)", $V1112="Heavy practical (clean)"), OR($O1112=0,ISBLANK($O1112))),"Missing sinks count for light and heavy practical spaces.",
AND($M1112 = "Other",ISBLANK($R1112)), "Invalid unusable type / missing note for other unusable type."
),
" ")</f>
        <v>Missing space use.</v>
      </c>
    </row>
    <row r="1113" spans="2:23" ht="15.75" x14ac:dyDescent="0.25">
      <c r="B1113" s="143"/>
      <c r="C1113" s="144"/>
      <c r="D1113" s="144"/>
      <c r="E1113" s="144"/>
      <c r="F1113" s="147" t="str" cm="1">
        <f t="array" ref="F1113">_xlfn.IFNA(CONCATENATE(_xlfn.IFS($D1113="Mezzanine",LEFT($D1113,1), $D1113="Ground Floor",LEFT($D1113,1),$D1113="Basment ",LEFT($D1113,1), $D1113="1st Floor", "0"&amp;LEFT($D1113,1), $D1113="2nd Floor", "0"&amp;LEFT($D1113,1), $D1113="3rd Floor", "0"&amp;LEFT($D1113,1), $D1113="4th Floor", "0"&amp;LEFT($D1113,1), $D1113="5th Floor", "0"&amp;LEFT($D1113,1), $D1113="6th Floor", "0"&amp;LEFT($D1113,1),$D1113="7th Floor", "0"&amp;LEFT($D1113,1),$D1113="8th Floor", "0"&amp;LEFT($D1113,1),$D1113="9th Floor", "0"&amp;LEFT($D1113,1),$D1113="10th Floor", LEFT($D1113,2),$D1113="11th Floor", LEFT($D1113,2),$D1113="12th Floor", LEFT($D1113,2),$D1113="13th Floor", LEFT($D1113,2), $D1113="Lower Ground", LEFT($D1113)&amp;IF(ISNUMBER(FIND(" ",$D1113)),MID($D1113,FIND(" ",$D1113)+1,1),"")&amp;IF(ISNUMBER(FIND(" ",$D1113,FIND(" ",$D1113)+1)),MID($D1113,FIND(" ",$D1113,FIND(" ",$D1113)+1)+1,1),""),$D1113="Upper Ground", LEFT($D1113)&amp;IF(ISNUMBER(FIND(" ",$D1113)),MID($D1113,FIND(" ",$D1113)+1,1),"")&amp;IF(ISNUMBER(FIND(" ",$D1113,FIND(" ",$D1113)+1)),MID($D1113,FIND(" ",$D1113,FIND(" ",$D1113)+1)+1,1),"")),".0",$E1113), " ")</f>
        <v xml:space="preserve"> </v>
      </c>
      <c r="G1113" s="144"/>
      <c r="H1113" s="144"/>
      <c r="I1113" s="144"/>
      <c r="J1113" s="144"/>
      <c r="K1113" s="144"/>
      <c r="L1113" s="149" t="str" cm="1">
        <f t="array" ref="L1113">_xlfn.IFNA(
_xlfn.IFS(
AND($F1113=" ",$G1113=" ",$H1113=" "),"Please update all three: Surveyor Room Reference, Establishment Room Reference and Establishment Room Name",
AND(OR($I1113="General",$I1113="Open plan/ semi-open general",$I1113="Fitted",$I1113="Light practical (science)",$I1113="Light practical (other)",$I1113="Heavy practical (workshops)",$I1113="Heavy practical (clean)",$I1113="Large",$I1113="Storage"),$J1113=0,$K1113=0),"Please update Net Area or Non-net Area",
AND($B1113&lt;&gt;"OUT",$J1113=0,$I1113&lt;&gt;"Non-net",$M1113="85% Circulation"),"Net area not recorded for spaces with 85% circulation unusable type",
AND(OR($I1113="General",$I1113="Open plan/ semi-open general",$I1113="Fitted",$I1113="Light practical (science)",$I1113="Light practical (other)",$I1113="Heavy practical (workshops)",$I1113="Heavy practical (clean)",$I1113="Large",$I1113="Storage"),OR($J1113=0,ISBLANK($J1113))),"Net area not recorded in net spaces",
AND(OR($I1113="Non-net",$I1113="Outdoor space"),$J1113&gt;0),"Net Area Recorded in Non-net space",
AND($I1113="General",$J1113&gt;90),"This general space is over 90m2, please ensure that this space is entered as separate spaces if it usually used as separate spaces",
AND($I1113="Open plan/ semi-open general",$J1113&lt;27),"Open plan general space under 27m2",
AND(OR($K1113=0,ISBLANK($K1113)), $I1113="Non-net"),"Non-net area not recorded in non-net space"
),
" ")</f>
        <v xml:space="preserve"> </v>
      </c>
      <c r="M1113" s="144"/>
      <c r="N1113" s="144"/>
      <c r="O1113" s="144"/>
      <c r="P1113" s="144"/>
      <c r="Q1113" s="144"/>
      <c r="R1113" s="171"/>
      <c r="S1113" s="147">
        <f>NCA_Calculations!$P$1125</f>
        <v>0</v>
      </c>
      <c r="T1113" s="147">
        <f>NCA_Calculations!$Q$1125</f>
        <v>0</v>
      </c>
      <c r="U1113" s="144"/>
      <c r="V1113" s="144"/>
      <c r="W1113" s="149" t="str" cm="1">
        <f t="array" ref="W1113">_xlfn.IFNA(
_xlfn.IFS(
ISBLANK($U1113),"Missing space use.",
AND('Establishment details'!$C$14="Secondary",$V1113="Classbase"),"Invalid Status type",
AND(OR( $V1113="Classbase", $V1113="Teaching", $V1113="Early years",$V1113="SEND resourced"), NOT(ISBLANK($M1113))),"Space with status type and unusable type.",
AND($V1113= "Classbase",'Establishment details'!$C$22&gt;=10), "Classbase status is only valid in schools with a primary element.",
AND($I1113= "Large",$N1113 &gt; 3.5), "Large rooms with less than 3.5m height.",
AND(OR($V1113="Light practical (science)",$V1113="Light practical (science)",$V1113="Heavy practical (workshops)", $V1113="Heavy practical (clean)"), OR($O1113=0,ISBLANK($O1113))),"Missing sinks count for light and heavy practical spaces.",
AND($M1113 = "Other",ISBLANK($R1113)), "Invalid unusable type / missing note for other unusable type."
),
" ")</f>
        <v>Missing space use.</v>
      </c>
    </row>
    <row r="1114" spans="2:23" ht="15.75" x14ac:dyDescent="0.25">
      <c r="B1114" s="143"/>
      <c r="C1114" s="144"/>
      <c r="D1114" s="144"/>
      <c r="E1114" s="144"/>
      <c r="F1114" s="147" t="str" cm="1">
        <f t="array" ref="F1114">_xlfn.IFNA(CONCATENATE(_xlfn.IFS($D1114="Mezzanine",LEFT($D1114,1), $D1114="Ground Floor",LEFT($D1114,1),$D1114="Basment ",LEFT($D1114,1), $D1114="1st Floor", "0"&amp;LEFT($D1114,1), $D1114="2nd Floor", "0"&amp;LEFT($D1114,1), $D1114="3rd Floor", "0"&amp;LEFT($D1114,1), $D1114="4th Floor", "0"&amp;LEFT($D1114,1), $D1114="5th Floor", "0"&amp;LEFT($D1114,1), $D1114="6th Floor", "0"&amp;LEFT($D1114,1),$D1114="7th Floor", "0"&amp;LEFT($D1114,1),$D1114="8th Floor", "0"&amp;LEFT($D1114,1),$D1114="9th Floor", "0"&amp;LEFT($D1114,1),$D1114="10th Floor", LEFT($D1114,2),$D1114="11th Floor", LEFT($D1114,2),$D1114="12th Floor", LEFT($D1114,2),$D1114="13th Floor", LEFT($D1114,2), $D1114="Lower Ground", LEFT($D1114)&amp;IF(ISNUMBER(FIND(" ",$D1114)),MID($D1114,FIND(" ",$D1114)+1,1),"")&amp;IF(ISNUMBER(FIND(" ",$D1114,FIND(" ",$D1114)+1)),MID($D1114,FIND(" ",$D1114,FIND(" ",$D1114)+1)+1,1),""),$D1114="Upper Ground", LEFT($D1114)&amp;IF(ISNUMBER(FIND(" ",$D1114)),MID($D1114,FIND(" ",$D1114)+1,1),"")&amp;IF(ISNUMBER(FIND(" ",$D1114,FIND(" ",$D1114)+1)),MID($D1114,FIND(" ",$D1114,FIND(" ",$D1114)+1)+1,1),"")),".0",$E1114), " ")</f>
        <v xml:space="preserve"> </v>
      </c>
      <c r="G1114" s="144"/>
      <c r="H1114" s="144"/>
      <c r="I1114" s="144"/>
      <c r="J1114" s="144"/>
      <c r="K1114" s="144"/>
      <c r="L1114" s="149" t="str" cm="1">
        <f t="array" ref="L1114">_xlfn.IFNA(
_xlfn.IFS(
AND($F1114=" ",$G1114=" ",$H1114=" "),"Please update all three: Surveyor Room Reference, Establishment Room Reference and Establishment Room Name",
AND(OR($I1114="General",$I1114="Open plan/ semi-open general",$I1114="Fitted",$I1114="Light practical (science)",$I1114="Light practical (other)",$I1114="Heavy practical (workshops)",$I1114="Heavy practical (clean)",$I1114="Large",$I1114="Storage"),$J1114=0,$K1114=0),"Please update Net Area or Non-net Area",
AND($B1114&lt;&gt;"OUT",$J1114=0,$I1114&lt;&gt;"Non-net",$M1114="85% Circulation"),"Net area not recorded for spaces with 85% circulation unusable type",
AND(OR($I1114="General",$I1114="Open plan/ semi-open general",$I1114="Fitted",$I1114="Light practical (science)",$I1114="Light practical (other)",$I1114="Heavy practical (workshops)",$I1114="Heavy practical (clean)",$I1114="Large",$I1114="Storage"),OR($J1114=0,ISBLANK($J1114))),"Net area not recorded in net spaces",
AND(OR($I1114="Non-net",$I1114="Outdoor space"),$J1114&gt;0),"Net Area Recorded in Non-net space",
AND($I1114="General",$J1114&gt;90),"This general space is over 90m2, please ensure that this space is entered as separate spaces if it usually used as separate spaces",
AND($I1114="Open plan/ semi-open general",$J1114&lt;27),"Open plan general space under 27m2",
AND(OR($K1114=0,ISBLANK($K1114)), $I1114="Non-net"),"Non-net area not recorded in non-net space"
),
" ")</f>
        <v xml:space="preserve"> </v>
      </c>
      <c r="M1114" s="144"/>
      <c r="N1114" s="144"/>
      <c r="O1114" s="144"/>
      <c r="P1114" s="144"/>
      <c r="Q1114" s="144"/>
      <c r="R1114" s="171"/>
      <c r="S1114" s="147">
        <f>NCA_Calculations!$P$1126</f>
        <v>0</v>
      </c>
      <c r="T1114" s="147">
        <f>NCA_Calculations!$Q$1126</f>
        <v>0</v>
      </c>
      <c r="U1114" s="144"/>
      <c r="V1114" s="144"/>
      <c r="W1114" s="149" t="str" cm="1">
        <f t="array" ref="W1114">_xlfn.IFNA(
_xlfn.IFS(
ISBLANK($U1114),"Missing space use.",
AND('Establishment details'!$C$14="Secondary",$V1114="Classbase"),"Invalid Status type",
AND(OR( $V1114="Classbase", $V1114="Teaching", $V1114="Early years",$V1114="SEND resourced"), NOT(ISBLANK($M1114))),"Space with status type and unusable type.",
AND($V1114= "Classbase",'Establishment details'!$C$22&gt;=10), "Classbase status is only valid in schools with a primary element.",
AND($I1114= "Large",$N1114 &gt; 3.5), "Large rooms with less than 3.5m height.",
AND(OR($V1114="Light practical (science)",$V1114="Light practical (science)",$V1114="Heavy practical (workshops)", $V1114="Heavy practical (clean)"), OR($O1114=0,ISBLANK($O1114))),"Missing sinks count for light and heavy practical spaces.",
AND($M1114 = "Other",ISBLANK($R1114)), "Invalid unusable type / missing note for other unusable type."
),
" ")</f>
        <v>Missing space use.</v>
      </c>
    </row>
    <row r="1115" spans="2:23" ht="15.75" x14ac:dyDescent="0.25">
      <c r="B1115" s="143"/>
      <c r="C1115" s="144"/>
      <c r="D1115" s="144"/>
      <c r="E1115" s="144"/>
      <c r="F1115" s="147" t="str" cm="1">
        <f t="array" ref="F1115">_xlfn.IFNA(CONCATENATE(_xlfn.IFS($D1115="Mezzanine",LEFT($D1115,1), $D1115="Ground Floor",LEFT($D1115,1),$D1115="Basment ",LEFT($D1115,1), $D1115="1st Floor", "0"&amp;LEFT($D1115,1), $D1115="2nd Floor", "0"&amp;LEFT($D1115,1), $D1115="3rd Floor", "0"&amp;LEFT($D1115,1), $D1115="4th Floor", "0"&amp;LEFT($D1115,1), $D1115="5th Floor", "0"&amp;LEFT($D1115,1), $D1115="6th Floor", "0"&amp;LEFT($D1115,1),$D1115="7th Floor", "0"&amp;LEFT($D1115,1),$D1115="8th Floor", "0"&amp;LEFT($D1115,1),$D1115="9th Floor", "0"&amp;LEFT($D1115,1),$D1115="10th Floor", LEFT($D1115,2),$D1115="11th Floor", LEFT($D1115,2),$D1115="12th Floor", LEFT($D1115,2),$D1115="13th Floor", LEFT($D1115,2), $D1115="Lower Ground", LEFT($D1115)&amp;IF(ISNUMBER(FIND(" ",$D1115)),MID($D1115,FIND(" ",$D1115)+1,1),"")&amp;IF(ISNUMBER(FIND(" ",$D1115,FIND(" ",$D1115)+1)),MID($D1115,FIND(" ",$D1115,FIND(" ",$D1115)+1)+1,1),""),$D1115="Upper Ground", LEFT($D1115)&amp;IF(ISNUMBER(FIND(" ",$D1115)),MID($D1115,FIND(" ",$D1115)+1,1),"")&amp;IF(ISNUMBER(FIND(" ",$D1115,FIND(" ",$D1115)+1)),MID($D1115,FIND(" ",$D1115,FIND(" ",$D1115)+1)+1,1),"")),".0",$E1115), " ")</f>
        <v xml:space="preserve"> </v>
      </c>
      <c r="G1115" s="144"/>
      <c r="H1115" s="144"/>
      <c r="I1115" s="144"/>
      <c r="J1115" s="144"/>
      <c r="K1115" s="144"/>
      <c r="L1115" s="149" t="str" cm="1">
        <f t="array" ref="L1115">_xlfn.IFNA(
_xlfn.IFS(
AND($F1115=" ",$G1115=" ",$H1115=" "),"Please update all three: Surveyor Room Reference, Establishment Room Reference and Establishment Room Name",
AND(OR($I1115="General",$I1115="Open plan/ semi-open general",$I1115="Fitted",$I1115="Light practical (science)",$I1115="Light practical (other)",$I1115="Heavy practical (workshops)",$I1115="Heavy practical (clean)",$I1115="Large",$I1115="Storage"),$J1115=0,$K1115=0),"Please update Net Area or Non-net Area",
AND($B1115&lt;&gt;"OUT",$J1115=0,$I1115&lt;&gt;"Non-net",$M1115="85% Circulation"),"Net area not recorded for spaces with 85% circulation unusable type",
AND(OR($I1115="General",$I1115="Open plan/ semi-open general",$I1115="Fitted",$I1115="Light practical (science)",$I1115="Light practical (other)",$I1115="Heavy practical (workshops)",$I1115="Heavy practical (clean)",$I1115="Large",$I1115="Storage"),OR($J1115=0,ISBLANK($J1115))),"Net area not recorded in net spaces",
AND(OR($I1115="Non-net",$I1115="Outdoor space"),$J1115&gt;0),"Net Area Recorded in Non-net space",
AND($I1115="General",$J1115&gt;90),"This general space is over 90m2, please ensure that this space is entered as separate spaces if it usually used as separate spaces",
AND($I1115="Open plan/ semi-open general",$J1115&lt;27),"Open plan general space under 27m2",
AND(OR($K1115=0,ISBLANK($K1115)), $I1115="Non-net"),"Non-net area not recorded in non-net space"
),
" ")</f>
        <v xml:space="preserve"> </v>
      </c>
      <c r="M1115" s="144"/>
      <c r="N1115" s="144"/>
      <c r="O1115" s="144"/>
      <c r="P1115" s="144"/>
      <c r="Q1115" s="144"/>
      <c r="R1115" s="171"/>
      <c r="S1115" s="147">
        <f>NCA_Calculations!$P$1127</f>
        <v>0</v>
      </c>
      <c r="T1115" s="147">
        <f>NCA_Calculations!$Q$1127</f>
        <v>0</v>
      </c>
      <c r="U1115" s="144"/>
      <c r="V1115" s="144"/>
      <c r="W1115" s="149" t="str" cm="1">
        <f t="array" ref="W1115">_xlfn.IFNA(
_xlfn.IFS(
ISBLANK($U1115),"Missing space use.",
AND('Establishment details'!$C$14="Secondary",$V1115="Classbase"),"Invalid Status type",
AND(OR( $V1115="Classbase", $V1115="Teaching", $V1115="Early years",$V1115="SEND resourced"), NOT(ISBLANK($M1115))),"Space with status type and unusable type.",
AND($V1115= "Classbase",'Establishment details'!$C$22&gt;=10), "Classbase status is only valid in schools with a primary element.",
AND($I1115= "Large",$N1115 &gt; 3.5), "Large rooms with less than 3.5m height.",
AND(OR($V1115="Light practical (science)",$V1115="Light practical (science)",$V1115="Heavy practical (workshops)", $V1115="Heavy practical (clean)"), OR($O1115=0,ISBLANK($O1115))),"Missing sinks count for light and heavy practical spaces.",
AND($M1115 = "Other",ISBLANK($R1115)), "Invalid unusable type / missing note for other unusable type."
),
" ")</f>
        <v>Missing space use.</v>
      </c>
    </row>
    <row r="1116" spans="2:23" ht="15.75" x14ac:dyDescent="0.25">
      <c r="B1116" s="143"/>
      <c r="C1116" s="144"/>
      <c r="D1116" s="144"/>
      <c r="E1116" s="144"/>
      <c r="F1116" s="147" t="str" cm="1">
        <f t="array" ref="F1116">_xlfn.IFNA(CONCATENATE(_xlfn.IFS($D1116="Mezzanine",LEFT($D1116,1), $D1116="Ground Floor",LEFT($D1116,1),$D1116="Basment ",LEFT($D1116,1), $D1116="1st Floor", "0"&amp;LEFT($D1116,1), $D1116="2nd Floor", "0"&amp;LEFT($D1116,1), $D1116="3rd Floor", "0"&amp;LEFT($D1116,1), $D1116="4th Floor", "0"&amp;LEFT($D1116,1), $D1116="5th Floor", "0"&amp;LEFT($D1116,1), $D1116="6th Floor", "0"&amp;LEFT($D1116,1),$D1116="7th Floor", "0"&amp;LEFT($D1116,1),$D1116="8th Floor", "0"&amp;LEFT($D1116,1),$D1116="9th Floor", "0"&amp;LEFT($D1116,1),$D1116="10th Floor", LEFT($D1116,2),$D1116="11th Floor", LEFT($D1116,2),$D1116="12th Floor", LEFT($D1116,2),$D1116="13th Floor", LEFT($D1116,2), $D1116="Lower Ground", LEFT($D1116)&amp;IF(ISNUMBER(FIND(" ",$D1116)),MID($D1116,FIND(" ",$D1116)+1,1),"")&amp;IF(ISNUMBER(FIND(" ",$D1116,FIND(" ",$D1116)+1)),MID($D1116,FIND(" ",$D1116,FIND(" ",$D1116)+1)+1,1),""),$D1116="Upper Ground", LEFT($D1116)&amp;IF(ISNUMBER(FIND(" ",$D1116)),MID($D1116,FIND(" ",$D1116)+1,1),"")&amp;IF(ISNUMBER(FIND(" ",$D1116,FIND(" ",$D1116)+1)),MID($D1116,FIND(" ",$D1116,FIND(" ",$D1116)+1)+1,1),"")),".0",$E1116), " ")</f>
        <v xml:space="preserve"> </v>
      </c>
      <c r="G1116" s="144"/>
      <c r="H1116" s="144"/>
      <c r="I1116" s="144"/>
      <c r="J1116" s="144"/>
      <c r="K1116" s="144"/>
      <c r="L1116" s="149" t="str" cm="1">
        <f t="array" ref="L1116">_xlfn.IFNA(
_xlfn.IFS(
AND($F1116=" ",$G1116=" ",$H1116=" "),"Please update all three: Surveyor Room Reference, Establishment Room Reference and Establishment Room Name",
AND(OR($I1116="General",$I1116="Open plan/ semi-open general",$I1116="Fitted",$I1116="Light practical (science)",$I1116="Light practical (other)",$I1116="Heavy practical (workshops)",$I1116="Heavy practical (clean)",$I1116="Large",$I1116="Storage"),$J1116=0,$K1116=0),"Please update Net Area or Non-net Area",
AND($B1116&lt;&gt;"OUT",$J1116=0,$I1116&lt;&gt;"Non-net",$M1116="85% Circulation"),"Net area not recorded for spaces with 85% circulation unusable type",
AND(OR($I1116="General",$I1116="Open plan/ semi-open general",$I1116="Fitted",$I1116="Light practical (science)",$I1116="Light practical (other)",$I1116="Heavy practical (workshops)",$I1116="Heavy practical (clean)",$I1116="Large",$I1116="Storage"),OR($J1116=0,ISBLANK($J1116))),"Net area not recorded in net spaces",
AND(OR($I1116="Non-net",$I1116="Outdoor space"),$J1116&gt;0),"Net Area Recorded in Non-net space",
AND($I1116="General",$J1116&gt;90),"This general space is over 90m2, please ensure that this space is entered as separate spaces if it usually used as separate spaces",
AND($I1116="Open plan/ semi-open general",$J1116&lt;27),"Open plan general space under 27m2",
AND(OR($K1116=0,ISBLANK($K1116)), $I1116="Non-net"),"Non-net area not recorded in non-net space"
),
" ")</f>
        <v xml:space="preserve"> </v>
      </c>
      <c r="M1116" s="144"/>
      <c r="N1116" s="144"/>
      <c r="O1116" s="144"/>
      <c r="P1116" s="144"/>
      <c r="Q1116" s="144"/>
      <c r="R1116" s="171"/>
      <c r="S1116" s="147">
        <f>NCA_Calculations!$P$1128</f>
        <v>0</v>
      </c>
      <c r="T1116" s="147">
        <f>NCA_Calculations!$Q$1128</f>
        <v>0</v>
      </c>
      <c r="U1116" s="144"/>
      <c r="V1116" s="144"/>
      <c r="W1116" s="149" t="str" cm="1">
        <f t="array" ref="W1116">_xlfn.IFNA(
_xlfn.IFS(
ISBLANK($U1116),"Missing space use.",
AND('Establishment details'!$C$14="Secondary",$V1116="Classbase"),"Invalid Status type",
AND(OR( $V1116="Classbase", $V1116="Teaching", $V1116="Early years",$V1116="SEND resourced"), NOT(ISBLANK($M1116))),"Space with status type and unusable type.",
AND($V1116= "Classbase",'Establishment details'!$C$22&gt;=10), "Classbase status is only valid in schools with a primary element.",
AND($I1116= "Large",$N1116 &gt; 3.5), "Large rooms with less than 3.5m height.",
AND(OR($V1116="Light practical (science)",$V1116="Light practical (science)",$V1116="Heavy practical (workshops)", $V1116="Heavy practical (clean)"), OR($O1116=0,ISBLANK($O1116))),"Missing sinks count for light and heavy practical spaces.",
AND($M1116 = "Other",ISBLANK($R1116)), "Invalid unusable type / missing note for other unusable type."
),
" ")</f>
        <v>Missing space use.</v>
      </c>
    </row>
    <row r="1117" spans="2:23" ht="15.75" x14ac:dyDescent="0.25">
      <c r="B1117" s="143"/>
      <c r="C1117" s="144"/>
      <c r="D1117" s="144"/>
      <c r="E1117" s="144"/>
      <c r="F1117" s="147" t="str" cm="1">
        <f t="array" ref="F1117">_xlfn.IFNA(CONCATENATE(_xlfn.IFS($D1117="Mezzanine",LEFT($D1117,1), $D1117="Ground Floor",LEFT($D1117,1),$D1117="Basment ",LEFT($D1117,1), $D1117="1st Floor", "0"&amp;LEFT($D1117,1), $D1117="2nd Floor", "0"&amp;LEFT($D1117,1), $D1117="3rd Floor", "0"&amp;LEFT($D1117,1), $D1117="4th Floor", "0"&amp;LEFT($D1117,1), $D1117="5th Floor", "0"&amp;LEFT($D1117,1), $D1117="6th Floor", "0"&amp;LEFT($D1117,1),$D1117="7th Floor", "0"&amp;LEFT($D1117,1),$D1117="8th Floor", "0"&amp;LEFT($D1117,1),$D1117="9th Floor", "0"&amp;LEFT($D1117,1),$D1117="10th Floor", LEFT($D1117,2),$D1117="11th Floor", LEFT($D1117,2),$D1117="12th Floor", LEFT($D1117,2),$D1117="13th Floor", LEFT($D1117,2), $D1117="Lower Ground", LEFT($D1117)&amp;IF(ISNUMBER(FIND(" ",$D1117)),MID($D1117,FIND(" ",$D1117)+1,1),"")&amp;IF(ISNUMBER(FIND(" ",$D1117,FIND(" ",$D1117)+1)),MID($D1117,FIND(" ",$D1117,FIND(" ",$D1117)+1)+1,1),""),$D1117="Upper Ground", LEFT($D1117)&amp;IF(ISNUMBER(FIND(" ",$D1117)),MID($D1117,FIND(" ",$D1117)+1,1),"")&amp;IF(ISNUMBER(FIND(" ",$D1117,FIND(" ",$D1117)+1)),MID($D1117,FIND(" ",$D1117,FIND(" ",$D1117)+1)+1,1),"")),".0",$E1117), " ")</f>
        <v xml:space="preserve"> </v>
      </c>
      <c r="G1117" s="144"/>
      <c r="H1117" s="144"/>
      <c r="I1117" s="144"/>
      <c r="J1117" s="144"/>
      <c r="K1117" s="144"/>
      <c r="L1117" s="149" t="str" cm="1">
        <f t="array" ref="L1117">_xlfn.IFNA(
_xlfn.IFS(
AND($F1117=" ",$G1117=" ",$H1117=" "),"Please update all three: Surveyor Room Reference, Establishment Room Reference and Establishment Room Name",
AND(OR($I1117="General",$I1117="Open plan/ semi-open general",$I1117="Fitted",$I1117="Light practical (science)",$I1117="Light practical (other)",$I1117="Heavy practical (workshops)",$I1117="Heavy practical (clean)",$I1117="Large",$I1117="Storage"),$J1117=0,$K1117=0),"Please update Net Area or Non-net Area",
AND($B1117&lt;&gt;"OUT",$J1117=0,$I1117&lt;&gt;"Non-net",$M1117="85% Circulation"),"Net area not recorded for spaces with 85% circulation unusable type",
AND(OR($I1117="General",$I1117="Open plan/ semi-open general",$I1117="Fitted",$I1117="Light practical (science)",$I1117="Light practical (other)",$I1117="Heavy practical (workshops)",$I1117="Heavy practical (clean)",$I1117="Large",$I1117="Storage"),OR($J1117=0,ISBLANK($J1117))),"Net area not recorded in net spaces",
AND(OR($I1117="Non-net",$I1117="Outdoor space"),$J1117&gt;0),"Net Area Recorded in Non-net space",
AND($I1117="General",$J1117&gt;90),"This general space is over 90m2, please ensure that this space is entered as separate spaces if it usually used as separate spaces",
AND($I1117="Open plan/ semi-open general",$J1117&lt;27),"Open plan general space under 27m2",
AND(OR($K1117=0,ISBLANK($K1117)), $I1117="Non-net"),"Non-net area not recorded in non-net space"
),
" ")</f>
        <v xml:space="preserve"> </v>
      </c>
      <c r="M1117" s="144"/>
      <c r="N1117" s="144"/>
      <c r="O1117" s="144"/>
      <c r="P1117" s="144"/>
      <c r="Q1117" s="144"/>
      <c r="R1117" s="171"/>
      <c r="S1117" s="147">
        <f>NCA_Calculations!$P$1129</f>
        <v>0</v>
      </c>
      <c r="T1117" s="147">
        <f>NCA_Calculations!$Q$1129</f>
        <v>0</v>
      </c>
      <c r="U1117" s="144"/>
      <c r="V1117" s="144"/>
      <c r="W1117" s="149" t="str" cm="1">
        <f t="array" ref="W1117">_xlfn.IFNA(
_xlfn.IFS(
ISBLANK($U1117),"Missing space use.",
AND('Establishment details'!$C$14="Secondary",$V1117="Classbase"),"Invalid Status type",
AND(OR( $V1117="Classbase", $V1117="Teaching", $V1117="Early years",$V1117="SEND resourced"), NOT(ISBLANK($M1117))),"Space with status type and unusable type.",
AND($V1117= "Classbase",'Establishment details'!$C$22&gt;=10), "Classbase status is only valid in schools with a primary element.",
AND($I1117= "Large",$N1117 &gt; 3.5), "Large rooms with less than 3.5m height.",
AND(OR($V1117="Light practical (science)",$V1117="Light practical (science)",$V1117="Heavy practical (workshops)", $V1117="Heavy practical (clean)"), OR($O1117=0,ISBLANK($O1117))),"Missing sinks count for light and heavy practical spaces.",
AND($M1117 = "Other",ISBLANK($R1117)), "Invalid unusable type / missing note for other unusable type."
),
" ")</f>
        <v>Missing space use.</v>
      </c>
    </row>
    <row r="1118" spans="2:23" ht="15.75" x14ac:dyDescent="0.25">
      <c r="B1118" s="143"/>
      <c r="C1118" s="144"/>
      <c r="D1118" s="144"/>
      <c r="E1118" s="144"/>
      <c r="F1118" s="147" t="str" cm="1">
        <f t="array" ref="F1118">_xlfn.IFNA(CONCATENATE(_xlfn.IFS($D1118="Mezzanine",LEFT($D1118,1), $D1118="Ground Floor",LEFT($D1118,1),$D1118="Basment ",LEFT($D1118,1), $D1118="1st Floor", "0"&amp;LEFT($D1118,1), $D1118="2nd Floor", "0"&amp;LEFT($D1118,1), $D1118="3rd Floor", "0"&amp;LEFT($D1118,1), $D1118="4th Floor", "0"&amp;LEFT($D1118,1), $D1118="5th Floor", "0"&amp;LEFT($D1118,1), $D1118="6th Floor", "0"&amp;LEFT($D1118,1),$D1118="7th Floor", "0"&amp;LEFT($D1118,1),$D1118="8th Floor", "0"&amp;LEFT($D1118,1),$D1118="9th Floor", "0"&amp;LEFT($D1118,1),$D1118="10th Floor", LEFT($D1118,2),$D1118="11th Floor", LEFT($D1118,2),$D1118="12th Floor", LEFT($D1118,2),$D1118="13th Floor", LEFT($D1118,2), $D1118="Lower Ground", LEFT($D1118)&amp;IF(ISNUMBER(FIND(" ",$D1118)),MID($D1118,FIND(" ",$D1118)+1,1),"")&amp;IF(ISNUMBER(FIND(" ",$D1118,FIND(" ",$D1118)+1)),MID($D1118,FIND(" ",$D1118,FIND(" ",$D1118)+1)+1,1),""),$D1118="Upper Ground", LEFT($D1118)&amp;IF(ISNUMBER(FIND(" ",$D1118)),MID($D1118,FIND(" ",$D1118)+1,1),"")&amp;IF(ISNUMBER(FIND(" ",$D1118,FIND(" ",$D1118)+1)),MID($D1118,FIND(" ",$D1118,FIND(" ",$D1118)+1)+1,1),"")),".0",$E1118), " ")</f>
        <v xml:space="preserve"> </v>
      </c>
      <c r="G1118" s="144"/>
      <c r="H1118" s="144"/>
      <c r="I1118" s="144"/>
      <c r="J1118" s="144"/>
      <c r="K1118" s="144"/>
      <c r="L1118" s="149" t="str" cm="1">
        <f t="array" ref="L1118">_xlfn.IFNA(
_xlfn.IFS(
AND($F1118=" ",$G1118=" ",$H1118=" "),"Please update all three: Surveyor Room Reference, Establishment Room Reference and Establishment Room Name",
AND(OR($I1118="General",$I1118="Open plan/ semi-open general",$I1118="Fitted",$I1118="Light practical (science)",$I1118="Light practical (other)",$I1118="Heavy practical (workshops)",$I1118="Heavy practical (clean)",$I1118="Large",$I1118="Storage"),$J1118=0,$K1118=0),"Please update Net Area or Non-net Area",
AND($B1118&lt;&gt;"OUT",$J1118=0,$I1118&lt;&gt;"Non-net",$M1118="85% Circulation"),"Net area not recorded for spaces with 85% circulation unusable type",
AND(OR($I1118="General",$I1118="Open plan/ semi-open general",$I1118="Fitted",$I1118="Light practical (science)",$I1118="Light practical (other)",$I1118="Heavy practical (workshops)",$I1118="Heavy practical (clean)",$I1118="Large",$I1118="Storage"),OR($J1118=0,ISBLANK($J1118))),"Net area not recorded in net spaces",
AND(OR($I1118="Non-net",$I1118="Outdoor space"),$J1118&gt;0),"Net Area Recorded in Non-net space",
AND($I1118="General",$J1118&gt;90),"This general space is over 90m2, please ensure that this space is entered as separate spaces if it usually used as separate spaces",
AND($I1118="Open plan/ semi-open general",$J1118&lt;27),"Open plan general space under 27m2",
AND(OR($K1118=0,ISBLANK($K1118)), $I1118="Non-net"),"Non-net area not recorded in non-net space"
),
" ")</f>
        <v xml:space="preserve"> </v>
      </c>
      <c r="M1118" s="144"/>
      <c r="N1118" s="144"/>
      <c r="O1118" s="144"/>
      <c r="P1118" s="144"/>
      <c r="Q1118" s="144"/>
      <c r="R1118" s="171"/>
      <c r="S1118" s="147">
        <f>NCA_Calculations!$P$1130</f>
        <v>0</v>
      </c>
      <c r="T1118" s="147">
        <f>NCA_Calculations!$Q$1130</f>
        <v>0</v>
      </c>
      <c r="U1118" s="144"/>
      <c r="V1118" s="144"/>
      <c r="W1118" s="149" t="str" cm="1">
        <f t="array" ref="W1118">_xlfn.IFNA(
_xlfn.IFS(
ISBLANK($U1118),"Missing space use.",
AND('Establishment details'!$C$14="Secondary",$V1118="Classbase"),"Invalid Status type",
AND(OR( $V1118="Classbase", $V1118="Teaching", $V1118="Early years",$V1118="SEND resourced"), NOT(ISBLANK($M1118))),"Space with status type and unusable type.",
AND($V1118= "Classbase",'Establishment details'!$C$22&gt;=10), "Classbase status is only valid in schools with a primary element.",
AND($I1118= "Large",$N1118 &gt; 3.5), "Large rooms with less than 3.5m height.",
AND(OR($V1118="Light practical (science)",$V1118="Light practical (science)",$V1118="Heavy practical (workshops)", $V1118="Heavy practical (clean)"), OR($O1118=0,ISBLANK($O1118))),"Missing sinks count for light and heavy practical spaces.",
AND($M1118 = "Other",ISBLANK($R1118)), "Invalid unusable type / missing note for other unusable type."
),
" ")</f>
        <v>Missing space use.</v>
      </c>
    </row>
    <row r="1119" spans="2:23" ht="15.75" x14ac:dyDescent="0.25">
      <c r="B1119" s="143"/>
      <c r="C1119" s="144"/>
      <c r="D1119" s="144"/>
      <c r="E1119" s="144"/>
      <c r="F1119" s="147" t="str" cm="1">
        <f t="array" ref="F1119">_xlfn.IFNA(CONCATENATE(_xlfn.IFS($D1119="Mezzanine",LEFT($D1119,1), $D1119="Ground Floor",LEFT($D1119,1),$D1119="Basment ",LEFT($D1119,1), $D1119="1st Floor", "0"&amp;LEFT($D1119,1), $D1119="2nd Floor", "0"&amp;LEFT($D1119,1), $D1119="3rd Floor", "0"&amp;LEFT($D1119,1), $D1119="4th Floor", "0"&amp;LEFT($D1119,1), $D1119="5th Floor", "0"&amp;LEFT($D1119,1), $D1119="6th Floor", "0"&amp;LEFT($D1119,1),$D1119="7th Floor", "0"&amp;LEFT($D1119,1),$D1119="8th Floor", "0"&amp;LEFT($D1119,1),$D1119="9th Floor", "0"&amp;LEFT($D1119,1),$D1119="10th Floor", LEFT($D1119,2),$D1119="11th Floor", LEFT($D1119,2),$D1119="12th Floor", LEFT($D1119,2),$D1119="13th Floor", LEFT($D1119,2), $D1119="Lower Ground", LEFT($D1119)&amp;IF(ISNUMBER(FIND(" ",$D1119)),MID($D1119,FIND(" ",$D1119)+1,1),"")&amp;IF(ISNUMBER(FIND(" ",$D1119,FIND(" ",$D1119)+1)),MID($D1119,FIND(" ",$D1119,FIND(" ",$D1119)+1)+1,1),""),$D1119="Upper Ground", LEFT($D1119)&amp;IF(ISNUMBER(FIND(" ",$D1119)),MID($D1119,FIND(" ",$D1119)+1,1),"")&amp;IF(ISNUMBER(FIND(" ",$D1119,FIND(" ",$D1119)+1)),MID($D1119,FIND(" ",$D1119,FIND(" ",$D1119)+1)+1,1),"")),".0",$E1119), " ")</f>
        <v xml:space="preserve"> </v>
      </c>
      <c r="G1119" s="144"/>
      <c r="H1119" s="144"/>
      <c r="I1119" s="144"/>
      <c r="J1119" s="144"/>
      <c r="K1119" s="144"/>
      <c r="L1119" s="149" t="str" cm="1">
        <f t="array" ref="L1119">_xlfn.IFNA(
_xlfn.IFS(
AND($F1119=" ",$G1119=" ",$H1119=" "),"Please update all three: Surveyor Room Reference, Establishment Room Reference and Establishment Room Name",
AND(OR($I1119="General",$I1119="Open plan/ semi-open general",$I1119="Fitted",$I1119="Light practical (science)",$I1119="Light practical (other)",$I1119="Heavy practical (workshops)",$I1119="Heavy practical (clean)",$I1119="Large",$I1119="Storage"),$J1119=0,$K1119=0),"Please update Net Area or Non-net Area",
AND($B1119&lt;&gt;"OUT",$J1119=0,$I1119&lt;&gt;"Non-net",$M1119="85% Circulation"),"Net area not recorded for spaces with 85% circulation unusable type",
AND(OR($I1119="General",$I1119="Open plan/ semi-open general",$I1119="Fitted",$I1119="Light practical (science)",$I1119="Light practical (other)",$I1119="Heavy practical (workshops)",$I1119="Heavy practical (clean)",$I1119="Large",$I1119="Storage"),OR($J1119=0,ISBLANK($J1119))),"Net area not recorded in net spaces",
AND(OR($I1119="Non-net",$I1119="Outdoor space"),$J1119&gt;0),"Net Area Recorded in Non-net space",
AND($I1119="General",$J1119&gt;90),"This general space is over 90m2, please ensure that this space is entered as separate spaces if it usually used as separate spaces",
AND($I1119="Open plan/ semi-open general",$J1119&lt;27),"Open plan general space under 27m2",
AND(OR($K1119=0,ISBLANK($K1119)), $I1119="Non-net"),"Non-net area not recorded in non-net space"
),
" ")</f>
        <v xml:space="preserve"> </v>
      </c>
      <c r="M1119" s="144"/>
      <c r="N1119" s="144"/>
      <c r="O1119" s="144"/>
      <c r="P1119" s="144"/>
      <c r="Q1119" s="144"/>
      <c r="R1119" s="171"/>
      <c r="S1119" s="147">
        <f>NCA_Calculations!$P$1131</f>
        <v>0</v>
      </c>
      <c r="T1119" s="147">
        <f>NCA_Calculations!$Q$1131</f>
        <v>0</v>
      </c>
      <c r="U1119" s="144"/>
      <c r="V1119" s="144"/>
      <c r="W1119" s="149" t="str" cm="1">
        <f t="array" ref="W1119">_xlfn.IFNA(
_xlfn.IFS(
ISBLANK($U1119),"Missing space use.",
AND('Establishment details'!$C$14="Secondary",$V1119="Classbase"),"Invalid Status type",
AND(OR( $V1119="Classbase", $V1119="Teaching", $V1119="Early years",$V1119="SEND resourced"), NOT(ISBLANK($M1119))),"Space with status type and unusable type.",
AND($V1119= "Classbase",'Establishment details'!$C$22&gt;=10), "Classbase status is only valid in schools with a primary element.",
AND($I1119= "Large",$N1119 &gt; 3.5), "Large rooms with less than 3.5m height.",
AND(OR($V1119="Light practical (science)",$V1119="Light practical (science)",$V1119="Heavy practical (workshops)", $V1119="Heavy practical (clean)"), OR($O1119=0,ISBLANK($O1119))),"Missing sinks count for light and heavy practical spaces.",
AND($M1119 = "Other",ISBLANK($R1119)), "Invalid unusable type / missing note for other unusable type."
),
" ")</f>
        <v>Missing space use.</v>
      </c>
    </row>
    <row r="1120" spans="2:23" ht="15.75" x14ac:dyDescent="0.25">
      <c r="B1120" s="143"/>
      <c r="C1120" s="144"/>
      <c r="D1120" s="144"/>
      <c r="E1120" s="144"/>
      <c r="F1120" s="147" t="str" cm="1">
        <f t="array" ref="F1120">_xlfn.IFNA(CONCATENATE(_xlfn.IFS($D1120="Mezzanine",LEFT($D1120,1), $D1120="Ground Floor",LEFT($D1120,1),$D1120="Basment ",LEFT($D1120,1), $D1120="1st Floor", "0"&amp;LEFT($D1120,1), $D1120="2nd Floor", "0"&amp;LEFT($D1120,1), $D1120="3rd Floor", "0"&amp;LEFT($D1120,1), $D1120="4th Floor", "0"&amp;LEFT($D1120,1), $D1120="5th Floor", "0"&amp;LEFT($D1120,1), $D1120="6th Floor", "0"&amp;LEFT($D1120,1),$D1120="7th Floor", "0"&amp;LEFT($D1120,1),$D1120="8th Floor", "0"&amp;LEFT($D1120,1),$D1120="9th Floor", "0"&amp;LEFT($D1120,1),$D1120="10th Floor", LEFT($D1120,2),$D1120="11th Floor", LEFT($D1120,2),$D1120="12th Floor", LEFT($D1120,2),$D1120="13th Floor", LEFT($D1120,2), $D1120="Lower Ground", LEFT($D1120)&amp;IF(ISNUMBER(FIND(" ",$D1120)),MID($D1120,FIND(" ",$D1120)+1,1),"")&amp;IF(ISNUMBER(FIND(" ",$D1120,FIND(" ",$D1120)+1)),MID($D1120,FIND(" ",$D1120,FIND(" ",$D1120)+1)+1,1),""),$D1120="Upper Ground", LEFT($D1120)&amp;IF(ISNUMBER(FIND(" ",$D1120)),MID($D1120,FIND(" ",$D1120)+1,1),"")&amp;IF(ISNUMBER(FIND(" ",$D1120,FIND(" ",$D1120)+1)),MID($D1120,FIND(" ",$D1120,FIND(" ",$D1120)+1)+1,1),"")),".0",$E1120), " ")</f>
        <v xml:space="preserve"> </v>
      </c>
      <c r="G1120" s="144"/>
      <c r="H1120" s="144"/>
      <c r="I1120" s="144"/>
      <c r="J1120" s="144"/>
      <c r="K1120" s="144"/>
      <c r="L1120" s="149" t="str" cm="1">
        <f t="array" ref="L1120">_xlfn.IFNA(
_xlfn.IFS(
AND($F1120=" ",$G1120=" ",$H1120=" "),"Please update all three: Surveyor Room Reference, Establishment Room Reference and Establishment Room Name",
AND(OR($I1120="General",$I1120="Open plan/ semi-open general",$I1120="Fitted",$I1120="Light practical (science)",$I1120="Light practical (other)",$I1120="Heavy practical (workshops)",$I1120="Heavy practical (clean)",$I1120="Large",$I1120="Storage"),$J1120=0,$K1120=0),"Please update Net Area or Non-net Area",
AND($B1120&lt;&gt;"OUT",$J1120=0,$I1120&lt;&gt;"Non-net",$M1120="85% Circulation"),"Net area not recorded for spaces with 85% circulation unusable type",
AND(OR($I1120="General",$I1120="Open plan/ semi-open general",$I1120="Fitted",$I1120="Light practical (science)",$I1120="Light practical (other)",$I1120="Heavy practical (workshops)",$I1120="Heavy practical (clean)",$I1120="Large",$I1120="Storage"),OR($J1120=0,ISBLANK($J1120))),"Net area not recorded in net spaces",
AND(OR($I1120="Non-net",$I1120="Outdoor space"),$J1120&gt;0),"Net Area Recorded in Non-net space",
AND($I1120="General",$J1120&gt;90),"This general space is over 90m2, please ensure that this space is entered as separate spaces if it usually used as separate spaces",
AND($I1120="Open plan/ semi-open general",$J1120&lt;27),"Open plan general space under 27m2",
AND(OR($K1120=0,ISBLANK($K1120)), $I1120="Non-net"),"Non-net area not recorded in non-net space"
),
" ")</f>
        <v xml:space="preserve"> </v>
      </c>
      <c r="M1120" s="144"/>
      <c r="N1120" s="144"/>
      <c r="O1120" s="144"/>
      <c r="P1120" s="144"/>
      <c r="Q1120" s="144"/>
      <c r="R1120" s="171"/>
      <c r="S1120" s="147">
        <f>NCA_Calculations!$P$1132</f>
        <v>0</v>
      </c>
      <c r="T1120" s="147">
        <f>NCA_Calculations!$Q$1132</f>
        <v>0</v>
      </c>
      <c r="U1120" s="144"/>
      <c r="V1120" s="144"/>
      <c r="W1120" s="149" t="str" cm="1">
        <f t="array" ref="W1120">_xlfn.IFNA(
_xlfn.IFS(
ISBLANK($U1120),"Missing space use.",
AND('Establishment details'!$C$14="Secondary",$V1120="Classbase"),"Invalid Status type",
AND(OR( $V1120="Classbase", $V1120="Teaching", $V1120="Early years",$V1120="SEND resourced"), NOT(ISBLANK($M1120))),"Space with status type and unusable type.",
AND($V1120= "Classbase",'Establishment details'!$C$22&gt;=10), "Classbase status is only valid in schools with a primary element.",
AND($I1120= "Large",$N1120 &gt; 3.5), "Large rooms with less than 3.5m height.",
AND(OR($V1120="Light practical (science)",$V1120="Light practical (science)",$V1120="Heavy practical (workshops)", $V1120="Heavy practical (clean)"), OR($O1120=0,ISBLANK($O1120))),"Missing sinks count for light and heavy practical spaces.",
AND($M1120 = "Other",ISBLANK($R1120)), "Invalid unusable type / missing note for other unusable type."
),
" ")</f>
        <v>Missing space use.</v>
      </c>
    </row>
    <row r="1121" spans="2:23" ht="15.75" x14ac:dyDescent="0.25">
      <c r="B1121" s="143"/>
      <c r="C1121" s="144"/>
      <c r="D1121" s="144"/>
      <c r="E1121" s="144"/>
      <c r="F1121" s="147" t="str" cm="1">
        <f t="array" ref="F1121">_xlfn.IFNA(CONCATENATE(_xlfn.IFS($D1121="Mezzanine",LEFT($D1121,1), $D1121="Ground Floor",LEFT($D1121,1),$D1121="Basment ",LEFT($D1121,1), $D1121="1st Floor", "0"&amp;LEFT($D1121,1), $D1121="2nd Floor", "0"&amp;LEFT($D1121,1), $D1121="3rd Floor", "0"&amp;LEFT($D1121,1), $D1121="4th Floor", "0"&amp;LEFT($D1121,1), $D1121="5th Floor", "0"&amp;LEFT($D1121,1), $D1121="6th Floor", "0"&amp;LEFT($D1121,1),$D1121="7th Floor", "0"&amp;LEFT($D1121,1),$D1121="8th Floor", "0"&amp;LEFT($D1121,1),$D1121="9th Floor", "0"&amp;LEFT($D1121,1),$D1121="10th Floor", LEFT($D1121,2),$D1121="11th Floor", LEFT($D1121,2),$D1121="12th Floor", LEFT($D1121,2),$D1121="13th Floor", LEFT($D1121,2), $D1121="Lower Ground", LEFT($D1121)&amp;IF(ISNUMBER(FIND(" ",$D1121)),MID($D1121,FIND(" ",$D1121)+1,1),"")&amp;IF(ISNUMBER(FIND(" ",$D1121,FIND(" ",$D1121)+1)),MID($D1121,FIND(" ",$D1121,FIND(" ",$D1121)+1)+1,1),""),$D1121="Upper Ground", LEFT($D1121)&amp;IF(ISNUMBER(FIND(" ",$D1121)),MID($D1121,FIND(" ",$D1121)+1,1),"")&amp;IF(ISNUMBER(FIND(" ",$D1121,FIND(" ",$D1121)+1)),MID($D1121,FIND(" ",$D1121,FIND(" ",$D1121)+1)+1,1),"")),".0",$E1121), " ")</f>
        <v xml:space="preserve"> </v>
      </c>
      <c r="G1121" s="144"/>
      <c r="H1121" s="144"/>
      <c r="I1121" s="144"/>
      <c r="J1121" s="144"/>
      <c r="K1121" s="144"/>
      <c r="L1121" s="149" t="str" cm="1">
        <f t="array" ref="L1121">_xlfn.IFNA(
_xlfn.IFS(
AND($F1121=" ",$G1121=" ",$H1121=" "),"Please update all three: Surveyor Room Reference, Establishment Room Reference and Establishment Room Name",
AND(OR($I1121="General",$I1121="Open plan/ semi-open general",$I1121="Fitted",$I1121="Light practical (science)",$I1121="Light practical (other)",$I1121="Heavy practical (workshops)",$I1121="Heavy practical (clean)",$I1121="Large",$I1121="Storage"),$J1121=0,$K1121=0),"Please update Net Area or Non-net Area",
AND($B1121&lt;&gt;"OUT",$J1121=0,$I1121&lt;&gt;"Non-net",$M1121="85% Circulation"),"Net area not recorded for spaces with 85% circulation unusable type",
AND(OR($I1121="General",$I1121="Open plan/ semi-open general",$I1121="Fitted",$I1121="Light practical (science)",$I1121="Light practical (other)",$I1121="Heavy practical (workshops)",$I1121="Heavy practical (clean)",$I1121="Large",$I1121="Storage"),OR($J1121=0,ISBLANK($J1121))),"Net area not recorded in net spaces",
AND(OR($I1121="Non-net",$I1121="Outdoor space"),$J1121&gt;0),"Net Area Recorded in Non-net space",
AND($I1121="General",$J1121&gt;90),"This general space is over 90m2, please ensure that this space is entered as separate spaces if it usually used as separate spaces",
AND($I1121="Open plan/ semi-open general",$J1121&lt;27),"Open plan general space under 27m2",
AND(OR($K1121=0,ISBLANK($K1121)), $I1121="Non-net"),"Non-net area not recorded in non-net space"
),
" ")</f>
        <v xml:space="preserve"> </v>
      </c>
      <c r="M1121" s="144"/>
      <c r="N1121" s="144"/>
      <c r="O1121" s="144"/>
      <c r="P1121" s="144"/>
      <c r="Q1121" s="144"/>
      <c r="R1121" s="171"/>
      <c r="S1121" s="147">
        <f>NCA_Calculations!$P$1133</f>
        <v>0</v>
      </c>
      <c r="T1121" s="147">
        <f>NCA_Calculations!$Q$1133</f>
        <v>0</v>
      </c>
      <c r="U1121" s="144"/>
      <c r="V1121" s="144"/>
      <c r="W1121" s="149" t="str" cm="1">
        <f t="array" ref="W1121">_xlfn.IFNA(
_xlfn.IFS(
ISBLANK($U1121),"Missing space use.",
AND('Establishment details'!$C$14="Secondary",$V1121="Classbase"),"Invalid Status type",
AND(OR( $V1121="Classbase", $V1121="Teaching", $V1121="Early years",$V1121="SEND resourced"), NOT(ISBLANK($M1121))),"Space with status type and unusable type.",
AND($V1121= "Classbase",'Establishment details'!$C$22&gt;=10), "Classbase status is only valid in schools with a primary element.",
AND($I1121= "Large",$N1121 &gt; 3.5), "Large rooms with less than 3.5m height.",
AND(OR($V1121="Light practical (science)",$V1121="Light practical (science)",$V1121="Heavy practical (workshops)", $V1121="Heavy practical (clean)"), OR($O1121=0,ISBLANK($O1121))),"Missing sinks count for light and heavy practical spaces.",
AND($M1121 = "Other",ISBLANK($R1121)), "Invalid unusable type / missing note for other unusable type."
),
" ")</f>
        <v>Missing space use.</v>
      </c>
    </row>
    <row r="1122" spans="2:23" ht="15.75" x14ac:dyDescent="0.25">
      <c r="B1122" s="143"/>
      <c r="C1122" s="144"/>
      <c r="D1122" s="144"/>
      <c r="E1122" s="144"/>
      <c r="F1122" s="147" t="str" cm="1">
        <f t="array" ref="F1122">_xlfn.IFNA(CONCATENATE(_xlfn.IFS($D1122="Mezzanine",LEFT($D1122,1), $D1122="Ground Floor",LEFT($D1122,1),$D1122="Basment ",LEFT($D1122,1), $D1122="1st Floor", "0"&amp;LEFT($D1122,1), $D1122="2nd Floor", "0"&amp;LEFT($D1122,1), $D1122="3rd Floor", "0"&amp;LEFT($D1122,1), $D1122="4th Floor", "0"&amp;LEFT($D1122,1), $D1122="5th Floor", "0"&amp;LEFT($D1122,1), $D1122="6th Floor", "0"&amp;LEFT($D1122,1),$D1122="7th Floor", "0"&amp;LEFT($D1122,1),$D1122="8th Floor", "0"&amp;LEFT($D1122,1),$D1122="9th Floor", "0"&amp;LEFT($D1122,1),$D1122="10th Floor", LEFT($D1122,2),$D1122="11th Floor", LEFT($D1122,2),$D1122="12th Floor", LEFT($D1122,2),$D1122="13th Floor", LEFT($D1122,2), $D1122="Lower Ground", LEFT($D1122)&amp;IF(ISNUMBER(FIND(" ",$D1122)),MID($D1122,FIND(" ",$D1122)+1,1),"")&amp;IF(ISNUMBER(FIND(" ",$D1122,FIND(" ",$D1122)+1)),MID($D1122,FIND(" ",$D1122,FIND(" ",$D1122)+1)+1,1),""),$D1122="Upper Ground", LEFT($D1122)&amp;IF(ISNUMBER(FIND(" ",$D1122)),MID($D1122,FIND(" ",$D1122)+1,1),"")&amp;IF(ISNUMBER(FIND(" ",$D1122,FIND(" ",$D1122)+1)),MID($D1122,FIND(" ",$D1122,FIND(" ",$D1122)+1)+1,1),"")),".0",$E1122), " ")</f>
        <v xml:space="preserve"> </v>
      </c>
      <c r="G1122" s="144"/>
      <c r="H1122" s="144"/>
      <c r="I1122" s="144"/>
      <c r="J1122" s="144"/>
      <c r="K1122" s="144"/>
      <c r="L1122" s="149" t="str" cm="1">
        <f t="array" ref="L1122">_xlfn.IFNA(
_xlfn.IFS(
AND($F1122=" ",$G1122=" ",$H1122=" "),"Please update all three: Surveyor Room Reference, Establishment Room Reference and Establishment Room Name",
AND(OR($I1122="General",$I1122="Open plan/ semi-open general",$I1122="Fitted",$I1122="Light practical (science)",$I1122="Light practical (other)",$I1122="Heavy practical (workshops)",$I1122="Heavy practical (clean)",$I1122="Large",$I1122="Storage"),$J1122=0,$K1122=0),"Please update Net Area or Non-net Area",
AND($B1122&lt;&gt;"OUT",$J1122=0,$I1122&lt;&gt;"Non-net",$M1122="85% Circulation"),"Net area not recorded for spaces with 85% circulation unusable type",
AND(OR($I1122="General",$I1122="Open plan/ semi-open general",$I1122="Fitted",$I1122="Light practical (science)",$I1122="Light practical (other)",$I1122="Heavy practical (workshops)",$I1122="Heavy practical (clean)",$I1122="Large",$I1122="Storage"),OR($J1122=0,ISBLANK($J1122))),"Net area not recorded in net spaces",
AND(OR($I1122="Non-net",$I1122="Outdoor space"),$J1122&gt;0),"Net Area Recorded in Non-net space",
AND($I1122="General",$J1122&gt;90),"This general space is over 90m2, please ensure that this space is entered as separate spaces if it usually used as separate spaces",
AND($I1122="Open plan/ semi-open general",$J1122&lt;27),"Open plan general space under 27m2",
AND(OR($K1122=0,ISBLANK($K1122)), $I1122="Non-net"),"Non-net area not recorded in non-net space"
),
" ")</f>
        <v xml:space="preserve"> </v>
      </c>
      <c r="M1122" s="144"/>
      <c r="N1122" s="144"/>
      <c r="O1122" s="144"/>
      <c r="P1122" s="144"/>
      <c r="Q1122" s="144"/>
      <c r="R1122" s="171"/>
      <c r="S1122" s="147">
        <f>NCA_Calculations!$P$1134</f>
        <v>0</v>
      </c>
      <c r="T1122" s="147">
        <f>NCA_Calculations!$Q$1134</f>
        <v>0</v>
      </c>
      <c r="U1122" s="144"/>
      <c r="V1122" s="144"/>
      <c r="W1122" s="149" t="str" cm="1">
        <f t="array" ref="W1122">_xlfn.IFNA(
_xlfn.IFS(
ISBLANK($U1122),"Missing space use.",
AND('Establishment details'!$C$14="Secondary",$V1122="Classbase"),"Invalid Status type",
AND(OR( $V1122="Classbase", $V1122="Teaching", $V1122="Early years",$V1122="SEND resourced"), NOT(ISBLANK($M1122))),"Space with status type and unusable type.",
AND($V1122= "Classbase",'Establishment details'!$C$22&gt;=10), "Classbase status is only valid in schools with a primary element.",
AND($I1122= "Large",$N1122 &gt; 3.5), "Large rooms with less than 3.5m height.",
AND(OR($V1122="Light practical (science)",$V1122="Light practical (science)",$V1122="Heavy practical (workshops)", $V1122="Heavy practical (clean)"), OR($O1122=0,ISBLANK($O1122))),"Missing sinks count for light and heavy practical spaces.",
AND($M1122 = "Other",ISBLANK($R1122)), "Invalid unusable type / missing note for other unusable type."
),
" ")</f>
        <v>Missing space use.</v>
      </c>
    </row>
    <row r="1123" spans="2:23" ht="15.75" x14ac:dyDescent="0.25">
      <c r="B1123" s="143"/>
      <c r="C1123" s="144"/>
      <c r="D1123" s="144"/>
      <c r="E1123" s="144"/>
      <c r="F1123" s="147" t="str" cm="1">
        <f t="array" ref="F1123">_xlfn.IFNA(CONCATENATE(_xlfn.IFS($D1123="Mezzanine",LEFT($D1123,1), $D1123="Ground Floor",LEFT($D1123,1),$D1123="Basment ",LEFT($D1123,1), $D1123="1st Floor", "0"&amp;LEFT($D1123,1), $D1123="2nd Floor", "0"&amp;LEFT($D1123,1), $D1123="3rd Floor", "0"&amp;LEFT($D1123,1), $D1123="4th Floor", "0"&amp;LEFT($D1123,1), $D1123="5th Floor", "0"&amp;LEFT($D1123,1), $D1123="6th Floor", "0"&amp;LEFT($D1123,1),$D1123="7th Floor", "0"&amp;LEFT($D1123,1),$D1123="8th Floor", "0"&amp;LEFT($D1123,1),$D1123="9th Floor", "0"&amp;LEFT($D1123,1),$D1123="10th Floor", LEFT($D1123,2),$D1123="11th Floor", LEFT($D1123,2),$D1123="12th Floor", LEFT($D1123,2),$D1123="13th Floor", LEFT($D1123,2), $D1123="Lower Ground", LEFT($D1123)&amp;IF(ISNUMBER(FIND(" ",$D1123)),MID($D1123,FIND(" ",$D1123)+1,1),"")&amp;IF(ISNUMBER(FIND(" ",$D1123,FIND(" ",$D1123)+1)),MID($D1123,FIND(" ",$D1123,FIND(" ",$D1123)+1)+1,1),""),$D1123="Upper Ground", LEFT($D1123)&amp;IF(ISNUMBER(FIND(" ",$D1123)),MID($D1123,FIND(" ",$D1123)+1,1),"")&amp;IF(ISNUMBER(FIND(" ",$D1123,FIND(" ",$D1123)+1)),MID($D1123,FIND(" ",$D1123,FIND(" ",$D1123)+1)+1,1),"")),".0",$E1123), " ")</f>
        <v xml:space="preserve"> </v>
      </c>
      <c r="G1123" s="144"/>
      <c r="H1123" s="144"/>
      <c r="I1123" s="144"/>
      <c r="J1123" s="144"/>
      <c r="K1123" s="144"/>
      <c r="L1123" s="149" t="str" cm="1">
        <f t="array" ref="L1123">_xlfn.IFNA(
_xlfn.IFS(
AND($F1123=" ",$G1123=" ",$H1123=" "),"Please update all three: Surveyor Room Reference, Establishment Room Reference and Establishment Room Name",
AND(OR($I1123="General",$I1123="Open plan/ semi-open general",$I1123="Fitted",$I1123="Light practical (science)",$I1123="Light practical (other)",$I1123="Heavy practical (workshops)",$I1123="Heavy practical (clean)",$I1123="Large",$I1123="Storage"),$J1123=0,$K1123=0),"Please update Net Area or Non-net Area",
AND($B1123&lt;&gt;"OUT",$J1123=0,$I1123&lt;&gt;"Non-net",$M1123="85% Circulation"),"Net area not recorded for spaces with 85% circulation unusable type",
AND(OR($I1123="General",$I1123="Open plan/ semi-open general",$I1123="Fitted",$I1123="Light practical (science)",$I1123="Light practical (other)",$I1123="Heavy practical (workshops)",$I1123="Heavy practical (clean)",$I1123="Large",$I1123="Storage"),OR($J1123=0,ISBLANK($J1123))),"Net area not recorded in net spaces",
AND(OR($I1123="Non-net",$I1123="Outdoor space"),$J1123&gt;0),"Net Area Recorded in Non-net space",
AND($I1123="General",$J1123&gt;90),"This general space is over 90m2, please ensure that this space is entered as separate spaces if it usually used as separate spaces",
AND($I1123="Open plan/ semi-open general",$J1123&lt;27),"Open plan general space under 27m2",
AND(OR($K1123=0,ISBLANK($K1123)), $I1123="Non-net"),"Non-net area not recorded in non-net space"
),
" ")</f>
        <v xml:space="preserve"> </v>
      </c>
      <c r="M1123" s="144"/>
      <c r="N1123" s="144"/>
      <c r="O1123" s="144"/>
      <c r="P1123" s="144"/>
      <c r="Q1123" s="144"/>
      <c r="R1123" s="171"/>
      <c r="S1123" s="147">
        <f>NCA_Calculations!$P$1135</f>
        <v>0</v>
      </c>
      <c r="T1123" s="147">
        <f>NCA_Calculations!$Q$1135</f>
        <v>0</v>
      </c>
      <c r="U1123" s="144"/>
      <c r="V1123" s="144"/>
      <c r="W1123" s="149" t="str" cm="1">
        <f t="array" ref="W1123">_xlfn.IFNA(
_xlfn.IFS(
ISBLANK($U1123),"Missing space use.",
AND('Establishment details'!$C$14="Secondary",$V1123="Classbase"),"Invalid Status type",
AND(OR( $V1123="Classbase", $V1123="Teaching", $V1123="Early years",$V1123="SEND resourced"), NOT(ISBLANK($M1123))),"Space with status type and unusable type.",
AND($V1123= "Classbase",'Establishment details'!$C$22&gt;=10), "Classbase status is only valid in schools with a primary element.",
AND($I1123= "Large",$N1123 &gt; 3.5), "Large rooms with less than 3.5m height.",
AND(OR($V1123="Light practical (science)",$V1123="Light practical (science)",$V1123="Heavy practical (workshops)", $V1123="Heavy practical (clean)"), OR($O1123=0,ISBLANK($O1123))),"Missing sinks count for light and heavy practical spaces.",
AND($M1123 = "Other",ISBLANK($R1123)), "Invalid unusable type / missing note for other unusable type."
),
" ")</f>
        <v>Missing space use.</v>
      </c>
    </row>
    <row r="1124" spans="2:23" ht="15.75" x14ac:dyDescent="0.25">
      <c r="B1124" s="143"/>
      <c r="C1124" s="144"/>
      <c r="D1124" s="144"/>
      <c r="E1124" s="144"/>
      <c r="F1124" s="147" t="str" cm="1">
        <f t="array" ref="F1124">_xlfn.IFNA(CONCATENATE(_xlfn.IFS($D1124="Mezzanine",LEFT($D1124,1), $D1124="Ground Floor",LEFT($D1124,1),$D1124="Basment ",LEFT($D1124,1), $D1124="1st Floor", "0"&amp;LEFT($D1124,1), $D1124="2nd Floor", "0"&amp;LEFT($D1124,1), $D1124="3rd Floor", "0"&amp;LEFT($D1124,1), $D1124="4th Floor", "0"&amp;LEFT($D1124,1), $D1124="5th Floor", "0"&amp;LEFT($D1124,1), $D1124="6th Floor", "0"&amp;LEFT($D1124,1),$D1124="7th Floor", "0"&amp;LEFT($D1124,1),$D1124="8th Floor", "0"&amp;LEFT($D1124,1),$D1124="9th Floor", "0"&amp;LEFT($D1124,1),$D1124="10th Floor", LEFT($D1124,2),$D1124="11th Floor", LEFT($D1124,2),$D1124="12th Floor", LEFT($D1124,2),$D1124="13th Floor", LEFT($D1124,2), $D1124="Lower Ground", LEFT($D1124)&amp;IF(ISNUMBER(FIND(" ",$D1124)),MID($D1124,FIND(" ",$D1124)+1,1),"")&amp;IF(ISNUMBER(FIND(" ",$D1124,FIND(" ",$D1124)+1)),MID($D1124,FIND(" ",$D1124,FIND(" ",$D1124)+1)+1,1),""),$D1124="Upper Ground", LEFT($D1124)&amp;IF(ISNUMBER(FIND(" ",$D1124)),MID($D1124,FIND(" ",$D1124)+1,1),"")&amp;IF(ISNUMBER(FIND(" ",$D1124,FIND(" ",$D1124)+1)),MID($D1124,FIND(" ",$D1124,FIND(" ",$D1124)+1)+1,1),"")),".0",$E1124), " ")</f>
        <v xml:space="preserve"> </v>
      </c>
      <c r="G1124" s="144"/>
      <c r="H1124" s="144"/>
      <c r="I1124" s="144"/>
      <c r="J1124" s="144"/>
      <c r="K1124" s="144"/>
      <c r="L1124" s="149" t="str" cm="1">
        <f t="array" ref="L1124">_xlfn.IFNA(
_xlfn.IFS(
AND($F1124=" ",$G1124=" ",$H1124=" "),"Please update all three: Surveyor Room Reference, Establishment Room Reference and Establishment Room Name",
AND(OR($I1124="General",$I1124="Open plan/ semi-open general",$I1124="Fitted",$I1124="Light practical (science)",$I1124="Light practical (other)",$I1124="Heavy practical (workshops)",$I1124="Heavy practical (clean)",$I1124="Large",$I1124="Storage"),$J1124=0,$K1124=0),"Please update Net Area or Non-net Area",
AND($B1124&lt;&gt;"OUT",$J1124=0,$I1124&lt;&gt;"Non-net",$M1124="85% Circulation"),"Net area not recorded for spaces with 85% circulation unusable type",
AND(OR($I1124="General",$I1124="Open plan/ semi-open general",$I1124="Fitted",$I1124="Light practical (science)",$I1124="Light practical (other)",$I1124="Heavy practical (workshops)",$I1124="Heavy practical (clean)",$I1124="Large",$I1124="Storage"),OR($J1124=0,ISBLANK($J1124))),"Net area not recorded in net spaces",
AND(OR($I1124="Non-net",$I1124="Outdoor space"),$J1124&gt;0),"Net Area Recorded in Non-net space",
AND($I1124="General",$J1124&gt;90),"This general space is over 90m2, please ensure that this space is entered as separate spaces if it usually used as separate spaces",
AND($I1124="Open plan/ semi-open general",$J1124&lt;27),"Open plan general space under 27m2",
AND(OR($K1124=0,ISBLANK($K1124)), $I1124="Non-net"),"Non-net area not recorded in non-net space"
),
" ")</f>
        <v xml:space="preserve"> </v>
      </c>
      <c r="M1124" s="144"/>
      <c r="N1124" s="144"/>
      <c r="O1124" s="144"/>
      <c r="P1124" s="144"/>
      <c r="Q1124" s="144"/>
      <c r="R1124" s="171"/>
      <c r="S1124" s="147">
        <f>NCA_Calculations!$P$1136</f>
        <v>0</v>
      </c>
      <c r="T1124" s="147">
        <f>NCA_Calculations!$Q$1136</f>
        <v>0</v>
      </c>
      <c r="U1124" s="144"/>
      <c r="V1124" s="144"/>
      <c r="W1124" s="149" t="str" cm="1">
        <f t="array" ref="W1124">_xlfn.IFNA(
_xlfn.IFS(
ISBLANK($U1124),"Missing space use.",
AND('Establishment details'!$C$14="Secondary",$V1124="Classbase"),"Invalid Status type",
AND(OR( $V1124="Classbase", $V1124="Teaching", $V1124="Early years",$V1124="SEND resourced"), NOT(ISBLANK($M1124))),"Space with status type and unusable type.",
AND($V1124= "Classbase",'Establishment details'!$C$22&gt;=10), "Classbase status is only valid in schools with a primary element.",
AND($I1124= "Large",$N1124 &gt; 3.5), "Large rooms with less than 3.5m height.",
AND(OR($V1124="Light practical (science)",$V1124="Light practical (science)",$V1124="Heavy practical (workshops)", $V1124="Heavy practical (clean)"), OR($O1124=0,ISBLANK($O1124))),"Missing sinks count for light and heavy practical spaces.",
AND($M1124 = "Other",ISBLANK($R1124)), "Invalid unusable type / missing note for other unusable type."
),
" ")</f>
        <v>Missing space use.</v>
      </c>
    </row>
    <row r="1125" spans="2:23" ht="15.75" x14ac:dyDescent="0.25">
      <c r="B1125" s="143"/>
      <c r="C1125" s="144"/>
      <c r="D1125" s="144"/>
      <c r="E1125" s="144"/>
      <c r="F1125" s="147" t="str" cm="1">
        <f t="array" ref="F1125">_xlfn.IFNA(CONCATENATE(_xlfn.IFS($D1125="Mezzanine",LEFT($D1125,1), $D1125="Ground Floor",LEFT($D1125,1),$D1125="Basment ",LEFT($D1125,1), $D1125="1st Floor", "0"&amp;LEFT($D1125,1), $D1125="2nd Floor", "0"&amp;LEFT($D1125,1), $D1125="3rd Floor", "0"&amp;LEFT($D1125,1), $D1125="4th Floor", "0"&amp;LEFT($D1125,1), $D1125="5th Floor", "0"&amp;LEFT($D1125,1), $D1125="6th Floor", "0"&amp;LEFT($D1125,1),$D1125="7th Floor", "0"&amp;LEFT($D1125,1),$D1125="8th Floor", "0"&amp;LEFT($D1125,1),$D1125="9th Floor", "0"&amp;LEFT($D1125,1),$D1125="10th Floor", LEFT($D1125,2),$D1125="11th Floor", LEFT($D1125,2),$D1125="12th Floor", LEFT($D1125,2),$D1125="13th Floor", LEFT($D1125,2), $D1125="Lower Ground", LEFT($D1125)&amp;IF(ISNUMBER(FIND(" ",$D1125)),MID($D1125,FIND(" ",$D1125)+1,1),"")&amp;IF(ISNUMBER(FIND(" ",$D1125,FIND(" ",$D1125)+1)),MID($D1125,FIND(" ",$D1125,FIND(" ",$D1125)+1)+1,1),""),$D1125="Upper Ground", LEFT($D1125)&amp;IF(ISNUMBER(FIND(" ",$D1125)),MID($D1125,FIND(" ",$D1125)+1,1),"")&amp;IF(ISNUMBER(FIND(" ",$D1125,FIND(" ",$D1125)+1)),MID($D1125,FIND(" ",$D1125,FIND(" ",$D1125)+1)+1,1),"")),".0",$E1125), " ")</f>
        <v xml:space="preserve"> </v>
      </c>
      <c r="G1125" s="144"/>
      <c r="H1125" s="144"/>
      <c r="I1125" s="144"/>
      <c r="J1125" s="144"/>
      <c r="K1125" s="144"/>
      <c r="L1125" s="149" t="str" cm="1">
        <f t="array" ref="L1125">_xlfn.IFNA(
_xlfn.IFS(
AND($F1125=" ",$G1125=" ",$H1125=" "),"Please update all three: Surveyor Room Reference, Establishment Room Reference and Establishment Room Name",
AND(OR($I1125="General",$I1125="Open plan/ semi-open general",$I1125="Fitted",$I1125="Light practical (science)",$I1125="Light practical (other)",$I1125="Heavy practical (workshops)",$I1125="Heavy practical (clean)",$I1125="Large",$I1125="Storage"),$J1125=0,$K1125=0),"Please update Net Area or Non-net Area",
AND($B1125&lt;&gt;"OUT",$J1125=0,$I1125&lt;&gt;"Non-net",$M1125="85% Circulation"),"Net area not recorded for spaces with 85% circulation unusable type",
AND(OR($I1125="General",$I1125="Open plan/ semi-open general",$I1125="Fitted",$I1125="Light practical (science)",$I1125="Light practical (other)",$I1125="Heavy practical (workshops)",$I1125="Heavy practical (clean)",$I1125="Large",$I1125="Storage"),OR($J1125=0,ISBLANK($J1125))),"Net area not recorded in net spaces",
AND(OR($I1125="Non-net",$I1125="Outdoor space"),$J1125&gt;0),"Net Area Recorded in Non-net space",
AND($I1125="General",$J1125&gt;90),"This general space is over 90m2, please ensure that this space is entered as separate spaces if it usually used as separate spaces",
AND($I1125="Open plan/ semi-open general",$J1125&lt;27),"Open plan general space under 27m2",
AND(OR($K1125=0,ISBLANK($K1125)), $I1125="Non-net"),"Non-net area not recorded in non-net space"
),
" ")</f>
        <v xml:space="preserve"> </v>
      </c>
      <c r="M1125" s="144"/>
      <c r="N1125" s="144"/>
      <c r="O1125" s="144"/>
      <c r="P1125" s="144"/>
      <c r="Q1125" s="144"/>
      <c r="R1125" s="171"/>
      <c r="S1125" s="147">
        <f>NCA_Calculations!$P$1137</f>
        <v>0</v>
      </c>
      <c r="T1125" s="147">
        <f>NCA_Calculations!$Q$1137</f>
        <v>0</v>
      </c>
      <c r="U1125" s="144"/>
      <c r="V1125" s="144"/>
      <c r="W1125" s="149" t="str" cm="1">
        <f t="array" ref="W1125">_xlfn.IFNA(
_xlfn.IFS(
ISBLANK($U1125),"Missing space use.",
AND('Establishment details'!$C$14="Secondary",$V1125="Classbase"),"Invalid Status type",
AND(OR( $V1125="Classbase", $V1125="Teaching", $V1125="Early years",$V1125="SEND resourced"), NOT(ISBLANK($M1125))),"Space with status type and unusable type.",
AND($V1125= "Classbase",'Establishment details'!$C$22&gt;=10), "Classbase status is only valid in schools with a primary element.",
AND($I1125= "Large",$N1125 &gt; 3.5), "Large rooms with less than 3.5m height.",
AND(OR($V1125="Light practical (science)",$V1125="Light practical (science)",$V1125="Heavy practical (workshops)", $V1125="Heavy practical (clean)"), OR($O1125=0,ISBLANK($O1125))),"Missing sinks count for light and heavy practical spaces.",
AND($M1125 = "Other",ISBLANK($R1125)), "Invalid unusable type / missing note for other unusable type."
),
" ")</f>
        <v>Missing space use.</v>
      </c>
    </row>
    <row r="1126" spans="2:23" ht="15.75" x14ac:dyDescent="0.25">
      <c r="B1126" s="143"/>
      <c r="C1126" s="144"/>
      <c r="D1126" s="144"/>
      <c r="E1126" s="144"/>
      <c r="F1126" s="147" t="str" cm="1">
        <f t="array" ref="F1126">_xlfn.IFNA(CONCATENATE(_xlfn.IFS($D1126="Mezzanine",LEFT($D1126,1), $D1126="Ground Floor",LEFT($D1126,1),$D1126="Basment ",LEFT($D1126,1), $D1126="1st Floor", "0"&amp;LEFT($D1126,1), $D1126="2nd Floor", "0"&amp;LEFT($D1126,1), $D1126="3rd Floor", "0"&amp;LEFT($D1126,1), $D1126="4th Floor", "0"&amp;LEFT($D1126,1), $D1126="5th Floor", "0"&amp;LEFT($D1126,1), $D1126="6th Floor", "0"&amp;LEFT($D1126,1),$D1126="7th Floor", "0"&amp;LEFT($D1126,1),$D1126="8th Floor", "0"&amp;LEFT($D1126,1),$D1126="9th Floor", "0"&amp;LEFT($D1126,1),$D1126="10th Floor", LEFT($D1126,2),$D1126="11th Floor", LEFT($D1126,2),$D1126="12th Floor", LEFT($D1126,2),$D1126="13th Floor", LEFT($D1126,2), $D1126="Lower Ground", LEFT($D1126)&amp;IF(ISNUMBER(FIND(" ",$D1126)),MID($D1126,FIND(" ",$D1126)+1,1),"")&amp;IF(ISNUMBER(FIND(" ",$D1126,FIND(" ",$D1126)+1)),MID($D1126,FIND(" ",$D1126,FIND(" ",$D1126)+1)+1,1),""),$D1126="Upper Ground", LEFT($D1126)&amp;IF(ISNUMBER(FIND(" ",$D1126)),MID($D1126,FIND(" ",$D1126)+1,1),"")&amp;IF(ISNUMBER(FIND(" ",$D1126,FIND(" ",$D1126)+1)),MID($D1126,FIND(" ",$D1126,FIND(" ",$D1126)+1)+1,1),"")),".0",$E1126), " ")</f>
        <v xml:space="preserve"> </v>
      </c>
      <c r="G1126" s="144"/>
      <c r="H1126" s="144"/>
      <c r="I1126" s="144"/>
      <c r="J1126" s="144"/>
      <c r="K1126" s="144"/>
      <c r="L1126" s="149" t="str" cm="1">
        <f t="array" ref="L1126">_xlfn.IFNA(
_xlfn.IFS(
AND($F1126=" ",$G1126=" ",$H1126=" "),"Please update all three: Surveyor Room Reference, Establishment Room Reference and Establishment Room Name",
AND(OR($I1126="General",$I1126="Open plan/ semi-open general",$I1126="Fitted",$I1126="Light practical (science)",$I1126="Light practical (other)",$I1126="Heavy practical (workshops)",$I1126="Heavy practical (clean)",$I1126="Large",$I1126="Storage"),$J1126=0,$K1126=0),"Please update Net Area or Non-net Area",
AND($B1126&lt;&gt;"OUT",$J1126=0,$I1126&lt;&gt;"Non-net",$M1126="85% Circulation"),"Net area not recorded for spaces with 85% circulation unusable type",
AND(OR($I1126="General",$I1126="Open plan/ semi-open general",$I1126="Fitted",$I1126="Light practical (science)",$I1126="Light practical (other)",$I1126="Heavy practical (workshops)",$I1126="Heavy practical (clean)",$I1126="Large",$I1126="Storage"),OR($J1126=0,ISBLANK($J1126))),"Net area not recorded in net spaces",
AND(OR($I1126="Non-net",$I1126="Outdoor space"),$J1126&gt;0),"Net Area Recorded in Non-net space",
AND($I1126="General",$J1126&gt;90),"This general space is over 90m2, please ensure that this space is entered as separate spaces if it usually used as separate spaces",
AND($I1126="Open plan/ semi-open general",$J1126&lt;27),"Open plan general space under 27m2",
AND(OR($K1126=0,ISBLANK($K1126)), $I1126="Non-net"),"Non-net area not recorded in non-net space"
),
" ")</f>
        <v xml:space="preserve"> </v>
      </c>
      <c r="M1126" s="144"/>
      <c r="N1126" s="144"/>
      <c r="O1126" s="144"/>
      <c r="P1126" s="144"/>
      <c r="Q1126" s="144"/>
      <c r="R1126" s="171"/>
      <c r="S1126" s="147">
        <f>NCA_Calculations!$P$1138</f>
        <v>0</v>
      </c>
      <c r="T1126" s="147">
        <f>NCA_Calculations!$Q$1138</f>
        <v>0</v>
      </c>
      <c r="U1126" s="144"/>
      <c r="V1126" s="144"/>
      <c r="W1126" s="149" t="str" cm="1">
        <f t="array" ref="W1126">_xlfn.IFNA(
_xlfn.IFS(
ISBLANK($U1126),"Missing space use.",
AND('Establishment details'!$C$14="Secondary",$V1126="Classbase"),"Invalid Status type",
AND(OR( $V1126="Classbase", $V1126="Teaching", $V1126="Early years",$V1126="SEND resourced"), NOT(ISBLANK($M1126))),"Space with status type and unusable type.",
AND($V1126= "Classbase",'Establishment details'!$C$22&gt;=10), "Classbase status is only valid in schools with a primary element.",
AND($I1126= "Large",$N1126 &gt; 3.5), "Large rooms with less than 3.5m height.",
AND(OR($V1126="Light practical (science)",$V1126="Light practical (science)",$V1126="Heavy practical (workshops)", $V1126="Heavy practical (clean)"), OR($O1126=0,ISBLANK($O1126))),"Missing sinks count for light and heavy practical spaces.",
AND($M1126 = "Other",ISBLANK($R1126)), "Invalid unusable type / missing note for other unusable type."
),
" ")</f>
        <v>Missing space use.</v>
      </c>
    </row>
    <row r="1127" spans="2:23" ht="15.75" x14ac:dyDescent="0.25">
      <c r="B1127" s="143"/>
      <c r="C1127" s="144"/>
      <c r="D1127" s="144"/>
      <c r="E1127" s="144"/>
      <c r="F1127" s="147" t="str" cm="1">
        <f t="array" ref="F1127">_xlfn.IFNA(CONCATENATE(_xlfn.IFS($D1127="Mezzanine",LEFT($D1127,1), $D1127="Ground Floor",LEFT($D1127,1),$D1127="Basment ",LEFT($D1127,1), $D1127="1st Floor", "0"&amp;LEFT($D1127,1), $D1127="2nd Floor", "0"&amp;LEFT($D1127,1), $D1127="3rd Floor", "0"&amp;LEFT($D1127,1), $D1127="4th Floor", "0"&amp;LEFT($D1127,1), $D1127="5th Floor", "0"&amp;LEFT($D1127,1), $D1127="6th Floor", "0"&amp;LEFT($D1127,1),$D1127="7th Floor", "0"&amp;LEFT($D1127,1),$D1127="8th Floor", "0"&amp;LEFT($D1127,1),$D1127="9th Floor", "0"&amp;LEFT($D1127,1),$D1127="10th Floor", LEFT($D1127,2),$D1127="11th Floor", LEFT($D1127,2),$D1127="12th Floor", LEFT($D1127,2),$D1127="13th Floor", LEFT($D1127,2), $D1127="Lower Ground", LEFT($D1127)&amp;IF(ISNUMBER(FIND(" ",$D1127)),MID($D1127,FIND(" ",$D1127)+1,1),"")&amp;IF(ISNUMBER(FIND(" ",$D1127,FIND(" ",$D1127)+1)),MID($D1127,FIND(" ",$D1127,FIND(" ",$D1127)+1)+1,1),""),$D1127="Upper Ground", LEFT($D1127)&amp;IF(ISNUMBER(FIND(" ",$D1127)),MID($D1127,FIND(" ",$D1127)+1,1),"")&amp;IF(ISNUMBER(FIND(" ",$D1127,FIND(" ",$D1127)+1)),MID($D1127,FIND(" ",$D1127,FIND(" ",$D1127)+1)+1,1),"")),".0",$E1127), " ")</f>
        <v xml:space="preserve"> </v>
      </c>
      <c r="G1127" s="144"/>
      <c r="H1127" s="144"/>
      <c r="I1127" s="144"/>
      <c r="J1127" s="144"/>
      <c r="K1127" s="144"/>
      <c r="L1127" s="149" t="str" cm="1">
        <f t="array" ref="L1127">_xlfn.IFNA(
_xlfn.IFS(
AND($F1127=" ",$G1127=" ",$H1127=" "),"Please update all three: Surveyor Room Reference, Establishment Room Reference and Establishment Room Name",
AND(OR($I1127="General",$I1127="Open plan/ semi-open general",$I1127="Fitted",$I1127="Light practical (science)",$I1127="Light practical (other)",$I1127="Heavy practical (workshops)",$I1127="Heavy practical (clean)",$I1127="Large",$I1127="Storage"),$J1127=0,$K1127=0),"Please update Net Area or Non-net Area",
AND($B1127&lt;&gt;"OUT",$J1127=0,$I1127&lt;&gt;"Non-net",$M1127="85% Circulation"),"Net area not recorded for spaces with 85% circulation unusable type",
AND(OR($I1127="General",$I1127="Open plan/ semi-open general",$I1127="Fitted",$I1127="Light practical (science)",$I1127="Light practical (other)",$I1127="Heavy practical (workshops)",$I1127="Heavy practical (clean)",$I1127="Large",$I1127="Storage"),OR($J1127=0,ISBLANK($J1127))),"Net area not recorded in net spaces",
AND(OR($I1127="Non-net",$I1127="Outdoor space"),$J1127&gt;0),"Net Area Recorded in Non-net space",
AND($I1127="General",$J1127&gt;90),"This general space is over 90m2, please ensure that this space is entered as separate spaces if it usually used as separate spaces",
AND($I1127="Open plan/ semi-open general",$J1127&lt;27),"Open plan general space under 27m2",
AND(OR($K1127=0,ISBLANK($K1127)), $I1127="Non-net"),"Non-net area not recorded in non-net space"
),
" ")</f>
        <v xml:space="preserve"> </v>
      </c>
      <c r="M1127" s="144"/>
      <c r="N1127" s="144"/>
      <c r="O1127" s="144"/>
      <c r="P1127" s="144"/>
      <c r="Q1127" s="144"/>
      <c r="R1127" s="171"/>
      <c r="S1127" s="147">
        <f>NCA_Calculations!$P$1139</f>
        <v>0</v>
      </c>
      <c r="T1127" s="147">
        <f>NCA_Calculations!$Q$1139</f>
        <v>0</v>
      </c>
      <c r="U1127" s="144"/>
      <c r="V1127" s="144"/>
      <c r="W1127" s="149" t="str" cm="1">
        <f t="array" ref="W1127">_xlfn.IFNA(
_xlfn.IFS(
ISBLANK($U1127),"Missing space use.",
AND('Establishment details'!$C$14="Secondary",$V1127="Classbase"),"Invalid Status type",
AND(OR( $V1127="Classbase", $V1127="Teaching", $V1127="Early years",$V1127="SEND resourced"), NOT(ISBLANK($M1127))),"Space with status type and unusable type.",
AND($V1127= "Classbase",'Establishment details'!$C$22&gt;=10), "Classbase status is only valid in schools with a primary element.",
AND($I1127= "Large",$N1127 &gt; 3.5), "Large rooms with less than 3.5m height.",
AND(OR($V1127="Light practical (science)",$V1127="Light practical (science)",$V1127="Heavy practical (workshops)", $V1127="Heavy practical (clean)"), OR($O1127=0,ISBLANK($O1127))),"Missing sinks count for light and heavy practical spaces.",
AND($M1127 = "Other",ISBLANK($R1127)), "Invalid unusable type / missing note for other unusable type."
),
" ")</f>
        <v>Missing space use.</v>
      </c>
    </row>
    <row r="1128" spans="2:23" ht="15.75" x14ac:dyDescent="0.25">
      <c r="B1128" s="143"/>
      <c r="C1128" s="144"/>
      <c r="D1128" s="144"/>
      <c r="E1128" s="144"/>
      <c r="F1128" s="147" t="str" cm="1">
        <f t="array" ref="F1128">_xlfn.IFNA(CONCATENATE(_xlfn.IFS($D1128="Mezzanine",LEFT($D1128,1), $D1128="Ground Floor",LEFT($D1128,1),$D1128="Basment ",LEFT($D1128,1), $D1128="1st Floor", "0"&amp;LEFT($D1128,1), $D1128="2nd Floor", "0"&amp;LEFT($D1128,1), $D1128="3rd Floor", "0"&amp;LEFT($D1128,1), $D1128="4th Floor", "0"&amp;LEFT($D1128,1), $D1128="5th Floor", "0"&amp;LEFT($D1128,1), $D1128="6th Floor", "0"&amp;LEFT($D1128,1),$D1128="7th Floor", "0"&amp;LEFT($D1128,1),$D1128="8th Floor", "0"&amp;LEFT($D1128,1),$D1128="9th Floor", "0"&amp;LEFT($D1128,1),$D1128="10th Floor", LEFT($D1128,2),$D1128="11th Floor", LEFT($D1128,2),$D1128="12th Floor", LEFT($D1128,2),$D1128="13th Floor", LEFT($D1128,2), $D1128="Lower Ground", LEFT($D1128)&amp;IF(ISNUMBER(FIND(" ",$D1128)),MID($D1128,FIND(" ",$D1128)+1,1),"")&amp;IF(ISNUMBER(FIND(" ",$D1128,FIND(" ",$D1128)+1)),MID($D1128,FIND(" ",$D1128,FIND(" ",$D1128)+1)+1,1),""),$D1128="Upper Ground", LEFT($D1128)&amp;IF(ISNUMBER(FIND(" ",$D1128)),MID($D1128,FIND(" ",$D1128)+1,1),"")&amp;IF(ISNUMBER(FIND(" ",$D1128,FIND(" ",$D1128)+1)),MID($D1128,FIND(" ",$D1128,FIND(" ",$D1128)+1)+1,1),"")),".0",$E1128), " ")</f>
        <v xml:space="preserve"> </v>
      </c>
      <c r="G1128" s="144"/>
      <c r="H1128" s="144"/>
      <c r="I1128" s="144"/>
      <c r="J1128" s="144"/>
      <c r="K1128" s="144"/>
      <c r="L1128" s="149" t="str" cm="1">
        <f t="array" ref="L1128">_xlfn.IFNA(
_xlfn.IFS(
AND($F1128=" ",$G1128=" ",$H1128=" "),"Please update all three: Surveyor Room Reference, Establishment Room Reference and Establishment Room Name",
AND(OR($I1128="General",$I1128="Open plan/ semi-open general",$I1128="Fitted",$I1128="Light practical (science)",$I1128="Light practical (other)",$I1128="Heavy practical (workshops)",$I1128="Heavy practical (clean)",$I1128="Large",$I1128="Storage"),$J1128=0,$K1128=0),"Please update Net Area or Non-net Area",
AND($B1128&lt;&gt;"OUT",$J1128=0,$I1128&lt;&gt;"Non-net",$M1128="85% Circulation"),"Net area not recorded for spaces with 85% circulation unusable type",
AND(OR($I1128="General",$I1128="Open plan/ semi-open general",$I1128="Fitted",$I1128="Light practical (science)",$I1128="Light practical (other)",$I1128="Heavy practical (workshops)",$I1128="Heavy practical (clean)",$I1128="Large",$I1128="Storage"),OR($J1128=0,ISBLANK($J1128))),"Net area not recorded in net spaces",
AND(OR($I1128="Non-net",$I1128="Outdoor space"),$J1128&gt;0),"Net Area Recorded in Non-net space",
AND($I1128="General",$J1128&gt;90),"This general space is over 90m2, please ensure that this space is entered as separate spaces if it usually used as separate spaces",
AND($I1128="Open plan/ semi-open general",$J1128&lt;27),"Open plan general space under 27m2",
AND(OR($K1128=0,ISBLANK($K1128)), $I1128="Non-net"),"Non-net area not recorded in non-net space"
),
" ")</f>
        <v xml:space="preserve"> </v>
      </c>
      <c r="M1128" s="144"/>
      <c r="N1128" s="144"/>
      <c r="O1128" s="144"/>
      <c r="P1128" s="144"/>
      <c r="Q1128" s="144"/>
      <c r="R1128" s="171"/>
      <c r="S1128" s="147">
        <f>NCA_Calculations!$P$1140</f>
        <v>0</v>
      </c>
      <c r="T1128" s="147">
        <f>NCA_Calculations!$Q$1140</f>
        <v>0</v>
      </c>
      <c r="U1128" s="144"/>
      <c r="V1128" s="144"/>
      <c r="W1128" s="149" t="str" cm="1">
        <f t="array" ref="W1128">_xlfn.IFNA(
_xlfn.IFS(
ISBLANK($U1128),"Missing space use.",
AND('Establishment details'!$C$14="Secondary",$V1128="Classbase"),"Invalid Status type",
AND(OR( $V1128="Classbase", $V1128="Teaching", $V1128="Early years",$V1128="SEND resourced"), NOT(ISBLANK($M1128))),"Space with status type and unusable type.",
AND($V1128= "Classbase",'Establishment details'!$C$22&gt;=10), "Classbase status is only valid in schools with a primary element.",
AND($I1128= "Large",$N1128 &gt; 3.5), "Large rooms with less than 3.5m height.",
AND(OR($V1128="Light practical (science)",$V1128="Light practical (science)",$V1128="Heavy practical (workshops)", $V1128="Heavy practical (clean)"), OR($O1128=0,ISBLANK($O1128))),"Missing sinks count for light and heavy practical spaces.",
AND($M1128 = "Other",ISBLANK($R1128)), "Invalid unusable type / missing note for other unusable type."
),
" ")</f>
        <v>Missing space use.</v>
      </c>
    </row>
    <row r="1129" spans="2:23" ht="15.75" x14ac:dyDescent="0.25">
      <c r="B1129" s="143"/>
      <c r="C1129" s="144"/>
      <c r="D1129" s="144"/>
      <c r="E1129" s="144"/>
      <c r="F1129" s="147" t="str" cm="1">
        <f t="array" ref="F1129">_xlfn.IFNA(CONCATENATE(_xlfn.IFS($D1129="Mezzanine",LEFT($D1129,1), $D1129="Ground Floor",LEFT($D1129,1),$D1129="Basment ",LEFT($D1129,1), $D1129="1st Floor", "0"&amp;LEFT($D1129,1), $D1129="2nd Floor", "0"&amp;LEFT($D1129,1), $D1129="3rd Floor", "0"&amp;LEFT($D1129,1), $D1129="4th Floor", "0"&amp;LEFT($D1129,1), $D1129="5th Floor", "0"&amp;LEFT($D1129,1), $D1129="6th Floor", "0"&amp;LEFT($D1129,1),$D1129="7th Floor", "0"&amp;LEFT($D1129,1),$D1129="8th Floor", "0"&amp;LEFT($D1129,1),$D1129="9th Floor", "0"&amp;LEFT($D1129,1),$D1129="10th Floor", LEFT($D1129,2),$D1129="11th Floor", LEFT($D1129,2),$D1129="12th Floor", LEFT($D1129,2),$D1129="13th Floor", LEFT($D1129,2), $D1129="Lower Ground", LEFT($D1129)&amp;IF(ISNUMBER(FIND(" ",$D1129)),MID($D1129,FIND(" ",$D1129)+1,1),"")&amp;IF(ISNUMBER(FIND(" ",$D1129,FIND(" ",$D1129)+1)),MID($D1129,FIND(" ",$D1129,FIND(" ",$D1129)+1)+1,1),""),$D1129="Upper Ground", LEFT($D1129)&amp;IF(ISNUMBER(FIND(" ",$D1129)),MID($D1129,FIND(" ",$D1129)+1,1),"")&amp;IF(ISNUMBER(FIND(" ",$D1129,FIND(" ",$D1129)+1)),MID($D1129,FIND(" ",$D1129,FIND(" ",$D1129)+1)+1,1),"")),".0",$E1129), " ")</f>
        <v xml:space="preserve"> </v>
      </c>
      <c r="G1129" s="144"/>
      <c r="H1129" s="144"/>
      <c r="I1129" s="144"/>
      <c r="J1129" s="144"/>
      <c r="K1129" s="144"/>
      <c r="L1129" s="149" t="str" cm="1">
        <f t="array" ref="L1129">_xlfn.IFNA(
_xlfn.IFS(
AND($F1129=" ",$G1129=" ",$H1129=" "),"Please update all three: Surveyor Room Reference, Establishment Room Reference and Establishment Room Name",
AND(OR($I1129="General",$I1129="Open plan/ semi-open general",$I1129="Fitted",$I1129="Light practical (science)",$I1129="Light practical (other)",$I1129="Heavy practical (workshops)",$I1129="Heavy practical (clean)",$I1129="Large",$I1129="Storage"),$J1129=0,$K1129=0),"Please update Net Area or Non-net Area",
AND($B1129&lt;&gt;"OUT",$J1129=0,$I1129&lt;&gt;"Non-net",$M1129="85% Circulation"),"Net area not recorded for spaces with 85% circulation unusable type",
AND(OR($I1129="General",$I1129="Open plan/ semi-open general",$I1129="Fitted",$I1129="Light practical (science)",$I1129="Light practical (other)",$I1129="Heavy practical (workshops)",$I1129="Heavy practical (clean)",$I1129="Large",$I1129="Storage"),OR($J1129=0,ISBLANK($J1129))),"Net area not recorded in net spaces",
AND(OR($I1129="Non-net",$I1129="Outdoor space"),$J1129&gt;0),"Net Area Recorded in Non-net space",
AND($I1129="General",$J1129&gt;90),"This general space is over 90m2, please ensure that this space is entered as separate spaces if it usually used as separate spaces",
AND($I1129="Open plan/ semi-open general",$J1129&lt;27),"Open plan general space under 27m2",
AND(OR($K1129=0,ISBLANK($K1129)), $I1129="Non-net"),"Non-net area not recorded in non-net space"
),
" ")</f>
        <v xml:space="preserve"> </v>
      </c>
      <c r="M1129" s="144"/>
      <c r="N1129" s="144"/>
      <c r="O1129" s="144"/>
      <c r="P1129" s="144"/>
      <c r="Q1129" s="144"/>
      <c r="R1129" s="171"/>
      <c r="S1129" s="147">
        <f>NCA_Calculations!$P$1141</f>
        <v>0</v>
      </c>
      <c r="T1129" s="147">
        <f>NCA_Calculations!$Q$1141</f>
        <v>0</v>
      </c>
      <c r="U1129" s="144"/>
      <c r="V1129" s="144"/>
      <c r="W1129" s="149" t="str" cm="1">
        <f t="array" ref="W1129">_xlfn.IFNA(
_xlfn.IFS(
ISBLANK($U1129),"Missing space use.",
AND('Establishment details'!$C$14="Secondary",$V1129="Classbase"),"Invalid Status type",
AND(OR( $V1129="Classbase", $V1129="Teaching", $V1129="Early years",$V1129="SEND resourced"), NOT(ISBLANK($M1129))),"Space with status type and unusable type.",
AND($V1129= "Classbase",'Establishment details'!$C$22&gt;=10), "Classbase status is only valid in schools with a primary element.",
AND($I1129= "Large",$N1129 &gt; 3.5), "Large rooms with less than 3.5m height.",
AND(OR($V1129="Light practical (science)",$V1129="Light practical (science)",$V1129="Heavy practical (workshops)", $V1129="Heavy practical (clean)"), OR($O1129=0,ISBLANK($O1129))),"Missing sinks count for light and heavy practical spaces.",
AND($M1129 = "Other",ISBLANK($R1129)), "Invalid unusable type / missing note for other unusable type."
),
" ")</f>
        <v>Missing space use.</v>
      </c>
    </row>
    <row r="1130" spans="2:23" ht="15.75" x14ac:dyDescent="0.25">
      <c r="B1130" s="143"/>
      <c r="C1130" s="144"/>
      <c r="D1130" s="144"/>
      <c r="E1130" s="144"/>
      <c r="F1130" s="147" t="str" cm="1">
        <f t="array" ref="F1130">_xlfn.IFNA(CONCATENATE(_xlfn.IFS($D1130="Mezzanine",LEFT($D1130,1), $D1130="Ground Floor",LEFT($D1130,1),$D1130="Basment ",LEFT($D1130,1), $D1130="1st Floor", "0"&amp;LEFT($D1130,1), $D1130="2nd Floor", "0"&amp;LEFT($D1130,1), $D1130="3rd Floor", "0"&amp;LEFT($D1130,1), $D1130="4th Floor", "0"&amp;LEFT($D1130,1), $D1130="5th Floor", "0"&amp;LEFT($D1130,1), $D1130="6th Floor", "0"&amp;LEFT($D1130,1),$D1130="7th Floor", "0"&amp;LEFT($D1130,1),$D1130="8th Floor", "0"&amp;LEFT($D1130,1),$D1130="9th Floor", "0"&amp;LEFT($D1130,1),$D1130="10th Floor", LEFT($D1130,2),$D1130="11th Floor", LEFT($D1130,2),$D1130="12th Floor", LEFT($D1130,2),$D1130="13th Floor", LEFT($D1130,2), $D1130="Lower Ground", LEFT($D1130)&amp;IF(ISNUMBER(FIND(" ",$D1130)),MID($D1130,FIND(" ",$D1130)+1,1),"")&amp;IF(ISNUMBER(FIND(" ",$D1130,FIND(" ",$D1130)+1)),MID($D1130,FIND(" ",$D1130,FIND(" ",$D1130)+1)+1,1),""),$D1130="Upper Ground", LEFT($D1130)&amp;IF(ISNUMBER(FIND(" ",$D1130)),MID($D1130,FIND(" ",$D1130)+1,1),"")&amp;IF(ISNUMBER(FIND(" ",$D1130,FIND(" ",$D1130)+1)),MID($D1130,FIND(" ",$D1130,FIND(" ",$D1130)+1)+1,1),"")),".0",$E1130), " ")</f>
        <v xml:space="preserve"> </v>
      </c>
      <c r="G1130" s="144"/>
      <c r="H1130" s="144"/>
      <c r="I1130" s="144"/>
      <c r="J1130" s="144"/>
      <c r="K1130" s="144"/>
      <c r="L1130" s="149" t="str" cm="1">
        <f t="array" ref="L1130">_xlfn.IFNA(
_xlfn.IFS(
AND($F1130=" ",$G1130=" ",$H1130=" "),"Please update all three: Surveyor Room Reference, Establishment Room Reference and Establishment Room Name",
AND(OR($I1130="General",$I1130="Open plan/ semi-open general",$I1130="Fitted",$I1130="Light practical (science)",$I1130="Light practical (other)",$I1130="Heavy practical (workshops)",$I1130="Heavy practical (clean)",$I1130="Large",$I1130="Storage"),$J1130=0,$K1130=0),"Please update Net Area or Non-net Area",
AND($B1130&lt;&gt;"OUT",$J1130=0,$I1130&lt;&gt;"Non-net",$M1130="85% Circulation"),"Net area not recorded for spaces with 85% circulation unusable type",
AND(OR($I1130="General",$I1130="Open plan/ semi-open general",$I1130="Fitted",$I1130="Light practical (science)",$I1130="Light practical (other)",$I1130="Heavy practical (workshops)",$I1130="Heavy practical (clean)",$I1130="Large",$I1130="Storage"),OR($J1130=0,ISBLANK($J1130))),"Net area not recorded in net spaces",
AND(OR($I1130="Non-net",$I1130="Outdoor space"),$J1130&gt;0),"Net Area Recorded in Non-net space",
AND($I1130="General",$J1130&gt;90),"This general space is over 90m2, please ensure that this space is entered as separate spaces if it usually used as separate spaces",
AND($I1130="Open plan/ semi-open general",$J1130&lt;27),"Open plan general space under 27m2",
AND(OR($K1130=0,ISBLANK($K1130)), $I1130="Non-net"),"Non-net area not recorded in non-net space"
),
" ")</f>
        <v xml:space="preserve"> </v>
      </c>
      <c r="M1130" s="144"/>
      <c r="N1130" s="144"/>
      <c r="O1130" s="144"/>
      <c r="P1130" s="144"/>
      <c r="Q1130" s="144"/>
      <c r="R1130" s="171"/>
      <c r="S1130" s="147">
        <f>NCA_Calculations!$P$1142</f>
        <v>0</v>
      </c>
      <c r="T1130" s="147">
        <f>NCA_Calculations!$Q$1142</f>
        <v>0</v>
      </c>
      <c r="U1130" s="144"/>
      <c r="V1130" s="144"/>
      <c r="W1130" s="149" t="str" cm="1">
        <f t="array" ref="W1130">_xlfn.IFNA(
_xlfn.IFS(
ISBLANK($U1130),"Missing space use.",
AND('Establishment details'!$C$14="Secondary",$V1130="Classbase"),"Invalid Status type",
AND(OR( $V1130="Classbase", $V1130="Teaching", $V1130="Early years",$V1130="SEND resourced"), NOT(ISBLANK($M1130))),"Space with status type and unusable type.",
AND($V1130= "Classbase",'Establishment details'!$C$22&gt;=10), "Classbase status is only valid in schools with a primary element.",
AND($I1130= "Large",$N1130 &gt; 3.5), "Large rooms with less than 3.5m height.",
AND(OR($V1130="Light practical (science)",$V1130="Light practical (science)",$V1130="Heavy practical (workshops)", $V1130="Heavy practical (clean)"), OR($O1130=0,ISBLANK($O1130))),"Missing sinks count for light and heavy practical spaces.",
AND($M1130 = "Other",ISBLANK($R1130)), "Invalid unusable type / missing note for other unusable type."
),
" ")</f>
        <v>Missing space use.</v>
      </c>
    </row>
    <row r="1131" spans="2:23" ht="15.75" x14ac:dyDescent="0.25">
      <c r="B1131" s="143"/>
      <c r="C1131" s="144"/>
      <c r="D1131" s="144"/>
      <c r="E1131" s="144"/>
      <c r="F1131" s="147" t="str" cm="1">
        <f t="array" ref="F1131">_xlfn.IFNA(CONCATENATE(_xlfn.IFS($D1131="Mezzanine",LEFT($D1131,1), $D1131="Ground Floor",LEFT($D1131,1),$D1131="Basment ",LEFT($D1131,1), $D1131="1st Floor", "0"&amp;LEFT($D1131,1), $D1131="2nd Floor", "0"&amp;LEFT($D1131,1), $D1131="3rd Floor", "0"&amp;LEFT($D1131,1), $D1131="4th Floor", "0"&amp;LEFT($D1131,1), $D1131="5th Floor", "0"&amp;LEFT($D1131,1), $D1131="6th Floor", "0"&amp;LEFT($D1131,1),$D1131="7th Floor", "0"&amp;LEFT($D1131,1),$D1131="8th Floor", "0"&amp;LEFT($D1131,1),$D1131="9th Floor", "0"&amp;LEFT($D1131,1),$D1131="10th Floor", LEFT($D1131,2),$D1131="11th Floor", LEFT($D1131,2),$D1131="12th Floor", LEFT($D1131,2),$D1131="13th Floor", LEFT($D1131,2), $D1131="Lower Ground", LEFT($D1131)&amp;IF(ISNUMBER(FIND(" ",$D1131)),MID($D1131,FIND(" ",$D1131)+1,1),"")&amp;IF(ISNUMBER(FIND(" ",$D1131,FIND(" ",$D1131)+1)),MID($D1131,FIND(" ",$D1131,FIND(" ",$D1131)+1)+1,1),""),$D1131="Upper Ground", LEFT($D1131)&amp;IF(ISNUMBER(FIND(" ",$D1131)),MID($D1131,FIND(" ",$D1131)+1,1),"")&amp;IF(ISNUMBER(FIND(" ",$D1131,FIND(" ",$D1131)+1)),MID($D1131,FIND(" ",$D1131,FIND(" ",$D1131)+1)+1,1),"")),".0",$E1131), " ")</f>
        <v xml:space="preserve"> </v>
      </c>
      <c r="G1131" s="144"/>
      <c r="H1131" s="144"/>
      <c r="I1131" s="144"/>
      <c r="J1131" s="144"/>
      <c r="K1131" s="144"/>
      <c r="L1131" s="149" t="str" cm="1">
        <f t="array" ref="L1131">_xlfn.IFNA(
_xlfn.IFS(
AND($F1131=" ",$G1131=" ",$H1131=" "),"Please update all three: Surveyor Room Reference, Establishment Room Reference and Establishment Room Name",
AND(OR($I1131="General",$I1131="Open plan/ semi-open general",$I1131="Fitted",$I1131="Light practical (science)",$I1131="Light practical (other)",$I1131="Heavy practical (workshops)",$I1131="Heavy practical (clean)",$I1131="Large",$I1131="Storage"),$J1131=0,$K1131=0),"Please update Net Area or Non-net Area",
AND($B1131&lt;&gt;"OUT",$J1131=0,$I1131&lt;&gt;"Non-net",$M1131="85% Circulation"),"Net area not recorded for spaces with 85% circulation unusable type",
AND(OR($I1131="General",$I1131="Open plan/ semi-open general",$I1131="Fitted",$I1131="Light practical (science)",$I1131="Light practical (other)",$I1131="Heavy practical (workshops)",$I1131="Heavy practical (clean)",$I1131="Large",$I1131="Storage"),OR($J1131=0,ISBLANK($J1131))),"Net area not recorded in net spaces",
AND(OR($I1131="Non-net",$I1131="Outdoor space"),$J1131&gt;0),"Net Area Recorded in Non-net space",
AND($I1131="General",$J1131&gt;90),"This general space is over 90m2, please ensure that this space is entered as separate spaces if it usually used as separate spaces",
AND($I1131="Open plan/ semi-open general",$J1131&lt;27),"Open plan general space under 27m2",
AND(OR($K1131=0,ISBLANK($K1131)), $I1131="Non-net"),"Non-net area not recorded in non-net space"
),
" ")</f>
        <v xml:space="preserve"> </v>
      </c>
      <c r="M1131" s="144"/>
      <c r="N1131" s="144"/>
      <c r="O1131" s="144"/>
      <c r="P1131" s="144"/>
      <c r="Q1131" s="144"/>
      <c r="R1131" s="171"/>
      <c r="S1131" s="147">
        <f>NCA_Calculations!$P$1143</f>
        <v>0</v>
      </c>
      <c r="T1131" s="147">
        <f>NCA_Calculations!$Q$1143</f>
        <v>0</v>
      </c>
      <c r="U1131" s="144"/>
      <c r="V1131" s="144"/>
      <c r="W1131" s="149" t="str" cm="1">
        <f t="array" ref="W1131">_xlfn.IFNA(
_xlfn.IFS(
ISBLANK($U1131),"Missing space use.",
AND('Establishment details'!$C$14="Secondary",$V1131="Classbase"),"Invalid Status type",
AND(OR( $V1131="Classbase", $V1131="Teaching", $V1131="Early years",$V1131="SEND resourced"), NOT(ISBLANK($M1131))),"Space with status type and unusable type.",
AND($V1131= "Classbase",'Establishment details'!$C$22&gt;=10), "Classbase status is only valid in schools with a primary element.",
AND($I1131= "Large",$N1131 &gt; 3.5), "Large rooms with less than 3.5m height.",
AND(OR($V1131="Light practical (science)",$V1131="Light practical (science)",$V1131="Heavy practical (workshops)", $V1131="Heavy practical (clean)"), OR($O1131=0,ISBLANK($O1131))),"Missing sinks count for light and heavy practical spaces.",
AND($M1131 = "Other",ISBLANK($R1131)), "Invalid unusable type / missing note for other unusable type."
),
" ")</f>
        <v>Missing space use.</v>
      </c>
    </row>
    <row r="1132" spans="2:23" ht="15.75" x14ac:dyDescent="0.25">
      <c r="B1132" s="143"/>
      <c r="C1132" s="144"/>
      <c r="D1132" s="144"/>
      <c r="E1132" s="144"/>
      <c r="F1132" s="147" t="str" cm="1">
        <f t="array" ref="F1132">_xlfn.IFNA(CONCATENATE(_xlfn.IFS($D1132="Mezzanine",LEFT($D1132,1), $D1132="Ground Floor",LEFT($D1132,1),$D1132="Basment ",LEFT($D1132,1), $D1132="1st Floor", "0"&amp;LEFT($D1132,1), $D1132="2nd Floor", "0"&amp;LEFT($D1132,1), $D1132="3rd Floor", "0"&amp;LEFT($D1132,1), $D1132="4th Floor", "0"&amp;LEFT($D1132,1), $D1132="5th Floor", "0"&amp;LEFT($D1132,1), $D1132="6th Floor", "0"&amp;LEFT($D1132,1),$D1132="7th Floor", "0"&amp;LEFT($D1132,1),$D1132="8th Floor", "0"&amp;LEFT($D1132,1),$D1132="9th Floor", "0"&amp;LEFT($D1132,1),$D1132="10th Floor", LEFT($D1132,2),$D1132="11th Floor", LEFT($D1132,2),$D1132="12th Floor", LEFT($D1132,2),$D1132="13th Floor", LEFT($D1132,2), $D1132="Lower Ground", LEFT($D1132)&amp;IF(ISNUMBER(FIND(" ",$D1132)),MID($D1132,FIND(" ",$D1132)+1,1),"")&amp;IF(ISNUMBER(FIND(" ",$D1132,FIND(" ",$D1132)+1)),MID($D1132,FIND(" ",$D1132,FIND(" ",$D1132)+1)+1,1),""),$D1132="Upper Ground", LEFT($D1132)&amp;IF(ISNUMBER(FIND(" ",$D1132)),MID($D1132,FIND(" ",$D1132)+1,1),"")&amp;IF(ISNUMBER(FIND(" ",$D1132,FIND(" ",$D1132)+1)),MID($D1132,FIND(" ",$D1132,FIND(" ",$D1132)+1)+1,1),"")),".0",$E1132), " ")</f>
        <v xml:space="preserve"> </v>
      </c>
      <c r="G1132" s="144"/>
      <c r="H1132" s="144"/>
      <c r="I1132" s="144"/>
      <c r="J1132" s="144"/>
      <c r="K1132" s="144"/>
      <c r="L1132" s="149" t="str" cm="1">
        <f t="array" ref="L1132">_xlfn.IFNA(
_xlfn.IFS(
AND($F1132=" ",$G1132=" ",$H1132=" "),"Please update all three: Surveyor Room Reference, Establishment Room Reference and Establishment Room Name",
AND(OR($I1132="General",$I1132="Open plan/ semi-open general",$I1132="Fitted",$I1132="Light practical (science)",$I1132="Light practical (other)",$I1132="Heavy practical (workshops)",$I1132="Heavy practical (clean)",$I1132="Large",$I1132="Storage"),$J1132=0,$K1132=0),"Please update Net Area or Non-net Area",
AND($B1132&lt;&gt;"OUT",$J1132=0,$I1132&lt;&gt;"Non-net",$M1132="85% Circulation"),"Net area not recorded for spaces with 85% circulation unusable type",
AND(OR($I1132="General",$I1132="Open plan/ semi-open general",$I1132="Fitted",$I1132="Light practical (science)",$I1132="Light practical (other)",$I1132="Heavy practical (workshops)",$I1132="Heavy practical (clean)",$I1132="Large",$I1132="Storage"),OR($J1132=0,ISBLANK($J1132))),"Net area not recorded in net spaces",
AND(OR($I1132="Non-net",$I1132="Outdoor space"),$J1132&gt;0),"Net Area Recorded in Non-net space",
AND($I1132="General",$J1132&gt;90),"This general space is over 90m2, please ensure that this space is entered as separate spaces if it usually used as separate spaces",
AND($I1132="Open plan/ semi-open general",$J1132&lt;27),"Open plan general space under 27m2",
AND(OR($K1132=0,ISBLANK($K1132)), $I1132="Non-net"),"Non-net area not recorded in non-net space"
),
" ")</f>
        <v xml:space="preserve"> </v>
      </c>
      <c r="M1132" s="144"/>
      <c r="N1132" s="144"/>
      <c r="O1132" s="144"/>
      <c r="P1132" s="144"/>
      <c r="Q1132" s="144"/>
      <c r="R1132" s="171"/>
      <c r="S1132" s="147">
        <f>NCA_Calculations!$P$1144</f>
        <v>0</v>
      </c>
      <c r="T1132" s="147">
        <f>NCA_Calculations!$Q$1144</f>
        <v>0</v>
      </c>
      <c r="U1132" s="144"/>
      <c r="V1132" s="144"/>
      <c r="W1132" s="149" t="str" cm="1">
        <f t="array" ref="W1132">_xlfn.IFNA(
_xlfn.IFS(
ISBLANK($U1132),"Missing space use.",
AND('Establishment details'!$C$14="Secondary",$V1132="Classbase"),"Invalid Status type",
AND(OR( $V1132="Classbase", $V1132="Teaching", $V1132="Early years",$V1132="SEND resourced"), NOT(ISBLANK($M1132))),"Space with status type and unusable type.",
AND($V1132= "Classbase",'Establishment details'!$C$22&gt;=10), "Classbase status is only valid in schools with a primary element.",
AND($I1132= "Large",$N1132 &gt; 3.5), "Large rooms with less than 3.5m height.",
AND(OR($V1132="Light practical (science)",$V1132="Light practical (science)",$V1132="Heavy practical (workshops)", $V1132="Heavy practical (clean)"), OR($O1132=0,ISBLANK($O1132))),"Missing sinks count for light and heavy practical spaces.",
AND($M1132 = "Other",ISBLANK($R1132)), "Invalid unusable type / missing note for other unusable type."
),
" ")</f>
        <v>Missing space use.</v>
      </c>
    </row>
    <row r="1133" spans="2:23" ht="15.75" x14ac:dyDescent="0.25">
      <c r="B1133" s="143"/>
      <c r="C1133" s="144"/>
      <c r="D1133" s="144"/>
      <c r="E1133" s="144"/>
      <c r="F1133" s="147" t="str" cm="1">
        <f t="array" ref="F1133">_xlfn.IFNA(CONCATENATE(_xlfn.IFS($D1133="Mezzanine",LEFT($D1133,1), $D1133="Ground Floor",LEFT($D1133,1),$D1133="Basment ",LEFT($D1133,1), $D1133="1st Floor", "0"&amp;LEFT($D1133,1), $D1133="2nd Floor", "0"&amp;LEFT($D1133,1), $D1133="3rd Floor", "0"&amp;LEFT($D1133,1), $D1133="4th Floor", "0"&amp;LEFT($D1133,1), $D1133="5th Floor", "0"&amp;LEFT($D1133,1), $D1133="6th Floor", "0"&amp;LEFT($D1133,1),$D1133="7th Floor", "0"&amp;LEFT($D1133,1),$D1133="8th Floor", "0"&amp;LEFT($D1133,1),$D1133="9th Floor", "0"&amp;LEFT($D1133,1),$D1133="10th Floor", LEFT($D1133,2),$D1133="11th Floor", LEFT($D1133,2),$D1133="12th Floor", LEFT($D1133,2),$D1133="13th Floor", LEFT($D1133,2), $D1133="Lower Ground", LEFT($D1133)&amp;IF(ISNUMBER(FIND(" ",$D1133)),MID($D1133,FIND(" ",$D1133)+1,1),"")&amp;IF(ISNUMBER(FIND(" ",$D1133,FIND(" ",$D1133)+1)),MID($D1133,FIND(" ",$D1133,FIND(" ",$D1133)+1)+1,1),""),$D1133="Upper Ground", LEFT($D1133)&amp;IF(ISNUMBER(FIND(" ",$D1133)),MID($D1133,FIND(" ",$D1133)+1,1),"")&amp;IF(ISNUMBER(FIND(" ",$D1133,FIND(" ",$D1133)+1)),MID($D1133,FIND(" ",$D1133,FIND(" ",$D1133)+1)+1,1),"")),".0",$E1133), " ")</f>
        <v xml:space="preserve"> </v>
      </c>
      <c r="G1133" s="144"/>
      <c r="H1133" s="144"/>
      <c r="I1133" s="144"/>
      <c r="J1133" s="144"/>
      <c r="K1133" s="144"/>
      <c r="L1133" s="149" t="str" cm="1">
        <f t="array" ref="L1133">_xlfn.IFNA(
_xlfn.IFS(
AND($F1133=" ",$G1133=" ",$H1133=" "),"Please update all three: Surveyor Room Reference, Establishment Room Reference and Establishment Room Name",
AND(OR($I1133="General",$I1133="Open plan/ semi-open general",$I1133="Fitted",$I1133="Light practical (science)",$I1133="Light practical (other)",$I1133="Heavy practical (workshops)",$I1133="Heavy practical (clean)",$I1133="Large",$I1133="Storage"),$J1133=0,$K1133=0),"Please update Net Area or Non-net Area",
AND($B1133&lt;&gt;"OUT",$J1133=0,$I1133&lt;&gt;"Non-net",$M1133="85% Circulation"),"Net area not recorded for spaces with 85% circulation unusable type",
AND(OR($I1133="General",$I1133="Open plan/ semi-open general",$I1133="Fitted",$I1133="Light practical (science)",$I1133="Light practical (other)",$I1133="Heavy practical (workshops)",$I1133="Heavy practical (clean)",$I1133="Large",$I1133="Storage"),OR($J1133=0,ISBLANK($J1133))),"Net area not recorded in net spaces",
AND(OR($I1133="Non-net",$I1133="Outdoor space"),$J1133&gt;0),"Net Area Recorded in Non-net space",
AND($I1133="General",$J1133&gt;90),"This general space is over 90m2, please ensure that this space is entered as separate spaces if it usually used as separate spaces",
AND($I1133="Open plan/ semi-open general",$J1133&lt;27),"Open plan general space under 27m2",
AND(OR($K1133=0,ISBLANK($K1133)), $I1133="Non-net"),"Non-net area not recorded in non-net space"
),
" ")</f>
        <v xml:space="preserve"> </v>
      </c>
      <c r="M1133" s="144"/>
      <c r="N1133" s="144"/>
      <c r="O1133" s="144"/>
      <c r="P1133" s="144"/>
      <c r="Q1133" s="144"/>
      <c r="R1133" s="171"/>
      <c r="S1133" s="147">
        <f>NCA_Calculations!$P$1145</f>
        <v>0</v>
      </c>
      <c r="T1133" s="147">
        <f>NCA_Calculations!$Q$1145</f>
        <v>0</v>
      </c>
      <c r="U1133" s="144"/>
      <c r="V1133" s="144"/>
      <c r="W1133" s="149" t="str" cm="1">
        <f t="array" ref="W1133">_xlfn.IFNA(
_xlfn.IFS(
ISBLANK($U1133),"Missing space use.",
AND('Establishment details'!$C$14="Secondary",$V1133="Classbase"),"Invalid Status type",
AND(OR( $V1133="Classbase", $V1133="Teaching", $V1133="Early years",$V1133="SEND resourced"), NOT(ISBLANK($M1133))),"Space with status type and unusable type.",
AND($V1133= "Classbase",'Establishment details'!$C$22&gt;=10), "Classbase status is only valid in schools with a primary element.",
AND($I1133= "Large",$N1133 &gt; 3.5), "Large rooms with less than 3.5m height.",
AND(OR($V1133="Light practical (science)",$V1133="Light practical (science)",$V1133="Heavy practical (workshops)", $V1133="Heavy practical (clean)"), OR($O1133=0,ISBLANK($O1133))),"Missing sinks count for light and heavy practical spaces.",
AND($M1133 = "Other",ISBLANK($R1133)), "Invalid unusable type / missing note for other unusable type."
),
" ")</f>
        <v>Missing space use.</v>
      </c>
    </row>
    <row r="1134" spans="2:23" ht="15.75" x14ac:dyDescent="0.25">
      <c r="B1134" s="143"/>
      <c r="C1134" s="144"/>
      <c r="D1134" s="144"/>
      <c r="E1134" s="144"/>
      <c r="F1134" s="147" t="str" cm="1">
        <f t="array" ref="F1134">_xlfn.IFNA(CONCATENATE(_xlfn.IFS($D1134="Mezzanine",LEFT($D1134,1), $D1134="Ground Floor",LEFT($D1134,1),$D1134="Basment ",LEFT($D1134,1), $D1134="1st Floor", "0"&amp;LEFT($D1134,1), $D1134="2nd Floor", "0"&amp;LEFT($D1134,1), $D1134="3rd Floor", "0"&amp;LEFT($D1134,1), $D1134="4th Floor", "0"&amp;LEFT($D1134,1), $D1134="5th Floor", "0"&amp;LEFT($D1134,1), $D1134="6th Floor", "0"&amp;LEFT($D1134,1),$D1134="7th Floor", "0"&amp;LEFT($D1134,1),$D1134="8th Floor", "0"&amp;LEFT($D1134,1),$D1134="9th Floor", "0"&amp;LEFT($D1134,1),$D1134="10th Floor", LEFT($D1134,2),$D1134="11th Floor", LEFT($D1134,2),$D1134="12th Floor", LEFT($D1134,2),$D1134="13th Floor", LEFT($D1134,2), $D1134="Lower Ground", LEFT($D1134)&amp;IF(ISNUMBER(FIND(" ",$D1134)),MID($D1134,FIND(" ",$D1134)+1,1),"")&amp;IF(ISNUMBER(FIND(" ",$D1134,FIND(" ",$D1134)+1)),MID($D1134,FIND(" ",$D1134,FIND(" ",$D1134)+1)+1,1),""),$D1134="Upper Ground", LEFT($D1134)&amp;IF(ISNUMBER(FIND(" ",$D1134)),MID($D1134,FIND(" ",$D1134)+1,1),"")&amp;IF(ISNUMBER(FIND(" ",$D1134,FIND(" ",$D1134)+1)),MID($D1134,FIND(" ",$D1134,FIND(" ",$D1134)+1)+1,1),"")),".0",$E1134), " ")</f>
        <v xml:space="preserve"> </v>
      </c>
      <c r="G1134" s="144"/>
      <c r="H1134" s="144"/>
      <c r="I1134" s="144"/>
      <c r="J1134" s="144"/>
      <c r="K1134" s="144"/>
      <c r="L1134" s="149" t="str" cm="1">
        <f t="array" ref="L1134">_xlfn.IFNA(
_xlfn.IFS(
AND($F1134=" ",$G1134=" ",$H1134=" "),"Please update all three: Surveyor Room Reference, Establishment Room Reference and Establishment Room Name",
AND(OR($I1134="General",$I1134="Open plan/ semi-open general",$I1134="Fitted",$I1134="Light practical (science)",$I1134="Light practical (other)",$I1134="Heavy practical (workshops)",$I1134="Heavy practical (clean)",$I1134="Large",$I1134="Storage"),$J1134=0,$K1134=0),"Please update Net Area or Non-net Area",
AND($B1134&lt;&gt;"OUT",$J1134=0,$I1134&lt;&gt;"Non-net",$M1134="85% Circulation"),"Net area not recorded for spaces with 85% circulation unusable type",
AND(OR($I1134="General",$I1134="Open plan/ semi-open general",$I1134="Fitted",$I1134="Light practical (science)",$I1134="Light practical (other)",$I1134="Heavy practical (workshops)",$I1134="Heavy practical (clean)",$I1134="Large",$I1134="Storage"),OR($J1134=0,ISBLANK($J1134))),"Net area not recorded in net spaces",
AND(OR($I1134="Non-net",$I1134="Outdoor space"),$J1134&gt;0),"Net Area Recorded in Non-net space",
AND($I1134="General",$J1134&gt;90),"This general space is over 90m2, please ensure that this space is entered as separate spaces if it usually used as separate spaces",
AND($I1134="Open plan/ semi-open general",$J1134&lt;27),"Open plan general space under 27m2",
AND(OR($K1134=0,ISBLANK($K1134)), $I1134="Non-net"),"Non-net area not recorded in non-net space"
),
" ")</f>
        <v xml:space="preserve"> </v>
      </c>
      <c r="M1134" s="144"/>
      <c r="N1134" s="144"/>
      <c r="O1134" s="144"/>
      <c r="P1134" s="144"/>
      <c r="Q1134" s="144"/>
      <c r="R1134" s="171"/>
      <c r="S1134" s="147">
        <f>NCA_Calculations!$P$1146</f>
        <v>0</v>
      </c>
      <c r="T1134" s="147">
        <f>NCA_Calculations!$Q$1146</f>
        <v>0</v>
      </c>
      <c r="U1134" s="144"/>
      <c r="V1134" s="144"/>
      <c r="W1134" s="149" t="str" cm="1">
        <f t="array" ref="W1134">_xlfn.IFNA(
_xlfn.IFS(
ISBLANK($U1134),"Missing space use.",
AND('Establishment details'!$C$14="Secondary",$V1134="Classbase"),"Invalid Status type",
AND(OR( $V1134="Classbase", $V1134="Teaching", $V1134="Early years",$V1134="SEND resourced"), NOT(ISBLANK($M1134))),"Space with status type and unusable type.",
AND($V1134= "Classbase",'Establishment details'!$C$22&gt;=10), "Classbase status is only valid in schools with a primary element.",
AND($I1134= "Large",$N1134 &gt; 3.5), "Large rooms with less than 3.5m height.",
AND(OR($V1134="Light practical (science)",$V1134="Light practical (science)",$V1134="Heavy practical (workshops)", $V1134="Heavy practical (clean)"), OR($O1134=0,ISBLANK($O1134))),"Missing sinks count for light and heavy practical spaces.",
AND($M1134 = "Other",ISBLANK($R1134)), "Invalid unusable type / missing note for other unusable type."
),
" ")</f>
        <v>Missing space use.</v>
      </c>
    </row>
    <row r="1135" spans="2:23" ht="15.75" x14ac:dyDescent="0.25">
      <c r="B1135" s="143"/>
      <c r="C1135" s="144"/>
      <c r="D1135" s="144"/>
      <c r="E1135" s="144"/>
      <c r="F1135" s="147" t="str" cm="1">
        <f t="array" ref="F1135">_xlfn.IFNA(CONCATENATE(_xlfn.IFS($D1135="Mezzanine",LEFT($D1135,1), $D1135="Ground Floor",LEFT($D1135,1),$D1135="Basment ",LEFT($D1135,1), $D1135="1st Floor", "0"&amp;LEFT($D1135,1), $D1135="2nd Floor", "0"&amp;LEFT($D1135,1), $D1135="3rd Floor", "0"&amp;LEFT($D1135,1), $D1135="4th Floor", "0"&amp;LEFT($D1135,1), $D1135="5th Floor", "0"&amp;LEFT($D1135,1), $D1135="6th Floor", "0"&amp;LEFT($D1135,1),$D1135="7th Floor", "0"&amp;LEFT($D1135,1),$D1135="8th Floor", "0"&amp;LEFT($D1135,1),$D1135="9th Floor", "0"&amp;LEFT($D1135,1),$D1135="10th Floor", LEFT($D1135,2),$D1135="11th Floor", LEFT($D1135,2),$D1135="12th Floor", LEFT($D1135,2),$D1135="13th Floor", LEFT($D1135,2), $D1135="Lower Ground", LEFT($D1135)&amp;IF(ISNUMBER(FIND(" ",$D1135)),MID($D1135,FIND(" ",$D1135)+1,1),"")&amp;IF(ISNUMBER(FIND(" ",$D1135,FIND(" ",$D1135)+1)),MID($D1135,FIND(" ",$D1135,FIND(" ",$D1135)+1)+1,1),""),$D1135="Upper Ground", LEFT($D1135)&amp;IF(ISNUMBER(FIND(" ",$D1135)),MID($D1135,FIND(" ",$D1135)+1,1),"")&amp;IF(ISNUMBER(FIND(" ",$D1135,FIND(" ",$D1135)+1)),MID($D1135,FIND(" ",$D1135,FIND(" ",$D1135)+1)+1,1),"")),".0",$E1135), " ")</f>
        <v xml:space="preserve"> </v>
      </c>
      <c r="G1135" s="144"/>
      <c r="H1135" s="144"/>
      <c r="I1135" s="144"/>
      <c r="J1135" s="144"/>
      <c r="K1135" s="144"/>
      <c r="L1135" s="149" t="str" cm="1">
        <f t="array" ref="L1135">_xlfn.IFNA(
_xlfn.IFS(
AND($F1135=" ",$G1135=" ",$H1135=" "),"Please update all three: Surveyor Room Reference, Establishment Room Reference and Establishment Room Name",
AND(OR($I1135="General",$I1135="Open plan/ semi-open general",$I1135="Fitted",$I1135="Light practical (science)",$I1135="Light practical (other)",$I1135="Heavy practical (workshops)",$I1135="Heavy practical (clean)",$I1135="Large",$I1135="Storage"),$J1135=0,$K1135=0),"Please update Net Area or Non-net Area",
AND($B1135&lt;&gt;"OUT",$J1135=0,$I1135&lt;&gt;"Non-net",$M1135="85% Circulation"),"Net area not recorded for spaces with 85% circulation unusable type",
AND(OR($I1135="General",$I1135="Open plan/ semi-open general",$I1135="Fitted",$I1135="Light practical (science)",$I1135="Light practical (other)",$I1135="Heavy practical (workshops)",$I1135="Heavy practical (clean)",$I1135="Large",$I1135="Storage"),OR($J1135=0,ISBLANK($J1135))),"Net area not recorded in net spaces",
AND(OR($I1135="Non-net",$I1135="Outdoor space"),$J1135&gt;0),"Net Area Recorded in Non-net space",
AND($I1135="General",$J1135&gt;90),"This general space is over 90m2, please ensure that this space is entered as separate spaces if it usually used as separate spaces",
AND($I1135="Open plan/ semi-open general",$J1135&lt;27),"Open plan general space under 27m2",
AND(OR($K1135=0,ISBLANK($K1135)), $I1135="Non-net"),"Non-net area not recorded in non-net space"
),
" ")</f>
        <v xml:space="preserve"> </v>
      </c>
      <c r="M1135" s="144"/>
      <c r="N1135" s="144"/>
      <c r="O1135" s="144"/>
      <c r="P1135" s="144"/>
      <c r="Q1135" s="144"/>
      <c r="R1135" s="171"/>
      <c r="S1135" s="147">
        <f>NCA_Calculations!$P$1147</f>
        <v>0</v>
      </c>
      <c r="T1135" s="147">
        <f>NCA_Calculations!$Q$1147</f>
        <v>0</v>
      </c>
      <c r="U1135" s="144"/>
      <c r="V1135" s="144"/>
      <c r="W1135" s="149" t="str" cm="1">
        <f t="array" ref="W1135">_xlfn.IFNA(
_xlfn.IFS(
ISBLANK($U1135),"Missing space use.",
AND('Establishment details'!$C$14="Secondary",$V1135="Classbase"),"Invalid Status type",
AND(OR( $V1135="Classbase", $V1135="Teaching", $V1135="Early years",$V1135="SEND resourced"), NOT(ISBLANK($M1135))),"Space with status type and unusable type.",
AND($V1135= "Classbase",'Establishment details'!$C$22&gt;=10), "Classbase status is only valid in schools with a primary element.",
AND($I1135= "Large",$N1135 &gt; 3.5), "Large rooms with less than 3.5m height.",
AND(OR($V1135="Light practical (science)",$V1135="Light practical (science)",$V1135="Heavy practical (workshops)", $V1135="Heavy practical (clean)"), OR($O1135=0,ISBLANK($O1135))),"Missing sinks count for light and heavy practical spaces.",
AND($M1135 = "Other",ISBLANK($R1135)), "Invalid unusable type / missing note for other unusable type."
),
" ")</f>
        <v>Missing space use.</v>
      </c>
    </row>
    <row r="1136" spans="2:23" ht="15.75" x14ac:dyDescent="0.25">
      <c r="B1136" s="143"/>
      <c r="C1136" s="144"/>
      <c r="D1136" s="144"/>
      <c r="E1136" s="144"/>
      <c r="F1136" s="147" t="str" cm="1">
        <f t="array" ref="F1136">_xlfn.IFNA(CONCATENATE(_xlfn.IFS($D1136="Mezzanine",LEFT($D1136,1), $D1136="Ground Floor",LEFT($D1136,1),$D1136="Basment ",LEFT($D1136,1), $D1136="1st Floor", "0"&amp;LEFT($D1136,1), $D1136="2nd Floor", "0"&amp;LEFT($D1136,1), $D1136="3rd Floor", "0"&amp;LEFT($D1136,1), $D1136="4th Floor", "0"&amp;LEFT($D1136,1), $D1136="5th Floor", "0"&amp;LEFT($D1136,1), $D1136="6th Floor", "0"&amp;LEFT($D1136,1),$D1136="7th Floor", "0"&amp;LEFT($D1136,1),$D1136="8th Floor", "0"&amp;LEFT($D1136,1),$D1136="9th Floor", "0"&amp;LEFT($D1136,1),$D1136="10th Floor", LEFT($D1136,2),$D1136="11th Floor", LEFT($D1136,2),$D1136="12th Floor", LEFT($D1136,2),$D1136="13th Floor", LEFT($D1136,2), $D1136="Lower Ground", LEFT($D1136)&amp;IF(ISNUMBER(FIND(" ",$D1136)),MID($D1136,FIND(" ",$D1136)+1,1),"")&amp;IF(ISNUMBER(FIND(" ",$D1136,FIND(" ",$D1136)+1)),MID($D1136,FIND(" ",$D1136,FIND(" ",$D1136)+1)+1,1),""),$D1136="Upper Ground", LEFT($D1136)&amp;IF(ISNUMBER(FIND(" ",$D1136)),MID($D1136,FIND(" ",$D1136)+1,1),"")&amp;IF(ISNUMBER(FIND(" ",$D1136,FIND(" ",$D1136)+1)),MID($D1136,FIND(" ",$D1136,FIND(" ",$D1136)+1)+1,1),"")),".0",$E1136), " ")</f>
        <v xml:space="preserve"> </v>
      </c>
      <c r="G1136" s="144"/>
      <c r="H1136" s="144"/>
      <c r="I1136" s="144"/>
      <c r="J1136" s="144"/>
      <c r="K1136" s="144"/>
      <c r="L1136" s="149" t="str" cm="1">
        <f t="array" ref="L1136">_xlfn.IFNA(
_xlfn.IFS(
AND($F1136=" ",$G1136=" ",$H1136=" "),"Please update all three: Surveyor Room Reference, Establishment Room Reference and Establishment Room Name",
AND(OR($I1136="General",$I1136="Open plan/ semi-open general",$I1136="Fitted",$I1136="Light practical (science)",$I1136="Light practical (other)",$I1136="Heavy practical (workshops)",$I1136="Heavy practical (clean)",$I1136="Large",$I1136="Storage"),$J1136=0,$K1136=0),"Please update Net Area or Non-net Area",
AND($B1136&lt;&gt;"OUT",$J1136=0,$I1136&lt;&gt;"Non-net",$M1136="85% Circulation"),"Net area not recorded for spaces with 85% circulation unusable type",
AND(OR($I1136="General",$I1136="Open plan/ semi-open general",$I1136="Fitted",$I1136="Light practical (science)",$I1136="Light practical (other)",$I1136="Heavy practical (workshops)",$I1136="Heavy practical (clean)",$I1136="Large",$I1136="Storage"),OR($J1136=0,ISBLANK($J1136))),"Net area not recorded in net spaces",
AND(OR($I1136="Non-net",$I1136="Outdoor space"),$J1136&gt;0),"Net Area Recorded in Non-net space",
AND($I1136="General",$J1136&gt;90),"This general space is over 90m2, please ensure that this space is entered as separate spaces if it usually used as separate spaces",
AND($I1136="Open plan/ semi-open general",$J1136&lt;27),"Open plan general space under 27m2",
AND(OR($K1136=0,ISBLANK($K1136)), $I1136="Non-net"),"Non-net area not recorded in non-net space"
),
" ")</f>
        <v xml:space="preserve"> </v>
      </c>
      <c r="M1136" s="144"/>
      <c r="N1136" s="144"/>
      <c r="O1136" s="144"/>
      <c r="P1136" s="144"/>
      <c r="Q1136" s="144"/>
      <c r="R1136" s="171"/>
      <c r="S1136" s="147">
        <f>NCA_Calculations!$P$1148</f>
        <v>0</v>
      </c>
      <c r="T1136" s="147">
        <f>NCA_Calculations!$Q$1148</f>
        <v>0</v>
      </c>
      <c r="U1136" s="144"/>
      <c r="V1136" s="144"/>
      <c r="W1136" s="149" t="str" cm="1">
        <f t="array" ref="W1136">_xlfn.IFNA(
_xlfn.IFS(
ISBLANK($U1136),"Missing space use.",
AND('Establishment details'!$C$14="Secondary",$V1136="Classbase"),"Invalid Status type",
AND(OR( $V1136="Classbase", $V1136="Teaching", $V1136="Early years",$V1136="SEND resourced"), NOT(ISBLANK($M1136))),"Space with status type and unusable type.",
AND($V1136= "Classbase",'Establishment details'!$C$22&gt;=10), "Classbase status is only valid in schools with a primary element.",
AND($I1136= "Large",$N1136 &gt; 3.5), "Large rooms with less than 3.5m height.",
AND(OR($V1136="Light practical (science)",$V1136="Light practical (science)",$V1136="Heavy practical (workshops)", $V1136="Heavy practical (clean)"), OR($O1136=0,ISBLANK($O1136))),"Missing sinks count for light and heavy practical spaces.",
AND($M1136 = "Other",ISBLANK($R1136)), "Invalid unusable type / missing note for other unusable type."
),
" ")</f>
        <v>Missing space use.</v>
      </c>
    </row>
    <row r="1137" spans="2:23" ht="15.75" x14ac:dyDescent="0.25">
      <c r="B1137" s="143"/>
      <c r="C1137" s="144"/>
      <c r="D1137" s="144"/>
      <c r="E1137" s="144"/>
      <c r="F1137" s="147" t="str" cm="1">
        <f t="array" ref="F1137">_xlfn.IFNA(CONCATENATE(_xlfn.IFS($D1137="Mezzanine",LEFT($D1137,1), $D1137="Ground Floor",LEFT($D1137,1),$D1137="Basment ",LEFT($D1137,1), $D1137="1st Floor", "0"&amp;LEFT($D1137,1), $D1137="2nd Floor", "0"&amp;LEFT($D1137,1), $D1137="3rd Floor", "0"&amp;LEFT($D1137,1), $D1137="4th Floor", "0"&amp;LEFT($D1137,1), $D1137="5th Floor", "0"&amp;LEFT($D1137,1), $D1137="6th Floor", "0"&amp;LEFT($D1137,1),$D1137="7th Floor", "0"&amp;LEFT($D1137,1),$D1137="8th Floor", "0"&amp;LEFT($D1137,1),$D1137="9th Floor", "0"&amp;LEFT($D1137,1),$D1137="10th Floor", LEFT($D1137,2),$D1137="11th Floor", LEFT($D1137,2),$D1137="12th Floor", LEFT($D1137,2),$D1137="13th Floor", LEFT($D1137,2), $D1137="Lower Ground", LEFT($D1137)&amp;IF(ISNUMBER(FIND(" ",$D1137)),MID($D1137,FIND(" ",$D1137)+1,1),"")&amp;IF(ISNUMBER(FIND(" ",$D1137,FIND(" ",$D1137)+1)),MID($D1137,FIND(" ",$D1137,FIND(" ",$D1137)+1)+1,1),""),$D1137="Upper Ground", LEFT($D1137)&amp;IF(ISNUMBER(FIND(" ",$D1137)),MID($D1137,FIND(" ",$D1137)+1,1),"")&amp;IF(ISNUMBER(FIND(" ",$D1137,FIND(" ",$D1137)+1)),MID($D1137,FIND(" ",$D1137,FIND(" ",$D1137)+1)+1,1),"")),".0",$E1137), " ")</f>
        <v xml:space="preserve"> </v>
      </c>
      <c r="G1137" s="144"/>
      <c r="H1137" s="144"/>
      <c r="I1137" s="144"/>
      <c r="J1137" s="144"/>
      <c r="K1137" s="144"/>
      <c r="L1137" s="149" t="str" cm="1">
        <f t="array" ref="L1137">_xlfn.IFNA(
_xlfn.IFS(
AND($F1137=" ",$G1137=" ",$H1137=" "),"Please update all three: Surveyor Room Reference, Establishment Room Reference and Establishment Room Name",
AND(OR($I1137="General",$I1137="Open plan/ semi-open general",$I1137="Fitted",$I1137="Light practical (science)",$I1137="Light practical (other)",$I1137="Heavy practical (workshops)",$I1137="Heavy practical (clean)",$I1137="Large",$I1137="Storage"),$J1137=0,$K1137=0),"Please update Net Area or Non-net Area",
AND($B1137&lt;&gt;"OUT",$J1137=0,$I1137&lt;&gt;"Non-net",$M1137="85% Circulation"),"Net area not recorded for spaces with 85% circulation unusable type",
AND(OR($I1137="General",$I1137="Open plan/ semi-open general",$I1137="Fitted",$I1137="Light practical (science)",$I1137="Light practical (other)",$I1137="Heavy practical (workshops)",$I1137="Heavy practical (clean)",$I1137="Large",$I1137="Storage"),OR($J1137=0,ISBLANK($J1137))),"Net area not recorded in net spaces",
AND(OR($I1137="Non-net",$I1137="Outdoor space"),$J1137&gt;0),"Net Area Recorded in Non-net space",
AND($I1137="General",$J1137&gt;90),"This general space is over 90m2, please ensure that this space is entered as separate spaces if it usually used as separate spaces",
AND($I1137="Open plan/ semi-open general",$J1137&lt;27),"Open plan general space under 27m2",
AND(OR($K1137=0,ISBLANK($K1137)), $I1137="Non-net"),"Non-net area not recorded in non-net space"
),
" ")</f>
        <v xml:space="preserve"> </v>
      </c>
      <c r="M1137" s="144"/>
      <c r="N1137" s="144"/>
      <c r="O1137" s="144"/>
      <c r="P1137" s="144"/>
      <c r="Q1137" s="144"/>
      <c r="R1137" s="171"/>
      <c r="S1137" s="147">
        <f>NCA_Calculations!$P$1149</f>
        <v>0</v>
      </c>
      <c r="T1137" s="147">
        <f>NCA_Calculations!$Q$1149</f>
        <v>0</v>
      </c>
      <c r="U1137" s="144"/>
      <c r="V1137" s="144"/>
      <c r="W1137" s="149" t="str" cm="1">
        <f t="array" ref="W1137">_xlfn.IFNA(
_xlfn.IFS(
ISBLANK($U1137),"Missing space use.",
AND('Establishment details'!$C$14="Secondary",$V1137="Classbase"),"Invalid Status type",
AND(OR( $V1137="Classbase", $V1137="Teaching", $V1137="Early years",$V1137="SEND resourced"), NOT(ISBLANK($M1137))),"Space with status type and unusable type.",
AND($V1137= "Classbase",'Establishment details'!$C$22&gt;=10), "Classbase status is only valid in schools with a primary element.",
AND($I1137= "Large",$N1137 &gt; 3.5), "Large rooms with less than 3.5m height.",
AND(OR($V1137="Light practical (science)",$V1137="Light practical (science)",$V1137="Heavy practical (workshops)", $V1137="Heavy practical (clean)"), OR($O1137=0,ISBLANK($O1137))),"Missing sinks count for light and heavy practical spaces.",
AND($M1137 = "Other",ISBLANK($R1137)), "Invalid unusable type / missing note for other unusable type."
),
" ")</f>
        <v>Missing space use.</v>
      </c>
    </row>
    <row r="1138" spans="2:23" ht="15.75" x14ac:dyDescent="0.25">
      <c r="B1138" s="143"/>
      <c r="C1138" s="144"/>
      <c r="D1138" s="144"/>
      <c r="E1138" s="144"/>
      <c r="F1138" s="147" t="str" cm="1">
        <f t="array" ref="F1138">_xlfn.IFNA(CONCATENATE(_xlfn.IFS($D1138="Mezzanine",LEFT($D1138,1), $D1138="Ground Floor",LEFT($D1138,1),$D1138="Basment ",LEFT($D1138,1), $D1138="1st Floor", "0"&amp;LEFT($D1138,1), $D1138="2nd Floor", "0"&amp;LEFT($D1138,1), $D1138="3rd Floor", "0"&amp;LEFT($D1138,1), $D1138="4th Floor", "0"&amp;LEFT($D1138,1), $D1138="5th Floor", "0"&amp;LEFT($D1138,1), $D1138="6th Floor", "0"&amp;LEFT($D1138,1),$D1138="7th Floor", "0"&amp;LEFT($D1138,1),$D1138="8th Floor", "0"&amp;LEFT($D1138,1),$D1138="9th Floor", "0"&amp;LEFT($D1138,1),$D1138="10th Floor", LEFT($D1138,2),$D1138="11th Floor", LEFT($D1138,2),$D1138="12th Floor", LEFT($D1138,2),$D1138="13th Floor", LEFT($D1138,2), $D1138="Lower Ground", LEFT($D1138)&amp;IF(ISNUMBER(FIND(" ",$D1138)),MID($D1138,FIND(" ",$D1138)+1,1),"")&amp;IF(ISNUMBER(FIND(" ",$D1138,FIND(" ",$D1138)+1)),MID($D1138,FIND(" ",$D1138,FIND(" ",$D1138)+1)+1,1),""),$D1138="Upper Ground", LEFT($D1138)&amp;IF(ISNUMBER(FIND(" ",$D1138)),MID($D1138,FIND(" ",$D1138)+1,1),"")&amp;IF(ISNUMBER(FIND(" ",$D1138,FIND(" ",$D1138)+1)),MID($D1138,FIND(" ",$D1138,FIND(" ",$D1138)+1)+1,1),"")),".0",$E1138), " ")</f>
        <v xml:space="preserve"> </v>
      </c>
      <c r="G1138" s="144"/>
      <c r="H1138" s="144"/>
      <c r="I1138" s="144"/>
      <c r="J1138" s="144"/>
      <c r="K1138" s="144"/>
      <c r="L1138" s="149" t="str" cm="1">
        <f t="array" ref="L1138">_xlfn.IFNA(
_xlfn.IFS(
AND($F1138=" ",$G1138=" ",$H1138=" "),"Please update all three: Surveyor Room Reference, Establishment Room Reference and Establishment Room Name",
AND(OR($I1138="General",$I1138="Open plan/ semi-open general",$I1138="Fitted",$I1138="Light practical (science)",$I1138="Light practical (other)",$I1138="Heavy practical (workshops)",$I1138="Heavy practical (clean)",$I1138="Large",$I1138="Storage"),$J1138=0,$K1138=0),"Please update Net Area or Non-net Area",
AND($B1138&lt;&gt;"OUT",$J1138=0,$I1138&lt;&gt;"Non-net",$M1138="85% Circulation"),"Net area not recorded for spaces with 85% circulation unusable type",
AND(OR($I1138="General",$I1138="Open plan/ semi-open general",$I1138="Fitted",$I1138="Light practical (science)",$I1138="Light practical (other)",$I1138="Heavy practical (workshops)",$I1138="Heavy practical (clean)",$I1138="Large",$I1138="Storage"),OR($J1138=0,ISBLANK($J1138))),"Net area not recorded in net spaces",
AND(OR($I1138="Non-net",$I1138="Outdoor space"),$J1138&gt;0),"Net Area Recorded in Non-net space",
AND($I1138="General",$J1138&gt;90),"This general space is over 90m2, please ensure that this space is entered as separate spaces if it usually used as separate spaces",
AND($I1138="Open plan/ semi-open general",$J1138&lt;27),"Open plan general space under 27m2",
AND(OR($K1138=0,ISBLANK($K1138)), $I1138="Non-net"),"Non-net area not recorded in non-net space"
),
" ")</f>
        <v xml:space="preserve"> </v>
      </c>
      <c r="M1138" s="144"/>
      <c r="N1138" s="144"/>
      <c r="O1138" s="144"/>
      <c r="P1138" s="144"/>
      <c r="Q1138" s="144"/>
      <c r="R1138" s="171"/>
      <c r="S1138" s="147">
        <f>NCA_Calculations!$P$1150</f>
        <v>0</v>
      </c>
      <c r="T1138" s="147">
        <f>NCA_Calculations!$Q$1150</f>
        <v>0</v>
      </c>
      <c r="U1138" s="144"/>
      <c r="V1138" s="144"/>
      <c r="W1138" s="149" t="str" cm="1">
        <f t="array" ref="W1138">_xlfn.IFNA(
_xlfn.IFS(
ISBLANK($U1138),"Missing space use.",
AND('Establishment details'!$C$14="Secondary",$V1138="Classbase"),"Invalid Status type",
AND(OR( $V1138="Classbase", $V1138="Teaching", $V1138="Early years",$V1138="SEND resourced"), NOT(ISBLANK($M1138))),"Space with status type and unusable type.",
AND($V1138= "Classbase",'Establishment details'!$C$22&gt;=10), "Classbase status is only valid in schools with a primary element.",
AND($I1138= "Large",$N1138 &gt; 3.5), "Large rooms with less than 3.5m height.",
AND(OR($V1138="Light practical (science)",$V1138="Light practical (science)",$V1138="Heavy practical (workshops)", $V1138="Heavy practical (clean)"), OR($O1138=0,ISBLANK($O1138))),"Missing sinks count for light and heavy practical spaces.",
AND($M1138 = "Other",ISBLANK($R1138)), "Invalid unusable type / missing note for other unusable type."
),
" ")</f>
        <v>Missing space use.</v>
      </c>
    </row>
    <row r="1139" spans="2:23" ht="15.75" x14ac:dyDescent="0.25">
      <c r="B1139" s="143"/>
      <c r="C1139" s="144"/>
      <c r="D1139" s="144"/>
      <c r="E1139" s="144"/>
      <c r="F1139" s="147" t="str" cm="1">
        <f t="array" ref="F1139">_xlfn.IFNA(CONCATENATE(_xlfn.IFS($D1139="Mezzanine",LEFT($D1139,1), $D1139="Ground Floor",LEFT($D1139,1),$D1139="Basment ",LEFT($D1139,1), $D1139="1st Floor", "0"&amp;LEFT($D1139,1), $D1139="2nd Floor", "0"&amp;LEFT($D1139,1), $D1139="3rd Floor", "0"&amp;LEFT($D1139,1), $D1139="4th Floor", "0"&amp;LEFT($D1139,1), $D1139="5th Floor", "0"&amp;LEFT($D1139,1), $D1139="6th Floor", "0"&amp;LEFT($D1139,1),$D1139="7th Floor", "0"&amp;LEFT($D1139,1),$D1139="8th Floor", "0"&amp;LEFT($D1139,1),$D1139="9th Floor", "0"&amp;LEFT($D1139,1),$D1139="10th Floor", LEFT($D1139,2),$D1139="11th Floor", LEFT($D1139,2),$D1139="12th Floor", LEFT($D1139,2),$D1139="13th Floor", LEFT($D1139,2), $D1139="Lower Ground", LEFT($D1139)&amp;IF(ISNUMBER(FIND(" ",$D1139)),MID($D1139,FIND(" ",$D1139)+1,1),"")&amp;IF(ISNUMBER(FIND(" ",$D1139,FIND(" ",$D1139)+1)),MID($D1139,FIND(" ",$D1139,FIND(" ",$D1139)+1)+1,1),""),$D1139="Upper Ground", LEFT($D1139)&amp;IF(ISNUMBER(FIND(" ",$D1139)),MID($D1139,FIND(" ",$D1139)+1,1),"")&amp;IF(ISNUMBER(FIND(" ",$D1139,FIND(" ",$D1139)+1)),MID($D1139,FIND(" ",$D1139,FIND(" ",$D1139)+1)+1,1),"")),".0",$E1139), " ")</f>
        <v xml:space="preserve"> </v>
      </c>
      <c r="G1139" s="144"/>
      <c r="H1139" s="144"/>
      <c r="I1139" s="144"/>
      <c r="J1139" s="144"/>
      <c r="K1139" s="144"/>
      <c r="L1139" s="149" t="str" cm="1">
        <f t="array" ref="L1139">_xlfn.IFNA(
_xlfn.IFS(
AND($F1139=" ",$G1139=" ",$H1139=" "),"Please update all three: Surveyor Room Reference, Establishment Room Reference and Establishment Room Name",
AND(OR($I1139="General",$I1139="Open plan/ semi-open general",$I1139="Fitted",$I1139="Light practical (science)",$I1139="Light practical (other)",$I1139="Heavy practical (workshops)",$I1139="Heavy practical (clean)",$I1139="Large",$I1139="Storage"),$J1139=0,$K1139=0),"Please update Net Area or Non-net Area",
AND($B1139&lt;&gt;"OUT",$J1139=0,$I1139&lt;&gt;"Non-net",$M1139="85% Circulation"),"Net area not recorded for spaces with 85% circulation unusable type",
AND(OR($I1139="General",$I1139="Open plan/ semi-open general",$I1139="Fitted",$I1139="Light practical (science)",$I1139="Light practical (other)",$I1139="Heavy practical (workshops)",$I1139="Heavy practical (clean)",$I1139="Large",$I1139="Storage"),OR($J1139=0,ISBLANK($J1139))),"Net area not recorded in net spaces",
AND(OR($I1139="Non-net",$I1139="Outdoor space"),$J1139&gt;0),"Net Area Recorded in Non-net space",
AND($I1139="General",$J1139&gt;90),"This general space is over 90m2, please ensure that this space is entered as separate spaces if it usually used as separate spaces",
AND($I1139="Open plan/ semi-open general",$J1139&lt;27),"Open plan general space under 27m2",
AND(OR($K1139=0,ISBLANK($K1139)), $I1139="Non-net"),"Non-net area not recorded in non-net space"
),
" ")</f>
        <v xml:space="preserve"> </v>
      </c>
      <c r="M1139" s="144"/>
      <c r="N1139" s="144"/>
      <c r="O1139" s="144"/>
      <c r="P1139" s="144"/>
      <c r="Q1139" s="144"/>
      <c r="R1139" s="171"/>
      <c r="S1139" s="147">
        <f>NCA_Calculations!$P$1151</f>
        <v>0</v>
      </c>
      <c r="T1139" s="147">
        <f>NCA_Calculations!$Q$1151</f>
        <v>0</v>
      </c>
      <c r="U1139" s="144"/>
      <c r="V1139" s="144"/>
      <c r="W1139" s="149" t="str" cm="1">
        <f t="array" ref="W1139">_xlfn.IFNA(
_xlfn.IFS(
ISBLANK($U1139),"Missing space use.",
AND('Establishment details'!$C$14="Secondary",$V1139="Classbase"),"Invalid Status type",
AND(OR( $V1139="Classbase", $V1139="Teaching", $V1139="Early years",$V1139="SEND resourced"), NOT(ISBLANK($M1139))),"Space with status type and unusable type.",
AND($V1139= "Classbase",'Establishment details'!$C$22&gt;=10), "Classbase status is only valid in schools with a primary element.",
AND($I1139= "Large",$N1139 &gt; 3.5), "Large rooms with less than 3.5m height.",
AND(OR($V1139="Light practical (science)",$V1139="Light practical (science)",$V1139="Heavy practical (workshops)", $V1139="Heavy practical (clean)"), OR($O1139=0,ISBLANK($O1139))),"Missing sinks count for light and heavy practical spaces.",
AND($M1139 = "Other",ISBLANK($R1139)), "Invalid unusable type / missing note for other unusable type."
),
" ")</f>
        <v>Missing space use.</v>
      </c>
    </row>
    <row r="1140" spans="2:23" ht="15.75" x14ac:dyDescent="0.25">
      <c r="B1140" s="143"/>
      <c r="C1140" s="144"/>
      <c r="D1140" s="144"/>
      <c r="E1140" s="144"/>
      <c r="F1140" s="147" t="str" cm="1">
        <f t="array" ref="F1140">_xlfn.IFNA(CONCATENATE(_xlfn.IFS($D1140="Mezzanine",LEFT($D1140,1), $D1140="Ground Floor",LEFT($D1140,1),$D1140="Basment ",LEFT($D1140,1), $D1140="1st Floor", "0"&amp;LEFT($D1140,1), $D1140="2nd Floor", "0"&amp;LEFT($D1140,1), $D1140="3rd Floor", "0"&amp;LEFT($D1140,1), $D1140="4th Floor", "0"&amp;LEFT($D1140,1), $D1140="5th Floor", "0"&amp;LEFT($D1140,1), $D1140="6th Floor", "0"&amp;LEFT($D1140,1),$D1140="7th Floor", "0"&amp;LEFT($D1140,1),$D1140="8th Floor", "0"&amp;LEFT($D1140,1),$D1140="9th Floor", "0"&amp;LEFT($D1140,1),$D1140="10th Floor", LEFT($D1140,2),$D1140="11th Floor", LEFT($D1140,2),$D1140="12th Floor", LEFT($D1140,2),$D1140="13th Floor", LEFT($D1140,2), $D1140="Lower Ground", LEFT($D1140)&amp;IF(ISNUMBER(FIND(" ",$D1140)),MID($D1140,FIND(" ",$D1140)+1,1),"")&amp;IF(ISNUMBER(FIND(" ",$D1140,FIND(" ",$D1140)+1)),MID($D1140,FIND(" ",$D1140,FIND(" ",$D1140)+1)+1,1),""),$D1140="Upper Ground", LEFT($D1140)&amp;IF(ISNUMBER(FIND(" ",$D1140)),MID($D1140,FIND(" ",$D1140)+1,1),"")&amp;IF(ISNUMBER(FIND(" ",$D1140,FIND(" ",$D1140)+1)),MID($D1140,FIND(" ",$D1140,FIND(" ",$D1140)+1)+1,1),"")),".0",$E1140), " ")</f>
        <v xml:space="preserve"> </v>
      </c>
      <c r="G1140" s="144"/>
      <c r="H1140" s="144"/>
      <c r="I1140" s="144"/>
      <c r="J1140" s="144"/>
      <c r="K1140" s="144"/>
      <c r="L1140" s="149" t="str" cm="1">
        <f t="array" ref="L1140">_xlfn.IFNA(
_xlfn.IFS(
AND($F1140=" ",$G1140=" ",$H1140=" "),"Please update all three: Surveyor Room Reference, Establishment Room Reference and Establishment Room Name",
AND(OR($I1140="General",$I1140="Open plan/ semi-open general",$I1140="Fitted",$I1140="Light practical (science)",$I1140="Light practical (other)",$I1140="Heavy practical (workshops)",$I1140="Heavy practical (clean)",$I1140="Large",$I1140="Storage"),$J1140=0,$K1140=0),"Please update Net Area or Non-net Area",
AND($B1140&lt;&gt;"OUT",$J1140=0,$I1140&lt;&gt;"Non-net",$M1140="85% Circulation"),"Net area not recorded for spaces with 85% circulation unusable type",
AND(OR($I1140="General",$I1140="Open plan/ semi-open general",$I1140="Fitted",$I1140="Light practical (science)",$I1140="Light practical (other)",$I1140="Heavy practical (workshops)",$I1140="Heavy practical (clean)",$I1140="Large",$I1140="Storage"),OR($J1140=0,ISBLANK($J1140))),"Net area not recorded in net spaces",
AND(OR($I1140="Non-net",$I1140="Outdoor space"),$J1140&gt;0),"Net Area Recorded in Non-net space",
AND($I1140="General",$J1140&gt;90),"This general space is over 90m2, please ensure that this space is entered as separate spaces if it usually used as separate spaces",
AND($I1140="Open plan/ semi-open general",$J1140&lt;27),"Open plan general space under 27m2",
AND(OR($K1140=0,ISBLANK($K1140)), $I1140="Non-net"),"Non-net area not recorded in non-net space"
),
" ")</f>
        <v xml:space="preserve"> </v>
      </c>
      <c r="M1140" s="144"/>
      <c r="N1140" s="144"/>
      <c r="O1140" s="144"/>
      <c r="P1140" s="144"/>
      <c r="Q1140" s="144"/>
      <c r="R1140" s="171"/>
      <c r="S1140" s="147">
        <f>NCA_Calculations!$P$1152</f>
        <v>0</v>
      </c>
      <c r="T1140" s="147">
        <f>NCA_Calculations!$Q$1152</f>
        <v>0</v>
      </c>
      <c r="U1140" s="144"/>
      <c r="V1140" s="144"/>
      <c r="W1140" s="149" t="str" cm="1">
        <f t="array" ref="W1140">_xlfn.IFNA(
_xlfn.IFS(
ISBLANK($U1140),"Missing space use.",
AND('Establishment details'!$C$14="Secondary",$V1140="Classbase"),"Invalid Status type",
AND(OR( $V1140="Classbase", $V1140="Teaching", $V1140="Early years",$V1140="SEND resourced"), NOT(ISBLANK($M1140))),"Space with status type and unusable type.",
AND($V1140= "Classbase",'Establishment details'!$C$22&gt;=10), "Classbase status is only valid in schools with a primary element.",
AND($I1140= "Large",$N1140 &gt; 3.5), "Large rooms with less than 3.5m height.",
AND(OR($V1140="Light practical (science)",$V1140="Light practical (science)",$V1140="Heavy practical (workshops)", $V1140="Heavy practical (clean)"), OR($O1140=0,ISBLANK($O1140))),"Missing sinks count for light and heavy practical spaces.",
AND($M1140 = "Other",ISBLANK($R1140)), "Invalid unusable type / missing note for other unusable type."
),
" ")</f>
        <v>Missing space use.</v>
      </c>
    </row>
    <row r="1141" spans="2:23" ht="15.75" x14ac:dyDescent="0.25">
      <c r="B1141" s="143"/>
      <c r="C1141" s="144"/>
      <c r="D1141" s="144"/>
      <c r="E1141" s="144"/>
      <c r="F1141" s="147" t="str" cm="1">
        <f t="array" ref="F1141">_xlfn.IFNA(CONCATENATE(_xlfn.IFS($D1141="Mezzanine",LEFT($D1141,1), $D1141="Ground Floor",LEFT($D1141,1),$D1141="Basment ",LEFT($D1141,1), $D1141="1st Floor", "0"&amp;LEFT($D1141,1), $D1141="2nd Floor", "0"&amp;LEFT($D1141,1), $D1141="3rd Floor", "0"&amp;LEFT($D1141,1), $D1141="4th Floor", "0"&amp;LEFT($D1141,1), $D1141="5th Floor", "0"&amp;LEFT($D1141,1), $D1141="6th Floor", "0"&amp;LEFT($D1141,1),$D1141="7th Floor", "0"&amp;LEFT($D1141,1),$D1141="8th Floor", "0"&amp;LEFT($D1141,1),$D1141="9th Floor", "0"&amp;LEFT($D1141,1),$D1141="10th Floor", LEFT($D1141,2),$D1141="11th Floor", LEFT($D1141,2),$D1141="12th Floor", LEFT($D1141,2),$D1141="13th Floor", LEFT($D1141,2), $D1141="Lower Ground", LEFT($D1141)&amp;IF(ISNUMBER(FIND(" ",$D1141)),MID($D1141,FIND(" ",$D1141)+1,1),"")&amp;IF(ISNUMBER(FIND(" ",$D1141,FIND(" ",$D1141)+1)),MID($D1141,FIND(" ",$D1141,FIND(" ",$D1141)+1)+1,1),""),$D1141="Upper Ground", LEFT($D1141)&amp;IF(ISNUMBER(FIND(" ",$D1141)),MID($D1141,FIND(" ",$D1141)+1,1),"")&amp;IF(ISNUMBER(FIND(" ",$D1141,FIND(" ",$D1141)+1)),MID($D1141,FIND(" ",$D1141,FIND(" ",$D1141)+1)+1,1),"")),".0",$E1141), " ")</f>
        <v xml:space="preserve"> </v>
      </c>
      <c r="G1141" s="144"/>
      <c r="H1141" s="144"/>
      <c r="I1141" s="144"/>
      <c r="J1141" s="144"/>
      <c r="K1141" s="144"/>
      <c r="L1141" s="149" t="str" cm="1">
        <f t="array" ref="L1141">_xlfn.IFNA(
_xlfn.IFS(
AND($F1141=" ",$G1141=" ",$H1141=" "),"Please update all three: Surveyor Room Reference, Establishment Room Reference and Establishment Room Name",
AND(OR($I1141="General",$I1141="Open plan/ semi-open general",$I1141="Fitted",$I1141="Light practical (science)",$I1141="Light practical (other)",$I1141="Heavy practical (workshops)",$I1141="Heavy practical (clean)",$I1141="Large",$I1141="Storage"),$J1141=0,$K1141=0),"Please update Net Area or Non-net Area",
AND($B1141&lt;&gt;"OUT",$J1141=0,$I1141&lt;&gt;"Non-net",$M1141="85% Circulation"),"Net area not recorded for spaces with 85% circulation unusable type",
AND(OR($I1141="General",$I1141="Open plan/ semi-open general",$I1141="Fitted",$I1141="Light practical (science)",$I1141="Light practical (other)",$I1141="Heavy practical (workshops)",$I1141="Heavy practical (clean)",$I1141="Large",$I1141="Storage"),OR($J1141=0,ISBLANK($J1141))),"Net area not recorded in net spaces",
AND(OR($I1141="Non-net",$I1141="Outdoor space"),$J1141&gt;0),"Net Area Recorded in Non-net space",
AND($I1141="General",$J1141&gt;90),"This general space is over 90m2, please ensure that this space is entered as separate spaces if it usually used as separate spaces",
AND($I1141="Open plan/ semi-open general",$J1141&lt;27),"Open plan general space under 27m2",
AND(OR($K1141=0,ISBLANK($K1141)), $I1141="Non-net"),"Non-net area not recorded in non-net space"
),
" ")</f>
        <v xml:space="preserve"> </v>
      </c>
      <c r="M1141" s="144"/>
      <c r="N1141" s="144"/>
      <c r="O1141" s="144"/>
      <c r="P1141" s="144"/>
      <c r="Q1141" s="144"/>
      <c r="R1141" s="171"/>
      <c r="S1141" s="147">
        <f>NCA_Calculations!$P$1153</f>
        <v>0</v>
      </c>
      <c r="T1141" s="147">
        <f>NCA_Calculations!$Q$1153</f>
        <v>0</v>
      </c>
      <c r="U1141" s="144"/>
      <c r="V1141" s="144"/>
      <c r="W1141" s="149" t="str" cm="1">
        <f t="array" ref="W1141">_xlfn.IFNA(
_xlfn.IFS(
ISBLANK($U1141),"Missing space use.",
AND('Establishment details'!$C$14="Secondary",$V1141="Classbase"),"Invalid Status type",
AND(OR( $V1141="Classbase", $V1141="Teaching", $V1141="Early years",$V1141="SEND resourced"), NOT(ISBLANK($M1141))),"Space with status type and unusable type.",
AND($V1141= "Classbase",'Establishment details'!$C$22&gt;=10), "Classbase status is only valid in schools with a primary element.",
AND($I1141= "Large",$N1141 &gt; 3.5), "Large rooms with less than 3.5m height.",
AND(OR($V1141="Light practical (science)",$V1141="Light practical (science)",$V1141="Heavy practical (workshops)", $V1141="Heavy practical (clean)"), OR($O1141=0,ISBLANK($O1141))),"Missing sinks count for light and heavy practical spaces.",
AND($M1141 = "Other",ISBLANK($R1141)), "Invalid unusable type / missing note for other unusable type."
),
" ")</f>
        <v>Missing space use.</v>
      </c>
    </row>
    <row r="1142" spans="2:23" ht="15.75" x14ac:dyDescent="0.25">
      <c r="B1142" s="143"/>
      <c r="C1142" s="144"/>
      <c r="D1142" s="144"/>
      <c r="E1142" s="144"/>
      <c r="F1142" s="147" t="str" cm="1">
        <f t="array" ref="F1142">_xlfn.IFNA(CONCATENATE(_xlfn.IFS($D1142="Mezzanine",LEFT($D1142,1), $D1142="Ground Floor",LEFT($D1142,1),$D1142="Basment ",LEFT($D1142,1), $D1142="1st Floor", "0"&amp;LEFT($D1142,1), $D1142="2nd Floor", "0"&amp;LEFT($D1142,1), $D1142="3rd Floor", "0"&amp;LEFT($D1142,1), $D1142="4th Floor", "0"&amp;LEFT($D1142,1), $D1142="5th Floor", "0"&amp;LEFT($D1142,1), $D1142="6th Floor", "0"&amp;LEFT($D1142,1),$D1142="7th Floor", "0"&amp;LEFT($D1142,1),$D1142="8th Floor", "0"&amp;LEFT($D1142,1),$D1142="9th Floor", "0"&amp;LEFT($D1142,1),$D1142="10th Floor", LEFT($D1142,2),$D1142="11th Floor", LEFT($D1142,2),$D1142="12th Floor", LEFT($D1142,2),$D1142="13th Floor", LEFT($D1142,2), $D1142="Lower Ground", LEFT($D1142)&amp;IF(ISNUMBER(FIND(" ",$D1142)),MID($D1142,FIND(" ",$D1142)+1,1),"")&amp;IF(ISNUMBER(FIND(" ",$D1142,FIND(" ",$D1142)+1)),MID($D1142,FIND(" ",$D1142,FIND(" ",$D1142)+1)+1,1),""),$D1142="Upper Ground", LEFT($D1142)&amp;IF(ISNUMBER(FIND(" ",$D1142)),MID($D1142,FIND(" ",$D1142)+1,1),"")&amp;IF(ISNUMBER(FIND(" ",$D1142,FIND(" ",$D1142)+1)),MID($D1142,FIND(" ",$D1142,FIND(" ",$D1142)+1)+1,1),"")),".0",$E1142), " ")</f>
        <v xml:space="preserve"> </v>
      </c>
      <c r="G1142" s="144"/>
      <c r="H1142" s="144"/>
      <c r="I1142" s="144"/>
      <c r="J1142" s="144"/>
      <c r="K1142" s="144"/>
      <c r="L1142" s="149" t="str" cm="1">
        <f t="array" ref="L1142">_xlfn.IFNA(
_xlfn.IFS(
AND($F1142=" ",$G1142=" ",$H1142=" "),"Please update all three: Surveyor Room Reference, Establishment Room Reference and Establishment Room Name",
AND(OR($I1142="General",$I1142="Open plan/ semi-open general",$I1142="Fitted",$I1142="Light practical (science)",$I1142="Light practical (other)",$I1142="Heavy practical (workshops)",$I1142="Heavy practical (clean)",$I1142="Large",$I1142="Storage"),$J1142=0,$K1142=0),"Please update Net Area or Non-net Area",
AND($B1142&lt;&gt;"OUT",$J1142=0,$I1142&lt;&gt;"Non-net",$M1142="85% Circulation"),"Net area not recorded for spaces with 85% circulation unusable type",
AND(OR($I1142="General",$I1142="Open plan/ semi-open general",$I1142="Fitted",$I1142="Light practical (science)",$I1142="Light practical (other)",$I1142="Heavy practical (workshops)",$I1142="Heavy practical (clean)",$I1142="Large",$I1142="Storage"),OR($J1142=0,ISBLANK($J1142))),"Net area not recorded in net spaces",
AND(OR($I1142="Non-net",$I1142="Outdoor space"),$J1142&gt;0),"Net Area Recorded in Non-net space",
AND($I1142="General",$J1142&gt;90),"This general space is over 90m2, please ensure that this space is entered as separate spaces if it usually used as separate spaces",
AND($I1142="Open plan/ semi-open general",$J1142&lt;27),"Open plan general space under 27m2",
AND(OR($K1142=0,ISBLANK($K1142)), $I1142="Non-net"),"Non-net area not recorded in non-net space"
),
" ")</f>
        <v xml:space="preserve"> </v>
      </c>
      <c r="M1142" s="144"/>
      <c r="N1142" s="144"/>
      <c r="O1142" s="144"/>
      <c r="P1142" s="144"/>
      <c r="Q1142" s="144"/>
      <c r="R1142" s="171"/>
      <c r="S1142" s="147">
        <f>NCA_Calculations!$P$1154</f>
        <v>0</v>
      </c>
      <c r="T1142" s="147">
        <f>NCA_Calculations!$Q$1154</f>
        <v>0</v>
      </c>
      <c r="U1142" s="144"/>
      <c r="V1142" s="144"/>
      <c r="W1142" s="149" t="str" cm="1">
        <f t="array" ref="W1142">_xlfn.IFNA(
_xlfn.IFS(
ISBLANK($U1142),"Missing space use.",
AND('Establishment details'!$C$14="Secondary",$V1142="Classbase"),"Invalid Status type",
AND(OR( $V1142="Classbase", $V1142="Teaching", $V1142="Early years",$V1142="SEND resourced"), NOT(ISBLANK($M1142))),"Space with status type and unusable type.",
AND($V1142= "Classbase",'Establishment details'!$C$22&gt;=10), "Classbase status is only valid in schools with a primary element.",
AND($I1142= "Large",$N1142 &gt; 3.5), "Large rooms with less than 3.5m height.",
AND(OR($V1142="Light practical (science)",$V1142="Light practical (science)",$V1142="Heavy practical (workshops)", $V1142="Heavy practical (clean)"), OR($O1142=0,ISBLANK($O1142))),"Missing sinks count for light and heavy practical spaces.",
AND($M1142 = "Other",ISBLANK($R1142)), "Invalid unusable type / missing note for other unusable type."
),
" ")</f>
        <v>Missing space use.</v>
      </c>
    </row>
    <row r="1143" spans="2:23" ht="15.75" x14ac:dyDescent="0.25">
      <c r="B1143" s="143"/>
      <c r="C1143" s="144"/>
      <c r="D1143" s="144"/>
      <c r="E1143" s="144"/>
      <c r="F1143" s="147" t="str" cm="1">
        <f t="array" ref="F1143">_xlfn.IFNA(CONCATENATE(_xlfn.IFS($D1143="Mezzanine",LEFT($D1143,1), $D1143="Ground Floor",LEFT($D1143,1),$D1143="Basment ",LEFT($D1143,1), $D1143="1st Floor", "0"&amp;LEFT($D1143,1), $D1143="2nd Floor", "0"&amp;LEFT($D1143,1), $D1143="3rd Floor", "0"&amp;LEFT($D1143,1), $D1143="4th Floor", "0"&amp;LEFT($D1143,1), $D1143="5th Floor", "0"&amp;LEFT($D1143,1), $D1143="6th Floor", "0"&amp;LEFT($D1143,1),$D1143="7th Floor", "0"&amp;LEFT($D1143,1),$D1143="8th Floor", "0"&amp;LEFT($D1143,1),$D1143="9th Floor", "0"&amp;LEFT($D1143,1),$D1143="10th Floor", LEFT($D1143,2),$D1143="11th Floor", LEFT($D1143,2),$D1143="12th Floor", LEFT($D1143,2),$D1143="13th Floor", LEFT($D1143,2), $D1143="Lower Ground", LEFT($D1143)&amp;IF(ISNUMBER(FIND(" ",$D1143)),MID($D1143,FIND(" ",$D1143)+1,1),"")&amp;IF(ISNUMBER(FIND(" ",$D1143,FIND(" ",$D1143)+1)),MID($D1143,FIND(" ",$D1143,FIND(" ",$D1143)+1)+1,1),""),$D1143="Upper Ground", LEFT($D1143)&amp;IF(ISNUMBER(FIND(" ",$D1143)),MID($D1143,FIND(" ",$D1143)+1,1),"")&amp;IF(ISNUMBER(FIND(" ",$D1143,FIND(" ",$D1143)+1)),MID($D1143,FIND(" ",$D1143,FIND(" ",$D1143)+1)+1,1),"")),".0",$E1143), " ")</f>
        <v xml:space="preserve"> </v>
      </c>
      <c r="G1143" s="144"/>
      <c r="H1143" s="144"/>
      <c r="I1143" s="144"/>
      <c r="J1143" s="144"/>
      <c r="K1143" s="144"/>
      <c r="L1143" s="149" t="str" cm="1">
        <f t="array" ref="L1143">_xlfn.IFNA(
_xlfn.IFS(
AND($F1143=" ",$G1143=" ",$H1143=" "),"Please update all three: Surveyor Room Reference, Establishment Room Reference and Establishment Room Name",
AND(OR($I1143="General",$I1143="Open plan/ semi-open general",$I1143="Fitted",$I1143="Light practical (science)",$I1143="Light practical (other)",$I1143="Heavy practical (workshops)",$I1143="Heavy practical (clean)",$I1143="Large",$I1143="Storage"),$J1143=0,$K1143=0),"Please update Net Area or Non-net Area",
AND($B1143&lt;&gt;"OUT",$J1143=0,$I1143&lt;&gt;"Non-net",$M1143="85% Circulation"),"Net area not recorded for spaces with 85% circulation unusable type",
AND(OR($I1143="General",$I1143="Open plan/ semi-open general",$I1143="Fitted",$I1143="Light practical (science)",$I1143="Light practical (other)",$I1143="Heavy practical (workshops)",$I1143="Heavy practical (clean)",$I1143="Large",$I1143="Storage"),OR($J1143=0,ISBLANK($J1143))),"Net area not recorded in net spaces",
AND(OR($I1143="Non-net",$I1143="Outdoor space"),$J1143&gt;0),"Net Area Recorded in Non-net space",
AND($I1143="General",$J1143&gt;90),"This general space is over 90m2, please ensure that this space is entered as separate spaces if it usually used as separate spaces",
AND($I1143="Open plan/ semi-open general",$J1143&lt;27),"Open plan general space under 27m2",
AND(OR($K1143=0,ISBLANK($K1143)), $I1143="Non-net"),"Non-net area not recorded in non-net space"
),
" ")</f>
        <v xml:space="preserve"> </v>
      </c>
      <c r="M1143" s="144"/>
      <c r="N1143" s="144"/>
      <c r="O1143" s="144"/>
      <c r="P1143" s="144"/>
      <c r="Q1143" s="144"/>
      <c r="R1143" s="171"/>
      <c r="S1143" s="147">
        <f>NCA_Calculations!$P$1155</f>
        <v>0</v>
      </c>
      <c r="T1143" s="147">
        <f>NCA_Calculations!$Q$1155</f>
        <v>0</v>
      </c>
      <c r="U1143" s="144"/>
      <c r="V1143" s="144"/>
      <c r="W1143" s="149" t="str" cm="1">
        <f t="array" ref="W1143">_xlfn.IFNA(
_xlfn.IFS(
ISBLANK($U1143),"Missing space use.",
AND('Establishment details'!$C$14="Secondary",$V1143="Classbase"),"Invalid Status type",
AND(OR( $V1143="Classbase", $V1143="Teaching", $V1143="Early years",$V1143="SEND resourced"), NOT(ISBLANK($M1143))),"Space with status type and unusable type.",
AND($V1143= "Classbase",'Establishment details'!$C$22&gt;=10), "Classbase status is only valid in schools with a primary element.",
AND($I1143= "Large",$N1143 &gt; 3.5), "Large rooms with less than 3.5m height.",
AND(OR($V1143="Light practical (science)",$V1143="Light practical (science)",$V1143="Heavy practical (workshops)", $V1143="Heavy practical (clean)"), OR($O1143=0,ISBLANK($O1143))),"Missing sinks count for light and heavy practical spaces.",
AND($M1143 = "Other",ISBLANK($R1143)), "Invalid unusable type / missing note for other unusable type."
),
" ")</f>
        <v>Missing space use.</v>
      </c>
    </row>
    <row r="1144" spans="2:23" ht="15.75" x14ac:dyDescent="0.25">
      <c r="B1144" s="143"/>
      <c r="C1144" s="144"/>
      <c r="D1144" s="144"/>
      <c r="E1144" s="144"/>
      <c r="F1144" s="147" t="str" cm="1">
        <f t="array" ref="F1144">_xlfn.IFNA(CONCATENATE(_xlfn.IFS($D1144="Mezzanine",LEFT($D1144,1), $D1144="Ground Floor",LEFT($D1144,1),$D1144="Basment ",LEFT($D1144,1), $D1144="1st Floor", "0"&amp;LEFT($D1144,1), $D1144="2nd Floor", "0"&amp;LEFT($D1144,1), $D1144="3rd Floor", "0"&amp;LEFT($D1144,1), $D1144="4th Floor", "0"&amp;LEFT($D1144,1), $D1144="5th Floor", "0"&amp;LEFT($D1144,1), $D1144="6th Floor", "0"&amp;LEFT($D1144,1),$D1144="7th Floor", "0"&amp;LEFT($D1144,1),$D1144="8th Floor", "0"&amp;LEFT($D1144,1),$D1144="9th Floor", "0"&amp;LEFT($D1144,1),$D1144="10th Floor", LEFT($D1144,2),$D1144="11th Floor", LEFT($D1144,2),$D1144="12th Floor", LEFT($D1144,2),$D1144="13th Floor", LEFT($D1144,2), $D1144="Lower Ground", LEFT($D1144)&amp;IF(ISNUMBER(FIND(" ",$D1144)),MID($D1144,FIND(" ",$D1144)+1,1),"")&amp;IF(ISNUMBER(FIND(" ",$D1144,FIND(" ",$D1144)+1)),MID($D1144,FIND(" ",$D1144,FIND(" ",$D1144)+1)+1,1),""),$D1144="Upper Ground", LEFT($D1144)&amp;IF(ISNUMBER(FIND(" ",$D1144)),MID($D1144,FIND(" ",$D1144)+1,1),"")&amp;IF(ISNUMBER(FIND(" ",$D1144,FIND(" ",$D1144)+1)),MID($D1144,FIND(" ",$D1144,FIND(" ",$D1144)+1)+1,1),"")),".0",$E1144), " ")</f>
        <v xml:space="preserve"> </v>
      </c>
      <c r="G1144" s="144"/>
      <c r="H1144" s="144"/>
      <c r="I1144" s="144"/>
      <c r="J1144" s="144"/>
      <c r="K1144" s="144"/>
      <c r="L1144" s="149" t="str" cm="1">
        <f t="array" ref="L1144">_xlfn.IFNA(
_xlfn.IFS(
AND($F1144=" ",$G1144=" ",$H1144=" "),"Please update all three: Surveyor Room Reference, Establishment Room Reference and Establishment Room Name",
AND(OR($I1144="General",$I1144="Open plan/ semi-open general",$I1144="Fitted",$I1144="Light practical (science)",$I1144="Light practical (other)",$I1144="Heavy practical (workshops)",$I1144="Heavy practical (clean)",$I1144="Large",$I1144="Storage"),$J1144=0,$K1144=0),"Please update Net Area or Non-net Area",
AND($B1144&lt;&gt;"OUT",$J1144=0,$I1144&lt;&gt;"Non-net",$M1144="85% Circulation"),"Net area not recorded for spaces with 85% circulation unusable type",
AND(OR($I1144="General",$I1144="Open plan/ semi-open general",$I1144="Fitted",$I1144="Light practical (science)",$I1144="Light practical (other)",$I1144="Heavy practical (workshops)",$I1144="Heavy practical (clean)",$I1144="Large",$I1144="Storage"),OR($J1144=0,ISBLANK($J1144))),"Net area not recorded in net spaces",
AND(OR($I1144="Non-net",$I1144="Outdoor space"),$J1144&gt;0),"Net Area Recorded in Non-net space",
AND($I1144="General",$J1144&gt;90),"This general space is over 90m2, please ensure that this space is entered as separate spaces if it usually used as separate spaces",
AND($I1144="Open plan/ semi-open general",$J1144&lt;27),"Open plan general space under 27m2",
AND(OR($K1144=0,ISBLANK($K1144)), $I1144="Non-net"),"Non-net area not recorded in non-net space"
),
" ")</f>
        <v xml:space="preserve"> </v>
      </c>
      <c r="M1144" s="144"/>
      <c r="N1144" s="144"/>
      <c r="O1144" s="144"/>
      <c r="P1144" s="144"/>
      <c r="Q1144" s="144"/>
      <c r="R1144" s="171"/>
      <c r="S1144" s="147">
        <f>NCA_Calculations!$P$1156</f>
        <v>0</v>
      </c>
      <c r="T1144" s="147">
        <f>NCA_Calculations!$Q$1156</f>
        <v>0</v>
      </c>
      <c r="U1144" s="144"/>
      <c r="V1144" s="144"/>
      <c r="W1144" s="149" t="str" cm="1">
        <f t="array" ref="W1144">_xlfn.IFNA(
_xlfn.IFS(
ISBLANK($U1144),"Missing space use.",
AND('Establishment details'!$C$14="Secondary",$V1144="Classbase"),"Invalid Status type",
AND(OR( $V1144="Classbase", $V1144="Teaching", $V1144="Early years",$V1144="SEND resourced"), NOT(ISBLANK($M1144))),"Space with status type and unusable type.",
AND($V1144= "Classbase",'Establishment details'!$C$22&gt;=10), "Classbase status is only valid in schools with a primary element.",
AND($I1144= "Large",$N1144 &gt; 3.5), "Large rooms with less than 3.5m height.",
AND(OR($V1144="Light practical (science)",$V1144="Light practical (science)",$V1144="Heavy practical (workshops)", $V1144="Heavy practical (clean)"), OR($O1144=0,ISBLANK($O1144))),"Missing sinks count for light and heavy practical spaces.",
AND($M1144 = "Other",ISBLANK($R1144)), "Invalid unusable type / missing note for other unusable type."
),
" ")</f>
        <v>Missing space use.</v>
      </c>
    </row>
    <row r="1145" spans="2:23" ht="15.75" x14ac:dyDescent="0.25">
      <c r="B1145" s="143"/>
      <c r="C1145" s="144"/>
      <c r="D1145" s="144"/>
      <c r="E1145" s="144"/>
      <c r="F1145" s="147" t="str" cm="1">
        <f t="array" ref="F1145">_xlfn.IFNA(CONCATENATE(_xlfn.IFS($D1145="Mezzanine",LEFT($D1145,1), $D1145="Ground Floor",LEFT($D1145,1),$D1145="Basment ",LEFT($D1145,1), $D1145="1st Floor", "0"&amp;LEFT($D1145,1), $D1145="2nd Floor", "0"&amp;LEFT($D1145,1), $D1145="3rd Floor", "0"&amp;LEFT($D1145,1), $D1145="4th Floor", "0"&amp;LEFT($D1145,1), $D1145="5th Floor", "0"&amp;LEFT($D1145,1), $D1145="6th Floor", "0"&amp;LEFT($D1145,1),$D1145="7th Floor", "0"&amp;LEFT($D1145,1),$D1145="8th Floor", "0"&amp;LEFT($D1145,1),$D1145="9th Floor", "0"&amp;LEFT($D1145,1),$D1145="10th Floor", LEFT($D1145,2),$D1145="11th Floor", LEFT($D1145,2),$D1145="12th Floor", LEFT($D1145,2),$D1145="13th Floor", LEFT($D1145,2), $D1145="Lower Ground", LEFT($D1145)&amp;IF(ISNUMBER(FIND(" ",$D1145)),MID($D1145,FIND(" ",$D1145)+1,1),"")&amp;IF(ISNUMBER(FIND(" ",$D1145,FIND(" ",$D1145)+1)),MID($D1145,FIND(" ",$D1145,FIND(" ",$D1145)+1)+1,1),""),$D1145="Upper Ground", LEFT($D1145)&amp;IF(ISNUMBER(FIND(" ",$D1145)),MID($D1145,FIND(" ",$D1145)+1,1),"")&amp;IF(ISNUMBER(FIND(" ",$D1145,FIND(" ",$D1145)+1)),MID($D1145,FIND(" ",$D1145,FIND(" ",$D1145)+1)+1,1),"")),".0",$E1145), " ")</f>
        <v xml:space="preserve"> </v>
      </c>
      <c r="G1145" s="144"/>
      <c r="H1145" s="144"/>
      <c r="I1145" s="144"/>
      <c r="J1145" s="144"/>
      <c r="K1145" s="144"/>
      <c r="L1145" s="149" t="str" cm="1">
        <f t="array" ref="L1145">_xlfn.IFNA(
_xlfn.IFS(
AND($F1145=" ",$G1145=" ",$H1145=" "),"Please update all three: Surveyor Room Reference, Establishment Room Reference and Establishment Room Name",
AND(OR($I1145="General",$I1145="Open plan/ semi-open general",$I1145="Fitted",$I1145="Light practical (science)",$I1145="Light practical (other)",$I1145="Heavy practical (workshops)",$I1145="Heavy practical (clean)",$I1145="Large",$I1145="Storage"),$J1145=0,$K1145=0),"Please update Net Area or Non-net Area",
AND($B1145&lt;&gt;"OUT",$J1145=0,$I1145&lt;&gt;"Non-net",$M1145="85% Circulation"),"Net area not recorded for spaces with 85% circulation unusable type",
AND(OR($I1145="General",$I1145="Open plan/ semi-open general",$I1145="Fitted",$I1145="Light practical (science)",$I1145="Light practical (other)",$I1145="Heavy practical (workshops)",$I1145="Heavy practical (clean)",$I1145="Large",$I1145="Storage"),OR($J1145=0,ISBLANK($J1145))),"Net area not recorded in net spaces",
AND(OR($I1145="Non-net",$I1145="Outdoor space"),$J1145&gt;0),"Net Area Recorded in Non-net space",
AND($I1145="General",$J1145&gt;90),"This general space is over 90m2, please ensure that this space is entered as separate spaces if it usually used as separate spaces",
AND($I1145="Open plan/ semi-open general",$J1145&lt;27),"Open plan general space under 27m2",
AND(OR($K1145=0,ISBLANK($K1145)), $I1145="Non-net"),"Non-net area not recorded in non-net space"
),
" ")</f>
        <v xml:space="preserve"> </v>
      </c>
      <c r="M1145" s="144"/>
      <c r="N1145" s="144"/>
      <c r="O1145" s="144"/>
      <c r="P1145" s="144"/>
      <c r="Q1145" s="144"/>
      <c r="R1145" s="171"/>
      <c r="S1145" s="147">
        <f>NCA_Calculations!$P$1157</f>
        <v>0</v>
      </c>
      <c r="T1145" s="147">
        <f>NCA_Calculations!$Q$1157</f>
        <v>0</v>
      </c>
      <c r="U1145" s="144"/>
      <c r="V1145" s="144"/>
      <c r="W1145" s="149" t="str" cm="1">
        <f t="array" ref="W1145">_xlfn.IFNA(
_xlfn.IFS(
ISBLANK($U1145),"Missing space use.",
AND('Establishment details'!$C$14="Secondary",$V1145="Classbase"),"Invalid Status type",
AND(OR( $V1145="Classbase", $V1145="Teaching", $V1145="Early years",$V1145="SEND resourced"), NOT(ISBLANK($M1145))),"Space with status type and unusable type.",
AND($V1145= "Classbase",'Establishment details'!$C$22&gt;=10), "Classbase status is only valid in schools with a primary element.",
AND($I1145= "Large",$N1145 &gt; 3.5), "Large rooms with less than 3.5m height.",
AND(OR($V1145="Light practical (science)",$V1145="Light practical (science)",$V1145="Heavy practical (workshops)", $V1145="Heavy practical (clean)"), OR($O1145=0,ISBLANK($O1145))),"Missing sinks count for light and heavy practical spaces.",
AND($M1145 = "Other",ISBLANK($R1145)), "Invalid unusable type / missing note for other unusable type."
),
" ")</f>
        <v>Missing space use.</v>
      </c>
    </row>
    <row r="1146" spans="2:23" ht="15.75" x14ac:dyDescent="0.25">
      <c r="B1146" s="143"/>
      <c r="C1146" s="144"/>
      <c r="D1146" s="144"/>
      <c r="E1146" s="144"/>
      <c r="F1146" s="147" t="str" cm="1">
        <f t="array" ref="F1146">_xlfn.IFNA(CONCATENATE(_xlfn.IFS($D1146="Mezzanine",LEFT($D1146,1), $D1146="Ground Floor",LEFT($D1146,1),$D1146="Basment ",LEFT($D1146,1), $D1146="1st Floor", "0"&amp;LEFT($D1146,1), $D1146="2nd Floor", "0"&amp;LEFT($D1146,1), $D1146="3rd Floor", "0"&amp;LEFT($D1146,1), $D1146="4th Floor", "0"&amp;LEFT($D1146,1), $D1146="5th Floor", "0"&amp;LEFT($D1146,1), $D1146="6th Floor", "0"&amp;LEFT($D1146,1),$D1146="7th Floor", "0"&amp;LEFT($D1146,1),$D1146="8th Floor", "0"&amp;LEFT($D1146,1),$D1146="9th Floor", "0"&amp;LEFT($D1146,1),$D1146="10th Floor", LEFT($D1146,2),$D1146="11th Floor", LEFT($D1146,2),$D1146="12th Floor", LEFT($D1146,2),$D1146="13th Floor", LEFT($D1146,2), $D1146="Lower Ground", LEFT($D1146)&amp;IF(ISNUMBER(FIND(" ",$D1146)),MID($D1146,FIND(" ",$D1146)+1,1),"")&amp;IF(ISNUMBER(FIND(" ",$D1146,FIND(" ",$D1146)+1)),MID($D1146,FIND(" ",$D1146,FIND(" ",$D1146)+1)+1,1),""),$D1146="Upper Ground", LEFT($D1146)&amp;IF(ISNUMBER(FIND(" ",$D1146)),MID($D1146,FIND(" ",$D1146)+1,1),"")&amp;IF(ISNUMBER(FIND(" ",$D1146,FIND(" ",$D1146)+1)),MID($D1146,FIND(" ",$D1146,FIND(" ",$D1146)+1)+1,1),"")),".0",$E1146), " ")</f>
        <v xml:space="preserve"> </v>
      </c>
      <c r="G1146" s="144"/>
      <c r="H1146" s="144"/>
      <c r="I1146" s="144"/>
      <c r="J1146" s="144"/>
      <c r="K1146" s="144"/>
      <c r="L1146" s="149" t="str" cm="1">
        <f t="array" ref="L1146">_xlfn.IFNA(
_xlfn.IFS(
AND($F1146=" ",$G1146=" ",$H1146=" "),"Please update all three: Surveyor Room Reference, Establishment Room Reference and Establishment Room Name",
AND(OR($I1146="General",$I1146="Open plan/ semi-open general",$I1146="Fitted",$I1146="Light practical (science)",$I1146="Light practical (other)",$I1146="Heavy practical (workshops)",$I1146="Heavy practical (clean)",$I1146="Large",$I1146="Storage"),$J1146=0,$K1146=0),"Please update Net Area or Non-net Area",
AND($B1146&lt;&gt;"OUT",$J1146=0,$I1146&lt;&gt;"Non-net",$M1146="85% Circulation"),"Net area not recorded for spaces with 85% circulation unusable type",
AND(OR($I1146="General",$I1146="Open plan/ semi-open general",$I1146="Fitted",$I1146="Light practical (science)",$I1146="Light practical (other)",$I1146="Heavy practical (workshops)",$I1146="Heavy practical (clean)",$I1146="Large",$I1146="Storage"),OR($J1146=0,ISBLANK($J1146))),"Net area not recorded in net spaces",
AND(OR($I1146="Non-net",$I1146="Outdoor space"),$J1146&gt;0),"Net Area Recorded in Non-net space",
AND($I1146="General",$J1146&gt;90),"This general space is over 90m2, please ensure that this space is entered as separate spaces if it usually used as separate spaces",
AND($I1146="Open plan/ semi-open general",$J1146&lt;27),"Open plan general space under 27m2",
AND(OR($K1146=0,ISBLANK($K1146)), $I1146="Non-net"),"Non-net area not recorded in non-net space"
),
" ")</f>
        <v xml:space="preserve"> </v>
      </c>
      <c r="M1146" s="144"/>
      <c r="N1146" s="144"/>
      <c r="O1146" s="144"/>
      <c r="P1146" s="144"/>
      <c r="Q1146" s="144"/>
      <c r="R1146" s="171"/>
      <c r="S1146" s="147">
        <f>NCA_Calculations!$P$1158</f>
        <v>0</v>
      </c>
      <c r="T1146" s="147">
        <f>NCA_Calculations!$Q$1158</f>
        <v>0</v>
      </c>
      <c r="U1146" s="144"/>
      <c r="V1146" s="144"/>
      <c r="W1146" s="149" t="str" cm="1">
        <f t="array" ref="W1146">_xlfn.IFNA(
_xlfn.IFS(
ISBLANK($U1146),"Missing space use.",
AND('Establishment details'!$C$14="Secondary",$V1146="Classbase"),"Invalid Status type",
AND(OR( $V1146="Classbase", $V1146="Teaching", $V1146="Early years",$V1146="SEND resourced"), NOT(ISBLANK($M1146))),"Space with status type and unusable type.",
AND($V1146= "Classbase",'Establishment details'!$C$22&gt;=10), "Classbase status is only valid in schools with a primary element.",
AND($I1146= "Large",$N1146 &gt; 3.5), "Large rooms with less than 3.5m height.",
AND(OR($V1146="Light practical (science)",$V1146="Light practical (science)",$V1146="Heavy practical (workshops)", $V1146="Heavy practical (clean)"), OR($O1146=0,ISBLANK($O1146))),"Missing sinks count for light and heavy practical spaces.",
AND($M1146 = "Other",ISBLANK($R1146)), "Invalid unusable type / missing note for other unusable type."
),
" ")</f>
        <v>Missing space use.</v>
      </c>
    </row>
    <row r="1147" spans="2:23" ht="15.75" x14ac:dyDescent="0.25">
      <c r="B1147" s="143"/>
      <c r="C1147" s="144"/>
      <c r="D1147" s="144"/>
      <c r="E1147" s="144"/>
      <c r="F1147" s="147" t="str" cm="1">
        <f t="array" ref="F1147">_xlfn.IFNA(CONCATENATE(_xlfn.IFS($D1147="Mezzanine",LEFT($D1147,1), $D1147="Ground Floor",LEFT($D1147,1),$D1147="Basment ",LEFT($D1147,1), $D1147="1st Floor", "0"&amp;LEFT($D1147,1), $D1147="2nd Floor", "0"&amp;LEFT($D1147,1), $D1147="3rd Floor", "0"&amp;LEFT($D1147,1), $D1147="4th Floor", "0"&amp;LEFT($D1147,1), $D1147="5th Floor", "0"&amp;LEFT($D1147,1), $D1147="6th Floor", "0"&amp;LEFT($D1147,1),$D1147="7th Floor", "0"&amp;LEFT($D1147,1),$D1147="8th Floor", "0"&amp;LEFT($D1147,1),$D1147="9th Floor", "0"&amp;LEFT($D1147,1),$D1147="10th Floor", LEFT($D1147,2),$D1147="11th Floor", LEFT($D1147,2),$D1147="12th Floor", LEFT($D1147,2),$D1147="13th Floor", LEFT($D1147,2), $D1147="Lower Ground", LEFT($D1147)&amp;IF(ISNUMBER(FIND(" ",$D1147)),MID($D1147,FIND(" ",$D1147)+1,1),"")&amp;IF(ISNUMBER(FIND(" ",$D1147,FIND(" ",$D1147)+1)),MID($D1147,FIND(" ",$D1147,FIND(" ",$D1147)+1)+1,1),""),$D1147="Upper Ground", LEFT($D1147)&amp;IF(ISNUMBER(FIND(" ",$D1147)),MID($D1147,FIND(" ",$D1147)+1,1),"")&amp;IF(ISNUMBER(FIND(" ",$D1147,FIND(" ",$D1147)+1)),MID($D1147,FIND(" ",$D1147,FIND(" ",$D1147)+1)+1,1),"")),".0",$E1147), " ")</f>
        <v xml:space="preserve"> </v>
      </c>
      <c r="G1147" s="144"/>
      <c r="H1147" s="144"/>
      <c r="I1147" s="144"/>
      <c r="J1147" s="144"/>
      <c r="K1147" s="144"/>
      <c r="L1147" s="149" t="str" cm="1">
        <f t="array" ref="L1147">_xlfn.IFNA(
_xlfn.IFS(
AND($F1147=" ",$G1147=" ",$H1147=" "),"Please update all three: Surveyor Room Reference, Establishment Room Reference and Establishment Room Name",
AND(OR($I1147="General",$I1147="Open plan/ semi-open general",$I1147="Fitted",$I1147="Light practical (science)",$I1147="Light practical (other)",$I1147="Heavy practical (workshops)",$I1147="Heavy practical (clean)",$I1147="Large",$I1147="Storage"),$J1147=0,$K1147=0),"Please update Net Area or Non-net Area",
AND($B1147&lt;&gt;"OUT",$J1147=0,$I1147&lt;&gt;"Non-net",$M1147="85% Circulation"),"Net area not recorded for spaces with 85% circulation unusable type",
AND(OR($I1147="General",$I1147="Open plan/ semi-open general",$I1147="Fitted",$I1147="Light practical (science)",$I1147="Light practical (other)",$I1147="Heavy practical (workshops)",$I1147="Heavy practical (clean)",$I1147="Large",$I1147="Storage"),OR($J1147=0,ISBLANK($J1147))),"Net area not recorded in net spaces",
AND(OR($I1147="Non-net",$I1147="Outdoor space"),$J1147&gt;0),"Net Area Recorded in Non-net space",
AND($I1147="General",$J1147&gt;90),"This general space is over 90m2, please ensure that this space is entered as separate spaces if it usually used as separate spaces",
AND($I1147="Open plan/ semi-open general",$J1147&lt;27),"Open plan general space under 27m2",
AND(OR($K1147=0,ISBLANK($K1147)), $I1147="Non-net"),"Non-net area not recorded in non-net space"
),
" ")</f>
        <v xml:space="preserve"> </v>
      </c>
      <c r="M1147" s="144"/>
      <c r="N1147" s="144"/>
      <c r="O1147" s="144"/>
      <c r="P1147" s="144"/>
      <c r="Q1147" s="144"/>
      <c r="R1147" s="171"/>
      <c r="S1147" s="147">
        <f>NCA_Calculations!$P$1159</f>
        <v>0</v>
      </c>
      <c r="T1147" s="147">
        <f>NCA_Calculations!$Q$1159</f>
        <v>0</v>
      </c>
      <c r="U1147" s="144"/>
      <c r="V1147" s="144"/>
      <c r="W1147" s="149" t="str" cm="1">
        <f t="array" ref="W1147">_xlfn.IFNA(
_xlfn.IFS(
ISBLANK($U1147),"Missing space use.",
AND('Establishment details'!$C$14="Secondary",$V1147="Classbase"),"Invalid Status type",
AND(OR( $V1147="Classbase", $V1147="Teaching", $V1147="Early years",$V1147="SEND resourced"), NOT(ISBLANK($M1147))),"Space with status type and unusable type.",
AND($V1147= "Classbase",'Establishment details'!$C$22&gt;=10), "Classbase status is only valid in schools with a primary element.",
AND($I1147= "Large",$N1147 &gt; 3.5), "Large rooms with less than 3.5m height.",
AND(OR($V1147="Light practical (science)",$V1147="Light practical (science)",$V1147="Heavy practical (workshops)", $V1147="Heavy practical (clean)"), OR($O1147=0,ISBLANK($O1147))),"Missing sinks count for light and heavy practical spaces.",
AND($M1147 = "Other",ISBLANK($R1147)), "Invalid unusable type / missing note for other unusable type."
),
" ")</f>
        <v>Missing space use.</v>
      </c>
    </row>
    <row r="1148" spans="2:23" ht="15.75" x14ac:dyDescent="0.25">
      <c r="B1148" s="143"/>
      <c r="C1148" s="144"/>
      <c r="D1148" s="144"/>
      <c r="E1148" s="144"/>
      <c r="F1148" s="147" t="str" cm="1">
        <f t="array" ref="F1148">_xlfn.IFNA(CONCATENATE(_xlfn.IFS($D1148="Mezzanine",LEFT($D1148,1), $D1148="Ground Floor",LEFT($D1148,1),$D1148="Basment ",LEFT($D1148,1), $D1148="1st Floor", "0"&amp;LEFT($D1148,1), $D1148="2nd Floor", "0"&amp;LEFT($D1148,1), $D1148="3rd Floor", "0"&amp;LEFT($D1148,1), $D1148="4th Floor", "0"&amp;LEFT($D1148,1), $D1148="5th Floor", "0"&amp;LEFT($D1148,1), $D1148="6th Floor", "0"&amp;LEFT($D1148,1),$D1148="7th Floor", "0"&amp;LEFT($D1148,1),$D1148="8th Floor", "0"&amp;LEFT($D1148,1),$D1148="9th Floor", "0"&amp;LEFT($D1148,1),$D1148="10th Floor", LEFT($D1148,2),$D1148="11th Floor", LEFT($D1148,2),$D1148="12th Floor", LEFT($D1148,2),$D1148="13th Floor", LEFT($D1148,2), $D1148="Lower Ground", LEFT($D1148)&amp;IF(ISNUMBER(FIND(" ",$D1148)),MID($D1148,FIND(" ",$D1148)+1,1),"")&amp;IF(ISNUMBER(FIND(" ",$D1148,FIND(" ",$D1148)+1)),MID($D1148,FIND(" ",$D1148,FIND(" ",$D1148)+1)+1,1),""),$D1148="Upper Ground", LEFT($D1148)&amp;IF(ISNUMBER(FIND(" ",$D1148)),MID($D1148,FIND(" ",$D1148)+1,1),"")&amp;IF(ISNUMBER(FIND(" ",$D1148,FIND(" ",$D1148)+1)),MID($D1148,FIND(" ",$D1148,FIND(" ",$D1148)+1)+1,1),"")),".0",$E1148), " ")</f>
        <v xml:space="preserve"> </v>
      </c>
      <c r="G1148" s="144"/>
      <c r="H1148" s="144"/>
      <c r="I1148" s="144"/>
      <c r="J1148" s="144"/>
      <c r="K1148" s="144"/>
      <c r="L1148" s="149" t="str" cm="1">
        <f t="array" ref="L1148">_xlfn.IFNA(
_xlfn.IFS(
AND($F1148=" ",$G1148=" ",$H1148=" "),"Please update all three: Surveyor Room Reference, Establishment Room Reference and Establishment Room Name",
AND(OR($I1148="General",$I1148="Open plan/ semi-open general",$I1148="Fitted",$I1148="Light practical (science)",$I1148="Light practical (other)",$I1148="Heavy practical (workshops)",$I1148="Heavy practical (clean)",$I1148="Large",$I1148="Storage"),$J1148=0,$K1148=0),"Please update Net Area or Non-net Area",
AND($B1148&lt;&gt;"OUT",$J1148=0,$I1148&lt;&gt;"Non-net",$M1148="85% Circulation"),"Net area not recorded for spaces with 85% circulation unusable type",
AND(OR($I1148="General",$I1148="Open plan/ semi-open general",$I1148="Fitted",$I1148="Light practical (science)",$I1148="Light practical (other)",$I1148="Heavy practical (workshops)",$I1148="Heavy practical (clean)",$I1148="Large",$I1148="Storage"),OR($J1148=0,ISBLANK($J1148))),"Net area not recorded in net spaces",
AND(OR($I1148="Non-net",$I1148="Outdoor space"),$J1148&gt;0),"Net Area Recorded in Non-net space",
AND($I1148="General",$J1148&gt;90),"This general space is over 90m2, please ensure that this space is entered as separate spaces if it usually used as separate spaces",
AND($I1148="Open plan/ semi-open general",$J1148&lt;27),"Open plan general space under 27m2",
AND(OR($K1148=0,ISBLANK($K1148)), $I1148="Non-net"),"Non-net area not recorded in non-net space"
),
" ")</f>
        <v xml:space="preserve"> </v>
      </c>
      <c r="M1148" s="144"/>
      <c r="N1148" s="144"/>
      <c r="O1148" s="144"/>
      <c r="P1148" s="144"/>
      <c r="Q1148" s="144"/>
      <c r="R1148" s="171"/>
      <c r="S1148" s="147">
        <f>NCA_Calculations!$P$1160</f>
        <v>0</v>
      </c>
      <c r="T1148" s="147">
        <f>NCA_Calculations!$Q$1160</f>
        <v>0</v>
      </c>
      <c r="U1148" s="144"/>
      <c r="V1148" s="144"/>
      <c r="W1148" s="149" t="str" cm="1">
        <f t="array" ref="W1148">_xlfn.IFNA(
_xlfn.IFS(
ISBLANK($U1148),"Missing space use.",
AND('Establishment details'!$C$14="Secondary",$V1148="Classbase"),"Invalid Status type",
AND(OR( $V1148="Classbase", $V1148="Teaching", $V1148="Early years",$V1148="SEND resourced"), NOT(ISBLANK($M1148))),"Space with status type and unusable type.",
AND($V1148= "Classbase",'Establishment details'!$C$22&gt;=10), "Classbase status is only valid in schools with a primary element.",
AND($I1148= "Large",$N1148 &gt; 3.5), "Large rooms with less than 3.5m height.",
AND(OR($V1148="Light practical (science)",$V1148="Light practical (science)",$V1148="Heavy practical (workshops)", $V1148="Heavy practical (clean)"), OR($O1148=0,ISBLANK($O1148))),"Missing sinks count for light and heavy practical spaces.",
AND($M1148 = "Other",ISBLANK($R1148)), "Invalid unusable type / missing note for other unusable type."
),
" ")</f>
        <v>Missing space use.</v>
      </c>
    </row>
    <row r="1149" spans="2:23" ht="15.75" x14ac:dyDescent="0.25">
      <c r="B1149" s="143"/>
      <c r="C1149" s="144"/>
      <c r="D1149" s="144"/>
      <c r="E1149" s="144"/>
      <c r="F1149" s="147" t="str" cm="1">
        <f t="array" ref="F1149">_xlfn.IFNA(CONCATENATE(_xlfn.IFS($D1149="Mezzanine",LEFT($D1149,1), $D1149="Ground Floor",LEFT($D1149,1),$D1149="Basment ",LEFT($D1149,1), $D1149="1st Floor", "0"&amp;LEFT($D1149,1), $D1149="2nd Floor", "0"&amp;LEFT($D1149,1), $D1149="3rd Floor", "0"&amp;LEFT($D1149,1), $D1149="4th Floor", "0"&amp;LEFT($D1149,1), $D1149="5th Floor", "0"&amp;LEFT($D1149,1), $D1149="6th Floor", "0"&amp;LEFT($D1149,1),$D1149="7th Floor", "0"&amp;LEFT($D1149,1),$D1149="8th Floor", "0"&amp;LEFT($D1149,1),$D1149="9th Floor", "0"&amp;LEFT($D1149,1),$D1149="10th Floor", LEFT($D1149,2),$D1149="11th Floor", LEFT($D1149,2),$D1149="12th Floor", LEFT($D1149,2),$D1149="13th Floor", LEFT($D1149,2), $D1149="Lower Ground", LEFT($D1149)&amp;IF(ISNUMBER(FIND(" ",$D1149)),MID($D1149,FIND(" ",$D1149)+1,1),"")&amp;IF(ISNUMBER(FIND(" ",$D1149,FIND(" ",$D1149)+1)),MID($D1149,FIND(" ",$D1149,FIND(" ",$D1149)+1)+1,1),""),$D1149="Upper Ground", LEFT($D1149)&amp;IF(ISNUMBER(FIND(" ",$D1149)),MID($D1149,FIND(" ",$D1149)+1,1),"")&amp;IF(ISNUMBER(FIND(" ",$D1149,FIND(" ",$D1149)+1)),MID($D1149,FIND(" ",$D1149,FIND(" ",$D1149)+1)+1,1),"")),".0",$E1149), " ")</f>
        <v xml:space="preserve"> </v>
      </c>
      <c r="G1149" s="144"/>
      <c r="H1149" s="144"/>
      <c r="I1149" s="144"/>
      <c r="J1149" s="144"/>
      <c r="K1149" s="144"/>
      <c r="L1149" s="149" t="str" cm="1">
        <f t="array" ref="L1149">_xlfn.IFNA(
_xlfn.IFS(
AND($F1149=" ",$G1149=" ",$H1149=" "),"Please update all three: Surveyor Room Reference, Establishment Room Reference and Establishment Room Name",
AND(OR($I1149="General",$I1149="Open plan/ semi-open general",$I1149="Fitted",$I1149="Light practical (science)",$I1149="Light practical (other)",$I1149="Heavy practical (workshops)",$I1149="Heavy practical (clean)",$I1149="Large",$I1149="Storage"),$J1149=0,$K1149=0),"Please update Net Area or Non-net Area",
AND($B1149&lt;&gt;"OUT",$J1149=0,$I1149&lt;&gt;"Non-net",$M1149="85% Circulation"),"Net area not recorded for spaces with 85% circulation unusable type",
AND(OR($I1149="General",$I1149="Open plan/ semi-open general",$I1149="Fitted",$I1149="Light practical (science)",$I1149="Light practical (other)",$I1149="Heavy practical (workshops)",$I1149="Heavy practical (clean)",$I1149="Large",$I1149="Storage"),OR($J1149=0,ISBLANK($J1149))),"Net area not recorded in net spaces",
AND(OR($I1149="Non-net",$I1149="Outdoor space"),$J1149&gt;0),"Net Area Recorded in Non-net space",
AND($I1149="General",$J1149&gt;90),"This general space is over 90m2, please ensure that this space is entered as separate spaces if it usually used as separate spaces",
AND($I1149="Open plan/ semi-open general",$J1149&lt;27),"Open plan general space under 27m2",
AND(OR($K1149=0,ISBLANK($K1149)), $I1149="Non-net"),"Non-net area not recorded in non-net space"
),
" ")</f>
        <v xml:space="preserve"> </v>
      </c>
      <c r="M1149" s="144"/>
      <c r="N1149" s="144"/>
      <c r="O1149" s="144"/>
      <c r="P1149" s="144"/>
      <c r="Q1149" s="144"/>
      <c r="R1149" s="171"/>
      <c r="S1149" s="147">
        <f>NCA_Calculations!$P$1161</f>
        <v>0</v>
      </c>
      <c r="T1149" s="147">
        <f>NCA_Calculations!$Q$1161</f>
        <v>0</v>
      </c>
      <c r="U1149" s="144"/>
      <c r="V1149" s="144"/>
      <c r="W1149" s="149" t="str" cm="1">
        <f t="array" ref="W1149">_xlfn.IFNA(
_xlfn.IFS(
ISBLANK($U1149),"Missing space use.",
AND('Establishment details'!$C$14="Secondary",$V1149="Classbase"),"Invalid Status type",
AND(OR( $V1149="Classbase", $V1149="Teaching", $V1149="Early years",$V1149="SEND resourced"), NOT(ISBLANK($M1149))),"Space with status type and unusable type.",
AND($V1149= "Classbase",'Establishment details'!$C$22&gt;=10), "Classbase status is only valid in schools with a primary element.",
AND($I1149= "Large",$N1149 &gt; 3.5), "Large rooms with less than 3.5m height.",
AND(OR($V1149="Light practical (science)",$V1149="Light practical (science)",$V1149="Heavy practical (workshops)", $V1149="Heavy practical (clean)"), OR($O1149=0,ISBLANK($O1149))),"Missing sinks count for light and heavy practical spaces.",
AND($M1149 = "Other",ISBLANK($R1149)), "Invalid unusable type / missing note for other unusable type."
),
" ")</f>
        <v>Missing space use.</v>
      </c>
    </row>
    <row r="1150" spans="2:23" ht="15.75" x14ac:dyDescent="0.25">
      <c r="B1150" s="143"/>
      <c r="C1150" s="144"/>
      <c r="D1150" s="144"/>
      <c r="E1150" s="144"/>
      <c r="F1150" s="147" t="str" cm="1">
        <f t="array" ref="F1150">_xlfn.IFNA(CONCATENATE(_xlfn.IFS($D1150="Mezzanine",LEFT($D1150,1), $D1150="Ground Floor",LEFT($D1150,1),$D1150="Basment ",LEFT($D1150,1), $D1150="1st Floor", "0"&amp;LEFT($D1150,1), $D1150="2nd Floor", "0"&amp;LEFT($D1150,1), $D1150="3rd Floor", "0"&amp;LEFT($D1150,1), $D1150="4th Floor", "0"&amp;LEFT($D1150,1), $D1150="5th Floor", "0"&amp;LEFT($D1150,1), $D1150="6th Floor", "0"&amp;LEFT($D1150,1),$D1150="7th Floor", "0"&amp;LEFT($D1150,1),$D1150="8th Floor", "0"&amp;LEFT($D1150,1),$D1150="9th Floor", "0"&amp;LEFT($D1150,1),$D1150="10th Floor", LEFT($D1150,2),$D1150="11th Floor", LEFT($D1150,2),$D1150="12th Floor", LEFT($D1150,2),$D1150="13th Floor", LEFT($D1150,2), $D1150="Lower Ground", LEFT($D1150)&amp;IF(ISNUMBER(FIND(" ",$D1150)),MID($D1150,FIND(" ",$D1150)+1,1),"")&amp;IF(ISNUMBER(FIND(" ",$D1150,FIND(" ",$D1150)+1)),MID($D1150,FIND(" ",$D1150,FIND(" ",$D1150)+1)+1,1),""),$D1150="Upper Ground", LEFT($D1150)&amp;IF(ISNUMBER(FIND(" ",$D1150)),MID($D1150,FIND(" ",$D1150)+1,1),"")&amp;IF(ISNUMBER(FIND(" ",$D1150,FIND(" ",$D1150)+1)),MID($D1150,FIND(" ",$D1150,FIND(" ",$D1150)+1)+1,1),"")),".0",$E1150), " ")</f>
        <v xml:space="preserve"> </v>
      </c>
      <c r="G1150" s="144"/>
      <c r="H1150" s="144"/>
      <c r="I1150" s="144"/>
      <c r="J1150" s="144"/>
      <c r="K1150" s="144"/>
      <c r="L1150" s="149" t="str" cm="1">
        <f t="array" ref="L1150">_xlfn.IFNA(
_xlfn.IFS(
AND($F1150=" ",$G1150=" ",$H1150=" "),"Please update all three: Surveyor Room Reference, Establishment Room Reference and Establishment Room Name",
AND(OR($I1150="General",$I1150="Open plan/ semi-open general",$I1150="Fitted",$I1150="Light practical (science)",$I1150="Light practical (other)",$I1150="Heavy practical (workshops)",$I1150="Heavy practical (clean)",$I1150="Large",$I1150="Storage"),$J1150=0,$K1150=0),"Please update Net Area or Non-net Area",
AND($B1150&lt;&gt;"OUT",$J1150=0,$I1150&lt;&gt;"Non-net",$M1150="85% Circulation"),"Net area not recorded for spaces with 85% circulation unusable type",
AND(OR($I1150="General",$I1150="Open plan/ semi-open general",$I1150="Fitted",$I1150="Light practical (science)",$I1150="Light practical (other)",$I1150="Heavy practical (workshops)",$I1150="Heavy practical (clean)",$I1150="Large",$I1150="Storage"),OR($J1150=0,ISBLANK($J1150))),"Net area not recorded in net spaces",
AND(OR($I1150="Non-net",$I1150="Outdoor space"),$J1150&gt;0),"Net Area Recorded in Non-net space",
AND($I1150="General",$J1150&gt;90),"This general space is over 90m2, please ensure that this space is entered as separate spaces if it usually used as separate spaces",
AND($I1150="Open plan/ semi-open general",$J1150&lt;27),"Open plan general space under 27m2",
AND(OR($K1150=0,ISBLANK($K1150)), $I1150="Non-net"),"Non-net area not recorded in non-net space"
),
" ")</f>
        <v xml:space="preserve"> </v>
      </c>
      <c r="M1150" s="144"/>
      <c r="N1150" s="144"/>
      <c r="O1150" s="144"/>
      <c r="P1150" s="144"/>
      <c r="Q1150" s="144"/>
      <c r="R1150" s="171"/>
      <c r="S1150" s="147">
        <f>NCA_Calculations!$P$1162</f>
        <v>0</v>
      </c>
      <c r="T1150" s="147">
        <f>NCA_Calculations!$Q$1162</f>
        <v>0</v>
      </c>
      <c r="U1150" s="144"/>
      <c r="V1150" s="144"/>
      <c r="W1150" s="149" t="str" cm="1">
        <f t="array" ref="W1150">_xlfn.IFNA(
_xlfn.IFS(
ISBLANK($U1150),"Missing space use.",
AND('Establishment details'!$C$14="Secondary",$V1150="Classbase"),"Invalid Status type",
AND(OR( $V1150="Classbase", $V1150="Teaching", $V1150="Early years",$V1150="SEND resourced"), NOT(ISBLANK($M1150))),"Space with status type and unusable type.",
AND($V1150= "Classbase",'Establishment details'!$C$22&gt;=10), "Classbase status is only valid in schools with a primary element.",
AND($I1150= "Large",$N1150 &gt; 3.5), "Large rooms with less than 3.5m height.",
AND(OR($V1150="Light practical (science)",$V1150="Light practical (science)",$V1150="Heavy practical (workshops)", $V1150="Heavy practical (clean)"), OR($O1150=0,ISBLANK($O1150))),"Missing sinks count for light and heavy practical spaces.",
AND($M1150 = "Other",ISBLANK($R1150)), "Invalid unusable type / missing note for other unusable type."
),
" ")</f>
        <v>Missing space use.</v>
      </c>
    </row>
    <row r="1151" spans="2:23" ht="15.75" x14ac:dyDescent="0.25">
      <c r="B1151" s="143"/>
      <c r="C1151" s="144"/>
      <c r="D1151" s="144"/>
      <c r="E1151" s="144"/>
      <c r="F1151" s="147" t="str" cm="1">
        <f t="array" ref="F1151">_xlfn.IFNA(CONCATENATE(_xlfn.IFS($D1151="Mezzanine",LEFT($D1151,1), $D1151="Ground Floor",LEFT($D1151,1),$D1151="Basment ",LEFT($D1151,1), $D1151="1st Floor", "0"&amp;LEFT($D1151,1), $D1151="2nd Floor", "0"&amp;LEFT($D1151,1), $D1151="3rd Floor", "0"&amp;LEFT($D1151,1), $D1151="4th Floor", "0"&amp;LEFT($D1151,1), $D1151="5th Floor", "0"&amp;LEFT($D1151,1), $D1151="6th Floor", "0"&amp;LEFT($D1151,1),$D1151="7th Floor", "0"&amp;LEFT($D1151,1),$D1151="8th Floor", "0"&amp;LEFT($D1151,1),$D1151="9th Floor", "0"&amp;LEFT($D1151,1),$D1151="10th Floor", LEFT($D1151,2),$D1151="11th Floor", LEFT($D1151,2),$D1151="12th Floor", LEFT($D1151,2),$D1151="13th Floor", LEFT($D1151,2), $D1151="Lower Ground", LEFT($D1151)&amp;IF(ISNUMBER(FIND(" ",$D1151)),MID($D1151,FIND(" ",$D1151)+1,1),"")&amp;IF(ISNUMBER(FIND(" ",$D1151,FIND(" ",$D1151)+1)),MID($D1151,FIND(" ",$D1151,FIND(" ",$D1151)+1)+1,1),""),$D1151="Upper Ground", LEFT($D1151)&amp;IF(ISNUMBER(FIND(" ",$D1151)),MID($D1151,FIND(" ",$D1151)+1,1),"")&amp;IF(ISNUMBER(FIND(" ",$D1151,FIND(" ",$D1151)+1)),MID($D1151,FIND(" ",$D1151,FIND(" ",$D1151)+1)+1,1),"")),".0",$E1151), " ")</f>
        <v xml:space="preserve"> </v>
      </c>
      <c r="G1151" s="144"/>
      <c r="H1151" s="144"/>
      <c r="I1151" s="144"/>
      <c r="J1151" s="144"/>
      <c r="K1151" s="144"/>
      <c r="L1151" s="149" t="str" cm="1">
        <f t="array" ref="L1151">_xlfn.IFNA(
_xlfn.IFS(
AND($F1151=" ",$G1151=" ",$H1151=" "),"Please update all three: Surveyor Room Reference, Establishment Room Reference and Establishment Room Name",
AND(OR($I1151="General",$I1151="Open plan/ semi-open general",$I1151="Fitted",$I1151="Light practical (science)",$I1151="Light practical (other)",$I1151="Heavy practical (workshops)",$I1151="Heavy practical (clean)",$I1151="Large",$I1151="Storage"),$J1151=0,$K1151=0),"Please update Net Area or Non-net Area",
AND($B1151&lt;&gt;"OUT",$J1151=0,$I1151&lt;&gt;"Non-net",$M1151="85% Circulation"),"Net area not recorded for spaces with 85% circulation unusable type",
AND(OR($I1151="General",$I1151="Open plan/ semi-open general",$I1151="Fitted",$I1151="Light practical (science)",$I1151="Light practical (other)",$I1151="Heavy practical (workshops)",$I1151="Heavy practical (clean)",$I1151="Large",$I1151="Storage"),OR($J1151=0,ISBLANK($J1151))),"Net area not recorded in net spaces",
AND(OR($I1151="Non-net",$I1151="Outdoor space"),$J1151&gt;0),"Net Area Recorded in Non-net space",
AND($I1151="General",$J1151&gt;90),"This general space is over 90m2, please ensure that this space is entered as separate spaces if it usually used as separate spaces",
AND($I1151="Open plan/ semi-open general",$J1151&lt;27),"Open plan general space under 27m2",
AND(OR($K1151=0,ISBLANK($K1151)), $I1151="Non-net"),"Non-net area not recorded in non-net space"
),
" ")</f>
        <v xml:space="preserve"> </v>
      </c>
      <c r="M1151" s="144"/>
      <c r="N1151" s="144"/>
      <c r="O1151" s="144"/>
      <c r="P1151" s="144"/>
      <c r="Q1151" s="144"/>
      <c r="R1151" s="171"/>
      <c r="S1151" s="147">
        <f>NCA_Calculations!$P$1163</f>
        <v>0</v>
      </c>
      <c r="T1151" s="147">
        <f>NCA_Calculations!$Q$1163</f>
        <v>0</v>
      </c>
      <c r="U1151" s="144"/>
      <c r="V1151" s="144"/>
      <c r="W1151" s="149" t="str" cm="1">
        <f t="array" ref="W1151">_xlfn.IFNA(
_xlfn.IFS(
ISBLANK($U1151),"Missing space use.",
AND('Establishment details'!$C$14="Secondary",$V1151="Classbase"),"Invalid Status type",
AND(OR( $V1151="Classbase", $V1151="Teaching", $V1151="Early years",$V1151="SEND resourced"), NOT(ISBLANK($M1151))),"Space with status type and unusable type.",
AND($V1151= "Classbase",'Establishment details'!$C$22&gt;=10), "Classbase status is only valid in schools with a primary element.",
AND($I1151= "Large",$N1151 &gt; 3.5), "Large rooms with less than 3.5m height.",
AND(OR($V1151="Light practical (science)",$V1151="Light practical (science)",$V1151="Heavy practical (workshops)", $V1151="Heavy practical (clean)"), OR($O1151=0,ISBLANK($O1151))),"Missing sinks count for light and heavy practical spaces.",
AND($M1151 = "Other",ISBLANK($R1151)), "Invalid unusable type / missing note for other unusable type."
),
" ")</f>
        <v>Missing space use.</v>
      </c>
    </row>
    <row r="1152" spans="2:23" ht="15.75" x14ac:dyDescent="0.25">
      <c r="B1152" s="143"/>
      <c r="C1152" s="144"/>
      <c r="D1152" s="144"/>
      <c r="E1152" s="144"/>
      <c r="F1152" s="147" t="str" cm="1">
        <f t="array" ref="F1152">_xlfn.IFNA(CONCATENATE(_xlfn.IFS($D1152="Mezzanine",LEFT($D1152,1), $D1152="Ground Floor",LEFT($D1152,1),$D1152="Basment ",LEFT($D1152,1), $D1152="1st Floor", "0"&amp;LEFT($D1152,1), $D1152="2nd Floor", "0"&amp;LEFT($D1152,1), $D1152="3rd Floor", "0"&amp;LEFT($D1152,1), $D1152="4th Floor", "0"&amp;LEFT($D1152,1), $D1152="5th Floor", "0"&amp;LEFT($D1152,1), $D1152="6th Floor", "0"&amp;LEFT($D1152,1),$D1152="7th Floor", "0"&amp;LEFT($D1152,1),$D1152="8th Floor", "0"&amp;LEFT($D1152,1),$D1152="9th Floor", "0"&amp;LEFT($D1152,1),$D1152="10th Floor", LEFT($D1152,2),$D1152="11th Floor", LEFT($D1152,2),$D1152="12th Floor", LEFT($D1152,2),$D1152="13th Floor", LEFT($D1152,2), $D1152="Lower Ground", LEFT($D1152)&amp;IF(ISNUMBER(FIND(" ",$D1152)),MID($D1152,FIND(" ",$D1152)+1,1),"")&amp;IF(ISNUMBER(FIND(" ",$D1152,FIND(" ",$D1152)+1)),MID($D1152,FIND(" ",$D1152,FIND(" ",$D1152)+1)+1,1),""),$D1152="Upper Ground", LEFT($D1152)&amp;IF(ISNUMBER(FIND(" ",$D1152)),MID($D1152,FIND(" ",$D1152)+1,1),"")&amp;IF(ISNUMBER(FIND(" ",$D1152,FIND(" ",$D1152)+1)),MID($D1152,FIND(" ",$D1152,FIND(" ",$D1152)+1)+1,1),"")),".0",$E1152), " ")</f>
        <v xml:space="preserve"> </v>
      </c>
      <c r="G1152" s="144"/>
      <c r="H1152" s="144"/>
      <c r="I1152" s="144"/>
      <c r="J1152" s="144"/>
      <c r="K1152" s="144"/>
      <c r="L1152" s="149" t="str" cm="1">
        <f t="array" ref="L1152">_xlfn.IFNA(
_xlfn.IFS(
AND($F1152=" ",$G1152=" ",$H1152=" "),"Please update all three: Surveyor Room Reference, Establishment Room Reference and Establishment Room Name",
AND(OR($I1152="General",$I1152="Open plan/ semi-open general",$I1152="Fitted",$I1152="Light practical (science)",$I1152="Light practical (other)",$I1152="Heavy practical (workshops)",$I1152="Heavy practical (clean)",$I1152="Large",$I1152="Storage"),$J1152=0,$K1152=0),"Please update Net Area or Non-net Area",
AND($B1152&lt;&gt;"OUT",$J1152=0,$I1152&lt;&gt;"Non-net",$M1152="85% Circulation"),"Net area not recorded for spaces with 85% circulation unusable type",
AND(OR($I1152="General",$I1152="Open plan/ semi-open general",$I1152="Fitted",$I1152="Light practical (science)",$I1152="Light practical (other)",$I1152="Heavy practical (workshops)",$I1152="Heavy practical (clean)",$I1152="Large",$I1152="Storage"),OR($J1152=0,ISBLANK($J1152))),"Net area not recorded in net spaces",
AND(OR($I1152="Non-net",$I1152="Outdoor space"),$J1152&gt;0),"Net Area Recorded in Non-net space",
AND($I1152="General",$J1152&gt;90),"This general space is over 90m2, please ensure that this space is entered as separate spaces if it usually used as separate spaces",
AND($I1152="Open plan/ semi-open general",$J1152&lt;27),"Open plan general space under 27m2",
AND(OR($K1152=0,ISBLANK($K1152)), $I1152="Non-net"),"Non-net area not recorded in non-net space"
),
" ")</f>
        <v xml:space="preserve"> </v>
      </c>
      <c r="M1152" s="144"/>
      <c r="N1152" s="144"/>
      <c r="O1152" s="144"/>
      <c r="P1152" s="144"/>
      <c r="Q1152" s="144"/>
      <c r="R1152" s="171"/>
      <c r="S1152" s="147">
        <f>NCA_Calculations!$P$1164</f>
        <v>0</v>
      </c>
      <c r="T1152" s="147">
        <f>NCA_Calculations!$Q$1164</f>
        <v>0</v>
      </c>
      <c r="U1152" s="144"/>
      <c r="V1152" s="144"/>
      <c r="W1152" s="149" t="str" cm="1">
        <f t="array" ref="W1152">_xlfn.IFNA(
_xlfn.IFS(
ISBLANK($U1152),"Missing space use.",
AND('Establishment details'!$C$14="Secondary",$V1152="Classbase"),"Invalid Status type",
AND(OR( $V1152="Classbase", $V1152="Teaching", $V1152="Early years",$V1152="SEND resourced"), NOT(ISBLANK($M1152))),"Space with status type and unusable type.",
AND($V1152= "Classbase",'Establishment details'!$C$22&gt;=10), "Classbase status is only valid in schools with a primary element.",
AND($I1152= "Large",$N1152 &gt; 3.5), "Large rooms with less than 3.5m height.",
AND(OR($V1152="Light practical (science)",$V1152="Light practical (science)",$V1152="Heavy practical (workshops)", $V1152="Heavy practical (clean)"), OR($O1152=0,ISBLANK($O1152))),"Missing sinks count for light and heavy practical spaces.",
AND($M1152 = "Other",ISBLANK($R1152)), "Invalid unusable type / missing note for other unusable type."
),
" ")</f>
        <v>Missing space use.</v>
      </c>
    </row>
    <row r="1153" spans="2:23" ht="15.75" x14ac:dyDescent="0.25">
      <c r="B1153" s="143"/>
      <c r="C1153" s="144"/>
      <c r="D1153" s="144"/>
      <c r="E1153" s="144"/>
      <c r="F1153" s="147" t="str" cm="1">
        <f t="array" ref="F1153">_xlfn.IFNA(CONCATENATE(_xlfn.IFS($D1153="Mezzanine",LEFT($D1153,1), $D1153="Ground Floor",LEFT($D1153,1),$D1153="Basment ",LEFT($D1153,1), $D1153="1st Floor", "0"&amp;LEFT($D1153,1), $D1153="2nd Floor", "0"&amp;LEFT($D1153,1), $D1153="3rd Floor", "0"&amp;LEFT($D1153,1), $D1153="4th Floor", "0"&amp;LEFT($D1153,1), $D1153="5th Floor", "0"&amp;LEFT($D1153,1), $D1153="6th Floor", "0"&amp;LEFT($D1153,1),$D1153="7th Floor", "0"&amp;LEFT($D1153,1),$D1153="8th Floor", "0"&amp;LEFT($D1153,1),$D1153="9th Floor", "0"&amp;LEFT($D1153,1),$D1153="10th Floor", LEFT($D1153,2),$D1153="11th Floor", LEFT($D1153,2),$D1153="12th Floor", LEFT($D1153,2),$D1153="13th Floor", LEFT($D1153,2), $D1153="Lower Ground", LEFT($D1153)&amp;IF(ISNUMBER(FIND(" ",$D1153)),MID($D1153,FIND(" ",$D1153)+1,1),"")&amp;IF(ISNUMBER(FIND(" ",$D1153,FIND(" ",$D1153)+1)),MID($D1153,FIND(" ",$D1153,FIND(" ",$D1153)+1)+1,1),""),$D1153="Upper Ground", LEFT($D1153)&amp;IF(ISNUMBER(FIND(" ",$D1153)),MID($D1153,FIND(" ",$D1153)+1,1),"")&amp;IF(ISNUMBER(FIND(" ",$D1153,FIND(" ",$D1153)+1)),MID($D1153,FIND(" ",$D1153,FIND(" ",$D1153)+1)+1,1),"")),".0",$E1153), " ")</f>
        <v xml:space="preserve"> </v>
      </c>
      <c r="G1153" s="144"/>
      <c r="H1153" s="144"/>
      <c r="I1153" s="144"/>
      <c r="J1153" s="144"/>
      <c r="K1153" s="144"/>
      <c r="L1153" s="149" t="str" cm="1">
        <f t="array" ref="L1153">_xlfn.IFNA(
_xlfn.IFS(
AND($F1153=" ",$G1153=" ",$H1153=" "),"Please update all three: Surveyor Room Reference, Establishment Room Reference and Establishment Room Name",
AND(OR($I1153="General",$I1153="Open plan/ semi-open general",$I1153="Fitted",$I1153="Light practical (science)",$I1153="Light practical (other)",$I1153="Heavy practical (workshops)",$I1153="Heavy practical (clean)",$I1153="Large",$I1153="Storage"),$J1153=0,$K1153=0),"Please update Net Area or Non-net Area",
AND($B1153&lt;&gt;"OUT",$J1153=0,$I1153&lt;&gt;"Non-net",$M1153="85% Circulation"),"Net area not recorded for spaces with 85% circulation unusable type",
AND(OR($I1153="General",$I1153="Open plan/ semi-open general",$I1153="Fitted",$I1153="Light practical (science)",$I1153="Light practical (other)",$I1153="Heavy practical (workshops)",$I1153="Heavy practical (clean)",$I1153="Large",$I1153="Storage"),OR($J1153=0,ISBLANK($J1153))),"Net area not recorded in net spaces",
AND(OR($I1153="Non-net",$I1153="Outdoor space"),$J1153&gt;0),"Net Area Recorded in Non-net space",
AND($I1153="General",$J1153&gt;90),"This general space is over 90m2, please ensure that this space is entered as separate spaces if it usually used as separate spaces",
AND($I1153="Open plan/ semi-open general",$J1153&lt;27),"Open plan general space under 27m2",
AND(OR($K1153=0,ISBLANK($K1153)), $I1153="Non-net"),"Non-net area not recorded in non-net space"
),
" ")</f>
        <v xml:space="preserve"> </v>
      </c>
      <c r="M1153" s="144"/>
      <c r="N1153" s="144"/>
      <c r="O1153" s="144"/>
      <c r="P1153" s="144"/>
      <c r="Q1153" s="144"/>
      <c r="R1153" s="171"/>
      <c r="S1153" s="147">
        <f>NCA_Calculations!$P$1165</f>
        <v>0</v>
      </c>
      <c r="T1153" s="147">
        <f>NCA_Calculations!$Q$1165</f>
        <v>0</v>
      </c>
      <c r="U1153" s="144"/>
      <c r="V1153" s="144"/>
      <c r="W1153" s="149" t="str" cm="1">
        <f t="array" ref="W1153">_xlfn.IFNA(
_xlfn.IFS(
ISBLANK($U1153),"Missing space use.",
AND('Establishment details'!$C$14="Secondary",$V1153="Classbase"),"Invalid Status type",
AND(OR( $V1153="Classbase", $V1153="Teaching", $V1153="Early years",$V1153="SEND resourced"), NOT(ISBLANK($M1153))),"Space with status type and unusable type.",
AND($V1153= "Classbase",'Establishment details'!$C$22&gt;=10), "Classbase status is only valid in schools with a primary element.",
AND($I1153= "Large",$N1153 &gt; 3.5), "Large rooms with less than 3.5m height.",
AND(OR($V1153="Light practical (science)",$V1153="Light practical (science)",$V1153="Heavy practical (workshops)", $V1153="Heavy practical (clean)"), OR($O1153=0,ISBLANK($O1153))),"Missing sinks count for light and heavy practical spaces.",
AND($M1153 = "Other",ISBLANK($R1153)), "Invalid unusable type / missing note for other unusable type."
),
" ")</f>
        <v>Missing space use.</v>
      </c>
    </row>
    <row r="1154" spans="2:23" ht="15.75" x14ac:dyDescent="0.25">
      <c r="B1154" s="143"/>
      <c r="C1154" s="144"/>
      <c r="D1154" s="144"/>
      <c r="E1154" s="144"/>
      <c r="F1154" s="147" t="str" cm="1">
        <f t="array" ref="F1154">_xlfn.IFNA(CONCATENATE(_xlfn.IFS($D1154="Mezzanine",LEFT($D1154,1), $D1154="Ground Floor",LEFT($D1154,1),$D1154="Basment ",LEFT($D1154,1), $D1154="1st Floor", "0"&amp;LEFT($D1154,1), $D1154="2nd Floor", "0"&amp;LEFT($D1154,1), $D1154="3rd Floor", "0"&amp;LEFT($D1154,1), $D1154="4th Floor", "0"&amp;LEFT($D1154,1), $D1154="5th Floor", "0"&amp;LEFT($D1154,1), $D1154="6th Floor", "0"&amp;LEFT($D1154,1),$D1154="7th Floor", "0"&amp;LEFT($D1154,1),$D1154="8th Floor", "0"&amp;LEFT($D1154,1),$D1154="9th Floor", "0"&amp;LEFT($D1154,1),$D1154="10th Floor", LEFT($D1154,2),$D1154="11th Floor", LEFT($D1154,2),$D1154="12th Floor", LEFT($D1154,2),$D1154="13th Floor", LEFT($D1154,2), $D1154="Lower Ground", LEFT($D1154)&amp;IF(ISNUMBER(FIND(" ",$D1154)),MID($D1154,FIND(" ",$D1154)+1,1),"")&amp;IF(ISNUMBER(FIND(" ",$D1154,FIND(" ",$D1154)+1)),MID($D1154,FIND(" ",$D1154,FIND(" ",$D1154)+1)+1,1),""),$D1154="Upper Ground", LEFT($D1154)&amp;IF(ISNUMBER(FIND(" ",$D1154)),MID($D1154,FIND(" ",$D1154)+1,1),"")&amp;IF(ISNUMBER(FIND(" ",$D1154,FIND(" ",$D1154)+1)),MID($D1154,FIND(" ",$D1154,FIND(" ",$D1154)+1)+1,1),"")),".0",$E1154), " ")</f>
        <v xml:space="preserve"> </v>
      </c>
      <c r="G1154" s="144"/>
      <c r="H1154" s="144"/>
      <c r="I1154" s="144"/>
      <c r="J1154" s="144"/>
      <c r="K1154" s="144"/>
      <c r="L1154" s="149" t="str" cm="1">
        <f t="array" ref="L1154">_xlfn.IFNA(
_xlfn.IFS(
AND($F1154=" ",$G1154=" ",$H1154=" "),"Please update all three: Surveyor Room Reference, Establishment Room Reference and Establishment Room Name",
AND(OR($I1154="General",$I1154="Open plan/ semi-open general",$I1154="Fitted",$I1154="Light practical (science)",$I1154="Light practical (other)",$I1154="Heavy practical (workshops)",$I1154="Heavy practical (clean)",$I1154="Large",$I1154="Storage"),$J1154=0,$K1154=0),"Please update Net Area or Non-net Area",
AND($B1154&lt;&gt;"OUT",$J1154=0,$I1154&lt;&gt;"Non-net",$M1154="85% Circulation"),"Net area not recorded for spaces with 85% circulation unusable type",
AND(OR($I1154="General",$I1154="Open plan/ semi-open general",$I1154="Fitted",$I1154="Light practical (science)",$I1154="Light practical (other)",$I1154="Heavy practical (workshops)",$I1154="Heavy practical (clean)",$I1154="Large",$I1154="Storage"),OR($J1154=0,ISBLANK($J1154))),"Net area not recorded in net spaces",
AND(OR($I1154="Non-net",$I1154="Outdoor space"),$J1154&gt;0),"Net Area Recorded in Non-net space",
AND($I1154="General",$J1154&gt;90),"This general space is over 90m2, please ensure that this space is entered as separate spaces if it usually used as separate spaces",
AND($I1154="Open plan/ semi-open general",$J1154&lt;27),"Open plan general space under 27m2",
AND(OR($K1154=0,ISBLANK($K1154)), $I1154="Non-net"),"Non-net area not recorded in non-net space"
),
" ")</f>
        <v xml:space="preserve"> </v>
      </c>
      <c r="M1154" s="144"/>
      <c r="N1154" s="144"/>
      <c r="O1154" s="144"/>
      <c r="P1154" s="144"/>
      <c r="Q1154" s="144"/>
      <c r="R1154" s="171"/>
      <c r="S1154" s="147">
        <f>NCA_Calculations!$P$1166</f>
        <v>0</v>
      </c>
      <c r="T1154" s="147">
        <f>NCA_Calculations!$Q$1166</f>
        <v>0</v>
      </c>
      <c r="U1154" s="144"/>
      <c r="V1154" s="144"/>
      <c r="W1154" s="149" t="str" cm="1">
        <f t="array" ref="W1154">_xlfn.IFNA(
_xlfn.IFS(
ISBLANK($U1154),"Missing space use.",
AND('Establishment details'!$C$14="Secondary",$V1154="Classbase"),"Invalid Status type",
AND(OR( $V1154="Classbase", $V1154="Teaching", $V1154="Early years",$V1154="SEND resourced"), NOT(ISBLANK($M1154))),"Space with status type and unusable type.",
AND($V1154= "Classbase",'Establishment details'!$C$22&gt;=10), "Classbase status is only valid in schools with a primary element.",
AND($I1154= "Large",$N1154 &gt; 3.5), "Large rooms with less than 3.5m height.",
AND(OR($V1154="Light practical (science)",$V1154="Light practical (science)",$V1154="Heavy practical (workshops)", $V1154="Heavy practical (clean)"), OR($O1154=0,ISBLANK($O1154))),"Missing sinks count for light and heavy practical spaces.",
AND($M1154 = "Other",ISBLANK($R1154)), "Invalid unusable type / missing note for other unusable type."
),
" ")</f>
        <v>Missing space use.</v>
      </c>
    </row>
    <row r="1155" spans="2:23" ht="15.75" x14ac:dyDescent="0.25">
      <c r="B1155" s="143"/>
      <c r="C1155" s="144"/>
      <c r="D1155" s="144"/>
      <c r="E1155" s="144"/>
      <c r="F1155" s="147" t="str" cm="1">
        <f t="array" ref="F1155">_xlfn.IFNA(CONCATENATE(_xlfn.IFS($D1155="Mezzanine",LEFT($D1155,1), $D1155="Ground Floor",LEFT($D1155,1),$D1155="Basment ",LEFT($D1155,1), $D1155="1st Floor", "0"&amp;LEFT($D1155,1), $D1155="2nd Floor", "0"&amp;LEFT($D1155,1), $D1155="3rd Floor", "0"&amp;LEFT($D1155,1), $D1155="4th Floor", "0"&amp;LEFT($D1155,1), $D1155="5th Floor", "0"&amp;LEFT($D1155,1), $D1155="6th Floor", "0"&amp;LEFT($D1155,1),$D1155="7th Floor", "0"&amp;LEFT($D1155,1),$D1155="8th Floor", "0"&amp;LEFT($D1155,1),$D1155="9th Floor", "0"&amp;LEFT($D1155,1),$D1155="10th Floor", LEFT($D1155,2),$D1155="11th Floor", LEFT($D1155,2),$D1155="12th Floor", LEFT($D1155,2),$D1155="13th Floor", LEFT($D1155,2), $D1155="Lower Ground", LEFT($D1155)&amp;IF(ISNUMBER(FIND(" ",$D1155)),MID($D1155,FIND(" ",$D1155)+1,1),"")&amp;IF(ISNUMBER(FIND(" ",$D1155,FIND(" ",$D1155)+1)),MID($D1155,FIND(" ",$D1155,FIND(" ",$D1155)+1)+1,1),""),$D1155="Upper Ground", LEFT($D1155)&amp;IF(ISNUMBER(FIND(" ",$D1155)),MID($D1155,FIND(" ",$D1155)+1,1),"")&amp;IF(ISNUMBER(FIND(" ",$D1155,FIND(" ",$D1155)+1)),MID($D1155,FIND(" ",$D1155,FIND(" ",$D1155)+1)+1,1),"")),".0",$E1155), " ")</f>
        <v xml:space="preserve"> </v>
      </c>
      <c r="G1155" s="144"/>
      <c r="H1155" s="144"/>
      <c r="I1155" s="144"/>
      <c r="J1155" s="144"/>
      <c r="K1155" s="144"/>
      <c r="L1155" s="149" t="str" cm="1">
        <f t="array" ref="L1155">_xlfn.IFNA(
_xlfn.IFS(
AND($F1155=" ",$G1155=" ",$H1155=" "),"Please update all three: Surveyor Room Reference, Establishment Room Reference and Establishment Room Name",
AND(OR($I1155="General",$I1155="Open plan/ semi-open general",$I1155="Fitted",$I1155="Light practical (science)",$I1155="Light practical (other)",$I1155="Heavy practical (workshops)",$I1155="Heavy practical (clean)",$I1155="Large",$I1155="Storage"),$J1155=0,$K1155=0),"Please update Net Area or Non-net Area",
AND($B1155&lt;&gt;"OUT",$J1155=0,$I1155&lt;&gt;"Non-net",$M1155="85% Circulation"),"Net area not recorded for spaces with 85% circulation unusable type",
AND(OR($I1155="General",$I1155="Open plan/ semi-open general",$I1155="Fitted",$I1155="Light practical (science)",$I1155="Light practical (other)",$I1155="Heavy practical (workshops)",$I1155="Heavy practical (clean)",$I1155="Large",$I1155="Storage"),OR($J1155=0,ISBLANK($J1155))),"Net area not recorded in net spaces",
AND(OR($I1155="Non-net",$I1155="Outdoor space"),$J1155&gt;0),"Net Area Recorded in Non-net space",
AND($I1155="General",$J1155&gt;90),"This general space is over 90m2, please ensure that this space is entered as separate spaces if it usually used as separate spaces",
AND($I1155="Open plan/ semi-open general",$J1155&lt;27),"Open plan general space under 27m2",
AND(OR($K1155=0,ISBLANK($K1155)), $I1155="Non-net"),"Non-net area not recorded in non-net space"
),
" ")</f>
        <v xml:space="preserve"> </v>
      </c>
      <c r="M1155" s="144"/>
      <c r="N1155" s="144"/>
      <c r="O1155" s="144"/>
      <c r="P1155" s="144"/>
      <c r="Q1155" s="144"/>
      <c r="R1155" s="171"/>
      <c r="S1155" s="147">
        <f>NCA_Calculations!$P$1167</f>
        <v>0</v>
      </c>
      <c r="T1155" s="147">
        <f>NCA_Calculations!$Q$1167</f>
        <v>0</v>
      </c>
      <c r="U1155" s="144"/>
      <c r="V1155" s="144"/>
      <c r="W1155" s="149" t="str" cm="1">
        <f t="array" ref="W1155">_xlfn.IFNA(
_xlfn.IFS(
ISBLANK($U1155),"Missing space use.",
AND('Establishment details'!$C$14="Secondary",$V1155="Classbase"),"Invalid Status type",
AND(OR( $V1155="Classbase", $V1155="Teaching", $V1155="Early years",$V1155="SEND resourced"), NOT(ISBLANK($M1155))),"Space with status type and unusable type.",
AND($V1155= "Classbase",'Establishment details'!$C$22&gt;=10), "Classbase status is only valid in schools with a primary element.",
AND($I1155= "Large",$N1155 &gt; 3.5), "Large rooms with less than 3.5m height.",
AND(OR($V1155="Light practical (science)",$V1155="Light practical (science)",$V1155="Heavy practical (workshops)", $V1155="Heavy practical (clean)"), OR($O1155=0,ISBLANK($O1155))),"Missing sinks count for light and heavy practical spaces.",
AND($M1155 = "Other",ISBLANK($R1155)), "Invalid unusable type / missing note for other unusable type."
),
" ")</f>
        <v>Missing space use.</v>
      </c>
    </row>
    <row r="1156" spans="2:23" ht="15.75" x14ac:dyDescent="0.25">
      <c r="B1156" s="143"/>
      <c r="C1156" s="144"/>
      <c r="D1156" s="144"/>
      <c r="E1156" s="144"/>
      <c r="F1156" s="147" t="str" cm="1">
        <f t="array" ref="F1156">_xlfn.IFNA(CONCATENATE(_xlfn.IFS($D1156="Mezzanine",LEFT($D1156,1), $D1156="Ground Floor",LEFT($D1156,1),$D1156="Basment ",LEFT($D1156,1), $D1156="1st Floor", "0"&amp;LEFT($D1156,1), $D1156="2nd Floor", "0"&amp;LEFT($D1156,1), $D1156="3rd Floor", "0"&amp;LEFT($D1156,1), $D1156="4th Floor", "0"&amp;LEFT($D1156,1), $D1156="5th Floor", "0"&amp;LEFT($D1156,1), $D1156="6th Floor", "0"&amp;LEFT($D1156,1),$D1156="7th Floor", "0"&amp;LEFT($D1156,1),$D1156="8th Floor", "0"&amp;LEFT($D1156,1),$D1156="9th Floor", "0"&amp;LEFT($D1156,1),$D1156="10th Floor", LEFT($D1156,2),$D1156="11th Floor", LEFT($D1156,2),$D1156="12th Floor", LEFT($D1156,2),$D1156="13th Floor", LEFT($D1156,2), $D1156="Lower Ground", LEFT($D1156)&amp;IF(ISNUMBER(FIND(" ",$D1156)),MID($D1156,FIND(" ",$D1156)+1,1),"")&amp;IF(ISNUMBER(FIND(" ",$D1156,FIND(" ",$D1156)+1)),MID($D1156,FIND(" ",$D1156,FIND(" ",$D1156)+1)+1,1),""),$D1156="Upper Ground", LEFT($D1156)&amp;IF(ISNUMBER(FIND(" ",$D1156)),MID($D1156,FIND(" ",$D1156)+1,1),"")&amp;IF(ISNUMBER(FIND(" ",$D1156,FIND(" ",$D1156)+1)),MID($D1156,FIND(" ",$D1156,FIND(" ",$D1156)+1)+1,1),"")),".0",$E1156), " ")</f>
        <v xml:space="preserve"> </v>
      </c>
      <c r="G1156" s="144"/>
      <c r="H1156" s="144"/>
      <c r="I1156" s="144"/>
      <c r="J1156" s="144"/>
      <c r="K1156" s="144"/>
      <c r="L1156" s="149" t="str" cm="1">
        <f t="array" ref="L1156">_xlfn.IFNA(
_xlfn.IFS(
AND($F1156=" ",$G1156=" ",$H1156=" "),"Please update all three: Surveyor Room Reference, Establishment Room Reference and Establishment Room Name",
AND(OR($I1156="General",$I1156="Open plan/ semi-open general",$I1156="Fitted",$I1156="Light practical (science)",$I1156="Light practical (other)",$I1156="Heavy practical (workshops)",$I1156="Heavy practical (clean)",$I1156="Large",$I1156="Storage"),$J1156=0,$K1156=0),"Please update Net Area or Non-net Area",
AND($B1156&lt;&gt;"OUT",$J1156=0,$I1156&lt;&gt;"Non-net",$M1156="85% Circulation"),"Net area not recorded for spaces with 85% circulation unusable type",
AND(OR($I1156="General",$I1156="Open plan/ semi-open general",$I1156="Fitted",$I1156="Light practical (science)",$I1156="Light practical (other)",$I1156="Heavy practical (workshops)",$I1156="Heavy practical (clean)",$I1156="Large",$I1156="Storage"),OR($J1156=0,ISBLANK($J1156))),"Net area not recorded in net spaces",
AND(OR($I1156="Non-net",$I1156="Outdoor space"),$J1156&gt;0),"Net Area Recorded in Non-net space",
AND($I1156="General",$J1156&gt;90),"This general space is over 90m2, please ensure that this space is entered as separate spaces if it usually used as separate spaces",
AND($I1156="Open plan/ semi-open general",$J1156&lt;27),"Open plan general space under 27m2",
AND(OR($K1156=0,ISBLANK($K1156)), $I1156="Non-net"),"Non-net area not recorded in non-net space"
),
" ")</f>
        <v xml:space="preserve"> </v>
      </c>
      <c r="M1156" s="144"/>
      <c r="N1156" s="144"/>
      <c r="O1156" s="144"/>
      <c r="P1156" s="144"/>
      <c r="Q1156" s="144"/>
      <c r="R1156" s="171"/>
      <c r="S1156" s="147">
        <f>NCA_Calculations!$P$1168</f>
        <v>0</v>
      </c>
      <c r="T1156" s="147">
        <f>NCA_Calculations!$Q$1168</f>
        <v>0</v>
      </c>
      <c r="U1156" s="144"/>
      <c r="V1156" s="144"/>
      <c r="W1156" s="149" t="str" cm="1">
        <f t="array" ref="W1156">_xlfn.IFNA(
_xlfn.IFS(
ISBLANK($U1156),"Missing space use.",
AND('Establishment details'!$C$14="Secondary",$V1156="Classbase"),"Invalid Status type",
AND(OR( $V1156="Classbase", $V1156="Teaching", $V1156="Early years",$V1156="SEND resourced"), NOT(ISBLANK($M1156))),"Space with status type and unusable type.",
AND($V1156= "Classbase",'Establishment details'!$C$22&gt;=10), "Classbase status is only valid in schools with a primary element.",
AND($I1156= "Large",$N1156 &gt; 3.5), "Large rooms with less than 3.5m height.",
AND(OR($V1156="Light practical (science)",$V1156="Light practical (science)",$V1156="Heavy practical (workshops)", $V1156="Heavy practical (clean)"), OR($O1156=0,ISBLANK($O1156))),"Missing sinks count for light and heavy practical spaces.",
AND($M1156 = "Other",ISBLANK($R1156)), "Invalid unusable type / missing note for other unusable type."
),
" ")</f>
        <v>Missing space use.</v>
      </c>
    </row>
    <row r="1157" spans="2:23" ht="15.75" x14ac:dyDescent="0.25">
      <c r="B1157" s="143"/>
      <c r="C1157" s="144"/>
      <c r="D1157" s="144"/>
      <c r="E1157" s="144"/>
      <c r="F1157" s="147" t="str" cm="1">
        <f t="array" ref="F1157">_xlfn.IFNA(CONCATENATE(_xlfn.IFS($D1157="Mezzanine",LEFT($D1157,1), $D1157="Ground Floor",LEFT($D1157,1),$D1157="Basment ",LEFT($D1157,1), $D1157="1st Floor", "0"&amp;LEFT($D1157,1), $D1157="2nd Floor", "0"&amp;LEFT($D1157,1), $D1157="3rd Floor", "0"&amp;LEFT($D1157,1), $D1157="4th Floor", "0"&amp;LEFT($D1157,1), $D1157="5th Floor", "0"&amp;LEFT($D1157,1), $D1157="6th Floor", "0"&amp;LEFT($D1157,1),$D1157="7th Floor", "0"&amp;LEFT($D1157,1),$D1157="8th Floor", "0"&amp;LEFT($D1157,1),$D1157="9th Floor", "0"&amp;LEFT($D1157,1),$D1157="10th Floor", LEFT($D1157,2),$D1157="11th Floor", LEFT($D1157,2),$D1157="12th Floor", LEFT($D1157,2),$D1157="13th Floor", LEFT($D1157,2), $D1157="Lower Ground", LEFT($D1157)&amp;IF(ISNUMBER(FIND(" ",$D1157)),MID($D1157,FIND(" ",$D1157)+1,1),"")&amp;IF(ISNUMBER(FIND(" ",$D1157,FIND(" ",$D1157)+1)),MID($D1157,FIND(" ",$D1157,FIND(" ",$D1157)+1)+1,1),""),$D1157="Upper Ground", LEFT($D1157)&amp;IF(ISNUMBER(FIND(" ",$D1157)),MID($D1157,FIND(" ",$D1157)+1,1),"")&amp;IF(ISNUMBER(FIND(" ",$D1157,FIND(" ",$D1157)+1)),MID($D1157,FIND(" ",$D1157,FIND(" ",$D1157)+1)+1,1),"")),".0",$E1157), " ")</f>
        <v xml:space="preserve"> </v>
      </c>
      <c r="G1157" s="144"/>
      <c r="H1157" s="144"/>
      <c r="I1157" s="144"/>
      <c r="J1157" s="144"/>
      <c r="K1157" s="144"/>
      <c r="L1157" s="149" t="str" cm="1">
        <f t="array" ref="L1157">_xlfn.IFNA(
_xlfn.IFS(
AND($F1157=" ",$G1157=" ",$H1157=" "),"Please update all three: Surveyor Room Reference, Establishment Room Reference and Establishment Room Name",
AND(OR($I1157="General",$I1157="Open plan/ semi-open general",$I1157="Fitted",$I1157="Light practical (science)",$I1157="Light practical (other)",$I1157="Heavy practical (workshops)",$I1157="Heavy practical (clean)",$I1157="Large",$I1157="Storage"),$J1157=0,$K1157=0),"Please update Net Area or Non-net Area",
AND($B1157&lt;&gt;"OUT",$J1157=0,$I1157&lt;&gt;"Non-net",$M1157="85% Circulation"),"Net area not recorded for spaces with 85% circulation unusable type",
AND(OR($I1157="General",$I1157="Open plan/ semi-open general",$I1157="Fitted",$I1157="Light practical (science)",$I1157="Light practical (other)",$I1157="Heavy practical (workshops)",$I1157="Heavy practical (clean)",$I1157="Large",$I1157="Storage"),OR($J1157=0,ISBLANK($J1157))),"Net area not recorded in net spaces",
AND(OR($I1157="Non-net",$I1157="Outdoor space"),$J1157&gt;0),"Net Area Recorded in Non-net space",
AND($I1157="General",$J1157&gt;90),"This general space is over 90m2, please ensure that this space is entered as separate spaces if it usually used as separate spaces",
AND($I1157="Open plan/ semi-open general",$J1157&lt;27),"Open plan general space under 27m2",
AND(OR($K1157=0,ISBLANK($K1157)), $I1157="Non-net"),"Non-net area not recorded in non-net space"
),
" ")</f>
        <v xml:space="preserve"> </v>
      </c>
      <c r="M1157" s="144"/>
      <c r="N1157" s="144"/>
      <c r="O1157" s="144"/>
      <c r="P1157" s="144"/>
      <c r="Q1157" s="144"/>
      <c r="R1157" s="171"/>
      <c r="S1157" s="147">
        <f>NCA_Calculations!$P$1169</f>
        <v>0</v>
      </c>
      <c r="T1157" s="147">
        <f>NCA_Calculations!$Q$1169</f>
        <v>0</v>
      </c>
      <c r="U1157" s="144"/>
      <c r="V1157" s="144"/>
      <c r="W1157" s="149" t="str" cm="1">
        <f t="array" ref="W1157">_xlfn.IFNA(
_xlfn.IFS(
ISBLANK($U1157),"Missing space use.",
AND('Establishment details'!$C$14="Secondary",$V1157="Classbase"),"Invalid Status type",
AND(OR( $V1157="Classbase", $V1157="Teaching", $V1157="Early years",$V1157="SEND resourced"), NOT(ISBLANK($M1157))),"Space with status type and unusable type.",
AND($V1157= "Classbase",'Establishment details'!$C$22&gt;=10), "Classbase status is only valid in schools with a primary element.",
AND($I1157= "Large",$N1157 &gt; 3.5), "Large rooms with less than 3.5m height.",
AND(OR($V1157="Light practical (science)",$V1157="Light practical (science)",$V1157="Heavy practical (workshops)", $V1157="Heavy practical (clean)"), OR($O1157=0,ISBLANK($O1157))),"Missing sinks count for light and heavy practical spaces.",
AND($M1157 = "Other",ISBLANK($R1157)), "Invalid unusable type / missing note for other unusable type."
),
" ")</f>
        <v>Missing space use.</v>
      </c>
    </row>
    <row r="1158" spans="2:23" ht="15.75" x14ac:dyDescent="0.25">
      <c r="B1158" s="143"/>
      <c r="C1158" s="144"/>
      <c r="D1158" s="144"/>
      <c r="E1158" s="144"/>
      <c r="F1158" s="147" t="str" cm="1">
        <f t="array" ref="F1158">_xlfn.IFNA(CONCATENATE(_xlfn.IFS($D1158="Mezzanine",LEFT($D1158,1), $D1158="Ground Floor",LEFT($D1158,1),$D1158="Basment ",LEFT($D1158,1), $D1158="1st Floor", "0"&amp;LEFT($D1158,1), $D1158="2nd Floor", "0"&amp;LEFT($D1158,1), $D1158="3rd Floor", "0"&amp;LEFT($D1158,1), $D1158="4th Floor", "0"&amp;LEFT($D1158,1), $D1158="5th Floor", "0"&amp;LEFT($D1158,1), $D1158="6th Floor", "0"&amp;LEFT($D1158,1),$D1158="7th Floor", "0"&amp;LEFT($D1158,1),$D1158="8th Floor", "0"&amp;LEFT($D1158,1),$D1158="9th Floor", "0"&amp;LEFT($D1158,1),$D1158="10th Floor", LEFT($D1158,2),$D1158="11th Floor", LEFT($D1158,2),$D1158="12th Floor", LEFT($D1158,2),$D1158="13th Floor", LEFT($D1158,2), $D1158="Lower Ground", LEFT($D1158)&amp;IF(ISNUMBER(FIND(" ",$D1158)),MID($D1158,FIND(" ",$D1158)+1,1),"")&amp;IF(ISNUMBER(FIND(" ",$D1158,FIND(" ",$D1158)+1)),MID($D1158,FIND(" ",$D1158,FIND(" ",$D1158)+1)+1,1),""),$D1158="Upper Ground", LEFT($D1158)&amp;IF(ISNUMBER(FIND(" ",$D1158)),MID($D1158,FIND(" ",$D1158)+1,1),"")&amp;IF(ISNUMBER(FIND(" ",$D1158,FIND(" ",$D1158)+1)),MID($D1158,FIND(" ",$D1158,FIND(" ",$D1158)+1)+1,1),"")),".0",$E1158), " ")</f>
        <v xml:space="preserve"> </v>
      </c>
      <c r="G1158" s="144"/>
      <c r="H1158" s="144"/>
      <c r="I1158" s="144"/>
      <c r="J1158" s="144"/>
      <c r="K1158" s="144"/>
      <c r="L1158" s="149" t="str" cm="1">
        <f t="array" ref="L1158">_xlfn.IFNA(
_xlfn.IFS(
AND($F1158=" ",$G1158=" ",$H1158=" "),"Please update all three: Surveyor Room Reference, Establishment Room Reference and Establishment Room Name",
AND(OR($I1158="General",$I1158="Open plan/ semi-open general",$I1158="Fitted",$I1158="Light practical (science)",$I1158="Light practical (other)",$I1158="Heavy practical (workshops)",$I1158="Heavy practical (clean)",$I1158="Large",$I1158="Storage"),$J1158=0,$K1158=0),"Please update Net Area or Non-net Area",
AND($B1158&lt;&gt;"OUT",$J1158=0,$I1158&lt;&gt;"Non-net",$M1158="85% Circulation"),"Net area not recorded for spaces with 85% circulation unusable type",
AND(OR($I1158="General",$I1158="Open plan/ semi-open general",$I1158="Fitted",$I1158="Light practical (science)",$I1158="Light practical (other)",$I1158="Heavy practical (workshops)",$I1158="Heavy practical (clean)",$I1158="Large",$I1158="Storage"),OR($J1158=0,ISBLANK($J1158))),"Net area not recorded in net spaces",
AND(OR($I1158="Non-net",$I1158="Outdoor space"),$J1158&gt;0),"Net Area Recorded in Non-net space",
AND($I1158="General",$J1158&gt;90),"This general space is over 90m2, please ensure that this space is entered as separate spaces if it usually used as separate spaces",
AND($I1158="Open plan/ semi-open general",$J1158&lt;27),"Open plan general space under 27m2",
AND(OR($K1158=0,ISBLANK($K1158)), $I1158="Non-net"),"Non-net area not recorded in non-net space"
),
" ")</f>
        <v xml:space="preserve"> </v>
      </c>
      <c r="M1158" s="144"/>
      <c r="N1158" s="144"/>
      <c r="O1158" s="144"/>
      <c r="P1158" s="144"/>
      <c r="Q1158" s="144"/>
      <c r="R1158" s="171"/>
      <c r="S1158" s="147">
        <f>NCA_Calculations!$P$1170</f>
        <v>0</v>
      </c>
      <c r="T1158" s="147">
        <f>NCA_Calculations!$Q$1170</f>
        <v>0</v>
      </c>
      <c r="U1158" s="144"/>
      <c r="V1158" s="144"/>
      <c r="W1158" s="149" t="str" cm="1">
        <f t="array" ref="W1158">_xlfn.IFNA(
_xlfn.IFS(
ISBLANK($U1158),"Missing space use.",
AND('Establishment details'!$C$14="Secondary",$V1158="Classbase"),"Invalid Status type",
AND(OR( $V1158="Classbase", $V1158="Teaching", $V1158="Early years",$V1158="SEND resourced"), NOT(ISBLANK($M1158))),"Space with status type and unusable type.",
AND($V1158= "Classbase",'Establishment details'!$C$22&gt;=10), "Classbase status is only valid in schools with a primary element.",
AND($I1158= "Large",$N1158 &gt; 3.5), "Large rooms with less than 3.5m height.",
AND(OR($V1158="Light practical (science)",$V1158="Light practical (science)",$V1158="Heavy practical (workshops)", $V1158="Heavy practical (clean)"), OR($O1158=0,ISBLANK($O1158))),"Missing sinks count for light and heavy practical spaces.",
AND($M1158 = "Other",ISBLANK($R1158)), "Invalid unusable type / missing note for other unusable type."
),
" ")</f>
        <v>Missing space use.</v>
      </c>
    </row>
    <row r="1159" spans="2:23" ht="15.75" x14ac:dyDescent="0.25">
      <c r="B1159" s="143"/>
      <c r="C1159" s="144"/>
      <c r="D1159" s="144"/>
      <c r="E1159" s="144"/>
      <c r="F1159" s="147" t="str" cm="1">
        <f t="array" ref="F1159">_xlfn.IFNA(CONCATENATE(_xlfn.IFS($D1159="Mezzanine",LEFT($D1159,1), $D1159="Ground Floor",LEFT($D1159,1),$D1159="Basment ",LEFT($D1159,1), $D1159="1st Floor", "0"&amp;LEFT($D1159,1), $D1159="2nd Floor", "0"&amp;LEFT($D1159,1), $D1159="3rd Floor", "0"&amp;LEFT($D1159,1), $D1159="4th Floor", "0"&amp;LEFT($D1159,1), $D1159="5th Floor", "0"&amp;LEFT($D1159,1), $D1159="6th Floor", "0"&amp;LEFT($D1159,1),$D1159="7th Floor", "0"&amp;LEFT($D1159,1),$D1159="8th Floor", "0"&amp;LEFT($D1159,1),$D1159="9th Floor", "0"&amp;LEFT($D1159,1),$D1159="10th Floor", LEFT($D1159,2),$D1159="11th Floor", LEFT($D1159,2),$D1159="12th Floor", LEFT($D1159,2),$D1159="13th Floor", LEFT($D1159,2), $D1159="Lower Ground", LEFT($D1159)&amp;IF(ISNUMBER(FIND(" ",$D1159)),MID($D1159,FIND(" ",$D1159)+1,1),"")&amp;IF(ISNUMBER(FIND(" ",$D1159,FIND(" ",$D1159)+1)),MID($D1159,FIND(" ",$D1159,FIND(" ",$D1159)+1)+1,1),""),$D1159="Upper Ground", LEFT($D1159)&amp;IF(ISNUMBER(FIND(" ",$D1159)),MID($D1159,FIND(" ",$D1159)+1,1),"")&amp;IF(ISNUMBER(FIND(" ",$D1159,FIND(" ",$D1159)+1)),MID($D1159,FIND(" ",$D1159,FIND(" ",$D1159)+1)+1,1),"")),".0",$E1159), " ")</f>
        <v xml:space="preserve"> </v>
      </c>
      <c r="G1159" s="144"/>
      <c r="H1159" s="144"/>
      <c r="I1159" s="144"/>
      <c r="J1159" s="144"/>
      <c r="K1159" s="144"/>
      <c r="L1159" s="149" t="str" cm="1">
        <f t="array" ref="L1159">_xlfn.IFNA(
_xlfn.IFS(
AND($F1159=" ",$G1159=" ",$H1159=" "),"Please update all three: Surveyor Room Reference, Establishment Room Reference and Establishment Room Name",
AND(OR($I1159="General",$I1159="Open plan/ semi-open general",$I1159="Fitted",$I1159="Light practical (science)",$I1159="Light practical (other)",$I1159="Heavy practical (workshops)",$I1159="Heavy practical (clean)",$I1159="Large",$I1159="Storage"),$J1159=0,$K1159=0),"Please update Net Area or Non-net Area",
AND($B1159&lt;&gt;"OUT",$J1159=0,$I1159&lt;&gt;"Non-net",$M1159="85% Circulation"),"Net area not recorded for spaces with 85% circulation unusable type",
AND(OR($I1159="General",$I1159="Open plan/ semi-open general",$I1159="Fitted",$I1159="Light practical (science)",$I1159="Light practical (other)",$I1159="Heavy practical (workshops)",$I1159="Heavy practical (clean)",$I1159="Large",$I1159="Storage"),OR($J1159=0,ISBLANK($J1159))),"Net area not recorded in net spaces",
AND(OR($I1159="Non-net",$I1159="Outdoor space"),$J1159&gt;0),"Net Area Recorded in Non-net space",
AND($I1159="General",$J1159&gt;90),"This general space is over 90m2, please ensure that this space is entered as separate spaces if it usually used as separate spaces",
AND($I1159="Open plan/ semi-open general",$J1159&lt;27),"Open plan general space under 27m2",
AND(OR($K1159=0,ISBLANK($K1159)), $I1159="Non-net"),"Non-net area not recorded in non-net space"
),
" ")</f>
        <v xml:space="preserve"> </v>
      </c>
      <c r="M1159" s="144"/>
      <c r="N1159" s="144"/>
      <c r="O1159" s="144"/>
      <c r="P1159" s="144"/>
      <c r="Q1159" s="144"/>
      <c r="R1159" s="171"/>
      <c r="S1159" s="147">
        <f>NCA_Calculations!$P$1171</f>
        <v>0</v>
      </c>
      <c r="T1159" s="147">
        <f>NCA_Calculations!$Q$1171</f>
        <v>0</v>
      </c>
      <c r="U1159" s="144"/>
      <c r="V1159" s="144"/>
      <c r="W1159" s="149" t="str" cm="1">
        <f t="array" ref="W1159">_xlfn.IFNA(
_xlfn.IFS(
ISBLANK($U1159),"Missing space use.",
AND('Establishment details'!$C$14="Secondary",$V1159="Classbase"),"Invalid Status type",
AND(OR( $V1159="Classbase", $V1159="Teaching", $V1159="Early years",$V1159="SEND resourced"), NOT(ISBLANK($M1159))),"Space with status type and unusable type.",
AND($V1159= "Classbase",'Establishment details'!$C$22&gt;=10), "Classbase status is only valid in schools with a primary element.",
AND($I1159= "Large",$N1159 &gt; 3.5), "Large rooms with less than 3.5m height.",
AND(OR($V1159="Light practical (science)",$V1159="Light practical (science)",$V1159="Heavy practical (workshops)", $V1159="Heavy practical (clean)"), OR($O1159=0,ISBLANK($O1159))),"Missing sinks count for light and heavy practical spaces.",
AND($M1159 = "Other",ISBLANK($R1159)), "Invalid unusable type / missing note for other unusable type."
),
" ")</f>
        <v>Missing space use.</v>
      </c>
    </row>
    <row r="1160" spans="2:23" ht="15.75" x14ac:dyDescent="0.25">
      <c r="B1160" s="143"/>
      <c r="C1160" s="144"/>
      <c r="D1160" s="144"/>
      <c r="E1160" s="144"/>
      <c r="F1160" s="147" t="str" cm="1">
        <f t="array" ref="F1160">_xlfn.IFNA(CONCATENATE(_xlfn.IFS($D1160="Mezzanine",LEFT($D1160,1), $D1160="Ground Floor",LEFT($D1160,1),$D1160="Basment ",LEFT($D1160,1), $D1160="1st Floor", "0"&amp;LEFT($D1160,1), $D1160="2nd Floor", "0"&amp;LEFT($D1160,1), $D1160="3rd Floor", "0"&amp;LEFT($D1160,1), $D1160="4th Floor", "0"&amp;LEFT($D1160,1), $D1160="5th Floor", "0"&amp;LEFT($D1160,1), $D1160="6th Floor", "0"&amp;LEFT($D1160,1),$D1160="7th Floor", "0"&amp;LEFT($D1160,1),$D1160="8th Floor", "0"&amp;LEFT($D1160,1),$D1160="9th Floor", "0"&amp;LEFT($D1160,1),$D1160="10th Floor", LEFT($D1160,2),$D1160="11th Floor", LEFT($D1160,2),$D1160="12th Floor", LEFT($D1160,2),$D1160="13th Floor", LEFT($D1160,2), $D1160="Lower Ground", LEFT($D1160)&amp;IF(ISNUMBER(FIND(" ",$D1160)),MID($D1160,FIND(" ",$D1160)+1,1),"")&amp;IF(ISNUMBER(FIND(" ",$D1160,FIND(" ",$D1160)+1)),MID($D1160,FIND(" ",$D1160,FIND(" ",$D1160)+1)+1,1),""),$D1160="Upper Ground", LEFT($D1160)&amp;IF(ISNUMBER(FIND(" ",$D1160)),MID($D1160,FIND(" ",$D1160)+1,1),"")&amp;IF(ISNUMBER(FIND(" ",$D1160,FIND(" ",$D1160)+1)),MID($D1160,FIND(" ",$D1160,FIND(" ",$D1160)+1)+1,1),"")),".0",$E1160), " ")</f>
        <v xml:space="preserve"> </v>
      </c>
      <c r="G1160" s="144"/>
      <c r="H1160" s="144"/>
      <c r="I1160" s="144"/>
      <c r="J1160" s="144"/>
      <c r="K1160" s="144"/>
      <c r="L1160" s="149" t="str" cm="1">
        <f t="array" ref="L1160">_xlfn.IFNA(
_xlfn.IFS(
AND($F1160=" ",$G1160=" ",$H1160=" "),"Please update all three: Surveyor Room Reference, Establishment Room Reference and Establishment Room Name",
AND(OR($I1160="General",$I1160="Open plan/ semi-open general",$I1160="Fitted",$I1160="Light practical (science)",$I1160="Light practical (other)",$I1160="Heavy practical (workshops)",$I1160="Heavy practical (clean)",$I1160="Large",$I1160="Storage"),$J1160=0,$K1160=0),"Please update Net Area or Non-net Area",
AND($B1160&lt;&gt;"OUT",$J1160=0,$I1160&lt;&gt;"Non-net",$M1160="85% Circulation"),"Net area not recorded for spaces with 85% circulation unusable type",
AND(OR($I1160="General",$I1160="Open plan/ semi-open general",$I1160="Fitted",$I1160="Light practical (science)",$I1160="Light practical (other)",$I1160="Heavy practical (workshops)",$I1160="Heavy practical (clean)",$I1160="Large",$I1160="Storage"),OR($J1160=0,ISBLANK($J1160))),"Net area not recorded in net spaces",
AND(OR($I1160="Non-net",$I1160="Outdoor space"),$J1160&gt;0),"Net Area Recorded in Non-net space",
AND($I1160="General",$J1160&gt;90),"This general space is over 90m2, please ensure that this space is entered as separate spaces if it usually used as separate spaces",
AND($I1160="Open plan/ semi-open general",$J1160&lt;27),"Open plan general space under 27m2",
AND(OR($K1160=0,ISBLANK($K1160)), $I1160="Non-net"),"Non-net area not recorded in non-net space"
),
" ")</f>
        <v xml:space="preserve"> </v>
      </c>
      <c r="M1160" s="144"/>
      <c r="N1160" s="144"/>
      <c r="O1160" s="144"/>
      <c r="P1160" s="144"/>
      <c r="Q1160" s="144"/>
      <c r="R1160" s="171"/>
      <c r="S1160" s="147">
        <f>NCA_Calculations!$P$1172</f>
        <v>0</v>
      </c>
      <c r="T1160" s="147">
        <f>NCA_Calculations!$Q$1172</f>
        <v>0</v>
      </c>
      <c r="U1160" s="144"/>
      <c r="V1160" s="144"/>
      <c r="W1160" s="149" t="str" cm="1">
        <f t="array" ref="W1160">_xlfn.IFNA(
_xlfn.IFS(
ISBLANK($U1160),"Missing space use.",
AND('Establishment details'!$C$14="Secondary",$V1160="Classbase"),"Invalid Status type",
AND(OR( $V1160="Classbase", $V1160="Teaching", $V1160="Early years",$V1160="SEND resourced"), NOT(ISBLANK($M1160))),"Space with status type and unusable type.",
AND($V1160= "Classbase",'Establishment details'!$C$22&gt;=10), "Classbase status is only valid in schools with a primary element.",
AND($I1160= "Large",$N1160 &gt; 3.5), "Large rooms with less than 3.5m height.",
AND(OR($V1160="Light practical (science)",$V1160="Light practical (science)",$V1160="Heavy practical (workshops)", $V1160="Heavy practical (clean)"), OR($O1160=0,ISBLANK($O1160))),"Missing sinks count for light and heavy practical spaces.",
AND($M1160 = "Other",ISBLANK($R1160)), "Invalid unusable type / missing note for other unusable type."
),
" ")</f>
        <v>Missing space use.</v>
      </c>
    </row>
    <row r="1161" spans="2:23" ht="15.75" x14ac:dyDescent="0.25">
      <c r="B1161" s="143"/>
      <c r="C1161" s="144"/>
      <c r="D1161" s="144"/>
      <c r="E1161" s="144"/>
      <c r="F1161" s="147" t="str" cm="1">
        <f t="array" ref="F1161">_xlfn.IFNA(CONCATENATE(_xlfn.IFS($D1161="Mezzanine",LEFT($D1161,1), $D1161="Ground Floor",LEFT($D1161,1),$D1161="Basment ",LEFT($D1161,1), $D1161="1st Floor", "0"&amp;LEFT($D1161,1), $D1161="2nd Floor", "0"&amp;LEFT($D1161,1), $D1161="3rd Floor", "0"&amp;LEFT($D1161,1), $D1161="4th Floor", "0"&amp;LEFT($D1161,1), $D1161="5th Floor", "0"&amp;LEFT($D1161,1), $D1161="6th Floor", "0"&amp;LEFT($D1161,1),$D1161="7th Floor", "0"&amp;LEFT($D1161,1),$D1161="8th Floor", "0"&amp;LEFT($D1161,1),$D1161="9th Floor", "0"&amp;LEFT($D1161,1),$D1161="10th Floor", LEFT($D1161,2),$D1161="11th Floor", LEFT($D1161,2),$D1161="12th Floor", LEFT($D1161,2),$D1161="13th Floor", LEFT($D1161,2), $D1161="Lower Ground", LEFT($D1161)&amp;IF(ISNUMBER(FIND(" ",$D1161)),MID($D1161,FIND(" ",$D1161)+1,1),"")&amp;IF(ISNUMBER(FIND(" ",$D1161,FIND(" ",$D1161)+1)),MID($D1161,FIND(" ",$D1161,FIND(" ",$D1161)+1)+1,1),""),$D1161="Upper Ground", LEFT($D1161)&amp;IF(ISNUMBER(FIND(" ",$D1161)),MID($D1161,FIND(" ",$D1161)+1,1),"")&amp;IF(ISNUMBER(FIND(" ",$D1161,FIND(" ",$D1161)+1)),MID($D1161,FIND(" ",$D1161,FIND(" ",$D1161)+1)+1,1),"")),".0",$E1161), " ")</f>
        <v xml:space="preserve"> </v>
      </c>
      <c r="G1161" s="144"/>
      <c r="H1161" s="144"/>
      <c r="I1161" s="144"/>
      <c r="J1161" s="144"/>
      <c r="K1161" s="144"/>
      <c r="L1161" s="149" t="str" cm="1">
        <f t="array" ref="L1161">_xlfn.IFNA(
_xlfn.IFS(
AND($F1161=" ",$G1161=" ",$H1161=" "),"Please update all three: Surveyor Room Reference, Establishment Room Reference and Establishment Room Name",
AND(OR($I1161="General",$I1161="Open plan/ semi-open general",$I1161="Fitted",$I1161="Light practical (science)",$I1161="Light practical (other)",$I1161="Heavy practical (workshops)",$I1161="Heavy practical (clean)",$I1161="Large",$I1161="Storage"),$J1161=0,$K1161=0),"Please update Net Area or Non-net Area",
AND($B1161&lt;&gt;"OUT",$J1161=0,$I1161&lt;&gt;"Non-net",$M1161="85% Circulation"),"Net area not recorded for spaces with 85% circulation unusable type",
AND(OR($I1161="General",$I1161="Open plan/ semi-open general",$I1161="Fitted",$I1161="Light practical (science)",$I1161="Light practical (other)",$I1161="Heavy practical (workshops)",$I1161="Heavy practical (clean)",$I1161="Large",$I1161="Storage"),OR($J1161=0,ISBLANK($J1161))),"Net area not recorded in net spaces",
AND(OR($I1161="Non-net",$I1161="Outdoor space"),$J1161&gt;0),"Net Area Recorded in Non-net space",
AND($I1161="General",$J1161&gt;90),"This general space is over 90m2, please ensure that this space is entered as separate spaces if it usually used as separate spaces",
AND($I1161="Open plan/ semi-open general",$J1161&lt;27),"Open plan general space under 27m2",
AND(OR($K1161=0,ISBLANK($K1161)), $I1161="Non-net"),"Non-net area not recorded in non-net space"
),
" ")</f>
        <v xml:space="preserve"> </v>
      </c>
      <c r="M1161" s="144"/>
      <c r="N1161" s="144"/>
      <c r="O1161" s="144"/>
      <c r="P1161" s="144"/>
      <c r="Q1161" s="144"/>
      <c r="R1161" s="171"/>
      <c r="S1161" s="147">
        <f>NCA_Calculations!$P$1173</f>
        <v>0</v>
      </c>
      <c r="T1161" s="147">
        <f>NCA_Calculations!$Q$1173</f>
        <v>0</v>
      </c>
      <c r="U1161" s="144"/>
      <c r="V1161" s="144"/>
      <c r="W1161" s="149" t="str" cm="1">
        <f t="array" ref="W1161">_xlfn.IFNA(
_xlfn.IFS(
ISBLANK($U1161),"Missing space use.",
AND('Establishment details'!$C$14="Secondary",$V1161="Classbase"),"Invalid Status type",
AND(OR( $V1161="Classbase", $V1161="Teaching", $V1161="Early years",$V1161="SEND resourced"), NOT(ISBLANK($M1161))),"Space with status type and unusable type.",
AND($V1161= "Classbase",'Establishment details'!$C$22&gt;=10), "Classbase status is only valid in schools with a primary element.",
AND($I1161= "Large",$N1161 &gt; 3.5), "Large rooms with less than 3.5m height.",
AND(OR($V1161="Light practical (science)",$V1161="Light practical (science)",$V1161="Heavy practical (workshops)", $V1161="Heavy practical (clean)"), OR($O1161=0,ISBLANK($O1161))),"Missing sinks count for light and heavy practical spaces.",
AND($M1161 = "Other",ISBLANK($R1161)), "Invalid unusable type / missing note for other unusable type."
),
" ")</f>
        <v>Missing space use.</v>
      </c>
    </row>
    <row r="1162" spans="2:23" ht="15.75" x14ac:dyDescent="0.25">
      <c r="B1162" s="143"/>
      <c r="C1162" s="144"/>
      <c r="D1162" s="144"/>
      <c r="E1162" s="144"/>
      <c r="F1162" s="147" t="str" cm="1">
        <f t="array" ref="F1162">_xlfn.IFNA(CONCATENATE(_xlfn.IFS($D1162="Mezzanine",LEFT($D1162,1), $D1162="Ground Floor",LEFT($D1162,1),$D1162="Basment ",LEFT($D1162,1), $D1162="1st Floor", "0"&amp;LEFT($D1162,1), $D1162="2nd Floor", "0"&amp;LEFT($D1162,1), $D1162="3rd Floor", "0"&amp;LEFT($D1162,1), $D1162="4th Floor", "0"&amp;LEFT($D1162,1), $D1162="5th Floor", "0"&amp;LEFT($D1162,1), $D1162="6th Floor", "0"&amp;LEFT($D1162,1),$D1162="7th Floor", "0"&amp;LEFT($D1162,1),$D1162="8th Floor", "0"&amp;LEFT($D1162,1),$D1162="9th Floor", "0"&amp;LEFT($D1162,1),$D1162="10th Floor", LEFT($D1162,2),$D1162="11th Floor", LEFT($D1162,2),$D1162="12th Floor", LEFT($D1162,2),$D1162="13th Floor", LEFT($D1162,2), $D1162="Lower Ground", LEFT($D1162)&amp;IF(ISNUMBER(FIND(" ",$D1162)),MID($D1162,FIND(" ",$D1162)+1,1),"")&amp;IF(ISNUMBER(FIND(" ",$D1162,FIND(" ",$D1162)+1)),MID($D1162,FIND(" ",$D1162,FIND(" ",$D1162)+1)+1,1),""),$D1162="Upper Ground", LEFT($D1162)&amp;IF(ISNUMBER(FIND(" ",$D1162)),MID($D1162,FIND(" ",$D1162)+1,1),"")&amp;IF(ISNUMBER(FIND(" ",$D1162,FIND(" ",$D1162)+1)),MID($D1162,FIND(" ",$D1162,FIND(" ",$D1162)+1)+1,1),"")),".0",$E1162), " ")</f>
        <v xml:space="preserve"> </v>
      </c>
      <c r="G1162" s="144"/>
      <c r="H1162" s="144"/>
      <c r="I1162" s="144"/>
      <c r="J1162" s="144"/>
      <c r="K1162" s="144"/>
      <c r="L1162" s="149" t="str" cm="1">
        <f t="array" ref="L1162">_xlfn.IFNA(
_xlfn.IFS(
AND($F1162=" ",$G1162=" ",$H1162=" "),"Please update all three: Surveyor Room Reference, Establishment Room Reference and Establishment Room Name",
AND(OR($I1162="General",$I1162="Open plan/ semi-open general",$I1162="Fitted",$I1162="Light practical (science)",$I1162="Light practical (other)",$I1162="Heavy practical (workshops)",$I1162="Heavy practical (clean)",$I1162="Large",$I1162="Storage"),$J1162=0,$K1162=0),"Please update Net Area or Non-net Area",
AND($B1162&lt;&gt;"OUT",$J1162=0,$I1162&lt;&gt;"Non-net",$M1162="85% Circulation"),"Net area not recorded for spaces with 85% circulation unusable type",
AND(OR($I1162="General",$I1162="Open plan/ semi-open general",$I1162="Fitted",$I1162="Light practical (science)",$I1162="Light practical (other)",$I1162="Heavy practical (workshops)",$I1162="Heavy practical (clean)",$I1162="Large",$I1162="Storage"),OR($J1162=0,ISBLANK($J1162))),"Net area not recorded in net spaces",
AND(OR($I1162="Non-net",$I1162="Outdoor space"),$J1162&gt;0),"Net Area Recorded in Non-net space",
AND($I1162="General",$J1162&gt;90),"This general space is over 90m2, please ensure that this space is entered as separate spaces if it usually used as separate spaces",
AND($I1162="Open plan/ semi-open general",$J1162&lt;27),"Open plan general space under 27m2",
AND(OR($K1162=0,ISBLANK($K1162)), $I1162="Non-net"),"Non-net area not recorded in non-net space"
),
" ")</f>
        <v xml:space="preserve"> </v>
      </c>
      <c r="M1162" s="144"/>
      <c r="N1162" s="144"/>
      <c r="O1162" s="144"/>
      <c r="P1162" s="144"/>
      <c r="Q1162" s="144"/>
      <c r="R1162" s="171"/>
      <c r="S1162" s="147">
        <f>NCA_Calculations!$P$1174</f>
        <v>0</v>
      </c>
      <c r="T1162" s="147">
        <f>NCA_Calculations!$Q$1174</f>
        <v>0</v>
      </c>
      <c r="U1162" s="144"/>
      <c r="V1162" s="144"/>
      <c r="W1162" s="149" t="str" cm="1">
        <f t="array" ref="W1162">_xlfn.IFNA(
_xlfn.IFS(
ISBLANK($U1162),"Missing space use.",
AND('Establishment details'!$C$14="Secondary",$V1162="Classbase"),"Invalid Status type",
AND(OR( $V1162="Classbase", $V1162="Teaching", $V1162="Early years",$V1162="SEND resourced"), NOT(ISBLANK($M1162))),"Space with status type and unusable type.",
AND($V1162= "Classbase",'Establishment details'!$C$22&gt;=10), "Classbase status is only valid in schools with a primary element.",
AND($I1162= "Large",$N1162 &gt; 3.5), "Large rooms with less than 3.5m height.",
AND(OR($V1162="Light practical (science)",$V1162="Light practical (science)",$V1162="Heavy practical (workshops)", $V1162="Heavy practical (clean)"), OR($O1162=0,ISBLANK($O1162))),"Missing sinks count for light and heavy practical spaces.",
AND($M1162 = "Other",ISBLANK($R1162)), "Invalid unusable type / missing note for other unusable type."
),
" ")</f>
        <v>Missing space use.</v>
      </c>
    </row>
    <row r="1163" spans="2:23" ht="15.75" x14ac:dyDescent="0.25">
      <c r="B1163" s="143"/>
      <c r="C1163" s="144"/>
      <c r="D1163" s="144"/>
      <c r="E1163" s="144"/>
      <c r="F1163" s="147" t="str" cm="1">
        <f t="array" ref="F1163">_xlfn.IFNA(CONCATENATE(_xlfn.IFS($D1163="Mezzanine",LEFT($D1163,1), $D1163="Ground Floor",LEFT($D1163,1),$D1163="Basment ",LEFT($D1163,1), $D1163="1st Floor", "0"&amp;LEFT($D1163,1), $D1163="2nd Floor", "0"&amp;LEFT($D1163,1), $D1163="3rd Floor", "0"&amp;LEFT($D1163,1), $D1163="4th Floor", "0"&amp;LEFT($D1163,1), $D1163="5th Floor", "0"&amp;LEFT($D1163,1), $D1163="6th Floor", "0"&amp;LEFT($D1163,1),$D1163="7th Floor", "0"&amp;LEFT($D1163,1),$D1163="8th Floor", "0"&amp;LEFT($D1163,1),$D1163="9th Floor", "0"&amp;LEFT($D1163,1),$D1163="10th Floor", LEFT($D1163,2),$D1163="11th Floor", LEFT($D1163,2),$D1163="12th Floor", LEFT($D1163,2),$D1163="13th Floor", LEFT($D1163,2), $D1163="Lower Ground", LEFT($D1163)&amp;IF(ISNUMBER(FIND(" ",$D1163)),MID($D1163,FIND(" ",$D1163)+1,1),"")&amp;IF(ISNUMBER(FIND(" ",$D1163,FIND(" ",$D1163)+1)),MID($D1163,FIND(" ",$D1163,FIND(" ",$D1163)+1)+1,1),""),$D1163="Upper Ground", LEFT($D1163)&amp;IF(ISNUMBER(FIND(" ",$D1163)),MID($D1163,FIND(" ",$D1163)+1,1),"")&amp;IF(ISNUMBER(FIND(" ",$D1163,FIND(" ",$D1163)+1)),MID($D1163,FIND(" ",$D1163,FIND(" ",$D1163)+1)+1,1),"")),".0",$E1163), " ")</f>
        <v xml:space="preserve"> </v>
      </c>
      <c r="G1163" s="144"/>
      <c r="H1163" s="144"/>
      <c r="I1163" s="144"/>
      <c r="J1163" s="144"/>
      <c r="K1163" s="144"/>
      <c r="L1163" s="149" t="str" cm="1">
        <f t="array" ref="L1163">_xlfn.IFNA(
_xlfn.IFS(
AND($F1163=" ",$G1163=" ",$H1163=" "),"Please update all three: Surveyor Room Reference, Establishment Room Reference and Establishment Room Name",
AND(OR($I1163="General",$I1163="Open plan/ semi-open general",$I1163="Fitted",$I1163="Light practical (science)",$I1163="Light practical (other)",$I1163="Heavy practical (workshops)",$I1163="Heavy practical (clean)",$I1163="Large",$I1163="Storage"),$J1163=0,$K1163=0),"Please update Net Area or Non-net Area",
AND($B1163&lt;&gt;"OUT",$J1163=0,$I1163&lt;&gt;"Non-net",$M1163="85% Circulation"),"Net area not recorded for spaces with 85% circulation unusable type",
AND(OR($I1163="General",$I1163="Open plan/ semi-open general",$I1163="Fitted",$I1163="Light practical (science)",$I1163="Light practical (other)",$I1163="Heavy practical (workshops)",$I1163="Heavy practical (clean)",$I1163="Large",$I1163="Storage"),OR($J1163=0,ISBLANK($J1163))),"Net area not recorded in net spaces",
AND(OR($I1163="Non-net",$I1163="Outdoor space"),$J1163&gt;0),"Net Area Recorded in Non-net space",
AND($I1163="General",$J1163&gt;90),"This general space is over 90m2, please ensure that this space is entered as separate spaces if it usually used as separate spaces",
AND($I1163="Open plan/ semi-open general",$J1163&lt;27),"Open plan general space under 27m2",
AND(OR($K1163=0,ISBLANK($K1163)), $I1163="Non-net"),"Non-net area not recorded in non-net space"
),
" ")</f>
        <v xml:space="preserve"> </v>
      </c>
      <c r="M1163" s="144"/>
      <c r="N1163" s="144"/>
      <c r="O1163" s="144"/>
      <c r="P1163" s="144"/>
      <c r="Q1163" s="144"/>
      <c r="R1163" s="171"/>
      <c r="S1163" s="147">
        <f>NCA_Calculations!$P$1175</f>
        <v>0</v>
      </c>
      <c r="T1163" s="147">
        <f>NCA_Calculations!$Q$1175</f>
        <v>0</v>
      </c>
      <c r="U1163" s="144"/>
      <c r="V1163" s="144"/>
      <c r="W1163" s="149" t="str" cm="1">
        <f t="array" ref="W1163">_xlfn.IFNA(
_xlfn.IFS(
ISBLANK($U1163),"Missing space use.",
AND('Establishment details'!$C$14="Secondary",$V1163="Classbase"),"Invalid Status type",
AND(OR( $V1163="Classbase", $V1163="Teaching", $V1163="Early years",$V1163="SEND resourced"), NOT(ISBLANK($M1163))),"Space with status type and unusable type.",
AND($V1163= "Classbase",'Establishment details'!$C$22&gt;=10), "Classbase status is only valid in schools with a primary element.",
AND($I1163= "Large",$N1163 &gt; 3.5), "Large rooms with less than 3.5m height.",
AND(OR($V1163="Light practical (science)",$V1163="Light practical (science)",$V1163="Heavy practical (workshops)", $V1163="Heavy practical (clean)"), OR($O1163=0,ISBLANK($O1163))),"Missing sinks count for light and heavy practical spaces.",
AND($M1163 = "Other",ISBLANK($R1163)), "Invalid unusable type / missing note for other unusable type."
),
" ")</f>
        <v>Missing space use.</v>
      </c>
    </row>
    <row r="1164" spans="2:23" ht="15.75" x14ac:dyDescent="0.25">
      <c r="B1164" s="143"/>
      <c r="C1164" s="144"/>
      <c r="D1164" s="144"/>
      <c r="E1164" s="144"/>
      <c r="F1164" s="147" t="str" cm="1">
        <f t="array" ref="F1164">_xlfn.IFNA(CONCATENATE(_xlfn.IFS($D1164="Mezzanine",LEFT($D1164,1), $D1164="Ground Floor",LEFT($D1164,1),$D1164="Basment ",LEFT($D1164,1), $D1164="1st Floor", "0"&amp;LEFT($D1164,1), $D1164="2nd Floor", "0"&amp;LEFT($D1164,1), $D1164="3rd Floor", "0"&amp;LEFT($D1164,1), $D1164="4th Floor", "0"&amp;LEFT($D1164,1), $D1164="5th Floor", "0"&amp;LEFT($D1164,1), $D1164="6th Floor", "0"&amp;LEFT($D1164,1),$D1164="7th Floor", "0"&amp;LEFT($D1164,1),$D1164="8th Floor", "0"&amp;LEFT($D1164,1),$D1164="9th Floor", "0"&amp;LEFT($D1164,1),$D1164="10th Floor", LEFT($D1164,2),$D1164="11th Floor", LEFT($D1164,2),$D1164="12th Floor", LEFT($D1164,2),$D1164="13th Floor", LEFT($D1164,2), $D1164="Lower Ground", LEFT($D1164)&amp;IF(ISNUMBER(FIND(" ",$D1164)),MID($D1164,FIND(" ",$D1164)+1,1),"")&amp;IF(ISNUMBER(FIND(" ",$D1164,FIND(" ",$D1164)+1)),MID($D1164,FIND(" ",$D1164,FIND(" ",$D1164)+1)+1,1),""),$D1164="Upper Ground", LEFT($D1164)&amp;IF(ISNUMBER(FIND(" ",$D1164)),MID($D1164,FIND(" ",$D1164)+1,1),"")&amp;IF(ISNUMBER(FIND(" ",$D1164,FIND(" ",$D1164)+1)),MID($D1164,FIND(" ",$D1164,FIND(" ",$D1164)+1)+1,1),"")),".0",$E1164), " ")</f>
        <v xml:space="preserve"> </v>
      </c>
      <c r="G1164" s="144"/>
      <c r="H1164" s="144"/>
      <c r="I1164" s="144"/>
      <c r="J1164" s="144"/>
      <c r="K1164" s="144"/>
      <c r="L1164" s="149" t="str" cm="1">
        <f t="array" ref="L1164">_xlfn.IFNA(
_xlfn.IFS(
AND($F1164=" ",$G1164=" ",$H1164=" "),"Please update all three: Surveyor Room Reference, Establishment Room Reference and Establishment Room Name",
AND(OR($I1164="General",$I1164="Open plan/ semi-open general",$I1164="Fitted",$I1164="Light practical (science)",$I1164="Light practical (other)",$I1164="Heavy practical (workshops)",$I1164="Heavy practical (clean)",$I1164="Large",$I1164="Storage"),$J1164=0,$K1164=0),"Please update Net Area or Non-net Area",
AND($B1164&lt;&gt;"OUT",$J1164=0,$I1164&lt;&gt;"Non-net",$M1164="85% Circulation"),"Net area not recorded for spaces with 85% circulation unusable type",
AND(OR($I1164="General",$I1164="Open plan/ semi-open general",$I1164="Fitted",$I1164="Light practical (science)",$I1164="Light practical (other)",$I1164="Heavy practical (workshops)",$I1164="Heavy practical (clean)",$I1164="Large",$I1164="Storage"),OR($J1164=0,ISBLANK($J1164))),"Net area not recorded in net spaces",
AND(OR($I1164="Non-net",$I1164="Outdoor space"),$J1164&gt;0),"Net Area Recorded in Non-net space",
AND($I1164="General",$J1164&gt;90),"This general space is over 90m2, please ensure that this space is entered as separate spaces if it usually used as separate spaces",
AND($I1164="Open plan/ semi-open general",$J1164&lt;27),"Open plan general space under 27m2",
AND(OR($K1164=0,ISBLANK($K1164)), $I1164="Non-net"),"Non-net area not recorded in non-net space"
),
" ")</f>
        <v xml:space="preserve"> </v>
      </c>
      <c r="M1164" s="144"/>
      <c r="N1164" s="144"/>
      <c r="O1164" s="144"/>
      <c r="P1164" s="144"/>
      <c r="Q1164" s="144"/>
      <c r="R1164" s="171"/>
      <c r="S1164" s="147">
        <f>NCA_Calculations!$P$1176</f>
        <v>0</v>
      </c>
      <c r="T1164" s="147">
        <f>NCA_Calculations!$Q$1176</f>
        <v>0</v>
      </c>
      <c r="U1164" s="144"/>
      <c r="V1164" s="144"/>
      <c r="W1164" s="149" t="str" cm="1">
        <f t="array" ref="W1164">_xlfn.IFNA(
_xlfn.IFS(
ISBLANK($U1164),"Missing space use.",
AND('Establishment details'!$C$14="Secondary",$V1164="Classbase"),"Invalid Status type",
AND(OR( $V1164="Classbase", $V1164="Teaching", $V1164="Early years",$V1164="SEND resourced"), NOT(ISBLANK($M1164))),"Space with status type and unusable type.",
AND($V1164= "Classbase",'Establishment details'!$C$22&gt;=10), "Classbase status is only valid in schools with a primary element.",
AND($I1164= "Large",$N1164 &gt; 3.5), "Large rooms with less than 3.5m height.",
AND(OR($V1164="Light practical (science)",$V1164="Light practical (science)",$V1164="Heavy practical (workshops)", $V1164="Heavy practical (clean)"), OR($O1164=0,ISBLANK($O1164))),"Missing sinks count for light and heavy practical spaces.",
AND($M1164 = "Other",ISBLANK($R1164)), "Invalid unusable type / missing note for other unusable type."
),
" ")</f>
        <v>Missing space use.</v>
      </c>
    </row>
    <row r="1165" spans="2:23" ht="15.75" x14ac:dyDescent="0.25">
      <c r="B1165" s="143"/>
      <c r="C1165" s="144"/>
      <c r="D1165" s="144"/>
      <c r="E1165" s="144"/>
      <c r="F1165" s="147" t="str" cm="1">
        <f t="array" ref="F1165">_xlfn.IFNA(CONCATENATE(_xlfn.IFS($D1165="Mezzanine",LEFT($D1165,1), $D1165="Ground Floor",LEFT($D1165,1),$D1165="Basment ",LEFT($D1165,1), $D1165="1st Floor", "0"&amp;LEFT($D1165,1), $D1165="2nd Floor", "0"&amp;LEFT($D1165,1), $D1165="3rd Floor", "0"&amp;LEFT($D1165,1), $D1165="4th Floor", "0"&amp;LEFT($D1165,1), $D1165="5th Floor", "0"&amp;LEFT($D1165,1), $D1165="6th Floor", "0"&amp;LEFT($D1165,1),$D1165="7th Floor", "0"&amp;LEFT($D1165,1),$D1165="8th Floor", "0"&amp;LEFT($D1165,1),$D1165="9th Floor", "0"&amp;LEFT($D1165,1),$D1165="10th Floor", LEFT($D1165,2),$D1165="11th Floor", LEFT($D1165,2),$D1165="12th Floor", LEFT($D1165,2),$D1165="13th Floor", LEFT($D1165,2), $D1165="Lower Ground", LEFT($D1165)&amp;IF(ISNUMBER(FIND(" ",$D1165)),MID($D1165,FIND(" ",$D1165)+1,1),"")&amp;IF(ISNUMBER(FIND(" ",$D1165,FIND(" ",$D1165)+1)),MID($D1165,FIND(" ",$D1165,FIND(" ",$D1165)+1)+1,1),""),$D1165="Upper Ground", LEFT($D1165)&amp;IF(ISNUMBER(FIND(" ",$D1165)),MID($D1165,FIND(" ",$D1165)+1,1),"")&amp;IF(ISNUMBER(FIND(" ",$D1165,FIND(" ",$D1165)+1)),MID($D1165,FIND(" ",$D1165,FIND(" ",$D1165)+1)+1,1),"")),".0",$E1165), " ")</f>
        <v xml:space="preserve"> </v>
      </c>
      <c r="G1165" s="144"/>
      <c r="H1165" s="144"/>
      <c r="I1165" s="144"/>
      <c r="J1165" s="144"/>
      <c r="K1165" s="144"/>
      <c r="L1165" s="149" t="str" cm="1">
        <f t="array" ref="L1165">_xlfn.IFNA(
_xlfn.IFS(
AND($F1165=" ",$G1165=" ",$H1165=" "),"Please update all three: Surveyor Room Reference, Establishment Room Reference and Establishment Room Name",
AND(OR($I1165="General",$I1165="Open plan/ semi-open general",$I1165="Fitted",$I1165="Light practical (science)",$I1165="Light practical (other)",$I1165="Heavy practical (workshops)",$I1165="Heavy practical (clean)",$I1165="Large",$I1165="Storage"),$J1165=0,$K1165=0),"Please update Net Area or Non-net Area",
AND($B1165&lt;&gt;"OUT",$J1165=0,$I1165&lt;&gt;"Non-net",$M1165="85% Circulation"),"Net area not recorded for spaces with 85% circulation unusable type",
AND(OR($I1165="General",$I1165="Open plan/ semi-open general",$I1165="Fitted",$I1165="Light practical (science)",$I1165="Light practical (other)",$I1165="Heavy practical (workshops)",$I1165="Heavy practical (clean)",$I1165="Large",$I1165="Storage"),OR($J1165=0,ISBLANK($J1165))),"Net area not recorded in net spaces",
AND(OR($I1165="Non-net",$I1165="Outdoor space"),$J1165&gt;0),"Net Area Recorded in Non-net space",
AND($I1165="General",$J1165&gt;90),"This general space is over 90m2, please ensure that this space is entered as separate spaces if it usually used as separate spaces",
AND($I1165="Open plan/ semi-open general",$J1165&lt;27),"Open plan general space under 27m2",
AND(OR($K1165=0,ISBLANK($K1165)), $I1165="Non-net"),"Non-net area not recorded in non-net space"
),
" ")</f>
        <v xml:space="preserve"> </v>
      </c>
      <c r="M1165" s="144"/>
      <c r="N1165" s="144"/>
      <c r="O1165" s="144"/>
      <c r="P1165" s="144"/>
      <c r="Q1165" s="144"/>
      <c r="R1165" s="171"/>
      <c r="S1165" s="147">
        <f>NCA_Calculations!$P$1177</f>
        <v>0</v>
      </c>
      <c r="T1165" s="147">
        <f>NCA_Calculations!$Q$1177</f>
        <v>0</v>
      </c>
      <c r="U1165" s="144"/>
      <c r="V1165" s="144"/>
      <c r="W1165" s="149" t="str" cm="1">
        <f t="array" ref="W1165">_xlfn.IFNA(
_xlfn.IFS(
ISBLANK($U1165),"Missing space use.",
AND('Establishment details'!$C$14="Secondary",$V1165="Classbase"),"Invalid Status type",
AND(OR( $V1165="Classbase", $V1165="Teaching", $V1165="Early years",$V1165="SEND resourced"), NOT(ISBLANK($M1165))),"Space with status type and unusable type.",
AND($V1165= "Classbase",'Establishment details'!$C$22&gt;=10), "Classbase status is only valid in schools with a primary element.",
AND($I1165= "Large",$N1165 &gt; 3.5), "Large rooms with less than 3.5m height.",
AND(OR($V1165="Light practical (science)",$V1165="Light practical (science)",$V1165="Heavy practical (workshops)", $V1165="Heavy practical (clean)"), OR($O1165=0,ISBLANK($O1165))),"Missing sinks count for light and heavy practical spaces.",
AND($M1165 = "Other",ISBLANK($R1165)), "Invalid unusable type / missing note for other unusable type."
),
" ")</f>
        <v>Missing space use.</v>
      </c>
    </row>
    <row r="1166" spans="2:23" ht="15.75" x14ac:dyDescent="0.25">
      <c r="B1166" s="143"/>
      <c r="C1166" s="144"/>
      <c r="D1166" s="144"/>
      <c r="E1166" s="144"/>
      <c r="F1166" s="147" t="str" cm="1">
        <f t="array" ref="F1166">_xlfn.IFNA(CONCATENATE(_xlfn.IFS($D1166="Mezzanine",LEFT($D1166,1), $D1166="Ground Floor",LEFT($D1166,1),$D1166="Basment ",LEFT($D1166,1), $D1166="1st Floor", "0"&amp;LEFT($D1166,1), $D1166="2nd Floor", "0"&amp;LEFT($D1166,1), $D1166="3rd Floor", "0"&amp;LEFT($D1166,1), $D1166="4th Floor", "0"&amp;LEFT($D1166,1), $D1166="5th Floor", "0"&amp;LEFT($D1166,1), $D1166="6th Floor", "0"&amp;LEFT($D1166,1),$D1166="7th Floor", "0"&amp;LEFT($D1166,1),$D1166="8th Floor", "0"&amp;LEFT($D1166,1),$D1166="9th Floor", "0"&amp;LEFT($D1166,1),$D1166="10th Floor", LEFT($D1166,2),$D1166="11th Floor", LEFT($D1166,2),$D1166="12th Floor", LEFT($D1166,2),$D1166="13th Floor", LEFT($D1166,2), $D1166="Lower Ground", LEFT($D1166)&amp;IF(ISNUMBER(FIND(" ",$D1166)),MID($D1166,FIND(" ",$D1166)+1,1),"")&amp;IF(ISNUMBER(FIND(" ",$D1166,FIND(" ",$D1166)+1)),MID($D1166,FIND(" ",$D1166,FIND(" ",$D1166)+1)+1,1),""),$D1166="Upper Ground", LEFT($D1166)&amp;IF(ISNUMBER(FIND(" ",$D1166)),MID($D1166,FIND(" ",$D1166)+1,1),"")&amp;IF(ISNUMBER(FIND(" ",$D1166,FIND(" ",$D1166)+1)),MID($D1166,FIND(" ",$D1166,FIND(" ",$D1166)+1)+1,1),"")),".0",$E1166), " ")</f>
        <v xml:space="preserve"> </v>
      </c>
      <c r="G1166" s="144"/>
      <c r="H1166" s="144"/>
      <c r="I1166" s="144"/>
      <c r="J1166" s="144"/>
      <c r="K1166" s="144"/>
      <c r="L1166" s="149" t="str" cm="1">
        <f t="array" ref="L1166">_xlfn.IFNA(
_xlfn.IFS(
AND($F1166=" ",$G1166=" ",$H1166=" "),"Please update all three: Surveyor Room Reference, Establishment Room Reference and Establishment Room Name",
AND(OR($I1166="General",$I1166="Open plan/ semi-open general",$I1166="Fitted",$I1166="Light practical (science)",$I1166="Light practical (other)",$I1166="Heavy practical (workshops)",$I1166="Heavy practical (clean)",$I1166="Large",$I1166="Storage"),$J1166=0,$K1166=0),"Please update Net Area or Non-net Area",
AND($B1166&lt;&gt;"OUT",$J1166=0,$I1166&lt;&gt;"Non-net",$M1166="85% Circulation"),"Net area not recorded for spaces with 85% circulation unusable type",
AND(OR($I1166="General",$I1166="Open plan/ semi-open general",$I1166="Fitted",$I1166="Light practical (science)",$I1166="Light practical (other)",$I1166="Heavy practical (workshops)",$I1166="Heavy practical (clean)",$I1166="Large",$I1166="Storage"),OR($J1166=0,ISBLANK($J1166))),"Net area not recorded in net spaces",
AND(OR($I1166="Non-net",$I1166="Outdoor space"),$J1166&gt;0),"Net Area Recorded in Non-net space",
AND($I1166="General",$J1166&gt;90),"This general space is over 90m2, please ensure that this space is entered as separate spaces if it usually used as separate spaces",
AND($I1166="Open plan/ semi-open general",$J1166&lt;27),"Open plan general space under 27m2",
AND(OR($K1166=0,ISBLANK($K1166)), $I1166="Non-net"),"Non-net area not recorded in non-net space"
),
" ")</f>
        <v xml:space="preserve"> </v>
      </c>
      <c r="M1166" s="144"/>
      <c r="N1166" s="144"/>
      <c r="O1166" s="144"/>
      <c r="P1166" s="144"/>
      <c r="Q1166" s="144"/>
      <c r="R1166" s="171"/>
      <c r="S1166" s="147">
        <f>NCA_Calculations!$P$1178</f>
        <v>0</v>
      </c>
      <c r="T1166" s="147">
        <f>NCA_Calculations!$Q$1178</f>
        <v>0</v>
      </c>
      <c r="U1166" s="144"/>
      <c r="V1166" s="144"/>
      <c r="W1166" s="149" t="str" cm="1">
        <f t="array" ref="W1166">_xlfn.IFNA(
_xlfn.IFS(
ISBLANK($U1166),"Missing space use.",
AND('Establishment details'!$C$14="Secondary",$V1166="Classbase"),"Invalid Status type",
AND(OR( $V1166="Classbase", $V1166="Teaching", $V1166="Early years",$V1166="SEND resourced"), NOT(ISBLANK($M1166))),"Space with status type and unusable type.",
AND($V1166= "Classbase",'Establishment details'!$C$22&gt;=10), "Classbase status is only valid in schools with a primary element.",
AND($I1166= "Large",$N1166 &gt; 3.5), "Large rooms with less than 3.5m height.",
AND(OR($V1166="Light practical (science)",$V1166="Light practical (science)",$V1166="Heavy practical (workshops)", $V1166="Heavy practical (clean)"), OR($O1166=0,ISBLANK($O1166))),"Missing sinks count for light and heavy practical spaces.",
AND($M1166 = "Other",ISBLANK($R1166)), "Invalid unusable type / missing note for other unusable type."
),
" ")</f>
        <v>Missing space use.</v>
      </c>
    </row>
    <row r="1167" spans="2:23" ht="15.75" x14ac:dyDescent="0.25">
      <c r="B1167" s="143"/>
      <c r="C1167" s="144"/>
      <c r="D1167" s="144"/>
      <c r="E1167" s="144"/>
      <c r="F1167" s="147" t="str" cm="1">
        <f t="array" ref="F1167">_xlfn.IFNA(CONCATENATE(_xlfn.IFS($D1167="Mezzanine",LEFT($D1167,1), $D1167="Ground Floor",LEFT($D1167,1),$D1167="Basment ",LEFT($D1167,1), $D1167="1st Floor", "0"&amp;LEFT($D1167,1), $D1167="2nd Floor", "0"&amp;LEFT($D1167,1), $D1167="3rd Floor", "0"&amp;LEFT($D1167,1), $D1167="4th Floor", "0"&amp;LEFT($D1167,1), $D1167="5th Floor", "0"&amp;LEFT($D1167,1), $D1167="6th Floor", "0"&amp;LEFT($D1167,1),$D1167="7th Floor", "0"&amp;LEFT($D1167,1),$D1167="8th Floor", "0"&amp;LEFT($D1167,1),$D1167="9th Floor", "0"&amp;LEFT($D1167,1),$D1167="10th Floor", LEFT($D1167,2),$D1167="11th Floor", LEFT($D1167,2),$D1167="12th Floor", LEFT($D1167,2),$D1167="13th Floor", LEFT($D1167,2), $D1167="Lower Ground", LEFT($D1167)&amp;IF(ISNUMBER(FIND(" ",$D1167)),MID($D1167,FIND(" ",$D1167)+1,1),"")&amp;IF(ISNUMBER(FIND(" ",$D1167,FIND(" ",$D1167)+1)),MID($D1167,FIND(" ",$D1167,FIND(" ",$D1167)+1)+1,1),""),$D1167="Upper Ground", LEFT($D1167)&amp;IF(ISNUMBER(FIND(" ",$D1167)),MID($D1167,FIND(" ",$D1167)+1,1),"")&amp;IF(ISNUMBER(FIND(" ",$D1167,FIND(" ",$D1167)+1)),MID($D1167,FIND(" ",$D1167,FIND(" ",$D1167)+1)+1,1),"")),".0",$E1167), " ")</f>
        <v xml:space="preserve"> </v>
      </c>
      <c r="G1167" s="144"/>
      <c r="H1167" s="144"/>
      <c r="I1167" s="144"/>
      <c r="J1167" s="144"/>
      <c r="K1167" s="144"/>
      <c r="L1167" s="149" t="str" cm="1">
        <f t="array" ref="L1167">_xlfn.IFNA(
_xlfn.IFS(
AND($F1167=" ",$G1167=" ",$H1167=" "),"Please update all three: Surveyor Room Reference, Establishment Room Reference and Establishment Room Name",
AND(OR($I1167="General",$I1167="Open plan/ semi-open general",$I1167="Fitted",$I1167="Light practical (science)",$I1167="Light practical (other)",$I1167="Heavy practical (workshops)",$I1167="Heavy practical (clean)",$I1167="Large",$I1167="Storage"),$J1167=0,$K1167=0),"Please update Net Area or Non-net Area",
AND($B1167&lt;&gt;"OUT",$J1167=0,$I1167&lt;&gt;"Non-net",$M1167="85% Circulation"),"Net area not recorded for spaces with 85% circulation unusable type",
AND(OR($I1167="General",$I1167="Open plan/ semi-open general",$I1167="Fitted",$I1167="Light practical (science)",$I1167="Light practical (other)",$I1167="Heavy practical (workshops)",$I1167="Heavy practical (clean)",$I1167="Large",$I1167="Storage"),OR($J1167=0,ISBLANK($J1167))),"Net area not recorded in net spaces",
AND(OR($I1167="Non-net",$I1167="Outdoor space"),$J1167&gt;0),"Net Area Recorded in Non-net space",
AND($I1167="General",$J1167&gt;90),"This general space is over 90m2, please ensure that this space is entered as separate spaces if it usually used as separate spaces",
AND($I1167="Open plan/ semi-open general",$J1167&lt;27),"Open plan general space under 27m2",
AND(OR($K1167=0,ISBLANK($K1167)), $I1167="Non-net"),"Non-net area not recorded in non-net space"
),
" ")</f>
        <v xml:space="preserve"> </v>
      </c>
      <c r="M1167" s="144"/>
      <c r="N1167" s="144"/>
      <c r="O1167" s="144"/>
      <c r="P1167" s="144"/>
      <c r="Q1167" s="144"/>
      <c r="R1167" s="171"/>
      <c r="S1167" s="147">
        <f>NCA_Calculations!$P$1179</f>
        <v>0</v>
      </c>
      <c r="T1167" s="147">
        <f>NCA_Calculations!$Q$1179</f>
        <v>0</v>
      </c>
      <c r="U1167" s="144"/>
      <c r="V1167" s="144"/>
      <c r="W1167" s="149" t="str" cm="1">
        <f t="array" ref="W1167">_xlfn.IFNA(
_xlfn.IFS(
ISBLANK($U1167),"Missing space use.",
AND('Establishment details'!$C$14="Secondary",$V1167="Classbase"),"Invalid Status type",
AND(OR( $V1167="Classbase", $V1167="Teaching", $V1167="Early years",$V1167="SEND resourced"), NOT(ISBLANK($M1167))),"Space with status type and unusable type.",
AND($V1167= "Classbase",'Establishment details'!$C$22&gt;=10), "Classbase status is only valid in schools with a primary element.",
AND($I1167= "Large",$N1167 &gt; 3.5), "Large rooms with less than 3.5m height.",
AND(OR($V1167="Light practical (science)",$V1167="Light practical (science)",$V1167="Heavy practical (workshops)", $V1167="Heavy practical (clean)"), OR($O1167=0,ISBLANK($O1167))),"Missing sinks count for light and heavy practical spaces.",
AND($M1167 = "Other",ISBLANK($R1167)), "Invalid unusable type / missing note for other unusable type."
),
" ")</f>
        <v>Missing space use.</v>
      </c>
    </row>
    <row r="1168" spans="2:23" ht="15.75" x14ac:dyDescent="0.25">
      <c r="B1168" s="143"/>
      <c r="C1168" s="144"/>
      <c r="D1168" s="144"/>
      <c r="E1168" s="144"/>
      <c r="F1168" s="147" t="str" cm="1">
        <f t="array" ref="F1168">_xlfn.IFNA(CONCATENATE(_xlfn.IFS($D1168="Mezzanine",LEFT($D1168,1), $D1168="Ground Floor",LEFT($D1168,1),$D1168="Basment ",LEFT($D1168,1), $D1168="1st Floor", "0"&amp;LEFT($D1168,1), $D1168="2nd Floor", "0"&amp;LEFT($D1168,1), $D1168="3rd Floor", "0"&amp;LEFT($D1168,1), $D1168="4th Floor", "0"&amp;LEFT($D1168,1), $D1168="5th Floor", "0"&amp;LEFT($D1168,1), $D1168="6th Floor", "0"&amp;LEFT($D1168,1),$D1168="7th Floor", "0"&amp;LEFT($D1168,1),$D1168="8th Floor", "0"&amp;LEFT($D1168,1),$D1168="9th Floor", "0"&amp;LEFT($D1168,1),$D1168="10th Floor", LEFT($D1168,2),$D1168="11th Floor", LEFT($D1168,2),$D1168="12th Floor", LEFT($D1168,2),$D1168="13th Floor", LEFT($D1168,2), $D1168="Lower Ground", LEFT($D1168)&amp;IF(ISNUMBER(FIND(" ",$D1168)),MID($D1168,FIND(" ",$D1168)+1,1),"")&amp;IF(ISNUMBER(FIND(" ",$D1168,FIND(" ",$D1168)+1)),MID($D1168,FIND(" ",$D1168,FIND(" ",$D1168)+1)+1,1),""),$D1168="Upper Ground", LEFT($D1168)&amp;IF(ISNUMBER(FIND(" ",$D1168)),MID($D1168,FIND(" ",$D1168)+1,1),"")&amp;IF(ISNUMBER(FIND(" ",$D1168,FIND(" ",$D1168)+1)),MID($D1168,FIND(" ",$D1168,FIND(" ",$D1168)+1)+1,1),"")),".0",$E1168), " ")</f>
        <v xml:space="preserve"> </v>
      </c>
      <c r="G1168" s="144"/>
      <c r="H1168" s="144"/>
      <c r="I1168" s="144"/>
      <c r="J1168" s="144"/>
      <c r="K1168" s="144"/>
      <c r="L1168" s="149" t="str" cm="1">
        <f t="array" ref="L1168">_xlfn.IFNA(
_xlfn.IFS(
AND($F1168=" ",$G1168=" ",$H1168=" "),"Please update all three: Surveyor Room Reference, Establishment Room Reference and Establishment Room Name",
AND(OR($I1168="General",$I1168="Open plan/ semi-open general",$I1168="Fitted",$I1168="Light practical (science)",$I1168="Light practical (other)",$I1168="Heavy practical (workshops)",$I1168="Heavy practical (clean)",$I1168="Large",$I1168="Storage"),$J1168=0,$K1168=0),"Please update Net Area or Non-net Area",
AND($B1168&lt;&gt;"OUT",$J1168=0,$I1168&lt;&gt;"Non-net",$M1168="85% Circulation"),"Net area not recorded for spaces with 85% circulation unusable type",
AND(OR($I1168="General",$I1168="Open plan/ semi-open general",$I1168="Fitted",$I1168="Light practical (science)",$I1168="Light practical (other)",$I1168="Heavy practical (workshops)",$I1168="Heavy practical (clean)",$I1168="Large",$I1168="Storage"),OR($J1168=0,ISBLANK($J1168))),"Net area not recorded in net spaces",
AND(OR($I1168="Non-net",$I1168="Outdoor space"),$J1168&gt;0),"Net Area Recorded in Non-net space",
AND($I1168="General",$J1168&gt;90),"This general space is over 90m2, please ensure that this space is entered as separate spaces if it usually used as separate spaces",
AND($I1168="Open plan/ semi-open general",$J1168&lt;27),"Open plan general space under 27m2",
AND(OR($K1168=0,ISBLANK($K1168)), $I1168="Non-net"),"Non-net area not recorded in non-net space"
),
" ")</f>
        <v xml:space="preserve"> </v>
      </c>
      <c r="M1168" s="144"/>
      <c r="N1168" s="144"/>
      <c r="O1168" s="144"/>
      <c r="P1168" s="144"/>
      <c r="Q1168" s="144"/>
      <c r="R1168" s="171"/>
      <c r="S1168" s="147">
        <f>NCA_Calculations!$P$1180</f>
        <v>0</v>
      </c>
      <c r="T1168" s="147">
        <f>NCA_Calculations!$Q$1180</f>
        <v>0</v>
      </c>
      <c r="U1168" s="144"/>
      <c r="V1168" s="144"/>
      <c r="W1168" s="149" t="str" cm="1">
        <f t="array" ref="W1168">_xlfn.IFNA(
_xlfn.IFS(
ISBLANK($U1168),"Missing space use.",
AND('Establishment details'!$C$14="Secondary",$V1168="Classbase"),"Invalid Status type",
AND(OR( $V1168="Classbase", $V1168="Teaching", $V1168="Early years",$V1168="SEND resourced"), NOT(ISBLANK($M1168))),"Space with status type and unusable type.",
AND($V1168= "Classbase",'Establishment details'!$C$22&gt;=10), "Classbase status is only valid in schools with a primary element.",
AND($I1168= "Large",$N1168 &gt; 3.5), "Large rooms with less than 3.5m height.",
AND(OR($V1168="Light practical (science)",$V1168="Light practical (science)",$V1168="Heavy practical (workshops)", $V1168="Heavy practical (clean)"), OR($O1168=0,ISBLANK($O1168))),"Missing sinks count for light and heavy practical spaces.",
AND($M1168 = "Other",ISBLANK($R1168)), "Invalid unusable type / missing note for other unusable type."
),
" ")</f>
        <v>Missing space use.</v>
      </c>
    </row>
    <row r="1169" spans="2:23" ht="15.75" x14ac:dyDescent="0.25">
      <c r="B1169" s="143"/>
      <c r="C1169" s="144"/>
      <c r="D1169" s="144"/>
      <c r="E1169" s="144"/>
      <c r="F1169" s="147" t="str" cm="1">
        <f t="array" ref="F1169">_xlfn.IFNA(CONCATENATE(_xlfn.IFS($D1169="Mezzanine",LEFT($D1169,1), $D1169="Ground Floor",LEFT($D1169,1),$D1169="Basment ",LEFT($D1169,1), $D1169="1st Floor", "0"&amp;LEFT($D1169,1), $D1169="2nd Floor", "0"&amp;LEFT($D1169,1), $D1169="3rd Floor", "0"&amp;LEFT($D1169,1), $D1169="4th Floor", "0"&amp;LEFT($D1169,1), $D1169="5th Floor", "0"&amp;LEFT($D1169,1), $D1169="6th Floor", "0"&amp;LEFT($D1169,1),$D1169="7th Floor", "0"&amp;LEFT($D1169,1),$D1169="8th Floor", "0"&amp;LEFT($D1169,1),$D1169="9th Floor", "0"&amp;LEFT($D1169,1),$D1169="10th Floor", LEFT($D1169,2),$D1169="11th Floor", LEFT($D1169,2),$D1169="12th Floor", LEFT($D1169,2),$D1169="13th Floor", LEFT($D1169,2), $D1169="Lower Ground", LEFT($D1169)&amp;IF(ISNUMBER(FIND(" ",$D1169)),MID($D1169,FIND(" ",$D1169)+1,1),"")&amp;IF(ISNUMBER(FIND(" ",$D1169,FIND(" ",$D1169)+1)),MID($D1169,FIND(" ",$D1169,FIND(" ",$D1169)+1)+1,1),""),$D1169="Upper Ground", LEFT($D1169)&amp;IF(ISNUMBER(FIND(" ",$D1169)),MID($D1169,FIND(" ",$D1169)+1,1),"")&amp;IF(ISNUMBER(FIND(" ",$D1169,FIND(" ",$D1169)+1)),MID($D1169,FIND(" ",$D1169,FIND(" ",$D1169)+1)+1,1),"")),".0",$E1169), " ")</f>
        <v xml:space="preserve"> </v>
      </c>
      <c r="G1169" s="144"/>
      <c r="H1169" s="144"/>
      <c r="I1169" s="144"/>
      <c r="J1169" s="144"/>
      <c r="K1169" s="144"/>
      <c r="L1169" s="149" t="str" cm="1">
        <f t="array" ref="L1169">_xlfn.IFNA(
_xlfn.IFS(
AND($F1169=" ",$G1169=" ",$H1169=" "),"Please update all three: Surveyor Room Reference, Establishment Room Reference and Establishment Room Name",
AND(OR($I1169="General",$I1169="Open plan/ semi-open general",$I1169="Fitted",$I1169="Light practical (science)",$I1169="Light practical (other)",$I1169="Heavy practical (workshops)",$I1169="Heavy practical (clean)",$I1169="Large",$I1169="Storage"),$J1169=0,$K1169=0),"Please update Net Area or Non-net Area",
AND($B1169&lt;&gt;"OUT",$J1169=0,$I1169&lt;&gt;"Non-net",$M1169="85% Circulation"),"Net area not recorded for spaces with 85% circulation unusable type",
AND(OR($I1169="General",$I1169="Open plan/ semi-open general",$I1169="Fitted",$I1169="Light practical (science)",$I1169="Light practical (other)",$I1169="Heavy practical (workshops)",$I1169="Heavy practical (clean)",$I1169="Large",$I1169="Storage"),OR($J1169=0,ISBLANK($J1169))),"Net area not recorded in net spaces",
AND(OR($I1169="Non-net",$I1169="Outdoor space"),$J1169&gt;0),"Net Area Recorded in Non-net space",
AND($I1169="General",$J1169&gt;90),"This general space is over 90m2, please ensure that this space is entered as separate spaces if it usually used as separate spaces",
AND($I1169="Open plan/ semi-open general",$J1169&lt;27),"Open plan general space under 27m2",
AND(OR($K1169=0,ISBLANK($K1169)), $I1169="Non-net"),"Non-net area not recorded in non-net space"
),
" ")</f>
        <v xml:space="preserve"> </v>
      </c>
      <c r="M1169" s="144"/>
      <c r="N1169" s="144"/>
      <c r="O1169" s="144"/>
      <c r="P1169" s="144"/>
      <c r="Q1169" s="144"/>
      <c r="R1169" s="171"/>
      <c r="S1169" s="147">
        <f>NCA_Calculations!$P$1181</f>
        <v>0</v>
      </c>
      <c r="T1169" s="147">
        <f>NCA_Calculations!$Q$1181</f>
        <v>0</v>
      </c>
      <c r="U1169" s="144"/>
      <c r="V1169" s="144"/>
      <c r="W1169" s="149" t="str" cm="1">
        <f t="array" ref="W1169">_xlfn.IFNA(
_xlfn.IFS(
ISBLANK($U1169),"Missing space use.",
AND('Establishment details'!$C$14="Secondary",$V1169="Classbase"),"Invalid Status type",
AND(OR( $V1169="Classbase", $V1169="Teaching", $V1169="Early years",$V1169="SEND resourced"), NOT(ISBLANK($M1169))),"Space with status type and unusable type.",
AND($V1169= "Classbase",'Establishment details'!$C$22&gt;=10), "Classbase status is only valid in schools with a primary element.",
AND($I1169= "Large",$N1169 &gt; 3.5), "Large rooms with less than 3.5m height.",
AND(OR($V1169="Light practical (science)",$V1169="Light practical (science)",$V1169="Heavy practical (workshops)", $V1169="Heavy practical (clean)"), OR($O1169=0,ISBLANK($O1169))),"Missing sinks count for light and heavy practical spaces.",
AND($M1169 = "Other",ISBLANK($R1169)), "Invalid unusable type / missing note for other unusable type."
),
" ")</f>
        <v>Missing space use.</v>
      </c>
    </row>
    <row r="1170" spans="2:23" ht="15.75" x14ac:dyDescent="0.25">
      <c r="B1170" s="143"/>
      <c r="C1170" s="144"/>
      <c r="D1170" s="144"/>
      <c r="E1170" s="144"/>
      <c r="F1170" s="147" t="str" cm="1">
        <f t="array" ref="F1170">_xlfn.IFNA(CONCATENATE(_xlfn.IFS($D1170="Mezzanine",LEFT($D1170,1), $D1170="Ground Floor",LEFT($D1170,1),$D1170="Basment ",LEFT($D1170,1), $D1170="1st Floor", "0"&amp;LEFT($D1170,1), $D1170="2nd Floor", "0"&amp;LEFT($D1170,1), $D1170="3rd Floor", "0"&amp;LEFT($D1170,1), $D1170="4th Floor", "0"&amp;LEFT($D1170,1), $D1170="5th Floor", "0"&amp;LEFT($D1170,1), $D1170="6th Floor", "0"&amp;LEFT($D1170,1),$D1170="7th Floor", "0"&amp;LEFT($D1170,1),$D1170="8th Floor", "0"&amp;LEFT($D1170,1),$D1170="9th Floor", "0"&amp;LEFT($D1170,1),$D1170="10th Floor", LEFT($D1170,2),$D1170="11th Floor", LEFT($D1170,2),$D1170="12th Floor", LEFT($D1170,2),$D1170="13th Floor", LEFT($D1170,2), $D1170="Lower Ground", LEFT($D1170)&amp;IF(ISNUMBER(FIND(" ",$D1170)),MID($D1170,FIND(" ",$D1170)+1,1),"")&amp;IF(ISNUMBER(FIND(" ",$D1170,FIND(" ",$D1170)+1)),MID($D1170,FIND(" ",$D1170,FIND(" ",$D1170)+1)+1,1),""),$D1170="Upper Ground", LEFT($D1170)&amp;IF(ISNUMBER(FIND(" ",$D1170)),MID($D1170,FIND(" ",$D1170)+1,1),"")&amp;IF(ISNUMBER(FIND(" ",$D1170,FIND(" ",$D1170)+1)),MID($D1170,FIND(" ",$D1170,FIND(" ",$D1170)+1)+1,1),"")),".0",$E1170), " ")</f>
        <v xml:space="preserve"> </v>
      </c>
      <c r="G1170" s="144"/>
      <c r="H1170" s="144"/>
      <c r="I1170" s="144"/>
      <c r="J1170" s="144"/>
      <c r="K1170" s="144"/>
      <c r="L1170" s="149" t="str" cm="1">
        <f t="array" ref="L1170">_xlfn.IFNA(
_xlfn.IFS(
AND($F1170=" ",$G1170=" ",$H1170=" "),"Please update all three: Surveyor Room Reference, Establishment Room Reference and Establishment Room Name",
AND(OR($I1170="General",$I1170="Open plan/ semi-open general",$I1170="Fitted",$I1170="Light practical (science)",$I1170="Light practical (other)",$I1170="Heavy practical (workshops)",$I1170="Heavy practical (clean)",$I1170="Large",$I1170="Storage"),$J1170=0,$K1170=0),"Please update Net Area or Non-net Area",
AND($B1170&lt;&gt;"OUT",$J1170=0,$I1170&lt;&gt;"Non-net",$M1170="85% Circulation"),"Net area not recorded for spaces with 85% circulation unusable type",
AND(OR($I1170="General",$I1170="Open plan/ semi-open general",$I1170="Fitted",$I1170="Light practical (science)",$I1170="Light practical (other)",$I1170="Heavy practical (workshops)",$I1170="Heavy practical (clean)",$I1170="Large",$I1170="Storage"),OR($J1170=0,ISBLANK($J1170))),"Net area not recorded in net spaces",
AND(OR($I1170="Non-net",$I1170="Outdoor space"),$J1170&gt;0),"Net Area Recorded in Non-net space",
AND($I1170="General",$J1170&gt;90),"This general space is over 90m2, please ensure that this space is entered as separate spaces if it usually used as separate spaces",
AND($I1170="Open plan/ semi-open general",$J1170&lt;27),"Open plan general space under 27m2",
AND(OR($K1170=0,ISBLANK($K1170)), $I1170="Non-net"),"Non-net area not recorded in non-net space"
),
" ")</f>
        <v xml:space="preserve"> </v>
      </c>
      <c r="M1170" s="144"/>
      <c r="N1170" s="144"/>
      <c r="O1170" s="144"/>
      <c r="P1170" s="144"/>
      <c r="Q1170" s="144"/>
      <c r="R1170" s="171"/>
      <c r="S1170" s="147">
        <f>NCA_Calculations!$P$1182</f>
        <v>0</v>
      </c>
      <c r="T1170" s="147">
        <f>NCA_Calculations!$Q$1182</f>
        <v>0</v>
      </c>
      <c r="U1170" s="144"/>
      <c r="V1170" s="144"/>
      <c r="W1170" s="149" t="str" cm="1">
        <f t="array" ref="W1170">_xlfn.IFNA(
_xlfn.IFS(
ISBLANK($U1170),"Missing space use.",
AND('Establishment details'!$C$14="Secondary",$V1170="Classbase"),"Invalid Status type",
AND(OR( $V1170="Classbase", $V1170="Teaching", $V1170="Early years",$V1170="SEND resourced"), NOT(ISBLANK($M1170))),"Space with status type and unusable type.",
AND($V1170= "Classbase",'Establishment details'!$C$22&gt;=10), "Classbase status is only valid in schools with a primary element.",
AND($I1170= "Large",$N1170 &gt; 3.5), "Large rooms with less than 3.5m height.",
AND(OR($V1170="Light practical (science)",$V1170="Light practical (science)",$V1170="Heavy practical (workshops)", $V1170="Heavy practical (clean)"), OR($O1170=0,ISBLANK($O1170))),"Missing sinks count for light and heavy practical spaces.",
AND($M1170 = "Other",ISBLANK($R1170)), "Invalid unusable type / missing note for other unusable type."
),
" ")</f>
        <v>Missing space use.</v>
      </c>
    </row>
    <row r="1171" spans="2:23" ht="15.75" x14ac:dyDescent="0.25">
      <c r="B1171" s="143"/>
      <c r="C1171" s="144"/>
      <c r="D1171" s="144"/>
      <c r="E1171" s="144"/>
      <c r="F1171" s="147" t="str" cm="1">
        <f t="array" ref="F1171">_xlfn.IFNA(CONCATENATE(_xlfn.IFS($D1171="Mezzanine",LEFT($D1171,1), $D1171="Ground Floor",LEFT($D1171,1),$D1171="Basment ",LEFT($D1171,1), $D1171="1st Floor", "0"&amp;LEFT($D1171,1), $D1171="2nd Floor", "0"&amp;LEFT($D1171,1), $D1171="3rd Floor", "0"&amp;LEFT($D1171,1), $D1171="4th Floor", "0"&amp;LEFT($D1171,1), $D1171="5th Floor", "0"&amp;LEFT($D1171,1), $D1171="6th Floor", "0"&amp;LEFT($D1171,1),$D1171="7th Floor", "0"&amp;LEFT($D1171,1),$D1171="8th Floor", "0"&amp;LEFT($D1171,1),$D1171="9th Floor", "0"&amp;LEFT($D1171,1),$D1171="10th Floor", LEFT($D1171,2),$D1171="11th Floor", LEFT($D1171,2),$D1171="12th Floor", LEFT($D1171,2),$D1171="13th Floor", LEFT($D1171,2), $D1171="Lower Ground", LEFT($D1171)&amp;IF(ISNUMBER(FIND(" ",$D1171)),MID($D1171,FIND(" ",$D1171)+1,1),"")&amp;IF(ISNUMBER(FIND(" ",$D1171,FIND(" ",$D1171)+1)),MID($D1171,FIND(" ",$D1171,FIND(" ",$D1171)+1)+1,1),""),$D1171="Upper Ground", LEFT($D1171)&amp;IF(ISNUMBER(FIND(" ",$D1171)),MID($D1171,FIND(" ",$D1171)+1,1),"")&amp;IF(ISNUMBER(FIND(" ",$D1171,FIND(" ",$D1171)+1)),MID($D1171,FIND(" ",$D1171,FIND(" ",$D1171)+1)+1,1),"")),".0",$E1171), " ")</f>
        <v xml:space="preserve"> </v>
      </c>
      <c r="G1171" s="144"/>
      <c r="H1171" s="144"/>
      <c r="I1171" s="144"/>
      <c r="J1171" s="144"/>
      <c r="K1171" s="144"/>
      <c r="L1171" s="149" t="str" cm="1">
        <f t="array" ref="L1171">_xlfn.IFNA(
_xlfn.IFS(
AND($F1171=" ",$G1171=" ",$H1171=" "),"Please update all three: Surveyor Room Reference, Establishment Room Reference and Establishment Room Name",
AND(OR($I1171="General",$I1171="Open plan/ semi-open general",$I1171="Fitted",$I1171="Light practical (science)",$I1171="Light practical (other)",$I1171="Heavy practical (workshops)",$I1171="Heavy practical (clean)",$I1171="Large",$I1171="Storage"),$J1171=0,$K1171=0),"Please update Net Area or Non-net Area",
AND($B1171&lt;&gt;"OUT",$J1171=0,$I1171&lt;&gt;"Non-net",$M1171="85% Circulation"),"Net area not recorded for spaces with 85% circulation unusable type",
AND(OR($I1171="General",$I1171="Open plan/ semi-open general",$I1171="Fitted",$I1171="Light practical (science)",$I1171="Light practical (other)",$I1171="Heavy practical (workshops)",$I1171="Heavy practical (clean)",$I1171="Large",$I1171="Storage"),OR($J1171=0,ISBLANK($J1171))),"Net area not recorded in net spaces",
AND(OR($I1171="Non-net",$I1171="Outdoor space"),$J1171&gt;0),"Net Area Recorded in Non-net space",
AND($I1171="General",$J1171&gt;90),"This general space is over 90m2, please ensure that this space is entered as separate spaces if it usually used as separate spaces",
AND($I1171="Open plan/ semi-open general",$J1171&lt;27),"Open plan general space under 27m2",
AND(OR($K1171=0,ISBLANK($K1171)), $I1171="Non-net"),"Non-net area not recorded in non-net space"
),
" ")</f>
        <v xml:space="preserve"> </v>
      </c>
      <c r="M1171" s="144"/>
      <c r="N1171" s="144"/>
      <c r="O1171" s="144"/>
      <c r="P1171" s="144"/>
      <c r="Q1171" s="144"/>
      <c r="R1171" s="171"/>
      <c r="S1171" s="147">
        <f>NCA_Calculations!$P$1183</f>
        <v>0</v>
      </c>
      <c r="T1171" s="147">
        <f>NCA_Calculations!$Q$1183</f>
        <v>0</v>
      </c>
      <c r="U1171" s="144"/>
      <c r="V1171" s="144"/>
      <c r="W1171" s="149" t="str" cm="1">
        <f t="array" ref="W1171">_xlfn.IFNA(
_xlfn.IFS(
ISBLANK($U1171),"Missing space use.",
AND('Establishment details'!$C$14="Secondary",$V1171="Classbase"),"Invalid Status type",
AND(OR( $V1171="Classbase", $V1171="Teaching", $V1171="Early years",$V1171="SEND resourced"), NOT(ISBLANK($M1171))),"Space with status type and unusable type.",
AND($V1171= "Classbase",'Establishment details'!$C$22&gt;=10), "Classbase status is only valid in schools with a primary element.",
AND($I1171= "Large",$N1171 &gt; 3.5), "Large rooms with less than 3.5m height.",
AND(OR($V1171="Light practical (science)",$V1171="Light practical (science)",$V1171="Heavy practical (workshops)", $V1171="Heavy practical (clean)"), OR($O1171=0,ISBLANK($O1171))),"Missing sinks count for light and heavy practical spaces.",
AND($M1171 = "Other",ISBLANK($R1171)), "Invalid unusable type / missing note for other unusable type."
),
" ")</f>
        <v>Missing space use.</v>
      </c>
    </row>
    <row r="1172" spans="2:23" ht="15.75" x14ac:dyDescent="0.25">
      <c r="B1172" s="143"/>
      <c r="C1172" s="144"/>
      <c r="D1172" s="144"/>
      <c r="E1172" s="144"/>
      <c r="F1172" s="147" t="str" cm="1">
        <f t="array" ref="F1172">_xlfn.IFNA(CONCATENATE(_xlfn.IFS($D1172="Mezzanine",LEFT($D1172,1), $D1172="Ground Floor",LEFT($D1172,1),$D1172="Basment ",LEFT($D1172,1), $D1172="1st Floor", "0"&amp;LEFT($D1172,1), $D1172="2nd Floor", "0"&amp;LEFT($D1172,1), $D1172="3rd Floor", "0"&amp;LEFT($D1172,1), $D1172="4th Floor", "0"&amp;LEFT($D1172,1), $D1172="5th Floor", "0"&amp;LEFT($D1172,1), $D1172="6th Floor", "0"&amp;LEFT($D1172,1),$D1172="7th Floor", "0"&amp;LEFT($D1172,1),$D1172="8th Floor", "0"&amp;LEFT($D1172,1),$D1172="9th Floor", "0"&amp;LEFT($D1172,1),$D1172="10th Floor", LEFT($D1172,2),$D1172="11th Floor", LEFT($D1172,2),$D1172="12th Floor", LEFT($D1172,2),$D1172="13th Floor", LEFT($D1172,2), $D1172="Lower Ground", LEFT($D1172)&amp;IF(ISNUMBER(FIND(" ",$D1172)),MID($D1172,FIND(" ",$D1172)+1,1),"")&amp;IF(ISNUMBER(FIND(" ",$D1172,FIND(" ",$D1172)+1)),MID($D1172,FIND(" ",$D1172,FIND(" ",$D1172)+1)+1,1),""),$D1172="Upper Ground", LEFT($D1172)&amp;IF(ISNUMBER(FIND(" ",$D1172)),MID($D1172,FIND(" ",$D1172)+1,1),"")&amp;IF(ISNUMBER(FIND(" ",$D1172,FIND(" ",$D1172)+1)),MID($D1172,FIND(" ",$D1172,FIND(" ",$D1172)+1)+1,1),"")),".0",$E1172), " ")</f>
        <v xml:space="preserve"> </v>
      </c>
      <c r="G1172" s="144"/>
      <c r="H1172" s="144"/>
      <c r="I1172" s="144"/>
      <c r="J1172" s="144"/>
      <c r="K1172" s="144"/>
      <c r="L1172" s="149" t="str" cm="1">
        <f t="array" ref="L1172">_xlfn.IFNA(
_xlfn.IFS(
AND($F1172=" ",$G1172=" ",$H1172=" "),"Please update all three: Surveyor Room Reference, Establishment Room Reference and Establishment Room Name",
AND(OR($I1172="General",$I1172="Open plan/ semi-open general",$I1172="Fitted",$I1172="Light practical (science)",$I1172="Light practical (other)",$I1172="Heavy practical (workshops)",$I1172="Heavy practical (clean)",$I1172="Large",$I1172="Storage"),$J1172=0,$K1172=0),"Please update Net Area or Non-net Area",
AND($B1172&lt;&gt;"OUT",$J1172=0,$I1172&lt;&gt;"Non-net",$M1172="85% Circulation"),"Net area not recorded for spaces with 85% circulation unusable type",
AND(OR($I1172="General",$I1172="Open plan/ semi-open general",$I1172="Fitted",$I1172="Light practical (science)",$I1172="Light practical (other)",$I1172="Heavy practical (workshops)",$I1172="Heavy practical (clean)",$I1172="Large",$I1172="Storage"),OR($J1172=0,ISBLANK($J1172))),"Net area not recorded in net spaces",
AND(OR($I1172="Non-net",$I1172="Outdoor space"),$J1172&gt;0),"Net Area Recorded in Non-net space",
AND($I1172="General",$J1172&gt;90),"This general space is over 90m2, please ensure that this space is entered as separate spaces if it usually used as separate spaces",
AND($I1172="Open plan/ semi-open general",$J1172&lt;27),"Open plan general space under 27m2",
AND(OR($K1172=0,ISBLANK($K1172)), $I1172="Non-net"),"Non-net area not recorded in non-net space"
),
" ")</f>
        <v xml:space="preserve"> </v>
      </c>
      <c r="M1172" s="144"/>
      <c r="N1172" s="144"/>
      <c r="O1172" s="144"/>
      <c r="P1172" s="144"/>
      <c r="Q1172" s="144"/>
      <c r="R1172" s="171"/>
      <c r="S1172" s="147">
        <f>NCA_Calculations!$P$1184</f>
        <v>0</v>
      </c>
      <c r="T1172" s="147">
        <f>NCA_Calculations!$Q$1184</f>
        <v>0</v>
      </c>
      <c r="U1172" s="144"/>
      <c r="V1172" s="144"/>
      <c r="W1172" s="149" t="str" cm="1">
        <f t="array" ref="W1172">_xlfn.IFNA(
_xlfn.IFS(
ISBLANK($U1172),"Missing space use.",
AND('Establishment details'!$C$14="Secondary",$V1172="Classbase"),"Invalid Status type",
AND(OR( $V1172="Classbase", $V1172="Teaching", $V1172="Early years",$V1172="SEND resourced"), NOT(ISBLANK($M1172))),"Space with status type and unusable type.",
AND($V1172= "Classbase",'Establishment details'!$C$22&gt;=10), "Classbase status is only valid in schools with a primary element.",
AND($I1172= "Large",$N1172 &gt; 3.5), "Large rooms with less than 3.5m height.",
AND(OR($V1172="Light practical (science)",$V1172="Light practical (science)",$V1172="Heavy practical (workshops)", $V1172="Heavy practical (clean)"), OR($O1172=0,ISBLANK($O1172))),"Missing sinks count for light and heavy practical spaces.",
AND($M1172 = "Other",ISBLANK($R1172)), "Invalid unusable type / missing note for other unusable type."
),
" ")</f>
        <v>Missing space use.</v>
      </c>
    </row>
    <row r="1173" spans="2:23" ht="15.75" x14ac:dyDescent="0.25">
      <c r="B1173" s="143"/>
      <c r="C1173" s="144"/>
      <c r="D1173" s="144"/>
      <c r="E1173" s="144"/>
      <c r="F1173" s="147" t="str" cm="1">
        <f t="array" ref="F1173">_xlfn.IFNA(CONCATENATE(_xlfn.IFS($D1173="Mezzanine",LEFT($D1173,1), $D1173="Ground Floor",LEFT($D1173,1),$D1173="Basment ",LEFT($D1173,1), $D1173="1st Floor", "0"&amp;LEFT($D1173,1), $D1173="2nd Floor", "0"&amp;LEFT($D1173,1), $D1173="3rd Floor", "0"&amp;LEFT($D1173,1), $D1173="4th Floor", "0"&amp;LEFT($D1173,1), $D1173="5th Floor", "0"&amp;LEFT($D1173,1), $D1173="6th Floor", "0"&amp;LEFT($D1173,1),$D1173="7th Floor", "0"&amp;LEFT($D1173,1),$D1173="8th Floor", "0"&amp;LEFT($D1173,1),$D1173="9th Floor", "0"&amp;LEFT($D1173,1),$D1173="10th Floor", LEFT($D1173,2),$D1173="11th Floor", LEFT($D1173,2),$D1173="12th Floor", LEFT($D1173,2),$D1173="13th Floor", LEFT($D1173,2), $D1173="Lower Ground", LEFT($D1173)&amp;IF(ISNUMBER(FIND(" ",$D1173)),MID($D1173,FIND(" ",$D1173)+1,1),"")&amp;IF(ISNUMBER(FIND(" ",$D1173,FIND(" ",$D1173)+1)),MID($D1173,FIND(" ",$D1173,FIND(" ",$D1173)+1)+1,1),""),$D1173="Upper Ground", LEFT($D1173)&amp;IF(ISNUMBER(FIND(" ",$D1173)),MID($D1173,FIND(" ",$D1173)+1,1),"")&amp;IF(ISNUMBER(FIND(" ",$D1173,FIND(" ",$D1173)+1)),MID($D1173,FIND(" ",$D1173,FIND(" ",$D1173)+1)+1,1),"")),".0",$E1173), " ")</f>
        <v xml:space="preserve"> </v>
      </c>
      <c r="G1173" s="144"/>
      <c r="H1173" s="144"/>
      <c r="I1173" s="144"/>
      <c r="J1173" s="144"/>
      <c r="K1173" s="144"/>
      <c r="L1173" s="149" t="str" cm="1">
        <f t="array" ref="L1173">_xlfn.IFNA(
_xlfn.IFS(
AND($F1173=" ",$G1173=" ",$H1173=" "),"Please update all three: Surveyor Room Reference, Establishment Room Reference and Establishment Room Name",
AND(OR($I1173="General",$I1173="Open plan/ semi-open general",$I1173="Fitted",$I1173="Light practical (science)",$I1173="Light practical (other)",$I1173="Heavy practical (workshops)",$I1173="Heavy practical (clean)",$I1173="Large",$I1173="Storage"),$J1173=0,$K1173=0),"Please update Net Area or Non-net Area",
AND($B1173&lt;&gt;"OUT",$J1173=0,$I1173&lt;&gt;"Non-net",$M1173="85% Circulation"),"Net area not recorded for spaces with 85% circulation unusable type",
AND(OR($I1173="General",$I1173="Open plan/ semi-open general",$I1173="Fitted",$I1173="Light practical (science)",$I1173="Light practical (other)",$I1173="Heavy practical (workshops)",$I1173="Heavy practical (clean)",$I1173="Large",$I1173="Storage"),OR($J1173=0,ISBLANK($J1173))),"Net area not recorded in net spaces",
AND(OR($I1173="Non-net",$I1173="Outdoor space"),$J1173&gt;0),"Net Area Recorded in Non-net space",
AND($I1173="General",$J1173&gt;90),"This general space is over 90m2, please ensure that this space is entered as separate spaces if it usually used as separate spaces",
AND($I1173="Open plan/ semi-open general",$J1173&lt;27),"Open plan general space under 27m2",
AND(OR($K1173=0,ISBLANK($K1173)), $I1173="Non-net"),"Non-net area not recorded in non-net space"
),
" ")</f>
        <v xml:space="preserve"> </v>
      </c>
      <c r="M1173" s="144"/>
      <c r="N1173" s="144"/>
      <c r="O1173" s="144"/>
      <c r="P1173" s="144"/>
      <c r="Q1173" s="144"/>
      <c r="R1173" s="171"/>
      <c r="S1173" s="147">
        <f>NCA_Calculations!$P$1185</f>
        <v>0</v>
      </c>
      <c r="T1173" s="147">
        <f>NCA_Calculations!$Q$1185</f>
        <v>0</v>
      </c>
      <c r="U1173" s="144"/>
      <c r="V1173" s="144"/>
      <c r="W1173" s="149" t="str" cm="1">
        <f t="array" ref="W1173">_xlfn.IFNA(
_xlfn.IFS(
ISBLANK($U1173),"Missing space use.",
AND('Establishment details'!$C$14="Secondary",$V1173="Classbase"),"Invalid Status type",
AND(OR( $V1173="Classbase", $V1173="Teaching", $V1173="Early years",$V1173="SEND resourced"), NOT(ISBLANK($M1173))),"Space with status type and unusable type.",
AND($V1173= "Classbase",'Establishment details'!$C$22&gt;=10), "Classbase status is only valid in schools with a primary element.",
AND($I1173= "Large",$N1173 &gt; 3.5), "Large rooms with less than 3.5m height.",
AND(OR($V1173="Light practical (science)",$V1173="Light practical (science)",$V1173="Heavy practical (workshops)", $V1173="Heavy practical (clean)"), OR($O1173=0,ISBLANK($O1173))),"Missing sinks count for light and heavy practical spaces.",
AND($M1173 = "Other",ISBLANK($R1173)), "Invalid unusable type / missing note for other unusable type."
),
" ")</f>
        <v>Missing space use.</v>
      </c>
    </row>
    <row r="1174" spans="2:23" ht="15.75" x14ac:dyDescent="0.25">
      <c r="B1174" s="143"/>
      <c r="C1174" s="144"/>
      <c r="D1174" s="144"/>
      <c r="E1174" s="144"/>
      <c r="F1174" s="147" t="str" cm="1">
        <f t="array" ref="F1174">_xlfn.IFNA(CONCATENATE(_xlfn.IFS($D1174="Mezzanine",LEFT($D1174,1), $D1174="Ground Floor",LEFT($D1174,1),$D1174="Basment ",LEFT($D1174,1), $D1174="1st Floor", "0"&amp;LEFT($D1174,1), $D1174="2nd Floor", "0"&amp;LEFT($D1174,1), $D1174="3rd Floor", "0"&amp;LEFT($D1174,1), $D1174="4th Floor", "0"&amp;LEFT($D1174,1), $D1174="5th Floor", "0"&amp;LEFT($D1174,1), $D1174="6th Floor", "0"&amp;LEFT($D1174,1),$D1174="7th Floor", "0"&amp;LEFT($D1174,1),$D1174="8th Floor", "0"&amp;LEFT($D1174,1),$D1174="9th Floor", "0"&amp;LEFT($D1174,1),$D1174="10th Floor", LEFT($D1174,2),$D1174="11th Floor", LEFT($D1174,2),$D1174="12th Floor", LEFT($D1174,2),$D1174="13th Floor", LEFT($D1174,2), $D1174="Lower Ground", LEFT($D1174)&amp;IF(ISNUMBER(FIND(" ",$D1174)),MID($D1174,FIND(" ",$D1174)+1,1),"")&amp;IF(ISNUMBER(FIND(" ",$D1174,FIND(" ",$D1174)+1)),MID($D1174,FIND(" ",$D1174,FIND(" ",$D1174)+1)+1,1),""),$D1174="Upper Ground", LEFT($D1174)&amp;IF(ISNUMBER(FIND(" ",$D1174)),MID($D1174,FIND(" ",$D1174)+1,1),"")&amp;IF(ISNUMBER(FIND(" ",$D1174,FIND(" ",$D1174)+1)),MID($D1174,FIND(" ",$D1174,FIND(" ",$D1174)+1)+1,1),"")),".0",$E1174), " ")</f>
        <v xml:space="preserve"> </v>
      </c>
      <c r="G1174" s="144"/>
      <c r="H1174" s="144"/>
      <c r="I1174" s="144"/>
      <c r="J1174" s="144"/>
      <c r="K1174" s="144"/>
      <c r="L1174" s="149" t="str" cm="1">
        <f t="array" ref="L1174">_xlfn.IFNA(
_xlfn.IFS(
AND($F1174=" ",$G1174=" ",$H1174=" "),"Please update all three: Surveyor Room Reference, Establishment Room Reference and Establishment Room Name",
AND(OR($I1174="General",$I1174="Open plan/ semi-open general",$I1174="Fitted",$I1174="Light practical (science)",$I1174="Light practical (other)",$I1174="Heavy practical (workshops)",$I1174="Heavy practical (clean)",$I1174="Large",$I1174="Storage"),$J1174=0,$K1174=0),"Please update Net Area or Non-net Area",
AND($B1174&lt;&gt;"OUT",$J1174=0,$I1174&lt;&gt;"Non-net",$M1174="85% Circulation"),"Net area not recorded for spaces with 85% circulation unusable type",
AND(OR($I1174="General",$I1174="Open plan/ semi-open general",$I1174="Fitted",$I1174="Light practical (science)",$I1174="Light practical (other)",$I1174="Heavy practical (workshops)",$I1174="Heavy practical (clean)",$I1174="Large",$I1174="Storage"),OR($J1174=0,ISBLANK($J1174))),"Net area not recorded in net spaces",
AND(OR($I1174="Non-net",$I1174="Outdoor space"),$J1174&gt;0),"Net Area Recorded in Non-net space",
AND($I1174="General",$J1174&gt;90),"This general space is over 90m2, please ensure that this space is entered as separate spaces if it usually used as separate spaces",
AND($I1174="Open plan/ semi-open general",$J1174&lt;27),"Open plan general space under 27m2",
AND(OR($K1174=0,ISBLANK($K1174)), $I1174="Non-net"),"Non-net area not recorded in non-net space"
),
" ")</f>
        <v xml:space="preserve"> </v>
      </c>
      <c r="M1174" s="144"/>
      <c r="N1174" s="144"/>
      <c r="O1174" s="144"/>
      <c r="P1174" s="144"/>
      <c r="Q1174" s="144"/>
      <c r="R1174" s="171"/>
      <c r="S1174" s="147">
        <f>NCA_Calculations!$P$1186</f>
        <v>0</v>
      </c>
      <c r="T1174" s="147">
        <f>NCA_Calculations!$Q$1186</f>
        <v>0</v>
      </c>
      <c r="U1174" s="144"/>
      <c r="V1174" s="144"/>
      <c r="W1174" s="149" t="str" cm="1">
        <f t="array" ref="W1174">_xlfn.IFNA(
_xlfn.IFS(
ISBLANK($U1174),"Missing space use.",
AND('Establishment details'!$C$14="Secondary",$V1174="Classbase"),"Invalid Status type",
AND(OR( $V1174="Classbase", $V1174="Teaching", $V1174="Early years",$V1174="SEND resourced"), NOT(ISBLANK($M1174))),"Space with status type and unusable type.",
AND($V1174= "Classbase",'Establishment details'!$C$22&gt;=10), "Classbase status is only valid in schools with a primary element.",
AND($I1174= "Large",$N1174 &gt; 3.5), "Large rooms with less than 3.5m height.",
AND(OR($V1174="Light practical (science)",$V1174="Light practical (science)",$V1174="Heavy practical (workshops)", $V1174="Heavy practical (clean)"), OR($O1174=0,ISBLANK($O1174))),"Missing sinks count for light and heavy practical spaces.",
AND($M1174 = "Other",ISBLANK($R1174)), "Invalid unusable type / missing note for other unusable type."
),
" ")</f>
        <v>Missing space use.</v>
      </c>
    </row>
    <row r="1175" spans="2:23" ht="15.75" x14ac:dyDescent="0.25">
      <c r="B1175" s="143"/>
      <c r="C1175" s="144"/>
      <c r="D1175" s="144"/>
      <c r="E1175" s="144"/>
      <c r="F1175" s="147" t="str" cm="1">
        <f t="array" ref="F1175">_xlfn.IFNA(CONCATENATE(_xlfn.IFS($D1175="Mezzanine",LEFT($D1175,1), $D1175="Ground Floor",LEFT($D1175,1),$D1175="Basment ",LEFT($D1175,1), $D1175="1st Floor", "0"&amp;LEFT($D1175,1), $D1175="2nd Floor", "0"&amp;LEFT($D1175,1), $D1175="3rd Floor", "0"&amp;LEFT($D1175,1), $D1175="4th Floor", "0"&amp;LEFT($D1175,1), $D1175="5th Floor", "0"&amp;LEFT($D1175,1), $D1175="6th Floor", "0"&amp;LEFT($D1175,1),$D1175="7th Floor", "0"&amp;LEFT($D1175,1),$D1175="8th Floor", "0"&amp;LEFT($D1175,1),$D1175="9th Floor", "0"&amp;LEFT($D1175,1),$D1175="10th Floor", LEFT($D1175,2),$D1175="11th Floor", LEFT($D1175,2),$D1175="12th Floor", LEFT($D1175,2),$D1175="13th Floor", LEFT($D1175,2), $D1175="Lower Ground", LEFT($D1175)&amp;IF(ISNUMBER(FIND(" ",$D1175)),MID($D1175,FIND(" ",$D1175)+1,1),"")&amp;IF(ISNUMBER(FIND(" ",$D1175,FIND(" ",$D1175)+1)),MID($D1175,FIND(" ",$D1175,FIND(" ",$D1175)+1)+1,1),""),$D1175="Upper Ground", LEFT($D1175)&amp;IF(ISNUMBER(FIND(" ",$D1175)),MID($D1175,FIND(" ",$D1175)+1,1),"")&amp;IF(ISNUMBER(FIND(" ",$D1175,FIND(" ",$D1175)+1)),MID($D1175,FIND(" ",$D1175,FIND(" ",$D1175)+1)+1,1),"")),".0",$E1175), " ")</f>
        <v xml:space="preserve"> </v>
      </c>
      <c r="G1175" s="144"/>
      <c r="H1175" s="144"/>
      <c r="I1175" s="144"/>
      <c r="J1175" s="144"/>
      <c r="K1175" s="144"/>
      <c r="L1175" s="149" t="str" cm="1">
        <f t="array" ref="L1175">_xlfn.IFNA(
_xlfn.IFS(
AND($F1175=" ",$G1175=" ",$H1175=" "),"Please update all three: Surveyor Room Reference, Establishment Room Reference and Establishment Room Name",
AND(OR($I1175="General",$I1175="Open plan/ semi-open general",$I1175="Fitted",$I1175="Light practical (science)",$I1175="Light practical (other)",$I1175="Heavy practical (workshops)",$I1175="Heavy practical (clean)",$I1175="Large",$I1175="Storage"),$J1175=0,$K1175=0),"Please update Net Area or Non-net Area",
AND($B1175&lt;&gt;"OUT",$J1175=0,$I1175&lt;&gt;"Non-net",$M1175="85% Circulation"),"Net area not recorded for spaces with 85% circulation unusable type",
AND(OR($I1175="General",$I1175="Open plan/ semi-open general",$I1175="Fitted",$I1175="Light practical (science)",$I1175="Light practical (other)",$I1175="Heavy practical (workshops)",$I1175="Heavy practical (clean)",$I1175="Large",$I1175="Storage"),OR($J1175=0,ISBLANK($J1175))),"Net area not recorded in net spaces",
AND(OR($I1175="Non-net",$I1175="Outdoor space"),$J1175&gt;0),"Net Area Recorded in Non-net space",
AND($I1175="General",$J1175&gt;90),"This general space is over 90m2, please ensure that this space is entered as separate spaces if it usually used as separate spaces",
AND($I1175="Open plan/ semi-open general",$J1175&lt;27),"Open plan general space under 27m2",
AND(OR($K1175=0,ISBLANK($K1175)), $I1175="Non-net"),"Non-net area not recorded in non-net space"
),
" ")</f>
        <v xml:space="preserve"> </v>
      </c>
      <c r="M1175" s="144"/>
      <c r="N1175" s="144"/>
      <c r="O1175" s="144"/>
      <c r="P1175" s="144"/>
      <c r="Q1175" s="144"/>
      <c r="R1175" s="171"/>
      <c r="S1175" s="147">
        <f>NCA_Calculations!$P$1187</f>
        <v>0</v>
      </c>
      <c r="T1175" s="147">
        <f>NCA_Calculations!$Q$1187</f>
        <v>0</v>
      </c>
      <c r="U1175" s="144"/>
      <c r="V1175" s="144"/>
      <c r="W1175" s="149" t="str" cm="1">
        <f t="array" ref="W1175">_xlfn.IFNA(
_xlfn.IFS(
ISBLANK($U1175),"Missing space use.",
AND('Establishment details'!$C$14="Secondary",$V1175="Classbase"),"Invalid Status type",
AND(OR( $V1175="Classbase", $V1175="Teaching", $V1175="Early years",$V1175="SEND resourced"), NOT(ISBLANK($M1175))),"Space with status type and unusable type.",
AND($V1175= "Classbase",'Establishment details'!$C$22&gt;=10), "Classbase status is only valid in schools with a primary element.",
AND($I1175= "Large",$N1175 &gt; 3.5), "Large rooms with less than 3.5m height.",
AND(OR($V1175="Light practical (science)",$V1175="Light practical (science)",$V1175="Heavy practical (workshops)", $V1175="Heavy practical (clean)"), OR($O1175=0,ISBLANK($O1175))),"Missing sinks count for light and heavy practical spaces.",
AND($M1175 = "Other",ISBLANK($R1175)), "Invalid unusable type / missing note for other unusable type."
),
" ")</f>
        <v>Missing space use.</v>
      </c>
    </row>
    <row r="1176" spans="2:23" ht="15.75" x14ac:dyDescent="0.25">
      <c r="B1176" s="143"/>
      <c r="C1176" s="144"/>
      <c r="D1176" s="144"/>
      <c r="E1176" s="144"/>
      <c r="F1176" s="147" t="str" cm="1">
        <f t="array" ref="F1176">_xlfn.IFNA(CONCATENATE(_xlfn.IFS($D1176="Mezzanine",LEFT($D1176,1), $D1176="Ground Floor",LEFT($D1176,1),$D1176="Basment ",LEFT($D1176,1), $D1176="1st Floor", "0"&amp;LEFT($D1176,1), $D1176="2nd Floor", "0"&amp;LEFT($D1176,1), $D1176="3rd Floor", "0"&amp;LEFT($D1176,1), $D1176="4th Floor", "0"&amp;LEFT($D1176,1), $D1176="5th Floor", "0"&amp;LEFT($D1176,1), $D1176="6th Floor", "0"&amp;LEFT($D1176,1),$D1176="7th Floor", "0"&amp;LEFT($D1176,1),$D1176="8th Floor", "0"&amp;LEFT($D1176,1),$D1176="9th Floor", "0"&amp;LEFT($D1176,1),$D1176="10th Floor", LEFT($D1176,2),$D1176="11th Floor", LEFT($D1176,2),$D1176="12th Floor", LEFT($D1176,2),$D1176="13th Floor", LEFT($D1176,2), $D1176="Lower Ground", LEFT($D1176)&amp;IF(ISNUMBER(FIND(" ",$D1176)),MID($D1176,FIND(" ",$D1176)+1,1),"")&amp;IF(ISNUMBER(FIND(" ",$D1176,FIND(" ",$D1176)+1)),MID($D1176,FIND(" ",$D1176,FIND(" ",$D1176)+1)+1,1),""),$D1176="Upper Ground", LEFT($D1176)&amp;IF(ISNUMBER(FIND(" ",$D1176)),MID($D1176,FIND(" ",$D1176)+1,1),"")&amp;IF(ISNUMBER(FIND(" ",$D1176,FIND(" ",$D1176)+1)),MID($D1176,FIND(" ",$D1176,FIND(" ",$D1176)+1)+1,1),"")),".0",$E1176), " ")</f>
        <v xml:space="preserve"> </v>
      </c>
      <c r="G1176" s="144"/>
      <c r="H1176" s="144"/>
      <c r="I1176" s="144"/>
      <c r="J1176" s="144"/>
      <c r="K1176" s="144"/>
      <c r="L1176" s="149" t="str" cm="1">
        <f t="array" ref="L1176">_xlfn.IFNA(
_xlfn.IFS(
AND($F1176=" ",$G1176=" ",$H1176=" "),"Please update all three: Surveyor Room Reference, Establishment Room Reference and Establishment Room Name",
AND(OR($I1176="General",$I1176="Open plan/ semi-open general",$I1176="Fitted",$I1176="Light practical (science)",$I1176="Light practical (other)",$I1176="Heavy practical (workshops)",$I1176="Heavy practical (clean)",$I1176="Large",$I1176="Storage"),$J1176=0,$K1176=0),"Please update Net Area or Non-net Area",
AND($B1176&lt;&gt;"OUT",$J1176=0,$I1176&lt;&gt;"Non-net",$M1176="85% Circulation"),"Net area not recorded for spaces with 85% circulation unusable type",
AND(OR($I1176="General",$I1176="Open plan/ semi-open general",$I1176="Fitted",$I1176="Light practical (science)",$I1176="Light practical (other)",$I1176="Heavy practical (workshops)",$I1176="Heavy practical (clean)",$I1176="Large",$I1176="Storage"),OR($J1176=0,ISBLANK($J1176))),"Net area not recorded in net spaces",
AND(OR($I1176="Non-net",$I1176="Outdoor space"),$J1176&gt;0),"Net Area Recorded in Non-net space",
AND($I1176="General",$J1176&gt;90),"This general space is over 90m2, please ensure that this space is entered as separate spaces if it usually used as separate spaces",
AND($I1176="Open plan/ semi-open general",$J1176&lt;27),"Open plan general space under 27m2",
AND(OR($K1176=0,ISBLANK($K1176)), $I1176="Non-net"),"Non-net area not recorded in non-net space"
),
" ")</f>
        <v xml:space="preserve"> </v>
      </c>
      <c r="M1176" s="144"/>
      <c r="N1176" s="144"/>
      <c r="O1176" s="144"/>
      <c r="P1176" s="144"/>
      <c r="Q1176" s="144"/>
      <c r="R1176" s="171"/>
      <c r="S1176" s="147">
        <f>NCA_Calculations!$P$1188</f>
        <v>0</v>
      </c>
      <c r="T1176" s="147">
        <f>NCA_Calculations!$Q$1188</f>
        <v>0</v>
      </c>
      <c r="U1176" s="144"/>
      <c r="V1176" s="144"/>
      <c r="W1176" s="149" t="str" cm="1">
        <f t="array" ref="W1176">_xlfn.IFNA(
_xlfn.IFS(
ISBLANK($U1176),"Missing space use.",
AND('Establishment details'!$C$14="Secondary",$V1176="Classbase"),"Invalid Status type",
AND(OR( $V1176="Classbase", $V1176="Teaching", $V1176="Early years",$V1176="SEND resourced"), NOT(ISBLANK($M1176))),"Space with status type and unusable type.",
AND($V1176= "Classbase",'Establishment details'!$C$22&gt;=10), "Classbase status is only valid in schools with a primary element.",
AND($I1176= "Large",$N1176 &gt; 3.5), "Large rooms with less than 3.5m height.",
AND(OR($V1176="Light practical (science)",$V1176="Light practical (science)",$V1176="Heavy practical (workshops)", $V1176="Heavy practical (clean)"), OR($O1176=0,ISBLANK($O1176))),"Missing sinks count for light and heavy practical spaces.",
AND($M1176 = "Other",ISBLANK($R1176)), "Invalid unusable type / missing note for other unusable type."
),
" ")</f>
        <v>Missing space use.</v>
      </c>
    </row>
    <row r="1177" spans="2:23" ht="15.75" x14ac:dyDescent="0.25">
      <c r="B1177" s="143"/>
      <c r="C1177" s="144"/>
      <c r="D1177" s="144"/>
      <c r="E1177" s="144"/>
      <c r="F1177" s="147" t="str" cm="1">
        <f t="array" ref="F1177">_xlfn.IFNA(CONCATENATE(_xlfn.IFS($D1177="Mezzanine",LEFT($D1177,1), $D1177="Ground Floor",LEFT($D1177,1),$D1177="Basment ",LEFT($D1177,1), $D1177="1st Floor", "0"&amp;LEFT($D1177,1), $D1177="2nd Floor", "0"&amp;LEFT($D1177,1), $D1177="3rd Floor", "0"&amp;LEFT($D1177,1), $D1177="4th Floor", "0"&amp;LEFT($D1177,1), $D1177="5th Floor", "0"&amp;LEFT($D1177,1), $D1177="6th Floor", "0"&amp;LEFT($D1177,1),$D1177="7th Floor", "0"&amp;LEFT($D1177,1),$D1177="8th Floor", "0"&amp;LEFT($D1177,1),$D1177="9th Floor", "0"&amp;LEFT($D1177,1),$D1177="10th Floor", LEFT($D1177,2),$D1177="11th Floor", LEFT($D1177,2),$D1177="12th Floor", LEFT($D1177,2),$D1177="13th Floor", LEFT($D1177,2), $D1177="Lower Ground", LEFT($D1177)&amp;IF(ISNUMBER(FIND(" ",$D1177)),MID($D1177,FIND(" ",$D1177)+1,1),"")&amp;IF(ISNUMBER(FIND(" ",$D1177,FIND(" ",$D1177)+1)),MID($D1177,FIND(" ",$D1177,FIND(" ",$D1177)+1)+1,1),""),$D1177="Upper Ground", LEFT($D1177)&amp;IF(ISNUMBER(FIND(" ",$D1177)),MID($D1177,FIND(" ",$D1177)+1,1),"")&amp;IF(ISNUMBER(FIND(" ",$D1177,FIND(" ",$D1177)+1)),MID($D1177,FIND(" ",$D1177,FIND(" ",$D1177)+1)+1,1),"")),".0",$E1177), " ")</f>
        <v xml:space="preserve"> </v>
      </c>
      <c r="G1177" s="144"/>
      <c r="H1177" s="144"/>
      <c r="I1177" s="144"/>
      <c r="J1177" s="144"/>
      <c r="K1177" s="144"/>
      <c r="L1177" s="149" t="str" cm="1">
        <f t="array" ref="L1177">_xlfn.IFNA(
_xlfn.IFS(
AND($F1177=" ",$G1177=" ",$H1177=" "),"Please update all three: Surveyor Room Reference, Establishment Room Reference and Establishment Room Name",
AND(OR($I1177="General",$I1177="Open plan/ semi-open general",$I1177="Fitted",$I1177="Light practical (science)",$I1177="Light practical (other)",$I1177="Heavy practical (workshops)",$I1177="Heavy practical (clean)",$I1177="Large",$I1177="Storage"),$J1177=0,$K1177=0),"Please update Net Area or Non-net Area",
AND($B1177&lt;&gt;"OUT",$J1177=0,$I1177&lt;&gt;"Non-net",$M1177="85% Circulation"),"Net area not recorded for spaces with 85% circulation unusable type",
AND(OR($I1177="General",$I1177="Open plan/ semi-open general",$I1177="Fitted",$I1177="Light practical (science)",$I1177="Light practical (other)",$I1177="Heavy practical (workshops)",$I1177="Heavy practical (clean)",$I1177="Large",$I1177="Storage"),OR($J1177=0,ISBLANK($J1177))),"Net area not recorded in net spaces",
AND(OR($I1177="Non-net",$I1177="Outdoor space"),$J1177&gt;0),"Net Area Recorded in Non-net space",
AND($I1177="General",$J1177&gt;90),"This general space is over 90m2, please ensure that this space is entered as separate spaces if it usually used as separate spaces",
AND($I1177="Open plan/ semi-open general",$J1177&lt;27),"Open plan general space under 27m2",
AND(OR($K1177=0,ISBLANK($K1177)), $I1177="Non-net"),"Non-net area not recorded in non-net space"
),
" ")</f>
        <v xml:space="preserve"> </v>
      </c>
      <c r="M1177" s="144"/>
      <c r="N1177" s="144"/>
      <c r="O1177" s="144"/>
      <c r="P1177" s="144"/>
      <c r="Q1177" s="144"/>
      <c r="R1177" s="171"/>
      <c r="S1177" s="147">
        <f>NCA_Calculations!$P$1189</f>
        <v>0</v>
      </c>
      <c r="T1177" s="147">
        <f>NCA_Calculations!$Q$1189</f>
        <v>0</v>
      </c>
      <c r="U1177" s="144"/>
      <c r="V1177" s="144"/>
      <c r="W1177" s="149" t="str" cm="1">
        <f t="array" ref="W1177">_xlfn.IFNA(
_xlfn.IFS(
ISBLANK($U1177),"Missing space use.",
AND('Establishment details'!$C$14="Secondary",$V1177="Classbase"),"Invalid Status type",
AND(OR( $V1177="Classbase", $V1177="Teaching", $V1177="Early years",$V1177="SEND resourced"), NOT(ISBLANK($M1177))),"Space with status type and unusable type.",
AND($V1177= "Classbase",'Establishment details'!$C$22&gt;=10), "Classbase status is only valid in schools with a primary element.",
AND($I1177= "Large",$N1177 &gt; 3.5), "Large rooms with less than 3.5m height.",
AND(OR($V1177="Light practical (science)",$V1177="Light practical (science)",$V1177="Heavy practical (workshops)", $V1177="Heavy practical (clean)"), OR($O1177=0,ISBLANK($O1177))),"Missing sinks count for light and heavy practical spaces.",
AND($M1177 = "Other",ISBLANK($R1177)), "Invalid unusable type / missing note for other unusable type."
),
" ")</f>
        <v>Missing space use.</v>
      </c>
    </row>
    <row r="1178" spans="2:23" ht="15.75" x14ac:dyDescent="0.25">
      <c r="B1178" s="143"/>
      <c r="C1178" s="144"/>
      <c r="D1178" s="144"/>
      <c r="E1178" s="144"/>
      <c r="F1178" s="147" t="str" cm="1">
        <f t="array" ref="F1178">_xlfn.IFNA(CONCATENATE(_xlfn.IFS($D1178="Mezzanine",LEFT($D1178,1), $D1178="Ground Floor",LEFT($D1178,1),$D1178="Basment ",LEFT($D1178,1), $D1178="1st Floor", "0"&amp;LEFT($D1178,1), $D1178="2nd Floor", "0"&amp;LEFT($D1178,1), $D1178="3rd Floor", "0"&amp;LEFT($D1178,1), $D1178="4th Floor", "0"&amp;LEFT($D1178,1), $D1178="5th Floor", "0"&amp;LEFT($D1178,1), $D1178="6th Floor", "0"&amp;LEFT($D1178,1),$D1178="7th Floor", "0"&amp;LEFT($D1178,1),$D1178="8th Floor", "0"&amp;LEFT($D1178,1),$D1178="9th Floor", "0"&amp;LEFT($D1178,1),$D1178="10th Floor", LEFT($D1178,2),$D1178="11th Floor", LEFT($D1178,2),$D1178="12th Floor", LEFT($D1178,2),$D1178="13th Floor", LEFT($D1178,2), $D1178="Lower Ground", LEFT($D1178)&amp;IF(ISNUMBER(FIND(" ",$D1178)),MID($D1178,FIND(" ",$D1178)+1,1),"")&amp;IF(ISNUMBER(FIND(" ",$D1178,FIND(" ",$D1178)+1)),MID($D1178,FIND(" ",$D1178,FIND(" ",$D1178)+1)+1,1),""),$D1178="Upper Ground", LEFT($D1178)&amp;IF(ISNUMBER(FIND(" ",$D1178)),MID($D1178,FIND(" ",$D1178)+1,1),"")&amp;IF(ISNUMBER(FIND(" ",$D1178,FIND(" ",$D1178)+1)),MID($D1178,FIND(" ",$D1178,FIND(" ",$D1178)+1)+1,1),"")),".0",$E1178), " ")</f>
        <v xml:space="preserve"> </v>
      </c>
      <c r="G1178" s="144"/>
      <c r="H1178" s="144"/>
      <c r="I1178" s="144"/>
      <c r="J1178" s="144"/>
      <c r="K1178" s="144"/>
      <c r="L1178" s="149" t="str" cm="1">
        <f t="array" ref="L1178">_xlfn.IFNA(
_xlfn.IFS(
AND($F1178=" ",$G1178=" ",$H1178=" "),"Please update all three: Surveyor Room Reference, Establishment Room Reference and Establishment Room Name",
AND(OR($I1178="General",$I1178="Open plan/ semi-open general",$I1178="Fitted",$I1178="Light practical (science)",$I1178="Light practical (other)",$I1178="Heavy practical (workshops)",$I1178="Heavy practical (clean)",$I1178="Large",$I1178="Storage"),$J1178=0,$K1178=0),"Please update Net Area or Non-net Area",
AND($B1178&lt;&gt;"OUT",$J1178=0,$I1178&lt;&gt;"Non-net",$M1178="85% Circulation"),"Net area not recorded for spaces with 85% circulation unusable type",
AND(OR($I1178="General",$I1178="Open plan/ semi-open general",$I1178="Fitted",$I1178="Light practical (science)",$I1178="Light practical (other)",$I1178="Heavy practical (workshops)",$I1178="Heavy practical (clean)",$I1178="Large",$I1178="Storage"),OR($J1178=0,ISBLANK($J1178))),"Net area not recorded in net spaces",
AND(OR($I1178="Non-net",$I1178="Outdoor space"),$J1178&gt;0),"Net Area Recorded in Non-net space",
AND($I1178="General",$J1178&gt;90),"This general space is over 90m2, please ensure that this space is entered as separate spaces if it usually used as separate spaces",
AND($I1178="Open plan/ semi-open general",$J1178&lt;27),"Open plan general space under 27m2",
AND(OR($K1178=0,ISBLANK($K1178)), $I1178="Non-net"),"Non-net area not recorded in non-net space"
),
" ")</f>
        <v xml:space="preserve"> </v>
      </c>
      <c r="M1178" s="144"/>
      <c r="N1178" s="144"/>
      <c r="O1178" s="144"/>
      <c r="P1178" s="144"/>
      <c r="Q1178" s="144"/>
      <c r="R1178" s="171"/>
      <c r="S1178" s="147">
        <f>NCA_Calculations!$P$1190</f>
        <v>0</v>
      </c>
      <c r="T1178" s="147">
        <f>NCA_Calculations!$Q$1190</f>
        <v>0</v>
      </c>
      <c r="U1178" s="144"/>
      <c r="V1178" s="144"/>
      <c r="W1178" s="149" t="str" cm="1">
        <f t="array" ref="W1178">_xlfn.IFNA(
_xlfn.IFS(
ISBLANK($U1178),"Missing space use.",
AND('Establishment details'!$C$14="Secondary",$V1178="Classbase"),"Invalid Status type",
AND(OR( $V1178="Classbase", $V1178="Teaching", $V1178="Early years",$V1178="SEND resourced"), NOT(ISBLANK($M1178))),"Space with status type and unusable type.",
AND($V1178= "Classbase",'Establishment details'!$C$22&gt;=10), "Classbase status is only valid in schools with a primary element.",
AND($I1178= "Large",$N1178 &gt; 3.5), "Large rooms with less than 3.5m height.",
AND(OR($V1178="Light practical (science)",$V1178="Light practical (science)",$V1178="Heavy practical (workshops)", $V1178="Heavy practical (clean)"), OR($O1178=0,ISBLANK($O1178))),"Missing sinks count for light and heavy practical spaces.",
AND($M1178 = "Other",ISBLANK($R1178)), "Invalid unusable type / missing note for other unusable type."
),
" ")</f>
        <v>Missing space use.</v>
      </c>
    </row>
    <row r="1179" spans="2:23" ht="15.75" x14ac:dyDescent="0.25">
      <c r="B1179" s="143"/>
      <c r="C1179" s="144"/>
      <c r="D1179" s="144"/>
      <c r="E1179" s="144"/>
      <c r="F1179" s="147" t="str" cm="1">
        <f t="array" ref="F1179">_xlfn.IFNA(CONCATENATE(_xlfn.IFS($D1179="Mezzanine",LEFT($D1179,1), $D1179="Ground Floor",LEFT($D1179,1),$D1179="Basment ",LEFT($D1179,1), $D1179="1st Floor", "0"&amp;LEFT($D1179,1), $D1179="2nd Floor", "0"&amp;LEFT($D1179,1), $D1179="3rd Floor", "0"&amp;LEFT($D1179,1), $D1179="4th Floor", "0"&amp;LEFT($D1179,1), $D1179="5th Floor", "0"&amp;LEFT($D1179,1), $D1179="6th Floor", "0"&amp;LEFT($D1179,1),$D1179="7th Floor", "0"&amp;LEFT($D1179,1),$D1179="8th Floor", "0"&amp;LEFT($D1179,1),$D1179="9th Floor", "0"&amp;LEFT($D1179,1),$D1179="10th Floor", LEFT($D1179,2),$D1179="11th Floor", LEFT($D1179,2),$D1179="12th Floor", LEFT($D1179,2),$D1179="13th Floor", LEFT($D1179,2), $D1179="Lower Ground", LEFT($D1179)&amp;IF(ISNUMBER(FIND(" ",$D1179)),MID($D1179,FIND(" ",$D1179)+1,1),"")&amp;IF(ISNUMBER(FIND(" ",$D1179,FIND(" ",$D1179)+1)),MID($D1179,FIND(" ",$D1179,FIND(" ",$D1179)+1)+1,1),""),$D1179="Upper Ground", LEFT($D1179)&amp;IF(ISNUMBER(FIND(" ",$D1179)),MID($D1179,FIND(" ",$D1179)+1,1),"")&amp;IF(ISNUMBER(FIND(" ",$D1179,FIND(" ",$D1179)+1)),MID($D1179,FIND(" ",$D1179,FIND(" ",$D1179)+1)+1,1),"")),".0",$E1179), " ")</f>
        <v xml:space="preserve"> </v>
      </c>
      <c r="G1179" s="144"/>
      <c r="H1179" s="144"/>
      <c r="I1179" s="144"/>
      <c r="J1179" s="144"/>
      <c r="K1179" s="144"/>
      <c r="L1179" s="149" t="str" cm="1">
        <f t="array" ref="L1179">_xlfn.IFNA(
_xlfn.IFS(
AND($F1179=" ",$G1179=" ",$H1179=" "),"Please update all three: Surveyor Room Reference, Establishment Room Reference and Establishment Room Name",
AND(OR($I1179="General",$I1179="Open plan/ semi-open general",$I1179="Fitted",$I1179="Light practical (science)",$I1179="Light practical (other)",$I1179="Heavy practical (workshops)",$I1179="Heavy practical (clean)",$I1179="Large",$I1179="Storage"),$J1179=0,$K1179=0),"Please update Net Area or Non-net Area",
AND($B1179&lt;&gt;"OUT",$J1179=0,$I1179&lt;&gt;"Non-net",$M1179="85% Circulation"),"Net area not recorded for spaces with 85% circulation unusable type",
AND(OR($I1179="General",$I1179="Open plan/ semi-open general",$I1179="Fitted",$I1179="Light practical (science)",$I1179="Light practical (other)",$I1179="Heavy practical (workshops)",$I1179="Heavy practical (clean)",$I1179="Large",$I1179="Storage"),OR($J1179=0,ISBLANK($J1179))),"Net area not recorded in net spaces",
AND(OR($I1179="Non-net",$I1179="Outdoor space"),$J1179&gt;0),"Net Area Recorded in Non-net space",
AND($I1179="General",$J1179&gt;90),"This general space is over 90m2, please ensure that this space is entered as separate spaces if it usually used as separate spaces",
AND($I1179="Open plan/ semi-open general",$J1179&lt;27),"Open plan general space under 27m2",
AND(OR($K1179=0,ISBLANK($K1179)), $I1179="Non-net"),"Non-net area not recorded in non-net space"
),
" ")</f>
        <v xml:space="preserve"> </v>
      </c>
      <c r="M1179" s="144"/>
      <c r="N1179" s="144"/>
      <c r="O1179" s="144"/>
      <c r="P1179" s="144"/>
      <c r="Q1179" s="144"/>
      <c r="R1179" s="171"/>
      <c r="S1179" s="147">
        <f>NCA_Calculations!$P$1191</f>
        <v>0</v>
      </c>
      <c r="T1179" s="147">
        <f>NCA_Calculations!$Q$1191</f>
        <v>0</v>
      </c>
      <c r="U1179" s="144"/>
      <c r="V1179" s="144"/>
      <c r="W1179" s="149" t="str" cm="1">
        <f t="array" ref="W1179">_xlfn.IFNA(
_xlfn.IFS(
ISBLANK($U1179),"Missing space use.",
AND('Establishment details'!$C$14="Secondary",$V1179="Classbase"),"Invalid Status type",
AND(OR( $V1179="Classbase", $V1179="Teaching", $V1179="Early years",$V1179="SEND resourced"), NOT(ISBLANK($M1179))),"Space with status type and unusable type.",
AND($V1179= "Classbase",'Establishment details'!$C$22&gt;=10), "Classbase status is only valid in schools with a primary element.",
AND($I1179= "Large",$N1179 &gt; 3.5), "Large rooms with less than 3.5m height.",
AND(OR($V1179="Light practical (science)",$V1179="Light practical (science)",$V1179="Heavy practical (workshops)", $V1179="Heavy practical (clean)"), OR($O1179=0,ISBLANK($O1179))),"Missing sinks count for light and heavy practical spaces.",
AND($M1179 = "Other",ISBLANK($R1179)), "Invalid unusable type / missing note for other unusable type."
),
" ")</f>
        <v>Missing space use.</v>
      </c>
    </row>
    <row r="1180" spans="2:23" ht="15.75" x14ac:dyDescent="0.25">
      <c r="B1180" s="143"/>
      <c r="C1180" s="144"/>
      <c r="D1180" s="144"/>
      <c r="E1180" s="144"/>
      <c r="F1180" s="147" t="str" cm="1">
        <f t="array" ref="F1180">_xlfn.IFNA(CONCATENATE(_xlfn.IFS($D1180="Mezzanine",LEFT($D1180,1), $D1180="Ground Floor",LEFT($D1180,1),$D1180="Basment ",LEFT($D1180,1), $D1180="1st Floor", "0"&amp;LEFT($D1180,1), $D1180="2nd Floor", "0"&amp;LEFT($D1180,1), $D1180="3rd Floor", "0"&amp;LEFT($D1180,1), $D1180="4th Floor", "0"&amp;LEFT($D1180,1), $D1180="5th Floor", "0"&amp;LEFT($D1180,1), $D1180="6th Floor", "0"&amp;LEFT($D1180,1),$D1180="7th Floor", "0"&amp;LEFT($D1180,1),$D1180="8th Floor", "0"&amp;LEFT($D1180,1),$D1180="9th Floor", "0"&amp;LEFT($D1180,1),$D1180="10th Floor", LEFT($D1180,2),$D1180="11th Floor", LEFT($D1180,2),$D1180="12th Floor", LEFT($D1180,2),$D1180="13th Floor", LEFT($D1180,2), $D1180="Lower Ground", LEFT($D1180)&amp;IF(ISNUMBER(FIND(" ",$D1180)),MID($D1180,FIND(" ",$D1180)+1,1),"")&amp;IF(ISNUMBER(FIND(" ",$D1180,FIND(" ",$D1180)+1)),MID($D1180,FIND(" ",$D1180,FIND(" ",$D1180)+1)+1,1),""),$D1180="Upper Ground", LEFT($D1180)&amp;IF(ISNUMBER(FIND(" ",$D1180)),MID($D1180,FIND(" ",$D1180)+1,1),"")&amp;IF(ISNUMBER(FIND(" ",$D1180,FIND(" ",$D1180)+1)),MID($D1180,FIND(" ",$D1180,FIND(" ",$D1180)+1)+1,1),"")),".0",$E1180), " ")</f>
        <v xml:space="preserve"> </v>
      </c>
      <c r="G1180" s="144"/>
      <c r="H1180" s="144"/>
      <c r="I1180" s="144"/>
      <c r="J1180" s="144"/>
      <c r="K1180" s="144"/>
      <c r="L1180" s="149" t="str" cm="1">
        <f t="array" ref="L1180">_xlfn.IFNA(
_xlfn.IFS(
AND($F1180=" ",$G1180=" ",$H1180=" "),"Please update all three: Surveyor Room Reference, Establishment Room Reference and Establishment Room Name",
AND(OR($I1180="General",$I1180="Open plan/ semi-open general",$I1180="Fitted",$I1180="Light practical (science)",$I1180="Light practical (other)",$I1180="Heavy practical (workshops)",$I1180="Heavy practical (clean)",$I1180="Large",$I1180="Storage"),$J1180=0,$K1180=0),"Please update Net Area or Non-net Area",
AND($B1180&lt;&gt;"OUT",$J1180=0,$I1180&lt;&gt;"Non-net",$M1180="85% Circulation"),"Net area not recorded for spaces with 85% circulation unusable type",
AND(OR($I1180="General",$I1180="Open plan/ semi-open general",$I1180="Fitted",$I1180="Light practical (science)",$I1180="Light practical (other)",$I1180="Heavy practical (workshops)",$I1180="Heavy practical (clean)",$I1180="Large",$I1180="Storage"),OR($J1180=0,ISBLANK($J1180))),"Net area not recorded in net spaces",
AND(OR($I1180="Non-net",$I1180="Outdoor space"),$J1180&gt;0),"Net Area Recorded in Non-net space",
AND($I1180="General",$J1180&gt;90),"This general space is over 90m2, please ensure that this space is entered as separate spaces if it usually used as separate spaces",
AND($I1180="Open plan/ semi-open general",$J1180&lt;27),"Open plan general space under 27m2",
AND(OR($K1180=0,ISBLANK($K1180)), $I1180="Non-net"),"Non-net area not recorded in non-net space"
),
" ")</f>
        <v xml:space="preserve"> </v>
      </c>
      <c r="M1180" s="144"/>
      <c r="N1180" s="144"/>
      <c r="O1180" s="144"/>
      <c r="P1180" s="144"/>
      <c r="Q1180" s="144"/>
      <c r="R1180" s="171"/>
      <c r="S1180" s="147">
        <f>NCA_Calculations!$P$1192</f>
        <v>0</v>
      </c>
      <c r="T1180" s="147">
        <f>NCA_Calculations!$Q$1192</f>
        <v>0</v>
      </c>
      <c r="U1180" s="144"/>
      <c r="V1180" s="144"/>
      <c r="W1180" s="149" t="str" cm="1">
        <f t="array" ref="W1180">_xlfn.IFNA(
_xlfn.IFS(
ISBLANK($U1180),"Missing space use.",
AND('Establishment details'!$C$14="Secondary",$V1180="Classbase"),"Invalid Status type",
AND(OR( $V1180="Classbase", $V1180="Teaching", $V1180="Early years",$V1180="SEND resourced"), NOT(ISBLANK($M1180))),"Space with status type and unusable type.",
AND($V1180= "Classbase",'Establishment details'!$C$22&gt;=10), "Classbase status is only valid in schools with a primary element.",
AND($I1180= "Large",$N1180 &gt; 3.5), "Large rooms with less than 3.5m height.",
AND(OR($V1180="Light practical (science)",$V1180="Light practical (science)",$V1180="Heavy practical (workshops)", $V1180="Heavy practical (clean)"), OR($O1180=0,ISBLANK($O1180))),"Missing sinks count for light and heavy practical spaces.",
AND($M1180 = "Other",ISBLANK($R1180)), "Invalid unusable type / missing note for other unusable type."
),
" ")</f>
        <v>Missing space use.</v>
      </c>
    </row>
    <row r="1181" spans="2:23" ht="15.75" x14ac:dyDescent="0.25">
      <c r="B1181" s="143"/>
      <c r="C1181" s="144"/>
      <c r="D1181" s="144"/>
      <c r="E1181" s="144"/>
      <c r="F1181" s="147" t="str" cm="1">
        <f t="array" ref="F1181">_xlfn.IFNA(CONCATENATE(_xlfn.IFS($D1181="Mezzanine",LEFT($D1181,1), $D1181="Ground Floor",LEFT($D1181,1),$D1181="Basment ",LEFT($D1181,1), $D1181="1st Floor", "0"&amp;LEFT($D1181,1), $D1181="2nd Floor", "0"&amp;LEFT($D1181,1), $D1181="3rd Floor", "0"&amp;LEFT($D1181,1), $D1181="4th Floor", "0"&amp;LEFT($D1181,1), $D1181="5th Floor", "0"&amp;LEFT($D1181,1), $D1181="6th Floor", "0"&amp;LEFT($D1181,1),$D1181="7th Floor", "0"&amp;LEFT($D1181,1),$D1181="8th Floor", "0"&amp;LEFT($D1181,1),$D1181="9th Floor", "0"&amp;LEFT($D1181,1),$D1181="10th Floor", LEFT($D1181,2),$D1181="11th Floor", LEFT($D1181,2),$D1181="12th Floor", LEFT($D1181,2),$D1181="13th Floor", LEFT($D1181,2), $D1181="Lower Ground", LEFT($D1181)&amp;IF(ISNUMBER(FIND(" ",$D1181)),MID($D1181,FIND(" ",$D1181)+1,1),"")&amp;IF(ISNUMBER(FIND(" ",$D1181,FIND(" ",$D1181)+1)),MID($D1181,FIND(" ",$D1181,FIND(" ",$D1181)+1)+1,1),""),$D1181="Upper Ground", LEFT($D1181)&amp;IF(ISNUMBER(FIND(" ",$D1181)),MID($D1181,FIND(" ",$D1181)+1,1),"")&amp;IF(ISNUMBER(FIND(" ",$D1181,FIND(" ",$D1181)+1)),MID($D1181,FIND(" ",$D1181,FIND(" ",$D1181)+1)+1,1),"")),".0",$E1181), " ")</f>
        <v xml:space="preserve"> </v>
      </c>
      <c r="G1181" s="144"/>
      <c r="H1181" s="144"/>
      <c r="I1181" s="144"/>
      <c r="J1181" s="144"/>
      <c r="K1181" s="144"/>
      <c r="L1181" s="149" t="str" cm="1">
        <f t="array" ref="L1181">_xlfn.IFNA(
_xlfn.IFS(
AND($F1181=" ",$G1181=" ",$H1181=" "),"Please update all three: Surveyor Room Reference, Establishment Room Reference and Establishment Room Name",
AND(OR($I1181="General",$I1181="Open plan/ semi-open general",$I1181="Fitted",$I1181="Light practical (science)",$I1181="Light practical (other)",$I1181="Heavy practical (workshops)",$I1181="Heavy practical (clean)",$I1181="Large",$I1181="Storage"),$J1181=0,$K1181=0),"Please update Net Area or Non-net Area",
AND($B1181&lt;&gt;"OUT",$J1181=0,$I1181&lt;&gt;"Non-net",$M1181="85% Circulation"),"Net area not recorded for spaces with 85% circulation unusable type",
AND(OR($I1181="General",$I1181="Open plan/ semi-open general",$I1181="Fitted",$I1181="Light practical (science)",$I1181="Light practical (other)",$I1181="Heavy practical (workshops)",$I1181="Heavy practical (clean)",$I1181="Large",$I1181="Storage"),OR($J1181=0,ISBLANK($J1181))),"Net area not recorded in net spaces",
AND(OR($I1181="Non-net",$I1181="Outdoor space"),$J1181&gt;0),"Net Area Recorded in Non-net space",
AND($I1181="General",$J1181&gt;90),"This general space is over 90m2, please ensure that this space is entered as separate spaces if it usually used as separate spaces",
AND($I1181="Open plan/ semi-open general",$J1181&lt;27),"Open plan general space under 27m2",
AND(OR($K1181=0,ISBLANK($K1181)), $I1181="Non-net"),"Non-net area not recorded in non-net space"
),
" ")</f>
        <v xml:space="preserve"> </v>
      </c>
      <c r="M1181" s="144"/>
      <c r="N1181" s="144"/>
      <c r="O1181" s="144"/>
      <c r="P1181" s="144"/>
      <c r="Q1181" s="144"/>
      <c r="R1181" s="171"/>
      <c r="S1181" s="147">
        <f>NCA_Calculations!$P$1193</f>
        <v>0</v>
      </c>
      <c r="T1181" s="147">
        <f>NCA_Calculations!$Q$1193</f>
        <v>0</v>
      </c>
      <c r="U1181" s="144"/>
      <c r="V1181" s="144"/>
      <c r="W1181" s="149" t="str" cm="1">
        <f t="array" ref="W1181">_xlfn.IFNA(
_xlfn.IFS(
ISBLANK($U1181),"Missing space use.",
AND('Establishment details'!$C$14="Secondary",$V1181="Classbase"),"Invalid Status type",
AND(OR( $V1181="Classbase", $V1181="Teaching", $V1181="Early years",$V1181="SEND resourced"), NOT(ISBLANK($M1181))),"Space with status type and unusable type.",
AND($V1181= "Classbase",'Establishment details'!$C$22&gt;=10), "Classbase status is only valid in schools with a primary element.",
AND($I1181= "Large",$N1181 &gt; 3.5), "Large rooms with less than 3.5m height.",
AND(OR($V1181="Light practical (science)",$V1181="Light practical (science)",$V1181="Heavy practical (workshops)", $V1181="Heavy practical (clean)"), OR($O1181=0,ISBLANK($O1181))),"Missing sinks count for light and heavy practical spaces.",
AND($M1181 = "Other",ISBLANK($R1181)), "Invalid unusable type / missing note for other unusable type."
),
" ")</f>
        <v>Missing space use.</v>
      </c>
    </row>
    <row r="1182" spans="2:23" ht="15.75" x14ac:dyDescent="0.25">
      <c r="B1182" s="143"/>
      <c r="C1182" s="144"/>
      <c r="D1182" s="144"/>
      <c r="E1182" s="144"/>
      <c r="F1182" s="147" t="str" cm="1">
        <f t="array" ref="F1182">_xlfn.IFNA(CONCATENATE(_xlfn.IFS($D1182="Mezzanine",LEFT($D1182,1), $D1182="Ground Floor",LEFT($D1182,1),$D1182="Basment ",LEFT($D1182,1), $D1182="1st Floor", "0"&amp;LEFT($D1182,1), $D1182="2nd Floor", "0"&amp;LEFT($D1182,1), $D1182="3rd Floor", "0"&amp;LEFT($D1182,1), $D1182="4th Floor", "0"&amp;LEFT($D1182,1), $D1182="5th Floor", "0"&amp;LEFT($D1182,1), $D1182="6th Floor", "0"&amp;LEFT($D1182,1),$D1182="7th Floor", "0"&amp;LEFT($D1182,1),$D1182="8th Floor", "0"&amp;LEFT($D1182,1),$D1182="9th Floor", "0"&amp;LEFT($D1182,1),$D1182="10th Floor", LEFT($D1182,2),$D1182="11th Floor", LEFT($D1182,2),$D1182="12th Floor", LEFT($D1182,2),$D1182="13th Floor", LEFT($D1182,2), $D1182="Lower Ground", LEFT($D1182)&amp;IF(ISNUMBER(FIND(" ",$D1182)),MID($D1182,FIND(" ",$D1182)+1,1),"")&amp;IF(ISNUMBER(FIND(" ",$D1182,FIND(" ",$D1182)+1)),MID($D1182,FIND(" ",$D1182,FIND(" ",$D1182)+1)+1,1),""),$D1182="Upper Ground", LEFT($D1182)&amp;IF(ISNUMBER(FIND(" ",$D1182)),MID($D1182,FIND(" ",$D1182)+1,1),"")&amp;IF(ISNUMBER(FIND(" ",$D1182,FIND(" ",$D1182)+1)),MID($D1182,FIND(" ",$D1182,FIND(" ",$D1182)+1)+1,1),"")),".0",$E1182), " ")</f>
        <v xml:space="preserve"> </v>
      </c>
      <c r="G1182" s="144"/>
      <c r="H1182" s="144"/>
      <c r="I1182" s="144"/>
      <c r="J1182" s="144"/>
      <c r="K1182" s="144"/>
      <c r="L1182" s="149" t="str" cm="1">
        <f t="array" ref="L1182">_xlfn.IFNA(
_xlfn.IFS(
AND($F1182=" ",$G1182=" ",$H1182=" "),"Please update all three: Surveyor Room Reference, Establishment Room Reference and Establishment Room Name",
AND(OR($I1182="General",$I1182="Open plan/ semi-open general",$I1182="Fitted",$I1182="Light practical (science)",$I1182="Light practical (other)",$I1182="Heavy practical (workshops)",$I1182="Heavy practical (clean)",$I1182="Large",$I1182="Storage"),$J1182=0,$K1182=0),"Please update Net Area or Non-net Area",
AND($B1182&lt;&gt;"OUT",$J1182=0,$I1182&lt;&gt;"Non-net",$M1182="85% Circulation"),"Net area not recorded for spaces with 85% circulation unusable type",
AND(OR($I1182="General",$I1182="Open plan/ semi-open general",$I1182="Fitted",$I1182="Light practical (science)",$I1182="Light practical (other)",$I1182="Heavy practical (workshops)",$I1182="Heavy practical (clean)",$I1182="Large",$I1182="Storage"),OR($J1182=0,ISBLANK($J1182))),"Net area not recorded in net spaces",
AND(OR($I1182="Non-net",$I1182="Outdoor space"),$J1182&gt;0),"Net Area Recorded in Non-net space",
AND($I1182="General",$J1182&gt;90),"This general space is over 90m2, please ensure that this space is entered as separate spaces if it usually used as separate spaces",
AND($I1182="Open plan/ semi-open general",$J1182&lt;27),"Open plan general space under 27m2",
AND(OR($K1182=0,ISBLANK($K1182)), $I1182="Non-net"),"Non-net area not recorded in non-net space"
),
" ")</f>
        <v xml:space="preserve"> </v>
      </c>
      <c r="M1182" s="144"/>
      <c r="N1182" s="144"/>
      <c r="O1182" s="144"/>
      <c r="P1182" s="144"/>
      <c r="Q1182" s="144"/>
      <c r="R1182" s="171"/>
      <c r="S1182" s="147">
        <f>NCA_Calculations!$P$1194</f>
        <v>0</v>
      </c>
      <c r="T1182" s="147">
        <f>NCA_Calculations!$Q$1194</f>
        <v>0</v>
      </c>
      <c r="U1182" s="144"/>
      <c r="V1182" s="144"/>
      <c r="W1182" s="149" t="str" cm="1">
        <f t="array" ref="W1182">_xlfn.IFNA(
_xlfn.IFS(
ISBLANK($U1182),"Missing space use.",
AND('Establishment details'!$C$14="Secondary",$V1182="Classbase"),"Invalid Status type",
AND(OR( $V1182="Classbase", $V1182="Teaching", $V1182="Early years",$V1182="SEND resourced"), NOT(ISBLANK($M1182))),"Space with status type and unusable type.",
AND($V1182= "Classbase",'Establishment details'!$C$22&gt;=10), "Classbase status is only valid in schools with a primary element.",
AND($I1182= "Large",$N1182 &gt; 3.5), "Large rooms with less than 3.5m height.",
AND(OR($V1182="Light practical (science)",$V1182="Light practical (science)",$V1182="Heavy practical (workshops)", $V1182="Heavy practical (clean)"), OR($O1182=0,ISBLANK($O1182))),"Missing sinks count for light and heavy practical spaces.",
AND($M1182 = "Other",ISBLANK($R1182)), "Invalid unusable type / missing note for other unusable type."
),
" ")</f>
        <v>Missing space use.</v>
      </c>
    </row>
    <row r="1183" spans="2:23" ht="15.75" x14ac:dyDescent="0.25">
      <c r="B1183" s="143"/>
      <c r="C1183" s="144"/>
      <c r="D1183" s="144"/>
      <c r="E1183" s="144"/>
      <c r="F1183" s="147" t="str" cm="1">
        <f t="array" ref="F1183">_xlfn.IFNA(CONCATENATE(_xlfn.IFS($D1183="Mezzanine",LEFT($D1183,1), $D1183="Ground Floor",LEFT($D1183,1),$D1183="Basment ",LEFT($D1183,1), $D1183="1st Floor", "0"&amp;LEFT($D1183,1), $D1183="2nd Floor", "0"&amp;LEFT($D1183,1), $D1183="3rd Floor", "0"&amp;LEFT($D1183,1), $D1183="4th Floor", "0"&amp;LEFT($D1183,1), $D1183="5th Floor", "0"&amp;LEFT($D1183,1), $D1183="6th Floor", "0"&amp;LEFT($D1183,1),$D1183="7th Floor", "0"&amp;LEFT($D1183,1),$D1183="8th Floor", "0"&amp;LEFT($D1183,1),$D1183="9th Floor", "0"&amp;LEFT($D1183,1),$D1183="10th Floor", LEFT($D1183,2),$D1183="11th Floor", LEFT($D1183,2),$D1183="12th Floor", LEFT($D1183,2),$D1183="13th Floor", LEFT($D1183,2), $D1183="Lower Ground", LEFT($D1183)&amp;IF(ISNUMBER(FIND(" ",$D1183)),MID($D1183,FIND(" ",$D1183)+1,1),"")&amp;IF(ISNUMBER(FIND(" ",$D1183,FIND(" ",$D1183)+1)),MID($D1183,FIND(" ",$D1183,FIND(" ",$D1183)+1)+1,1),""),$D1183="Upper Ground", LEFT($D1183)&amp;IF(ISNUMBER(FIND(" ",$D1183)),MID($D1183,FIND(" ",$D1183)+1,1),"")&amp;IF(ISNUMBER(FIND(" ",$D1183,FIND(" ",$D1183)+1)),MID($D1183,FIND(" ",$D1183,FIND(" ",$D1183)+1)+1,1),"")),".0",$E1183), " ")</f>
        <v xml:space="preserve"> </v>
      </c>
      <c r="G1183" s="144"/>
      <c r="H1183" s="144"/>
      <c r="I1183" s="144"/>
      <c r="J1183" s="144"/>
      <c r="K1183" s="144"/>
      <c r="L1183" s="149" t="str" cm="1">
        <f t="array" ref="L1183">_xlfn.IFNA(
_xlfn.IFS(
AND($F1183=" ",$G1183=" ",$H1183=" "),"Please update all three: Surveyor Room Reference, Establishment Room Reference and Establishment Room Name",
AND(OR($I1183="General",$I1183="Open plan/ semi-open general",$I1183="Fitted",$I1183="Light practical (science)",$I1183="Light practical (other)",$I1183="Heavy practical (workshops)",$I1183="Heavy practical (clean)",$I1183="Large",$I1183="Storage"),$J1183=0,$K1183=0),"Please update Net Area or Non-net Area",
AND($B1183&lt;&gt;"OUT",$J1183=0,$I1183&lt;&gt;"Non-net",$M1183="85% Circulation"),"Net area not recorded for spaces with 85% circulation unusable type",
AND(OR($I1183="General",$I1183="Open plan/ semi-open general",$I1183="Fitted",$I1183="Light practical (science)",$I1183="Light practical (other)",$I1183="Heavy practical (workshops)",$I1183="Heavy practical (clean)",$I1183="Large",$I1183="Storage"),OR($J1183=0,ISBLANK($J1183))),"Net area not recorded in net spaces",
AND(OR($I1183="Non-net",$I1183="Outdoor space"),$J1183&gt;0),"Net Area Recorded in Non-net space",
AND($I1183="General",$J1183&gt;90),"This general space is over 90m2, please ensure that this space is entered as separate spaces if it usually used as separate spaces",
AND($I1183="Open plan/ semi-open general",$J1183&lt;27),"Open plan general space under 27m2",
AND(OR($K1183=0,ISBLANK($K1183)), $I1183="Non-net"),"Non-net area not recorded in non-net space"
),
" ")</f>
        <v xml:space="preserve"> </v>
      </c>
      <c r="M1183" s="144"/>
      <c r="N1183" s="144"/>
      <c r="O1183" s="144"/>
      <c r="P1183" s="144"/>
      <c r="Q1183" s="144"/>
      <c r="R1183" s="171"/>
      <c r="S1183" s="147">
        <f>NCA_Calculations!$P$1195</f>
        <v>0</v>
      </c>
      <c r="T1183" s="147">
        <f>NCA_Calculations!$Q$1195</f>
        <v>0</v>
      </c>
      <c r="U1183" s="144"/>
      <c r="V1183" s="144"/>
      <c r="W1183" s="149" t="str" cm="1">
        <f t="array" ref="W1183">_xlfn.IFNA(
_xlfn.IFS(
ISBLANK($U1183),"Missing space use.",
AND('Establishment details'!$C$14="Secondary",$V1183="Classbase"),"Invalid Status type",
AND(OR( $V1183="Classbase", $V1183="Teaching", $V1183="Early years",$V1183="SEND resourced"), NOT(ISBLANK($M1183))),"Space with status type and unusable type.",
AND($V1183= "Classbase",'Establishment details'!$C$22&gt;=10), "Classbase status is only valid in schools with a primary element.",
AND($I1183= "Large",$N1183 &gt; 3.5), "Large rooms with less than 3.5m height.",
AND(OR($V1183="Light practical (science)",$V1183="Light practical (science)",$V1183="Heavy practical (workshops)", $V1183="Heavy practical (clean)"), OR($O1183=0,ISBLANK($O1183))),"Missing sinks count for light and heavy practical spaces.",
AND($M1183 = "Other",ISBLANK($R1183)), "Invalid unusable type / missing note for other unusable type."
),
" ")</f>
        <v>Missing space use.</v>
      </c>
    </row>
    <row r="1184" spans="2:23" ht="15.75" x14ac:dyDescent="0.25">
      <c r="B1184" s="143"/>
      <c r="C1184" s="144"/>
      <c r="D1184" s="144"/>
      <c r="E1184" s="144"/>
      <c r="F1184" s="147" t="str" cm="1">
        <f t="array" ref="F1184">_xlfn.IFNA(CONCATENATE(_xlfn.IFS($D1184="Mezzanine",LEFT($D1184,1), $D1184="Ground Floor",LEFT($D1184,1),$D1184="Basment ",LEFT($D1184,1), $D1184="1st Floor", "0"&amp;LEFT($D1184,1), $D1184="2nd Floor", "0"&amp;LEFT($D1184,1), $D1184="3rd Floor", "0"&amp;LEFT($D1184,1), $D1184="4th Floor", "0"&amp;LEFT($D1184,1), $D1184="5th Floor", "0"&amp;LEFT($D1184,1), $D1184="6th Floor", "0"&amp;LEFT($D1184,1),$D1184="7th Floor", "0"&amp;LEFT($D1184,1),$D1184="8th Floor", "0"&amp;LEFT($D1184,1),$D1184="9th Floor", "0"&amp;LEFT($D1184,1),$D1184="10th Floor", LEFT($D1184,2),$D1184="11th Floor", LEFT($D1184,2),$D1184="12th Floor", LEFT($D1184,2),$D1184="13th Floor", LEFT($D1184,2), $D1184="Lower Ground", LEFT($D1184)&amp;IF(ISNUMBER(FIND(" ",$D1184)),MID($D1184,FIND(" ",$D1184)+1,1),"")&amp;IF(ISNUMBER(FIND(" ",$D1184,FIND(" ",$D1184)+1)),MID($D1184,FIND(" ",$D1184,FIND(" ",$D1184)+1)+1,1),""),$D1184="Upper Ground", LEFT($D1184)&amp;IF(ISNUMBER(FIND(" ",$D1184)),MID($D1184,FIND(" ",$D1184)+1,1),"")&amp;IF(ISNUMBER(FIND(" ",$D1184,FIND(" ",$D1184)+1)),MID($D1184,FIND(" ",$D1184,FIND(" ",$D1184)+1)+1,1),"")),".0",$E1184), " ")</f>
        <v xml:space="preserve"> </v>
      </c>
      <c r="G1184" s="144"/>
      <c r="H1184" s="144"/>
      <c r="I1184" s="144"/>
      <c r="J1184" s="144"/>
      <c r="K1184" s="144"/>
      <c r="L1184" s="149" t="str" cm="1">
        <f t="array" ref="L1184">_xlfn.IFNA(
_xlfn.IFS(
AND($F1184=" ",$G1184=" ",$H1184=" "),"Please update all three: Surveyor Room Reference, Establishment Room Reference and Establishment Room Name",
AND(OR($I1184="General",$I1184="Open plan/ semi-open general",$I1184="Fitted",$I1184="Light practical (science)",$I1184="Light practical (other)",$I1184="Heavy practical (workshops)",$I1184="Heavy practical (clean)",$I1184="Large",$I1184="Storage"),$J1184=0,$K1184=0),"Please update Net Area or Non-net Area",
AND($B1184&lt;&gt;"OUT",$J1184=0,$I1184&lt;&gt;"Non-net",$M1184="85% Circulation"),"Net area not recorded for spaces with 85% circulation unusable type",
AND(OR($I1184="General",$I1184="Open plan/ semi-open general",$I1184="Fitted",$I1184="Light practical (science)",$I1184="Light practical (other)",$I1184="Heavy practical (workshops)",$I1184="Heavy practical (clean)",$I1184="Large",$I1184="Storage"),OR($J1184=0,ISBLANK($J1184))),"Net area not recorded in net spaces",
AND(OR($I1184="Non-net",$I1184="Outdoor space"),$J1184&gt;0),"Net Area Recorded in Non-net space",
AND($I1184="General",$J1184&gt;90),"This general space is over 90m2, please ensure that this space is entered as separate spaces if it usually used as separate spaces",
AND($I1184="Open plan/ semi-open general",$J1184&lt;27),"Open plan general space under 27m2",
AND(OR($K1184=0,ISBLANK($K1184)), $I1184="Non-net"),"Non-net area not recorded in non-net space"
),
" ")</f>
        <v xml:space="preserve"> </v>
      </c>
      <c r="M1184" s="144"/>
      <c r="N1184" s="144"/>
      <c r="O1184" s="144"/>
      <c r="P1184" s="144"/>
      <c r="Q1184" s="144"/>
      <c r="R1184" s="171"/>
      <c r="S1184" s="147">
        <f>NCA_Calculations!$P$1196</f>
        <v>0</v>
      </c>
      <c r="T1184" s="147">
        <f>NCA_Calculations!$Q$1196</f>
        <v>0</v>
      </c>
      <c r="U1184" s="144"/>
      <c r="V1184" s="144"/>
      <c r="W1184" s="149" t="str" cm="1">
        <f t="array" ref="W1184">_xlfn.IFNA(
_xlfn.IFS(
ISBLANK($U1184),"Missing space use.",
AND('Establishment details'!$C$14="Secondary",$V1184="Classbase"),"Invalid Status type",
AND(OR( $V1184="Classbase", $V1184="Teaching", $V1184="Early years",$V1184="SEND resourced"), NOT(ISBLANK($M1184))),"Space with status type and unusable type.",
AND($V1184= "Classbase",'Establishment details'!$C$22&gt;=10), "Classbase status is only valid in schools with a primary element.",
AND($I1184= "Large",$N1184 &gt; 3.5), "Large rooms with less than 3.5m height.",
AND(OR($V1184="Light practical (science)",$V1184="Light practical (science)",$V1184="Heavy practical (workshops)", $V1184="Heavy practical (clean)"), OR($O1184=0,ISBLANK($O1184))),"Missing sinks count for light and heavy practical spaces.",
AND($M1184 = "Other",ISBLANK($R1184)), "Invalid unusable type / missing note for other unusable type."
),
" ")</f>
        <v>Missing space use.</v>
      </c>
    </row>
    <row r="1185" spans="2:23" ht="15.75" x14ac:dyDescent="0.25">
      <c r="B1185" s="143"/>
      <c r="C1185" s="144"/>
      <c r="D1185" s="144"/>
      <c r="E1185" s="144"/>
      <c r="F1185" s="147" t="str" cm="1">
        <f t="array" ref="F1185">_xlfn.IFNA(CONCATENATE(_xlfn.IFS($D1185="Mezzanine",LEFT($D1185,1), $D1185="Ground Floor",LEFT($D1185,1),$D1185="Basment ",LEFT($D1185,1), $D1185="1st Floor", "0"&amp;LEFT($D1185,1), $D1185="2nd Floor", "0"&amp;LEFT($D1185,1), $D1185="3rd Floor", "0"&amp;LEFT($D1185,1), $D1185="4th Floor", "0"&amp;LEFT($D1185,1), $D1185="5th Floor", "0"&amp;LEFT($D1185,1), $D1185="6th Floor", "0"&amp;LEFT($D1185,1),$D1185="7th Floor", "0"&amp;LEFT($D1185,1),$D1185="8th Floor", "0"&amp;LEFT($D1185,1),$D1185="9th Floor", "0"&amp;LEFT($D1185,1),$D1185="10th Floor", LEFT($D1185,2),$D1185="11th Floor", LEFT($D1185,2),$D1185="12th Floor", LEFT($D1185,2),$D1185="13th Floor", LEFT($D1185,2), $D1185="Lower Ground", LEFT($D1185)&amp;IF(ISNUMBER(FIND(" ",$D1185)),MID($D1185,FIND(" ",$D1185)+1,1),"")&amp;IF(ISNUMBER(FIND(" ",$D1185,FIND(" ",$D1185)+1)),MID($D1185,FIND(" ",$D1185,FIND(" ",$D1185)+1)+1,1),""),$D1185="Upper Ground", LEFT($D1185)&amp;IF(ISNUMBER(FIND(" ",$D1185)),MID($D1185,FIND(" ",$D1185)+1,1),"")&amp;IF(ISNUMBER(FIND(" ",$D1185,FIND(" ",$D1185)+1)),MID($D1185,FIND(" ",$D1185,FIND(" ",$D1185)+1)+1,1),"")),".0",$E1185), " ")</f>
        <v xml:space="preserve"> </v>
      </c>
      <c r="G1185" s="144"/>
      <c r="H1185" s="144"/>
      <c r="I1185" s="144"/>
      <c r="J1185" s="144"/>
      <c r="K1185" s="144"/>
      <c r="L1185" s="149" t="str" cm="1">
        <f t="array" ref="L1185">_xlfn.IFNA(
_xlfn.IFS(
AND($F1185=" ",$G1185=" ",$H1185=" "),"Please update all three: Surveyor Room Reference, Establishment Room Reference and Establishment Room Name",
AND(OR($I1185="General",$I1185="Open plan/ semi-open general",$I1185="Fitted",$I1185="Light practical (science)",$I1185="Light practical (other)",$I1185="Heavy practical (workshops)",$I1185="Heavy practical (clean)",$I1185="Large",$I1185="Storage"),$J1185=0,$K1185=0),"Please update Net Area or Non-net Area",
AND($B1185&lt;&gt;"OUT",$J1185=0,$I1185&lt;&gt;"Non-net",$M1185="85% Circulation"),"Net area not recorded for spaces with 85% circulation unusable type",
AND(OR($I1185="General",$I1185="Open plan/ semi-open general",$I1185="Fitted",$I1185="Light practical (science)",$I1185="Light practical (other)",$I1185="Heavy practical (workshops)",$I1185="Heavy practical (clean)",$I1185="Large",$I1185="Storage"),OR($J1185=0,ISBLANK($J1185))),"Net area not recorded in net spaces",
AND(OR($I1185="Non-net",$I1185="Outdoor space"),$J1185&gt;0),"Net Area Recorded in Non-net space",
AND($I1185="General",$J1185&gt;90),"This general space is over 90m2, please ensure that this space is entered as separate spaces if it usually used as separate spaces",
AND($I1185="Open plan/ semi-open general",$J1185&lt;27),"Open plan general space under 27m2",
AND(OR($K1185=0,ISBLANK($K1185)), $I1185="Non-net"),"Non-net area not recorded in non-net space"
),
" ")</f>
        <v xml:space="preserve"> </v>
      </c>
      <c r="M1185" s="144"/>
      <c r="N1185" s="144"/>
      <c r="O1185" s="144"/>
      <c r="P1185" s="144"/>
      <c r="Q1185" s="144"/>
      <c r="R1185" s="171"/>
      <c r="S1185" s="147">
        <f>NCA_Calculations!$P$1197</f>
        <v>0</v>
      </c>
      <c r="T1185" s="147">
        <f>NCA_Calculations!$Q$1197</f>
        <v>0</v>
      </c>
      <c r="U1185" s="144"/>
      <c r="V1185" s="144"/>
      <c r="W1185" s="149" t="str" cm="1">
        <f t="array" ref="W1185">_xlfn.IFNA(
_xlfn.IFS(
ISBLANK($U1185),"Missing space use.",
AND('Establishment details'!$C$14="Secondary",$V1185="Classbase"),"Invalid Status type",
AND(OR( $V1185="Classbase", $V1185="Teaching", $V1185="Early years",$V1185="SEND resourced"), NOT(ISBLANK($M1185))),"Space with status type and unusable type.",
AND($V1185= "Classbase",'Establishment details'!$C$22&gt;=10), "Classbase status is only valid in schools with a primary element.",
AND($I1185= "Large",$N1185 &gt; 3.5), "Large rooms with less than 3.5m height.",
AND(OR($V1185="Light practical (science)",$V1185="Light practical (science)",$V1185="Heavy practical (workshops)", $V1185="Heavy practical (clean)"), OR($O1185=0,ISBLANK($O1185))),"Missing sinks count for light and heavy practical spaces.",
AND($M1185 = "Other",ISBLANK($R1185)), "Invalid unusable type / missing note for other unusable type."
),
" ")</f>
        <v>Missing space use.</v>
      </c>
    </row>
    <row r="1186" spans="2:23" ht="15.75" x14ac:dyDescent="0.25">
      <c r="B1186" s="143"/>
      <c r="C1186" s="144"/>
      <c r="D1186" s="144"/>
      <c r="E1186" s="144"/>
      <c r="F1186" s="147" t="str" cm="1">
        <f t="array" ref="F1186">_xlfn.IFNA(CONCATENATE(_xlfn.IFS($D1186="Mezzanine",LEFT($D1186,1), $D1186="Ground Floor",LEFT($D1186,1),$D1186="Basment ",LEFT($D1186,1), $D1186="1st Floor", "0"&amp;LEFT($D1186,1), $D1186="2nd Floor", "0"&amp;LEFT($D1186,1), $D1186="3rd Floor", "0"&amp;LEFT($D1186,1), $D1186="4th Floor", "0"&amp;LEFT($D1186,1), $D1186="5th Floor", "0"&amp;LEFT($D1186,1), $D1186="6th Floor", "0"&amp;LEFT($D1186,1),$D1186="7th Floor", "0"&amp;LEFT($D1186,1),$D1186="8th Floor", "0"&amp;LEFT($D1186,1),$D1186="9th Floor", "0"&amp;LEFT($D1186,1),$D1186="10th Floor", LEFT($D1186,2),$D1186="11th Floor", LEFT($D1186,2),$D1186="12th Floor", LEFT($D1186,2),$D1186="13th Floor", LEFT($D1186,2), $D1186="Lower Ground", LEFT($D1186)&amp;IF(ISNUMBER(FIND(" ",$D1186)),MID($D1186,FIND(" ",$D1186)+1,1),"")&amp;IF(ISNUMBER(FIND(" ",$D1186,FIND(" ",$D1186)+1)),MID($D1186,FIND(" ",$D1186,FIND(" ",$D1186)+1)+1,1),""),$D1186="Upper Ground", LEFT($D1186)&amp;IF(ISNUMBER(FIND(" ",$D1186)),MID($D1186,FIND(" ",$D1186)+1,1),"")&amp;IF(ISNUMBER(FIND(" ",$D1186,FIND(" ",$D1186)+1)),MID($D1186,FIND(" ",$D1186,FIND(" ",$D1186)+1)+1,1),"")),".0",$E1186), " ")</f>
        <v xml:space="preserve"> </v>
      </c>
      <c r="G1186" s="144"/>
      <c r="H1186" s="144"/>
      <c r="I1186" s="144"/>
      <c r="J1186" s="144"/>
      <c r="K1186" s="144"/>
      <c r="L1186" s="149" t="str" cm="1">
        <f t="array" ref="L1186">_xlfn.IFNA(
_xlfn.IFS(
AND($F1186=" ",$G1186=" ",$H1186=" "),"Please update all three: Surveyor Room Reference, Establishment Room Reference and Establishment Room Name",
AND(OR($I1186="General",$I1186="Open plan/ semi-open general",$I1186="Fitted",$I1186="Light practical (science)",$I1186="Light practical (other)",$I1186="Heavy practical (workshops)",$I1186="Heavy practical (clean)",$I1186="Large",$I1186="Storage"),$J1186=0,$K1186=0),"Please update Net Area or Non-net Area",
AND($B1186&lt;&gt;"OUT",$J1186=0,$I1186&lt;&gt;"Non-net",$M1186="85% Circulation"),"Net area not recorded for spaces with 85% circulation unusable type",
AND(OR($I1186="General",$I1186="Open plan/ semi-open general",$I1186="Fitted",$I1186="Light practical (science)",$I1186="Light practical (other)",$I1186="Heavy practical (workshops)",$I1186="Heavy practical (clean)",$I1186="Large",$I1186="Storage"),OR($J1186=0,ISBLANK($J1186))),"Net area not recorded in net spaces",
AND(OR($I1186="Non-net",$I1186="Outdoor space"),$J1186&gt;0),"Net Area Recorded in Non-net space",
AND($I1186="General",$J1186&gt;90),"This general space is over 90m2, please ensure that this space is entered as separate spaces if it usually used as separate spaces",
AND($I1186="Open plan/ semi-open general",$J1186&lt;27),"Open plan general space under 27m2",
AND(OR($K1186=0,ISBLANK($K1186)), $I1186="Non-net"),"Non-net area not recorded in non-net space"
),
" ")</f>
        <v xml:space="preserve"> </v>
      </c>
      <c r="M1186" s="144"/>
      <c r="N1186" s="144"/>
      <c r="O1186" s="144"/>
      <c r="P1186" s="144"/>
      <c r="Q1186" s="144"/>
      <c r="R1186" s="171"/>
      <c r="S1186" s="147">
        <f>NCA_Calculations!$P$1198</f>
        <v>0</v>
      </c>
      <c r="T1186" s="147">
        <f>NCA_Calculations!$Q$1198</f>
        <v>0</v>
      </c>
      <c r="U1186" s="144"/>
      <c r="V1186" s="144"/>
      <c r="W1186" s="149" t="str" cm="1">
        <f t="array" ref="W1186">_xlfn.IFNA(
_xlfn.IFS(
ISBLANK($U1186),"Missing space use.",
AND('Establishment details'!$C$14="Secondary",$V1186="Classbase"),"Invalid Status type",
AND(OR( $V1186="Classbase", $V1186="Teaching", $V1186="Early years",$V1186="SEND resourced"), NOT(ISBLANK($M1186))),"Space with status type and unusable type.",
AND($V1186= "Classbase",'Establishment details'!$C$22&gt;=10), "Classbase status is only valid in schools with a primary element.",
AND($I1186= "Large",$N1186 &gt; 3.5), "Large rooms with less than 3.5m height.",
AND(OR($V1186="Light practical (science)",$V1186="Light practical (science)",$V1186="Heavy practical (workshops)", $V1186="Heavy practical (clean)"), OR($O1186=0,ISBLANK($O1186))),"Missing sinks count for light and heavy practical spaces.",
AND($M1186 = "Other",ISBLANK($R1186)), "Invalid unusable type / missing note for other unusable type."
),
" ")</f>
        <v>Missing space use.</v>
      </c>
    </row>
    <row r="1187" spans="2:23" ht="15.75" x14ac:dyDescent="0.25">
      <c r="B1187" s="143"/>
      <c r="C1187" s="144"/>
      <c r="D1187" s="144"/>
      <c r="E1187" s="144"/>
      <c r="F1187" s="147" t="str" cm="1">
        <f t="array" ref="F1187">_xlfn.IFNA(CONCATENATE(_xlfn.IFS($D1187="Mezzanine",LEFT($D1187,1), $D1187="Ground Floor",LEFT($D1187,1),$D1187="Basment ",LEFT($D1187,1), $D1187="1st Floor", "0"&amp;LEFT($D1187,1), $D1187="2nd Floor", "0"&amp;LEFT($D1187,1), $D1187="3rd Floor", "0"&amp;LEFT($D1187,1), $D1187="4th Floor", "0"&amp;LEFT($D1187,1), $D1187="5th Floor", "0"&amp;LEFT($D1187,1), $D1187="6th Floor", "0"&amp;LEFT($D1187,1),$D1187="7th Floor", "0"&amp;LEFT($D1187,1),$D1187="8th Floor", "0"&amp;LEFT($D1187,1),$D1187="9th Floor", "0"&amp;LEFT($D1187,1),$D1187="10th Floor", LEFT($D1187,2),$D1187="11th Floor", LEFT($D1187,2),$D1187="12th Floor", LEFT($D1187,2),$D1187="13th Floor", LEFT($D1187,2), $D1187="Lower Ground", LEFT($D1187)&amp;IF(ISNUMBER(FIND(" ",$D1187)),MID($D1187,FIND(" ",$D1187)+1,1),"")&amp;IF(ISNUMBER(FIND(" ",$D1187,FIND(" ",$D1187)+1)),MID($D1187,FIND(" ",$D1187,FIND(" ",$D1187)+1)+1,1),""),$D1187="Upper Ground", LEFT($D1187)&amp;IF(ISNUMBER(FIND(" ",$D1187)),MID($D1187,FIND(" ",$D1187)+1,1),"")&amp;IF(ISNUMBER(FIND(" ",$D1187,FIND(" ",$D1187)+1)),MID($D1187,FIND(" ",$D1187,FIND(" ",$D1187)+1)+1,1),"")),".0",$E1187), " ")</f>
        <v xml:space="preserve"> </v>
      </c>
      <c r="G1187" s="144"/>
      <c r="H1187" s="144"/>
      <c r="I1187" s="144"/>
      <c r="J1187" s="144"/>
      <c r="K1187" s="144"/>
      <c r="L1187" s="149" t="str" cm="1">
        <f t="array" ref="L1187">_xlfn.IFNA(
_xlfn.IFS(
AND($F1187=" ",$G1187=" ",$H1187=" "),"Please update all three: Surveyor Room Reference, Establishment Room Reference and Establishment Room Name",
AND(OR($I1187="General",$I1187="Open plan/ semi-open general",$I1187="Fitted",$I1187="Light practical (science)",$I1187="Light practical (other)",$I1187="Heavy practical (workshops)",$I1187="Heavy practical (clean)",$I1187="Large",$I1187="Storage"),$J1187=0,$K1187=0),"Please update Net Area or Non-net Area",
AND($B1187&lt;&gt;"OUT",$J1187=0,$I1187&lt;&gt;"Non-net",$M1187="85% Circulation"),"Net area not recorded for spaces with 85% circulation unusable type",
AND(OR($I1187="General",$I1187="Open plan/ semi-open general",$I1187="Fitted",$I1187="Light practical (science)",$I1187="Light practical (other)",$I1187="Heavy practical (workshops)",$I1187="Heavy practical (clean)",$I1187="Large",$I1187="Storage"),OR($J1187=0,ISBLANK($J1187))),"Net area not recorded in net spaces",
AND(OR($I1187="Non-net",$I1187="Outdoor space"),$J1187&gt;0),"Net Area Recorded in Non-net space",
AND($I1187="General",$J1187&gt;90),"This general space is over 90m2, please ensure that this space is entered as separate spaces if it usually used as separate spaces",
AND($I1187="Open plan/ semi-open general",$J1187&lt;27),"Open plan general space under 27m2",
AND(OR($K1187=0,ISBLANK($K1187)), $I1187="Non-net"),"Non-net area not recorded in non-net space"
),
" ")</f>
        <v xml:space="preserve"> </v>
      </c>
      <c r="M1187" s="144"/>
      <c r="N1187" s="144"/>
      <c r="O1187" s="144"/>
      <c r="P1187" s="144"/>
      <c r="Q1187" s="144"/>
      <c r="R1187" s="171"/>
      <c r="S1187" s="147">
        <f>NCA_Calculations!$P$1199</f>
        <v>0</v>
      </c>
      <c r="T1187" s="147">
        <f>NCA_Calculations!$Q$1199</f>
        <v>0</v>
      </c>
      <c r="U1187" s="144"/>
      <c r="V1187" s="144"/>
      <c r="W1187" s="149" t="str" cm="1">
        <f t="array" ref="W1187">_xlfn.IFNA(
_xlfn.IFS(
ISBLANK($U1187),"Missing space use.",
AND('Establishment details'!$C$14="Secondary",$V1187="Classbase"),"Invalid Status type",
AND(OR( $V1187="Classbase", $V1187="Teaching", $V1187="Early years",$V1187="SEND resourced"), NOT(ISBLANK($M1187))),"Space with status type and unusable type.",
AND($V1187= "Classbase",'Establishment details'!$C$22&gt;=10), "Classbase status is only valid in schools with a primary element.",
AND($I1187= "Large",$N1187 &gt; 3.5), "Large rooms with less than 3.5m height.",
AND(OR($V1187="Light practical (science)",$V1187="Light practical (science)",$V1187="Heavy practical (workshops)", $V1187="Heavy practical (clean)"), OR($O1187=0,ISBLANK($O1187))),"Missing sinks count for light and heavy practical spaces.",
AND($M1187 = "Other",ISBLANK($R1187)), "Invalid unusable type / missing note for other unusable type."
),
" ")</f>
        <v>Missing space use.</v>
      </c>
    </row>
    <row r="1188" spans="2:23" ht="15.75" x14ac:dyDescent="0.25">
      <c r="B1188" s="143"/>
      <c r="C1188" s="144"/>
      <c r="D1188" s="144"/>
      <c r="E1188" s="144"/>
      <c r="F1188" s="147" t="str" cm="1">
        <f t="array" ref="F1188">_xlfn.IFNA(CONCATENATE(_xlfn.IFS($D1188="Mezzanine",LEFT($D1188,1), $D1188="Ground Floor",LEFT($D1188,1),$D1188="Basment ",LEFT($D1188,1), $D1188="1st Floor", "0"&amp;LEFT($D1188,1), $D1188="2nd Floor", "0"&amp;LEFT($D1188,1), $D1188="3rd Floor", "0"&amp;LEFT($D1188,1), $D1188="4th Floor", "0"&amp;LEFT($D1188,1), $D1188="5th Floor", "0"&amp;LEFT($D1188,1), $D1188="6th Floor", "0"&amp;LEFT($D1188,1),$D1188="7th Floor", "0"&amp;LEFT($D1188,1),$D1188="8th Floor", "0"&amp;LEFT($D1188,1),$D1188="9th Floor", "0"&amp;LEFT($D1188,1),$D1188="10th Floor", LEFT($D1188,2),$D1188="11th Floor", LEFT($D1188,2),$D1188="12th Floor", LEFT($D1188,2),$D1188="13th Floor", LEFT($D1188,2), $D1188="Lower Ground", LEFT($D1188)&amp;IF(ISNUMBER(FIND(" ",$D1188)),MID($D1188,FIND(" ",$D1188)+1,1),"")&amp;IF(ISNUMBER(FIND(" ",$D1188,FIND(" ",$D1188)+1)),MID($D1188,FIND(" ",$D1188,FIND(" ",$D1188)+1)+1,1),""),$D1188="Upper Ground", LEFT($D1188)&amp;IF(ISNUMBER(FIND(" ",$D1188)),MID($D1188,FIND(" ",$D1188)+1,1),"")&amp;IF(ISNUMBER(FIND(" ",$D1188,FIND(" ",$D1188)+1)),MID($D1188,FIND(" ",$D1188,FIND(" ",$D1188)+1)+1,1),"")),".0",$E1188), " ")</f>
        <v xml:space="preserve"> </v>
      </c>
      <c r="G1188" s="144"/>
      <c r="H1188" s="144"/>
      <c r="I1188" s="144"/>
      <c r="J1188" s="144"/>
      <c r="K1188" s="144"/>
      <c r="L1188" s="149" t="str" cm="1">
        <f t="array" ref="L1188">_xlfn.IFNA(
_xlfn.IFS(
AND($F1188=" ",$G1188=" ",$H1188=" "),"Please update all three: Surveyor Room Reference, Establishment Room Reference and Establishment Room Name",
AND(OR($I1188="General",$I1188="Open plan/ semi-open general",$I1188="Fitted",$I1188="Light practical (science)",$I1188="Light practical (other)",$I1188="Heavy practical (workshops)",$I1188="Heavy practical (clean)",$I1188="Large",$I1188="Storage"),$J1188=0,$K1188=0),"Please update Net Area or Non-net Area",
AND($B1188&lt;&gt;"OUT",$J1188=0,$I1188&lt;&gt;"Non-net",$M1188="85% Circulation"),"Net area not recorded for spaces with 85% circulation unusable type",
AND(OR($I1188="General",$I1188="Open plan/ semi-open general",$I1188="Fitted",$I1188="Light practical (science)",$I1188="Light practical (other)",$I1188="Heavy practical (workshops)",$I1188="Heavy practical (clean)",$I1188="Large",$I1188="Storage"),OR($J1188=0,ISBLANK($J1188))),"Net area not recorded in net spaces",
AND(OR($I1188="Non-net",$I1188="Outdoor space"),$J1188&gt;0),"Net Area Recorded in Non-net space",
AND($I1188="General",$J1188&gt;90),"This general space is over 90m2, please ensure that this space is entered as separate spaces if it usually used as separate spaces",
AND($I1188="Open plan/ semi-open general",$J1188&lt;27),"Open plan general space under 27m2",
AND(OR($K1188=0,ISBLANK($K1188)), $I1188="Non-net"),"Non-net area not recorded in non-net space"
),
" ")</f>
        <v xml:space="preserve"> </v>
      </c>
      <c r="M1188" s="144"/>
      <c r="N1188" s="144"/>
      <c r="O1188" s="144"/>
      <c r="P1188" s="144"/>
      <c r="Q1188" s="144"/>
      <c r="R1188" s="171"/>
      <c r="S1188" s="147">
        <f>NCA_Calculations!$P$1200</f>
        <v>0</v>
      </c>
      <c r="T1188" s="147">
        <f>NCA_Calculations!$Q$1200</f>
        <v>0</v>
      </c>
      <c r="U1188" s="144"/>
      <c r="V1188" s="144"/>
      <c r="W1188" s="149" t="str" cm="1">
        <f t="array" ref="W1188">_xlfn.IFNA(
_xlfn.IFS(
ISBLANK($U1188),"Missing space use.",
AND('Establishment details'!$C$14="Secondary",$V1188="Classbase"),"Invalid Status type",
AND(OR( $V1188="Classbase", $V1188="Teaching", $V1188="Early years",$V1188="SEND resourced"), NOT(ISBLANK($M1188))),"Space with status type and unusable type.",
AND($V1188= "Classbase",'Establishment details'!$C$22&gt;=10), "Classbase status is only valid in schools with a primary element.",
AND($I1188= "Large",$N1188 &gt; 3.5), "Large rooms with less than 3.5m height.",
AND(OR($V1188="Light practical (science)",$V1188="Light practical (science)",$V1188="Heavy practical (workshops)", $V1188="Heavy practical (clean)"), OR($O1188=0,ISBLANK($O1188))),"Missing sinks count for light and heavy practical spaces.",
AND($M1188 = "Other",ISBLANK($R1188)), "Invalid unusable type / missing note for other unusable type."
),
" ")</f>
        <v>Missing space use.</v>
      </c>
    </row>
    <row r="1189" spans="2:23" ht="15.75" x14ac:dyDescent="0.25">
      <c r="B1189" s="143"/>
      <c r="C1189" s="144"/>
      <c r="D1189" s="144"/>
      <c r="E1189" s="144"/>
      <c r="F1189" s="147" t="str" cm="1">
        <f t="array" ref="F1189">_xlfn.IFNA(CONCATENATE(_xlfn.IFS($D1189="Mezzanine",LEFT($D1189,1), $D1189="Ground Floor",LEFT($D1189,1),$D1189="Basment ",LEFT($D1189,1), $D1189="1st Floor", "0"&amp;LEFT($D1189,1), $D1189="2nd Floor", "0"&amp;LEFT($D1189,1), $D1189="3rd Floor", "0"&amp;LEFT($D1189,1), $D1189="4th Floor", "0"&amp;LEFT($D1189,1), $D1189="5th Floor", "0"&amp;LEFT($D1189,1), $D1189="6th Floor", "0"&amp;LEFT($D1189,1),$D1189="7th Floor", "0"&amp;LEFT($D1189,1),$D1189="8th Floor", "0"&amp;LEFT($D1189,1),$D1189="9th Floor", "0"&amp;LEFT($D1189,1),$D1189="10th Floor", LEFT($D1189,2),$D1189="11th Floor", LEFT($D1189,2),$D1189="12th Floor", LEFT($D1189,2),$D1189="13th Floor", LEFT($D1189,2), $D1189="Lower Ground", LEFT($D1189)&amp;IF(ISNUMBER(FIND(" ",$D1189)),MID($D1189,FIND(" ",$D1189)+1,1),"")&amp;IF(ISNUMBER(FIND(" ",$D1189,FIND(" ",$D1189)+1)),MID($D1189,FIND(" ",$D1189,FIND(" ",$D1189)+1)+1,1),""),$D1189="Upper Ground", LEFT($D1189)&amp;IF(ISNUMBER(FIND(" ",$D1189)),MID($D1189,FIND(" ",$D1189)+1,1),"")&amp;IF(ISNUMBER(FIND(" ",$D1189,FIND(" ",$D1189)+1)),MID($D1189,FIND(" ",$D1189,FIND(" ",$D1189)+1)+1,1),"")),".0",$E1189), " ")</f>
        <v xml:space="preserve"> </v>
      </c>
      <c r="G1189" s="144"/>
      <c r="H1189" s="144"/>
      <c r="I1189" s="144"/>
      <c r="J1189" s="144"/>
      <c r="K1189" s="144"/>
      <c r="L1189" s="149" t="str" cm="1">
        <f t="array" ref="L1189">_xlfn.IFNA(
_xlfn.IFS(
AND($F1189=" ",$G1189=" ",$H1189=" "),"Please update all three: Surveyor Room Reference, Establishment Room Reference and Establishment Room Name",
AND(OR($I1189="General",$I1189="Open plan/ semi-open general",$I1189="Fitted",$I1189="Light practical (science)",$I1189="Light practical (other)",$I1189="Heavy practical (workshops)",$I1189="Heavy practical (clean)",$I1189="Large",$I1189="Storage"),$J1189=0,$K1189=0),"Please update Net Area or Non-net Area",
AND($B1189&lt;&gt;"OUT",$J1189=0,$I1189&lt;&gt;"Non-net",$M1189="85% Circulation"),"Net area not recorded for spaces with 85% circulation unusable type",
AND(OR($I1189="General",$I1189="Open plan/ semi-open general",$I1189="Fitted",$I1189="Light practical (science)",$I1189="Light practical (other)",$I1189="Heavy practical (workshops)",$I1189="Heavy practical (clean)",$I1189="Large",$I1189="Storage"),OR($J1189=0,ISBLANK($J1189))),"Net area not recorded in net spaces",
AND(OR($I1189="Non-net",$I1189="Outdoor space"),$J1189&gt;0),"Net Area Recorded in Non-net space",
AND($I1189="General",$J1189&gt;90),"This general space is over 90m2, please ensure that this space is entered as separate spaces if it usually used as separate spaces",
AND($I1189="Open plan/ semi-open general",$J1189&lt;27),"Open plan general space under 27m2",
AND(OR($K1189=0,ISBLANK($K1189)), $I1189="Non-net"),"Non-net area not recorded in non-net space"
),
" ")</f>
        <v xml:space="preserve"> </v>
      </c>
      <c r="M1189" s="144"/>
      <c r="N1189" s="144"/>
      <c r="O1189" s="144"/>
      <c r="P1189" s="144"/>
      <c r="Q1189" s="144"/>
      <c r="R1189" s="171"/>
      <c r="S1189" s="147">
        <f>NCA_Calculations!$P$1201</f>
        <v>0</v>
      </c>
      <c r="T1189" s="147">
        <f>NCA_Calculations!$Q$1201</f>
        <v>0</v>
      </c>
      <c r="U1189" s="144"/>
      <c r="V1189" s="144"/>
      <c r="W1189" s="149" t="str" cm="1">
        <f t="array" ref="W1189">_xlfn.IFNA(
_xlfn.IFS(
ISBLANK($U1189),"Missing space use.",
AND('Establishment details'!$C$14="Secondary",$V1189="Classbase"),"Invalid Status type",
AND(OR( $V1189="Classbase", $V1189="Teaching", $V1189="Early years",$V1189="SEND resourced"), NOT(ISBLANK($M1189))),"Space with status type and unusable type.",
AND($V1189= "Classbase",'Establishment details'!$C$22&gt;=10), "Classbase status is only valid in schools with a primary element.",
AND($I1189= "Large",$N1189 &gt; 3.5), "Large rooms with less than 3.5m height.",
AND(OR($V1189="Light practical (science)",$V1189="Light practical (science)",$V1189="Heavy practical (workshops)", $V1189="Heavy practical (clean)"), OR($O1189=0,ISBLANK($O1189))),"Missing sinks count for light and heavy practical spaces.",
AND($M1189 = "Other",ISBLANK($R1189)), "Invalid unusable type / missing note for other unusable type."
),
" ")</f>
        <v>Missing space use.</v>
      </c>
    </row>
    <row r="1190" spans="2:23" ht="15.75" x14ac:dyDescent="0.25">
      <c r="B1190" s="143"/>
      <c r="C1190" s="144"/>
      <c r="D1190" s="144"/>
      <c r="E1190" s="144"/>
      <c r="F1190" s="147" t="str" cm="1">
        <f t="array" ref="F1190">_xlfn.IFNA(CONCATENATE(_xlfn.IFS($D1190="Mezzanine",LEFT($D1190,1), $D1190="Ground Floor",LEFT($D1190,1),$D1190="Basment ",LEFT($D1190,1), $D1190="1st Floor", "0"&amp;LEFT($D1190,1), $D1190="2nd Floor", "0"&amp;LEFT($D1190,1), $D1190="3rd Floor", "0"&amp;LEFT($D1190,1), $D1190="4th Floor", "0"&amp;LEFT($D1190,1), $D1190="5th Floor", "0"&amp;LEFT($D1190,1), $D1190="6th Floor", "0"&amp;LEFT($D1190,1),$D1190="7th Floor", "0"&amp;LEFT($D1190,1),$D1190="8th Floor", "0"&amp;LEFT($D1190,1),$D1190="9th Floor", "0"&amp;LEFT($D1190,1),$D1190="10th Floor", LEFT($D1190,2),$D1190="11th Floor", LEFT($D1190,2),$D1190="12th Floor", LEFT($D1190,2),$D1190="13th Floor", LEFT($D1190,2), $D1190="Lower Ground", LEFT($D1190)&amp;IF(ISNUMBER(FIND(" ",$D1190)),MID($D1190,FIND(" ",$D1190)+1,1),"")&amp;IF(ISNUMBER(FIND(" ",$D1190,FIND(" ",$D1190)+1)),MID($D1190,FIND(" ",$D1190,FIND(" ",$D1190)+1)+1,1),""),$D1190="Upper Ground", LEFT($D1190)&amp;IF(ISNUMBER(FIND(" ",$D1190)),MID($D1190,FIND(" ",$D1190)+1,1),"")&amp;IF(ISNUMBER(FIND(" ",$D1190,FIND(" ",$D1190)+1)),MID($D1190,FIND(" ",$D1190,FIND(" ",$D1190)+1)+1,1),"")),".0",$E1190), " ")</f>
        <v xml:space="preserve"> </v>
      </c>
      <c r="G1190" s="144"/>
      <c r="H1190" s="144"/>
      <c r="I1190" s="144"/>
      <c r="J1190" s="144"/>
      <c r="K1190" s="144"/>
      <c r="L1190" s="149" t="str" cm="1">
        <f t="array" ref="L1190">_xlfn.IFNA(
_xlfn.IFS(
AND($F1190=" ",$G1190=" ",$H1190=" "),"Please update all three: Surveyor Room Reference, Establishment Room Reference and Establishment Room Name",
AND(OR($I1190="General",$I1190="Open plan/ semi-open general",$I1190="Fitted",$I1190="Light practical (science)",$I1190="Light practical (other)",$I1190="Heavy practical (workshops)",$I1190="Heavy practical (clean)",$I1190="Large",$I1190="Storage"),$J1190=0,$K1190=0),"Please update Net Area or Non-net Area",
AND($B1190&lt;&gt;"OUT",$J1190=0,$I1190&lt;&gt;"Non-net",$M1190="85% Circulation"),"Net area not recorded for spaces with 85% circulation unusable type",
AND(OR($I1190="General",$I1190="Open plan/ semi-open general",$I1190="Fitted",$I1190="Light practical (science)",$I1190="Light practical (other)",$I1190="Heavy practical (workshops)",$I1190="Heavy practical (clean)",$I1190="Large",$I1190="Storage"),OR($J1190=0,ISBLANK($J1190))),"Net area not recorded in net spaces",
AND(OR($I1190="Non-net",$I1190="Outdoor space"),$J1190&gt;0),"Net Area Recorded in Non-net space",
AND($I1190="General",$J1190&gt;90),"This general space is over 90m2, please ensure that this space is entered as separate spaces if it usually used as separate spaces",
AND($I1190="Open plan/ semi-open general",$J1190&lt;27),"Open plan general space under 27m2",
AND(OR($K1190=0,ISBLANK($K1190)), $I1190="Non-net"),"Non-net area not recorded in non-net space"
),
" ")</f>
        <v xml:space="preserve"> </v>
      </c>
      <c r="M1190" s="144"/>
      <c r="N1190" s="144"/>
      <c r="O1190" s="144"/>
      <c r="P1190" s="144"/>
      <c r="Q1190" s="144"/>
      <c r="R1190" s="171"/>
      <c r="S1190" s="147">
        <f>NCA_Calculations!$P$1202</f>
        <v>0</v>
      </c>
      <c r="T1190" s="147">
        <f>NCA_Calculations!$Q$1202</f>
        <v>0</v>
      </c>
      <c r="U1190" s="144"/>
      <c r="V1190" s="144"/>
      <c r="W1190" s="149" t="str" cm="1">
        <f t="array" ref="W1190">_xlfn.IFNA(
_xlfn.IFS(
ISBLANK($U1190),"Missing space use.",
AND('Establishment details'!$C$14="Secondary",$V1190="Classbase"),"Invalid Status type",
AND(OR( $V1190="Classbase", $V1190="Teaching", $V1190="Early years",$V1190="SEND resourced"), NOT(ISBLANK($M1190))),"Space with status type and unusable type.",
AND($V1190= "Classbase",'Establishment details'!$C$22&gt;=10), "Classbase status is only valid in schools with a primary element.",
AND($I1190= "Large",$N1190 &gt; 3.5), "Large rooms with less than 3.5m height.",
AND(OR($V1190="Light practical (science)",$V1190="Light practical (science)",$V1190="Heavy practical (workshops)", $V1190="Heavy practical (clean)"), OR($O1190=0,ISBLANK($O1190))),"Missing sinks count for light and heavy practical spaces.",
AND($M1190 = "Other",ISBLANK($R1190)), "Invalid unusable type / missing note for other unusable type."
),
" ")</f>
        <v>Missing space use.</v>
      </c>
    </row>
    <row r="1191" spans="2:23" ht="15.75" x14ac:dyDescent="0.25">
      <c r="B1191" s="143"/>
      <c r="C1191" s="144"/>
      <c r="D1191" s="144"/>
      <c r="E1191" s="144"/>
      <c r="F1191" s="147" t="str" cm="1">
        <f t="array" ref="F1191">_xlfn.IFNA(CONCATENATE(_xlfn.IFS($D1191="Mezzanine",LEFT($D1191,1), $D1191="Ground Floor",LEFT($D1191,1),$D1191="Basment ",LEFT($D1191,1), $D1191="1st Floor", "0"&amp;LEFT($D1191,1), $D1191="2nd Floor", "0"&amp;LEFT($D1191,1), $D1191="3rd Floor", "0"&amp;LEFT($D1191,1), $D1191="4th Floor", "0"&amp;LEFT($D1191,1), $D1191="5th Floor", "0"&amp;LEFT($D1191,1), $D1191="6th Floor", "0"&amp;LEFT($D1191,1),$D1191="7th Floor", "0"&amp;LEFT($D1191,1),$D1191="8th Floor", "0"&amp;LEFT($D1191,1),$D1191="9th Floor", "0"&amp;LEFT($D1191,1),$D1191="10th Floor", LEFT($D1191,2),$D1191="11th Floor", LEFT($D1191,2),$D1191="12th Floor", LEFT($D1191,2),$D1191="13th Floor", LEFT($D1191,2), $D1191="Lower Ground", LEFT($D1191)&amp;IF(ISNUMBER(FIND(" ",$D1191)),MID($D1191,FIND(" ",$D1191)+1,1),"")&amp;IF(ISNUMBER(FIND(" ",$D1191,FIND(" ",$D1191)+1)),MID($D1191,FIND(" ",$D1191,FIND(" ",$D1191)+1)+1,1),""),$D1191="Upper Ground", LEFT($D1191)&amp;IF(ISNUMBER(FIND(" ",$D1191)),MID($D1191,FIND(" ",$D1191)+1,1),"")&amp;IF(ISNUMBER(FIND(" ",$D1191,FIND(" ",$D1191)+1)),MID($D1191,FIND(" ",$D1191,FIND(" ",$D1191)+1)+1,1),"")),".0",$E1191), " ")</f>
        <v xml:space="preserve"> </v>
      </c>
      <c r="G1191" s="144"/>
      <c r="H1191" s="144"/>
      <c r="I1191" s="144"/>
      <c r="J1191" s="144"/>
      <c r="K1191" s="144"/>
      <c r="L1191" s="149" t="str" cm="1">
        <f t="array" ref="L1191">_xlfn.IFNA(
_xlfn.IFS(
AND($F1191=" ",$G1191=" ",$H1191=" "),"Please update all three: Surveyor Room Reference, Establishment Room Reference and Establishment Room Name",
AND(OR($I1191="General",$I1191="Open plan/ semi-open general",$I1191="Fitted",$I1191="Light practical (science)",$I1191="Light practical (other)",$I1191="Heavy practical (workshops)",$I1191="Heavy practical (clean)",$I1191="Large",$I1191="Storage"),$J1191=0,$K1191=0),"Please update Net Area or Non-net Area",
AND($B1191&lt;&gt;"OUT",$J1191=0,$I1191&lt;&gt;"Non-net",$M1191="85% Circulation"),"Net area not recorded for spaces with 85% circulation unusable type",
AND(OR($I1191="General",$I1191="Open plan/ semi-open general",$I1191="Fitted",$I1191="Light practical (science)",$I1191="Light practical (other)",$I1191="Heavy practical (workshops)",$I1191="Heavy practical (clean)",$I1191="Large",$I1191="Storage"),OR($J1191=0,ISBLANK($J1191))),"Net area not recorded in net spaces",
AND(OR($I1191="Non-net",$I1191="Outdoor space"),$J1191&gt;0),"Net Area Recorded in Non-net space",
AND($I1191="General",$J1191&gt;90),"This general space is over 90m2, please ensure that this space is entered as separate spaces if it usually used as separate spaces",
AND($I1191="Open plan/ semi-open general",$J1191&lt;27),"Open plan general space under 27m2",
AND(OR($K1191=0,ISBLANK($K1191)), $I1191="Non-net"),"Non-net area not recorded in non-net space"
),
" ")</f>
        <v xml:space="preserve"> </v>
      </c>
      <c r="M1191" s="144"/>
      <c r="N1191" s="144"/>
      <c r="O1191" s="144"/>
      <c r="P1191" s="144"/>
      <c r="Q1191" s="144"/>
      <c r="R1191" s="171"/>
      <c r="S1191" s="147">
        <f>NCA_Calculations!$P$1203</f>
        <v>0</v>
      </c>
      <c r="T1191" s="147">
        <f>NCA_Calculations!$Q$1203</f>
        <v>0</v>
      </c>
      <c r="U1191" s="144"/>
      <c r="V1191" s="144"/>
      <c r="W1191" s="149" t="str" cm="1">
        <f t="array" ref="W1191">_xlfn.IFNA(
_xlfn.IFS(
ISBLANK($U1191),"Missing space use.",
AND('Establishment details'!$C$14="Secondary",$V1191="Classbase"),"Invalid Status type",
AND(OR( $V1191="Classbase", $V1191="Teaching", $V1191="Early years",$V1191="SEND resourced"), NOT(ISBLANK($M1191))),"Space with status type and unusable type.",
AND($V1191= "Classbase",'Establishment details'!$C$22&gt;=10), "Classbase status is only valid in schools with a primary element.",
AND($I1191= "Large",$N1191 &gt; 3.5), "Large rooms with less than 3.5m height.",
AND(OR($V1191="Light practical (science)",$V1191="Light practical (science)",$V1191="Heavy practical (workshops)", $V1191="Heavy practical (clean)"), OR($O1191=0,ISBLANK($O1191))),"Missing sinks count for light and heavy practical spaces.",
AND($M1191 = "Other",ISBLANK($R1191)), "Invalid unusable type / missing note for other unusable type."
),
" ")</f>
        <v>Missing space use.</v>
      </c>
    </row>
    <row r="1192" spans="2:23" ht="15.75" x14ac:dyDescent="0.25">
      <c r="B1192" s="143"/>
      <c r="C1192" s="144"/>
      <c r="D1192" s="144"/>
      <c r="E1192" s="144"/>
      <c r="F1192" s="147" t="str" cm="1">
        <f t="array" ref="F1192">_xlfn.IFNA(CONCATENATE(_xlfn.IFS($D1192="Mezzanine",LEFT($D1192,1), $D1192="Ground Floor",LEFT($D1192,1),$D1192="Basment ",LEFT($D1192,1), $D1192="1st Floor", "0"&amp;LEFT($D1192,1), $D1192="2nd Floor", "0"&amp;LEFT($D1192,1), $D1192="3rd Floor", "0"&amp;LEFT($D1192,1), $D1192="4th Floor", "0"&amp;LEFT($D1192,1), $D1192="5th Floor", "0"&amp;LEFT($D1192,1), $D1192="6th Floor", "0"&amp;LEFT($D1192,1),$D1192="7th Floor", "0"&amp;LEFT($D1192,1),$D1192="8th Floor", "0"&amp;LEFT($D1192,1),$D1192="9th Floor", "0"&amp;LEFT($D1192,1),$D1192="10th Floor", LEFT($D1192,2),$D1192="11th Floor", LEFT($D1192,2),$D1192="12th Floor", LEFT($D1192,2),$D1192="13th Floor", LEFT($D1192,2), $D1192="Lower Ground", LEFT($D1192)&amp;IF(ISNUMBER(FIND(" ",$D1192)),MID($D1192,FIND(" ",$D1192)+1,1),"")&amp;IF(ISNUMBER(FIND(" ",$D1192,FIND(" ",$D1192)+1)),MID($D1192,FIND(" ",$D1192,FIND(" ",$D1192)+1)+1,1),""),$D1192="Upper Ground", LEFT($D1192)&amp;IF(ISNUMBER(FIND(" ",$D1192)),MID($D1192,FIND(" ",$D1192)+1,1),"")&amp;IF(ISNUMBER(FIND(" ",$D1192,FIND(" ",$D1192)+1)),MID($D1192,FIND(" ",$D1192,FIND(" ",$D1192)+1)+1,1),"")),".0",$E1192), " ")</f>
        <v xml:space="preserve"> </v>
      </c>
      <c r="G1192" s="144"/>
      <c r="H1192" s="144"/>
      <c r="I1192" s="144"/>
      <c r="J1192" s="144"/>
      <c r="K1192" s="144"/>
      <c r="L1192" s="149" t="str" cm="1">
        <f t="array" ref="L1192">_xlfn.IFNA(
_xlfn.IFS(
AND($F1192=" ",$G1192=" ",$H1192=" "),"Please update all three: Surveyor Room Reference, Establishment Room Reference and Establishment Room Name",
AND(OR($I1192="General",$I1192="Open plan/ semi-open general",$I1192="Fitted",$I1192="Light practical (science)",$I1192="Light practical (other)",$I1192="Heavy practical (workshops)",$I1192="Heavy practical (clean)",$I1192="Large",$I1192="Storage"),$J1192=0,$K1192=0),"Please update Net Area or Non-net Area",
AND($B1192&lt;&gt;"OUT",$J1192=0,$I1192&lt;&gt;"Non-net",$M1192="85% Circulation"),"Net area not recorded for spaces with 85% circulation unusable type",
AND(OR($I1192="General",$I1192="Open plan/ semi-open general",$I1192="Fitted",$I1192="Light practical (science)",$I1192="Light practical (other)",$I1192="Heavy practical (workshops)",$I1192="Heavy practical (clean)",$I1192="Large",$I1192="Storage"),OR($J1192=0,ISBLANK($J1192))),"Net area not recorded in net spaces",
AND(OR($I1192="Non-net",$I1192="Outdoor space"),$J1192&gt;0),"Net Area Recorded in Non-net space",
AND($I1192="General",$J1192&gt;90),"This general space is over 90m2, please ensure that this space is entered as separate spaces if it usually used as separate spaces",
AND($I1192="Open plan/ semi-open general",$J1192&lt;27),"Open plan general space under 27m2",
AND(OR($K1192=0,ISBLANK($K1192)), $I1192="Non-net"),"Non-net area not recorded in non-net space"
),
" ")</f>
        <v xml:space="preserve"> </v>
      </c>
      <c r="M1192" s="144"/>
      <c r="N1192" s="144"/>
      <c r="O1192" s="144"/>
      <c r="P1192" s="144"/>
      <c r="Q1192" s="144"/>
      <c r="R1192" s="171"/>
      <c r="S1192" s="147">
        <f>NCA_Calculations!$P$1204</f>
        <v>0</v>
      </c>
      <c r="T1192" s="147">
        <f>NCA_Calculations!$Q$1204</f>
        <v>0</v>
      </c>
      <c r="U1192" s="144"/>
      <c r="V1192" s="144"/>
      <c r="W1192" s="149" t="str" cm="1">
        <f t="array" ref="W1192">_xlfn.IFNA(
_xlfn.IFS(
ISBLANK($U1192),"Missing space use.",
AND('Establishment details'!$C$14="Secondary",$V1192="Classbase"),"Invalid Status type",
AND(OR( $V1192="Classbase", $V1192="Teaching", $V1192="Early years",$V1192="SEND resourced"), NOT(ISBLANK($M1192))),"Space with status type and unusable type.",
AND($V1192= "Classbase",'Establishment details'!$C$22&gt;=10), "Classbase status is only valid in schools with a primary element.",
AND($I1192= "Large",$N1192 &gt; 3.5), "Large rooms with less than 3.5m height.",
AND(OR($V1192="Light practical (science)",$V1192="Light practical (science)",$V1192="Heavy practical (workshops)", $V1192="Heavy practical (clean)"), OR($O1192=0,ISBLANK($O1192))),"Missing sinks count for light and heavy practical spaces.",
AND($M1192 = "Other",ISBLANK($R1192)), "Invalid unusable type / missing note for other unusable type."
),
" ")</f>
        <v>Missing space use.</v>
      </c>
    </row>
    <row r="1193" spans="2:23" ht="15.75" x14ac:dyDescent="0.25">
      <c r="B1193" s="143"/>
      <c r="C1193" s="144"/>
      <c r="D1193" s="144"/>
      <c r="E1193" s="144"/>
      <c r="F1193" s="147" t="str" cm="1">
        <f t="array" ref="F1193">_xlfn.IFNA(CONCATENATE(_xlfn.IFS($D1193="Mezzanine",LEFT($D1193,1), $D1193="Ground Floor",LEFT($D1193,1),$D1193="Basment ",LEFT($D1193,1), $D1193="1st Floor", "0"&amp;LEFT($D1193,1), $D1193="2nd Floor", "0"&amp;LEFT($D1193,1), $D1193="3rd Floor", "0"&amp;LEFT($D1193,1), $D1193="4th Floor", "0"&amp;LEFT($D1193,1), $D1193="5th Floor", "0"&amp;LEFT($D1193,1), $D1193="6th Floor", "0"&amp;LEFT($D1193,1),$D1193="7th Floor", "0"&amp;LEFT($D1193,1),$D1193="8th Floor", "0"&amp;LEFT($D1193,1),$D1193="9th Floor", "0"&amp;LEFT($D1193,1),$D1193="10th Floor", LEFT($D1193,2),$D1193="11th Floor", LEFT($D1193,2),$D1193="12th Floor", LEFT($D1193,2),$D1193="13th Floor", LEFT($D1193,2), $D1193="Lower Ground", LEFT($D1193)&amp;IF(ISNUMBER(FIND(" ",$D1193)),MID($D1193,FIND(" ",$D1193)+1,1),"")&amp;IF(ISNUMBER(FIND(" ",$D1193,FIND(" ",$D1193)+1)),MID($D1193,FIND(" ",$D1193,FIND(" ",$D1193)+1)+1,1),""),$D1193="Upper Ground", LEFT($D1193)&amp;IF(ISNUMBER(FIND(" ",$D1193)),MID($D1193,FIND(" ",$D1193)+1,1),"")&amp;IF(ISNUMBER(FIND(" ",$D1193,FIND(" ",$D1193)+1)),MID($D1193,FIND(" ",$D1193,FIND(" ",$D1193)+1)+1,1),"")),".0",$E1193), " ")</f>
        <v xml:space="preserve"> </v>
      </c>
      <c r="G1193" s="144"/>
      <c r="H1193" s="144"/>
      <c r="I1193" s="144"/>
      <c r="J1193" s="144"/>
      <c r="K1193" s="144"/>
      <c r="L1193" s="149" t="str" cm="1">
        <f t="array" ref="L1193">_xlfn.IFNA(
_xlfn.IFS(
AND($F1193=" ",$G1193=" ",$H1193=" "),"Please update all three: Surveyor Room Reference, Establishment Room Reference and Establishment Room Name",
AND(OR($I1193="General",$I1193="Open plan/ semi-open general",$I1193="Fitted",$I1193="Light practical (science)",$I1193="Light practical (other)",$I1193="Heavy practical (workshops)",$I1193="Heavy practical (clean)",$I1193="Large",$I1193="Storage"),$J1193=0,$K1193=0),"Please update Net Area or Non-net Area",
AND($B1193&lt;&gt;"OUT",$J1193=0,$I1193&lt;&gt;"Non-net",$M1193="85% Circulation"),"Net area not recorded for spaces with 85% circulation unusable type",
AND(OR($I1193="General",$I1193="Open plan/ semi-open general",$I1193="Fitted",$I1193="Light practical (science)",$I1193="Light practical (other)",$I1193="Heavy practical (workshops)",$I1193="Heavy practical (clean)",$I1193="Large",$I1193="Storage"),OR($J1193=0,ISBLANK($J1193))),"Net area not recorded in net spaces",
AND(OR($I1193="Non-net",$I1193="Outdoor space"),$J1193&gt;0),"Net Area Recorded in Non-net space",
AND($I1193="General",$J1193&gt;90),"This general space is over 90m2, please ensure that this space is entered as separate spaces if it usually used as separate spaces",
AND($I1193="Open plan/ semi-open general",$J1193&lt;27),"Open plan general space under 27m2",
AND(OR($K1193=0,ISBLANK($K1193)), $I1193="Non-net"),"Non-net area not recorded in non-net space"
),
" ")</f>
        <v xml:space="preserve"> </v>
      </c>
      <c r="M1193" s="144"/>
      <c r="N1193" s="144"/>
      <c r="O1193" s="144"/>
      <c r="P1193" s="144"/>
      <c r="Q1193" s="144"/>
      <c r="R1193" s="171"/>
      <c r="S1193" s="147">
        <f>NCA_Calculations!$P$1205</f>
        <v>0</v>
      </c>
      <c r="T1193" s="147">
        <f>NCA_Calculations!$Q$1205</f>
        <v>0</v>
      </c>
      <c r="U1193" s="144"/>
      <c r="V1193" s="144"/>
      <c r="W1193" s="149" t="str" cm="1">
        <f t="array" ref="W1193">_xlfn.IFNA(
_xlfn.IFS(
ISBLANK($U1193),"Missing space use.",
AND('Establishment details'!$C$14="Secondary",$V1193="Classbase"),"Invalid Status type",
AND(OR( $V1193="Classbase", $V1193="Teaching", $V1193="Early years",$V1193="SEND resourced"), NOT(ISBLANK($M1193))),"Space with status type and unusable type.",
AND($V1193= "Classbase",'Establishment details'!$C$22&gt;=10), "Classbase status is only valid in schools with a primary element.",
AND($I1193= "Large",$N1193 &gt; 3.5), "Large rooms with less than 3.5m height.",
AND(OR($V1193="Light practical (science)",$V1193="Light practical (science)",$V1193="Heavy practical (workshops)", $V1193="Heavy practical (clean)"), OR($O1193=0,ISBLANK($O1193))),"Missing sinks count for light and heavy practical spaces.",
AND($M1193 = "Other",ISBLANK($R1193)), "Invalid unusable type / missing note for other unusable type."
),
" ")</f>
        <v>Missing space use.</v>
      </c>
    </row>
    <row r="1194" spans="2:23" ht="15.75" x14ac:dyDescent="0.25">
      <c r="B1194" s="143"/>
      <c r="C1194" s="144"/>
      <c r="D1194" s="144"/>
      <c r="E1194" s="144"/>
      <c r="F1194" s="147" t="str" cm="1">
        <f t="array" ref="F1194">_xlfn.IFNA(CONCATENATE(_xlfn.IFS($D1194="Mezzanine",LEFT($D1194,1), $D1194="Ground Floor",LEFT($D1194,1),$D1194="Basment ",LEFT($D1194,1), $D1194="1st Floor", "0"&amp;LEFT($D1194,1), $D1194="2nd Floor", "0"&amp;LEFT($D1194,1), $D1194="3rd Floor", "0"&amp;LEFT($D1194,1), $D1194="4th Floor", "0"&amp;LEFT($D1194,1), $D1194="5th Floor", "0"&amp;LEFT($D1194,1), $D1194="6th Floor", "0"&amp;LEFT($D1194,1),$D1194="7th Floor", "0"&amp;LEFT($D1194,1),$D1194="8th Floor", "0"&amp;LEFT($D1194,1),$D1194="9th Floor", "0"&amp;LEFT($D1194,1),$D1194="10th Floor", LEFT($D1194,2),$D1194="11th Floor", LEFT($D1194,2),$D1194="12th Floor", LEFT($D1194,2),$D1194="13th Floor", LEFT($D1194,2), $D1194="Lower Ground", LEFT($D1194)&amp;IF(ISNUMBER(FIND(" ",$D1194)),MID($D1194,FIND(" ",$D1194)+1,1),"")&amp;IF(ISNUMBER(FIND(" ",$D1194,FIND(" ",$D1194)+1)),MID($D1194,FIND(" ",$D1194,FIND(" ",$D1194)+1)+1,1),""),$D1194="Upper Ground", LEFT($D1194)&amp;IF(ISNUMBER(FIND(" ",$D1194)),MID($D1194,FIND(" ",$D1194)+1,1),"")&amp;IF(ISNUMBER(FIND(" ",$D1194,FIND(" ",$D1194)+1)),MID($D1194,FIND(" ",$D1194,FIND(" ",$D1194)+1)+1,1),"")),".0",$E1194), " ")</f>
        <v xml:space="preserve"> </v>
      </c>
      <c r="G1194" s="144"/>
      <c r="H1194" s="144"/>
      <c r="I1194" s="144"/>
      <c r="J1194" s="144"/>
      <c r="K1194" s="144"/>
      <c r="L1194" s="149" t="str" cm="1">
        <f t="array" ref="L1194">_xlfn.IFNA(
_xlfn.IFS(
AND($F1194=" ",$G1194=" ",$H1194=" "),"Please update all three: Surveyor Room Reference, Establishment Room Reference and Establishment Room Name",
AND(OR($I1194="General",$I1194="Open plan/ semi-open general",$I1194="Fitted",$I1194="Light practical (science)",$I1194="Light practical (other)",$I1194="Heavy practical (workshops)",$I1194="Heavy practical (clean)",$I1194="Large",$I1194="Storage"),$J1194=0,$K1194=0),"Please update Net Area or Non-net Area",
AND($B1194&lt;&gt;"OUT",$J1194=0,$I1194&lt;&gt;"Non-net",$M1194="85% Circulation"),"Net area not recorded for spaces with 85% circulation unusable type",
AND(OR($I1194="General",$I1194="Open plan/ semi-open general",$I1194="Fitted",$I1194="Light practical (science)",$I1194="Light practical (other)",$I1194="Heavy practical (workshops)",$I1194="Heavy practical (clean)",$I1194="Large",$I1194="Storage"),OR($J1194=0,ISBLANK($J1194))),"Net area not recorded in net spaces",
AND(OR($I1194="Non-net",$I1194="Outdoor space"),$J1194&gt;0),"Net Area Recorded in Non-net space",
AND($I1194="General",$J1194&gt;90),"This general space is over 90m2, please ensure that this space is entered as separate spaces if it usually used as separate spaces",
AND($I1194="Open plan/ semi-open general",$J1194&lt;27),"Open plan general space under 27m2",
AND(OR($K1194=0,ISBLANK($K1194)), $I1194="Non-net"),"Non-net area not recorded in non-net space"
),
" ")</f>
        <v xml:space="preserve"> </v>
      </c>
      <c r="M1194" s="144"/>
      <c r="N1194" s="144"/>
      <c r="O1194" s="144"/>
      <c r="P1194" s="144"/>
      <c r="Q1194" s="144"/>
      <c r="R1194" s="171"/>
      <c r="S1194" s="147">
        <f>NCA_Calculations!$P$1206</f>
        <v>0</v>
      </c>
      <c r="T1194" s="147">
        <f>NCA_Calculations!$Q$1206</f>
        <v>0</v>
      </c>
      <c r="U1194" s="144"/>
      <c r="V1194" s="144"/>
      <c r="W1194" s="149" t="str" cm="1">
        <f t="array" ref="W1194">_xlfn.IFNA(
_xlfn.IFS(
ISBLANK($U1194),"Missing space use.",
AND('Establishment details'!$C$14="Secondary",$V1194="Classbase"),"Invalid Status type",
AND(OR( $V1194="Classbase", $V1194="Teaching", $V1194="Early years",$V1194="SEND resourced"), NOT(ISBLANK($M1194))),"Space with status type and unusable type.",
AND($V1194= "Classbase",'Establishment details'!$C$22&gt;=10), "Classbase status is only valid in schools with a primary element.",
AND($I1194= "Large",$N1194 &gt; 3.5), "Large rooms with less than 3.5m height.",
AND(OR($V1194="Light practical (science)",$V1194="Light practical (science)",$V1194="Heavy practical (workshops)", $V1194="Heavy practical (clean)"), OR($O1194=0,ISBLANK($O1194))),"Missing sinks count for light and heavy practical spaces.",
AND($M1194 = "Other",ISBLANK($R1194)), "Invalid unusable type / missing note for other unusable type."
),
" ")</f>
        <v>Missing space use.</v>
      </c>
    </row>
    <row r="1195" spans="2:23" ht="15.75" x14ac:dyDescent="0.25">
      <c r="B1195" s="143"/>
      <c r="C1195" s="144"/>
      <c r="D1195" s="144"/>
      <c r="E1195" s="144"/>
      <c r="F1195" s="147" t="str" cm="1">
        <f t="array" ref="F1195">_xlfn.IFNA(CONCATENATE(_xlfn.IFS($D1195="Mezzanine",LEFT($D1195,1), $D1195="Ground Floor",LEFT($D1195,1),$D1195="Basment ",LEFT($D1195,1), $D1195="1st Floor", "0"&amp;LEFT($D1195,1), $D1195="2nd Floor", "0"&amp;LEFT($D1195,1), $D1195="3rd Floor", "0"&amp;LEFT($D1195,1), $D1195="4th Floor", "0"&amp;LEFT($D1195,1), $D1195="5th Floor", "0"&amp;LEFT($D1195,1), $D1195="6th Floor", "0"&amp;LEFT($D1195,1),$D1195="7th Floor", "0"&amp;LEFT($D1195,1),$D1195="8th Floor", "0"&amp;LEFT($D1195,1),$D1195="9th Floor", "0"&amp;LEFT($D1195,1),$D1195="10th Floor", LEFT($D1195,2),$D1195="11th Floor", LEFT($D1195,2),$D1195="12th Floor", LEFT($D1195,2),$D1195="13th Floor", LEFT($D1195,2), $D1195="Lower Ground", LEFT($D1195)&amp;IF(ISNUMBER(FIND(" ",$D1195)),MID($D1195,FIND(" ",$D1195)+1,1),"")&amp;IF(ISNUMBER(FIND(" ",$D1195,FIND(" ",$D1195)+1)),MID($D1195,FIND(" ",$D1195,FIND(" ",$D1195)+1)+1,1),""),$D1195="Upper Ground", LEFT($D1195)&amp;IF(ISNUMBER(FIND(" ",$D1195)),MID($D1195,FIND(" ",$D1195)+1,1),"")&amp;IF(ISNUMBER(FIND(" ",$D1195,FIND(" ",$D1195)+1)),MID($D1195,FIND(" ",$D1195,FIND(" ",$D1195)+1)+1,1),"")),".0",$E1195), " ")</f>
        <v xml:space="preserve"> </v>
      </c>
      <c r="G1195" s="144"/>
      <c r="H1195" s="144"/>
      <c r="I1195" s="144"/>
      <c r="J1195" s="144"/>
      <c r="K1195" s="144"/>
      <c r="L1195" s="149" t="str" cm="1">
        <f t="array" ref="L1195">_xlfn.IFNA(
_xlfn.IFS(
AND($F1195=" ",$G1195=" ",$H1195=" "),"Please update all three: Surveyor Room Reference, Establishment Room Reference and Establishment Room Name",
AND(OR($I1195="General",$I1195="Open plan/ semi-open general",$I1195="Fitted",$I1195="Light practical (science)",$I1195="Light practical (other)",$I1195="Heavy practical (workshops)",$I1195="Heavy practical (clean)",$I1195="Large",$I1195="Storage"),$J1195=0,$K1195=0),"Please update Net Area or Non-net Area",
AND($B1195&lt;&gt;"OUT",$J1195=0,$I1195&lt;&gt;"Non-net",$M1195="85% Circulation"),"Net area not recorded for spaces with 85% circulation unusable type",
AND(OR($I1195="General",$I1195="Open plan/ semi-open general",$I1195="Fitted",$I1195="Light practical (science)",$I1195="Light practical (other)",$I1195="Heavy practical (workshops)",$I1195="Heavy practical (clean)",$I1195="Large",$I1195="Storage"),OR($J1195=0,ISBLANK($J1195))),"Net area not recorded in net spaces",
AND(OR($I1195="Non-net",$I1195="Outdoor space"),$J1195&gt;0),"Net Area Recorded in Non-net space",
AND($I1195="General",$J1195&gt;90),"This general space is over 90m2, please ensure that this space is entered as separate spaces if it usually used as separate spaces",
AND($I1195="Open plan/ semi-open general",$J1195&lt;27),"Open plan general space under 27m2",
AND(OR($K1195=0,ISBLANK($K1195)), $I1195="Non-net"),"Non-net area not recorded in non-net space"
),
" ")</f>
        <v xml:space="preserve"> </v>
      </c>
      <c r="M1195" s="144"/>
      <c r="N1195" s="144"/>
      <c r="O1195" s="144"/>
      <c r="P1195" s="144"/>
      <c r="Q1195" s="144"/>
      <c r="R1195" s="171"/>
      <c r="S1195" s="147">
        <f>NCA_Calculations!$P$1207</f>
        <v>0</v>
      </c>
      <c r="T1195" s="147">
        <f>NCA_Calculations!$Q$1207</f>
        <v>0</v>
      </c>
      <c r="U1195" s="144"/>
      <c r="V1195" s="144"/>
      <c r="W1195" s="149" t="str" cm="1">
        <f t="array" ref="W1195">_xlfn.IFNA(
_xlfn.IFS(
ISBLANK($U1195),"Missing space use.",
AND('Establishment details'!$C$14="Secondary",$V1195="Classbase"),"Invalid Status type",
AND(OR( $V1195="Classbase", $V1195="Teaching", $V1195="Early years",$V1195="SEND resourced"), NOT(ISBLANK($M1195))),"Space with status type and unusable type.",
AND($V1195= "Classbase",'Establishment details'!$C$22&gt;=10), "Classbase status is only valid in schools with a primary element.",
AND($I1195= "Large",$N1195 &gt; 3.5), "Large rooms with less than 3.5m height.",
AND(OR($V1195="Light practical (science)",$V1195="Light practical (science)",$V1195="Heavy practical (workshops)", $V1195="Heavy practical (clean)"), OR($O1195=0,ISBLANK($O1195))),"Missing sinks count for light and heavy practical spaces.",
AND($M1195 = "Other",ISBLANK($R1195)), "Invalid unusable type / missing note for other unusable type."
),
" ")</f>
        <v>Missing space use.</v>
      </c>
    </row>
    <row r="1196" spans="2:23" ht="15.75" x14ac:dyDescent="0.25">
      <c r="B1196" s="143"/>
      <c r="C1196" s="144"/>
      <c r="D1196" s="144"/>
      <c r="E1196" s="144"/>
      <c r="F1196" s="147" t="str" cm="1">
        <f t="array" ref="F1196">_xlfn.IFNA(CONCATENATE(_xlfn.IFS($D1196="Mezzanine",LEFT($D1196,1), $D1196="Ground Floor",LEFT($D1196,1),$D1196="Basment ",LEFT($D1196,1), $D1196="1st Floor", "0"&amp;LEFT($D1196,1), $D1196="2nd Floor", "0"&amp;LEFT($D1196,1), $D1196="3rd Floor", "0"&amp;LEFT($D1196,1), $D1196="4th Floor", "0"&amp;LEFT($D1196,1), $D1196="5th Floor", "0"&amp;LEFT($D1196,1), $D1196="6th Floor", "0"&amp;LEFT($D1196,1),$D1196="7th Floor", "0"&amp;LEFT($D1196,1),$D1196="8th Floor", "0"&amp;LEFT($D1196,1),$D1196="9th Floor", "0"&amp;LEFT($D1196,1),$D1196="10th Floor", LEFT($D1196,2),$D1196="11th Floor", LEFT($D1196,2),$D1196="12th Floor", LEFT($D1196,2),$D1196="13th Floor", LEFT($D1196,2), $D1196="Lower Ground", LEFT($D1196)&amp;IF(ISNUMBER(FIND(" ",$D1196)),MID($D1196,FIND(" ",$D1196)+1,1),"")&amp;IF(ISNUMBER(FIND(" ",$D1196,FIND(" ",$D1196)+1)),MID($D1196,FIND(" ",$D1196,FIND(" ",$D1196)+1)+1,1),""),$D1196="Upper Ground", LEFT($D1196)&amp;IF(ISNUMBER(FIND(" ",$D1196)),MID($D1196,FIND(" ",$D1196)+1,1),"")&amp;IF(ISNUMBER(FIND(" ",$D1196,FIND(" ",$D1196)+1)),MID($D1196,FIND(" ",$D1196,FIND(" ",$D1196)+1)+1,1),"")),".0",$E1196), " ")</f>
        <v xml:space="preserve"> </v>
      </c>
      <c r="G1196" s="144"/>
      <c r="H1196" s="144"/>
      <c r="I1196" s="144"/>
      <c r="J1196" s="144"/>
      <c r="K1196" s="144"/>
      <c r="L1196" s="149" t="str" cm="1">
        <f t="array" ref="L1196">_xlfn.IFNA(
_xlfn.IFS(
AND($F1196=" ",$G1196=" ",$H1196=" "),"Please update all three: Surveyor Room Reference, Establishment Room Reference and Establishment Room Name",
AND(OR($I1196="General",$I1196="Open plan/ semi-open general",$I1196="Fitted",$I1196="Light practical (science)",$I1196="Light practical (other)",$I1196="Heavy practical (workshops)",$I1196="Heavy practical (clean)",$I1196="Large",$I1196="Storage"),$J1196=0,$K1196=0),"Please update Net Area or Non-net Area",
AND($B1196&lt;&gt;"OUT",$J1196=0,$I1196&lt;&gt;"Non-net",$M1196="85% Circulation"),"Net area not recorded for spaces with 85% circulation unusable type",
AND(OR($I1196="General",$I1196="Open plan/ semi-open general",$I1196="Fitted",$I1196="Light practical (science)",$I1196="Light practical (other)",$I1196="Heavy practical (workshops)",$I1196="Heavy practical (clean)",$I1196="Large",$I1196="Storage"),OR($J1196=0,ISBLANK($J1196))),"Net area not recorded in net spaces",
AND(OR($I1196="Non-net",$I1196="Outdoor space"),$J1196&gt;0),"Net Area Recorded in Non-net space",
AND($I1196="General",$J1196&gt;90),"This general space is over 90m2, please ensure that this space is entered as separate spaces if it usually used as separate spaces",
AND($I1196="Open plan/ semi-open general",$J1196&lt;27),"Open plan general space under 27m2",
AND(OR($K1196=0,ISBLANK($K1196)), $I1196="Non-net"),"Non-net area not recorded in non-net space"
),
" ")</f>
        <v xml:space="preserve"> </v>
      </c>
      <c r="M1196" s="144"/>
      <c r="N1196" s="144"/>
      <c r="O1196" s="144"/>
      <c r="P1196" s="144"/>
      <c r="Q1196" s="144"/>
      <c r="R1196" s="171"/>
      <c r="S1196" s="147">
        <f>NCA_Calculations!$P$1208</f>
        <v>0</v>
      </c>
      <c r="T1196" s="147">
        <f>NCA_Calculations!$Q$1208</f>
        <v>0</v>
      </c>
      <c r="U1196" s="144"/>
      <c r="V1196" s="144"/>
      <c r="W1196" s="149" t="str" cm="1">
        <f t="array" ref="W1196">_xlfn.IFNA(
_xlfn.IFS(
ISBLANK($U1196),"Missing space use.",
AND('Establishment details'!$C$14="Secondary",$V1196="Classbase"),"Invalid Status type",
AND(OR( $V1196="Classbase", $V1196="Teaching", $V1196="Early years",$V1196="SEND resourced"), NOT(ISBLANK($M1196))),"Space with status type and unusable type.",
AND($V1196= "Classbase",'Establishment details'!$C$22&gt;=10), "Classbase status is only valid in schools with a primary element.",
AND($I1196= "Large",$N1196 &gt; 3.5), "Large rooms with less than 3.5m height.",
AND(OR($V1196="Light practical (science)",$V1196="Light practical (science)",$V1196="Heavy practical (workshops)", $V1196="Heavy practical (clean)"), OR($O1196=0,ISBLANK($O1196))),"Missing sinks count for light and heavy practical spaces.",
AND($M1196 = "Other",ISBLANK($R1196)), "Invalid unusable type / missing note for other unusable type."
),
" ")</f>
        <v>Missing space use.</v>
      </c>
    </row>
    <row r="1197" spans="2:23" ht="15.75" x14ac:dyDescent="0.25">
      <c r="B1197" s="143"/>
      <c r="C1197" s="144"/>
      <c r="D1197" s="144"/>
      <c r="E1197" s="144"/>
      <c r="F1197" s="147" t="str" cm="1">
        <f t="array" ref="F1197">_xlfn.IFNA(CONCATENATE(_xlfn.IFS($D1197="Mezzanine",LEFT($D1197,1), $D1197="Ground Floor",LEFT($D1197,1),$D1197="Basment ",LEFT($D1197,1), $D1197="1st Floor", "0"&amp;LEFT($D1197,1), $D1197="2nd Floor", "0"&amp;LEFT($D1197,1), $D1197="3rd Floor", "0"&amp;LEFT($D1197,1), $D1197="4th Floor", "0"&amp;LEFT($D1197,1), $D1197="5th Floor", "0"&amp;LEFT($D1197,1), $D1197="6th Floor", "0"&amp;LEFT($D1197,1),$D1197="7th Floor", "0"&amp;LEFT($D1197,1),$D1197="8th Floor", "0"&amp;LEFT($D1197,1),$D1197="9th Floor", "0"&amp;LEFT($D1197,1),$D1197="10th Floor", LEFT($D1197,2),$D1197="11th Floor", LEFT($D1197,2),$D1197="12th Floor", LEFT($D1197,2),$D1197="13th Floor", LEFT($D1197,2), $D1197="Lower Ground", LEFT($D1197)&amp;IF(ISNUMBER(FIND(" ",$D1197)),MID($D1197,FIND(" ",$D1197)+1,1),"")&amp;IF(ISNUMBER(FIND(" ",$D1197,FIND(" ",$D1197)+1)),MID($D1197,FIND(" ",$D1197,FIND(" ",$D1197)+1)+1,1),""),$D1197="Upper Ground", LEFT($D1197)&amp;IF(ISNUMBER(FIND(" ",$D1197)),MID($D1197,FIND(" ",$D1197)+1,1),"")&amp;IF(ISNUMBER(FIND(" ",$D1197,FIND(" ",$D1197)+1)),MID($D1197,FIND(" ",$D1197,FIND(" ",$D1197)+1)+1,1),"")),".0",$E1197), " ")</f>
        <v xml:space="preserve"> </v>
      </c>
      <c r="G1197" s="144"/>
      <c r="H1197" s="144"/>
      <c r="I1197" s="144"/>
      <c r="J1197" s="144"/>
      <c r="K1197" s="144"/>
      <c r="L1197" s="149" t="str" cm="1">
        <f t="array" ref="L1197">_xlfn.IFNA(
_xlfn.IFS(
AND($F1197=" ",$G1197=" ",$H1197=" "),"Please update all three: Surveyor Room Reference, Establishment Room Reference and Establishment Room Name",
AND(OR($I1197="General",$I1197="Open plan/ semi-open general",$I1197="Fitted",$I1197="Light practical (science)",$I1197="Light practical (other)",$I1197="Heavy practical (workshops)",$I1197="Heavy practical (clean)",$I1197="Large",$I1197="Storage"),$J1197=0,$K1197=0),"Please update Net Area or Non-net Area",
AND($B1197&lt;&gt;"OUT",$J1197=0,$I1197&lt;&gt;"Non-net",$M1197="85% Circulation"),"Net area not recorded for spaces with 85% circulation unusable type",
AND(OR($I1197="General",$I1197="Open plan/ semi-open general",$I1197="Fitted",$I1197="Light practical (science)",$I1197="Light practical (other)",$I1197="Heavy practical (workshops)",$I1197="Heavy practical (clean)",$I1197="Large",$I1197="Storage"),OR($J1197=0,ISBLANK($J1197))),"Net area not recorded in net spaces",
AND(OR($I1197="Non-net",$I1197="Outdoor space"),$J1197&gt;0),"Net Area Recorded in Non-net space",
AND($I1197="General",$J1197&gt;90),"This general space is over 90m2, please ensure that this space is entered as separate spaces if it usually used as separate spaces",
AND($I1197="Open plan/ semi-open general",$J1197&lt;27),"Open plan general space under 27m2",
AND(OR($K1197=0,ISBLANK($K1197)), $I1197="Non-net"),"Non-net area not recorded in non-net space"
),
" ")</f>
        <v xml:space="preserve"> </v>
      </c>
      <c r="M1197" s="144"/>
      <c r="N1197" s="144"/>
      <c r="O1197" s="144"/>
      <c r="P1197" s="144"/>
      <c r="Q1197" s="144"/>
      <c r="R1197" s="171"/>
      <c r="S1197" s="147">
        <f>NCA_Calculations!$P$1209</f>
        <v>0</v>
      </c>
      <c r="T1197" s="147">
        <f>NCA_Calculations!$Q$1209</f>
        <v>0</v>
      </c>
      <c r="U1197" s="144"/>
      <c r="V1197" s="144"/>
      <c r="W1197" s="149" t="str" cm="1">
        <f t="array" ref="W1197">_xlfn.IFNA(
_xlfn.IFS(
ISBLANK($U1197),"Missing space use.",
AND('Establishment details'!$C$14="Secondary",$V1197="Classbase"),"Invalid Status type",
AND(OR( $V1197="Classbase", $V1197="Teaching", $V1197="Early years",$V1197="SEND resourced"), NOT(ISBLANK($M1197))),"Space with status type and unusable type.",
AND($V1197= "Classbase",'Establishment details'!$C$22&gt;=10), "Classbase status is only valid in schools with a primary element.",
AND($I1197= "Large",$N1197 &gt; 3.5), "Large rooms with less than 3.5m height.",
AND(OR($V1197="Light practical (science)",$V1197="Light practical (science)",$V1197="Heavy practical (workshops)", $V1197="Heavy practical (clean)"), OR($O1197=0,ISBLANK($O1197))),"Missing sinks count for light and heavy practical spaces.",
AND($M1197 = "Other",ISBLANK($R1197)), "Invalid unusable type / missing note for other unusable type."
),
" ")</f>
        <v>Missing space use.</v>
      </c>
    </row>
    <row r="1198" spans="2:23" ht="15.75" x14ac:dyDescent="0.25">
      <c r="B1198" s="143"/>
      <c r="C1198" s="144"/>
      <c r="D1198" s="144"/>
      <c r="E1198" s="144"/>
      <c r="F1198" s="147" t="str" cm="1">
        <f t="array" ref="F1198">_xlfn.IFNA(CONCATENATE(_xlfn.IFS($D1198="Mezzanine",LEFT($D1198,1), $D1198="Ground Floor",LEFT($D1198,1),$D1198="Basment ",LEFT($D1198,1), $D1198="1st Floor", "0"&amp;LEFT($D1198,1), $D1198="2nd Floor", "0"&amp;LEFT($D1198,1), $D1198="3rd Floor", "0"&amp;LEFT($D1198,1), $D1198="4th Floor", "0"&amp;LEFT($D1198,1), $D1198="5th Floor", "0"&amp;LEFT($D1198,1), $D1198="6th Floor", "0"&amp;LEFT($D1198,1),$D1198="7th Floor", "0"&amp;LEFT($D1198,1),$D1198="8th Floor", "0"&amp;LEFT($D1198,1),$D1198="9th Floor", "0"&amp;LEFT($D1198,1),$D1198="10th Floor", LEFT($D1198,2),$D1198="11th Floor", LEFT($D1198,2),$D1198="12th Floor", LEFT($D1198,2),$D1198="13th Floor", LEFT($D1198,2), $D1198="Lower Ground", LEFT($D1198)&amp;IF(ISNUMBER(FIND(" ",$D1198)),MID($D1198,FIND(" ",$D1198)+1,1),"")&amp;IF(ISNUMBER(FIND(" ",$D1198,FIND(" ",$D1198)+1)),MID($D1198,FIND(" ",$D1198,FIND(" ",$D1198)+1)+1,1),""),$D1198="Upper Ground", LEFT($D1198)&amp;IF(ISNUMBER(FIND(" ",$D1198)),MID($D1198,FIND(" ",$D1198)+1,1),"")&amp;IF(ISNUMBER(FIND(" ",$D1198,FIND(" ",$D1198)+1)),MID($D1198,FIND(" ",$D1198,FIND(" ",$D1198)+1)+1,1),"")),".0",$E1198), " ")</f>
        <v xml:space="preserve"> </v>
      </c>
      <c r="G1198" s="144"/>
      <c r="H1198" s="144"/>
      <c r="I1198" s="144"/>
      <c r="J1198" s="144"/>
      <c r="K1198" s="144"/>
      <c r="L1198" s="149" t="str" cm="1">
        <f t="array" ref="L1198">_xlfn.IFNA(
_xlfn.IFS(
AND($F1198=" ",$G1198=" ",$H1198=" "),"Please update all three: Surveyor Room Reference, Establishment Room Reference and Establishment Room Name",
AND(OR($I1198="General",$I1198="Open plan/ semi-open general",$I1198="Fitted",$I1198="Light practical (science)",$I1198="Light practical (other)",$I1198="Heavy practical (workshops)",$I1198="Heavy practical (clean)",$I1198="Large",$I1198="Storage"),$J1198=0,$K1198=0),"Please update Net Area or Non-net Area",
AND($B1198&lt;&gt;"OUT",$J1198=0,$I1198&lt;&gt;"Non-net",$M1198="85% Circulation"),"Net area not recorded for spaces with 85% circulation unusable type",
AND(OR($I1198="General",$I1198="Open plan/ semi-open general",$I1198="Fitted",$I1198="Light practical (science)",$I1198="Light practical (other)",$I1198="Heavy practical (workshops)",$I1198="Heavy practical (clean)",$I1198="Large",$I1198="Storage"),OR($J1198=0,ISBLANK($J1198))),"Net area not recorded in net spaces",
AND(OR($I1198="Non-net",$I1198="Outdoor space"),$J1198&gt;0),"Net Area Recorded in Non-net space",
AND($I1198="General",$J1198&gt;90),"This general space is over 90m2, please ensure that this space is entered as separate spaces if it usually used as separate spaces",
AND($I1198="Open plan/ semi-open general",$J1198&lt;27),"Open plan general space under 27m2",
AND(OR($K1198=0,ISBLANK($K1198)), $I1198="Non-net"),"Non-net area not recorded in non-net space"
),
" ")</f>
        <v xml:space="preserve"> </v>
      </c>
      <c r="M1198" s="144"/>
      <c r="N1198" s="144"/>
      <c r="O1198" s="144"/>
      <c r="P1198" s="144"/>
      <c r="Q1198" s="144"/>
      <c r="R1198" s="171"/>
      <c r="S1198" s="147">
        <f>NCA_Calculations!$P$1210</f>
        <v>0</v>
      </c>
      <c r="T1198" s="147">
        <f>NCA_Calculations!$Q$1210</f>
        <v>0</v>
      </c>
      <c r="U1198" s="144"/>
      <c r="V1198" s="144"/>
      <c r="W1198" s="149" t="str" cm="1">
        <f t="array" ref="W1198">_xlfn.IFNA(
_xlfn.IFS(
ISBLANK($U1198),"Missing space use.",
AND('Establishment details'!$C$14="Secondary",$V1198="Classbase"),"Invalid Status type",
AND(OR( $V1198="Classbase", $V1198="Teaching", $V1198="Early years",$V1198="SEND resourced"), NOT(ISBLANK($M1198))),"Space with status type and unusable type.",
AND($V1198= "Classbase",'Establishment details'!$C$22&gt;=10), "Classbase status is only valid in schools with a primary element.",
AND($I1198= "Large",$N1198 &gt; 3.5), "Large rooms with less than 3.5m height.",
AND(OR($V1198="Light practical (science)",$V1198="Light practical (science)",$V1198="Heavy practical (workshops)", $V1198="Heavy practical (clean)"), OR($O1198=0,ISBLANK($O1198))),"Missing sinks count for light and heavy practical spaces.",
AND($M1198 = "Other",ISBLANK($R1198)), "Invalid unusable type / missing note for other unusable type."
),
" ")</f>
        <v>Missing space use.</v>
      </c>
    </row>
    <row r="1199" spans="2:23" ht="15.75" x14ac:dyDescent="0.25">
      <c r="B1199" s="143"/>
      <c r="C1199" s="144"/>
      <c r="D1199" s="144"/>
      <c r="E1199" s="144"/>
      <c r="F1199" s="147" t="str" cm="1">
        <f t="array" ref="F1199">_xlfn.IFNA(CONCATENATE(_xlfn.IFS($D1199="Mezzanine",LEFT($D1199,1), $D1199="Ground Floor",LEFT($D1199,1),$D1199="Basment ",LEFT($D1199,1), $D1199="1st Floor", "0"&amp;LEFT($D1199,1), $D1199="2nd Floor", "0"&amp;LEFT($D1199,1), $D1199="3rd Floor", "0"&amp;LEFT($D1199,1), $D1199="4th Floor", "0"&amp;LEFT($D1199,1), $D1199="5th Floor", "0"&amp;LEFT($D1199,1), $D1199="6th Floor", "0"&amp;LEFT($D1199,1),$D1199="7th Floor", "0"&amp;LEFT($D1199,1),$D1199="8th Floor", "0"&amp;LEFT($D1199,1),$D1199="9th Floor", "0"&amp;LEFT($D1199,1),$D1199="10th Floor", LEFT($D1199,2),$D1199="11th Floor", LEFT($D1199,2),$D1199="12th Floor", LEFT($D1199,2),$D1199="13th Floor", LEFT($D1199,2), $D1199="Lower Ground", LEFT($D1199)&amp;IF(ISNUMBER(FIND(" ",$D1199)),MID($D1199,FIND(" ",$D1199)+1,1),"")&amp;IF(ISNUMBER(FIND(" ",$D1199,FIND(" ",$D1199)+1)),MID($D1199,FIND(" ",$D1199,FIND(" ",$D1199)+1)+1,1),""),$D1199="Upper Ground", LEFT($D1199)&amp;IF(ISNUMBER(FIND(" ",$D1199)),MID($D1199,FIND(" ",$D1199)+1,1),"")&amp;IF(ISNUMBER(FIND(" ",$D1199,FIND(" ",$D1199)+1)),MID($D1199,FIND(" ",$D1199,FIND(" ",$D1199)+1)+1,1),"")),".0",$E1199), " ")</f>
        <v xml:space="preserve"> </v>
      </c>
      <c r="G1199" s="144"/>
      <c r="H1199" s="144"/>
      <c r="I1199" s="144"/>
      <c r="J1199" s="144"/>
      <c r="K1199" s="144"/>
      <c r="L1199" s="149" t="str" cm="1">
        <f t="array" ref="L1199">_xlfn.IFNA(
_xlfn.IFS(
AND($F1199=" ",$G1199=" ",$H1199=" "),"Please update all three: Surveyor Room Reference, Establishment Room Reference and Establishment Room Name",
AND(OR($I1199="General",$I1199="Open plan/ semi-open general",$I1199="Fitted",$I1199="Light practical (science)",$I1199="Light practical (other)",$I1199="Heavy practical (workshops)",$I1199="Heavy practical (clean)",$I1199="Large",$I1199="Storage"),$J1199=0,$K1199=0),"Please update Net Area or Non-net Area",
AND($B1199&lt;&gt;"OUT",$J1199=0,$I1199&lt;&gt;"Non-net",$M1199="85% Circulation"),"Net area not recorded for spaces with 85% circulation unusable type",
AND(OR($I1199="General",$I1199="Open plan/ semi-open general",$I1199="Fitted",$I1199="Light practical (science)",$I1199="Light practical (other)",$I1199="Heavy practical (workshops)",$I1199="Heavy practical (clean)",$I1199="Large",$I1199="Storage"),OR($J1199=0,ISBLANK($J1199))),"Net area not recorded in net spaces",
AND(OR($I1199="Non-net",$I1199="Outdoor space"),$J1199&gt;0),"Net Area Recorded in Non-net space",
AND($I1199="General",$J1199&gt;90),"This general space is over 90m2, please ensure that this space is entered as separate spaces if it usually used as separate spaces",
AND($I1199="Open plan/ semi-open general",$J1199&lt;27),"Open plan general space under 27m2",
AND(OR($K1199=0,ISBLANK($K1199)), $I1199="Non-net"),"Non-net area not recorded in non-net space"
),
" ")</f>
        <v xml:space="preserve"> </v>
      </c>
      <c r="M1199" s="144"/>
      <c r="N1199" s="144"/>
      <c r="O1199" s="144"/>
      <c r="P1199" s="144"/>
      <c r="Q1199" s="144"/>
      <c r="R1199" s="171"/>
      <c r="S1199" s="147">
        <f>NCA_Calculations!$P$1211</f>
        <v>0</v>
      </c>
      <c r="T1199" s="147">
        <f>NCA_Calculations!$Q$1211</f>
        <v>0</v>
      </c>
      <c r="U1199" s="144"/>
      <c r="V1199" s="144"/>
      <c r="W1199" s="149" t="str" cm="1">
        <f t="array" ref="W1199">_xlfn.IFNA(
_xlfn.IFS(
ISBLANK($U1199),"Missing space use.",
AND('Establishment details'!$C$14="Secondary",$V1199="Classbase"),"Invalid Status type",
AND(OR( $V1199="Classbase", $V1199="Teaching", $V1199="Early years",$V1199="SEND resourced"), NOT(ISBLANK($M1199))),"Space with status type and unusable type.",
AND($V1199= "Classbase",'Establishment details'!$C$22&gt;=10), "Classbase status is only valid in schools with a primary element.",
AND($I1199= "Large",$N1199 &gt; 3.5), "Large rooms with less than 3.5m height.",
AND(OR($V1199="Light practical (science)",$V1199="Light practical (science)",$V1199="Heavy practical (workshops)", $V1199="Heavy practical (clean)"), OR($O1199=0,ISBLANK($O1199))),"Missing sinks count for light and heavy practical spaces.",
AND($M1199 = "Other",ISBLANK($R1199)), "Invalid unusable type / missing note for other unusable type."
),
" ")</f>
        <v>Missing space use.</v>
      </c>
    </row>
    <row r="1200" spans="2:23" ht="15.75" x14ac:dyDescent="0.25">
      <c r="B1200" s="143"/>
      <c r="C1200" s="144"/>
      <c r="D1200" s="144"/>
      <c r="E1200" s="144"/>
      <c r="F1200" s="147" t="str" cm="1">
        <f t="array" ref="F1200">_xlfn.IFNA(CONCATENATE(_xlfn.IFS($D1200="Mezzanine",LEFT($D1200,1), $D1200="Ground Floor",LEFT($D1200,1),$D1200="Basment ",LEFT($D1200,1), $D1200="1st Floor", "0"&amp;LEFT($D1200,1), $D1200="2nd Floor", "0"&amp;LEFT($D1200,1), $D1200="3rd Floor", "0"&amp;LEFT($D1200,1), $D1200="4th Floor", "0"&amp;LEFT($D1200,1), $D1200="5th Floor", "0"&amp;LEFT($D1200,1), $D1200="6th Floor", "0"&amp;LEFT($D1200,1),$D1200="7th Floor", "0"&amp;LEFT($D1200,1),$D1200="8th Floor", "0"&amp;LEFT($D1200,1),$D1200="9th Floor", "0"&amp;LEFT($D1200,1),$D1200="10th Floor", LEFT($D1200,2),$D1200="11th Floor", LEFT($D1200,2),$D1200="12th Floor", LEFT($D1200,2),$D1200="13th Floor", LEFT($D1200,2), $D1200="Lower Ground", LEFT($D1200)&amp;IF(ISNUMBER(FIND(" ",$D1200)),MID($D1200,FIND(" ",$D1200)+1,1),"")&amp;IF(ISNUMBER(FIND(" ",$D1200,FIND(" ",$D1200)+1)),MID($D1200,FIND(" ",$D1200,FIND(" ",$D1200)+1)+1,1),""),$D1200="Upper Ground", LEFT($D1200)&amp;IF(ISNUMBER(FIND(" ",$D1200)),MID($D1200,FIND(" ",$D1200)+1,1),"")&amp;IF(ISNUMBER(FIND(" ",$D1200,FIND(" ",$D1200)+1)),MID($D1200,FIND(" ",$D1200,FIND(" ",$D1200)+1)+1,1),"")),".0",$E1200), " ")</f>
        <v xml:space="preserve"> </v>
      </c>
      <c r="G1200" s="144"/>
      <c r="H1200" s="144"/>
      <c r="I1200" s="144"/>
      <c r="J1200" s="144"/>
      <c r="K1200" s="144"/>
      <c r="L1200" s="149" t="str" cm="1">
        <f t="array" ref="L1200">_xlfn.IFNA(
_xlfn.IFS(
AND($F1200=" ",$G1200=" ",$H1200=" "),"Please update all three: Surveyor Room Reference, Establishment Room Reference and Establishment Room Name",
AND(OR($I1200="General",$I1200="Open plan/ semi-open general",$I1200="Fitted",$I1200="Light practical (science)",$I1200="Light practical (other)",$I1200="Heavy practical (workshops)",$I1200="Heavy practical (clean)",$I1200="Large",$I1200="Storage"),$J1200=0,$K1200=0),"Please update Net Area or Non-net Area",
AND($B1200&lt;&gt;"OUT",$J1200=0,$I1200&lt;&gt;"Non-net",$M1200="85% Circulation"),"Net area not recorded for spaces with 85% circulation unusable type",
AND(OR($I1200="General",$I1200="Open plan/ semi-open general",$I1200="Fitted",$I1200="Light practical (science)",$I1200="Light practical (other)",$I1200="Heavy practical (workshops)",$I1200="Heavy practical (clean)",$I1200="Large",$I1200="Storage"),OR($J1200=0,ISBLANK($J1200))),"Net area not recorded in net spaces",
AND(OR($I1200="Non-net",$I1200="Outdoor space"),$J1200&gt;0),"Net Area Recorded in Non-net space",
AND($I1200="General",$J1200&gt;90),"This general space is over 90m2, please ensure that this space is entered as separate spaces if it usually used as separate spaces",
AND($I1200="Open plan/ semi-open general",$J1200&lt;27),"Open plan general space under 27m2",
AND(OR($K1200=0,ISBLANK($K1200)), $I1200="Non-net"),"Non-net area not recorded in non-net space"
),
" ")</f>
        <v xml:space="preserve"> </v>
      </c>
      <c r="M1200" s="144"/>
      <c r="N1200" s="144"/>
      <c r="O1200" s="144"/>
      <c r="P1200" s="144"/>
      <c r="Q1200" s="144"/>
      <c r="R1200" s="171"/>
      <c r="S1200" s="147">
        <f>NCA_Calculations!$P$1212</f>
        <v>0</v>
      </c>
      <c r="T1200" s="147">
        <f>NCA_Calculations!$Q$1212</f>
        <v>0</v>
      </c>
      <c r="U1200" s="144"/>
      <c r="V1200" s="144"/>
      <c r="W1200" s="149" t="str" cm="1">
        <f t="array" ref="W1200">_xlfn.IFNA(
_xlfn.IFS(
ISBLANK($U1200),"Missing space use.",
AND('Establishment details'!$C$14="Secondary",$V1200="Classbase"),"Invalid Status type",
AND(OR( $V1200="Classbase", $V1200="Teaching", $V1200="Early years",$V1200="SEND resourced"), NOT(ISBLANK($M1200))),"Space with status type and unusable type.",
AND($V1200= "Classbase",'Establishment details'!$C$22&gt;=10), "Classbase status is only valid in schools with a primary element.",
AND($I1200= "Large",$N1200 &gt; 3.5), "Large rooms with less than 3.5m height.",
AND(OR($V1200="Light practical (science)",$V1200="Light practical (science)",$V1200="Heavy practical (workshops)", $V1200="Heavy practical (clean)"), OR($O1200=0,ISBLANK($O1200))),"Missing sinks count for light and heavy practical spaces.",
AND($M1200 = "Other",ISBLANK($R1200)), "Invalid unusable type / missing note for other unusable type."
),
" ")</f>
        <v>Missing space use.</v>
      </c>
    </row>
    <row r="1201" spans="2:23" ht="15.75" x14ac:dyDescent="0.25">
      <c r="B1201" s="143"/>
      <c r="C1201" s="144"/>
      <c r="D1201" s="144"/>
      <c r="E1201" s="144"/>
      <c r="F1201" s="147" t="str" cm="1">
        <f t="array" ref="F1201">_xlfn.IFNA(CONCATENATE(_xlfn.IFS($D1201="Mezzanine",LEFT($D1201,1), $D1201="Ground Floor",LEFT($D1201,1),$D1201="Basment ",LEFT($D1201,1), $D1201="1st Floor", "0"&amp;LEFT($D1201,1), $D1201="2nd Floor", "0"&amp;LEFT($D1201,1), $D1201="3rd Floor", "0"&amp;LEFT($D1201,1), $D1201="4th Floor", "0"&amp;LEFT($D1201,1), $D1201="5th Floor", "0"&amp;LEFT($D1201,1), $D1201="6th Floor", "0"&amp;LEFT($D1201,1),$D1201="7th Floor", "0"&amp;LEFT($D1201,1),$D1201="8th Floor", "0"&amp;LEFT($D1201,1),$D1201="9th Floor", "0"&amp;LEFT($D1201,1),$D1201="10th Floor", LEFT($D1201,2),$D1201="11th Floor", LEFT($D1201,2),$D1201="12th Floor", LEFT($D1201,2),$D1201="13th Floor", LEFT($D1201,2), $D1201="Lower Ground", LEFT($D1201)&amp;IF(ISNUMBER(FIND(" ",$D1201)),MID($D1201,FIND(" ",$D1201)+1,1),"")&amp;IF(ISNUMBER(FIND(" ",$D1201,FIND(" ",$D1201)+1)),MID($D1201,FIND(" ",$D1201,FIND(" ",$D1201)+1)+1,1),""),$D1201="Upper Ground", LEFT($D1201)&amp;IF(ISNUMBER(FIND(" ",$D1201)),MID($D1201,FIND(" ",$D1201)+1,1),"")&amp;IF(ISNUMBER(FIND(" ",$D1201,FIND(" ",$D1201)+1)),MID($D1201,FIND(" ",$D1201,FIND(" ",$D1201)+1)+1,1),"")),".0",$E1201), " ")</f>
        <v xml:space="preserve"> </v>
      </c>
      <c r="G1201" s="144"/>
      <c r="H1201" s="144"/>
      <c r="I1201" s="144"/>
      <c r="J1201" s="144"/>
      <c r="K1201" s="144"/>
      <c r="L1201" s="149" t="str" cm="1">
        <f t="array" ref="L1201">_xlfn.IFNA(
_xlfn.IFS(
AND($F1201=" ",$G1201=" ",$H1201=" "),"Please update all three: Surveyor Room Reference, Establishment Room Reference and Establishment Room Name",
AND(OR($I1201="General",$I1201="Open plan/ semi-open general",$I1201="Fitted",$I1201="Light practical (science)",$I1201="Light practical (other)",$I1201="Heavy practical (workshops)",$I1201="Heavy practical (clean)",$I1201="Large",$I1201="Storage"),$J1201=0,$K1201=0),"Please update Net Area or Non-net Area",
AND($B1201&lt;&gt;"OUT",$J1201=0,$I1201&lt;&gt;"Non-net",$M1201="85% Circulation"),"Net area not recorded for spaces with 85% circulation unusable type",
AND(OR($I1201="General",$I1201="Open plan/ semi-open general",$I1201="Fitted",$I1201="Light practical (science)",$I1201="Light practical (other)",$I1201="Heavy practical (workshops)",$I1201="Heavy practical (clean)",$I1201="Large",$I1201="Storage"),OR($J1201=0,ISBLANK($J1201))),"Net area not recorded in net spaces",
AND(OR($I1201="Non-net",$I1201="Outdoor space"),$J1201&gt;0),"Net Area Recorded in Non-net space",
AND($I1201="General",$J1201&gt;90),"This general space is over 90m2, please ensure that this space is entered as separate spaces if it usually used as separate spaces",
AND($I1201="Open plan/ semi-open general",$J1201&lt;27),"Open plan general space under 27m2",
AND(OR($K1201=0,ISBLANK($K1201)), $I1201="Non-net"),"Non-net area not recorded in non-net space"
),
" ")</f>
        <v xml:space="preserve"> </v>
      </c>
      <c r="M1201" s="144"/>
      <c r="N1201" s="144"/>
      <c r="O1201" s="144"/>
      <c r="P1201" s="144"/>
      <c r="Q1201" s="144"/>
      <c r="R1201" s="171"/>
      <c r="S1201" s="147">
        <f>NCA_Calculations!$P$1213</f>
        <v>0</v>
      </c>
      <c r="T1201" s="147">
        <f>NCA_Calculations!$Q$1213</f>
        <v>0</v>
      </c>
      <c r="U1201" s="144"/>
      <c r="V1201" s="144"/>
      <c r="W1201" s="149" t="str" cm="1">
        <f t="array" ref="W1201">_xlfn.IFNA(
_xlfn.IFS(
ISBLANK($U1201),"Missing space use.",
AND('Establishment details'!$C$14="Secondary",$V1201="Classbase"),"Invalid Status type",
AND(OR( $V1201="Classbase", $V1201="Teaching", $V1201="Early years",$V1201="SEND resourced"), NOT(ISBLANK($M1201))),"Space with status type and unusable type.",
AND($V1201= "Classbase",'Establishment details'!$C$22&gt;=10), "Classbase status is only valid in schools with a primary element.",
AND($I1201= "Large",$N1201 &gt; 3.5), "Large rooms with less than 3.5m height.",
AND(OR($V1201="Light practical (science)",$V1201="Light practical (science)",$V1201="Heavy practical (workshops)", $V1201="Heavy practical (clean)"), OR($O1201=0,ISBLANK($O1201))),"Missing sinks count for light and heavy practical spaces.",
AND($M1201 = "Other",ISBLANK($R1201)), "Invalid unusable type / missing note for other unusable type."
),
" ")</f>
        <v>Missing space use.</v>
      </c>
    </row>
    <row r="1202" spans="2:23" ht="15.75" x14ac:dyDescent="0.25">
      <c r="B1202" s="143"/>
      <c r="C1202" s="144"/>
      <c r="D1202" s="144"/>
      <c r="E1202" s="144"/>
      <c r="F1202" s="147" t="str" cm="1">
        <f t="array" ref="F1202">_xlfn.IFNA(CONCATENATE(_xlfn.IFS($D1202="Mezzanine",LEFT($D1202,1), $D1202="Ground Floor",LEFT($D1202,1),$D1202="Basment ",LEFT($D1202,1), $D1202="1st Floor", "0"&amp;LEFT($D1202,1), $D1202="2nd Floor", "0"&amp;LEFT($D1202,1), $D1202="3rd Floor", "0"&amp;LEFT($D1202,1), $D1202="4th Floor", "0"&amp;LEFT($D1202,1), $D1202="5th Floor", "0"&amp;LEFT($D1202,1), $D1202="6th Floor", "0"&amp;LEFT($D1202,1),$D1202="7th Floor", "0"&amp;LEFT($D1202,1),$D1202="8th Floor", "0"&amp;LEFT($D1202,1),$D1202="9th Floor", "0"&amp;LEFT($D1202,1),$D1202="10th Floor", LEFT($D1202,2),$D1202="11th Floor", LEFT($D1202,2),$D1202="12th Floor", LEFT($D1202,2),$D1202="13th Floor", LEFT($D1202,2), $D1202="Lower Ground", LEFT($D1202)&amp;IF(ISNUMBER(FIND(" ",$D1202)),MID($D1202,FIND(" ",$D1202)+1,1),"")&amp;IF(ISNUMBER(FIND(" ",$D1202,FIND(" ",$D1202)+1)),MID($D1202,FIND(" ",$D1202,FIND(" ",$D1202)+1)+1,1),""),$D1202="Upper Ground", LEFT($D1202)&amp;IF(ISNUMBER(FIND(" ",$D1202)),MID($D1202,FIND(" ",$D1202)+1,1),"")&amp;IF(ISNUMBER(FIND(" ",$D1202,FIND(" ",$D1202)+1)),MID($D1202,FIND(" ",$D1202,FIND(" ",$D1202)+1)+1,1),"")),".0",$E1202), " ")</f>
        <v xml:space="preserve"> </v>
      </c>
      <c r="G1202" s="144"/>
      <c r="H1202" s="144"/>
      <c r="I1202" s="144"/>
      <c r="J1202" s="144"/>
      <c r="K1202" s="144"/>
      <c r="L1202" s="149" t="str" cm="1">
        <f t="array" ref="L1202">_xlfn.IFNA(
_xlfn.IFS(
AND($F1202=" ",$G1202=" ",$H1202=" "),"Please update all three: Surveyor Room Reference, Establishment Room Reference and Establishment Room Name",
AND(OR($I1202="General",$I1202="Open plan/ semi-open general",$I1202="Fitted",$I1202="Light practical (science)",$I1202="Light practical (other)",$I1202="Heavy practical (workshops)",$I1202="Heavy practical (clean)",$I1202="Large",$I1202="Storage"),$J1202=0,$K1202=0),"Please update Net Area or Non-net Area",
AND($B1202&lt;&gt;"OUT",$J1202=0,$I1202&lt;&gt;"Non-net",$M1202="85% Circulation"),"Net area not recorded for spaces with 85% circulation unusable type",
AND(OR($I1202="General",$I1202="Open plan/ semi-open general",$I1202="Fitted",$I1202="Light practical (science)",$I1202="Light practical (other)",$I1202="Heavy practical (workshops)",$I1202="Heavy practical (clean)",$I1202="Large",$I1202="Storage"),OR($J1202=0,ISBLANK($J1202))),"Net area not recorded in net spaces",
AND(OR($I1202="Non-net",$I1202="Outdoor space"),$J1202&gt;0),"Net Area Recorded in Non-net space",
AND($I1202="General",$J1202&gt;90),"This general space is over 90m2, please ensure that this space is entered as separate spaces if it usually used as separate spaces",
AND($I1202="Open plan/ semi-open general",$J1202&lt;27),"Open plan general space under 27m2",
AND(OR($K1202=0,ISBLANK($K1202)), $I1202="Non-net"),"Non-net area not recorded in non-net space"
),
" ")</f>
        <v xml:space="preserve"> </v>
      </c>
      <c r="M1202" s="144"/>
      <c r="N1202" s="144"/>
      <c r="O1202" s="144"/>
      <c r="P1202" s="144"/>
      <c r="Q1202" s="144"/>
      <c r="R1202" s="171"/>
      <c r="S1202" s="147">
        <f>NCA_Calculations!$P$1214</f>
        <v>0</v>
      </c>
      <c r="T1202" s="147">
        <f>NCA_Calculations!$Q$1214</f>
        <v>0</v>
      </c>
      <c r="U1202" s="144"/>
      <c r="V1202" s="144"/>
      <c r="W1202" s="149" t="str" cm="1">
        <f t="array" ref="W1202">_xlfn.IFNA(
_xlfn.IFS(
ISBLANK($U1202),"Missing space use.",
AND('Establishment details'!$C$14="Secondary",$V1202="Classbase"),"Invalid Status type",
AND(OR( $V1202="Classbase", $V1202="Teaching", $V1202="Early years",$V1202="SEND resourced"), NOT(ISBLANK($M1202))),"Space with status type and unusable type.",
AND($V1202= "Classbase",'Establishment details'!$C$22&gt;=10), "Classbase status is only valid in schools with a primary element.",
AND($I1202= "Large",$N1202 &gt; 3.5), "Large rooms with less than 3.5m height.",
AND(OR($V1202="Light practical (science)",$V1202="Light practical (science)",$V1202="Heavy practical (workshops)", $V1202="Heavy practical (clean)"), OR($O1202=0,ISBLANK($O1202))),"Missing sinks count for light and heavy practical spaces.",
AND($M1202 = "Other",ISBLANK($R1202)), "Invalid unusable type / missing note for other unusable type."
),
" ")</f>
        <v>Missing space use.</v>
      </c>
    </row>
    <row r="1203" spans="2:23" ht="15.75" x14ac:dyDescent="0.25">
      <c r="B1203" s="143"/>
      <c r="C1203" s="144"/>
      <c r="D1203" s="144"/>
      <c r="E1203" s="144"/>
      <c r="F1203" s="147" t="str" cm="1">
        <f t="array" ref="F1203">_xlfn.IFNA(CONCATENATE(_xlfn.IFS($D1203="Mezzanine",LEFT($D1203,1), $D1203="Ground Floor",LEFT($D1203,1),$D1203="Basment ",LEFT($D1203,1), $D1203="1st Floor", "0"&amp;LEFT($D1203,1), $D1203="2nd Floor", "0"&amp;LEFT($D1203,1), $D1203="3rd Floor", "0"&amp;LEFT($D1203,1), $D1203="4th Floor", "0"&amp;LEFT($D1203,1), $D1203="5th Floor", "0"&amp;LEFT($D1203,1), $D1203="6th Floor", "0"&amp;LEFT($D1203,1),$D1203="7th Floor", "0"&amp;LEFT($D1203,1),$D1203="8th Floor", "0"&amp;LEFT($D1203,1),$D1203="9th Floor", "0"&amp;LEFT($D1203,1),$D1203="10th Floor", LEFT($D1203,2),$D1203="11th Floor", LEFT($D1203,2),$D1203="12th Floor", LEFT($D1203,2),$D1203="13th Floor", LEFT($D1203,2), $D1203="Lower Ground", LEFT($D1203)&amp;IF(ISNUMBER(FIND(" ",$D1203)),MID($D1203,FIND(" ",$D1203)+1,1),"")&amp;IF(ISNUMBER(FIND(" ",$D1203,FIND(" ",$D1203)+1)),MID($D1203,FIND(" ",$D1203,FIND(" ",$D1203)+1)+1,1),""),$D1203="Upper Ground", LEFT($D1203)&amp;IF(ISNUMBER(FIND(" ",$D1203)),MID($D1203,FIND(" ",$D1203)+1,1),"")&amp;IF(ISNUMBER(FIND(" ",$D1203,FIND(" ",$D1203)+1)),MID($D1203,FIND(" ",$D1203,FIND(" ",$D1203)+1)+1,1),"")),".0",$E1203), " ")</f>
        <v xml:space="preserve"> </v>
      </c>
      <c r="G1203" s="144"/>
      <c r="H1203" s="144"/>
      <c r="I1203" s="144"/>
      <c r="J1203" s="144"/>
      <c r="K1203" s="144"/>
      <c r="L1203" s="149" t="str" cm="1">
        <f t="array" ref="L1203">_xlfn.IFNA(
_xlfn.IFS(
AND($F1203=" ",$G1203=" ",$H1203=" "),"Please update all three: Surveyor Room Reference, Establishment Room Reference and Establishment Room Name",
AND(OR($I1203="General",$I1203="Open plan/ semi-open general",$I1203="Fitted",$I1203="Light practical (science)",$I1203="Light practical (other)",$I1203="Heavy practical (workshops)",$I1203="Heavy practical (clean)",$I1203="Large",$I1203="Storage"),$J1203=0,$K1203=0),"Please update Net Area or Non-net Area",
AND($B1203&lt;&gt;"OUT",$J1203=0,$I1203&lt;&gt;"Non-net",$M1203="85% Circulation"),"Net area not recorded for spaces with 85% circulation unusable type",
AND(OR($I1203="General",$I1203="Open plan/ semi-open general",$I1203="Fitted",$I1203="Light practical (science)",$I1203="Light practical (other)",$I1203="Heavy practical (workshops)",$I1203="Heavy practical (clean)",$I1203="Large",$I1203="Storage"),OR($J1203=0,ISBLANK($J1203))),"Net area not recorded in net spaces",
AND(OR($I1203="Non-net",$I1203="Outdoor space"),$J1203&gt;0),"Net Area Recorded in Non-net space",
AND($I1203="General",$J1203&gt;90),"This general space is over 90m2, please ensure that this space is entered as separate spaces if it usually used as separate spaces",
AND($I1203="Open plan/ semi-open general",$J1203&lt;27),"Open plan general space under 27m2",
AND(OR($K1203=0,ISBLANK($K1203)), $I1203="Non-net"),"Non-net area not recorded in non-net space"
),
" ")</f>
        <v xml:space="preserve"> </v>
      </c>
      <c r="M1203" s="144"/>
      <c r="N1203" s="144"/>
      <c r="O1203" s="144"/>
      <c r="P1203" s="144"/>
      <c r="Q1203" s="144"/>
      <c r="R1203" s="171"/>
      <c r="S1203" s="147">
        <f>NCA_Calculations!$P$1215</f>
        <v>0</v>
      </c>
      <c r="T1203" s="147">
        <f>NCA_Calculations!$Q$1215</f>
        <v>0</v>
      </c>
      <c r="U1203" s="144"/>
      <c r="V1203" s="144"/>
      <c r="W1203" s="149" t="str" cm="1">
        <f t="array" ref="W1203">_xlfn.IFNA(
_xlfn.IFS(
ISBLANK($U1203),"Missing space use.",
AND('Establishment details'!$C$14="Secondary",$V1203="Classbase"),"Invalid Status type",
AND(OR( $V1203="Classbase", $V1203="Teaching", $V1203="Early years",$V1203="SEND resourced"), NOT(ISBLANK($M1203))),"Space with status type and unusable type.",
AND($V1203= "Classbase",'Establishment details'!$C$22&gt;=10), "Classbase status is only valid in schools with a primary element.",
AND($I1203= "Large",$N1203 &gt; 3.5), "Large rooms with less than 3.5m height.",
AND(OR($V1203="Light practical (science)",$V1203="Light practical (science)",$V1203="Heavy practical (workshops)", $V1203="Heavy practical (clean)"), OR($O1203=0,ISBLANK($O1203))),"Missing sinks count for light and heavy practical spaces.",
AND($M1203 = "Other",ISBLANK($R1203)), "Invalid unusable type / missing note for other unusable type."
),
" ")</f>
        <v>Missing space use.</v>
      </c>
    </row>
    <row r="1204" spans="2:23" ht="15.75" x14ac:dyDescent="0.25">
      <c r="B1204" s="143"/>
      <c r="C1204" s="144"/>
      <c r="D1204" s="144"/>
      <c r="E1204" s="144"/>
      <c r="F1204" s="147" t="str" cm="1">
        <f t="array" ref="F1204">_xlfn.IFNA(CONCATENATE(_xlfn.IFS($D1204="Mezzanine",LEFT($D1204,1), $D1204="Ground Floor",LEFT($D1204,1),$D1204="Basment ",LEFT($D1204,1), $D1204="1st Floor", "0"&amp;LEFT($D1204,1), $D1204="2nd Floor", "0"&amp;LEFT($D1204,1), $D1204="3rd Floor", "0"&amp;LEFT($D1204,1), $D1204="4th Floor", "0"&amp;LEFT($D1204,1), $D1204="5th Floor", "0"&amp;LEFT($D1204,1), $D1204="6th Floor", "0"&amp;LEFT($D1204,1),$D1204="7th Floor", "0"&amp;LEFT($D1204,1),$D1204="8th Floor", "0"&amp;LEFT($D1204,1),$D1204="9th Floor", "0"&amp;LEFT($D1204,1),$D1204="10th Floor", LEFT($D1204,2),$D1204="11th Floor", LEFT($D1204,2),$D1204="12th Floor", LEFT($D1204,2),$D1204="13th Floor", LEFT($D1204,2), $D1204="Lower Ground", LEFT($D1204)&amp;IF(ISNUMBER(FIND(" ",$D1204)),MID($D1204,FIND(" ",$D1204)+1,1),"")&amp;IF(ISNUMBER(FIND(" ",$D1204,FIND(" ",$D1204)+1)),MID($D1204,FIND(" ",$D1204,FIND(" ",$D1204)+1)+1,1),""),$D1204="Upper Ground", LEFT($D1204)&amp;IF(ISNUMBER(FIND(" ",$D1204)),MID($D1204,FIND(" ",$D1204)+1,1),"")&amp;IF(ISNUMBER(FIND(" ",$D1204,FIND(" ",$D1204)+1)),MID($D1204,FIND(" ",$D1204,FIND(" ",$D1204)+1)+1,1),"")),".0",$E1204), " ")</f>
        <v xml:space="preserve"> </v>
      </c>
      <c r="G1204" s="144"/>
      <c r="H1204" s="144"/>
      <c r="I1204" s="144"/>
      <c r="J1204" s="144"/>
      <c r="K1204" s="144"/>
      <c r="L1204" s="149" t="str" cm="1">
        <f t="array" ref="L1204">_xlfn.IFNA(
_xlfn.IFS(
AND($F1204=" ",$G1204=" ",$H1204=" "),"Please update all three: Surveyor Room Reference, Establishment Room Reference and Establishment Room Name",
AND(OR($I1204="General",$I1204="Open plan/ semi-open general",$I1204="Fitted",$I1204="Light practical (science)",$I1204="Light practical (other)",$I1204="Heavy practical (workshops)",$I1204="Heavy practical (clean)",$I1204="Large",$I1204="Storage"),$J1204=0,$K1204=0),"Please update Net Area or Non-net Area",
AND($B1204&lt;&gt;"OUT",$J1204=0,$I1204&lt;&gt;"Non-net",$M1204="85% Circulation"),"Net area not recorded for spaces with 85% circulation unusable type",
AND(OR($I1204="General",$I1204="Open plan/ semi-open general",$I1204="Fitted",$I1204="Light practical (science)",$I1204="Light practical (other)",$I1204="Heavy practical (workshops)",$I1204="Heavy practical (clean)",$I1204="Large",$I1204="Storage"),OR($J1204=0,ISBLANK($J1204))),"Net area not recorded in net spaces",
AND(OR($I1204="Non-net",$I1204="Outdoor space"),$J1204&gt;0),"Net Area Recorded in Non-net space",
AND($I1204="General",$J1204&gt;90),"This general space is over 90m2, please ensure that this space is entered as separate spaces if it usually used as separate spaces",
AND($I1204="Open plan/ semi-open general",$J1204&lt;27),"Open plan general space under 27m2",
AND(OR($K1204=0,ISBLANK($K1204)), $I1204="Non-net"),"Non-net area not recorded in non-net space"
),
" ")</f>
        <v xml:space="preserve"> </v>
      </c>
      <c r="M1204" s="144"/>
      <c r="N1204" s="144"/>
      <c r="O1204" s="144"/>
      <c r="P1204" s="144"/>
      <c r="Q1204" s="144"/>
      <c r="R1204" s="171"/>
      <c r="S1204" s="147">
        <f>NCA_Calculations!$P$1216</f>
        <v>0</v>
      </c>
      <c r="T1204" s="147">
        <f>NCA_Calculations!$Q$1216</f>
        <v>0</v>
      </c>
      <c r="U1204" s="144"/>
      <c r="V1204" s="144"/>
      <c r="W1204" s="149" t="str" cm="1">
        <f t="array" ref="W1204">_xlfn.IFNA(
_xlfn.IFS(
ISBLANK($U1204),"Missing space use.",
AND('Establishment details'!$C$14="Secondary",$V1204="Classbase"),"Invalid Status type",
AND(OR( $V1204="Classbase", $V1204="Teaching", $V1204="Early years",$V1204="SEND resourced"), NOT(ISBLANK($M1204))),"Space with status type and unusable type.",
AND($V1204= "Classbase",'Establishment details'!$C$22&gt;=10), "Classbase status is only valid in schools with a primary element.",
AND($I1204= "Large",$N1204 &gt; 3.5), "Large rooms with less than 3.5m height.",
AND(OR($V1204="Light practical (science)",$V1204="Light practical (science)",$V1204="Heavy practical (workshops)", $V1204="Heavy practical (clean)"), OR($O1204=0,ISBLANK($O1204))),"Missing sinks count for light and heavy practical spaces.",
AND($M1204 = "Other",ISBLANK($R1204)), "Invalid unusable type / missing note for other unusable type."
),
" ")</f>
        <v>Missing space use.</v>
      </c>
    </row>
    <row r="1205" spans="2:23" ht="15.75" x14ac:dyDescent="0.25">
      <c r="B1205" s="143"/>
      <c r="C1205" s="144"/>
      <c r="D1205" s="144"/>
      <c r="E1205" s="144"/>
      <c r="F1205" s="147" t="str" cm="1">
        <f t="array" ref="F1205">_xlfn.IFNA(CONCATENATE(_xlfn.IFS($D1205="Mezzanine",LEFT($D1205,1), $D1205="Ground Floor",LEFT($D1205,1),$D1205="Basment ",LEFT($D1205,1), $D1205="1st Floor", "0"&amp;LEFT($D1205,1), $D1205="2nd Floor", "0"&amp;LEFT($D1205,1), $D1205="3rd Floor", "0"&amp;LEFT($D1205,1), $D1205="4th Floor", "0"&amp;LEFT($D1205,1), $D1205="5th Floor", "0"&amp;LEFT($D1205,1), $D1205="6th Floor", "0"&amp;LEFT($D1205,1),$D1205="7th Floor", "0"&amp;LEFT($D1205,1),$D1205="8th Floor", "0"&amp;LEFT($D1205,1),$D1205="9th Floor", "0"&amp;LEFT($D1205,1),$D1205="10th Floor", LEFT($D1205,2),$D1205="11th Floor", LEFT($D1205,2),$D1205="12th Floor", LEFT($D1205,2),$D1205="13th Floor", LEFT($D1205,2), $D1205="Lower Ground", LEFT($D1205)&amp;IF(ISNUMBER(FIND(" ",$D1205)),MID($D1205,FIND(" ",$D1205)+1,1),"")&amp;IF(ISNUMBER(FIND(" ",$D1205,FIND(" ",$D1205)+1)),MID($D1205,FIND(" ",$D1205,FIND(" ",$D1205)+1)+1,1),""),$D1205="Upper Ground", LEFT($D1205)&amp;IF(ISNUMBER(FIND(" ",$D1205)),MID($D1205,FIND(" ",$D1205)+1,1),"")&amp;IF(ISNUMBER(FIND(" ",$D1205,FIND(" ",$D1205)+1)),MID($D1205,FIND(" ",$D1205,FIND(" ",$D1205)+1)+1,1),"")),".0",$E1205), " ")</f>
        <v xml:space="preserve"> </v>
      </c>
      <c r="G1205" s="144"/>
      <c r="H1205" s="144"/>
      <c r="I1205" s="144"/>
      <c r="J1205" s="144"/>
      <c r="K1205" s="144"/>
      <c r="L1205" s="149" t="str" cm="1">
        <f t="array" ref="L1205">_xlfn.IFNA(
_xlfn.IFS(
AND($F1205=" ",$G1205=" ",$H1205=" "),"Please update all three: Surveyor Room Reference, Establishment Room Reference and Establishment Room Name",
AND(OR($I1205="General",$I1205="Open plan/ semi-open general",$I1205="Fitted",$I1205="Light practical (science)",$I1205="Light practical (other)",$I1205="Heavy practical (workshops)",$I1205="Heavy practical (clean)",$I1205="Large",$I1205="Storage"),$J1205=0,$K1205=0),"Please update Net Area or Non-net Area",
AND($B1205&lt;&gt;"OUT",$J1205=0,$I1205&lt;&gt;"Non-net",$M1205="85% Circulation"),"Net area not recorded for spaces with 85% circulation unusable type",
AND(OR($I1205="General",$I1205="Open plan/ semi-open general",$I1205="Fitted",$I1205="Light practical (science)",$I1205="Light practical (other)",$I1205="Heavy practical (workshops)",$I1205="Heavy practical (clean)",$I1205="Large",$I1205="Storage"),OR($J1205=0,ISBLANK($J1205))),"Net area not recorded in net spaces",
AND(OR($I1205="Non-net",$I1205="Outdoor space"),$J1205&gt;0),"Net Area Recorded in Non-net space",
AND($I1205="General",$J1205&gt;90),"This general space is over 90m2, please ensure that this space is entered as separate spaces if it usually used as separate spaces",
AND($I1205="Open plan/ semi-open general",$J1205&lt;27),"Open plan general space under 27m2",
AND(OR($K1205=0,ISBLANK($K1205)), $I1205="Non-net"),"Non-net area not recorded in non-net space"
),
" ")</f>
        <v xml:space="preserve"> </v>
      </c>
      <c r="M1205" s="144"/>
      <c r="N1205" s="144"/>
      <c r="O1205" s="144"/>
      <c r="P1205" s="144"/>
      <c r="Q1205" s="144"/>
      <c r="R1205" s="171"/>
      <c r="S1205" s="147">
        <f>NCA_Calculations!$P$1217</f>
        <v>0</v>
      </c>
      <c r="T1205" s="147">
        <f>NCA_Calculations!$Q$1217</f>
        <v>0</v>
      </c>
      <c r="U1205" s="144"/>
      <c r="V1205" s="144"/>
      <c r="W1205" s="149" t="str" cm="1">
        <f t="array" ref="W1205">_xlfn.IFNA(
_xlfn.IFS(
ISBLANK($U1205),"Missing space use.",
AND('Establishment details'!$C$14="Secondary",$V1205="Classbase"),"Invalid Status type",
AND(OR( $V1205="Classbase", $V1205="Teaching", $V1205="Early years",$V1205="SEND resourced"), NOT(ISBLANK($M1205))),"Space with status type and unusable type.",
AND($V1205= "Classbase",'Establishment details'!$C$22&gt;=10), "Classbase status is only valid in schools with a primary element.",
AND($I1205= "Large",$N1205 &gt; 3.5), "Large rooms with less than 3.5m height.",
AND(OR($V1205="Light practical (science)",$V1205="Light practical (science)",$V1205="Heavy practical (workshops)", $V1205="Heavy practical (clean)"), OR($O1205=0,ISBLANK($O1205))),"Missing sinks count for light and heavy practical spaces.",
AND($M1205 = "Other",ISBLANK($R1205)), "Invalid unusable type / missing note for other unusable type."
),
" ")</f>
        <v>Missing space use.</v>
      </c>
    </row>
    <row r="1206" spans="2:23" ht="15.75" x14ac:dyDescent="0.25">
      <c r="B1206" s="143"/>
      <c r="C1206" s="144"/>
      <c r="D1206" s="144"/>
      <c r="E1206" s="144"/>
      <c r="F1206" s="147" t="str" cm="1">
        <f t="array" ref="F1206">_xlfn.IFNA(CONCATENATE(_xlfn.IFS($D1206="Mezzanine",LEFT($D1206,1), $D1206="Ground Floor",LEFT($D1206,1),$D1206="Basment ",LEFT($D1206,1), $D1206="1st Floor", "0"&amp;LEFT($D1206,1), $D1206="2nd Floor", "0"&amp;LEFT($D1206,1), $D1206="3rd Floor", "0"&amp;LEFT($D1206,1), $D1206="4th Floor", "0"&amp;LEFT($D1206,1), $D1206="5th Floor", "0"&amp;LEFT($D1206,1), $D1206="6th Floor", "0"&amp;LEFT($D1206,1),$D1206="7th Floor", "0"&amp;LEFT($D1206,1),$D1206="8th Floor", "0"&amp;LEFT($D1206,1),$D1206="9th Floor", "0"&amp;LEFT($D1206,1),$D1206="10th Floor", LEFT($D1206,2),$D1206="11th Floor", LEFT($D1206,2),$D1206="12th Floor", LEFT($D1206,2),$D1206="13th Floor", LEFT($D1206,2), $D1206="Lower Ground", LEFT($D1206)&amp;IF(ISNUMBER(FIND(" ",$D1206)),MID($D1206,FIND(" ",$D1206)+1,1),"")&amp;IF(ISNUMBER(FIND(" ",$D1206,FIND(" ",$D1206)+1)),MID($D1206,FIND(" ",$D1206,FIND(" ",$D1206)+1)+1,1),""),$D1206="Upper Ground", LEFT($D1206)&amp;IF(ISNUMBER(FIND(" ",$D1206)),MID($D1206,FIND(" ",$D1206)+1,1),"")&amp;IF(ISNUMBER(FIND(" ",$D1206,FIND(" ",$D1206)+1)),MID($D1206,FIND(" ",$D1206,FIND(" ",$D1206)+1)+1,1),"")),".0",$E1206), " ")</f>
        <v xml:space="preserve"> </v>
      </c>
      <c r="G1206" s="144"/>
      <c r="H1206" s="144"/>
      <c r="I1206" s="144"/>
      <c r="J1206" s="144"/>
      <c r="K1206" s="144"/>
      <c r="L1206" s="149" t="str" cm="1">
        <f t="array" ref="L1206">_xlfn.IFNA(
_xlfn.IFS(
AND($F1206=" ",$G1206=" ",$H1206=" "),"Please update all three: Surveyor Room Reference, Establishment Room Reference and Establishment Room Name",
AND(OR($I1206="General",$I1206="Open plan/ semi-open general",$I1206="Fitted",$I1206="Light practical (science)",$I1206="Light practical (other)",$I1206="Heavy practical (workshops)",$I1206="Heavy practical (clean)",$I1206="Large",$I1206="Storage"),$J1206=0,$K1206=0),"Please update Net Area or Non-net Area",
AND($B1206&lt;&gt;"OUT",$J1206=0,$I1206&lt;&gt;"Non-net",$M1206="85% Circulation"),"Net area not recorded for spaces with 85% circulation unusable type",
AND(OR($I1206="General",$I1206="Open plan/ semi-open general",$I1206="Fitted",$I1206="Light practical (science)",$I1206="Light practical (other)",$I1206="Heavy practical (workshops)",$I1206="Heavy practical (clean)",$I1206="Large",$I1206="Storage"),OR($J1206=0,ISBLANK($J1206))),"Net area not recorded in net spaces",
AND(OR($I1206="Non-net",$I1206="Outdoor space"),$J1206&gt;0),"Net Area Recorded in Non-net space",
AND($I1206="General",$J1206&gt;90),"This general space is over 90m2, please ensure that this space is entered as separate spaces if it usually used as separate spaces",
AND($I1206="Open plan/ semi-open general",$J1206&lt;27),"Open plan general space under 27m2",
AND(OR($K1206=0,ISBLANK($K1206)), $I1206="Non-net"),"Non-net area not recorded in non-net space"
),
" ")</f>
        <v xml:space="preserve"> </v>
      </c>
      <c r="M1206" s="144"/>
      <c r="N1206" s="144"/>
      <c r="O1206" s="144"/>
      <c r="P1206" s="144"/>
      <c r="Q1206" s="144"/>
      <c r="R1206" s="171"/>
      <c r="S1206" s="147">
        <f>NCA_Calculations!$P$1218</f>
        <v>0</v>
      </c>
      <c r="T1206" s="147">
        <f>NCA_Calculations!$Q$1218</f>
        <v>0</v>
      </c>
      <c r="U1206" s="144"/>
      <c r="V1206" s="144"/>
      <c r="W1206" s="149" t="str" cm="1">
        <f t="array" ref="W1206">_xlfn.IFNA(
_xlfn.IFS(
ISBLANK($U1206),"Missing space use.",
AND('Establishment details'!$C$14="Secondary",$V1206="Classbase"),"Invalid Status type",
AND(OR( $V1206="Classbase", $V1206="Teaching", $V1206="Early years",$V1206="SEND resourced"), NOT(ISBLANK($M1206))),"Space with status type and unusable type.",
AND($V1206= "Classbase",'Establishment details'!$C$22&gt;=10), "Classbase status is only valid in schools with a primary element.",
AND($I1206= "Large",$N1206 &gt; 3.5), "Large rooms with less than 3.5m height.",
AND(OR($V1206="Light practical (science)",$V1206="Light practical (science)",$V1206="Heavy practical (workshops)", $V1206="Heavy practical (clean)"), OR($O1206=0,ISBLANK($O1206))),"Missing sinks count for light and heavy practical spaces.",
AND($M1206 = "Other",ISBLANK($R1206)), "Invalid unusable type / missing note for other unusable type."
),
" ")</f>
        <v>Missing space use.</v>
      </c>
    </row>
    <row r="1207" spans="2:23" ht="15.75" x14ac:dyDescent="0.25">
      <c r="B1207" s="143"/>
      <c r="C1207" s="144"/>
      <c r="D1207" s="144"/>
      <c r="E1207" s="144"/>
      <c r="F1207" s="147" t="str" cm="1">
        <f t="array" ref="F1207">_xlfn.IFNA(CONCATENATE(_xlfn.IFS($D1207="Mezzanine",LEFT($D1207,1), $D1207="Ground Floor",LEFT($D1207,1),$D1207="Basment ",LEFT($D1207,1), $D1207="1st Floor", "0"&amp;LEFT($D1207,1), $D1207="2nd Floor", "0"&amp;LEFT($D1207,1), $D1207="3rd Floor", "0"&amp;LEFT($D1207,1), $D1207="4th Floor", "0"&amp;LEFT($D1207,1), $D1207="5th Floor", "0"&amp;LEFT($D1207,1), $D1207="6th Floor", "0"&amp;LEFT($D1207,1),$D1207="7th Floor", "0"&amp;LEFT($D1207,1),$D1207="8th Floor", "0"&amp;LEFT($D1207,1),$D1207="9th Floor", "0"&amp;LEFT($D1207,1),$D1207="10th Floor", LEFT($D1207,2),$D1207="11th Floor", LEFT($D1207,2),$D1207="12th Floor", LEFT($D1207,2),$D1207="13th Floor", LEFT($D1207,2), $D1207="Lower Ground", LEFT($D1207)&amp;IF(ISNUMBER(FIND(" ",$D1207)),MID($D1207,FIND(" ",$D1207)+1,1),"")&amp;IF(ISNUMBER(FIND(" ",$D1207,FIND(" ",$D1207)+1)),MID($D1207,FIND(" ",$D1207,FIND(" ",$D1207)+1)+1,1),""),$D1207="Upper Ground", LEFT($D1207)&amp;IF(ISNUMBER(FIND(" ",$D1207)),MID($D1207,FIND(" ",$D1207)+1,1),"")&amp;IF(ISNUMBER(FIND(" ",$D1207,FIND(" ",$D1207)+1)),MID($D1207,FIND(" ",$D1207,FIND(" ",$D1207)+1)+1,1),"")),".0",$E1207), " ")</f>
        <v xml:space="preserve"> </v>
      </c>
      <c r="G1207" s="144"/>
      <c r="H1207" s="144"/>
      <c r="I1207" s="144"/>
      <c r="J1207" s="144"/>
      <c r="K1207" s="144"/>
      <c r="L1207" s="149" t="str" cm="1">
        <f t="array" ref="L1207">_xlfn.IFNA(
_xlfn.IFS(
AND($F1207=" ",$G1207=" ",$H1207=" "),"Please update all three: Surveyor Room Reference, Establishment Room Reference and Establishment Room Name",
AND(OR($I1207="General",$I1207="Open plan/ semi-open general",$I1207="Fitted",$I1207="Light practical (science)",$I1207="Light practical (other)",$I1207="Heavy practical (workshops)",$I1207="Heavy practical (clean)",$I1207="Large",$I1207="Storage"),$J1207=0,$K1207=0),"Please update Net Area or Non-net Area",
AND($B1207&lt;&gt;"OUT",$J1207=0,$I1207&lt;&gt;"Non-net",$M1207="85% Circulation"),"Net area not recorded for spaces with 85% circulation unusable type",
AND(OR($I1207="General",$I1207="Open plan/ semi-open general",$I1207="Fitted",$I1207="Light practical (science)",$I1207="Light practical (other)",$I1207="Heavy practical (workshops)",$I1207="Heavy practical (clean)",$I1207="Large",$I1207="Storage"),OR($J1207=0,ISBLANK($J1207))),"Net area not recorded in net spaces",
AND(OR($I1207="Non-net",$I1207="Outdoor space"),$J1207&gt;0),"Net Area Recorded in Non-net space",
AND($I1207="General",$J1207&gt;90),"This general space is over 90m2, please ensure that this space is entered as separate spaces if it usually used as separate spaces",
AND($I1207="Open plan/ semi-open general",$J1207&lt;27),"Open plan general space under 27m2",
AND(OR($K1207=0,ISBLANK($K1207)), $I1207="Non-net"),"Non-net area not recorded in non-net space"
),
" ")</f>
        <v xml:space="preserve"> </v>
      </c>
      <c r="M1207" s="144"/>
      <c r="N1207" s="144"/>
      <c r="O1207" s="144"/>
      <c r="P1207" s="144"/>
      <c r="Q1207" s="144"/>
      <c r="R1207" s="171"/>
      <c r="S1207" s="147">
        <f>NCA_Calculations!$P$1219</f>
        <v>0</v>
      </c>
      <c r="T1207" s="147">
        <f>NCA_Calculations!$Q$1219</f>
        <v>0</v>
      </c>
      <c r="U1207" s="144"/>
      <c r="V1207" s="144"/>
      <c r="W1207" s="149" t="str" cm="1">
        <f t="array" ref="W1207">_xlfn.IFNA(
_xlfn.IFS(
ISBLANK($U1207),"Missing space use.",
AND('Establishment details'!$C$14="Secondary",$V1207="Classbase"),"Invalid Status type",
AND(OR( $V1207="Classbase", $V1207="Teaching", $V1207="Early years",$V1207="SEND resourced"), NOT(ISBLANK($M1207))),"Space with status type and unusable type.",
AND($V1207= "Classbase",'Establishment details'!$C$22&gt;=10), "Classbase status is only valid in schools with a primary element.",
AND($I1207= "Large",$N1207 &gt; 3.5), "Large rooms with less than 3.5m height.",
AND(OR($V1207="Light practical (science)",$V1207="Light practical (science)",$V1207="Heavy practical (workshops)", $V1207="Heavy practical (clean)"), OR($O1207=0,ISBLANK($O1207))),"Missing sinks count for light and heavy practical spaces.",
AND($M1207 = "Other",ISBLANK($R1207)), "Invalid unusable type / missing note for other unusable type."
),
" ")</f>
        <v>Missing space use.</v>
      </c>
    </row>
    <row r="1208" spans="2:23" ht="15.75" x14ac:dyDescent="0.25">
      <c r="B1208" s="143"/>
      <c r="C1208" s="144"/>
      <c r="D1208" s="144"/>
      <c r="E1208" s="144"/>
      <c r="F1208" s="147" t="str" cm="1">
        <f t="array" ref="F1208">_xlfn.IFNA(CONCATENATE(_xlfn.IFS($D1208="Mezzanine",LEFT($D1208,1), $D1208="Ground Floor",LEFT($D1208,1),$D1208="Basment ",LEFT($D1208,1), $D1208="1st Floor", "0"&amp;LEFT($D1208,1), $D1208="2nd Floor", "0"&amp;LEFT($D1208,1), $D1208="3rd Floor", "0"&amp;LEFT($D1208,1), $D1208="4th Floor", "0"&amp;LEFT($D1208,1), $D1208="5th Floor", "0"&amp;LEFT($D1208,1), $D1208="6th Floor", "0"&amp;LEFT($D1208,1),$D1208="7th Floor", "0"&amp;LEFT($D1208,1),$D1208="8th Floor", "0"&amp;LEFT($D1208,1),$D1208="9th Floor", "0"&amp;LEFT($D1208,1),$D1208="10th Floor", LEFT($D1208,2),$D1208="11th Floor", LEFT($D1208,2),$D1208="12th Floor", LEFT($D1208,2),$D1208="13th Floor", LEFT($D1208,2), $D1208="Lower Ground", LEFT($D1208)&amp;IF(ISNUMBER(FIND(" ",$D1208)),MID($D1208,FIND(" ",$D1208)+1,1),"")&amp;IF(ISNUMBER(FIND(" ",$D1208,FIND(" ",$D1208)+1)),MID($D1208,FIND(" ",$D1208,FIND(" ",$D1208)+1)+1,1),""),$D1208="Upper Ground", LEFT($D1208)&amp;IF(ISNUMBER(FIND(" ",$D1208)),MID($D1208,FIND(" ",$D1208)+1,1),"")&amp;IF(ISNUMBER(FIND(" ",$D1208,FIND(" ",$D1208)+1)),MID($D1208,FIND(" ",$D1208,FIND(" ",$D1208)+1)+1,1),"")),".0",$E1208), " ")</f>
        <v xml:space="preserve"> </v>
      </c>
      <c r="G1208" s="144"/>
      <c r="H1208" s="144"/>
      <c r="I1208" s="144"/>
      <c r="J1208" s="144"/>
      <c r="K1208" s="144"/>
      <c r="L1208" s="149" t="str" cm="1">
        <f t="array" ref="L1208">_xlfn.IFNA(
_xlfn.IFS(
AND($F1208=" ",$G1208=" ",$H1208=" "),"Please update all three: Surveyor Room Reference, Establishment Room Reference and Establishment Room Name",
AND(OR($I1208="General",$I1208="Open plan/ semi-open general",$I1208="Fitted",$I1208="Light practical (science)",$I1208="Light practical (other)",$I1208="Heavy practical (workshops)",$I1208="Heavy practical (clean)",$I1208="Large",$I1208="Storage"),$J1208=0,$K1208=0),"Please update Net Area or Non-net Area",
AND($B1208&lt;&gt;"OUT",$J1208=0,$I1208&lt;&gt;"Non-net",$M1208="85% Circulation"),"Net area not recorded for spaces with 85% circulation unusable type",
AND(OR($I1208="General",$I1208="Open plan/ semi-open general",$I1208="Fitted",$I1208="Light practical (science)",$I1208="Light practical (other)",$I1208="Heavy practical (workshops)",$I1208="Heavy practical (clean)",$I1208="Large",$I1208="Storage"),OR($J1208=0,ISBLANK($J1208))),"Net area not recorded in net spaces",
AND(OR($I1208="Non-net",$I1208="Outdoor space"),$J1208&gt;0),"Net Area Recorded in Non-net space",
AND($I1208="General",$J1208&gt;90),"This general space is over 90m2, please ensure that this space is entered as separate spaces if it usually used as separate spaces",
AND($I1208="Open plan/ semi-open general",$J1208&lt;27),"Open plan general space under 27m2",
AND(OR($K1208=0,ISBLANK($K1208)), $I1208="Non-net"),"Non-net area not recorded in non-net space"
),
" ")</f>
        <v xml:space="preserve"> </v>
      </c>
      <c r="M1208" s="144"/>
      <c r="N1208" s="144"/>
      <c r="O1208" s="144"/>
      <c r="P1208" s="144"/>
      <c r="Q1208" s="144"/>
      <c r="R1208" s="171"/>
      <c r="S1208" s="147">
        <f>NCA_Calculations!$P$1220</f>
        <v>0</v>
      </c>
      <c r="T1208" s="147">
        <f>NCA_Calculations!$Q$1220</f>
        <v>0</v>
      </c>
      <c r="U1208" s="144"/>
      <c r="V1208" s="144"/>
      <c r="W1208" s="149" t="str" cm="1">
        <f t="array" ref="W1208">_xlfn.IFNA(
_xlfn.IFS(
ISBLANK($U1208),"Missing space use.",
AND('Establishment details'!$C$14="Secondary",$V1208="Classbase"),"Invalid Status type",
AND(OR( $V1208="Classbase", $V1208="Teaching", $V1208="Early years",$V1208="SEND resourced"), NOT(ISBLANK($M1208))),"Space with status type and unusable type.",
AND($V1208= "Classbase",'Establishment details'!$C$22&gt;=10), "Classbase status is only valid in schools with a primary element.",
AND($I1208= "Large",$N1208 &gt; 3.5), "Large rooms with less than 3.5m height.",
AND(OR($V1208="Light practical (science)",$V1208="Light practical (science)",$V1208="Heavy practical (workshops)", $V1208="Heavy practical (clean)"), OR($O1208=0,ISBLANK($O1208))),"Missing sinks count for light and heavy practical spaces.",
AND($M1208 = "Other",ISBLANK($R1208)), "Invalid unusable type / missing note for other unusable type."
),
" ")</f>
        <v>Missing space use.</v>
      </c>
    </row>
    <row r="1209" spans="2:23" ht="15.75" x14ac:dyDescent="0.25">
      <c r="B1209" s="143"/>
      <c r="C1209" s="144"/>
      <c r="D1209" s="144"/>
      <c r="E1209" s="144"/>
      <c r="F1209" s="147" t="str" cm="1">
        <f t="array" ref="F1209">_xlfn.IFNA(CONCATENATE(_xlfn.IFS($D1209="Mezzanine",LEFT($D1209,1), $D1209="Ground Floor",LEFT($D1209,1),$D1209="Basment ",LEFT($D1209,1), $D1209="1st Floor", "0"&amp;LEFT($D1209,1), $D1209="2nd Floor", "0"&amp;LEFT($D1209,1), $D1209="3rd Floor", "0"&amp;LEFT($D1209,1), $D1209="4th Floor", "0"&amp;LEFT($D1209,1), $D1209="5th Floor", "0"&amp;LEFT($D1209,1), $D1209="6th Floor", "0"&amp;LEFT($D1209,1),$D1209="7th Floor", "0"&amp;LEFT($D1209,1),$D1209="8th Floor", "0"&amp;LEFT($D1209,1),$D1209="9th Floor", "0"&amp;LEFT($D1209,1),$D1209="10th Floor", LEFT($D1209,2),$D1209="11th Floor", LEFT($D1209,2),$D1209="12th Floor", LEFT($D1209,2),$D1209="13th Floor", LEFT($D1209,2), $D1209="Lower Ground", LEFT($D1209)&amp;IF(ISNUMBER(FIND(" ",$D1209)),MID($D1209,FIND(" ",$D1209)+1,1),"")&amp;IF(ISNUMBER(FIND(" ",$D1209,FIND(" ",$D1209)+1)),MID($D1209,FIND(" ",$D1209,FIND(" ",$D1209)+1)+1,1),""),$D1209="Upper Ground", LEFT($D1209)&amp;IF(ISNUMBER(FIND(" ",$D1209)),MID($D1209,FIND(" ",$D1209)+1,1),"")&amp;IF(ISNUMBER(FIND(" ",$D1209,FIND(" ",$D1209)+1)),MID($D1209,FIND(" ",$D1209,FIND(" ",$D1209)+1)+1,1),"")),".0",$E1209), " ")</f>
        <v xml:space="preserve"> </v>
      </c>
      <c r="G1209" s="144"/>
      <c r="H1209" s="144"/>
      <c r="I1209" s="144"/>
      <c r="J1209" s="144"/>
      <c r="K1209" s="144"/>
      <c r="L1209" s="149" t="str" cm="1">
        <f t="array" ref="L1209">_xlfn.IFNA(
_xlfn.IFS(
AND($F1209=" ",$G1209=" ",$H1209=" "),"Please update all three: Surveyor Room Reference, Establishment Room Reference and Establishment Room Name",
AND(OR($I1209="General",$I1209="Open plan/ semi-open general",$I1209="Fitted",$I1209="Light practical (science)",$I1209="Light practical (other)",$I1209="Heavy practical (workshops)",$I1209="Heavy practical (clean)",$I1209="Large",$I1209="Storage"),$J1209=0,$K1209=0),"Please update Net Area or Non-net Area",
AND($B1209&lt;&gt;"OUT",$J1209=0,$I1209&lt;&gt;"Non-net",$M1209="85% Circulation"),"Net area not recorded for spaces with 85% circulation unusable type",
AND(OR($I1209="General",$I1209="Open plan/ semi-open general",$I1209="Fitted",$I1209="Light practical (science)",$I1209="Light practical (other)",$I1209="Heavy practical (workshops)",$I1209="Heavy practical (clean)",$I1209="Large",$I1209="Storage"),OR($J1209=0,ISBLANK($J1209))),"Net area not recorded in net spaces",
AND(OR($I1209="Non-net",$I1209="Outdoor space"),$J1209&gt;0),"Net Area Recorded in Non-net space",
AND($I1209="General",$J1209&gt;90),"This general space is over 90m2, please ensure that this space is entered as separate spaces if it usually used as separate spaces",
AND($I1209="Open plan/ semi-open general",$J1209&lt;27),"Open plan general space under 27m2",
AND(OR($K1209=0,ISBLANK($K1209)), $I1209="Non-net"),"Non-net area not recorded in non-net space"
),
" ")</f>
        <v xml:space="preserve"> </v>
      </c>
      <c r="M1209" s="144"/>
      <c r="N1209" s="144"/>
      <c r="O1209" s="144"/>
      <c r="P1209" s="144"/>
      <c r="Q1209" s="144"/>
      <c r="R1209" s="171"/>
      <c r="S1209" s="147">
        <f>NCA_Calculations!$P$1221</f>
        <v>0</v>
      </c>
      <c r="T1209" s="147">
        <f>NCA_Calculations!$Q$1221</f>
        <v>0</v>
      </c>
      <c r="U1209" s="144"/>
      <c r="V1209" s="144"/>
      <c r="W1209" s="149" t="str" cm="1">
        <f t="array" ref="W1209">_xlfn.IFNA(
_xlfn.IFS(
ISBLANK($U1209),"Missing space use.",
AND('Establishment details'!$C$14="Secondary",$V1209="Classbase"),"Invalid Status type",
AND(OR( $V1209="Classbase", $V1209="Teaching", $V1209="Early years",$V1209="SEND resourced"), NOT(ISBLANK($M1209))),"Space with status type and unusable type.",
AND($V1209= "Classbase",'Establishment details'!$C$22&gt;=10), "Classbase status is only valid in schools with a primary element.",
AND($I1209= "Large",$N1209 &gt; 3.5), "Large rooms with less than 3.5m height.",
AND(OR($V1209="Light practical (science)",$V1209="Light practical (science)",$V1209="Heavy practical (workshops)", $V1209="Heavy practical (clean)"), OR($O1209=0,ISBLANK($O1209))),"Missing sinks count for light and heavy practical spaces.",
AND($M1209 = "Other",ISBLANK($R1209)), "Invalid unusable type / missing note for other unusable type."
),
" ")</f>
        <v>Missing space use.</v>
      </c>
    </row>
    <row r="1210" spans="2:23" ht="15.75" x14ac:dyDescent="0.25">
      <c r="B1210" s="143"/>
      <c r="C1210" s="144"/>
      <c r="D1210" s="144"/>
      <c r="E1210" s="144"/>
      <c r="F1210" s="147" t="str" cm="1">
        <f t="array" ref="F1210">_xlfn.IFNA(CONCATENATE(_xlfn.IFS($D1210="Mezzanine",LEFT($D1210,1), $D1210="Ground Floor",LEFT($D1210,1),$D1210="Basment ",LEFT($D1210,1), $D1210="1st Floor", "0"&amp;LEFT($D1210,1), $D1210="2nd Floor", "0"&amp;LEFT($D1210,1), $D1210="3rd Floor", "0"&amp;LEFT($D1210,1), $D1210="4th Floor", "0"&amp;LEFT($D1210,1), $D1210="5th Floor", "0"&amp;LEFT($D1210,1), $D1210="6th Floor", "0"&amp;LEFT($D1210,1),$D1210="7th Floor", "0"&amp;LEFT($D1210,1),$D1210="8th Floor", "0"&amp;LEFT($D1210,1),$D1210="9th Floor", "0"&amp;LEFT($D1210,1),$D1210="10th Floor", LEFT($D1210,2),$D1210="11th Floor", LEFT($D1210,2),$D1210="12th Floor", LEFT($D1210,2),$D1210="13th Floor", LEFT($D1210,2), $D1210="Lower Ground", LEFT($D1210)&amp;IF(ISNUMBER(FIND(" ",$D1210)),MID($D1210,FIND(" ",$D1210)+1,1),"")&amp;IF(ISNUMBER(FIND(" ",$D1210,FIND(" ",$D1210)+1)),MID($D1210,FIND(" ",$D1210,FIND(" ",$D1210)+1)+1,1),""),$D1210="Upper Ground", LEFT($D1210)&amp;IF(ISNUMBER(FIND(" ",$D1210)),MID($D1210,FIND(" ",$D1210)+1,1),"")&amp;IF(ISNUMBER(FIND(" ",$D1210,FIND(" ",$D1210)+1)),MID($D1210,FIND(" ",$D1210,FIND(" ",$D1210)+1)+1,1),"")),".0",$E1210), " ")</f>
        <v xml:space="preserve"> </v>
      </c>
      <c r="G1210" s="144"/>
      <c r="H1210" s="144"/>
      <c r="I1210" s="144"/>
      <c r="J1210" s="144"/>
      <c r="K1210" s="144"/>
      <c r="L1210" s="149" t="str" cm="1">
        <f t="array" ref="L1210">_xlfn.IFNA(
_xlfn.IFS(
AND($F1210=" ",$G1210=" ",$H1210=" "),"Please update all three: Surveyor Room Reference, Establishment Room Reference and Establishment Room Name",
AND(OR($I1210="General",$I1210="Open plan/ semi-open general",$I1210="Fitted",$I1210="Light practical (science)",$I1210="Light practical (other)",$I1210="Heavy practical (workshops)",$I1210="Heavy practical (clean)",$I1210="Large",$I1210="Storage"),$J1210=0,$K1210=0),"Please update Net Area or Non-net Area",
AND($B1210&lt;&gt;"OUT",$J1210=0,$I1210&lt;&gt;"Non-net",$M1210="85% Circulation"),"Net area not recorded for spaces with 85% circulation unusable type",
AND(OR($I1210="General",$I1210="Open plan/ semi-open general",$I1210="Fitted",$I1210="Light practical (science)",$I1210="Light practical (other)",$I1210="Heavy practical (workshops)",$I1210="Heavy practical (clean)",$I1210="Large",$I1210="Storage"),OR($J1210=0,ISBLANK($J1210))),"Net area not recorded in net spaces",
AND(OR($I1210="Non-net",$I1210="Outdoor space"),$J1210&gt;0),"Net Area Recorded in Non-net space",
AND($I1210="General",$J1210&gt;90),"This general space is over 90m2, please ensure that this space is entered as separate spaces if it usually used as separate spaces",
AND($I1210="Open plan/ semi-open general",$J1210&lt;27),"Open plan general space under 27m2",
AND(OR($K1210=0,ISBLANK($K1210)), $I1210="Non-net"),"Non-net area not recorded in non-net space"
),
" ")</f>
        <v xml:space="preserve"> </v>
      </c>
      <c r="M1210" s="144"/>
      <c r="N1210" s="144"/>
      <c r="O1210" s="144"/>
      <c r="P1210" s="144"/>
      <c r="Q1210" s="144"/>
      <c r="R1210" s="171"/>
      <c r="S1210" s="147">
        <f>NCA_Calculations!$P$1222</f>
        <v>0</v>
      </c>
      <c r="T1210" s="147">
        <f>NCA_Calculations!$Q$1222</f>
        <v>0</v>
      </c>
      <c r="U1210" s="144"/>
      <c r="V1210" s="144"/>
      <c r="W1210" s="149" t="str" cm="1">
        <f t="array" ref="W1210">_xlfn.IFNA(
_xlfn.IFS(
ISBLANK($U1210),"Missing space use.",
AND('Establishment details'!$C$14="Secondary",$V1210="Classbase"),"Invalid Status type",
AND(OR( $V1210="Classbase", $V1210="Teaching", $V1210="Early years",$V1210="SEND resourced"), NOT(ISBLANK($M1210))),"Space with status type and unusable type.",
AND($V1210= "Classbase",'Establishment details'!$C$22&gt;=10), "Classbase status is only valid in schools with a primary element.",
AND($I1210= "Large",$N1210 &gt; 3.5), "Large rooms with less than 3.5m height.",
AND(OR($V1210="Light practical (science)",$V1210="Light practical (science)",$V1210="Heavy practical (workshops)", $V1210="Heavy practical (clean)"), OR($O1210=0,ISBLANK($O1210))),"Missing sinks count for light and heavy practical spaces.",
AND($M1210 = "Other",ISBLANK($R1210)), "Invalid unusable type / missing note for other unusable type."
),
" ")</f>
        <v>Missing space use.</v>
      </c>
    </row>
    <row r="1211" spans="2:23" ht="15.75" x14ac:dyDescent="0.25">
      <c r="B1211" s="143"/>
      <c r="C1211" s="144"/>
      <c r="D1211" s="144"/>
      <c r="E1211" s="144"/>
      <c r="F1211" s="147" t="str" cm="1">
        <f t="array" ref="F1211">_xlfn.IFNA(CONCATENATE(_xlfn.IFS($D1211="Mezzanine",LEFT($D1211,1), $D1211="Ground Floor",LEFT($D1211,1),$D1211="Basment ",LEFT($D1211,1), $D1211="1st Floor", "0"&amp;LEFT($D1211,1), $D1211="2nd Floor", "0"&amp;LEFT($D1211,1), $D1211="3rd Floor", "0"&amp;LEFT($D1211,1), $D1211="4th Floor", "0"&amp;LEFT($D1211,1), $D1211="5th Floor", "0"&amp;LEFT($D1211,1), $D1211="6th Floor", "0"&amp;LEFT($D1211,1),$D1211="7th Floor", "0"&amp;LEFT($D1211,1),$D1211="8th Floor", "0"&amp;LEFT($D1211,1),$D1211="9th Floor", "0"&amp;LEFT($D1211,1),$D1211="10th Floor", LEFT($D1211,2),$D1211="11th Floor", LEFT($D1211,2),$D1211="12th Floor", LEFT($D1211,2),$D1211="13th Floor", LEFT($D1211,2), $D1211="Lower Ground", LEFT($D1211)&amp;IF(ISNUMBER(FIND(" ",$D1211)),MID($D1211,FIND(" ",$D1211)+1,1),"")&amp;IF(ISNUMBER(FIND(" ",$D1211,FIND(" ",$D1211)+1)),MID($D1211,FIND(" ",$D1211,FIND(" ",$D1211)+1)+1,1),""),$D1211="Upper Ground", LEFT($D1211)&amp;IF(ISNUMBER(FIND(" ",$D1211)),MID($D1211,FIND(" ",$D1211)+1,1),"")&amp;IF(ISNUMBER(FIND(" ",$D1211,FIND(" ",$D1211)+1)),MID($D1211,FIND(" ",$D1211,FIND(" ",$D1211)+1)+1,1),"")),".0",$E1211), " ")</f>
        <v xml:space="preserve"> </v>
      </c>
      <c r="G1211" s="144"/>
      <c r="H1211" s="144"/>
      <c r="I1211" s="144"/>
      <c r="J1211" s="144"/>
      <c r="K1211" s="144"/>
      <c r="L1211" s="149" t="str" cm="1">
        <f t="array" ref="L1211">_xlfn.IFNA(
_xlfn.IFS(
AND($F1211=" ",$G1211=" ",$H1211=" "),"Please update all three: Surveyor Room Reference, Establishment Room Reference and Establishment Room Name",
AND(OR($I1211="General",$I1211="Open plan/ semi-open general",$I1211="Fitted",$I1211="Light practical (science)",$I1211="Light practical (other)",$I1211="Heavy practical (workshops)",$I1211="Heavy practical (clean)",$I1211="Large",$I1211="Storage"),$J1211=0,$K1211=0),"Please update Net Area or Non-net Area",
AND($B1211&lt;&gt;"OUT",$J1211=0,$I1211&lt;&gt;"Non-net",$M1211="85% Circulation"),"Net area not recorded for spaces with 85% circulation unusable type",
AND(OR($I1211="General",$I1211="Open plan/ semi-open general",$I1211="Fitted",$I1211="Light practical (science)",$I1211="Light practical (other)",$I1211="Heavy practical (workshops)",$I1211="Heavy practical (clean)",$I1211="Large",$I1211="Storage"),OR($J1211=0,ISBLANK($J1211))),"Net area not recorded in net spaces",
AND(OR($I1211="Non-net",$I1211="Outdoor space"),$J1211&gt;0),"Net Area Recorded in Non-net space",
AND($I1211="General",$J1211&gt;90),"This general space is over 90m2, please ensure that this space is entered as separate spaces if it usually used as separate spaces",
AND($I1211="Open plan/ semi-open general",$J1211&lt;27),"Open plan general space under 27m2",
AND(OR($K1211=0,ISBLANK($K1211)), $I1211="Non-net"),"Non-net area not recorded in non-net space"
),
" ")</f>
        <v xml:space="preserve"> </v>
      </c>
      <c r="M1211" s="144"/>
      <c r="N1211" s="144"/>
      <c r="O1211" s="144"/>
      <c r="P1211" s="144"/>
      <c r="Q1211" s="144"/>
      <c r="R1211" s="171"/>
      <c r="S1211" s="147">
        <f>NCA_Calculations!$P$1223</f>
        <v>0</v>
      </c>
      <c r="T1211" s="147">
        <f>NCA_Calculations!$Q$1223</f>
        <v>0</v>
      </c>
      <c r="U1211" s="144"/>
      <c r="V1211" s="144"/>
      <c r="W1211" s="149" t="str" cm="1">
        <f t="array" ref="W1211">_xlfn.IFNA(
_xlfn.IFS(
ISBLANK($U1211),"Missing space use.",
AND('Establishment details'!$C$14="Secondary",$V1211="Classbase"),"Invalid Status type",
AND(OR( $V1211="Classbase", $V1211="Teaching", $V1211="Early years",$V1211="SEND resourced"), NOT(ISBLANK($M1211))),"Space with status type and unusable type.",
AND($V1211= "Classbase",'Establishment details'!$C$22&gt;=10), "Classbase status is only valid in schools with a primary element.",
AND($I1211= "Large",$N1211 &gt; 3.5), "Large rooms with less than 3.5m height.",
AND(OR($V1211="Light practical (science)",$V1211="Light practical (science)",$V1211="Heavy practical (workshops)", $V1211="Heavy practical (clean)"), OR($O1211=0,ISBLANK($O1211))),"Missing sinks count for light and heavy practical spaces.",
AND($M1211 = "Other",ISBLANK($R1211)), "Invalid unusable type / missing note for other unusable type."
),
" ")</f>
        <v>Missing space use.</v>
      </c>
    </row>
    <row r="1212" spans="2:23" ht="15.75" x14ac:dyDescent="0.25">
      <c r="B1212" s="143"/>
      <c r="C1212" s="144"/>
      <c r="D1212" s="144"/>
      <c r="E1212" s="144"/>
      <c r="F1212" s="147" t="str" cm="1">
        <f t="array" ref="F1212">_xlfn.IFNA(CONCATENATE(_xlfn.IFS($D1212="Mezzanine",LEFT($D1212,1), $D1212="Ground Floor",LEFT($D1212,1),$D1212="Basment ",LEFT($D1212,1), $D1212="1st Floor", "0"&amp;LEFT($D1212,1), $D1212="2nd Floor", "0"&amp;LEFT($D1212,1), $D1212="3rd Floor", "0"&amp;LEFT($D1212,1), $D1212="4th Floor", "0"&amp;LEFT($D1212,1), $D1212="5th Floor", "0"&amp;LEFT($D1212,1), $D1212="6th Floor", "0"&amp;LEFT($D1212,1),$D1212="7th Floor", "0"&amp;LEFT($D1212,1),$D1212="8th Floor", "0"&amp;LEFT($D1212,1),$D1212="9th Floor", "0"&amp;LEFT($D1212,1),$D1212="10th Floor", LEFT($D1212,2),$D1212="11th Floor", LEFT($D1212,2),$D1212="12th Floor", LEFT($D1212,2),$D1212="13th Floor", LEFT($D1212,2), $D1212="Lower Ground", LEFT($D1212)&amp;IF(ISNUMBER(FIND(" ",$D1212)),MID($D1212,FIND(" ",$D1212)+1,1),"")&amp;IF(ISNUMBER(FIND(" ",$D1212,FIND(" ",$D1212)+1)),MID($D1212,FIND(" ",$D1212,FIND(" ",$D1212)+1)+1,1),""),$D1212="Upper Ground", LEFT($D1212)&amp;IF(ISNUMBER(FIND(" ",$D1212)),MID($D1212,FIND(" ",$D1212)+1,1),"")&amp;IF(ISNUMBER(FIND(" ",$D1212,FIND(" ",$D1212)+1)),MID($D1212,FIND(" ",$D1212,FIND(" ",$D1212)+1)+1,1),"")),".0",$E1212), " ")</f>
        <v xml:space="preserve"> </v>
      </c>
      <c r="G1212" s="144"/>
      <c r="H1212" s="144"/>
      <c r="I1212" s="144"/>
      <c r="J1212" s="144"/>
      <c r="K1212" s="144"/>
      <c r="L1212" s="149" t="str" cm="1">
        <f t="array" ref="L1212">_xlfn.IFNA(
_xlfn.IFS(
AND($F1212=" ",$G1212=" ",$H1212=" "),"Please update all three: Surveyor Room Reference, Establishment Room Reference and Establishment Room Name",
AND(OR($I1212="General",$I1212="Open plan/ semi-open general",$I1212="Fitted",$I1212="Light practical (science)",$I1212="Light practical (other)",$I1212="Heavy practical (workshops)",$I1212="Heavy practical (clean)",$I1212="Large",$I1212="Storage"),$J1212=0,$K1212=0),"Please update Net Area or Non-net Area",
AND($B1212&lt;&gt;"OUT",$J1212=0,$I1212&lt;&gt;"Non-net",$M1212="85% Circulation"),"Net area not recorded for spaces with 85% circulation unusable type",
AND(OR($I1212="General",$I1212="Open plan/ semi-open general",$I1212="Fitted",$I1212="Light practical (science)",$I1212="Light practical (other)",$I1212="Heavy practical (workshops)",$I1212="Heavy practical (clean)",$I1212="Large",$I1212="Storage"),OR($J1212=0,ISBLANK($J1212))),"Net area not recorded in net spaces",
AND(OR($I1212="Non-net",$I1212="Outdoor space"),$J1212&gt;0),"Net Area Recorded in Non-net space",
AND($I1212="General",$J1212&gt;90),"This general space is over 90m2, please ensure that this space is entered as separate spaces if it usually used as separate spaces",
AND($I1212="Open plan/ semi-open general",$J1212&lt;27),"Open plan general space under 27m2",
AND(OR($K1212=0,ISBLANK($K1212)), $I1212="Non-net"),"Non-net area not recorded in non-net space"
),
" ")</f>
        <v xml:space="preserve"> </v>
      </c>
      <c r="M1212" s="144"/>
      <c r="N1212" s="144"/>
      <c r="O1212" s="144"/>
      <c r="P1212" s="144"/>
      <c r="Q1212" s="144"/>
      <c r="R1212" s="171"/>
      <c r="S1212" s="147">
        <f>NCA_Calculations!$P$1224</f>
        <v>0</v>
      </c>
      <c r="T1212" s="147">
        <f>NCA_Calculations!$Q$1224</f>
        <v>0</v>
      </c>
      <c r="U1212" s="144"/>
      <c r="V1212" s="144"/>
      <c r="W1212" s="149" t="str" cm="1">
        <f t="array" ref="W1212">_xlfn.IFNA(
_xlfn.IFS(
ISBLANK($U1212),"Missing space use.",
AND('Establishment details'!$C$14="Secondary",$V1212="Classbase"),"Invalid Status type",
AND(OR( $V1212="Classbase", $V1212="Teaching", $V1212="Early years",$V1212="SEND resourced"), NOT(ISBLANK($M1212))),"Space with status type and unusable type.",
AND($V1212= "Classbase",'Establishment details'!$C$22&gt;=10), "Classbase status is only valid in schools with a primary element.",
AND($I1212= "Large",$N1212 &gt; 3.5), "Large rooms with less than 3.5m height.",
AND(OR($V1212="Light practical (science)",$V1212="Light practical (science)",$V1212="Heavy practical (workshops)", $V1212="Heavy practical (clean)"), OR($O1212=0,ISBLANK($O1212))),"Missing sinks count for light and heavy practical spaces.",
AND($M1212 = "Other",ISBLANK($R1212)), "Invalid unusable type / missing note for other unusable type."
),
" ")</f>
        <v>Missing space use.</v>
      </c>
    </row>
    <row r="1213" spans="2:23" ht="15.75" x14ac:dyDescent="0.25">
      <c r="B1213" s="143"/>
      <c r="C1213" s="144"/>
      <c r="D1213" s="144"/>
      <c r="E1213" s="144"/>
      <c r="F1213" s="147" t="str" cm="1">
        <f t="array" ref="F1213">_xlfn.IFNA(CONCATENATE(_xlfn.IFS($D1213="Mezzanine",LEFT($D1213,1), $D1213="Ground Floor",LEFT($D1213,1),$D1213="Basment ",LEFT($D1213,1), $D1213="1st Floor", "0"&amp;LEFT($D1213,1), $D1213="2nd Floor", "0"&amp;LEFT($D1213,1), $D1213="3rd Floor", "0"&amp;LEFT($D1213,1), $D1213="4th Floor", "0"&amp;LEFT($D1213,1), $D1213="5th Floor", "0"&amp;LEFT($D1213,1), $D1213="6th Floor", "0"&amp;LEFT($D1213,1),$D1213="7th Floor", "0"&amp;LEFT($D1213,1),$D1213="8th Floor", "0"&amp;LEFT($D1213,1),$D1213="9th Floor", "0"&amp;LEFT($D1213,1),$D1213="10th Floor", LEFT($D1213,2),$D1213="11th Floor", LEFT($D1213,2),$D1213="12th Floor", LEFT($D1213,2),$D1213="13th Floor", LEFT($D1213,2), $D1213="Lower Ground", LEFT($D1213)&amp;IF(ISNUMBER(FIND(" ",$D1213)),MID($D1213,FIND(" ",$D1213)+1,1),"")&amp;IF(ISNUMBER(FIND(" ",$D1213,FIND(" ",$D1213)+1)),MID($D1213,FIND(" ",$D1213,FIND(" ",$D1213)+1)+1,1),""),$D1213="Upper Ground", LEFT($D1213)&amp;IF(ISNUMBER(FIND(" ",$D1213)),MID($D1213,FIND(" ",$D1213)+1,1),"")&amp;IF(ISNUMBER(FIND(" ",$D1213,FIND(" ",$D1213)+1)),MID($D1213,FIND(" ",$D1213,FIND(" ",$D1213)+1)+1,1),"")),".0",$E1213), " ")</f>
        <v xml:space="preserve"> </v>
      </c>
      <c r="G1213" s="144"/>
      <c r="H1213" s="144"/>
      <c r="I1213" s="144"/>
      <c r="J1213" s="144"/>
      <c r="K1213" s="144"/>
      <c r="L1213" s="149" t="str" cm="1">
        <f t="array" ref="L1213">_xlfn.IFNA(
_xlfn.IFS(
AND($F1213=" ",$G1213=" ",$H1213=" "),"Please update all three: Surveyor Room Reference, Establishment Room Reference and Establishment Room Name",
AND(OR($I1213="General",$I1213="Open plan/ semi-open general",$I1213="Fitted",$I1213="Light practical (science)",$I1213="Light practical (other)",$I1213="Heavy practical (workshops)",$I1213="Heavy practical (clean)",$I1213="Large",$I1213="Storage"),$J1213=0,$K1213=0),"Please update Net Area or Non-net Area",
AND($B1213&lt;&gt;"OUT",$J1213=0,$I1213&lt;&gt;"Non-net",$M1213="85% Circulation"),"Net area not recorded for spaces with 85% circulation unusable type",
AND(OR($I1213="General",$I1213="Open plan/ semi-open general",$I1213="Fitted",$I1213="Light practical (science)",$I1213="Light practical (other)",$I1213="Heavy practical (workshops)",$I1213="Heavy practical (clean)",$I1213="Large",$I1213="Storage"),OR($J1213=0,ISBLANK($J1213))),"Net area not recorded in net spaces",
AND(OR($I1213="Non-net",$I1213="Outdoor space"),$J1213&gt;0),"Net Area Recorded in Non-net space",
AND($I1213="General",$J1213&gt;90),"This general space is over 90m2, please ensure that this space is entered as separate spaces if it usually used as separate spaces",
AND($I1213="Open plan/ semi-open general",$J1213&lt;27),"Open plan general space under 27m2",
AND(OR($K1213=0,ISBLANK($K1213)), $I1213="Non-net"),"Non-net area not recorded in non-net space"
),
" ")</f>
        <v xml:space="preserve"> </v>
      </c>
      <c r="M1213" s="144"/>
      <c r="N1213" s="144"/>
      <c r="O1213" s="144"/>
      <c r="P1213" s="144"/>
      <c r="Q1213" s="144"/>
      <c r="R1213" s="171"/>
      <c r="S1213" s="147">
        <f>NCA_Calculations!$P$1225</f>
        <v>0</v>
      </c>
      <c r="T1213" s="147">
        <f>NCA_Calculations!$Q$1225</f>
        <v>0</v>
      </c>
      <c r="U1213" s="144"/>
      <c r="V1213" s="144"/>
      <c r="W1213" s="149" t="str" cm="1">
        <f t="array" ref="W1213">_xlfn.IFNA(
_xlfn.IFS(
ISBLANK($U1213),"Missing space use.",
AND('Establishment details'!$C$14="Secondary",$V1213="Classbase"),"Invalid Status type",
AND(OR( $V1213="Classbase", $V1213="Teaching", $V1213="Early years",$V1213="SEND resourced"), NOT(ISBLANK($M1213))),"Space with status type and unusable type.",
AND($V1213= "Classbase",'Establishment details'!$C$22&gt;=10), "Classbase status is only valid in schools with a primary element.",
AND($I1213= "Large",$N1213 &gt; 3.5), "Large rooms with less than 3.5m height.",
AND(OR($V1213="Light practical (science)",$V1213="Light practical (science)",$V1213="Heavy practical (workshops)", $V1213="Heavy practical (clean)"), OR($O1213=0,ISBLANK($O1213))),"Missing sinks count for light and heavy practical spaces.",
AND($M1213 = "Other",ISBLANK($R1213)), "Invalid unusable type / missing note for other unusable type."
),
" ")</f>
        <v>Missing space use.</v>
      </c>
    </row>
    <row r="1214" spans="2:23" ht="15.75" x14ac:dyDescent="0.25">
      <c r="B1214" s="143"/>
      <c r="C1214" s="144"/>
      <c r="D1214" s="144"/>
      <c r="E1214" s="144"/>
      <c r="F1214" s="147" t="str" cm="1">
        <f t="array" ref="F1214">_xlfn.IFNA(CONCATENATE(_xlfn.IFS($D1214="Mezzanine",LEFT($D1214,1), $D1214="Ground Floor",LEFT($D1214,1),$D1214="Basment ",LEFT($D1214,1), $D1214="1st Floor", "0"&amp;LEFT($D1214,1), $D1214="2nd Floor", "0"&amp;LEFT($D1214,1), $D1214="3rd Floor", "0"&amp;LEFT($D1214,1), $D1214="4th Floor", "0"&amp;LEFT($D1214,1), $D1214="5th Floor", "0"&amp;LEFT($D1214,1), $D1214="6th Floor", "0"&amp;LEFT($D1214,1),$D1214="7th Floor", "0"&amp;LEFT($D1214,1),$D1214="8th Floor", "0"&amp;LEFT($D1214,1),$D1214="9th Floor", "0"&amp;LEFT($D1214,1),$D1214="10th Floor", LEFT($D1214,2),$D1214="11th Floor", LEFT($D1214,2),$D1214="12th Floor", LEFT($D1214,2),$D1214="13th Floor", LEFT($D1214,2), $D1214="Lower Ground", LEFT($D1214)&amp;IF(ISNUMBER(FIND(" ",$D1214)),MID($D1214,FIND(" ",$D1214)+1,1),"")&amp;IF(ISNUMBER(FIND(" ",$D1214,FIND(" ",$D1214)+1)),MID($D1214,FIND(" ",$D1214,FIND(" ",$D1214)+1)+1,1),""),$D1214="Upper Ground", LEFT($D1214)&amp;IF(ISNUMBER(FIND(" ",$D1214)),MID($D1214,FIND(" ",$D1214)+1,1),"")&amp;IF(ISNUMBER(FIND(" ",$D1214,FIND(" ",$D1214)+1)),MID($D1214,FIND(" ",$D1214,FIND(" ",$D1214)+1)+1,1),"")),".0",$E1214), " ")</f>
        <v xml:space="preserve"> </v>
      </c>
      <c r="G1214" s="144"/>
      <c r="H1214" s="144"/>
      <c r="I1214" s="144"/>
      <c r="J1214" s="144"/>
      <c r="K1214" s="144"/>
      <c r="L1214" s="149" t="str" cm="1">
        <f t="array" ref="L1214">_xlfn.IFNA(
_xlfn.IFS(
AND($F1214=" ",$G1214=" ",$H1214=" "),"Please update all three: Surveyor Room Reference, Establishment Room Reference and Establishment Room Name",
AND(OR($I1214="General",$I1214="Open plan/ semi-open general",$I1214="Fitted",$I1214="Light practical (science)",$I1214="Light practical (other)",$I1214="Heavy practical (workshops)",$I1214="Heavy practical (clean)",$I1214="Large",$I1214="Storage"),$J1214=0,$K1214=0),"Please update Net Area or Non-net Area",
AND($B1214&lt;&gt;"OUT",$J1214=0,$I1214&lt;&gt;"Non-net",$M1214="85% Circulation"),"Net area not recorded for spaces with 85% circulation unusable type",
AND(OR($I1214="General",$I1214="Open plan/ semi-open general",$I1214="Fitted",$I1214="Light practical (science)",$I1214="Light practical (other)",$I1214="Heavy practical (workshops)",$I1214="Heavy practical (clean)",$I1214="Large",$I1214="Storage"),OR($J1214=0,ISBLANK($J1214))),"Net area not recorded in net spaces",
AND(OR($I1214="Non-net",$I1214="Outdoor space"),$J1214&gt;0),"Net Area Recorded in Non-net space",
AND($I1214="General",$J1214&gt;90),"This general space is over 90m2, please ensure that this space is entered as separate spaces if it usually used as separate spaces",
AND($I1214="Open plan/ semi-open general",$J1214&lt;27),"Open plan general space under 27m2",
AND(OR($K1214=0,ISBLANK($K1214)), $I1214="Non-net"),"Non-net area not recorded in non-net space"
),
" ")</f>
        <v xml:space="preserve"> </v>
      </c>
      <c r="M1214" s="144"/>
      <c r="N1214" s="144"/>
      <c r="O1214" s="144"/>
      <c r="P1214" s="144"/>
      <c r="Q1214" s="144"/>
      <c r="R1214" s="171"/>
      <c r="S1214" s="147">
        <f>NCA_Calculations!$P$1226</f>
        <v>0</v>
      </c>
      <c r="T1214" s="147">
        <f>NCA_Calculations!$Q$1226</f>
        <v>0</v>
      </c>
      <c r="U1214" s="144"/>
      <c r="V1214" s="144"/>
      <c r="W1214" s="149" t="str" cm="1">
        <f t="array" ref="W1214">_xlfn.IFNA(
_xlfn.IFS(
ISBLANK($U1214),"Missing space use.",
AND('Establishment details'!$C$14="Secondary",$V1214="Classbase"),"Invalid Status type",
AND(OR( $V1214="Classbase", $V1214="Teaching", $V1214="Early years",$V1214="SEND resourced"), NOT(ISBLANK($M1214))),"Space with status type and unusable type.",
AND($V1214= "Classbase",'Establishment details'!$C$22&gt;=10), "Classbase status is only valid in schools with a primary element.",
AND($I1214= "Large",$N1214 &gt; 3.5), "Large rooms with less than 3.5m height.",
AND(OR($V1214="Light practical (science)",$V1214="Light practical (science)",$V1214="Heavy practical (workshops)", $V1214="Heavy practical (clean)"), OR($O1214=0,ISBLANK($O1214))),"Missing sinks count for light and heavy practical spaces.",
AND($M1214 = "Other",ISBLANK($R1214)), "Invalid unusable type / missing note for other unusable type."
),
" ")</f>
        <v>Missing space use.</v>
      </c>
    </row>
    <row r="1215" spans="2:23" ht="15.75" x14ac:dyDescent="0.25">
      <c r="B1215" s="143"/>
      <c r="C1215" s="144"/>
      <c r="D1215" s="144"/>
      <c r="E1215" s="144"/>
      <c r="F1215" s="147" t="str" cm="1">
        <f t="array" ref="F1215">_xlfn.IFNA(CONCATENATE(_xlfn.IFS($D1215="Mezzanine",LEFT($D1215,1), $D1215="Ground Floor",LEFT($D1215,1),$D1215="Basment ",LEFT($D1215,1), $D1215="1st Floor", "0"&amp;LEFT($D1215,1), $D1215="2nd Floor", "0"&amp;LEFT($D1215,1), $D1215="3rd Floor", "0"&amp;LEFT($D1215,1), $D1215="4th Floor", "0"&amp;LEFT($D1215,1), $D1215="5th Floor", "0"&amp;LEFT($D1215,1), $D1215="6th Floor", "0"&amp;LEFT($D1215,1),$D1215="7th Floor", "0"&amp;LEFT($D1215,1),$D1215="8th Floor", "0"&amp;LEFT($D1215,1),$D1215="9th Floor", "0"&amp;LEFT($D1215,1),$D1215="10th Floor", LEFT($D1215,2),$D1215="11th Floor", LEFT($D1215,2),$D1215="12th Floor", LEFT($D1215,2),$D1215="13th Floor", LEFT($D1215,2), $D1215="Lower Ground", LEFT($D1215)&amp;IF(ISNUMBER(FIND(" ",$D1215)),MID($D1215,FIND(" ",$D1215)+1,1),"")&amp;IF(ISNUMBER(FIND(" ",$D1215,FIND(" ",$D1215)+1)),MID($D1215,FIND(" ",$D1215,FIND(" ",$D1215)+1)+1,1),""),$D1215="Upper Ground", LEFT($D1215)&amp;IF(ISNUMBER(FIND(" ",$D1215)),MID($D1215,FIND(" ",$D1215)+1,1),"")&amp;IF(ISNUMBER(FIND(" ",$D1215,FIND(" ",$D1215)+1)),MID($D1215,FIND(" ",$D1215,FIND(" ",$D1215)+1)+1,1),"")),".0",$E1215), " ")</f>
        <v xml:space="preserve"> </v>
      </c>
      <c r="G1215" s="144"/>
      <c r="H1215" s="144"/>
      <c r="I1215" s="144"/>
      <c r="J1215" s="144"/>
      <c r="K1215" s="144"/>
      <c r="L1215" s="149" t="str" cm="1">
        <f t="array" ref="L1215">_xlfn.IFNA(
_xlfn.IFS(
AND($F1215=" ",$G1215=" ",$H1215=" "),"Please update all three: Surveyor Room Reference, Establishment Room Reference and Establishment Room Name",
AND(OR($I1215="General",$I1215="Open plan/ semi-open general",$I1215="Fitted",$I1215="Light practical (science)",$I1215="Light practical (other)",$I1215="Heavy practical (workshops)",$I1215="Heavy practical (clean)",$I1215="Large",$I1215="Storage"),$J1215=0,$K1215=0),"Please update Net Area or Non-net Area",
AND($B1215&lt;&gt;"OUT",$J1215=0,$I1215&lt;&gt;"Non-net",$M1215="85% Circulation"),"Net area not recorded for spaces with 85% circulation unusable type",
AND(OR($I1215="General",$I1215="Open plan/ semi-open general",$I1215="Fitted",$I1215="Light practical (science)",$I1215="Light practical (other)",$I1215="Heavy practical (workshops)",$I1215="Heavy practical (clean)",$I1215="Large",$I1215="Storage"),OR($J1215=0,ISBLANK($J1215))),"Net area not recorded in net spaces",
AND(OR($I1215="Non-net",$I1215="Outdoor space"),$J1215&gt;0),"Net Area Recorded in Non-net space",
AND($I1215="General",$J1215&gt;90),"This general space is over 90m2, please ensure that this space is entered as separate spaces if it usually used as separate spaces",
AND($I1215="Open plan/ semi-open general",$J1215&lt;27),"Open plan general space under 27m2",
AND(OR($K1215=0,ISBLANK($K1215)), $I1215="Non-net"),"Non-net area not recorded in non-net space"
),
" ")</f>
        <v xml:space="preserve"> </v>
      </c>
      <c r="M1215" s="144"/>
      <c r="N1215" s="144"/>
      <c r="O1215" s="144"/>
      <c r="P1215" s="144"/>
      <c r="Q1215" s="144"/>
      <c r="R1215" s="171"/>
      <c r="S1215" s="147">
        <f>NCA_Calculations!$P$1227</f>
        <v>0</v>
      </c>
      <c r="T1215" s="147">
        <f>NCA_Calculations!$Q$1227</f>
        <v>0</v>
      </c>
      <c r="U1215" s="144"/>
      <c r="V1215" s="144"/>
      <c r="W1215" s="149" t="str" cm="1">
        <f t="array" ref="W1215">_xlfn.IFNA(
_xlfn.IFS(
ISBLANK($U1215),"Missing space use.",
AND('Establishment details'!$C$14="Secondary",$V1215="Classbase"),"Invalid Status type",
AND(OR( $V1215="Classbase", $V1215="Teaching", $V1215="Early years",$V1215="SEND resourced"), NOT(ISBLANK($M1215))),"Space with status type and unusable type.",
AND($V1215= "Classbase",'Establishment details'!$C$22&gt;=10), "Classbase status is only valid in schools with a primary element.",
AND($I1215= "Large",$N1215 &gt; 3.5), "Large rooms with less than 3.5m height.",
AND(OR($V1215="Light practical (science)",$V1215="Light practical (science)",$V1215="Heavy practical (workshops)", $V1215="Heavy practical (clean)"), OR($O1215=0,ISBLANK($O1215))),"Missing sinks count for light and heavy practical spaces.",
AND($M1215 = "Other",ISBLANK($R1215)), "Invalid unusable type / missing note for other unusable type."
),
" ")</f>
        <v>Missing space use.</v>
      </c>
    </row>
    <row r="1216" spans="2:23" ht="15.75" x14ac:dyDescent="0.25">
      <c r="B1216" s="143"/>
      <c r="C1216" s="144"/>
      <c r="D1216" s="144"/>
      <c r="E1216" s="144"/>
      <c r="F1216" s="147" t="str" cm="1">
        <f t="array" ref="F1216">_xlfn.IFNA(CONCATENATE(_xlfn.IFS($D1216="Mezzanine",LEFT($D1216,1), $D1216="Ground Floor",LEFT($D1216,1),$D1216="Basment ",LEFT($D1216,1), $D1216="1st Floor", "0"&amp;LEFT($D1216,1), $D1216="2nd Floor", "0"&amp;LEFT($D1216,1), $D1216="3rd Floor", "0"&amp;LEFT($D1216,1), $D1216="4th Floor", "0"&amp;LEFT($D1216,1), $D1216="5th Floor", "0"&amp;LEFT($D1216,1), $D1216="6th Floor", "0"&amp;LEFT($D1216,1),$D1216="7th Floor", "0"&amp;LEFT($D1216,1),$D1216="8th Floor", "0"&amp;LEFT($D1216,1),$D1216="9th Floor", "0"&amp;LEFT($D1216,1),$D1216="10th Floor", LEFT($D1216,2),$D1216="11th Floor", LEFT($D1216,2),$D1216="12th Floor", LEFT($D1216,2),$D1216="13th Floor", LEFT($D1216,2), $D1216="Lower Ground", LEFT($D1216)&amp;IF(ISNUMBER(FIND(" ",$D1216)),MID($D1216,FIND(" ",$D1216)+1,1),"")&amp;IF(ISNUMBER(FIND(" ",$D1216,FIND(" ",$D1216)+1)),MID($D1216,FIND(" ",$D1216,FIND(" ",$D1216)+1)+1,1),""),$D1216="Upper Ground", LEFT($D1216)&amp;IF(ISNUMBER(FIND(" ",$D1216)),MID($D1216,FIND(" ",$D1216)+1,1),"")&amp;IF(ISNUMBER(FIND(" ",$D1216,FIND(" ",$D1216)+1)),MID($D1216,FIND(" ",$D1216,FIND(" ",$D1216)+1)+1,1),"")),".0",$E1216), " ")</f>
        <v xml:space="preserve"> </v>
      </c>
      <c r="G1216" s="144"/>
      <c r="H1216" s="144"/>
      <c r="I1216" s="144"/>
      <c r="J1216" s="144"/>
      <c r="K1216" s="144"/>
      <c r="L1216" s="149" t="str" cm="1">
        <f t="array" ref="L1216">_xlfn.IFNA(
_xlfn.IFS(
AND($F1216=" ",$G1216=" ",$H1216=" "),"Please update all three: Surveyor Room Reference, Establishment Room Reference and Establishment Room Name",
AND(OR($I1216="General",$I1216="Open plan/ semi-open general",$I1216="Fitted",$I1216="Light practical (science)",$I1216="Light practical (other)",$I1216="Heavy practical (workshops)",$I1216="Heavy practical (clean)",$I1216="Large",$I1216="Storage"),$J1216=0,$K1216=0),"Please update Net Area or Non-net Area",
AND($B1216&lt;&gt;"OUT",$J1216=0,$I1216&lt;&gt;"Non-net",$M1216="85% Circulation"),"Net area not recorded for spaces with 85% circulation unusable type",
AND(OR($I1216="General",$I1216="Open plan/ semi-open general",$I1216="Fitted",$I1216="Light practical (science)",$I1216="Light practical (other)",$I1216="Heavy practical (workshops)",$I1216="Heavy practical (clean)",$I1216="Large",$I1216="Storage"),OR($J1216=0,ISBLANK($J1216))),"Net area not recorded in net spaces",
AND(OR($I1216="Non-net",$I1216="Outdoor space"),$J1216&gt;0),"Net Area Recorded in Non-net space",
AND($I1216="General",$J1216&gt;90),"This general space is over 90m2, please ensure that this space is entered as separate spaces if it usually used as separate spaces",
AND($I1216="Open plan/ semi-open general",$J1216&lt;27),"Open plan general space under 27m2",
AND(OR($K1216=0,ISBLANK($K1216)), $I1216="Non-net"),"Non-net area not recorded in non-net space"
),
" ")</f>
        <v xml:space="preserve"> </v>
      </c>
      <c r="M1216" s="144"/>
      <c r="N1216" s="144"/>
      <c r="O1216" s="144"/>
      <c r="P1216" s="144"/>
      <c r="Q1216" s="144"/>
      <c r="R1216" s="171"/>
      <c r="S1216" s="147">
        <f>NCA_Calculations!$P$1228</f>
        <v>0</v>
      </c>
      <c r="T1216" s="147">
        <f>NCA_Calculations!$Q$1228</f>
        <v>0</v>
      </c>
      <c r="U1216" s="144"/>
      <c r="V1216" s="144"/>
      <c r="W1216" s="149" t="str" cm="1">
        <f t="array" ref="W1216">_xlfn.IFNA(
_xlfn.IFS(
ISBLANK($U1216),"Missing space use.",
AND('Establishment details'!$C$14="Secondary",$V1216="Classbase"),"Invalid Status type",
AND(OR( $V1216="Classbase", $V1216="Teaching", $V1216="Early years",$V1216="SEND resourced"), NOT(ISBLANK($M1216))),"Space with status type and unusable type.",
AND($V1216= "Classbase",'Establishment details'!$C$22&gt;=10), "Classbase status is only valid in schools with a primary element.",
AND($I1216= "Large",$N1216 &gt; 3.5), "Large rooms with less than 3.5m height.",
AND(OR($V1216="Light practical (science)",$V1216="Light practical (science)",$V1216="Heavy practical (workshops)", $V1216="Heavy practical (clean)"), OR($O1216=0,ISBLANK($O1216))),"Missing sinks count for light and heavy practical spaces.",
AND($M1216 = "Other",ISBLANK($R1216)), "Invalid unusable type / missing note for other unusable type."
),
" ")</f>
        <v>Missing space use.</v>
      </c>
    </row>
    <row r="1217" spans="2:23" ht="15.75" x14ac:dyDescent="0.25">
      <c r="B1217" s="143"/>
      <c r="C1217" s="144"/>
      <c r="D1217" s="144"/>
      <c r="E1217" s="144"/>
      <c r="F1217" s="147" t="str" cm="1">
        <f t="array" ref="F1217">_xlfn.IFNA(CONCATENATE(_xlfn.IFS($D1217="Mezzanine",LEFT($D1217,1), $D1217="Ground Floor",LEFT($D1217,1),$D1217="Basment ",LEFT($D1217,1), $D1217="1st Floor", "0"&amp;LEFT($D1217,1), $D1217="2nd Floor", "0"&amp;LEFT($D1217,1), $D1217="3rd Floor", "0"&amp;LEFT($D1217,1), $D1217="4th Floor", "0"&amp;LEFT($D1217,1), $D1217="5th Floor", "0"&amp;LEFT($D1217,1), $D1217="6th Floor", "0"&amp;LEFT($D1217,1),$D1217="7th Floor", "0"&amp;LEFT($D1217,1),$D1217="8th Floor", "0"&amp;LEFT($D1217,1),$D1217="9th Floor", "0"&amp;LEFT($D1217,1),$D1217="10th Floor", LEFT($D1217,2),$D1217="11th Floor", LEFT($D1217,2),$D1217="12th Floor", LEFT($D1217,2),$D1217="13th Floor", LEFT($D1217,2), $D1217="Lower Ground", LEFT($D1217)&amp;IF(ISNUMBER(FIND(" ",$D1217)),MID($D1217,FIND(" ",$D1217)+1,1),"")&amp;IF(ISNUMBER(FIND(" ",$D1217,FIND(" ",$D1217)+1)),MID($D1217,FIND(" ",$D1217,FIND(" ",$D1217)+1)+1,1),""),$D1217="Upper Ground", LEFT($D1217)&amp;IF(ISNUMBER(FIND(" ",$D1217)),MID($D1217,FIND(" ",$D1217)+1,1),"")&amp;IF(ISNUMBER(FIND(" ",$D1217,FIND(" ",$D1217)+1)),MID($D1217,FIND(" ",$D1217,FIND(" ",$D1217)+1)+1,1),"")),".0",$E1217), " ")</f>
        <v xml:space="preserve"> </v>
      </c>
      <c r="G1217" s="144"/>
      <c r="H1217" s="144"/>
      <c r="I1217" s="144"/>
      <c r="J1217" s="144"/>
      <c r="K1217" s="144"/>
      <c r="L1217" s="149" t="str" cm="1">
        <f t="array" ref="L1217">_xlfn.IFNA(
_xlfn.IFS(
AND($F1217=" ",$G1217=" ",$H1217=" "),"Please update all three: Surveyor Room Reference, Establishment Room Reference and Establishment Room Name",
AND(OR($I1217="General",$I1217="Open plan/ semi-open general",$I1217="Fitted",$I1217="Light practical (science)",$I1217="Light practical (other)",$I1217="Heavy practical (workshops)",$I1217="Heavy practical (clean)",$I1217="Large",$I1217="Storage"),$J1217=0,$K1217=0),"Please update Net Area or Non-net Area",
AND($B1217&lt;&gt;"OUT",$J1217=0,$I1217&lt;&gt;"Non-net",$M1217="85% Circulation"),"Net area not recorded for spaces with 85% circulation unusable type",
AND(OR($I1217="General",$I1217="Open plan/ semi-open general",$I1217="Fitted",$I1217="Light practical (science)",$I1217="Light practical (other)",$I1217="Heavy practical (workshops)",$I1217="Heavy practical (clean)",$I1217="Large",$I1217="Storage"),OR($J1217=0,ISBLANK($J1217))),"Net area not recorded in net spaces",
AND(OR($I1217="Non-net",$I1217="Outdoor space"),$J1217&gt;0),"Net Area Recorded in Non-net space",
AND($I1217="General",$J1217&gt;90),"This general space is over 90m2, please ensure that this space is entered as separate spaces if it usually used as separate spaces",
AND($I1217="Open plan/ semi-open general",$J1217&lt;27),"Open plan general space under 27m2",
AND(OR($K1217=0,ISBLANK($K1217)), $I1217="Non-net"),"Non-net area not recorded in non-net space"
),
" ")</f>
        <v xml:space="preserve"> </v>
      </c>
      <c r="M1217" s="144"/>
      <c r="N1217" s="144"/>
      <c r="O1217" s="144"/>
      <c r="P1217" s="144"/>
      <c r="Q1217" s="144"/>
      <c r="R1217" s="171"/>
      <c r="S1217" s="147">
        <f>NCA_Calculations!$P$1229</f>
        <v>0</v>
      </c>
      <c r="T1217" s="147">
        <f>NCA_Calculations!$Q$1229</f>
        <v>0</v>
      </c>
      <c r="U1217" s="144"/>
      <c r="V1217" s="144"/>
      <c r="W1217" s="149" t="str" cm="1">
        <f t="array" ref="W1217">_xlfn.IFNA(
_xlfn.IFS(
ISBLANK($U1217),"Missing space use.",
AND('Establishment details'!$C$14="Secondary",$V1217="Classbase"),"Invalid Status type",
AND(OR( $V1217="Classbase", $V1217="Teaching", $V1217="Early years",$V1217="SEND resourced"), NOT(ISBLANK($M1217))),"Space with status type and unusable type.",
AND($V1217= "Classbase",'Establishment details'!$C$22&gt;=10), "Classbase status is only valid in schools with a primary element.",
AND($I1217= "Large",$N1217 &gt; 3.5), "Large rooms with less than 3.5m height.",
AND(OR($V1217="Light practical (science)",$V1217="Light practical (science)",$V1217="Heavy practical (workshops)", $V1217="Heavy practical (clean)"), OR($O1217=0,ISBLANK($O1217))),"Missing sinks count for light and heavy practical spaces.",
AND($M1217 = "Other",ISBLANK($R1217)), "Invalid unusable type / missing note for other unusable type."
),
" ")</f>
        <v>Missing space use.</v>
      </c>
    </row>
    <row r="1218" spans="2:23" ht="15.75" x14ac:dyDescent="0.25">
      <c r="B1218" s="143"/>
      <c r="C1218" s="144"/>
      <c r="D1218" s="144"/>
      <c r="E1218" s="144"/>
      <c r="F1218" s="147" t="str" cm="1">
        <f t="array" ref="F1218">_xlfn.IFNA(CONCATENATE(_xlfn.IFS($D1218="Mezzanine",LEFT($D1218,1), $D1218="Ground Floor",LEFT($D1218,1),$D1218="Basment ",LEFT($D1218,1), $D1218="1st Floor", "0"&amp;LEFT($D1218,1), $D1218="2nd Floor", "0"&amp;LEFT($D1218,1), $D1218="3rd Floor", "0"&amp;LEFT($D1218,1), $D1218="4th Floor", "0"&amp;LEFT($D1218,1), $D1218="5th Floor", "0"&amp;LEFT($D1218,1), $D1218="6th Floor", "0"&amp;LEFT($D1218,1),$D1218="7th Floor", "0"&amp;LEFT($D1218,1),$D1218="8th Floor", "0"&amp;LEFT($D1218,1),$D1218="9th Floor", "0"&amp;LEFT($D1218,1),$D1218="10th Floor", LEFT($D1218,2),$D1218="11th Floor", LEFT($D1218,2),$D1218="12th Floor", LEFT($D1218,2),$D1218="13th Floor", LEFT($D1218,2), $D1218="Lower Ground", LEFT($D1218)&amp;IF(ISNUMBER(FIND(" ",$D1218)),MID($D1218,FIND(" ",$D1218)+1,1),"")&amp;IF(ISNUMBER(FIND(" ",$D1218,FIND(" ",$D1218)+1)),MID($D1218,FIND(" ",$D1218,FIND(" ",$D1218)+1)+1,1),""),$D1218="Upper Ground", LEFT($D1218)&amp;IF(ISNUMBER(FIND(" ",$D1218)),MID($D1218,FIND(" ",$D1218)+1,1),"")&amp;IF(ISNUMBER(FIND(" ",$D1218,FIND(" ",$D1218)+1)),MID($D1218,FIND(" ",$D1218,FIND(" ",$D1218)+1)+1,1),"")),".0",$E1218), " ")</f>
        <v xml:space="preserve"> </v>
      </c>
      <c r="G1218" s="144"/>
      <c r="H1218" s="144"/>
      <c r="I1218" s="144"/>
      <c r="J1218" s="144"/>
      <c r="K1218" s="144"/>
      <c r="L1218" s="149" t="str" cm="1">
        <f t="array" ref="L1218">_xlfn.IFNA(
_xlfn.IFS(
AND($F1218=" ",$G1218=" ",$H1218=" "),"Please update all three: Surveyor Room Reference, Establishment Room Reference and Establishment Room Name",
AND(OR($I1218="General",$I1218="Open plan/ semi-open general",$I1218="Fitted",$I1218="Light practical (science)",$I1218="Light practical (other)",$I1218="Heavy practical (workshops)",$I1218="Heavy practical (clean)",$I1218="Large",$I1218="Storage"),$J1218=0,$K1218=0),"Please update Net Area or Non-net Area",
AND($B1218&lt;&gt;"OUT",$J1218=0,$I1218&lt;&gt;"Non-net",$M1218="85% Circulation"),"Net area not recorded for spaces with 85% circulation unusable type",
AND(OR($I1218="General",$I1218="Open plan/ semi-open general",$I1218="Fitted",$I1218="Light practical (science)",$I1218="Light practical (other)",$I1218="Heavy practical (workshops)",$I1218="Heavy practical (clean)",$I1218="Large",$I1218="Storage"),OR($J1218=0,ISBLANK($J1218))),"Net area not recorded in net spaces",
AND(OR($I1218="Non-net",$I1218="Outdoor space"),$J1218&gt;0),"Net Area Recorded in Non-net space",
AND($I1218="General",$J1218&gt;90),"This general space is over 90m2, please ensure that this space is entered as separate spaces if it usually used as separate spaces",
AND($I1218="Open plan/ semi-open general",$J1218&lt;27),"Open plan general space under 27m2",
AND(OR($K1218=0,ISBLANK($K1218)), $I1218="Non-net"),"Non-net area not recorded in non-net space"
),
" ")</f>
        <v xml:space="preserve"> </v>
      </c>
      <c r="M1218" s="144"/>
      <c r="N1218" s="144"/>
      <c r="O1218" s="144"/>
      <c r="P1218" s="144"/>
      <c r="Q1218" s="144"/>
      <c r="R1218" s="171"/>
      <c r="S1218" s="147">
        <f>NCA_Calculations!$P$1230</f>
        <v>0</v>
      </c>
      <c r="T1218" s="147">
        <f>NCA_Calculations!$Q$1230</f>
        <v>0</v>
      </c>
      <c r="U1218" s="144"/>
      <c r="V1218" s="144"/>
      <c r="W1218" s="149" t="str" cm="1">
        <f t="array" ref="W1218">_xlfn.IFNA(
_xlfn.IFS(
ISBLANK($U1218),"Missing space use.",
AND('Establishment details'!$C$14="Secondary",$V1218="Classbase"),"Invalid Status type",
AND(OR( $V1218="Classbase", $V1218="Teaching", $V1218="Early years",$V1218="SEND resourced"), NOT(ISBLANK($M1218))),"Space with status type and unusable type.",
AND($V1218= "Classbase",'Establishment details'!$C$22&gt;=10), "Classbase status is only valid in schools with a primary element.",
AND($I1218= "Large",$N1218 &gt; 3.5), "Large rooms with less than 3.5m height.",
AND(OR($V1218="Light practical (science)",$V1218="Light practical (science)",$V1218="Heavy practical (workshops)", $V1218="Heavy practical (clean)"), OR($O1218=0,ISBLANK($O1218))),"Missing sinks count for light and heavy practical spaces.",
AND($M1218 = "Other",ISBLANK($R1218)), "Invalid unusable type / missing note for other unusable type."
),
" ")</f>
        <v>Missing space use.</v>
      </c>
    </row>
    <row r="1219" spans="2:23" ht="15.75" x14ac:dyDescent="0.25">
      <c r="B1219" s="143"/>
      <c r="C1219" s="144"/>
      <c r="D1219" s="144"/>
      <c r="E1219" s="144"/>
      <c r="F1219" s="147" t="str" cm="1">
        <f t="array" ref="F1219">_xlfn.IFNA(CONCATENATE(_xlfn.IFS($D1219="Mezzanine",LEFT($D1219,1), $D1219="Ground Floor",LEFT($D1219,1),$D1219="Basment ",LEFT($D1219,1), $D1219="1st Floor", "0"&amp;LEFT($D1219,1), $D1219="2nd Floor", "0"&amp;LEFT($D1219,1), $D1219="3rd Floor", "0"&amp;LEFT($D1219,1), $D1219="4th Floor", "0"&amp;LEFT($D1219,1), $D1219="5th Floor", "0"&amp;LEFT($D1219,1), $D1219="6th Floor", "0"&amp;LEFT($D1219,1),$D1219="7th Floor", "0"&amp;LEFT($D1219,1),$D1219="8th Floor", "0"&amp;LEFT($D1219,1),$D1219="9th Floor", "0"&amp;LEFT($D1219,1),$D1219="10th Floor", LEFT($D1219,2),$D1219="11th Floor", LEFT($D1219,2),$D1219="12th Floor", LEFT($D1219,2),$D1219="13th Floor", LEFT($D1219,2), $D1219="Lower Ground", LEFT($D1219)&amp;IF(ISNUMBER(FIND(" ",$D1219)),MID($D1219,FIND(" ",$D1219)+1,1),"")&amp;IF(ISNUMBER(FIND(" ",$D1219,FIND(" ",$D1219)+1)),MID($D1219,FIND(" ",$D1219,FIND(" ",$D1219)+1)+1,1),""),$D1219="Upper Ground", LEFT($D1219)&amp;IF(ISNUMBER(FIND(" ",$D1219)),MID($D1219,FIND(" ",$D1219)+1,1),"")&amp;IF(ISNUMBER(FIND(" ",$D1219,FIND(" ",$D1219)+1)),MID($D1219,FIND(" ",$D1219,FIND(" ",$D1219)+1)+1,1),"")),".0",$E1219), " ")</f>
        <v xml:space="preserve"> </v>
      </c>
      <c r="G1219" s="144"/>
      <c r="H1219" s="144"/>
      <c r="I1219" s="144"/>
      <c r="J1219" s="144"/>
      <c r="K1219" s="144"/>
      <c r="L1219" s="149" t="str" cm="1">
        <f t="array" ref="L1219">_xlfn.IFNA(
_xlfn.IFS(
AND($F1219=" ",$G1219=" ",$H1219=" "),"Please update all three: Surveyor Room Reference, Establishment Room Reference and Establishment Room Name",
AND(OR($I1219="General",$I1219="Open plan/ semi-open general",$I1219="Fitted",$I1219="Light practical (science)",$I1219="Light practical (other)",$I1219="Heavy practical (workshops)",$I1219="Heavy practical (clean)",$I1219="Large",$I1219="Storage"),$J1219=0,$K1219=0),"Please update Net Area or Non-net Area",
AND($B1219&lt;&gt;"OUT",$J1219=0,$I1219&lt;&gt;"Non-net",$M1219="85% Circulation"),"Net area not recorded for spaces with 85% circulation unusable type",
AND(OR($I1219="General",$I1219="Open plan/ semi-open general",$I1219="Fitted",$I1219="Light practical (science)",$I1219="Light practical (other)",$I1219="Heavy practical (workshops)",$I1219="Heavy practical (clean)",$I1219="Large",$I1219="Storage"),OR($J1219=0,ISBLANK($J1219))),"Net area not recorded in net spaces",
AND(OR($I1219="Non-net",$I1219="Outdoor space"),$J1219&gt;0),"Net Area Recorded in Non-net space",
AND($I1219="General",$J1219&gt;90),"This general space is over 90m2, please ensure that this space is entered as separate spaces if it usually used as separate spaces",
AND($I1219="Open plan/ semi-open general",$J1219&lt;27),"Open plan general space under 27m2",
AND(OR($K1219=0,ISBLANK($K1219)), $I1219="Non-net"),"Non-net area not recorded in non-net space"
),
" ")</f>
        <v xml:space="preserve"> </v>
      </c>
      <c r="M1219" s="144"/>
      <c r="N1219" s="144"/>
      <c r="O1219" s="144"/>
      <c r="P1219" s="144"/>
      <c r="Q1219" s="144"/>
      <c r="R1219" s="171"/>
      <c r="S1219" s="147">
        <f>NCA_Calculations!$P$1231</f>
        <v>0</v>
      </c>
      <c r="T1219" s="147">
        <f>NCA_Calculations!$Q$1231</f>
        <v>0</v>
      </c>
      <c r="U1219" s="144"/>
      <c r="V1219" s="144"/>
      <c r="W1219" s="149" t="str" cm="1">
        <f t="array" ref="W1219">_xlfn.IFNA(
_xlfn.IFS(
ISBLANK($U1219),"Missing space use.",
AND('Establishment details'!$C$14="Secondary",$V1219="Classbase"),"Invalid Status type",
AND(OR( $V1219="Classbase", $V1219="Teaching", $V1219="Early years",$V1219="SEND resourced"), NOT(ISBLANK($M1219))),"Space with status type and unusable type.",
AND($V1219= "Classbase",'Establishment details'!$C$22&gt;=10), "Classbase status is only valid in schools with a primary element.",
AND($I1219= "Large",$N1219 &gt; 3.5), "Large rooms with less than 3.5m height.",
AND(OR($V1219="Light practical (science)",$V1219="Light practical (science)",$V1219="Heavy practical (workshops)", $V1219="Heavy practical (clean)"), OR($O1219=0,ISBLANK($O1219))),"Missing sinks count for light and heavy practical spaces.",
AND($M1219 = "Other",ISBLANK($R1219)), "Invalid unusable type / missing note for other unusable type."
),
" ")</f>
        <v>Missing space use.</v>
      </c>
    </row>
    <row r="1220" spans="2:23" ht="15.75" x14ac:dyDescent="0.25">
      <c r="B1220" s="143"/>
      <c r="C1220" s="144"/>
      <c r="D1220" s="144"/>
      <c r="E1220" s="144"/>
      <c r="F1220" s="147" t="str" cm="1">
        <f t="array" ref="F1220">_xlfn.IFNA(CONCATENATE(_xlfn.IFS($D1220="Mezzanine",LEFT($D1220,1), $D1220="Ground Floor",LEFT($D1220,1),$D1220="Basment ",LEFT($D1220,1), $D1220="1st Floor", "0"&amp;LEFT($D1220,1), $D1220="2nd Floor", "0"&amp;LEFT($D1220,1), $D1220="3rd Floor", "0"&amp;LEFT($D1220,1), $D1220="4th Floor", "0"&amp;LEFT($D1220,1), $D1220="5th Floor", "0"&amp;LEFT($D1220,1), $D1220="6th Floor", "0"&amp;LEFT($D1220,1),$D1220="7th Floor", "0"&amp;LEFT($D1220,1),$D1220="8th Floor", "0"&amp;LEFT($D1220,1),$D1220="9th Floor", "0"&amp;LEFT($D1220,1),$D1220="10th Floor", LEFT($D1220,2),$D1220="11th Floor", LEFT($D1220,2),$D1220="12th Floor", LEFT($D1220,2),$D1220="13th Floor", LEFT($D1220,2), $D1220="Lower Ground", LEFT($D1220)&amp;IF(ISNUMBER(FIND(" ",$D1220)),MID($D1220,FIND(" ",$D1220)+1,1),"")&amp;IF(ISNUMBER(FIND(" ",$D1220,FIND(" ",$D1220)+1)),MID($D1220,FIND(" ",$D1220,FIND(" ",$D1220)+1)+1,1),""),$D1220="Upper Ground", LEFT($D1220)&amp;IF(ISNUMBER(FIND(" ",$D1220)),MID($D1220,FIND(" ",$D1220)+1,1),"")&amp;IF(ISNUMBER(FIND(" ",$D1220,FIND(" ",$D1220)+1)),MID($D1220,FIND(" ",$D1220,FIND(" ",$D1220)+1)+1,1),"")),".0",$E1220), " ")</f>
        <v xml:space="preserve"> </v>
      </c>
      <c r="G1220" s="144"/>
      <c r="H1220" s="144"/>
      <c r="I1220" s="144"/>
      <c r="J1220" s="144"/>
      <c r="K1220" s="144"/>
      <c r="L1220" s="149" t="str" cm="1">
        <f t="array" ref="L1220">_xlfn.IFNA(
_xlfn.IFS(
AND($F1220=" ",$G1220=" ",$H1220=" "),"Please update all three: Surveyor Room Reference, Establishment Room Reference and Establishment Room Name",
AND(OR($I1220="General",$I1220="Open plan/ semi-open general",$I1220="Fitted",$I1220="Light practical (science)",$I1220="Light practical (other)",$I1220="Heavy practical (workshops)",$I1220="Heavy practical (clean)",$I1220="Large",$I1220="Storage"),$J1220=0,$K1220=0),"Please update Net Area or Non-net Area",
AND($B1220&lt;&gt;"OUT",$J1220=0,$I1220&lt;&gt;"Non-net",$M1220="85% Circulation"),"Net area not recorded for spaces with 85% circulation unusable type",
AND(OR($I1220="General",$I1220="Open plan/ semi-open general",$I1220="Fitted",$I1220="Light practical (science)",$I1220="Light practical (other)",$I1220="Heavy practical (workshops)",$I1220="Heavy practical (clean)",$I1220="Large",$I1220="Storage"),OR($J1220=0,ISBLANK($J1220))),"Net area not recorded in net spaces",
AND(OR($I1220="Non-net",$I1220="Outdoor space"),$J1220&gt;0),"Net Area Recorded in Non-net space",
AND($I1220="General",$J1220&gt;90),"This general space is over 90m2, please ensure that this space is entered as separate spaces if it usually used as separate spaces",
AND($I1220="Open plan/ semi-open general",$J1220&lt;27),"Open plan general space under 27m2",
AND(OR($K1220=0,ISBLANK($K1220)), $I1220="Non-net"),"Non-net area not recorded in non-net space"
),
" ")</f>
        <v xml:space="preserve"> </v>
      </c>
      <c r="M1220" s="144"/>
      <c r="N1220" s="144"/>
      <c r="O1220" s="144"/>
      <c r="P1220" s="144"/>
      <c r="Q1220" s="144"/>
      <c r="R1220" s="171"/>
      <c r="S1220" s="147">
        <f>NCA_Calculations!$P$1232</f>
        <v>0</v>
      </c>
      <c r="T1220" s="147">
        <f>NCA_Calculations!$Q$1232</f>
        <v>0</v>
      </c>
      <c r="U1220" s="144"/>
      <c r="V1220" s="144"/>
      <c r="W1220" s="149" t="str" cm="1">
        <f t="array" ref="W1220">_xlfn.IFNA(
_xlfn.IFS(
ISBLANK($U1220),"Missing space use.",
AND('Establishment details'!$C$14="Secondary",$V1220="Classbase"),"Invalid Status type",
AND(OR( $V1220="Classbase", $V1220="Teaching", $V1220="Early years",$V1220="SEND resourced"), NOT(ISBLANK($M1220))),"Space with status type and unusable type.",
AND($V1220= "Classbase",'Establishment details'!$C$22&gt;=10), "Classbase status is only valid in schools with a primary element.",
AND($I1220= "Large",$N1220 &gt; 3.5), "Large rooms with less than 3.5m height.",
AND(OR($V1220="Light practical (science)",$V1220="Light practical (science)",$V1220="Heavy practical (workshops)", $V1220="Heavy practical (clean)"), OR($O1220=0,ISBLANK($O1220))),"Missing sinks count for light and heavy practical spaces.",
AND($M1220 = "Other",ISBLANK($R1220)), "Invalid unusable type / missing note for other unusable type."
),
" ")</f>
        <v>Missing space use.</v>
      </c>
    </row>
    <row r="1221" spans="2:23" ht="15.75" x14ac:dyDescent="0.25">
      <c r="B1221" s="143"/>
      <c r="C1221" s="144"/>
      <c r="D1221" s="144"/>
      <c r="E1221" s="144"/>
      <c r="F1221" s="147" t="str" cm="1">
        <f t="array" ref="F1221">_xlfn.IFNA(CONCATENATE(_xlfn.IFS($D1221="Mezzanine",LEFT($D1221,1), $D1221="Ground Floor",LEFT($D1221,1),$D1221="Basment ",LEFT($D1221,1), $D1221="1st Floor", "0"&amp;LEFT($D1221,1), $D1221="2nd Floor", "0"&amp;LEFT($D1221,1), $D1221="3rd Floor", "0"&amp;LEFT($D1221,1), $D1221="4th Floor", "0"&amp;LEFT($D1221,1), $D1221="5th Floor", "0"&amp;LEFT($D1221,1), $D1221="6th Floor", "0"&amp;LEFT($D1221,1),$D1221="7th Floor", "0"&amp;LEFT($D1221,1),$D1221="8th Floor", "0"&amp;LEFT($D1221,1),$D1221="9th Floor", "0"&amp;LEFT($D1221,1),$D1221="10th Floor", LEFT($D1221,2),$D1221="11th Floor", LEFT($D1221,2),$D1221="12th Floor", LEFT($D1221,2),$D1221="13th Floor", LEFT($D1221,2), $D1221="Lower Ground", LEFT($D1221)&amp;IF(ISNUMBER(FIND(" ",$D1221)),MID($D1221,FIND(" ",$D1221)+1,1),"")&amp;IF(ISNUMBER(FIND(" ",$D1221,FIND(" ",$D1221)+1)),MID($D1221,FIND(" ",$D1221,FIND(" ",$D1221)+1)+1,1),""),$D1221="Upper Ground", LEFT($D1221)&amp;IF(ISNUMBER(FIND(" ",$D1221)),MID($D1221,FIND(" ",$D1221)+1,1),"")&amp;IF(ISNUMBER(FIND(" ",$D1221,FIND(" ",$D1221)+1)),MID($D1221,FIND(" ",$D1221,FIND(" ",$D1221)+1)+1,1),"")),".0",$E1221), " ")</f>
        <v xml:space="preserve"> </v>
      </c>
      <c r="G1221" s="144"/>
      <c r="H1221" s="144"/>
      <c r="I1221" s="144"/>
      <c r="J1221" s="144"/>
      <c r="K1221" s="144"/>
      <c r="L1221" s="149" t="str" cm="1">
        <f t="array" ref="L1221">_xlfn.IFNA(
_xlfn.IFS(
AND($F1221=" ",$G1221=" ",$H1221=" "),"Please update all three: Surveyor Room Reference, Establishment Room Reference and Establishment Room Name",
AND(OR($I1221="General",$I1221="Open plan/ semi-open general",$I1221="Fitted",$I1221="Light practical (science)",$I1221="Light practical (other)",$I1221="Heavy practical (workshops)",$I1221="Heavy practical (clean)",$I1221="Large",$I1221="Storage"),$J1221=0,$K1221=0),"Please update Net Area or Non-net Area",
AND($B1221&lt;&gt;"OUT",$J1221=0,$I1221&lt;&gt;"Non-net",$M1221="85% Circulation"),"Net area not recorded for spaces with 85% circulation unusable type",
AND(OR($I1221="General",$I1221="Open plan/ semi-open general",$I1221="Fitted",$I1221="Light practical (science)",$I1221="Light practical (other)",$I1221="Heavy practical (workshops)",$I1221="Heavy practical (clean)",$I1221="Large",$I1221="Storage"),OR($J1221=0,ISBLANK($J1221))),"Net area not recorded in net spaces",
AND(OR($I1221="Non-net",$I1221="Outdoor space"),$J1221&gt;0),"Net Area Recorded in Non-net space",
AND($I1221="General",$J1221&gt;90),"This general space is over 90m2, please ensure that this space is entered as separate spaces if it usually used as separate spaces",
AND($I1221="Open plan/ semi-open general",$J1221&lt;27),"Open plan general space under 27m2",
AND(OR($K1221=0,ISBLANK($K1221)), $I1221="Non-net"),"Non-net area not recorded in non-net space"
),
" ")</f>
        <v xml:space="preserve"> </v>
      </c>
      <c r="M1221" s="144"/>
      <c r="N1221" s="144"/>
      <c r="O1221" s="144"/>
      <c r="P1221" s="144"/>
      <c r="Q1221" s="144"/>
      <c r="R1221" s="171"/>
      <c r="S1221" s="147">
        <f>NCA_Calculations!$P$1233</f>
        <v>0</v>
      </c>
      <c r="T1221" s="147">
        <f>NCA_Calculations!$Q$1233</f>
        <v>0</v>
      </c>
      <c r="U1221" s="144"/>
      <c r="V1221" s="144"/>
      <c r="W1221" s="149" t="str" cm="1">
        <f t="array" ref="W1221">_xlfn.IFNA(
_xlfn.IFS(
ISBLANK($U1221),"Missing space use.",
AND('Establishment details'!$C$14="Secondary",$V1221="Classbase"),"Invalid Status type",
AND(OR( $V1221="Classbase", $V1221="Teaching", $V1221="Early years",$V1221="SEND resourced"), NOT(ISBLANK($M1221))),"Space with status type and unusable type.",
AND($V1221= "Classbase",'Establishment details'!$C$22&gt;=10), "Classbase status is only valid in schools with a primary element.",
AND($I1221= "Large",$N1221 &gt; 3.5), "Large rooms with less than 3.5m height.",
AND(OR($V1221="Light practical (science)",$V1221="Light practical (science)",$V1221="Heavy practical (workshops)", $V1221="Heavy practical (clean)"), OR($O1221=0,ISBLANK($O1221))),"Missing sinks count for light and heavy practical spaces.",
AND($M1221 = "Other",ISBLANK($R1221)), "Invalid unusable type / missing note for other unusable type."
),
" ")</f>
        <v>Missing space use.</v>
      </c>
    </row>
    <row r="1222" spans="2:23" ht="15.75" x14ac:dyDescent="0.25">
      <c r="B1222" s="143"/>
      <c r="C1222" s="144"/>
      <c r="D1222" s="144"/>
      <c r="E1222" s="144"/>
      <c r="F1222" s="147" t="str" cm="1">
        <f t="array" ref="F1222">_xlfn.IFNA(CONCATENATE(_xlfn.IFS($D1222="Mezzanine",LEFT($D1222,1), $D1222="Ground Floor",LEFT($D1222,1),$D1222="Basment ",LEFT($D1222,1), $D1222="1st Floor", "0"&amp;LEFT($D1222,1), $D1222="2nd Floor", "0"&amp;LEFT($D1222,1), $D1222="3rd Floor", "0"&amp;LEFT($D1222,1), $D1222="4th Floor", "0"&amp;LEFT($D1222,1), $D1222="5th Floor", "0"&amp;LEFT($D1222,1), $D1222="6th Floor", "0"&amp;LEFT($D1222,1),$D1222="7th Floor", "0"&amp;LEFT($D1222,1),$D1222="8th Floor", "0"&amp;LEFT($D1222,1),$D1222="9th Floor", "0"&amp;LEFT($D1222,1),$D1222="10th Floor", LEFT($D1222,2),$D1222="11th Floor", LEFT($D1222,2),$D1222="12th Floor", LEFT($D1222,2),$D1222="13th Floor", LEFT($D1222,2), $D1222="Lower Ground", LEFT($D1222)&amp;IF(ISNUMBER(FIND(" ",$D1222)),MID($D1222,FIND(" ",$D1222)+1,1),"")&amp;IF(ISNUMBER(FIND(" ",$D1222,FIND(" ",$D1222)+1)),MID($D1222,FIND(" ",$D1222,FIND(" ",$D1222)+1)+1,1),""),$D1222="Upper Ground", LEFT($D1222)&amp;IF(ISNUMBER(FIND(" ",$D1222)),MID($D1222,FIND(" ",$D1222)+1,1),"")&amp;IF(ISNUMBER(FIND(" ",$D1222,FIND(" ",$D1222)+1)),MID($D1222,FIND(" ",$D1222,FIND(" ",$D1222)+1)+1,1),"")),".0",$E1222), " ")</f>
        <v xml:space="preserve"> </v>
      </c>
      <c r="G1222" s="144"/>
      <c r="H1222" s="144"/>
      <c r="I1222" s="144"/>
      <c r="J1222" s="144"/>
      <c r="K1222" s="144"/>
      <c r="L1222" s="149" t="str" cm="1">
        <f t="array" ref="L1222">_xlfn.IFNA(
_xlfn.IFS(
AND($F1222=" ",$G1222=" ",$H1222=" "),"Please update all three: Surveyor Room Reference, Establishment Room Reference and Establishment Room Name",
AND(OR($I1222="General",$I1222="Open plan/ semi-open general",$I1222="Fitted",$I1222="Light practical (science)",$I1222="Light practical (other)",$I1222="Heavy practical (workshops)",$I1222="Heavy practical (clean)",$I1222="Large",$I1222="Storage"),$J1222=0,$K1222=0),"Please update Net Area or Non-net Area",
AND($B1222&lt;&gt;"OUT",$J1222=0,$I1222&lt;&gt;"Non-net",$M1222="85% Circulation"),"Net area not recorded for spaces with 85% circulation unusable type",
AND(OR($I1222="General",$I1222="Open plan/ semi-open general",$I1222="Fitted",$I1222="Light practical (science)",$I1222="Light practical (other)",$I1222="Heavy practical (workshops)",$I1222="Heavy practical (clean)",$I1222="Large",$I1222="Storage"),OR($J1222=0,ISBLANK($J1222))),"Net area not recorded in net spaces",
AND(OR($I1222="Non-net",$I1222="Outdoor space"),$J1222&gt;0),"Net Area Recorded in Non-net space",
AND($I1222="General",$J1222&gt;90),"This general space is over 90m2, please ensure that this space is entered as separate spaces if it usually used as separate spaces",
AND($I1222="Open plan/ semi-open general",$J1222&lt;27),"Open plan general space under 27m2",
AND(OR($K1222=0,ISBLANK($K1222)), $I1222="Non-net"),"Non-net area not recorded in non-net space"
),
" ")</f>
        <v xml:space="preserve"> </v>
      </c>
      <c r="M1222" s="144"/>
      <c r="N1222" s="144"/>
      <c r="O1222" s="144"/>
      <c r="P1222" s="144"/>
      <c r="Q1222" s="144"/>
      <c r="R1222" s="171"/>
      <c r="S1222" s="147">
        <f>NCA_Calculations!$P$1234</f>
        <v>0</v>
      </c>
      <c r="T1222" s="147">
        <f>NCA_Calculations!$Q$1234</f>
        <v>0</v>
      </c>
      <c r="U1222" s="144"/>
      <c r="V1222" s="144"/>
      <c r="W1222" s="149" t="str" cm="1">
        <f t="array" ref="W1222">_xlfn.IFNA(
_xlfn.IFS(
ISBLANK($U1222),"Missing space use.",
AND('Establishment details'!$C$14="Secondary",$V1222="Classbase"),"Invalid Status type",
AND(OR( $V1222="Classbase", $V1222="Teaching", $V1222="Early years",$V1222="SEND resourced"), NOT(ISBLANK($M1222))),"Space with status type and unusable type.",
AND($V1222= "Classbase",'Establishment details'!$C$22&gt;=10), "Classbase status is only valid in schools with a primary element.",
AND($I1222= "Large",$N1222 &gt; 3.5), "Large rooms with less than 3.5m height.",
AND(OR($V1222="Light practical (science)",$V1222="Light practical (science)",$V1222="Heavy practical (workshops)", $V1222="Heavy practical (clean)"), OR($O1222=0,ISBLANK($O1222))),"Missing sinks count for light and heavy practical spaces.",
AND($M1222 = "Other",ISBLANK($R1222)), "Invalid unusable type / missing note for other unusable type."
),
" ")</f>
        <v>Missing space use.</v>
      </c>
    </row>
    <row r="1223" spans="2:23" ht="15.75" x14ac:dyDescent="0.25">
      <c r="B1223" s="143"/>
      <c r="C1223" s="144"/>
      <c r="D1223" s="144"/>
      <c r="E1223" s="144"/>
      <c r="F1223" s="147" t="str" cm="1">
        <f t="array" ref="F1223">_xlfn.IFNA(CONCATENATE(_xlfn.IFS($D1223="Mezzanine",LEFT($D1223,1), $D1223="Ground Floor",LEFT($D1223,1),$D1223="Basment ",LEFT($D1223,1), $D1223="1st Floor", "0"&amp;LEFT($D1223,1), $D1223="2nd Floor", "0"&amp;LEFT($D1223,1), $D1223="3rd Floor", "0"&amp;LEFT($D1223,1), $D1223="4th Floor", "0"&amp;LEFT($D1223,1), $D1223="5th Floor", "0"&amp;LEFT($D1223,1), $D1223="6th Floor", "0"&amp;LEFT($D1223,1),$D1223="7th Floor", "0"&amp;LEFT($D1223,1),$D1223="8th Floor", "0"&amp;LEFT($D1223,1),$D1223="9th Floor", "0"&amp;LEFT($D1223,1),$D1223="10th Floor", LEFT($D1223,2),$D1223="11th Floor", LEFT($D1223,2),$D1223="12th Floor", LEFT($D1223,2),$D1223="13th Floor", LEFT($D1223,2), $D1223="Lower Ground", LEFT($D1223)&amp;IF(ISNUMBER(FIND(" ",$D1223)),MID($D1223,FIND(" ",$D1223)+1,1),"")&amp;IF(ISNUMBER(FIND(" ",$D1223,FIND(" ",$D1223)+1)),MID($D1223,FIND(" ",$D1223,FIND(" ",$D1223)+1)+1,1),""),$D1223="Upper Ground", LEFT($D1223)&amp;IF(ISNUMBER(FIND(" ",$D1223)),MID($D1223,FIND(" ",$D1223)+1,1),"")&amp;IF(ISNUMBER(FIND(" ",$D1223,FIND(" ",$D1223)+1)),MID($D1223,FIND(" ",$D1223,FIND(" ",$D1223)+1)+1,1),"")),".0",$E1223), " ")</f>
        <v xml:space="preserve"> </v>
      </c>
      <c r="G1223" s="144"/>
      <c r="H1223" s="144"/>
      <c r="I1223" s="144"/>
      <c r="J1223" s="144"/>
      <c r="K1223" s="144"/>
      <c r="L1223" s="149" t="str" cm="1">
        <f t="array" ref="L1223">_xlfn.IFNA(
_xlfn.IFS(
AND($F1223=" ",$G1223=" ",$H1223=" "),"Please update all three: Surveyor Room Reference, Establishment Room Reference and Establishment Room Name",
AND(OR($I1223="General",$I1223="Open plan/ semi-open general",$I1223="Fitted",$I1223="Light practical (science)",$I1223="Light practical (other)",$I1223="Heavy practical (workshops)",$I1223="Heavy practical (clean)",$I1223="Large",$I1223="Storage"),$J1223=0,$K1223=0),"Please update Net Area or Non-net Area",
AND($B1223&lt;&gt;"OUT",$J1223=0,$I1223&lt;&gt;"Non-net",$M1223="85% Circulation"),"Net area not recorded for spaces with 85% circulation unusable type",
AND(OR($I1223="General",$I1223="Open plan/ semi-open general",$I1223="Fitted",$I1223="Light practical (science)",$I1223="Light practical (other)",$I1223="Heavy practical (workshops)",$I1223="Heavy practical (clean)",$I1223="Large",$I1223="Storage"),OR($J1223=0,ISBLANK($J1223))),"Net area not recorded in net spaces",
AND(OR($I1223="Non-net",$I1223="Outdoor space"),$J1223&gt;0),"Net Area Recorded in Non-net space",
AND($I1223="General",$J1223&gt;90),"This general space is over 90m2, please ensure that this space is entered as separate spaces if it usually used as separate spaces",
AND($I1223="Open plan/ semi-open general",$J1223&lt;27),"Open plan general space under 27m2",
AND(OR($K1223=0,ISBLANK($K1223)), $I1223="Non-net"),"Non-net area not recorded in non-net space"
),
" ")</f>
        <v xml:space="preserve"> </v>
      </c>
      <c r="M1223" s="144"/>
      <c r="N1223" s="144"/>
      <c r="O1223" s="144"/>
      <c r="P1223" s="144"/>
      <c r="Q1223" s="144"/>
      <c r="R1223" s="171"/>
      <c r="S1223" s="147">
        <f>NCA_Calculations!$P$1235</f>
        <v>0</v>
      </c>
      <c r="T1223" s="147">
        <f>NCA_Calculations!$Q$1235</f>
        <v>0</v>
      </c>
      <c r="U1223" s="144"/>
      <c r="V1223" s="144"/>
      <c r="W1223" s="149" t="str" cm="1">
        <f t="array" ref="W1223">_xlfn.IFNA(
_xlfn.IFS(
ISBLANK($U1223),"Missing space use.",
AND('Establishment details'!$C$14="Secondary",$V1223="Classbase"),"Invalid Status type",
AND(OR( $V1223="Classbase", $V1223="Teaching", $V1223="Early years",$V1223="SEND resourced"), NOT(ISBLANK($M1223))),"Space with status type and unusable type.",
AND($V1223= "Classbase",'Establishment details'!$C$22&gt;=10), "Classbase status is only valid in schools with a primary element.",
AND($I1223= "Large",$N1223 &gt; 3.5), "Large rooms with less than 3.5m height.",
AND(OR($V1223="Light practical (science)",$V1223="Light practical (science)",$V1223="Heavy practical (workshops)", $V1223="Heavy practical (clean)"), OR($O1223=0,ISBLANK($O1223))),"Missing sinks count for light and heavy practical spaces.",
AND($M1223 = "Other",ISBLANK($R1223)), "Invalid unusable type / missing note for other unusable type."
),
" ")</f>
        <v>Missing space use.</v>
      </c>
    </row>
    <row r="1224" spans="2:23" ht="15.75" x14ac:dyDescent="0.25">
      <c r="B1224" s="143"/>
      <c r="C1224" s="144"/>
      <c r="D1224" s="144"/>
      <c r="E1224" s="144"/>
      <c r="F1224" s="147" t="str" cm="1">
        <f t="array" ref="F1224">_xlfn.IFNA(CONCATENATE(_xlfn.IFS($D1224="Mezzanine",LEFT($D1224,1), $D1224="Ground Floor",LEFT($D1224,1),$D1224="Basment ",LEFT($D1224,1), $D1224="1st Floor", "0"&amp;LEFT($D1224,1), $D1224="2nd Floor", "0"&amp;LEFT($D1224,1), $D1224="3rd Floor", "0"&amp;LEFT($D1224,1), $D1224="4th Floor", "0"&amp;LEFT($D1224,1), $D1224="5th Floor", "0"&amp;LEFT($D1224,1), $D1224="6th Floor", "0"&amp;LEFT($D1224,1),$D1224="7th Floor", "0"&amp;LEFT($D1224,1),$D1224="8th Floor", "0"&amp;LEFT($D1224,1),$D1224="9th Floor", "0"&amp;LEFT($D1224,1),$D1224="10th Floor", LEFT($D1224,2),$D1224="11th Floor", LEFT($D1224,2),$D1224="12th Floor", LEFT($D1224,2),$D1224="13th Floor", LEFT($D1224,2), $D1224="Lower Ground", LEFT($D1224)&amp;IF(ISNUMBER(FIND(" ",$D1224)),MID($D1224,FIND(" ",$D1224)+1,1),"")&amp;IF(ISNUMBER(FIND(" ",$D1224,FIND(" ",$D1224)+1)),MID($D1224,FIND(" ",$D1224,FIND(" ",$D1224)+1)+1,1),""),$D1224="Upper Ground", LEFT($D1224)&amp;IF(ISNUMBER(FIND(" ",$D1224)),MID($D1224,FIND(" ",$D1224)+1,1),"")&amp;IF(ISNUMBER(FIND(" ",$D1224,FIND(" ",$D1224)+1)),MID($D1224,FIND(" ",$D1224,FIND(" ",$D1224)+1)+1,1),"")),".0",$E1224), " ")</f>
        <v xml:space="preserve"> </v>
      </c>
      <c r="G1224" s="144"/>
      <c r="H1224" s="144"/>
      <c r="I1224" s="144"/>
      <c r="J1224" s="144"/>
      <c r="K1224" s="144"/>
      <c r="L1224" s="149" t="str" cm="1">
        <f t="array" ref="L1224">_xlfn.IFNA(
_xlfn.IFS(
AND($F1224=" ",$G1224=" ",$H1224=" "),"Please update all three: Surveyor Room Reference, Establishment Room Reference and Establishment Room Name",
AND(OR($I1224="General",$I1224="Open plan/ semi-open general",$I1224="Fitted",$I1224="Light practical (science)",$I1224="Light practical (other)",$I1224="Heavy practical (workshops)",$I1224="Heavy practical (clean)",$I1224="Large",$I1224="Storage"),$J1224=0,$K1224=0),"Please update Net Area or Non-net Area",
AND($B1224&lt;&gt;"OUT",$J1224=0,$I1224&lt;&gt;"Non-net",$M1224="85% Circulation"),"Net area not recorded for spaces with 85% circulation unusable type",
AND(OR($I1224="General",$I1224="Open plan/ semi-open general",$I1224="Fitted",$I1224="Light practical (science)",$I1224="Light practical (other)",$I1224="Heavy practical (workshops)",$I1224="Heavy practical (clean)",$I1224="Large",$I1224="Storage"),OR($J1224=0,ISBLANK($J1224))),"Net area not recorded in net spaces",
AND(OR($I1224="Non-net",$I1224="Outdoor space"),$J1224&gt;0),"Net Area Recorded in Non-net space",
AND($I1224="General",$J1224&gt;90),"This general space is over 90m2, please ensure that this space is entered as separate spaces if it usually used as separate spaces",
AND($I1224="Open plan/ semi-open general",$J1224&lt;27),"Open plan general space under 27m2",
AND(OR($K1224=0,ISBLANK($K1224)), $I1224="Non-net"),"Non-net area not recorded in non-net space"
),
" ")</f>
        <v xml:space="preserve"> </v>
      </c>
      <c r="M1224" s="144"/>
      <c r="N1224" s="144"/>
      <c r="O1224" s="144"/>
      <c r="P1224" s="144"/>
      <c r="Q1224" s="144"/>
      <c r="R1224" s="171"/>
      <c r="S1224" s="147">
        <f>NCA_Calculations!$P$1236</f>
        <v>0</v>
      </c>
      <c r="T1224" s="147">
        <f>NCA_Calculations!$Q$1236</f>
        <v>0</v>
      </c>
      <c r="U1224" s="144"/>
      <c r="V1224" s="144"/>
      <c r="W1224" s="149" t="str" cm="1">
        <f t="array" ref="W1224">_xlfn.IFNA(
_xlfn.IFS(
ISBLANK($U1224),"Missing space use.",
AND('Establishment details'!$C$14="Secondary",$V1224="Classbase"),"Invalid Status type",
AND(OR( $V1224="Classbase", $V1224="Teaching", $V1224="Early years",$V1224="SEND resourced"), NOT(ISBLANK($M1224))),"Space with status type and unusable type.",
AND($V1224= "Classbase",'Establishment details'!$C$22&gt;=10), "Classbase status is only valid in schools with a primary element.",
AND($I1224= "Large",$N1224 &gt; 3.5), "Large rooms with less than 3.5m height.",
AND(OR($V1224="Light practical (science)",$V1224="Light practical (science)",$V1224="Heavy practical (workshops)", $V1224="Heavy practical (clean)"), OR($O1224=0,ISBLANK($O1224))),"Missing sinks count for light and heavy practical spaces.",
AND($M1224 = "Other",ISBLANK($R1224)), "Invalid unusable type / missing note for other unusable type."
),
" ")</f>
        <v>Missing space use.</v>
      </c>
    </row>
    <row r="1225" spans="2:23" ht="15.75" x14ac:dyDescent="0.25">
      <c r="B1225" s="143"/>
      <c r="C1225" s="144"/>
      <c r="D1225" s="144"/>
      <c r="E1225" s="144"/>
      <c r="F1225" s="147" t="str" cm="1">
        <f t="array" ref="F1225">_xlfn.IFNA(CONCATENATE(_xlfn.IFS($D1225="Mezzanine",LEFT($D1225,1), $D1225="Ground Floor",LEFT($D1225,1),$D1225="Basment ",LEFT($D1225,1), $D1225="1st Floor", "0"&amp;LEFT($D1225,1), $D1225="2nd Floor", "0"&amp;LEFT($D1225,1), $D1225="3rd Floor", "0"&amp;LEFT($D1225,1), $D1225="4th Floor", "0"&amp;LEFT($D1225,1), $D1225="5th Floor", "0"&amp;LEFT($D1225,1), $D1225="6th Floor", "0"&amp;LEFT($D1225,1),$D1225="7th Floor", "0"&amp;LEFT($D1225,1),$D1225="8th Floor", "0"&amp;LEFT($D1225,1),$D1225="9th Floor", "0"&amp;LEFT($D1225,1),$D1225="10th Floor", LEFT($D1225,2),$D1225="11th Floor", LEFT($D1225,2),$D1225="12th Floor", LEFT($D1225,2),$D1225="13th Floor", LEFT($D1225,2), $D1225="Lower Ground", LEFT($D1225)&amp;IF(ISNUMBER(FIND(" ",$D1225)),MID($D1225,FIND(" ",$D1225)+1,1),"")&amp;IF(ISNUMBER(FIND(" ",$D1225,FIND(" ",$D1225)+1)),MID($D1225,FIND(" ",$D1225,FIND(" ",$D1225)+1)+1,1),""),$D1225="Upper Ground", LEFT($D1225)&amp;IF(ISNUMBER(FIND(" ",$D1225)),MID($D1225,FIND(" ",$D1225)+1,1),"")&amp;IF(ISNUMBER(FIND(" ",$D1225,FIND(" ",$D1225)+1)),MID($D1225,FIND(" ",$D1225,FIND(" ",$D1225)+1)+1,1),"")),".0",$E1225), " ")</f>
        <v xml:space="preserve"> </v>
      </c>
      <c r="G1225" s="144"/>
      <c r="H1225" s="144"/>
      <c r="I1225" s="144"/>
      <c r="J1225" s="144"/>
      <c r="K1225" s="144"/>
      <c r="L1225" s="149" t="str" cm="1">
        <f t="array" ref="L1225">_xlfn.IFNA(
_xlfn.IFS(
AND($F1225=" ",$G1225=" ",$H1225=" "),"Please update all three: Surveyor Room Reference, Establishment Room Reference and Establishment Room Name",
AND(OR($I1225="General",$I1225="Open plan/ semi-open general",$I1225="Fitted",$I1225="Light practical (science)",$I1225="Light practical (other)",$I1225="Heavy practical (workshops)",$I1225="Heavy practical (clean)",$I1225="Large",$I1225="Storage"),$J1225=0,$K1225=0),"Please update Net Area or Non-net Area",
AND($B1225&lt;&gt;"OUT",$J1225=0,$I1225&lt;&gt;"Non-net",$M1225="85% Circulation"),"Net area not recorded for spaces with 85% circulation unusable type",
AND(OR($I1225="General",$I1225="Open plan/ semi-open general",$I1225="Fitted",$I1225="Light practical (science)",$I1225="Light practical (other)",$I1225="Heavy practical (workshops)",$I1225="Heavy practical (clean)",$I1225="Large",$I1225="Storage"),OR($J1225=0,ISBLANK($J1225))),"Net area not recorded in net spaces",
AND(OR($I1225="Non-net",$I1225="Outdoor space"),$J1225&gt;0),"Net Area Recorded in Non-net space",
AND($I1225="General",$J1225&gt;90),"This general space is over 90m2, please ensure that this space is entered as separate spaces if it usually used as separate spaces",
AND($I1225="Open plan/ semi-open general",$J1225&lt;27),"Open plan general space under 27m2",
AND(OR($K1225=0,ISBLANK($K1225)), $I1225="Non-net"),"Non-net area not recorded in non-net space"
),
" ")</f>
        <v xml:space="preserve"> </v>
      </c>
      <c r="M1225" s="144"/>
      <c r="N1225" s="144"/>
      <c r="O1225" s="144"/>
      <c r="P1225" s="144"/>
      <c r="Q1225" s="144"/>
      <c r="R1225" s="171"/>
      <c r="S1225" s="147">
        <f>NCA_Calculations!$P$1237</f>
        <v>0</v>
      </c>
      <c r="T1225" s="147">
        <f>NCA_Calculations!$Q$1237</f>
        <v>0</v>
      </c>
      <c r="U1225" s="144"/>
      <c r="V1225" s="144"/>
      <c r="W1225" s="149" t="str" cm="1">
        <f t="array" ref="W1225">_xlfn.IFNA(
_xlfn.IFS(
ISBLANK($U1225),"Missing space use.",
AND('Establishment details'!$C$14="Secondary",$V1225="Classbase"),"Invalid Status type",
AND(OR( $V1225="Classbase", $V1225="Teaching", $V1225="Early years",$V1225="SEND resourced"), NOT(ISBLANK($M1225))),"Space with status type and unusable type.",
AND($V1225= "Classbase",'Establishment details'!$C$22&gt;=10), "Classbase status is only valid in schools with a primary element.",
AND($I1225= "Large",$N1225 &gt; 3.5), "Large rooms with less than 3.5m height.",
AND(OR($V1225="Light practical (science)",$V1225="Light practical (science)",$V1225="Heavy practical (workshops)", $V1225="Heavy practical (clean)"), OR($O1225=0,ISBLANK($O1225))),"Missing sinks count for light and heavy practical spaces.",
AND($M1225 = "Other",ISBLANK($R1225)), "Invalid unusable type / missing note for other unusable type."
),
" ")</f>
        <v>Missing space use.</v>
      </c>
    </row>
    <row r="1226" spans="2:23" ht="15.75" x14ac:dyDescent="0.25">
      <c r="B1226" s="143"/>
      <c r="C1226" s="144"/>
      <c r="D1226" s="144"/>
      <c r="E1226" s="144"/>
      <c r="F1226" s="147" t="str" cm="1">
        <f t="array" ref="F1226">_xlfn.IFNA(CONCATENATE(_xlfn.IFS($D1226="Mezzanine",LEFT($D1226,1), $D1226="Ground Floor",LEFT($D1226,1),$D1226="Basment ",LEFT($D1226,1), $D1226="1st Floor", "0"&amp;LEFT($D1226,1), $D1226="2nd Floor", "0"&amp;LEFT($D1226,1), $D1226="3rd Floor", "0"&amp;LEFT($D1226,1), $D1226="4th Floor", "0"&amp;LEFT($D1226,1), $D1226="5th Floor", "0"&amp;LEFT($D1226,1), $D1226="6th Floor", "0"&amp;LEFT($D1226,1),$D1226="7th Floor", "0"&amp;LEFT($D1226,1),$D1226="8th Floor", "0"&amp;LEFT($D1226,1),$D1226="9th Floor", "0"&amp;LEFT($D1226,1),$D1226="10th Floor", LEFT($D1226,2),$D1226="11th Floor", LEFT($D1226,2),$D1226="12th Floor", LEFT($D1226,2),$D1226="13th Floor", LEFT($D1226,2), $D1226="Lower Ground", LEFT($D1226)&amp;IF(ISNUMBER(FIND(" ",$D1226)),MID($D1226,FIND(" ",$D1226)+1,1),"")&amp;IF(ISNUMBER(FIND(" ",$D1226,FIND(" ",$D1226)+1)),MID($D1226,FIND(" ",$D1226,FIND(" ",$D1226)+1)+1,1),""),$D1226="Upper Ground", LEFT($D1226)&amp;IF(ISNUMBER(FIND(" ",$D1226)),MID($D1226,FIND(" ",$D1226)+1,1),"")&amp;IF(ISNUMBER(FIND(" ",$D1226,FIND(" ",$D1226)+1)),MID($D1226,FIND(" ",$D1226,FIND(" ",$D1226)+1)+1,1),"")),".0",$E1226), " ")</f>
        <v xml:space="preserve"> </v>
      </c>
      <c r="G1226" s="144"/>
      <c r="H1226" s="144"/>
      <c r="I1226" s="144"/>
      <c r="J1226" s="144"/>
      <c r="K1226" s="144"/>
      <c r="L1226" s="149" t="str" cm="1">
        <f t="array" ref="L1226">_xlfn.IFNA(
_xlfn.IFS(
AND($F1226=" ",$G1226=" ",$H1226=" "),"Please update all three: Surveyor Room Reference, Establishment Room Reference and Establishment Room Name",
AND(OR($I1226="General",$I1226="Open plan/ semi-open general",$I1226="Fitted",$I1226="Light practical (science)",$I1226="Light practical (other)",$I1226="Heavy practical (workshops)",$I1226="Heavy practical (clean)",$I1226="Large",$I1226="Storage"),$J1226=0,$K1226=0),"Please update Net Area or Non-net Area",
AND($B1226&lt;&gt;"OUT",$J1226=0,$I1226&lt;&gt;"Non-net",$M1226="85% Circulation"),"Net area not recorded for spaces with 85% circulation unusable type",
AND(OR($I1226="General",$I1226="Open plan/ semi-open general",$I1226="Fitted",$I1226="Light practical (science)",$I1226="Light practical (other)",$I1226="Heavy practical (workshops)",$I1226="Heavy practical (clean)",$I1226="Large",$I1226="Storage"),OR($J1226=0,ISBLANK($J1226))),"Net area not recorded in net spaces",
AND(OR($I1226="Non-net",$I1226="Outdoor space"),$J1226&gt;0),"Net Area Recorded in Non-net space",
AND($I1226="General",$J1226&gt;90),"This general space is over 90m2, please ensure that this space is entered as separate spaces if it usually used as separate spaces",
AND($I1226="Open plan/ semi-open general",$J1226&lt;27),"Open plan general space under 27m2",
AND(OR($K1226=0,ISBLANK($K1226)), $I1226="Non-net"),"Non-net area not recorded in non-net space"
),
" ")</f>
        <v xml:space="preserve"> </v>
      </c>
      <c r="M1226" s="144"/>
      <c r="N1226" s="144"/>
      <c r="O1226" s="144"/>
      <c r="P1226" s="144"/>
      <c r="Q1226" s="144"/>
      <c r="R1226" s="171"/>
      <c r="S1226" s="147">
        <f>NCA_Calculations!$P$1238</f>
        <v>0</v>
      </c>
      <c r="T1226" s="147">
        <f>NCA_Calculations!$Q$1238</f>
        <v>0</v>
      </c>
      <c r="U1226" s="144"/>
      <c r="V1226" s="144"/>
      <c r="W1226" s="149" t="str" cm="1">
        <f t="array" ref="W1226">_xlfn.IFNA(
_xlfn.IFS(
ISBLANK($U1226),"Missing space use.",
AND('Establishment details'!$C$14="Secondary",$V1226="Classbase"),"Invalid Status type",
AND(OR( $V1226="Classbase", $V1226="Teaching", $V1226="Early years",$V1226="SEND resourced"), NOT(ISBLANK($M1226))),"Space with status type and unusable type.",
AND($V1226= "Classbase",'Establishment details'!$C$22&gt;=10), "Classbase status is only valid in schools with a primary element.",
AND($I1226= "Large",$N1226 &gt; 3.5), "Large rooms with less than 3.5m height.",
AND(OR($V1226="Light practical (science)",$V1226="Light practical (science)",$V1226="Heavy practical (workshops)", $V1226="Heavy practical (clean)"), OR($O1226=0,ISBLANK($O1226))),"Missing sinks count for light and heavy practical spaces.",
AND($M1226 = "Other",ISBLANK($R1226)), "Invalid unusable type / missing note for other unusable type."
),
" ")</f>
        <v>Missing space use.</v>
      </c>
    </row>
    <row r="1227" spans="2:23" ht="15.75" x14ac:dyDescent="0.25">
      <c r="B1227" s="143"/>
      <c r="C1227" s="144"/>
      <c r="D1227" s="144"/>
      <c r="E1227" s="144"/>
      <c r="F1227" s="147" t="str" cm="1">
        <f t="array" ref="F1227">_xlfn.IFNA(CONCATENATE(_xlfn.IFS($D1227="Mezzanine",LEFT($D1227,1), $D1227="Ground Floor",LEFT($D1227,1),$D1227="Basment ",LEFT($D1227,1), $D1227="1st Floor", "0"&amp;LEFT($D1227,1), $D1227="2nd Floor", "0"&amp;LEFT($D1227,1), $D1227="3rd Floor", "0"&amp;LEFT($D1227,1), $D1227="4th Floor", "0"&amp;LEFT($D1227,1), $D1227="5th Floor", "0"&amp;LEFT($D1227,1), $D1227="6th Floor", "0"&amp;LEFT($D1227,1),$D1227="7th Floor", "0"&amp;LEFT($D1227,1),$D1227="8th Floor", "0"&amp;LEFT($D1227,1),$D1227="9th Floor", "0"&amp;LEFT($D1227,1),$D1227="10th Floor", LEFT($D1227,2),$D1227="11th Floor", LEFT($D1227,2),$D1227="12th Floor", LEFT($D1227,2),$D1227="13th Floor", LEFT($D1227,2), $D1227="Lower Ground", LEFT($D1227)&amp;IF(ISNUMBER(FIND(" ",$D1227)),MID($D1227,FIND(" ",$D1227)+1,1),"")&amp;IF(ISNUMBER(FIND(" ",$D1227,FIND(" ",$D1227)+1)),MID($D1227,FIND(" ",$D1227,FIND(" ",$D1227)+1)+1,1),""),$D1227="Upper Ground", LEFT($D1227)&amp;IF(ISNUMBER(FIND(" ",$D1227)),MID($D1227,FIND(" ",$D1227)+1,1),"")&amp;IF(ISNUMBER(FIND(" ",$D1227,FIND(" ",$D1227)+1)),MID($D1227,FIND(" ",$D1227,FIND(" ",$D1227)+1)+1,1),"")),".0",$E1227), " ")</f>
        <v xml:space="preserve"> </v>
      </c>
      <c r="G1227" s="144"/>
      <c r="H1227" s="144"/>
      <c r="I1227" s="144"/>
      <c r="J1227" s="144"/>
      <c r="K1227" s="144"/>
      <c r="L1227" s="149" t="str" cm="1">
        <f t="array" ref="L1227">_xlfn.IFNA(
_xlfn.IFS(
AND($F1227=" ",$G1227=" ",$H1227=" "),"Please update all three: Surveyor Room Reference, Establishment Room Reference and Establishment Room Name",
AND(OR($I1227="General",$I1227="Open plan/ semi-open general",$I1227="Fitted",$I1227="Light practical (science)",$I1227="Light practical (other)",$I1227="Heavy practical (workshops)",$I1227="Heavy practical (clean)",$I1227="Large",$I1227="Storage"),$J1227=0,$K1227=0),"Please update Net Area or Non-net Area",
AND($B1227&lt;&gt;"OUT",$J1227=0,$I1227&lt;&gt;"Non-net",$M1227="85% Circulation"),"Net area not recorded for spaces with 85% circulation unusable type",
AND(OR($I1227="General",$I1227="Open plan/ semi-open general",$I1227="Fitted",$I1227="Light practical (science)",$I1227="Light practical (other)",$I1227="Heavy practical (workshops)",$I1227="Heavy practical (clean)",$I1227="Large",$I1227="Storage"),OR($J1227=0,ISBLANK($J1227))),"Net area not recorded in net spaces",
AND(OR($I1227="Non-net",$I1227="Outdoor space"),$J1227&gt;0),"Net Area Recorded in Non-net space",
AND($I1227="General",$J1227&gt;90),"This general space is over 90m2, please ensure that this space is entered as separate spaces if it usually used as separate spaces",
AND($I1227="Open plan/ semi-open general",$J1227&lt;27),"Open plan general space under 27m2",
AND(OR($K1227=0,ISBLANK($K1227)), $I1227="Non-net"),"Non-net area not recorded in non-net space"
),
" ")</f>
        <v xml:space="preserve"> </v>
      </c>
      <c r="M1227" s="144"/>
      <c r="N1227" s="144"/>
      <c r="O1227" s="144"/>
      <c r="P1227" s="144"/>
      <c r="Q1227" s="144"/>
      <c r="R1227" s="171"/>
      <c r="S1227" s="147">
        <f>NCA_Calculations!$P$1239</f>
        <v>0</v>
      </c>
      <c r="T1227" s="147">
        <f>NCA_Calculations!$Q$1239</f>
        <v>0</v>
      </c>
      <c r="U1227" s="144"/>
      <c r="V1227" s="144"/>
      <c r="W1227" s="149" t="str" cm="1">
        <f t="array" ref="W1227">_xlfn.IFNA(
_xlfn.IFS(
ISBLANK($U1227),"Missing space use.",
AND('Establishment details'!$C$14="Secondary",$V1227="Classbase"),"Invalid Status type",
AND(OR( $V1227="Classbase", $V1227="Teaching", $V1227="Early years",$V1227="SEND resourced"), NOT(ISBLANK($M1227))),"Space with status type and unusable type.",
AND($V1227= "Classbase",'Establishment details'!$C$22&gt;=10), "Classbase status is only valid in schools with a primary element.",
AND($I1227= "Large",$N1227 &gt; 3.5), "Large rooms with less than 3.5m height.",
AND(OR($V1227="Light practical (science)",$V1227="Light practical (science)",$V1227="Heavy practical (workshops)", $V1227="Heavy practical (clean)"), OR($O1227=0,ISBLANK($O1227))),"Missing sinks count for light and heavy practical spaces.",
AND($M1227 = "Other",ISBLANK($R1227)), "Invalid unusable type / missing note for other unusable type."
),
" ")</f>
        <v>Missing space use.</v>
      </c>
    </row>
    <row r="1228" spans="2:23" ht="15.75" x14ac:dyDescent="0.25">
      <c r="B1228" s="143"/>
      <c r="C1228" s="144"/>
      <c r="D1228" s="144"/>
      <c r="E1228" s="144"/>
      <c r="F1228" s="147" t="str" cm="1">
        <f t="array" ref="F1228">_xlfn.IFNA(CONCATENATE(_xlfn.IFS($D1228="Mezzanine",LEFT($D1228,1), $D1228="Ground Floor",LEFT($D1228,1),$D1228="Basment ",LEFT($D1228,1), $D1228="1st Floor", "0"&amp;LEFT($D1228,1), $D1228="2nd Floor", "0"&amp;LEFT($D1228,1), $D1228="3rd Floor", "0"&amp;LEFT($D1228,1), $D1228="4th Floor", "0"&amp;LEFT($D1228,1), $D1228="5th Floor", "0"&amp;LEFT($D1228,1), $D1228="6th Floor", "0"&amp;LEFT($D1228,1),$D1228="7th Floor", "0"&amp;LEFT($D1228,1),$D1228="8th Floor", "0"&amp;LEFT($D1228,1),$D1228="9th Floor", "0"&amp;LEFT($D1228,1),$D1228="10th Floor", LEFT($D1228,2),$D1228="11th Floor", LEFT($D1228,2),$D1228="12th Floor", LEFT($D1228,2),$D1228="13th Floor", LEFT($D1228,2), $D1228="Lower Ground", LEFT($D1228)&amp;IF(ISNUMBER(FIND(" ",$D1228)),MID($D1228,FIND(" ",$D1228)+1,1),"")&amp;IF(ISNUMBER(FIND(" ",$D1228,FIND(" ",$D1228)+1)),MID($D1228,FIND(" ",$D1228,FIND(" ",$D1228)+1)+1,1),""),$D1228="Upper Ground", LEFT($D1228)&amp;IF(ISNUMBER(FIND(" ",$D1228)),MID($D1228,FIND(" ",$D1228)+1,1),"")&amp;IF(ISNUMBER(FIND(" ",$D1228,FIND(" ",$D1228)+1)),MID($D1228,FIND(" ",$D1228,FIND(" ",$D1228)+1)+1,1),"")),".0",$E1228), " ")</f>
        <v xml:space="preserve"> </v>
      </c>
      <c r="G1228" s="144"/>
      <c r="H1228" s="144"/>
      <c r="I1228" s="144"/>
      <c r="J1228" s="144"/>
      <c r="K1228" s="144"/>
      <c r="L1228" s="149" t="str" cm="1">
        <f t="array" ref="L1228">_xlfn.IFNA(
_xlfn.IFS(
AND($F1228=" ",$G1228=" ",$H1228=" "),"Please update all three: Surveyor Room Reference, Establishment Room Reference and Establishment Room Name",
AND(OR($I1228="General",$I1228="Open plan/ semi-open general",$I1228="Fitted",$I1228="Light practical (science)",$I1228="Light practical (other)",$I1228="Heavy practical (workshops)",$I1228="Heavy practical (clean)",$I1228="Large",$I1228="Storage"),$J1228=0,$K1228=0),"Please update Net Area or Non-net Area",
AND($B1228&lt;&gt;"OUT",$J1228=0,$I1228&lt;&gt;"Non-net",$M1228="85% Circulation"),"Net area not recorded for spaces with 85% circulation unusable type",
AND(OR($I1228="General",$I1228="Open plan/ semi-open general",$I1228="Fitted",$I1228="Light practical (science)",$I1228="Light practical (other)",$I1228="Heavy practical (workshops)",$I1228="Heavy practical (clean)",$I1228="Large",$I1228="Storage"),OR($J1228=0,ISBLANK($J1228))),"Net area not recorded in net spaces",
AND(OR($I1228="Non-net",$I1228="Outdoor space"),$J1228&gt;0),"Net Area Recorded in Non-net space",
AND($I1228="General",$J1228&gt;90),"This general space is over 90m2, please ensure that this space is entered as separate spaces if it usually used as separate spaces",
AND($I1228="Open plan/ semi-open general",$J1228&lt;27),"Open plan general space under 27m2",
AND(OR($K1228=0,ISBLANK($K1228)), $I1228="Non-net"),"Non-net area not recorded in non-net space"
),
" ")</f>
        <v xml:space="preserve"> </v>
      </c>
      <c r="M1228" s="144"/>
      <c r="N1228" s="144"/>
      <c r="O1228" s="144"/>
      <c r="P1228" s="144"/>
      <c r="Q1228" s="144"/>
      <c r="R1228" s="171"/>
      <c r="S1228" s="147">
        <f>NCA_Calculations!$P$1240</f>
        <v>0</v>
      </c>
      <c r="T1228" s="147">
        <f>NCA_Calculations!$Q$1240</f>
        <v>0</v>
      </c>
      <c r="U1228" s="144"/>
      <c r="V1228" s="144"/>
      <c r="W1228" s="149" t="str" cm="1">
        <f t="array" ref="W1228">_xlfn.IFNA(
_xlfn.IFS(
ISBLANK($U1228),"Missing space use.",
AND('Establishment details'!$C$14="Secondary",$V1228="Classbase"),"Invalid Status type",
AND(OR( $V1228="Classbase", $V1228="Teaching", $V1228="Early years",$V1228="SEND resourced"), NOT(ISBLANK($M1228))),"Space with status type and unusable type.",
AND($V1228= "Classbase",'Establishment details'!$C$22&gt;=10), "Classbase status is only valid in schools with a primary element.",
AND($I1228= "Large",$N1228 &gt; 3.5), "Large rooms with less than 3.5m height.",
AND(OR($V1228="Light practical (science)",$V1228="Light practical (science)",$V1228="Heavy practical (workshops)", $V1228="Heavy practical (clean)"), OR($O1228=0,ISBLANK($O1228))),"Missing sinks count for light and heavy practical spaces.",
AND($M1228 = "Other",ISBLANK($R1228)), "Invalid unusable type / missing note for other unusable type."
),
" ")</f>
        <v>Missing space use.</v>
      </c>
    </row>
    <row r="1229" spans="2:23" ht="15.75" x14ac:dyDescent="0.25">
      <c r="B1229" s="143"/>
      <c r="C1229" s="144"/>
      <c r="D1229" s="144"/>
      <c r="E1229" s="144"/>
      <c r="F1229" s="147" t="str" cm="1">
        <f t="array" ref="F1229">_xlfn.IFNA(CONCATENATE(_xlfn.IFS($D1229="Mezzanine",LEFT($D1229,1), $D1229="Ground Floor",LEFT($D1229,1),$D1229="Basment ",LEFT($D1229,1), $D1229="1st Floor", "0"&amp;LEFT($D1229,1), $D1229="2nd Floor", "0"&amp;LEFT($D1229,1), $D1229="3rd Floor", "0"&amp;LEFT($D1229,1), $D1229="4th Floor", "0"&amp;LEFT($D1229,1), $D1229="5th Floor", "0"&amp;LEFT($D1229,1), $D1229="6th Floor", "0"&amp;LEFT($D1229,1),$D1229="7th Floor", "0"&amp;LEFT($D1229,1),$D1229="8th Floor", "0"&amp;LEFT($D1229,1),$D1229="9th Floor", "0"&amp;LEFT($D1229,1),$D1229="10th Floor", LEFT($D1229,2),$D1229="11th Floor", LEFT($D1229,2),$D1229="12th Floor", LEFT($D1229,2),$D1229="13th Floor", LEFT($D1229,2), $D1229="Lower Ground", LEFT($D1229)&amp;IF(ISNUMBER(FIND(" ",$D1229)),MID($D1229,FIND(" ",$D1229)+1,1),"")&amp;IF(ISNUMBER(FIND(" ",$D1229,FIND(" ",$D1229)+1)),MID($D1229,FIND(" ",$D1229,FIND(" ",$D1229)+1)+1,1),""),$D1229="Upper Ground", LEFT($D1229)&amp;IF(ISNUMBER(FIND(" ",$D1229)),MID($D1229,FIND(" ",$D1229)+1,1),"")&amp;IF(ISNUMBER(FIND(" ",$D1229,FIND(" ",$D1229)+1)),MID($D1229,FIND(" ",$D1229,FIND(" ",$D1229)+1)+1,1),"")),".0",$E1229), " ")</f>
        <v xml:space="preserve"> </v>
      </c>
      <c r="G1229" s="144"/>
      <c r="H1229" s="144"/>
      <c r="I1229" s="144"/>
      <c r="J1229" s="144"/>
      <c r="K1229" s="144"/>
      <c r="L1229" s="149" t="str" cm="1">
        <f t="array" ref="L1229">_xlfn.IFNA(
_xlfn.IFS(
AND($F1229=" ",$G1229=" ",$H1229=" "),"Please update all three: Surveyor Room Reference, Establishment Room Reference and Establishment Room Name",
AND(OR($I1229="General",$I1229="Open plan/ semi-open general",$I1229="Fitted",$I1229="Light practical (science)",$I1229="Light practical (other)",$I1229="Heavy practical (workshops)",$I1229="Heavy practical (clean)",$I1229="Large",$I1229="Storage"),$J1229=0,$K1229=0),"Please update Net Area or Non-net Area",
AND($B1229&lt;&gt;"OUT",$J1229=0,$I1229&lt;&gt;"Non-net",$M1229="85% Circulation"),"Net area not recorded for spaces with 85% circulation unusable type",
AND(OR($I1229="General",$I1229="Open plan/ semi-open general",$I1229="Fitted",$I1229="Light practical (science)",$I1229="Light practical (other)",$I1229="Heavy practical (workshops)",$I1229="Heavy practical (clean)",$I1229="Large",$I1229="Storage"),OR($J1229=0,ISBLANK($J1229))),"Net area not recorded in net spaces",
AND(OR($I1229="Non-net",$I1229="Outdoor space"),$J1229&gt;0),"Net Area Recorded in Non-net space",
AND($I1229="General",$J1229&gt;90),"This general space is over 90m2, please ensure that this space is entered as separate spaces if it usually used as separate spaces",
AND($I1229="Open plan/ semi-open general",$J1229&lt;27),"Open plan general space under 27m2",
AND(OR($K1229=0,ISBLANK($K1229)), $I1229="Non-net"),"Non-net area not recorded in non-net space"
),
" ")</f>
        <v xml:space="preserve"> </v>
      </c>
      <c r="M1229" s="144"/>
      <c r="N1229" s="144"/>
      <c r="O1229" s="144"/>
      <c r="P1229" s="144"/>
      <c r="Q1229" s="144"/>
      <c r="R1229" s="171"/>
      <c r="S1229" s="147">
        <f>NCA_Calculations!$P$1241</f>
        <v>0</v>
      </c>
      <c r="T1229" s="147">
        <f>NCA_Calculations!$Q$1241</f>
        <v>0</v>
      </c>
      <c r="U1229" s="144"/>
      <c r="V1229" s="144"/>
      <c r="W1229" s="149" t="str" cm="1">
        <f t="array" ref="W1229">_xlfn.IFNA(
_xlfn.IFS(
ISBLANK($U1229),"Missing space use.",
AND('Establishment details'!$C$14="Secondary",$V1229="Classbase"),"Invalid Status type",
AND(OR( $V1229="Classbase", $V1229="Teaching", $V1229="Early years",$V1229="SEND resourced"), NOT(ISBLANK($M1229))),"Space with status type and unusable type.",
AND($V1229= "Classbase",'Establishment details'!$C$22&gt;=10), "Classbase status is only valid in schools with a primary element.",
AND($I1229= "Large",$N1229 &gt; 3.5), "Large rooms with less than 3.5m height.",
AND(OR($V1229="Light practical (science)",$V1229="Light practical (science)",$V1229="Heavy practical (workshops)", $V1229="Heavy practical (clean)"), OR($O1229=0,ISBLANK($O1229))),"Missing sinks count for light and heavy practical spaces.",
AND($M1229 = "Other",ISBLANK($R1229)), "Invalid unusable type / missing note for other unusable type."
),
" ")</f>
        <v>Missing space use.</v>
      </c>
    </row>
    <row r="1230" spans="2:23" ht="15.75" x14ac:dyDescent="0.25">
      <c r="B1230" s="143"/>
      <c r="C1230" s="144"/>
      <c r="D1230" s="144"/>
      <c r="E1230" s="144"/>
      <c r="F1230" s="147" t="str" cm="1">
        <f t="array" ref="F1230">_xlfn.IFNA(CONCATENATE(_xlfn.IFS($D1230="Mezzanine",LEFT($D1230,1), $D1230="Ground Floor",LEFT($D1230,1),$D1230="Basment ",LEFT($D1230,1), $D1230="1st Floor", "0"&amp;LEFT($D1230,1), $D1230="2nd Floor", "0"&amp;LEFT($D1230,1), $D1230="3rd Floor", "0"&amp;LEFT($D1230,1), $D1230="4th Floor", "0"&amp;LEFT($D1230,1), $D1230="5th Floor", "0"&amp;LEFT($D1230,1), $D1230="6th Floor", "0"&amp;LEFT($D1230,1),$D1230="7th Floor", "0"&amp;LEFT($D1230,1),$D1230="8th Floor", "0"&amp;LEFT($D1230,1),$D1230="9th Floor", "0"&amp;LEFT($D1230,1),$D1230="10th Floor", LEFT($D1230,2),$D1230="11th Floor", LEFT($D1230,2),$D1230="12th Floor", LEFT($D1230,2),$D1230="13th Floor", LEFT($D1230,2), $D1230="Lower Ground", LEFT($D1230)&amp;IF(ISNUMBER(FIND(" ",$D1230)),MID($D1230,FIND(" ",$D1230)+1,1),"")&amp;IF(ISNUMBER(FIND(" ",$D1230,FIND(" ",$D1230)+1)),MID($D1230,FIND(" ",$D1230,FIND(" ",$D1230)+1)+1,1),""),$D1230="Upper Ground", LEFT($D1230)&amp;IF(ISNUMBER(FIND(" ",$D1230)),MID($D1230,FIND(" ",$D1230)+1,1),"")&amp;IF(ISNUMBER(FIND(" ",$D1230,FIND(" ",$D1230)+1)),MID($D1230,FIND(" ",$D1230,FIND(" ",$D1230)+1)+1,1),"")),".0",$E1230), " ")</f>
        <v xml:space="preserve"> </v>
      </c>
      <c r="G1230" s="144"/>
      <c r="H1230" s="144"/>
      <c r="I1230" s="144"/>
      <c r="J1230" s="144"/>
      <c r="K1230" s="144"/>
      <c r="L1230" s="149" t="str" cm="1">
        <f t="array" ref="L1230">_xlfn.IFNA(
_xlfn.IFS(
AND($F1230=" ",$G1230=" ",$H1230=" "),"Please update all three: Surveyor Room Reference, Establishment Room Reference and Establishment Room Name",
AND(OR($I1230="General",$I1230="Open plan/ semi-open general",$I1230="Fitted",$I1230="Light practical (science)",$I1230="Light practical (other)",$I1230="Heavy practical (workshops)",$I1230="Heavy practical (clean)",$I1230="Large",$I1230="Storage"),$J1230=0,$K1230=0),"Please update Net Area or Non-net Area",
AND($B1230&lt;&gt;"OUT",$J1230=0,$I1230&lt;&gt;"Non-net",$M1230="85% Circulation"),"Net area not recorded for spaces with 85% circulation unusable type",
AND(OR($I1230="General",$I1230="Open plan/ semi-open general",$I1230="Fitted",$I1230="Light practical (science)",$I1230="Light practical (other)",$I1230="Heavy practical (workshops)",$I1230="Heavy practical (clean)",$I1230="Large",$I1230="Storage"),OR($J1230=0,ISBLANK($J1230))),"Net area not recorded in net spaces",
AND(OR($I1230="Non-net",$I1230="Outdoor space"),$J1230&gt;0),"Net Area Recorded in Non-net space",
AND($I1230="General",$J1230&gt;90),"This general space is over 90m2, please ensure that this space is entered as separate spaces if it usually used as separate spaces",
AND($I1230="Open plan/ semi-open general",$J1230&lt;27),"Open plan general space under 27m2",
AND(OR($K1230=0,ISBLANK($K1230)), $I1230="Non-net"),"Non-net area not recorded in non-net space"
),
" ")</f>
        <v xml:space="preserve"> </v>
      </c>
      <c r="M1230" s="144"/>
      <c r="N1230" s="144"/>
      <c r="O1230" s="144"/>
      <c r="P1230" s="144"/>
      <c r="Q1230" s="144"/>
      <c r="R1230" s="171"/>
      <c r="S1230" s="147">
        <f>NCA_Calculations!$P$1242</f>
        <v>0</v>
      </c>
      <c r="T1230" s="147">
        <f>NCA_Calculations!$Q$1242</f>
        <v>0</v>
      </c>
      <c r="U1230" s="144"/>
      <c r="V1230" s="144"/>
      <c r="W1230" s="149" t="str" cm="1">
        <f t="array" ref="W1230">_xlfn.IFNA(
_xlfn.IFS(
ISBLANK($U1230),"Missing space use.",
AND('Establishment details'!$C$14="Secondary",$V1230="Classbase"),"Invalid Status type",
AND(OR( $V1230="Classbase", $V1230="Teaching", $V1230="Early years",$V1230="SEND resourced"), NOT(ISBLANK($M1230))),"Space with status type and unusable type.",
AND($V1230= "Classbase",'Establishment details'!$C$22&gt;=10), "Classbase status is only valid in schools with a primary element.",
AND($I1230= "Large",$N1230 &gt; 3.5), "Large rooms with less than 3.5m height.",
AND(OR($V1230="Light practical (science)",$V1230="Light practical (science)",$V1230="Heavy practical (workshops)", $V1230="Heavy practical (clean)"), OR($O1230=0,ISBLANK($O1230))),"Missing sinks count for light and heavy practical spaces.",
AND($M1230 = "Other",ISBLANK($R1230)), "Invalid unusable type / missing note for other unusable type."
),
" ")</f>
        <v>Missing space use.</v>
      </c>
    </row>
    <row r="1231" spans="2:23" ht="15.75" x14ac:dyDescent="0.25">
      <c r="B1231" s="143"/>
      <c r="C1231" s="144"/>
      <c r="D1231" s="144"/>
      <c r="E1231" s="144"/>
      <c r="F1231" s="147" t="str" cm="1">
        <f t="array" ref="F1231">_xlfn.IFNA(CONCATENATE(_xlfn.IFS($D1231="Mezzanine",LEFT($D1231,1), $D1231="Ground Floor",LEFT($D1231,1),$D1231="Basment ",LEFT($D1231,1), $D1231="1st Floor", "0"&amp;LEFT($D1231,1), $D1231="2nd Floor", "0"&amp;LEFT($D1231,1), $D1231="3rd Floor", "0"&amp;LEFT($D1231,1), $D1231="4th Floor", "0"&amp;LEFT($D1231,1), $D1231="5th Floor", "0"&amp;LEFT($D1231,1), $D1231="6th Floor", "0"&amp;LEFT($D1231,1),$D1231="7th Floor", "0"&amp;LEFT($D1231,1),$D1231="8th Floor", "0"&amp;LEFT($D1231,1),$D1231="9th Floor", "0"&amp;LEFT($D1231,1),$D1231="10th Floor", LEFT($D1231,2),$D1231="11th Floor", LEFT($D1231,2),$D1231="12th Floor", LEFT($D1231,2),$D1231="13th Floor", LEFT($D1231,2), $D1231="Lower Ground", LEFT($D1231)&amp;IF(ISNUMBER(FIND(" ",$D1231)),MID($D1231,FIND(" ",$D1231)+1,1),"")&amp;IF(ISNUMBER(FIND(" ",$D1231,FIND(" ",$D1231)+1)),MID($D1231,FIND(" ",$D1231,FIND(" ",$D1231)+1)+1,1),""),$D1231="Upper Ground", LEFT($D1231)&amp;IF(ISNUMBER(FIND(" ",$D1231)),MID($D1231,FIND(" ",$D1231)+1,1),"")&amp;IF(ISNUMBER(FIND(" ",$D1231,FIND(" ",$D1231)+1)),MID($D1231,FIND(" ",$D1231,FIND(" ",$D1231)+1)+1,1),"")),".0",$E1231), " ")</f>
        <v xml:space="preserve"> </v>
      </c>
      <c r="G1231" s="144"/>
      <c r="H1231" s="144"/>
      <c r="I1231" s="144"/>
      <c r="J1231" s="144"/>
      <c r="K1231" s="144"/>
      <c r="L1231" s="149" t="str" cm="1">
        <f t="array" ref="L1231">_xlfn.IFNA(
_xlfn.IFS(
AND($F1231=" ",$G1231=" ",$H1231=" "),"Please update all three: Surveyor Room Reference, Establishment Room Reference and Establishment Room Name",
AND(OR($I1231="General",$I1231="Open plan/ semi-open general",$I1231="Fitted",$I1231="Light practical (science)",$I1231="Light practical (other)",$I1231="Heavy practical (workshops)",$I1231="Heavy practical (clean)",$I1231="Large",$I1231="Storage"),$J1231=0,$K1231=0),"Please update Net Area or Non-net Area",
AND($B1231&lt;&gt;"OUT",$J1231=0,$I1231&lt;&gt;"Non-net",$M1231="85% Circulation"),"Net area not recorded for spaces with 85% circulation unusable type",
AND(OR($I1231="General",$I1231="Open plan/ semi-open general",$I1231="Fitted",$I1231="Light practical (science)",$I1231="Light practical (other)",$I1231="Heavy practical (workshops)",$I1231="Heavy practical (clean)",$I1231="Large",$I1231="Storage"),OR($J1231=0,ISBLANK($J1231))),"Net area not recorded in net spaces",
AND(OR($I1231="Non-net",$I1231="Outdoor space"),$J1231&gt;0),"Net Area Recorded in Non-net space",
AND($I1231="General",$J1231&gt;90),"This general space is over 90m2, please ensure that this space is entered as separate spaces if it usually used as separate spaces",
AND($I1231="Open plan/ semi-open general",$J1231&lt;27),"Open plan general space under 27m2",
AND(OR($K1231=0,ISBLANK($K1231)), $I1231="Non-net"),"Non-net area not recorded in non-net space"
),
" ")</f>
        <v xml:space="preserve"> </v>
      </c>
      <c r="M1231" s="144"/>
      <c r="N1231" s="144"/>
      <c r="O1231" s="144"/>
      <c r="P1231" s="144"/>
      <c r="Q1231" s="144"/>
      <c r="R1231" s="171"/>
      <c r="S1231" s="147">
        <f>NCA_Calculations!$P$1243</f>
        <v>0</v>
      </c>
      <c r="T1231" s="147">
        <f>NCA_Calculations!$Q$1243</f>
        <v>0</v>
      </c>
      <c r="U1231" s="144"/>
      <c r="V1231" s="144"/>
      <c r="W1231" s="149" t="str" cm="1">
        <f t="array" ref="W1231">_xlfn.IFNA(
_xlfn.IFS(
ISBLANK($U1231),"Missing space use.",
AND('Establishment details'!$C$14="Secondary",$V1231="Classbase"),"Invalid Status type",
AND(OR( $V1231="Classbase", $V1231="Teaching", $V1231="Early years",$V1231="SEND resourced"), NOT(ISBLANK($M1231))),"Space with status type and unusable type.",
AND($V1231= "Classbase",'Establishment details'!$C$22&gt;=10), "Classbase status is only valid in schools with a primary element.",
AND($I1231= "Large",$N1231 &gt; 3.5), "Large rooms with less than 3.5m height.",
AND(OR($V1231="Light practical (science)",$V1231="Light practical (science)",$V1231="Heavy practical (workshops)", $V1231="Heavy practical (clean)"), OR($O1231=0,ISBLANK($O1231))),"Missing sinks count for light and heavy practical spaces.",
AND($M1231 = "Other",ISBLANK($R1231)), "Invalid unusable type / missing note for other unusable type."
),
" ")</f>
        <v>Missing space use.</v>
      </c>
    </row>
    <row r="1232" spans="2:23" ht="15.75" x14ac:dyDescent="0.25">
      <c r="B1232" s="143"/>
      <c r="C1232" s="144"/>
      <c r="D1232" s="144"/>
      <c r="E1232" s="144"/>
      <c r="F1232" s="147" t="str" cm="1">
        <f t="array" ref="F1232">_xlfn.IFNA(CONCATENATE(_xlfn.IFS($D1232="Mezzanine",LEFT($D1232,1), $D1232="Ground Floor",LEFT($D1232,1),$D1232="Basment ",LEFT($D1232,1), $D1232="1st Floor", "0"&amp;LEFT($D1232,1), $D1232="2nd Floor", "0"&amp;LEFT($D1232,1), $D1232="3rd Floor", "0"&amp;LEFT($D1232,1), $D1232="4th Floor", "0"&amp;LEFT($D1232,1), $D1232="5th Floor", "0"&amp;LEFT($D1232,1), $D1232="6th Floor", "0"&amp;LEFT($D1232,1),$D1232="7th Floor", "0"&amp;LEFT($D1232,1),$D1232="8th Floor", "0"&amp;LEFT($D1232,1),$D1232="9th Floor", "0"&amp;LEFT($D1232,1),$D1232="10th Floor", LEFT($D1232,2),$D1232="11th Floor", LEFT($D1232,2),$D1232="12th Floor", LEFT($D1232,2),$D1232="13th Floor", LEFT($D1232,2), $D1232="Lower Ground", LEFT($D1232)&amp;IF(ISNUMBER(FIND(" ",$D1232)),MID($D1232,FIND(" ",$D1232)+1,1),"")&amp;IF(ISNUMBER(FIND(" ",$D1232,FIND(" ",$D1232)+1)),MID($D1232,FIND(" ",$D1232,FIND(" ",$D1232)+1)+1,1),""),$D1232="Upper Ground", LEFT($D1232)&amp;IF(ISNUMBER(FIND(" ",$D1232)),MID($D1232,FIND(" ",$D1232)+1,1),"")&amp;IF(ISNUMBER(FIND(" ",$D1232,FIND(" ",$D1232)+1)),MID($D1232,FIND(" ",$D1232,FIND(" ",$D1232)+1)+1,1),"")),".0",$E1232), " ")</f>
        <v xml:space="preserve"> </v>
      </c>
      <c r="G1232" s="144"/>
      <c r="H1232" s="144"/>
      <c r="I1232" s="144"/>
      <c r="J1232" s="144"/>
      <c r="K1232" s="144"/>
      <c r="L1232" s="149" t="str" cm="1">
        <f t="array" ref="L1232">_xlfn.IFNA(
_xlfn.IFS(
AND($F1232=" ",$G1232=" ",$H1232=" "),"Please update all three: Surveyor Room Reference, Establishment Room Reference and Establishment Room Name",
AND(OR($I1232="General",$I1232="Open plan/ semi-open general",$I1232="Fitted",$I1232="Light practical (science)",$I1232="Light practical (other)",$I1232="Heavy practical (workshops)",$I1232="Heavy practical (clean)",$I1232="Large",$I1232="Storage"),$J1232=0,$K1232=0),"Please update Net Area or Non-net Area",
AND($B1232&lt;&gt;"OUT",$J1232=0,$I1232&lt;&gt;"Non-net",$M1232="85% Circulation"),"Net area not recorded for spaces with 85% circulation unusable type",
AND(OR($I1232="General",$I1232="Open plan/ semi-open general",$I1232="Fitted",$I1232="Light practical (science)",$I1232="Light practical (other)",$I1232="Heavy practical (workshops)",$I1232="Heavy practical (clean)",$I1232="Large",$I1232="Storage"),OR($J1232=0,ISBLANK($J1232))),"Net area not recorded in net spaces",
AND(OR($I1232="Non-net",$I1232="Outdoor space"),$J1232&gt;0),"Net Area Recorded in Non-net space",
AND($I1232="General",$J1232&gt;90),"This general space is over 90m2, please ensure that this space is entered as separate spaces if it usually used as separate spaces",
AND($I1232="Open plan/ semi-open general",$J1232&lt;27),"Open plan general space under 27m2",
AND(OR($K1232=0,ISBLANK($K1232)), $I1232="Non-net"),"Non-net area not recorded in non-net space"
),
" ")</f>
        <v xml:space="preserve"> </v>
      </c>
      <c r="M1232" s="144"/>
      <c r="N1232" s="144"/>
      <c r="O1232" s="144"/>
      <c r="P1232" s="144"/>
      <c r="Q1232" s="144"/>
      <c r="R1232" s="171"/>
      <c r="S1232" s="147">
        <f>NCA_Calculations!$P$1244</f>
        <v>0</v>
      </c>
      <c r="T1232" s="147">
        <f>NCA_Calculations!$Q$1244</f>
        <v>0</v>
      </c>
      <c r="U1232" s="144"/>
      <c r="V1232" s="144"/>
      <c r="W1232" s="149" t="str" cm="1">
        <f t="array" ref="W1232">_xlfn.IFNA(
_xlfn.IFS(
ISBLANK($U1232),"Missing space use.",
AND('Establishment details'!$C$14="Secondary",$V1232="Classbase"),"Invalid Status type",
AND(OR( $V1232="Classbase", $V1232="Teaching", $V1232="Early years",$V1232="SEND resourced"), NOT(ISBLANK($M1232))),"Space with status type and unusable type.",
AND($V1232= "Classbase",'Establishment details'!$C$22&gt;=10), "Classbase status is only valid in schools with a primary element.",
AND($I1232= "Large",$N1232 &gt; 3.5), "Large rooms with less than 3.5m height.",
AND(OR($V1232="Light practical (science)",$V1232="Light practical (science)",$V1232="Heavy practical (workshops)", $V1232="Heavy practical (clean)"), OR($O1232=0,ISBLANK($O1232))),"Missing sinks count for light and heavy practical spaces.",
AND($M1232 = "Other",ISBLANK($R1232)), "Invalid unusable type / missing note for other unusable type."
),
" ")</f>
        <v>Missing space use.</v>
      </c>
    </row>
    <row r="1233" spans="2:23" ht="15.75" x14ac:dyDescent="0.25">
      <c r="B1233" s="143"/>
      <c r="C1233" s="144"/>
      <c r="D1233" s="144"/>
      <c r="E1233" s="144"/>
      <c r="F1233" s="147" t="str" cm="1">
        <f t="array" ref="F1233">_xlfn.IFNA(CONCATENATE(_xlfn.IFS($D1233="Mezzanine",LEFT($D1233,1), $D1233="Ground Floor",LEFT($D1233,1),$D1233="Basment ",LEFT($D1233,1), $D1233="1st Floor", "0"&amp;LEFT($D1233,1), $D1233="2nd Floor", "0"&amp;LEFT($D1233,1), $D1233="3rd Floor", "0"&amp;LEFT($D1233,1), $D1233="4th Floor", "0"&amp;LEFT($D1233,1), $D1233="5th Floor", "0"&amp;LEFT($D1233,1), $D1233="6th Floor", "0"&amp;LEFT($D1233,1),$D1233="7th Floor", "0"&amp;LEFT($D1233,1),$D1233="8th Floor", "0"&amp;LEFT($D1233,1),$D1233="9th Floor", "0"&amp;LEFT($D1233,1),$D1233="10th Floor", LEFT($D1233,2),$D1233="11th Floor", LEFT($D1233,2),$D1233="12th Floor", LEFT($D1233,2),$D1233="13th Floor", LEFT($D1233,2), $D1233="Lower Ground", LEFT($D1233)&amp;IF(ISNUMBER(FIND(" ",$D1233)),MID($D1233,FIND(" ",$D1233)+1,1),"")&amp;IF(ISNUMBER(FIND(" ",$D1233,FIND(" ",$D1233)+1)),MID($D1233,FIND(" ",$D1233,FIND(" ",$D1233)+1)+1,1),""),$D1233="Upper Ground", LEFT($D1233)&amp;IF(ISNUMBER(FIND(" ",$D1233)),MID($D1233,FIND(" ",$D1233)+1,1),"")&amp;IF(ISNUMBER(FIND(" ",$D1233,FIND(" ",$D1233)+1)),MID($D1233,FIND(" ",$D1233,FIND(" ",$D1233)+1)+1,1),"")),".0",$E1233), " ")</f>
        <v xml:space="preserve"> </v>
      </c>
      <c r="G1233" s="144"/>
      <c r="H1233" s="144"/>
      <c r="I1233" s="144"/>
      <c r="J1233" s="144"/>
      <c r="K1233" s="144"/>
      <c r="L1233" s="149" t="str" cm="1">
        <f t="array" ref="L1233">_xlfn.IFNA(
_xlfn.IFS(
AND($F1233=" ",$G1233=" ",$H1233=" "),"Please update all three: Surveyor Room Reference, Establishment Room Reference and Establishment Room Name",
AND(OR($I1233="General",$I1233="Open plan/ semi-open general",$I1233="Fitted",$I1233="Light practical (science)",$I1233="Light practical (other)",$I1233="Heavy practical (workshops)",$I1233="Heavy practical (clean)",$I1233="Large",$I1233="Storage"),$J1233=0,$K1233=0),"Please update Net Area or Non-net Area",
AND($B1233&lt;&gt;"OUT",$J1233=0,$I1233&lt;&gt;"Non-net",$M1233="85% Circulation"),"Net area not recorded for spaces with 85% circulation unusable type",
AND(OR($I1233="General",$I1233="Open plan/ semi-open general",$I1233="Fitted",$I1233="Light practical (science)",$I1233="Light practical (other)",$I1233="Heavy practical (workshops)",$I1233="Heavy practical (clean)",$I1233="Large",$I1233="Storage"),OR($J1233=0,ISBLANK($J1233))),"Net area not recorded in net spaces",
AND(OR($I1233="Non-net",$I1233="Outdoor space"),$J1233&gt;0),"Net Area Recorded in Non-net space",
AND($I1233="General",$J1233&gt;90),"This general space is over 90m2, please ensure that this space is entered as separate spaces if it usually used as separate spaces",
AND($I1233="Open plan/ semi-open general",$J1233&lt;27),"Open plan general space under 27m2",
AND(OR($K1233=0,ISBLANK($K1233)), $I1233="Non-net"),"Non-net area not recorded in non-net space"
),
" ")</f>
        <v xml:space="preserve"> </v>
      </c>
      <c r="M1233" s="144"/>
      <c r="N1233" s="144"/>
      <c r="O1233" s="144"/>
      <c r="P1233" s="144"/>
      <c r="Q1233" s="144"/>
      <c r="R1233" s="171"/>
      <c r="S1233" s="147">
        <f>NCA_Calculations!$P$1245</f>
        <v>0</v>
      </c>
      <c r="T1233" s="147">
        <f>NCA_Calculations!$Q$1245</f>
        <v>0</v>
      </c>
      <c r="U1233" s="144"/>
      <c r="V1233" s="144"/>
      <c r="W1233" s="149" t="str" cm="1">
        <f t="array" ref="W1233">_xlfn.IFNA(
_xlfn.IFS(
ISBLANK($U1233),"Missing space use.",
AND('Establishment details'!$C$14="Secondary",$V1233="Classbase"),"Invalid Status type",
AND(OR( $V1233="Classbase", $V1233="Teaching", $V1233="Early years",$V1233="SEND resourced"), NOT(ISBLANK($M1233))),"Space with status type and unusable type.",
AND($V1233= "Classbase",'Establishment details'!$C$22&gt;=10), "Classbase status is only valid in schools with a primary element.",
AND($I1233= "Large",$N1233 &gt; 3.5), "Large rooms with less than 3.5m height.",
AND(OR($V1233="Light practical (science)",$V1233="Light practical (science)",$V1233="Heavy practical (workshops)", $V1233="Heavy practical (clean)"), OR($O1233=0,ISBLANK($O1233))),"Missing sinks count for light and heavy practical spaces.",
AND($M1233 = "Other",ISBLANK($R1233)), "Invalid unusable type / missing note for other unusable type."
),
" ")</f>
        <v>Missing space use.</v>
      </c>
    </row>
    <row r="1234" spans="2:23" ht="15.75" x14ac:dyDescent="0.25">
      <c r="B1234" s="143"/>
      <c r="C1234" s="144"/>
      <c r="D1234" s="144"/>
      <c r="E1234" s="144"/>
      <c r="F1234" s="147" t="str" cm="1">
        <f t="array" ref="F1234">_xlfn.IFNA(CONCATENATE(_xlfn.IFS($D1234="Mezzanine",LEFT($D1234,1), $D1234="Ground Floor",LEFT($D1234,1),$D1234="Basment ",LEFT($D1234,1), $D1234="1st Floor", "0"&amp;LEFT($D1234,1), $D1234="2nd Floor", "0"&amp;LEFT($D1234,1), $D1234="3rd Floor", "0"&amp;LEFT($D1234,1), $D1234="4th Floor", "0"&amp;LEFT($D1234,1), $D1234="5th Floor", "0"&amp;LEFT($D1234,1), $D1234="6th Floor", "0"&amp;LEFT($D1234,1),$D1234="7th Floor", "0"&amp;LEFT($D1234,1),$D1234="8th Floor", "0"&amp;LEFT($D1234,1),$D1234="9th Floor", "0"&amp;LEFT($D1234,1),$D1234="10th Floor", LEFT($D1234,2),$D1234="11th Floor", LEFT($D1234,2),$D1234="12th Floor", LEFT($D1234,2),$D1234="13th Floor", LEFT($D1234,2), $D1234="Lower Ground", LEFT($D1234)&amp;IF(ISNUMBER(FIND(" ",$D1234)),MID($D1234,FIND(" ",$D1234)+1,1),"")&amp;IF(ISNUMBER(FIND(" ",$D1234,FIND(" ",$D1234)+1)),MID($D1234,FIND(" ",$D1234,FIND(" ",$D1234)+1)+1,1),""),$D1234="Upper Ground", LEFT($D1234)&amp;IF(ISNUMBER(FIND(" ",$D1234)),MID($D1234,FIND(" ",$D1234)+1,1),"")&amp;IF(ISNUMBER(FIND(" ",$D1234,FIND(" ",$D1234)+1)),MID($D1234,FIND(" ",$D1234,FIND(" ",$D1234)+1)+1,1),"")),".0",$E1234), " ")</f>
        <v xml:space="preserve"> </v>
      </c>
      <c r="G1234" s="144"/>
      <c r="H1234" s="144"/>
      <c r="I1234" s="144"/>
      <c r="J1234" s="144"/>
      <c r="K1234" s="144"/>
      <c r="L1234" s="149" t="str" cm="1">
        <f t="array" ref="L1234">_xlfn.IFNA(
_xlfn.IFS(
AND($F1234=" ",$G1234=" ",$H1234=" "),"Please update all three: Surveyor Room Reference, Establishment Room Reference and Establishment Room Name",
AND(OR($I1234="General",$I1234="Open plan/ semi-open general",$I1234="Fitted",$I1234="Light practical (science)",$I1234="Light practical (other)",$I1234="Heavy practical (workshops)",$I1234="Heavy practical (clean)",$I1234="Large",$I1234="Storage"),$J1234=0,$K1234=0),"Please update Net Area or Non-net Area",
AND($B1234&lt;&gt;"OUT",$J1234=0,$I1234&lt;&gt;"Non-net",$M1234="85% Circulation"),"Net area not recorded for spaces with 85% circulation unusable type",
AND(OR($I1234="General",$I1234="Open plan/ semi-open general",$I1234="Fitted",$I1234="Light practical (science)",$I1234="Light practical (other)",$I1234="Heavy practical (workshops)",$I1234="Heavy practical (clean)",$I1234="Large",$I1234="Storage"),OR($J1234=0,ISBLANK($J1234))),"Net area not recorded in net spaces",
AND(OR($I1234="Non-net",$I1234="Outdoor space"),$J1234&gt;0),"Net Area Recorded in Non-net space",
AND($I1234="General",$J1234&gt;90),"This general space is over 90m2, please ensure that this space is entered as separate spaces if it usually used as separate spaces",
AND($I1234="Open plan/ semi-open general",$J1234&lt;27),"Open plan general space under 27m2",
AND(OR($K1234=0,ISBLANK($K1234)), $I1234="Non-net"),"Non-net area not recorded in non-net space"
),
" ")</f>
        <v xml:space="preserve"> </v>
      </c>
      <c r="M1234" s="144"/>
      <c r="N1234" s="144"/>
      <c r="O1234" s="144"/>
      <c r="P1234" s="144"/>
      <c r="Q1234" s="144"/>
      <c r="R1234" s="171"/>
      <c r="S1234" s="147">
        <f>NCA_Calculations!$P$1246</f>
        <v>0</v>
      </c>
      <c r="T1234" s="147">
        <f>NCA_Calculations!$Q$1246</f>
        <v>0</v>
      </c>
      <c r="U1234" s="144"/>
      <c r="V1234" s="144"/>
      <c r="W1234" s="149" t="str" cm="1">
        <f t="array" ref="W1234">_xlfn.IFNA(
_xlfn.IFS(
ISBLANK($U1234),"Missing space use.",
AND('Establishment details'!$C$14="Secondary",$V1234="Classbase"),"Invalid Status type",
AND(OR( $V1234="Classbase", $V1234="Teaching", $V1234="Early years",$V1234="SEND resourced"), NOT(ISBLANK($M1234))),"Space with status type and unusable type.",
AND($V1234= "Classbase",'Establishment details'!$C$22&gt;=10), "Classbase status is only valid in schools with a primary element.",
AND($I1234= "Large",$N1234 &gt; 3.5), "Large rooms with less than 3.5m height.",
AND(OR($V1234="Light practical (science)",$V1234="Light practical (science)",$V1234="Heavy practical (workshops)", $V1234="Heavy practical (clean)"), OR($O1234=0,ISBLANK($O1234))),"Missing sinks count for light and heavy practical spaces.",
AND($M1234 = "Other",ISBLANK($R1234)), "Invalid unusable type / missing note for other unusable type."
),
" ")</f>
        <v>Missing space use.</v>
      </c>
    </row>
    <row r="1235" spans="2:23" ht="15.75" x14ac:dyDescent="0.25">
      <c r="B1235" s="143"/>
      <c r="C1235" s="144"/>
      <c r="D1235" s="144"/>
      <c r="E1235" s="144"/>
      <c r="F1235" s="147" t="str" cm="1">
        <f t="array" ref="F1235">_xlfn.IFNA(CONCATENATE(_xlfn.IFS($D1235="Mezzanine",LEFT($D1235,1), $D1235="Ground Floor",LEFT($D1235,1),$D1235="Basment ",LEFT($D1235,1), $D1235="1st Floor", "0"&amp;LEFT($D1235,1), $D1235="2nd Floor", "0"&amp;LEFT($D1235,1), $D1235="3rd Floor", "0"&amp;LEFT($D1235,1), $D1235="4th Floor", "0"&amp;LEFT($D1235,1), $D1235="5th Floor", "0"&amp;LEFT($D1235,1), $D1235="6th Floor", "0"&amp;LEFT($D1235,1),$D1235="7th Floor", "0"&amp;LEFT($D1235,1),$D1235="8th Floor", "0"&amp;LEFT($D1235,1),$D1235="9th Floor", "0"&amp;LEFT($D1235,1),$D1235="10th Floor", LEFT($D1235,2),$D1235="11th Floor", LEFT($D1235,2),$D1235="12th Floor", LEFT($D1235,2),$D1235="13th Floor", LEFT($D1235,2), $D1235="Lower Ground", LEFT($D1235)&amp;IF(ISNUMBER(FIND(" ",$D1235)),MID($D1235,FIND(" ",$D1235)+1,1),"")&amp;IF(ISNUMBER(FIND(" ",$D1235,FIND(" ",$D1235)+1)),MID($D1235,FIND(" ",$D1235,FIND(" ",$D1235)+1)+1,1),""),$D1235="Upper Ground", LEFT($D1235)&amp;IF(ISNUMBER(FIND(" ",$D1235)),MID($D1235,FIND(" ",$D1235)+1,1),"")&amp;IF(ISNUMBER(FIND(" ",$D1235,FIND(" ",$D1235)+1)),MID($D1235,FIND(" ",$D1235,FIND(" ",$D1235)+1)+1,1),"")),".0",$E1235), " ")</f>
        <v xml:space="preserve"> </v>
      </c>
      <c r="G1235" s="144"/>
      <c r="H1235" s="144"/>
      <c r="I1235" s="144"/>
      <c r="J1235" s="144"/>
      <c r="K1235" s="144"/>
      <c r="L1235" s="149" t="str" cm="1">
        <f t="array" ref="L1235">_xlfn.IFNA(
_xlfn.IFS(
AND($F1235=" ",$G1235=" ",$H1235=" "),"Please update all three: Surveyor Room Reference, Establishment Room Reference and Establishment Room Name",
AND(OR($I1235="General",$I1235="Open plan/ semi-open general",$I1235="Fitted",$I1235="Light practical (science)",$I1235="Light practical (other)",$I1235="Heavy practical (workshops)",$I1235="Heavy practical (clean)",$I1235="Large",$I1235="Storage"),$J1235=0,$K1235=0),"Please update Net Area or Non-net Area",
AND($B1235&lt;&gt;"OUT",$J1235=0,$I1235&lt;&gt;"Non-net",$M1235="85% Circulation"),"Net area not recorded for spaces with 85% circulation unusable type",
AND(OR($I1235="General",$I1235="Open plan/ semi-open general",$I1235="Fitted",$I1235="Light practical (science)",$I1235="Light practical (other)",$I1235="Heavy practical (workshops)",$I1235="Heavy practical (clean)",$I1235="Large",$I1235="Storage"),OR($J1235=0,ISBLANK($J1235))),"Net area not recorded in net spaces",
AND(OR($I1235="Non-net",$I1235="Outdoor space"),$J1235&gt;0),"Net Area Recorded in Non-net space",
AND($I1235="General",$J1235&gt;90),"This general space is over 90m2, please ensure that this space is entered as separate spaces if it usually used as separate spaces",
AND($I1235="Open plan/ semi-open general",$J1235&lt;27),"Open plan general space under 27m2",
AND(OR($K1235=0,ISBLANK($K1235)), $I1235="Non-net"),"Non-net area not recorded in non-net space"
),
" ")</f>
        <v xml:space="preserve"> </v>
      </c>
      <c r="M1235" s="144"/>
      <c r="N1235" s="144"/>
      <c r="O1235" s="144"/>
      <c r="P1235" s="144"/>
      <c r="Q1235" s="144"/>
      <c r="R1235" s="171"/>
      <c r="S1235" s="147">
        <f>NCA_Calculations!$P$1247</f>
        <v>0</v>
      </c>
      <c r="T1235" s="147">
        <f>NCA_Calculations!$Q$1247</f>
        <v>0</v>
      </c>
      <c r="U1235" s="144"/>
      <c r="V1235" s="144"/>
      <c r="W1235" s="149" t="str" cm="1">
        <f t="array" ref="W1235">_xlfn.IFNA(
_xlfn.IFS(
ISBLANK($U1235),"Missing space use.",
AND('Establishment details'!$C$14="Secondary",$V1235="Classbase"),"Invalid Status type",
AND(OR( $V1235="Classbase", $V1235="Teaching", $V1235="Early years",$V1235="SEND resourced"), NOT(ISBLANK($M1235))),"Space with status type and unusable type.",
AND($V1235= "Classbase",'Establishment details'!$C$22&gt;=10), "Classbase status is only valid in schools with a primary element.",
AND($I1235= "Large",$N1235 &gt; 3.5), "Large rooms with less than 3.5m height.",
AND(OR($V1235="Light practical (science)",$V1235="Light practical (science)",$V1235="Heavy practical (workshops)", $V1235="Heavy practical (clean)"), OR($O1235=0,ISBLANK($O1235))),"Missing sinks count for light and heavy practical spaces.",
AND($M1235 = "Other",ISBLANK($R1235)), "Invalid unusable type / missing note for other unusable type."
),
" ")</f>
        <v>Missing space use.</v>
      </c>
    </row>
    <row r="1236" spans="2:23" ht="15.75" x14ac:dyDescent="0.25">
      <c r="B1236" s="143"/>
      <c r="C1236" s="144"/>
      <c r="D1236" s="144"/>
      <c r="E1236" s="144"/>
      <c r="F1236" s="147" t="str" cm="1">
        <f t="array" ref="F1236">_xlfn.IFNA(CONCATENATE(_xlfn.IFS($D1236="Mezzanine",LEFT($D1236,1), $D1236="Ground Floor",LEFT($D1236,1),$D1236="Basment ",LEFT($D1236,1), $D1236="1st Floor", "0"&amp;LEFT($D1236,1), $D1236="2nd Floor", "0"&amp;LEFT($D1236,1), $D1236="3rd Floor", "0"&amp;LEFT($D1236,1), $D1236="4th Floor", "0"&amp;LEFT($D1236,1), $D1236="5th Floor", "0"&amp;LEFT($D1236,1), $D1236="6th Floor", "0"&amp;LEFT($D1236,1),$D1236="7th Floor", "0"&amp;LEFT($D1236,1),$D1236="8th Floor", "0"&amp;LEFT($D1236,1),$D1236="9th Floor", "0"&amp;LEFT($D1236,1),$D1236="10th Floor", LEFT($D1236,2),$D1236="11th Floor", LEFT($D1236,2),$D1236="12th Floor", LEFT($D1236,2),$D1236="13th Floor", LEFT($D1236,2), $D1236="Lower Ground", LEFT($D1236)&amp;IF(ISNUMBER(FIND(" ",$D1236)),MID($D1236,FIND(" ",$D1236)+1,1),"")&amp;IF(ISNUMBER(FIND(" ",$D1236,FIND(" ",$D1236)+1)),MID($D1236,FIND(" ",$D1236,FIND(" ",$D1236)+1)+1,1),""),$D1236="Upper Ground", LEFT($D1236)&amp;IF(ISNUMBER(FIND(" ",$D1236)),MID($D1236,FIND(" ",$D1236)+1,1),"")&amp;IF(ISNUMBER(FIND(" ",$D1236,FIND(" ",$D1236)+1)),MID($D1236,FIND(" ",$D1236,FIND(" ",$D1236)+1)+1,1),"")),".0",$E1236), " ")</f>
        <v xml:space="preserve"> </v>
      </c>
      <c r="G1236" s="144"/>
      <c r="H1236" s="144"/>
      <c r="I1236" s="144"/>
      <c r="J1236" s="144"/>
      <c r="K1236" s="144"/>
      <c r="L1236" s="149" t="str" cm="1">
        <f t="array" ref="L1236">_xlfn.IFNA(
_xlfn.IFS(
AND($F1236=" ",$G1236=" ",$H1236=" "),"Please update all three: Surveyor Room Reference, Establishment Room Reference and Establishment Room Name",
AND(OR($I1236="General",$I1236="Open plan/ semi-open general",$I1236="Fitted",$I1236="Light practical (science)",$I1236="Light practical (other)",$I1236="Heavy practical (workshops)",$I1236="Heavy practical (clean)",$I1236="Large",$I1236="Storage"),$J1236=0,$K1236=0),"Please update Net Area or Non-net Area",
AND($B1236&lt;&gt;"OUT",$J1236=0,$I1236&lt;&gt;"Non-net",$M1236="85% Circulation"),"Net area not recorded for spaces with 85% circulation unusable type",
AND(OR($I1236="General",$I1236="Open plan/ semi-open general",$I1236="Fitted",$I1236="Light practical (science)",$I1236="Light practical (other)",$I1236="Heavy practical (workshops)",$I1236="Heavy practical (clean)",$I1236="Large",$I1236="Storage"),OR($J1236=0,ISBLANK($J1236))),"Net area not recorded in net spaces",
AND(OR($I1236="Non-net",$I1236="Outdoor space"),$J1236&gt;0),"Net Area Recorded in Non-net space",
AND($I1236="General",$J1236&gt;90),"This general space is over 90m2, please ensure that this space is entered as separate spaces if it usually used as separate spaces",
AND($I1236="Open plan/ semi-open general",$J1236&lt;27),"Open plan general space under 27m2",
AND(OR($K1236=0,ISBLANK($K1236)), $I1236="Non-net"),"Non-net area not recorded in non-net space"
),
" ")</f>
        <v xml:space="preserve"> </v>
      </c>
      <c r="M1236" s="144"/>
      <c r="N1236" s="144"/>
      <c r="O1236" s="144"/>
      <c r="P1236" s="144"/>
      <c r="Q1236" s="144"/>
      <c r="R1236" s="171"/>
      <c r="S1236" s="147">
        <f>NCA_Calculations!$P$1248</f>
        <v>0</v>
      </c>
      <c r="T1236" s="147">
        <f>NCA_Calculations!$Q$1248</f>
        <v>0</v>
      </c>
      <c r="U1236" s="144"/>
      <c r="V1236" s="144"/>
      <c r="W1236" s="149" t="str" cm="1">
        <f t="array" ref="W1236">_xlfn.IFNA(
_xlfn.IFS(
ISBLANK($U1236),"Missing space use.",
AND('Establishment details'!$C$14="Secondary",$V1236="Classbase"),"Invalid Status type",
AND(OR( $V1236="Classbase", $V1236="Teaching", $V1236="Early years",$V1236="SEND resourced"), NOT(ISBLANK($M1236))),"Space with status type and unusable type.",
AND($V1236= "Classbase",'Establishment details'!$C$22&gt;=10), "Classbase status is only valid in schools with a primary element.",
AND($I1236= "Large",$N1236 &gt; 3.5), "Large rooms with less than 3.5m height.",
AND(OR($V1236="Light practical (science)",$V1236="Light practical (science)",$V1236="Heavy practical (workshops)", $V1236="Heavy practical (clean)"), OR($O1236=0,ISBLANK($O1236))),"Missing sinks count for light and heavy practical spaces.",
AND($M1236 = "Other",ISBLANK($R1236)), "Invalid unusable type / missing note for other unusable type."
),
" ")</f>
        <v>Missing space use.</v>
      </c>
    </row>
    <row r="1237" spans="2:23" ht="15.75" x14ac:dyDescent="0.25">
      <c r="B1237" s="143"/>
      <c r="C1237" s="144"/>
      <c r="D1237" s="144"/>
      <c r="E1237" s="144"/>
      <c r="F1237" s="147" t="str" cm="1">
        <f t="array" ref="F1237">_xlfn.IFNA(CONCATENATE(_xlfn.IFS($D1237="Mezzanine",LEFT($D1237,1), $D1237="Ground Floor",LEFT($D1237,1),$D1237="Basment ",LEFT($D1237,1), $D1237="1st Floor", "0"&amp;LEFT($D1237,1), $D1237="2nd Floor", "0"&amp;LEFT($D1237,1), $D1237="3rd Floor", "0"&amp;LEFT($D1237,1), $D1237="4th Floor", "0"&amp;LEFT($D1237,1), $D1237="5th Floor", "0"&amp;LEFT($D1237,1), $D1237="6th Floor", "0"&amp;LEFT($D1237,1),$D1237="7th Floor", "0"&amp;LEFT($D1237,1),$D1237="8th Floor", "0"&amp;LEFT($D1237,1),$D1237="9th Floor", "0"&amp;LEFT($D1237,1),$D1237="10th Floor", LEFT($D1237,2),$D1237="11th Floor", LEFT($D1237,2),$D1237="12th Floor", LEFT($D1237,2),$D1237="13th Floor", LEFT($D1237,2), $D1237="Lower Ground", LEFT($D1237)&amp;IF(ISNUMBER(FIND(" ",$D1237)),MID($D1237,FIND(" ",$D1237)+1,1),"")&amp;IF(ISNUMBER(FIND(" ",$D1237,FIND(" ",$D1237)+1)),MID($D1237,FIND(" ",$D1237,FIND(" ",$D1237)+1)+1,1),""),$D1237="Upper Ground", LEFT($D1237)&amp;IF(ISNUMBER(FIND(" ",$D1237)),MID($D1237,FIND(" ",$D1237)+1,1),"")&amp;IF(ISNUMBER(FIND(" ",$D1237,FIND(" ",$D1237)+1)),MID($D1237,FIND(" ",$D1237,FIND(" ",$D1237)+1)+1,1),"")),".0",$E1237), " ")</f>
        <v xml:space="preserve"> </v>
      </c>
      <c r="G1237" s="144"/>
      <c r="H1237" s="144"/>
      <c r="I1237" s="144"/>
      <c r="J1237" s="144"/>
      <c r="K1237" s="144"/>
      <c r="L1237" s="149" t="str" cm="1">
        <f t="array" ref="L1237">_xlfn.IFNA(
_xlfn.IFS(
AND($F1237=" ",$G1237=" ",$H1237=" "),"Please update all three: Surveyor Room Reference, Establishment Room Reference and Establishment Room Name",
AND(OR($I1237="General",$I1237="Open plan/ semi-open general",$I1237="Fitted",$I1237="Light practical (science)",$I1237="Light practical (other)",$I1237="Heavy practical (workshops)",$I1237="Heavy practical (clean)",$I1237="Large",$I1237="Storage"),$J1237=0,$K1237=0),"Please update Net Area or Non-net Area",
AND($B1237&lt;&gt;"OUT",$J1237=0,$I1237&lt;&gt;"Non-net",$M1237="85% Circulation"),"Net area not recorded for spaces with 85% circulation unusable type",
AND(OR($I1237="General",$I1237="Open plan/ semi-open general",$I1237="Fitted",$I1237="Light practical (science)",$I1237="Light practical (other)",$I1237="Heavy practical (workshops)",$I1237="Heavy practical (clean)",$I1237="Large",$I1237="Storage"),OR($J1237=0,ISBLANK($J1237))),"Net area not recorded in net spaces",
AND(OR($I1237="Non-net",$I1237="Outdoor space"),$J1237&gt;0),"Net Area Recorded in Non-net space",
AND($I1237="General",$J1237&gt;90),"This general space is over 90m2, please ensure that this space is entered as separate spaces if it usually used as separate spaces",
AND($I1237="Open plan/ semi-open general",$J1237&lt;27),"Open plan general space under 27m2",
AND(OR($K1237=0,ISBLANK($K1237)), $I1237="Non-net"),"Non-net area not recorded in non-net space"
),
" ")</f>
        <v xml:space="preserve"> </v>
      </c>
      <c r="M1237" s="144"/>
      <c r="N1237" s="144"/>
      <c r="O1237" s="144"/>
      <c r="P1237" s="144"/>
      <c r="Q1237" s="144"/>
      <c r="R1237" s="171"/>
      <c r="S1237" s="147">
        <f>NCA_Calculations!$P$1249</f>
        <v>0</v>
      </c>
      <c r="T1237" s="147">
        <f>NCA_Calculations!$Q$1249</f>
        <v>0</v>
      </c>
      <c r="U1237" s="144"/>
      <c r="V1237" s="144"/>
      <c r="W1237" s="149" t="str" cm="1">
        <f t="array" ref="W1237">_xlfn.IFNA(
_xlfn.IFS(
ISBLANK($U1237),"Missing space use.",
AND('Establishment details'!$C$14="Secondary",$V1237="Classbase"),"Invalid Status type",
AND(OR( $V1237="Classbase", $V1237="Teaching", $V1237="Early years",$V1237="SEND resourced"), NOT(ISBLANK($M1237))),"Space with status type and unusable type.",
AND($V1237= "Classbase",'Establishment details'!$C$22&gt;=10), "Classbase status is only valid in schools with a primary element.",
AND($I1237= "Large",$N1237 &gt; 3.5), "Large rooms with less than 3.5m height.",
AND(OR($V1237="Light practical (science)",$V1237="Light practical (science)",$V1237="Heavy practical (workshops)", $V1237="Heavy practical (clean)"), OR($O1237=0,ISBLANK($O1237))),"Missing sinks count for light and heavy practical spaces.",
AND($M1237 = "Other",ISBLANK($R1237)), "Invalid unusable type / missing note for other unusable type."
),
" ")</f>
        <v>Missing space use.</v>
      </c>
    </row>
    <row r="1238" spans="2:23" ht="15.75" x14ac:dyDescent="0.25">
      <c r="B1238" s="143"/>
      <c r="C1238" s="144"/>
      <c r="D1238" s="144"/>
      <c r="E1238" s="144"/>
      <c r="F1238" s="147" t="str" cm="1">
        <f t="array" ref="F1238">_xlfn.IFNA(CONCATENATE(_xlfn.IFS($D1238="Mezzanine",LEFT($D1238,1), $D1238="Ground Floor",LEFT($D1238,1),$D1238="Basment ",LEFT($D1238,1), $D1238="1st Floor", "0"&amp;LEFT($D1238,1), $D1238="2nd Floor", "0"&amp;LEFT($D1238,1), $D1238="3rd Floor", "0"&amp;LEFT($D1238,1), $D1238="4th Floor", "0"&amp;LEFT($D1238,1), $D1238="5th Floor", "0"&amp;LEFT($D1238,1), $D1238="6th Floor", "0"&amp;LEFT($D1238,1),$D1238="7th Floor", "0"&amp;LEFT($D1238,1),$D1238="8th Floor", "0"&amp;LEFT($D1238,1),$D1238="9th Floor", "0"&amp;LEFT($D1238,1),$D1238="10th Floor", LEFT($D1238,2),$D1238="11th Floor", LEFT($D1238,2),$D1238="12th Floor", LEFT($D1238,2),$D1238="13th Floor", LEFT($D1238,2), $D1238="Lower Ground", LEFT($D1238)&amp;IF(ISNUMBER(FIND(" ",$D1238)),MID($D1238,FIND(" ",$D1238)+1,1),"")&amp;IF(ISNUMBER(FIND(" ",$D1238,FIND(" ",$D1238)+1)),MID($D1238,FIND(" ",$D1238,FIND(" ",$D1238)+1)+1,1),""),$D1238="Upper Ground", LEFT($D1238)&amp;IF(ISNUMBER(FIND(" ",$D1238)),MID($D1238,FIND(" ",$D1238)+1,1),"")&amp;IF(ISNUMBER(FIND(" ",$D1238,FIND(" ",$D1238)+1)),MID($D1238,FIND(" ",$D1238,FIND(" ",$D1238)+1)+1,1),"")),".0",$E1238), " ")</f>
        <v xml:space="preserve"> </v>
      </c>
      <c r="G1238" s="144"/>
      <c r="H1238" s="144"/>
      <c r="I1238" s="144"/>
      <c r="J1238" s="144"/>
      <c r="K1238" s="144"/>
      <c r="L1238" s="149" t="str" cm="1">
        <f t="array" ref="L1238">_xlfn.IFNA(
_xlfn.IFS(
AND($F1238=" ",$G1238=" ",$H1238=" "),"Please update all three: Surveyor Room Reference, Establishment Room Reference and Establishment Room Name",
AND(OR($I1238="General",$I1238="Open plan/ semi-open general",$I1238="Fitted",$I1238="Light practical (science)",$I1238="Light practical (other)",$I1238="Heavy practical (workshops)",$I1238="Heavy practical (clean)",$I1238="Large",$I1238="Storage"),$J1238=0,$K1238=0),"Please update Net Area or Non-net Area",
AND($B1238&lt;&gt;"OUT",$J1238=0,$I1238&lt;&gt;"Non-net",$M1238="85% Circulation"),"Net area not recorded for spaces with 85% circulation unusable type",
AND(OR($I1238="General",$I1238="Open plan/ semi-open general",$I1238="Fitted",$I1238="Light practical (science)",$I1238="Light practical (other)",$I1238="Heavy practical (workshops)",$I1238="Heavy practical (clean)",$I1238="Large",$I1238="Storage"),OR($J1238=0,ISBLANK($J1238))),"Net area not recorded in net spaces",
AND(OR($I1238="Non-net",$I1238="Outdoor space"),$J1238&gt;0),"Net Area Recorded in Non-net space",
AND($I1238="General",$J1238&gt;90),"This general space is over 90m2, please ensure that this space is entered as separate spaces if it usually used as separate spaces",
AND($I1238="Open plan/ semi-open general",$J1238&lt;27),"Open plan general space under 27m2",
AND(OR($K1238=0,ISBLANK($K1238)), $I1238="Non-net"),"Non-net area not recorded in non-net space"
),
" ")</f>
        <v xml:space="preserve"> </v>
      </c>
      <c r="M1238" s="144"/>
      <c r="N1238" s="144"/>
      <c r="O1238" s="144"/>
      <c r="P1238" s="144"/>
      <c r="Q1238" s="144"/>
      <c r="R1238" s="171"/>
      <c r="S1238" s="147">
        <f>NCA_Calculations!$P$1250</f>
        <v>0</v>
      </c>
      <c r="T1238" s="147">
        <f>NCA_Calculations!$Q$1250</f>
        <v>0</v>
      </c>
      <c r="U1238" s="144"/>
      <c r="V1238" s="144"/>
      <c r="W1238" s="149" t="str" cm="1">
        <f t="array" ref="W1238">_xlfn.IFNA(
_xlfn.IFS(
ISBLANK($U1238),"Missing space use.",
AND('Establishment details'!$C$14="Secondary",$V1238="Classbase"),"Invalid Status type",
AND(OR( $V1238="Classbase", $V1238="Teaching", $V1238="Early years",$V1238="SEND resourced"), NOT(ISBLANK($M1238))),"Space with status type and unusable type.",
AND($V1238= "Classbase",'Establishment details'!$C$22&gt;=10), "Classbase status is only valid in schools with a primary element.",
AND($I1238= "Large",$N1238 &gt; 3.5), "Large rooms with less than 3.5m height.",
AND(OR($V1238="Light practical (science)",$V1238="Light practical (science)",$V1238="Heavy practical (workshops)", $V1238="Heavy practical (clean)"), OR($O1238=0,ISBLANK($O1238))),"Missing sinks count for light and heavy practical spaces.",
AND($M1238 = "Other",ISBLANK($R1238)), "Invalid unusable type / missing note for other unusable type."
),
" ")</f>
        <v>Missing space use.</v>
      </c>
    </row>
    <row r="1239" spans="2:23" ht="15.75" x14ac:dyDescent="0.25">
      <c r="B1239" s="143"/>
      <c r="C1239" s="144"/>
      <c r="D1239" s="144"/>
      <c r="E1239" s="144"/>
      <c r="F1239" s="147" t="str" cm="1">
        <f t="array" ref="F1239">_xlfn.IFNA(CONCATENATE(_xlfn.IFS($D1239="Mezzanine",LEFT($D1239,1), $D1239="Ground Floor",LEFT($D1239,1),$D1239="Basment ",LEFT($D1239,1), $D1239="1st Floor", "0"&amp;LEFT($D1239,1), $D1239="2nd Floor", "0"&amp;LEFT($D1239,1), $D1239="3rd Floor", "0"&amp;LEFT($D1239,1), $D1239="4th Floor", "0"&amp;LEFT($D1239,1), $D1239="5th Floor", "0"&amp;LEFT($D1239,1), $D1239="6th Floor", "0"&amp;LEFT($D1239,1),$D1239="7th Floor", "0"&amp;LEFT($D1239,1),$D1239="8th Floor", "0"&amp;LEFT($D1239,1),$D1239="9th Floor", "0"&amp;LEFT($D1239,1),$D1239="10th Floor", LEFT($D1239,2),$D1239="11th Floor", LEFT($D1239,2),$D1239="12th Floor", LEFT($D1239,2),$D1239="13th Floor", LEFT($D1239,2), $D1239="Lower Ground", LEFT($D1239)&amp;IF(ISNUMBER(FIND(" ",$D1239)),MID($D1239,FIND(" ",$D1239)+1,1),"")&amp;IF(ISNUMBER(FIND(" ",$D1239,FIND(" ",$D1239)+1)),MID($D1239,FIND(" ",$D1239,FIND(" ",$D1239)+1)+1,1),""),$D1239="Upper Ground", LEFT($D1239)&amp;IF(ISNUMBER(FIND(" ",$D1239)),MID($D1239,FIND(" ",$D1239)+1,1),"")&amp;IF(ISNUMBER(FIND(" ",$D1239,FIND(" ",$D1239)+1)),MID($D1239,FIND(" ",$D1239,FIND(" ",$D1239)+1)+1,1),"")),".0",$E1239), " ")</f>
        <v xml:space="preserve"> </v>
      </c>
      <c r="G1239" s="144"/>
      <c r="H1239" s="144"/>
      <c r="I1239" s="144"/>
      <c r="J1239" s="144"/>
      <c r="K1239" s="144"/>
      <c r="L1239" s="149" t="str" cm="1">
        <f t="array" ref="L1239">_xlfn.IFNA(
_xlfn.IFS(
AND($F1239=" ",$G1239=" ",$H1239=" "),"Please update all three: Surveyor Room Reference, Establishment Room Reference and Establishment Room Name",
AND(OR($I1239="General",$I1239="Open plan/ semi-open general",$I1239="Fitted",$I1239="Light practical (science)",$I1239="Light practical (other)",$I1239="Heavy practical (workshops)",$I1239="Heavy practical (clean)",$I1239="Large",$I1239="Storage"),$J1239=0,$K1239=0),"Please update Net Area or Non-net Area",
AND($B1239&lt;&gt;"OUT",$J1239=0,$I1239&lt;&gt;"Non-net",$M1239="85% Circulation"),"Net area not recorded for spaces with 85% circulation unusable type",
AND(OR($I1239="General",$I1239="Open plan/ semi-open general",$I1239="Fitted",$I1239="Light practical (science)",$I1239="Light practical (other)",$I1239="Heavy practical (workshops)",$I1239="Heavy practical (clean)",$I1239="Large",$I1239="Storage"),OR($J1239=0,ISBLANK($J1239))),"Net area not recorded in net spaces",
AND(OR($I1239="Non-net",$I1239="Outdoor space"),$J1239&gt;0),"Net Area Recorded in Non-net space",
AND($I1239="General",$J1239&gt;90),"This general space is over 90m2, please ensure that this space is entered as separate spaces if it usually used as separate spaces",
AND($I1239="Open plan/ semi-open general",$J1239&lt;27),"Open plan general space under 27m2",
AND(OR($K1239=0,ISBLANK($K1239)), $I1239="Non-net"),"Non-net area not recorded in non-net space"
),
" ")</f>
        <v xml:space="preserve"> </v>
      </c>
      <c r="M1239" s="144"/>
      <c r="N1239" s="144"/>
      <c r="O1239" s="144"/>
      <c r="P1239" s="144"/>
      <c r="Q1239" s="144"/>
      <c r="R1239" s="171"/>
      <c r="S1239" s="147">
        <f>NCA_Calculations!$P$1251</f>
        <v>0</v>
      </c>
      <c r="T1239" s="147">
        <f>NCA_Calculations!$Q$1251</f>
        <v>0</v>
      </c>
      <c r="U1239" s="144"/>
      <c r="V1239" s="144"/>
      <c r="W1239" s="149" t="str" cm="1">
        <f t="array" ref="W1239">_xlfn.IFNA(
_xlfn.IFS(
ISBLANK($U1239),"Missing space use.",
AND('Establishment details'!$C$14="Secondary",$V1239="Classbase"),"Invalid Status type",
AND(OR( $V1239="Classbase", $V1239="Teaching", $V1239="Early years",$V1239="SEND resourced"), NOT(ISBLANK($M1239))),"Space with status type and unusable type.",
AND($V1239= "Classbase",'Establishment details'!$C$22&gt;=10), "Classbase status is only valid in schools with a primary element.",
AND($I1239= "Large",$N1239 &gt; 3.5), "Large rooms with less than 3.5m height.",
AND(OR($V1239="Light practical (science)",$V1239="Light practical (science)",$V1239="Heavy practical (workshops)", $V1239="Heavy practical (clean)"), OR($O1239=0,ISBLANK($O1239))),"Missing sinks count for light and heavy practical spaces.",
AND($M1239 = "Other",ISBLANK($R1239)), "Invalid unusable type / missing note for other unusable type."
),
" ")</f>
        <v>Missing space use.</v>
      </c>
    </row>
    <row r="1240" spans="2:23" ht="15.75" x14ac:dyDescent="0.25">
      <c r="B1240" s="143"/>
      <c r="C1240" s="144"/>
      <c r="D1240" s="144"/>
      <c r="E1240" s="144"/>
      <c r="F1240" s="147" t="str" cm="1">
        <f t="array" ref="F1240">_xlfn.IFNA(CONCATENATE(_xlfn.IFS($D1240="Mezzanine",LEFT($D1240,1), $D1240="Ground Floor",LEFT($D1240,1),$D1240="Basment ",LEFT($D1240,1), $D1240="1st Floor", "0"&amp;LEFT($D1240,1), $D1240="2nd Floor", "0"&amp;LEFT($D1240,1), $D1240="3rd Floor", "0"&amp;LEFT($D1240,1), $D1240="4th Floor", "0"&amp;LEFT($D1240,1), $D1240="5th Floor", "0"&amp;LEFT($D1240,1), $D1240="6th Floor", "0"&amp;LEFT($D1240,1),$D1240="7th Floor", "0"&amp;LEFT($D1240,1),$D1240="8th Floor", "0"&amp;LEFT($D1240,1),$D1240="9th Floor", "0"&amp;LEFT($D1240,1),$D1240="10th Floor", LEFT($D1240,2),$D1240="11th Floor", LEFT($D1240,2),$D1240="12th Floor", LEFT($D1240,2),$D1240="13th Floor", LEFT($D1240,2), $D1240="Lower Ground", LEFT($D1240)&amp;IF(ISNUMBER(FIND(" ",$D1240)),MID($D1240,FIND(" ",$D1240)+1,1),"")&amp;IF(ISNUMBER(FIND(" ",$D1240,FIND(" ",$D1240)+1)),MID($D1240,FIND(" ",$D1240,FIND(" ",$D1240)+1)+1,1),""),$D1240="Upper Ground", LEFT($D1240)&amp;IF(ISNUMBER(FIND(" ",$D1240)),MID($D1240,FIND(" ",$D1240)+1,1),"")&amp;IF(ISNUMBER(FIND(" ",$D1240,FIND(" ",$D1240)+1)),MID($D1240,FIND(" ",$D1240,FIND(" ",$D1240)+1)+1,1),"")),".0",$E1240), " ")</f>
        <v xml:space="preserve"> </v>
      </c>
      <c r="G1240" s="144"/>
      <c r="H1240" s="144"/>
      <c r="I1240" s="144"/>
      <c r="J1240" s="144"/>
      <c r="K1240" s="144"/>
      <c r="L1240" s="149" t="str" cm="1">
        <f t="array" ref="L1240">_xlfn.IFNA(
_xlfn.IFS(
AND($F1240=" ",$G1240=" ",$H1240=" "),"Please update all three: Surveyor Room Reference, Establishment Room Reference and Establishment Room Name",
AND(OR($I1240="General",$I1240="Open plan/ semi-open general",$I1240="Fitted",$I1240="Light practical (science)",$I1240="Light practical (other)",$I1240="Heavy practical (workshops)",$I1240="Heavy practical (clean)",$I1240="Large",$I1240="Storage"),$J1240=0,$K1240=0),"Please update Net Area or Non-net Area",
AND($B1240&lt;&gt;"OUT",$J1240=0,$I1240&lt;&gt;"Non-net",$M1240="85% Circulation"),"Net area not recorded for spaces with 85% circulation unusable type",
AND(OR($I1240="General",$I1240="Open plan/ semi-open general",$I1240="Fitted",$I1240="Light practical (science)",$I1240="Light practical (other)",$I1240="Heavy practical (workshops)",$I1240="Heavy practical (clean)",$I1240="Large",$I1240="Storage"),OR($J1240=0,ISBLANK($J1240))),"Net area not recorded in net spaces",
AND(OR($I1240="Non-net",$I1240="Outdoor space"),$J1240&gt;0),"Net Area Recorded in Non-net space",
AND($I1240="General",$J1240&gt;90),"This general space is over 90m2, please ensure that this space is entered as separate spaces if it usually used as separate spaces",
AND($I1240="Open plan/ semi-open general",$J1240&lt;27),"Open plan general space under 27m2",
AND(OR($K1240=0,ISBLANK($K1240)), $I1240="Non-net"),"Non-net area not recorded in non-net space"
),
" ")</f>
        <v xml:space="preserve"> </v>
      </c>
      <c r="M1240" s="144"/>
      <c r="N1240" s="144"/>
      <c r="O1240" s="144"/>
      <c r="P1240" s="144"/>
      <c r="Q1240" s="144"/>
      <c r="R1240" s="171"/>
      <c r="S1240" s="147">
        <f>NCA_Calculations!$P$1252</f>
        <v>0</v>
      </c>
      <c r="T1240" s="147">
        <f>NCA_Calculations!$Q$1252</f>
        <v>0</v>
      </c>
      <c r="U1240" s="144"/>
      <c r="V1240" s="144"/>
      <c r="W1240" s="149" t="str" cm="1">
        <f t="array" ref="W1240">_xlfn.IFNA(
_xlfn.IFS(
ISBLANK($U1240),"Missing space use.",
AND('Establishment details'!$C$14="Secondary",$V1240="Classbase"),"Invalid Status type",
AND(OR( $V1240="Classbase", $V1240="Teaching", $V1240="Early years",$V1240="SEND resourced"), NOT(ISBLANK($M1240))),"Space with status type and unusable type.",
AND($V1240= "Classbase",'Establishment details'!$C$22&gt;=10), "Classbase status is only valid in schools with a primary element.",
AND($I1240= "Large",$N1240 &gt; 3.5), "Large rooms with less than 3.5m height.",
AND(OR($V1240="Light practical (science)",$V1240="Light practical (science)",$V1240="Heavy practical (workshops)", $V1240="Heavy practical (clean)"), OR($O1240=0,ISBLANK($O1240))),"Missing sinks count for light and heavy practical spaces.",
AND($M1240 = "Other",ISBLANK($R1240)), "Invalid unusable type / missing note for other unusable type."
),
" ")</f>
        <v>Missing space use.</v>
      </c>
    </row>
    <row r="1241" spans="2:23" ht="15.75" x14ac:dyDescent="0.25">
      <c r="B1241" s="143"/>
      <c r="C1241" s="144"/>
      <c r="D1241" s="144"/>
      <c r="E1241" s="144"/>
      <c r="F1241" s="147" t="str" cm="1">
        <f t="array" ref="F1241">_xlfn.IFNA(CONCATENATE(_xlfn.IFS($D1241="Mezzanine",LEFT($D1241,1), $D1241="Ground Floor",LEFT($D1241,1),$D1241="Basment ",LEFT($D1241,1), $D1241="1st Floor", "0"&amp;LEFT($D1241,1), $D1241="2nd Floor", "0"&amp;LEFT($D1241,1), $D1241="3rd Floor", "0"&amp;LEFT($D1241,1), $D1241="4th Floor", "0"&amp;LEFT($D1241,1), $D1241="5th Floor", "0"&amp;LEFT($D1241,1), $D1241="6th Floor", "0"&amp;LEFT($D1241,1),$D1241="7th Floor", "0"&amp;LEFT($D1241,1),$D1241="8th Floor", "0"&amp;LEFT($D1241,1),$D1241="9th Floor", "0"&amp;LEFT($D1241,1),$D1241="10th Floor", LEFT($D1241,2),$D1241="11th Floor", LEFT($D1241,2),$D1241="12th Floor", LEFT($D1241,2),$D1241="13th Floor", LEFT($D1241,2), $D1241="Lower Ground", LEFT($D1241)&amp;IF(ISNUMBER(FIND(" ",$D1241)),MID($D1241,FIND(" ",$D1241)+1,1),"")&amp;IF(ISNUMBER(FIND(" ",$D1241,FIND(" ",$D1241)+1)),MID($D1241,FIND(" ",$D1241,FIND(" ",$D1241)+1)+1,1),""),$D1241="Upper Ground", LEFT($D1241)&amp;IF(ISNUMBER(FIND(" ",$D1241)),MID($D1241,FIND(" ",$D1241)+1,1),"")&amp;IF(ISNUMBER(FIND(" ",$D1241,FIND(" ",$D1241)+1)),MID($D1241,FIND(" ",$D1241,FIND(" ",$D1241)+1)+1,1),"")),".0",$E1241), " ")</f>
        <v xml:space="preserve"> </v>
      </c>
      <c r="G1241" s="144"/>
      <c r="H1241" s="144"/>
      <c r="I1241" s="144"/>
      <c r="J1241" s="144"/>
      <c r="K1241" s="144"/>
      <c r="L1241" s="149" t="str" cm="1">
        <f t="array" ref="L1241">_xlfn.IFNA(
_xlfn.IFS(
AND($F1241=" ",$G1241=" ",$H1241=" "),"Please update all three: Surveyor Room Reference, Establishment Room Reference and Establishment Room Name",
AND(OR($I1241="General",$I1241="Open plan/ semi-open general",$I1241="Fitted",$I1241="Light practical (science)",$I1241="Light practical (other)",$I1241="Heavy practical (workshops)",$I1241="Heavy practical (clean)",$I1241="Large",$I1241="Storage"),$J1241=0,$K1241=0),"Please update Net Area or Non-net Area",
AND($B1241&lt;&gt;"OUT",$J1241=0,$I1241&lt;&gt;"Non-net",$M1241="85% Circulation"),"Net area not recorded for spaces with 85% circulation unusable type",
AND(OR($I1241="General",$I1241="Open plan/ semi-open general",$I1241="Fitted",$I1241="Light practical (science)",$I1241="Light practical (other)",$I1241="Heavy practical (workshops)",$I1241="Heavy practical (clean)",$I1241="Large",$I1241="Storage"),OR($J1241=0,ISBLANK($J1241))),"Net area not recorded in net spaces",
AND(OR($I1241="Non-net",$I1241="Outdoor space"),$J1241&gt;0),"Net Area Recorded in Non-net space",
AND($I1241="General",$J1241&gt;90),"This general space is over 90m2, please ensure that this space is entered as separate spaces if it usually used as separate spaces",
AND($I1241="Open plan/ semi-open general",$J1241&lt;27),"Open plan general space under 27m2",
AND(OR($K1241=0,ISBLANK($K1241)), $I1241="Non-net"),"Non-net area not recorded in non-net space"
),
" ")</f>
        <v xml:space="preserve"> </v>
      </c>
      <c r="M1241" s="144"/>
      <c r="N1241" s="144"/>
      <c r="O1241" s="144"/>
      <c r="P1241" s="144"/>
      <c r="Q1241" s="144"/>
      <c r="R1241" s="171"/>
      <c r="S1241" s="147">
        <f>NCA_Calculations!$P$1253</f>
        <v>0</v>
      </c>
      <c r="T1241" s="147">
        <f>NCA_Calculations!$Q$1253</f>
        <v>0</v>
      </c>
      <c r="U1241" s="144"/>
      <c r="V1241" s="144"/>
      <c r="W1241" s="149" t="str" cm="1">
        <f t="array" ref="W1241">_xlfn.IFNA(
_xlfn.IFS(
ISBLANK($U1241),"Missing space use.",
AND('Establishment details'!$C$14="Secondary",$V1241="Classbase"),"Invalid Status type",
AND(OR( $V1241="Classbase", $V1241="Teaching", $V1241="Early years",$V1241="SEND resourced"), NOT(ISBLANK($M1241))),"Space with status type and unusable type.",
AND($V1241= "Classbase",'Establishment details'!$C$22&gt;=10), "Classbase status is only valid in schools with a primary element.",
AND($I1241= "Large",$N1241 &gt; 3.5), "Large rooms with less than 3.5m height.",
AND(OR($V1241="Light practical (science)",$V1241="Light practical (science)",$V1241="Heavy practical (workshops)", $V1241="Heavy practical (clean)"), OR($O1241=0,ISBLANK($O1241))),"Missing sinks count for light and heavy practical spaces.",
AND($M1241 = "Other",ISBLANK($R1241)), "Invalid unusable type / missing note for other unusable type."
),
" ")</f>
        <v>Missing space use.</v>
      </c>
    </row>
    <row r="1242" spans="2:23" ht="15.75" x14ac:dyDescent="0.25">
      <c r="B1242" s="143"/>
      <c r="C1242" s="144"/>
      <c r="D1242" s="144"/>
      <c r="E1242" s="144"/>
      <c r="F1242" s="147" t="str" cm="1">
        <f t="array" ref="F1242">_xlfn.IFNA(CONCATENATE(_xlfn.IFS($D1242="Mezzanine",LEFT($D1242,1), $D1242="Ground Floor",LEFT($D1242,1),$D1242="Basment ",LEFT($D1242,1), $D1242="1st Floor", "0"&amp;LEFT($D1242,1), $D1242="2nd Floor", "0"&amp;LEFT($D1242,1), $D1242="3rd Floor", "0"&amp;LEFT($D1242,1), $D1242="4th Floor", "0"&amp;LEFT($D1242,1), $D1242="5th Floor", "0"&amp;LEFT($D1242,1), $D1242="6th Floor", "0"&amp;LEFT($D1242,1),$D1242="7th Floor", "0"&amp;LEFT($D1242,1),$D1242="8th Floor", "0"&amp;LEFT($D1242,1),$D1242="9th Floor", "0"&amp;LEFT($D1242,1),$D1242="10th Floor", LEFT($D1242,2),$D1242="11th Floor", LEFT($D1242,2),$D1242="12th Floor", LEFT($D1242,2),$D1242="13th Floor", LEFT($D1242,2), $D1242="Lower Ground", LEFT($D1242)&amp;IF(ISNUMBER(FIND(" ",$D1242)),MID($D1242,FIND(" ",$D1242)+1,1),"")&amp;IF(ISNUMBER(FIND(" ",$D1242,FIND(" ",$D1242)+1)),MID($D1242,FIND(" ",$D1242,FIND(" ",$D1242)+1)+1,1),""),$D1242="Upper Ground", LEFT($D1242)&amp;IF(ISNUMBER(FIND(" ",$D1242)),MID($D1242,FIND(" ",$D1242)+1,1),"")&amp;IF(ISNUMBER(FIND(" ",$D1242,FIND(" ",$D1242)+1)),MID($D1242,FIND(" ",$D1242,FIND(" ",$D1242)+1)+1,1),"")),".0",$E1242), " ")</f>
        <v xml:space="preserve"> </v>
      </c>
      <c r="G1242" s="144"/>
      <c r="H1242" s="144"/>
      <c r="I1242" s="144"/>
      <c r="J1242" s="144"/>
      <c r="K1242" s="144"/>
      <c r="L1242" s="149" t="str" cm="1">
        <f t="array" ref="L1242">_xlfn.IFNA(
_xlfn.IFS(
AND($F1242=" ",$G1242=" ",$H1242=" "),"Please update all three: Surveyor Room Reference, Establishment Room Reference and Establishment Room Name",
AND(OR($I1242="General",$I1242="Open plan/ semi-open general",$I1242="Fitted",$I1242="Light practical (science)",$I1242="Light practical (other)",$I1242="Heavy practical (workshops)",$I1242="Heavy practical (clean)",$I1242="Large",$I1242="Storage"),$J1242=0,$K1242=0),"Please update Net Area or Non-net Area",
AND($B1242&lt;&gt;"OUT",$J1242=0,$I1242&lt;&gt;"Non-net",$M1242="85% Circulation"),"Net area not recorded for spaces with 85% circulation unusable type",
AND(OR($I1242="General",$I1242="Open plan/ semi-open general",$I1242="Fitted",$I1242="Light practical (science)",$I1242="Light practical (other)",$I1242="Heavy practical (workshops)",$I1242="Heavy practical (clean)",$I1242="Large",$I1242="Storage"),OR($J1242=0,ISBLANK($J1242))),"Net area not recorded in net spaces",
AND(OR($I1242="Non-net",$I1242="Outdoor space"),$J1242&gt;0),"Net Area Recorded in Non-net space",
AND($I1242="General",$J1242&gt;90),"This general space is over 90m2, please ensure that this space is entered as separate spaces if it usually used as separate spaces",
AND($I1242="Open plan/ semi-open general",$J1242&lt;27),"Open plan general space under 27m2",
AND(OR($K1242=0,ISBLANK($K1242)), $I1242="Non-net"),"Non-net area not recorded in non-net space"
),
" ")</f>
        <v xml:space="preserve"> </v>
      </c>
      <c r="M1242" s="144"/>
      <c r="N1242" s="144"/>
      <c r="O1242" s="144"/>
      <c r="P1242" s="144"/>
      <c r="Q1242" s="144"/>
      <c r="R1242" s="171"/>
      <c r="S1242" s="147">
        <f>NCA_Calculations!$P$1254</f>
        <v>0</v>
      </c>
      <c r="T1242" s="147">
        <f>NCA_Calculations!$Q$1254</f>
        <v>0</v>
      </c>
      <c r="U1242" s="144"/>
      <c r="V1242" s="144"/>
      <c r="W1242" s="149" t="str" cm="1">
        <f t="array" ref="W1242">_xlfn.IFNA(
_xlfn.IFS(
ISBLANK($U1242),"Missing space use.",
AND('Establishment details'!$C$14="Secondary",$V1242="Classbase"),"Invalid Status type",
AND(OR( $V1242="Classbase", $V1242="Teaching", $V1242="Early years",$V1242="SEND resourced"), NOT(ISBLANK($M1242))),"Space with status type and unusable type.",
AND($V1242= "Classbase",'Establishment details'!$C$22&gt;=10), "Classbase status is only valid in schools with a primary element.",
AND($I1242= "Large",$N1242 &gt; 3.5), "Large rooms with less than 3.5m height.",
AND(OR($V1242="Light practical (science)",$V1242="Light practical (science)",$V1242="Heavy practical (workshops)", $V1242="Heavy practical (clean)"), OR($O1242=0,ISBLANK($O1242))),"Missing sinks count for light and heavy practical spaces.",
AND($M1242 = "Other",ISBLANK($R1242)), "Invalid unusable type / missing note for other unusable type."
),
" ")</f>
        <v>Missing space use.</v>
      </c>
    </row>
    <row r="1243" spans="2:23" ht="15.75" x14ac:dyDescent="0.25">
      <c r="B1243" s="143"/>
      <c r="C1243" s="144"/>
      <c r="D1243" s="144"/>
      <c r="E1243" s="144"/>
      <c r="F1243" s="147" t="str" cm="1">
        <f t="array" ref="F1243">_xlfn.IFNA(CONCATENATE(_xlfn.IFS($D1243="Mezzanine",LEFT($D1243,1), $D1243="Ground Floor",LEFT($D1243,1),$D1243="Basment ",LEFT($D1243,1), $D1243="1st Floor", "0"&amp;LEFT($D1243,1), $D1243="2nd Floor", "0"&amp;LEFT($D1243,1), $D1243="3rd Floor", "0"&amp;LEFT($D1243,1), $D1243="4th Floor", "0"&amp;LEFT($D1243,1), $D1243="5th Floor", "0"&amp;LEFT($D1243,1), $D1243="6th Floor", "0"&amp;LEFT($D1243,1),$D1243="7th Floor", "0"&amp;LEFT($D1243,1),$D1243="8th Floor", "0"&amp;LEFT($D1243,1),$D1243="9th Floor", "0"&amp;LEFT($D1243,1),$D1243="10th Floor", LEFT($D1243,2),$D1243="11th Floor", LEFT($D1243,2),$D1243="12th Floor", LEFT($D1243,2),$D1243="13th Floor", LEFT($D1243,2), $D1243="Lower Ground", LEFT($D1243)&amp;IF(ISNUMBER(FIND(" ",$D1243)),MID($D1243,FIND(" ",$D1243)+1,1),"")&amp;IF(ISNUMBER(FIND(" ",$D1243,FIND(" ",$D1243)+1)),MID($D1243,FIND(" ",$D1243,FIND(" ",$D1243)+1)+1,1),""),$D1243="Upper Ground", LEFT($D1243)&amp;IF(ISNUMBER(FIND(" ",$D1243)),MID($D1243,FIND(" ",$D1243)+1,1),"")&amp;IF(ISNUMBER(FIND(" ",$D1243,FIND(" ",$D1243)+1)),MID($D1243,FIND(" ",$D1243,FIND(" ",$D1243)+1)+1,1),"")),".0",$E1243), " ")</f>
        <v xml:space="preserve"> </v>
      </c>
      <c r="G1243" s="144"/>
      <c r="H1243" s="144"/>
      <c r="I1243" s="144"/>
      <c r="J1243" s="144"/>
      <c r="K1243" s="144"/>
      <c r="L1243" s="149" t="str" cm="1">
        <f t="array" ref="L1243">_xlfn.IFNA(
_xlfn.IFS(
AND($F1243=" ",$G1243=" ",$H1243=" "),"Please update all three: Surveyor Room Reference, Establishment Room Reference and Establishment Room Name",
AND(OR($I1243="General",$I1243="Open plan/ semi-open general",$I1243="Fitted",$I1243="Light practical (science)",$I1243="Light practical (other)",$I1243="Heavy practical (workshops)",$I1243="Heavy practical (clean)",$I1243="Large",$I1243="Storage"),$J1243=0,$K1243=0),"Please update Net Area or Non-net Area",
AND($B1243&lt;&gt;"OUT",$J1243=0,$I1243&lt;&gt;"Non-net",$M1243="85% Circulation"),"Net area not recorded for spaces with 85% circulation unusable type",
AND(OR($I1243="General",$I1243="Open plan/ semi-open general",$I1243="Fitted",$I1243="Light practical (science)",$I1243="Light practical (other)",$I1243="Heavy practical (workshops)",$I1243="Heavy practical (clean)",$I1243="Large",$I1243="Storage"),OR($J1243=0,ISBLANK($J1243))),"Net area not recorded in net spaces",
AND(OR($I1243="Non-net",$I1243="Outdoor space"),$J1243&gt;0),"Net Area Recorded in Non-net space",
AND($I1243="General",$J1243&gt;90),"This general space is over 90m2, please ensure that this space is entered as separate spaces if it usually used as separate spaces",
AND($I1243="Open plan/ semi-open general",$J1243&lt;27),"Open plan general space under 27m2",
AND(OR($K1243=0,ISBLANK($K1243)), $I1243="Non-net"),"Non-net area not recorded in non-net space"
),
" ")</f>
        <v xml:space="preserve"> </v>
      </c>
      <c r="M1243" s="144"/>
      <c r="N1243" s="144"/>
      <c r="O1243" s="144"/>
      <c r="P1243" s="144"/>
      <c r="Q1243" s="144"/>
      <c r="R1243" s="171"/>
      <c r="S1243" s="147">
        <f>NCA_Calculations!$P$1255</f>
        <v>0</v>
      </c>
      <c r="T1243" s="147">
        <f>NCA_Calculations!$Q$1255</f>
        <v>0</v>
      </c>
      <c r="U1243" s="144"/>
      <c r="V1243" s="144"/>
      <c r="W1243" s="149" t="str" cm="1">
        <f t="array" ref="W1243">_xlfn.IFNA(
_xlfn.IFS(
ISBLANK($U1243),"Missing space use.",
AND('Establishment details'!$C$14="Secondary",$V1243="Classbase"),"Invalid Status type",
AND(OR( $V1243="Classbase", $V1243="Teaching", $V1243="Early years",$V1243="SEND resourced"), NOT(ISBLANK($M1243))),"Space with status type and unusable type.",
AND($V1243= "Classbase",'Establishment details'!$C$22&gt;=10), "Classbase status is only valid in schools with a primary element.",
AND($I1243= "Large",$N1243 &gt; 3.5), "Large rooms with less than 3.5m height.",
AND(OR($V1243="Light practical (science)",$V1243="Light practical (science)",$V1243="Heavy practical (workshops)", $V1243="Heavy practical (clean)"), OR($O1243=0,ISBLANK($O1243))),"Missing sinks count for light and heavy practical spaces.",
AND($M1243 = "Other",ISBLANK($R1243)), "Invalid unusable type / missing note for other unusable type."
),
" ")</f>
        <v>Missing space use.</v>
      </c>
    </row>
    <row r="1244" spans="2:23" ht="15.75" x14ac:dyDescent="0.25">
      <c r="B1244" s="143"/>
      <c r="C1244" s="144"/>
      <c r="D1244" s="144"/>
      <c r="E1244" s="144"/>
      <c r="F1244" s="147" t="str" cm="1">
        <f t="array" ref="F1244">_xlfn.IFNA(CONCATENATE(_xlfn.IFS($D1244="Mezzanine",LEFT($D1244,1), $D1244="Ground Floor",LEFT($D1244,1),$D1244="Basment ",LEFT($D1244,1), $D1244="1st Floor", "0"&amp;LEFT($D1244,1), $D1244="2nd Floor", "0"&amp;LEFT($D1244,1), $D1244="3rd Floor", "0"&amp;LEFT($D1244,1), $D1244="4th Floor", "0"&amp;LEFT($D1244,1), $D1244="5th Floor", "0"&amp;LEFT($D1244,1), $D1244="6th Floor", "0"&amp;LEFT($D1244,1),$D1244="7th Floor", "0"&amp;LEFT($D1244,1),$D1244="8th Floor", "0"&amp;LEFT($D1244,1),$D1244="9th Floor", "0"&amp;LEFT($D1244,1),$D1244="10th Floor", LEFT($D1244,2),$D1244="11th Floor", LEFT($D1244,2),$D1244="12th Floor", LEFT($D1244,2),$D1244="13th Floor", LEFT($D1244,2), $D1244="Lower Ground", LEFT($D1244)&amp;IF(ISNUMBER(FIND(" ",$D1244)),MID($D1244,FIND(" ",$D1244)+1,1),"")&amp;IF(ISNUMBER(FIND(" ",$D1244,FIND(" ",$D1244)+1)),MID($D1244,FIND(" ",$D1244,FIND(" ",$D1244)+1)+1,1),""),$D1244="Upper Ground", LEFT($D1244)&amp;IF(ISNUMBER(FIND(" ",$D1244)),MID($D1244,FIND(" ",$D1244)+1,1),"")&amp;IF(ISNUMBER(FIND(" ",$D1244,FIND(" ",$D1244)+1)),MID($D1244,FIND(" ",$D1244,FIND(" ",$D1244)+1)+1,1),"")),".0",$E1244), " ")</f>
        <v xml:space="preserve"> </v>
      </c>
      <c r="G1244" s="144"/>
      <c r="H1244" s="144"/>
      <c r="I1244" s="144"/>
      <c r="J1244" s="144"/>
      <c r="K1244" s="144"/>
      <c r="L1244" s="149" t="str" cm="1">
        <f t="array" ref="L1244">_xlfn.IFNA(
_xlfn.IFS(
AND($F1244=" ",$G1244=" ",$H1244=" "),"Please update all three: Surveyor Room Reference, Establishment Room Reference and Establishment Room Name",
AND(OR($I1244="General",$I1244="Open plan/ semi-open general",$I1244="Fitted",$I1244="Light practical (science)",$I1244="Light practical (other)",$I1244="Heavy practical (workshops)",$I1244="Heavy practical (clean)",$I1244="Large",$I1244="Storage"),$J1244=0,$K1244=0),"Please update Net Area or Non-net Area",
AND($B1244&lt;&gt;"OUT",$J1244=0,$I1244&lt;&gt;"Non-net",$M1244="85% Circulation"),"Net area not recorded for spaces with 85% circulation unusable type",
AND(OR($I1244="General",$I1244="Open plan/ semi-open general",$I1244="Fitted",$I1244="Light practical (science)",$I1244="Light practical (other)",$I1244="Heavy practical (workshops)",$I1244="Heavy practical (clean)",$I1244="Large",$I1244="Storage"),OR($J1244=0,ISBLANK($J1244))),"Net area not recorded in net spaces",
AND(OR($I1244="Non-net",$I1244="Outdoor space"),$J1244&gt;0),"Net Area Recorded in Non-net space",
AND($I1244="General",$J1244&gt;90),"This general space is over 90m2, please ensure that this space is entered as separate spaces if it usually used as separate spaces",
AND($I1244="Open plan/ semi-open general",$J1244&lt;27),"Open plan general space under 27m2",
AND(OR($K1244=0,ISBLANK($K1244)), $I1244="Non-net"),"Non-net area not recorded in non-net space"
),
" ")</f>
        <v xml:space="preserve"> </v>
      </c>
      <c r="M1244" s="144"/>
      <c r="N1244" s="144"/>
      <c r="O1244" s="144"/>
      <c r="P1244" s="144"/>
      <c r="Q1244" s="144"/>
      <c r="R1244" s="171"/>
      <c r="S1244" s="147">
        <f>NCA_Calculations!$P$1256</f>
        <v>0</v>
      </c>
      <c r="T1244" s="147">
        <f>NCA_Calculations!$Q$1256</f>
        <v>0</v>
      </c>
      <c r="U1244" s="144"/>
      <c r="V1244" s="144"/>
      <c r="W1244" s="149" t="str" cm="1">
        <f t="array" ref="W1244">_xlfn.IFNA(
_xlfn.IFS(
ISBLANK($U1244),"Missing space use.",
AND('Establishment details'!$C$14="Secondary",$V1244="Classbase"),"Invalid Status type",
AND(OR( $V1244="Classbase", $V1244="Teaching", $V1244="Early years",$V1244="SEND resourced"), NOT(ISBLANK($M1244))),"Space with status type and unusable type.",
AND($V1244= "Classbase",'Establishment details'!$C$22&gt;=10), "Classbase status is only valid in schools with a primary element.",
AND($I1244= "Large",$N1244 &gt; 3.5), "Large rooms with less than 3.5m height.",
AND(OR($V1244="Light practical (science)",$V1244="Light practical (science)",$V1244="Heavy practical (workshops)", $V1244="Heavy practical (clean)"), OR($O1244=0,ISBLANK($O1244))),"Missing sinks count for light and heavy practical spaces.",
AND($M1244 = "Other",ISBLANK($R1244)), "Invalid unusable type / missing note for other unusable type."
),
" ")</f>
        <v>Missing space use.</v>
      </c>
    </row>
    <row r="1245" spans="2:23" ht="15.75" x14ac:dyDescent="0.25">
      <c r="B1245" s="143"/>
      <c r="C1245" s="144"/>
      <c r="D1245" s="144"/>
      <c r="E1245" s="144"/>
      <c r="F1245" s="147" t="str" cm="1">
        <f t="array" ref="F1245">_xlfn.IFNA(CONCATENATE(_xlfn.IFS($D1245="Mezzanine",LEFT($D1245,1), $D1245="Ground Floor",LEFT($D1245,1),$D1245="Basment ",LEFT($D1245,1), $D1245="1st Floor", "0"&amp;LEFT($D1245,1), $D1245="2nd Floor", "0"&amp;LEFT($D1245,1), $D1245="3rd Floor", "0"&amp;LEFT($D1245,1), $D1245="4th Floor", "0"&amp;LEFT($D1245,1), $D1245="5th Floor", "0"&amp;LEFT($D1245,1), $D1245="6th Floor", "0"&amp;LEFT($D1245,1),$D1245="7th Floor", "0"&amp;LEFT($D1245,1),$D1245="8th Floor", "0"&amp;LEFT($D1245,1),$D1245="9th Floor", "0"&amp;LEFT($D1245,1),$D1245="10th Floor", LEFT($D1245,2),$D1245="11th Floor", LEFT($D1245,2),$D1245="12th Floor", LEFT($D1245,2),$D1245="13th Floor", LEFT($D1245,2), $D1245="Lower Ground", LEFT($D1245)&amp;IF(ISNUMBER(FIND(" ",$D1245)),MID($D1245,FIND(" ",$D1245)+1,1),"")&amp;IF(ISNUMBER(FIND(" ",$D1245,FIND(" ",$D1245)+1)),MID($D1245,FIND(" ",$D1245,FIND(" ",$D1245)+1)+1,1),""),$D1245="Upper Ground", LEFT($D1245)&amp;IF(ISNUMBER(FIND(" ",$D1245)),MID($D1245,FIND(" ",$D1245)+1,1),"")&amp;IF(ISNUMBER(FIND(" ",$D1245,FIND(" ",$D1245)+1)),MID($D1245,FIND(" ",$D1245,FIND(" ",$D1245)+1)+1,1),"")),".0",$E1245), " ")</f>
        <v xml:space="preserve"> </v>
      </c>
      <c r="G1245" s="144"/>
      <c r="H1245" s="144"/>
      <c r="I1245" s="144"/>
      <c r="J1245" s="144"/>
      <c r="K1245" s="144"/>
      <c r="L1245" s="149" t="str" cm="1">
        <f t="array" ref="L1245">_xlfn.IFNA(
_xlfn.IFS(
AND($F1245=" ",$G1245=" ",$H1245=" "),"Please update all three: Surveyor Room Reference, Establishment Room Reference and Establishment Room Name",
AND(OR($I1245="General",$I1245="Open plan/ semi-open general",$I1245="Fitted",$I1245="Light practical (science)",$I1245="Light practical (other)",$I1245="Heavy practical (workshops)",$I1245="Heavy practical (clean)",$I1245="Large",$I1245="Storage"),$J1245=0,$K1245=0),"Please update Net Area or Non-net Area",
AND($B1245&lt;&gt;"OUT",$J1245=0,$I1245&lt;&gt;"Non-net",$M1245="85% Circulation"),"Net area not recorded for spaces with 85% circulation unusable type",
AND(OR($I1245="General",$I1245="Open plan/ semi-open general",$I1245="Fitted",$I1245="Light practical (science)",$I1245="Light practical (other)",$I1245="Heavy practical (workshops)",$I1245="Heavy practical (clean)",$I1245="Large",$I1245="Storage"),OR($J1245=0,ISBLANK($J1245))),"Net area not recorded in net spaces",
AND(OR($I1245="Non-net",$I1245="Outdoor space"),$J1245&gt;0),"Net Area Recorded in Non-net space",
AND($I1245="General",$J1245&gt;90),"This general space is over 90m2, please ensure that this space is entered as separate spaces if it usually used as separate spaces",
AND($I1245="Open plan/ semi-open general",$J1245&lt;27),"Open plan general space under 27m2",
AND(OR($K1245=0,ISBLANK($K1245)), $I1245="Non-net"),"Non-net area not recorded in non-net space"
),
" ")</f>
        <v xml:space="preserve"> </v>
      </c>
      <c r="M1245" s="144"/>
      <c r="N1245" s="144"/>
      <c r="O1245" s="144"/>
      <c r="P1245" s="144"/>
      <c r="Q1245" s="144"/>
      <c r="R1245" s="171"/>
      <c r="S1245" s="147">
        <f>NCA_Calculations!$P$1257</f>
        <v>0</v>
      </c>
      <c r="T1245" s="147">
        <f>NCA_Calculations!$Q$1257</f>
        <v>0</v>
      </c>
      <c r="U1245" s="144"/>
      <c r="V1245" s="144"/>
      <c r="W1245" s="149" t="str" cm="1">
        <f t="array" ref="W1245">_xlfn.IFNA(
_xlfn.IFS(
ISBLANK($U1245),"Missing space use.",
AND('Establishment details'!$C$14="Secondary",$V1245="Classbase"),"Invalid Status type",
AND(OR( $V1245="Classbase", $V1245="Teaching", $V1245="Early years",$V1245="SEND resourced"), NOT(ISBLANK($M1245))),"Space with status type and unusable type.",
AND($V1245= "Classbase",'Establishment details'!$C$22&gt;=10), "Classbase status is only valid in schools with a primary element.",
AND($I1245= "Large",$N1245 &gt; 3.5), "Large rooms with less than 3.5m height.",
AND(OR($V1245="Light practical (science)",$V1245="Light practical (science)",$V1245="Heavy practical (workshops)", $V1245="Heavy practical (clean)"), OR($O1245=0,ISBLANK($O1245))),"Missing sinks count for light and heavy practical spaces.",
AND($M1245 = "Other",ISBLANK($R1245)), "Invalid unusable type / missing note for other unusable type."
),
" ")</f>
        <v>Missing space use.</v>
      </c>
    </row>
    <row r="1246" spans="2:23" ht="15.75" x14ac:dyDescent="0.25">
      <c r="B1246" s="143"/>
      <c r="C1246" s="144"/>
      <c r="D1246" s="144"/>
      <c r="E1246" s="144"/>
      <c r="F1246" s="147" t="str" cm="1">
        <f t="array" ref="F1246">_xlfn.IFNA(CONCATENATE(_xlfn.IFS($D1246="Mezzanine",LEFT($D1246,1), $D1246="Ground Floor",LEFT($D1246,1),$D1246="Basment ",LEFT($D1246,1), $D1246="1st Floor", "0"&amp;LEFT($D1246,1), $D1246="2nd Floor", "0"&amp;LEFT($D1246,1), $D1246="3rd Floor", "0"&amp;LEFT($D1246,1), $D1246="4th Floor", "0"&amp;LEFT($D1246,1), $D1246="5th Floor", "0"&amp;LEFT($D1246,1), $D1246="6th Floor", "0"&amp;LEFT($D1246,1),$D1246="7th Floor", "0"&amp;LEFT($D1246,1),$D1246="8th Floor", "0"&amp;LEFT($D1246,1),$D1246="9th Floor", "0"&amp;LEFT($D1246,1),$D1246="10th Floor", LEFT($D1246,2),$D1246="11th Floor", LEFT($D1246,2),$D1246="12th Floor", LEFT($D1246,2),$D1246="13th Floor", LEFT($D1246,2), $D1246="Lower Ground", LEFT($D1246)&amp;IF(ISNUMBER(FIND(" ",$D1246)),MID($D1246,FIND(" ",$D1246)+1,1),"")&amp;IF(ISNUMBER(FIND(" ",$D1246,FIND(" ",$D1246)+1)),MID($D1246,FIND(" ",$D1246,FIND(" ",$D1246)+1)+1,1),""),$D1246="Upper Ground", LEFT($D1246)&amp;IF(ISNUMBER(FIND(" ",$D1246)),MID($D1246,FIND(" ",$D1246)+1,1),"")&amp;IF(ISNUMBER(FIND(" ",$D1246,FIND(" ",$D1246)+1)),MID($D1246,FIND(" ",$D1246,FIND(" ",$D1246)+1)+1,1),"")),".0",$E1246), " ")</f>
        <v xml:space="preserve"> </v>
      </c>
      <c r="G1246" s="144"/>
      <c r="H1246" s="144"/>
      <c r="I1246" s="144"/>
      <c r="J1246" s="144"/>
      <c r="K1246" s="144"/>
      <c r="L1246" s="149" t="str" cm="1">
        <f t="array" ref="L1246">_xlfn.IFNA(
_xlfn.IFS(
AND($F1246=" ",$G1246=" ",$H1246=" "),"Please update all three: Surveyor Room Reference, Establishment Room Reference and Establishment Room Name",
AND(OR($I1246="General",$I1246="Open plan/ semi-open general",$I1246="Fitted",$I1246="Light practical (science)",$I1246="Light practical (other)",$I1246="Heavy practical (workshops)",$I1246="Heavy practical (clean)",$I1246="Large",$I1246="Storage"),$J1246=0,$K1246=0),"Please update Net Area or Non-net Area",
AND($B1246&lt;&gt;"OUT",$J1246=0,$I1246&lt;&gt;"Non-net",$M1246="85% Circulation"),"Net area not recorded for spaces with 85% circulation unusable type",
AND(OR($I1246="General",$I1246="Open plan/ semi-open general",$I1246="Fitted",$I1246="Light practical (science)",$I1246="Light practical (other)",$I1246="Heavy practical (workshops)",$I1246="Heavy practical (clean)",$I1246="Large",$I1246="Storage"),OR($J1246=0,ISBLANK($J1246))),"Net area not recorded in net spaces",
AND(OR($I1246="Non-net",$I1246="Outdoor space"),$J1246&gt;0),"Net Area Recorded in Non-net space",
AND($I1246="General",$J1246&gt;90),"This general space is over 90m2, please ensure that this space is entered as separate spaces if it usually used as separate spaces",
AND($I1246="Open plan/ semi-open general",$J1246&lt;27),"Open plan general space under 27m2",
AND(OR($K1246=0,ISBLANK($K1246)), $I1246="Non-net"),"Non-net area not recorded in non-net space"
),
" ")</f>
        <v xml:space="preserve"> </v>
      </c>
      <c r="M1246" s="144"/>
      <c r="N1246" s="144"/>
      <c r="O1246" s="144"/>
      <c r="P1246" s="144"/>
      <c r="Q1246" s="144"/>
      <c r="R1246" s="171"/>
      <c r="S1246" s="147">
        <f>NCA_Calculations!$P$1258</f>
        <v>0</v>
      </c>
      <c r="T1246" s="147">
        <f>NCA_Calculations!$Q$1258</f>
        <v>0</v>
      </c>
      <c r="U1246" s="144"/>
      <c r="V1246" s="144"/>
      <c r="W1246" s="149" t="str" cm="1">
        <f t="array" ref="W1246">_xlfn.IFNA(
_xlfn.IFS(
ISBLANK($U1246),"Missing space use.",
AND('Establishment details'!$C$14="Secondary",$V1246="Classbase"),"Invalid Status type",
AND(OR( $V1246="Classbase", $V1246="Teaching", $V1246="Early years",$V1246="SEND resourced"), NOT(ISBLANK($M1246))),"Space with status type and unusable type.",
AND($V1246= "Classbase",'Establishment details'!$C$22&gt;=10), "Classbase status is only valid in schools with a primary element.",
AND($I1246= "Large",$N1246 &gt; 3.5), "Large rooms with less than 3.5m height.",
AND(OR($V1246="Light practical (science)",$V1246="Light practical (science)",$V1246="Heavy practical (workshops)", $V1246="Heavy practical (clean)"), OR($O1246=0,ISBLANK($O1246))),"Missing sinks count for light and heavy practical spaces.",
AND($M1246 = "Other",ISBLANK($R1246)), "Invalid unusable type / missing note for other unusable type."
),
" ")</f>
        <v>Missing space use.</v>
      </c>
    </row>
    <row r="1247" spans="2:23" ht="15.75" x14ac:dyDescent="0.25">
      <c r="B1247" s="143"/>
      <c r="C1247" s="144"/>
      <c r="D1247" s="144"/>
      <c r="E1247" s="144"/>
      <c r="F1247" s="147" t="str" cm="1">
        <f t="array" ref="F1247">_xlfn.IFNA(CONCATENATE(_xlfn.IFS($D1247="Mezzanine",LEFT($D1247,1), $D1247="Ground Floor",LEFT($D1247,1),$D1247="Basment ",LEFT($D1247,1), $D1247="1st Floor", "0"&amp;LEFT($D1247,1), $D1247="2nd Floor", "0"&amp;LEFT($D1247,1), $D1247="3rd Floor", "0"&amp;LEFT($D1247,1), $D1247="4th Floor", "0"&amp;LEFT($D1247,1), $D1247="5th Floor", "0"&amp;LEFT($D1247,1), $D1247="6th Floor", "0"&amp;LEFT($D1247,1),$D1247="7th Floor", "0"&amp;LEFT($D1247,1),$D1247="8th Floor", "0"&amp;LEFT($D1247,1),$D1247="9th Floor", "0"&amp;LEFT($D1247,1),$D1247="10th Floor", LEFT($D1247,2),$D1247="11th Floor", LEFT($D1247,2),$D1247="12th Floor", LEFT($D1247,2),$D1247="13th Floor", LEFT($D1247,2), $D1247="Lower Ground", LEFT($D1247)&amp;IF(ISNUMBER(FIND(" ",$D1247)),MID($D1247,FIND(" ",$D1247)+1,1),"")&amp;IF(ISNUMBER(FIND(" ",$D1247,FIND(" ",$D1247)+1)),MID($D1247,FIND(" ",$D1247,FIND(" ",$D1247)+1)+1,1),""),$D1247="Upper Ground", LEFT($D1247)&amp;IF(ISNUMBER(FIND(" ",$D1247)),MID($D1247,FIND(" ",$D1247)+1,1),"")&amp;IF(ISNUMBER(FIND(" ",$D1247,FIND(" ",$D1247)+1)),MID($D1247,FIND(" ",$D1247,FIND(" ",$D1247)+1)+1,1),"")),".0",$E1247), " ")</f>
        <v xml:space="preserve"> </v>
      </c>
      <c r="G1247" s="144"/>
      <c r="H1247" s="144"/>
      <c r="I1247" s="144"/>
      <c r="J1247" s="144"/>
      <c r="K1247" s="144"/>
      <c r="L1247" s="149" t="str" cm="1">
        <f t="array" ref="L1247">_xlfn.IFNA(
_xlfn.IFS(
AND($F1247=" ",$G1247=" ",$H1247=" "),"Please update all three: Surveyor Room Reference, Establishment Room Reference and Establishment Room Name",
AND(OR($I1247="General",$I1247="Open plan/ semi-open general",$I1247="Fitted",$I1247="Light practical (science)",$I1247="Light practical (other)",$I1247="Heavy practical (workshops)",$I1247="Heavy practical (clean)",$I1247="Large",$I1247="Storage"),$J1247=0,$K1247=0),"Please update Net Area or Non-net Area",
AND($B1247&lt;&gt;"OUT",$J1247=0,$I1247&lt;&gt;"Non-net",$M1247="85% Circulation"),"Net area not recorded for spaces with 85% circulation unusable type",
AND(OR($I1247="General",$I1247="Open plan/ semi-open general",$I1247="Fitted",$I1247="Light practical (science)",$I1247="Light practical (other)",$I1247="Heavy practical (workshops)",$I1247="Heavy practical (clean)",$I1247="Large",$I1247="Storage"),OR($J1247=0,ISBLANK($J1247))),"Net area not recorded in net spaces",
AND(OR($I1247="Non-net",$I1247="Outdoor space"),$J1247&gt;0),"Net Area Recorded in Non-net space",
AND($I1247="General",$J1247&gt;90),"This general space is over 90m2, please ensure that this space is entered as separate spaces if it usually used as separate spaces",
AND($I1247="Open plan/ semi-open general",$J1247&lt;27),"Open plan general space under 27m2",
AND(OR($K1247=0,ISBLANK($K1247)), $I1247="Non-net"),"Non-net area not recorded in non-net space"
),
" ")</f>
        <v xml:space="preserve"> </v>
      </c>
      <c r="M1247" s="144"/>
      <c r="N1247" s="144"/>
      <c r="O1247" s="144"/>
      <c r="P1247" s="144"/>
      <c r="Q1247" s="144"/>
      <c r="R1247" s="171"/>
      <c r="S1247" s="147">
        <f>NCA_Calculations!$P$1259</f>
        <v>0</v>
      </c>
      <c r="T1247" s="147">
        <f>NCA_Calculations!$Q$1259</f>
        <v>0</v>
      </c>
      <c r="U1247" s="144"/>
      <c r="V1247" s="144"/>
      <c r="W1247" s="149" t="str" cm="1">
        <f t="array" ref="W1247">_xlfn.IFNA(
_xlfn.IFS(
ISBLANK($U1247),"Missing space use.",
AND('Establishment details'!$C$14="Secondary",$V1247="Classbase"),"Invalid Status type",
AND(OR( $V1247="Classbase", $V1247="Teaching", $V1247="Early years",$V1247="SEND resourced"), NOT(ISBLANK($M1247))),"Space with status type and unusable type.",
AND($V1247= "Classbase",'Establishment details'!$C$22&gt;=10), "Classbase status is only valid in schools with a primary element.",
AND($I1247= "Large",$N1247 &gt; 3.5), "Large rooms with less than 3.5m height.",
AND(OR($V1247="Light practical (science)",$V1247="Light practical (science)",$V1247="Heavy practical (workshops)", $V1247="Heavy practical (clean)"), OR($O1247=0,ISBLANK($O1247))),"Missing sinks count for light and heavy practical spaces.",
AND($M1247 = "Other",ISBLANK($R1247)), "Invalid unusable type / missing note for other unusable type."
),
" ")</f>
        <v>Missing space use.</v>
      </c>
    </row>
    <row r="1248" spans="2:23" ht="15.75" x14ac:dyDescent="0.25">
      <c r="B1248" s="143"/>
      <c r="C1248" s="144"/>
      <c r="D1248" s="144"/>
      <c r="E1248" s="144"/>
      <c r="F1248" s="147" t="str" cm="1">
        <f t="array" ref="F1248">_xlfn.IFNA(CONCATENATE(_xlfn.IFS($D1248="Mezzanine",LEFT($D1248,1), $D1248="Ground Floor",LEFT($D1248,1),$D1248="Basment ",LEFT($D1248,1), $D1248="1st Floor", "0"&amp;LEFT($D1248,1), $D1248="2nd Floor", "0"&amp;LEFT($D1248,1), $D1248="3rd Floor", "0"&amp;LEFT($D1248,1), $D1248="4th Floor", "0"&amp;LEFT($D1248,1), $D1248="5th Floor", "0"&amp;LEFT($D1248,1), $D1248="6th Floor", "0"&amp;LEFT($D1248,1),$D1248="7th Floor", "0"&amp;LEFT($D1248,1),$D1248="8th Floor", "0"&amp;LEFT($D1248,1),$D1248="9th Floor", "0"&amp;LEFT($D1248,1),$D1248="10th Floor", LEFT($D1248,2),$D1248="11th Floor", LEFT($D1248,2),$D1248="12th Floor", LEFT($D1248,2),$D1248="13th Floor", LEFT($D1248,2), $D1248="Lower Ground", LEFT($D1248)&amp;IF(ISNUMBER(FIND(" ",$D1248)),MID($D1248,FIND(" ",$D1248)+1,1),"")&amp;IF(ISNUMBER(FIND(" ",$D1248,FIND(" ",$D1248)+1)),MID($D1248,FIND(" ",$D1248,FIND(" ",$D1248)+1)+1,1),""),$D1248="Upper Ground", LEFT($D1248)&amp;IF(ISNUMBER(FIND(" ",$D1248)),MID($D1248,FIND(" ",$D1248)+1,1),"")&amp;IF(ISNUMBER(FIND(" ",$D1248,FIND(" ",$D1248)+1)),MID($D1248,FIND(" ",$D1248,FIND(" ",$D1248)+1)+1,1),"")),".0",$E1248), " ")</f>
        <v xml:space="preserve"> </v>
      </c>
      <c r="G1248" s="144"/>
      <c r="H1248" s="144"/>
      <c r="I1248" s="144"/>
      <c r="J1248" s="144"/>
      <c r="K1248" s="144"/>
      <c r="L1248" s="149" t="str" cm="1">
        <f t="array" ref="L1248">_xlfn.IFNA(
_xlfn.IFS(
AND($F1248=" ",$G1248=" ",$H1248=" "),"Please update all three: Surveyor Room Reference, Establishment Room Reference and Establishment Room Name",
AND(OR($I1248="General",$I1248="Open plan/ semi-open general",$I1248="Fitted",$I1248="Light practical (science)",$I1248="Light practical (other)",$I1248="Heavy practical (workshops)",$I1248="Heavy practical (clean)",$I1248="Large",$I1248="Storage"),$J1248=0,$K1248=0),"Please update Net Area or Non-net Area",
AND($B1248&lt;&gt;"OUT",$J1248=0,$I1248&lt;&gt;"Non-net",$M1248="85% Circulation"),"Net area not recorded for spaces with 85% circulation unusable type",
AND(OR($I1248="General",$I1248="Open plan/ semi-open general",$I1248="Fitted",$I1248="Light practical (science)",$I1248="Light practical (other)",$I1248="Heavy practical (workshops)",$I1248="Heavy practical (clean)",$I1248="Large",$I1248="Storage"),OR($J1248=0,ISBLANK($J1248))),"Net area not recorded in net spaces",
AND(OR($I1248="Non-net",$I1248="Outdoor space"),$J1248&gt;0),"Net Area Recorded in Non-net space",
AND($I1248="General",$J1248&gt;90),"This general space is over 90m2, please ensure that this space is entered as separate spaces if it usually used as separate spaces",
AND($I1248="Open plan/ semi-open general",$J1248&lt;27),"Open plan general space under 27m2",
AND(OR($K1248=0,ISBLANK($K1248)), $I1248="Non-net"),"Non-net area not recorded in non-net space"
),
" ")</f>
        <v xml:space="preserve"> </v>
      </c>
      <c r="M1248" s="144"/>
      <c r="N1248" s="144"/>
      <c r="O1248" s="144"/>
      <c r="P1248" s="144"/>
      <c r="Q1248" s="144"/>
      <c r="R1248" s="171"/>
      <c r="S1248" s="147">
        <f>NCA_Calculations!$P$1260</f>
        <v>0</v>
      </c>
      <c r="T1248" s="147">
        <f>NCA_Calculations!$Q$1260</f>
        <v>0</v>
      </c>
      <c r="U1248" s="144"/>
      <c r="V1248" s="144"/>
      <c r="W1248" s="149" t="str" cm="1">
        <f t="array" ref="W1248">_xlfn.IFNA(
_xlfn.IFS(
ISBLANK($U1248),"Missing space use.",
AND('Establishment details'!$C$14="Secondary",$V1248="Classbase"),"Invalid Status type",
AND(OR( $V1248="Classbase", $V1248="Teaching", $V1248="Early years",$V1248="SEND resourced"), NOT(ISBLANK($M1248))),"Space with status type and unusable type.",
AND($V1248= "Classbase",'Establishment details'!$C$22&gt;=10), "Classbase status is only valid in schools with a primary element.",
AND($I1248= "Large",$N1248 &gt; 3.5), "Large rooms with less than 3.5m height.",
AND(OR($V1248="Light practical (science)",$V1248="Light practical (science)",$V1248="Heavy practical (workshops)", $V1248="Heavy practical (clean)"), OR($O1248=0,ISBLANK($O1248))),"Missing sinks count for light and heavy practical spaces.",
AND($M1248 = "Other",ISBLANK($R1248)), "Invalid unusable type / missing note for other unusable type."
),
" ")</f>
        <v>Missing space use.</v>
      </c>
    </row>
    <row r="1249" spans="2:23" ht="15.75" x14ac:dyDescent="0.25">
      <c r="B1249" s="143"/>
      <c r="C1249" s="144"/>
      <c r="D1249" s="144"/>
      <c r="E1249" s="144"/>
      <c r="F1249" s="147" t="str" cm="1">
        <f t="array" ref="F1249">_xlfn.IFNA(CONCATENATE(_xlfn.IFS($D1249="Mezzanine",LEFT($D1249,1), $D1249="Ground Floor",LEFT($D1249,1),$D1249="Basment ",LEFT($D1249,1), $D1249="1st Floor", "0"&amp;LEFT($D1249,1), $D1249="2nd Floor", "0"&amp;LEFT($D1249,1), $D1249="3rd Floor", "0"&amp;LEFT($D1249,1), $D1249="4th Floor", "0"&amp;LEFT($D1249,1), $D1249="5th Floor", "0"&amp;LEFT($D1249,1), $D1249="6th Floor", "0"&amp;LEFT($D1249,1),$D1249="7th Floor", "0"&amp;LEFT($D1249,1),$D1249="8th Floor", "0"&amp;LEFT($D1249,1),$D1249="9th Floor", "0"&amp;LEFT($D1249,1),$D1249="10th Floor", LEFT($D1249,2),$D1249="11th Floor", LEFT($D1249,2),$D1249="12th Floor", LEFT($D1249,2),$D1249="13th Floor", LEFT($D1249,2), $D1249="Lower Ground", LEFT($D1249)&amp;IF(ISNUMBER(FIND(" ",$D1249)),MID($D1249,FIND(" ",$D1249)+1,1),"")&amp;IF(ISNUMBER(FIND(" ",$D1249,FIND(" ",$D1249)+1)),MID($D1249,FIND(" ",$D1249,FIND(" ",$D1249)+1)+1,1),""),$D1249="Upper Ground", LEFT($D1249)&amp;IF(ISNUMBER(FIND(" ",$D1249)),MID($D1249,FIND(" ",$D1249)+1,1),"")&amp;IF(ISNUMBER(FIND(" ",$D1249,FIND(" ",$D1249)+1)),MID($D1249,FIND(" ",$D1249,FIND(" ",$D1249)+1)+1,1),"")),".0",$E1249), " ")</f>
        <v xml:space="preserve"> </v>
      </c>
      <c r="G1249" s="144"/>
      <c r="H1249" s="144"/>
      <c r="I1249" s="144"/>
      <c r="J1249" s="144"/>
      <c r="K1249" s="144"/>
      <c r="L1249" s="149" t="str" cm="1">
        <f t="array" ref="L1249">_xlfn.IFNA(
_xlfn.IFS(
AND($F1249=" ",$G1249=" ",$H1249=" "),"Please update all three: Surveyor Room Reference, Establishment Room Reference and Establishment Room Name",
AND(OR($I1249="General",$I1249="Open plan/ semi-open general",$I1249="Fitted",$I1249="Light practical (science)",$I1249="Light practical (other)",$I1249="Heavy practical (workshops)",$I1249="Heavy practical (clean)",$I1249="Large",$I1249="Storage"),$J1249=0,$K1249=0),"Please update Net Area or Non-net Area",
AND($B1249&lt;&gt;"OUT",$J1249=0,$I1249&lt;&gt;"Non-net",$M1249="85% Circulation"),"Net area not recorded for spaces with 85% circulation unusable type",
AND(OR($I1249="General",$I1249="Open plan/ semi-open general",$I1249="Fitted",$I1249="Light practical (science)",$I1249="Light practical (other)",$I1249="Heavy practical (workshops)",$I1249="Heavy practical (clean)",$I1249="Large",$I1249="Storage"),OR($J1249=0,ISBLANK($J1249))),"Net area not recorded in net spaces",
AND(OR($I1249="Non-net",$I1249="Outdoor space"),$J1249&gt;0),"Net Area Recorded in Non-net space",
AND($I1249="General",$J1249&gt;90),"This general space is over 90m2, please ensure that this space is entered as separate spaces if it usually used as separate spaces",
AND($I1249="Open plan/ semi-open general",$J1249&lt;27),"Open plan general space under 27m2",
AND(OR($K1249=0,ISBLANK($K1249)), $I1249="Non-net"),"Non-net area not recorded in non-net space"
),
" ")</f>
        <v xml:space="preserve"> </v>
      </c>
      <c r="M1249" s="144"/>
      <c r="N1249" s="144"/>
      <c r="O1249" s="144"/>
      <c r="P1249" s="144"/>
      <c r="Q1249" s="144"/>
      <c r="R1249" s="171"/>
      <c r="S1249" s="147">
        <f>NCA_Calculations!$P$1261</f>
        <v>0</v>
      </c>
      <c r="T1249" s="147">
        <f>NCA_Calculations!$Q$1261</f>
        <v>0</v>
      </c>
      <c r="U1249" s="144"/>
      <c r="V1249" s="144"/>
      <c r="W1249" s="149" t="str" cm="1">
        <f t="array" ref="W1249">_xlfn.IFNA(
_xlfn.IFS(
ISBLANK($U1249),"Missing space use.",
AND('Establishment details'!$C$14="Secondary",$V1249="Classbase"),"Invalid Status type",
AND(OR( $V1249="Classbase", $V1249="Teaching", $V1249="Early years",$V1249="SEND resourced"), NOT(ISBLANK($M1249))),"Space with status type and unusable type.",
AND($V1249= "Classbase",'Establishment details'!$C$22&gt;=10), "Classbase status is only valid in schools with a primary element.",
AND($I1249= "Large",$N1249 &gt; 3.5), "Large rooms with less than 3.5m height.",
AND(OR($V1249="Light practical (science)",$V1249="Light practical (science)",$V1249="Heavy practical (workshops)", $V1249="Heavy practical (clean)"), OR($O1249=0,ISBLANK($O1249))),"Missing sinks count for light and heavy practical spaces.",
AND($M1249 = "Other",ISBLANK($R1249)), "Invalid unusable type / missing note for other unusable type."
),
" ")</f>
        <v>Missing space use.</v>
      </c>
    </row>
    <row r="1250" spans="2:23" ht="15.75" x14ac:dyDescent="0.25">
      <c r="B1250" s="143"/>
      <c r="C1250" s="144"/>
      <c r="D1250" s="144"/>
      <c r="E1250" s="144"/>
      <c r="F1250" s="147" t="str" cm="1">
        <f t="array" ref="F1250">_xlfn.IFNA(CONCATENATE(_xlfn.IFS($D1250="Mezzanine",LEFT($D1250,1), $D1250="Ground Floor",LEFT($D1250,1),$D1250="Basment ",LEFT($D1250,1), $D1250="1st Floor", "0"&amp;LEFT($D1250,1), $D1250="2nd Floor", "0"&amp;LEFT($D1250,1), $D1250="3rd Floor", "0"&amp;LEFT($D1250,1), $D1250="4th Floor", "0"&amp;LEFT($D1250,1), $D1250="5th Floor", "0"&amp;LEFT($D1250,1), $D1250="6th Floor", "0"&amp;LEFT($D1250,1),$D1250="7th Floor", "0"&amp;LEFT($D1250,1),$D1250="8th Floor", "0"&amp;LEFT($D1250,1),$D1250="9th Floor", "0"&amp;LEFT($D1250,1),$D1250="10th Floor", LEFT($D1250,2),$D1250="11th Floor", LEFT($D1250,2),$D1250="12th Floor", LEFT($D1250,2),$D1250="13th Floor", LEFT($D1250,2), $D1250="Lower Ground", LEFT($D1250)&amp;IF(ISNUMBER(FIND(" ",$D1250)),MID($D1250,FIND(" ",$D1250)+1,1),"")&amp;IF(ISNUMBER(FIND(" ",$D1250,FIND(" ",$D1250)+1)),MID($D1250,FIND(" ",$D1250,FIND(" ",$D1250)+1)+1,1),""),$D1250="Upper Ground", LEFT($D1250)&amp;IF(ISNUMBER(FIND(" ",$D1250)),MID($D1250,FIND(" ",$D1250)+1,1),"")&amp;IF(ISNUMBER(FIND(" ",$D1250,FIND(" ",$D1250)+1)),MID($D1250,FIND(" ",$D1250,FIND(" ",$D1250)+1)+1,1),"")),".0",$E1250), " ")</f>
        <v xml:space="preserve"> </v>
      </c>
      <c r="G1250" s="144"/>
      <c r="H1250" s="144"/>
      <c r="I1250" s="144"/>
      <c r="J1250" s="144"/>
      <c r="K1250" s="144"/>
      <c r="L1250" s="149" t="str" cm="1">
        <f t="array" ref="L1250">_xlfn.IFNA(
_xlfn.IFS(
AND($F1250=" ",$G1250=" ",$H1250=" "),"Please update all three: Surveyor Room Reference, Establishment Room Reference and Establishment Room Name",
AND(OR($I1250="General",$I1250="Open plan/ semi-open general",$I1250="Fitted",$I1250="Light practical (science)",$I1250="Light practical (other)",$I1250="Heavy practical (workshops)",$I1250="Heavy practical (clean)",$I1250="Large",$I1250="Storage"),$J1250=0,$K1250=0),"Please update Net Area or Non-net Area",
AND($B1250&lt;&gt;"OUT",$J1250=0,$I1250&lt;&gt;"Non-net",$M1250="85% Circulation"),"Net area not recorded for spaces with 85% circulation unusable type",
AND(OR($I1250="General",$I1250="Open plan/ semi-open general",$I1250="Fitted",$I1250="Light practical (science)",$I1250="Light practical (other)",$I1250="Heavy practical (workshops)",$I1250="Heavy practical (clean)",$I1250="Large",$I1250="Storage"),OR($J1250=0,ISBLANK($J1250))),"Net area not recorded in net spaces",
AND(OR($I1250="Non-net",$I1250="Outdoor space"),$J1250&gt;0),"Net Area Recorded in Non-net space",
AND($I1250="General",$J1250&gt;90),"This general space is over 90m2, please ensure that this space is entered as separate spaces if it usually used as separate spaces",
AND($I1250="Open plan/ semi-open general",$J1250&lt;27),"Open plan general space under 27m2",
AND(OR($K1250=0,ISBLANK($K1250)), $I1250="Non-net"),"Non-net area not recorded in non-net space"
),
" ")</f>
        <v xml:space="preserve"> </v>
      </c>
      <c r="M1250" s="144"/>
      <c r="N1250" s="144"/>
      <c r="O1250" s="144"/>
      <c r="P1250" s="144"/>
      <c r="Q1250" s="144"/>
      <c r="R1250" s="171"/>
      <c r="S1250" s="147">
        <f>NCA_Calculations!$P$1262</f>
        <v>0</v>
      </c>
      <c r="T1250" s="147">
        <f>NCA_Calculations!$Q$1262</f>
        <v>0</v>
      </c>
      <c r="U1250" s="144"/>
      <c r="V1250" s="144"/>
      <c r="W1250" s="149" t="str" cm="1">
        <f t="array" ref="W1250">_xlfn.IFNA(
_xlfn.IFS(
ISBLANK($U1250),"Missing space use.",
AND('Establishment details'!$C$14="Secondary",$V1250="Classbase"),"Invalid Status type",
AND(OR( $V1250="Classbase", $V1250="Teaching", $V1250="Early years",$V1250="SEND resourced"), NOT(ISBLANK($M1250))),"Space with status type and unusable type.",
AND($V1250= "Classbase",'Establishment details'!$C$22&gt;=10), "Classbase status is only valid in schools with a primary element.",
AND($I1250= "Large",$N1250 &gt; 3.5), "Large rooms with less than 3.5m height.",
AND(OR($V1250="Light practical (science)",$V1250="Light practical (science)",$V1250="Heavy practical (workshops)", $V1250="Heavy practical (clean)"), OR($O1250=0,ISBLANK($O1250))),"Missing sinks count for light and heavy practical spaces.",
AND($M1250 = "Other",ISBLANK($R1250)), "Invalid unusable type / missing note for other unusable type."
),
" ")</f>
        <v>Missing space use.</v>
      </c>
    </row>
    <row r="1251" spans="2:23" ht="15.75" x14ac:dyDescent="0.25">
      <c r="B1251" s="143"/>
      <c r="C1251" s="144"/>
      <c r="D1251" s="144"/>
      <c r="E1251" s="144"/>
      <c r="F1251" s="147" t="str" cm="1">
        <f t="array" ref="F1251">_xlfn.IFNA(CONCATENATE(_xlfn.IFS($D1251="Mezzanine",LEFT($D1251,1), $D1251="Ground Floor",LEFT($D1251,1),$D1251="Basment ",LEFT($D1251,1), $D1251="1st Floor", "0"&amp;LEFT($D1251,1), $D1251="2nd Floor", "0"&amp;LEFT($D1251,1), $D1251="3rd Floor", "0"&amp;LEFT($D1251,1), $D1251="4th Floor", "0"&amp;LEFT($D1251,1), $D1251="5th Floor", "0"&amp;LEFT($D1251,1), $D1251="6th Floor", "0"&amp;LEFT($D1251,1),$D1251="7th Floor", "0"&amp;LEFT($D1251,1),$D1251="8th Floor", "0"&amp;LEFT($D1251,1),$D1251="9th Floor", "0"&amp;LEFT($D1251,1),$D1251="10th Floor", LEFT($D1251,2),$D1251="11th Floor", LEFT($D1251,2),$D1251="12th Floor", LEFT($D1251,2),$D1251="13th Floor", LEFT($D1251,2), $D1251="Lower Ground", LEFT($D1251)&amp;IF(ISNUMBER(FIND(" ",$D1251)),MID($D1251,FIND(" ",$D1251)+1,1),"")&amp;IF(ISNUMBER(FIND(" ",$D1251,FIND(" ",$D1251)+1)),MID($D1251,FIND(" ",$D1251,FIND(" ",$D1251)+1)+1,1),""),$D1251="Upper Ground", LEFT($D1251)&amp;IF(ISNUMBER(FIND(" ",$D1251)),MID($D1251,FIND(" ",$D1251)+1,1),"")&amp;IF(ISNUMBER(FIND(" ",$D1251,FIND(" ",$D1251)+1)),MID($D1251,FIND(" ",$D1251,FIND(" ",$D1251)+1)+1,1),"")),".0",$E1251), " ")</f>
        <v xml:space="preserve"> </v>
      </c>
      <c r="G1251" s="144"/>
      <c r="H1251" s="144"/>
      <c r="I1251" s="144"/>
      <c r="J1251" s="144"/>
      <c r="K1251" s="144"/>
      <c r="L1251" s="149" t="str" cm="1">
        <f t="array" ref="L1251">_xlfn.IFNA(
_xlfn.IFS(
AND($F1251=" ",$G1251=" ",$H1251=" "),"Please update all three: Surveyor Room Reference, Establishment Room Reference and Establishment Room Name",
AND(OR($I1251="General",$I1251="Open plan/ semi-open general",$I1251="Fitted",$I1251="Light practical (science)",$I1251="Light practical (other)",$I1251="Heavy practical (workshops)",$I1251="Heavy practical (clean)",$I1251="Large",$I1251="Storage"),$J1251=0,$K1251=0),"Please update Net Area or Non-net Area",
AND($B1251&lt;&gt;"OUT",$J1251=0,$I1251&lt;&gt;"Non-net",$M1251="85% Circulation"),"Net area not recorded for spaces with 85% circulation unusable type",
AND(OR($I1251="General",$I1251="Open plan/ semi-open general",$I1251="Fitted",$I1251="Light practical (science)",$I1251="Light practical (other)",$I1251="Heavy practical (workshops)",$I1251="Heavy practical (clean)",$I1251="Large",$I1251="Storage"),OR($J1251=0,ISBLANK($J1251))),"Net area not recorded in net spaces",
AND(OR($I1251="Non-net",$I1251="Outdoor space"),$J1251&gt;0),"Net Area Recorded in Non-net space",
AND($I1251="General",$J1251&gt;90),"This general space is over 90m2, please ensure that this space is entered as separate spaces if it usually used as separate spaces",
AND($I1251="Open plan/ semi-open general",$J1251&lt;27),"Open plan general space under 27m2",
AND(OR($K1251=0,ISBLANK($K1251)), $I1251="Non-net"),"Non-net area not recorded in non-net space"
),
" ")</f>
        <v xml:space="preserve"> </v>
      </c>
      <c r="M1251" s="144"/>
      <c r="N1251" s="144"/>
      <c r="O1251" s="144"/>
      <c r="P1251" s="144"/>
      <c r="Q1251" s="144"/>
      <c r="R1251" s="171"/>
      <c r="S1251" s="147">
        <f>NCA_Calculations!$P$1263</f>
        <v>0</v>
      </c>
      <c r="T1251" s="147">
        <f>NCA_Calculations!$Q$1263</f>
        <v>0</v>
      </c>
      <c r="U1251" s="144"/>
      <c r="V1251" s="144"/>
      <c r="W1251" s="149" t="str" cm="1">
        <f t="array" ref="W1251">_xlfn.IFNA(
_xlfn.IFS(
ISBLANK($U1251),"Missing space use.",
AND('Establishment details'!$C$14="Secondary",$V1251="Classbase"),"Invalid Status type",
AND(OR( $V1251="Classbase", $V1251="Teaching", $V1251="Early years",$V1251="SEND resourced"), NOT(ISBLANK($M1251))),"Space with status type and unusable type.",
AND($V1251= "Classbase",'Establishment details'!$C$22&gt;=10), "Classbase status is only valid in schools with a primary element.",
AND($I1251= "Large",$N1251 &gt; 3.5), "Large rooms with less than 3.5m height.",
AND(OR($V1251="Light practical (science)",$V1251="Light practical (science)",$V1251="Heavy practical (workshops)", $V1251="Heavy practical (clean)"), OR($O1251=0,ISBLANK($O1251))),"Missing sinks count for light and heavy practical spaces.",
AND($M1251 = "Other",ISBLANK($R1251)), "Invalid unusable type / missing note for other unusable type."
),
" ")</f>
        <v>Missing space use.</v>
      </c>
    </row>
    <row r="1252" spans="2:23" ht="15.75" x14ac:dyDescent="0.25">
      <c r="B1252" s="143"/>
      <c r="C1252" s="144"/>
      <c r="D1252" s="144"/>
      <c r="E1252" s="144"/>
      <c r="F1252" s="147" t="str" cm="1">
        <f t="array" ref="F1252">_xlfn.IFNA(CONCATENATE(_xlfn.IFS($D1252="Mezzanine",LEFT($D1252,1), $D1252="Ground Floor",LEFT($D1252,1),$D1252="Basment ",LEFT($D1252,1), $D1252="1st Floor", "0"&amp;LEFT($D1252,1), $D1252="2nd Floor", "0"&amp;LEFT($D1252,1), $D1252="3rd Floor", "0"&amp;LEFT($D1252,1), $D1252="4th Floor", "0"&amp;LEFT($D1252,1), $D1252="5th Floor", "0"&amp;LEFT($D1252,1), $D1252="6th Floor", "0"&amp;LEFT($D1252,1),$D1252="7th Floor", "0"&amp;LEFT($D1252,1),$D1252="8th Floor", "0"&amp;LEFT($D1252,1),$D1252="9th Floor", "0"&amp;LEFT($D1252,1),$D1252="10th Floor", LEFT($D1252,2),$D1252="11th Floor", LEFT($D1252,2),$D1252="12th Floor", LEFT($D1252,2),$D1252="13th Floor", LEFT($D1252,2), $D1252="Lower Ground", LEFT($D1252)&amp;IF(ISNUMBER(FIND(" ",$D1252)),MID($D1252,FIND(" ",$D1252)+1,1),"")&amp;IF(ISNUMBER(FIND(" ",$D1252,FIND(" ",$D1252)+1)),MID($D1252,FIND(" ",$D1252,FIND(" ",$D1252)+1)+1,1),""),$D1252="Upper Ground", LEFT($D1252)&amp;IF(ISNUMBER(FIND(" ",$D1252)),MID($D1252,FIND(" ",$D1252)+1,1),"")&amp;IF(ISNUMBER(FIND(" ",$D1252,FIND(" ",$D1252)+1)),MID($D1252,FIND(" ",$D1252,FIND(" ",$D1252)+1)+1,1),"")),".0",$E1252), " ")</f>
        <v xml:space="preserve"> </v>
      </c>
      <c r="G1252" s="144"/>
      <c r="H1252" s="144"/>
      <c r="I1252" s="144"/>
      <c r="J1252" s="144"/>
      <c r="K1252" s="144"/>
      <c r="L1252" s="149" t="str" cm="1">
        <f t="array" ref="L1252">_xlfn.IFNA(
_xlfn.IFS(
AND($F1252=" ",$G1252=" ",$H1252=" "),"Please update all three: Surveyor Room Reference, Establishment Room Reference and Establishment Room Name",
AND(OR($I1252="General",$I1252="Open plan/ semi-open general",$I1252="Fitted",$I1252="Light practical (science)",$I1252="Light practical (other)",$I1252="Heavy practical (workshops)",$I1252="Heavy practical (clean)",$I1252="Large",$I1252="Storage"),$J1252=0,$K1252=0),"Please update Net Area or Non-net Area",
AND($B1252&lt;&gt;"OUT",$J1252=0,$I1252&lt;&gt;"Non-net",$M1252="85% Circulation"),"Net area not recorded for spaces with 85% circulation unusable type",
AND(OR($I1252="General",$I1252="Open plan/ semi-open general",$I1252="Fitted",$I1252="Light practical (science)",$I1252="Light practical (other)",$I1252="Heavy practical (workshops)",$I1252="Heavy practical (clean)",$I1252="Large",$I1252="Storage"),OR($J1252=0,ISBLANK($J1252))),"Net area not recorded in net spaces",
AND(OR($I1252="Non-net",$I1252="Outdoor space"),$J1252&gt;0),"Net Area Recorded in Non-net space",
AND($I1252="General",$J1252&gt;90),"This general space is over 90m2, please ensure that this space is entered as separate spaces if it usually used as separate spaces",
AND($I1252="Open plan/ semi-open general",$J1252&lt;27),"Open plan general space under 27m2",
AND(OR($K1252=0,ISBLANK($K1252)), $I1252="Non-net"),"Non-net area not recorded in non-net space"
),
" ")</f>
        <v xml:space="preserve"> </v>
      </c>
      <c r="M1252" s="144"/>
      <c r="N1252" s="144"/>
      <c r="O1252" s="144"/>
      <c r="P1252" s="144"/>
      <c r="Q1252" s="144"/>
      <c r="R1252" s="171"/>
      <c r="S1252" s="147">
        <f>NCA_Calculations!$P$1264</f>
        <v>0</v>
      </c>
      <c r="T1252" s="147">
        <f>NCA_Calculations!$Q$1264</f>
        <v>0</v>
      </c>
      <c r="U1252" s="144"/>
      <c r="V1252" s="144"/>
      <c r="W1252" s="149" t="str" cm="1">
        <f t="array" ref="W1252">_xlfn.IFNA(
_xlfn.IFS(
ISBLANK($U1252),"Missing space use.",
AND('Establishment details'!$C$14="Secondary",$V1252="Classbase"),"Invalid Status type",
AND(OR( $V1252="Classbase", $V1252="Teaching", $V1252="Early years",$V1252="SEND resourced"), NOT(ISBLANK($M1252))),"Space with status type and unusable type.",
AND($V1252= "Classbase",'Establishment details'!$C$22&gt;=10), "Classbase status is only valid in schools with a primary element.",
AND($I1252= "Large",$N1252 &gt; 3.5), "Large rooms with less than 3.5m height.",
AND(OR($V1252="Light practical (science)",$V1252="Light practical (science)",$V1252="Heavy practical (workshops)", $V1252="Heavy practical (clean)"), OR($O1252=0,ISBLANK($O1252))),"Missing sinks count for light and heavy practical spaces.",
AND($M1252 = "Other",ISBLANK($R1252)), "Invalid unusable type / missing note for other unusable type."
),
" ")</f>
        <v>Missing space use.</v>
      </c>
    </row>
    <row r="1253" spans="2:23" ht="15.75" x14ac:dyDescent="0.25">
      <c r="B1253" s="143"/>
      <c r="C1253" s="144"/>
      <c r="D1253" s="144"/>
      <c r="E1253" s="144"/>
      <c r="F1253" s="147" t="str" cm="1">
        <f t="array" ref="F1253">_xlfn.IFNA(CONCATENATE(_xlfn.IFS($D1253="Mezzanine",LEFT($D1253,1), $D1253="Ground Floor",LEFT($D1253,1),$D1253="Basment ",LEFT($D1253,1), $D1253="1st Floor", "0"&amp;LEFT($D1253,1), $D1253="2nd Floor", "0"&amp;LEFT($D1253,1), $D1253="3rd Floor", "0"&amp;LEFT($D1253,1), $D1253="4th Floor", "0"&amp;LEFT($D1253,1), $D1253="5th Floor", "0"&amp;LEFT($D1253,1), $D1253="6th Floor", "0"&amp;LEFT($D1253,1),$D1253="7th Floor", "0"&amp;LEFT($D1253,1),$D1253="8th Floor", "0"&amp;LEFT($D1253,1),$D1253="9th Floor", "0"&amp;LEFT($D1253,1),$D1253="10th Floor", LEFT($D1253,2),$D1253="11th Floor", LEFT($D1253,2),$D1253="12th Floor", LEFT($D1253,2),$D1253="13th Floor", LEFT($D1253,2), $D1253="Lower Ground", LEFT($D1253)&amp;IF(ISNUMBER(FIND(" ",$D1253)),MID($D1253,FIND(" ",$D1253)+1,1),"")&amp;IF(ISNUMBER(FIND(" ",$D1253,FIND(" ",$D1253)+1)),MID($D1253,FIND(" ",$D1253,FIND(" ",$D1253)+1)+1,1),""),$D1253="Upper Ground", LEFT($D1253)&amp;IF(ISNUMBER(FIND(" ",$D1253)),MID($D1253,FIND(" ",$D1253)+1,1),"")&amp;IF(ISNUMBER(FIND(" ",$D1253,FIND(" ",$D1253)+1)),MID($D1253,FIND(" ",$D1253,FIND(" ",$D1253)+1)+1,1),"")),".0",$E1253), " ")</f>
        <v xml:space="preserve"> </v>
      </c>
      <c r="G1253" s="144"/>
      <c r="H1253" s="144"/>
      <c r="I1253" s="144"/>
      <c r="J1253" s="144"/>
      <c r="K1253" s="144"/>
      <c r="L1253" s="149" t="str" cm="1">
        <f t="array" ref="L1253">_xlfn.IFNA(
_xlfn.IFS(
AND($F1253=" ",$G1253=" ",$H1253=" "),"Please update all three: Surveyor Room Reference, Establishment Room Reference and Establishment Room Name",
AND(OR($I1253="General",$I1253="Open plan/ semi-open general",$I1253="Fitted",$I1253="Light practical (science)",$I1253="Light practical (other)",$I1253="Heavy practical (workshops)",$I1253="Heavy practical (clean)",$I1253="Large",$I1253="Storage"),$J1253=0,$K1253=0),"Please update Net Area or Non-net Area",
AND($B1253&lt;&gt;"OUT",$J1253=0,$I1253&lt;&gt;"Non-net",$M1253="85% Circulation"),"Net area not recorded for spaces with 85% circulation unusable type",
AND(OR($I1253="General",$I1253="Open plan/ semi-open general",$I1253="Fitted",$I1253="Light practical (science)",$I1253="Light practical (other)",$I1253="Heavy practical (workshops)",$I1253="Heavy practical (clean)",$I1253="Large",$I1253="Storage"),OR($J1253=0,ISBLANK($J1253))),"Net area not recorded in net spaces",
AND(OR($I1253="Non-net",$I1253="Outdoor space"),$J1253&gt;0),"Net Area Recorded in Non-net space",
AND($I1253="General",$J1253&gt;90),"This general space is over 90m2, please ensure that this space is entered as separate spaces if it usually used as separate spaces",
AND($I1253="Open plan/ semi-open general",$J1253&lt;27),"Open plan general space under 27m2",
AND(OR($K1253=0,ISBLANK($K1253)), $I1253="Non-net"),"Non-net area not recorded in non-net space"
),
" ")</f>
        <v xml:space="preserve"> </v>
      </c>
      <c r="M1253" s="144"/>
      <c r="N1253" s="144"/>
      <c r="O1253" s="144"/>
      <c r="P1253" s="144"/>
      <c r="Q1253" s="144"/>
      <c r="R1253" s="171"/>
      <c r="S1253" s="147">
        <f>NCA_Calculations!$P$1265</f>
        <v>0</v>
      </c>
      <c r="T1253" s="147">
        <f>NCA_Calculations!$Q$1265</f>
        <v>0</v>
      </c>
      <c r="U1253" s="144"/>
      <c r="V1253" s="144"/>
      <c r="W1253" s="149" t="str" cm="1">
        <f t="array" ref="W1253">_xlfn.IFNA(
_xlfn.IFS(
ISBLANK($U1253),"Missing space use.",
AND('Establishment details'!$C$14="Secondary",$V1253="Classbase"),"Invalid Status type",
AND(OR( $V1253="Classbase", $V1253="Teaching", $V1253="Early years",$V1253="SEND resourced"), NOT(ISBLANK($M1253))),"Space with status type and unusable type.",
AND($V1253= "Classbase",'Establishment details'!$C$22&gt;=10), "Classbase status is only valid in schools with a primary element.",
AND($I1253= "Large",$N1253 &gt; 3.5), "Large rooms with less than 3.5m height.",
AND(OR($V1253="Light practical (science)",$V1253="Light practical (science)",$V1253="Heavy practical (workshops)", $V1253="Heavy practical (clean)"), OR($O1253=0,ISBLANK($O1253))),"Missing sinks count for light and heavy practical spaces.",
AND($M1253 = "Other",ISBLANK($R1253)), "Invalid unusable type / missing note for other unusable type."
),
" ")</f>
        <v>Missing space use.</v>
      </c>
    </row>
    <row r="1254" spans="2:23" ht="15.75" x14ac:dyDescent="0.25">
      <c r="B1254" s="143"/>
      <c r="C1254" s="144"/>
      <c r="D1254" s="144"/>
      <c r="E1254" s="144"/>
      <c r="F1254" s="147" t="str" cm="1">
        <f t="array" ref="F1254">_xlfn.IFNA(CONCATENATE(_xlfn.IFS($D1254="Mezzanine",LEFT($D1254,1), $D1254="Ground Floor",LEFT($D1254,1),$D1254="Basment ",LEFT($D1254,1), $D1254="1st Floor", "0"&amp;LEFT($D1254,1), $D1254="2nd Floor", "0"&amp;LEFT($D1254,1), $D1254="3rd Floor", "0"&amp;LEFT($D1254,1), $D1254="4th Floor", "0"&amp;LEFT($D1254,1), $D1254="5th Floor", "0"&amp;LEFT($D1254,1), $D1254="6th Floor", "0"&amp;LEFT($D1254,1),$D1254="7th Floor", "0"&amp;LEFT($D1254,1),$D1254="8th Floor", "0"&amp;LEFT($D1254,1),$D1254="9th Floor", "0"&amp;LEFT($D1254,1),$D1254="10th Floor", LEFT($D1254,2),$D1254="11th Floor", LEFT($D1254,2),$D1254="12th Floor", LEFT($D1254,2),$D1254="13th Floor", LEFT($D1254,2), $D1254="Lower Ground", LEFT($D1254)&amp;IF(ISNUMBER(FIND(" ",$D1254)),MID($D1254,FIND(" ",$D1254)+1,1),"")&amp;IF(ISNUMBER(FIND(" ",$D1254,FIND(" ",$D1254)+1)),MID($D1254,FIND(" ",$D1254,FIND(" ",$D1254)+1)+1,1),""),$D1254="Upper Ground", LEFT($D1254)&amp;IF(ISNUMBER(FIND(" ",$D1254)),MID($D1254,FIND(" ",$D1254)+1,1),"")&amp;IF(ISNUMBER(FIND(" ",$D1254,FIND(" ",$D1254)+1)),MID($D1254,FIND(" ",$D1254,FIND(" ",$D1254)+1)+1,1),"")),".0",$E1254), " ")</f>
        <v xml:space="preserve"> </v>
      </c>
      <c r="G1254" s="144"/>
      <c r="H1254" s="144"/>
      <c r="I1254" s="144"/>
      <c r="J1254" s="144"/>
      <c r="K1254" s="144"/>
      <c r="L1254" s="149" t="str" cm="1">
        <f t="array" ref="L1254">_xlfn.IFNA(
_xlfn.IFS(
AND($F1254=" ",$G1254=" ",$H1254=" "),"Please update all three: Surveyor Room Reference, Establishment Room Reference and Establishment Room Name",
AND(OR($I1254="General",$I1254="Open plan/ semi-open general",$I1254="Fitted",$I1254="Light practical (science)",$I1254="Light practical (other)",$I1254="Heavy practical (workshops)",$I1254="Heavy practical (clean)",$I1254="Large",$I1254="Storage"),$J1254=0,$K1254=0),"Please update Net Area or Non-net Area",
AND($B1254&lt;&gt;"OUT",$J1254=0,$I1254&lt;&gt;"Non-net",$M1254="85% Circulation"),"Net area not recorded for spaces with 85% circulation unusable type",
AND(OR($I1254="General",$I1254="Open plan/ semi-open general",$I1254="Fitted",$I1254="Light practical (science)",$I1254="Light practical (other)",$I1254="Heavy practical (workshops)",$I1254="Heavy practical (clean)",$I1254="Large",$I1254="Storage"),OR($J1254=0,ISBLANK($J1254))),"Net area not recorded in net spaces",
AND(OR($I1254="Non-net",$I1254="Outdoor space"),$J1254&gt;0),"Net Area Recorded in Non-net space",
AND($I1254="General",$J1254&gt;90),"This general space is over 90m2, please ensure that this space is entered as separate spaces if it usually used as separate spaces",
AND($I1254="Open plan/ semi-open general",$J1254&lt;27),"Open plan general space under 27m2",
AND(OR($K1254=0,ISBLANK($K1254)), $I1254="Non-net"),"Non-net area not recorded in non-net space"
),
" ")</f>
        <v xml:space="preserve"> </v>
      </c>
      <c r="M1254" s="144"/>
      <c r="N1254" s="144"/>
      <c r="O1254" s="144"/>
      <c r="P1254" s="144"/>
      <c r="Q1254" s="144"/>
      <c r="R1254" s="171"/>
      <c r="S1254" s="147">
        <f>NCA_Calculations!$P$1266</f>
        <v>0</v>
      </c>
      <c r="T1254" s="147">
        <f>NCA_Calculations!$Q$1266</f>
        <v>0</v>
      </c>
      <c r="U1254" s="144"/>
      <c r="V1254" s="144"/>
      <c r="W1254" s="149" t="str" cm="1">
        <f t="array" ref="W1254">_xlfn.IFNA(
_xlfn.IFS(
ISBLANK($U1254),"Missing space use.",
AND('Establishment details'!$C$14="Secondary",$V1254="Classbase"),"Invalid Status type",
AND(OR( $V1254="Classbase", $V1254="Teaching", $V1254="Early years",$V1254="SEND resourced"), NOT(ISBLANK($M1254))),"Space with status type and unusable type.",
AND($V1254= "Classbase",'Establishment details'!$C$22&gt;=10), "Classbase status is only valid in schools with a primary element.",
AND($I1254= "Large",$N1254 &gt; 3.5), "Large rooms with less than 3.5m height.",
AND(OR($V1254="Light practical (science)",$V1254="Light practical (science)",$V1254="Heavy practical (workshops)", $V1254="Heavy practical (clean)"), OR($O1254=0,ISBLANK($O1254))),"Missing sinks count for light and heavy practical spaces.",
AND($M1254 = "Other",ISBLANK($R1254)), "Invalid unusable type / missing note for other unusable type."
),
" ")</f>
        <v>Missing space use.</v>
      </c>
    </row>
    <row r="1255" spans="2:23" ht="15.75" x14ac:dyDescent="0.25">
      <c r="B1255" s="143"/>
      <c r="C1255" s="144"/>
      <c r="D1255" s="144"/>
      <c r="E1255" s="144"/>
      <c r="F1255" s="147" t="str" cm="1">
        <f t="array" ref="F1255">_xlfn.IFNA(CONCATENATE(_xlfn.IFS($D1255="Mezzanine",LEFT($D1255,1), $D1255="Ground Floor",LEFT($D1255,1),$D1255="Basment ",LEFT($D1255,1), $D1255="1st Floor", "0"&amp;LEFT($D1255,1), $D1255="2nd Floor", "0"&amp;LEFT($D1255,1), $D1255="3rd Floor", "0"&amp;LEFT($D1255,1), $D1255="4th Floor", "0"&amp;LEFT($D1255,1), $D1255="5th Floor", "0"&amp;LEFT($D1255,1), $D1255="6th Floor", "0"&amp;LEFT($D1255,1),$D1255="7th Floor", "0"&amp;LEFT($D1255,1),$D1255="8th Floor", "0"&amp;LEFT($D1255,1),$D1255="9th Floor", "0"&amp;LEFT($D1255,1),$D1255="10th Floor", LEFT($D1255,2),$D1255="11th Floor", LEFT($D1255,2),$D1255="12th Floor", LEFT($D1255,2),$D1255="13th Floor", LEFT($D1255,2), $D1255="Lower Ground", LEFT($D1255)&amp;IF(ISNUMBER(FIND(" ",$D1255)),MID($D1255,FIND(" ",$D1255)+1,1),"")&amp;IF(ISNUMBER(FIND(" ",$D1255,FIND(" ",$D1255)+1)),MID($D1255,FIND(" ",$D1255,FIND(" ",$D1255)+1)+1,1),""),$D1255="Upper Ground", LEFT($D1255)&amp;IF(ISNUMBER(FIND(" ",$D1255)),MID($D1255,FIND(" ",$D1255)+1,1),"")&amp;IF(ISNUMBER(FIND(" ",$D1255,FIND(" ",$D1255)+1)),MID($D1255,FIND(" ",$D1255,FIND(" ",$D1255)+1)+1,1),"")),".0",$E1255), " ")</f>
        <v xml:space="preserve"> </v>
      </c>
      <c r="G1255" s="144"/>
      <c r="H1255" s="144"/>
      <c r="I1255" s="144"/>
      <c r="J1255" s="144"/>
      <c r="K1255" s="144"/>
      <c r="L1255" s="149" t="str" cm="1">
        <f t="array" ref="L1255">_xlfn.IFNA(
_xlfn.IFS(
AND($F1255=" ",$G1255=" ",$H1255=" "),"Please update all three: Surveyor Room Reference, Establishment Room Reference and Establishment Room Name",
AND(OR($I1255="General",$I1255="Open plan/ semi-open general",$I1255="Fitted",$I1255="Light practical (science)",$I1255="Light practical (other)",$I1255="Heavy practical (workshops)",$I1255="Heavy practical (clean)",$I1255="Large",$I1255="Storage"),$J1255=0,$K1255=0),"Please update Net Area or Non-net Area",
AND($B1255&lt;&gt;"OUT",$J1255=0,$I1255&lt;&gt;"Non-net",$M1255="85% Circulation"),"Net area not recorded for spaces with 85% circulation unusable type",
AND(OR($I1255="General",$I1255="Open plan/ semi-open general",$I1255="Fitted",$I1255="Light practical (science)",$I1255="Light practical (other)",$I1255="Heavy practical (workshops)",$I1255="Heavy practical (clean)",$I1255="Large",$I1255="Storage"),OR($J1255=0,ISBLANK($J1255))),"Net area not recorded in net spaces",
AND(OR($I1255="Non-net",$I1255="Outdoor space"),$J1255&gt;0),"Net Area Recorded in Non-net space",
AND($I1255="General",$J1255&gt;90),"This general space is over 90m2, please ensure that this space is entered as separate spaces if it usually used as separate spaces",
AND($I1255="Open plan/ semi-open general",$J1255&lt;27),"Open plan general space under 27m2",
AND(OR($K1255=0,ISBLANK($K1255)), $I1255="Non-net"),"Non-net area not recorded in non-net space"
),
" ")</f>
        <v xml:space="preserve"> </v>
      </c>
      <c r="M1255" s="144"/>
      <c r="N1255" s="144"/>
      <c r="O1255" s="144"/>
      <c r="P1255" s="144"/>
      <c r="Q1255" s="144"/>
      <c r="R1255" s="171"/>
      <c r="S1255" s="147">
        <f>NCA_Calculations!$P$1267</f>
        <v>0</v>
      </c>
      <c r="T1255" s="147">
        <f>NCA_Calculations!$Q$1267</f>
        <v>0</v>
      </c>
      <c r="U1255" s="144"/>
      <c r="V1255" s="144"/>
      <c r="W1255" s="149" t="str" cm="1">
        <f t="array" ref="W1255">_xlfn.IFNA(
_xlfn.IFS(
ISBLANK($U1255),"Missing space use.",
AND('Establishment details'!$C$14="Secondary",$V1255="Classbase"),"Invalid Status type",
AND(OR( $V1255="Classbase", $V1255="Teaching", $V1255="Early years",$V1255="SEND resourced"), NOT(ISBLANK($M1255))),"Space with status type and unusable type.",
AND($V1255= "Classbase",'Establishment details'!$C$22&gt;=10), "Classbase status is only valid in schools with a primary element.",
AND($I1255= "Large",$N1255 &gt; 3.5), "Large rooms with less than 3.5m height.",
AND(OR($V1255="Light practical (science)",$V1255="Light practical (science)",$V1255="Heavy practical (workshops)", $V1255="Heavy practical (clean)"), OR($O1255=0,ISBLANK($O1255))),"Missing sinks count for light and heavy practical spaces.",
AND($M1255 = "Other",ISBLANK($R1255)), "Invalid unusable type / missing note for other unusable type."
),
" ")</f>
        <v>Missing space use.</v>
      </c>
    </row>
    <row r="1256" spans="2:23" ht="15.75" x14ac:dyDescent="0.25">
      <c r="B1256" s="143"/>
      <c r="C1256" s="144"/>
      <c r="D1256" s="144"/>
      <c r="E1256" s="144"/>
      <c r="F1256" s="147" t="str" cm="1">
        <f t="array" ref="F1256">_xlfn.IFNA(CONCATENATE(_xlfn.IFS($D1256="Mezzanine",LEFT($D1256,1), $D1256="Ground Floor",LEFT($D1256,1),$D1256="Basment ",LEFT($D1256,1), $D1256="1st Floor", "0"&amp;LEFT($D1256,1), $D1256="2nd Floor", "0"&amp;LEFT($D1256,1), $D1256="3rd Floor", "0"&amp;LEFT($D1256,1), $D1256="4th Floor", "0"&amp;LEFT($D1256,1), $D1256="5th Floor", "0"&amp;LEFT($D1256,1), $D1256="6th Floor", "0"&amp;LEFT($D1256,1),$D1256="7th Floor", "0"&amp;LEFT($D1256,1),$D1256="8th Floor", "0"&amp;LEFT($D1256,1),$D1256="9th Floor", "0"&amp;LEFT($D1256,1),$D1256="10th Floor", LEFT($D1256,2),$D1256="11th Floor", LEFT($D1256,2),$D1256="12th Floor", LEFT($D1256,2),$D1256="13th Floor", LEFT($D1256,2), $D1256="Lower Ground", LEFT($D1256)&amp;IF(ISNUMBER(FIND(" ",$D1256)),MID($D1256,FIND(" ",$D1256)+1,1),"")&amp;IF(ISNUMBER(FIND(" ",$D1256,FIND(" ",$D1256)+1)),MID($D1256,FIND(" ",$D1256,FIND(" ",$D1256)+1)+1,1),""),$D1256="Upper Ground", LEFT($D1256)&amp;IF(ISNUMBER(FIND(" ",$D1256)),MID($D1256,FIND(" ",$D1256)+1,1),"")&amp;IF(ISNUMBER(FIND(" ",$D1256,FIND(" ",$D1256)+1)),MID($D1256,FIND(" ",$D1256,FIND(" ",$D1256)+1)+1,1),"")),".0",$E1256), " ")</f>
        <v xml:space="preserve"> </v>
      </c>
      <c r="G1256" s="144"/>
      <c r="H1256" s="144"/>
      <c r="I1256" s="144"/>
      <c r="J1256" s="144"/>
      <c r="K1256" s="144"/>
      <c r="L1256" s="149" t="str" cm="1">
        <f t="array" ref="L1256">_xlfn.IFNA(
_xlfn.IFS(
AND($F1256=" ",$G1256=" ",$H1256=" "),"Please update all three: Surveyor Room Reference, Establishment Room Reference and Establishment Room Name",
AND(OR($I1256="General",$I1256="Open plan/ semi-open general",$I1256="Fitted",$I1256="Light practical (science)",$I1256="Light practical (other)",$I1256="Heavy practical (workshops)",$I1256="Heavy practical (clean)",$I1256="Large",$I1256="Storage"),$J1256=0,$K1256=0),"Please update Net Area or Non-net Area",
AND($B1256&lt;&gt;"OUT",$J1256=0,$I1256&lt;&gt;"Non-net",$M1256="85% Circulation"),"Net area not recorded for spaces with 85% circulation unusable type",
AND(OR($I1256="General",$I1256="Open plan/ semi-open general",$I1256="Fitted",$I1256="Light practical (science)",$I1256="Light practical (other)",$I1256="Heavy practical (workshops)",$I1256="Heavy practical (clean)",$I1256="Large",$I1256="Storage"),OR($J1256=0,ISBLANK($J1256))),"Net area not recorded in net spaces",
AND(OR($I1256="Non-net",$I1256="Outdoor space"),$J1256&gt;0),"Net Area Recorded in Non-net space",
AND($I1256="General",$J1256&gt;90),"This general space is over 90m2, please ensure that this space is entered as separate spaces if it usually used as separate spaces",
AND($I1256="Open plan/ semi-open general",$J1256&lt;27),"Open plan general space under 27m2",
AND(OR($K1256=0,ISBLANK($K1256)), $I1256="Non-net"),"Non-net area not recorded in non-net space"
),
" ")</f>
        <v xml:space="preserve"> </v>
      </c>
      <c r="M1256" s="144"/>
      <c r="N1256" s="144"/>
      <c r="O1256" s="144"/>
      <c r="P1256" s="144"/>
      <c r="Q1256" s="144"/>
      <c r="R1256" s="171"/>
      <c r="S1256" s="147">
        <f>NCA_Calculations!$P$1268</f>
        <v>0</v>
      </c>
      <c r="T1256" s="147">
        <f>NCA_Calculations!$Q$1268</f>
        <v>0</v>
      </c>
      <c r="U1256" s="144"/>
      <c r="V1256" s="144"/>
      <c r="W1256" s="149" t="str" cm="1">
        <f t="array" ref="W1256">_xlfn.IFNA(
_xlfn.IFS(
ISBLANK($U1256),"Missing space use.",
AND('Establishment details'!$C$14="Secondary",$V1256="Classbase"),"Invalid Status type",
AND(OR( $V1256="Classbase", $V1256="Teaching", $V1256="Early years",$V1256="SEND resourced"), NOT(ISBLANK($M1256))),"Space with status type and unusable type.",
AND($V1256= "Classbase",'Establishment details'!$C$22&gt;=10), "Classbase status is only valid in schools with a primary element.",
AND($I1256= "Large",$N1256 &gt; 3.5), "Large rooms with less than 3.5m height.",
AND(OR($V1256="Light practical (science)",$V1256="Light practical (science)",$V1256="Heavy practical (workshops)", $V1256="Heavy practical (clean)"), OR($O1256=0,ISBLANK($O1256))),"Missing sinks count for light and heavy practical spaces.",
AND($M1256 = "Other",ISBLANK($R1256)), "Invalid unusable type / missing note for other unusable type."
),
" ")</f>
        <v>Missing space use.</v>
      </c>
    </row>
    <row r="1257" spans="2:23" ht="15.75" x14ac:dyDescent="0.25">
      <c r="B1257" s="143"/>
      <c r="C1257" s="144"/>
      <c r="D1257" s="144"/>
      <c r="E1257" s="144"/>
      <c r="F1257" s="147" t="str" cm="1">
        <f t="array" ref="F1257">_xlfn.IFNA(CONCATENATE(_xlfn.IFS($D1257="Mezzanine",LEFT($D1257,1), $D1257="Ground Floor",LEFT($D1257,1),$D1257="Basment ",LEFT($D1257,1), $D1257="1st Floor", "0"&amp;LEFT($D1257,1), $D1257="2nd Floor", "0"&amp;LEFT($D1257,1), $D1257="3rd Floor", "0"&amp;LEFT($D1257,1), $D1257="4th Floor", "0"&amp;LEFT($D1257,1), $D1257="5th Floor", "0"&amp;LEFT($D1257,1), $D1257="6th Floor", "0"&amp;LEFT($D1257,1),$D1257="7th Floor", "0"&amp;LEFT($D1257,1),$D1257="8th Floor", "0"&amp;LEFT($D1257,1),$D1257="9th Floor", "0"&amp;LEFT($D1257,1),$D1257="10th Floor", LEFT($D1257,2),$D1257="11th Floor", LEFT($D1257,2),$D1257="12th Floor", LEFT($D1257,2),$D1257="13th Floor", LEFT($D1257,2), $D1257="Lower Ground", LEFT($D1257)&amp;IF(ISNUMBER(FIND(" ",$D1257)),MID($D1257,FIND(" ",$D1257)+1,1),"")&amp;IF(ISNUMBER(FIND(" ",$D1257,FIND(" ",$D1257)+1)),MID($D1257,FIND(" ",$D1257,FIND(" ",$D1257)+1)+1,1),""),$D1257="Upper Ground", LEFT($D1257)&amp;IF(ISNUMBER(FIND(" ",$D1257)),MID($D1257,FIND(" ",$D1257)+1,1),"")&amp;IF(ISNUMBER(FIND(" ",$D1257,FIND(" ",$D1257)+1)),MID($D1257,FIND(" ",$D1257,FIND(" ",$D1257)+1)+1,1),"")),".0",$E1257), " ")</f>
        <v xml:space="preserve"> </v>
      </c>
      <c r="G1257" s="144"/>
      <c r="H1257" s="144"/>
      <c r="I1257" s="144"/>
      <c r="J1257" s="144"/>
      <c r="K1257" s="144"/>
      <c r="L1257" s="149" t="str" cm="1">
        <f t="array" ref="L1257">_xlfn.IFNA(
_xlfn.IFS(
AND($F1257=" ",$G1257=" ",$H1257=" "),"Please update all three: Surveyor Room Reference, Establishment Room Reference and Establishment Room Name",
AND(OR($I1257="General",$I1257="Open plan/ semi-open general",$I1257="Fitted",$I1257="Light practical (science)",$I1257="Light practical (other)",$I1257="Heavy practical (workshops)",$I1257="Heavy practical (clean)",$I1257="Large",$I1257="Storage"),$J1257=0,$K1257=0),"Please update Net Area or Non-net Area",
AND($B1257&lt;&gt;"OUT",$J1257=0,$I1257&lt;&gt;"Non-net",$M1257="85% Circulation"),"Net area not recorded for spaces with 85% circulation unusable type",
AND(OR($I1257="General",$I1257="Open plan/ semi-open general",$I1257="Fitted",$I1257="Light practical (science)",$I1257="Light practical (other)",$I1257="Heavy practical (workshops)",$I1257="Heavy practical (clean)",$I1257="Large",$I1257="Storage"),OR($J1257=0,ISBLANK($J1257))),"Net area not recorded in net spaces",
AND(OR($I1257="Non-net",$I1257="Outdoor space"),$J1257&gt;0),"Net Area Recorded in Non-net space",
AND($I1257="General",$J1257&gt;90),"This general space is over 90m2, please ensure that this space is entered as separate spaces if it usually used as separate spaces",
AND($I1257="Open plan/ semi-open general",$J1257&lt;27),"Open plan general space under 27m2",
AND(OR($K1257=0,ISBLANK($K1257)), $I1257="Non-net"),"Non-net area not recorded in non-net space"
),
" ")</f>
        <v xml:space="preserve"> </v>
      </c>
      <c r="M1257" s="144"/>
      <c r="N1257" s="144"/>
      <c r="O1257" s="144"/>
      <c r="P1257" s="144"/>
      <c r="Q1257" s="144"/>
      <c r="R1257" s="171"/>
      <c r="S1257" s="147">
        <f>NCA_Calculations!$P$1269</f>
        <v>0</v>
      </c>
      <c r="T1257" s="147">
        <f>NCA_Calculations!$Q$1269</f>
        <v>0</v>
      </c>
      <c r="U1257" s="144"/>
      <c r="V1257" s="144"/>
      <c r="W1257" s="149" t="str" cm="1">
        <f t="array" ref="W1257">_xlfn.IFNA(
_xlfn.IFS(
ISBLANK($U1257),"Missing space use.",
AND('Establishment details'!$C$14="Secondary",$V1257="Classbase"),"Invalid Status type",
AND(OR( $V1257="Classbase", $V1257="Teaching", $V1257="Early years",$V1257="SEND resourced"), NOT(ISBLANK($M1257))),"Space with status type and unusable type.",
AND($V1257= "Classbase",'Establishment details'!$C$22&gt;=10), "Classbase status is only valid in schools with a primary element.",
AND($I1257= "Large",$N1257 &gt; 3.5), "Large rooms with less than 3.5m height.",
AND(OR($V1257="Light practical (science)",$V1257="Light practical (science)",$V1257="Heavy practical (workshops)", $V1257="Heavy practical (clean)"), OR($O1257=0,ISBLANK($O1257))),"Missing sinks count for light and heavy practical spaces.",
AND($M1257 = "Other",ISBLANK($R1257)), "Invalid unusable type / missing note for other unusable type."
),
" ")</f>
        <v>Missing space use.</v>
      </c>
    </row>
    <row r="1258" spans="2:23" ht="15.75" x14ac:dyDescent="0.25">
      <c r="B1258" s="143"/>
      <c r="C1258" s="144"/>
      <c r="D1258" s="144"/>
      <c r="E1258" s="144"/>
      <c r="F1258" s="147" t="str" cm="1">
        <f t="array" ref="F1258">_xlfn.IFNA(CONCATENATE(_xlfn.IFS($D1258="Mezzanine",LEFT($D1258,1), $D1258="Ground Floor",LEFT($D1258,1),$D1258="Basment ",LEFT($D1258,1), $D1258="1st Floor", "0"&amp;LEFT($D1258,1), $D1258="2nd Floor", "0"&amp;LEFT($D1258,1), $D1258="3rd Floor", "0"&amp;LEFT($D1258,1), $D1258="4th Floor", "0"&amp;LEFT($D1258,1), $D1258="5th Floor", "0"&amp;LEFT($D1258,1), $D1258="6th Floor", "0"&amp;LEFT($D1258,1),$D1258="7th Floor", "0"&amp;LEFT($D1258,1),$D1258="8th Floor", "0"&amp;LEFT($D1258,1),$D1258="9th Floor", "0"&amp;LEFT($D1258,1),$D1258="10th Floor", LEFT($D1258,2),$D1258="11th Floor", LEFT($D1258,2),$D1258="12th Floor", LEFT($D1258,2),$D1258="13th Floor", LEFT($D1258,2), $D1258="Lower Ground", LEFT($D1258)&amp;IF(ISNUMBER(FIND(" ",$D1258)),MID($D1258,FIND(" ",$D1258)+1,1),"")&amp;IF(ISNUMBER(FIND(" ",$D1258,FIND(" ",$D1258)+1)),MID($D1258,FIND(" ",$D1258,FIND(" ",$D1258)+1)+1,1),""),$D1258="Upper Ground", LEFT($D1258)&amp;IF(ISNUMBER(FIND(" ",$D1258)),MID($D1258,FIND(" ",$D1258)+1,1),"")&amp;IF(ISNUMBER(FIND(" ",$D1258,FIND(" ",$D1258)+1)),MID($D1258,FIND(" ",$D1258,FIND(" ",$D1258)+1)+1,1),"")),".0",$E1258), " ")</f>
        <v xml:space="preserve"> </v>
      </c>
      <c r="G1258" s="144"/>
      <c r="H1258" s="144"/>
      <c r="I1258" s="144"/>
      <c r="J1258" s="144"/>
      <c r="K1258" s="144"/>
      <c r="L1258" s="149" t="str" cm="1">
        <f t="array" ref="L1258">_xlfn.IFNA(
_xlfn.IFS(
AND($F1258=" ",$G1258=" ",$H1258=" "),"Please update all three: Surveyor Room Reference, Establishment Room Reference and Establishment Room Name",
AND(OR($I1258="General",$I1258="Open plan/ semi-open general",$I1258="Fitted",$I1258="Light practical (science)",$I1258="Light practical (other)",$I1258="Heavy practical (workshops)",$I1258="Heavy practical (clean)",$I1258="Large",$I1258="Storage"),$J1258=0,$K1258=0),"Please update Net Area or Non-net Area",
AND($B1258&lt;&gt;"OUT",$J1258=0,$I1258&lt;&gt;"Non-net",$M1258="85% Circulation"),"Net area not recorded for spaces with 85% circulation unusable type",
AND(OR($I1258="General",$I1258="Open plan/ semi-open general",$I1258="Fitted",$I1258="Light practical (science)",$I1258="Light practical (other)",$I1258="Heavy practical (workshops)",$I1258="Heavy practical (clean)",$I1258="Large",$I1258="Storage"),OR($J1258=0,ISBLANK($J1258))),"Net area not recorded in net spaces",
AND(OR($I1258="Non-net",$I1258="Outdoor space"),$J1258&gt;0),"Net Area Recorded in Non-net space",
AND($I1258="General",$J1258&gt;90),"This general space is over 90m2, please ensure that this space is entered as separate spaces if it usually used as separate spaces",
AND($I1258="Open plan/ semi-open general",$J1258&lt;27),"Open plan general space under 27m2",
AND(OR($K1258=0,ISBLANK($K1258)), $I1258="Non-net"),"Non-net area not recorded in non-net space"
),
" ")</f>
        <v xml:space="preserve"> </v>
      </c>
      <c r="M1258" s="144"/>
      <c r="N1258" s="144"/>
      <c r="O1258" s="144"/>
      <c r="P1258" s="144"/>
      <c r="Q1258" s="144"/>
      <c r="R1258" s="171"/>
      <c r="S1258" s="147">
        <f>NCA_Calculations!$P$1270</f>
        <v>0</v>
      </c>
      <c r="T1258" s="147">
        <f>NCA_Calculations!$Q$1270</f>
        <v>0</v>
      </c>
      <c r="U1258" s="144"/>
      <c r="V1258" s="144"/>
      <c r="W1258" s="149" t="str" cm="1">
        <f t="array" ref="W1258">_xlfn.IFNA(
_xlfn.IFS(
ISBLANK($U1258),"Missing space use.",
AND('Establishment details'!$C$14="Secondary",$V1258="Classbase"),"Invalid Status type",
AND(OR( $V1258="Classbase", $V1258="Teaching", $V1258="Early years",$V1258="SEND resourced"), NOT(ISBLANK($M1258))),"Space with status type and unusable type.",
AND($V1258= "Classbase",'Establishment details'!$C$22&gt;=10), "Classbase status is only valid in schools with a primary element.",
AND($I1258= "Large",$N1258 &gt; 3.5), "Large rooms with less than 3.5m height.",
AND(OR($V1258="Light practical (science)",$V1258="Light practical (science)",$V1258="Heavy practical (workshops)", $V1258="Heavy practical (clean)"), OR($O1258=0,ISBLANK($O1258))),"Missing sinks count for light and heavy practical spaces.",
AND($M1258 = "Other",ISBLANK($R1258)), "Invalid unusable type / missing note for other unusable type."
),
" ")</f>
        <v>Missing space use.</v>
      </c>
    </row>
    <row r="1259" spans="2:23" ht="15.75" x14ac:dyDescent="0.25">
      <c r="B1259" s="143"/>
      <c r="C1259" s="144"/>
      <c r="D1259" s="144"/>
      <c r="E1259" s="144"/>
      <c r="F1259" s="147" t="str" cm="1">
        <f t="array" ref="F1259">_xlfn.IFNA(CONCATENATE(_xlfn.IFS($D1259="Mezzanine",LEFT($D1259,1), $D1259="Ground Floor",LEFT($D1259,1),$D1259="Basment ",LEFT($D1259,1), $D1259="1st Floor", "0"&amp;LEFT($D1259,1), $D1259="2nd Floor", "0"&amp;LEFT($D1259,1), $D1259="3rd Floor", "0"&amp;LEFT($D1259,1), $D1259="4th Floor", "0"&amp;LEFT($D1259,1), $D1259="5th Floor", "0"&amp;LEFT($D1259,1), $D1259="6th Floor", "0"&amp;LEFT($D1259,1),$D1259="7th Floor", "0"&amp;LEFT($D1259,1),$D1259="8th Floor", "0"&amp;LEFT($D1259,1),$D1259="9th Floor", "0"&amp;LEFT($D1259,1),$D1259="10th Floor", LEFT($D1259,2),$D1259="11th Floor", LEFT($D1259,2),$D1259="12th Floor", LEFT($D1259,2),$D1259="13th Floor", LEFT($D1259,2), $D1259="Lower Ground", LEFT($D1259)&amp;IF(ISNUMBER(FIND(" ",$D1259)),MID($D1259,FIND(" ",$D1259)+1,1),"")&amp;IF(ISNUMBER(FIND(" ",$D1259,FIND(" ",$D1259)+1)),MID($D1259,FIND(" ",$D1259,FIND(" ",$D1259)+1)+1,1),""),$D1259="Upper Ground", LEFT($D1259)&amp;IF(ISNUMBER(FIND(" ",$D1259)),MID($D1259,FIND(" ",$D1259)+1,1),"")&amp;IF(ISNUMBER(FIND(" ",$D1259,FIND(" ",$D1259)+1)),MID($D1259,FIND(" ",$D1259,FIND(" ",$D1259)+1)+1,1),"")),".0",$E1259), " ")</f>
        <v xml:space="preserve"> </v>
      </c>
      <c r="G1259" s="144"/>
      <c r="H1259" s="144"/>
      <c r="I1259" s="144"/>
      <c r="J1259" s="144"/>
      <c r="K1259" s="144"/>
      <c r="L1259" s="149" t="str" cm="1">
        <f t="array" ref="L1259">_xlfn.IFNA(
_xlfn.IFS(
AND($F1259=" ",$G1259=" ",$H1259=" "),"Please update all three: Surveyor Room Reference, Establishment Room Reference and Establishment Room Name",
AND(OR($I1259="General",$I1259="Open plan/ semi-open general",$I1259="Fitted",$I1259="Light practical (science)",$I1259="Light practical (other)",$I1259="Heavy practical (workshops)",$I1259="Heavy practical (clean)",$I1259="Large",$I1259="Storage"),$J1259=0,$K1259=0),"Please update Net Area or Non-net Area",
AND($B1259&lt;&gt;"OUT",$J1259=0,$I1259&lt;&gt;"Non-net",$M1259="85% Circulation"),"Net area not recorded for spaces with 85% circulation unusable type",
AND(OR($I1259="General",$I1259="Open plan/ semi-open general",$I1259="Fitted",$I1259="Light practical (science)",$I1259="Light practical (other)",$I1259="Heavy practical (workshops)",$I1259="Heavy practical (clean)",$I1259="Large",$I1259="Storage"),OR($J1259=0,ISBLANK($J1259))),"Net area not recorded in net spaces",
AND(OR($I1259="Non-net",$I1259="Outdoor space"),$J1259&gt;0),"Net Area Recorded in Non-net space",
AND($I1259="General",$J1259&gt;90),"This general space is over 90m2, please ensure that this space is entered as separate spaces if it usually used as separate spaces",
AND($I1259="Open plan/ semi-open general",$J1259&lt;27),"Open plan general space under 27m2",
AND(OR($K1259=0,ISBLANK($K1259)), $I1259="Non-net"),"Non-net area not recorded in non-net space"
),
" ")</f>
        <v xml:space="preserve"> </v>
      </c>
      <c r="M1259" s="144"/>
      <c r="N1259" s="144"/>
      <c r="O1259" s="144"/>
      <c r="P1259" s="144"/>
      <c r="Q1259" s="144"/>
      <c r="R1259" s="171"/>
      <c r="S1259" s="147">
        <f>NCA_Calculations!$P$1271</f>
        <v>0</v>
      </c>
      <c r="T1259" s="147">
        <f>NCA_Calculations!$Q$1271</f>
        <v>0</v>
      </c>
      <c r="U1259" s="144"/>
      <c r="V1259" s="144"/>
      <c r="W1259" s="149" t="str" cm="1">
        <f t="array" ref="W1259">_xlfn.IFNA(
_xlfn.IFS(
ISBLANK($U1259),"Missing space use.",
AND('Establishment details'!$C$14="Secondary",$V1259="Classbase"),"Invalid Status type",
AND(OR( $V1259="Classbase", $V1259="Teaching", $V1259="Early years",$V1259="SEND resourced"), NOT(ISBLANK($M1259))),"Space with status type and unusable type.",
AND($V1259= "Classbase",'Establishment details'!$C$22&gt;=10), "Classbase status is only valid in schools with a primary element.",
AND($I1259= "Large",$N1259 &gt; 3.5), "Large rooms with less than 3.5m height.",
AND(OR($V1259="Light practical (science)",$V1259="Light practical (science)",$V1259="Heavy practical (workshops)", $V1259="Heavy practical (clean)"), OR($O1259=0,ISBLANK($O1259))),"Missing sinks count for light and heavy practical spaces.",
AND($M1259 = "Other",ISBLANK($R1259)), "Invalid unusable type / missing note for other unusable type."
),
" ")</f>
        <v>Missing space use.</v>
      </c>
    </row>
    <row r="1260" spans="2:23" ht="15.75" x14ac:dyDescent="0.25">
      <c r="B1260" s="143"/>
      <c r="C1260" s="144"/>
      <c r="D1260" s="144"/>
      <c r="E1260" s="144"/>
      <c r="F1260" s="147" t="str" cm="1">
        <f t="array" ref="F1260">_xlfn.IFNA(CONCATENATE(_xlfn.IFS($D1260="Mezzanine",LEFT($D1260,1), $D1260="Ground Floor",LEFT($D1260,1),$D1260="Basment ",LEFT($D1260,1), $D1260="1st Floor", "0"&amp;LEFT($D1260,1), $D1260="2nd Floor", "0"&amp;LEFT($D1260,1), $D1260="3rd Floor", "0"&amp;LEFT($D1260,1), $D1260="4th Floor", "0"&amp;LEFT($D1260,1), $D1260="5th Floor", "0"&amp;LEFT($D1260,1), $D1260="6th Floor", "0"&amp;LEFT($D1260,1),$D1260="7th Floor", "0"&amp;LEFT($D1260,1),$D1260="8th Floor", "0"&amp;LEFT($D1260,1),$D1260="9th Floor", "0"&amp;LEFT($D1260,1),$D1260="10th Floor", LEFT($D1260,2),$D1260="11th Floor", LEFT($D1260,2),$D1260="12th Floor", LEFT($D1260,2),$D1260="13th Floor", LEFT($D1260,2), $D1260="Lower Ground", LEFT($D1260)&amp;IF(ISNUMBER(FIND(" ",$D1260)),MID($D1260,FIND(" ",$D1260)+1,1),"")&amp;IF(ISNUMBER(FIND(" ",$D1260,FIND(" ",$D1260)+1)),MID($D1260,FIND(" ",$D1260,FIND(" ",$D1260)+1)+1,1),""),$D1260="Upper Ground", LEFT($D1260)&amp;IF(ISNUMBER(FIND(" ",$D1260)),MID($D1260,FIND(" ",$D1260)+1,1),"")&amp;IF(ISNUMBER(FIND(" ",$D1260,FIND(" ",$D1260)+1)),MID($D1260,FIND(" ",$D1260,FIND(" ",$D1260)+1)+1,1),"")),".0",$E1260), " ")</f>
        <v xml:space="preserve"> </v>
      </c>
      <c r="G1260" s="144"/>
      <c r="H1260" s="144"/>
      <c r="I1260" s="144"/>
      <c r="J1260" s="144"/>
      <c r="K1260" s="144"/>
      <c r="L1260" s="149" t="str" cm="1">
        <f t="array" ref="L1260">_xlfn.IFNA(
_xlfn.IFS(
AND($F1260=" ",$G1260=" ",$H1260=" "),"Please update all three: Surveyor Room Reference, Establishment Room Reference and Establishment Room Name",
AND(OR($I1260="General",$I1260="Open plan/ semi-open general",$I1260="Fitted",$I1260="Light practical (science)",$I1260="Light practical (other)",$I1260="Heavy practical (workshops)",$I1260="Heavy practical (clean)",$I1260="Large",$I1260="Storage"),$J1260=0,$K1260=0),"Please update Net Area or Non-net Area",
AND($B1260&lt;&gt;"OUT",$J1260=0,$I1260&lt;&gt;"Non-net",$M1260="85% Circulation"),"Net area not recorded for spaces with 85% circulation unusable type",
AND(OR($I1260="General",$I1260="Open plan/ semi-open general",$I1260="Fitted",$I1260="Light practical (science)",$I1260="Light practical (other)",$I1260="Heavy practical (workshops)",$I1260="Heavy practical (clean)",$I1260="Large",$I1260="Storage"),OR($J1260=0,ISBLANK($J1260))),"Net area not recorded in net spaces",
AND(OR($I1260="Non-net",$I1260="Outdoor space"),$J1260&gt;0),"Net Area Recorded in Non-net space",
AND($I1260="General",$J1260&gt;90),"This general space is over 90m2, please ensure that this space is entered as separate spaces if it usually used as separate spaces",
AND($I1260="Open plan/ semi-open general",$J1260&lt;27),"Open plan general space under 27m2",
AND(OR($K1260=0,ISBLANK($K1260)), $I1260="Non-net"),"Non-net area not recorded in non-net space"
),
" ")</f>
        <v xml:space="preserve"> </v>
      </c>
      <c r="M1260" s="144"/>
      <c r="N1260" s="144"/>
      <c r="O1260" s="144"/>
      <c r="P1260" s="144"/>
      <c r="Q1260" s="144"/>
      <c r="R1260" s="171"/>
      <c r="S1260" s="147">
        <f>NCA_Calculations!$P$1272</f>
        <v>0</v>
      </c>
      <c r="T1260" s="147">
        <f>NCA_Calculations!$Q$1272</f>
        <v>0</v>
      </c>
      <c r="U1260" s="144"/>
      <c r="V1260" s="144"/>
      <c r="W1260" s="149" t="str" cm="1">
        <f t="array" ref="W1260">_xlfn.IFNA(
_xlfn.IFS(
ISBLANK($U1260),"Missing space use.",
AND('Establishment details'!$C$14="Secondary",$V1260="Classbase"),"Invalid Status type",
AND(OR( $V1260="Classbase", $V1260="Teaching", $V1260="Early years",$V1260="SEND resourced"), NOT(ISBLANK($M1260))),"Space with status type and unusable type.",
AND($V1260= "Classbase",'Establishment details'!$C$22&gt;=10), "Classbase status is only valid in schools with a primary element.",
AND($I1260= "Large",$N1260 &gt; 3.5), "Large rooms with less than 3.5m height.",
AND(OR($V1260="Light practical (science)",$V1260="Light practical (science)",$V1260="Heavy practical (workshops)", $V1260="Heavy practical (clean)"), OR($O1260=0,ISBLANK($O1260))),"Missing sinks count for light and heavy practical spaces.",
AND($M1260 = "Other",ISBLANK($R1260)), "Invalid unusable type / missing note for other unusable type."
),
" ")</f>
        <v>Missing space use.</v>
      </c>
    </row>
    <row r="1261" spans="2:23" ht="15.75" x14ac:dyDescent="0.25">
      <c r="B1261" s="143"/>
      <c r="C1261" s="144"/>
      <c r="D1261" s="144"/>
      <c r="E1261" s="144"/>
      <c r="F1261" s="147" t="str" cm="1">
        <f t="array" ref="F1261">_xlfn.IFNA(CONCATENATE(_xlfn.IFS($D1261="Mezzanine",LEFT($D1261,1), $D1261="Ground Floor",LEFT($D1261,1),$D1261="Basment ",LEFT($D1261,1), $D1261="1st Floor", "0"&amp;LEFT($D1261,1), $D1261="2nd Floor", "0"&amp;LEFT($D1261,1), $D1261="3rd Floor", "0"&amp;LEFT($D1261,1), $D1261="4th Floor", "0"&amp;LEFT($D1261,1), $D1261="5th Floor", "0"&amp;LEFT($D1261,1), $D1261="6th Floor", "0"&amp;LEFT($D1261,1),$D1261="7th Floor", "0"&amp;LEFT($D1261,1),$D1261="8th Floor", "0"&amp;LEFT($D1261,1),$D1261="9th Floor", "0"&amp;LEFT($D1261,1),$D1261="10th Floor", LEFT($D1261,2),$D1261="11th Floor", LEFT($D1261,2),$D1261="12th Floor", LEFT($D1261,2),$D1261="13th Floor", LEFT($D1261,2), $D1261="Lower Ground", LEFT($D1261)&amp;IF(ISNUMBER(FIND(" ",$D1261)),MID($D1261,FIND(" ",$D1261)+1,1),"")&amp;IF(ISNUMBER(FIND(" ",$D1261,FIND(" ",$D1261)+1)),MID($D1261,FIND(" ",$D1261,FIND(" ",$D1261)+1)+1,1),""),$D1261="Upper Ground", LEFT($D1261)&amp;IF(ISNUMBER(FIND(" ",$D1261)),MID($D1261,FIND(" ",$D1261)+1,1),"")&amp;IF(ISNUMBER(FIND(" ",$D1261,FIND(" ",$D1261)+1)),MID($D1261,FIND(" ",$D1261,FIND(" ",$D1261)+1)+1,1),"")),".0",$E1261), " ")</f>
        <v xml:space="preserve"> </v>
      </c>
      <c r="G1261" s="144"/>
      <c r="H1261" s="144"/>
      <c r="I1261" s="144"/>
      <c r="J1261" s="144"/>
      <c r="K1261" s="144"/>
      <c r="L1261" s="149" t="str" cm="1">
        <f t="array" ref="L1261">_xlfn.IFNA(
_xlfn.IFS(
AND($F1261=" ",$G1261=" ",$H1261=" "),"Please update all three: Surveyor Room Reference, Establishment Room Reference and Establishment Room Name",
AND(OR($I1261="General",$I1261="Open plan/ semi-open general",$I1261="Fitted",$I1261="Light practical (science)",$I1261="Light practical (other)",$I1261="Heavy practical (workshops)",$I1261="Heavy practical (clean)",$I1261="Large",$I1261="Storage"),$J1261=0,$K1261=0),"Please update Net Area or Non-net Area",
AND($B1261&lt;&gt;"OUT",$J1261=0,$I1261&lt;&gt;"Non-net",$M1261="85% Circulation"),"Net area not recorded for spaces with 85% circulation unusable type",
AND(OR($I1261="General",$I1261="Open plan/ semi-open general",$I1261="Fitted",$I1261="Light practical (science)",$I1261="Light practical (other)",$I1261="Heavy practical (workshops)",$I1261="Heavy practical (clean)",$I1261="Large",$I1261="Storage"),OR($J1261=0,ISBLANK($J1261))),"Net area not recorded in net spaces",
AND(OR($I1261="Non-net",$I1261="Outdoor space"),$J1261&gt;0),"Net Area Recorded in Non-net space",
AND($I1261="General",$J1261&gt;90),"This general space is over 90m2, please ensure that this space is entered as separate spaces if it usually used as separate spaces",
AND($I1261="Open plan/ semi-open general",$J1261&lt;27),"Open plan general space under 27m2",
AND(OR($K1261=0,ISBLANK($K1261)), $I1261="Non-net"),"Non-net area not recorded in non-net space"
),
" ")</f>
        <v xml:space="preserve"> </v>
      </c>
      <c r="M1261" s="144"/>
      <c r="N1261" s="144"/>
      <c r="O1261" s="144"/>
      <c r="P1261" s="144"/>
      <c r="Q1261" s="144"/>
      <c r="R1261" s="171"/>
      <c r="S1261" s="147">
        <f>NCA_Calculations!$P$1273</f>
        <v>0</v>
      </c>
      <c r="T1261" s="147">
        <f>NCA_Calculations!$Q$1273</f>
        <v>0</v>
      </c>
      <c r="U1261" s="144"/>
      <c r="V1261" s="144"/>
      <c r="W1261" s="149" t="str" cm="1">
        <f t="array" ref="W1261">_xlfn.IFNA(
_xlfn.IFS(
ISBLANK($U1261),"Missing space use.",
AND('Establishment details'!$C$14="Secondary",$V1261="Classbase"),"Invalid Status type",
AND(OR( $V1261="Classbase", $V1261="Teaching", $V1261="Early years",$V1261="SEND resourced"), NOT(ISBLANK($M1261))),"Space with status type and unusable type.",
AND($V1261= "Classbase",'Establishment details'!$C$22&gt;=10), "Classbase status is only valid in schools with a primary element.",
AND($I1261= "Large",$N1261 &gt; 3.5), "Large rooms with less than 3.5m height.",
AND(OR($V1261="Light practical (science)",$V1261="Light practical (science)",$V1261="Heavy practical (workshops)", $V1261="Heavy practical (clean)"), OR($O1261=0,ISBLANK($O1261))),"Missing sinks count for light and heavy practical spaces.",
AND($M1261 = "Other",ISBLANK($R1261)), "Invalid unusable type / missing note for other unusable type."
),
" ")</f>
        <v>Missing space use.</v>
      </c>
    </row>
    <row r="1262" spans="2:23" ht="15.75" x14ac:dyDescent="0.25">
      <c r="B1262" s="143"/>
      <c r="C1262" s="144"/>
      <c r="D1262" s="144"/>
      <c r="E1262" s="144"/>
      <c r="F1262" s="147" t="str" cm="1">
        <f t="array" ref="F1262">_xlfn.IFNA(CONCATENATE(_xlfn.IFS($D1262="Mezzanine",LEFT($D1262,1), $D1262="Ground Floor",LEFT($D1262,1),$D1262="Basment ",LEFT($D1262,1), $D1262="1st Floor", "0"&amp;LEFT($D1262,1), $D1262="2nd Floor", "0"&amp;LEFT($D1262,1), $D1262="3rd Floor", "0"&amp;LEFT($D1262,1), $D1262="4th Floor", "0"&amp;LEFT($D1262,1), $D1262="5th Floor", "0"&amp;LEFT($D1262,1), $D1262="6th Floor", "0"&amp;LEFT($D1262,1),$D1262="7th Floor", "0"&amp;LEFT($D1262,1),$D1262="8th Floor", "0"&amp;LEFT($D1262,1),$D1262="9th Floor", "0"&amp;LEFT($D1262,1),$D1262="10th Floor", LEFT($D1262,2),$D1262="11th Floor", LEFT($D1262,2),$D1262="12th Floor", LEFT($D1262,2),$D1262="13th Floor", LEFT($D1262,2), $D1262="Lower Ground", LEFT($D1262)&amp;IF(ISNUMBER(FIND(" ",$D1262)),MID($D1262,FIND(" ",$D1262)+1,1),"")&amp;IF(ISNUMBER(FIND(" ",$D1262,FIND(" ",$D1262)+1)),MID($D1262,FIND(" ",$D1262,FIND(" ",$D1262)+1)+1,1),""),$D1262="Upper Ground", LEFT($D1262)&amp;IF(ISNUMBER(FIND(" ",$D1262)),MID($D1262,FIND(" ",$D1262)+1,1),"")&amp;IF(ISNUMBER(FIND(" ",$D1262,FIND(" ",$D1262)+1)),MID($D1262,FIND(" ",$D1262,FIND(" ",$D1262)+1)+1,1),"")),".0",$E1262), " ")</f>
        <v xml:space="preserve"> </v>
      </c>
      <c r="G1262" s="144"/>
      <c r="H1262" s="144"/>
      <c r="I1262" s="144"/>
      <c r="J1262" s="144"/>
      <c r="K1262" s="144"/>
      <c r="L1262" s="149" t="str" cm="1">
        <f t="array" ref="L1262">_xlfn.IFNA(
_xlfn.IFS(
AND($F1262=" ",$G1262=" ",$H1262=" "),"Please update all three: Surveyor Room Reference, Establishment Room Reference and Establishment Room Name",
AND(OR($I1262="General",$I1262="Open plan/ semi-open general",$I1262="Fitted",$I1262="Light practical (science)",$I1262="Light practical (other)",$I1262="Heavy practical (workshops)",$I1262="Heavy practical (clean)",$I1262="Large",$I1262="Storage"),$J1262=0,$K1262=0),"Please update Net Area or Non-net Area",
AND($B1262&lt;&gt;"OUT",$J1262=0,$I1262&lt;&gt;"Non-net",$M1262="85% Circulation"),"Net area not recorded for spaces with 85% circulation unusable type",
AND(OR($I1262="General",$I1262="Open plan/ semi-open general",$I1262="Fitted",$I1262="Light practical (science)",$I1262="Light practical (other)",$I1262="Heavy practical (workshops)",$I1262="Heavy practical (clean)",$I1262="Large",$I1262="Storage"),OR($J1262=0,ISBLANK($J1262))),"Net area not recorded in net spaces",
AND(OR($I1262="Non-net",$I1262="Outdoor space"),$J1262&gt;0),"Net Area Recorded in Non-net space",
AND($I1262="General",$J1262&gt;90),"This general space is over 90m2, please ensure that this space is entered as separate spaces if it usually used as separate spaces",
AND($I1262="Open plan/ semi-open general",$J1262&lt;27),"Open plan general space under 27m2",
AND(OR($K1262=0,ISBLANK($K1262)), $I1262="Non-net"),"Non-net area not recorded in non-net space"
),
" ")</f>
        <v xml:space="preserve"> </v>
      </c>
      <c r="M1262" s="144"/>
      <c r="N1262" s="144"/>
      <c r="O1262" s="144"/>
      <c r="P1262" s="144"/>
      <c r="Q1262" s="144"/>
      <c r="R1262" s="171"/>
      <c r="S1262" s="147">
        <f>NCA_Calculations!$P$1274</f>
        <v>0</v>
      </c>
      <c r="T1262" s="147">
        <f>NCA_Calculations!$Q$1274</f>
        <v>0</v>
      </c>
      <c r="U1262" s="144"/>
      <c r="V1262" s="144"/>
      <c r="W1262" s="149" t="str" cm="1">
        <f t="array" ref="W1262">_xlfn.IFNA(
_xlfn.IFS(
ISBLANK($U1262),"Missing space use.",
AND('Establishment details'!$C$14="Secondary",$V1262="Classbase"),"Invalid Status type",
AND(OR( $V1262="Classbase", $V1262="Teaching", $V1262="Early years",$V1262="SEND resourced"), NOT(ISBLANK($M1262))),"Space with status type and unusable type.",
AND($V1262= "Classbase",'Establishment details'!$C$22&gt;=10), "Classbase status is only valid in schools with a primary element.",
AND($I1262= "Large",$N1262 &gt; 3.5), "Large rooms with less than 3.5m height.",
AND(OR($V1262="Light practical (science)",$V1262="Light practical (science)",$V1262="Heavy practical (workshops)", $V1262="Heavy practical (clean)"), OR($O1262=0,ISBLANK($O1262))),"Missing sinks count for light and heavy practical spaces.",
AND($M1262 = "Other",ISBLANK($R1262)), "Invalid unusable type / missing note for other unusable type."
),
" ")</f>
        <v>Missing space use.</v>
      </c>
    </row>
    <row r="1263" spans="2:23" ht="15.75" x14ac:dyDescent="0.25">
      <c r="B1263" s="143"/>
      <c r="C1263" s="144"/>
      <c r="D1263" s="144"/>
      <c r="E1263" s="144"/>
      <c r="F1263" s="147" t="str" cm="1">
        <f t="array" ref="F1263">_xlfn.IFNA(CONCATENATE(_xlfn.IFS($D1263="Mezzanine",LEFT($D1263,1), $D1263="Ground Floor",LEFT($D1263,1),$D1263="Basment ",LEFT($D1263,1), $D1263="1st Floor", "0"&amp;LEFT($D1263,1), $D1263="2nd Floor", "0"&amp;LEFT($D1263,1), $D1263="3rd Floor", "0"&amp;LEFT($D1263,1), $D1263="4th Floor", "0"&amp;LEFT($D1263,1), $D1263="5th Floor", "0"&amp;LEFT($D1263,1), $D1263="6th Floor", "0"&amp;LEFT($D1263,1),$D1263="7th Floor", "0"&amp;LEFT($D1263,1),$D1263="8th Floor", "0"&amp;LEFT($D1263,1),$D1263="9th Floor", "0"&amp;LEFT($D1263,1),$D1263="10th Floor", LEFT($D1263,2),$D1263="11th Floor", LEFT($D1263,2),$D1263="12th Floor", LEFT($D1263,2),$D1263="13th Floor", LEFT($D1263,2), $D1263="Lower Ground", LEFT($D1263)&amp;IF(ISNUMBER(FIND(" ",$D1263)),MID($D1263,FIND(" ",$D1263)+1,1),"")&amp;IF(ISNUMBER(FIND(" ",$D1263,FIND(" ",$D1263)+1)),MID($D1263,FIND(" ",$D1263,FIND(" ",$D1263)+1)+1,1),""),$D1263="Upper Ground", LEFT($D1263)&amp;IF(ISNUMBER(FIND(" ",$D1263)),MID($D1263,FIND(" ",$D1263)+1,1),"")&amp;IF(ISNUMBER(FIND(" ",$D1263,FIND(" ",$D1263)+1)),MID($D1263,FIND(" ",$D1263,FIND(" ",$D1263)+1)+1,1),"")),".0",$E1263), " ")</f>
        <v xml:space="preserve"> </v>
      </c>
      <c r="G1263" s="144"/>
      <c r="H1263" s="144"/>
      <c r="I1263" s="144"/>
      <c r="J1263" s="144"/>
      <c r="K1263" s="144"/>
      <c r="L1263" s="149" t="str" cm="1">
        <f t="array" ref="L1263">_xlfn.IFNA(
_xlfn.IFS(
AND($F1263=" ",$G1263=" ",$H1263=" "),"Please update all three: Surveyor Room Reference, Establishment Room Reference and Establishment Room Name",
AND(OR($I1263="General",$I1263="Open plan/ semi-open general",$I1263="Fitted",$I1263="Light practical (science)",$I1263="Light practical (other)",$I1263="Heavy practical (workshops)",$I1263="Heavy practical (clean)",$I1263="Large",$I1263="Storage"),$J1263=0,$K1263=0),"Please update Net Area or Non-net Area",
AND($B1263&lt;&gt;"OUT",$J1263=0,$I1263&lt;&gt;"Non-net",$M1263="85% Circulation"),"Net area not recorded for spaces with 85% circulation unusable type",
AND(OR($I1263="General",$I1263="Open plan/ semi-open general",$I1263="Fitted",$I1263="Light practical (science)",$I1263="Light practical (other)",$I1263="Heavy practical (workshops)",$I1263="Heavy practical (clean)",$I1263="Large",$I1263="Storage"),OR($J1263=0,ISBLANK($J1263))),"Net area not recorded in net spaces",
AND(OR($I1263="Non-net",$I1263="Outdoor space"),$J1263&gt;0),"Net Area Recorded in Non-net space",
AND($I1263="General",$J1263&gt;90),"This general space is over 90m2, please ensure that this space is entered as separate spaces if it usually used as separate spaces",
AND($I1263="Open plan/ semi-open general",$J1263&lt;27),"Open plan general space under 27m2",
AND(OR($K1263=0,ISBLANK($K1263)), $I1263="Non-net"),"Non-net area not recorded in non-net space"
),
" ")</f>
        <v xml:space="preserve"> </v>
      </c>
      <c r="M1263" s="144"/>
      <c r="N1263" s="144"/>
      <c r="O1263" s="144"/>
      <c r="P1263" s="144"/>
      <c r="Q1263" s="144"/>
      <c r="R1263" s="171"/>
      <c r="S1263" s="147">
        <f>NCA_Calculations!$P$1275</f>
        <v>0</v>
      </c>
      <c r="T1263" s="147">
        <f>NCA_Calculations!$Q$1275</f>
        <v>0</v>
      </c>
      <c r="U1263" s="144"/>
      <c r="V1263" s="144"/>
      <c r="W1263" s="149" t="str" cm="1">
        <f t="array" ref="W1263">_xlfn.IFNA(
_xlfn.IFS(
ISBLANK($U1263),"Missing space use.",
AND('Establishment details'!$C$14="Secondary",$V1263="Classbase"),"Invalid Status type",
AND(OR( $V1263="Classbase", $V1263="Teaching", $V1263="Early years",$V1263="SEND resourced"), NOT(ISBLANK($M1263))),"Space with status type and unusable type.",
AND($V1263= "Classbase",'Establishment details'!$C$22&gt;=10), "Classbase status is only valid in schools with a primary element.",
AND($I1263= "Large",$N1263 &gt; 3.5), "Large rooms with less than 3.5m height.",
AND(OR($V1263="Light practical (science)",$V1263="Light practical (science)",$V1263="Heavy practical (workshops)", $V1263="Heavy practical (clean)"), OR($O1263=0,ISBLANK($O1263))),"Missing sinks count for light and heavy practical spaces.",
AND($M1263 = "Other",ISBLANK($R1263)), "Invalid unusable type / missing note for other unusable type."
),
" ")</f>
        <v>Missing space use.</v>
      </c>
    </row>
    <row r="1264" spans="2:23" ht="15.75" x14ac:dyDescent="0.25">
      <c r="B1264" s="143"/>
      <c r="C1264" s="144"/>
      <c r="D1264" s="144"/>
      <c r="E1264" s="144"/>
      <c r="F1264" s="147" t="str" cm="1">
        <f t="array" ref="F1264">_xlfn.IFNA(CONCATENATE(_xlfn.IFS($D1264="Mezzanine",LEFT($D1264,1), $D1264="Ground Floor",LEFT($D1264,1),$D1264="Basment ",LEFT($D1264,1), $D1264="1st Floor", "0"&amp;LEFT($D1264,1), $D1264="2nd Floor", "0"&amp;LEFT($D1264,1), $D1264="3rd Floor", "0"&amp;LEFT($D1264,1), $D1264="4th Floor", "0"&amp;LEFT($D1264,1), $D1264="5th Floor", "0"&amp;LEFT($D1264,1), $D1264="6th Floor", "0"&amp;LEFT($D1264,1),$D1264="7th Floor", "0"&amp;LEFT($D1264,1),$D1264="8th Floor", "0"&amp;LEFT($D1264,1),$D1264="9th Floor", "0"&amp;LEFT($D1264,1),$D1264="10th Floor", LEFT($D1264,2),$D1264="11th Floor", LEFT($D1264,2),$D1264="12th Floor", LEFT($D1264,2),$D1264="13th Floor", LEFT($D1264,2), $D1264="Lower Ground", LEFT($D1264)&amp;IF(ISNUMBER(FIND(" ",$D1264)),MID($D1264,FIND(" ",$D1264)+1,1),"")&amp;IF(ISNUMBER(FIND(" ",$D1264,FIND(" ",$D1264)+1)),MID($D1264,FIND(" ",$D1264,FIND(" ",$D1264)+1)+1,1),""),$D1264="Upper Ground", LEFT($D1264)&amp;IF(ISNUMBER(FIND(" ",$D1264)),MID($D1264,FIND(" ",$D1264)+1,1),"")&amp;IF(ISNUMBER(FIND(" ",$D1264,FIND(" ",$D1264)+1)),MID($D1264,FIND(" ",$D1264,FIND(" ",$D1264)+1)+1,1),"")),".0",$E1264), " ")</f>
        <v xml:space="preserve"> </v>
      </c>
      <c r="G1264" s="144"/>
      <c r="H1264" s="144"/>
      <c r="I1264" s="144"/>
      <c r="J1264" s="144"/>
      <c r="K1264" s="144"/>
      <c r="L1264" s="149" t="str" cm="1">
        <f t="array" ref="L1264">_xlfn.IFNA(
_xlfn.IFS(
AND($F1264=" ",$G1264=" ",$H1264=" "),"Please update all three: Surveyor Room Reference, Establishment Room Reference and Establishment Room Name",
AND(OR($I1264="General",$I1264="Open plan/ semi-open general",$I1264="Fitted",$I1264="Light practical (science)",$I1264="Light practical (other)",$I1264="Heavy practical (workshops)",$I1264="Heavy practical (clean)",$I1264="Large",$I1264="Storage"),$J1264=0,$K1264=0),"Please update Net Area or Non-net Area",
AND($B1264&lt;&gt;"OUT",$J1264=0,$I1264&lt;&gt;"Non-net",$M1264="85% Circulation"),"Net area not recorded for spaces with 85% circulation unusable type",
AND(OR($I1264="General",$I1264="Open plan/ semi-open general",$I1264="Fitted",$I1264="Light practical (science)",$I1264="Light practical (other)",$I1264="Heavy practical (workshops)",$I1264="Heavy practical (clean)",$I1264="Large",$I1264="Storage"),OR($J1264=0,ISBLANK($J1264))),"Net area not recorded in net spaces",
AND(OR($I1264="Non-net",$I1264="Outdoor space"),$J1264&gt;0),"Net Area Recorded in Non-net space",
AND($I1264="General",$J1264&gt;90),"This general space is over 90m2, please ensure that this space is entered as separate spaces if it usually used as separate spaces",
AND($I1264="Open plan/ semi-open general",$J1264&lt;27),"Open plan general space under 27m2",
AND(OR($K1264=0,ISBLANK($K1264)), $I1264="Non-net"),"Non-net area not recorded in non-net space"
),
" ")</f>
        <v xml:space="preserve"> </v>
      </c>
      <c r="M1264" s="144"/>
      <c r="N1264" s="144"/>
      <c r="O1264" s="144"/>
      <c r="P1264" s="144"/>
      <c r="Q1264" s="144"/>
      <c r="R1264" s="171"/>
      <c r="S1264" s="147">
        <f>NCA_Calculations!$P$1276</f>
        <v>0</v>
      </c>
      <c r="T1264" s="147">
        <f>NCA_Calculations!$Q$1276</f>
        <v>0</v>
      </c>
      <c r="U1264" s="144"/>
      <c r="V1264" s="144"/>
      <c r="W1264" s="149" t="str" cm="1">
        <f t="array" ref="W1264">_xlfn.IFNA(
_xlfn.IFS(
ISBLANK($U1264),"Missing space use.",
AND('Establishment details'!$C$14="Secondary",$V1264="Classbase"),"Invalid Status type",
AND(OR( $V1264="Classbase", $V1264="Teaching", $V1264="Early years",$V1264="SEND resourced"), NOT(ISBLANK($M1264))),"Space with status type and unusable type.",
AND($V1264= "Classbase",'Establishment details'!$C$22&gt;=10), "Classbase status is only valid in schools with a primary element.",
AND($I1264= "Large",$N1264 &gt; 3.5), "Large rooms with less than 3.5m height.",
AND(OR($V1264="Light practical (science)",$V1264="Light practical (science)",$V1264="Heavy practical (workshops)", $V1264="Heavy practical (clean)"), OR($O1264=0,ISBLANK($O1264))),"Missing sinks count for light and heavy practical spaces.",
AND($M1264 = "Other",ISBLANK($R1264)), "Invalid unusable type / missing note for other unusable type."
),
" ")</f>
        <v>Missing space use.</v>
      </c>
    </row>
    <row r="1265" spans="2:23" ht="15.75" x14ac:dyDescent="0.25">
      <c r="B1265" s="143"/>
      <c r="C1265" s="144"/>
      <c r="D1265" s="144"/>
      <c r="E1265" s="144"/>
      <c r="F1265" s="147" t="str" cm="1">
        <f t="array" ref="F1265">_xlfn.IFNA(CONCATENATE(_xlfn.IFS($D1265="Mezzanine",LEFT($D1265,1), $D1265="Ground Floor",LEFT($D1265,1),$D1265="Basment ",LEFT($D1265,1), $D1265="1st Floor", "0"&amp;LEFT($D1265,1), $D1265="2nd Floor", "0"&amp;LEFT($D1265,1), $D1265="3rd Floor", "0"&amp;LEFT($D1265,1), $D1265="4th Floor", "0"&amp;LEFT($D1265,1), $D1265="5th Floor", "0"&amp;LEFT($D1265,1), $D1265="6th Floor", "0"&amp;LEFT($D1265,1),$D1265="7th Floor", "0"&amp;LEFT($D1265,1),$D1265="8th Floor", "0"&amp;LEFT($D1265,1),$D1265="9th Floor", "0"&amp;LEFT($D1265,1),$D1265="10th Floor", LEFT($D1265,2),$D1265="11th Floor", LEFT($D1265,2),$D1265="12th Floor", LEFT($D1265,2),$D1265="13th Floor", LEFT($D1265,2), $D1265="Lower Ground", LEFT($D1265)&amp;IF(ISNUMBER(FIND(" ",$D1265)),MID($D1265,FIND(" ",$D1265)+1,1),"")&amp;IF(ISNUMBER(FIND(" ",$D1265,FIND(" ",$D1265)+1)),MID($D1265,FIND(" ",$D1265,FIND(" ",$D1265)+1)+1,1),""),$D1265="Upper Ground", LEFT($D1265)&amp;IF(ISNUMBER(FIND(" ",$D1265)),MID($D1265,FIND(" ",$D1265)+1,1),"")&amp;IF(ISNUMBER(FIND(" ",$D1265,FIND(" ",$D1265)+1)),MID($D1265,FIND(" ",$D1265,FIND(" ",$D1265)+1)+1,1),"")),".0",$E1265), " ")</f>
        <v xml:space="preserve"> </v>
      </c>
      <c r="G1265" s="144"/>
      <c r="H1265" s="144"/>
      <c r="I1265" s="144"/>
      <c r="J1265" s="144"/>
      <c r="K1265" s="144"/>
      <c r="L1265" s="149" t="str" cm="1">
        <f t="array" ref="L1265">_xlfn.IFNA(
_xlfn.IFS(
AND($F1265=" ",$G1265=" ",$H1265=" "),"Please update all three: Surveyor Room Reference, Establishment Room Reference and Establishment Room Name",
AND(OR($I1265="General",$I1265="Open plan/ semi-open general",$I1265="Fitted",$I1265="Light practical (science)",$I1265="Light practical (other)",$I1265="Heavy practical (workshops)",$I1265="Heavy practical (clean)",$I1265="Large",$I1265="Storage"),$J1265=0,$K1265=0),"Please update Net Area or Non-net Area",
AND($B1265&lt;&gt;"OUT",$J1265=0,$I1265&lt;&gt;"Non-net",$M1265="85% Circulation"),"Net area not recorded for spaces with 85% circulation unusable type",
AND(OR($I1265="General",$I1265="Open plan/ semi-open general",$I1265="Fitted",$I1265="Light practical (science)",$I1265="Light practical (other)",$I1265="Heavy practical (workshops)",$I1265="Heavy practical (clean)",$I1265="Large",$I1265="Storage"),OR($J1265=0,ISBLANK($J1265))),"Net area not recorded in net spaces",
AND(OR($I1265="Non-net",$I1265="Outdoor space"),$J1265&gt;0),"Net Area Recorded in Non-net space",
AND($I1265="General",$J1265&gt;90),"This general space is over 90m2, please ensure that this space is entered as separate spaces if it usually used as separate spaces",
AND($I1265="Open plan/ semi-open general",$J1265&lt;27),"Open plan general space under 27m2",
AND(OR($K1265=0,ISBLANK($K1265)), $I1265="Non-net"),"Non-net area not recorded in non-net space"
),
" ")</f>
        <v xml:space="preserve"> </v>
      </c>
      <c r="M1265" s="144"/>
      <c r="N1265" s="144"/>
      <c r="O1265" s="144"/>
      <c r="P1265" s="144"/>
      <c r="Q1265" s="144"/>
      <c r="R1265" s="171"/>
      <c r="S1265" s="147">
        <f>NCA_Calculations!$P$1277</f>
        <v>0</v>
      </c>
      <c r="T1265" s="147">
        <f>NCA_Calculations!$Q$1277</f>
        <v>0</v>
      </c>
      <c r="U1265" s="144"/>
      <c r="V1265" s="144"/>
      <c r="W1265" s="149" t="str" cm="1">
        <f t="array" ref="W1265">_xlfn.IFNA(
_xlfn.IFS(
ISBLANK($U1265),"Missing space use.",
AND('Establishment details'!$C$14="Secondary",$V1265="Classbase"),"Invalid Status type",
AND(OR( $V1265="Classbase", $V1265="Teaching", $V1265="Early years",$V1265="SEND resourced"), NOT(ISBLANK($M1265))),"Space with status type and unusable type.",
AND($V1265= "Classbase",'Establishment details'!$C$22&gt;=10), "Classbase status is only valid in schools with a primary element.",
AND($I1265= "Large",$N1265 &gt; 3.5), "Large rooms with less than 3.5m height.",
AND(OR($V1265="Light practical (science)",$V1265="Light practical (science)",$V1265="Heavy practical (workshops)", $V1265="Heavy practical (clean)"), OR($O1265=0,ISBLANK($O1265))),"Missing sinks count for light and heavy practical spaces.",
AND($M1265 = "Other",ISBLANK($R1265)), "Invalid unusable type / missing note for other unusable type."
),
" ")</f>
        <v>Missing space use.</v>
      </c>
    </row>
    <row r="1266" spans="2:23" ht="15.75" x14ac:dyDescent="0.25">
      <c r="B1266" s="143"/>
      <c r="C1266" s="144"/>
      <c r="D1266" s="144"/>
      <c r="E1266" s="144"/>
      <c r="F1266" s="147" t="str" cm="1">
        <f t="array" ref="F1266">_xlfn.IFNA(CONCATENATE(_xlfn.IFS($D1266="Mezzanine",LEFT($D1266,1), $D1266="Ground Floor",LEFT($D1266,1),$D1266="Basment ",LEFT($D1266,1), $D1266="1st Floor", "0"&amp;LEFT($D1266,1), $D1266="2nd Floor", "0"&amp;LEFT($D1266,1), $D1266="3rd Floor", "0"&amp;LEFT($D1266,1), $D1266="4th Floor", "0"&amp;LEFT($D1266,1), $D1266="5th Floor", "0"&amp;LEFT($D1266,1), $D1266="6th Floor", "0"&amp;LEFT($D1266,1),$D1266="7th Floor", "0"&amp;LEFT($D1266,1),$D1266="8th Floor", "0"&amp;LEFT($D1266,1),$D1266="9th Floor", "0"&amp;LEFT($D1266,1),$D1266="10th Floor", LEFT($D1266,2),$D1266="11th Floor", LEFT($D1266,2),$D1266="12th Floor", LEFT($D1266,2),$D1266="13th Floor", LEFT($D1266,2), $D1266="Lower Ground", LEFT($D1266)&amp;IF(ISNUMBER(FIND(" ",$D1266)),MID($D1266,FIND(" ",$D1266)+1,1),"")&amp;IF(ISNUMBER(FIND(" ",$D1266,FIND(" ",$D1266)+1)),MID($D1266,FIND(" ",$D1266,FIND(" ",$D1266)+1)+1,1),""),$D1266="Upper Ground", LEFT($D1266)&amp;IF(ISNUMBER(FIND(" ",$D1266)),MID($D1266,FIND(" ",$D1266)+1,1),"")&amp;IF(ISNUMBER(FIND(" ",$D1266,FIND(" ",$D1266)+1)),MID($D1266,FIND(" ",$D1266,FIND(" ",$D1266)+1)+1,1),"")),".0",$E1266), " ")</f>
        <v xml:space="preserve"> </v>
      </c>
      <c r="G1266" s="144"/>
      <c r="H1266" s="144"/>
      <c r="I1266" s="144"/>
      <c r="J1266" s="144"/>
      <c r="K1266" s="144"/>
      <c r="L1266" s="149" t="str" cm="1">
        <f t="array" ref="L1266">_xlfn.IFNA(
_xlfn.IFS(
AND($F1266=" ",$G1266=" ",$H1266=" "),"Please update all three: Surveyor Room Reference, Establishment Room Reference and Establishment Room Name",
AND(OR($I1266="General",$I1266="Open plan/ semi-open general",$I1266="Fitted",$I1266="Light practical (science)",$I1266="Light practical (other)",$I1266="Heavy practical (workshops)",$I1266="Heavy practical (clean)",$I1266="Large",$I1266="Storage"),$J1266=0,$K1266=0),"Please update Net Area or Non-net Area",
AND($B1266&lt;&gt;"OUT",$J1266=0,$I1266&lt;&gt;"Non-net",$M1266="85% Circulation"),"Net area not recorded for spaces with 85% circulation unusable type",
AND(OR($I1266="General",$I1266="Open plan/ semi-open general",$I1266="Fitted",$I1266="Light practical (science)",$I1266="Light practical (other)",$I1266="Heavy practical (workshops)",$I1266="Heavy practical (clean)",$I1266="Large",$I1266="Storage"),OR($J1266=0,ISBLANK($J1266))),"Net area not recorded in net spaces",
AND(OR($I1266="Non-net",$I1266="Outdoor space"),$J1266&gt;0),"Net Area Recorded in Non-net space",
AND($I1266="General",$J1266&gt;90),"This general space is over 90m2, please ensure that this space is entered as separate spaces if it usually used as separate spaces",
AND($I1266="Open plan/ semi-open general",$J1266&lt;27),"Open plan general space under 27m2",
AND(OR($K1266=0,ISBLANK($K1266)), $I1266="Non-net"),"Non-net area not recorded in non-net space"
),
" ")</f>
        <v xml:space="preserve"> </v>
      </c>
      <c r="M1266" s="144"/>
      <c r="N1266" s="144"/>
      <c r="O1266" s="144"/>
      <c r="P1266" s="144"/>
      <c r="Q1266" s="144"/>
      <c r="R1266" s="171"/>
      <c r="S1266" s="147">
        <f>NCA_Calculations!$P$1278</f>
        <v>0</v>
      </c>
      <c r="T1266" s="147">
        <f>NCA_Calculations!$Q$1278</f>
        <v>0</v>
      </c>
      <c r="U1266" s="144"/>
      <c r="V1266" s="144"/>
      <c r="W1266" s="149" t="str" cm="1">
        <f t="array" ref="W1266">_xlfn.IFNA(
_xlfn.IFS(
ISBLANK($U1266),"Missing space use.",
AND('Establishment details'!$C$14="Secondary",$V1266="Classbase"),"Invalid Status type",
AND(OR( $V1266="Classbase", $V1266="Teaching", $V1266="Early years",$V1266="SEND resourced"), NOT(ISBLANK($M1266))),"Space with status type and unusable type.",
AND($V1266= "Classbase",'Establishment details'!$C$22&gt;=10), "Classbase status is only valid in schools with a primary element.",
AND($I1266= "Large",$N1266 &gt; 3.5), "Large rooms with less than 3.5m height.",
AND(OR($V1266="Light practical (science)",$V1266="Light practical (science)",$V1266="Heavy practical (workshops)", $V1266="Heavy practical (clean)"), OR($O1266=0,ISBLANK($O1266))),"Missing sinks count for light and heavy practical spaces.",
AND($M1266 = "Other",ISBLANK($R1266)), "Invalid unusable type / missing note for other unusable type."
),
" ")</f>
        <v>Missing space use.</v>
      </c>
    </row>
    <row r="1267" spans="2:23" ht="15.75" x14ac:dyDescent="0.25">
      <c r="B1267" s="143"/>
      <c r="C1267" s="144"/>
      <c r="D1267" s="144"/>
      <c r="E1267" s="144"/>
      <c r="F1267" s="147" t="str" cm="1">
        <f t="array" ref="F1267">_xlfn.IFNA(CONCATENATE(_xlfn.IFS($D1267="Mezzanine",LEFT($D1267,1), $D1267="Ground Floor",LEFT($D1267,1),$D1267="Basment ",LEFT($D1267,1), $D1267="1st Floor", "0"&amp;LEFT($D1267,1), $D1267="2nd Floor", "0"&amp;LEFT($D1267,1), $D1267="3rd Floor", "0"&amp;LEFT($D1267,1), $D1267="4th Floor", "0"&amp;LEFT($D1267,1), $D1267="5th Floor", "0"&amp;LEFT($D1267,1), $D1267="6th Floor", "0"&amp;LEFT($D1267,1),$D1267="7th Floor", "0"&amp;LEFT($D1267,1),$D1267="8th Floor", "0"&amp;LEFT($D1267,1),$D1267="9th Floor", "0"&amp;LEFT($D1267,1),$D1267="10th Floor", LEFT($D1267,2),$D1267="11th Floor", LEFT($D1267,2),$D1267="12th Floor", LEFT($D1267,2),$D1267="13th Floor", LEFT($D1267,2), $D1267="Lower Ground", LEFT($D1267)&amp;IF(ISNUMBER(FIND(" ",$D1267)),MID($D1267,FIND(" ",$D1267)+1,1),"")&amp;IF(ISNUMBER(FIND(" ",$D1267,FIND(" ",$D1267)+1)),MID($D1267,FIND(" ",$D1267,FIND(" ",$D1267)+1)+1,1),""),$D1267="Upper Ground", LEFT($D1267)&amp;IF(ISNUMBER(FIND(" ",$D1267)),MID($D1267,FIND(" ",$D1267)+1,1),"")&amp;IF(ISNUMBER(FIND(" ",$D1267,FIND(" ",$D1267)+1)),MID($D1267,FIND(" ",$D1267,FIND(" ",$D1267)+1)+1,1),"")),".0",$E1267), " ")</f>
        <v xml:space="preserve"> </v>
      </c>
      <c r="G1267" s="144"/>
      <c r="H1267" s="144"/>
      <c r="I1267" s="144"/>
      <c r="J1267" s="144"/>
      <c r="K1267" s="144"/>
      <c r="L1267" s="149" t="str" cm="1">
        <f t="array" ref="L1267">_xlfn.IFNA(
_xlfn.IFS(
AND($F1267=" ",$G1267=" ",$H1267=" "),"Please update all three: Surveyor Room Reference, Establishment Room Reference and Establishment Room Name",
AND(OR($I1267="General",$I1267="Open plan/ semi-open general",$I1267="Fitted",$I1267="Light practical (science)",$I1267="Light practical (other)",$I1267="Heavy practical (workshops)",$I1267="Heavy practical (clean)",$I1267="Large",$I1267="Storage"),$J1267=0,$K1267=0),"Please update Net Area or Non-net Area",
AND($B1267&lt;&gt;"OUT",$J1267=0,$I1267&lt;&gt;"Non-net",$M1267="85% Circulation"),"Net area not recorded for spaces with 85% circulation unusable type",
AND(OR($I1267="General",$I1267="Open plan/ semi-open general",$I1267="Fitted",$I1267="Light practical (science)",$I1267="Light practical (other)",$I1267="Heavy practical (workshops)",$I1267="Heavy practical (clean)",$I1267="Large",$I1267="Storage"),OR($J1267=0,ISBLANK($J1267))),"Net area not recorded in net spaces",
AND(OR($I1267="Non-net",$I1267="Outdoor space"),$J1267&gt;0),"Net Area Recorded in Non-net space",
AND($I1267="General",$J1267&gt;90),"This general space is over 90m2, please ensure that this space is entered as separate spaces if it usually used as separate spaces",
AND($I1267="Open plan/ semi-open general",$J1267&lt;27),"Open plan general space under 27m2",
AND(OR($K1267=0,ISBLANK($K1267)), $I1267="Non-net"),"Non-net area not recorded in non-net space"
),
" ")</f>
        <v xml:space="preserve"> </v>
      </c>
      <c r="M1267" s="144"/>
      <c r="N1267" s="144"/>
      <c r="O1267" s="144"/>
      <c r="P1267" s="144"/>
      <c r="Q1267" s="144"/>
      <c r="R1267" s="171"/>
      <c r="S1267" s="147">
        <f>NCA_Calculations!$P$1279</f>
        <v>0</v>
      </c>
      <c r="T1267" s="147">
        <f>NCA_Calculations!$Q$1279</f>
        <v>0</v>
      </c>
      <c r="U1267" s="144"/>
      <c r="V1267" s="144"/>
      <c r="W1267" s="149" t="str" cm="1">
        <f t="array" ref="W1267">_xlfn.IFNA(
_xlfn.IFS(
ISBLANK($U1267),"Missing space use.",
AND('Establishment details'!$C$14="Secondary",$V1267="Classbase"),"Invalid Status type",
AND(OR( $V1267="Classbase", $V1267="Teaching", $V1267="Early years",$V1267="SEND resourced"), NOT(ISBLANK($M1267))),"Space with status type and unusable type.",
AND($V1267= "Classbase",'Establishment details'!$C$22&gt;=10), "Classbase status is only valid in schools with a primary element.",
AND($I1267= "Large",$N1267 &gt; 3.5), "Large rooms with less than 3.5m height.",
AND(OR($V1267="Light practical (science)",$V1267="Light practical (science)",$V1267="Heavy practical (workshops)", $V1267="Heavy practical (clean)"), OR($O1267=0,ISBLANK($O1267))),"Missing sinks count for light and heavy practical spaces.",
AND($M1267 = "Other",ISBLANK($R1267)), "Invalid unusable type / missing note for other unusable type."
),
" ")</f>
        <v>Missing space use.</v>
      </c>
    </row>
    <row r="1268" spans="2:23" ht="15.75" x14ac:dyDescent="0.25">
      <c r="B1268" s="143"/>
      <c r="C1268" s="144"/>
      <c r="D1268" s="144"/>
      <c r="E1268" s="144"/>
      <c r="F1268" s="147" t="str" cm="1">
        <f t="array" ref="F1268">_xlfn.IFNA(CONCATENATE(_xlfn.IFS($D1268="Mezzanine",LEFT($D1268,1), $D1268="Ground Floor",LEFT($D1268,1),$D1268="Basment ",LEFT($D1268,1), $D1268="1st Floor", "0"&amp;LEFT($D1268,1), $D1268="2nd Floor", "0"&amp;LEFT($D1268,1), $D1268="3rd Floor", "0"&amp;LEFT($D1268,1), $D1268="4th Floor", "0"&amp;LEFT($D1268,1), $D1268="5th Floor", "0"&amp;LEFT($D1268,1), $D1268="6th Floor", "0"&amp;LEFT($D1268,1),$D1268="7th Floor", "0"&amp;LEFT($D1268,1),$D1268="8th Floor", "0"&amp;LEFT($D1268,1),$D1268="9th Floor", "0"&amp;LEFT($D1268,1),$D1268="10th Floor", LEFT($D1268,2),$D1268="11th Floor", LEFT($D1268,2),$D1268="12th Floor", LEFT($D1268,2),$D1268="13th Floor", LEFT($D1268,2), $D1268="Lower Ground", LEFT($D1268)&amp;IF(ISNUMBER(FIND(" ",$D1268)),MID($D1268,FIND(" ",$D1268)+1,1),"")&amp;IF(ISNUMBER(FIND(" ",$D1268,FIND(" ",$D1268)+1)),MID($D1268,FIND(" ",$D1268,FIND(" ",$D1268)+1)+1,1),""),$D1268="Upper Ground", LEFT($D1268)&amp;IF(ISNUMBER(FIND(" ",$D1268)),MID($D1268,FIND(" ",$D1268)+1,1),"")&amp;IF(ISNUMBER(FIND(" ",$D1268,FIND(" ",$D1268)+1)),MID($D1268,FIND(" ",$D1268,FIND(" ",$D1268)+1)+1,1),"")),".0",$E1268), " ")</f>
        <v xml:space="preserve"> </v>
      </c>
      <c r="G1268" s="144"/>
      <c r="H1268" s="144"/>
      <c r="I1268" s="144"/>
      <c r="J1268" s="144"/>
      <c r="K1268" s="144"/>
      <c r="L1268" s="149" t="str" cm="1">
        <f t="array" ref="L1268">_xlfn.IFNA(
_xlfn.IFS(
AND($F1268=" ",$G1268=" ",$H1268=" "),"Please update all three: Surveyor Room Reference, Establishment Room Reference and Establishment Room Name",
AND(OR($I1268="General",$I1268="Open plan/ semi-open general",$I1268="Fitted",$I1268="Light practical (science)",$I1268="Light practical (other)",$I1268="Heavy practical (workshops)",$I1268="Heavy practical (clean)",$I1268="Large",$I1268="Storage"),$J1268=0,$K1268=0),"Please update Net Area or Non-net Area",
AND($B1268&lt;&gt;"OUT",$J1268=0,$I1268&lt;&gt;"Non-net",$M1268="85% Circulation"),"Net area not recorded for spaces with 85% circulation unusable type",
AND(OR($I1268="General",$I1268="Open plan/ semi-open general",$I1268="Fitted",$I1268="Light practical (science)",$I1268="Light practical (other)",$I1268="Heavy practical (workshops)",$I1268="Heavy practical (clean)",$I1268="Large",$I1268="Storage"),OR($J1268=0,ISBLANK($J1268))),"Net area not recorded in net spaces",
AND(OR($I1268="Non-net",$I1268="Outdoor space"),$J1268&gt;0),"Net Area Recorded in Non-net space",
AND($I1268="General",$J1268&gt;90),"This general space is over 90m2, please ensure that this space is entered as separate spaces if it usually used as separate spaces",
AND($I1268="Open plan/ semi-open general",$J1268&lt;27),"Open plan general space under 27m2",
AND(OR($K1268=0,ISBLANK($K1268)), $I1268="Non-net"),"Non-net area not recorded in non-net space"
),
" ")</f>
        <v xml:space="preserve"> </v>
      </c>
      <c r="M1268" s="144"/>
      <c r="N1268" s="144"/>
      <c r="O1268" s="144"/>
      <c r="P1268" s="144"/>
      <c r="Q1268" s="144"/>
      <c r="R1268" s="171"/>
      <c r="S1268" s="147">
        <f>NCA_Calculations!$P$1280</f>
        <v>0</v>
      </c>
      <c r="T1268" s="147">
        <f>NCA_Calculations!$Q$1280</f>
        <v>0</v>
      </c>
      <c r="U1268" s="144"/>
      <c r="V1268" s="144"/>
      <c r="W1268" s="149" t="str" cm="1">
        <f t="array" ref="W1268">_xlfn.IFNA(
_xlfn.IFS(
ISBLANK($U1268),"Missing space use.",
AND('Establishment details'!$C$14="Secondary",$V1268="Classbase"),"Invalid Status type",
AND(OR( $V1268="Classbase", $V1268="Teaching", $V1268="Early years",$V1268="SEND resourced"), NOT(ISBLANK($M1268))),"Space with status type and unusable type.",
AND($V1268= "Classbase",'Establishment details'!$C$22&gt;=10), "Classbase status is only valid in schools with a primary element.",
AND($I1268= "Large",$N1268 &gt; 3.5), "Large rooms with less than 3.5m height.",
AND(OR($V1268="Light practical (science)",$V1268="Light practical (science)",$V1268="Heavy practical (workshops)", $V1268="Heavy practical (clean)"), OR($O1268=0,ISBLANK($O1268))),"Missing sinks count for light and heavy practical spaces.",
AND($M1268 = "Other",ISBLANK($R1268)), "Invalid unusable type / missing note for other unusable type."
),
" ")</f>
        <v>Missing space use.</v>
      </c>
    </row>
    <row r="1269" spans="2:23" ht="15.75" x14ac:dyDescent="0.25">
      <c r="B1269" s="143"/>
      <c r="C1269" s="144"/>
      <c r="D1269" s="144"/>
      <c r="E1269" s="144"/>
      <c r="F1269" s="147" t="str" cm="1">
        <f t="array" ref="F1269">_xlfn.IFNA(CONCATENATE(_xlfn.IFS($D1269="Mezzanine",LEFT($D1269,1), $D1269="Ground Floor",LEFT($D1269,1),$D1269="Basment ",LEFT($D1269,1), $D1269="1st Floor", "0"&amp;LEFT($D1269,1), $D1269="2nd Floor", "0"&amp;LEFT($D1269,1), $D1269="3rd Floor", "0"&amp;LEFT($D1269,1), $D1269="4th Floor", "0"&amp;LEFT($D1269,1), $D1269="5th Floor", "0"&amp;LEFT($D1269,1), $D1269="6th Floor", "0"&amp;LEFT($D1269,1),$D1269="7th Floor", "0"&amp;LEFT($D1269,1),$D1269="8th Floor", "0"&amp;LEFT($D1269,1),$D1269="9th Floor", "0"&amp;LEFT($D1269,1),$D1269="10th Floor", LEFT($D1269,2),$D1269="11th Floor", LEFT($D1269,2),$D1269="12th Floor", LEFT($D1269,2),$D1269="13th Floor", LEFT($D1269,2), $D1269="Lower Ground", LEFT($D1269)&amp;IF(ISNUMBER(FIND(" ",$D1269)),MID($D1269,FIND(" ",$D1269)+1,1),"")&amp;IF(ISNUMBER(FIND(" ",$D1269,FIND(" ",$D1269)+1)),MID($D1269,FIND(" ",$D1269,FIND(" ",$D1269)+1)+1,1),""),$D1269="Upper Ground", LEFT($D1269)&amp;IF(ISNUMBER(FIND(" ",$D1269)),MID($D1269,FIND(" ",$D1269)+1,1),"")&amp;IF(ISNUMBER(FIND(" ",$D1269,FIND(" ",$D1269)+1)),MID($D1269,FIND(" ",$D1269,FIND(" ",$D1269)+1)+1,1),"")),".0",$E1269), " ")</f>
        <v xml:space="preserve"> </v>
      </c>
      <c r="G1269" s="144"/>
      <c r="H1269" s="144"/>
      <c r="I1269" s="144"/>
      <c r="J1269" s="144"/>
      <c r="K1269" s="144"/>
      <c r="L1269" s="149" t="str" cm="1">
        <f t="array" ref="L1269">_xlfn.IFNA(
_xlfn.IFS(
AND($F1269=" ",$G1269=" ",$H1269=" "),"Please update all three: Surveyor Room Reference, Establishment Room Reference and Establishment Room Name",
AND(OR($I1269="General",$I1269="Open plan/ semi-open general",$I1269="Fitted",$I1269="Light practical (science)",$I1269="Light practical (other)",$I1269="Heavy practical (workshops)",$I1269="Heavy practical (clean)",$I1269="Large",$I1269="Storage"),$J1269=0,$K1269=0),"Please update Net Area or Non-net Area",
AND($B1269&lt;&gt;"OUT",$J1269=0,$I1269&lt;&gt;"Non-net",$M1269="85% Circulation"),"Net area not recorded for spaces with 85% circulation unusable type",
AND(OR($I1269="General",$I1269="Open plan/ semi-open general",$I1269="Fitted",$I1269="Light practical (science)",$I1269="Light practical (other)",$I1269="Heavy practical (workshops)",$I1269="Heavy practical (clean)",$I1269="Large",$I1269="Storage"),OR($J1269=0,ISBLANK($J1269))),"Net area not recorded in net spaces",
AND(OR($I1269="Non-net",$I1269="Outdoor space"),$J1269&gt;0),"Net Area Recorded in Non-net space",
AND($I1269="General",$J1269&gt;90),"This general space is over 90m2, please ensure that this space is entered as separate spaces if it usually used as separate spaces",
AND($I1269="Open plan/ semi-open general",$J1269&lt;27),"Open plan general space under 27m2",
AND(OR($K1269=0,ISBLANK($K1269)), $I1269="Non-net"),"Non-net area not recorded in non-net space"
),
" ")</f>
        <v xml:space="preserve"> </v>
      </c>
      <c r="M1269" s="144"/>
      <c r="N1269" s="144"/>
      <c r="O1269" s="144"/>
      <c r="P1269" s="144"/>
      <c r="Q1269" s="144"/>
      <c r="R1269" s="171"/>
      <c r="S1269" s="147">
        <f>NCA_Calculations!$P$1281</f>
        <v>0</v>
      </c>
      <c r="T1269" s="147">
        <f>NCA_Calculations!$Q$1281</f>
        <v>0</v>
      </c>
      <c r="U1269" s="144"/>
      <c r="V1269" s="144"/>
      <c r="W1269" s="149" t="str" cm="1">
        <f t="array" ref="W1269">_xlfn.IFNA(
_xlfn.IFS(
ISBLANK($U1269),"Missing space use.",
AND('Establishment details'!$C$14="Secondary",$V1269="Classbase"),"Invalid Status type",
AND(OR( $V1269="Classbase", $V1269="Teaching", $V1269="Early years",$V1269="SEND resourced"), NOT(ISBLANK($M1269))),"Space with status type and unusable type.",
AND($V1269= "Classbase",'Establishment details'!$C$22&gt;=10), "Classbase status is only valid in schools with a primary element.",
AND($I1269= "Large",$N1269 &gt; 3.5), "Large rooms with less than 3.5m height.",
AND(OR($V1269="Light practical (science)",$V1269="Light practical (science)",$V1269="Heavy practical (workshops)", $V1269="Heavy practical (clean)"), OR($O1269=0,ISBLANK($O1269))),"Missing sinks count for light and heavy practical spaces.",
AND($M1269 = "Other",ISBLANK($R1269)), "Invalid unusable type / missing note for other unusable type."
),
" ")</f>
        <v>Missing space use.</v>
      </c>
    </row>
    <row r="1270" spans="2:23" ht="15.75" x14ac:dyDescent="0.25">
      <c r="B1270" s="143"/>
      <c r="C1270" s="144"/>
      <c r="D1270" s="144"/>
      <c r="E1270" s="144"/>
      <c r="F1270" s="147" t="str" cm="1">
        <f t="array" ref="F1270">_xlfn.IFNA(CONCATENATE(_xlfn.IFS($D1270="Mezzanine",LEFT($D1270,1), $D1270="Ground Floor",LEFT($D1270,1),$D1270="Basment ",LEFT($D1270,1), $D1270="1st Floor", "0"&amp;LEFT($D1270,1), $D1270="2nd Floor", "0"&amp;LEFT($D1270,1), $D1270="3rd Floor", "0"&amp;LEFT($D1270,1), $D1270="4th Floor", "0"&amp;LEFT($D1270,1), $D1270="5th Floor", "0"&amp;LEFT($D1270,1), $D1270="6th Floor", "0"&amp;LEFT($D1270,1),$D1270="7th Floor", "0"&amp;LEFT($D1270,1),$D1270="8th Floor", "0"&amp;LEFT($D1270,1),$D1270="9th Floor", "0"&amp;LEFT($D1270,1),$D1270="10th Floor", LEFT($D1270,2),$D1270="11th Floor", LEFT($D1270,2),$D1270="12th Floor", LEFT($D1270,2),$D1270="13th Floor", LEFT($D1270,2), $D1270="Lower Ground", LEFT($D1270)&amp;IF(ISNUMBER(FIND(" ",$D1270)),MID($D1270,FIND(" ",$D1270)+1,1),"")&amp;IF(ISNUMBER(FIND(" ",$D1270,FIND(" ",$D1270)+1)),MID($D1270,FIND(" ",$D1270,FIND(" ",$D1270)+1)+1,1),""),$D1270="Upper Ground", LEFT($D1270)&amp;IF(ISNUMBER(FIND(" ",$D1270)),MID($D1270,FIND(" ",$D1270)+1,1),"")&amp;IF(ISNUMBER(FIND(" ",$D1270,FIND(" ",$D1270)+1)),MID($D1270,FIND(" ",$D1270,FIND(" ",$D1270)+1)+1,1),"")),".0",$E1270), " ")</f>
        <v xml:space="preserve"> </v>
      </c>
      <c r="G1270" s="144"/>
      <c r="H1270" s="144"/>
      <c r="I1270" s="144"/>
      <c r="J1270" s="144"/>
      <c r="K1270" s="144"/>
      <c r="L1270" s="149" t="str" cm="1">
        <f t="array" ref="L1270">_xlfn.IFNA(
_xlfn.IFS(
AND($F1270=" ",$G1270=" ",$H1270=" "),"Please update all three: Surveyor Room Reference, Establishment Room Reference and Establishment Room Name",
AND(OR($I1270="General",$I1270="Open plan/ semi-open general",$I1270="Fitted",$I1270="Light practical (science)",$I1270="Light practical (other)",$I1270="Heavy practical (workshops)",$I1270="Heavy practical (clean)",$I1270="Large",$I1270="Storage"),$J1270=0,$K1270=0),"Please update Net Area or Non-net Area",
AND($B1270&lt;&gt;"OUT",$J1270=0,$I1270&lt;&gt;"Non-net",$M1270="85% Circulation"),"Net area not recorded for spaces with 85% circulation unusable type",
AND(OR($I1270="General",$I1270="Open plan/ semi-open general",$I1270="Fitted",$I1270="Light practical (science)",$I1270="Light practical (other)",$I1270="Heavy practical (workshops)",$I1270="Heavy practical (clean)",$I1270="Large",$I1270="Storage"),OR($J1270=0,ISBLANK($J1270))),"Net area not recorded in net spaces",
AND(OR($I1270="Non-net",$I1270="Outdoor space"),$J1270&gt;0),"Net Area Recorded in Non-net space",
AND($I1270="General",$J1270&gt;90),"This general space is over 90m2, please ensure that this space is entered as separate spaces if it usually used as separate spaces",
AND($I1270="Open plan/ semi-open general",$J1270&lt;27),"Open plan general space under 27m2",
AND(OR($K1270=0,ISBLANK($K1270)), $I1270="Non-net"),"Non-net area not recorded in non-net space"
),
" ")</f>
        <v xml:space="preserve"> </v>
      </c>
      <c r="M1270" s="144"/>
      <c r="N1270" s="144"/>
      <c r="O1270" s="144"/>
      <c r="P1270" s="144"/>
      <c r="Q1270" s="144"/>
      <c r="R1270" s="171"/>
      <c r="S1270" s="147">
        <f>NCA_Calculations!$P$1282</f>
        <v>0</v>
      </c>
      <c r="T1270" s="147">
        <f>NCA_Calculations!$Q$1282</f>
        <v>0</v>
      </c>
      <c r="U1270" s="144"/>
      <c r="V1270" s="144"/>
      <c r="W1270" s="149" t="str" cm="1">
        <f t="array" ref="W1270">_xlfn.IFNA(
_xlfn.IFS(
ISBLANK($U1270),"Missing space use.",
AND('Establishment details'!$C$14="Secondary",$V1270="Classbase"),"Invalid Status type",
AND(OR( $V1270="Classbase", $V1270="Teaching", $V1270="Early years",$V1270="SEND resourced"), NOT(ISBLANK($M1270))),"Space with status type and unusable type.",
AND($V1270= "Classbase",'Establishment details'!$C$22&gt;=10), "Classbase status is only valid in schools with a primary element.",
AND($I1270= "Large",$N1270 &gt; 3.5), "Large rooms with less than 3.5m height.",
AND(OR($V1270="Light practical (science)",$V1270="Light practical (science)",$V1270="Heavy practical (workshops)", $V1270="Heavy practical (clean)"), OR($O1270=0,ISBLANK($O1270))),"Missing sinks count for light and heavy practical spaces.",
AND($M1270 = "Other",ISBLANK($R1270)), "Invalid unusable type / missing note for other unusable type."
),
" ")</f>
        <v>Missing space use.</v>
      </c>
    </row>
    <row r="1271" spans="2:23" ht="15.75" x14ac:dyDescent="0.25">
      <c r="B1271" s="143"/>
      <c r="C1271" s="144"/>
      <c r="D1271" s="144"/>
      <c r="E1271" s="144"/>
      <c r="F1271" s="147" t="str" cm="1">
        <f t="array" ref="F1271">_xlfn.IFNA(CONCATENATE(_xlfn.IFS($D1271="Mezzanine",LEFT($D1271,1), $D1271="Ground Floor",LEFT($D1271,1),$D1271="Basment ",LEFT($D1271,1), $D1271="1st Floor", "0"&amp;LEFT($D1271,1), $D1271="2nd Floor", "0"&amp;LEFT($D1271,1), $D1271="3rd Floor", "0"&amp;LEFT($D1271,1), $D1271="4th Floor", "0"&amp;LEFT($D1271,1), $D1271="5th Floor", "0"&amp;LEFT($D1271,1), $D1271="6th Floor", "0"&amp;LEFT($D1271,1),$D1271="7th Floor", "0"&amp;LEFT($D1271,1),$D1271="8th Floor", "0"&amp;LEFT($D1271,1),$D1271="9th Floor", "0"&amp;LEFT($D1271,1),$D1271="10th Floor", LEFT($D1271,2),$D1271="11th Floor", LEFT($D1271,2),$D1271="12th Floor", LEFT($D1271,2),$D1271="13th Floor", LEFT($D1271,2), $D1271="Lower Ground", LEFT($D1271)&amp;IF(ISNUMBER(FIND(" ",$D1271)),MID($D1271,FIND(" ",$D1271)+1,1),"")&amp;IF(ISNUMBER(FIND(" ",$D1271,FIND(" ",$D1271)+1)),MID($D1271,FIND(" ",$D1271,FIND(" ",$D1271)+1)+1,1),""),$D1271="Upper Ground", LEFT($D1271)&amp;IF(ISNUMBER(FIND(" ",$D1271)),MID($D1271,FIND(" ",$D1271)+1,1),"")&amp;IF(ISNUMBER(FIND(" ",$D1271,FIND(" ",$D1271)+1)),MID($D1271,FIND(" ",$D1271,FIND(" ",$D1271)+1)+1,1),"")),".0",$E1271), " ")</f>
        <v xml:space="preserve"> </v>
      </c>
      <c r="G1271" s="144"/>
      <c r="H1271" s="144"/>
      <c r="I1271" s="144"/>
      <c r="J1271" s="144"/>
      <c r="K1271" s="144"/>
      <c r="L1271" s="149" t="str" cm="1">
        <f t="array" ref="L1271">_xlfn.IFNA(
_xlfn.IFS(
AND($F1271=" ",$G1271=" ",$H1271=" "),"Please update all three: Surveyor Room Reference, Establishment Room Reference and Establishment Room Name",
AND(OR($I1271="General",$I1271="Open plan/ semi-open general",$I1271="Fitted",$I1271="Light practical (science)",$I1271="Light practical (other)",$I1271="Heavy practical (workshops)",$I1271="Heavy practical (clean)",$I1271="Large",$I1271="Storage"),$J1271=0,$K1271=0),"Please update Net Area or Non-net Area",
AND($B1271&lt;&gt;"OUT",$J1271=0,$I1271&lt;&gt;"Non-net",$M1271="85% Circulation"),"Net area not recorded for spaces with 85% circulation unusable type",
AND(OR($I1271="General",$I1271="Open plan/ semi-open general",$I1271="Fitted",$I1271="Light practical (science)",$I1271="Light practical (other)",$I1271="Heavy practical (workshops)",$I1271="Heavy practical (clean)",$I1271="Large",$I1271="Storage"),OR($J1271=0,ISBLANK($J1271))),"Net area not recorded in net spaces",
AND(OR($I1271="Non-net",$I1271="Outdoor space"),$J1271&gt;0),"Net Area Recorded in Non-net space",
AND($I1271="General",$J1271&gt;90),"This general space is over 90m2, please ensure that this space is entered as separate spaces if it usually used as separate spaces",
AND($I1271="Open plan/ semi-open general",$J1271&lt;27),"Open plan general space under 27m2",
AND(OR($K1271=0,ISBLANK($K1271)), $I1271="Non-net"),"Non-net area not recorded in non-net space"
),
" ")</f>
        <v xml:space="preserve"> </v>
      </c>
      <c r="M1271" s="144"/>
      <c r="N1271" s="144"/>
      <c r="O1271" s="144"/>
      <c r="P1271" s="144"/>
      <c r="Q1271" s="144"/>
      <c r="R1271" s="171"/>
      <c r="S1271" s="147">
        <f>NCA_Calculations!$P$1283</f>
        <v>0</v>
      </c>
      <c r="T1271" s="147">
        <f>NCA_Calculations!$Q$1283</f>
        <v>0</v>
      </c>
      <c r="U1271" s="144"/>
      <c r="V1271" s="144"/>
      <c r="W1271" s="149" t="str" cm="1">
        <f t="array" ref="W1271">_xlfn.IFNA(
_xlfn.IFS(
ISBLANK($U1271),"Missing space use.",
AND('Establishment details'!$C$14="Secondary",$V1271="Classbase"),"Invalid Status type",
AND(OR( $V1271="Classbase", $V1271="Teaching", $V1271="Early years",$V1271="SEND resourced"), NOT(ISBLANK($M1271))),"Space with status type and unusable type.",
AND($V1271= "Classbase",'Establishment details'!$C$22&gt;=10), "Classbase status is only valid in schools with a primary element.",
AND($I1271= "Large",$N1271 &gt; 3.5), "Large rooms with less than 3.5m height.",
AND(OR($V1271="Light practical (science)",$V1271="Light practical (science)",$V1271="Heavy practical (workshops)", $V1271="Heavy practical (clean)"), OR($O1271=0,ISBLANK($O1271))),"Missing sinks count for light and heavy practical spaces.",
AND($M1271 = "Other",ISBLANK($R1271)), "Invalid unusable type / missing note for other unusable type."
),
" ")</f>
        <v>Missing space use.</v>
      </c>
    </row>
    <row r="1272" spans="2:23" ht="15.75" x14ac:dyDescent="0.25">
      <c r="B1272" s="143"/>
      <c r="C1272" s="144"/>
      <c r="D1272" s="144"/>
      <c r="E1272" s="144"/>
      <c r="F1272" s="147" t="str" cm="1">
        <f t="array" ref="F1272">_xlfn.IFNA(CONCATENATE(_xlfn.IFS($D1272="Mezzanine",LEFT($D1272,1), $D1272="Ground Floor",LEFT($D1272,1),$D1272="Basment ",LEFT($D1272,1), $D1272="1st Floor", "0"&amp;LEFT($D1272,1), $D1272="2nd Floor", "0"&amp;LEFT($D1272,1), $D1272="3rd Floor", "0"&amp;LEFT($D1272,1), $D1272="4th Floor", "0"&amp;LEFT($D1272,1), $D1272="5th Floor", "0"&amp;LEFT($D1272,1), $D1272="6th Floor", "0"&amp;LEFT($D1272,1),$D1272="7th Floor", "0"&amp;LEFT($D1272,1),$D1272="8th Floor", "0"&amp;LEFT($D1272,1),$D1272="9th Floor", "0"&amp;LEFT($D1272,1),$D1272="10th Floor", LEFT($D1272,2),$D1272="11th Floor", LEFT($D1272,2),$D1272="12th Floor", LEFT($D1272,2),$D1272="13th Floor", LEFT($D1272,2), $D1272="Lower Ground", LEFT($D1272)&amp;IF(ISNUMBER(FIND(" ",$D1272)),MID($D1272,FIND(" ",$D1272)+1,1),"")&amp;IF(ISNUMBER(FIND(" ",$D1272,FIND(" ",$D1272)+1)),MID($D1272,FIND(" ",$D1272,FIND(" ",$D1272)+1)+1,1),""),$D1272="Upper Ground", LEFT($D1272)&amp;IF(ISNUMBER(FIND(" ",$D1272)),MID($D1272,FIND(" ",$D1272)+1,1),"")&amp;IF(ISNUMBER(FIND(" ",$D1272,FIND(" ",$D1272)+1)),MID($D1272,FIND(" ",$D1272,FIND(" ",$D1272)+1)+1,1),"")),".0",$E1272), " ")</f>
        <v xml:space="preserve"> </v>
      </c>
      <c r="G1272" s="144"/>
      <c r="H1272" s="144"/>
      <c r="I1272" s="144"/>
      <c r="J1272" s="144"/>
      <c r="K1272" s="144"/>
      <c r="L1272" s="149" t="str" cm="1">
        <f t="array" ref="L1272">_xlfn.IFNA(
_xlfn.IFS(
AND($F1272=" ",$G1272=" ",$H1272=" "),"Please update all three: Surveyor Room Reference, Establishment Room Reference and Establishment Room Name",
AND(OR($I1272="General",$I1272="Open plan/ semi-open general",$I1272="Fitted",$I1272="Light practical (science)",$I1272="Light practical (other)",$I1272="Heavy practical (workshops)",$I1272="Heavy practical (clean)",$I1272="Large",$I1272="Storage"),$J1272=0,$K1272=0),"Please update Net Area or Non-net Area",
AND($B1272&lt;&gt;"OUT",$J1272=0,$I1272&lt;&gt;"Non-net",$M1272="85% Circulation"),"Net area not recorded for spaces with 85% circulation unusable type",
AND(OR($I1272="General",$I1272="Open plan/ semi-open general",$I1272="Fitted",$I1272="Light practical (science)",$I1272="Light practical (other)",$I1272="Heavy practical (workshops)",$I1272="Heavy practical (clean)",$I1272="Large",$I1272="Storage"),OR($J1272=0,ISBLANK($J1272))),"Net area not recorded in net spaces",
AND(OR($I1272="Non-net",$I1272="Outdoor space"),$J1272&gt;0),"Net Area Recorded in Non-net space",
AND($I1272="General",$J1272&gt;90),"This general space is over 90m2, please ensure that this space is entered as separate spaces if it usually used as separate spaces",
AND($I1272="Open plan/ semi-open general",$J1272&lt;27),"Open plan general space under 27m2",
AND(OR($K1272=0,ISBLANK($K1272)), $I1272="Non-net"),"Non-net area not recorded in non-net space"
),
" ")</f>
        <v xml:space="preserve"> </v>
      </c>
      <c r="M1272" s="144"/>
      <c r="N1272" s="144"/>
      <c r="O1272" s="144"/>
      <c r="P1272" s="144"/>
      <c r="Q1272" s="144"/>
      <c r="R1272" s="171"/>
      <c r="S1272" s="147">
        <f>NCA_Calculations!$P$1284</f>
        <v>0</v>
      </c>
      <c r="T1272" s="147">
        <f>NCA_Calculations!$Q$1284</f>
        <v>0</v>
      </c>
      <c r="U1272" s="144"/>
      <c r="V1272" s="144"/>
      <c r="W1272" s="149" t="str" cm="1">
        <f t="array" ref="W1272">_xlfn.IFNA(
_xlfn.IFS(
ISBLANK($U1272),"Missing space use.",
AND('Establishment details'!$C$14="Secondary",$V1272="Classbase"),"Invalid Status type",
AND(OR( $V1272="Classbase", $V1272="Teaching", $V1272="Early years",$V1272="SEND resourced"), NOT(ISBLANK($M1272))),"Space with status type and unusable type.",
AND($V1272= "Classbase",'Establishment details'!$C$22&gt;=10), "Classbase status is only valid in schools with a primary element.",
AND($I1272= "Large",$N1272 &gt; 3.5), "Large rooms with less than 3.5m height.",
AND(OR($V1272="Light practical (science)",$V1272="Light practical (science)",$V1272="Heavy practical (workshops)", $V1272="Heavy practical (clean)"), OR($O1272=0,ISBLANK($O1272))),"Missing sinks count for light and heavy practical spaces.",
AND($M1272 = "Other",ISBLANK($R1272)), "Invalid unusable type / missing note for other unusable type."
),
" ")</f>
        <v>Missing space use.</v>
      </c>
    </row>
    <row r="1273" spans="2:23" ht="15.75" x14ac:dyDescent="0.25">
      <c r="B1273" s="143"/>
      <c r="C1273" s="144"/>
      <c r="D1273" s="144"/>
      <c r="E1273" s="144"/>
      <c r="F1273" s="147" t="str" cm="1">
        <f t="array" ref="F1273">_xlfn.IFNA(CONCATENATE(_xlfn.IFS($D1273="Mezzanine",LEFT($D1273,1), $D1273="Ground Floor",LEFT($D1273,1),$D1273="Basment ",LEFT($D1273,1), $D1273="1st Floor", "0"&amp;LEFT($D1273,1), $D1273="2nd Floor", "0"&amp;LEFT($D1273,1), $D1273="3rd Floor", "0"&amp;LEFT($D1273,1), $D1273="4th Floor", "0"&amp;LEFT($D1273,1), $D1273="5th Floor", "0"&amp;LEFT($D1273,1), $D1273="6th Floor", "0"&amp;LEFT($D1273,1),$D1273="7th Floor", "0"&amp;LEFT($D1273,1),$D1273="8th Floor", "0"&amp;LEFT($D1273,1),$D1273="9th Floor", "0"&amp;LEFT($D1273,1),$D1273="10th Floor", LEFT($D1273,2),$D1273="11th Floor", LEFT($D1273,2),$D1273="12th Floor", LEFT($D1273,2),$D1273="13th Floor", LEFT($D1273,2), $D1273="Lower Ground", LEFT($D1273)&amp;IF(ISNUMBER(FIND(" ",$D1273)),MID($D1273,FIND(" ",$D1273)+1,1),"")&amp;IF(ISNUMBER(FIND(" ",$D1273,FIND(" ",$D1273)+1)),MID($D1273,FIND(" ",$D1273,FIND(" ",$D1273)+1)+1,1),""),$D1273="Upper Ground", LEFT($D1273)&amp;IF(ISNUMBER(FIND(" ",$D1273)),MID($D1273,FIND(" ",$D1273)+1,1),"")&amp;IF(ISNUMBER(FIND(" ",$D1273,FIND(" ",$D1273)+1)),MID($D1273,FIND(" ",$D1273,FIND(" ",$D1273)+1)+1,1),"")),".0",$E1273), " ")</f>
        <v xml:space="preserve"> </v>
      </c>
      <c r="G1273" s="144"/>
      <c r="H1273" s="144"/>
      <c r="I1273" s="144"/>
      <c r="J1273" s="144"/>
      <c r="K1273" s="144"/>
      <c r="L1273" s="149" t="str" cm="1">
        <f t="array" ref="L1273">_xlfn.IFNA(
_xlfn.IFS(
AND($F1273=" ",$G1273=" ",$H1273=" "),"Please update all three: Surveyor Room Reference, Establishment Room Reference and Establishment Room Name",
AND(OR($I1273="General",$I1273="Open plan/ semi-open general",$I1273="Fitted",$I1273="Light practical (science)",$I1273="Light practical (other)",$I1273="Heavy practical (workshops)",$I1273="Heavy practical (clean)",$I1273="Large",$I1273="Storage"),$J1273=0,$K1273=0),"Please update Net Area or Non-net Area",
AND($B1273&lt;&gt;"OUT",$J1273=0,$I1273&lt;&gt;"Non-net",$M1273="85% Circulation"),"Net area not recorded for spaces with 85% circulation unusable type",
AND(OR($I1273="General",$I1273="Open plan/ semi-open general",$I1273="Fitted",$I1273="Light practical (science)",$I1273="Light practical (other)",$I1273="Heavy practical (workshops)",$I1273="Heavy practical (clean)",$I1273="Large",$I1273="Storage"),OR($J1273=0,ISBLANK($J1273))),"Net area not recorded in net spaces",
AND(OR($I1273="Non-net",$I1273="Outdoor space"),$J1273&gt;0),"Net Area Recorded in Non-net space",
AND($I1273="General",$J1273&gt;90),"This general space is over 90m2, please ensure that this space is entered as separate spaces if it usually used as separate spaces",
AND($I1273="Open plan/ semi-open general",$J1273&lt;27),"Open plan general space under 27m2",
AND(OR($K1273=0,ISBLANK($K1273)), $I1273="Non-net"),"Non-net area not recorded in non-net space"
),
" ")</f>
        <v xml:space="preserve"> </v>
      </c>
      <c r="M1273" s="144"/>
      <c r="N1273" s="144"/>
      <c r="O1273" s="144"/>
      <c r="P1273" s="144"/>
      <c r="Q1273" s="144"/>
      <c r="R1273" s="171"/>
      <c r="S1273" s="147">
        <f>NCA_Calculations!$P$1285</f>
        <v>0</v>
      </c>
      <c r="T1273" s="147">
        <f>NCA_Calculations!$Q$1285</f>
        <v>0</v>
      </c>
      <c r="U1273" s="144"/>
      <c r="V1273" s="144"/>
      <c r="W1273" s="149" t="str" cm="1">
        <f t="array" ref="W1273">_xlfn.IFNA(
_xlfn.IFS(
ISBLANK($U1273),"Missing space use.",
AND('Establishment details'!$C$14="Secondary",$V1273="Classbase"),"Invalid Status type",
AND(OR( $V1273="Classbase", $V1273="Teaching", $V1273="Early years",$V1273="SEND resourced"), NOT(ISBLANK($M1273))),"Space with status type and unusable type.",
AND($V1273= "Classbase",'Establishment details'!$C$22&gt;=10), "Classbase status is only valid in schools with a primary element.",
AND($I1273= "Large",$N1273 &gt; 3.5), "Large rooms with less than 3.5m height.",
AND(OR($V1273="Light practical (science)",$V1273="Light practical (science)",$V1273="Heavy practical (workshops)", $V1273="Heavy practical (clean)"), OR($O1273=0,ISBLANK($O1273))),"Missing sinks count for light and heavy practical spaces.",
AND($M1273 = "Other",ISBLANK($R1273)), "Invalid unusable type / missing note for other unusable type."
),
" ")</f>
        <v>Missing space use.</v>
      </c>
    </row>
    <row r="1274" spans="2:23" ht="15.75" x14ac:dyDescent="0.25">
      <c r="B1274" s="143"/>
      <c r="C1274" s="144"/>
      <c r="D1274" s="144"/>
      <c r="E1274" s="144"/>
      <c r="F1274" s="147" t="str" cm="1">
        <f t="array" ref="F1274">_xlfn.IFNA(CONCATENATE(_xlfn.IFS($D1274="Mezzanine",LEFT($D1274,1), $D1274="Ground Floor",LEFT($D1274,1),$D1274="Basment ",LEFT($D1274,1), $D1274="1st Floor", "0"&amp;LEFT($D1274,1), $D1274="2nd Floor", "0"&amp;LEFT($D1274,1), $D1274="3rd Floor", "0"&amp;LEFT($D1274,1), $D1274="4th Floor", "0"&amp;LEFT($D1274,1), $D1274="5th Floor", "0"&amp;LEFT($D1274,1), $D1274="6th Floor", "0"&amp;LEFT($D1274,1),$D1274="7th Floor", "0"&amp;LEFT($D1274,1),$D1274="8th Floor", "0"&amp;LEFT($D1274,1),$D1274="9th Floor", "0"&amp;LEFT($D1274,1),$D1274="10th Floor", LEFT($D1274,2),$D1274="11th Floor", LEFT($D1274,2),$D1274="12th Floor", LEFT($D1274,2),$D1274="13th Floor", LEFT($D1274,2), $D1274="Lower Ground", LEFT($D1274)&amp;IF(ISNUMBER(FIND(" ",$D1274)),MID($D1274,FIND(" ",$D1274)+1,1),"")&amp;IF(ISNUMBER(FIND(" ",$D1274,FIND(" ",$D1274)+1)),MID($D1274,FIND(" ",$D1274,FIND(" ",$D1274)+1)+1,1),""),$D1274="Upper Ground", LEFT($D1274)&amp;IF(ISNUMBER(FIND(" ",$D1274)),MID($D1274,FIND(" ",$D1274)+1,1),"")&amp;IF(ISNUMBER(FIND(" ",$D1274,FIND(" ",$D1274)+1)),MID($D1274,FIND(" ",$D1274,FIND(" ",$D1274)+1)+1,1),"")),".0",$E1274), " ")</f>
        <v xml:space="preserve"> </v>
      </c>
      <c r="G1274" s="144"/>
      <c r="H1274" s="144"/>
      <c r="I1274" s="144"/>
      <c r="J1274" s="144"/>
      <c r="K1274" s="144"/>
      <c r="L1274" s="149" t="str" cm="1">
        <f t="array" ref="L1274">_xlfn.IFNA(
_xlfn.IFS(
AND($F1274=" ",$G1274=" ",$H1274=" "),"Please update all three: Surveyor Room Reference, Establishment Room Reference and Establishment Room Name",
AND(OR($I1274="General",$I1274="Open plan/ semi-open general",$I1274="Fitted",$I1274="Light practical (science)",$I1274="Light practical (other)",$I1274="Heavy practical (workshops)",$I1274="Heavy practical (clean)",$I1274="Large",$I1274="Storage"),$J1274=0,$K1274=0),"Please update Net Area or Non-net Area",
AND($B1274&lt;&gt;"OUT",$J1274=0,$I1274&lt;&gt;"Non-net",$M1274="85% Circulation"),"Net area not recorded for spaces with 85% circulation unusable type",
AND(OR($I1274="General",$I1274="Open plan/ semi-open general",$I1274="Fitted",$I1274="Light practical (science)",$I1274="Light practical (other)",$I1274="Heavy practical (workshops)",$I1274="Heavy practical (clean)",$I1274="Large",$I1274="Storage"),OR($J1274=0,ISBLANK($J1274))),"Net area not recorded in net spaces",
AND(OR($I1274="Non-net",$I1274="Outdoor space"),$J1274&gt;0),"Net Area Recorded in Non-net space",
AND($I1274="General",$J1274&gt;90),"This general space is over 90m2, please ensure that this space is entered as separate spaces if it usually used as separate spaces",
AND($I1274="Open plan/ semi-open general",$J1274&lt;27),"Open plan general space under 27m2",
AND(OR($K1274=0,ISBLANK($K1274)), $I1274="Non-net"),"Non-net area not recorded in non-net space"
),
" ")</f>
        <v xml:space="preserve"> </v>
      </c>
      <c r="M1274" s="144"/>
      <c r="N1274" s="144"/>
      <c r="O1274" s="144"/>
      <c r="P1274" s="144"/>
      <c r="Q1274" s="144"/>
      <c r="R1274" s="171"/>
      <c r="S1274" s="147">
        <f>NCA_Calculations!$P$1286</f>
        <v>0</v>
      </c>
      <c r="T1274" s="147">
        <f>NCA_Calculations!$Q$1286</f>
        <v>0</v>
      </c>
      <c r="U1274" s="144"/>
      <c r="V1274" s="144"/>
      <c r="W1274" s="149" t="str" cm="1">
        <f t="array" ref="W1274">_xlfn.IFNA(
_xlfn.IFS(
ISBLANK($U1274),"Missing space use.",
AND('Establishment details'!$C$14="Secondary",$V1274="Classbase"),"Invalid Status type",
AND(OR( $V1274="Classbase", $V1274="Teaching", $V1274="Early years",$V1274="SEND resourced"), NOT(ISBLANK($M1274))),"Space with status type and unusable type.",
AND($V1274= "Classbase",'Establishment details'!$C$22&gt;=10), "Classbase status is only valid in schools with a primary element.",
AND($I1274= "Large",$N1274 &gt; 3.5), "Large rooms with less than 3.5m height.",
AND(OR($V1274="Light practical (science)",$V1274="Light practical (science)",$V1274="Heavy practical (workshops)", $V1274="Heavy practical (clean)"), OR($O1274=0,ISBLANK($O1274))),"Missing sinks count for light and heavy practical spaces.",
AND($M1274 = "Other",ISBLANK($R1274)), "Invalid unusable type / missing note for other unusable type."
),
" ")</f>
        <v>Missing space use.</v>
      </c>
    </row>
    <row r="1275" spans="2:23" ht="15.75" x14ac:dyDescent="0.25">
      <c r="B1275" s="143"/>
      <c r="C1275" s="144"/>
      <c r="D1275" s="144"/>
      <c r="E1275" s="144"/>
      <c r="F1275" s="147" t="str" cm="1">
        <f t="array" ref="F1275">_xlfn.IFNA(CONCATENATE(_xlfn.IFS($D1275="Mezzanine",LEFT($D1275,1), $D1275="Ground Floor",LEFT($D1275,1),$D1275="Basment ",LEFT($D1275,1), $D1275="1st Floor", "0"&amp;LEFT($D1275,1), $D1275="2nd Floor", "0"&amp;LEFT($D1275,1), $D1275="3rd Floor", "0"&amp;LEFT($D1275,1), $D1275="4th Floor", "0"&amp;LEFT($D1275,1), $D1275="5th Floor", "0"&amp;LEFT($D1275,1), $D1275="6th Floor", "0"&amp;LEFT($D1275,1),$D1275="7th Floor", "0"&amp;LEFT($D1275,1),$D1275="8th Floor", "0"&amp;LEFT($D1275,1),$D1275="9th Floor", "0"&amp;LEFT($D1275,1),$D1275="10th Floor", LEFT($D1275,2),$D1275="11th Floor", LEFT($D1275,2),$D1275="12th Floor", LEFT($D1275,2),$D1275="13th Floor", LEFT($D1275,2), $D1275="Lower Ground", LEFT($D1275)&amp;IF(ISNUMBER(FIND(" ",$D1275)),MID($D1275,FIND(" ",$D1275)+1,1),"")&amp;IF(ISNUMBER(FIND(" ",$D1275,FIND(" ",$D1275)+1)),MID($D1275,FIND(" ",$D1275,FIND(" ",$D1275)+1)+1,1),""),$D1275="Upper Ground", LEFT($D1275)&amp;IF(ISNUMBER(FIND(" ",$D1275)),MID($D1275,FIND(" ",$D1275)+1,1),"")&amp;IF(ISNUMBER(FIND(" ",$D1275,FIND(" ",$D1275)+1)),MID($D1275,FIND(" ",$D1275,FIND(" ",$D1275)+1)+1,1),"")),".0",$E1275), " ")</f>
        <v xml:space="preserve"> </v>
      </c>
      <c r="G1275" s="144"/>
      <c r="H1275" s="144"/>
      <c r="I1275" s="144"/>
      <c r="J1275" s="144"/>
      <c r="K1275" s="144"/>
      <c r="L1275" s="149" t="str" cm="1">
        <f t="array" ref="L1275">_xlfn.IFNA(
_xlfn.IFS(
AND($F1275=" ",$G1275=" ",$H1275=" "),"Please update all three: Surveyor Room Reference, Establishment Room Reference and Establishment Room Name",
AND(OR($I1275="General",$I1275="Open plan/ semi-open general",$I1275="Fitted",$I1275="Light practical (science)",$I1275="Light practical (other)",$I1275="Heavy practical (workshops)",$I1275="Heavy practical (clean)",$I1275="Large",$I1275="Storage"),$J1275=0,$K1275=0),"Please update Net Area or Non-net Area",
AND($B1275&lt;&gt;"OUT",$J1275=0,$I1275&lt;&gt;"Non-net",$M1275="85% Circulation"),"Net area not recorded for spaces with 85% circulation unusable type",
AND(OR($I1275="General",$I1275="Open plan/ semi-open general",$I1275="Fitted",$I1275="Light practical (science)",$I1275="Light practical (other)",$I1275="Heavy practical (workshops)",$I1275="Heavy practical (clean)",$I1275="Large",$I1275="Storage"),OR($J1275=0,ISBLANK($J1275))),"Net area not recorded in net spaces",
AND(OR($I1275="Non-net",$I1275="Outdoor space"),$J1275&gt;0),"Net Area Recorded in Non-net space",
AND($I1275="General",$J1275&gt;90),"This general space is over 90m2, please ensure that this space is entered as separate spaces if it usually used as separate spaces",
AND($I1275="Open plan/ semi-open general",$J1275&lt;27),"Open plan general space under 27m2",
AND(OR($K1275=0,ISBLANK($K1275)), $I1275="Non-net"),"Non-net area not recorded in non-net space"
),
" ")</f>
        <v xml:space="preserve"> </v>
      </c>
      <c r="M1275" s="144"/>
      <c r="N1275" s="144"/>
      <c r="O1275" s="144"/>
      <c r="P1275" s="144"/>
      <c r="Q1275" s="144"/>
      <c r="R1275" s="171"/>
      <c r="S1275" s="147">
        <f>NCA_Calculations!$P$1287</f>
        <v>0</v>
      </c>
      <c r="T1275" s="147">
        <f>NCA_Calculations!$Q$1287</f>
        <v>0</v>
      </c>
      <c r="U1275" s="144"/>
      <c r="V1275" s="144"/>
      <c r="W1275" s="149" t="str" cm="1">
        <f t="array" ref="W1275">_xlfn.IFNA(
_xlfn.IFS(
ISBLANK($U1275),"Missing space use.",
AND('Establishment details'!$C$14="Secondary",$V1275="Classbase"),"Invalid Status type",
AND(OR( $V1275="Classbase", $V1275="Teaching", $V1275="Early years",$V1275="SEND resourced"), NOT(ISBLANK($M1275))),"Space with status type and unusable type.",
AND($V1275= "Classbase",'Establishment details'!$C$22&gt;=10), "Classbase status is only valid in schools with a primary element.",
AND($I1275= "Large",$N1275 &gt; 3.5), "Large rooms with less than 3.5m height.",
AND(OR($V1275="Light practical (science)",$V1275="Light practical (science)",$V1275="Heavy practical (workshops)", $V1275="Heavy practical (clean)"), OR($O1275=0,ISBLANK($O1275))),"Missing sinks count for light and heavy practical spaces.",
AND($M1275 = "Other",ISBLANK($R1275)), "Invalid unusable type / missing note for other unusable type."
),
" ")</f>
        <v>Missing space use.</v>
      </c>
    </row>
    <row r="1276" spans="2:23" ht="15.75" x14ac:dyDescent="0.25">
      <c r="B1276" s="143"/>
      <c r="C1276" s="144"/>
      <c r="D1276" s="144"/>
      <c r="E1276" s="144"/>
      <c r="F1276" s="147" t="str" cm="1">
        <f t="array" ref="F1276">_xlfn.IFNA(CONCATENATE(_xlfn.IFS($D1276="Mezzanine",LEFT($D1276,1), $D1276="Ground Floor",LEFT($D1276,1),$D1276="Basment ",LEFT($D1276,1), $D1276="1st Floor", "0"&amp;LEFT($D1276,1), $D1276="2nd Floor", "0"&amp;LEFT($D1276,1), $D1276="3rd Floor", "0"&amp;LEFT($D1276,1), $D1276="4th Floor", "0"&amp;LEFT($D1276,1), $D1276="5th Floor", "0"&amp;LEFT($D1276,1), $D1276="6th Floor", "0"&amp;LEFT($D1276,1),$D1276="7th Floor", "0"&amp;LEFT($D1276,1),$D1276="8th Floor", "0"&amp;LEFT($D1276,1),$D1276="9th Floor", "0"&amp;LEFT($D1276,1),$D1276="10th Floor", LEFT($D1276,2),$D1276="11th Floor", LEFT($D1276,2),$D1276="12th Floor", LEFT($D1276,2),$D1276="13th Floor", LEFT($D1276,2), $D1276="Lower Ground", LEFT($D1276)&amp;IF(ISNUMBER(FIND(" ",$D1276)),MID($D1276,FIND(" ",$D1276)+1,1),"")&amp;IF(ISNUMBER(FIND(" ",$D1276,FIND(" ",$D1276)+1)),MID($D1276,FIND(" ",$D1276,FIND(" ",$D1276)+1)+1,1),""),$D1276="Upper Ground", LEFT($D1276)&amp;IF(ISNUMBER(FIND(" ",$D1276)),MID($D1276,FIND(" ",$D1276)+1,1),"")&amp;IF(ISNUMBER(FIND(" ",$D1276,FIND(" ",$D1276)+1)),MID($D1276,FIND(" ",$D1276,FIND(" ",$D1276)+1)+1,1),"")),".0",$E1276), " ")</f>
        <v xml:space="preserve"> </v>
      </c>
      <c r="G1276" s="144"/>
      <c r="H1276" s="144"/>
      <c r="I1276" s="144"/>
      <c r="J1276" s="144"/>
      <c r="K1276" s="144"/>
      <c r="L1276" s="149" t="str" cm="1">
        <f t="array" ref="L1276">_xlfn.IFNA(
_xlfn.IFS(
AND($F1276=" ",$G1276=" ",$H1276=" "),"Please update all three: Surveyor Room Reference, Establishment Room Reference and Establishment Room Name",
AND(OR($I1276="General",$I1276="Open plan/ semi-open general",$I1276="Fitted",$I1276="Light practical (science)",$I1276="Light practical (other)",$I1276="Heavy practical (workshops)",$I1276="Heavy practical (clean)",$I1276="Large",$I1276="Storage"),$J1276=0,$K1276=0),"Please update Net Area or Non-net Area",
AND($B1276&lt;&gt;"OUT",$J1276=0,$I1276&lt;&gt;"Non-net",$M1276="85% Circulation"),"Net area not recorded for spaces with 85% circulation unusable type",
AND(OR($I1276="General",$I1276="Open plan/ semi-open general",$I1276="Fitted",$I1276="Light practical (science)",$I1276="Light practical (other)",$I1276="Heavy practical (workshops)",$I1276="Heavy practical (clean)",$I1276="Large",$I1276="Storage"),OR($J1276=0,ISBLANK($J1276))),"Net area not recorded in net spaces",
AND(OR($I1276="Non-net",$I1276="Outdoor space"),$J1276&gt;0),"Net Area Recorded in Non-net space",
AND($I1276="General",$J1276&gt;90),"This general space is over 90m2, please ensure that this space is entered as separate spaces if it usually used as separate spaces",
AND($I1276="Open plan/ semi-open general",$J1276&lt;27),"Open plan general space under 27m2",
AND(OR($K1276=0,ISBLANK($K1276)), $I1276="Non-net"),"Non-net area not recorded in non-net space"
),
" ")</f>
        <v xml:space="preserve"> </v>
      </c>
      <c r="M1276" s="144"/>
      <c r="N1276" s="144"/>
      <c r="O1276" s="144"/>
      <c r="P1276" s="144"/>
      <c r="Q1276" s="144"/>
      <c r="R1276" s="171"/>
      <c r="S1276" s="147">
        <f>NCA_Calculations!$P$1288</f>
        <v>0</v>
      </c>
      <c r="T1276" s="147">
        <f>NCA_Calculations!$Q$1288</f>
        <v>0</v>
      </c>
      <c r="U1276" s="144"/>
      <c r="V1276" s="144"/>
      <c r="W1276" s="149" t="str" cm="1">
        <f t="array" ref="W1276">_xlfn.IFNA(
_xlfn.IFS(
ISBLANK($U1276),"Missing space use.",
AND('Establishment details'!$C$14="Secondary",$V1276="Classbase"),"Invalid Status type",
AND(OR( $V1276="Classbase", $V1276="Teaching", $V1276="Early years",$V1276="SEND resourced"), NOT(ISBLANK($M1276))),"Space with status type and unusable type.",
AND($V1276= "Classbase",'Establishment details'!$C$22&gt;=10), "Classbase status is only valid in schools with a primary element.",
AND($I1276= "Large",$N1276 &gt; 3.5), "Large rooms with less than 3.5m height.",
AND(OR($V1276="Light practical (science)",$V1276="Light practical (science)",$V1276="Heavy practical (workshops)", $V1276="Heavy practical (clean)"), OR($O1276=0,ISBLANK($O1276))),"Missing sinks count for light and heavy practical spaces.",
AND($M1276 = "Other",ISBLANK($R1276)), "Invalid unusable type / missing note for other unusable type."
),
" ")</f>
        <v>Missing space use.</v>
      </c>
    </row>
    <row r="1277" spans="2:23" ht="15.75" x14ac:dyDescent="0.25">
      <c r="B1277" s="143"/>
      <c r="C1277" s="144"/>
      <c r="D1277" s="144"/>
      <c r="E1277" s="144"/>
      <c r="F1277" s="147" t="str" cm="1">
        <f t="array" ref="F1277">_xlfn.IFNA(CONCATENATE(_xlfn.IFS($D1277="Mezzanine",LEFT($D1277,1), $D1277="Ground Floor",LEFT($D1277,1),$D1277="Basment ",LEFT($D1277,1), $D1277="1st Floor", "0"&amp;LEFT($D1277,1), $D1277="2nd Floor", "0"&amp;LEFT($D1277,1), $D1277="3rd Floor", "0"&amp;LEFT($D1277,1), $D1277="4th Floor", "0"&amp;LEFT($D1277,1), $D1277="5th Floor", "0"&amp;LEFT($D1277,1), $D1277="6th Floor", "0"&amp;LEFT($D1277,1),$D1277="7th Floor", "0"&amp;LEFT($D1277,1),$D1277="8th Floor", "0"&amp;LEFT($D1277,1),$D1277="9th Floor", "0"&amp;LEFT($D1277,1),$D1277="10th Floor", LEFT($D1277,2),$D1277="11th Floor", LEFT($D1277,2),$D1277="12th Floor", LEFT($D1277,2),$D1277="13th Floor", LEFT($D1277,2), $D1277="Lower Ground", LEFT($D1277)&amp;IF(ISNUMBER(FIND(" ",$D1277)),MID($D1277,FIND(" ",$D1277)+1,1),"")&amp;IF(ISNUMBER(FIND(" ",$D1277,FIND(" ",$D1277)+1)),MID($D1277,FIND(" ",$D1277,FIND(" ",$D1277)+1)+1,1),""),$D1277="Upper Ground", LEFT($D1277)&amp;IF(ISNUMBER(FIND(" ",$D1277)),MID($D1277,FIND(" ",$D1277)+1,1),"")&amp;IF(ISNUMBER(FIND(" ",$D1277,FIND(" ",$D1277)+1)),MID($D1277,FIND(" ",$D1277,FIND(" ",$D1277)+1)+1,1),"")),".0",$E1277), " ")</f>
        <v xml:space="preserve"> </v>
      </c>
      <c r="G1277" s="144"/>
      <c r="H1277" s="144"/>
      <c r="I1277" s="144"/>
      <c r="J1277" s="144"/>
      <c r="K1277" s="144"/>
      <c r="L1277" s="149" t="str" cm="1">
        <f t="array" ref="L1277">_xlfn.IFNA(
_xlfn.IFS(
AND($F1277=" ",$G1277=" ",$H1277=" "),"Please update all three: Surveyor Room Reference, Establishment Room Reference and Establishment Room Name",
AND(OR($I1277="General",$I1277="Open plan/ semi-open general",$I1277="Fitted",$I1277="Light practical (science)",$I1277="Light practical (other)",$I1277="Heavy practical (workshops)",$I1277="Heavy practical (clean)",$I1277="Large",$I1277="Storage"),$J1277=0,$K1277=0),"Please update Net Area or Non-net Area",
AND($B1277&lt;&gt;"OUT",$J1277=0,$I1277&lt;&gt;"Non-net",$M1277="85% Circulation"),"Net area not recorded for spaces with 85% circulation unusable type",
AND(OR($I1277="General",$I1277="Open plan/ semi-open general",$I1277="Fitted",$I1277="Light practical (science)",$I1277="Light practical (other)",$I1277="Heavy practical (workshops)",$I1277="Heavy practical (clean)",$I1277="Large",$I1277="Storage"),OR($J1277=0,ISBLANK($J1277))),"Net area not recorded in net spaces",
AND(OR($I1277="Non-net",$I1277="Outdoor space"),$J1277&gt;0),"Net Area Recorded in Non-net space",
AND($I1277="General",$J1277&gt;90),"This general space is over 90m2, please ensure that this space is entered as separate spaces if it usually used as separate spaces",
AND($I1277="Open plan/ semi-open general",$J1277&lt;27),"Open plan general space under 27m2",
AND(OR($K1277=0,ISBLANK($K1277)), $I1277="Non-net"),"Non-net area not recorded in non-net space"
),
" ")</f>
        <v xml:space="preserve"> </v>
      </c>
      <c r="M1277" s="144"/>
      <c r="N1277" s="144"/>
      <c r="O1277" s="144"/>
      <c r="P1277" s="144"/>
      <c r="Q1277" s="144"/>
      <c r="R1277" s="171"/>
      <c r="S1277" s="147">
        <f>NCA_Calculations!$P$1289</f>
        <v>0</v>
      </c>
      <c r="T1277" s="147">
        <f>NCA_Calculations!$Q$1289</f>
        <v>0</v>
      </c>
      <c r="U1277" s="144"/>
      <c r="V1277" s="144"/>
      <c r="W1277" s="149" t="str" cm="1">
        <f t="array" ref="W1277">_xlfn.IFNA(
_xlfn.IFS(
ISBLANK($U1277),"Missing space use.",
AND('Establishment details'!$C$14="Secondary",$V1277="Classbase"),"Invalid Status type",
AND(OR( $V1277="Classbase", $V1277="Teaching", $V1277="Early years",$V1277="SEND resourced"), NOT(ISBLANK($M1277))),"Space with status type and unusable type.",
AND($V1277= "Classbase",'Establishment details'!$C$22&gt;=10), "Classbase status is only valid in schools with a primary element.",
AND($I1277= "Large",$N1277 &gt; 3.5), "Large rooms with less than 3.5m height.",
AND(OR($V1277="Light practical (science)",$V1277="Light practical (science)",$V1277="Heavy practical (workshops)", $V1277="Heavy practical (clean)"), OR($O1277=0,ISBLANK($O1277))),"Missing sinks count for light and heavy practical spaces.",
AND($M1277 = "Other",ISBLANK($R1277)), "Invalid unusable type / missing note for other unusable type."
),
" ")</f>
        <v>Missing space use.</v>
      </c>
    </row>
    <row r="1278" spans="2:23" ht="15.75" x14ac:dyDescent="0.25">
      <c r="B1278" s="143"/>
      <c r="C1278" s="144"/>
      <c r="D1278" s="144"/>
      <c r="E1278" s="144"/>
      <c r="F1278" s="147" t="str" cm="1">
        <f t="array" ref="F1278">_xlfn.IFNA(CONCATENATE(_xlfn.IFS($D1278="Mezzanine",LEFT($D1278,1), $D1278="Ground Floor",LEFT($D1278,1),$D1278="Basment ",LEFT($D1278,1), $D1278="1st Floor", "0"&amp;LEFT($D1278,1), $D1278="2nd Floor", "0"&amp;LEFT($D1278,1), $D1278="3rd Floor", "0"&amp;LEFT($D1278,1), $D1278="4th Floor", "0"&amp;LEFT($D1278,1), $D1278="5th Floor", "0"&amp;LEFT($D1278,1), $D1278="6th Floor", "0"&amp;LEFT($D1278,1),$D1278="7th Floor", "0"&amp;LEFT($D1278,1),$D1278="8th Floor", "0"&amp;LEFT($D1278,1),$D1278="9th Floor", "0"&amp;LEFT($D1278,1),$D1278="10th Floor", LEFT($D1278,2),$D1278="11th Floor", LEFT($D1278,2),$D1278="12th Floor", LEFT($D1278,2),$D1278="13th Floor", LEFT($D1278,2), $D1278="Lower Ground", LEFT($D1278)&amp;IF(ISNUMBER(FIND(" ",$D1278)),MID($D1278,FIND(" ",$D1278)+1,1),"")&amp;IF(ISNUMBER(FIND(" ",$D1278,FIND(" ",$D1278)+1)),MID($D1278,FIND(" ",$D1278,FIND(" ",$D1278)+1)+1,1),""),$D1278="Upper Ground", LEFT($D1278)&amp;IF(ISNUMBER(FIND(" ",$D1278)),MID($D1278,FIND(" ",$D1278)+1,1),"")&amp;IF(ISNUMBER(FIND(" ",$D1278,FIND(" ",$D1278)+1)),MID($D1278,FIND(" ",$D1278,FIND(" ",$D1278)+1)+1,1),"")),".0",$E1278), " ")</f>
        <v xml:space="preserve"> </v>
      </c>
      <c r="G1278" s="144"/>
      <c r="H1278" s="144"/>
      <c r="I1278" s="144"/>
      <c r="J1278" s="144"/>
      <c r="K1278" s="144"/>
      <c r="L1278" s="149" t="str" cm="1">
        <f t="array" ref="L1278">_xlfn.IFNA(
_xlfn.IFS(
AND($F1278=" ",$G1278=" ",$H1278=" "),"Please update all three: Surveyor Room Reference, Establishment Room Reference and Establishment Room Name",
AND(OR($I1278="General",$I1278="Open plan/ semi-open general",$I1278="Fitted",$I1278="Light practical (science)",$I1278="Light practical (other)",$I1278="Heavy practical (workshops)",$I1278="Heavy practical (clean)",$I1278="Large",$I1278="Storage"),$J1278=0,$K1278=0),"Please update Net Area or Non-net Area",
AND($B1278&lt;&gt;"OUT",$J1278=0,$I1278&lt;&gt;"Non-net",$M1278="85% Circulation"),"Net area not recorded for spaces with 85% circulation unusable type",
AND(OR($I1278="General",$I1278="Open plan/ semi-open general",$I1278="Fitted",$I1278="Light practical (science)",$I1278="Light practical (other)",$I1278="Heavy practical (workshops)",$I1278="Heavy practical (clean)",$I1278="Large",$I1278="Storage"),OR($J1278=0,ISBLANK($J1278))),"Net area not recorded in net spaces",
AND(OR($I1278="Non-net",$I1278="Outdoor space"),$J1278&gt;0),"Net Area Recorded in Non-net space",
AND($I1278="General",$J1278&gt;90),"This general space is over 90m2, please ensure that this space is entered as separate spaces if it usually used as separate spaces",
AND($I1278="Open plan/ semi-open general",$J1278&lt;27),"Open plan general space under 27m2",
AND(OR($K1278=0,ISBLANK($K1278)), $I1278="Non-net"),"Non-net area not recorded in non-net space"
),
" ")</f>
        <v xml:space="preserve"> </v>
      </c>
      <c r="M1278" s="144"/>
      <c r="N1278" s="144"/>
      <c r="O1278" s="144"/>
      <c r="P1278" s="144"/>
      <c r="Q1278" s="144"/>
      <c r="R1278" s="171"/>
      <c r="S1278" s="147">
        <f>NCA_Calculations!$P$1290</f>
        <v>0</v>
      </c>
      <c r="T1278" s="147">
        <f>NCA_Calculations!$Q$1290</f>
        <v>0</v>
      </c>
      <c r="U1278" s="144"/>
      <c r="V1278" s="144"/>
      <c r="W1278" s="149" t="str" cm="1">
        <f t="array" ref="W1278">_xlfn.IFNA(
_xlfn.IFS(
ISBLANK($U1278),"Missing space use.",
AND('Establishment details'!$C$14="Secondary",$V1278="Classbase"),"Invalid Status type",
AND(OR( $V1278="Classbase", $V1278="Teaching", $V1278="Early years",$V1278="SEND resourced"), NOT(ISBLANK($M1278))),"Space with status type and unusable type.",
AND($V1278= "Classbase",'Establishment details'!$C$22&gt;=10), "Classbase status is only valid in schools with a primary element.",
AND($I1278= "Large",$N1278 &gt; 3.5), "Large rooms with less than 3.5m height.",
AND(OR($V1278="Light practical (science)",$V1278="Light practical (science)",$V1278="Heavy practical (workshops)", $V1278="Heavy practical (clean)"), OR($O1278=0,ISBLANK($O1278))),"Missing sinks count for light and heavy practical spaces.",
AND($M1278 = "Other",ISBLANK($R1278)), "Invalid unusable type / missing note for other unusable type."
),
" ")</f>
        <v>Missing space use.</v>
      </c>
    </row>
    <row r="1279" spans="2:23" ht="15.75" x14ac:dyDescent="0.25">
      <c r="B1279" s="143"/>
      <c r="C1279" s="144"/>
      <c r="D1279" s="144"/>
      <c r="E1279" s="144"/>
      <c r="F1279" s="147" t="str" cm="1">
        <f t="array" ref="F1279">_xlfn.IFNA(CONCATENATE(_xlfn.IFS($D1279="Mezzanine",LEFT($D1279,1), $D1279="Ground Floor",LEFT($D1279,1),$D1279="Basment ",LEFT($D1279,1), $D1279="1st Floor", "0"&amp;LEFT($D1279,1), $D1279="2nd Floor", "0"&amp;LEFT($D1279,1), $D1279="3rd Floor", "0"&amp;LEFT($D1279,1), $D1279="4th Floor", "0"&amp;LEFT($D1279,1), $D1279="5th Floor", "0"&amp;LEFT($D1279,1), $D1279="6th Floor", "0"&amp;LEFT($D1279,1),$D1279="7th Floor", "0"&amp;LEFT($D1279,1),$D1279="8th Floor", "0"&amp;LEFT($D1279,1),$D1279="9th Floor", "0"&amp;LEFT($D1279,1),$D1279="10th Floor", LEFT($D1279,2),$D1279="11th Floor", LEFT($D1279,2),$D1279="12th Floor", LEFT($D1279,2),$D1279="13th Floor", LEFT($D1279,2), $D1279="Lower Ground", LEFT($D1279)&amp;IF(ISNUMBER(FIND(" ",$D1279)),MID($D1279,FIND(" ",$D1279)+1,1),"")&amp;IF(ISNUMBER(FIND(" ",$D1279,FIND(" ",$D1279)+1)),MID($D1279,FIND(" ",$D1279,FIND(" ",$D1279)+1)+1,1),""),$D1279="Upper Ground", LEFT($D1279)&amp;IF(ISNUMBER(FIND(" ",$D1279)),MID($D1279,FIND(" ",$D1279)+1,1),"")&amp;IF(ISNUMBER(FIND(" ",$D1279,FIND(" ",$D1279)+1)),MID($D1279,FIND(" ",$D1279,FIND(" ",$D1279)+1)+1,1),"")),".0",$E1279), " ")</f>
        <v xml:space="preserve"> </v>
      </c>
      <c r="G1279" s="144"/>
      <c r="H1279" s="144"/>
      <c r="I1279" s="144"/>
      <c r="J1279" s="144"/>
      <c r="K1279" s="144"/>
      <c r="L1279" s="149" t="str" cm="1">
        <f t="array" ref="L1279">_xlfn.IFNA(
_xlfn.IFS(
AND($F1279=" ",$G1279=" ",$H1279=" "),"Please update all three: Surveyor Room Reference, Establishment Room Reference and Establishment Room Name",
AND(OR($I1279="General",$I1279="Open plan/ semi-open general",$I1279="Fitted",$I1279="Light practical (science)",$I1279="Light practical (other)",$I1279="Heavy practical (workshops)",$I1279="Heavy practical (clean)",$I1279="Large",$I1279="Storage"),$J1279=0,$K1279=0),"Please update Net Area or Non-net Area",
AND($B1279&lt;&gt;"OUT",$J1279=0,$I1279&lt;&gt;"Non-net",$M1279="85% Circulation"),"Net area not recorded for spaces with 85% circulation unusable type",
AND(OR($I1279="General",$I1279="Open plan/ semi-open general",$I1279="Fitted",$I1279="Light practical (science)",$I1279="Light practical (other)",$I1279="Heavy practical (workshops)",$I1279="Heavy practical (clean)",$I1279="Large",$I1279="Storage"),OR($J1279=0,ISBLANK($J1279))),"Net area not recorded in net spaces",
AND(OR($I1279="Non-net",$I1279="Outdoor space"),$J1279&gt;0),"Net Area Recorded in Non-net space",
AND($I1279="General",$J1279&gt;90),"This general space is over 90m2, please ensure that this space is entered as separate spaces if it usually used as separate spaces",
AND($I1279="Open plan/ semi-open general",$J1279&lt;27),"Open plan general space under 27m2",
AND(OR($K1279=0,ISBLANK($K1279)), $I1279="Non-net"),"Non-net area not recorded in non-net space"
),
" ")</f>
        <v xml:space="preserve"> </v>
      </c>
      <c r="M1279" s="144"/>
      <c r="N1279" s="144"/>
      <c r="O1279" s="144"/>
      <c r="P1279" s="144"/>
      <c r="Q1279" s="144"/>
      <c r="R1279" s="171"/>
      <c r="S1279" s="147">
        <f>NCA_Calculations!$P$1291</f>
        <v>0</v>
      </c>
      <c r="T1279" s="147">
        <f>NCA_Calculations!$Q$1291</f>
        <v>0</v>
      </c>
      <c r="U1279" s="144"/>
      <c r="V1279" s="144"/>
      <c r="W1279" s="149" t="str" cm="1">
        <f t="array" ref="W1279">_xlfn.IFNA(
_xlfn.IFS(
ISBLANK($U1279),"Missing space use.",
AND('Establishment details'!$C$14="Secondary",$V1279="Classbase"),"Invalid Status type",
AND(OR( $V1279="Classbase", $V1279="Teaching", $V1279="Early years",$V1279="SEND resourced"), NOT(ISBLANK($M1279))),"Space with status type and unusable type.",
AND($V1279= "Classbase",'Establishment details'!$C$22&gt;=10), "Classbase status is only valid in schools with a primary element.",
AND($I1279= "Large",$N1279 &gt; 3.5), "Large rooms with less than 3.5m height.",
AND(OR($V1279="Light practical (science)",$V1279="Light practical (science)",$V1279="Heavy practical (workshops)", $V1279="Heavy practical (clean)"), OR($O1279=0,ISBLANK($O1279))),"Missing sinks count for light and heavy practical spaces.",
AND($M1279 = "Other",ISBLANK($R1279)), "Invalid unusable type / missing note for other unusable type."
),
" ")</f>
        <v>Missing space use.</v>
      </c>
    </row>
    <row r="1280" spans="2:23" ht="15.75" x14ac:dyDescent="0.25">
      <c r="B1280" s="143"/>
      <c r="C1280" s="144"/>
      <c r="D1280" s="144"/>
      <c r="E1280" s="144"/>
      <c r="F1280" s="147" t="str" cm="1">
        <f t="array" ref="F1280">_xlfn.IFNA(CONCATENATE(_xlfn.IFS($D1280="Mezzanine",LEFT($D1280,1), $D1280="Ground Floor",LEFT($D1280,1),$D1280="Basment ",LEFT($D1280,1), $D1280="1st Floor", "0"&amp;LEFT($D1280,1), $D1280="2nd Floor", "0"&amp;LEFT($D1280,1), $D1280="3rd Floor", "0"&amp;LEFT($D1280,1), $D1280="4th Floor", "0"&amp;LEFT($D1280,1), $D1280="5th Floor", "0"&amp;LEFT($D1280,1), $D1280="6th Floor", "0"&amp;LEFT($D1280,1),$D1280="7th Floor", "0"&amp;LEFT($D1280,1),$D1280="8th Floor", "0"&amp;LEFT($D1280,1),$D1280="9th Floor", "0"&amp;LEFT($D1280,1),$D1280="10th Floor", LEFT($D1280,2),$D1280="11th Floor", LEFT($D1280,2),$D1280="12th Floor", LEFT($D1280,2),$D1280="13th Floor", LEFT($D1280,2), $D1280="Lower Ground", LEFT($D1280)&amp;IF(ISNUMBER(FIND(" ",$D1280)),MID($D1280,FIND(" ",$D1280)+1,1),"")&amp;IF(ISNUMBER(FIND(" ",$D1280,FIND(" ",$D1280)+1)),MID($D1280,FIND(" ",$D1280,FIND(" ",$D1280)+1)+1,1),""),$D1280="Upper Ground", LEFT($D1280)&amp;IF(ISNUMBER(FIND(" ",$D1280)),MID($D1280,FIND(" ",$D1280)+1,1),"")&amp;IF(ISNUMBER(FIND(" ",$D1280,FIND(" ",$D1280)+1)),MID($D1280,FIND(" ",$D1280,FIND(" ",$D1280)+1)+1,1),"")),".0",$E1280), " ")</f>
        <v xml:space="preserve"> </v>
      </c>
      <c r="G1280" s="144"/>
      <c r="H1280" s="144"/>
      <c r="I1280" s="144"/>
      <c r="J1280" s="144"/>
      <c r="K1280" s="144"/>
      <c r="L1280" s="149" t="str" cm="1">
        <f t="array" ref="L1280">_xlfn.IFNA(
_xlfn.IFS(
AND($F1280=" ",$G1280=" ",$H1280=" "),"Please update all three: Surveyor Room Reference, Establishment Room Reference and Establishment Room Name",
AND(OR($I1280="General",$I1280="Open plan/ semi-open general",$I1280="Fitted",$I1280="Light practical (science)",$I1280="Light practical (other)",$I1280="Heavy practical (workshops)",$I1280="Heavy practical (clean)",$I1280="Large",$I1280="Storage"),$J1280=0,$K1280=0),"Please update Net Area or Non-net Area",
AND($B1280&lt;&gt;"OUT",$J1280=0,$I1280&lt;&gt;"Non-net",$M1280="85% Circulation"),"Net area not recorded for spaces with 85% circulation unusable type",
AND(OR($I1280="General",$I1280="Open plan/ semi-open general",$I1280="Fitted",$I1280="Light practical (science)",$I1280="Light practical (other)",$I1280="Heavy practical (workshops)",$I1280="Heavy practical (clean)",$I1280="Large",$I1280="Storage"),OR($J1280=0,ISBLANK($J1280))),"Net area not recorded in net spaces",
AND(OR($I1280="Non-net",$I1280="Outdoor space"),$J1280&gt;0),"Net Area Recorded in Non-net space",
AND($I1280="General",$J1280&gt;90),"This general space is over 90m2, please ensure that this space is entered as separate spaces if it usually used as separate spaces",
AND($I1280="Open plan/ semi-open general",$J1280&lt;27),"Open plan general space under 27m2",
AND(OR($K1280=0,ISBLANK($K1280)), $I1280="Non-net"),"Non-net area not recorded in non-net space"
),
" ")</f>
        <v xml:space="preserve"> </v>
      </c>
      <c r="M1280" s="144"/>
      <c r="N1280" s="144"/>
      <c r="O1280" s="144"/>
      <c r="P1280" s="144"/>
      <c r="Q1280" s="144"/>
      <c r="R1280" s="171"/>
      <c r="S1280" s="147">
        <f>NCA_Calculations!$P$1292</f>
        <v>0</v>
      </c>
      <c r="T1280" s="147">
        <f>NCA_Calculations!$Q$1292</f>
        <v>0</v>
      </c>
      <c r="U1280" s="144"/>
      <c r="V1280" s="144"/>
      <c r="W1280" s="149" t="str" cm="1">
        <f t="array" ref="W1280">_xlfn.IFNA(
_xlfn.IFS(
ISBLANK($U1280),"Missing space use.",
AND('Establishment details'!$C$14="Secondary",$V1280="Classbase"),"Invalid Status type",
AND(OR( $V1280="Classbase", $V1280="Teaching", $V1280="Early years",$V1280="SEND resourced"), NOT(ISBLANK($M1280))),"Space with status type and unusable type.",
AND($V1280= "Classbase",'Establishment details'!$C$22&gt;=10), "Classbase status is only valid in schools with a primary element.",
AND($I1280= "Large",$N1280 &gt; 3.5), "Large rooms with less than 3.5m height.",
AND(OR($V1280="Light practical (science)",$V1280="Light practical (science)",$V1280="Heavy practical (workshops)", $V1280="Heavy practical (clean)"), OR($O1280=0,ISBLANK($O1280))),"Missing sinks count for light and heavy practical spaces.",
AND($M1280 = "Other",ISBLANK($R1280)), "Invalid unusable type / missing note for other unusable type."
),
" ")</f>
        <v>Missing space use.</v>
      </c>
    </row>
    <row r="1281" spans="2:23" ht="15.75" x14ac:dyDescent="0.25">
      <c r="B1281" s="143"/>
      <c r="C1281" s="144"/>
      <c r="D1281" s="144"/>
      <c r="E1281" s="144"/>
      <c r="F1281" s="147" t="str" cm="1">
        <f t="array" ref="F1281">_xlfn.IFNA(CONCATENATE(_xlfn.IFS($D1281="Mezzanine",LEFT($D1281,1), $D1281="Ground Floor",LEFT($D1281,1),$D1281="Basment ",LEFT($D1281,1), $D1281="1st Floor", "0"&amp;LEFT($D1281,1), $D1281="2nd Floor", "0"&amp;LEFT($D1281,1), $D1281="3rd Floor", "0"&amp;LEFT($D1281,1), $D1281="4th Floor", "0"&amp;LEFT($D1281,1), $D1281="5th Floor", "0"&amp;LEFT($D1281,1), $D1281="6th Floor", "0"&amp;LEFT($D1281,1),$D1281="7th Floor", "0"&amp;LEFT($D1281,1),$D1281="8th Floor", "0"&amp;LEFT($D1281,1),$D1281="9th Floor", "0"&amp;LEFT($D1281,1),$D1281="10th Floor", LEFT($D1281,2),$D1281="11th Floor", LEFT($D1281,2),$D1281="12th Floor", LEFT($D1281,2),$D1281="13th Floor", LEFT($D1281,2), $D1281="Lower Ground", LEFT($D1281)&amp;IF(ISNUMBER(FIND(" ",$D1281)),MID($D1281,FIND(" ",$D1281)+1,1),"")&amp;IF(ISNUMBER(FIND(" ",$D1281,FIND(" ",$D1281)+1)),MID($D1281,FIND(" ",$D1281,FIND(" ",$D1281)+1)+1,1),""),$D1281="Upper Ground", LEFT($D1281)&amp;IF(ISNUMBER(FIND(" ",$D1281)),MID($D1281,FIND(" ",$D1281)+1,1),"")&amp;IF(ISNUMBER(FIND(" ",$D1281,FIND(" ",$D1281)+1)),MID($D1281,FIND(" ",$D1281,FIND(" ",$D1281)+1)+1,1),"")),".0",$E1281), " ")</f>
        <v xml:space="preserve"> </v>
      </c>
      <c r="G1281" s="144"/>
      <c r="H1281" s="144"/>
      <c r="I1281" s="144"/>
      <c r="J1281" s="144"/>
      <c r="K1281" s="144"/>
      <c r="L1281" s="149" t="str" cm="1">
        <f t="array" ref="L1281">_xlfn.IFNA(
_xlfn.IFS(
AND($F1281=" ",$G1281=" ",$H1281=" "),"Please update all three: Surveyor Room Reference, Establishment Room Reference and Establishment Room Name",
AND(OR($I1281="General",$I1281="Open plan/ semi-open general",$I1281="Fitted",$I1281="Light practical (science)",$I1281="Light practical (other)",$I1281="Heavy practical (workshops)",$I1281="Heavy practical (clean)",$I1281="Large",$I1281="Storage"),$J1281=0,$K1281=0),"Please update Net Area or Non-net Area",
AND($B1281&lt;&gt;"OUT",$J1281=0,$I1281&lt;&gt;"Non-net",$M1281="85% Circulation"),"Net area not recorded for spaces with 85% circulation unusable type",
AND(OR($I1281="General",$I1281="Open plan/ semi-open general",$I1281="Fitted",$I1281="Light practical (science)",$I1281="Light practical (other)",$I1281="Heavy practical (workshops)",$I1281="Heavy practical (clean)",$I1281="Large",$I1281="Storage"),OR($J1281=0,ISBLANK($J1281))),"Net area not recorded in net spaces",
AND(OR($I1281="Non-net",$I1281="Outdoor space"),$J1281&gt;0),"Net Area Recorded in Non-net space",
AND($I1281="General",$J1281&gt;90),"This general space is over 90m2, please ensure that this space is entered as separate spaces if it usually used as separate spaces",
AND($I1281="Open plan/ semi-open general",$J1281&lt;27),"Open plan general space under 27m2",
AND(OR($K1281=0,ISBLANK($K1281)), $I1281="Non-net"),"Non-net area not recorded in non-net space"
),
" ")</f>
        <v xml:space="preserve"> </v>
      </c>
      <c r="M1281" s="144"/>
      <c r="N1281" s="144"/>
      <c r="O1281" s="144"/>
      <c r="P1281" s="144"/>
      <c r="Q1281" s="144"/>
      <c r="R1281" s="171"/>
      <c r="S1281" s="147">
        <f>NCA_Calculations!$P$1293</f>
        <v>0</v>
      </c>
      <c r="T1281" s="147">
        <f>NCA_Calculations!$Q$1293</f>
        <v>0</v>
      </c>
      <c r="U1281" s="144"/>
      <c r="V1281" s="144"/>
      <c r="W1281" s="149" t="str" cm="1">
        <f t="array" ref="W1281">_xlfn.IFNA(
_xlfn.IFS(
ISBLANK($U1281),"Missing space use.",
AND('Establishment details'!$C$14="Secondary",$V1281="Classbase"),"Invalid Status type",
AND(OR( $V1281="Classbase", $V1281="Teaching", $V1281="Early years",$V1281="SEND resourced"), NOT(ISBLANK($M1281))),"Space with status type and unusable type.",
AND($V1281= "Classbase",'Establishment details'!$C$22&gt;=10), "Classbase status is only valid in schools with a primary element.",
AND($I1281= "Large",$N1281 &gt; 3.5), "Large rooms with less than 3.5m height.",
AND(OR($V1281="Light practical (science)",$V1281="Light practical (science)",$V1281="Heavy practical (workshops)", $V1281="Heavy practical (clean)"), OR($O1281=0,ISBLANK($O1281))),"Missing sinks count for light and heavy practical spaces.",
AND($M1281 = "Other",ISBLANK($R1281)), "Invalid unusable type / missing note for other unusable type."
),
" ")</f>
        <v>Missing space use.</v>
      </c>
    </row>
    <row r="1282" spans="2:23" ht="15.75" x14ac:dyDescent="0.25">
      <c r="B1282" s="143"/>
      <c r="C1282" s="144"/>
      <c r="D1282" s="144"/>
      <c r="E1282" s="144"/>
      <c r="F1282" s="147" t="str" cm="1">
        <f t="array" ref="F1282">_xlfn.IFNA(CONCATENATE(_xlfn.IFS($D1282="Mezzanine",LEFT($D1282,1), $D1282="Ground Floor",LEFT($D1282,1),$D1282="Basment ",LEFT($D1282,1), $D1282="1st Floor", "0"&amp;LEFT($D1282,1), $D1282="2nd Floor", "0"&amp;LEFT($D1282,1), $D1282="3rd Floor", "0"&amp;LEFT($D1282,1), $D1282="4th Floor", "0"&amp;LEFT($D1282,1), $D1282="5th Floor", "0"&amp;LEFT($D1282,1), $D1282="6th Floor", "0"&amp;LEFT($D1282,1),$D1282="7th Floor", "0"&amp;LEFT($D1282,1),$D1282="8th Floor", "0"&amp;LEFT($D1282,1),$D1282="9th Floor", "0"&amp;LEFT($D1282,1),$D1282="10th Floor", LEFT($D1282,2),$D1282="11th Floor", LEFT($D1282,2),$D1282="12th Floor", LEFT($D1282,2),$D1282="13th Floor", LEFT($D1282,2), $D1282="Lower Ground", LEFT($D1282)&amp;IF(ISNUMBER(FIND(" ",$D1282)),MID($D1282,FIND(" ",$D1282)+1,1),"")&amp;IF(ISNUMBER(FIND(" ",$D1282,FIND(" ",$D1282)+1)),MID($D1282,FIND(" ",$D1282,FIND(" ",$D1282)+1)+1,1),""),$D1282="Upper Ground", LEFT($D1282)&amp;IF(ISNUMBER(FIND(" ",$D1282)),MID($D1282,FIND(" ",$D1282)+1,1),"")&amp;IF(ISNUMBER(FIND(" ",$D1282,FIND(" ",$D1282)+1)),MID($D1282,FIND(" ",$D1282,FIND(" ",$D1282)+1)+1,1),"")),".0",$E1282), " ")</f>
        <v xml:space="preserve"> </v>
      </c>
      <c r="G1282" s="144"/>
      <c r="H1282" s="144"/>
      <c r="I1282" s="144"/>
      <c r="J1282" s="144"/>
      <c r="K1282" s="144"/>
      <c r="L1282" s="149" t="str" cm="1">
        <f t="array" ref="L1282">_xlfn.IFNA(
_xlfn.IFS(
AND($F1282=" ",$G1282=" ",$H1282=" "),"Please update all three: Surveyor Room Reference, Establishment Room Reference and Establishment Room Name",
AND(OR($I1282="General",$I1282="Open plan/ semi-open general",$I1282="Fitted",$I1282="Light practical (science)",$I1282="Light practical (other)",$I1282="Heavy practical (workshops)",$I1282="Heavy practical (clean)",$I1282="Large",$I1282="Storage"),$J1282=0,$K1282=0),"Please update Net Area or Non-net Area",
AND($B1282&lt;&gt;"OUT",$J1282=0,$I1282&lt;&gt;"Non-net",$M1282="85% Circulation"),"Net area not recorded for spaces with 85% circulation unusable type",
AND(OR($I1282="General",$I1282="Open plan/ semi-open general",$I1282="Fitted",$I1282="Light practical (science)",$I1282="Light practical (other)",$I1282="Heavy practical (workshops)",$I1282="Heavy practical (clean)",$I1282="Large",$I1282="Storage"),OR($J1282=0,ISBLANK($J1282))),"Net area not recorded in net spaces",
AND(OR($I1282="Non-net",$I1282="Outdoor space"),$J1282&gt;0),"Net Area Recorded in Non-net space",
AND($I1282="General",$J1282&gt;90),"This general space is over 90m2, please ensure that this space is entered as separate spaces if it usually used as separate spaces",
AND($I1282="Open plan/ semi-open general",$J1282&lt;27),"Open plan general space under 27m2",
AND(OR($K1282=0,ISBLANK($K1282)), $I1282="Non-net"),"Non-net area not recorded in non-net space"
),
" ")</f>
        <v xml:space="preserve"> </v>
      </c>
      <c r="M1282" s="144"/>
      <c r="N1282" s="144"/>
      <c r="O1282" s="144"/>
      <c r="P1282" s="144"/>
      <c r="Q1282" s="144"/>
      <c r="R1282" s="171"/>
      <c r="S1282" s="147">
        <f>NCA_Calculations!$P$1294</f>
        <v>0</v>
      </c>
      <c r="T1282" s="147">
        <f>NCA_Calculations!$Q$1294</f>
        <v>0</v>
      </c>
      <c r="U1282" s="144"/>
      <c r="V1282" s="144"/>
      <c r="W1282" s="149" t="str" cm="1">
        <f t="array" ref="W1282">_xlfn.IFNA(
_xlfn.IFS(
ISBLANK($U1282),"Missing space use.",
AND('Establishment details'!$C$14="Secondary",$V1282="Classbase"),"Invalid Status type",
AND(OR( $V1282="Classbase", $V1282="Teaching", $V1282="Early years",$V1282="SEND resourced"), NOT(ISBLANK($M1282))),"Space with status type and unusable type.",
AND($V1282= "Classbase",'Establishment details'!$C$22&gt;=10), "Classbase status is only valid in schools with a primary element.",
AND($I1282= "Large",$N1282 &gt; 3.5), "Large rooms with less than 3.5m height.",
AND(OR($V1282="Light practical (science)",$V1282="Light practical (science)",$V1282="Heavy practical (workshops)", $V1282="Heavy practical (clean)"), OR($O1282=0,ISBLANK($O1282))),"Missing sinks count for light and heavy practical spaces.",
AND($M1282 = "Other",ISBLANK($R1282)), "Invalid unusable type / missing note for other unusable type."
),
" ")</f>
        <v>Missing space use.</v>
      </c>
    </row>
    <row r="1283" spans="2:23" ht="15.75" x14ac:dyDescent="0.25">
      <c r="B1283" s="143"/>
      <c r="C1283" s="144"/>
      <c r="D1283" s="144"/>
      <c r="E1283" s="144"/>
      <c r="F1283" s="147" t="str" cm="1">
        <f t="array" ref="F1283">_xlfn.IFNA(CONCATENATE(_xlfn.IFS($D1283="Mezzanine",LEFT($D1283,1), $D1283="Ground Floor",LEFT($D1283,1),$D1283="Basment ",LEFT($D1283,1), $D1283="1st Floor", "0"&amp;LEFT($D1283,1), $D1283="2nd Floor", "0"&amp;LEFT($D1283,1), $D1283="3rd Floor", "0"&amp;LEFT($D1283,1), $D1283="4th Floor", "0"&amp;LEFT($D1283,1), $D1283="5th Floor", "0"&amp;LEFT($D1283,1), $D1283="6th Floor", "0"&amp;LEFT($D1283,1),$D1283="7th Floor", "0"&amp;LEFT($D1283,1),$D1283="8th Floor", "0"&amp;LEFT($D1283,1),$D1283="9th Floor", "0"&amp;LEFT($D1283,1),$D1283="10th Floor", LEFT($D1283,2),$D1283="11th Floor", LEFT($D1283,2),$D1283="12th Floor", LEFT($D1283,2),$D1283="13th Floor", LEFT($D1283,2), $D1283="Lower Ground", LEFT($D1283)&amp;IF(ISNUMBER(FIND(" ",$D1283)),MID($D1283,FIND(" ",$D1283)+1,1),"")&amp;IF(ISNUMBER(FIND(" ",$D1283,FIND(" ",$D1283)+1)),MID($D1283,FIND(" ",$D1283,FIND(" ",$D1283)+1)+1,1),""),$D1283="Upper Ground", LEFT($D1283)&amp;IF(ISNUMBER(FIND(" ",$D1283)),MID($D1283,FIND(" ",$D1283)+1,1),"")&amp;IF(ISNUMBER(FIND(" ",$D1283,FIND(" ",$D1283)+1)),MID($D1283,FIND(" ",$D1283,FIND(" ",$D1283)+1)+1,1),"")),".0",$E1283), " ")</f>
        <v xml:space="preserve"> </v>
      </c>
      <c r="G1283" s="144"/>
      <c r="H1283" s="144"/>
      <c r="I1283" s="144"/>
      <c r="J1283" s="144"/>
      <c r="K1283" s="144"/>
      <c r="L1283" s="149" t="str" cm="1">
        <f t="array" ref="L1283">_xlfn.IFNA(
_xlfn.IFS(
AND($F1283=" ",$G1283=" ",$H1283=" "),"Please update all three: Surveyor Room Reference, Establishment Room Reference and Establishment Room Name",
AND(OR($I1283="General",$I1283="Open plan/ semi-open general",$I1283="Fitted",$I1283="Light practical (science)",$I1283="Light practical (other)",$I1283="Heavy practical (workshops)",$I1283="Heavy practical (clean)",$I1283="Large",$I1283="Storage"),$J1283=0,$K1283=0),"Please update Net Area or Non-net Area",
AND($B1283&lt;&gt;"OUT",$J1283=0,$I1283&lt;&gt;"Non-net",$M1283="85% Circulation"),"Net area not recorded for spaces with 85% circulation unusable type",
AND(OR($I1283="General",$I1283="Open plan/ semi-open general",$I1283="Fitted",$I1283="Light practical (science)",$I1283="Light practical (other)",$I1283="Heavy practical (workshops)",$I1283="Heavy practical (clean)",$I1283="Large",$I1283="Storage"),OR($J1283=0,ISBLANK($J1283))),"Net area not recorded in net spaces",
AND(OR($I1283="Non-net",$I1283="Outdoor space"),$J1283&gt;0),"Net Area Recorded in Non-net space",
AND($I1283="General",$J1283&gt;90),"This general space is over 90m2, please ensure that this space is entered as separate spaces if it usually used as separate spaces",
AND($I1283="Open plan/ semi-open general",$J1283&lt;27),"Open plan general space under 27m2",
AND(OR($K1283=0,ISBLANK($K1283)), $I1283="Non-net"),"Non-net area not recorded in non-net space"
),
" ")</f>
        <v xml:space="preserve"> </v>
      </c>
      <c r="M1283" s="144"/>
      <c r="N1283" s="144"/>
      <c r="O1283" s="144"/>
      <c r="P1283" s="144"/>
      <c r="Q1283" s="144"/>
      <c r="R1283" s="171"/>
      <c r="S1283" s="147">
        <f>NCA_Calculations!$P$1295</f>
        <v>0</v>
      </c>
      <c r="T1283" s="147">
        <f>NCA_Calculations!$Q$1295</f>
        <v>0</v>
      </c>
      <c r="U1283" s="144"/>
      <c r="V1283" s="144"/>
      <c r="W1283" s="149" t="str" cm="1">
        <f t="array" ref="W1283">_xlfn.IFNA(
_xlfn.IFS(
ISBLANK($U1283),"Missing space use.",
AND('Establishment details'!$C$14="Secondary",$V1283="Classbase"),"Invalid Status type",
AND(OR( $V1283="Classbase", $V1283="Teaching", $V1283="Early years",$V1283="SEND resourced"), NOT(ISBLANK($M1283))),"Space with status type and unusable type.",
AND($V1283= "Classbase",'Establishment details'!$C$22&gt;=10), "Classbase status is only valid in schools with a primary element.",
AND($I1283= "Large",$N1283 &gt; 3.5), "Large rooms with less than 3.5m height.",
AND(OR($V1283="Light practical (science)",$V1283="Light practical (science)",$V1283="Heavy practical (workshops)", $V1283="Heavy practical (clean)"), OR($O1283=0,ISBLANK($O1283))),"Missing sinks count for light and heavy practical spaces.",
AND($M1283 = "Other",ISBLANK($R1283)), "Invalid unusable type / missing note for other unusable type."
),
" ")</f>
        <v>Missing space use.</v>
      </c>
    </row>
    <row r="1284" spans="2:23" ht="15.75" x14ac:dyDescent="0.25">
      <c r="B1284" s="143"/>
      <c r="C1284" s="144"/>
      <c r="D1284" s="144"/>
      <c r="E1284" s="144"/>
      <c r="F1284" s="147" t="str" cm="1">
        <f t="array" ref="F1284">_xlfn.IFNA(CONCATENATE(_xlfn.IFS($D1284="Mezzanine",LEFT($D1284,1), $D1284="Ground Floor",LEFT($D1284,1),$D1284="Basment ",LEFT($D1284,1), $D1284="1st Floor", "0"&amp;LEFT($D1284,1), $D1284="2nd Floor", "0"&amp;LEFT($D1284,1), $D1284="3rd Floor", "0"&amp;LEFT($D1284,1), $D1284="4th Floor", "0"&amp;LEFT($D1284,1), $D1284="5th Floor", "0"&amp;LEFT($D1284,1), $D1284="6th Floor", "0"&amp;LEFT($D1284,1),$D1284="7th Floor", "0"&amp;LEFT($D1284,1),$D1284="8th Floor", "0"&amp;LEFT($D1284,1),$D1284="9th Floor", "0"&amp;LEFT($D1284,1),$D1284="10th Floor", LEFT($D1284,2),$D1284="11th Floor", LEFT($D1284,2),$D1284="12th Floor", LEFT($D1284,2),$D1284="13th Floor", LEFT($D1284,2), $D1284="Lower Ground", LEFT($D1284)&amp;IF(ISNUMBER(FIND(" ",$D1284)),MID($D1284,FIND(" ",$D1284)+1,1),"")&amp;IF(ISNUMBER(FIND(" ",$D1284,FIND(" ",$D1284)+1)),MID($D1284,FIND(" ",$D1284,FIND(" ",$D1284)+1)+1,1),""),$D1284="Upper Ground", LEFT($D1284)&amp;IF(ISNUMBER(FIND(" ",$D1284)),MID($D1284,FIND(" ",$D1284)+1,1),"")&amp;IF(ISNUMBER(FIND(" ",$D1284,FIND(" ",$D1284)+1)),MID($D1284,FIND(" ",$D1284,FIND(" ",$D1284)+1)+1,1),"")),".0",$E1284), " ")</f>
        <v xml:space="preserve"> </v>
      </c>
      <c r="G1284" s="144"/>
      <c r="H1284" s="144"/>
      <c r="I1284" s="144"/>
      <c r="J1284" s="144"/>
      <c r="K1284" s="144"/>
      <c r="L1284" s="149" t="str" cm="1">
        <f t="array" ref="L1284">_xlfn.IFNA(
_xlfn.IFS(
AND($F1284=" ",$G1284=" ",$H1284=" "),"Please update all three: Surveyor Room Reference, Establishment Room Reference and Establishment Room Name",
AND(OR($I1284="General",$I1284="Open plan/ semi-open general",$I1284="Fitted",$I1284="Light practical (science)",$I1284="Light practical (other)",$I1284="Heavy practical (workshops)",$I1284="Heavy practical (clean)",$I1284="Large",$I1284="Storage"),$J1284=0,$K1284=0),"Please update Net Area or Non-net Area",
AND($B1284&lt;&gt;"OUT",$J1284=0,$I1284&lt;&gt;"Non-net",$M1284="85% Circulation"),"Net area not recorded for spaces with 85% circulation unusable type",
AND(OR($I1284="General",$I1284="Open plan/ semi-open general",$I1284="Fitted",$I1284="Light practical (science)",$I1284="Light practical (other)",$I1284="Heavy practical (workshops)",$I1284="Heavy practical (clean)",$I1284="Large",$I1284="Storage"),OR($J1284=0,ISBLANK($J1284))),"Net area not recorded in net spaces",
AND(OR($I1284="Non-net",$I1284="Outdoor space"),$J1284&gt;0),"Net Area Recorded in Non-net space",
AND($I1284="General",$J1284&gt;90),"This general space is over 90m2, please ensure that this space is entered as separate spaces if it usually used as separate spaces",
AND($I1284="Open plan/ semi-open general",$J1284&lt;27),"Open plan general space under 27m2",
AND(OR($K1284=0,ISBLANK($K1284)), $I1284="Non-net"),"Non-net area not recorded in non-net space"
),
" ")</f>
        <v xml:space="preserve"> </v>
      </c>
      <c r="M1284" s="144"/>
      <c r="N1284" s="144"/>
      <c r="O1284" s="144"/>
      <c r="P1284" s="144"/>
      <c r="Q1284" s="144"/>
      <c r="R1284" s="171"/>
      <c r="S1284" s="147">
        <f>NCA_Calculations!$P$1296</f>
        <v>0</v>
      </c>
      <c r="T1284" s="147">
        <f>NCA_Calculations!$Q$1296</f>
        <v>0</v>
      </c>
      <c r="U1284" s="144"/>
      <c r="V1284" s="144"/>
      <c r="W1284" s="149" t="str" cm="1">
        <f t="array" ref="W1284">_xlfn.IFNA(
_xlfn.IFS(
ISBLANK($U1284),"Missing space use.",
AND('Establishment details'!$C$14="Secondary",$V1284="Classbase"),"Invalid Status type",
AND(OR( $V1284="Classbase", $V1284="Teaching", $V1284="Early years",$V1284="SEND resourced"), NOT(ISBLANK($M1284))),"Space with status type and unusable type.",
AND($V1284= "Classbase",'Establishment details'!$C$22&gt;=10), "Classbase status is only valid in schools with a primary element.",
AND($I1284= "Large",$N1284 &gt; 3.5), "Large rooms with less than 3.5m height.",
AND(OR($V1284="Light practical (science)",$V1284="Light practical (science)",$V1284="Heavy practical (workshops)", $V1284="Heavy practical (clean)"), OR($O1284=0,ISBLANK($O1284))),"Missing sinks count for light and heavy practical spaces.",
AND($M1284 = "Other",ISBLANK($R1284)), "Invalid unusable type / missing note for other unusable type."
),
" ")</f>
        <v>Missing space use.</v>
      </c>
    </row>
    <row r="1285" spans="2:23" ht="15.75" x14ac:dyDescent="0.25">
      <c r="B1285" s="143"/>
      <c r="C1285" s="144"/>
      <c r="D1285" s="144"/>
      <c r="E1285" s="144"/>
      <c r="F1285" s="147" t="str" cm="1">
        <f t="array" ref="F1285">_xlfn.IFNA(CONCATENATE(_xlfn.IFS($D1285="Mezzanine",LEFT($D1285,1), $D1285="Ground Floor",LEFT($D1285,1),$D1285="Basment ",LEFT($D1285,1), $D1285="1st Floor", "0"&amp;LEFT($D1285,1), $D1285="2nd Floor", "0"&amp;LEFT($D1285,1), $D1285="3rd Floor", "0"&amp;LEFT($D1285,1), $D1285="4th Floor", "0"&amp;LEFT($D1285,1), $D1285="5th Floor", "0"&amp;LEFT($D1285,1), $D1285="6th Floor", "0"&amp;LEFT($D1285,1),$D1285="7th Floor", "0"&amp;LEFT($D1285,1),$D1285="8th Floor", "0"&amp;LEFT($D1285,1),$D1285="9th Floor", "0"&amp;LEFT($D1285,1),$D1285="10th Floor", LEFT($D1285,2),$D1285="11th Floor", LEFT($D1285,2),$D1285="12th Floor", LEFT($D1285,2),$D1285="13th Floor", LEFT($D1285,2), $D1285="Lower Ground", LEFT($D1285)&amp;IF(ISNUMBER(FIND(" ",$D1285)),MID($D1285,FIND(" ",$D1285)+1,1),"")&amp;IF(ISNUMBER(FIND(" ",$D1285,FIND(" ",$D1285)+1)),MID($D1285,FIND(" ",$D1285,FIND(" ",$D1285)+1)+1,1),""),$D1285="Upper Ground", LEFT($D1285)&amp;IF(ISNUMBER(FIND(" ",$D1285)),MID($D1285,FIND(" ",$D1285)+1,1),"")&amp;IF(ISNUMBER(FIND(" ",$D1285,FIND(" ",$D1285)+1)),MID($D1285,FIND(" ",$D1285,FIND(" ",$D1285)+1)+1,1),"")),".0",$E1285), " ")</f>
        <v xml:space="preserve"> </v>
      </c>
      <c r="G1285" s="144"/>
      <c r="H1285" s="144"/>
      <c r="I1285" s="144"/>
      <c r="J1285" s="144"/>
      <c r="K1285" s="144"/>
      <c r="L1285" s="149" t="str" cm="1">
        <f t="array" ref="L1285">_xlfn.IFNA(
_xlfn.IFS(
AND($F1285=" ",$G1285=" ",$H1285=" "),"Please update all three: Surveyor Room Reference, Establishment Room Reference and Establishment Room Name",
AND(OR($I1285="General",$I1285="Open plan/ semi-open general",$I1285="Fitted",$I1285="Light practical (science)",$I1285="Light practical (other)",$I1285="Heavy practical (workshops)",$I1285="Heavy practical (clean)",$I1285="Large",$I1285="Storage"),$J1285=0,$K1285=0),"Please update Net Area or Non-net Area",
AND($B1285&lt;&gt;"OUT",$J1285=0,$I1285&lt;&gt;"Non-net",$M1285="85% Circulation"),"Net area not recorded for spaces with 85% circulation unusable type",
AND(OR($I1285="General",$I1285="Open plan/ semi-open general",$I1285="Fitted",$I1285="Light practical (science)",$I1285="Light practical (other)",$I1285="Heavy practical (workshops)",$I1285="Heavy practical (clean)",$I1285="Large",$I1285="Storage"),OR($J1285=0,ISBLANK($J1285))),"Net area not recorded in net spaces",
AND(OR($I1285="Non-net",$I1285="Outdoor space"),$J1285&gt;0),"Net Area Recorded in Non-net space",
AND($I1285="General",$J1285&gt;90),"This general space is over 90m2, please ensure that this space is entered as separate spaces if it usually used as separate spaces",
AND($I1285="Open plan/ semi-open general",$J1285&lt;27),"Open plan general space under 27m2",
AND(OR($K1285=0,ISBLANK($K1285)), $I1285="Non-net"),"Non-net area not recorded in non-net space"
),
" ")</f>
        <v xml:space="preserve"> </v>
      </c>
      <c r="M1285" s="144"/>
      <c r="N1285" s="144"/>
      <c r="O1285" s="144"/>
      <c r="P1285" s="144"/>
      <c r="Q1285" s="144"/>
      <c r="R1285" s="171"/>
      <c r="S1285" s="147">
        <f>NCA_Calculations!$P$1297</f>
        <v>0</v>
      </c>
      <c r="T1285" s="147">
        <f>NCA_Calculations!$Q$1297</f>
        <v>0</v>
      </c>
      <c r="U1285" s="144"/>
      <c r="V1285" s="144"/>
      <c r="W1285" s="149" t="str" cm="1">
        <f t="array" ref="W1285">_xlfn.IFNA(
_xlfn.IFS(
ISBLANK($U1285),"Missing space use.",
AND('Establishment details'!$C$14="Secondary",$V1285="Classbase"),"Invalid Status type",
AND(OR( $V1285="Classbase", $V1285="Teaching", $V1285="Early years",$V1285="SEND resourced"), NOT(ISBLANK($M1285))),"Space with status type and unusable type.",
AND($V1285= "Classbase",'Establishment details'!$C$22&gt;=10), "Classbase status is only valid in schools with a primary element.",
AND($I1285= "Large",$N1285 &gt; 3.5), "Large rooms with less than 3.5m height.",
AND(OR($V1285="Light practical (science)",$V1285="Light practical (science)",$V1285="Heavy practical (workshops)", $V1285="Heavy practical (clean)"), OR($O1285=0,ISBLANK($O1285))),"Missing sinks count for light and heavy practical spaces.",
AND($M1285 = "Other",ISBLANK($R1285)), "Invalid unusable type / missing note for other unusable type."
),
" ")</f>
        <v>Missing space use.</v>
      </c>
    </row>
    <row r="1286" spans="2:23" ht="15.75" x14ac:dyDescent="0.25">
      <c r="B1286" s="143"/>
      <c r="C1286" s="144"/>
      <c r="D1286" s="144"/>
      <c r="E1286" s="144"/>
      <c r="F1286" s="147" t="str" cm="1">
        <f t="array" ref="F1286">_xlfn.IFNA(CONCATENATE(_xlfn.IFS($D1286="Mezzanine",LEFT($D1286,1), $D1286="Ground Floor",LEFT($D1286,1),$D1286="Basment ",LEFT($D1286,1), $D1286="1st Floor", "0"&amp;LEFT($D1286,1), $D1286="2nd Floor", "0"&amp;LEFT($D1286,1), $D1286="3rd Floor", "0"&amp;LEFT($D1286,1), $D1286="4th Floor", "0"&amp;LEFT($D1286,1), $D1286="5th Floor", "0"&amp;LEFT($D1286,1), $D1286="6th Floor", "0"&amp;LEFT($D1286,1),$D1286="7th Floor", "0"&amp;LEFT($D1286,1),$D1286="8th Floor", "0"&amp;LEFT($D1286,1),$D1286="9th Floor", "0"&amp;LEFT($D1286,1),$D1286="10th Floor", LEFT($D1286,2),$D1286="11th Floor", LEFT($D1286,2),$D1286="12th Floor", LEFT($D1286,2),$D1286="13th Floor", LEFT($D1286,2), $D1286="Lower Ground", LEFT($D1286)&amp;IF(ISNUMBER(FIND(" ",$D1286)),MID($D1286,FIND(" ",$D1286)+1,1),"")&amp;IF(ISNUMBER(FIND(" ",$D1286,FIND(" ",$D1286)+1)),MID($D1286,FIND(" ",$D1286,FIND(" ",$D1286)+1)+1,1),""),$D1286="Upper Ground", LEFT($D1286)&amp;IF(ISNUMBER(FIND(" ",$D1286)),MID($D1286,FIND(" ",$D1286)+1,1),"")&amp;IF(ISNUMBER(FIND(" ",$D1286,FIND(" ",$D1286)+1)),MID($D1286,FIND(" ",$D1286,FIND(" ",$D1286)+1)+1,1),"")),".0",$E1286), " ")</f>
        <v xml:space="preserve"> </v>
      </c>
      <c r="G1286" s="144"/>
      <c r="H1286" s="144"/>
      <c r="I1286" s="144"/>
      <c r="J1286" s="144"/>
      <c r="K1286" s="144"/>
      <c r="L1286" s="149" t="str" cm="1">
        <f t="array" ref="L1286">_xlfn.IFNA(
_xlfn.IFS(
AND($F1286=" ",$G1286=" ",$H1286=" "),"Please update all three: Surveyor Room Reference, Establishment Room Reference and Establishment Room Name",
AND(OR($I1286="General",$I1286="Open plan/ semi-open general",$I1286="Fitted",$I1286="Light practical (science)",$I1286="Light practical (other)",$I1286="Heavy practical (workshops)",$I1286="Heavy practical (clean)",$I1286="Large",$I1286="Storage"),$J1286=0,$K1286=0),"Please update Net Area or Non-net Area",
AND($B1286&lt;&gt;"OUT",$J1286=0,$I1286&lt;&gt;"Non-net",$M1286="85% Circulation"),"Net area not recorded for spaces with 85% circulation unusable type",
AND(OR($I1286="General",$I1286="Open plan/ semi-open general",$I1286="Fitted",$I1286="Light practical (science)",$I1286="Light practical (other)",$I1286="Heavy practical (workshops)",$I1286="Heavy practical (clean)",$I1286="Large",$I1286="Storage"),OR($J1286=0,ISBLANK($J1286))),"Net area not recorded in net spaces",
AND(OR($I1286="Non-net",$I1286="Outdoor space"),$J1286&gt;0),"Net Area Recorded in Non-net space",
AND($I1286="General",$J1286&gt;90),"This general space is over 90m2, please ensure that this space is entered as separate spaces if it usually used as separate spaces",
AND($I1286="Open plan/ semi-open general",$J1286&lt;27),"Open plan general space under 27m2",
AND(OR($K1286=0,ISBLANK($K1286)), $I1286="Non-net"),"Non-net area not recorded in non-net space"
),
" ")</f>
        <v xml:space="preserve"> </v>
      </c>
      <c r="M1286" s="144"/>
      <c r="N1286" s="144"/>
      <c r="O1286" s="144"/>
      <c r="P1286" s="144"/>
      <c r="Q1286" s="144"/>
      <c r="R1286" s="171"/>
      <c r="S1286" s="147">
        <f>NCA_Calculations!$P$1298</f>
        <v>0</v>
      </c>
      <c r="T1286" s="147">
        <f>NCA_Calculations!$Q$1298</f>
        <v>0</v>
      </c>
      <c r="U1286" s="144"/>
      <c r="V1286" s="144"/>
      <c r="W1286" s="149" t="str" cm="1">
        <f t="array" ref="W1286">_xlfn.IFNA(
_xlfn.IFS(
ISBLANK($U1286),"Missing space use.",
AND('Establishment details'!$C$14="Secondary",$V1286="Classbase"),"Invalid Status type",
AND(OR( $V1286="Classbase", $V1286="Teaching", $V1286="Early years",$V1286="SEND resourced"), NOT(ISBLANK($M1286))),"Space with status type and unusable type.",
AND($V1286= "Classbase",'Establishment details'!$C$22&gt;=10), "Classbase status is only valid in schools with a primary element.",
AND($I1286= "Large",$N1286 &gt; 3.5), "Large rooms with less than 3.5m height.",
AND(OR($V1286="Light practical (science)",$V1286="Light practical (science)",$V1286="Heavy practical (workshops)", $V1286="Heavy practical (clean)"), OR($O1286=0,ISBLANK($O1286))),"Missing sinks count for light and heavy practical spaces.",
AND($M1286 = "Other",ISBLANK($R1286)), "Invalid unusable type / missing note for other unusable type."
),
" ")</f>
        <v>Missing space use.</v>
      </c>
    </row>
    <row r="1287" spans="2:23" ht="15.75" x14ac:dyDescent="0.25">
      <c r="B1287" s="143"/>
      <c r="C1287" s="144"/>
      <c r="D1287" s="144"/>
      <c r="E1287" s="144"/>
      <c r="F1287" s="147" t="str" cm="1">
        <f t="array" ref="F1287">_xlfn.IFNA(CONCATENATE(_xlfn.IFS($D1287="Mezzanine",LEFT($D1287,1), $D1287="Ground Floor",LEFT($D1287,1),$D1287="Basment ",LEFT($D1287,1), $D1287="1st Floor", "0"&amp;LEFT($D1287,1), $D1287="2nd Floor", "0"&amp;LEFT($D1287,1), $D1287="3rd Floor", "0"&amp;LEFT($D1287,1), $D1287="4th Floor", "0"&amp;LEFT($D1287,1), $D1287="5th Floor", "0"&amp;LEFT($D1287,1), $D1287="6th Floor", "0"&amp;LEFT($D1287,1),$D1287="7th Floor", "0"&amp;LEFT($D1287,1),$D1287="8th Floor", "0"&amp;LEFT($D1287,1),$D1287="9th Floor", "0"&amp;LEFT($D1287,1),$D1287="10th Floor", LEFT($D1287,2),$D1287="11th Floor", LEFT($D1287,2),$D1287="12th Floor", LEFT($D1287,2),$D1287="13th Floor", LEFT($D1287,2), $D1287="Lower Ground", LEFT($D1287)&amp;IF(ISNUMBER(FIND(" ",$D1287)),MID($D1287,FIND(" ",$D1287)+1,1),"")&amp;IF(ISNUMBER(FIND(" ",$D1287,FIND(" ",$D1287)+1)),MID($D1287,FIND(" ",$D1287,FIND(" ",$D1287)+1)+1,1),""),$D1287="Upper Ground", LEFT($D1287)&amp;IF(ISNUMBER(FIND(" ",$D1287)),MID($D1287,FIND(" ",$D1287)+1,1),"")&amp;IF(ISNUMBER(FIND(" ",$D1287,FIND(" ",$D1287)+1)),MID($D1287,FIND(" ",$D1287,FIND(" ",$D1287)+1)+1,1),"")),".0",$E1287), " ")</f>
        <v xml:space="preserve"> </v>
      </c>
      <c r="G1287" s="144"/>
      <c r="H1287" s="144"/>
      <c r="I1287" s="144"/>
      <c r="J1287" s="144"/>
      <c r="K1287" s="144"/>
      <c r="L1287" s="149" t="str" cm="1">
        <f t="array" ref="L1287">_xlfn.IFNA(
_xlfn.IFS(
AND($F1287=" ",$G1287=" ",$H1287=" "),"Please update all three: Surveyor Room Reference, Establishment Room Reference and Establishment Room Name",
AND(OR($I1287="General",$I1287="Open plan/ semi-open general",$I1287="Fitted",$I1287="Light practical (science)",$I1287="Light practical (other)",$I1287="Heavy practical (workshops)",$I1287="Heavy practical (clean)",$I1287="Large",$I1287="Storage"),$J1287=0,$K1287=0),"Please update Net Area or Non-net Area",
AND($B1287&lt;&gt;"OUT",$J1287=0,$I1287&lt;&gt;"Non-net",$M1287="85% Circulation"),"Net area not recorded for spaces with 85% circulation unusable type",
AND(OR($I1287="General",$I1287="Open plan/ semi-open general",$I1287="Fitted",$I1287="Light practical (science)",$I1287="Light practical (other)",$I1287="Heavy practical (workshops)",$I1287="Heavy practical (clean)",$I1287="Large",$I1287="Storage"),OR($J1287=0,ISBLANK($J1287))),"Net area not recorded in net spaces",
AND(OR($I1287="Non-net",$I1287="Outdoor space"),$J1287&gt;0),"Net Area Recorded in Non-net space",
AND($I1287="General",$J1287&gt;90),"This general space is over 90m2, please ensure that this space is entered as separate spaces if it usually used as separate spaces",
AND($I1287="Open plan/ semi-open general",$J1287&lt;27),"Open plan general space under 27m2",
AND(OR($K1287=0,ISBLANK($K1287)), $I1287="Non-net"),"Non-net area not recorded in non-net space"
),
" ")</f>
        <v xml:space="preserve"> </v>
      </c>
      <c r="M1287" s="144"/>
      <c r="N1287" s="144"/>
      <c r="O1287" s="144"/>
      <c r="P1287" s="144"/>
      <c r="Q1287" s="144"/>
      <c r="R1287" s="171"/>
      <c r="S1287" s="147">
        <f>NCA_Calculations!$P$1299</f>
        <v>0</v>
      </c>
      <c r="T1287" s="147">
        <f>NCA_Calculations!$Q$1299</f>
        <v>0</v>
      </c>
      <c r="U1287" s="144"/>
      <c r="V1287" s="144"/>
      <c r="W1287" s="149" t="str" cm="1">
        <f t="array" ref="W1287">_xlfn.IFNA(
_xlfn.IFS(
ISBLANK($U1287),"Missing space use.",
AND('Establishment details'!$C$14="Secondary",$V1287="Classbase"),"Invalid Status type",
AND(OR( $V1287="Classbase", $V1287="Teaching", $V1287="Early years",$V1287="SEND resourced"), NOT(ISBLANK($M1287))),"Space with status type and unusable type.",
AND($V1287= "Classbase",'Establishment details'!$C$22&gt;=10), "Classbase status is only valid in schools with a primary element.",
AND($I1287= "Large",$N1287 &gt; 3.5), "Large rooms with less than 3.5m height.",
AND(OR($V1287="Light practical (science)",$V1287="Light practical (science)",$V1287="Heavy practical (workshops)", $V1287="Heavy practical (clean)"), OR($O1287=0,ISBLANK($O1287))),"Missing sinks count for light and heavy practical spaces.",
AND($M1287 = "Other",ISBLANK($R1287)), "Invalid unusable type / missing note for other unusable type."
),
" ")</f>
        <v>Missing space use.</v>
      </c>
    </row>
    <row r="1288" spans="2:23" ht="15.75" x14ac:dyDescent="0.25">
      <c r="B1288" s="143"/>
      <c r="C1288" s="144"/>
      <c r="D1288" s="144"/>
      <c r="E1288" s="144"/>
      <c r="F1288" s="147" t="str" cm="1">
        <f t="array" ref="F1288">_xlfn.IFNA(CONCATENATE(_xlfn.IFS($D1288="Mezzanine",LEFT($D1288,1), $D1288="Ground Floor",LEFT($D1288,1),$D1288="Basment ",LEFT($D1288,1), $D1288="1st Floor", "0"&amp;LEFT($D1288,1), $D1288="2nd Floor", "0"&amp;LEFT($D1288,1), $D1288="3rd Floor", "0"&amp;LEFT($D1288,1), $D1288="4th Floor", "0"&amp;LEFT($D1288,1), $D1288="5th Floor", "0"&amp;LEFT($D1288,1), $D1288="6th Floor", "0"&amp;LEFT($D1288,1),$D1288="7th Floor", "0"&amp;LEFT($D1288,1),$D1288="8th Floor", "0"&amp;LEFT($D1288,1),$D1288="9th Floor", "0"&amp;LEFT($D1288,1),$D1288="10th Floor", LEFT($D1288,2),$D1288="11th Floor", LEFT($D1288,2),$D1288="12th Floor", LEFT($D1288,2),$D1288="13th Floor", LEFT($D1288,2), $D1288="Lower Ground", LEFT($D1288)&amp;IF(ISNUMBER(FIND(" ",$D1288)),MID($D1288,FIND(" ",$D1288)+1,1),"")&amp;IF(ISNUMBER(FIND(" ",$D1288,FIND(" ",$D1288)+1)),MID($D1288,FIND(" ",$D1288,FIND(" ",$D1288)+1)+1,1),""),$D1288="Upper Ground", LEFT($D1288)&amp;IF(ISNUMBER(FIND(" ",$D1288)),MID($D1288,FIND(" ",$D1288)+1,1),"")&amp;IF(ISNUMBER(FIND(" ",$D1288,FIND(" ",$D1288)+1)),MID($D1288,FIND(" ",$D1288,FIND(" ",$D1288)+1)+1,1),"")),".0",$E1288), " ")</f>
        <v xml:space="preserve"> </v>
      </c>
      <c r="G1288" s="144"/>
      <c r="H1288" s="144"/>
      <c r="I1288" s="144"/>
      <c r="J1288" s="144"/>
      <c r="K1288" s="144"/>
      <c r="L1288" s="149" t="str" cm="1">
        <f t="array" ref="L1288">_xlfn.IFNA(
_xlfn.IFS(
AND($F1288=" ",$G1288=" ",$H1288=" "),"Please update all three: Surveyor Room Reference, Establishment Room Reference and Establishment Room Name",
AND(OR($I1288="General",$I1288="Open plan/ semi-open general",$I1288="Fitted",$I1288="Light practical (science)",$I1288="Light practical (other)",$I1288="Heavy practical (workshops)",$I1288="Heavy practical (clean)",$I1288="Large",$I1288="Storage"),$J1288=0,$K1288=0),"Please update Net Area or Non-net Area",
AND($B1288&lt;&gt;"OUT",$J1288=0,$I1288&lt;&gt;"Non-net",$M1288="85% Circulation"),"Net area not recorded for spaces with 85% circulation unusable type",
AND(OR($I1288="General",$I1288="Open plan/ semi-open general",$I1288="Fitted",$I1288="Light practical (science)",$I1288="Light practical (other)",$I1288="Heavy practical (workshops)",$I1288="Heavy practical (clean)",$I1288="Large",$I1288="Storage"),OR($J1288=0,ISBLANK($J1288))),"Net area not recorded in net spaces",
AND(OR($I1288="Non-net",$I1288="Outdoor space"),$J1288&gt;0),"Net Area Recorded in Non-net space",
AND($I1288="General",$J1288&gt;90),"This general space is over 90m2, please ensure that this space is entered as separate spaces if it usually used as separate spaces",
AND($I1288="Open plan/ semi-open general",$J1288&lt;27),"Open plan general space under 27m2",
AND(OR($K1288=0,ISBLANK($K1288)), $I1288="Non-net"),"Non-net area not recorded in non-net space"
),
" ")</f>
        <v xml:space="preserve"> </v>
      </c>
      <c r="M1288" s="144"/>
      <c r="N1288" s="144"/>
      <c r="O1288" s="144"/>
      <c r="P1288" s="144"/>
      <c r="Q1288" s="144"/>
      <c r="R1288" s="171"/>
      <c r="S1288" s="147">
        <f>NCA_Calculations!$P$1300</f>
        <v>0</v>
      </c>
      <c r="T1288" s="147">
        <f>NCA_Calculations!$Q$1300</f>
        <v>0</v>
      </c>
      <c r="U1288" s="144"/>
      <c r="V1288" s="144"/>
      <c r="W1288" s="149" t="str" cm="1">
        <f t="array" ref="W1288">_xlfn.IFNA(
_xlfn.IFS(
ISBLANK($U1288),"Missing space use.",
AND('Establishment details'!$C$14="Secondary",$V1288="Classbase"),"Invalid Status type",
AND(OR( $V1288="Classbase", $V1288="Teaching", $V1288="Early years",$V1288="SEND resourced"), NOT(ISBLANK($M1288))),"Space with status type and unusable type.",
AND($V1288= "Classbase",'Establishment details'!$C$22&gt;=10), "Classbase status is only valid in schools with a primary element.",
AND($I1288= "Large",$N1288 &gt; 3.5), "Large rooms with less than 3.5m height.",
AND(OR($V1288="Light practical (science)",$V1288="Light practical (science)",$V1288="Heavy practical (workshops)", $V1288="Heavy practical (clean)"), OR($O1288=0,ISBLANK($O1288))),"Missing sinks count for light and heavy practical spaces.",
AND($M1288 = "Other",ISBLANK($R1288)), "Invalid unusable type / missing note for other unusable type."
),
" ")</f>
        <v>Missing space use.</v>
      </c>
    </row>
    <row r="1289" spans="2:23" ht="15.75" x14ac:dyDescent="0.25">
      <c r="B1289" s="143"/>
      <c r="C1289" s="144"/>
      <c r="D1289" s="144"/>
      <c r="E1289" s="144"/>
      <c r="F1289" s="147" t="str" cm="1">
        <f t="array" ref="F1289">_xlfn.IFNA(CONCATENATE(_xlfn.IFS($D1289="Mezzanine",LEFT($D1289,1), $D1289="Ground Floor",LEFT($D1289,1),$D1289="Basment ",LEFT($D1289,1), $D1289="1st Floor", "0"&amp;LEFT($D1289,1), $D1289="2nd Floor", "0"&amp;LEFT($D1289,1), $D1289="3rd Floor", "0"&amp;LEFT($D1289,1), $D1289="4th Floor", "0"&amp;LEFT($D1289,1), $D1289="5th Floor", "0"&amp;LEFT($D1289,1), $D1289="6th Floor", "0"&amp;LEFT($D1289,1),$D1289="7th Floor", "0"&amp;LEFT($D1289,1),$D1289="8th Floor", "0"&amp;LEFT($D1289,1),$D1289="9th Floor", "0"&amp;LEFT($D1289,1),$D1289="10th Floor", LEFT($D1289,2),$D1289="11th Floor", LEFT($D1289,2),$D1289="12th Floor", LEFT($D1289,2),$D1289="13th Floor", LEFT($D1289,2), $D1289="Lower Ground", LEFT($D1289)&amp;IF(ISNUMBER(FIND(" ",$D1289)),MID($D1289,FIND(" ",$D1289)+1,1),"")&amp;IF(ISNUMBER(FIND(" ",$D1289,FIND(" ",$D1289)+1)),MID($D1289,FIND(" ",$D1289,FIND(" ",$D1289)+1)+1,1),""),$D1289="Upper Ground", LEFT($D1289)&amp;IF(ISNUMBER(FIND(" ",$D1289)),MID($D1289,FIND(" ",$D1289)+1,1),"")&amp;IF(ISNUMBER(FIND(" ",$D1289,FIND(" ",$D1289)+1)),MID($D1289,FIND(" ",$D1289,FIND(" ",$D1289)+1)+1,1),"")),".0",$E1289), " ")</f>
        <v xml:space="preserve"> </v>
      </c>
      <c r="G1289" s="144"/>
      <c r="H1289" s="144"/>
      <c r="I1289" s="144"/>
      <c r="J1289" s="144"/>
      <c r="K1289" s="144"/>
      <c r="L1289" s="149" t="str" cm="1">
        <f t="array" ref="L1289">_xlfn.IFNA(
_xlfn.IFS(
AND($F1289=" ",$G1289=" ",$H1289=" "),"Please update all three: Surveyor Room Reference, Establishment Room Reference and Establishment Room Name",
AND(OR($I1289="General",$I1289="Open plan/ semi-open general",$I1289="Fitted",$I1289="Light practical (science)",$I1289="Light practical (other)",$I1289="Heavy practical (workshops)",$I1289="Heavy practical (clean)",$I1289="Large",$I1289="Storage"),$J1289=0,$K1289=0),"Please update Net Area or Non-net Area",
AND($B1289&lt;&gt;"OUT",$J1289=0,$I1289&lt;&gt;"Non-net",$M1289="85% Circulation"),"Net area not recorded for spaces with 85% circulation unusable type",
AND(OR($I1289="General",$I1289="Open plan/ semi-open general",$I1289="Fitted",$I1289="Light practical (science)",$I1289="Light practical (other)",$I1289="Heavy practical (workshops)",$I1289="Heavy practical (clean)",$I1289="Large",$I1289="Storage"),OR($J1289=0,ISBLANK($J1289))),"Net area not recorded in net spaces",
AND(OR($I1289="Non-net",$I1289="Outdoor space"),$J1289&gt;0),"Net Area Recorded in Non-net space",
AND($I1289="General",$J1289&gt;90),"This general space is over 90m2, please ensure that this space is entered as separate spaces if it usually used as separate spaces",
AND($I1289="Open plan/ semi-open general",$J1289&lt;27),"Open plan general space under 27m2",
AND(OR($K1289=0,ISBLANK($K1289)), $I1289="Non-net"),"Non-net area not recorded in non-net space"
),
" ")</f>
        <v xml:space="preserve"> </v>
      </c>
      <c r="M1289" s="144"/>
      <c r="N1289" s="144"/>
      <c r="O1289" s="144"/>
      <c r="P1289" s="144"/>
      <c r="Q1289" s="144"/>
      <c r="R1289" s="171"/>
      <c r="S1289" s="147">
        <f>NCA_Calculations!$P$1301</f>
        <v>0</v>
      </c>
      <c r="T1289" s="147">
        <f>NCA_Calculations!$Q$1301</f>
        <v>0</v>
      </c>
      <c r="U1289" s="144"/>
      <c r="V1289" s="144"/>
      <c r="W1289" s="149" t="str" cm="1">
        <f t="array" ref="W1289">_xlfn.IFNA(
_xlfn.IFS(
ISBLANK($U1289),"Missing space use.",
AND('Establishment details'!$C$14="Secondary",$V1289="Classbase"),"Invalid Status type",
AND(OR( $V1289="Classbase", $V1289="Teaching", $V1289="Early years",$V1289="SEND resourced"), NOT(ISBLANK($M1289))),"Space with status type and unusable type.",
AND($V1289= "Classbase",'Establishment details'!$C$22&gt;=10), "Classbase status is only valid in schools with a primary element.",
AND($I1289= "Large",$N1289 &gt; 3.5), "Large rooms with less than 3.5m height.",
AND(OR($V1289="Light practical (science)",$V1289="Light practical (science)",$V1289="Heavy practical (workshops)", $V1289="Heavy practical (clean)"), OR($O1289=0,ISBLANK($O1289))),"Missing sinks count for light and heavy practical spaces.",
AND($M1289 = "Other",ISBLANK($R1289)), "Invalid unusable type / missing note for other unusable type."
),
" ")</f>
        <v>Missing space use.</v>
      </c>
    </row>
    <row r="1290" spans="2:23" ht="15.75" x14ac:dyDescent="0.25">
      <c r="B1290" s="143"/>
      <c r="C1290" s="144"/>
      <c r="D1290" s="144"/>
      <c r="E1290" s="144"/>
      <c r="F1290" s="147" t="str" cm="1">
        <f t="array" ref="F1290">_xlfn.IFNA(CONCATENATE(_xlfn.IFS($D1290="Mezzanine",LEFT($D1290,1), $D1290="Ground Floor",LEFT($D1290,1),$D1290="Basment ",LEFT($D1290,1), $D1290="1st Floor", "0"&amp;LEFT($D1290,1), $D1290="2nd Floor", "0"&amp;LEFT($D1290,1), $D1290="3rd Floor", "0"&amp;LEFT($D1290,1), $D1290="4th Floor", "0"&amp;LEFT($D1290,1), $D1290="5th Floor", "0"&amp;LEFT($D1290,1), $D1290="6th Floor", "0"&amp;LEFT($D1290,1),$D1290="7th Floor", "0"&amp;LEFT($D1290,1),$D1290="8th Floor", "0"&amp;LEFT($D1290,1),$D1290="9th Floor", "0"&amp;LEFT($D1290,1),$D1290="10th Floor", LEFT($D1290,2),$D1290="11th Floor", LEFT($D1290,2),$D1290="12th Floor", LEFT($D1290,2),$D1290="13th Floor", LEFT($D1290,2), $D1290="Lower Ground", LEFT($D1290)&amp;IF(ISNUMBER(FIND(" ",$D1290)),MID($D1290,FIND(" ",$D1290)+1,1),"")&amp;IF(ISNUMBER(FIND(" ",$D1290,FIND(" ",$D1290)+1)),MID($D1290,FIND(" ",$D1290,FIND(" ",$D1290)+1)+1,1),""),$D1290="Upper Ground", LEFT($D1290)&amp;IF(ISNUMBER(FIND(" ",$D1290)),MID($D1290,FIND(" ",$D1290)+1,1),"")&amp;IF(ISNUMBER(FIND(" ",$D1290,FIND(" ",$D1290)+1)),MID($D1290,FIND(" ",$D1290,FIND(" ",$D1290)+1)+1,1),"")),".0",$E1290), " ")</f>
        <v xml:space="preserve"> </v>
      </c>
      <c r="G1290" s="144"/>
      <c r="H1290" s="144"/>
      <c r="I1290" s="144"/>
      <c r="J1290" s="144"/>
      <c r="K1290" s="144"/>
      <c r="L1290" s="149" t="str" cm="1">
        <f t="array" ref="L1290">_xlfn.IFNA(
_xlfn.IFS(
AND($F1290=" ",$G1290=" ",$H1290=" "),"Please update all three: Surveyor Room Reference, Establishment Room Reference and Establishment Room Name",
AND(OR($I1290="General",$I1290="Open plan/ semi-open general",$I1290="Fitted",$I1290="Light practical (science)",$I1290="Light practical (other)",$I1290="Heavy practical (workshops)",$I1290="Heavy practical (clean)",$I1290="Large",$I1290="Storage"),$J1290=0,$K1290=0),"Please update Net Area or Non-net Area",
AND($B1290&lt;&gt;"OUT",$J1290=0,$I1290&lt;&gt;"Non-net",$M1290="85% Circulation"),"Net area not recorded for spaces with 85% circulation unusable type",
AND(OR($I1290="General",$I1290="Open plan/ semi-open general",$I1290="Fitted",$I1290="Light practical (science)",$I1290="Light practical (other)",$I1290="Heavy practical (workshops)",$I1290="Heavy practical (clean)",$I1290="Large",$I1290="Storage"),OR($J1290=0,ISBLANK($J1290))),"Net area not recorded in net spaces",
AND(OR($I1290="Non-net",$I1290="Outdoor space"),$J1290&gt;0),"Net Area Recorded in Non-net space",
AND($I1290="General",$J1290&gt;90),"This general space is over 90m2, please ensure that this space is entered as separate spaces if it usually used as separate spaces",
AND($I1290="Open plan/ semi-open general",$J1290&lt;27),"Open plan general space under 27m2",
AND(OR($K1290=0,ISBLANK($K1290)), $I1290="Non-net"),"Non-net area not recorded in non-net space"
),
" ")</f>
        <v xml:space="preserve"> </v>
      </c>
      <c r="M1290" s="144"/>
      <c r="N1290" s="144"/>
      <c r="O1290" s="144"/>
      <c r="P1290" s="144"/>
      <c r="Q1290" s="144"/>
      <c r="R1290" s="171"/>
      <c r="S1290" s="147">
        <f>NCA_Calculations!$P$1302</f>
        <v>0</v>
      </c>
      <c r="T1290" s="147">
        <f>NCA_Calculations!$Q$1302</f>
        <v>0</v>
      </c>
      <c r="U1290" s="144"/>
      <c r="V1290" s="144"/>
      <c r="W1290" s="149" t="str" cm="1">
        <f t="array" ref="W1290">_xlfn.IFNA(
_xlfn.IFS(
ISBLANK($U1290),"Missing space use.",
AND('Establishment details'!$C$14="Secondary",$V1290="Classbase"),"Invalid Status type",
AND(OR( $V1290="Classbase", $V1290="Teaching", $V1290="Early years",$V1290="SEND resourced"), NOT(ISBLANK($M1290))),"Space with status type and unusable type.",
AND($V1290= "Classbase",'Establishment details'!$C$22&gt;=10), "Classbase status is only valid in schools with a primary element.",
AND($I1290= "Large",$N1290 &gt; 3.5), "Large rooms with less than 3.5m height.",
AND(OR($V1290="Light practical (science)",$V1290="Light practical (science)",$V1290="Heavy practical (workshops)", $V1290="Heavy practical (clean)"), OR($O1290=0,ISBLANK($O1290))),"Missing sinks count for light and heavy practical spaces.",
AND($M1290 = "Other",ISBLANK($R1290)), "Invalid unusable type / missing note for other unusable type."
),
" ")</f>
        <v>Missing space use.</v>
      </c>
    </row>
    <row r="1291" spans="2:23" ht="15.75" x14ac:dyDescent="0.25">
      <c r="B1291" s="143"/>
      <c r="C1291" s="144"/>
      <c r="D1291" s="144"/>
      <c r="E1291" s="144"/>
      <c r="F1291" s="147" t="str" cm="1">
        <f t="array" ref="F1291">_xlfn.IFNA(CONCATENATE(_xlfn.IFS($D1291="Mezzanine",LEFT($D1291,1), $D1291="Ground Floor",LEFT($D1291,1),$D1291="Basment ",LEFT($D1291,1), $D1291="1st Floor", "0"&amp;LEFT($D1291,1), $D1291="2nd Floor", "0"&amp;LEFT($D1291,1), $D1291="3rd Floor", "0"&amp;LEFT($D1291,1), $D1291="4th Floor", "0"&amp;LEFT($D1291,1), $D1291="5th Floor", "0"&amp;LEFT($D1291,1), $D1291="6th Floor", "0"&amp;LEFT($D1291,1),$D1291="7th Floor", "0"&amp;LEFT($D1291,1),$D1291="8th Floor", "0"&amp;LEFT($D1291,1),$D1291="9th Floor", "0"&amp;LEFT($D1291,1),$D1291="10th Floor", LEFT($D1291,2),$D1291="11th Floor", LEFT($D1291,2),$D1291="12th Floor", LEFT($D1291,2),$D1291="13th Floor", LEFT($D1291,2), $D1291="Lower Ground", LEFT($D1291)&amp;IF(ISNUMBER(FIND(" ",$D1291)),MID($D1291,FIND(" ",$D1291)+1,1),"")&amp;IF(ISNUMBER(FIND(" ",$D1291,FIND(" ",$D1291)+1)),MID($D1291,FIND(" ",$D1291,FIND(" ",$D1291)+1)+1,1),""),$D1291="Upper Ground", LEFT($D1291)&amp;IF(ISNUMBER(FIND(" ",$D1291)),MID($D1291,FIND(" ",$D1291)+1,1),"")&amp;IF(ISNUMBER(FIND(" ",$D1291,FIND(" ",$D1291)+1)),MID($D1291,FIND(" ",$D1291,FIND(" ",$D1291)+1)+1,1),"")),".0",$E1291), " ")</f>
        <v xml:space="preserve"> </v>
      </c>
      <c r="G1291" s="144"/>
      <c r="H1291" s="144"/>
      <c r="I1291" s="144"/>
      <c r="J1291" s="144"/>
      <c r="K1291" s="144"/>
      <c r="L1291" s="149" t="str" cm="1">
        <f t="array" ref="L1291">_xlfn.IFNA(
_xlfn.IFS(
AND($F1291=" ",$G1291=" ",$H1291=" "),"Please update all three: Surveyor Room Reference, Establishment Room Reference and Establishment Room Name",
AND(OR($I1291="General",$I1291="Open plan/ semi-open general",$I1291="Fitted",$I1291="Light practical (science)",$I1291="Light practical (other)",$I1291="Heavy practical (workshops)",$I1291="Heavy practical (clean)",$I1291="Large",$I1291="Storage"),$J1291=0,$K1291=0),"Please update Net Area or Non-net Area",
AND($B1291&lt;&gt;"OUT",$J1291=0,$I1291&lt;&gt;"Non-net",$M1291="85% Circulation"),"Net area not recorded for spaces with 85% circulation unusable type",
AND(OR($I1291="General",$I1291="Open plan/ semi-open general",$I1291="Fitted",$I1291="Light practical (science)",$I1291="Light practical (other)",$I1291="Heavy practical (workshops)",$I1291="Heavy practical (clean)",$I1291="Large",$I1291="Storage"),OR($J1291=0,ISBLANK($J1291))),"Net area not recorded in net spaces",
AND(OR($I1291="Non-net",$I1291="Outdoor space"),$J1291&gt;0),"Net Area Recorded in Non-net space",
AND($I1291="General",$J1291&gt;90),"This general space is over 90m2, please ensure that this space is entered as separate spaces if it usually used as separate spaces",
AND($I1291="Open plan/ semi-open general",$J1291&lt;27),"Open plan general space under 27m2",
AND(OR($K1291=0,ISBLANK($K1291)), $I1291="Non-net"),"Non-net area not recorded in non-net space"
),
" ")</f>
        <v xml:space="preserve"> </v>
      </c>
      <c r="M1291" s="144"/>
      <c r="N1291" s="144"/>
      <c r="O1291" s="144"/>
      <c r="P1291" s="144"/>
      <c r="Q1291" s="144"/>
      <c r="R1291" s="171"/>
      <c r="S1291" s="147">
        <f>NCA_Calculations!$P$1303</f>
        <v>0</v>
      </c>
      <c r="T1291" s="147">
        <f>NCA_Calculations!$Q$1303</f>
        <v>0</v>
      </c>
      <c r="U1291" s="144"/>
      <c r="V1291" s="144"/>
      <c r="W1291" s="149" t="str" cm="1">
        <f t="array" ref="W1291">_xlfn.IFNA(
_xlfn.IFS(
ISBLANK($U1291),"Missing space use.",
AND('Establishment details'!$C$14="Secondary",$V1291="Classbase"),"Invalid Status type",
AND(OR( $V1291="Classbase", $V1291="Teaching", $V1291="Early years",$V1291="SEND resourced"), NOT(ISBLANK($M1291))),"Space with status type and unusable type.",
AND($V1291= "Classbase",'Establishment details'!$C$22&gt;=10), "Classbase status is only valid in schools with a primary element.",
AND($I1291= "Large",$N1291 &gt; 3.5), "Large rooms with less than 3.5m height.",
AND(OR($V1291="Light practical (science)",$V1291="Light practical (science)",$V1291="Heavy practical (workshops)", $V1291="Heavy practical (clean)"), OR($O1291=0,ISBLANK($O1291))),"Missing sinks count for light and heavy practical spaces.",
AND($M1291 = "Other",ISBLANK($R1291)), "Invalid unusable type / missing note for other unusable type."
),
" ")</f>
        <v>Missing space use.</v>
      </c>
    </row>
    <row r="1292" spans="2:23" ht="15.75" x14ac:dyDescent="0.25">
      <c r="B1292" s="143"/>
      <c r="C1292" s="144"/>
      <c r="D1292" s="144"/>
      <c r="E1292" s="144"/>
      <c r="F1292" s="147" t="str" cm="1">
        <f t="array" ref="F1292">_xlfn.IFNA(CONCATENATE(_xlfn.IFS($D1292="Mezzanine",LEFT($D1292,1), $D1292="Ground Floor",LEFT($D1292,1),$D1292="Basment ",LEFT($D1292,1), $D1292="1st Floor", "0"&amp;LEFT($D1292,1), $D1292="2nd Floor", "0"&amp;LEFT($D1292,1), $D1292="3rd Floor", "0"&amp;LEFT($D1292,1), $D1292="4th Floor", "0"&amp;LEFT($D1292,1), $D1292="5th Floor", "0"&amp;LEFT($D1292,1), $D1292="6th Floor", "0"&amp;LEFT($D1292,1),$D1292="7th Floor", "0"&amp;LEFT($D1292,1),$D1292="8th Floor", "0"&amp;LEFT($D1292,1),$D1292="9th Floor", "0"&amp;LEFT($D1292,1),$D1292="10th Floor", LEFT($D1292,2),$D1292="11th Floor", LEFT($D1292,2),$D1292="12th Floor", LEFT($D1292,2),$D1292="13th Floor", LEFT($D1292,2), $D1292="Lower Ground", LEFT($D1292)&amp;IF(ISNUMBER(FIND(" ",$D1292)),MID($D1292,FIND(" ",$D1292)+1,1),"")&amp;IF(ISNUMBER(FIND(" ",$D1292,FIND(" ",$D1292)+1)),MID($D1292,FIND(" ",$D1292,FIND(" ",$D1292)+1)+1,1),""),$D1292="Upper Ground", LEFT($D1292)&amp;IF(ISNUMBER(FIND(" ",$D1292)),MID($D1292,FIND(" ",$D1292)+1,1),"")&amp;IF(ISNUMBER(FIND(" ",$D1292,FIND(" ",$D1292)+1)),MID($D1292,FIND(" ",$D1292,FIND(" ",$D1292)+1)+1,1),"")),".0",$E1292), " ")</f>
        <v xml:space="preserve"> </v>
      </c>
      <c r="G1292" s="144"/>
      <c r="H1292" s="144"/>
      <c r="I1292" s="144"/>
      <c r="J1292" s="144"/>
      <c r="K1292" s="144"/>
      <c r="L1292" s="149" t="str" cm="1">
        <f t="array" ref="L1292">_xlfn.IFNA(
_xlfn.IFS(
AND($F1292=" ",$G1292=" ",$H1292=" "),"Please update all three: Surveyor Room Reference, Establishment Room Reference and Establishment Room Name",
AND(OR($I1292="General",$I1292="Open plan/ semi-open general",$I1292="Fitted",$I1292="Light practical (science)",$I1292="Light practical (other)",$I1292="Heavy practical (workshops)",$I1292="Heavy practical (clean)",$I1292="Large",$I1292="Storage"),$J1292=0,$K1292=0),"Please update Net Area or Non-net Area",
AND($B1292&lt;&gt;"OUT",$J1292=0,$I1292&lt;&gt;"Non-net",$M1292="85% Circulation"),"Net area not recorded for spaces with 85% circulation unusable type",
AND(OR($I1292="General",$I1292="Open plan/ semi-open general",$I1292="Fitted",$I1292="Light practical (science)",$I1292="Light practical (other)",$I1292="Heavy practical (workshops)",$I1292="Heavy practical (clean)",$I1292="Large",$I1292="Storage"),OR($J1292=0,ISBLANK($J1292))),"Net area not recorded in net spaces",
AND(OR($I1292="Non-net",$I1292="Outdoor space"),$J1292&gt;0),"Net Area Recorded in Non-net space",
AND($I1292="General",$J1292&gt;90),"This general space is over 90m2, please ensure that this space is entered as separate spaces if it usually used as separate spaces",
AND($I1292="Open plan/ semi-open general",$J1292&lt;27),"Open plan general space under 27m2",
AND(OR($K1292=0,ISBLANK($K1292)), $I1292="Non-net"),"Non-net area not recorded in non-net space"
),
" ")</f>
        <v xml:space="preserve"> </v>
      </c>
      <c r="M1292" s="144"/>
      <c r="N1292" s="144"/>
      <c r="O1292" s="144"/>
      <c r="P1292" s="144"/>
      <c r="Q1292" s="144"/>
      <c r="R1292" s="171"/>
      <c r="S1292" s="147">
        <f>NCA_Calculations!$P$1304</f>
        <v>0</v>
      </c>
      <c r="T1292" s="147">
        <f>NCA_Calculations!$Q$1304</f>
        <v>0</v>
      </c>
      <c r="U1292" s="144"/>
      <c r="V1292" s="144"/>
      <c r="W1292" s="149" t="str" cm="1">
        <f t="array" ref="W1292">_xlfn.IFNA(
_xlfn.IFS(
ISBLANK($U1292),"Missing space use.",
AND('Establishment details'!$C$14="Secondary",$V1292="Classbase"),"Invalid Status type",
AND(OR( $V1292="Classbase", $V1292="Teaching", $V1292="Early years",$V1292="SEND resourced"), NOT(ISBLANK($M1292))),"Space with status type and unusable type.",
AND($V1292= "Classbase",'Establishment details'!$C$22&gt;=10), "Classbase status is only valid in schools with a primary element.",
AND($I1292= "Large",$N1292 &gt; 3.5), "Large rooms with less than 3.5m height.",
AND(OR($V1292="Light practical (science)",$V1292="Light practical (science)",$V1292="Heavy practical (workshops)", $V1292="Heavy practical (clean)"), OR($O1292=0,ISBLANK($O1292))),"Missing sinks count for light and heavy practical spaces.",
AND($M1292 = "Other",ISBLANK($R1292)), "Invalid unusable type / missing note for other unusable type."
),
" ")</f>
        <v>Missing space use.</v>
      </c>
    </row>
    <row r="1293" spans="2:23" ht="15.75" x14ac:dyDescent="0.25">
      <c r="B1293" s="143"/>
      <c r="C1293" s="144"/>
      <c r="D1293" s="144"/>
      <c r="E1293" s="144"/>
      <c r="F1293" s="147" t="str" cm="1">
        <f t="array" ref="F1293">_xlfn.IFNA(CONCATENATE(_xlfn.IFS($D1293="Mezzanine",LEFT($D1293,1), $D1293="Ground Floor",LEFT($D1293,1),$D1293="Basment ",LEFT($D1293,1), $D1293="1st Floor", "0"&amp;LEFT($D1293,1), $D1293="2nd Floor", "0"&amp;LEFT($D1293,1), $D1293="3rd Floor", "0"&amp;LEFT($D1293,1), $D1293="4th Floor", "0"&amp;LEFT($D1293,1), $D1293="5th Floor", "0"&amp;LEFT($D1293,1), $D1293="6th Floor", "0"&amp;LEFT($D1293,1),$D1293="7th Floor", "0"&amp;LEFT($D1293,1),$D1293="8th Floor", "0"&amp;LEFT($D1293,1),$D1293="9th Floor", "0"&amp;LEFT($D1293,1),$D1293="10th Floor", LEFT($D1293,2),$D1293="11th Floor", LEFT($D1293,2),$D1293="12th Floor", LEFT($D1293,2),$D1293="13th Floor", LEFT($D1293,2), $D1293="Lower Ground", LEFT($D1293)&amp;IF(ISNUMBER(FIND(" ",$D1293)),MID($D1293,FIND(" ",$D1293)+1,1),"")&amp;IF(ISNUMBER(FIND(" ",$D1293,FIND(" ",$D1293)+1)),MID($D1293,FIND(" ",$D1293,FIND(" ",$D1293)+1)+1,1),""),$D1293="Upper Ground", LEFT($D1293)&amp;IF(ISNUMBER(FIND(" ",$D1293)),MID($D1293,FIND(" ",$D1293)+1,1),"")&amp;IF(ISNUMBER(FIND(" ",$D1293,FIND(" ",$D1293)+1)),MID($D1293,FIND(" ",$D1293,FIND(" ",$D1293)+1)+1,1),"")),".0",$E1293), " ")</f>
        <v xml:space="preserve"> </v>
      </c>
      <c r="G1293" s="144"/>
      <c r="H1293" s="144"/>
      <c r="I1293" s="144"/>
      <c r="J1293" s="144"/>
      <c r="K1293" s="144"/>
      <c r="L1293" s="149" t="str" cm="1">
        <f t="array" ref="L1293">_xlfn.IFNA(
_xlfn.IFS(
AND($F1293=" ",$G1293=" ",$H1293=" "),"Please update all three: Surveyor Room Reference, Establishment Room Reference and Establishment Room Name",
AND(OR($I1293="General",$I1293="Open plan/ semi-open general",$I1293="Fitted",$I1293="Light practical (science)",$I1293="Light practical (other)",$I1293="Heavy practical (workshops)",$I1293="Heavy practical (clean)",$I1293="Large",$I1293="Storage"),$J1293=0,$K1293=0),"Please update Net Area or Non-net Area",
AND($B1293&lt;&gt;"OUT",$J1293=0,$I1293&lt;&gt;"Non-net",$M1293="85% Circulation"),"Net area not recorded for spaces with 85% circulation unusable type",
AND(OR($I1293="General",$I1293="Open plan/ semi-open general",$I1293="Fitted",$I1293="Light practical (science)",$I1293="Light practical (other)",$I1293="Heavy practical (workshops)",$I1293="Heavy practical (clean)",$I1293="Large",$I1293="Storage"),OR($J1293=0,ISBLANK($J1293))),"Net area not recorded in net spaces",
AND(OR($I1293="Non-net",$I1293="Outdoor space"),$J1293&gt;0),"Net Area Recorded in Non-net space",
AND($I1293="General",$J1293&gt;90),"This general space is over 90m2, please ensure that this space is entered as separate spaces if it usually used as separate spaces",
AND($I1293="Open plan/ semi-open general",$J1293&lt;27),"Open plan general space under 27m2",
AND(OR($K1293=0,ISBLANK($K1293)), $I1293="Non-net"),"Non-net area not recorded in non-net space"
),
" ")</f>
        <v xml:space="preserve"> </v>
      </c>
      <c r="M1293" s="144"/>
      <c r="N1293" s="144"/>
      <c r="O1293" s="144"/>
      <c r="P1293" s="144"/>
      <c r="Q1293" s="144"/>
      <c r="R1293" s="171"/>
      <c r="S1293" s="147">
        <f>NCA_Calculations!$P$1305</f>
        <v>0</v>
      </c>
      <c r="T1293" s="147">
        <f>NCA_Calculations!$Q$1305</f>
        <v>0</v>
      </c>
      <c r="U1293" s="144"/>
      <c r="V1293" s="144"/>
      <c r="W1293" s="149" t="str" cm="1">
        <f t="array" ref="W1293">_xlfn.IFNA(
_xlfn.IFS(
ISBLANK($U1293),"Missing space use.",
AND('Establishment details'!$C$14="Secondary",$V1293="Classbase"),"Invalid Status type",
AND(OR( $V1293="Classbase", $V1293="Teaching", $V1293="Early years",$V1293="SEND resourced"), NOT(ISBLANK($M1293))),"Space with status type and unusable type.",
AND($V1293= "Classbase",'Establishment details'!$C$22&gt;=10), "Classbase status is only valid in schools with a primary element.",
AND($I1293= "Large",$N1293 &gt; 3.5), "Large rooms with less than 3.5m height.",
AND(OR($V1293="Light practical (science)",$V1293="Light practical (science)",$V1293="Heavy practical (workshops)", $V1293="Heavy practical (clean)"), OR($O1293=0,ISBLANK($O1293))),"Missing sinks count for light and heavy practical spaces.",
AND($M1293 = "Other",ISBLANK($R1293)), "Invalid unusable type / missing note for other unusable type."
),
" ")</f>
        <v>Missing space use.</v>
      </c>
    </row>
    <row r="1294" spans="2:23" ht="15.75" x14ac:dyDescent="0.25">
      <c r="B1294" s="143"/>
      <c r="C1294" s="144"/>
      <c r="D1294" s="144"/>
      <c r="E1294" s="144"/>
      <c r="F1294" s="147" t="str" cm="1">
        <f t="array" ref="F1294">_xlfn.IFNA(CONCATENATE(_xlfn.IFS($D1294="Mezzanine",LEFT($D1294,1), $D1294="Ground Floor",LEFT($D1294,1),$D1294="Basment ",LEFT($D1294,1), $D1294="1st Floor", "0"&amp;LEFT($D1294,1), $D1294="2nd Floor", "0"&amp;LEFT($D1294,1), $D1294="3rd Floor", "0"&amp;LEFT($D1294,1), $D1294="4th Floor", "0"&amp;LEFT($D1294,1), $D1294="5th Floor", "0"&amp;LEFT($D1294,1), $D1294="6th Floor", "0"&amp;LEFT($D1294,1),$D1294="7th Floor", "0"&amp;LEFT($D1294,1),$D1294="8th Floor", "0"&amp;LEFT($D1294,1),$D1294="9th Floor", "0"&amp;LEFT($D1294,1),$D1294="10th Floor", LEFT($D1294,2),$D1294="11th Floor", LEFT($D1294,2),$D1294="12th Floor", LEFT($D1294,2),$D1294="13th Floor", LEFT($D1294,2), $D1294="Lower Ground", LEFT($D1294)&amp;IF(ISNUMBER(FIND(" ",$D1294)),MID($D1294,FIND(" ",$D1294)+1,1),"")&amp;IF(ISNUMBER(FIND(" ",$D1294,FIND(" ",$D1294)+1)),MID($D1294,FIND(" ",$D1294,FIND(" ",$D1294)+1)+1,1),""),$D1294="Upper Ground", LEFT($D1294)&amp;IF(ISNUMBER(FIND(" ",$D1294)),MID($D1294,FIND(" ",$D1294)+1,1),"")&amp;IF(ISNUMBER(FIND(" ",$D1294,FIND(" ",$D1294)+1)),MID($D1294,FIND(" ",$D1294,FIND(" ",$D1294)+1)+1,1),"")),".0",$E1294), " ")</f>
        <v xml:space="preserve"> </v>
      </c>
      <c r="G1294" s="144"/>
      <c r="H1294" s="144"/>
      <c r="I1294" s="144"/>
      <c r="J1294" s="144"/>
      <c r="K1294" s="144"/>
      <c r="L1294" s="149" t="str" cm="1">
        <f t="array" ref="L1294">_xlfn.IFNA(
_xlfn.IFS(
AND($F1294=" ",$G1294=" ",$H1294=" "),"Please update all three: Surveyor Room Reference, Establishment Room Reference and Establishment Room Name",
AND(OR($I1294="General",$I1294="Open plan/ semi-open general",$I1294="Fitted",$I1294="Light practical (science)",$I1294="Light practical (other)",$I1294="Heavy practical (workshops)",$I1294="Heavy practical (clean)",$I1294="Large",$I1294="Storage"),$J1294=0,$K1294=0),"Please update Net Area or Non-net Area",
AND($B1294&lt;&gt;"OUT",$J1294=0,$I1294&lt;&gt;"Non-net",$M1294="85% Circulation"),"Net area not recorded for spaces with 85% circulation unusable type",
AND(OR($I1294="General",$I1294="Open plan/ semi-open general",$I1294="Fitted",$I1294="Light practical (science)",$I1294="Light practical (other)",$I1294="Heavy practical (workshops)",$I1294="Heavy practical (clean)",$I1294="Large",$I1294="Storage"),OR($J1294=0,ISBLANK($J1294))),"Net area not recorded in net spaces",
AND(OR($I1294="Non-net",$I1294="Outdoor space"),$J1294&gt;0),"Net Area Recorded in Non-net space",
AND($I1294="General",$J1294&gt;90),"This general space is over 90m2, please ensure that this space is entered as separate spaces if it usually used as separate spaces",
AND($I1294="Open plan/ semi-open general",$J1294&lt;27),"Open plan general space under 27m2",
AND(OR($K1294=0,ISBLANK($K1294)), $I1294="Non-net"),"Non-net area not recorded in non-net space"
),
" ")</f>
        <v xml:space="preserve"> </v>
      </c>
      <c r="M1294" s="144"/>
      <c r="N1294" s="144"/>
      <c r="O1294" s="144"/>
      <c r="P1294" s="144"/>
      <c r="Q1294" s="144"/>
      <c r="R1294" s="171"/>
      <c r="S1294" s="147">
        <f>NCA_Calculations!$P$1306</f>
        <v>0</v>
      </c>
      <c r="T1294" s="147">
        <f>NCA_Calculations!$Q$1306</f>
        <v>0</v>
      </c>
      <c r="U1294" s="144"/>
      <c r="V1294" s="144"/>
      <c r="W1294" s="149" t="str" cm="1">
        <f t="array" ref="W1294">_xlfn.IFNA(
_xlfn.IFS(
ISBLANK($U1294),"Missing space use.",
AND('Establishment details'!$C$14="Secondary",$V1294="Classbase"),"Invalid Status type",
AND(OR( $V1294="Classbase", $V1294="Teaching", $V1294="Early years",$V1294="SEND resourced"), NOT(ISBLANK($M1294))),"Space with status type and unusable type.",
AND($V1294= "Classbase",'Establishment details'!$C$22&gt;=10), "Classbase status is only valid in schools with a primary element.",
AND($I1294= "Large",$N1294 &gt; 3.5), "Large rooms with less than 3.5m height.",
AND(OR($V1294="Light practical (science)",$V1294="Light practical (science)",$V1294="Heavy practical (workshops)", $V1294="Heavy practical (clean)"), OR($O1294=0,ISBLANK($O1294))),"Missing sinks count for light and heavy practical spaces.",
AND($M1294 = "Other",ISBLANK($R1294)), "Invalid unusable type / missing note for other unusable type."
),
" ")</f>
        <v>Missing space use.</v>
      </c>
    </row>
    <row r="1295" spans="2:23" ht="15.75" x14ac:dyDescent="0.25">
      <c r="B1295" s="143"/>
      <c r="C1295" s="144"/>
      <c r="D1295" s="144"/>
      <c r="E1295" s="144"/>
      <c r="F1295" s="147" t="str" cm="1">
        <f t="array" ref="F1295">_xlfn.IFNA(CONCATENATE(_xlfn.IFS($D1295="Mezzanine",LEFT($D1295,1), $D1295="Ground Floor",LEFT($D1295,1),$D1295="Basment ",LEFT($D1295,1), $D1295="1st Floor", "0"&amp;LEFT($D1295,1), $D1295="2nd Floor", "0"&amp;LEFT($D1295,1), $D1295="3rd Floor", "0"&amp;LEFT($D1295,1), $D1295="4th Floor", "0"&amp;LEFT($D1295,1), $D1295="5th Floor", "0"&amp;LEFT($D1295,1), $D1295="6th Floor", "0"&amp;LEFT($D1295,1),$D1295="7th Floor", "0"&amp;LEFT($D1295,1),$D1295="8th Floor", "0"&amp;LEFT($D1295,1),$D1295="9th Floor", "0"&amp;LEFT($D1295,1),$D1295="10th Floor", LEFT($D1295,2),$D1295="11th Floor", LEFT($D1295,2),$D1295="12th Floor", LEFT($D1295,2),$D1295="13th Floor", LEFT($D1295,2), $D1295="Lower Ground", LEFT($D1295)&amp;IF(ISNUMBER(FIND(" ",$D1295)),MID($D1295,FIND(" ",$D1295)+1,1),"")&amp;IF(ISNUMBER(FIND(" ",$D1295,FIND(" ",$D1295)+1)),MID($D1295,FIND(" ",$D1295,FIND(" ",$D1295)+1)+1,1),""),$D1295="Upper Ground", LEFT($D1295)&amp;IF(ISNUMBER(FIND(" ",$D1295)),MID($D1295,FIND(" ",$D1295)+1,1),"")&amp;IF(ISNUMBER(FIND(" ",$D1295,FIND(" ",$D1295)+1)),MID($D1295,FIND(" ",$D1295,FIND(" ",$D1295)+1)+1,1),"")),".0",$E1295), " ")</f>
        <v xml:space="preserve"> </v>
      </c>
      <c r="G1295" s="144"/>
      <c r="H1295" s="144"/>
      <c r="I1295" s="144"/>
      <c r="J1295" s="144"/>
      <c r="K1295" s="144"/>
      <c r="L1295" s="149" t="str" cm="1">
        <f t="array" ref="L1295">_xlfn.IFNA(
_xlfn.IFS(
AND($F1295=" ",$G1295=" ",$H1295=" "),"Please update all three: Surveyor Room Reference, Establishment Room Reference and Establishment Room Name",
AND(OR($I1295="General",$I1295="Open plan/ semi-open general",$I1295="Fitted",$I1295="Light practical (science)",$I1295="Light practical (other)",$I1295="Heavy practical (workshops)",$I1295="Heavy practical (clean)",$I1295="Large",$I1295="Storage"),$J1295=0,$K1295=0),"Please update Net Area or Non-net Area",
AND($B1295&lt;&gt;"OUT",$J1295=0,$I1295&lt;&gt;"Non-net",$M1295="85% Circulation"),"Net area not recorded for spaces with 85% circulation unusable type",
AND(OR($I1295="General",$I1295="Open plan/ semi-open general",$I1295="Fitted",$I1295="Light practical (science)",$I1295="Light practical (other)",$I1295="Heavy practical (workshops)",$I1295="Heavy practical (clean)",$I1295="Large",$I1295="Storage"),OR($J1295=0,ISBLANK($J1295))),"Net area not recorded in net spaces",
AND(OR($I1295="Non-net",$I1295="Outdoor space"),$J1295&gt;0),"Net Area Recorded in Non-net space",
AND($I1295="General",$J1295&gt;90),"This general space is over 90m2, please ensure that this space is entered as separate spaces if it usually used as separate spaces",
AND($I1295="Open plan/ semi-open general",$J1295&lt;27),"Open plan general space under 27m2",
AND(OR($K1295=0,ISBLANK($K1295)), $I1295="Non-net"),"Non-net area not recorded in non-net space"
),
" ")</f>
        <v xml:space="preserve"> </v>
      </c>
      <c r="M1295" s="144"/>
      <c r="N1295" s="144"/>
      <c r="O1295" s="144"/>
      <c r="P1295" s="144"/>
      <c r="Q1295" s="144"/>
      <c r="R1295" s="171"/>
      <c r="S1295" s="147">
        <f>NCA_Calculations!$P$1307</f>
        <v>0</v>
      </c>
      <c r="T1295" s="147">
        <f>NCA_Calculations!$Q$1307</f>
        <v>0</v>
      </c>
      <c r="U1295" s="144"/>
      <c r="V1295" s="144"/>
      <c r="W1295" s="149" t="str" cm="1">
        <f t="array" ref="W1295">_xlfn.IFNA(
_xlfn.IFS(
ISBLANK($U1295),"Missing space use.",
AND('Establishment details'!$C$14="Secondary",$V1295="Classbase"),"Invalid Status type",
AND(OR( $V1295="Classbase", $V1295="Teaching", $V1295="Early years",$V1295="SEND resourced"), NOT(ISBLANK($M1295))),"Space with status type and unusable type.",
AND($V1295= "Classbase",'Establishment details'!$C$22&gt;=10), "Classbase status is only valid in schools with a primary element.",
AND($I1295= "Large",$N1295 &gt; 3.5), "Large rooms with less than 3.5m height.",
AND(OR($V1295="Light practical (science)",$V1295="Light practical (science)",$V1295="Heavy practical (workshops)", $V1295="Heavy practical (clean)"), OR($O1295=0,ISBLANK($O1295))),"Missing sinks count for light and heavy practical spaces.",
AND($M1295 = "Other",ISBLANK($R1295)), "Invalid unusable type / missing note for other unusable type."
),
" ")</f>
        <v>Missing space use.</v>
      </c>
    </row>
    <row r="1296" spans="2:23" ht="15.75" x14ac:dyDescent="0.25">
      <c r="B1296" s="143"/>
      <c r="C1296" s="144"/>
      <c r="D1296" s="144"/>
      <c r="E1296" s="144"/>
      <c r="F1296" s="147" t="str" cm="1">
        <f t="array" ref="F1296">_xlfn.IFNA(CONCATENATE(_xlfn.IFS($D1296="Mezzanine",LEFT($D1296,1), $D1296="Ground Floor",LEFT($D1296,1),$D1296="Basment ",LEFT($D1296,1), $D1296="1st Floor", "0"&amp;LEFT($D1296,1), $D1296="2nd Floor", "0"&amp;LEFT($D1296,1), $D1296="3rd Floor", "0"&amp;LEFT($D1296,1), $D1296="4th Floor", "0"&amp;LEFT($D1296,1), $D1296="5th Floor", "0"&amp;LEFT($D1296,1), $D1296="6th Floor", "0"&amp;LEFT($D1296,1),$D1296="7th Floor", "0"&amp;LEFT($D1296,1),$D1296="8th Floor", "0"&amp;LEFT($D1296,1),$D1296="9th Floor", "0"&amp;LEFT($D1296,1),$D1296="10th Floor", LEFT($D1296,2),$D1296="11th Floor", LEFT($D1296,2),$D1296="12th Floor", LEFT($D1296,2),$D1296="13th Floor", LEFT($D1296,2), $D1296="Lower Ground", LEFT($D1296)&amp;IF(ISNUMBER(FIND(" ",$D1296)),MID($D1296,FIND(" ",$D1296)+1,1),"")&amp;IF(ISNUMBER(FIND(" ",$D1296,FIND(" ",$D1296)+1)),MID($D1296,FIND(" ",$D1296,FIND(" ",$D1296)+1)+1,1),""),$D1296="Upper Ground", LEFT($D1296)&amp;IF(ISNUMBER(FIND(" ",$D1296)),MID($D1296,FIND(" ",$D1296)+1,1),"")&amp;IF(ISNUMBER(FIND(" ",$D1296,FIND(" ",$D1296)+1)),MID($D1296,FIND(" ",$D1296,FIND(" ",$D1296)+1)+1,1),"")),".0",$E1296), " ")</f>
        <v xml:space="preserve"> </v>
      </c>
      <c r="G1296" s="144"/>
      <c r="H1296" s="144"/>
      <c r="I1296" s="144"/>
      <c r="J1296" s="144"/>
      <c r="K1296" s="144"/>
      <c r="L1296" s="149" t="str" cm="1">
        <f t="array" ref="L1296">_xlfn.IFNA(
_xlfn.IFS(
AND($F1296=" ",$G1296=" ",$H1296=" "),"Please update all three: Surveyor Room Reference, Establishment Room Reference and Establishment Room Name",
AND(OR($I1296="General",$I1296="Open plan/ semi-open general",$I1296="Fitted",$I1296="Light practical (science)",$I1296="Light practical (other)",$I1296="Heavy practical (workshops)",$I1296="Heavy practical (clean)",$I1296="Large",$I1296="Storage"),$J1296=0,$K1296=0),"Please update Net Area or Non-net Area",
AND($B1296&lt;&gt;"OUT",$J1296=0,$I1296&lt;&gt;"Non-net",$M1296="85% Circulation"),"Net area not recorded for spaces with 85% circulation unusable type",
AND(OR($I1296="General",$I1296="Open plan/ semi-open general",$I1296="Fitted",$I1296="Light practical (science)",$I1296="Light practical (other)",$I1296="Heavy practical (workshops)",$I1296="Heavy practical (clean)",$I1296="Large",$I1296="Storage"),OR($J1296=0,ISBLANK($J1296))),"Net area not recorded in net spaces",
AND(OR($I1296="Non-net",$I1296="Outdoor space"),$J1296&gt;0),"Net Area Recorded in Non-net space",
AND($I1296="General",$J1296&gt;90),"This general space is over 90m2, please ensure that this space is entered as separate spaces if it usually used as separate spaces",
AND($I1296="Open plan/ semi-open general",$J1296&lt;27),"Open plan general space under 27m2",
AND(OR($K1296=0,ISBLANK($K1296)), $I1296="Non-net"),"Non-net area not recorded in non-net space"
),
" ")</f>
        <v xml:space="preserve"> </v>
      </c>
      <c r="M1296" s="144"/>
      <c r="N1296" s="144"/>
      <c r="O1296" s="144"/>
      <c r="P1296" s="144"/>
      <c r="Q1296" s="144"/>
      <c r="R1296" s="171"/>
      <c r="S1296" s="147">
        <f>NCA_Calculations!$P$1308</f>
        <v>0</v>
      </c>
      <c r="T1296" s="147">
        <f>NCA_Calculations!$Q$1308</f>
        <v>0</v>
      </c>
      <c r="U1296" s="144"/>
      <c r="V1296" s="144"/>
      <c r="W1296" s="149" t="str" cm="1">
        <f t="array" ref="W1296">_xlfn.IFNA(
_xlfn.IFS(
ISBLANK($U1296),"Missing space use.",
AND('Establishment details'!$C$14="Secondary",$V1296="Classbase"),"Invalid Status type",
AND(OR( $V1296="Classbase", $V1296="Teaching", $V1296="Early years",$V1296="SEND resourced"), NOT(ISBLANK($M1296))),"Space with status type and unusable type.",
AND($V1296= "Classbase",'Establishment details'!$C$22&gt;=10), "Classbase status is only valid in schools with a primary element.",
AND($I1296= "Large",$N1296 &gt; 3.5), "Large rooms with less than 3.5m height.",
AND(OR($V1296="Light practical (science)",$V1296="Light practical (science)",$V1296="Heavy practical (workshops)", $V1296="Heavy practical (clean)"), OR($O1296=0,ISBLANK($O1296))),"Missing sinks count for light and heavy practical spaces.",
AND($M1296 = "Other",ISBLANK($R1296)), "Invalid unusable type / missing note for other unusable type."
),
" ")</f>
        <v>Missing space use.</v>
      </c>
    </row>
    <row r="1297" spans="2:23" ht="15.75" x14ac:dyDescent="0.25">
      <c r="B1297" s="143"/>
      <c r="C1297" s="144"/>
      <c r="D1297" s="144"/>
      <c r="E1297" s="144"/>
      <c r="F1297" s="147" t="str" cm="1">
        <f t="array" ref="F1297">_xlfn.IFNA(CONCATENATE(_xlfn.IFS($D1297="Mezzanine",LEFT($D1297,1), $D1297="Ground Floor",LEFT($D1297,1),$D1297="Basment ",LEFT($D1297,1), $D1297="1st Floor", "0"&amp;LEFT($D1297,1), $D1297="2nd Floor", "0"&amp;LEFT($D1297,1), $D1297="3rd Floor", "0"&amp;LEFT($D1297,1), $D1297="4th Floor", "0"&amp;LEFT($D1297,1), $D1297="5th Floor", "0"&amp;LEFT($D1297,1), $D1297="6th Floor", "0"&amp;LEFT($D1297,1),$D1297="7th Floor", "0"&amp;LEFT($D1297,1),$D1297="8th Floor", "0"&amp;LEFT($D1297,1),$D1297="9th Floor", "0"&amp;LEFT($D1297,1),$D1297="10th Floor", LEFT($D1297,2),$D1297="11th Floor", LEFT($D1297,2),$D1297="12th Floor", LEFT($D1297,2),$D1297="13th Floor", LEFT($D1297,2), $D1297="Lower Ground", LEFT($D1297)&amp;IF(ISNUMBER(FIND(" ",$D1297)),MID($D1297,FIND(" ",$D1297)+1,1),"")&amp;IF(ISNUMBER(FIND(" ",$D1297,FIND(" ",$D1297)+1)),MID($D1297,FIND(" ",$D1297,FIND(" ",$D1297)+1)+1,1),""),$D1297="Upper Ground", LEFT($D1297)&amp;IF(ISNUMBER(FIND(" ",$D1297)),MID($D1297,FIND(" ",$D1297)+1,1),"")&amp;IF(ISNUMBER(FIND(" ",$D1297,FIND(" ",$D1297)+1)),MID($D1297,FIND(" ",$D1297,FIND(" ",$D1297)+1)+1,1),"")),".0",$E1297), " ")</f>
        <v xml:space="preserve"> </v>
      </c>
      <c r="G1297" s="144"/>
      <c r="H1297" s="144"/>
      <c r="I1297" s="144"/>
      <c r="J1297" s="144"/>
      <c r="K1297" s="144"/>
      <c r="L1297" s="149" t="str" cm="1">
        <f t="array" ref="L1297">_xlfn.IFNA(
_xlfn.IFS(
AND($F1297=" ",$G1297=" ",$H1297=" "),"Please update all three: Surveyor Room Reference, Establishment Room Reference and Establishment Room Name",
AND(OR($I1297="General",$I1297="Open plan/ semi-open general",$I1297="Fitted",$I1297="Light practical (science)",$I1297="Light practical (other)",$I1297="Heavy practical (workshops)",$I1297="Heavy practical (clean)",$I1297="Large",$I1297="Storage"),$J1297=0,$K1297=0),"Please update Net Area or Non-net Area",
AND($B1297&lt;&gt;"OUT",$J1297=0,$I1297&lt;&gt;"Non-net",$M1297="85% Circulation"),"Net area not recorded for spaces with 85% circulation unusable type",
AND(OR($I1297="General",$I1297="Open plan/ semi-open general",$I1297="Fitted",$I1297="Light practical (science)",$I1297="Light practical (other)",$I1297="Heavy practical (workshops)",$I1297="Heavy practical (clean)",$I1297="Large",$I1297="Storage"),OR($J1297=0,ISBLANK($J1297))),"Net area not recorded in net spaces",
AND(OR($I1297="Non-net",$I1297="Outdoor space"),$J1297&gt;0),"Net Area Recorded in Non-net space",
AND($I1297="General",$J1297&gt;90),"This general space is over 90m2, please ensure that this space is entered as separate spaces if it usually used as separate spaces",
AND($I1297="Open plan/ semi-open general",$J1297&lt;27),"Open plan general space under 27m2",
AND(OR($K1297=0,ISBLANK($K1297)), $I1297="Non-net"),"Non-net area not recorded in non-net space"
),
" ")</f>
        <v xml:space="preserve"> </v>
      </c>
      <c r="M1297" s="144"/>
      <c r="N1297" s="144"/>
      <c r="O1297" s="144"/>
      <c r="P1297" s="144"/>
      <c r="Q1297" s="144"/>
      <c r="R1297" s="171"/>
      <c r="S1297" s="147">
        <f>NCA_Calculations!$P$1309</f>
        <v>0</v>
      </c>
      <c r="T1297" s="147">
        <f>NCA_Calculations!$Q$1309</f>
        <v>0</v>
      </c>
      <c r="U1297" s="144"/>
      <c r="V1297" s="144"/>
      <c r="W1297" s="149" t="str" cm="1">
        <f t="array" ref="W1297">_xlfn.IFNA(
_xlfn.IFS(
ISBLANK($U1297),"Missing space use.",
AND('Establishment details'!$C$14="Secondary",$V1297="Classbase"),"Invalid Status type",
AND(OR( $V1297="Classbase", $V1297="Teaching", $V1297="Early years",$V1297="SEND resourced"), NOT(ISBLANK($M1297))),"Space with status type and unusable type.",
AND($V1297= "Classbase",'Establishment details'!$C$22&gt;=10), "Classbase status is only valid in schools with a primary element.",
AND($I1297= "Large",$N1297 &gt; 3.5), "Large rooms with less than 3.5m height.",
AND(OR($V1297="Light practical (science)",$V1297="Light practical (science)",$V1297="Heavy practical (workshops)", $V1297="Heavy practical (clean)"), OR($O1297=0,ISBLANK($O1297))),"Missing sinks count for light and heavy practical spaces.",
AND($M1297 = "Other",ISBLANK($R1297)), "Invalid unusable type / missing note for other unusable type."
),
" ")</f>
        <v>Missing space use.</v>
      </c>
    </row>
    <row r="1298" spans="2:23" ht="15.75" x14ac:dyDescent="0.25">
      <c r="B1298" s="143"/>
      <c r="C1298" s="144"/>
      <c r="D1298" s="144"/>
      <c r="E1298" s="144"/>
      <c r="F1298" s="147" t="str" cm="1">
        <f t="array" ref="F1298">_xlfn.IFNA(CONCATENATE(_xlfn.IFS($D1298="Mezzanine",LEFT($D1298,1), $D1298="Ground Floor",LEFT($D1298,1),$D1298="Basment ",LEFT($D1298,1), $D1298="1st Floor", "0"&amp;LEFT($D1298,1), $D1298="2nd Floor", "0"&amp;LEFT($D1298,1), $D1298="3rd Floor", "0"&amp;LEFT($D1298,1), $D1298="4th Floor", "0"&amp;LEFT($D1298,1), $D1298="5th Floor", "0"&amp;LEFT($D1298,1), $D1298="6th Floor", "0"&amp;LEFT($D1298,1),$D1298="7th Floor", "0"&amp;LEFT($D1298,1),$D1298="8th Floor", "0"&amp;LEFT($D1298,1),$D1298="9th Floor", "0"&amp;LEFT($D1298,1),$D1298="10th Floor", LEFT($D1298,2),$D1298="11th Floor", LEFT($D1298,2),$D1298="12th Floor", LEFT($D1298,2),$D1298="13th Floor", LEFT($D1298,2), $D1298="Lower Ground", LEFT($D1298)&amp;IF(ISNUMBER(FIND(" ",$D1298)),MID($D1298,FIND(" ",$D1298)+1,1),"")&amp;IF(ISNUMBER(FIND(" ",$D1298,FIND(" ",$D1298)+1)),MID($D1298,FIND(" ",$D1298,FIND(" ",$D1298)+1)+1,1),""),$D1298="Upper Ground", LEFT($D1298)&amp;IF(ISNUMBER(FIND(" ",$D1298)),MID($D1298,FIND(" ",$D1298)+1,1),"")&amp;IF(ISNUMBER(FIND(" ",$D1298,FIND(" ",$D1298)+1)),MID($D1298,FIND(" ",$D1298,FIND(" ",$D1298)+1)+1,1),"")),".0",$E1298), " ")</f>
        <v xml:space="preserve"> </v>
      </c>
      <c r="G1298" s="144"/>
      <c r="H1298" s="144"/>
      <c r="I1298" s="144"/>
      <c r="J1298" s="144"/>
      <c r="K1298" s="144"/>
      <c r="L1298" s="149" t="str" cm="1">
        <f t="array" ref="L1298">_xlfn.IFNA(
_xlfn.IFS(
AND($F1298=" ",$G1298=" ",$H1298=" "),"Please update all three: Surveyor Room Reference, Establishment Room Reference and Establishment Room Name",
AND(OR($I1298="General",$I1298="Open plan/ semi-open general",$I1298="Fitted",$I1298="Light practical (science)",$I1298="Light practical (other)",$I1298="Heavy practical (workshops)",$I1298="Heavy practical (clean)",$I1298="Large",$I1298="Storage"),$J1298=0,$K1298=0),"Please update Net Area or Non-net Area",
AND($B1298&lt;&gt;"OUT",$J1298=0,$I1298&lt;&gt;"Non-net",$M1298="85% Circulation"),"Net area not recorded for spaces with 85% circulation unusable type",
AND(OR($I1298="General",$I1298="Open plan/ semi-open general",$I1298="Fitted",$I1298="Light practical (science)",$I1298="Light practical (other)",$I1298="Heavy practical (workshops)",$I1298="Heavy practical (clean)",$I1298="Large",$I1298="Storage"),OR($J1298=0,ISBLANK($J1298))),"Net area not recorded in net spaces",
AND(OR($I1298="Non-net",$I1298="Outdoor space"),$J1298&gt;0),"Net Area Recorded in Non-net space",
AND($I1298="General",$J1298&gt;90),"This general space is over 90m2, please ensure that this space is entered as separate spaces if it usually used as separate spaces",
AND($I1298="Open plan/ semi-open general",$J1298&lt;27),"Open plan general space under 27m2",
AND(OR($K1298=0,ISBLANK($K1298)), $I1298="Non-net"),"Non-net area not recorded in non-net space"
),
" ")</f>
        <v xml:space="preserve"> </v>
      </c>
      <c r="M1298" s="144"/>
      <c r="N1298" s="144"/>
      <c r="O1298" s="144"/>
      <c r="P1298" s="144"/>
      <c r="Q1298" s="144"/>
      <c r="R1298" s="171"/>
      <c r="S1298" s="147">
        <f>NCA_Calculations!$P$1310</f>
        <v>0</v>
      </c>
      <c r="T1298" s="147">
        <f>NCA_Calculations!$Q$1310</f>
        <v>0</v>
      </c>
      <c r="U1298" s="144"/>
      <c r="V1298" s="144"/>
      <c r="W1298" s="149" t="str" cm="1">
        <f t="array" ref="W1298">_xlfn.IFNA(
_xlfn.IFS(
ISBLANK($U1298),"Missing space use.",
AND('Establishment details'!$C$14="Secondary",$V1298="Classbase"),"Invalid Status type",
AND(OR( $V1298="Classbase", $V1298="Teaching", $V1298="Early years",$V1298="SEND resourced"), NOT(ISBLANK($M1298))),"Space with status type and unusable type.",
AND($V1298= "Classbase",'Establishment details'!$C$22&gt;=10), "Classbase status is only valid in schools with a primary element.",
AND($I1298= "Large",$N1298 &gt; 3.5), "Large rooms with less than 3.5m height.",
AND(OR($V1298="Light practical (science)",$V1298="Light practical (science)",$V1298="Heavy practical (workshops)", $V1298="Heavy practical (clean)"), OR($O1298=0,ISBLANK($O1298))),"Missing sinks count for light and heavy practical spaces.",
AND($M1298 = "Other",ISBLANK($R1298)), "Invalid unusable type / missing note for other unusable type."
),
" ")</f>
        <v>Missing space use.</v>
      </c>
    </row>
    <row r="1299" spans="2:23" ht="15.75" x14ac:dyDescent="0.25">
      <c r="B1299" s="143"/>
      <c r="C1299" s="144"/>
      <c r="D1299" s="144"/>
      <c r="E1299" s="144"/>
      <c r="F1299" s="147" t="str" cm="1">
        <f t="array" ref="F1299">_xlfn.IFNA(CONCATENATE(_xlfn.IFS($D1299="Mezzanine",LEFT($D1299,1), $D1299="Ground Floor",LEFT($D1299,1),$D1299="Basment ",LEFT($D1299,1), $D1299="1st Floor", "0"&amp;LEFT($D1299,1), $D1299="2nd Floor", "0"&amp;LEFT($D1299,1), $D1299="3rd Floor", "0"&amp;LEFT($D1299,1), $D1299="4th Floor", "0"&amp;LEFT($D1299,1), $D1299="5th Floor", "0"&amp;LEFT($D1299,1), $D1299="6th Floor", "0"&amp;LEFT($D1299,1),$D1299="7th Floor", "0"&amp;LEFT($D1299,1),$D1299="8th Floor", "0"&amp;LEFT($D1299,1),$D1299="9th Floor", "0"&amp;LEFT($D1299,1),$D1299="10th Floor", LEFT($D1299,2),$D1299="11th Floor", LEFT($D1299,2),$D1299="12th Floor", LEFT($D1299,2),$D1299="13th Floor", LEFT($D1299,2), $D1299="Lower Ground", LEFT($D1299)&amp;IF(ISNUMBER(FIND(" ",$D1299)),MID($D1299,FIND(" ",$D1299)+1,1),"")&amp;IF(ISNUMBER(FIND(" ",$D1299,FIND(" ",$D1299)+1)),MID($D1299,FIND(" ",$D1299,FIND(" ",$D1299)+1)+1,1),""),$D1299="Upper Ground", LEFT($D1299)&amp;IF(ISNUMBER(FIND(" ",$D1299)),MID($D1299,FIND(" ",$D1299)+1,1),"")&amp;IF(ISNUMBER(FIND(" ",$D1299,FIND(" ",$D1299)+1)),MID($D1299,FIND(" ",$D1299,FIND(" ",$D1299)+1)+1,1),"")),".0",$E1299), " ")</f>
        <v xml:space="preserve"> </v>
      </c>
      <c r="G1299" s="144"/>
      <c r="H1299" s="144"/>
      <c r="I1299" s="144"/>
      <c r="J1299" s="144"/>
      <c r="K1299" s="144"/>
      <c r="L1299" s="149" t="str" cm="1">
        <f t="array" ref="L1299">_xlfn.IFNA(
_xlfn.IFS(
AND($F1299=" ",$G1299=" ",$H1299=" "),"Please update all three: Surveyor Room Reference, Establishment Room Reference and Establishment Room Name",
AND(OR($I1299="General",$I1299="Open plan/ semi-open general",$I1299="Fitted",$I1299="Light practical (science)",$I1299="Light practical (other)",$I1299="Heavy practical (workshops)",$I1299="Heavy practical (clean)",$I1299="Large",$I1299="Storage"),$J1299=0,$K1299=0),"Please update Net Area or Non-net Area",
AND($B1299&lt;&gt;"OUT",$J1299=0,$I1299&lt;&gt;"Non-net",$M1299="85% Circulation"),"Net area not recorded for spaces with 85% circulation unusable type",
AND(OR($I1299="General",$I1299="Open plan/ semi-open general",$I1299="Fitted",$I1299="Light practical (science)",$I1299="Light practical (other)",$I1299="Heavy practical (workshops)",$I1299="Heavy practical (clean)",$I1299="Large",$I1299="Storage"),OR($J1299=0,ISBLANK($J1299))),"Net area not recorded in net spaces",
AND(OR($I1299="Non-net",$I1299="Outdoor space"),$J1299&gt;0),"Net Area Recorded in Non-net space",
AND($I1299="General",$J1299&gt;90),"This general space is over 90m2, please ensure that this space is entered as separate spaces if it usually used as separate spaces",
AND($I1299="Open plan/ semi-open general",$J1299&lt;27),"Open plan general space under 27m2",
AND(OR($K1299=0,ISBLANK($K1299)), $I1299="Non-net"),"Non-net area not recorded in non-net space"
),
" ")</f>
        <v xml:space="preserve"> </v>
      </c>
      <c r="M1299" s="144"/>
      <c r="N1299" s="144"/>
      <c r="O1299" s="144"/>
      <c r="P1299" s="144"/>
      <c r="Q1299" s="144"/>
      <c r="R1299" s="171"/>
      <c r="S1299" s="147">
        <f>NCA_Calculations!$P$1311</f>
        <v>0</v>
      </c>
      <c r="T1299" s="147">
        <f>NCA_Calculations!$Q$1311</f>
        <v>0</v>
      </c>
      <c r="U1299" s="144"/>
      <c r="V1299" s="144"/>
      <c r="W1299" s="149" t="str" cm="1">
        <f t="array" ref="W1299">_xlfn.IFNA(
_xlfn.IFS(
ISBLANK($U1299),"Missing space use.",
AND('Establishment details'!$C$14="Secondary",$V1299="Classbase"),"Invalid Status type",
AND(OR( $V1299="Classbase", $V1299="Teaching", $V1299="Early years",$V1299="SEND resourced"), NOT(ISBLANK($M1299))),"Space with status type and unusable type.",
AND($V1299= "Classbase",'Establishment details'!$C$22&gt;=10), "Classbase status is only valid in schools with a primary element.",
AND($I1299= "Large",$N1299 &gt; 3.5), "Large rooms with less than 3.5m height.",
AND(OR($V1299="Light practical (science)",$V1299="Light practical (science)",$V1299="Heavy practical (workshops)", $V1299="Heavy practical (clean)"), OR($O1299=0,ISBLANK($O1299))),"Missing sinks count for light and heavy practical spaces.",
AND($M1299 = "Other",ISBLANK($R1299)), "Invalid unusable type / missing note for other unusable type."
),
" ")</f>
        <v>Missing space use.</v>
      </c>
    </row>
    <row r="1300" spans="2:23" ht="15.75" x14ac:dyDescent="0.25">
      <c r="B1300" s="143"/>
      <c r="C1300" s="144"/>
      <c r="D1300" s="144"/>
      <c r="E1300" s="144"/>
      <c r="F1300" s="147" t="str" cm="1">
        <f t="array" ref="F1300">_xlfn.IFNA(CONCATENATE(_xlfn.IFS($D1300="Mezzanine",LEFT($D1300,1), $D1300="Ground Floor",LEFT($D1300,1),$D1300="Basment ",LEFT($D1300,1), $D1300="1st Floor", "0"&amp;LEFT($D1300,1), $D1300="2nd Floor", "0"&amp;LEFT($D1300,1), $D1300="3rd Floor", "0"&amp;LEFT($D1300,1), $D1300="4th Floor", "0"&amp;LEFT($D1300,1), $D1300="5th Floor", "0"&amp;LEFT($D1300,1), $D1300="6th Floor", "0"&amp;LEFT($D1300,1),$D1300="7th Floor", "0"&amp;LEFT($D1300,1),$D1300="8th Floor", "0"&amp;LEFT($D1300,1),$D1300="9th Floor", "0"&amp;LEFT($D1300,1),$D1300="10th Floor", LEFT($D1300,2),$D1300="11th Floor", LEFT($D1300,2),$D1300="12th Floor", LEFT($D1300,2),$D1300="13th Floor", LEFT($D1300,2), $D1300="Lower Ground", LEFT($D1300)&amp;IF(ISNUMBER(FIND(" ",$D1300)),MID($D1300,FIND(" ",$D1300)+1,1),"")&amp;IF(ISNUMBER(FIND(" ",$D1300,FIND(" ",$D1300)+1)),MID($D1300,FIND(" ",$D1300,FIND(" ",$D1300)+1)+1,1),""),$D1300="Upper Ground", LEFT($D1300)&amp;IF(ISNUMBER(FIND(" ",$D1300)),MID($D1300,FIND(" ",$D1300)+1,1),"")&amp;IF(ISNUMBER(FIND(" ",$D1300,FIND(" ",$D1300)+1)),MID($D1300,FIND(" ",$D1300,FIND(" ",$D1300)+1)+1,1),"")),".0",$E1300), " ")</f>
        <v xml:space="preserve"> </v>
      </c>
      <c r="G1300" s="144"/>
      <c r="H1300" s="144"/>
      <c r="I1300" s="144"/>
      <c r="J1300" s="144"/>
      <c r="K1300" s="144"/>
      <c r="L1300" s="149" t="str" cm="1">
        <f t="array" ref="L1300">_xlfn.IFNA(
_xlfn.IFS(
AND($F1300=" ",$G1300=" ",$H1300=" "),"Please update all three: Surveyor Room Reference, Establishment Room Reference and Establishment Room Name",
AND(OR($I1300="General",$I1300="Open plan/ semi-open general",$I1300="Fitted",$I1300="Light practical (science)",$I1300="Light practical (other)",$I1300="Heavy practical (workshops)",$I1300="Heavy practical (clean)",$I1300="Large",$I1300="Storage"),$J1300=0,$K1300=0),"Please update Net Area or Non-net Area",
AND($B1300&lt;&gt;"OUT",$J1300=0,$I1300&lt;&gt;"Non-net",$M1300="85% Circulation"),"Net area not recorded for spaces with 85% circulation unusable type",
AND(OR($I1300="General",$I1300="Open plan/ semi-open general",$I1300="Fitted",$I1300="Light practical (science)",$I1300="Light practical (other)",$I1300="Heavy practical (workshops)",$I1300="Heavy practical (clean)",$I1300="Large",$I1300="Storage"),OR($J1300=0,ISBLANK($J1300))),"Net area not recorded in net spaces",
AND(OR($I1300="Non-net",$I1300="Outdoor space"),$J1300&gt;0),"Net Area Recorded in Non-net space",
AND($I1300="General",$J1300&gt;90),"This general space is over 90m2, please ensure that this space is entered as separate spaces if it usually used as separate spaces",
AND($I1300="Open plan/ semi-open general",$J1300&lt;27),"Open plan general space under 27m2",
AND(OR($K1300=0,ISBLANK($K1300)), $I1300="Non-net"),"Non-net area not recorded in non-net space"
),
" ")</f>
        <v xml:space="preserve"> </v>
      </c>
      <c r="M1300" s="144"/>
      <c r="N1300" s="144"/>
      <c r="O1300" s="144"/>
      <c r="P1300" s="144"/>
      <c r="Q1300" s="144"/>
      <c r="R1300" s="171"/>
      <c r="S1300" s="147">
        <f>NCA_Calculations!$P$1312</f>
        <v>0</v>
      </c>
      <c r="T1300" s="147">
        <f>NCA_Calculations!$Q$1312</f>
        <v>0</v>
      </c>
      <c r="U1300" s="144"/>
      <c r="V1300" s="144"/>
      <c r="W1300" s="149" t="str" cm="1">
        <f t="array" ref="W1300">_xlfn.IFNA(
_xlfn.IFS(
ISBLANK($U1300),"Missing space use.",
AND('Establishment details'!$C$14="Secondary",$V1300="Classbase"),"Invalid Status type",
AND(OR( $V1300="Classbase", $V1300="Teaching", $V1300="Early years",$V1300="SEND resourced"), NOT(ISBLANK($M1300))),"Space with status type and unusable type.",
AND($V1300= "Classbase",'Establishment details'!$C$22&gt;=10), "Classbase status is only valid in schools with a primary element.",
AND($I1300= "Large",$N1300 &gt; 3.5), "Large rooms with less than 3.5m height.",
AND(OR($V1300="Light practical (science)",$V1300="Light practical (science)",$V1300="Heavy practical (workshops)", $V1300="Heavy practical (clean)"), OR($O1300=0,ISBLANK($O1300))),"Missing sinks count for light and heavy practical spaces.",
AND($M1300 = "Other",ISBLANK($R1300)), "Invalid unusable type / missing note for other unusable type."
),
" ")</f>
        <v>Missing space use.</v>
      </c>
    </row>
    <row r="1301" spans="2:23" ht="15.75" x14ac:dyDescent="0.25">
      <c r="B1301" s="143"/>
      <c r="C1301" s="144"/>
      <c r="D1301" s="144"/>
      <c r="E1301" s="144"/>
      <c r="F1301" s="147" t="str" cm="1">
        <f t="array" ref="F1301">_xlfn.IFNA(CONCATENATE(_xlfn.IFS($D1301="Mezzanine",LEFT($D1301,1), $D1301="Ground Floor",LEFT($D1301,1),$D1301="Basment ",LEFT($D1301,1), $D1301="1st Floor", "0"&amp;LEFT($D1301,1), $D1301="2nd Floor", "0"&amp;LEFT($D1301,1), $D1301="3rd Floor", "0"&amp;LEFT($D1301,1), $D1301="4th Floor", "0"&amp;LEFT($D1301,1), $D1301="5th Floor", "0"&amp;LEFT($D1301,1), $D1301="6th Floor", "0"&amp;LEFT($D1301,1),$D1301="7th Floor", "0"&amp;LEFT($D1301,1),$D1301="8th Floor", "0"&amp;LEFT($D1301,1),$D1301="9th Floor", "0"&amp;LEFT($D1301,1),$D1301="10th Floor", LEFT($D1301,2),$D1301="11th Floor", LEFT($D1301,2),$D1301="12th Floor", LEFT($D1301,2),$D1301="13th Floor", LEFT($D1301,2), $D1301="Lower Ground", LEFT($D1301)&amp;IF(ISNUMBER(FIND(" ",$D1301)),MID($D1301,FIND(" ",$D1301)+1,1),"")&amp;IF(ISNUMBER(FIND(" ",$D1301,FIND(" ",$D1301)+1)),MID($D1301,FIND(" ",$D1301,FIND(" ",$D1301)+1)+1,1),""),$D1301="Upper Ground", LEFT($D1301)&amp;IF(ISNUMBER(FIND(" ",$D1301)),MID($D1301,FIND(" ",$D1301)+1,1),"")&amp;IF(ISNUMBER(FIND(" ",$D1301,FIND(" ",$D1301)+1)),MID($D1301,FIND(" ",$D1301,FIND(" ",$D1301)+1)+1,1),"")),".0",$E1301), " ")</f>
        <v xml:space="preserve"> </v>
      </c>
      <c r="G1301" s="144"/>
      <c r="H1301" s="144"/>
      <c r="I1301" s="144"/>
      <c r="J1301" s="144"/>
      <c r="K1301" s="144"/>
      <c r="L1301" s="149" t="str" cm="1">
        <f t="array" ref="L1301">_xlfn.IFNA(
_xlfn.IFS(
AND($F1301=" ",$G1301=" ",$H1301=" "),"Please update all three: Surveyor Room Reference, Establishment Room Reference and Establishment Room Name",
AND(OR($I1301="General",$I1301="Open plan/ semi-open general",$I1301="Fitted",$I1301="Light practical (science)",$I1301="Light practical (other)",$I1301="Heavy practical (workshops)",$I1301="Heavy practical (clean)",$I1301="Large",$I1301="Storage"),$J1301=0,$K1301=0),"Please update Net Area or Non-net Area",
AND($B1301&lt;&gt;"OUT",$J1301=0,$I1301&lt;&gt;"Non-net",$M1301="85% Circulation"),"Net area not recorded for spaces with 85% circulation unusable type",
AND(OR($I1301="General",$I1301="Open plan/ semi-open general",$I1301="Fitted",$I1301="Light practical (science)",$I1301="Light practical (other)",$I1301="Heavy practical (workshops)",$I1301="Heavy practical (clean)",$I1301="Large",$I1301="Storage"),OR($J1301=0,ISBLANK($J1301))),"Net area not recorded in net spaces",
AND(OR($I1301="Non-net",$I1301="Outdoor space"),$J1301&gt;0),"Net Area Recorded in Non-net space",
AND($I1301="General",$J1301&gt;90),"This general space is over 90m2, please ensure that this space is entered as separate spaces if it usually used as separate spaces",
AND($I1301="Open plan/ semi-open general",$J1301&lt;27),"Open plan general space under 27m2",
AND(OR($K1301=0,ISBLANK($K1301)), $I1301="Non-net"),"Non-net area not recorded in non-net space"
),
" ")</f>
        <v xml:space="preserve"> </v>
      </c>
      <c r="M1301" s="144"/>
      <c r="N1301" s="144"/>
      <c r="O1301" s="144"/>
      <c r="P1301" s="144"/>
      <c r="Q1301" s="144"/>
      <c r="R1301" s="171"/>
      <c r="S1301" s="147">
        <f>NCA_Calculations!$P$1313</f>
        <v>0</v>
      </c>
      <c r="T1301" s="147">
        <f>NCA_Calculations!$Q$1313</f>
        <v>0</v>
      </c>
      <c r="U1301" s="144"/>
      <c r="V1301" s="144"/>
      <c r="W1301" s="149" t="str" cm="1">
        <f t="array" ref="W1301">_xlfn.IFNA(
_xlfn.IFS(
ISBLANK($U1301),"Missing space use.",
AND('Establishment details'!$C$14="Secondary",$V1301="Classbase"),"Invalid Status type",
AND(OR( $V1301="Classbase", $V1301="Teaching", $V1301="Early years",$V1301="SEND resourced"), NOT(ISBLANK($M1301))),"Space with status type and unusable type.",
AND($V1301= "Classbase",'Establishment details'!$C$22&gt;=10), "Classbase status is only valid in schools with a primary element.",
AND($I1301= "Large",$N1301 &gt; 3.5), "Large rooms with less than 3.5m height.",
AND(OR($V1301="Light practical (science)",$V1301="Light practical (science)",$V1301="Heavy practical (workshops)", $V1301="Heavy practical (clean)"), OR($O1301=0,ISBLANK($O1301))),"Missing sinks count for light and heavy practical spaces.",
AND($M1301 = "Other",ISBLANK($R1301)), "Invalid unusable type / missing note for other unusable type."
),
" ")</f>
        <v>Missing space use.</v>
      </c>
    </row>
    <row r="1302" spans="2:23" ht="15.75" x14ac:dyDescent="0.25">
      <c r="B1302" s="143"/>
      <c r="C1302" s="144"/>
      <c r="D1302" s="144"/>
      <c r="E1302" s="144"/>
      <c r="F1302" s="147" t="str" cm="1">
        <f t="array" ref="F1302">_xlfn.IFNA(CONCATENATE(_xlfn.IFS($D1302="Mezzanine",LEFT($D1302,1), $D1302="Ground Floor",LEFT($D1302,1),$D1302="Basment ",LEFT($D1302,1), $D1302="1st Floor", "0"&amp;LEFT($D1302,1), $D1302="2nd Floor", "0"&amp;LEFT($D1302,1), $D1302="3rd Floor", "0"&amp;LEFT($D1302,1), $D1302="4th Floor", "0"&amp;LEFT($D1302,1), $D1302="5th Floor", "0"&amp;LEFT($D1302,1), $D1302="6th Floor", "0"&amp;LEFT($D1302,1),$D1302="7th Floor", "0"&amp;LEFT($D1302,1),$D1302="8th Floor", "0"&amp;LEFT($D1302,1),$D1302="9th Floor", "0"&amp;LEFT($D1302,1),$D1302="10th Floor", LEFT($D1302,2),$D1302="11th Floor", LEFT($D1302,2),$D1302="12th Floor", LEFT($D1302,2),$D1302="13th Floor", LEFT($D1302,2), $D1302="Lower Ground", LEFT($D1302)&amp;IF(ISNUMBER(FIND(" ",$D1302)),MID($D1302,FIND(" ",$D1302)+1,1),"")&amp;IF(ISNUMBER(FIND(" ",$D1302,FIND(" ",$D1302)+1)),MID($D1302,FIND(" ",$D1302,FIND(" ",$D1302)+1)+1,1),""),$D1302="Upper Ground", LEFT($D1302)&amp;IF(ISNUMBER(FIND(" ",$D1302)),MID($D1302,FIND(" ",$D1302)+1,1),"")&amp;IF(ISNUMBER(FIND(" ",$D1302,FIND(" ",$D1302)+1)),MID($D1302,FIND(" ",$D1302,FIND(" ",$D1302)+1)+1,1),"")),".0",$E1302), " ")</f>
        <v xml:space="preserve"> </v>
      </c>
      <c r="G1302" s="144"/>
      <c r="H1302" s="144"/>
      <c r="I1302" s="144"/>
      <c r="J1302" s="144"/>
      <c r="K1302" s="144"/>
      <c r="L1302" s="149" t="str" cm="1">
        <f t="array" ref="L1302">_xlfn.IFNA(
_xlfn.IFS(
AND($F1302=" ",$G1302=" ",$H1302=" "),"Please update all three: Surveyor Room Reference, Establishment Room Reference and Establishment Room Name",
AND(OR($I1302="General",$I1302="Open plan/ semi-open general",$I1302="Fitted",$I1302="Light practical (science)",$I1302="Light practical (other)",$I1302="Heavy practical (workshops)",$I1302="Heavy practical (clean)",$I1302="Large",$I1302="Storage"),$J1302=0,$K1302=0),"Please update Net Area or Non-net Area",
AND($B1302&lt;&gt;"OUT",$J1302=0,$I1302&lt;&gt;"Non-net",$M1302="85% Circulation"),"Net area not recorded for spaces with 85% circulation unusable type",
AND(OR($I1302="General",$I1302="Open plan/ semi-open general",$I1302="Fitted",$I1302="Light practical (science)",$I1302="Light practical (other)",$I1302="Heavy practical (workshops)",$I1302="Heavy practical (clean)",$I1302="Large",$I1302="Storage"),OR($J1302=0,ISBLANK($J1302))),"Net area not recorded in net spaces",
AND(OR($I1302="Non-net",$I1302="Outdoor space"),$J1302&gt;0),"Net Area Recorded in Non-net space",
AND($I1302="General",$J1302&gt;90),"This general space is over 90m2, please ensure that this space is entered as separate spaces if it usually used as separate spaces",
AND($I1302="Open plan/ semi-open general",$J1302&lt;27),"Open plan general space under 27m2",
AND(OR($K1302=0,ISBLANK($K1302)), $I1302="Non-net"),"Non-net area not recorded in non-net space"
),
" ")</f>
        <v xml:space="preserve"> </v>
      </c>
      <c r="M1302" s="144"/>
      <c r="N1302" s="144"/>
      <c r="O1302" s="144"/>
      <c r="P1302" s="144"/>
      <c r="Q1302" s="144"/>
      <c r="R1302" s="171"/>
      <c r="S1302" s="147">
        <f>NCA_Calculations!$P$1314</f>
        <v>0</v>
      </c>
      <c r="T1302" s="147">
        <f>NCA_Calculations!$Q$1314</f>
        <v>0</v>
      </c>
      <c r="U1302" s="144"/>
      <c r="V1302" s="144"/>
      <c r="W1302" s="149" t="str" cm="1">
        <f t="array" ref="W1302">_xlfn.IFNA(
_xlfn.IFS(
ISBLANK($U1302),"Missing space use.",
AND('Establishment details'!$C$14="Secondary",$V1302="Classbase"),"Invalid Status type",
AND(OR( $V1302="Classbase", $V1302="Teaching", $V1302="Early years",$V1302="SEND resourced"), NOT(ISBLANK($M1302))),"Space with status type and unusable type.",
AND($V1302= "Classbase",'Establishment details'!$C$22&gt;=10), "Classbase status is only valid in schools with a primary element.",
AND($I1302= "Large",$N1302 &gt; 3.5), "Large rooms with less than 3.5m height.",
AND(OR($V1302="Light practical (science)",$V1302="Light practical (science)",$V1302="Heavy practical (workshops)", $V1302="Heavy practical (clean)"), OR($O1302=0,ISBLANK($O1302))),"Missing sinks count for light and heavy practical spaces.",
AND($M1302 = "Other",ISBLANK($R1302)), "Invalid unusable type / missing note for other unusable type."
),
" ")</f>
        <v>Missing space use.</v>
      </c>
    </row>
    <row r="1303" spans="2:23" ht="15.75" x14ac:dyDescent="0.25">
      <c r="B1303" s="143"/>
      <c r="C1303" s="144"/>
      <c r="D1303" s="144"/>
      <c r="E1303" s="144"/>
      <c r="F1303" s="147" t="str" cm="1">
        <f t="array" ref="F1303">_xlfn.IFNA(CONCATENATE(_xlfn.IFS($D1303="Mezzanine",LEFT($D1303,1), $D1303="Ground Floor",LEFT($D1303,1),$D1303="Basment ",LEFT($D1303,1), $D1303="1st Floor", "0"&amp;LEFT($D1303,1), $D1303="2nd Floor", "0"&amp;LEFT($D1303,1), $D1303="3rd Floor", "0"&amp;LEFT($D1303,1), $D1303="4th Floor", "0"&amp;LEFT($D1303,1), $D1303="5th Floor", "0"&amp;LEFT($D1303,1), $D1303="6th Floor", "0"&amp;LEFT($D1303,1),$D1303="7th Floor", "0"&amp;LEFT($D1303,1),$D1303="8th Floor", "0"&amp;LEFT($D1303,1),$D1303="9th Floor", "0"&amp;LEFT($D1303,1),$D1303="10th Floor", LEFT($D1303,2),$D1303="11th Floor", LEFT($D1303,2),$D1303="12th Floor", LEFT($D1303,2),$D1303="13th Floor", LEFT($D1303,2), $D1303="Lower Ground", LEFT($D1303)&amp;IF(ISNUMBER(FIND(" ",$D1303)),MID($D1303,FIND(" ",$D1303)+1,1),"")&amp;IF(ISNUMBER(FIND(" ",$D1303,FIND(" ",$D1303)+1)),MID($D1303,FIND(" ",$D1303,FIND(" ",$D1303)+1)+1,1),""),$D1303="Upper Ground", LEFT($D1303)&amp;IF(ISNUMBER(FIND(" ",$D1303)),MID($D1303,FIND(" ",$D1303)+1,1),"")&amp;IF(ISNUMBER(FIND(" ",$D1303,FIND(" ",$D1303)+1)),MID($D1303,FIND(" ",$D1303,FIND(" ",$D1303)+1)+1,1),"")),".0",$E1303), " ")</f>
        <v xml:space="preserve"> </v>
      </c>
      <c r="G1303" s="144"/>
      <c r="H1303" s="144"/>
      <c r="I1303" s="144"/>
      <c r="J1303" s="144"/>
      <c r="K1303" s="144"/>
      <c r="L1303" s="149" t="str" cm="1">
        <f t="array" ref="L1303">_xlfn.IFNA(
_xlfn.IFS(
AND($F1303=" ",$G1303=" ",$H1303=" "),"Please update all three: Surveyor Room Reference, Establishment Room Reference and Establishment Room Name",
AND(OR($I1303="General",$I1303="Open plan/ semi-open general",$I1303="Fitted",$I1303="Light practical (science)",$I1303="Light practical (other)",$I1303="Heavy practical (workshops)",$I1303="Heavy practical (clean)",$I1303="Large",$I1303="Storage"),$J1303=0,$K1303=0),"Please update Net Area or Non-net Area",
AND($B1303&lt;&gt;"OUT",$J1303=0,$I1303&lt;&gt;"Non-net",$M1303="85% Circulation"),"Net area not recorded for spaces with 85% circulation unusable type",
AND(OR($I1303="General",$I1303="Open plan/ semi-open general",$I1303="Fitted",$I1303="Light practical (science)",$I1303="Light practical (other)",$I1303="Heavy practical (workshops)",$I1303="Heavy practical (clean)",$I1303="Large",$I1303="Storage"),OR($J1303=0,ISBLANK($J1303))),"Net area not recorded in net spaces",
AND(OR($I1303="Non-net",$I1303="Outdoor space"),$J1303&gt;0),"Net Area Recorded in Non-net space",
AND($I1303="General",$J1303&gt;90),"This general space is over 90m2, please ensure that this space is entered as separate spaces if it usually used as separate spaces",
AND($I1303="Open plan/ semi-open general",$J1303&lt;27),"Open plan general space under 27m2",
AND(OR($K1303=0,ISBLANK($K1303)), $I1303="Non-net"),"Non-net area not recorded in non-net space"
),
" ")</f>
        <v xml:space="preserve"> </v>
      </c>
      <c r="M1303" s="144"/>
      <c r="N1303" s="144"/>
      <c r="O1303" s="144"/>
      <c r="P1303" s="144"/>
      <c r="Q1303" s="144"/>
      <c r="R1303" s="171"/>
      <c r="S1303" s="147">
        <f>NCA_Calculations!$P$1315</f>
        <v>0</v>
      </c>
      <c r="T1303" s="147">
        <f>NCA_Calculations!$Q$1315</f>
        <v>0</v>
      </c>
      <c r="U1303" s="144"/>
      <c r="V1303" s="144"/>
      <c r="W1303" s="149" t="str" cm="1">
        <f t="array" ref="W1303">_xlfn.IFNA(
_xlfn.IFS(
ISBLANK($U1303),"Missing space use.",
AND('Establishment details'!$C$14="Secondary",$V1303="Classbase"),"Invalid Status type",
AND(OR( $V1303="Classbase", $V1303="Teaching", $V1303="Early years",$V1303="SEND resourced"), NOT(ISBLANK($M1303))),"Space with status type and unusable type.",
AND($V1303= "Classbase",'Establishment details'!$C$22&gt;=10), "Classbase status is only valid in schools with a primary element.",
AND($I1303= "Large",$N1303 &gt; 3.5), "Large rooms with less than 3.5m height.",
AND(OR($V1303="Light practical (science)",$V1303="Light practical (science)",$V1303="Heavy practical (workshops)", $V1303="Heavy practical (clean)"), OR($O1303=0,ISBLANK($O1303))),"Missing sinks count for light and heavy practical spaces.",
AND($M1303 = "Other",ISBLANK($R1303)), "Invalid unusable type / missing note for other unusable type."
),
" ")</f>
        <v>Missing space use.</v>
      </c>
    </row>
    <row r="1304" spans="2:23" ht="15.75" x14ac:dyDescent="0.25">
      <c r="B1304" s="143"/>
      <c r="C1304" s="144"/>
      <c r="D1304" s="144"/>
      <c r="E1304" s="144"/>
      <c r="F1304" s="147" t="str" cm="1">
        <f t="array" ref="F1304">_xlfn.IFNA(CONCATENATE(_xlfn.IFS($D1304="Mezzanine",LEFT($D1304,1), $D1304="Ground Floor",LEFT($D1304,1),$D1304="Basment ",LEFT($D1304,1), $D1304="1st Floor", "0"&amp;LEFT($D1304,1), $D1304="2nd Floor", "0"&amp;LEFT($D1304,1), $D1304="3rd Floor", "0"&amp;LEFT($D1304,1), $D1304="4th Floor", "0"&amp;LEFT($D1304,1), $D1304="5th Floor", "0"&amp;LEFT($D1304,1), $D1304="6th Floor", "0"&amp;LEFT($D1304,1),$D1304="7th Floor", "0"&amp;LEFT($D1304,1),$D1304="8th Floor", "0"&amp;LEFT($D1304,1),$D1304="9th Floor", "0"&amp;LEFT($D1304,1),$D1304="10th Floor", LEFT($D1304,2),$D1304="11th Floor", LEFT($D1304,2),$D1304="12th Floor", LEFT($D1304,2),$D1304="13th Floor", LEFT($D1304,2), $D1304="Lower Ground", LEFT($D1304)&amp;IF(ISNUMBER(FIND(" ",$D1304)),MID($D1304,FIND(" ",$D1304)+1,1),"")&amp;IF(ISNUMBER(FIND(" ",$D1304,FIND(" ",$D1304)+1)),MID($D1304,FIND(" ",$D1304,FIND(" ",$D1304)+1)+1,1),""),$D1304="Upper Ground", LEFT($D1304)&amp;IF(ISNUMBER(FIND(" ",$D1304)),MID($D1304,FIND(" ",$D1304)+1,1),"")&amp;IF(ISNUMBER(FIND(" ",$D1304,FIND(" ",$D1304)+1)),MID($D1304,FIND(" ",$D1304,FIND(" ",$D1304)+1)+1,1),"")),".0",$E1304), " ")</f>
        <v xml:space="preserve"> </v>
      </c>
      <c r="G1304" s="144"/>
      <c r="H1304" s="144"/>
      <c r="I1304" s="144"/>
      <c r="J1304" s="144"/>
      <c r="K1304" s="144"/>
      <c r="L1304" s="149" t="str" cm="1">
        <f t="array" ref="L1304">_xlfn.IFNA(
_xlfn.IFS(
AND($F1304=" ",$G1304=" ",$H1304=" "),"Please update all three: Surveyor Room Reference, Establishment Room Reference and Establishment Room Name",
AND(OR($I1304="General",$I1304="Open plan/ semi-open general",$I1304="Fitted",$I1304="Light practical (science)",$I1304="Light practical (other)",$I1304="Heavy practical (workshops)",$I1304="Heavy practical (clean)",$I1304="Large",$I1304="Storage"),$J1304=0,$K1304=0),"Please update Net Area or Non-net Area",
AND($B1304&lt;&gt;"OUT",$J1304=0,$I1304&lt;&gt;"Non-net",$M1304="85% Circulation"),"Net area not recorded for spaces with 85% circulation unusable type",
AND(OR($I1304="General",$I1304="Open plan/ semi-open general",$I1304="Fitted",$I1304="Light practical (science)",$I1304="Light practical (other)",$I1304="Heavy practical (workshops)",$I1304="Heavy practical (clean)",$I1304="Large",$I1304="Storage"),OR($J1304=0,ISBLANK($J1304))),"Net area not recorded in net spaces",
AND(OR($I1304="Non-net",$I1304="Outdoor space"),$J1304&gt;0),"Net Area Recorded in Non-net space",
AND($I1304="General",$J1304&gt;90),"This general space is over 90m2, please ensure that this space is entered as separate spaces if it usually used as separate spaces",
AND($I1304="Open plan/ semi-open general",$J1304&lt;27),"Open plan general space under 27m2",
AND(OR($K1304=0,ISBLANK($K1304)), $I1304="Non-net"),"Non-net area not recorded in non-net space"
),
" ")</f>
        <v xml:space="preserve"> </v>
      </c>
      <c r="M1304" s="144"/>
      <c r="N1304" s="144"/>
      <c r="O1304" s="144"/>
      <c r="P1304" s="144"/>
      <c r="Q1304" s="144"/>
      <c r="R1304" s="171"/>
      <c r="S1304" s="147">
        <f>NCA_Calculations!$P$1316</f>
        <v>0</v>
      </c>
      <c r="T1304" s="147">
        <f>NCA_Calculations!$Q$1316</f>
        <v>0</v>
      </c>
      <c r="U1304" s="144"/>
      <c r="V1304" s="144"/>
      <c r="W1304" s="149" t="str" cm="1">
        <f t="array" ref="W1304">_xlfn.IFNA(
_xlfn.IFS(
ISBLANK($U1304),"Missing space use.",
AND('Establishment details'!$C$14="Secondary",$V1304="Classbase"),"Invalid Status type",
AND(OR( $V1304="Classbase", $V1304="Teaching", $V1304="Early years",$V1304="SEND resourced"), NOT(ISBLANK($M1304))),"Space with status type and unusable type.",
AND($V1304= "Classbase",'Establishment details'!$C$22&gt;=10), "Classbase status is only valid in schools with a primary element.",
AND($I1304= "Large",$N1304 &gt; 3.5), "Large rooms with less than 3.5m height.",
AND(OR($V1304="Light practical (science)",$V1304="Light practical (science)",$V1304="Heavy practical (workshops)", $V1304="Heavy practical (clean)"), OR($O1304=0,ISBLANK($O1304))),"Missing sinks count for light and heavy practical spaces.",
AND($M1304 = "Other",ISBLANK($R1304)), "Invalid unusable type / missing note for other unusable type."
),
" ")</f>
        <v>Missing space use.</v>
      </c>
    </row>
    <row r="1305" spans="2:23" ht="15.75" x14ac:dyDescent="0.25">
      <c r="B1305" s="143"/>
      <c r="C1305" s="144"/>
      <c r="D1305" s="144"/>
      <c r="E1305" s="144"/>
      <c r="F1305" s="147" t="str" cm="1">
        <f t="array" ref="F1305">_xlfn.IFNA(CONCATENATE(_xlfn.IFS($D1305="Mezzanine",LEFT($D1305,1), $D1305="Ground Floor",LEFT($D1305,1),$D1305="Basment ",LEFT($D1305,1), $D1305="1st Floor", "0"&amp;LEFT($D1305,1), $D1305="2nd Floor", "0"&amp;LEFT($D1305,1), $D1305="3rd Floor", "0"&amp;LEFT($D1305,1), $D1305="4th Floor", "0"&amp;LEFT($D1305,1), $D1305="5th Floor", "0"&amp;LEFT($D1305,1), $D1305="6th Floor", "0"&amp;LEFT($D1305,1),$D1305="7th Floor", "0"&amp;LEFT($D1305,1),$D1305="8th Floor", "0"&amp;LEFT($D1305,1),$D1305="9th Floor", "0"&amp;LEFT($D1305,1),$D1305="10th Floor", LEFT($D1305,2),$D1305="11th Floor", LEFT($D1305,2),$D1305="12th Floor", LEFT($D1305,2),$D1305="13th Floor", LEFT($D1305,2), $D1305="Lower Ground", LEFT($D1305)&amp;IF(ISNUMBER(FIND(" ",$D1305)),MID($D1305,FIND(" ",$D1305)+1,1),"")&amp;IF(ISNUMBER(FIND(" ",$D1305,FIND(" ",$D1305)+1)),MID($D1305,FIND(" ",$D1305,FIND(" ",$D1305)+1)+1,1),""),$D1305="Upper Ground", LEFT($D1305)&amp;IF(ISNUMBER(FIND(" ",$D1305)),MID($D1305,FIND(" ",$D1305)+1,1),"")&amp;IF(ISNUMBER(FIND(" ",$D1305,FIND(" ",$D1305)+1)),MID($D1305,FIND(" ",$D1305,FIND(" ",$D1305)+1)+1,1),"")),".0",$E1305), " ")</f>
        <v xml:space="preserve"> </v>
      </c>
      <c r="G1305" s="144"/>
      <c r="H1305" s="144"/>
      <c r="I1305" s="144"/>
      <c r="J1305" s="144"/>
      <c r="K1305" s="144"/>
      <c r="L1305" s="149" t="str" cm="1">
        <f t="array" ref="L1305">_xlfn.IFNA(
_xlfn.IFS(
AND($F1305=" ",$G1305=" ",$H1305=" "),"Please update all three: Surveyor Room Reference, Establishment Room Reference and Establishment Room Name",
AND(OR($I1305="General",$I1305="Open plan/ semi-open general",$I1305="Fitted",$I1305="Light practical (science)",$I1305="Light practical (other)",$I1305="Heavy practical (workshops)",$I1305="Heavy practical (clean)",$I1305="Large",$I1305="Storage"),$J1305=0,$K1305=0),"Please update Net Area or Non-net Area",
AND($B1305&lt;&gt;"OUT",$J1305=0,$I1305&lt;&gt;"Non-net",$M1305="85% Circulation"),"Net area not recorded for spaces with 85% circulation unusable type",
AND(OR($I1305="General",$I1305="Open plan/ semi-open general",$I1305="Fitted",$I1305="Light practical (science)",$I1305="Light practical (other)",$I1305="Heavy practical (workshops)",$I1305="Heavy practical (clean)",$I1305="Large",$I1305="Storage"),OR($J1305=0,ISBLANK($J1305))),"Net area not recorded in net spaces",
AND(OR($I1305="Non-net",$I1305="Outdoor space"),$J1305&gt;0),"Net Area Recorded in Non-net space",
AND($I1305="General",$J1305&gt;90),"This general space is over 90m2, please ensure that this space is entered as separate spaces if it usually used as separate spaces",
AND($I1305="Open plan/ semi-open general",$J1305&lt;27),"Open plan general space under 27m2",
AND(OR($K1305=0,ISBLANK($K1305)), $I1305="Non-net"),"Non-net area not recorded in non-net space"
),
" ")</f>
        <v xml:space="preserve"> </v>
      </c>
      <c r="M1305" s="144"/>
      <c r="N1305" s="144"/>
      <c r="O1305" s="144"/>
      <c r="P1305" s="144"/>
      <c r="Q1305" s="144"/>
      <c r="R1305" s="171"/>
      <c r="S1305" s="147">
        <f>NCA_Calculations!$P$1317</f>
        <v>0</v>
      </c>
      <c r="T1305" s="147">
        <f>NCA_Calculations!$Q$1317</f>
        <v>0</v>
      </c>
      <c r="U1305" s="144"/>
      <c r="V1305" s="144"/>
      <c r="W1305" s="149" t="str" cm="1">
        <f t="array" ref="W1305">_xlfn.IFNA(
_xlfn.IFS(
ISBLANK($U1305),"Missing space use.",
AND('Establishment details'!$C$14="Secondary",$V1305="Classbase"),"Invalid Status type",
AND(OR( $V1305="Classbase", $V1305="Teaching", $V1305="Early years",$V1305="SEND resourced"), NOT(ISBLANK($M1305))),"Space with status type and unusable type.",
AND($V1305= "Classbase",'Establishment details'!$C$22&gt;=10), "Classbase status is only valid in schools with a primary element.",
AND($I1305= "Large",$N1305 &gt; 3.5), "Large rooms with less than 3.5m height.",
AND(OR($V1305="Light practical (science)",$V1305="Light practical (science)",$V1305="Heavy practical (workshops)", $V1305="Heavy practical (clean)"), OR($O1305=0,ISBLANK($O1305))),"Missing sinks count for light and heavy practical spaces.",
AND($M1305 = "Other",ISBLANK($R1305)), "Invalid unusable type / missing note for other unusable type."
),
" ")</f>
        <v>Missing space use.</v>
      </c>
    </row>
    <row r="1306" spans="2:23" ht="15.75" x14ac:dyDescent="0.25">
      <c r="B1306" s="143"/>
      <c r="C1306" s="144"/>
      <c r="D1306" s="144"/>
      <c r="E1306" s="144"/>
      <c r="F1306" s="147" t="str" cm="1">
        <f t="array" ref="F1306">_xlfn.IFNA(CONCATENATE(_xlfn.IFS($D1306="Mezzanine",LEFT($D1306,1), $D1306="Ground Floor",LEFT($D1306,1),$D1306="Basment ",LEFT($D1306,1), $D1306="1st Floor", "0"&amp;LEFT($D1306,1), $D1306="2nd Floor", "0"&amp;LEFT($D1306,1), $D1306="3rd Floor", "0"&amp;LEFT($D1306,1), $D1306="4th Floor", "0"&amp;LEFT($D1306,1), $D1306="5th Floor", "0"&amp;LEFT($D1306,1), $D1306="6th Floor", "0"&amp;LEFT($D1306,1),$D1306="7th Floor", "0"&amp;LEFT($D1306,1),$D1306="8th Floor", "0"&amp;LEFT($D1306,1),$D1306="9th Floor", "0"&amp;LEFT($D1306,1),$D1306="10th Floor", LEFT($D1306,2),$D1306="11th Floor", LEFT($D1306,2),$D1306="12th Floor", LEFT($D1306,2),$D1306="13th Floor", LEFT($D1306,2), $D1306="Lower Ground", LEFT($D1306)&amp;IF(ISNUMBER(FIND(" ",$D1306)),MID($D1306,FIND(" ",$D1306)+1,1),"")&amp;IF(ISNUMBER(FIND(" ",$D1306,FIND(" ",$D1306)+1)),MID($D1306,FIND(" ",$D1306,FIND(" ",$D1306)+1)+1,1),""),$D1306="Upper Ground", LEFT($D1306)&amp;IF(ISNUMBER(FIND(" ",$D1306)),MID($D1306,FIND(" ",$D1306)+1,1),"")&amp;IF(ISNUMBER(FIND(" ",$D1306,FIND(" ",$D1306)+1)),MID($D1306,FIND(" ",$D1306,FIND(" ",$D1306)+1)+1,1),"")),".0",$E1306), " ")</f>
        <v xml:space="preserve"> </v>
      </c>
      <c r="G1306" s="144"/>
      <c r="H1306" s="144"/>
      <c r="I1306" s="144"/>
      <c r="J1306" s="144"/>
      <c r="K1306" s="144"/>
      <c r="L1306" s="149" t="str" cm="1">
        <f t="array" ref="L1306">_xlfn.IFNA(
_xlfn.IFS(
AND($F1306=" ",$G1306=" ",$H1306=" "),"Please update all three: Surveyor Room Reference, Establishment Room Reference and Establishment Room Name",
AND(OR($I1306="General",$I1306="Open plan/ semi-open general",$I1306="Fitted",$I1306="Light practical (science)",$I1306="Light practical (other)",$I1306="Heavy practical (workshops)",$I1306="Heavy practical (clean)",$I1306="Large",$I1306="Storage"),$J1306=0,$K1306=0),"Please update Net Area or Non-net Area",
AND($B1306&lt;&gt;"OUT",$J1306=0,$I1306&lt;&gt;"Non-net",$M1306="85% Circulation"),"Net area not recorded for spaces with 85% circulation unusable type",
AND(OR($I1306="General",$I1306="Open plan/ semi-open general",$I1306="Fitted",$I1306="Light practical (science)",$I1306="Light practical (other)",$I1306="Heavy practical (workshops)",$I1306="Heavy practical (clean)",$I1306="Large",$I1306="Storage"),OR($J1306=0,ISBLANK($J1306))),"Net area not recorded in net spaces",
AND(OR($I1306="Non-net",$I1306="Outdoor space"),$J1306&gt;0),"Net Area Recorded in Non-net space",
AND($I1306="General",$J1306&gt;90),"This general space is over 90m2, please ensure that this space is entered as separate spaces if it usually used as separate spaces",
AND($I1306="Open plan/ semi-open general",$J1306&lt;27),"Open plan general space under 27m2",
AND(OR($K1306=0,ISBLANK($K1306)), $I1306="Non-net"),"Non-net area not recorded in non-net space"
),
" ")</f>
        <v xml:space="preserve"> </v>
      </c>
      <c r="M1306" s="144"/>
      <c r="N1306" s="144"/>
      <c r="O1306" s="144"/>
      <c r="P1306" s="144"/>
      <c r="Q1306" s="144"/>
      <c r="R1306" s="171"/>
      <c r="S1306" s="147">
        <f>NCA_Calculations!$P$1318</f>
        <v>0</v>
      </c>
      <c r="T1306" s="147">
        <f>NCA_Calculations!$Q$1318</f>
        <v>0</v>
      </c>
      <c r="U1306" s="144"/>
      <c r="V1306" s="144"/>
      <c r="W1306" s="149" t="str" cm="1">
        <f t="array" ref="W1306">_xlfn.IFNA(
_xlfn.IFS(
ISBLANK($U1306),"Missing space use.",
AND('Establishment details'!$C$14="Secondary",$V1306="Classbase"),"Invalid Status type",
AND(OR( $V1306="Classbase", $V1306="Teaching", $V1306="Early years",$V1306="SEND resourced"), NOT(ISBLANK($M1306))),"Space with status type and unusable type.",
AND($V1306= "Classbase",'Establishment details'!$C$22&gt;=10), "Classbase status is only valid in schools with a primary element.",
AND($I1306= "Large",$N1306 &gt; 3.5), "Large rooms with less than 3.5m height.",
AND(OR($V1306="Light practical (science)",$V1306="Light practical (science)",$V1306="Heavy practical (workshops)", $V1306="Heavy practical (clean)"), OR($O1306=0,ISBLANK($O1306))),"Missing sinks count for light and heavy practical spaces.",
AND($M1306 = "Other",ISBLANK($R1306)), "Invalid unusable type / missing note for other unusable type."
),
" ")</f>
        <v>Missing space use.</v>
      </c>
    </row>
    <row r="1307" spans="2:23" ht="15.75" x14ac:dyDescent="0.25">
      <c r="B1307" s="143"/>
      <c r="C1307" s="144"/>
      <c r="D1307" s="144"/>
      <c r="E1307" s="144"/>
      <c r="F1307" s="147" t="str" cm="1">
        <f t="array" ref="F1307">_xlfn.IFNA(CONCATENATE(_xlfn.IFS($D1307="Mezzanine",LEFT($D1307,1), $D1307="Ground Floor",LEFT($D1307,1),$D1307="Basment ",LEFT($D1307,1), $D1307="1st Floor", "0"&amp;LEFT($D1307,1), $D1307="2nd Floor", "0"&amp;LEFT($D1307,1), $D1307="3rd Floor", "0"&amp;LEFT($D1307,1), $D1307="4th Floor", "0"&amp;LEFT($D1307,1), $D1307="5th Floor", "0"&amp;LEFT($D1307,1), $D1307="6th Floor", "0"&amp;LEFT($D1307,1),$D1307="7th Floor", "0"&amp;LEFT($D1307,1),$D1307="8th Floor", "0"&amp;LEFT($D1307,1),$D1307="9th Floor", "0"&amp;LEFT($D1307,1),$D1307="10th Floor", LEFT($D1307,2),$D1307="11th Floor", LEFT($D1307,2),$D1307="12th Floor", LEFT($D1307,2),$D1307="13th Floor", LEFT($D1307,2), $D1307="Lower Ground", LEFT($D1307)&amp;IF(ISNUMBER(FIND(" ",$D1307)),MID($D1307,FIND(" ",$D1307)+1,1),"")&amp;IF(ISNUMBER(FIND(" ",$D1307,FIND(" ",$D1307)+1)),MID($D1307,FIND(" ",$D1307,FIND(" ",$D1307)+1)+1,1),""),$D1307="Upper Ground", LEFT($D1307)&amp;IF(ISNUMBER(FIND(" ",$D1307)),MID($D1307,FIND(" ",$D1307)+1,1),"")&amp;IF(ISNUMBER(FIND(" ",$D1307,FIND(" ",$D1307)+1)),MID($D1307,FIND(" ",$D1307,FIND(" ",$D1307)+1)+1,1),"")),".0",$E1307), " ")</f>
        <v xml:space="preserve"> </v>
      </c>
      <c r="G1307" s="144"/>
      <c r="H1307" s="144"/>
      <c r="I1307" s="144"/>
      <c r="J1307" s="144"/>
      <c r="K1307" s="144"/>
      <c r="L1307" s="149" t="str" cm="1">
        <f t="array" ref="L1307">_xlfn.IFNA(
_xlfn.IFS(
AND($F1307=" ",$G1307=" ",$H1307=" "),"Please update all three: Surveyor Room Reference, Establishment Room Reference and Establishment Room Name",
AND(OR($I1307="General",$I1307="Open plan/ semi-open general",$I1307="Fitted",$I1307="Light practical (science)",$I1307="Light practical (other)",$I1307="Heavy practical (workshops)",$I1307="Heavy practical (clean)",$I1307="Large",$I1307="Storage"),$J1307=0,$K1307=0),"Please update Net Area or Non-net Area",
AND($B1307&lt;&gt;"OUT",$J1307=0,$I1307&lt;&gt;"Non-net",$M1307="85% Circulation"),"Net area not recorded for spaces with 85% circulation unusable type",
AND(OR($I1307="General",$I1307="Open plan/ semi-open general",$I1307="Fitted",$I1307="Light practical (science)",$I1307="Light practical (other)",$I1307="Heavy practical (workshops)",$I1307="Heavy practical (clean)",$I1307="Large",$I1307="Storage"),OR($J1307=0,ISBLANK($J1307))),"Net area not recorded in net spaces",
AND(OR($I1307="Non-net",$I1307="Outdoor space"),$J1307&gt;0),"Net Area Recorded in Non-net space",
AND($I1307="General",$J1307&gt;90),"This general space is over 90m2, please ensure that this space is entered as separate spaces if it usually used as separate spaces",
AND($I1307="Open plan/ semi-open general",$J1307&lt;27),"Open plan general space under 27m2",
AND(OR($K1307=0,ISBLANK($K1307)), $I1307="Non-net"),"Non-net area not recorded in non-net space"
),
" ")</f>
        <v xml:space="preserve"> </v>
      </c>
      <c r="M1307" s="144"/>
      <c r="N1307" s="144"/>
      <c r="O1307" s="144"/>
      <c r="P1307" s="144"/>
      <c r="Q1307" s="144"/>
      <c r="R1307" s="171"/>
      <c r="S1307" s="147">
        <f>NCA_Calculations!$P$1319</f>
        <v>0</v>
      </c>
      <c r="T1307" s="147">
        <f>NCA_Calculations!$Q$1319</f>
        <v>0</v>
      </c>
      <c r="U1307" s="144"/>
      <c r="V1307" s="144"/>
      <c r="W1307" s="149" t="str" cm="1">
        <f t="array" ref="W1307">_xlfn.IFNA(
_xlfn.IFS(
ISBLANK($U1307),"Missing space use.",
AND('Establishment details'!$C$14="Secondary",$V1307="Classbase"),"Invalid Status type",
AND(OR( $V1307="Classbase", $V1307="Teaching", $V1307="Early years",$V1307="SEND resourced"), NOT(ISBLANK($M1307))),"Space with status type and unusable type.",
AND($V1307= "Classbase",'Establishment details'!$C$22&gt;=10), "Classbase status is only valid in schools with a primary element.",
AND($I1307= "Large",$N1307 &gt; 3.5), "Large rooms with less than 3.5m height.",
AND(OR($V1307="Light practical (science)",$V1307="Light practical (science)",$V1307="Heavy practical (workshops)", $V1307="Heavy practical (clean)"), OR($O1307=0,ISBLANK($O1307))),"Missing sinks count for light and heavy practical spaces.",
AND($M1307 = "Other",ISBLANK($R1307)), "Invalid unusable type / missing note for other unusable type."
),
" ")</f>
        <v>Missing space use.</v>
      </c>
    </row>
    <row r="1308" spans="2:23" ht="15.75" x14ac:dyDescent="0.25">
      <c r="B1308" s="143"/>
      <c r="C1308" s="144"/>
      <c r="D1308" s="144"/>
      <c r="E1308" s="144"/>
      <c r="F1308" s="147" t="str" cm="1">
        <f t="array" ref="F1308">_xlfn.IFNA(CONCATENATE(_xlfn.IFS($D1308="Mezzanine",LEFT($D1308,1), $D1308="Ground Floor",LEFT($D1308,1),$D1308="Basment ",LEFT($D1308,1), $D1308="1st Floor", "0"&amp;LEFT($D1308,1), $D1308="2nd Floor", "0"&amp;LEFT($D1308,1), $D1308="3rd Floor", "0"&amp;LEFT($D1308,1), $D1308="4th Floor", "0"&amp;LEFT($D1308,1), $D1308="5th Floor", "0"&amp;LEFT($D1308,1), $D1308="6th Floor", "0"&amp;LEFT($D1308,1),$D1308="7th Floor", "0"&amp;LEFT($D1308,1),$D1308="8th Floor", "0"&amp;LEFT($D1308,1),$D1308="9th Floor", "0"&amp;LEFT($D1308,1),$D1308="10th Floor", LEFT($D1308,2),$D1308="11th Floor", LEFT($D1308,2),$D1308="12th Floor", LEFT($D1308,2),$D1308="13th Floor", LEFT($D1308,2), $D1308="Lower Ground", LEFT($D1308)&amp;IF(ISNUMBER(FIND(" ",$D1308)),MID($D1308,FIND(" ",$D1308)+1,1),"")&amp;IF(ISNUMBER(FIND(" ",$D1308,FIND(" ",$D1308)+1)),MID($D1308,FIND(" ",$D1308,FIND(" ",$D1308)+1)+1,1),""),$D1308="Upper Ground", LEFT($D1308)&amp;IF(ISNUMBER(FIND(" ",$D1308)),MID($D1308,FIND(" ",$D1308)+1,1),"")&amp;IF(ISNUMBER(FIND(" ",$D1308,FIND(" ",$D1308)+1)),MID($D1308,FIND(" ",$D1308,FIND(" ",$D1308)+1)+1,1),"")),".0",$E1308), " ")</f>
        <v xml:space="preserve"> </v>
      </c>
      <c r="G1308" s="144"/>
      <c r="H1308" s="144"/>
      <c r="I1308" s="144"/>
      <c r="J1308" s="144"/>
      <c r="K1308" s="144"/>
      <c r="L1308" s="149" t="str" cm="1">
        <f t="array" ref="L1308">_xlfn.IFNA(
_xlfn.IFS(
AND($F1308=" ",$G1308=" ",$H1308=" "),"Please update all three: Surveyor Room Reference, Establishment Room Reference and Establishment Room Name",
AND(OR($I1308="General",$I1308="Open plan/ semi-open general",$I1308="Fitted",$I1308="Light practical (science)",$I1308="Light practical (other)",$I1308="Heavy practical (workshops)",$I1308="Heavy practical (clean)",$I1308="Large",$I1308="Storage"),$J1308=0,$K1308=0),"Please update Net Area or Non-net Area",
AND($B1308&lt;&gt;"OUT",$J1308=0,$I1308&lt;&gt;"Non-net",$M1308="85% Circulation"),"Net area not recorded for spaces with 85% circulation unusable type",
AND(OR($I1308="General",$I1308="Open plan/ semi-open general",$I1308="Fitted",$I1308="Light practical (science)",$I1308="Light practical (other)",$I1308="Heavy practical (workshops)",$I1308="Heavy practical (clean)",$I1308="Large",$I1308="Storage"),OR($J1308=0,ISBLANK($J1308))),"Net area not recorded in net spaces",
AND(OR($I1308="Non-net",$I1308="Outdoor space"),$J1308&gt;0),"Net Area Recorded in Non-net space",
AND($I1308="General",$J1308&gt;90),"This general space is over 90m2, please ensure that this space is entered as separate spaces if it usually used as separate spaces",
AND($I1308="Open plan/ semi-open general",$J1308&lt;27),"Open plan general space under 27m2",
AND(OR($K1308=0,ISBLANK($K1308)), $I1308="Non-net"),"Non-net area not recorded in non-net space"
),
" ")</f>
        <v xml:space="preserve"> </v>
      </c>
      <c r="M1308" s="144"/>
      <c r="N1308" s="144"/>
      <c r="O1308" s="144"/>
      <c r="P1308" s="144"/>
      <c r="Q1308" s="144"/>
      <c r="R1308" s="171"/>
      <c r="S1308" s="147">
        <f>NCA_Calculations!$P$1320</f>
        <v>0</v>
      </c>
      <c r="T1308" s="147">
        <f>NCA_Calculations!$Q$1320</f>
        <v>0</v>
      </c>
      <c r="U1308" s="144"/>
      <c r="V1308" s="144"/>
      <c r="W1308" s="149" t="str" cm="1">
        <f t="array" ref="W1308">_xlfn.IFNA(
_xlfn.IFS(
ISBLANK($U1308),"Missing space use.",
AND('Establishment details'!$C$14="Secondary",$V1308="Classbase"),"Invalid Status type",
AND(OR( $V1308="Classbase", $V1308="Teaching", $V1308="Early years",$V1308="SEND resourced"), NOT(ISBLANK($M1308))),"Space with status type and unusable type.",
AND($V1308= "Classbase",'Establishment details'!$C$22&gt;=10), "Classbase status is only valid in schools with a primary element.",
AND($I1308= "Large",$N1308 &gt; 3.5), "Large rooms with less than 3.5m height.",
AND(OR($V1308="Light practical (science)",$V1308="Light practical (science)",$V1308="Heavy practical (workshops)", $V1308="Heavy practical (clean)"), OR($O1308=0,ISBLANK($O1308))),"Missing sinks count for light and heavy practical spaces.",
AND($M1308 = "Other",ISBLANK($R1308)), "Invalid unusable type / missing note for other unusable type."
),
" ")</f>
        <v>Missing space use.</v>
      </c>
    </row>
    <row r="1309" spans="2:23" ht="15.75" x14ac:dyDescent="0.25">
      <c r="B1309" s="143"/>
      <c r="C1309" s="144"/>
      <c r="D1309" s="144"/>
      <c r="E1309" s="144"/>
      <c r="F1309" s="147" t="str" cm="1">
        <f t="array" ref="F1309">_xlfn.IFNA(CONCATENATE(_xlfn.IFS($D1309="Mezzanine",LEFT($D1309,1), $D1309="Ground Floor",LEFT($D1309,1),$D1309="Basment ",LEFT($D1309,1), $D1309="1st Floor", "0"&amp;LEFT($D1309,1), $D1309="2nd Floor", "0"&amp;LEFT($D1309,1), $D1309="3rd Floor", "0"&amp;LEFT($D1309,1), $D1309="4th Floor", "0"&amp;LEFT($D1309,1), $D1309="5th Floor", "0"&amp;LEFT($D1309,1), $D1309="6th Floor", "0"&amp;LEFT($D1309,1),$D1309="7th Floor", "0"&amp;LEFT($D1309,1),$D1309="8th Floor", "0"&amp;LEFT($D1309,1),$D1309="9th Floor", "0"&amp;LEFT($D1309,1),$D1309="10th Floor", LEFT($D1309,2),$D1309="11th Floor", LEFT($D1309,2),$D1309="12th Floor", LEFT($D1309,2),$D1309="13th Floor", LEFT($D1309,2), $D1309="Lower Ground", LEFT($D1309)&amp;IF(ISNUMBER(FIND(" ",$D1309)),MID($D1309,FIND(" ",$D1309)+1,1),"")&amp;IF(ISNUMBER(FIND(" ",$D1309,FIND(" ",$D1309)+1)),MID($D1309,FIND(" ",$D1309,FIND(" ",$D1309)+1)+1,1),""),$D1309="Upper Ground", LEFT($D1309)&amp;IF(ISNUMBER(FIND(" ",$D1309)),MID($D1309,FIND(" ",$D1309)+1,1),"")&amp;IF(ISNUMBER(FIND(" ",$D1309,FIND(" ",$D1309)+1)),MID($D1309,FIND(" ",$D1309,FIND(" ",$D1309)+1)+1,1),"")),".0",$E1309), " ")</f>
        <v xml:space="preserve"> </v>
      </c>
      <c r="G1309" s="144"/>
      <c r="H1309" s="144"/>
      <c r="I1309" s="144"/>
      <c r="J1309" s="144"/>
      <c r="K1309" s="144"/>
      <c r="L1309" s="149" t="str" cm="1">
        <f t="array" ref="L1309">_xlfn.IFNA(
_xlfn.IFS(
AND($F1309=" ",$G1309=" ",$H1309=" "),"Please update all three: Surveyor Room Reference, Establishment Room Reference and Establishment Room Name",
AND(OR($I1309="General",$I1309="Open plan/ semi-open general",$I1309="Fitted",$I1309="Light practical (science)",$I1309="Light practical (other)",$I1309="Heavy practical (workshops)",$I1309="Heavy practical (clean)",$I1309="Large",$I1309="Storage"),$J1309=0,$K1309=0),"Please update Net Area or Non-net Area",
AND($B1309&lt;&gt;"OUT",$J1309=0,$I1309&lt;&gt;"Non-net",$M1309="85% Circulation"),"Net area not recorded for spaces with 85% circulation unusable type",
AND(OR($I1309="General",$I1309="Open plan/ semi-open general",$I1309="Fitted",$I1309="Light practical (science)",$I1309="Light practical (other)",$I1309="Heavy practical (workshops)",$I1309="Heavy practical (clean)",$I1309="Large",$I1309="Storage"),OR($J1309=0,ISBLANK($J1309))),"Net area not recorded in net spaces",
AND(OR($I1309="Non-net",$I1309="Outdoor space"),$J1309&gt;0),"Net Area Recorded in Non-net space",
AND($I1309="General",$J1309&gt;90),"This general space is over 90m2, please ensure that this space is entered as separate spaces if it usually used as separate spaces",
AND($I1309="Open plan/ semi-open general",$J1309&lt;27),"Open plan general space under 27m2",
AND(OR($K1309=0,ISBLANK($K1309)), $I1309="Non-net"),"Non-net area not recorded in non-net space"
),
" ")</f>
        <v xml:space="preserve"> </v>
      </c>
      <c r="M1309" s="144"/>
      <c r="N1309" s="144"/>
      <c r="O1309" s="144"/>
      <c r="P1309" s="144"/>
      <c r="Q1309" s="144"/>
      <c r="R1309" s="171"/>
      <c r="S1309" s="147">
        <f>NCA_Calculations!$P$1321</f>
        <v>0</v>
      </c>
      <c r="T1309" s="147">
        <f>NCA_Calculations!$Q$1321</f>
        <v>0</v>
      </c>
      <c r="U1309" s="144"/>
      <c r="V1309" s="144"/>
      <c r="W1309" s="149" t="str" cm="1">
        <f t="array" ref="W1309">_xlfn.IFNA(
_xlfn.IFS(
ISBLANK($U1309),"Missing space use.",
AND('Establishment details'!$C$14="Secondary",$V1309="Classbase"),"Invalid Status type",
AND(OR( $V1309="Classbase", $V1309="Teaching", $V1309="Early years",$V1309="SEND resourced"), NOT(ISBLANK($M1309))),"Space with status type and unusable type.",
AND($V1309= "Classbase",'Establishment details'!$C$22&gt;=10), "Classbase status is only valid in schools with a primary element.",
AND($I1309= "Large",$N1309 &gt; 3.5), "Large rooms with less than 3.5m height.",
AND(OR($V1309="Light practical (science)",$V1309="Light practical (science)",$V1309="Heavy practical (workshops)", $V1309="Heavy practical (clean)"), OR($O1309=0,ISBLANK($O1309))),"Missing sinks count for light and heavy practical spaces.",
AND($M1309 = "Other",ISBLANK($R1309)), "Invalid unusable type / missing note for other unusable type."
),
" ")</f>
        <v>Missing space use.</v>
      </c>
    </row>
    <row r="1310" spans="2:23" ht="15.75" x14ac:dyDescent="0.25">
      <c r="B1310" s="143"/>
      <c r="C1310" s="144"/>
      <c r="D1310" s="144"/>
      <c r="E1310" s="144"/>
      <c r="F1310" s="147" t="str" cm="1">
        <f t="array" ref="F1310">_xlfn.IFNA(CONCATENATE(_xlfn.IFS($D1310="Mezzanine",LEFT($D1310,1), $D1310="Ground Floor",LEFT($D1310,1),$D1310="Basment ",LEFT($D1310,1), $D1310="1st Floor", "0"&amp;LEFT($D1310,1), $D1310="2nd Floor", "0"&amp;LEFT($D1310,1), $D1310="3rd Floor", "0"&amp;LEFT($D1310,1), $D1310="4th Floor", "0"&amp;LEFT($D1310,1), $D1310="5th Floor", "0"&amp;LEFT($D1310,1), $D1310="6th Floor", "0"&amp;LEFT($D1310,1),$D1310="7th Floor", "0"&amp;LEFT($D1310,1),$D1310="8th Floor", "0"&amp;LEFT($D1310,1),$D1310="9th Floor", "0"&amp;LEFT($D1310,1),$D1310="10th Floor", LEFT($D1310,2),$D1310="11th Floor", LEFT($D1310,2),$D1310="12th Floor", LEFT($D1310,2),$D1310="13th Floor", LEFT($D1310,2), $D1310="Lower Ground", LEFT($D1310)&amp;IF(ISNUMBER(FIND(" ",$D1310)),MID($D1310,FIND(" ",$D1310)+1,1),"")&amp;IF(ISNUMBER(FIND(" ",$D1310,FIND(" ",$D1310)+1)),MID($D1310,FIND(" ",$D1310,FIND(" ",$D1310)+1)+1,1),""),$D1310="Upper Ground", LEFT($D1310)&amp;IF(ISNUMBER(FIND(" ",$D1310)),MID($D1310,FIND(" ",$D1310)+1,1),"")&amp;IF(ISNUMBER(FIND(" ",$D1310,FIND(" ",$D1310)+1)),MID($D1310,FIND(" ",$D1310,FIND(" ",$D1310)+1)+1,1),"")),".0",$E1310), " ")</f>
        <v xml:space="preserve"> </v>
      </c>
      <c r="G1310" s="144"/>
      <c r="H1310" s="144"/>
      <c r="I1310" s="144"/>
      <c r="J1310" s="144"/>
      <c r="K1310" s="144"/>
      <c r="L1310" s="149" t="str" cm="1">
        <f t="array" ref="L1310">_xlfn.IFNA(
_xlfn.IFS(
AND($F1310=" ",$G1310=" ",$H1310=" "),"Please update all three: Surveyor Room Reference, Establishment Room Reference and Establishment Room Name",
AND(OR($I1310="General",$I1310="Open plan/ semi-open general",$I1310="Fitted",$I1310="Light practical (science)",$I1310="Light practical (other)",$I1310="Heavy practical (workshops)",$I1310="Heavy practical (clean)",$I1310="Large",$I1310="Storage"),$J1310=0,$K1310=0),"Please update Net Area or Non-net Area",
AND($B1310&lt;&gt;"OUT",$J1310=0,$I1310&lt;&gt;"Non-net",$M1310="85% Circulation"),"Net area not recorded for spaces with 85% circulation unusable type",
AND(OR($I1310="General",$I1310="Open plan/ semi-open general",$I1310="Fitted",$I1310="Light practical (science)",$I1310="Light practical (other)",$I1310="Heavy practical (workshops)",$I1310="Heavy practical (clean)",$I1310="Large",$I1310="Storage"),OR($J1310=0,ISBLANK($J1310))),"Net area not recorded in net spaces",
AND(OR($I1310="Non-net",$I1310="Outdoor space"),$J1310&gt;0),"Net Area Recorded in Non-net space",
AND($I1310="General",$J1310&gt;90),"This general space is over 90m2, please ensure that this space is entered as separate spaces if it usually used as separate spaces",
AND($I1310="Open plan/ semi-open general",$J1310&lt;27),"Open plan general space under 27m2",
AND(OR($K1310=0,ISBLANK($K1310)), $I1310="Non-net"),"Non-net area not recorded in non-net space"
),
" ")</f>
        <v xml:space="preserve"> </v>
      </c>
      <c r="M1310" s="144"/>
      <c r="N1310" s="144"/>
      <c r="O1310" s="144"/>
      <c r="P1310" s="144"/>
      <c r="Q1310" s="144"/>
      <c r="R1310" s="171"/>
      <c r="S1310" s="147">
        <f>NCA_Calculations!$P$1322</f>
        <v>0</v>
      </c>
      <c r="T1310" s="147">
        <f>NCA_Calculations!$Q$1322</f>
        <v>0</v>
      </c>
      <c r="U1310" s="144"/>
      <c r="V1310" s="144"/>
      <c r="W1310" s="149" t="str" cm="1">
        <f t="array" ref="W1310">_xlfn.IFNA(
_xlfn.IFS(
ISBLANK($U1310),"Missing space use.",
AND('Establishment details'!$C$14="Secondary",$V1310="Classbase"),"Invalid Status type",
AND(OR( $V1310="Classbase", $V1310="Teaching", $V1310="Early years",$V1310="SEND resourced"), NOT(ISBLANK($M1310))),"Space with status type and unusable type.",
AND($V1310= "Classbase",'Establishment details'!$C$22&gt;=10), "Classbase status is only valid in schools with a primary element.",
AND($I1310= "Large",$N1310 &gt; 3.5), "Large rooms with less than 3.5m height.",
AND(OR($V1310="Light practical (science)",$V1310="Light practical (science)",$V1310="Heavy practical (workshops)", $V1310="Heavy practical (clean)"), OR($O1310=0,ISBLANK($O1310))),"Missing sinks count for light and heavy practical spaces.",
AND($M1310 = "Other",ISBLANK($R1310)), "Invalid unusable type / missing note for other unusable type."
),
" ")</f>
        <v>Missing space use.</v>
      </c>
    </row>
    <row r="1311" spans="2:23" ht="15.75" x14ac:dyDescent="0.25">
      <c r="B1311" s="143"/>
      <c r="C1311" s="144"/>
      <c r="D1311" s="144"/>
      <c r="E1311" s="144"/>
      <c r="F1311" s="147" t="str" cm="1">
        <f t="array" ref="F1311">_xlfn.IFNA(CONCATENATE(_xlfn.IFS($D1311="Mezzanine",LEFT($D1311,1), $D1311="Ground Floor",LEFT($D1311,1),$D1311="Basment ",LEFT($D1311,1), $D1311="1st Floor", "0"&amp;LEFT($D1311,1), $D1311="2nd Floor", "0"&amp;LEFT($D1311,1), $D1311="3rd Floor", "0"&amp;LEFT($D1311,1), $D1311="4th Floor", "0"&amp;LEFT($D1311,1), $D1311="5th Floor", "0"&amp;LEFT($D1311,1), $D1311="6th Floor", "0"&amp;LEFT($D1311,1),$D1311="7th Floor", "0"&amp;LEFT($D1311,1),$D1311="8th Floor", "0"&amp;LEFT($D1311,1),$D1311="9th Floor", "0"&amp;LEFT($D1311,1),$D1311="10th Floor", LEFT($D1311,2),$D1311="11th Floor", LEFT($D1311,2),$D1311="12th Floor", LEFT($D1311,2),$D1311="13th Floor", LEFT($D1311,2), $D1311="Lower Ground", LEFT($D1311)&amp;IF(ISNUMBER(FIND(" ",$D1311)),MID($D1311,FIND(" ",$D1311)+1,1),"")&amp;IF(ISNUMBER(FIND(" ",$D1311,FIND(" ",$D1311)+1)),MID($D1311,FIND(" ",$D1311,FIND(" ",$D1311)+1)+1,1),""),$D1311="Upper Ground", LEFT($D1311)&amp;IF(ISNUMBER(FIND(" ",$D1311)),MID($D1311,FIND(" ",$D1311)+1,1),"")&amp;IF(ISNUMBER(FIND(" ",$D1311,FIND(" ",$D1311)+1)),MID($D1311,FIND(" ",$D1311,FIND(" ",$D1311)+1)+1,1),"")),".0",$E1311), " ")</f>
        <v xml:space="preserve"> </v>
      </c>
      <c r="G1311" s="144"/>
      <c r="H1311" s="144"/>
      <c r="I1311" s="144"/>
      <c r="J1311" s="144"/>
      <c r="K1311" s="144"/>
      <c r="L1311" s="149" t="str" cm="1">
        <f t="array" ref="L1311">_xlfn.IFNA(
_xlfn.IFS(
AND($F1311=" ",$G1311=" ",$H1311=" "),"Please update all three: Surveyor Room Reference, Establishment Room Reference and Establishment Room Name",
AND(OR($I1311="General",$I1311="Open plan/ semi-open general",$I1311="Fitted",$I1311="Light practical (science)",$I1311="Light practical (other)",$I1311="Heavy practical (workshops)",$I1311="Heavy practical (clean)",$I1311="Large",$I1311="Storage"),$J1311=0,$K1311=0),"Please update Net Area or Non-net Area",
AND($B1311&lt;&gt;"OUT",$J1311=0,$I1311&lt;&gt;"Non-net",$M1311="85% Circulation"),"Net area not recorded for spaces with 85% circulation unusable type",
AND(OR($I1311="General",$I1311="Open plan/ semi-open general",$I1311="Fitted",$I1311="Light practical (science)",$I1311="Light practical (other)",$I1311="Heavy practical (workshops)",$I1311="Heavy practical (clean)",$I1311="Large",$I1311="Storage"),OR($J1311=0,ISBLANK($J1311))),"Net area not recorded in net spaces",
AND(OR($I1311="Non-net",$I1311="Outdoor space"),$J1311&gt;0),"Net Area Recorded in Non-net space",
AND($I1311="General",$J1311&gt;90),"This general space is over 90m2, please ensure that this space is entered as separate spaces if it usually used as separate spaces",
AND($I1311="Open plan/ semi-open general",$J1311&lt;27),"Open plan general space under 27m2",
AND(OR($K1311=0,ISBLANK($K1311)), $I1311="Non-net"),"Non-net area not recorded in non-net space"
),
" ")</f>
        <v xml:space="preserve"> </v>
      </c>
      <c r="M1311" s="144"/>
      <c r="N1311" s="144"/>
      <c r="O1311" s="144"/>
      <c r="P1311" s="144"/>
      <c r="Q1311" s="144"/>
      <c r="R1311" s="171"/>
      <c r="S1311" s="147">
        <f>NCA_Calculations!$P$1323</f>
        <v>0</v>
      </c>
      <c r="T1311" s="147">
        <f>NCA_Calculations!$Q$1323</f>
        <v>0</v>
      </c>
      <c r="U1311" s="144"/>
      <c r="V1311" s="144"/>
      <c r="W1311" s="149" t="str" cm="1">
        <f t="array" ref="W1311">_xlfn.IFNA(
_xlfn.IFS(
ISBLANK($U1311),"Missing space use.",
AND('Establishment details'!$C$14="Secondary",$V1311="Classbase"),"Invalid Status type",
AND(OR( $V1311="Classbase", $V1311="Teaching", $V1311="Early years",$V1311="SEND resourced"), NOT(ISBLANK($M1311))),"Space with status type and unusable type.",
AND($V1311= "Classbase",'Establishment details'!$C$22&gt;=10), "Classbase status is only valid in schools with a primary element.",
AND($I1311= "Large",$N1311 &gt; 3.5), "Large rooms with less than 3.5m height.",
AND(OR($V1311="Light practical (science)",$V1311="Light practical (science)",$V1311="Heavy practical (workshops)", $V1311="Heavy practical (clean)"), OR($O1311=0,ISBLANK($O1311))),"Missing sinks count for light and heavy practical spaces.",
AND($M1311 = "Other",ISBLANK($R1311)), "Invalid unusable type / missing note for other unusable type."
),
" ")</f>
        <v>Missing space use.</v>
      </c>
    </row>
    <row r="1312" spans="2:23" ht="15.75" x14ac:dyDescent="0.25">
      <c r="B1312" s="143"/>
      <c r="C1312" s="144"/>
      <c r="D1312" s="144"/>
      <c r="E1312" s="144"/>
      <c r="F1312" s="147" t="str" cm="1">
        <f t="array" ref="F1312">_xlfn.IFNA(CONCATENATE(_xlfn.IFS($D1312="Mezzanine",LEFT($D1312,1), $D1312="Ground Floor",LEFT($D1312,1),$D1312="Basment ",LEFT($D1312,1), $D1312="1st Floor", "0"&amp;LEFT($D1312,1), $D1312="2nd Floor", "0"&amp;LEFT($D1312,1), $D1312="3rd Floor", "0"&amp;LEFT($D1312,1), $D1312="4th Floor", "0"&amp;LEFT($D1312,1), $D1312="5th Floor", "0"&amp;LEFT($D1312,1), $D1312="6th Floor", "0"&amp;LEFT($D1312,1),$D1312="7th Floor", "0"&amp;LEFT($D1312,1),$D1312="8th Floor", "0"&amp;LEFT($D1312,1),$D1312="9th Floor", "0"&amp;LEFT($D1312,1),$D1312="10th Floor", LEFT($D1312,2),$D1312="11th Floor", LEFT($D1312,2),$D1312="12th Floor", LEFT($D1312,2),$D1312="13th Floor", LEFT($D1312,2), $D1312="Lower Ground", LEFT($D1312)&amp;IF(ISNUMBER(FIND(" ",$D1312)),MID($D1312,FIND(" ",$D1312)+1,1),"")&amp;IF(ISNUMBER(FIND(" ",$D1312,FIND(" ",$D1312)+1)),MID($D1312,FIND(" ",$D1312,FIND(" ",$D1312)+1)+1,1),""),$D1312="Upper Ground", LEFT($D1312)&amp;IF(ISNUMBER(FIND(" ",$D1312)),MID($D1312,FIND(" ",$D1312)+1,1),"")&amp;IF(ISNUMBER(FIND(" ",$D1312,FIND(" ",$D1312)+1)),MID($D1312,FIND(" ",$D1312,FIND(" ",$D1312)+1)+1,1),"")),".0",$E1312), " ")</f>
        <v xml:space="preserve"> </v>
      </c>
      <c r="G1312" s="144"/>
      <c r="H1312" s="144"/>
      <c r="I1312" s="144"/>
      <c r="J1312" s="144"/>
      <c r="K1312" s="144"/>
      <c r="L1312" s="149" t="str" cm="1">
        <f t="array" ref="L1312">_xlfn.IFNA(
_xlfn.IFS(
AND($F1312=" ",$G1312=" ",$H1312=" "),"Please update all three: Surveyor Room Reference, Establishment Room Reference and Establishment Room Name",
AND(OR($I1312="General",$I1312="Open plan/ semi-open general",$I1312="Fitted",$I1312="Light practical (science)",$I1312="Light practical (other)",$I1312="Heavy practical (workshops)",$I1312="Heavy practical (clean)",$I1312="Large",$I1312="Storage"),$J1312=0,$K1312=0),"Please update Net Area or Non-net Area",
AND($B1312&lt;&gt;"OUT",$J1312=0,$I1312&lt;&gt;"Non-net",$M1312="85% Circulation"),"Net area not recorded for spaces with 85% circulation unusable type",
AND(OR($I1312="General",$I1312="Open plan/ semi-open general",$I1312="Fitted",$I1312="Light practical (science)",$I1312="Light practical (other)",$I1312="Heavy practical (workshops)",$I1312="Heavy practical (clean)",$I1312="Large",$I1312="Storage"),OR($J1312=0,ISBLANK($J1312))),"Net area not recorded in net spaces",
AND(OR($I1312="Non-net",$I1312="Outdoor space"),$J1312&gt;0),"Net Area Recorded in Non-net space",
AND($I1312="General",$J1312&gt;90),"This general space is over 90m2, please ensure that this space is entered as separate spaces if it usually used as separate spaces",
AND($I1312="Open plan/ semi-open general",$J1312&lt;27),"Open plan general space under 27m2",
AND(OR($K1312=0,ISBLANK($K1312)), $I1312="Non-net"),"Non-net area not recorded in non-net space"
),
" ")</f>
        <v xml:space="preserve"> </v>
      </c>
      <c r="M1312" s="144"/>
      <c r="N1312" s="144"/>
      <c r="O1312" s="144"/>
      <c r="P1312" s="144"/>
      <c r="Q1312" s="144"/>
      <c r="R1312" s="171"/>
      <c r="S1312" s="147">
        <f>NCA_Calculations!$P$1324</f>
        <v>0</v>
      </c>
      <c r="T1312" s="147">
        <f>NCA_Calculations!$Q$1324</f>
        <v>0</v>
      </c>
      <c r="U1312" s="144"/>
      <c r="V1312" s="144"/>
      <c r="W1312" s="149" t="str" cm="1">
        <f t="array" ref="W1312">_xlfn.IFNA(
_xlfn.IFS(
ISBLANK($U1312),"Missing space use.",
AND('Establishment details'!$C$14="Secondary",$V1312="Classbase"),"Invalid Status type",
AND(OR( $V1312="Classbase", $V1312="Teaching", $V1312="Early years",$V1312="SEND resourced"), NOT(ISBLANK($M1312))),"Space with status type and unusable type.",
AND($V1312= "Classbase",'Establishment details'!$C$22&gt;=10), "Classbase status is only valid in schools with a primary element.",
AND($I1312= "Large",$N1312 &gt; 3.5), "Large rooms with less than 3.5m height.",
AND(OR($V1312="Light practical (science)",$V1312="Light practical (science)",$V1312="Heavy practical (workshops)", $V1312="Heavy practical (clean)"), OR($O1312=0,ISBLANK($O1312))),"Missing sinks count for light and heavy practical spaces.",
AND($M1312 = "Other",ISBLANK($R1312)), "Invalid unusable type / missing note for other unusable type."
),
" ")</f>
        <v>Missing space use.</v>
      </c>
    </row>
    <row r="1313" spans="2:23" ht="15.75" x14ac:dyDescent="0.25">
      <c r="B1313" s="143"/>
      <c r="C1313" s="144"/>
      <c r="D1313" s="144"/>
      <c r="E1313" s="144"/>
      <c r="F1313" s="147" t="str" cm="1">
        <f t="array" ref="F1313">_xlfn.IFNA(CONCATENATE(_xlfn.IFS($D1313="Mezzanine",LEFT($D1313,1), $D1313="Ground Floor",LEFT($D1313,1),$D1313="Basment ",LEFT($D1313,1), $D1313="1st Floor", "0"&amp;LEFT($D1313,1), $D1313="2nd Floor", "0"&amp;LEFT($D1313,1), $D1313="3rd Floor", "0"&amp;LEFT($D1313,1), $D1313="4th Floor", "0"&amp;LEFT($D1313,1), $D1313="5th Floor", "0"&amp;LEFT($D1313,1), $D1313="6th Floor", "0"&amp;LEFT($D1313,1),$D1313="7th Floor", "0"&amp;LEFT($D1313,1),$D1313="8th Floor", "0"&amp;LEFT($D1313,1),$D1313="9th Floor", "0"&amp;LEFT($D1313,1),$D1313="10th Floor", LEFT($D1313,2),$D1313="11th Floor", LEFT($D1313,2),$D1313="12th Floor", LEFT($D1313,2),$D1313="13th Floor", LEFT($D1313,2), $D1313="Lower Ground", LEFT($D1313)&amp;IF(ISNUMBER(FIND(" ",$D1313)),MID($D1313,FIND(" ",$D1313)+1,1),"")&amp;IF(ISNUMBER(FIND(" ",$D1313,FIND(" ",$D1313)+1)),MID($D1313,FIND(" ",$D1313,FIND(" ",$D1313)+1)+1,1),""),$D1313="Upper Ground", LEFT($D1313)&amp;IF(ISNUMBER(FIND(" ",$D1313)),MID($D1313,FIND(" ",$D1313)+1,1),"")&amp;IF(ISNUMBER(FIND(" ",$D1313,FIND(" ",$D1313)+1)),MID($D1313,FIND(" ",$D1313,FIND(" ",$D1313)+1)+1,1),"")),".0",$E1313), " ")</f>
        <v xml:space="preserve"> </v>
      </c>
      <c r="G1313" s="144"/>
      <c r="H1313" s="144"/>
      <c r="I1313" s="144"/>
      <c r="J1313" s="144"/>
      <c r="K1313" s="144"/>
      <c r="L1313" s="149" t="str" cm="1">
        <f t="array" ref="L1313">_xlfn.IFNA(
_xlfn.IFS(
AND($F1313=" ",$G1313=" ",$H1313=" "),"Please update all three: Surveyor Room Reference, Establishment Room Reference and Establishment Room Name",
AND(OR($I1313="General",$I1313="Open plan/ semi-open general",$I1313="Fitted",$I1313="Light practical (science)",$I1313="Light practical (other)",$I1313="Heavy practical (workshops)",$I1313="Heavy practical (clean)",$I1313="Large",$I1313="Storage"),$J1313=0,$K1313=0),"Please update Net Area or Non-net Area",
AND($B1313&lt;&gt;"OUT",$J1313=0,$I1313&lt;&gt;"Non-net",$M1313="85% Circulation"),"Net area not recorded for spaces with 85% circulation unusable type",
AND(OR($I1313="General",$I1313="Open plan/ semi-open general",$I1313="Fitted",$I1313="Light practical (science)",$I1313="Light practical (other)",$I1313="Heavy practical (workshops)",$I1313="Heavy practical (clean)",$I1313="Large",$I1313="Storage"),OR($J1313=0,ISBLANK($J1313))),"Net area not recorded in net spaces",
AND(OR($I1313="Non-net",$I1313="Outdoor space"),$J1313&gt;0),"Net Area Recorded in Non-net space",
AND($I1313="General",$J1313&gt;90),"This general space is over 90m2, please ensure that this space is entered as separate spaces if it usually used as separate spaces",
AND($I1313="Open plan/ semi-open general",$J1313&lt;27),"Open plan general space under 27m2",
AND(OR($K1313=0,ISBLANK($K1313)), $I1313="Non-net"),"Non-net area not recorded in non-net space"
),
" ")</f>
        <v xml:space="preserve"> </v>
      </c>
      <c r="M1313" s="144"/>
      <c r="N1313" s="144"/>
      <c r="O1313" s="144"/>
      <c r="P1313" s="144"/>
      <c r="Q1313" s="144"/>
      <c r="R1313" s="171"/>
      <c r="S1313" s="147">
        <f>NCA_Calculations!$P$1325</f>
        <v>0</v>
      </c>
      <c r="T1313" s="147">
        <f>NCA_Calculations!$Q$1325</f>
        <v>0</v>
      </c>
      <c r="U1313" s="144"/>
      <c r="V1313" s="144"/>
      <c r="W1313" s="149" t="str" cm="1">
        <f t="array" ref="W1313">_xlfn.IFNA(
_xlfn.IFS(
ISBLANK($U1313),"Missing space use.",
AND('Establishment details'!$C$14="Secondary",$V1313="Classbase"),"Invalid Status type",
AND(OR( $V1313="Classbase", $V1313="Teaching", $V1313="Early years",$V1313="SEND resourced"), NOT(ISBLANK($M1313))),"Space with status type and unusable type.",
AND($V1313= "Classbase",'Establishment details'!$C$22&gt;=10), "Classbase status is only valid in schools with a primary element.",
AND($I1313= "Large",$N1313 &gt; 3.5), "Large rooms with less than 3.5m height.",
AND(OR($V1313="Light practical (science)",$V1313="Light practical (science)",$V1313="Heavy practical (workshops)", $V1313="Heavy practical (clean)"), OR($O1313=0,ISBLANK($O1313))),"Missing sinks count for light and heavy practical spaces.",
AND($M1313 = "Other",ISBLANK($R1313)), "Invalid unusable type / missing note for other unusable type."
),
" ")</f>
        <v>Missing space use.</v>
      </c>
    </row>
    <row r="1314" spans="2:23" ht="15.75" x14ac:dyDescent="0.25">
      <c r="B1314" s="143"/>
      <c r="C1314" s="144"/>
      <c r="D1314" s="144"/>
      <c r="E1314" s="144"/>
      <c r="F1314" s="147" t="str" cm="1">
        <f t="array" ref="F1314">_xlfn.IFNA(CONCATENATE(_xlfn.IFS($D1314="Mezzanine",LEFT($D1314,1), $D1314="Ground Floor",LEFT($D1314,1),$D1314="Basment ",LEFT($D1314,1), $D1314="1st Floor", "0"&amp;LEFT($D1314,1), $D1314="2nd Floor", "0"&amp;LEFT($D1314,1), $D1314="3rd Floor", "0"&amp;LEFT($D1314,1), $D1314="4th Floor", "0"&amp;LEFT($D1314,1), $D1314="5th Floor", "0"&amp;LEFT($D1314,1), $D1314="6th Floor", "0"&amp;LEFT($D1314,1),$D1314="7th Floor", "0"&amp;LEFT($D1314,1),$D1314="8th Floor", "0"&amp;LEFT($D1314,1),$D1314="9th Floor", "0"&amp;LEFT($D1314,1),$D1314="10th Floor", LEFT($D1314,2),$D1314="11th Floor", LEFT($D1314,2),$D1314="12th Floor", LEFT($D1314,2),$D1314="13th Floor", LEFT($D1314,2), $D1314="Lower Ground", LEFT($D1314)&amp;IF(ISNUMBER(FIND(" ",$D1314)),MID($D1314,FIND(" ",$D1314)+1,1),"")&amp;IF(ISNUMBER(FIND(" ",$D1314,FIND(" ",$D1314)+1)),MID($D1314,FIND(" ",$D1314,FIND(" ",$D1314)+1)+1,1),""),$D1314="Upper Ground", LEFT($D1314)&amp;IF(ISNUMBER(FIND(" ",$D1314)),MID($D1314,FIND(" ",$D1314)+1,1),"")&amp;IF(ISNUMBER(FIND(" ",$D1314,FIND(" ",$D1314)+1)),MID($D1314,FIND(" ",$D1314,FIND(" ",$D1314)+1)+1,1),"")),".0",$E1314), " ")</f>
        <v xml:space="preserve"> </v>
      </c>
      <c r="G1314" s="144"/>
      <c r="H1314" s="144"/>
      <c r="I1314" s="144"/>
      <c r="J1314" s="144"/>
      <c r="K1314" s="144"/>
      <c r="L1314" s="149" t="str" cm="1">
        <f t="array" ref="L1314">_xlfn.IFNA(
_xlfn.IFS(
AND($F1314=" ",$G1314=" ",$H1314=" "),"Please update all three: Surveyor Room Reference, Establishment Room Reference and Establishment Room Name",
AND(OR($I1314="General",$I1314="Open plan/ semi-open general",$I1314="Fitted",$I1314="Light practical (science)",$I1314="Light practical (other)",$I1314="Heavy practical (workshops)",$I1314="Heavy practical (clean)",$I1314="Large",$I1314="Storage"),$J1314=0,$K1314=0),"Please update Net Area or Non-net Area",
AND($B1314&lt;&gt;"OUT",$J1314=0,$I1314&lt;&gt;"Non-net",$M1314="85% Circulation"),"Net area not recorded for spaces with 85% circulation unusable type",
AND(OR($I1314="General",$I1314="Open plan/ semi-open general",$I1314="Fitted",$I1314="Light practical (science)",$I1314="Light practical (other)",$I1314="Heavy practical (workshops)",$I1314="Heavy practical (clean)",$I1314="Large",$I1314="Storage"),OR($J1314=0,ISBLANK($J1314))),"Net area not recorded in net spaces",
AND(OR($I1314="Non-net",$I1314="Outdoor space"),$J1314&gt;0),"Net Area Recorded in Non-net space",
AND($I1314="General",$J1314&gt;90),"This general space is over 90m2, please ensure that this space is entered as separate spaces if it usually used as separate spaces",
AND($I1314="Open plan/ semi-open general",$J1314&lt;27),"Open plan general space under 27m2",
AND(OR($K1314=0,ISBLANK($K1314)), $I1314="Non-net"),"Non-net area not recorded in non-net space"
),
" ")</f>
        <v xml:space="preserve"> </v>
      </c>
      <c r="M1314" s="144"/>
      <c r="N1314" s="144"/>
      <c r="O1314" s="144"/>
      <c r="P1314" s="144"/>
      <c r="Q1314" s="144"/>
      <c r="R1314" s="171"/>
      <c r="S1314" s="147">
        <f>NCA_Calculations!$P$1326</f>
        <v>0</v>
      </c>
      <c r="T1314" s="147">
        <f>NCA_Calculations!$Q$1326</f>
        <v>0</v>
      </c>
      <c r="U1314" s="144"/>
      <c r="V1314" s="144"/>
      <c r="W1314" s="149" t="str" cm="1">
        <f t="array" ref="W1314">_xlfn.IFNA(
_xlfn.IFS(
ISBLANK($U1314),"Missing space use.",
AND('Establishment details'!$C$14="Secondary",$V1314="Classbase"),"Invalid Status type",
AND(OR( $V1314="Classbase", $V1314="Teaching", $V1314="Early years",$V1314="SEND resourced"), NOT(ISBLANK($M1314))),"Space with status type and unusable type.",
AND($V1314= "Classbase",'Establishment details'!$C$22&gt;=10), "Classbase status is only valid in schools with a primary element.",
AND($I1314= "Large",$N1314 &gt; 3.5), "Large rooms with less than 3.5m height.",
AND(OR($V1314="Light practical (science)",$V1314="Light practical (science)",$V1314="Heavy practical (workshops)", $V1314="Heavy practical (clean)"), OR($O1314=0,ISBLANK($O1314))),"Missing sinks count for light and heavy practical spaces.",
AND($M1314 = "Other",ISBLANK($R1314)), "Invalid unusable type / missing note for other unusable type."
),
" ")</f>
        <v>Missing space use.</v>
      </c>
    </row>
    <row r="1315" spans="2:23" ht="15.75" x14ac:dyDescent="0.25">
      <c r="B1315" s="143"/>
      <c r="C1315" s="144"/>
      <c r="D1315" s="144"/>
      <c r="E1315" s="144"/>
      <c r="F1315" s="147" t="str" cm="1">
        <f t="array" ref="F1315">_xlfn.IFNA(CONCATENATE(_xlfn.IFS($D1315="Mezzanine",LEFT($D1315,1), $D1315="Ground Floor",LEFT($D1315,1),$D1315="Basment ",LEFT($D1315,1), $D1315="1st Floor", "0"&amp;LEFT($D1315,1), $D1315="2nd Floor", "0"&amp;LEFT($D1315,1), $D1315="3rd Floor", "0"&amp;LEFT($D1315,1), $D1315="4th Floor", "0"&amp;LEFT($D1315,1), $D1315="5th Floor", "0"&amp;LEFT($D1315,1), $D1315="6th Floor", "0"&amp;LEFT($D1315,1),$D1315="7th Floor", "0"&amp;LEFT($D1315,1),$D1315="8th Floor", "0"&amp;LEFT($D1315,1),$D1315="9th Floor", "0"&amp;LEFT($D1315,1),$D1315="10th Floor", LEFT($D1315,2),$D1315="11th Floor", LEFT($D1315,2),$D1315="12th Floor", LEFT($D1315,2),$D1315="13th Floor", LEFT($D1315,2), $D1315="Lower Ground", LEFT($D1315)&amp;IF(ISNUMBER(FIND(" ",$D1315)),MID($D1315,FIND(" ",$D1315)+1,1),"")&amp;IF(ISNUMBER(FIND(" ",$D1315,FIND(" ",$D1315)+1)),MID($D1315,FIND(" ",$D1315,FIND(" ",$D1315)+1)+1,1),""),$D1315="Upper Ground", LEFT($D1315)&amp;IF(ISNUMBER(FIND(" ",$D1315)),MID($D1315,FIND(" ",$D1315)+1,1),"")&amp;IF(ISNUMBER(FIND(" ",$D1315,FIND(" ",$D1315)+1)),MID($D1315,FIND(" ",$D1315,FIND(" ",$D1315)+1)+1,1),"")),".0",$E1315), " ")</f>
        <v xml:space="preserve"> </v>
      </c>
      <c r="G1315" s="144"/>
      <c r="H1315" s="144"/>
      <c r="I1315" s="144"/>
      <c r="J1315" s="144"/>
      <c r="K1315" s="144"/>
      <c r="L1315" s="149" t="str" cm="1">
        <f t="array" ref="L1315">_xlfn.IFNA(
_xlfn.IFS(
AND($F1315=" ",$G1315=" ",$H1315=" "),"Please update all three: Surveyor Room Reference, Establishment Room Reference and Establishment Room Name",
AND(OR($I1315="General",$I1315="Open plan/ semi-open general",$I1315="Fitted",$I1315="Light practical (science)",$I1315="Light practical (other)",$I1315="Heavy practical (workshops)",$I1315="Heavy practical (clean)",$I1315="Large",$I1315="Storage"),$J1315=0,$K1315=0),"Please update Net Area or Non-net Area",
AND($B1315&lt;&gt;"OUT",$J1315=0,$I1315&lt;&gt;"Non-net",$M1315="85% Circulation"),"Net area not recorded for spaces with 85% circulation unusable type",
AND(OR($I1315="General",$I1315="Open plan/ semi-open general",$I1315="Fitted",$I1315="Light practical (science)",$I1315="Light practical (other)",$I1315="Heavy practical (workshops)",$I1315="Heavy practical (clean)",$I1315="Large",$I1315="Storage"),OR($J1315=0,ISBLANK($J1315))),"Net area not recorded in net spaces",
AND(OR($I1315="Non-net",$I1315="Outdoor space"),$J1315&gt;0),"Net Area Recorded in Non-net space",
AND($I1315="General",$J1315&gt;90),"This general space is over 90m2, please ensure that this space is entered as separate spaces if it usually used as separate spaces",
AND($I1315="Open plan/ semi-open general",$J1315&lt;27),"Open plan general space under 27m2",
AND(OR($K1315=0,ISBLANK($K1315)), $I1315="Non-net"),"Non-net area not recorded in non-net space"
),
" ")</f>
        <v xml:space="preserve"> </v>
      </c>
      <c r="M1315" s="144"/>
      <c r="N1315" s="144"/>
      <c r="O1315" s="144"/>
      <c r="P1315" s="144"/>
      <c r="Q1315" s="144"/>
      <c r="R1315" s="171"/>
      <c r="S1315" s="147">
        <f>NCA_Calculations!$P$1327</f>
        <v>0</v>
      </c>
      <c r="T1315" s="147">
        <f>NCA_Calculations!$Q$1327</f>
        <v>0</v>
      </c>
      <c r="U1315" s="144"/>
      <c r="V1315" s="144"/>
      <c r="W1315" s="149" t="str" cm="1">
        <f t="array" ref="W1315">_xlfn.IFNA(
_xlfn.IFS(
ISBLANK($U1315),"Missing space use.",
AND('Establishment details'!$C$14="Secondary",$V1315="Classbase"),"Invalid Status type",
AND(OR( $V1315="Classbase", $V1315="Teaching", $V1315="Early years",$V1315="SEND resourced"), NOT(ISBLANK($M1315))),"Space with status type and unusable type.",
AND($V1315= "Classbase",'Establishment details'!$C$22&gt;=10), "Classbase status is only valid in schools with a primary element.",
AND($I1315= "Large",$N1315 &gt; 3.5), "Large rooms with less than 3.5m height.",
AND(OR($V1315="Light practical (science)",$V1315="Light practical (science)",$V1315="Heavy practical (workshops)", $V1315="Heavy practical (clean)"), OR($O1315=0,ISBLANK($O1315))),"Missing sinks count for light and heavy practical spaces.",
AND($M1315 = "Other",ISBLANK($R1315)), "Invalid unusable type / missing note for other unusable type."
),
" ")</f>
        <v>Missing space use.</v>
      </c>
    </row>
    <row r="1316" spans="2:23" ht="15.75" x14ac:dyDescent="0.25">
      <c r="B1316" s="143"/>
      <c r="C1316" s="144"/>
      <c r="D1316" s="144"/>
      <c r="E1316" s="144"/>
      <c r="F1316" s="147" t="str" cm="1">
        <f t="array" ref="F1316">_xlfn.IFNA(CONCATENATE(_xlfn.IFS($D1316="Mezzanine",LEFT($D1316,1), $D1316="Ground Floor",LEFT($D1316,1),$D1316="Basment ",LEFT($D1316,1), $D1316="1st Floor", "0"&amp;LEFT($D1316,1), $D1316="2nd Floor", "0"&amp;LEFT($D1316,1), $D1316="3rd Floor", "0"&amp;LEFT($D1316,1), $D1316="4th Floor", "0"&amp;LEFT($D1316,1), $D1316="5th Floor", "0"&amp;LEFT($D1316,1), $D1316="6th Floor", "0"&amp;LEFT($D1316,1),$D1316="7th Floor", "0"&amp;LEFT($D1316,1),$D1316="8th Floor", "0"&amp;LEFT($D1316,1),$D1316="9th Floor", "0"&amp;LEFT($D1316,1),$D1316="10th Floor", LEFT($D1316,2),$D1316="11th Floor", LEFT($D1316,2),$D1316="12th Floor", LEFT($D1316,2),$D1316="13th Floor", LEFT($D1316,2), $D1316="Lower Ground", LEFT($D1316)&amp;IF(ISNUMBER(FIND(" ",$D1316)),MID($D1316,FIND(" ",$D1316)+1,1),"")&amp;IF(ISNUMBER(FIND(" ",$D1316,FIND(" ",$D1316)+1)),MID($D1316,FIND(" ",$D1316,FIND(" ",$D1316)+1)+1,1),""),$D1316="Upper Ground", LEFT($D1316)&amp;IF(ISNUMBER(FIND(" ",$D1316)),MID($D1316,FIND(" ",$D1316)+1,1),"")&amp;IF(ISNUMBER(FIND(" ",$D1316,FIND(" ",$D1316)+1)),MID($D1316,FIND(" ",$D1316,FIND(" ",$D1316)+1)+1,1),"")),".0",$E1316), " ")</f>
        <v xml:space="preserve"> </v>
      </c>
      <c r="G1316" s="144"/>
      <c r="H1316" s="144"/>
      <c r="I1316" s="144"/>
      <c r="J1316" s="144"/>
      <c r="K1316" s="144"/>
      <c r="L1316" s="149" t="str" cm="1">
        <f t="array" ref="L1316">_xlfn.IFNA(
_xlfn.IFS(
AND($F1316=" ",$G1316=" ",$H1316=" "),"Please update all three: Surveyor Room Reference, Establishment Room Reference and Establishment Room Name",
AND(OR($I1316="General",$I1316="Open plan/ semi-open general",$I1316="Fitted",$I1316="Light practical (science)",$I1316="Light practical (other)",$I1316="Heavy practical (workshops)",$I1316="Heavy practical (clean)",$I1316="Large",$I1316="Storage"),$J1316=0,$K1316=0),"Please update Net Area or Non-net Area",
AND($B1316&lt;&gt;"OUT",$J1316=0,$I1316&lt;&gt;"Non-net",$M1316="85% Circulation"),"Net area not recorded for spaces with 85% circulation unusable type",
AND(OR($I1316="General",$I1316="Open plan/ semi-open general",$I1316="Fitted",$I1316="Light practical (science)",$I1316="Light practical (other)",$I1316="Heavy practical (workshops)",$I1316="Heavy practical (clean)",$I1316="Large",$I1316="Storage"),OR($J1316=0,ISBLANK($J1316))),"Net area not recorded in net spaces",
AND(OR($I1316="Non-net",$I1316="Outdoor space"),$J1316&gt;0),"Net Area Recorded in Non-net space",
AND($I1316="General",$J1316&gt;90),"This general space is over 90m2, please ensure that this space is entered as separate spaces if it usually used as separate spaces",
AND($I1316="Open plan/ semi-open general",$J1316&lt;27),"Open plan general space under 27m2",
AND(OR($K1316=0,ISBLANK($K1316)), $I1316="Non-net"),"Non-net area not recorded in non-net space"
),
" ")</f>
        <v xml:space="preserve"> </v>
      </c>
      <c r="M1316" s="144"/>
      <c r="N1316" s="144"/>
      <c r="O1316" s="144"/>
      <c r="P1316" s="144"/>
      <c r="Q1316" s="144"/>
      <c r="R1316" s="171"/>
      <c r="S1316" s="147">
        <f>NCA_Calculations!$P$1328</f>
        <v>0</v>
      </c>
      <c r="T1316" s="147">
        <f>NCA_Calculations!$Q$1328</f>
        <v>0</v>
      </c>
      <c r="U1316" s="144"/>
      <c r="V1316" s="144"/>
      <c r="W1316" s="149" t="str" cm="1">
        <f t="array" ref="W1316">_xlfn.IFNA(
_xlfn.IFS(
ISBLANK($U1316),"Missing space use.",
AND('Establishment details'!$C$14="Secondary",$V1316="Classbase"),"Invalid Status type",
AND(OR( $V1316="Classbase", $V1316="Teaching", $V1316="Early years",$V1316="SEND resourced"), NOT(ISBLANK($M1316))),"Space with status type and unusable type.",
AND($V1316= "Classbase",'Establishment details'!$C$22&gt;=10), "Classbase status is only valid in schools with a primary element.",
AND($I1316= "Large",$N1316 &gt; 3.5), "Large rooms with less than 3.5m height.",
AND(OR($V1316="Light practical (science)",$V1316="Light practical (science)",$V1316="Heavy practical (workshops)", $V1316="Heavy practical (clean)"), OR($O1316=0,ISBLANK($O1316))),"Missing sinks count for light and heavy practical spaces.",
AND($M1316 = "Other",ISBLANK($R1316)), "Invalid unusable type / missing note for other unusable type."
),
" ")</f>
        <v>Missing space use.</v>
      </c>
    </row>
    <row r="1317" spans="2:23" ht="15.75" x14ac:dyDescent="0.25">
      <c r="B1317" s="143"/>
      <c r="C1317" s="144"/>
      <c r="D1317" s="144"/>
      <c r="E1317" s="144"/>
      <c r="F1317" s="147" t="str" cm="1">
        <f t="array" ref="F1317">_xlfn.IFNA(CONCATENATE(_xlfn.IFS($D1317="Mezzanine",LEFT($D1317,1), $D1317="Ground Floor",LEFT($D1317,1),$D1317="Basment ",LEFT($D1317,1), $D1317="1st Floor", "0"&amp;LEFT($D1317,1), $D1317="2nd Floor", "0"&amp;LEFT($D1317,1), $D1317="3rd Floor", "0"&amp;LEFT($D1317,1), $D1317="4th Floor", "0"&amp;LEFT($D1317,1), $D1317="5th Floor", "0"&amp;LEFT($D1317,1), $D1317="6th Floor", "0"&amp;LEFT($D1317,1),$D1317="7th Floor", "0"&amp;LEFT($D1317,1),$D1317="8th Floor", "0"&amp;LEFT($D1317,1),$D1317="9th Floor", "0"&amp;LEFT($D1317,1),$D1317="10th Floor", LEFT($D1317,2),$D1317="11th Floor", LEFT($D1317,2),$D1317="12th Floor", LEFT($D1317,2),$D1317="13th Floor", LEFT($D1317,2), $D1317="Lower Ground", LEFT($D1317)&amp;IF(ISNUMBER(FIND(" ",$D1317)),MID($D1317,FIND(" ",$D1317)+1,1),"")&amp;IF(ISNUMBER(FIND(" ",$D1317,FIND(" ",$D1317)+1)),MID($D1317,FIND(" ",$D1317,FIND(" ",$D1317)+1)+1,1),""),$D1317="Upper Ground", LEFT($D1317)&amp;IF(ISNUMBER(FIND(" ",$D1317)),MID($D1317,FIND(" ",$D1317)+1,1),"")&amp;IF(ISNUMBER(FIND(" ",$D1317,FIND(" ",$D1317)+1)),MID($D1317,FIND(" ",$D1317,FIND(" ",$D1317)+1)+1,1),"")),".0",$E1317), " ")</f>
        <v xml:space="preserve"> </v>
      </c>
      <c r="G1317" s="144"/>
      <c r="H1317" s="144"/>
      <c r="I1317" s="144"/>
      <c r="J1317" s="144"/>
      <c r="K1317" s="144"/>
      <c r="L1317" s="149" t="str" cm="1">
        <f t="array" ref="L1317">_xlfn.IFNA(
_xlfn.IFS(
AND($F1317=" ",$G1317=" ",$H1317=" "),"Please update all three: Surveyor Room Reference, Establishment Room Reference and Establishment Room Name",
AND(OR($I1317="General",$I1317="Open plan/ semi-open general",$I1317="Fitted",$I1317="Light practical (science)",$I1317="Light practical (other)",$I1317="Heavy practical (workshops)",$I1317="Heavy practical (clean)",$I1317="Large",$I1317="Storage"),$J1317=0,$K1317=0),"Please update Net Area or Non-net Area",
AND($B1317&lt;&gt;"OUT",$J1317=0,$I1317&lt;&gt;"Non-net",$M1317="85% Circulation"),"Net area not recorded for spaces with 85% circulation unusable type",
AND(OR($I1317="General",$I1317="Open plan/ semi-open general",$I1317="Fitted",$I1317="Light practical (science)",$I1317="Light practical (other)",$I1317="Heavy practical (workshops)",$I1317="Heavy practical (clean)",$I1317="Large",$I1317="Storage"),OR($J1317=0,ISBLANK($J1317))),"Net area not recorded in net spaces",
AND(OR($I1317="Non-net",$I1317="Outdoor space"),$J1317&gt;0),"Net Area Recorded in Non-net space",
AND($I1317="General",$J1317&gt;90),"This general space is over 90m2, please ensure that this space is entered as separate spaces if it usually used as separate spaces",
AND($I1317="Open plan/ semi-open general",$J1317&lt;27),"Open plan general space under 27m2",
AND(OR($K1317=0,ISBLANK($K1317)), $I1317="Non-net"),"Non-net area not recorded in non-net space"
),
" ")</f>
        <v xml:space="preserve"> </v>
      </c>
      <c r="M1317" s="144"/>
      <c r="N1317" s="144"/>
      <c r="O1317" s="144"/>
      <c r="P1317" s="144"/>
      <c r="Q1317" s="144"/>
      <c r="R1317" s="171"/>
      <c r="S1317" s="147">
        <f>NCA_Calculations!$P$1329</f>
        <v>0</v>
      </c>
      <c r="T1317" s="147">
        <f>NCA_Calculations!$Q$1329</f>
        <v>0</v>
      </c>
      <c r="U1317" s="144"/>
      <c r="V1317" s="144"/>
      <c r="W1317" s="149" t="str" cm="1">
        <f t="array" ref="W1317">_xlfn.IFNA(
_xlfn.IFS(
ISBLANK($U1317),"Missing space use.",
AND('Establishment details'!$C$14="Secondary",$V1317="Classbase"),"Invalid Status type",
AND(OR( $V1317="Classbase", $V1317="Teaching", $V1317="Early years",$V1317="SEND resourced"), NOT(ISBLANK($M1317))),"Space with status type and unusable type.",
AND($V1317= "Classbase",'Establishment details'!$C$22&gt;=10), "Classbase status is only valid in schools with a primary element.",
AND($I1317= "Large",$N1317 &gt; 3.5), "Large rooms with less than 3.5m height.",
AND(OR($V1317="Light practical (science)",$V1317="Light practical (science)",$V1317="Heavy practical (workshops)", $V1317="Heavy practical (clean)"), OR($O1317=0,ISBLANK($O1317))),"Missing sinks count for light and heavy practical spaces.",
AND($M1317 = "Other",ISBLANK($R1317)), "Invalid unusable type / missing note for other unusable type."
),
" ")</f>
        <v>Missing space use.</v>
      </c>
    </row>
    <row r="1318" spans="2:23" ht="15.75" x14ac:dyDescent="0.25">
      <c r="B1318" s="143"/>
      <c r="C1318" s="144"/>
      <c r="D1318" s="144"/>
      <c r="E1318" s="144"/>
      <c r="F1318" s="147" t="str" cm="1">
        <f t="array" ref="F1318">_xlfn.IFNA(CONCATENATE(_xlfn.IFS($D1318="Mezzanine",LEFT($D1318,1), $D1318="Ground Floor",LEFT($D1318,1),$D1318="Basment ",LEFT($D1318,1), $D1318="1st Floor", "0"&amp;LEFT($D1318,1), $D1318="2nd Floor", "0"&amp;LEFT($D1318,1), $D1318="3rd Floor", "0"&amp;LEFT($D1318,1), $D1318="4th Floor", "0"&amp;LEFT($D1318,1), $D1318="5th Floor", "0"&amp;LEFT($D1318,1), $D1318="6th Floor", "0"&amp;LEFT($D1318,1),$D1318="7th Floor", "0"&amp;LEFT($D1318,1),$D1318="8th Floor", "0"&amp;LEFT($D1318,1),$D1318="9th Floor", "0"&amp;LEFT($D1318,1),$D1318="10th Floor", LEFT($D1318,2),$D1318="11th Floor", LEFT($D1318,2),$D1318="12th Floor", LEFT($D1318,2),$D1318="13th Floor", LEFT($D1318,2), $D1318="Lower Ground", LEFT($D1318)&amp;IF(ISNUMBER(FIND(" ",$D1318)),MID($D1318,FIND(" ",$D1318)+1,1),"")&amp;IF(ISNUMBER(FIND(" ",$D1318,FIND(" ",$D1318)+1)),MID($D1318,FIND(" ",$D1318,FIND(" ",$D1318)+1)+1,1),""),$D1318="Upper Ground", LEFT($D1318)&amp;IF(ISNUMBER(FIND(" ",$D1318)),MID($D1318,FIND(" ",$D1318)+1,1),"")&amp;IF(ISNUMBER(FIND(" ",$D1318,FIND(" ",$D1318)+1)),MID($D1318,FIND(" ",$D1318,FIND(" ",$D1318)+1)+1,1),"")),".0",$E1318), " ")</f>
        <v xml:space="preserve"> </v>
      </c>
      <c r="G1318" s="144"/>
      <c r="H1318" s="144"/>
      <c r="I1318" s="144"/>
      <c r="J1318" s="144"/>
      <c r="K1318" s="144"/>
      <c r="L1318" s="149" t="str" cm="1">
        <f t="array" ref="L1318">_xlfn.IFNA(
_xlfn.IFS(
AND($F1318=" ",$G1318=" ",$H1318=" "),"Please update all three: Surveyor Room Reference, Establishment Room Reference and Establishment Room Name",
AND(OR($I1318="General",$I1318="Open plan/ semi-open general",$I1318="Fitted",$I1318="Light practical (science)",$I1318="Light practical (other)",$I1318="Heavy practical (workshops)",$I1318="Heavy practical (clean)",$I1318="Large",$I1318="Storage"),$J1318=0,$K1318=0),"Please update Net Area or Non-net Area",
AND($B1318&lt;&gt;"OUT",$J1318=0,$I1318&lt;&gt;"Non-net",$M1318="85% Circulation"),"Net area not recorded for spaces with 85% circulation unusable type",
AND(OR($I1318="General",$I1318="Open plan/ semi-open general",$I1318="Fitted",$I1318="Light practical (science)",$I1318="Light practical (other)",$I1318="Heavy practical (workshops)",$I1318="Heavy practical (clean)",$I1318="Large",$I1318="Storage"),OR($J1318=0,ISBLANK($J1318))),"Net area not recorded in net spaces",
AND(OR($I1318="Non-net",$I1318="Outdoor space"),$J1318&gt;0),"Net Area Recorded in Non-net space",
AND($I1318="General",$J1318&gt;90),"This general space is over 90m2, please ensure that this space is entered as separate spaces if it usually used as separate spaces",
AND($I1318="Open plan/ semi-open general",$J1318&lt;27),"Open plan general space under 27m2",
AND(OR($K1318=0,ISBLANK($K1318)), $I1318="Non-net"),"Non-net area not recorded in non-net space"
),
" ")</f>
        <v xml:space="preserve"> </v>
      </c>
      <c r="M1318" s="144"/>
      <c r="N1318" s="144"/>
      <c r="O1318" s="144"/>
      <c r="P1318" s="144"/>
      <c r="Q1318" s="144"/>
      <c r="R1318" s="171"/>
      <c r="S1318" s="147">
        <f>NCA_Calculations!$P$1330</f>
        <v>0</v>
      </c>
      <c r="T1318" s="147">
        <f>NCA_Calculations!$Q$1330</f>
        <v>0</v>
      </c>
      <c r="U1318" s="144"/>
      <c r="V1318" s="144"/>
      <c r="W1318" s="149" t="str" cm="1">
        <f t="array" ref="W1318">_xlfn.IFNA(
_xlfn.IFS(
ISBLANK($U1318),"Missing space use.",
AND('Establishment details'!$C$14="Secondary",$V1318="Classbase"),"Invalid Status type",
AND(OR( $V1318="Classbase", $V1318="Teaching", $V1318="Early years",$V1318="SEND resourced"), NOT(ISBLANK($M1318))),"Space with status type and unusable type.",
AND($V1318= "Classbase",'Establishment details'!$C$22&gt;=10), "Classbase status is only valid in schools with a primary element.",
AND($I1318= "Large",$N1318 &gt; 3.5), "Large rooms with less than 3.5m height.",
AND(OR($V1318="Light practical (science)",$V1318="Light practical (science)",$V1318="Heavy practical (workshops)", $V1318="Heavy practical (clean)"), OR($O1318=0,ISBLANK($O1318))),"Missing sinks count for light and heavy practical spaces.",
AND($M1318 = "Other",ISBLANK($R1318)), "Invalid unusable type / missing note for other unusable type."
),
" ")</f>
        <v>Missing space use.</v>
      </c>
    </row>
    <row r="1319" spans="2:23" ht="15.75" x14ac:dyDescent="0.25">
      <c r="B1319" s="143"/>
      <c r="C1319" s="144"/>
      <c r="D1319" s="144"/>
      <c r="E1319" s="144"/>
      <c r="F1319" s="147" t="str" cm="1">
        <f t="array" ref="F1319">_xlfn.IFNA(CONCATENATE(_xlfn.IFS($D1319="Mezzanine",LEFT($D1319,1), $D1319="Ground Floor",LEFT($D1319,1),$D1319="Basment ",LEFT($D1319,1), $D1319="1st Floor", "0"&amp;LEFT($D1319,1), $D1319="2nd Floor", "0"&amp;LEFT($D1319,1), $D1319="3rd Floor", "0"&amp;LEFT($D1319,1), $D1319="4th Floor", "0"&amp;LEFT($D1319,1), $D1319="5th Floor", "0"&amp;LEFT($D1319,1), $D1319="6th Floor", "0"&amp;LEFT($D1319,1),$D1319="7th Floor", "0"&amp;LEFT($D1319,1),$D1319="8th Floor", "0"&amp;LEFT($D1319,1),$D1319="9th Floor", "0"&amp;LEFT($D1319,1),$D1319="10th Floor", LEFT($D1319,2),$D1319="11th Floor", LEFT($D1319,2),$D1319="12th Floor", LEFT($D1319,2),$D1319="13th Floor", LEFT($D1319,2), $D1319="Lower Ground", LEFT($D1319)&amp;IF(ISNUMBER(FIND(" ",$D1319)),MID($D1319,FIND(" ",$D1319)+1,1),"")&amp;IF(ISNUMBER(FIND(" ",$D1319,FIND(" ",$D1319)+1)),MID($D1319,FIND(" ",$D1319,FIND(" ",$D1319)+1)+1,1),""),$D1319="Upper Ground", LEFT($D1319)&amp;IF(ISNUMBER(FIND(" ",$D1319)),MID($D1319,FIND(" ",$D1319)+1,1),"")&amp;IF(ISNUMBER(FIND(" ",$D1319,FIND(" ",$D1319)+1)),MID($D1319,FIND(" ",$D1319,FIND(" ",$D1319)+1)+1,1),"")),".0",$E1319), " ")</f>
        <v xml:space="preserve"> </v>
      </c>
      <c r="G1319" s="144"/>
      <c r="H1319" s="144"/>
      <c r="I1319" s="144"/>
      <c r="J1319" s="144"/>
      <c r="K1319" s="144"/>
      <c r="L1319" s="149" t="str" cm="1">
        <f t="array" ref="L1319">_xlfn.IFNA(
_xlfn.IFS(
AND($F1319=" ",$G1319=" ",$H1319=" "),"Please update all three: Surveyor Room Reference, Establishment Room Reference and Establishment Room Name",
AND(OR($I1319="General",$I1319="Open plan/ semi-open general",$I1319="Fitted",$I1319="Light practical (science)",$I1319="Light practical (other)",$I1319="Heavy practical (workshops)",$I1319="Heavy practical (clean)",$I1319="Large",$I1319="Storage"),$J1319=0,$K1319=0),"Please update Net Area or Non-net Area",
AND($B1319&lt;&gt;"OUT",$J1319=0,$I1319&lt;&gt;"Non-net",$M1319="85% Circulation"),"Net area not recorded for spaces with 85% circulation unusable type",
AND(OR($I1319="General",$I1319="Open plan/ semi-open general",$I1319="Fitted",$I1319="Light practical (science)",$I1319="Light practical (other)",$I1319="Heavy practical (workshops)",$I1319="Heavy practical (clean)",$I1319="Large",$I1319="Storage"),OR($J1319=0,ISBLANK($J1319))),"Net area not recorded in net spaces",
AND(OR($I1319="Non-net",$I1319="Outdoor space"),$J1319&gt;0),"Net Area Recorded in Non-net space",
AND($I1319="General",$J1319&gt;90),"This general space is over 90m2, please ensure that this space is entered as separate spaces if it usually used as separate spaces",
AND($I1319="Open plan/ semi-open general",$J1319&lt;27),"Open plan general space under 27m2",
AND(OR($K1319=0,ISBLANK($K1319)), $I1319="Non-net"),"Non-net area not recorded in non-net space"
),
" ")</f>
        <v xml:space="preserve"> </v>
      </c>
      <c r="M1319" s="144"/>
      <c r="N1319" s="144"/>
      <c r="O1319" s="144"/>
      <c r="P1319" s="144"/>
      <c r="Q1319" s="144"/>
      <c r="R1319" s="171"/>
      <c r="S1319" s="147">
        <f>NCA_Calculations!$P$1331</f>
        <v>0</v>
      </c>
      <c r="T1319" s="147">
        <f>NCA_Calculations!$Q$1331</f>
        <v>0</v>
      </c>
      <c r="U1319" s="144"/>
      <c r="V1319" s="144"/>
      <c r="W1319" s="149" t="str" cm="1">
        <f t="array" ref="W1319">_xlfn.IFNA(
_xlfn.IFS(
ISBLANK($U1319),"Missing space use.",
AND('Establishment details'!$C$14="Secondary",$V1319="Classbase"),"Invalid Status type",
AND(OR( $V1319="Classbase", $V1319="Teaching", $V1319="Early years",$V1319="SEND resourced"), NOT(ISBLANK($M1319))),"Space with status type and unusable type.",
AND($V1319= "Classbase",'Establishment details'!$C$22&gt;=10), "Classbase status is only valid in schools with a primary element.",
AND($I1319= "Large",$N1319 &gt; 3.5), "Large rooms with less than 3.5m height.",
AND(OR($V1319="Light practical (science)",$V1319="Light practical (science)",$V1319="Heavy practical (workshops)", $V1319="Heavy practical (clean)"), OR($O1319=0,ISBLANK($O1319))),"Missing sinks count for light and heavy practical spaces.",
AND($M1319 = "Other",ISBLANK($R1319)), "Invalid unusable type / missing note for other unusable type."
),
" ")</f>
        <v>Missing space use.</v>
      </c>
    </row>
    <row r="1320" spans="2:23" ht="15.75" x14ac:dyDescent="0.25">
      <c r="B1320" s="143"/>
      <c r="C1320" s="144"/>
      <c r="D1320" s="144"/>
      <c r="E1320" s="144"/>
      <c r="F1320" s="147" t="str" cm="1">
        <f t="array" ref="F1320">_xlfn.IFNA(CONCATENATE(_xlfn.IFS($D1320="Mezzanine",LEFT($D1320,1), $D1320="Ground Floor",LEFT($D1320,1),$D1320="Basment ",LEFT($D1320,1), $D1320="1st Floor", "0"&amp;LEFT($D1320,1), $D1320="2nd Floor", "0"&amp;LEFT($D1320,1), $D1320="3rd Floor", "0"&amp;LEFT($D1320,1), $D1320="4th Floor", "0"&amp;LEFT($D1320,1), $D1320="5th Floor", "0"&amp;LEFT($D1320,1), $D1320="6th Floor", "0"&amp;LEFT($D1320,1),$D1320="7th Floor", "0"&amp;LEFT($D1320,1),$D1320="8th Floor", "0"&amp;LEFT($D1320,1),$D1320="9th Floor", "0"&amp;LEFT($D1320,1),$D1320="10th Floor", LEFT($D1320,2),$D1320="11th Floor", LEFT($D1320,2),$D1320="12th Floor", LEFT($D1320,2),$D1320="13th Floor", LEFT($D1320,2), $D1320="Lower Ground", LEFT($D1320)&amp;IF(ISNUMBER(FIND(" ",$D1320)),MID($D1320,FIND(" ",$D1320)+1,1),"")&amp;IF(ISNUMBER(FIND(" ",$D1320,FIND(" ",$D1320)+1)),MID($D1320,FIND(" ",$D1320,FIND(" ",$D1320)+1)+1,1),""),$D1320="Upper Ground", LEFT($D1320)&amp;IF(ISNUMBER(FIND(" ",$D1320)),MID($D1320,FIND(" ",$D1320)+1,1),"")&amp;IF(ISNUMBER(FIND(" ",$D1320,FIND(" ",$D1320)+1)),MID($D1320,FIND(" ",$D1320,FIND(" ",$D1320)+1)+1,1),"")),".0",$E1320), " ")</f>
        <v xml:space="preserve"> </v>
      </c>
      <c r="G1320" s="144"/>
      <c r="H1320" s="144"/>
      <c r="I1320" s="144"/>
      <c r="J1320" s="144"/>
      <c r="K1320" s="144"/>
      <c r="L1320" s="149" t="str" cm="1">
        <f t="array" ref="L1320">_xlfn.IFNA(
_xlfn.IFS(
AND($F1320=" ",$G1320=" ",$H1320=" "),"Please update all three: Surveyor Room Reference, Establishment Room Reference and Establishment Room Name",
AND(OR($I1320="General",$I1320="Open plan/ semi-open general",$I1320="Fitted",$I1320="Light practical (science)",$I1320="Light practical (other)",$I1320="Heavy practical (workshops)",$I1320="Heavy practical (clean)",$I1320="Large",$I1320="Storage"),$J1320=0,$K1320=0),"Please update Net Area or Non-net Area",
AND($B1320&lt;&gt;"OUT",$J1320=0,$I1320&lt;&gt;"Non-net",$M1320="85% Circulation"),"Net area not recorded for spaces with 85% circulation unusable type",
AND(OR($I1320="General",$I1320="Open plan/ semi-open general",$I1320="Fitted",$I1320="Light practical (science)",$I1320="Light practical (other)",$I1320="Heavy practical (workshops)",$I1320="Heavy practical (clean)",$I1320="Large",$I1320="Storage"),OR($J1320=0,ISBLANK($J1320))),"Net area not recorded in net spaces",
AND(OR($I1320="Non-net",$I1320="Outdoor space"),$J1320&gt;0),"Net Area Recorded in Non-net space",
AND($I1320="General",$J1320&gt;90),"This general space is over 90m2, please ensure that this space is entered as separate spaces if it usually used as separate spaces",
AND($I1320="Open plan/ semi-open general",$J1320&lt;27),"Open plan general space under 27m2",
AND(OR($K1320=0,ISBLANK($K1320)), $I1320="Non-net"),"Non-net area not recorded in non-net space"
),
" ")</f>
        <v xml:space="preserve"> </v>
      </c>
      <c r="M1320" s="144"/>
      <c r="N1320" s="144"/>
      <c r="O1320" s="144"/>
      <c r="P1320" s="144"/>
      <c r="Q1320" s="144"/>
      <c r="R1320" s="171"/>
      <c r="S1320" s="147">
        <f>NCA_Calculations!$P$1332</f>
        <v>0</v>
      </c>
      <c r="T1320" s="147">
        <f>NCA_Calculations!$Q$1332</f>
        <v>0</v>
      </c>
      <c r="U1320" s="144"/>
      <c r="V1320" s="144"/>
      <c r="W1320" s="149" t="str" cm="1">
        <f t="array" ref="W1320">_xlfn.IFNA(
_xlfn.IFS(
ISBLANK($U1320),"Missing space use.",
AND('Establishment details'!$C$14="Secondary",$V1320="Classbase"),"Invalid Status type",
AND(OR( $V1320="Classbase", $V1320="Teaching", $V1320="Early years",$V1320="SEND resourced"), NOT(ISBLANK($M1320))),"Space with status type and unusable type.",
AND($V1320= "Classbase",'Establishment details'!$C$22&gt;=10), "Classbase status is only valid in schools with a primary element.",
AND($I1320= "Large",$N1320 &gt; 3.5), "Large rooms with less than 3.5m height.",
AND(OR($V1320="Light practical (science)",$V1320="Light practical (science)",$V1320="Heavy practical (workshops)", $V1320="Heavy practical (clean)"), OR($O1320=0,ISBLANK($O1320))),"Missing sinks count for light and heavy practical spaces.",
AND($M1320 = "Other",ISBLANK($R1320)), "Invalid unusable type / missing note for other unusable type."
),
" ")</f>
        <v>Missing space use.</v>
      </c>
    </row>
    <row r="1321" spans="2:23" ht="15.75" x14ac:dyDescent="0.25">
      <c r="B1321" s="143"/>
      <c r="C1321" s="144"/>
      <c r="D1321" s="144"/>
      <c r="E1321" s="144"/>
      <c r="F1321" s="147" t="str" cm="1">
        <f t="array" ref="F1321">_xlfn.IFNA(CONCATENATE(_xlfn.IFS($D1321="Mezzanine",LEFT($D1321,1), $D1321="Ground Floor",LEFT($D1321,1),$D1321="Basment ",LEFT($D1321,1), $D1321="1st Floor", "0"&amp;LEFT($D1321,1), $D1321="2nd Floor", "0"&amp;LEFT($D1321,1), $D1321="3rd Floor", "0"&amp;LEFT($D1321,1), $D1321="4th Floor", "0"&amp;LEFT($D1321,1), $D1321="5th Floor", "0"&amp;LEFT($D1321,1), $D1321="6th Floor", "0"&amp;LEFT($D1321,1),$D1321="7th Floor", "0"&amp;LEFT($D1321,1),$D1321="8th Floor", "0"&amp;LEFT($D1321,1),$D1321="9th Floor", "0"&amp;LEFT($D1321,1),$D1321="10th Floor", LEFT($D1321,2),$D1321="11th Floor", LEFT($D1321,2),$D1321="12th Floor", LEFT($D1321,2),$D1321="13th Floor", LEFT($D1321,2), $D1321="Lower Ground", LEFT($D1321)&amp;IF(ISNUMBER(FIND(" ",$D1321)),MID($D1321,FIND(" ",$D1321)+1,1),"")&amp;IF(ISNUMBER(FIND(" ",$D1321,FIND(" ",$D1321)+1)),MID($D1321,FIND(" ",$D1321,FIND(" ",$D1321)+1)+1,1),""),$D1321="Upper Ground", LEFT($D1321)&amp;IF(ISNUMBER(FIND(" ",$D1321)),MID($D1321,FIND(" ",$D1321)+1,1),"")&amp;IF(ISNUMBER(FIND(" ",$D1321,FIND(" ",$D1321)+1)),MID($D1321,FIND(" ",$D1321,FIND(" ",$D1321)+1)+1,1),"")),".0",$E1321), " ")</f>
        <v xml:space="preserve"> </v>
      </c>
      <c r="G1321" s="144"/>
      <c r="H1321" s="144"/>
      <c r="I1321" s="144"/>
      <c r="J1321" s="144"/>
      <c r="K1321" s="144"/>
      <c r="L1321" s="149" t="str" cm="1">
        <f t="array" ref="L1321">_xlfn.IFNA(
_xlfn.IFS(
AND($F1321=" ",$G1321=" ",$H1321=" "),"Please update all three: Surveyor Room Reference, Establishment Room Reference and Establishment Room Name",
AND(OR($I1321="General",$I1321="Open plan/ semi-open general",$I1321="Fitted",$I1321="Light practical (science)",$I1321="Light practical (other)",$I1321="Heavy practical (workshops)",$I1321="Heavy practical (clean)",$I1321="Large",$I1321="Storage"),$J1321=0,$K1321=0),"Please update Net Area or Non-net Area",
AND($B1321&lt;&gt;"OUT",$J1321=0,$I1321&lt;&gt;"Non-net",$M1321="85% Circulation"),"Net area not recorded for spaces with 85% circulation unusable type",
AND(OR($I1321="General",$I1321="Open plan/ semi-open general",$I1321="Fitted",$I1321="Light practical (science)",$I1321="Light practical (other)",$I1321="Heavy practical (workshops)",$I1321="Heavy practical (clean)",$I1321="Large",$I1321="Storage"),OR($J1321=0,ISBLANK($J1321))),"Net area not recorded in net spaces",
AND(OR($I1321="Non-net",$I1321="Outdoor space"),$J1321&gt;0),"Net Area Recorded in Non-net space",
AND($I1321="General",$J1321&gt;90),"This general space is over 90m2, please ensure that this space is entered as separate spaces if it usually used as separate spaces",
AND($I1321="Open plan/ semi-open general",$J1321&lt;27),"Open plan general space under 27m2",
AND(OR($K1321=0,ISBLANK($K1321)), $I1321="Non-net"),"Non-net area not recorded in non-net space"
),
" ")</f>
        <v xml:space="preserve"> </v>
      </c>
      <c r="M1321" s="144"/>
      <c r="N1321" s="144"/>
      <c r="O1321" s="144"/>
      <c r="P1321" s="144"/>
      <c r="Q1321" s="144"/>
      <c r="R1321" s="171"/>
      <c r="S1321" s="147">
        <f>NCA_Calculations!$P$1333</f>
        <v>0</v>
      </c>
      <c r="T1321" s="147">
        <f>NCA_Calculations!$Q$1333</f>
        <v>0</v>
      </c>
      <c r="U1321" s="144"/>
      <c r="V1321" s="144"/>
      <c r="W1321" s="149" t="str" cm="1">
        <f t="array" ref="W1321">_xlfn.IFNA(
_xlfn.IFS(
ISBLANK($U1321),"Missing space use.",
AND('Establishment details'!$C$14="Secondary",$V1321="Classbase"),"Invalid Status type",
AND(OR( $V1321="Classbase", $V1321="Teaching", $V1321="Early years",$V1321="SEND resourced"), NOT(ISBLANK($M1321))),"Space with status type and unusable type.",
AND($V1321= "Classbase",'Establishment details'!$C$22&gt;=10), "Classbase status is only valid in schools with a primary element.",
AND($I1321= "Large",$N1321 &gt; 3.5), "Large rooms with less than 3.5m height.",
AND(OR($V1321="Light practical (science)",$V1321="Light practical (science)",$V1321="Heavy practical (workshops)", $V1321="Heavy practical (clean)"), OR($O1321=0,ISBLANK($O1321))),"Missing sinks count for light and heavy practical spaces.",
AND($M1321 = "Other",ISBLANK($R1321)), "Invalid unusable type / missing note for other unusable type."
),
" ")</f>
        <v>Missing space use.</v>
      </c>
    </row>
    <row r="1322" spans="2:23" ht="15.75" x14ac:dyDescent="0.25">
      <c r="B1322" s="143"/>
      <c r="C1322" s="144"/>
      <c r="D1322" s="144"/>
      <c r="E1322" s="144"/>
      <c r="F1322" s="147" t="str" cm="1">
        <f t="array" ref="F1322">_xlfn.IFNA(CONCATENATE(_xlfn.IFS($D1322="Mezzanine",LEFT($D1322,1), $D1322="Ground Floor",LEFT($D1322,1),$D1322="Basment ",LEFT($D1322,1), $D1322="1st Floor", "0"&amp;LEFT($D1322,1), $D1322="2nd Floor", "0"&amp;LEFT($D1322,1), $D1322="3rd Floor", "0"&amp;LEFT($D1322,1), $D1322="4th Floor", "0"&amp;LEFT($D1322,1), $D1322="5th Floor", "0"&amp;LEFT($D1322,1), $D1322="6th Floor", "0"&amp;LEFT($D1322,1),$D1322="7th Floor", "0"&amp;LEFT($D1322,1),$D1322="8th Floor", "0"&amp;LEFT($D1322,1),$D1322="9th Floor", "0"&amp;LEFT($D1322,1),$D1322="10th Floor", LEFT($D1322,2),$D1322="11th Floor", LEFT($D1322,2),$D1322="12th Floor", LEFT($D1322,2),$D1322="13th Floor", LEFT($D1322,2), $D1322="Lower Ground", LEFT($D1322)&amp;IF(ISNUMBER(FIND(" ",$D1322)),MID($D1322,FIND(" ",$D1322)+1,1),"")&amp;IF(ISNUMBER(FIND(" ",$D1322,FIND(" ",$D1322)+1)),MID($D1322,FIND(" ",$D1322,FIND(" ",$D1322)+1)+1,1),""),$D1322="Upper Ground", LEFT($D1322)&amp;IF(ISNUMBER(FIND(" ",$D1322)),MID($D1322,FIND(" ",$D1322)+1,1),"")&amp;IF(ISNUMBER(FIND(" ",$D1322,FIND(" ",$D1322)+1)),MID($D1322,FIND(" ",$D1322,FIND(" ",$D1322)+1)+1,1),"")),".0",$E1322), " ")</f>
        <v xml:space="preserve"> </v>
      </c>
      <c r="G1322" s="144"/>
      <c r="H1322" s="144"/>
      <c r="I1322" s="144"/>
      <c r="J1322" s="144"/>
      <c r="K1322" s="144"/>
      <c r="L1322" s="149" t="str" cm="1">
        <f t="array" ref="L1322">_xlfn.IFNA(
_xlfn.IFS(
AND($F1322=" ",$G1322=" ",$H1322=" "),"Please update all three: Surveyor Room Reference, Establishment Room Reference and Establishment Room Name",
AND(OR($I1322="General",$I1322="Open plan/ semi-open general",$I1322="Fitted",$I1322="Light practical (science)",$I1322="Light practical (other)",$I1322="Heavy practical (workshops)",$I1322="Heavy practical (clean)",$I1322="Large",$I1322="Storage"),$J1322=0,$K1322=0),"Please update Net Area or Non-net Area",
AND($B1322&lt;&gt;"OUT",$J1322=0,$I1322&lt;&gt;"Non-net",$M1322="85% Circulation"),"Net area not recorded for spaces with 85% circulation unusable type",
AND(OR($I1322="General",$I1322="Open plan/ semi-open general",$I1322="Fitted",$I1322="Light practical (science)",$I1322="Light practical (other)",$I1322="Heavy practical (workshops)",$I1322="Heavy practical (clean)",$I1322="Large",$I1322="Storage"),OR($J1322=0,ISBLANK($J1322))),"Net area not recorded in net spaces",
AND(OR($I1322="Non-net",$I1322="Outdoor space"),$J1322&gt;0),"Net Area Recorded in Non-net space",
AND($I1322="General",$J1322&gt;90),"This general space is over 90m2, please ensure that this space is entered as separate spaces if it usually used as separate spaces",
AND($I1322="Open plan/ semi-open general",$J1322&lt;27),"Open plan general space under 27m2",
AND(OR($K1322=0,ISBLANK($K1322)), $I1322="Non-net"),"Non-net area not recorded in non-net space"
),
" ")</f>
        <v xml:space="preserve"> </v>
      </c>
      <c r="M1322" s="144"/>
      <c r="N1322" s="144"/>
      <c r="O1322" s="144"/>
      <c r="P1322" s="144"/>
      <c r="Q1322" s="144"/>
      <c r="R1322" s="171"/>
      <c r="S1322" s="147">
        <f>NCA_Calculations!$P$1334</f>
        <v>0</v>
      </c>
      <c r="T1322" s="147">
        <f>NCA_Calculations!$Q$1334</f>
        <v>0</v>
      </c>
      <c r="U1322" s="144"/>
      <c r="V1322" s="144"/>
      <c r="W1322" s="149" t="str" cm="1">
        <f t="array" ref="W1322">_xlfn.IFNA(
_xlfn.IFS(
ISBLANK($U1322),"Missing space use.",
AND('Establishment details'!$C$14="Secondary",$V1322="Classbase"),"Invalid Status type",
AND(OR( $V1322="Classbase", $V1322="Teaching", $V1322="Early years",$V1322="SEND resourced"), NOT(ISBLANK($M1322))),"Space with status type and unusable type.",
AND($V1322= "Classbase",'Establishment details'!$C$22&gt;=10), "Classbase status is only valid in schools with a primary element.",
AND($I1322= "Large",$N1322 &gt; 3.5), "Large rooms with less than 3.5m height.",
AND(OR($V1322="Light practical (science)",$V1322="Light practical (science)",$V1322="Heavy practical (workshops)", $V1322="Heavy practical (clean)"), OR($O1322=0,ISBLANK($O1322))),"Missing sinks count for light and heavy practical spaces.",
AND($M1322 = "Other",ISBLANK($R1322)), "Invalid unusable type / missing note for other unusable type."
),
" ")</f>
        <v>Missing space use.</v>
      </c>
    </row>
    <row r="1323" spans="2:23" ht="15.75" x14ac:dyDescent="0.25">
      <c r="B1323" s="143"/>
      <c r="C1323" s="144"/>
      <c r="D1323" s="144"/>
      <c r="E1323" s="144"/>
      <c r="F1323" s="147" t="str" cm="1">
        <f t="array" ref="F1323">_xlfn.IFNA(CONCATENATE(_xlfn.IFS($D1323="Mezzanine",LEFT($D1323,1), $D1323="Ground Floor",LEFT($D1323,1),$D1323="Basment ",LEFT($D1323,1), $D1323="1st Floor", "0"&amp;LEFT($D1323,1), $D1323="2nd Floor", "0"&amp;LEFT($D1323,1), $D1323="3rd Floor", "0"&amp;LEFT($D1323,1), $D1323="4th Floor", "0"&amp;LEFT($D1323,1), $D1323="5th Floor", "0"&amp;LEFT($D1323,1), $D1323="6th Floor", "0"&amp;LEFT($D1323,1),$D1323="7th Floor", "0"&amp;LEFT($D1323,1),$D1323="8th Floor", "0"&amp;LEFT($D1323,1),$D1323="9th Floor", "0"&amp;LEFT($D1323,1),$D1323="10th Floor", LEFT($D1323,2),$D1323="11th Floor", LEFT($D1323,2),$D1323="12th Floor", LEFT($D1323,2),$D1323="13th Floor", LEFT($D1323,2), $D1323="Lower Ground", LEFT($D1323)&amp;IF(ISNUMBER(FIND(" ",$D1323)),MID($D1323,FIND(" ",$D1323)+1,1),"")&amp;IF(ISNUMBER(FIND(" ",$D1323,FIND(" ",$D1323)+1)),MID($D1323,FIND(" ",$D1323,FIND(" ",$D1323)+1)+1,1),""),$D1323="Upper Ground", LEFT($D1323)&amp;IF(ISNUMBER(FIND(" ",$D1323)),MID($D1323,FIND(" ",$D1323)+1,1),"")&amp;IF(ISNUMBER(FIND(" ",$D1323,FIND(" ",$D1323)+1)),MID($D1323,FIND(" ",$D1323,FIND(" ",$D1323)+1)+1,1),"")),".0",$E1323), " ")</f>
        <v xml:space="preserve"> </v>
      </c>
      <c r="G1323" s="144"/>
      <c r="H1323" s="144"/>
      <c r="I1323" s="144"/>
      <c r="J1323" s="144"/>
      <c r="K1323" s="144"/>
      <c r="L1323" s="149" t="str" cm="1">
        <f t="array" ref="L1323">_xlfn.IFNA(
_xlfn.IFS(
AND($F1323=" ",$G1323=" ",$H1323=" "),"Please update all three: Surveyor Room Reference, Establishment Room Reference and Establishment Room Name",
AND(OR($I1323="General",$I1323="Open plan/ semi-open general",$I1323="Fitted",$I1323="Light practical (science)",$I1323="Light practical (other)",$I1323="Heavy practical (workshops)",$I1323="Heavy practical (clean)",$I1323="Large",$I1323="Storage"),$J1323=0,$K1323=0),"Please update Net Area or Non-net Area",
AND($B1323&lt;&gt;"OUT",$J1323=0,$I1323&lt;&gt;"Non-net",$M1323="85% Circulation"),"Net area not recorded for spaces with 85% circulation unusable type",
AND(OR($I1323="General",$I1323="Open plan/ semi-open general",$I1323="Fitted",$I1323="Light practical (science)",$I1323="Light practical (other)",$I1323="Heavy practical (workshops)",$I1323="Heavy practical (clean)",$I1323="Large",$I1323="Storage"),OR($J1323=0,ISBLANK($J1323))),"Net area not recorded in net spaces",
AND(OR($I1323="Non-net",$I1323="Outdoor space"),$J1323&gt;0),"Net Area Recorded in Non-net space",
AND($I1323="General",$J1323&gt;90),"This general space is over 90m2, please ensure that this space is entered as separate spaces if it usually used as separate spaces",
AND($I1323="Open plan/ semi-open general",$J1323&lt;27),"Open plan general space under 27m2",
AND(OR($K1323=0,ISBLANK($K1323)), $I1323="Non-net"),"Non-net area not recorded in non-net space"
),
" ")</f>
        <v xml:space="preserve"> </v>
      </c>
      <c r="M1323" s="144"/>
      <c r="N1323" s="144"/>
      <c r="O1323" s="144"/>
      <c r="P1323" s="144"/>
      <c r="Q1323" s="144"/>
      <c r="R1323" s="171"/>
      <c r="S1323" s="147">
        <f>NCA_Calculations!$P$1335</f>
        <v>0</v>
      </c>
      <c r="T1323" s="147">
        <f>NCA_Calculations!$Q$1335</f>
        <v>0</v>
      </c>
      <c r="U1323" s="144"/>
      <c r="V1323" s="144"/>
      <c r="W1323" s="149" t="str" cm="1">
        <f t="array" ref="W1323">_xlfn.IFNA(
_xlfn.IFS(
ISBLANK($U1323),"Missing space use.",
AND('Establishment details'!$C$14="Secondary",$V1323="Classbase"),"Invalid Status type",
AND(OR( $V1323="Classbase", $V1323="Teaching", $V1323="Early years",$V1323="SEND resourced"), NOT(ISBLANK($M1323))),"Space with status type and unusable type.",
AND($V1323= "Classbase",'Establishment details'!$C$22&gt;=10), "Classbase status is only valid in schools with a primary element.",
AND($I1323= "Large",$N1323 &gt; 3.5), "Large rooms with less than 3.5m height.",
AND(OR($V1323="Light practical (science)",$V1323="Light practical (science)",$V1323="Heavy practical (workshops)", $V1323="Heavy practical (clean)"), OR($O1323=0,ISBLANK($O1323))),"Missing sinks count for light and heavy practical spaces.",
AND($M1323 = "Other",ISBLANK($R1323)), "Invalid unusable type / missing note for other unusable type."
),
" ")</f>
        <v>Missing space use.</v>
      </c>
    </row>
    <row r="1324" spans="2:23" ht="15.75" x14ac:dyDescent="0.25">
      <c r="B1324" s="143"/>
      <c r="C1324" s="144"/>
      <c r="D1324" s="144"/>
      <c r="E1324" s="144"/>
      <c r="F1324" s="147" t="str" cm="1">
        <f t="array" ref="F1324">_xlfn.IFNA(CONCATENATE(_xlfn.IFS($D1324="Mezzanine",LEFT($D1324,1), $D1324="Ground Floor",LEFT($D1324,1),$D1324="Basment ",LEFT($D1324,1), $D1324="1st Floor", "0"&amp;LEFT($D1324,1), $D1324="2nd Floor", "0"&amp;LEFT($D1324,1), $D1324="3rd Floor", "0"&amp;LEFT($D1324,1), $D1324="4th Floor", "0"&amp;LEFT($D1324,1), $D1324="5th Floor", "0"&amp;LEFT($D1324,1), $D1324="6th Floor", "0"&amp;LEFT($D1324,1),$D1324="7th Floor", "0"&amp;LEFT($D1324,1),$D1324="8th Floor", "0"&amp;LEFT($D1324,1),$D1324="9th Floor", "0"&amp;LEFT($D1324,1),$D1324="10th Floor", LEFT($D1324,2),$D1324="11th Floor", LEFT($D1324,2),$D1324="12th Floor", LEFT($D1324,2),$D1324="13th Floor", LEFT($D1324,2), $D1324="Lower Ground", LEFT($D1324)&amp;IF(ISNUMBER(FIND(" ",$D1324)),MID($D1324,FIND(" ",$D1324)+1,1),"")&amp;IF(ISNUMBER(FIND(" ",$D1324,FIND(" ",$D1324)+1)),MID($D1324,FIND(" ",$D1324,FIND(" ",$D1324)+1)+1,1),""),$D1324="Upper Ground", LEFT($D1324)&amp;IF(ISNUMBER(FIND(" ",$D1324)),MID($D1324,FIND(" ",$D1324)+1,1),"")&amp;IF(ISNUMBER(FIND(" ",$D1324,FIND(" ",$D1324)+1)),MID($D1324,FIND(" ",$D1324,FIND(" ",$D1324)+1)+1,1),"")),".0",$E1324), " ")</f>
        <v xml:space="preserve"> </v>
      </c>
      <c r="G1324" s="144"/>
      <c r="H1324" s="144"/>
      <c r="I1324" s="144"/>
      <c r="J1324" s="144"/>
      <c r="K1324" s="144"/>
      <c r="L1324" s="149" t="str" cm="1">
        <f t="array" ref="L1324">_xlfn.IFNA(
_xlfn.IFS(
AND($F1324=" ",$G1324=" ",$H1324=" "),"Please update all three: Surveyor Room Reference, Establishment Room Reference and Establishment Room Name",
AND(OR($I1324="General",$I1324="Open plan/ semi-open general",$I1324="Fitted",$I1324="Light practical (science)",$I1324="Light practical (other)",$I1324="Heavy practical (workshops)",$I1324="Heavy practical (clean)",$I1324="Large",$I1324="Storage"),$J1324=0,$K1324=0),"Please update Net Area or Non-net Area",
AND($B1324&lt;&gt;"OUT",$J1324=0,$I1324&lt;&gt;"Non-net",$M1324="85% Circulation"),"Net area not recorded for spaces with 85% circulation unusable type",
AND(OR($I1324="General",$I1324="Open plan/ semi-open general",$I1324="Fitted",$I1324="Light practical (science)",$I1324="Light practical (other)",$I1324="Heavy practical (workshops)",$I1324="Heavy practical (clean)",$I1324="Large",$I1324="Storage"),OR($J1324=0,ISBLANK($J1324))),"Net area not recorded in net spaces",
AND(OR($I1324="Non-net",$I1324="Outdoor space"),$J1324&gt;0),"Net Area Recorded in Non-net space",
AND($I1324="General",$J1324&gt;90),"This general space is over 90m2, please ensure that this space is entered as separate spaces if it usually used as separate spaces",
AND($I1324="Open plan/ semi-open general",$J1324&lt;27),"Open plan general space under 27m2",
AND(OR($K1324=0,ISBLANK($K1324)), $I1324="Non-net"),"Non-net area not recorded in non-net space"
),
" ")</f>
        <v xml:space="preserve"> </v>
      </c>
      <c r="M1324" s="144"/>
      <c r="N1324" s="144"/>
      <c r="O1324" s="144"/>
      <c r="P1324" s="144"/>
      <c r="Q1324" s="144"/>
      <c r="R1324" s="171"/>
      <c r="S1324" s="147">
        <f>NCA_Calculations!$P$1336</f>
        <v>0</v>
      </c>
      <c r="T1324" s="147">
        <f>NCA_Calculations!$Q$1336</f>
        <v>0</v>
      </c>
      <c r="U1324" s="144"/>
      <c r="V1324" s="144"/>
      <c r="W1324" s="149" t="str" cm="1">
        <f t="array" ref="W1324">_xlfn.IFNA(
_xlfn.IFS(
ISBLANK($U1324),"Missing space use.",
AND('Establishment details'!$C$14="Secondary",$V1324="Classbase"),"Invalid Status type",
AND(OR( $V1324="Classbase", $V1324="Teaching", $V1324="Early years",$V1324="SEND resourced"), NOT(ISBLANK($M1324))),"Space with status type and unusable type.",
AND($V1324= "Classbase",'Establishment details'!$C$22&gt;=10), "Classbase status is only valid in schools with a primary element.",
AND($I1324= "Large",$N1324 &gt; 3.5), "Large rooms with less than 3.5m height.",
AND(OR($V1324="Light practical (science)",$V1324="Light practical (science)",$V1324="Heavy practical (workshops)", $V1324="Heavy practical (clean)"), OR($O1324=0,ISBLANK($O1324))),"Missing sinks count for light and heavy practical spaces.",
AND($M1324 = "Other",ISBLANK($R1324)), "Invalid unusable type / missing note for other unusable type."
),
" ")</f>
        <v>Missing space use.</v>
      </c>
    </row>
    <row r="1325" spans="2:23" ht="15.75" x14ac:dyDescent="0.25">
      <c r="B1325" s="143"/>
      <c r="C1325" s="144"/>
      <c r="D1325" s="144"/>
      <c r="E1325" s="144"/>
      <c r="F1325" s="147" t="str" cm="1">
        <f t="array" ref="F1325">_xlfn.IFNA(CONCATENATE(_xlfn.IFS($D1325="Mezzanine",LEFT($D1325,1), $D1325="Ground Floor",LEFT($D1325,1),$D1325="Basment ",LEFT($D1325,1), $D1325="1st Floor", "0"&amp;LEFT($D1325,1), $D1325="2nd Floor", "0"&amp;LEFT($D1325,1), $D1325="3rd Floor", "0"&amp;LEFT($D1325,1), $D1325="4th Floor", "0"&amp;LEFT($D1325,1), $D1325="5th Floor", "0"&amp;LEFT($D1325,1), $D1325="6th Floor", "0"&amp;LEFT($D1325,1),$D1325="7th Floor", "0"&amp;LEFT($D1325,1),$D1325="8th Floor", "0"&amp;LEFT($D1325,1),$D1325="9th Floor", "0"&amp;LEFT($D1325,1),$D1325="10th Floor", LEFT($D1325,2),$D1325="11th Floor", LEFT($D1325,2),$D1325="12th Floor", LEFT($D1325,2),$D1325="13th Floor", LEFT($D1325,2), $D1325="Lower Ground", LEFT($D1325)&amp;IF(ISNUMBER(FIND(" ",$D1325)),MID($D1325,FIND(" ",$D1325)+1,1),"")&amp;IF(ISNUMBER(FIND(" ",$D1325,FIND(" ",$D1325)+1)),MID($D1325,FIND(" ",$D1325,FIND(" ",$D1325)+1)+1,1),""),$D1325="Upper Ground", LEFT($D1325)&amp;IF(ISNUMBER(FIND(" ",$D1325)),MID($D1325,FIND(" ",$D1325)+1,1),"")&amp;IF(ISNUMBER(FIND(" ",$D1325,FIND(" ",$D1325)+1)),MID($D1325,FIND(" ",$D1325,FIND(" ",$D1325)+1)+1,1),"")),".0",$E1325), " ")</f>
        <v xml:space="preserve"> </v>
      </c>
      <c r="G1325" s="144"/>
      <c r="H1325" s="144"/>
      <c r="I1325" s="144"/>
      <c r="J1325" s="144"/>
      <c r="K1325" s="144"/>
      <c r="L1325" s="149" t="str" cm="1">
        <f t="array" ref="L1325">_xlfn.IFNA(
_xlfn.IFS(
AND($F1325=" ",$G1325=" ",$H1325=" "),"Please update all three: Surveyor Room Reference, Establishment Room Reference and Establishment Room Name",
AND(OR($I1325="General",$I1325="Open plan/ semi-open general",$I1325="Fitted",$I1325="Light practical (science)",$I1325="Light practical (other)",$I1325="Heavy practical (workshops)",$I1325="Heavy practical (clean)",$I1325="Large",$I1325="Storage"),$J1325=0,$K1325=0),"Please update Net Area or Non-net Area",
AND($B1325&lt;&gt;"OUT",$J1325=0,$I1325&lt;&gt;"Non-net",$M1325="85% Circulation"),"Net area not recorded for spaces with 85% circulation unusable type",
AND(OR($I1325="General",$I1325="Open plan/ semi-open general",$I1325="Fitted",$I1325="Light practical (science)",$I1325="Light practical (other)",$I1325="Heavy practical (workshops)",$I1325="Heavy practical (clean)",$I1325="Large",$I1325="Storage"),OR($J1325=0,ISBLANK($J1325))),"Net area not recorded in net spaces",
AND(OR($I1325="Non-net",$I1325="Outdoor space"),$J1325&gt;0),"Net Area Recorded in Non-net space",
AND($I1325="General",$J1325&gt;90),"This general space is over 90m2, please ensure that this space is entered as separate spaces if it usually used as separate spaces",
AND($I1325="Open plan/ semi-open general",$J1325&lt;27),"Open plan general space under 27m2",
AND(OR($K1325=0,ISBLANK($K1325)), $I1325="Non-net"),"Non-net area not recorded in non-net space"
),
" ")</f>
        <v xml:space="preserve"> </v>
      </c>
      <c r="M1325" s="144"/>
      <c r="N1325" s="144"/>
      <c r="O1325" s="144"/>
      <c r="P1325" s="144"/>
      <c r="Q1325" s="144"/>
      <c r="R1325" s="171"/>
      <c r="S1325" s="147">
        <f>NCA_Calculations!$P$1337</f>
        <v>0</v>
      </c>
      <c r="T1325" s="147">
        <f>NCA_Calculations!$Q$1337</f>
        <v>0</v>
      </c>
      <c r="U1325" s="144"/>
      <c r="V1325" s="144"/>
      <c r="W1325" s="149" t="str" cm="1">
        <f t="array" ref="W1325">_xlfn.IFNA(
_xlfn.IFS(
ISBLANK($U1325),"Missing space use.",
AND('Establishment details'!$C$14="Secondary",$V1325="Classbase"),"Invalid Status type",
AND(OR( $V1325="Classbase", $V1325="Teaching", $V1325="Early years",$V1325="SEND resourced"), NOT(ISBLANK($M1325))),"Space with status type and unusable type.",
AND($V1325= "Classbase",'Establishment details'!$C$22&gt;=10), "Classbase status is only valid in schools with a primary element.",
AND($I1325= "Large",$N1325 &gt; 3.5), "Large rooms with less than 3.5m height.",
AND(OR($V1325="Light practical (science)",$V1325="Light practical (science)",$V1325="Heavy practical (workshops)", $V1325="Heavy practical (clean)"), OR($O1325=0,ISBLANK($O1325))),"Missing sinks count for light and heavy practical spaces.",
AND($M1325 = "Other",ISBLANK($R1325)), "Invalid unusable type / missing note for other unusable type."
),
" ")</f>
        <v>Missing space use.</v>
      </c>
    </row>
    <row r="1326" spans="2:23" ht="15.75" x14ac:dyDescent="0.25">
      <c r="B1326" s="143"/>
      <c r="C1326" s="144"/>
      <c r="D1326" s="144"/>
      <c r="E1326" s="144"/>
      <c r="F1326" s="147" t="str" cm="1">
        <f t="array" ref="F1326">_xlfn.IFNA(CONCATENATE(_xlfn.IFS($D1326="Mezzanine",LEFT($D1326,1), $D1326="Ground Floor",LEFT($D1326,1),$D1326="Basment ",LEFT($D1326,1), $D1326="1st Floor", "0"&amp;LEFT($D1326,1), $D1326="2nd Floor", "0"&amp;LEFT($D1326,1), $D1326="3rd Floor", "0"&amp;LEFT($D1326,1), $D1326="4th Floor", "0"&amp;LEFT($D1326,1), $D1326="5th Floor", "0"&amp;LEFT($D1326,1), $D1326="6th Floor", "0"&amp;LEFT($D1326,1),$D1326="7th Floor", "0"&amp;LEFT($D1326,1),$D1326="8th Floor", "0"&amp;LEFT($D1326,1),$D1326="9th Floor", "0"&amp;LEFT($D1326,1),$D1326="10th Floor", LEFT($D1326,2),$D1326="11th Floor", LEFT($D1326,2),$D1326="12th Floor", LEFT($D1326,2),$D1326="13th Floor", LEFT($D1326,2), $D1326="Lower Ground", LEFT($D1326)&amp;IF(ISNUMBER(FIND(" ",$D1326)),MID($D1326,FIND(" ",$D1326)+1,1),"")&amp;IF(ISNUMBER(FIND(" ",$D1326,FIND(" ",$D1326)+1)),MID($D1326,FIND(" ",$D1326,FIND(" ",$D1326)+1)+1,1),""),$D1326="Upper Ground", LEFT($D1326)&amp;IF(ISNUMBER(FIND(" ",$D1326)),MID($D1326,FIND(" ",$D1326)+1,1),"")&amp;IF(ISNUMBER(FIND(" ",$D1326,FIND(" ",$D1326)+1)),MID($D1326,FIND(" ",$D1326,FIND(" ",$D1326)+1)+1,1),"")),".0",$E1326), " ")</f>
        <v xml:space="preserve"> </v>
      </c>
      <c r="G1326" s="144"/>
      <c r="H1326" s="144"/>
      <c r="I1326" s="144"/>
      <c r="J1326" s="144"/>
      <c r="K1326" s="144"/>
      <c r="L1326" s="149" t="str" cm="1">
        <f t="array" ref="L1326">_xlfn.IFNA(
_xlfn.IFS(
AND($F1326=" ",$G1326=" ",$H1326=" "),"Please update all three: Surveyor Room Reference, Establishment Room Reference and Establishment Room Name",
AND(OR($I1326="General",$I1326="Open plan/ semi-open general",$I1326="Fitted",$I1326="Light practical (science)",$I1326="Light practical (other)",$I1326="Heavy practical (workshops)",$I1326="Heavy practical (clean)",$I1326="Large",$I1326="Storage"),$J1326=0,$K1326=0),"Please update Net Area or Non-net Area",
AND($B1326&lt;&gt;"OUT",$J1326=0,$I1326&lt;&gt;"Non-net",$M1326="85% Circulation"),"Net area not recorded for spaces with 85% circulation unusable type",
AND(OR($I1326="General",$I1326="Open plan/ semi-open general",$I1326="Fitted",$I1326="Light practical (science)",$I1326="Light practical (other)",$I1326="Heavy practical (workshops)",$I1326="Heavy practical (clean)",$I1326="Large",$I1326="Storage"),OR($J1326=0,ISBLANK($J1326))),"Net area not recorded in net spaces",
AND(OR($I1326="Non-net",$I1326="Outdoor space"),$J1326&gt;0),"Net Area Recorded in Non-net space",
AND($I1326="General",$J1326&gt;90),"This general space is over 90m2, please ensure that this space is entered as separate spaces if it usually used as separate spaces",
AND($I1326="Open plan/ semi-open general",$J1326&lt;27),"Open plan general space under 27m2",
AND(OR($K1326=0,ISBLANK($K1326)), $I1326="Non-net"),"Non-net area not recorded in non-net space"
),
" ")</f>
        <v xml:space="preserve"> </v>
      </c>
      <c r="M1326" s="144"/>
      <c r="N1326" s="144"/>
      <c r="O1326" s="144"/>
      <c r="P1326" s="144"/>
      <c r="Q1326" s="144"/>
      <c r="R1326" s="171"/>
      <c r="S1326" s="147">
        <f>NCA_Calculations!$P$1338</f>
        <v>0</v>
      </c>
      <c r="T1326" s="147">
        <f>NCA_Calculations!$Q$1338</f>
        <v>0</v>
      </c>
      <c r="U1326" s="144"/>
      <c r="V1326" s="144"/>
      <c r="W1326" s="149" t="str" cm="1">
        <f t="array" ref="W1326">_xlfn.IFNA(
_xlfn.IFS(
ISBLANK($U1326),"Missing space use.",
AND('Establishment details'!$C$14="Secondary",$V1326="Classbase"),"Invalid Status type",
AND(OR( $V1326="Classbase", $V1326="Teaching", $V1326="Early years",$V1326="SEND resourced"), NOT(ISBLANK($M1326))),"Space with status type and unusable type.",
AND($V1326= "Classbase",'Establishment details'!$C$22&gt;=10), "Classbase status is only valid in schools with a primary element.",
AND($I1326= "Large",$N1326 &gt; 3.5), "Large rooms with less than 3.5m height.",
AND(OR($V1326="Light practical (science)",$V1326="Light practical (science)",$V1326="Heavy practical (workshops)", $V1326="Heavy practical (clean)"), OR($O1326=0,ISBLANK($O1326))),"Missing sinks count for light and heavy practical spaces.",
AND($M1326 = "Other",ISBLANK($R1326)), "Invalid unusable type / missing note for other unusable type."
),
" ")</f>
        <v>Missing space use.</v>
      </c>
    </row>
    <row r="1327" spans="2:23" ht="15.75" x14ac:dyDescent="0.25">
      <c r="B1327" s="143"/>
      <c r="C1327" s="144"/>
      <c r="D1327" s="144"/>
      <c r="E1327" s="144"/>
      <c r="F1327" s="147" t="str" cm="1">
        <f t="array" ref="F1327">_xlfn.IFNA(CONCATENATE(_xlfn.IFS($D1327="Mezzanine",LEFT($D1327,1), $D1327="Ground Floor",LEFT($D1327,1),$D1327="Basment ",LEFT($D1327,1), $D1327="1st Floor", "0"&amp;LEFT($D1327,1), $D1327="2nd Floor", "0"&amp;LEFT($D1327,1), $D1327="3rd Floor", "0"&amp;LEFT($D1327,1), $D1327="4th Floor", "0"&amp;LEFT($D1327,1), $D1327="5th Floor", "0"&amp;LEFT($D1327,1), $D1327="6th Floor", "0"&amp;LEFT($D1327,1),$D1327="7th Floor", "0"&amp;LEFT($D1327,1),$D1327="8th Floor", "0"&amp;LEFT($D1327,1),$D1327="9th Floor", "0"&amp;LEFT($D1327,1),$D1327="10th Floor", LEFT($D1327,2),$D1327="11th Floor", LEFT($D1327,2),$D1327="12th Floor", LEFT($D1327,2),$D1327="13th Floor", LEFT($D1327,2), $D1327="Lower Ground", LEFT($D1327)&amp;IF(ISNUMBER(FIND(" ",$D1327)),MID($D1327,FIND(" ",$D1327)+1,1),"")&amp;IF(ISNUMBER(FIND(" ",$D1327,FIND(" ",$D1327)+1)),MID($D1327,FIND(" ",$D1327,FIND(" ",$D1327)+1)+1,1),""),$D1327="Upper Ground", LEFT($D1327)&amp;IF(ISNUMBER(FIND(" ",$D1327)),MID($D1327,FIND(" ",$D1327)+1,1),"")&amp;IF(ISNUMBER(FIND(" ",$D1327,FIND(" ",$D1327)+1)),MID($D1327,FIND(" ",$D1327,FIND(" ",$D1327)+1)+1,1),"")),".0",$E1327), " ")</f>
        <v xml:space="preserve"> </v>
      </c>
      <c r="G1327" s="144"/>
      <c r="H1327" s="144"/>
      <c r="I1327" s="144"/>
      <c r="J1327" s="144"/>
      <c r="K1327" s="144"/>
      <c r="L1327" s="149" t="str" cm="1">
        <f t="array" ref="L1327">_xlfn.IFNA(
_xlfn.IFS(
AND($F1327=" ",$G1327=" ",$H1327=" "),"Please update all three: Surveyor Room Reference, Establishment Room Reference and Establishment Room Name",
AND(OR($I1327="General",$I1327="Open plan/ semi-open general",$I1327="Fitted",$I1327="Light practical (science)",$I1327="Light practical (other)",$I1327="Heavy practical (workshops)",$I1327="Heavy practical (clean)",$I1327="Large",$I1327="Storage"),$J1327=0,$K1327=0),"Please update Net Area or Non-net Area",
AND($B1327&lt;&gt;"OUT",$J1327=0,$I1327&lt;&gt;"Non-net",$M1327="85% Circulation"),"Net area not recorded for spaces with 85% circulation unusable type",
AND(OR($I1327="General",$I1327="Open plan/ semi-open general",$I1327="Fitted",$I1327="Light practical (science)",$I1327="Light practical (other)",$I1327="Heavy practical (workshops)",$I1327="Heavy practical (clean)",$I1327="Large",$I1327="Storage"),OR($J1327=0,ISBLANK($J1327))),"Net area not recorded in net spaces",
AND(OR($I1327="Non-net",$I1327="Outdoor space"),$J1327&gt;0),"Net Area Recorded in Non-net space",
AND($I1327="General",$J1327&gt;90),"This general space is over 90m2, please ensure that this space is entered as separate spaces if it usually used as separate spaces",
AND($I1327="Open plan/ semi-open general",$J1327&lt;27),"Open plan general space under 27m2",
AND(OR($K1327=0,ISBLANK($K1327)), $I1327="Non-net"),"Non-net area not recorded in non-net space"
),
" ")</f>
        <v xml:space="preserve"> </v>
      </c>
      <c r="M1327" s="144"/>
      <c r="N1327" s="144"/>
      <c r="O1327" s="144"/>
      <c r="P1327" s="144"/>
      <c r="Q1327" s="144"/>
      <c r="R1327" s="171"/>
      <c r="S1327" s="147">
        <f>NCA_Calculations!$P$1339</f>
        <v>0</v>
      </c>
      <c r="T1327" s="147">
        <f>NCA_Calculations!$Q$1339</f>
        <v>0</v>
      </c>
      <c r="U1327" s="144"/>
      <c r="V1327" s="144"/>
      <c r="W1327" s="149" t="str" cm="1">
        <f t="array" ref="W1327">_xlfn.IFNA(
_xlfn.IFS(
ISBLANK($U1327),"Missing space use.",
AND('Establishment details'!$C$14="Secondary",$V1327="Classbase"),"Invalid Status type",
AND(OR( $V1327="Classbase", $V1327="Teaching", $V1327="Early years",$V1327="SEND resourced"), NOT(ISBLANK($M1327))),"Space with status type and unusable type.",
AND($V1327= "Classbase",'Establishment details'!$C$22&gt;=10), "Classbase status is only valid in schools with a primary element.",
AND($I1327= "Large",$N1327 &gt; 3.5), "Large rooms with less than 3.5m height.",
AND(OR($V1327="Light practical (science)",$V1327="Light practical (science)",$V1327="Heavy practical (workshops)", $V1327="Heavy practical (clean)"), OR($O1327=0,ISBLANK($O1327))),"Missing sinks count for light and heavy practical spaces.",
AND($M1327 = "Other",ISBLANK($R1327)), "Invalid unusable type / missing note for other unusable type."
),
" ")</f>
        <v>Missing space use.</v>
      </c>
    </row>
    <row r="1328" spans="2:23" ht="15.75" x14ac:dyDescent="0.25">
      <c r="B1328" s="143"/>
      <c r="C1328" s="144"/>
      <c r="D1328" s="144"/>
      <c r="E1328" s="144"/>
      <c r="F1328" s="147" t="str" cm="1">
        <f t="array" ref="F1328">_xlfn.IFNA(CONCATENATE(_xlfn.IFS($D1328="Mezzanine",LEFT($D1328,1), $D1328="Ground Floor",LEFT($D1328,1),$D1328="Basment ",LEFT($D1328,1), $D1328="1st Floor", "0"&amp;LEFT($D1328,1), $D1328="2nd Floor", "0"&amp;LEFT($D1328,1), $D1328="3rd Floor", "0"&amp;LEFT($D1328,1), $D1328="4th Floor", "0"&amp;LEFT($D1328,1), $D1328="5th Floor", "0"&amp;LEFT($D1328,1), $D1328="6th Floor", "0"&amp;LEFT($D1328,1),$D1328="7th Floor", "0"&amp;LEFT($D1328,1),$D1328="8th Floor", "0"&amp;LEFT($D1328,1),$D1328="9th Floor", "0"&amp;LEFT($D1328,1),$D1328="10th Floor", LEFT($D1328,2),$D1328="11th Floor", LEFT($D1328,2),$D1328="12th Floor", LEFT($D1328,2),$D1328="13th Floor", LEFT($D1328,2), $D1328="Lower Ground", LEFT($D1328)&amp;IF(ISNUMBER(FIND(" ",$D1328)),MID($D1328,FIND(" ",$D1328)+1,1),"")&amp;IF(ISNUMBER(FIND(" ",$D1328,FIND(" ",$D1328)+1)),MID($D1328,FIND(" ",$D1328,FIND(" ",$D1328)+1)+1,1),""),$D1328="Upper Ground", LEFT($D1328)&amp;IF(ISNUMBER(FIND(" ",$D1328)),MID($D1328,FIND(" ",$D1328)+1,1),"")&amp;IF(ISNUMBER(FIND(" ",$D1328,FIND(" ",$D1328)+1)),MID($D1328,FIND(" ",$D1328,FIND(" ",$D1328)+1)+1,1),"")),".0",$E1328), " ")</f>
        <v xml:space="preserve"> </v>
      </c>
      <c r="G1328" s="144"/>
      <c r="H1328" s="144"/>
      <c r="I1328" s="144"/>
      <c r="J1328" s="144"/>
      <c r="K1328" s="144"/>
      <c r="L1328" s="149" t="str" cm="1">
        <f t="array" ref="L1328">_xlfn.IFNA(
_xlfn.IFS(
AND($F1328=" ",$G1328=" ",$H1328=" "),"Please update all three: Surveyor Room Reference, Establishment Room Reference and Establishment Room Name",
AND(OR($I1328="General",$I1328="Open plan/ semi-open general",$I1328="Fitted",$I1328="Light practical (science)",$I1328="Light practical (other)",$I1328="Heavy practical (workshops)",$I1328="Heavy practical (clean)",$I1328="Large",$I1328="Storage"),$J1328=0,$K1328=0),"Please update Net Area or Non-net Area",
AND($B1328&lt;&gt;"OUT",$J1328=0,$I1328&lt;&gt;"Non-net",$M1328="85% Circulation"),"Net area not recorded for spaces with 85% circulation unusable type",
AND(OR($I1328="General",$I1328="Open plan/ semi-open general",$I1328="Fitted",$I1328="Light practical (science)",$I1328="Light practical (other)",$I1328="Heavy practical (workshops)",$I1328="Heavy practical (clean)",$I1328="Large",$I1328="Storage"),OR($J1328=0,ISBLANK($J1328))),"Net area not recorded in net spaces",
AND(OR($I1328="Non-net",$I1328="Outdoor space"),$J1328&gt;0),"Net Area Recorded in Non-net space",
AND($I1328="General",$J1328&gt;90),"This general space is over 90m2, please ensure that this space is entered as separate spaces if it usually used as separate spaces",
AND($I1328="Open plan/ semi-open general",$J1328&lt;27),"Open plan general space under 27m2",
AND(OR($K1328=0,ISBLANK($K1328)), $I1328="Non-net"),"Non-net area not recorded in non-net space"
),
" ")</f>
        <v xml:space="preserve"> </v>
      </c>
      <c r="M1328" s="144"/>
      <c r="N1328" s="144"/>
      <c r="O1328" s="144"/>
      <c r="P1328" s="144"/>
      <c r="Q1328" s="144"/>
      <c r="R1328" s="171"/>
      <c r="S1328" s="147">
        <f>NCA_Calculations!$P$1340</f>
        <v>0</v>
      </c>
      <c r="T1328" s="147">
        <f>NCA_Calculations!$Q$1340</f>
        <v>0</v>
      </c>
      <c r="U1328" s="144"/>
      <c r="V1328" s="144"/>
      <c r="W1328" s="149" t="str" cm="1">
        <f t="array" ref="W1328">_xlfn.IFNA(
_xlfn.IFS(
ISBLANK($U1328),"Missing space use.",
AND('Establishment details'!$C$14="Secondary",$V1328="Classbase"),"Invalid Status type",
AND(OR( $V1328="Classbase", $V1328="Teaching", $V1328="Early years",$V1328="SEND resourced"), NOT(ISBLANK($M1328))),"Space with status type and unusable type.",
AND($V1328= "Classbase",'Establishment details'!$C$22&gt;=10), "Classbase status is only valid in schools with a primary element.",
AND($I1328= "Large",$N1328 &gt; 3.5), "Large rooms with less than 3.5m height.",
AND(OR($V1328="Light practical (science)",$V1328="Light practical (science)",$V1328="Heavy practical (workshops)", $V1328="Heavy practical (clean)"), OR($O1328=0,ISBLANK($O1328))),"Missing sinks count for light and heavy practical spaces.",
AND($M1328 = "Other",ISBLANK($R1328)), "Invalid unusable type / missing note for other unusable type."
),
" ")</f>
        <v>Missing space use.</v>
      </c>
    </row>
    <row r="1329" spans="2:23" ht="15.75" x14ac:dyDescent="0.25">
      <c r="B1329" s="143"/>
      <c r="C1329" s="144"/>
      <c r="D1329" s="144"/>
      <c r="E1329" s="144"/>
      <c r="F1329" s="147" t="str" cm="1">
        <f t="array" ref="F1329">_xlfn.IFNA(CONCATENATE(_xlfn.IFS($D1329="Mezzanine",LEFT($D1329,1), $D1329="Ground Floor",LEFT($D1329,1),$D1329="Basment ",LEFT($D1329,1), $D1329="1st Floor", "0"&amp;LEFT($D1329,1), $D1329="2nd Floor", "0"&amp;LEFT($D1329,1), $D1329="3rd Floor", "0"&amp;LEFT($D1329,1), $D1329="4th Floor", "0"&amp;LEFT($D1329,1), $D1329="5th Floor", "0"&amp;LEFT($D1329,1), $D1329="6th Floor", "0"&amp;LEFT($D1329,1),$D1329="7th Floor", "0"&amp;LEFT($D1329,1),$D1329="8th Floor", "0"&amp;LEFT($D1329,1),$D1329="9th Floor", "0"&amp;LEFT($D1329,1),$D1329="10th Floor", LEFT($D1329,2),$D1329="11th Floor", LEFT($D1329,2),$D1329="12th Floor", LEFT($D1329,2),$D1329="13th Floor", LEFT($D1329,2), $D1329="Lower Ground", LEFT($D1329)&amp;IF(ISNUMBER(FIND(" ",$D1329)),MID($D1329,FIND(" ",$D1329)+1,1),"")&amp;IF(ISNUMBER(FIND(" ",$D1329,FIND(" ",$D1329)+1)),MID($D1329,FIND(" ",$D1329,FIND(" ",$D1329)+1)+1,1),""),$D1329="Upper Ground", LEFT($D1329)&amp;IF(ISNUMBER(FIND(" ",$D1329)),MID($D1329,FIND(" ",$D1329)+1,1),"")&amp;IF(ISNUMBER(FIND(" ",$D1329,FIND(" ",$D1329)+1)),MID($D1329,FIND(" ",$D1329,FIND(" ",$D1329)+1)+1,1),"")),".0",$E1329), " ")</f>
        <v xml:space="preserve"> </v>
      </c>
      <c r="G1329" s="144"/>
      <c r="H1329" s="144"/>
      <c r="I1329" s="144"/>
      <c r="J1329" s="144"/>
      <c r="K1329" s="144"/>
      <c r="L1329" s="149" t="str" cm="1">
        <f t="array" ref="L1329">_xlfn.IFNA(
_xlfn.IFS(
AND($F1329=" ",$G1329=" ",$H1329=" "),"Please update all three: Surveyor Room Reference, Establishment Room Reference and Establishment Room Name",
AND(OR($I1329="General",$I1329="Open plan/ semi-open general",$I1329="Fitted",$I1329="Light practical (science)",$I1329="Light practical (other)",$I1329="Heavy practical (workshops)",$I1329="Heavy practical (clean)",$I1329="Large",$I1329="Storage"),$J1329=0,$K1329=0),"Please update Net Area or Non-net Area",
AND($B1329&lt;&gt;"OUT",$J1329=0,$I1329&lt;&gt;"Non-net",$M1329="85% Circulation"),"Net area not recorded for spaces with 85% circulation unusable type",
AND(OR($I1329="General",$I1329="Open plan/ semi-open general",$I1329="Fitted",$I1329="Light practical (science)",$I1329="Light practical (other)",$I1329="Heavy practical (workshops)",$I1329="Heavy practical (clean)",$I1329="Large",$I1329="Storage"),OR($J1329=0,ISBLANK($J1329))),"Net area not recorded in net spaces",
AND(OR($I1329="Non-net",$I1329="Outdoor space"),$J1329&gt;0),"Net Area Recorded in Non-net space",
AND($I1329="General",$J1329&gt;90),"This general space is over 90m2, please ensure that this space is entered as separate spaces if it usually used as separate spaces",
AND($I1329="Open plan/ semi-open general",$J1329&lt;27),"Open plan general space under 27m2",
AND(OR($K1329=0,ISBLANK($K1329)), $I1329="Non-net"),"Non-net area not recorded in non-net space"
),
" ")</f>
        <v xml:space="preserve"> </v>
      </c>
      <c r="M1329" s="144"/>
      <c r="N1329" s="144"/>
      <c r="O1329" s="144"/>
      <c r="P1329" s="144"/>
      <c r="Q1329" s="144"/>
      <c r="R1329" s="171"/>
      <c r="S1329" s="147">
        <f>NCA_Calculations!$P$1341</f>
        <v>0</v>
      </c>
      <c r="T1329" s="147">
        <f>NCA_Calculations!$Q$1341</f>
        <v>0</v>
      </c>
      <c r="U1329" s="144"/>
      <c r="V1329" s="144"/>
      <c r="W1329" s="149" t="str" cm="1">
        <f t="array" ref="W1329">_xlfn.IFNA(
_xlfn.IFS(
ISBLANK($U1329),"Missing space use.",
AND('Establishment details'!$C$14="Secondary",$V1329="Classbase"),"Invalid Status type",
AND(OR( $V1329="Classbase", $V1329="Teaching", $V1329="Early years",$V1329="SEND resourced"), NOT(ISBLANK($M1329))),"Space with status type and unusable type.",
AND($V1329= "Classbase",'Establishment details'!$C$22&gt;=10), "Classbase status is only valid in schools with a primary element.",
AND($I1329= "Large",$N1329 &gt; 3.5), "Large rooms with less than 3.5m height.",
AND(OR($V1329="Light practical (science)",$V1329="Light practical (science)",$V1329="Heavy practical (workshops)", $V1329="Heavy practical (clean)"), OR($O1329=0,ISBLANK($O1329))),"Missing sinks count for light and heavy practical spaces.",
AND($M1329 = "Other",ISBLANK($R1329)), "Invalid unusable type / missing note for other unusable type."
),
" ")</f>
        <v>Missing space use.</v>
      </c>
    </row>
    <row r="1330" spans="2:23" ht="15.75" x14ac:dyDescent="0.25">
      <c r="B1330" s="143"/>
      <c r="C1330" s="144"/>
      <c r="D1330" s="144"/>
      <c r="E1330" s="144"/>
      <c r="F1330" s="147" t="str" cm="1">
        <f t="array" ref="F1330">_xlfn.IFNA(CONCATENATE(_xlfn.IFS($D1330="Mezzanine",LEFT($D1330,1), $D1330="Ground Floor",LEFT($D1330,1),$D1330="Basment ",LEFT($D1330,1), $D1330="1st Floor", "0"&amp;LEFT($D1330,1), $D1330="2nd Floor", "0"&amp;LEFT($D1330,1), $D1330="3rd Floor", "0"&amp;LEFT($D1330,1), $D1330="4th Floor", "0"&amp;LEFT($D1330,1), $D1330="5th Floor", "0"&amp;LEFT($D1330,1), $D1330="6th Floor", "0"&amp;LEFT($D1330,1),$D1330="7th Floor", "0"&amp;LEFT($D1330,1),$D1330="8th Floor", "0"&amp;LEFT($D1330,1),$D1330="9th Floor", "0"&amp;LEFT($D1330,1),$D1330="10th Floor", LEFT($D1330,2),$D1330="11th Floor", LEFT($D1330,2),$D1330="12th Floor", LEFT($D1330,2),$D1330="13th Floor", LEFT($D1330,2), $D1330="Lower Ground", LEFT($D1330)&amp;IF(ISNUMBER(FIND(" ",$D1330)),MID($D1330,FIND(" ",$D1330)+1,1),"")&amp;IF(ISNUMBER(FIND(" ",$D1330,FIND(" ",$D1330)+1)),MID($D1330,FIND(" ",$D1330,FIND(" ",$D1330)+1)+1,1),""),$D1330="Upper Ground", LEFT($D1330)&amp;IF(ISNUMBER(FIND(" ",$D1330)),MID($D1330,FIND(" ",$D1330)+1,1),"")&amp;IF(ISNUMBER(FIND(" ",$D1330,FIND(" ",$D1330)+1)),MID($D1330,FIND(" ",$D1330,FIND(" ",$D1330)+1)+1,1),"")),".0",$E1330), " ")</f>
        <v xml:space="preserve"> </v>
      </c>
      <c r="G1330" s="144"/>
      <c r="H1330" s="144"/>
      <c r="I1330" s="144"/>
      <c r="J1330" s="144"/>
      <c r="K1330" s="144"/>
      <c r="L1330" s="149" t="str" cm="1">
        <f t="array" ref="L1330">_xlfn.IFNA(
_xlfn.IFS(
AND($F1330=" ",$G1330=" ",$H1330=" "),"Please update all three: Surveyor Room Reference, Establishment Room Reference and Establishment Room Name",
AND(OR($I1330="General",$I1330="Open plan/ semi-open general",$I1330="Fitted",$I1330="Light practical (science)",$I1330="Light practical (other)",$I1330="Heavy practical (workshops)",$I1330="Heavy practical (clean)",$I1330="Large",$I1330="Storage"),$J1330=0,$K1330=0),"Please update Net Area or Non-net Area",
AND($B1330&lt;&gt;"OUT",$J1330=0,$I1330&lt;&gt;"Non-net",$M1330="85% Circulation"),"Net area not recorded for spaces with 85% circulation unusable type",
AND(OR($I1330="General",$I1330="Open plan/ semi-open general",$I1330="Fitted",$I1330="Light practical (science)",$I1330="Light practical (other)",$I1330="Heavy practical (workshops)",$I1330="Heavy practical (clean)",$I1330="Large",$I1330="Storage"),OR($J1330=0,ISBLANK($J1330))),"Net area not recorded in net spaces",
AND(OR($I1330="Non-net",$I1330="Outdoor space"),$J1330&gt;0),"Net Area Recorded in Non-net space",
AND($I1330="General",$J1330&gt;90),"This general space is over 90m2, please ensure that this space is entered as separate spaces if it usually used as separate spaces",
AND($I1330="Open plan/ semi-open general",$J1330&lt;27),"Open plan general space under 27m2",
AND(OR($K1330=0,ISBLANK($K1330)), $I1330="Non-net"),"Non-net area not recorded in non-net space"
),
" ")</f>
        <v xml:space="preserve"> </v>
      </c>
      <c r="M1330" s="144"/>
      <c r="N1330" s="144"/>
      <c r="O1330" s="144"/>
      <c r="P1330" s="144"/>
      <c r="Q1330" s="144"/>
      <c r="R1330" s="171"/>
      <c r="S1330" s="147">
        <f>NCA_Calculations!$P$1342</f>
        <v>0</v>
      </c>
      <c r="T1330" s="147">
        <f>NCA_Calculations!$Q$1342</f>
        <v>0</v>
      </c>
      <c r="U1330" s="144"/>
      <c r="V1330" s="144"/>
      <c r="W1330" s="149" t="str" cm="1">
        <f t="array" ref="W1330">_xlfn.IFNA(
_xlfn.IFS(
ISBLANK($U1330),"Missing space use.",
AND('Establishment details'!$C$14="Secondary",$V1330="Classbase"),"Invalid Status type",
AND(OR( $V1330="Classbase", $V1330="Teaching", $V1330="Early years",$V1330="SEND resourced"), NOT(ISBLANK($M1330))),"Space with status type and unusable type.",
AND($V1330= "Classbase",'Establishment details'!$C$22&gt;=10), "Classbase status is only valid in schools with a primary element.",
AND($I1330= "Large",$N1330 &gt; 3.5), "Large rooms with less than 3.5m height.",
AND(OR($V1330="Light practical (science)",$V1330="Light practical (science)",$V1330="Heavy practical (workshops)", $V1330="Heavy practical (clean)"), OR($O1330=0,ISBLANK($O1330))),"Missing sinks count for light and heavy practical spaces.",
AND($M1330 = "Other",ISBLANK($R1330)), "Invalid unusable type / missing note for other unusable type."
),
" ")</f>
        <v>Missing space use.</v>
      </c>
    </row>
    <row r="1331" spans="2:23" ht="15.75" x14ac:dyDescent="0.25">
      <c r="B1331" s="143"/>
      <c r="C1331" s="144"/>
      <c r="D1331" s="144"/>
      <c r="E1331" s="144"/>
      <c r="F1331" s="147" t="str" cm="1">
        <f t="array" ref="F1331">_xlfn.IFNA(CONCATENATE(_xlfn.IFS($D1331="Mezzanine",LEFT($D1331,1), $D1331="Ground Floor",LEFT($D1331,1),$D1331="Basment ",LEFT($D1331,1), $D1331="1st Floor", "0"&amp;LEFT($D1331,1), $D1331="2nd Floor", "0"&amp;LEFT($D1331,1), $D1331="3rd Floor", "0"&amp;LEFT($D1331,1), $D1331="4th Floor", "0"&amp;LEFT($D1331,1), $D1331="5th Floor", "0"&amp;LEFT($D1331,1), $D1331="6th Floor", "0"&amp;LEFT($D1331,1),$D1331="7th Floor", "0"&amp;LEFT($D1331,1),$D1331="8th Floor", "0"&amp;LEFT($D1331,1),$D1331="9th Floor", "0"&amp;LEFT($D1331,1),$D1331="10th Floor", LEFT($D1331,2),$D1331="11th Floor", LEFT($D1331,2),$D1331="12th Floor", LEFT($D1331,2),$D1331="13th Floor", LEFT($D1331,2), $D1331="Lower Ground", LEFT($D1331)&amp;IF(ISNUMBER(FIND(" ",$D1331)),MID($D1331,FIND(" ",$D1331)+1,1),"")&amp;IF(ISNUMBER(FIND(" ",$D1331,FIND(" ",$D1331)+1)),MID($D1331,FIND(" ",$D1331,FIND(" ",$D1331)+1)+1,1),""),$D1331="Upper Ground", LEFT($D1331)&amp;IF(ISNUMBER(FIND(" ",$D1331)),MID($D1331,FIND(" ",$D1331)+1,1),"")&amp;IF(ISNUMBER(FIND(" ",$D1331,FIND(" ",$D1331)+1)),MID($D1331,FIND(" ",$D1331,FIND(" ",$D1331)+1)+1,1),"")),".0",$E1331), " ")</f>
        <v xml:space="preserve"> </v>
      </c>
      <c r="G1331" s="144"/>
      <c r="H1331" s="144"/>
      <c r="I1331" s="144"/>
      <c r="J1331" s="144"/>
      <c r="K1331" s="144"/>
      <c r="L1331" s="149" t="str" cm="1">
        <f t="array" ref="L1331">_xlfn.IFNA(
_xlfn.IFS(
AND($F1331=" ",$G1331=" ",$H1331=" "),"Please update all three: Surveyor Room Reference, Establishment Room Reference and Establishment Room Name",
AND(OR($I1331="General",$I1331="Open plan/ semi-open general",$I1331="Fitted",$I1331="Light practical (science)",$I1331="Light practical (other)",$I1331="Heavy practical (workshops)",$I1331="Heavy practical (clean)",$I1331="Large",$I1331="Storage"),$J1331=0,$K1331=0),"Please update Net Area or Non-net Area",
AND($B1331&lt;&gt;"OUT",$J1331=0,$I1331&lt;&gt;"Non-net",$M1331="85% Circulation"),"Net area not recorded for spaces with 85% circulation unusable type",
AND(OR($I1331="General",$I1331="Open plan/ semi-open general",$I1331="Fitted",$I1331="Light practical (science)",$I1331="Light practical (other)",$I1331="Heavy practical (workshops)",$I1331="Heavy practical (clean)",$I1331="Large",$I1331="Storage"),OR($J1331=0,ISBLANK($J1331))),"Net area not recorded in net spaces",
AND(OR($I1331="Non-net",$I1331="Outdoor space"),$J1331&gt;0),"Net Area Recorded in Non-net space",
AND($I1331="General",$J1331&gt;90),"This general space is over 90m2, please ensure that this space is entered as separate spaces if it usually used as separate spaces",
AND($I1331="Open plan/ semi-open general",$J1331&lt;27),"Open plan general space under 27m2",
AND(OR($K1331=0,ISBLANK($K1331)), $I1331="Non-net"),"Non-net area not recorded in non-net space"
),
" ")</f>
        <v xml:space="preserve"> </v>
      </c>
      <c r="M1331" s="144"/>
      <c r="N1331" s="144"/>
      <c r="O1331" s="144"/>
      <c r="P1331" s="144"/>
      <c r="Q1331" s="144"/>
      <c r="R1331" s="171"/>
      <c r="S1331" s="147">
        <f>NCA_Calculations!$P$1343</f>
        <v>0</v>
      </c>
      <c r="T1331" s="147">
        <f>NCA_Calculations!$Q$1343</f>
        <v>0</v>
      </c>
      <c r="U1331" s="144"/>
      <c r="V1331" s="144"/>
      <c r="W1331" s="149" t="str" cm="1">
        <f t="array" ref="W1331">_xlfn.IFNA(
_xlfn.IFS(
ISBLANK($U1331),"Missing space use.",
AND('Establishment details'!$C$14="Secondary",$V1331="Classbase"),"Invalid Status type",
AND(OR( $V1331="Classbase", $V1331="Teaching", $V1331="Early years",$V1331="SEND resourced"), NOT(ISBLANK($M1331))),"Space with status type and unusable type.",
AND($V1331= "Classbase",'Establishment details'!$C$22&gt;=10), "Classbase status is only valid in schools with a primary element.",
AND($I1331= "Large",$N1331 &gt; 3.5), "Large rooms with less than 3.5m height.",
AND(OR($V1331="Light practical (science)",$V1331="Light practical (science)",$V1331="Heavy practical (workshops)", $V1331="Heavy practical (clean)"), OR($O1331=0,ISBLANK($O1331))),"Missing sinks count for light and heavy practical spaces.",
AND($M1331 = "Other",ISBLANK($R1331)), "Invalid unusable type / missing note for other unusable type."
),
" ")</f>
        <v>Missing space use.</v>
      </c>
    </row>
    <row r="1332" spans="2:23" ht="15.75" x14ac:dyDescent="0.25">
      <c r="B1332" s="143"/>
      <c r="C1332" s="144"/>
      <c r="D1332" s="144"/>
      <c r="E1332" s="144"/>
      <c r="F1332" s="147" t="str" cm="1">
        <f t="array" ref="F1332">_xlfn.IFNA(CONCATENATE(_xlfn.IFS($D1332="Mezzanine",LEFT($D1332,1), $D1332="Ground Floor",LEFT($D1332,1),$D1332="Basment ",LEFT($D1332,1), $D1332="1st Floor", "0"&amp;LEFT($D1332,1), $D1332="2nd Floor", "0"&amp;LEFT($D1332,1), $D1332="3rd Floor", "0"&amp;LEFT($D1332,1), $D1332="4th Floor", "0"&amp;LEFT($D1332,1), $D1332="5th Floor", "0"&amp;LEFT($D1332,1), $D1332="6th Floor", "0"&amp;LEFT($D1332,1),$D1332="7th Floor", "0"&amp;LEFT($D1332,1),$D1332="8th Floor", "0"&amp;LEFT($D1332,1),$D1332="9th Floor", "0"&amp;LEFT($D1332,1),$D1332="10th Floor", LEFT($D1332,2),$D1332="11th Floor", LEFT($D1332,2),$D1332="12th Floor", LEFT($D1332,2),$D1332="13th Floor", LEFT($D1332,2), $D1332="Lower Ground", LEFT($D1332)&amp;IF(ISNUMBER(FIND(" ",$D1332)),MID($D1332,FIND(" ",$D1332)+1,1),"")&amp;IF(ISNUMBER(FIND(" ",$D1332,FIND(" ",$D1332)+1)),MID($D1332,FIND(" ",$D1332,FIND(" ",$D1332)+1)+1,1),""),$D1332="Upper Ground", LEFT($D1332)&amp;IF(ISNUMBER(FIND(" ",$D1332)),MID($D1332,FIND(" ",$D1332)+1,1),"")&amp;IF(ISNUMBER(FIND(" ",$D1332,FIND(" ",$D1332)+1)),MID($D1332,FIND(" ",$D1332,FIND(" ",$D1332)+1)+1,1),"")),".0",$E1332), " ")</f>
        <v xml:space="preserve"> </v>
      </c>
      <c r="G1332" s="144"/>
      <c r="H1332" s="144"/>
      <c r="I1332" s="144"/>
      <c r="J1332" s="144"/>
      <c r="K1332" s="144"/>
      <c r="L1332" s="149" t="str" cm="1">
        <f t="array" ref="L1332">_xlfn.IFNA(
_xlfn.IFS(
AND($F1332=" ",$G1332=" ",$H1332=" "),"Please update all three: Surveyor Room Reference, Establishment Room Reference and Establishment Room Name",
AND(OR($I1332="General",$I1332="Open plan/ semi-open general",$I1332="Fitted",$I1332="Light practical (science)",$I1332="Light practical (other)",$I1332="Heavy practical (workshops)",$I1332="Heavy practical (clean)",$I1332="Large",$I1332="Storage"),$J1332=0,$K1332=0),"Please update Net Area or Non-net Area",
AND($B1332&lt;&gt;"OUT",$J1332=0,$I1332&lt;&gt;"Non-net",$M1332="85% Circulation"),"Net area not recorded for spaces with 85% circulation unusable type",
AND(OR($I1332="General",$I1332="Open plan/ semi-open general",$I1332="Fitted",$I1332="Light practical (science)",$I1332="Light practical (other)",$I1332="Heavy practical (workshops)",$I1332="Heavy practical (clean)",$I1332="Large",$I1332="Storage"),OR($J1332=0,ISBLANK($J1332))),"Net area not recorded in net spaces",
AND(OR($I1332="Non-net",$I1332="Outdoor space"),$J1332&gt;0),"Net Area Recorded in Non-net space",
AND($I1332="General",$J1332&gt;90),"This general space is over 90m2, please ensure that this space is entered as separate spaces if it usually used as separate spaces",
AND($I1332="Open plan/ semi-open general",$J1332&lt;27),"Open plan general space under 27m2",
AND(OR($K1332=0,ISBLANK($K1332)), $I1332="Non-net"),"Non-net area not recorded in non-net space"
),
" ")</f>
        <v xml:space="preserve"> </v>
      </c>
      <c r="M1332" s="144"/>
      <c r="N1332" s="144"/>
      <c r="O1332" s="144"/>
      <c r="P1332" s="144"/>
      <c r="Q1332" s="144"/>
      <c r="R1332" s="171"/>
      <c r="S1332" s="147">
        <f>NCA_Calculations!$P$1344</f>
        <v>0</v>
      </c>
      <c r="T1332" s="147">
        <f>NCA_Calculations!$Q$1344</f>
        <v>0</v>
      </c>
      <c r="U1332" s="144"/>
      <c r="V1332" s="144"/>
      <c r="W1332" s="149" t="str" cm="1">
        <f t="array" ref="W1332">_xlfn.IFNA(
_xlfn.IFS(
ISBLANK($U1332),"Missing space use.",
AND('Establishment details'!$C$14="Secondary",$V1332="Classbase"),"Invalid Status type",
AND(OR( $V1332="Classbase", $V1332="Teaching", $V1332="Early years",$V1332="SEND resourced"), NOT(ISBLANK($M1332))),"Space with status type and unusable type.",
AND($V1332= "Classbase",'Establishment details'!$C$22&gt;=10), "Classbase status is only valid in schools with a primary element.",
AND($I1332= "Large",$N1332 &gt; 3.5), "Large rooms with less than 3.5m height.",
AND(OR($V1332="Light practical (science)",$V1332="Light practical (science)",$V1332="Heavy practical (workshops)", $V1332="Heavy practical (clean)"), OR($O1332=0,ISBLANK($O1332))),"Missing sinks count for light and heavy practical spaces.",
AND($M1332 = "Other",ISBLANK($R1332)), "Invalid unusable type / missing note for other unusable type."
),
" ")</f>
        <v>Missing space use.</v>
      </c>
    </row>
    <row r="1333" spans="2:23" ht="15.75" x14ac:dyDescent="0.25">
      <c r="B1333" s="143"/>
      <c r="C1333" s="144"/>
      <c r="D1333" s="144"/>
      <c r="E1333" s="144"/>
      <c r="F1333" s="147" t="str" cm="1">
        <f t="array" ref="F1333">_xlfn.IFNA(CONCATENATE(_xlfn.IFS($D1333="Mezzanine",LEFT($D1333,1), $D1333="Ground Floor",LEFT($D1333,1),$D1333="Basment ",LEFT($D1333,1), $D1333="1st Floor", "0"&amp;LEFT($D1333,1), $D1333="2nd Floor", "0"&amp;LEFT($D1333,1), $D1333="3rd Floor", "0"&amp;LEFT($D1333,1), $D1333="4th Floor", "0"&amp;LEFT($D1333,1), $D1333="5th Floor", "0"&amp;LEFT($D1333,1), $D1333="6th Floor", "0"&amp;LEFT($D1333,1),$D1333="7th Floor", "0"&amp;LEFT($D1333,1),$D1333="8th Floor", "0"&amp;LEFT($D1333,1),$D1333="9th Floor", "0"&amp;LEFT($D1333,1),$D1333="10th Floor", LEFT($D1333,2),$D1333="11th Floor", LEFT($D1333,2),$D1333="12th Floor", LEFT($D1333,2),$D1333="13th Floor", LEFT($D1333,2), $D1333="Lower Ground", LEFT($D1333)&amp;IF(ISNUMBER(FIND(" ",$D1333)),MID($D1333,FIND(" ",$D1333)+1,1),"")&amp;IF(ISNUMBER(FIND(" ",$D1333,FIND(" ",$D1333)+1)),MID($D1333,FIND(" ",$D1333,FIND(" ",$D1333)+1)+1,1),""),$D1333="Upper Ground", LEFT($D1333)&amp;IF(ISNUMBER(FIND(" ",$D1333)),MID($D1333,FIND(" ",$D1333)+1,1),"")&amp;IF(ISNUMBER(FIND(" ",$D1333,FIND(" ",$D1333)+1)),MID($D1333,FIND(" ",$D1333,FIND(" ",$D1333)+1)+1,1),"")),".0",$E1333), " ")</f>
        <v xml:space="preserve"> </v>
      </c>
      <c r="G1333" s="144"/>
      <c r="H1333" s="144"/>
      <c r="I1333" s="144"/>
      <c r="J1333" s="144"/>
      <c r="K1333" s="144"/>
      <c r="L1333" s="149" t="str" cm="1">
        <f t="array" ref="L1333">_xlfn.IFNA(
_xlfn.IFS(
AND($F1333=" ",$G1333=" ",$H1333=" "),"Please update all three: Surveyor Room Reference, Establishment Room Reference and Establishment Room Name",
AND(OR($I1333="General",$I1333="Open plan/ semi-open general",$I1333="Fitted",$I1333="Light practical (science)",$I1333="Light practical (other)",$I1333="Heavy practical (workshops)",$I1333="Heavy practical (clean)",$I1333="Large",$I1333="Storage"),$J1333=0,$K1333=0),"Please update Net Area or Non-net Area",
AND($B1333&lt;&gt;"OUT",$J1333=0,$I1333&lt;&gt;"Non-net",$M1333="85% Circulation"),"Net area not recorded for spaces with 85% circulation unusable type",
AND(OR($I1333="General",$I1333="Open plan/ semi-open general",$I1333="Fitted",$I1333="Light practical (science)",$I1333="Light practical (other)",$I1333="Heavy practical (workshops)",$I1333="Heavy practical (clean)",$I1333="Large",$I1333="Storage"),OR($J1333=0,ISBLANK($J1333))),"Net area not recorded in net spaces",
AND(OR($I1333="Non-net",$I1333="Outdoor space"),$J1333&gt;0),"Net Area Recorded in Non-net space",
AND($I1333="General",$J1333&gt;90),"This general space is over 90m2, please ensure that this space is entered as separate spaces if it usually used as separate spaces",
AND($I1333="Open plan/ semi-open general",$J1333&lt;27),"Open plan general space under 27m2",
AND(OR($K1333=0,ISBLANK($K1333)), $I1333="Non-net"),"Non-net area not recorded in non-net space"
),
" ")</f>
        <v xml:space="preserve"> </v>
      </c>
      <c r="M1333" s="144"/>
      <c r="N1333" s="144"/>
      <c r="O1333" s="144"/>
      <c r="P1333" s="144"/>
      <c r="Q1333" s="144"/>
      <c r="R1333" s="171"/>
      <c r="S1333" s="147">
        <f>NCA_Calculations!$P$1345</f>
        <v>0</v>
      </c>
      <c r="T1333" s="147">
        <f>NCA_Calculations!$Q$1345</f>
        <v>0</v>
      </c>
      <c r="U1333" s="144"/>
      <c r="V1333" s="144"/>
      <c r="W1333" s="149" t="str" cm="1">
        <f t="array" ref="W1333">_xlfn.IFNA(
_xlfn.IFS(
ISBLANK($U1333),"Missing space use.",
AND('Establishment details'!$C$14="Secondary",$V1333="Classbase"),"Invalid Status type",
AND(OR( $V1333="Classbase", $V1333="Teaching", $V1333="Early years",$V1333="SEND resourced"), NOT(ISBLANK($M1333))),"Space with status type and unusable type.",
AND($V1333= "Classbase",'Establishment details'!$C$22&gt;=10), "Classbase status is only valid in schools with a primary element.",
AND($I1333= "Large",$N1333 &gt; 3.5), "Large rooms with less than 3.5m height.",
AND(OR($V1333="Light practical (science)",$V1333="Light practical (science)",$V1333="Heavy practical (workshops)", $V1333="Heavy practical (clean)"), OR($O1333=0,ISBLANK($O1333))),"Missing sinks count for light and heavy practical spaces.",
AND($M1333 = "Other",ISBLANK($R1333)), "Invalid unusable type / missing note for other unusable type."
),
" ")</f>
        <v>Missing space use.</v>
      </c>
    </row>
    <row r="1334" spans="2:23" ht="15.75" x14ac:dyDescent="0.25">
      <c r="B1334" s="143"/>
      <c r="C1334" s="144"/>
      <c r="D1334" s="144"/>
      <c r="E1334" s="144"/>
      <c r="F1334" s="147" t="str" cm="1">
        <f t="array" ref="F1334">_xlfn.IFNA(CONCATENATE(_xlfn.IFS($D1334="Mezzanine",LEFT($D1334,1), $D1334="Ground Floor",LEFT($D1334,1),$D1334="Basment ",LEFT($D1334,1), $D1334="1st Floor", "0"&amp;LEFT($D1334,1), $D1334="2nd Floor", "0"&amp;LEFT($D1334,1), $D1334="3rd Floor", "0"&amp;LEFT($D1334,1), $D1334="4th Floor", "0"&amp;LEFT($D1334,1), $D1334="5th Floor", "0"&amp;LEFT($D1334,1), $D1334="6th Floor", "0"&amp;LEFT($D1334,1),$D1334="7th Floor", "0"&amp;LEFT($D1334,1),$D1334="8th Floor", "0"&amp;LEFT($D1334,1),$D1334="9th Floor", "0"&amp;LEFT($D1334,1),$D1334="10th Floor", LEFT($D1334,2),$D1334="11th Floor", LEFT($D1334,2),$D1334="12th Floor", LEFT($D1334,2),$D1334="13th Floor", LEFT($D1334,2), $D1334="Lower Ground", LEFT($D1334)&amp;IF(ISNUMBER(FIND(" ",$D1334)),MID($D1334,FIND(" ",$D1334)+1,1),"")&amp;IF(ISNUMBER(FIND(" ",$D1334,FIND(" ",$D1334)+1)),MID($D1334,FIND(" ",$D1334,FIND(" ",$D1334)+1)+1,1),""),$D1334="Upper Ground", LEFT($D1334)&amp;IF(ISNUMBER(FIND(" ",$D1334)),MID($D1334,FIND(" ",$D1334)+1,1),"")&amp;IF(ISNUMBER(FIND(" ",$D1334,FIND(" ",$D1334)+1)),MID($D1334,FIND(" ",$D1334,FIND(" ",$D1334)+1)+1,1),"")),".0",$E1334), " ")</f>
        <v xml:space="preserve"> </v>
      </c>
      <c r="G1334" s="144"/>
      <c r="H1334" s="144"/>
      <c r="I1334" s="144"/>
      <c r="J1334" s="144"/>
      <c r="K1334" s="144"/>
      <c r="L1334" s="149" t="str" cm="1">
        <f t="array" ref="L1334">_xlfn.IFNA(
_xlfn.IFS(
AND($F1334=" ",$G1334=" ",$H1334=" "),"Please update all three: Surveyor Room Reference, Establishment Room Reference and Establishment Room Name",
AND(OR($I1334="General",$I1334="Open plan/ semi-open general",$I1334="Fitted",$I1334="Light practical (science)",$I1334="Light practical (other)",$I1334="Heavy practical (workshops)",$I1334="Heavy practical (clean)",$I1334="Large",$I1334="Storage"),$J1334=0,$K1334=0),"Please update Net Area or Non-net Area",
AND($B1334&lt;&gt;"OUT",$J1334=0,$I1334&lt;&gt;"Non-net",$M1334="85% Circulation"),"Net area not recorded for spaces with 85% circulation unusable type",
AND(OR($I1334="General",$I1334="Open plan/ semi-open general",$I1334="Fitted",$I1334="Light practical (science)",$I1334="Light practical (other)",$I1334="Heavy practical (workshops)",$I1334="Heavy practical (clean)",$I1334="Large",$I1334="Storage"),OR($J1334=0,ISBLANK($J1334))),"Net area not recorded in net spaces",
AND(OR($I1334="Non-net",$I1334="Outdoor space"),$J1334&gt;0),"Net Area Recorded in Non-net space",
AND($I1334="General",$J1334&gt;90),"This general space is over 90m2, please ensure that this space is entered as separate spaces if it usually used as separate spaces",
AND($I1334="Open plan/ semi-open general",$J1334&lt;27),"Open plan general space under 27m2",
AND(OR($K1334=0,ISBLANK($K1334)), $I1334="Non-net"),"Non-net area not recorded in non-net space"
),
" ")</f>
        <v xml:space="preserve"> </v>
      </c>
      <c r="M1334" s="144"/>
      <c r="N1334" s="144"/>
      <c r="O1334" s="144"/>
      <c r="P1334" s="144"/>
      <c r="Q1334" s="144"/>
      <c r="R1334" s="171"/>
      <c r="S1334" s="147">
        <f>NCA_Calculations!$P$1346</f>
        <v>0</v>
      </c>
      <c r="T1334" s="147">
        <f>NCA_Calculations!$Q$1346</f>
        <v>0</v>
      </c>
      <c r="U1334" s="144"/>
      <c r="V1334" s="144"/>
      <c r="W1334" s="149" t="str" cm="1">
        <f t="array" ref="W1334">_xlfn.IFNA(
_xlfn.IFS(
ISBLANK($U1334),"Missing space use.",
AND('Establishment details'!$C$14="Secondary",$V1334="Classbase"),"Invalid Status type",
AND(OR( $V1334="Classbase", $V1334="Teaching", $V1334="Early years",$V1334="SEND resourced"), NOT(ISBLANK($M1334))),"Space with status type and unusable type.",
AND($V1334= "Classbase",'Establishment details'!$C$22&gt;=10), "Classbase status is only valid in schools with a primary element.",
AND($I1334= "Large",$N1334 &gt; 3.5), "Large rooms with less than 3.5m height.",
AND(OR($V1334="Light practical (science)",$V1334="Light practical (science)",$V1334="Heavy practical (workshops)", $V1334="Heavy practical (clean)"), OR($O1334=0,ISBLANK($O1334))),"Missing sinks count for light and heavy practical spaces.",
AND($M1334 = "Other",ISBLANK($R1334)), "Invalid unusable type / missing note for other unusable type."
),
" ")</f>
        <v>Missing space use.</v>
      </c>
    </row>
    <row r="1335" spans="2:23" ht="15.75" x14ac:dyDescent="0.25">
      <c r="B1335" s="143"/>
      <c r="C1335" s="144"/>
      <c r="D1335" s="144"/>
      <c r="E1335" s="144"/>
      <c r="F1335" s="147" t="str" cm="1">
        <f t="array" ref="F1335">_xlfn.IFNA(CONCATENATE(_xlfn.IFS($D1335="Mezzanine",LEFT($D1335,1), $D1335="Ground Floor",LEFT($D1335,1),$D1335="Basment ",LEFT($D1335,1), $D1335="1st Floor", "0"&amp;LEFT($D1335,1), $D1335="2nd Floor", "0"&amp;LEFT($D1335,1), $D1335="3rd Floor", "0"&amp;LEFT($D1335,1), $D1335="4th Floor", "0"&amp;LEFT($D1335,1), $D1335="5th Floor", "0"&amp;LEFT($D1335,1), $D1335="6th Floor", "0"&amp;LEFT($D1335,1),$D1335="7th Floor", "0"&amp;LEFT($D1335,1),$D1335="8th Floor", "0"&amp;LEFT($D1335,1),$D1335="9th Floor", "0"&amp;LEFT($D1335,1),$D1335="10th Floor", LEFT($D1335,2),$D1335="11th Floor", LEFT($D1335,2),$D1335="12th Floor", LEFT($D1335,2),$D1335="13th Floor", LEFT($D1335,2), $D1335="Lower Ground", LEFT($D1335)&amp;IF(ISNUMBER(FIND(" ",$D1335)),MID($D1335,FIND(" ",$D1335)+1,1),"")&amp;IF(ISNUMBER(FIND(" ",$D1335,FIND(" ",$D1335)+1)),MID($D1335,FIND(" ",$D1335,FIND(" ",$D1335)+1)+1,1),""),$D1335="Upper Ground", LEFT($D1335)&amp;IF(ISNUMBER(FIND(" ",$D1335)),MID($D1335,FIND(" ",$D1335)+1,1),"")&amp;IF(ISNUMBER(FIND(" ",$D1335,FIND(" ",$D1335)+1)),MID($D1335,FIND(" ",$D1335,FIND(" ",$D1335)+1)+1,1),"")),".0",$E1335), " ")</f>
        <v xml:space="preserve"> </v>
      </c>
      <c r="G1335" s="144"/>
      <c r="H1335" s="144"/>
      <c r="I1335" s="144"/>
      <c r="J1335" s="144"/>
      <c r="K1335" s="144"/>
      <c r="L1335" s="149" t="str" cm="1">
        <f t="array" ref="L1335">_xlfn.IFNA(
_xlfn.IFS(
AND($F1335=" ",$G1335=" ",$H1335=" "),"Please update all three: Surveyor Room Reference, Establishment Room Reference and Establishment Room Name",
AND(OR($I1335="General",$I1335="Open plan/ semi-open general",$I1335="Fitted",$I1335="Light practical (science)",$I1335="Light practical (other)",$I1335="Heavy practical (workshops)",$I1335="Heavy practical (clean)",$I1335="Large",$I1335="Storage"),$J1335=0,$K1335=0),"Please update Net Area or Non-net Area",
AND($B1335&lt;&gt;"OUT",$J1335=0,$I1335&lt;&gt;"Non-net",$M1335="85% Circulation"),"Net area not recorded for spaces with 85% circulation unusable type",
AND(OR($I1335="General",$I1335="Open plan/ semi-open general",$I1335="Fitted",$I1335="Light practical (science)",$I1335="Light practical (other)",$I1335="Heavy practical (workshops)",$I1335="Heavy practical (clean)",$I1335="Large",$I1335="Storage"),OR($J1335=0,ISBLANK($J1335))),"Net area not recorded in net spaces",
AND(OR($I1335="Non-net",$I1335="Outdoor space"),$J1335&gt;0),"Net Area Recorded in Non-net space",
AND($I1335="General",$J1335&gt;90),"This general space is over 90m2, please ensure that this space is entered as separate spaces if it usually used as separate spaces",
AND($I1335="Open plan/ semi-open general",$J1335&lt;27),"Open plan general space under 27m2",
AND(OR($K1335=0,ISBLANK($K1335)), $I1335="Non-net"),"Non-net area not recorded in non-net space"
),
" ")</f>
        <v xml:space="preserve"> </v>
      </c>
      <c r="M1335" s="144"/>
      <c r="N1335" s="144"/>
      <c r="O1335" s="144"/>
      <c r="P1335" s="144"/>
      <c r="Q1335" s="144"/>
      <c r="R1335" s="171"/>
      <c r="S1335" s="147">
        <f>NCA_Calculations!$P$1347</f>
        <v>0</v>
      </c>
      <c r="T1335" s="147">
        <f>NCA_Calculations!$Q$1347</f>
        <v>0</v>
      </c>
      <c r="U1335" s="144"/>
      <c r="V1335" s="144"/>
      <c r="W1335" s="149" t="str" cm="1">
        <f t="array" ref="W1335">_xlfn.IFNA(
_xlfn.IFS(
ISBLANK($U1335),"Missing space use.",
AND('Establishment details'!$C$14="Secondary",$V1335="Classbase"),"Invalid Status type",
AND(OR( $V1335="Classbase", $V1335="Teaching", $V1335="Early years",$V1335="SEND resourced"), NOT(ISBLANK($M1335))),"Space with status type and unusable type.",
AND($V1335= "Classbase",'Establishment details'!$C$22&gt;=10), "Classbase status is only valid in schools with a primary element.",
AND($I1335= "Large",$N1335 &gt; 3.5), "Large rooms with less than 3.5m height.",
AND(OR($V1335="Light practical (science)",$V1335="Light practical (science)",$V1335="Heavy practical (workshops)", $V1335="Heavy practical (clean)"), OR($O1335=0,ISBLANK($O1335))),"Missing sinks count for light and heavy practical spaces.",
AND($M1335 = "Other",ISBLANK($R1335)), "Invalid unusable type / missing note for other unusable type."
),
" ")</f>
        <v>Missing space use.</v>
      </c>
    </row>
    <row r="1336" spans="2:23" ht="15.75" x14ac:dyDescent="0.25">
      <c r="B1336" s="143"/>
      <c r="C1336" s="144"/>
      <c r="D1336" s="144"/>
      <c r="E1336" s="144"/>
      <c r="F1336" s="147" t="str" cm="1">
        <f t="array" ref="F1336">_xlfn.IFNA(CONCATENATE(_xlfn.IFS($D1336="Mezzanine",LEFT($D1336,1), $D1336="Ground Floor",LEFT($D1336,1),$D1336="Basment ",LEFT($D1336,1), $D1336="1st Floor", "0"&amp;LEFT($D1336,1), $D1336="2nd Floor", "0"&amp;LEFT($D1336,1), $D1336="3rd Floor", "0"&amp;LEFT($D1336,1), $D1336="4th Floor", "0"&amp;LEFT($D1336,1), $D1336="5th Floor", "0"&amp;LEFT($D1336,1), $D1336="6th Floor", "0"&amp;LEFT($D1336,1),$D1336="7th Floor", "0"&amp;LEFT($D1336,1),$D1336="8th Floor", "0"&amp;LEFT($D1336,1),$D1336="9th Floor", "0"&amp;LEFT($D1336,1),$D1336="10th Floor", LEFT($D1336,2),$D1336="11th Floor", LEFT($D1336,2),$D1336="12th Floor", LEFT($D1336,2),$D1336="13th Floor", LEFT($D1336,2), $D1336="Lower Ground", LEFT($D1336)&amp;IF(ISNUMBER(FIND(" ",$D1336)),MID($D1336,FIND(" ",$D1336)+1,1),"")&amp;IF(ISNUMBER(FIND(" ",$D1336,FIND(" ",$D1336)+1)),MID($D1336,FIND(" ",$D1336,FIND(" ",$D1336)+1)+1,1),""),$D1336="Upper Ground", LEFT($D1336)&amp;IF(ISNUMBER(FIND(" ",$D1336)),MID($D1336,FIND(" ",$D1336)+1,1),"")&amp;IF(ISNUMBER(FIND(" ",$D1336,FIND(" ",$D1336)+1)),MID($D1336,FIND(" ",$D1336,FIND(" ",$D1336)+1)+1,1),"")),".0",$E1336), " ")</f>
        <v xml:space="preserve"> </v>
      </c>
      <c r="G1336" s="144"/>
      <c r="H1336" s="144"/>
      <c r="I1336" s="144"/>
      <c r="J1336" s="144"/>
      <c r="K1336" s="144"/>
      <c r="L1336" s="149" t="str" cm="1">
        <f t="array" ref="L1336">_xlfn.IFNA(
_xlfn.IFS(
AND($F1336=" ",$G1336=" ",$H1336=" "),"Please update all three: Surveyor Room Reference, Establishment Room Reference and Establishment Room Name",
AND(OR($I1336="General",$I1336="Open plan/ semi-open general",$I1336="Fitted",$I1336="Light practical (science)",$I1336="Light practical (other)",$I1336="Heavy practical (workshops)",$I1336="Heavy practical (clean)",$I1336="Large",$I1336="Storage"),$J1336=0,$K1336=0),"Please update Net Area or Non-net Area",
AND($B1336&lt;&gt;"OUT",$J1336=0,$I1336&lt;&gt;"Non-net",$M1336="85% Circulation"),"Net area not recorded for spaces with 85% circulation unusable type",
AND(OR($I1336="General",$I1336="Open plan/ semi-open general",$I1336="Fitted",$I1336="Light practical (science)",$I1336="Light practical (other)",$I1336="Heavy practical (workshops)",$I1336="Heavy practical (clean)",$I1336="Large",$I1336="Storage"),OR($J1336=0,ISBLANK($J1336))),"Net area not recorded in net spaces",
AND(OR($I1336="Non-net",$I1336="Outdoor space"),$J1336&gt;0),"Net Area Recorded in Non-net space",
AND($I1336="General",$J1336&gt;90),"This general space is over 90m2, please ensure that this space is entered as separate spaces if it usually used as separate spaces",
AND($I1336="Open plan/ semi-open general",$J1336&lt;27),"Open plan general space under 27m2",
AND(OR($K1336=0,ISBLANK($K1336)), $I1336="Non-net"),"Non-net area not recorded in non-net space"
),
" ")</f>
        <v xml:space="preserve"> </v>
      </c>
      <c r="M1336" s="144"/>
      <c r="N1336" s="144"/>
      <c r="O1336" s="144"/>
      <c r="P1336" s="144"/>
      <c r="Q1336" s="144"/>
      <c r="R1336" s="171"/>
      <c r="S1336" s="147">
        <f>NCA_Calculations!$P$1348</f>
        <v>0</v>
      </c>
      <c r="T1336" s="147">
        <f>NCA_Calculations!$Q$1348</f>
        <v>0</v>
      </c>
      <c r="U1336" s="144"/>
      <c r="V1336" s="144"/>
      <c r="W1336" s="149" t="str" cm="1">
        <f t="array" ref="W1336">_xlfn.IFNA(
_xlfn.IFS(
ISBLANK($U1336),"Missing space use.",
AND('Establishment details'!$C$14="Secondary",$V1336="Classbase"),"Invalid Status type",
AND(OR( $V1336="Classbase", $V1336="Teaching", $V1336="Early years",$V1336="SEND resourced"), NOT(ISBLANK($M1336))),"Space with status type and unusable type.",
AND($V1336= "Classbase",'Establishment details'!$C$22&gt;=10), "Classbase status is only valid in schools with a primary element.",
AND($I1336= "Large",$N1336 &gt; 3.5), "Large rooms with less than 3.5m height.",
AND(OR($V1336="Light practical (science)",$V1336="Light practical (science)",$V1336="Heavy practical (workshops)", $V1336="Heavy practical (clean)"), OR($O1336=0,ISBLANK($O1336))),"Missing sinks count for light and heavy practical spaces.",
AND($M1336 = "Other",ISBLANK($R1336)), "Invalid unusable type / missing note for other unusable type."
),
" ")</f>
        <v>Missing space use.</v>
      </c>
    </row>
    <row r="1337" spans="2:23" ht="15.75" x14ac:dyDescent="0.25">
      <c r="B1337" s="143"/>
      <c r="C1337" s="144"/>
      <c r="D1337" s="144"/>
      <c r="E1337" s="144"/>
      <c r="F1337" s="147" t="str" cm="1">
        <f t="array" ref="F1337">_xlfn.IFNA(CONCATENATE(_xlfn.IFS($D1337="Mezzanine",LEFT($D1337,1), $D1337="Ground Floor",LEFT($D1337,1),$D1337="Basment ",LEFT($D1337,1), $D1337="1st Floor", "0"&amp;LEFT($D1337,1), $D1337="2nd Floor", "0"&amp;LEFT($D1337,1), $D1337="3rd Floor", "0"&amp;LEFT($D1337,1), $D1337="4th Floor", "0"&amp;LEFT($D1337,1), $D1337="5th Floor", "0"&amp;LEFT($D1337,1), $D1337="6th Floor", "0"&amp;LEFT($D1337,1),$D1337="7th Floor", "0"&amp;LEFT($D1337,1),$D1337="8th Floor", "0"&amp;LEFT($D1337,1),$D1337="9th Floor", "0"&amp;LEFT($D1337,1),$D1337="10th Floor", LEFT($D1337,2),$D1337="11th Floor", LEFT($D1337,2),$D1337="12th Floor", LEFT($D1337,2),$D1337="13th Floor", LEFT($D1337,2), $D1337="Lower Ground", LEFT($D1337)&amp;IF(ISNUMBER(FIND(" ",$D1337)),MID($D1337,FIND(" ",$D1337)+1,1),"")&amp;IF(ISNUMBER(FIND(" ",$D1337,FIND(" ",$D1337)+1)),MID($D1337,FIND(" ",$D1337,FIND(" ",$D1337)+1)+1,1),""),$D1337="Upper Ground", LEFT($D1337)&amp;IF(ISNUMBER(FIND(" ",$D1337)),MID($D1337,FIND(" ",$D1337)+1,1),"")&amp;IF(ISNUMBER(FIND(" ",$D1337,FIND(" ",$D1337)+1)),MID($D1337,FIND(" ",$D1337,FIND(" ",$D1337)+1)+1,1),"")),".0",$E1337), " ")</f>
        <v xml:space="preserve"> </v>
      </c>
      <c r="G1337" s="144"/>
      <c r="H1337" s="144"/>
      <c r="I1337" s="144"/>
      <c r="J1337" s="144"/>
      <c r="K1337" s="144"/>
      <c r="L1337" s="149" t="str" cm="1">
        <f t="array" ref="L1337">_xlfn.IFNA(
_xlfn.IFS(
AND($F1337=" ",$G1337=" ",$H1337=" "),"Please update all three: Surveyor Room Reference, Establishment Room Reference and Establishment Room Name",
AND(OR($I1337="General",$I1337="Open plan/ semi-open general",$I1337="Fitted",$I1337="Light practical (science)",$I1337="Light practical (other)",$I1337="Heavy practical (workshops)",$I1337="Heavy practical (clean)",$I1337="Large",$I1337="Storage"),$J1337=0,$K1337=0),"Please update Net Area or Non-net Area",
AND($B1337&lt;&gt;"OUT",$J1337=0,$I1337&lt;&gt;"Non-net",$M1337="85% Circulation"),"Net area not recorded for spaces with 85% circulation unusable type",
AND(OR($I1337="General",$I1337="Open plan/ semi-open general",$I1337="Fitted",$I1337="Light practical (science)",$I1337="Light practical (other)",$I1337="Heavy practical (workshops)",$I1337="Heavy practical (clean)",$I1337="Large",$I1337="Storage"),OR($J1337=0,ISBLANK($J1337))),"Net area not recorded in net spaces",
AND(OR($I1337="Non-net",$I1337="Outdoor space"),$J1337&gt;0),"Net Area Recorded in Non-net space",
AND($I1337="General",$J1337&gt;90),"This general space is over 90m2, please ensure that this space is entered as separate spaces if it usually used as separate spaces",
AND($I1337="Open plan/ semi-open general",$J1337&lt;27),"Open plan general space under 27m2",
AND(OR($K1337=0,ISBLANK($K1337)), $I1337="Non-net"),"Non-net area not recorded in non-net space"
),
" ")</f>
        <v xml:space="preserve"> </v>
      </c>
      <c r="M1337" s="144"/>
      <c r="N1337" s="144"/>
      <c r="O1337" s="144"/>
      <c r="P1337" s="144"/>
      <c r="Q1337" s="144"/>
      <c r="R1337" s="171"/>
      <c r="S1337" s="147">
        <f>NCA_Calculations!$P$1349</f>
        <v>0</v>
      </c>
      <c r="T1337" s="147">
        <f>NCA_Calculations!$Q$1349</f>
        <v>0</v>
      </c>
      <c r="U1337" s="144"/>
      <c r="V1337" s="144"/>
      <c r="W1337" s="149" t="str" cm="1">
        <f t="array" ref="W1337">_xlfn.IFNA(
_xlfn.IFS(
ISBLANK($U1337),"Missing space use.",
AND('Establishment details'!$C$14="Secondary",$V1337="Classbase"),"Invalid Status type",
AND(OR( $V1337="Classbase", $V1337="Teaching", $V1337="Early years",$V1337="SEND resourced"), NOT(ISBLANK($M1337))),"Space with status type and unusable type.",
AND($V1337= "Classbase",'Establishment details'!$C$22&gt;=10), "Classbase status is only valid in schools with a primary element.",
AND($I1337= "Large",$N1337 &gt; 3.5), "Large rooms with less than 3.5m height.",
AND(OR($V1337="Light practical (science)",$V1337="Light practical (science)",$V1337="Heavy practical (workshops)", $V1337="Heavy practical (clean)"), OR($O1337=0,ISBLANK($O1337))),"Missing sinks count for light and heavy practical spaces.",
AND($M1337 = "Other",ISBLANK($R1337)), "Invalid unusable type / missing note for other unusable type."
),
" ")</f>
        <v>Missing space use.</v>
      </c>
    </row>
    <row r="1338" spans="2:23" ht="15.75" x14ac:dyDescent="0.25">
      <c r="B1338" s="143"/>
      <c r="C1338" s="144"/>
      <c r="D1338" s="144"/>
      <c r="E1338" s="144"/>
      <c r="F1338" s="147" t="str" cm="1">
        <f t="array" ref="F1338">_xlfn.IFNA(CONCATENATE(_xlfn.IFS($D1338="Mezzanine",LEFT($D1338,1), $D1338="Ground Floor",LEFT($D1338,1),$D1338="Basment ",LEFT($D1338,1), $D1338="1st Floor", "0"&amp;LEFT($D1338,1), $D1338="2nd Floor", "0"&amp;LEFT($D1338,1), $D1338="3rd Floor", "0"&amp;LEFT($D1338,1), $D1338="4th Floor", "0"&amp;LEFT($D1338,1), $D1338="5th Floor", "0"&amp;LEFT($D1338,1), $D1338="6th Floor", "0"&amp;LEFT($D1338,1),$D1338="7th Floor", "0"&amp;LEFT($D1338,1),$D1338="8th Floor", "0"&amp;LEFT($D1338,1),$D1338="9th Floor", "0"&amp;LEFT($D1338,1),$D1338="10th Floor", LEFT($D1338,2),$D1338="11th Floor", LEFT($D1338,2),$D1338="12th Floor", LEFT($D1338,2),$D1338="13th Floor", LEFT($D1338,2), $D1338="Lower Ground", LEFT($D1338)&amp;IF(ISNUMBER(FIND(" ",$D1338)),MID($D1338,FIND(" ",$D1338)+1,1),"")&amp;IF(ISNUMBER(FIND(" ",$D1338,FIND(" ",$D1338)+1)),MID($D1338,FIND(" ",$D1338,FIND(" ",$D1338)+1)+1,1),""),$D1338="Upper Ground", LEFT($D1338)&amp;IF(ISNUMBER(FIND(" ",$D1338)),MID($D1338,FIND(" ",$D1338)+1,1),"")&amp;IF(ISNUMBER(FIND(" ",$D1338,FIND(" ",$D1338)+1)),MID($D1338,FIND(" ",$D1338,FIND(" ",$D1338)+1)+1,1),"")),".0",$E1338), " ")</f>
        <v xml:space="preserve"> </v>
      </c>
      <c r="G1338" s="144"/>
      <c r="H1338" s="144"/>
      <c r="I1338" s="144"/>
      <c r="J1338" s="144"/>
      <c r="K1338" s="144"/>
      <c r="L1338" s="149" t="str" cm="1">
        <f t="array" ref="L1338">_xlfn.IFNA(
_xlfn.IFS(
AND($F1338=" ",$G1338=" ",$H1338=" "),"Please update all three: Surveyor Room Reference, Establishment Room Reference and Establishment Room Name",
AND(OR($I1338="General",$I1338="Open plan/ semi-open general",$I1338="Fitted",$I1338="Light practical (science)",$I1338="Light practical (other)",$I1338="Heavy practical (workshops)",$I1338="Heavy practical (clean)",$I1338="Large",$I1338="Storage"),$J1338=0,$K1338=0),"Please update Net Area or Non-net Area",
AND($B1338&lt;&gt;"OUT",$J1338=0,$I1338&lt;&gt;"Non-net",$M1338="85% Circulation"),"Net area not recorded for spaces with 85% circulation unusable type",
AND(OR($I1338="General",$I1338="Open plan/ semi-open general",$I1338="Fitted",$I1338="Light practical (science)",$I1338="Light practical (other)",$I1338="Heavy practical (workshops)",$I1338="Heavy practical (clean)",$I1338="Large",$I1338="Storage"),OR($J1338=0,ISBLANK($J1338))),"Net area not recorded in net spaces",
AND(OR($I1338="Non-net",$I1338="Outdoor space"),$J1338&gt;0),"Net Area Recorded in Non-net space",
AND($I1338="General",$J1338&gt;90),"This general space is over 90m2, please ensure that this space is entered as separate spaces if it usually used as separate spaces",
AND($I1338="Open plan/ semi-open general",$J1338&lt;27),"Open plan general space under 27m2",
AND(OR($K1338=0,ISBLANK($K1338)), $I1338="Non-net"),"Non-net area not recorded in non-net space"
),
" ")</f>
        <v xml:space="preserve"> </v>
      </c>
      <c r="M1338" s="144"/>
      <c r="N1338" s="144"/>
      <c r="O1338" s="144"/>
      <c r="P1338" s="144"/>
      <c r="Q1338" s="144"/>
      <c r="R1338" s="171"/>
      <c r="S1338" s="147">
        <f>NCA_Calculations!$P$1350</f>
        <v>0</v>
      </c>
      <c r="T1338" s="147">
        <f>NCA_Calculations!$Q$1350</f>
        <v>0</v>
      </c>
      <c r="U1338" s="144"/>
      <c r="V1338" s="144"/>
      <c r="W1338" s="149" t="str" cm="1">
        <f t="array" ref="W1338">_xlfn.IFNA(
_xlfn.IFS(
ISBLANK($U1338),"Missing space use.",
AND('Establishment details'!$C$14="Secondary",$V1338="Classbase"),"Invalid Status type",
AND(OR( $V1338="Classbase", $V1338="Teaching", $V1338="Early years",$V1338="SEND resourced"), NOT(ISBLANK($M1338))),"Space with status type and unusable type.",
AND($V1338= "Classbase",'Establishment details'!$C$22&gt;=10), "Classbase status is only valid in schools with a primary element.",
AND($I1338= "Large",$N1338 &gt; 3.5), "Large rooms with less than 3.5m height.",
AND(OR($V1338="Light practical (science)",$V1338="Light practical (science)",$V1338="Heavy practical (workshops)", $V1338="Heavy practical (clean)"), OR($O1338=0,ISBLANK($O1338))),"Missing sinks count for light and heavy practical spaces.",
AND($M1338 = "Other",ISBLANK($R1338)), "Invalid unusable type / missing note for other unusable type."
),
" ")</f>
        <v>Missing space use.</v>
      </c>
    </row>
    <row r="1339" spans="2:23" ht="15.75" x14ac:dyDescent="0.25">
      <c r="B1339" s="143"/>
      <c r="C1339" s="144"/>
      <c r="D1339" s="144"/>
      <c r="E1339" s="144"/>
      <c r="F1339" s="147" t="str" cm="1">
        <f t="array" ref="F1339">_xlfn.IFNA(CONCATENATE(_xlfn.IFS($D1339="Mezzanine",LEFT($D1339,1), $D1339="Ground Floor",LEFT($D1339,1),$D1339="Basment ",LEFT($D1339,1), $D1339="1st Floor", "0"&amp;LEFT($D1339,1), $D1339="2nd Floor", "0"&amp;LEFT($D1339,1), $D1339="3rd Floor", "0"&amp;LEFT($D1339,1), $D1339="4th Floor", "0"&amp;LEFT($D1339,1), $D1339="5th Floor", "0"&amp;LEFT($D1339,1), $D1339="6th Floor", "0"&amp;LEFT($D1339,1),$D1339="7th Floor", "0"&amp;LEFT($D1339,1),$D1339="8th Floor", "0"&amp;LEFT($D1339,1),$D1339="9th Floor", "0"&amp;LEFT($D1339,1),$D1339="10th Floor", LEFT($D1339,2),$D1339="11th Floor", LEFT($D1339,2),$D1339="12th Floor", LEFT($D1339,2),$D1339="13th Floor", LEFT($D1339,2), $D1339="Lower Ground", LEFT($D1339)&amp;IF(ISNUMBER(FIND(" ",$D1339)),MID($D1339,FIND(" ",$D1339)+1,1),"")&amp;IF(ISNUMBER(FIND(" ",$D1339,FIND(" ",$D1339)+1)),MID($D1339,FIND(" ",$D1339,FIND(" ",$D1339)+1)+1,1),""),$D1339="Upper Ground", LEFT($D1339)&amp;IF(ISNUMBER(FIND(" ",$D1339)),MID($D1339,FIND(" ",$D1339)+1,1),"")&amp;IF(ISNUMBER(FIND(" ",$D1339,FIND(" ",$D1339)+1)),MID($D1339,FIND(" ",$D1339,FIND(" ",$D1339)+1)+1,1),"")),".0",$E1339), " ")</f>
        <v xml:space="preserve"> </v>
      </c>
      <c r="G1339" s="144"/>
      <c r="H1339" s="144"/>
      <c r="I1339" s="144"/>
      <c r="J1339" s="144"/>
      <c r="K1339" s="144"/>
      <c r="L1339" s="149" t="str" cm="1">
        <f t="array" ref="L1339">_xlfn.IFNA(
_xlfn.IFS(
AND($F1339=" ",$G1339=" ",$H1339=" "),"Please update all three: Surveyor Room Reference, Establishment Room Reference and Establishment Room Name",
AND(OR($I1339="General",$I1339="Open plan/ semi-open general",$I1339="Fitted",$I1339="Light practical (science)",$I1339="Light practical (other)",$I1339="Heavy practical (workshops)",$I1339="Heavy practical (clean)",$I1339="Large",$I1339="Storage"),$J1339=0,$K1339=0),"Please update Net Area or Non-net Area",
AND($B1339&lt;&gt;"OUT",$J1339=0,$I1339&lt;&gt;"Non-net",$M1339="85% Circulation"),"Net area not recorded for spaces with 85% circulation unusable type",
AND(OR($I1339="General",$I1339="Open plan/ semi-open general",$I1339="Fitted",$I1339="Light practical (science)",$I1339="Light practical (other)",$I1339="Heavy practical (workshops)",$I1339="Heavy practical (clean)",$I1339="Large",$I1339="Storage"),OR($J1339=0,ISBLANK($J1339))),"Net area not recorded in net spaces",
AND(OR($I1339="Non-net",$I1339="Outdoor space"),$J1339&gt;0),"Net Area Recorded in Non-net space",
AND($I1339="General",$J1339&gt;90),"This general space is over 90m2, please ensure that this space is entered as separate spaces if it usually used as separate spaces",
AND($I1339="Open plan/ semi-open general",$J1339&lt;27),"Open plan general space under 27m2",
AND(OR($K1339=0,ISBLANK($K1339)), $I1339="Non-net"),"Non-net area not recorded in non-net space"
),
" ")</f>
        <v xml:space="preserve"> </v>
      </c>
      <c r="M1339" s="144"/>
      <c r="N1339" s="144"/>
      <c r="O1339" s="144"/>
      <c r="P1339" s="144"/>
      <c r="Q1339" s="144"/>
      <c r="R1339" s="171"/>
      <c r="S1339" s="147">
        <f>NCA_Calculations!$P$1351</f>
        <v>0</v>
      </c>
      <c r="T1339" s="147">
        <f>NCA_Calculations!$Q$1351</f>
        <v>0</v>
      </c>
      <c r="U1339" s="144"/>
      <c r="V1339" s="144"/>
      <c r="W1339" s="149" t="str" cm="1">
        <f t="array" ref="W1339">_xlfn.IFNA(
_xlfn.IFS(
ISBLANK($U1339),"Missing space use.",
AND('Establishment details'!$C$14="Secondary",$V1339="Classbase"),"Invalid Status type",
AND(OR( $V1339="Classbase", $V1339="Teaching", $V1339="Early years",$V1339="SEND resourced"), NOT(ISBLANK($M1339))),"Space with status type and unusable type.",
AND($V1339= "Classbase",'Establishment details'!$C$22&gt;=10), "Classbase status is only valid in schools with a primary element.",
AND($I1339= "Large",$N1339 &gt; 3.5), "Large rooms with less than 3.5m height.",
AND(OR($V1339="Light practical (science)",$V1339="Light practical (science)",$V1339="Heavy practical (workshops)", $V1339="Heavy practical (clean)"), OR($O1339=0,ISBLANK($O1339))),"Missing sinks count for light and heavy practical spaces.",
AND($M1339 = "Other",ISBLANK($R1339)), "Invalid unusable type / missing note for other unusable type."
),
" ")</f>
        <v>Missing space use.</v>
      </c>
    </row>
    <row r="1340" spans="2:23" ht="15.75" x14ac:dyDescent="0.25">
      <c r="B1340" s="143"/>
      <c r="C1340" s="144"/>
      <c r="D1340" s="144"/>
      <c r="E1340" s="144"/>
      <c r="F1340" s="147" t="str" cm="1">
        <f t="array" ref="F1340">_xlfn.IFNA(CONCATENATE(_xlfn.IFS($D1340="Mezzanine",LEFT($D1340,1), $D1340="Ground Floor",LEFT($D1340,1),$D1340="Basment ",LEFT($D1340,1), $D1340="1st Floor", "0"&amp;LEFT($D1340,1), $D1340="2nd Floor", "0"&amp;LEFT($D1340,1), $D1340="3rd Floor", "0"&amp;LEFT($D1340,1), $D1340="4th Floor", "0"&amp;LEFT($D1340,1), $D1340="5th Floor", "0"&amp;LEFT($D1340,1), $D1340="6th Floor", "0"&amp;LEFT($D1340,1),$D1340="7th Floor", "0"&amp;LEFT($D1340,1),$D1340="8th Floor", "0"&amp;LEFT($D1340,1),$D1340="9th Floor", "0"&amp;LEFT($D1340,1),$D1340="10th Floor", LEFT($D1340,2),$D1340="11th Floor", LEFT($D1340,2),$D1340="12th Floor", LEFT($D1340,2),$D1340="13th Floor", LEFT($D1340,2), $D1340="Lower Ground", LEFT($D1340)&amp;IF(ISNUMBER(FIND(" ",$D1340)),MID($D1340,FIND(" ",$D1340)+1,1),"")&amp;IF(ISNUMBER(FIND(" ",$D1340,FIND(" ",$D1340)+1)),MID($D1340,FIND(" ",$D1340,FIND(" ",$D1340)+1)+1,1),""),$D1340="Upper Ground", LEFT($D1340)&amp;IF(ISNUMBER(FIND(" ",$D1340)),MID($D1340,FIND(" ",$D1340)+1,1),"")&amp;IF(ISNUMBER(FIND(" ",$D1340,FIND(" ",$D1340)+1)),MID($D1340,FIND(" ",$D1340,FIND(" ",$D1340)+1)+1,1),"")),".0",$E1340), " ")</f>
        <v xml:space="preserve"> </v>
      </c>
      <c r="G1340" s="144"/>
      <c r="H1340" s="144"/>
      <c r="I1340" s="144"/>
      <c r="J1340" s="144"/>
      <c r="K1340" s="144"/>
      <c r="L1340" s="149" t="str" cm="1">
        <f t="array" ref="L1340">_xlfn.IFNA(
_xlfn.IFS(
AND($F1340=" ",$G1340=" ",$H1340=" "),"Please update all three: Surveyor Room Reference, Establishment Room Reference and Establishment Room Name",
AND(OR($I1340="General",$I1340="Open plan/ semi-open general",$I1340="Fitted",$I1340="Light practical (science)",$I1340="Light practical (other)",$I1340="Heavy practical (workshops)",$I1340="Heavy practical (clean)",$I1340="Large",$I1340="Storage"),$J1340=0,$K1340=0),"Please update Net Area or Non-net Area",
AND($B1340&lt;&gt;"OUT",$J1340=0,$I1340&lt;&gt;"Non-net",$M1340="85% Circulation"),"Net area not recorded for spaces with 85% circulation unusable type",
AND(OR($I1340="General",$I1340="Open plan/ semi-open general",$I1340="Fitted",$I1340="Light practical (science)",$I1340="Light practical (other)",$I1340="Heavy practical (workshops)",$I1340="Heavy practical (clean)",$I1340="Large",$I1340="Storage"),OR($J1340=0,ISBLANK($J1340))),"Net area not recorded in net spaces",
AND(OR($I1340="Non-net",$I1340="Outdoor space"),$J1340&gt;0),"Net Area Recorded in Non-net space",
AND($I1340="General",$J1340&gt;90),"This general space is over 90m2, please ensure that this space is entered as separate spaces if it usually used as separate spaces",
AND($I1340="Open plan/ semi-open general",$J1340&lt;27),"Open plan general space under 27m2",
AND(OR($K1340=0,ISBLANK($K1340)), $I1340="Non-net"),"Non-net area not recorded in non-net space"
),
" ")</f>
        <v xml:space="preserve"> </v>
      </c>
      <c r="M1340" s="144"/>
      <c r="N1340" s="144"/>
      <c r="O1340" s="144"/>
      <c r="P1340" s="144"/>
      <c r="Q1340" s="144"/>
      <c r="R1340" s="171"/>
      <c r="S1340" s="147">
        <f>NCA_Calculations!$P$1352</f>
        <v>0</v>
      </c>
      <c r="T1340" s="147">
        <f>NCA_Calculations!$Q$1352</f>
        <v>0</v>
      </c>
      <c r="U1340" s="144"/>
      <c r="V1340" s="144"/>
      <c r="W1340" s="149" t="str" cm="1">
        <f t="array" ref="W1340">_xlfn.IFNA(
_xlfn.IFS(
ISBLANK($U1340),"Missing space use.",
AND('Establishment details'!$C$14="Secondary",$V1340="Classbase"),"Invalid Status type",
AND(OR( $V1340="Classbase", $V1340="Teaching", $V1340="Early years",$V1340="SEND resourced"), NOT(ISBLANK($M1340))),"Space with status type and unusable type.",
AND($V1340= "Classbase",'Establishment details'!$C$22&gt;=10), "Classbase status is only valid in schools with a primary element.",
AND($I1340= "Large",$N1340 &gt; 3.5), "Large rooms with less than 3.5m height.",
AND(OR($V1340="Light practical (science)",$V1340="Light practical (science)",$V1340="Heavy practical (workshops)", $V1340="Heavy practical (clean)"), OR($O1340=0,ISBLANK($O1340))),"Missing sinks count for light and heavy practical spaces.",
AND($M1340 = "Other",ISBLANK($R1340)), "Invalid unusable type / missing note for other unusable type."
),
" ")</f>
        <v>Missing space use.</v>
      </c>
    </row>
    <row r="1341" spans="2:23" ht="15.75" x14ac:dyDescent="0.25">
      <c r="B1341" s="143"/>
      <c r="C1341" s="144"/>
      <c r="D1341" s="144"/>
      <c r="E1341" s="144"/>
      <c r="F1341" s="147" t="str" cm="1">
        <f t="array" ref="F1341">_xlfn.IFNA(CONCATENATE(_xlfn.IFS($D1341="Mezzanine",LEFT($D1341,1), $D1341="Ground Floor",LEFT($D1341,1),$D1341="Basment ",LEFT($D1341,1), $D1341="1st Floor", "0"&amp;LEFT($D1341,1), $D1341="2nd Floor", "0"&amp;LEFT($D1341,1), $D1341="3rd Floor", "0"&amp;LEFT($D1341,1), $D1341="4th Floor", "0"&amp;LEFT($D1341,1), $D1341="5th Floor", "0"&amp;LEFT($D1341,1), $D1341="6th Floor", "0"&amp;LEFT($D1341,1),$D1341="7th Floor", "0"&amp;LEFT($D1341,1),$D1341="8th Floor", "0"&amp;LEFT($D1341,1),$D1341="9th Floor", "0"&amp;LEFT($D1341,1),$D1341="10th Floor", LEFT($D1341,2),$D1341="11th Floor", LEFT($D1341,2),$D1341="12th Floor", LEFT($D1341,2),$D1341="13th Floor", LEFT($D1341,2), $D1341="Lower Ground", LEFT($D1341)&amp;IF(ISNUMBER(FIND(" ",$D1341)),MID($D1341,FIND(" ",$D1341)+1,1),"")&amp;IF(ISNUMBER(FIND(" ",$D1341,FIND(" ",$D1341)+1)),MID($D1341,FIND(" ",$D1341,FIND(" ",$D1341)+1)+1,1),""),$D1341="Upper Ground", LEFT($D1341)&amp;IF(ISNUMBER(FIND(" ",$D1341)),MID($D1341,FIND(" ",$D1341)+1,1),"")&amp;IF(ISNUMBER(FIND(" ",$D1341,FIND(" ",$D1341)+1)),MID($D1341,FIND(" ",$D1341,FIND(" ",$D1341)+1)+1,1),"")),".0",$E1341), " ")</f>
        <v xml:space="preserve"> </v>
      </c>
      <c r="G1341" s="144"/>
      <c r="H1341" s="144"/>
      <c r="I1341" s="144"/>
      <c r="J1341" s="144"/>
      <c r="K1341" s="144"/>
      <c r="L1341" s="149" t="str" cm="1">
        <f t="array" ref="L1341">_xlfn.IFNA(
_xlfn.IFS(
AND($F1341=" ",$G1341=" ",$H1341=" "),"Please update all three: Surveyor Room Reference, Establishment Room Reference and Establishment Room Name",
AND(OR($I1341="General",$I1341="Open plan/ semi-open general",$I1341="Fitted",$I1341="Light practical (science)",$I1341="Light practical (other)",$I1341="Heavy practical (workshops)",$I1341="Heavy practical (clean)",$I1341="Large",$I1341="Storage"),$J1341=0,$K1341=0),"Please update Net Area or Non-net Area",
AND($B1341&lt;&gt;"OUT",$J1341=0,$I1341&lt;&gt;"Non-net",$M1341="85% Circulation"),"Net area not recorded for spaces with 85% circulation unusable type",
AND(OR($I1341="General",$I1341="Open plan/ semi-open general",$I1341="Fitted",$I1341="Light practical (science)",$I1341="Light practical (other)",$I1341="Heavy practical (workshops)",$I1341="Heavy practical (clean)",$I1341="Large",$I1341="Storage"),OR($J1341=0,ISBLANK($J1341))),"Net area not recorded in net spaces",
AND(OR($I1341="Non-net",$I1341="Outdoor space"),$J1341&gt;0),"Net Area Recorded in Non-net space",
AND($I1341="General",$J1341&gt;90),"This general space is over 90m2, please ensure that this space is entered as separate spaces if it usually used as separate spaces",
AND($I1341="Open plan/ semi-open general",$J1341&lt;27),"Open plan general space under 27m2",
AND(OR($K1341=0,ISBLANK($K1341)), $I1341="Non-net"),"Non-net area not recorded in non-net space"
),
" ")</f>
        <v xml:space="preserve"> </v>
      </c>
      <c r="M1341" s="144"/>
      <c r="N1341" s="144"/>
      <c r="O1341" s="144"/>
      <c r="P1341" s="144"/>
      <c r="Q1341" s="144"/>
      <c r="R1341" s="171"/>
      <c r="S1341" s="147">
        <f>NCA_Calculations!$P$1353</f>
        <v>0</v>
      </c>
      <c r="T1341" s="147">
        <f>NCA_Calculations!$Q$1353</f>
        <v>0</v>
      </c>
      <c r="U1341" s="144"/>
      <c r="V1341" s="144"/>
      <c r="W1341" s="149" t="str" cm="1">
        <f t="array" ref="W1341">_xlfn.IFNA(
_xlfn.IFS(
ISBLANK($U1341),"Missing space use.",
AND('Establishment details'!$C$14="Secondary",$V1341="Classbase"),"Invalid Status type",
AND(OR( $V1341="Classbase", $V1341="Teaching", $V1341="Early years",$V1341="SEND resourced"), NOT(ISBLANK($M1341))),"Space with status type and unusable type.",
AND($V1341= "Classbase",'Establishment details'!$C$22&gt;=10), "Classbase status is only valid in schools with a primary element.",
AND($I1341= "Large",$N1341 &gt; 3.5), "Large rooms with less than 3.5m height.",
AND(OR($V1341="Light practical (science)",$V1341="Light practical (science)",$V1341="Heavy practical (workshops)", $V1341="Heavy practical (clean)"), OR($O1341=0,ISBLANK($O1341))),"Missing sinks count for light and heavy practical spaces.",
AND($M1341 = "Other",ISBLANK($R1341)), "Invalid unusable type / missing note for other unusable type."
),
" ")</f>
        <v>Missing space use.</v>
      </c>
    </row>
    <row r="1342" spans="2:23" ht="15.75" x14ac:dyDescent="0.25">
      <c r="B1342" s="143"/>
      <c r="C1342" s="144"/>
      <c r="D1342" s="144"/>
      <c r="E1342" s="144"/>
      <c r="F1342" s="147" t="str" cm="1">
        <f t="array" ref="F1342">_xlfn.IFNA(CONCATENATE(_xlfn.IFS($D1342="Mezzanine",LEFT($D1342,1), $D1342="Ground Floor",LEFT($D1342,1),$D1342="Basment ",LEFT($D1342,1), $D1342="1st Floor", "0"&amp;LEFT($D1342,1), $D1342="2nd Floor", "0"&amp;LEFT($D1342,1), $D1342="3rd Floor", "0"&amp;LEFT($D1342,1), $D1342="4th Floor", "0"&amp;LEFT($D1342,1), $D1342="5th Floor", "0"&amp;LEFT($D1342,1), $D1342="6th Floor", "0"&amp;LEFT($D1342,1),$D1342="7th Floor", "0"&amp;LEFT($D1342,1),$D1342="8th Floor", "0"&amp;LEFT($D1342,1),$D1342="9th Floor", "0"&amp;LEFT($D1342,1),$D1342="10th Floor", LEFT($D1342,2),$D1342="11th Floor", LEFT($D1342,2),$D1342="12th Floor", LEFT($D1342,2),$D1342="13th Floor", LEFT($D1342,2), $D1342="Lower Ground", LEFT($D1342)&amp;IF(ISNUMBER(FIND(" ",$D1342)),MID($D1342,FIND(" ",$D1342)+1,1),"")&amp;IF(ISNUMBER(FIND(" ",$D1342,FIND(" ",$D1342)+1)),MID($D1342,FIND(" ",$D1342,FIND(" ",$D1342)+1)+1,1),""),$D1342="Upper Ground", LEFT($D1342)&amp;IF(ISNUMBER(FIND(" ",$D1342)),MID($D1342,FIND(" ",$D1342)+1,1),"")&amp;IF(ISNUMBER(FIND(" ",$D1342,FIND(" ",$D1342)+1)),MID($D1342,FIND(" ",$D1342,FIND(" ",$D1342)+1)+1,1),"")),".0",$E1342), " ")</f>
        <v xml:space="preserve"> </v>
      </c>
      <c r="G1342" s="144"/>
      <c r="H1342" s="144"/>
      <c r="I1342" s="144"/>
      <c r="J1342" s="144"/>
      <c r="K1342" s="144"/>
      <c r="L1342" s="149" t="str" cm="1">
        <f t="array" ref="L1342">_xlfn.IFNA(
_xlfn.IFS(
AND($F1342=" ",$G1342=" ",$H1342=" "),"Please update all three: Surveyor Room Reference, Establishment Room Reference and Establishment Room Name",
AND(OR($I1342="General",$I1342="Open plan/ semi-open general",$I1342="Fitted",$I1342="Light practical (science)",$I1342="Light practical (other)",$I1342="Heavy practical (workshops)",$I1342="Heavy practical (clean)",$I1342="Large",$I1342="Storage"),$J1342=0,$K1342=0),"Please update Net Area or Non-net Area",
AND($B1342&lt;&gt;"OUT",$J1342=0,$I1342&lt;&gt;"Non-net",$M1342="85% Circulation"),"Net area not recorded for spaces with 85% circulation unusable type",
AND(OR($I1342="General",$I1342="Open plan/ semi-open general",$I1342="Fitted",$I1342="Light practical (science)",$I1342="Light practical (other)",$I1342="Heavy practical (workshops)",$I1342="Heavy practical (clean)",$I1342="Large",$I1342="Storage"),OR($J1342=0,ISBLANK($J1342))),"Net area not recorded in net spaces",
AND(OR($I1342="Non-net",$I1342="Outdoor space"),$J1342&gt;0),"Net Area Recorded in Non-net space",
AND($I1342="General",$J1342&gt;90),"This general space is over 90m2, please ensure that this space is entered as separate spaces if it usually used as separate spaces",
AND($I1342="Open plan/ semi-open general",$J1342&lt;27),"Open plan general space under 27m2",
AND(OR($K1342=0,ISBLANK($K1342)), $I1342="Non-net"),"Non-net area not recorded in non-net space"
),
" ")</f>
        <v xml:space="preserve"> </v>
      </c>
      <c r="M1342" s="144"/>
      <c r="N1342" s="144"/>
      <c r="O1342" s="144"/>
      <c r="P1342" s="144"/>
      <c r="Q1342" s="144"/>
      <c r="R1342" s="171"/>
      <c r="S1342" s="147">
        <f>NCA_Calculations!$P$1354</f>
        <v>0</v>
      </c>
      <c r="T1342" s="147">
        <f>NCA_Calculations!$Q$1354</f>
        <v>0</v>
      </c>
      <c r="U1342" s="144"/>
      <c r="V1342" s="144"/>
      <c r="W1342" s="149" t="str" cm="1">
        <f t="array" ref="W1342">_xlfn.IFNA(
_xlfn.IFS(
ISBLANK($U1342),"Missing space use.",
AND('Establishment details'!$C$14="Secondary",$V1342="Classbase"),"Invalid Status type",
AND(OR( $V1342="Classbase", $V1342="Teaching", $V1342="Early years",$V1342="SEND resourced"), NOT(ISBLANK($M1342))),"Space with status type and unusable type.",
AND($V1342= "Classbase",'Establishment details'!$C$22&gt;=10), "Classbase status is only valid in schools with a primary element.",
AND($I1342= "Large",$N1342 &gt; 3.5), "Large rooms with less than 3.5m height.",
AND(OR($V1342="Light practical (science)",$V1342="Light practical (science)",$V1342="Heavy practical (workshops)", $V1342="Heavy practical (clean)"), OR($O1342=0,ISBLANK($O1342))),"Missing sinks count for light and heavy practical spaces.",
AND($M1342 = "Other",ISBLANK($R1342)), "Invalid unusable type / missing note for other unusable type."
),
" ")</f>
        <v>Missing space use.</v>
      </c>
    </row>
    <row r="1343" spans="2:23" ht="15.75" x14ac:dyDescent="0.25">
      <c r="B1343" s="143"/>
      <c r="C1343" s="144"/>
      <c r="D1343" s="144"/>
      <c r="E1343" s="144"/>
      <c r="F1343" s="147" t="str" cm="1">
        <f t="array" ref="F1343">_xlfn.IFNA(CONCATENATE(_xlfn.IFS($D1343="Mezzanine",LEFT($D1343,1), $D1343="Ground Floor",LEFT($D1343,1),$D1343="Basment ",LEFT($D1343,1), $D1343="1st Floor", "0"&amp;LEFT($D1343,1), $D1343="2nd Floor", "0"&amp;LEFT($D1343,1), $D1343="3rd Floor", "0"&amp;LEFT($D1343,1), $D1343="4th Floor", "0"&amp;LEFT($D1343,1), $D1343="5th Floor", "0"&amp;LEFT($D1343,1), $D1343="6th Floor", "0"&amp;LEFT($D1343,1),$D1343="7th Floor", "0"&amp;LEFT($D1343,1),$D1343="8th Floor", "0"&amp;LEFT($D1343,1),$D1343="9th Floor", "0"&amp;LEFT($D1343,1),$D1343="10th Floor", LEFT($D1343,2),$D1343="11th Floor", LEFT($D1343,2),$D1343="12th Floor", LEFT($D1343,2),$D1343="13th Floor", LEFT($D1343,2), $D1343="Lower Ground", LEFT($D1343)&amp;IF(ISNUMBER(FIND(" ",$D1343)),MID($D1343,FIND(" ",$D1343)+1,1),"")&amp;IF(ISNUMBER(FIND(" ",$D1343,FIND(" ",$D1343)+1)),MID($D1343,FIND(" ",$D1343,FIND(" ",$D1343)+1)+1,1),""),$D1343="Upper Ground", LEFT($D1343)&amp;IF(ISNUMBER(FIND(" ",$D1343)),MID($D1343,FIND(" ",$D1343)+1,1),"")&amp;IF(ISNUMBER(FIND(" ",$D1343,FIND(" ",$D1343)+1)),MID($D1343,FIND(" ",$D1343,FIND(" ",$D1343)+1)+1,1),"")),".0",$E1343), " ")</f>
        <v xml:space="preserve"> </v>
      </c>
      <c r="G1343" s="144"/>
      <c r="H1343" s="144"/>
      <c r="I1343" s="144"/>
      <c r="J1343" s="144"/>
      <c r="K1343" s="144"/>
      <c r="L1343" s="149" t="str" cm="1">
        <f t="array" ref="L1343">_xlfn.IFNA(
_xlfn.IFS(
AND($F1343=" ",$G1343=" ",$H1343=" "),"Please update all three: Surveyor Room Reference, Establishment Room Reference and Establishment Room Name",
AND(OR($I1343="General",$I1343="Open plan/ semi-open general",$I1343="Fitted",$I1343="Light practical (science)",$I1343="Light practical (other)",$I1343="Heavy practical (workshops)",$I1343="Heavy practical (clean)",$I1343="Large",$I1343="Storage"),$J1343=0,$K1343=0),"Please update Net Area or Non-net Area",
AND($B1343&lt;&gt;"OUT",$J1343=0,$I1343&lt;&gt;"Non-net",$M1343="85% Circulation"),"Net area not recorded for spaces with 85% circulation unusable type",
AND(OR($I1343="General",$I1343="Open plan/ semi-open general",$I1343="Fitted",$I1343="Light practical (science)",$I1343="Light practical (other)",$I1343="Heavy practical (workshops)",$I1343="Heavy practical (clean)",$I1343="Large",$I1343="Storage"),OR($J1343=0,ISBLANK($J1343))),"Net area not recorded in net spaces",
AND(OR($I1343="Non-net",$I1343="Outdoor space"),$J1343&gt;0),"Net Area Recorded in Non-net space",
AND($I1343="General",$J1343&gt;90),"This general space is over 90m2, please ensure that this space is entered as separate spaces if it usually used as separate spaces",
AND($I1343="Open plan/ semi-open general",$J1343&lt;27),"Open plan general space under 27m2",
AND(OR($K1343=0,ISBLANK($K1343)), $I1343="Non-net"),"Non-net area not recorded in non-net space"
),
" ")</f>
        <v xml:space="preserve"> </v>
      </c>
      <c r="M1343" s="144"/>
      <c r="N1343" s="144"/>
      <c r="O1343" s="144"/>
      <c r="P1343" s="144"/>
      <c r="Q1343" s="144"/>
      <c r="R1343" s="171"/>
      <c r="S1343" s="147">
        <f>NCA_Calculations!$P$1355</f>
        <v>0</v>
      </c>
      <c r="T1343" s="147">
        <f>NCA_Calculations!$Q$1355</f>
        <v>0</v>
      </c>
      <c r="U1343" s="144"/>
      <c r="V1343" s="144"/>
      <c r="W1343" s="149" t="str" cm="1">
        <f t="array" ref="W1343">_xlfn.IFNA(
_xlfn.IFS(
ISBLANK($U1343),"Missing space use.",
AND('Establishment details'!$C$14="Secondary",$V1343="Classbase"),"Invalid Status type",
AND(OR( $V1343="Classbase", $V1343="Teaching", $V1343="Early years",$V1343="SEND resourced"), NOT(ISBLANK($M1343))),"Space with status type and unusable type.",
AND($V1343= "Classbase",'Establishment details'!$C$22&gt;=10), "Classbase status is only valid in schools with a primary element.",
AND($I1343= "Large",$N1343 &gt; 3.5), "Large rooms with less than 3.5m height.",
AND(OR($V1343="Light practical (science)",$V1343="Light practical (science)",$V1343="Heavy practical (workshops)", $V1343="Heavy practical (clean)"), OR($O1343=0,ISBLANK($O1343))),"Missing sinks count for light and heavy practical spaces.",
AND($M1343 = "Other",ISBLANK($R1343)), "Invalid unusable type / missing note for other unusable type."
),
" ")</f>
        <v>Missing space use.</v>
      </c>
    </row>
    <row r="1344" spans="2:23" ht="15.75" x14ac:dyDescent="0.25">
      <c r="B1344" s="143"/>
      <c r="C1344" s="144"/>
      <c r="D1344" s="144"/>
      <c r="E1344" s="144"/>
      <c r="F1344" s="147" t="str" cm="1">
        <f t="array" ref="F1344">_xlfn.IFNA(CONCATENATE(_xlfn.IFS($D1344="Mezzanine",LEFT($D1344,1), $D1344="Ground Floor",LEFT($D1344,1),$D1344="Basment ",LEFT($D1344,1), $D1344="1st Floor", "0"&amp;LEFT($D1344,1), $D1344="2nd Floor", "0"&amp;LEFT($D1344,1), $D1344="3rd Floor", "0"&amp;LEFT($D1344,1), $D1344="4th Floor", "0"&amp;LEFT($D1344,1), $D1344="5th Floor", "0"&amp;LEFT($D1344,1), $D1344="6th Floor", "0"&amp;LEFT($D1344,1),$D1344="7th Floor", "0"&amp;LEFT($D1344,1),$D1344="8th Floor", "0"&amp;LEFT($D1344,1),$D1344="9th Floor", "0"&amp;LEFT($D1344,1),$D1344="10th Floor", LEFT($D1344,2),$D1344="11th Floor", LEFT($D1344,2),$D1344="12th Floor", LEFT($D1344,2),$D1344="13th Floor", LEFT($D1344,2), $D1344="Lower Ground", LEFT($D1344)&amp;IF(ISNUMBER(FIND(" ",$D1344)),MID($D1344,FIND(" ",$D1344)+1,1),"")&amp;IF(ISNUMBER(FIND(" ",$D1344,FIND(" ",$D1344)+1)),MID($D1344,FIND(" ",$D1344,FIND(" ",$D1344)+1)+1,1),""),$D1344="Upper Ground", LEFT($D1344)&amp;IF(ISNUMBER(FIND(" ",$D1344)),MID($D1344,FIND(" ",$D1344)+1,1),"")&amp;IF(ISNUMBER(FIND(" ",$D1344,FIND(" ",$D1344)+1)),MID($D1344,FIND(" ",$D1344,FIND(" ",$D1344)+1)+1,1),"")),".0",$E1344), " ")</f>
        <v xml:space="preserve"> </v>
      </c>
      <c r="G1344" s="144"/>
      <c r="H1344" s="144"/>
      <c r="I1344" s="144"/>
      <c r="J1344" s="144"/>
      <c r="K1344" s="144"/>
      <c r="L1344" s="149" t="str" cm="1">
        <f t="array" ref="L1344">_xlfn.IFNA(
_xlfn.IFS(
AND($F1344=" ",$G1344=" ",$H1344=" "),"Please update all three: Surveyor Room Reference, Establishment Room Reference and Establishment Room Name",
AND(OR($I1344="General",$I1344="Open plan/ semi-open general",$I1344="Fitted",$I1344="Light practical (science)",$I1344="Light practical (other)",$I1344="Heavy practical (workshops)",$I1344="Heavy practical (clean)",$I1344="Large",$I1344="Storage"),$J1344=0,$K1344=0),"Please update Net Area or Non-net Area",
AND($B1344&lt;&gt;"OUT",$J1344=0,$I1344&lt;&gt;"Non-net",$M1344="85% Circulation"),"Net area not recorded for spaces with 85% circulation unusable type",
AND(OR($I1344="General",$I1344="Open plan/ semi-open general",$I1344="Fitted",$I1344="Light practical (science)",$I1344="Light practical (other)",$I1344="Heavy practical (workshops)",$I1344="Heavy practical (clean)",$I1344="Large",$I1344="Storage"),OR($J1344=0,ISBLANK($J1344))),"Net area not recorded in net spaces",
AND(OR($I1344="Non-net",$I1344="Outdoor space"),$J1344&gt;0),"Net Area Recorded in Non-net space",
AND($I1344="General",$J1344&gt;90),"This general space is over 90m2, please ensure that this space is entered as separate spaces if it usually used as separate spaces",
AND($I1344="Open plan/ semi-open general",$J1344&lt;27),"Open plan general space under 27m2",
AND(OR($K1344=0,ISBLANK($K1344)), $I1344="Non-net"),"Non-net area not recorded in non-net space"
),
" ")</f>
        <v xml:space="preserve"> </v>
      </c>
      <c r="M1344" s="144"/>
      <c r="N1344" s="144"/>
      <c r="O1344" s="144"/>
      <c r="P1344" s="144"/>
      <c r="Q1344" s="144"/>
      <c r="R1344" s="171"/>
      <c r="S1344" s="147">
        <f>NCA_Calculations!$P$1356</f>
        <v>0</v>
      </c>
      <c r="T1344" s="147">
        <f>NCA_Calculations!$Q$1356</f>
        <v>0</v>
      </c>
      <c r="U1344" s="144"/>
      <c r="V1344" s="144"/>
      <c r="W1344" s="149" t="str" cm="1">
        <f t="array" ref="W1344">_xlfn.IFNA(
_xlfn.IFS(
ISBLANK($U1344),"Missing space use.",
AND('Establishment details'!$C$14="Secondary",$V1344="Classbase"),"Invalid Status type",
AND(OR( $V1344="Classbase", $V1344="Teaching", $V1344="Early years",$V1344="SEND resourced"), NOT(ISBLANK($M1344))),"Space with status type and unusable type.",
AND($V1344= "Classbase",'Establishment details'!$C$22&gt;=10), "Classbase status is only valid in schools with a primary element.",
AND($I1344= "Large",$N1344 &gt; 3.5), "Large rooms with less than 3.5m height.",
AND(OR($V1344="Light practical (science)",$V1344="Light practical (science)",$V1344="Heavy practical (workshops)", $V1344="Heavy practical (clean)"), OR($O1344=0,ISBLANK($O1344))),"Missing sinks count for light and heavy practical spaces.",
AND($M1344 = "Other",ISBLANK($R1344)), "Invalid unusable type / missing note for other unusable type."
),
" ")</f>
        <v>Missing space use.</v>
      </c>
    </row>
    <row r="1345" spans="2:23" ht="15.75" x14ac:dyDescent="0.25">
      <c r="B1345" s="143"/>
      <c r="C1345" s="144"/>
      <c r="D1345" s="144"/>
      <c r="E1345" s="144"/>
      <c r="F1345" s="147" t="str" cm="1">
        <f t="array" ref="F1345">_xlfn.IFNA(CONCATENATE(_xlfn.IFS($D1345="Mezzanine",LEFT($D1345,1), $D1345="Ground Floor",LEFT($D1345,1),$D1345="Basment ",LEFT($D1345,1), $D1345="1st Floor", "0"&amp;LEFT($D1345,1), $D1345="2nd Floor", "0"&amp;LEFT($D1345,1), $D1345="3rd Floor", "0"&amp;LEFT($D1345,1), $D1345="4th Floor", "0"&amp;LEFT($D1345,1), $D1345="5th Floor", "0"&amp;LEFT($D1345,1), $D1345="6th Floor", "0"&amp;LEFT($D1345,1),$D1345="7th Floor", "0"&amp;LEFT($D1345,1),$D1345="8th Floor", "0"&amp;LEFT($D1345,1),$D1345="9th Floor", "0"&amp;LEFT($D1345,1),$D1345="10th Floor", LEFT($D1345,2),$D1345="11th Floor", LEFT($D1345,2),$D1345="12th Floor", LEFT($D1345,2),$D1345="13th Floor", LEFT($D1345,2), $D1345="Lower Ground", LEFT($D1345)&amp;IF(ISNUMBER(FIND(" ",$D1345)),MID($D1345,FIND(" ",$D1345)+1,1),"")&amp;IF(ISNUMBER(FIND(" ",$D1345,FIND(" ",$D1345)+1)),MID($D1345,FIND(" ",$D1345,FIND(" ",$D1345)+1)+1,1),""),$D1345="Upper Ground", LEFT($D1345)&amp;IF(ISNUMBER(FIND(" ",$D1345)),MID($D1345,FIND(" ",$D1345)+1,1),"")&amp;IF(ISNUMBER(FIND(" ",$D1345,FIND(" ",$D1345)+1)),MID($D1345,FIND(" ",$D1345,FIND(" ",$D1345)+1)+1,1),"")),".0",$E1345), " ")</f>
        <v xml:space="preserve"> </v>
      </c>
      <c r="G1345" s="144"/>
      <c r="H1345" s="144"/>
      <c r="I1345" s="144"/>
      <c r="J1345" s="144"/>
      <c r="K1345" s="144"/>
      <c r="L1345" s="149" t="str" cm="1">
        <f t="array" ref="L1345">_xlfn.IFNA(
_xlfn.IFS(
AND($F1345=" ",$G1345=" ",$H1345=" "),"Please update all three: Surveyor Room Reference, Establishment Room Reference and Establishment Room Name",
AND(OR($I1345="General",$I1345="Open plan/ semi-open general",$I1345="Fitted",$I1345="Light practical (science)",$I1345="Light practical (other)",$I1345="Heavy practical (workshops)",$I1345="Heavy practical (clean)",$I1345="Large",$I1345="Storage"),$J1345=0,$K1345=0),"Please update Net Area or Non-net Area",
AND($B1345&lt;&gt;"OUT",$J1345=0,$I1345&lt;&gt;"Non-net",$M1345="85% Circulation"),"Net area not recorded for spaces with 85% circulation unusable type",
AND(OR($I1345="General",$I1345="Open plan/ semi-open general",$I1345="Fitted",$I1345="Light practical (science)",$I1345="Light practical (other)",$I1345="Heavy practical (workshops)",$I1345="Heavy practical (clean)",$I1345="Large",$I1345="Storage"),OR($J1345=0,ISBLANK($J1345))),"Net area not recorded in net spaces",
AND(OR($I1345="Non-net",$I1345="Outdoor space"),$J1345&gt;0),"Net Area Recorded in Non-net space",
AND($I1345="General",$J1345&gt;90),"This general space is over 90m2, please ensure that this space is entered as separate spaces if it usually used as separate spaces",
AND($I1345="Open plan/ semi-open general",$J1345&lt;27),"Open plan general space under 27m2",
AND(OR($K1345=0,ISBLANK($K1345)), $I1345="Non-net"),"Non-net area not recorded in non-net space"
),
" ")</f>
        <v xml:space="preserve"> </v>
      </c>
      <c r="M1345" s="144"/>
      <c r="N1345" s="144"/>
      <c r="O1345" s="144"/>
      <c r="P1345" s="144"/>
      <c r="Q1345" s="144"/>
      <c r="R1345" s="171"/>
      <c r="S1345" s="147">
        <f>NCA_Calculations!$P$1357</f>
        <v>0</v>
      </c>
      <c r="T1345" s="147">
        <f>NCA_Calculations!$Q$1357</f>
        <v>0</v>
      </c>
      <c r="U1345" s="144"/>
      <c r="V1345" s="144"/>
      <c r="W1345" s="149" t="str" cm="1">
        <f t="array" ref="W1345">_xlfn.IFNA(
_xlfn.IFS(
ISBLANK($U1345),"Missing space use.",
AND('Establishment details'!$C$14="Secondary",$V1345="Classbase"),"Invalid Status type",
AND(OR( $V1345="Classbase", $V1345="Teaching", $V1345="Early years",$V1345="SEND resourced"), NOT(ISBLANK($M1345))),"Space with status type and unusable type.",
AND($V1345= "Classbase",'Establishment details'!$C$22&gt;=10), "Classbase status is only valid in schools with a primary element.",
AND($I1345= "Large",$N1345 &gt; 3.5), "Large rooms with less than 3.5m height.",
AND(OR($V1345="Light practical (science)",$V1345="Light practical (science)",$V1345="Heavy practical (workshops)", $V1345="Heavy practical (clean)"), OR($O1345=0,ISBLANK($O1345))),"Missing sinks count for light and heavy practical spaces.",
AND($M1345 = "Other",ISBLANK($R1345)), "Invalid unusable type / missing note for other unusable type."
),
" ")</f>
        <v>Missing space use.</v>
      </c>
    </row>
    <row r="1346" spans="2:23" ht="15.75" x14ac:dyDescent="0.25">
      <c r="B1346" s="143"/>
      <c r="C1346" s="144"/>
      <c r="D1346" s="144"/>
      <c r="E1346" s="144"/>
      <c r="F1346" s="147" t="str" cm="1">
        <f t="array" ref="F1346">_xlfn.IFNA(CONCATENATE(_xlfn.IFS($D1346="Mezzanine",LEFT($D1346,1), $D1346="Ground Floor",LEFT($D1346,1),$D1346="Basment ",LEFT($D1346,1), $D1346="1st Floor", "0"&amp;LEFT($D1346,1), $D1346="2nd Floor", "0"&amp;LEFT($D1346,1), $D1346="3rd Floor", "0"&amp;LEFT($D1346,1), $D1346="4th Floor", "0"&amp;LEFT($D1346,1), $D1346="5th Floor", "0"&amp;LEFT($D1346,1), $D1346="6th Floor", "0"&amp;LEFT($D1346,1),$D1346="7th Floor", "0"&amp;LEFT($D1346,1),$D1346="8th Floor", "0"&amp;LEFT($D1346,1),$D1346="9th Floor", "0"&amp;LEFT($D1346,1),$D1346="10th Floor", LEFT($D1346,2),$D1346="11th Floor", LEFT($D1346,2),$D1346="12th Floor", LEFT($D1346,2),$D1346="13th Floor", LEFT($D1346,2), $D1346="Lower Ground", LEFT($D1346)&amp;IF(ISNUMBER(FIND(" ",$D1346)),MID($D1346,FIND(" ",$D1346)+1,1),"")&amp;IF(ISNUMBER(FIND(" ",$D1346,FIND(" ",$D1346)+1)),MID($D1346,FIND(" ",$D1346,FIND(" ",$D1346)+1)+1,1),""),$D1346="Upper Ground", LEFT($D1346)&amp;IF(ISNUMBER(FIND(" ",$D1346)),MID($D1346,FIND(" ",$D1346)+1,1),"")&amp;IF(ISNUMBER(FIND(" ",$D1346,FIND(" ",$D1346)+1)),MID($D1346,FIND(" ",$D1346,FIND(" ",$D1346)+1)+1,1),"")),".0",$E1346), " ")</f>
        <v xml:space="preserve"> </v>
      </c>
      <c r="G1346" s="144"/>
      <c r="H1346" s="144"/>
      <c r="I1346" s="144"/>
      <c r="J1346" s="144"/>
      <c r="K1346" s="144"/>
      <c r="L1346" s="149" t="str" cm="1">
        <f t="array" ref="L1346">_xlfn.IFNA(
_xlfn.IFS(
AND($F1346=" ",$G1346=" ",$H1346=" "),"Please update all three: Surveyor Room Reference, Establishment Room Reference and Establishment Room Name",
AND(OR($I1346="General",$I1346="Open plan/ semi-open general",$I1346="Fitted",$I1346="Light practical (science)",$I1346="Light practical (other)",$I1346="Heavy practical (workshops)",$I1346="Heavy practical (clean)",$I1346="Large",$I1346="Storage"),$J1346=0,$K1346=0),"Please update Net Area or Non-net Area",
AND($B1346&lt;&gt;"OUT",$J1346=0,$I1346&lt;&gt;"Non-net",$M1346="85% Circulation"),"Net area not recorded for spaces with 85% circulation unusable type",
AND(OR($I1346="General",$I1346="Open plan/ semi-open general",$I1346="Fitted",$I1346="Light practical (science)",$I1346="Light practical (other)",$I1346="Heavy practical (workshops)",$I1346="Heavy practical (clean)",$I1346="Large",$I1346="Storage"),OR($J1346=0,ISBLANK($J1346))),"Net area not recorded in net spaces",
AND(OR($I1346="Non-net",$I1346="Outdoor space"),$J1346&gt;0),"Net Area Recorded in Non-net space",
AND($I1346="General",$J1346&gt;90),"This general space is over 90m2, please ensure that this space is entered as separate spaces if it usually used as separate spaces",
AND($I1346="Open plan/ semi-open general",$J1346&lt;27),"Open plan general space under 27m2",
AND(OR($K1346=0,ISBLANK($K1346)), $I1346="Non-net"),"Non-net area not recorded in non-net space"
),
" ")</f>
        <v xml:space="preserve"> </v>
      </c>
      <c r="M1346" s="144"/>
      <c r="N1346" s="144"/>
      <c r="O1346" s="144"/>
      <c r="P1346" s="144"/>
      <c r="Q1346" s="144"/>
      <c r="R1346" s="171"/>
      <c r="S1346" s="147">
        <f>NCA_Calculations!$P$1358</f>
        <v>0</v>
      </c>
      <c r="T1346" s="147">
        <f>NCA_Calculations!$Q$1358</f>
        <v>0</v>
      </c>
      <c r="U1346" s="144"/>
      <c r="V1346" s="144"/>
      <c r="W1346" s="149" t="str" cm="1">
        <f t="array" ref="W1346">_xlfn.IFNA(
_xlfn.IFS(
ISBLANK($U1346),"Missing space use.",
AND('Establishment details'!$C$14="Secondary",$V1346="Classbase"),"Invalid Status type",
AND(OR( $V1346="Classbase", $V1346="Teaching", $V1346="Early years",$V1346="SEND resourced"), NOT(ISBLANK($M1346))),"Space with status type and unusable type.",
AND($V1346= "Classbase",'Establishment details'!$C$22&gt;=10), "Classbase status is only valid in schools with a primary element.",
AND($I1346= "Large",$N1346 &gt; 3.5), "Large rooms with less than 3.5m height.",
AND(OR($V1346="Light practical (science)",$V1346="Light practical (science)",$V1346="Heavy practical (workshops)", $V1346="Heavy practical (clean)"), OR($O1346=0,ISBLANK($O1346))),"Missing sinks count for light and heavy practical spaces.",
AND($M1346 = "Other",ISBLANK($R1346)), "Invalid unusable type / missing note for other unusable type."
),
" ")</f>
        <v>Missing space use.</v>
      </c>
    </row>
    <row r="1347" spans="2:23" ht="15.75" x14ac:dyDescent="0.25">
      <c r="B1347" s="143"/>
      <c r="C1347" s="144"/>
      <c r="D1347" s="144"/>
      <c r="E1347" s="144"/>
      <c r="F1347" s="147" t="str" cm="1">
        <f t="array" ref="F1347">_xlfn.IFNA(CONCATENATE(_xlfn.IFS($D1347="Mezzanine",LEFT($D1347,1), $D1347="Ground Floor",LEFT($D1347,1),$D1347="Basment ",LEFT($D1347,1), $D1347="1st Floor", "0"&amp;LEFT($D1347,1), $D1347="2nd Floor", "0"&amp;LEFT($D1347,1), $D1347="3rd Floor", "0"&amp;LEFT($D1347,1), $D1347="4th Floor", "0"&amp;LEFT($D1347,1), $D1347="5th Floor", "0"&amp;LEFT($D1347,1), $D1347="6th Floor", "0"&amp;LEFT($D1347,1),$D1347="7th Floor", "0"&amp;LEFT($D1347,1),$D1347="8th Floor", "0"&amp;LEFT($D1347,1),$D1347="9th Floor", "0"&amp;LEFT($D1347,1),$D1347="10th Floor", LEFT($D1347,2),$D1347="11th Floor", LEFT($D1347,2),$D1347="12th Floor", LEFT($D1347,2),$D1347="13th Floor", LEFT($D1347,2), $D1347="Lower Ground", LEFT($D1347)&amp;IF(ISNUMBER(FIND(" ",$D1347)),MID($D1347,FIND(" ",$D1347)+1,1),"")&amp;IF(ISNUMBER(FIND(" ",$D1347,FIND(" ",$D1347)+1)),MID($D1347,FIND(" ",$D1347,FIND(" ",$D1347)+1)+1,1),""),$D1347="Upper Ground", LEFT($D1347)&amp;IF(ISNUMBER(FIND(" ",$D1347)),MID($D1347,FIND(" ",$D1347)+1,1),"")&amp;IF(ISNUMBER(FIND(" ",$D1347,FIND(" ",$D1347)+1)),MID($D1347,FIND(" ",$D1347,FIND(" ",$D1347)+1)+1,1),"")),".0",$E1347), " ")</f>
        <v xml:space="preserve"> </v>
      </c>
      <c r="G1347" s="144"/>
      <c r="H1347" s="144"/>
      <c r="I1347" s="144"/>
      <c r="J1347" s="144"/>
      <c r="K1347" s="144"/>
      <c r="L1347" s="149" t="str" cm="1">
        <f t="array" ref="L1347">_xlfn.IFNA(
_xlfn.IFS(
AND($F1347=" ",$G1347=" ",$H1347=" "),"Please update all three: Surveyor Room Reference, Establishment Room Reference and Establishment Room Name",
AND(OR($I1347="General",$I1347="Open plan/ semi-open general",$I1347="Fitted",$I1347="Light practical (science)",$I1347="Light practical (other)",$I1347="Heavy practical (workshops)",$I1347="Heavy practical (clean)",$I1347="Large",$I1347="Storage"),$J1347=0,$K1347=0),"Please update Net Area or Non-net Area",
AND($B1347&lt;&gt;"OUT",$J1347=0,$I1347&lt;&gt;"Non-net",$M1347="85% Circulation"),"Net area not recorded for spaces with 85% circulation unusable type",
AND(OR($I1347="General",$I1347="Open plan/ semi-open general",$I1347="Fitted",$I1347="Light practical (science)",$I1347="Light practical (other)",$I1347="Heavy practical (workshops)",$I1347="Heavy practical (clean)",$I1347="Large",$I1347="Storage"),OR($J1347=0,ISBLANK($J1347))),"Net area not recorded in net spaces",
AND(OR($I1347="Non-net",$I1347="Outdoor space"),$J1347&gt;0),"Net Area Recorded in Non-net space",
AND($I1347="General",$J1347&gt;90),"This general space is over 90m2, please ensure that this space is entered as separate spaces if it usually used as separate spaces",
AND($I1347="Open plan/ semi-open general",$J1347&lt;27),"Open plan general space under 27m2",
AND(OR($K1347=0,ISBLANK($K1347)), $I1347="Non-net"),"Non-net area not recorded in non-net space"
),
" ")</f>
        <v xml:space="preserve"> </v>
      </c>
      <c r="M1347" s="144"/>
      <c r="N1347" s="144"/>
      <c r="O1347" s="144"/>
      <c r="P1347" s="144"/>
      <c r="Q1347" s="144"/>
      <c r="R1347" s="171"/>
      <c r="S1347" s="147">
        <f>NCA_Calculations!$P$1359</f>
        <v>0</v>
      </c>
      <c r="T1347" s="147">
        <f>NCA_Calculations!$Q$1359</f>
        <v>0</v>
      </c>
      <c r="U1347" s="144"/>
      <c r="V1347" s="144"/>
      <c r="W1347" s="149" t="str" cm="1">
        <f t="array" ref="W1347">_xlfn.IFNA(
_xlfn.IFS(
ISBLANK($U1347),"Missing space use.",
AND('Establishment details'!$C$14="Secondary",$V1347="Classbase"),"Invalid Status type",
AND(OR( $V1347="Classbase", $V1347="Teaching", $V1347="Early years",$V1347="SEND resourced"), NOT(ISBLANK($M1347))),"Space with status type and unusable type.",
AND($V1347= "Classbase",'Establishment details'!$C$22&gt;=10), "Classbase status is only valid in schools with a primary element.",
AND($I1347= "Large",$N1347 &gt; 3.5), "Large rooms with less than 3.5m height.",
AND(OR($V1347="Light practical (science)",$V1347="Light practical (science)",$V1347="Heavy practical (workshops)", $V1347="Heavy practical (clean)"), OR($O1347=0,ISBLANK($O1347))),"Missing sinks count for light and heavy practical spaces.",
AND($M1347 = "Other",ISBLANK($R1347)), "Invalid unusable type / missing note for other unusable type."
),
" ")</f>
        <v>Missing space use.</v>
      </c>
    </row>
    <row r="1348" spans="2:23" ht="15.75" x14ac:dyDescent="0.25">
      <c r="B1348" s="143"/>
      <c r="C1348" s="144"/>
      <c r="D1348" s="144"/>
      <c r="E1348" s="144"/>
      <c r="F1348" s="147" t="str" cm="1">
        <f t="array" ref="F1348">_xlfn.IFNA(CONCATENATE(_xlfn.IFS($D1348="Mezzanine",LEFT($D1348,1), $D1348="Ground Floor",LEFT($D1348,1),$D1348="Basment ",LEFT($D1348,1), $D1348="1st Floor", "0"&amp;LEFT($D1348,1), $D1348="2nd Floor", "0"&amp;LEFT($D1348,1), $D1348="3rd Floor", "0"&amp;LEFT($D1348,1), $D1348="4th Floor", "0"&amp;LEFT($D1348,1), $D1348="5th Floor", "0"&amp;LEFT($D1348,1), $D1348="6th Floor", "0"&amp;LEFT($D1348,1),$D1348="7th Floor", "0"&amp;LEFT($D1348,1),$D1348="8th Floor", "0"&amp;LEFT($D1348,1),$D1348="9th Floor", "0"&amp;LEFT($D1348,1),$D1348="10th Floor", LEFT($D1348,2),$D1348="11th Floor", LEFT($D1348,2),$D1348="12th Floor", LEFT($D1348,2),$D1348="13th Floor", LEFT($D1348,2), $D1348="Lower Ground", LEFT($D1348)&amp;IF(ISNUMBER(FIND(" ",$D1348)),MID($D1348,FIND(" ",$D1348)+1,1),"")&amp;IF(ISNUMBER(FIND(" ",$D1348,FIND(" ",$D1348)+1)),MID($D1348,FIND(" ",$D1348,FIND(" ",$D1348)+1)+1,1),""),$D1348="Upper Ground", LEFT($D1348)&amp;IF(ISNUMBER(FIND(" ",$D1348)),MID($D1348,FIND(" ",$D1348)+1,1),"")&amp;IF(ISNUMBER(FIND(" ",$D1348,FIND(" ",$D1348)+1)),MID($D1348,FIND(" ",$D1348,FIND(" ",$D1348)+1)+1,1),"")),".0",$E1348), " ")</f>
        <v xml:space="preserve"> </v>
      </c>
      <c r="G1348" s="144"/>
      <c r="H1348" s="144"/>
      <c r="I1348" s="144"/>
      <c r="J1348" s="144"/>
      <c r="K1348" s="144"/>
      <c r="L1348" s="149" t="str" cm="1">
        <f t="array" ref="L1348">_xlfn.IFNA(
_xlfn.IFS(
AND($F1348=" ",$G1348=" ",$H1348=" "),"Please update all three: Surveyor Room Reference, Establishment Room Reference and Establishment Room Name",
AND(OR($I1348="General",$I1348="Open plan/ semi-open general",$I1348="Fitted",$I1348="Light practical (science)",$I1348="Light practical (other)",$I1348="Heavy practical (workshops)",$I1348="Heavy practical (clean)",$I1348="Large",$I1348="Storage"),$J1348=0,$K1348=0),"Please update Net Area or Non-net Area",
AND($B1348&lt;&gt;"OUT",$J1348=0,$I1348&lt;&gt;"Non-net",$M1348="85% Circulation"),"Net area not recorded for spaces with 85% circulation unusable type",
AND(OR($I1348="General",$I1348="Open plan/ semi-open general",$I1348="Fitted",$I1348="Light practical (science)",$I1348="Light practical (other)",$I1348="Heavy practical (workshops)",$I1348="Heavy practical (clean)",$I1348="Large",$I1348="Storage"),OR($J1348=0,ISBLANK($J1348))),"Net area not recorded in net spaces",
AND(OR($I1348="Non-net",$I1348="Outdoor space"),$J1348&gt;0),"Net Area Recorded in Non-net space",
AND($I1348="General",$J1348&gt;90),"This general space is over 90m2, please ensure that this space is entered as separate spaces if it usually used as separate spaces",
AND($I1348="Open plan/ semi-open general",$J1348&lt;27),"Open plan general space under 27m2",
AND(OR($K1348=0,ISBLANK($K1348)), $I1348="Non-net"),"Non-net area not recorded in non-net space"
),
" ")</f>
        <v xml:space="preserve"> </v>
      </c>
      <c r="M1348" s="144"/>
      <c r="N1348" s="144"/>
      <c r="O1348" s="144"/>
      <c r="P1348" s="144"/>
      <c r="Q1348" s="144"/>
      <c r="R1348" s="171"/>
      <c r="S1348" s="147">
        <f>NCA_Calculations!$P$1360</f>
        <v>0</v>
      </c>
      <c r="T1348" s="147">
        <f>NCA_Calculations!$Q$1360</f>
        <v>0</v>
      </c>
      <c r="U1348" s="144"/>
      <c r="V1348" s="144"/>
      <c r="W1348" s="149" t="str" cm="1">
        <f t="array" ref="W1348">_xlfn.IFNA(
_xlfn.IFS(
ISBLANK($U1348),"Missing space use.",
AND('Establishment details'!$C$14="Secondary",$V1348="Classbase"),"Invalid Status type",
AND(OR( $V1348="Classbase", $V1348="Teaching", $V1348="Early years",$V1348="SEND resourced"), NOT(ISBLANK($M1348))),"Space with status type and unusable type.",
AND($V1348= "Classbase",'Establishment details'!$C$22&gt;=10), "Classbase status is only valid in schools with a primary element.",
AND($I1348= "Large",$N1348 &gt; 3.5), "Large rooms with less than 3.5m height.",
AND(OR($V1348="Light practical (science)",$V1348="Light practical (science)",$V1348="Heavy practical (workshops)", $V1348="Heavy practical (clean)"), OR($O1348=0,ISBLANK($O1348))),"Missing sinks count for light and heavy practical spaces.",
AND($M1348 = "Other",ISBLANK($R1348)), "Invalid unusable type / missing note for other unusable type."
),
" ")</f>
        <v>Missing space use.</v>
      </c>
    </row>
    <row r="1349" spans="2:23" ht="15.75" x14ac:dyDescent="0.25">
      <c r="B1349" s="143"/>
      <c r="C1349" s="144"/>
      <c r="D1349" s="144"/>
      <c r="E1349" s="144"/>
      <c r="F1349" s="147" t="str" cm="1">
        <f t="array" ref="F1349">_xlfn.IFNA(CONCATENATE(_xlfn.IFS($D1349="Mezzanine",LEFT($D1349,1), $D1349="Ground Floor",LEFT($D1349,1),$D1349="Basment ",LEFT($D1349,1), $D1349="1st Floor", "0"&amp;LEFT($D1349,1), $D1349="2nd Floor", "0"&amp;LEFT($D1349,1), $D1349="3rd Floor", "0"&amp;LEFT($D1349,1), $D1349="4th Floor", "0"&amp;LEFT($D1349,1), $D1349="5th Floor", "0"&amp;LEFT($D1349,1), $D1349="6th Floor", "0"&amp;LEFT($D1349,1),$D1349="7th Floor", "0"&amp;LEFT($D1349,1),$D1349="8th Floor", "0"&amp;LEFT($D1349,1),$D1349="9th Floor", "0"&amp;LEFT($D1349,1),$D1349="10th Floor", LEFT($D1349,2),$D1349="11th Floor", LEFT($D1349,2),$D1349="12th Floor", LEFT($D1349,2),$D1349="13th Floor", LEFT($D1349,2), $D1349="Lower Ground", LEFT($D1349)&amp;IF(ISNUMBER(FIND(" ",$D1349)),MID($D1349,FIND(" ",$D1349)+1,1),"")&amp;IF(ISNUMBER(FIND(" ",$D1349,FIND(" ",$D1349)+1)),MID($D1349,FIND(" ",$D1349,FIND(" ",$D1349)+1)+1,1),""),$D1349="Upper Ground", LEFT($D1349)&amp;IF(ISNUMBER(FIND(" ",$D1349)),MID($D1349,FIND(" ",$D1349)+1,1),"")&amp;IF(ISNUMBER(FIND(" ",$D1349,FIND(" ",$D1349)+1)),MID($D1349,FIND(" ",$D1349,FIND(" ",$D1349)+1)+1,1),"")),".0",$E1349), " ")</f>
        <v xml:space="preserve"> </v>
      </c>
      <c r="G1349" s="144"/>
      <c r="H1349" s="144"/>
      <c r="I1349" s="144"/>
      <c r="J1349" s="144"/>
      <c r="K1349" s="144"/>
      <c r="L1349" s="149" t="str" cm="1">
        <f t="array" ref="L1349">_xlfn.IFNA(
_xlfn.IFS(
AND($F1349=" ",$G1349=" ",$H1349=" "),"Please update all three: Surveyor Room Reference, Establishment Room Reference and Establishment Room Name",
AND(OR($I1349="General",$I1349="Open plan/ semi-open general",$I1349="Fitted",$I1349="Light practical (science)",$I1349="Light practical (other)",$I1349="Heavy practical (workshops)",$I1349="Heavy practical (clean)",$I1349="Large",$I1349="Storage"),$J1349=0,$K1349=0),"Please update Net Area or Non-net Area",
AND($B1349&lt;&gt;"OUT",$J1349=0,$I1349&lt;&gt;"Non-net",$M1349="85% Circulation"),"Net area not recorded for spaces with 85% circulation unusable type",
AND(OR($I1349="General",$I1349="Open plan/ semi-open general",$I1349="Fitted",$I1349="Light practical (science)",$I1349="Light practical (other)",$I1349="Heavy practical (workshops)",$I1349="Heavy practical (clean)",$I1349="Large",$I1349="Storage"),OR($J1349=0,ISBLANK($J1349))),"Net area not recorded in net spaces",
AND(OR($I1349="Non-net",$I1349="Outdoor space"),$J1349&gt;0),"Net Area Recorded in Non-net space",
AND($I1349="General",$J1349&gt;90),"This general space is over 90m2, please ensure that this space is entered as separate spaces if it usually used as separate spaces",
AND($I1349="Open plan/ semi-open general",$J1349&lt;27),"Open plan general space under 27m2",
AND(OR($K1349=0,ISBLANK($K1349)), $I1349="Non-net"),"Non-net area not recorded in non-net space"
),
" ")</f>
        <v xml:space="preserve"> </v>
      </c>
      <c r="M1349" s="144"/>
      <c r="N1349" s="144"/>
      <c r="O1349" s="144"/>
      <c r="P1349" s="144"/>
      <c r="Q1349" s="144"/>
      <c r="R1349" s="171"/>
      <c r="S1349" s="147">
        <f>NCA_Calculations!$P$1361</f>
        <v>0</v>
      </c>
      <c r="T1349" s="147">
        <f>NCA_Calculations!$Q$1361</f>
        <v>0</v>
      </c>
      <c r="U1349" s="144"/>
      <c r="V1349" s="144"/>
      <c r="W1349" s="149" t="str" cm="1">
        <f t="array" ref="W1349">_xlfn.IFNA(
_xlfn.IFS(
ISBLANK($U1349),"Missing space use.",
AND('Establishment details'!$C$14="Secondary",$V1349="Classbase"),"Invalid Status type",
AND(OR( $V1349="Classbase", $V1349="Teaching", $V1349="Early years",$V1349="SEND resourced"), NOT(ISBLANK($M1349))),"Space with status type and unusable type.",
AND($V1349= "Classbase",'Establishment details'!$C$22&gt;=10), "Classbase status is only valid in schools with a primary element.",
AND($I1349= "Large",$N1349 &gt; 3.5), "Large rooms with less than 3.5m height.",
AND(OR($V1349="Light practical (science)",$V1349="Light practical (science)",$V1349="Heavy practical (workshops)", $V1349="Heavy practical (clean)"), OR($O1349=0,ISBLANK($O1349))),"Missing sinks count for light and heavy practical spaces.",
AND($M1349 = "Other",ISBLANK($R1349)), "Invalid unusable type / missing note for other unusable type."
),
" ")</f>
        <v>Missing space use.</v>
      </c>
    </row>
    <row r="1350" spans="2:23" ht="15.75" x14ac:dyDescent="0.25">
      <c r="B1350" s="143"/>
      <c r="C1350" s="144"/>
      <c r="D1350" s="144"/>
      <c r="E1350" s="144"/>
      <c r="F1350" s="147" t="str" cm="1">
        <f t="array" ref="F1350">_xlfn.IFNA(CONCATENATE(_xlfn.IFS($D1350="Mezzanine",LEFT($D1350,1), $D1350="Ground Floor",LEFT($D1350,1),$D1350="Basment ",LEFT($D1350,1), $D1350="1st Floor", "0"&amp;LEFT($D1350,1), $D1350="2nd Floor", "0"&amp;LEFT($D1350,1), $D1350="3rd Floor", "0"&amp;LEFT($D1350,1), $D1350="4th Floor", "0"&amp;LEFT($D1350,1), $D1350="5th Floor", "0"&amp;LEFT($D1350,1), $D1350="6th Floor", "0"&amp;LEFT($D1350,1),$D1350="7th Floor", "0"&amp;LEFT($D1350,1),$D1350="8th Floor", "0"&amp;LEFT($D1350,1),$D1350="9th Floor", "0"&amp;LEFT($D1350,1),$D1350="10th Floor", LEFT($D1350,2),$D1350="11th Floor", LEFT($D1350,2),$D1350="12th Floor", LEFT($D1350,2),$D1350="13th Floor", LEFT($D1350,2), $D1350="Lower Ground", LEFT($D1350)&amp;IF(ISNUMBER(FIND(" ",$D1350)),MID($D1350,FIND(" ",$D1350)+1,1),"")&amp;IF(ISNUMBER(FIND(" ",$D1350,FIND(" ",$D1350)+1)),MID($D1350,FIND(" ",$D1350,FIND(" ",$D1350)+1)+1,1),""),$D1350="Upper Ground", LEFT($D1350)&amp;IF(ISNUMBER(FIND(" ",$D1350)),MID($D1350,FIND(" ",$D1350)+1,1),"")&amp;IF(ISNUMBER(FIND(" ",$D1350,FIND(" ",$D1350)+1)),MID($D1350,FIND(" ",$D1350,FIND(" ",$D1350)+1)+1,1),"")),".0",$E1350), " ")</f>
        <v xml:space="preserve"> </v>
      </c>
      <c r="G1350" s="144"/>
      <c r="H1350" s="144"/>
      <c r="I1350" s="144"/>
      <c r="J1350" s="144"/>
      <c r="K1350" s="144"/>
      <c r="L1350" s="149" t="str" cm="1">
        <f t="array" ref="L1350">_xlfn.IFNA(
_xlfn.IFS(
AND($F1350=" ",$G1350=" ",$H1350=" "),"Please update all three: Surveyor Room Reference, Establishment Room Reference and Establishment Room Name",
AND(OR($I1350="General",$I1350="Open plan/ semi-open general",$I1350="Fitted",$I1350="Light practical (science)",$I1350="Light practical (other)",$I1350="Heavy practical (workshops)",$I1350="Heavy practical (clean)",$I1350="Large",$I1350="Storage"),$J1350=0,$K1350=0),"Please update Net Area or Non-net Area",
AND($B1350&lt;&gt;"OUT",$J1350=0,$I1350&lt;&gt;"Non-net",$M1350="85% Circulation"),"Net area not recorded for spaces with 85% circulation unusable type",
AND(OR($I1350="General",$I1350="Open plan/ semi-open general",$I1350="Fitted",$I1350="Light practical (science)",$I1350="Light practical (other)",$I1350="Heavy practical (workshops)",$I1350="Heavy practical (clean)",$I1350="Large",$I1350="Storage"),OR($J1350=0,ISBLANK($J1350))),"Net area not recorded in net spaces",
AND(OR($I1350="Non-net",$I1350="Outdoor space"),$J1350&gt;0),"Net Area Recorded in Non-net space",
AND($I1350="General",$J1350&gt;90),"This general space is over 90m2, please ensure that this space is entered as separate spaces if it usually used as separate spaces",
AND($I1350="Open plan/ semi-open general",$J1350&lt;27),"Open plan general space under 27m2",
AND(OR($K1350=0,ISBLANK($K1350)), $I1350="Non-net"),"Non-net area not recorded in non-net space"
),
" ")</f>
        <v xml:space="preserve"> </v>
      </c>
      <c r="M1350" s="144"/>
      <c r="N1350" s="144"/>
      <c r="O1350" s="144"/>
      <c r="P1350" s="144"/>
      <c r="Q1350" s="144"/>
      <c r="R1350" s="171"/>
      <c r="S1350" s="147">
        <f>NCA_Calculations!$P$1362</f>
        <v>0</v>
      </c>
      <c r="T1350" s="147">
        <f>NCA_Calculations!$Q$1362</f>
        <v>0</v>
      </c>
      <c r="U1350" s="144"/>
      <c r="V1350" s="144"/>
      <c r="W1350" s="149" t="str" cm="1">
        <f t="array" ref="W1350">_xlfn.IFNA(
_xlfn.IFS(
ISBLANK($U1350),"Missing space use.",
AND('Establishment details'!$C$14="Secondary",$V1350="Classbase"),"Invalid Status type",
AND(OR( $V1350="Classbase", $V1350="Teaching", $V1350="Early years",$V1350="SEND resourced"), NOT(ISBLANK($M1350))),"Space with status type and unusable type.",
AND($V1350= "Classbase",'Establishment details'!$C$22&gt;=10), "Classbase status is only valid in schools with a primary element.",
AND($I1350= "Large",$N1350 &gt; 3.5), "Large rooms with less than 3.5m height.",
AND(OR($V1350="Light practical (science)",$V1350="Light practical (science)",$V1350="Heavy practical (workshops)", $V1350="Heavy practical (clean)"), OR($O1350=0,ISBLANK($O1350))),"Missing sinks count for light and heavy practical spaces.",
AND($M1350 = "Other",ISBLANK($R1350)), "Invalid unusable type / missing note for other unusable type."
),
" ")</f>
        <v>Missing space use.</v>
      </c>
    </row>
    <row r="1351" spans="2:23" ht="15.75" x14ac:dyDescent="0.25">
      <c r="B1351" s="143"/>
      <c r="C1351" s="144"/>
      <c r="D1351" s="144"/>
      <c r="E1351" s="144"/>
      <c r="F1351" s="147" t="str" cm="1">
        <f t="array" ref="F1351">_xlfn.IFNA(CONCATENATE(_xlfn.IFS($D1351="Mezzanine",LEFT($D1351,1), $D1351="Ground Floor",LEFT($D1351,1),$D1351="Basment ",LEFT($D1351,1), $D1351="1st Floor", "0"&amp;LEFT($D1351,1), $D1351="2nd Floor", "0"&amp;LEFT($D1351,1), $D1351="3rd Floor", "0"&amp;LEFT($D1351,1), $D1351="4th Floor", "0"&amp;LEFT($D1351,1), $D1351="5th Floor", "0"&amp;LEFT($D1351,1), $D1351="6th Floor", "0"&amp;LEFT($D1351,1),$D1351="7th Floor", "0"&amp;LEFT($D1351,1),$D1351="8th Floor", "0"&amp;LEFT($D1351,1),$D1351="9th Floor", "0"&amp;LEFT($D1351,1),$D1351="10th Floor", LEFT($D1351,2),$D1351="11th Floor", LEFT($D1351,2),$D1351="12th Floor", LEFT($D1351,2),$D1351="13th Floor", LEFT($D1351,2), $D1351="Lower Ground", LEFT($D1351)&amp;IF(ISNUMBER(FIND(" ",$D1351)),MID($D1351,FIND(" ",$D1351)+1,1),"")&amp;IF(ISNUMBER(FIND(" ",$D1351,FIND(" ",$D1351)+1)),MID($D1351,FIND(" ",$D1351,FIND(" ",$D1351)+1)+1,1),""),$D1351="Upper Ground", LEFT($D1351)&amp;IF(ISNUMBER(FIND(" ",$D1351)),MID($D1351,FIND(" ",$D1351)+1,1),"")&amp;IF(ISNUMBER(FIND(" ",$D1351,FIND(" ",$D1351)+1)),MID($D1351,FIND(" ",$D1351,FIND(" ",$D1351)+1)+1,1),"")),".0",$E1351), " ")</f>
        <v xml:space="preserve"> </v>
      </c>
      <c r="G1351" s="144"/>
      <c r="H1351" s="144"/>
      <c r="I1351" s="144"/>
      <c r="J1351" s="144"/>
      <c r="K1351" s="144"/>
      <c r="L1351" s="149" t="str" cm="1">
        <f t="array" ref="L1351">_xlfn.IFNA(
_xlfn.IFS(
AND($F1351=" ",$G1351=" ",$H1351=" "),"Please update all three: Surveyor Room Reference, Establishment Room Reference and Establishment Room Name",
AND(OR($I1351="General",$I1351="Open plan/ semi-open general",$I1351="Fitted",$I1351="Light practical (science)",$I1351="Light practical (other)",$I1351="Heavy practical (workshops)",$I1351="Heavy practical (clean)",$I1351="Large",$I1351="Storage"),$J1351=0,$K1351=0),"Please update Net Area or Non-net Area",
AND($B1351&lt;&gt;"OUT",$J1351=0,$I1351&lt;&gt;"Non-net",$M1351="85% Circulation"),"Net area not recorded for spaces with 85% circulation unusable type",
AND(OR($I1351="General",$I1351="Open plan/ semi-open general",$I1351="Fitted",$I1351="Light practical (science)",$I1351="Light practical (other)",$I1351="Heavy practical (workshops)",$I1351="Heavy practical (clean)",$I1351="Large",$I1351="Storage"),OR($J1351=0,ISBLANK($J1351))),"Net area not recorded in net spaces",
AND(OR($I1351="Non-net",$I1351="Outdoor space"),$J1351&gt;0),"Net Area Recorded in Non-net space",
AND($I1351="General",$J1351&gt;90),"This general space is over 90m2, please ensure that this space is entered as separate spaces if it usually used as separate spaces",
AND($I1351="Open plan/ semi-open general",$J1351&lt;27),"Open plan general space under 27m2",
AND(OR($K1351=0,ISBLANK($K1351)), $I1351="Non-net"),"Non-net area not recorded in non-net space"
),
" ")</f>
        <v xml:space="preserve"> </v>
      </c>
      <c r="M1351" s="144"/>
      <c r="N1351" s="144"/>
      <c r="O1351" s="144"/>
      <c r="P1351" s="144"/>
      <c r="Q1351" s="144"/>
      <c r="R1351" s="171"/>
      <c r="S1351" s="147">
        <f>NCA_Calculations!$P$1363</f>
        <v>0</v>
      </c>
      <c r="T1351" s="147">
        <f>NCA_Calculations!$Q$1363</f>
        <v>0</v>
      </c>
      <c r="U1351" s="144"/>
      <c r="V1351" s="144"/>
      <c r="W1351" s="149" t="str" cm="1">
        <f t="array" ref="W1351">_xlfn.IFNA(
_xlfn.IFS(
ISBLANK($U1351),"Missing space use.",
AND('Establishment details'!$C$14="Secondary",$V1351="Classbase"),"Invalid Status type",
AND(OR( $V1351="Classbase", $V1351="Teaching", $V1351="Early years",$V1351="SEND resourced"), NOT(ISBLANK($M1351))),"Space with status type and unusable type.",
AND($V1351= "Classbase",'Establishment details'!$C$22&gt;=10), "Classbase status is only valid in schools with a primary element.",
AND($I1351= "Large",$N1351 &gt; 3.5), "Large rooms with less than 3.5m height.",
AND(OR($V1351="Light practical (science)",$V1351="Light practical (science)",$V1351="Heavy practical (workshops)", $V1351="Heavy practical (clean)"), OR($O1351=0,ISBLANK($O1351))),"Missing sinks count for light and heavy practical spaces.",
AND($M1351 = "Other",ISBLANK($R1351)), "Invalid unusable type / missing note for other unusable type."
),
" ")</f>
        <v>Missing space use.</v>
      </c>
    </row>
    <row r="1352" spans="2:23" ht="15.75" x14ac:dyDescent="0.25">
      <c r="B1352" s="143"/>
      <c r="C1352" s="144"/>
      <c r="D1352" s="144"/>
      <c r="E1352" s="144"/>
      <c r="F1352" s="147" t="str" cm="1">
        <f t="array" ref="F1352">_xlfn.IFNA(CONCATENATE(_xlfn.IFS($D1352="Mezzanine",LEFT($D1352,1), $D1352="Ground Floor",LEFT($D1352,1),$D1352="Basment ",LEFT($D1352,1), $D1352="1st Floor", "0"&amp;LEFT($D1352,1), $D1352="2nd Floor", "0"&amp;LEFT($D1352,1), $D1352="3rd Floor", "0"&amp;LEFT($D1352,1), $D1352="4th Floor", "0"&amp;LEFT($D1352,1), $D1352="5th Floor", "0"&amp;LEFT($D1352,1), $D1352="6th Floor", "0"&amp;LEFT($D1352,1),$D1352="7th Floor", "0"&amp;LEFT($D1352,1),$D1352="8th Floor", "0"&amp;LEFT($D1352,1),$D1352="9th Floor", "0"&amp;LEFT($D1352,1),$D1352="10th Floor", LEFT($D1352,2),$D1352="11th Floor", LEFT($D1352,2),$D1352="12th Floor", LEFT($D1352,2),$D1352="13th Floor", LEFT($D1352,2), $D1352="Lower Ground", LEFT($D1352)&amp;IF(ISNUMBER(FIND(" ",$D1352)),MID($D1352,FIND(" ",$D1352)+1,1),"")&amp;IF(ISNUMBER(FIND(" ",$D1352,FIND(" ",$D1352)+1)),MID($D1352,FIND(" ",$D1352,FIND(" ",$D1352)+1)+1,1),""),$D1352="Upper Ground", LEFT($D1352)&amp;IF(ISNUMBER(FIND(" ",$D1352)),MID($D1352,FIND(" ",$D1352)+1,1),"")&amp;IF(ISNUMBER(FIND(" ",$D1352,FIND(" ",$D1352)+1)),MID($D1352,FIND(" ",$D1352,FIND(" ",$D1352)+1)+1,1),"")),".0",$E1352), " ")</f>
        <v xml:space="preserve"> </v>
      </c>
      <c r="G1352" s="144"/>
      <c r="H1352" s="144"/>
      <c r="I1352" s="144"/>
      <c r="J1352" s="144"/>
      <c r="K1352" s="144"/>
      <c r="L1352" s="149" t="str" cm="1">
        <f t="array" ref="L1352">_xlfn.IFNA(
_xlfn.IFS(
AND($F1352=" ",$G1352=" ",$H1352=" "),"Please update all three: Surveyor Room Reference, Establishment Room Reference and Establishment Room Name",
AND(OR($I1352="General",$I1352="Open plan/ semi-open general",$I1352="Fitted",$I1352="Light practical (science)",$I1352="Light practical (other)",$I1352="Heavy practical (workshops)",$I1352="Heavy practical (clean)",$I1352="Large",$I1352="Storage"),$J1352=0,$K1352=0),"Please update Net Area or Non-net Area",
AND($B1352&lt;&gt;"OUT",$J1352=0,$I1352&lt;&gt;"Non-net",$M1352="85% Circulation"),"Net area not recorded for spaces with 85% circulation unusable type",
AND(OR($I1352="General",$I1352="Open plan/ semi-open general",$I1352="Fitted",$I1352="Light practical (science)",$I1352="Light practical (other)",$I1352="Heavy practical (workshops)",$I1352="Heavy practical (clean)",$I1352="Large",$I1352="Storage"),OR($J1352=0,ISBLANK($J1352))),"Net area not recorded in net spaces",
AND(OR($I1352="Non-net",$I1352="Outdoor space"),$J1352&gt;0),"Net Area Recorded in Non-net space",
AND($I1352="General",$J1352&gt;90),"This general space is over 90m2, please ensure that this space is entered as separate spaces if it usually used as separate spaces",
AND($I1352="Open plan/ semi-open general",$J1352&lt;27),"Open plan general space under 27m2",
AND(OR($K1352=0,ISBLANK($K1352)), $I1352="Non-net"),"Non-net area not recorded in non-net space"
),
" ")</f>
        <v xml:space="preserve"> </v>
      </c>
      <c r="M1352" s="144"/>
      <c r="N1352" s="144"/>
      <c r="O1352" s="144"/>
      <c r="P1352" s="144"/>
      <c r="Q1352" s="144"/>
      <c r="R1352" s="171"/>
      <c r="S1352" s="147">
        <f>NCA_Calculations!$P$1364</f>
        <v>0</v>
      </c>
      <c r="T1352" s="147">
        <f>NCA_Calculations!$Q$1364</f>
        <v>0</v>
      </c>
      <c r="U1352" s="144"/>
      <c r="V1352" s="144"/>
      <c r="W1352" s="149" t="str" cm="1">
        <f t="array" ref="W1352">_xlfn.IFNA(
_xlfn.IFS(
ISBLANK($U1352),"Missing space use.",
AND('Establishment details'!$C$14="Secondary",$V1352="Classbase"),"Invalid Status type",
AND(OR( $V1352="Classbase", $V1352="Teaching", $V1352="Early years",$V1352="SEND resourced"), NOT(ISBLANK($M1352))),"Space with status type and unusable type.",
AND($V1352= "Classbase",'Establishment details'!$C$22&gt;=10), "Classbase status is only valid in schools with a primary element.",
AND($I1352= "Large",$N1352 &gt; 3.5), "Large rooms with less than 3.5m height.",
AND(OR($V1352="Light practical (science)",$V1352="Light practical (science)",$V1352="Heavy practical (workshops)", $V1352="Heavy practical (clean)"), OR($O1352=0,ISBLANK($O1352))),"Missing sinks count for light and heavy practical spaces.",
AND($M1352 = "Other",ISBLANK($R1352)), "Invalid unusable type / missing note for other unusable type."
),
" ")</f>
        <v>Missing space use.</v>
      </c>
    </row>
    <row r="1353" spans="2:23" ht="15.75" x14ac:dyDescent="0.25">
      <c r="B1353" s="143"/>
      <c r="C1353" s="144"/>
      <c r="D1353" s="144"/>
      <c r="E1353" s="144"/>
      <c r="F1353" s="147" t="str" cm="1">
        <f t="array" ref="F1353">_xlfn.IFNA(CONCATENATE(_xlfn.IFS($D1353="Mezzanine",LEFT($D1353,1), $D1353="Ground Floor",LEFT($D1353,1),$D1353="Basment ",LEFT($D1353,1), $D1353="1st Floor", "0"&amp;LEFT($D1353,1), $D1353="2nd Floor", "0"&amp;LEFT($D1353,1), $D1353="3rd Floor", "0"&amp;LEFT($D1353,1), $D1353="4th Floor", "0"&amp;LEFT($D1353,1), $D1353="5th Floor", "0"&amp;LEFT($D1353,1), $D1353="6th Floor", "0"&amp;LEFT($D1353,1),$D1353="7th Floor", "0"&amp;LEFT($D1353,1),$D1353="8th Floor", "0"&amp;LEFT($D1353,1),$D1353="9th Floor", "0"&amp;LEFT($D1353,1),$D1353="10th Floor", LEFT($D1353,2),$D1353="11th Floor", LEFT($D1353,2),$D1353="12th Floor", LEFT($D1353,2),$D1353="13th Floor", LEFT($D1353,2), $D1353="Lower Ground", LEFT($D1353)&amp;IF(ISNUMBER(FIND(" ",$D1353)),MID($D1353,FIND(" ",$D1353)+1,1),"")&amp;IF(ISNUMBER(FIND(" ",$D1353,FIND(" ",$D1353)+1)),MID($D1353,FIND(" ",$D1353,FIND(" ",$D1353)+1)+1,1),""),$D1353="Upper Ground", LEFT($D1353)&amp;IF(ISNUMBER(FIND(" ",$D1353)),MID($D1353,FIND(" ",$D1353)+1,1),"")&amp;IF(ISNUMBER(FIND(" ",$D1353,FIND(" ",$D1353)+1)),MID($D1353,FIND(" ",$D1353,FIND(" ",$D1353)+1)+1,1),"")),".0",$E1353), " ")</f>
        <v xml:space="preserve"> </v>
      </c>
      <c r="G1353" s="144"/>
      <c r="H1353" s="144"/>
      <c r="I1353" s="144"/>
      <c r="J1353" s="144"/>
      <c r="K1353" s="144"/>
      <c r="L1353" s="149" t="str" cm="1">
        <f t="array" ref="L1353">_xlfn.IFNA(
_xlfn.IFS(
AND($F1353=" ",$G1353=" ",$H1353=" "),"Please update all three: Surveyor Room Reference, Establishment Room Reference and Establishment Room Name",
AND(OR($I1353="General",$I1353="Open plan/ semi-open general",$I1353="Fitted",$I1353="Light practical (science)",$I1353="Light practical (other)",$I1353="Heavy practical (workshops)",$I1353="Heavy practical (clean)",$I1353="Large",$I1353="Storage"),$J1353=0,$K1353=0),"Please update Net Area or Non-net Area",
AND($B1353&lt;&gt;"OUT",$J1353=0,$I1353&lt;&gt;"Non-net",$M1353="85% Circulation"),"Net area not recorded for spaces with 85% circulation unusable type",
AND(OR($I1353="General",$I1353="Open plan/ semi-open general",$I1353="Fitted",$I1353="Light practical (science)",$I1353="Light practical (other)",$I1353="Heavy practical (workshops)",$I1353="Heavy practical (clean)",$I1353="Large",$I1353="Storage"),OR($J1353=0,ISBLANK($J1353))),"Net area not recorded in net spaces",
AND(OR($I1353="Non-net",$I1353="Outdoor space"),$J1353&gt;0),"Net Area Recorded in Non-net space",
AND($I1353="General",$J1353&gt;90),"This general space is over 90m2, please ensure that this space is entered as separate spaces if it usually used as separate spaces",
AND($I1353="Open plan/ semi-open general",$J1353&lt;27),"Open plan general space under 27m2",
AND(OR($K1353=0,ISBLANK($K1353)), $I1353="Non-net"),"Non-net area not recorded in non-net space"
),
" ")</f>
        <v xml:space="preserve"> </v>
      </c>
      <c r="M1353" s="144"/>
      <c r="N1353" s="144"/>
      <c r="O1353" s="144"/>
      <c r="P1353" s="144"/>
      <c r="Q1353" s="144"/>
      <c r="R1353" s="171"/>
      <c r="S1353" s="147">
        <f>NCA_Calculations!$P$1365</f>
        <v>0</v>
      </c>
      <c r="T1353" s="147">
        <f>NCA_Calculations!$Q$1365</f>
        <v>0</v>
      </c>
      <c r="U1353" s="144"/>
      <c r="V1353" s="144"/>
      <c r="W1353" s="149" t="str" cm="1">
        <f t="array" ref="W1353">_xlfn.IFNA(
_xlfn.IFS(
ISBLANK($U1353),"Missing space use.",
AND('Establishment details'!$C$14="Secondary",$V1353="Classbase"),"Invalid Status type",
AND(OR( $V1353="Classbase", $V1353="Teaching", $V1353="Early years",$V1353="SEND resourced"), NOT(ISBLANK($M1353))),"Space with status type and unusable type.",
AND($V1353= "Classbase",'Establishment details'!$C$22&gt;=10), "Classbase status is only valid in schools with a primary element.",
AND($I1353= "Large",$N1353 &gt; 3.5), "Large rooms with less than 3.5m height.",
AND(OR($V1353="Light practical (science)",$V1353="Light practical (science)",$V1353="Heavy practical (workshops)", $V1353="Heavy practical (clean)"), OR($O1353=0,ISBLANK($O1353))),"Missing sinks count for light and heavy practical spaces.",
AND($M1353 = "Other",ISBLANK($R1353)), "Invalid unusable type / missing note for other unusable type."
),
" ")</f>
        <v>Missing space use.</v>
      </c>
    </row>
    <row r="1354" spans="2:23" ht="15.75" x14ac:dyDescent="0.25">
      <c r="B1354" s="143"/>
      <c r="C1354" s="144"/>
      <c r="D1354" s="144"/>
      <c r="E1354" s="144"/>
      <c r="F1354" s="147" t="str" cm="1">
        <f t="array" ref="F1354">_xlfn.IFNA(CONCATENATE(_xlfn.IFS($D1354="Mezzanine",LEFT($D1354,1), $D1354="Ground Floor",LEFT($D1354,1),$D1354="Basment ",LEFT($D1354,1), $D1354="1st Floor", "0"&amp;LEFT($D1354,1), $D1354="2nd Floor", "0"&amp;LEFT($D1354,1), $D1354="3rd Floor", "0"&amp;LEFT($D1354,1), $D1354="4th Floor", "0"&amp;LEFT($D1354,1), $D1354="5th Floor", "0"&amp;LEFT($D1354,1), $D1354="6th Floor", "0"&amp;LEFT($D1354,1),$D1354="7th Floor", "0"&amp;LEFT($D1354,1),$D1354="8th Floor", "0"&amp;LEFT($D1354,1),$D1354="9th Floor", "0"&amp;LEFT($D1354,1),$D1354="10th Floor", LEFT($D1354,2),$D1354="11th Floor", LEFT($D1354,2),$D1354="12th Floor", LEFT($D1354,2),$D1354="13th Floor", LEFT($D1354,2), $D1354="Lower Ground", LEFT($D1354)&amp;IF(ISNUMBER(FIND(" ",$D1354)),MID($D1354,FIND(" ",$D1354)+1,1),"")&amp;IF(ISNUMBER(FIND(" ",$D1354,FIND(" ",$D1354)+1)),MID($D1354,FIND(" ",$D1354,FIND(" ",$D1354)+1)+1,1),""),$D1354="Upper Ground", LEFT($D1354)&amp;IF(ISNUMBER(FIND(" ",$D1354)),MID($D1354,FIND(" ",$D1354)+1,1),"")&amp;IF(ISNUMBER(FIND(" ",$D1354,FIND(" ",$D1354)+1)),MID($D1354,FIND(" ",$D1354,FIND(" ",$D1354)+1)+1,1),"")),".0",$E1354), " ")</f>
        <v xml:space="preserve"> </v>
      </c>
      <c r="G1354" s="144"/>
      <c r="H1354" s="144"/>
      <c r="I1354" s="144"/>
      <c r="J1354" s="144"/>
      <c r="K1354" s="144"/>
      <c r="L1354" s="149" t="str" cm="1">
        <f t="array" ref="L1354">_xlfn.IFNA(
_xlfn.IFS(
AND($F1354=" ",$G1354=" ",$H1354=" "),"Please update all three: Surveyor Room Reference, Establishment Room Reference and Establishment Room Name",
AND(OR($I1354="General",$I1354="Open plan/ semi-open general",$I1354="Fitted",$I1354="Light practical (science)",$I1354="Light practical (other)",$I1354="Heavy practical (workshops)",$I1354="Heavy practical (clean)",$I1354="Large",$I1354="Storage"),$J1354=0,$K1354=0),"Please update Net Area or Non-net Area",
AND($B1354&lt;&gt;"OUT",$J1354=0,$I1354&lt;&gt;"Non-net",$M1354="85% Circulation"),"Net area not recorded for spaces with 85% circulation unusable type",
AND(OR($I1354="General",$I1354="Open plan/ semi-open general",$I1354="Fitted",$I1354="Light practical (science)",$I1354="Light practical (other)",$I1354="Heavy practical (workshops)",$I1354="Heavy practical (clean)",$I1354="Large",$I1354="Storage"),OR($J1354=0,ISBLANK($J1354))),"Net area not recorded in net spaces",
AND(OR($I1354="Non-net",$I1354="Outdoor space"),$J1354&gt;0),"Net Area Recorded in Non-net space",
AND($I1354="General",$J1354&gt;90),"This general space is over 90m2, please ensure that this space is entered as separate spaces if it usually used as separate spaces",
AND($I1354="Open plan/ semi-open general",$J1354&lt;27),"Open plan general space under 27m2",
AND(OR($K1354=0,ISBLANK($K1354)), $I1354="Non-net"),"Non-net area not recorded in non-net space"
),
" ")</f>
        <v xml:space="preserve"> </v>
      </c>
      <c r="M1354" s="144"/>
      <c r="N1354" s="144"/>
      <c r="O1354" s="144"/>
      <c r="P1354" s="144"/>
      <c r="Q1354" s="144"/>
      <c r="R1354" s="171"/>
      <c r="S1354" s="147">
        <f>NCA_Calculations!$P$1366</f>
        <v>0</v>
      </c>
      <c r="T1354" s="147">
        <f>NCA_Calculations!$Q$1366</f>
        <v>0</v>
      </c>
      <c r="U1354" s="144"/>
      <c r="V1354" s="144"/>
      <c r="W1354" s="149" t="str" cm="1">
        <f t="array" ref="W1354">_xlfn.IFNA(
_xlfn.IFS(
ISBLANK($U1354),"Missing space use.",
AND('Establishment details'!$C$14="Secondary",$V1354="Classbase"),"Invalid Status type",
AND(OR( $V1354="Classbase", $V1354="Teaching", $V1354="Early years",$V1354="SEND resourced"), NOT(ISBLANK($M1354))),"Space with status type and unusable type.",
AND($V1354= "Classbase",'Establishment details'!$C$22&gt;=10), "Classbase status is only valid in schools with a primary element.",
AND($I1354= "Large",$N1354 &gt; 3.5), "Large rooms with less than 3.5m height.",
AND(OR($V1354="Light practical (science)",$V1354="Light practical (science)",$V1354="Heavy practical (workshops)", $V1354="Heavy practical (clean)"), OR($O1354=0,ISBLANK($O1354))),"Missing sinks count for light and heavy practical spaces.",
AND($M1354 = "Other",ISBLANK($R1354)), "Invalid unusable type / missing note for other unusable type."
),
" ")</f>
        <v>Missing space use.</v>
      </c>
    </row>
    <row r="1355" spans="2:23" ht="15.75" x14ac:dyDescent="0.25">
      <c r="B1355" s="143"/>
      <c r="C1355" s="144"/>
      <c r="D1355" s="144"/>
      <c r="E1355" s="144"/>
      <c r="F1355" s="147" t="str" cm="1">
        <f t="array" ref="F1355">_xlfn.IFNA(CONCATENATE(_xlfn.IFS($D1355="Mezzanine",LEFT($D1355,1), $D1355="Ground Floor",LEFT($D1355,1),$D1355="Basment ",LEFT($D1355,1), $D1355="1st Floor", "0"&amp;LEFT($D1355,1), $D1355="2nd Floor", "0"&amp;LEFT($D1355,1), $D1355="3rd Floor", "0"&amp;LEFT($D1355,1), $D1355="4th Floor", "0"&amp;LEFT($D1355,1), $D1355="5th Floor", "0"&amp;LEFT($D1355,1), $D1355="6th Floor", "0"&amp;LEFT($D1355,1),$D1355="7th Floor", "0"&amp;LEFT($D1355,1),$D1355="8th Floor", "0"&amp;LEFT($D1355,1),$D1355="9th Floor", "0"&amp;LEFT($D1355,1),$D1355="10th Floor", LEFT($D1355,2),$D1355="11th Floor", LEFT($D1355,2),$D1355="12th Floor", LEFT($D1355,2),$D1355="13th Floor", LEFT($D1355,2), $D1355="Lower Ground", LEFT($D1355)&amp;IF(ISNUMBER(FIND(" ",$D1355)),MID($D1355,FIND(" ",$D1355)+1,1),"")&amp;IF(ISNUMBER(FIND(" ",$D1355,FIND(" ",$D1355)+1)),MID($D1355,FIND(" ",$D1355,FIND(" ",$D1355)+1)+1,1),""),$D1355="Upper Ground", LEFT($D1355)&amp;IF(ISNUMBER(FIND(" ",$D1355)),MID($D1355,FIND(" ",$D1355)+1,1),"")&amp;IF(ISNUMBER(FIND(" ",$D1355,FIND(" ",$D1355)+1)),MID($D1355,FIND(" ",$D1355,FIND(" ",$D1355)+1)+1,1),"")),".0",$E1355), " ")</f>
        <v xml:space="preserve"> </v>
      </c>
      <c r="G1355" s="144"/>
      <c r="H1355" s="144"/>
      <c r="I1355" s="144"/>
      <c r="J1355" s="144"/>
      <c r="K1355" s="144"/>
      <c r="L1355" s="149" t="str" cm="1">
        <f t="array" ref="L1355">_xlfn.IFNA(
_xlfn.IFS(
AND($F1355=" ",$G1355=" ",$H1355=" "),"Please update all three: Surveyor Room Reference, Establishment Room Reference and Establishment Room Name",
AND(OR($I1355="General",$I1355="Open plan/ semi-open general",$I1355="Fitted",$I1355="Light practical (science)",$I1355="Light practical (other)",$I1355="Heavy practical (workshops)",$I1355="Heavy practical (clean)",$I1355="Large",$I1355="Storage"),$J1355=0,$K1355=0),"Please update Net Area or Non-net Area",
AND($B1355&lt;&gt;"OUT",$J1355=0,$I1355&lt;&gt;"Non-net",$M1355="85% Circulation"),"Net area not recorded for spaces with 85% circulation unusable type",
AND(OR($I1355="General",$I1355="Open plan/ semi-open general",$I1355="Fitted",$I1355="Light practical (science)",$I1355="Light practical (other)",$I1355="Heavy practical (workshops)",$I1355="Heavy practical (clean)",$I1355="Large",$I1355="Storage"),OR($J1355=0,ISBLANK($J1355))),"Net area not recorded in net spaces",
AND(OR($I1355="Non-net",$I1355="Outdoor space"),$J1355&gt;0),"Net Area Recorded in Non-net space",
AND($I1355="General",$J1355&gt;90),"This general space is over 90m2, please ensure that this space is entered as separate spaces if it usually used as separate spaces",
AND($I1355="Open plan/ semi-open general",$J1355&lt;27),"Open plan general space under 27m2",
AND(OR($K1355=0,ISBLANK($K1355)), $I1355="Non-net"),"Non-net area not recorded in non-net space"
),
" ")</f>
        <v xml:space="preserve"> </v>
      </c>
      <c r="M1355" s="144"/>
      <c r="N1355" s="144"/>
      <c r="O1355" s="144"/>
      <c r="P1355" s="144"/>
      <c r="Q1355" s="144"/>
      <c r="R1355" s="171"/>
      <c r="S1355" s="147">
        <f>NCA_Calculations!$P$1367</f>
        <v>0</v>
      </c>
      <c r="T1355" s="147">
        <f>NCA_Calculations!$Q$1367</f>
        <v>0</v>
      </c>
      <c r="U1355" s="144"/>
      <c r="V1355" s="144"/>
      <c r="W1355" s="149" t="str" cm="1">
        <f t="array" ref="W1355">_xlfn.IFNA(
_xlfn.IFS(
ISBLANK($U1355),"Missing space use.",
AND('Establishment details'!$C$14="Secondary",$V1355="Classbase"),"Invalid Status type",
AND(OR( $V1355="Classbase", $V1355="Teaching", $V1355="Early years",$V1355="SEND resourced"), NOT(ISBLANK($M1355))),"Space with status type and unusable type.",
AND($V1355= "Classbase",'Establishment details'!$C$22&gt;=10), "Classbase status is only valid in schools with a primary element.",
AND($I1355= "Large",$N1355 &gt; 3.5), "Large rooms with less than 3.5m height.",
AND(OR($V1355="Light practical (science)",$V1355="Light practical (science)",$V1355="Heavy practical (workshops)", $V1355="Heavy practical (clean)"), OR($O1355=0,ISBLANK($O1355))),"Missing sinks count for light and heavy practical spaces.",
AND($M1355 = "Other",ISBLANK($R1355)), "Invalid unusable type / missing note for other unusable type."
),
" ")</f>
        <v>Missing space use.</v>
      </c>
    </row>
    <row r="1356" spans="2:23" ht="15.75" x14ac:dyDescent="0.25">
      <c r="B1356" s="143"/>
      <c r="C1356" s="144"/>
      <c r="D1356" s="144"/>
      <c r="E1356" s="144"/>
      <c r="F1356" s="147" t="str" cm="1">
        <f t="array" ref="F1356">_xlfn.IFNA(CONCATENATE(_xlfn.IFS($D1356="Mezzanine",LEFT($D1356,1), $D1356="Ground Floor",LEFT($D1356,1),$D1356="Basment ",LEFT($D1356,1), $D1356="1st Floor", "0"&amp;LEFT($D1356,1), $D1356="2nd Floor", "0"&amp;LEFT($D1356,1), $D1356="3rd Floor", "0"&amp;LEFT($D1356,1), $D1356="4th Floor", "0"&amp;LEFT($D1356,1), $D1356="5th Floor", "0"&amp;LEFT($D1356,1), $D1356="6th Floor", "0"&amp;LEFT($D1356,1),$D1356="7th Floor", "0"&amp;LEFT($D1356,1),$D1356="8th Floor", "0"&amp;LEFT($D1356,1),$D1356="9th Floor", "0"&amp;LEFT($D1356,1),$D1356="10th Floor", LEFT($D1356,2),$D1356="11th Floor", LEFT($D1356,2),$D1356="12th Floor", LEFT($D1356,2),$D1356="13th Floor", LEFT($D1356,2), $D1356="Lower Ground", LEFT($D1356)&amp;IF(ISNUMBER(FIND(" ",$D1356)),MID($D1356,FIND(" ",$D1356)+1,1),"")&amp;IF(ISNUMBER(FIND(" ",$D1356,FIND(" ",$D1356)+1)),MID($D1356,FIND(" ",$D1356,FIND(" ",$D1356)+1)+1,1),""),$D1356="Upper Ground", LEFT($D1356)&amp;IF(ISNUMBER(FIND(" ",$D1356)),MID($D1356,FIND(" ",$D1356)+1,1),"")&amp;IF(ISNUMBER(FIND(" ",$D1356,FIND(" ",$D1356)+1)),MID($D1356,FIND(" ",$D1356,FIND(" ",$D1356)+1)+1,1),"")),".0",$E1356), " ")</f>
        <v xml:space="preserve"> </v>
      </c>
      <c r="G1356" s="144"/>
      <c r="H1356" s="144"/>
      <c r="I1356" s="144"/>
      <c r="J1356" s="144"/>
      <c r="K1356" s="144"/>
      <c r="L1356" s="149" t="str" cm="1">
        <f t="array" ref="L1356">_xlfn.IFNA(
_xlfn.IFS(
AND($F1356=" ",$G1356=" ",$H1356=" "),"Please update all three: Surveyor Room Reference, Establishment Room Reference and Establishment Room Name",
AND(OR($I1356="General",$I1356="Open plan/ semi-open general",$I1356="Fitted",$I1356="Light practical (science)",$I1356="Light practical (other)",$I1356="Heavy practical (workshops)",$I1356="Heavy practical (clean)",$I1356="Large",$I1356="Storage"),$J1356=0,$K1356=0),"Please update Net Area or Non-net Area",
AND($B1356&lt;&gt;"OUT",$J1356=0,$I1356&lt;&gt;"Non-net",$M1356="85% Circulation"),"Net area not recorded for spaces with 85% circulation unusable type",
AND(OR($I1356="General",$I1356="Open plan/ semi-open general",$I1356="Fitted",$I1356="Light practical (science)",$I1356="Light practical (other)",$I1356="Heavy practical (workshops)",$I1356="Heavy practical (clean)",$I1356="Large",$I1356="Storage"),OR($J1356=0,ISBLANK($J1356))),"Net area not recorded in net spaces",
AND(OR($I1356="Non-net",$I1356="Outdoor space"),$J1356&gt;0),"Net Area Recorded in Non-net space",
AND($I1356="General",$J1356&gt;90),"This general space is over 90m2, please ensure that this space is entered as separate spaces if it usually used as separate spaces",
AND($I1356="Open plan/ semi-open general",$J1356&lt;27),"Open plan general space under 27m2",
AND(OR($K1356=0,ISBLANK($K1356)), $I1356="Non-net"),"Non-net area not recorded in non-net space"
),
" ")</f>
        <v xml:space="preserve"> </v>
      </c>
      <c r="M1356" s="144"/>
      <c r="N1356" s="144"/>
      <c r="O1356" s="144"/>
      <c r="P1356" s="144"/>
      <c r="Q1356" s="144"/>
      <c r="R1356" s="171"/>
      <c r="S1356" s="147">
        <f>NCA_Calculations!$P$1368</f>
        <v>0</v>
      </c>
      <c r="T1356" s="147">
        <f>NCA_Calculations!$Q$1368</f>
        <v>0</v>
      </c>
      <c r="U1356" s="144"/>
      <c r="V1356" s="144"/>
      <c r="W1356" s="149" t="str" cm="1">
        <f t="array" ref="W1356">_xlfn.IFNA(
_xlfn.IFS(
ISBLANK($U1356),"Missing space use.",
AND('Establishment details'!$C$14="Secondary",$V1356="Classbase"),"Invalid Status type",
AND(OR( $V1356="Classbase", $V1356="Teaching", $V1356="Early years",$V1356="SEND resourced"), NOT(ISBLANK($M1356))),"Space with status type and unusable type.",
AND($V1356= "Classbase",'Establishment details'!$C$22&gt;=10), "Classbase status is only valid in schools with a primary element.",
AND($I1356= "Large",$N1356 &gt; 3.5), "Large rooms with less than 3.5m height.",
AND(OR($V1356="Light practical (science)",$V1356="Light practical (science)",$V1356="Heavy practical (workshops)", $V1356="Heavy practical (clean)"), OR($O1356=0,ISBLANK($O1356))),"Missing sinks count for light and heavy practical spaces.",
AND($M1356 = "Other",ISBLANK($R1356)), "Invalid unusable type / missing note for other unusable type."
),
" ")</f>
        <v>Missing space use.</v>
      </c>
    </row>
    <row r="1357" spans="2:23" ht="15.75" x14ac:dyDescent="0.25">
      <c r="B1357" s="143"/>
      <c r="C1357" s="144"/>
      <c r="D1357" s="144"/>
      <c r="E1357" s="144"/>
      <c r="F1357" s="147" t="str" cm="1">
        <f t="array" ref="F1357">_xlfn.IFNA(CONCATENATE(_xlfn.IFS($D1357="Mezzanine",LEFT($D1357,1), $D1357="Ground Floor",LEFT($D1357,1),$D1357="Basment ",LEFT($D1357,1), $D1357="1st Floor", "0"&amp;LEFT($D1357,1), $D1357="2nd Floor", "0"&amp;LEFT($D1357,1), $D1357="3rd Floor", "0"&amp;LEFT($D1357,1), $D1357="4th Floor", "0"&amp;LEFT($D1357,1), $D1357="5th Floor", "0"&amp;LEFT($D1357,1), $D1357="6th Floor", "0"&amp;LEFT($D1357,1),$D1357="7th Floor", "0"&amp;LEFT($D1357,1),$D1357="8th Floor", "0"&amp;LEFT($D1357,1),$D1357="9th Floor", "0"&amp;LEFT($D1357,1),$D1357="10th Floor", LEFT($D1357,2),$D1357="11th Floor", LEFT($D1357,2),$D1357="12th Floor", LEFT($D1357,2),$D1357="13th Floor", LEFT($D1357,2), $D1357="Lower Ground", LEFT($D1357)&amp;IF(ISNUMBER(FIND(" ",$D1357)),MID($D1357,FIND(" ",$D1357)+1,1),"")&amp;IF(ISNUMBER(FIND(" ",$D1357,FIND(" ",$D1357)+1)),MID($D1357,FIND(" ",$D1357,FIND(" ",$D1357)+1)+1,1),""),$D1357="Upper Ground", LEFT($D1357)&amp;IF(ISNUMBER(FIND(" ",$D1357)),MID($D1357,FIND(" ",$D1357)+1,1),"")&amp;IF(ISNUMBER(FIND(" ",$D1357,FIND(" ",$D1357)+1)),MID($D1357,FIND(" ",$D1357,FIND(" ",$D1357)+1)+1,1),"")),".0",$E1357), " ")</f>
        <v xml:space="preserve"> </v>
      </c>
      <c r="G1357" s="144"/>
      <c r="H1357" s="144"/>
      <c r="I1357" s="144"/>
      <c r="J1357" s="144"/>
      <c r="K1357" s="144"/>
      <c r="L1357" s="149" t="str" cm="1">
        <f t="array" ref="L1357">_xlfn.IFNA(
_xlfn.IFS(
AND($F1357=" ",$G1357=" ",$H1357=" "),"Please update all three: Surveyor Room Reference, Establishment Room Reference and Establishment Room Name",
AND(OR($I1357="General",$I1357="Open plan/ semi-open general",$I1357="Fitted",$I1357="Light practical (science)",$I1357="Light practical (other)",$I1357="Heavy practical (workshops)",$I1357="Heavy practical (clean)",$I1357="Large",$I1357="Storage"),$J1357=0,$K1357=0),"Please update Net Area or Non-net Area",
AND($B1357&lt;&gt;"OUT",$J1357=0,$I1357&lt;&gt;"Non-net",$M1357="85% Circulation"),"Net area not recorded for spaces with 85% circulation unusable type",
AND(OR($I1357="General",$I1357="Open plan/ semi-open general",$I1357="Fitted",$I1357="Light practical (science)",$I1357="Light practical (other)",$I1357="Heavy practical (workshops)",$I1357="Heavy practical (clean)",$I1357="Large",$I1357="Storage"),OR($J1357=0,ISBLANK($J1357))),"Net area not recorded in net spaces",
AND(OR($I1357="Non-net",$I1357="Outdoor space"),$J1357&gt;0),"Net Area Recorded in Non-net space",
AND($I1357="General",$J1357&gt;90),"This general space is over 90m2, please ensure that this space is entered as separate spaces if it usually used as separate spaces",
AND($I1357="Open plan/ semi-open general",$J1357&lt;27),"Open plan general space under 27m2",
AND(OR($K1357=0,ISBLANK($K1357)), $I1357="Non-net"),"Non-net area not recorded in non-net space"
),
" ")</f>
        <v xml:space="preserve"> </v>
      </c>
      <c r="M1357" s="144"/>
      <c r="N1357" s="144"/>
      <c r="O1357" s="144"/>
      <c r="P1357" s="144"/>
      <c r="Q1357" s="144"/>
      <c r="R1357" s="171"/>
      <c r="S1357" s="147">
        <f>NCA_Calculations!$P$1369</f>
        <v>0</v>
      </c>
      <c r="T1357" s="147">
        <f>NCA_Calculations!$Q$1369</f>
        <v>0</v>
      </c>
      <c r="U1357" s="144"/>
      <c r="V1357" s="144"/>
      <c r="W1357" s="149" t="str" cm="1">
        <f t="array" ref="W1357">_xlfn.IFNA(
_xlfn.IFS(
ISBLANK($U1357),"Missing space use.",
AND('Establishment details'!$C$14="Secondary",$V1357="Classbase"),"Invalid Status type",
AND(OR( $V1357="Classbase", $V1357="Teaching", $V1357="Early years",$V1357="SEND resourced"), NOT(ISBLANK($M1357))),"Space with status type and unusable type.",
AND($V1357= "Classbase",'Establishment details'!$C$22&gt;=10), "Classbase status is only valid in schools with a primary element.",
AND($I1357= "Large",$N1357 &gt; 3.5), "Large rooms with less than 3.5m height.",
AND(OR($V1357="Light practical (science)",$V1357="Light practical (science)",$V1357="Heavy practical (workshops)", $V1357="Heavy practical (clean)"), OR($O1357=0,ISBLANK($O1357))),"Missing sinks count for light and heavy practical spaces.",
AND($M1357 = "Other",ISBLANK($R1357)), "Invalid unusable type / missing note for other unusable type."
),
" ")</f>
        <v>Missing space use.</v>
      </c>
    </row>
    <row r="1358" spans="2:23" ht="15.75" x14ac:dyDescent="0.25">
      <c r="B1358" s="143"/>
      <c r="C1358" s="144"/>
      <c r="D1358" s="144"/>
      <c r="E1358" s="144"/>
      <c r="F1358" s="147" t="str" cm="1">
        <f t="array" ref="F1358">_xlfn.IFNA(CONCATENATE(_xlfn.IFS($D1358="Mezzanine",LEFT($D1358,1), $D1358="Ground Floor",LEFT($D1358,1),$D1358="Basment ",LEFT($D1358,1), $D1358="1st Floor", "0"&amp;LEFT($D1358,1), $D1358="2nd Floor", "0"&amp;LEFT($D1358,1), $D1358="3rd Floor", "0"&amp;LEFT($D1358,1), $D1358="4th Floor", "0"&amp;LEFT($D1358,1), $D1358="5th Floor", "0"&amp;LEFT($D1358,1), $D1358="6th Floor", "0"&amp;LEFT($D1358,1),$D1358="7th Floor", "0"&amp;LEFT($D1358,1),$D1358="8th Floor", "0"&amp;LEFT($D1358,1),$D1358="9th Floor", "0"&amp;LEFT($D1358,1),$D1358="10th Floor", LEFT($D1358,2),$D1358="11th Floor", LEFT($D1358,2),$D1358="12th Floor", LEFT($D1358,2),$D1358="13th Floor", LEFT($D1358,2), $D1358="Lower Ground", LEFT($D1358)&amp;IF(ISNUMBER(FIND(" ",$D1358)),MID($D1358,FIND(" ",$D1358)+1,1),"")&amp;IF(ISNUMBER(FIND(" ",$D1358,FIND(" ",$D1358)+1)),MID($D1358,FIND(" ",$D1358,FIND(" ",$D1358)+1)+1,1),""),$D1358="Upper Ground", LEFT($D1358)&amp;IF(ISNUMBER(FIND(" ",$D1358)),MID($D1358,FIND(" ",$D1358)+1,1),"")&amp;IF(ISNUMBER(FIND(" ",$D1358,FIND(" ",$D1358)+1)),MID($D1358,FIND(" ",$D1358,FIND(" ",$D1358)+1)+1,1),"")),".0",$E1358), " ")</f>
        <v xml:space="preserve"> </v>
      </c>
      <c r="G1358" s="144"/>
      <c r="H1358" s="144"/>
      <c r="I1358" s="144"/>
      <c r="J1358" s="144"/>
      <c r="K1358" s="144"/>
      <c r="L1358" s="149" t="str" cm="1">
        <f t="array" ref="L1358">_xlfn.IFNA(
_xlfn.IFS(
AND($F1358=" ",$G1358=" ",$H1358=" "),"Please update all three: Surveyor Room Reference, Establishment Room Reference and Establishment Room Name",
AND(OR($I1358="General",$I1358="Open plan/ semi-open general",$I1358="Fitted",$I1358="Light practical (science)",$I1358="Light practical (other)",$I1358="Heavy practical (workshops)",$I1358="Heavy practical (clean)",$I1358="Large",$I1358="Storage"),$J1358=0,$K1358=0),"Please update Net Area or Non-net Area",
AND($B1358&lt;&gt;"OUT",$J1358=0,$I1358&lt;&gt;"Non-net",$M1358="85% Circulation"),"Net area not recorded for spaces with 85% circulation unusable type",
AND(OR($I1358="General",$I1358="Open plan/ semi-open general",$I1358="Fitted",$I1358="Light practical (science)",$I1358="Light practical (other)",$I1358="Heavy practical (workshops)",$I1358="Heavy practical (clean)",$I1358="Large",$I1358="Storage"),OR($J1358=0,ISBLANK($J1358))),"Net area not recorded in net spaces",
AND(OR($I1358="Non-net",$I1358="Outdoor space"),$J1358&gt;0),"Net Area Recorded in Non-net space",
AND($I1358="General",$J1358&gt;90),"This general space is over 90m2, please ensure that this space is entered as separate spaces if it usually used as separate spaces",
AND($I1358="Open plan/ semi-open general",$J1358&lt;27),"Open plan general space under 27m2",
AND(OR($K1358=0,ISBLANK($K1358)), $I1358="Non-net"),"Non-net area not recorded in non-net space"
),
" ")</f>
        <v xml:space="preserve"> </v>
      </c>
      <c r="M1358" s="144"/>
      <c r="N1358" s="144"/>
      <c r="O1358" s="144"/>
      <c r="P1358" s="144"/>
      <c r="Q1358" s="144"/>
      <c r="R1358" s="171"/>
      <c r="S1358" s="147">
        <f>NCA_Calculations!$P$1370</f>
        <v>0</v>
      </c>
      <c r="T1358" s="147">
        <f>NCA_Calculations!$Q$1370</f>
        <v>0</v>
      </c>
      <c r="U1358" s="144"/>
      <c r="V1358" s="144"/>
      <c r="W1358" s="149" t="str" cm="1">
        <f t="array" ref="W1358">_xlfn.IFNA(
_xlfn.IFS(
ISBLANK($U1358),"Missing space use.",
AND('Establishment details'!$C$14="Secondary",$V1358="Classbase"),"Invalid Status type",
AND(OR( $V1358="Classbase", $V1358="Teaching", $V1358="Early years",$V1358="SEND resourced"), NOT(ISBLANK($M1358))),"Space with status type and unusable type.",
AND($V1358= "Classbase",'Establishment details'!$C$22&gt;=10), "Classbase status is only valid in schools with a primary element.",
AND($I1358= "Large",$N1358 &gt; 3.5), "Large rooms with less than 3.5m height.",
AND(OR($V1358="Light practical (science)",$V1358="Light practical (science)",$V1358="Heavy practical (workshops)", $V1358="Heavy practical (clean)"), OR($O1358=0,ISBLANK($O1358))),"Missing sinks count for light and heavy practical spaces.",
AND($M1358 = "Other",ISBLANK($R1358)), "Invalid unusable type / missing note for other unusable type."
),
" ")</f>
        <v>Missing space use.</v>
      </c>
    </row>
    <row r="1359" spans="2:23" ht="15.75" x14ac:dyDescent="0.25">
      <c r="B1359" s="143"/>
      <c r="C1359" s="144"/>
      <c r="D1359" s="144"/>
      <c r="E1359" s="144"/>
      <c r="F1359" s="147" t="str" cm="1">
        <f t="array" ref="F1359">_xlfn.IFNA(CONCATENATE(_xlfn.IFS($D1359="Mezzanine",LEFT($D1359,1), $D1359="Ground Floor",LEFT($D1359,1),$D1359="Basment ",LEFT($D1359,1), $D1359="1st Floor", "0"&amp;LEFT($D1359,1), $D1359="2nd Floor", "0"&amp;LEFT($D1359,1), $D1359="3rd Floor", "0"&amp;LEFT($D1359,1), $D1359="4th Floor", "0"&amp;LEFT($D1359,1), $D1359="5th Floor", "0"&amp;LEFT($D1359,1), $D1359="6th Floor", "0"&amp;LEFT($D1359,1),$D1359="7th Floor", "0"&amp;LEFT($D1359,1),$D1359="8th Floor", "0"&amp;LEFT($D1359,1),$D1359="9th Floor", "0"&amp;LEFT($D1359,1),$D1359="10th Floor", LEFT($D1359,2),$D1359="11th Floor", LEFT($D1359,2),$D1359="12th Floor", LEFT($D1359,2),$D1359="13th Floor", LEFT($D1359,2), $D1359="Lower Ground", LEFT($D1359)&amp;IF(ISNUMBER(FIND(" ",$D1359)),MID($D1359,FIND(" ",$D1359)+1,1),"")&amp;IF(ISNUMBER(FIND(" ",$D1359,FIND(" ",$D1359)+1)),MID($D1359,FIND(" ",$D1359,FIND(" ",$D1359)+1)+1,1),""),$D1359="Upper Ground", LEFT($D1359)&amp;IF(ISNUMBER(FIND(" ",$D1359)),MID($D1359,FIND(" ",$D1359)+1,1),"")&amp;IF(ISNUMBER(FIND(" ",$D1359,FIND(" ",$D1359)+1)),MID($D1359,FIND(" ",$D1359,FIND(" ",$D1359)+1)+1,1),"")),".0",$E1359), " ")</f>
        <v xml:space="preserve"> </v>
      </c>
      <c r="G1359" s="144"/>
      <c r="H1359" s="144"/>
      <c r="I1359" s="144"/>
      <c r="J1359" s="144"/>
      <c r="K1359" s="144"/>
      <c r="L1359" s="149" t="str" cm="1">
        <f t="array" ref="L1359">_xlfn.IFNA(
_xlfn.IFS(
AND($F1359=" ",$G1359=" ",$H1359=" "),"Please update all three: Surveyor Room Reference, Establishment Room Reference and Establishment Room Name",
AND(OR($I1359="General",$I1359="Open plan/ semi-open general",$I1359="Fitted",$I1359="Light practical (science)",$I1359="Light practical (other)",$I1359="Heavy practical (workshops)",$I1359="Heavy practical (clean)",$I1359="Large",$I1359="Storage"),$J1359=0,$K1359=0),"Please update Net Area or Non-net Area",
AND($B1359&lt;&gt;"OUT",$J1359=0,$I1359&lt;&gt;"Non-net",$M1359="85% Circulation"),"Net area not recorded for spaces with 85% circulation unusable type",
AND(OR($I1359="General",$I1359="Open plan/ semi-open general",$I1359="Fitted",$I1359="Light practical (science)",$I1359="Light practical (other)",$I1359="Heavy practical (workshops)",$I1359="Heavy practical (clean)",$I1359="Large",$I1359="Storage"),OR($J1359=0,ISBLANK($J1359))),"Net area not recorded in net spaces",
AND(OR($I1359="Non-net",$I1359="Outdoor space"),$J1359&gt;0),"Net Area Recorded in Non-net space",
AND($I1359="General",$J1359&gt;90),"This general space is over 90m2, please ensure that this space is entered as separate spaces if it usually used as separate spaces",
AND($I1359="Open plan/ semi-open general",$J1359&lt;27),"Open plan general space under 27m2",
AND(OR($K1359=0,ISBLANK($K1359)), $I1359="Non-net"),"Non-net area not recorded in non-net space"
),
" ")</f>
        <v xml:space="preserve"> </v>
      </c>
      <c r="M1359" s="144"/>
      <c r="N1359" s="144"/>
      <c r="O1359" s="144"/>
      <c r="P1359" s="144"/>
      <c r="Q1359" s="144"/>
      <c r="R1359" s="171"/>
      <c r="S1359" s="147">
        <f>NCA_Calculations!$P$1371</f>
        <v>0</v>
      </c>
      <c r="T1359" s="147">
        <f>NCA_Calculations!$Q$1371</f>
        <v>0</v>
      </c>
      <c r="U1359" s="144"/>
      <c r="V1359" s="144"/>
      <c r="W1359" s="149" t="str" cm="1">
        <f t="array" ref="W1359">_xlfn.IFNA(
_xlfn.IFS(
ISBLANK($U1359),"Missing space use.",
AND('Establishment details'!$C$14="Secondary",$V1359="Classbase"),"Invalid Status type",
AND(OR( $V1359="Classbase", $V1359="Teaching", $V1359="Early years",$V1359="SEND resourced"), NOT(ISBLANK($M1359))),"Space with status type and unusable type.",
AND($V1359= "Classbase",'Establishment details'!$C$22&gt;=10), "Classbase status is only valid in schools with a primary element.",
AND($I1359= "Large",$N1359 &gt; 3.5), "Large rooms with less than 3.5m height.",
AND(OR($V1359="Light practical (science)",$V1359="Light practical (science)",$V1359="Heavy practical (workshops)", $V1359="Heavy practical (clean)"), OR($O1359=0,ISBLANK($O1359))),"Missing sinks count for light and heavy practical spaces.",
AND($M1359 = "Other",ISBLANK($R1359)), "Invalid unusable type / missing note for other unusable type."
),
" ")</f>
        <v>Missing space use.</v>
      </c>
    </row>
    <row r="1360" spans="2:23" ht="15.75" x14ac:dyDescent="0.25">
      <c r="B1360" s="143"/>
      <c r="C1360" s="144"/>
      <c r="D1360" s="144"/>
      <c r="E1360" s="144"/>
      <c r="F1360" s="147" t="str" cm="1">
        <f t="array" ref="F1360">_xlfn.IFNA(CONCATENATE(_xlfn.IFS($D1360="Mezzanine",LEFT($D1360,1), $D1360="Ground Floor",LEFT($D1360,1),$D1360="Basment ",LEFT($D1360,1), $D1360="1st Floor", "0"&amp;LEFT($D1360,1), $D1360="2nd Floor", "0"&amp;LEFT($D1360,1), $D1360="3rd Floor", "0"&amp;LEFT($D1360,1), $D1360="4th Floor", "0"&amp;LEFT($D1360,1), $D1360="5th Floor", "0"&amp;LEFT($D1360,1), $D1360="6th Floor", "0"&amp;LEFT($D1360,1),$D1360="7th Floor", "0"&amp;LEFT($D1360,1),$D1360="8th Floor", "0"&amp;LEFT($D1360,1),$D1360="9th Floor", "0"&amp;LEFT($D1360,1),$D1360="10th Floor", LEFT($D1360,2),$D1360="11th Floor", LEFT($D1360,2),$D1360="12th Floor", LEFT($D1360,2),$D1360="13th Floor", LEFT($D1360,2), $D1360="Lower Ground", LEFT($D1360)&amp;IF(ISNUMBER(FIND(" ",$D1360)),MID($D1360,FIND(" ",$D1360)+1,1),"")&amp;IF(ISNUMBER(FIND(" ",$D1360,FIND(" ",$D1360)+1)),MID($D1360,FIND(" ",$D1360,FIND(" ",$D1360)+1)+1,1),""),$D1360="Upper Ground", LEFT($D1360)&amp;IF(ISNUMBER(FIND(" ",$D1360)),MID($D1360,FIND(" ",$D1360)+1,1),"")&amp;IF(ISNUMBER(FIND(" ",$D1360,FIND(" ",$D1360)+1)),MID($D1360,FIND(" ",$D1360,FIND(" ",$D1360)+1)+1,1),"")),".0",$E1360), " ")</f>
        <v xml:space="preserve"> </v>
      </c>
      <c r="G1360" s="144"/>
      <c r="H1360" s="144"/>
      <c r="I1360" s="144"/>
      <c r="J1360" s="144"/>
      <c r="K1360" s="144"/>
      <c r="L1360" s="149" t="str" cm="1">
        <f t="array" ref="L1360">_xlfn.IFNA(
_xlfn.IFS(
AND($F1360=" ",$G1360=" ",$H1360=" "),"Please update all three: Surveyor Room Reference, Establishment Room Reference and Establishment Room Name",
AND(OR($I1360="General",$I1360="Open plan/ semi-open general",$I1360="Fitted",$I1360="Light practical (science)",$I1360="Light practical (other)",$I1360="Heavy practical (workshops)",$I1360="Heavy practical (clean)",$I1360="Large",$I1360="Storage"),$J1360=0,$K1360=0),"Please update Net Area or Non-net Area",
AND($B1360&lt;&gt;"OUT",$J1360=0,$I1360&lt;&gt;"Non-net",$M1360="85% Circulation"),"Net area not recorded for spaces with 85% circulation unusable type",
AND(OR($I1360="General",$I1360="Open plan/ semi-open general",$I1360="Fitted",$I1360="Light practical (science)",$I1360="Light practical (other)",$I1360="Heavy practical (workshops)",$I1360="Heavy practical (clean)",$I1360="Large",$I1360="Storage"),OR($J1360=0,ISBLANK($J1360))),"Net area not recorded in net spaces",
AND(OR($I1360="Non-net",$I1360="Outdoor space"),$J1360&gt;0),"Net Area Recorded in Non-net space",
AND($I1360="General",$J1360&gt;90),"This general space is over 90m2, please ensure that this space is entered as separate spaces if it usually used as separate spaces",
AND($I1360="Open plan/ semi-open general",$J1360&lt;27),"Open plan general space under 27m2",
AND(OR($K1360=0,ISBLANK($K1360)), $I1360="Non-net"),"Non-net area not recorded in non-net space"
),
" ")</f>
        <v xml:space="preserve"> </v>
      </c>
      <c r="M1360" s="144"/>
      <c r="N1360" s="144"/>
      <c r="O1360" s="144"/>
      <c r="P1360" s="144"/>
      <c r="Q1360" s="144"/>
      <c r="R1360" s="171"/>
      <c r="S1360" s="147">
        <f>NCA_Calculations!$P$1372</f>
        <v>0</v>
      </c>
      <c r="T1360" s="147">
        <f>NCA_Calculations!$Q$1372</f>
        <v>0</v>
      </c>
      <c r="U1360" s="144"/>
      <c r="V1360" s="144"/>
      <c r="W1360" s="149" t="str" cm="1">
        <f t="array" ref="W1360">_xlfn.IFNA(
_xlfn.IFS(
ISBLANK($U1360),"Missing space use.",
AND('Establishment details'!$C$14="Secondary",$V1360="Classbase"),"Invalid Status type",
AND(OR( $V1360="Classbase", $V1360="Teaching", $V1360="Early years",$V1360="SEND resourced"), NOT(ISBLANK($M1360))),"Space with status type and unusable type.",
AND($V1360= "Classbase",'Establishment details'!$C$22&gt;=10), "Classbase status is only valid in schools with a primary element.",
AND($I1360= "Large",$N1360 &gt; 3.5), "Large rooms with less than 3.5m height.",
AND(OR($V1360="Light practical (science)",$V1360="Light practical (science)",$V1360="Heavy practical (workshops)", $V1360="Heavy practical (clean)"), OR($O1360=0,ISBLANK($O1360))),"Missing sinks count for light and heavy practical spaces.",
AND($M1360 = "Other",ISBLANK($R1360)), "Invalid unusable type / missing note for other unusable type."
),
" ")</f>
        <v>Missing space use.</v>
      </c>
    </row>
    <row r="1361" spans="2:23" ht="15.75" x14ac:dyDescent="0.25">
      <c r="B1361" s="143"/>
      <c r="C1361" s="144"/>
      <c r="D1361" s="144"/>
      <c r="E1361" s="144"/>
      <c r="F1361" s="147" t="str" cm="1">
        <f t="array" ref="F1361">_xlfn.IFNA(CONCATENATE(_xlfn.IFS($D1361="Mezzanine",LEFT($D1361,1), $D1361="Ground Floor",LEFT($D1361,1),$D1361="Basment ",LEFT($D1361,1), $D1361="1st Floor", "0"&amp;LEFT($D1361,1), $D1361="2nd Floor", "0"&amp;LEFT($D1361,1), $D1361="3rd Floor", "0"&amp;LEFT($D1361,1), $D1361="4th Floor", "0"&amp;LEFT($D1361,1), $D1361="5th Floor", "0"&amp;LEFT($D1361,1), $D1361="6th Floor", "0"&amp;LEFT($D1361,1),$D1361="7th Floor", "0"&amp;LEFT($D1361,1),$D1361="8th Floor", "0"&amp;LEFT($D1361,1),$D1361="9th Floor", "0"&amp;LEFT($D1361,1),$D1361="10th Floor", LEFT($D1361,2),$D1361="11th Floor", LEFT($D1361,2),$D1361="12th Floor", LEFT($D1361,2),$D1361="13th Floor", LEFT($D1361,2), $D1361="Lower Ground", LEFT($D1361)&amp;IF(ISNUMBER(FIND(" ",$D1361)),MID($D1361,FIND(" ",$D1361)+1,1),"")&amp;IF(ISNUMBER(FIND(" ",$D1361,FIND(" ",$D1361)+1)),MID($D1361,FIND(" ",$D1361,FIND(" ",$D1361)+1)+1,1),""),$D1361="Upper Ground", LEFT($D1361)&amp;IF(ISNUMBER(FIND(" ",$D1361)),MID($D1361,FIND(" ",$D1361)+1,1),"")&amp;IF(ISNUMBER(FIND(" ",$D1361,FIND(" ",$D1361)+1)),MID($D1361,FIND(" ",$D1361,FIND(" ",$D1361)+1)+1,1),"")),".0",$E1361), " ")</f>
        <v xml:space="preserve"> </v>
      </c>
      <c r="G1361" s="144"/>
      <c r="H1361" s="144"/>
      <c r="I1361" s="144"/>
      <c r="J1361" s="144"/>
      <c r="K1361" s="144"/>
      <c r="L1361" s="149" t="str" cm="1">
        <f t="array" ref="L1361">_xlfn.IFNA(
_xlfn.IFS(
AND($F1361=" ",$G1361=" ",$H1361=" "),"Please update all three: Surveyor Room Reference, Establishment Room Reference and Establishment Room Name",
AND(OR($I1361="General",$I1361="Open plan/ semi-open general",$I1361="Fitted",$I1361="Light practical (science)",$I1361="Light practical (other)",$I1361="Heavy practical (workshops)",$I1361="Heavy practical (clean)",$I1361="Large",$I1361="Storage"),$J1361=0,$K1361=0),"Please update Net Area or Non-net Area",
AND($B1361&lt;&gt;"OUT",$J1361=0,$I1361&lt;&gt;"Non-net",$M1361="85% Circulation"),"Net area not recorded for spaces with 85% circulation unusable type",
AND(OR($I1361="General",$I1361="Open plan/ semi-open general",$I1361="Fitted",$I1361="Light practical (science)",$I1361="Light practical (other)",$I1361="Heavy practical (workshops)",$I1361="Heavy practical (clean)",$I1361="Large",$I1361="Storage"),OR($J1361=0,ISBLANK($J1361))),"Net area not recorded in net spaces",
AND(OR($I1361="Non-net",$I1361="Outdoor space"),$J1361&gt;0),"Net Area Recorded in Non-net space",
AND($I1361="General",$J1361&gt;90),"This general space is over 90m2, please ensure that this space is entered as separate spaces if it usually used as separate spaces",
AND($I1361="Open plan/ semi-open general",$J1361&lt;27),"Open plan general space under 27m2",
AND(OR($K1361=0,ISBLANK($K1361)), $I1361="Non-net"),"Non-net area not recorded in non-net space"
),
" ")</f>
        <v xml:space="preserve"> </v>
      </c>
      <c r="M1361" s="144"/>
      <c r="N1361" s="144"/>
      <c r="O1361" s="144"/>
      <c r="P1361" s="144"/>
      <c r="Q1361" s="144"/>
      <c r="R1361" s="171"/>
      <c r="S1361" s="147">
        <f>NCA_Calculations!$P$1373</f>
        <v>0</v>
      </c>
      <c r="T1361" s="147">
        <f>NCA_Calculations!$Q$1373</f>
        <v>0</v>
      </c>
      <c r="U1361" s="144"/>
      <c r="V1361" s="144"/>
      <c r="W1361" s="149" t="str" cm="1">
        <f t="array" ref="W1361">_xlfn.IFNA(
_xlfn.IFS(
ISBLANK($U1361),"Missing space use.",
AND('Establishment details'!$C$14="Secondary",$V1361="Classbase"),"Invalid Status type",
AND(OR( $V1361="Classbase", $V1361="Teaching", $V1361="Early years",$V1361="SEND resourced"), NOT(ISBLANK($M1361))),"Space with status type and unusable type.",
AND($V1361= "Classbase",'Establishment details'!$C$22&gt;=10), "Classbase status is only valid in schools with a primary element.",
AND($I1361= "Large",$N1361 &gt; 3.5), "Large rooms with less than 3.5m height.",
AND(OR($V1361="Light practical (science)",$V1361="Light practical (science)",$V1361="Heavy practical (workshops)", $V1361="Heavy practical (clean)"), OR($O1361=0,ISBLANK($O1361))),"Missing sinks count for light and heavy practical spaces.",
AND($M1361 = "Other",ISBLANK($R1361)), "Invalid unusable type / missing note for other unusable type."
),
" ")</f>
        <v>Missing space use.</v>
      </c>
    </row>
    <row r="1362" spans="2:23" ht="15.75" x14ac:dyDescent="0.25">
      <c r="B1362" s="143"/>
      <c r="C1362" s="144"/>
      <c r="D1362" s="144"/>
      <c r="E1362" s="144"/>
      <c r="F1362" s="147" t="str" cm="1">
        <f t="array" ref="F1362">_xlfn.IFNA(CONCATENATE(_xlfn.IFS($D1362="Mezzanine",LEFT($D1362,1), $D1362="Ground Floor",LEFT($D1362,1),$D1362="Basment ",LEFT($D1362,1), $D1362="1st Floor", "0"&amp;LEFT($D1362,1), $D1362="2nd Floor", "0"&amp;LEFT($D1362,1), $D1362="3rd Floor", "0"&amp;LEFT($D1362,1), $D1362="4th Floor", "0"&amp;LEFT($D1362,1), $D1362="5th Floor", "0"&amp;LEFT($D1362,1), $D1362="6th Floor", "0"&amp;LEFT($D1362,1),$D1362="7th Floor", "0"&amp;LEFT($D1362,1),$D1362="8th Floor", "0"&amp;LEFT($D1362,1),$D1362="9th Floor", "0"&amp;LEFT($D1362,1),$D1362="10th Floor", LEFT($D1362,2),$D1362="11th Floor", LEFT($D1362,2),$D1362="12th Floor", LEFT($D1362,2),$D1362="13th Floor", LEFT($D1362,2), $D1362="Lower Ground", LEFT($D1362)&amp;IF(ISNUMBER(FIND(" ",$D1362)),MID($D1362,FIND(" ",$D1362)+1,1),"")&amp;IF(ISNUMBER(FIND(" ",$D1362,FIND(" ",$D1362)+1)),MID($D1362,FIND(" ",$D1362,FIND(" ",$D1362)+1)+1,1),""),$D1362="Upper Ground", LEFT($D1362)&amp;IF(ISNUMBER(FIND(" ",$D1362)),MID($D1362,FIND(" ",$D1362)+1,1),"")&amp;IF(ISNUMBER(FIND(" ",$D1362,FIND(" ",$D1362)+1)),MID($D1362,FIND(" ",$D1362,FIND(" ",$D1362)+1)+1,1),"")),".0",$E1362), " ")</f>
        <v xml:space="preserve"> </v>
      </c>
      <c r="G1362" s="144"/>
      <c r="H1362" s="144"/>
      <c r="I1362" s="144"/>
      <c r="J1362" s="144"/>
      <c r="K1362" s="144"/>
      <c r="L1362" s="149" t="str" cm="1">
        <f t="array" ref="L1362">_xlfn.IFNA(
_xlfn.IFS(
AND($F1362=" ",$G1362=" ",$H1362=" "),"Please update all three: Surveyor Room Reference, Establishment Room Reference and Establishment Room Name",
AND(OR($I1362="General",$I1362="Open plan/ semi-open general",$I1362="Fitted",$I1362="Light practical (science)",$I1362="Light practical (other)",$I1362="Heavy practical (workshops)",$I1362="Heavy practical (clean)",$I1362="Large",$I1362="Storage"),$J1362=0,$K1362=0),"Please update Net Area or Non-net Area",
AND($B1362&lt;&gt;"OUT",$J1362=0,$I1362&lt;&gt;"Non-net",$M1362="85% Circulation"),"Net area not recorded for spaces with 85% circulation unusable type",
AND(OR($I1362="General",$I1362="Open plan/ semi-open general",$I1362="Fitted",$I1362="Light practical (science)",$I1362="Light practical (other)",$I1362="Heavy practical (workshops)",$I1362="Heavy practical (clean)",$I1362="Large",$I1362="Storage"),OR($J1362=0,ISBLANK($J1362))),"Net area not recorded in net spaces",
AND(OR($I1362="Non-net",$I1362="Outdoor space"),$J1362&gt;0),"Net Area Recorded in Non-net space",
AND($I1362="General",$J1362&gt;90),"This general space is over 90m2, please ensure that this space is entered as separate spaces if it usually used as separate spaces",
AND($I1362="Open plan/ semi-open general",$J1362&lt;27),"Open plan general space under 27m2",
AND(OR($K1362=0,ISBLANK($K1362)), $I1362="Non-net"),"Non-net area not recorded in non-net space"
),
" ")</f>
        <v xml:space="preserve"> </v>
      </c>
      <c r="M1362" s="144"/>
      <c r="N1362" s="144"/>
      <c r="O1362" s="144"/>
      <c r="P1362" s="144"/>
      <c r="Q1362" s="144"/>
      <c r="R1362" s="171"/>
      <c r="S1362" s="147">
        <f>NCA_Calculations!$P$1374</f>
        <v>0</v>
      </c>
      <c r="T1362" s="147">
        <f>NCA_Calculations!$Q$1374</f>
        <v>0</v>
      </c>
      <c r="U1362" s="144"/>
      <c r="V1362" s="144"/>
      <c r="W1362" s="149" t="str" cm="1">
        <f t="array" ref="W1362">_xlfn.IFNA(
_xlfn.IFS(
ISBLANK($U1362),"Missing space use.",
AND('Establishment details'!$C$14="Secondary",$V1362="Classbase"),"Invalid Status type",
AND(OR( $V1362="Classbase", $V1362="Teaching", $V1362="Early years",$V1362="SEND resourced"), NOT(ISBLANK($M1362))),"Space with status type and unusable type.",
AND($V1362= "Classbase",'Establishment details'!$C$22&gt;=10), "Classbase status is only valid in schools with a primary element.",
AND($I1362= "Large",$N1362 &gt; 3.5), "Large rooms with less than 3.5m height.",
AND(OR($V1362="Light practical (science)",$V1362="Light practical (science)",$V1362="Heavy practical (workshops)", $V1362="Heavy practical (clean)"), OR($O1362=0,ISBLANK($O1362))),"Missing sinks count for light and heavy practical spaces.",
AND($M1362 = "Other",ISBLANK($R1362)), "Invalid unusable type / missing note for other unusable type."
),
" ")</f>
        <v>Missing space use.</v>
      </c>
    </row>
    <row r="1363" spans="2:23" ht="15.75" x14ac:dyDescent="0.25">
      <c r="B1363" s="143"/>
      <c r="C1363" s="144"/>
      <c r="D1363" s="144"/>
      <c r="E1363" s="144"/>
      <c r="F1363" s="147" t="str" cm="1">
        <f t="array" ref="F1363">_xlfn.IFNA(CONCATENATE(_xlfn.IFS($D1363="Mezzanine",LEFT($D1363,1), $D1363="Ground Floor",LEFT($D1363,1),$D1363="Basment ",LEFT($D1363,1), $D1363="1st Floor", "0"&amp;LEFT($D1363,1), $D1363="2nd Floor", "0"&amp;LEFT($D1363,1), $D1363="3rd Floor", "0"&amp;LEFT($D1363,1), $D1363="4th Floor", "0"&amp;LEFT($D1363,1), $D1363="5th Floor", "0"&amp;LEFT($D1363,1), $D1363="6th Floor", "0"&amp;LEFT($D1363,1),$D1363="7th Floor", "0"&amp;LEFT($D1363,1),$D1363="8th Floor", "0"&amp;LEFT($D1363,1),$D1363="9th Floor", "0"&amp;LEFT($D1363,1),$D1363="10th Floor", LEFT($D1363,2),$D1363="11th Floor", LEFT($D1363,2),$D1363="12th Floor", LEFT($D1363,2),$D1363="13th Floor", LEFT($D1363,2), $D1363="Lower Ground", LEFT($D1363)&amp;IF(ISNUMBER(FIND(" ",$D1363)),MID($D1363,FIND(" ",$D1363)+1,1),"")&amp;IF(ISNUMBER(FIND(" ",$D1363,FIND(" ",$D1363)+1)),MID($D1363,FIND(" ",$D1363,FIND(" ",$D1363)+1)+1,1),""),$D1363="Upper Ground", LEFT($D1363)&amp;IF(ISNUMBER(FIND(" ",$D1363)),MID($D1363,FIND(" ",$D1363)+1,1),"")&amp;IF(ISNUMBER(FIND(" ",$D1363,FIND(" ",$D1363)+1)),MID($D1363,FIND(" ",$D1363,FIND(" ",$D1363)+1)+1,1),"")),".0",$E1363), " ")</f>
        <v xml:space="preserve"> </v>
      </c>
      <c r="G1363" s="144"/>
      <c r="H1363" s="144"/>
      <c r="I1363" s="144"/>
      <c r="J1363" s="144"/>
      <c r="K1363" s="144"/>
      <c r="L1363" s="149" t="str" cm="1">
        <f t="array" ref="L1363">_xlfn.IFNA(
_xlfn.IFS(
AND($F1363=" ",$G1363=" ",$H1363=" "),"Please update all three: Surveyor Room Reference, Establishment Room Reference and Establishment Room Name",
AND(OR($I1363="General",$I1363="Open plan/ semi-open general",$I1363="Fitted",$I1363="Light practical (science)",$I1363="Light practical (other)",$I1363="Heavy practical (workshops)",$I1363="Heavy practical (clean)",$I1363="Large",$I1363="Storage"),$J1363=0,$K1363=0),"Please update Net Area or Non-net Area",
AND($B1363&lt;&gt;"OUT",$J1363=0,$I1363&lt;&gt;"Non-net",$M1363="85% Circulation"),"Net area not recorded for spaces with 85% circulation unusable type",
AND(OR($I1363="General",$I1363="Open plan/ semi-open general",$I1363="Fitted",$I1363="Light practical (science)",$I1363="Light practical (other)",$I1363="Heavy practical (workshops)",$I1363="Heavy practical (clean)",$I1363="Large",$I1363="Storage"),OR($J1363=0,ISBLANK($J1363))),"Net area not recorded in net spaces",
AND(OR($I1363="Non-net",$I1363="Outdoor space"),$J1363&gt;0),"Net Area Recorded in Non-net space",
AND($I1363="General",$J1363&gt;90),"This general space is over 90m2, please ensure that this space is entered as separate spaces if it usually used as separate spaces",
AND($I1363="Open plan/ semi-open general",$J1363&lt;27),"Open plan general space under 27m2",
AND(OR($K1363=0,ISBLANK($K1363)), $I1363="Non-net"),"Non-net area not recorded in non-net space"
),
" ")</f>
        <v xml:space="preserve"> </v>
      </c>
      <c r="M1363" s="144"/>
      <c r="N1363" s="144"/>
      <c r="O1363" s="144"/>
      <c r="P1363" s="144"/>
      <c r="Q1363" s="144"/>
      <c r="R1363" s="171"/>
      <c r="S1363" s="147">
        <f>NCA_Calculations!$P$1375</f>
        <v>0</v>
      </c>
      <c r="T1363" s="147">
        <f>NCA_Calculations!$Q$1375</f>
        <v>0</v>
      </c>
      <c r="U1363" s="144"/>
      <c r="V1363" s="144"/>
      <c r="W1363" s="149" t="str" cm="1">
        <f t="array" ref="W1363">_xlfn.IFNA(
_xlfn.IFS(
ISBLANK($U1363),"Missing space use.",
AND('Establishment details'!$C$14="Secondary",$V1363="Classbase"),"Invalid Status type",
AND(OR( $V1363="Classbase", $V1363="Teaching", $V1363="Early years",$V1363="SEND resourced"), NOT(ISBLANK($M1363))),"Space with status type and unusable type.",
AND($V1363= "Classbase",'Establishment details'!$C$22&gt;=10), "Classbase status is only valid in schools with a primary element.",
AND($I1363= "Large",$N1363 &gt; 3.5), "Large rooms with less than 3.5m height.",
AND(OR($V1363="Light practical (science)",$V1363="Light practical (science)",$V1363="Heavy practical (workshops)", $V1363="Heavy practical (clean)"), OR($O1363=0,ISBLANK($O1363))),"Missing sinks count for light and heavy practical spaces.",
AND($M1363 = "Other",ISBLANK($R1363)), "Invalid unusable type / missing note for other unusable type."
),
" ")</f>
        <v>Missing space use.</v>
      </c>
    </row>
    <row r="1364" spans="2:23" ht="15.75" x14ac:dyDescent="0.25">
      <c r="B1364" s="143"/>
      <c r="C1364" s="144"/>
      <c r="D1364" s="144"/>
      <c r="E1364" s="144"/>
      <c r="F1364" s="147" t="str" cm="1">
        <f t="array" ref="F1364">_xlfn.IFNA(CONCATENATE(_xlfn.IFS($D1364="Mezzanine",LEFT($D1364,1), $D1364="Ground Floor",LEFT($D1364,1),$D1364="Basment ",LEFT($D1364,1), $D1364="1st Floor", "0"&amp;LEFT($D1364,1), $D1364="2nd Floor", "0"&amp;LEFT($D1364,1), $D1364="3rd Floor", "0"&amp;LEFT($D1364,1), $D1364="4th Floor", "0"&amp;LEFT($D1364,1), $D1364="5th Floor", "0"&amp;LEFT($D1364,1), $D1364="6th Floor", "0"&amp;LEFT($D1364,1),$D1364="7th Floor", "0"&amp;LEFT($D1364,1),$D1364="8th Floor", "0"&amp;LEFT($D1364,1),$D1364="9th Floor", "0"&amp;LEFT($D1364,1),$D1364="10th Floor", LEFT($D1364,2),$D1364="11th Floor", LEFT($D1364,2),$D1364="12th Floor", LEFT($D1364,2),$D1364="13th Floor", LEFT($D1364,2), $D1364="Lower Ground", LEFT($D1364)&amp;IF(ISNUMBER(FIND(" ",$D1364)),MID($D1364,FIND(" ",$D1364)+1,1),"")&amp;IF(ISNUMBER(FIND(" ",$D1364,FIND(" ",$D1364)+1)),MID($D1364,FIND(" ",$D1364,FIND(" ",$D1364)+1)+1,1),""),$D1364="Upper Ground", LEFT($D1364)&amp;IF(ISNUMBER(FIND(" ",$D1364)),MID($D1364,FIND(" ",$D1364)+1,1),"")&amp;IF(ISNUMBER(FIND(" ",$D1364,FIND(" ",$D1364)+1)),MID($D1364,FIND(" ",$D1364,FIND(" ",$D1364)+1)+1,1),"")),".0",$E1364), " ")</f>
        <v xml:space="preserve"> </v>
      </c>
      <c r="G1364" s="144"/>
      <c r="H1364" s="144"/>
      <c r="I1364" s="144"/>
      <c r="J1364" s="144"/>
      <c r="K1364" s="144"/>
      <c r="L1364" s="149" t="str" cm="1">
        <f t="array" ref="L1364">_xlfn.IFNA(
_xlfn.IFS(
AND($F1364=" ",$G1364=" ",$H1364=" "),"Please update all three: Surveyor Room Reference, Establishment Room Reference and Establishment Room Name",
AND(OR($I1364="General",$I1364="Open plan/ semi-open general",$I1364="Fitted",$I1364="Light practical (science)",$I1364="Light practical (other)",$I1364="Heavy practical (workshops)",$I1364="Heavy practical (clean)",$I1364="Large",$I1364="Storage"),$J1364=0,$K1364=0),"Please update Net Area or Non-net Area",
AND($B1364&lt;&gt;"OUT",$J1364=0,$I1364&lt;&gt;"Non-net",$M1364="85% Circulation"),"Net area not recorded for spaces with 85% circulation unusable type",
AND(OR($I1364="General",$I1364="Open plan/ semi-open general",$I1364="Fitted",$I1364="Light practical (science)",$I1364="Light practical (other)",$I1364="Heavy practical (workshops)",$I1364="Heavy practical (clean)",$I1364="Large",$I1364="Storage"),OR($J1364=0,ISBLANK($J1364))),"Net area not recorded in net spaces",
AND(OR($I1364="Non-net",$I1364="Outdoor space"),$J1364&gt;0),"Net Area Recorded in Non-net space",
AND($I1364="General",$J1364&gt;90),"This general space is over 90m2, please ensure that this space is entered as separate spaces if it usually used as separate spaces",
AND($I1364="Open plan/ semi-open general",$J1364&lt;27),"Open plan general space under 27m2",
AND(OR($K1364=0,ISBLANK($K1364)), $I1364="Non-net"),"Non-net area not recorded in non-net space"
),
" ")</f>
        <v xml:space="preserve"> </v>
      </c>
      <c r="M1364" s="144"/>
      <c r="N1364" s="144"/>
      <c r="O1364" s="144"/>
      <c r="P1364" s="144"/>
      <c r="Q1364" s="144"/>
      <c r="R1364" s="171"/>
      <c r="S1364" s="147">
        <f>NCA_Calculations!$P$1376</f>
        <v>0</v>
      </c>
      <c r="T1364" s="147">
        <f>NCA_Calculations!$Q$1376</f>
        <v>0</v>
      </c>
      <c r="U1364" s="144"/>
      <c r="V1364" s="144"/>
      <c r="W1364" s="149" t="str" cm="1">
        <f t="array" ref="W1364">_xlfn.IFNA(
_xlfn.IFS(
ISBLANK($U1364),"Missing space use.",
AND('Establishment details'!$C$14="Secondary",$V1364="Classbase"),"Invalid Status type",
AND(OR( $V1364="Classbase", $V1364="Teaching", $V1364="Early years",$V1364="SEND resourced"), NOT(ISBLANK($M1364))),"Space with status type and unusable type.",
AND($V1364= "Classbase",'Establishment details'!$C$22&gt;=10), "Classbase status is only valid in schools with a primary element.",
AND($I1364= "Large",$N1364 &gt; 3.5), "Large rooms with less than 3.5m height.",
AND(OR($V1364="Light practical (science)",$V1364="Light practical (science)",$V1364="Heavy practical (workshops)", $V1364="Heavy practical (clean)"), OR($O1364=0,ISBLANK($O1364))),"Missing sinks count for light and heavy practical spaces.",
AND($M1364 = "Other",ISBLANK($R1364)), "Invalid unusable type / missing note for other unusable type."
),
" ")</f>
        <v>Missing space use.</v>
      </c>
    </row>
    <row r="1365" spans="2:23" ht="15.75" x14ac:dyDescent="0.25">
      <c r="B1365" s="143"/>
      <c r="C1365" s="144"/>
      <c r="D1365" s="144"/>
      <c r="E1365" s="144"/>
      <c r="F1365" s="147" t="str" cm="1">
        <f t="array" ref="F1365">_xlfn.IFNA(CONCATENATE(_xlfn.IFS($D1365="Mezzanine",LEFT($D1365,1), $D1365="Ground Floor",LEFT($D1365,1),$D1365="Basment ",LEFT($D1365,1), $D1365="1st Floor", "0"&amp;LEFT($D1365,1), $D1365="2nd Floor", "0"&amp;LEFT($D1365,1), $D1365="3rd Floor", "0"&amp;LEFT($D1365,1), $D1365="4th Floor", "0"&amp;LEFT($D1365,1), $D1365="5th Floor", "0"&amp;LEFT($D1365,1), $D1365="6th Floor", "0"&amp;LEFT($D1365,1),$D1365="7th Floor", "0"&amp;LEFT($D1365,1),$D1365="8th Floor", "0"&amp;LEFT($D1365,1),$D1365="9th Floor", "0"&amp;LEFT($D1365,1),$D1365="10th Floor", LEFT($D1365,2),$D1365="11th Floor", LEFT($D1365,2),$D1365="12th Floor", LEFT($D1365,2),$D1365="13th Floor", LEFT($D1365,2), $D1365="Lower Ground", LEFT($D1365)&amp;IF(ISNUMBER(FIND(" ",$D1365)),MID($D1365,FIND(" ",$D1365)+1,1),"")&amp;IF(ISNUMBER(FIND(" ",$D1365,FIND(" ",$D1365)+1)),MID($D1365,FIND(" ",$D1365,FIND(" ",$D1365)+1)+1,1),""),$D1365="Upper Ground", LEFT($D1365)&amp;IF(ISNUMBER(FIND(" ",$D1365)),MID($D1365,FIND(" ",$D1365)+1,1),"")&amp;IF(ISNUMBER(FIND(" ",$D1365,FIND(" ",$D1365)+1)),MID($D1365,FIND(" ",$D1365,FIND(" ",$D1365)+1)+1,1),"")),".0",$E1365), " ")</f>
        <v xml:space="preserve"> </v>
      </c>
      <c r="G1365" s="144"/>
      <c r="H1365" s="144"/>
      <c r="I1365" s="144"/>
      <c r="J1365" s="144"/>
      <c r="K1365" s="144"/>
      <c r="L1365" s="149" t="str" cm="1">
        <f t="array" ref="L1365">_xlfn.IFNA(
_xlfn.IFS(
AND($F1365=" ",$G1365=" ",$H1365=" "),"Please update all three: Surveyor Room Reference, Establishment Room Reference and Establishment Room Name",
AND(OR($I1365="General",$I1365="Open plan/ semi-open general",$I1365="Fitted",$I1365="Light practical (science)",$I1365="Light practical (other)",$I1365="Heavy practical (workshops)",$I1365="Heavy practical (clean)",$I1365="Large",$I1365="Storage"),$J1365=0,$K1365=0),"Please update Net Area or Non-net Area",
AND($B1365&lt;&gt;"OUT",$J1365=0,$I1365&lt;&gt;"Non-net",$M1365="85% Circulation"),"Net area not recorded for spaces with 85% circulation unusable type",
AND(OR($I1365="General",$I1365="Open plan/ semi-open general",$I1365="Fitted",$I1365="Light practical (science)",$I1365="Light practical (other)",$I1365="Heavy practical (workshops)",$I1365="Heavy practical (clean)",$I1365="Large",$I1365="Storage"),OR($J1365=0,ISBLANK($J1365))),"Net area not recorded in net spaces",
AND(OR($I1365="Non-net",$I1365="Outdoor space"),$J1365&gt;0),"Net Area Recorded in Non-net space",
AND($I1365="General",$J1365&gt;90),"This general space is over 90m2, please ensure that this space is entered as separate spaces if it usually used as separate spaces",
AND($I1365="Open plan/ semi-open general",$J1365&lt;27),"Open plan general space under 27m2",
AND(OR($K1365=0,ISBLANK($K1365)), $I1365="Non-net"),"Non-net area not recorded in non-net space"
),
" ")</f>
        <v xml:space="preserve"> </v>
      </c>
      <c r="M1365" s="144"/>
      <c r="N1365" s="144"/>
      <c r="O1365" s="144"/>
      <c r="P1365" s="144"/>
      <c r="Q1365" s="144"/>
      <c r="R1365" s="171"/>
      <c r="S1365" s="147">
        <f>NCA_Calculations!$P$1377</f>
        <v>0</v>
      </c>
      <c r="T1365" s="147">
        <f>NCA_Calculations!$Q$1377</f>
        <v>0</v>
      </c>
      <c r="U1365" s="144"/>
      <c r="V1365" s="144"/>
      <c r="W1365" s="149" t="str" cm="1">
        <f t="array" ref="W1365">_xlfn.IFNA(
_xlfn.IFS(
ISBLANK($U1365),"Missing space use.",
AND('Establishment details'!$C$14="Secondary",$V1365="Classbase"),"Invalid Status type",
AND(OR( $V1365="Classbase", $V1365="Teaching", $V1365="Early years",$V1365="SEND resourced"), NOT(ISBLANK($M1365))),"Space with status type and unusable type.",
AND($V1365= "Classbase",'Establishment details'!$C$22&gt;=10), "Classbase status is only valid in schools with a primary element.",
AND($I1365= "Large",$N1365 &gt; 3.5), "Large rooms with less than 3.5m height.",
AND(OR($V1365="Light practical (science)",$V1365="Light practical (science)",$V1365="Heavy practical (workshops)", $V1365="Heavy practical (clean)"), OR($O1365=0,ISBLANK($O1365))),"Missing sinks count for light and heavy practical spaces.",
AND($M1365 = "Other",ISBLANK($R1365)), "Invalid unusable type / missing note for other unusable type."
),
" ")</f>
        <v>Missing space use.</v>
      </c>
    </row>
    <row r="1366" spans="2:23" ht="15.75" x14ac:dyDescent="0.25">
      <c r="B1366" s="143"/>
      <c r="C1366" s="144"/>
      <c r="D1366" s="144"/>
      <c r="E1366" s="144"/>
      <c r="F1366" s="147" t="str" cm="1">
        <f t="array" ref="F1366">_xlfn.IFNA(CONCATENATE(_xlfn.IFS($D1366="Mezzanine",LEFT($D1366,1), $D1366="Ground Floor",LEFT($D1366,1),$D1366="Basment ",LEFT($D1366,1), $D1366="1st Floor", "0"&amp;LEFT($D1366,1), $D1366="2nd Floor", "0"&amp;LEFT($D1366,1), $D1366="3rd Floor", "0"&amp;LEFT($D1366,1), $D1366="4th Floor", "0"&amp;LEFT($D1366,1), $D1366="5th Floor", "0"&amp;LEFT($D1366,1), $D1366="6th Floor", "0"&amp;LEFT($D1366,1),$D1366="7th Floor", "0"&amp;LEFT($D1366,1),$D1366="8th Floor", "0"&amp;LEFT($D1366,1),$D1366="9th Floor", "0"&amp;LEFT($D1366,1),$D1366="10th Floor", LEFT($D1366,2),$D1366="11th Floor", LEFT($D1366,2),$D1366="12th Floor", LEFT($D1366,2),$D1366="13th Floor", LEFT($D1366,2), $D1366="Lower Ground", LEFT($D1366)&amp;IF(ISNUMBER(FIND(" ",$D1366)),MID($D1366,FIND(" ",$D1366)+1,1),"")&amp;IF(ISNUMBER(FIND(" ",$D1366,FIND(" ",$D1366)+1)),MID($D1366,FIND(" ",$D1366,FIND(" ",$D1366)+1)+1,1),""),$D1366="Upper Ground", LEFT($D1366)&amp;IF(ISNUMBER(FIND(" ",$D1366)),MID($D1366,FIND(" ",$D1366)+1,1),"")&amp;IF(ISNUMBER(FIND(" ",$D1366,FIND(" ",$D1366)+1)),MID($D1366,FIND(" ",$D1366,FIND(" ",$D1366)+1)+1,1),"")),".0",$E1366), " ")</f>
        <v xml:space="preserve"> </v>
      </c>
      <c r="G1366" s="144"/>
      <c r="H1366" s="144"/>
      <c r="I1366" s="144"/>
      <c r="J1366" s="144"/>
      <c r="K1366" s="144"/>
      <c r="L1366" s="149" t="str" cm="1">
        <f t="array" ref="L1366">_xlfn.IFNA(
_xlfn.IFS(
AND($F1366=" ",$G1366=" ",$H1366=" "),"Please update all three: Surveyor Room Reference, Establishment Room Reference and Establishment Room Name",
AND(OR($I1366="General",$I1366="Open plan/ semi-open general",$I1366="Fitted",$I1366="Light practical (science)",$I1366="Light practical (other)",$I1366="Heavy practical (workshops)",$I1366="Heavy practical (clean)",$I1366="Large",$I1366="Storage"),$J1366=0,$K1366=0),"Please update Net Area or Non-net Area",
AND($B1366&lt;&gt;"OUT",$J1366=0,$I1366&lt;&gt;"Non-net",$M1366="85% Circulation"),"Net area not recorded for spaces with 85% circulation unusable type",
AND(OR($I1366="General",$I1366="Open plan/ semi-open general",$I1366="Fitted",$I1366="Light practical (science)",$I1366="Light practical (other)",$I1366="Heavy practical (workshops)",$I1366="Heavy practical (clean)",$I1366="Large",$I1366="Storage"),OR($J1366=0,ISBLANK($J1366))),"Net area not recorded in net spaces",
AND(OR($I1366="Non-net",$I1366="Outdoor space"),$J1366&gt;0),"Net Area Recorded in Non-net space",
AND($I1366="General",$J1366&gt;90),"This general space is over 90m2, please ensure that this space is entered as separate spaces if it usually used as separate spaces",
AND($I1366="Open plan/ semi-open general",$J1366&lt;27),"Open plan general space under 27m2",
AND(OR($K1366=0,ISBLANK($K1366)), $I1366="Non-net"),"Non-net area not recorded in non-net space"
),
" ")</f>
        <v xml:space="preserve"> </v>
      </c>
      <c r="M1366" s="144"/>
      <c r="N1366" s="144"/>
      <c r="O1366" s="144"/>
      <c r="P1366" s="144"/>
      <c r="Q1366" s="144"/>
      <c r="R1366" s="171"/>
      <c r="S1366" s="147">
        <f>NCA_Calculations!$P$1378</f>
        <v>0</v>
      </c>
      <c r="T1366" s="147">
        <f>NCA_Calculations!$Q$1378</f>
        <v>0</v>
      </c>
      <c r="U1366" s="144"/>
      <c r="V1366" s="144"/>
      <c r="W1366" s="149" t="str" cm="1">
        <f t="array" ref="W1366">_xlfn.IFNA(
_xlfn.IFS(
ISBLANK($U1366),"Missing space use.",
AND('Establishment details'!$C$14="Secondary",$V1366="Classbase"),"Invalid Status type",
AND(OR( $V1366="Classbase", $V1366="Teaching", $V1366="Early years",$V1366="SEND resourced"), NOT(ISBLANK($M1366))),"Space with status type and unusable type.",
AND($V1366= "Classbase",'Establishment details'!$C$22&gt;=10), "Classbase status is only valid in schools with a primary element.",
AND($I1366= "Large",$N1366 &gt; 3.5), "Large rooms with less than 3.5m height.",
AND(OR($V1366="Light practical (science)",$V1366="Light practical (science)",$V1366="Heavy practical (workshops)", $V1366="Heavy practical (clean)"), OR($O1366=0,ISBLANK($O1366))),"Missing sinks count for light and heavy practical spaces.",
AND($M1366 = "Other",ISBLANK($R1366)), "Invalid unusable type / missing note for other unusable type."
),
" ")</f>
        <v>Missing space use.</v>
      </c>
    </row>
    <row r="1367" spans="2:23" ht="15.75" x14ac:dyDescent="0.25">
      <c r="B1367" s="143"/>
      <c r="C1367" s="144"/>
      <c r="D1367" s="144"/>
      <c r="E1367" s="144"/>
      <c r="F1367" s="147" t="str" cm="1">
        <f t="array" ref="F1367">_xlfn.IFNA(CONCATENATE(_xlfn.IFS($D1367="Mezzanine",LEFT($D1367,1), $D1367="Ground Floor",LEFT($D1367,1),$D1367="Basment ",LEFT($D1367,1), $D1367="1st Floor", "0"&amp;LEFT($D1367,1), $D1367="2nd Floor", "0"&amp;LEFT($D1367,1), $D1367="3rd Floor", "0"&amp;LEFT($D1367,1), $D1367="4th Floor", "0"&amp;LEFT($D1367,1), $D1367="5th Floor", "0"&amp;LEFT($D1367,1), $D1367="6th Floor", "0"&amp;LEFT($D1367,1),$D1367="7th Floor", "0"&amp;LEFT($D1367,1),$D1367="8th Floor", "0"&amp;LEFT($D1367,1),$D1367="9th Floor", "0"&amp;LEFT($D1367,1),$D1367="10th Floor", LEFT($D1367,2),$D1367="11th Floor", LEFT($D1367,2),$D1367="12th Floor", LEFT($D1367,2),$D1367="13th Floor", LEFT($D1367,2), $D1367="Lower Ground", LEFT($D1367)&amp;IF(ISNUMBER(FIND(" ",$D1367)),MID($D1367,FIND(" ",$D1367)+1,1),"")&amp;IF(ISNUMBER(FIND(" ",$D1367,FIND(" ",$D1367)+1)),MID($D1367,FIND(" ",$D1367,FIND(" ",$D1367)+1)+1,1),""),$D1367="Upper Ground", LEFT($D1367)&amp;IF(ISNUMBER(FIND(" ",$D1367)),MID($D1367,FIND(" ",$D1367)+1,1),"")&amp;IF(ISNUMBER(FIND(" ",$D1367,FIND(" ",$D1367)+1)),MID($D1367,FIND(" ",$D1367,FIND(" ",$D1367)+1)+1,1),"")),".0",$E1367), " ")</f>
        <v xml:space="preserve"> </v>
      </c>
      <c r="G1367" s="144"/>
      <c r="H1367" s="144"/>
      <c r="I1367" s="144"/>
      <c r="J1367" s="144"/>
      <c r="K1367" s="144"/>
      <c r="L1367" s="149" t="str" cm="1">
        <f t="array" ref="L1367">_xlfn.IFNA(
_xlfn.IFS(
AND($F1367=" ",$G1367=" ",$H1367=" "),"Please update all three: Surveyor Room Reference, Establishment Room Reference and Establishment Room Name",
AND(OR($I1367="General",$I1367="Open plan/ semi-open general",$I1367="Fitted",$I1367="Light practical (science)",$I1367="Light practical (other)",$I1367="Heavy practical (workshops)",$I1367="Heavy practical (clean)",$I1367="Large",$I1367="Storage"),$J1367=0,$K1367=0),"Please update Net Area or Non-net Area",
AND($B1367&lt;&gt;"OUT",$J1367=0,$I1367&lt;&gt;"Non-net",$M1367="85% Circulation"),"Net area not recorded for spaces with 85% circulation unusable type",
AND(OR($I1367="General",$I1367="Open plan/ semi-open general",$I1367="Fitted",$I1367="Light practical (science)",$I1367="Light practical (other)",$I1367="Heavy practical (workshops)",$I1367="Heavy practical (clean)",$I1367="Large",$I1367="Storage"),OR($J1367=0,ISBLANK($J1367))),"Net area not recorded in net spaces",
AND(OR($I1367="Non-net",$I1367="Outdoor space"),$J1367&gt;0),"Net Area Recorded in Non-net space",
AND($I1367="General",$J1367&gt;90),"This general space is over 90m2, please ensure that this space is entered as separate spaces if it usually used as separate spaces",
AND($I1367="Open plan/ semi-open general",$J1367&lt;27),"Open plan general space under 27m2",
AND(OR($K1367=0,ISBLANK($K1367)), $I1367="Non-net"),"Non-net area not recorded in non-net space"
),
" ")</f>
        <v xml:space="preserve"> </v>
      </c>
      <c r="M1367" s="144"/>
      <c r="N1367" s="144"/>
      <c r="O1367" s="144"/>
      <c r="P1367" s="144"/>
      <c r="Q1367" s="144"/>
      <c r="R1367" s="171"/>
      <c r="S1367" s="147">
        <f>NCA_Calculations!$P$1379</f>
        <v>0</v>
      </c>
      <c r="T1367" s="147">
        <f>NCA_Calculations!$Q$1379</f>
        <v>0</v>
      </c>
      <c r="U1367" s="144"/>
      <c r="V1367" s="144"/>
      <c r="W1367" s="149" t="str" cm="1">
        <f t="array" ref="W1367">_xlfn.IFNA(
_xlfn.IFS(
ISBLANK($U1367),"Missing space use.",
AND('Establishment details'!$C$14="Secondary",$V1367="Classbase"),"Invalid Status type",
AND(OR( $V1367="Classbase", $V1367="Teaching", $V1367="Early years",$V1367="SEND resourced"), NOT(ISBLANK($M1367))),"Space with status type and unusable type.",
AND($V1367= "Classbase",'Establishment details'!$C$22&gt;=10), "Classbase status is only valid in schools with a primary element.",
AND($I1367= "Large",$N1367 &gt; 3.5), "Large rooms with less than 3.5m height.",
AND(OR($V1367="Light practical (science)",$V1367="Light practical (science)",$V1367="Heavy practical (workshops)", $V1367="Heavy practical (clean)"), OR($O1367=0,ISBLANK($O1367))),"Missing sinks count for light and heavy practical spaces.",
AND($M1367 = "Other",ISBLANK($R1367)), "Invalid unusable type / missing note for other unusable type."
),
" ")</f>
        <v>Missing space use.</v>
      </c>
    </row>
    <row r="1368" spans="2:23" ht="15.75" x14ac:dyDescent="0.25">
      <c r="B1368" s="143"/>
      <c r="C1368" s="144"/>
      <c r="D1368" s="144"/>
      <c r="E1368" s="144"/>
      <c r="F1368" s="147" t="str" cm="1">
        <f t="array" ref="F1368">_xlfn.IFNA(CONCATENATE(_xlfn.IFS($D1368="Mezzanine",LEFT($D1368,1), $D1368="Ground Floor",LEFT($D1368,1),$D1368="Basment ",LEFT($D1368,1), $D1368="1st Floor", "0"&amp;LEFT($D1368,1), $D1368="2nd Floor", "0"&amp;LEFT($D1368,1), $D1368="3rd Floor", "0"&amp;LEFT($D1368,1), $D1368="4th Floor", "0"&amp;LEFT($D1368,1), $D1368="5th Floor", "0"&amp;LEFT($D1368,1), $D1368="6th Floor", "0"&amp;LEFT($D1368,1),$D1368="7th Floor", "0"&amp;LEFT($D1368,1),$D1368="8th Floor", "0"&amp;LEFT($D1368,1),$D1368="9th Floor", "0"&amp;LEFT($D1368,1),$D1368="10th Floor", LEFT($D1368,2),$D1368="11th Floor", LEFT($D1368,2),$D1368="12th Floor", LEFT($D1368,2),$D1368="13th Floor", LEFT($D1368,2), $D1368="Lower Ground", LEFT($D1368)&amp;IF(ISNUMBER(FIND(" ",$D1368)),MID($D1368,FIND(" ",$D1368)+1,1),"")&amp;IF(ISNUMBER(FIND(" ",$D1368,FIND(" ",$D1368)+1)),MID($D1368,FIND(" ",$D1368,FIND(" ",$D1368)+1)+1,1),""),$D1368="Upper Ground", LEFT($D1368)&amp;IF(ISNUMBER(FIND(" ",$D1368)),MID($D1368,FIND(" ",$D1368)+1,1),"")&amp;IF(ISNUMBER(FIND(" ",$D1368,FIND(" ",$D1368)+1)),MID($D1368,FIND(" ",$D1368,FIND(" ",$D1368)+1)+1,1),"")),".0",$E1368), " ")</f>
        <v xml:space="preserve"> </v>
      </c>
      <c r="G1368" s="144"/>
      <c r="H1368" s="144"/>
      <c r="I1368" s="144"/>
      <c r="J1368" s="144"/>
      <c r="K1368" s="144"/>
      <c r="L1368" s="149" t="str" cm="1">
        <f t="array" ref="L1368">_xlfn.IFNA(
_xlfn.IFS(
AND($F1368=" ",$G1368=" ",$H1368=" "),"Please update all three: Surveyor Room Reference, Establishment Room Reference and Establishment Room Name",
AND(OR($I1368="General",$I1368="Open plan/ semi-open general",$I1368="Fitted",$I1368="Light practical (science)",$I1368="Light practical (other)",$I1368="Heavy practical (workshops)",$I1368="Heavy practical (clean)",$I1368="Large",$I1368="Storage"),$J1368=0,$K1368=0),"Please update Net Area or Non-net Area",
AND($B1368&lt;&gt;"OUT",$J1368=0,$I1368&lt;&gt;"Non-net",$M1368="85% Circulation"),"Net area not recorded for spaces with 85% circulation unusable type",
AND(OR($I1368="General",$I1368="Open plan/ semi-open general",$I1368="Fitted",$I1368="Light practical (science)",$I1368="Light practical (other)",$I1368="Heavy practical (workshops)",$I1368="Heavy practical (clean)",$I1368="Large",$I1368="Storage"),OR($J1368=0,ISBLANK($J1368))),"Net area not recorded in net spaces",
AND(OR($I1368="Non-net",$I1368="Outdoor space"),$J1368&gt;0),"Net Area Recorded in Non-net space",
AND($I1368="General",$J1368&gt;90),"This general space is over 90m2, please ensure that this space is entered as separate spaces if it usually used as separate spaces",
AND($I1368="Open plan/ semi-open general",$J1368&lt;27),"Open plan general space under 27m2",
AND(OR($K1368=0,ISBLANK($K1368)), $I1368="Non-net"),"Non-net area not recorded in non-net space"
),
" ")</f>
        <v xml:space="preserve"> </v>
      </c>
      <c r="M1368" s="144"/>
      <c r="N1368" s="144"/>
      <c r="O1368" s="144"/>
      <c r="P1368" s="144"/>
      <c r="Q1368" s="144"/>
      <c r="R1368" s="171"/>
      <c r="S1368" s="147">
        <f>NCA_Calculations!$P$1380</f>
        <v>0</v>
      </c>
      <c r="T1368" s="147">
        <f>NCA_Calculations!$Q$1380</f>
        <v>0</v>
      </c>
      <c r="U1368" s="144"/>
      <c r="V1368" s="144"/>
      <c r="W1368" s="149" t="str" cm="1">
        <f t="array" ref="W1368">_xlfn.IFNA(
_xlfn.IFS(
ISBLANK($U1368),"Missing space use.",
AND('Establishment details'!$C$14="Secondary",$V1368="Classbase"),"Invalid Status type",
AND(OR( $V1368="Classbase", $V1368="Teaching", $V1368="Early years",$V1368="SEND resourced"), NOT(ISBLANK($M1368))),"Space with status type and unusable type.",
AND($V1368= "Classbase",'Establishment details'!$C$22&gt;=10), "Classbase status is only valid in schools with a primary element.",
AND($I1368= "Large",$N1368 &gt; 3.5), "Large rooms with less than 3.5m height.",
AND(OR($V1368="Light practical (science)",$V1368="Light practical (science)",$V1368="Heavy practical (workshops)", $V1368="Heavy practical (clean)"), OR($O1368=0,ISBLANK($O1368))),"Missing sinks count for light and heavy practical spaces.",
AND($M1368 = "Other",ISBLANK($R1368)), "Invalid unusable type / missing note for other unusable type."
),
" ")</f>
        <v>Missing space use.</v>
      </c>
    </row>
    <row r="1369" spans="2:23" ht="15.75" x14ac:dyDescent="0.25">
      <c r="B1369" s="143"/>
      <c r="C1369" s="144"/>
      <c r="D1369" s="144"/>
      <c r="E1369" s="144"/>
      <c r="F1369" s="147" t="str" cm="1">
        <f t="array" ref="F1369">_xlfn.IFNA(CONCATENATE(_xlfn.IFS($D1369="Mezzanine",LEFT($D1369,1), $D1369="Ground Floor",LEFT($D1369,1),$D1369="Basment ",LEFT($D1369,1), $D1369="1st Floor", "0"&amp;LEFT($D1369,1), $D1369="2nd Floor", "0"&amp;LEFT($D1369,1), $D1369="3rd Floor", "0"&amp;LEFT($D1369,1), $D1369="4th Floor", "0"&amp;LEFT($D1369,1), $D1369="5th Floor", "0"&amp;LEFT($D1369,1), $D1369="6th Floor", "0"&amp;LEFT($D1369,1),$D1369="7th Floor", "0"&amp;LEFT($D1369,1),$D1369="8th Floor", "0"&amp;LEFT($D1369,1),$D1369="9th Floor", "0"&amp;LEFT($D1369,1),$D1369="10th Floor", LEFT($D1369,2),$D1369="11th Floor", LEFT($D1369,2),$D1369="12th Floor", LEFT($D1369,2),$D1369="13th Floor", LEFT($D1369,2), $D1369="Lower Ground", LEFT($D1369)&amp;IF(ISNUMBER(FIND(" ",$D1369)),MID($D1369,FIND(" ",$D1369)+1,1),"")&amp;IF(ISNUMBER(FIND(" ",$D1369,FIND(" ",$D1369)+1)),MID($D1369,FIND(" ",$D1369,FIND(" ",$D1369)+1)+1,1),""),$D1369="Upper Ground", LEFT($D1369)&amp;IF(ISNUMBER(FIND(" ",$D1369)),MID($D1369,FIND(" ",$D1369)+1,1),"")&amp;IF(ISNUMBER(FIND(" ",$D1369,FIND(" ",$D1369)+1)),MID($D1369,FIND(" ",$D1369,FIND(" ",$D1369)+1)+1,1),"")),".0",$E1369), " ")</f>
        <v xml:space="preserve"> </v>
      </c>
      <c r="G1369" s="144"/>
      <c r="H1369" s="144"/>
      <c r="I1369" s="144"/>
      <c r="J1369" s="144"/>
      <c r="K1369" s="144"/>
      <c r="L1369" s="149" t="str" cm="1">
        <f t="array" ref="L1369">_xlfn.IFNA(
_xlfn.IFS(
AND($F1369=" ",$G1369=" ",$H1369=" "),"Please update all three: Surveyor Room Reference, Establishment Room Reference and Establishment Room Name",
AND(OR($I1369="General",$I1369="Open plan/ semi-open general",$I1369="Fitted",$I1369="Light practical (science)",$I1369="Light practical (other)",$I1369="Heavy practical (workshops)",$I1369="Heavy practical (clean)",$I1369="Large",$I1369="Storage"),$J1369=0,$K1369=0),"Please update Net Area or Non-net Area",
AND($B1369&lt;&gt;"OUT",$J1369=0,$I1369&lt;&gt;"Non-net",$M1369="85% Circulation"),"Net area not recorded for spaces with 85% circulation unusable type",
AND(OR($I1369="General",$I1369="Open plan/ semi-open general",$I1369="Fitted",$I1369="Light practical (science)",$I1369="Light practical (other)",$I1369="Heavy practical (workshops)",$I1369="Heavy practical (clean)",$I1369="Large",$I1369="Storage"),OR($J1369=0,ISBLANK($J1369))),"Net area not recorded in net spaces",
AND(OR($I1369="Non-net",$I1369="Outdoor space"),$J1369&gt;0),"Net Area Recorded in Non-net space",
AND($I1369="General",$J1369&gt;90),"This general space is over 90m2, please ensure that this space is entered as separate spaces if it usually used as separate spaces",
AND($I1369="Open plan/ semi-open general",$J1369&lt;27),"Open plan general space under 27m2",
AND(OR($K1369=0,ISBLANK($K1369)), $I1369="Non-net"),"Non-net area not recorded in non-net space"
),
" ")</f>
        <v xml:space="preserve"> </v>
      </c>
      <c r="M1369" s="144"/>
      <c r="N1369" s="144"/>
      <c r="O1369" s="144"/>
      <c r="P1369" s="144"/>
      <c r="Q1369" s="144"/>
      <c r="R1369" s="171"/>
      <c r="S1369" s="147">
        <f>NCA_Calculations!$P$1381</f>
        <v>0</v>
      </c>
      <c r="T1369" s="147">
        <f>NCA_Calculations!$Q$1381</f>
        <v>0</v>
      </c>
      <c r="U1369" s="144"/>
      <c r="V1369" s="144"/>
      <c r="W1369" s="149" t="str" cm="1">
        <f t="array" ref="W1369">_xlfn.IFNA(
_xlfn.IFS(
ISBLANK($U1369),"Missing space use.",
AND('Establishment details'!$C$14="Secondary",$V1369="Classbase"),"Invalid Status type",
AND(OR( $V1369="Classbase", $V1369="Teaching", $V1369="Early years",$V1369="SEND resourced"), NOT(ISBLANK($M1369))),"Space with status type and unusable type.",
AND($V1369= "Classbase",'Establishment details'!$C$22&gt;=10), "Classbase status is only valid in schools with a primary element.",
AND($I1369= "Large",$N1369 &gt; 3.5), "Large rooms with less than 3.5m height.",
AND(OR($V1369="Light practical (science)",$V1369="Light practical (science)",$V1369="Heavy practical (workshops)", $V1369="Heavy practical (clean)"), OR($O1369=0,ISBLANK($O1369))),"Missing sinks count for light and heavy practical spaces.",
AND($M1369 = "Other",ISBLANK($R1369)), "Invalid unusable type / missing note for other unusable type."
),
" ")</f>
        <v>Missing space use.</v>
      </c>
    </row>
    <row r="1370" spans="2:23" ht="15.75" x14ac:dyDescent="0.25">
      <c r="B1370" s="143"/>
      <c r="C1370" s="144"/>
      <c r="D1370" s="144"/>
      <c r="E1370" s="144"/>
      <c r="F1370" s="147" t="str" cm="1">
        <f t="array" ref="F1370">_xlfn.IFNA(CONCATENATE(_xlfn.IFS($D1370="Mezzanine",LEFT($D1370,1), $D1370="Ground Floor",LEFT($D1370,1),$D1370="Basment ",LEFT($D1370,1), $D1370="1st Floor", "0"&amp;LEFT($D1370,1), $D1370="2nd Floor", "0"&amp;LEFT($D1370,1), $D1370="3rd Floor", "0"&amp;LEFT($D1370,1), $D1370="4th Floor", "0"&amp;LEFT($D1370,1), $D1370="5th Floor", "0"&amp;LEFT($D1370,1), $D1370="6th Floor", "0"&amp;LEFT($D1370,1),$D1370="7th Floor", "0"&amp;LEFT($D1370,1),$D1370="8th Floor", "0"&amp;LEFT($D1370,1),$D1370="9th Floor", "0"&amp;LEFT($D1370,1),$D1370="10th Floor", LEFT($D1370,2),$D1370="11th Floor", LEFT($D1370,2),$D1370="12th Floor", LEFT($D1370,2),$D1370="13th Floor", LEFT($D1370,2), $D1370="Lower Ground", LEFT($D1370)&amp;IF(ISNUMBER(FIND(" ",$D1370)),MID($D1370,FIND(" ",$D1370)+1,1),"")&amp;IF(ISNUMBER(FIND(" ",$D1370,FIND(" ",$D1370)+1)),MID($D1370,FIND(" ",$D1370,FIND(" ",$D1370)+1)+1,1),""),$D1370="Upper Ground", LEFT($D1370)&amp;IF(ISNUMBER(FIND(" ",$D1370)),MID($D1370,FIND(" ",$D1370)+1,1),"")&amp;IF(ISNUMBER(FIND(" ",$D1370,FIND(" ",$D1370)+1)),MID($D1370,FIND(" ",$D1370,FIND(" ",$D1370)+1)+1,1),"")),".0",$E1370), " ")</f>
        <v xml:space="preserve"> </v>
      </c>
      <c r="G1370" s="144"/>
      <c r="H1370" s="144"/>
      <c r="I1370" s="144"/>
      <c r="J1370" s="144"/>
      <c r="K1370" s="144"/>
      <c r="L1370" s="149" t="str" cm="1">
        <f t="array" ref="L1370">_xlfn.IFNA(
_xlfn.IFS(
AND($F1370=" ",$G1370=" ",$H1370=" "),"Please update all three: Surveyor Room Reference, Establishment Room Reference and Establishment Room Name",
AND(OR($I1370="General",$I1370="Open plan/ semi-open general",$I1370="Fitted",$I1370="Light practical (science)",$I1370="Light practical (other)",$I1370="Heavy practical (workshops)",$I1370="Heavy practical (clean)",$I1370="Large",$I1370="Storage"),$J1370=0,$K1370=0),"Please update Net Area or Non-net Area",
AND($B1370&lt;&gt;"OUT",$J1370=0,$I1370&lt;&gt;"Non-net",$M1370="85% Circulation"),"Net area not recorded for spaces with 85% circulation unusable type",
AND(OR($I1370="General",$I1370="Open plan/ semi-open general",$I1370="Fitted",$I1370="Light practical (science)",$I1370="Light practical (other)",$I1370="Heavy practical (workshops)",$I1370="Heavy practical (clean)",$I1370="Large",$I1370="Storage"),OR($J1370=0,ISBLANK($J1370))),"Net area not recorded in net spaces",
AND(OR($I1370="Non-net",$I1370="Outdoor space"),$J1370&gt;0),"Net Area Recorded in Non-net space",
AND($I1370="General",$J1370&gt;90),"This general space is over 90m2, please ensure that this space is entered as separate spaces if it usually used as separate spaces",
AND($I1370="Open plan/ semi-open general",$J1370&lt;27),"Open plan general space under 27m2",
AND(OR($K1370=0,ISBLANK($K1370)), $I1370="Non-net"),"Non-net area not recorded in non-net space"
),
" ")</f>
        <v xml:space="preserve"> </v>
      </c>
      <c r="M1370" s="144"/>
      <c r="N1370" s="144"/>
      <c r="O1370" s="144"/>
      <c r="P1370" s="144"/>
      <c r="Q1370" s="144"/>
      <c r="R1370" s="171"/>
      <c r="S1370" s="147">
        <f>NCA_Calculations!$P$1382</f>
        <v>0</v>
      </c>
      <c r="T1370" s="147">
        <f>NCA_Calculations!$Q$1382</f>
        <v>0</v>
      </c>
      <c r="U1370" s="144"/>
      <c r="V1370" s="144"/>
      <c r="W1370" s="149" t="str" cm="1">
        <f t="array" ref="W1370">_xlfn.IFNA(
_xlfn.IFS(
ISBLANK($U1370),"Missing space use.",
AND('Establishment details'!$C$14="Secondary",$V1370="Classbase"),"Invalid Status type",
AND(OR( $V1370="Classbase", $V1370="Teaching", $V1370="Early years",$V1370="SEND resourced"), NOT(ISBLANK($M1370))),"Space with status type and unusable type.",
AND($V1370= "Classbase",'Establishment details'!$C$22&gt;=10), "Classbase status is only valid in schools with a primary element.",
AND($I1370= "Large",$N1370 &gt; 3.5), "Large rooms with less than 3.5m height.",
AND(OR($V1370="Light practical (science)",$V1370="Light practical (science)",$V1370="Heavy practical (workshops)", $V1370="Heavy practical (clean)"), OR($O1370=0,ISBLANK($O1370))),"Missing sinks count for light and heavy practical spaces.",
AND($M1370 = "Other",ISBLANK($R1370)), "Invalid unusable type / missing note for other unusable type."
),
" ")</f>
        <v>Missing space use.</v>
      </c>
    </row>
    <row r="1371" spans="2:23" ht="15.75" x14ac:dyDescent="0.25">
      <c r="B1371" s="143"/>
      <c r="C1371" s="144"/>
      <c r="D1371" s="144"/>
      <c r="E1371" s="144"/>
      <c r="F1371" s="147" t="str" cm="1">
        <f t="array" ref="F1371">_xlfn.IFNA(CONCATENATE(_xlfn.IFS($D1371="Mezzanine",LEFT($D1371,1), $D1371="Ground Floor",LEFT($D1371,1),$D1371="Basment ",LEFT($D1371,1), $D1371="1st Floor", "0"&amp;LEFT($D1371,1), $D1371="2nd Floor", "0"&amp;LEFT($D1371,1), $D1371="3rd Floor", "0"&amp;LEFT($D1371,1), $D1371="4th Floor", "0"&amp;LEFT($D1371,1), $D1371="5th Floor", "0"&amp;LEFT($D1371,1), $D1371="6th Floor", "0"&amp;LEFT($D1371,1),$D1371="7th Floor", "0"&amp;LEFT($D1371,1),$D1371="8th Floor", "0"&amp;LEFT($D1371,1),$D1371="9th Floor", "0"&amp;LEFT($D1371,1),$D1371="10th Floor", LEFT($D1371,2),$D1371="11th Floor", LEFT($D1371,2),$D1371="12th Floor", LEFT($D1371,2),$D1371="13th Floor", LEFT($D1371,2), $D1371="Lower Ground", LEFT($D1371)&amp;IF(ISNUMBER(FIND(" ",$D1371)),MID($D1371,FIND(" ",$D1371)+1,1),"")&amp;IF(ISNUMBER(FIND(" ",$D1371,FIND(" ",$D1371)+1)),MID($D1371,FIND(" ",$D1371,FIND(" ",$D1371)+1)+1,1),""),$D1371="Upper Ground", LEFT($D1371)&amp;IF(ISNUMBER(FIND(" ",$D1371)),MID($D1371,FIND(" ",$D1371)+1,1),"")&amp;IF(ISNUMBER(FIND(" ",$D1371,FIND(" ",$D1371)+1)),MID($D1371,FIND(" ",$D1371,FIND(" ",$D1371)+1)+1,1),"")),".0",$E1371), " ")</f>
        <v xml:space="preserve"> </v>
      </c>
      <c r="G1371" s="144"/>
      <c r="H1371" s="144"/>
      <c r="I1371" s="144"/>
      <c r="J1371" s="144"/>
      <c r="K1371" s="144"/>
      <c r="L1371" s="149" t="str" cm="1">
        <f t="array" ref="L1371">_xlfn.IFNA(
_xlfn.IFS(
AND($F1371=" ",$G1371=" ",$H1371=" "),"Please update all three: Surveyor Room Reference, Establishment Room Reference and Establishment Room Name",
AND(OR($I1371="General",$I1371="Open plan/ semi-open general",$I1371="Fitted",$I1371="Light practical (science)",$I1371="Light practical (other)",$I1371="Heavy practical (workshops)",$I1371="Heavy practical (clean)",$I1371="Large",$I1371="Storage"),$J1371=0,$K1371=0),"Please update Net Area or Non-net Area",
AND($B1371&lt;&gt;"OUT",$J1371=0,$I1371&lt;&gt;"Non-net",$M1371="85% Circulation"),"Net area not recorded for spaces with 85% circulation unusable type",
AND(OR($I1371="General",$I1371="Open plan/ semi-open general",$I1371="Fitted",$I1371="Light practical (science)",$I1371="Light practical (other)",$I1371="Heavy practical (workshops)",$I1371="Heavy practical (clean)",$I1371="Large",$I1371="Storage"),OR($J1371=0,ISBLANK($J1371))),"Net area not recorded in net spaces",
AND(OR($I1371="Non-net",$I1371="Outdoor space"),$J1371&gt;0),"Net Area Recorded in Non-net space",
AND($I1371="General",$J1371&gt;90),"This general space is over 90m2, please ensure that this space is entered as separate spaces if it usually used as separate spaces",
AND($I1371="Open plan/ semi-open general",$J1371&lt;27),"Open plan general space under 27m2",
AND(OR($K1371=0,ISBLANK($K1371)), $I1371="Non-net"),"Non-net area not recorded in non-net space"
),
" ")</f>
        <v xml:space="preserve"> </v>
      </c>
      <c r="M1371" s="144"/>
      <c r="N1371" s="144"/>
      <c r="O1371" s="144"/>
      <c r="P1371" s="144"/>
      <c r="Q1371" s="144"/>
      <c r="R1371" s="171"/>
      <c r="S1371" s="147">
        <f>NCA_Calculations!$P$1383</f>
        <v>0</v>
      </c>
      <c r="T1371" s="147">
        <f>NCA_Calculations!$Q$1383</f>
        <v>0</v>
      </c>
      <c r="U1371" s="144"/>
      <c r="V1371" s="144"/>
      <c r="W1371" s="149" t="str" cm="1">
        <f t="array" ref="W1371">_xlfn.IFNA(
_xlfn.IFS(
ISBLANK($U1371),"Missing space use.",
AND('Establishment details'!$C$14="Secondary",$V1371="Classbase"),"Invalid Status type",
AND(OR( $V1371="Classbase", $V1371="Teaching", $V1371="Early years",$V1371="SEND resourced"), NOT(ISBLANK($M1371))),"Space with status type and unusable type.",
AND($V1371= "Classbase",'Establishment details'!$C$22&gt;=10), "Classbase status is only valid in schools with a primary element.",
AND($I1371= "Large",$N1371 &gt; 3.5), "Large rooms with less than 3.5m height.",
AND(OR($V1371="Light practical (science)",$V1371="Light practical (science)",$V1371="Heavy practical (workshops)", $V1371="Heavy practical (clean)"), OR($O1371=0,ISBLANK($O1371))),"Missing sinks count for light and heavy practical spaces.",
AND($M1371 = "Other",ISBLANK($R1371)), "Invalid unusable type / missing note for other unusable type."
),
" ")</f>
        <v>Missing space use.</v>
      </c>
    </row>
    <row r="1372" spans="2:23" ht="15.75" x14ac:dyDescent="0.25">
      <c r="B1372" s="143"/>
      <c r="C1372" s="144"/>
      <c r="D1372" s="144"/>
      <c r="E1372" s="144"/>
      <c r="F1372" s="147" t="str" cm="1">
        <f t="array" ref="F1372">_xlfn.IFNA(CONCATENATE(_xlfn.IFS($D1372="Mezzanine",LEFT($D1372,1), $D1372="Ground Floor",LEFT($D1372,1),$D1372="Basment ",LEFT($D1372,1), $D1372="1st Floor", "0"&amp;LEFT($D1372,1), $D1372="2nd Floor", "0"&amp;LEFT($D1372,1), $D1372="3rd Floor", "0"&amp;LEFT($D1372,1), $D1372="4th Floor", "0"&amp;LEFT($D1372,1), $D1372="5th Floor", "0"&amp;LEFT($D1372,1), $D1372="6th Floor", "0"&amp;LEFT($D1372,1),$D1372="7th Floor", "0"&amp;LEFT($D1372,1),$D1372="8th Floor", "0"&amp;LEFT($D1372,1),$D1372="9th Floor", "0"&amp;LEFT($D1372,1),$D1372="10th Floor", LEFT($D1372,2),$D1372="11th Floor", LEFT($D1372,2),$D1372="12th Floor", LEFT($D1372,2),$D1372="13th Floor", LEFT($D1372,2), $D1372="Lower Ground", LEFT($D1372)&amp;IF(ISNUMBER(FIND(" ",$D1372)),MID($D1372,FIND(" ",$D1372)+1,1),"")&amp;IF(ISNUMBER(FIND(" ",$D1372,FIND(" ",$D1372)+1)),MID($D1372,FIND(" ",$D1372,FIND(" ",$D1372)+1)+1,1),""),$D1372="Upper Ground", LEFT($D1372)&amp;IF(ISNUMBER(FIND(" ",$D1372)),MID($D1372,FIND(" ",$D1372)+1,1),"")&amp;IF(ISNUMBER(FIND(" ",$D1372,FIND(" ",$D1372)+1)),MID($D1372,FIND(" ",$D1372,FIND(" ",$D1372)+1)+1,1),"")),".0",$E1372), " ")</f>
        <v xml:space="preserve"> </v>
      </c>
      <c r="G1372" s="144"/>
      <c r="H1372" s="144"/>
      <c r="I1372" s="144"/>
      <c r="J1372" s="144"/>
      <c r="K1372" s="144"/>
      <c r="L1372" s="149" t="str" cm="1">
        <f t="array" ref="L1372">_xlfn.IFNA(
_xlfn.IFS(
AND($F1372=" ",$G1372=" ",$H1372=" "),"Please update all three: Surveyor Room Reference, Establishment Room Reference and Establishment Room Name",
AND(OR($I1372="General",$I1372="Open plan/ semi-open general",$I1372="Fitted",$I1372="Light practical (science)",$I1372="Light practical (other)",$I1372="Heavy practical (workshops)",$I1372="Heavy practical (clean)",$I1372="Large",$I1372="Storage"),$J1372=0,$K1372=0),"Please update Net Area or Non-net Area",
AND($B1372&lt;&gt;"OUT",$J1372=0,$I1372&lt;&gt;"Non-net",$M1372="85% Circulation"),"Net area not recorded for spaces with 85% circulation unusable type",
AND(OR($I1372="General",$I1372="Open plan/ semi-open general",$I1372="Fitted",$I1372="Light practical (science)",$I1372="Light practical (other)",$I1372="Heavy practical (workshops)",$I1372="Heavy practical (clean)",$I1372="Large",$I1372="Storage"),OR($J1372=0,ISBLANK($J1372))),"Net area not recorded in net spaces",
AND(OR($I1372="Non-net",$I1372="Outdoor space"),$J1372&gt;0),"Net Area Recorded in Non-net space",
AND($I1372="General",$J1372&gt;90),"This general space is over 90m2, please ensure that this space is entered as separate spaces if it usually used as separate spaces",
AND($I1372="Open plan/ semi-open general",$J1372&lt;27),"Open plan general space under 27m2",
AND(OR($K1372=0,ISBLANK($K1372)), $I1372="Non-net"),"Non-net area not recorded in non-net space"
),
" ")</f>
        <v xml:space="preserve"> </v>
      </c>
      <c r="M1372" s="144"/>
      <c r="N1372" s="144"/>
      <c r="O1372" s="144"/>
      <c r="P1372" s="144"/>
      <c r="Q1372" s="144"/>
      <c r="R1372" s="171"/>
      <c r="S1372" s="147">
        <f>NCA_Calculations!$P$1384</f>
        <v>0</v>
      </c>
      <c r="T1372" s="147">
        <f>NCA_Calculations!$Q$1384</f>
        <v>0</v>
      </c>
      <c r="U1372" s="144"/>
      <c r="V1372" s="144"/>
      <c r="W1372" s="149" t="str" cm="1">
        <f t="array" ref="W1372">_xlfn.IFNA(
_xlfn.IFS(
ISBLANK($U1372),"Missing space use.",
AND('Establishment details'!$C$14="Secondary",$V1372="Classbase"),"Invalid Status type",
AND(OR( $V1372="Classbase", $V1372="Teaching", $V1372="Early years",$V1372="SEND resourced"), NOT(ISBLANK($M1372))),"Space with status type and unusable type.",
AND($V1372= "Classbase",'Establishment details'!$C$22&gt;=10), "Classbase status is only valid in schools with a primary element.",
AND($I1372= "Large",$N1372 &gt; 3.5), "Large rooms with less than 3.5m height.",
AND(OR($V1372="Light practical (science)",$V1372="Light practical (science)",$V1372="Heavy practical (workshops)", $V1372="Heavy practical (clean)"), OR($O1372=0,ISBLANK($O1372))),"Missing sinks count for light and heavy practical spaces.",
AND($M1372 = "Other",ISBLANK($R1372)), "Invalid unusable type / missing note for other unusable type."
),
" ")</f>
        <v>Missing space use.</v>
      </c>
    </row>
    <row r="1373" spans="2:23" ht="15.75" x14ac:dyDescent="0.25">
      <c r="B1373" s="143"/>
      <c r="C1373" s="144"/>
      <c r="D1373" s="144"/>
      <c r="E1373" s="144"/>
      <c r="F1373" s="147" t="str" cm="1">
        <f t="array" ref="F1373">_xlfn.IFNA(CONCATENATE(_xlfn.IFS($D1373="Mezzanine",LEFT($D1373,1), $D1373="Ground Floor",LEFT($D1373,1),$D1373="Basment ",LEFT($D1373,1), $D1373="1st Floor", "0"&amp;LEFT($D1373,1), $D1373="2nd Floor", "0"&amp;LEFT($D1373,1), $D1373="3rd Floor", "0"&amp;LEFT($D1373,1), $D1373="4th Floor", "0"&amp;LEFT($D1373,1), $D1373="5th Floor", "0"&amp;LEFT($D1373,1), $D1373="6th Floor", "0"&amp;LEFT($D1373,1),$D1373="7th Floor", "0"&amp;LEFT($D1373,1),$D1373="8th Floor", "0"&amp;LEFT($D1373,1),$D1373="9th Floor", "0"&amp;LEFT($D1373,1),$D1373="10th Floor", LEFT($D1373,2),$D1373="11th Floor", LEFT($D1373,2),$D1373="12th Floor", LEFT($D1373,2),$D1373="13th Floor", LEFT($D1373,2), $D1373="Lower Ground", LEFT($D1373)&amp;IF(ISNUMBER(FIND(" ",$D1373)),MID($D1373,FIND(" ",$D1373)+1,1),"")&amp;IF(ISNUMBER(FIND(" ",$D1373,FIND(" ",$D1373)+1)),MID($D1373,FIND(" ",$D1373,FIND(" ",$D1373)+1)+1,1),""),$D1373="Upper Ground", LEFT($D1373)&amp;IF(ISNUMBER(FIND(" ",$D1373)),MID($D1373,FIND(" ",$D1373)+1,1),"")&amp;IF(ISNUMBER(FIND(" ",$D1373,FIND(" ",$D1373)+1)),MID($D1373,FIND(" ",$D1373,FIND(" ",$D1373)+1)+1,1),"")),".0",$E1373), " ")</f>
        <v xml:space="preserve"> </v>
      </c>
      <c r="G1373" s="144"/>
      <c r="H1373" s="144"/>
      <c r="I1373" s="144"/>
      <c r="J1373" s="144"/>
      <c r="K1373" s="144"/>
      <c r="L1373" s="149" t="str" cm="1">
        <f t="array" ref="L1373">_xlfn.IFNA(
_xlfn.IFS(
AND($F1373=" ",$G1373=" ",$H1373=" "),"Please update all three: Surveyor Room Reference, Establishment Room Reference and Establishment Room Name",
AND(OR($I1373="General",$I1373="Open plan/ semi-open general",$I1373="Fitted",$I1373="Light practical (science)",$I1373="Light practical (other)",$I1373="Heavy practical (workshops)",$I1373="Heavy practical (clean)",$I1373="Large",$I1373="Storage"),$J1373=0,$K1373=0),"Please update Net Area or Non-net Area",
AND($B1373&lt;&gt;"OUT",$J1373=0,$I1373&lt;&gt;"Non-net",$M1373="85% Circulation"),"Net area not recorded for spaces with 85% circulation unusable type",
AND(OR($I1373="General",$I1373="Open plan/ semi-open general",$I1373="Fitted",$I1373="Light practical (science)",$I1373="Light practical (other)",$I1373="Heavy practical (workshops)",$I1373="Heavy practical (clean)",$I1373="Large",$I1373="Storage"),OR($J1373=0,ISBLANK($J1373))),"Net area not recorded in net spaces",
AND(OR($I1373="Non-net",$I1373="Outdoor space"),$J1373&gt;0),"Net Area Recorded in Non-net space",
AND($I1373="General",$J1373&gt;90),"This general space is over 90m2, please ensure that this space is entered as separate spaces if it usually used as separate spaces",
AND($I1373="Open plan/ semi-open general",$J1373&lt;27),"Open plan general space under 27m2",
AND(OR($K1373=0,ISBLANK($K1373)), $I1373="Non-net"),"Non-net area not recorded in non-net space"
),
" ")</f>
        <v xml:space="preserve"> </v>
      </c>
      <c r="M1373" s="144"/>
      <c r="N1373" s="144"/>
      <c r="O1373" s="144"/>
      <c r="P1373" s="144"/>
      <c r="Q1373" s="144"/>
      <c r="R1373" s="171"/>
      <c r="S1373" s="147">
        <f>NCA_Calculations!$P$1385</f>
        <v>0</v>
      </c>
      <c r="T1373" s="147">
        <f>NCA_Calculations!$Q$1385</f>
        <v>0</v>
      </c>
      <c r="U1373" s="144"/>
      <c r="V1373" s="144"/>
      <c r="W1373" s="149" t="str" cm="1">
        <f t="array" ref="W1373">_xlfn.IFNA(
_xlfn.IFS(
ISBLANK($U1373),"Missing space use.",
AND('Establishment details'!$C$14="Secondary",$V1373="Classbase"),"Invalid Status type",
AND(OR( $V1373="Classbase", $V1373="Teaching", $V1373="Early years",$V1373="SEND resourced"), NOT(ISBLANK($M1373))),"Space with status type and unusable type.",
AND($V1373= "Classbase",'Establishment details'!$C$22&gt;=10), "Classbase status is only valid in schools with a primary element.",
AND($I1373= "Large",$N1373 &gt; 3.5), "Large rooms with less than 3.5m height.",
AND(OR($V1373="Light practical (science)",$V1373="Light practical (science)",$V1373="Heavy practical (workshops)", $V1373="Heavy practical (clean)"), OR($O1373=0,ISBLANK($O1373))),"Missing sinks count for light and heavy practical spaces.",
AND($M1373 = "Other",ISBLANK($R1373)), "Invalid unusable type / missing note for other unusable type."
),
" ")</f>
        <v>Missing space use.</v>
      </c>
    </row>
    <row r="1374" spans="2:23" ht="15.75" x14ac:dyDescent="0.25">
      <c r="B1374" s="143"/>
      <c r="C1374" s="144"/>
      <c r="D1374" s="144"/>
      <c r="E1374" s="144"/>
      <c r="F1374" s="147" t="str" cm="1">
        <f t="array" ref="F1374">_xlfn.IFNA(CONCATENATE(_xlfn.IFS($D1374="Mezzanine",LEFT($D1374,1), $D1374="Ground Floor",LEFT($D1374,1),$D1374="Basment ",LEFT($D1374,1), $D1374="1st Floor", "0"&amp;LEFT($D1374,1), $D1374="2nd Floor", "0"&amp;LEFT($D1374,1), $D1374="3rd Floor", "0"&amp;LEFT($D1374,1), $D1374="4th Floor", "0"&amp;LEFT($D1374,1), $D1374="5th Floor", "0"&amp;LEFT($D1374,1), $D1374="6th Floor", "0"&amp;LEFT($D1374,1),$D1374="7th Floor", "0"&amp;LEFT($D1374,1),$D1374="8th Floor", "0"&amp;LEFT($D1374,1),$D1374="9th Floor", "0"&amp;LEFT($D1374,1),$D1374="10th Floor", LEFT($D1374,2),$D1374="11th Floor", LEFT($D1374,2),$D1374="12th Floor", LEFT($D1374,2),$D1374="13th Floor", LEFT($D1374,2), $D1374="Lower Ground", LEFT($D1374)&amp;IF(ISNUMBER(FIND(" ",$D1374)),MID($D1374,FIND(" ",$D1374)+1,1),"")&amp;IF(ISNUMBER(FIND(" ",$D1374,FIND(" ",$D1374)+1)),MID($D1374,FIND(" ",$D1374,FIND(" ",$D1374)+1)+1,1),""),$D1374="Upper Ground", LEFT($D1374)&amp;IF(ISNUMBER(FIND(" ",$D1374)),MID($D1374,FIND(" ",$D1374)+1,1),"")&amp;IF(ISNUMBER(FIND(" ",$D1374,FIND(" ",$D1374)+1)),MID($D1374,FIND(" ",$D1374,FIND(" ",$D1374)+1)+1,1),"")),".0",$E1374), " ")</f>
        <v xml:space="preserve"> </v>
      </c>
      <c r="G1374" s="144"/>
      <c r="H1374" s="144"/>
      <c r="I1374" s="144"/>
      <c r="J1374" s="144"/>
      <c r="K1374" s="144"/>
      <c r="L1374" s="149" t="str" cm="1">
        <f t="array" ref="L1374">_xlfn.IFNA(
_xlfn.IFS(
AND($F1374=" ",$G1374=" ",$H1374=" "),"Please update all three: Surveyor Room Reference, Establishment Room Reference and Establishment Room Name",
AND(OR($I1374="General",$I1374="Open plan/ semi-open general",$I1374="Fitted",$I1374="Light practical (science)",$I1374="Light practical (other)",$I1374="Heavy practical (workshops)",$I1374="Heavy practical (clean)",$I1374="Large",$I1374="Storage"),$J1374=0,$K1374=0),"Please update Net Area or Non-net Area",
AND($B1374&lt;&gt;"OUT",$J1374=0,$I1374&lt;&gt;"Non-net",$M1374="85% Circulation"),"Net area not recorded for spaces with 85% circulation unusable type",
AND(OR($I1374="General",$I1374="Open plan/ semi-open general",$I1374="Fitted",$I1374="Light practical (science)",$I1374="Light practical (other)",$I1374="Heavy practical (workshops)",$I1374="Heavy practical (clean)",$I1374="Large",$I1374="Storage"),OR($J1374=0,ISBLANK($J1374))),"Net area not recorded in net spaces",
AND(OR($I1374="Non-net",$I1374="Outdoor space"),$J1374&gt;0),"Net Area Recorded in Non-net space",
AND($I1374="General",$J1374&gt;90),"This general space is over 90m2, please ensure that this space is entered as separate spaces if it usually used as separate spaces",
AND($I1374="Open plan/ semi-open general",$J1374&lt;27),"Open plan general space under 27m2",
AND(OR($K1374=0,ISBLANK($K1374)), $I1374="Non-net"),"Non-net area not recorded in non-net space"
),
" ")</f>
        <v xml:space="preserve"> </v>
      </c>
      <c r="M1374" s="144"/>
      <c r="N1374" s="144"/>
      <c r="O1374" s="144"/>
      <c r="P1374" s="144"/>
      <c r="Q1374" s="144"/>
      <c r="R1374" s="171"/>
      <c r="S1374" s="147">
        <f>NCA_Calculations!$P$1386</f>
        <v>0</v>
      </c>
      <c r="T1374" s="147">
        <f>NCA_Calculations!$Q$1386</f>
        <v>0</v>
      </c>
      <c r="U1374" s="144"/>
      <c r="V1374" s="144"/>
      <c r="W1374" s="149" t="str" cm="1">
        <f t="array" ref="W1374">_xlfn.IFNA(
_xlfn.IFS(
ISBLANK($U1374),"Missing space use.",
AND('Establishment details'!$C$14="Secondary",$V1374="Classbase"),"Invalid Status type",
AND(OR( $V1374="Classbase", $V1374="Teaching", $V1374="Early years",$V1374="SEND resourced"), NOT(ISBLANK($M1374))),"Space with status type and unusable type.",
AND($V1374= "Classbase",'Establishment details'!$C$22&gt;=10), "Classbase status is only valid in schools with a primary element.",
AND($I1374= "Large",$N1374 &gt; 3.5), "Large rooms with less than 3.5m height.",
AND(OR($V1374="Light practical (science)",$V1374="Light practical (science)",$V1374="Heavy practical (workshops)", $V1374="Heavy practical (clean)"), OR($O1374=0,ISBLANK($O1374))),"Missing sinks count for light and heavy practical spaces.",
AND($M1374 = "Other",ISBLANK($R1374)), "Invalid unusable type / missing note for other unusable type."
),
" ")</f>
        <v>Missing space use.</v>
      </c>
    </row>
    <row r="1375" spans="2:23" ht="15.75" x14ac:dyDescent="0.25">
      <c r="B1375" s="143"/>
      <c r="C1375" s="144"/>
      <c r="D1375" s="144"/>
      <c r="E1375" s="144"/>
      <c r="F1375" s="147" t="str" cm="1">
        <f t="array" ref="F1375">_xlfn.IFNA(CONCATENATE(_xlfn.IFS($D1375="Mezzanine",LEFT($D1375,1), $D1375="Ground Floor",LEFT($D1375,1),$D1375="Basment ",LEFT($D1375,1), $D1375="1st Floor", "0"&amp;LEFT($D1375,1), $D1375="2nd Floor", "0"&amp;LEFT($D1375,1), $D1375="3rd Floor", "0"&amp;LEFT($D1375,1), $D1375="4th Floor", "0"&amp;LEFT($D1375,1), $D1375="5th Floor", "0"&amp;LEFT($D1375,1), $D1375="6th Floor", "0"&amp;LEFT($D1375,1),$D1375="7th Floor", "0"&amp;LEFT($D1375,1),$D1375="8th Floor", "0"&amp;LEFT($D1375,1),$D1375="9th Floor", "0"&amp;LEFT($D1375,1),$D1375="10th Floor", LEFT($D1375,2),$D1375="11th Floor", LEFT($D1375,2),$D1375="12th Floor", LEFT($D1375,2),$D1375="13th Floor", LEFT($D1375,2), $D1375="Lower Ground", LEFT($D1375)&amp;IF(ISNUMBER(FIND(" ",$D1375)),MID($D1375,FIND(" ",$D1375)+1,1),"")&amp;IF(ISNUMBER(FIND(" ",$D1375,FIND(" ",$D1375)+1)),MID($D1375,FIND(" ",$D1375,FIND(" ",$D1375)+1)+1,1),""),$D1375="Upper Ground", LEFT($D1375)&amp;IF(ISNUMBER(FIND(" ",$D1375)),MID($D1375,FIND(" ",$D1375)+1,1),"")&amp;IF(ISNUMBER(FIND(" ",$D1375,FIND(" ",$D1375)+1)),MID($D1375,FIND(" ",$D1375,FIND(" ",$D1375)+1)+1,1),"")),".0",$E1375), " ")</f>
        <v xml:space="preserve"> </v>
      </c>
      <c r="G1375" s="144"/>
      <c r="H1375" s="144"/>
      <c r="I1375" s="144"/>
      <c r="J1375" s="144"/>
      <c r="K1375" s="144"/>
      <c r="L1375" s="149" t="str" cm="1">
        <f t="array" ref="L1375">_xlfn.IFNA(
_xlfn.IFS(
AND($F1375=" ",$G1375=" ",$H1375=" "),"Please update all three: Surveyor Room Reference, Establishment Room Reference and Establishment Room Name",
AND(OR($I1375="General",$I1375="Open plan/ semi-open general",$I1375="Fitted",$I1375="Light practical (science)",$I1375="Light practical (other)",$I1375="Heavy practical (workshops)",$I1375="Heavy practical (clean)",$I1375="Large",$I1375="Storage"),$J1375=0,$K1375=0),"Please update Net Area or Non-net Area",
AND($B1375&lt;&gt;"OUT",$J1375=0,$I1375&lt;&gt;"Non-net",$M1375="85% Circulation"),"Net area not recorded for spaces with 85% circulation unusable type",
AND(OR($I1375="General",$I1375="Open plan/ semi-open general",$I1375="Fitted",$I1375="Light practical (science)",$I1375="Light practical (other)",$I1375="Heavy practical (workshops)",$I1375="Heavy practical (clean)",$I1375="Large",$I1375="Storage"),OR($J1375=0,ISBLANK($J1375))),"Net area not recorded in net spaces",
AND(OR($I1375="Non-net",$I1375="Outdoor space"),$J1375&gt;0),"Net Area Recorded in Non-net space",
AND($I1375="General",$J1375&gt;90),"This general space is over 90m2, please ensure that this space is entered as separate spaces if it usually used as separate spaces",
AND($I1375="Open plan/ semi-open general",$J1375&lt;27),"Open plan general space under 27m2",
AND(OR($K1375=0,ISBLANK($K1375)), $I1375="Non-net"),"Non-net area not recorded in non-net space"
),
" ")</f>
        <v xml:space="preserve"> </v>
      </c>
      <c r="M1375" s="144"/>
      <c r="N1375" s="144"/>
      <c r="O1375" s="144"/>
      <c r="P1375" s="144"/>
      <c r="Q1375" s="144"/>
      <c r="R1375" s="171"/>
      <c r="S1375" s="147">
        <f>NCA_Calculations!$P$1387</f>
        <v>0</v>
      </c>
      <c r="T1375" s="147">
        <f>NCA_Calculations!$Q$1387</f>
        <v>0</v>
      </c>
      <c r="U1375" s="144"/>
      <c r="V1375" s="144"/>
      <c r="W1375" s="149" t="str" cm="1">
        <f t="array" ref="W1375">_xlfn.IFNA(
_xlfn.IFS(
ISBLANK($U1375),"Missing space use.",
AND('Establishment details'!$C$14="Secondary",$V1375="Classbase"),"Invalid Status type",
AND(OR( $V1375="Classbase", $V1375="Teaching", $V1375="Early years",$V1375="SEND resourced"), NOT(ISBLANK($M1375))),"Space with status type and unusable type.",
AND($V1375= "Classbase",'Establishment details'!$C$22&gt;=10), "Classbase status is only valid in schools with a primary element.",
AND($I1375= "Large",$N1375 &gt; 3.5), "Large rooms with less than 3.5m height.",
AND(OR($V1375="Light practical (science)",$V1375="Light practical (science)",$V1375="Heavy practical (workshops)", $V1375="Heavy practical (clean)"), OR($O1375=0,ISBLANK($O1375))),"Missing sinks count for light and heavy practical spaces.",
AND($M1375 = "Other",ISBLANK($R1375)), "Invalid unusable type / missing note for other unusable type."
),
" ")</f>
        <v>Missing space use.</v>
      </c>
    </row>
    <row r="1376" spans="2:23" ht="15.75" x14ac:dyDescent="0.25">
      <c r="B1376" s="143"/>
      <c r="C1376" s="144"/>
      <c r="D1376" s="144"/>
      <c r="E1376" s="144"/>
      <c r="F1376" s="147" t="str" cm="1">
        <f t="array" ref="F1376">_xlfn.IFNA(CONCATENATE(_xlfn.IFS($D1376="Mezzanine",LEFT($D1376,1), $D1376="Ground Floor",LEFT($D1376,1),$D1376="Basment ",LEFT($D1376,1), $D1376="1st Floor", "0"&amp;LEFT($D1376,1), $D1376="2nd Floor", "0"&amp;LEFT($D1376,1), $D1376="3rd Floor", "0"&amp;LEFT($D1376,1), $D1376="4th Floor", "0"&amp;LEFT($D1376,1), $D1376="5th Floor", "0"&amp;LEFT($D1376,1), $D1376="6th Floor", "0"&amp;LEFT($D1376,1),$D1376="7th Floor", "0"&amp;LEFT($D1376,1),$D1376="8th Floor", "0"&amp;LEFT($D1376,1),$D1376="9th Floor", "0"&amp;LEFT($D1376,1),$D1376="10th Floor", LEFT($D1376,2),$D1376="11th Floor", LEFT($D1376,2),$D1376="12th Floor", LEFT($D1376,2),$D1376="13th Floor", LEFT($D1376,2), $D1376="Lower Ground", LEFT($D1376)&amp;IF(ISNUMBER(FIND(" ",$D1376)),MID($D1376,FIND(" ",$D1376)+1,1),"")&amp;IF(ISNUMBER(FIND(" ",$D1376,FIND(" ",$D1376)+1)),MID($D1376,FIND(" ",$D1376,FIND(" ",$D1376)+1)+1,1),""),$D1376="Upper Ground", LEFT($D1376)&amp;IF(ISNUMBER(FIND(" ",$D1376)),MID($D1376,FIND(" ",$D1376)+1,1),"")&amp;IF(ISNUMBER(FIND(" ",$D1376,FIND(" ",$D1376)+1)),MID($D1376,FIND(" ",$D1376,FIND(" ",$D1376)+1)+1,1),"")),".0",$E1376), " ")</f>
        <v xml:space="preserve"> </v>
      </c>
      <c r="G1376" s="144"/>
      <c r="H1376" s="144"/>
      <c r="I1376" s="144"/>
      <c r="J1376" s="144"/>
      <c r="K1376" s="144"/>
      <c r="L1376" s="149" t="str" cm="1">
        <f t="array" ref="L1376">_xlfn.IFNA(
_xlfn.IFS(
AND($F1376=" ",$G1376=" ",$H1376=" "),"Please update all three: Surveyor Room Reference, Establishment Room Reference and Establishment Room Name",
AND(OR($I1376="General",$I1376="Open plan/ semi-open general",$I1376="Fitted",$I1376="Light practical (science)",$I1376="Light practical (other)",$I1376="Heavy practical (workshops)",$I1376="Heavy practical (clean)",$I1376="Large",$I1376="Storage"),$J1376=0,$K1376=0),"Please update Net Area or Non-net Area",
AND($B1376&lt;&gt;"OUT",$J1376=0,$I1376&lt;&gt;"Non-net",$M1376="85% Circulation"),"Net area not recorded for spaces with 85% circulation unusable type",
AND(OR($I1376="General",$I1376="Open plan/ semi-open general",$I1376="Fitted",$I1376="Light practical (science)",$I1376="Light practical (other)",$I1376="Heavy practical (workshops)",$I1376="Heavy practical (clean)",$I1376="Large",$I1376="Storage"),OR($J1376=0,ISBLANK($J1376))),"Net area not recorded in net spaces",
AND(OR($I1376="Non-net",$I1376="Outdoor space"),$J1376&gt;0),"Net Area Recorded in Non-net space",
AND($I1376="General",$J1376&gt;90),"This general space is over 90m2, please ensure that this space is entered as separate spaces if it usually used as separate spaces",
AND($I1376="Open plan/ semi-open general",$J1376&lt;27),"Open plan general space under 27m2",
AND(OR($K1376=0,ISBLANK($K1376)), $I1376="Non-net"),"Non-net area not recorded in non-net space"
),
" ")</f>
        <v xml:space="preserve"> </v>
      </c>
      <c r="M1376" s="144"/>
      <c r="N1376" s="144"/>
      <c r="O1376" s="144"/>
      <c r="P1376" s="144"/>
      <c r="Q1376" s="144"/>
      <c r="R1376" s="171"/>
      <c r="S1376" s="147">
        <f>NCA_Calculations!$P$1388</f>
        <v>0</v>
      </c>
      <c r="T1376" s="147">
        <f>NCA_Calculations!$Q$1388</f>
        <v>0</v>
      </c>
      <c r="U1376" s="144"/>
      <c r="V1376" s="144"/>
      <c r="W1376" s="149" t="str" cm="1">
        <f t="array" ref="W1376">_xlfn.IFNA(
_xlfn.IFS(
ISBLANK($U1376),"Missing space use.",
AND('Establishment details'!$C$14="Secondary",$V1376="Classbase"),"Invalid Status type",
AND(OR( $V1376="Classbase", $V1376="Teaching", $V1376="Early years",$V1376="SEND resourced"), NOT(ISBLANK($M1376))),"Space with status type and unusable type.",
AND($V1376= "Classbase",'Establishment details'!$C$22&gt;=10), "Classbase status is only valid in schools with a primary element.",
AND($I1376= "Large",$N1376 &gt; 3.5), "Large rooms with less than 3.5m height.",
AND(OR($V1376="Light practical (science)",$V1376="Light practical (science)",$V1376="Heavy practical (workshops)", $V1376="Heavy practical (clean)"), OR($O1376=0,ISBLANK($O1376))),"Missing sinks count for light and heavy practical spaces.",
AND($M1376 = "Other",ISBLANK($R1376)), "Invalid unusable type / missing note for other unusable type."
),
" ")</f>
        <v>Missing space use.</v>
      </c>
    </row>
    <row r="1377" spans="2:23" ht="15.75" x14ac:dyDescent="0.25">
      <c r="B1377" s="143"/>
      <c r="C1377" s="144"/>
      <c r="D1377" s="144"/>
      <c r="E1377" s="144"/>
      <c r="F1377" s="147" t="str" cm="1">
        <f t="array" ref="F1377">_xlfn.IFNA(CONCATENATE(_xlfn.IFS($D1377="Mezzanine",LEFT($D1377,1), $D1377="Ground Floor",LEFT($D1377,1),$D1377="Basment ",LEFT($D1377,1), $D1377="1st Floor", "0"&amp;LEFT($D1377,1), $D1377="2nd Floor", "0"&amp;LEFT($D1377,1), $D1377="3rd Floor", "0"&amp;LEFT($D1377,1), $D1377="4th Floor", "0"&amp;LEFT($D1377,1), $D1377="5th Floor", "0"&amp;LEFT($D1377,1), $D1377="6th Floor", "0"&amp;LEFT($D1377,1),$D1377="7th Floor", "0"&amp;LEFT($D1377,1),$D1377="8th Floor", "0"&amp;LEFT($D1377,1),$D1377="9th Floor", "0"&amp;LEFT($D1377,1),$D1377="10th Floor", LEFT($D1377,2),$D1377="11th Floor", LEFT($D1377,2),$D1377="12th Floor", LEFT($D1377,2),$D1377="13th Floor", LEFT($D1377,2), $D1377="Lower Ground", LEFT($D1377)&amp;IF(ISNUMBER(FIND(" ",$D1377)),MID($D1377,FIND(" ",$D1377)+1,1),"")&amp;IF(ISNUMBER(FIND(" ",$D1377,FIND(" ",$D1377)+1)),MID($D1377,FIND(" ",$D1377,FIND(" ",$D1377)+1)+1,1),""),$D1377="Upper Ground", LEFT($D1377)&amp;IF(ISNUMBER(FIND(" ",$D1377)),MID($D1377,FIND(" ",$D1377)+1,1),"")&amp;IF(ISNUMBER(FIND(" ",$D1377,FIND(" ",$D1377)+1)),MID($D1377,FIND(" ",$D1377,FIND(" ",$D1377)+1)+1,1),"")),".0",$E1377), " ")</f>
        <v xml:space="preserve"> </v>
      </c>
      <c r="G1377" s="144"/>
      <c r="H1377" s="144"/>
      <c r="I1377" s="144"/>
      <c r="J1377" s="144"/>
      <c r="K1377" s="144"/>
      <c r="L1377" s="149" t="str" cm="1">
        <f t="array" ref="L1377">_xlfn.IFNA(
_xlfn.IFS(
AND($F1377=" ",$G1377=" ",$H1377=" "),"Please update all three: Surveyor Room Reference, Establishment Room Reference and Establishment Room Name",
AND(OR($I1377="General",$I1377="Open plan/ semi-open general",$I1377="Fitted",$I1377="Light practical (science)",$I1377="Light practical (other)",$I1377="Heavy practical (workshops)",$I1377="Heavy practical (clean)",$I1377="Large",$I1377="Storage"),$J1377=0,$K1377=0),"Please update Net Area or Non-net Area",
AND($B1377&lt;&gt;"OUT",$J1377=0,$I1377&lt;&gt;"Non-net",$M1377="85% Circulation"),"Net area not recorded for spaces with 85% circulation unusable type",
AND(OR($I1377="General",$I1377="Open plan/ semi-open general",$I1377="Fitted",$I1377="Light practical (science)",$I1377="Light practical (other)",$I1377="Heavy practical (workshops)",$I1377="Heavy practical (clean)",$I1377="Large",$I1377="Storage"),OR($J1377=0,ISBLANK($J1377))),"Net area not recorded in net spaces",
AND(OR($I1377="Non-net",$I1377="Outdoor space"),$J1377&gt;0),"Net Area Recorded in Non-net space",
AND($I1377="General",$J1377&gt;90),"This general space is over 90m2, please ensure that this space is entered as separate spaces if it usually used as separate spaces",
AND($I1377="Open plan/ semi-open general",$J1377&lt;27),"Open plan general space under 27m2",
AND(OR($K1377=0,ISBLANK($K1377)), $I1377="Non-net"),"Non-net area not recorded in non-net space"
),
" ")</f>
        <v xml:space="preserve"> </v>
      </c>
      <c r="M1377" s="144"/>
      <c r="N1377" s="144"/>
      <c r="O1377" s="144"/>
      <c r="P1377" s="144"/>
      <c r="Q1377" s="144"/>
      <c r="R1377" s="171"/>
      <c r="S1377" s="147">
        <f>NCA_Calculations!$P$1389</f>
        <v>0</v>
      </c>
      <c r="T1377" s="147">
        <f>NCA_Calculations!$Q$1389</f>
        <v>0</v>
      </c>
      <c r="U1377" s="144"/>
      <c r="V1377" s="144"/>
      <c r="W1377" s="149" t="str" cm="1">
        <f t="array" ref="W1377">_xlfn.IFNA(
_xlfn.IFS(
ISBLANK($U1377),"Missing space use.",
AND('Establishment details'!$C$14="Secondary",$V1377="Classbase"),"Invalid Status type",
AND(OR( $V1377="Classbase", $V1377="Teaching", $V1377="Early years",$V1377="SEND resourced"), NOT(ISBLANK($M1377))),"Space with status type and unusable type.",
AND($V1377= "Classbase",'Establishment details'!$C$22&gt;=10), "Classbase status is only valid in schools with a primary element.",
AND($I1377= "Large",$N1377 &gt; 3.5), "Large rooms with less than 3.5m height.",
AND(OR($V1377="Light practical (science)",$V1377="Light practical (science)",$V1377="Heavy practical (workshops)", $V1377="Heavy practical (clean)"), OR($O1377=0,ISBLANK($O1377))),"Missing sinks count for light and heavy practical spaces.",
AND($M1377 = "Other",ISBLANK($R1377)), "Invalid unusable type / missing note for other unusable type."
),
" ")</f>
        <v>Missing space use.</v>
      </c>
    </row>
    <row r="1378" spans="2:23" ht="15.75" x14ac:dyDescent="0.25">
      <c r="B1378" s="143"/>
      <c r="C1378" s="144"/>
      <c r="D1378" s="144"/>
      <c r="E1378" s="144"/>
      <c r="F1378" s="147" t="str" cm="1">
        <f t="array" ref="F1378">_xlfn.IFNA(CONCATENATE(_xlfn.IFS($D1378="Mezzanine",LEFT($D1378,1), $D1378="Ground Floor",LEFT($D1378,1),$D1378="Basment ",LEFT($D1378,1), $D1378="1st Floor", "0"&amp;LEFT($D1378,1), $D1378="2nd Floor", "0"&amp;LEFT($D1378,1), $D1378="3rd Floor", "0"&amp;LEFT($D1378,1), $D1378="4th Floor", "0"&amp;LEFT($D1378,1), $D1378="5th Floor", "0"&amp;LEFT($D1378,1), $D1378="6th Floor", "0"&amp;LEFT($D1378,1),$D1378="7th Floor", "0"&amp;LEFT($D1378,1),$D1378="8th Floor", "0"&amp;LEFT($D1378,1),$D1378="9th Floor", "0"&amp;LEFT($D1378,1),$D1378="10th Floor", LEFT($D1378,2),$D1378="11th Floor", LEFT($D1378,2),$D1378="12th Floor", LEFT($D1378,2),$D1378="13th Floor", LEFT($D1378,2), $D1378="Lower Ground", LEFT($D1378)&amp;IF(ISNUMBER(FIND(" ",$D1378)),MID($D1378,FIND(" ",$D1378)+1,1),"")&amp;IF(ISNUMBER(FIND(" ",$D1378,FIND(" ",$D1378)+1)),MID($D1378,FIND(" ",$D1378,FIND(" ",$D1378)+1)+1,1),""),$D1378="Upper Ground", LEFT($D1378)&amp;IF(ISNUMBER(FIND(" ",$D1378)),MID($D1378,FIND(" ",$D1378)+1,1),"")&amp;IF(ISNUMBER(FIND(" ",$D1378,FIND(" ",$D1378)+1)),MID($D1378,FIND(" ",$D1378,FIND(" ",$D1378)+1)+1,1),"")),".0",$E1378), " ")</f>
        <v xml:space="preserve"> </v>
      </c>
      <c r="G1378" s="144"/>
      <c r="H1378" s="144"/>
      <c r="I1378" s="144"/>
      <c r="J1378" s="144"/>
      <c r="K1378" s="144"/>
      <c r="L1378" s="149" t="str" cm="1">
        <f t="array" ref="L1378">_xlfn.IFNA(
_xlfn.IFS(
AND($F1378=" ",$G1378=" ",$H1378=" "),"Please update all three: Surveyor Room Reference, Establishment Room Reference and Establishment Room Name",
AND(OR($I1378="General",$I1378="Open plan/ semi-open general",$I1378="Fitted",$I1378="Light practical (science)",$I1378="Light practical (other)",$I1378="Heavy practical (workshops)",$I1378="Heavy practical (clean)",$I1378="Large",$I1378="Storage"),$J1378=0,$K1378=0),"Please update Net Area or Non-net Area",
AND($B1378&lt;&gt;"OUT",$J1378=0,$I1378&lt;&gt;"Non-net",$M1378="85% Circulation"),"Net area not recorded for spaces with 85% circulation unusable type",
AND(OR($I1378="General",$I1378="Open plan/ semi-open general",$I1378="Fitted",$I1378="Light practical (science)",$I1378="Light practical (other)",$I1378="Heavy practical (workshops)",$I1378="Heavy practical (clean)",$I1378="Large",$I1378="Storage"),OR($J1378=0,ISBLANK($J1378))),"Net area not recorded in net spaces",
AND(OR($I1378="Non-net",$I1378="Outdoor space"),$J1378&gt;0),"Net Area Recorded in Non-net space",
AND($I1378="General",$J1378&gt;90),"This general space is over 90m2, please ensure that this space is entered as separate spaces if it usually used as separate spaces",
AND($I1378="Open plan/ semi-open general",$J1378&lt;27),"Open plan general space under 27m2",
AND(OR($K1378=0,ISBLANK($K1378)), $I1378="Non-net"),"Non-net area not recorded in non-net space"
),
" ")</f>
        <v xml:space="preserve"> </v>
      </c>
      <c r="M1378" s="144"/>
      <c r="N1378" s="144"/>
      <c r="O1378" s="144"/>
      <c r="P1378" s="144"/>
      <c r="Q1378" s="144"/>
      <c r="R1378" s="171"/>
      <c r="S1378" s="147">
        <f>NCA_Calculations!$P$1390</f>
        <v>0</v>
      </c>
      <c r="T1378" s="147">
        <f>NCA_Calculations!$Q$1390</f>
        <v>0</v>
      </c>
      <c r="U1378" s="144"/>
      <c r="V1378" s="144"/>
      <c r="W1378" s="149" t="str" cm="1">
        <f t="array" ref="W1378">_xlfn.IFNA(
_xlfn.IFS(
ISBLANK($U1378),"Missing space use.",
AND('Establishment details'!$C$14="Secondary",$V1378="Classbase"),"Invalid Status type",
AND(OR( $V1378="Classbase", $V1378="Teaching", $V1378="Early years",$V1378="SEND resourced"), NOT(ISBLANK($M1378))),"Space with status type and unusable type.",
AND($V1378= "Classbase",'Establishment details'!$C$22&gt;=10), "Classbase status is only valid in schools with a primary element.",
AND($I1378= "Large",$N1378 &gt; 3.5), "Large rooms with less than 3.5m height.",
AND(OR($V1378="Light practical (science)",$V1378="Light practical (science)",$V1378="Heavy practical (workshops)", $V1378="Heavy practical (clean)"), OR($O1378=0,ISBLANK($O1378))),"Missing sinks count for light and heavy practical spaces.",
AND($M1378 = "Other",ISBLANK($R1378)), "Invalid unusable type / missing note for other unusable type."
),
" ")</f>
        <v>Missing space use.</v>
      </c>
    </row>
    <row r="1379" spans="2:23" ht="15.75" x14ac:dyDescent="0.25">
      <c r="B1379" s="143"/>
      <c r="C1379" s="144"/>
      <c r="D1379" s="144"/>
      <c r="E1379" s="144"/>
      <c r="F1379" s="147" t="str" cm="1">
        <f t="array" ref="F1379">_xlfn.IFNA(CONCATENATE(_xlfn.IFS($D1379="Mezzanine",LEFT($D1379,1), $D1379="Ground Floor",LEFT($D1379,1),$D1379="Basment ",LEFT($D1379,1), $D1379="1st Floor", "0"&amp;LEFT($D1379,1), $D1379="2nd Floor", "0"&amp;LEFT($D1379,1), $D1379="3rd Floor", "0"&amp;LEFT($D1379,1), $D1379="4th Floor", "0"&amp;LEFT($D1379,1), $D1379="5th Floor", "0"&amp;LEFT($D1379,1), $D1379="6th Floor", "0"&amp;LEFT($D1379,1),$D1379="7th Floor", "0"&amp;LEFT($D1379,1),$D1379="8th Floor", "0"&amp;LEFT($D1379,1),$D1379="9th Floor", "0"&amp;LEFT($D1379,1),$D1379="10th Floor", LEFT($D1379,2),$D1379="11th Floor", LEFT($D1379,2),$D1379="12th Floor", LEFT($D1379,2),$D1379="13th Floor", LEFT($D1379,2), $D1379="Lower Ground", LEFT($D1379)&amp;IF(ISNUMBER(FIND(" ",$D1379)),MID($D1379,FIND(" ",$D1379)+1,1),"")&amp;IF(ISNUMBER(FIND(" ",$D1379,FIND(" ",$D1379)+1)),MID($D1379,FIND(" ",$D1379,FIND(" ",$D1379)+1)+1,1),""),$D1379="Upper Ground", LEFT($D1379)&amp;IF(ISNUMBER(FIND(" ",$D1379)),MID($D1379,FIND(" ",$D1379)+1,1),"")&amp;IF(ISNUMBER(FIND(" ",$D1379,FIND(" ",$D1379)+1)),MID($D1379,FIND(" ",$D1379,FIND(" ",$D1379)+1)+1,1),"")),".0",$E1379), " ")</f>
        <v xml:space="preserve"> </v>
      </c>
      <c r="G1379" s="144"/>
      <c r="H1379" s="144"/>
      <c r="I1379" s="144"/>
      <c r="J1379" s="144"/>
      <c r="K1379" s="144"/>
      <c r="L1379" s="149" t="str" cm="1">
        <f t="array" ref="L1379">_xlfn.IFNA(
_xlfn.IFS(
AND($F1379=" ",$G1379=" ",$H1379=" "),"Please update all three: Surveyor Room Reference, Establishment Room Reference and Establishment Room Name",
AND(OR($I1379="General",$I1379="Open plan/ semi-open general",$I1379="Fitted",$I1379="Light practical (science)",$I1379="Light practical (other)",$I1379="Heavy practical (workshops)",$I1379="Heavy practical (clean)",$I1379="Large",$I1379="Storage"),$J1379=0,$K1379=0),"Please update Net Area or Non-net Area",
AND($B1379&lt;&gt;"OUT",$J1379=0,$I1379&lt;&gt;"Non-net",$M1379="85% Circulation"),"Net area not recorded for spaces with 85% circulation unusable type",
AND(OR($I1379="General",$I1379="Open plan/ semi-open general",$I1379="Fitted",$I1379="Light practical (science)",$I1379="Light practical (other)",$I1379="Heavy practical (workshops)",$I1379="Heavy practical (clean)",$I1379="Large",$I1379="Storage"),OR($J1379=0,ISBLANK($J1379))),"Net area not recorded in net spaces",
AND(OR($I1379="Non-net",$I1379="Outdoor space"),$J1379&gt;0),"Net Area Recorded in Non-net space",
AND($I1379="General",$J1379&gt;90),"This general space is over 90m2, please ensure that this space is entered as separate spaces if it usually used as separate spaces",
AND($I1379="Open plan/ semi-open general",$J1379&lt;27),"Open plan general space under 27m2",
AND(OR($K1379=0,ISBLANK($K1379)), $I1379="Non-net"),"Non-net area not recorded in non-net space"
),
" ")</f>
        <v xml:space="preserve"> </v>
      </c>
      <c r="M1379" s="144"/>
      <c r="N1379" s="144"/>
      <c r="O1379" s="144"/>
      <c r="P1379" s="144"/>
      <c r="Q1379" s="144"/>
      <c r="R1379" s="171"/>
      <c r="S1379" s="147">
        <f>NCA_Calculations!$P$1391</f>
        <v>0</v>
      </c>
      <c r="T1379" s="147">
        <f>NCA_Calculations!$Q$1391</f>
        <v>0</v>
      </c>
      <c r="U1379" s="144"/>
      <c r="V1379" s="144"/>
      <c r="W1379" s="149" t="str" cm="1">
        <f t="array" ref="W1379">_xlfn.IFNA(
_xlfn.IFS(
ISBLANK($U1379),"Missing space use.",
AND('Establishment details'!$C$14="Secondary",$V1379="Classbase"),"Invalid Status type",
AND(OR( $V1379="Classbase", $V1379="Teaching", $V1379="Early years",$V1379="SEND resourced"), NOT(ISBLANK($M1379))),"Space with status type and unusable type.",
AND($V1379= "Classbase",'Establishment details'!$C$22&gt;=10), "Classbase status is only valid in schools with a primary element.",
AND($I1379= "Large",$N1379 &gt; 3.5), "Large rooms with less than 3.5m height.",
AND(OR($V1379="Light practical (science)",$V1379="Light practical (science)",$V1379="Heavy practical (workshops)", $V1379="Heavy practical (clean)"), OR($O1379=0,ISBLANK($O1379))),"Missing sinks count for light and heavy practical spaces.",
AND($M1379 = "Other",ISBLANK($R1379)), "Invalid unusable type / missing note for other unusable type."
),
" ")</f>
        <v>Missing space use.</v>
      </c>
    </row>
    <row r="1380" spans="2:23" ht="15.75" x14ac:dyDescent="0.25">
      <c r="B1380" s="143"/>
      <c r="C1380" s="144"/>
      <c r="D1380" s="144"/>
      <c r="E1380" s="144"/>
      <c r="F1380" s="147" t="str" cm="1">
        <f t="array" ref="F1380">_xlfn.IFNA(CONCATENATE(_xlfn.IFS($D1380="Mezzanine",LEFT($D1380,1), $D1380="Ground Floor",LEFT($D1380,1),$D1380="Basment ",LEFT($D1380,1), $D1380="1st Floor", "0"&amp;LEFT($D1380,1), $D1380="2nd Floor", "0"&amp;LEFT($D1380,1), $D1380="3rd Floor", "0"&amp;LEFT($D1380,1), $D1380="4th Floor", "0"&amp;LEFT($D1380,1), $D1380="5th Floor", "0"&amp;LEFT($D1380,1), $D1380="6th Floor", "0"&amp;LEFT($D1380,1),$D1380="7th Floor", "0"&amp;LEFT($D1380,1),$D1380="8th Floor", "0"&amp;LEFT($D1380,1),$D1380="9th Floor", "0"&amp;LEFT($D1380,1),$D1380="10th Floor", LEFT($D1380,2),$D1380="11th Floor", LEFT($D1380,2),$D1380="12th Floor", LEFT($D1380,2),$D1380="13th Floor", LEFT($D1380,2), $D1380="Lower Ground", LEFT($D1380)&amp;IF(ISNUMBER(FIND(" ",$D1380)),MID($D1380,FIND(" ",$D1380)+1,1),"")&amp;IF(ISNUMBER(FIND(" ",$D1380,FIND(" ",$D1380)+1)),MID($D1380,FIND(" ",$D1380,FIND(" ",$D1380)+1)+1,1),""),$D1380="Upper Ground", LEFT($D1380)&amp;IF(ISNUMBER(FIND(" ",$D1380)),MID($D1380,FIND(" ",$D1380)+1,1),"")&amp;IF(ISNUMBER(FIND(" ",$D1380,FIND(" ",$D1380)+1)),MID($D1380,FIND(" ",$D1380,FIND(" ",$D1380)+1)+1,1),"")),".0",$E1380), " ")</f>
        <v xml:space="preserve"> </v>
      </c>
      <c r="G1380" s="144"/>
      <c r="H1380" s="144"/>
      <c r="I1380" s="144"/>
      <c r="J1380" s="144"/>
      <c r="K1380" s="144"/>
      <c r="L1380" s="149" t="str" cm="1">
        <f t="array" ref="L1380">_xlfn.IFNA(
_xlfn.IFS(
AND($F1380=" ",$G1380=" ",$H1380=" "),"Please update all three: Surveyor Room Reference, Establishment Room Reference and Establishment Room Name",
AND(OR($I1380="General",$I1380="Open plan/ semi-open general",$I1380="Fitted",$I1380="Light practical (science)",$I1380="Light practical (other)",$I1380="Heavy practical (workshops)",$I1380="Heavy practical (clean)",$I1380="Large",$I1380="Storage"),$J1380=0,$K1380=0),"Please update Net Area or Non-net Area",
AND($B1380&lt;&gt;"OUT",$J1380=0,$I1380&lt;&gt;"Non-net",$M1380="85% Circulation"),"Net area not recorded for spaces with 85% circulation unusable type",
AND(OR($I1380="General",$I1380="Open plan/ semi-open general",$I1380="Fitted",$I1380="Light practical (science)",$I1380="Light practical (other)",$I1380="Heavy practical (workshops)",$I1380="Heavy practical (clean)",$I1380="Large",$I1380="Storage"),OR($J1380=0,ISBLANK($J1380))),"Net area not recorded in net spaces",
AND(OR($I1380="Non-net",$I1380="Outdoor space"),$J1380&gt;0),"Net Area Recorded in Non-net space",
AND($I1380="General",$J1380&gt;90),"This general space is over 90m2, please ensure that this space is entered as separate spaces if it usually used as separate spaces",
AND($I1380="Open plan/ semi-open general",$J1380&lt;27),"Open plan general space under 27m2",
AND(OR($K1380=0,ISBLANK($K1380)), $I1380="Non-net"),"Non-net area not recorded in non-net space"
),
" ")</f>
        <v xml:space="preserve"> </v>
      </c>
      <c r="M1380" s="144"/>
      <c r="N1380" s="144"/>
      <c r="O1380" s="144"/>
      <c r="P1380" s="144"/>
      <c r="Q1380" s="144"/>
      <c r="R1380" s="171"/>
      <c r="S1380" s="147">
        <f>NCA_Calculations!$P$1392</f>
        <v>0</v>
      </c>
      <c r="T1380" s="147">
        <f>NCA_Calculations!$Q$1392</f>
        <v>0</v>
      </c>
      <c r="U1380" s="144"/>
      <c r="V1380" s="144"/>
      <c r="W1380" s="149" t="str" cm="1">
        <f t="array" ref="W1380">_xlfn.IFNA(
_xlfn.IFS(
ISBLANK($U1380),"Missing space use.",
AND('Establishment details'!$C$14="Secondary",$V1380="Classbase"),"Invalid Status type",
AND(OR( $V1380="Classbase", $V1380="Teaching", $V1380="Early years",$V1380="SEND resourced"), NOT(ISBLANK($M1380))),"Space with status type and unusable type.",
AND($V1380= "Classbase",'Establishment details'!$C$22&gt;=10), "Classbase status is only valid in schools with a primary element.",
AND($I1380= "Large",$N1380 &gt; 3.5), "Large rooms with less than 3.5m height.",
AND(OR($V1380="Light practical (science)",$V1380="Light practical (science)",$V1380="Heavy practical (workshops)", $V1380="Heavy practical (clean)"), OR($O1380=0,ISBLANK($O1380))),"Missing sinks count for light and heavy practical spaces.",
AND($M1380 = "Other",ISBLANK($R1380)), "Invalid unusable type / missing note for other unusable type."
),
" ")</f>
        <v>Missing space use.</v>
      </c>
    </row>
    <row r="1381" spans="2:23" ht="15.75" x14ac:dyDescent="0.25">
      <c r="B1381" s="143"/>
      <c r="C1381" s="144"/>
      <c r="D1381" s="144"/>
      <c r="E1381" s="144"/>
      <c r="F1381" s="147" t="str" cm="1">
        <f t="array" ref="F1381">_xlfn.IFNA(CONCATENATE(_xlfn.IFS($D1381="Mezzanine",LEFT($D1381,1), $D1381="Ground Floor",LEFT($D1381,1),$D1381="Basment ",LEFT($D1381,1), $D1381="1st Floor", "0"&amp;LEFT($D1381,1), $D1381="2nd Floor", "0"&amp;LEFT($D1381,1), $D1381="3rd Floor", "0"&amp;LEFT($D1381,1), $D1381="4th Floor", "0"&amp;LEFT($D1381,1), $D1381="5th Floor", "0"&amp;LEFT($D1381,1), $D1381="6th Floor", "0"&amp;LEFT($D1381,1),$D1381="7th Floor", "0"&amp;LEFT($D1381,1),$D1381="8th Floor", "0"&amp;LEFT($D1381,1),$D1381="9th Floor", "0"&amp;LEFT($D1381,1),$D1381="10th Floor", LEFT($D1381,2),$D1381="11th Floor", LEFT($D1381,2),$D1381="12th Floor", LEFT($D1381,2),$D1381="13th Floor", LEFT($D1381,2), $D1381="Lower Ground", LEFT($D1381)&amp;IF(ISNUMBER(FIND(" ",$D1381)),MID($D1381,FIND(" ",$D1381)+1,1),"")&amp;IF(ISNUMBER(FIND(" ",$D1381,FIND(" ",$D1381)+1)),MID($D1381,FIND(" ",$D1381,FIND(" ",$D1381)+1)+1,1),""),$D1381="Upper Ground", LEFT($D1381)&amp;IF(ISNUMBER(FIND(" ",$D1381)),MID($D1381,FIND(" ",$D1381)+1,1),"")&amp;IF(ISNUMBER(FIND(" ",$D1381,FIND(" ",$D1381)+1)),MID($D1381,FIND(" ",$D1381,FIND(" ",$D1381)+1)+1,1),"")),".0",$E1381), " ")</f>
        <v xml:space="preserve"> </v>
      </c>
      <c r="G1381" s="144"/>
      <c r="H1381" s="144"/>
      <c r="I1381" s="144"/>
      <c r="J1381" s="144"/>
      <c r="K1381" s="144"/>
      <c r="L1381" s="149" t="str" cm="1">
        <f t="array" ref="L1381">_xlfn.IFNA(
_xlfn.IFS(
AND($F1381=" ",$G1381=" ",$H1381=" "),"Please update all three: Surveyor Room Reference, Establishment Room Reference and Establishment Room Name",
AND(OR($I1381="General",$I1381="Open plan/ semi-open general",$I1381="Fitted",$I1381="Light practical (science)",$I1381="Light practical (other)",$I1381="Heavy practical (workshops)",$I1381="Heavy practical (clean)",$I1381="Large",$I1381="Storage"),$J1381=0,$K1381=0),"Please update Net Area or Non-net Area",
AND($B1381&lt;&gt;"OUT",$J1381=0,$I1381&lt;&gt;"Non-net",$M1381="85% Circulation"),"Net area not recorded for spaces with 85% circulation unusable type",
AND(OR($I1381="General",$I1381="Open plan/ semi-open general",$I1381="Fitted",$I1381="Light practical (science)",$I1381="Light practical (other)",$I1381="Heavy practical (workshops)",$I1381="Heavy practical (clean)",$I1381="Large",$I1381="Storage"),OR($J1381=0,ISBLANK($J1381))),"Net area not recorded in net spaces",
AND(OR($I1381="Non-net",$I1381="Outdoor space"),$J1381&gt;0),"Net Area Recorded in Non-net space",
AND($I1381="General",$J1381&gt;90),"This general space is over 90m2, please ensure that this space is entered as separate spaces if it usually used as separate spaces",
AND($I1381="Open plan/ semi-open general",$J1381&lt;27),"Open plan general space under 27m2",
AND(OR($K1381=0,ISBLANK($K1381)), $I1381="Non-net"),"Non-net area not recorded in non-net space"
),
" ")</f>
        <v xml:space="preserve"> </v>
      </c>
      <c r="M1381" s="144"/>
      <c r="N1381" s="144"/>
      <c r="O1381" s="144"/>
      <c r="P1381" s="144"/>
      <c r="Q1381" s="144"/>
      <c r="R1381" s="171"/>
      <c r="S1381" s="147">
        <f>NCA_Calculations!$P$1393</f>
        <v>0</v>
      </c>
      <c r="T1381" s="147">
        <f>NCA_Calculations!$Q$1393</f>
        <v>0</v>
      </c>
      <c r="U1381" s="144"/>
      <c r="V1381" s="144"/>
      <c r="W1381" s="149" t="str" cm="1">
        <f t="array" ref="W1381">_xlfn.IFNA(
_xlfn.IFS(
ISBLANK($U1381),"Missing space use.",
AND('Establishment details'!$C$14="Secondary",$V1381="Classbase"),"Invalid Status type",
AND(OR( $V1381="Classbase", $V1381="Teaching", $V1381="Early years",$V1381="SEND resourced"), NOT(ISBLANK($M1381))),"Space with status type and unusable type.",
AND($V1381= "Classbase",'Establishment details'!$C$22&gt;=10), "Classbase status is only valid in schools with a primary element.",
AND($I1381= "Large",$N1381 &gt; 3.5), "Large rooms with less than 3.5m height.",
AND(OR($V1381="Light practical (science)",$V1381="Light practical (science)",$V1381="Heavy practical (workshops)", $V1381="Heavy practical (clean)"), OR($O1381=0,ISBLANK($O1381))),"Missing sinks count for light and heavy practical spaces.",
AND($M1381 = "Other",ISBLANK($R1381)), "Invalid unusable type / missing note for other unusable type."
),
" ")</f>
        <v>Missing space use.</v>
      </c>
    </row>
    <row r="1382" spans="2:23" ht="15.75" x14ac:dyDescent="0.25">
      <c r="B1382" s="143"/>
      <c r="C1382" s="144"/>
      <c r="D1382" s="144"/>
      <c r="E1382" s="144"/>
      <c r="F1382" s="147" t="str" cm="1">
        <f t="array" ref="F1382">_xlfn.IFNA(CONCATENATE(_xlfn.IFS($D1382="Mezzanine",LEFT($D1382,1), $D1382="Ground Floor",LEFT($D1382,1),$D1382="Basment ",LEFT($D1382,1), $D1382="1st Floor", "0"&amp;LEFT($D1382,1), $D1382="2nd Floor", "0"&amp;LEFT($D1382,1), $D1382="3rd Floor", "0"&amp;LEFT($D1382,1), $D1382="4th Floor", "0"&amp;LEFT($D1382,1), $D1382="5th Floor", "0"&amp;LEFT($D1382,1), $D1382="6th Floor", "0"&amp;LEFT($D1382,1),$D1382="7th Floor", "0"&amp;LEFT($D1382,1),$D1382="8th Floor", "0"&amp;LEFT($D1382,1),$D1382="9th Floor", "0"&amp;LEFT($D1382,1),$D1382="10th Floor", LEFT($D1382,2),$D1382="11th Floor", LEFT($D1382,2),$D1382="12th Floor", LEFT($D1382,2),$D1382="13th Floor", LEFT($D1382,2), $D1382="Lower Ground", LEFT($D1382)&amp;IF(ISNUMBER(FIND(" ",$D1382)),MID($D1382,FIND(" ",$D1382)+1,1),"")&amp;IF(ISNUMBER(FIND(" ",$D1382,FIND(" ",$D1382)+1)),MID($D1382,FIND(" ",$D1382,FIND(" ",$D1382)+1)+1,1),""),$D1382="Upper Ground", LEFT($D1382)&amp;IF(ISNUMBER(FIND(" ",$D1382)),MID($D1382,FIND(" ",$D1382)+1,1),"")&amp;IF(ISNUMBER(FIND(" ",$D1382,FIND(" ",$D1382)+1)),MID($D1382,FIND(" ",$D1382,FIND(" ",$D1382)+1)+1,1),"")),".0",$E1382), " ")</f>
        <v xml:space="preserve"> </v>
      </c>
      <c r="G1382" s="144"/>
      <c r="H1382" s="144"/>
      <c r="I1382" s="144"/>
      <c r="J1382" s="144"/>
      <c r="K1382" s="144"/>
      <c r="L1382" s="149" t="str" cm="1">
        <f t="array" ref="L1382">_xlfn.IFNA(
_xlfn.IFS(
AND($F1382=" ",$G1382=" ",$H1382=" "),"Please update all three: Surveyor Room Reference, Establishment Room Reference and Establishment Room Name",
AND(OR($I1382="General",$I1382="Open plan/ semi-open general",$I1382="Fitted",$I1382="Light practical (science)",$I1382="Light practical (other)",$I1382="Heavy practical (workshops)",$I1382="Heavy practical (clean)",$I1382="Large",$I1382="Storage"),$J1382=0,$K1382=0),"Please update Net Area or Non-net Area",
AND($B1382&lt;&gt;"OUT",$J1382=0,$I1382&lt;&gt;"Non-net",$M1382="85% Circulation"),"Net area not recorded for spaces with 85% circulation unusable type",
AND(OR($I1382="General",$I1382="Open plan/ semi-open general",$I1382="Fitted",$I1382="Light practical (science)",$I1382="Light practical (other)",$I1382="Heavy practical (workshops)",$I1382="Heavy practical (clean)",$I1382="Large",$I1382="Storage"),OR($J1382=0,ISBLANK($J1382))),"Net area not recorded in net spaces",
AND(OR($I1382="Non-net",$I1382="Outdoor space"),$J1382&gt;0),"Net Area Recorded in Non-net space",
AND($I1382="General",$J1382&gt;90),"This general space is over 90m2, please ensure that this space is entered as separate spaces if it usually used as separate spaces",
AND($I1382="Open plan/ semi-open general",$J1382&lt;27),"Open plan general space under 27m2",
AND(OR($K1382=0,ISBLANK($K1382)), $I1382="Non-net"),"Non-net area not recorded in non-net space"
),
" ")</f>
        <v xml:space="preserve"> </v>
      </c>
      <c r="M1382" s="144"/>
      <c r="N1382" s="144"/>
      <c r="O1382" s="144"/>
      <c r="P1382" s="144"/>
      <c r="Q1382" s="144"/>
      <c r="R1382" s="171"/>
      <c r="S1382" s="147">
        <f>NCA_Calculations!$P$1394</f>
        <v>0</v>
      </c>
      <c r="T1382" s="147">
        <f>NCA_Calculations!$Q$1394</f>
        <v>0</v>
      </c>
      <c r="U1382" s="144"/>
      <c r="V1382" s="144"/>
      <c r="W1382" s="149" t="str" cm="1">
        <f t="array" ref="W1382">_xlfn.IFNA(
_xlfn.IFS(
ISBLANK($U1382),"Missing space use.",
AND('Establishment details'!$C$14="Secondary",$V1382="Classbase"),"Invalid Status type",
AND(OR( $V1382="Classbase", $V1382="Teaching", $V1382="Early years",$V1382="SEND resourced"), NOT(ISBLANK($M1382))),"Space with status type and unusable type.",
AND($V1382= "Classbase",'Establishment details'!$C$22&gt;=10), "Classbase status is only valid in schools with a primary element.",
AND($I1382= "Large",$N1382 &gt; 3.5), "Large rooms with less than 3.5m height.",
AND(OR($V1382="Light practical (science)",$V1382="Light practical (science)",$V1382="Heavy practical (workshops)", $V1382="Heavy practical (clean)"), OR($O1382=0,ISBLANK($O1382))),"Missing sinks count for light and heavy practical spaces.",
AND($M1382 = "Other",ISBLANK($R1382)), "Invalid unusable type / missing note for other unusable type."
),
" ")</f>
        <v>Missing space use.</v>
      </c>
    </row>
    <row r="1383" spans="2:23" ht="15.75" x14ac:dyDescent="0.25">
      <c r="B1383" s="143"/>
      <c r="C1383" s="144"/>
      <c r="D1383" s="144"/>
      <c r="E1383" s="144"/>
      <c r="F1383" s="147" t="str" cm="1">
        <f t="array" ref="F1383">_xlfn.IFNA(CONCATENATE(_xlfn.IFS($D1383="Mezzanine",LEFT($D1383,1), $D1383="Ground Floor",LEFT($D1383,1),$D1383="Basment ",LEFT($D1383,1), $D1383="1st Floor", "0"&amp;LEFT($D1383,1), $D1383="2nd Floor", "0"&amp;LEFT($D1383,1), $D1383="3rd Floor", "0"&amp;LEFT($D1383,1), $D1383="4th Floor", "0"&amp;LEFT($D1383,1), $D1383="5th Floor", "0"&amp;LEFT($D1383,1), $D1383="6th Floor", "0"&amp;LEFT($D1383,1),$D1383="7th Floor", "0"&amp;LEFT($D1383,1),$D1383="8th Floor", "0"&amp;LEFT($D1383,1),$D1383="9th Floor", "0"&amp;LEFT($D1383,1),$D1383="10th Floor", LEFT($D1383,2),$D1383="11th Floor", LEFT($D1383,2),$D1383="12th Floor", LEFT($D1383,2),$D1383="13th Floor", LEFT($D1383,2), $D1383="Lower Ground", LEFT($D1383)&amp;IF(ISNUMBER(FIND(" ",$D1383)),MID($D1383,FIND(" ",$D1383)+1,1),"")&amp;IF(ISNUMBER(FIND(" ",$D1383,FIND(" ",$D1383)+1)),MID($D1383,FIND(" ",$D1383,FIND(" ",$D1383)+1)+1,1),""),$D1383="Upper Ground", LEFT($D1383)&amp;IF(ISNUMBER(FIND(" ",$D1383)),MID($D1383,FIND(" ",$D1383)+1,1),"")&amp;IF(ISNUMBER(FIND(" ",$D1383,FIND(" ",$D1383)+1)),MID($D1383,FIND(" ",$D1383,FIND(" ",$D1383)+1)+1,1),"")),".0",$E1383), " ")</f>
        <v xml:space="preserve"> </v>
      </c>
      <c r="G1383" s="144"/>
      <c r="H1383" s="144"/>
      <c r="I1383" s="144"/>
      <c r="J1383" s="144"/>
      <c r="K1383" s="144"/>
      <c r="L1383" s="149" t="str" cm="1">
        <f t="array" ref="L1383">_xlfn.IFNA(
_xlfn.IFS(
AND($F1383=" ",$G1383=" ",$H1383=" "),"Please update all three: Surveyor Room Reference, Establishment Room Reference and Establishment Room Name",
AND(OR($I1383="General",$I1383="Open plan/ semi-open general",$I1383="Fitted",$I1383="Light practical (science)",$I1383="Light practical (other)",$I1383="Heavy practical (workshops)",$I1383="Heavy practical (clean)",$I1383="Large",$I1383="Storage"),$J1383=0,$K1383=0),"Please update Net Area or Non-net Area",
AND($B1383&lt;&gt;"OUT",$J1383=0,$I1383&lt;&gt;"Non-net",$M1383="85% Circulation"),"Net area not recorded for spaces with 85% circulation unusable type",
AND(OR($I1383="General",$I1383="Open plan/ semi-open general",$I1383="Fitted",$I1383="Light practical (science)",$I1383="Light practical (other)",$I1383="Heavy practical (workshops)",$I1383="Heavy practical (clean)",$I1383="Large",$I1383="Storage"),OR($J1383=0,ISBLANK($J1383))),"Net area not recorded in net spaces",
AND(OR($I1383="Non-net",$I1383="Outdoor space"),$J1383&gt;0),"Net Area Recorded in Non-net space",
AND($I1383="General",$J1383&gt;90),"This general space is over 90m2, please ensure that this space is entered as separate spaces if it usually used as separate spaces",
AND($I1383="Open plan/ semi-open general",$J1383&lt;27),"Open plan general space under 27m2",
AND(OR($K1383=0,ISBLANK($K1383)), $I1383="Non-net"),"Non-net area not recorded in non-net space"
),
" ")</f>
        <v xml:space="preserve"> </v>
      </c>
      <c r="M1383" s="144"/>
      <c r="N1383" s="144"/>
      <c r="O1383" s="144"/>
      <c r="P1383" s="144"/>
      <c r="Q1383" s="144"/>
      <c r="R1383" s="171"/>
      <c r="S1383" s="147">
        <f>NCA_Calculations!$P$1395</f>
        <v>0</v>
      </c>
      <c r="T1383" s="147">
        <f>NCA_Calculations!$Q$1395</f>
        <v>0</v>
      </c>
      <c r="U1383" s="144"/>
      <c r="V1383" s="144"/>
      <c r="W1383" s="149" t="str" cm="1">
        <f t="array" ref="W1383">_xlfn.IFNA(
_xlfn.IFS(
ISBLANK($U1383),"Missing space use.",
AND('Establishment details'!$C$14="Secondary",$V1383="Classbase"),"Invalid Status type",
AND(OR( $V1383="Classbase", $V1383="Teaching", $V1383="Early years",$V1383="SEND resourced"), NOT(ISBLANK($M1383))),"Space with status type and unusable type.",
AND($V1383= "Classbase",'Establishment details'!$C$22&gt;=10), "Classbase status is only valid in schools with a primary element.",
AND($I1383= "Large",$N1383 &gt; 3.5), "Large rooms with less than 3.5m height.",
AND(OR($V1383="Light practical (science)",$V1383="Light practical (science)",$V1383="Heavy practical (workshops)", $V1383="Heavy practical (clean)"), OR($O1383=0,ISBLANK($O1383))),"Missing sinks count for light and heavy practical spaces.",
AND($M1383 = "Other",ISBLANK($R1383)), "Invalid unusable type / missing note for other unusable type."
),
" ")</f>
        <v>Missing space use.</v>
      </c>
    </row>
    <row r="1384" spans="2:23" ht="15.75" x14ac:dyDescent="0.25">
      <c r="B1384" s="143"/>
      <c r="C1384" s="144"/>
      <c r="D1384" s="144"/>
      <c r="E1384" s="144"/>
      <c r="F1384" s="147" t="str" cm="1">
        <f t="array" ref="F1384">_xlfn.IFNA(CONCATENATE(_xlfn.IFS($D1384="Mezzanine",LEFT($D1384,1), $D1384="Ground Floor",LEFT($D1384,1),$D1384="Basment ",LEFT($D1384,1), $D1384="1st Floor", "0"&amp;LEFT($D1384,1), $D1384="2nd Floor", "0"&amp;LEFT($D1384,1), $D1384="3rd Floor", "0"&amp;LEFT($D1384,1), $D1384="4th Floor", "0"&amp;LEFT($D1384,1), $D1384="5th Floor", "0"&amp;LEFT($D1384,1), $D1384="6th Floor", "0"&amp;LEFT($D1384,1),$D1384="7th Floor", "0"&amp;LEFT($D1384,1),$D1384="8th Floor", "0"&amp;LEFT($D1384,1),$D1384="9th Floor", "0"&amp;LEFT($D1384,1),$D1384="10th Floor", LEFT($D1384,2),$D1384="11th Floor", LEFT($D1384,2),$D1384="12th Floor", LEFT($D1384,2),$D1384="13th Floor", LEFT($D1384,2), $D1384="Lower Ground", LEFT($D1384)&amp;IF(ISNUMBER(FIND(" ",$D1384)),MID($D1384,FIND(" ",$D1384)+1,1),"")&amp;IF(ISNUMBER(FIND(" ",$D1384,FIND(" ",$D1384)+1)),MID($D1384,FIND(" ",$D1384,FIND(" ",$D1384)+1)+1,1),""),$D1384="Upper Ground", LEFT($D1384)&amp;IF(ISNUMBER(FIND(" ",$D1384)),MID($D1384,FIND(" ",$D1384)+1,1),"")&amp;IF(ISNUMBER(FIND(" ",$D1384,FIND(" ",$D1384)+1)),MID($D1384,FIND(" ",$D1384,FIND(" ",$D1384)+1)+1,1),"")),".0",$E1384), " ")</f>
        <v xml:space="preserve"> </v>
      </c>
      <c r="G1384" s="144"/>
      <c r="H1384" s="144"/>
      <c r="I1384" s="144"/>
      <c r="J1384" s="144"/>
      <c r="K1384" s="144"/>
      <c r="L1384" s="149" t="str" cm="1">
        <f t="array" ref="L1384">_xlfn.IFNA(
_xlfn.IFS(
AND($F1384=" ",$G1384=" ",$H1384=" "),"Please update all three: Surveyor Room Reference, Establishment Room Reference and Establishment Room Name",
AND(OR($I1384="General",$I1384="Open plan/ semi-open general",$I1384="Fitted",$I1384="Light practical (science)",$I1384="Light practical (other)",$I1384="Heavy practical (workshops)",$I1384="Heavy practical (clean)",$I1384="Large",$I1384="Storage"),$J1384=0,$K1384=0),"Please update Net Area or Non-net Area",
AND($B1384&lt;&gt;"OUT",$J1384=0,$I1384&lt;&gt;"Non-net",$M1384="85% Circulation"),"Net area not recorded for spaces with 85% circulation unusable type",
AND(OR($I1384="General",$I1384="Open plan/ semi-open general",$I1384="Fitted",$I1384="Light practical (science)",$I1384="Light practical (other)",$I1384="Heavy practical (workshops)",$I1384="Heavy practical (clean)",$I1384="Large",$I1384="Storage"),OR($J1384=0,ISBLANK($J1384))),"Net area not recorded in net spaces",
AND(OR($I1384="Non-net",$I1384="Outdoor space"),$J1384&gt;0),"Net Area Recorded in Non-net space",
AND($I1384="General",$J1384&gt;90),"This general space is over 90m2, please ensure that this space is entered as separate spaces if it usually used as separate spaces",
AND($I1384="Open plan/ semi-open general",$J1384&lt;27),"Open plan general space under 27m2",
AND(OR($K1384=0,ISBLANK($K1384)), $I1384="Non-net"),"Non-net area not recorded in non-net space"
),
" ")</f>
        <v xml:space="preserve"> </v>
      </c>
      <c r="M1384" s="144"/>
      <c r="N1384" s="144"/>
      <c r="O1384" s="144"/>
      <c r="P1384" s="144"/>
      <c r="Q1384" s="144"/>
      <c r="R1384" s="171"/>
      <c r="S1384" s="147">
        <f>NCA_Calculations!$P$1396</f>
        <v>0</v>
      </c>
      <c r="T1384" s="147">
        <f>NCA_Calculations!$Q$1396</f>
        <v>0</v>
      </c>
      <c r="U1384" s="144"/>
      <c r="V1384" s="144"/>
      <c r="W1384" s="149" t="str" cm="1">
        <f t="array" ref="W1384">_xlfn.IFNA(
_xlfn.IFS(
ISBLANK($U1384),"Missing space use.",
AND('Establishment details'!$C$14="Secondary",$V1384="Classbase"),"Invalid Status type",
AND(OR( $V1384="Classbase", $V1384="Teaching", $V1384="Early years",$V1384="SEND resourced"), NOT(ISBLANK($M1384))),"Space with status type and unusable type.",
AND($V1384= "Classbase",'Establishment details'!$C$22&gt;=10), "Classbase status is only valid in schools with a primary element.",
AND($I1384= "Large",$N1384 &gt; 3.5), "Large rooms with less than 3.5m height.",
AND(OR($V1384="Light practical (science)",$V1384="Light practical (science)",$V1384="Heavy practical (workshops)", $V1384="Heavy practical (clean)"), OR($O1384=0,ISBLANK($O1384))),"Missing sinks count for light and heavy practical spaces.",
AND($M1384 = "Other",ISBLANK($R1384)), "Invalid unusable type / missing note for other unusable type."
),
" ")</f>
        <v>Missing space use.</v>
      </c>
    </row>
    <row r="1385" spans="2:23" ht="15.75" x14ac:dyDescent="0.25">
      <c r="B1385" s="143"/>
      <c r="C1385" s="144"/>
      <c r="D1385" s="144"/>
      <c r="E1385" s="144"/>
      <c r="F1385" s="147" t="str" cm="1">
        <f t="array" ref="F1385">_xlfn.IFNA(CONCATENATE(_xlfn.IFS($D1385="Mezzanine",LEFT($D1385,1), $D1385="Ground Floor",LEFT($D1385,1),$D1385="Basment ",LEFT($D1385,1), $D1385="1st Floor", "0"&amp;LEFT($D1385,1), $D1385="2nd Floor", "0"&amp;LEFT($D1385,1), $D1385="3rd Floor", "0"&amp;LEFT($D1385,1), $D1385="4th Floor", "0"&amp;LEFT($D1385,1), $D1385="5th Floor", "0"&amp;LEFT($D1385,1), $D1385="6th Floor", "0"&amp;LEFT($D1385,1),$D1385="7th Floor", "0"&amp;LEFT($D1385,1),$D1385="8th Floor", "0"&amp;LEFT($D1385,1),$D1385="9th Floor", "0"&amp;LEFT($D1385,1),$D1385="10th Floor", LEFT($D1385,2),$D1385="11th Floor", LEFT($D1385,2),$D1385="12th Floor", LEFT($D1385,2),$D1385="13th Floor", LEFT($D1385,2), $D1385="Lower Ground", LEFT($D1385)&amp;IF(ISNUMBER(FIND(" ",$D1385)),MID($D1385,FIND(" ",$D1385)+1,1),"")&amp;IF(ISNUMBER(FIND(" ",$D1385,FIND(" ",$D1385)+1)),MID($D1385,FIND(" ",$D1385,FIND(" ",$D1385)+1)+1,1),""),$D1385="Upper Ground", LEFT($D1385)&amp;IF(ISNUMBER(FIND(" ",$D1385)),MID($D1385,FIND(" ",$D1385)+1,1),"")&amp;IF(ISNUMBER(FIND(" ",$D1385,FIND(" ",$D1385)+1)),MID($D1385,FIND(" ",$D1385,FIND(" ",$D1385)+1)+1,1),"")),".0",$E1385), " ")</f>
        <v xml:space="preserve"> </v>
      </c>
      <c r="G1385" s="144"/>
      <c r="H1385" s="144"/>
      <c r="I1385" s="144"/>
      <c r="J1385" s="144"/>
      <c r="K1385" s="144"/>
      <c r="L1385" s="149" t="str" cm="1">
        <f t="array" ref="L1385">_xlfn.IFNA(
_xlfn.IFS(
AND($F1385=" ",$G1385=" ",$H1385=" "),"Please update all three: Surveyor Room Reference, Establishment Room Reference and Establishment Room Name",
AND(OR($I1385="General",$I1385="Open plan/ semi-open general",$I1385="Fitted",$I1385="Light practical (science)",$I1385="Light practical (other)",$I1385="Heavy practical (workshops)",$I1385="Heavy practical (clean)",$I1385="Large",$I1385="Storage"),$J1385=0,$K1385=0),"Please update Net Area or Non-net Area",
AND($B1385&lt;&gt;"OUT",$J1385=0,$I1385&lt;&gt;"Non-net",$M1385="85% Circulation"),"Net area not recorded for spaces with 85% circulation unusable type",
AND(OR($I1385="General",$I1385="Open plan/ semi-open general",$I1385="Fitted",$I1385="Light practical (science)",$I1385="Light practical (other)",$I1385="Heavy practical (workshops)",$I1385="Heavy practical (clean)",$I1385="Large",$I1385="Storage"),OR($J1385=0,ISBLANK($J1385))),"Net area not recorded in net spaces",
AND(OR($I1385="Non-net",$I1385="Outdoor space"),$J1385&gt;0),"Net Area Recorded in Non-net space",
AND($I1385="General",$J1385&gt;90),"This general space is over 90m2, please ensure that this space is entered as separate spaces if it usually used as separate spaces",
AND($I1385="Open plan/ semi-open general",$J1385&lt;27),"Open plan general space under 27m2",
AND(OR($K1385=0,ISBLANK($K1385)), $I1385="Non-net"),"Non-net area not recorded in non-net space"
),
" ")</f>
        <v xml:space="preserve"> </v>
      </c>
      <c r="M1385" s="144"/>
      <c r="N1385" s="144"/>
      <c r="O1385" s="144"/>
      <c r="P1385" s="144"/>
      <c r="Q1385" s="144"/>
      <c r="R1385" s="171"/>
      <c r="S1385" s="147">
        <f>NCA_Calculations!$P$1397</f>
        <v>0</v>
      </c>
      <c r="T1385" s="147">
        <f>NCA_Calculations!$Q$1397</f>
        <v>0</v>
      </c>
      <c r="U1385" s="144"/>
      <c r="V1385" s="144"/>
      <c r="W1385" s="149" t="str" cm="1">
        <f t="array" ref="W1385">_xlfn.IFNA(
_xlfn.IFS(
ISBLANK($U1385),"Missing space use.",
AND('Establishment details'!$C$14="Secondary",$V1385="Classbase"),"Invalid Status type",
AND(OR( $V1385="Classbase", $V1385="Teaching", $V1385="Early years",$V1385="SEND resourced"), NOT(ISBLANK($M1385))),"Space with status type and unusable type.",
AND($V1385= "Classbase",'Establishment details'!$C$22&gt;=10), "Classbase status is only valid in schools with a primary element.",
AND($I1385= "Large",$N1385 &gt; 3.5), "Large rooms with less than 3.5m height.",
AND(OR($V1385="Light practical (science)",$V1385="Light practical (science)",$V1385="Heavy practical (workshops)", $V1385="Heavy practical (clean)"), OR($O1385=0,ISBLANK($O1385))),"Missing sinks count for light and heavy practical spaces.",
AND($M1385 = "Other",ISBLANK($R1385)), "Invalid unusable type / missing note for other unusable type."
),
" ")</f>
        <v>Missing space use.</v>
      </c>
    </row>
    <row r="1386" spans="2:23" ht="15.75" x14ac:dyDescent="0.25">
      <c r="B1386" s="143"/>
      <c r="C1386" s="144"/>
      <c r="D1386" s="144"/>
      <c r="E1386" s="144"/>
      <c r="F1386" s="147" t="str" cm="1">
        <f t="array" ref="F1386">_xlfn.IFNA(CONCATENATE(_xlfn.IFS($D1386="Mezzanine",LEFT($D1386,1), $D1386="Ground Floor",LEFT($D1386,1),$D1386="Basment ",LEFT($D1386,1), $D1386="1st Floor", "0"&amp;LEFT($D1386,1), $D1386="2nd Floor", "0"&amp;LEFT($D1386,1), $D1386="3rd Floor", "0"&amp;LEFT($D1386,1), $D1386="4th Floor", "0"&amp;LEFT($D1386,1), $D1386="5th Floor", "0"&amp;LEFT($D1386,1), $D1386="6th Floor", "0"&amp;LEFT($D1386,1),$D1386="7th Floor", "0"&amp;LEFT($D1386,1),$D1386="8th Floor", "0"&amp;LEFT($D1386,1),$D1386="9th Floor", "0"&amp;LEFT($D1386,1),$D1386="10th Floor", LEFT($D1386,2),$D1386="11th Floor", LEFT($D1386,2),$D1386="12th Floor", LEFT($D1386,2),$D1386="13th Floor", LEFT($D1386,2), $D1386="Lower Ground", LEFT($D1386)&amp;IF(ISNUMBER(FIND(" ",$D1386)),MID($D1386,FIND(" ",$D1386)+1,1),"")&amp;IF(ISNUMBER(FIND(" ",$D1386,FIND(" ",$D1386)+1)),MID($D1386,FIND(" ",$D1386,FIND(" ",$D1386)+1)+1,1),""),$D1386="Upper Ground", LEFT($D1386)&amp;IF(ISNUMBER(FIND(" ",$D1386)),MID($D1386,FIND(" ",$D1386)+1,1),"")&amp;IF(ISNUMBER(FIND(" ",$D1386,FIND(" ",$D1386)+1)),MID($D1386,FIND(" ",$D1386,FIND(" ",$D1386)+1)+1,1),"")),".0",$E1386), " ")</f>
        <v xml:space="preserve"> </v>
      </c>
      <c r="G1386" s="144"/>
      <c r="H1386" s="144"/>
      <c r="I1386" s="144"/>
      <c r="J1386" s="144"/>
      <c r="K1386" s="144"/>
      <c r="L1386" s="149" t="str" cm="1">
        <f t="array" ref="L1386">_xlfn.IFNA(
_xlfn.IFS(
AND($F1386=" ",$G1386=" ",$H1386=" "),"Please update all three: Surveyor Room Reference, Establishment Room Reference and Establishment Room Name",
AND(OR($I1386="General",$I1386="Open plan/ semi-open general",$I1386="Fitted",$I1386="Light practical (science)",$I1386="Light practical (other)",$I1386="Heavy practical (workshops)",$I1386="Heavy practical (clean)",$I1386="Large",$I1386="Storage"),$J1386=0,$K1386=0),"Please update Net Area or Non-net Area",
AND($B1386&lt;&gt;"OUT",$J1386=0,$I1386&lt;&gt;"Non-net",$M1386="85% Circulation"),"Net area not recorded for spaces with 85% circulation unusable type",
AND(OR($I1386="General",$I1386="Open plan/ semi-open general",$I1386="Fitted",$I1386="Light practical (science)",$I1386="Light practical (other)",$I1386="Heavy practical (workshops)",$I1386="Heavy practical (clean)",$I1386="Large",$I1386="Storage"),OR($J1386=0,ISBLANK($J1386))),"Net area not recorded in net spaces",
AND(OR($I1386="Non-net",$I1386="Outdoor space"),$J1386&gt;0),"Net Area Recorded in Non-net space",
AND($I1386="General",$J1386&gt;90),"This general space is over 90m2, please ensure that this space is entered as separate spaces if it usually used as separate spaces",
AND($I1386="Open plan/ semi-open general",$J1386&lt;27),"Open plan general space under 27m2",
AND(OR($K1386=0,ISBLANK($K1386)), $I1386="Non-net"),"Non-net area not recorded in non-net space"
),
" ")</f>
        <v xml:space="preserve"> </v>
      </c>
      <c r="M1386" s="144"/>
      <c r="N1386" s="144"/>
      <c r="O1386" s="144"/>
      <c r="P1386" s="144"/>
      <c r="Q1386" s="144"/>
      <c r="R1386" s="171"/>
      <c r="S1386" s="147">
        <f>NCA_Calculations!$P$1398</f>
        <v>0</v>
      </c>
      <c r="T1386" s="147">
        <f>NCA_Calculations!$Q$1398</f>
        <v>0</v>
      </c>
      <c r="U1386" s="144"/>
      <c r="V1386" s="144"/>
      <c r="W1386" s="149" t="str" cm="1">
        <f t="array" ref="W1386">_xlfn.IFNA(
_xlfn.IFS(
ISBLANK($U1386),"Missing space use.",
AND('Establishment details'!$C$14="Secondary",$V1386="Classbase"),"Invalid Status type",
AND(OR( $V1386="Classbase", $V1386="Teaching", $V1386="Early years",$V1386="SEND resourced"), NOT(ISBLANK($M1386))),"Space with status type and unusable type.",
AND($V1386= "Classbase",'Establishment details'!$C$22&gt;=10), "Classbase status is only valid in schools with a primary element.",
AND($I1386= "Large",$N1386 &gt; 3.5), "Large rooms with less than 3.5m height.",
AND(OR($V1386="Light practical (science)",$V1386="Light practical (science)",$V1386="Heavy practical (workshops)", $V1386="Heavy practical (clean)"), OR($O1386=0,ISBLANK($O1386))),"Missing sinks count for light and heavy practical spaces.",
AND($M1386 = "Other",ISBLANK($R1386)), "Invalid unusable type / missing note for other unusable type."
),
" ")</f>
        <v>Missing space use.</v>
      </c>
    </row>
    <row r="1387" spans="2:23" ht="15.75" x14ac:dyDescent="0.25">
      <c r="B1387" s="143"/>
      <c r="C1387" s="144"/>
      <c r="D1387" s="144"/>
      <c r="E1387" s="144"/>
      <c r="F1387" s="147" t="str" cm="1">
        <f t="array" ref="F1387">_xlfn.IFNA(CONCATENATE(_xlfn.IFS($D1387="Mezzanine",LEFT($D1387,1), $D1387="Ground Floor",LEFT($D1387,1),$D1387="Basment ",LEFT($D1387,1), $D1387="1st Floor", "0"&amp;LEFT($D1387,1), $D1387="2nd Floor", "0"&amp;LEFT($D1387,1), $D1387="3rd Floor", "0"&amp;LEFT($D1387,1), $D1387="4th Floor", "0"&amp;LEFT($D1387,1), $D1387="5th Floor", "0"&amp;LEFT($D1387,1), $D1387="6th Floor", "0"&amp;LEFT($D1387,1),$D1387="7th Floor", "0"&amp;LEFT($D1387,1),$D1387="8th Floor", "0"&amp;LEFT($D1387,1),$D1387="9th Floor", "0"&amp;LEFT($D1387,1),$D1387="10th Floor", LEFT($D1387,2),$D1387="11th Floor", LEFT($D1387,2),$D1387="12th Floor", LEFT($D1387,2),$D1387="13th Floor", LEFT($D1387,2), $D1387="Lower Ground", LEFT($D1387)&amp;IF(ISNUMBER(FIND(" ",$D1387)),MID($D1387,FIND(" ",$D1387)+1,1),"")&amp;IF(ISNUMBER(FIND(" ",$D1387,FIND(" ",$D1387)+1)),MID($D1387,FIND(" ",$D1387,FIND(" ",$D1387)+1)+1,1),""),$D1387="Upper Ground", LEFT($D1387)&amp;IF(ISNUMBER(FIND(" ",$D1387)),MID($D1387,FIND(" ",$D1387)+1,1),"")&amp;IF(ISNUMBER(FIND(" ",$D1387,FIND(" ",$D1387)+1)),MID($D1387,FIND(" ",$D1387,FIND(" ",$D1387)+1)+1,1),"")),".0",$E1387), " ")</f>
        <v xml:space="preserve"> </v>
      </c>
      <c r="G1387" s="144"/>
      <c r="H1387" s="144"/>
      <c r="I1387" s="144"/>
      <c r="J1387" s="144"/>
      <c r="K1387" s="144"/>
      <c r="L1387" s="149" t="str" cm="1">
        <f t="array" ref="L1387">_xlfn.IFNA(
_xlfn.IFS(
AND($F1387=" ",$G1387=" ",$H1387=" "),"Please update all three: Surveyor Room Reference, Establishment Room Reference and Establishment Room Name",
AND(OR($I1387="General",$I1387="Open plan/ semi-open general",$I1387="Fitted",$I1387="Light practical (science)",$I1387="Light practical (other)",$I1387="Heavy practical (workshops)",$I1387="Heavy practical (clean)",$I1387="Large",$I1387="Storage"),$J1387=0,$K1387=0),"Please update Net Area or Non-net Area",
AND($B1387&lt;&gt;"OUT",$J1387=0,$I1387&lt;&gt;"Non-net",$M1387="85% Circulation"),"Net area not recorded for spaces with 85% circulation unusable type",
AND(OR($I1387="General",$I1387="Open plan/ semi-open general",$I1387="Fitted",$I1387="Light practical (science)",$I1387="Light practical (other)",$I1387="Heavy practical (workshops)",$I1387="Heavy practical (clean)",$I1387="Large",$I1387="Storage"),OR($J1387=0,ISBLANK($J1387))),"Net area not recorded in net spaces",
AND(OR($I1387="Non-net",$I1387="Outdoor space"),$J1387&gt;0),"Net Area Recorded in Non-net space",
AND($I1387="General",$J1387&gt;90),"This general space is over 90m2, please ensure that this space is entered as separate spaces if it usually used as separate spaces",
AND($I1387="Open plan/ semi-open general",$J1387&lt;27),"Open plan general space under 27m2",
AND(OR($K1387=0,ISBLANK($K1387)), $I1387="Non-net"),"Non-net area not recorded in non-net space"
),
" ")</f>
        <v xml:space="preserve"> </v>
      </c>
      <c r="M1387" s="144"/>
      <c r="N1387" s="144"/>
      <c r="O1387" s="144"/>
      <c r="P1387" s="144"/>
      <c r="Q1387" s="144"/>
      <c r="R1387" s="171"/>
      <c r="S1387" s="147">
        <f>NCA_Calculations!$P$1399</f>
        <v>0</v>
      </c>
      <c r="T1387" s="147">
        <f>NCA_Calculations!$Q$1399</f>
        <v>0</v>
      </c>
      <c r="U1387" s="144"/>
      <c r="V1387" s="144"/>
      <c r="W1387" s="149" t="str" cm="1">
        <f t="array" ref="W1387">_xlfn.IFNA(
_xlfn.IFS(
ISBLANK($U1387),"Missing space use.",
AND('Establishment details'!$C$14="Secondary",$V1387="Classbase"),"Invalid Status type",
AND(OR( $V1387="Classbase", $V1387="Teaching", $V1387="Early years",$V1387="SEND resourced"), NOT(ISBLANK($M1387))),"Space with status type and unusable type.",
AND($V1387= "Classbase",'Establishment details'!$C$22&gt;=10), "Classbase status is only valid in schools with a primary element.",
AND($I1387= "Large",$N1387 &gt; 3.5), "Large rooms with less than 3.5m height.",
AND(OR($V1387="Light practical (science)",$V1387="Light practical (science)",$V1387="Heavy practical (workshops)", $V1387="Heavy practical (clean)"), OR($O1387=0,ISBLANK($O1387))),"Missing sinks count for light and heavy practical spaces.",
AND($M1387 = "Other",ISBLANK($R1387)), "Invalid unusable type / missing note for other unusable type."
),
" ")</f>
        <v>Missing space use.</v>
      </c>
    </row>
    <row r="1388" spans="2:23" ht="15.75" x14ac:dyDescent="0.25">
      <c r="B1388" s="143"/>
      <c r="C1388" s="144"/>
      <c r="D1388" s="144"/>
      <c r="E1388" s="144"/>
      <c r="F1388" s="147" t="str" cm="1">
        <f t="array" ref="F1388">_xlfn.IFNA(CONCATENATE(_xlfn.IFS($D1388="Mezzanine",LEFT($D1388,1), $D1388="Ground Floor",LEFT($D1388,1),$D1388="Basment ",LEFT($D1388,1), $D1388="1st Floor", "0"&amp;LEFT($D1388,1), $D1388="2nd Floor", "0"&amp;LEFT($D1388,1), $D1388="3rd Floor", "0"&amp;LEFT($D1388,1), $D1388="4th Floor", "0"&amp;LEFT($D1388,1), $D1388="5th Floor", "0"&amp;LEFT($D1388,1), $D1388="6th Floor", "0"&amp;LEFT($D1388,1),$D1388="7th Floor", "0"&amp;LEFT($D1388,1),$D1388="8th Floor", "0"&amp;LEFT($D1388,1),$D1388="9th Floor", "0"&amp;LEFT($D1388,1),$D1388="10th Floor", LEFT($D1388,2),$D1388="11th Floor", LEFT($D1388,2),$D1388="12th Floor", LEFT($D1388,2),$D1388="13th Floor", LEFT($D1388,2), $D1388="Lower Ground", LEFT($D1388)&amp;IF(ISNUMBER(FIND(" ",$D1388)),MID($D1388,FIND(" ",$D1388)+1,1),"")&amp;IF(ISNUMBER(FIND(" ",$D1388,FIND(" ",$D1388)+1)),MID($D1388,FIND(" ",$D1388,FIND(" ",$D1388)+1)+1,1),""),$D1388="Upper Ground", LEFT($D1388)&amp;IF(ISNUMBER(FIND(" ",$D1388)),MID($D1388,FIND(" ",$D1388)+1,1),"")&amp;IF(ISNUMBER(FIND(" ",$D1388,FIND(" ",$D1388)+1)),MID($D1388,FIND(" ",$D1388,FIND(" ",$D1388)+1)+1,1),"")),".0",$E1388), " ")</f>
        <v xml:space="preserve"> </v>
      </c>
      <c r="G1388" s="144"/>
      <c r="H1388" s="144"/>
      <c r="I1388" s="144"/>
      <c r="J1388" s="144"/>
      <c r="K1388" s="144"/>
      <c r="L1388" s="149" t="str" cm="1">
        <f t="array" ref="L1388">_xlfn.IFNA(
_xlfn.IFS(
AND($F1388=" ",$G1388=" ",$H1388=" "),"Please update all three: Surveyor Room Reference, Establishment Room Reference and Establishment Room Name",
AND(OR($I1388="General",$I1388="Open plan/ semi-open general",$I1388="Fitted",$I1388="Light practical (science)",$I1388="Light practical (other)",$I1388="Heavy practical (workshops)",$I1388="Heavy practical (clean)",$I1388="Large",$I1388="Storage"),$J1388=0,$K1388=0),"Please update Net Area or Non-net Area",
AND($B1388&lt;&gt;"OUT",$J1388=0,$I1388&lt;&gt;"Non-net",$M1388="85% Circulation"),"Net area not recorded for spaces with 85% circulation unusable type",
AND(OR($I1388="General",$I1388="Open plan/ semi-open general",$I1388="Fitted",$I1388="Light practical (science)",$I1388="Light practical (other)",$I1388="Heavy practical (workshops)",$I1388="Heavy practical (clean)",$I1388="Large",$I1388="Storage"),OR($J1388=0,ISBLANK($J1388))),"Net area not recorded in net spaces",
AND(OR($I1388="Non-net",$I1388="Outdoor space"),$J1388&gt;0),"Net Area Recorded in Non-net space",
AND($I1388="General",$J1388&gt;90),"This general space is over 90m2, please ensure that this space is entered as separate spaces if it usually used as separate spaces",
AND($I1388="Open plan/ semi-open general",$J1388&lt;27),"Open plan general space under 27m2",
AND(OR($K1388=0,ISBLANK($K1388)), $I1388="Non-net"),"Non-net area not recorded in non-net space"
),
" ")</f>
        <v xml:space="preserve"> </v>
      </c>
      <c r="M1388" s="144"/>
      <c r="N1388" s="144"/>
      <c r="O1388" s="144"/>
      <c r="P1388" s="144"/>
      <c r="Q1388" s="144"/>
      <c r="R1388" s="171"/>
      <c r="S1388" s="147">
        <f>NCA_Calculations!$P$1400</f>
        <v>0</v>
      </c>
      <c r="T1388" s="147">
        <f>NCA_Calculations!$Q$1400</f>
        <v>0</v>
      </c>
      <c r="U1388" s="144"/>
      <c r="V1388" s="144"/>
      <c r="W1388" s="149" t="str" cm="1">
        <f t="array" ref="W1388">_xlfn.IFNA(
_xlfn.IFS(
ISBLANK($U1388),"Missing space use.",
AND('Establishment details'!$C$14="Secondary",$V1388="Classbase"),"Invalid Status type",
AND(OR( $V1388="Classbase", $V1388="Teaching", $V1388="Early years",$V1388="SEND resourced"), NOT(ISBLANK($M1388))),"Space with status type and unusable type.",
AND($V1388= "Classbase",'Establishment details'!$C$22&gt;=10), "Classbase status is only valid in schools with a primary element.",
AND($I1388= "Large",$N1388 &gt; 3.5), "Large rooms with less than 3.5m height.",
AND(OR($V1388="Light practical (science)",$V1388="Light practical (science)",$V1388="Heavy practical (workshops)", $V1388="Heavy practical (clean)"), OR($O1388=0,ISBLANK($O1388))),"Missing sinks count for light and heavy practical spaces.",
AND($M1388 = "Other",ISBLANK($R1388)), "Invalid unusable type / missing note for other unusable type."
),
" ")</f>
        <v>Missing space use.</v>
      </c>
    </row>
    <row r="1389" spans="2:23" ht="15.75" x14ac:dyDescent="0.25">
      <c r="B1389" s="143"/>
      <c r="C1389" s="144"/>
      <c r="D1389" s="144"/>
      <c r="E1389" s="144"/>
      <c r="F1389" s="147" t="str" cm="1">
        <f t="array" ref="F1389">_xlfn.IFNA(CONCATENATE(_xlfn.IFS($D1389="Mezzanine",LEFT($D1389,1), $D1389="Ground Floor",LEFT($D1389,1),$D1389="Basment ",LEFT($D1389,1), $D1389="1st Floor", "0"&amp;LEFT($D1389,1), $D1389="2nd Floor", "0"&amp;LEFT($D1389,1), $D1389="3rd Floor", "0"&amp;LEFT($D1389,1), $D1389="4th Floor", "0"&amp;LEFT($D1389,1), $D1389="5th Floor", "0"&amp;LEFT($D1389,1), $D1389="6th Floor", "0"&amp;LEFT($D1389,1),$D1389="7th Floor", "0"&amp;LEFT($D1389,1),$D1389="8th Floor", "0"&amp;LEFT($D1389,1),$D1389="9th Floor", "0"&amp;LEFT($D1389,1),$D1389="10th Floor", LEFT($D1389,2),$D1389="11th Floor", LEFT($D1389,2),$D1389="12th Floor", LEFT($D1389,2),$D1389="13th Floor", LEFT($D1389,2), $D1389="Lower Ground", LEFT($D1389)&amp;IF(ISNUMBER(FIND(" ",$D1389)),MID($D1389,FIND(" ",$D1389)+1,1),"")&amp;IF(ISNUMBER(FIND(" ",$D1389,FIND(" ",$D1389)+1)),MID($D1389,FIND(" ",$D1389,FIND(" ",$D1389)+1)+1,1),""),$D1389="Upper Ground", LEFT($D1389)&amp;IF(ISNUMBER(FIND(" ",$D1389)),MID($D1389,FIND(" ",$D1389)+1,1),"")&amp;IF(ISNUMBER(FIND(" ",$D1389,FIND(" ",$D1389)+1)),MID($D1389,FIND(" ",$D1389,FIND(" ",$D1389)+1)+1,1),"")),".0",$E1389), " ")</f>
        <v xml:space="preserve"> </v>
      </c>
      <c r="G1389" s="144"/>
      <c r="H1389" s="144"/>
      <c r="I1389" s="144"/>
      <c r="J1389" s="144"/>
      <c r="K1389" s="144"/>
      <c r="L1389" s="149" t="str" cm="1">
        <f t="array" ref="L1389">_xlfn.IFNA(
_xlfn.IFS(
AND($F1389=" ",$G1389=" ",$H1389=" "),"Please update all three: Surveyor Room Reference, Establishment Room Reference and Establishment Room Name",
AND(OR($I1389="General",$I1389="Open plan/ semi-open general",$I1389="Fitted",$I1389="Light practical (science)",$I1389="Light practical (other)",$I1389="Heavy practical (workshops)",$I1389="Heavy practical (clean)",$I1389="Large",$I1389="Storage"),$J1389=0,$K1389=0),"Please update Net Area or Non-net Area",
AND($B1389&lt;&gt;"OUT",$J1389=0,$I1389&lt;&gt;"Non-net",$M1389="85% Circulation"),"Net area not recorded for spaces with 85% circulation unusable type",
AND(OR($I1389="General",$I1389="Open plan/ semi-open general",$I1389="Fitted",$I1389="Light practical (science)",$I1389="Light practical (other)",$I1389="Heavy practical (workshops)",$I1389="Heavy practical (clean)",$I1389="Large",$I1389="Storage"),OR($J1389=0,ISBLANK($J1389))),"Net area not recorded in net spaces",
AND(OR($I1389="Non-net",$I1389="Outdoor space"),$J1389&gt;0),"Net Area Recorded in Non-net space",
AND($I1389="General",$J1389&gt;90),"This general space is over 90m2, please ensure that this space is entered as separate spaces if it usually used as separate spaces",
AND($I1389="Open plan/ semi-open general",$J1389&lt;27),"Open plan general space under 27m2",
AND(OR($K1389=0,ISBLANK($K1389)), $I1389="Non-net"),"Non-net area not recorded in non-net space"
),
" ")</f>
        <v xml:space="preserve"> </v>
      </c>
      <c r="M1389" s="144"/>
      <c r="N1389" s="144"/>
      <c r="O1389" s="144"/>
      <c r="P1389" s="144"/>
      <c r="Q1389" s="144"/>
      <c r="R1389" s="171"/>
      <c r="S1389" s="147">
        <f>NCA_Calculations!$P$1401</f>
        <v>0</v>
      </c>
      <c r="T1389" s="147">
        <f>NCA_Calculations!$Q$1401</f>
        <v>0</v>
      </c>
      <c r="U1389" s="144"/>
      <c r="V1389" s="144"/>
      <c r="W1389" s="149" t="str" cm="1">
        <f t="array" ref="W1389">_xlfn.IFNA(
_xlfn.IFS(
ISBLANK($U1389),"Missing space use.",
AND('Establishment details'!$C$14="Secondary",$V1389="Classbase"),"Invalid Status type",
AND(OR( $V1389="Classbase", $V1389="Teaching", $V1389="Early years",$V1389="SEND resourced"), NOT(ISBLANK($M1389))),"Space with status type and unusable type.",
AND($V1389= "Classbase",'Establishment details'!$C$22&gt;=10), "Classbase status is only valid in schools with a primary element.",
AND($I1389= "Large",$N1389 &gt; 3.5), "Large rooms with less than 3.5m height.",
AND(OR($V1389="Light practical (science)",$V1389="Light practical (science)",$V1389="Heavy practical (workshops)", $V1389="Heavy practical (clean)"), OR($O1389=0,ISBLANK($O1389))),"Missing sinks count for light and heavy practical spaces.",
AND($M1389 = "Other",ISBLANK($R1389)), "Invalid unusable type / missing note for other unusable type."
),
" ")</f>
        <v>Missing space use.</v>
      </c>
    </row>
    <row r="1390" spans="2:23" ht="15.75" x14ac:dyDescent="0.25">
      <c r="B1390" s="143"/>
      <c r="C1390" s="144"/>
      <c r="D1390" s="144"/>
      <c r="E1390" s="144"/>
      <c r="F1390" s="147" t="str" cm="1">
        <f t="array" ref="F1390">_xlfn.IFNA(CONCATENATE(_xlfn.IFS($D1390="Mezzanine",LEFT($D1390,1), $D1390="Ground Floor",LEFT($D1390,1),$D1390="Basment ",LEFT($D1390,1), $D1390="1st Floor", "0"&amp;LEFT($D1390,1), $D1390="2nd Floor", "0"&amp;LEFT($D1390,1), $D1390="3rd Floor", "0"&amp;LEFT($D1390,1), $D1390="4th Floor", "0"&amp;LEFT($D1390,1), $D1390="5th Floor", "0"&amp;LEFT($D1390,1), $D1390="6th Floor", "0"&amp;LEFT($D1390,1),$D1390="7th Floor", "0"&amp;LEFT($D1390,1),$D1390="8th Floor", "0"&amp;LEFT($D1390,1),$D1390="9th Floor", "0"&amp;LEFT($D1390,1),$D1390="10th Floor", LEFT($D1390,2),$D1390="11th Floor", LEFT($D1390,2),$D1390="12th Floor", LEFT($D1390,2),$D1390="13th Floor", LEFT($D1390,2), $D1390="Lower Ground", LEFT($D1390)&amp;IF(ISNUMBER(FIND(" ",$D1390)),MID($D1390,FIND(" ",$D1390)+1,1),"")&amp;IF(ISNUMBER(FIND(" ",$D1390,FIND(" ",$D1390)+1)),MID($D1390,FIND(" ",$D1390,FIND(" ",$D1390)+1)+1,1),""),$D1390="Upper Ground", LEFT($D1390)&amp;IF(ISNUMBER(FIND(" ",$D1390)),MID($D1390,FIND(" ",$D1390)+1,1),"")&amp;IF(ISNUMBER(FIND(" ",$D1390,FIND(" ",$D1390)+1)),MID($D1390,FIND(" ",$D1390,FIND(" ",$D1390)+1)+1,1),"")),".0",$E1390), " ")</f>
        <v xml:space="preserve"> </v>
      </c>
      <c r="G1390" s="144"/>
      <c r="H1390" s="144"/>
      <c r="I1390" s="144"/>
      <c r="J1390" s="144"/>
      <c r="K1390" s="144"/>
      <c r="L1390" s="149" t="str" cm="1">
        <f t="array" ref="L1390">_xlfn.IFNA(
_xlfn.IFS(
AND($F1390=" ",$G1390=" ",$H1390=" "),"Please update all three: Surveyor Room Reference, Establishment Room Reference and Establishment Room Name",
AND(OR($I1390="General",$I1390="Open plan/ semi-open general",$I1390="Fitted",$I1390="Light practical (science)",$I1390="Light practical (other)",$I1390="Heavy practical (workshops)",$I1390="Heavy practical (clean)",$I1390="Large",$I1390="Storage"),$J1390=0,$K1390=0),"Please update Net Area or Non-net Area",
AND($B1390&lt;&gt;"OUT",$J1390=0,$I1390&lt;&gt;"Non-net",$M1390="85% Circulation"),"Net area not recorded for spaces with 85% circulation unusable type",
AND(OR($I1390="General",$I1390="Open plan/ semi-open general",$I1390="Fitted",$I1390="Light practical (science)",$I1390="Light practical (other)",$I1390="Heavy practical (workshops)",$I1390="Heavy practical (clean)",$I1390="Large",$I1390="Storage"),OR($J1390=0,ISBLANK($J1390))),"Net area not recorded in net spaces",
AND(OR($I1390="Non-net",$I1390="Outdoor space"),$J1390&gt;0),"Net Area Recorded in Non-net space",
AND($I1390="General",$J1390&gt;90),"This general space is over 90m2, please ensure that this space is entered as separate spaces if it usually used as separate spaces",
AND($I1390="Open plan/ semi-open general",$J1390&lt;27),"Open plan general space under 27m2",
AND(OR($K1390=0,ISBLANK($K1390)), $I1390="Non-net"),"Non-net area not recorded in non-net space"
),
" ")</f>
        <v xml:space="preserve"> </v>
      </c>
      <c r="M1390" s="144"/>
      <c r="N1390" s="144"/>
      <c r="O1390" s="144"/>
      <c r="P1390" s="144"/>
      <c r="Q1390" s="144"/>
      <c r="R1390" s="171"/>
      <c r="S1390" s="147">
        <f>NCA_Calculations!$P$1402</f>
        <v>0</v>
      </c>
      <c r="T1390" s="147">
        <f>NCA_Calculations!$Q$1402</f>
        <v>0</v>
      </c>
      <c r="U1390" s="144"/>
      <c r="V1390" s="144"/>
      <c r="W1390" s="149" t="str" cm="1">
        <f t="array" ref="W1390">_xlfn.IFNA(
_xlfn.IFS(
ISBLANK($U1390),"Missing space use.",
AND('Establishment details'!$C$14="Secondary",$V1390="Classbase"),"Invalid Status type",
AND(OR( $V1390="Classbase", $V1390="Teaching", $V1390="Early years",$V1390="SEND resourced"), NOT(ISBLANK($M1390))),"Space with status type and unusable type.",
AND($V1390= "Classbase",'Establishment details'!$C$22&gt;=10), "Classbase status is only valid in schools with a primary element.",
AND($I1390= "Large",$N1390 &gt; 3.5), "Large rooms with less than 3.5m height.",
AND(OR($V1390="Light practical (science)",$V1390="Light practical (science)",$V1390="Heavy practical (workshops)", $V1390="Heavy practical (clean)"), OR($O1390=0,ISBLANK($O1390))),"Missing sinks count for light and heavy practical spaces.",
AND($M1390 = "Other",ISBLANK($R1390)), "Invalid unusable type / missing note for other unusable type."
),
" ")</f>
        <v>Missing space use.</v>
      </c>
    </row>
    <row r="1391" spans="2:23" ht="15.75" x14ac:dyDescent="0.25">
      <c r="B1391" s="143"/>
      <c r="C1391" s="144"/>
      <c r="D1391" s="144"/>
      <c r="E1391" s="144"/>
      <c r="F1391" s="147" t="str" cm="1">
        <f t="array" ref="F1391">_xlfn.IFNA(CONCATENATE(_xlfn.IFS($D1391="Mezzanine",LEFT($D1391,1), $D1391="Ground Floor",LEFT($D1391,1),$D1391="Basment ",LEFT($D1391,1), $D1391="1st Floor", "0"&amp;LEFT($D1391,1), $D1391="2nd Floor", "0"&amp;LEFT($D1391,1), $D1391="3rd Floor", "0"&amp;LEFT($D1391,1), $D1391="4th Floor", "0"&amp;LEFT($D1391,1), $D1391="5th Floor", "0"&amp;LEFT($D1391,1), $D1391="6th Floor", "0"&amp;LEFT($D1391,1),$D1391="7th Floor", "0"&amp;LEFT($D1391,1),$D1391="8th Floor", "0"&amp;LEFT($D1391,1),$D1391="9th Floor", "0"&amp;LEFT($D1391,1),$D1391="10th Floor", LEFT($D1391,2),$D1391="11th Floor", LEFT($D1391,2),$D1391="12th Floor", LEFT($D1391,2),$D1391="13th Floor", LEFT($D1391,2), $D1391="Lower Ground", LEFT($D1391)&amp;IF(ISNUMBER(FIND(" ",$D1391)),MID($D1391,FIND(" ",$D1391)+1,1),"")&amp;IF(ISNUMBER(FIND(" ",$D1391,FIND(" ",$D1391)+1)),MID($D1391,FIND(" ",$D1391,FIND(" ",$D1391)+1)+1,1),""),$D1391="Upper Ground", LEFT($D1391)&amp;IF(ISNUMBER(FIND(" ",$D1391)),MID($D1391,FIND(" ",$D1391)+1,1),"")&amp;IF(ISNUMBER(FIND(" ",$D1391,FIND(" ",$D1391)+1)),MID($D1391,FIND(" ",$D1391,FIND(" ",$D1391)+1)+1,1),"")),".0",$E1391), " ")</f>
        <v xml:space="preserve"> </v>
      </c>
      <c r="G1391" s="144"/>
      <c r="H1391" s="144"/>
      <c r="I1391" s="144"/>
      <c r="J1391" s="144"/>
      <c r="K1391" s="144"/>
      <c r="L1391" s="149" t="str" cm="1">
        <f t="array" ref="L1391">_xlfn.IFNA(
_xlfn.IFS(
AND($F1391=" ",$G1391=" ",$H1391=" "),"Please update all three: Surveyor Room Reference, Establishment Room Reference and Establishment Room Name",
AND(OR($I1391="General",$I1391="Open plan/ semi-open general",$I1391="Fitted",$I1391="Light practical (science)",$I1391="Light practical (other)",$I1391="Heavy practical (workshops)",$I1391="Heavy practical (clean)",$I1391="Large",$I1391="Storage"),$J1391=0,$K1391=0),"Please update Net Area or Non-net Area",
AND($B1391&lt;&gt;"OUT",$J1391=0,$I1391&lt;&gt;"Non-net",$M1391="85% Circulation"),"Net area not recorded for spaces with 85% circulation unusable type",
AND(OR($I1391="General",$I1391="Open plan/ semi-open general",$I1391="Fitted",$I1391="Light practical (science)",$I1391="Light practical (other)",$I1391="Heavy practical (workshops)",$I1391="Heavy practical (clean)",$I1391="Large",$I1391="Storage"),OR($J1391=0,ISBLANK($J1391))),"Net area not recorded in net spaces",
AND(OR($I1391="Non-net",$I1391="Outdoor space"),$J1391&gt;0),"Net Area Recorded in Non-net space",
AND($I1391="General",$J1391&gt;90),"This general space is over 90m2, please ensure that this space is entered as separate spaces if it usually used as separate spaces",
AND($I1391="Open plan/ semi-open general",$J1391&lt;27),"Open plan general space under 27m2",
AND(OR($K1391=0,ISBLANK($K1391)), $I1391="Non-net"),"Non-net area not recorded in non-net space"
),
" ")</f>
        <v xml:space="preserve"> </v>
      </c>
      <c r="M1391" s="144"/>
      <c r="N1391" s="144"/>
      <c r="O1391" s="144"/>
      <c r="P1391" s="144"/>
      <c r="Q1391" s="144"/>
      <c r="R1391" s="171"/>
      <c r="S1391" s="147">
        <f>NCA_Calculations!$P$1403</f>
        <v>0</v>
      </c>
      <c r="T1391" s="147">
        <f>NCA_Calculations!$Q$1403</f>
        <v>0</v>
      </c>
      <c r="U1391" s="144"/>
      <c r="V1391" s="144"/>
      <c r="W1391" s="149" t="str" cm="1">
        <f t="array" ref="W1391">_xlfn.IFNA(
_xlfn.IFS(
ISBLANK($U1391),"Missing space use.",
AND('Establishment details'!$C$14="Secondary",$V1391="Classbase"),"Invalid Status type",
AND(OR( $V1391="Classbase", $V1391="Teaching", $V1391="Early years",$V1391="SEND resourced"), NOT(ISBLANK($M1391))),"Space with status type and unusable type.",
AND($V1391= "Classbase",'Establishment details'!$C$22&gt;=10), "Classbase status is only valid in schools with a primary element.",
AND($I1391= "Large",$N1391 &gt; 3.5), "Large rooms with less than 3.5m height.",
AND(OR($V1391="Light practical (science)",$V1391="Light practical (science)",$V1391="Heavy practical (workshops)", $V1391="Heavy practical (clean)"), OR($O1391=0,ISBLANK($O1391))),"Missing sinks count for light and heavy practical spaces.",
AND($M1391 = "Other",ISBLANK($R1391)), "Invalid unusable type / missing note for other unusable type."
),
" ")</f>
        <v>Missing space use.</v>
      </c>
    </row>
    <row r="1392" spans="2:23" ht="15.75" x14ac:dyDescent="0.25">
      <c r="B1392" s="143"/>
      <c r="C1392" s="144"/>
      <c r="D1392" s="144"/>
      <c r="E1392" s="144"/>
      <c r="F1392" s="147" t="str" cm="1">
        <f t="array" ref="F1392">_xlfn.IFNA(CONCATENATE(_xlfn.IFS($D1392="Mezzanine",LEFT($D1392,1), $D1392="Ground Floor",LEFT($D1392,1),$D1392="Basment ",LEFT($D1392,1), $D1392="1st Floor", "0"&amp;LEFT($D1392,1), $D1392="2nd Floor", "0"&amp;LEFT($D1392,1), $D1392="3rd Floor", "0"&amp;LEFT($D1392,1), $D1392="4th Floor", "0"&amp;LEFT($D1392,1), $D1392="5th Floor", "0"&amp;LEFT($D1392,1), $D1392="6th Floor", "0"&amp;LEFT($D1392,1),$D1392="7th Floor", "0"&amp;LEFT($D1392,1),$D1392="8th Floor", "0"&amp;LEFT($D1392,1),$D1392="9th Floor", "0"&amp;LEFT($D1392,1),$D1392="10th Floor", LEFT($D1392,2),$D1392="11th Floor", LEFT($D1392,2),$D1392="12th Floor", LEFT($D1392,2),$D1392="13th Floor", LEFT($D1392,2), $D1392="Lower Ground", LEFT($D1392)&amp;IF(ISNUMBER(FIND(" ",$D1392)),MID($D1392,FIND(" ",$D1392)+1,1),"")&amp;IF(ISNUMBER(FIND(" ",$D1392,FIND(" ",$D1392)+1)),MID($D1392,FIND(" ",$D1392,FIND(" ",$D1392)+1)+1,1),""),$D1392="Upper Ground", LEFT($D1392)&amp;IF(ISNUMBER(FIND(" ",$D1392)),MID($D1392,FIND(" ",$D1392)+1,1),"")&amp;IF(ISNUMBER(FIND(" ",$D1392,FIND(" ",$D1392)+1)),MID($D1392,FIND(" ",$D1392,FIND(" ",$D1392)+1)+1,1),"")),".0",$E1392), " ")</f>
        <v xml:space="preserve"> </v>
      </c>
      <c r="G1392" s="144"/>
      <c r="H1392" s="144"/>
      <c r="I1392" s="144"/>
      <c r="J1392" s="144"/>
      <c r="K1392" s="144"/>
      <c r="L1392" s="149" t="str" cm="1">
        <f t="array" ref="L1392">_xlfn.IFNA(
_xlfn.IFS(
AND($F1392=" ",$G1392=" ",$H1392=" "),"Please update all three: Surveyor Room Reference, Establishment Room Reference and Establishment Room Name",
AND(OR($I1392="General",$I1392="Open plan/ semi-open general",$I1392="Fitted",$I1392="Light practical (science)",$I1392="Light practical (other)",$I1392="Heavy practical (workshops)",$I1392="Heavy practical (clean)",$I1392="Large",$I1392="Storage"),$J1392=0,$K1392=0),"Please update Net Area or Non-net Area",
AND($B1392&lt;&gt;"OUT",$J1392=0,$I1392&lt;&gt;"Non-net",$M1392="85% Circulation"),"Net area not recorded for spaces with 85% circulation unusable type",
AND(OR($I1392="General",$I1392="Open plan/ semi-open general",$I1392="Fitted",$I1392="Light practical (science)",$I1392="Light practical (other)",$I1392="Heavy practical (workshops)",$I1392="Heavy practical (clean)",$I1392="Large",$I1392="Storage"),OR($J1392=0,ISBLANK($J1392))),"Net area not recorded in net spaces",
AND(OR($I1392="Non-net",$I1392="Outdoor space"),$J1392&gt;0),"Net Area Recorded in Non-net space",
AND($I1392="General",$J1392&gt;90),"This general space is over 90m2, please ensure that this space is entered as separate spaces if it usually used as separate spaces",
AND($I1392="Open plan/ semi-open general",$J1392&lt;27),"Open plan general space under 27m2",
AND(OR($K1392=0,ISBLANK($K1392)), $I1392="Non-net"),"Non-net area not recorded in non-net space"
),
" ")</f>
        <v xml:space="preserve"> </v>
      </c>
      <c r="M1392" s="144"/>
      <c r="N1392" s="144"/>
      <c r="O1392" s="144"/>
      <c r="P1392" s="144"/>
      <c r="Q1392" s="144"/>
      <c r="R1392" s="171"/>
      <c r="S1392" s="147">
        <f>NCA_Calculations!$P$1404</f>
        <v>0</v>
      </c>
      <c r="T1392" s="147">
        <f>NCA_Calculations!$Q$1404</f>
        <v>0</v>
      </c>
      <c r="U1392" s="144"/>
      <c r="V1392" s="144"/>
      <c r="W1392" s="149" t="str" cm="1">
        <f t="array" ref="W1392">_xlfn.IFNA(
_xlfn.IFS(
ISBLANK($U1392),"Missing space use.",
AND('Establishment details'!$C$14="Secondary",$V1392="Classbase"),"Invalid Status type",
AND(OR( $V1392="Classbase", $V1392="Teaching", $V1392="Early years",$V1392="SEND resourced"), NOT(ISBLANK($M1392))),"Space with status type and unusable type.",
AND($V1392= "Classbase",'Establishment details'!$C$22&gt;=10), "Classbase status is only valid in schools with a primary element.",
AND($I1392= "Large",$N1392 &gt; 3.5), "Large rooms with less than 3.5m height.",
AND(OR($V1392="Light practical (science)",$V1392="Light practical (science)",$V1392="Heavy practical (workshops)", $V1392="Heavy practical (clean)"), OR($O1392=0,ISBLANK($O1392))),"Missing sinks count for light and heavy practical spaces.",
AND($M1392 = "Other",ISBLANK($R1392)), "Invalid unusable type / missing note for other unusable type."
),
" ")</f>
        <v>Missing space use.</v>
      </c>
    </row>
    <row r="1393" spans="2:23" ht="15.75" x14ac:dyDescent="0.25">
      <c r="B1393" s="143"/>
      <c r="C1393" s="144"/>
      <c r="D1393" s="144"/>
      <c r="E1393" s="144"/>
      <c r="F1393" s="147" t="str" cm="1">
        <f t="array" ref="F1393">_xlfn.IFNA(CONCATENATE(_xlfn.IFS($D1393="Mezzanine",LEFT($D1393,1), $D1393="Ground Floor",LEFT($D1393,1),$D1393="Basment ",LEFT($D1393,1), $D1393="1st Floor", "0"&amp;LEFT($D1393,1), $D1393="2nd Floor", "0"&amp;LEFT($D1393,1), $D1393="3rd Floor", "0"&amp;LEFT($D1393,1), $D1393="4th Floor", "0"&amp;LEFT($D1393,1), $D1393="5th Floor", "0"&amp;LEFT($D1393,1), $D1393="6th Floor", "0"&amp;LEFT($D1393,1),$D1393="7th Floor", "0"&amp;LEFT($D1393,1),$D1393="8th Floor", "0"&amp;LEFT($D1393,1),$D1393="9th Floor", "0"&amp;LEFT($D1393,1),$D1393="10th Floor", LEFT($D1393,2),$D1393="11th Floor", LEFT($D1393,2),$D1393="12th Floor", LEFT($D1393,2),$D1393="13th Floor", LEFT($D1393,2), $D1393="Lower Ground", LEFT($D1393)&amp;IF(ISNUMBER(FIND(" ",$D1393)),MID($D1393,FIND(" ",$D1393)+1,1),"")&amp;IF(ISNUMBER(FIND(" ",$D1393,FIND(" ",$D1393)+1)),MID($D1393,FIND(" ",$D1393,FIND(" ",$D1393)+1)+1,1),""),$D1393="Upper Ground", LEFT($D1393)&amp;IF(ISNUMBER(FIND(" ",$D1393)),MID($D1393,FIND(" ",$D1393)+1,1),"")&amp;IF(ISNUMBER(FIND(" ",$D1393,FIND(" ",$D1393)+1)),MID($D1393,FIND(" ",$D1393,FIND(" ",$D1393)+1)+1,1),"")),".0",$E1393), " ")</f>
        <v xml:space="preserve"> </v>
      </c>
      <c r="G1393" s="144"/>
      <c r="H1393" s="144"/>
      <c r="I1393" s="144"/>
      <c r="J1393" s="144"/>
      <c r="K1393" s="144"/>
      <c r="L1393" s="149" t="str" cm="1">
        <f t="array" ref="L1393">_xlfn.IFNA(
_xlfn.IFS(
AND($F1393=" ",$G1393=" ",$H1393=" "),"Please update all three: Surveyor Room Reference, Establishment Room Reference and Establishment Room Name",
AND(OR($I1393="General",$I1393="Open plan/ semi-open general",$I1393="Fitted",$I1393="Light practical (science)",$I1393="Light practical (other)",$I1393="Heavy practical (workshops)",$I1393="Heavy practical (clean)",$I1393="Large",$I1393="Storage"),$J1393=0,$K1393=0),"Please update Net Area or Non-net Area",
AND($B1393&lt;&gt;"OUT",$J1393=0,$I1393&lt;&gt;"Non-net",$M1393="85% Circulation"),"Net area not recorded for spaces with 85% circulation unusable type",
AND(OR($I1393="General",$I1393="Open plan/ semi-open general",$I1393="Fitted",$I1393="Light practical (science)",$I1393="Light practical (other)",$I1393="Heavy practical (workshops)",$I1393="Heavy practical (clean)",$I1393="Large",$I1393="Storage"),OR($J1393=0,ISBLANK($J1393))),"Net area not recorded in net spaces",
AND(OR($I1393="Non-net",$I1393="Outdoor space"),$J1393&gt;0),"Net Area Recorded in Non-net space",
AND($I1393="General",$J1393&gt;90),"This general space is over 90m2, please ensure that this space is entered as separate spaces if it usually used as separate spaces",
AND($I1393="Open plan/ semi-open general",$J1393&lt;27),"Open plan general space under 27m2",
AND(OR($K1393=0,ISBLANK($K1393)), $I1393="Non-net"),"Non-net area not recorded in non-net space"
),
" ")</f>
        <v xml:space="preserve"> </v>
      </c>
      <c r="M1393" s="144"/>
      <c r="N1393" s="144"/>
      <c r="O1393" s="144"/>
      <c r="P1393" s="144"/>
      <c r="Q1393" s="144"/>
      <c r="R1393" s="171"/>
      <c r="S1393" s="147">
        <f>NCA_Calculations!$P$1405</f>
        <v>0</v>
      </c>
      <c r="T1393" s="147">
        <f>NCA_Calculations!$Q$1405</f>
        <v>0</v>
      </c>
      <c r="U1393" s="144"/>
      <c r="V1393" s="144"/>
      <c r="W1393" s="149" t="str" cm="1">
        <f t="array" ref="W1393">_xlfn.IFNA(
_xlfn.IFS(
ISBLANK($U1393),"Missing space use.",
AND('Establishment details'!$C$14="Secondary",$V1393="Classbase"),"Invalid Status type",
AND(OR( $V1393="Classbase", $V1393="Teaching", $V1393="Early years",$V1393="SEND resourced"), NOT(ISBLANK($M1393))),"Space with status type and unusable type.",
AND($V1393= "Classbase",'Establishment details'!$C$22&gt;=10), "Classbase status is only valid in schools with a primary element.",
AND($I1393= "Large",$N1393 &gt; 3.5), "Large rooms with less than 3.5m height.",
AND(OR($V1393="Light practical (science)",$V1393="Light practical (science)",$V1393="Heavy practical (workshops)", $V1393="Heavy practical (clean)"), OR($O1393=0,ISBLANK($O1393))),"Missing sinks count for light and heavy practical spaces.",
AND($M1393 = "Other",ISBLANK($R1393)), "Invalid unusable type / missing note for other unusable type."
),
" ")</f>
        <v>Missing space use.</v>
      </c>
    </row>
    <row r="1394" spans="2:23" ht="15.75" x14ac:dyDescent="0.25">
      <c r="B1394" s="143"/>
      <c r="C1394" s="144"/>
      <c r="D1394" s="144"/>
      <c r="E1394" s="144"/>
      <c r="F1394" s="147" t="str" cm="1">
        <f t="array" ref="F1394">_xlfn.IFNA(CONCATENATE(_xlfn.IFS($D1394="Mezzanine",LEFT($D1394,1), $D1394="Ground Floor",LEFT($D1394,1),$D1394="Basment ",LEFT($D1394,1), $D1394="1st Floor", "0"&amp;LEFT($D1394,1), $D1394="2nd Floor", "0"&amp;LEFT($D1394,1), $D1394="3rd Floor", "0"&amp;LEFT($D1394,1), $D1394="4th Floor", "0"&amp;LEFT($D1394,1), $D1394="5th Floor", "0"&amp;LEFT($D1394,1), $D1394="6th Floor", "0"&amp;LEFT($D1394,1),$D1394="7th Floor", "0"&amp;LEFT($D1394,1),$D1394="8th Floor", "0"&amp;LEFT($D1394,1),$D1394="9th Floor", "0"&amp;LEFT($D1394,1),$D1394="10th Floor", LEFT($D1394,2),$D1394="11th Floor", LEFT($D1394,2),$D1394="12th Floor", LEFT($D1394,2),$D1394="13th Floor", LEFT($D1394,2), $D1394="Lower Ground", LEFT($D1394)&amp;IF(ISNUMBER(FIND(" ",$D1394)),MID($D1394,FIND(" ",$D1394)+1,1),"")&amp;IF(ISNUMBER(FIND(" ",$D1394,FIND(" ",$D1394)+1)),MID($D1394,FIND(" ",$D1394,FIND(" ",$D1394)+1)+1,1),""),$D1394="Upper Ground", LEFT($D1394)&amp;IF(ISNUMBER(FIND(" ",$D1394)),MID($D1394,FIND(" ",$D1394)+1,1),"")&amp;IF(ISNUMBER(FIND(" ",$D1394,FIND(" ",$D1394)+1)),MID($D1394,FIND(" ",$D1394,FIND(" ",$D1394)+1)+1,1),"")),".0",$E1394), " ")</f>
        <v xml:space="preserve"> </v>
      </c>
      <c r="G1394" s="144"/>
      <c r="H1394" s="144"/>
      <c r="I1394" s="144"/>
      <c r="J1394" s="144"/>
      <c r="K1394" s="144"/>
      <c r="L1394" s="149" t="str" cm="1">
        <f t="array" ref="L1394">_xlfn.IFNA(
_xlfn.IFS(
AND($F1394=" ",$G1394=" ",$H1394=" "),"Please update all three: Surveyor Room Reference, Establishment Room Reference and Establishment Room Name",
AND(OR($I1394="General",$I1394="Open plan/ semi-open general",$I1394="Fitted",$I1394="Light practical (science)",$I1394="Light practical (other)",$I1394="Heavy practical (workshops)",$I1394="Heavy practical (clean)",$I1394="Large",$I1394="Storage"),$J1394=0,$K1394=0),"Please update Net Area or Non-net Area",
AND($B1394&lt;&gt;"OUT",$J1394=0,$I1394&lt;&gt;"Non-net",$M1394="85% Circulation"),"Net area not recorded for spaces with 85% circulation unusable type",
AND(OR($I1394="General",$I1394="Open plan/ semi-open general",$I1394="Fitted",$I1394="Light practical (science)",$I1394="Light practical (other)",$I1394="Heavy practical (workshops)",$I1394="Heavy practical (clean)",$I1394="Large",$I1394="Storage"),OR($J1394=0,ISBLANK($J1394))),"Net area not recorded in net spaces",
AND(OR($I1394="Non-net",$I1394="Outdoor space"),$J1394&gt;0),"Net Area Recorded in Non-net space",
AND($I1394="General",$J1394&gt;90),"This general space is over 90m2, please ensure that this space is entered as separate spaces if it usually used as separate spaces",
AND($I1394="Open plan/ semi-open general",$J1394&lt;27),"Open plan general space under 27m2",
AND(OR($K1394=0,ISBLANK($K1394)), $I1394="Non-net"),"Non-net area not recorded in non-net space"
),
" ")</f>
        <v xml:space="preserve"> </v>
      </c>
      <c r="M1394" s="144"/>
      <c r="N1394" s="144"/>
      <c r="O1394" s="144"/>
      <c r="P1394" s="144"/>
      <c r="Q1394" s="144"/>
      <c r="R1394" s="171"/>
      <c r="S1394" s="147">
        <f>NCA_Calculations!$P$1406</f>
        <v>0</v>
      </c>
      <c r="T1394" s="147">
        <f>NCA_Calculations!$Q$1406</f>
        <v>0</v>
      </c>
      <c r="U1394" s="144"/>
      <c r="V1394" s="144"/>
      <c r="W1394" s="149" t="str" cm="1">
        <f t="array" ref="W1394">_xlfn.IFNA(
_xlfn.IFS(
ISBLANK($U1394),"Missing space use.",
AND('Establishment details'!$C$14="Secondary",$V1394="Classbase"),"Invalid Status type",
AND(OR( $V1394="Classbase", $V1394="Teaching", $V1394="Early years",$V1394="SEND resourced"), NOT(ISBLANK($M1394))),"Space with status type and unusable type.",
AND($V1394= "Classbase",'Establishment details'!$C$22&gt;=10), "Classbase status is only valid in schools with a primary element.",
AND($I1394= "Large",$N1394 &gt; 3.5), "Large rooms with less than 3.5m height.",
AND(OR($V1394="Light practical (science)",$V1394="Light practical (science)",$V1394="Heavy practical (workshops)", $V1394="Heavy practical (clean)"), OR($O1394=0,ISBLANK($O1394))),"Missing sinks count for light and heavy practical spaces.",
AND($M1394 = "Other",ISBLANK($R1394)), "Invalid unusable type / missing note for other unusable type."
),
" ")</f>
        <v>Missing space use.</v>
      </c>
    </row>
    <row r="1395" spans="2:23" ht="15.75" x14ac:dyDescent="0.25">
      <c r="B1395" s="143"/>
      <c r="C1395" s="144"/>
      <c r="D1395" s="144"/>
      <c r="E1395" s="144"/>
      <c r="F1395" s="147" t="str" cm="1">
        <f t="array" ref="F1395">_xlfn.IFNA(CONCATENATE(_xlfn.IFS($D1395="Mezzanine",LEFT($D1395,1), $D1395="Ground Floor",LEFT($D1395,1),$D1395="Basment ",LEFT($D1395,1), $D1395="1st Floor", "0"&amp;LEFT($D1395,1), $D1395="2nd Floor", "0"&amp;LEFT($D1395,1), $D1395="3rd Floor", "0"&amp;LEFT($D1395,1), $D1395="4th Floor", "0"&amp;LEFT($D1395,1), $D1395="5th Floor", "0"&amp;LEFT($D1395,1), $D1395="6th Floor", "0"&amp;LEFT($D1395,1),$D1395="7th Floor", "0"&amp;LEFT($D1395,1),$D1395="8th Floor", "0"&amp;LEFT($D1395,1),$D1395="9th Floor", "0"&amp;LEFT($D1395,1),$D1395="10th Floor", LEFT($D1395,2),$D1395="11th Floor", LEFT($D1395,2),$D1395="12th Floor", LEFT($D1395,2),$D1395="13th Floor", LEFT($D1395,2), $D1395="Lower Ground", LEFT($D1395)&amp;IF(ISNUMBER(FIND(" ",$D1395)),MID($D1395,FIND(" ",$D1395)+1,1),"")&amp;IF(ISNUMBER(FIND(" ",$D1395,FIND(" ",$D1395)+1)),MID($D1395,FIND(" ",$D1395,FIND(" ",$D1395)+1)+1,1),""),$D1395="Upper Ground", LEFT($D1395)&amp;IF(ISNUMBER(FIND(" ",$D1395)),MID($D1395,FIND(" ",$D1395)+1,1),"")&amp;IF(ISNUMBER(FIND(" ",$D1395,FIND(" ",$D1395)+1)),MID($D1395,FIND(" ",$D1395,FIND(" ",$D1395)+1)+1,1),"")),".0",$E1395), " ")</f>
        <v xml:space="preserve"> </v>
      </c>
      <c r="G1395" s="144"/>
      <c r="H1395" s="144"/>
      <c r="I1395" s="144"/>
      <c r="J1395" s="144"/>
      <c r="K1395" s="144"/>
      <c r="L1395" s="149" t="str" cm="1">
        <f t="array" ref="L1395">_xlfn.IFNA(
_xlfn.IFS(
AND($F1395=" ",$G1395=" ",$H1395=" "),"Please update all three: Surveyor Room Reference, Establishment Room Reference and Establishment Room Name",
AND(OR($I1395="General",$I1395="Open plan/ semi-open general",$I1395="Fitted",$I1395="Light practical (science)",$I1395="Light practical (other)",$I1395="Heavy practical (workshops)",$I1395="Heavy practical (clean)",$I1395="Large",$I1395="Storage"),$J1395=0,$K1395=0),"Please update Net Area or Non-net Area",
AND($B1395&lt;&gt;"OUT",$J1395=0,$I1395&lt;&gt;"Non-net",$M1395="85% Circulation"),"Net area not recorded for spaces with 85% circulation unusable type",
AND(OR($I1395="General",$I1395="Open plan/ semi-open general",$I1395="Fitted",$I1395="Light practical (science)",$I1395="Light practical (other)",$I1395="Heavy practical (workshops)",$I1395="Heavy practical (clean)",$I1395="Large",$I1395="Storage"),OR($J1395=0,ISBLANK($J1395))),"Net area not recorded in net spaces",
AND(OR($I1395="Non-net",$I1395="Outdoor space"),$J1395&gt;0),"Net Area Recorded in Non-net space",
AND($I1395="General",$J1395&gt;90),"This general space is over 90m2, please ensure that this space is entered as separate spaces if it usually used as separate spaces",
AND($I1395="Open plan/ semi-open general",$J1395&lt;27),"Open plan general space under 27m2",
AND(OR($K1395=0,ISBLANK($K1395)), $I1395="Non-net"),"Non-net area not recorded in non-net space"
),
" ")</f>
        <v xml:space="preserve"> </v>
      </c>
      <c r="M1395" s="144"/>
      <c r="N1395" s="144"/>
      <c r="O1395" s="144"/>
      <c r="P1395" s="144"/>
      <c r="Q1395" s="144"/>
      <c r="R1395" s="171"/>
      <c r="S1395" s="147">
        <f>NCA_Calculations!$P$1407</f>
        <v>0</v>
      </c>
      <c r="T1395" s="147">
        <f>NCA_Calculations!$Q$1407</f>
        <v>0</v>
      </c>
      <c r="U1395" s="144"/>
      <c r="V1395" s="144"/>
      <c r="W1395" s="149" t="str" cm="1">
        <f t="array" ref="W1395">_xlfn.IFNA(
_xlfn.IFS(
ISBLANK($U1395),"Missing space use.",
AND('Establishment details'!$C$14="Secondary",$V1395="Classbase"),"Invalid Status type",
AND(OR( $V1395="Classbase", $V1395="Teaching", $V1395="Early years",$V1395="SEND resourced"), NOT(ISBLANK($M1395))),"Space with status type and unusable type.",
AND($V1395= "Classbase",'Establishment details'!$C$22&gt;=10), "Classbase status is only valid in schools with a primary element.",
AND($I1395= "Large",$N1395 &gt; 3.5), "Large rooms with less than 3.5m height.",
AND(OR($V1395="Light practical (science)",$V1395="Light practical (science)",$V1395="Heavy practical (workshops)", $V1395="Heavy practical (clean)"), OR($O1395=0,ISBLANK($O1395))),"Missing sinks count for light and heavy practical spaces.",
AND($M1395 = "Other",ISBLANK($R1395)), "Invalid unusable type / missing note for other unusable type."
),
" ")</f>
        <v>Missing space use.</v>
      </c>
    </row>
    <row r="1396" spans="2:23" ht="15.75" x14ac:dyDescent="0.25">
      <c r="B1396" s="143"/>
      <c r="C1396" s="144"/>
      <c r="D1396" s="144"/>
      <c r="E1396" s="144"/>
      <c r="F1396" s="147" t="str" cm="1">
        <f t="array" ref="F1396">_xlfn.IFNA(CONCATENATE(_xlfn.IFS($D1396="Mezzanine",LEFT($D1396,1), $D1396="Ground Floor",LEFT($D1396,1),$D1396="Basment ",LEFT($D1396,1), $D1396="1st Floor", "0"&amp;LEFT($D1396,1), $D1396="2nd Floor", "0"&amp;LEFT($D1396,1), $D1396="3rd Floor", "0"&amp;LEFT($D1396,1), $D1396="4th Floor", "0"&amp;LEFT($D1396,1), $D1396="5th Floor", "0"&amp;LEFT($D1396,1), $D1396="6th Floor", "0"&amp;LEFT($D1396,1),$D1396="7th Floor", "0"&amp;LEFT($D1396,1),$D1396="8th Floor", "0"&amp;LEFT($D1396,1),$D1396="9th Floor", "0"&amp;LEFT($D1396,1),$D1396="10th Floor", LEFT($D1396,2),$D1396="11th Floor", LEFT($D1396,2),$D1396="12th Floor", LEFT($D1396,2),$D1396="13th Floor", LEFT($D1396,2), $D1396="Lower Ground", LEFT($D1396)&amp;IF(ISNUMBER(FIND(" ",$D1396)),MID($D1396,FIND(" ",$D1396)+1,1),"")&amp;IF(ISNUMBER(FIND(" ",$D1396,FIND(" ",$D1396)+1)),MID($D1396,FIND(" ",$D1396,FIND(" ",$D1396)+1)+1,1),""),$D1396="Upper Ground", LEFT($D1396)&amp;IF(ISNUMBER(FIND(" ",$D1396)),MID($D1396,FIND(" ",$D1396)+1,1),"")&amp;IF(ISNUMBER(FIND(" ",$D1396,FIND(" ",$D1396)+1)),MID($D1396,FIND(" ",$D1396,FIND(" ",$D1396)+1)+1,1),"")),".0",$E1396), " ")</f>
        <v xml:space="preserve"> </v>
      </c>
      <c r="G1396" s="144"/>
      <c r="H1396" s="144"/>
      <c r="I1396" s="144"/>
      <c r="J1396" s="144"/>
      <c r="K1396" s="144"/>
      <c r="L1396" s="149" t="str" cm="1">
        <f t="array" ref="L1396">_xlfn.IFNA(
_xlfn.IFS(
AND($F1396=" ",$G1396=" ",$H1396=" "),"Please update all three: Surveyor Room Reference, Establishment Room Reference and Establishment Room Name",
AND(OR($I1396="General",$I1396="Open plan/ semi-open general",$I1396="Fitted",$I1396="Light practical (science)",$I1396="Light practical (other)",$I1396="Heavy practical (workshops)",$I1396="Heavy practical (clean)",$I1396="Large",$I1396="Storage"),$J1396=0,$K1396=0),"Please update Net Area or Non-net Area",
AND($B1396&lt;&gt;"OUT",$J1396=0,$I1396&lt;&gt;"Non-net",$M1396="85% Circulation"),"Net area not recorded for spaces with 85% circulation unusable type",
AND(OR($I1396="General",$I1396="Open plan/ semi-open general",$I1396="Fitted",$I1396="Light practical (science)",$I1396="Light practical (other)",$I1396="Heavy practical (workshops)",$I1396="Heavy practical (clean)",$I1396="Large",$I1396="Storage"),OR($J1396=0,ISBLANK($J1396))),"Net area not recorded in net spaces",
AND(OR($I1396="Non-net",$I1396="Outdoor space"),$J1396&gt;0),"Net Area Recorded in Non-net space",
AND($I1396="General",$J1396&gt;90),"This general space is over 90m2, please ensure that this space is entered as separate spaces if it usually used as separate spaces",
AND($I1396="Open plan/ semi-open general",$J1396&lt;27),"Open plan general space under 27m2",
AND(OR($K1396=0,ISBLANK($K1396)), $I1396="Non-net"),"Non-net area not recorded in non-net space"
),
" ")</f>
        <v xml:space="preserve"> </v>
      </c>
      <c r="M1396" s="144"/>
      <c r="N1396" s="144"/>
      <c r="O1396" s="144"/>
      <c r="P1396" s="144"/>
      <c r="Q1396" s="144"/>
      <c r="R1396" s="171"/>
      <c r="S1396" s="147">
        <f>NCA_Calculations!$P$1408</f>
        <v>0</v>
      </c>
      <c r="T1396" s="147">
        <f>NCA_Calculations!$Q$1408</f>
        <v>0</v>
      </c>
      <c r="U1396" s="144"/>
      <c r="V1396" s="144"/>
      <c r="W1396" s="149" t="str" cm="1">
        <f t="array" ref="W1396">_xlfn.IFNA(
_xlfn.IFS(
ISBLANK($U1396),"Missing space use.",
AND('Establishment details'!$C$14="Secondary",$V1396="Classbase"),"Invalid Status type",
AND(OR( $V1396="Classbase", $V1396="Teaching", $V1396="Early years",$V1396="SEND resourced"), NOT(ISBLANK($M1396))),"Space with status type and unusable type.",
AND($V1396= "Classbase",'Establishment details'!$C$22&gt;=10), "Classbase status is only valid in schools with a primary element.",
AND($I1396= "Large",$N1396 &gt; 3.5), "Large rooms with less than 3.5m height.",
AND(OR($V1396="Light practical (science)",$V1396="Light practical (science)",$V1396="Heavy practical (workshops)", $V1396="Heavy practical (clean)"), OR($O1396=0,ISBLANK($O1396))),"Missing sinks count for light and heavy practical spaces.",
AND($M1396 = "Other",ISBLANK($R1396)), "Invalid unusable type / missing note for other unusable type."
),
" ")</f>
        <v>Missing space use.</v>
      </c>
    </row>
    <row r="1397" spans="2:23" ht="15.75" x14ac:dyDescent="0.25">
      <c r="B1397" s="143"/>
      <c r="C1397" s="144"/>
      <c r="D1397" s="144"/>
      <c r="E1397" s="144"/>
      <c r="F1397" s="147" t="str" cm="1">
        <f t="array" ref="F1397">_xlfn.IFNA(CONCATENATE(_xlfn.IFS($D1397="Mezzanine",LEFT($D1397,1), $D1397="Ground Floor",LEFT($D1397,1),$D1397="Basment ",LEFT($D1397,1), $D1397="1st Floor", "0"&amp;LEFT($D1397,1), $D1397="2nd Floor", "0"&amp;LEFT($D1397,1), $D1397="3rd Floor", "0"&amp;LEFT($D1397,1), $D1397="4th Floor", "0"&amp;LEFT($D1397,1), $D1397="5th Floor", "0"&amp;LEFT($D1397,1), $D1397="6th Floor", "0"&amp;LEFT($D1397,1),$D1397="7th Floor", "0"&amp;LEFT($D1397,1),$D1397="8th Floor", "0"&amp;LEFT($D1397,1),$D1397="9th Floor", "0"&amp;LEFT($D1397,1),$D1397="10th Floor", LEFT($D1397,2),$D1397="11th Floor", LEFT($D1397,2),$D1397="12th Floor", LEFT($D1397,2),$D1397="13th Floor", LEFT($D1397,2), $D1397="Lower Ground", LEFT($D1397)&amp;IF(ISNUMBER(FIND(" ",$D1397)),MID($D1397,FIND(" ",$D1397)+1,1),"")&amp;IF(ISNUMBER(FIND(" ",$D1397,FIND(" ",$D1397)+1)),MID($D1397,FIND(" ",$D1397,FIND(" ",$D1397)+1)+1,1),""),$D1397="Upper Ground", LEFT($D1397)&amp;IF(ISNUMBER(FIND(" ",$D1397)),MID($D1397,FIND(" ",$D1397)+1,1),"")&amp;IF(ISNUMBER(FIND(" ",$D1397,FIND(" ",$D1397)+1)),MID($D1397,FIND(" ",$D1397,FIND(" ",$D1397)+1)+1,1),"")),".0",$E1397), " ")</f>
        <v xml:space="preserve"> </v>
      </c>
      <c r="G1397" s="144"/>
      <c r="H1397" s="144"/>
      <c r="I1397" s="144"/>
      <c r="J1397" s="144"/>
      <c r="K1397" s="144"/>
      <c r="L1397" s="149" t="str" cm="1">
        <f t="array" ref="L1397">_xlfn.IFNA(
_xlfn.IFS(
AND($F1397=" ",$G1397=" ",$H1397=" "),"Please update all three: Surveyor Room Reference, Establishment Room Reference and Establishment Room Name",
AND(OR($I1397="General",$I1397="Open plan/ semi-open general",$I1397="Fitted",$I1397="Light practical (science)",$I1397="Light practical (other)",$I1397="Heavy practical (workshops)",$I1397="Heavy practical (clean)",$I1397="Large",$I1397="Storage"),$J1397=0,$K1397=0),"Please update Net Area or Non-net Area",
AND($B1397&lt;&gt;"OUT",$J1397=0,$I1397&lt;&gt;"Non-net",$M1397="85% Circulation"),"Net area not recorded for spaces with 85% circulation unusable type",
AND(OR($I1397="General",$I1397="Open plan/ semi-open general",$I1397="Fitted",$I1397="Light practical (science)",$I1397="Light practical (other)",$I1397="Heavy practical (workshops)",$I1397="Heavy practical (clean)",$I1397="Large",$I1397="Storage"),OR($J1397=0,ISBLANK($J1397))),"Net area not recorded in net spaces",
AND(OR($I1397="Non-net",$I1397="Outdoor space"),$J1397&gt;0),"Net Area Recorded in Non-net space",
AND($I1397="General",$J1397&gt;90),"This general space is over 90m2, please ensure that this space is entered as separate spaces if it usually used as separate spaces",
AND($I1397="Open plan/ semi-open general",$J1397&lt;27),"Open plan general space under 27m2",
AND(OR($K1397=0,ISBLANK($K1397)), $I1397="Non-net"),"Non-net area not recorded in non-net space"
),
" ")</f>
        <v xml:space="preserve"> </v>
      </c>
      <c r="M1397" s="144"/>
      <c r="N1397" s="144"/>
      <c r="O1397" s="144"/>
      <c r="P1397" s="144"/>
      <c r="Q1397" s="144"/>
      <c r="R1397" s="171"/>
      <c r="S1397" s="147">
        <f>NCA_Calculations!$P$1409</f>
        <v>0</v>
      </c>
      <c r="T1397" s="147">
        <f>NCA_Calculations!$Q$1409</f>
        <v>0</v>
      </c>
      <c r="U1397" s="144"/>
      <c r="V1397" s="144"/>
      <c r="W1397" s="149" t="str" cm="1">
        <f t="array" ref="W1397">_xlfn.IFNA(
_xlfn.IFS(
ISBLANK($U1397),"Missing space use.",
AND('Establishment details'!$C$14="Secondary",$V1397="Classbase"),"Invalid Status type",
AND(OR( $V1397="Classbase", $V1397="Teaching", $V1397="Early years",$V1397="SEND resourced"), NOT(ISBLANK($M1397))),"Space with status type and unusable type.",
AND($V1397= "Classbase",'Establishment details'!$C$22&gt;=10), "Classbase status is only valid in schools with a primary element.",
AND($I1397= "Large",$N1397 &gt; 3.5), "Large rooms with less than 3.5m height.",
AND(OR($V1397="Light practical (science)",$V1397="Light practical (science)",$V1397="Heavy practical (workshops)", $V1397="Heavy practical (clean)"), OR($O1397=0,ISBLANK($O1397))),"Missing sinks count for light and heavy practical spaces.",
AND($M1397 = "Other",ISBLANK($R1397)), "Invalid unusable type / missing note for other unusable type."
),
" ")</f>
        <v>Missing space use.</v>
      </c>
    </row>
    <row r="1398" spans="2:23" ht="15.75" x14ac:dyDescent="0.25">
      <c r="B1398" s="143"/>
      <c r="C1398" s="144"/>
      <c r="D1398" s="144"/>
      <c r="E1398" s="144"/>
      <c r="F1398" s="147" t="str" cm="1">
        <f t="array" ref="F1398">_xlfn.IFNA(CONCATENATE(_xlfn.IFS($D1398="Mezzanine",LEFT($D1398,1), $D1398="Ground Floor",LEFT($D1398,1),$D1398="Basment ",LEFT($D1398,1), $D1398="1st Floor", "0"&amp;LEFT($D1398,1), $D1398="2nd Floor", "0"&amp;LEFT($D1398,1), $D1398="3rd Floor", "0"&amp;LEFT($D1398,1), $D1398="4th Floor", "0"&amp;LEFT($D1398,1), $D1398="5th Floor", "0"&amp;LEFT($D1398,1), $D1398="6th Floor", "0"&amp;LEFT($D1398,1),$D1398="7th Floor", "0"&amp;LEFT($D1398,1),$D1398="8th Floor", "0"&amp;LEFT($D1398,1),$D1398="9th Floor", "0"&amp;LEFT($D1398,1),$D1398="10th Floor", LEFT($D1398,2),$D1398="11th Floor", LEFT($D1398,2),$D1398="12th Floor", LEFT($D1398,2),$D1398="13th Floor", LEFT($D1398,2), $D1398="Lower Ground", LEFT($D1398)&amp;IF(ISNUMBER(FIND(" ",$D1398)),MID($D1398,FIND(" ",$D1398)+1,1),"")&amp;IF(ISNUMBER(FIND(" ",$D1398,FIND(" ",$D1398)+1)),MID($D1398,FIND(" ",$D1398,FIND(" ",$D1398)+1)+1,1),""),$D1398="Upper Ground", LEFT($D1398)&amp;IF(ISNUMBER(FIND(" ",$D1398)),MID($D1398,FIND(" ",$D1398)+1,1),"")&amp;IF(ISNUMBER(FIND(" ",$D1398,FIND(" ",$D1398)+1)),MID($D1398,FIND(" ",$D1398,FIND(" ",$D1398)+1)+1,1),"")),".0",$E1398), " ")</f>
        <v xml:space="preserve"> </v>
      </c>
      <c r="G1398" s="144"/>
      <c r="H1398" s="144"/>
      <c r="I1398" s="144"/>
      <c r="J1398" s="144"/>
      <c r="K1398" s="144"/>
      <c r="L1398" s="149" t="str" cm="1">
        <f t="array" ref="L1398">_xlfn.IFNA(
_xlfn.IFS(
AND($F1398=" ",$G1398=" ",$H1398=" "),"Please update all three: Surveyor Room Reference, Establishment Room Reference and Establishment Room Name",
AND(OR($I1398="General",$I1398="Open plan/ semi-open general",$I1398="Fitted",$I1398="Light practical (science)",$I1398="Light practical (other)",$I1398="Heavy practical (workshops)",$I1398="Heavy practical (clean)",$I1398="Large",$I1398="Storage"),$J1398=0,$K1398=0),"Please update Net Area or Non-net Area",
AND($B1398&lt;&gt;"OUT",$J1398=0,$I1398&lt;&gt;"Non-net",$M1398="85% Circulation"),"Net area not recorded for spaces with 85% circulation unusable type",
AND(OR($I1398="General",$I1398="Open plan/ semi-open general",$I1398="Fitted",$I1398="Light practical (science)",$I1398="Light practical (other)",$I1398="Heavy practical (workshops)",$I1398="Heavy practical (clean)",$I1398="Large",$I1398="Storage"),OR($J1398=0,ISBLANK($J1398))),"Net area not recorded in net spaces",
AND(OR($I1398="Non-net",$I1398="Outdoor space"),$J1398&gt;0),"Net Area Recorded in Non-net space",
AND($I1398="General",$J1398&gt;90),"This general space is over 90m2, please ensure that this space is entered as separate spaces if it usually used as separate spaces",
AND($I1398="Open plan/ semi-open general",$J1398&lt;27),"Open plan general space under 27m2",
AND(OR($K1398=0,ISBLANK($K1398)), $I1398="Non-net"),"Non-net area not recorded in non-net space"
),
" ")</f>
        <v xml:space="preserve"> </v>
      </c>
      <c r="M1398" s="144"/>
      <c r="N1398" s="144"/>
      <c r="O1398" s="144"/>
      <c r="P1398" s="144"/>
      <c r="Q1398" s="144"/>
      <c r="R1398" s="171"/>
      <c r="S1398" s="147">
        <f>NCA_Calculations!$P$1410</f>
        <v>0</v>
      </c>
      <c r="T1398" s="147">
        <f>NCA_Calculations!$Q$1410</f>
        <v>0</v>
      </c>
      <c r="U1398" s="144"/>
      <c r="V1398" s="144"/>
      <c r="W1398" s="149" t="str" cm="1">
        <f t="array" ref="W1398">_xlfn.IFNA(
_xlfn.IFS(
ISBLANK($U1398),"Missing space use.",
AND('Establishment details'!$C$14="Secondary",$V1398="Classbase"),"Invalid Status type",
AND(OR( $V1398="Classbase", $V1398="Teaching", $V1398="Early years",$V1398="SEND resourced"), NOT(ISBLANK($M1398))),"Space with status type and unusable type.",
AND($V1398= "Classbase",'Establishment details'!$C$22&gt;=10), "Classbase status is only valid in schools with a primary element.",
AND($I1398= "Large",$N1398 &gt; 3.5), "Large rooms with less than 3.5m height.",
AND(OR($V1398="Light practical (science)",$V1398="Light practical (science)",$V1398="Heavy practical (workshops)", $V1398="Heavy practical (clean)"), OR($O1398=0,ISBLANK($O1398))),"Missing sinks count for light and heavy practical spaces.",
AND($M1398 = "Other",ISBLANK($R1398)), "Invalid unusable type / missing note for other unusable type."
),
" ")</f>
        <v>Missing space use.</v>
      </c>
    </row>
    <row r="1399" spans="2:23" ht="15.75" x14ac:dyDescent="0.25">
      <c r="B1399" s="143"/>
      <c r="C1399" s="144"/>
      <c r="D1399" s="144"/>
      <c r="E1399" s="144"/>
      <c r="F1399" s="147" t="str" cm="1">
        <f t="array" ref="F1399">_xlfn.IFNA(CONCATENATE(_xlfn.IFS($D1399="Mezzanine",LEFT($D1399,1), $D1399="Ground Floor",LEFT($D1399,1),$D1399="Basment ",LEFT($D1399,1), $D1399="1st Floor", "0"&amp;LEFT($D1399,1), $D1399="2nd Floor", "0"&amp;LEFT($D1399,1), $D1399="3rd Floor", "0"&amp;LEFT($D1399,1), $D1399="4th Floor", "0"&amp;LEFT($D1399,1), $D1399="5th Floor", "0"&amp;LEFT($D1399,1), $D1399="6th Floor", "0"&amp;LEFT($D1399,1),$D1399="7th Floor", "0"&amp;LEFT($D1399,1),$D1399="8th Floor", "0"&amp;LEFT($D1399,1),$D1399="9th Floor", "0"&amp;LEFT($D1399,1),$D1399="10th Floor", LEFT($D1399,2),$D1399="11th Floor", LEFT($D1399,2),$D1399="12th Floor", LEFT($D1399,2),$D1399="13th Floor", LEFT($D1399,2), $D1399="Lower Ground", LEFT($D1399)&amp;IF(ISNUMBER(FIND(" ",$D1399)),MID($D1399,FIND(" ",$D1399)+1,1),"")&amp;IF(ISNUMBER(FIND(" ",$D1399,FIND(" ",$D1399)+1)),MID($D1399,FIND(" ",$D1399,FIND(" ",$D1399)+1)+1,1),""),$D1399="Upper Ground", LEFT($D1399)&amp;IF(ISNUMBER(FIND(" ",$D1399)),MID($D1399,FIND(" ",$D1399)+1,1),"")&amp;IF(ISNUMBER(FIND(" ",$D1399,FIND(" ",$D1399)+1)),MID($D1399,FIND(" ",$D1399,FIND(" ",$D1399)+1)+1,1),"")),".0",$E1399), " ")</f>
        <v xml:space="preserve"> </v>
      </c>
      <c r="G1399" s="144"/>
      <c r="H1399" s="144"/>
      <c r="I1399" s="144"/>
      <c r="J1399" s="144"/>
      <c r="K1399" s="144"/>
      <c r="L1399" s="149" t="str" cm="1">
        <f t="array" ref="L1399">_xlfn.IFNA(
_xlfn.IFS(
AND($F1399=" ",$G1399=" ",$H1399=" "),"Please update all three: Surveyor Room Reference, Establishment Room Reference and Establishment Room Name",
AND(OR($I1399="General",$I1399="Open plan/ semi-open general",$I1399="Fitted",$I1399="Light practical (science)",$I1399="Light practical (other)",$I1399="Heavy practical (workshops)",$I1399="Heavy practical (clean)",$I1399="Large",$I1399="Storage"),$J1399=0,$K1399=0),"Please update Net Area or Non-net Area",
AND($B1399&lt;&gt;"OUT",$J1399=0,$I1399&lt;&gt;"Non-net",$M1399="85% Circulation"),"Net area not recorded for spaces with 85% circulation unusable type",
AND(OR($I1399="General",$I1399="Open plan/ semi-open general",$I1399="Fitted",$I1399="Light practical (science)",$I1399="Light practical (other)",$I1399="Heavy practical (workshops)",$I1399="Heavy practical (clean)",$I1399="Large",$I1399="Storage"),OR($J1399=0,ISBLANK($J1399))),"Net area not recorded in net spaces",
AND(OR($I1399="Non-net",$I1399="Outdoor space"),$J1399&gt;0),"Net Area Recorded in Non-net space",
AND($I1399="General",$J1399&gt;90),"This general space is over 90m2, please ensure that this space is entered as separate spaces if it usually used as separate spaces",
AND($I1399="Open plan/ semi-open general",$J1399&lt;27),"Open plan general space under 27m2",
AND(OR($K1399=0,ISBLANK($K1399)), $I1399="Non-net"),"Non-net area not recorded in non-net space"
),
" ")</f>
        <v xml:space="preserve"> </v>
      </c>
      <c r="M1399" s="144"/>
      <c r="N1399" s="144"/>
      <c r="O1399" s="144"/>
      <c r="P1399" s="144"/>
      <c r="Q1399" s="144"/>
      <c r="R1399" s="171"/>
      <c r="S1399" s="147">
        <f>NCA_Calculations!$P$1411</f>
        <v>0</v>
      </c>
      <c r="T1399" s="147">
        <f>NCA_Calculations!$Q$1411</f>
        <v>0</v>
      </c>
      <c r="U1399" s="144"/>
      <c r="V1399" s="144"/>
      <c r="W1399" s="149" t="str" cm="1">
        <f t="array" ref="W1399">_xlfn.IFNA(
_xlfn.IFS(
ISBLANK($U1399),"Missing space use.",
AND('Establishment details'!$C$14="Secondary",$V1399="Classbase"),"Invalid Status type",
AND(OR( $V1399="Classbase", $V1399="Teaching", $V1399="Early years",$V1399="SEND resourced"), NOT(ISBLANK($M1399))),"Space with status type and unusable type.",
AND($V1399= "Classbase",'Establishment details'!$C$22&gt;=10), "Classbase status is only valid in schools with a primary element.",
AND($I1399= "Large",$N1399 &gt; 3.5), "Large rooms with less than 3.5m height.",
AND(OR($V1399="Light practical (science)",$V1399="Light practical (science)",$V1399="Heavy practical (workshops)", $V1399="Heavy practical (clean)"), OR($O1399=0,ISBLANK($O1399))),"Missing sinks count for light and heavy practical spaces.",
AND($M1399 = "Other",ISBLANK($R1399)), "Invalid unusable type / missing note for other unusable type."
),
" ")</f>
        <v>Missing space use.</v>
      </c>
    </row>
    <row r="1400" spans="2:23" ht="15.75" x14ac:dyDescent="0.25">
      <c r="B1400" s="143"/>
      <c r="C1400" s="144"/>
      <c r="D1400" s="144"/>
      <c r="E1400" s="144"/>
      <c r="F1400" s="147" t="str" cm="1">
        <f t="array" ref="F1400">_xlfn.IFNA(CONCATENATE(_xlfn.IFS($D1400="Mezzanine",LEFT($D1400,1), $D1400="Ground Floor",LEFT($D1400,1),$D1400="Basment ",LEFT($D1400,1), $D1400="1st Floor", "0"&amp;LEFT($D1400,1), $D1400="2nd Floor", "0"&amp;LEFT($D1400,1), $D1400="3rd Floor", "0"&amp;LEFT($D1400,1), $D1400="4th Floor", "0"&amp;LEFT($D1400,1), $D1400="5th Floor", "0"&amp;LEFT($D1400,1), $D1400="6th Floor", "0"&amp;LEFT($D1400,1),$D1400="7th Floor", "0"&amp;LEFT($D1400,1),$D1400="8th Floor", "0"&amp;LEFT($D1400,1),$D1400="9th Floor", "0"&amp;LEFT($D1400,1),$D1400="10th Floor", LEFT($D1400,2),$D1400="11th Floor", LEFT($D1400,2),$D1400="12th Floor", LEFT($D1400,2),$D1400="13th Floor", LEFT($D1400,2), $D1400="Lower Ground", LEFT($D1400)&amp;IF(ISNUMBER(FIND(" ",$D1400)),MID($D1400,FIND(" ",$D1400)+1,1),"")&amp;IF(ISNUMBER(FIND(" ",$D1400,FIND(" ",$D1400)+1)),MID($D1400,FIND(" ",$D1400,FIND(" ",$D1400)+1)+1,1),""),$D1400="Upper Ground", LEFT($D1400)&amp;IF(ISNUMBER(FIND(" ",$D1400)),MID($D1400,FIND(" ",$D1400)+1,1),"")&amp;IF(ISNUMBER(FIND(" ",$D1400,FIND(" ",$D1400)+1)),MID($D1400,FIND(" ",$D1400,FIND(" ",$D1400)+1)+1,1),"")),".0",$E1400), " ")</f>
        <v xml:space="preserve"> </v>
      </c>
      <c r="G1400" s="144"/>
      <c r="H1400" s="144"/>
      <c r="I1400" s="144"/>
      <c r="J1400" s="144"/>
      <c r="K1400" s="144"/>
      <c r="L1400" s="149" t="str" cm="1">
        <f t="array" ref="L1400">_xlfn.IFNA(
_xlfn.IFS(
AND($F1400=" ",$G1400=" ",$H1400=" "),"Please update all three: Surveyor Room Reference, Establishment Room Reference and Establishment Room Name",
AND(OR($I1400="General",$I1400="Open plan/ semi-open general",$I1400="Fitted",$I1400="Light practical (science)",$I1400="Light practical (other)",$I1400="Heavy practical (workshops)",$I1400="Heavy practical (clean)",$I1400="Large",$I1400="Storage"),$J1400=0,$K1400=0),"Please update Net Area or Non-net Area",
AND($B1400&lt;&gt;"OUT",$J1400=0,$I1400&lt;&gt;"Non-net",$M1400="85% Circulation"),"Net area not recorded for spaces with 85% circulation unusable type",
AND(OR($I1400="General",$I1400="Open plan/ semi-open general",$I1400="Fitted",$I1400="Light practical (science)",$I1400="Light practical (other)",$I1400="Heavy practical (workshops)",$I1400="Heavy practical (clean)",$I1400="Large",$I1400="Storage"),OR($J1400=0,ISBLANK($J1400))),"Net area not recorded in net spaces",
AND(OR($I1400="Non-net",$I1400="Outdoor space"),$J1400&gt;0),"Net Area Recorded in Non-net space",
AND($I1400="General",$J1400&gt;90),"This general space is over 90m2, please ensure that this space is entered as separate spaces if it usually used as separate spaces",
AND($I1400="Open plan/ semi-open general",$J1400&lt;27),"Open plan general space under 27m2",
AND(OR($K1400=0,ISBLANK($K1400)), $I1400="Non-net"),"Non-net area not recorded in non-net space"
),
" ")</f>
        <v xml:space="preserve"> </v>
      </c>
      <c r="M1400" s="144"/>
      <c r="N1400" s="144"/>
      <c r="O1400" s="144"/>
      <c r="P1400" s="144"/>
      <c r="Q1400" s="144"/>
      <c r="R1400" s="171"/>
      <c r="S1400" s="147">
        <f>NCA_Calculations!$P$1412</f>
        <v>0</v>
      </c>
      <c r="T1400" s="147">
        <f>NCA_Calculations!$Q$1412</f>
        <v>0</v>
      </c>
      <c r="U1400" s="144"/>
      <c r="V1400" s="144"/>
      <c r="W1400" s="149" t="str" cm="1">
        <f t="array" ref="W1400">_xlfn.IFNA(
_xlfn.IFS(
ISBLANK($U1400),"Missing space use.",
AND('Establishment details'!$C$14="Secondary",$V1400="Classbase"),"Invalid Status type",
AND(OR( $V1400="Classbase", $V1400="Teaching", $V1400="Early years",$V1400="SEND resourced"), NOT(ISBLANK($M1400))),"Space with status type and unusable type.",
AND($V1400= "Classbase",'Establishment details'!$C$22&gt;=10), "Classbase status is only valid in schools with a primary element.",
AND($I1400= "Large",$N1400 &gt; 3.5), "Large rooms with less than 3.5m height.",
AND(OR($V1400="Light practical (science)",$V1400="Light practical (science)",$V1400="Heavy practical (workshops)", $V1400="Heavy practical (clean)"), OR($O1400=0,ISBLANK($O1400))),"Missing sinks count for light and heavy practical spaces.",
AND($M1400 = "Other",ISBLANK($R1400)), "Invalid unusable type / missing note for other unusable type."
),
" ")</f>
        <v>Missing space use.</v>
      </c>
    </row>
    <row r="1401" spans="2:23" ht="15.75" x14ac:dyDescent="0.25">
      <c r="B1401" s="143"/>
      <c r="C1401" s="144"/>
      <c r="D1401" s="144"/>
      <c r="E1401" s="144"/>
      <c r="F1401" s="147" t="str" cm="1">
        <f t="array" ref="F1401">_xlfn.IFNA(CONCATENATE(_xlfn.IFS($D1401="Mezzanine",LEFT($D1401,1), $D1401="Ground Floor",LEFT($D1401,1),$D1401="Basment ",LEFT($D1401,1), $D1401="1st Floor", "0"&amp;LEFT($D1401,1), $D1401="2nd Floor", "0"&amp;LEFT($D1401,1), $D1401="3rd Floor", "0"&amp;LEFT($D1401,1), $D1401="4th Floor", "0"&amp;LEFT($D1401,1), $D1401="5th Floor", "0"&amp;LEFT($D1401,1), $D1401="6th Floor", "0"&amp;LEFT($D1401,1),$D1401="7th Floor", "0"&amp;LEFT($D1401,1),$D1401="8th Floor", "0"&amp;LEFT($D1401,1),$D1401="9th Floor", "0"&amp;LEFT($D1401,1),$D1401="10th Floor", LEFT($D1401,2),$D1401="11th Floor", LEFT($D1401,2),$D1401="12th Floor", LEFT($D1401,2),$D1401="13th Floor", LEFT($D1401,2), $D1401="Lower Ground", LEFT($D1401)&amp;IF(ISNUMBER(FIND(" ",$D1401)),MID($D1401,FIND(" ",$D1401)+1,1),"")&amp;IF(ISNUMBER(FIND(" ",$D1401,FIND(" ",$D1401)+1)),MID($D1401,FIND(" ",$D1401,FIND(" ",$D1401)+1)+1,1),""),$D1401="Upper Ground", LEFT($D1401)&amp;IF(ISNUMBER(FIND(" ",$D1401)),MID($D1401,FIND(" ",$D1401)+1,1),"")&amp;IF(ISNUMBER(FIND(" ",$D1401,FIND(" ",$D1401)+1)),MID($D1401,FIND(" ",$D1401,FIND(" ",$D1401)+1)+1,1),"")),".0",$E1401), " ")</f>
        <v xml:space="preserve"> </v>
      </c>
      <c r="G1401" s="144"/>
      <c r="H1401" s="144"/>
      <c r="I1401" s="144"/>
      <c r="J1401" s="144"/>
      <c r="K1401" s="144"/>
      <c r="L1401" s="149" t="str" cm="1">
        <f t="array" ref="L1401">_xlfn.IFNA(
_xlfn.IFS(
AND($F1401=" ",$G1401=" ",$H1401=" "),"Please update all three: Surveyor Room Reference, Establishment Room Reference and Establishment Room Name",
AND(OR($I1401="General",$I1401="Open plan/ semi-open general",$I1401="Fitted",$I1401="Light practical (science)",$I1401="Light practical (other)",$I1401="Heavy practical (workshops)",$I1401="Heavy practical (clean)",$I1401="Large",$I1401="Storage"),$J1401=0,$K1401=0),"Please update Net Area or Non-net Area",
AND($B1401&lt;&gt;"OUT",$J1401=0,$I1401&lt;&gt;"Non-net",$M1401="85% Circulation"),"Net area not recorded for spaces with 85% circulation unusable type",
AND(OR($I1401="General",$I1401="Open plan/ semi-open general",$I1401="Fitted",$I1401="Light practical (science)",$I1401="Light practical (other)",$I1401="Heavy practical (workshops)",$I1401="Heavy practical (clean)",$I1401="Large",$I1401="Storage"),OR($J1401=0,ISBLANK($J1401))),"Net area not recorded in net spaces",
AND(OR($I1401="Non-net",$I1401="Outdoor space"),$J1401&gt;0),"Net Area Recorded in Non-net space",
AND($I1401="General",$J1401&gt;90),"This general space is over 90m2, please ensure that this space is entered as separate spaces if it usually used as separate spaces",
AND($I1401="Open plan/ semi-open general",$J1401&lt;27),"Open plan general space under 27m2",
AND(OR($K1401=0,ISBLANK($K1401)), $I1401="Non-net"),"Non-net area not recorded in non-net space"
),
" ")</f>
        <v xml:space="preserve"> </v>
      </c>
      <c r="M1401" s="144"/>
      <c r="N1401" s="144"/>
      <c r="O1401" s="144"/>
      <c r="P1401" s="144"/>
      <c r="Q1401" s="144"/>
      <c r="R1401" s="171"/>
      <c r="S1401" s="147">
        <f>NCA_Calculations!$P$1413</f>
        <v>0</v>
      </c>
      <c r="T1401" s="147">
        <f>NCA_Calculations!$Q$1413</f>
        <v>0</v>
      </c>
      <c r="U1401" s="144"/>
      <c r="V1401" s="144"/>
      <c r="W1401" s="149" t="str" cm="1">
        <f t="array" ref="W1401">_xlfn.IFNA(
_xlfn.IFS(
ISBLANK($U1401),"Missing space use.",
AND('Establishment details'!$C$14="Secondary",$V1401="Classbase"),"Invalid Status type",
AND(OR( $V1401="Classbase", $V1401="Teaching", $V1401="Early years",$V1401="SEND resourced"), NOT(ISBLANK($M1401))),"Space with status type and unusable type.",
AND($V1401= "Classbase",'Establishment details'!$C$22&gt;=10), "Classbase status is only valid in schools with a primary element.",
AND($I1401= "Large",$N1401 &gt; 3.5), "Large rooms with less than 3.5m height.",
AND(OR($V1401="Light practical (science)",$V1401="Light practical (science)",$V1401="Heavy practical (workshops)", $V1401="Heavy practical (clean)"), OR($O1401=0,ISBLANK($O1401))),"Missing sinks count for light and heavy practical spaces.",
AND($M1401 = "Other",ISBLANK($R1401)), "Invalid unusable type / missing note for other unusable type."
),
" ")</f>
        <v>Missing space use.</v>
      </c>
    </row>
    <row r="1402" spans="2:23" ht="15.75" x14ac:dyDescent="0.25">
      <c r="B1402" s="143"/>
      <c r="C1402" s="144"/>
      <c r="D1402" s="144"/>
      <c r="E1402" s="144"/>
      <c r="F1402" s="147" t="str" cm="1">
        <f t="array" ref="F1402">_xlfn.IFNA(CONCATENATE(_xlfn.IFS($D1402="Mezzanine",LEFT($D1402,1), $D1402="Ground Floor",LEFT($D1402,1),$D1402="Basment ",LEFT($D1402,1), $D1402="1st Floor", "0"&amp;LEFT($D1402,1), $D1402="2nd Floor", "0"&amp;LEFT($D1402,1), $D1402="3rd Floor", "0"&amp;LEFT($D1402,1), $D1402="4th Floor", "0"&amp;LEFT($D1402,1), $D1402="5th Floor", "0"&amp;LEFT($D1402,1), $D1402="6th Floor", "0"&amp;LEFT($D1402,1),$D1402="7th Floor", "0"&amp;LEFT($D1402,1),$D1402="8th Floor", "0"&amp;LEFT($D1402,1),$D1402="9th Floor", "0"&amp;LEFT($D1402,1),$D1402="10th Floor", LEFT($D1402,2),$D1402="11th Floor", LEFT($D1402,2),$D1402="12th Floor", LEFT($D1402,2),$D1402="13th Floor", LEFT($D1402,2), $D1402="Lower Ground", LEFT($D1402)&amp;IF(ISNUMBER(FIND(" ",$D1402)),MID($D1402,FIND(" ",$D1402)+1,1),"")&amp;IF(ISNUMBER(FIND(" ",$D1402,FIND(" ",$D1402)+1)),MID($D1402,FIND(" ",$D1402,FIND(" ",$D1402)+1)+1,1),""),$D1402="Upper Ground", LEFT($D1402)&amp;IF(ISNUMBER(FIND(" ",$D1402)),MID($D1402,FIND(" ",$D1402)+1,1),"")&amp;IF(ISNUMBER(FIND(" ",$D1402,FIND(" ",$D1402)+1)),MID($D1402,FIND(" ",$D1402,FIND(" ",$D1402)+1)+1,1),"")),".0",$E1402), " ")</f>
        <v xml:space="preserve"> </v>
      </c>
      <c r="G1402" s="144"/>
      <c r="H1402" s="144"/>
      <c r="I1402" s="144"/>
      <c r="J1402" s="144"/>
      <c r="K1402" s="144"/>
      <c r="L1402" s="149" t="str" cm="1">
        <f t="array" ref="L1402">_xlfn.IFNA(
_xlfn.IFS(
AND($F1402=" ",$G1402=" ",$H1402=" "),"Please update all three: Surveyor Room Reference, Establishment Room Reference and Establishment Room Name",
AND(OR($I1402="General",$I1402="Open plan/ semi-open general",$I1402="Fitted",$I1402="Light practical (science)",$I1402="Light practical (other)",$I1402="Heavy practical (workshops)",$I1402="Heavy practical (clean)",$I1402="Large",$I1402="Storage"),$J1402=0,$K1402=0),"Please update Net Area or Non-net Area",
AND($B1402&lt;&gt;"OUT",$J1402=0,$I1402&lt;&gt;"Non-net",$M1402="85% Circulation"),"Net area not recorded for spaces with 85% circulation unusable type",
AND(OR($I1402="General",$I1402="Open plan/ semi-open general",$I1402="Fitted",$I1402="Light practical (science)",$I1402="Light practical (other)",$I1402="Heavy practical (workshops)",$I1402="Heavy practical (clean)",$I1402="Large",$I1402="Storage"),OR($J1402=0,ISBLANK($J1402))),"Net area not recorded in net spaces",
AND(OR($I1402="Non-net",$I1402="Outdoor space"),$J1402&gt;0),"Net Area Recorded in Non-net space",
AND($I1402="General",$J1402&gt;90),"This general space is over 90m2, please ensure that this space is entered as separate spaces if it usually used as separate spaces",
AND($I1402="Open plan/ semi-open general",$J1402&lt;27),"Open plan general space under 27m2",
AND(OR($K1402=0,ISBLANK($K1402)), $I1402="Non-net"),"Non-net area not recorded in non-net space"
),
" ")</f>
        <v xml:space="preserve"> </v>
      </c>
      <c r="M1402" s="144"/>
      <c r="N1402" s="144"/>
      <c r="O1402" s="144"/>
      <c r="P1402" s="144"/>
      <c r="Q1402" s="144"/>
      <c r="R1402" s="171"/>
      <c r="S1402" s="147">
        <f>NCA_Calculations!$P$1414</f>
        <v>0</v>
      </c>
      <c r="T1402" s="147">
        <f>NCA_Calculations!$Q$1414</f>
        <v>0</v>
      </c>
      <c r="U1402" s="144"/>
      <c r="V1402" s="144"/>
      <c r="W1402" s="149" t="str" cm="1">
        <f t="array" ref="W1402">_xlfn.IFNA(
_xlfn.IFS(
ISBLANK($U1402),"Missing space use.",
AND('Establishment details'!$C$14="Secondary",$V1402="Classbase"),"Invalid Status type",
AND(OR( $V1402="Classbase", $V1402="Teaching", $V1402="Early years",$V1402="SEND resourced"), NOT(ISBLANK($M1402))),"Space with status type and unusable type.",
AND($V1402= "Classbase",'Establishment details'!$C$22&gt;=10), "Classbase status is only valid in schools with a primary element.",
AND($I1402= "Large",$N1402 &gt; 3.5), "Large rooms with less than 3.5m height.",
AND(OR($V1402="Light practical (science)",$V1402="Light practical (science)",$V1402="Heavy practical (workshops)", $V1402="Heavy practical (clean)"), OR($O1402=0,ISBLANK($O1402))),"Missing sinks count for light and heavy practical spaces.",
AND($M1402 = "Other",ISBLANK($R1402)), "Invalid unusable type / missing note for other unusable type."
),
" ")</f>
        <v>Missing space use.</v>
      </c>
    </row>
    <row r="1403" spans="2:23" ht="15.75" x14ac:dyDescent="0.25">
      <c r="B1403" s="143"/>
      <c r="C1403" s="144"/>
      <c r="D1403" s="144"/>
      <c r="E1403" s="144"/>
      <c r="F1403" s="147" t="str" cm="1">
        <f t="array" ref="F1403">_xlfn.IFNA(CONCATENATE(_xlfn.IFS($D1403="Mezzanine",LEFT($D1403,1), $D1403="Ground Floor",LEFT($D1403,1),$D1403="Basment ",LEFT($D1403,1), $D1403="1st Floor", "0"&amp;LEFT($D1403,1), $D1403="2nd Floor", "0"&amp;LEFT($D1403,1), $D1403="3rd Floor", "0"&amp;LEFT($D1403,1), $D1403="4th Floor", "0"&amp;LEFT($D1403,1), $D1403="5th Floor", "0"&amp;LEFT($D1403,1), $D1403="6th Floor", "0"&amp;LEFT($D1403,1),$D1403="7th Floor", "0"&amp;LEFT($D1403,1),$D1403="8th Floor", "0"&amp;LEFT($D1403,1),$D1403="9th Floor", "0"&amp;LEFT($D1403,1),$D1403="10th Floor", LEFT($D1403,2),$D1403="11th Floor", LEFT($D1403,2),$D1403="12th Floor", LEFT($D1403,2),$D1403="13th Floor", LEFT($D1403,2), $D1403="Lower Ground", LEFT($D1403)&amp;IF(ISNUMBER(FIND(" ",$D1403)),MID($D1403,FIND(" ",$D1403)+1,1),"")&amp;IF(ISNUMBER(FIND(" ",$D1403,FIND(" ",$D1403)+1)),MID($D1403,FIND(" ",$D1403,FIND(" ",$D1403)+1)+1,1),""),$D1403="Upper Ground", LEFT($D1403)&amp;IF(ISNUMBER(FIND(" ",$D1403)),MID($D1403,FIND(" ",$D1403)+1,1),"")&amp;IF(ISNUMBER(FIND(" ",$D1403,FIND(" ",$D1403)+1)),MID($D1403,FIND(" ",$D1403,FIND(" ",$D1403)+1)+1,1),"")),".0",$E1403), " ")</f>
        <v xml:space="preserve"> </v>
      </c>
      <c r="G1403" s="144"/>
      <c r="H1403" s="144"/>
      <c r="I1403" s="144"/>
      <c r="J1403" s="144"/>
      <c r="K1403" s="144"/>
      <c r="L1403" s="149" t="str" cm="1">
        <f t="array" ref="L1403">_xlfn.IFNA(
_xlfn.IFS(
AND($F1403=" ",$G1403=" ",$H1403=" "),"Please update all three: Surveyor Room Reference, Establishment Room Reference and Establishment Room Name",
AND(OR($I1403="General",$I1403="Open plan/ semi-open general",$I1403="Fitted",$I1403="Light practical (science)",$I1403="Light practical (other)",$I1403="Heavy practical (workshops)",$I1403="Heavy practical (clean)",$I1403="Large",$I1403="Storage"),$J1403=0,$K1403=0),"Please update Net Area or Non-net Area",
AND($B1403&lt;&gt;"OUT",$J1403=0,$I1403&lt;&gt;"Non-net",$M1403="85% Circulation"),"Net area not recorded for spaces with 85% circulation unusable type",
AND(OR($I1403="General",$I1403="Open plan/ semi-open general",$I1403="Fitted",$I1403="Light practical (science)",$I1403="Light practical (other)",$I1403="Heavy practical (workshops)",$I1403="Heavy practical (clean)",$I1403="Large",$I1403="Storage"),OR($J1403=0,ISBLANK($J1403))),"Net area not recorded in net spaces",
AND(OR($I1403="Non-net",$I1403="Outdoor space"),$J1403&gt;0),"Net Area Recorded in Non-net space",
AND($I1403="General",$J1403&gt;90),"This general space is over 90m2, please ensure that this space is entered as separate spaces if it usually used as separate spaces",
AND($I1403="Open plan/ semi-open general",$J1403&lt;27),"Open plan general space under 27m2",
AND(OR($K1403=0,ISBLANK($K1403)), $I1403="Non-net"),"Non-net area not recorded in non-net space"
),
" ")</f>
        <v xml:space="preserve"> </v>
      </c>
      <c r="M1403" s="144"/>
      <c r="N1403" s="144"/>
      <c r="O1403" s="144"/>
      <c r="P1403" s="144"/>
      <c r="Q1403" s="144"/>
      <c r="R1403" s="171"/>
      <c r="S1403" s="147">
        <f>NCA_Calculations!$P$1415</f>
        <v>0</v>
      </c>
      <c r="T1403" s="147">
        <f>NCA_Calculations!$Q$1415</f>
        <v>0</v>
      </c>
      <c r="U1403" s="144"/>
      <c r="V1403" s="144"/>
      <c r="W1403" s="149" t="str" cm="1">
        <f t="array" ref="W1403">_xlfn.IFNA(
_xlfn.IFS(
ISBLANK($U1403),"Missing space use.",
AND('Establishment details'!$C$14="Secondary",$V1403="Classbase"),"Invalid Status type",
AND(OR( $V1403="Classbase", $V1403="Teaching", $V1403="Early years",$V1403="SEND resourced"), NOT(ISBLANK($M1403))),"Space with status type and unusable type.",
AND($V1403= "Classbase",'Establishment details'!$C$22&gt;=10), "Classbase status is only valid in schools with a primary element.",
AND($I1403= "Large",$N1403 &gt; 3.5), "Large rooms with less than 3.5m height.",
AND(OR($V1403="Light practical (science)",$V1403="Light practical (science)",$V1403="Heavy practical (workshops)", $V1403="Heavy practical (clean)"), OR($O1403=0,ISBLANK($O1403))),"Missing sinks count for light and heavy practical spaces.",
AND($M1403 = "Other",ISBLANK($R1403)), "Invalid unusable type / missing note for other unusable type."
),
" ")</f>
        <v>Missing space use.</v>
      </c>
    </row>
    <row r="1404" spans="2:23" ht="15.75" x14ac:dyDescent="0.25">
      <c r="B1404" s="143"/>
      <c r="C1404" s="144"/>
      <c r="D1404" s="144"/>
      <c r="E1404" s="144"/>
      <c r="F1404" s="147" t="str" cm="1">
        <f t="array" ref="F1404">_xlfn.IFNA(CONCATENATE(_xlfn.IFS($D1404="Mezzanine",LEFT($D1404,1), $D1404="Ground Floor",LEFT($D1404,1),$D1404="Basment ",LEFT($D1404,1), $D1404="1st Floor", "0"&amp;LEFT($D1404,1), $D1404="2nd Floor", "0"&amp;LEFT($D1404,1), $D1404="3rd Floor", "0"&amp;LEFT($D1404,1), $D1404="4th Floor", "0"&amp;LEFT($D1404,1), $D1404="5th Floor", "0"&amp;LEFT($D1404,1), $D1404="6th Floor", "0"&amp;LEFT($D1404,1),$D1404="7th Floor", "0"&amp;LEFT($D1404,1),$D1404="8th Floor", "0"&amp;LEFT($D1404,1),$D1404="9th Floor", "0"&amp;LEFT($D1404,1),$D1404="10th Floor", LEFT($D1404,2),$D1404="11th Floor", LEFT($D1404,2),$D1404="12th Floor", LEFT($D1404,2),$D1404="13th Floor", LEFT($D1404,2), $D1404="Lower Ground", LEFT($D1404)&amp;IF(ISNUMBER(FIND(" ",$D1404)),MID($D1404,FIND(" ",$D1404)+1,1),"")&amp;IF(ISNUMBER(FIND(" ",$D1404,FIND(" ",$D1404)+1)),MID($D1404,FIND(" ",$D1404,FIND(" ",$D1404)+1)+1,1),""),$D1404="Upper Ground", LEFT($D1404)&amp;IF(ISNUMBER(FIND(" ",$D1404)),MID($D1404,FIND(" ",$D1404)+1,1),"")&amp;IF(ISNUMBER(FIND(" ",$D1404,FIND(" ",$D1404)+1)),MID($D1404,FIND(" ",$D1404,FIND(" ",$D1404)+1)+1,1),"")),".0",$E1404), " ")</f>
        <v xml:space="preserve"> </v>
      </c>
      <c r="G1404" s="144"/>
      <c r="H1404" s="144"/>
      <c r="I1404" s="144"/>
      <c r="J1404" s="144"/>
      <c r="K1404" s="144"/>
      <c r="L1404" s="149" t="str" cm="1">
        <f t="array" ref="L1404">_xlfn.IFNA(
_xlfn.IFS(
AND($F1404=" ",$G1404=" ",$H1404=" "),"Please update all three: Surveyor Room Reference, Establishment Room Reference and Establishment Room Name",
AND(OR($I1404="General",$I1404="Open plan/ semi-open general",$I1404="Fitted",$I1404="Light practical (science)",$I1404="Light practical (other)",$I1404="Heavy practical (workshops)",$I1404="Heavy practical (clean)",$I1404="Large",$I1404="Storage"),$J1404=0,$K1404=0),"Please update Net Area or Non-net Area",
AND($B1404&lt;&gt;"OUT",$J1404=0,$I1404&lt;&gt;"Non-net",$M1404="85% Circulation"),"Net area not recorded for spaces with 85% circulation unusable type",
AND(OR($I1404="General",$I1404="Open plan/ semi-open general",$I1404="Fitted",$I1404="Light practical (science)",$I1404="Light practical (other)",$I1404="Heavy practical (workshops)",$I1404="Heavy practical (clean)",$I1404="Large",$I1404="Storage"),OR($J1404=0,ISBLANK($J1404))),"Net area not recorded in net spaces",
AND(OR($I1404="Non-net",$I1404="Outdoor space"),$J1404&gt;0),"Net Area Recorded in Non-net space",
AND($I1404="General",$J1404&gt;90),"This general space is over 90m2, please ensure that this space is entered as separate spaces if it usually used as separate spaces",
AND($I1404="Open plan/ semi-open general",$J1404&lt;27),"Open plan general space under 27m2",
AND(OR($K1404=0,ISBLANK($K1404)), $I1404="Non-net"),"Non-net area not recorded in non-net space"
),
" ")</f>
        <v xml:space="preserve"> </v>
      </c>
      <c r="M1404" s="144"/>
      <c r="N1404" s="144"/>
      <c r="O1404" s="144"/>
      <c r="P1404" s="144"/>
      <c r="Q1404" s="144"/>
      <c r="R1404" s="171"/>
      <c r="S1404" s="147">
        <f>NCA_Calculations!$P$1416</f>
        <v>0</v>
      </c>
      <c r="T1404" s="147">
        <f>NCA_Calculations!$Q$1416</f>
        <v>0</v>
      </c>
      <c r="U1404" s="144"/>
      <c r="V1404" s="144"/>
      <c r="W1404" s="149" t="str" cm="1">
        <f t="array" ref="W1404">_xlfn.IFNA(
_xlfn.IFS(
ISBLANK($U1404),"Missing space use.",
AND('Establishment details'!$C$14="Secondary",$V1404="Classbase"),"Invalid Status type",
AND(OR( $V1404="Classbase", $V1404="Teaching", $V1404="Early years",$V1404="SEND resourced"), NOT(ISBLANK($M1404))),"Space with status type and unusable type.",
AND($V1404= "Classbase",'Establishment details'!$C$22&gt;=10), "Classbase status is only valid in schools with a primary element.",
AND($I1404= "Large",$N1404 &gt; 3.5), "Large rooms with less than 3.5m height.",
AND(OR($V1404="Light practical (science)",$V1404="Light practical (science)",$V1404="Heavy practical (workshops)", $V1404="Heavy practical (clean)"), OR($O1404=0,ISBLANK($O1404))),"Missing sinks count for light and heavy practical spaces.",
AND($M1404 = "Other",ISBLANK($R1404)), "Invalid unusable type / missing note for other unusable type."
),
" ")</f>
        <v>Missing space use.</v>
      </c>
    </row>
    <row r="1405" spans="2:23" ht="15.75" x14ac:dyDescent="0.25">
      <c r="B1405" s="143"/>
      <c r="C1405" s="144"/>
      <c r="D1405" s="144"/>
      <c r="E1405" s="144"/>
      <c r="F1405" s="147" t="str" cm="1">
        <f t="array" ref="F1405">_xlfn.IFNA(CONCATENATE(_xlfn.IFS($D1405="Mezzanine",LEFT($D1405,1), $D1405="Ground Floor",LEFT($D1405,1),$D1405="Basment ",LEFT($D1405,1), $D1405="1st Floor", "0"&amp;LEFT($D1405,1), $D1405="2nd Floor", "0"&amp;LEFT($D1405,1), $D1405="3rd Floor", "0"&amp;LEFT($D1405,1), $D1405="4th Floor", "0"&amp;LEFT($D1405,1), $D1405="5th Floor", "0"&amp;LEFT($D1405,1), $D1405="6th Floor", "0"&amp;LEFT($D1405,1),$D1405="7th Floor", "0"&amp;LEFT($D1405,1),$D1405="8th Floor", "0"&amp;LEFT($D1405,1),$D1405="9th Floor", "0"&amp;LEFT($D1405,1),$D1405="10th Floor", LEFT($D1405,2),$D1405="11th Floor", LEFT($D1405,2),$D1405="12th Floor", LEFT($D1405,2),$D1405="13th Floor", LEFT($D1405,2), $D1405="Lower Ground", LEFT($D1405)&amp;IF(ISNUMBER(FIND(" ",$D1405)),MID($D1405,FIND(" ",$D1405)+1,1),"")&amp;IF(ISNUMBER(FIND(" ",$D1405,FIND(" ",$D1405)+1)),MID($D1405,FIND(" ",$D1405,FIND(" ",$D1405)+1)+1,1),""),$D1405="Upper Ground", LEFT($D1405)&amp;IF(ISNUMBER(FIND(" ",$D1405)),MID($D1405,FIND(" ",$D1405)+1,1),"")&amp;IF(ISNUMBER(FIND(" ",$D1405,FIND(" ",$D1405)+1)),MID($D1405,FIND(" ",$D1405,FIND(" ",$D1405)+1)+1,1),"")),".0",$E1405), " ")</f>
        <v xml:space="preserve"> </v>
      </c>
      <c r="G1405" s="144"/>
      <c r="H1405" s="144"/>
      <c r="I1405" s="144"/>
      <c r="J1405" s="144"/>
      <c r="K1405" s="144"/>
      <c r="L1405" s="149" t="str" cm="1">
        <f t="array" ref="L1405">_xlfn.IFNA(
_xlfn.IFS(
AND($F1405=" ",$G1405=" ",$H1405=" "),"Please update all three: Surveyor Room Reference, Establishment Room Reference and Establishment Room Name",
AND(OR($I1405="General",$I1405="Open plan/ semi-open general",$I1405="Fitted",$I1405="Light practical (science)",$I1405="Light practical (other)",$I1405="Heavy practical (workshops)",$I1405="Heavy practical (clean)",$I1405="Large",$I1405="Storage"),$J1405=0,$K1405=0),"Please update Net Area or Non-net Area",
AND($B1405&lt;&gt;"OUT",$J1405=0,$I1405&lt;&gt;"Non-net",$M1405="85% Circulation"),"Net area not recorded for spaces with 85% circulation unusable type",
AND(OR($I1405="General",$I1405="Open plan/ semi-open general",$I1405="Fitted",$I1405="Light practical (science)",$I1405="Light practical (other)",$I1405="Heavy practical (workshops)",$I1405="Heavy practical (clean)",$I1405="Large",$I1405="Storage"),OR($J1405=0,ISBLANK($J1405))),"Net area not recorded in net spaces",
AND(OR($I1405="Non-net",$I1405="Outdoor space"),$J1405&gt;0),"Net Area Recorded in Non-net space",
AND($I1405="General",$J1405&gt;90),"This general space is over 90m2, please ensure that this space is entered as separate spaces if it usually used as separate spaces",
AND($I1405="Open plan/ semi-open general",$J1405&lt;27),"Open plan general space under 27m2",
AND(OR($K1405=0,ISBLANK($K1405)), $I1405="Non-net"),"Non-net area not recorded in non-net space"
),
" ")</f>
        <v xml:space="preserve"> </v>
      </c>
      <c r="M1405" s="144"/>
      <c r="N1405" s="144"/>
      <c r="O1405" s="144"/>
      <c r="P1405" s="144"/>
      <c r="Q1405" s="144"/>
      <c r="R1405" s="171"/>
      <c r="S1405" s="147">
        <f>NCA_Calculations!$P$1417</f>
        <v>0</v>
      </c>
      <c r="T1405" s="147">
        <f>NCA_Calculations!$Q$1417</f>
        <v>0</v>
      </c>
      <c r="U1405" s="144"/>
      <c r="V1405" s="144"/>
      <c r="W1405" s="149" t="str" cm="1">
        <f t="array" ref="W1405">_xlfn.IFNA(
_xlfn.IFS(
ISBLANK($U1405),"Missing space use.",
AND('Establishment details'!$C$14="Secondary",$V1405="Classbase"),"Invalid Status type",
AND(OR( $V1405="Classbase", $V1405="Teaching", $V1405="Early years",$V1405="SEND resourced"), NOT(ISBLANK($M1405))),"Space with status type and unusable type.",
AND($V1405= "Classbase",'Establishment details'!$C$22&gt;=10), "Classbase status is only valid in schools with a primary element.",
AND($I1405= "Large",$N1405 &gt; 3.5), "Large rooms with less than 3.5m height.",
AND(OR($V1405="Light practical (science)",$V1405="Light practical (science)",$V1405="Heavy practical (workshops)", $V1405="Heavy practical (clean)"), OR($O1405=0,ISBLANK($O1405))),"Missing sinks count for light and heavy practical spaces.",
AND($M1405 = "Other",ISBLANK($R1405)), "Invalid unusable type / missing note for other unusable type."
),
" ")</f>
        <v>Missing space use.</v>
      </c>
    </row>
    <row r="1406" spans="2:23" ht="15.75" x14ac:dyDescent="0.25">
      <c r="B1406" s="143"/>
      <c r="C1406" s="144"/>
      <c r="D1406" s="144"/>
      <c r="E1406" s="144"/>
      <c r="F1406" s="147" t="str" cm="1">
        <f t="array" ref="F1406">_xlfn.IFNA(CONCATENATE(_xlfn.IFS($D1406="Mezzanine",LEFT($D1406,1), $D1406="Ground Floor",LEFT($D1406,1),$D1406="Basment ",LEFT($D1406,1), $D1406="1st Floor", "0"&amp;LEFT($D1406,1), $D1406="2nd Floor", "0"&amp;LEFT($D1406,1), $D1406="3rd Floor", "0"&amp;LEFT($D1406,1), $D1406="4th Floor", "0"&amp;LEFT($D1406,1), $D1406="5th Floor", "0"&amp;LEFT($D1406,1), $D1406="6th Floor", "0"&amp;LEFT($D1406,1),$D1406="7th Floor", "0"&amp;LEFT($D1406,1),$D1406="8th Floor", "0"&amp;LEFT($D1406,1),$D1406="9th Floor", "0"&amp;LEFT($D1406,1),$D1406="10th Floor", LEFT($D1406,2),$D1406="11th Floor", LEFT($D1406,2),$D1406="12th Floor", LEFT($D1406,2),$D1406="13th Floor", LEFT($D1406,2), $D1406="Lower Ground", LEFT($D1406)&amp;IF(ISNUMBER(FIND(" ",$D1406)),MID($D1406,FIND(" ",$D1406)+1,1),"")&amp;IF(ISNUMBER(FIND(" ",$D1406,FIND(" ",$D1406)+1)),MID($D1406,FIND(" ",$D1406,FIND(" ",$D1406)+1)+1,1),""),$D1406="Upper Ground", LEFT($D1406)&amp;IF(ISNUMBER(FIND(" ",$D1406)),MID($D1406,FIND(" ",$D1406)+1,1),"")&amp;IF(ISNUMBER(FIND(" ",$D1406,FIND(" ",$D1406)+1)),MID($D1406,FIND(" ",$D1406,FIND(" ",$D1406)+1)+1,1),"")),".0",$E1406), " ")</f>
        <v xml:space="preserve"> </v>
      </c>
      <c r="G1406" s="144"/>
      <c r="H1406" s="144"/>
      <c r="I1406" s="144"/>
      <c r="J1406" s="144"/>
      <c r="K1406" s="144"/>
      <c r="L1406" s="149" t="str" cm="1">
        <f t="array" ref="L1406">_xlfn.IFNA(
_xlfn.IFS(
AND($F1406=" ",$G1406=" ",$H1406=" "),"Please update all three: Surveyor Room Reference, Establishment Room Reference and Establishment Room Name",
AND(OR($I1406="General",$I1406="Open plan/ semi-open general",$I1406="Fitted",$I1406="Light practical (science)",$I1406="Light practical (other)",$I1406="Heavy practical (workshops)",$I1406="Heavy practical (clean)",$I1406="Large",$I1406="Storage"),$J1406=0,$K1406=0),"Please update Net Area or Non-net Area",
AND($B1406&lt;&gt;"OUT",$J1406=0,$I1406&lt;&gt;"Non-net",$M1406="85% Circulation"),"Net area not recorded for spaces with 85% circulation unusable type",
AND(OR($I1406="General",$I1406="Open plan/ semi-open general",$I1406="Fitted",$I1406="Light practical (science)",$I1406="Light practical (other)",$I1406="Heavy practical (workshops)",$I1406="Heavy practical (clean)",$I1406="Large",$I1406="Storage"),OR($J1406=0,ISBLANK($J1406))),"Net area not recorded in net spaces",
AND(OR($I1406="Non-net",$I1406="Outdoor space"),$J1406&gt;0),"Net Area Recorded in Non-net space",
AND($I1406="General",$J1406&gt;90),"This general space is over 90m2, please ensure that this space is entered as separate spaces if it usually used as separate spaces",
AND($I1406="Open plan/ semi-open general",$J1406&lt;27),"Open plan general space under 27m2",
AND(OR($K1406=0,ISBLANK($K1406)), $I1406="Non-net"),"Non-net area not recorded in non-net space"
),
" ")</f>
        <v xml:space="preserve"> </v>
      </c>
      <c r="M1406" s="144"/>
      <c r="N1406" s="144"/>
      <c r="O1406" s="144"/>
      <c r="P1406" s="144"/>
      <c r="Q1406" s="144"/>
      <c r="R1406" s="171"/>
      <c r="S1406" s="147">
        <f>NCA_Calculations!$P$1418</f>
        <v>0</v>
      </c>
      <c r="T1406" s="147">
        <f>NCA_Calculations!$Q$1418</f>
        <v>0</v>
      </c>
      <c r="U1406" s="144"/>
      <c r="V1406" s="144"/>
      <c r="W1406" s="149" t="str" cm="1">
        <f t="array" ref="W1406">_xlfn.IFNA(
_xlfn.IFS(
ISBLANK($U1406),"Missing space use.",
AND('Establishment details'!$C$14="Secondary",$V1406="Classbase"),"Invalid Status type",
AND(OR( $V1406="Classbase", $V1406="Teaching", $V1406="Early years",$V1406="SEND resourced"), NOT(ISBLANK($M1406))),"Space with status type and unusable type.",
AND($V1406= "Classbase",'Establishment details'!$C$22&gt;=10), "Classbase status is only valid in schools with a primary element.",
AND($I1406= "Large",$N1406 &gt; 3.5), "Large rooms with less than 3.5m height.",
AND(OR($V1406="Light practical (science)",$V1406="Light practical (science)",$V1406="Heavy practical (workshops)", $V1406="Heavy practical (clean)"), OR($O1406=0,ISBLANK($O1406))),"Missing sinks count for light and heavy practical spaces.",
AND($M1406 = "Other",ISBLANK($R1406)), "Invalid unusable type / missing note for other unusable type."
),
" ")</f>
        <v>Missing space use.</v>
      </c>
    </row>
    <row r="1407" spans="2:23" ht="15.75" x14ac:dyDescent="0.25">
      <c r="B1407" s="143"/>
      <c r="C1407" s="144"/>
      <c r="D1407" s="144"/>
      <c r="E1407" s="144"/>
      <c r="F1407" s="147" t="str" cm="1">
        <f t="array" ref="F1407">_xlfn.IFNA(CONCATENATE(_xlfn.IFS($D1407="Mezzanine",LEFT($D1407,1), $D1407="Ground Floor",LEFT($D1407,1),$D1407="Basment ",LEFT($D1407,1), $D1407="1st Floor", "0"&amp;LEFT($D1407,1), $D1407="2nd Floor", "0"&amp;LEFT($D1407,1), $D1407="3rd Floor", "0"&amp;LEFT($D1407,1), $D1407="4th Floor", "0"&amp;LEFT($D1407,1), $D1407="5th Floor", "0"&amp;LEFT($D1407,1), $D1407="6th Floor", "0"&amp;LEFT($D1407,1),$D1407="7th Floor", "0"&amp;LEFT($D1407,1),$D1407="8th Floor", "0"&amp;LEFT($D1407,1),$D1407="9th Floor", "0"&amp;LEFT($D1407,1),$D1407="10th Floor", LEFT($D1407,2),$D1407="11th Floor", LEFT($D1407,2),$D1407="12th Floor", LEFT($D1407,2),$D1407="13th Floor", LEFT($D1407,2), $D1407="Lower Ground", LEFT($D1407)&amp;IF(ISNUMBER(FIND(" ",$D1407)),MID($D1407,FIND(" ",$D1407)+1,1),"")&amp;IF(ISNUMBER(FIND(" ",$D1407,FIND(" ",$D1407)+1)),MID($D1407,FIND(" ",$D1407,FIND(" ",$D1407)+1)+1,1),""),$D1407="Upper Ground", LEFT($D1407)&amp;IF(ISNUMBER(FIND(" ",$D1407)),MID($D1407,FIND(" ",$D1407)+1,1),"")&amp;IF(ISNUMBER(FIND(" ",$D1407,FIND(" ",$D1407)+1)),MID($D1407,FIND(" ",$D1407,FIND(" ",$D1407)+1)+1,1),"")),".0",$E1407), " ")</f>
        <v xml:space="preserve"> </v>
      </c>
      <c r="G1407" s="144"/>
      <c r="H1407" s="144"/>
      <c r="I1407" s="144"/>
      <c r="J1407" s="144"/>
      <c r="K1407" s="144"/>
      <c r="L1407" s="149" t="str" cm="1">
        <f t="array" ref="L1407">_xlfn.IFNA(
_xlfn.IFS(
AND($F1407=" ",$G1407=" ",$H1407=" "),"Please update all three: Surveyor Room Reference, Establishment Room Reference and Establishment Room Name",
AND(OR($I1407="General",$I1407="Open plan/ semi-open general",$I1407="Fitted",$I1407="Light practical (science)",$I1407="Light practical (other)",$I1407="Heavy practical (workshops)",$I1407="Heavy practical (clean)",$I1407="Large",$I1407="Storage"),$J1407=0,$K1407=0),"Please update Net Area or Non-net Area",
AND($B1407&lt;&gt;"OUT",$J1407=0,$I1407&lt;&gt;"Non-net",$M1407="85% Circulation"),"Net area not recorded for spaces with 85% circulation unusable type",
AND(OR($I1407="General",$I1407="Open plan/ semi-open general",$I1407="Fitted",$I1407="Light practical (science)",$I1407="Light practical (other)",$I1407="Heavy practical (workshops)",$I1407="Heavy practical (clean)",$I1407="Large",$I1407="Storage"),OR($J1407=0,ISBLANK($J1407))),"Net area not recorded in net spaces",
AND(OR($I1407="Non-net",$I1407="Outdoor space"),$J1407&gt;0),"Net Area Recorded in Non-net space",
AND($I1407="General",$J1407&gt;90),"This general space is over 90m2, please ensure that this space is entered as separate spaces if it usually used as separate spaces",
AND($I1407="Open plan/ semi-open general",$J1407&lt;27),"Open plan general space under 27m2",
AND(OR($K1407=0,ISBLANK($K1407)), $I1407="Non-net"),"Non-net area not recorded in non-net space"
),
" ")</f>
        <v xml:space="preserve"> </v>
      </c>
      <c r="M1407" s="144"/>
      <c r="N1407" s="144"/>
      <c r="O1407" s="144"/>
      <c r="P1407" s="144"/>
      <c r="Q1407" s="144"/>
      <c r="R1407" s="171"/>
      <c r="S1407" s="147">
        <f>NCA_Calculations!$P$1419</f>
        <v>0</v>
      </c>
      <c r="T1407" s="147">
        <f>NCA_Calculations!$Q$1419</f>
        <v>0</v>
      </c>
      <c r="U1407" s="144"/>
      <c r="V1407" s="144"/>
      <c r="W1407" s="149" t="str" cm="1">
        <f t="array" ref="W1407">_xlfn.IFNA(
_xlfn.IFS(
ISBLANK($U1407),"Missing space use.",
AND('Establishment details'!$C$14="Secondary",$V1407="Classbase"),"Invalid Status type",
AND(OR( $V1407="Classbase", $V1407="Teaching", $V1407="Early years",$V1407="SEND resourced"), NOT(ISBLANK($M1407))),"Space with status type and unusable type.",
AND($V1407= "Classbase",'Establishment details'!$C$22&gt;=10), "Classbase status is only valid in schools with a primary element.",
AND($I1407= "Large",$N1407 &gt; 3.5), "Large rooms with less than 3.5m height.",
AND(OR($V1407="Light practical (science)",$V1407="Light practical (science)",$V1407="Heavy practical (workshops)", $V1407="Heavy practical (clean)"), OR($O1407=0,ISBLANK($O1407))),"Missing sinks count for light and heavy practical spaces.",
AND($M1407 = "Other",ISBLANK($R1407)), "Invalid unusable type / missing note for other unusable type."
),
" ")</f>
        <v>Missing space use.</v>
      </c>
    </row>
    <row r="1408" spans="2:23" ht="15.75" x14ac:dyDescent="0.25">
      <c r="B1408" s="143"/>
      <c r="C1408" s="144"/>
      <c r="D1408" s="144"/>
      <c r="E1408" s="144"/>
      <c r="F1408" s="147" t="str" cm="1">
        <f t="array" ref="F1408">_xlfn.IFNA(CONCATENATE(_xlfn.IFS($D1408="Mezzanine",LEFT($D1408,1), $D1408="Ground Floor",LEFT($D1408,1),$D1408="Basment ",LEFT($D1408,1), $D1408="1st Floor", "0"&amp;LEFT($D1408,1), $D1408="2nd Floor", "0"&amp;LEFT($D1408,1), $D1408="3rd Floor", "0"&amp;LEFT($D1408,1), $D1408="4th Floor", "0"&amp;LEFT($D1408,1), $D1408="5th Floor", "0"&amp;LEFT($D1408,1), $D1408="6th Floor", "0"&amp;LEFT($D1408,1),$D1408="7th Floor", "0"&amp;LEFT($D1408,1),$D1408="8th Floor", "0"&amp;LEFT($D1408,1),$D1408="9th Floor", "0"&amp;LEFT($D1408,1),$D1408="10th Floor", LEFT($D1408,2),$D1408="11th Floor", LEFT($D1408,2),$D1408="12th Floor", LEFT($D1408,2),$D1408="13th Floor", LEFT($D1408,2), $D1408="Lower Ground", LEFT($D1408)&amp;IF(ISNUMBER(FIND(" ",$D1408)),MID($D1408,FIND(" ",$D1408)+1,1),"")&amp;IF(ISNUMBER(FIND(" ",$D1408,FIND(" ",$D1408)+1)),MID($D1408,FIND(" ",$D1408,FIND(" ",$D1408)+1)+1,1),""),$D1408="Upper Ground", LEFT($D1408)&amp;IF(ISNUMBER(FIND(" ",$D1408)),MID($D1408,FIND(" ",$D1408)+1,1),"")&amp;IF(ISNUMBER(FIND(" ",$D1408,FIND(" ",$D1408)+1)),MID($D1408,FIND(" ",$D1408,FIND(" ",$D1408)+1)+1,1),"")),".0",$E1408), " ")</f>
        <v xml:space="preserve"> </v>
      </c>
      <c r="G1408" s="144"/>
      <c r="H1408" s="144"/>
      <c r="I1408" s="144"/>
      <c r="J1408" s="144"/>
      <c r="K1408" s="144"/>
      <c r="L1408" s="149" t="str" cm="1">
        <f t="array" ref="L1408">_xlfn.IFNA(
_xlfn.IFS(
AND($F1408=" ",$G1408=" ",$H1408=" "),"Please update all three: Surveyor Room Reference, Establishment Room Reference and Establishment Room Name",
AND(OR($I1408="General",$I1408="Open plan/ semi-open general",$I1408="Fitted",$I1408="Light practical (science)",$I1408="Light practical (other)",$I1408="Heavy practical (workshops)",$I1408="Heavy practical (clean)",$I1408="Large",$I1408="Storage"),$J1408=0,$K1408=0),"Please update Net Area or Non-net Area",
AND($B1408&lt;&gt;"OUT",$J1408=0,$I1408&lt;&gt;"Non-net",$M1408="85% Circulation"),"Net area not recorded for spaces with 85% circulation unusable type",
AND(OR($I1408="General",$I1408="Open plan/ semi-open general",$I1408="Fitted",$I1408="Light practical (science)",$I1408="Light practical (other)",$I1408="Heavy practical (workshops)",$I1408="Heavy practical (clean)",$I1408="Large",$I1408="Storage"),OR($J1408=0,ISBLANK($J1408))),"Net area not recorded in net spaces",
AND(OR($I1408="Non-net",$I1408="Outdoor space"),$J1408&gt;0),"Net Area Recorded in Non-net space",
AND($I1408="General",$J1408&gt;90),"This general space is over 90m2, please ensure that this space is entered as separate spaces if it usually used as separate spaces",
AND($I1408="Open plan/ semi-open general",$J1408&lt;27),"Open plan general space under 27m2",
AND(OR($K1408=0,ISBLANK($K1408)), $I1408="Non-net"),"Non-net area not recorded in non-net space"
),
" ")</f>
        <v xml:space="preserve"> </v>
      </c>
      <c r="M1408" s="144"/>
      <c r="N1408" s="144"/>
      <c r="O1408" s="144"/>
      <c r="P1408" s="144"/>
      <c r="Q1408" s="144"/>
      <c r="R1408" s="171"/>
      <c r="S1408" s="147">
        <f>NCA_Calculations!$P$1420</f>
        <v>0</v>
      </c>
      <c r="T1408" s="147">
        <f>NCA_Calculations!$Q$1420</f>
        <v>0</v>
      </c>
      <c r="U1408" s="144"/>
      <c r="V1408" s="144"/>
      <c r="W1408" s="149" t="str" cm="1">
        <f t="array" ref="W1408">_xlfn.IFNA(
_xlfn.IFS(
ISBLANK($U1408),"Missing space use.",
AND('Establishment details'!$C$14="Secondary",$V1408="Classbase"),"Invalid Status type",
AND(OR( $V1408="Classbase", $V1408="Teaching", $V1408="Early years",$V1408="SEND resourced"), NOT(ISBLANK($M1408))),"Space with status type and unusable type.",
AND($V1408= "Classbase",'Establishment details'!$C$22&gt;=10), "Classbase status is only valid in schools with a primary element.",
AND($I1408= "Large",$N1408 &gt; 3.5), "Large rooms with less than 3.5m height.",
AND(OR($V1408="Light practical (science)",$V1408="Light practical (science)",$V1408="Heavy practical (workshops)", $V1408="Heavy practical (clean)"), OR($O1408=0,ISBLANK($O1408))),"Missing sinks count for light and heavy practical spaces.",
AND($M1408 = "Other",ISBLANK($R1408)), "Invalid unusable type / missing note for other unusable type."
),
" ")</f>
        <v>Missing space use.</v>
      </c>
    </row>
    <row r="1409" spans="2:23" ht="15.75" x14ac:dyDescent="0.25">
      <c r="B1409" s="143"/>
      <c r="C1409" s="144"/>
      <c r="D1409" s="144"/>
      <c r="E1409" s="144"/>
      <c r="F1409" s="147" t="str" cm="1">
        <f t="array" ref="F1409">_xlfn.IFNA(CONCATENATE(_xlfn.IFS($D1409="Mezzanine",LEFT($D1409,1), $D1409="Ground Floor",LEFT($D1409,1),$D1409="Basment ",LEFT($D1409,1), $D1409="1st Floor", "0"&amp;LEFT($D1409,1), $D1409="2nd Floor", "0"&amp;LEFT($D1409,1), $D1409="3rd Floor", "0"&amp;LEFT($D1409,1), $D1409="4th Floor", "0"&amp;LEFT($D1409,1), $D1409="5th Floor", "0"&amp;LEFT($D1409,1), $D1409="6th Floor", "0"&amp;LEFT($D1409,1),$D1409="7th Floor", "0"&amp;LEFT($D1409,1),$D1409="8th Floor", "0"&amp;LEFT($D1409,1),$D1409="9th Floor", "0"&amp;LEFT($D1409,1),$D1409="10th Floor", LEFT($D1409,2),$D1409="11th Floor", LEFT($D1409,2),$D1409="12th Floor", LEFT($D1409,2),$D1409="13th Floor", LEFT($D1409,2), $D1409="Lower Ground", LEFT($D1409)&amp;IF(ISNUMBER(FIND(" ",$D1409)),MID($D1409,FIND(" ",$D1409)+1,1),"")&amp;IF(ISNUMBER(FIND(" ",$D1409,FIND(" ",$D1409)+1)),MID($D1409,FIND(" ",$D1409,FIND(" ",$D1409)+1)+1,1),""),$D1409="Upper Ground", LEFT($D1409)&amp;IF(ISNUMBER(FIND(" ",$D1409)),MID($D1409,FIND(" ",$D1409)+1,1),"")&amp;IF(ISNUMBER(FIND(" ",$D1409,FIND(" ",$D1409)+1)),MID($D1409,FIND(" ",$D1409,FIND(" ",$D1409)+1)+1,1),"")),".0",$E1409), " ")</f>
        <v xml:space="preserve"> </v>
      </c>
      <c r="G1409" s="144"/>
      <c r="H1409" s="144"/>
      <c r="I1409" s="144"/>
      <c r="J1409" s="144"/>
      <c r="K1409" s="144"/>
      <c r="L1409" s="149" t="str" cm="1">
        <f t="array" ref="L1409">_xlfn.IFNA(
_xlfn.IFS(
AND($F1409=" ",$G1409=" ",$H1409=" "),"Please update all three: Surveyor Room Reference, Establishment Room Reference and Establishment Room Name",
AND(OR($I1409="General",$I1409="Open plan/ semi-open general",$I1409="Fitted",$I1409="Light practical (science)",$I1409="Light practical (other)",$I1409="Heavy practical (workshops)",$I1409="Heavy practical (clean)",$I1409="Large",$I1409="Storage"),$J1409=0,$K1409=0),"Please update Net Area or Non-net Area",
AND($B1409&lt;&gt;"OUT",$J1409=0,$I1409&lt;&gt;"Non-net",$M1409="85% Circulation"),"Net area not recorded for spaces with 85% circulation unusable type",
AND(OR($I1409="General",$I1409="Open plan/ semi-open general",$I1409="Fitted",$I1409="Light practical (science)",$I1409="Light practical (other)",$I1409="Heavy practical (workshops)",$I1409="Heavy practical (clean)",$I1409="Large",$I1409="Storage"),OR($J1409=0,ISBLANK($J1409))),"Net area not recorded in net spaces",
AND(OR($I1409="Non-net",$I1409="Outdoor space"),$J1409&gt;0),"Net Area Recorded in Non-net space",
AND($I1409="General",$J1409&gt;90),"This general space is over 90m2, please ensure that this space is entered as separate spaces if it usually used as separate spaces",
AND($I1409="Open plan/ semi-open general",$J1409&lt;27),"Open plan general space under 27m2",
AND(OR($K1409=0,ISBLANK($K1409)), $I1409="Non-net"),"Non-net area not recorded in non-net space"
),
" ")</f>
        <v xml:space="preserve"> </v>
      </c>
      <c r="M1409" s="144"/>
      <c r="N1409" s="144"/>
      <c r="O1409" s="144"/>
      <c r="P1409" s="144"/>
      <c r="Q1409" s="144"/>
      <c r="R1409" s="171"/>
      <c r="S1409" s="147">
        <f>NCA_Calculations!$P$1421</f>
        <v>0</v>
      </c>
      <c r="T1409" s="147">
        <f>NCA_Calculations!$Q$1421</f>
        <v>0</v>
      </c>
      <c r="U1409" s="144"/>
      <c r="V1409" s="144"/>
      <c r="W1409" s="149" t="str" cm="1">
        <f t="array" ref="W1409">_xlfn.IFNA(
_xlfn.IFS(
ISBLANK($U1409),"Missing space use.",
AND('Establishment details'!$C$14="Secondary",$V1409="Classbase"),"Invalid Status type",
AND(OR( $V1409="Classbase", $V1409="Teaching", $V1409="Early years",$V1409="SEND resourced"), NOT(ISBLANK($M1409))),"Space with status type and unusable type.",
AND($V1409= "Classbase",'Establishment details'!$C$22&gt;=10), "Classbase status is only valid in schools with a primary element.",
AND($I1409= "Large",$N1409 &gt; 3.5), "Large rooms with less than 3.5m height.",
AND(OR($V1409="Light practical (science)",$V1409="Light practical (science)",$V1409="Heavy practical (workshops)", $V1409="Heavy practical (clean)"), OR($O1409=0,ISBLANK($O1409))),"Missing sinks count for light and heavy practical spaces.",
AND($M1409 = "Other",ISBLANK($R1409)), "Invalid unusable type / missing note for other unusable type."
),
" ")</f>
        <v>Missing space use.</v>
      </c>
    </row>
    <row r="1410" spans="2:23" ht="15.75" x14ac:dyDescent="0.25">
      <c r="B1410" s="143"/>
      <c r="C1410" s="144"/>
      <c r="D1410" s="144"/>
      <c r="E1410" s="144"/>
      <c r="F1410" s="147" t="str" cm="1">
        <f t="array" ref="F1410">_xlfn.IFNA(CONCATENATE(_xlfn.IFS($D1410="Mezzanine",LEFT($D1410,1), $D1410="Ground Floor",LEFT($D1410,1),$D1410="Basment ",LEFT($D1410,1), $D1410="1st Floor", "0"&amp;LEFT($D1410,1), $D1410="2nd Floor", "0"&amp;LEFT($D1410,1), $D1410="3rd Floor", "0"&amp;LEFT($D1410,1), $D1410="4th Floor", "0"&amp;LEFT($D1410,1), $D1410="5th Floor", "0"&amp;LEFT($D1410,1), $D1410="6th Floor", "0"&amp;LEFT($D1410,1),$D1410="7th Floor", "0"&amp;LEFT($D1410,1),$D1410="8th Floor", "0"&amp;LEFT($D1410,1),$D1410="9th Floor", "0"&amp;LEFT($D1410,1),$D1410="10th Floor", LEFT($D1410,2),$D1410="11th Floor", LEFT($D1410,2),$D1410="12th Floor", LEFT($D1410,2),$D1410="13th Floor", LEFT($D1410,2), $D1410="Lower Ground", LEFT($D1410)&amp;IF(ISNUMBER(FIND(" ",$D1410)),MID($D1410,FIND(" ",$D1410)+1,1),"")&amp;IF(ISNUMBER(FIND(" ",$D1410,FIND(" ",$D1410)+1)),MID($D1410,FIND(" ",$D1410,FIND(" ",$D1410)+1)+1,1),""),$D1410="Upper Ground", LEFT($D1410)&amp;IF(ISNUMBER(FIND(" ",$D1410)),MID($D1410,FIND(" ",$D1410)+1,1),"")&amp;IF(ISNUMBER(FIND(" ",$D1410,FIND(" ",$D1410)+1)),MID($D1410,FIND(" ",$D1410,FIND(" ",$D1410)+1)+1,1),"")),".0",$E1410), " ")</f>
        <v xml:space="preserve"> </v>
      </c>
      <c r="G1410" s="144"/>
      <c r="H1410" s="144"/>
      <c r="I1410" s="144"/>
      <c r="J1410" s="144"/>
      <c r="K1410" s="144"/>
      <c r="L1410" s="149" t="str" cm="1">
        <f t="array" ref="L1410">_xlfn.IFNA(
_xlfn.IFS(
AND($F1410=" ",$G1410=" ",$H1410=" "),"Please update all three: Surveyor Room Reference, Establishment Room Reference and Establishment Room Name",
AND(OR($I1410="General",$I1410="Open plan/ semi-open general",$I1410="Fitted",$I1410="Light practical (science)",$I1410="Light practical (other)",$I1410="Heavy practical (workshops)",$I1410="Heavy practical (clean)",$I1410="Large",$I1410="Storage"),$J1410=0,$K1410=0),"Please update Net Area or Non-net Area",
AND($B1410&lt;&gt;"OUT",$J1410=0,$I1410&lt;&gt;"Non-net",$M1410="85% Circulation"),"Net area not recorded for spaces with 85% circulation unusable type",
AND(OR($I1410="General",$I1410="Open plan/ semi-open general",$I1410="Fitted",$I1410="Light practical (science)",$I1410="Light practical (other)",$I1410="Heavy practical (workshops)",$I1410="Heavy practical (clean)",$I1410="Large",$I1410="Storage"),OR($J1410=0,ISBLANK($J1410))),"Net area not recorded in net spaces",
AND(OR($I1410="Non-net",$I1410="Outdoor space"),$J1410&gt;0),"Net Area Recorded in Non-net space",
AND($I1410="General",$J1410&gt;90),"This general space is over 90m2, please ensure that this space is entered as separate spaces if it usually used as separate spaces",
AND($I1410="Open plan/ semi-open general",$J1410&lt;27),"Open plan general space under 27m2",
AND(OR($K1410=0,ISBLANK($K1410)), $I1410="Non-net"),"Non-net area not recorded in non-net space"
),
" ")</f>
        <v xml:space="preserve"> </v>
      </c>
      <c r="M1410" s="144"/>
      <c r="N1410" s="144"/>
      <c r="O1410" s="144"/>
      <c r="P1410" s="144"/>
      <c r="Q1410" s="144"/>
      <c r="R1410" s="171"/>
      <c r="S1410" s="147">
        <f>NCA_Calculations!$P$1422</f>
        <v>0</v>
      </c>
      <c r="T1410" s="147">
        <f>NCA_Calculations!$Q$1422</f>
        <v>0</v>
      </c>
      <c r="U1410" s="144"/>
      <c r="V1410" s="144"/>
      <c r="W1410" s="149" t="str" cm="1">
        <f t="array" ref="W1410">_xlfn.IFNA(
_xlfn.IFS(
ISBLANK($U1410),"Missing space use.",
AND('Establishment details'!$C$14="Secondary",$V1410="Classbase"),"Invalid Status type",
AND(OR( $V1410="Classbase", $V1410="Teaching", $V1410="Early years",$V1410="SEND resourced"), NOT(ISBLANK($M1410))),"Space with status type and unusable type.",
AND($V1410= "Classbase",'Establishment details'!$C$22&gt;=10), "Classbase status is only valid in schools with a primary element.",
AND($I1410= "Large",$N1410 &gt; 3.5), "Large rooms with less than 3.5m height.",
AND(OR($V1410="Light practical (science)",$V1410="Light practical (science)",$V1410="Heavy practical (workshops)", $V1410="Heavy practical (clean)"), OR($O1410=0,ISBLANK($O1410))),"Missing sinks count for light and heavy practical spaces.",
AND($M1410 = "Other",ISBLANK($R1410)), "Invalid unusable type / missing note for other unusable type."
),
" ")</f>
        <v>Missing space use.</v>
      </c>
    </row>
    <row r="1411" spans="2:23" ht="15.75" x14ac:dyDescent="0.25">
      <c r="B1411" s="143"/>
      <c r="C1411" s="144"/>
      <c r="D1411" s="144"/>
      <c r="E1411" s="144"/>
      <c r="F1411" s="147" t="str" cm="1">
        <f t="array" ref="F1411">_xlfn.IFNA(CONCATENATE(_xlfn.IFS($D1411="Mezzanine",LEFT($D1411,1), $D1411="Ground Floor",LEFT($D1411,1),$D1411="Basment ",LEFT($D1411,1), $D1411="1st Floor", "0"&amp;LEFT($D1411,1), $D1411="2nd Floor", "0"&amp;LEFT($D1411,1), $D1411="3rd Floor", "0"&amp;LEFT($D1411,1), $D1411="4th Floor", "0"&amp;LEFT($D1411,1), $D1411="5th Floor", "0"&amp;LEFT($D1411,1), $D1411="6th Floor", "0"&amp;LEFT($D1411,1),$D1411="7th Floor", "0"&amp;LEFT($D1411,1),$D1411="8th Floor", "0"&amp;LEFT($D1411,1),$D1411="9th Floor", "0"&amp;LEFT($D1411,1),$D1411="10th Floor", LEFT($D1411,2),$D1411="11th Floor", LEFT($D1411,2),$D1411="12th Floor", LEFT($D1411,2),$D1411="13th Floor", LEFT($D1411,2), $D1411="Lower Ground", LEFT($D1411)&amp;IF(ISNUMBER(FIND(" ",$D1411)),MID($D1411,FIND(" ",$D1411)+1,1),"")&amp;IF(ISNUMBER(FIND(" ",$D1411,FIND(" ",$D1411)+1)),MID($D1411,FIND(" ",$D1411,FIND(" ",$D1411)+1)+1,1),""),$D1411="Upper Ground", LEFT($D1411)&amp;IF(ISNUMBER(FIND(" ",$D1411)),MID($D1411,FIND(" ",$D1411)+1,1),"")&amp;IF(ISNUMBER(FIND(" ",$D1411,FIND(" ",$D1411)+1)),MID($D1411,FIND(" ",$D1411,FIND(" ",$D1411)+1)+1,1),"")),".0",$E1411), " ")</f>
        <v xml:space="preserve"> </v>
      </c>
      <c r="G1411" s="144"/>
      <c r="H1411" s="144"/>
      <c r="I1411" s="144"/>
      <c r="J1411" s="144"/>
      <c r="K1411" s="144"/>
      <c r="L1411" s="149" t="str" cm="1">
        <f t="array" ref="L1411">_xlfn.IFNA(
_xlfn.IFS(
AND($F1411=" ",$G1411=" ",$H1411=" "),"Please update all three: Surveyor Room Reference, Establishment Room Reference and Establishment Room Name",
AND(OR($I1411="General",$I1411="Open plan/ semi-open general",$I1411="Fitted",$I1411="Light practical (science)",$I1411="Light practical (other)",$I1411="Heavy practical (workshops)",$I1411="Heavy practical (clean)",$I1411="Large",$I1411="Storage"),$J1411=0,$K1411=0),"Please update Net Area or Non-net Area",
AND($B1411&lt;&gt;"OUT",$J1411=0,$I1411&lt;&gt;"Non-net",$M1411="85% Circulation"),"Net area not recorded for spaces with 85% circulation unusable type",
AND(OR($I1411="General",$I1411="Open plan/ semi-open general",$I1411="Fitted",$I1411="Light practical (science)",$I1411="Light practical (other)",$I1411="Heavy practical (workshops)",$I1411="Heavy practical (clean)",$I1411="Large",$I1411="Storage"),OR($J1411=0,ISBLANK($J1411))),"Net area not recorded in net spaces",
AND(OR($I1411="Non-net",$I1411="Outdoor space"),$J1411&gt;0),"Net Area Recorded in Non-net space",
AND($I1411="General",$J1411&gt;90),"This general space is over 90m2, please ensure that this space is entered as separate spaces if it usually used as separate spaces",
AND($I1411="Open plan/ semi-open general",$J1411&lt;27),"Open plan general space under 27m2",
AND(OR($K1411=0,ISBLANK($K1411)), $I1411="Non-net"),"Non-net area not recorded in non-net space"
),
" ")</f>
        <v xml:space="preserve"> </v>
      </c>
      <c r="M1411" s="144"/>
      <c r="N1411" s="144"/>
      <c r="O1411" s="144"/>
      <c r="P1411" s="144"/>
      <c r="Q1411" s="144"/>
      <c r="R1411" s="171"/>
      <c r="S1411" s="147">
        <f>NCA_Calculations!$P$1423</f>
        <v>0</v>
      </c>
      <c r="T1411" s="147">
        <f>NCA_Calculations!$Q$1423</f>
        <v>0</v>
      </c>
      <c r="U1411" s="144"/>
      <c r="V1411" s="144"/>
      <c r="W1411" s="149" t="str" cm="1">
        <f t="array" ref="W1411">_xlfn.IFNA(
_xlfn.IFS(
ISBLANK($U1411),"Missing space use.",
AND('Establishment details'!$C$14="Secondary",$V1411="Classbase"),"Invalid Status type",
AND(OR( $V1411="Classbase", $V1411="Teaching", $V1411="Early years",$V1411="SEND resourced"), NOT(ISBLANK($M1411))),"Space with status type and unusable type.",
AND($V1411= "Classbase",'Establishment details'!$C$22&gt;=10), "Classbase status is only valid in schools with a primary element.",
AND($I1411= "Large",$N1411 &gt; 3.5), "Large rooms with less than 3.5m height.",
AND(OR($V1411="Light practical (science)",$V1411="Light practical (science)",$V1411="Heavy practical (workshops)", $V1411="Heavy practical (clean)"), OR($O1411=0,ISBLANK($O1411))),"Missing sinks count for light and heavy practical spaces.",
AND($M1411 = "Other",ISBLANK($R1411)), "Invalid unusable type / missing note for other unusable type."
),
" ")</f>
        <v>Missing space use.</v>
      </c>
    </row>
    <row r="1412" spans="2:23" ht="15.75" x14ac:dyDescent="0.25">
      <c r="B1412" s="143"/>
      <c r="C1412" s="144"/>
      <c r="D1412" s="144"/>
      <c r="E1412" s="144"/>
      <c r="F1412" s="147" t="str" cm="1">
        <f t="array" ref="F1412">_xlfn.IFNA(CONCATENATE(_xlfn.IFS($D1412="Mezzanine",LEFT($D1412,1), $D1412="Ground Floor",LEFT($D1412,1),$D1412="Basment ",LEFT($D1412,1), $D1412="1st Floor", "0"&amp;LEFT($D1412,1), $D1412="2nd Floor", "0"&amp;LEFT($D1412,1), $D1412="3rd Floor", "0"&amp;LEFT($D1412,1), $D1412="4th Floor", "0"&amp;LEFT($D1412,1), $D1412="5th Floor", "0"&amp;LEFT($D1412,1), $D1412="6th Floor", "0"&amp;LEFT($D1412,1),$D1412="7th Floor", "0"&amp;LEFT($D1412,1),$D1412="8th Floor", "0"&amp;LEFT($D1412,1),$D1412="9th Floor", "0"&amp;LEFT($D1412,1),$D1412="10th Floor", LEFT($D1412,2),$D1412="11th Floor", LEFT($D1412,2),$D1412="12th Floor", LEFT($D1412,2),$D1412="13th Floor", LEFT($D1412,2), $D1412="Lower Ground", LEFT($D1412)&amp;IF(ISNUMBER(FIND(" ",$D1412)),MID($D1412,FIND(" ",$D1412)+1,1),"")&amp;IF(ISNUMBER(FIND(" ",$D1412,FIND(" ",$D1412)+1)),MID($D1412,FIND(" ",$D1412,FIND(" ",$D1412)+1)+1,1),""),$D1412="Upper Ground", LEFT($D1412)&amp;IF(ISNUMBER(FIND(" ",$D1412)),MID($D1412,FIND(" ",$D1412)+1,1),"")&amp;IF(ISNUMBER(FIND(" ",$D1412,FIND(" ",$D1412)+1)),MID($D1412,FIND(" ",$D1412,FIND(" ",$D1412)+1)+1,1),"")),".0",$E1412), " ")</f>
        <v xml:space="preserve"> </v>
      </c>
      <c r="G1412" s="144"/>
      <c r="H1412" s="144"/>
      <c r="I1412" s="144"/>
      <c r="J1412" s="144"/>
      <c r="K1412" s="144"/>
      <c r="L1412" s="149" t="str" cm="1">
        <f t="array" ref="L1412">_xlfn.IFNA(
_xlfn.IFS(
AND($F1412=" ",$G1412=" ",$H1412=" "),"Please update all three: Surveyor Room Reference, Establishment Room Reference and Establishment Room Name",
AND(OR($I1412="General",$I1412="Open plan/ semi-open general",$I1412="Fitted",$I1412="Light practical (science)",$I1412="Light practical (other)",$I1412="Heavy practical (workshops)",$I1412="Heavy practical (clean)",$I1412="Large",$I1412="Storage"),$J1412=0,$K1412=0),"Please update Net Area or Non-net Area",
AND($B1412&lt;&gt;"OUT",$J1412=0,$I1412&lt;&gt;"Non-net",$M1412="85% Circulation"),"Net area not recorded for spaces with 85% circulation unusable type",
AND(OR($I1412="General",$I1412="Open plan/ semi-open general",$I1412="Fitted",$I1412="Light practical (science)",$I1412="Light practical (other)",$I1412="Heavy practical (workshops)",$I1412="Heavy practical (clean)",$I1412="Large",$I1412="Storage"),OR($J1412=0,ISBLANK($J1412))),"Net area not recorded in net spaces",
AND(OR($I1412="Non-net",$I1412="Outdoor space"),$J1412&gt;0),"Net Area Recorded in Non-net space",
AND($I1412="General",$J1412&gt;90),"This general space is over 90m2, please ensure that this space is entered as separate spaces if it usually used as separate spaces",
AND($I1412="Open plan/ semi-open general",$J1412&lt;27),"Open plan general space under 27m2",
AND(OR($K1412=0,ISBLANK($K1412)), $I1412="Non-net"),"Non-net area not recorded in non-net space"
),
" ")</f>
        <v xml:space="preserve"> </v>
      </c>
      <c r="M1412" s="144"/>
      <c r="N1412" s="144"/>
      <c r="O1412" s="144"/>
      <c r="P1412" s="144"/>
      <c r="Q1412" s="144"/>
      <c r="R1412" s="171"/>
      <c r="S1412" s="147">
        <f>NCA_Calculations!$P$1424</f>
        <v>0</v>
      </c>
      <c r="T1412" s="147">
        <f>NCA_Calculations!$Q$1424</f>
        <v>0</v>
      </c>
      <c r="U1412" s="144"/>
      <c r="V1412" s="144"/>
      <c r="W1412" s="149" t="str" cm="1">
        <f t="array" ref="W1412">_xlfn.IFNA(
_xlfn.IFS(
ISBLANK($U1412),"Missing space use.",
AND('Establishment details'!$C$14="Secondary",$V1412="Classbase"),"Invalid Status type",
AND(OR( $V1412="Classbase", $V1412="Teaching", $V1412="Early years",$V1412="SEND resourced"), NOT(ISBLANK($M1412))),"Space with status type and unusable type.",
AND($V1412= "Classbase",'Establishment details'!$C$22&gt;=10), "Classbase status is only valid in schools with a primary element.",
AND($I1412= "Large",$N1412 &gt; 3.5), "Large rooms with less than 3.5m height.",
AND(OR($V1412="Light practical (science)",$V1412="Light practical (science)",$V1412="Heavy practical (workshops)", $V1412="Heavy practical (clean)"), OR($O1412=0,ISBLANK($O1412))),"Missing sinks count for light and heavy practical spaces.",
AND($M1412 = "Other",ISBLANK($R1412)), "Invalid unusable type / missing note for other unusable type."
),
" ")</f>
        <v>Missing space use.</v>
      </c>
    </row>
    <row r="1413" spans="2:23" ht="15.75" x14ac:dyDescent="0.25">
      <c r="B1413" s="143"/>
      <c r="C1413" s="144"/>
      <c r="D1413" s="144"/>
      <c r="E1413" s="144"/>
      <c r="F1413" s="147" t="str" cm="1">
        <f t="array" ref="F1413">_xlfn.IFNA(CONCATENATE(_xlfn.IFS($D1413="Mezzanine",LEFT($D1413,1), $D1413="Ground Floor",LEFT($D1413,1),$D1413="Basment ",LEFT($D1413,1), $D1413="1st Floor", "0"&amp;LEFT($D1413,1), $D1413="2nd Floor", "0"&amp;LEFT($D1413,1), $D1413="3rd Floor", "0"&amp;LEFT($D1413,1), $D1413="4th Floor", "0"&amp;LEFT($D1413,1), $D1413="5th Floor", "0"&amp;LEFT($D1413,1), $D1413="6th Floor", "0"&amp;LEFT($D1413,1),$D1413="7th Floor", "0"&amp;LEFT($D1413,1),$D1413="8th Floor", "0"&amp;LEFT($D1413,1),$D1413="9th Floor", "0"&amp;LEFT($D1413,1),$D1413="10th Floor", LEFT($D1413,2),$D1413="11th Floor", LEFT($D1413,2),$D1413="12th Floor", LEFT($D1413,2),$D1413="13th Floor", LEFT($D1413,2), $D1413="Lower Ground", LEFT($D1413)&amp;IF(ISNUMBER(FIND(" ",$D1413)),MID($D1413,FIND(" ",$D1413)+1,1),"")&amp;IF(ISNUMBER(FIND(" ",$D1413,FIND(" ",$D1413)+1)),MID($D1413,FIND(" ",$D1413,FIND(" ",$D1413)+1)+1,1),""),$D1413="Upper Ground", LEFT($D1413)&amp;IF(ISNUMBER(FIND(" ",$D1413)),MID($D1413,FIND(" ",$D1413)+1,1),"")&amp;IF(ISNUMBER(FIND(" ",$D1413,FIND(" ",$D1413)+1)),MID($D1413,FIND(" ",$D1413,FIND(" ",$D1413)+1)+1,1),"")),".0",$E1413), " ")</f>
        <v xml:space="preserve"> </v>
      </c>
      <c r="G1413" s="144"/>
      <c r="H1413" s="144"/>
      <c r="I1413" s="144"/>
      <c r="J1413" s="144"/>
      <c r="K1413" s="144"/>
      <c r="L1413" s="149" t="str" cm="1">
        <f t="array" ref="L1413">_xlfn.IFNA(
_xlfn.IFS(
AND($F1413=" ",$G1413=" ",$H1413=" "),"Please update all three: Surveyor Room Reference, Establishment Room Reference and Establishment Room Name",
AND(OR($I1413="General",$I1413="Open plan/ semi-open general",$I1413="Fitted",$I1413="Light practical (science)",$I1413="Light practical (other)",$I1413="Heavy practical (workshops)",$I1413="Heavy practical (clean)",$I1413="Large",$I1413="Storage"),$J1413=0,$K1413=0),"Please update Net Area or Non-net Area",
AND($B1413&lt;&gt;"OUT",$J1413=0,$I1413&lt;&gt;"Non-net",$M1413="85% Circulation"),"Net area not recorded for spaces with 85% circulation unusable type",
AND(OR($I1413="General",$I1413="Open plan/ semi-open general",$I1413="Fitted",$I1413="Light practical (science)",$I1413="Light practical (other)",$I1413="Heavy practical (workshops)",$I1413="Heavy practical (clean)",$I1413="Large",$I1413="Storage"),OR($J1413=0,ISBLANK($J1413))),"Net area not recorded in net spaces",
AND(OR($I1413="Non-net",$I1413="Outdoor space"),$J1413&gt;0),"Net Area Recorded in Non-net space",
AND($I1413="General",$J1413&gt;90),"This general space is over 90m2, please ensure that this space is entered as separate spaces if it usually used as separate spaces",
AND($I1413="Open plan/ semi-open general",$J1413&lt;27),"Open plan general space under 27m2",
AND(OR($K1413=0,ISBLANK($K1413)), $I1413="Non-net"),"Non-net area not recorded in non-net space"
),
" ")</f>
        <v xml:space="preserve"> </v>
      </c>
      <c r="M1413" s="144"/>
      <c r="N1413" s="144"/>
      <c r="O1413" s="144"/>
      <c r="P1413" s="144"/>
      <c r="Q1413" s="144"/>
      <c r="R1413" s="171"/>
      <c r="S1413" s="147">
        <f>NCA_Calculations!$P$1425</f>
        <v>0</v>
      </c>
      <c r="T1413" s="147">
        <f>NCA_Calculations!$Q$1425</f>
        <v>0</v>
      </c>
      <c r="U1413" s="144"/>
      <c r="V1413" s="144"/>
      <c r="W1413" s="149" t="str" cm="1">
        <f t="array" ref="W1413">_xlfn.IFNA(
_xlfn.IFS(
ISBLANK($U1413),"Missing space use.",
AND('Establishment details'!$C$14="Secondary",$V1413="Classbase"),"Invalid Status type",
AND(OR( $V1413="Classbase", $V1413="Teaching", $V1413="Early years",$V1413="SEND resourced"), NOT(ISBLANK($M1413))),"Space with status type and unusable type.",
AND($V1413= "Classbase",'Establishment details'!$C$22&gt;=10), "Classbase status is only valid in schools with a primary element.",
AND($I1413= "Large",$N1413 &gt; 3.5), "Large rooms with less than 3.5m height.",
AND(OR($V1413="Light practical (science)",$V1413="Light practical (science)",$V1413="Heavy practical (workshops)", $V1413="Heavy practical (clean)"), OR($O1413=0,ISBLANK($O1413))),"Missing sinks count for light and heavy practical spaces.",
AND($M1413 = "Other",ISBLANK($R1413)), "Invalid unusable type / missing note for other unusable type."
),
" ")</f>
        <v>Missing space use.</v>
      </c>
    </row>
    <row r="1414" spans="2:23" ht="15.75" x14ac:dyDescent="0.25">
      <c r="B1414" s="143"/>
      <c r="C1414" s="144"/>
      <c r="D1414" s="144"/>
      <c r="E1414" s="144"/>
      <c r="F1414" s="147" t="str" cm="1">
        <f t="array" ref="F1414">_xlfn.IFNA(CONCATENATE(_xlfn.IFS($D1414="Mezzanine",LEFT($D1414,1), $D1414="Ground Floor",LEFT($D1414,1),$D1414="Basment ",LEFT($D1414,1), $D1414="1st Floor", "0"&amp;LEFT($D1414,1), $D1414="2nd Floor", "0"&amp;LEFT($D1414,1), $D1414="3rd Floor", "0"&amp;LEFT($D1414,1), $D1414="4th Floor", "0"&amp;LEFT($D1414,1), $D1414="5th Floor", "0"&amp;LEFT($D1414,1), $D1414="6th Floor", "0"&amp;LEFT($D1414,1),$D1414="7th Floor", "0"&amp;LEFT($D1414,1),$D1414="8th Floor", "0"&amp;LEFT($D1414,1),$D1414="9th Floor", "0"&amp;LEFT($D1414,1),$D1414="10th Floor", LEFT($D1414,2),$D1414="11th Floor", LEFT($D1414,2),$D1414="12th Floor", LEFT($D1414,2),$D1414="13th Floor", LEFT($D1414,2), $D1414="Lower Ground", LEFT($D1414)&amp;IF(ISNUMBER(FIND(" ",$D1414)),MID($D1414,FIND(" ",$D1414)+1,1),"")&amp;IF(ISNUMBER(FIND(" ",$D1414,FIND(" ",$D1414)+1)),MID($D1414,FIND(" ",$D1414,FIND(" ",$D1414)+1)+1,1),""),$D1414="Upper Ground", LEFT($D1414)&amp;IF(ISNUMBER(FIND(" ",$D1414)),MID($D1414,FIND(" ",$D1414)+1,1),"")&amp;IF(ISNUMBER(FIND(" ",$D1414,FIND(" ",$D1414)+1)),MID($D1414,FIND(" ",$D1414,FIND(" ",$D1414)+1)+1,1),"")),".0",$E1414), " ")</f>
        <v xml:space="preserve"> </v>
      </c>
      <c r="G1414" s="144"/>
      <c r="H1414" s="144"/>
      <c r="I1414" s="144"/>
      <c r="J1414" s="144"/>
      <c r="K1414" s="144"/>
      <c r="L1414" s="149" t="str" cm="1">
        <f t="array" ref="L1414">_xlfn.IFNA(
_xlfn.IFS(
AND($F1414=" ",$G1414=" ",$H1414=" "),"Please update all three: Surveyor Room Reference, Establishment Room Reference and Establishment Room Name",
AND(OR($I1414="General",$I1414="Open plan/ semi-open general",$I1414="Fitted",$I1414="Light practical (science)",$I1414="Light practical (other)",$I1414="Heavy practical (workshops)",$I1414="Heavy practical (clean)",$I1414="Large",$I1414="Storage"),$J1414=0,$K1414=0),"Please update Net Area or Non-net Area",
AND($B1414&lt;&gt;"OUT",$J1414=0,$I1414&lt;&gt;"Non-net",$M1414="85% Circulation"),"Net area not recorded for spaces with 85% circulation unusable type",
AND(OR($I1414="General",$I1414="Open plan/ semi-open general",$I1414="Fitted",$I1414="Light practical (science)",$I1414="Light practical (other)",$I1414="Heavy practical (workshops)",$I1414="Heavy practical (clean)",$I1414="Large",$I1414="Storage"),OR($J1414=0,ISBLANK($J1414))),"Net area not recorded in net spaces",
AND(OR($I1414="Non-net",$I1414="Outdoor space"),$J1414&gt;0),"Net Area Recorded in Non-net space",
AND($I1414="General",$J1414&gt;90),"This general space is over 90m2, please ensure that this space is entered as separate spaces if it usually used as separate spaces",
AND($I1414="Open plan/ semi-open general",$J1414&lt;27),"Open plan general space under 27m2",
AND(OR($K1414=0,ISBLANK($K1414)), $I1414="Non-net"),"Non-net area not recorded in non-net space"
),
" ")</f>
        <v xml:space="preserve"> </v>
      </c>
      <c r="M1414" s="144"/>
      <c r="N1414" s="144"/>
      <c r="O1414" s="144"/>
      <c r="P1414" s="144"/>
      <c r="Q1414" s="144"/>
      <c r="R1414" s="171"/>
      <c r="S1414" s="147">
        <f>NCA_Calculations!$P$1426</f>
        <v>0</v>
      </c>
      <c r="T1414" s="147">
        <f>NCA_Calculations!$Q$1426</f>
        <v>0</v>
      </c>
      <c r="U1414" s="144"/>
      <c r="V1414" s="144"/>
      <c r="W1414" s="149" t="str" cm="1">
        <f t="array" ref="W1414">_xlfn.IFNA(
_xlfn.IFS(
ISBLANK($U1414),"Missing space use.",
AND('Establishment details'!$C$14="Secondary",$V1414="Classbase"),"Invalid Status type",
AND(OR( $V1414="Classbase", $V1414="Teaching", $V1414="Early years",$V1414="SEND resourced"), NOT(ISBLANK($M1414))),"Space with status type and unusable type.",
AND($V1414= "Classbase",'Establishment details'!$C$22&gt;=10), "Classbase status is only valid in schools with a primary element.",
AND($I1414= "Large",$N1414 &gt; 3.5), "Large rooms with less than 3.5m height.",
AND(OR($V1414="Light practical (science)",$V1414="Light practical (science)",$V1414="Heavy practical (workshops)", $V1414="Heavy practical (clean)"), OR($O1414=0,ISBLANK($O1414))),"Missing sinks count for light and heavy practical spaces.",
AND($M1414 = "Other",ISBLANK($R1414)), "Invalid unusable type / missing note for other unusable type."
),
" ")</f>
        <v>Missing space use.</v>
      </c>
    </row>
    <row r="1415" spans="2:23" ht="15.75" x14ac:dyDescent="0.25">
      <c r="B1415" s="143"/>
      <c r="C1415" s="144"/>
      <c r="D1415" s="144"/>
      <c r="E1415" s="144"/>
      <c r="F1415" s="147" t="str" cm="1">
        <f t="array" ref="F1415">_xlfn.IFNA(CONCATENATE(_xlfn.IFS($D1415="Mezzanine",LEFT($D1415,1), $D1415="Ground Floor",LEFT($D1415,1),$D1415="Basment ",LEFT($D1415,1), $D1415="1st Floor", "0"&amp;LEFT($D1415,1), $D1415="2nd Floor", "0"&amp;LEFT($D1415,1), $D1415="3rd Floor", "0"&amp;LEFT($D1415,1), $D1415="4th Floor", "0"&amp;LEFT($D1415,1), $D1415="5th Floor", "0"&amp;LEFT($D1415,1), $D1415="6th Floor", "0"&amp;LEFT($D1415,1),$D1415="7th Floor", "0"&amp;LEFT($D1415,1),$D1415="8th Floor", "0"&amp;LEFT($D1415,1),$D1415="9th Floor", "0"&amp;LEFT($D1415,1),$D1415="10th Floor", LEFT($D1415,2),$D1415="11th Floor", LEFT($D1415,2),$D1415="12th Floor", LEFT($D1415,2),$D1415="13th Floor", LEFT($D1415,2), $D1415="Lower Ground", LEFT($D1415)&amp;IF(ISNUMBER(FIND(" ",$D1415)),MID($D1415,FIND(" ",$D1415)+1,1),"")&amp;IF(ISNUMBER(FIND(" ",$D1415,FIND(" ",$D1415)+1)),MID($D1415,FIND(" ",$D1415,FIND(" ",$D1415)+1)+1,1),""),$D1415="Upper Ground", LEFT($D1415)&amp;IF(ISNUMBER(FIND(" ",$D1415)),MID($D1415,FIND(" ",$D1415)+1,1),"")&amp;IF(ISNUMBER(FIND(" ",$D1415,FIND(" ",$D1415)+1)),MID($D1415,FIND(" ",$D1415,FIND(" ",$D1415)+1)+1,1),"")),".0",$E1415), " ")</f>
        <v xml:space="preserve"> </v>
      </c>
      <c r="G1415" s="144"/>
      <c r="H1415" s="144"/>
      <c r="I1415" s="144"/>
      <c r="J1415" s="144"/>
      <c r="K1415" s="144"/>
      <c r="L1415" s="149" t="str" cm="1">
        <f t="array" ref="L1415">_xlfn.IFNA(
_xlfn.IFS(
AND($F1415=" ",$G1415=" ",$H1415=" "),"Please update all three: Surveyor Room Reference, Establishment Room Reference and Establishment Room Name",
AND(OR($I1415="General",$I1415="Open plan/ semi-open general",$I1415="Fitted",$I1415="Light practical (science)",$I1415="Light practical (other)",$I1415="Heavy practical (workshops)",$I1415="Heavy practical (clean)",$I1415="Large",$I1415="Storage"),$J1415=0,$K1415=0),"Please update Net Area or Non-net Area",
AND($B1415&lt;&gt;"OUT",$J1415=0,$I1415&lt;&gt;"Non-net",$M1415="85% Circulation"),"Net area not recorded for spaces with 85% circulation unusable type",
AND(OR($I1415="General",$I1415="Open plan/ semi-open general",$I1415="Fitted",$I1415="Light practical (science)",$I1415="Light practical (other)",$I1415="Heavy practical (workshops)",$I1415="Heavy practical (clean)",$I1415="Large",$I1415="Storage"),OR($J1415=0,ISBLANK($J1415))),"Net area not recorded in net spaces",
AND(OR($I1415="Non-net",$I1415="Outdoor space"),$J1415&gt;0),"Net Area Recorded in Non-net space",
AND($I1415="General",$J1415&gt;90),"This general space is over 90m2, please ensure that this space is entered as separate spaces if it usually used as separate spaces",
AND($I1415="Open plan/ semi-open general",$J1415&lt;27),"Open plan general space under 27m2",
AND(OR($K1415=0,ISBLANK($K1415)), $I1415="Non-net"),"Non-net area not recorded in non-net space"
),
" ")</f>
        <v xml:space="preserve"> </v>
      </c>
      <c r="M1415" s="144"/>
      <c r="N1415" s="144"/>
      <c r="O1415" s="144"/>
      <c r="P1415" s="144"/>
      <c r="Q1415" s="144"/>
      <c r="R1415" s="171"/>
      <c r="S1415" s="147">
        <f>NCA_Calculations!$P$1427</f>
        <v>0</v>
      </c>
      <c r="T1415" s="147">
        <f>NCA_Calculations!$Q$1427</f>
        <v>0</v>
      </c>
      <c r="U1415" s="144"/>
      <c r="V1415" s="144"/>
      <c r="W1415" s="149" t="str" cm="1">
        <f t="array" ref="W1415">_xlfn.IFNA(
_xlfn.IFS(
ISBLANK($U1415),"Missing space use.",
AND('Establishment details'!$C$14="Secondary",$V1415="Classbase"),"Invalid Status type",
AND(OR( $V1415="Classbase", $V1415="Teaching", $V1415="Early years",$V1415="SEND resourced"), NOT(ISBLANK($M1415))),"Space with status type and unusable type.",
AND($V1415= "Classbase",'Establishment details'!$C$22&gt;=10), "Classbase status is only valid in schools with a primary element.",
AND($I1415= "Large",$N1415 &gt; 3.5), "Large rooms with less than 3.5m height.",
AND(OR($V1415="Light practical (science)",$V1415="Light practical (science)",$V1415="Heavy practical (workshops)", $V1415="Heavy practical (clean)"), OR($O1415=0,ISBLANK($O1415))),"Missing sinks count for light and heavy practical spaces.",
AND($M1415 = "Other",ISBLANK($R1415)), "Invalid unusable type / missing note for other unusable type."
),
" ")</f>
        <v>Missing space use.</v>
      </c>
    </row>
    <row r="1416" spans="2:23" ht="15.75" x14ac:dyDescent="0.25">
      <c r="B1416" s="143"/>
      <c r="C1416" s="144"/>
      <c r="D1416" s="144"/>
      <c r="E1416" s="144"/>
      <c r="F1416" s="147" t="str" cm="1">
        <f t="array" ref="F1416">_xlfn.IFNA(CONCATENATE(_xlfn.IFS($D1416="Mezzanine",LEFT($D1416,1), $D1416="Ground Floor",LEFT($D1416,1),$D1416="Basment ",LEFT($D1416,1), $D1416="1st Floor", "0"&amp;LEFT($D1416,1), $D1416="2nd Floor", "0"&amp;LEFT($D1416,1), $D1416="3rd Floor", "0"&amp;LEFT($D1416,1), $D1416="4th Floor", "0"&amp;LEFT($D1416,1), $D1416="5th Floor", "0"&amp;LEFT($D1416,1), $D1416="6th Floor", "0"&amp;LEFT($D1416,1),$D1416="7th Floor", "0"&amp;LEFT($D1416,1),$D1416="8th Floor", "0"&amp;LEFT($D1416,1),$D1416="9th Floor", "0"&amp;LEFT($D1416,1),$D1416="10th Floor", LEFT($D1416,2),$D1416="11th Floor", LEFT($D1416,2),$D1416="12th Floor", LEFT($D1416,2),$D1416="13th Floor", LEFT($D1416,2), $D1416="Lower Ground", LEFT($D1416)&amp;IF(ISNUMBER(FIND(" ",$D1416)),MID($D1416,FIND(" ",$D1416)+1,1),"")&amp;IF(ISNUMBER(FIND(" ",$D1416,FIND(" ",$D1416)+1)),MID($D1416,FIND(" ",$D1416,FIND(" ",$D1416)+1)+1,1),""),$D1416="Upper Ground", LEFT($D1416)&amp;IF(ISNUMBER(FIND(" ",$D1416)),MID($D1416,FIND(" ",$D1416)+1,1),"")&amp;IF(ISNUMBER(FIND(" ",$D1416,FIND(" ",$D1416)+1)),MID($D1416,FIND(" ",$D1416,FIND(" ",$D1416)+1)+1,1),"")),".0",$E1416), " ")</f>
        <v xml:space="preserve"> </v>
      </c>
      <c r="G1416" s="144"/>
      <c r="H1416" s="144"/>
      <c r="I1416" s="144"/>
      <c r="J1416" s="144"/>
      <c r="K1416" s="144"/>
      <c r="L1416" s="149" t="str" cm="1">
        <f t="array" ref="L1416">_xlfn.IFNA(
_xlfn.IFS(
AND($F1416=" ",$G1416=" ",$H1416=" "),"Please update all three: Surveyor Room Reference, Establishment Room Reference and Establishment Room Name",
AND(OR($I1416="General",$I1416="Open plan/ semi-open general",$I1416="Fitted",$I1416="Light practical (science)",$I1416="Light practical (other)",$I1416="Heavy practical (workshops)",$I1416="Heavy practical (clean)",$I1416="Large",$I1416="Storage"),$J1416=0,$K1416=0),"Please update Net Area or Non-net Area",
AND($B1416&lt;&gt;"OUT",$J1416=0,$I1416&lt;&gt;"Non-net",$M1416="85% Circulation"),"Net area not recorded for spaces with 85% circulation unusable type",
AND(OR($I1416="General",$I1416="Open plan/ semi-open general",$I1416="Fitted",$I1416="Light practical (science)",$I1416="Light practical (other)",$I1416="Heavy practical (workshops)",$I1416="Heavy practical (clean)",$I1416="Large",$I1416="Storage"),OR($J1416=0,ISBLANK($J1416))),"Net area not recorded in net spaces",
AND(OR($I1416="Non-net",$I1416="Outdoor space"),$J1416&gt;0),"Net Area Recorded in Non-net space",
AND($I1416="General",$J1416&gt;90),"This general space is over 90m2, please ensure that this space is entered as separate spaces if it usually used as separate spaces",
AND($I1416="Open plan/ semi-open general",$J1416&lt;27),"Open plan general space under 27m2",
AND(OR($K1416=0,ISBLANK($K1416)), $I1416="Non-net"),"Non-net area not recorded in non-net space"
),
" ")</f>
        <v xml:space="preserve"> </v>
      </c>
      <c r="M1416" s="144"/>
      <c r="N1416" s="144"/>
      <c r="O1416" s="144"/>
      <c r="P1416" s="144"/>
      <c r="Q1416" s="144"/>
      <c r="R1416" s="171"/>
      <c r="S1416" s="147">
        <f>NCA_Calculations!$P$1428</f>
        <v>0</v>
      </c>
      <c r="T1416" s="147">
        <f>NCA_Calculations!$Q$1428</f>
        <v>0</v>
      </c>
      <c r="U1416" s="144"/>
      <c r="V1416" s="144"/>
      <c r="W1416" s="149" t="str" cm="1">
        <f t="array" ref="W1416">_xlfn.IFNA(
_xlfn.IFS(
ISBLANK($U1416),"Missing space use.",
AND('Establishment details'!$C$14="Secondary",$V1416="Classbase"),"Invalid Status type",
AND(OR( $V1416="Classbase", $V1416="Teaching", $V1416="Early years",$V1416="SEND resourced"), NOT(ISBLANK($M1416))),"Space with status type and unusable type.",
AND($V1416= "Classbase",'Establishment details'!$C$22&gt;=10), "Classbase status is only valid in schools with a primary element.",
AND($I1416= "Large",$N1416 &gt; 3.5), "Large rooms with less than 3.5m height.",
AND(OR($V1416="Light practical (science)",$V1416="Light practical (science)",$V1416="Heavy practical (workshops)", $V1416="Heavy practical (clean)"), OR($O1416=0,ISBLANK($O1416))),"Missing sinks count for light and heavy practical spaces.",
AND($M1416 = "Other",ISBLANK($R1416)), "Invalid unusable type / missing note for other unusable type."
),
" ")</f>
        <v>Missing space use.</v>
      </c>
    </row>
    <row r="1417" spans="2:23" ht="15.75" x14ac:dyDescent="0.25">
      <c r="B1417" s="143"/>
      <c r="C1417" s="144"/>
      <c r="D1417" s="144"/>
      <c r="E1417" s="144"/>
      <c r="F1417" s="147" t="str" cm="1">
        <f t="array" ref="F1417">_xlfn.IFNA(CONCATENATE(_xlfn.IFS($D1417="Mezzanine",LEFT($D1417,1), $D1417="Ground Floor",LEFT($D1417,1),$D1417="Basment ",LEFT($D1417,1), $D1417="1st Floor", "0"&amp;LEFT($D1417,1), $D1417="2nd Floor", "0"&amp;LEFT($D1417,1), $D1417="3rd Floor", "0"&amp;LEFT($D1417,1), $D1417="4th Floor", "0"&amp;LEFT($D1417,1), $D1417="5th Floor", "0"&amp;LEFT($D1417,1), $D1417="6th Floor", "0"&amp;LEFT($D1417,1),$D1417="7th Floor", "0"&amp;LEFT($D1417,1),$D1417="8th Floor", "0"&amp;LEFT($D1417,1),$D1417="9th Floor", "0"&amp;LEFT($D1417,1),$D1417="10th Floor", LEFT($D1417,2),$D1417="11th Floor", LEFT($D1417,2),$D1417="12th Floor", LEFT($D1417,2),$D1417="13th Floor", LEFT($D1417,2), $D1417="Lower Ground", LEFT($D1417)&amp;IF(ISNUMBER(FIND(" ",$D1417)),MID($D1417,FIND(" ",$D1417)+1,1),"")&amp;IF(ISNUMBER(FIND(" ",$D1417,FIND(" ",$D1417)+1)),MID($D1417,FIND(" ",$D1417,FIND(" ",$D1417)+1)+1,1),""),$D1417="Upper Ground", LEFT($D1417)&amp;IF(ISNUMBER(FIND(" ",$D1417)),MID($D1417,FIND(" ",$D1417)+1,1),"")&amp;IF(ISNUMBER(FIND(" ",$D1417,FIND(" ",$D1417)+1)),MID($D1417,FIND(" ",$D1417,FIND(" ",$D1417)+1)+1,1),"")),".0",$E1417), " ")</f>
        <v xml:space="preserve"> </v>
      </c>
      <c r="G1417" s="144"/>
      <c r="H1417" s="144"/>
      <c r="I1417" s="144"/>
      <c r="J1417" s="144"/>
      <c r="K1417" s="144"/>
      <c r="L1417" s="149" t="str" cm="1">
        <f t="array" ref="L1417">_xlfn.IFNA(
_xlfn.IFS(
AND($F1417=" ",$G1417=" ",$H1417=" "),"Please update all three: Surveyor Room Reference, Establishment Room Reference and Establishment Room Name",
AND(OR($I1417="General",$I1417="Open plan/ semi-open general",$I1417="Fitted",$I1417="Light practical (science)",$I1417="Light practical (other)",$I1417="Heavy practical (workshops)",$I1417="Heavy practical (clean)",$I1417="Large",$I1417="Storage"),$J1417=0,$K1417=0),"Please update Net Area or Non-net Area",
AND($B1417&lt;&gt;"OUT",$J1417=0,$I1417&lt;&gt;"Non-net",$M1417="85% Circulation"),"Net area not recorded for spaces with 85% circulation unusable type",
AND(OR($I1417="General",$I1417="Open plan/ semi-open general",$I1417="Fitted",$I1417="Light practical (science)",$I1417="Light practical (other)",$I1417="Heavy practical (workshops)",$I1417="Heavy practical (clean)",$I1417="Large",$I1417="Storage"),OR($J1417=0,ISBLANK($J1417))),"Net area not recorded in net spaces",
AND(OR($I1417="Non-net",$I1417="Outdoor space"),$J1417&gt;0),"Net Area Recorded in Non-net space",
AND($I1417="General",$J1417&gt;90),"This general space is over 90m2, please ensure that this space is entered as separate spaces if it usually used as separate spaces",
AND($I1417="Open plan/ semi-open general",$J1417&lt;27),"Open plan general space under 27m2",
AND(OR($K1417=0,ISBLANK($K1417)), $I1417="Non-net"),"Non-net area not recorded in non-net space"
),
" ")</f>
        <v xml:space="preserve"> </v>
      </c>
      <c r="M1417" s="144"/>
      <c r="N1417" s="144"/>
      <c r="O1417" s="144"/>
      <c r="P1417" s="144"/>
      <c r="Q1417" s="144"/>
      <c r="R1417" s="171"/>
      <c r="S1417" s="147">
        <f>NCA_Calculations!$P$1429</f>
        <v>0</v>
      </c>
      <c r="T1417" s="147">
        <f>NCA_Calculations!$Q$1429</f>
        <v>0</v>
      </c>
      <c r="U1417" s="144"/>
      <c r="V1417" s="144"/>
      <c r="W1417" s="149" t="str" cm="1">
        <f t="array" ref="W1417">_xlfn.IFNA(
_xlfn.IFS(
ISBLANK($U1417),"Missing space use.",
AND('Establishment details'!$C$14="Secondary",$V1417="Classbase"),"Invalid Status type",
AND(OR( $V1417="Classbase", $V1417="Teaching", $V1417="Early years",$V1417="SEND resourced"), NOT(ISBLANK($M1417))),"Space with status type and unusable type.",
AND($V1417= "Classbase",'Establishment details'!$C$22&gt;=10), "Classbase status is only valid in schools with a primary element.",
AND($I1417= "Large",$N1417 &gt; 3.5), "Large rooms with less than 3.5m height.",
AND(OR($V1417="Light practical (science)",$V1417="Light practical (science)",$V1417="Heavy practical (workshops)", $V1417="Heavy practical (clean)"), OR($O1417=0,ISBLANK($O1417))),"Missing sinks count for light and heavy practical spaces.",
AND($M1417 = "Other",ISBLANK($R1417)), "Invalid unusable type / missing note for other unusable type."
),
" ")</f>
        <v>Missing space use.</v>
      </c>
    </row>
    <row r="1418" spans="2:23" ht="15.75" x14ac:dyDescent="0.25">
      <c r="B1418" s="143"/>
      <c r="C1418" s="144"/>
      <c r="D1418" s="144"/>
      <c r="E1418" s="144"/>
      <c r="F1418" s="147" t="str" cm="1">
        <f t="array" ref="F1418">_xlfn.IFNA(CONCATENATE(_xlfn.IFS($D1418="Mezzanine",LEFT($D1418,1), $D1418="Ground Floor",LEFT($D1418,1),$D1418="Basment ",LEFT($D1418,1), $D1418="1st Floor", "0"&amp;LEFT($D1418,1), $D1418="2nd Floor", "0"&amp;LEFT($D1418,1), $D1418="3rd Floor", "0"&amp;LEFT($D1418,1), $D1418="4th Floor", "0"&amp;LEFT($D1418,1), $D1418="5th Floor", "0"&amp;LEFT($D1418,1), $D1418="6th Floor", "0"&amp;LEFT($D1418,1),$D1418="7th Floor", "0"&amp;LEFT($D1418,1),$D1418="8th Floor", "0"&amp;LEFT($D1418,1),$D1418="9th Floor", "0"&amp;LEFT($D1418,1),$D1418="10th Floor", LEFT($D1418,2),$D1418="11th Floor", LEFT($D1418,2),$D1418="12th Floor", LEFT($D1418,2),$D1418="13th Floor", LEFT($D1418,2), $D1418="Lower Ground", LEFT($D1418)&amp;IF(ISNUMBER(FIND(" ",$D1418)),MID($D1418,FIND(" ",$D1418)+1,1),"")&amp;IF(ISNUMBER(FIND(" ",$D1418,FIND(" ",$D1418)+1)),MID($D1418,FIND(" ",$D1418,FIND(" ",$D1418)+1)+1,1),""),$D1418="Upper Ground", LEFT($D1418)&amp;IF(ISNUMBER(FIND(" ",$D1418)),MID($D1418,FIND(" ",$D1418)+1,1),"")&amp;IF(ISNUMBER(FIND(" ",$D1418,FIND(" ",$D1418)+1)),MID($D1418,FIND(" ",$D1418,FIND(" ",$D1418)+1)+1,1),"")),".0",$E1418), " ")</f>
        <v xml:space="preserve"> </v>
      </c>
      <c r="G1418" s="144"/>
      <c r="H1418" s="144"/>
      <c r="I1418" s="144"/>
      <c r="J1418" s="144"/>
      <c r="K1418" s="144"/>
      <c r="L1418" s="149" t="str" cm="1">
        <f t="array" ref="L1418">_xlfn.IFNA(
_xlfn.IFS(
AND($F1418=" ",$G1418=" ",$H1418=" "),"Please update all three: Surveyor Room Reference, Establishment Room Reference and Establishment Room Name",
AND(OR($I1418="General",$I1418="Open plan/ semi-open general",$I1418="Fitted",$I1418="Light practical (science)",$I1418="Light practical (other)",$I1418="Heavy practical (workshops)",$I1418="Heavy practical (clean)",$I1418="Large",$I1418="Storage"),$J1418=0,$K1418=0),"Please update Net Area or Non-net Area",
AND($B1418&lt;&gt;"OUT",$J1418=0,$I1418&lt;&gt;"Non-net",$M1418="85% Circulation"),"Net area not recorded for spaces with 85% circulation unusable type",
AND(OR($I1418="General",$I1418="Open plan/ semi-open general",$I1418="Fitted",$I1418="Light practical (science)",$I1418="Light practical (other)",$I1418="Heavy practical (workshops)",$I1418="Heavy practical (clean)",$I1418="Large",$I1418="Storage"),OR($J1418=0,ISBLANK($J1418))),"Net area not recorded in net spaces",
AND(OR($I1418="Non-net",$I1418="Outdoor space"),$J1418&gt;0),"Net Area Recorded in Non-net space",
AND($I1418="General",$J1418&gt;90),"This general space is over 90m2, please ensure that this space is entered as separate spaces if it usually used as separate spaces",
AND($I1418="Open plan/ semi-open general",$J1418&lt;27),"Open plan general space under 27m2",
AND(OR($K1418=0,ISBLANK($K1418)), $I1418="Non-net"),"Non-net area not recorded in non-net space"
),
" ")</f>
        <v xml:space="preserve"> </v>
      </c>
      <c r="M1418" s="144"/>
      <c r="N1418" s="144"/>
      <c r="O1418" s="144"/>
      <c r="P1418" s="144"/>
      <c r="Q1418" s="144"/>
      <c r="R1418" s="171"/>
      <c r="S1418" s="147">
        <f>NCA_Calculations!$P$1430</f>
        <v>0</v>
      </c>
      <c r="T1418" s="147">
        <f>NCA_Calculations!$Q$1430</f>
        <v>0</v>
      </c>
      <c r="U1418" s="144"/>
      <c r="V1418" s="144"/>
      <c r="W1418" s="149" t="str" cm="1">
        <f t="array" ref="W1418">_xlfn.IFNA(
_xlfn.IFS(
ISBLANK($U1418),"Missing space use.",
AND('Establishment details'!$C$14="Secondary",$V1418="Classbase"),"Invalid Status type",
AND(OR( $V1418="Classbase", $V1418="Teaching", $V1418="Early years",$V1418="SEND resourced"), NOT(ISBLANK($M1418))),"Space with status type and unusable type.",
AND($V1418= "Classbase",'Establishment details'!$C$22&gt;=10), "Classbase status is only valid in schools with a primary element.",
AND($I1418= "Large",$N1418 &gt; 3.5), "Large rooms with less than 3.5m height.",
AND(OR($V1418="Light practical (science)",$V1418="Light practical (science)",$V1418="Heavy practical (workshops)", $V1418="Heavy practical (clean)"), OR($O1418=0,ISBLANK($O1418))),"Missing sinks count for light and heavy practical spaces.",
AND($M1418 = "Other",ISBLANK($R1418)), "Invalid unusable type / missing note for other unusable type."
),
" ")</f>
        <v>Missing space use.</v>
      </c>
    </row>
    <row r="1419" spans="2:23" ht="15.75" x14ac:dyDescent="0.25">
      <c r="B1419" s="143"/>
      <c r="C1419" s="144"/>
      <c r="D1419" s="144"/>
      <c r="E1419" s="144"/>
      <c r="F1419" s="147" t="str" cm="1">
        <f t="array" ref="F1419">_xlfn.IFNA(CONCATENATE(_xlfn.IFS($D1419="Mezzanine",LEFT($D1419,1), $D1419="Ground Floor",LEFT($D1419,1),$D1419="Basment ",LEFT($D1419,1), $D1419="1st Floor", "0"&amp;LEFT($D1419,1), $D1419="2nd Floor", "0"&amp;LEFT($D1419,1), $D1419="3rd Floor", "0"&amp;LEFT($D1419,1), $D1419="4th Floor", "0"&amp;LEFT($D1419,1), $D1419="5th Floor", "0"&amp;LEFT($D1419,1), $D1419="6th Floor", "0"&amp;LEFT($D1419,1),$D1419="7th Floor", "0"&amp;LEFT($D1419,1),$D1419="8th Floor", "0"&amp;LEFT($D1419,1),$D1419="9th Floor", "0"&amp;LEFT($D1419,1),$D1419="10th Floor", LEFT($D1419,2),$D1419="11th Floor", LEFT($D1419,2),$D1419="12th Floor", LEFT($D1419,2),$D1419="13th Floor", LEFT($D1419,2), $D1419="Lower Ground", LEFT($D1419)&amp;IF(ISNUMBER(FIND(" ",$D1419)),MID($D1419,FIND(" ",$D1419)+1,1),"")&amp;IF(ISNUMBER(FIND(" ",$D1419,FIND(" ",$D1419)+1)),MID($D1419,FIND(" ",$D1419,FIND(" ",$D1419)+1)+1,1),""),$D1419="Upper Ground", LEFT($D1419)&amp;IF(ISNUMBER(FIND(" ",$D1419)),MID($D1419,FIND(" ",$D1419)+1,1),"")&amp;IF(ISNUMBER(FIND(" ",$D1419,FIND(" ",$D1419)+1)),MID($D1419,FIND(" ",$D1419,FIND(" ",$D1419)+1)+1,1),"")),".0",$E1419), " ")</f>
        <v xml:space="preserve"> </v>
      </c>
      <c r="G1419" s="144"/>
      <c r="H1419" s="144"/>
      <c r="I1419" s="144"/>
      <c r="J1419" s="144"/>
      <c r="K1419" s="144"/>
      <c r="L1419" s="149" t="str" cm="1">
        <f t="array" ref="L1419">_xlfn.IFNA(
_xlfn.IFS(
AND($F1419=" ",$G1419=" ",$H1419=" "),"Please update all three: Surveyor Room Reference, Establishment Room Reference and Establishment Room Name",
AND(OR($I1419="General",$I1419="Open plan/ semi-open general",$I1419="Fitted",$I1419="Light practical (science)",$I1419="Light practical (other)",$I1419="Heavy practical (workshops)",$I1419="Heavy practical (clean)",$I1419="Large",$I1419="Storage"),$J1419=0,$K1419=0),"Please update Net Area or Non-net Area",
AND($B1419&lt;&gt;"OUT",$J1419=0,$I1419&lt;&gt;"Non-net",$M1419="85% Circulation"),"Net area not recorded for spaces with 85% circulation unusable type",
AND(OR($I1419="General",$I1419="Open plan/ semi-open general",$I1419="Fitted",$I1419="Light practical (science)",$I1419="Light practical (other)",$I1419="Heavy practical (workshops)",$I1419="Heavy practical (clean)",$I1419="Large",$I1419="Storage"),OR($J1419=0,ISBLANK($J1419))),"Net area not recorded in net spaces",
AND(OR($I1419="Non-net",$I1419="Outdoor space"),$J1419&gt;0),"Net Area Recorded in Non-net space",
AND($I1419="General",$J1419&gt;90),"This general space is over 90m2, please ensure that this space is entered as separate spaces if it usually used as separate spaces",
AND($I1419="Open plan/ semi-open general",$J1419&lt;27),"Open plan general space under 27m2",
AND(OR($K1419=0,ISBLANK($K1419)), $I1419="Non-net"),"Non-net area not recorded in non-net space"
),
" ")</f>
        <v xml:space="preserve"> </v>
      </c>
      <c r="M1419" s="144"/>
      <c r="N1419" s="144"/>
      <c r="O1419" s="144"/>
      <c r="P1419" s="144"/>
      <c r="Q1419" s="144"/>
      <c r="R1419" s="171"/>
      <c r="S1419" s="147">
        <f>NCA_Calculations!$P$1431</f>
        <v>0</v>
      </c>
      <c r="T1419" s="147">
        <f>NCA_Calculations!$Q$1431</f>
        <v>0</v>
      </c>
      <c r="U1419" s="144"/>
      <c r="V1419" s="144"/>
      <c r="W1419" s="149" t="str" cm="1">
        <f t="array" ref="W1419">_xlfn.IFNA(
_xlfn.IFS(
ISBLANK($U1419),"Missing space use.",
AND('Establishment details'!$C$14="Secondary",$V1419="Classbase"),"Invalid Status type",
AND(OR( $V1419="Classbase", $V1419="Teaching", $V1419="Early years",$V1419="SEND resourced"), NOT(ISBLANK($M1419))),"Space with status type and unusable type.",
AND($V1419= "Classbase",'Establishment details'!$C$22&gt;=10), "Classbase status is only valid in schools with a primary element.",
AND($I1419= "Large",$N1419 &gt; 3.5), "Large rooms with less than 3.5m height.",
AND(OR($V1419="Light practical (science)",$V1419="Light practical (science)",$V1419="Heavy practical (workshops)", $V1419="Heavy practical (clean)"), OR($O1419=0,ISBLANK($O1419))),"Missing sinks count for light and heavy practical spaces.",
AND($M1419 = "Other",ISBLANK($R1419)), "Invalid unusable type / missing note for other unusable type."
),
" ")</f>
        <v>Missing space use.</v>
      </c>
    </row>
    <row r="1420" spans="2:23" ht="15.75" x14ac:dyDescent="0.25">
      <c r="B1420" s="143"/>
      <c r="C1420" s="144"/>
      <c r="D1420" s="144"/>
      <c r="E1420" s="144"/>
      <c r="F1420" s="147" t="str" cm="1">
        <f t="array" ref="F1420">_xlfn.IFNA(CONCATENATE(_xlfn.IFS($D1420="Mezzanine",LEFT($D1420,1), $D1420="Ground Floor",LEFT($D1420,1),$D1420="Basment ",LEFT($D1420,1), $D1420="1st Floor", "0"&amp;LEFT($D1420,1), $D1420="2nd Floor", "0"&amp;LEFT($D1420,1), $D1420="3rd Floor", "0"&amp;LEFT($D1420,1), $D1420="4th Floor", "0"&amp;LEFT($D1420,1), $D1420="5th Floor", "0"&amp;LEFT($D1420,1), $D1420="6th Floor", "0"&amp;LEFT($D1420,1),$D1420="7th Floor", "0"&amp;LEFT($D1420,1),$D1420="8th Floor", "0"&amp;LEFT($D1420,1),$D1420="9th Floor", "0"&amp;LEFT($D1420,1),$D1420="10th Floor", LEFT($D1420,2),$D1420="11th Floor", LEFT($D1420,2),$D1420="12th Floor", LEFT($D1420,2),$D1420="13th Floor", LEFT($D1420,2), $D1420="Lower Ground", LEFT($D1420)&amp;IF(ISNUMBER(FIND(" ",$D1420)),MID($D1420,FIND(" ",$D1420)+1,1),"")&amp;IF(ISNUMBER(FIND(" ",$D1420,FIND(" ",$D1420)+1)),MID($D1420,FIND(" ",$D1420,FIND(" ",$D1420)+1)+1,1),""),$D1420="Upper Ground", LEFT($D1420)&amp;IF(ISNUMBER(FIND(" ",$D1420)),MID($D1420,FIND(" ",$D1420)+1,1),"")&amp;IF(ISNUMBER(FIND(" ",$D1420,FIND(" ",$D1420)+1)),MID($D1420,FIND(" ",$D1420,FIND(" ",$D1420)+1)+1,1),"")),".0",$E1420), " ")</f>
        <v xml:space="preserve"> </v>
      </c>
      <c r="G1420" s="144"/>
      <c r="H1420" s="144"/>
      <c r="I1420" s="144"/>
      <c r="J1420" s="144"/>
      <c r="K1420" s="144"/>
      <c r="L1420" s="149" t="str" cm="1">
        <f t="array" ref="L1420">_xlfn.IFNA(
_xlfn.IFS(
AND($F1420=" ",$G1420=" ",$H1420=" "),"Please update all three: Surveyor Room Reference, Establishment Room Reference and Establishment Room Name",
AND(OR($I1420="General",$I1420="Open plan/ semi-open general",$I1420="Fitted",$I1420="Light practical (science)",$I1420="Light practical (other)",$I1420="Heavy practical (workshops)",$I1420="Heavy practical (clean)",$I1420="Large",$I1420="Storage"),$J1420=0,$K1420=0),"Please update Net Area or Non-net Area",
AND($B1420&lt;&gt;"OUT",$J1420=0,$I1420&lt;&gt;"Non-net",$M1420="85% Circulation"),"Net area not recorded for spaces with 85% circulation unusable type",
AND(OR($I1420="General",$I1420="Open plan/ semi-open general",$I1420="Fitted",$I1420="Light practical (science)",$I1420="Light practical (other)",$I1420="Heavy practical (workshops)",$I1420="Heavy practical (clean)",$I1420="Large",$I1420="Storage"),OR($J1420=0,ISBLANK($J1420))),"Net area not recorded in net spaces",
AND(OR($I1420="Non-net",$I1420="Outdoor space"),$J1420&gt;0),"Net Area Recorded in Non-net space",
AND($I1420="General",$J1420&gt;90),"This general space is over 90m2, please ensure that this space is entered as separate spaces if it usually used as separate spaces",
AND($I1420="Open plan/ semi-open general",$J1420&lt;27),"Open plan general space under 27m2",
AND(OR($K1420=0,ISBLANK($K1420)), $I1420="Non-net"),"Non-net area not recorded in non-net space"
),
" ")</f>
        <v xml:space="preserve"> </v>
      </c>
      <c r="M1420" s="144"/>
      <c r="N1420" s="144"/>
      <c r="O1420" s="144"/>
      <c r="P1420" s="144"/>
      <c r="Q1420" s="144"/>
      <c r="R1420" s="171"/>
      <c r="S1420" s="147">
        <f>NCA_Calculations!$P$1432</f>
        <v>0</v>
      </c>
      <c r="T1420" s="147">
        <f>NCA_Calculations!$Q$1432</f>
        <v>0</v>
      </c>
      <c r="U1420" s="144"/>
      <c r="V1420" s="144"/>
      <c r="W1420" s="149" t="str" cm="1">
        <f t="array" ref="W1420">_xlfn.IFNA(
_xlfn.IFS(
ISBLANK($U1420),"Missing space use.",
AND('Establishment details'!$C$14="Secondary",$V1420="Classbase"),"Invalid Status type",
AND(OR( $V1420="Classbase", $V1420="Teaching", $V1420="Early years",$V1420="SEND resourced"), NOT(ISBLANK($M1420))),"Space with status type and unusable type.",
AND($V1420= "Classbase",'Establishment details'!$C$22&gt;=10), "Classbase status is only valid in schools with a primary element.",
AND($I1420= "Large",$N1420 &gt; 3.5), "Large rooms with less than 3.5m height.",
AND(OR($V1420="Light practical (science)",$V1420="Light practical (science)",$V1420="Heavy practical (workshops)", $V1420="Heavy practical (clean)"), OR($O1420=0,ISBLANK($O1420))),"Missing sinks count for light and heavy practical spaces.",
AND($M1420 = "Other",ISBLANK($R1420)), "Invalid unusable type / missing note for other unusable type."
),
" ")</f>
        <v>Missing space use.</v>
      </c>
    </row>
    <row r="1421" spans="2:23" ht="15.75" x14ac:dyDescent="0.25">
      <c r="B1421" s="143"/>
      <c r="C1421" s="144"/>
      <c r="D1421" s="144"/>
      <c r="E1421" s="144"/>
      <c r="F1421" s="147" t="str" cm="1">
        <f t="array" ref="F1421">_xlfn.IFNA(CONCATENATE(_xlfn.IFS($D1421="Mezzanine",LEFT($D1421,1), $D1421="Ground Floor",LEFT($D1421,1),$D1421="Basment ",LEFT($D1421,1), $D1421="1st Floor", "0"&amp;LEFT($D1421,1), $D1421="2nd Floor", "0"&amp;LEFT($D1421,1), $D1421="3rd Floor", "0"&amp;LEFT($D1421,1), $D1421="4th Floor", "0"&amp;LEFT($D1421,1), $D1421="5th Floor", "0"&amp;LEFT($D1421,1), $D1421="6th Floor", "0"&amp;LEFT($D1421,1),$D1421="7th Floor", "0"&amp;LEFT($D1421,1),$D1421="8th Floor", "0"&amp;LEFT($D1421,1),$D1421="9th Floor", "0"&amp;LEFT($D1421,1),$D1421="10th Floor", LEFT($D1421,2),$D1421="11th Floor", LEFT($D1421,2),$D1421="12th Floor", LEFT($D1421,2),$D1421="13th Floor", LEFT($D1421,2), $D1421="Lower Ground", LEFT($D1421)&amp;IF(ISNUMBER(FIND(" ",$D1421)),MID($D1421,FIND(" ",$D1421)+1,1),"")&amp;IF(ISNUMBER(FIND(" ",$D1421,FIND(" ",$D1421)+1)),MID($D1421,FIND(" ",$D1421,FIND(" ",$D1421)+1)+1,1),""),$D1421="Upper Ground", LEFT($D1421)&amp;IF(ISNUMBER(FIND(" ",$D1421)),MID($D1421,FIND(" ",$D1421)+1,1),"")&amp;IF(ISNUMBER(FIND(" ",$D1421,FIND(" ",$D1421)+1)),MID($D1421,FIND(" ",$D1421,FIND(" ",$D1421)+1)+1,1),"")),".0",$E1421), " ")</f>
        <v xml:space="preserve"> </v>
      </c>
      <c r="G1421" s="144"/>
      <c r="H1421" s="144"/>
      <c r="I1421" s="144"/>
      <c r="J1421" s="144"/>
      <c r="K1421" s="144"/>
      <c r="L1421" s="149" t="str" cm="1">
        <f t="array" ref="L1421">_xlfn.IFNA(
_xlfn.IFS(
AND($F1421=" ",$G1421=" ",$H1421=" "),"Please update all three: Surveyor Room Reference, Establishment Room Reference and Establishment Room Name",
AND(OR($I1421="General",$I1421="Open plan/ semi-open general",$I1421="Fitted",$I1421="Light practical (science)",$I1421="Light practical (other)",$I1421="Heavy practical (workshops)",$I1421="Heavy practical (clean)",$I1421="Large",$I1421="Storage"),$J1421=0,$K1421=0),"Please update Net Area or Non-net Area",
AND($B1421&lt;&gt;"OUT",$J1421=0,$I1421&lt;&gt;"Non-net",$M1421="85% Circulation"),"Net area not recorded for spaces with 85% circulation unusable type",
AND(OR($I1421="General",$I1421="Open plan/ semi-open general",$I1421="Fitted",$I1421="Light practical (science)",$I1421="Light practical (other)",$I1421="Heavy practical (workshops)",$I1421="Heavy practical (clean)",$I1421="Large",$I1421="Storage"),OR($J1421=0,ISBLANK($J1421))),"Net area not recorded in net spaces",
AND(OR($I1421="Non-net",$I1421="Outdoor space"),$J1421&gt;0),"Net Area Recorded in Non-net space",
AND($I1421="General",$J1421&gt;90),"This general space is over 90m2, please ensure that this space is entered as separate spaces if it usually used as separate spaces",
AND($I1421="Open plan/ semi-open general",$J1421&lt;27),"Open plan general space under 27m2",
AND(OR($K1421=0,ISBLANK($K1421)), $I1421="Non-net"),"Non-net area not recorded in non-net space"
),
" ")</f>
        <v xml:space="preserve"> </v>
      </c>
      <c r="M1421" s="144"/>
      <c r="N1421" s="144"/>
      <c r="O1421" s="144"/>
      <c r="P1421" s="144"/>
      <c r="Q1421" s="144"/>
      <c r="R1421" s="171"/>
      <c r="S1421" s="147">
        <f>NCA_Calculations!$P$1433</f>
        <v>0</v>
      </c>
      <c r="T1421" s="147">
        <f>NCA_Calculations!$Q$1433</f>
        <v>0</v>
      </c>
      <c r="U1421" s="144"/>
      <c r="V1421" s="144"/>
      <c r="W1421" s="149" t="str" cm="1">
        <f t="array" ref="W1421">_xlfn.IFNA(
_xlfn.IFS(
ISBLANK($U1421),"Missing space use.",
AND('Establishment details'!$C$14="Secondary",$V1421="Classbase"),"Invalid Status type",
AND(OR( $V1421="Classbase", $V1421="Teaching", $V1421="Early years",$V1421="SEND resourced"), NOT(ISBLANK($M1421))),"Space with status type and unusable type.",
AND($V1421= "Classbase",'Establishment details'!$C$22&gt;=10), "Classbase status is only valid in schools with a primary element.",
AND($I1421= "Large",$N1421 &gt; 3.5), "Large rooms with less than 3.5m height.",
AND(OR($V1421="Light practical (science)",$V1421="Light practical (science)",$V1421="Heavy practical (workshops)", $V1421="Heavy practical (clean)"), OR($O1421=0,ISBLANK($O1421))),"Missing sinks count for light and heavy practical spaces.",
AND($M1421 = "Other",ISBLANK($R1421)), "Invalid unusable type / missing note for other unusable type."
),
" ")</f>
        <v>Missing space use.</v>
      </c>
    </row>
    <row r="1422" spans="2:23" ht="15.75" x14ac:dyDescent="0.25">
      <c r="B1422" s="143"/>
      <c r="C1422" s="144"/>
      <c r="D1422" s="144"/>
      <c r="E1422" s="144"/>
      <c r="F1422" s="147" t="str" cm="1">
        <f t="array" ref="F1422">_xlfn.IFNA(CONCATENATE(_xlfn.IFS($D1422="Mezzanine",LEFT($D1422,1), $D1422="Ground Floor",LEFT($D1422,1),$D1422="Basment ",LEFT($D1422,1), $D1422="1st Floor", "0"&amp;LEFT($D1422,1), $D1422="2nd Floor", "0"&amp;LEFT($D1422,1), $D1422="3rd Floor", "0"&amp;LEFT($D1422,1), $D1422="4th Floor", "0"&amp;LEFT($D1422,1), $D1422="5th Floor", "0"&amp;LEFT($D1422,1), $D1422="6th Floor", "0"&amp;LEFT($D1422,1),$D1422="7th Floor", "0"&amp;LEFT($D1422,1),$D1422="8th Floor", "0"&amp;LEFT($D1422,1),$D1422="9th Floor", "0"&amp;LEFT($D1422,1),$D1422="10th Floor", LEFT($D1422,2),$D1422="11th Floor", LEFT($D1422,2),$D1422="12th Floor", LEFT($D1422,2),$D1422="13th Floor", LEFT($D1422,2), $D1422="Lower Ground", LEFT($D1422)&amp;IF(ISNUMBER(FIND(" ",$D1422)),MID($D1422,FIND(" ",$D1422)+1,1),"")&amp;IF(ISNUMBER(FIND(" ",$D1422,FIND(" ",$D1422)+1)),MID($D1422,FIND(" ",$D1422,FIND(" ",$D1422)+1)+1,1),""),$D1422="Upper Ground", LEFT($D1422)&amp;IF(ISNUMBER(FIND(" ",$D1422)),MID($D1422,FIND(" ",$D1422)+1,1),"")&amp;IF(ISNUMBER(FIND(" ",$D1422,FIND(" ",$D1422)+1)),MID($D1422,FIND(" ",$D1422,FIND(" ",$D1422)+1)+1,1),"")),".0",$E1422), " ")</f>
        <v xml:space="preserve"> </v>
      </c>
      <c r="G1422" s="144"/>
      <c r="H1422" s="144"/>
      <c r="I1422" s="144"/>
      <c r="J1422" s="144"/>
      <c r="K1422" s="144"/>
      <c r="L1422" s="149" t="str" cm="1">
        <f t="array" ref="L1422">_xlfn.IFNA(
_xlfn.IFS(
AND($F1422=" ",$G1422=" ",$H1422=" "),"Please update all three: Surveyor Room Reference, Establishment Room Reference and Establishment Room Name",
AND(OR($I1422="General",$I1422="Open plan/ semi-open general",$I1422="Fitted",$I1422="Light practical (science)",$I1422="Light practical (other)",$I1422="Heavy practical (workshops)",$I1422="Heavy practical (clean)",$I1422="Large",$I1422="Storage"),$J1422=0,$K1422=0),"Please update Net Area or Non-net Area",
AND($B1422&lt;&gt;"OUT",$J1422=0,$I1422&lt;&gt;"Non-net",$M1422="85% Circulation"),"Net area not recorded for spaces with 85% circulation unusable type",
AND(OR($I1422="General",$I1422="Open plan/ semi-open general",$I1422="Fitted",$I1422="Light practical (science)",$I1422="Light practical (other)",$I1422="Heavy practical (workshops)",$I1422="Heavy practical (clean)",$I1422="Large",$I1422="Storage"),OR($J1422=0,ISBLANK($J1422))),"Net area not recorded in net spaces",
AND(OR($I1422="Non-net",$I1422="Outdoor space"),$J1422&gt;0),"Net Area Recorded in Non-net space",
AND($I1422="General",$J1422&gt;90),"This general space is over 90m2, please ensure that this space is entered as separate spaces if it usually used as separate spaces",
AND($I1422="Open plan/ semi-open general",$J1422&lt;27),"Open plan general space under 27m2",
AND(OR($K1422=0,ISBLANK($K1422)), $I1422="Non-net"),"Non-net area not recorded in non-net space"
),
" ")</f>
        <v xml:space="preserve"> </v>
      </c>
      <c r="M1422" s="144"/>
      <c r="N1422" s="144"/>
      <c r="O1422" s="144"/>
      <c r="P1422" s="144"/>
      <c r="Q1422" s="144"/>
      <c r="R1422" s="171"/>
      <c r="S1422" s="147">
        <f>NCA_Calculations!$P$1434</f>
        <v>0</v>
      </c>
      <c r="T1422" s="147">
        <f>NCA_Calculations!$Q$1434</f>
        <v>0</v>
      </c>
      <c r="U1422" s="144"/>
      <c r="V1422" s="144"/>
      <c r="W1422" s="149" t="str" cm="1">
        <f t="array" ref="W1422">_xlfn.IFNA(
_xlfn.IFS(
ISBLANK($U1422),"Missing space use.",
AND('Establishment details'!$C$14="Secondary",$V1422="Classbase"),"Invalid Status type",
AND(OR( $V1422="Classbase", $V1422="Teaching", $V1422="Early years",$V1422="SEND resourced"), NOT(ISBLANK($M1422))),"Space with status type and unusable type.",
AND($V1422= "Classbase",'Establishment details'!$C$22&gt;=10), "Classbase status is only valid in schools with a primary element.",
AND($I1422= "Large",$N1422 &gt; 3.5), "Large rooms with less than 3.5m height.",
AND(OR($V1422="Light practical (science)",$V1422="Light practical (science)",$V1422="Heavy practical (workshops)", $V1422="Heavy practical (clean)"), OR($O1422=0,ISBLANK($O1422))),"Missing sinks count for light and heavy practical spaces.",
AND($M1422 = "Other",ISBLANK($R1422)), "Invalid unusable type / missing note for other unusable type."
),
" ")</f>
        <v>Missing space use.</v>
      </c>
    </row>
    <row r="1423" spans="2:23" ht="15.75" x14ac:dyDescent="0.25">
      <c r="B1423" s="143"/>
      <c r="C1423" s="144"/>
      <c r="D1423" s="144"/>
      <c r="E1423" s="144"/>
      <c r="F1423" s="147" t="str" cm="1">
        <f t="array" ref="F1423">_xlfn.IFNA(CONCATENATE(_xlfn.IFS($D1423="Mezzanine",LEFT($D1423,1), $D1423="Ground Floor",LEFT($D1423,1),$D1423="Basment ",LEFT($D1423,1), $D1423="1st Floor", "0"&amp;LEFT($D1423,1), $D1423="2nd Floor", "0"&amp;LEFT($D1423,1), $D1423="3rd Floor", "0"&amp;LEFT($D1423,1), $D1423="4th Floor", "0"&amp;LEFT($D1423,1), $D1423="5th Floor", "0"&amp;LEFT($D1423,1), $D1423="6th Floor", "0"&amp;LEFT($D1423,1),$D1423="7th Floor", "0"&amp;LEFT($D1423,1),$D1423="8th Floor", "0"&amp;LEFT($D1423,1),$D1423="9th Floor", "0"&amp;LEFT($D1423,1),$D1423="10th Floor", LEFT($D1423,2),$D1423="11th Floor", LEFT($D1423,2),$D1423="12th Floor", LEFT($D1423,2),$D1423="13th Floor", LEFT($D1423,2), $D1423="Lower Ground", LEFT($D1423)&amp;IF(ISNUMBER(FIND(" ",$D1423)),MID($D1423,FIND(" ",$D1423)+1,1),"")&amp;IF(ISNUMBER(FIND(" ",$D1423,FIND(" ",$D1423)+1)),MID($D1423,FIND(" ",$D1423,FIND(" ",$D1423)+1)+1,1),""),$D1423="Upper Ground", LEFT($D1423)&amp;IF(ISNUMBER(FIND(" ",$D1423)),MID($D1423,FIND(" ",$D1423)+1,1),"")&amp;IF(ISNUMBER(FIND(" ",$D1423,FIND(" ",$D1423)+1)),MID($D1423,FIND(" ",$D1423,FIND(" ",$D1423)+1)+1,1),"")),".0",$E1423), " ")</f>
        <v xml:space="preserve"> </v>
      </c>
      <c r="G1423" s="144"/>
      <c r="H1423" s="144"/>
      <c r="I1423" s="144"/>
      <c r="J1423" s="144"/>
      <c r="K1423" s="144"/>
      <c r="L1423" s="149" t="str" cm="1">
        <f t="array" ref="L1423">_xlfn.IFNA(
_xlfn.IFS(
AND($F1423=" ",$G1423=" ",$H1423=" "),"Please update all three: Surveyor Room Reference, Establishment Room Reference and Establishment Room Name",
AND(OR($I1423="General",$I1423="Open plan/ semi-open general",$I1423="Fitted",$I1423="Light practical (science)",$I1423="Light practical (other)",$I1423="Heavy practical (workshops)",$I1423="Heavy practical (clean)",$I1423="Large",$I1423="Storage"),$J1423=0,$K1423=0),"Please update Net Area or Non-net Area",
AND($B1423&lt;&gt;"OUT",$J1423=0,$I1423&lt;&gt;"Non-net",$M1423="85% Circulation"),"Net area not recorded for spaces with 85% circulation unusable type",
AND(OR($I1423="General",$I1423="Open plan/ semi-open general",$I1423="Fitted",$I1423="Light practical (science)",$I1423="Light practical (other)",$I1423="Heavy practical (workshops)",$I1423="Heavy practical (clean)",$I1423="Large",$I1423="Storage"),OR($J1423=0,ISBLANK($J1423))),"Net area not recorded in net spaces",
AND(OR($I1423="Non-net",$I1423="Outdoor space"),$J1423&gt;0),"Net Area Recorded in Non-net space",
AND($I1423="General",$J1423&gt;90),"This general space is over 90m2, please ensure that this space is entered as separate spaces if it usually used as separate spaces",
AND($I1423="Open plan/ semi-open general",$J1423&lt;27),"Open plan general space under 27m2",
AND(OR($K1423=0,ISBLANK($K1423)), $I1423="Non-net"),"Non-net area not recorded in non-net space"
),
" ")</f>
        <v xml:space="preserve"> </v>
      </c>
      <c r="M1423" s="144"/>
      <c r="N1423" s="144"/>
      <c r="O1423" s="144"/>
      <c r="P1423" s="144"/>
      <c r="Q1423" s="144"/>
      <c r="R1423" s="171"/>
      <c r="S1423" s="147">
        <f>NCA_Calculations!$P$1435</f>
        <v>0</v>
      </c>
      <c r="T1423" s="147">
        <f>NCA_Calculations!$Q$1435</f>
        <v>0</v>
      </c>
      <c r="U1423" s="144"/>
      <c r="V1423" s="144"/>
      <c r="W1423" s="149" t="str" cm="1">
        <f t="array" ref="W1423">_xlfn.IFNA(
_xlfn.IFS(
ISBLANK($U1423),"Missing space use.",
AND('Establishment details'!$C$14="Secondary",$V1423="Classbase"),"Invalid Status type",
AND(OR( $V1423="Classbase", $V1423="Teaching", $V1423="Early years",$V1423="SEND resourced"), NOT(ISBLANK($M1423))),"Space with status type and unusable type.",
AND($V1423= "Classbase",'Establishment details'!$C$22&gt;=10), "Classbase status is only valid in schools with a primary element.",
AND($I1423= "Large",$N1423 &gt; 3.5), "Large rooms with less than 3.5m height.",
AND(OR($V1423="Light practical (science)",$V1423="Light practical (science)",$V1423="Heavy practical (workshops)", $V1423="Heavy practical (clean)"), OR($O1423=0,ISBLANK($O1423))),"Missing sinks count for light and heavy practical spaces.",
AND($M1423 = "Other",ISBLANK($R1423)), "Invalid unusable type / missing note for other unusable type."
),
" ")</f>
        <v>Missing space use.</v>
      </c>
    </row>
    <row r="1424" spans="2:23" ht="15.75" x14ac:dyDescent="0.25">
      <c r="B1424" s="143"/>
      <c r="C1424" s="144"/>
      <c r="D1424" s="144"/>
      <c r="E1424" s="144"/>
      <c r="F1424" s="147" t="str" cm="1">
        <f t="array" ref="F1424">_xlfn.IFNA(CONCATENATE(_xlfn.IFS($D1424="Mezzanine",LEFT($D1424,1), $D1424="Ground Floor",LEFT($D1424,1),$D1424="Basment ",LEFT($D1424,1), $D1424="1st Floor", "0"&amp;LEFT($D1424,1), $D1424="2nd Floor", "0"&amp;LEFT($D1424,1), $D1424="3rd Floor", "0"&amp;LEFT($D1424,1), $D1424="4th Floor", "0"&amp;LEFT($D1424,1), $D1424="5th Floor", "0"&amp;LEFT($D1424,1), $D1424="6th Floor", "0"&amp;LEFT($D1424,1),$D1424="7th Floor", "0"&amp;LEFT($D1424,1),$D1424="8th Floor", "0"&amp;LEFT($D1424,1),$D1424="9th Floor", "0"&amp;LEFT($D1424,1),$D1424="10th Floor", LEFT($D1424,2),$D1424="11th Floor", LEFT($D1424,2),$D1424="12th Floor", LEFT($D1424,2),$D1424="13th Floor", LEFT($D1424,2), $D1424="Lower Ground", LEFT($D1424)&amp;IF(ISNUMBER(FIND(" ",$D1424)),MID($D1424,FIND(" ",$D1424)+1,1),"")&amp;IF(ISNUMBER(FIND(" ",$D1424,FIND(" ",$D1424)+1)),MID($D1424,FIND(" ",$D1424,FIND(" ",$D1424)+1)+1,1),""),$D1424="Upper Ground", LEFT($D1424)&amp;IF(ISNUMBER(FIND(" ",$D1424)),MID($D1424,FIND(" ",$D1424)+1,1),"")&amp;IF(ISNUMBER(FIND(" ",$D1424,FIND(" ",$D1424)+1)),MID($D1424,FIND(" ",$D1424,FIND(" ",$D1424)+1)+1,1),"")),".0",$E1424), " ")</f>
        <v xml:space="preserve"> </v>
      </c>
      <c r="G1424" s="144"/>
      <c r="H1424" s="144"/>
      <c r="I1424" s="144"/>
      <c r="J1424" s="144"/>
      <c r="K1424" s="144"/>
      <c r="L1424" s="149" t="str" cm="1">
        <f t="array" ref="L1424">_xlfn.IFNA(
_xlfn.IFS(
AND($F1424=" ",$G1424=" ",$H1424=" "),"Please update all three: Surveyor Room Reference, Establishment Room Reference and Establishment Room Name",
AND(OR($I1424="General",$I1424="Open plan/ semi-open general",$I1424="Fitted",$I1424="Light practical (science)",$I1424="Light practical (other)",$I1424="Heavy practical (workshops)",$I1424="Heavy practical (clean)",$I1424="Large",$I1424="Storage"),$J1424=0,$K1424=0),"Please update Net Area or Non-net Area",
AND($B1424&lt;&gt;"OUT",$J1424=0,$I1424&lt;&gt;"Non-net",$M1424="85% Circulation"),"Net area not recorded for spaces with 85% circulation unusable type",
AND(OR($I1424="General",$I1424="Open plan/ semi-open general",$I1424="Fitted",$I1424="Light practical (science)",$I1424="Light practical (other)",$I1424="Heavy practical (workshops)",$I1424="Heavy practical (clean)",$I1424="Large",$I1424="Storage"),OR($J1424=0,ISBLANK($J1424))),"Net area not recorded in net spaces",
AND(OR($I1424="Non-net",$I1424="Outdoor space"),$J1424&gt;0),"Net Area Recorded in Non-net space",
AND($I1424="General",$J1424&gt;90),"This general space is over 90m2, please ensure that this space is entered as separate spaces if it usually used as separate spaces",
AND($I1424="Open plan/ semi-open general",$J1424&lt;27),"Open plan general space under 27m2",
AND(OR($K1424=0,ISBLANK($K1424)), $I1424="Non-net"),"Non-net area not recorded in non-net space"
),
" ")</f>
        <v xml:space="preserve"> </v>
      </c>
      <c r="M1424" s="144"/>
      <c r="N1424" s="144"/>
      <c r="O1424" s="144"/>
      <c r="P1424" s="144"/>
      <c r="Q1424" s="144"/>
      <c r="R1424" s="171"/>
      <c r="S1424" s="147">
        <f>NCA_Calculations!$P$1436</f>
        <v>0</v>
      </c>
      <c r="T1424" s="147">
        <f>NCA_Calculations!$Q$1436</f>
        <v>0</v>
      </c>
      <c r="U1424" s="144"/>
      <c r="V1424" s="144"/>
      <c r="W1424" s="149" t="str" cm="1">
        <f t="array" ref="W1424">_xlfn.IFNA(
_xlfn.IFS(
ISBLANK($U1424),"Missing space use.",
AND('Establishment details'!$C$14="Secondary",$V1424="Classbase"),"Invalid Status type",
AND(OR( $V1424="Classbase", $V1424="Teaching", $V1424="Early years",$V1424="SEND resourced"), NOT(ISBLANK($M1424))),"Space with status type and unusable type.",
AND($V1424= "Classbase",'Establishment details'!$C$22&gt;=10), "Classbase status is only valid in schools with a primary element.",
AND($I1424= "Large",$N1424 &gt; 3.5), "Large rooms with less than 3.5m height.",
AND(OR($V1424="Light practical (science)",$V1424="Light practical (science)",$V1424="Heavy practical (workshops)", $V1424="Heavy practical (clean)"), OR($O1424=0,ISBLANK($O1424))),"Missing sinks count for light and heavy practical spaces.",
AND($M1424 = "Other",ISBLANK($R1424)), "Invalid unusable type / missing note for other unusable type."
),
" ")</f>
        <v>Missing space use.</v>
      </c>
    </row>
    <row r="1425" spans="2:23" ht="15.75" x14ac:dyDescent="0.25">
      <c r="B1425" s="143"/>
      <c r="C1425" s="144"/>
      <c r="D1425" s="144"/>
      <c r="E1425" s="144"/>
      <c r="F1425" s="147" t="str" cm="1">
        <f t="array" ref="F1425">_xlfn.IFNA(CONCATENATE(_xlfn.IFS($D1425="Mezzanine",LEFT($D1425,1), $D1425="Ground Floor",LEFT($D1425,1),$D1425="Basment ",LEFT($D1425,1), $D1425="1st Floor", "0"&amp;LEFT($D1425,1), $D1425="2nd Floor", "0"&amp;LEFT($D1425,1), $D1425="3rd Floor", "0"&amp;LEFT($D1425,1), $D1425="4th Floor", "0"&amp;LEFT($D1425,1), $D1425="5th Floor", "0"&amp;LEFT($D1425,1), $D1425="6th Floor", "0"&amp;LEFT($D1425,1),$D1425="7th Floor", "0"&amp;LEFT($D1425,1),$D1425="8th Floor", "0"&amp;LEFT($D1425,1),$D1425="9th Floor", "0"&amp;LEFT($D1425,1),$D1425="10th Floor", LEFT($D1425,2),$D1425="11th Floor", LEFT($D1425,2),$D1425="12th Floor", LEFT($D1425,2),$D1425="13th Floor", LEFT($D1425,2), $D1425="Lower Ground", LEFT($D1425)&amp;IF(ISNUMBER(FIND(" ",$D1425)),MID($D1425,FIND(" ",$D1425)+1,1),"")&amp;IF(ISNUMBER(FIND(" ",$D1425,FIND(" ",$D1425)+1)),MID($D1425,FIND(" ",$D1425,FIND(" ",$D1425)+1)+1,1),""),$D1425="Upper Ground", LEFT($D1425)&amp;IF(ISNUMBER(FIND(" ",$D1425)),MID($D1425,FIND(" ",$D1425)+1,1),"")&amp;IF(ISNUMBER(FIND(" ",$D1425,FIND(" ",$D1425)+1)),MID($D1425,FIND(" ",$D1425,FIND(" ",$D1425)+1)+1,1),"")),".0",$E1425), " ")</f>
        <v xml:space="preserve"> </v>
      </c>
      <c r="G1425" s="144"/>
      <c r="H1425" s="144"/>
      <c r="I1425" s="144"/>
      <c r="J1425" s="144"/>
      <c r="K1425" s="144"/>
      <c r="L1425" s="149" t="str" cm="1">
        <f t="array" ref="L1425">_xlfn.IFNA(
_xlfn.IFS(
AND($F1425=" ",$G1425=" ",$H1425=" "),"Please update all three: Surveyor Room Reference, Establishment Room Reference and Establishment Room Name",
AND(OR($I1425="General",$I1425="Open plan/ semi-open general",$I1425="Fitted",$I1425="Light practical (science)",$I1425="Light practical (other)",$I1425="Heavy practical (workshops)",$I1425="Heavy practical (clean)",$I1425="Large",$I1425="Storage"),$J1425=0,$K1425=0),"Please update Net Area or Non-net Area",
AND($B1425&lt;&gt;"OUT",$J1425=0,$I1425&lt;&gt;"Non-net",$M1425="85% Circulation"),"Net area not recorded for spaces with 85% circulation unusable type",
AND(OR($I1425="General",$I1425="Open plan/ semi-open general",$I1425="Fitted",$I1425="Light practical (science)",$I1425="Light practical (other)",$I1425="Heavy practical (workshops)",$I1425="Heavy practical (clean)",$I1425="Large",$I1425="Storage"),OR($J1425=0,ISBLANK($J1425))),"Net area not recorded in net spaces",
AND(OR($I1425="Non-net",$I1425="Outdoor space"),$J1425&gt;0),"Net Area Recorded in Non-net space",
AND($I1425="General",$J1425&gt;90),"This general space is over 90m2, please ensure that this space is entered as separate spaces if it usually used as separate spaces",
AND($I1425="Open plan/ semi-open general",$J1425&lt;27),"Open plan general space under 27m2",
AND(OR($K1425=0,ISBLANK($K1425)), $I1425="Non-net"),"Non-net area not recorded in non-net space"
),
" ")</f>
        <v xml:space="preserve"> </v>
      </c>
      <c r="M1425" s="144"/>
      <c r="N1425" s="144"/>
      <c r="O1425" s="144"/>
      <c r="P1425" s="144"/>
      <c r="Q1425" s="144"/>
      <c r="R1425" s="171"/>
      <c r="S1425" s="147">
        <f>NCA_Calculations!$P$1437</f>
        <v>0</v>
      </c>
      <c r="T1425" s="147">
        <f>NCA_Calculations!$Q$1437</f>
        <v>0</v>
      </c>
      <c r="U1425" s="144"/>
      <c r="V1425" s="144"/>
      <c r="W1425" s="149" t="str" cm="1">
        <f t="array" ref="W1425">_xlfn.IFNA(
_xlfn.IFS(
ISBLANK($U1425),"Missing space use.",
AND('Establishment details'!$C$14="Secondary",$V1425="Classbase"),"Invalid Status type",
AND(OR( $V1425="Classbase", $V1425="Teaching", $V1425="Early years",$V1425="SEND resourced"), NOT(ISBLANK($M1425))),"Space with status type and unusable type.",
AND($V1425= "Classbase",'Establishment details'!$C$22&gt;=10), "Classbase status is only valid in schools with a primary element.",
AND($I1425= "Large",$N1425 &gt; 3.5), "Large rooms with less than 3.5m height.",
AND(OR($V1425="Light practical (science)",$V1425="Light practical (science)",$V1425="Heavy practical (workshops)", $V1425="Heavy practical (clean)"), OR($O1425=0,ISBLANK($O1425))),"Missing sinks count for light and heavy practical spaces.",
AND($M1425 = "Other",ISBLANK($R1425)), "Invalid unusable type / missing note for other unusable type."
),
" ")</f>
        <v>Missing space use.</v>
      </c>
    </row>
    <row r="1426" spans="2:23" ht="15.75" x14ac:dyDescent="0.25">
      <c r="B1426" s="143"/>
      <c r="C1426" s="144"/>
      <c r="D1426" s="144"/>
      <c r="E1426" s="144"/>
      <c r="F1426" s="147" t="str" cm="1">
        <f t="array" ref="F1426">_xlfn.IFNA(CONCATENATE(_xlfn.IFS($D1426="Mezzanine",LEFT($D1426,1), $D1426="Ground Floor",LEFT($D1426,1),$D1426="Basment ",LEFT($D1426,1), $D1426="1st Floor", "0"&amp;LEFT($D1426,1), $D1426="2nd Floor", "0"&amp;LEFT($D1426,1), $D1426="3rd Floor", "0"&amp;LEFT($D1426,1), $D1426="4th Floor", "0"&amp;LEFT($D1426,1), $D1426="5th Floor", "0"&amp;LEFT($D1426,1), $D1426="6th Floor", "0"&amp;LEFT($D1426,1),$D1426="7th Floor", "0"&amp;LEFT($D1426,1),$D1426="8th Floor", "0"&amp;LEFT($D1426,1),$D1426="9th Floor", "0"&amp;LEFT($D1426,1),$D1426="10th Floor", LEFT($D1426,2),$D1426="11th Floor", LEFT($D1426,2),$D1426="12th Floor", LEFT($D1426,2),$D1426="13th Floor", LEFT($D1426,2), $D1426="Lower Ground", LEFT($D1426)&amp;IF(ISNUMBER(FIND(" ",$D1426)),MID($D1426,FIND(" ",$D1426)+1,1),"")&amp;IF(ISNUMBER(FIND(" ",$D1426,FIND(" ",$D1426)+1)),MID($D1426,FIND(" ",$D1426,FIND(" ",$D1426)+1)+1,1),""),$D1426="Upper Ground", LEFT($D1426)&amp;IF(ISNUMBER(FIND(" ",$D1426)),MID($D1426,FIND(" ",$D1426)+1,1),"")&amp;IF(ISNUMBER(FIND(" ",$D1426,FIND(" ",$D1426)+1)),MID($D1426,FIND(" ",$D1426,FIND(" ",$D1426)+1)+1,1),"")),".0",$E1426), " ")</f>
        <v xml:space="preserve"> </v>
      </c>
      <c r="G1426" s="144"/>
      <c r="H1426" s="144"/>
      <c r="I1426" s="144"/>
      <c r="J1426" s="144"/>
      <c r="K1426" s="144"/>
      <c r="L1426" s="149" t="str" cm="1">
        <f t="array" ref="L1426">_xlfn.IFNA(
_xlfn.IFS(
AND($F1426=" ",$G1426=" ",$H1426=" "),"Please update all three: Surveyor Room Reference, Establishment Room Reference and Establishment Room Name",
AND(OR($I1426="General",$I1426="Open plan/ semi-open general",$I1426="Fitted",$I1426="Light practical (science)",$I1426="Light practical (other)",$I1426="Heavy practical (workshops)",$I1426="Heavy practical (clean)",$I1426="Large",$I1426="Storage"),$J1426=0,$K1426=0),"Please update Net Area or Non-net Area",
AND($B1426&lt;&gt;"OUT",$J1426=0,$I1426&lt;&gt;"Non-net",$M1426="85% Circulation"),"Net area not recorded for spaces with 85% circulation unusable type",
AND(OR($I1426="General",$I1426="Open plan/ semi-open general",$I1426="Fitted",$I1426="Light practical (science)",$I1426="Light practical (other)",$I1426="Heavy practical (workshops)",$I1426="Heavy practical (clean)",$I1426="Large",$I1426="Storage"),OR($J1426=0,ISBLANK($J1426))),"Net area not recorded in net spaces",
AND(OR($I1426="Non-net",$I1426="Outdoor space"),$J1426&gt;0),"Net Area Recorded in Non-net space",
AND($I1426="General",$J1426&gt;90),"This general space is over 90m2, please ensure that this space is entered as separate spaces if it usually used as separate spaces",
AND($I1426="Open plan/ semi-open general",$J1426&lt;27),"Open plan general space under 27m2",
AND(OR($K1426=0,ISBLANK($K1426)), $I1426="Non-net"),"Non-net area not recorded in non-net space"
),
" ")</f>
        <v xml:space="preserve"> </v>
      </c>
      <c r="M1426" s="144"/>
      <c r="N1426" s="144"/>
      <c r="O1426" s="144"/>
      <c r="P1426" s="144"/>
      <c r="Q1426" s="144"/>
      <c r="R1426" s="171"/>
      <c r="S1426" s="147">
        <f>NCA_Calculations!$P$1438</f>
        <v>0</v>
      </c>
      <c r="T1426" s="147">
        <f>NCA_Calculations!$Q$1438</f>
        <v>0</v>
      </c>
      <c r="U1426" s="144"/>
      <c r="V1426" s="144"/>
      <c r="W1426" s="149" t="str" cm="1">
        <f t="array" ref="W1426">_xlfn.IFNA(
_xlfn.IFS(
ISBLANK($U1426),"Missing space use.",
AND('Establishment details'!$C$14="Secondary",$V1426="Classbase"),"Invalid Status type",
AND(OR( $V1426="Classbase", $V1426="Teaching", $V1426="Early years",$V1426="SEND resourced"), NOT(ISBLANK($M1426))),"Space with status type and unusable type.",
AND($V1426= "Classbase",'Establishment details'!$C$22&gt;=10), "Classbase status is only valid in schools with a primary element.",
AND($I1426= "Large",$N1426 &gt; 3.5), "Large rooms with less than 3.5m height.",
AND(OR($V1426="Light practical (science)",$V1426="Light practical (science)",$V1426="Heavy practical (workshops)", $V1426="Heavy practical (clean)"), OR($O1426=0,ISBLANK($O1426))),"Missing sinks count for light and heavy practical spaces.",
AND($M1426 = "Other",ISBLANK($R1426)), "Invalid unusable type / missing note for other unusable type."
),
" ")</f>
        <v>Missing space use.</v>
      </c>
    </row>
    <row r="1427" spans="2:23" ht="15.75" x14ac:dyDescent="0.25">
      <c r="B1427" s="143"/>
      <c r="C1427" s="144"/>
      <c r="D1427" s="144"/>
      <c r="E1427" s="144"/>
      <c r="F1427" s="147" t="str" cm="1">
        <f t="array" ref="F1427">_xlfn.IFNA(CONCATENATE(_xlfn.IFS($D1427="Mezzanine",LEFT($D1427,1), $D1427="Ground Floor",LEFT($D1427,1),$D1427="Basment ",LEFT($D1427,1), $D1427="1st Floor", "0"&amp;LEFT($D1427,1), $D1427="2nd Floor", "0"&amp;LEFT($D1427,1), $D1427="3rd Floor", "0"&amp;LEFT($D1427,1), $D1427="4th Floor", "0"&amp;LEFT($D1427,1), $D1427="5th Floor", "0"&amp;LEFT($D1427,1), $D1427="6th Floor", "0"&amp;LEFT($D1427,1),$D1427="7th Floor", "0"&amp;LEFT($D1427,1),$D1427="8th Floor", "0"&amp;LEFT($D1427,1),$D1427="9th Floor", "0"&amp;LEFT($D1427,1),$D1427="10th Floor", LEFT($D1427,2),$D1427="11th Floor", LEFT($D1427,2),$D1427="12th Floor", LEFT($D1427,2),$D1427="13th Floor", LEFT($D1427,2), $D1427="Lower Ground", LEFT($D1427)&amp;IF(ISNUMBER(FIND(" ",$D1427)),MID($D1427,FIND(" ",$D1427)+1,1),"")&amp;IF(ISNUMBER(FIND(" ",$D1427,FIND(" ",$D1427)+1)),MID($D1427,FIND(" ",$D1427,FIND(" ",$D1427)+1)+1,1),""),$D1427="Upper Ground", LEFT($D1427)&amp;IF(ISNUMBER(FIND(" ",$D1427)),MID($D1427,FIND(" ",$D1427)+1,1),"")&amp;IF(ISNUMBER(FIND(" ",$D1427,FIND(" ",$D1427)+1)),MID($D1427,FIND(" ",$D1427,FIND(" ",$D1427)+1)+1,1),"")),".0",$E1427), " ")</f>
        <v xml:space="preserve"> </v>
      </c>
      <c r="G1427" s="144"/>
      <c r="H1427" s="144"/>
      <c r="I1427" s="144"/>
      <c r="J1427" s="144"/>
      <c r="K1427" s="144"/>
      <c r="L1427" s="149" t="str" cm="1">
        <f t="array" ref="L1427">_xlfn.IFNA(
_xlfn.IFS(
AND($F1427=" ",$G1427=" ",$H1427=" "),"Please update all three: Surveyor Room Reference, Establishment Room Reference and Establishment Room Name",
AND(OR($I1427="General",$I1427="Open plan/ semi-open general",$I1427="Fitted",$I1427="Light practical (science)",$I1427="Light practical (other)",$I1427="Heavy practical (workshops)",$I1427="Heavy practical (clean)",$I1427="Large",$I1427="Storage"),$J1427=0,$K1427=0),"Please update Net Area or Non-net Area",
AND($B1427&lt;&gt;"OUT",$J1427=0,$I1427&lt;&gt;"Non-net",$M1427="85% Circulation"),"Net area not recorded for spaces with 85% circulation unusable type",
AND(OR($I1427="General",$I1427="Open plan/ semi-open general",$I1427="Fitted",$I1427="Light practical (science)",$I1427="Light practical (other)",$I1427="Heavy practical (workshops)",$I1427="Heavy practical (clean)",$I1427="Large",$I1427="Storage"),OR($J1427=0,ISBLANK($J1427))),"Net area not recorded in net spaces",
AND(OR($I1427="Non-net",$I1427="Outdoor space"),$J1427&gt;0),"Net Area Recorded in Non-net space",
AND($I1427="General",$J1427&gt;90),"This general space is over 90m2, please ensure that this space is entered as separate spaces if it usually used as separate spaces",
AND($I1427="Open plan/ semi-open general",$J1427&lt;27),"Open plan general space under 27m2",
AND(OR($K1427=0,ISBLANK($K1427)), $I1427="Non-net"),"Non-net area not recorded in non-net space"
),
" ")</f>
        <v xml:space="preserve"> </v>
      </c>
      <c r="M1427" s="144"/>
      <c r="N1427" s="144"/>
      <c r="O1427" s="144"/>
      <c r="P1427" s="144"/>
      <c r="Q1427" s="144"/>
      <c r="R1427" s="171"/>
      <c r="S1427" s="147">
        <f>NCA_Calculations!$P$1439</f>
        <v>0</v>
      </c>
      <c r="T1427" s="147">
        <f>NCA_Calculations!$Q$1439</f>
        <v>0</v>
      </c>
      <c r="U1427" s="144"/>
      <c r="V1427" s="144"/>
      <c r="W1427" s="149" t="str" cm="1">
        <f t="array" ref="W1427">_xlfn.IFNA(
_xlfn.IFS(
ISBLANK($U1427),"Missing space use.",
AND('Establishment details'!$C$14="Secondary",$V1427="Classbase"),"Invalid Status type",
AND(OR( $V1427="Classbase", $V1427="Teaching", $V1427="Early years",$V1427="SEND resourced"), NOT(ISBLANK($M1427))),"Space with status type and unusable type.",
AND($V1427= "Classbase",'Establishment details'!$C$22&gt;=10), "Classbase status is only valid in schools with a primary element.",
AND($I1427= "Large",$N1427 &gt; 3.5), "Large rooms with less than 3.5m height.",
AND(OR($V1427="Light practical (science)",$V1427="Light practical (science)",$V1427="Heavy practical (workshops)", $V1427="Heavy practical (clean)"), OR($O1427=0,ISBLANK($O1427))),"Missing sinks count for light and heavy practical spaces.",
AND($M1427 = "Other",ISBLANK($R1427)), "Invalid unusable type / missing note for other unusable type."
),
" ")</f>
        <v>Missing space use.</v>
      </c>
    </row>
    <row r="1428" spans="2:23" ht="15.75" x14ac:dyDescent="0.25">
      <c r="B1428" s="143"/>
      <c r="C1428" s="144"/>
      <c r="D1428" s="144"/>
      <c r="E1428" s="144"/>
      <c r="F1428" s="147" t="str" cm="1">
        <f t="array" ref="F1428">_xlfn.IFNA(CONCATENATE(_xlfn.IFS($D1428="Mezzanine",LEFT($D1428,1), $D1428="Ground Floor",LEFT($D1428,1),$D1428="Basment ",LEFT($D1428,1), $D1428="1st Floor", "0"&amp;LEFT($D1428,1), $D1428="2nd Floor", "0"&amp;LEFT($D1428,1), $D1428="3rd Floor", "0"&amp;LEFT($D1428,1), $D1428="4th Floor", "0"&amp;LEFT($D1428,1), $D1428="5th Floor", "0"&amp;LEFT($D1428,1), $D1428="6th Floor", "0"&amp;LEFT($D1428,1),$D1428="7th Floor", "0"&amp;LEFT($D1428,1),$D1428="8th Floor", "0"&amp;LEFT($D1428,1),$D1428="9th Floor", "0"&amp;LEFT($D1428,1),$D1428="10th Floor", LEFT($D1428,2),$D1428="11th Floor", LEFT($D1428,2),$D1428="12th Floor", LEFT($D1428,2),$D1428="13th Floor", LEFT($D1428,2), $D1428="Lower Ground", LEFT($D1428)&amp;IF(ISNUMBER(FIND(" ",$D1428)),MID($D1428,FIND(" ",$D1428)+1,1),"")&amp;IF(ISNUMBER(FIND(" ",$D1428,FIND(" ",$D1428)+1)),MID($D1428,FIND(" ",$D1428,FIND(" ",$D1428)+1)+1,1),""),$D1428="Upper Ground", LEFT($D1428)&amp;IF(ISNUMBER(FIND(" ",$D1428)),MID($D1428,FIND(" ",$D1428)+1,1),"")&amp;IF(ISNUMBER(FIND(" ",$D1428,FIND(" ",$D1428)+1)),MID($D1428,FIND(" ",$D1428,FIND(" ",$D1428)+1)+1,1),"")),".0",$E1428), " ")</f>
        <v xml:space="preserve"> </v>
      </c>
      <c r="G1428" s="144"/>
      <c r="H1428" s="144"/>
      <c r="I1428" s="144"/>
      <c r="J1428" s="144"/>
      <c r="K1428" s="144"/>
      <c r="L1428" s="149" t="str" cm="1">
        <f t="array" ref="L1428">_xlfn.IFNA(
_xlfn.IFS(
AND($F1428=" ",$G1428=" ",$H1428=" "),"Please update all three: Surveyor Room Reference, Establishment Room Reference and Establishment Room Name",
AND(OR($I1428="General",$I1428="Open plan/ semi-open general",$I1428="Fitted",$I1428="Light practical (science)",$I1428="Light practical (other)",$I1428="Heavy practical (workshops)",$I1428="Heavy practical (clean)",$I1428="Large",$I1428="Storage"),$J1428=0,$K1428=0),"Please update Net Area or Non-net Area",
AND($B1428&lt;&gt;"OUT",$J1428=0,$I1428&lt;&gt;"Non-net",$M1428="85% Circulation"),"Net area not recorded for spaces with 85% circulation unusable type",
AND(OR($I1428="General",$I1428="Open plan/ semi-open general",$I1428="Fitted",$I1428="Light practical (science)",$I1428="Light practical (other)",$I1428="Heavy practical (workshops)",$I1428="Heavy practical (clean)",$I1428="Large",$I1428="Storage"),OR($J1428=0,ISBLANK($J1428))),"Net area not recorded in net spaces",
AND(OR($I1428="Non-net",$I1428="Outdoor space"),$J1428&gt;0),"Net Area Recorded in Non-net space",
AND($I1428="General",$J1428&gt;90),"This general space is over 90m2, please ensure that this space is entered as separate spaces if it usually used as separate spaces",
AND($I1428="Open plan/ semi-open general",$J1428&lt;27),"Open plan general space under 27m2",
AND(OR($K1428=0,ISBLANK($K1428)), $I1428="Non-net"),"Non-net area not recorded in non-net space"
),
" ")</f>
        <v xml:space="preserve"> </v>
      </c>
      <c r="M1428" s="144"/>
      <c r="N1428" s="144"/>
      <c r="O1428" s="144"/>
      <c r="P1428" s="144"/>
      <c r="Q1428" s="144"/>
      <c r="R1428" s="171"/>
      <c r="S1428" s="147">
        <f>NCA_Calculations!$P$1440</f>
        <v>0</v>
      </c>
      <c r="T1428" s="147">
        <f>NCA_Calculations!$Q$1440</f>
        <v>0</v>
      </c>
      <c r="U1428" s="144"/>
      <c r="V1428" s="144"/>
      <c r="W1428" s="149" t="str" cm="1">
        <f t="array" ref="W1428">_xlfn.IFNA(
_xlfn.IFS(
ISBLANK($U1428),"Missing space use.",
AND('Establishment details'!$C$14="Secondary",$V1428="Classbase"),"Invalid Status type",
AND(OR( $V1428="Classbase", $V1428="Teaching", $V1428="Early years",$V1428="SEND resourced"), NOT(ISBLANK($M1428))),"Space with status type and unusable type.",
AND($V1428= "Classbase",'Establishment details'!$C$22&gt;=10), "Classbase status is only valid in schools with a primary element.",
AND($I1428= "Large",$N1428 &gt; 3.5), "Large rooms with less than 3.5m height.",
AND(OR($V1428="Light practical (science)",$V1428="Light practical (science)",$V1428="Heavy practical (workshops)", $V1428="Heavy practical (clean)"), OR($O1428=0,ISBLANK($O1428))),"Missing sinks count for light and heavy practical spaces.",
AND($M1428 = "Other",ISBLANK($R1428)), "Invalid unusable type / missing note for other unusable type."
),
" ")</f>
        <v>Missing space use.</v>
      </c>
    </row>
    <row r="1429" spans="2:23" ht="15.75" x14ac:dyDescent="0.25">
      <c r="B1429" s="143"/>
      <c r="C1429" s="144"/>
      <c r="D1429" s="144"/>
      <c r="E1429" s="144"/>
      <c r="F1429" s="147" t="str" cm="1">
        <f t="array" ref="F1429">_xlfn.IFNA(CONCATENATE(_xlfn.IFS($D1429="Mezzanine",LEFT($D1429,1), $D1429="Ground Floor",LEFT($D1429,1),$D1429="Basment ",LEFT($D1429,1), $D1429="1st Floor", "0"&amp;LEFT($D1429,1), $D1429="2nd Floor", "0"&amp;LEFT($D1429,1), $D1429="3rd Floor", "0"&amp;LEFT($D1429,1), $D1429="4th Floor", "0"&amp;LEFT($D1429,1), $D1429="5th Floor", "0"&amp;LEFT($D1429,1), $D1429="6th Floor", "0"&amp;LEFT($D1429,1),$D1429="7th Floor", "0"&amp;LEFT($D1429,1),$D1429="8th Floor", "0"&amp;LEFT($D1429,1),$D1429="9th Floor", "0"&amp;LEFT($D1429,1),$D1429="10th Floor", LEFT($D1429,2),$D1429="11th Floor", LEFT($D1429,2),$D1429="12th Floor", LEFT($D1429,2),$D1429="13th Floor", LEFT($D1429,2), $D1429="Lower Ground", LEFT($D1429)&amp;IF(ISNUMBER(FIND(" ",$D1429)),MID($D1429,FIND(" ",$D1429)+1,1),"")&amp;IF(ISNUMBER(FIND(" ",$D1429,FIND(" ",$D1429)+1)),MID($D1429,FIND(" ",$D1429,FIND(" ",$D1429)+1)+1,1),""),$D1429="Upper Ground", LEFT($D1429)&amp;IF(ISNUMBER(FIND(" ",$D1429)),MID($D1429,FIND(" ",$D1429)+1,1),"")&amp;IF(ISNUMBER(FIND(" ",$D1429,FIND(" ",$D1429)+1)),MID($D1429,FIND(" ",$D1429,FIND(" ",$D1429)+1)+1,1),"")),".0",$E1429), " ")</f>
        <v xml:space="preserve"> </v>
      </c>
      <c r="G1429" s="144"/>
      <c r="H1429" s="144"/>
      <c r="I1429" s="144"/>
      <c r="J1429" s="144"/>
      <c r="K1429" s="144"/>
      <c r="L1429" s="149" t="str" cm="1">
        <f t="array" ref="L1429">_xlfn.IFNA(
_xlfn.IFS(
AND($F1429=" ",$G1429=" ",$H1429=" "),"Please update all three: Surveyor Room Reference, Establishment Room Reference and Establishment Room Name",
AND(OR($I1429="General",$I1429="Open plan/ semi-open general",$I1429="Fitted",$I1429="Light practical (science)",$I1429="Light practical (other)",$I1429="Heavy practical (workshops)",$I1429="Heavy practical (clean)",$I1429="Large",$I1429="Storage"),$J1429=0,$K1429=0),"Please update Net Area or Non-net Area",
AND($B1429&lt;&gt;"OUT",$J1429=0,$I1429&lt;&gt;"Non-net",$M1429="85% Circulation"),"Net area not recorded for spaces with 85% circulation unusable type",
AND(OR($I1429="General",$I1429="Open plan/ semi-open general",$I1429="Fitted",$I1429="Light practical (science)",$I1429="Light practical (other)",$I1429="Heavy practical (workshops)",$I1429="Heavy practical (clean)",$I1429="Large",$I1429="Storage"),OR($J1429=0,ISBLANK($J1429))),"Net area not recorded in net spaces",
AND(OR($I1429="Non-net",$I1429="Outdoor space"),$J1429&gt;0),"Net Area Recorded in Non-net space",
AND($I1429="General",$J1429&gt;90),"This general space is over 90m2, please ensure that this space is entered as separate spaces if it usually used as separate spaces",
AND($I1429="Open plan/ semi-open general",$J1429&lt;27),"Open plan general space under 27m2",
AND(OR($K1429=0,ISBLANK($K1429)), $I1429="Non-net"),"Non-net area not recorded in non-net space"
),
" ")</f>
        <v xml:space="preserve"> </v>
      </c>
      <c r="M1429" s="144"/>
      <c r="N1429" s="144"/>
      <c r="O1429" s="144"/>
      <c r="P1429" s="144"/>
      <c r="Q1429" s="144"/>
      <c r="R1429" s="171"/>
      <c r="S1429" s="147">
        <f>NCA_Calculations!$P$1441</f>
        <v>0</v>
      </c>
      <c r="T1429" s="147">
        <f>NCA_Calculations!$Q$1441</f>
        <v>0</v>
      </c>
      <c r="U1429" s="144"/>
      <c r="V1429" s="144"/>
      <c r="W1429" s="149" t="str" cm="1">
        <f t="array" ref="W1429">_xlfn.IFNA(
_xlfn.IFS(
ISBLANK($U1429),"Missing space use.",
AND('Establishment details'!$C$14="Secondary",$V1429="Classbase"),"Invalid Status type",
AND(OR( $V1429="Classbase", $V1429="Teaching", $V1429="Early years",$V1429="SEND resourced"), NOT(ISBLANK($M1429))),"Space with status type and unusable type.",
AND($V1429= "Classbase",'Establishment details'!$C$22&gt;=10), "Classbase status is only valid in schools with a primary element.",
AND($I1429= "Large",$N1429 &gt; 3.5), "Large rooms with less than 3.5m height.",
AND(OR($V1429="Light practical (science)",$V1429="Light practical (science)",$V1429="Heavy practical (workshops)", $V1429="Heavy practical (clean)"), OR($O1429=0,ISBLANK($O1429))),"Missing sinks count for light and heavy practical spaces.",
AND($M1429 = "Other",ISBLANK($R1429)), "Invalid unusable type / missing note for other unusable type."
),
" ")</f>
        <v>Missing space use.</v>
      </c>
    </row>
    <row r="1430" spans="2:23" ht="15.75" x14ac:dyDescent="0.25">
      <c r="B1430" s="143"/>
      <c r="C1430" s="144"/>
      <c r="D1430" s="144"/>
      <c r="E1430" s="144"/>
      <c r="F1430" s="147" t="str" cm="1">
        <f t="array" ref="F1430">_xlfn.IFNA(CONCATENATE(_xlfn.IFS($D1430="Mezzanine",LEFT($D1430,1), $D1430="Ground Floor",LEFT($D1430,1),$D1430="Basment ",LEFT($D1430,1), $D1430="1st Floor", "0"&amp;LEFT($D1430,1), $D1430="2nd Floor", "0"&amp;LEFT($D1430,1), $D1430="3rd Floor", "0"&amp;LEFT($D1430,1), $D1430="4th Floor", "0"&amp;LEFT($D1430,1), $D1430="5th Floor", "0"&amp;LEFT($D1430,1), $D1430="6th Floor", "0"&amp;LEFT($D1430,1),$D1430="7th Floor", "0"&amp;LEFT($D1430,1),$D1430="8th Floor", "0"&amp;LEFT($D1430,1),$D1430="9th Floor", "0"&amp;LEFT($D1430,1),$D1430="10th Floor", LEFT($D1430,2),$D1430="11th Floor", LEFT($D1430,2),$D1430="12th Floor", LEFT($D1430,2),$D1430="13th Floor", LEFT($D1430,2), $D1430="Lower Ground", LEFT($D1430)&amp;IF(ISNUMBER(FIND(" ",$D1430)),MID($D1430,FIND(" ",$D1430)+1,1),"")&amp;IF(ISNUMBER(FIND(" ",$D1430,FIND(" ",$D1430)+1)),MID($D1430,FIND(" ",$D1430,FIND(" ",$D1430)+1)+1,1),""),$D1430="Upper Ground", LEFT($D1430)&amp;IF(ISNUMBER(FIND(" ",$D1430)),MID($D1430,FIND(" ",$D1430)+1,1),"")&amp;IF(ISNUMBER(FIND(" ",$D1430,FIND(" ",$D1430)+1)),MID($D1430,FIND(" ",$D1430,FIND(" ",$D1430)+1)+1,1),"")),".0",$E1430), " ")</f>
        <v xml:space="preserve"> </v>
      </c>
      <c r="G1430" s="144"/>
      <c r="H1430" s="144"/>
      <c r="I1430" s="144"/>
      <c r="J1430" s="144"/>
      <c r="K1430" s="144"/>
      <c r="L1430" s="149" t="str" cm="1">
        <f t="array" ref="L1430">_xlfn.IFNA(
_xlfn.IFS(
AND($F1430=" ",$G1430=" ",$H1430=" "),"Please update all three: Surveyor Room Reference, Establishment Room Reference and Establishment Room Name",
AND(OR($I1430="General",$I1430="Open plan/ semi-open general",$I1430="Fitted",$I1430="Light practical (science)",$I1430="Light practical (other)",$I1430="Heavy practical (workshops)",$I1430="Heavy practical (clean)",$I1430="Large",$I1430="Storage"),$J1430=0,$K1430=0),"Please update Net Area or Non-net Area",
AND($B1430&lt;&gt;"OUT",$J1430=0,$I1430&lt;&gt;"Non-net",$M1430="85% Circulation"),"Net area not recorded for spaces with 85% circulation unusable type",
AND(OR($I1430="General",$I1430="Open plan/ semi-open general",$I1430="Fitted",$I1430="Light practical (science)",$I1430="Light practical (other)",$I1430="Heavy practical (workshops)",$I1430="Heavy practical (clean)",$I1430="Large",$I1430="Storage"),OR($J1430=0,ISBLANK($J1430))),"Net area not recorded in net spaces",
AND(OR($I1430="Non-net",$I1430="Outdoor space"),$J1430&gt;0),"Net Area Recorded in Non-net space",
AND($I1430="General",$J1430&gt;90),"This general space is over 90m2, please ensure that this space is entered as separate spaces if it usually used as separate spaces",
AND($I1430="Open plan/ semi-open general",$J1430&lt;27),"Open plan general space under 27m2",
AND(OR($K1430=0,ISBLANK($K1430)), $I1430="Non-net"),"Non-net area not recorded in non-net space"
),
" ")</f>
        <v xml:space="preserve"> </v>
      </c>
      <c r="M1430" s="144"/>
      <c r="N1430" s="144"/>
      <c r="O1430" s="144"/>
      <c r="P1430" s="144"/>
      <c r="Q1430" s="144"/>
      <c r="R1430" s="171"/>
      <c r="S1430" s="147">
        <f>NCA_Calculations!$P$1442</f>
        <v>0</v>
      </c>
      <c r="T1430" s="147">
        <f>NCA_Calculations!$Q$1442</f>
        <v>0</v>
      </c>
      <c r="U1430" s="144"/>
      <c r="V1430" s="144"/>
      <c r="W1430" s="149" t="str" cm="1">
        <f t="array" ref="W1430">_xlfn.IFNA(
_xlfn.IFS(
ISBLANK($U1430),"Missing space use.",
AND('Establishment details'!$C$14="Secondary",$V1430="Classbase"),"Invalid Status type",
AND(OR( $V1430="Classbase", $V1430="Teaching", $V1430="Early years",$V1430="SEND resourced"), NOT(ISBLANK($M1430))),"Space with status type and unusable type.",
AND($V1430= "Classbase",'Establishment details'!$C$22&gt;=10), "Classbase status is only valid in schools with a primary element.",
AND($I1430= "Large",$N1430 &gt; 3.5), "Large rooms with less than 3.5m height.",
AND(OR($V1430="Light practical (science)",$V1430="Light practical (science)",$V1430="Heavy practical (workshops)", $V1430="Heavy practical (clean)"), OR($O1430=0,ISBLANK($O1430))),"Missing sinks count for light and heavy practical spaces.",
AND($M1430 = "Other",ISBLANK($R1430)), "Invalid unusable type / missing note for other unusable type."
),
" ")</f>
        <v>Missing space use.</v>
      </c>
    </row>
    <row r="1431" spans="2:23" ht="15.75" x14ac:dyDescent="0.25">
      <c r="B1431" s="143"/>
      <c r="C1431" s="144"/>
      <c r="D1431" s="144"/>
      <c r="E1431" s="144"/>
      <c r="F1431" s="147" t="str" cm="1">
        <f t="array" ref="F1431">_xlfn.IFNA(CONCATENATE(_xlfn.IFS($D1431="Mezzanine",LEFT($D1431,1), $D1431="Ground Floor",LEFT($D1431,1),$D1431="Basment ",LEFT($D1431,1), $D1431="1st Floor", "0"&amp;LEFT($D1431,1), $D1431="2nd Floor", "0"&amp;LEFT($D1431,1), $D1431="3rd Floor", "0"&amp;LEFT($D1431,1), $D1431="4th Floor", "0"&amp;LEFT($D1431,1), $D1431="5th Floor", "0"&amp;LEFT($D1431,1), $D1431="6th Floor", "0"&amp;LEFT($D1431,1),$D1431="7th Floor", "0"&amp;LEFT($D1431,1),$D1431="8th Floor", "0"&amp;LEFT($D1431,1),$D1431="9th Floor", "0"&amp;LEFT($D1431,1),$D1431="10th Floor", LEFT($D1431,2),$D1431="11th Floor", LEFT($D1431,2),$D1431="12th Floor", LEFT($D1431,2),$D1431="13th Floor", LEFT($D1431,2), $D1431="Lower Ground", LEFT($D1431)&amp;IF(ISNUMBER(FIND(" ",$D1431)),MID($D1431,FIND(" ",$D1431)+1,1),"")&amp;IF(ISNUMBER(FIND(" ",$D1431,FIND(" ",$D1431)+1)),MID($D1431,FIND(" ",$D1431,FIND(" ",$D1431)+1)+1,1),""),$D1431="Upper Ground", LEFT($D1431)&amp;IF(ISNUMBER(FIND(" ",$D1431)),MID($D1431,FIND(" ",$D1431)+1,1),"")&amp;IF(ISNUMBER(FIND(" ",$D1431,FIND(" ",$D1431)+1)),MID($D1431,FIND(" ",$D1431,FIND(" ",$D1431)+1)+1,1),"")),".0",$E1431), " ")</f>
        <v xml:space="preserve"> </v>
      </c>
      <c r="G1431" s="144"/>
      <c r="H1431" s="144"/>
      <c r="I1431" s="144"/>
      <c r="J1431" s="144"/>
      <c r="K1431" s="144"/>
      <c r="L1431" s="149" t="str" cm="1">
        <f t="array" ref="L1431">_xlfn.IFNA(
_xlfn.IFS(
AND($F1431=" ",$G1431=" ",$H1431=" "),"Please update all three: Surveyor Room Reference, Establishment Room Reference and Establishment Room Name",
AND(OR($I1431="General",$I1431="Open plan/ semi-open general",$I1431="Fitted",$I1431="Light practical (science)",$I1431="Light practical (other)",$I1431="Heavy practical (workshops)",$I1431="Heavy practical (clean)",$I1431="Large",$I1431="Storage"),$J1431=0,$K1431=0),"Please update Net Area or Non-net Area",
AND($B1431&lt;&gt;"OUT",$J1431=0,$I1431&lt;&gt;"Non-net",$M1431="85% Circulation"),"Net area not recorded for spaces with 85% circulation unusable type",
AND(OR($I1431="General",$I1431="Open plan/ semi-open general",$I1431="Fitted",$I1431="Light practical (science)",$I1431="Light practical (other)",$I1431="Heavy practical (workshops)",$I1431="Heavy practical (clean)",$I1431="Large",$I1431="Storage"),OR($J1431=0,ISBLANK($J1431))),"Net area not recorded in net spaces",
AND(OR($I1431="Non-net",$I1431="Outdoor space"),$J1431&gt;0),"Net Area Recorded in Non-net space",
AND($I1431="General",$J1431&gt;90),"This general space is over 90m2, please ensure that this space is entered as separate spaces if it usually used as separate spaces",
AND($I1431="Open plan/ semi-open general",$J1431&lt;27),"Open plan general space under 27m2",
AND(OR($K1431=0,ISBLANK($K1431)), $I1431="Non-net"),"Non-net area not recorded in non-net space"
),
" ")</f>
        <v xml:space="preserve"> </v>
      </c>
      <c r="M1431" s="144"/>
      <c r="N1431" s="144"/>
      <c r="O1431" s="144"/>
      <c r="P1431" s="144"/>
      <c r="Q1431" s="144"/>
      <c r="R1431" s="171"/>
      <c r="S1431" s="147">
        <f>NCA_Calculations!$P$1443</f>
        <v>0</v>
      </c>
      <c r="T1431" s="147">
        <f>NCA_Calculations!$Q$1443</f>
        <v>0</v>
      </c>
      <c r="U1431" s="144"/>
      <c r="V1431" s="144"/>
      <c r="W1431" s="149" t="str" cm="1">
        <f t="array" ref="W1431">_xlfn.IFNA(
_xlfn.IFS(
ISBLANK($U1431),"Missing space use.",
AND('Establishment details'!$C$14="Secondary",$V1431="Classbase"),"Invalid Status type",
AND(OR( $V1431="Classbase", $V1431="Teaching", $V1431="Early years",$V1431="SEND resourced"), NOT(ISBLANK($M1431))),"Space with status type and unusable type.",
AND($V1431= "Classbase",'Establishment details'!$C$22&gt;=10), "Classbase status is only valid in schools with a primary element.",
AND($I1431= "Large",$N1431 &gt; 3.5), "Large rooms with less than 3.5m height.",
AND(OR($V1431="Light practical (science)",$V1431="Light practical (science)",$V1431="Heavy practical (workshops)", $V1431="Heavy practical (clean)"), OR($O1431=0,ISBLANK($O1431))),"Missing sinks count for light and heavy practical spaces.",
AND($M1431 = "Other",ISBLANK($R1431)), "Invalid unusable type / missing note for other unusable type."
),
" ")</f>
        <v>Missing space use.</v>
      </c>
    </row>
    <row r="1432" spans="2:23" ht="15.75" x14ac:dyDescent="0.25">
      <c r="B1432" s="143"/>
      <c r="C1432" s="144"/>
      <c r="D1432" s="144"/>
      <c r="E1432" s="144"/>
      <c r="F1432" s="147" t="str" cm="1">
        <f t="array" ref="F1432">_xlfn.IFNA(CONCATENATE(_xlfn.IFS($D1432="Mezzanine",LEFT($D1432,1), $D1432="Ground Floor",LEFT($D1432,1),$D1432="Basment ",LEFT($D1432,1), $D1432="1st Floor", "0"&amp;LEFT($D1432,1), $D1432="2nd Floor", "0"&amp;LEFT($D1432,1), $D1432="3rd Floor", "0"&amp;LEFT($D1432,1), $D1432="4th Floor", "0"&amp;LEFT($D1432,1), $D1432="5th Floor", "0"&amp;LEFT($D1432,1), $D1432="6th Floor", "0"&amp;LEFT($D1432,1),$D1432="7th Floor", "0"&amp;LEFT($D1432,1),$D1432="8th Floor", "0"&amp;LEFT($D1432,1),$D1432="9th Floor", "0"&amp;LEFT($D1432,1),$D1432="10th Floor", LEFT($D1432,2),$D1432="11th Floor", LEFT($D1432,2),$D1432="12th Floor", LEFT($D1432,2),$D1432="13th Floor", LEFT($D1432,2), $D1432="Lower Ground", LEFT($D1432)&amp;IF(ISNUMBER(FIND(" ",$D1432)),MID($D1432,FIND(" ",$D1432)+1,1),"")&amp;IF(ISNUMBER(FIND(" ",$D1432,FIND(" ",$D1432)+1)),MID($D1432,FIND(" ",$D1432,FIND(" ",$D1432)+1)+1,1),""),$D1432="Upper Ground", LEFT($D1432)&amp;IF(ISNUMBER(FIND(" ",$D1432)),MID($D1432,FIND(" ",$D1432)+1,1),"")&amp;IF(ISNUMBER(FIND(" ",$D1432,FIND(" ",$D1432)+1)),MID($D1432,FIND(" ",$D1432,FIND(" ",$D1432)+1)+1,1),"")),".0",$E1432), " ")</f>
        <v xml:space="preserve"> </v>
      </c>
      <c r="G1432" s="144"/>
      <c r="H1432" s="144"/>
      <c r="I1432" s="144"/>
      <c r="J1432" s="144"/>
      <c r="K1432" s="144"/>
      <c r="L1432" s="149" t="str" cm="1">
        <f t="array" ref="L1432">_xlfn.IFNA(
_xlfn.IFS(
AND($F1432=" ",$G1432=" ",$H1432=" "),"Please update all three: Surveyor Room Reference, Establishment Room Reference and Establishment Room Name",
AND(OR($I1432="General",$I1432="Open plan/ semi-open general",$I1432="Fitted",$I1432="Light practical (science)",$I1432="Light practical (other)",$I1432="Heavy practical (workshops)",$I1432="Heavy practical (clean)",$I1432="Large",$I1432="Storage"),$J1432=0,$K1432=0),"Please update Net Area or Non-net Area",
AND($B1432&lt;&gt;"OUT",$J1432=0,$I1432&lt;&gt;"Non-net",$M1432="85% Circulation"),"Net area not recorded for spaces with 85% circulation unusable type",
AND(OR($I1432="General",$I1432="Open plan/ semi-open general",$I1432="Fitted",$I1432="Light practical (science)",$I1432="Light practical (other)",$I1432="Heavy practical (workshops)",$I1432="Heavy practical (clean)",$I1432="Large",$I1432="Storage"),OR($J1432=0,ISBLANK($J1432))),"Net area not recorded in net spaces",
AND(OR($I1432="Non-net",$I1432="Outdoor space"),$J1432&gt;0),"Net Area Recorded in Non-net space",
AND($I1432="General",$J1432&gt;90),"This general space is over 90m2, please ensure that this space is entered as separate spaces if it usually used as separate spaces",
AND($I1432="Open plan/ semi-open general",$J1432&lt;27),"Open plan general space under 27m2",
AND(OR($K1432=0,ISBLANK($K1432)), $I1432="Non-net"),"Non-net area not recorded in non-net space"
),
" ")</f>
        <v xml:space="preserve"> </v>
      </c>
      <c r="M1432" s="144"/>
      <c r="N1432" s="144"/>
      <c r="O1432" s="144"/>
      <c r="P1432" s="144"/>
      <c r="Q1432" s="144"/>
      <c r="R1432" s="171"/>
      <c r="S1432" s="147">
        <f>NCA_Calculations!$P$1444</f>
        <v>0</v>
      </c>
      <c r="T1432" s="147">
        <f>NCA_Calculations!$Q$1444</f>
        <v>0</v>
      </c>
      <c r="U1432" s="144"/>
      <c r="V1432" s="144"/>
      <c r="W1432" s="149" t="str" cm="1">
        <f t="array" ref="W1432">_xlfn.IFNA(
_xlfn.IFS(
ISBLANK($U1432),"Missing space use.",
AND('Establishment details'!$C$14="Secondary",$V1432="Classbase"),"Invalid Status type",
AND(OR( $V1432="Classbase", $V1432="Teaching", $V1432="Early years",$V1432="SEND resourced"), NOT(ISBLANK($M1432))),"Space with status type and unusable type.",
AND($V1432= "Classbase",'Establishment details'!$C$22&gt;=10), "Classbase status is only valid in schools with a primary element.",
AND($I1432= "Large",$N1432 &gt; 3.5), "Large rooms with less than 3.5m height.",
AND(OR($V1432="Light practical (science)",$V1432="Light practical (science)",$V1432="Heavy practical (workshops)", $V1432="Heavy practical (clean)"), OR($O1432=0,ISBLANK($O1432))),"Missing sinks count for light and heavy practical spaces.",
AND($M1432 = "Other",ISBLANK($R1432)), "Invalid unusable type / missing note for other unusable type."
),
" ")</f>
        <v>Missing space use.</v>
      </c>
    </row>
    <row r="1433" spans="2:23" ht="15.75" x14ac:dyDescent="0.25">
      <c r="B1433" s="143"/>
      <c r="C1433" s="144"/>
      <c r="D1433" s="144"/>
      <c r="E1433" s="144"/>
      <c r="F1433" s="147" t="str" cm="1">
        <f t="array" ref="F1433">_xlfn.IFNA(CONCATENATE(_xlfn.IFS($D1433="Mezzanine",LEFT($D1433,1), $D1433="Ground Floor",LEFT($D1433,1),$D1433="Basment ",LEFT($D1433,1), $D1433="1st Floor", "0"&amp;LEFT($D1433,1), $D1433="2nd Floor", "0"&amp;LEFT($D1433,1), $D1433="3rd Floor", "0"&amp;LEFT($D1433,1), $D1433="4th Floor", "0"&amp;LEFT($D1433,1), $D1433="5th Floor", "0"&amp;LEFT($D1433,1), $D1433="6th Floor", "0"&amp;LEFT($D1433,1),$D1433="7th Floor", "0"&amp;LEFT($D1433,1),$D1433="8th Floor", "0"&amp;LEFT($D1433,1),$D1433="9th Floor", "0"&amp;LEFT($D1433,1),$D1433="10th Floor", LEFT($D1433,2),$D1433="11th Floor", LEFT($D1433,2),$D1433="12th Floor", LEFT($D1433,2),$D1433="13th Floor", LEFT($D1433,2), $D1433="Lower Ground", LEFT($D1433)&amp;IF(ISNUMBER(FIND(" ",$D1433)),MID($D1433,FIND(" ",$D1433)+1,1),"")&amp;IF(ISNUMBER(FIND(" ",$D1433,FIND(" ",$D1433)+1)),MID($D1433,FIND(" ",$D1433,FIND(" ",$D1433)+1)+1,1),""),$D1433="Upper Ground", LEFT($D1433)&amp;IF(ISNUMBER(FIND(" ",$D1433)),MID($D1433,FIND(" ",$D1433)+1,1),"")&amp;IF(ISNUMBER(FIND(" ",$D1433,FIND(" ",$D1433)+1)),MID($D1433,FIND(" ",$D1433,FIND(" ",$D1433)+1)+1,1),"")),".0",$E1433), " ")</f>
        <v xml:space="preserve"> </v>
      </c>
      <c r="G1433" s="144"/>
      <c r="H1433" s="144"/>
      <c r="I1433" s="144"/>
      <c r="J1433" s="144"/>
      <c r="K1433" s="144"/>
      <c r="L1433" s="149" t="str" cm="1">
        <f t="array" ref="L1433">_xlfn.IFNA(
_xlfn.IFS(
AND($F1433=" ",$G1433=" ",$H1433=" "),"Please update all three: Surveyor Room Reference, Establishment Room Reference and Establishment Room Name",
AND(OR($I1433="General",$I1433="Open plan/ semi-open general",$I1433="Fitted",$I1433="Light practical (science)",$I1433="Light practical (other)",$I1433="Heavy practical (workshops)",$I1433="Heavy practical (clean)",$I1433="Large",$I1433="Storage"),$J1433=0,$K1433=0),"Please update Net Area or Non-net Area",
AND($B1433&lt;&gt;"OUT",$J1433=0,$I1433&lt;&gt;"Non-net",$M1433="85% Circulation"),"Net area not recorded for spaces with 85% circulation unusable type",
AND(OR($I1433="General",$I1433="Open plan/ semi-open general",$I1433="Fitted",$I1433="Light practical (science)",$I1433="Light practical (other)",$I1433="Heavy practical (workshops)",$I1433="Heavy practical (clean)",$I1433="Large",$I1433="Storage"),OR($J1433=0,ISBLANK($J1433))),"Net area not recorded in net spaces",
AND(OR($I1433="Non-net",$I1433="Outdoor space"),$J1433&gt;0),"Net Area Recorded in Non-net space",
AND($I1433="General",$J1433&gt;90),"This general space is over 90m2, please ensure that this space is entered as separate spaces if it usually used as separate spaces",
AND($I1433="Open plan/ semi-open general",$J1433&lt;27),"Open plan general space under 27m2",
AND(OR($K1433=0,ISBLANK($K1433)), $I1433="Non-net"),"Non-net area not recorded in non-net space"
),
" ")</f>
        <v xml:space="preserve"> </v>
      </c>
      <c r="M1433" s="144"/>
      <c r="N1433" s="144"/>
      <c r="O1433" s="144"/>
      <c r="P1433" s="144"/>
      <c r="Q1433" s="144"/>
      <c r="R1433" s="171"/>
      <c r="S1433" s="147">
        <f>NCA_Calculations!$P$1445</f>
        <v>0</v>
      </c>
      <c r="T1433" s="147">
        <f>NCA_Calculations!$Q$1445</f>
        <v>0</v>
      </c>
      <c r="U1433" s="144"/>
      <c r="V1433" s="144"/>
      <c r="W1433" s="149" t="str" cm="1">
        <f t="array" ref="W1433">_xlfn.IFNA(
_xlfn.IFS(
ISBLANK($U1433),"Missing space use.",
AND('Establishment details'!$C$14="Secondary",$V1433="Classbase"),"Invalid Status type",
AND(OR( $V1433="Classbase", $V1433="Teaching", $V1433="Early years",$V1433="SEND resourced"), NOT(ISBLANK($M1433))),"Space with status type and unusable type.",
AND($V1433= "Classbase",'Establishment details'!$C$22&gt;=10), "Classbase status is only valid in schools with a primary element.",
AND($I1433= "Large",$N1433 &gt; 3.5), "Large rooms with less than 3.5m height.",
AND(OR($V1433="Light practical (science)",$V1433="Light practical (science)",$V1433="Heavy practical (workshops)", $V1433="Heavy practical (clean)"), OR($O1433=0,ISBLANK($O1433))),"Missing sinks count for light and heavy practical spaces.",
AND($M1433 = "Other",ISBLANK($R1433)), "Invalid unusable type / missing note for other unusable type."
),
" ")</f>
        <v>Missing space use.</v>
      </c>
    </row>
    <row r="1434" spans="2:23" ht="15.75" x14ac:dyDescent="0.25">
      <c r="B1434" s="143"/>
      <c r="C1434" s="144"/>
      <c r="D1434" s="144"/>
      <c r="E1434" s="144"/>
      <c r="F1434" s="147" t="str" cm="1">
        <f t="array" ref="F1434">_xlfn.IFNA(CONCATENATE(_xlfn.IFS($D1434="Mezzanine",LEFT($D1434,1), $D1434="Ground Floor",LEFT($D1434,1),$D1434="Basment ",LEFT($D1434,1), $D1434="1st Floor", "0"&amp;LEFT($D1434,1), $D1434="2nd Floor", "0"&amp;LEFT($D1434,1), $D1434="3rd Floor", "0"&amp;LEFT($D1434,1), $D1434="4th Floor", "0"&amp;LEFT($D1434,1), $D1434="5th Floor", "0"&amp;LEFT($D1434,1), $D1434="6th Floor", "0"&amp;LEFT($D1434,1),$D1434="7th Floor", "0"&amp;LEFT($D1434,1),$D1434="8th Floor", "0"&amp;LEFT($D1434,1),$D1434="9th Floor", "0"&amp;LEFT($D1434,1),$D1434="10th Floor", LEFT($D1434,2),$D1434="11th Floor", LEFT($D1434,2),$D1434="12th Floor", LEFT($D1434,2),$D1434="13th Floor", LEFT($D1434,2), $D1434="Lower Ground", LEFT($D1434)&amp;IF(ISNUMBER(FIND(" ",$D1434)),MID($D1434,FIND(" ",$D1434)+1,1),"")&amp;IF(ISNUMBER(FIND(" ",$D1434,FIND(" ",$D1434)+1)),MID($D1434,FIND(" ",$D1434,FIND(" ",$D1434)+1)+1,1),""),$D1434="Upper Ground", LEFT($D1434)&amp;IF(ISNUMBER(FIND(" ",$D1434)),MID($D1434,FIND(" ",$D1434)+1,1),"")&amp;IF(ISNUMBER(FIND(" ",$D1434,FIND(" ",$D1434)+1)),MID($D1434,FIND(" ",$D1434,FIND(" ",$D1434)+1)+1,1),"")),".0",$E1434), " ")</f>
        <v xml:space="preserve"> </v>
      </c>
      <c r="G1434" s="144"/>
      <c r="H1434" s="144"/>
      <c r="I1434" s="144"/>
      <c r="J1434" s="144"/>
      <c r="K1434" s="144"/>
      <c r="L1434" s="149" t="str" cm="1">
        <f t="array" ref="L1434">_xlfn.IFNA(
_xlfn.IFS(
AND($F1434=" ",$G1434=" ",$H1434=" "),"Please update all three: Surveyor Room Reference, Establishment Room Reference and Establishment Room Name",
AND(OR($I1434="General",$I1434="Open plan/ semi-open general",$I1434="Fitted",$I1434="Light practical (science)",$I1434="Light practical (other)",$I1434="Heavy practical (workshops)",$I1434="Heavy practical (clean)",$I1434="Large",$I1434="Storage"),$J1434=0,$K1434=0),"Please update Net Area or Non-net Area",
AND($B1434&lt;&gt;"OUT",$J1434=0,$I1434&lt;&gt;"Non-net",$M1434="85% Circulation"),"Net area not recorded for spaces with 85% circulation unusable type",
AND(OR($I1434="General",$I1434="Open plan/ semi-open general",$I1434="Fitted",$I1434="Light practical (science)",$I1434="Light practical (other)",$I1434="Heavy practical (workshops)",$I1434="Heavy practical (clean)",$I1434="Large",$I1434="Storage"),OR($J1434=0,ISBLANK($J1434))),"Net area not recorded in net spaces",
AND(OR($I1434="Non-net",$I1434="Outdoor space"),$J1434&gt;0),"Net Area Recorded in Non-net space",
AND($I1434="General",$J1434&gt;90),"This general space is over 90m2, please ensure that this space is entered as separate spaces if it usually used as separate spaces",
AND($I1434="Open plan/ semi-open general",$J1434&lt;27),"Open plan general space under 27m2",
AND(OR($K1434=0,ISBLANK($K1434)), $I1434="Non-net"),"Non-net area not recorded in non-net space"
),
" ")</f>
        <v xml:space="preserve"> </v>
      </c>
      <c r="M1434" s="144"/>
      <c r="N1434" s="144"/>
      <c r="O1434" s="144"/>
      <c r="P1434" s="144"/>
      <c r="Q1434" s="144"/>
      <c r="R1434" s="171"/>
      <c r="S1434" s="147">
        <f>NCA_Calculations!$P$1446</f>
        <v>0</v>
      </c>
      <c r="T1434" s="147">
        <f>NCA_Calculations!$Q$1446</f>
        <v>0</v>
      </c>
      <c r="U1434" s="144"/>
      <c r="V1434" s="144"/>
      <c r="W1434" s="149" t="str" cm="1">
        <f t="array" ref="W1434">_xlfn.IFNA(
_xlfn.IFS(
ISBLANK($U1434),"Missing space use.",
AND('Establishment details'!$C$14="Secondary",$V1434="Classbase"),"Invalid Status type",
AND(OR( $V1434="Classbase", $V1434="Teaching", $V1434="Early years",$V1434="SEND resourced"), NOT(ISBLANK($M1434))),"Space with status type and unusable type.",
AND($V1434= "Classbase",'Establishment details'!$C$22&gt;=10), "Classbase status is only valid in schools with a primary element.",
AND($I1434= "Large",$N1434 &gt; 3.5), "Large rooms with less than 3.5m height.",
AND(OR($V1434="Light practical (science)",$V1434="Light practical (science)",$V1434="Heavy practical (workshops)", $V1434="Heavy practical (clean)"), OR($O1434=0,ISBLANK($O1434))),"Missing sinks count for light and heavy practical spaces.",
AND($M1434 = "Other",ISBLANK($R1434)), "Invalid unusable type / missing note for other unusable type."
),
" ")</f>
        <v>Missing space use.</v>
      </c>
    </row>
    <row r="1435" spans="2:23" ht="15.75" x14ac:dyDescent="0.25">
      <c r="B1435" s="143"/>
      <c r="C1435" s="144"/>
      <c r="D1435" s="144"/>
      <c r="E1435" s="144"/>
      <c r="F1435" s="147" t="str" cm="1">
        <f t="array" ref="F1435">_xlfn.IFNA(CONCATENATE(_xlfn.IFS($D1435="Mezzanine",LEFT($D1435,1), $D1435="Ground Floor",LEFT($D1435,1),$D1435="Basment ",LEFT($D1435,1), $D1435="1st Floor", "0"&amp;LEFT($D1435,1), $D1435="2nd Floor", "0"&amp;LEFT($D1435,1), $D1435="3rd Floor", "0"&amp;LEFT($D1435,1), $D1435="4th Floor", "0"&amp;LEFT($D1435,1), $D1435="5th Floor", "0"&amp;LEFT($D1435,1), $D1435="6th Floor", "0"&amp;LEFT($D1435,1),$D1435="7th Floor", "0"&amp;LEFT($D1435,1),$D1435="8th Floor", "0"&amp;LEFT($D1435,1),$D1435="9th Floor", "0"&amp;LEFT($D1435,1),$D1435="10th Floor", LEFT($D1435,2),$D1435="11th Floor", LEFT($D1435,2),$D1435="12th Floor", LEFT($D1435,2),$D1435="13th Floor", LEFT($D1435,2), $D1435="Lower Ground", LEFT($D1435)&amp;IF(ISNUMBER(FIND(" ",$D1435)),MID($D1435,FIND(" ",$D1435)+1,1),"")&amp;IF(ISNUMBER(FIND(" ",$D1435,FIND(" ",$D1435)+1)),MID($D1435,FIND(" ",$D1435,FIND(" ",$D1435)+1)+1,1),""),$D1435="Upper Ground", LEFT($D1435)&amp;IF(ISNUMBER(FIND(" ",$D1435)),MID($D1435,FIND(" ",$D1435)+1,1),"")&amp;IF(ISNUMBER(FIND(" ",$D1435,FIND(" ",$D1435)+1)),MID($D1435,FIND(" ",$D1435,FIND(" ",$D1435)+1)+1,1),"")),".0",$E1435), " ")</f>
        <v xml:space="preserve"> </v>
      </c>
      <c r="G1435" s="144"/>
      <c r="H1435" s="144"/>
      <c r="I1435" s="144"/>
      <c r="J1435" s="144"/>
      <c r="K1435" s="144"/>
      <c r="L1435" s="149" t="str" cm="1">
        <f t="array" ref="L1435">_xlfn.IFNA(
_xlfn.IFS(
AND($F1435=" ",$G1435=" ",$H1435=" "),"Please update all three: Surveyor Room Reference, Establishment Room Reference and Establishment Room Name",
AND(OR($I1435="General",$I1435="Open plan/ semi-open general",$I1435="Fitted",$I1435="Light practical (science)",$I1435="Light practical (other)",$I1435="Heavy practical (workshops)",$I1435="Heavy practical (clean)",$I1435="Large",$I1435="Storage"),$J1435=0,$K1435=0),"Please update Net Area or Non-net Area",
AND($B1435&lt;&gt;"OUT",$J1435=0,$I1435&lt;&gt;"Non-net",$M1435="85% Circulation"),"Net area not recorded for spaces with 85% circulation unusable type",
AND(OR($I1435="General",$I1435="Open plan/ semi-open general",$I1435="Fitted",$I1435="Light practical (science)",$I1435="Light practical (other)",$I1435="Heavy practical (workshops)",$I1435="Heavy practical (clean)",$I1435="Large",$I1435="Storage"),OR($J1435=0,ISBLANK($J1435))),"Net area not recorded in net spaces",
AND(OR($I1435="Non-net",$I1435="Outdoor space"),$J1435&gt;0),"Net Area Recorded in Non-net space",
AND($I1435="General",$J1435&gt;90),"This general space is over 90m2, please ensure that this space is entered as separate spaces if it usually used as separate spaces",
AND($I1435="Open plan/ semi-open general",$J1435&lt;27),"Open plan general space under 27m2",
AND(OR($K1435=0,ISBLANK($K1435)), $I1435="Non-net"),"Non-net area not recorded in non-net space"
),
" ")</f>
        <v xml:space="preserve"> </v>
      </c>
      <c r="M1435" s="144"/>
      <c r="N1435" s="144"/>
      <c r="O1435" s="144"/>
      <c r="P1435" s="144"/>
      <c r="Q1435" s="144"/>
      <c r="R1435" s="171"/>
      <c r="S1435" s="147">
        <f>NCA_Calculations!$P$1447</f>
        <v>0</v>
      </c>
      <c r="T1435" s="147">
        <f>NCA_Calculations!$Q$1447</f>
        <v>0</v>
      </c>
      <c r="U1435" s="144"/>
      <c r="V1435" s="144"/>
      <c r="W1435" s="149" t="str" cm="1">
        <f t="array" ref="W1435">_xlfn.IFNA(
_xlfn.IFS(
ISBLANK($U1435),"Missing space use.",
AND('Establishment details'!$C$14="Secondary",$V1435="Classbase"),"Invalid Status type",
AND(OR( $V1435="Classbase", $V1435="Teaching", $V1435="Early years",$V1435="SEND resourced"), NOT(ISBLANK($M1435))),"Space with status type and unusable type.",
AND($V1435= "Classbase",'Establishment details'!$C$22&gt;=10), "Classbase status is only valid in schools with a primary element.",
AND($I1435= "Large",$N1435 &gt; 3.5), "Large rooms with less than 3.5m height.",
AND(OR($V1435="Light practical (science)",$V1435="Light practical (science)",$V1435="Heavy practical (workshops)", $V1435="Heavy practical (clean)"), OR($O1435=0,ISBLANK($O1435))),"Missing sinks count for light and heavy practical spaces.",
AND($M1435 = "Other",ISBLANK($R1435)), "Invalid unusable type / missing note for other unusable type."
),
" ")</f>
        <v>Missing space use.</v>
      </c>
    </row>
    <row r="1436" spans="2:23" ht="15.75" x14ac:dyDescent="0.25">
      <c r="B1436" s="143"/>
      <c r="C1436" s="144"/>
      <c r="D1436" s="144"/>
      <c r="E1436" s="144"/>
      <c r="F1436" s="147" t="str" cm="1">
        <f t="array" ref="F1436">_xlfn.IFNA(CONCATENATE(_xlfn.IFS($D1436="Mezzanine",LEFT($D1436,1), $D1436="Ground Floor",LEFT($D1436,1),$D1436="Basment ",LEFT($D1436,1), $D1436="1st Floor", "0"&amp;LEFT($D1436,1), $D1436="2nd Floor", "0"&amp;LEFT($D1436,1), $D1436="3rd Floor", "0"&amp;LEFT($D1436,1), $D1436="4th Floor", "0"&amp;LEFT($D1436,1), $D1436="5th Floor", "0"&amp;LEFT($D1436,1), $D1436="6th Floor", "0"&amp;LEFT($D1436,1),$D1436="7th Floor", "0"&amp;LEFT($D1436,1),$D1436="8th Floor", "0"&amp;LEFT($D1436,1),$D1436="9th Floor", "0"&amp;LEFT($D1436,1),$D1436="10th Floor", LEFT($D1436,2),$D1436="11th Floor", LEFT($D1436,2),$D1436="12th Floor", LEFT($D1436,2),$D1436="13th Floor", LEFT($D1436,2), $D1436="Lower Ground", LEFT($D1436)&amp;IF(ISNUMBER(FIND(" ",$D1436)),MID($D1436,FIND(" ",$D1436)+1,1),"")&amp;IF(ISNUMBER(FIND(" ",$D1436,FIND(" ",$D1436)+1)),MID($D1436,FIND(" ",$D1436,FIND(" ",$D1436)+1)+1,1),""),$D1436="Upper Ground", LEFT($D1436)&amp;IF(ISNUMBER(FIND(" ",$D1436)),MID($D1436,FIND(" ",$D1436)+1,1),"")&amp;IF(ISNUMBER(FIND(" ",$D1436,FIND(" ",$D1436)+1)),MID($D1436,FIND(" ",$D1436,FIND(" ",$D1436)+1)+1,1),"")),".0",$E1436), " ")</f>
        <v xml:space="preserve"> </v>
      </c>
      <c r="G1436" s="144"/>
      <c r="H1436" s="144"/>
      <c r="I1436" s="144"/>
      <c r="J1436" s="144"/>
      <c r="K1436" s="144"/>
      <c r="L1436" s="149" t="str" cm="1">
        <f t="array" ref="L1436">_xlfn.IFNA(
_xlfn.IFS(
AND($F1436=" ",$G1436=" ",$H1436=" "),"Please update all three: Surveyor Room Reference, Establishment Room Reference and Establishment Room Name",
AND(OR($I1436="General",$I1436="Open plan/ semi-open general",$I1436="Fitted",$I1436="Light practical (science)",$I1436="Light practical (other)",$I1436="Heavy practical (workshops)",$I1436="Heavy practical (clean)",$I1436="Large",$I1436="Storage"),$J1436=0,$K1436=0),"Please update Net Area or Non-net Area",
AND($B1436&lt;&gt;"OUT",$J1436=0,$I1436&lt;&gt;"Non-net",$M1436="85% Circulation"),"Net area not recorded for spaces with 85% circulation unusable type",
AND(OR($I1436="General",$I1436="Open plan/ semi-open general",$I1436="Fitted",$I1436="Light practical (science)",$I1436="Light practical (other)",$I1436="Heavy practical (workshops)",$I1436="Heavy practical (clean)",$I1436="Large",$I1436="Storage"),OR($J1436=0,ISBLANK($J1436))),"Net area not recorded in net spaces",
AND(OR($I1436="Non-net",$I1436="Outdoor space"),$J1436&gt;0),"Net Area Recorded in Non-net space",
AND($I1436="General",$J1436&gt;90),"This general space is over 90m2, please ensure that this space is entered as separate spaces if it usually used as separate spaces",
AND($I1436="Open plan/ semi-open general",$J1436&lt;27),"Open plan general space under 27m2",
AND(OR($K1436=0,ISBLANK($K1436)), $I1436="Non-net"),"Non-net area not recorded in non-net space"
),
" ")</f>
        <v xml:space="preserve"> </v>
      </c>
      <c r="M1436" s="144"/>
      <c r="N1436" s="144"/>
      <c r="O1436" s="144"/>
      <c r="P1436" s="144"/>
      <c r="Q1436" s="144"/>
      <c r="R1436" s="171"/>
      <c r="S1436" s="147">
        <f>NCA_Calculations!$P$1448</f>
        <v>0</v>
      </c>
      <c r="T1436" s="147">
        <f>NCA_Calculations!$Q$1448</f>
        <v>0</v>
      </c>
      <c r="U1436" s="144"/>
      <c r="V1436" s="144"/>
      <c r="W1436" s="149" t="str" cm="1">
        <f t="array" ref="W1436">_xlfn.IFNA(
_xlfn.IFS(
ISBLANK($U1436),"Missing space use.",
AND('Establishment details'!$C$14="Secondary",$V1436="Classbase"),"Invalid Status type",
AND(OR( $V1436="Classbase", $V1436="Teaching", $V1436="Early years",$V1436="SEND resourced"), NOT(ISBLANK($M1436))),"Space with status type and unusable type.",
AND($V1436= "Classbase",'Establishment details'!$C$22&gt;=10), "Classbase status is only valid in schools with a primary element.",
AND($I1436= "Large",$N1436 &gt; 3.5), "Large rooms with less than 3.5m height.",
AND(OR($V1436="Light practical (science)",$V1436="Light practical (science)",$V1436="Heavy practical (workshops)", $V1436="Heavy practical (clean)"), OR($O1436=0,ISBLANK($O1436))),"Missing sinks count for light and heavy practical spaces.",
AND($M1436 = "Other",ISBLANK($R1436)), "Invalid unusable type / missing note for other unusable type."
),
" ")</f>
        <v>Missing space use.</v>
      </c>
    </row>
    <row r="1437" spans="2:23" ht="15.75" x14ac:dyDescent="0.25">
      <c r="B1437" s="143"/>
      <c r="C1437" s="144"/>
      <c r="D1437" s="144"/>
      <c r="E1437" s="144"/>
      <c r="F1437" s="147" t="str" cm="1">
        <f t="array" ref="F1437">_xlfn.IFNA(CONCATENATE(_xlfn.IFS($D1437="Mezzanine",LEFT($D1437,1), $D1437="Ground Floor",LEFT($D1437,1),$D1437="Basment ",LEFT($D1437,1), $D1437="1st Floor", "0"&amp;LEFT($D1437,1), $D1437="2nd Floor", "0"&amp;LEFT($D1437,1), $D1437="3rd Floor", "0"&amp;LEFT($D1437,1), $D1437="4th Floor", "0"&amp;LEFT($D1437,1), $D1437="5th Floor", "0"&amp;LEFT($D1437,1), $D1437="6th Floor", "0"&amp;LEFT($D1437,1),$D1437="7th Floor", "0"&amp;LEFT($D1437,1),$D1437="8th Floor", "0"&amp;LEFT($D1437,1),$D1437="9th Floor", "0"&amp;LEFT($D1437,1),$D1437="10th Floor", LEFT($D1437,2),$D1437="11th Floor", LEFT($D1437,2),$D1437="12th Floor", LEFT($D1437,2),$D1437="13th Floor", LEFT($D1437,2), $D1437="Lower Ground", LEFT($D1437)&amp;IF(ISNUMBER(FIND(" ",$D1437)),MID($D1437,FIND(" ",$D1437)+1,1),"")&amp;IF(ISNUMBER(FIND(" ",$D1437,FIND(" ",$D1437)+1)),MID($D1437,FIND(" ",$D1437,FIND(" ",$D1437)+1)+1,1),""),$D1437="Upper Ground", LEFT($D1437)&amp;IF(ISNUMBER(FIND(" ",$D1437)),MID($D1437,FIND(" ",$D1437)+1,1),"")&amp;IF(ISNUMBER(FIND(" ",$D1437,FIND(" ",$D1437)+1)),MID($D1437,FIND(" ",$D1437,FIND(" ",$D1437)+1)+1,1),"")),".0",$E1437), " ")</f>
        <v xml:space="preserve"> </v>
      </c>
      <c r="G1437" s="144"/>
      <c r="H1437" s="144"/>
      <c r="I1437" s="144"/>
      <c r="J1437" s="144"/>
      <c r="K1437" s="144"/>
      <c r="L1437" s="149" t="str" cm="1">
        <f t="array" ref="L1437">_xlfn.IFNA(
_xlfn.IFS(
AND($F1437=" ",$G1437=" ",$H1437=" "),"Please update all three: Surveyor Room Reference, Establishment Room Reference and Establishment Room Name",
AND(OR($I1437="General",$I1437="Open plan/ semi-open general",$I1437="Fitted",$I1437="Light practical (science)",$I1437="Light practical (other)",$I1437="Heavy practical (workshops)",$I1437="Heavy practical (clean)",$I1437="Large",$I1437="Storage"),$J1437=0,$K1437=0),"Please update Net Area or Non-net Area",
AND($B1437&lt;&gt;"OUT",$J1437=0,$I1437&lt;&gt;"Non-net",$M1437="85% Circulation"),"Net area not recorded for spaces with 85% circulation unusable type",
AND(OR($I1437="General",$I1437="Open plan/ semi-open general",$I1437="Fitted",$I1437="Light practical (science)",$I1437="Light practical (other)",$I1437="Heavy practical (workshops)",$I1437="Heavy practical (clean)",$I1437="Large",$I1437="Storage"),OR($J1437=0,ISBLANK($J1437))),"Net area not recorded in net spaces",
AND(OR($I1437="Non-net",$I1437="Outdoor space"),$J1437&gt;0),"Net Area Recorded in Non-net space",
AND($I1437="General",$J1437&gt;90),"This general space is over 90m2, please ensure that this space is entered as separate spaces if it usually used as separate spaces",
AND($I1437="Open plan/ semi-open general",$J1437&lt;27),"Open plan general space under 27m2",
AND(OR($K1437=0,ISBLANK($K1437)), $I1437="Non-net"),"Non-net area not recorded in non-net space"
),
" ")</f>
        <v xml:space="preserve"> </v>
      </c>
      <c r="M1437" s="144"/>
      <c r="N1437" s="144"/>
      <c r="O1437" s="144"/>
      <c r="P1437" s="144"/>
      <c r="Q1437" s="144"/>
      <c r="R1437" s="171"/>
      <c r="S1437" s="147">
        <f>NCA_Calculations!$P$1449</f>
        <v>0</v>
      </c>
      <c r="T1437" s="147">
        <f>NCA_Calculations!$Q$1449</f>
        <v>0</v>
      </c>
      <c r="U1437" s="144"/>
      <c r="V1437" s="144"/>
      <c r="W1437" s="149" t="str" cm="1">
        <f t="array" ref="W1437">_xlfn.IFNA(
_xlfn.IFS(
ISBLANK($U1437),"Missing space use.",
AND('Establishment details'!$C$14="Secondary",$V1437="Classbase"),"Invalid Status type",
AND(OR( $V1437="Classbase", $V1437="Teaching", $V1437="Early years",$V1437="SEND resourced"), NOT(ISBLANK($M1437))),"Space with status type and unusable type.",
AND($V1437= "Classbase",'Establishment details'!$C$22&gt;=10), "Classbase status is only valid in schools with a primary element.",
AND($I1437= "Large",$N1437 &gt; 3.5), "Large rooms with less than 3.5m height.",
AND(OR($V1437="Light practical (science)",$V1437="Light practical (science)",$V1437="Heavy practical (workshops)", $V1437="Heavy practical (clean)"), OR($O1437=0,ISBLANK($O1437))),"Missing sinks count for light and heavy practical spaces.",
AND($M1437 = "Other",ISBLANK($R1437)), "Invalid unusable type / missing note for other unusable type."
),
" ")</f>
        <v>Missing space use.</v>
      </c>
    </row>
    <row r="1438" spans="2:23" ht="15.75" x14ac:dyDescent="0.25">
      <c r="B1438" s="143"/>
      <c r="C1438" s="144"/>
      <c r="D1438" s="144"/>
      <c r="E1438" s="144"/>
      <c r="F1438" s="147" t="str" cm="1">
        <f t="array" ref="F1438">_xlfn.IFNA(CONCATENATE(_xlfn.IFS($D1438="Mezzanine",LEFT($D1438,1), $D1438="Ground Floor",LEFT($D1438,1),$D1438="Basment ",LEFT($D1438,1), $D1438="1st Floor", "0"&amp;LEFT($D1438,1), $D1438="2nd Floor", "0"&amp;LEFT($D1438,1), $D1438="3rd Floor", "0"&amp;LEFT($D1438,1), $D1438="4th Floor", "0"&amp;LEFT($D1438,1), $D1438="5th Floor", "0"&amp;LEFT($D1438,1), $D1438="6th Floor", "0"&amp;LEFT($D1438,1),$D1438="7th Floor", "0"&amp;LEFT($D1438,1),$D1438="8th Floor", "0"&amp;LEFT($D1438,1),$D1438="9th Floor", "0"&amp;LEFT($D1438,1),$D1438="10th Floor", LEFT($D1438,2),$D1438="11th Floor", LEFT($D1438,2),$D1438="12th Floor", LEFT($D1438,2),$D1438="13th Floor", LEFT($D1438,2), $D1438="Lower Ground", LEFT($D1438)&amp;IF(ISNUMBER(FIND(" ",$D1438)),MID($D1438,FIND(" ",$D1438)+1,1),"")&amp;IF(ISNUMBER(FIND(" ",$D1438,FIND(" ",$D1438)+1)),MID($D1438,FIND(" ",$D1438,FIND(" ",$D1438)+1)+1,1),""),$D1438="Upper Ground", LEFT($D1438)&amp;IF(ISNUMBER(FIND(" ",$D1438)),MID($D1438,FIND(" ",$D1438)+1,1),"")&amp;IF(ISNUMBER(FIND(" ",$D1438,FIND(" ",$D1438)+1)),MID($D1438,FIND(" ",$D1438,FIND(" ",$D1438)+1)+1,1),"")),".0",$E1438), " ")</f>
        <v xml:space="preserve"> </v>
      </c>
      <c r="G1438" s="144"/>
      <c r="H1438" s="144"/>
      <c r="I1438" s="144"/>
      <c r="J1438" s="144"/>
      <c r="K1438" s="144"/>
      <c r="L1438" s="149" t="str" cm="1">
        <f t="array" ref="L1438">_xlfn.IFNA(
_xlfn.IFS(
AND($F1438=" ",$G1438=" ",$H1438=" "),"Please update all three: Surveyor Room Reference, Establishment Room Reference and Establishment Room Name",
AND(OR($I1438="General",$I1438="Open plan/ semi-open general",$I1438="Fitted",$I1438="Light practical (science)",$I1438="Light practical (other)",$I1438="Heavy practical (workshops)",$I1438="Heavy practical (clean)",$I1438="Large",$I1438="Storage"),$J1438=0,$K1438=0),"Please update Net Area or Non-net Area",
AND($B1438&lt;&gt;"OUT",$J1438=0,$I1438&lt;&gt;"Non-net",$M1438="85% Circulation"),"Net area not recorded for spaces with 85% circulation unusable type",
AND(OR($I1438="General",$I1438="Open plan/ semi-open general",$I1438="Fitted",$I1438="Light practical (science)",$I1438="Light practical (other)",$I1438="Heavy practical (workshops)",$I1438="Heavy practical (clean)",$I1438="Large",$I1438="Storage"),OR($J1438=0,ISBLANK($J1438))),"Net area not recorded in net spaces",
AND(OR($I1438="Non-net",$I1438="Outdoor space"),$J1438&gt;0),"Net Area Recorded in Non-net space",
AND($I1438="General",$J1438&gt;90),"This general space is over 90m2, please ensure that this space is entered as separate spaces if it usually used as separate spaces",
AND($I1438="Open plan/ semi-open general",$J1438&lt;27),"Open plan general space under 27m2",
AND(OR($K1438=0,ISBLANK($K1438)), $I1438="Non-net"),"Non-net area not recorded in non-net space"
),
" ")</f>
        <v xml:space="preserve"> </v>
      </c>
      <c r="M1438" s="144"/>
      <c r="N1438" s="144"/>
      <c r="O1438" s="144"/>
      <c r="P1438" s="144"/>
      <c r="Q1438" s="144"/>
      <c r="R1438" s="171"/>
      <c r="S1438" s="147">
        <f>NCA_Calculations!$P$1450</f>
        <v>0</v>
      </c>
      <c r="T1438" s="147">
        <f>NCA_Calculations!$Q$1450</f>
        <v>0</v>
      </c>
      <c r="U1438" s="144"/>
      <c r="V1438" s="144"/>
      <c r="W1438" s="149" t="str" cm="1">
        <f t="array" ref="W1438">_xlfn.IFNA(
_xlfn.IFS(
ISBLANK($U1438),"Missing space use.",
AND('Establishment details'!$C$14="Secondary",$V1438="Classbase"),"Invalid Status type",
AND(OR( $V1438="Classbase", $V1438="Teaching", $V1438="Early years",$V1438="SEND resourced"), NOT(ISBLANK($M1438))),"Space with status type and unusable type.",
AND($V1438= "Classbase",'Establishment details'!$C$22&gt;=10), "Classbase status is only valid in schools with a primary element.",
AND($I1438= "Large",$N1438 &gt; 3.5), "Large rooms with less than 3.5m height.",
AND(OR($V1438="Light practical (science)",$V1438="Light practical (science)",$V1438="Heavy practical (workshops)", $V1438="Heavy practical (clean)"), OR($O1438=0,ISBLANK($O1438))),"Missing sinks count for light and heavy practical spaces.",
AND($M1438 = "Other",ISBLANK($R1438)), "Invalid unusable type / missing note for other unusable type."
),
" ")</f>
        <v>Missing space use.</v>
      </c>
    </row>
    <row r="1439" spans="2:23" ht="15.75" x14ac:dyDescent="0.25">
      <c r="B1439" s="143"/>
      <c r="C1439" s="144"/>
      <c r="D1439" s="144"/>
      <c r="E1439" s="144"/>
      <c r="F1439" s="147" t="str" cm="1">
        <f t="array" ref="F1439">_xlfn.IFNA(CONCATENATE(_xlfn.IFS($D1439="Mezzanine",LEFT($D1439,1), $D1439="Ground Floor",LEFT($D1439,1),$D1439="Basment ",LEFT($D1439,1), $D1439="1st Floor", "0"&amp;LEFT($D1439,1), $D1439="2nd Floor", "0"&amp;LEFT($D1439,1), $D1439="3rd Floor", "0"&amp;LEFT($D1439,1), $D1439="4th Floor", "0"&amp;LEFT($D1439,1), $D1439="5th Floor", "0"&amp;LEFT($D1439,1), $D1439="6th Floor", "0"&amp;LEFT($D1439,1),$D1439="7th Floor", "0"&amp;LEFT($D1439,1),$D1439="8th Floor", "0"&amp;LEFT($D1439,1),$D1439="9th Floor", "0"&amp;LEFT($D1439,1),$D1439="10th Floor", LEFT($D1439,2),$D1439="11th Floor", LEFT($D1439,2),$D1439="12th Floor", LEFT($D1439,2),$D1439="13th Floor", LEFT($D1439,2), $D1439="Lower Ground", LEFT($D1439)&amp;IF(ISNUMBER(FIND(" ",$D1439)),MID($D1439,FIND(" ",$D1439)+1,1),"")&amp;IF(ISNUMBER(FIND(" ",$D1439,FIND(" ",$D1439)+1)),MID($D1439,FIND(" ",$D1439,FIND(" ",$D1439)+1)+1,1),""),$D1439="Upper Ground", LEFT($D1439)&amp;IF(ISNUMBER(FIND(" ",$D1439)),MID($D1439,FIND(" ",$D1439)+1,1),"")&amp;IF(ISNUMBER(FIND(" ",$D1439,FIND(" ",$D1439)+1)),MID($D1439,FIND(" ",$D1439,FIND(" ",$D1439)+1)+1,1),"")),".0",$E1439), " ")</f>
        <v xml:space="preserve"> </v>
      </c>
      <c r="G1439" s="144"/>
      <c r="H1439" s="144"/>
      <c r="I1439" s="144"/>
      <c r="J1439" s="144"/>
      <c r="K1439" s="144"/>
      <c r="L1439" s="149" t="str" cm="1">
        <f t="array" ref="L1439">_xlfn.IFNA(
_xlfn.IFS(
AND($F1439=" ",$G1439=" ",$H1439=" "),"Please update all three: Surveyor Room Reference, Establishment Room Reference and Establishment Room Name",
AND(OR($I1439="General",$I1439="Open plan/ semi-open general",$I1439="Fitted",$I1439="Light practical (science)",$I1439="Light practical (other)",$I1439="Heavy practical (workshops)",$I1439="Heavy practical (clean)",$I1439="Large",$I1439="Storage"),$J1439=0,$K1439=0),"Please update Net Area or Non-net Area",
AND($B1439&lt;&gt;"OUT",$J1439=0,$I1439&lt;&gt;"Non-net",$M1439="85% Circulation"),"Net area not recorded for spaces with 85% circulation unusable type",
AND(OR($I1439="General",$I1439="Open plan/ semi-open general",$I1439="Fitted",$I1439="Light practical (science)",$I1439="Light practical (other)",$I1439="Heavy practical (workshops)",$I1439="Heavy practical (clean)",$I1439="Large",$I1439="Storage"),OR($J1439=0,ISBLANK($J1439))),"Net area not recorded in net spaces",
AND(OR($I1439="Non-net",$I1439="Outdoor space"),$J1439&gt;0),"Net Area Recorded in Non-net space",
AND($I1439="General",$J1439&gt;90),"This general space is over 90m2, please ensure that this space is entered as separate spaces if it usually used as separate spaces",
AND($I1439="Open plan/ semi-open general",$J1439&lt;27),"Open plan general space under 27m2",
AND(OR($K1439=0,ISBLANK($K1439)), $I1439="Non-net"),"Non-net area not recorded in non-net space"
),
" ")</f>
        <v xml:space="preserve"> </v>
      </c>
      <c r="M1439" s="144"/>
      <c r="N1439" s="144"/>
      <c r="O1439" s="144"/>
      <c r="P1439" s="144"/>
      <c r="Q1439" s="144"/>
      <c r="R1439" s="171"/>
      <c r="S1439" s="147">
        <f>NCA_Calculations!$P$1451</f>
        <v>0</v>
      </c>
      <c r="T1439" s="147">
        <f>NCA_Calculations!$Q$1451</f>
        <v>0</v>
      </c>
      <c r="U1439" s="144"/>
      <c r="V1439" s="144"/>
      <c r="W1439" s="149" t="str" cm="1">
        <f t="array" ref="W1439">_xlfn.IFNA(
_xlfn.IFS(
ISBLANK($U1439),"Missing space use.",
AND('Establishment details'!$C$14="Secondary",$V1439="Classbase"),"Invalid Status type",
AND(OR( $V1439="Classbase", $V1439="Teaching", $V1439="Early years",$V1439="SEND resourced"), NOT(ISBLANK($M1439))),"Space with status type and unusable type.",
AND($V1439= "Classbase",'Establishment details'!$C$22&gt;=10), "Classbase status is only valid in schools with a primary element.",
AND($I1439= "Large",$N1439 &gt; 3.5), "Large rooms with less than 3.5m height.",
AND(OR($V1439="Light practical (science)",$V1439="Light practical (science)",$V1439="Heavy practical (workshops)", $V1439="Heavy practical (clean)"), OR($O1439=0,ISBLANK($O1439))),"Missing sinks count for light and heavy practical spaces.",
AND($M1439 = "Other",ISBLANK($R1439)), "Invalid unusable type / missing note for other unusable type."
),
" ")</f>
        <v>Missing space use.</v>
      </c>
    </row>
    <row r="1440" spans="2:23" ht="15.75" x14ac:dyDescent="0.25">
      <c r="B1440" s="143"/>
      <c r="C1440" s="144"/>
      <c r="D1440" s="144"/>
      <c r="E1440" s="144"/>
      <c r="F1440" s="147" t="str" cm="1">
        <f t="array" ref="F1440">_xlfn.IFNA(CONCATENATE(_xlfn.IFS($D1440="Mezzanine",LEFT($D1440,1), $D1440="Ground Floor",LEFT($D1440,1),$D1440="Basment ",LEFT($D1440,1), $D1440="1st Floor", "0"&amp;LEFT($D1440,1), $D1440="2nd Floor", "0"&amp;LEFT($D1440,1), $D1440="3rd Floor", "0"&amp;LEFT($D1440,1), $D1440="4th Floor", "0"&amp;LEFT($D1440,1), $D1440="5th Floor", "0"&amp;LEFT($D1440,1), $D1440="6th Floor", "0"&amp;LEFT($D1440,1),$D1440="7th Floor", "0"&amp;LEFT($D1440,1),$D1440="8th Floor", "0"&amp;LEFT($D1440,1),$D1440="9th Floor", "0"&amp;LEFT($D1440,1),$D1440="10th Floor", LEFT($D1440,2),$D1440="11th Floor", LEFT($D1440,2),$D1440="12th Floor", LEFT($D1440,2),$D1440="13th Floor", LEFT($D1440,2), $D1440="Lower Ground", LEFT($D1440)&amp;IF(ISNUMBER(FIND(" ",$D1440)),MID($D1440,FIND(" ",$D1440)+1,1),"")&amp;IF(ISNUMBER(FIND(" ",$D1440,FIND(" ",$D1440)+1)),MID($D1440,FIND(" ",$D1440,FIND(" ",$D1440)+1)+1,1),""),$D1440="Upper Ground", LEFT($D1440)&amp;IF(ISNUMBER(FIND(" ",$D1440)),MID($D1440,FIND(" ",$D1440)+1,1),"")&amp;IF(ISNUMBER(FIND(" ",$D1440,FIND(" ",$D1440)+1)),MID($D1440,FIND(" ",$D1440,FIND(" ",$D1440)+1)+1,1),"")),".0",$E1440), " ")</f>
        <v xml:space="preserve"> </v>
      </c>
      <c r="G1440" s="144"/>
      <c r="H1440" s="144"/>
      <c r="I1440" s="144"/>
      <c r="J1440" s="144"/>
      <c r="K1440" s="144"/>
      <c r="L1440" s="149" t="str" cm="1">
        <f t="array" ref="L1440">_xlfn.IFNA(
_xlfn.IFS(
AND($F1440=" ",$G1440=" ",$H1440=" "),"Please update all three: Surveyor Room Reference, Establishment Room Reference and Establishment Room Name",
AND(OR($I1440="General",$I1440="Open plan/ semi-open general",$I1440="Fitted",$I1440="Light practical (science)",$I1440="Light practical (other)",$I1440="Heavy practical (workshops)",$I1440="Heavy practical (clean)",$I1440="Large",$I1440="Storage"),$J1440=0,$K1440=0),"Please update Net Area or Non-net Area",
AND($B1440&lt;&gt;"OUT",$J1440=0,$I1440&lt;&gt;"Non-net",$M1440="85% Circulation"),"Net area not recorded for spaces with 85% circulation unusable type",
AND(OR($I1440="General",$I1440="Open plan/ semi-open general",$I1440="Fitted",$I1440="Light practical (science)",$I1440="Light practical (other)",$I1440="Heavy practical (workshops)",$I1440="Heavy practical (clean)",$I1440="Large",$I1440="Storage"),OR($J1440=0,ISBLANK($J1440))),"Net area not recorded in net spaces",
AND(OR($I1440="Non-net",$I1440="Outdoor space"),$J1440&gt;0),"Net Area Recorded in Non-net space",
AND($I1440="General",$J1440&gt;90),"This general space is over 90m2, please ensure that this space is entered as separate spaces if it usually used as separate spaces",
AND($I1440="Open plan/ semi-open general",$J1440&lt;27),"Open plan general space under 27m2",
AND(OR($K1440=0,ISBLANK($K1440)), $I1440="Non-net"),"Non-net area not recorded in non-net space"
),
" ")</f>
        <v xml:space="preserve"> </v>
      </c>
      <c r="M1440" s="144"/>
      <c r="N1440" s="144"/>
      <c r="O1440" s="144"/>
      <c r="P1440" s="144"/>
      <c r="Q1440" s="144"/>
      <c r="R1440" s="171"/>
      <c r="S1440" s="147">
        <f>NCA_Calculations!$P$1452</f>
        <v>0</v>
      </c>
      <c r="T1440" s="147">
        <f>NCA_Calculations!$Q$1452</f>
        <v>0</v>
      </c>
      <c r="U1440" s="144"/>
      <c r="V1440" s="144"/>
      <c r="W1440" s="149" t="str" cm="1">
        <f t="array" ref="W1440">_xlfn.IFNA(
_xlfn.IFS(
ISBLANK($U1440),"Missing space use.",
AND('Establishment details'!$C$14="Secondary",$V1440="Classbase"),"Invalid Status type",
AND(OR( $V1440="Classbase", $V1440="Teaching", $V1440="Early years",$V1440="SEND resourced"), NOT(ISBLANK($M1440))),"Space with status type and unusable type.",
AND($V1440= "Classbase",'Establishment details'!$C$22&gt;=10), "Classbase status is only valid in schools with a primary element.",
AND($I1440= "Large",$N1440 &gt; 3.5), "Large rooms with less than 3.5m height.",
AND(OR($V1440="Light practical (science)",$V1440="Light practical (science)",$V1440="Heavy practical (workshops)", $V1440="Heavy practical (clean)"), OR($O1440=0,ISBLANK($O1440))),"Missing sinks count for light and heavy practical spaces.",
AND($M1440 = "Other",ISBLANK($R1440)), "Invalid unusable type / missing note for other unusable type."
),
" ")</f>
        <v>Missing space use.</v>
      </c>
    </row>
    <row r="1441" spans="2:23" ht="15.75" x14ac:dyDescent="0.25">
      <c r="B1441" s="143"/>
      <c r="C1441" s="144"/>
      <c r="D1441" s="144"/>
      <c r="E1441" s="144"/>
      <c r="F1441" s="147" t="str" cm="1">
        <f t="array" ref="F1441">_xlfn.IFNA(CONCATENATE(_xlfn.IFS($D1441="Mezzanine",LEFT($D1441,1), $D1441="Ground Floor",LEFT($D1441,1),$D1441="Basment ",LEFT($D1441,1), $D1441="1st Floor", "0"&amp;LEFT($D1441,1), $D1441="2nd Floor", "0"&amp;LEFT($D1441,1), $D1441="3rd Floor", "0"&amp;LEFT($D1441,1), $D1441="4th Floor", "0"&amp;LEFT($D1441,1), $D1441="5th Floor", "0"&amp;LEFT($D1441,1), $D1441="6th Floor", "0"&amp;LEFT($D1441,1),$D1441="7th Floor", "0"&amp;LEFT($D1441,1),$D1441="8th Floor", "0"&amp;LEFT($D1441,1),$D1441="9th Floor", "0"&amp;LEFT($D1441,1),$D1441="10th Floor", LEFT($D1441,2),$D1441="11th Floor", LEFT($D1441,2),$D1441="12th Floor", LEFT($D1441,2),$D1441="13th Floor", LEFT($D1441,2), $D1441="Lower Ground", LEFT($D1441)&amp;IF(ISNUMBER(FIND(" ",$D1441)),MID($D1441,FIND(" ",$D1441)+1,1),"")&amp;IF(ISNUMBER(FIND(" ",$D1441,FIND(" ",$D1441)+1)),MID($D1441,FIND(" ",$D1441,FIND(" ",$D1441)+1)+1,1),""),$D1441="Upper Ground", LEFT($D1441)&amp;IF(ISNUMBER(FIND(" ",$D1441)),MID($D1441,FIND(" ",$D1441)+1,1),"")&amp;IF(ISNUMBER(FIND(" ",$D1441,FIND(" ",$D1441)+1)),MID($D1441,FIND(" ",$D1441,FIND(" ",$D1441)+1)+1,1),"")),".0",$E1441), " ")</f>
        <v xml:space="preserve"> </v>
      </c>
      <c r="G1441" s="144"/>
      <c r="H1441" s="144"/>
      <c r="I1441" s="144"/>
      <c r="J1441" s="144"/>
      <c r="K1441" s="144"/>
      <c r="L1441" s="149" t="str" cm="1">
        <f t="array" ref="L1441">_xlfn.IFNA(
_xlfn.IFS(
AND($F1441=" ",$G1441=" ",$H1441=" "),"Please update all three: Surveyor Room Reference, Establishment Room Reference and Establishment Room Name",
AND(OR($I1441="General",$I1441="Open plan/ semi-open general",$I1441="Fitted",$I1441="Light practical (science)",$I1441="Light practical (other)",$I1441="Heavy practical (workshops)",$I1441="Heavy practical (clean)",$I1441="Large",$I1441="Storage"),$J1441=0,$K1441=0),"Please update Net Area or Non-net Area",
AND($B1441&lt;&gt;"OUT",$J1441=0,$I1441&lt;&gt;"Non-net",$M1441="85% Circulation"),"Net area not recorded for spaces with 85% circulation unusable type",
AND(OR($I1441="General",$I1441="Open plan/ semi-open general",$I1441="Fitted",$I1441="Light practical (science)",$I1441="Light practical (other)",$I1441="Heavy practical (workshops)",$I1441="Heavy practical (clean)",$I1441="Large",$I1441="Storage"),OR($J1441=0,ISBLANK($J1441))),"Net area not recorded in net spaces",
AND(OR($I1441="Non-net",$I1441="Outdoor space"),$J1441&gt;0),"Net Area Recorded in Non-net space",
AND($I1441="General",$J1441&gt;90),"This general space is over 90m2, please ensure that this space is entered as separate spaces if it usually used as separate spaces",
AND($I1441="Open plan/ semi-open general",$J1441&lt;27),"Open plan general space under 27m2",
AND(OR($K1441=0,ISBLANK($K1441)), $I1441="Non-net"),"Non-net area not recorded in non-net space"
),
" ")</f>
        <v xml:space="preserve"> </v>
      </c>
      <c r="M1441" s="144"/>
      <c r="N1441" s="144"/>
      <c r="O1441" s="144"/>
      <c r="P1441" s="144"/>
      <c r="Q1441" s="144"/>
      <c r="R1441" s="171"/>
      <c r="S1441" s="147">
        <f>NCA_Calculations!$P$1453</f>
        <v>0</v>
      </c>
      <c r="T1441" s="147">
        <f>NCA_Calculations!$Q$1453</f>
        <v>0</v>
      </c>
      <c r="U1441" s="144"/>
      <c r="V1441" s="144"/>
      <c r="W1441" s="149" t="str" cm="1">
        <f t="array" ref="W1441">_xlfn.IFNA(
_xlfn.IFS(
ISBLANK($U1441),"Missing space use.",
AND('Establishment details'!$C$14="Secondary",$V1441="Classbase"),"Invalid Status type",
AND(OR( $V1441="Classbase", $V1441="Teaching", $V1441="Early years",$V1441="SEND resourced"), NOT(ISBLANK($M1441))),"Space with status type and unusable type.",
AND($V1441= "Classbase",'Establishment details'!$C$22&gt;=10), "Classbase status is only valid in schools with a primary element.",
AND($I1441= "Large",$N1441 &gt; 3.5), "Large rooms with less than 3.5m height.",
AND(OR($V1441="Light practical (science)",$V1441="Light practical (science)",$V1441="Heavy practical (workshops)", $V1441="Heavy practical (clean)"), OR($O1441=0,ISBLANK($O1441))),"Missing sinks count for light and heavy practical spaces.",
AND($M1441 = "Other",ISBLANK($R1441)), "Invalid unusable type / missing note for other unusable type."
),
" ")</f>
        <v>Missing space use.</v>
      </c>
    </row>
    <row r="1442" spans="2:23" ht="15.75" x14ac:dyDescent="0.25">
      <c r="B1442" s="143"/>
      <c r="C1442" s="144"/>
      <c r="D1442" s="144"/>
      <c r="E1442" s="144"/>
      <c r="F1442" s="147" t="str" cm="1">
        <f t="array" ref="F1442">_xlfn.IFNA(CONCATENATE(_xlfn.IFS($D1442="Mezzanine",LEFT($D1442,1), $D1442="Ground Floor",LEFT($D1442,1),$D1442="Basment ",LEFT($D1442,1), $D1442="1st Floor", "0"&amp;LEFT($D1442,1), $D1442="2nd Floor", "0"&amp;LEFT($D1442,1), $D1442="3rd Floor", "0"&amp;LEFT($D1442,1), $D1442="4th Floor", "0"&amp;LEFT($D1442,1), $D1442="5th Floor", "0"&amp;LEFT($D1442,1), $D1442="6th Floor", "0"&amp;LEFT($D1442,1),$D1442="7th Floor", "0"&amp;LEFT($D1442,1),$D1442="8th Floor", "0"&amp;LEFT($D1442,1),$D1442="9th Floor", "0"&amp;LEFT($D1442,1),$D1442="10th Floor", LEFT($D1442,2),$D1442="11th Floor", LEFT($D1442,2),$D1442="12th Floor", LEFT($D1442,2),$D1442="13th Floor", LEFT($D1442,2), $D1442="Lower Ground", LEFT($D1442)&amp;IF(ISNUMBER(FIND(" ",$D1442)),MID($D1442,FIND(" ",$D1442)+1,1),"")&amp;IF(ISNUMBER(FIND(" ",$D1442,FIND(" ",$D1442)+1)),MID($D1442,FIND(" ",$D1442,FIND(" ",$D1442)+1)+1,1),""),$D1442="Upper Ground", LEFT($D1442)&amp;IF(ISNUMBER(FIND(" ",$D1442)),MID($D1442,FIND(" ",$D1442)+1,1),"")&amp;IF(ISNUMBER(FIND(" ",$D1442,FIND(" ",$D1442)+1)),MID($D1442,FIND(" ",$D1442,FIND(" ",$D1442)+1)+1,1),"")),".0",$E1442), " ")</f>
        <v xml:space="preserve"> </v>
      </c>
      <c r="G1442" s="144"/>
      <c r="H1442" s="144"/>
      <c r="I1442" s="144"/>
      <c r="J1442" s="144"/>
      <c r="K1442" s="144"/>
      <c r="L1442" s="149" t="str" cm="1">
        <f t="array" ref="L1442">_xlfn.IFNA(
_xlfn.IFS(
AND($F1442=" ",$G1442=" ",$H1442=" "),"Please update all three: Surveyor Room Reference, Establishment Room Reference and Establishment Room Name",
AND(OR($I1442="General",$I1442="Open plan/ semi-open general",$I1442="Fitted",$I1442="Light practical (science)",$I1442="Light practical (other)",$I1442="Heavy practical (workshops)",$I1442="Heavy practical (clean)",$I1442="Large",$I1442="Storage"),$J1442=0,$K1442=0),"Please update Net Area or Non-net Area",
AND($B1442&lt;&gt;"OUT",$J1442=0,$I1442&lt;&gt;"Non-net",$M1442="85% Circulation"),"Net area not recorded for spaces with 85% circulation unusable type",
AND(OR($I1442="General",$I1442="Open plan/ semi-open general",$I1442="Fitted",$I1442="Light practical (science)",$I1442="Light practical (other)",$I1442="Heavy practical (workshops)",$I1442="Heavy practical (clean)",$I1442="Large",$I1442="Storage"),OR($J1442=0,ISBLANK($J1442))),"Net area not recorded in net spaces",
AND(OR($I1442="Non-net",$I1442="Outdoor space"),$J1442&gt;0),"Net Area Recorded in Non-net space",
AND($I1442="General",$J1442&gt;90),"This general space is over 90m2, please ensure that this space is entered as separate spaces if it usually used as separate spaces",
AND($I1442="Open plan/ semi-open general",$J1442&lt;27),"Open plan general space under 27m2",
AND(OR($K1442=0,ISBLANK($K1442)), $I1442="Non-net"),"Non-net area not recorded in non-net space"
),
" ")</f>
        <v xml:space="preserve"> </v>
      </c>
      <c r="M1442" s="144"/>
      <c r="N1442" s="144"/>
      <c r="O1442" s="144"/>
      <c r="P1442" s="144"/>
      <c r="Q1442" s="144"/>
      <c r="R1442" s="171"/>
      <c r="S1442" s="147">
        <f>NCA_Calculations!$P$1454</f>
        <v>0</v>
      </c>
      <c r="T1442" s="147">
        <f>NCA_Calculations!$Q$1454</f>
        <v>0</v>
      </c>
      <c r="U1442" s="144"/>
      <c r="V1442" s="144"/>
      <c r="W1442" s="149" t="str" cm="1">
        <f t="array" ref="W1442">_xlfn.IFNA(
_xlfn.IFS(
ISBLANK($U1442),"Missing space use.",
AND('Establishment details'!$C$14="Secondary",$V1442="Classbase"),"Invalid Status type",
AND(OR( $V1442="Classbase", $V1442="Teaching", $V1442="Early years",$V1442="SEND resourced"), NOT(ISBLANK($M1442))),"Space with status type and unusable type.",
AND($V1442= "Classbase",'Establishment details'!$C$22&gt;=10), "Classbase status is only valid in schools with a primary element.",
AND($I1442= "Large",$N1442 &gt; 3.5), "Large rooms with less than 3.5m height.",
AND(OR($V1442="Light practical (science)",$V1442="Light practical (science)",$V1442="Heavy practical (workshops)", $V1442="Heavy practical (clean)"), OR($O1442=0,ISBLANK($O1442))),"Missing sinks count for light and heavy practical spaces.",
AND($M1442 = "Other",ISBLANK($R1442)), "Invalid unusable type / missing note for other unusable type."
),
" ")</f>
        <v>Missing space use.</v>
      </c>
    </row>
    <row r="1443" spans="2:23" ht="15.75" x14ac:dyDescent="0.25">
      <c r="B1443" s="143"/>
      <c r="C1443" s="144"/>
      <c r="D1443" s="144"/>
      <c r="E1443" s="144"/>
      <c r="F1443" s="147" t="str" cm="1">
        <f t="array" ref="F1443">_xlfn.IFNA(CONCATENATE(_xlfn.IFS($D1443="Mezzanine",LEFT($D1443,1), $D1443="Ground Floor",LEFT($D1443,1),$D1443="Basment ",LEFT($D1443,1), $D1443="1st Floor", "0"&amp;LEFT($D1443,1), $D1443="2nd Floor", "0"&amp;LEFT($D1443,1), $D1443="3rd Floor", "0"&amp;LEFT($D1443,1), $D1443="4th Floor", "0"&amp;LEFT($D1443,1), $D1443="5th Floor", "0"&amp;LEFT($D1443,1), $D1443="6th Floor", "0"&amp;LEFT($D1443,1),$D1443="7th Floor", "0"&amp;LEFT($D1443,1),$D1443="8th Floor", "0"&amp;LEFT($D1443,1),$D1443="9th Floor", "0"&amp;LEFT($D1443,1),$D1443="10th Floor", LEFT($D1443,2),$D1443="11th Floor", LEFT($D1443,2),$D1443="12th Floor", LEFT($D1443,2),$D1443="13th Floor", LEFT($D1443,2), $D1443="Lower Ground", LEFT($D1443)&amp;IF(ISNUMBER(FIND(" ",$D1443)),MID($D1443,FIND(" ",$D1443)+1,1),"")&amp;IF(ISNUMBER(FIND(" ",$D1443,FIND(" ",$D1443)+1)),MID($D1443,FIND(" ",$D1443,FIND(" ",$D1443)+1)+1,1),""),$D1443="Upper Ground", LEFT($D1443)&amp;IF(ISNUMBER(FIND(" ",$D1443)),MID($D1443,FIND(" ",$D1443)+1,1),"")&amp;IF(ISNUMBER(FIND(" ",$D1443,FIND(" ",$D1443)+1)),MID($D1443,FIND(" ",$D1443,FIND(" ",$D1443)+1)+1,1),"")),".0",$E1443), " ")</f>
        <v xml:space="preserve"> </v>
      </c>
      <c r="G1443" s="144"/>
      <c r="H1443" s="144"/>
      <c r="I1443" s="144"/>
      <c r="J1443" s="144"/>
      <c r="K1443" s="144"/>
      <c r="L1443" s="149" t="str" cm="1">
        <f t="array" ref="L1443">_xlfn.IFNA(
_xlfn.IFS(
AND($F1443=" ",$G1443=" ",$H1443=" "),"Please update all three: Surveyor Room Reference, Establishment Room Reference and Establishment Room Name",
AND(OR($I1443="General",$I1443="Open plan/ semi-open general",$I1443="Fitted",$I1443="Light practical (science)",$I1443="Light practical (other)",$I1443="Heavy practical (workshops)",$I1443="Heavy practical (clean)",$I1443="Large",$I1443="Storage"),$J1443=0,$K1443=0),"Please update Net Area or Non-net Area",
AND($B1443&lt;&gt;"OUT",$J1443=0,$I1443&lt;&gt;"Non-net",$M1443="85% Circulation"),"Net area not recorded for spaces with 85% circulation unusable type",
AND(OR($I1443="General",$I1443="Open plan/ semi-open general",$I1443="Fitted",$I1443="Light practical (science)",$I1443="Light practical (other)",$I1443="Heavy practical (workshops)",$I1443="Heavy practical (clean)",$I1443="Large",$I1443="Storage"),OR($J1443=0,ISBLANK($J1443))),"Net area not recorded in net spaces",
AND(OR($I1443="Non-net",$I1443="Outdoor space"),$J1443&gt;0),"Net Area Recorded in Non-net space",
AND($I1443="General",$J1443&gt;90),"This general space is over 90m2, please ensure that this space is entered as separate spaces if it usually used as separate spaces",
AND($I1443="Open plan/ semi-open general",$J1443&lt;27),"Open plan general space under 27m2",
AND(OR($K1443=0,ISBLANK($K1443)), $I1443="Non-net"),"Non-net area not recorded in non-net space"
),
" ")</f>
        <v xml:space="preserve"> </v>
      </c>
      <c r="M1443" s="144"/>
      <c r="N1443" s="144"/>
      <c r="O1443" s="144"/>
      <c r="P1443" s="144"/>
      <c r="Q1443" s="144"/>
      <c r="R1443" s="171"/>
      <c r="S1443" s="147">
        <f>NCA_Calculations!$P$1455</f>
        <v>0</v>
      </c>
      <c r="T1443" s="147">
        <f>NCA_Calculations!$Q$1455</f>
        <v>0</v>
      </c>
      <c r="U1443" s="144"/>
      <c r="V1443" s="144"/>
      <c r="W1443" s="149" t="str" cm="1">
        <f t="array" ref="W1443">_xlfn.IFNA(
_xlfn.IFS(
ISBLANK($U1443),"Missing space use.",
AND('Establishment details'!$C$14="Secondary",$V1443="Classbase"),"Invalid Status type",
AND(OR( $V1443="Classbase", $V1443="Teaching", $V1443="Early years",$V1443="SEND resourced"), NOT(ISBLANK($M1443))),"Space with status type and unusable type.",
AND($V1443= "Classbase",'Establishment details'!$C$22&gt;=10), "Classbase status is only valid in schools with a primary element.",
AND($I1443= "Large",$N1443 &gt; 3.5), "Large rooms with less than 3.5m height.",
AND(OR($V1443="Light practical (science)",$V1443="Light practical (science)",$V1443="Heavy practical (workshops)", $V1443="Heavy practical (clean)"), OR($O1443=0,ISBLANK($O1443))),"Missing sinks count for light and heavy practical spaces.",
AND($M1443 = "Other",ISBLANK($R1443)), "Invalid unusable type / missing note for other unusable type."
),
" ")</f>
        <v>Missing space use.</v>
      </c>
    </row>
    <row r="1444" spans="2:23" ht="15.75" x14ac:dyDescent="0.25">
      <c r="B1444" s="143"/>
      <c r="C1444" s="144"/>
      <c r="D1444" s="144"/>
      <c r="E1444" s="144"/>
      <c r="F1444" s="147" t="str" cm="1">
        <f t="array" ref="F1444">_xlfn.IFNA(CONCATENATE(_xlfn.IFS($D1444="Mezzanine",LEFT($D1444,1), $D1444="Ground Floor",LEFT($D1444,1),$D1444="Basment ",LEFT($D1444,1), $D1444="1st Floor", "0"&amp;LEFT($D1444,1), $D1444="2nd Floor", "0"&amp;LEFT($D1444,1), $D1444="3rd Floor", "0"&amp;LEFT($D1444,1), $D1444="4th Floor", "0"&amp;LEFT($D1444,1), $D1444="5th Floor", "0"&amp;LEFT($D1444,1), $D1444="6th Floor", "0"&amp;LEFT($D1444,1),$D1444="7th Floor", "0"&amp;LEFT($D1444,1),$D1444="8th Floor", "0"&amp;LEFT($D1444,1),$D1444="9th Floor", "0"&amp;LEFT($D1444,1),$D1444="10th Floor", LEFT($D1444,2),$D1444="11th Floor", LEFT($D1444,2),$D1444="12th Floor", LEFT($D1444,2),$D1444="13th Floor", LEFT($D1444,2), $D1444="Lower Ground", LEFT($D1444)&amp;IF(ISNUMBER(FIND(" ",$D1444)),MID($D1444,FIND(" ",$D1444)+1,1),"")&amp;IF(ISNUMBER(FIND(" ",$D1444,FIND(" ",$D1444)+1)),MID($D1444,FIND(" ",$D1444,FIND(" ",$D1444)+1)+1,1),""),$D1444="Upper Ground", LEFT($D1444)&amp;IF(ISNUMBER(FIND(" ",$D1444)),MID($D1444,FIND(" ",$D1444)+1,1),"")&amp;IF(ISNUMBER(FIND(" ",$D1444,FIND(" ",$D1444)+1)),MID($D1444,FIND(" ",$D1444,FIND(" ",$D1444)+1)+1,1),"")),".0",$E1444), " ")</f>
        <v xml:space="preserve"> </v>
      </c>
      <c r="G1444" s="144"/>
      <c r="H1444" s="144"/>
      <c r="I1444" s="144"/>
      <c r="J1444" s="144"/>
      <c r="K1444" s="144"/>
      <c r="L1444" s="149" t="str" cm="1">
        <f t="array" ref="L1444">_xlfn.IFNA(
_xlfn.IFS(
AND($F1444=" ",$G1444=" ",$H1444=" "),"Please update all three: Surveyor Room Reference, Establishment Room Reference and Establishment Room Name",
AND(OR($I1444="General",$I1444="Open plan/ semi-open general",$I1444="Fitted",$I1444="Light practical (science)",$I1444="Light practical (other)",$I1444="Heavy practical (workshops)",$I1444="Heavy practical (clean)",$I1444="Large",$I1444="Storage"),$J1444=0,$K1444=0),"Please update Net Area or Non-net Area",
AND($B1444&lt;&gt;"OUT",$J1444=0,$I1444&lt;&gt;"Non-net",$M1444="85% Circulation"),"Net area not recorded for spaces with 85% circulation unusable type",
AND(OR($I1444="General",$I1444="Open plan/ semi-open general",$I1444="Fitted",$I1444="Light practical (science)",$I1444="Light practical (other)",$I1444="Heavy practical (workshops)",$I1444="Heavy practical (clean)",$I1444="Large",$I1444="Storage"),OR($J1444=0,ISBLANK($J1444))),"Net area not recorded in net spaces",
AND(OR($I1444="Non-net",$I1444="Outdoor space"),$J1444&gt;0),"Net Area Recorded in Non-net space",
AND($I1444="General",$J1444&gt;90),"This general space is over 90m2, please ensure that this space is entered as separate spaces if it usually used as separate spaces",
AND($I1444="Open plan/ semi-open general",$J1444&lt;27),"Open plan general space under 27m2",
AND(OR($K1444=0,ISBLANK($K1444)), $I1444="Non-net"),"Non-net area not recorded in non-net space"
),
" ")</f>
        <v xml:space="preserve"> </v>
      </c>
      <c r="M1444" s="144"/>
      <c r="N1444" s="144"/>
      <c r="O1444" s="144"/>
      <c r="P1444" s="144"/>
      <c r="Q1444" s="144"/>
      <c r="R1444" s="171"/>
      <c r="S1444" s="147">
        <f>NCA_Calculations!$P$1456</f>
        <v>0</v>
      </c>
      <c r="T1444" s="147">
        <f>NCA_Calculations!$Q$1456</f>
        <v>0</v>
      </c>
      <c r="U1444" s="144"/>
      <c r="V1444" s="144"/>
      <c r="W1444" s="149" t="str" cm="1">
        <f t="array" ref="W1444">_xlfn.IFNA(
_xlfn.IFS(
ISBLANK($U1444),"Missing space use.",
AND('Establishment details'!$C$14="Secondary",$V1444="Classbase"),"Invalid Status type",
AND(OR( $V1444="Classbase", $V1444="Teaching", $V1444="Early years",$V1444="SEND resourced"), NOT(ISBLANK($M1444))),"Space with status type and unusable type.",
AND($V1444= "Classbase",'Establishment details'!$C$22&gt;=10), "Classbase status is only valid in schools with a primary element.",
AND($I1444= "Large",$N1444 &gt; 3.5), "Large rooms with less than 3.5m height.",
AND(OR($V1444="Light practical (science)",$V1444="Light practical (science)",$V1444="Heavy practical (workshops)", $V1444="Heavy practical (clean)"), OR($O1444=0,ISBLANK($O1444))),"Missing sinks count for light and heavy practical spaces.",
AND($M1444 = "Other",ISBLANK($R1444)), "Invalid unusable type / missing note for other unusable type."
),
" ")</f>
        <v>Missing space use.</v>
      </c>
    </row>
    <row r="1445" spans="2:23" ht="15.75" x14ac:dyDescent="0.25">
      <c r="B1445" s="143"/>
      <c r="C1445" s="144"/>
      <c r="D1445" s="144"/>
      <c r="E1445" s="144"/>
      <c r="F1445" s="147" t="str" cm="1">
        <f t="array" ref="F1445">_xlfn.IFNA(CONCATENATE(_xlfn.IFS($D1445="Mezzanine",LEFT($D1445,1), $D1445="Ground Floor",LEFT($D1445,1),$D1445="Basment ",LEFT($D1445,1), $D1445="1st Floor", "0"&amp;LEFT($D1445,1), $D1445="2nd Floor", "0"&amp;LEFT($D1445,1), $D1445="3rd Floor", "0"&amp;LEFT($D1445,1), $D1445="4th Floor", "0"&amp;LEFT($D1445,1), $D1445="5th Floor", "0"&amp;LEFT($D1445,1), $D1445="6th Floor", "0"&amp;LEFT($D1445,1),$D1445="7th Floor", "0"&amp;LEFT($D1445,1),$D1445="8th Floor", "0"&amp;LEFT($D1445,1),$D1445="9th Floor", "0"&amp;LEFT($D1445,1),$D1445="10th Floor", LEFT($D1445,2),$D1445="11th Floor", LEFT($D1445,2),$D1445="12th Floor", LEFT($D1445,2),$D1445="13th Floor", LEFT($D1445,2), $D1445="Lower Ground", LEFT($D1445)&amp;IF(ISNUMBER(FIND(" ",$D1445)),MID($D1445,FIND(" ",$D1445)+1,1),"")&amp;IF(ISNUMBER(FIND(" ",$D1445,FIND(" ",$D1445)+1)),MID($D1445,FIND(" ",$D1445,FIND(" ",$D1445)+1)+1,1),""),$D1445="Upper Ground", LEFT($D1445)&amp;IF(ISNUMBER(FIND(" ",$D1445)),MID($D1445,FIND(" ",$D1445)+1,1),"")&amp;IF(ISNUMBER(FIND(" ",$D1445,FIND(" ",$D1445)+1)),MID($D1445,FIND(" ",$D1445,FIND(" ",$D1445)+1)+1,1),"")),".0",$E1445), " ")</f>
        <v xml:space="preserve"> </v>
      </c>
      <c r="G1445" s="144"/>
      <c r="H1445" s="144"/>
      <c r="I1445" s="144"/>
      <c r="J1445" s="144"/>
      <c r="K1445" s="144"/>
      <c r="L1445" s="149" t="str" cm="1">
        <f t="array" ref="L1445">_xlfn.IFNA(
_xlfn.IFS(
AND($F1445=" ",$G1445=" ",$H1445=" "),"Please update all three: Surveyor Room Reference, Establishment Room Reference and Establishment Room Name",
AND(OR($I1445="General",$I1445="Open plan/ semi-open general",$I1445="Fitted",$I1445="Light practical (science)",$I1445="Light practical (other)",$I1445="Heavy practical (workshops)",$I1445="Heavy practical (clean)",$I1445="Large",$I1445="Storage"),$J1445=0,$K1445=0),"Please update Net Area or Non-net Area",
AND($B1445&lt;&gt;"OUT",$J1445=0,$I1445&lt;&gt;"Non-net",$M1445="85% Circulation"),"Net area not recorded for spaces with 85% circulation unusable type",
AND(OR($I1445="General",$I1445="Open plan/ semi-open general",$I1445="Fitted",$I1445="Light practical (science)",$I1445="Light practical (other)",$I1445="Heavy practical (workshops)",$I1445="Heavy practical (clean)",$I1445="Large",$I1445="Storage"),OR($J1445=0,ISBLANK($J1445))),"Net area not recorded in net spaces",
AND(OR($I1445="Non-net",$I1445="Outdoor space"),$J1445&gt;0),"Net Area Recorded in Non-net space",
AND($I1445="General",$J1445&gt;90),"This general space is over 90m2, please ensure that this space is entered as separate spaces if it usually used as separate spaces",
AND($I1445="Open plan/ semi-open general",$J1445&lt;27),"Open plan general space under 27m2",
AND(OR($K1445=0,ISBLANK($K1445)), $I1445="Non-net"),"Non-net area not recorded in non-net space"
),
" ")</f>
        <v xml:space="preserve"> </v>
      </c>
      <c r="M1445" s="144"/>
      <c r="N1445" s="144"/>
      <c r="O1445" s="144"/>
      <c r="P1445" s="144"/>
      <c r="Q1445" s="144"/>
      <c r="R1445" s="171"/>
      <c r="S1445" s="147">
        <f>NCA_Calculations!$P$1457</f>
        <v>0</v>
      </c>
      <c r="T1445" s="147">
        <f>NCA_Calculations!$Q$1457</f>
        <v>0</v>
      </c>
      <c r="U1445" s="144"/>
      <c r="V1445" s="144"/>
      <c r="W1445" s="149" t="str" cm="1">
        <f t="array" ref="W1445">_xlfn.IFNA(
_xlfn.IFS(
ISBLANK($U1445),"Missing space use.",
AND('Establishment details'!$C$14="Secondary",$V1445="Classbase"),"Invalid Status type",
AND(OR( $V1445="Classbase", $V1445="Teaching", $V1445="Early years",$V1445="SEND resourced"), NOT(ISBLANK($M1445))),"Space with status type and unusable type.",
AND($V1445= "Classbase",'Establishment details'!$C$22&gt;=10), "Classbase status is only valid in schools with a primary element.",
AND($I1445= "Large",$N1445 &gt; 3.5), "Large rooms with less than 3.5m height.",
AND(OR($V1445="Light practical (science)",$V1445="Light practical (science)",$V1445="Heavy practical (workshops)", $V1445="Heavy practical (clean)"), OR($O1445=0,ISBLANK($O1445))),"Missing sinks count for light and heavy practical spaces.",
AND($M1445 = "Other",ISBLANK($R1445)), "Invalid unusable type / missing note for other unusable type."
),
" ")</f>
        <v>Missing space use.</v>
      </c>
    </row>
    <row r="1446" spans="2:23" ht="15.75" x14ac:dyDescent="0.25">
      <c r="B1446" s="143"/>
      <c r="C1446" s="144"/>
      <c r="D1446" s="144"/>
      <c r="E1446" s="144"/>
      <c r="F1446" s="147" t="str" cm="1">
        <f t="array" ref="F1446">_xlfn.IFNA(CONCATENATE(_xlfn.IFS($D1446="Mezzanine",LEFT($D1446,1), $D1446="Ground Floor",LEFT($D1446,1),$D1446="Basment ",LEFT($D1446,1), $D1446="1st Floor", "0"&amp;LEFT($D1446,1), $D1446="2nd Floor", "0"&amp;LEFT($D1446,1), $D1446="3rd Floor", "0"&amp;LEFT($D1446,1), $D1446="4th Floor", "0"&amp;LEFT($D1446,1), $D1446="5th Floor", "0"&amp;LEFT($D1446,1), $D1446="6th Floor", "0"&amp;LEFT($D1446,1),$D1446="7th Floor", "0"&amp;LEFT($D1446,1),$D1446="8th Floor", "0"&amp;LEFT($D1446,1),$D1446="9th Floor", "0"&amp;LEFT($D1446,1),$D1446="10th Floor", LEFT($D1446,2),$D1446="11th Floor", LEFT($D1446,2),$D1446="12th Floor", LEFT($D1446,2),$D1446="13th Floor", LEFT($D1446,2), $D1446="Lower Ground", LEFT($D1446)&amp;IF(ISNUMBER(FIND(" ",$D1446)),MID($D1446,FIND(" ",$D1446)+1,1),"")&amp;IF(ISNUMBER(FIND(" ",$D1446,FIND(" ",$D1446)+1)),MID($D1446,FIND(" ",$D1446,FIND(" ",$D1446)+1)+1,1),""),$D1446="Upper Ground", LEFT($D1446)&amp;IF(ISNUMBER(FIND(" ",$D1446)),MID($D1446,FIND(" ",$D1446)+1,1),"")&amp;IF(ISNUMBER(FIND(" ",$D1446,FIND(" ",$D1446)+1)),MID($D1446,FIND(" ",$D1446,FIND(" ",$D1446)+1)+1,1),"")),".0",$E1446), " ")</f>
        <v xml:space="preserve"> </v>
      </c>
      <c r="G1446" s="144"/>
      <c r="H1446" s="144"/>
      <c r="I1446" s="144"/>
      <c r="J1446" s="144"/>
      <c r="K1446" s="144"/>
      <c r="L1446" s="149" t="str" cm="1">
        <f t="array" ref="L1446">_xlfn.IFNA(
_xlfn.IFS(
AND($F1446=" ",$G1446=" ",$H1446=" "),"Please update all three: Surveyor Room Reference, Establishment Room Reference and Establishment Room Name",
AND(OR($I1446="General",$I1446="Open plan/ semi-open general",$I1446="Fitted",$I1446="Light practical (science)",$I1446="Light practical (other)",$I1446="Heavy practical (workshops)",$I1446="Heavy practical (clean)",$I1446="Large",$I1446="Storage"),$J1446=0,$K1446=0),"Please update Net Area or Non-net Area",
AND($B1446&lt;&gt;"OUT",$J1446=0,$I1446&lt;&gt;"Non-net",$M1446="85% Circulation"),"Net area not recorded for spaces with 85% circulation unusable type",
AND(OR($I1446="General",$I1446="Open plan/ semi-open general",$I1446="Fitted",$I1446="Light practical (science)",$I1446="Light practical (other)",$I1446="Heavy practical (workshops)",$I1446="Heavy practical (clean)",$I1446="Large",$I1446="Storage"),OR($J1446=0,ISBLANK($J1446))),"Net area not recorded in net spaces",
AND(OR($I1446="Non-net",$I1446="Outdoor space"),$J1446&gt;0),"Net Area Recorded in Non-net space",
AND($I1446="General",$J1446&gt;90),"This general space is over 90m2, please ensure that this space is entered as separate spaces if it usually used as separate spaces",
AND($I1446="Open plan/ semi-open general",$J1446&lt;27),"Open plan general space under 27m2",
AND(OR($K1446=0,ISBLANK($K1446)), $I1446="Non-net"),"Non-net area not recorded in non-net space"
),
" ")</f>
        <v xml:space="preserve"> </v>
      </c>
      <c r="M1446" s="144"/>
      <c r="N1446" s="144"/>
      <c r="O1446" s="144"/>
      <c r="P1446" s="144"/>
      <c r="Q1446" s="144"/>
      <c r="R1446" s="171"/>
      <c r="S1446" s="147">
        <f>NCA_Calculations!$P$1458</f>
        <v>0</v>
      </c>
      <c r="T1446" s="147">
        <f>NCA_Calculations!$Q$1458</f>
        <v>0</v>
      </c>
      <c r="U1446" s="144"/>
      <c r="V1446" s="144"/>
      <c r="W1446" s="149" t="str" cm="1">
        <f t="array" ref="W1446">_xlfn.IFNA(
_xlfn.IFS(
ISBLANK($U1446),"Missing space use.",
AND('Establishment details'!$C$14="Secondary",$V1446="Classbase"),"Invalid Status type",
AND(OR( $V1446="Classbase", $V1446="Teaching", $V1446="Early years",$V1446="SEND resourced"), NOT(ISBLANK($M1446))),"Space with status type and unusable type.",
AND($V1446= "Classbase",'Establishment details'!$C$22&gt;=10), "Classbase status is only valid in schools with a primary element.",
AND($I1446= "Large",$N1446 &gt; 3.5), "Large rooms with less than 3.5m height.",
AND(OR($V1446="Light practical (science)",$V1446="Light practical (science)",$V1446="Heavy practical (workshops)", $V1446="Heavy practical (clean)"), OR($O1446=0,ISBLANK($O1446))),"Missing sinks count for light and heavy practical spaces.",
AND($M1446 = "Other",ISBLANK($R1446)), "Invalid unusable type / missing note for other unusable type."
),
" ")</f>
        <v>Missing space use.</v>
      </c>
    </row>
    <row r="1447" spans="2:23" ht="15.75" x14ac:dyDescent="0.25">
      <c r="B1447" s="143"/>
      <c r="C1447" s="144"/>
      <c r="D1447" s="144"/>
      <c r="E1447" s="144"/>
      <c r="F1447" s="147" t="str" cm="1">
        <f t="array" ref="F1447">_xlfn.IFNA(CONCATENATE(_xlfn.IFS($D1447="Mezzanine",LEFT($D1447,1), $D1447="Ground Floor",LEFT($D1447,1),$D1447="Basment ",LEFT($D1447,1), $D1447="1st Floor", "0"&amp;LEFT($D1447,1), $D1447="2nd Floor", "0"&amp;LEFT($D1447,1), $D1447="3rd Floor", "0"&amp;LEFT($D1447,1), $D1447="4th Floor", "0"&amp;LEFT($D1447,1), $D1447="5th Floor", "0"&amp;LEFT($D1447,1), $D1447="6th Floor", "0"&amp;LEFT($D1447,1),$D1447="7th Floor", "0"&amp;LEFT($D1447,1),$D1447="8th Floor", "0"&amp;LEFT($D1447,1),$D1447="9th Floor", "0"&amp;LEFT($D1447,1),$D1447="10th Floor", LEFT($D1447,2),$D1447="11th Floor", LEFT($D1447,2),$D1447="12th Floor", LEFT($D1447,2),$D1447="13th Floor", LEFT($D1447,2), $D1447="Lower Ground", LEFT($D1447)&amp;IF(ISNUMBER(FIND(" ",$D1447)),MID($D1447,FIND(" ",$D1447)+1,1),"")&amp;IF(ISNUMBER(FIND(" ",$D1447,FIND(" ",$D1447)+1)),MID($D1447,FIND(" ",$D1447,FIND(" ",$D1447)+1)+1,1),""),$D1447="Upper Ground", LEFT($D1447)&amp;IF(ISNUMBER(FIND(" ",$D1447)),MID($D1447,FIND(" ",$D1447)+1,1),"")&amp;IF(ISNUMBER(FIND(" ",$D1447,FIND(" ",$D1447)+1)),MID($D1447,FIND(" ",$D1447,FIND(" ",$D1447)+1)+1,1),"")),".0",$E1447), " ")</f>
        <v xml:space="preserve"> </v>
      </c>
      <c r="G1447" s="144"/>
      <c r="H1447" s="144"/>
      <c r="I1447" s="144"/>
      <c r="J1447" s="144"/>
      <c r="K1447" s="144"/>
      <c r="L1447" s="149" t="str" cm="1">
        <f t="array" ref="L1447">_xlfn.IFNA(
_xlfn.IFS(
AND($F1447=" ",$G1447=" ",$H1447=" "),"Please update all three: Surveyor Room Reference, Establishment Room Reference and Establishment Room Name",
AND(OR($I1447="General",$I1447="Open plan/ semi-open general",$I1447="Fitted",$I1447="Light practical (science)",$I1447="Light practical (other)",$I1447="Heavy practical (workshops)",$I1447="Heavy practical (clean)",$I1447="Large",$I1447="Storage"),$J1447=0,$K1447=0),"Please update Net Area or Non-net Area",
AND($B1447&lt;&gt;"OUT",$J1447=0,$I1447&lt;&gt;"Non-net",$M1447="85% Circulation"),"Net area not recorded for spaces with 85% circulation unusable type",
AND(OR($I1447="General",$I1447="Open plan/ semi-open general",$I1447="Fitted",$I1447="Light practical (science)",$I1447="Light practical (other)",$I1447="Heavy practical (workshops)",$I1447="Heavy practical (clean)",$I1447="Large",$I1447="Storage"),OR($J1447=0,ISBLANK($J1447))),"Net area not recorded in net spaces",
AND(OR($I1447="Non-net",$I1447="Outdoor space"),$J1447&gt;0),"Net Area Recorded in Non-net space",
AND($I1447="General",$J1447&gt;90),"This general space is over 90m2, please ensure that this space is entered as separate spaces if it usually used as separate spaces",
AND($I1447="Open plan/ semi-open general",$J1447&lt;27),"Open plan general space under 27m2",
AND(OR($K1447=0,ISBLANK($K1447)), $I1447="Non-net"),"Non-net area not recorded in non-net space"
),
" ")</f>
        <v xml:space="preserve"> </v>
      </c>
      <c r="M1447" s="144"/>
      <c r="N1447" s="144"/>
      <c r="O1447" s="144"/>
      <c r="P1447" s="144"/>
      <c r="Q1447" s="144"/>
      <c r="R1447" s="171"/>
      <c r="S1447" s="147">
        <f>NCA_Calculations!$P$1459</f>
        <v>0</v>
      </c>
      <c r="T1447" s="147">
        <f>NCA_Calculations!$Q$1459</f>
        <v>0</v>
      </c>
      <c r="U1447" s="144"/>
      <c r="V1447" s="144"/>
      <c r="W1447" s="149" t="str" cm="1">
        <f t="array" ref="W1447">_xlfn.IFNA(
_xlfn.IFS(
ISBLANK($U1447),"Missing space use.",
AND('Establishment details'!$C$14="Secondary",$V1447="Classbase"),"Invalid Status type",
AND(OR( $V1447="Classbase", $V1447="Teaching", $V1447="Early years",$V1447="SEND resourced"), NOT(ISBLANK($M1447))),"Space with status type and unusable type.",
AND($V1447= "Classbase",'Establishment details'!$C$22&gt;=10), "Classbase status is only valid in schools with a primary element.",
AND($I1447= "Large",$N1447 &gt; 3.5), "Large rooms with less than 3.5m height.",
AND(OR($V1447="Light practical (science)",$V1447="Light practical (science)",$V1447="Heavy practical (workshops)", $V1447="Heavy practical (clean)"), OR($O1447=0,ISBLANK($O1447))),"Missing sinks count for light and heavy practical spaces.",
AND($M1447 = "Other",ISBLANK($R1447)), "Invalid unusable type / missing note for other unusable type."
),
" ")</f>
        <v>Missing space use.</v>
      </c>
    </row>
    <row r="1448" spans="2:23" ht="15.75" x14ac:dyDescent="0.25">
      <c r="B1448" s="143"/>
      <c r="C1448" s="144"/>
      <c r="D1448" s="144"/>
      <c r="E1448" s="144"/>
      <c r="F1448" s="147" t="str" cm="1">
        <f t="array" ref="F1448">_xlfn.IFNA(CONCATENATE(_xlfn.IFS($D1448="Mezzanine",LEFT($D1448,1), $D1448="Ground Floor",LEFT($D1448,1),$D1448="Basment ",LEFT($D1448,1), $D1448="1st Floor", "0"&amp;LEFT($D1448,1), $D1448="2nd Floor", "0"&amp;LEFT($D1448,1), $D1448="3rd Floor", "0"&amp;LEFT($D1448,1), $D1448="4th Floor", "0"&amp;LEFT($D1448,1), $D1448="5th Floor", "0"&amp;LEFT($D1448,1), $D1448="6th Floor", "0"&amp;LEFT($D1448,1),$D1448="7th Floor", "0"&amp;LEFT($D1448,1),$D1448="8th Floor", "0"&amp;LEFT($D1448,1),$D1448="9th Floor", "0"&amp;LEFT($D1448,1),$D1448="10th Floor", LEFT($D1448,2),$D1448="11th Floor", LEFT($D1448,2),$D1448="12th Floor", LEFT($D1448,2),$D1448="13th Floor", LEFT($D1448,2), $D1448="Lower Ground", LEFT($D1448)&amp;IF(ISNUMBER(FIND(" ",$D1448)),MID($D1448,FIND(" ",$D1448)+1,1),"")&amp;IF(ISNUMBER(FIND(" ",$D1448,FIND(" ",$D1448)+1)),MID($D1448,FIND(" ",$D1448,FIND(" ",$D1448)+1)+1,1),""),$D1448="Upper Ground", LEFT($D1448)&amp;IF(ISNUMBER(FIND(" ",$D1448)),MID($D1448,FIND(" ",$D1448)+1,1),"")&amp;IF(ISNUMBER(FIND(" ",$D1448,FIND(" ",$D1448)+1)),MID($D1448,FIND(" ",$D1448,FIND(" ",$D1448)+1)+1,1),"")),".0",$E1448), " ")</f>
        <v xml:space="preserve"> </v>
      </c>
      <c r="G1448" s="144"/>
      <c r="H1448" s="144"/>
      <c r="I1448" s="144"/>
      <c r="J1448" s="144"/>
      <c r="K1448" s="144"/>
      <c r="L1448" s="149" t="str" cm="1">
        <f t="array" ref="L1448">_xlfn.IFNA(
_xlfn.IFS(
AND($F1448=" ",$G1448=" ",$H1448=" "),"Please update all three: Surveyor Room Reference, Establishment Room Reference and Establishment Room Name",
AND(OR($I1448="General",$I1448="Open plan/ semi-open general",$I1448="Fitted",$I1448="Light practical (science)",$I1448="Light practical (other)",$I1448="Heavy practical (workshops)",$I1448="Heavy practical (clean)",$I1448="Large",$I1448="Storage"),$J1448=0,$K1448=0),"Please update Net Area or Non-net Area",
AND($B1448&lt;&gt;"OUT",$J1448=0,$I1448&lt;&gt;"Non-net",$M1448="85% Circulation"),"Net area not recorded for spaces with 85% circulation unusable type",
AND(OR($I1448="General",$I1448="Open plan/ semi-open general",$I1448="Fitted",$I1448="Light practical (science)",$I1448="Light practical (other)",$I1448="Heavy practical (workshops)",$I1448="Heavy practical (clean)",$I1448="Large",$I1448="Storage"),OR($J1448=0,ISBLANK($J1448))),"Net area not recorded in net spaces",
AND(OR($I1448="Non-net",$I1448="Outdoor space"),$J1448&gt;0),"Net Area Recorded in Non-net space",
AND($I1448="General",$J1448&gt;90),"This general space is over 90m2, please ensure that this space is entered as separate spaces if it usually used as separate spaces",
AND($I1448="Open plan/ semi-open general",$J1448&lt;27),"Open plan general space under 27m2",
AND(OR($K1448=0,ISBLANK($K1448)), $I1448="Non-net"),"Non-net area not recorded in non-net space"
),
" ")</f>
        <v xml:space="preserve"> </v>
      </c>
      <c r="M1448" s="144"/>
      <c r="N1448" s="144"/>
      <c r="O1448" s="144"/>
      <c r="P1448" s="144"/>
      <c r="Q1448" s="144"/>
      <c r="R1448" s="171"/>
      <c r="S1448" s="147">
        <f>NCA_Calculations!$P$1460</f>
        <v>0</v>
      </c>
      <c r="T1448" s="147">
        <f>NCA_Calculations!$Q$1460</f>
        <v>0</v>
      </c>
      <c r="U1448" s="144"/>
      <c r="V1448" s="144"/>
      <c r="W1448" s="149" t="str" cm="1">
        <f t="array" ref="W1448">_xlfn.IFNA(
_xlfn.IFS(
ISBLANK($U1448),"Missing space use.",
AND('Establishment details'!$C$14="Secondary",$V1448="Classbase"),"Invalid Status type",
AND(OR( $V1448="Classbase", $V1448="Teaching", $V1448="Early years",$V1448="SEND resourced"), NOT(ISBLANK($M1448))),"Space with status type and unusable type.",
AND($V1448= "Classbase",'Establishment details'!$C$22&gt;=10), "Classbase status is only valid in schools with a primary element.",
AND($I1448= "Large",$N1448 &gt; 3.5), "Large rooms with less than 3.5m height.",
AND(OR($V1448="Light practical (science)",$V1448="Light practical (science)",$V1448="Heavy practical (workshops)", $V1448="Heavy practical (clean)"), OR($O1448=0,ISBLANK($O1448))),"Missing sinks count for light and heavy practical spaces.",
AND($M1448 = "Other",ISBLANK($R1448)), "Invalid unusable type / missing note for other unusable type."
),
" ")</f>
        <v>Missing space use.</v>
      </c>
    </row>
    <row r="1449" spans="2:23" ht="15.75" x14ac:dyDescent="0.25">
      <c r="B1449" s="143"/>
      <c r="C1449" s="144"/>
      <c r="D1449" s="144"/>
      <c r="E1449" s="144"/>
      <c r="F1449" s="147" t="str" cm="1">
        <f t="array" ref="F1449">_xlfn.IFNA(CONCATENATE(_xlfn.IFS($D1449="Mezzanine",LEFT($D1449,1), $D1449="Ground Floor",LEFT($D1449,1),$D1449="Basment ",LEFT($D1449,1), $D1449="1st Floor", "0"&amp;LEFT($D1449,1), $D1449="2nd Floor", "0"&amp;LEFT($D1449,1), $D1449="3rd Floor", "0"&amp;LEFT($D1449,1), $D1449="4th Floor", "0"&amp;LEFT($D1449,1), $D1449="5th Floor", "0"&amp;LEFT($D1449,1), $D1449="6th Floor", "0"&amp;LEFT($D1449,1),$D1449="7th Floor", "0"&amp;LEFT($D1449,1),$D1449="8th Floor", "0"&amp;LEFT($D1449,1),$D1449="9th Floor", "0"&amp;LEFT($D1449,1),$D1449="10th Floor", LEFT($D1449,2),$D1449="11th Floor", LEFT($D1449,2),$D1449="12th Floor", LEFT($D1449,2),$D1449="13th Floor", LEFT($D1449,2), $D1449="Lower Ground", LEFT($D1449)&amp;IF(ISNUMBER(FIND(" ",$D1449)),MID($D1449,FIND(" ",$D1449)+1,1),"")&amp;IF(ISNUMBER(FIND(" ",$D1449,FIND(" ",$D1449)+1)),MID($D1449,FIND(" ",$D1449,FIND(" ",$D1449)+1)+1,1),""),$D1449="Upper Ground", LEFT($D1449)&amp;IF(ISNUMBER(FIND(" ",$D1449)),MID($D1449,FIND(" ",$D1449)+1,1),"")&amp;IF(ISNUMBER(FIND(" ",$D1449,FIND(" ",$D1449)+1)),MID($D1449,FIND(" ",$D1449,FIND(" ",$D1449)+1)+1,1),"")),".0",$E1449), " ")</f>
        <v xml:space="preserve"> </v>
      </c>
      <c r="G1449" s="144"/>
      <c r="H1449" s="144"/>
      <c r="I1449" s="144"/>
      <c r="J1449" s="144"/>
      <c r="K1449" s="144"/>
      <c r="L1449" s="149" t="str" cm="1">
        <f t="array" ref="L1449">_xlfn.IFNA(
_xlfn.IFS(
AND($F1449=" ",$G1449=" ",$H1449=" "),"Please update all three: Surveyor Room Reference, Establishment Room Reference and Establishment Room Name",
AND(OR($I1449="General",$I1449="Open plan/ semi-open general",$I1449="Fitted",$I1449="Light practical (science)",$I1449="Light practical (other)",$I1449="Heavy practical (workshops)",$I1449="Heavy practical (clean)",$I1449="Large",$I1449="Storage"),$J1449=0,$K1449=0),"Please update Net Area or Non-net Area",
AND($B1449&lt;&gt;"OUT",$J1449=0,$I1449&lt;&gt;"Non-net",$M1449="85% Circulation"),"Net area not recorded for spaces with 85% circulation unusable type",
AND(OR($I1449="General",$I1449="Open plan/ semi-open general",$I1449="Fitted",$I1449="Light practical (science)",$I1449="Light practical (other)",$I1449="Heavy practical (workshops)",$I1449="Heavy practical (clean)",$I1449="Large",$I1449="Storage"),OR($J1449=0,ISBLANK($J1449))),"Net area not recorded in net spaces",
AND(OR($I1449="Non-net",$I1449="Outdoor space"),$J1449&gt;0),"Net Area Recorded in Non-net space",
AND($I1449="General",$J1449&gt;90),"This general space is over 90m2, please ensure that this space is entered as separate spaces if it usually used as separate spaces",
AND($I1449="Open plan/ semi-open general",$J1449&lt;27),"Open plan general space under 27m2",
AND(OR($K1449=0,ISBLANK($K1449)), $I1449="Non-net"),"Non-net area not recorded in non-net space"
),
" ")</f>
        <v xml:space="preserve"> </v>
      </c>
      <c r="M1449" s="144"/>
      <c r="N1449" s="144"/>
      <c r="O1449" s="144"/>
      <c r="P1449" s="144"/>
      <c r="Q1449" s="144"/>
      <c r="R1449" s="171"/>
      <c r="S1449" s="147">
        <f>NCA_Calculations!$P$1461</f>
        <v>0</v>
      </c>
      <c r="T1449" s="147">
        <f>NCA_Calculations!$Q$1461</f>
        <v>0</v>
      </c>
      <c r="U1449" s="144"/>
      <c r="V1449" s="144"/>
      <c r="W1449" s="149" t="str" cm="1">
        <f t="array" ref="W1449">_xlfn.IFNA(
_xlfn.IFS(
ISBLANK($U1449),"Missing space use.",
AND('Establishment details'!$C$14="Secondary",$V1449="Classbase"),"Invalid Status type",
AND(OR( $V1449="Classbase", $V1449="Teaching", $V1449="Early years",$V1449="SEND resourced"), NOT(ISBLANK($M1449))),"Space with status type and unusable type.",
AND($V1449= "Classbase",'Establishment details'!$C$22&gt;=10), "Classbase status is only valid in schools with a primary element.",
AND($I1449= "Large",$N1449 &gt; 3.5), "Large rooms with less than 3.5m height.",
AND(OR($V1449="Light practical (science)",$V1449="Light practical (science)",$V1449="Heavy practical (workshops)", $V1449="Heavy practical (clean)"), OR($O1449=0,ISBLANK($O1449))),"Missing sinks count for light and heavy practical spaces.",
AND($M1449 = "Other",ISBLANK($R1449)), "Invalid unusable type / missing note for other unusable type."
),
" ")</f>
        <v>Missing space use.</v>
      </c>
    </row>
    <row r="1450" spans="2:23" ht="15.75" x14ac:dyDescent="0.25">
      <c r="B1450" s="143"/>
      <c r="C1450" s="144"/>
      <c r="D1450" s="144"/>
      <c r="E1450" s="144"/>
      <c r="F1450" s="147" t="str" cm="1">
        <f t="array" ref="F1450">_xlfn.IFNA(CONCATENATE(_xlfn.IFS($D1450="Mezzanine",LEFT($D1450,1), $D1450="Ground Floor",LEFT($D1450,1),$D1450="Basment ",LEFT($D1450,1), $D1450="1st Floor", "0"&amp;LEFT($D1450,1), $D1450="2nd Floor", "0"&amp;LEFT($D1450,1), $D1450="3rd Floor", "0"&amp;LEFT($D1450,1), $D1450="4th Floor", "0"&amp;LEFT($D1450,1), $D1450="5th Floor", "0"&amp;LEFT($D1450,1), $D1450="6th Floor", "0"&amp;LEFT($D1450,1),$D1450="7th Floor", "0"&amp;LEFT($D1450,1),$D1450="8th Floor", "0"&amp;LEFT($D1450,1),$D1450="9th Floor", "0"&amp;LEFT($D1450,1),$D1450="10th Floor", LEFT($D1450,2),$D1450="11th Floor", LEFT($D1450,2),$D1450="12th Floor", LEFT($D1450,2),$D1450="13th Floor", LEFT($D1450,2), $D1450="Lower Ground", LEFT($D1450)&amp;IF(ISNUMBER(FIND(" ",$D1450)),MID($D1450,FIND(" ",$D1450)+1,1),"")&amp;IF(ISNUMBER(FIND(" ",$D1450,FIND(" ",$D1450)+1)),MID($D1450,FIND(" ",$D1450,FIND(" ",$D1450)+1)+1,1),""),$D1450="Upper Ground", LEFT($D1450)&amp;IF(ISNUMBER(FIND(" ",$D1450)),MID($D1450,FIND(" ",$D1450)+1,1),"")&amp;IF(ISNUMBER(FIND(" ",$D1450,FIND(" ",$D1450)+1)),MID($D1450,FIND(" ",$D1450,FIND(" ",$D1450)+1)+1,1),"")),".0",$E1450), " ")</f>
        <v xml:space="preserve"> </v>
      </c>
      <c r="G1450" s="144"/>
      <c r="H1450" s="144"/>
      <c r="I1450" s="144"/>
      <c r="J1450" s="144"/>
      <c r="K1450" s="144"/>
      <c r="L1450" s="149" t="str" cm="1">
        <f t="array" ref="L1450">_xlfn.IFNA(
_xlfn.IFS(
AND($F1450=" ",$G1450=" ",$H1450=" "),"Please update all three: Surveyor Room Reference, Establishment Room Reference and Establishment Room Name",
AND(OR($I1450="General",$I1450="Open plan/ semi-open general",$I1450="Fitted",$I1450="Light practical (science)",$I1450="Light practical (other)",$I1450="Heavy practical (workshops)",$I1450="Heavy practical (clean)",$I1450="Large",$I1450="Storage"),$J1450=0,$K1450=0),"Please update Net Area or Non-net Area",
AND($B1450&lt;&gt;"OUT",$J1450=0,$I1450&lt;&gt;"Non-net",$M1450="85% Circulation"),"Net area not recorded for spaces with 85% circulation unusable type",
AND(OR($I1450="General",$I1450="Open plan/ semi-open general",$I1450="Fitted",$I1450="Light practical (science)",$I1450="Light practical (other)",$I1450="Heavy practical (workshops)",$I1450="Heavy practical (clean)",$I1450="Large",$I1450="Storage"),OR($J1450=0,ISBLANK($J1450))),"Net area not recorded in net spaces",
AND(OR($I1450="Non-net",$I1450="Outdoor space"),$J1450&gt;0),"Net Area Recorded in Non-net space",
AND($I1450="General",$J1450&gt;90),"This general space is over 90m2, please ensure that this space is entered as separate spaces if it usually used as separate spaces",
AND($I1450="Open plan/ semi-open general",$J1450&lt;27),"Open plan general space under 27m2",
AND(OR($K1450=0,ISBLANK($K1450)), $I1450="Non-net"),"Non-net area not recorded in non-net space"
),
" ")</f>
        <v xml:space="preserve"> </v>
      </c>
      <c r="M1450" s="144"/>
      <c r="N1450" s="144"/>
      <c r="O1450" s="144"/>
      <c r="P1450" s="144"/>
      <c r="Q1450" s="144"/>
      <c r="R1450" s="171"/>
      <c r="S1450" s="147">
        <f>NCA_Calculations!$P$1462</f>
        <v>0</v>
      </c>
      <c r="T1450" s="147">
        <f>NCA_Calculations!$Q$1462</f>
        <v>0</v>
      </c>
      <c r="U1450" s="144"/>
      <c r="V1450" s="144"/>
      <c r="W1450" s="149" t="str" cm="1">
        <f t="array" ref="W1450">_xlfn.IFNA(
_xlfn.IFS(
ISBLANK($U1450),"Missing space use.",
AND('Establishment details'!$C$14="Secondary",$V1450="Classbase"),"Invalid Status type",
AND(OR( $V1450="Classbase", $V1450="Teaching", $V1450="Early years",$V1450="SEND resourced"), NOT(ISBLANK($M1450))),"Space with status type and unusable type.",
AND($V1450= "Classbase",'Establishment details'!$C$22&gt;=10), "Classbase status is only valid in schools with a primary element.",
AND($I1450= "Large",$N1450 &gt; 3.5), "Large rooms with less than 3.5m height.",
AND(OR($V1450="Light practical (science)",$V1450="Light practical (science)",$V1450="Heavy practical (workshops)", $V1450="Heavy practical (clean)"), OR($O1450=0,ISBLANK($O1450))),"Missing sinks count for light and heavy practical spaces.",
AND($M1450 = "Other",ISBLANK($R1450)), "Invalid unusable type / missing note for other unusable type."
),
" ")</f>
        <v>Missing space use.</v>
      </c>
    </row>
    <row r="1451" spans="2:23" ht="15.75" x14ac:dyDescent="0.25">
      <c r="B1451" s="143"/>
      <c r="C1451" s="144"/>
      <c r="D1451" s="144"/>
      <c r="E1451" s="144"/>
      <c r="F1451" s="147" t="str" cm="1">
        <f t="array" ref="F1451">_xlfn.IFNA(CONCATENATE(_xlfn.IFS($D1451="Mezzanine",LEFT($D1451,1), $D1451="Ground Floor",LEFT($D1451,1),$D1451="Basment ",LEFT($D1451,1), $D1451="1st Floor", "0"&amp;LEFT($D1451,1), $D1451="2nd Floor", "0"&amp;LEFT($D1451,1), $D1451="3rd Floor", "0"&amp;LEFT($D1451,1), $D1451="4th Floor", "0"&amp;LEFT($D1451,1), $D1451="5th Floor", "0"&amp;LEFT($D1451,1), $D1451="6th Floor", "0"&amp;LEFT($D1451,1),$D1451="7th Floor", "0"&amp;LEFT($D1451,1),$D1451="8th Floor", "0"&amp;LEFT($D1451,1),$D1451="9th Floor", "0"&amp;LEFT($D1451,1),$D1451="10th Floor", LEFT($D1451,2),$D1451="11th Floor", LEFT($D1451,2),$D1451="12th Floor", LEFT($D1451,2),$D1451="13th Floor", LEFT($D1451,2), $D1451="Lower Ground", LEFT($D1451)&amp;IF(ISNUMBER(FIND(" ",$D1451)),MID($D1451,FIND(" ",$D1451)+1,1),"")&amp;IF(ISNUMBER(FIND(" ",$D1451,FIND(" ",$D1451)+1)),MID($D1451,FIND(" ",$D1451,FIND(" ",$D1451)+1)+1,1),""),$D1451="Upper Ground", LEFT($D1451)&amp;IF(ISNUMBER(FIND(" ",$D1451)),MID($D1451,FIND(" ",$D1451)+1,1),"")&amp;IF(ISNUMBER(FIND(" ",$D1451,FIND(" ",$D1451)+1)),MID($D1451,FIND(" ",$D1451,FIND(" ",$D1451)+1)+1,1),"")),".0",$E1451), " ")</f>
        <v xml:space="preserve"> </v>
      </c>
      <c r="G1451" s="144"/>
      <c r="H1451" s="144"/>
      <c r="I1451" s="144"/>
      <c r="J1451" s="144"/>
      <c r="K1451" s="144"/>
      <c r="L1451" s="149" t="str" cm="1">
        <f t="array" ref="L1451">_xlfn.IFNA(
_xlfn.IFS(
AND($F1451=" ",$G1451=" ",$H1451=" "),"Please update all three: Surveyor Room Reference, Establishment Room Reference and Establishment Room Name",
AND(OR($I1451="General",$I1451="Open plan/ semi-open general",$I1451="Fitted",$I1451="Light practical (science)",$I1451="Light practical (other)",$I1451="Heavy practical (workshops)",$I1451="Heavy practical (clean)",$I1451="Large",$I1451="Storage"),$J1451=0,$K1451=0),"Please update Net Area or Non-net Area",
AND($B1451&lt;&gt;"OUT",$J1451=0,$I1451&lt;&gt;"Non-net",$M1451="85% Circulation"),"Net area not recorded for spaces with 85% circulation unusable type",
AND(OR($I1451="General",$I1451="Open plan/ semi-open general",$I1451="Fitted",$I1451="Light practical (science)",$I1451="Light practical (other)",$I1451="Heavy practical (workshops)",$I1451="Heavy practical (clean)",$I1451="Large",$I1451="Storage"),OR($J1451=0,ISBLANK($J1451))),"Net area not recorded in net spaces",
AND(OR($I1451="Non-net",$I1451="Outdoor space"),$J1451&gt;0),"Net Area Recorded in Non-net space",
AND($I1451="General",$J1451&gt;90),"This general space is over 90m2, please ensure that this space is entered as separate spaces if it usually used as separate spaces",
AND($I1451="Open plan/ semi-open general",$J1451&lt;27),"Open plan general space under 27m2",
AND(OR($K1451=0,ISBLANK($K1451)), $I1451="Non-net"),"Non-net area not recorded in non-net space"
),
" ")</f>
        <v xml:space="preserve"> </v>
      </c>
      <c r="M1451" s="144"/>
      <c r="N1451" s="144"/>
      <c r="O1451" s="144"/>
      <c r="P1451" s="144"/>
      <c r="Q1451" s="144"/>
      <c r="R1451" s="171"/>
      <c r="S1451" s="147">
        <f>NCA_Calculations!$P$1463</f>
        <v>0</v>
      </c>
      <c r="T1451" s="147">
        <f>NCA_Calculations!$Q$1463</f>
        <v>0</v>
      </c>
      <c r="U1451" s="144"/>
      <c r="V1451" s="144"/>
      <c r="W1451" s="149" t="str" cm="1">
        <f t="array" ref="W1451">_xlfn.IFNA(
_xlfn.IFS(
ISBLANK($U1451),"Missing space use.",
AND('Establishment details'!$C$14="Secondary",$V1451="Classbase"),"Invalid Status type",
AND(OR( $V1451="Classbase", $V1451="Teaching", $V1451="Early years",$V1451="SEND resourced"), NOT(ISBLANK($M1451))),"Space with status type and unusable type.",
AND($V1451= "Classbase",'Establishment details'!$C$22&gt;=10), "Classbase status is only valid in schools with a primary element.",
AND($I1451= "Large",$N1451 &gt; 3.5), "Large rooms with less than 3.5m height.",
AND(OR($V1451="Light practical (science)",$V1451="Light practical (science)",$V1451="Heavy practical (workshops)", $V1451="Heavy practical (clean)"), OR($O1451=0,ISBLANK($O1451))),"Missing sinks count for light and heavy practical spaces.",
AND($M1451 = "Other",ISBLANK($R1451)), "Invalid unusable type / missing note for other unusable type."
),
" ")</f>
        <v>Missing space use.</v>
      </c>
    </row>
    <row r="1452" spans="2:23" ht="15.75" x14ac:dyDescent="0.25">
      <c r="B1452" s="143"/>
      <c r="C1452" s="144"/>
      <c r="D1452" s="144"/>
      <c r="E1452" s="144"/>
      <c r="F1452" s="147" t="str" cm="1">
        <f t="array" ref="F1452">_xlfn.IFNA(CONCATENATE(_xlfn.IFS($D1452="Mezzanine",LEFT($D1452,1), $D1452="Ground Floor",LEFT($D1452,1),$D1452="Basment ",LEFT($D1452,1), $D1452="1st Floor", "0"&amp;LEFT($D1452,1), $D1452="2nd Floor", "0"&amp;LEFT($D1452,1), $D1452="3rd Floor", "0"&amp;LEFT($D1452,1), $D1452="4th Floor", "0"&amp;LEFT($D1452,1), $D1452="5th Floor", "0"&amp;LEFT($D1452,1), $D1452="6th Floor", "0"&amp;LEFT($D1452,1),$D1452="7th Floor", "0"&amp;LEFT($D1452,1),$D1452="8th Floor", "0"&amp;LEFT($D1452,1),$D1452="9th Floor", "0"&amp;LEFT($D1452,1),$D1452="10th Floor", LEFT($D1452,2),$D1452="11th Floor", LEFT($D1452,2),$D1452="12th Floor", LEFT($D1452,2),$D1452="13th Floor", LEFT($D1452,2), $D1452="Lower Ground", LEFT($D1452)&amp;IF(ISNUMBER(FIND(" ",$D1452)),MID($D1452,FIND(" ",$D1452)+1,1),"")&amp;IF(ISNUMBER(FIND(" ",$D1452,FIND(" ",$D1452)+1)),MID($D1452,FIND(" ",$D1452,FIND(" ",$D1452)+1)+1,1),""),$D1452="Upper Ground", LEFT($D1452)&amp;IF(ISNUMBER(FIND(" ",$D1452)),MID($D1452,FIND(" ",$D1452)+1,1),"")&amp;IF(ISNUMBER(FIND(" ",$D1452,FIND(" ",$D1452)+1)),MID($D1452,FIND(" ",$D1452,FIND(" ",$D1452)+1)+1,1),"")),".0",$E1452), " ")</f>
        <v xml:space="preserve"> </v>
      </c>
      <c r="G1452" s="144"/>
      <c r="H1452" s="144"/>
      <c r="I1452" s="144"/>
      <c r="J1452" s="144"/>
      <c r="K1452" s="144"/>
      <c r="L1452" s="149" t="str" cm="1">
        <f t="array" ref="L1452">_xlfn.IFNA(
_xlfn.IFS(
AND($F1452=" ",$G1452=" ",$H1452=" "),"Please update all three: Surveyor Room Reference, Establishment Room Reference and Establishment Room Name",
AND(OR($I1452="General",$I1452="Open plan/ semi-open general",$I1452="Fitted",$I1452="Light practical (science)",$I1452="Light practical (other)",$I1452="Heavy practical (workshops)",$I1452="Heavy practical (clean)",$I1452="Large",$I1452="Storage"),$J1452=0,$K1452=0),"Please update Net Area or Non-net Area",
AND($B1452&lt;&gt;"OUT",$J1452=0,$I1452&lt;&gt;"Non-net",$M1452="85% Circulation"),"Net area not recorded for spaces with 85% circulation unusable type",
AND(OR($I1452="General",$I1452="Open plan/ semi-open general",$I1452="Fitted",$I1452="Light practical (science)",$I1452="Light practical (other)",$I1452="Heavy practical (workshops)",$I1452="Heavy practical (clean)",$I1452="Large",$I1452="Storage"),OR($J1452=0,ISBLANK($J1452))),"Net area not recorded in net spaces",
AND(OR($I1452="Non-net",$I1452="Outdoor space"),$J1452&gt;0),"Net Area Recorded in Non-net space",
AND($I1452="General",$J1452&gt;90),"This general space is over 90m2, please ensure that this space is entered as separate spaces if it usually used as separate spaces",
AND($I1452="Open plan/ semi-open general",$J1452&lt;27),"Open plan general space under 27m2",
AND(OR($K1452=0,ISBLANK($K1452)), $I1452="Non-net"),"Non-net area not recorded in non-net space"
),
" ")</f>
        <v xml:space="preserve"> </v>
      </c>
      <c r="M1452" s="144"/>
      <c r="N1452" s="144"/>
      <c r="O1452" s="144"/>
      <c r="P1452" s="144"/>
      <c r="Q1452" s="144"/>
      <c r="R1452" s="171"/>
      <c r="S1452" s="147">
        <f>NCA_Calculations!$P$1464</f>
        <v>0</v>
      </c>
      <c r="T1452" s="147">
        <f>NCA_Calculations!$Q$1464</f>
        <v>0</v>
      </c>
      <c r="U1452" s="144"/>
      <c r="V1452" s="144"/>
      <c r="W1452" s="149" t="str" cm="1">
        <f t="array" ref="W1452">_xlfn.IFNA(
_xlfn.IFS(
ISBLANK($U1452),"Missing space use.",
AND('Establishment details'!$C$14="Secondary",$V1452="Classbase"),"Invalid Status type",
AND(OR( $V1452="Classbase", $V1452="Teaching", $V1452="Early years",$V1452="SEND resourced"), NOT(ISBLANK($M1452))),"Space with status type and unusable type.",
AND($V1452= "Classbase",'Establishment details'!$C$22&gt;=10), "Classbase status is only valid in schools with a primary element.",
AND($I1452= "Large",$N1452 &gt; 3.5), "Large rooms with less than 3.5m height.",
AND(OR($V1452="Light practical (science)",$V1452="Light practical (science)",$V1452="Heavy practical (workshops)", $V1452="Heavy practical (clean)"), OR($O1452=0,ISBLANK($O1452))),"Missing sinks count for light and heavy practical spaces.",
AND($M1452 = "Other",ISBLANK($R1452)), "Invalid unusable type / missing note for other unusable type."
),
" ")</f>
        <v>Missing space use.</v>
      </c>
    </row>
    <row r="1453" spans="2:23" ht="15.75" x14ac:dyDescent="0.25">
      <c r="B1453" s="143"/>
      <c r="C1453" s="144"/>
      <c r="D1453" s="144"/>
      <c r="E1453" s="144"/>
      <c r="F1453" s="147" t="str" cm="1">
        <f t="array" ref="F1453">_xlfn.IFNA(CONCATENATE(_xlfn.IFS($D1453="Mezzanine",LEFT($D1453,1), $D1453="Ground Floor",LEFT($D1453,1),$D1453="Basment ",LEFT($D1453,1), $D1453="1st Floor", "0"&amp;LEFT($D1453,1), $D1453="2nd Floor", "0"&amp;LEFT($D1453,1), $D1453="3rd Floor", "0"&amp;LEFT($D1453,1), $D1453="4th Floor", "0"&amp;LEFT($D1453,1), $D1453="5th Floor", "0"&amp;LEFT($D1453,1), $D1453="6th Floor", "0"&amp;LEFT($D1453,1),$D1453="7th Floor", "0"&amp;LEFT($D1453,1),$D1453="8th Floor", "0"&amp;LEFT($D1453,1),$D1453="9th Floor", "0"&amp;LEFT($D1453,1),$D1453="10th Floor", LEFT($D1453,2),$D1453="11th Floor", LEFT($D1453,2),$D1453="12th Floor", LEFT($D1453,2),$D1453="13th Floor", LEFT($D1453,2), $D1453="Lower Ground", LEFT($D1453)&amp;IF(ISNUMBER(FIND(" ",$D1453)),MID($D1453,FIND(" ",$D1453)+1,1),"")&amp;IF(ISNUMBER(FIND(" ",$D1453,FIND(" ",$D1453)+1)),MID($D1453,FIND(" ",$D1453,FIND(" ",$D1453)+1)+1,1),""),$D1453="Upper Ground", LEFT($D1453)&amp;IF(ISNUMBER(FIND(" ",$D1453)),MID($D1453,FIND(" ",$D1453)+1,1),"")&amp;IF(ISNUMBER(FIND(" ",$D1453,FIND(" ",$D1453)+1)),MID($D1453,FIND(" ",$D1453,FIND(" ",$D1453)+1)+1,1),"")),".0",$E1453), " ")</f>
        <v xml:space="preserve"> </v>
      </c>
      <c r="G1453" s="144"/>
      <c r="H1453" s="144"/>
      <c r="I1453" s="144"/>
      <c r="J1453" s="144"/>
      <c r="K1453" s="144"/>
      <c r="L1453" s="149" t="str" cm="1">
        <f t="array" ref="L1453">_xlfn.IFNA(
_xlfn.IFS(
AND($F1453=" ",$G1453=" ",$H1453=" "),"Please update all three: Surveyor Room Reference, Establishment Room Reference and Establishment Room Name",
AND(OR($I1453="General",$I1453="Open plan/ semi-open general",$I1453="Fitted",$I1453="Light practical (science)",$I1453="Light practical (other)",$I1453="Heavy practical (workshops)",$I1453="Heavy practical (clean)",$I1453="Large",$I1453="Storage"),$J1453=0,$K1453=0),"Please update Net Area or Non-net Area",
AND($B1453&lt;&gt;"OUT",$J1453=0,$I1453&lt;&gt;"Non-net",$M1453="85% Circulation"),"Net area not recorded for spaces with 85% circulation unusable type",
AND(OR($I1453="General",$I1453="Open plan/ semi-open general",$I1453="Fitted",$I1453="Light practical (science)",$I1453="Light practical (other)",$I1453="Heavy practical (workshops)",$I1453="Heavy practical (clean)",$I1453="Large",$I1453="Storage"),OR($J1453=0,ISBLANK($J1453))),"Net area not recorded in net spaces",
AND(OR($I1453="Non-net",$I1453="Outdoor space"),$J1453&gt;0),"Net Area Recorded in Non-net space",
AND($I1453="General",$J1453&gt;90),"This general space is over 90m2, please ensure that this space is entered as separate spaces if it usually used as separate spaces",
AND($I1453="Open plan/ semi-open general",$J1453&lt;27),"Open plan general space under 27m2",
AND(OR($K1453=0,ISBLANK($K1453)), $I1453="Non-net"),"Non-net area not recorded in non-net space"
),
" ")</f>
        <v xml:space="preserve"> </v>
      </c>
      <c r="M1453" s="144"/>
      <c r="N1453" s="144"/>
      <c r="O1453" s="144"/>
      <c r="P1453" s="144"/>
      <c r="Q1453" s="144"/>
      <c r="R1453" s="171"/>
      <c r="S1453" s="147">
        <f>NCA_Calculations!$P$1465</f>
        <v>0</v>
      </c>
      <c r="T1453" s="147">
        <f>NCA_Calculations!$Q$1465</f>
        <v>0</v>
      </c>
      <c r="U1453" s="144"/>
      <c r="V1453" s="144"/>
      <c r="W1453" s="149" t="str" cm="1">
        <f t="array" ref="W1453">_xlfn.IFNA(
_xlfn.IFS(
ISBLANK($U1453),"Missing space use.",
AND('Establishment details'!$C$14="Secondary",$V1453="Classbase"),"Invalid Status type",
AND(OR( $V1453="Classbase", $V1453="Teaching", $V1453="Early years",$V1453="SEND resourced"), NOT(ISBLANK($M1453))),"Space with status type and unusable type.",
AND($V1453= "Classbase",'Establishment details'!$C$22&gt;=10), "Classbase status is only valid in schools with a primary element.",
AND($I1453= "Large",$N1453 &gt; 3.5), "Large rooms with less than 3.5m height.",
AND(OR($V1453="Light practical (science)",$V1453="Light practical (science)",$V1453="Heavy practical (workshops)", $V1453="Heavy practical (clean)"), OR($O1453=0,ISBLANK($O1453))),"Missing sinks count for light and heavy practical spaces.",
AND($M1453 = "Other",ISBLANK($R1453)), "Invalid unusable type / missing note for other unusable type."
),
" ")</f>
        <v>Missing space use.</v>
      </c>
    </row>
    <row r="1454" spans="2:23" ht="15.75" x14ac:dyDescent="0.25">
      <c r="B1454" s="143"/>
      <c r="C1454" s="144"/>
      <c r="D1454" s="144"/>
      <c r="E1454" s="144"/>
      <c r="F1454" s="147" t="str" cm="1">
        <f t="array" ref="F1454">_xlfn.IFNA(CONCATENATE(_xlfn.IFS($D1454="Mezzanine",LEFT($D1454,1), $D1454="Ground Floor",LEFT($D1454,1),$D1454="Basment ",LEFT($D1454,1), $D1454="1st Floor", "0"&amp;LEFT($D1454,1), $D1454="2nd Floor", "0"&amp;LEFT($D1454,1), $D1454="3rd Floor", "0"&amp;LEFT($D1454,1), $D1454="4th Floor", "0"&amp;LEFT($D1454,1), $D1454="5th Floor", "0"&amp;LEFT($D1454,1), $D1454="6th Floor", "0"&amp;LEFT($D1454,1),$D1454="7th Floor", "0"&amp;LEFT($D1454,1),$D1454="8th Floor", "0"&amp;LEFT($D1454,1),$D1454="9th Floor", "0"&amp;LEFT($D1454,1),$D1454="10th Floor", LEFT($D1454,2),$D1454="11th Floor", LEFT($D1454,2),$D1454="12th Floor", LEFT($D1454,2),$D1454="13th Floor", LEFT($D1454,2), $D1454="Lower Ground", LEFT($D1454)&amp;IF(ISNUMBER(FIND(" ",$D1454)),MID($D1454,FIND(" ",$D1454)+1,1),"")&amp;IF(ISNUMBER(FIND(" ",$D1454,FIND(" ",$D1454)+1)),MID($D1454,FIND(" ",$D1454,FIND(" ",$D1454)+1)+1,1),""),$D1454="Upper Ground", LEFT($D1454)&amp;IF(ISNUMBER(FIND(" ",$D1454)),MID($D1454,FIND(" ",$D1454)+1,1),"")&amp;IF(ISNUMBER(FIND(" ",$D1454,FIND(" ",$D1454)+1)),MID($D1454,FIND(" ",$D1454,FIND(" ",$D1454)+1)+1,1),"")),".0",$E1454), " ")</f>
        <v xml:space="preserve"> </v>
      </c>
      <c r="G1454" s="144"/>
      <c r="H1454" s="144"/>
      <c r="I1454" s="144"/>
      <c r="J1454" s="144"/>
      <c r="K1454" s="144"/>
      <c r="L1454" s="149" t="str" cm="1">
        <f t="array" ref="L1454">_xlfn.IFNA(
_xlfn.IFS(
AND($F1454=" ",$G1454=" ",$H1454=" "),"Please update all three: Surveyor Room Reference, Establishment Room Reference and Establishment Room Name",
AND(OR($I1454="General",$I1454="Open plan/ semi-open general",$I1454="Fitted",$I1454="Light practical (science)",$I1454="Light practical (other)",$I1454="Heavy practical (workshops)",$I1454="Heavy practical (clean)",$I1454="Large",$I1454="Storage"),$J1454=0,$K1454=0),"Please update Net Area or Non-net Area",
AND($B1454&lt;&gt;"OUT",$J1454=0,$I1454&lt;&gt;"Non-net",$M1454="85% Circulation"),"Net area not recorded for spaces with 85% circulation unusable type",
AND(OR($I1454="General",$I1454="Open plan/ semi-open general",$I1454="Fitted",$I1454="Light practical (science)",$I1454="Light practical (other)",$I1454="Heavy practical (workshops)",$I1454="Heavy practical (clean)",$I1454="Large",$I1454="Storage"),OR($J1454=0,ISBLANK($J1454))),"Net area not recorded in net spaces",
AND(OR($I1454="Non-net",$I1454="Outdoor space"),$J1454&gt;0),"Net Area Recorded in Non-net space",
AND($I1454="General",$J1454&gt;90),"This general space is over 90m2, please ensure that this space is entered as separate spaces if it usually used as separate spaces",
AND($I1454="Open plan/ semi-open general",$J1454&lt;27),"Open plan general space under 27m2",
AND(OR($K1454=0,ISBLANK($K1454)), $I1454="Non-net"),"Non-net area not recorded in non-net space"
),
" ")</f>
        <v xml:space="preserve"> </v>
      </c>
      <c r="M1454" s="144"/>
      <c r="N1454" s="144"/>
      <c r="O1454" s="144"/>
      <c r="P1454" s="144"/>
      <c r="Q1454" s="144"/>
      <c r="R1454" s="171"/>
      <c r="S1454" s="147">
        <f>NCA_Calculations!$P$1466</f>
        <v>0</v>
      </c>
      <c r="T1454" s="147">
        <f>NCA_Calculations!$Q$1466</f>
        <v>0</v>
      </c>
      <c r="U1454" s="144"/>
      <c r="V1454" s="144"/>
      <c r="W1454" s="149" t="str" cm="1">
        <f t="array" ref="W1454">_xlfn.IFNA(
_xlfn.IFS(
ISBLANK($U1454),"Missing space use.",
AND('Establishment details'!$C$14="Secondary",$V1454="Classbase"),"Invalid Status type",
AND(OR( $V1454="Classbase", $V1454="Teaching", $V1454="Early years",$V1454="SEND resourced"), NOT(ISBLANK($M1454))),"Space with status type and unusable type.",
AND($V1454= "Classbase",'Establishment details'!$C$22&gt;=10), "Classbase status is only valid in schools with a primary element.",
AND($I1454= "Large",$N1454 &gt; 3.5), "Large rooms with less than 3.5m height.",
AND(OR($V1454="Light practical (science)",$V1454="Light practical (science)",$V1454="Heavy practical (workshops)", $V1454="Heavy practical (clean)"), OR($O1454=0,ISBLANK($O1454))),"Missing sinks count for light and heavy practical spaces.",
AND($M1454 = "Other",ISBLANK($R1454)), "Invalid unusable type / missing note for other unusable type."
),
" ")</f>
        <v>Missing space use.</v>
      </c>
    </row>
    <row r="1455" spans="2:23" ht="15.75" x14ac:dyDescent="0.25">
      <c r="B1455" s="143"/>
      <c r="C1455" s="144"/>
      <c r="D1455" s="144"/>
      <c r="E1455" s="144"/>
      <c r="F1455" s="147" t="str" cm="1">
        <f t="array" ref="F1455">_xlfn.IFNA(CONCATENATE(_xlfn.IFS($D1455="Mezzanine",LEFT($D1455,1), $D1455="Ground Floor",LEFT($D1455,1),$D1455="Basment ",LEFT($D1455,1), $D1455="1st Floor", "0"&amp;LEFT($D1455,1), $D1455="2nd Floor", "0"&amp;LEFT($D1455,1), $D1455="3rd Floor", "0"&amp;LEFT($D1455,1), $D1455="4th Floor", "0"&amp;LEFT($D1455,1), $D1455="5th Floor", "0"&amp;LEFT($D1455,1), $D1455="6th Floor", "0"&amp;LEFT($D1455,1),$D1455="7th Floor", "0"&amp;LEFT($D1455,1),$D1455="8th Floor", "0"&amp;LEFT($D1455,1),$D1455="9th Floor", "0"&amp;LEFT($D1455,1),$D1455="10th Floor", LEFT($D1455,2),$D1455="11th Floor", LEFT($D1455,2),$D1455="12th Floor", LEFT($D1455,2),$D1455="13th Floor", LEFT($D1455,2), $D1455="Lower Ground", LEFT($D1455)&amp;IF(ISNUMBER(FIND(" ",$D1455)),MID($D1455,FIND(" ",$D1455)+1,1),"")&amp;IF(ISNUMBER(FIND(" ",$D1455,FIND(" ",$D1455)+1)),MID($D1455,FIND(" ",$D1455,FIND(" ",$D1455)+1)+1,1),""),$D1455="Upper Ground", LEFT($D1455)&amp;IF(ISNUMBER(FIND(" ",$D1455)),MID($D1455,FIND(" ",$D1455)+1,1),"")&amp;IF(ISNUMBER(FIND(" ",$D1455,FIND(" ",$D1455)+1)),MID($D1455,FIND(" ",$D1455,FIND(" ",$D1455)+1)+1,1),"")),".0",$E1455), " ")</f>
        <v xml:space="preserve"> </v>
      </c>
      <c r="G1455" s="144"/>
      <c r="H1455" s="144"/>
      <c r="I1455" s="144"/>
      <c r="J1455" s="144"/>
      <c r="K1455" s="144"/>
      <c r="L1455" s="149" t="str" cm="1">
        <f t="array" ref="L1455">_xlfn.IFNA(
_xlfn.IFS(
AND($F1455=" ",$G1455=" ",$H1455=" "),"Please update all three: Surveyor Room Reference, Establishment Room Reference and Establishment Room Name",
AND(OR($I1455="General",$I1455="Open plan/ semi-open general",$I1455="Fitted",$I1455="Light practical (science)",$I1455="Light practical (other)",$I1455="Heavy practical (workshops)",$I1455="Heavy practical (clean)",$I1455="Large",$I1455="Storage"),$J1455=0,$K1455=0),"Please update Net Area or Non-net Area",
AND($B1455&lt;&gt;"OUT",$J1455=0,$I1455&lt;&gt;"Non-net",$M1455="85% Circulation"),"Net area not recorded for spaces with 85% circulation unusable type",
AND(OR($I1455="General",$I1455="Open plan/ semi-open general",$I1455="Fitted",$I1455="Light practical (science)",$I1455="Light practical (other)",$I1455="Heavy practical (workshops)",$I1455="Heavy practical (clean)",$I1455="Large",$I1455="Storage"),OR($J1455=0,ISBLANK($J1455))),"Net area not recorded in net spaces",
AND(OR($I1455="Non-net",$I1455="Outdoor space"),$J1455&gt;0),"Net Area Recorded in Non-net space",
AND($I1455="General",$J1455&gt;90),"This general space is over 90m2, please ensure that this space is entered as separate spaces if it usually used as separate spaces",
AND($I1455="Open plan/ semi-open general",$J1455&lt;27),"Open plan general space under 27m2",
AND(OR($K1455=0,ISBLANK($K1455)), $I1455="Non-net"),"Non-net area not recorded in non-net space"
),
" ")</f>
        <v xml:space="preserve"> </v>
      </c>
      <c r="M1455" s="144"/>
      <c r="N1455" s="144"/>
      <c r="O1455" s="144"/>
      <c r="P1455" s="144"/>
      <c r="Q1455" s="144"/>
      <c r="R1455" s="171"/>
      <c r="S1455" s="147">
        <f>NCA_Calculations!$P$1467</f>
        <v>0</v>
      </c>
      <c r="T1455" s="147">
        <f>NCA_Calculations!$Q$1467</f>
        <v>0</v>
      </c>
      <c r="U1455" s="144"/>
      <c r="V1455" s="144"/>
      <c r="W1455" s="149" t="str" cm="1">
        <f t="array" ref="W1455">_xlfn.IFNA(
_xlfn.IFS(
ISBLANK($U1455),"Missing space use.",
AND('Establishment details'!$C$14="Secondary",$V1455="Classbase"),"Invalid Status type",
AND(OR( $V1455="Classbase", $V1455="Teaching", $V1455="Early years",$V1455="SEND resourced"), NOT(ISBLANK($M1455))),"Space with status type and unusable type.",
AND($V1455= "Classbase",'Establishment details'!$C$22&gt;=10), "Classbase status is only valid in schools with a primary element.",
AND($I1455= "Large",$N1455 &gt; 3.5), "Large rooms with less than 3.5m height.",
AND(OR($V1455="Light practical (science)",$V1455="Light practical (science)",$V1455="Heavy practical (workshops)", $V1455="Heavy practical (clean)"), OR($O1455=0,ISBLANK($O1455))),"Missing sinks count for light and heavy practical spaces.",
AND($M1455 = "Other",ISBLANK($R1455)), "Invalid unusable type / missing note for other unusable type."
),
" ")</f>
        <v>Missing space use.</v>
      </c>
    </row>
    <row r="1456" spans="2:23" ht="15.75" x14ac:dyDescent="0.25">
      <c r="B1456" s="143"/>
      <c r="C1456" s="144"/>
      <c r="D1456" s="144"/>
      <c r="E1456" s="144"/>
      <c r="F1456" s="147" t="str" cm="1">
        <f t="array" ref="F1456">_xlfn.IFNA(CONCATENATE(_xlfn.IFS($D1456="Mezzanine",LEFT($D1456,1), $D1456="Ground Floor",LEFT($D1456,1),$D1456="Basment ",LEFT($D1456,1), $D1456="1st Floor", "0"&amp;LEFT($D1456,1), $D1456="2nd Floor", "0"&amp;LEFT($D1456,1), $D1456="3rd Floor", "0"&amp;LEFT($D1456,1), $D1456="4th Floor", "0"&amp;LEFT($D1456,1), $D1456="5th Floor", "0"&amp;LEFT($D1456,1), $D1456="6th Floor", "0"&amp;LEFT($D1456,1),$D1456="7th Floor", "0"&amp;LEFT($D1456,1),$D1456="8th Floor", "0"&amp;LEFT($D1456,1),$D1456="9th Floor", "0"&amp;LEFT($D1456,1),$D1456="10th Floor", LEFT($D1456,2),$D1456="11th Floor", LEFT($D1456,2),$D1456="12th Floor", LEFT($D1456,2),$D1456="13th Floor", LEFT($D1456,2), $D1456="Lower Ground", LEFT($D1456)&amp;IF(ISNUMBER(FIND(" ",$D1456)),MID($D1456,FIND(" ",$D1456)+1,1),"")&amp;IF(ISNUMBER(FIND(" ",$D1456,FIND(" ",$D1456)+1)),MID($D1456,FIND(" ",$D1456,FIND(" ",$D1456)+1)+1,1),""),$D1456="Upper Ground", LEFT($D1456)&amp;IF(ISNUMBER(FIND(" ",$D1456)),MID($D1456,FIND(" ",$D1456)+1,1),"")&amp;IF(ISNUMBER(FIND(" ",$D1456,FIND(" ",$D1456)+1)),MID($D1456,FIND(" ",$D1456,FIND(" ",$D1456)+1)+1,1),"")),".0",$E1456), " ")</f>
        <v xml:space="preserve"> </v>
      </c>
      <c r="G1456" s="144"/>
      <c r="H1456" s="144"/>
      <c r="I1456" s="144"/>
      <c r="J1456" s="144"/>
      <c r="K1456" s="144"/>
      <c r="L1456" s="149" t="str" cm="1">
        <f t="array" ref="L1456">_xlfn.IFNA(
_xlfn.IFS(
AND($F1456=" ",$G1456=" ",$H1456=" "),"Please update all three: Surveyor Room Reference, Establishment Room Reference and Establishment Room Name",
AND(OR($I1456="General",$I1456="Open plan/ semi-open general",$I1456="Fitted",$I1456="Light practical (science)",$I1456="Light practical (other)",$I1456="Heavy practical (workshops)",$I1456="Heavy practical (clean)",$I1456="Large",$I1456="Storage"),$J1456=0,$K1456=0),"Please update Net Area or Non-net Area",
AND($B1456&lt;&gt;"OUT",$J1456=0,$I1456&lt;&gt;"Non-net",$M1456="85% Circulation"),"Net area not recorded for spaces with 85% circulation unusable type",
AND(OR($I1456="General",$I1456="Open plan/ semi-open general",$I1456="Fitted",$I1456="Light practical (science)",$I1456="Light practical (other)",$I1456="Heavy practical (workshops)",$I1456="Heavy practical (clean)",$I1456="Large",$I1456="Storage"),OR($J1456=0,ISBLANK($J1456))),"Net area not recorded in net spaces",
AND(OR($I1456="Non-net",$I1456="Outdoor space"),$J1456&gt;0),"Net Area Recorded in Non-net space",
AND($I1456="General",$J1456&gt;90),"This general space is over 90m2, please ensure that this space is entered as separate spaces if it usually used as separate spaces",
AND($I1456="Open plan/ semi-open general",$J1456&lt;27),"Open plan general space under 27m2",
AND(OR($K1456=0,ISBLANK($K1456)), $I1456="Non-net"),"Non-net area not recorded in non-net space"
),
" ")</f>
        <v xml:space="preserve"> </v>
      </c>
      <c r="M1456" s="144"/>
      <c r="N1456" s="144"/>
      <c r="O1456" s="144"/>
      <c r="P1456" s="144"/>
      <c r="Q1456" s="144"/>
      <c r="R1456" s="171"/>
      <c r="S1456" s="147">
        <f>NCA_Calculations!$P$1468</f>
        <v>0</v>
      </c>
      <c r="T1456" s="147">
        <f>NCA_Calculations!$Q$1468</f>
        <v>0</v>
      </c>
      <c r="U1456" s="144"/>
      <c r="V1456" s="144"/>
      <c r="W1456" s="149" t="str" cm="1">
        <f t="array" ref="W1456">_xlfn.IFNA(
_xlfn.IFS(
ISBLANK($U1456),"Missing space use.",
AND('Establishment details'!$C$14="Secondary",$V1456="Classbase"),"Invalid Status type",
AND(OR( $V1456="Classbase", $V1456="Teaching", $V1456="Early years",$V1456="SEND resourced"), NOT(ISBLANK($M1456))),"Space with status type and unusable type.",
AND($V1456= "Classbase",'Establishment details'!$C$22&gt;=10), "Classbase status is only valid in schools with a primary element.",
AND($I1456= "Large",$N1456 &gt; 3.5), "Large rooms with less than 3.5m height.",
AND(OR($V1456="Light practical (science)",$V1456="Light practical (science)",$V1456="Heavy practical (workshops)", $V1456="Heavy practical (clean)"), OR($O1456=0,ISBLANK($O1456))),"Missing sinks count for light and heavy practical spaces.",
AND($M1456 = "Other",ISBLANK($R1456)), "Invalid unusable type / missing note for other unusable type."
),
" ")</f>
        <v>Missing space use.</v>
      </c>
    </row>
    <row r="1457" spans="2:23" ht="15.75" x14ac:dyDescent="0.25">
      <c r="B1457" s="143"/>
      <c r="C1457" s="144"/>
      <c r="D1457" s="144"/>
      <c r="E1457" s="144"/>
      <c r="F1457" s="147" t="str" cm="1">
        <f t="array" ref="F1457">_xlfn.IFNA(CONCATENATE(_xlfn.IFS($D1457="Mezzanine",LEFT($D1457,1), $D1457="Ground Floor",LEFT($D1457,1),$D1457="Basment ",LEFT($D1457,1), $D1457="1st Floor", "0"&amp;LEFT($D1457,1), $D1457="2nd Floor", "0"&amp;LEFT($D1457,1), $D1457="3rd Floor", "0"&amp;LEFT($D1457,1), $D1457="4th Floor", "0"&amp;LEFT($D1457,1), $D1457="5th Floor", "0"&amp;LEFT($D1457,1), $D1457="6th Floor", "0"&amp;LEFT($D1457,1),$D1457="7th Floor", "0"&amp;LEFT($D1457,1),$D1457="8th Floor", "0"&amp;LEFT($D1457,1),$D1457="9th Floor", "0"&amp;LEFT($D1457,1),$D1457="10th Floor", LEFT($D1457,2),$D1457="11th Floor", LEFT($D1457,2),$D1457="12th Floor", LEFT($D1457,2),$D1457="13th Floor", LEFT($D1457,2), $D1457="Lower Ground", LEFT($D1457)&amp;IF(ISNUMBER(FIND(" ",$D1457)),MID($D1457,FIND(" ",$D1457)+1,1),"")&amp;IF(ISNUMBER(FIND(" ",$D1457,FIND(" ",$D1457)+1)),MID($D1457,FIND(" ",$D1457,FIND(" ",$D1457)+1)+1,1),""),$D1457="Upper Ground", LEFT($D1457)&amp;IF(ISNUMBER(FIND(" ",$D1457)),MID($D1457,FIND(" ",$D1457)+1,1),"")&amp;IF(ISNUMBER(FIND(" ",$D1457,FIND(" ",$D1457)+1)),MID($D1457,FIND(" ",$D1457,FIND(" ",$D1457)+1)+1,1),"")),".0",$E1457), " ")</f>
        <v xml:space="preserve"> </v>
      </c>
      <c r="G1457" s="144"/>
      <c r="H1457" s="144"/>
      <c r="I1457" s="144"/>
      <c r="J1457" s="144"/>
      <c r="K1457" s="144"/>
      <c r="L1457" s="149" t="str" cm="1">
        <f t="array" ref="L1457">_xlfn.IFNA(
_xlfn.IFS(
AND($F1457=" ",$G1457=" ",$H1457=" "),"Please update all three: Surveyor Room Reference, Establishment Room Reference and Establishment Room Name",
AND(OR($I1457="General",$I1457="Open plan/ semi-open general",$I1457="Fitted",$I1457="Light practical (science)",$I1457="Light practical (other)",$I1457="Heavy practical (workshops)",$I1457="Heavy practical (clean)",$I1457="Large",$I1457="Storage"),$J1457=0,$K1457=0),"Please update Net Area or Non-net Area",
AND($B1457&lt;&gt;"OUT",$J1457=0,$I1457&lt;&gt;"Non-net",$M1457="85% Circulation"),"Net area not recorded for spaces with 85% circulation unusable type",
AND(OR($I1457="General",$I1457="Open plan/ semi-open general",$I1457="Fitted",$I1457="Light practical (science)",$I1457="Light practical (other)",$I1457="Heavy practical (workshops)",$I1457="Heavy practical (clean)",$I1457="Large",$I1457="Storage"),OR($J1457=0,ISBLANK($J1457))),"Net area not recorded in net spaces",
AND(OR($I1457="Non-net",$I1457="Outdoor space"),$J1457&gt;0),"Net Area Recorded in Non-net space",
AND($I1457="General",$J1457&gt;90),"This general space is over 90m2, please ensure that this space is entered as separate spaces if it usually used as separate spaces",
AND($I1457="Open plan/ semi-open general",$J1457&lt;27),"Open plan general space under 27m2",
AND(OR($K1457=0,ISBLANK($K1457)), $I1457="Non-net"),"Non-net area not recorded in non-net space"
),
" ")</f>
        <v xml:space="preserve"> </v>
      </c>
      <c r="M1457" s="144"/>
      <c r="N1457" s="144"/>
      <c r="O1457" s="144"/>
      <c r="P1457" s="144"/>
      <c r="Q1457" s="144"/>
      <c r="R1457" s="171"/>
      <c r="S1457" s="147">
        <f>NCA_Calculations!$P$1469</f>
        <v>0</v>
      </c>
      <c r="T1457" s="147">
        <f>NCA_Calculations!$Q$1469</f>
        <v>0</v>
      </c>
      <c r="U1457" s="144"/>
      <c r="V1457" s="144"/>
      <c r="W1457" s="149" t="str" cm="1">
        <f t="array" ref="W1457">_xlfn.IFNA(
_xlfn.IFS(
ISBLANK($U1457),"Missing space use.",
AND('Establishment details'!$C$14="Secondary",$V1457="Classbase"),"Invalid Status type",
AND(OR( $V1457="Classbase", $V1457="Teaching", $V1457="Early years",$V1457="SEND resourced"), NOT(ISBLANK($M1457))),"Space with status type and unusable type.",
AND($V1457= "Classbase",'Establishment details'!$C$22&gt;=10), "Classbase status is only valid in schools with a primary element.",
AND($I1457= "Large",$N1457 &gt; 3.5), "Large rooms with less than 3.5m height.",
AND(OR($V1457="Light practical (science)",$V1457="Light practical (science)",$V1457="Heavy practical (workshops)", $V1457="Heavy practical (clean)"), OR($O1457=0,ISBLANK($O1457))),"Missing sinks count for light and heavy practical spaces.",
AND($M1457 = "Other",ISBLANK($R1457)), "Invalid unusable type / missing note for other unusable type."
),
" ")</f>
        <v>Missing space use.</v>
      </c>
    </row>
    <row r="1458" spans="2:23" ht="15.75" x14ac:dyDescent="0.25">
      <c r="B1458" s="143"/>
      <c r="C1458" s="144"/>
      <c r="D1458" s="144"/>
      <c r="E1458" s="144"/>
      <c r="F1458" s="147" t="str" cm="1">
        <f t="array" ref="F1458">_xlfn.IFNA(CONCATENATE(_xlfn.IFS($D1458="Mezzanine",LEFT($D1458,1), $D1458="Ground Floor",LEFT($D1458,1),$D1458="Basment ",LEFT($D1458,1), $D1458="1st Floor", "0"&amp;LEFT($D1458,1), $D1458="2nd Floor", "0"&amp;LEFT($D1458,1), $D1458="3rd Floor", "0"&amp;LEFT($D1458,1), $D1458="4th Floor", "0"&amp;LEFT($D1458,1), $D1458="5th Floor", "0"&amp;LEFT($D1458,1), $D1458="6th Floor", "0"&amp;LEFT($D1458,1),$D1458="7th Floor", "0"&amp;LEFT($D1458,1),$D1458="8th Floor", "0"&amp;LEFT($D1458,1),$D1458="9th Floor", "0"&amp;LEFT($D1458,1),$D1458="10th Floor", LEFT($D1458,2),$D1458="11th Floor", LEFT($D1458,2),$D1458="12th Floor", LEFT($D1458,2),$D1458="13th Floor", LEFT($D1458,2), $D1458="Lower Ground", LEFT($D1458)&amp;IF(ISNUMBER(FIND(" ",$D1458)),MID($D1458,FIND(" ",$D1458)+1,1),"")&amp;IF(ISNUMBER(FIND(" ",$D1458,FIND(" ",$D1458)+1)),MID($D1458,FIND(" ",$D1458,FIND(" ",$D1458)+1)+1,1),""),$D1458="Upper Ground", LEFT($D1458)&amp;IF(ISNUMBER(FIND(" ",$D1458)),MID($D1458,FIND(" ",$D1458)+1,1),"")&amp;IF(ISNUMBER(FIND(" ",$D1458,FIND(" ",$D1458)+1)),MID($D1458,FIND(" ",$D1458,FIND(" ",$D1458)+1)+1,1),"")),".0",$E1458), " ")</f>
        <v xml:space="preserve"> </v>
      </c>
      <c r="G1458" s="144"/>
      <c r="H1458" s="144"/>
      <c r="I1458" s="144"/>
      <c r="J1458" s="144"/>
      <c r="K1458" s="144"/>
      <c r="L1458" s="149" t="str" cm="1">
        <f t="array" ref="L1458">_xlfn.IFNA(
_xlfn.IFS(
AND($F1458=" ",$G1458=" ",$H1458=" "),"Please update all three: Surveyor Room Reference, Establishment Room Reference and Establishment Room Name",
AND(OR($I1458="General",$I1458="Open plan/ semi-open general",$I1458="Fitted",$I1458="Light practical (science)",$I1458="Light practical (other)",$I1458="Heavy practical (workshops)",$I1458="Heavy practical (clean)",$I1458="Large",$I1458="Storage"),$J1458=0,$K1458=0),"Please update Net Area or Non-net Area",
AND($B1458&lt;&gt;"OUT",$J1458=0,$I1458&lt;&gt;"Non-net",$M1458="85% Circulation"),"Net area not recorded for spaces with 85% circulation unusable type",
AND(OR($I1458="General",$I1458="Open plan/ semi-open general",$I1458="Fitted",$I1458="Light practical (science)",$I1458="Light practical (other)",$I1458="Heavy practical (workshops)",$I1458="Heavy practical (clean)",$I1458="Large",$I1458="Storage"),OR($J1458=0,ISBLANK($J1458))),"Net area not recorded in net spaces",
AND(OR($I1458="Non-net",$I1458="Outdoor space"),$J1458&gt;0),"Net Area Recorded in Non-net space",
AND($I1458="General",$J1458&gt;90),"This general space is over 90m2, please ensure that this space is entered as separate spaces if it usually used as separate spaces",
AND($I1458="Open plan/ semi-open general",$J1458&lt;27),"Open plan general space under 27m2",
AND(OR($K1458=0,ISBLANK($K1458)), $I1458="Non-net"),"Non-net area not recorded in non-net space"
),
" ")</f>
        <v xml:space="preserve"> </v>
      </c>
      <c r="M1458" s="144"/>
      <c r="N1458" s="144"/>
      <c r="O1458" s="144"/>
      <c r="P1458" s="144"/>
      <c r="Q1458" s="144"/>
      <c r="R1458" s="171"/>
      <c r="S1458" s="147">
        <f>NCA_Calculations!$P$1470</f>
        <v>0</v>
      </c>
      <c r="T1458" s="147">
        <f>NCA_Calculations!$Q$1470</f>
        <v>0</v>
      </c>
      <c r="U1458" s="144"/>
      <c r="V1458" s="144"/>
      <c r="W1458" s="149" t="str" cm="1">
        <f t="array" ref="W1458">_xlfn.IFNA(
_xlfn.IFS(
ISBLANK($U1458),"Missing space use.",
AND('Establishment details'!$C$14="Secondary",$V1458="Classbase"),"Invalid Status type",
AND(OR( $V1458="Classbase", $V1458="Teaching", $V1458="Early years",$V1458="SEND resourced"), NOT(ISBLANK($M1458))),"Space with status type and unusable type.",
AND($V1458= "Classbase",'Establishment details'!$C$22&gt;=10), "Classbase status is only valid in schools with a primary element.",
AND($I1458= "Large",$N1458 &gt; 3.5), "Large rooms with less than 3.5m height.",
AND(OR($V1458="Light practical (science)",$V1458="Light practical (science)",$V1458="Heavy practical (workshops)", $V1458="Heavy practical (clean)"), OR($O1458=0,ISBLANK($O1458))),"Missing sinks count for light and heavy practical spaces.",
AND($M1458 = "Other",ISBLANK($R1458)), "Invalid unusable type / missing note for other unusable type."
),
" ")</f>
        <v>Missing space use.</v>
      </c>
    </row>
    <row r="1459" spans="2:23" ht="15.75" x14ac:dyDescent="0.25">
      <c r="B1459" s="143"/>
      <c r="C1459" s="144"/>
      <c r="D1459" s="144"/>
      <c r="E1459" s="144"/>
      <c r="F1459" s="147" t="str" cm="1">
        <f t="array" ref="F1459">_xlfn.IFNA(CONCATENATE(_xlfn.IFS($D1459="Mezzanine",LEFT($D1459,1), $D1459="Ground Floor",LEFT($D1459,1),$D1459="Basment ",LEFT($D1459,1), $D1459="1st Floor", "0"&amp;LEFT($D1459,1), $D1459="2nd Floor", "0"&amp;LEFT($D1459,1), $D1459="3rd Floor", "0"&amp;LEFT($D1459,1), $D1459="4th Floor", "0"&amp;LEFT($D1459,1), $D1459="5th Floor", "0"&amp;LEFT($D1459,1), $D1459="6th Floor", "0"&amp;LEFT($D1459,1),$D1459="7th Floor", "0"&amp;LEFT($D1459,1),$D1459="8th Floor", "0"&amp;LEFT($D1459,1),$D1459="9th Floor", "0"&amp;LEFT($D1459,1),$D1459="10th Floor", LEFT($D1459,2),$D1459="11th Floor", LEFT($D1459,2),$D1459="12th Floor", LEFT($D1459,2),$D1459="13th Floor", LEFT($D1459,2), $D1459="Lower Ground", LEFT($D1459)&amp;IF(ISNUMBER(FIND(" ",$D1459)),MID($D1459,FIND(" ",$D1459)+1,1),"")&amp;IF(ISNUMBER(FIND(" ",$D1459,FIND(" ",$D1459)+1)),MID($D1459,FIND(" ",$D1459,FIND(" ",$D1459)+1)+1,1),""),$D1459="Upper Ground", LEFT($D1459)&amp;IF(ISNUMBER(FIND(" ",$D1459)),MID($D1459,FIND(" ",$D1459)+1,1),"")&amp;IF(ISNUMBER(FIND(" ",$D1459,FIND(" ",$D1459)+1)),MID($D1459,FIND(" ",$D1459,FIND(" ",$D1459)+1)+1,1),"")),".0",$E1459), " ")</f>
        <v xml:space="preserve"> </v>
      </c>
      <c r="G1459" s="144"/>
      <c r="H1459" s="144"/>
      <c r="I1459" s="144"/>
      <c r="J1459" s="144"/>
      <c r="K1459" s="144"/>
      <c r="L1459" s="149" t="str" cm="1">
        <f t="array" ref="L1459">_xlfn.IFNA(
_xlfn.IFS(
AND($F1459=" ",$G1459=" ",$H1459=" "),"Please update all three: Surveyor Room Reference, Establishment Room Reference and Establishment Room Name",
AND(OR($I1459="General",$I1459="Open plan/ semi-open general",$I1459="Fitted",$I1459="Light practical (science)",$I1459="Light practical (other)",$I1459="Heavy practical (workshops)",$I1459="Heavy practical (clean)",$I1459="Large",$I1459="Storage"),$J1459=0,$K1459=0),"Please update Net Area or Non-net Area",
AND($B1459&lt;&gt;"OUT",$J1459=0,$I1459&lt;&gt;"Non-net",$M1459="85% Circulation"),"Net area not recorded for spaces with 85% circulation unusable type",
AND(OR($I1459="General",$I1459="Open plan/ semi-open general",$I1459="Fitted",$I1459="Light practical (science)",$I1459="Light practical (other)",$I1459="Heavy practical (workshops)",$I1459="Heavy practical (clean)",$I1459="Large",$I1459="Storage"),OR($J1459=0,ISBLANK($J1459))),"Net area not recorded in net spaces",
AND(OR($I1459="Non-net",$I1459="Outdoor space"),$J1459&gt;0),"Net Area Recorded in Non-net space",
AND($I1459="General",$J1459&gt;90),"This general space is over 90m2, please ensure that this space is entered as separate spaces if it usually used as separate spaces",
AND($I1459="Open plan/ semi-open general",$J1459&lt;27),"Open plan general space under 27m2",
AND(OR($K1459=0,ISBLANK($K1459)), $I1459="Non-net"),"Non-net area not recorded in non-net space"
),
" ")</f>
        <v xml:space="preserve"> </v>
      </c>
      <c r="M1459" s="144"/>
      <c r="N1459" s="144"/>
      <c r="O1459" s="144"/>
      <c r="P1459" s="144"/>
      <c r="Q1459" s="144"/>
      <c r="R1459" s="171"/>
      <c r="S1459" s="147">
        <f>NCA_Calculations!$P$1471</f>
        <v>0</v>
      </c>
      <c r="T1459" s="147">
        <f>NCA_Calculations!$Q$1471</f>
        <v>0</v>
      </c>
      <c r="U1459" s="144"/>
      <c r="V1459" s="144"/>
      <c r="W1459" s="149" t="str" cm="1">
        <f t="array" ref="W1459">_xlfn.IFNA(
_xlfn.IFS(
ISBLANK($U1459),"Missing space use.",
AND('Establishment details'!$C$14="Secondary",$V1459="Classbase"),"Invalid Status type",
AND(OR( $V1459="Classbase", $V1459="Teaching", $V1459="Early years",$V1459="SEND resourced"), NOT(ISBLANK($M1459))),"Space with status type and unusable type.",
AND($V1459= "Classbase",'Establishment details'!$C$22&gt;=10), "Classbase status is only valid in schools with a primary element.",
AND($I1459= "Large",$N1459 &gt; 3.5), "Large rooms with less than 3.5m height.",
AND(OR($V1459="Light practical (science)",$V1459="Light practical (science)",$V1459="Heavy practical (workshops)", $V1459="Heavy practical (clean)"), OR($O1459=0,ISBLANK($O1459))),"Missing sinks count for light and heavy practical spaces.",
AND($M1459 = "Other",ISBLANK($R1459)), "Invalid unusable type / missing note for other unusable type."
),
" ")</f>
        <v>Missing space use.</v>
      </c>
    </row>
    <row r="1460" spans="2:23" ht="15.75" x14ac:dyDescent="0.25">
      <c r="B1460" s="143"/>
      <c r="C1460" s="144"/>
      <c r="D1460" s="144"/>
      <c r="E1460" s="144"/>
      <c r="F1460" s="147" t="str" cm="1">
        <f t="array" ref="F1460">_xlfn.IFNA(CONCATENATE(_xlfn.IFS($D1460="Mezzanine",LEFT($D1460,1), $D1460="Ground Floor",LEFT($D1460,1),$D1460="Basment ",LEFT($D1460,1), $D1460="1st Floor", "0"&amp;LEFT($D1460,1), $D1460="2nd Floor", "0"&amp;LEFT($D1460,1), $D1460="3rd Floor", "0"&amp;LEFT($D1460,1), $D1460="4th Floor", "0"&amp;LEFT($D1460,1), $D1460="5th Floor", "0"&amp;LEFT($D1460,1), $D1460="6th Floor", "0"&amp;LEFT($D1460,1),$D1460="7th Floor", "0"&amp;LEFT($D1460,1),$D1460="8th Floor", "0"&amp;LEFT($D1460,1),$D1460="9th Floor", "0"&amp;LEFT($D1460,1),$D1460="10th Floor", LEFT($D1460,2),$D1460="11th Floor", LEFT($D1460,2),$D1460="12th Floor", LEFT($D1460,2),$D1460="13th Floor", LEFT($D1460,2), $D1460="Lower Ground", LEFT($D1460)&amp;IF(ISNUMBER(FIND(" ",$D1460)),MID($D1460,FIND(" ",$D1460)+1,1),"")&amp;IF(ISNUMBER(FIND(" ",$D1460,FIND(" ",$D1460)+1)),MID($D1460,FIND(" ",$D1460,FIND(" ",$D1460)+1)+1,1),""),$D1460="Upper Ground", LEFT($D1460)&amp;IF(ISNUMBER(FIND(" ",$D1460)),MID($D1460,FIND(" ",$D1460)+1,1),"")&amp;IF(ISNUMBER(FIND(" ",$D1460,FIND(" ",$D1460)+1)),MID($D1460,FIND(" ",$D1460,FIND(" ",$D1460)+1)+1,1),"")),".0",$E1460), " ")</f>
        <v xml:space="preserve"> </v>
      </c>
      <c r="G1460" s="144"/>
      <c r="H1460" s="144"/>
      <c r="I1460" s="144"/>
      <c r="J1460" s="144"/>
      <c r="K1460" s="144"/>
      <c r="L1460" s="149" t="str" cm="1">
        <f t="array" ref="L1460">_xlfn.IFNA(
_xlfn.IFS(
AND($F1460=" ",$G1460=" ",$H1460=" "),"Please update all three: Surveyor Room Reference, Establishment Room Reference and Establishment Room Name",
AND(OR($I1460="General",$I1460="Open plan/ semi-open general",$I1460="Fitted",$I1460="Light practical (science)",$I1460="Light practical (other)",$I1460="Heavy practical (workshops)",$I1460="Heavy practical (clean)",$I1460="Large",$I1460="Storage"),$J1460=0,$K1460=0),"Please update Net Area or Non-net Area",
AND($B1460&lt;&gt;"OUT",$J1460=0,$I1460&lt;&gt;"Non-net",$M1460="85% Circulation"),"Net area not recorded for spaces with 85% circulation unusable type",
AND(OR($I1460="General",$I1460="Open plan/ semi-open general",$I1460="Fitted",$I1460="Light practical (science)",$I1460="Light practical (other)",$I1460="Heavy practical (workshops)",$I1460="Heavy practical (clean)",$I1460="Large",$I1460="Storage"),OR($J1460=0,ISBLANK($J1460))),"Net area not recorded in net spaces",
AND(OR($I1460="Non-net",$I1460="Outdoor space"),$J1460&gt;0),"Net Area Recorded in Non-net space",
AND($I1460="General",$J1460&gt;90),"This general space is over 90m2, please ensure that this space is entered as separate spaces if it usually used as separate spaces",
AND($I1460="Open plan/ semi-open general",$J1460&lt;27),"Open plan general space under 27m2",
AND(OR($K1460=0,ISBLANK($K1460)), $I1460="Non-net"),"Non-net area not recorded in non-net space"
),
" ")</f>
        <v xml:space="preserve"> </v>
      </c>
      <c r="M1460" s="144"/>
      <c r="N1460" s="144"/>
      <c r="O1460" s="144"/>
      <c r="P1460" s="144"/>
      <c r="Q1460" s="144"/>
      <c r="R1460" s="171"/>
      <c r="S1460" s="147">
        <f>NCA_Calculations!$P$1472</f>
        <v>0</v>
      </c>
      <c r="T1460" s="147">
        <f>NCA_Calculations!$Q$1472</f>
        <v>0</v>
      </c>
      <c r="U1460" s="144"/>
      <c r="V1460" s="144"/>
      <c r="W1460" s="149" t="str" cm="1">
        <f t="array" ref="W1460">_xlfn.IFNA(
_xlfn.IFS(
ISBLANK($U1460),"Missing space use.",
AND('Establishment details'!$C$14="Secondary",$V1460="Classbase"),"Invalid Status type",
AND(OR( $V1460="Classbase", $V1460="Teaching", $V1460="Early years",$V1460="SEND resourced"), NOT(ISBLANK($M1460))),"Space with status type and unusable type.",
AND($V1460= "Classbase",'Establishment details'!$C$22&gt;=10), "Classbase status is only valid in schools with a primary element.",
AND($I1460= "Large",$N1460 &gt; 3.5), "Large rooms with less than 3.5m height.",
AND(OR($V1460="Light practical (science)",$V1460="Light practical (science)",$V1460="Heavy practical (workshops)", $V1460="Heavy practical (clean)"), OR($O1460=0,ISBLANK($O1460))),"Missing sinks count for light and heavy practical spaces.",
AND($M1460 = "Other",ISBLANK($R1460)), "Invalid unusable type / missing note for other unusable type."
),
" ")</f>
        <v>Missing space use.</v>
      </c>
    </row>
    <row r="1461" spans="2:23" ht="15.75" x14ac:dyDescent="0.25">
      <c r="B1461" s="143"/>
      <c r="C1461" s="144"/>
      <c r="D1461" s="144"/>
      <c r="E1461" s="144"/>
      <c r="F1461" s="147" t="str" cm="1">
        <f t="array" ref="F1461">_xlfn.IFNA(CONCATENATE(_xlfn.IFS($D1461="Mezzanine",LEFT($D1461,1), $D1461="Ground Floor",LEFT($D1461,1),$D1461="Basment ",LEFT($D1461,1), $D1461="1st Floor", "0"&amp;LEFT($D1461,1), $D1461="2nd Floor", "0"&amp;LEFT($D1461,1), $D1461="3rd Floor", "0"&amp;LEFT($D1461,1), $D1461="4th Floor", "0"&amp;LEFT($D1461,1), $D1461="5th Floor", "0"&amp;LEFT($D1461,1), $D1461="6th Floor", "0"&amp;LEFT($D1461,1),$D1461="7th Floor", "0"&amp;LEFT($D1461,1),$D1461="8th Floor", "0"&amp;LEFT($D1461,1),$D1461="9th Floor", "0"&amp;LEFT($D1461,1),$D1461="10th Floor", LEFT($D1461,2),$D1461="11th Floor", LEFT($D1461,2),$D1461="12th Floor", LEFT($D1461,2),$D1461="13th Floor", LEFT($D1461,2), $D1461="Lower Ground", LEFT($D1461)&amp;IF(ISNUMBER(FIND(" ",$D1461)),MID($D1461,FIND(" ",$D1461)+1,1),"")&amp;IF(ISNUMBER(FIND(" ",$D1461,FIND(" ",$D1461)+1)),MID($D1461,FIND(" ",$D1461,FIND(" ",$D1461)+1)+1,1),""),$D1461="Upper Ground", LEFT($D1461)&amp;IF(ISNUMBER(FIND(" ",$D1461)),MID($D1461,FIND(" ",$D1461)+1,1),"")&amp;IF(ISNUMBER(FIND(" ",$D1461,FIND(" ",$D1461)+1)),MID($D1461,FIND(" ",$D1461,FIND(" ",$D1461)+1)+1,1),"")),".0",$E1461), " ")</f>
        <v xml:space="preserve"> </v>
      </c>
      <c r="G1461" s="144"/>
      <c r="H1461" s="144"/>
      <c r="I1461" s="144"/>
      <c r="J1461" s="144"/>
      <c r="K1461" s="144"/>
      <c r="L1461" s="149" t="str" cm="1">
        <f t="array" ref="L1461">_xlfn.IFNA(
_xlfn.IFS(
AND($F1461=" ",$G1461=" ",$H1461=" "),"Please update all three: Surveyor Room Reference, Establishment Room Reference and Establishment Room Name",
AND(OR($I1461="General",$I1461="Open plan/ semi-open general",$I1461="Fitted",$I1461="Light practical (science)",$I1461="Light practical (other)",$I1461="Heavy practical (workshops)",$I1461="Heavy practical (clean)",$I1461="Large",$I1461="Storage"),$J1461=0,$K1461=0),"Please update Net Area or Non-net Area",
AND($B1461&lt;&gt;"OUT",$J1461=0,$I1461&lt;&gt;"Non-net",$M1461="85% Circulation"),"Net area not recorded for spaces with 85% circulation unusable type",
AND(OR($I1461="General",$I1461="Open plan/ semi-open general",$I1461="Fitted",$I1461="Light practical (science)",$I1461="Light practical (other)",$I1461="Heavy practical (workshops)",$I1461="Heavy practical (clean)",$I1461="Large",$I1461="Storage"),OR($J1461=0,ISBLANK($J1461))),"Net area not recorded in net spaces",
AND(OR($I1461="Non-net",$I1461="Outdoor space"),$J1461&gt;0),"Net Area Recorded in Non-net space",
AND($I1461="General",$J1461&gt;90),"This general space is over 90m2, please ensure that this space is entered as separate spaces if it usually used as separate spaces",
AND($I1461="Open plan/ semi-open general",$J1461&lt;27),"Open plan general space under 27m2",
AND(OR($K1461=0,ISBLANK($K1461)), $I1461="Non-net"),"Non-net area not recorded in non-net space"
),
" ")</f>
        <v xml:space="preserve"> </v>
      </c>
      <c r="M1461" s="144"/>
      <c r="N1461" s="144"/>
      <c r="O1461" s="144"/>
      <c r="P1461" s="144"/>
      <c r="Q1461" s="144"/>
      <c r="R1461" s="171"/>
      <c r="S1461" s="147">
        <f>NCA_Calculations!$P$1473</f>
        <v>0</v>
      </c>
      <c r="T1461" s="147">
        <f>NCA_Calculations!$Q$1473</f>
        <v>0</v>
      </c>
      <c r="U1461" s="144"/>
      <c r="V1461" s="144"/>
      <c r="W1461" s="149" t="str" cm="1">
        <f t="array" ref="W1461">_xlfn.IFNA(
_xlfn.IFS(
ISBLANK($U1461),"Missing space use.",
AND('Establishment details'!$C$14="Secondary",$V1461="Classbase"),"Invalid Status type",
AND(OR( $V1461="Classbase", $V1461="Teaching", $V1461="Early years",$V1461="SEND resourced"), NOT(ISBLANK($M1461))),"Space with status type and unusable type.",
AND($V1461= "Classbase",'Establishment details'!$C$22&gt;=10), "Classbase status is only valid in schools with a primary element.",
AND($I1461= "Large",$N1461 &gt; 3.5), "Large rooms with less than 3.5m height.",
AND(OR($V1461="Light practical (science)",$V1461="Light practical (science)",$V1461="Heavy practical (workshops)", $V1461="Heavy practical (clean)"), OR($O1461=0,ISBLANK($O1461))),"Missing sinks count for light and heavy practical spaces.",
AND($M1461 = "Other",ISBLANK($R1461)), "Invalid unusable type / missing note for other unusable type."
),
" ")</f>
        <v>Missing space use.</v>
      </c>
    </row>
    <row r="1462" spans="2:23" ht="15.75" x14ac:dyDescent="0.25">
      <c r="B1462" s="143"/>
      <c r="C1462" s="144"/>
      <c r="D1462" s="144"/>
      <c r="E1462" s="144"/>
      <c r="F1462" s="147" t="str" cm="1">
        <f t="array" ref="F1462">_xlfn.IFNA(CONCATENATE(_xlfn.IFS($D1462="Mezzanine",LEFT($D1462,1), $D1462="Ground Floor",LEFT($D1462,1),$D1462="Basment ",LEFT($D1462,1), $D1462="1st Floor", "0"&amp;LEFT($D1462,1), $D1462="2nd Floor", "0"&amp;LEFT($D1462,1), $D1462="3rd Floor", "0"&amp;LEFT($D1462,1), $D1462="4th Floor", "0"&amp;LEFT($D1462,1), $D1462="5th Floor", "0"&amp;LEFT($D1462,1), $D1462="6th Floor", "0"&amp;LEFT($D1462,1),$D1462="7th Floor", "0"&amp;LEFT($D1462,1),$D1462="8th Floor", "0"&amp;LEFT($D1462,1),$D1462="9th Floor", "0"&amp;LEFT($D1462,1),$D1462="10th Floor", LEFT($D1462,2),$D1462="11th Floor", LEFT($D1462,2),$D1462="12th Floor", LEFT($D1462,2),$D1462="13th Floor", LEFT($D1462,2), $D1462="Lower Ground", LEFT($D1462)&amp;IF(ISNUMBER(FIND(" ",$D1462)),MID($D1462,FIND(" ",$D1462)+1,1),"")&amp;IF(ISNUMBER(FIND(" ",$D1462,FIND(" ",$D1462)+1)),MID($D1462,FIND(" ",$D1462,FIND(" ",$D1462)+1)+1,1),""),$D1462="Upper Ground", LEFT($D1462)&amp;IF(ISNUMBER(FIND(" ",$D1462)),MID($D1462,FIND(" ",$D1462)+1,1),"")&amp;IF(ISNUMBER(FIND(" ",$D1462,FIND(" ",$D1462)+1)),MID($D1462,FIND(" ",$D1462,FIND(" ",$D1462)+1)+1,1),"")),".0",$E1462), " ")</f>
        <v xml:space="preserve"> </v>
      </c>
      <c r="G1462" s="144"/>
      <c r="H1462" s="144"/>
      <c r="I1462" s="144"/>
      <c r="J1462" s="144"/>
      <c r="K1462" s="144"/>
      <c r="L1462" s="149" t="str" cm="1">
        <f t="array" ref="L1462">_xlfn.IFNA(
_xlfn.IFS(
AND($F1462=" ",$G1462=" ",$H1462=" "),"Please update all three: Surveyor Room Reference, Establishment Room Reference and Establishment Room Name",
AND(OR($I1462="General",$I1462="Open plan/ semi-open general",$I1462="Fitted",$I1462="Light practical (science)",$I1462="Light practical (other)",$I1462="Heavy practical (workshops)",$I1462="Heavy practical (clean)",$I1462="Large",$I1462="Storage"),$J1462=0,$K1462=0),"Please update Net Area or Non-net Area",
AND($B1462&lt;&gt;"OUT",$J1462=0,$I1462&lt;&gt;"Non-net",$M1462="85% Circulation"),"Net area not recorded for spaces with 85% circulation unusable type",
AND(OR($I1462="General",$I1462="Open plan/ semi-open general",$I1462="Fitted",$I1462="Light practical (science)",$I1462="Light practical (other)",$I1462="Heavy practical (workshops)",$I1462="Heavy practical (clean)",$I1462="Large",$I1462="Storage"),OR($J1462=0,ISBLANK($J1462))),"Net area not recorded in net spaces",
AND(OR($I1462="Non-net",$I1462="Outdoor space"),$J1462&gt;0),"Net Area Recorded in Non-net space",
AND($I1462="General",$J1462&gt;90),"This general space is over 90m2, please ensure that this space is entered as separate spaces if it usually used as separate spaces",
AND($I1462="Open plan/ semi-open general",$J1462&lt;27),"Open plan general space under 27m2",
AND(OR($K1462=0,ISBLANK($K1462)), $I1462="Non-net"),"Non-net area not recorded in non-net space"
),
" ")</f>
        <v xml:space="preserve"> </v>
      </c>
      <c r="M1462" s="144"/>
      <c r="N1462" s="144"/>
      <c r="O1462" s="144"/>
      <c r="P1462" s="144"/>
      <c r="Q1462" s="144"/>
      <c r="R1462" s="171"/>
      <c r="S1462" s="147">
        <f>NCA_Calculations!$P$1474</f>
        <v>0</v>
      </c>
      <c r="T1462" s="147">
        <f>NCA_Calculations!$Q$1474</f>
        <v>0</v>
      </c>
      <c r="U1462" s="144"/>
      <c r="V1462" s="144"/>
      <c r="W1462" s="149" t="str" cm="1">
        <f t="array" ref="W1462">_xlfn.IFNA(
_xlfn.IFS(
ISBLANK($U1462),"Missing space use.",
AND('Establishment details'!$C$14="Secondary",$V1462="Classbase"),"Invalid Status type",
AND(OR( $V1462="Classbase", $V1462="Teaching", $V1462="Early years",$V1462="SEND resourced"), NOT(ISBLANK($M1462))),"Space with status type and unusable type.",
AND($V1462= "Classbase",'Establishment details'!$C$22&gt;=10), "Classbase status is only valid in schools with a primary element.",
AND($I1462= "Large",$N1462 &gt; 3.5), "Large rooms with less than 3.5m height.",
AND(OR($V1462="Light practical (science)",$V1462="Light practical (science)",$V1462="Heavy practical (workshops)", $V1462="Heavy practical (clean)"), OR($O1462=0,ISBLANK($O1462))),"Missing sinks count for light and heavy practical spaces.",
AND($M1462 = "Other",ISBLANK($R1462)), "Invalid unusable type / missing note for other unusable type."
),
" ")</f>
        <v>Missing space use.</v>
      </c>
    </row>
    <row r="1463" spans="2:23" ht="15.75" x14ac:dyDescent="0.25">
      <c r="B1463" s="143"/>
      <c r="C1463" s="144"/>
      <c r="D1463" s="144"/>
      <c r="E1463" s="144"/>
      <c r="F1463" s="147" t="str" cm="1">
        <f t="array" ref="F1463">_xlfn.IFNA(CONCATENATE(_xlfn.IFS($D1463="Mezzanine",LEFT($D1463,1), $D1463="Ground Floor",LEFT($D1463,1),$D1463="Basment ",LEFT($D1463,1), $D1463="1st Floor", "0"&amp;LEFT($D1463,1), $D1463="2nd Floor", "0"&amp;LEFT($D1463,1), $D1463="3rd Floor", "0"&amp;LEFT($D1463,1), $D1463="4th Floor", "0"&amp;LEFT($D1463,1), $D1463="5th Floor", "0"&amp;LEFT($D1463,1), $D1463="6th Floor", "0"&amp;LEFT($D1463,1),$D1463="7th Floor", "0"&amp;LEFT($D1463,1),$D1463="8th Floor", "0"&amp;LEFT($D1463,1),$D1463="9th Floor", "0"&amp;LEFT($D1463,1),$D1463="10th Floor", LEFT($D1463,2),$D1463="11th Floor", LEFT($D1463,2),$D1463="12th Floor", LEFT($D1463,2),$D1463="13th Floor", LEFT($D1463,2), $D1463="Lower Ground", LEFT($D1463)&amp;IF(ISNUMBER(FIND(" ",$D1463)),MID($D1463,FIND(" ",$D1463)+1,1),"")&amp;IF(ISNUMBER(FIND(" ",$D1463,FIND(" ",$D1463)+1)),MID($D1463,FIND(" ",$D1463,FIND(" ",$D1463)+1)+1,1),""),$D1463="Upper Ground", LEFT($D1463)&amp;IF(ISNUMBER(FIND(" ",$D1463)),MID($D1463,FIND(" ",$D1463)+1,1),"")&amp;IF(ISNUMBER(FIND(" ",$D1463,FIND(" ",$D1463)+1)),MID($D1463,FIND(" ",$D1463,FIND(" ",$D1463)+1)+1,1),"")),".0",$E1463), " ")</f>
        <v xml:space="preserve"> </v>
      </c>
      <c r="G1463" s="144"/>
      <c r="H1463" s="144"/>
      <c r="I1463" s="144"/>
      <c r="J1463" s="144"/>
      <c r="K1463" s="144"/>
      <c r="L1463" s="149" t="str" cm="1">
        <f t="array" ref="L1463">_xlfn.IFNA(
_xlfn.IFS(
AND($F1463=" ",$G1463=" ",$H1463=" "),"Please update all three: Surveyor Room Reference, Establishment Room Reference and Establishment Room Name",
AND(OR($I1463="General",$I1463="Open plan/ semi-open general",$I1463="Fitted",$I1463="Light practical (science)",$I1463="Light practical (other)",$I1463="Heavy practical (workshops)",$I1463="Heavy practical (clean)",$I1463="Large",$I1463="Storage"),$J1463=0,$K1463=0),"Please update Net Area or Non-net Area",
AND($B1463&lt;&gt;"OUT",$J1463=0,$I1463&lt;&gt;"Non-net",$M1463="85% Circulation"),"Net area not recorded for spaces with 85% circulation unusable type",
AND(OR($I1463="General",$I1463="Open plan/ semi-open general",$I1463="Fitted",$I1463="Light practical (science)",$I1463="Light practical (other)",$I1463="Heavy practical (workshops)",$I1463="Heavy practical (clean)",$I1463="Large",$I1463="Storage"),OR($J1463=0,ISBLANK($J1463))),"Net area not recorded in net spaces",
AND(OR($I1463="Non-net",$I1463="Outdoor space"),$J1463&gt;0),"Net Area Recorded in Non-net space",
AND($I1463="General",$J1463&gt;90),"This general space is over 90m2, please ensure that this space is entered as separate spaces if it usually used as separate spaces",
AND($I1463="Open plan/ semi-open general",$J1463&lt;27),"Open plan general space under 27m2",
AND(OR($K1463=0,ISBLANK($K1463)), $I1463="Non-net"),"Non-net area not recorded in non-net space"
),
" ")</f>
        <v xml:space="preserve"> </v>
      </c>
      <c r="M1463" s="144"/>
      <c r="N1463" s="144"/>
      <c r="O1463" s="144"/>
      <c r="P1463" s="144"/>
      <c r="Q1463" s="144"/>
      <c r="R1463" s="171"/>
      <c r="S1463" s="147">
        <f>NCA_Calculations!$P$1475</f>
        <v>0</v>
      </c>
      <c r="T1463" s="147">
        <f>NCA_Calculations!$Q$1475</f>
        <v>0</v>
      </c>
      <c r="U1463" s="144"/>
      <c r="V1463" s="144"/>
      <c r="W1463" s="149" t="str" cm="1">
        <f t="array" ref="W1463">_xlfn.IFNA(
_xlfn.IFS(
ISBLANK($U1463),"Missing space use.",
AND('Establishment details'!$C$14="Secondary",$V1463="Classbase"),"Invalid Status type",
AND(OR( $V1463="Classbase", $V1463="Teaching", $V1463="Early years",$V1463="SEND resourced"), NOT(ISBLANK($M1463))),"Space with status type and unusable type.",
AND($V1463= "Classbase",'Establishment details'!$C$22&gt;=10), "Classbase status is only valid in schools with a primary element.",
AND($I1463= "Large",$N1463 &gt; 3.5), "Large rooms with less than 3.5m height.",
AND(OR($V1463="Light practical (science)",$V1463="Light practical (science)",$V1463="Heavy practical (workshops)", $V1463="Heavy practical (clean)"), OR($O1463=0,ISBLANK($O1463))),"Missing sinks count for light and heavy practical spaces.",
AND($M1463 = "Other",ISBLANK($R1463)), "Invalid unusable type / missing note for other unusable type."
),
" ")</f>
        <v>Missing space use.</v>
      </c>
    </row>
    <row r="1464" spans="2:23" ht="15.75" x14ac:dyDescent="0.25">
      <c r="B1464" s="143"/>
      <c r="C1464" s="144"/>
      <c r="D1464" s="144"/>
      <c r="E1464" s="144"/>
      <c r="F1464" s="147" t="str" cm="1">
        <f t="array" ref="F1464">_xlfn.IFNA(CONCATENATE(_xlfn.IFS($D1464="Mezzanine",LEFT($D1464,1), $D1464="Ground Floor",LEFT($D1464,1),$D1464="Basment ",LEFT($D1464,1), $D1464="1st Floor", "0"&amp;LEFT($D1464,1), $D1464="2nd Floor", "0"&amp;LEFT($D1464,1), $D1464="3rd Floor", "0"&amp;LEFT($D1464,1), $D1464="4th Floor", "0"&amp;LEFT($D1464,1), $D1464="5th Floor", "0"&amp;LEFT($D1464,1), $D1464="6th Floor", "0"&amp;LEFT($D1464,1),$D1464="7th Floor", "0"&amp;LEFT($D1464,1),$D1464="8th Floor", "0"&amp;LEFT($D1464,1),$D1464="9th Floor", "0"&amp;LEFT($D1464,1),$D1464="10th Floor", LEFT($D1464,2),$D1464="11th Floor", LEFT($D1464,2),$D1464="12th Floor", LEFT($D1464,2),$D1464="13th Floor", LEFT($D1464,2), $D1464="Lower Ground", LEFT($D1464)&amp;IF(ISNUMBER(FIND(" ",$D1464)),MID($D1464,FIND(" ",$D1464)+1,1),"")&amp;IF(ISNUMBER(FIND(" ",$D1464,FIND(" ",$D1464)+1)),MID($D1464,FIND(" ",$D1464,FIND(" ",$D1464)+1)+1,1),""),$D1464="Upper Ground", LEFT($D1464)&amp;IF(ISNUMBER(FIND(" ",$D1464)),MID($D1464,FIND(" ",$D1464)+1,1),"")&amp;IF(ISNUMBER(FIND(" ",$D1464,FIND(" ",$D1464)+1)),MID($D1464,FIND(" ",$D1464,FIND(" ",$D1464)+1)+1,1),"")),".0",$E1464), " ")</f>
        <v xml:space="preserve"> </v>
      </c>
      <c r="G1464" s="144"/>
      <c r="H1464" s="144"/>
      <c r="I1464" s="144"/>
      <c r="J1464" s="144"/>
      <c r="K1464" s="144"/>
      <c r="L1464" s="149" t="str" cm="1">
        <f t="array" ref="L1464">_xlfn.IFNA(
_xlfn.IFS(
AND($F1464=" ",$G1464=" ",$H1464=" "),"Please update all three: Surveyor Room Reference, Establishment Room Reference and Establishment Room Name",
AND(OR($I1464="General",$I1464="Open plan/ semi-open general",$I1464="Fitted",$I1464="Light practical (science)",$I1464="Light practical (other)",$I1464="Heavy practical (workshops)",$I1464="Heavy practical (clean)",$I1464="Large",$I1464="Storage"),$J1464=0,$K1464=0),"Please update Net Area or Non-net Area",
AND($B1464&lt;&gt;"OUT",$J1464=0,$I1464&lt;&gt;"Non-net",$M1464="85% Circulation"),"Net area not recorded for spaces with 85% circulation unusable type",
AND(OR($I1464="General",$I1464="Open plan/ semi-open general",$I1464="Fitted",$I1464="Light practical (science)",$I1464="Light practical (other)",$I1464="Heavy practical (workshops)",$I1464="Heavy practical (clean)",$I1464="Large",$I1464="Storage"),OR($J1464=0,ISBLANK($J1464))),"Net area not recorded in net spaces",
AND(OR($I1464="Non-net",$I1464="Outdoor space"),$J1464&gt;0),"Net Area Recorded in Non-net space",
AND($I1464="General",$J1464&gt;90),"This general space is over 90m2, please ensure that this space is entered as separate spaces if it usually used as separate spaces",
AND($I1464="Open plan/ semi-open general",$J1464&lt;27),"Open plan general space under 27m2",
AND(OR($K1464=0,ISBLANK($K1464)), $I1464="Non-net"),"Non-net area not recorded in non-net space"
),
" ")</f>
        <v xml:space="preserve"> </v>
      </c>
      <c r="M1464" s="144"/>
      <c r="N1464" s="144"/>
      <c r="O1464" s="144"/>
      <c r="P1464" s="144"/>
      <c r="Q1464" s="144"/>
      <c r="R1464" s="171"/>
      <c r="S1464" s="147">
        <f>NCA_Calculations!$P$1476</f>
        <v>0</v>
      </c>
      <c r="T1464" s="147">
        <f>NCA_Calculations!$Q$1476</f>
        <v>0</v>
      </c>
      <c r="U1464" s="144"/>
      <c r="V1464" s="144"/>
      <c r="W1464" s="149" t="str" cm="1">
        <f t="array" ref="W1464">_xlfn.IFNA(
_xlfn.IFS(
ISBLANK($U1464),"Missing space use.",
AND('Establishment details'!$C$14="Secondary",$V1464="Classbase"),"Invalid Status type",
AND(OR( $V1464="Classbase", $V1464="Teaching", $V1464="Early years",$V1464="SEND resourced"), NOT(ISBLANK($M1464))),"Space with status type and unusable type.",
AND($V1464= "Classbase",'Establishment details'!$C$22&gt;=10), "Classbase status is only valid in schools with a primary element.",
AND($I1464= "Large",$N1464 &gt; 3.5), "Large rooms with less than 3.5m height.",
AND(OR($V1464="Light practical (science)",$V1464="Light practical (science)",$V1464="Heavy practical (workshops)", $V1464="Heavy practical (clean)"), OR($O1464=0,ISBLANK($O1464))),"Missing sinks count for light and heavy practical spaces.",
AND($M1464 = "Other",ISBLANK($R1464)), "Invalid unusable type / missing note for other unusable type."
),
" ")</f>
        <v>Missing space use.</v>
      </c>
    </row>
    <row r="1465" spans="2:23" ht="15.75" x14ac:dyDescent="0.25">
      <c r="B1465" s="143"/>
      <c r="C1465" s="144"/>
      <c r="D1465" s="144"/>
      <c r="E1465" s="144"/>
      <c r="F1465" s="147" t="str" cm="1">
        <f t="array" ref="F1465">_xlfn.IFNA(CONCATENATE(_xlfn.IFS($D1465="Mezzanine",LEFT($D1465,1), $D1465="Ground Floor",LEFT($D1465,1),$D1465="Basment ",LEFT($D1465,1), $D1465="1st Floor", "0"&amp;LEFT($D1465,1), $D1465="2nd Floor", "0"&amp;LEFT($D1465,1), $D1465="3rd Floor", "0"&amp;LEFT($D1465,1), $D1465="4th Floor", "0"&amp;LEFT($D1465,1), $D1465="5th Floor", "0"&amp;LEFT($D1465,1), $D1465="6th Floor", "0"&amp;LEFT($D1465,1),$D1465="7th Floor", "0"&amp;LEFT($D1465,1),$D1465="8th Floor", "0"&amp;LEFT($D1465,1),$D1465="9th Floor", "0"&amp;LEFT($D1465,1),$D1465="10th Floor", LEFT($D1465,2),$D1465="11th Floor", LEFT($D1465,2),$D1465="12th Floor", LEFT($D1465,2),$D1465="13th Floor", LEFT($D1465,2), $D1465="Lower Ground", LEFT($D1465)&amp;IF(ISNUMBER(FIND(" ",$D1465)),MID($D1465,FIND(" ",$D1465)+1,1),"")&amp;IF(ISNUMBER(FIND(" ",$D1465,FIND(" ",$D1465)+1)),MID($D1465,FIND(" ",$D1465,FIND(" ",$D1465)+1)+1,1),""),$D1465="Upper Ground", LEFT($D1465)&amp;IF(ISNUMBER(FIND(" ",$D1465)),MID($D1465,FIND(" ",$D1465)+1,1),"")&amp;IF(ISNUMBER(FIND(" ",$D1465,FIND(" ",$D1465)+1)),MID($D1465,FIND(" ",$D1465,FIND(" ",$D1465)+1)+1,1),"")),".0",$E1465), " ")</f>
        <v xml:space="preserve"> </v>
      </c>
      <c r="G1465" s="144"/>
      <c r="H1465" s="144"/>
      <c r="I1465" s="144"/>
      <c r="J1465" s="144"/>
      <c r="K1465" s="144"/>
      <c r="L1465" s="149" t="str" cm="1">
        <f t="array" ref="L1465">_xlfn.IFNA(
_xlfn.IFS(
AND($F1465=" ",$G1465=" ",$H1465=" "),"Please update all three: Surveyor Room Reference, Establishment Room Reference and Establishment Room Name",
AND(OR($I1465="General",$I1465="Open plan/ semi-open general",$I1465="Fitted",$I1465="Light practical (science)",$I1465="Light practical (other)",$I1465="Heavy practical (workshops)",$I1465="Heavy practical (clean)",$I1465="Large",$I1465="Storage"),$J1465=0,$K1465=0),"Please update Net Area or Non-net Area",
AND($B1465&lt;&gt;"OUT",$J1465=0,$I1465&lt;&gt;"Non-net",$M1465="85% Circulation"),"Net area not recorded for spaces with 85% circulation unusable type",
AND(OR($I1465="General",$I1465="Open plan/ semi-open general",$I1465="Fitted",$I1465="Light practical (science)",$I1465="Light practical (other)",$I1465="Heavy practical (workshops)",$I1465="Heavy practical (clean)",$I1465="Large",$I1465="Storage"),OR($J1465=0,ISBLANK($J1465))),"Net area not recorded in net spaces",
AND(OR($I1465="Non-net",$I1465="Outdoor space"),$J1465&gt;0),"Net Area Recorded in Non-net space",
AND($I1465="General",$J1465&gt;90),"This general space is over 90m2, please ensure that this space is entered as separate spaces if it usually used as separate spaces",
AND($I1465="Open plan/ semi-open general",$J1465&lt;27),"Open plan general space under 27m2",
AND(OR($K1465=0,ISBLANK($K1465)), $I1465="Non-net"),"Non-net area not recorded in non-net space"
),
" ")</f>
        <v xml:space="preserve"> </v>
      </c>
      <c r="M1465" s="144"/>
      <c r="N1465" s="144"/>
      <c r="O1465" s="144"/>
      <c r="P1465" s="144"/>
      <c r="Q1465" s="144"/>
      <c r="R1465" s="171"/>
      <c r="S1465" s="147">
        <f>NCA_Calculations!$P$1477</f>
        <v>0</v>
      </c>
      <c r="T1465" s="147">
        <f>NCA_Calculations!$Q$1477</f>
        <v>0</v>
      </c>
      <c r="U1465" s="144"/>
      <c r="V1465" s="144"/>
      <c r="W1465" s="149" t="str" cm="1">
        <f t="array" ref="W1465">_xlfn.IFNA(
_xlfn.IFS(
ISBLANK($U1465),"Missing space use.",
AND('Establishment details'!$C$14="Secondary",$V1465="Classbase"),"Invalid Status type",
AND(OR( $V1465="Classbase", $V1465="Teaching", $V1465="Early years",$V1465="SEND resourced"), NOT(ISBLANK($M1465))),"Space with status type and unusable type.",
AND($V1465= "Classbase",'Establishment details'!$C$22&gt;=10), "Classbase status is only valid in schools with a primary element.",
AND($I1465= "Large",$N1465 &gt; 3.5), "Large rooms with less than 3.5m height.",
AND(OR($V1465="Light practical (science)",$V1465="Light practical (science)",$V1465="Heavy practical (workshops)", $V1465="Heavy practical (clean)"), OR($O1465=0,ISBLANK($O1465))),"Missing sinks count for light and heavy practical spaces.",
AND($M1465 = "Other",ISBLANK($R1465)), "Invalid unusable type / missing note for other unusable type."
),
" ")</f>
        <v>Missing space use.</v>
      </c>
    </row>
    <row r="1466" spans="2:23" ht="15.75" x14ac:dyDescent="0.25">
      <c r="B1466" s="143"/>
      <c r="C1466" s="144"/>
      <c r="D1466" s="144"/>
      <c r="E1466" s="144"/>
      <c r="F1466" s="147" t="str" cm="1">
        <f t="array" ref="F1466">_xlfn.IFNA(CONCATENATE(_xlfn.IFS($D1466="Mezzanine",LEFT($D1466,1), $D1466="Ground Floor",LEFT($D1466,1),$D1466="Basment ",LEFT($D1466,1), $D1466="1st Floor", "0"&amp;LEFT($D1466,1), $D1466="2nd Floor", "0"&amp;LEFT($D1466,1), $D1466="3rd Floor", "0"&amp;LEFT($D1466,1), $D1466="4th Floor", "0"&amp;LEFT($D1466,1), $D1466="5th Floor", "0"&amp;LEFT($D1466,1), $D1466="6th Floor", "0"&amp;LEFT($D1466,1),$D1466="7th Floor", "0"&amp;LEFT($D1466,1),$D1466="8th Floor", "0"&amp;LEFT($D1466,1),$D1466="9th Floor", "0"&amp;LEFT($D1466,1),$D1466="10th Floor", LEFT($D1466,2),$D1466="11th Floor", LEFT($D1466,2),$D1466="12th Floor", LEFT($D1466,2),$D1466="13th Floor", LEFT($D1466,2), $D1466="Lower Ground", LEFT($D1466)&amp;IF(ISNUMBER(FIND(" ",$D1466)),MID($D1466,FIND(" ",$D1466)+1,1),"")&amp;IF(ISNUMBER(FIND(" ",$D1466,FIND(" ",$D1466)+1)),MID($D1466,FIND(" ",$D1466,FIND(" ",$D1466)+1)+1,1),""),$D1466="Upper Ground", LEFT($D1466)&amp;IF(ISNUMBER(FIND(" ",$D1466)),MID($D1466,FIND(" ",$D1466)+1,1),"")&amp;IF(ISNUMBER(FIND(" ",$D1466,FIND(" ",$D1466)+1)),MID($D1466,FIND(" ",$D1466,FIND(" ",$D1466)+1)+1,1),"")),".0",$E1466), " ")</f>
        <v xml:space="preserve"> </v>
      </c>
      <c r="G1466" s="144"/>
      <c r="H1466" s="144"/>
      <c r="I1466" s="144"/>
      <c r="J1466" s="144"/>
      <c r="K1466" s="144"/>
      <c r="L1466" s="149" t="str" cm="1">
        <f t="array" ref="L1466">_xlfn.IFNA(
_xlfn.IFS(
AND($F1466=" ",$G1466=" ",$H1466=" "),"Please update all three: Surveyor Room Reference, Establishment Room Reference and Establishment Room Name",
AND(OR($I1466="General",$I1466="Open plan/ semi-open general",$I1466="Fitted",$I1466="Light practical (science)",$I1466="Light practical (other)",$I1466="Heavy practical (workshops)",$I1466="Heavy practical (clean)",$I1466="Large",$I1466="Storage"),$J1466=0,$K1466=0),"Please update Net Area or Non-net Area",
AND($B1466&lt;&gt;"OUT",$J1466=0,$I1466&lt;&gt;"Non-net",$M1466="85% Circulation"),"Net area not recorded for spaces with 85% circulation unusable type",
AND(OR($I1466="General",$I1466="Open plan/ semi-open general",$I1466="Fitted",$I1466="Light practical (science)",$I1466="Light practical (other)",$I1466="Heavy practical (workshops)",$I1466="Heavy practical (clean)",$I1466="Large",$I1466="Storage"),OR($J1466=0,ISBLANK($J1466))),"Net area not recorded in net spaces",
AND(OR($I1466="Non-net",$I1466="Outdoor space"),$J1466&gt;0),"Net Area Recorded in Non-net space",
AND($I1466="General",$J1466&gt;90),"This general space is over 90m2, please ensure that this space is entered as separate spaces if it usually used as separate spaces",
AND($I1466="Open plan/ semi-open general",$J1466&lt;27),"Open plan general space under 27m2",
AND(OR($K1466=0,ISBLANK($K1466)), $I1466="Non-net"),"Non-net area not recorded in non-net space"
),
" ")</f>
        <v xml:space="preserve"> </v>
      </c>
      <c r="M1466" s="144"/>
      <c r="N1466" s="144"/>
      <c r="O1466" s="144"/>
      <c r="P1466" s="144"/>
      <c r="Q1466" s="144"/>
      <c r="R1466" s="171"/>
      <c r="S1466" s="147">
        <f>NCA_Calculations!$P$1478</f>
        <v>0</v>
      </c>
      <c r="T1466" s="147">
        <f>NCA_Calculations!$Q$1478</f>
        <v>0</v>
      </c>
      <c r="U1466" s="144"/>
      <c r="V1466" s="144"/>
      <c r="W1466" s="149" t="str" cm="1">
        <f t="array" ref="W1466">_xlfn.IFNA(
_xlfn.IFS(
ISBLANK($U1466),"Missing space use.",
AND('Establishment details'!$C$14="Secondary",$V1466="Classbase"),"Invalid Status type",
AND(OR( $V1466="Classbase", $V1466="Teaching", $V1466="Early years",$V1466="SEND resourced"), NOT(ISBLANK($M1466))),"Space with status type and unusable type.",
AND($V1466= "Classbase",'Establishment details'!$C$22&gt;=10), "Classbase status is only valid in schools with a primary element.",
AND($I1466= "Large",$N1466 &gt; 3.5), "Large rooms with less than 3.5m height.",
AND(OR($V1466="Light practical (science)",$V1466="Light practical (science)",$V1466="Heavy practical (workshops)", $V1466="Heavy practical (clean)"), OR($O1466=0,ISBLANK($O1466))),"Missing sinks count for light and heavy practical spaces.",
AND($M1466 = "Other",ISBLANK($R1466)), "Invalid unusable type / missing note for other unusable type."
),
" ")</f>
        <v>Missing space use.</v>
      </c>
    </row>
    <row r="1467" spans="2:23" ht="15.75" x14ac:dyDescent="0.25">
      <c r="B1467" s="143"/>
      <c r="C1467" s="144"/>
      <c r="D1467" s="144"/>
      <c r="E1467" s="144"/>
      <c r="F1467" s="147" t="str" cm="1">
        <f t="array" ref="F1467">_xlfn.IFNA(CONCATENATE(_xlfn.IFS($D1467="Mezzanine",LEFT($D1467,1), $D1467="Ground Floor",LEFT($D1467,1),$D1467="Basment ",LEFT($D1467,1), $D1467="1st Floor", "0"&amp;LEFT($D1467,1), $D1467="2nd Floor", "0"&amp;LEFT($D1467,1), $D1467="3rd Floor", "0"&amp;LEFT($D1467,1), $D1467="4th Floor", "0"&amp;LEFT($D1467,1), $D1467="5th Floor", "0"&amp;LEFT($D1467,1), $D1467="6th Floor", "0"&amp;LEFT($D1467,1),$D1467="7th Floor", "0"&amp;LEFT($D1467,1),$D1467="8th Floor", "0"&amp;LEFT($D1467,1),$D1467="9th Floor", "0"&amp;LEFT($D1467,1),$D1467="10th Floor", LEFT($D1467,2),$D1467="11th Floor", LEFT($D1467,2),$D1467="12th Floor", LEFT($D1467,2),$D1467="13th Floor", LEFT($D1467,2), $D1467="Lower Ground", LEFT($D1467)&amp;IF(ISNUMBER(FIND(" ",$D1467)),MID($D1467,FIND(" ",$D1467)+1,1),"")&amp;IF(ISNUMBER(FIND(" ",$D1467,FIND(" ",$D1467)+1)),MID($D1467,FIND(" ",$D1467,FIND(" ",$D1467)+1)+1,1),""),$D1467="Upper Ground", LEFT($D1467)&amp;IF(ISNUMBER(FIND(" ",$D1467)),MID($D1467,FIND(" ",$D1467)+1,1),"")&amp;IF(ISNUMBER(FIND(" ",$D1467,FIND(" ",$D1467)+1)),MID($D1467,FIND(" ",$D1467,FIND(" ",$D1467)+1)+1,1),"")),".0",$E1467), " ")</f>
        <v xml:space="preserve"> </v>
      </c>
      <c r="G1467" s="144"/>
      <c r="H1467" s="144"/>
      <c r="I1467" s="144"/>
      <c r="J1467" s="144"/>
      <c r="K1467" s="144"/>
      <c r="L1467" s="149" t="str" cm="1">
        <f t="array" ref="L1467">_xlfn.IFNA(
_xlfn.IFS(
AND($F1467=" ",$G1467=" ",$H1467=" "),"Please update all three: Surveyor Room Reference, Establishment Room Reference and Establishment Room Name",
AND(OR($I1467="General",$I1467="Open plan/ semi-open general",$I1467="Fitted",$I1467="Light practical (science)",$I1467="Light practical (other)",$I1467="Heavy practical (workshops)",$I1467="Heavy practical (clean)",$I1467="Large",$I1467="Storage"),$J1467=0,$K1467=0),"Please update Net Area or Non-net Area",
AND($B1467&lt;&gt;"OUT",$J1467=0,$I1467&lt;&gt;"Non-net",$M1467="85% Circulation"),"Net area not recorded for spaces with 85% circulation unusable type",
AND(OR($I1467="General",$I1467="Open plan/ semi-open general",$I1467="Fitted",$I1467="Light practical (science)",$I1467="Light practical (other)",$I1467="Heavy practical (workshops)",$I1467="Heavy practical (clean)",$I1467="Large",$I1467="Storage"),OR($J1467=0,ISBLANK($J1467))),"Net area not recorded in net spaces",
AND(OR($I1467="Non-net",$I1467="Outdoor space"),$J1467&gt;0),"Net Area Recorded in Non-net space",
AND($I1467="General",$J1467&gt;90),"This general space is over 90m2, please ensure that this space is entered as separate spaces if it usually used as separate spaces",
AND($I1467="Open plan/ semi-open general",$J1467&lt;27),"Open plan general space under 27m2",
AND(OR($K1467=0,ISBLANK($K1467)), $I1467="Non-net"),"Non-net area not recorded in non-net space"
),
" ")</f>
        <v xml:space="preserve"> </v>
      </c>
      <c r="M1467" s="144"/>
      <c r="N1467" s="144"/>
      <c r="O1467" s="144"/>
      <c r="P1467" s="144"/>
      <c r="Q1467" s="144"/>
      <c r="R1467" s="171"/>
      <c r="S1467" s="147">
        <f>NCA_Calculations!$P$1479</f>
        <v>0</v>
      </c>
      <c r="T1467" s="147">
        <f>NCA_Calculations!$Q$1479</f>
        <v>0</v>
      </c>
      <c r="U1467" s="144"/>
      <c r="V1467" s="144"/>
      <c r="W1467" s="149" t="str" cm="1">
        <f t="array" ref="W1467">_xlfn.IFNA(
_xlfn.IFS(
ISBLANK($U1467),"Missing space use.",
AND('Establishment details'!$C$14="Secondary",$V1467="Classbase"),"Invalid Status type",
AND(OR( $V1467="Classbase", $V1467="Teaching", $V1467="Early years",$V1467="SEND resourced"), NOT(ISBLANK($M1467))),"Space with status type and unusable type.",
AND($V1467= "Classbase",'Establishment details'!$C$22&gt;=10), "Classbase status is only valid in schools with a primary element.",
AND($I1467= "Large",$N1467 &gt; 3.5), "Large rooms with less than 3.5m height.",
AND(OR($V1467="Light practical (science)",$V1467="Light practical (science)",$V1467="Heavy practical (workshops)", $V1467="Heavy practical (clean)"), OR($O1467=0,ISBLANK($O1467))),"Missing sinks count for light and heavy practical spaces.",
AND($M1467 = "Other",ISBLANK($R1467)), "Invalid unusable type / missing note for other unusable type."
),
" ")</f>
        <v>Missing space use.</v>
      </c>
    </row>
    <row r="1468" spans="2:23" ht="15.75" x14ac:dyDescent="0.25">
      <c r="B1468" s="143"/>
      <c r="C1468" s="144"/>
      <c r="D1468" s="144"/>
      <c r="E1468" s="144"/>
      <c r="F1468" s="147" t="str" cm="1">
        <f t="array" ref="F1468">_xlfn.IFNA(CONCATENATE(_xlfn.IFS($D1468="Mezzanine",LEFT($D1468,1), $D1468="Ground Floor",LEFT($D1468,1),$D1468="Basment ",LEFT($D1468,1), $D1468="1st Floor", "0"&amp;LEFT($D1468,1), $D1468="2nd Floor", "0"&amp;LEFT($D1468,1), $D1468="3rd Floor", "0"&amp;LEFT($D1468,1), $D1468="4th Floor", "0"&amp;LEFT($D1468,1), $D1468="5th Floor", "0"&amp;LEFT($D1468,1), $D1468="6th Floor", "0"&amp;LEFT($D1468,1),$D1468="7th Floor", "0"&amp;LEFT($D1468,1),$D1468="8th Floor", "0"&amp;LEFT($D1468,1),$D1468="9th Floor", "0"&amp;LEFT($D1468,1),$D1468="10th Floor", LEFT($D1468,2),$D1468="11th Floor", LEFT($D1468,2),$D1468="12th Floor", LEFT($D1468,2),$D1468="13th Floor", LEFT($D1468,2), $D1468="Lower Ground", LEFT($D1468)&amp;IF(ISNUMBER(FIND(" ",$D1468)),MID($D1468,FIND(" ",$D1468)+1,1),"")&amp;IF(ISNUMBER(FIND(" ",$D1468,FIND(" ",$D1468)+1)),MID($D1468,FIND(" ",$D1468,FIND(" ",$D1468)+1)+1,1),""),$D1468="Upper Ground", LEFT($D1468)&amp;IF(ISNUMBER(FIND(" ",$D1468)),MID($D1468,FIND(" ",$D1468)+1,1),"")&amp;IF(ISNUMBER(FIND(" ",$D1468,FIND(" ",$D1468)+1)),MID($D1468,FIND(" ",$D1468,FIND(" ",$D1468)+1)+1,1),"")),".0",$E1468), " ")</f>
        <v xml:space="preserve"> </v>
      </c>
      <c r="G1468" s="144"/>
      <c r="H1468" s="144"/>
      <c r="I1468" s="144"/>
      <c r="J1468" s="144"/>
      <c r="K1468" s="144"/>
      <c r="L1468" s="149" t="str" cm="1">
        <f t="array" ref="L1468">_xlfn.IFNA(
_xlfn.IFS(
AND($F1468=" ",$G1468=" ",$H1468=" "),"Please update all three: Surveyor Room Reference, Establishment Room Reference and Establishment Room Name",
AND(OR($I1468="General",$I1468="Open plan/ semi-open general",$I1468="Fitted",$I1468="Light practical (science)",$I1468="Light practical (other)",$I1468="Heavy practical (workshops)",$I1468="Heavy practical (clean)",$I1468="Large",$I1468="Storage"),$J1468=0,$K1468=0),"Please update Net Area or Non-net Area",
AND($B1468&lt;&gt;"OUT",$J1468=0,$I1468&lt;&gt;"Non-net",$M1468="85% Circulation"),"Net area not recorded for spaces with 85% circulation unusable type",
AND(OR($I1468="General",$I1468="Open plan/ semi-open general",$I1468="Fitted",$I1468="Light practical (science)",$I1468="Light practical (other)",$I1468="Heavy practical (workshops)",$I1468="Heavy practical (clean)",$I1468="Large",$I1468="Storage"),OR($J1468=0,ISBLANK($J1468))),"Net area not recorded in net spaces",
AND(OR($I1468="Non-net",$I1468="Outdoor space"),$J1468&gt;0),"Net Area Recorded in Non-net space",
AND($I1468="General",$J1468&gt;90),"This general space is over 90m2, please ensure that this space is entered as separate spaces if it usually used as separate spaces",
AND($I1468="Open plan/ semi-open general",$J1468&lt;27),"Open plan general space under 27m2",
AND(OR($K1468=0,ISBLANK($K1468)), $I1468="Non-net"),"Non-net area not recorded in non-net space"
),
" ")</f>
        <v xml:space="preserve"> </v>
      </c>
      <c r="M1468" s="144"/>
      <c r="N1468" s="144"/>
      <c r="O1468" s="144"/>
      <c r="P1468" s="144"/>
      <c r="Q1468" s="144"/>
      <c r="R1468" s="171"/>
      <c r="S1468" s="147">
        <f>NCA_Calculations!$P$1480</f>
        <v>0</v>
      </c>
      <c r="T1468" s="147">
        <f>NCA_Calculations!$Q$1480</f>
        <v>0</v>
      </c>
      <c r="U1468" s="144"/>
      <c r="V1468" s="144"/>
      <c r="W1468" s="149" t="str" cm="1">
        <f t="array" ref="W1468">_xlfn.IFNA(
_xlfn.IFS(
ISBLANK($U1468),"Missing space use.",
AND('Establishment details'!$C$14="Secondary",$V1468="Classbase"),"Invalid Status type",
AND(OR( $V1468="Classbase", $V1468="Teaching", $V1468="Early years",$V1468="SEND resourced"), NOT(ISBLANK($M1468))),"Space with status type and unusable type.",
AND($V1468= "Classbase",'Establishment details'!$C$22&gt;=10), "Classbase status is only valid in schools with a primary element.",
AND($I1468= "Large",$N1468 &gt; 3.5), "Large rooms with less than 3.5m height.",
AND(OR($V1468="Light practical (science)",$V1468="Light practical (science)",$V1468="Heavy practical (workshops)", $V1468="Heavy practical (clean)"), OR($O1468=0,ISBLANK($O1468))),"Missing sinks count for light and heavy practical spaces.",
AND($M1468 = "Other",ISBLANK($R1468)), "Invalid unusable type / missing note for other unusable type."
),
" ")</f>
        <v>Missing space use.</v>
      </c>
    </row>
    <row r="1469" spans="2:23" ht="15.75" x14ac:dyDescent="0.25">
      <c r="B1469" s="143"/>
      <c r="C1469" s="144"/>
      <c r="D1469" s="144"/>
      <c r="E1469" s="144"/>
      <c r="F1469" s="147" t="str" cm="1">
        <f t="array" ref="F1469">_xlfn.IFNA(CONCATENATE(_xlfn.IFS($D1469="Mezzanine",LEFT($D1469,1), $D1469="Ground Floor",LEFT($D1469,1),$D1469="Basment ",LEFT($D1469,1), $D1469="1st Floor", "0"&amp;LEFT($D1469,1), $D1469="2nd Floor", "0"&amp;LEFT($D1469,1), $D1469="3rd Floor", "0"&amp;LEFT($D1469,1), $D1469="4th Floor", "0"&amp;LEFT($D1469,1), $D1469="5th Floor", "0"&amp;LEFT($D1469,1), $D1469="6th Floor", "0"&amp;LEFT($D1469,1),$D1469="7th Floor", "0"&amp;LEFT($D1469,1),$D1469="8th Floor", "0"&amp;LEFT($D1469,1),$D1469="9th Floor", "0"&amp;LEFT($D1469,1),$D1469="10th Floor", LEFT($D1469,2),$D1469="11th Floor", LEFT($D1469,2),$D1469="12th Floor", LEFT($D1469,2),$D1469="13th Floor", LEFT($D1469,2), $D1469="Lower Ground", LEFT($D1469)&amp;IF(ISNUMBER(FIND(" ",$D1469)),MID($D1469,FIND(" ",$D1469)+1,1),"")&amp;IF(ISNUMBER(FIND(" ",$D1469,FIND(" ",$D1469)+1)),MID($D1469,FIND(" ",$D1469,FIND(" ",$D1469)+1)+1,1),""),$D1469="Upper Ground", LEFT($D1469)&amp;IF(ISNUMBER(FIND(" ",$D1469)),MID($D1469,FIND(" ",$D1469)+1,1),"")&amp;IF(ISNUMBER(FIND(" ",$D1469,FIND(" ",$D1469)+1)),MID($D1469,FIND(" ",$D1469,FIND(" ",$D1469)+1)+1,1),"")),".0",$E1469), " ")</f>
        <v xml:space="preserve"> </v>
      </c>
      <c r="G1469" s="144"/>
      <c r="H1469" s="144"/>
      <c r="I1469" s="144"/>
      <c r="J1469" s="144"/>
      <c r="K1469" s="144"/>
      <c r="L1469" s="149" t="str" cm="1">
        <f t="array" ref="L1469">_xlfn.IFNA(
_xlfn.IFS(
AND($F1469=" ",$G1469=" ",$H1469=" "),"Please update all three: Surveyor Room Reference, Establishment Room Reference and Establishment Room Name",
AND(OR($I1469="General",$I1469="Open plan/ semi-open general",$I1469="Fitted",$I1469="Light practical (science)",$I1469="Light practical (other)",$I1469="Heavy practical (workshops)",$I1469="Heavy practical (clean)",$I1469="Large",$I1469="Storage"),$J1469=0,$K1469=0),"Please update Net Area or Non-net Area",
AND($B1469&lt;&gt;"OUT",$J1469=0,$I1469&lt;&gt;"Non-net",$M1469="85% Circulation"),"Net area not recorded for spaces with 85% circulation unusable type",
AND(OR($I1469="General",$I1469="Open plan/ semi-open general",$I1469="Fitted",$I1469="Light practical (science)",$I1469="Light practical (other)",$I1469="Heavy practical (workshops)",$I1469="Heavy practical (clean)",$I1469="Large",$I1469="Storage"),OR($J1469=0,ISBLANK($J1469))),"Net area not recorded in net spaces",
AND(OR($I1469="Non-net",$I1469="Outdoor space"),$J1469&gt;0),"Net Area Recorded in Non-net space",
AND($I1469="General",$J1469&gt;90),"This general space is over 90m2, please ensure that this space is entered as separate spaces if it usually used as separate spaces",
AND($I1469="Open plan/ semi-open general",$J1469&lt;27),"Open plan general space under 27m2",
AND(OR($K1469=0,ISBLANK($K1469)), $I1469="Non-net"),"Non-net area not recorded in non-net space"
),
" ")</f>
        <v xml:space="preserve"> </v>
      </c>
      <c r="M1469" s="144"/>
      <c r="N1469" s="144"/>
      <c r="O1469" s="144"/>
      <c r="P1469" s="144"/>
      <c r="Q1469" s="144"/>
      <c r="R1469" s="171"/>
      <c r="S1469" s="147">
        <f>NCA_Calculations!$P$1481</f>
        <v>0</v>
      </c>
      <c r="T1469" s="147">
        <f>NCA_Calculations!$Q$1481</f>
        <v>0</v>
      </c>
      <c r="U1469" s="144"/>
      <c r="V1469" s="144"/>
      <c r="W1469" s="149" t="str" cm="1">
        <f t="array" ref="W1469">_xlfn.IFNA(
_xlfn.IFS(
ISBLANK($U1469),"Missing space use.",
AND('Establishment details'!$C$14="Secondary",$V1469="Classbase"),"Invalid Status type",
AND(OR( $V1469="Classbase", $V1469="Teaching", $V1469="Early years",$V1469="SEND resourced"), NOT(ISBLANK($M1469))),"Space with status type and unusable type.",
AND($V1469= "Classbase",'Establishment details'!$C$22&gt;=10), "Classbase status is only valid in schools with a primary element.",
AND($I1469= "Large",$N1469 &gt; 3.5), "Large rooms with less than 3.5m height.",
AND(OR($V1469="Light practical (science)",$V1469="Light practical (science)",$V1469="Heavy practical (workshops)", $V1469="Heavy practical (clean)"), OR($O1469=0,ISBLANK($O1469))),"Missing sinks count for light and heavy practical spaces.",
AND($M1469 = "Other",ISBLANK($R1469)), "Invalid unusable type / missing note for other unusable type."
),
" ")</f>
        <v>Missing space use.</v>
      </c>
    </row>
    <row r="1470" spans="2:23" ht="15.75" x14ac:dyDescent="0.25">
      <c r="B1470" s="143"/>
      <c r="C1470" s="144"/>
      <c r="D1470" s="144"/>
      <c r="E1470" s="144"/>
      <c r="F1470" s="147" t="str" cm="1">
        <f t="array" ref="F1470">_xlfn.IFNA(CONCATENATE(_xlfn.IFS($D1470="Mezzanine",LEFT($D1470,1), $D1470="Ground Floor",LEFT($D1470,1),$D1470="Basment ",LEFT($D1470,1), $D1470="1st Floor", "0"&amp;LEFT($D1470,1), $D1470="2nd Floor", "0"&amp;LEFT($D1470,1), $D1470="3rd Floor", "0"&amp;LEFT($D1470,1), $D1470="4th Floor", "0"&amp;LEFT($D1470,1), $D1470="5th Floor", "0"&amp;LEFT($D1470,1), $D1470="6th Floor", "0"&amp;LEFT($D1470,1),$D1470="7th Floor", "0"&amp;LEFT($D1470,1),$D1470="8th Floor", "0"&amp;LEFT($D1470,1),$D1470="9th Floor", "0"&amp;LEFT($D1470,1),$D1470="10th Floor", LEFT($D1470,2),$D1470="11th Floor", LEFT($D1470,2),$D1470="12th Floor", LEFT($D1470,2),$D1470="13th Floor", LEFT($D1470,2), $D1470="Lower Ground", LEFT($D1470)&amp;IF(ISNUMBER(FIND(" ",$D1470)),MID($D1470,FIND(" ",$D1470)+1,1),"")&amp;IF(ISNUMBER(FIND(" ",$D1470,FIND(" ",$D1470)+1)),MID($D1470,FIND(" ",$D1470,FIND(" ",$D1470)+1)+1,1),""),$D1470="Upper Ground", LEFT($D1470)&amp;IF(ISNUMBER(FIND(" ",$D1470)),MID($D1470,FIND(" ",$D1470)+1,1),"")&amp;IF(ISNUMBER(FIND(" ",$D1470,FIND(" ",$D1470)+1)),MID($D1470,FIND(" ",$D1470,FIND(" ",$D1470)+1)+1,1),"")),".0",$E1470), " ")</f>
        <v xml:space="preserve"> </v>
      </c>
      <c r="G1470" s="144"/>
      <c r="H1470" s="144"/>
      <c r="I1470" s="144"/>
      <c r="J1470" s="144"/>
      <c r="K1470" s="144"/>
      <c r="L1470" s="149" t="str" cm="1">
        <f t="array" ref="L1470">_xlfn.IFNA(
_xlfn.IFS(
AND($F1470=" ",$G1470=" ",$H1470=" "),"Please update all three: Surveyor Room Reference, Establishment Room Reference and Establishment Room Name",
AND(OR($I1470="General",$I1470="Open plan/ semi-open general",$I1470="Fitted",$I1470="Light practical (science)",$I1470="Light practical (other)",$I1470="Heavy practical (workshops)",$I1470="Heavy practical (clean)",$I1470="Large",$I1470="Storage"),$J1470=0,$K1470=0),"Please update Net Area or Non-net Area",
AND($B1470&lt;&gt;"OUT",$J1470=0,$I1470&lt;&gt;"Non-net",$M1470="85% Circulation"),"Net area not recorded for spaces with 85% circulation unusable type",
AND(OR($I1470="General",$I1470="Open plan/ semi-open general",$I1470="Fitted",$I1470="Light practical (science)",$I1470="Light practical (other)",$I1470="Heavy practical (workshops)",$I1470="Heavy practical (clean)",$I1470="Large",$I1470="Storage"),OR($J1470=0,ISBLANK($J1470))),"Net area not recorded in net spaces",
AND(OR($I1470="Non-net",$I1470="Outdoor space"),$J1470&gt;0),"Net Area Recorded in Non-net space",
AND($I1470="General",$J1470&gt;90),"This general space is over 90m2, please ensure that this space is entered as separate spaces if it usually used as separate spaces",
AND($I1470="Open plan/ semi-open general",$J1470&lt;27),"Open plan general space under 27m2",
AND(OR($K1470=0,ISBLANK($K1470)), $I1470="Non-net"),"Non-net area not recorded in non-net space"
),
" ")</f>
        <v xml:space="preserve"> </v>
      </c>
      <c r="M1470" s="144"/>
      <c r="N1470" s="144"/>
      <c r="O1470" s="144"/>
      <c r="P1470" s="144"/>
      <c r="Q1470" s="144"/>
      <c r="R1470" s="171"/>
      <c r="S1470" s="147">
        <f>NCA_Calculations!$P$1482</f>
        <v>0</v>
      </c>
      <c r="T1470" s="147">
        <f>NCA_Calculations!$Q$1482</f>
        <v>0</v>
      </c>
      <c r="U1470" s="144"/>
      <c r="V1470" s="144"/>
      <c r="W1470" s="149" t="str" cm="1">
        <f t="array" ref="W1470">_xlfn.IFNA(
_xlfn.IFS(
ISBLANK($U1470),"Missing space use.",
AND('Establishment details'!$C$14="Secondary",$V1470="Classbase"),"Invalid Status type",
AND(OR( $V1470="Classbase", $V1470="Teaching", $V1470="Early years",$V1470="SEND resourced"), NOT(ISBLANK($M1470))),"Space with status type and unusable type.",
AND($V1470= "Classbase",'Establishment details'!$C$22&gt;=10), "Classbase status is only valid in schools with a primary element.",
AND($I1470= "Large",$N1470 &gt; 3.5), "Large rooms with less than 3.5m height.",
AND(OR($V1470="Light practical (science)",$V1470="Light practical (science)",$V1470="Heavy practical (workshops)", $V1470="Heavy practical (clean)"), OR($O1470=0,ISBLANK($O1470))),"Missing sinks count for light and heavy practical spaces.",
AND($M1470 = "Other",ISBLANK($R1470)), "Invalid unusable type / missing note for other unusable type."
),
" ")</f>
        <v>Missing space use.</v>
      </c>
    </row>
    <row r="1471" spans="2:23" ht="15.75" x14ac:dyDescent="0.25">
      <c r="B1471" s="143"/>
      <c r="C1471" s="144"/>
      <c r="D1471" s="144"/>
      <c r="E1471" s="144"/>
      <c r="F1471" s="147" t="str" cm="1">
        <f t="array" ref="F1471">_xlfn.IFNA(CONCATENATE(_xlfn.IFS($D1471="Mezzanine",LEFT($D1471,1), $D1471="Ground Floor",LEFT($D1471,1),$D1471="Basment ",LEFT($D1471,1), $D1471="1st Floor", "0"&amp;LEFT($D1471,1), $D1471="2nd Floor", "0"&amp;LEFT($D1471,1), $D1471="3rd Floor", "0"&amp;LEFT($D1471,1), $D1471="4th Floor", "0"&amp;LEFT($D1471,1), $D1471="5th Floor", "0"&amp;LEFT($D1471,1), $D1471="6th Floor", "0"&amp;LEFT($D1471,1),$D1471="7th Floor", "0"&amp;LEFT($D1471,1),$D1471="8th Floor", "0"&amp;LEFT($D1471,1),$D1471="9th Floor", "0"&amp;LEFT($D1471,1),$D1471="10th Floor", LEFT($D1471,2),$D1471="11th Floor", LEFT($D1471,2),$D1471="12th Floor", LEFT($D1471,2),$D1471="13th Floor", LEFT($D1471,2), $D1471="Lower Ground", LEFT($D1471)&amp;IF(ISNUMBER(FIND(" ",$D1471)),MID($D1471,FIND(" ",$D1471)+1,1),"")&amp;IF(ISNUMBER(FIND(" ",$D1471,FIND(" ",$D1471)+1)),MID($D1471,FIND(" ",$D1471,FIND(" ",$D1471)+1)+1,1),""),$D1471="Upper Ground", LEFT($D1471)&amp;IF(ISNUMBER(FIND(" ",$D1471)),MID($D1471,FIND(" ",$D1471)+1,1),"")&amp;IF(ISNUMBER(FIND(" ",$D1471,FIND(" ",$D1471)+1)),MID($D1471,FIND(" ",$D1471,FIND(" ",$D1471)+1)+1,1),"")),".0",$E1471), " ")</f>
        <v xml:space="preserve"> </v>
      </c>
      <c r="G1471" s="144"/>
      <c r="H1471" s="144"/>
      <c r="I1471" s="144"/>
      <c r="J1471" s="144"/>
      <c r="K1471" s="144"/>
      <c r="L1471" s="149" t="str" cm="1">
        <f t="array" ref="L1471">_xlfn.IFNA(
_xlfn.IFS(
AND($F1471=" ",$G1471=" ",$H1471=" "),"Please update all three: Surveyor Room Reference, Establishment Room Reference and Establishment Room Name",
AND(OR($I1471="General",$I1471="Open plan/ semi-open general",$I1471="Fitted",$I1471="Light practical (science)",$I1471="Light practical (other)",$I1471="Heavy practical (workshops)",$I1471="Heavy practical (clean)",$I1471="Large",$I1471="Storage"),$J1471=0,$K1471=0),"Please update Net Area or Non-net Area",
AND($B1471&lt;&gt;"OUT",$J1471=0,$I1471&lt;&gt;"Non-net",$M1471="85% Circulation"),"Net area not recorded for spaces with 85% circulation unusable type",
AND(OR($I1471="General",$I1471="Open plan/ semi-open general",$I1471="Fitted",$I1471="Light practical (science)",$I1471="Light practical (other)",$I1471="Heavy practical (workshops)",$I1471="Heavy practical (clean)",$I1471="Large",$I1471="Storage"),OR($J1471=0,ISBLANK($J1471))),"Net area not recorded in net spaces",
AND(OR($I1471="Non-net",$I1471="Outdoor space"),$J1471&gt;0),"Net Area Recorded in Non-net space",
AND($I1471="General",$J1471&gt;90),"This general space is over 90m2, please ensure that this space is entered as separate spaces if it usually used as separate spaces",
AND($I1471="Open plan/ semi-open general",$J1471&lt;27),"Open plan general space under 27m2",
AND(OR($K1471=0,ISBLANK($K1471)), $I1471="Non-net"),"Non-net area not recorded in non-net space"
),
" ")</f>
        <v xml:space="preserve"> </v>
      </c>
      <c r="M1471" s="144"/>
      <c r="N1471" s="144"/>
      <c r="O1471" s="144"/>
      <c r="P1471" s="144"/>
      <c r="Q1471" s="144"/>
      <c r="R1471" s="171"/>
      <c r="S1471" s="147">
        <f>NCA_Calculations!$P$1483</f>
        <v>0</v>
      </c>
      <c r="T1471" s="147">
        <f>NCA_Calculations!$Q$1483</f>
        <v>0</v>
      </c>
      <c r="U1471" s="144"/>
      <c r="V1471" s="144"/>
      <c r="W1471" s="149" t="str" cm="1">
        <f t="array" ref="W1471">_xlfn.IFNA(
_xlfn.IFS(
ISBLANK($U1471),"Missing space use.",
AND('Establishment details'!$C$14="Secondary",$V1471="Classbase"),"Invalid Status type",
AND(OR( $V1471="Classbase", $V1471="Teaching", $V1471="Early years",$V1471="SEND resourced"), NOT(ISBLANK($M1471))),"Space with status type and unusable type.",
AND($V1471= "Classbase",'Establishment details'!$C$22&gt;=10), "Classbase status is only valid in schools with a primary element.",
AND($I1471= "Large",$N1471 &gt; 3.5), "Large rooms with less than 3.5m height.",
AND(OR($V1471="Light practical (science)",$V1471="Light practical (science)",$V1471="Heavy practical (workshops)", $V1471="Heavy practical (clean)"), OR($O1471=0,ISBLANK($O1471))),"Missing sinks count for light and heavy practical spaces.",
AND($M1471 = "Other",ISBLANK($R1471)), "Invalid unusable type / missing note for other unusable type."
),
" ")</f>
        <v>Missing space use.</v>
      </c>
    </row>
    <row r="1472" spans="2:23" ht="15.75" x14ac:dyDescent="0.25">
      <c r="B1472" s="143"/>
      <c r="C1472" s="144"/>
      <c r="D1472" s="144"/>
      <c r="E1472" s="144"/>
      <c r="F1472" s="147" t="str" cm="1">
        <f t="array" ref="F1472">_xlfn.IFNA(CONCATENATE(_xlfn.IFS($D1472="Mezzanine",LEFT($D1472,1), $D1472="Ground Floor",LEFT($D1472,1),$D1472="Basment ",LEFT($D1472,1), $D1472="1st Floor", "0"&amp;LEFT($D1472,1), $D1472="2nd Floor", "0"&amp;LEFT($D1472,1), $D1472="3rd Floor", "0"&amp;LEFT($D1472,1), $D1472="4th Floor", "0"&amp;LEFT($D1472,1), $D1472="5th Floor", "0"&amp;LEFT($D1472,1), $D1472="6th Floor", "0"&amp;LEFT($D1472,1),$D1472="7th Floor", "0"&amp;LEFT($D1472,1),$D1472="8th Floor", "0"&amp;LEFT($D1472,1),$D1472="9th Floor", "0"&amp;LEFT($D1472,1),$D1472="10th Floor", LEFT($D1472,2),$D1472="11th Floor", LEFT($D1472,2),$D1472="12th Floor", LEFT($D1472,2),$D1472="13th Floor", LEFT($D1472,2), $D1472="Lower Ground", LEFT($D1472)&amp;IF(ISNUMBER(FIND(" ",$D1472)),MID($D1472,FIND(" ",$D1472)+1,1),"")&amp;IF(ISNUMBER(FIND(" ",$D1472,FIND(" ",$D1472)+1)),MID($D1472,FIND(" ",$D1472,FIND(" ",$D1472)+1)+1,1),""),$D1472="Upper Ground", LEFT($D1472)&amp;IF(ISNUMBER(FIND(" ",$D1472)),MID($D1472,FIND(" ",$D1472)+1,1),"")&amp;IF(ISNUMBER(FIND(" ",$D1472,FIND(" ",$D1472)+1)),MID($D1472,FIND(" ",$D1472,FIND(" ",$D1472)+1)+1,1),"")),".0",$E1472), " ")</f>
        <v xml:space="preserve"> </v>
      </c>
      <c r="G1472" s="144"/>
      <c r="H1472" s="144"/>
      <c r="I1472" s="144"/>
      <c r="J1472" s="144"/>
      <c r="K1472" s="144"/>
      <c r="L1472" s="149" t="str" cm="1">
        <f t="array" ref="L1472">_xlfn.IFNA(
_xlfn.IFS(
AND($F1472=" ",$G1472=" ",$H1472=" "),"Please update all three: Surveyor Room Reference, Establishment Room Reference and Establishment Room Name",
AND(OR($I1472="General",$I1472="Open plan/ semi-open general",$I1472="Fitted",$I1472="Light practical (science)",$I1472="Light practical (other)",$I1472="Heavy practical (workshops)",$I1472="Heavy practical (clean)",$I1472="Large",$I1472="Storage"),$J1472=0,$K1472=0),"Please update Net Area or Non-net Area",
AND($B1472&lt;&gt;"OUT",$J1472=0,$I1472&lt;&gt;"Non-net",$M1472="85% Circulation"),"Net area not recorded for spaces with 85% circulation unusable type",
AND(OR($I1472="General",$I1472="Open plan/ semi-open general",$I1472="Fitted",$I1472="Light practical (science)",$I1472="Light practical (other)",$I1472="Heavy practical (workshops)",$I1472="Heavy practical (clean)",$I1472="Large",$I1472="Storage"),OR($J1472=0,ISBLANK($J1472))),"Net area not recorded in net spaces",
AND(OR($I1472="Non-net",$I1472="Outdoor space"),$J1472&gt;0),"Net Area Recorded in Non-net space",
AND($I1472="General",$J1472&gt;90),"This general space is over 90m2, please ensure that this space is entered as separate spaces if it usually used as separate spaces",
AND($I1472="Open plan/ semi-open general",$J1472&lt;27),"Open plan general space under 27m2",
AND(OR($K1472=0,ISBLANK($K1472)), $I1472="Non-net"),"Non-net area not recorded in non-net space"
),
" ")</f>
        <v xml:space="preserve"> </v>
      </c>
      <c r="M1472" s="144"/>
      <c r="N1472" s="144"/>
      <c r="O1472" s="144"/>
      <c r="P1472" s="144"/>
      <c r="Q1472" s="144"/>
      <c r="R1472" s="171"/>
      <c r="S1472" s="147">
        <f>NCA_Calculations!$P$1484</f>
        <v>0</v>
      </c>
      <c r="T1472" s="147">
        <f>NCA_Calculations!$Q$1484</f>
        <v>0</v>
      </c>
      <c r="U1472" s="144"/>
      <c r="V1472" s="144"/>
      <c r="W1472" s="149" t="str" cm="1">
        <f t="array" ref="W1472">_xlfn.IFNA(
_xlfn.IFS(
ISBLANK($U1472),"Missing space use.",
AND('Establishment details'!$C$14="Secondary",$V1472="Classbase"),"Invalid Status type",
AND(OR( $V1472="Classbase", $V1472="Teaching", $V1472="Early years",$V1472="SEND resourced"), NOT(ISBLANK($M1472))),"Space with status type and unusable type.",
AND($V1472= "Classbase",'Establishment details'!$C$22&gt;=10), "Classbase status is only valid in schools with a primary element.",
AND($I1472= "Large",$N1472 &gt; 3.5), "Large rooms with less than 3.5m height.",
AND(OR($V1472="Light practical (science)",$V1472="Light practical (science)",$V1472="Heavy practical (workshops)", $V1472="Heavy practical (clean)"), OR($O1472=0,ISBLANK($O1472))),"Missing sinks count for light and heavy practical spaces.",
AND($M1472 = "Other",ISBLANK($R1472)), "Invalid unusable type / missing note for other unusable type."
),
" ")</f>
        <v>Missing space use.</v>
      </c>
    </row>
    <row r="1473" spans="2:23" ht="15.75" x14ac:dyDescent="0.25">
      <c r="B1473" s="143"/>
      <c r="C1473" s="144"/>
      <c r="D1473" s="144"/>
      <c r="E1473" s="144"/>
      <c r="F1473" s="147" t="str" cm="1">
        <f t="array" ref="F1473">_xlfn.IFNA(CONCATENATE(_xlfn.IFS($D1473="Mezzanine",LEFT($D1473,1), $D1473="Ground Floor",LEFT($D1473,1),$D1473="Basment ",LEFT($D1473,1), $D1473="1st Floor", "0"&amp;LEFT($D1473,1), $D1473="2nd Floor", "0"&amp;LEFT($D1473,1), $D1473="3rd Floor", "0"&amp;LEFT($D1473,1), $D1473="4th Floor", "0"&amp;LEFT($D1473,1), $D1473="5th Floor", "0"&amp;LEFT($D1473,1), $D1473="6th Floor", "0"&amp;LEFT($D1473,1),$D1473="7th Floor", "0"&amp;LEFT($D1473,1),$D1473="8th Floor", "0"&amp;LEFT($D1473,1),$D1473="9th Floor", "0"&amp;LEFT($D1473,1),$D1473="10th Floor", LEFT($D1473,2),$D1473="11th Floor", LEFT($D1473,2),$D1473="12th Floor", LEFT($D1473,2),$D1473="13th Floor", LEFT($D1473,2), $D1473="Lower Ground", LEFT($D1473)&amp;IF(ISNUMBER(FIND(" ",$D1473)),MID($D1473,FIND(" ",$D1473)+1,1),"")&amp;IF(ISNUMBER(FIND(" ",$D1473,FIND(" ",$D1473)+1)),MID($D1473,FIND(" ",$D1473,FIND(" ",$D1473)+1)+1,1),""),$D1473="Upper Ground", LEFT($D1473)&amp;IF(ISNUMBER(FIND(" ",$D1473)),MID($D1473,FIND(" ",$D1473)+1,1),"")&amp;IF(ISNUMBER(FIND(" ",$D1473,FIND(" ",$D1473)+1)),MID($D1473,FIND(" ",$D1473,FIND(" ",$D1473)+1)+1,1),"")),".0",$E1473), " ")</f>
        <v xml:space="preserve"> </v>
      </c>
      <c r="G1473" s="144"/>
      <c r="H1473" s="144"/>
      <c r="I1473" s="144"/>
      <c r="J1473" s="144"/>
      <c r="K1473" s="144"/>
      <c r="L1473" s="149" t="str" cm="1">
        <f t="array" ref="L1473">_xlfn.IFNA(
_xlfn.IFS(
AND($F1473=" ",$G1473=" ",$H1473=" "),"Please update all three: Surveyor Room Reference, Establishment Room Reference and Establishment Room Name",
AND(OR($I1473="General",$I1473="Open plan/ semi-open general",$I1473="Fitted",$I1473="Light practical (science)",$I1473="Light practical (other)",$I1473="Heavy practical (workshops)",$I1473="Heavy practical (clean)",$I1473="Large",$I1473="Storage"),$J1473=0,$K1473=0),"Please update Net Area or Non-net Area",
AND($B1473&lt;&gt;"OUT",$J1473=0,$I1473&lt;&gt;"Non-net",$M1473="85% Circulation"),"Net area not recorded for spaces with 85% circulation unusable type",
AND(OR($I1473="General",$I1473="Open plan/ semi-open general",$I1473="Fitted",$I1473="Light practical (science)",$I1473="Light practical (other)",$I1473="Heavy practical (workshops)",$I1473="Heavy practical (clean)",$I1473="Large",$I1473="Storage"),OR($J1473=0,ISBLANK($J1473))),"Net area not recorded in net spaces",
AND(OR($I1473="Non-net",$I1473="Outdoor space"),$J1473&gt;0),"Net Area Recorded in Non-net space",
AND($I1473="General",$J1473&gt;90),"This general space is over 90m2, please ensure that this space is entered as separate spaces if it usually used as separate spaces",
AND($I1473="Open plan/ semi-open general",$J1473&lt;27),"Open plan general space under 27m2",
AND(OR($K1473=0,ISBLANK($K1473)), $I1473="Non-net"),"Non-net area not recorded in non-net space"
),
" ")</f>
        <v xml:space="preserve"> </v>
      </c>
      <c r="M1473" s="144"/>
      <c r="N1473" s="144"/>
      <c r="O1473" s="144"/>
      <c r="P1473" s="144"/>
      <c r="Q1473" s="144"/>
      <c r="R1473" s="171"/>
      <c r="S1473" s="147">
        <f>NCA_Calculations!$P$1485</f>
        <v>0</v>
      </c>
      <c r="T1473" s="147">
        <f>NCA_Calculations!$Q$1485</f>
        <v>0</v>
      </c>
      <c r="U1473" s="144"/>
      <c r="V1473" s="144"/>
      <c r="W1473" s="149" t="str" cm="1">
        <f t="array" ref="W1473">_xlfn.IFNA(
_xlfn.IFS(
ISBLANK($U1473),"Missing space use.",
AND('Establishment details'!$C$14="Secondary",$V1473="Classbase"),"Invalid Status type",
AND(OR( $V1473="Classbase", $V1473="Teaching", $V1473="Early years",$V1473="SEND resourced"), NOT(ISBLANK($M1473))),"Space with status type and unusable type.",
AND($V1473= "Classbase",'Establishment details'!$C$22&gt;=10), "Classbase status is only valid in schools with a primary element.",
AND($I1473= "Large",$N1473 &gt; 3.5), "Large rooms with less than 3.5m height.",
AND(OR($V1473="Light practical (science)",$V1473="Light practical (science)",$V1473="Heavy practical (workshops)", $V1473="Heavy practical (clean)"), OR($O1473=0,ISBLANK($O1473))),"Missing sinks count for light and heavy practical spaces.",
AND($M1473 = "Other",ISBLANK($R1473)), "Invalid unusable type / missing note for other unusable type."
),
" ")</f>
        <v>Missing space use.</v>
      </c>
    </row>
    <row r="1474" spans="2:23" ht="15.75" x14ac:dyDescent="0.25">
      <c r="B1474" s="143"/>
      <c r="C1474" s="144"/>
      <c r="D1474" s="144"/>
      <c r="E1474" s="144"/>
      <c r="F1474" s="147" t="str" cm="1">
        <f t="array" ref="F1474">_xlfn.IFNA(CONCATENATE(_xlfn.IFS($D1474="Mezzanine",LEFT($D1474,1), $D1474="Ground Floor",LEFT($D1474,1),$D1474="Basment ",LEFT($D1474,1), $D1474="1st Floor", "0"&amp;LEFT($D1474,1), $D1474="2nd Floor", "0"&amp;LEFT($D1474,1), $D1474="3rd Floor", "0"&amp;LEFT($D1474,1), $D1474="4th Floor", "0"&amp;LEFT($D1474,1), $D1474="5th Floor", "0"&amp;LEFT($D1474,1), $D1474="6th Floor", "0"&amp;LEFT($D1474,1),$D1474="7th Floor", "0"&amp;LEFT($D1474,1),$D1474="8th Floor", "0"&amp;LEFT($D1474,1),$D1474="9th Floor", "0"&amp;LEFT($D1474,1),$D1474="10th Floor", LEFT($D1474,2),$D1474="11th Floor", LEFT($D1474,2),$D1474="12th Floor", LEFT($D1474,2),$D1474="13th Floor", LEFT($D1474,2), $D1474="Lower Ground", LEFT($D1474)&amp;IF(ISNUMBER(FIND(" ",$D1474)),MID($D1474,FIND(" ",$D1474)+1,1),"")&amp;IF(ISNUMBER(FIND(" ",$D1474,FIND(" ",$D1474)+1)),MID($D1474,FIND(" ",$D1474,FIND(" ",$D1474)+1)+1,1),""),$D1474="Upper Ground", LEFT($D1474)&amp;IF(ISNUMBER(FIND(" ",$D1474)),MID($D1474,FIND(" ",$D1474)+1,1),"")&amp;IF(ISNUMBER(FIND(" ",$D1474,FIND(" ",$D1474)+1)),MID($D1474,FIND(" ",$D1474,FIND(" ",$D1474)+1)+1,1),"")),".0",$E1474), " ")</f>
        <v xml:space="preserve"> </v>
      </c>
      <c r="G1474" s="144"/>
      <c r="H1474" s="144"/>
      <c r="I1474" s="144"/>
      <c r="J1474" s="144"/>
      <c r="K1474" s="144"/>
      <c r="L1474" s="149" t="str" cm="1">
        <f t="array" ref="L1474">_xlfn.IFNA(
_xlfn.IFS(
AND($F1474=" ",$G1474=" ",$H1474=" "),"Please update all three: Surveyor Room Reference, Establishment Room Reference and Establishment Room Name",
AND(OR($I1474="General",$I1474="Open plan/ semi-open general",$I1474="Fitted",$I1474="Light practical (science)",$I1474="Light practical (other)",$I1474="Heavy practical (workshops)",$I1474="Heavy practical (clean)",$I1474="Large",$I1474="Storage"),$J1474=0,$K1474=0),"Please update Net Area or Non-net Area",
AND($B1474&lt;&gt;"OUT",$J1474=0,$I1474&lt;&gt;"Non-net",$M1474="85% Circulation"),"Net area not recorded for spaces with 85% circulation unusable type",
AND(OR($I1474="General",$I1474="Open plan/ semi-open general",$I1474="Fitted",$I1474="Light practical (science)",$I1474="Light practical (other)",$I1474="Heavy practical (workshops)",$I1474="Heavy practical (clean)",$I1474="Large",$I1474="Storage"),OR($J1474=0,ISBLANK($J1474))),"Net area not recorded in net spaces",
AND(OR($I1474="Non-net",$I1474="Outdoor space"),$J1474&gt;0),"Net Area Recorded in Non-net space",
AND($I1474="General",$J1474&gt;90),"This general space is over 90m2, please ensure that this space is entered as separate spaces if it usually used as separate spaces",
AND($I1474="Open plan/ semi-open general",$J1474&lt;27),"Open plan general space under 27m2",
AND(OR($K1474=0,ISBLANK($K1474)), $I1474="Non-net"),"Non-net area not recorded in non-net space"
),
" ")</f>
        <v xml:space="preserve"> </v>
      </c>
      <c r="M1474" s="144"/>
      <c r="N1474" s="144"/>
      <c r="O1474" s="144"/>
      <c r="P1474" s="144"/>
      <c r="Q1474" s="144"/>
      <c r="R1474" s="171"/>
      <c r="S1474" s="147">
        <f>NCA_Calculations!$P$1486</f>
        <v>0</v>
      </c>
      <c r="T1474" s="147">
        <f>NCA_Calculations!$Q$1486</f>
        <v>0</v>
      </c>
      <c r="U1474" s="144"/>
      <c r="V1474" s="144"/>
      <c r="W1474" s="149" t="str" cm="1">
        <f t="array" ref="W1474">_xlfn.IFNA(
_xlfn.IFS(
ISBLANK($U1474),"Missing space use.",
AND('Establishment details'!$C$14="Secondary",$V1474="Classbase"),"Invalid Status type",
AND(OR( $V1474="Classbase", $V1474="Teaching", $V1474="Early years",$V1474="SEND resourced"), NOT(ISBLANK($M1474))),"Space with status type and unusable type.",
AND($V1474= "Classbase",'Establishment details'!$C$22&gt;=10), "Classbase status is only valid in schools with a primary element.",
AND($I1474= "Large",$N1474 &gt; 3.5), "Large rooms with less than 3.5m height.",
AND(OR($V1474="Light practical (science)",$V1474="Light practical (science)",$V1474="Heavy practical (workshops)", $V1474="Heavy practical (clean)"), OR($O1474=0,ISBLANK($O1474))),"Missing sinks count for light and heavy practical spaces.",
AND($M1474 = "Other",ISBLANK($R1474)), "Invalid unusable type / missing note for other unusable type."
),
" ")</f>
        <v>Missing space use.</v>
      </c>
    </row>
    <row r="1475" spans="2:23" ht="15.75" x14ac:dyDescent="0.25">
      <c r="B1475" s="143"/>
      <c r="C1475" s="144"/>
      <c r="D1475" s="144"/>
      <c r="E1475" s="144"/>
      <c r="F1475" s="147" t="str" cm="1">
        <f t="array" ref="F1475">_xlfn.IFNA(CONCATENATE(_xlfn.IFS($D1475="Mezzanine",LEFT($D1475,1), $D1475="Ground Floor",LEFT($D1475,1),$D1475="Basment ",LEFT($D1475,1), $D1475="1st Floor", "0"&amp;LEFT($D1475,1), $D1475="2nd Floor", "0"&amp;LEFT($D1475,1), $D1475="3rd Floor", "0"&amp;LEFT($D1475,1), $D1475="4th Floor", "0"&amp;LEFT($D1475,1), $D1475="5th Floor", "0"&amp;LEFT($D1475,1), $D1475="6th Floor", "0"&amp;LEFT($D1475,1),$D1475="7th Floor", "0"&amp;LEFT($D1475,1),$D1475="8th Floor", "0"&amp;LEFT($D1475,1),$D1475="9th Floor", "0"&amp;LEFT($D1475,1),$D1475="10th Floor", LEFT($D1475,2),$D1475="11th Floor", LEFT($D1475,2),$D1475="12th Floor", LEFT($D1475,2),$D1475="13th Floor", LEFT($D1475,2), $D1475="Lower Ground", LEFT($D1475)&amp;IF(ISNUMBER(FIND(" ",$D1475)),MID($D1475,FIND(" ",$D1475)+1,1),"")&amp;IF(ISNUMBER(FIND(" ",$D1475,FIND(" ",$D1475)+1)),MID($D1475,FIND(" ",$D1475,FIND(" ",$D1475)+1)+1,1),""),$D1475="Upper Ground", LEFT($D1475)&amp;IF(ISNUMBER(FIND(" ",$D1475)),MID($D1475,FIND(" ",$D1475)+1,1),"")&amp;IF(ISNUMBER(FIND(" ",$D1475,FIND(" ",$D1475)+1)),MID($D1475,FIND(" ",$D1475,FIND(" ",$D1475)+1)+1,1),"")),".0",$E1475), " ")</f>
        <v xml:space="preserve"> </v>
      </c>
      <c r="G1475" s="144"/>
      <c r="H1475" s="144"/>
      <c r="I1475" s="144"/>
      <c r="J1475" s="144"/>
      <c r="K1475" s="144"/>
      <c r="L1475" s="149" t="str" cm="1">
        <f t="array" ref="L1475">_xlfn.IFNA(
_xlfn.IFS(
AND($F1475=" ",$G1475=" ",$H1475=" "),"Please update all three: Surveyor Room Reference, Establishment Room Reference and Establishment Room Name",
AND(OR($I1475="General",$I1475="Open plan/ semi-open general",$I1475="Fitted",$I1475="Light practical (science)",$I1475="Light practical (other)",$I1475="Heavy practical (workshops)",$I1475="Heavy practical (clean)",$I1475="Large",$I1475="Storage"),$J1475=0,$K1475=0),"Please update Net Area or Non-net Area",
AND($B1475&lt;&gt;"OUT",$J1475=0,$I1475&lt;&gt;"Non-net",$M1475="85% Circulation"),"Net area not recorded for spaces with 85% circulation unusable type",
AND(OR($I1475="General",$I1475="Open plan/ semi-open general",$I1475="Fitted",$I1475="Light practical (science)",$I1475="Light practical (other)",$I1475="Heavy practical (workshops)",$I1475="Heavy practical (clean)",$I1475="Large",$I1475="Storage"),OR($J1475=0,ISBLANK($J1475))),"Net area not recorded in net spaces",
AND(OR($I1475="Non-net",$I1475="Outdoor space"),$J1475&gt;0),"Net Area Recorded in Non-net space",
AND($I1475="General",$J1475&gt;90),"This general space is over 90m2, please ensure that this space is entered as separate spaces if it usually used as separate spaces",
AND($I1475="Open plan/ semi-open general",$J1475&lt;27),"Open plan general space under 27m2",
AND(OR($K1475=0,ISBLANK($K1475)), $I1475="Non-net"),"Non-net area not recorded in non-net space"
),
" ")</f>
        <v xml:space="preserve"> </v>
      </c>
      <c r="M1475" s="144"/>
      <c r="N1475" s="144"/>
      <c r="O1475" s="144"/>
      <c r="P1475" s="144"/>
      <c r="Q1475" s="144"/>
      <c r="R1475" s="171"/>
      <c r="S1475" s="147">
        <f>NCA_Calculations!$P$1487</f>
        <v>0</v>
      </c>
      <c r="T1475" s="147">
        <f>NCA_Calculations!$Q$1487</f>
        <v>0</v>
      </c>
      <c r="U1475" s="144"/>
      <c r="V1475" s="144"/>
      <c r="W1475" s="149" t="str" cm="1">
        <f t="array" ref="W1475">_xlfn.IFNA(
_xlfn.IFS(
ISBLANK($U1475),"Missing space use.",
AND('Establishment details'!$C$14="Secondary",$V1475="Classbase"),"Invalid Status type",
AND(OR( $V1475="Classbase", $V1475="Teaching", $V1475="Early years",$V1475="SEND resourced"), NOT(ISBLANK($M1475))),"Space with status type and unusable type.",
AND($V1475= "Classbase",'Establishment details'!$C$22&gt;=10), "Classbase status is only valid in schools with a primary element.",
AND($I1475= "Large",$N1475 &gt; 3.5), "Large rooms with less than 3.5m height.",
AND(OR($V1475="Light practical (science)",$V1475="Light practical (science)",$V1475="Heavy practical (workshops)", $V1475="Heavy practical (clean)"), OR($O1475=0,ISBLANK($O1475))),"Missing sinks count for light and heavy practical spaces.",
AND($M1475 = "Other",ISBLANK($R1475)), "Invalid unusable type / missing note for other unusable type."
),
" ")</f>
        <v>Missing space use.</v>
      </c>
    </row>
    <row r="1476" spans="2:23" ht="15.75" x14ac:dyDescent="0.25">
      <c r="B1476" s="143"/>
      <c r="C1476" s="144"/>
      <c r="D1476" s="144"/>
      <c r="E1476" s="144"/>
      <c r="F1476" s="147" t="str" cm="1">
        <f t="array" ref="F1476">_xlfn.IFNA(CONCATENATE(_xlfn.IFS($D1476="Mezzanine",LEFT($D1476,1), $D1476="Ground Floor",LEFT($D1476,1),$D1476="Basment ",LEFT($D1476,1), $D1476="1st Floor", "0"&amp;LEFT($D1476,1), $D1476="2nd Floor", "0"&amp;LEFT($D1476,1), $D1476="3rd Floor", "0"&amp;LEFT($D1476,1), $D1476="4th Floor", "0"&amp;LEFT($D1476,1), $D1476="5th Floor", "0"&amp;LEFT($D1476,1), $D1476="6th Floor", "0"&amp;LEFT($D1476,1),$D1476="7th Floor", "0"&amp;LEFT($D1476,1),$D1476="8th Floor", "0"&amp;LEFT($D1476,1),$D1476="9th Floor", "0"&amp;LEFT($D1476,1),$D1476="10th Floor", LEFT($D1476,2),$D1476="11th Floor", LEFT($D1476,2),$D1476="12th Floor", LEFT($D1476,2),$D1476="13th Floor", LEFT($D1476,2), $D1476="Lower Ground", LEFT($D1476)&amp;IF(ISNUMBER(FIND(" ",$D1476)),MID($D1476,FIND(" ",$D1476)+1,1),"")&amp;IF(ISNUMBER(FIND(" ",$D1476,FIND(" ",$D1476)+1)),MID($D1476,FIND(" ",$D1476,FIND(" ",$D1476)+1)+1,1),""),$D1476="Upper Ground", LEFT($D1476)&amp;IF(ISNUMBER(FIND(" ",$D1476)),MID($D1476,FIND(" ",$D1476)+1,1),"")&amp;IF(ISNUMBER(FIND(" ",$D1476,FIND(" ",$D1476)+1)),MID($D1476,FIND(" ",$D1476,FIND(" ",$D1476)+1)+1,1),"")),".0",$E1476), " ")</f>
        <v xml:space="preserve"> </v>
      </c>
      <c r="G1476" s="144"/>
      <c r="H1476" s="144"/>
      <c r="I1476" s="144"/>
      <c r="J1476" s="144"/>
      <c r="K1476" s="144"/>
      <c r="L1476" s="149" t="str" cm="1">
        <f t="array" ref="L1476">_xlfn.IFNA(
_xlfn.IFS(
AND($F1476=" ",$G1476=" ",$H1476=" "),"Please update all three: Surveyor Room Reference, Establishment Room Reference and Establishment Room Name",
AND(OR($I1476="General",$I1476="Open plan/ semi-open general",$I1476="Fitted",$I1476="Light practical (science)",$I1476="Light practical (other)",$I1476="Heavy practical (workshops)",$I1476="Heavy practical (clean)",$I1476="Large",$I1476="Storage"),$J1476=0,$K1476=0),"Please update Net Area or Non-net Area",
AND($B1476&lt;&gt;"OUT",$J1476=0,$I1476&lt;&gt;"Non-net",$M1476="85% Circulation"),"Net area not recorded for spaces with 85% circulation unusable type",
AND(OR($I1476="General",$I1476="Open plan/ semi-open general",$I1476="Fitted",$I1476="Light practical (science)",$I1476="Light practical (other)",$I1476="Heavy practical (workshops)",$I1476="Heavy practical (clean)",$I1476="Large",$I1476="Storage"),OR($J1476=0,ISBLANK($J1476))),"Net area not recorded in net spaces",
AND(OR($I1476="Non-net",$I1476="Outdoor space"),$J1476&gt;0),"Net Area Recorded in Non-net space",
AND($I1476="General",$J1476&gt;90),"This general space is over 90m2, please ensure that this space is entered as separate spaces if it usually used as separate spaces",
AND($I1476="Open plan/ semi-open general",$J1476&lt;27),"Open plan general space under 27m2",
AND(OR($K1476=0,ISBLANK($K1476)), $I1476="Non-net"),"Non-net area not recorded in non-net space"
),
" ")</f>
        <v xml:space="preserve"> </v>
      </c>
      <c r="M1476" s="144"/>
      <c r="N1476" s="144"/>
      <c r="O1476" s="144"/>
      <c r="P1476" s="144"/>
      <c r="Q1476" s="144"/>
      <c r="R1476" s="171"/>
      <c r="S1476" s="147">
        <f>NCA_Calculations!$P$1488</f>
        <v>0</v>
      </c>
      <c r="T1476" s="147">
        <f>NCA_Calculations!$Q$1488</f>
        <v>0</v>
      </c>
      <c r="U1476" s="144"/>
      <c r="V1476" s="144"/>
      <c r="W1476" s="149" t="str" cm="1">
        <f t="array" ref="W1476">_xlfn.IFNA(
_xlfn.IFS(
ISBLANK($U1476),"Missing space use.",
AND('Establishment details'!$C$14="Secondary",$V1476="Classbase"),"Invalid Status type",
AND(OR( $V1476="Classbase", $V1476="Teaching", $V1476="Early years",$V1476="SEND resourced"), NOT(ISBLANK($M1476))),"Space with status type and unusable type.",
AND($V1476= "Classbase",'Establishment details'!$C$22&gt;=10), "Classbase status is only valid in schools with a primary element.",
AND($I1476= "Large",$N1476 &gt; 3.5), "Large rooms with less than 3.5m height.",
AND(OR($V1476="Light practical (science)",$V1476="Light practical (science)",$V1476="Heavy practical (workshops)", $V1476="Heavy practical (clean)"), OR($O1476=0,ISBLANK($O1476))),"Missing sinks count for light and heavy practical spaces.",
AND($M1476 = "Other",ISBLANK($R1476)), "Invalid unusable type / missing note for other unusable type."
),
" ")</f>
        <v>Missing space use.</v>
      </c>
    </row>
    <row r="1477" spans="2:23" ht="15.75" x14ac:dyDescent="0.25">
      <c r="B1477" s="143"/>
      <c r="C1477" s="144"/>
      <c r="D1477" s="144"/>
      <c r="E1477" s="144"/>
      <c r="F1477" s="147" t="str" cm="1">
        <f t="array" ref="F1477">_xlfn.IFNA(CONCATENATE(_xlfn.IFS($D1477="Mezzanine",LEFT($D1477,1), $D1477="Ground Floor",LEFT($D1477,1),$D1477="Basment ",LEFT($D1477,1), $D1477="1st Floor", "0"&amp;LEFT($D1477,1), $D1477="2nd Floor", "0"&amp;LEFT($D1477,1), $D1477="3rd Floor", "0"&amp;LEFT($D1477,1), $D1477="4th Floor", "0"&amp;LEFT($D1477,1), $D1477="5th Floor", "0"&amp;LEFT($D1477,1), $D1477="6th Floor", "0"&amp;LEFT($D1477,1),$D1477="7th Floor", "0"&amp;LEFT($D1477,1),$D1477="8th Floor", "0"&amp;LEFT($D1477,1),$D1477="9th Floor", "0"&amp;LEFT($D1477,1),$D1477="10th Floor", LEFT($D1477,2),$D1477="11th Floor", LEFT($D1477,2),$D1477="12th Floor", LEFT($D1477,2),$D1477="13th Floor", LEFT($D1477,2), $D1477="Lower Ground", LEFT($D1477)&amp;IF(ISNUMBER(FIND(" ",$D1477)),MID($D1477,FIND(" ",$D1477)+1,1),"")&amp;IF(ISNUMBER(FIND(" ",$D1477,FIND(" ",$D1477)+1)),MID($D1477,FIND(" ",$D1477,FIND(" ",$D1477)+1)+1,1),""),$D1477="Upper Ground", LEFT($D1477)&amp;IF(ISNUMBER(FIND(" ",$D1477)),MID($D1477,FIND(" ",$D1477)+1,1),"")&amp;IF(ISNUMBER(FIND(" ",$D1477,FIND(" ",$D1477)+1)),MID($D1477,FIND(" ",$D1477,FIND(" ",$D1477)+1)+1,1),"")),".0",$E1477), " ")</f>
        <v xml:space="preserve"> </v>
      </c>
      <c r="G1477" s="144"/>
      <c r="H1477" s="144"/>
      <c r="I1477" s="144"/>
      <c r="J1477" s="144"/>
      <c r="K1477" s="144"/>
      <c r="L1477" s="149" t="str" cm="1">
        <f t="array" ref="L1477">_xlfn.IFNA(
_xlfn.IFS(
AND($F1477=" ",$G1477=" ",$H1477=" "),"Please update all three: Surveyor Room Reference, Establishment Room Reference and Establishment Room Name",
AND(OR($I1477="General",$I1477="Open plan/ semi-open general",$I1477="Fitted",$I1477="Light practical (science)",$I1477="Light practical (other)",$I1477="Heavy practical (workshops)",$I1477="Heavy practical (clean)",$I1477="Large",$I1477="Storage"),$J1477=0,$K1477=0),"Please update Net Area or Non-net Area",
AND($B1477&lt;&gt;"OUT",$J1477=0,$I1477&lt;&gt;"Non-net",$M1477="85% Circulation"),"Net area not recorded for spaces with 85% circulation unusable type",
AND(OR($I1477="General",$I1477="Open plan/ semi-open general",$I1477="Fitted",$I1477="Light practical (science)",$I1477="Light practical (other)",$I1477="Heavy practical (workshops)",$I1477="Heavy practical (clean)",$I1477="Large",$I1477="Storage"),OR($J1477=0,ISBLANK($J1477))),"Net area not recorded in net spaces",
AND(OR($I1477="Non-net",$I1477="Outdoor space"),$J1477&gt;0),"Net Area Recorded in Non-net space",
AND($I1477="General",$J1477&gt;90),"This general space is over 90m2, please ensure that this space is entered as separate spaces if it usually used as separate spaces",
AND($I1477="Open plan/ semi-open general",$J1477&lt;27),"Open plan general space under 27m2",
AND(OR($K1477=0,ISBLANK($K1477)), $I1477="Non-net"),"Non-net area not recorded in non-net space"
),
" ")</f>
        <v xml:space="preserve"> </v>
      </c>
      <c r="M1477" s="144"/>
      <c r="N1477" s="144"/>
      <c r="O1477" s="144"/>
      <c r="P1477" s="144"/>
      <c r="Q1477" s="144"/>
      <c r="R1477" s="171"/>
      <c r="S1477" s="147">
        <f>NCA_Calculations!$P$1489</f>
        <v>0</v>
      </c>
      <c r="T1477" s="147">
        <f>NCA_Calculations!$Q$1489</f>
        <v>0</v>
      </c>
      <c r="U1477" s="144"/>
      <c r="V1477" s="144"/>
      <c r="W1477" s="149" t="str" cm="1">
        <f t="array" ref="W1477">_xlfn.IFNA(
_xlfn.IFS(
ISBLANK($U1477),"Missing space use.",
AND('Establishment details'!$C$14="Secondary",$V1477="Classbase"),"Invalid Status type",
AND(OR( $V1477="Classbase", $V1477="Teaching", $V1477="Early years",$V1477="SEND resourced"), NOT(ISBLANK($M1477))),"Space with status type and unusable type.",
AND($V1477= "Classbase",'Establishment details'!$C$22&gt;=10), "Classbase status is only valid in schools with a primary element.",
AND($I1477= "Large",$N1477 &gt; 3.5), "Large rooms with less than 3.5m height.",
AND(OR($V1477="Light practical (science)",$V1477="Light practical (science)",$V1477="Heavy practical (workshops)", $V1477="Heavy practical (clean)"), OR($O1477=0,ISBLANK($O1477))),"Missing sinks count for light and heavy practical spaces.",
AND($M1477 = "Other",ISBLANK($R1477)), "Invalid unusable type / missing note for other unusable type."
),
" ")</f>
        <v>Missing space use.</v>
      </c>
    </row>
    <row r="1478" spans="2:23" ht="15.75" x14ac:dyDescent="0.25">
      <c r="B1478" s="143"/>
      <c r="C1478" s="144"/>
      <c r="D1478" s="144"/>
      <c r="E1478" s="144"/>
      <c r="F1478" s="147" t="str" cm="1">
        <f t="array" ref="F1478">_xlfn.IFNA(CONCATENATE(_xlfn.IFS($D1478="Mezzanine",LEFT($D1478,1), $D1478="Ground Floor",LEFT($D1478,1),$D1478="Basment ",LEFT($D1478,1), $D1478="1st Floor", "0"&amp;LEFT($D1478,1), $D1478="2nd Floor", "0"&amp;LEFT($D1478,1), $D1478="3rd Floor", "0"&amp;LEFT($D1478,1), $D1478="4th Floor", "0"&amp;LEFT($D1478,1), $D1478="5th Floor", "0"&amp;LEFT($D1478,1), $D1478="6th Floor", "0"&amp;LEFT($D1478,1),$D1478="7th Floor", "0"&amp;LEFT($D1478,1),$D1478="8th Floor", "0"&amp;LEFT($D1478,1),$D1478="9th Floor", "0"&amp;LEFT($D1478,1),$D1478="10th Floor", LEFT($D1478,2),$D1478="11th Floor", LEFT($D1478,2),$D1478="12th Floor", LEFT($D1478,2),$D1478="13th Floor", LEFT($D1478,2), $D1478="Lower Ground", LEFT($D1478)&amp;IF(ISNUMBER(FIND(" ",$D1478)),MID($D1478,FIND(" ",$D1478)+1,1),"")&amp;IF(ISNUMBER(FIND(" ",$D1478,FIND(" ",$D1478)+1)),MID($D1478,FIND(" ",$D1478,FIND(" ",$D1478)+1)+1,1),""),$D1478="Upper Ground", LEFT($D1478)&amp;IF(ISNUMBER(FIND(" ",$D1478)),MID($D1478,FIND(" ",$D1478)+1,1),"")&amp;IF(ISNUMBER(FIND(" ",$D1478,FIND(" ",$D1478)+1)),MID($D1478,FIND(" ",$D1478,FIND(" ",$D1478)+1)+1,1),"")),".0",$E1478), " ")</f>
        <v xml:space="preserve"> </v>
      </c>
      <c r="G1478" s="144"/>
      <c r="H1478" s="144"/>
      <c r="I1478" s="144"/>
      <c r="J1478" s="144"/>
      <c r="K1478" s="144"/>
      <c r="L1478" s="149" t="str" cm="1">
        <f t="array" ref="L1478">_xlfn.IFNA(
_xlfn.IFS(
AND($F1478=" ",$G1478=" ",$H1478=" "),"Please update all three: Surveyor Room Reference, Establishment Room Reference and Establishment Room Name",
AND(OR($I1478="General",$I1478="Open plan/ semi-open general",$I1478="Fitted",$I1478="Light practical (science)",$I1478="Light practical (other)",$I1478="Heavy practical (workshops)",$I1478="Heavy practical (clean)",$I1478="Large",$I1478="Storage"),$J1478=0,$K1478=0),"Please update Net Area or Non-net Area",
AND($B1478&lt;&gt;"OUT",$J1478=0,$I1478&lt;&gt;"Non-net",$M1478="85% Circulation"),"Net area not recorded for spaces with 85% circulation unusable type",
AND(OR($I1478="General",$I1478="Open plan/ semi-open general",$I1478="Fitted",$I1478="Light practical (science)",$I1478="Light practical (other)",$I1478="Heavy practical (workshops)",$I1478="Heavy practical (clean)",$I1478="Large",$I1478="Storage"),OR($J1478=0,ISBLANK($J1478))),"Net area not recorded in net spaces",
AND(OR($I1478="Non-net",$I1478="Outdoor space"),$J1478&gt;0),"Net Area Recorded in Non-net space",
AND($I1478="General",$J1478&gt;90),"This general space is over 90m2, please ensure that this space is entered as separate spaces if it usually used as separate spaces",
AND($I1478="Open plan/ semi-open general",$J1478&lt;27),"Open plan general space under 27m2",
AND(OR($K1478=0,ISBLANK($K1478)), $I1478="Non-net"),"Non-net area not recorded in non-net space"
),
" ")</f>
        <v xml:space="preserve"> </v>
      </c>
      <c r="M1478" s="144"/>
      <c r="N1478" s="144"/>
      <c r="O1478" s="144"/>
      <c r="P1478" s="144"/>
      <c r="Q1478" s="144"/>
      <c r="R1478" s="171"/>
      <c r="S1478" s="147">
        <f>NCA_Calculations!$P$1490</f>
        <v>0</v>
      </c>
      <c r="T1478" s="147">
        <f>NCA_Calculations!$Q$1490</f>
        <v>0</v>
      </c>
      <c r="U1478" s="144"/>
      <c r="V1478" s="144"/>
      <c r="W1478" s="149" t="str" cm="1">
        <f t="array" ref="W1478">_xlfn.IFNA(
_xlfn.IFS(
ISBLANK($U1478),"Missing space use.",
AND('Establishment details'!$C$14="Secondary",$V1478="Classbase"),"Invalid Status type",
AND(OR( $V1478="Classbase", $V1478="Teaching", $V1478="Early years",$V1478="SEND resourced"), NOT(ISBLANK($M1478))),"Space with status type and unusable type.",
AND($V1478= "Classbase",'Establishment details'!$C$22&gt;=10), "Classbase status is only valid in schools with a primary element.",
AND($I1478= "Large",$N1478 &gt; 3.5), "Large rooms with less than 3.5m height.",
AND(OR($V1478="Light practical (science)",$V1478="Light practical (science)",$V1478="Heavy practical (workshops)", $V1478="Heavy practical (clean)"), OR($O1478=0,ISBLANK($O1478))),"Missing sinks count for light and heavy practical spaces.",
AND($M1478 = "Other",ISBLANK($R1478)), "Invalid unusable type / missing note for other unusable type."
),
" ")</f>
        <v>Missing space use.</v>
      </c>
    </row>
    <row r="1479" spans="2:23" ht="15.75" x14ac:dyDescent="0.25">
      <c r="B1479" s="143"/>
      <c r="C1479" s="144"/>
      <c r="D1479" s="144"/>
      <c r="E1479" s="144"/>
      <c r="F1479" s="147" t="str" cm="1">
        <f t="array" ref="F1479">_xlfn.IFNA(CONCATENATE(_xlfn.IFS($D1479="Mezzanine",LEFT($D1479,1), $D1479="Ground Floor",LEFT($D1479,1),$D1479="Basment ",LEFT($D1479,1), $D1479="1st Floor", "0"&amp;LEFT($D1479,1), $D1479="2nd Floor", "0"&amp;LEFT($D1479,1), $D1479="3rd Floor", "0"&amp;LEFT($D1479,1), $D1479="4th Floor", "0"&amp;LEFT($D1479,1), $D1479="5th Floor", "0"&amp;LEFT($D1479,1), $D1479="6th Floor", "0"&amp;LEFT($D1479,1),$D1479="7th Floor", "0"&amp;LEFT($D1479,1),$D1479="8th Floor", "0"&amp;LEFT($D1479,1),$D1479="9th Floor", "0"&amp;LEFT($D1479,1),$D1479="10th Floor", LEFT($D1479,2),$D1479="11th Floor", LEFT($D1479,2),$D1479="12th Floor", LEFT($D1479,2),$D1479="13th Floor", LEFT($D1479,2), $D1479="Lower Ground", LEFT($D1479)&amp;IF(ISNUMBER(FIND(" ",$D1479)),MID($D1479,FIND(" ",$D1479)+1,1),"")&amp;IF(ISNUMBER(FIND(" ",$D1479,FIND(" ",$D1479)+1)),MID($D1479,FIND(" ",$D1479,FIND(" ",$D1479)+1)+1,1),""),$D1479="Upper Ground", LEFT($D1479)&amp;IF(ISNUMBER(FIND(" ",$D1479)),MID($D1479,FIND(" ",$D1479)+1,1),"")&amp;IF(ISNUMBER(FIND(" ",$D1479,FIND(" ",$D1479)+1)),MID($D1479,FIND(" ",$D1479,FIND(" ",$D1479)+1)+1,1),"")),".0",$E1479), " ")</f>
        <v xml:space="preserve"> </v>
      </c>
      <c r="G1479" s="144"/>
      <c r="H1479" s="144"/>
      <c r="I1479" s="144"/>
      <c r="J1479" s="144"/>
      <c r="K1479" s="144"/>
      <c r="L1479" s="149" t="str" cm="1">
        <f t="array" ref="L1479">_xlfn.IFNA(
_xlfn.IFS(
AND($F1479=" ",$G1479=" ",$H1479=" "),"Please update all three: Surveyor Room Reference, Establishment Room Reference and Establishment Room Name",
AND(OR($I1479="General",$I1479="Open plan/ semi-open general",$I1479="Fitted",$I1479="Light practical (science)",$I1479="Light practical (other)",$I1479="Heavy practical (workshops)",$I1479="Heavy practical (clean)",$I1479="Large",$I1479="Storage"),$J1479=0,$K1479=0),"Please update Net Area or Non-net Area",
AND($B1479&lt;&gt;"OUT",$J1479=0,$I1479&lt;&gt;"Non-net",$M1479="85% Circulation"),"Net area not recorded for spaces with 85% circulation unusable type",
AND(OR($I1479="General",$I1479="Open plan/ semi-open general",$I1479="Fitted",$I1479="Light practical (science)",$I1479="Light practical (other)",$I1479="Heavy practical (workshops)",$I1479="Heavy practical (clean)",$I1479="Large",$I1479="Storage"),OR($J1479=0,ISBLANK($J1479))),"Net area not recorded in net spaces",
AND(OR($I1479="Non-net",$I1479="Outdoor space"),$J1479&gt;0),"Net Area Recorded in Non-net space",
AND($I1479="General",$J1479&gt;90),"This general space is over 90m2, please ensure that this space is entered as separate spaces if it usually used as separate spaces",
AND($I1479="Open plan/ semi-open general",$J1479&lt;27),"Open plan general space under 27m2",
AND(OR($K1479=0,ISBLANK($K1479)), $I1479="Non-net"),"Non-net area not recorded in non-net space"
),
" ")</f>
        <v xml:space="preserve"> </v>
      </c>
      <c r="M1479" s="144"/>
      <c r="N1479" s="144"/>
      <c r="O1479" s="144"/>
      <c r="P1479" s="144"/>
      <c r="Q1479" s="144"/>
      <c r="R1479" s="171"/>
      <c r="S1479" s="147">
        <f>NCA_Calculations!$P$1491</f>
        <v>0</v>
      </c>
      <c r="T1479" s="147">
        <f>NCA_Calculations!$Q$1491</f>
        <v>0</v>
      </c>
      <c r="U1479" s="144"/>
      <c r="V1479" s="144"/>
      <c r="W1479" s="149" t="str" cm="1">
        <f t="array" ref="W1479">_xlfn.IFNA(
_xlfn.IFS(
ISBLANK($U1479),"Missing space use.",
AND('Establishment details'!$C$14="Secondary",$V1479="Classbase"),"Invalid Status type",
AND(OR( $V1479="Classbase", $V1479="Teaching", $V1479="Early years",$V1479="SEND resourced"), NOT(ISBLANK($M1479))),"Space with status type and unusable type.",
AND($V1479= "Classbase",'Establishment details'!$C$22&gt;=10), "Classbase status is only valid in schools with a primary element.",
AND($I1479= "Large",$N1479 &gt; 3.5), "Large rooms with less than 3.5m height.",
AND(OR($V1479="Light practical (science)",$V1479="Light practical (science)",$V1479="Heavy practical (workshops)", $V1479="Heavy practical (clean)"), OR($O1479=0,ISBLANK($O1479))),"Missing sinks count for light and heavy practical spaces.",
AND($M1479 = "Other",ISBLANK($R1479)), "Invalid unusable type / missing note for other unusable type."
),
" ")</f>
        <v>Missing space use.</v>
      </c>
    </row>
    <row r="1480" spans="2:23" ht="15.75" x14ac:dyDescent="0.25">
      <c r="B1480" s="143"/>
      <c r="C1480" s="144"/>
      <c r="D1480" s="144"/>
      <c r="E1480" s="144"/>
      <c r="F1480" s="147" t="str" cm="1">
        <f t="array" ref="F1480">_xlfn.IFNA(CONCATENATE(_xlfn.IFS($D1480="Mezzanine",LEFT($D1480,1), $D1480="Ground Floor",LEFT($D1480,1),$D1480="Basment ",LEFT($D1480,1), $D1480="1st Floor", "0"&amp;LEFT($D1480,1), $D1480="2nd Floor", "0"&amp;LEFT($D1480,1), $D1480="3rd Floor", "0"&amp;LEFT($D1480,1), $D1480="4th Floor", "0"&amp;LEFT($D1480,1), $D1480="5th Floor", "0"&amp;LEFT($D1480,1), $D1480="6th Floor", "0"&amp;LEFT($D1480,1),$D1480="7th Floor", "0"&amp;LEFT($D1480,1),$D1480="8th Floor", "0"&amp;LEFT($D1480,1),$D1480="9th Floor", "0"&amp;LEFT($D1480,1),$D1480="10th Floor", LEFT($D1480,2),$D1480="11th Floor", LEFT($D1480,2),$D1480="12th Floor", LEFT($D1480,2),$D1480="13th Floor", LEFT($D1480,2), $D1480="Lower Ground", LEFT($D1480)&amp;IF(ISNUMBER(FIND(" ",$D1480)),MID($D1480,FIND(" ",$D1480)+1,1),"")&amp;IF(ISNUMBER(FIND(" ",$D1480,FIND(" ",$D1480)+1)),MID($D1480,FIND(" ",$D1480,FIND(" ",$D1480)+1)+1,1),""),$D1480="Upper Ground", LEFT($D1480)&amp;IF(ISNUMBER(FIND(" ",$D1480)),MID($D1480,FIND(" ",$D1480)+1,1),"")&amp;IF(ISNUMBER(FIND(" ",$D1480,FIND(" ",$D1480)+1)),MID($D1480,FIND(" ",$D1480,FIND(" ",$D1480)+1)+1,1),"")),".0",$E1480), " ")</f>
        <v xml:space="preserve"> </v>
      </c>
      <c r="G1480" s="144"/>
      <c r="H1480" s="144"/>
      <c r="I1480" s="144"/>
      <c r="J1480" s="144"/>
      <c r="K1480" s="144"/>
      <c r="L1480" s="149" t="str" cm="1">
        <f t="array" ref="L1480">_xlfn.IFNA(
_xlfn.IFS(
AND($F1480=" ",$G1480=" ",$H1480=" "),"Please update all three: Surveyor Room Reference, Establishment Room Reference and Establishment Room Name",
AND(OR($I1480="General",$I1480="Open plan/ semi-open general",$I1480="Fitted",$I1480="Light practical (science)",$I1480="Light practical (other)",$I1480="Heavy practical (workshops)",$I1480="Heavy practical (clean)",$I1480="Large",$I1480="Storage"),$J1480=0,$K1480=0),"Please update Net Area or Non-net Area",
AND($B1480&lt;&gt;"OUT",$J1480=0,$I1480&lt;&gt;"Non-net",$M1480="85% Circulation"),"Net area not recorded for spaces with 85% circulation unusable type",
AND(OR($I1480="General",$I1480="Open plan/ semi-open general",$I1480="Fitted",$I1480="Light practical (science)",$I1480="Light practical (other)",$I1480="Heavy practical (workshops)",$I1480="Heavy practical (clean)",$I1480="Large",$I1480="Storage"),OR($J1480=0,ISBLANK($J1480))),"Net area not recorded in net spaces",
AND(OR($I1480="Non-net",$I1480="Outdoor space"),$J1480&gt;0),"Net Area Recorded in Non-net space",
AND($I1480="General",$J1480&gt;90),"This general space is over 90m2, please ensure that this space is entered as separate spaces if it usually used as separate spaces",
AND($I1480="Open plan/ semi-open general",$J1480&lt;27),"Open plan general space under 27m2",
AND(OR($K1480=0,ISBLANK($K1480)), $I1480="Non-net"),"Non-net area not recorded in non-net space"
),
" ")</f>
        <v xml:space="preserve"> </v>
      </c>
      <c r="M1480" s="144"/>
      <c r="N1480" s="144"/>
      <c r="O1480" s="144"/>
      <c r="P1480" s="144"/>
      <c r="Q1480" s="144"/>
      <c r="R1480" s="171"/>
      <c r="S1480" s="147">
        <f>NCA_Calculations!$P$1492</f>
        <v>0</v>
      </c>
      <c r="T1480" s="147">
        <f>NCA_Calculations!$Q$1492</f>
        <v>0</v>
      </c>
      <c r="U1480" s="144"/>
      <c r="V1480" s="144"/>
      <c r="W1480" s="149" t="str" cm="1">
        <f t="array" ref="W1480">_xlfn.IFNA(
_xlfn.IFS(
ISBLANK($U1480),"Missing space use.",
AND('Establishment details'!$C$14="Secondary",$V1480="Classbase"),"Invalid Status type",
AND(OR( $V1480="Classbase", $V1480="Teaching", $V1480="Early years",$V1480="SEND resourced"), NOT(ISBLANK($M1480))),"Space with status type and unusable type.",
AND($V1480= "Classbase",'Establishment details'!$C$22&gt;=10), "Classbase status is only valid in schools with a primary element.",
AND($I1480= "Large",$N1480 &gt; 3.5), "Large rooms with less than 3.5m height.",
AND(OR($V1480="Light practical (science)",$V1480="Light practical (science)",$V1480="Heavy practical (workshops)", $V1480="Heavy practical (clean)"), OR($O1480=0,ISBLANK($O1480))),"Missing sinks count for light and heavy practical spaces.",
AND($M1480 = "Other",ISBLANK($R1480)), "Invalid unusable type / missing note for other unusable type."
),
" ")</f>
        <v>Missing space use.</v>
      </c>
    </row>
    <row r="1481" spans="2:23" ht="15.75" x14ac:dyDescent="0.25">
      <c r="B1481" s="143"/>
      <c r="C1481" s="144"/>
      <c r="D1481" s="144"/>
      <c r="E1481" s="144"/>
      <c r="F1481" s="147" t="str" cm="1">
        <f t="array" ref="F1481">_xlfn.IFNA(CONCATENATE(_xlfn.IFS($D1481="Mezzanine",LEFT($D1481,1), $D1481="Ground Floor",LEFT($D1481,1),$D1481="Basment ",LEFT($D1481,1), $D1481="1st Floor", "0"&amp;LEFT($D1481,1), $D1481="2nd Floor", "0"&amp;LEFT($D1481,1), $D1481="3rd Floor", "0"&amp;LEFT($D1481,1), $D1481="4th Floor", "0"&amp;LEFT($D1481,1), $D1481="5th Floor", "0"&amp;LEFT($D1481,1), $D1481="6th Floor", "0"&amp;LEFT($D1481,1),$D1481="7th Floor", "0"&amp;LEFT($D1481,1),$D1481="8th Floor", "0"&amp;LEFT($D1481,1),$D1481="9th Floor", "0"&amp;LEFT($D1481,1),$D1481="10th Floor", LEFT($D1481,2),$D1481="11th Floor", LEFT($D1481,2),$D1481="12th Floor", LEFT($D1481,2),$D1481="13th Floor", LEFT($D1481,2), $D1481="Lower Ground", LEFT($D1481)&amp;IF(ISNUMBER(FIND(" ",$D1481)),MID($D1481,FIND(" ",$D1481)+1,1),"")&amp;IF(ISNUMBER(FIND(" ",$D1481,FIND(" ",$D1481)+1)),MID($D1481,FIND(" ",$D1481,FIND(" ",$D1481)+1)+1,1),""),$D1481="Upper Ground", LEFT($D1481)&amp;IF(ISNUMBER(FIND(" ",$D1481)),MID($D1481,FIND(" ",$D1481)+1,1),"")&amp;IF(ISNUMBER(FIND(" ",$D1481,FIND(" ",$D1481)+1)),MID($D1481,FIND(" ",$D1481,FIND(" ",$D1481)+1)+1,1),"")),".0",$E1481), " ")</f>
        <v xml:space="preserve"> </v>
      </c>
      <c r="G1481" s="144"/>
      <c r="H1481" s="144"/>
      <c r="I1481" s="144"/>
      <c r="J1481" s="144"/>
      <c r="K1481" s="144"/>
      <c r="L1481" s="149" t="str" cm="1">
        <f t="array" ref="L1481">_xlfn.IFNA(
_xlfn.IFS(
AND($F1481=" ",$G1481=" ",$H1481=" "),"Please update all three: Surveyor Room Reference, Establishment Room Reference and Establishment Room Name",
AND(OR($I1481="General",$I1481="Open plan/ semi-open general",$I1481="Fitted",$I1481="Light practical (science)",$I1481="Light practical (other)",$I1481="Heavy practical (workshops)",$I1481="Heavy practical (clean)",$I1481="Large",$I1481="Storage"),$J1481=0,$K1481=0),"Please update Net Area or Non-net Area",
AND($B1481&lt;&gt;"OUT",$J1481=0,$I1481&lt;&gt;"Non-net",$M1481="85% Circulation"),"Net area not recorded for spaces with 85% circulation unusable type",
AND(OR($I1481="General",$I1481="Open plan/ semi-open general",$I1481="Fitted",$I1481="Light practical (science)",$I1481="Light practical (other)",$I1481="Heavy practical (workshops)",$I1481="Heavy practical (clean)",$I1481="Large",$I1481="Storage"),OR($J1481=0,ISBLANK($J1481))),"Net area not recorded in net spaces",
AND(OR($I1481="Non-net",$I1481="Outdoor space"),$J1481&gt;0),"Net Area Recorded in Non-net space",
AND($I1481="General",$J1481&gt;90),"This general space is over 90m2, please ensure that this space is entered as separate spaces if it usually used as separate spaces",
AND($I1481="Open plan/ semi-open general",$J1481&lt;27),"Open plan general space under 27m2",
AND(OR($K1481=0,ISBLANK($K1481)), $I1481="Non-net"),"Non-net area not recorded in non-net space"
),
" ")</f>
        <v xml:space="preserve"> </v>
      </c>
      <c r="M1481" s="144"/>
      <c r="N1481" s="144"/>
      <c r="O1481" s="144"/>
      <c r="P1481" s="144"/>
      <c r="Q1481" s="144"/>
      <c r="R1481" s="171"/>
      <c r="S1481" s="147">
        <f>NCA_Calculations!$P$1493</f>
        <v>0</v>
      </c>
      <c r="T1481" s="147">
        <f>NCA_Calculations!$Q$1493</f>
        <v>0</v>
      </c>
      <c r="U1481" s="144"/>
      <c r="V1481" s="144"/>
      <c r="W1481" s="149" t="str" cm="1">
        <f t="array" ref="W1481">_xlfn.IFNA(
_xlfn.IFS(
ISBLANK($U1481),"Missing space use.",
AND('Establishment details'!$C$14="Secondary",$V1481="Classbase"),"Invalid Status type",
AND(OR( $V1481="Classbase", $V1481="Teaching", $V1481="Early years",$V1481="SEND resourced"), NOT(ISBLANK($M1481))),"Space with status type and unusable type.",
AND($V1481= "Classbase",'Establishment details'!$C$22&gt;=10), "Classbase status is only valid in schools with a primary element.",
AND($I1481= "Large",$N1481 &gt; 3.5), "Large rooms with less than 3.5m height.",
AND(OR($V1481="Light practical (science)",$V1481="Light practical (science)",$V1481="Heavy practical (workshops)", $V1481="Heavy practical (clean)"), OR($O1481=0,ISBLANK($O1481))),"Missing sinks count for light and heavy practical spaces.",
AND($M1481 = "Other",ISBLANK($R1481)), "Invalid unusable type / missing note for other unusable type."
),
" ")</f>
        <v>Missing space use.</v>
      </c>
    </row>
    <row r="1482" spans="2:23" ht="15.75" x14ac:dyDescent="0.25">
      <c r="B1482" s="143"/>
      <c r="C1482" s="144"/>
      <c r="D1482" s="144"/>
      <c r="E1482" s="144"/>
      <c r="F1482" s="147" t="str" cm="1">
        <f t="array" ref="F1482">_xlfn.IFNA(CONCATENATE(_xlfn.IFS($D1482="Mezzanine",LEFT($D1482,1), $D1482="Ground Floor",LEFT($D1482,1),$D1482="Basment ",LEFT($D1482,1), $D1482="1st Floor", "0"&amp;LEFT($D1482,1), $D1482="2nd Floor", "0"&amp;LEFT($D1482,1), $D1482="3rd Floor", "0"&amp;LEFT($D1482,1), $D1482="4th Floor", "0"&amp;LEFT($D1482,1), $D1482="5th Floor", "0"&amp;LEFT($D1482,1), $D1482="6th Floor", "0"&amp;LEFT($D1482,1),$D1482="7th Floor", "0"&amp;LEFT($D1482,1),$D1482="8th Floor", "0"&amp;LEFT($D1482,1),$D1482="9th Floor", "0"&amp;LEFT($D1482,1),$D1482="10th Floor", LEFT($D1482,2),$D1482="11th Floor", LEFT($D1482,2),$D1482="12th Floor", LEFT($D1482,2),$D1482="13th Floor", LEFT($D1482,2), $D1482="Lower Ground", LEFT($D1482)&amp;IF(ISNUMBER(FIND(" ",$D1482)),MID($D1482,FIND(" ",$D1482)+1,1),"")&amp;IF(ISNUMBER(FIND(" ",$D1482,FIND(" ",$D1482)+1)),MID($D1482,FIND(" ",$D1482,FIND(" ",$D1482)+1)+1,1),""),$D1482="Upper Ground", LEFT($D1482)&amp;IF(ISNUMBER(FIND(" ",$D1482)),MID($D1482,FIND(" ",$D1482)+1,1),"")&amp;IF(ISNUMBER(FIND(" ",$D1482,FIND(" ",$D1482)+1)),MID($D1482,FIND(" ",$D1482,FIND(" ",$D1482)+1)+1,1),"")),".0",$E1482), " ")</f>
        <v xml:space="preserve"> </v>
      </c>
      <c r="G1482" s="144"/>
      <c r="H1482" s="144"/>
      <c r="I1482" s="144"/>
      <c r="J1482" s="144"/>
      <c r="K1482" s="144"/>
      <c r="L1482" s="149" t="str" cm="1">
        <f t="array" ref="L1482">_xlfn.IFNA(
_xlfn.IFS(
AND($F1482=" ",$G1482=" ",$H1482=" "),"Please update all three: Surveyor Room Reference, Establishment Room Reference and Establishment Room Name",
AND(OR($I1482="General",$I1482="Open plan/ semi-open general",$I1482="Fitted",$I1482="Light practical (science)",$I1482="Light practical (other)",$I1482="Heavy practical (workshops)",$I1482="Heavy practical (clean)",$I1482="Large",$I1482="Storage"),$J1482=0,$K1482=0),"Please update Net Area or Non-net Area",
AND($B1482&lt;&gt;"OUT",$J1482=0,$I1482&lt;&gt;"Non-net",$M1482="85% Circulation"),"Net area not recorded for spaces with 85% circulation unusable type",
AND(OR($I1482="General",$I1482="Open plan/ semi-open general",$I1482="Fitted",$I1482="Light practical (science)",$I1482="Light practical (other)",$I1482="Heavy practical (workshops)",$I1482="Heavy practical (clean)",$I1482="Large",$I1482="Storage"),OR($J1482=0,ISBLANK($J1482))),"Net area not recorded in net spaces",
AND(OR($I1482="Non-net",$I1482="Outdoor space"),$J1482&gt;0),"Net Area Recorded in Non-net space",
AND($I1482="General",$J1482&gt;90),"This general space is over 90m2, please ensure that this space is entered as separate spaces if it usually used as separate spaces",
AND($I1482="Open plan/ semi-open general",$J1482&lt;27),"Open plan general space under 27m2",
AND(OR($K1482=0,ISBLANK($K1482)), $I1482="Non-net"),"Non-net area not recorded in non-net space"
),
" ")</f>
        <v xml:space="preserve"> </v>
      </c>
      <c r="M1482" s="144"/>
      <c r="N1482" s="144"/>
      <c r="O1482" s="144"/>
      <c r="P1482" s="144"/>
      <c r="Q1482" s="144"/>
      <c r="R1482" s="171"/>
      <c r="S1482" s="147">
        <f>NCA_Calculations!$P$1494</f>
        <v>0</v>
      </c>
      <c r="T1482" s="147">
        <f>NCA_Calculations!$Q$1494</f>
        <v>0</v>
      </c>
      <c r="U1482" s="144"/>
      <c r="V1482" s="144"/>
      <c r="W1482" s="149" t="str" cm="1">
        <f t="array" ref="W1482">_xlfn.IFNA(
_xlfn.IFS(
ISBLANK($U1482),"Missing space use.",
AND('Establishment details'!$C$14="Secondary",$V1482="Classbase"),"Invalid Status type",
AND(OR( $V1482="Classbase", $V1482="Teaching", $V1482="Early years",$V1482="SEND resourced"), NOT(ISBLANK($M1482))),"Space with status type and unusable type.",
AND($V1482= "Classbase",'Establishment details'!$C$22&gt;=10), "Classbase status is only valid in schools with a primary element.",
AND($I1482= "Large",$N1482 &gt; 3.5), "Large rooms with less than 3.5m height.",
AND(OR($V1482="Light practical (science)",$V1482="Light practical (science)",$V1482="Heavy practical (workshops)", $V1482="Heavy practical (clean)"), OR($O1482=0,ISBLANK($O1482))),"Missing sinks count for light and heavy practical spaces.",
AND($M1482 = "Other",ISBLANK($R1482)), "Invalid unusable type / missing note for other unusable type."
),
" ")</f>
        <v>Missing space use.</v>
      </c>
    </row>
    <row r="1483" spans="2:23" ht="15.75" x14ac:dyDescent="0.25">
      <c r="B1483" s="143"/>
      <c r="C1483" s="144"/>
      <c r="D1483" s="144"/>
      <c r="E1483" s="144"/>
      <c r="F1483" s="147" t="str" cm="1">
        <f t="array" ref="F1483">_xlfn.IFNA(CONCATENATE(_xlfn.IFS($D1483="Mezzanine",LEFT($D1483,1), $D1483="Ground Floor",LEFT($D1483,1),$D1483="Basment ",LEFT($D1483,1), $D1483="1st Floor", "0"&amp;LEFT($D1483,1), $D1483="2nd Floor", "0"&amp;LEFT($D1483,1), $D1483="3rd Floor", "0"&amp;LEFT($D1483,1), $D1483="4th Floor", "0"&amp;LEFT($D1483,1), $D1483="5th Floor", "0"&amp;LEFT($D1483,1), $D1483="6th Floor", "0"&amp;LEFT($D1483,1),$D1483="7th Floor", "0"&amp;LEFT($D1483,1),$D1483="8th Floor", "0"&amp;LEFT($D1483,1),$D1483="9th Floor", "0"&amp;LEFT($D1483,1),$D1483="10th Floor", LEFT($D1483,2),$D1483="11th Floor", LEFT($D1483,2),$D1483="12th Floor", LEFT($D1483,2),$D1483="13th Floor", LEFT($D1483,2), $D1483="Lower Ground", LEFT($D1483)&amp;IF(ISNUMBER(FIND(" ",$D1483)),MID($D1483,FIND(" ",$D1483)+1,1),"")&amp;IF(ISNUMBER(FIND(" ",$D1483,FIND(" ",$D1483)+1)),MID($D1483,FIND(" ",$D1483,FIND(" ",$D1483)+1)+1,1),""),$D1483="Upper Ground", LEFT($D1483)&amp;IF(ISNUMBER(FIND(" ",$D1483)),MID($D1483,FIND(" ",$D1483)+1,1),"")&amp;IF(ISNUMBER(FIND(" ",$D1483,FIND(" ",$D1483)+1)),MID($D1483,FIND(" ",$D1483,FIND(" ",$D1483)+1)+1,1),"")),".0",$E1483), " ")</f>
        <v xml:space="preserve"> </v>
      </c>
      <c r="G1483" s="144"/>
      <c r="H1483" s="144"/>
      <c r="I1483" s="144"/>
      <c r="J1483" s="144"/>
      <c r="K1483" s="144"/>
      <c r="L1483" s="149" t="str" cm="1">
        <f t="array" ref="L1483">_xlfn.IFNA(
_xlfn.IFS(
AND($F1483=" ",$G1483=" ",$H1483=" "),"Please update all three: Surveyor Room Reference, Establishment Room Reference and Establishment Room Name",
AND(OR($I1483="General",$I1483="Open plan/ semi-open general",$I1483="Fitted",$I1483="Light practical (science)",$I1483="Light practical (other)",$I1483="Heavy practical (workshops)",$I1483="Heavy practical (clean)",$I1483="Large",$I1483="Storage"),$J1483=0,$K1483=0),"Please update Net Area or Non-net Area",
AND($B1483&lt;&gt;"OUT",$J1483=0,$I1483&lt;&gt;"Non-net",$M1483="85% Circulation"),"Net area not recorded for spaces with 85% circulation unusable type",
AND(OR($I1483="General",$I1483="Open plan/ semi-open general",$I1483="Fitted",$I1483="Light practical (science)",$I1483="Light practical (other)",$I1483="Heavy practical (workshops)",$I1483="Heavy practical (clean)",$I1483="Large",$I1483="Storage"),OR($J1483=0,ISBLANK($J1483))),"Net area not recorded in net spaces",
AND(OR($I1483="Non-net",$I1483="Outdoor space"),$J1483&gt;0),"Net Area Recorded in Non-net space",
AND($I1483="General",$J1483&gt;90),"This general space is over 90m2, please ensure that this space is entered as separate spaces if it usually used as separate spaces",
AND($I1483="Open plan/ semi-open general",$J1483&lt;27),"Open plan general space under 27m2",
AND(OR($K1483=0,ISBLANK($K1483)), $I1483="Non-net"),"Non-net area not recorded in non-net space"
),
" ")</f>
        <v xml:space="preserve"> </v>
      </c>
      <c r="M1483" s="144"/>
      <c r="N1483" s="144"/>
      <c r="O1483" s="144"/>
      <c r="P1483" s="144"/>
      <c r="Q1483" s="144"/>
      <c r="R1483" s="171"/>
      <c r="S1483" s="147">
        <f>NCA_Calculations!$P$1495</f>
        <v>0</v>
      </c>
      <c r="T1483" s="147">
        <f>NCA_Calculations!$Q$1495</f>
        <v>0</v>
      </c>
      <c r="U1483" s="144"/>
      <c r="V1483" s="144"/>
      <c r="W1483" s="149" t="str" cm="1">
        <f t="array" ref="W1483">_xlfn.IFNA(
_xlfn.IFS(
ISBLANK($U1483),"Missing space use.",
AND('Establishment details'!$C$14="Secondary",$V1483="Classbase"),"Invalid Status type",
AND(OR( $V1483="Classbase", $V1483="Teaching", $V1483="Early years",$V1483="SEND resourced"), NOT(ISBLANK($M1483))),"Space with status type and unusable type.",
AND($V1483= "Classbase",'Establishment details'!$C$22&gt;=10), "Classbase status is only valid in schools with a primary element.",
AND($I1483= "Large",$N1483 &gt; 3.5), "Large rooms with less than 3.5m height.",
AND(OR($V1483="Light practical (science)",$V1483="Light practical (science)",$V1483="Heavy practical (workshops)", $V1483="Heavy practical (clean)"), OR($O1483=0,ISBLANK($O1483))),"Missing sinks count for light and heavy practical spaces.",
AND($M1483 = "Other",ISBLANK($R1483)), "Invalid unusable type / missing note for other unusable type."
),
" ")</f>
        <v>Missing space use.</v>
      </c>
    </row>
    <row r="1484" spans="2:23" ht="15.75" x14ac:dyDescent="0.25">
      <c r="B1484" s="143"/>
      <c r="C1484" s="144"/>
      <c r="D1484" s="144"/>
      <c r="E1484" s="144"/>
      <c r="F1484" s="147" t="str" cm="1">
        <f t="array" ref="F1484">_xlfn.IFNA(CONCATENATE(_xlfn.IFS($D1484="Mezzanine",LEFT($D1484,1), $D1484="Ground Floor",LEFT($D1484,1),$D1484="Basment ",LEFT($D1484,1), $D1484="1st Floor", "0"&amp;LEFT($D1484,1), $D1484="2nd Floor", "0"&amp;LEFT($D1484,1), $D1484="3rd Floor", "0"&amp;LEFT($D1484,1), $D1484="4th Floor", "0"&amp;LEFT($D1484,1), $D1484="5th Floor", "0"&amp;LEFT($D1484,1), $D1484="6th Floor", "0"&amp;LEFT($D1484,1),$D1484="7th Floor", "0"&amp;LEFT($D1484,1),$D1484="8th Floor", "0"&amp;LEFT($D1484,1),$D1484="9th Floor", "0"&amp;LEFT($D1484,1),$D1484="10th Floor", LEFT($D1484,2),$D1484="11th Floor", LEFT($D1484,2),$D1484="12th Floor", LEFT($D1484,2),$D1484="13th Floor", LEFT($D1484,2), $D1484="Lower Ground", LEFT($D1484)&amp;IF(ISNUMBER(FIND(" ",$D1484)),MID($D1484,FIND(" ",$D1484)+1,1),"")&amp;IF(ISNUMBER(FIND(" ",$D1484,FIND(" ",$D1484)+1)),MID($D1484,FIND(" ",$D1484,FIND(" ",$D1484)+1)+1,1),""),$D1484="Upper Ground", LEFT($D1484)&amp;IF(ISNUMBER(FIND(" ",$D1484)),MID($D1484,FIND(" ",$D1484)+1,1),"")&amp;IF(ISNUMBER(FIND(" ",$D1484,FIND(" ",$D1484)+1)),MID($D1484,FIND(" ",$D1484,FIND(" ",$D1484)+1)+1,1),"")),".0",$E1484), " ")</f>
        <v xml:space="preserve"> </v>
      </c>
      <c r="G1484" s="144"/>
      <c r="H1484" s="144"/>
      <c r="I1484" s="144"/>
      <c r="J1484" s="144"/>
      <c r="K1484" s="144"/>
      <c r="L1484" s="149" t="str" cm="1">
        <f t="array" ref="L1484">_xlfn.IFNA(
_xlfn.IFS(
AND($F1484=" ",$G1484=" ",$H1484=" "),"Please update all three: Surveyor Room Reference, Establishment Room Reference and Establishment Room Name",
AND(OR($I1484="General",$I1484="Open plan/ semi-open general",$I1484="Fitted",$I1484="Light practical (science)",$I1484="Light practical (other)",$I1484="Heavy practical (workshops)",$I1484="Heavy practical (clean)",$I1484="Large",$I1484="Storage"),$J1484=0,$K1484=0),"Please update Net Area or Non-net Area",
AND($B1484&lt;&gt;"OUT",$J1484=0,$I1484&lt;&gt;"Non-net",$M1484="85% Circulation"),"Net area not recorded for spaces with 85% circulation unusable type",
AND(OR($I1484="General",$I1484="Open plan/ semi-open general",$I1484="Fitted",$I1484="Light practical (science)",$I1484="Light practical (other)",$I1484="Heavy practical (workshops)",$I1484="Heavy practical (clean)",$I1484="Large",$I1484="Storage"),OR($J1484=0,ISBLANK($J1484))),"Net area not recorded in net spaces",
AND(OR($I1484="Non-net",$I1484="Outdoor space"),$J1484&gt;0),"Net Area Recorded in Non-net space",
AND($I1484="General",$J1484&gt;90),"This general space is over 90m2, please ensure that this space is entered as separate spaces if it usually used as separate spaces",
AND($I1484="Open plan/ semi-open general",$J1484&lt;27),"Open plan general space under 27m2",
AND(OR($K1484=0,ISBLANK($K1484)), $I1484="Non-net"),"Non-net area not recorded in non-net space"
),
" ")</f>
        <v xml:space="preserve"> </v>
      </c>
      <c r="M1484" s="144"/>
      <c r="N1484" s="144"/>
      <c r="O1484" s="144"/>
      <c r="P1484" s="144"/>
      <c r="Q1484" s="144"/>
      <c r="R1484" s="171"/>
      <c r="S1484" s="147">
        <f>NCA_Calculations!$P$1496</f>
        <v>0</v>
      </c>
      <c r="T1484" s="147">
        <f>NCA_Calculations!$Q$1496</f>
        <v>0</v>
      </c>
      <c r="U1484" s="144"/>
      <c r="V1484" s="144"/>
      <c r="W1484" s="149" t="str" cm="1">
        <f t="array" ref="W1484">_xlfn.IFNA(
_xlfn.IFS(
ISBLANK($U1484),"Missing space use.",
AND('Establishment details'!$C$14="Secondary",$V1484="Classbase"),"Invalid Status type",
AND(OR( $V1484="Classbase", $V1484="Teaching", $V1484="Early years",$V1484="SEND resourced"), NOT(ISBLANK($M1484))),"Space with status type and unusable type.",
AND($V1484= "Classbase",'Establishment details'!$C$22&gt;=10), "Classbase status is only valid in schools with a primary element.",
AND($I1484= "Large",$N1484 &gt; 3.5), "Large rooms with less than 3.5m height.",
AND(OR($V1484="Light practical (science)",$V1484="Light practical (science)",$V1484="Heavy practical (workshops)", $V1484="Heavy practical (clean)"), OR($O1484=0,ISBLANK($O1484))),"Missing sinks count for light and heavy practical spaces.",
AND($M1484 = "Other",ISBLANK($R1484)), "Invalid unusable type / missing note for other unusable type."
),
" ")</f>
        <v>Missing space use.</v>
      </c>
    </row>
    <row r="1485" spans="2:23" ht="15.75" x14ac:dyDescent="0.25">
      <c r="B1485" s="143"/>
      <c r="C1485" s="144"/>
      <c r="D1485" s="144"/>
      <c r="E1485" s="144"/>
      <c r="F1485" s="147" t="str" cm="1">
        <f t="array" ref="F1485">_xlfn.IFNA(CONCATENATE(_xlfn.IFS($D1485="Mezzanine",LEFT($D1485,1), $D1485="Ground Floor",LEFT($D1485,1),$D1485="Basment ",LEFT($D1485,1), $D1485="1st Floor", "0"&amp;LEFT($D1485,1), $D1485="2nd Floor", "0"&amp;LEFT($D1485,1), $D1485="3rd Floor", "0"&amp;LEFT($D1485,1), $D1485="4th Floor", "0"&amp;LEFT($D1485,1), $D1485="5th Floor", "0"&amp;LEFT($D1485,1), $D1485="6th Floor", "0"&amp;LEFT($D1485,1),$D1485="7th Floor", "0"&amp;LEFT($D1485,1),$D1485="8th Floor", "0"&amp;LEFT($D1485,1),$D1485="9th Floor", "0"&amp;LEFT($D1485,1),$D1485="10th Floor", LEFT($D1485,2),$D1485="11th Floor", LEFT($D1485,2),$D1485="12th Floor", LEFT($D1485,2),$D1485="13th Floor", LEFT($D1485,2), $D1485="Lower Ground", LEFT($D1485)&amp;IF(ISNUMBER(FIND(" ",$D1485)),MID($D1485,FIND(" ",$D1485)+1,1),"")&amp;IF(ISNUMBER(FIND(" ",$D1485,FIND(" ",$D1485)+1)),MID($D1485,FIND(" ",$D1485,FIND(" ",$D1485)+1)+1,1),""),$D1485="Upper Ground", LEFT($D1485)&amp;IF(ISNUMBER(FIND(" ",$D1485)),MID($D1485,FIND(" ",$D1485)+1,1),"")&amp;IF(ISNUMBER(FIND(" ",$D1485,FIND(" ",$D1485)+1)),MID($D1485,FIND(" ",$D1485,FIND(" ",$D1485)+1)+1,1),"")),".0",$E1485), " ")</f>
        <v xml:space="preserve"> </v>
      </c>
      <c r="G1485" s="144"/>
      <c r="H1485" s="144"/>
      <c r="I1485" s="144"/>
      <c r="J1485" s="144"/>
      <c r="K1485" s="144"/>
      <c r="L1485" s="149" t="str" cm="1">
        <f t="array" ref="L1485">_xlfn.IFNA(
_xlfn.IFS(
AND($F1485=" ",$G1485=" ",$H1485=" "),"Please update all three: Surveyor Room Reference, Establishment Room Reference and Establishment Room Name",
AND(OR($I1485="General",$I1485="Open plan/ semi-open general",$I1485="Fitted",$I1485="Light practical (science)",$I1485="Light practical (other)",$I1485="Heavy practical (workshops)",$I1485="Heavy practical (clean)",$I1485="Large",$I1485="Storage"),$J1485=0,$K1485=0),"Please update Net Area or Non-net Area",
AND($B1485&lt;&gt;"OUT",$J1485=0,$I1485&lt;&gt;"Non-net",$M1485="85% Circulation"),"Net area not recorded for spaces with 85% circulation unusable type",
AND(OR($I1485="General",$I1485="Open plan/ semi-open general",$I1485="Fitted",$I1485="Light practical (science)",$I1485="Light practical (other)",$I1485="Heavy practical (workshops)",$I1485="Heavy practical (clean)",$I1485="Large",$I1485="Storage"),OR($J1485=0,ISBLANK($J1485))),"Net area not recorded in net spaces",
AND(OR($I1485="Non-net",$I1485="Outdoor space"),$J1485&gt;0),"Net Area Recorded in Non-net space",
AND($I1485="General",$J1485&gt;90),"This general space is over 90m2, please ensure that this space is entered as separate spaces if it usually used as separate spaces",
AND($I1485="Open plan/ semi-open general",$J1485&lt;27),"Open plan general space under 27m2",
AND(OR($K1485=0,ISBLANK($K1485)), $I1485="Non-net"),"Non-net area not recorded in non-net space"
),
" ")</f>
        <v xml:space="preserve"> </v>
      </c>
      <c r="M1485" s="144"/>
      <c r="N1485" s="144"/>
      <c r="O1485" s="144"/>
      <c r="P1485" s="144"/>
      <c r="Q1485" s="144"/>
      <c r="R1485" s="171"/>
      <c r="S1485" s="147">
        <f>NCA_Calculations!$P$1497</f>
        <v>0</v>
      </c>
      <c r="T1485" s="147">
        <f>NCA_Calculations!$Q$1497</f>
        <v>0</v>
      </c>
      <c r="U1485" s="144"/>
      <c r="V1485" s="144"/>
      <c r="W1485" s="149" t="str" cm="1">
        <f t="array" ref="W1485">_xlfn.IFNA(
_xlfn.IFS(
ISBLANK($U1485),"Missing space use.",
AND('Establishment details'!$C$14="Secondary",$V1485="Classbase"),"Invalid Status type",
AND(OR( $V1485="Classbase", $V1485="Teaching", $V1485="Early years",$V1485="SEND resourced"), NOT(ISBLANK($M1485))),"Space with status type and unusable type.",
AND($V1485= "Classbase",'Establishment details'!$C$22&gt;=10), "Classbase status is only valid in schools with a primary element.",
AND($I1485= "Large",$N1485 &gt; 3.5), "Large rooms with less than 3.5m height.",
AND(OR($V1485="Light practical (science)",$V1485="Light practical (science)",$V1485="Heavy practical (workshops)", $V1485="Heavy practical (clean)"), OR($O1485=0,ISBLANK($O1485))),"Missing sinks count for light and heavy practical spaces.",
AND($M1485 = "Other",ISBLANK($R1485)), "Invalid unusable type / missing note for other unusable type."
),
" ")</f>
        <v>Missing space use.</v>
      </c>
    </row>
    <row r="1486" spans="2:23" ht="15.75" x14ac:dyDescent="0.25">
      <c r="B1486" s="143"/>
      <c r="C1486" s="144"/>
      <c r="D1486" s="144"/>
      <c r="E1486" s="144"/>
      <c r="F1486" s="147" t="str" cm="1">
        <f t="array" ref="F1486">_xlfn.IFNA(CONCATENATE(_xlfn.IFS($D1486="Mezzanine",LEFT($D1486,1), $D1486="Ground Floor",LEFT($D1486,1),$D1486="Basment ",LEFT($D1486,1), $D1486="1st Floor", "0"&amp;LEFT($D1486,1), $D1486="2nd Floor", "0"&amp;LEFT($D1486,1), $D1486="3rd Floor", "0"&amp;LEFT($D1486,1), $D1486="4th Floor", "0"&amp;LEFT($D1486,1), $D1486="5th Floor", "0"&amp;LEFT($D1486,1), $D1486="6th Floor", "0"&amp;LEFT($D1486,1),$D1486="7th Floor", "0"&amp;LEFT($D1486,1),$D1486="8th Floor", "0"&amp;LEFT($D1486,1),$D1486="9th Floor", "0"&amp;LEFT($D1486,1),$D1486="10th Floor", LEFT($D1486,2),$D1486="11th Floor", LEFT($D1486,2),$D1486="12th Floor", LEFT($D1486,2),$D1486="13th Floor", LEFT($D1486,2), $D1486="Lower Ground", LEFT($D1486)&amp;IF(ISNUMBER(FIND(" ",$D1486)),MID($D1486,FIND(" ",$D1486)+1,1),"")&amp;IF(ISNUMBER(FIND(" ",$D1486,FIND(" ",$D1486)+1)),MID($D1486,FIND(" ",$D1486,FIND(" ",$D1486)+1)+1,1),""),$D1486="Upper Ground", LEFT($D1486)&amp;IF(ISNUMBER(FIND(" ",$D1486)),MID($D1486,FIND(" ",$D1486)+1,1),"")&amp;IF(ISNUMBER(FIND(" ",$D1486,FIND(" ",$D1486)+1)),MID($D1486,FIND(" ",$D1486,FIND(" ",$D1486)+1)+1,1),"")),".0",$E1486), " ")</f>
        <v xml:space="preserve"> </v>
      </c>
      <c r="G1486" s="144"/>
      <c r="H1486" s="144"/>
      <c r="I1486" s="144"/>
      <c r="J1486" s="144"/>
      <c r="K1486" s="144"/>
      <c r="L1486" s="149" t="str" cm="1">
        <f t="array" ref="L1486">_xlfn.IFNA(
_xlfn.IFS(
AND($F1486=" ",$G1486=" ",$H1486=" "),"Please update all three: Surveyor Room Reference, Establishment Room Reference and Establishment Room Name",
AND(OR($I1486="General",$I1486="Open plan/ semi-open general",$I1486="Fitted",$I1486="Light practical (science)",$I1486="Light practical (other)",$I1486="Heavy practical (workshops)",$I1486="Heavy practical (clean)",$I1486="Large",$I1486="Storage"),$J1486=0,$K1486=0),"Please update Net Area or Non-net Area",
AND($B1486&lt;&gt;"OUT",$J1486=0,$I1486&lt;&gt;"Non-net",$M1486="85% Circulation"),"Net area not recorded for spaces with 85% circulation unusable type",
AND(OR($I1486="General",$I1486="Open plan/ semi-open general",$I1486="Fitted",$I1486="Light practical (science)",$I1486="Light practical (other)",$I1486="Heavy practical (workshops)",$I1486="Heavy practical (clean)",$I1486="Large",$I1486="Storage"),OR($J1486=0,ISBLANK($J1486))),"Net area not recorded in net spaces",
AND(OR($I1486="Non-net",$I1486="Outdoor space"),$J1486&gt;0),"Net Area Recorded in Non-net space",
AND($I1486="General",$J1486&gt;90),"This general space is over 90m2, please ensure that this space is entered as separate spaces if it usually used as separate spaces",
AND($I1486="Open plan/ semi-open general",$J1486&lt;27),"Open plan general space under 27m2",
AND(OR($K1486=0,ISBLANK($K1486)), $I1486="Non-net"),"Non-net area not recorded in non-net space"
),
" ")</f>
        <v xml:space="preserve"> </v>
      </c>
      <c r="M1486" s="144"/>
      <c r="N1486" s="144"/>
      <c r="O1486" s="144"/>
      <c r="P1486" s="144"/>
      <c r="Q1486" s="144"/>
      <c r="R1486" s="171"/>
      <c r="S1486" s="147">
        <f>NCA_Calculations!$P$1498</f>
        <v>0</v>
      </c>
      <c r="T1486" s="147">
        <f>NCA_Calculations!$Q$1498</f>
        <v>0</v>
      </c>
      <c r="U1486" s="144"/>
      <c r="V1486" s="144"/>
      <c r="W1486" s="149" t="str" cm="1">
        <f t="array" ref="W1486">_xlfn.IFNA(
_xlfn.IFS(
ISBLANK($U1486),"Missing space use.",
AND('Establishment details'!$C$14="Secondary",$V1486="Classbase"),"Invalid Status type",
AND(OR( $V1486="Classbase", $V1486="Teaching", $V1486="Early years",$V1486="SEND resourced"), NOT(ISBLANK($M1486))),"Space with status type and unusable type.",
AND($V1486= "Classbase",'Establishment details'!$C$22&gt;=10), "Classbase status is only valid in schools with a primary element.",
AND($I1486= "Large",$N1486 &gt; 3.5), "Large rooms with less than 3.5m height.",
AND(OR($V1486="Light practical (science)",$V1486="Light practical (science)",$V1486="Heavy practical (workshops)", $V1486="Heavy practical (clean)"), OR($O1486=0,ISBLANK($O1486))),"Missing sinks count for light and heavy practical spaces.",
AND($M1486 = "Other",ISBLANK($R1486)), "Invalid unusable type / missing note for other unusable type."
),
" ")</f>
        <v>Missing space use.</v>
      </c>
    </row>
    <row r="1487" spans="2:23" ht="15.75" x14ac:dyDescent="0.25">
      <c r="B1487" s="143"/>
      <c r="C1487" s="144"/>
      <c r="D1487" s="144"/>
      <c r="E1487" s="144"/>
      <c r="F1487" s="147" t="str" cm="1">
        <f t="array" ref="F1487">_xlfn.IFNA(CONCATENATE(_xlfn.IFS($D1487="Mezzanine",LEFT($D1487,1), $D1487="Ground Floor",LEFT($D1487,1),$D1487="Basment ",LEFT($D1487,1), $D1487="1st Floor", "0"&amp;LEFT($D1487,1), $D1487="2nd Floor", "0"&amp;LEFT($D1487,1), $D1487="3rd Floor", "0"&amp;LEFT($D1487,1), $D1487="4th Floor", "0"&amp;LEFT($D1487,1), $D1487="5th Floor", "0"&amp;LEFT($D1487,1), $D1487="6th Floor", "0"&amp;LEFT($D1487,1),$D1487="7th Floor", "0"&amp;LEFT($D1487,1),$D1487="8th Floor", "0"&amp;LEFT($D1487,1),$D1487="9th Floor", "0"&amp;LEFT($D1487,1),$D1487="10th Floor", LEFT($D1487,2),$D1487="11th Floor", LEFT($D1487,2),$D1487="12th Floor", LEFT($D1487,2),$D1487="13th Floor", LEFT($D1487,2), $D1487="Lower Ground", LEFT($D1487)&amp;IF(ISNUMBER(FIND(" ",$D1487)),MID($D1487,FIND(" ",$D1487)+1,1),"")&amp;IF(ISNUMBER(FIND(" ",$D1487,FIND(" ",$D1487)+1)),MID($D1487,FIND(" ",$D1487,FIND(" ",$D1487)+1)+1,1),""),$D1487="Upper Ground", LEFT($D1487)&amp;IF(ISNUMBER(FIND(" ",$D1487)),MID($D1487,FIND(" ",$D1487)+1,1),"")&amp;IF(ISNUMBER(FIND(" ",$D1487,FIND(" ",$D1487)+1)),MID($D1487,FIND(" ",$D1487,FIND(" ",$D1487)+1)+1,1),"")),".0",$E1487), " ")</f>
        <v xml:space="preserve"> </v>
      </c>
      <c r="G1487" s="144"/>
      <c r="H1487" s="144"/>
      <c r="I1487" s="144"/>
      <c r="J1487" s="144"/>
      <c r="K1487" s="144"/>
      <c r="L1487" s="149" t="str" cm="1">
        <f t="array" ref="L1487">_xlfn.IFNA(
_xlfn.IFS(
AND($F1487=" ",$G1487=" ",$H1487=" "),"Please update all three: Surveyor Room Reference, Establishment Room Reference and Establishment Room Name",
AND(OR($I1487="General",$I1487="Open plan/ semi-open general",$I1487="Fitted",$I1487="Light practical (science)",$I1487="Light practical (other)",$I1487="Heavy practical (workshops)",$I1487="Heavy practical (clean)",$I1487="Large",$I1487="Storage"),$J1487=0,$K1487=0),"Please update Net Area or Non-net Area",
AND($B1487&lt;&gt;"OUT",$J1487=0,$I1487&lt;&gt;"Non-net",$M1487="85% Circulation"),"Net area not recorded for spaces with 85% circulation unusable type",
AND(OR($I1487="General",$I1487="Open plan/ semi-open general",$I1487="Fitted",$I1487="Light practical (science)",$I1487="Light practical (other)",$I1487="Heavy practical (workshops)",$I1487="Heavy practical (clean)",$I1487="Large",$I1487="Storage"),OR($J1487=0,ISBLANK($J1487))),"Net area not recorded in net spaces",
AND(OR($I1487="Non-net",$I1487="Outdoor space"),$J1487&gt;0),"Net Area Recorded in Non-net space",
AND($I1487="General",$J1487&gt;90),"This general space is over 90m2, please ensure that this space is entered as separate spaces if it usually used as separate spaces",
AND($I1487="Open plan/ semi-open general",$J1487&lt;27),"Open plan general space under 27m2",
AND(OR($K1487=0,ISBLANK($K1487)), $I1487="Non-net"),"Non-net area not recorded in non-net space"
),
" ")</f>
        <v xml:space="preserve"> </v>
      </c>
      <c r="M1487" s="144"/>
      <c r="N1487" s="144"/>
      <c r="O1487" s="144"/>
      <c r="P1487" s="144"/>
      <c r="Q1487" s="144"/>
      <c r="R1487" s="171"/>
      <c r="S1487" s="147">
        <f>NCA_Calculations!$P$1499</f>
        <v>0</v>
      </c>
      <c r="T1487" s="147">
        <f>NCA_Calculations!$Q$1499</f>
        <v>0</v>
      </c>
      <c r="U1487" s="144"/>
      <c r="V1487" s="144"/>
      <c r="W1487" s="149" t="str" cm="1">
        <f t="array" ref="W1487">_xlfn.IFNA(
_xlfn.IFS(
ISBLANK($U1487),"Missing space use.",
AND('Establishment details'!$C$14="Secondary",$V1487="Classbase"),"Invalid Status type",
AND(OR( $V1487="Classbase", $V1487="Teaching", $V1487="Early years",$V1487="SEND resourced"), NOT(ISBLANK($M1487))),"Space with status type and unusable type.",
AND($V1487= "Classbase",'Establishment details'!$C$22&gt;=10), "Classbase status is only valid in schools with a primary element.",
AND($I1487= "Large",$N1487 &gt; 3.5), "Large rooms with less than 3.5m height.",
AND(OR($V1487="Light practical (science)",$V1487="Light practical (science)",$V1487="Heavy practical (workshops)", $V1487="Heavy practical (clean)"), OR($O1487=0,ISBLANK($O1487))),"Missing sinks count for light and heavy practical spaces.",
AND($M1487 = "Other",ISBLANK($R1487)), "Invalid unusable type / missing note for other unusable type."
),
" ")</f>
        <v>Missing space use.</v>
      </c>
    </row>
    <row r="1488" spans="2:23" ht="15.75" x14ac:dyDescent="0.25">
      <c r="B1488" s="143"/>
      <c r="C1488" s="144"/>
      <c r="D1488" s="144"/>
      <c r="E1488" s="144"/>
      <c r="F1488" s="147" t="str" cm="1">
        <f t="array" ref="F1488">_xlfn.IFNA(CONCATENATE(_xlfn.IFS($D1488="Mezzanine",LEFT($D1488,1), $D1488="Ground Floor",LEFT($D1488,1),$D1488="Basment ",LEFT($D1488,1), $D1488="1st Floor", "0"&amp;LEFT($D1488,1), $D1488="2nd Floor", "0"&amp;LEFT($D1488,1), $D1488="3rd Floor", "0"&amp;LEFT($D1488,1), $D1488="4th Floor", "0"&amp;LEFT($D1488,1), $D1488="5th Floor", "0"&amp;LEFT($D1488,1), $D1488="6th Floor", "0"&amp;LEFT($D1488,1),$D1488="7th Floor", "0"&amp;LEFT($D1488,1),$D1488="8th Floor", "0"&amp;LEFT($D1488,1),$D1488="9th Floor", "0"&amp;LEFT($D1488,1),$D1488="10th Floor", LEFT($D1488,2),$D1488="11th Floor", LEFT($D1488,2),$D1488="12th Floor", LEFT($D1488,2),$D1488="13th Floor", LEFT($D1488,2), $D1488="Lower Ground", LEFT($D1488)&amp;IF(ISNUMBER(FIND(" ",$D1488)),MID($D1488,FIND(" ",$D1488)+1,1),"")&amp;IF(ISNUMBER(FIND(" ",$D1488,FIND(" ",$D1488)+1)),MID($D1488,FIND(" ",$D1488,FIND(" ",$D1488)+1)+1,1),""),$D1488="Upper Ground", LEFT($D1488)&amp;IF(ISNUMBER(FIND(" ",$D1488)),MID($D1488,FIND(" ",$D1488)+1,1),"")&amp;IF(ISNUMBER(FIND(" ",$D1488,FIND(" ",$D1488)+1)),MID($D1488,FIND(" ",$D1488,FIND(" ",$D1488)+1)+1,1),"")),".0",$E1488), " ")</f>
        <v xml:space="preserve"> </v>
      </c>
      <c r="G1488" s="144"/>
      <c r="H1488" s="144"/>
      <c r="I1488" s="144"/>
      <c r="J1488" s="144"/>
      <c r="K1488" s="144"/>
      <c r="L1488" s="149" t="str" cm="1">
        <f t="array" ref="L1488">_xlfn.IFNA(
_xlfn.IFS(
AND($F1488=" ",$G1488=" ",$H1488=" "),"Please update all three: Surveyor Room Reference, Establishment Room Reference and Establishment Room Name",
AND(OR($I1488="General",$I1488="Open plan/ semi-open general",$I1488="Fitted",$I1488="Light practical (science)",$I1488="Light practical (other)",$I1488="Heavy practical (workshops)",$I1488="Heavy practical (clean)",$I1488="Large",$I1488="Storage"),$J1488=0,$K1488=0),"Please update Net Area or Non-net Area",
AND($B1488&lt;&gt;"OUT",$J1488=0,$I1488&lt;&gt;"Non-net",$M1488="85% Circulation"),"Net area not recorded for spaces with 85% circulation unusable type",
AND(OR($I1488="General",$I1488="Open plan/ semi-open general",$I1488="Fitted",$I1488="Light practical (science)",$I1488="Light practical (other)",$I1488="Heavy practical (workshops)",$I1488="Heavy practical (clean)",$I1488="Large",$I1488="Storage"),OR($J1488=0,ISBLANK($J1488))),"Net area not recorded in net spaces",
AND(OR($I1488="Non-net",$I1488="Outdoor space"),$J1488&gt;0),"Net Area Recorded in Non-net space",
AND($I1488="General",$J1488&gt;90),"This general space is over 90m2, please ensure that this space is entered as separate spaces if it usually used as separate spaces",
AND($I1488="Open plan/ semi-open general",$J1488&lt;27),"Open plan general space under 27m2",
AND(OR($K1488=0,ISBLANK($K1488)), $I1488="Non-net"),"Non-net area not recorded in non-net space"
),
" ")</f>
        <v xml:space="preserve"> </v>
      </c>
      <c r="M1488" s="144"/>
      <c r="N1488" s="144"/>
      <c r="O1488" s="144"/>
      <c r="P1488" s="144"/>
      <c r="Q1488" s="144"/>
      <c r="R1488" s="171"/>
      <c r="S1488" s="147">
        <f>NCA_Calculations!$P$1500</f>
        <v>0</v>
      </c>
      <c r="T1488" s="147">
        <f>NCA_Calculations!$Q$1500</f>
        <v>0</v>
      </c>
      <c r="U1488" s="144"/>
      <c r="V1488" s="144"/>
      <c r="W1488" s="149" t="str" cm="1">
        <f t="array" ref="W1488">_xlfn.IFNA(
_xlfn.IFS(
ISBLANK($U1488),"Missing space use.",
AND('Establishment details'!$C$14="Secondary",$V1488="Classbase"),"Invalid Status type",
AND(OR( $V1488="Classbase", $V1488="Teaching", $V1488="Early years",$V1488="SEND resourced"), NOT(ISBLANK($M1488))),"Space with status type and unusable type.",
AND($V1488= "Classbase",'Establishment details'!$C$22&gt;=10), "Classbase status is only valid in schools with a primary element.",
AND($I1488= "Large",$N1488 &gt; 3.5), "Large rooms with less than 3.5m height.",
AND(OR($V1488="Light practical (science)",$V1488="Light practical (science)",$V1488="Heavy practical (workshops)", $V1488="Heavy practical (clean)"), OR($O1488=0,ISBLANK($O1488))),"Missing sinks count for light and heavy practical spaces.",
AND($M1488 = "Other",ISBLANK($R1488)), "Invalid unusable type / missing note for other unusable type."
),
" ")</f>
        <v>Missing space use.</v>
      </c>
    </row>
    <row r="1489" spans="2:23" ht="15.75" x14ac:dyDescent="0.25">
      <c r="B1489" s="143"/>
      <c r="C1489" s="144"/>
      <c r="D1489" s="144"/>
      <c r="E1489" s="144"/>
      <c r="F1489" s="147" t="str" cm="1">
        <f t="array" ref="F1489">_xlfn.IFNA(CONCATENATE(_xlfn.IFS($D1489="Mezzanine",LEFT($D1489,1), $D1489="Ground Floor",LEFT($D1489,1),$D1489="Basment ",LEFT($D1489,1), $D1489="1st Floor", "0"&amp;LEFT($D1489,1), $D1489="2nd Floor", "0"&amp;LEFT($D1489,1), $D1489="3rd Floor", "0"&amp;LEFT($D1489,1), $D1489="4th Floor", "0"&amp;LEFT($D1489,1), $D1489="5th Floor", "0"&amp;LEFT($D1489,1), $D1489="6th Floor", "0"&amp;LEFT($D1489,1),$D1489="7th Floor", "0"&amp;LEFT($D1489,1),$D1489="8th Floor", "0"&amp;LEFT($D1489,1),$D1489="9th Floor", "0"&amp;LEFT($D1489,1),$D1489="10th Floor", LEFT($D1489,2),$D1489="11th Floor", LEFT($D1489,2),$D1489="12th Floor", LEFT($D1489,2),$D1489="13th Floor", LEFT($D1489,2), $D1489="Lower Ground", LEFT($D1489)&amp;IF(ISNUMBER(FIND(" ",$D1489)),MID($D1489,FIND(" ",$D1489)+1,1),"")&amp;IF(ISNUMBER(FIND(" ",$D1489,FIND(" ",$D1489)+1)),MID($D1489,FIND(" ",$D1489,FIND(" ",$D1489)+1)+1,1),""),$D1489="Upper Ground", LEFT($D1489)&amp;IF(ISNUMBER(FIND(" ",$D1489)),MID($D1489,FIND(" ",$D1489)+1,1),"")&amp;IF(ISNUMBER(FIND(" ",$D1489,FIND(" ",$D1489)+1)),MID($D1489,FIND(" ",$D1489,FIND(" ",$D1489)+1)+1,1),"")),".0",$E1489), " ")</f>
        <v xml:space="preserve"> </v>
      </c>
      <c r="G1489" s="144"/>
      <c r="H1489" s="144"/>
      <c r="I1489" s="144"/>
      <c r="J1489" s="144"/>
      <c r="K1489" s="144"/>
      <c r="L1489" s="149" t="str" cm="1">
        <f t="array" ref="L1489">_xlfn.IFNA(
_xlfn.IFS(
AND($F1489=" ",$G1489=" ",$H1489=" "),"Please update all three: Surveyor Room Reference, Establishment Room Reference and Establishment Room Name",
AND(OR($I1489="General",$I1489="Open plan/ semi-open general",$I1489="Fitted",$I1489="Light practical (science)",$I1489="Light practical (other)",$I1489="Heavy practical (workshops)",$I1489="Heavy practical (clean)",$I1489="Large",$I1489="Storage"),$J1489=0,$K1489=0),"Please update Net Area or Non-net Area",
AND($B1489&lt;&gt;"OUT",$J1489=0,$I1489&lt;&gt;"Non-net",$M1489="85% Circulation"),"Net area not recorded for spaces with 85% circulation unusable type",
AND(OR($I1489="General",$I1489="Open plan/ semi-open general",$I1489="Fitted",$I1489="Light practical (science)",$I1489="Light practical (other)",$I1489="Heavy practical (workshops)",$I1489="Heavy practical (clean)",$I1489="Large",$I1489="Storage"),OR($J1489=0,ISBLANK($J1489))),"Net area not recorded in net spaces",
AND(OR($I1489="Non-net",$I1489="Outdoor space"),$J1489&gt;0),"Net Area Recorded in Non-net space",
AND($I1489="General",$J1489&gt;90),"This general space is over 90m2, please ensure that this space is entered as separate spaces if it usually used as separate spaces",
AND($I1489="Open plan/ semi-open general",$J1489&lt;27),"Open plan general space under 27m2",
AND(OR($K1489=0,ISBLANK($K1489)), $I1489="Non-net"),"Non-net area not recorded in non-net space"
),
" ")</f>
        <v xml:space="preserve"> </v>
      </c>
      <c r="M1489" s="144"/>
      <c r="N1489" s="144"/>
      <c r="O1489" s="144"/>
      <c r="P1489" s="144"/>
      <c r="Q1489" s="144"/>
      <c r="R1489" s="171"/>
      <c r="S1489" s="147">
        <f>NCA_Calculations!$P$1501</f>
        <v>0</v>
      </c>
      <c r="T1489" s="147">
        <f>NCA_Calculations!$Q$1501</f>
        <v>0</v>
      </c>
      <c r="U1489" s="144"/>
      <c r="V1489" s="144"/>
      <c r="W1489" s="149" t="str" cm="1">
        <f t="array" ref="W1489">_xlfn.IFNA(
_xlfn.IFS(
ISBLANK($U1489),"Missing space use.",
AND('Establishment details'!$C$14="Secondary",$V1489="Classbase"),"Invalid Status type",
AND(OR( $V1489="Classbase", $V1489="Teaching", $V1489="Early years",$V1489="SEND resourced"), NOT(ISBLANK($M1489))),"Space with status type and unusable type.",
AND($V1489= "Classbase",'Establishment details'!$C$22&gt;=10), "Classbase status is only valid in schools with a primary element.",
AND($I1489= "Large",$N1489 &gt; 3.5), "Large rooms with less than 3.5m height.",
AND(OR($V1489="Light practical (science)",$V1489="Light practical (science)",$V1489="Heavy practical (workshops)", $V1489="Heavy practical (clean)"), OR($O1489=0,ISBLANK($O1489))),"Missing sinks count for light and heavy practical spaces.",
AND($M1489 = "Other",ISBLANK($R1489)), "Invalid unusable type / missing note for other unusable type."
),
" ")</f>
        <v>Missing space use.</v>
      </c>
    </row>
    <row r="1490" spans="2:23" ht="15.75" x14ac:dyDescent="0.25">
      <c r="B1490" s="143"/>
      <c r="C1490" s="144"/>
      <c r="D1490" s="144"/>
      <c r="E1490" s="144"/>
      <c r="F1490" s="147" t="str" cm="1">
        <f t="array" ref="F1490">_xlfn.IFNA(CONCATENATE(_xlfn.IFS($D1490="Mezzanine",LEFT($D1490,1), $D1490="Ground Floor",LEFT($D1490,1),$D1490="Basment ",LEFT($D1490,1), $D1490="1st Floor", "0"&amp;LEFT($D1490,1), $D1490="2nd Floor", "0"&amp;LEFT($D1490,1), $D1490="3rd Floor", "0"&amp;LEFT($D1490,1), $D1490="4th Floor", "0"&amp;LEFT($D1490,1), $D1490="5th Floor", "0"&amp;LEFT($D1490,1), $D1490="6th Floor", "0"&amp;LEFT($D1490,1),$D1490="7th Floor", "0"&amp;LEFT($D1490,1),$D1490="8th Floor", "0"&amp;LEFT($D1490,1),$D1490="9th Floor", "0"&amp;LEFT($D1490,1),$D1490="10th Floor", LEFT($D1490,2),$D1490="11th Floor", LEFT($D1490,2),$D1490="12th Floor", LEFT($D1490,2),$D1490="13th Floor", LEFT($D1490,2), $D1490="Lower Ground", LEFT($D1490)&amp;IF(ISNUMBER(FIND(" ",$D1490)),MID($D1490,FIND(" ",$D1490)+1,1),"")&amp;IF(ISNUMBER(FIND(" ",$D1490,FIND(" ",$D1490)+1)),MID($D1490,FIND(" ",$D1490,FIND(" ",$D1490)+1)+1,1),""),$D1490="Upper Ground", LEFT($D1490)&amp;IF(ISNUMBER(FIND(" ",$D1490)),MID($D1490,FIND(" ",$D1490)+1,1),"")&amp;IF(ISNUMBER(FIND(" ",$D1490,FIND(" ",$D1490)+1)),MID($D1490,FIND(" ",$D1490,FIND(" ",$D1490)+1)+1,1),"")),".0",$E1490), " ")</f>
        <v xml:space="preserve"> </v>
      </c>
      <c r="G1490" s="144"/>
      <c r="H1490" s="144"/>
      <c r="I1490" s="144"/>
      <c r="J1490" s="144"/>
      <c r="K1490" s="144"/>
      <c r="L1490" s="149" t="str" cm="1">
        <f t="array" ref="L1490">_xlfn.IFNA(
_xlfn.IFS(
AND($F1490=" ",$G1490=" ",$H1490=" "),"Please update all three: Surveyor Room Reference, Establishment Room Reference and Establishment Room Name",
AND(OR($I1490="General",$I1490="Open plan/ semi-open general",$I1490="Fitted",$I1490="Light practical (science)",$I1490="Light practical (other)",$I1490="Heavy practical (workshops)",$I1490="Heavy practical (clean)",$I1490="Large",$I1490="Storage"),$J1490=0,$K1490=0),"Please update Net Area or Non-net Area",
AND($B1490&lt;&gt;"OUT",$J1490=0,$I1490&lt;&gt;"Non-net",$M1490="85% Circulation"),"Net area not recorded for spaces with 85% circulation unusable type",
AND(OR($I1490="General",$I1490="Open plan/ semi-open general",$I1490="Fitted",$I1490="Light practical (science)",$I1490="Light practical (other)",$I1490="Heavy practical (workshops)",$I1490="Heavy practical (clean)",$I1490="Large",$I1490="Storage"),OR($J1490=0,ISBLANK($J1490))),"Net area not recorded in net spaces",
AND(OR($I1490="Non-net",$I1490="Outdoor space"),$J1490&gt;0),"Net Area Recorded in Non-net space",
AND($I1490="General",$J1490&gt;90),"This general space is over 90m2, please ensure that this space is entered as separate spaces if it usually used as separate spaces",
AND($I1490="Open plan/ semi-open general",$J1490&lt;27),"Open plan general space under 27m2",
AND(OR($K1490=0,ISBLANK($K1490)), $I1490="Non-net"),"Non-net area not recorded in non-net space"
),
" ")</f>
        <v xml:space="preserve"> </v>
      </c>
      <c r="M1490" s="144"/>
      <c r="N1490" s="144"/>
      <c r="O1490" s="144"/>
      <c r="P1490" s="144"/>
      <c r="Q1490" s="144"/>
      <c r="R1490" s="171"/>
      <c r="S1490" s="147">
        <f>NCA_Calculations!$P$1502</f>
        <v>0</v>
      </c>
      <c r="T1490" s="147">
        <f>NCA_Calculations!$Q$1502</f>
        <v>0</v>
      </c>
      <c r="U1490" s="144"/>
      <c r="V1490" s="144"/>
      <c r="W1490" s="149" t="str" cm="1">
        <f t="array" ref="W1490">_xlfn.IFNA(
_xlfn.IFS(
ISBLANK($U1490),"Missing space use.",
AND('Establishment details'!$C$14="Secondary",$V1490="Classbase"),"Invalid Status type",
AND(OR( $V1490="Classbase", $V1490="Teaching", $V1490="Early years",$V1490="SEND resourced"), NOT(ISBLANK($M1490))),"Space with status type and unusable type.",
AND($V1490= "Classbase",'Establishment details'!$C$22&gt;=10), "Classbase status is only valid in schools with a primary element.",
AND($I1490= "Large",$N1490 &gt; 3.5), "Large rooms with less than 3.5m height.",
AND(OR($V1490="Light practical (science)",$V1490="Light practical (science)",$V1490="Heavy practical (workshops)", $V1490="Heavy practical (clean)"), OR($O1490=0,ISBLANK($O1490))),"Missing sinks count for light and heavy practical spaces.",
AND($M1490 = "Other",ISBLANK($R1490)), "Invalid unusable type / missing note for other unusable type."
),
" ")</f>
        <v>Missing space use.</v>
      </c>
    </row>
    <row r="1491" spans="2:23" ht="15.75" x14ac:dyDescent="0.25">
      <c r="B1491" s="143"/>
      <c r="C1491" s="144"/>
      <c r="D1491" s="144"/>
      <c r="E1491" s="144"/>
      <c r="F1491" s="147" t="str" cm="1">
        <f t="array" ref="F1491">_xlfn.IFNA(CONCATENATE(_xlfn.IFS($D1491="Mezzanine",LEFT($D1491,1), $D1491="Ground Floor",LEFT($D1491,1),$D1491="Basment ",LEFT($D1491,1), $D1491="1st Floor", "0"&amp;LEFT($D1491,1), $D1491="2nd Floor", "0"&amp;LEFT($D1491,1), $D1491="3rd Floor", "0"&amp;LEFT($D1491,1), $D1491="4th Floor", "0"&amp;LEFT($D1491,1), $D1491="5th Floor", "0"&amp;LEFT($D1491,1), $D1491="6th Floor", "0"&amp;LEFT($D1491,1),$D1491="7th Floor", "0"&amp;LEFT($D1491,1),$D1491="8th Floor", "0"&amp;LEFT($D1491,1),$D1491="9th Floor", "0"&amp;LEFT($D1491,1),$D1491="10th Floor", LEFT($D1491,2),$D1491="11th Floor", LEFT($D1491,2),$D1491="12th Floor", LEFT($D1491,2),$D1491="13th Floor", LEFT($D1491,2), $D1491="Lower Ground", LEFT($D1491)&amp;IF(ISNUMBER(FIND(" ",$D1491)),MID($D1491,FIND(" ",$D1491)+1,1),"")&amp;IF(ISNUMBER(FIND(" ",$D1491,FIND(" ",$D1491)+1)),MID($D1491,FIND(" ",$D1491,FIND(" ",$D1491)+1)+1,1),""),$D1491="Upper Ground", LEFT($D1491)&amp;IF(ISNUMBER(FIND(" ",$D1491)),MID($D1491,FIND(" ",$D1491)+1,1),"")&amp;IF(ISNUMBER(FIND(" ",$D1491,FIND(" ",$D1491)+1)),MID($D1491,FIND(" ",$D1491,FIND(" ",$D1491)+1)+1,1),"")),".0",$E1491), " ")</f>
        <v xml:space="preserve"> </v>
      </c>
      <c r="G1491" s="144"/>
      <c r="H1491" s="144"/>
      <c r="I1491" s="144"/>
      <c r="J1491" s="144"/>
      <c r="K1491" s="144"/>
      <c r="L1491" s="149" t="str" cm="1">
        <f t="array" ref="L1491">_xlfn.IFNA(
_xlfn.IFS(
AND($F1491=" ",$G1491=" ",$H1491=" "),"Please update all three: Surveyor Room Reference, Establishment Room Reference and Establishment Room Name",
AND(OR($I1491="General",$I1491="Open plan/ semi-open general",$I1491="Fitted",$I1491="Light practical (science)",$I1491="Light practical (other)",$I1491="Heavy practical (workshops)",$I1491="Heavy practical (clean)",$I1491="Large",$I1491="Storage"),$J1491=0,$K1491=0),"Please update Net Area or Non-net Area",
AND($B1491&lt;&gt;"OUT",$J1491=0,$I1491&lt;&gt;"Non-net",$M1491="85% Circulation"),"Net area not recorded for spaces with 85% circulation unusable type",
AND(OR($I1491="General",$I1491="Open plan/ semi-open general",$I1491="Fitted",$I1491="Light practical (science)",$I1491="Light practical (other)",$I1491="Heavy practical (workshops)",$I1491="Heavy practical (clean)",$I1491="Large",$I1491="Storage"),OR($J1491=0,ISBLANK($J1491))),"Net area not recorded in net spaces",
AND(OR($I1491="Non-net",$I1491="Outdoor space"),$J1491&gt;0),"Net Area Recorded in Non-net space",
AND($I1491="General",$J1491&gt;90),"This general space is over 90m2, please ensure that this space is entered as separate spaces if it usually used as separate spaces",
AND($I1491="Open plan/ semi-open general",$J1491&lt;27),"Open plan general space under 27m2",
AND(OR($K1491=0,ISBLANK($K1491)), $I1491="Non-net"),"Non-net area not recorded in non-net space"
),
" ")</f>
        <v xml:space="preserve"> </v>
      </c>
      <c r="M1491" s="144"/>
      <c r="N1491" s="144"/>
      <c r="O1491" s="144"/>
      <c r="P1491" s="144"/>
      <c r="Q1491" s="144"/>
      <c r="R1491" s="171"/>
      <c r="S1491" s="147">
        <f>NCA_Calculations!$P$1503</f>
        <v>0</v>
      </c>
      <c r="T1491" s="147">
        <f>NCA_Calculations!$Q$1503</f>
        <v>0</v>
      </c>
      <c r="U1491" s="144"/>
      <c r="V1491" s="144"/>
      <c r="W1491" s="149" t="str" cm="1">
        <f t="array" ref="W1491">_xlfn.IFNA(
_xlfn.IFS(
ISBLANK($U1491),"Missing space use.",
AND('Establishment details'!$C$14="Secondary",$V1491="Classbase"),"Invalid Status type",
AND(OR( $V1491="Classbase", $V1491="Teaching", $V1491="Early years",$V1491="SEND resourced"), NOT(ISBLANK($M1491))),"Space with status type and unusable type.",
AND($V1491= "Classbase",'Establishment details'!$C$22&gt;=10), "Classbase status is only valid in schools with a primary element.",
AND($I1491= "Large",$N1491 &gt; 3.5), "Large rooms with less than 3.5m height.",
AND(OR($V1491="Light practical (science)",$V1491="Light practical (science)",$V1491="Heavy practical (workshops)", $V1491="Heavy practical (clean)"), OR($O1491=0,ISBLANK($O1491))),"Missing sinks count for light and heavy practical spaces.",
AND($M1491 = "Other",ISBLANK($R1491)), "Invalid unusable type / missing note for other unusable type."
),
" ")</f>
        <v>Missing space use.</v>
      </c>
    </row>
    <row r="1492" spans="2:23" ht="15.75" x14ac:dyDescent="0.25">
      <c r="B1492" s="143"/>
      <c r="C1492" s="144"/>
      <c r="D1492" s="144"/>
      <c r="E1492" s="144"/>
      <c r="F1492" s="147" t="str" cm="1">
        <f t="array" ref="F1492">_xlfn.IFNA(CONCATENATE(_xlfn.IFS($D1492="Mezzanine",LEFT($D1492,1), $D1492="Ground Floor",LEFT($D1492,1),$D1492="Basment ",LEFT($D1492,1), $D1492="1st Floor", "0"&amp;LEFT($D1492,1), $D1492="2nd Floor", "0"&amp;LEFT($D1492,1), $D1492="3rd Floor", "0"&amp;LEFT($D1492,1), $D1492="4th Floor", "0"&amp;LEFT($D1492,1), $D1492="5th Floor", "0"&amp;LEFT($D1492,1), $D1492="6th Floor", "0"&amp;LEFT($D1492,1),$D1492="7th Floor", "0"&amp;LEFT($D1492,1),$D1492="8th Floor", "0"&amp;LEFT($D1492,1),$D1492="9th Floor", "0"&amp;LEFT($D1492,1),$D1492="10th Floor", LEFT($D1492,2),$D1492="11th Floor", LEFT($D1492,2),$D1492="12th Floor", LEFT($D1492,2),$D1492="13th Floor", LEFT($D1492,2), $D1492="Lower Ground", LEFT($D1492)&amp;IF(ISNUMBER(FIND(" ",$D1492)),MID($D1492,FIND(" ",$D1492)+1,1),"")&amp;IF(ISNUMBER(FIND(" ",$D1492,FIND(" ",$D1492)+1)),MID($D1492,FIND(" ",$D1492,FIND(" ",$D1492)+1)+1,1),""),$D1492="Upper Ground", LEFT($D1492)&amp;IF(ISNUMBER(FIND(" ",$D1492)),MID($D1492,FIND(" ",$D1492)+1,1),"")&amp;IF(ISNUMBER(FIND(" ",$D1492,FIND(" ",$D1492)+1)),MID($D1492,FIND(" ",$D1492,FIND(" ",$D1492)+1)+1,1),"")),".0",$E1492), " ")</f>
        <v xml:space="preserve"> </v>
      </c>
      <c r="G1492" s="144"/>
      <c r="H1492" s="144"/>
      <c r="I1492" s="144"/>
      <c r="J1492" s="144"/>
      <c r="K1492" s="144"/>
      <c r="L1492" s="149" t="str" cm="1">
        <f t="array" ref="L1492">_xlfn.IFNA(
_xlfn.IFS(
AND($F1492=" ",$G1492=" ",$H1492=" "),"Please update all three: Surveyor Room Reference, Establishment Room Reference and Establishment Room Name",
AND(OR($I1492="General",$I1492="Open plan/ semi-open general",$I1492="Fitted",$I1492="Light practical (science)",$I1492="Light practical (other)",$I1492="Heavy practical (workshops)",$I1492="Heavy practical (clean)",$I1492="Large",$I1492="Storage"),$J1492=0,$K1492=0),"Please update Net Area or Non-net Area",
AND($B1492&lt;&gt;"OUT",$J1492=0,$I1492&lt;&gt;"Non-net",$M1492="85% Circulation"),"Net area not recorded for spaces with 85% circulation unusable type",
AND(OR($I1492="General",$I1492="Open plan/ semi-open general",$I1492="Fitted",$I1492="Light practical (science)",$I1492="Light practical (other)",$I1492="Heavy practical (workshops)",$I1492="Heavy practical (clean)",$I1492="Large",$I1492="Storage"),OR($J1492=0,ISBLANK($J1492))),"Net area not recorded in net spaces",
AND(OR($I1492="Non-net",$I1492="Outdoor space"),$J1492&gt;0),"Net Area Recorded in Non-net space",
AND($I1492="General",$J1492&gt;90),"This general space is over 90m2, please ensure that this space is entered as separate spaces if it usually used as separate spaces",
AND($I1492="Open plan/ semi-open general",$J1492&lt;27),"Open plan general space under 27m2",
AND(OR($K1492=0,ISBLANK($K1492)), $I1492="Non-net"),"Non-net area not recorded in non-net space"
),
" ")</f>
        <v xml:space="preserve"> </v>
      </c>
      <c r="M1492" s="144"/>
      <c r="N1492" s="144"/>
      <c r="O1492" s="144"/>
      <c r="P1492" s="144"/>
      <c r="Q1492" s="144"/>
      <c r="R1492" s="171"/>
      <c r="S1492" s="147">
        <f>NCA_Calculations!$P$1504</f>
        <v>0</v>
      </c>
      <c r="T1492" s="147">
        <f>NCA_Calculations!$Q$1504</f>
        <v>0</v>
      </c>
      <c r="U1492" s="144"/>
      <c r="V1492" s="144"/>
      <c r="W1492" s="149" t="str" cm="1">
        <f t="array" ref="W1492">_xlfn.IFNA(
_xlfn.IFS(
ISBLANK($U1492),"Missing space use.",
AND('Establishment details'!$C$14="Secondary",$V1492="Classbase"),"Invalid Status type",
AND(OR( $V1492="Classbase", $V1492="Teaching", $V1492="Early years",$V1492="SEND resourced"), NOT(ISBLANK($M1492))),"Space with status type and unusable type.",
AND($V1492= "Classbase",'Establishment details'!$C$22&gt;=10), "Classbase status is only valid in schools with a primary element.",
AND($I1492= "Large",$N1492 &gt; 3.5), "Large rooms with less than 3.5m height.",
AND(OR($V1492="Light practical (science)",$V1492="Light practical (science)",$V1492="Heavy practical (workshops)", $V1492="Heavy practical (clean)"), OR($O1492=0,ISBLANK($O1492))),"Missing sinks count for light and heavy practical spaces.",
AND($M1492 = "Other",ISBLANK($R1492)), "Invalid unusable type / missing note for other unusable type."
),
" ")</f>
        <v>Missing space use.</v>
      </c>
    </row>
    <row r="1493" spans="2:23" ht="15.75" x14ac:dyDescent="0.25">
      <c r="B1493" s="143"/>
      <c r="C1493" s="144"/>
      <c r="D1493" s="144"/>
      <c r="E1493" s="144"/>
      <c r="F1493" s="147" t="str" cm="1">
        <f t="array" ref="F1493">_xlfn.IFNA(CONCATENATE(_xlfn.IFS($D1493="Mezzanine",LEFT($D1493,1), $D1493="Ground Floor",LEFT($D1493,1),$D1493="Basment ",LEFT($D1493,1), $D1493="1st Floor", "0"&amp;LEFT($D1493,1), $D1493="2nd Floor", "0"&amp;LEFT($D1493,1), $D1493="3rd Floor", "0"&amp;LEFT($D1493,1), $D1493="4th Floor", "0"&amp;LEFT($D1493,1), $D1493="5th Floor", "0"&amp;LEFT($D1493,1), $D1493="6th Floor", "0"&amp;LEFT($D1493,1),$D1493="7th Floor", "0"&amp;LEFT($D1493,1),$D1493="8th Floor", "0"&amp;LEFT($D1493,1),$D1493="9th Floor", "0"&amp;LEFT($D1493,1),$D1493="10th Floor", LEFT($D1493,2),$D1493="11th Floor", LEFT($D1493,2),$D1493="12th Floor", LEFT($D1493,2),$D1493="13th Floor", LEFT($D1493,2), $D1493="Lower Ground", LEFT($D1493)&amp;IF(ISNUMBER(FIND(" ",$D1493)),MID($D1493,FIND(" ",$D1493)+1,1),"")&amp;IF(ISNUMBER(FIND(" ",$D1493,FIND(" ",$D1493)+1)),MID($D1493,FIND(" ",$D1493,FIND(" ",$D1493)+1)+1,1),""),$D1493="Upper Ground", LEFT($D1493)&amp;IF(ISNUMBER(FIND(" ",$D1493)),MID($D1493,FIND(" ",$D1493)+1,1),"")&amp;IF(ISNUMBER(FIND(" ",$D1493,FIND(" ",$D1493)+1)),MID($D1493,FIND(" ",$D1493,FIND(" ",$D1493)+1)+1,1),"")),".0",$E1493), " ")</f>
        <v xml:space="preserve"> </v>
      </c>
      <c r="G1493" s="144"/>
      <c r="H1493" s="144"/>
      <c r="I1493" s="144"/>
      <c r="J1493" s="144"/>
      <c r="K1493" s="144"/>
      <c r="L1493" s="149" t="str" cm="1">
        <f t="array" ref="L1493">_xlfn.IFNA(
_xlfn.IFS(
AND($F1493=" ",$G1493=" ",$H1493=" "),"Please update all three: Surveyor Room Reference, Establishment Room Reference and Establishment Room Name",
AND(OR($I1493="General",$I1493="Open plan/ semi-open general",$I1493="Fitted",$I1493="Light practical (science)",$I1493="Light practical (other)",$I1493="Heavy practical (workshops)",$I1493="Heavy practical (clean)",$I1493="Large",$I1493="Storage"),$J1493=0,$K1493=0),"Please update Net Area or Non-net Area",
AND($B1493&lt;&gt;"OUT",$J1493=0,$I1493&lt;&gt;"Non-net",$M1493="85% Circulation"),"Net area not recorded for spaces with 85% circulation unusable type",
AND(OR($I1493="General",$I1493="Open plan/ semi-open general",$I1493="Fitted",$I1493="Light practical (science)",$I1493="Light practical (other)",$I1493="Heavy practical (workshops)",$I1493="Heavy practical (clean)",$I1493="Large",$I1493="Storage"),OR($J1493=0,ISBLANK($J1493))),"Net area not recorded in net spaces",
AND(OR($I1493="Non-net",$I1493="Outdoor space"),$J1493&gt;0),"Net Area Recorded in Non-net space",
AND($I1493="General",$J1493&gt;90),"This general space is over 90m2, please ensure that this space is entered as separate spaces if it usually used as separate spaces",
AND($I1493="Open plan/ semi-open general",$J1493&lt;27),"Open plan general space under 27m2",
AND(OR($K1493=0,ISBLANK($K1493)), $I1493="Non-net"),"Non-net area not recorded in non-net space"
),
" ")</f>
        <v xml:space="preserve"> </v>
      </c>
      <c r="M1493" s="144"/>
      <c r="N1493" s="144"/>
      <c r="O1493" s="144"/>
      <c r="P1493" s="144"/>
      <c r="Q1493" s="144"/>
      <c r="R1493" s="171"/>
      <c r="S1493" s="147">
        <f>NCA_Calculations!$P$1505</f>
        <v>0</v>
      </c>
      <c r="T1493" s="147">
        <f>NCA_Calculations!$Q$1505</f>
        <v>0</v>
      </c>
      <c r="U1493" s="144"/>
      <c r="V1493" s="144"/>
      <c r="W1493" s="149" t="str" cm="1">
        <f t="array" ref="W1493">_xlfn.IFNA(
_xlfn.IFS(
ISBLANK($U1493),"Missing space use.",
AND('Establishment details'!$C$14="Secondary",$V1493="Classbase"),"Invalid Status type",
AND(OR( $V1493="Classbase", $V1493="Teaching", $V1493="Early years",$V1493="SEND resourced"), NOT(ISBLANK($M1493))),"Space with status type and unusable type.",
AND($V1493= "Classbase",'Establishment details'!$C$22&gt;=10), "Classbase status is only valid in schools with a primary element.",
AND($I1493= "Large",$N1493 &gt; 3.5), "Large rooms with less than 3.5m height.",
AND(OR($V1493="Light practical (science)",$V1493="Light practical (science)",$V1493="Heavy practical (workshops)", $V1493="Heavy practical (clean)"), OR($O1493=0,ISBLANK($O1493))),"Missing sinks count for light and heavy practical spaces.",
AND($M1493 = "Other",ISBLANK($R1493)), "Invalid unusable type / missing note for other unusable type."
),
" ")</f>
        <v>Missing space use.</v>
      </c>
    </row>
    <row r="1494" spans="2:23" ht="15.75" x14ac:dyDescent="0.25">
      <c r="B1494" s="143"/>
      <c r="C1494" s="144"/>
      <c r="D1494" s="144"/>
      <c r="E1494" s="144"/>
      <c r="F1494" s="147" t="str" cm="1">
        <f t="array" ref="F1494">_xlfn.IFNA(CONCATENATE(_xlfn.IFS($D1494="Mezzanine",LEFT($D1494,1), $D1494="Ground Floor",LEFT($D1494,1),$D1494="Basment ",LEFT($D1494,1), $D1494="1st Floor", "0"&amp;LEFT($D1494,1), $D1494="2nd Floor", "0"&amp;LEFT($D1494,1), $D1494="3rd Floor", "0"&amp;LEFT($D1494,1), $D1494="4th Floor", "0"&amp;LEFT($D1494,1), $D1494="5th Floor", "0"&amp;LEFT($D1494,1), $D1494="6th Floor", "0"&amp;LEFT($D1494,1),$D1494="7th Floor", "0"&amp;LEFT($D1494,1),$D1494="8th Floor", "0"&amp;LEFT($D1494,1),$D1494="9th Floor", "0"&amp;LEFT($D1494,1),$D1494="10th Floor", LEFT($D1494,2),$D1494="11th Floor", LEFT($D1494,2),$D1494="12th Floor", LEFT($D1494,2),$D1494="13th Floor", LEFT($D1494,2), $D1494="Lower Ground", LEFT($D1494)&amp;IF(ISNUMBER(FIND(" ",$D1494)),MID($D1494,FIND(" ",$D1494)+1,1),"")&amp;IF(ISNUMBER(FIND(" ",$D1494,FIND(" ",$D1494)+1)),MID($D1494,FIND(" ",$D1494,FIND(" ",$D1494)+1)+1,1),""),$D1494="Upper Ground", LEFT($D1494)&amp;IF(ISNUMBER(FIND(" ",$D1494)),MID($D1494,FIND(" ",$D1494)+1,1),"")&amp;IF(ISNUMBER(FIND(" ",$D1494,FIND(" ",$D1494)+1)),MID($D1494,FIND(" ",$D1494,FIND(" ",$D1494)+1)+1,1),"")),".0",$E1494), " ")</f>
        <v xml:space="preserve"> </v>
      </c>
      <c r="G1494" s="144"/>
      <c r="H1494" s="144"/>
      <c r="I1494" s="144"/>
      <c r="J1494" s="144"/>
      <c r="K1494" s="144"/>
      <c r="L1494" s="149" t="str" cm="1">
        <f t="array" ref="L1494">_xlfn.IFNA(
_xlfn.IFS(
AND($F1494=" ",$G1494=" ",$H1494=" "),"Please update all three: Surveyor Room Reference, Establishment Room Reference and Establishment Room Name",
AND(OR($I1494="General",$I1494="Open plan/ semi-open general",$I1494="Fitted",$I1494="Light practical (science)",$I1494="Light practical (other)",$I1494="Heavy practical (workshops)",$I1494="Heavy practical (clean)",$I1494="Large",$I1494="Storage"),$J1494=0,$K1494=0),"Please update Net Area or Non-net Area",
AND($B1494&lt;&gt;"OUT",$J1494=0,$I1494&lt;&gt;"Non-net",$M1494="85% Circulation"),"Net area not recorded for spaces with 85% circulation unusable type",
AND(OR($I1494="General",$I1494="Open plan/ semi-open general",$I1494="Fitted",$I1494="Light practical (science)",$I1494="Light practical (other)",$I1494="Heavy practical (workshops)",$I1494="Heavy practical (clean)",$I1494="Large",$I1494="Storage"),OR($J1494=0,ISBLANK($J1494))),"Net area not recorded in net spaces",
AND(OR($I1494="Non-net",$I1494="Outdoor space"),$J1494&gt;0),"Net Area Recorded in Non-net space",
AND($I1494="General",$J1494&gt;90),"This general space is over 90m2, please ensure that this space is entered as separate spaces if it usually used as separate spaces",
AND($I1494="Open plan/ semi-open general",$J1494&lt;27),"Open plan general space under 27m2",
AND(OR($K1494=0,ISBLANK($K1494)), $I1494="Non-net"),"Non-net area not recorded in non-net space"
),
" ")</f>
        <v xml:space="preserve"> </v>
      </c>
      <c r="M1494" s="144"/>
      <c r="N1494" s="144"/>
      <c r="O1494" s="144"/>
      <c r="P1494" s="144"/>
      <c r="Q1494" s="144"/>
      <c r="R1494" s="171"/>
      <c r="S1494" s="147">
        <f>NCA_Calculations!$P$1506</f>
        <v>0</v>
      </c>
      <c r="T1494" s="147">
        <f>NCA_Calculations!$Q$1506</f>
        <v>0</v>
      </c>
      <c r="U1494" s="144"/>
      <c r="V1494" s="144"/>
      <c r="W1494" s="149" t="str" cm="1">
        <f t="array" ref="W1494">_xlfn.IFNA(
_xlfn.IFS(
ISBLANK($U1494),"Missing space use.",
AND('Establishment details'!$C$14="Secondary",$V1494="Classbase"),"Invalid Status type",
AND(OR( $V1494="Classbase", $V1494="Teaching", $V1494="Early years",$V1494="SEND resourced"), NOT(ISBLANK($M1494))),"Space with status type and unusable type.",
AND($V1494= "Classbase",'Establishment details'!$C$22&gt;=10), "Classbase status is only valid in schools with a primary element.",
AND($I1494= "Large",$N1494 &gt; 3.5), "Large rooms with less than 3.5m height.",
AND(OR($V1494="Light practical (science)",$V1494="Light practical (science)",$V1494="Heavy practical (workshops)", $V1494="Heavy practical (clean)"), OR($O1494=0,ISBLANK($O1494))),"Missing sinks count for light and heavy practical spaces.",
AND($M1494 = "Other",ISBLANK($R1494)), "Invalid unusable type / missing note for other unusable type."
),
" ")</f>
        <v>Missing space use.</v>
      </c>
    </row>
    <row r="1495" spans="2:23" ht="15.75" x14ac:dyDescent="0.25">
      <c r="B1495" s="143"/>
      <c r="C1495" s="144"/>
      <c r="D1495" s="144"/>
      <c r="E1495" s="144"/>
      <c r="F1495" s="147" t="str" cm="1">
        <f t="array" ref="F1495">_xlfn.IFNA(CONCATENATE(_xlfn.IFS($D1495="Mezzanine",LEFT($D1495,1), $D1495="Ground Floor",LEFT($D1495,1),$D1495="Basment ",LEFT($D1495,1), $D1495="1st Floor", "0"&amp;LEFT($D1495,1), $D1495="2nd Floor", "0"&amp;LEFT($D1495,1), $D1495="3rd Floor", "0"&amp;LEFT($D1495,1), $D1495="4th Floor", "0"&amp;LEFT($D1495,1), $D1495="5th Floor", "0"&amp;LEFT($D1495,1), $D1495="6th Floor", "0"&amp;LEFT($D1495,1),$D1495="7th Floor", "0"&amp;LEFT($D1495,1),$D1495="8th Floor", "0"&amp;LEFT($D1495,1),$D1495="9th Floor", "0"&amp;LEFT($D1495,1),$D1495="10th Floor", LEFT($D1495,2),$D1495="11th Floor", LEFT($D1495,2),$D1495="12th Floor", LEFT($D1495,2),$D1495="13th Floor", LEFT($D1495,2), $D1495="Lower Ground", LEFT($D1495)&amp;IF(ISNUMBER(FIND(" ",$D1495)),MID($D1495,FIND(" ",$D1495)+1,1),"")&amp;IF(ISNUMBER(FIND(" ",$D1495,FIND(" ",$D1495)+1)),MID($D1495,FIND(" ",$D1495,FIND(" ",$D1495)+1)+1,1),""),$D1495="Upper Ground", LEFT($D1495)&amp;IF(ISNUMBER(FIND(" ",$D1495)),MID($D1495,FIND(" ",$D1495)+1,1),"")&amp;IF(ISNUMBER(FIND(" ",$D1495,FIND(" ",$D1495)+1)),MID($D1495,FIND(" ",$D1495,FIND(" ",$D1495)+1)+1,1),"")),".0",$E1495), " ")</f>
        <v xml:space="preserve"> </v>
      </c>
      <c r="G1495" s="144"/>
      <c r="H1495" s="144"/>
      <c r="I1495" s="144"/>
      <c r="J1495" s="144"/>
      <c r="K1495" s="144"/>
      <c r="L1495" s="149" t="str" cm="1">
        <f t="array" ref="L1495">_xlfn.IFNA(
_xlfn.IFS(
AND($F1495=" ",$G1495=" ",$H1495=" "),"Please update all three: Surveyor Room Reference, Establishment Room Reference and Establishment Room Name",
AND(OR($I1495="General",$I1495="Open plan/ semi-open general",$I1495="Fitted",$I1495="Light practical (science)",$I1495="Light practical (other)",$I1495="Heavy practical (workshops)",$I1495="Heavy practical (clean)",$I1495="Large",$I1495="Storage"),$J1495=0,$K1495=0),"Please update Net Area or Non-net Area",
AND($B1495&lt;&gt;"OUT",$J1495=0,$I1495&lt;&gt;"Non-net",$M1495="85% Circulation"),"Net area not recorded for spaces with 85% circulation unusable type",
AND(OR($I1495="General",$I1495="Open plan/ semi-open general",$I1495="Fitted",$I1495="Light practical (science)",$I1495="Light practical (other)",$I1495="Heavy practical (workshops)",$I1495="Heavy practical (clean)",$I1495="Large",$I1495="Storage"),OR($J1495=0,ISBLANK($J1495))),"Net area not recorded in net spaces",
AND(OR($I1495="Non-net",$I1495="Outdoor space"),$J1495&gt;0),"Net Area Recorded in Non-net space",
AND($I1495="General",$J1495&gt;90),"This general space is over 90m2, please ensure that this space is entered as separate spaces if it usually used as separate spaces",
AND($I1495="Open plan/ semi-open general",$J1495&lt;27),"Open plan general space under 27m2",
AND(OR($K1495=0,ISBLANK($K1495)), $I1495="Non-net"),"Non-net area not recorded in non-net space"
),
" ")</f>
        <v xml:space="preserve"> </v>
      </c>
      <c r="M1495" s="144"/>
      <c r="N1495" s="144"/>
      <c r="O1495" s="144"/>
      <c r="P1495" s="144"/>
      <c r="Q1495" s="144"/>
      <c r="R1495" s="171"/>
      <c r="S1495" s="147">
        <f>NCA_Calculations!$P$1507</f>
        <v>0</v>
      </c>
      <c r="T1495" s="147">
        <f>NCA_Calculations!$Q$1507</f>
        <v>0</v>
      </c>
      <c r="U1495" s="144"/>
      <c r="V1495" s="144"/>
      <c r="W1495" s="149" t="str" cm="1">
        <f t="array" ref="W1495">_xlfn.IFNA(
_xlfn.IFS(
ISBLANK($U1495),"Missing space use.",
AND('Establishment details'!$C$14="Secondary",$V1495="Classbase"),"Invalid Status type",
AND(OR( $V1495="Classbase", $V1495="Teaching", $V1495="Early years",$V1495="SEND resourced"), NOT(ISBLANK($M1495))),"Space with status type and unusable type.",
AND($V1495= "Classbase",'Establishment details'!$C$22&gt;=10), "Classbase status is only valid in schools with a primary element.",
AND($I1495= "Large",$N1495 &gt; 3.5), "Large rooms with less than 3.5m height.",
AND(OR($V1495="Light practical (science)",$V1495="Light practical (science)",$V1495="Heavy practical (workshops)", $V1495="Heavy practical (clean)"), OR($O1495=0,ISBLANK($O1495))),"Missing sinks count for light and heavy practical spaces.",
AND($M1495 = "Other",ISBLANK($R1495)), "Invalid unusable type / missing note for other unusable type."
),
" ")</f>
        <v>Missing space use.</v>
      </c>
    </row>
    <row r="1496" spans="2:23" ht="15.75" x14ac:dyDescent="0.25">
      <c r="B1496" s="143"/>
      <c r="C1496" s="144"/>
      <c r="D1496" s="144"/>
      <c r="E1496" s="144"/>
      <c r="F1496" s="147" t="str" cm="1">
        <f t="array" ref="F1496">_xlfn.IFNA(CONCATENATE(_xlfn.IFS($D1496="Mezzanine",LEFT($D1496,1), $D1496="Ground Floor",LEFT($D1496,1),$D1496="Basment ",LEFT($D1496,1), $D1496="1st Floor", "0"&amp;LEFT($D1496,1), $D1496="2nd Floor", "0"&amp;LEFT($D1496,1), $D1496="3rd Floor", "0"&amp;LEFT($D1496,1), $D1496="4th Floor", "0"&amp;LEFT($D1496,1), $D1496="5th Floor", "0"&amp;LEFT($D1496,1), $D1496="6th Floor", "0"&amp;LEFT($D1496,1),$D1496="7th Floor", "0"&amp;LEFT($D1496,1),$D1496="8th Floor", "0"&amp;LEFT($D1496,1),$D1496="9th Floor", "0"&amp;LEFT($D1496,1),$D1496="10th Floor", LEFT($D1496,2),$D1496="11th Floor", LEFT($D1496,2),$D1496="12th Floor", LEFT($D1496,2),$D1496="13th Floor", LEFT($D1496,2), $D1496="Lower Ground", LEFT($D1496)&amp;IF(ISNUMBER(FIND(" ",$D1496)),MID($D1496,FIND(" ",$D1496)+1,1),"")&amp;IF(ISNUMBER(FIND(" ",$D1496,FIND(" ",$D1496)+1)),MID($D1496,FIND(" ",$D1496,FIND(" ",$D1496)+1)+1,1),""),$D1496="Upper Ground", LEFT($D1496)&amp;IF(ISNUMBER(FIND(" ",$D1496)),MID($D1496,FIND(" ",$D1496)+1,1),"")&amp;IF(ISNUMBER(FIND(" ",$D1496,FIND(" ",$D1496)+1)),MID($D1496,FIND(" ",$D1496,FIND(" ",$D1496)+1)+1,1),"")),".0",$E1496), " ")</f>
        <v xml:space="preserve"> </v>
      </c>
      <c r="G1496" s="144"/>
      <c r="H1496" s="144"/>
      <c r="I1496" s="144"/>
      <c r="J1496" s="144"/>
      <c r="K1496" s="144"/>
      <c r="L1496" s="149" t="str" cm="1">
        <f t="array" ref="L1496">_xlfn.IFNA(
_xlfn.IFS(
AND($F1496=" ",$G1496=" ",$H1496=" "),"Please update all three: Surveyor Room Reference, Establishment Room Reference and Establishment Room Name",
AND(OR($I1496="General",$I1496="Open plan/ semi-open general",$I1496="Fitted",$I1496="Light practical (science)",$I1496="Light practical (other)",$I1496="Heavy practical (workshops)",$I1496="Heavy practical (clean)",$I1496="Large",$I1496="Storage"),$J1496=0,$K1496=0),"Please update Net Area or Non-net Area",
AND($B1496&lt;&gt;"OUT",$J1496=0,$I1496&lt;&gt;"Non-net",$M1496="85% Circulation"),"Net area not recorded for spaces with 85% circulation unusable type",
AND(OR($I1496="General",$I1496="Open plan/ semi-open general",$I1496="Fitted",$I1496="Light practical (science)",$I1496="Light practical (other)",$I1496="Heavy practical (workshops)",$I1496="Heavy practical (clean)",$I1496="Large",$I1496="Storage"),OR($J1496=0,ISBLANK($J1496))),"Net area not recorded in net spaces",
AND(OR($I1496="Non-net",$I1496="Outdoor space"),$J1496&gt;0),"Net Area Recorded in Non-net space",
AND($I1496="General",$J1496&gt;90),"This general space is over 90m2, please ensure that this space is entered as separate spaces if it usually used as separate spaces",
AND($I1496="Open plan/ semi-open general",$J1496&lt;27),"Open plan general space under 27m2",
AND(OR($K1496=0,ISBLANK($K1496)), $I1496="Non-net"),"Non-net area not recorded in non-net space"
),
" ")</f>
        <v xml:space="preserve"> </v>
      </c>
      <c r="M1496" s="144"/>
      <c r="N1496" s="144"/>
      <c r="O1496" s="144"/>
      <c r="P1496" s="144"/>
      <c r="Q1496" s="144"/>
      <c r="R1496" s="171"/>
      <c r="S1496" s="147">
        <f>NCA_Calculations!$P$1508</f>
        <v>0</v>
      </c>
      <c r="T1496" s="147">
        <f>NCA_Calculations!$Q$1508</f>
        <v>0</v>
      </c>
      <c r="U1496" s="144"/>
      <c r="V1496" s="144"/>
      <c r="W1496" s="149" t="str" cm="1">
        <f t="array" ref="W1496">_xlfn.IFNA(
_xlfn.IFS(
ISBLANK($U1496),"Missing space use.",
AND('Establishment details'!$C$14="Secondary",$V1496="Classbase"),"Invalid Status type",
AND(OR( $V1496="Classbase", $V1496="Teaching", $V1496="Early years",$V1496="SEND resourced"), NOT(ISBLANK($M1496))),"Space with status type and unusable type.",
AND($V1496= "Classbase",'Establishment details'!$C$22&gt;=10), "Classbase status is only valid in schools with a primary element.",
AND($I1496= "Large",$N1496 &gt; 3.5), "Large rooms with less than 3.5m height.",
AND(OR($V1496="Light practical (science)",$V1496="Light practical (science)",$V1496="Heavy practical (workshops)", $V1496="Heavy practical (clean)"), OR($O1496=0,ISBLANK($O1496))),"Missing sinks count for light and heavy practical spaces.",
AND($M1496 = "Other",ISBLANK($R1496)), "Invalid unusable type / missing note for other unusable type."
),
" ")</f>
        <v>Missing space use.</v>
      </c>
    </row>
    <row r="1497" spans="2:23" ht="15.75" x14ac:dyDescent="0.25">
      <c r="B1497" s="143"/>
      <c r="C1497" s="144"/>
      <c r="D1497" s="144"/>
      <c r="E1497" s="144"/>
      <c r="F1497" s="147" t="str" cm="1">
        <f t="array" ref="F1497">_xlfn.IFNA(CONCATENATE(_xlfn.IFS($D1497="Mezzanine",LEFT($D1497,1), $D1497="Ground Floor",LEFT($D1497,1),$D1497="Basment ",LEFT($D1497,1), $D1497="1st Floor", "0"&amp;LEFT($D1497,1), $D1497="2nd Floor", "0"&amp;LEFT($D1497,1), $D1497="3rd Floor", "0"&amp;LEFT($D1497,1), $D1497="4th Floor", "0"&amp;LEFT($D1497,1), $D1497="5th Floor", "0"&amp;LEFT($D1497,1), $D1497="6th Floor", "0"&amp;LEFT($D1497,1),$D1497="7th Floor", "0"&amp;LEFT($D1497,1),$D1497="8th Floor", "0"&amp;LEFT($D1497,1),$D1497="9th Floor", "0"&amp;LEFT($D1497,1),$D1497="10th Floor", LEFT($D1497,2),$D1497="11th Floor", LEFT($D1497,2),$D1497="12th Floor", LEFT($D1497,2),$D1497="13th Floor", LEFT($D1497,2), $D1497="Lower Ground", LEFT($D1497)&amp;IF(ISNUMBER(FIND(" ",$D1497)),MID($D1497,FIND(" ",$D1497)+1,1),"")&amp;IF(ISNUMBER(FIND(" ",$D1497,FIND(" ",$D1497)+1)),MID($D1497,FIND(" ",$D1497,FIND(" ",$D1497)+1)+1,1),""),$D1497="Upper Ground", LEFT($D1497)&amp;IF(ISNUMBER(FIND(" ",$D1497)),MID($D1497,FIND(" ",$D1497)+1,1),"")&amp;IF(ISNUMBER(FIND(" ",$D1497,FIND(" ",$D1497)+1)),MID($D1497,FIND(" ",$D1497,FIND(" ",$D1497)+1)+1,1),"")),".0",$E1497), " ")</f>
        <v xml:space="preserve"> </v>
      </c>
      <c r="G1497" s="144"/>
      <c r="H1497" s="144"/>
      <c r="I1497" s="144"/>
      <c r="J1497" s="144"/>
      <c r="K1497" s="144"/>
      <c r="L1497" s="149" t="str" cm="1">
        <f t="array" ref="L1497">_xlfn.IFNA(
_xlfn.IFS(
AND($F1497=" ",$G1497=" ",$H1497=" "),"Please update all three: Surveyor Room Reference, Establishment Room Reference and Establishment Room Name",
AND(OR($I1497="General",$I1497="Open plan/ semi-open general",$I1497="Fitted",$I1497="Light practical (science)",$I1497="Light practical (other)",$I1497="Heavy practical (workshops)",$I1497="Heavy practical (clean)",$I1497="Large",$I1497="Storage"),$J1497=0,$K1497=0),"Please update Net Area or Non-net Area",
AND($B1497&lt;&gt;"OUT",$J1497=0,$I1497&lt;&gt;"Non-net",$M1497="85% Circulation"),"Net area not recorded for spaces with 85% circulation unusable type",
AND(OR($I1497="General",$I1497="Open plan/ semi-open general",$I1497="Fitted",$I1497="Light practical (science)",$I1497="Light practical (other)",$I1497="Heavy practical (workshops)",$I1497="Heavy practical (clean)",$I1497="Large",$I1497="Storage"),OR($J1497=0,ISBLANK($J1497))),"Net area not recorded in net spaces",
AND(OR($I1497="Non-net",$I1497="Outdoor space"),$J1497&gt;0),"Net Area Recorded in Non-net space",
AND($I1497="General",$J1497&gt;90),"This general space is over 90m2, please ensure that this space is entered as separate spaces if it usually used as separate spaces",
AND($I1497="Open plan/ semi-open general",$J1497&lt;27),"Open plan general space under 27m2",
AND(OR($K1497=0,ISBLANK($K1497)), $I1497="Non-net"),"Non-net area not recorded in non-net space"
),
" ")</f>
        <v xml:space="preserve"> </v>
      </c>
      <c r="M1497" s="144"/>
      <c r="N1497" s="144"/>
      <c r="O1497" s="144"/>
      <c r="P1497" s="144"/>
      <c r="Q1497" s="144"/>
      <c r="R1497" s="171"/>
      <c r="S1497" s="147">
        <f>NCA_Calculations!$P$1509</f>
        <v>0</v>
      </c>
      <c r="T1497" s="147">
        <f>NCA_Calculations!$Q$1509</f>
        <v>0</v>
      </c>
      <c r="U1497" s="144"/>
      <c r="V1497" s="144"/>
      <c r="W1497" s="149" t="str" cm="1">
        <f t="array" ref="W1497">_xlfn.IFNA(
_xlfn.IFS(
ISBLANK($U1497),"Missing space use.",
AND('Establishment details'!$C$14="Secondary",$V1497="Classbase"),"Invalid Status type",
AND(OR( $V1497="Classbase", $V1497="Teaching", $V1497="Early years",$V1497="SEND resourced"), NOT(ISBLANK($M1497))),"Space with status type and unusable type.",
AND($V1497= "Classbase",'Establishment details'!$C$22&gt;=10), "Classbase status is only valid in schools with a primary element.",
AND($I1497= "Large",$N1497 &gt; 3.5), "Large rooms with less than 3.5m height.",
AND(OR($V1497="Light practical (science)",$V1497="Light practical (science)",$V1497="Heavy practical (workshops)", $V1497="Heavy practical (clean)"), OR($O1497=0,ISBLANK($O1497))),"Missing sinks count for light and heavy practical spaces.",
AND($M1497 = "Other",ISBLANK($R1497)), "Invalid unusable type / missing note for other unusable type."
),
" ")</f>
        <v>Missing space use.</v>
      </c>
    </row>
    <row r="1498" spans="2:23" ht="15.75" x14ac:dyDescent="0.25">
      <c r="B1498" s="143"/>
      <c r="C1498" s="144"/>
      <c r="D1498" s="144"/>
      <c r="E1498" s="144"/>
      <c r="F1498" s="147" t="str" cm="1">
        <f t="array" ref="F1498">_xlfn.IFNA(CONCATENATE(_xlfn.IFS($D1498="Mezzanine",LEFT($D1498,1), $D1498="Ground Floor",LEFT($D1498,1),$D1498="Basment ",LEFT($D1498,1), $D1498="1st Floor", "0"&amp;LEFT($D1498,1), $D1498="2nd Floor", "0"&amp;LEFT($D1498,1), $D1498="3rd Floor", "0"&amp;LEFT($D1498,1), $D1498="4th Floor", "0"&amp;LEFT($D1498,1), $D1498="5th Floor", "0"&amp;LEFT($D1498,1), $D1498="6th Floor", "0"&amp;LEFT($D1498,1),$D1498="7th Floor", "0"&amp;LEFT($D1498,1),$D1498="8th Floor", "0"&amp;LEFT($D1498,1),$D1498="9th Floor", "0"&amp;LEFT($D1498,1),$D1498="10th Floor", LEFT($D1498,2),$D1498="11th Floor", LEFT($D1498,2),$D1498="12th Floor", LEFT($D1498,2),$D1498="13th Floor", LEFT($D1498,2), $D1498="Lower Ground", LEFT($D1498)&amp;IF(ISNUMBER(FIND(" ",$D1498)),MID($D1498,FIND(" ",$D1498)+1,1),"")&amp;IF(ISNUMBER(FIND(" ",$D1498,FIND(" ",$D1498)+1)),MID($D1498,FIND(" ",$D1498,FIND(" ",$D1498)+1)+1,1),""),$D1498="Upper Ground", LEFT($D1498)&amp;IF(ISNUMBER(FIND(" ",$D1498)),MID($D1498,FIND(" ",$D1498)+1,1),"")&amp;IF(ISNUMBER(FIND(" ",$D1498,FIND(" ",$D1498)+1)),MID($D1498,FIND(" ",$D1498,FIND(" ",$D1498)+1)+1,1),"")),".0",$E1498), " ")</f>
        <v xml:space="preserve"> </v>
      </c>
      <c r="G1498" s="144"/>
      <c r="H1498" s="144"/>
      <c r="I1498" s="144"/>
      <c r="J1498" s="144"/>
      <c r="K1498" s="144"/>
      <c r="L1498" s="149" t="str" cm="1">
        <f t="array" ref="L1498">_xlfn.IFNA(
_xlfn.IFS(
AND($F1498=" ",$G1498=" ",$H1498=" "),"Please update all three: Surveyor Room Reference, Establishment Room Reference and Establishment Room Name",
AND(OR($I1498="General",$I1498="Open plan/ semi-open general",$I1498="Fitted",$I1498="Light practical (science)",$I1498="Light practical (other)",$I1498="Heavy practical (workshops)",$I1498="Heavy practical (clean)",$I1498="Large",$I1498="Storage"),$J1498=0,$K1498=0),"Please update Net Area or Non-net Area",
AND($B1498&lt;&gt;"OUT",$J1498=0,$I1498&lt;&gt;"Non-net",$M1498="85% Circulation"),"Net area not recorded for spaces with 85% circulation unusable type",
AND(OR($I1498="General",$I1498="Open plan/ semi-open general",$I1498="Fitted",$I1498="Light practical (science)",$I1498="Light practical (other)",$I1498="Heavy practical (workshops)",$I1498="Heavy practical (clean)",$I1498="Large",$I1498="Storage"),OR($J1498=0,ISBLANK($J1498))),"Net area not recorded in net spaces",
AND(OR($I1498="Non-net",$I1498="Outdoor space"),$J1498&gt;0),"Net Area Recorded in Non-net space",
AND($I1498="General",$J1498&gt;90),"This general space is over 90m2, please ensure that this space is entered as separate spaces if it usually used as separate spaces",
AND($I1498="Open plan/ semi-open general",$J1498&lt;27),"Open plan general space under 27m2",
AND(OR($K1498=0,ISBLANK($K1498)), $I1498="Non-net"),"Non-net area not recorded in non-net space"
),
" ")</f>
        <v xml:space="preserve"> </v>
      </c>
      <c r="M1498" s="144"/>
      <c r="N1498" s="144"/>
      <c r="O1498" s="144"/>
      <c r="P1498" s="144"/>
      <c r="Q1498" s="144"/>
      <c r="R1498" s="171"/>
      <c r="S1498" s="147">
        <f>NCA_Calculations!$P$1510</f>
        <v>0</v>
      </c>
      <c r="T1498" s="147">
        <f>NCA_Calculations!$Q$1510</f>
        <v>0</v>
      </c>
      <c r="U1498" s="144"/>
      <c r="V1498" s="144"/>
      <c r="W1498" s="149" t="str" cm="1">
        <f t="array" ref="W1498">_xlfn.IFNA(
_xlfn.IFS(
ISBLANK($U1498),"Missing space use.",
AND('Establishment details'!$C$14="Secondary",$V1498="Classbase"),"Invalid Status type",
AND(OR( $V1498="Classbase", $V1498="Teaching", $V1498="Early years",$V1498="SEND resourced"), NOT(ISBLANK($M1498))),"Space with status type and unusable type.",
AND($V1498= "Classbase",'Establishment details'!$C$22&gt;=10), "Classbase status is only valid in schools with a primary element.",
AND($I1498= "Large",$N1498 &gt; 3.5), "Large rooms with less than 3.5m height.",
AND(OR($V1498="Light practical (science)",$V1498="Light practical (science)",$V1498="Heavy practical (workshops)", $V1498="Heavy practical (clean)"), OR($O1498=0,ISBLANK($O1498))),"Missing sinks count for light and heavy practical spaces.",
AND($M1498 = "Other",ISBLANK($R1498)), "Invalid unusable type / missing note for other unusable type."
),
" ")</f>
        <v>Missing space use.</v>
      </c>
    </row>
    <row r="1499" spans="2:23" ht="15.75" x14ac:dyDescent="0.25">
      <c r="B1499" s="143"/>
      <c r="C1499" s="144"/>
      <c r="D1499" s="144"/>
      <c r="E1499" s="144"/>
      <c r="F1499" s="147" t="str" cm="1">
        <f t="array" ref="F1499">_xlfn.IFNA(CONCATENATE(_xlfn.IFS($D1499="Mezzanine",LEFT($D1499,1), $D1499="Ground Floor",LEFT($D1499,1),$D1499="Basment ",LEFT($D1499,1), $D1499="1st Floor", "0"&amp;LEFT($D1499,1), $D1499="2nd Floor", "0"&amp;LEFT($D1499,1), $D1499="3rd Floor", "0"&amp;LEFT($D1499,1), $D1499="4th Floor", "0"&amp;LEFT($D1499,1), $D1499="5th Floor", "0"&amp;LEFT($D1499,1), $D1499="6th Floor", "0"&amp;LEFT($D1499,1),$D1499="7th Floor", "0"&amp;LEFT($D1499,1),$D1499="8th Floor", "0"&amp;LEFT($D1499,1),$D1499="9th Floor", "0"&amp;LEFT($D1499,1),$D1499="10th Floor", LEFT($D1499,2),$D1499="11th Floor", LEFT($D1499,2),$D1499="12th Floor", LEFT($D1499,2),$D1499="13th Floor", LEFT($D1499,2), $D1499="Lower Ground", LEFT($D1499)&amp;IF(ISNUMBER(FIND(" ",$D1499)),MID($D1499,FIND(" ",$D1499)+1,1),"")&amp;IF(ISNUMBER(FIND(" ",$D1499,FIND(" ",$D1499)+1)),MID($D1499,FIND(" ",$D1499,FIND(" ",$D1499)+1)+1,1),""),$D1499="Upper Ground", LEFT($D1499)&amp;IF(ISNUMBER(FIND(" ",$D1499)),MID($D1499,FIND(" ",$D1499)+1,1),"")&amp;IF(ISNUMBER(FIND(" ",$D1499,FIND(" ",$D1499)+1)),MID($D1499,FIND(" ",$D1499,FIND(" ",$D1499)+1)+1,1),"")),".0",$E1499), " ")</f>
        <v xml:space="preserve"> </v>
      </c>
      <c r="G1499" s="144"/>
      <c r="H1499" s="144"/>
      <c r="I1499" s="144"/>
      <c r="J1499" s="144"/>
      <c r="K1499" s="144"/>
      <c r="L1499" s="149" t="str" cm="1">
        <f t="array" ref="L1499">_xlfn.IFNA(
_xlfn.IFS(
AND($F1499=" ",$G1499=" ",$H1499=" "),"Please update all three: Surveyor Room Reference, Establishment Room Reference and Establishment Room Name",
AND(OR($I1499="General",$I1499="Open plan/ semi-open general",$I1499="Fitted",$I1499="Light practical (science)",$I1499="Light practical (other)",$I1499="Heavy practical (workshops)",$I1499="Heavy practical (clean)",$I1499="Large",$I1499="Storage"),$J1499=0,$K1499=0),"Please update Net Area or Non-net Area",
AND($B1499&lt;&gt;"OUT",$J1499=0,$I1499&lt;&gt;"Non-net",$M1499="85% Circulation"),"Net area not recorded for spaces with 85% circulation unusable type",
AND(OR($I1499="General",$I1499="Open plan/ semi-open general",$I1499="Fitted",$I1499="Light practical (science)",$I1499="Light practical (other)",$I1499="Heavy practical (workshops)",$I1499="Heavy practical (clean)",$I1499="Large",$I1499="Storage"),OR($J1499=0,ISBLANK($J1499))),"Net area not recorded in net spaces",
AND(OR($I1499="Non-net",$I1499="Outdoor space"),$J1499&gt;0),"Net Area Recorded in Non-net space",
AND($I1499="General",$J1499&gt;90),"This general space is over 90m2, please ensure that this space is entered as separate spaces if it usually used as separate spaces",
AND($I1499="Open plan/ semi-open general",$J1499&lt;27),"Open plan general space under 27m2",
AND(OR($K1499=0,ISBLANK($K1499)), $I1499="Non-net"),"Non-net area not recorded in non-net space"
),
" ")</f>
        <v xml:space="preserve"> </v>
      </c>
      <c r="M1499" s="144"/>
      <c r="N1499" s="144"/>
      <c r="O1499" s="144"/>
      <c r="P1499" s="144"/>
      <c r="Q1499" s="144"/>
      <c r="R1499" s="171"/>
      <c r="S1499" s="147">
        <f>NCA_Calculations!$P$1511</f>
        <v>0</v>
      </c>
      <c r="T1499" s="147">
        <f>NCA_Calculations!$Q$1511</f>
        <v>0</v>
      </c>
      <c r="U1499" s="144"/>
      <c r="V1499" s="144"/>
      <c r="W1499" s="149" t="str" cm="1">
        <f t="array" ref="W1499">_xlfn.IFNA(
_xlfn.IFS(
ISBLANK($U1499),"Missing space use.",
AND('Establishment details'!$C$14="Secondary",$V1499="Classbase"),"Invalid Status type",
AND(OR( $V1499="Classbase", $V1499="Teaching", $V1499="Early years",$V1499="SEND resourced"), NOT(ISBLANK($M1499))),"Space with status type and unusable type.",
AND($V1499= "Classbase",'Establishment details'!$C$22&gt;=10), "Classbase status is only valid in schools with a primary element.",
AND($I1499= "Large",$N1499 &gt; 3.5), "Large rooms with less than 3.5m height.",
AND(OR($V1499="Light practical (science)",$V1499="Light practical (science)",$V1499="Heavy practical (workshops)", $V1499="Heavy practical (clean)"), OR($O1499=0,ISBLANK($O1499))),"Missing sinks count for light and heavy practical spaces.",
AND($M1499 = "Other",ISBLANK($R1499)), "Invalid unusable type / missing note for other unusable type."
),
" ")</f>
        <v>Missing space use.</v>
      </c>
    </row>
    <row r="1500" spans="2:23" ht="15.75" x14ac:dyDescent="0.25">
      <c r="B1500" s="143"/>
      <c r="C1500" s="144"/>
      <c r="D1500" s="144"/>
      <c r="E1500" s="144"/>
      <c r="F1500" s="147" t="str" cm="1">
        <f t="array" ref="F1500">_xlfn.IFNA(CONCATENATE(_xlfn.IFS($D1500="Mezzanine",LEFT($D1500,1), $D1500="Ground Floor",LEFT($D1500,1),$D1500="Basment ",LEFT($D1500,1), $D1500="1st Floor", "0"&amp;LEFT($D1500,1), $D1500="2nd Floor", "0"&amp;LEFT($D1500,1), $D1500="3rd Floor", "0"&amp;LEFT($D1500,1), $D1500="4th Floor", "0"&amp;LEFT($D1500,1), $D1500="5th Floor", "0"&amp;LEFT($D1500,1), $D1500="6th Floor", "0"&amp;LEFT($D1500,1),$D1500="7th Floor", "0"&amp;LEFT($D1500,1),$D1500="8th Floor", "0"&amp;LEFT($D1500,1),$D1500="9th Floor", "0"&amp;LEFT($D1500,1),$D1500="10th Floor", LEFT($D1500,2),$D1500="11th Floor", LEFT($D1500,2),$D1500="12th Floor", LEFT($D1500,2),$D1500="13th Floor", LEFT($D1500,2), $D1500="Lower Ground", LEFT($D1500)&amp;IF(ISNUMBER(FIND(" ",$D1500)),MID($D1500,FIND(" ",$D1500)+1,1),"")&amp;IF(ISNUMBER(FIND(" ",$D1500,FIND(" ",$D1500)+1)),MID($D1500,FIND(" ",$D1500,FIND(" ",$D1500)+1)+1,1),""),$D1500="Upper Ground", LEFT($D1500)&amp;IF(ISNUMBER(FIND(" ",$D1500)),MID($D1500,FIND(" ",$D1500)+1,1),"")&amp;IF(ISNUMBER(FIND(" ",$D1500,FIND(" ",$D1500)+1)),MID($D1500,FIND(" ",$D1500,FIND(" ",$D1500)+1)+1,1),"")),".0",$E1500), " ")</f>
        <v xml:space="preserve"> </v>
      </c>
      <c r="G1500" s="144"/>
      <c r="H1500" s="144"/>
      <c r="I1500" s="144"/>
      <c r="J1500" s="144"/>
      <c r="K1500" s="144"/>
      <c r="L1500" s="149" t="str" cm="1">
        <f t="array" ref="L1500">_xlfn.IFNA(
_xlfn.IFS(
AND($F1500=" ",$G1500=" ",$H1500=" "),"Please update all three: Surveyor Room Reference, Establishment Room Reference and Establishment Room Name",
AND(OR($I1500="General",$I1500="Open plan/ semi-open general",$I1500="Fitted",$I1500="Light practical (science)",$I1500="Light practical (other)",$I1500="Heavy practical (workshops)",$I1500="Heavy practical (clean)",$I1500="Large",$I1500="Storage"),$J1500=0,$K1500=0),"Please update Net Area or Non-net Area",
AND($B1500&lt;&gt;"OUT",$J1500=0,$I1500&lt;&gt;"Non-net",$M1500="85% Circulation"),"Net area not recorded for spaces with 85% circulation unusable type",
AND(OR($I1500="General",$I1500="Open plan/ semi-open general",$I1500="Fitted",$I1500="Light practical (science)",$I1500="Light practical (other)",$I1500="Heavy practical (workshops)",$I1500="Heavy practical (clean)",$I1500="Large",$I1500="Storage"),OR($J1500=0,ISBLANK($J1500))),"Net area not recorded in net spaces",
AND(OR($I1500="Non-net",$I1500="Outdoor space"),$J1500&gt;0),"Net Area Recorded in Non-net space",
AND($I1500="General",$J1500&gt;90),"This general space is over 90m2, please ensure that this space is entered as separate spaces if it usually used as separate spaces",
AND($I1500="Open plan/ semi-open general",$J1500&lt;27),"Open plan general space under 27m2",
AND(OR($K1500=0,ISBLANK($K1500)), $I1500="Non-net"),"Non-net area not recorded in non-net space"
),
" ")</f>
        <v xml:space="preserve"> </v>
      </c>
      <c r="M1500" s="144"/>
      <c r="N1500" s="144"/>
      <c r="O1500" s="144"/>
      <c r="P1500" s="144"/>
      <c r="Q1500" s="144"/>
      <c r="R1500" s="171"/>
      <c r="S1500" s="147">
        <f>NCA_Calculations!$P$1512</f>
        <v>0</v>
      </c>
      <c r="T1500" s="147">
        <f>NCA_Calculations!$Q$1512</f>
        <v>0</v>
      </c>
      <c r="U1500" s="144"/>
      <c r="V1500" s="144"/>
      <c r="W1500" s="149" t="str" cm="1">
        <f t="array" ref="W1500">_xlfn.IFNA(
_xlfn.IFS(
ISBLANK($U1500),"Missing space use.",
AND('Establishment details'!$C$14="Secondary",$V1500="Classbase"),"Invalid Status type",
AND(OR( $V1500="Classbase", $V1500="Teaching", $V1500="Early years",$V1500="SEND resourced"), NOT(ISBLANK($M1500))),"Space with status type and unusable type.",
AND($V1500= "Classbase",'Establishment details'!$C$22&gt;=10), "Classbase status is only valid in schools with a primary element.",
AND($I1500= "Large",$N1500 &gt; 3.5), "Large rooms with less than 3.5m height.",
AND(OR($V1500="Light practical (science)",$V1500="Light practical (science)",$V1500="Heavy practical (workshops)", $V1500="Heavy practical (clean)"), OR($O1500=0,ISBLANK($O1500))),"Missing sinks count for light and heavy practical spaces.",
AND($M1500 = "Other",ISBLANK($R1500)), "Invalid unusable type / missing note for other unusable type."
),
" ")</f>
        <v>Missing space use.</v>
      </c>
    </row>
    <row r="1501" spans="2:23" ht="15.75" x14ac:dyDescent="0.25">
      <c r="B1501" s="143"/>
      <c r="C1501" s="144"/>
      <c r="D1501" s="144"/>
      <c r="E1501" s="144"/>
      <c r="F1501" s="147" t="str" cm="1">
        <f t="array" ref="F1501">_xlfn.IFNA(CONCATENATE(_xlfn.IFS($D1501="Mezzanine",LEFT($D1501,1), $D1501="Ground Floor",LEFT($D1501,1),$D1501="Basment ",LEFT($D1501,1), $D1501="1st Floor", "0"&amp;LEFT($D1501,1), $D1501="2nd Floor", "0"&amp;LEFT($D1501,1), $D1501="3rd Floor", "0"&amp;LEFT($D1501,1), $D1501="4th Floor", "0"&amp;LEFT($D1501,1), $D1501="5th Floor", "0"&amp;LEFT($D1501,1), $D1501="6th Floor", "0"&amp;LEFT($D1501,1),$D1501="7th Floor", "0"&amp;LEFT($D1501,1),$D1501="8th Floor", "0"&amp;LEFT($D1501,1),$D1501="9th Floor", "0"&amp;LEFT($D1501,1),$D1501="10th Floor", LEFT($D1501,2),$D1501="11th Floor", LEFT($D1501,2),$D1501="12th Floor", LEFT($D1501,2),$D1501="13th Floor", LEFT($D1501,2), $D1501="Lower Ground", LEFT($D1501)&amp;IF(ISNUMBER(FIND(" ",$D1501)),MID($D1501,FIND(" ",$D1501)+1,1),"")&amp;IF(ISNUMBER(FIND(" ",$D1501,FIND(" ",$D1501)+1)),MID($D1501,FIND(" ",$D1501,FIND(" ",$D1501)+1)+1,1),""),$D1501="Upper Ground", LEFT($D1501)&amp;IF(ISNUMBER(FIND(" ",$D1501)),MID($D1501,FIND(" ",$D1501)+1,1),"")&amp;IF(ISNUMBER(FIND(" ",$D1501,FIND(" ",$D1501)+1)),MID($D1501,FIND(" ",$D1501,FIND(" ",$D1501)+1)+1,1),"")),".0",$E1501), " ")</f>
        <v xml:space="preserve"> </v>
      </c>
      <c r="G1501" s="144"/>
      <c r="H1501" s="144"/>
      <c r="I1501" s="144"/>
      <c r="J1501" s="144"/>
      <c r="K1501" s="144"/>
      <c r="L1501" s="149" t="str" cm="1">
        <f t="array" ref="L1501">_xlfn.IFNA(
_xlfn.IFS(
AND($F1501=" ",$G1501=" ",$H1501=" "),"Please update all three: Surveyor Room Reference, Establishment Room Reference and Establishment Room Name",
AND(OR($I1501="General",$I1501="Open plan/ semi-open general",$I1501="Fitted",$I1501="Light practical (science)",$I1501="Light practical (other)",$I1501="Heavy practical (workshops)",$I1501="Heavy practical (clean)",$I1501="Large",$I1501="Storage"),$J1501=0,$K1501=0),"Please update Net Area or Non-net Area",
AND($B1501&lt;&gt;"OUT",$J1501=0,$I1501&lt;&gt;"Non-net",$M1501="85% Circulation"),"Net area not recorded for spaces with 85% circulation unusable type",
AND(OR($I1501="General",$I1501="Open plan/ semi-open general",$I1501="Fitted",$I1501="Light practical (science)",$I1501="Light practical (other)",$I1501="Heavy practical (workshops)",$I1501="Heavy practical (clean)",$I1501="Large",$I1501="Storage"),OR($J1501=0,ISBLANK($J1501))),"Net area not recorded in net spaces",
AND(OR($I1501="Non-net",$I1501="Outdoor space"),$J1501&gt;0),"Net Area Recorded in Non-net space",
AND($I1501="General",$J1501&gt;90),"This general space is over 90m2, please ensure that this space is entered as separate spaces if it usually used as separate spaces",
AND($I1501="Open plan/ semi-open general",$J1501&lt;27),"Open plan general space under 27m2",
AND(OR($K1501=0,ISBLANK($K1501)), $I1501="Non-net"),"Non-net area not recorded in non-net space"
),
" ")</f>
        <v xml:space="preserve"> </v>
      </c>
      <c r="M1501" s="144"/>
      <c r="N1501" s="144"/>
      <c r="O1501" s="144"/>
      <c r="P1501" s="144"/>
      <c r="Q1501" s="144"/>
      <c r="R1501" s="171"/>
      <c r="S1501" s="147">
        <f>NCA_Calculations!$P$1513</f>
        <v>0</v>
      </c>
      <c r="T1501" s="147">
        <f>NCA_Calculations!$Q$1513</f>
        <v>0</v>
      </c>
      <c r="U1501" s="144"/>
      <c r="V1501" s="144"/>
      <c r="W1501" s="149" t="str" cm="1">
        <f t="array" ref="W1501">_xlfn.IFNA(
_xlfn.IFS(
ISBLANK($U1501),"Missing space use.",
AND('Establishment details'!$C$14="Secondary",$V1501="Classbase"),"Invalid Status type",
AND(OR( $V1501="Classbase", $V1501="Teaching", $V1501="Early years",$V1501="SEND resourced"), NOT(ISBLANK($M1501))),"Space with status type and unusable type.",
AND($V1501= "Classbase",'Establishment details'!$C$22&gt;=10), "Classbase status is only valid in schools with a primary element.",
AND($I1501= "Large",$N1501 &gt; 3.5), "Large rooms with less than 3.5m height.",
AND(OR($V1501="Light practical (science)",$V1501="Light practical (science)",$V1501="Heavy practical (workshops)", $V1501="Heavy practical (clean)"), OR($O1501=0,ISBLANK($O1501))),"Missing sinks count for light and heavy practical spaces.",
AND($M1501 = "Other",ISBLANK($R1501)), "Invalid unusable type / missing note for other unusable type."
),
" ")</f>
        <v>Missing space use.</v>
      </c>
    </row>
    <row r="1502" spans="2:23" ht="15.75" x14ac:dyDescent="0.25">
      <c r="B1502" s="143"/>
      <c r="C1502" s="144"/>
      <c r="D1502" s="144"/>
      <c r="E1502" s="144"/>
      <c r="F1502" s="147" t="str" cm="1">
        <f t="array" ref="F1502">_xlfn.IFNA(CONCATENATE(_xlfn.IFS($D1502="Mezzanine",LEFT($D1502,1), $D1502="Ground Floor",LEFT($D1502,1),$D1502="Basment ",LEFT($D1502,1), $D1502="1st Floor", "0"&amp;LEFT($D1502,1), $D1502="2nd Floor", "0"&amp;LEFT($D1502,1), $D1502="3rd Floor", "0"&amp;LEFT($D1502,1), $D1502="4th Floor", "0"&amp;LEFT($D1502,1), $D1502="5th Floor", "0"&amp;LEFT($D1502,1), $D1502="6th Floor", "0"&amp;LEFT($D1502,1),$D1502="7th Floor", "0"&amp;LEFT($D1502,1),$D1502="8th Floor", "0"&amp;LEFT($D1502,1),$D1502="9th Floor", "0"&amp;LEFT($D1502,1),$D1502="10th Floor", LEFT($D1502,2),$D1502="11th Floor", LEFT($D1502,2),$D1502="12th Floor", LEFT($D1502,2),$D1502="13th Floor", LEFT($D1502,2), $D1502="Lower Ground", LEFT($D1502)&amp;IF(ISNUMBER(FIND(" ",$D1502)),MID($D1502,FIND(" ",$D1502)+1,1),"")&amp;IF(ISNUMBER(FIND(" ",$D1502,FIND(" ",$D1502)+1)),MID($D1502,FIND(" ",$D1502,FIND(" ",$D1502)+1)+1,1),""),$D1502="Upper Ground", LEFT($D1502)&amp;IF(ISNUMBER(FIND(" ",$D1502)),MID($D1502,FIND(" ",$D1502)+1,1),"")&amp;IF(ISNUMBER(FIND(" ",$D1502,FIND(" ",$D1502)+1)),MID($D1502,FIND(" ",$D1502,FIND(" ",$D1502)+1)+1,1),"")),".0",$E1502), " ")</f>
        <v xml:space="preserve"> </v>
      </c>
      <c r="G1502" s="144"/>
      <c r="H1502" s="144"/>
      <c r="I1502" s="144"/>
      <c r="J1502" s="144"/>
      <c r="K1502" s="144"/>
      <c r="L1502" s="149" t="str" cm="1">
        <f t="array" ref="L1502">_xlfn.IFNA(
_xlfn.IFS(
AND($F1502=" ",$G1502=" ",$H1502=" "),"Please update all three: Surveyor Room Reference, Establishment Room Reference and Establishment Room Name",
AND(OR($I1502="General",$I1502="Open plan/ semi-open general",$I1502="Fitted",$I1502="Light practical (science)",$I1502="Light practical (other)",$I1502="Heavy practical (workshops)",$I1502="Heavy practical (clean)",$I1502="Large",$I1502="Storage"),$J1502=0,$K1502=0),"Please update Net Area or Non-net Area",
AND($B1502&lt;&gt;"OUT",$J1502=0,$I1502&lt;&gt;"Non-net",$M1502="85% Circulation"),"Net area not recorded for spaces with 85% circulation unusable type",
AND(OR($I1502="General",$I1502="Open plan/ semi-open general",$I1502="Fitted",$I1502="Light practical (science)",$I1502="Light practical (other)",$I1502="Heavy practical (workshops)",$I1502="Heavy practical (clean)",$I1502="Large",$I1502="Storage"),OR($J1502=0,ISBLANK($J1502))),"Net area not recorded in net spaces",
AND(OR($I1502="Non-net",$I1502="Outdoor space"),$J1502&gt;0),"Net Area Recorded in Non-net space",
AND($I1502="General",$J1502&gt;90),"This general space is over 90m2, please ensure that this space is entered as separate spaces if it usually used as separate spaces",
AND($I1502="Open plan/ semi-open general",$J1502&lt;27),"Open plan general space under 27m2",
AND(OR($K1502=0,ISBLANK($K1502)), $I1502="Non-net"),"Non-net area not recorded in non-net space"
),
" ")</f>
        <v xml:space="preserve"> </v>
      </c>
      <c r="M1502" s="144"/>
      <c r="N1502" s="144"/>
      <c r="O1502" s="144"/>
      <c r="P1502" s="144"/>
      <c r="Q1502" s="144"/>
      <c r="R1502" s="171"/>
      <c r="S1502" s="147">
        <f>NCA_Calculations!$P$1514</f>
        <v>0</v>
      </c>
      <c r="T1502" s="147">
        <f>NCA_Calculations!$Q$1514</f>
        <v>0</v>
      </c>
      <c r="U1502" s="144"/>
      <c r="V1502" s="144"/>
      <c r="W1502" s="149" t="str" cm="1">
        <f t="array" ref="W1502">_xlfn.IFNA(
_xlfn.IFS(
ISBLANK($U1502),"Missing space use.",
AND('Establishment details'!$C$14="Secondary",$V1502="Classbase"),"Invalid Status type",
AND(OR( $V1502="Classbase", $V1502="Teaching", $V1502="Early years",$V1502="SEND resourced"), NOT(ISBLANK($M1502))),"Space with status type and unusable type.",
AND($V1502= "Classbase",'Establishment details'!$C$22&gt;=10), "Classbase status is only valid in schools with a primary element.",
AND($I1502= "Large",$N1502 &gt; 3.5), "Large rooms with less than 3.5m height.",
AND(OR($V1502="Light practical (science)",$V1502="Light practical (science)",$V1502="Heavy practical (workshops)", $V1502="Heavy practical (clean)"), OR($O1502=0,ISBLANK($O1502))),"Missing sinks count for light and heavy practical spaces.",
AND($M1502 = "Other",ISBLANK($R1502)), "Invalid unusable type / missing note for other unusable type."
),
" ")</f>
        <v>Missing space use.</v>
      </c>
    </row>
    <row r="1503" spans="2:23" ht="15.75" x14ac:dyDescent="0.25">
      <c r="B1503" s="143"/>
      <c r="C1503" s="144"/>
      <c r="D1503" s="144"/>
      <c r="E1503" s="144"/>
      <c r="F1503" s="147" t="str" cm="1">
        <f t="array" ref="F1503">_xlfn.IFNA(CONCATENATE(_xlfn.IFS($D1503="Mezzanine",LEFT($D1503,1), $D1503="Ground Floor",LEFT($D1503,1),$D1503="Basment ",LEFT($D1503,1), $D1503="1st Floor", "0"&amp;LEFT($D1503,1), $D1503="2nd Floor", "0"&amp;LEFT($D1503,1), $D1503="3rd Floor", "0"&amp;LEFT($D1503,1), $D1503="4th Floor", "0"&amp;LEFT($D1503,1), $D1503="5th Floor", "0"&amp;LEFT($D1503,1), $D1503="6th Floor", "0"&amp;LEFT($D1503,1),$D1503="7th Floor", "0"&amp;LEFT($D1503,1),$D1503="8th Floor", "0"&amp;LEFT($D1503,1),$D1503="9th Floor", "0"&amp;LEFT($D1503,1),$D1503="10th Floor", LEFT($D1503,2),$D1503="11th Floor", LEFT($D1503,2),$D1503="12th Floor", LEFT($D1503,2),$D1503="13th Floor", LEFT($D1503,2), $D1503="Lower Ground", LEFT($D1503)&amp;IF(ISNUMBER(FIND(" ",$D1503)),MID($D1503,FIND(" ",$D1503)+1,1),"")&amp;IF(ISNUMBER(FIND(" ",$D1503,FIND(" ",$D1503)+1)),MID($D1503,FIND(" ",$D1503,FIND(" ",$D1503)+1)+1,1),""),$D1503="Upper Ground", LEFT($D1503)&amp;IF(ISNUMBER(FIND(" ",$D1503)),MID($D1503,FIND(" ",$D1503)+1,1),"")&amp;IF(ISNUMBER(FIND(" ",$D1503,FIND(" ",$D1503)+1)),MID($D1503,FIND(" ",$D1503,FIND(" ",$D1503)+1)+1,1),"")),".0",$E1503), " ")</f>
        <v xml:space="preserve"> </v>
      </c>
      <c r="G1503" s="144"/>
      <c r="H1503" s="144"/>
      <c r="I1503" s="144"/>
      <c r="J1503" s="144"/>
      <c r="K1503" s="144"/>
      <c r="L1503" s="149" t="str" cm="1">
        <f t="array" ref="L1503">_xlfn.IFNA(
_xlfn.IFS(
AND($F1503=" ",$G1503=" ",$H1503=" "),"Please update all three: Surveyor Room Reference, Establishment Room Reference and Establishment Room Name",
AND(OR($I1503="General",$I1503="Open plan/ semi-open general",$I1503="Fitted",$I1503="Light practical (science)",$I1503="Light practical (other)",$I1503="Heavy practical (workshops)",$I1503="Heavy practical (clean)",$I1503="Large",$I1503="Storage"),$J1503=0,$K1503=0),"Please update Net Area or Non-net Area",
AND($B1503&lt;&gt;"OUT",$J1503=0,$I1503&lt;&gt;"Non-net",$M1503="85% Circulation"),"Net area not recorded for spaces with 85% circulation unusable type",
AND(OR($I1503="General",$I1503="Open plan/ semi-open general",$I1503="Fitted",$I1503="Light practical (science)",$I1503="Light practical (other)",$I1503="Heavy practical (workshops)",$I1503="Heavy practical (clean)",$I1503="Large",$I1503="Storage"),OR($J1503=0,ISBLANK($J1503))),"Net area not recorded in net spaces",
AND(OR($I1503="Non-net",$I1503="Outdoor space"),$J1503&gt;0),"Net Area Recorded in Non-net space",
AND($I1503="General",$J1503&gt;90),"This general space is over 90m2, please ensure that this space is entered as separate spaces if it usually used as separate spaces",
AND($I1503="Open plan/ semi-open general",$J1503&lt;27),"Open plan general space under 27m2",
AND(OR($K1503=0,ISBLANK($K1503)), $I1503="Non-net"),"Non-net area not recorded in non-net space"
),
" ")</f>
        <v xml:space="preserve"> </v>
      </c>
      <c r="M1503" s="144"/>
      <c r="N1503" s="144"/>
      <c r="O1503" s="144"/>
      <c r="P1503" s="144"/>
      <c r="Q1503" s="144"/>
      <c r="R1503" s="171"/>
      <c r="S1503" s="147">
        <f>NCA_Calculations!$P$1515</f>
        <v>0</v>
      </c>
      <c r="T1503" s="147">
        <f>NCA_Calculations!$Q$1515</f>
        <v>0</v>
      </c>
      <c r="U1503" s="144"/>
      <c r="V1503" s="144"/>
      <c r="W1503" s="149" t="str" cm="1">
        <f t="array" ref="W1503">_xlfn.IFNA(
_xlfn.IFS(
ISBLANK($U1503),"Missing space use.",
AND('Establishment details'!$C$14="Secondary",$V1503="Classbase"),"Invalid Status type",
AND(OR( $V1503="Classbase", $V1503="Teaching", $V1503="Early years",$V1503="SEND resourced"), NOT(ISBLANK($M1503))),"Space with status type and unusable type.",
AND($V1503= "Classbase",'Establishment details'!$C$22&gt;=10), "Classbase status is only valid in schools with a primary element.",
AND($I1503= "Large",$N1503 &gt; 3.5), "Large rooms with less than 3.5m height.",
AND(OR($V1503="Light practical (science)",$V1503="Light practical (science)",$V1503="Heavy practical (workshops)", $V1503="Heavy practical (clean)"), OR($O1503=0,ISBLANK($O1503))),"Missing sinks count for light and heavy practical spaces.",
AND($M1503 = "Other",ISBLANK($R1503)), "Invalid unusable type / missing note for other unusable type."
),
" ")</f>
        <v>Missing space use.</v>
      </c>
    </row>
    <row r="1504" spans="2:23" ht="15.75" x14ac:dyDescent="0.25">
      <c r="B1504" s="143"/>
      <c r="C1504" s="144"/>
      <c r="D1504" s="144"/>
      <c r="E1504" s="144"/>
      <c r="F1504" s="147" t="str" cm="1">
        <f t="array" ref="F1504">_xlfn.IFNA(CONCATENATE(_xlfn.IFS($D1504="Mezzanine",LEFT($D1504,1), $D1504="Ground Floor",LEFT($D1504,1),$D1504="Basment ",LEFT($D1504,1), $D1504="1st Floor", "0"&amp;LEFT($D1504,1), $D1504="2nd Floor", "0"&amp;LEFT($D1504,1), $D1504="3rd Floor", "0"&amp;LEFT($D1504,1), $D1504="4th Floor", "0"&amp;LEFT($D1504,1), $D1504="5th Floor", "0"&amp;LEFT($D1504,1), $D1504="6th Floor", "0"&amp;LEFT($D1504,1),$D1504="7th Floor", "0"&amp;LEFT($D1504,1),$D1504="8th Floor", "0"&amp;LEFT($D1504,1),$D1504="9th Floor", "0"&amp;LEFT($D1504,1),$D1504="10th Floor", LEFT($D1504,2),$D1504="11th Floor", LEFT($D1504,2),$D1504="12th Floor", LEFT($D1504,2),$D1504="13th Floor", LEFT($D1504,2), $D1504="Lower Ground", LEFT($D1504)&amp;IF(ISNUMBER(FIND(" ",$D1504)),MID($D1504,FIND(" ",$D1504)+1,1),"")&amp;IF(ISNUMBER(FIND(" ",$D1504,FIND(" ",$D1504)+1)),MID($D1504,FIND(" ",$D1504,FIND(" ",$D1504)+1)+1,1),""),$D1504="Upper Ground", LEFT($D1504)&amp;IF(ISNUMBER(FIND(" ",$D1504)),MID($D1504,FIND(" ",$D1504)+1,1),"")&amp;IF(ISNUMBER(FIND(" ",$D1504,FIND(" ",$D1504)+1)),MID($D1504,FIND(" ",$D1504,FIND(" ",$D1504)+1)+1,1),"")),".0",$E1504), " ")</f>
        <v xml:space="preserve"> </v>
      </c>
      <c r="G1504" s="144"/>
      <c r="H1504" s="144"/>
      <c r="I1504" s="144"/>
      <c r="J1504" s="144"/>
      <c r="K1504" s="144"/>
      <c r="L1504" s="149" t="str" cm="1">
        <f t="array" ref="L1504">_xlfn.IFNA(
_xlfn.IFS(
AND($F1504=" ",$G1504=" ",$H1504=" "),"Please update all three: Surveyor Room Reference, Establishment Room Reference and Establishment Room Name",
AND(OR($I1504="General",$I1504="Open plan/ semi-open general",$I1504="Fitted",$I1504="Light practical (science)",$I1504="Light practical (other)",$I1504="Heavy practical (workshops)",$I1504="Heavy practical (clean)",$I1504="Large",$I1504="Storage"),$J1504=0,$K1504=0),"Please update Net Area or Non-net Area",
AND($B1504&lt;&gt;"OUT",$J1504=0,$I1504&lt;&gt;"Non-net",$M1504="85% Circulation"),"Net area not recorded for spaces with 85% circulation unusable type",
AND(OR($I1504="General",$I1504="Open plan/ semi-open general",$I1504="Fitted",$I1504="Light practical (science)",$I1504="Light practical (other)",$I1504="Heavy practical (workshops)",$I1504="Heavy practical (clean)",$I1504="Large",$I1504="Storage"),OR($J1504=0,ISBLANK($J1504))),"Net area not recorded in net spaces",
AND(OR($I1504="Non-net",$I1504="Outdoor space"),$J1504&gt;0),"Net Area Recorded in Non-net space",
AND($I1504="General",$J1504&gt;90),"This general space is over 90m2, please ensure that this space is entered as separate spaces if it usually used as separate spaces",
AND($I1504="Open plan/ semi-open general",$J1504&lt;27),"Open plan general space under 27m2",
AND(OR($K1504=0,ISBLANK($K1504)), $I1504="Non-net"),"Non-net area not recorded in non-net space"
),
" ")</f>
        <v xml:space="preserve"> </v>
      </c>
      <c r="M1504" s="144"/>
      <c r="N1504" s="144"/>
      <c r="O1504" s="144"/>
      <c r="P1504" s="144"/>
      <c r="Q1504" s="144"/>
      <c r="R1504" s="171"/>
      <c r="S1504" s="147">
        <f>NCA_Calculations!$P$1516</f>
        <v>0</v>
      </c>
      <c r="T1504" s="147">
        <f>NCA_Calculations!$Q$1516</f>
        <v>0</v>
      </c>
      <c r="U1504" s="144"/>
      <c r="V1504" s="144"/>
      <c r="W1504" s="149" t="str" cm="1">
        <f t="array" ref="W1504">_xlfn.IFNA(
_xlfn.IFS(
ISBLANK($U1504),"Missing space use.",
AND('Establishment details'!$C$14="Secondary",$V1504="Classbase"),"Invalid Status type",
AND(OR( $V1504="Classbase", $V1504="Teaching", $V1504="Early years",$V1504="SEND resourced"), NOT(ISBLANK($M1504))),"Space with status type and unusable type.",
AND($V1504= "Classbase",'Establishment details'!$C$22&gt;=10), "Classbase status is only valid in schools with a primary element.",
AND($I1504= "Large",$N1504 &gt; 3.5), "Large rooms with less than 3.5m height.",
AND(OR($V1504="Light practical (science)",$V1504="Light practical (science)",$V1504="Heavy practical (workshops)", $V1504="Heavy practical (clean)"), OR($O1504=0,ISBLANK($O1504))),"Missing sinks count for light and heavy practical spaces.",
AND($M1504 = "Other",ISBLANK($R1504)), "Invalid unusable type / missing note for other unusable type."
),
" ")</f>
        <v>Missing space use.</v>
      </c>
    </row>
    <row r="1505" spans="2:23" ht="15.75" x14ac:dyDescent="0.25">
      <c r="B1505" s="143"/>
      <c r="C1505" s="144"/>
      <c r="D1505" s="144"/>
      <c r="E1505" s="144"/>
      <c r="F1505" s="147" t="str" cm="1">
        <f t="array" ref="F1505">_xlfn.IFNA(CONCATENATE(_xlfn.IFS($D1505="Mezzanine",LEFT($D1505,1), $D1505="Ground Floor",LEFT($D1505,1),$D1505="Basment ",LEFT($D1505,1), $D1505="1st Floor", "0"&amp;LEFT($D1505,1), $D1505="2nd Floor", "0"&amp;LEFT($D1505,1), $D1505="3rd Floor", "0"&amp;LEFT($D1505,1), $D1505="4th Floor", "0"&amp;LEFT($D1505,1), $D1505="5th Floor", "0"&amp;LEFT($D1505,1), $D1505="6th Floor", "0"&amp;LEFT($D1505,1),$D1505="7th Floor", "0"&amp;LEFT($D1505,1),$D1505="8th Floor", "0"&amp;LEFT($D1505,1),$D1505="9th Floor", "0"&amp;LEFT($D1505,1),$D1505="10th Floor", LEFT($D1505,2),$D1505="11th Floor", LEFT($D1505,2),$D1505="12th Floor", LEFT($D1505,2),$D1505="13th Floor", LEFT($D1505,2), $D1505="Lower Ground", LEFT($D1505)&amp;IF(ISNUMBER(FIND(" ",$D1505)),MID($D1505,FIND(" ",$D1505)+1,1),"")&amp;IF(ISNUMBER(FIND(" ",$D1505,FIND(" ",$D1505)+1)),MID($D1505,FIND(" ",$D1505,FIND(" ",$D1505)+1)+1,1),""),$D1505="Upper Ground", LEFT($D1505)&amp;IF(ISNUMBER(FIND(" ",$D1505)),MID($D1505,FIND(" ",$D1505)+1,1),"")&amp;IF(ISNUMBER(FIND(" ",$D1505,FIND(" ",$D1505)+1)),MID($D1505,FIND(" ",$D1505,FIND(" ",$D1505)+1)+1,1),"")),".0",$E1505), " ")</f>
        <v xml:space="preserve"> </v>
      </c>
      <c r="G1505" s="144"/>
      <c r="H1505" s="144"/>
      <c r="I1505" s="144"/>
      <c r="J1505" s="144"/>
      <c r="K1505" s="144"/>
      <c r="L1505" s="149" t="str" cm="1">
        <f t="array" ref="L1505">_xlfn.IFNA(
_xlfn.IFS(
AND($F1505=" ",$G1505=" ",$H1505=" "),"Please update all three: Surveyor Room Reference, Establishment Room Reference and Establishment Room Name",
AND(OR($I1505="General",$I1505="Open plan/ semi-open general",$I1505="Fitted",$I1505="Light practical (science)",$I1505="Light practical (other)",$I1505="Heavy practical (workshops)",$I1505="Heavy practical (clean)",$I1505="Large",$I1505="Storage"),$J1505=0,$K1505=0),"Please update Net Area or Non-net Area",
AND($B1505&lt;&gt;"OUT",$J1505=0,$I1505&lt;&gt;"Non-net",$M1505="85% Circulation"),"Net area not recorded for spaces with 85% circulation unusable type",
AND(OR($I1505="General",$I1505="Open plan/ semi-open general",$I1505="Fitted",$I1505="Light practical (science)",$I1505="Light practical (other)",$I1505="Heavy practical (workshops)",$I1505="Heavy practical (clean)",$I1505="Large",$I1505="Storage"),OR($J1505=0,ISBLANK($J1505))),"Net area not recorded in net spaces",
AND(OR($I1505="Non-net",$I1505="Outdoor space"),$J1505&gt;0),"Net Area Recorded in Non-net space",
AND($I1505="General",$J1505&gt;90),"This general space is over 90m2, please ensure that this space is entered as separate spaces if it usually used as separate spaces",
AND($I1505="Open plan/ semi-open general",$J1505&lt;27),"Open plan general space under 27m2",
AND(OR($K1505=0,ISBLANK($K1505)), $I1505="Non-net"),"Non-net area not recorded in non-net space"
),
" ")</f>
        <v xml:space="preserve"> </v>
      </c>
      <c r="M1505" s="144"/>
      <c r="N1505" s="144"/>
      <c r="O1505" s="144"/>
      <c r="P1505" s="144"/>
      <c r="Q1505" s="144"/>
      <c r="R1505" s="171"/>
      <c r="S1505" s="147">
        <f>NCA_Calculations!$P$1517</f>
        <v>0</v>
      </c>
      <c r="T1505" s="147">
        <f>NCA_Calculations!$Q$1517</f>
        <v>0</v>
      </c>
      <c r="U1505" s="144"/>
      <c r="V1505" s="144"/>
      <c r="W1505" s="149" t="str" cm="1">
        <f t="array" ref="W1505">_xlfn.IFNA(
_xlfn.IFS(
ISBLANK($U1505),"Missing space use.",
AND('Establishment details'!$C$14="Secondary",$V1505="Classbase"),"Invalid Status type",
AND(OR( $V1505="Classbase", $V1505="Teaching", $V1505="Early years",$V1505="SEND resourced"), NOT(ISBLANK($M1505))),"Space with status type and unusable type.",
AND($V1505= "Classbase",'Establishment details'!$C$22&gt;=10), "Classbase status is only valid in schools with a primary element.",
AND($I1505= "Large",$N1505 &gt; 3.5), "Large rooms with less than 3.5m height.",
AND(OR($V1505="Light practical (science)",$V1505="Light practical (science)",$V1505="Heavy practical (workshops)", $V1505="Heavy practical (clean)"), OR($O1505=0,ISBLANK($O1505))),"Missing sinks count for light and heavy practical spaces.",
AND($M1505 = "Other",ISBLANK($R1505)), "Invalid unusable type / missing note for other unusable type."
),
" ")</f>
        <v>Missing space use.</v>
      </c>
    </row>
    <row r="1506" spans="2:23" ht="15.75" x14ac:dyDescent="0.25">
      <c r="B1506" s="143"/>
      <c r="C1506" s="144"/>
      <c r="D1506" s="144"/>
      <c r="E1506" s="144"/>
      <c r="F1506" s="147" t="str" cm="1">
        <f t="array" ref="F1506">_xlfn.IFNA(CONCATENATE(_xlfn.IFS($D1506="Mezzanine",LEFT($D1506,1), $D1506="Ground Floor",LEFT($D1506,1),$D1506="Basment ",LEFT($D1506,1), $D1506="1st Floor", "0"&amp;LEFT($D1506,1), $D1506="2nd Floor", "0"&amp;LEFT($D1506,1), $D1506="3rd Floor", "0"&amp;LEFT($D1506,1), $D1506="4th Floor", "0"&amp;LEFT($D1506,1), $D1506="5th Floor", "0"&amp;LEFT($D1506,1), $D1506="6th Floor", "0"&amp;LEFT($D1506,1),$D1506="7th Floor", "0"&amp;LEFT($D1506,1),$D1506="8th Floor", "0"&amp;LEFT($D1506,1),$D1506="9th Floor", "0"&amp;LEFT($D1506,1),$D1506="10th Floor", LEFT($D1506,2),$D1506="11th Floor", LEFT($D1506,2),$D1506="12th Floor", LEFT($D1506,2),$D1506="13th Floor", LEFT($D1506,2), $D1506="Lower Ground", LEFT($D1506)&amp;IF(ISNUMBER(FIND(" ",$D1506)),MID($D1506,FIND(" ",$D1506)+1,1),"")&amp;IF(ISNUMBER(FIND(" ",$D1506,FIND(" ",$D1506)+1)),MID($D1506,FIND(" ",$D1506,FIND(" ",$D1506)+1)+1,1),""),$D1506="Upper Ground", LEFT($D1506)&amp;IF(ISNUMBER(FIND(" ",$D1506)),MID($D1506,FIND(" ",$D1506)+1,1),"")&amp;IF(ISNUMBER(FIND(" ",$D1506,FIND(" ",$D1506)+1)),MID($D1506,FIND(" ",$D1506,FIND(" ",$D1506)+1)+1,1),"")),".0",$E1506), " ")</f>
        <v xml:space="preserve"> </v>
      </c>
      <c r="G1506" s="144"/>
      <c r="H1506" s="144"/>
      <c r="I1506" s="144"/>
      <c r="J1506" s="144"/>
      <c r="K1506" s="144"/>
      <c r="L1506" s="149" t="str" cm="1">
        <f t="array" ref="L1506">_xlfn.IFNA(
_xlfn.IFS(
AND($F1506=" ",$G1506=" ",$H1506=" "),"Please update all three: Surveyor Room Reference, Establishment Room Reference and Establishment Room Name",
AND(OR($I1506="General",$I1506="Open plan/ semi-open general",$I1506="Fitted",$I1506="Light practical (science)",$I1506="Light practical (other)",$I1506="Heavy practical (workshops)",$I1506="Heavy practical (clean)",$I1506="Large",$I1506="Storage"),$J1506=0,$K1506=0),"Please update Net Area or Non-net Area",
AND($B1506&lt;&gt;"OUT",$J1506=0,$I1506&lt;&gt;"Non-net",$M1506="85% Circulation"),"Net area not recorded for spaces with 85% circulation unusable type",
AND(OR($I1506="General",$I1506="Open plan/ semi-open general",$I1506="Fitted",$I1506="Light practical (science)",$I1506="Light practical (other)",$I1506="Heavy practical (workshops)",$I1506="Heavy practical (clean)",$I1506="Large",$I1506="Storage"),OR($J1506=0,ISBLANK($J1506))),"Net area not recorded in net spaces",
AND(OR($I1506="Non-net",$I1506="Outdoor space"),$J1506&gt;0),"Net Area Recorded in Non-net space",
AND($I1506="General",$J1506&gt;90),"This general space is over 90m2, please ensure that this space is entered as separate spaces if it usually used as separate spaces",
AND($I1506="Open plan/ semi-open general",$J1506&lt;27),"Open plan general space under 27m2",
AND(OR($K1506=0,ISBLANK($K1506)), $I1506="Non-net"),"Non-net area not recorded in non-net space"
),
" ")</f>
        <v xml:space="preserve"> </v>
      </c>
      <c r="M1506" s="144"/>
      <c r="N1506" s="144"/>
      <c r="O1506" s="144"/>
      <c r="P1506" s="144"/>
      <c r="Q1506" s="144"/>
      <c r="R1506" s="171"/>
      <c r="S1506" s="147">
        <f>NCA_Calculations!$P$1518</f>
        <v>0</v>
      </c>
      <c r="T1506" s="147">
        <f>NCA_Calculations!$Q$1518</f>
        <v>0</v>
      </c>
      <c r="U1506" s="144"/>
      <c r="V1506" s="144"/>
      <c r="W1506" s="149" t="str" cm="1">
        <f t="array" ref="W1506">_xlfn.IFNA(
_xlfn.IFS(
ISBLANK($U1506),"Missing space use.",
AND('Establishment details'!$C$14="Secondary",$V1506="Classbase"),"Invalid Status type",
AND(OR( $V1506="Classbase", $V1506="Teaching", $V1506="Early years",$V1506="SEND resourced"), NOT(ISBLANK($M1506))),"Space with status type and unusable type.",
AND($V1506= "Classbase",'Establishment details'!$C$22&gt;=10), "Classbase status is only valid in schools with a primary element.",
AND($I1506= "Large",$N1506 &gt; 3.5), "Large rooms with less than 3.5m height.",
AND(OR($V1506="Light practical (science)",$V1506="Light practical (science)",$V1506="Heavy practical (workshops)", $V1506="Heavy practical (clean)"), OR($O1506=0,ISBLANK($O1506))),"Missing sinks count for light and heavy practical spaces.",
AND($M1506 = "Other",ISBLANK($R1506)), "Invalid unusable type / missing note for other unusable type."
),
" ")</f>
        <v>Missing space use.</v>
      </c>
    </row>
    <row r="1507" spans="2:23" ht="15.75" x14ac:dyDescent="0.25">
      <c r="B1507" s="143"/>
      <c r="C1507" s="144"/>
      <c r="D1507" s="144"/>
      <c r="E1507" s="144"/>
      <c r="F1507" s="147" t="str" cm="1">
        <f t="array" ref="F1507">_xlfn.IFNA(CONCATENATE(_xlfn.IFS($D1507="Mezzanine",LEFT($D1507,1), $D1507="Ground Floor",LEFT($D1507,1),$D1507="Basment ",LEFT($D1507,1), $D1507="1st Floor", "0"&amp;LEFT($D1507,1), $D1507="2nd Floor", "0"&amp;LEFT($D1507,1), $D1507="3rd Floor", "0"&amp;LEFT($D1507,1), $D1507="4th Floor", "0"&amp;LEFT($D1507,1), $D1507="5th Floor", "0"&amp;LEFT($D1507,1), $D1507="6th Floor", "0"&amp;LEFT($D1507,1),$D1507="7th Floor", "0"&amp;LEFT($D1507,1),$D1507="8th Floor", "0"&amp;LEFT($D1507,1),$D1507="9th Floor", "0"&amp;LEFT($D1507,1),$D1507="10th Floor", LEFT($D1507,2),$D1507="11th Floor", LEFT($D1507,2),$D1507="12th Floor", LEFT($D1507,2),$D1507="13th Floor", LEFT($D1507,2), $D1507="Lower Ground", LEFT($D1507)&amp;IF(ISNUMBER(FIND(" ",$D1507)),MID($D1507,FIND(" ",$D1507)+1,1),"")&amp;IF(ISNUMBER(FIND(" ",$D1507,FIND(" ",$D1507)+1)),MID($D1507,FIND(" ",$D1507,FIND(" ",$D1507)+1)+1,1),""),$D1507="Upper Ground", LEFT($D1507)&amp;IF(ISNUMBER(FIND(" ",$D1507)),MID($D1507,FIND(" ",$D1507)+1,1),"")&amp;IF(ISNUMBER(FIND(" ",$D1507,FIND(" ",$D1507)+1)),MID($D1507,FIND(" ",$D1507,FIND(" ",$D1507)+1)+1,1),"")),".0",$E1507), " ")</f>
        <v xml:space="preserve"> </v>
      </c>
      <c r="G1507" s="144"/>
      <c r="H1507" s="144"/>
      <c r="I1507" s="144"/>
      <c r="J1507" s="144"/>
      <c r="K1507" s="144"/>
      <c r="L1507" s="149" t="str" cm="1">
        <f t="array" ref="L1507">_xlfn.IFNA(
_xlfn.IFS(
AND($F1507=" ",$G1507=" ",$H1507=" "),"Please update all three: Surveyor Room Reference, Establishment Room Reference and Establishment Room Name",
AND(OR($I1507="General",$I1507="Open plan/ semi-open general",$I1507="Fitted",$I1507="Light practical (science)",$I1507="Light practical (other)",$I1507="Heavy practical (workshops)",$I1507="Heavy practical (clean)",$I1507="Large",$I1507="Storage"),$J1507=0,$K1507=0),"Please update Net Area or Non-net Area",
AND($B1507&lt;&gt;"OUT",$J1507=0,$I1507&lt;&gt;"Non-net",$M1507="85% Circulation"),"Net area not recorded for spaces with 85% circulation unusable type",
AND(OR($I1507="General",$I1507="Open plan/ semi-open general",$I1507="Fitted",$I1507="Light practical (science)",$I1507="Light practical (other)",$I1507="Heavy practical (workshops)",$I1507="Heavy practical (clean)",$I1507="Large",$I1507="Storage"),OR($J1507=0,ISBLANK($J1507))),"Net area not recorded in net spaces",
AND(OR($I1507="Non-net",$I1507="Outdoor space"),$J1507&gt;0),"Net Area Recorded in Non-net space",
AND($I1507="General",$J1507&gt;90),"This general space is over 90m2, please ensure that this space is entered as separate spaces if it usually used as separate spaces",
AND($I1507="Open plan/ semi-open general",$J1507&lt;27),"Open plan general space under 27m2",
AND(OR($K1507=0,ISBLANK($K1507)), $I1507="Non-net"),"Non-net area not recorded in non-net space"
),
" ")</f>
        <v xml:space="preserve"> </v>
      </c>
      <c r="M1507" s="144"/>
      <c r="N1507" s="144"/>
      <c r="O1507" s="144"/>
      <c r="P1507" s="144"/>
      <c r="Q1507" s="144"/>
      <c r="R1507" s="171"/>
      <c r="S1507" s="147">
        <f>NCA_Calculations!$P$1519</f>
        <v>0</v>
      </c>
      <c r="T1507" s="147">
        <f>NCA_Calculations!$Q$1519</f>
        <v>0</v>
      </c>
      <c r="U1507" s="144"/>
      <c r="V1507" s="144"/>
      <c r="W1507" s="149" t="str" cm="1">
        <f t="array" ref="W1507">_xlfn.IFNA(
_xlfn.IFS(
ISBLANK($U1507),"Missing space use.",
AND('Establishment details'!$C$14="Secondary",$V1507="Classbase"),"Invalid Status type",
AND(OR( $V1507="Classbase", $V1507="Teaching", $V1507="Early years",$V1507="SEND resourced"), NOT(ISBLANK($M1507))),"Space with status type and unusable type.",
AND($V1507= "Classbase",'Establishment details'!$C$22&gt;=10), "Classbase status is only valid in schools with a primary element.",
AND($I1507= "Large",$N1507 &gt; 3.5), "Large rooms with less than 3.5m height.",
AND(OR($V1507="Light practical (science)",$V1507="Light practical (science)",$V1507="Heavy practical (workshops)", $V1507="Heavy practical (clean)"), OR($O1507=0,ISBLANK($O1507))),"Missing sinks count for light and heavy practical spaces.",
AND($M1507 = "Other",ISBLANK($R1507)), "Invalid unusable type / missing note for other unusable type."
),
" ")</f>
        <v>Missing space use.</v>
      </c>
    </row>
    <row r="1508" spans="2:23" ht="15.75" x14ac:dyDescent="0.25">
      <c r="B1508" s="143"/>
      <c r="C1508" s="144"/>
      <c r="D1508" s="144"/>
      <c r="E1508" s="144"/>
      <c r="F1508" s="147" t="str" cm="1">
        <f t="array" ref="F1508">_xlfn.IFNA(CONCATENATE(_xlfn.IFS($D1508="Mezzanine",LEFT($D1508,1), $D1508="Ground Floor",LEFT($D1508,1),$D1508="Basment ",LEFT($D1508,1), $D1508="1st Floor", "0"&amp;LEFT($D1508,1), $D1508="2nd Floor", "0"&amp;LEFT($D1508,1), $D1508="3rd Floor", "0"&amp;LEFT($D1508,1), $D1508="4th Floor", "0"&amp;LEFT($D1508,1), $D1508="5th Floor", "0"&amp;LEFT($D1508,1), $D1508="6th Floor", "0"&amp;LEFT($D1508,1),$D1508="7th Floor", "0"&amp;LEFT($D1508,1),$D1508="8th Floor", "0"&amp;LEFT($D1508,1),$D1508="9th Floor", "0"&amp;LEFT($D1508,1),$D1508="10th Floor", LEFT($D1508,2),$D1508="11th Floor", LEFT($D1508,2),$D1508="12th Floor", LEFT($D1508,2),$D1508="13th Floor", LEFT($D1508,2), $D1508="Lower Ground", LEFT($D1508)&amp;IF(ISNUMBER(FIND(" ",$D1508)),MID($D1508,FIND(" ",$D1508)+1,1),"")&amp;IF(ISNUMBER(FIND(" ",$D1508,FIND(" ",$D1508)+1)),MID($D1508,FIND(" ",$D1508,FIND(" ",$D1508)+1)+1,1),""),$D1508="Upper Ground", LEFT($D1508)&amp;IF(ISNUMBER(FIND(" ",$D1508)),MID($D1508,FIND(" ",$D1508)+1,1),"")&amp;IF(ISNUMBER(FIND(" ",$D1508,FIND(" ",$D1508)+1)),MID($D1508,FIND(" ",$D1508,FIND(" ",$D1508)+1)+1,1),"")),".0",$E1508), " ")</f>
        <v xml:space="preserve"> </v>
      </c>
      <c r="G1508" s="144"/>
      <c r="H1508" s="144"/>
      <c r="I1508" s="144"/>
      <c r="J1508" s="144"/>
      <c r="K1508" s="144"/>
      <c r="L1508" s="149" t="str" cm="1">
        <f t="array" ref="L1508">_xlfn.IFNA(
_xlfn.IFS(
AND($F1508=" ",$G1508=" ",$H1508=" "),"Please update all three: Surveyor Room Reference, Establishment Room Reference and Establishment Room Name",
AND(OR($I1508="General",$I1508="Open plan/ semi-open general",$I1508="Fitted",$I1508="Light practical (science)",$I1508="Light practical (other)",$I1508="Heavy practical (workshops)",$I1508="Heavy practical (clean)",$I1508="Large",$I1508="Storage"),$J1508=0,$K1508=0),"Please update Net Area or Non-net Area",
AND($B1508&lt;&gt;"OUT",$J1508=0,$I1508&lt;&gt;"Non-net",$M1508="85% Circulation"),"Net area not recorded for spaces with 85% circulation unusable type",
AND(OR($I1508="General",$I1508="Open plan/ semi-open general",$I1508="Fitted",$I1508="Light practical (science)",$I1508="Light practical (other)",$I1508="Heavy practical (workshops)",$I1508="Heavy practical (clean)",$I1508="Large",$I1508="Storage"),OR($J1508=0,ISBLANK($J1508))),"Net area not recorded in net spaces",
AND(OR($I1508="Non-net",$I1508="Outdoor space"),$J1508&gt;0),"Net Area Recorded in Non-net space",
AND($I1508="General",$J1508&gt;90),"This general space is over 90m2, please ensure that this space is entered as separate spaces if it usually used as separate spaces",
AND($I1508="Open plan/ semi-open general",$J1508&lt;27),"Open plan general space under 27m2",
AND(OR($K1508=0,ISBLANK($K1508)), $I1508="Non-net"),"Non-net area not recorded in non-net space"
),
" ")</f>
        <v xml:space="preserve"> </v>
      </c>
      <c r="M1508" s="144"/>
      <c r="N1508" s="144"/>
      <c r="O1508" s="144"/>
      <c r="P1508" s="144"/>
      <c r="Q1508" s="144"/>
      <c r="R1508" s="171"/>
      <c r="S1508" s="147">
        <f>NCA_Calculations!$P$1520</f>
        <v>0</v>
      </c>
      <c r="T1508" s="147">
        <f>NCA_Calculations!$Q$1520</f>
        <v>0</v>
      </c>
      <c r="U1508" s="144"/>
      <c r="V1508" s="144"/>
      <c r="W1508" s="149" t="str" cm="1">
        <f t="array" ref="W1508">_xlfn.IFNA(
_xlfn.IFS(
ISBLANK($U1508),"Missing space use.",
AND('Establishment details'!$C$14="Secondary",$V1508="Classbase"),"Invalid Status type",
AND(OR( $V1508="Classbase", $V1508="Teaching", $V1508="Early years",$V1508="SEND resourced"), NOT(ISBLANK($M1508))),"Space with status type and unusable type.",
AND($V1508= "Classbase",'Establishment details'!$C$22&gt;=10), "Classbase status is only valid in schools with a primary element.",
AND($I1508= "Large",$N1508 &gt; 3.5), "Large rooms with less than 3.5m height.",
AND(OR($V1508="Light practical (science)",$V1508="Light practical (science)",$V1508="Heavy practical (workshops)", $V1508="Heavy practical (clean)"), OR($O1508=0,ISBLANK($O1508))),"Missing sinks count for light and heavy practical spaces.",
AND($M1508 = "Other",ISBLANK($R1508)), "Invalid unusable type / missing note for other unusable type."
),
" ")</f>
        <v>Missing space use.</v>
      </c>
    </row>
    <row r="1509" spans="2:23" ht="15.75" x14ac:dyDescent="0.25">
      <c r="B1509" s="143"/>
      <c r="C1509" s="144"/>
      <c r="D1509" s="144"/>
      <c r="E1509" s="144"/>
      <c r="F1509" s="147" t="str" cm="1">
        <f t="array" ref="F1509">_xlfn.IFNA(CONCATENATE(_xlfn.IFS($D1509="Mezzanine",LEFT($D1509,1), $D1509="Ground Floor",LEFT($D1509,1),$D1509="Basment ",LEFT($D1509,1), $D1509="1st Floor", "0"&amp;LEFT($D1509,1), $D1509="2nd Floor", "0"&amp;LEFT($D1509,1), $D1509="3rd Floor", "0"&amp;LEFT($D1509,1), $D1509="4th Floor", "0"&amp;LEFT($D1509,1), $D1509="5th Floor", "0"&amp;LEFT($D1509,1), $D1509="6th Floor", "0"&amp;LEFT($D1509,1),$D1509="7th Floor", "0"&amp;LEFT($D1509,1),$D1509="8th Floor", "0"&amp;LEFT($D1509,1),$D1509="9th Floor", "0"&amp;LEFT($D1509,1),$D1509="10th Floor", LEFT($D1509,2),$D1509="11th Floor", LEFT($D1509,2),$D1509="12th Floor", LEFT($D1509,2),$D1509="13th Floor", LEFT($D1509,2), $D1509="Lower Ground", LEFT($D1509)&amp;IF(ISNUMBER(FIND(" ",$D1509)),MID($D1509,FIND(" ",$D1509)+1,1),"")&amp;IF(ISNUMBER(FIND(" ",$D1509,FIND(" ",$D1509)+1)),MID($D1509,FIND(" ",$D1509,FIND(" ",$D1509)+1)+1,1),""),$D1509="Upper Ground", LEFT($D1509)&amp;IF(ISNUMBER(FIND(" ",$D1509)),MID($D1509,FIND(" ",$D1509)+1,1),"")&amp;IF(ISNUMBER(FIND(" ",$D1509,FIND(" ",$D1509)+1)),MID($D1509,FIND(" ",$D1509,FIND(" ",$D1509)+1)+1,1),"")),".0",$E1509), " ")</f>
        <v xml:space="preserve"> </v>
      </c>
      <c r="G1509" s="144"/>
      <c r="H1509" s="144"/>
      <c r="I1509" s="144"/>
      <c r="J1509" s="144"/>
      <c r="K1509" s="144"/>
      <c r="L1509" s="149" t="str" cm="1">
        <f t="array" ref="L1509">_xlfn.IFNA(
_xlfn.IFS(
AND($F1509=" ",$G1509=" ",$H1509=" "),"Please update all three: Surveyor Room Reference, Establishment Room Reference and Establishment Room Name",
AND(OR($I1509="General",$I1509="Open plan/ semi-open general",$I1509="Fitted",$I1509="Light practical (science)",$I1509="Light practical (other)",$I1509="Heavy practical (workshops)",$I1509="Heavy practical (clean)",$I1509="Large",$I1509="Storage"),$J1509=0,$K1509=0),"Please update Net Area or Non-net Area",
AND($B1509&lt;&gt;"OUT",$J1509=0,$I1509&lt;&gt;"Non-net",$M1509="85% Circulation"),"Net area not recorded for spaces with 85% circulation unusable type",
AND(OR($I1509="General",$I1509="Open plan/ semi-open general",$I1509="Fitted",$I1509="Light practical (science)",$I1509="Light practical (other)",$I1509="Heavy practical (workshops)",$I1509="Heavy practical (clean)",$I1509="Large",$I1509="Storage"),OR($J1509=0,ISBLANK($J1509))),"Net area not recorded in net spaces",
AND(OR($I1509="Non-net",$I1509="Outdoor space"),$J1509&gt;0),"Net Area Recorded in Non-net space",
AND($I1509="General",$J1509&gt;90),"This general space is over 90m2, please ensure that this space is entered as separate spaces if it usually used as separate spaces",
AND($I1509="Open plan/ semi-open general",$J1509&lt;27),"Open plan general space under 27m2",
AND(OR($K1509=0,ISBLANK($K1509)), $I1509="Non-net"),"Non-net area not recorded in non-net space"
),
" ")</f>
        <v xml:space="preserve"> </v>
      </c>
      <c r="M1509" s="144"/>
      <c r="N1509" s="144"/>
      <c r="O1509" s="144"/>
      <c r="P1509" s="144"/>
      <c r="Q1509" s="144"/>
      <c r="R1509" s="171"/>
      <c r="S1509" s="147">
        <f>NCA_Calculations!$P$1521</f>
        <v>0</v>
      </c>
      <c r="T1509" s="147">
        <f>NCA_Calculations!$Q$1521</f>
        <v>0</v>
      </c>
      <c r="U1509" s="144"/>
      <c r="V1509" s="144"/>
      <c r="W1509" s="149" t="str" cm="1">
        <f t="array" ref="W1509">_xlfn.IFNA(
_xlfn.IFS(
ISBLANK($U1509),"Missing space use.",
AND('Establishment details'!$C$14="Secondary",$V1509="Classbase"),"Invalid Status type",
AND(OR( $V1509="Classbase", $V1509="Teaching", $V1509="Early years",$V1509="SEND resourced"), NOT(ISBLANK($M1509))),"Space with status type and unusable type.",
AND($V1509= "Classbase",'Establishment details'!$C$22&gt;=10), "Classbase status is only valid in schools with a primary element.",
AND($I1509= "Large",$N1509 &gt; 3.5), "Large rooms with less than 3.5m height.",
AND(OR($V1509="Light practical (science)",$V1509="Light practical (science)",$V1509="Heavy practical (workshops)", $V1509="Heavy practical (clean)"), OR($O1509=0,ISBLANK($O1509))),"Missing sinks count for light and heavy practical spaces.",
AND($M1509 = "Other",ISBLANK($R1509)), "Invalid unusable type / missing note for other unusable type."
),
" ")</f>
        <v>Missing space use.</v>
      </c>
    </row>
    <row r="1510" spans="2:23" ht="15.75" x14ac:dyDescent="0.25">
      <c r="B1510" s="143"/>
      <c r="C1510" s="144"/>
      <c r="D1510" s="144"/>
      <c r="E1510" s="144"/>
      <c r="F1510" s="147" t="str" cm="1">
        <f t="array" ref="F1510">_xlfn.IFNA(CONCATENATE(_xlfn.IFS($D1510="Mezzanine",LEFT($D1510,1), $D1510="Ground Floor",LEFT($D1510,1),$D1510="Basment ",LEFT($D1510,1), $D1510="1st Floor", "0"&amp;LEFT($D1510,1), $D1510="2nd Floor", "0"&amp;LEFT($D1510,1), $D1510="3rd Floor", "0"&amp;LEFT($D1510,1), $D1510="4th Floor", "0"&amp;LEFT($D1510,1), $D1510="5th Floor", "0"&amp;LEFT($D1510,1), $D1510="6th Floor", "0"&amp;LEFT($D1510,1),$D1510="7th Floor", "0"&amp;LEFT($D1510,1),$D1510="8th Floor", "0"&amp;LEFT($D1510,1),$D1510="9th Floor", "0"&amp;LEFT($D1510,1),$D1510="10th Floor", LEFT($D1510,2),$D1510="11th Floor", LEFT($D1510,2),$D1510="12th Floor", LEFT($D1510,2),$D1510="13th Floor", LEFT($D1510,2), $D1510="Lower Ground", LEFT($D1510)&amp;IF(ISNUMBER(FIND(" ",$D1510)),MID($D1510,FIND(" ",$D1510)+1,1),"")&amp;IF(ISNUMBER(FIND(" ",$D1510,FIND(" ",$D1510)+1)),MID($D1510,FIND(" ",$D1510,FIND(" ",$D1510)+1)+1,1),""),$D1510="Upper Ground", LEFT($D1510)&amp;IF(ISNUMBER(FIND(" ",$D1510)),MID($D1510,FIND(" ",$D1510)+1,1),"")&amp;IF(ISNUMBER(FIND(" ",$D1510,FIND(" ",$D1510)+1)),MID($D1510,FIND(" ",$D1510,FIND(" ",$D1510)+1)+1,1),"")),".0",$E1510), " ")</f>
        <v xml:space="preserve"> </v>
      </c>
      <c r="G1510" s="144"/>
      <c r="H1510" s="144"/>
      <c r="I1510" s="144"/>
      <c r="J1510" s="144"/>
      <c r="K1510" s="144"/>
      <c r="L1510" s="149" t="str" cm="1">
        <f t="array" ref="L1510">_xlfn.IFNA(
_xlfn.IFS(
AND($F1510=" ",$G1510=" ",$H1510=" "),"Please update all three: Surveyor Room Reference, Establishment Room Reference and Establishment Room Name",
AND(OR($I1510="General",$I1510="Open plan/ semi-open general",$I1510="Fitted",$I1510="Light practical (science)",$I1510="Light practical (other)",$I1510="Heavy practical (workshops)",$I1510="Heavy practical (clean)",$I1510="Large",$I1510="Storage"),$J1510=0,$K1510=0),"Please update Net Area or Non-net Area",
AND($B1510&lt;&gt;"OUT",$J1510=0,$I1510&lt;&gt;"Non-net",$M1510="85% Circulation"),"Net area not recorded for spaces with 85% circulation unusable type",
AND(OR($I1510="General",$I1510="Open plan/ semi-open general",$I1510="Fitted",$I1510="Light practical (science)",$I1510="Light practical (other)",$I1510="Heavy practical (workshops)",$I1510="Heavy practical (clean)",$I1510="Large",$I1510="Storage"),OR($J1510=0,ISBLANK($J1510))),"Net area not recorded in net spaces",
AND(OR($I1510="Non-net",$I1510="Outdoor space"),$J1510&gt;0),"Net Area Recorded in Non-net space",
AND($I1510="General",$J1510&gt;90),"This general space is over 90m2, please ensure that this space is entered as separate spaces if it usually used as separate spaces",
AND($I1510="Open plan/ semi-open general",$J1510&lt;27),"Open plan general space under 27m2",
AND(OR($K1510=0,ISBLANK($K1510)), $I1510="Non-net"),"Non-net area not recorded in non-net space"
),
" ")</f>
        <v xml:space="preserve"> </v>
      </c>
      <c r="M1510" s="144"/>
      <c r="N1510" s="144"/>
      <c r="O1510" s="144"/>
      <c r="P1510" s="144"/>
      <c r="Q1510" s="144"/>
      <c r="R1510" s="171"/>
      <c r="S1510" s="147">
        <f>NCA_Calculations!$P$1522</f>
        <v>0</v>
      </c>
      <c r="T1510" s="147">
        <f>NCA_Calculations!$Q$1522</f>
        <v>0</v>
      </c>
      <c r="U1510" s="144"/>
      <c r="V1510" s="144"/>
      <c r="W1510" s="149" t="str" cm="1">
        <f t="array" ref="W1510">_xlfn.IFNA(
_xlfn.IFS(
ISBLANK($U1510),"Missing space use.",
AND('Establishment details'!$C$14="Secondary",$V1510="Classbase"),"Invalid Status type",
AND(OR( $V1510="Classbase", $V1510="Teaching", $V1510="Early years",$V1510="SEND resourced"), NOT(ISBLANK($M1510))),"Space with status type and unusable type.",
AND($V1510= "Classbase",'Establishment details'!$C$22&gt;=10), "Classbase status is only valid in schools with a primary element.",
AND($I1510= "Large",$N1510 &gt; 3.5), "Large rooms with less than 3.5m height.",
AND(OR($V1510="Light practical (science)",$V1510="Light practical (science)",$V1510="Heavy practical (workshops)", $V1510="Heavy practical (clean)"), OR($O1510=0,ISBLANK($O1510))),"Missing sinks count for light and heavy practical spaces.",
AND($M1510 = "Other",ISBLANK($R1510)), "Invalid unusable type / missing note for other unusable type."
),
" ")</f>
        <v>Missing space use.</v>
      </c>
    </row>
    <row r="1511" spans="2:23" ht="15.75" x14ac:dyDescent="0.25">
      <c r="B1511" s="143"/>
      <c r="C1511" s="144"/>
      <c r="D1511" s="144"/>
      <c r="E1511" s="144"/>
      <c r="F1511" s="147" t="str" cm="1">
        <f t="array" ref="F1511">_xlfn.IFNA(CONCATENATE(_xlfn.IFS($D1511="Mezzanine",LEFT($D1511,1), $D1511="Ground Floor",LEFT($D1511,1),$D1511="Basment ",LEFT($D1511,1), $D1511="1st Floor", "0"&amp;LEFT($D1511,1), $D1511="2nd Floor", "0"&amp;LEFT($D1511,1), $D1511="3rd Floor", "0"&amp;LEFT($D1511,1), $D1511="4th Floor", "0"&amp;LEFT($D1511,1), $D1511="5th Floor", "0"&amp;LEFT($D1511,1), $D1511="6th Floor", "0"&amp;LEFT($D1511,1),$D1511="7th Floor", "0"&amp;LEFT($D1511,1),$D1511="8th Floor", "0"&amp;LEFT($D1511,1),$D1511="9th Floor", "0"&amp;LEFT($D1511,1),$D1511="10th Floor", LEFT($D1511,2),$D1511="11th Floor", LEFT($D1511,2),$D1511="12th Floor", LEFT($D1511,2),$D1511="13th Floor", LEFT($D1511,2), $D1511="Lower Ground", LEFT($D1511)&amp;IF(ISNUMBER(FIND(" ",$D1511)),MID($D1511,FIND(" ",$D1511)+1,1),"")&amp;IF(ISNUMBER(FIND(" ",$D1511,FIND(" ",$D1511)+1)),MID($D1511,FIND(" ",$D1511,FIND(" ",$D1511)+1)+1,1),""),$D1511="Upper Ground", LEFT($D1511)&amp;IF(ISNUMBER(FIND(" ",$D1511)),MID($D1511,FIND(" ",$D1511)+1,1),"")&amp;IF(ISNUMBER(FIND(" ",$D1511,FIND(" ",$D1511)+1)),MID($D1511,FIND(" ",$D1511,FIND(" ",$D1511)+1)+1,1),"")),".0",$E1511), " ")</f>
        <v xml:space="preserve"> </v>
      </c>
      <c r="G1511" s="144"/>
      <c r="H1511" s="144"/>
      <c r="I1511" s="144"/>
      <c r="J1511" s="144"/>
      <c r="K1511" s="144"/>
      <c r="L1511" s="149" t="str" cm="1">
        <f t="array" ref="L1511">_xlfn.IFNA(
_xlfn.IFS(
AND($F1511=" ",$G1511=" ",$H1511=" "),"Please update all three: Surveyor Room Reference, Establishment Room Reference and Establishment Room Name",
AND(OR($I1511="General",$I1511="Open plan/ semi-open general",$I1511="Fitted",$I1511="Light practical (science)",$I1511="Light practical (other)",$I1511="Heavy practical (workshops)",$I1511="Heavy practical (clean)",$I1511="Large",$I1511="Storage"),$J1511=0,$K1511=0),"Please update Net Area or Non-net Area",
AND($B1511&lt;&gt;"OUT",$J1511=0,$I1511&lt;&gt;"Non-net",$M1511="85% Circulation"),"Net area not recorded for spaces with 85% circulation unusable type",
AND(OR($I1511="General",$I1511="Open plan/ semi-open general",$I1511="Fitted",$I1511="Light practical (science)",$I1511="Light practical (other)",$I1511="Heavy practical (workshops)",$I1511="Heavy practical (clean)",$I1511="Large",$I1511="Storage"),OR($J1511=0,ISBLANK($J1511))),"Net area not recorded in net spaces",
AND(OR($I1511="Non-net",$I1511="Outdoor space"),$J1511&gt;0),"Net Area Recorded in Non-net space",
AND($I1511="General",$J1511&gt;90),"This general space is over 90m2, please ensure that this space is entered as separate spaces if it usually used as separate spaces",
AND($I1511="Open plan/ semi-open general",$J1511&lt;27),"Open plan general space under 27m2",
AND(OR($K1511=0,ISBLANK($K1511)), $I1511="Non-net"),"Non-net area not recorded in non-net space"
),
" ")</f>
        <v xml:space="preserve"> </v>
      </c>
      <c r="M1511" s="144"/>
      <c r="N1511" s="144"/>
      <c r="O1511" s="144"/>
      <c r="P1511" s="144"/>
      <c r="Q1511" s="144"/>
      <c r="R1511" s="171"/>
      <c r="S1511" s="147">
        <f>NCA_Calculations!$P$1523</f>
        <v>0</v>
      </c>
      <c r="T1511" s="147">
        <f>NCA_Calculations!$Q$1523</f>
        <v>0</v>
      </c>
      <c r="U1511" s="144"/>
      <c r="V1511" s="144"/>
      <c r="W1511" s="149" t="str" cm="1">
        <f t="array" ref="W1511">_xlfn.IFNA(
_xlfn.IFS(
ISBLANK($U1511),"Missing space use.",
AND('Establishment details'!$C$14="Secondary",$V1511="Classbase"),"Invalid Status type",
AND(OR( $V1511="Classbase", $V1511="Teaching", $V1511="Early years",$V1511="SEND resourced"), NOT(ISBLANK($M1511))),"Space with status type and unusable type.",
AND($V1511= "Classbase",'Establishment details'!$C$22&gt;=10), "Classbase status is only valid in schools with a primary element.",
AND($I1511= "Large",$N1511 &gt; 3.5), "Large rooms with less than 3.5m height.",
AND(OR($V1511="Light practical (science)",$V1511="Light practical (science)",$V1511="Heavy practical (workshops)", $V1511="Heavy practical (clean)"), OR($O1511=0,ISBLANK($O1511))),"Missing sinks count for light and heavy practical spaces.",
AND($M1511 = "Other",ISBLANK($R1511)), "Invalid unusable type / missing note for other unusable type."
),
" ")</f>
        <v>Missing space use.</v>
      </c>
    </row>
    <row r="1512" spans="2:23" ht="15.75" x14ac:dyDescent="0.25">
      <c r="B1512" s="143"/>
      <c r="C1512" s="144"/>
      <c r="D1512" s="144"/>
      <c r="E1512" s="144"/>
      <c r="F1512" s="147" t="str" cm="1">
        <f t="array" ref="F1512">_xlfn.IFNA(CONCATENATE(_xlfn.IFS($D1512="Mezzanine",LEFT($D1512,1), $D1512="Ground Floor",LEFT($D1512,1),$D1512="Basment ",LEFT($D1512,1), $D1512="1st Floor", "0"&amp;LEFT($D1512,1), $D1512="2nd Floor", "0"&amp;LEFT($D1512,1), $D1512="3rd Floor", "0"&amp;LEFT($D1512,1), $D1512="4th Floor", "0"&amp;LEFT($D1512,1), $D1512="5th Floor", "0"&amp;LEFT($D1512,1), $D1512="6th Floor", "0"&amp;LEFT($D1512,1),$D1512="7th Floor", "0"&amp;LEFT($D1512,1),$D1512="8th Floor", "0"&amp;LEFT($D1512,1),$D1512="9th Floor", "0"&amp;LEFT($D1512,1),$D1512="10th Floor", LEFT($D1512,2),$D1512="11th Floor", LEFT($D1512,2),$D1512="12th Floor", LEFT($D1512,2),$D1512="13th Floor", LEFT($D1512,2), $D1512="Lower Ground", LEFT($D1512)&amp;IF(ISNUMBER(FIND(" ",$D1512)),MID($D1512,FIND(" ",$D1512)+1,1),"")&amp;IF(ISNUMBER(FIND(" ",$D1512,FIND(" ",$D1512)+1)),MID($D1512,FIND(" ",$D1512,FIND(" ",$D1512)+1)+1,1),""),$D1512="Upper Ground", LEFT($D1512)&amp;IF(ISNUMBER(FIND(" ",$D1512)),MID($D1512,FIND(" ",$D1512)+1,1),"")&amp;IF(ISNUMBER(FIND(" ",$D1512,FIND(" ",$D1512)+1)),MID($D1512,FIND(" ",$D1512,FIND(" ",$D1512)+1)+1,1),"")),".0",$E1512), " ")</f>
        <v xml:space="preserve"> </v>
      </c>
      <c r="G1512" s="144"/>
      <c r="H1512" s="144"/>
      <c r="I1512" s="144"/>
      <c r="J1512" s="144"/>
      <c r="K1512" s="144"/>
      <c r="L1512" s="149" t="str" cm="1">
        <f t="array" ref="L1512">_xlfn.IFNA(
_xlfn.IFS(
AND($F1512=" ",$G1512=" ",$H1512=" "),"Please update all three: Surveyor Room Reference, Establishment Room Reference and Establishment Room Name",
AND(OR($I1512="General",$I1512="Open plan/ semi-open general",$I1512="Fitted",$I1512="Light practical (science)",$I1512="Light practical (other)",$I1512="Heavy practical (workshops)",$I1512="Heavy practical (clean)",$I1512="Large",$I1512="Storage"),$J1512=0,$K1512=0),"Please update Net Area or Non-net Area",
AND($B1512&lt;&gt;"OUT",$J1512=0,$I1512&lt;&gt;"Non-net",$M1512="85% Circulation"),"Net area not recorded for spaces with 85% circulation unusable type",
AND(OR($I1512="General",$I1512="Open plan/ semi-open general",$I1512="Fitted",$I1512="Light practical (science)",$I1512="Light practical (other)",$I1512="Heavy practical (workshops)",$I1512="Heavy practical (clean)",$I1512="Large",$I1512="Storage"),OR($J1512=0,ISBLANK($J1512))),"Net area not recorded in net spaces",
AND(OR($I1512="Non-net",$I1512="Outdoor space"),$J1512&gt;0),"Net Area Recorded in Non-net space",
AND($I1512="General",$J1512&gt;90),"This general space is over 90m2, please ensure that this space is entered as separate spaces if it usually used as separate spaces",
AND($I1512="Open plan/ semi-open general",$J1512&lt;27),"Open plan general space under 27m2",
AND(OR($K1512=0,ISBLANK($K1512)), $I1512="Non-net"),"Non-net area not recorded in non-net space"
),
" ")</f>
        <v xml:space="preserve"> </v>
      </c>
      <c r="M1512" s="144"/>
      <c r="N1512" s="144"/>
      <c r="O1512" s="144"/>
      <c r="P1512" s="144"/>
      <c r="Q1512" s="144"/>
      <c r="R1512" s="171"/>
      <c r="S1512" s="147">
        <f>NCA_Calculations!$P$1524</f>
        <v>0</v>
      </c>
      <c r="T1512" s="147">
        <f>NCA_Calculations!$Q$1524</f>
        <v>0</v>
      </c>
      <c r="U1512" s="144"/>
      <c r="V1512" s="144"/>
      <c r="W1512" s="149" t="str" cm="1">
        <f t="array" ref="W1512">_xlfn.IFNA(
_xlfn.IFS(
ISBLANK($U1512),"Missing space use.",
AND('Establishment details'!$C$14="Secondary",$V1512="Classbase"),"Invalid Status type",
AND(OR( $V1512="Classbase", $V1512="Teaching", $V1512="Early years",$V1512="SEND resourced"), NOT(ISBLANK($M1512))),"Space with status type and unusable type.",
AND($V1512= "Classbase",'Establishment details'!$C$22&gt;=10), "Classbase status is only valid in schools with a primary element.",
AND($I1512= "Large",$N1512 &gt; 3.5), "Large rooms with less than 3.5m height.",
AND(OR($V1512="Light practical (science)",$V1512="Light practical (science)",$V1512="Heavy practical (workshops)", $V1512="Heavy practical (clean)"), OR($O1512=0,ISBLANK($O1512))),"Missing sinks count for light and heavy practical spaces.",
AND($M1512 = "Other",ISBLANK($R1512)), "Invalid unusable type / missing note for other unusable type."
),
" ")</f>
        <v>Missing space use.</v>
      </c>
    </row>
    <row r="1513" spans="2:23" ht="15.75" x14ac:dyDescent="0.25">
      <c r="B1513" s="143"/>
      <c r="C1513" s="144"/>
      <c r="D1513" s="144"/>
      <c r="E1513" s="144"/>
      <c r="F1513" s="147" t="str" cm="1">
        <f t="array" ref="F1513">_xlfn.IFNA(CONCATENATE(_xlfn.IFS($D1513="Mezzanine",LEFT($D1513,1), $D1513="Ground Floor",LEFT($D1513,1),$D1513="Basment ",LEFT($D1513,1), $D1513="1st Floor", "0"&amp;LEFT($D1513,1), $D1513="2nd Floor", "0"&amp;LEFT($D1513,1), $D1513="3rd Floor", "0"&amp;LEFT($D1513,1), $D1513="4th Floor", "0"&amp;LEFT($D1513,1), $D1513="5th Floor", "0"&amp;LEFT($D1513,1), $D1513="6th Floor", "0"&amp;LEFT($D1513,1),$D1513="7th Floor", "0"&amp;LEFT($D1513,1),$D1513="8th Floor", "0"&amp;LEFT($D1513,1),$D1513="9th Floor", "0"&amp;LEFT($D1513,1),$D1513="10th Floor", LEFT($D1513,2),$D1513="11th Floor", LEFT($D1513,2),$D1513="12th Floor", LEFT($D1513,2),$D1513="13th Floor", LEFT($D1513,2), $D1513="Lower Ground", LEFT($D1513)&amp;IF(ISNUMBER(FIND(" ",$D1513)),MID($D1513,FIND(" ",$D1513)+1,1),"")&amp;IF(ISNUMBER(FIND(" ",$D1513,FIND(" ",$D1513)+1)),MID($D1513,FIND(" ",$D1513,FIND(" ",$D1513)+1)+1,1),""),$D1513="Upper Ground", LEFT($D1513)&amp;IF(ISNUMBER(FIND(" ",$D1513)),MID($D1513,FIND(" ",$D1513)+1,1),"")&amp;IF(ISNUMBER(FIND(" ",$D1513,FIND(" ",$D1513)+1)),MID($D1513,FIND(" ",$D1513,FIND(" ",$D1513)+1)+1,1),"")),".0",$E1513), " ")</f>
        <v xml:space="preserve"> </v>
      </c>
      <c r="G1513" s="144"/>
      <c r="H1513" s="144"/>
      <c r="I1513" s="144"/>
      <c r="J1513" s="144"/>
      <c r="K1513" s="144"/>
      <c r="L1513" s="149" t="str" cm="1">
        <f t="array" ref="L1513">_xlfn.IFNA(
_xlfn.IFS(
AND($F1513=" ",$G1513=" ",$H1513=" "),"Please update all three: Surveyor Room Reference, Establishment Room Reference and Establishment Room Name",
AND(OR($I1513="General",$I1513="Open plan/ semi-open general",$I1513="Fitted",$I1513="Light practical (science)",$I1513="Light practical (other)",$I1513="Heavy practical (workshops)",$I1513="Heavy practical (clean)",$I1513="Large",$I1513="Storage"),$J1513=0,$K1513=0),"Please update Net Area or Non-net Area",
AND($B1513&lt;&gt;"OUT",$J1513=0,$I1513&lt;&gt;"Non-net",$M1513="85% Circulation"),"Net area not recorded for spaces with 85% circulation unusable type",
AND(OR($I1513="General",$I1513="Open plan/ semi-open general",$I1513="Fitted",$I1513="Light practical (science)",$I1513="Light practical (other)",$I1513="Heavy practical (workshops)",$I1513="Heavy practical (clean)",$I1513="Large",$I1513="Storage"),OR($J1513=0,ISBLANK($J1513))),"Net area not recorded in net spaces",
AND(OR($I1513="Non-net",$I1513="Outdoor space"),$J1513&gt;0),"Net Area Recorded in Non-net space",
AND($I1513="General",$J1513&gt;90),"This general space is over 90m2, please ensure that this space is entered as separate spaces if it usually used as separate spaces",
AND($I1513="Open plan/ semi-open general",$J1513&lt;27),"Open plan general space under 27m2",
AND(OR($K1513=0,ISBLANK($K1513)), $I1513="Non-net"),"Non-net area not recorded in non-net space"
),
" ")</f>
        <v xml:space="preserve"> </v>
      </c>
      <c r="M1513" s="144"/>
      <c r="N1513" s="144"/>
      <c r="O1513" s="144"/>
      <c r="P1513" s="144"/>
      <c r="Q1513" s="144"/>
      <c r="R1513" s="171"/>
      <c r="S1513" s="147">
        <f>NCA_Calculations!$P$1525</f>
        <v>0</v>
      </c>
      <c r="T1513" s="147">
        <f>NCA_Calculations!$Q$1525</f>
        <v>0</v>
      </c>
      <c r="U1513" s="144"/>
      <c r="V1513" s="144"/>
      <c r="W1513" s="149" t="str" cm="1">
        <f t="array" ref="W1513">_xlfn.IFNA(
_xlfn.IFS(
ISBLANK($U1513),"Missing space use.",
AND('Establishment details'!$C$14="Secondary",$V1513="Classbase"),"Invalid Status type",
AND(OR( $V1513="Classbase", $V1513="Teaching", $V1513="Early years",$V1513="SEND resourced"), NOT(ISBLANK($M1513))),"Space with status type and unusable type.",
AND($V1513= "Classbase",'Establishment details'!$C$22&gt;=10), "Classbase status is only valid in schools with a primary element.",
AND($I1513= "Large",$N1513 &gt; 3.5), "Large rooms with less than 3.5m height.",
AND(OR($V1513="Light practical (science)",$V1513="Light practical (science)",$V1513="Heavy practical (workshops)", $V1513="Heavy practical (clean)"), OR($O1513=0,ISBLANK($O1513))),"Missing sinks count for light and heavy practical spaces.",
AND($M1513 = "Other",ISBLANK($R1513)), "Invalid unusable type / missing note for other unusable type."
),
" ")</f>
        <v>Missing space use.</v>
      </c>
    </row>
    <row r="1514" spans="2:23" ht="15.75" x14ac:dyDescent="0.25">
      <c r="B1514" s="143"/>
      <c r="C1514" s="144"/>
      <c r="D1514" s="144"/>
      <c r="E1514" s="144"/>
      <c r="F1514" s="147" t="str" cm="1">
        <f t="array" ref="F1514">_xlfn.IFNA(CONCATENATE(_xlfn.IFS($D1514="Mezzanine",LEFT($D1514,1), $D1514="Ground Floor",LEFT($D1514,1),$D1514="Basment ",LEFT($D1514,1), $D1514="1st Floor", "0"&amp;LEFT($D1514,1), $D1514="2nd Floor", "0"&amp;LEFT($D1514,1), $D1514="3rd Floor", "0"&amp;LEFT($D1514,1), $D1514="4th Floor", "0"&amp;LEFT($D1514,1), $D1514="5th Floor", "0"&amp;LEFT($D1514,1), $D1514="6th Floor", "0"&amp;LEFT($D1514,1),$D1514="7th Floor", "0"&amp;LEFT($D1514,1),$D1514="8th Floor", "0"&amp;LEFT($D1514,1),$D1514="9th Floor", "0"&amp;LEFT($D1514,1),$D1514="10th Floor", LEFT($D1514,2),$D1514="11th Floor", LEFT($D1514,2),$D1514="12th Floor", LEFT($D1514,2),$D1514="13th Floor", LEFT($D1514,2), $D1514="Lower Ground", LEFT($D1514)&amp;IF(ISNUMBER(FIND(" ",$D1514)),MID($D1514,FIND(" ",$D1514)+1,1),"")&amp;IF(ISNUMBER(FIND(" ",$D1514,FIND(" ",$D1514)+1)),MID($D1514,FIND(" ",$D1514,FIND(" ",$D1514)+1)+1,1),""),$D1514="Upper Ground", LEFT($D1514)&amp;IF(ISNUMBER(FIND(" ",$D1514)),MID($D1514,FIND(" ",$D1514)+1,1),"")&amp;IF(ISNUMBER(FIND(" ",$D1514,FIND(" ",$D1514)+1)),MID($D1514,FIND(" ",$D1514,FIND(" ",$D1514)+1)+1,1),"")),".0",$E1514), " ")</f>
        <v xml:space="preserve"> </v>
      </c>
      <c r="G1514" s="144"/>
      <c r="H1514" s="144"/>
      <c r="I1514" s="144"/>
      <c r="J1514" s="144"/>
      <c r="K1514" s="144"/>
      <c r="L1514" s="149" t="str" cm="1">
        <f t="array" ref="L1514">_xlfn.IFNA(
_xlfn.IFS(
AND($F1514=" ",$G1514=" ",$H1514=" "),"Please update all three: Surveyor Room Reference, Establishment Room Reference and Establishment Room Name",
AND(OR($I1514="General",$I1514="Open plan/ semi-open general",$I1514="Fitted",$I1514="Light practical (science)",$I1514="Light practical (other)",$I1514="Heavy practical (workshops)",$I1514="Heavy practical (clean)",$I1514="Large",$I1514="Storage"),$J1514=0,$K1514=0),"Please update Net Area or Non-net Area",
AND($B1514&lt;&gt;"OUT",$J1514=0,$I1514&lt;&gt;"Non-net",$M1514="85% Circulation"),"Net area not recorded for spaces with 85% circulation unusable type",
AND(OR($I1514="General",$I1514="Open plan/ semi-open general",$I1514="Fitted",$I1514="Light practical (science)",$I1514="Light practical (other)",$I1514="Heavy practical (workshops)",$I1514="Heavy practical (clean)",$I1514="Large",$I1514="Storage"),OR($J1514=0,ISBLANK($J1514))),"Net area not recorded in net spaces",
AND(OR($I1514="Non-net",$I1514="Outdoor space"),$J1514&gt;0),"Net Area Recorded in Non-net space",
AND($I1514="General",$J1514&gt;90),"This general space is over 90m2, please ensure that this space is entered as separate spaces if it usually used as separate spaces",
AND($I1514="Open plan/ semi-open general",$J1514&lt;27),"Open plan general space under 27m2",
AND(OR($K1514=0,ISBLANK($K1514)), $I1514="Non-net"),"Non-net area not recorded in non-net space"
),
" ")</f>
        <v xml:space="preserve"> </v>
      </c>
      <c r="M1514" s="144"/>
      <c r="N1514" s="144"/>
      <c r="O1514" s="144"/>
      <c r="P1514" s="144"/>
      <c r="Q1514" s="144"/>
      <c r="R1514" s="171"/>
      <c r="S1514" s="147">
        <f>NCA_Calculations!$P$1526</f>
        <v>0</v>
      </c>
      <c r="T1514" s="147">
        <f>NCA_Calculations!$Q$1526</f>
        <v>0</v>
      </c>
      <c r="U1514" s="144"/>
      <c r="V1514" s="144"/>
      <c r="W1514" s="149" t="str" cm="1">
        <f t="array" ref="W1514">_xlfn.IFNA(
_xlfn.IFS(
ISBLANK($U1514),"Missing space use.",
AND('Establishment details'!$C$14="Secondary",$V1514="Classbase"),"Invalid Status type",
AND(OR( $V1514="Classbase", $V1514="Teaching", $V1514="Early years",$V1514="SEND resourced"), NOT(ISBLANK($M1514))),"Space with status type and unusable type.",
AND($V1514= "Classbase",'Establishment details'!$C$22&gt;=10), "Classbase status is only valid in schools with a primary element.",
AND($I1514= "Large",$N1514 &gt; 3.5), "Large rooms with less than 3.5m height.",
AND(OR($V1514="Light practical (science)",$V1514="Light practical (science)",$V1514="Heavy practical (workshops)", $V1514="Heavy practical (clean)"), OR($O1514=0,ISBLANK($O1514))),"Missing sinks count for light and heavy practical spaces.",
AND($M1514 = "Other",ISBLANK($R1514)), "Invalid unusable type / missing note for other unusable type."
),
" ")</f>
        <v>Missing space use.</v>
      </c>
    </row>
    <row r="1515" spans="2:23" ht="15.75" x14ac:dyDescent="0.25">
      <c r="B1515" s="143"/>
      <c r="C1515" s="144"/>
      <c r="D1515" s="144"/>
      <c r="E1515" s="144"/>
      <c r="F1515" s="147" t="str" cm="1">
        <f t="array" ref="F1515">_xlfn.IFNA(CONCATENATE(_xlfn.IFS($D1515="Mezzanine",LEFT($D1515,1), $D1515="Ground Floor",LEFT($D1515,1),$D1515="Basment ",LEFT($D1515,1), $D1515="1st Floor", "0"&amp;LEFT($D1515,1), $D1515="2nd Floor", "0"&amp;LEFT($D1515,1), $D1515="3rd Floor", "0"&amp;LEFT($D1515,1), $D1515="4th Floor", "0"&amp;LEFT($D1515,1), $D1515="5th Floor", "0"&amp;LEFT($D1515,1), $D1515="6th Floor", "0"&amp;LEFT($D1515,1),$D1515="7th Floor", "0"&amp;LEFT($D1515,1),$D1515="8th Floor", "0"&amp;LEFT($D1515,1),$D1515="9th Floor", "0"&amp;LEFT($D1515,1),$D1515="10th Floor", LEFT($D1515,2),$D1515="11th Floor", LEFT($D1515,2),$D1515="12th Floor", LEFT($D1515,2),$D1515="13th Floor", LEFT($D1515,2), $D1515="Lower Ground", LEFT($D1515)&amp;IF(ISNUMBER(FIND(" ",$D1515)),MID($D1515,FIND(" ",$D1515)+1,1),"")&amp;IF(ISNUMBER(FIND(" ",$D1515,FIND(" ",$D1515)+1)),MID($D1515,FIND(" ",$D1515,FIND(" ",$D1515)+1)+1,1),""),$D1515="Upper Ground", LEFT($D1515)&amp;IF(ISNUMBER(FIND(" ",$D1515)),MID($D1515,FIND(" ",$D1515)+1,1),"")&amp;IF(ISNUMBER(FIND(" ",$D1515,FIND(" ",$D1515)+1)),MID($D1515,FIND(" ",$D1515,FIND(" ",$D1515)+1)+1,1),"")),".0",$E1515), " ")</f>
        <v xml:space="preserve"> </v>
      </c>
      <c r="G1515" s="144"/>
      <c r="H1515" s="144"/>
      <c r="I1515" s="144"/>
      <c r="J1515" s="144"/>
      <c r="K1515" s="144"/>
      <c r="L1515" s="149" t="str" cm="1">
        <f t="array" ref="L1515">_xlfn.IFNA(
_xlfn.IFS(
AND($F1515=" ",$G1515=" ",$H1515=" "),"Please update all three: Surveyor Room Reference, Establishment Room Reference and Establishment Room Name",
AND(OR($I1515="General",$I1515="Open plan/ semi-open general",$I1515="Fitted",$I1515="Light practical (science)",$I1515="Light practical (other)",$I1515="Heavy practical (workshops)",$I1515="Heavy practical (clean)",$I1515="Large",$I1515="Storage"),$J1515=0,$K1515=0),"Please update Net Area or Non-net Area",
AND($B1515&lt;&gt;"OUT",$J1515=0,$I1515&lt;&gt;"Non-net",$M1515="85% Circulation"),"Net area not recorded for spaces with 85% circulation unusable type",
AND(OR($I1515="General",$I1515="Open plan/ semi-open general",$I1515="Fitted",$I1515="Light practical (science)",$I1515="Light practical (other)",$I1515="Heavy practical (workshops)",$I1515="Heavy practical (clean)",$I1515="Large",$I1515="Storage"),OR($J1515=0,ISBLANK($J1515))),"Net area not recorded in net spaces",
AND(OR($I1515="Non-net",$I1515="Outdoor space"),$J1515&gt;0),"Net Area Recorded in Non-net space",
AND($I1515="General",$J1515&gt;90),"This general space is over 90m2, please ensure that this space is entered as separate spaces if it usually used as separate spaces",
AND($I1515="Open plan/ semi-open general",$J1515&lt;27),"Open plan general space under 27m2",
AND(OR($K1515=0,ISBLANK($K1515)), $I1515="Non-net"),"Non-net area not recorded in non-net space"
),
" ")</f>
        <v xml:space="preserve"> </v>
      </c>
      <c r="M1515" s="144"/>
      <c r="N1515" s="144"/>
      <c r="O1515" s="144"/>
      <c r="P1515" s="144"/>
      <c r="Q1515" s="144"/>
      <c r="R1515" s="171"/>
      <c r="S1515" s="147">
        <f>NCA_Calculations!$P$1527</f>
        <v>0</v>
      </c>
      <c r="T1515" s="147">
        <f>NCA_Calculations!$Q$1527</f>
        <v>0</v>
      </c>
      <c r="U1515" s="144"/>
      <c r="V1515" s="144"/>
      <c r="W1515" s="149" t="str" cm="1">
        <f t="array" ref="W1515">_xlfn.IFNA(
_xlfn.IFS(
ISBLANK($U1515),"Missing space use.",
AND('Establishment details'!$C$14="Secondary",$V1515="Classbase"),"Invalid Status type",
AND(OR( $V1515="Classbase", $V1515="Teaching", $V1515="Early years",$V1515="SEND resourced"), NOT(ISBLANK($M1515))),"Space with status type and unusable type.",
AND($V1515= "Classbase",'Establishment details'!$C$22&gt;=10), "Classbase status is only valid in schools with a primary element.",
AND($I1515= "Large",$N1515 &gt; 3.5), "Large rooms with less than 3.5m height.",
AND(OR($V1515="Light practical (science)",$V1515="Light practical (science)",$V1515="Heavy practical (workshops)", $V1515="Heavy practical (clean)"), OR($O1515=0,ISBLANK($O1515))),"Missing sinks count for light and heavy practical spaces.",
AND($M1515 = "Other",ISBLANK($R1515)), "Invalid unusable type / missing note for other unusable type."
),
" ")</f>
        <v>Missing space use.</v>
      </c>
    </row>
    <row r="1516" spans="2:23" ht="15.75" x14ac:dyDescent="0.25">
      <c r="B1516" s="143"/>
      <c r="C1516" s="144"/>
      <c r="D1516" s="144"/>
      <c r="E1516" s="144"/>
      <c r="F1516" s="147" t="str" cm="1">
        <f t="array" ref="F1516">_xlfn.IFNA(CONCATENATE(_xlfn.IFS($D1516="Mezzanine",LEFT($D1516,1), $D1516="Ground Floor",LEFT($D1516,1),$D1516="Basment ",LEFT($D1516,1), $D1516="1st Floor", "0"&amp;LEFT($D1516,1), $D1516="2nd Floor", "0"&amp;LEFT($D1516,1), $D1516="3rd Floor", "0"&amp;LEFT($D1516,1), $D1516="4th Floor", "0"&amp;LEFT($D1516,1), $D1516="5th Floor", "0"&amp;LEFT($D1516,1), $D1516="6th Floor", "0"&amp;LEFT($D1516,1),$D1516="7th Floor", "0"&amp;LEFT($D1516,1),$D1516="8th Floor", "0"&amp;LEFT($D1516,1),$D1516="9th Floor", "0"&amp;LEFT($D1516,1),$D1516="10th Floor", LEFT($D1516,2),$D1516="11th Floor", LEFT($D1516,2),$D1516="12th Floor", LEFT($D1516,2),$D1516="13th Floor", LEFT($D1516,2), $D1516="Lower Ground", LEFT($D1516)&amp;IF(ISNUMBER(FIND(" ",$D1516)),MID($D1516,FIND(" ",$D1516)+1,1),"")&amp;IF(ISNUMBER(FIND(" ",$D1516,FIND(" ",$D1516)+1)),MID($D1516,FIND(" ",$D1516,FIND(" ",$D1516)+1)+1,1),""),$D1516="Upper Ground", LEFT($D1516)&amp;IF(ISNUMBER(FIND(" ",$D1516)),MID($D1516,FIND(" ",$D1516)+1,1),"")&amp;IF(ISNUMBER(FIND(" ",$D1516,FIND(" ",$D1516)+1)),MID($D1516,FIND(" ",$D1516,FIND(" ",$D1516)+1)+1,1),"")),".0",$E1516), " ")</f>
        <v xml:space="preserve"> </v>
      </c>
      <c r="G1516" s="144"/>
      <c r="H1516" s="144"/>
      <c r="I1516" s="144"/>
      <c r="J1516" s="144"/>
      <c r="K1516" s="144"/>
      <c r="L1516" s="149" t="str" cm="1">
        <f t="array" ref="L1516">_xlfn.IFNA(
_xlfn.IFS(
AND($F1516=" ",$G1516=" ",$H1516=" "),"Please update all three: Surveyor Room Reference, Establishment Room Reference and Establishment Room Name",
AND(OR($I1516="General",$I1516="Open plan/ semi-open general",$I1516="Fitted",$I1516="Light practical (science)",$I1516="Light practical (other)",$I1516="Heavy practical (workshops)",$I1516="Heavy practical (clean)",$I1516="Large",$I1516="Storage"),$J1516=0,$K1516=0),"Please update Net Area or Non-net Area",
AND($B1516&lt;&gt;"OUT",$J1516=0,$I1516&lt;&gt;"Non-net",$M1516="85% Circulation"),"Net area not recorded for spaces with 85% circulation unusable type",
AND(OR($I1516="General",$I1516="Open plan/ semi-open general",$I1516="Fitted",$I1516="Light practical (science)",$I1516="Light practical (other)",$I1516="Heavy practical (workshops)",$I1516="Heavy practical (clean)",$I1516="Large",$I1516="Storage"),OR($J1516=0,ISBLANK($J1516))),"Net area not recorded in net spaces",
AND(OR($I1516="Non-net",$I1516="Outdoor space"),$J1516&gt;0),"Net Area Recorded in Non-net space",
AND($I1516="General",$J1516&gt;90),"This general space is over 90m2, please ensure that this space is entered as separate spaces if it usually used as separate spaces",
AND($I1516="Open plan/ semi-open general",$J1516&lt;27),"Open plan general space under 27m2",
AND(OR($K1516=0,ISBLANK($K1516)), $I1516="Non-net"),"Non-net area not recorded in non-net space"
),
" ")</f>
        <v xml:space="preserve"> </v>
      </c>
      <c r="M1516" s="144"/>
      <c r="N1516" s="144"/>
      <c r="O1516" s="144"/>
      <c r="P1516" s="144"/>
      <c r="Q1516" s="144"/>
      <c r="R1516" s="171"/>
      <c r="S1516" s="147">
        <f>NCA_Calculations!$P$1528</f>
        <v>0</v>
      </c>
      <c r="T1516" s="147">
        <f>NCA_Calculations!$Q$1528</f>
        <v>0</v>
      </c>
      <c r="U1516" s="144"/>
      <c r="V1516" s="144"/>
      <c r="W1516" s="149" t="str" cm="1">
        <f t="array" ref="W1516">_xlfn.IFNA(
_xlfn.IFS(
ISBLANK($U1516),"Missing space use.",
AND('Establishment details'!$C$14="Secondary",$V1516="Classbase"),"Invalid Status type",
AND(OR( $V1516="Classbase", $V1516="Teaching", $V1516="Early years",$V1516="SEND resourced"), NOT(ISBLANK($M1516))),"Space with status type and unusable type.",
AND($V1516= "Classbase",'Establishment details'!$C$22&gt;=10), "Classbase status is only valid in schools with a primary element.",
AND($I1516= "Large",$N1516 &gt; 3.5), "Large rooms with less than 3.5m height.",
AND(OR($V1516="Light practical (science)",$V1516="Light practical (science)",$V1516="Heavy practical (workshops)", $V1516="Heavy practical (clean)"), OR($O1516=0,ISBLANK($O1516))),"Missing sinks count for light and heavy practical spaces.",
AND($M1516 = "Other",ISBLANK($R1516)), "Invalid unusable type / missing note for other unusable type."
),
" ")</f>
        <v>Missing space use.</v>
      </c>
    </row>
    <row r="1517" spans="2:23" ht="15.75" x14ac:dyDescent="0.25">
      <c r="B1517" s="143"/>
      <c r="C1517" s="144"/>
      <c r="D1517" s="144"/>
      <c r="E1517" s="144"/>
      <c r="F1517" s="147" t="str" cm="1">
        <f t="array" ref="F1517">_xlfn.IFNA(CONCATENATE(_xlfn.IFS($D1517="Mezzanine",LEFT($D1517,1), $D1517="Ground Floor",LEFT($D1517,1),$D1517="Basment ",LEFT($D1517,1), $D1517="1st Floor", "0"&amp;LEFT($D1517,1), $D1517="2nd Floor", "0"&amp;LEFT($D1517,1), $D1517="3rd Floor", "0"&amp;LEFT($D1517,1), $D1517="4th Floor", "0"&amp;LEFT($D1517,1), $D1517="5th Floor", "0"&amp;LEFT($D1517,1), $D1517="6th Floor", "0"&amp;LEFT($D1517,1),$D1517="7th Floor", "0"&amp;LEFT($D1517,1),$D1517="8th Floor", "0"&amp;LEFT($D1517,1),$D1517="9th Floor", "0"&amp;LEFT($D1517,1),$D1517="10th Floor", LEFT($D1517,2),$D1517="11th Floor", LEFT($D1517,2),$D1517="12th Floor", LEFT($D1517,2),$D1517="13th Floor", LEFT($D1517,2), $D1517="Lower Ground", LEFT($D1517)&amp;IF(ISNUMBER(FIND(" ",$D1517)),MID($D1517,FIND(" ",$D1517)+1,1),"")&amp;IF(ISNUMBER(FIND(" ",$D1517,FIND(" ",$D1517)+1)),MID($D1517,FIND(" ",$D1517,FIND(" ",$D1517)+1)+1,1),""),$D1517="Upper Ground", LEFT($D1517)&amp;IF(ISNUMBER(FIND(" ",$D1517)),MID($D1517,FIND(" ",$D1517)+1,1),"")&amp;IF(ISNUMBER(FIND(" ",$D1517,FIND(" ",$D1517)+1)),MID($D1517,FIND(" ",$D1517,FIND(" ",$D1517)+1)+1,1),"")),".0",$E1517), " ")</f>
        <v xml:space="preserve"> </v>
      </c>
      <c r="G1517" s="144"/>
      <c r="H1517" s="144"/>
      <c r="I1517" s="144"/>
      <c r="J1517" s="144"/>
      <c r="K1517" s="144"/>
      <c r="L1517" s="149" t="str" cm="1">
        <f t="array" ref="L1517">_xlfn.IFNA(
_xlfn.IFS(
AND($F1517=" ",$G1517=" ",$H1517=" "),"Please update all three: Surveyor Room Reference, Establishment Room Reference and Establishment Room Name",
AND(OR($I1517="General",$I1517="Open plan/ semi-open general",$I1517="Fitted",$I1517="Light practical (science)",$I1517="Light practical (other)",$I1517="Heavy practical (workshops)",$I1517="Heavy practical (clean)",$I1517="Large",$I1517="Storage"),$J1517=0,$K1517=0),"Please update Net Area or Non-net Area",
AND($B1517&lt;&gt;"OUT",$J1517=0,$I1517&lt;&gt;"Non-net",$M1517="85% Circulation"),"Net area not recorded for spaces with 85% circulation unusable type",
AND(OR($I1517="General",$I1517="Open plan/ semi-open general",$I1517="Fitted",$I1517="Light practical (science)",$I1517="Light practical (other)",$I1517="Heavy practical (workshops)",$I1517="Heavy practical (clean)",$I1517="Large",$I1517="Storage"),OR($J1517=0,ISBLANK($J1517))),"Net area not recorded in net spaces",
AND(OR($I1517="Non-net",$I1517="Outdoor space"),$J1517&gt;0),"Net Area Recorded in Non-net space",
AND($I1517="General",$J1517&gt;90),"This general space is over 90m2, please ensure that this space is entered as separate spaces if it usually used as separate spaces",
AND($I1517="Open plan/ semi-open general",$J1517&lt;27),"Open plan general space under 27m2",
AND(OR($K1517=0,ISBLANK($K1517)), $I1517="Non-net"),"Non-net area not recorded in non-net space"
),
" ")</f>
        <v xml:space="preserve"> </v>
      </c>
      <c r="M1517" s="144"/>
      <c r="N1517" s="144"/>
      <c r="O1517" s="144"/>
      <c r="P1517" s="144"/>
      <c r="Q1517" s="144"/>
      <c r="R1517" s="171"/>
      <c r="S1517" s="147">
        <f>NCA_Calculations!$P$1529</f>
        <v>0</v>
      </c>
      <c r="T1517" s="147">
        <f>NCA_Calculations!$Q$1529</f>
        <v>0</v>
      </c>
      <c r="U1517" s="144"/>
      <c r="V1517" s="144"/>
      <c r="W1517" s="149" t="str" cm="1">
        <f t="array" ref="W1517">_xlfn.IFNA(
_xlfn.IFS(
ISBLANK($U1517),"Missing space use.",
AND('Establishment details'!$C$14="Secondary",$V1517="Classbase"),"Invalid Status type",
AND(OR( $V1517="Classbase", $V1517="Teaching", $V1517="Early years",$V1517="SEND resourced"), NOT(ISBLANK($M1517))),"Space with status type and unusable type.",
AND($V1517= "Classbase",'Establishment details'!$C$22&gt;=10), "Classbase status is only valid in schools with a primary element.",
AND($I1517= "Large",$N1517 &gt; 3.5), "Large rooms with less than 3.5m height.",
AND(OR($V1517="Light practical (science)",$V1517="Light practical (science)",$V1517="Heavy practical (workshops)", $V1517="Heavy practical (clean)"), OR($O1517=0,ISBLANK($O1517))),"Missing sinks count for light and heavy practical spaces.",
AND($M1517 = "Other",ISBLANK($R1517)), "Invalid unusable type / missing note for other unusable type."
),
" ")</f>
        <v>Missing space use.</v>
      </c>
    </row>
    <row r="1518" spans="2:23" ht="15.75" x14ac:dyDescent="0.25">
      <c r="B1518" s="143"/>
      <c r="C1518" s="144"/>
      <c r="D1518" s="144"/>
      <c r="E1518" s="144"/>
      <c r="F1518" s="147" t="str" cm="1">
        <f t="array" ref="F1518">_xlfn.IFNA(CONCATENATE(_xlfn.IFS($D1518="Mezzanine",LEFT($D1518,1), $D1518="Ground Floor",LEFT($D1518,1),$D1518="Basment ",LEFT($D1518,1), $D1518="1st Floor", "0"&amp;LEFT($D1518,1), $D1518="2nd Floor", "0"&amp;LEFT($D1518,1), $D1518="3rd Floor", "0"&amp;LEFT($D1518,1), $D1518="4th Floor", "0"&amp;LEFT($D1518,1), $D1518="5th Floor", "0"&amp;LEFT($D1518,1), $D1518="6th Floor", "0"&amp;LEFT($D1518,1),$D1518="7th Floor", "0"&amp;LEFT($D1518,1),$D1518="8th Floor", "0"&amp;LEFT($D1518,1),$D1518="9th Floor", "0"&amp;LEFT($D1518,1),$D1518="10th Floor", LEFT($D1518,2),$D1518="11th Floor", LEFT($D1518,2),$D1518="12th Floor", LEFT($D1518,2),$D1518="13th Floor", LEFT($D1518,2), $D1518="Lower Ground", LEFT($D1518)&amp;IF(ISNUMBER(FIND(" ",$D1518)),MID($D1518,FIND(" ",$D1518)+1,1),"")&amp;IF(ISNUMBER(FIND(" ",$D1518,FIND(" ",$D1518)+1)),MID($D1518,FIND(" ",$D1518,FIND(" ",$D1518)+1)+1,1),""),$D1518="Upper Ground", LEFT($D1518)&amp;IF(ISNUMBER(FIND(" ",$D1518)),MID($D1518,FIND(" ",$D1518)+1,1),"")&amp;IF(ISNUMBER(FIND(" ",$D1518,FIND(" ",$D1518)+1)),MID($D1518,FIND(" ",$D1518,FIND(" ",$D1518)+1)+1,1),"")),".0",$E1518), " ")</f>
        <v xml:space="preserve"> </v>
      </c>
      <c r="G1518" s="144"/>
      <c r="H1518" s="144"/>
      <c r="I1518" s="144"/>
      <c r="J1518" s="144"/>
      <c r="K1518" s="144"/>
      <c r="L1518" s="149" t="str" cm="1">
        <f t="array" ref="L1518">_xlfn.IFNA(
_xlfn.IFS(
AND($F1518=" ",$G1518=" ",$H1518=" "),"Please update all three: Surveyor Room Reference, Establishment Room Reference and Establishment Room Name",
AND(OR($I1518="General",$I1518="Open plan/ semi-open general",$I1518="Fitted",$I1518="Light practical (science)",$I1518="Light practical (other)",$I1518="Heavy practical (workshops)",$I1518="Heavy practical (clean)",$I1518="Large",$I1518="Storage"),$J1518=0,$K1518=0),"Please update Net Area or Non-net Area",
AND($B1518&lt;&gt;"OUT",$J1518=0,$I1518&lt;&gt;"Non-net",$M1518="85% Circulation"),"Net area not recorded for spaces with 85% circulation unusable type",
AND(OR($I1518="General",$I1518="Open plan/ semi-open general",$I1518="Fitted",$I1518="Light practical (science)",$I1518="Light practical (other)",$I1518="Heavy practical (workshops)",$I1518="Heavy practical (clean)",$I1518="Large",$I1518="Storage"),OR($J1518=0,ISBLANK($J1518))),"Net area not recorded in net spaces",
AND(OR($I1518="Non-net",$I1518="Outdoor space"),$J1518&gt;0),"Net Area Recorded in Non-net space",
AND($I1518="General",$J1518&gt;90),"This general space is over 90m2, please ensure that this space is entered as separate spaces if it usually used as separate spaces",
AND($I1518="Open plan/ semi-open general",$J1518&lt;27),"Open plan general space under 27m2",
AND(OR($K1518=0,ISBLANK($K1518)), $I1518="Non-net"),"Non-net area not recorded in non-net space"
),
" ")</f>
        <v xml:space="preserve"> </v>
      </c>
      <c r="M1518" s="144"/>
      <c r="N1518" s="144"/>
      <c r="O1518" s="144"/>
      <c r="P1518" s="144"/>
      <c r="Q1518" s="144"/>
      <c r="R1518" s="171"/>
      <c r="S1518" s="147">
        <f>NCA_Calculations!$P$1530</f>
        <v>0</v>
      </c>
      <c r="T1518" s="147">
        <f>NCA_Calculations!$Q$1530</f>
        <v>0</v>
      </c>
      <c r="U1518" s="144"/>
      <c r="V1518" s="144"/>
      <c r="W1518" s="149" t="str" cm="1">
        <f t="array" ref="W1518">_xlfn.IFNA(
_xlfn.IFS(
ISBLANK($U1518),"Missing space use.",
AND('Establishment details'!$C$14="Secondary",$V1518="Classbase"),"Invalid Status type",
AND(OR( $V1518="Classbase", $V1518="Teaching", $V1518="Early years",$V1518="SEND resourced"), NOT(ISBLANK($M1518))),"Space with status type and unusable type.",
AND($V1518= "Classbase",'Establishment details'!$C$22&gt;=10), "Classbase status is only valid in schools with a primary element.",
AND($I1518= "Large",$N1518 &gt; 3.5), "Large rooms with less than 3.5m height.",
AND(OR($V1518="Light practical (science)",$V1518="Light practical (science)",$V1518="Heavy practical (workshops)", $V1518="Heavy practical (clean)"), OR($O1518=0,ISBLANK($O1518))),"Missing sinks count for light and heavy practical spaces.",
AND($M1518 = "Other",ISBLANK($R1518)), "Invalid unusable type / missing note for other unusable type."
),
" ")</f>
        <v>Missing space use.</v>
      </c>
    </row>
    <row r="1519" spans="2:23" ht="15.75" x14ac:dyDescent="0.25">
      <c r="B1519" s="143"/>
      <c r="C1519" s="144"/>
      <c r="D1519" s="144"/>
      <c r="E1519" s="144"/>
      <c r="F1519" s="147" t="str" cm="1">
        <f t="array" ref="F1519">_xlfn.IFNA(CONCATENATE(_xlfn.IFS($D1519="Mezzanine",LEFT($D1519,1), $D1519="Ground Floor",LEFT($D1519,1),$D1519="Basment ",LEFT($D1519,1), $D1519="1st Floor", "0"&amp;LEFT($D1519,1), $D1519="2nd Floor", "0"&amp;LEFT($D1519,1), $D1519="3rd Floor", "0"&amp;LEFT($D1519,1), $D1519="4th Floor", "0"&amp;LEFT($D1519,1), $D1519="5th Floor", "0"&amp;LEFT($D1519,1), $D1519="6th Floor", "0"&amp;LEFT($D1519,1),$D1519="7th Floor", "0"&amp;LEFT($D1519,1),$D1519="8th Floor", "0"&amp;LEFT($D1519,1),$D1519="9th Floor", "0"&amp;LEFT($D1519,1),$D1519="10th Floor", LEFT($D1519,2),$D1519="11th Floor", LEFT($D1519,2),$D1519="12th Floor", LEFT($D1519,2),$D1519="13th Floor", LEFT($D1519,2), $D1519="Lower Ground", LEFT($D1519)&amp;IF(ISNUMBER(FIND(" ",$D1519)),MID($D1519,FIND(" ",$D1519)+1,1),"")&amp;IF(ISNUMBER(FIND(" ",$D1519,FIND(" ",$D1519)+1)),MID($D1519,FIND(" ",$D1519,FIND(" ",$D1519)+1)+1,1),""),$D1519="Upper Ground", LEFT($D1519)&amp;IF(ISNUMBER(FIND(" ",$D1519)),MID($D1519,FIND(" ",$D1519)+1,1),"")&amp;IF(ISNUMBER(FIND(" ",$D1519,FIND(" ",$D1519)+1)),MID($D1519,FIND(" ",$D1519,FIND(" ",$D1519)+1)+1,1),"")),".0",$E1519), " ")</f>
        <v xml:space="preserve"> </v>
      </c>
      <c r="G1519" s="144"/>
      <c r="H1519" s="144"/>
      <c r="I1519" s="144"/>
      <c r="J1519" s="144"/>
      <c r="K1519" s="144"/>
      <c r="L1519" s="149" t="str" cm="1">
        <f t="array" ref="L1519">_xlfn.IFNA(
_xlfn.IFS(
AND($F1519=" ",$G1519=" ",$H1519=" "),"Please update all three: Surveyor Room Reference, Establishment Room Reference and Establishment Room Name",
AND(OR($I1519="General",$I1519="Open plan/ semi-open general",$I1519="Fitted",$I1519="Light practical (science)",$I1519="Light practical (other)",$I1519="Heavy practical (workshops)",$I1519="Heavy practical (clean)",$I1519="Large",$I1519="Storage"),$J1519=0,$K1519=0),"Please update Net Area or Non-net Area",
AND($B1519&lt;&gt;"OUT",$J1519=0,$I1519&lt;&gt;"Non-net",$M1519="85% Circulation"),"Net area not recorded for spaces with 85% circulation unusable type",
AND(OR($I1519="General",$I1519="Open plan/ semi-open general",$I1519="Fitted",$I1519="Light practical (science)",$I1519="Light practical (other)",$I1519="Heavy practical (workshops)",$I1519="Heavy practical (clean)",$I1519="Large",$I1519="Storage"),OR($J1519=0,ISBLANK($J1519))),"Net area not recorded in net spaces",
AND(OR($I1519="Non-net",$I1519="Outdoor space"),$J1519&gt;0),"Net Area Recorded in Non-net space",
AND($I1519="General",$J1519&gt;90),"This general space is over 90m2, please ensure that this space is entered as separate spaces if it usually used as separate spaces",
AND($I1519="Open plan/ semi-open general",$J1519&lt;27),"Open plan general space under 27m2",
AND(OR($K1519=0,ISBLANK($K1519)), $I1519="Non-net"),"Non-net area not recorded in non-net space"
),
" ")</f>
        <v xml:space="preserve"> </v>
      </c>
      <c r="M1519" s="144"/>
      <c r="N1519" s="144"/>
      <c r="O1519" s="144"/>
      <c r="P1519" s="144"/>
      <c r="Q1519" s="144"/>
      <c r="R1519" s="171"/>
      <c r="S1519" s="147">
        <f>NCA_Calculations!$P$1531</f>
        <v>0</v>
      </c>
      <c r="T1519" s="147">
        <f>NCA_Calculations!$Q$1531</f>
        <v>0</v>
      </c>
      <c r="U1519" s="144"/>
      <c r="V1519" s="144"/>
      <c r="W1519" s="149" t="str" cm="1">
        <f t="array" ref="W1519">_xlfn.IFNA(
_xlfn.IFS(
ISBLANK($U1519),"Missing space use.",
AND('Establishment details'!$C$14="Secondary",$V1519="Classbase"),"Invalid Status type",
AND(OR( $V1519="Classbase", $V1519="Teaching", $V1519="Early years",$V1519="SEND resourced"), NOT(ISBLANK($M1519))),"Space with status type and unusable type.",
AND($V1519= "Classbase",'Establishment details'!$C$22&gt;=10), "Classbase status is only valid in schools with a primary element.",
AND($I1519= "Large",$N1519 &gt; 3.5), "Large rooms with less than 3.5m height.",
AND(OR($V1519="Light practical (science)",$V1519="Light practical (science)",$V1519="Heavy practical (workshops)", $V1519="Heavy practical (clean)"), OR($O1519=0,ISBLANK($O1519))),"Missing sinks count for light and heavy practical spaces.",
AND($M1519 = "Other",ISBLANK($R1519)), "Invalid unusable type / missing note for other unusable type."
),
" ")</f>
        <v>Missing space use.</v>
      </c>
    </row>
    <row r="1520" spans="2:23" ht="15.75" x14ac:dyDescent="0.25">
      <c r="B1520" s="143"/>
      <c r="C1520" s="144"/>
      <c r="D1520" s="144"/>
      <c r="E1520" s="144"/>
      <c r="F1520" s="147" t="str" cm="1">
        <f t="array" ref="F1520">_xlfn.IFNA(CONCATENATE(_xlfn.IFS($D1520="Mezzanine",LEFT($D1520,1), $D1520="Ground Floor",LEFT($D1520,1),$D1520="Basment ",LEFT($D1520,1), $D1520="1st Floor", "0"&amp;LEFT($D1520,1), $D1520="2nd Floor", "0"&amp;LEFT($D1520,1), $D1520="3rd Floor", "0"&amp;LEFT($D1520,1), $D1520="4th Floor", "0"&amp;LEFT($D1520,1), $D1520="5th Floor", "0"&amp;LEFT($D1520,1), $D1520="6th Floor", "0"&amp;LEFT($D1520,1),$D1520="7th Floor", "0"&amp;LEFT($D1520,1),$D1520="8th Floor", "0"&amp;LEFT($D1520,1),$D1520="9th Floor", "0"&amp;LEFT($D1520,1),$D1520="10th Floor", LEFT($D1520,2),$D1520="11th Floor", LEFT($D1520,2),$D1520="12th Floor", LEFT($D1520,2),$D1520="13th Floor", LEFT($D1520,2), $D1520="Lower Ground", LEFT($D1520)&amp;IF(ISNUMBER(FIND(" ",$D1520)),MID($D1520,FIND(" ",$D1520)+1,1),"")&amp;IF(ISNUMBER(FIND(" ",$D1520,FIND(" ",$D1520)+1)),MID($D1520,FIND(" ",$D1520,FIND(" ",$D1520)+1)+1,1),""),$D1520="Upper Ground", LEFT($D1520)&amp;IF(ISNUMBER(FIND(" ",$D1520)),MID($D1520,FIND(" ",$D1520)+1,1),"")&amp;IF(ISNUMBER(FIND(" ",$D1520,FIND(" ",$D1520)+1)),MID($D1520,FIND(" ",$D1520,FIND(" ",$D1520)+1)+1,1),"")),".0",$E1520), " ")</f>
        <v xml:space="preserve"> </v>
      </c>
      <c r="G1520" s="144"/>
      <c r="H1520" s="144"/>
      <c r="I1520" s="144"/>
      <c r="J1520" s="144"/>
      <c r="K1520" s="144"/>
      <c r="L1520" s="149" t="str" cm="1">
        <f t="array" ref="L1520">_xlfn.IFNA(
_xlfn.IFS(
AND($F1520=" ",$G1520=" ",$H1520=" "),"Please update all three: Surveyor Room Reference, Establishment Room Reference and Establishment Room Name",
AND(OR($I1520="General",$I1520="Open plan/ semi-open general",$I1520="Fitted",$I1520="Light practical (science)",$I1520="Light practical (other)",$I1520="Heavy practical (workshops)",$I1520="Heavy practical (clean)",$I1520="Large",$I1520="Storage"),$J1520=0,$K1520=0),"Please update Net Area or Non-net Area",
AND($B1520&lt;&gt;"OUT",$J1520=0,$I1520&lt;&gt;"Non-net",$M1520="85% Circulation"),"Net area not recorded for spaces with 85% circulation unusable type",
AND(OR($I1520="General",$I1520="Open plan/ semi-open general",$I1520="Fitted",$I1520="Light practical (science)",$I1520="Light practical (other)",$I1520="Heavy practical (workshops)",$I1520="Heavy practical (clean)",$I1520="Large",$I1520="Storage"),OR($J1520=0,ISBLANK($J1520))),"Net area not recorded in net spaces",
AND(OR($I1520="Non-net",$I1520="Outdoor space"),$J1520&gt;0),"Net Area Recorded in Non-net space",
AND($I1520="General",$J1520&gt;90),"This general space is over 90m2, please ensure that this space is entered as separate spaces if it usually used as separate spaces",
AND($I1520="Open plan/ semi-open general",$J1520&lt;27),"Open plan general space under 27m2",
AND(OR($K1520=0,ISBLANK($K1520)), $I1520="Non-net"),"Non-net area not recorded in non-net space"
),
" ")</f>
        <v xml:space="preserve"> </v>
      </c>
      <c r="M1520" s="144"/>
      <c r="N1520" s="144"/>
      <c r="O1520" s="144"/>
      <c r="P1520" s="144"/>
      <c r="Q1520" s="144"/>
      <c r="R1520" s="171"/>
      <c r="S1520" s="147">
        <f>NCA_Calculations!$P$1532</f>
        <v>0</v>
      </c>
      <c r="T1520" s="147">
        <f>NCA_Calculations!$Q$1532</f>
        <v>0</v>
      </c>
      <c r="U1520" s="144"/>
      <c r="V1520" s="144"/>
      <c r="W1520" s="149" t="str" cm="1">
        <f t="array" ref="W1520">_xlfn.IFNA(
_xlfn.IFS(
ISBLANK($U1520),"Missing space use.",
AND('Establishment details'!$C$14="Secondary",$V1520="Classbase"),"Invalid Status type",
AND(OR( $V1520="Classbase", $V1520="Teaching", $V1520="Early years",$V1520="SEND resourced"), NOT(ISBLANK($M1520))),"Space with status type and unusable type.",
AND($V1520= "Classbase",'Establishment details'!$C$22&gt;=10), "Classbase status is only valid in schools with a primary element.",
AND($I1520= "Large",$N1520 &gt; 3.5), "Large rooms with less than 3.5m height.",
AND(OR($V1520="Light practical (science)",$V1520="Light practical (science)",$V1520="Heavy practical (workshops)", $V1520="Heavy practical (clean)"), OR($O1520=0,ISBLANK($O1520))),"Missing sinks count for light and heavy practical spaces.",
AND($M1520 = "Other",ISBLANK($R1520)), "Invalid unusable type / missing note for other unusable type."
),
" ")</f>
        <v>Missing space use.</v>
      </c>
    </row>
    <row r="1521" spans="2:23" ht="15.75" x14ac:dyDescent="0.25">
      <c r="B1521" s="143"/>
      <c r="C1521" s="144"/>
      <c r="D1521" s="144"/>
      <c r="E1521" s="144"/>
      <c r="F1521" s="147" t="str" cm="1">
        <f t="array" ref="F1521">_xlfn.IFNA(CONCATENATE(_xlfn.IFS($D1521="Mezzanine",LEFT($D1521,1), $D1521="Ground Floor",LEFT($D1521,1),$D1521="Basment ",LEFT($D1521,1), $D1521="1st Floor", "0"&amp;LEFT($D1521,1), $D1521="2nd Floor", "0"&amp;LEFT($D1521,1), $D1521="3rd Floor", "0"&amp;LEFT($D1521,1), $D1521="4th Floor", "0"&amp;LEFT($D1521,1), $D1521="5th Floor", "0"&amp;LEFT($D1521,1), $D1521="6th Floor", "0"&amp;LEFT($D1521,1),$D1521="7th Floor", "0"&amp;LEFT($D1521,1),$D1521="8th Floor", "0"&amp;LEFT($D1521,1),$D1521="9th Floor", "0"&amp;LEFT($D1521,1),$D1521="10th Floor", LEFT($D1521,2),$D1521="11th Floor", LEFT($D1521,2),$D1521="12th Floor", LEFT($D1521,2),$D1521="13th Floor", LEFT($D1521,2), $D1521="Lower Ground", LEFT($D1521)&amp;IF(ISNUMBER(FIND(" ",$D1521)),MID($D1521,FIND(" ",$D1521)+1,1),"")&amp;IF(ISNUMBER(FIND(" ",$D1521,FIND(" ",$D1521)+1)),MID($D1521,FIND(" ",$D1521,FIND(" ",$D1521)+1)+1,1),""),$D1521="Upper Ground", LEFT($D1521)&amp;IF(ISNUMBER(FIND(" ",$D1521)),MID($D1521,FIND(" ",$D1521)+1,1),"")&amp;IF(ISNUMBER(FIND(" ",$D1521,FIND(" ",$D1521)+1)),MID($D1521,FIND(" ",$D1521,FIND(" ",$D1521)+1)+1,1),"")),".0",$E1521), " ")</f>
        <v xml:space="preserve"> </v>
      </c>
      <c r="G1521" s="144"/>
      <c r="H1521" s="144"/>
      <c r="I1521" s="144"/>
      <c r="J1521" s="144"/>
      <c r="K1521" s="144"/>
      <c r="L1521" s="149" t="str" cm="1">
        <f t="array" ref="L1521">_xlfn.IFNA(
_xlfn.IFS(
AND($F1521=" ",$G1521=" ",$H1521=" "),"Please update all three: Surveyor Room Reference, Establishment Room Reference and Establishment Room Name",
AND(OR($I1521="General",$I1521="Open plan/ semi-open general",$I1521="Fitted",$I1521="Light practical (science)",$I1521="Light practical (other)",$I1521="Heavy practical (workshops)",$I1521="Heavy practical (clean)",$I1521="Large",$I1521="Storage"),$J1521=0,$K1521=0),"Please update Net Area or Non-net Area",
AND($B1521&lt;&gt;"OUT",$J1521=0,$I1521&lt;&gt;"Non-net",$M1521="85% Circulation"),"Net area not recorded for spaces with 85% circulation unusable type",
AND(OR($I1521="General",$I1521="Open plan/ semi-open general",$I1521="Fitted",$I1521="Light practical (science)",$I1521="Light practical (other)",$I1521="Heavy practical (workshops)",$I1521="Heavy practical (clean)",$I1521="Large",$I1521="Storage"),OR($J1521=0,ISBLANK($J1521))),"Net area not recorded in net spaces",
AND(OR($I1521="Non-net",$I1521="Outdoor space"),$J1521&gt;0),"Net Area Recorded in Non-net space",
AND($I1521="General",$J1521&gt;90),"This general space is over 90m2, please ensure that this space is entered as separate spaces if it usually used as separate spaces",
AND($I1521="Open plan/ semi-open general",$J1521&lt;27),"Open plan general space under 27m2",
AND(OR($K1521=0,ISBLANK($K1521)), $I1521="Non-net"),"Non-net area not recorded in non-net space"
),
" ")</f>
        <v xml:space="preserve"> </v>
      </c>
      <c r="M1521" s="144"/>
      <c r="N1521" s="144"/>
      <c r="O1521" s="144"/>
      <c r="P1521" s="144"/>
      <c r="Q1521" s="144"/>
      <c r="R1521" s="171"/>
      <c r="S1521" s="147">
        <f>NCA_Calculations!$P$1533</f>
        <v>0</v>
      </c>
      <c r="T1521" s="147">
        <f>NCA_Calculations!$Q$1533</f>
        <v>0</v>
      </c>
      <c r="U1521" s="144"/>
      <c r="V1521" s="144"/>
      <c r="W1521" s="149" t="str" cm="1">
        <f t="array" ref="W1521">_xlfn.IFNA(
_xlfn.IFS(
ISBLANK($U1521),"Missing space use.",
AND('Establishment details'!$C$14="Secondary",$V1521="Classbase"),"Invalid Status type",
AND(OR( $V1521="Classbase", $V1521="Teaching", $V1521="Early years",$V1521="SEND resourced"), NOT(ISBLANK($M1521))),"Space with status type and unusable type.",
AND($V1521= "Classbase",'Establishment details'!$C$22&gt;=10), "Classbase status is only valid in schools with a primary element.",
AND($I1521= "Large",$N1521 &gt; 3.5), "Large rooms with less than 3.5m height.",
AND(OR($V1521="Light practical (science)",$V1521="Light practical (science)",$V1521="Heavy practical (workshops)", $V1521="Heavy practical (clean)"), OR($O1521=0,ISBLANK($O1521))),"Missing sinks count for light and heavy practical spaces.",
AND($M1521 = "Other",ISBLANK($R1521)), "Invalid unusable type / missing note for other unusable type."
),
" ")</f>
        <v>Missing space use.</v>
      </c>
    </row>
    <row r="1522" spans="2:23" ht="15.75" x14ac:dyDescent="0.25">
      <c r="B1522" s="143"/>
      <c r="C1522" s="144"/>
      <c r="D1522" s="144"/>
      <c r="E1522" s="144"/>
      <c r="F1522" s="147" t="str" cm="1">
        <f t="array" ref="F1522">_xlfn.IFNA(CONCATENATE(_xlfn.IFS($D1522="Mezzanine",LEFT($D1522,1), $D1522="Ground Floor",LEFT($D1522,1),$D1522="Basment ",LEFT($D1522,1), $D1522="1st Floor", "0"&amp;LEFT($D1522,1), $D1522="2nd Floor", "0"&amp;LEFT($D1522,1), $D1522="3rd Floor", "0"&amp;LEFT($D1522,1), $D1522="4th Floor", "0"&amp;LEFT($D1522,1), $D1522="5th Floor", "0"&amp;LEFT($D1522,1), $D1522="6th Floor", "0"&amp;LEFT($D1522,1),$D1522="7th Floor", "0"&amp;LEFT($D1522,1),$D1522="8th Floor", "0"&amp;LEFT($D1522,1),$D1522="9th Floor", "0"&amp;LEFT($D1522,1),$D1522="10th Floor", LEFT($D1522,2),$D1522="11th Floor", LEFT($D1522,2),$D1522="12th Floor", LEFT($D1522,2),$D1522="13th Floor", LEFT($D1522,2), $D1522="Lower Ground", LEFT($D1522)&amp;IF(ISNUMBER(FIND(" ",$D1522)),MID($D1522,FIND(" ",$D1522)+1,1),"")&amp;IF(ISNUMBER(FIND(" ",$D1522,FIND(" ",$D1522)+1)),MID($D1522,FIND(" ",$D1522,FIND(" ",$D1522)+1)+1,1),""),$D1522="Upper Ground", LEFT($D1522)&amp;IF(ISNUMBER(FIND(" ",$D1522)),MID($D1522,FIND(" ",$D1522)+1,1),"")&amp;IF(ISNUMBER(FIND(" ",$D1522,FIND(" ",$D1522)+1)),MID($D1522,FIND(" ",$D1522,FIND(" ",$D1522)+1)+1,1),"")),".0",$E1522), " ")</f>
        <v xml:space="preserve"> </v>
      </c>
      <c r="G1522" s="144"/>
      <c r="H1522" s="144"/>
      <c r="I1522" s="144"/>
      <c r="J1522" s="144"/>
      <c r="K1522" s="144"/>
      <c r="L1522" s="149" t="str" cm="1">
        <f t="array" ref="L1522">_xlfn.IFNA(
_xlfn.IFS(
AND($F1522=" ",$G1522=" ",$H1522=" "),"Please update all three: Surveyor Room Reference, Establishment Room Reference and Establishment Room Name",
AND(OR($I1522="General",$I1522="Open plan/ semi-open general",$I1522="Fitted",$I1522="Light practical (science)",$I1522="Light practical (other)",$I1522="Heavy practical (workshops)",$I1522="Heavy practical (clean)",$I1522="Large",$I1522="Storage"),$J1522=0,$K1522=0),"Please update Net Area or Non-net Area",
AND($B1522&lt;&gt;"OUT",$J1522=0,$I1522&lt;&gt;"Non-net",$M1522="85% Circulation"),"Net area not recorded for spaces with 85% circulation unusable type",
AND(OR($I1522="General",$I1522="Open plan/ semi-open general",$I1522="Fitted",$I1522="Light practical (science)",$I1522="Light practical (other)",$I1522="Heavy practical (workshops)",$I1522="Heavy practical (clean)",$I1522="Large",$I1522="Storage"),OR($J1522=0,ISBLANK($J1522))),"Net area not recorded in net spaces",
AND(OR($I1522="Non-net",$I1522="Outdoor space"),$J1522&gt;0),"Net Area Recorded in Non-net space",
AND($I1522="General",$J1522&gt;90),"This general space is over 90m2, please ensure that this space is entered as separate spaces if it usually used as separate spaces",
AND($I1522="Open plan/ semi-open general",$J1522&lt;27),"Open plan general space under 27m2",
AND(OR($K1522=0,ISBLANK($K1522)), $I1522="Non-net"),"Non-net area not recorded in non-net space"
),
" ")</f>
        <v xml:space="preserve"> </v>
      </c>
      <c r="M1522" s="144"/>
      <c r="N1522" s="144"/>
      <c r="O1522" s="144"/>
      <c r="P1522" s="144"/>
      <c r="Q1522" s="144"/>
      <c r="R1522" s="171"/>
      <c r="S1522" s="147">
        <f>NCA_Calculations!$P$1534</f>
        <v>0</v>
      </c>
      <c r="T1522" s="147">
        <f>NCA_Calculations!$Q$1534</f>
        <v>0</v>
      </c>
      <c r="U1522" s="144"/>
      <c r="V1522" s="144"/>
      <c r="W1522" s="149" t="str" cm="1">
        <f t="array" ref="W1522">_xlfn.IFNA(
_xlfn.IFS(
ISBLANK($U1522),"Missing space use.",
AND('Establishment details'!$C$14="Secondary",$V1522="Classbase"),"Invalid Status type",
AND(OR( $V1522="Classbase", $V1522="Teaching", $V1522="Early years",$V1522="SEND resourced"), NOT(ISBLANK($M1522))),"Space with status type and unusable type.",
AND($V1522= "Classbase",'Establishment details'!$C$22&gt;=10), "Classbase status is only valid in schools with a primary element.",
AND($I1522= "Large",$N1522 &gt; 3.5), "Large rooms with less than 3.5m height.",
AND(OR($V1522="Light practical (science)",$V1522="Light practical (science)",$V1522="Heavy practical (workshops)", $V1522="Heavy practical (clean)"), OR($O1522=0,ISBLANK($O1522))),"Missing sinks count for light and heavy practical spaces.",
AND($M1522 = "Other",ISBLANK($R1522)), "Invalid unusable type / missing note for other unusable type."
),
" ")</f>
        <v>Missing space use.</v>
      </c>
    </row>
    <row r="1523" spans="2:23" ht="15.75" x14ac:dyDescent="0.25">
      <c r="B1523" s="143"/>
      <c r="C1523" s="144"/>
      <c r="D1523" s="144"/>
      <c r="E1523" s="144"/>
      <c r="F1523" s="147" t="str" cm="1">
        <f t="array" ref="F1523">_xlfn.IFNA(CONCATENATE(_xlfn.IFS($D1523="Mezzanine",LEFT($D1523,1), $D1523="Ground Floor",LEFT($D1523,1),$D1523="Basment ",LEFT($D1523,1), $D1523="1st Floor", "0"&amp;LEFT($D1523,1), $D1523="2nd Floor", "0"&amp;LEFT($D1523,1), $D1523="3rd Floor", "0"&amp;LEFT($D1523,1), $D1523="4th Floor", "0"&amp;LEFT($D1523,1), $D1523="5th Floor", "0"&amp;LEFT($D1523,1), $D1523="6th Floor", "0"&amp;LEFT($D1523,1),$D1523="7th Floor", "0"&amp;LEFT($D1523,1),$D1523="8th Floor", "0"&amp;LEFT($D1523,1),$D1523="9th Floor", "0"&amp;LEFT($D1523,1),$D1523="10th Floor", LEFT($D1523,2),$D1523="11th Floor", LEFT($D1523,2),$D1523="12th Floor", LEFT($D1523,2),$D1523="13th Floor", LEFT($D1523,2), $D1523="Lower Ground", LEFT($D1523)&amp;IF(ISNUMBER(FIND(" ",$D1523)),MID($D1523,FIND(" ",$D1523)+1,1),"")&amp;IF(ISNUMBER(FIND(" ",$D1523,FIND(" ",$D1523)+1)),MID($D1523,FIND(" ",$D1523,FIND(" ",$D1523)+1)+1,1),""),$D1523="Upper Ground", LEFT($D1523)&amp;IF(ISNUMBER(FIND(" ",$D1523)),MID($D1523,FIND(" ",$D1523)+1,1),"")&amp;IF(ISNUMBER(FIND(" ",$D1523,FIND(" ",$D1523)+1)),MID($D1523,FIND(" ",$D1523,FIND(" ",$D1523)+1)+1,1),"")),".0",$E1523), " ")</f>
        <v xml:space="preserve"> </v>
      </c>
      <c r="G1523" s="144"/>
      <c r="H1523" s="144"/>
      <c r="I1523" s="144"/>
      <c r="J1523" s="144"/>
      <c r="K1523" s="144"/>
      <c r="L1523" s="149" t="str" cm="1">
        <f t="array" ref="L1523">_xlfn.IFNA(
_xlfn.IFS(
AND($F1523=" ",$G1523=" ",$H1523=" "),"Please update all three: Surveyor Room Reference, Establishment Room Reference and Establishment Room Name",
AND(OR($I1523="General",$I1523="Open plan/ semi-open general",$I1523="Fitted",$I1523="Light practical (science)",$I1523="Light practical (other)",$I1523="Heavy practical (workshops)",$I1523="Heavy practical (clean)",$I1523="Large",$I1523="Storage"),$J1523=0,$K1523=0),"Please update Net Area or Non-net Area",
AND($B1523&lt;&gt;"OUT",$J1523=0,$I1523&lt;&gt;"Non-net",$M1523="85% Circulation"),"Net area not recorded for spaces with 85% circulation unusable type",
AND(OR($I1523="General",$I1523="Open plan/ semi-open general",$I1523="Fitted",$I1523="Light practical (science)",$I1523="Light practical (other)",$I1523="Heavy practical (workshops)",$I1523="Heavy practical (clean)",$I1523="Large",$I1523="Storage"),OR($J1523=0,ISBLANK($J1523))),"Net area not recorded in net spaces",
AND(OR($I1523="Non-net",$I1523="Outdoor space"),$J1523&gt;0),"Net Area Recorded in Non-net space",
AND($I1523="General",$J1523&gt;90),"This general space is over 90m2, please ensure that this space is entered as separate spaces if it usually used as separate spaces",
AND($I1523="Open plan/ semi-open general",$J1523&lt;27),"Open plan general space under 27m2",
AND(OR($K1523=0,ISBLANK($K1523)), $I1523="Non-net"),"Non-net area not recorded in non-net space"
),
" ")</f>
        <v xml:space="preserve"> </v>
      </c>
      <c r="M1523" s="144"/>
      <c r="N1523" s="144"/>
      <c r="O1523" s="144"/>
      <c r="P1523" s="144"/>
      <c r="Q1523" s="144"/>
      <c r="R1523" s="171"/>
      <c r="S1523" s="147">
        <f>NCA_Calculations!$P$1535</f>
        <v>0</v>
      </c>
      <c r="T1523" s="147">
        <f>NCA_Calculations!$Q$1535</f>
        <v>0</v>
      </c>
      <c r="U1523" s="144"/>
      <c r="V1523" s="144"/>
      <c r="W1523" s="149" t="str" cm="1">
        <f t="array" ref="W1523">_xlfn.IFNA(
_xlfn.IFS(
ISBLANK($U1523),"Missing space use.",
AND('Establishment details'!$C$14="Secondary",$V1523="Classbase"),"Invalid Status type",
AND(OR( $V1523="Classbase", $V1523="Teaching", $V1523="Early years",$V1523="SEND resourced"), NOT(ISBLANK($M1523))),"Space with status type and unusable type.",
AND($V1523= "Classbase",'Establishment details'!$C$22&gt;=10), "Classbase status is only valid in schools with a primary element.",
AND($I1523= "Large",$N1523 &gt; 3.5), "Large rooms with less than 3.5m height.",
AND(OR($V1523="Light practical (science)",$V1523="Light practical (science)",$V1523="Heavy practical (workshops)", $V1523="Heavy practical (clean)"), OR($O1523=0,ISBLANK($O1523))),"Missing sinks count for light and heavy practical spaces.",
AND($M1523 = "Other",ISBLANK($R1523)), "Invalid unusable type / missing note for other unusable type."
),
" ")</f>
        <v>Missing space use.</v>
      </c>
    </row>
    <row r="1524" spans="2:23" ht="15.75" x14ac:dyDescent="0.25">
      <c r="B1524" s="143"/>
      <c r="C1524" s="144"/>
      <c r="D1524" s="144"/>
      <c r="E1524" s="144"/>
      <c r="F1524" s="147" t="str" cm="1">
        <f t="array" ref="F1524">_xlfn.IFNA(CONCATENATE(_xlfn.IFS($D1524="Mezzanine",LEFT($D1524,1), $D1524="Ground Floor",LEFT($D1524,1),$D1524="Basment ",LEFT($D1524,1), $D1524="1st Floor", "0"&amp;LEFT($D1524,1), $D1524="2nd Floor", "0"&amp;LEFT($D1524,1), $D1524="3rd Floor", "0"&amp;LEFT($D1524,1), $D1524="4th Floor", "0"&amp;LEFT($D1524,1), $D1524="5th Floor", "0"&amp;LEFT($D1524,1), $D1524="6th Floor", "0"&amp;LEFT($D1524,1),$D1524="7th Floor", "0"&amp;LEFT($D1524,1),$D1524="8th Floor", "0"&amp;LEFT($D1524,1),$D1524="9th Floor", "0"&amp;LEFT($D1524,1),$D1524="10th Floor", LEFT($D1524,2),$D1524="11th Floor", LEFT($D1524,2),$D1524="12th Floor", LEFT($D1524,2),$D1524="13th Floor", LEFT($D1524,2), $D1524="Lower Ground", LEFT($D1524)&amp;IF(ISNUMBER(FIND(" ",$D1524)),MID($D1524,FIND(" ",$D1524)+1,1),"")&amp;IF(ISNUMBER(FIND(" ",$D1524,FIND(" ",$D1524)+1)),MID($D1524,FIND(" ",$D1524,FIND(" ",$D1524)+1)+1,1),""),$D1524="Upper Ground", LEFT($D1524)&amp;IF(ISNUMBER(FIND(" ",$D1524)),MID($D1524,FIND(" ",$D1524)+1,1),"")&amp;IF(ISNUMBER(FIND(" ",$D1524,FIND(" ",$D1524)+1)),MID($D1524,FIND(" ",$D1524,FIND(" ",$D1524)+1)+1,1),"")),".0",$E1524), " ")</f>
        <v xml:space="preserve"> </v>
      </c>
      <c r="G1524" s="144"/>
      <c r="H1524" s="144"/>
      <c r="I1524" s="144"/>
      <c r="J1524" s="144"/>
      <c r="K1524" s="144"/>
      <c r="L1524" s="149" t="str" cm="1">
        <f t="array" ref="L1524">_xlfn.IFNA(
_xlfn.IFS(
AND($F1524=" ",$G1524=" ",$H1524=" "),"Please update all three: Surveyor Room Reference, Establishment Room Reference and Establishment Room Name",
AND(OR($I1524="General",$I1524="Open plan/ semi-open general",$I1524="Fitted",$I1524="Light practical (science)",$I1524="Light practical (other)",$I1524="Heavy practical (workshops)",$I1524="Heavy practical (clean)",$I1524="Large",$I1524="Storage"),$J1524=0,$K1524=0),"Please update Net Area or Non-net Area",
AND($B1524&lt;&gt;"OUT",$J1524=0,$I1524&lt;&gt;"Non-net",$M1524="85% Circulation"),"Net area not recorded for spaces with 85% circulation unusable type",
AND(OR($I1524="General",$I1524="Open plan/ semi-open general",$I1524="Fitted",$I1524="Light practical (science)",$I1524="Light practical (other)",$I1524="Heavy practical (workshops)",$I1524="Heavy practical (clean)",$I1524="Large",$I1524="Storage"),OR($J1524=0,ISBLANK($J1524))),"Net area not recorded in net spaces",
AND(OR($I1524="Non-net",$I1524="Outdoor space"),$J1524&gt;0),"Net Area Recorded in Non-net space",
AND($I1524="General",$J1524&gt;90),"This general space is over 90m2, please ensure that this space is entered as separate spaces if it usually used as separate spaces",
AND($I1524="Open plan/ semi-open general",$J1524&lt;27),"Open plan general space under 27m2",
AND(OR($K1524=0,ISBLANK($K1524)), $I1524="Non-net"),"Non-net area not recorded in non-net space"
),
" ")</f>
        <v xml:space="preserve"> </v>
      </c>
      <c r="M1524" s="144"/>
      <c r="N1524" s="144"/>
      <c r="O1524" s="144"/>
      <c r="P1524" s="144"/>
      <c r="Q1524" s="144"/>
      <c r="R1524" s="171"/>
      <c r="S1524" s="147">
        <f>NCA_Calculations!$P$1536</f>
        <v>0</v>
      </c>
      <c r="T1524" s="147">
        <f>NCA_Calculations!$Q$1536</f>
        <v>0</v>
      </c>
      <c r="U1524" s="144"/>
      <c r="V1524" s="144"/>
      <c r="W1524" s="149" t="str" cm="1">
        <f t="array" ref="W1524">_xlfn.IFNA(
_xlfn.IFS(
ISBLANK($U1524),"Missing space use.",
AND('Establishment details'!$C$14="Secondary",$V1524="Classbase"),"Invalid Status type",
AND(OR( $V1524="Classbase", $V1524="Teaching", $V1524="Early years",$V1524="SEND resourced"), NOT(ISBLANK($M1524))),"Space with status type and unusable type.",
AND($V1524= "Classbase",'Establishment details'!$C$22&gt;=10), "Classbase status is only valid in schools with a primary element.",
AND($I1524= "Large",$N1524 &gt; 3.5), "Large rooms with less than 3.5m height.",
AND(OR($V1524="Light practical (science)",$V1524="Light practical (science)",$V1524="Heavy practical (workshops)", $V1524="Heavy practical (clean)"), OR($O1524=0,ISBLANK($O1524))),"Missing sinks count for light and heavy practical spaces.",
AND($M1524 = "Other",ISBLANK($R1524)), "Invalid unusable type / missing note for other unusable type."
),
" ")</f>
        <v>Missing space use.</v>
      </c>
    </row>
    <row r="1525" spans="2:23" ht="15.75" x14ac:dyDescent="0.25">
      <c r="B1525" s="143"/>
      <c r="C1525" s="144"/>
      <c r="D1525" s="144"/>
      <c r="E1525" s="144"/>
      <c r="F1525" s="147" t="str" cm="1">
        <f t="array" ref="F1525">_xlfn.IFNA(CONCATENATE(_xlfn.IFS($D1525="Mezzanine",LEFT($D1525,1), $D1525="Ground Floor",LEFT($D1525,1),$D1525="Basment ",LEFT($D1525,1), $D1525="1st Floor", "0"&amp;LEFT($D1525,1), $D1525="2nd Floor", "0"&amp;LEFT($D1525,1), $D1525="3rd Floor", "0"&amp;LEFT($D1525,1), $D1525="4th Floor", "0"&amp;LEFT($D1525,1), $D1525="5th Floor", "0"&amp;LEFT($D1525,1), $D1525="6th Floor", "0"&amp;LEFT($D1525,1),$D1525="7th Floor", "0"&amp;LEFT($D1525,1),$D1525="8th Floor", "0"&amp;LEFT($D1525,1),$D1525="9th Floor", "0"&amp;LEFT($D1525,1),$D1525="10th Floor", LEFT($D1525,2),$D1525="11th Floor", LEFT($D1525,2),$D1525="12th Floor", LEFT($D1525,2),$D1525="13th Floor", LEFT($D1525,2), $D1525="Lower Ground", LEFT($D1525)&amp;IF(ISNUMBER(FIND(" ",$D1525)),MID($D1525,FIND(" ",$D1525)+1,1),"")&amp;IF(ISNUMBER(FIND(" ",$D1525,FIND(" ",$D1525)+1)),MID($D1525,FIND(" ",$D1525,FIND(" ",$D1525)+1)+1,1),""),$D1525="Upper Ground", LEFT($D1525)&amp;IF(ISNUMBER(FIND(" ",$D1525)),MID($D1525,FIND(" ",$D1525)+1,1),"")&amp;IF(ISNUMBER(FIND(" ",$D1525,FIND(" ",$D1525)+1)),MID($D1525,FIND(" ",$D1525,FIND(" ",$D1525)+1)+1,1),"")),".0",$E1525), " ")</f>
        <v xml:space="preserve"> </v>
      </c>
      <c r="G1525" s="144"/>
      <c r="H1525" s="144"/>
      <c r="I1525" s="144"/>
      <c r="J1525" s="144"/>
      <c r="K1525" s="144"/>
      <c r="L1525" s="149" t="str" cm="1">
        <f t="array" ref="L1525">_xlfn.IFNA(
_xlfn.IFS(
AND($F1525=" ",$G1525=" ",$H1525=" "),"Please update all three: Surveyor Room Reference, Establishment Room Reference and Establishment Room Name",
AND(OR($I1525="General",$I1525="Open plan/ semi-open general",$I1525="Fitted",$I1525="Light practical (science)",$I1525="Light practical (other)",$I1525="Heavy practical (workshops)",$I1525="Heavy practical (clean)",$I1525="Large",$I1525="Storage"),$J1525=0,$K1525=0),"Please update Net Area or Non-net Area",
AND($B1525&lt;&gt;"OUT",$J1525=0,$I1525&lt;&gt;"Non-net",$M1525="85% Circulation"),"Net area not recorded for spaces with 85% circulation unusable type",
AND(OR($I1525="General",$I1525="Open plan/ semi-open general",$I1525="Fitted",$I1525="Light practical (science)",$I1525="Light practical (other)",$I1525="Heavy practical (workshops)",$I1525="Heavy practical (clean)",$I1525="Large",$I1525="Storage"),OR($J1525=0,ISBLANK($J1525))),"Net area not recorded in net spaces",
AND(OR($I1525="Non-net",$I1525="Outdoor space"),$J1525&gt;0),"Net Area Recorded in Non-net space",
AND($I1525="General",$J1525&gt;90),"This general space is over 90m2, please ensure that this space is entered as separate spaces if it usually used as separate spaces",
AND($I1525="Open plan/ semi-open general",$J1525&lt;27),"Open plan general space under 27m2",
AND(OR($K1525=0,ISBLANK($K1525)), $I1525="Non-net"),"Non-net area not recorded in non-net space"
),
" ")</f>
        <v xml:space="preserve"> </v>
      </c>
      <c r="M1525" s="144"/>
      <c r="N1525" s="144"/>
      <c r="O1525" s="144"/>
      <c r="P1525" s="144"/>
      <c r="Q1525" s="144"/>
      <c r="R1525" s="171"/>
      <c r="S1525" s="147">
        <f>NCA_Calculations!$P$1537</f>
        <v>0</v>
      </c>
      <c r="T1525" s="147">
        <f>NCA_Calculations!$Q$1537</f>
        <v>0</v>
      </c>
      <c r="U1525" s="144"/>
      <c r="V1525" s="144"/>
      <c r="W1525" s="149" t="str" cm="1">
        <f t="array" ref="W1525">_xlfn.IFNA(
_xlfn.IFS(
ISBLANK($U1525),"Missing space use.",
AND('Establishment details'!$C$14="Secondary",$V1525="Classbase"),"Invalid Status type",
AND(OR( $V1525="Classbase", $V1525="Teaching", $V1525="Early years",$V1525="SEND resourced"), NOT(ISBLANK($M1525))),"Space with status type and unusable type.",
AND($V1525= "Classbase",'Establishment details'!$C$22&gt;=10), "Classbase status is only valid in schools with a primary element.",
AND($I1525= "Large",$N1525 &gt; 3.5), "Large rooms with less than 3.5m height.",
AND(OR($V1525="Light practical (science)",$V1525="Light practical (science)",$V1525="Heavy practical (workshops)", $V1525="Heavy practical (clean)"), OR($O1525=0,ISBLANK($O1525))),"Missing sinks count for light and heavy practical spaces.",
AND($M1525 = "Other",ISBLANK($R1525)), "Invalid unusable type / missing note for other unusable type."
),
" ")</f>
        <v>Missing space use.</v>
      </c>
    </row>
    <row r="1526" spans="2:23" ht="15.75" x14ac:dyDescent="0.25">
      <c r="B1526" s="143"/>
      <c r="C1526" s="144"/>
      <c r="D1526" s="144"/>
      <c r="E1526" s="144"/>
      <c r="F1526" s="147" t="str" cm="1">
        <f t="array" ref="F1526">_xlfn.IFNA(CONCATENATE(_xlfn.IFS($D1526="Mezzanine",LEFT($D1526,1), $D1526="Ground Floor",LEFT($D1526,1),$D1526="Basment ",LEFT($D1526,1), $D1526="1st Floor", "0"&amp;LEFT($D1526,1), $D1526="2nd Floor", "0"&amp;LEFT($D1526,1), $D1526="3rd Floor", "0"&amp;LEFT($D1526,1), $D1526="4th Floor", "0"&amp;LEFT($D1526,1), $D1526="5th Floor", "0"&amp;LEFT($D1526,1), $D1526="6th Floor", "0"&amp;LEFT($D1526,1),$D1526="7th Floor", "0"&amp;LEFT($D1526,1),$D1526="8th Floor", "0"&amp;LEFT($D1526,1),$D1526="9th Floor", "0"&amp;LEFT($D1526,1),$D1526="10th Floor", LEFT($D1526,2),$D1526="11th Floor", LEFT($D1526,2),$D1526="12th Floor", LEFT($D1526,2),$D1526="13th Floor", LEFT($D1526,2), $D1526="Lower Ground", LEFT($D1526)&amp;IF(ISNUMBER(FIND(" ",$D1526)),MID($D1526,FIND(" ",$D1526)+1,1),"")&amp;IF(ISNUMBER(FIND(" ",$D1526,FIND(" ",$D1526)+1)),MID($D1526,FIND(" ",$D1526,FIND(" ",$D1526)+1)+1,1),""),$D1526="Upper Ground", LEFT($D1526)&amp;IF(ISNUMBER(FIND(" ",$D1526)),MID($D1526,FIND(" ",$D1526)+1,1),"")&amp;IF(ISNUMBER(FIND(" ",$D1526,FIND(" ",$D1526)+1)),MID($D1526,FIND(" ",$D1526,FIND(" ",$D1526)+1)+1,1),"")),".0",$E1526), " ")</f>
        <v xml:space="preserve"> </v>
      </c>
      <c r="G1526" s="144"/>
      <c r="H1526" s="144"/>
      <c r="I1526" s="144"/>
      <c r="J1526" s="144"/>
      <c r="K1526" s="144"/>
      <c r="L1526" s="149" t="str" cm="1">
        <f t="array" ref="L1526">_xlfn.IFNA(
_xlfn.IFS(
AND($F1526=" ",$G1526=" ",$H1526=" "),"Please update all three: Surveyor Room Reference, Establishment Room Reference and Establishment Room Name",
AND(OR($I1526="General",$I1526="Open plan/ semi-open general",$I1526="Fitted",$I1526="Light practical (science)",$I1526="Light practical (other)",$I1526="Heavy practical (workshops)",$I1526="Heavy practical (clean)",$I1526="Large",$I1526="Storage"),$J1526=0,$K1526=0),"Please update Net Area or Non-net Area",
AND($B1526&lt;&gt;"OUT",$J1526=0,$I1526&lt;&gt;"Non-net",$M1526="85% Circulation"),"Net area not recorded for spaces with 85% circulation unusable type",
AND(OR($I1526="General",$I1526="Open plan/ semi-open general",$I1526="Fitted",$I1526="Light practical (science)",$I1526="Light practical (other)",$I1526="Heavy practical (workshops)",$I1526="Heavy practical (clean)",$I1526="Large",$I1526="Storage"),OR($J1526=0,ISBLANK($J1526))),"Net area not recorded in net spaces",
AND(OR($I1526="Non-net",$I1526="Outdoor space"),$J1526&gt;0),"Net Area Recorded in Non-net space",
AND($I1526="General",$J1526&gt;90),"This general space is over 90m2, please ensure that this space is entered as separate spaces if it usually used as separate spaces",
AND($I1526="Open plan/ semi-open general",$J1526&lt;27),"Open plan general space under 27m2",
AND(OR($K1526=0,ISBLANK($K1526)), $I1526="Non-net"),"Non-net area not recorded in non-net space"
),
" ")</f>
        <v xml:space="preserve"> </v>
      </c>
      <c r="M1526" s="144"/>
      <c r="N1526" s="144"/>
      <c r="O1526" s="144"/>
      <c r="P1526" s="144"/>
      <c r="Q1526" s="144"/>
      <c r="R1526" s="171"/>
      <c r="S1526" s="147">
        <f>NCA_Calculations!$P$1538</f>
        <v>0</v>
      </c>
      <c r="T1526" s="147">
        <f>NCA_Calculations!$Q$1538</f>
        <v>0</v>
      </c>
      <c r="U1526" s="144"/>
      <c r="V1526" s="144"/>
      <c r="W1526" s="149" t="str" cm="1">
        <f t="array" ref="W1526">_xlfn.IFNA(
_xlfn.IFS(
ISBLANK($U1526),"Missing space use.",
AND('Establishment details'!$C$14="Secondary",$V1526="Classbase"),"Invalid Status type",
AND(OR( $V1526="Classbase", $V1526="Teaching", $V1526="Early years",$V1526="SEND resourced"), NOT(ISBLANK($M1526))),"Space with status type and unusable type.",
AND($V1526= "Classbase",'Establishment details'!$C$22&gt;=10), "Classbase status is only valid in schools with a primary element.",
AND($I1526= "Large",$N1526 &gt; 3.5), "Large rooms with less than 3.5m height.",
AND(OR($V1526="Light practical (science)",$V1526="Light practical (science)",$V1526="Heavy practical (workshops)", $V1526="Heavy practical (clean)"), OR($O1526=0,ISBLANK($O1526))),"Missing sinks count for light and heavy practical spaces.",
AND($M1526 = "Other",ISBLANK($R1526)), "Invalid unusable type / missing note for other unusable type."
),
" ")</f>
        <v>Missing space use.</v>
      </c>
    </row>
    <row r="1527" spans="2:23" ht="15.75" x14ac:dyDescent="0.25">
      <c r="B1527" s="143"/>
      <c r="C1527" s="144"/>
      <c r="D1527" s="144"/>
      <c r="E1527" s="144"/>
      <c r="F1527" s="147" t="str" cm="1">
        <f t="array" ref="F1527">_xlfn.IFNA(CONCATENATE(_xlfn.IFS($D1527="Mezzanine",LEFT($D1527,1), $D1527="Ground Floor",LEFT($D1527,1),$D1527="Basment ",LEFT($D1527,1), $D1527="1st Floor", "0"&amp;LEFT($D1527,1), $D1527="2nd Floor", "0"&amp;LEFT($D1527,1), $D1527="3rd Floor", "0"&amp;LEFT($D1527,1), $D1527="4th Floor", "0"&amp;LEFT($D1527,1), $D1527="5th Floor", "0"&amp;LEFT($D1527,1), $D1527="6th Floor", "0"&amp;LEFT($D1527,1),$D1527="7th Floor", "0"&amp;LEFT($D1527,1),$D1527="8th Floor", "0"&amp;LEFT($D1527,1),$D1527="9th Floor", "0"&amp;LEFT($D1527,1),$D1527="10th Floor", LEFT($D1527,2),$D1527="11th Floor", LEFT($D1527,2),$D1527="12th Floor", LEFT($D1527,2),$D1527="13th Floor", LEFT($D1527,2), $D1527="Lower Ground", LEFT($D1527)&amp;IF(ISNUMBER(FIND(" ",$D1527)),MID($D1527,FIND(" ",$D1527)+1,1),"")&amp;IF(ISNUMBER(FIND(" ",$D1527,FIND(" ",$D1527)+1)),MID($D1527,FIND(" ",$D1527,FIND(" ",$D1527)+1)+1,1),""),$D1527="Upper Ground", LEFT($D1527)&amp;IF(ISNUMBER(FIND(" ",$D1527)),MID($D1527,FIND(" ",$D1527)+1,1),"")&amp;IF(ISNUMBER(FIND(" ",$D1527,FIND(" ",$D1527)+1)),MID($D1527,FIND(" ",$D1527,FIND(" ",$D1527)+1)+1,1),"")),".0",$E1527), " ")</f>
        <v xml:space="preserve"> </v>
      </c>
      <c r="G1527" s="144"/>
      <c r="H1527" s="144"/>
      <c r="I1527" s="144"/>
      <c r="J1527" s="144"/>
      <c r="K1527" s="144"/>
      <c r="L1527" s="149" t="str" cm="1">
        <f t="array" ref="L1527">_xlfn.IFNA(
_xlfn.IFS(
AND($F1527=" ",$G1527=" ",$H1527=" "),"Please update all three: Surveyor Room Reference, Establishment Room Reference and Establishment Room Name",
AND(OR($I1527="General",$I1527="Open plan/ semi-open general",$I1527="Fitted",$I1527="Light practical (science)",$I1527="Light practical (other)",$I1527="Heavy practical (workshops)",$I1527="Heavy practical (clean)",$I1527="Large",$I1527="Storage"),$J1527=0,$K1527=0),"Please update Net Area or Non-net Area",
AND($B1527&lt;&gt;"OUT",$J1527=0,$I1527&lt;&gt;"Non-net",$M1527="85% Circulation"),"Net area not recorded for spaces with 85% circulation unusable type",
AND(OR($I1527="General",$I1527="Open plan/ semi-open general",$I1527="Fitted",$I1527="Light practical (science)",$I1527="Light practical (other)",$I1527="Heavy practical (workshops)",$I1527="Heavy practical (clean)",$I1527="Large",$I1527="Storage"),OR($J1527=0,ISBLANK($J1527))),"Net area not recorded in net spaces",
AND(OR($I1527="Non-net",$I1527="Outdoor space"),$J1527&gt;0),"Net Area Recorded in Non-net space",
AND($I1527="General",$J1527&gt;90),"This general space is over 90m2, please ensure that this space is entered as separate spaces if it usually used as separate spaces",
AND($I1527="Open plan/ semi-open general",$J1527&lt;27),"Open plan general space under 27m2",
AND(OR($K1527=0,ISBLANK($K1527)), $I1527="Non-net"),"Non-net area not recorded in non-net space"
),
" ")</f>
        <v xml:space="preserve"> </v>
      </c>
      <c r="M1527" s="144"/>
      <c r="N1527" s="144"/>
      <c r="O1527" s="144"/>
      <c r="P1527" s="144"/>
      <c r="Q1527" s="144"/>
      <c r="R1527" s="171"/>
      <c r="S1527" s="147">
        <f>NCA_Calculations!$P$1539</f>
        <v>0</v>
      </c>
      <c r="T1527" s="147">
        <f>NCA_Calculations!$Q$1539</f>
        <v>0</v>
      </c>
      <c r="U1527" s="144"/>
      <c r="V1527" s="144"/>
      <c r="W1527" s="149" t="str" cm="1">
        <f t="array" ref="W1527">_xlfn.IFNA(
_xlfn.IFS(
ISBLANK($U1527),"Missing space use.",
AND('Establishment details'!$C$14="Secondary",$V1527="Classbase"),"Invalid Status type",
AND(OR( $V1527="Classbase", $V1527="Teaching", $V1527="Early years",$V1527="SEND resourced"), NOT(ISBLANK($M1527))),"Space with status type and unusable type.",
AND($V1527= "Classbase",'Establishment details'!$C$22&gt;=10), "Classbase status is only valid in schools with a primary element.",
AND($I1527= "Large",$N1527 &gt; 3.5), "Large rooms with less than 3.5m height.",
AND(OR($V1527="Light practical (science)",$V1527="Light practical (science)",$V1527="Heavy practical (workshops)", $V1527="Heavy practical (clean)"), OR($O1527=0,ISBLANK($O1527))),"Missing sinks count for light and heavy practical spaces.",
AND($M1527 = "Other",ISBLANK($R1527)), "Invalid unusable type / missing note for other unusable type."
),
" ")</f>
        <v>Missing space use.</v>
      </c>
    </row>
    <row r="1528" spans="2:23" ht="15.75" x14ac:dyDescent="0.25">
      <c r="B1528" s="143"/>
      <c r="C1528" s="144"/>
      <c r="D1528" s="144"/>
      <c r="E1528" s="144"/>
      <c r="F1528" s="147" t="str" cm="1">
        <f t="array" ref="F1528">_xlfn.IFNA(CONCATENATE(_xlfn.IFS($D1528="Mezzanine",LEFT($D1528,1), $D1528="Ground Floor",LEFT($D1528,1),$D1528="Basment ",LEFT($D1528,1), $D1528="1st Floor", "0"&amp;LEFT($D1528,1), $D1528="2nd Floor", "0"&amp;LEFT($D1528,1), $D1528="3rd Floor", "0"&amp;LEFT($D1528,1), $D1528="4th Floor", "0"&amp;LEFT($D1528,1), $D1528="5th Floor", "0"&amp;LEFT($D1528,1), $D1528="6th Floor", "0"&amp;LEFT($D1528,1),$D1528="7th Floor", "0"&amp;LEFT($D1528,1),$D1528="8th Floor", "0"&amp;LEFT($D1528,1),$D1528="9th Floor", "0"&amp;LEFT($D1528,1),$D1528="10th Floor", LEFT($D1528,2),$D1528="11th Floor", LEFT($D1528,2),$D1528="12th Floor", LEFT($D1528,2),$D1528="13th Floor", LEFT($D1528,2), $D1528="Lower Ground", LEFT($D1528)&amp;IF(ISNUMBER(FIND(" ",$D1528)),MID($D1528,FIND(" ",$D1528)+1,1),"")&amp;IF(ISNUMBER(FIND(" ",$D1528,FIND(" ",$D1528)+1)),MID($D1528,FIND(" ",$D1528,FIND(" ",$D1528)+1)+1,1),""),$D1528="Upper Ground", LEFT($D1528)&amp;IF(ISNUMBER(FIND(" ",$D1528)),MID($D1528,FIND(" ",$D1528)+1,1),"")&amp;IF(ISNUMBER(FIND(" ",$D1528,FIND(" ",$D1528)+1)),MID($D1528,FIND(" ",$D1528,FIND(" ",$D1528)+1)+1,1),"")),".0",$E1528), " ")</f>
        <v xml:space="preserve"> </v>
      </c>
      <c r="G1528" s="144"/>
      <c r="H1528" s="144"/>
      <c r="I1528" s="144"/>
      <c r="J1528" s="144"/>
      <c r="K1528" s="144"/>
      <c r="L1528" s="149" t="str" cm="1">
        <f t="array" ref="L1528">_xlfn.IFNA(
_xlfn.IFS(
AND($F1528=" ",$G1528=" ",$H1528=" "),"Please update all three: Surveyor Room Reference, Establishment Room Reference and Establishment Room Name",
AND(OR($I1528="General",$I1528="Open plan/ semi-open general",$I1528="Fitted",$I1528="Light practical (science)",$I1528="Light practical (other)",$I1528="Heavy practical (workshops)",$I1528="Heavy practical (clean)",$I1528="Large",$I1528="Storage"),$J1528=0,$K1528=0),"Please update Net Area or Non-net Area",
AND($B1528&lt;&gt;"OUT",$J1528=0,$I1528&lt;&gt;"Non-net",$M1528="85% Circulation"),"Net area not recorded for spaces with 85% circulation unusable type",
AND(OR($I1528="General",$I1528="Open plan/ semi-open general",$I1528="Fitted",$I1528="Light practical (science)",$I1528="Light practical (other)",$I1528="Heavy practical (workshops)",$I1528="Heavy practical (clean)",$I1528="Large",$I1528="Storage"),OR($J1528=0,ISBLANK($J1528))),"Net area not recorded in net spaces",
AND(OR($I1528="Non-net",$I1528="Outdoor space"),$J1528&gt;0),"Net Area Recorded in Non-net space",
AND($I1528="General",$J1528&gt;90),"This general space is over 90m2, please ensure that this space is entered as separate spaces if it usually used as separate spaces",
AND($I1528="Open plan/ semi-open general",$J1528&lt;27),"Open plan general space under 27m2",
AND(OR($K1528=0,ISBLANK($K1528)), $I1528="Non-net"),"Non-net area not recorded in non-net space"
),
" ")</f>
        <v xml:space="preserve"> </v>
      </c>
      <c r="M1528" s="144"/>
      <c r="N1528" s="144"/>
      <c r="O1528" s="144"/>
      <c r="P1528" s="144"/>
      <c r="Q1528" s="144"/>
      <c r="R1528" s="171"/>
      <c r="S1528" s="147">
        <f>NCA_Calculations!$P$1540</f>
        <v>0</v>
      </c>
      <c r="T1528" s="147">
        <f>NCA_Calculations!$Q$1540</f>
        <v>0</v>
      </c>
      <c r="U1528" s="144"/>
      <c r="V1528" s="144"/>
      <c r="W1528" s="149" t="str" cm="1">
        <f t="array" ref="W1528">_xlfn.IFNA(
_xlfn.IFS(
ISBLANK($U1528),"Missing space use.",
AND('Establishment details'!$C$14="Secondary",$V1528="Classbase"),"Invalid Status type",
AND(OR( $V1528="Classbase", $V1528="Teaching", $V1528="Early years",$V1528="SEND resourced"), NOT(ISBLANK($M1528))),"Space with status type and unusable type.",
AND($V1528= "Classbase",'Establishment details'!$C$22&gt;=10), "Classbase status is only valid in schools with a primary element.",
AND($I1528= "Large",$N1528 &gt; 3.5), "Large rooms with less than 3.5m height.",
AND(OR($V1528="Light practical (science)",$V1528="Light practical (science)",$V1528="Heavy practical (workshops)", $V1528="Heavy practical (clean)"), OR($O1528=0,ISBLANK($O1528))),"Missing sinks count for light and heavy practical spaces.",
AND($M1528 = "Other",ISBLANK($R1528)), "Invalid unusable type / missing note for other unusable type."
),
" ")</f>
        <v>Missing space use.</v>
      </c>
    </row>
    <row r="1529" spans="2:23" ht="15.75" x14ac:dyDescent="0.25">
      <c r="B1529" s="143"/>
      <c r="C1529" s="144"/>
      <c r="D1529" s="144"/>
      <c r="E1529" s="144"/>
      <c r="F1529" s="147" t="str" cm="1">
        <f t="array" ref="F1529">_xlfn.IFNA(CONCATENATE(_xlfn.IFS($D1529="Mezzanine",LEFT($D1529,1), $D1529="Ground Floor",LEFT($D1529,1),$D1529="Basment ",LEFT($D1529,1), $D1529="1st Floor", "0"&amp;LEFT($D1529,1), $D1529="2nd Floor", "0"&amp;LEFT($D1529,1), $D1529="3rd Floor", "0"&amp;LEFT($D1529,1), $D1529="4th Floor", "0"&amp;LEFT($D1529,1), $D1529="5th Floor", "0"&amp;LEFT($D1529,1), $D1529="6th Floor", "0"&amp;LEFT($D1529,1),$D1529="7th Floor", "0"&amp;LEFT($D1529,1),$D1529="8th Floor", "0"&amp;LEFT($D1529,1),$D1529="9th Floor", "0"&amp;LEFT($D1529,1),$D1529="10th Floor", LEFT($D1529,2),$D1529="11th Floor", LEFT($D1529,2),$D1529="12th Floor", LEFT($D1529,2),$D1529="13th Floor", LEFT($D1529,2), $D1529="Lower Ground", LEFT($D1529)&amp;IF(ISNUMBER(FIND(" ",$D1529)),MID($D1529,FIND(" ",$D1529)+1,1),"")&amp;IF(ISNUMBER(FIND(" ",$D1529,FIND(" ",$D1529)+1)),MID($D1529,FIND(" ",$D1529,FIND(" ",$D1529)+1)+1,1),""),$D1529="Upper Ground", LEFT($D1529)&amp;IF(ISNUMBER(FIND(" ",$D1529)),MID($D1529,FIND(" ",$D1529)+1,1),"")&amp;IF(ISNUMBER(FIND(" ",$D1529,FIND(" ",$D1529)+1)),MID($D1529,FIND(" ",$D1529,FIND(" ",$D1529)+1)+1,1),"")),".0",$E1529), " ")</f>
        <v xml:space="preserve"> </v>
      </c>
      <c r="G1529" s="144"/>
      <c r="H1529" s="144"/>
      <c r="I1529" s="144"/>
      <c r="J1529" s="144"/>
      <c r="K1529" s="144"/>
      <c r="L1529" s="149" t="str" cm="1">
        <f t="array" ref="L1529">_xlfn.IFNA(
_xlfn.IFS(
AND($F1529=" ",$G1529=" ",$H1529=" "),"Please update all three: Surveyor Room Reference, Establishment Room Reference and Establishment Room Name",
AND(OR($I1529="General",$I1529="Open plan/ semi-open general",$I1529="Fitted",$I1529="Light practical (science)",$I1529="Light practical (other)",$I1529="Heavy practical (workshops)",$I1529="Heavy practical (clean)",$I1529="Large",$I1529="Storage"),$J1529=0,$K1529=0),"Please update Net Area or Non-net Area",
AND($B1529&lt;&gt;"OUT",$J1529=0,$I1529&lt;&gt;"Non-net",$M1529="85% Circulation"),"Net area not recorded for spaces with 85% circulation unusable type",
AND(OR($I1529="General",$I1529="Open plan/ semi-open general",$I1529="Fitted",$I1529="Light practical (science)",$I1529="Light practical (other)",$I1529="Heavy practical (workshops)",$I1529="Heavy practical (clean)",$I1529="Large",$I1529="Storage"),OR($J1529=0,ISBLANK($J1529))),"Net area not recorded in net spaces",
AND(OR($I1529="Non-net",$I1529="Outdoor space"),$J1529&gt;0),"Net Area Recorded in Non-net space",
AND($I1529="General",$J1529&gt;90),"This general space is over 90m2, please ensure that this space is entered as separate spaces if it usually used as separate spaces",
AND($I1529="Open plan/ semi-open general",$J1529&lt;27),"Open plan general space under 27m2",
AND(OR($K1529=0,ISBLANK($K1529)), $I1529="Non-net"),"Non-net area not recorded in non-net space"
),
" ")</f>
        <v xml:space="preserve"> </v>
      </c>
      <c r="M1529" s="144"/>
      <c r="N1529" s="144"/>
      <c r="O1529" s="144"/>
      <c r="P1529" s="144"/>
      <c r="Q1529" s="144"/>
      <c r="R1529" s="171"/>
      <c r="S1529" s="147">
        <f>NCA_Calculations!$P$1541</f>
        <v>0</v>
      </c>
      <c r="T1529" s="147">
        <f>NCA_Calculations!$Q$1541</f>
        <v>0</v>
      </c>
      <c r="U1529" s="144"/>
      <c r="V1529" s="144"/>
      <c r="W1529" s="149" t="str" cm="1">
        <f t="array" ref="W1529">_xlfn.IFNA(
_xlfn.IFS(
ISBLANK($U1529),"Missing space use.",
AND('Establishment details'!$C$14="Secondary",$V1529="Classbase"),"Invalid Status type",
AND(OR( $V1529="Classbase", $V1529="Teaching", $V1529="Early years",$V1529="SEND resourced"), NOT(ISBLANK($M1529))),"Space with status type and unusable type.",
AND($V1529= "Classbase",'Establishment details'!$C$22&gt;=10), "Classbase status is only valid in schools with a primary element.",
AND($I1529= "Large",$N1529 &gt; 3.5), "Large rooms with less than 3.5m height.",
AND(OR($V1529="Light practical (science)",$V1529="Light practical (science)",$V1529="Heavy practical (workshops)", $V1529="Heavy practical (clean)"), OR($O1529=0,ISBLANK($O1529))),"Missing sinks count for light and heavy practical spaces.",
AND($M1529 = "Other",ISBLANK($R1529)), "Invalid unusable type / missing note for other unusable type."
),
" ")</f>
        <v>Missing space use.</v>
      </c>
    </row>
    <row r="1530" spans="2:23" ht="15.75" x14ac:dyDescent="0.25">
      <c r="B1530" s="143"/>
      <c r="C1530" s="144"/>
      <c r="D1530" s="144"/>
      <c r="E1530" s="144"/>
      <c r="F1530" s="147" t="str" cm="1">
        <f t="array" ref="F1530">_xlfn.IFNA(CONCATENATE(_xlfn.IFS($D1530="Mezzanine",LEFT($D1530,1), $D1530="Ground Floor",LEFT($D1530,1),$D1530="Basment ",LEFT($D1530,1), $D1530="1st Floor", "0"&amp;LEFT($D1530,1), $D1530="2nd Floor", "0"&amp;LEFT($D1530,1), $D1530="3rd Floor", "0"&amp;LEFT($D1530,1), $D1530="4th Floor", "0"&amp;LEFT($D1530,1), $D1530="5th Floor", "0"&amp;LEFT($D1530,1), $D1530="6th Floor", "0"&amp;LEFT($D1530,1),$D1530="7th Floor", "0"&amp;LEFT($D1530,1),$D1530="8th Floor", "0"&amp;LEFT($D1530,1),$D1530="9th Floor", "0"&amp;LEFT($D1530,1),$D1530="10th Floor", LEFT($D1530,2),$D1530="11th Floor", LEFT($D1530,2),$D1530="12th Floor", LEFT($D1530,2),$D1530="13th Floor", LEFT($D1530,2), $D1530="Lower Ground", LEFT($D1530)&amp;IF(ISNUMBER(FIND(" ",$D1530)),MID($D1530,FIND(" ",$D1530)+1,1),"")&amp;IF(ISNUMBER(FIND(" ",$D1530,FIND(" ",$D1530)+1)),MID($D1530,FIND(" ",$D1530,FIND(" ",$D1530)+1)+1,1),""),$D1530="Upper Ground", LEFT($D1530)&amp;IF(ISNUMBER(FIND(" ",$D1530)),MID($D1530,FIND(" ",$D1530)+1,1),"")&amp;IF(ISNUMBER(FIND(" ",$D1530,FIND(" ",$D1530)+1)),MID($D1530,FIND(" ",$D1530,FIND(" ",$D1530)+1)+1,1),"")),".0",$E1530), " ")</f>
        <v xml:space="preserve"> </v>
      </c>
      <c r="G1530" s="144"/>
      <c r="H1530" s="144"/>
      <c r="I1530" s="144"/>
      <c r="J1530" s="144"/>
      <c r="K1530" s="144"/>
      <c r="L1530" s="149" t="str" cm="1">
        <f t="array" ref="L1530">_xlfn.IFNA(
_xlfn.IFS(
AND($F1530=" ",$G1530=" ",$H1530=" "),"Please update all three: Surveyor Room Reference, Establishment Room Reference and Establishment Room Name",
AND(OR($I1530="General",$I1530="Open plan/ semi-open general",$I1530="Fitted",$I1530="Light practical (science)",$I1530="Light practical (other)",$I1530="Heavy practical (workshops)",$I1530="Heavy practical (clean)",$I1530="Large",$I1530="Storage"),$J1530=0,$K1530=0),"Please update Net Area or Non-net Area",
AND($B1530&lt;&gt;"OUT",$J1530=0,$I1530&lt;&gt;"Non-net",$M1530="85% Circulation"),"Net area not recorded for spaces with 85% circulation unusable type",
AND(OR($I1530="General",$I1530="Open plan/ semi-open general",$I1530="Fitted",$I1530="Light practical (science)",$I1530="Light practical (other)",$I1530="Heavy practical (workshops)",$I1530="Heavy practical (clean)",$I1530="Large",$I1530="Storage"),OR($J1530=0,ISBLANK($J1530))),"Net area not recorded in net spaces",
AND(OR($I1530="Non-net",$I1530="Outdoor space"),$J1530&gt;0),"Net Area Recorded in Non-net space",
AND($I1530="General",$J1530&gt;90),"This general space is over 90m2, please ensure that this space is entered as separate spaces if it usually used as separate spaces",
AND($I1530="Open plan/ semi-open general",$J1530&lt;27),"Open plan general space under 27m2",
AND(OR($K1530=0,ISBLANK($K1530)), $I1530="Non-net"),"Non-net area not recorded in non-net space"
),
" ")</f>
        <v xml:space="preserve"> </v>
      </c>
      <c r="M1530" s="144"/>
      <c r="N1530" s="144"/>
      <c r="O1530" s="144"/>
      <c r="P1530" s="144"/>
      <c r="Q1530" s="144"/>
      <c r="R1530" s="171"/>
      <c r="S1530" s="147">
        <f>NCA_Calculations!$P$1542</f>
        <v>0</v>
      </c>
      <c r="T1530" s="147">
        <f>NCA_Calculations!$Q$1542</f>
        <v>0</v>
      </c>
      <c r="U1530" s="144"/>
      <c r="V1530" s="144"/>
      <c r="W1530" s="149" t="str" cm="1">
        <f t="array" ref="W1530">_xlfn.IFNA(
_xlfn.IFS(
ISBLANK($U1530),"Missing space use.",
AND('Establishment details'!$C$14="Secondary",$V1530="Classbase"),"Invalid Status type",
AND(OR( $V1530="Classbase", $V1530="Teaching", $V1530="Early years",$V1530="SEND resourced"), NOT(ISBLANK($M1530))),"Space with status type and unusable type.",
AND($V1530= "Classbase",'Establishment details'!$C$22&gt;=10), "Classbase status is only valid in schools with a primary element.",
AND($I1530= "Large",$N1530 &gt; 3.5), "Large rooms with less than 3.5m height.",
AND(OR($V1530="Light practical (science)",$V1530="Light practical (science)",$V1530="Heavy practical (workshops)", $V1530="Heavy practical (clean)"), OR($O1530=0,ISBLANK($O1530))),"Missing sinks count for light and heavy practical spaces.",
AND($M1530 = "Other",ISBLANK($R1530)), "Invalid unusable type / missing note for other unusable type."
),
" ")</f>
        <v>Missing space use.</v>
      </c>
    </row>
    <row r="1531" spans="2:23" ht="15.75" x14ac:dyDescent="0.25">
      <c r="B1531" s="143"/>
      <c r="C1531" s="144"/>
      <c r="D1531" s="144"/>
      <c r="E1531" s="144"/>
      <c r="F1531" s="147" t="str" cm="1">
        <f t="array" ref="F1531">_xlfn.IFNA(CONCATENATE(_xlfn.IFS($D1531="Mezzanine",LEFT($D1531,1), $D1531="Ground Floor",LEFT($D1531,1),$D1531="Basment ",LEFT($D1531,1), $D1531="1st Floor", "0"&amp;LEFT($D1531,1), $D1531="2nd Floor", "0"&amp;LEFT($D1531,1), $D1531="3rd Floor", "0"&amp;LEFT($D1531,1), $D1531="4th Floor", "0"&amp;LEFT($D1531,1), $D1531="5th Floor", "0"&amp;LEFT($D1531,1), $D1531="6th Floor", "0"&amp;LEFT($D1531,1),$D1531="7th Floor", "0"&amp;LEFT($D1531,1),$D1531="8th Floor", "0"&amp;LEFT($D1531,1),$D1531="9th Floor", "0"&amp;LEFT($D1531,1),$D1531="10th Floor", LEFT($D1531,2),$D1531="11th Floor", LEFT($D1531,2),$D1531="12th Floor", LEFT($D1531,2),$D1531="13th Floor", LEFT($D1531,2), $D1531="Lower Ground", LEFT($D1531)&amp;IF(ISNUMBER(FIND(" ",$D1531)),MID($D1531,FIND(" ",$D1531)+1,1),"")&amp;IF(ISNUMBER(FIND(" ",$D1531,FIND(" ",$D1531)+1)),MID($D1531,FIND(" ",$D1531,FIND(" ",$D1531)+1)+1,1),""),$D1531="Upper Ground", LEFT($D1531)&amp;IF(ISNUMBER(FIND(" ",$D1531)),MID($D1531,FIND(" ",$D1531)+1,1),"")&amp;IF(ISNUMBER(FIND(" ",$D1531,FIND(" ",$D1531)+1)),MID($D1531,FIND(" ",$D1531,FIND(" ",$D1531)+1)+1,1),"")),".0",$E1531), " ")</f>
        <v xml:space="preserve"> </v>
      </c>
      <c r="G1531" s="144"/>
      <c r="H1531" s="144"/>
      <c r="I1531" s="144"/>
      <c r="J1531" s="144"/>
      <c r="K1531" s="144"/>
      <c r="L1531" s="149" t="str" cm="1">
        <f t="array" ref="L1531">_xlfn.IFNA(
_xlfn.IFS(
AND($F1531=" ",$G1531=" ",$H1531=" "),"Please update all three: Surveyor Room Reference, Establishment Room Reference and Establishment Room Name",
AND(OR($I1531="General",$I1531="Open plan/ semi-open general",$I1531="Fitted",$I1531="Light practical (science)",$I1531="Light practical (other)",$I1531="Heavy practical (workshops)",$I1531="Heavy practical (clean)",$I1531="Large",$I1531="Storage"),$J1531=0,$K1531=0),"Please update Net Area or Non-net Area",
AND($B1531&lt;&gt;"OUT",$J1531=0,$I1531&lt;&gt;"Non-net",$M1531="85% Circulation"),"Net area not recorded for spaces with 85% circulation unusable type",
AND(OR($I1531="General",$I1531="Open plan/ semi-open general",$I1531="Fitted",$I1531="Light practical (science)",$I1531="Light practical (other)",$I1531="Heavy practical (workshops)",$I1531="Heavy practical (clean)",$I1531="Large",$I1531="Storage"),OR($J1531=0,ISBLANK($J1531))),"Net area not recorded in net spaces",
AND(OR($I1531="Non-net",$I1531="Outdoor space"),$J1531&gt;0),"Net Area Recorded in Non-net space",
AND($I1531="General",$J1531&gt;90),"This general space is over 90m2, please ensure that this space is entered as separate spaces if it usually used as separate spaces",
AND($I1531="Open plan/ semi-open general",$J1531&lt;27),"Open plan general space under 27m2",
AND(OR($K1531=0,ISBLANK($K1531)), $I1531="Non-net"),"Non-net area not recorded in non-net space"
),
" ")</f>
        <v xml:space="preserve"> </v>
      </c>
      <c r="M1531" s="144"/>
      <c r="N1531" s="144"/>
      <c r="O1531" s="144"/>
      <c r="P1531" s="144"/>
      <c r="Q1531" s="144"/>
      <c r="R1531" s="171"/>
      <c r="S1531" s="147">
        <f>NCA_Calculations!$P$1543</f>
        <v>0</v>
      </c>
      <c r="T1531" s="147">
        <f>NCA_Calculations!$Q$1543</f>
        <v>0</v>
      </c>
      <c r="U1531" s="144"/>
      <c r="V1531" s="144"/>
      <c r="W1531" s="149" t="str" cm="1">
        <f t="array" ref="W1531">_xlfn.IFNA(
_xlfn.IFS(
ISBLANK($U1531),"Missing space use.",
AND('Establishment details'!$C$14="Secondary",$V1531="Classbase"),"Invalid Status type",
AND(OR( $V1531="Classbase", $V1531="Teaching", $V1531="Early years",$V1531="SEND resourced"), NOT(ISBLANK($M1531))),"Space with status type and unusable type.",
AND($V1531= "Classbase",'Establishment details'!$C$22&gt;=10), "Classbase status is only valid in schools with a primary element.",
AND($I1531= "Large",$N1531 &gt; 3.5), "Large rooms with less than 3.5m height.",
AND(OR($V1531="Light practical (science)",$V1531="Light practical (science)",$V1531="Heavy practical (workshops)", $V1531="Heavy practical (clean)"), OR($O1531=0,ISBLANK($O1531))),"Missing sinks count for light and heavy practical spaces.",
AND($M1531 = "Other",ISBLANK($R1531)), "Invalid unusable type / missing note for other unusable type."
),
" ")</f>
        <v>Missing space use.</v>
      </c>
    </row>
    <row r="1532" spans="2:23" ht="15.75" x14ac:dyDescent="0.25">
      <c r="B1532" s="143"/>
      <c r="C1532" s="144"/>
      <c r="D1532" s="144"/>
      <c r="E1532" s="144"/>
      <c r="F1532" s="147" t="str" cm="1">
        <f t="array" ref="F1532">_xlfn.IFNA(CONCATENATE(_xlfn.IFS($D1532="Mezzanine",LEFT($D1532,1), $D1532="Ground Floor",LEFT($D1532,1),$D1532="Basment ",LEFT($D1532,1), $D1532="1st Floor", "0"&amp;LEFT($D1532,1), $D1532="2nd Floor", "0"&amp;LEFT($D1532,1), $D1532="3rd Floor", "0"&amp;LEFT($D1532,1), $D1532="4th Floor", "0"&amp;LEFT($D1532,1), $D1532="5th Floor", "0"&amp;LEFT($D1532,1), $D1532="6th Floor", "0"&amp;LEFT($D1532,1),$D1532="7th Floor", "0"&amp;LEFT($D1532,1),$D1532="8th Floor", "0"&amp;LEFT($D1532,1),$D1532="9th Floor", "0"&amp;LEFT($D1532,1),$D1532="10th Floor", LEFT($D1532,2),$D1532="11th Floor", LEFT($D1532,2),$D1532="12th Floor", LEFT($D1532,2),$D1532="13th Floor", LEFT($D1532,2), $D1532="Lower Ground", LEFT($D1532)&amp;IF(ISNUMBER(FIND(" ",$D1532)),MID($D1532,FIND(" ",$D1532)+1,1),"")&amp;IF(ISNUMBER(FIND(" ",$D1532,FIND(" ",$D1532)+1)),MID($D1532,FIND(" ",$D1532,FIND(" ",$D1532)+1)+1,1),""),$D1532="Upper Ground", LEFT($D1532)&amp;IF(ISNUMBER(FIND(" ",$D1532)),MID($D1532,FIND(" ",$D1532)+1,1),"")&amp;IF(ISNUMBER(FIND(" ",$D1532,FIND(" ",$D1532)+1)),MID($D1532,FIND(" ",$D1532,FIND(" ",$D1532)+1)+1,1),"")),".0",$E1532), " ")</f>
        <v xml:space="preserve"> </v>
      </c>
      <c r="G1532" s="144"/>
      <c r="H1532" s="144"/>
      <c r="I1532" s="144"/>
      <c r="J1532" s="144"/>
      <c r="K1532" s="144"/>
      <c r="L1532" s="149" t="str" cm="1">
        <f t="array" ref="L1532">_xlfn.IFNA(
_xlfn.IFS(
AND($F1532=" ",$G1532=" ",$H1532=" "),"Please update all three: Surveyor Room Reference, Establishment Room Reference and Establishment Room Name",
AND(OR($I1532="General",$I1532="Open plan/ semi-open general",$I1532="Fitted",$I1532="Light practical (science)",$I1532="Light practical (other)",$I1532="Heavy practical (workshops)",$I1532="Heavy practical (clean)",$I1532="Large",$I1532="Storage"),$J1532=0,$K1532=0),"Please update Net Area or Non-net Area",
AND($B1532&lt;&gt;"OUT",$J1532=0,$I1532&lt;&gt;"Non-net",$M1532="85% Circulation"),"Net area not recorded for spaces with 85% circulation unusable type",
AND(OR($I1532="General",$I1532="Open plan/ semi-open general",$I1532="Fitted",$I1532="Light practical (science)",$I1532="Light practical (other)",$I1532="Heavy practical (workshops)",$I1532="Heavy practical (clean)",$I1532="Large",$I1532="Storage"),OR($J1532=0,ISBLANK($J1532))),"Net area not recorded in net spaces",
AND(OR($I1532="Non-net",$I1532="Outdoor space"),$J1532&gt;0),"Net Area Recorded in Non-net space",
AND($I1532="General",$J1532&gt;90),"This general space is over 90m2, please ensure that this space is entered as separate spaces if it usually used as separate spaces",
AND($I1532="Open plan/ semi-open general",$J1532&lt;27),"Open plan general space under 27m2",
AND(OR($K1532=0,ISBLANK($K1532)), $I1532="Non-net"),"Non-net area not recorded in non-net space"
),
" ")</f>
        <v xml:space="preserve"> </v>
      </c>
      <c r="M1532" s="144"/>
      <c r="N1532" s="144"/>
      <c r="O1532" s="144"/>
      <c r="P1532" s="144"/>
      <c r="Q1532" s="144"/>
      <c r="R1532" s="171"/>
      <c r="S1532" s="147">
        <f>NCA_Calculations!$P$1544</f>
        <v>0</v>
      </c>
      <c r="T1532" s="147">
        <f>NCA_Calculations!$Q$1544</f>
        <v>0</v>
      </c>
      <c r="U1532" s="144"/>
      <c r="V1532" s="144"/>
      <c r="W1532" s="149" t="str" cm="1">
        <f t="array" ref="W1532">_xlfn.IFNA(
_xlfn.IFS(
ISBLANK($U1532),"Missing space use.",
AND('Establishment details'!$C$14="Secondary",$V1532="Classbase"),"Invalid Status type",
AND(OR( $V1532="Classbase", $V1532="Teaching", $V1532="Early years",$V1532="SEND resourced"), NOT(ISBLANK($M1532))),"Space with status type and unusable type.",
AND($V1532= "Classbase",'Establishment details'!$C$22&gt;=10), "Classbase status is only valid in schools with a primary element.",
AND($I1532= "Large",$N1532 &gt; 3.5), "Large rooms with less than 3.5m height.",
AND(OR($V1532="Light practical (science)",$V1532="Light practical (science)",$V1532="Heavy practical (workshops)", $V1532="Heavy practical (clean)"), OR($O1532=0,ISBLANK($O1532))),"Missing sinks count for light and heavy practical spaces.",
AND($M1532 = "Other",ISBLANK($R1532)), "Invalid unusable type / missing note for other unusable type."
),
" ")</f>
        <v>Missing space use.</v>
      </c>
    </row>
    <row r="1533" spans="2:23" ht="15.75" x14ac:dyDescent="0.25">
      <c r="B1533" s="143"/>
      <c r="C1533" s="144"/>
      <c r="D1533" s="144"/>
      <c r="E1533" s="144"/>
      <c r="F1533" s="147" t="str" cm="1">
        <f t="array" ref="F1533">_xlfn.IFNA(CONCATENATE(_xlfn.IFS($D1533="Mezzanine",LEFT($D1533,1), $D1533="Ground Floor",LEFT($D1533,1),$D1533="Basment ",LEFT($D1533,1), $D1533="1st Floor", "0"&amp;LEFT($D1533,1), $D1533="2nd Floor", "0"&amp;LEFT($D1533,1), $D1533="3rd Floor", "0"&amp;LEFT($D1533,1), $D1533="4th Floor", "0"&amp;LEFT($D1533,1), $D1533="5th Floor", "0"&amp;LEFT($D1533,1), $D1533="6th Floor", "0"&amp;LEFT($D1533,1),$D1533="7th Floor", "0"&amp;LEFT($D1533,1),$D1533="8th Floor", "0"&amp;LEFT($D1533,1),$D1533="9th Floor", "0"&amp;LEFT($D1533,1),$D1533="10th Floor", LEFT($D1533,2),$D1533="11th Floor", LEFT($D1533,2),$D1533="12th Floor", LEFT($D1533,2),$D1533="13th Floor", LEFT($D1533,2), $D1533="Lower Ground", LEFT($D1533)&amp;IF(ISNUMBER(FIND(" ",$D1533)),MID($D1533,FIND(" ",$D1533)+1,1),"")&amp;IF(ISNUMBER(FIND(" ",$D1533,FIND(" ",$D1533)+1)),MID($D1533,FIND(" ",$D1533,FIND(" ",$D1533)+1)+1,1),""),$D1533="Upper Ground", LEFT($D1533)&amp;IF(ISNUMBER(FIND(" ",$D1533)),MID($D1533,FIND(" ",$D1533)+1,1),"")&amp;IF(ISNUMBER(FIND(" ",$D1533,FIND(" ",$D1533)+1)),MID($D1533,FIND(" ",$D1533,FIND(" ",$D1533)+1)+1,1),"")),".0",$E1533), " ")</f>
        <v xml:space="preserve"> </v>
      </c>
      <c r="G1533" s="144"/>
      <c r="H1533" s="144"/>
      <c r="I1533" s="144"/>
      <c r="J1533" s="144"/>
      <c r="K1533" s="144"/>
      <c r="L1533" s="149" t="str" cm="1">
        <f t="array" ref="L1533">_xlfn.IFNA(
_xlfn.IFS(
AND($F1533=" ",$G1533=" ",$H1533=" "),"Please update all three: Surveyor Room Reference, Establishment Room Reference and Establishment Room Name",
AND(OR($I1533="General",$I1533="Open plan/ semi-open general",$I1533="Fitted",$I1533="Light practical (science)",$I1533="Light practical (other)",$I1533="Heavy practical (workshops)",$I1533="Heavy practical (clean)",$I1533="Large",$I1533="Storage"),$J1533=0,$K1533=0),"Please update Net Area or Non-net Area",
AND($B1533&lt;&gt;"OUT",$J1533=0,$I1533&lt;&gt;"Non-net",$M1533="85% Circulation"),"Net area not recorded for spaces with 85% circulation unusable type",
AND(OR($I1533="General",$I1533="Open plan/ semi-open general",$I1533="Fitted",$I1533="Light practical (science)",$I1533="Light practical (other)",$I1533="Heavy practical (workshops)",$I1533="Heavy practical (clean)",$I1533="Large",$I1533="Storage"),OR($J1533=0,ISBLANK($J1533))),"Net area not recorded in net spaces",
AND(OR($I1533="Non-net",$I1533="Outdoor space"),$J1533&gt;0),"Net Area Recorded in Non-net space",
AND($I1533="General",$J1533&gt;90),"This general space is over 90m2, please ensure that this space is entered as separate spaces if it usually used as separate spaces",
AND($I1533="Open plan/ semi-open general",$J1533&lt;27),"Open plan general space under 27m2",
AND(OR($K1533=0,ISBLANK($K1533)), $I1533="Non-net"),"Non-net area not recorded in non-net space"
),
" ")</f>
        <v xml:space="preserve"> </v>
      </c>
      <c r="M1533" s="144"/>
      <c r="N1533" s="144"/>
      <c r="O1533" s="144"/>
      <c r="P1533" s="144"/>
      <c r="Q1533" s="144"/>
      <c r="R1533" s="171"/>
      <c r="S1533" s="147">
        <f>NCA_Calculations!$P$1545</f>
        <v>0</v>
      </c>
      <c r="T1533" s="147">
        <f>NCA_Calculations!$Q$1545</f>
        <v>0</v>
      </c>
      <c r="U1533" s="144"/>
      <c r="V1533" s="144"/>
      <c r="W1533" s="149" t="str" cm="1">
        <f t="array" ref="W1533">_xlfn.IFNA(
_xlfn.IFS(
ISBLANK($U1533),"Missing space use.",
AND('Establishment details'!$C$14="Secondary",$V1533="Classbase"),"Invalid Status type",
AND(OR( $V1533="Classbase", $V1533="Teaching", $V1533="Early years",$V1533="SEND resourced"), NOT(ISBLANK($M1533))),"Space with status type and unusable type.",
AND($V1533= "Classbase",'Establishment details'!$C$22&gt;=10), "Classbase status is only valid in schools with a primary element.",
AND($I1533= "Large",$N1533 &gt; 3.5), "Large rooms with less than 3.5m height.",
AND(OR($V1533="Light practical (science)",$V1533="Light practical (science)",$V1533="Heavy practical (workshops)", $V1533="Heavy practical (clean)"), OR($O1533=0,ISBLANK($O1533))),"Missing sinks count for light and heavy practical spaces.",
AND($M1533 = "Other",ISBLANK($R1533)), "Invalid unusable type / missing note for other unusable type."
),
" ")</f>
        <v>Missing space use.</v>
      </c>
    </row>
    <row r="1534" spans="2:23" ht="15.75" x14ac:dyDescent="0.25">
      <c r="B1534" s="143"/>
      <c r="C1534" s="144"/>
      <c r="D1534" s="144"/>
      <c r="E1534" s="144"/>
      <c r="F1534" s="147" t="str" cm="1">
        <f t="array" ref="F1534">_xlfn.IFNA(CONCATENATE(_xlfn.IFS($D1534="Mezzanine",LEFT($D1534,1), $D1534="Ground Floor",LEFT($D1534,1),$D1534="Basment ",LEFT($D1534,1), $D1534="1st Floor", "0"&amp;LEFT($D1534,1), $D1534="2nd Floor", "0"&amp;LEFT($D1534,1), $D1534="3rd Floor", "0"&amp;LEFT($D1534,1), $D1534="4th Floor", "0"&amp;LEFT($D1534,1), $D1534="5th Floor", "0"&amp;LEFT($D1534,1), $D1534="6th Floor", "0"&amp;LEFT($D1534,1),$D1534="7th Floor", "0"&amp;LEFT($D1534,1),$D1534="8th Floor", "0"&amp;LEFT($D1534,1),$D1534="9th Floor", "0"&amp;LEFT($D1534,1),$D1534="10th Floor", LEFT($D1534,2),$D1534="11th Floor", LEFT($D1534,2),$D1534="12th Floor", LEFT($D1534,2),$D1534="13th Floor", LEFT($D1534,2), $D1534="Lower Ground", LEFT($D1534)&amp;IF(ISNUMBER(FIND(" ",$D1534)),MID($D1534,FIND(" ",$D1534)+1,1),"")&amp;IF(ISNUMBER(FIND(" ",$D1534,FIND(" ",$D1534)+1)),MID($D1534,FIND(" ",$D1534,FIND(" ",$D1534)+1)+1,1),""),$D1534="Upper Ground", LEFT($D1534)&amp;IF(ISNUMBER(FIND(" ",$D1534)),MID($D1534,FIND(" ",$D1534)+1,1),"")&amp;IF(ISNUMBER(FIND(" ",$D1534,FIND(" ",$D1534)+1)),MID($D1534,FIND(" ",$D1534,FIND(" ",$D1534)+1)+1,1),"")),".0",$E1534), " ")</f>
        <v xml:space="preserve"> </v>
      </c>
      <c r="G1534" s="144"/>
      <c r="H1534" s="144"/>
      <c r="I1534" s="144"/>
      <c r="J1534" s="144"/>
      <c r="K1534" s="144"/>
      <c r="L1534" s="149" t="str" cm="1">
        <f t="array" ref="L1534">_xlfn.IFNA(
_xlfn.IFS(
AND($F1534=" ",$G1534=" ",$H1534=" "),"Please update all three: Surveyor Room Reference, Establishment Room Reference and Establishment Room Name",
AND(OR($I1534="General",$I1534="Open plan/ semi-open general",$I1534="Fitted",$I1534="Light practical (science)",$I1534="Light practical (other)",$I1534="Heavy practical (workshops)",$I1534="Heavy practical (clean)",$I1534="Large",$I1534="Storage"),$J1534=0,$K1534=0),"Please update Net Area or Non-net Area",
AND($B1534&lt;&gt;"OUT",$J1534=0,$I1534&lt;&gt;"Non-net",$M1534="85% Circulation"),"Net area not recorded for spaces with 85% circulation unusable type",
AND(OR($I1534="General",$I1534="Open plan/ semi-open general",$I1534="Fitted",$I1534="Light practical (science)",$I1534="Light practical (other)",$I1534="Heavy practical (workshops)",$I1534="Heavy practical (clean)",$I1534="Large",$I1534="Storage"),OR($J1534=0,ISBLANK($J1534))),"Net area not recorded in net spaces",
AND(OR($I1534="Non-net",$I1534="Outdoor space"),$J1534&gt;0),"Net Area Recorded in Non-net space",
AND($I1534="General",$J1534&gt;90),"This general space is over 90m2, please ensure that this space is entered as separate spaces if it usually used as separate spaces",
AND($I1534="Open plan/ semi-open general",$J1534&lt;27),"Open plan general space under 27m2",
AND(OR($K1534=0,ISBLANK($K1534)), $I1534="Non-net"),"Non-net area not recorded in non-net space"
),
" ")</f>
        <v xml:space="preserve"> </v>
      </c>
      <c r="M1534" s="144"/>
      <c r="N1534" s="144"/>
      <c r="O1534" s="144"/>
      <c r="P1534" s="144"/>
      <c r="Q1534" s="144"/>
      <c r="R1534" s="171"/>
      <c r="S1534" s="147">
        <f>NCA_Calculations!$P$1546</f>
        <v>0</v>
      </c>
      <c r="T1534" s="147">
        <f>NCA_Calculations!$Q$1546</f>
        <v>0</v>
      </c>
      <c r="U1534" s="144"/>
      <c r="V1534" s="144"/>
      <c r="W1534" s="149" t="str" cm="1">
        <f t="array" ref="W1534">_xlfn.IFNA(
_xlfn.IFS(
ISBLANK($U1534),"Missing space use.",
AND('Establishment details'!$C$14="Secondary",$V1534="Classbase"),"Invalid Status type",
AND(OR( $V1534="Classbase", $V1534="Teaching", $V1534="Early years",$V1534="SEND resourced"), NOT(ISBLANK($M1534))),"Space with status type and unusable type.",
AND($V1534= "Classbase",'Establishment details'!$C$22&gt;=10), "Classbase status is only valid in schools with a primary element.",
AND($I1534= "Large",$N1534 &gt; 3.5), "Large rooms with less than 3.5m height.",
AND(OR($V1534="Light practical (science)",$V1534="Light practical (science)",$V1534="Heavy practical (workshops)", $V1534="Heavy practical (clean)"), OR($O1534=0,ISBLANK($O1534))),"Missing sinks count for light and heavy practical spaces.",
AND($M1534 = "Other",ISBLANK($R1534)), "Invalid unusable type / missing note for other unusable type."
),
" ")</f>
        <v>Missing space use.</v>
      </c>
    </row>
    <row r="1535" spans="2:23" ht="15.75" x14ac:dyDescent="0.25">
      <c r="B1535" s="143"/>
      <c r="C1535" s="144"/>
      <c r="D1535" s="144"/>
      <c r="E1535" s="144"/>
      <c r="F1535" s="147" t="str" cm="1">
        <f t="array" ref="F1535">_xlfn.IFNA(CONCATENATE(_xlfn.IFS($D1535="Mezzanine",LEFT($D1535,1), $D1535="Ground Floor",LEFT($D1535,1),$D1535="Basment ",LEFT($D1535,1), $D1535="1st Floor", "0"&amp;LEFT($D1535,1), $D1535="2nd Floor", "0"&amp;LEFT($D1535,1), $D1535="3rd Floor", "0"&amp;LEFT($D1535,1), $D1535="4th Floor", "0"&amp;LEFT($D1535,1), $D1535="5th Floor", "0"&amp;LEFT($D1535,1), $D1535="6th Floor", "0"&amp;LEFT($D1535,1),$D1535="7th Floor", "0"&amp;LEFT($D1535,1),$D1535="8th Floor", "0"&amp;LEFT($D1535,1),$D1535="9th Floor", "0"&amp;LEFT($D1535,1),$D1535="10th Floor", LEFT($D1535,2),$D1535="11th Floor", LEFT($D1535,2),$D1535="12th Floor", LEFT($D1535,2),$D1535="13th Floor", LEFT($D1535,2), $D1535="Lower Ground", LEFT($D1535)&amp;IF(ISNUMBER(FIND(" ",$D1535)),MID($D1535,FIND(" ",$D1535)+1,1),"")&amp;IF(ISNUMBER(FIND(" ",$D1535,FIND(" ",$D1535)+1)),MID($D1535,FIND(" ",$D1535,FIND(" ",$D1535)+1)+1,1),""),$D1535="Upper Ground", LEFT($D1535)&amp;IF(ISNUMBER(FIND(" ",$D1535)),MID($D1535,FIND(" ",$D1535)+1,1),"")&amp;IF(ISNUMBER(FIND(" ",$D1535,FIND(" ",$D1535)+1)),MID($D1535,FIND(" ",$D1535,FIND(" ",$D1535)+1)+1,1),"")),".0",$E1535), " ")</f>
        <v xml:space="preserve"> </v>
      </c>
      <c r="G1535" s="144"/>
      <c r="H1535" s="144"/>
      <c r="I1535" s="144"/>
      <c r="J1535" s="144"/>
      <c r="K1535" s="144"/>
      <c r="L1535" s="149" t="str" cm="1">
        <f t="array" ref="L1535">_xlfn.IFNA(
_xlfn.IFS(
AND($F1535=" ",$G1535=" ",$H1535=" "),"Please update all three: Surveyor Room Reference, Establishment Room Reference and Establishment Room Name",
AND(OR($I1535="General",$I1535="Open plan/ semi-open general",$I1535="Fitted",$I1535="Light practical (science)",$I1535="Light practical (other)",$I1535="Heavy practical (workshops)",$I1535="Heavy practical (clean)",$I1535="Large",$I1535="Storage"),$J1535=0,$K1535=0),"Please update Net Area or Non-net Area",
AND($B1535&lt;&gt;"OUT",$J1535=0,$I1535&lt;&gt;"Non-net",$M1535="85% Circulation"),"Net area not recorded for spaces with 85% circulation unusable type",
AND(OR($I1535="General",$I1535="Open plan/ semi-open general",$I1535="Fitted",$I1535="Light practical (science)",$I1535="Light practical (other)",$I1535="Heavy practical (workshops)",$I1535="Heavy practical (clean)",$I1535="Large",$I1535="Storage"),OR($J1535=0,ISBLANK($J1535))),"Net area not recorded in net spaces",
AND(OR($I1535="Non-net",$I1535="Outdoor space"),$J1535&gt;0),"Net Area Recorded in Non-net space",
AND($I1535="General",$J1535&gt;90),"This general space is over 90m2, please ensure that this space is entered as separate spaces if it usually used as separate spaces",
AND($I1535="Open plan/ semi-open general",$J1535&lt;27),"Open plan general space under 27m2",
AND(OR($K1535=0,ISBLANK($K1535)), $I1535="Non-net"),"Non-net area not recorded in non-net space"
),
" ")</f>
        <v xml:space="preserve"> </v>
      </c>
      <c r="M1535" s="144"/>
      <c r="N1535" s="144"/>
      <c r="O1535" s="144"/>
      <c r="P1535" s="144"/>
      <c r="Q1535" s="144"/>
      <c r="R1535" s="171"/>
      <c r="S1535" s="147">
        <f>NCA_Calculations!$P$1547</f>
        <v>0</v>
      </c>
      <c r="T1535" s="147">
        <f>NCA_Calculations!$Q$1547</f>
        <v>0</v>
      </c>
      <c r="U1535" s="144"/>
      <c r="V1535" s="144"/>
      <c r="W1535" s="149" t="str" cm="1">
        <f t="array" ref="W1535">_xlfn.IFNA(
_xlfn.IFS(
ISBLANK($U1535),"Missing space use.",
AND('Establishment details'!$C$14="Secondary",$V1535="Classbase"),"Invalid Status type",
AND(OR( $V1535="Classbase", $V1535="Teaching", $V1535="Early years",$V1535="SEND resourced"), NOT(ISBLANK($M1535))),"Space with status type and unusable type.",
AND($V1535= "Classbase",'Establishment details'!$C$22&gt;=10), "Classbase status is only valid in schools with a primary element.",
AND($I1535= "Large",$N1535 &gt; 3.5), "Large rooms with less than 3.5m height.",
AND(OR($V1535="Light practical (science)",$V1535="Light practical (science)",$V1535="Heavy practical (workshops)", $V1535="Heavy practical (clean)"), OR($O1535=0,ISBLANK($O1535))),"Missing sinks count for light and heavy practical spaces.",
AND($M1535 = "Other",ISBLANK($R1535)), "Invalid unusable type / missing note for other unusable type."
),
" ")</f>
        <v>Missing space use.</v>
      </c>
    </row>
    <row r="1536" spans="2:23" ht="15.75" x14ac:dyDescent="0.25">
      <c r="B1536" s="143"/>
      <c r="C1536" s="144"/>
      <c r="D1536" s="144"/>
      <c r="E1536" s="144"/>
      <c r="F1536" s="147" t="str" cm="1">
        <f t="array" ref="F1536">_xlfn.IFNA(CONCATENATE(_xlfn.IFS($D1536="Mezzanine",LEFT($D1536,1), $D1536="Ground Floor",LEFT($D1536,1),$D1536="Basment ",LEFT($D1536,1), $D1536="1st Floor", "0"&amp;LEFT($D1536,1), $D1536="2nd Floor", "0"&amp;LEFT($D1536,1), $D1536="3rd Floor", "0"&amp;LEFT($D1536,1), $D1536="4th Floor", "0"&amp;LEFT($D1536,1), $D1536="5th Floor", "0"&amp;LEFT($D1536,1), $D1536="6th Floor", "0"&amp;LEFT($D1536,1),$D1536="7th Floor", "0"&amp;LEFT($D1536,1),$D1536="8th Floor", "0"&amp;LEFT($D1536,1),$D1536="9th Floor", "0"&amp;LEFT($D1536,1),$D1536="10th Floor", LEFT($D1536,2),$D1536="11th Floor", LEFT($D1536,2),$D1536="12th Floor", LEFT($D1536,2),$D1536="13th Floor", LEFT($D1536,2), $D1536="Lower Ground", LEFT($D1536)&amp;IF(ISNUMBER(FIND(" ",$D1536)),MID($D1536,FIND(" ",$D1536)+1,1),"")&amp;IF(ISNUMBER(FIND(" ",$D1536,FIND(" ",$D1536)+1)),MID($D1536,FIND(" ",$D1536,FIND(" ",$D1536)+1)+1,1),""),$D1536="Upper Ground", LEFT($D1536)&amp;IF(ISNUMBER(FIND(" ",$D1536)),MID($D1536,FIND(" ",$D1536)+1,1),"")&amp;IF(ISNUMBER(FIND(" ",$D1536,FIND(" ",$D1536)+1)),MID($D1536,FIND(" ",$D1536,FIND(" ",$D1536)+1)+1,1),"")),".0",$E1536), " ")</f>
        <v xml:space="preserve"> </v>
      </c>
      <c r="G1536" s="144"/>
      <c r="H1536" s="144"/>
      <c r="I1536" s="144"/>
      <c r="J1536" s="144"/>
      <c r="K1536" s="144"/>
      <c r="L1536" s="149" t="str" cm="1">
        <f t="array" ref="L1536">_xlfn.IFNA(
_xlfn.IFS(
AND($F1536=" ",$G1536=" ",$H1536=" "),"Please update all three: Surveyor Room Reference, Establishment Room Reference and Establishment Room Name",
AND(OR($I1536="General",$I1536="Open plan/ semi-open general",$I1536="Fitted",$I1536="Light practical (science)",$I1536="Light practical (other)",$I1536="Heavy practical (workshops)",$I1536="Heavy practical (clean)",$I1536="Large",$I1536="Storage"),$J1536=0,$K1536=0),"Please update Net Area or Non-net Area",
AND($B1536&lt;&gt;"OUT",$J1536=0,$I1536&lt;&gt;"Non-net",$M1536="85% Circulation"),"Net area not recorded for spaces with 85% circulation unusable type",
AND(OR($I1536="General",$I1536="Open plan/ semi-open general",$I1536="Fitted",$I1536="Light practical (science)",$I1536="Light practical (other)",$I1536="Heavy practical (workshops)",$I1536="Heavy practical (clean)",$I1536="Large",$I1536="Storage"),OR($J1536=0,ISBLANK($J1536))),"Net area not recorded in net spaces",
AND(OR($I1536="Non-net",$I1536="Outdoor space"),$J1536&gt;0),"Net Area Recorded in Non-net space",
AND($I1536="General",$J1536&gt;90),"This general space is over 90m2, please ensure that this space is entered as separate spaces if it usually used as separate spaces",
AND($I1536="Open plan/ semi-open general",$J1536&lt;27),"Open plan general space under 27m2",
AND(OR($K1536=0,ISBLANK($K1536)), $I1536="Non-net"),"Non-net area not recorded in non-net space"
),
" ")</f>
        <v xml:space="preserve"> </v>
      </c>
      <c r="M1536" s="144"/>
      <c r="N1536" s="144"/>
      <c r="O1536" s="144"/>
      <c r="P1536" s="144"/>
      <c r="Q1536" s="144"/>
      <c r="R1536" s="171"/>
      <c r="S1536" s="147">
        <f>NCA_Calculations!$P$1548</f>
        <v>0</v>
      </c>
      <c r="T1536" s="147">
        <f>NCA_Calculations!$Q$1548</f>
        <v>0</v>
      </c>
      <c r="U1536" s="144"/>
      <c r="V1536" s="144"/>
      <c r="W1536" s="149" t="str" cm="1">
        <f t="array" ref="W1536">_xlfn.IFNA(
_xlfn.IFS(
ISBLANK($U1536),"Missing space use.",
AND('Establishment details'!$C$14="Secondary",$V1536="Classbase"),"Invalid Status type",
AND(OR( $V1536="Classbase", $V1536="Teaching", $V1536="Early years",$V1536="SEND resourced"), NOT(ISBLANK($M1536))),"Space with status type and unusable type.",
AND($V1536= "Classbase",'Establishment details'!$C$22&gt;=10), "Classbase status is only valid in schools with a primary element.",
AND($I1536= "Large",$N1536 &gt; 3.5), "Large rooms with less than 3.5m height.",
AND(OR($V1536="Light practical (science)",$V1536="Light practical (science)",$V1536="Heavy practical (workshops)", $V1536="Heavy practical (clean)"), OR($O1536=0,ISBLANK($O1536))),"Missing sinks count for light and heavy practical spaces.",
AND($M1536 = "Other",ISBLANK($R1536)), "Invalid unusable type / missing note for other unusable type."
),
" ")</f>
        <v>Missing space use.</v>
      </c>
    </row>
    <row r="1537" spans="2:23" ht="15.75" x14ac:dyDescent="0.25">
      <c r="B1537" s="143"/>
      <c r="C1537" s="144"/>
      <c r="D1537" s="144"/>
      <c r="E1537" s="144"/>
      <c r="F1537" s="147" t="str" cm="1">
        <f t="array" ref="F1537">_xlfn.IFNA(CONCATENATE(_xlfn.IFS($D1537="Mezzanine",LEFT($D1537,1), $D1537="Ground Floor",LEFT($D1537,1),$D1537="Basment ",LEFT($D1537,1), $D1537="1st Floor", "0"&amp;LEFT($D1537,1), $D1537="2nd Floor", "0"&amp;LEFT($D1537,1), $D1537="3rd Floor", "0"&amp;LEFT($D1537,1), $D1537="4th Floor", "0"&amp;LEFT($D1537,1), $D1537="5th Floor", "0"&amp;LEFT($D1537,1), $D1537="6th Floor", "0"&amp;LEFT($D1537,1),$D1537="7th Floor", "0"&amp;LEFT($D1537,1),$D1537="8th Floor", "0"&amp;LEFT($D1537,1),$D1537="9th Floor", "0"&amp;LEFT($D1537,1),$D1537="10th Floor", LEFT($D1537,2),$D1537="11th Floor", LEFT($D1537,2),$D1537="12th Floor", LEFT($D1537,2),$D1537="13th Floor", LEFT($D1537,2), $D1537="Lower Ground", LEFT($D1537)&amp;IF(ISNUMBER(FIND(" ",$D1537)),MID($D1537,FIND(" ",$D1537)+1,1),"")&amp;IF(ISNUMBER(FIND(" ",$D1537,FIND(" ",$D1537)+1)),MID($D1537,FIND(" ",$D1537,FIND(" ",$D1537)+1)+1,1),""),$D1537="Upper Ground", LEFT($D1537)&amp;IF(ISNUMBER(FIND(" ",$D1537)),MID($D1537,FIND(" ",$D1537)+1,1),"")&amp;IF(ISNUMBER(FIND(" ",$D1537,FIND(" ",$D1537)+1)),MID($D1537,FIND(" ",$D1537,FIND(" ",$D1537)+1)+1,1),"")),".0",$E1537), " ")</f>
        <v xml:space="preserve"> </v>
      </c>
      <c r="G1537" s="144"/>
      <c r="H1537" s="144"/>
      <c r="I1537" s="144"/>
      <c r="J1537" s="144"/>
      <c r="K1537" s="144"/>
      <c r="L1537" s="149" t="str" cm="1">
        <f t="array" ref="L1537">_xlfn.IFNA(
_xlfn.IFS(
AND($F1537=" ",$G1537=" ",$H1537=" "),"Please update all three: Surveyor Room Reference, Establishment Room Reference and Establishment Room Name",
AND(OR($I1537="General",$I1537="Open plan/ semi-open general",$I1537="Fitted",$I1537="Light practical (science)",$I1537="Light practical (other)",$I1537="Heavy practical (workshops)",$I1537="Heavy practical (clean)",$I1537="Large",$I1537="Storage"),$J1537=0,$K1537=0),"Please update Net Area or Non-net Area",
AND($B1537&lt;&gt;"OUT",$J1537=0,$I1537&lt;&gt;"Non-net",$M1537="85% Circulation"),"Net area not recorded for spaces with 85% circulation unusable type",
AND(OR($I1537="General",$I1537="Open plan/ semi-open general",$I1537="Fitted",$I1537="Light practical (science)",$I1537="Light practical (other)",$I1537="Heavy practical (workshops)",$I1537="Heavy practical (clean)",$I1537="Large",$I1537="Storage"),OR($J1537=0,ISBLANK($J1537))),"Net area not recorded in net spaces",
AND(OR($I1537="Non-net",$I1537="Outdoor space"),$J1537&gt;0),"Net Area Recorded in Non-net space",
AND($I1537="General",$J1537&gt;90),"This general space is over 90m2, please ensure that this space is entered as separate spaces if it usually used as separate spaces",
AND($I1537="Open plan/ semi-open general",$J1537&lt;27),"Open plan general space under 27m2",
AND(OR($K1537=0,ISBLANK($K1537)), $I1537="Non-net"),"Non-net area not recorded in non-net space"
),
" ")</f>
        <v xml:space="preserve"> </v>
      </c>
      <c r="M1537" s="144"/>
      <c r="N1537" s="144"/>
      <c r="O1537" s="144"/>
      <c r="P1537" s="144"/>
      <c r="Q1537" s="144"/>
      <c r="R1537" s="171"/>
      <c r="S1537" s="147">
        <f>NCA_Calculations!$P$1549</f>
        <v>0</v>
      </c>
      <c r="T1537" s="147">
        <f>NCA_Calculations!$Q$1549</f>
        <v>0</v>
      </c>
      <c r="U1537" s="144"/>
      <c r="V1537" s="144"/>
      <c r="W1537" s="149" t="str" cm="1">
        <f t="array" ref="W1537">_xlfn.IFNA(
_xlfn.IFS(
ISBLANK($U1537),"Missing space use.",
AND('Establishment details'!$C$14="Secondary",$V1537="Classbase"),"Invalid Status type",
AND(OR( $V1537="Classbase", $V1537="Teaching", $V1537="Early years",$V1537="SEND resourced"), NOT(ISBLANK($M1537))),"Space with status type and unusable type.",
AND($V1537= "Classbase",'Establishment details'!$C$22&gt;=10), "Classbase status is only valid in schools with a primary element.",
AND($I1537= "Large",$N1537 &gt; 3.5), "Large rooms with less than 3.5m height.",
AND(OR($V1537="Light practical (science)",$V1537="Light practical (science)",$V1537="Heavy practical (workshops)", $V1537="Heavy practical (clean)"), OR($O1537=0,ISBLANK($O1537))),"Missing sinks count for light and heavy practical spaces.",
AND($M1537 = "Other",ISBLANK($R1537)), "Invalid unusable type / missing note for other unusable type."
),
" ")</f>
        <v>Missing space use.</v>
      </c>
    </row>
    <row r="1538" spans="2:23" ht="15.75" x14ac:dyDescent="0.25">
      <c r="B1538" s="143"/>
      <c r="C1538" s="144"/>
      <c r="D1538" s="144"/>
      <c r="E1538" s="144"/>
      <c r="F1538" s="147" t="str" cm="1">
        <f t="array" ref="F1538">_xlfn.IFNA(CONCATENATE(_xlfn.IFS($D1538="Mezzanine",LEFT($D1538,1), $D1538="Ground Floor",LEFT($D1538,1),$D1538="Basment ",LEFT($D1538,1), $D1538="1st Floor", "0"&amp;LEFT($D1538,1), $D1538="2nd Floor", "0"&amp;LEFT($D1538,1), $D1538="3rd Floor", "0"&amp;LEFT($D1538,1), $D1538="4th Floor", "0"&amp;LEFT($D1538,1), $D1538="5th Floor", "0"&amp;LEFT($D1538,1), $D1538="6th Floor", "0"&amp;LEFT($D1538,1),$D1538="7th Floor", "0"&amp;LEFT($D1538,1),$D1538="8th Floor", "0"&amp;LEFT($D1538,1),$D1538="9th Floor", "0"&amp;LEFT($D1538,1),$D1538="10th Floor", LEFT($D1538,2),$D1538="11th Floor", LEFT($D1538,2),$D1538="12th Floor", LEFT($D1538,2),$D1538="13th Floor", LEFT($D1538,2), $D1538="Lower Ground", LEFT($D1538)&amp;IF(ISNUMBER(FIND(" ",$D1538)),MID($D1538,FIND(" ",$D1538)+1,1),"")&amp;IF(ISNUMBER(FIND(" ",$D1538,FIND(" ",$D1538)+1)),MID($D1538,FIND(" ",$D1538,FIND(" ",$D1538)+1)+1,1),""),$D1538="Upper Ground", LEFT($D1538)&amp;IF(ISNUMBER(FIND(" ",$D1538)),MID($D1538,FIND(" ",$D1538)+1,1),"")&amp;IF(ISNUMBER(FIND(" ",$D1538,FIND(" ",$D1538)+1)),MID($D1538,FIND(" ",$D1538,FIND(" ",$D1538)+1)+1,1),"")),".0",$E1538), " ")</f>
        <v xml:space="preserve"> </v>
      </c>
      <c r="G1538" s="144"/>
      <c r="H1538" s="144"/>
      <c r="I1538" s="144"/>
      <c r="J1538" s="144"/>
      <c r="K1538" s="144"/>
      <c r="L1538" s="149" t="str" cm="1">
        <f t="array" ref="L1538">_xlfn.IFNA(
_xlfn.IFS(
AND($F1538=" ",$G1538=" ",$H1538=" "),"Please update all three: Surveyor Room Reference, Establishment Room Reference and Establishment Room Name",
AND(OR($I1538="General",$I1538="Open plan/ semi-open general",$I1538="Fitted",$I1538="Light practical (science)",$I1538="Light practical (other)",$I1538="Heavy practical (workshops)",$I1538="Heavy practical (clean)",$I1538="Large",$I1538="Storage"),$J1538=0,$K1538=0),"Please update Net Area or Non-net Area",
AND($B1538&lt;&gt;"OUT",$J1538=0,$I1538&lt;&gt;"Non-net",$M1538="85% Circulation"),"Net area not recorded for spaces with 85% circulation unusable type",
AND(OR($I1538="General",$I1538="Open plan/ semi-open general",$I1538="Fitted",$I1538="Light practical (science)",$I1538="Light practical (other)",$I1538="Heavy practical (workshops)",$I1538="Heavy practical (clean)",$I1538="Large",$I1538="Storage"),OR($J1538=0,ISBLANK($J1538))),"Net area not recorded in net spaces",
AND(OR($I1538="Non-net",$I1538="Outdoor space"),$J1538&gt;0),"Net Area Recorded in Non-net space",
AND($I1538="General",$J1538&gt;90),"This general space is over 90m2, please ensure that this space is entered as separate spaces if it usually used as separate spaces",
AND($I1538="Open plan/ semi-open general",$J1538&lt;27),"Open plan general space under 27m2",
AND(OR($K1538=0,ISBLANK($K1538)), $I1538="Non-net"),"Non-net area not recorded in non-net space"
),
" ")</f>
        <v xml:space="preserve"> </v>
      </c>
      <c r="M1538" s="144"/>
      <c r="N1538" s="144"/>
      <c r="O1538" s="144"/>
      <c r="P1538" s="144"/>
      <c r="Q1538" s="144"/>
      <c r="R1538" s="171"/>
      <c r="S1538" s="147">
        <f>NCA_Calculations!$P$1550</f>
        <v>0</v>
      </c>
      <c r="T1538" s="147">
        <f>NCA_Calculations!$Q$1550</f>
        <v>0</v>
      </c>
      <c r="U1538" s="144"/>
      <c r="V1538" s="144"/>
      <c r="W1538" s="149" t="str" cm="1">
        <f t="array" ref="W1538">_xlfn.IFNA(
_xlfn.IFS(
ISBLANK($U1538),"Missing space use.",
AND('Establishment details'!$C$14="Secondary",$V1538="Classbase"),"Invalid Status type",
AND(OR( $V1538="Classbase", $V1538="Teaching", $V1538="Early years",$V1538="SEND resourced"), NOT(ISBLANK($M1538))),"Space with status type and unusable type.",
AND($V1538= "Classbase",'Establishment details'!$C$22&gt;=10), "Classbase status is only valid in schools with a primary element.",
AND($I1538= "Large",$N1538 &gt; 3.5), "Large rooms with less than 3.5m height.",
AND(OR($V1538="Light practical (science)",$V1538="Light practical (science)",$V1538="Heavy practical (workshops)", $V1538="Heavy practical (clean)"), OR($O1538=0,ISBLANK($O1538))),"Missing sinks count for light and heavy practical spaces.",
AND($M1538 = "Other",ISBLANK($R1538)), "Invalid unusable type / missing note for other unusable type."
),
" ")</f>
        <v>Missing space use.</v>
      </c>
    </row>
    <row r="1539" spans="2:23" ht="15.75" x14ac:dyDescent="0.25">
      <c r="B1539" s="143"/>
      <c r="C1539" s="144"/>
      <c r="D1539" s="144"/>
      <c r="E1539" s="144"/>
      <c r="F1539" s="147" t="str" cm="1">
        <f t="array" ref="F1539">_xlfn.IFNA(CONCATENATE(_xlfn.IFS($D1539="Mezzanine",LEFT($D1539,1), $D1539="Ground Floor",LEFT($D1539,1),$D1539="Basment ",LEFT($D1539,1), $D1539="1st Floor", "0"&amp;LEFT($D1539,1), $D1539="2nd Floor", "0"&amp;LEFT($D1539,1), $D1539="3rd Floor", "0"&amp;LEFT($D1539,1), $D1539="4th Floor", "0"&amp;LEFT($D1539,1), $D1539="5th Floor", "0"&amp;LEFT($D1539,1), $D1539="6th Floor", "0"&amp;LEFT($D1539,1),$D1539="7th Floor", "0"&amp;LEFT($D1539,1),$D1539="8th Floor", "0"&amp;LEFT($D1539,1),$D1539="9th Floor", "0"&amp;LEFT($D1539,1),$D1539="10th Floor", LEFT($D1539,2),$D1539="11th Floor", LEFT($D1539,2),$D1539="12th Floor", LEFT($D1539,2),$D1539="13th Floor", LEFT($D1539,2), $D1539="Lower Ground", LEFT($D1539)&amp;IF(ISNUMBER(FIND(" ",$D1539)),MID($D1539,FIND(" ",$D1539)+1,1),"")&amp;IF(ISNUMBER(FIND(" ",$D1539,FIND(" ",$D1539)+1)),MID($D1539,FIND(" ",$D1539,FIND(" ",$D1539)+1)+1,1),""),$D1539="Upper Ground", LEFT($D1539)&amp;IF(ISNUMBER(FIND(" ",$D1539)),MID($D1539,FIND(" ",$D1539)+1,1),"")&amp;IF(ISNUMBER(FIND(" ",$D1539,FIND(" ",$D1539)+1)),MID($D1539,FIND(" ",$D1539,FIND(" ",$D1539)+1)+1,1),"")),".0",$E1539), " ")</f>
        <v xml:space="preserve"> </v>
      </c>
      <c r="G1539" s="144"/>
      <c r="H1539" s="144"/>
      <c r="I1539" s="144"/>
      <c r="J1539" s="144"/>
      <c r="K1539" s="144"/>
      <c r="L1539" s="149" t="str" cm="1">
        <f t="array" ref="L1539">_xlfn.IFNA(
_xlfn.IFS(
AND($F1539=" ",$G1539=" ",$H1539=" "),"Please update all three: Surveyor Room Reference, Establishment Room Reference and Establishment Room Name",
AND(OR($I1539="General",$I1539="Open plan/ semi-open general",$I1539="Fitted",$I1539="Light practical (science)",$I1539="Light practical (other)",$I1539="Heavy practical (workshops)",$I1539="Heavy practical (clean)",$I1539="Large",$I1539="Storage"),$J1539=0,$K1539=0),"Please update Net Area or Non-net Area",
AND($B1539&lt;&gt;"OUT",$J1539=0,$I1539&lt;&gt;"Non-net",$M1539="85% Circulation"),"Net area not recorded for spaces with 85% circulation unusable type",
AND(OR($I1539="General",$I1539="Open plan/ semi-open general",$I1539="Fitted",$I1539="Light practical (science)",$I1539="Light practical (other)",$I1539="Heavy practical (workshops)",$I1539="Heavy practical (clean)",$I1539="Large",$I1539="Storage"),OR($J1539=0,ISBLANK($J1539))),"Net area not recorded in net spaces",
AND(OR($I1539="Non-net",$I1539="Outdoor space"),$J1539&gt;0),"Net Area Recorded in Non-net space",
AND($I1539="General",$J1539&gt;90),"This general space is over 90m2, please ensure that this space is entered as separate spaces if it usually used as separate spaces",
AND($I1539="Open plan/ semi-open general",$J1539&lt;27),"Open plan general space under 27m2",
AND(OR($K1539=0,ISBLANK($K1539)), $I1539="Non-net"),"Non-net area not recorded in non-net space"
),
" ")</f>
        <v xml:space="preserve"> </v>
      </c>
      <c r="M1539" s="144"/>
      <c r="N1539" s="144"/>
      <c r="O1539" s="144"/>
      <c r="P1539" s="144"/>
      <c r="Q1539" s="144"/>
      <c r="R1539" s="171"/>
      <c r="S1539" s="147">
        <f>NCA_Calculations!$P$1551</f>
        <v>0</v>
      </c>
      <c r="T1539" s="147">
        <f>NCA_Calculations!$Q$1551</f>
        <v>0</v>
      </c>
      <c r="U1539" s="144"/>
      <c r="V1539" s="144"/>
      <c r="W1539" s="149" t="str" cm="1">
        <f t="array" ref="W1539">_xlfn.IFNA(
_xlfn.IFS(
ISBLANK($U1539),"Missing space use.",
AND('Establishment details'!$C$14="Secondary",$V1539="Classbase"),"Invalid Status type",
AND(OR( $V1539="Classbase", $V1539="Teaching", $V1539="Early years",$V1539="SEND resourced"), NOT(ISBLANK($M1539))),"Space with status type and unusable type.",
AND($V1539= "Classbase",'Establishment details'!$C$22&gt;=10), "Classbase status is only valid in schools with a primary element.",
AND($I1539= "Large",$N1539 &gt; 3.5), "Large rooms with less than 3.5m height.",
AND(OR($V1539="Light practical (science)",$V1539="Light practical (science)",$V1539="Heavy practical (workshops)", $V1539="Heavy practical (clean)"), OR($O1539=0,ISBLANK($O1539))),"Missing sinks count for light and heavy practical spaces.",
AND($M1539 = "Other",ISBLANK($R1539)), "Invalid unusable type / missing note for other unusable type."
),
" ")</f>
        <v>Missing space use.</v>
      </c>
    </row>
    <row r="1540" spans="2:23" ht="15.75" x14ac:dyDescent="0.25">
      <c r="B1540" s="143"/>
      <c r="C1540" s="144"/>
      <c r="D1540" s="144"/>
      <c r="E1540" s="144"/>
      <c r="F1540" s="147" t="str" cm="1">
        <f t="array" ref="F1540">_xlfn.IFNA(CONCATENATE(_xlfn.IFS($D1540="Mezzanine",LEFT($D1540,1), $D1540="Ground Floor",LEFT($D1540,1),$D1540="Basment ",LEFT($D1540,1), $D1540="1st Floor", "0"&amp;LEFT($D1540,1), $D1540="2nd Floor", "0"&amp;LEFT($D1540,1), $D1540="3rd Floor", "0"&amp;LEFT($D1540,1), $D1540="4th Floor", "0"&amp;LEFT($D1540,1), $D1540="5th Floor", "0"&amp;LEFT($D1540,1), $D1540="6th Floor", "0"&amp;LEFT($D1540,1),$D1540="7th Floor", "0"&amp;LEFT($D1540,1),$D1540="8th Floor", "0"&amp;LEFT($D1540,1),$D1540="9th Floor", "0"&amp;LEFT($D1540,1),$D1540="10th Floor", LEFT($D1540,2),$D1540="11th Floor", LEFT($D1540,2),$D1540="12th Floor", LEFT($D1540,2),$D1540="13th Floor", LEFT($D1540,2), $D1540="Lower Ground", LEFT($D1540)&amp;IF(ISNUMBER(FIND(" ",$D1540)),MID($D1540,FIND(" ",$D1540)+1,1),"")&amp;IF(ISNUMBER(FIND(" ",$D1540,FIND(" ",$D1540)+1)),MID($D1540,FIND(" ",$D1540,FIND(" ",$D1540)+1)+1,1),""),$D1540="Upper Ground", LEFT($D1540)&amp;IF(ISNUMBER(FIND(" ",$D1540)),MID($D1540,FIND(" ",$D1540)+1,1),"")&amp;IF(ISNUMBER(FIND(" ",$D1540,FIND(" ",$D1540)+1)),MID($D1540,FIND(" ",$D1540,FIND(" ",$D1540)+1)+1,1),"")),".0",$E1540), " ")</f>
        <v xml:space="preserve"> </v>
      </c>
      <c r="G1540" s="144"/>
      <c r="H1540" s="144"/>
      <c r="I1540" s="144"/>
      <c r="J1540" s="144"/>
      <c r="K1540" s="144"/>
      <c r="L1540" s="149" t="str" cm="1">
        <f t="array" ref="L1540">_xlfn.IFNA(
_xlfn.IFS(
AND($F1540=" ",$G1540=" ",$H1540=" "),"Please update all three: Surveyor Room Reference, Establishment Room Reference and Establishment Room Name",
AND(OR($I1540="General",$I1540="Open plan/ semi-open general",$I1540="Fitted",$I1540="Light practical (science)",$I1540="Light practical (other)",$I1540="Heavy practical (workshops)",$I1540="Heavy practical (clean)",$I1540="Large",$I1540="Storage"),$J1540=0,$K1540=0),"Please update Net Area or Non-net Area",
AND($B1540&lt;&gt;"OUT",$J1540=0,$I1540&lt;&gt;"Non-net",$M1540="85% Circulation"),"Net area not recorded for spaces with 85% circulation unusable type",
AND(OR($I1540="General",$I1540="Open plan/ semi-open general",$I1540="Fitted",$I1540="Light practical (science)",$I1540="Light practical (other)",$I1540="Heavy practical (workshops)",$I1540="Heavy practical (clean)",$I1540="Large",$I1540="Storage"),OR($J1540=0,ISBLANK($J1540))),"Net area not recorded in net spaces",
AND(OR($I1540="Non-net",$I1540="Outdoor space"),$J1540&gt;0),"Net Area Recorded in Non-net space",
AND($I1540="General",$J1540&gt;90),"This general space is over 90m2, please ensure that this space is entered as separate spaces if it usually used as separate spaces",
AND($I1540="Open plan/ semi-open general",$J1540&lt;27),"Open plan general space under 27m2",
AND(OR($K1540=0,ISBLANK($K1540)), $I1540="Non-net"),"Non-net area not recorded in non-net space"
),
" ")</f>
        <v xml:space="preserve"> </v>
      </c>
      <c r="M1540" s="144"/>
      <c r="N1540" s="144"/>
      <c r="O1540" s="144"/>
      <c r="P1540" s="144"/>
      <c r="Q1540" s="144"/>
      <c r="R1540" s="171"/>
      <c r="S1540" s="147">
        <f>NCA_Calculations!$P$1552</f>
        <v>0</v>
      </c>
      <c r="T1540" s="147">
        <f>NCA_Calculations!$Q$1552</f>
        <v>0</v>
      </c>
      <c r="U1540" s="144"/>
      <c r="V1540" s="144"/>
      <c r="W1540" s="149" t="str" cm="1">
        <f t="array" ref="W1540">_xlfn.IFNA(
_xlfn.IFS(
ISBLANK($U1540),"Missing space use.",
AND('Establishment details'!$C$14="Secondary",$V1540="Classbase"),"Invalid Status type",
AND(OR( $V1540="Classbase", $V1540="Teaching", $V1540="Early years",$V1540="SEND resourced"), NOT(ISBLANK($M1540))),"Space with status type and unusable type.",
AND($V1540= "Classbase",'Establishment details'!$C$22&gt;=10), "Classbase status is only valid in schools with a primary element.",
AND($I1540= "Large",$N1540 &gt; 3.5), "Large rooms with less than 3.5m height.",
AND(OR($V1540="Light practical (science)",$V1540="Light practical (science)",$V1540="Heavy practical (workshops)", $V1540="Heavy practical (clean)"), OR($O1540=0,ISBLANK($O1540))),"Missing sinks count for light and heavy practical spaces.",
AND($M1540 = "Other",ISBLANK($R1540)), "Invalid unusable type / missing note for other unusable type."
),
" ")</f>
        <v>Missing space use.</v>
      </c>
    </row>
    <row r="1541" spans="2:23" ht="15.75" x14ac:dyDescent="0.25">
      <c r="B1541" s="143"/>
      <c r="C1541" s="144"/>
      <c r="D1541" s="144"/>
      <c r="E1541" s="144"/>
      <c r="F1541" s="147" t="str" cm="1">
        <f t="array" ref="F1541">_xlfn.IFNA(CONCATENATE(_xlfn.IFS($D1541="Mezzanine",LEFT($D1541,1), $D1541="Ground Floor",LEFT($D1541,1),$D1541="Basment ",LEFT($D1541,1), $D1541="1st Floor", "0"&amp;LEFT($D1541,1), $D1541="2nd Floor", "0"&amp;LEFT($D1541,1), $D1541="3rd Floor", "0"&amp;LEFT($D1541,1), $D1541="4th Floor", "0"&amp;LEFT($D1541,1), $D1541="5th Floor", "0"&amp;LEFT($D1541,1), $D1541="6th Floor", "0"&amp;LEFT($D1541,1),$D1541="7th Floor", "0"&amp;LEFT($D1541,1),$D1541="8th Floor", "0"&amp;LEFT($D1541,1),$D1541="9th Floor", "0"&amp;LEFT($D1541,1),$D1541="10th Floor", LEFT($D1541,2),$D1541="11th Floor", LEFT($D1541,2),$D1541="12th Floor", LEFT($D1541,2),$D1541="13th Floor", LEFT($D1541,2), $D1541="Lower Ground", LEFT($D1541)&amp;IF(ISNUMBER(FIND(" ",$D1541)),MID($D1541,FIND(" ",$D1541)+1,1),"")&amp;IF(ISNUMBER(FIND(" ",$D1541,FIND(" ",$D1541)+1)),MID($D1541,FIND(" ",$D1541,FIND(" ",$D1541)+1)+1,1),""),$D1541="Upper Ground", LEFT($D1541)&amp;IF(ISNUMBER(FIND(" ",$D1541)),MID($D1541,FIND(" ",$D1541)+1,1),"")&amp;IF(ISNUMBER(FIND(" ",$D1541,FIND(" ",$D1541)+1)),MID($D1541,FIND(" ",$D1541,FIND(" ",$D1541)+1)+1,1),"")),".0",$E1541), " ")</f>
        <v xml:space="preserve"> </v>
      </c>
      <c r="G1541" s="144"/>
      <c r="H1541" s="144"/>
      <c r="I1541" s="144"/>
      <c r="J1541" s="144"/>
      <c r="K1541" s="144"/>
      <c r="L1541" s="149" t="str" cm="1">
        <f t="array" ref="L1541">_xlfn.IFNA(
_xlfn.IFS(
AND($F1541=" ",$G1541=" ",$H1541=" "),"Please update all three: Surveyor Room Reference, Establishment Room Reference and Establishment Room Name",
AND(OR($I1541="General",$I1541="Open plan/ semi-open general",$I1541="Fitted",$I1541="Light practical (science)",$I1541="Light practical (other)",$I1541="Heavy practical (workshops)",$I1541="Heavy practical (clean)",$I1541="Large",$I1541="Storage"),$J1541=0,$K1541=0),"Please update Net Area or Non-net Area",
AND($B1541&lt;&gt;"OUT",$J1541=0,$I1541&lt;&gt;"Non-net",$M1541="85% Circulation"),"Net area not recorded for spaces with 85% circulation unusable type",
AND(OR($I1541="General",$I1541="Open plan/ semi-open general",$I1541="Fitted",$I1541="Light practical (science)",$I1541="Light practical (other)",$I1541="Heavy practical (workshops)",$I1541="Heavy practical (clean)",$I1541="Large",$I1541="Storage"),OR($J1541=0,ISBLANK($J1541))),"Net area not recorded in net spaces",
AND(OR($I1541="Non-net",$I1541="Outdoor space"),$J1541&gt;0),"Net Area Recorded in Non-net space",
AND($I1541="General",$J1541&gt;90),"This general space is over 90m2, please ensure that this space is entered as separate spaces if it usually used as separate spaces",
AND($I1541="Open plan/ semi-open general",$J1541&lt;27),"Open plan general space under 27m2",
AND(OR($K1541=0,ISBLANK($K1541)), $I1541="Non-net"),"Non-net area not recorded in non-net space"
),
" ")</f>
        <v xml:space="preserve"> </v>
      </c>
      <c r="M1541" s="144"/>
      <c r="N1541" s="144"/>
      <c r="O1541" s="144"/>
      <c r="P1541" s="144"/>
      <c r="Q1541" s="144"/>
      <c r="R1541" s="171"/>
      <c r="S1541" s="147">
        <f>NCA_Calculations!$P$1553</f>
        <v>0</v>
      </c>
      <c r="T1541" s="147">
        <f>NCA_Calculations!$Q$1553</f>
        <v>0</v>
      </c>
      <c r="U1541" s="144"/>
      <c r="V1541" s="144"/>
      <c r="W1541" s="149" t="str" cm="1">
        <f t="array" ref="W1541">_xlfn.IFNA(
_xlfn.IFS(
ISBLANK($U1541),"Missing space use.",
AND('Establishment details'!$C$14="Secondary",$V1541="Classbase"),"Invalid Status type",
AND(OR( $V1541="Classbase", $V1541="Teaching", $V1541="Early years",$V1541="SEND resourced"), NOT(ISBLANK($M1541))),"Space with status type and unusable type.",
AND($V1541= "Classbase",'Establishment details'!$C$22&gt;=10), "Classbase status is only valid in schools with a primary element.",
AND($I1541= "Large",$N1541 &gt; 3.5), "Large rooms with less than 3.5m height.",
AND(OR($V1541="Light practical (science)",$V1541="Light practical (science)",$V1541="Heavy practical (workshops)", $V1541="Heavy practical (clean)"), OR($O1541=0,ISBLANK($O1541))),"Missing sinks count for light and heavy practical spaces.",
AND($M1541 = "Other",ISBLANK($R1541)), "Invalid unusable type / missing note for other unusable type."
),
" ")</f>
        <v>Missing space use.</v>
      </c>
    </row>
    <row r="1542" spans="2:23" ht="15.75" x14ac:dyDescent="0.25">
      <c r="B1542" s="143"/>
      <c r="C1542" s="144"/>
      <c r="D1542" s="144"/>
      <c r="E1542" s="144"/>
      <c r="F1542" s="147" t="str" cm="1">
        <f t="array" ref="F1542">_xlfn.IFNA(CONCATENATE(_xlfn.IFS($D1542="Mezzanine",LEFT($D1542,1), $D1542="Ground Floor",LEFT($D1542,1),$D1542="Basment ",LEFT($D1542,1), $D1542="1st Floor", "0"&amp;LEFT($D1542,1), $D1542="2nd Floor", "0"&amp;LEFT($D1542,1), $D1542="3rd Floor", "0"&amp;LEFT($D1542,1), $D1542="4th Floor", "0"&amp;LEFT($D1542,1), $D1542="5th Floor", "0"&amp;LEFT($D1542,1), $D1542="6th Floor", "0"&amp;LEFT($D1542,1),$D1542="7th Floor", "0"&amp;LEFT($D1542,1),$D1542="8th Floor", "0"&amp;LEFT($D1542,1),$D1542="9th Floor", "0"&amp;LEFT($D1542,1),$D1542="10th Floor", LEFT($D1542,2),$D1542="11th Floor", LEFT($D1542,2),$D1542="12th Floor", LEFT($D1542,2),$D1542="13th Floor", LEFT($D1542,2), $D1542="Lower Ground", LEFT($D1542)&amp;IF(ISNUMBER(FIND(" ",$D1542)),MID($D1542,FIND(" ",$D1542)+1,1),"")&amp;IF(ISNUMBER(FIND(" ",$D1542,FIND(" ",$D1542)+1)),MID($D1542,FIND(" ",$D1542,FIND(" ",$D1542)+1)+1,1),""),$D1542="Upper Ground", LEFT($D1542)&amp;IF(ISNUMBER(FIND(" ",$D1542)),MID($D1542,FIND(" ",$D1542)+1,1),"")&amp;IF(ISNUMBER(FIND(" ",$D1542,FIND(" ",$D1542)+1)),MID($D1542,FIND(" ",$D1542,FIND(" ",$D1542)+1)+1,1),"")),".0",$E1542), " ")</f>
        <v xml:space="preserve"> </v>
      </c>
      <c r="G1542" s="144"/>
      <c r="H1542" s="144"/>
      <c r="I1542" s="144"/>
      <c r="J1542" s="144"/>
      <c r="K1542" s="144"/>
      <c r="L1542" s="149" t="str" cm="1">
        <f t="array" ref="L1542">_xlfn.IFNA(
_xlfn.IFS(
AND($F1542=" ",$G1542=" ",$H1542=" "),"Please update all three: Surveyor Room Reference, Establishment Room Reference and Establishment Room Name",
AND(OR($I1542="General",$I1542="Open plan/ semi-open general",$I1542="Fitted",$I1542="Light practical (science)",$I1542="Light practical (other)",$I1542="Heavy practical (workshops)",$I1542="Heavy practical (clean)",$I1542="Large",$I1542="Storage"),$J1542=0,$K1542=0),"Please update Net Area or Non-net Area",
AND($B1542&lt;&gt;"OUT",$J1542=0,$I1542&lt;&gt;"Non-net",$M1542="85% Circulation"),"Net area not recorded for spaces with 85% circulation unusable type",
AND(OR($I1542="General",$I1542="Open plan/ semi-open general",$I1542="Fitted",$I1542="Light practical (science)",$I1542="Light practical (other)",$I1542="Heavy practical (workshops)",$I1542="Heavy practical (clean)",$I1542="Large",$I1542="Storage"),OR($J1542=0,ISBLANK($J1542))),"Net area not recorded in net spaces",
AND(OR($I1542="Non-net",$I1542="Outdoor space"),$J1542&gt;0),"Net Area Recorded in Non-net space",
AND($I1542="General",$J1542&gt;90),"This general space is over 90m2, please ensure that this space is entered as separate spaces if it usually used as separate spaces",
AND($I1542="Open plan/ semi-open general",$J1542&lt;27),"Open plan general space under 27m2",
AND(OR($K1542=0,ISBLANK($K1542)), $I1542="Non-net"),"Non-net area not recorded in non-net space"
),
" ")</f>
        <v xml:space="preserve"> </v>
      </c>
      <c r="M1542" s="144"/>
      <c r="N1542" s="144"/>
      <c r="O1542" s="144"/>
      <c r="P1542" s="144"/>
      <c r="Q1542" s="144"/>
      <c r="R1542" s="171"/>
      <c r="S1542" s="147">
        <f>NCA_Calculations!$P$1554</f>
        <v>0</v>
      </c>
      <c r="T1542" s="147">
        <f>NCA_Calculations!$Q$1554</f>
        <v>0</v>
      </c>
      <c r="U1542" s="144"/>
      <c r="V1542" s="144"/>
      <c r="W1542" s="149" t="str" cm="1">
        <f t="array" ref="W1542">_xlfn.IFNA(
_xlfn.IFS(
ISBLANK($U1542),"Missing space use.",
AND('Establishment details'!$C$14="Secondary",$V1542="Classbase"),"Invalid Status type",
AND(OR( $V1542="Classbase", $V1542="Teaching", $V1542="Early years",$V1542="SEND resourced"), NOT(ISBLANK($M1542))),"Space with status type and unusable type.",
AND($V1542= "Classbase",'Establishment details'!$C$22&gt;=10), "Classbase status is only valid in schools with a primary element.",
AND($I1542= "Large",$N1542 &gt; 3.5), "Large rooms with less than 3.5m height.",
AND(OR($V1542="Light practical (science)",$V1542="Light practical (science)",$V1542="Heavy practical (workshops)", $V1542="Heavy practical (clean)"), OR($O1542=0,ISBLANK($O1542))),"Missing sinks count for light and heavy practical spaces.",
AND($M1542 = "Other",ISBLANK($R1542)), "Invalid unusable type / missing note for other unusable type."
),
" ")</f>
        <v>Missing space use.</v>
      </c>
    </row>
    <row r="1543" spans="2:23" ht="15.75" x14ac:dyDescent="0.25">
      <c r="B1543" s="143"/>
      <c r="C1543" s="144"/>
      <c r="D1543" s="144"/>
      <c r="E1543" s="144"/>
      <c r="F1543" s="147" t="str" cm="1">
        <f t="array" ref="F1543">_xlfn.IFNA(CONCATENATE(_xlfn.IFS($D1543="Mezzanine",LEFT($D1543,1), $D1543="Ground Floor",LEFT($D1543,1),$D1543="Basment ",LEFT($D1543,1), $D1543="1st Floor", "0"&amp;LEFT($D1543,1), $D1543="2nd Floor", "0"&amp;LEFT($D1543,1), $D1543="3rd Floor", "0"&amp;LEFT($D1543,1), $D1543="4th Floor", "0"&amp;LEFT($D1543,1), $D1543="5th Floor", "0"&amp;LEFT($D1543,1), $D1543="6th Floor", "0"&amp;LEFT($D1543,1),$D1543="7th Floor", "0"&amp;LEFT($D1543,1),$D1543="8th Floor", "0"&amp;LEFT($D1543,1),$D1543="9th Floor", "0"&amp;LEFT($D1543,1),$D1543="10th Floor", LEFT($D1543,2),$D1543="11th Floor", LEFT($D1543,2),$D1543="12th Floor", LEFT($D1543,2),$D1543="13th Floor", LEFT($D1543,2), $D1543="Lower Ground", LEFT($D1543)&amp;IF(ISNUMBER(FIND(" ",$D1543)),MID($D1543,FIND(" ",$D1543)+1,1),"")&amp;IF(ISNUMBER(FIND(" ",$D1543,FIND(" ",$D1543)+1)),MID($D1543,FIND(" ",$D1543,FIND(" ",$D1543)+1)+1,1),""),$D1543="Upper Ground", LEFT($D1543)&amp;IF(ISNUMBER(FIND(" ",$D1543)),MID($D1543,FIND(" ",$D1543)+1,1),"")&amp;IF(ISNUMBER(FIND(" ",$D1543,FIND(" ",$D1543)+1)),MID($D1543,FIND(" ",$D1543,FIND(" ",$D1543)+1)+1,1),"")),".0",$E1543), " ")</f>
        <v xml:space="preserve"> </v>
      </c>
      <c r="G1543" s="144"/>
      <c r="H1543" s="144"/>
      <c r="I1543" s="144"/>
      <c r="J1543" s="144"/>
      <c r="K1543" s="144"/>
      <c r="L1543" s="149" t="str" cm="1">
        <f t="array" ref="L1543">_xlfn.IFNA(
_xlfn.IFS(
AND($F1543=" ",$G1543=" ",$H1543=" "),"Please update all three: Surveyor Room Reference, Establishment Room Reference and Establishment Room Name",
AND(OR($I1543="General",$I1543="Open plan/ semi-open general",$I1543="Fitted",$I1543="Light practical (science)",$I1543="Light practical (other)",$I1543="Heavy practical (workshops)",$I1543="Heavy practical (clean)",$I1543="Large",$I1543="Storage"),$J1543=0,$K1543=0),"Please update Net Area or Non-net Area",
AND($B1543&lt;&gt;"OUT",$J1543=0,$I1543&lt;&gt;"Non-net",$M1543="85% Circulation"),"Net area not recorded for spaces with 85% circulation unusable type",
AND(OR($I1543="General",$I1543="Open plan/ semi-open general",$I1543="Fitted",$I1543="Light practical (science)",$I1543="Light practical (other)",$I1543="Heavy practical (workshops)",$I1543="Heavy practical (clean)",$I1543="Large",$I1543="Storage"),OR($J1543=0,ISBLANK($J1543))),"Net area not recorded in net spaces",
AND(OR($I1543="Non-net",$I1543="Outdoor space"),$J1543&gt;0),"Net Area Recorded in Non-net space",
AND($I1543="General",$J1543&gt;90),"This general space is over 90m2, please ensure that this space is entered as separate spaces if it usually used as separate spaces",
AND($I1543="Open plan/ semi-open general",$J1543&lt;27),"Open plan general space under 27m2",
AND(OR($K1543=0,ISBLANK($K1543)), $I1543="Non-net"),"Non-net area not recorded in non-net space"
),
" ")</f>
        <v xml:space="preserve"> </v>
      </c>
      <c r="M1543" s="144"/>
      <c r="N1543" s="144"/>
      <c r="O1543" s="144"/>
      <c r="P1543" s="144"/>
      <c r="Q1543" s="144"/>
      <c r="R1543" s="171"/>
      <c r="S1543" s="147">
        <f>NCA_Calculations!$P$1555</f>
        <v>0</v>
      </c>
      <c r="T1543" s="147">
        <f>NCA_Calculations!$Q$1555</f>
        <v>0</v>
      </c>
      <c r="U1543" s="144"/>
      <c r="V1543" s="144"/>
      <c r="W1543" s="149" t="str" cm="1">
        <f t="array" ref="W1543">_xlfn.IFNA(
_xlfn.IFS(
ISBLANK($U1543),"Missing space use.",
AND('Establishment details'!$C$14="Secondary",$V1543="Classbase"),"Invalid Status type",
AND(OR( $V1543="Classbase", $V1543="Teaching", $V1543="Early years",$V1543="SEND resourced"), NOT(ISBLANK($M1543))),"Space with status type and unusable type.",
AND($V1543= "Classbase",'Establishment details'!$C$22&gt;=10), "Classbase status is only valid in schools with a primary element.",
AND($I1543= "Large",$N1543 &gt; 3.5), "Large rooms with less than 3.5m height.",
AND(OR($V1543="Light practical (science)",$V1543="Light practical (science)",$V1543="Heavy practical (workshops)", $V1543="Heavy practical (clean)"), OR($O1543=0,ISBLANK($O1543))),"Missing sinks count for light and heavy practical spaces.",
AND($M1543 = "Other",ISBLANK($R1543)), "Invalid unusable type / missing note for other unusable type."
),
" ")</f>
        <v>Missing space use.</v>
      </c>
    </row>
    <row r="1544" spans="2:23" ht="15.75" x14ac:dyDescent="0.25">
      <c r="B1544" s="143"/>
      <c r="C1544" s="144"/>
      <c r="D1544" s="144"/>
      <c r="E1544" s="144"/>
      <c r="F1544" s="147" t="str" cm="1">
        <f t="array" ref="F1544">_xlfn.IFNA(CONCATENATE(_xlfn.IFS($D1544="Mezzanine",LEFT($D1544,1), $D1544="Ground Floor",LEFT($D1544,1),$D1544="Basment ",LEFT($D1544,1), $D1544="1st Floor", "0"&amp;LEFT($D1544,1), $D1544="2nd Floor", "0"&amp;LEFT($D1544,1), $D1544="3rd Floor", "0"&amp;LEFT($D1544,1), $D1544="4th Floor", "0"&amp;LEFT($D1544,1), $D1544="5th Floor", "0"&amp;LEFT($D1544,1), $D1544="6th Floor", "0"&amp;LEFT($D1544,1),$D1544="7th Floor", "0"&amp;LEFT($D1544,1),$D1544="8th Floor", "0"&amp;LEFT($D1544,1),$D1544="9th Floor", "0"&amp;LEFT($D1544,1),$D1544="10th Floor", LEFT($D1544,2),$D1544="11th Floor", LEFT($D1544,2),$D1544="12th Floor", LEFT($D1544,2),$D1544="13th Floor", LEFT($D1544,2), $D1544="Lower Ground", LEFT($D1544)&amp;IF(ISNUMBER(FIND(" ",$D1544)),MID($D1544,FIND(" ",$D1544)+1,1),"")&amp;IF(ISNUMBER(FIND(" ",$D1544,FIND(" ",$D1544)+1)),MID($D1544,FIND(" ",$D1544,FIND(" ",$D1544)+1)+1,1),""),$D1544="Upper Ground", LEFT($D1544)&amp;IF(ISNUMBER(FIND(" ",$D1544)),MID($D1544,FIND(" ",$D1544)+1,1),"")&amp;IF(ISNUMBER(FIND(" ",$D1544,FIND(" ",$D1544)+1)),MID($D1544,FIND(" ",$D1544,FIND(" ",$D1544)+1)+1,1),"")),".0",$E1544), " ")</f>
        <v xml:space="preserve"> </v>
      </c>
      <c r="G1544" s="144"/>
      <c r="H1544" s="144"/>
      <c r="I1544" s="144"/>
      <c r="J1544" s="144"/>
      <c r="K1544" s="144"/>
      <c r="L1544" s="149" t="str" cm="1">
        <f t="array" ref="L1544">_xlfn.IFNA(
_xlfn.IFS(
AND($F1544=" ",$G1544=" ",$H1544=" "),"Please update all three: Surveyor Room Reference, Establishment Room Reference and Establishment Room Name",
AND(OR($I1544="General",$I1544="Open plan/ semi-open general",$I1544="Fitted",$I1544="Light practical (science)",$I1544="Light practical (other)",$I1544="Heavy practical (workshops)",$I1544="Heavy practical (clean)",$I1544="Large",$I1544="Storage"),$J1544=0,$K1544=0),"Please update Net Area or Non-net Area",
AND($B1544&lt;&gt;"OUT",$J1544=0,$I1544&lt;&gt;"Non-net",$M1544="85% Circulation"),"Net area not recorded for spaces with 85% circulation unusable type",
AND(OR($I1544="General",$I1544="Open plan/ semi-open general",$I1544="Fitted",$I1544="Light practical (science)",$I1544="Light practical (other)",$I1544="Heavy practical (workshops)",$I1544="Heavy practical (clean)",$I1544="Large",$I1544="Storage"),OR($J1544=0,ISBLANK($J1544))),"Net area not recorded in net spaces",
AND(OR($I1544="Non-net",$I1544="Outdoor space"),$J1544&gt;0),"Net Area Recorded in Non-net space",
AND($I1544="General",$J1544&gt;90),"This general space is over 90m2, please ensure that this space is entered as separate spaces if it usually used as separate spaces",
AND($I1544="Open plan/ semi-open general",$J1544&lt;27),"Open plan general space under 27m2",
AND(OR($K1544=0,ISBLANK($K1544)), $I1544="Non-net"),"Non-net area not recorded in non-net space"
),
" ")</f>
        <v xml:space="preserve"> </v>
      </c>
      <c r="M1544" s="144"/>
      <c r="N1544" s="144"/>
      <c r="O1544" s="144"/>
      <c r="P1544" s="144"/>
      <c r="Q1544" s="144"/>
      <c r="R1544" s="171"/>
      <c r="S1544" s="147">
        <f>NCA_Calculations!$P$1556</f>
        <v>0</v>
      </c>
      <c r="T1544" s="147">
        <f>NCA_Calculations!$Q$1556</f>
        <v>0</v>
      </c>
      <c r="U1544" s="144"/>
      <c r="V1544" s="144"/>
      <c r="W1544" s="149" t="str" cm="1">
        <f t="array" ref="W1544">_xlfn.IFNA(
_xlfn.IFS(
ISBLANK($U1544),"Missing space use.",
AND('Establishment details'!$C$14="Secondary",$V1544="Classbase"),"Invalid Status type",
AND(OR( $V1544="Classbase", $V1544="Teaching", $V1544="Early years",$V1544="SEND resourced"), NOT(ISBLANK($M1544))),"Space with status type and unusable type.",
AND($V1544= "Classbase",'Establishment details'!$C$22&gt;=10), "Classbase status is only valid in schools with a primary element.",
AND($I1544= "Large",$N1544 &gt; 3.5), "Large rooms with less than 3.5m height.",
AND(OR($V1544="Light practical (science)",$V1544="Light practical (science)",$V1544="Heavy practical (workshops)", $V1544="Heavy practical (clean)"), OR($O1544=0,ISBLANK($O1544))),"Missing sinks count for light and heavy practical spaces.",
AND($M1544 = "Other",ISBLANK($R1544)), "Invalid unusable type / missing note for other unusable type."
),
" ")</f>
        <v>Missing space use.</v>
      </c>
    </row>
    <row r="1545" spans="2:23" ht="15.75" x14ac:dyDescent="0.25">
      <c r="B1545" s="143"/>
      <c r="C1545" s="144"/>
      <c r="D1545" s="144"/>
      <c r="E1545" s="144"/>
      <c r="F1545" s="147" t="str" cm="1">
        <f t="array" ref="F1545">_xlfn.IFNA(CONCATENATE(_xlfn.IFS($D1545="Mezzanine",LEFT($D1545,1), $D1545="Ground Floor",LEFT($D1545,1),$D1545="Basment ",LEFT($D1545,1), $D1545="1st Floor", "0"&amp;LEFT($D1545,1), $D1545="2nd Floor", "0"&amp;LEFT($D1545,1), $D1545="3rd Floor", "0"&amp;LEFT($D1545,1), $D1545="4th Floor", "0"&amp;LEFT($D1545,1), $D1545="5th Floor", "0"&amp;LEFT($D1545,1), $D1545="6th Floor", "0"&amp;LEFT($D1545,1),$D1545="7th Floor", "0"&amp;LEFT($D1545,1),$D1545="8th Floor", "0"&amp;LEFT($D1545,1),$D1545="9th Floor", "0"&amp;LEFT($D1545,1),$D1545="10th Floor", LEFT($D1545,2),$D1545="11th Floor", LEFT($D1545,2),$D1545="12th Floor", LEFT($D1545,2),$D1545="13th Floor", LEFT($D1545,2), $D1545="Lower Ground", LEFT($D1545)&amp;IF(ISNUMBER(FIND(" ",$D1545)),MID($D1545,FIND(" ",$D1545)+1,1),"")&amp;IF(ISNUMBER(FIND(" ",$D1545,FIND(" ",$D1545)+1)),MID($D1545,FIND(" ",$D1545,FIND(" ",$D1545)+1)+1,1),""),$D1545="Upper Ground", LEFT($D1545)&amp;IF(ISNUMBER(FIND(" ",$D1545)),MID($D1545,FIND(" ",$D1545)+1,1),"")&amp;IF(ISNUMBER(FIND(" ",$D1545,FIND(" ",$D1545)+1)),MID($D1545,FIND(" ",$D1545,FIND(" ",$D1545)+1)+1,1),"")),".0",$E1545), " ")</f>
        <v xml:space="preserve"> </v>
      </c>
      <c r="G1545" s="144"/>
      <c r="H1545" s="144"/>
      <c r="I1545" s="144"/>
      <c r="J1545" s="144"/>
      <c r="K1545" s="144"/>
      <c r="L1545" s="149" t="str" cm="1">
        <f t="array" ref="L1545">_xlfn.IFNA(
_xlfn.IFS(
AND($F1545=" ",$G1545=" ",$H1545=" "),"Please update all three: Surveyor Room Reference, Establishment Room Reference and Establishment Room Name",
AND(OR($I1545="General",$I1545="Open plan/ semi-open general",$I1545="Fitted",$I1545="Light practical (science)",$I1545="Light practical (other)",$I1545="Heavy practical (workshops)",$I1545="Heavy practical (clean)",$I1545="Large",$I1545="Storage"),$J1545=0,$K1545=0),"Please update Net Area or Non-net Area",
AND($B1545&lt;&gt;"OUT",$J1545=0,$I1545&lt;&gt;"Non-net",$M1545="85% Circulation"),"Net area not recorded for spaces with 85% circulation unusable type",
AND(OR($I1545="General",$I1545="Open plan/ semi-open general",$I1545="Fitted",$I1545="Light practical (science)",$I1545="Light practical (other)",$I1545="Heavy practical (workshops)",$I1545="Heavy practical (clean)",$I1545="Large",$I1545="Storage"),OR($J1545=0,ISBLANK($J1545))),"Net area not recorded in net spaces",
AND(OR($I1545="Non-net",$I1545="Outdoor space"),$J1545&gt;0),"Net Area Recorded in Non-net space",
AND($I1545="General",$J1545&gt;90),"This general space is over 90m2, please ensure that this space is entered as separate spaces if it usually used as separate spaces",
AND($I1545="Open plan/ semi-open general",$J1545&lt;27),"Open plan general space under 27m2",
AND(OR($K1545=0,ISBLANK($K1545)), $I1545="Non-net"),"Non-net area not recorded in non-net space"
),
" ")</f>
        <v xml:space="preserve"> </v>
      </c>
      <c r="M1545" s="144"/>
      <c r="N1545" s="144"/>
      <c r="O1545" s="144"/>
      <c r="P1545" s="144"/>
      <c r="Q1545" s="144"/>
      <c r="R1545" s="171"/>
      <c r="S1545" s="147">
        <f>NCA_Calculations!$P$1557</f>
        <v>0</v>
      </c>
      <c r="T1545" s="147">
        <f>NCA_Calculations!$Q$1557</f>
        <v>0</v>
      </c>
      <c r="U1545" s="144"/>
      <c r="V1545" s="144"/>
      <c r="W1545" s="149" t="str" cm="1">
        <f t="array" ref="W1545">_xlfn.IFNA(
_xlfn.IFS(
ISBLANK($U1545),"Missing space use.",
AND('Establishment details'!$C$14="Secondary",$V1545="Classbase"),"Invalid Status type",
AND(OR( $V1545="Classbase", $V1545="Teaching", $V1545="Early years",$V1545="SEND resourced"), NOT(ISBLANK($M1545))),"Space with status type and unusable type.",
AND($V1545= "Classbase",'Establishment details'!$C$22&gt;=10), "Classbase status is only valid in schools with a primary element.",
AND($I1545= "Large",$N1545 &gt; 3.5), "Large rooms with less than 3.5m height.",
AND(OR($V1545="Light practical (science)",$V1545="Light practical (science)",$V1545="Heavy practical (workshops)", $V1545="Heavy practical (clean)"), OR($O1545=0,ISBLANK($O1545))),"Missing sinks count for light and heavy practical spaces.",
AND($M1545 = "Other",ISBLANK($R1545)), "Invalid unusable type / missing note for other unusable type."
),
" ")</f>
        <v>Missing space use.</v>
      </c>
    </row>
    <row r="1546" spans="2:23" ht="15.75" x14ac:dyDescent="0.25">
      <c r="B1546" s="143"/>
      <c r="C1546" s="144"/>
      <c r="D1546" s="144"/>
      <c r="E1546" s="144"/>
      <c r="F1546" s="147" t="str" cm="1">
        <f t="array" ref="F1546">_xlfn.IFNA(CONCATENATE(_xlfn.IFS($D1546="Mezzanine",LEFT($D1546,1), $D1546="Ground Floor",LEFT($D1546,1),$D1546="Basment ",LEFT($D1546,1), $D1546="1st Floor", "0"&amp;LEFT($D1546,1), $D1546="2nd Floor", "0"&amp;LEFT($D1546,1), $D1546="3rd Floor", "0"&amp;LEFT($D1546,1), $D1546="4th Floor", "0"&amp;LEFT($D1546,1), $D1546="5th Floor", "0"&amp;LEFT($D1546,1), $D1546="6th Floor", "0"&amp;LEFT($D1546,1),$D1546="7th Floor", "0"&amp;LEFT($D1546,1),$D1546="8th Floor", "0"&amp;LEFT($D1546,1),$D1546="9th Floor", "0"&amp;LEFT($D1546,1),$D1546="10th Floor", LEFT($D1546,2),$D1546="11th Floor", LEFT($D1546,2),$D1546="12th Floor", LEFT($D1546,2),$D1546="13th Floor", LEFT($D1546,2), $D1546="Lower Ground", LEFT($D1546)&amp;IF(ISNUMBER(FIND(" ",$D1546)),MID($D1546,FIND(" ",$D1546)+1,1),"")&amp;IF(ISNUMBER(FIND(" ",$D1546,FIND(" ",$D1546)+1)),MID($D1546,FIND(" ",$D1546,FIND(" ",$D1546)+1)+1,1),""),$D1546="Upper Ground", LEFT($D1546)&amp;IF(ISNUMBER(FIND(" ",$D1546)),MID($D1546,FIND(" ",$D1546)+1,1),"")&amp;IF(ISNUMBER(FIND(" ",$D1546,FIND(" ",$D1546)+1)),MID($D1546,FIND(" ",$D1546,FIND(" ",$D1546)+1)+1,1),"")),".0",$E1546), " ")</f>
        <v xml:space="preserve"> </v>
      </c>
      <c r="G1546" s="144"/>
      <c r="H1546" s="144"/>
      <c r="I1546" s="144"/>
      <c r="J1546" s="144"/>
      <c r="K1546" s="144"/>
      <c r="L1546" s="149" t="str" cm="1">
        <f t="array" ref="L1546">_xlfn.IFNA(
_xlfn.IFS(
AND($F1546=" ",$G1546=" ",$H1546=" "),"Please update all three: Surveyor Room Reference, Establishment Room Reference and Establishment Room Name",
AND(OR($I1546="General",$I1546="Open plan/ semi-open general",$I1546="Fitted",$I1546="Light practical (science)",$I1546="Light practical (other)",$I1546="Heavy practical (workshops)",$I1546="Heavy practical (clean)",$I1546="Large",$I1546="Storage"),$J1546=0,$K1546=0),"Please update Net Area or Non-net Area",
AND($B1546&lt;&gt;"OUT",$J1546=0,$I1546&lt;&gt;"Non-net",$M1546="85% Circulation"),"Net area not recorded for spaces with 85% circulation unusable type",
AND(OR($I1546="General",$I1546="Open plan/ semi-open general",$I1546="Fitted",$I1546="Light practical (science)",$I1546="Light practical (other)",$I1546="Heavy practical (workshops)",$I1546="Heavy practical (clean)",$I1546="Large",$I1546="Storage"),OR($J1546=0,ISBLANK($J1546))),"Net area not recorded in net spaces",
AND(OR($I1546="Non-net",$I1546="Outdoor space"),$J1546&gt;0),"Net Area Recorded in Non-net space",
AND($I1546="General",$J1546&gt;90),"This general space is over 90m2, please ensure that this space is entered as separate spaces if it usually used as separate spaces",
AND($I1546="Open plan/ semi-open general",$J1546&lt;27),"Open plan general space under 27m2",
AND(OR($K1546=0,ISBLANK($K1546)), $I1546="Non-net"),"Non-net area not recorded in non-net space"
),
" ")</f>
        <v xml:space="preserve"> </v>
      </c>
      <c r="M1546" s="144"/>
      <c r="N1546" s="144"/>
      <c r="O1546" s="144"/>
      <c r="P1546" s="144"/>
      <c r="Q1546" s="144"/>
      <c r="R1546" s="171"/>
      <c r="S1546" s="147">
        <f>NCA_Calculations!$P$1558</f>
        <v>0</v>
      </c>
      <c r="T1546" s="147">
        <f>NCA_Calculations!$Q$1558</f>
        <v>0</v>
      </c>
      <c r="U1546" s="144"/>
      <c r="V1546" s="144"/>
      <c r="W1546" s="149" t="str" cm="1">
        <f t="array" ref="W1546">_xlfn.IFNA(
_xlfn.IFS(
ISBLANK($U1546),"Missing space use.",
AND('Establishment details'!$C$14="Secondary",$V1546="Classbase"),"Invalid Status type",
AND(OR( $V1546="Classbase", $V1546="Teaching", $V1546="Early years",$V1546="SEND resourced"), NOT(ISBLANK($M1546))),"Space with status type and unusable type.",
AND($V1546= "Classbase",'Establishment details'!$C$22&gt;=10), "Classbase status is only valid in schools with a primary element.",
AND($I1546= "Large",$N1546 &gt; 3.5), "Large rooms with less than 3.5m height.",
AND(OR($V1546="Light practical (science)",$V1546="Light practical (science)",$V1546="Heavy practical (workshops)", $V1546="Heavy practical (clean)"), OR($O1546=0,ISBLANK($O1546))),"Missing sinks count for light and heavy practical spaces.",
AND($M1546 = "Other",ISBLANK($R1546)), "Invalid unusable type / missing note for other unusable type."
),
" ")</f>
        <v>Missing space use.</v>
      </c>
    </row>
    <row r="1547" spans="2:23" ht="15.75" x14ac:dyDescent="0.25">
      <c r="B1547" s="143"/>
      <c r="C1547" s="144"/>
      <c r="D1547" s="144"/>
      <c r="E1547" s="144"/>
      <c r="F1547" s="147" t="str" cm="1">
        <f t="array" ref="F1547">_xlfn.IFNA(CONCATENATE(_xlfn.IFS($D1547="Mezzanine",LEFT($D1547,1), $D1547="Ground Floor",LEFT($D1547,1),$D1547="Basment ",LEFT($D1547,1), $D1547="1st Floor", "0"&amp;LEFT($D1547,1), $D1547="2nd Floor", "0"&amp;LEFT($D1547,1), $D1547="3rd Floor", "0"&amp;LEFT($D1547,1), $D1547="4th Floor", "0"&amp;LEFT($D1547,1), $D1547="5th Floor", "0"&amp;LEFT($D1547,1), $D1547="6th Floor", "0"&amp;LEFT($D1547,1),$D1547="7th Floor", "0"&amp;LEFT($D1547,1),$D1547="8th Floor", "0"&amp;LEFT($D1547,1),$D1547="9th Floor", "0"&amp;LEFT($D1547,1),$D1547="10th Floor", LEFT($D1547,2),$D1547="11th Floor", LEFT($D1547,2),$D1547="12th Floor", LEFT($D1547,2),$D1547="13th Floor", LEFT($D1547,2), $D1547="Lower Ground", LEFT($D1547)&amp;IF(ISNUMBER(FIND(" ",$D1547)),MID($D1547,FIND(" ",$D1547)+1,1),"")&amp;IF(ISNUMBER(FIND(" ",$D1547,FIND(" ",$D1547)+1)),MID($D1547,FIND(" ",$D1547,FIND(" ",$D1547)+1)+1,1),""),$D1547="Upper Ground", LEFT($D1547)&amp;IF(ISNUMBER(FIND(" ",$D1547)),MID($D1547,FIND(" ",$D1547)+1,1),"")&amp;IF(ISNUMBER(FIND(" ",$D1547,FIND(" ",$D1547)+1)),MID($D1547,FIND(" ",$D1547,FIND(" ",$D1547)+1)+1,1),"")),".0",$E1547), " ")</f>
        <v xml:space="preserve"> </v>
      </c>
      <c r="G1547" s="144"/>
      <c r="H1547" s="144"/>
      <c r="I1547" s="144"/>
      <c r="J1547" s="144"/>
      <c r="K1547" s="144"/>
      <c r="L1547" s="149" t="str" cm="1">
        <f t="array" ref="L1547">_xlfn.IFNA(
_xlfn.IFS(
AND($F1547=" ",$G1547=" ",$H1547=" "),"Please update all three: Surveyor Room Reference, Establishment Room Reference and Establishment Room Name",
AND(OR($I1547="General",$I1547="Open plan/ semi-open general",$I1547="Fitted",$I1547="Light practical (science)",$I1547="Light practical (other)",$I1547="Heavy practical (workshops)",$I1547="Heavy practical (clean)",$I1547="Large",$I1547="Storage"),$J1547=0,$K1547=0),"Please update Net Area or Non-net Area",
AND($B1547&lt;&gt;"OUT",$J1547=0,$I1547&lt;&gt;"Non-net",$M1547="85% Circulation"),"Net area not recorded for spaces with 85% circulation unusable type",
AND(OR($I1547="General",$I1547="Open plan/ semi-open general",$I1547="Fitted",$I1547="Light practical (science)",$I1547="Light practical (other)",$I1547="Heavy practical (workshops)",$I1547="Heavy practical (clean)",$I1547="Large",$I1547="Storage"),OR($J1547=0,ISBLANK($J1547))),"Net area not recorded in net spaces",
AND(OR($I1547="Non-net",$I1547="Outdoor space"),$J1547&gt;0),"Net Area Recorded in Non-net space",
AND($I1547="General",$J1547&gt;90),"This general space is over 90m2, please ensure that this space is entered as separate spaces if it usually used as separate spaces",
AND($I1547="Open plan/ semi-open general",$J1547&lt;27),"Open plan general space under 27m2",
AND(OR($K1547=0,ISBLANK($K1547)), $I1547="Non-net"),"Non-net area not recorded in non-net space"
),
" ")</f>
        <v xml:space="preserve"> </v>
      </c>
      <c r="M1547" s="144"/>
      <c r="N1547" s="144"/>
      <c r="O1547" s="144"/>
      <c r="P1547" s="144"/>
      <c r="Q1547" s="144"/>
      <c r="R1547" s="171"/>
      <c r="S1547" s="147">
        <f>NCA_Calculations!$P$1559</f>
        <v>0</v>
      </c>
      <c r="T1547" s="147">
        <f>NCA_Calculations!$Q$1559</f>
        <v>0</v>
      </c>
      <c r="U1547" s="144"/>
      <c r="V1547" s="144"/>
      <c r="W1547" s="149" t="str" cm="1">
        <f t="array" ref="W1547">_xlfn.IFNA(
_xlfn.IFS(
ISBLANK($U1547),"Missing space use.",
AND('Establishment details'!$C$14="Secondary",$V1547="Classbase"),"Invalid Status type",
AND(OR( $V1547="Classbase", $V1547="Teaching", $V1547="Early years",$V1547="SEND resourced"), NOT(ISBLANK($M1547))),"Space with status type and unusable type.",
AND($V1547= "Classbase",'Establishment details'!$C$22&gt;=10), "Classbase status is only valid in schools with a primary element.",
AND($I1547= "Large",$N1547 &gt; 3.5), "Large rooms with less than 3.5m height.",
AND(OR($V1547="Light practical (science)",$V1547="Light practical (science)",$V1547="Heavy practical (workshops)", $V1547="Heavy practical (clean)"), OR($O1547=0,ISBLANK($O1547))),"Missing sinks count for light and heavy practical spaces.",
AND($M1547 = "Other",ISBLANK($R1547)), "Invalid unusable type / missing note for other unusable type."
),
" ")</f>
        <v>Missing space use.</v>
      </c>
    </row>
    <row r="1548" spans="2:23" ht="15.75" x14ac:dyDescent="0.25">
      <c r="B1548" s="143"/>
      <c r="C1548" s="144"/>
      <c r="D1548" s="144"/>
      <c r="E1548" s="144"/>
      <c r="F1548" s="147" t="str" cm="1">
        <f t="array" ref="F1548">_xlfn.IFNA(CONCATENATE(_xlfn.IFS($D1548="Mezzanine",LEFT($D1548,1), $D1548="Ground Floor",LEFT($D1548,1),$D1548="Basment ",LEFT($D1548,1), $D1548="1st Floor", "0"&amp;LEFT($D1548,1), $D1548="2nd Floor", "0"&amp;LEFT($D1548,1), $D1548="3rd Floor", "0"&amp;LEFT($D1548,1), $D1548="4th Floor", "0"&amp;LEFT($D1548,1), $D1548="5th Floor", "0"&amp;LEFT($D1548,1), $D1548="6th Floor", "0"&amp;LEFT($D1548,1),$D1548="7th Floor", "0"&amp;LEFT($D1548,1),$D1548="8th Floor", "0"&amp;LEFT($D1548,1),$D1548="9th Floor", "0"&amp;LEFT($D1548,1),$D1548="10th Floor", LEFT($D1548,2),$D1548="11th Floor", LEFT($D1548,2),$D1548="12th Floor", LEFT($D1548,2),$D1548="13th Floor", LEFT($D1548,2), $D1548="Lower Ground", LEFT($D1548)&amp;IF(ISNUMBER(FIND(" ",$D1548)),MID($D1548,FIND(" ",$D1548)+1,1),"")&amp;IF(ISNUMBER(FIND(" ",$D1548,FIND(" ",$D1548)+1)),MID($D1548,FIND(" ",$D1548,FIND(" ",$D1548)+1)+1,1),""),$D1548="Upper Ground", LEFT($D1548)&amp;IF(ISNUMBER(FIND(" ",$D1548)),MID($D1548,FIND(" ",$D1548)+1,1),"")&amp;IF(ISNUMBER(FIND(" ",$D1548,FIND(" ",$D1548)+1)),MID($D1548,FIND(" ",$D1548,FIND(" ",$D1548)+1)+1,1),"")),".0",$E1548), " ")</f>
        <v xml:space="preserve"> </v>
      </c>
      <c r="G1548" s="144"/>
      <c r="H1548" s="144"/>
      <c r="I1548" s="144"/>
      <c r="J1548" s="144"/>
      <c r="K1548" s="144"/>
      <c r="L1548" s="149" t="str" cm="1">
        <f t="array" ref="L1548">_xlfn.IFNA(
_xlfn.IFS(
AND($F1548=" ",$G1548=" ",$H1548=" "),"Please update all three: Surveyor Room Reference, Establishment Room Reference and Establishment Room Name",
AND(OR($I1548="General",$I1548="Open plan/ semi-open general",$I1548="Fitted",$I1548="Light practical (science)",$I1548="Light practical (other)",$I1548="Heavy practical (workshops)",$I1548="Heavy practical (clean)",$I1548="Large",$I1548="Storage"),$J1548=0,$K1548=0),"Please update Net Area or Non-net Area",
AND($B1548&lt;&gt;"OUT",$J1548=0,$I1548&lt;&gt;"Non-net",$M1548="85% Circulation"),"Net area not recorded for spaces with 85% circulation unusable type",
AND(OR($I1548="General",$I1548="Open plan/ semi-open general",$I1548="Fitted",$I1548="Light practical (science)",$I1548="Light practical (other)",$I1548="Heavy practical (workshops)",$I1548="Heavy practical (clean)",$I1548="Large",$I1548="Storage"),OR($J1548=0,ISBLANK($J1548))),"Net area not recorded in net spaces",
AND(OR($I1548="Non-net",$I1548="Outdoor space"),$J1548&gt;0),"Net Area Recorded in Non-net space",
AND($I1548="General",$J1548&gt;90),"This general space is over 90m2, please ensure that this space is entered as separate spaces if it usually used as separate spaces",
AND($I1548="Open plan/ semi-open general",$J1548&lt;27),"Open plan general space under 27m2",
AND(OR($K1548=0,ISBLANK($K1548)), $I1548="Non-net"),"Non-net area not recorded in non-net space"
),
" ")</f>
        <v xml:space="preserve"> </v>
      </c>
      <c r="M1548" s="144"/>
      <c r="N1548" s="144"/>
      <c r="O1548" s="144"/>
      <c r="P1548" s="144"/>
      <c r="Q1548" s="144"/>
      <c r="R1548" s="171"/>
      <c r="S1548" s="147">
        <f>NCA_Calculations!$P$1560</f>
        <v>0</v>
      </c>
      <c r="T1548" s="147">
        <f>NCA_Calculations!$Q$1560</f>
        <v>0</v>
      </c>
      <c r="U1548" s="144"/>
      <c r="V1548" s="144"/>
      <c r="W1548" s="149" t="str" cm="1">
        <f t="array" ref="W1548">_xlfn.IFNA(
_xlfn.IFS(
ISBLANK($U1548),"Missing space use.",
AND('Establishment details'!$C$14="Secondary",$V1548="Classbase"),"Invalid Status type",
AND(OR( $V1548="Classbase", $V1548="Teaching", $V1548="Early years",$V1548="SEND resourced"), NOT(ISBLANK($M1548))),"Space with status type and unusable type.",
AND($V1548= "Classbase",'Establishment details'!$C$22&gt;=10), "Classbase status is only valid in schools with a primary element.",
AND($I1548= "Large",$N1548 &gt; 3.5), "Large rooms with less than 3.5m height.",
AND(OR($V1548="Light practical (science)",$V1548="Light practical (science)",$V1548="Heavy practical (workshops)", $V1548="Heavy practical (clean)"), OR($O1548=0,ISBLANK($O1548))),"Missing sinks count for light and heavy practical spaces.",
AND($M1548 = "Other",ISBLANK($R1548)), "Invalid unusable type / missing note for other unusable type."
),
" ")</f>
        <v>Missing space use.</v>
      </c>
    </row>
    <row r="1549" spans="2:23" ht="15.75" x14ac:dyDescent="0.25">
      <c r="B1549" s="143"/>
      <c r="C1549" s="144"/>
      <c r="D1549" s="144"/>
      <c r="E1549" s="144"/>
      <c r="F1549" s="147" t="str" cm="1">
        <f t="array" ref="F1549">_xlfn.IFNA(CONCATENATE(_xlfn.IFS($D1549="Mezzanine",LEFT($D1549,1), $D1549="Ground Floor",LEFT($D1549,1),$D1549="Basment ",LEFT($D1549,1), $D1549="1st Floor", "0"&amp;LEFT($D1549,1), $D1549="2nd Floor", "0"&amp;LEFT($D1549,1), $D1549="3rd Floor", "0"&amp;LEFT($D1549,1), $D1549="4th Floor", "0"&amp;LEFT($D1549,1), $D1549="5th Floor", "0"&amp;LEFT($D1549,1), $D1549="6th Floor", "0"&amp;LEFT($D1549,1),$D1549="7th Floor", "0"&amp;LEFT($D1549,1),$D1549="8th Floor", "0"&amp;LEFT($D1549,1),$D1549="9th Floor", "0"&amp;LEFT($D1549,1),$D1549="10th Floor", LEFT($D1549,2),$D1549="11th Floor", LEFT($D1549,2),$D1549="12th Floor", LEFT($D1549,2),$D1549="13th Floor", LEFT($D1549,2), $D1549="Lower Ground", LEFT($D1549)&amp;IF(ISNUMBER(FIND(" ",$D1549)),MID($D1549,FIND(" ",$D1549)+1,1),"")&amp;IF(ISNUMBER(FIND(" ",$D1549,FIND(" ",$D1549)+1)),MID($D1549,FIND(" ",$D1549,FIND(" ",$D1549)+1)+1,1),""),$D1549="Upper Ground", LEFT($D1549)&amp;IF(ISNUMBER(FIND(" ",$D1549)),MID($D1549,FIND(" ",$D1549)+1,1),"")&amp;IF(ISNUMBER(FIND(" ",$D1549,FIND(" ",$D1549)+1)),MID($D1549,FIND(" ",$D1549,FIND(" ",$D1549)+1)+1,1),"")),".0",$E1549), " ")</f>
        <v xml:space="preserve"> </v>
      </c>
      <c r="G1549" s="144"/>
      <c r="H1549" s="144"/>
      <c r="I1549" s="144"/>
      <c r="J1549" s="144"/>
      <c r="K1549" s="144"/>
      <c r="L1549" s="149" t="str" cm="1">
        <f t="array" ref="L1549">_xlfn.IFNA(
_xlfn.IFS(
AND($F1549=" ",$G1549=" ",$H1549=" "),"Please update all three: Surveyor Room Reference, Establishment Room Reference and Establishment Room Name",
AND(OR($I1549="General",$I1549="Open plan/ semi-open general",$I1549="Fitted",$I1549="Light practical (science)",$I1549="Light practical (other)",$I1549="Heavy practical (workshops)",$I1549="Heavy practical (clean)",$I1549="Large",$I1549="Storage"),$J1549=0,$K1549=0),"Please update Net Area or Non-net Area",
AND($B1549&lt;&gt;"OUT",$J1549=0,$I1549&lt;&gt;"Non-net",$M1549="85% Circulation"),"Net area not recorded for spaces with 85% circulation unusable type",
AND(OR($I1549="General",$I1549="Open plan/ semi-open general",$I1549="Fitted",$I1549="Light practical (science)",$I1549="Light practical (other)",$I1549="Heavy practical (workshops)",$I1549="Heavy practical (clean)",$I1549="Large",$I1549="Storage"),OR($J1549=0,ISBLANK($J1549))),"Net area not recorded in net spaces",
AND(OR($I1549="Non-net",$I1549="Outdoor space"),$J1549&gt;0),"Net Area Recorded in Non-net space",
AND($I1549="General",$J1549&gt;90),"This general space is over 90m2, please ensure that this space is entered as separate spaces if it usually used as separate spaces",
AND($I1549="Open plan/ semi-open general",$J1549&lt;27),"Open plan general space under 27m2",
AND(OR($K1549=0,ISBLANK($K1549)), $I1549="Non-net"),"Non-net area not recorded in non-net space"
),
" ")</f>
        <v xml:space="preserve"> </v>
      </c>
      <c r="M1549" s="144"/>
      <c r="N1549" s="144"/>
      <c r="O1549" s="144"/>
      <c r="P1549" s="144"/>
      <c r="Q1549" s="144"/>
      <c r="R1549" s="171"/>
      <c r="S1549" s="147">
        <f>NCA_Calculations!$P$1561</f>
        <v>0</v>
      </c>
      <c r="T1549" s="147">
        <f>NCA_Calculations!$Q$1561</f>
        <v>0</v>
      </c>
      <c r="U1549" s="144"/>
      <c r="V1549" s="144"/>
      <c r="W1549" s="149" t="str" cm="1">
        <f t="array" ref="W1549">_xlfn.IFNA(
_xlfn.IFS(
ISBLANK($U1549),"Missing space use.",
AND('Establishment details'!$C$14="Secondary",$V1549="Classbase"),"Invalid Status type",
AND(OR( $V1549="Classbase", $V1549="Teaching", $V1549="Early years",$V1549="SEND resourced"), NOT(ISBLANK($M1549))),"Space with status type and unusable type.",
AND($V1549= "Classbase",'Establishment details'!$C$22&gt;=10), "Classbase status is only valid in schools with a primary element.",
AND($I1549= "Large",$N1549 &gt; 3.5), "Large rooms with less than 3.5m height.",
AND(OR($V1549="Light practical (science)",$V1549="Light practical (science)",$V1549="Heavy practical (workshops)", $V1549="Heavy practical (clean)"), OR($O1549=0,ISBLANK($O1549))),"Missing sinks count for light and heavy practical spaces.",
AND($M1549 = "Other",ISBLANK($R1549)), "Invalid unusable type / missing note for other unusable type."
),
" ")</f>
        <v>Missing space use.</v>
      </c>
    </row>
    <row r="1550" spans="2:23" ht="15.75" x14ac:dyDescent="0.25">
      <c r="B1550" s="143"/>
      <c r="C1550" s="144"/>
      <c r="D1550" s="144"/>
      <c r="E1550" s="144"/>
      <c r="F1550" s="147" t="str" cm="1">
        <f t="array" ref="F1550">_xlfn.IFNA(CONCATENATE(_xlfn.IFS($D1550="Mezzanine",LEFT($D1550,1), $D1550="Ground Floor",LEFT($D1550,1),$D1550="Basment ",LEFT($D1550,1), $D1550="1st Floor", "0"&amp;LEFT($D1550,1), $D1550="2nd Floor", "0"&amp;LEFT($D1550,1), $D1550="3rd Floor", "0"&amp;LEFT($D1550,1), $D1550="4th Floor", "0"&amp;LEFT($D1550,1), $D1550="5th Floor", "0"&amp;LEFT($D1550,1), $D1550="6th Floor", "0"&amp;LEFT($D1550,1),$D1550="7th Floor", "0"&amp;LEFT($D1550,1),$D1550="8th Floor", "0"&amp;LEFT($D1550,1),$D1550="9th Floor", "0"&amp;LEFT($D1550,1),$D1550="10th Floor", LEFT($D1550,2),$D1550="11th Floor", LEFT($D1550,2),$D1550="12th Floor", LEFT($D1550,2),$D1550="13th Floor", LEFT($D1550,2), $D1550="Lower Ground", LEFT($D1550)&amp;IF(ISNUMBER(FIND(" ",$D1550)),MID($D1550,FIND(" ",$D1550)+1,1),"")&amp;IF(ISNUMBER(FIND(" ",$D1550,FIND(" ",$D1550)+1)),MID($D1550,FIND(" ",$D1550,FIND(" ",$D1550)+1)+1,1),""),$D1550="Upper Ground", LEFT($D1550)&amp;IF(ISNUMBER(FIND(" ",$D1550)),MID($D1550,FIND(" ",$D1550)+1,1),"")&amp;IF(ISNUMBER(FIND(" ",$D1550,FIND(" ",$D1550)+1)),MID($D1550,FIND(" ",$D1550,FIND(" ",$D1550)+1)+1,1),"")),".0",$E1550), " ")</f>
        <v xml:space="preserve"> </v>
      </c>
      <c r="G1550" s="144"/>
      <c r="H1550" s="144"/>
      <c r="I1550" s="144"/>
      <c r="J1550" s="144"/>
      <c r="K1550" s="144"/>
      <c r="L1550" s="149" t="str" cm="1">
        <f t="array" ref="L1550">_xlfn.IFNA(
_xlfn.IFS(
AND($F1550=" ",$G1550=" ",$H1550=" "),"Please update all three: Surveyor Room Reference, Establishment Room Reference and Establishment Room Name",
AND(OR($I1550="General",$I1550="Open plan/ semi-open general",$I1550="Fitted",$I1550="Light practical (science)",$I1550="Light practical (other)",$I1550="Heavy practical (workshops)",$I1550="Heavy practical (clean)",$I1550="Large",$I1550="Storage"),$J1550=0,$K1550=0),"Please update Net Area or Non-net Area",
AND($B1550&lt;&gt;"OUT",$J1550=0,$I1550&lt;&gt;"Non-net",$M1550="85% Circulation"),"Net area not recorded for spaces with 85% circulation unusable type",
AND(OR($I1550="General",$I1550="Open plan/ semi-open general",$I1550="Fitted",$I1550="Light practical (science)",$I1550="Light practical (other)",$I1550="Heavy practical (workshops)",$I1550="Heavy practical (clean)",$I1550="Large",$I1550="Storage"),OR($J1550=0,ISBLANK($J1550))),"Net area not recorded in net spaces",
AND(OR($I1550="Non-net",$I1550="Outdoor space"),$J1550&gt;0),"Net Area Recorded in Non-net space",
AND($I1550="General",$J1550&gt;90),"This general space is over 90m2, please ensure that this space is entered as separate spaces if it usually used as separate spaces",
AND($I1550="Open plan/ semi-open general",$J1550&lt;27),"Open plan general space under 27m2",
AND(OR($K1550=0,ISBLANK($K1550)), $I1550="Non-net"),"Non-net area not recorded in non-net space"
),
" ")</f>
        <v xml:space="preserve"> </v>
      </c>
      <c r="M1550" s="144"/>
      <c r="N1550" s="144"/>
      <c r="O1550" s="144"/>
      <c r="P1550" s="144"/>
      <c r="Q1550" s="144"/>
      <c r="R1550" s="171"/>
      <c r="S1550" s="147">
        <f>NCA_Calculations!$P$1562</f>
        <v>0</v>
      </c>
      <c r="T1550" s="147">
        <f>NCA_Calculations!$Q$1562</f>
        <v>0</v>
      </c>
      <c r="U1550" s="144"/>
      <c r="V1550" s="144"/>
      <c r="W1550" s="149" t="str" cm="1">
        <f t="array" ref="W1550">_xlfn.IFNA(
_xlfn.IFS(
ISBLANK($U1550),"Missing space use.",
AND('Establishment details'!$C$14="Secondary",$V1550="Classbase"),"Invalid Status type",
AND(OR( $V1550="Classbase", $V1550="Teaching", $V1550="Early years",$V1550="SEND resourced"), NOT(ISBLANK($M1550))),"Space with status type and unusable type.",
AND($V1550= "Classbase",'Establishment details'!$C$22&gt;=10), "Classbase status is only valid in schools with a primary element.",
AND($I1550= "Large",$N1550 &gt; 3.5), "Large rooms with less than 3.5m height.",
AND(OR($V1550="Light practical (science)",$V1550="Light practical (science)",$V1550="Heavy practical (workshops)", $V1550="Heavy practical (clean)"), OR($O1550=0,ISBLANK($O1550))),"Missing sinks count for light and heavy practical spaces.",
AND($M1550 = "Other",ISBLANK($R1550)), "Invalid unusable type / missing note for other unusable type."
),
" ")</f>
        <v>Missing space use.</v>
      </c>
    </row>
    <row r="1551" spans="2:23" ht="15.75" x14ac:dyDescent="0.25">
      <c r="B1551" s="143"/>
      <c r="C1551" s="144"/>
      <c r="D1551" s="144"/>
      <c r="E1551" s="144"/>
      <c r="F1551" s="147" t="str" cm="1">
        <f t="array" ref="F1551">_xlfn.IFNA(CONCATENATE(_xlfn.IFS($D1551="Mezzanine",LEFT($D1551,1), $D1551="Ground Floor",LEFT($D1551,1),$D1551="Basment ",LEFT($D1551,1), $D1551="1st Floor", "0"&amp;LEFT($D1551,1), $D1551="2nd Floor", "0"&amp;LEFT($D1551,1), $D1551="3rd Floor", "0"&amp;LEFT($D1551,1), $D1551="4th Floor", "0"&amp;LEFT($D1551,1), $D1551="5th Floor", "0"&amp;LEFT($D1551,1), $D1551="6th Floor", "0"&amp;LEFT($D1551,1),$D1551="7th Floor", "0"&amp;LEFT($D1551,1),$D1551="8th Floor", "0"&amp;LEFT($D1551,1),$D1551="9th Floor", "0"&amp;LEFT($D1551,1),$D1551="10th Floor", LEFT($D1551,2),$D1551="11th Floor", LEFT($D1551,2),$D1551="12th Floor", LEFT($D1551,2),$D1551="13th Floor", LEFT($D1551,2), $D1551="Lower Ground", LEFT($D1551)&amp;IF(ISNUMBER(FIND(" ",$D1551)),MID($D1551,FIND(" ",$D1551)+1,1),"")&amp;IF(ISNUMBER(FIND(" ",$D1551,FIND(" ",$D1551)+1)),MID($D1551,FIND(" ",$D1551,FIND(" ",$D1551)+1)+1,1),""),$D1551="Upper Ground", LEFT($D1551)&amp;IF(ISNUMBER(FIND(" ",$D1551)),MID($D1551,FIND(" ",$D1551)+1,1),"")&amp;IF(ISNUMBER(FIND(" ",$D1551,FIND(" ",$D1551)+1)),MID($D1551,FIND(" ",$D1551,FIND(" ",$D1551)+1)+1,1),"")),".0",$E1551), " ")</f>
        <v xml:space="preserve"> </v>
      </c>
      <c r="G1551" s="144"/>
      <c r="H1551" s="144"/>
      <c r="I1551" s="144"/>
      <c r="J1551" s="144"/>
      <c r="K1551" s="144"/>
      <c r="L1551" s="149" t="str" cm="1">
        <f t="array" ref="L1551">_xlfn.IFNA(
_xlfn.IFS(
AND($F1551=" ",$G1551=" ",$H1551=" "),"Please update all three: Surveyor Room Reference, Establishment Room Reference and Establishment Room Name",
AND(OR($I1551="General",$I1551="Open plan/ semi-open general",$I1551="Fitted",$I1551="Light practical (science)",$I1551="Light practical (other)",$I1551="Heavy practical (workshops)",$I1551="Heavy practical (clean)",$I1551="Large",$I1551="Storage"),$J1551=0,$K1551=0),"Please update Net Area or Non-net Area",
AND($B1551&lt;&gt;"OUT",$J1551=0,$I1551&lt;&gt;"Non-net",$M1551="85% Circulation"),"Net area not recorded for spaces with 85% circulation unusable type",
AND(OR($I1551="General",$I1551="Open plan/ semi-open general",$I1551="Fitted",$I1551="Light practical (science)",$I1551="Light practical (other)",$I1551="Heavy practical (workshops)",$I1551="Heavy practical (clean)",$I1551="Large",$I1551="Storage"),OR($J1551=0,ISBLANK($J1551))),"Net area not recorded in net spaces",
AND(OR($I1551="Non-net",$I1551="Outdoor space"),$J1551&gt;0),"Net Area Recorded in Non-net space",
AND($I1551="General",$J1551&gt;90),"This general space is over 90m2, please ensure that this space is entered as separate spaces if it usually used as separate spaces",
AND($I1551="Open plan/ semi-open general",$J1551&lt;27),"Open plan general space under 27m2",
AND(OR($K1551=0,ISBLANK($K1551)), $I1551="Non-net"),"Non-net area not recorded in non-net space"
),
" ")</f>
        <v xml:space="preserve"> </v>
      </c>
      <c r="M1551" s="144"/>
      <c r="N1551" s="144"/>
      <c r="O1551" s="144"/>
      <c r="P1551" s="144"/>
      <c r="Q1551" s="144"/>
      <c r="R1551" s="171"/>
      <c r="S1551" s="147">
        <f>NCA_Calculations!$P$1563</f>
        <v>0</v>
      </c>
      <c r="T1551" s="147">
        <f>NCA_Calculations!$Q$1563</f>
        <v>0</v>
      </c>
      <c r="U1551" s="144"/>
      <c r="V1551" s="144"/>
      <c r="W1551" s="149" t="str" cm="1">
        <f t="array" ref="W1551">_xlfn.IFNA(
_xlfn.IFS(
ISBLANK($U1551),"Missing space use.",
AND('Establishment details'!$C$14="Secondary",$V1551="Classbase"),"Invalid Status type",
AND(OR( $V1551="Classbase", $V1551="Teaching", $V1551="Early years",$V1551="SEND resourced"), NOT(ISBLANK($M1551))),"Space with status type and unusable type.",
AND($V1551= "Classbase",'Establishment details'!$C$22&gt;=10), "Classbase status is only valid in schools with a primary element.",
AND($I1551= "Large",$N1551 &gt; 3.5), "Large rooms with less than 3.5m height.",
AND(OR($V1551="Light practical (science)",$V1551="Light practical (science)",$V1551="Heavy practical (workshops)", $V1551="Heavy practical (clean)"), OR($O1551=0,ISBLANK($O1551))),"Missing sinks count for light and heavy practical spaces.",
AND($M1551 = "Other",ISBLANK($R1551)), "Invalid unusable type / missing note for other unusable type."
),
" ")</f>
        <v>Missing space use.</v>
      </c>
    </row>
    <row r="1552" spans="2:23" ht="15.75" x14ac:dyDescent="0.25">
      <c r="B1552" s="143"/>
      <c r="C1552" s="144"/>
      <c r="D1552" s="144"/>
      <c r="E1552" s="144"/>
      <c r="F1552" s="147" t="str" cm="1">
        <f t="array" ref="F1552">_xlfn.IFNA(CONCATENATE(_xlfn.IFS($D1552="Mezzanine",LEFT($D1552,1), $D1552="Ground Floor",LEFT($D1552,1),$D1552="Basment ",LEFT($D1552,1), $D1552="1st Floor", "0"&amp;LEFT($D1552,1), $D1552="2nd Floor", "0"&amp;LEFT($D1552,1), $D1552="3rd Floor", "0"&amp;LEFT($D1552,1), $D1552="4th Floor", "0"&amp;LEFT($D1552,1), $D1552="5th Floor", "0"&amp;LEFT($D1552,1), $D1552="6th Floor", "0"&amp;LEFT($D1552,1),$D1552="7th Floor", "0"&amp;LEFT($D1552,1),$D1552="8th Floor", "0"&amp;LEFT($D1552,1),$D1552="9th Floor", "0"&amp;LEFT($D1552,1),$D1552="10th Floor", LEFT($D1552,2),$D1552="11th Floor", LEFT($D1552,2),$D1552="12th Floor", LEFT($D1552,2),$D1552="13th Floor", LEFT($D1552,2), $D1552="Lower Ground", LEFT($D1552)&amp;IF(ISNUMBER(FIND(" ",$D1552)),MID($D1552,FIND(" ",$D1552)+1,1),"")&amp;IF(ISNUMBER(FIND(" ",$D1552,FIND(" ",$D1552)+1)),MID($D1552,FIND(" ",$D1552,FIND(" ",$D1552)+1)+1,1),""),$D1552="Upper Ground", LEFT($D1552)&amp;IF(ISNUMBER(FIND(" ",$D1552)),MID($D1552,FIND(" ",$D1552)+1,1),"")&amp;IF(ISNUMBER(FIND(" ",$D1552,FIND(" ",$D1552)+1)),MID($D1552,FIND(" ",$D1552,FIND(" ",$D1552)+1)+1,1),"")),".0",$E1552), " ")</f>
        <v xml:space="preserve"> </v>
      </c>
      <c r="G1552" s="144"/>
      <c r="H1552" s="144"/>
      <c r="I1552" s="144"/>
      <c r="J1552" s="144"/>
      <c r="K1552" s="144"/>
      <c r="L1552" s="149" t="str" cm="1">
        <f t="array" ref="L1552">_xlfn.IFNA(
_xlfn.IFS(
AND($F1552=" ",$G1552=" ",$H1552=" "),"Please update all three: Surveyor Room Reference, Establishment Room Reference and Establishment Room Name",
AND(OR($I1552="General",$I1552="Open plan/ semi-open general",$I1552="Fitted",$I1552="Light practical (science)",$I1552="Light practical (other)",$I1552="Heavy practical (workshops)",$I1552="Heavy practical (clean)",$I1552="Large",$I1552="Storage"),$J1552=0,$K1552=0),"Please update Net Area or Non-net Area",
AND($B1552&lt;&gt;"OUT",$J1552=0,$I1552&lt;&gt;"Non-net",$M1552="85% Circulation"),"Net area not recorded for spaces with 85% circulation unusable type",
AND(OR($I1552="General",$I1552="Open plan/ semi-open general",$I1552="Fitted",$I1552="Light practical (science)",$I1552="Light practical (other)",$I1552="Heavy practical (workshops)",$I1552="Heavy practical (clean)",$I1552="Large",$I1552="Storage"),OR($J1552=0,ISBLANK($J1552))),"Net area not recorded in net spaces",
AND(OR($I1552="Non-net",$I1552="Outdoor space"),$J1552&gt;0),"Net Area Recorded in Non-net space",
AND($I1552="General",$J1552&gt;90),"This general space is over 90m2, please ensure that this space is entered as separate spaces if it usually used as separate spaces",
AND($I1552="Open plan/ semi-open general",$J1552&lt;27),"Open plan general space under 27m2",
AND(OR($K1552=0,ISBLANK($K1552)), $I1552="Non-net"),"Non-net area not recorded in non-net space"
),
" ")</f>
        <v xml:space="preserve"> </v>
      </c>
      <c r="M1552" s="144"/>
      <c r="N1552" s="144"/>
      <c r="O1552" s="144"/>
      <c r="P1552" s="144"/>
      <c r="Q1552" s="144"/>
      <c r="R1552" s="171"/>
      <c r="S1552" s="147">
        <f>NCA_Calculations!$P$1564</f>
        <v>0</v>
      </c>
      <c r="T1552" s="147">
        <f>NCA_Calculations!$Q$1564</f>
        <v>0</v>
      </c>
      <c r="U1552" s="144"/>
      <c r="V1552" s="144"/>
      <c r="W1552" s="149" t="str" cm="1">
        <f t="array" ref="W1552">_xlfn.IFNA(
_xlfn.IFS(
ISBLANK($U1552),"Missing space use.",
AND('Establishment details'!$C$14="Secondary",$V1552="Classbase"),"Invalid Status type",
AND(OR( $V1552="Classbase", $V1552="Teaching", $V1552="Early years",$V1552="SEND resourced"), NOT(ISBLANK($M1552))),"Space with status type and unusable type.",
AND($V1552= "Classbase",'Establishment details'!$C$22&gt;=10), "Classbase status is only valid in schools with a primary element.",
AND($I1552= "Large",$N1552 &gt; 3.5), "Large rooms with less than 3.5m height.",
AND(OR($V1552="Light practical (science)",$V1552="Light practical (science)",$V1552="Heavy practical (workshops)", $V1552="Heavy practical (clean)"), OR($O1552=0,ISBLANK($O1552))),"Missing sinks count for light and heavy practical spaces.",
AND($M1552 = "Other",ISBLANK($R1552)), "Invalid unusable type / missing note for other unusable type."
),
" ")</f>
        <v>Missing space use.</v>
      </c>
    </row>
    <row r="1553" spans="2:23" ht="15.75" x14ac:dyDescent="0.25">
      <c r="B1553" s="143"/>
      <c r="C1553" s="144"/>
      <c r="D1553" s="144"/>
      <c r="E1553" s="144"/>
      <c r="F1553" s="147" t="str" cm="1">
        <f t="array" ref="F1553">_xlfn.IFNA(CONCATENATE(_xlfn.IFS($D1553="Mezzanine",LEFT($D1553,1), $D1553="Ground Floor",LEFT($D1553,1),$D1553="Basment ",LEFT($D1553,1), $D1553="1st Floor", "0"&amp;LEFT($D1553,1), $D1553="2nd Floor", "0"&amp;LEFT($D1553,1), $D1553="3rd Floor", "0"&amp;LEFT($D1553,1), $D1553="4th Floor", "0"&amp;LEFT($D1553,1), $D1553="5th Floor", "0"&amp;LEFT($D1553,1), $D1553="6th Floor", "0"&amp;LEFT($D1553,1),$D1553="7th Floor", "0"&amp;LEFT($D1553,1),$D1553="8th Floor", "0"&amp;LEFT($D1553,1),$D1553="9th Floor", "0"&amp;LEFT($D1553,1),$D1553="10th Floor", LEFT($D1553,2),$D1553="11th Floor", LEFT($D1553,2),$D1553="12th Floor", LEFT($D1553,2),$D1553="13th Floor", LEFT($D1553,2), $D1553="Lower Ground", LEFT($D1553)&amp;IF(ISNUMBER(FIND(" ",$D1553)),MID($D1553,FIND(" ",$D1553)+1,1),"")&amp;IF(ISNUMBER(FIND(" ",$D1553,FIND(" ",$D1553)+1)),MID($D1553,FIND(" ",$D1553,FIND(" ",$D1553)+1)+1,1),""),$D1553="Upper Ground", LEFT($D1553)&amp;IF(ISNUMBER(FIND(" ",$D1553)),MID($D1553,FIND(" ",$D1553)+1,1),"")&amp;IF(ISNUMBER(FIND(" ",$D1553,FIND(" ",$D1553)+1)),MID($D1553,FIND(" ",$D1553,FIND(" ",$D1553)+1)+1,1),"")),".0",$E1553), " ")</f>
        <v xml:space="preserve"> </v>
      </c>
      <c r="G1553" s="144"/>
      <c r="H1553" s="144"/>
      <c r="I1553" s="144"/>
      <c r="J1553" s="144"/>
      <c r="K1553" s="144"/>
      <c r="L1553" s="149" t="str" cm="1">
        <f t="array" ref="L1553">_xlfn.IFNA(
_xlfn.IFS(
AND($F1553=" ",$G1553=" ",$H1553=" "),"Please update all three: Surveyor Room Reference, Establishment Room Reference and Establishment Room Name",
AND(OR($I1553="General",$I1553="Open plan/ semi-open general",$I1553="Fitted",$I1553="Light practical (science)",$I1553="Light practical (other)",$I1553="Heavy practical (workshops)",$I1553="Heavy practical (clean)",$I1553="Large",$I1553="Storage"),$J1553=0,$K1553=0),"Please update Net Area or Non-net Area",
AND($B1553&lt;&gt;"OUT",$J1553=0,$I1553&lt;&gt;"Non-net",$M1553="85% Circulation"),"Net area not recorded for spaces with 85% circulation unusable type",
AND(OR($I1553="General",$I1553="Open plan/ semi-open general",$I1553="Fitted",$I1553="Light practical (science)",$I1553="Light practical (other)",$I1553="Heavy practical (workshops)",$I1553="Heavy practical (clean)",$I1553="Large",$I1553="Storage"),OR($J1553=0,ISBLANK($J1553))),"Net area not recorded in net spaces",
AND(OR($I1553="Non-net",$I1553="Outdoor space"),$J1553&gt;0),"Net Area Recorded in Non-net space",
AND($I1553="General",$J1553&gt;90),"This general space is over 90m2, please ensure that this space is entered as separate spaces if it usually used as separate spaces",
AND($I1553="Open plan/ semi-open general",$J1553&lt;27),"Open plan general space under 27m2",
AND(OR($K1553=0,ISBLANK($K1553)), $I1553="Non-net"),"Non-net area not recorded in non-net space"
),
" ")</f>
        <v xml:space="preserve"> </v>
      </c>
      <c r="M1553" s="144"/>
      <c r="N1553" s="144"/>
      <c r="O1553" s="144"/>
      <c r="P1553" s="144"/>
      <c r="Q1553" s="144"/>
      <c r="R1553" s="171"/>
      <c r="S1553" s="147">
        <f>NCA_Calculations!$P$1565</f>
        <v>0</v>
      </c>
      <c r="T1553" s="147">
        <f>NCA_Calculations!$Q$1565</f>
        <v>0</v>
      </c>
      <c r="U1553" s="144"/>
      <c r="V1553" s="144"/>
      <c r="W1553" s="149" t="str" cm="1">
        <f t="array" ref="W1553">_xlfn.IFNA(
_xlfn.IFS(
ISBLANK($U1553),"Missing space use.",
AND('Establishment details'!$C$14="Secondary",$V1553="Classbase"),"Invalid Status type",
AND(OR( $V1553="Classbase", $V1553="Teaching", $V1553="Early years",$V1553="SEND resourced"), NOT(ISBLANK($M1553))),"Space with status type and unusable type.",
AND($V1553= "Classbase",'Establishment details'!$C$22&gt;=10), "Classbase status is only valid in schools with a primary element.",
AND($I1553= "Large",$N1553 &gt; 3.5), "Large rooms with less than 3.5m height.",
AND(OR($V1553="Light practical (science)",$V1553="Light practical (science)",$V1553="Heavy practical (workshops)", $V1553="Heavy practical (clean)"), OR($O1553=0,ISBLANK($O1553))),"Missing sinks count for light and heavy practical spaces.",
AND($M1553 = "Other",ISBLANK($R1553)), "Invalid unusable type / missing note for other unusable type."
),
" ")</f>
        <v>Missing space use.</v>
      </c>
    </row>
    <row r="1554" spans="2:23" ht="15.75" x14ac:dyDescent="0.25">
      <c r="B1554" s="143"/>
      <c r="C1554" s="144"/>
      <c r="D1554" s="144"/>
      <c r="E1554" s="144"/>
      <c r="F1554" s="147" t="str" cm="1">
        <f t="array" ref="F1554">_xlfn.IFNA(CONCATENATE(_xlfn.IFS($D1554="Mezzanine",LEFT($D1554,1), $D1554="Ground Floor",LEFT($D1554,1),$D1554="Basment ",LEFT($D1554,1), $D1554="1st Floor", "0"&amp;LEFT($D1554,1), $D1554="2nd Floor", "0"&amp;LEFT($D1554,1), $D1554="3rd Floor", "0"&amp;LEFT($D1554,1), $D1554="4th Floor", "0"&amp;LEFT($D1554,1), $D1554="5th Floor", "0"&amp;LEFT($D1554,1), $D1554="6th Floor", "0"&amp;LEFT($D1554,1),$D1554="7th Floor", "0"&amp;LEFT($D1554,1),$D1554="8th Floor", "0"&amp;LEFT($D1554,1),$D1554="9th Floor", "0"&amp;LEFT($D1554,1),$D1554="10th Floor", LEFT($D1554,2),$D1554="11th Floor", LEFT($D1554,2),$D1554="12th Floor", LEFT($D1554,2),$D1554="13th Floor", LEFT($D1554,2), $D1554="Lower Ground", LEFT($D1554)&amp;IF(ISNUMBER(FIND(" ",$D1554)),MID($D1554,FIND(" ",$D1554)+1,1),"")&amp;IF(ISNUMBER(FIND(" ",$D1554,FIND(" ",$D1554)+1)),MID($D1554,FIND(" ",$D1554,FIND(" ",$D1554)+1)+1,1),""),$D1554="Upper Ground", LEFT($D1554)&amp;IF(ISNUMBER(FIND(" ",$D1554)),MID($D1554,FIND(" ",$D1554)+1,1),"")&amp;IF(ISNUMBER(FIND(" ",$D1554,FIND(" ",$D1554)+1)),MID($D1554,FIND(" ",$D1554,FIND(" ",$D1554)+1)+1,1),"")),".0",$E1554), " ")</f>
        <v xml:space="preserve"> </v>
      </c>
      <c r="G1554" s="144"/>
      <c r="H1554" s="144"/>
      <c r="I1554" s="144"/>
      <c r="J1554" s="144"/>
      <c r="K1554" s="144"/>
      <c r="L1554" s="149" t="str" cm="1">
        <f t="array" ref="L1554">_xlfn.IFNA(
_xlfn.IFS(
AND($F1554=" ",$G1554=" ",$H1554=" "),"Please update all three: Surveyor Room Reference, Establishment Room Reference and Establishment Room Name",
AND(OR($I1554="General",$I1554="Open plan/ semi-open general",$I1554="Fitted",$I1554="Light practical (science)",$I1554="Light practical (other)",$I1554="Heavy practical (workshops)",$I1554="Heavy practical (clean)",$I1554="Large",$I1554="Storage"),$J1554=0,$K1554=0),"Please update Net Area or Non-net Area",
AND($B1554&lt;&gt;"OUT",$J1554=0,$I1554&lt;&gt;"Non-net",$M1554="85% Circulation"),"Net area not recorded for spaces with 85% circulation unusable type",
AND(OR($I1554="General",$I1554="Open plan/ semi-open general",$I1554="Fitted",$I1554="Light practical (science)",$I1554="Light practical (other)",$I1554="Heavy practical (workshops)",$I1554="Heavy practical (clean)",$I1554="Large",$I1554="Storage"),OR($J1554=0,ISBLANK($J1554))),"Net area not recorded in net spaces",
AND(OR($I1554="Non-net",$I1554="Outdoor space"),$J1554&gt;0),"Net Area Recorded in Non-net space",
AND($I1554="General",$J1554&gt;90),"This general space is over 90m2, please ensure that this space is entered as separate spaces if it usually used as separate spaces",
AND($I1554="Open plan/ semi-open general",$J1554&lt;27),"Open plan general space under 27m2",
AND(OR($K1554=0,ISBLANK($K1554)), $I1554="Non-net"),"Non-net area not recorded in non-net space"
),
" ")</f>
        <v xml:space="preserve"> </v>
      </c>
      <c r="M1554" s="144"/>
      <c r="N1554" s="144"/>
      <c r="O1554" s="144"/>
      <c r="P1554" s="144"/>
      <c r="Q1554" s="144"/>
      <c r="R1554" s="171"/>
      <c r="S1554" s="147">
        <f>NCA_Calculations!$P$1566</f>
        <v>0</v>
      </c>
      <c r="T1554" s="147">
        <f>NCA_Calculations!$Q$1566</f>
        <v>0</v>
      </c>
      <c r="U1554" s="144"/>
      <c r="V1554" s="144"/>
      <c r="W1554" s="149" t="str" cm="1">
        <f t="array" ref="W1554">_xlfn.IFNA(
_xlfn.IFS(
ISBLANK($U1554),"Missing space use.",
AND('Establishment details'!$C$14="Secondary",$V1554="Classbase"),"Invalid Status type",
AND(OR( $V1554="Classbase", $V1554="Teaching", $V1554="Early years",$V1554="SEND resourced"), NOT(ISBLANK($M1554))),"Space with status type and unusable type.",
AND($V1554= "Classbase",'Establishment details'!$C$22&gt;=10), "Classbase status is only valid in schools with a primary element.",
AND($I1554= "Large",$N1554 &gt; 3.5), "Large rooms with less than 3.5m height.",
AND(OR($V1554="Light practical (science)",$V1554="Light practical (science)",$V1554="Heavy practical (workshops)", $V1554="Heavy practical (clean)"), OR($O1554=0,ISBLANK($O1554))),"Missing sinks count for light and heavy practical spaces.",
AND($M1554 = "Other",ISBLANK($R1554)), "Invalid unusable type / missing note for other unusable type."
),
" ")</f>
        <v>Missing space use.</v>
      </c>
    </row>
    <row r="1555" spans="2:23" ht="15.75" x14ac:dyDescent="0.25">
      <c r="B1555" s="143"/>
      <c r="C1555" s="144"/>
      <c r="D1555" s="144"/>
      <c r="E1555" s="144"/>
      <c r="F1555" s="147" t="str" cm="1">
        <f t="array" ref="F1555">_xlfn.IFNA(CONCATENATE(_xlfn.IFS($D1555="Mezzanine",LEFT($D1555,1), $D1555="Ground Floor",LEFT($D1555,1),$D1555="Basment ",LEFT($D1555,1), $D1555="1st Floor", "0"&amp;LEFT($D1555,1), $D1555="2nd Floor", "0"&amp;LEFT($D1555,1), $D1555="3rd Floor", "0"&amp;LEFT($D1555,1), $D1555="4th Floor", "0"&amp;LEFT($D1555,1), $D1555="5th Floor", "0"&amp;LEFT($D1555,1), $D1555="6th Floor", "0"&amp;LEFT($D1555,1),$D1555="7th Floor", "0"&amp;LEFT($D1555,1),$D1555="8th Floor", "0"&amp;LEFT($D1555,1),$D1555="9th Floor", "0"&amp;LEFT($D1555,1),$D1555="10th Floor", LEFT($D1555,2),$D1555="11th Floor", LEFT($D1555,2),$D1555="12th Floor", LEFT($D1555,2),$D1555="13th Floor", LEFT($D1555,2), $D1555="Lower Ground", LEFT($D1555)&amp;IF(ISNUMBER(FIND(" ",$D1555)),MID($D1555,FIND(" ",$D1555)+1,1),"")&amp;IF(ISNUMBER(FIND(" ",$D1555,FIND(" ",$D1555)+1)),MID($D1555,FIND(" ",$D1555,FIND(" ",$D1555)+1)+1,1),""),$D1555="Upper Ground", LEFT($D1555)&amp;IF(ISNUMBER(FIND(" ",$D1555)),MID($D1555,FIND(" ",$D1555)+1,1),"")&amp;IF(ISNUMBER(FIND(" ",$D1555,FIND(" ",$D1555)+1)),MID($D1555,FIND(" ",$D1555,FIND(" ",$D1555)+1)+1,1),"")),".0",$E1555), " ")</f>
        <v xml:space="preserve"> </v>
      </c>
      <c r="G1555" s="144"/>
      <c r="H1555" s="144"/>
      <c r="I1555" s="144"/>
      <c r="J1555" s="144"/>
      <c r="K1555" s="144"/>
      <c r="L1555" s="149" t="str" cm="1">
        <f t="array" ref="L1555">_xlfn.IFNA(
_xlfn.IFS(
AND($F1555=" ",$G1555=" ",$H1555=" "),"Please update all three: Surveyor Room Reference, Establishment Room Reference and Establishment Room Name",
AND(OR($I1555="General",$I1555="Open plan/ semi-open general",$I1555="Fitted",$I1555="Light practical (science)",$I1555="Light practical (other)",$I1555="Heavy practical (workshops)",$I1555="Heavy practical (clean)",$I1555="Large",$I1555="Storage"),$J1555=0,$K1555=0),"Please update Net Area or Non-net Area",
AND($B1555&lt;&gt;"OUT",$J1555=0,$I1555&lt;&gt;"Non-net",$M1555="85% Circulation"),"Net area not recorded for spaces with 85% circulation unusable type",
AND(OR($I1555="General",$I1555="Open plan/ semi-open general",$I1555="Fitted",$I1555="Light practical (science)",$I1555="Light practical (other)",$I1555="Heavy practical (workshops)",$I1555="Heavy practical (clean)",$I1555="Large",$I1555="Storage"),OR($J1555=0,ISBLANK($J1555))),"Net area not recorded in net spaces",
AND(OR($I1555="Non-net",$I1555="Outdoor space"),$J1555&gt;0),"Net Area Recorded in Non-net space",
AND($I1555="General",$J1555&gt;90),"This general space is over 90m2, please ensure that this space is entered as separate spaces if it usually used as separate spaces",
AND($I1555="Open plan/ semi-open general",$J1555&lt;27),"Open plan general space under 27m2",
AND(OR($K1555=0,ISBLANK($K1555)), $I1555="Non-net"),"Non-net area not recorded in non-net space"
),
" ")</f>
        <v xml:space="preserve"> </v>
      </c>
      <c r="M1555" s="144"/>
      <c r="N1555" s="144"/>
      <c r="O1555" s="144"/>
      <c r="P1555" s="144"/>
      <c r="Q1555" s="144"/>
      <c r="R1555" s="171"/>
      <c r="S1555" s="147">
        <f>NCA_Calculations!$P$1567</f>
        <v>0</v>
      </c>
      <c r="T1555" s="147">
        <f>NCA_Calculations!$Q$1567</f>
        <v>0</v>
      </c>
      <c r="U1555" s="144"/>
      <c r="V1555" s="144"/>
      <c r="W1555" s="149" t="str" cm="1">
        <f t="array" ref="W1555">_xlfn.IFNA(
_xlfn.IFS(
ISBLANK($U1555),"Missing space use.",
AND('Establishment details'!$C$14="Secondary",$V1555="Classbase"),"Invalid Status type",
AND(OR( $V1555="Classbase", $V1555="Teaching", $V1555="Early years",$V1555="SEND resourced"), NOT(ISBLANK($M1555))),"Space with status type and unusable type.",
AND($V1555= "Classbase",'Establishment details'!$C$22&gt;=10), "Classbase status is only valid in schools with a primary element.",
AND($I1555= "Large",$N1555 &gt; 3.5), "Large rooms with less than 3.5m height.",
AND(OR($V1555="Light practical (science)",$V1555="Light practical (science)",$V1555="Heavy practical (workshops)", $V1555="Heavy practical (clean)"), OR($O1555=0,ISBLANK($O1555))),"Missing sinks count for light and heavy practical spaces.",
AND($M1555 = "Other",ISBLANK($R1555)), "Invalid unusable type / missing note for other unusable type."
),
" ")</f>
        <v>Missing space use.</v>
      </c>
    </row>
    <row r="1556" spans="2:23" ht="15.75" x14ac:dyDescent="0.25">
      <c r="B1556" s="143"/>
      <c r="C1556" s="144"/>
      <c r="D1556" s="144"/>
      <c r="E1556" s="144"/>
      <c r="F1556" s="147" t="str" cm="1">
        <f t="array" ref="F1556">_xlfn.IFNA(CONCATENATE(_xlfn.IFS($D1556="Mezzanine",LEFT($D1556,1), $D1556="Ground Floor",LEFT($D1556,1),$D1556="Basment ",LEFT($D1556,1), $D1556="1st Floor", "0"&amp;LEFT($D1556,1), $D1556="2nd Floor", "0"&amp;LEFT($D1556,1), $D1556="3rd Floor", "0"&amp;LEFT($D1556,1), $D1556="4th Floor", "0"&amp;LEFT($D1556,1), $D1556="5th Floor", "0"&amp;LEFT($D1556,1), $D1556="6th Floor", "0"&amp;LEFT($D1556,1),$D1556="7th Floor", "0"&amp;LEFT($D1556,1),$D1556="8th Floor", "0"&amp;LEFT($D1556,1),$D1556="9th Floor", "0"&amp;LEFT($D1556,1),$D1556="10th Floor", LEFT($D1556,2),$D1556="11th Floor", LEFT($D1556,2),$D1556="12th Floor", LEFT($D1556,2),$D1556="13th Floor", LEFT($D1556,2), $D1556="Lower Ground", LEFT($D1556)&amp;IF(ISNUMBER(FIND(" ",$D1556)),MID($D1556,FIND(" ",$D1556)+1,1),"")&amp;IF(ISNUMBER(FIND(" ",$D1556,FIND(" ",$D1556)+1)),MID($D1556,FIND(" ",$D1556,FIND(" ",$D1556)+1)+1,1),""),$D1556="Upper Ground", LEFT($D1556)&amp;IF(ISNUMBER(FIND(" ",$D1556)),MID($D1556,FIND(" ",$D1556)+1,1),"")&amp;IF(ISNUMBER(FIND(" ",$D1556,FIND(" ",$D1556)+1)),MID($D1556,FIND(" ",$D1556,FIND(" ",$D1556)+1)+1,1),"")),".0",$E1556), " ")</f>
        <v xml:space="preserve"> </v>
      </c>
      <c r="G1556" s="144"/>
      <c r="H1556" s="144"/>
      <c r="I1556" s="144"/>
      <c r="J1556" s="144"/>
      <c r="K1556" s="144"/>
      <c r="L1556" s="149" t="str" cm="1">
        <f t="array" ref="L1556">_xlfn.IFNA(
_xlfn.IFS(
AND($F1556=" ",$G1556=" ",$H1556=" "),"Please update all three: Surveyor Room Reference, Establishment Room Reference and Establishment Room Name",
AND(OR($I1556="General",$I1556="Open plan/ semi-open general",$I1556="Fitted",$I1556="Light practical (science)",$I1556="Light practical (other)",$I1556="Heavy practical (workshops)",$I1556="Heavy practical (clean)",$I1556="Large",$I1556="Storage"),$J1556=0,$K1556=0),"Please update Net Area or Non-net Area",
AND($B1556&lt;&gt;"OUT",$J1556=0,$I1556&lt;&gt;"Non-net",$M1556="85% Circulation"),"Net area not recorded for spaces with 85% circulation unusable type",
AND(OR($I1556="General",$I1556="Open plan/ semi-open general",$I1556="Fitted",$I1556="Light practical (science)",$I1556="Light practical (other)",$I1556="Heavy practical (workshops)",$I1556="Heavy practical (clean)",$I1556="Large",$I1556="Storage"),OR($J1556=0,ISBLANK($J1556))),"Net area not recorded in net spaces",
AND(OR($I1556="Non-net",$I1556="Outdoor space"),$J1556&gt;0),"Net Area Recorded in Non-net space",
AND($I1556="General",$J1556&gt;90),"This general space is over 90m2, please ensure that this space is entered as separate spaces if it usually used as separate spaces",
AND($I1556="Open plan/ semi-open general",$J1556&lt;27),"Open plan general space under 27m2",
AND(OR($K1556=0,ISBLANK($K1556)), $I1556="Non-net"),"Non-net area not recorded in non-net space"
),
" ")</f>
        <v xml:space="preserve"> </v>
      </c>
      <c r="M1556" s="144"/>
      <c r="N1556" s="144"/>
      <c r="O1556" s="144"/>
      <c r="P1556" s="144"/>
      <c r="Q1556" s="144"/>
      <c r="R1556" s="171"/>
      <c r="S1556" s="147">
        <f>NCA_Calculations!$P$1568</f>
        <v>0</v>
      </c>
      <c r="T1556" s="147">
        <f>NCA_Calculations!$Q$1568</f>
        <v>0</v>
      </c>
      <c r="U1556" s="144"/>
      <c r="V1556" s="144"/>
      <c r="W1556" s="149" t="str" cm="1">
        <f t="array" ref="W1556">_xlfn.IFNA(
_xlfn.IFS(
ISBLANK($U1556),"Missing space use.",
AND('Establishment details'!$C$14="Secondary",$V1556="Classbase"),"Invalid Status type",
AND(OR( $V1556="Classbase", $V1556="Teaching", $V1556="Early years",$V1556="SEND resourced"), NOT(ISBLANK($M1556))),"Space with status type and unusable type.",
AND($V1556= "Classbase",'Establishment details'!$C$22&gt;=10), "Classbase status is only valid in schools with a primary element.",
AND($I1556= "Large",$N1556 &gt; 3.5), "Large rooms with less than 3.5m height.",
AND(OR($V1556="Light practical (science)",$V1556="Light practical (science)",$V1556="Heavy practical (workshops)", $V1556="Heavy practical (clean)"), OR($O1556=0,ISBLANK($O1556))),"Missing sinks count for light and heavy practical spaces.",
AND($M1556 = "Other",ISBLANK($R1556)), "Invalid unusable type / missing note for other unusable type."
),
" ")</f>
        <v>Missing space use.</v>
      </c>
    </row>
    <row r="1557" spans="2:23" ht="15.75" x14ac:dyDescent="0.25">
      <c r="B1557" s="143"/>
      <c r="C1557" s="144"/>
      <c r="D1557" s="144"/>
      <c r="E1557" s="144"/>
      <c r="F1557" s="147" t="str" cm="1">
        <f t="array" ref="F1557">_xlfn.IFNA(CONCATENATE(_xlfn.IFS($D1557="Mezzanine",LEFT($D1557,1), $D1557="Ground Floor",LEFT($D1557,1),$D1557="Basment ",LEFT($D1557,1), $D1557="1st Floor", "0"&amp;LEFT($D1557,1), $D1557="2nd Floor", "0"&amp;LEFT($D1557,1), $D1557="3rd Floor", "0"&amp;LEFT($D1557,1), $D1557="4th Floor", "0"&amp;LEFT($D1557,1), $D1557="5th Floor", "0"&amp;LEFT($D1557,1), $D1557="6th Floor", "0"&amp;LEFT($D1557,1),$D1557="7th Floor", "0"&amp;LEFT($D1557,1),$D1557="8th Floor", "0"&amp;LEFT($D1557,1),$D1557="9th Floor", "0"&amp;LEFT($D1557,1),$D1557="10th Floor", LEFT($D1557,2),$D1557="11th Floor", LEFT($D1557,2),$D1557="12th Floor", LEFT($D1557,2),$D1557="13th Floor", LEFT($D1557,2), $D1557="Lower Ground", LEFT($D1557)&amp;IF(ISNUMBER(FIND(" ",$D1557)),MID($D1557,FIND(" ",$D1557)+1,1),"")&amp;IF(ISNUMBER(FIND(" ",$D1557,FIND(" ",$D1557)+1)),MID($D1557,FIND(" ",$D1557,FIND(" ",$D1557)+1)+1,1),""),$D1557="Upper Ground", LEFT($D1557)&amp;IF(ISNUMBER(FIND(" ",$D1557)),MID($D1557,FIND(" ",$D1557)+1,1),"")&amp;IF(ISNUMBER(FIND(" ",$D1557,FIND(" ",$D1557)+1)),MID($D1557,FIND(" ",$D1557,FIND(" ",$D1557)+1)+1,1),"")),".0",$E1557), " ")</f>
        <v xml:space="preserve"> </v>
      </c>
      <c r="G1557" s="144"/>
      <c r="H1557" s="144"/>
      <c r="I1557" s="144"/>
      <c r="J1557" s="144"/>
      <c r="K1557" s="144"/>
      <c r="L1557" s="149" t="str" cm="1">
        <f t="array" ref="L1557">_xlfn.IFNA(
_xlfn.IFS(
AND($F1557=" ",$G1557=" ",$H1557=" "),"Please update all three: Surveyor Room Reference, Establishment Room Reference and Establishment Room Name",
AND(OR($I1557="General",$I1557="Open plan/ semi-open general",$I1557="Fitted",$I1557="Light practical (science)",$I1557="Light practical (other)",$I1557="Heavy practical (workshops)",$I1557="Heavy practical (clean)",$I1557="Large",$I1557="Storage"),$J1557=0,$K1557=0),"Please update Net Area or Non-net Area",
AND($B1557&lt;&gt;"OUT",$J1557=0,$I1557&lt;&gt;"Non-net",$M1557="85% Circulation"),"Net area not recorded for spaces with 85% circulation unusable type",
AND(OR($I1557="General",$I1557="Open plan/ semi-open general",$I1557="Fitted",$I1557="Light practical (science)",$I1557="Light practical (other)",$I1557="Heavy practical (workshops)",$I1557="Heavy practical (clean)",$I1557="Large",$I1557="Storage"),OR($J1557=0,ISBLANK($J1557))),"Net area not recorded in net spaces",
AND(OR($I1557="Non-net",$I1557="Outdoor space"),$J1557&gt;0),"Net Area Recorded in Non-net space",
AND($I1557="General",$J1557&gt;90),"This general space is over 90m2, please ensure that this space is entered as separate spaces if it usually used as separate spaces",
AND($I1557="Open plan/ semi-open general",$J1557&lt;27),"Open plan general space under 27m2",
AND(OR($K1557=0,ISBLANK($K1557)), $I1557="Non-net"),"Non-net area not recorded in non-net space"
),
" ")</f>
        <v xml:space="preserve"> </v>
      </c>
      <c r="M1557" s="144"/>
      <c r="N1557" s="144"/>
      <c r="O1557" s="144"/>
      <c r="P1557" s="144"/>
      <c r="Q1557" s="144"/>
      <c r="R1557" s="171"/>
      <c r="S1557" s="147">
        <f>NCA_Calculations!$P$1569</f>
        <v>0</v>
      </c>
      <c r="T1557" s="147">
        <f>NCA_Calculations!$Q$1569</f>
        <v>0</v>
      </c>
      <c r="U1557" s="144"/>
      <c r="V1557" s="144"/>
      <c r="W1557" s="149" t="str" cm="1">
        <f t="array" ref="W1557">_xlfn.IFNA(
_xlfn.IFS(
ISBLANK($U1557),"Missing space use.",
AND('Establishment details'!$C$14="Secondary",$V1557="Classbase"),"Invalid Status type",
AND(OR( $V1557="Classbase", $V1557="Teaching", $V1557="Early years",$V1557="SEND resourced"), NOT(ISBLANK($M1557))),"Space with status type and unusable type.",
AND($V1557= "Classbase",'Establishment details'!$C$22&gt;=10), "Classbase status is only valid in schools with a primary element.",
AND($I1557= "Large",$N1557 &gt; 3.5), "Large rooms with less than 3.5m height.",
AND(OR($V1557="Light practical (science)",$V1557="Light practical (science)",$V1557="Heavy practical (workshops)", $V1557="Heavy practical (clean)"), OR($O1557=0,ISBLANK($O1557))),"Missing sinks count for light and heavy practical spaces.",
AND($M1557 = "Other",ISBLANK($R1557)), "Invalid unusable type / missing note for other unusable type."
),
" ")</f>
        <v>Missing space use.</v>
      </c>
    </row>
    <row r="1558" spans="2:23" ht="15.75" x14ac:dyDescent="0.25">
      <c r="B1558" s="143"/>
      <c r="C1558" s="144"/>
      <c r="D1558" s="144"/>
      <c r="E1558" s="144"/>
      <c r="F1558" s="147" t="str" cm="1">
        <f t="array" ref="F1558">_xlfn.IFNA(CONCATENATE(_xlfn.IFS($D1558="Mezzanine",LEFT($D1558,1), $D1558="Ground Floor",LEFT($D1558,1),$D1558="Basment ",LEFT($D1558,1), $D1558="1st Floor", "0"&amp;LEFT($D1558,1), $D1558="2nd Floor", "0"&amp;LEFT($D1558,1), $D1558="3rd Floor", "0"&amp;LEFT($D1558,1), $D1558="4th Floor", "0"&amp;LEFT($D1558,1), $D1558="5th Floor", "0"&amp;LEFT($D1558,1), $D1558="6th Floor", "0"&amp;LEFT($D1558,1),$D1558="7th Floor", "0"&amp;LEFT($D1558,1),$D1558="8th Floor", "0"&amp;LEFT($D1558,1),$D1558="9th Floor", "0"&amp;LEFT($D1558,1),$D1558="10th Floor", LEFT($D1558,2),$D1558="11th Floor", LEFT($D1558,2),$D1558="12th Floor", LEFT($D1558,2),$D1558="13th Floor", LEFT($D1558,2), $D1558="Lower Ground", LEFT($D1558)&amp;IF(ISNUMBER(FIND(" ",$D1558)),MID($D1558,FIND(" ",$D1558)+1,1),"")&amp;IF(ISNUMBER(FIND(" ",$D1558,FIND(" ",$D1558)+1)),MID($D1558,FIND(" ",$D1558,FIND(" ",$D1558)+1)+1,1),""),$D1558="Upper Ground", LEFT($D1558)&amp;IF(ISNUMBER(FIND(" ",$D1558)),MID($D1558,FIND(" ",$D1558)+1,1),"")&amp;IF(ISNUMBER(FIND(" ",$D1558,FIND(" ",$D1558)+1)),MID($D1558,FIND(" ",$D1558,FIND(" ",$D1558)+1)+1,1),"")),".0",$E1558), " ")</f>
        <v xml:space="preserve"> </v>
      </c>
      <c r="G1558" s="144"/>
      <c r="H1558" s="144"/>
      <c r="I1558" s="144"/>
      <c r="J1558" s="144"/>
      <c r="K1558" s="144"/>
      <c r="L1558" s="149" t="str" cm="1">
        <f t="array" ref="L1558">_xlfn.IFNA(
_xlfn.IFS(
AND($F1558=" ",$G1558=" ",$H1558=" "),"Please update all three: Surveyor Room Reference, Establishment Room Reference and Establishment Room Name",
AND(OR($I1558="General",$I1558="Open plan/ semi-open general",$I1558="Fitted",$I1558="Light practical (science)",$I1558="Light practical (other)",$I1558="Heavy practical (workshops)",$I1558="Heavy practical (clean)",$I1558="Large",$I1558="Storage"),$J1558=0,$K1558=0),"Please update Net Area or Non-net Area",
AND($B1558&lt;&gt;"OUT",$J1558=0,$I1558&lt;&gt;"Non-net",$M1558="85% Circulation"),"Net area not recorded for spaces with 85% circulation unusable type",
AND(OR($I1558="General",$I1558="Open plan/ semi-open general",$I1558="Fitted",$I1558="Light practical (science)",$I1558="Light practical (other)",$I1558="Heavy practical (workshops)",$I1558="Heavy practical (clean)",$I1558="Large",$I1558="Storage"),OR($J1558=0,ISBLANK($J1558))),"Net area not recorded in net spaces",
AND(OR($I1558="Non-net",$I1558="Outdoor space"),$J1558&gt;0),"Net Area Recorded in Non-net space",
AND($I1558="General",$J1558&gt;90),"This general space is over 90m2, please ensure that this space is entered as separate spaces if it usually used as separate spaces",
AND($I1558="Open plan/ semi-open general",$J1558&lt;27),"Open plan general space under 27m2",
AND(OR($K1558=0,ISBLANK($K1558)), $I1558="Non-net"),"Non-net area not recorded in non-net space"
),
" ")</f>
        <v xml:space="preserve"> </v>
      </c>
      <c r="M1558" s="144"/>
      <c r="N1558" s="144"/>
      <c r="O1558" s="144"/>
      <c r="P1558" s="144"/>
      <c r="Q1558" s="144"/>
      <c r="R1558" s="171"/>
      <c r="S1558" s="147">
        <f>NCA_Calculations!$P$1570</f>
        <v>0</v>
      </c>
      <c r="T1558" s="147">
        <f>NCA_Calculations!$Q$1570</f>
        <v>0</v>
      </c>
      <c r="U1558" s="144"/>
      <c r="V1558" s="144"/>
      <c r="W1558" s="149" t="str" cm="1">
        <f t="array" ref="W1558">_xlfn.IFNA(
_xlfn.IFS(
ISBLANK($U1558),"Missing space use.",
AND('Establishment details'!$C$14="Secondary",$V1558="Classbase"),"Invalid Status type",
AND(OR( $V1558="Classbase", $V1558="Teaching", $V1558="Early years",$V1558="SEND resourced"), NOT(ISBLANK($M1558))),"Space with status type and unusable type.",
AND($V1558= "Classbase",'Establishment details'!$C$22&gt;=10), "Classbase status is only valid in schools with a primary element.",
AND($I1558= "Large",$N1558 &gt; 3.5), "Large rooms with less than 3.5m height.",
AND(OR($V1558="Light practical (science)",$V1558="Light practical (science)",$V1558="Heavy practical (workshops)", $V1558="Heavy practical (clean)"), OR($O1558=0,ISBLANK($O1558))),"Missing sinks count for light and heavy practical spaces.",
AND($M1558 = "Other",ISBLANK($R1558)), "Invalid unusable type / missing note for other unusable type."
),
" ")</f>
        <v>Missing space use.</v>
      </c>
    </row>
    <row r="1559" spans="2:23" ht="15.75" x14ac:dyDescent="0.25">
      <c r="B1559" s="143"/>
      <c r="C1559" s="144"/>
      <c r="D1559" s="144"/>
      <c r="E1559" s="144"/>
      <c r="F1559" s="147" t="str" cm="1">
        <f t="array" ref="F1559">_xlfn.IFNA(CONCATENATE(_xlfn.IFS($D1559="Mezzanine",LEFT($D1559,1), $D1559="Ground Floor",LEFT($D1559,1),$D1559="Basment ",LEFT($D1559,1), $D1559="1st Floor", "0"&amp;LEFT($D1559,1), $D1559="2nd Floor", "0"&amp;LEFT($D1559,1), $D1559="3rd Floor", "0"&amp;LEFT($D1559,1), $D1559="4th Floor", "0"&amp;LEFT($D1559,1), $D1559="5th Floor", "0"&amp;LEFT($D1559,1), $D1559="6th Floor", "0"&amp;LEFT($D1559,1),$D1559="7th Floor", "0"&amp;LEFT($D1559,1),$D1559="8th Floor", "0"&amp;LEFT($D1559,1),$D1559="9th Floor", "0"&amp;LEFT($D1559,1),$D1559="10th Floor", LEFT($D1559,2),$D1559="11th Floor", LEFT($D1559,2),$D1559="12th Floor", LEFT($D1559,2),$D1559="13th Floor", LEFT($D1559,2), $D1559="Lower Ground", LEFT($D1559)&amp;IF(ISNUMBER(FIND(" ",$D1559)),MID($D1559,FIND(" ",$D1559)+1,1),"")&amp;IF(ISNUMBER(FIND(" ",$D1559,FIND(" ",$D1559)+1)),MID($D1559,FIND(" ",$D1559,FIND(" ",$D1559)+1)+1,1),""),$D1559="Upper Ground", LEFT($D1559)&amp;IF(ISNUMBER(FIND(" ",$D1559)),MID($D1559,FIND(" ",$D1559)+1,1),"")&amp;IF(ISNUMBER(FIND(" ",$D1559,FIND(" ",$D1559)+1)),MID($D1559,FIND(" ",$D1559,FIND(" ",$D1559)+1)+1,1),"")),".0",$E1559), " ")</f>
        <v xml:space="preserve"> </v>
      </c>
      <c r="G1559" s="144"/>
      <c r="H1559" s="144"/>
      <c r="I1559" s="144"/>
      <c r="J1559" s="144"/>
      <c r="K1559" s="144"/>
      <c r="L1559" s="149" t="str" cm="1">
        <f t="array" ref="L1559">_xlfn.IFNA(
_xlfn.IFS(
AND($F1559=" ",$G1559=" ",$H1559=" "),"Please update all three: Surveyor Room Reference, Establishment Room Reference and Establishment Room Name",
AND(OR($I1559="General",$I1559="Open plan/ semi-open general",$I1559="Fitted",$I1559="Light practical (science)",$I1559="Light practical (other)",$I1559="Heavy practical (workshops)",$I1559="Heavy practical (clean)",$I1559="Large",$I1559="Storage"),$J1559=0,$K1559=0),"Please update Net Area or Non-net Area",
AND($B1559&lt;&gt;"OUT",$J1559=0,$I1559&lt;&gt;"Non-net",$M1559="85% Circulation"),"Net area not recorded for spaces with 85% circulation unusable type",
AND(OR($I1559="General",$I1559="Open plan/ semi-open general",$I1559="Fitted",$I1559="Light practical (science)",$I1559="Light practical (other)",$I1559="Heavy practical (workshops)",$I1559="Heavy practical (clean)",$I1559="Large",$I1559="Storage"),OR($J1559=0,ISBLANK($J1559))),"Net area not recorded in net spaces",
AND(OR($I1559="Non-net",$I1559="Outdoor space"),$J1559&gt;0),"Net Area Recorded in Non-net space",
AND($I1559="General",$J1559&gt;90),"This general space is over 90m2, please ensure that this space is entered as separate spaces if it usually used as separate spaces",
AND($I1559="Open plan/ semi-open general",$J1559&lt;27),"Open plan general space under 27m2",
AND(OR($K1559=0,ISBLANK($K1559)), $I1559="Non-net"),"Non-net area not recorded in non-net space"
),
" ")</f>
        <v xml:space="preserve"> </v>
      </c>
      <c r="M1559" s="144"/>
      <c r="N1559" s="144"/>
      <c r="O1559" s="144"/>
      <c r="P1559" s="144"/>
      <c r="Q1559" s="144"/>
      <c r="R1559" s="171"/>
      <c r="S1559" s="147">
        <f>NCA_Calculations!$P$1571</f>
        <v>0</v>
      </c>
      <c r="T1559" s="147">
        <f>NCA_Calculations!$Q$1571</f>
        <v>0</v>
      </c>
      <c r="U1559" s="144"/>
      <c r="V1559" s="144"/>
      <c r="W1559" s="149" t="str" cm="1">
        <f t="array" ref="W1559">_xlfn.IFNA(
_xlfn.IFS(
ISBLANK($U1559),"Missing space use.",
AND('Establishment details'!$C$14="Secondary",$V1559="Classbase"),"Invalid Status type",
AND(OR( $V1559="Classbase", $V1559="Teaching", $V1559="Early years",$V1559="SEND resourced"), NOT(ISBLANK($M1559))),"Space with status type and unusable type.",
AND($V1559= "Classbase",'Establishment details'!$C$22&gt;=10), "Classbase status is only valid in schools with a primary element.",
AND($I1559= "Large",$N1559 &gt; 3.5), "Large rooms with less than 3.5m height.",
AND(OR($V1559="Light practical (science)",$V1559="Light practical (science)",$V1559="Heavy practical (workshops)", $V1559="Heavy practical (clean)"), OR($O1559=0,ISBLANK($O1559))),"Missing sinks count for light and heavy practical spaces.",
AND($M1559 = "Other",ISBLANK($R1559)), "Invalid unusable type / missing note for other unusable type."
),
" ")</f>
        <v>Missing space use.</v>
      </c>
    </row>
    <row r="1560" spans="2:23" ht="15.75" x14ac:dyDescent="0.25">
      <c r="B1560" s="143"/>
      <c r="C1560" s="144"/>
      <c r="D1560" s="144"/>
      <c r="E1560" s="144"/>
      <c r="F1560" s="147" t="str" cm="1">
        <f t="array" ref="F1560">_xlfn.IFNA(CONCATENATE(_xlfn.IFS($D1560="Mezzanine",LEFT($D1560,1), $D1560="Ground Floor",LEFT($D1560,1),$D1560="Basment ",LEFT($D1560,1), $D1560="1st Floor", "0"&amp;LEFT($D1560,1), $D1560="2nd Floor", "0"&amp;LEFT($D1560,1), $D1560="3rd Floor", "0"&amp;LEFT($D1560,1), $D1560="4th Floor", "0"&amp;LEFT($D1560,1), $D1560="5th Floor", "0"&amp;LEFT($D1560,1), $D1560="6th Floor", "0"&amp;LEFT($D1560,1),$D1560="7th Floor", "0"&amp;LEFT($D1560,1),$D1560="8th Floor", "0"&amp;LEFT($D1560,1),$D1560="9th Floor", "0"&amp;LEFT($D1560,1),$D1560="10th Floor", LEFT($D1560,2),$D1560="11th Floor", LEFT($D1560,2),$D1560="12th Floor", LEFT($D1560,2),$D1560="13th Floor", LEFT($D1560,2), $D1560="Lower Ground", LEFT($D1560)&amp;IF(ISNUMBER(FIND(" ",$D1560)),MID($D1560,FIND(" ",$D1560)+1,1),"")&amp;IF(ISNUMBER(FIND(" ",$D1560,FIND(" ",$D1560)+1)),MID($D1560,FIND(" ",$D1560,FIND(" ",$D1560)+1)+1,1),""),$D1560="Upper Ground", LEFT($D1560)&amp;IF(ISNUMBER(FIND(" ",$D1560)),MID($D1560,FIND(" ",$D1560)+1,1),"")&amp;IF(ISNUMBER(FIND(" ",$D1560,FIND(" ",$D1560)+1)),MID($D1560,FIND(" ",$D1560,FIND(" ",$D1560)+1)+1,1),"")),".0",$E1560), " ")</f>
        <v xml:space="preserve"> </v>
      </c>
      <c r="G1560" s="144"/>
      <c r="H1560" s="144"/>
      <c r="I1560" s="144"/>
      <c r="J1560" s="144"/>
      <c r="K1560" s="144"/>
      <c r="L1560" s="149" t="str" cm="1">
        <f t="array" ref="L1560">_xlfn.IFNA(
_xlfn.IFS(
AND($F1560=" ",$G1560=" ",$H1560=" "),"Please update all three: Surveyor Room Reference, Establishment Room Reference and Establishment Room Name",
AND(OR($I1560="General",$I1560="Open plan/ semi-open general",$I1560="Fitted",$I1560="Light practical (science)",$I1560="Light practical (other)",$I1560="Heavy practical (workshops)",$I1560="Heavy practical (clean)",$I1560="Large",$I1560="Storage"),$J1560=0,$K1560=0),"Please update Net Area or Non-net Area",
AND($B1560&lt;&gt;"OUT",$J1560=0,$I1560&lt;&gt;"Non-net",$M1560="85% Circulation"),"Net area not recorded for spaces with 85% circulation unusable type",
AND(OR($I1560="General",$I1560="Open plan/ semi-open general",$I1560="Fitted",$I1560="Light practical (science)",$I1560="Light practical (other)",$I1560="Heavy practical (workshops)",$I1560="Heavy practical (clean)",$I1560="Large",$I1560="Storage"),OR($J1560=0,ISBLANK($J1560))),"Net area not recorded in net spaces",
AND(OR($I1560="Non-net",$I1560="Outdoor space"),$J1560&gt;0),"Net Area Recorded in Non-net space",
AND($I1560="General",$J1560&gt;90),"This general space is over 90m2, please ensure that this space is entered as separate spaces if it usually used as separate spaces",
AND($I1560="Open plan/ semi-open general",$J1560&lt;27),"Open plan general space under 27m2",
AND(OR($K1560=0,ISBLANK($K1560)), $I1560="Non-net"),"Non-net area not recorded in non-net space"
),
" ")</f>
        <v xml:space="preserve"> </v>
      </c>
      <c r="M1560" s="144"/>
      <c r="N1560" s="144"/>
      <c r="O1560" s="144"/>
      <c r="P1560" s="144"/>
      <c r="Q1560" s="144"/>
      <c r="R1560" s="171"/>
      <c r="S1560" s="147">
        <f>NCA_Calculations!$P$1572</f>
        <v>0</v>
      </c>
      <c r="T1560" s="147">
        <f>NCA_Calculations!$Q$1572</f>
        <v>0</v>
      </c>
      <c r="U1560" s="144"/>
      <c r="V1560" s="144"/>
      <c r="W1560" s="149" t="str" cm="1">
        <f t="array" ref="W1560">_xlfn.IFNA(
_xlfn.IFS(
ISBLANK($U1560),"Missing space use.",
AND('Establishment details'!$C$14="Secondary",$V1560="Classbase"),"Invalid Status type",
AND(OR( $V1560="Classbase", $V1560="Teaching", $V1560="Early years",$V1560="SEND resourced"), NOT(ISBLANK($M1560))),"Space with status type and unusable type.",
AND($V1560= "Classbase",'Establishment details'!$C$22&gt;=10), "Classbase status is only valid in schools with a primary element.",
AND($I1560= "Large",$N1560 &gt; 3.5), "Large rooms with less than 3.5m height.",
AND(OR($V1560="Light practical (science)",$V1560="Light practical (science)",$V1560="Heavy practical (workshops)", $V1560="Heavy practical (clean)"), OR($O1560=0,ISBLANK($O1560))),"Missing sinks count for light and heavy practical spaces.",
AND($M1560 = "Other",ISBLANK($R1560)), "Invalid unusable type / missing note for other unusable type."
),
" ")</f>
        <v>Missing space use.</v>
      </c>
    </row>
    <row r="1561" spans="2:23" ht="15.75" x14ac:dyDescent="0.25">
      <c r="B1561" s="143"/>
      <c r="C1561" s="144"/>
      <c r="D1561" s="144"/>
      <c r="E1561" s="144"/>
      <c r="F1561" s="147" t="str" cm="1">
        <f t="array" ref="F1561">_xlfn.IFNA(CONCATENATE(_xlfn.IFS($D1561="Mezzanine",LEFT($D1561,1), $D1561="Ground Floor",LEFT($D1561,1),$D1561="Basment ",LEFT($D1561,1), $D1561="1st Floor", "0"&amp;LEFT($D1561,1), $D1561="2nd Floor", "0"&amp;LEFT($D1561,1), $D1561="3rd Floor", "0"&amp;LEFT($D1561,1), $D1561="4th Floor", "0"&amp;LEFT($D1561,1), $D1561="5th Floor", "0"&amp;LEFT($D1561,1), $D1561="6th Floor", "0"&amp;LEFT($D1561,1),$D1561="7th Floor", "0"&amp;LEFT($D1561,1),$D1561="8th Floor", "0"&amp;LEFT($D1561,1),$D1561="9th Floor", "0"&amp;LEFT($D1561,1),$D1561="10th Floor", LEFT($D1561,2),$D1561="11th Floor", LEFT($D1561,2),$D1561="12th Floor", LEFT($D1561,2),$D1561="13th Floor", LEFT($D1561,2), $D1561="Lower Ground", LEFT($D1561)&amp;IF(ISNUMBER(FIND(" ",$D1561)),MID($D1561,FIND(" ",$D1561)+1,1),"")&amp;IF(ISNUMBER(FIND(" ",$D1561,FIND(" ",$D1561)+1)),MID($D1561,FIND(" ",$D1561,FIND(" ",$D1561)+1)+1,1),""),$D1561="Upper Ground", LEFT($D1561)&amp;IF(ISNUMBER(FIND(" ",$D1561)),MID($D1561,FIND(" ",$D1561)+1,1),"")&amp;IF(ISNUMBER(FIND(" ",$D1561,FIND(" ",$D1561)+1)),MID($D1561,FIND(" ",$D1561,FIND(" ",$D1561)+1)+1,1),"")),".0",$E1561), " ")</f>
        <v xml:space="preserve"> </v>
      </c>
      <c r="G1561" s="144"/>
      <c r="H1561" s="144"/>
      <c r="I1561" s="144"/>
      <c r="J1561" s="144"/>
      <c r="K1561" s="144"/>
      <c r="L1561" s="149" t="str" cm="1">
        <f t="array" ref="L1561">_xlfn.IFNA(
_xlfn.IFS(
AND($F1561=" ",$G1561=" ",$H1561=" "),"Please update all three: Surveyor Room Reference, Establishment Room Reference and Establishment Room Name",
AND(OR($I1561="General",$I1561="Open plan/ semi-open general",$I1561="Fitted",$I1561="Light practical (science)",$I1561="Light practical (other)",$I1561="Heavy practical (workshops)",$I1561="Heavy practical (clean)",$I1561="Large",$I1561="Storage"),$J1561=0,$K1561=0),"Please update Net Area or Non-net Area",
AND($B1561&lt;&gt;"OUT",$J1561=0,$I1561&lt;&gt;"Non-net",$M1561="85% Circulation"),"Net area not recorded for spaces with 85% circulation unusable type",
AND(OR($I1561="General",$I1561="Open plan/ semi-open general",$I1561="Fitted",$I1561="Light practical (science)",$I1561="Light practical (other)",$I1561="Heavy practical (workshops)",$I1561="Heavy practical (clean)",$I1561="Large",$I1561="Storage"),OR($J1561=0,ISBLANK($J1561))),"Net area not recorded in net spaces",
AND(OR($I1561="Non-net",$I1561="Outdoor space"),$J1561&gt;0),"Net Area Recorded in Non-net space",
AND($I1561="General",$J1561&gt;90),"This general space is over 90m2, please ensure that this space is entered as separate spaces if it usually used as separate spaces",
AND($I1561="Open plan/ semi-open general",$J1561&lt;27),"Open plan general space under 27m2",
AND(OR($K1561=0,ISBLANK($K1561)), $I1561="Non-net"),"Non-net area not recorded in non-net space"
),
" ")</f>
        <v xml:space="preserve"> </v>
      </c>
      <c r="M1561" s="144"/>
      <c r="N1561" s="144"/>
      <c r="O1561" s="144"/>
      <c r="P1561" s="144"/>
      <c r="Q1561" s="144"/>
      <c r="R1561" s="171"/>
      <c r="S1561" s="147">
        <f>NCA_Calculations!$P$1573</f>
        <v>0</v>
      </c>
      <c r="T1561" s="147">
        <f>NCA_Calculations!$Q$1573</f>
        <v>0</v>
      </c>
      <c r="U1561" s="144"/>
      <c r="V1561" s="144"/>
      <c r="W1561" s="149" t="str" cm="1">
        <f t="array" ref="W1561">_xlfn.IFNA(
_xlfn.IFS(
ISBLANK($U1561),"Missing space use.",
AND('Establishment details'!$C$14="Secondary",$V1561="Classbase"),"Invalid Status type",
AND(OR( $V1561="Classbase", $V1561="Teaching", $V1561="Early years",$V1561="SEND resourced"), NOT(ISBLANK($M1561))),"Space with status type and unusable type.",
AND($V1561= "Classbase",'Establishment details'!$C$22&gt;=10), "Classbase status is only valid in schools with a primary element.",
AND($I1561= "Large",$N1561 &gt; 3.5), "Large rooms with less than 3.5m height.",
AND(OR($V1561="Light practical (science)",$V1561="Light practical (science)",$V1561="Heavy practical (workshops)", $V1561="Heavy practical (clean)"), OR($O1561=0,ISBLANK($O1561))),"Missing sinks count for light and heavy practical spaces.",
AND($M1561 = "Other",ISBLANK($R1561)), "Invalid unusable type / missing note for other unusable type."
),
" ")</f>
        <v>Missing space use.</v>
      </c>
    </row>
    <row r="1562" spans="2:23" ht="15.75" x14ac:dyDescent="0.25">
      <c r="B1562" s="143"/>
      <c r="C1562" s="144"/>
      <c r="D1562" s="144"/>
      <c r="E1562" s="144"/>
      <c r="F1562" s="147" t="str" cm="1">
        <f t="array" ref="F1562">_xlfn.IFNA(CONCATENATE(_xlfn.IFS($D1562="Mezzanine",LEFT($D1562,1), $D1562="Ground Floor",LEFT($D1562,1),$D1562="Basment ",LEFT($D1562,1), $D1562="1st Floor", "0"&amp;LEFT($D1562,1), $D1562="2nd Floor", "0"&amp;LEFT($D1562,1), $D1562="3rd Floor", "0"&amp;LEFT($D1562,1), $D1562="4th Floor", "0"&amp;LEFT($D1562,1), $D1562="5th Floor", "0"&amp;LEFT($D1562,1), $D1562="6th Floor", "0"&amp;LEFT($D1562,1),$D1562="7th Floor", "0"&amp;LEFT($D1562,1),$D1562="8th Floor", "0"&amp;LEFT($D1562,1),$D1562="9th Floor", "0"&amp;LEFT($D1562,1),$D1562="10th Floor", LEFT($D1562,2),$D1562="11th Floor", LEFT($D1562,2),$D1562="12th Floor", LEFT($D1562,2),$D1562="13th Floor", LEFT($D1562,2), $D1562="Lower Ground", LEFT($D1562)&amp;IF(ISNUMBER(FIND(" ",$D1562)),MID($D1562,FIND(" ",$D1562)+1,1),"")&amp;IF(ISNUMBER(FIND(" ",$D1562,FIND(" ",$D1562)+1)),MID($D1562,FIND(" ",$D1562,FIND(" ",$D1562)+1)+1,1),""),$D1562="Upper Ground", LEFT($D1562)&amp;IF(ISNUMBER(FIND(" ",$D1562)),MID($D1562,FIND(" ",$D1562)+1,1),"")&amp;IF(ISNUMBER(FIND(" ",$D1562,FIND(" ",$D1562)+1)),MID($D1562,FIND(" ",$D1562,FIND(" ",$D1562)+1)+1,1),"")),".0",$E1562), " ")</f>
        <v xml:space="preserve"> </v>
      </c>
      <c r="G1562" s="144"/>
      <c r="H1562" s="144"/>
      <c r="I1562" s="144"/>
      <c r="J1562" s="144"/>
      <c r="K1562" s="144"/>
      <c r="L1562" s="149" t="str" cm="1">
        <f t="array" ref="L1562">_xlfn.IFNA(
_xlfn.IFS(
AND($F1562=" ",$G1562=" ",$H1562=" "),"Please update all three: Surveyor Room Reference, Establishment Room Reference and Establishment Room Name",
AND(OR($I1562="General",$I1562="Open plan/ semi-open general",$I1562="Fitted",$I1562="Light practical (science)",$I1562="Light practical (other)",$I1562="Heavy practical (workshops)",$I1562="Heavy practical (clean)",$I1562="Large",$I1562="Storage"),$J1562=0,$K1562=0),"Please update Net Area or Non-net Area",
AND($B1562&lt;&gt;"OUT",$J1562=0,$I1562&lt;&gt;"Non-net",$M1562="85% Circulation"),"Net area not recorded for spaces with 85% circulation unusable type",
AND(OR($I1562="General",$I1562="Open plan/ semi-open general",$I1562="Fitted",$I1562="Light practical (science)",$I1562="Light practical (other)",$I1562="Heavy practical (workshops)",$I1562="Heavy practical (clean)",$I1562="Large",$I1562="Storage"),OR($J1562=0,ISBLANK($J1562))),"Net area not recorded in net spaces",
AND(OR($I1562="Non-net",$I1562="Outdoor space"),$J1562&gt;0),"Net Area Recorded in Non-net space",
AND($I1562="General",$J1562&gt;90),"This general space is over 90m2, please ensure that this space is entered as separate spaces if it usually used as separate spaces",
AND($I1562="Open plan/ semi-open general",$J1562&lt;27),"Open plan general space under 27m2",
AND(OR($K1562=0,ISBLANK($K1562)), $I1562="Non-net"),"Non-net area not recorded in non-net space"
),
" ")</f>
        <v xml:space="preserve"> </v>
      </c>
      <c r="M1562" s="144"/>
      <c r="N1562" s="144"/>
      <c r="O1562" s="144"/>
      <c r="P1562" s="144"/>
      <c r="Q1562" s="144"/>
      <c r="R1562" s="171"/>
      <c r="S1562" s="147">
        <f>NCA_Calculations!$P$1574</f>
        <v>0</v>
      </c>
      <c r="T1562" s="147">
        <f>NCA_Calculations!$Q$1574</f>
        <v>0</v>
      </c>
      <c r="U1562" s="144"/>
      <c r="V1562" s="144"/>
      <c r="W1562" s="149" t="str" cm="1">
        <f t="array" ref="W1562">_xlfn.IFNA(
_xlfn.IFS(
ISBLANK($U1562),"Missing space use.",
AND('Establishment details'!$C$14="Secondary",$V1562="Classbase"),"Invalid Status type",
AND(OR( $V1562="Classbase", $V1562="Teaching", $V1562="Early years",$V1562="SEND resourced"), NOT(ISBLANK($M1562))),"Space with status type and unusable type.",
AND($V1562= "Classbase",'Establishment details'!$C$22&gt;=10), "Classbase status is only valid in schools with a primary element.",
AND($I1562= "Large",$N1562 &gt; 3.5), "Large rooms with less than 3.5m height.",
AND(OR($V1562="Light practical (science)",$V1562="Light practical (science)",$V1562="Heavy practical (workshops)", $V1562="Heavy practical (clean)"), OR($O1562=0,ISBLANK($O1562))),"Missing sinks count for light and heavy practical spaces.",
AND($M1562 = "Other",ISBLANK($R1562)), "Invalid unusable type / missing note for other unusable type."
),
" ")</f>
        <v>Missing space use.</v>
      </c>
    </row>
    <row r="1563" spans="2:23" ht="15.75" x14ac:dyDescent="0.25">
      <c r="B1563" s="143"/>
      <c r="C1563" s="144"/>
      <c r="D1563" s="144"/>
      <c r="E1563" s="144"/>
      <c r="F1563" s="147" t="str" cm="1">
        <f t="array" ref="F1563">_xlfn.IFNA(CONCATENATE(_xlfn.IFS($D1563="Mezzanine",LEFT($D1563,1), $D1563="Ground Floor",LEFT($D1563,1),$D1563="Basment ",LEFT($D1563,1), $D1563="1st Floor", "0"&amp;LEFT($D1563,1), $D1563="2nd Floor", "0"&amp;LEFT($D1563,1), $D1563="3rd Floor", "0"&amp;LEFT($D1563,1), $D1563="4th Floor", "0"&amp;LEFT($D1563,1), $D1563="5th Floor", "0"&amp;LEFT($D1563,1), $D1563="6th Floor", "0"&amp;LEFT($D1563,1),$D1563="7th Floor", "0"&amp;LEFT($D1563,1),$D1563="8th Floor", "0"&amp;LEFT($D1563,1),$D1563="9th Floor", "0"&amp;LEFT($D1563,1),$D1563="10th Floor", LEFT($D1563,2),$D1563="11th Floor", LEFT($D1563,2),$D1563="12th Floor", LEFT($D1563,2),$D1563="13th Floor", LEFT($D1563,2), $D1563="Lower Ground", LEFT($D1563)&amp;IF(ISNUMBER(FIND(" ",$D1563)),MID($D1563,FIND(" ",$D1563)+1,1),"")&amp;IF(ISNUMBER(FIND(" ",$D1563,FIND(" ",$D1563)+1)),MID($D1563,FIND(" ",$D1563,FIND(" ",$D1563)+1)+1,1),""),$D1563="Upper Ground", LEFT($D1563)&amp;IF(ISNUMBER(FIND(" ",$D1563)),MID($D1563,FIND(" ",$D1563)+1,1),"")&amp;IF(ISNUMBER(FIND(" ",$D1563,FIND(" ",$D1563)+1)),MID($D1563,FIND(" ",$D1563,FIND(" ",$D1563)+1)+1,1),"")),".0",$E1563), " ")</f>
        <v xml:space="preserve"> </v>
      </c>
      <c r="G1563" s="144"/>
      <c r="H1563" s="144"/>
      <c r="I1563" s="144"/>
      <c r="J1563" s="144"/>
      <c r="K1563" s="144"/>
      <c r="L1563" s="149" t="str" cm="1">
        <f t="array" ref="L1563">_xlfn.IFNA(
_xlfn.IFS(
AND($F1563=" ",$G1563=" ",$H1563=" "),"Please update all three: Surveyor Room Reference, Establishment Room Reference and Establishment Room Name",
AND(OR($I1563="General",$I1563="Open plan/ semi-open general",$I1563="Fitted",$I1563="Light practical (science)",$I1563="Light practical (other)",$I1563="Heavy practical (workshops)",$I1563="Heavy practical (clean)",$I1563="Large",$I1563="Storage"),$J1563=0,$K1563=0),"Please update Net Area or Non-net Area",
AND($B1563&lt;&gt;"OUT",$J1563=0,$I1563&lt;&gt;"Non-net",$M1563="85% Circulation"),"Net area not recorded for spaces with 85% circulation unusable type",
AND(OR($I1563="General",$I1563="Open plan/ semi-open general",$I1563="Fitted",$I1563="Light practical (science)",$I1563="Light practical (other)",$I1563="Heavy practical (workshops)",$I1563="Heavy practical (clean)",$I1563="Large",$I1563="Storage"),OR($J1563=0,ISBLANK($J1563))),"Net area not recorded in net spaces",
AND(OR($I1563="Non-net",$I1563="Outdoor space"),$J1563&gt;0),"Net Area Recorded in Non-net space",
AND($I1563="General",$J1563&gt;90),"This general space is over 90m2, please ensure that this space is entered as separate spaces if it usually used as separate spaces",
AND($I1563="Open plan/ semi-open general",$J1563&lt;27),"Open plan general space under 27m2",
AND(OR($K1563=0,ISBLANK($K1563)), $I1563="Non-net"),"Non-net area not recorded in non-net space"
),
" ")</f>
        <v xml:space="preserve"> </v>
      </c>
      <c r="M1563" s="144"/>
      <c r="N1563" s="144"/>
      <c r="O1563" s="144"/>
      <c r="P1563" s="144"/>
      <c r="Q1563" s="144"/>
      <c r="R1563" s="171"/>
      <c r="S1563" s="147">
        <f>NCA_Calculations!$P$1575</f>
        <v>0</v>
      </c>
      <c r="T1563" s="147">
        <f>NCA_Calculations!$Q$1575</f>
        <v>0</v>
      </c>
      <c r="U1563" s="144"/>
      <c r="V1563" s="144"/>
      <c r="W1563" s="149" t="str" cm="1">
        <f t="array" ref="W1563">_xlfn.IFNA(
_xlfn.IFS(
ISBLANK($U1563),"Missing space use.",
AND('Establishment details'!$C$14="Secondary",$V1563="Classbase"),"Invalid Status type",
AND(OR( $V1563="Classbase", $V1563="Teaching", $V1563="Early years",$V1563="SEND resourced"), NOT(ISBLANK($M1563))),"Space with status type and unusable type.",
AND($V1563= "Classbase",'Establishment details'!$C$22&gt;=10), "Classbase status is only valid in schools with a primary element.",
AND($I1563= "Large",$N1563 &gt; 3.5), "Large rooms with less than 3.5m height.",
AND(OR($V1563="Light practical (science)",$V1563="Light practical (science)",$V1563="Heavy practical (workshops)", $V1563="Heavy practical (clean)"), OR($O1563=0,ISBLANK($O1563))),"Missing sinks count for light and heavy practical spaces.",
AND($M1563 = "Other",ISBLANK($R1563)), "Invalid unusable type / missing note for other unusable type."
),
" ")</f>
        <v>Missing space use.</v>
      </c>
    </row>
    <row r="1564" spans="2:23" ht="15.75" x14ac:dyDescent="0.25">
      <c r="B1564" s="143"/>
      <c r="C1564" s="144"/>
      <c r="D1564" s="144"/>
      <c r="E1564" s="144"/>
      <c r="F1564" s="147" t="str" cm="1">
        <f t="array" ref="F1564">_xlfn.IFNA(CONCATENATE(_xlfn.IFS($D1564="Mezzanine",LEFT($D1564,1), $D1564="Ground Floor",LEFT($D1564,1),$D1564="Basment ",LEFT($D1564,1), $D1564="1st Floor", "0"&amp;LEFT($D1564,1), $D1564="2nd Floor", "0"&amp;LEFT($D1564,1), $D1564="3rd Floor", "0"&amp;LEFT($D1564,1), $D1564="4th Floor", "0"&amp;LEFT($D1564,1), $D1564="5th Floor", "0"&amp;LEFT($D1564,1), $D1564="6th Floor", "0"&amp;LEFT($D1564,1),$D1564="7th Floor", "0"&amp;LEFT($D1564,1),$D1564="8th Floor", "0"&amp;LEFT($D1564,1),$D1564="9th Floor", "0"&amp;LEFT($D1564,1),$D1564="10th Floor", LEFT($D1564,2),$D1564="11th Floor", LEFT($D1564,2),$D1564="12th Floor", LEFT($D1564,2),$D1564="13th Floor", LEFT($D1564,2), $D1564="Lower Ground", LEFT($D1564)&amp;IF(ISNUMBER(FIND(" ",$D1564)),MID($D1564,FIND(" ",$D1564)+1,1),"")&amp;IF(ISNUMBER(FIND(" ",$D1564,FIND(" ",$D1564)+1)),MID($D1564,FIND(" ",$D1564,FIND(" ",$D1564)+1)+1,1),""),$D1564="Upper Ground", LEFT($D1564)&amp;IF(ISNUMBER(FIND(" ",$D1564)),MID($D1564,FIND(" ",$D1564)+1,1),"")&amp;IF(ISNUMBER(FIND(" ",$D1564,FIND(" ",$D1564)+1)),MID($D1564,FIND(" ",$D1564,FIND(" ",$D1564)+1)+1,1),"")),".0",$E1564), " ")</f>
        <v xml:space="preserve"> </v>
      </c>
      <c r="G1564" s="144"/>
      <c r="H1564" s="144"/>
      <c r="I1564" s="144"/>
      <c r="J1564" s="144"/>
      <c r="K1564" s="144"/>
      <c r="L1564" s="149" t="str" cm="1">
        <f t="array" ref="L1564">_xlfn.IFNA(
_xlfn.IFS(
AND($F1564=" ",$G1564=" ",$H1564=" "),"Please update all three: Surveyor Room Reference, Establishment Room Reference and Establishment Room Name",
AND(OR($I1564="General",$I1564="Open plan/ semi-open general",$I1564="Fitted",$I1564="Light practical (science)",$I1564="Light practical (other)",$I1564="Heavy practical (workshops)",$I1564="Heavy practical (clean)",$I1564="Large",$I1564="Storage"),$J1564=0,$K1564=0),"Please update Net Area or Non-net Area",
AND($B1564&lt;&gt;"OUT",$J1564=0,$I1564&lt;&gt;"Non-net",$M1564="85% Circulation"),"Net area not recorded for spaces with 85% circulation unusable type",
AND(OR($I1564="General",$I1564="Open plan/ semi-open general",$I1564="Fitted",$I1564="Light practical (science)",$I1564="Light practical (other)",$I1564="Heavy practical (workshops)",$I1564="Heavy practical (clean)",$I1564="Large",$I1564="Storage"),OR($J1564=0,ISBLANK($J1564))),"Net area not recorded in net spaces",
AND(OR($I1564="Non-net",$I1564="Outdoor space"),$J1564&gt;0),"Net Area Recorded in Non-net space",
AND($I1564="General",$J1564&gt;90),"This general space is over 90m2, please ensure that this space is entered as separate spaces if it usually used as separate spaces",
AND($I1564="Open plan/ semi-open general",$J1564&lt;27),"Open plan general space under 27m2",
AND(OR($K1564=0,ISBLANK($K1564)), $I1564="Non-net"),"Non-net area not recorded in non-net space"
),
" ")</f>
        <v xml:space="preserve"> </v>
      </c>
      <c r="M1564" s="144"/>
      <c r="N1564" s="144"/>
      <c r="O1564" s="144"/>
      <c r="P1564" s="144"/>
      <c r="Q1564" s="144"/>
      <c r="R1564" s="171"/>
      <c r="S1564" s="147">
        <f>NCA_Calculations!$P$1576</f>
        <v>0</v>
      </c>
      <c r="T1564" s="147">
        <f>NCA_Calculations!$Q$1576</f>
        <v>0</v>
      </c>
      <c r="U1564" s="144"/>
      <c r="V1564" s="144"/>
      <c r="W1564" s="149" t="str" cm="1">
        <f t="array" ref="W1564">_xlfn.IFNA(
_xlfn.IFS(
ISBLANK($U1564),"Missing space use.",
AND('Establishment details'!$C$14="Secondary",$V1564="Classbase"),"Invalid Status type",
AND(OR( $V1564="Classbase", $V1564="Teaching", $V1564="Early years",$V1564="SEND resourced"), NOT(ISBLANK($M1564))),"Space with status type and unusable type.",
AND($V1564= "Classbase",'Establishment details'!$C$22&gt;=10), "Classbase status is only valid in schools with a primary element.",
AND($I1564= "Large",$N1564 &gt; 3.5), "Large rooms with less than 3.5m height.",
AND(OR($V1564="Light practical (science)",$V1564="Light practical (science)",$V1564="Heavy practical (workshops)", $V1564="Heavy practical (clean)"), OR($O1564=0,ISBLANK($O1564))),"Missing sinks count for light and heavy practical spaces.",
AND($M1564 = "Other",ISBLANK($R1564)), "Invalid unusable type / missing note for other unusable type."
),
" ")</f>
        <v>Missing space use.</v>
      </c>
    </row>
    <row r="1565" spans="2:23" ht="15.75" x14ac:dyDescent="0.25">
      <c r="B1565" s="143"/>
      <c r="C1565" s="144"/>
      <c r="D1565" s="144"/>
      <c r="E1565" s="144"/>
      <c r="F1565" s="147" t="str" cm="1">
        <f t="array" ref="F1565">_xlfn.IFNA(CONCATENATE(_xlfn.IFS($D1565="Mezzanine",LEFT($D1565,1), $D1565="Ground Floor",LEFT($D1565,1),$D1565="Basment ",LEFT($D1565,1), $D1565="1st Floor", "0"&amp;LEFT($D1565,1), $D1565="2nd Floor", "0"&amp;LEFT($D1565,1), $D1565="3rd Floor", "0"&amp;LEFT($D1565,1), $D1565="4th Floor", "0"&amp;LEFT($D1565,1), $D1565="5th Floor", "0"&amp;LEFT($D1565,1), $D1565="6th Floor", "0"&amp;LEFT($D1565,1),$D1565="7th Floor", "0"&amp;LEFT($D1565,1),$D1565="8th Floor", "0"&amp;LEFT($D1565,1),$D1565="9th Floor", "0"&amp;LEFT($D1565,1),$D1565="10th Floor", LEFT($D1565,2),$D1565="11th Floor", LEFT($D1565,2),$D1565="12th Floor", LEFT($D1565,2),$D1565="13th Floor", LEFT($D1565,2), $D1565="Lower Ground", LEFT($D1565)&amp;IF(ISNUMBER(FIND(" ",$D1565)),MID($D1565,FIND(" ",$D1565)+1,1),"")&amp;IF(ISNUMBER(FIND(" ",$D1565,FIND(" ",$D1565)+1)),MID($D1565,FIND(" ",$D1565,FIND(" ",$D1565)+1)+1,1),""),$D1565="Upper Ground", LEFT($D1565)&amp;IF(ISNUMBER(FIND(" ",$D1565)),MID($D1565,FIND(" ",$D1565)+1,1),"")&amp;IF(ISNUMBER(FIND(" ",$D1565,FIND(" ",$D1565)+1)),MID($D1565,FIND(" ",$D1565,FIND(" ",$D1565)+1)+1,1),"")),".0",$E1565), " ")</f>
        <v xml:space="preserve"> </v>
      </c>
      <c r="G1565" s="144"/>
      <c r="H1565" s="144"/>
      <c r="I1565" s="144"/>
      <c r="J1565" s="144"/>
      <c r="K1565" s="144"/>
      <c r="L1565" s="149" t="str" cm="1">
        <f t="array" ref="L1565">_xlfn.IFNA(
_xlfn.IFS(
AND($F1565=" ",$G1565=" ",$H1565=" "),"Please update all three: Surveyor Room Reference, Establishment Room Reference and Establishment Room Name",
AND(OR($I1565="General",$I1565="Open plan/ semi-open general",$I1565="Fitted",$I1565="Light practical (science)",$I1565="Light practical (other)",$I1565="Heavy practical (workshops)",$I1565="Heavy practical (clean)",$I1565="Large",$I1565="Storage"),$J1565=0,$K1565=0),"Please update Net Area or Non-net Area",
AND($B1565&lt;&gt;"OUT",$J1565=0,$I1565&lt;&gt;"Non-net",$M1565="85% Circulation"),"Net area not recorded for spaces with 85% circulation unusable type",
AND(OR($I1565="General",$I1565="Open plan/ semi-open general",$I1565="Fitted",$I1565="Light practical (science)",$I1565="Light practical (other)",$I1565="Heavy practical (workshops)",$I1565="Heavy practical (clean)",$I1565="Large",$I1565="Storage"),OR($J1565=0,ISBLANK($J1565))),"Net area not recorded in net spaces",
AND(OR($I1565="Non-net",$I1565="Outdoor space"),$J1565&gt;0),"Net Area Recorded in Non-net space",
AND($I1565="General",$J1565&gt;90),"This general space is over 90m2, please ensure that this space is entered as separate spaces if it usually used as separate spaces",
AND($I1565="Open plan/ semi-open general",$J1565&lt;27),"Open plan general space under 27m2",
AND(OR($K1565=0,ISBLANK($K1565)), $I1565="Non-net"),"Non-net area not recorded in non-net space"
),
" ")</f>
        <v xml:space="preserve"> </v>
      </c>
      <c r="M1565" s="144"/>
      <c r="N1565" s="144"/>
      <c r="O1565" s="144"/>
      <c r="P1565" s="144"/>
      <c r="Q1565" s="144"/>
      <c r="R1565" s="171"/>
      <c r="S1565" s="147">
        <f>NCA_Calculations!$P$1577</f>
        <v>0</v>
      </c>
      <c r="T1565" s="147">
        <f>NCA_Calculations!$Q$1577</f>
        <v>0</v>
      </c>
      <c r="U1565" s="144"/>
      <c r="V1565" s="144"/>
      <c r="W1565" s="149" t="str" cm="1">
        <f t="array" ref="W1565">_xlfn.IFNA(
_xlfn.IFS(
ISBLANK($U1565),"Missing space use.",
AND('Establishment details'!$C$14="Secondary",$V1565="Classbase"),"Invalid Status type",
AND(OR( $V1565="Classbase", $V1565="Teaching", $V1565="Early years",$V1565="SEND resourced"), NOT(ISBLANK($M1565))),"Space with status type and unusable type.",
AND($V1565= "Classbase",'Establishment details'!$C$22&gt;=10), "Classbase status is only valid in schools with a primary element.",
AND($I1565= "Large",$N1565 &gt; 3.5), "Large rooms with less than 3.5m height.",
AND(OR($V1565="Light practical (science)",$V1565="Light practical (science)",$V1565="Heavy practical (workshops)", $V1565="Heavy practical (clean)"), OR($O1565=0,ISBLANK($O1565))),"Missing sinks count for light and heavy practical spaces.",
AND($M1565 = "Other",ISBLANK($R1565)), "Invalid unusable type / missing note for other unusable type."
),
" ")</f>
        <v>Missing space use.</v>
      </c>
    </row>
    <row r="1566" spans="2:23" ht="15.75" x14ac:dyDescent="0.25">
      <c r="B1566" s="143"/>
      <c r="C1566" s="144"/>
      <c r="D1566" s="144"/>
      <c r="E1566" s="144"/>
      <c r="F1566" s="147" t="str" cm="1">
        <f t="array" ref="F1566">_xlfn.IFNA(CONCATENATE(_xlfn.IFS($D1566="Mezzanine",LEFT($D1566,1), $D1566="Ground Floor",LEFT($D1566,1),$D1566="Basment ",LEFT($D1566,1), $D1566="1st Floor", "0"&amp;LEFT($D1566,1), $D1566="2nd Floor", "0"&amp;LEFT($D1566,1), $D1566="3rd Floor", "0"&amp;LEFT($D1566,1), $D1566="4th Floor", "0"&amp;LEFT($D1566,1), $D1566="5th Floor", "0"&amp;LEFT($D1566,1), $D1566="6th Floor", "0"&amp;LEFT($D1566,1),$D1566="7th Floor", "0"&amp;LEFT($D1566,1),$D1566="8th Floor", "0"&amp;LEFT($D1566,1),$D1566="9th Floor", "0"&amp;LEFT($D1566,1),$D1566="10th Floor", LEFT($D1566,2),$D1566="11th Floor", LEFT($D1566,2),$D1566="12th Floor", LEFT($D1566,2),$D1566="13th Floor", LEFT($D1566,2), $D1566="Lower Ground", LEFT($D1566)&amp;IF(ISNUMBER(FIND(" ",$D1566)),MID($D1566,FIND(" ",$D1566)+1,1),"")&amp;IF(ISNUMBER(FIND(" ",$D1566,FIND(" ",$D1566)+1)),MID($D1566,FIND(" ",$D1566,FIND(" ",$D1566)+1)+1,1),""),$D1566="Upper Ground", LEFT($D1566)&amp;IF(ISNUMBER(FIND(" ",$D1566)),MID($D1566,FIND(" ",$D1566)+1,1),"")&amp;IF(ISNUMBER(FIND(" ",$D1566,FIND(" ",$D1566)+1)),MID($D1566,FIND(" ",$D1566,FIND(" ",$D1566)+1)+1,1),"")),".0",$E1566), " ")</f>
        <v xml:space="preserve"> </v>
      </c>
      <c r="G1566" s="144"/>
      <c r="H1566" s="144"/>
      <c r="I1566" s="144"/>
      <c r="J1566" s="144"/>
      <c r="K1566" s="144"/>
      <c r="L1566" s="149" t="str" cm="1">
        <f t="array" ref="L1566">_xlfn.IFNA(
_xlfn.IFS(
AND($F1566=" ",$G1566=" ",$H1566=" "),"Please update all three: Surveyor Room Reference, Establishment Room Reference and Establishment Room Name",
AND(OR($I1566="General",$I1566="Open plan/ semi-open general",$I1566="Fitted",$I1566="Light practical (science)",$I1566="Light practical (other)",$I1566="Heavy practical (workshops)",$I1566="Heavy practical (clean)",$I1566="Large",$I1566="Storage"),$J1566=0,$K1566=0),"Please update Net Area or Non-net Area",
AND($B1566&lt;&gt;"OUT",$J1566=0,$I1566&lt;&gt;"Non-net",$M1566="85% Circulation"),"Net area not recorded for spaces with 85% circulation unusable type",
AND(OR($I1566="General",$I1566="Open plan/ semi-open general",$I1566="Fitted",$I1566="Light practical (science)",$I1566="Light practical (other)",$I1566="Heavy practical (workshops)",$I1566="Heavy practical (clean)",$I1566="Large",$I1566="Storage"),OR($J1566=0,ISBLANK($J1566))),"Net area not recorded in net spaces",
AND(OR($I1566="Non-net",$I1566="Outdoor space"),$J1566&gt;0),"Net Area Recorded in Non-net space",
AND($I1566="General",$J1566&gt;90),"This general space is over 90m2, please ensure that this space is entered as separate spaces if it usually used as separate spaces",
AND($I1566="Open plan/ semi-open general",$J1566&lt;27),"Open plan general space under 27m2",
AND(OR($K1566=0,ISBLANK($K1566)), $I1566="Non-net"),"Non-net area not recorded in non-net space"
),
" ")</f>
        <v xml:space="preserve"> </v>
      </c>
      <c r="M1566" s="144"/>
      <c r="N1566" s="144"/>
      <c r="O1566" s="144"/>
      <c r="P1566" s="144"/>
      <c r="Q1566" s="144"/>
      <c r="R1566" s="171"/>
      <c r="S1566" s="147">
        <f>NCA_Calculations!$P$1578</f>
        <v>0</v>
      </c>
      <c r="T1566" s="147">
        <f>NCA_Calculations!$Q$1578</f>
        <v>0</v>
      </c>
      <c r="U1566" s="144"/>
      <c r="V1566" s="144"/>
      <c r="W1566" s="149" t="str" cm="1">
        <f t="array" ref="W1566">_xlfn.IFNA(
_xlfn.IFS(
ISBLANK($U1566),"Missing space use.",
AND('Establishment details'!$C$14="Secondary",$V1566="Classbase"),"Invalid Status type",
AND(OR( $V1566="Classbase", $V1566="Teaching", $V1566="Early years",$V1566="SEND resourced"), NOT(ISBLANK($M1566))),"Space with status type and unusable type.",
AND($V1566= "Classbase",'Establishment details'!$C$22&gt;=10), "Classbase status is only valid in schools with a primary element.",
AND($I1566= "Large",$N1566 &gt; 3.5), "Large rooms with less than 3.5m height.",
AND(OR($V1566="Light practical (science)",$V1566="Light practical (science)",$V1566="Heavy practical (workshops)", $V1566="Heavy practical (clean)"), OR($O1566=0,ISBLANK($O1566))),"Missing sinks count for light and heavy practical spaces.",
AND($M1566 = "Other",ISBLANK($R1566)), "Invalid unusable type / missing note for other unusable type."
),
" ")</f>
        <v>Missing space use.</v>
      </c>
    </row>
    <row r="1567" spans="2:23" ht="15.75" x14ac:dyDescent="0.25">
      <c r="B1567" s="143"/>
      <c r="C1567" s="144"/>
      <c r="D1567" s="144"/>
      <c r="E1567" s="144"/>
      <c r="F1567" s="147" t="str" cm="1">
        <f t="array" ref="F1567">_xlfn.IFNA(CONCATENATE(_xlfn.IFS($D1567="Mezzanine",LEFT($D1567,1), $D1567="Ground Floor",LEFT($D1567,1),$D1567="Basment ",LEFT($D1567,1), $D1567="1st Floor", "0"&amp;LEFT($D1567,1), $D1567="2nd Floor", "0"&amp;LEFT($D1567,1), $D1567="3rd Floor", "0"&amp;LEFT($D1567,1), $D1567="4th Floor", "0"&amp;LEFT($D1567,1), $D1567="5th Floor", "0"&amp;LEFT($D1567,1), $D1567="6th Floor", "0"&amp;LEFT($D1567,1),$D1567="7th Floor", "0"&amp;LEFT($D1567,1),$D1567="8th Floor", "0"&amp;LEFT($D1567,1),$D1567="9th Floor", "0"&amp;LEFT($D1567,1),$D1567="10th Floor", LEFT($D1567,2),$D1567="11th Floor", LEFT($D1567,2),$D1567="12th Floor", LEFT($D1567,2),$D1567="13th Floor", LEFT($D1567,2), $D1567="Lower Ground", LEFT($D1567)&amp;IF(ISNUMBER(FIND(" ",$D1567)),MID($D1567,FIND(" ",$D1567)+1,1),"")&amp;IF(ISNUMBER(FIND(" ",$D1567,FIND(" ",$D1567)+1)),MID($D1567,FIND(" ",$D1567,FIND(" ",$D1567)+1)+1,1),""),$D1567="Upper Ground", LEFT($D1567)&amp;IF(ISNUMBER(FIND(" ",$D1567)),MID($D1567,FIND(" ",$D1567)+1,1),"")&amp;IF(ISNUMBER(FIND(" ",$D1567,FIND(" ",$D1567)+1)),MID($D1567,FIND(" ",$D1567,FIND(" ",$D1567)+1)+1,1),"")),".0",$E1567), " ")</f>
        <v xml:space="preserve"> </v>
      </c>
      <c r="G1567" s="144"/>
      <c r="H1567" s="144"/>
      <c r="I1567" s="144"/>
      <c r="J1567" s="144"/>
      <c r="K1567" s="144"/>
      <c r="L1567" s="149" t="str" cm="1">
        <f t="array" ref="L1567">_xlfn.IFNA(
_xlfn.IFS(
AND($F1567=" ",$G1567=" ",$H1567=" "),"Please update all three: Surveyor Room Reference, Establishment Room Reference and Establishment Room Name",
AND(OR($I1567="General",$I1567="Open plan/ semi-open general",$I1567="Fitted",$I1567="Light practical (science)",$I1567="Light practical (other)",$I1567="Heavy practical (workshops)",$I1567="Heavy practical (clean)",$I1567="Large",$I1567="Storage"),$J1567=0,$K1567=0),"Please update Net Area or Non-net Area",
AND($B1567&lt;&gt;"OUT",$J1567=0,$I1567&lt;&gt;"Non-net",$M1567="85% Circulation"),"Net area not recorded for spaces with 85% circulation unusable type",
AND(OR($I1567="General",$I1567="Open plan/ semi-open general",$I1567="Fitted",$I1567="Light practical (science)",$I1567="Light practical (other)",$I1567="Heavy practical (workshops)",$I1567="Heavy practical (clean)",$I1567="Large",$I1567="Storage"),OR($J1567=0,ISBLANK($J1567))),"Net area not recorded in net spaces",
AND(OR($I1567="Non-net",$I1567="Outdoor space"),$J1567&gt;0),"Net Area Recorded in Non-net space",
AND($I1567="General",$J1567&gt;90),"This general space is over 90m2, please ensure that this space is entered as separate spaces if it usually used as separate spaces",
AND($I1567="Open plan/ semi-open general",$J1567&lt;27),"Open plan general space under 27m2",
AND(OR($K1567=0,ISBLANK($K1567)), $I1567="Non-net"),"Non-net area not recorded in non-net space"
),
" ")</f>
        <v xml:space="preserve"> </v>
      </c>
      <c r="M1567" s="144"/>
      <c r="N1567" s="144"/>
      <c r="O1567" s="144"/>
      <c r="P1567" s="144"/>
      <c r="Q1567" s="144"/>
      <c r="R1567" s="171"/>
      <c r="S1567" s="147">
        <f>NCA_Calculations!$P$1579</f>
        <v>0</v>
      </c>
      <c r="T1567" s="147">
        <f>NCA_Calculations!$Q$1579</f>
        <v>0</v>
      </c>
      <c r="U1567" s="144"/>
      <c r="V1567" s="144"/>
      <c r="W1567" s="149" t="str" cm="1">
        <f t="array" ref="W1567">_xlfn.IFNA(
_xlfn.IFS(
ISBLANK($U1567),"Missing space use.",
AND('Establishment details'!$C$14="Secondary",$V1567="Classbase"),"Invalid Status type",
AND(OR( $V1567="Classbase", $V1567="Teaching", $V1567="Early years",$V1567="SEND resourced"), NOT(ISBLANK($M1567))),"Space with status type and unusable type.",
AND($V1567= "Classbase",'Establishment details'!$C$22&gt;=10), "Classbase status is only valid in schools with a primary element.",
AND($I1567= "Large",$N1567 &gt; 3.5), "Large rooms with less than 3.5m height.",
AND(OR($V1567="Light practical (science)",$V1567="Light practical (science)",$V1567="Heavy practical (workshops)", $V1567="Heavy practical (clean)"), OR($O1567=0,ISBLANK($O1567))),"Missing sinks count for light and heavy practical spaces.",
AND($M1567 = "Other",ISBLANK($R1567)), "Invalid unusable type / missing note for other unusable type."
),
" ")</f>
        <v>Missing space use.</v>
      </c>
    </row>
    <row r="1568" spans="2:23" ht="15.75" x14ac:dyDescent="0.25">
      <c r="B1568" s="143"/>
      <c r="C1568" s="144"/>
      <c r="D1568" s="144"/>
      <c r="E1568" s="144"/>
      <c r="F1568" s="147" t="str" cm="1">
        <f t="array" ref="F1568">_xlfn.IFNA(CONCATENATE(_xlfn.IFS($D1568="Mezzanine",LEFT($D1568,1), $D1568="Ground Floor",LEFT($D1568,1),$D1568="Basment ",LEFT($D1568,1), $D1568="1st Floor", "0"&amp;LEFT($D1568,1), $D1568="2nd Floor", "0"&amp;LEFT($D1568,1), $D1568="3rd Floor", "0"&amp;LEFT($D1568,1), $D1568="4th Floor", "0"&amp;LEFT($D1568,1), $D1568="5th Floor", "0"&amp;LEFT($D1568,1), $D1568="6th Floor", "0"&amp;LEFT($D1568,1),$D1568="7th Floor", "0"&amp;LEFT($D1568,1),$D1568="8th Floor", "0"&amp;LEFT($D1568,1),$D1568="9th Floor", "0"&amp;LEFT($D1568,1),$D1568="10th Floor", LEFT($D1568,2),$D1568="11th Floor", LEFT($D1568,2),$D1568="12th Floor", LEFT($D1568,2),$D1568="13th Floor", LEFT($D1568,2), $D1568="Lower Ground", LEFT($D1568)&amp;IF(ISNUMBER(FIND(" ",$D1568)),MID($D1568,FIND(" ",$D1568)+1,1),"")&amp;IF(ISNUMBER(FIND(" ",$D1568,FIND(" ",$D1568)+1)),MID($D1568,FIND(" ",$D1568,FIND(" ",$D1568)+1)+1,1),""),$D1568="Upper Ground", LEFT($D1568)&amp;IF(ISNUMBER(FIND(" ",$D1568)),MID($D1568,FIND(" ",$D1568)+1,1),"")&amp;IF(ISNUMBER(FIND(" ",$D1568,FIND(" ",$D1568)+1)),MID($D1568,FIND(" ",$D1568,FIND(" ",$D1568)+1)+1,1),"")),".0",$E1568), " ")</f>
        <v xml:space="preserve"> </v>
      </c>
      <c r="G1568" s="144"/>
      <c r="H1568" s="144"/>
      <c r="I1568" s="144"/>
      <c r="J1568" s="144"/>
      <c r="K1568" s="144"/>
      <c r="L1568" s="149" t="str" cm="1">
        <f t="array" ref="L1568">_xlfn.IFNA(
_xlfn.IFS(
AND($F1568=" ",$G1568=" ",$H1568=" "),"Please update all three: Surveyor Room Reference, Establishment Room Reference and Establishment Room Name",
AND(OR($I1568="General",$I1568="Open plan/ semi-open general",$I1568="Fitted",$I1568="Light practical (science)",$I1568="Light practical (other)",$I1568="Heavy practical (workshops)",$I1568="Heavy practical (clean)",$I1568="Large",$I1568="Storage"),$J1568=0,$K1568=0),"Please update Net Area or Non-net Area",
AND($B1568&lt;&gt;"OUT",$J1568=0,$I1568&lt;&gt;"Non-net",$M1568="85% Circulation"),"Net area not recorded for spaces with 85% circulation unusable type",
AND(OR($I1568="General",$I1568="Open plan/ semi-open general",$I1568="Fitted",$I1568="Light practical (science)",$I1568="Light practical (other)",$I1568="Heavy practical (workshops)",$I1568="Heavy practical (clean)",$I1568="Large",$I1568="Storage"),OR($J1568=0,ISBLANK($J1568))),"Net area not recorded in net spaces",
AND(OR($I1568="Non-net",$I1568="Outdoor space"),$J1568&gt;0),"Net Area Recorded in Non-net space",
AND($I1568="General",$J1568&gt;90),"This general space is over 90m2, please ensure that this space is entered as separate spaces if it usually used as separate spaces",
AND($I1568="Open plan/ semi-open general",$J1568&lt;27),"Open plan general space under 27m2",
AND(OR($K1568=0,ISBLANK($K1568)), $I1568="Non-net"),"Non-net area not recorded in non-net space"
),
" ")</f>
        <v xml:space="preserve"> </v>
      </c>
      <c r="M1568" s="144"/>
      <c r="N1568" s="144"/>
      <c r="O1568" s="144"/>
      <c r="P1568" s="144"/>
      <c r="Q1568" s="144"/>
      <c r="R1568" s="171"/>
      <c r="S1568" s="147">
        <f>NCA_Calculations!$P$1580</f>
        <v>0</v>
      </c>
      <c r="T1568" s="147">
        <f>NCA_Calculations!$Q$1580</f>
        <v>0</v>
      </c>
      <c r="U1568" s="144"/>
      <c r="V1568" s="144"/>
      <c r="W1568" s="149" t="str" cm="1">
        <f t="array" ref="W1568">_xlfn.IFNA(
_xlfn.IFS(
ISBLANK($U1568),"Missing space use.",
AND('Establishment details'!$C$14="Secondary",$V1568="Classbase"),"Invalid Status type",
AND(OR( $V1568="Classbase", $V1568="Teaching", $V1568="Early years",$V1568="SEND resourced"), NOT(ISBLANK($M1568))),"Space with status type and unusable type.",
AND($V1568= "Classbase",'Establishment details'!$C$22&gt;=10), "Classbase status is only valid in schools with a primary element.",
AND($I1568= "Large",$N1568 &gt; 3.5), "Large rooms with less than 3.5m height.",
AND(OR($V1568="Light practical (science)",$V1568="Light practical (science)",$V1568="Heavy practical (workshops)", $V1568="Heavy practical (clean)"), OR($O1568=0,ISBLANK($O1568))),"Missing sinks count for light and heavy practical spaces.",
AND($M1568 = "Other",ISBLANK($R1568)), "Invalid unusable type / missing note for other unusable type."
),
" ")</f>
        <v>Missing space use.</v>
      </c>
    </row>
    <row r="1569" spans="2:23" ht="15.75" x14ac:dyDescent="0.25">
      <c r="B1569" s="143"/>
      <c r="C1569" s="144"/>
      <c r="D1569" s="144"/>
      <c r="E1569" s="144"/>
      <c r="F1569" s="147" t="str" cm="1">
        <f t="array" ref="F1569">_xlfn.IFNA(CONCATENATE(_xlfn.IFS($D1569="Mezzanine",LEFT($D1569,1), $D1569="Ground Floor",LEFT($D1569,1),$D1569="Basment ",LEFT($D1569,1), $D1569="1st Floor", "0"&amp;LEFT($D1569,1), $D1569="2nd Floor", "0"&amp;LEFT($D1569,1), $D1569="3rd Floor", "0"&amp;LEFT($D1569,1), $D1569="4th Floor", "0"&amp;LEFT($D1569,1), $D1569="5th Floor", "0"&amp;LEFT($D1569,1), $D1569="6th Floor", "0"&amp;LEFT($D1569,1),$D1569="7th Floor", "0"&amp;LEFT($D1569,1),$D1569="8th Floor", "0"&amp;LEFT($D1569,1),$D1569="9th Floor", "0"&amp;LEFT($D1569,1),$D1569="10th Floor", LEFT($D1569,2),$D1569="11th Floor", LEFT($D1569,2),$D1569="12th Floor", LEFT($D1569,2),$D1569="13th Floor", LEFT($D1569,2), $D1569="Lower Ground", LEFT($D1569)&amp;IF(ISNUMBER(FIND(" ",$D1569)),MID($D1569,FIND(" ",$D1569)+1,1),"")&amp;IF(ISNUMBER(FIND(" ",$D1569,FIND(" ",$D1569)+1)),MID($D1569,FIND(" ",$D1569,FIND(" ",$D1569)+1)+1,1),""),$D1569="Upper Ground", LEFT($D1569)&amp;IF(ISNUMBER(FIND(" ",$D1569)),MID($D1569,FIND(" ",$D1569)+1,1),"")&amp;IF(ISNUMBER(FIND(" ",$D1569,FIND(" ",$D1569)+1)),MID($D1569,FIND(" ",$D1569,FIND(" ",$D1569)+1)+1,1),"")),".0",$E1569), " ")</f>
        <v xml:space="preserve"> </v>
      </c>
      <c r="G1569" s="144"/>
      <c r="H1569" s="144"/>
      <c r="I1569" s="144"/>
      <c r="J1569" s="144"/>
      <c r="K1569" s="144"/>
      <c r="L1569" s="149" t="str" cm="1">
        <f t="array" ref="L1569">_xlfn.IFNA(
_xlfn.IFS(
AND($F1569=" ",$G1569=" ",$H1569=" "),"Please update all three: Surveyor Room Reference, Establishment Room Reference and Establishment Room Name",
AND(OR($I1569="General",$I1569="Open plan/ semi-open general",$I1569="Fitted",$I1569="Light practical (science)",$I1569="Light practical (other)",$I1569="Heavy practical (workshops)",$I1569="Heavy practical (clean)",$I1569="Large",$I1569="Storage"),$J1569=0,$K1569=0),"Please update Net Area or Non-net Area",
AND($B1569&lt;&gt;"OUT",$J1569=0,$I1569&lt;&gt;"Non-net",$M1569="85% Circulation"),"Net area not recorded for spaces with 85% circulation unusable type",
AND(OR($I1569="General",$I1569="Open plan/ semi-open general",$I1569="Fitted",$I1569="Light practical (science)",$I1569="Light practical (other)",$I1569="Heavy practical (workshops)",$I1569="Heavy practical (clean)",$I1569="Large",$I1569="Storage"),OR($J1569=0,ISBLANK($J1569))),"Net area not recorded in net spaces",
AND(OR($I1569="Non-net",$I1569="Outdoor space"),$J1569&gt;0),"Net Area Recorded in Non-net space",
AND($I1569="General",$J1569&gt;90),"This general space is over 90m2, please ensure that this space is entered as separate spaces if it usually used as separate spaces",
AND($I1569="Open plan/ semi-open general",$J1569&lt;27),"Open plan general space under 27m2",
AND(OR($K1569=0,ISBLANK($K1569)), $I1569="Non-net"),"Non-net area not recorded in non-net space"
),
" ")</f>
        <v xml:space="preserve"> </v>
      </c>
      <c r="M1569" s="144"/>
      <c r="N1569" s="144"/>
      <c r="O1569" s="144"/>
      <c r="P1569" s="144"/>
      <c r="Q1569" s="144"/>
      <c r="R1569" s="171"/>
      <c r="S1569" s="147">
        <f>NCA_Calculations!$P$1581</f>
        <v>0</v>
      </c>
      <c r="T1569" s="147">
        <f>NCA_Calculations!$Q$1581</f>
        <v>0</v>
      </c>
      <c r="U1569" s="144"/>
      <c r="V1569" s="144"/>
      <c r="W1569" s="149" t="str" cm="1">
        <f t="array" ref="W1569">_xlfn.IFNA(
_xlfn.IFS(
ISBLANK($U1569),"Missing space use.",
AND('Establishment details'!$C$14="Secondary",$V1569="Classbase"),"Invalid Status type",
AND(OR( $V1569="Classbase", $V1569="Teaching", $V1569="Early years",$V1569="SEND resourced"), NOT(ISBLANK($M1569))),"Space with status type and unusable type.",
AND($V1569= "Classbase",'Establishment details'!$C$22&gt;=10), "Classbase status is only valid in schools with a primary element.",
AND($I1569= "Large",$N1569 &gt; 3.5), "Large rooms with less than 3.5m height.",
AND(OR($V1569="Light practical (science)",$V1569="Light practical (science)",$V1569="Heavy practical (workshops)", $V1569="Heavy practical (clean)"), OR($O1569=0,ISBLANK($O1569))),"Missing sinks count for light and heavy practical spaces.",
AND($M1569 = "Other",ISBLANK($R1569)), "Invalid unusable type / missing note for other unusable type."
),
" ")</f>
        <v>Missing space use.</v>
      </c>
    </row>
    <row r="1570" spans="2:23" ht="15.75" x14ac:dyDescent="0.25">
      <c r="B1570" s="143"/>
      <c r="C1570" s="144"/>
      <c r="D1570" s="144"/>
      <c r="E1570" s="144"/>
      <c r="F1570" s="147" t="str" cm="1">
        <f t="array" ref="F1570">_xlfn.IFNA(CONCATENATE(_xlfn.IFS($D1570="Mezzanine",LEFT($D1570,1), $D1570="Ground Floor",LEFT($D1570,1),$D1570="Basment ",LEFT($D1570,1), $D1570="1st Floor", "0"&amp;LEFT($D1570,1), $D1570="2nd Floor", "0"&amp;LEFT($D1570,1), $D1570="3rd Floor", "0"&amp;LEFT($D1570,1), $D1570="4th Floor", "0"&amp;LEFT($D1570,1), $D1570="5th Floor", "0"&amp;LEFT($D1570,1), $D1570="6th Floor", "0"&amp;LEFT($D1570,1),$D1570="7th Floor", "0"&amp;LEFT($D1570,1),$D1570="8th Floor", "0"&amp;LEFT($D1570,1),$D1570="9th Floor", "0"&amp;LEFT($D1570,1),$D1570="10th Floor", LEFT($D1570,2),$D1570="11th Floor", LEFT($D1570,2),$D1570="12th Floor", LEFT($D1570,2),$D1570="13th Floor", LEFT($D1570,2), $D1570="Lower Ground", LEFT($D1570)&amp;IF(ISNUMBER(FIND(" ",$D1570)),MID($D1570,FIND(" ",$D1570)+1,1),"")&amp;IF(ISNUMBER(FIND(" ",$D1570,FIND(" ",$D1570)+1)),MID($D1570,FIND(" ",$D1570,FIND(" ",$D1570)+1)+1,1),""),$D1570="Upper Ground", LEFT($D1570)&amp;IF(ISNUMBER(FIND(" ",$D1570)),MID($D1570,FIND(" ",$D1570)+1,1),"")&amp;IF(ISNUMBER(FIND(" ",$D1570,FIND(" ",$D1570)+1)),MID($D1570,FIND(" ",$D1570,FIND(" ",$D1570)+1)+1,1),"")),".0",$E1570), " ")</f>
        <v xml:space="preserve"> </v>
      </c>
      <c r="G1570" s="144"/>
      <c r="H1570" s="144"/>
      <c r="I1570" s="144"/>
      <c r="J1570" s="144"/>
      <c r="K1570" s="144"/>
      <c r="L1570" s="149" t="str" cm="1">
        <f t="array" ref="L1570">_xlfn.IFNA(
_xlfn.IFS(
AND($F1570=" ",$G1570=" ",$H1570=" "),"Please update all three: Surveyor Room Reference, Establishment Room Reference and Establishment Room Name",
AND(OR($I1570="General",$I1570="Open plan/ semi-open general",$I1570="Fitted",$I1570="Light practical (science)",$I1570="Light practical (other)",$I1570="Heavy practical (workshops)",$I1570="Heavy practical (clean)",$I1570="Large",$I1570="Storage"),$J1570=0,$K1570=0),"Please update Net Area or Non-net Area",
AND($B1570&lt;&gt;"OUT",$J1570=0,$I1570&lt;&gt;"Non-net",$M1570="85% Circulation"),"Net area not recorded for spaces with 85% circulation unusable type",
AND(OR($I1570="General",$I1570="Open plan/ semi-open general",$I1570="Fitted",$I1570="Light practical (science)",$I1570="Light practical (other)",$I1570="Heavy practical (workshops)",$I1570="Heavy practical (clean)",$I1570="Large",$I1570="Storage"),OR($J1570=0,ISBLANK($J1570))),"Net area not recorded in net spaces",
AND(OR($I1570="Non-net",$I1570="Outdoor space"),$J1570&gt;0),"Net Area Recorded in Non-net space",
AND($I1570="General",$J1570&gt;90),"This general space is over 90m2, please ensure that this space is entered as separate spaces if it usually used as separate spaces",
AND($I1570="Open plan/ semi-open general",$J1570&lt;27),"Open plan general space under 27m2",
AND(OR($K1570=0,ISBLANK($K1570)), $I1570="Non-net"),"Non-net area not recorded in non-net space"
),
" ")</f>
        <v xml:space="preserve"> </v>
      </c>
      <c r="M1570" s="144"/>
      <c r="N1570" s="144"/>
      <c r="O1570" s="144"/>
      <c r="P1570" s="144"/>
      <c r="Q1570" s="144"/>
      <c r="R1570" s="171"/>
      <c r="S1570" s="147">
        <f>NCA_Calculations!$P$1582</f>
        <v>0</v>
      </c>
      <c r="T1570" s="147">
        <f>NCA_Calculations!$Q$1582</f>
        <v>0</v>
      </c>
      <c r="U1570" s="144"/>
      <c r="V1570" s="144"/>
      <c r="W1570" s="149" t="str" cm="1">
        <f t="array" ref="W1570">_xlfn.IFNA(
_xlfn.IFS(
ISBLANK($U1570),"Missing space use.",
AND('Establishment details'!$C$14="Secondary",$V1570="Classbase"),"Invalid Status type",
AND(OR( $V1570="Classbase", $V1570="Teaching", $V1570="Early years",$V1570="SEND resourced"), NOT(ISBLANK($M1570))),"Space with status type and unusable type.",
AND($V1570= "Classbase",'Establishment details'!$C$22&gt;=10), "Classbase status is only valid in schools with a primary element.",
AND($I1570= "Large",$N1570 &gt; 3.5), "Large rooms with less than 3.5m height.",
AND(OR($V1570="Light practical (science)",$V1570="Light practical (science)",$V1570="Heavy practical (workshops)", $V1570="Heavy practical (clean)"), OR($O1570=0,ISBLANK($O1570))),"Missing sinks count for light and heavy practical spaces.",
AND($M1570 = "Other",ISBLANK($R1570)), "Invalid unusable type / missing note for other unusable type."
),
" ")</f>
        <v>Missing space use.</v>
      </c>
    </row>
    <row r="1571" spans="2:23" ht="15.75" x14ac:dyDescent="0.25">
      <c r="B1571" s="143"/>
      <c r="C1571" s="144"/>
      <c r="D1571" s="144"/>
      <c r="E1571" s="144"/>
      <c r="F1571" s="147" t="str" cm="1">
        <f t="array" ref="F1571">_xlfn.IFNA(CONCATENATE(_xlfn.IFS($D1571="Mezzanine",LEFT($D1571,1), $D1571="Ground Floor",LEFT($D1571,1),$D1571="Basment ",LEFT($D1571,1), $D1571="1st Floor", "0"&amp;LEFT($D1571,1), $D1571="2nd Floor", "0"&amp;LEFT($D1571,1), $D1571="3rd Floor", "0"&amp;LEFT($D1571,1), $D1571="4th Floor", "0"&amp;LEFT($D1571,1), $D1571="5th Floor", "0"&amp;LEFT($D1571,1), $D1571="6th Floor", "0"&amp;LEFT($D1571,1),$D1571="7th Floor", "0"&amp;LEFT($D1571,1),$D1571="8th Floor", "0"&amp;LEFT($D1571,1),$D1571="9th Floor", "0"&amp;LEFT($D1571,1),$D1571="10th Floor", LEFT($D1571,2),$D1571="11th Floor", LEFT($D1571,2),$D1571="12th Floor", LEFT($D1571,2),$D1571="13th Floor", LEFT($D1571,2), $D1571="Lower Ground", LEFT($D1571)&amp;IF(ISNUMBER(FIND(" ",$D1571)),MID($D1571,FIND(" ",$D1571)+1,1),"")&amp;IF(ISNUMBER(FIND(" ",$D1571,FIND(" ",$D1571)+1)),MID($D1571,FIND(" ",$D1571,FIND(" ",$D1571)+1)+1,1),""),$D1571="Upper Ground", LEFT($D1571)&amp;IF(ISNUMBER(FIND(" ",$D1571)),MID($D1571,FIND(" ",$D1571)+1,1),"")&amp;IF(ISNUMBER(FIND(" ",$D1571,FIND(" ",$D1571)+1)),MID($D1571,FIND(" ",$D1571,FIND(" ",$D1571)+1)+1,1),"")),".0",$E1571), " ")</f>
        <v xml:space="preserve"> </v>
      </c>
      <c r="G1571" s="144"/>
      <c r="H1571" s="144"/>
      <c r="I1571" s="144"/>
      <c r="J1571" s="144"/>
      <c r="K1571" s="144"/>
      <c r="L1571" s="149" t="str" cm="1">
        <f t="array" ref="L1571">_xlfn.IFNA(
_xlfn.IFS(
AND($F1571=" ",$G1571=" ",$H1571=" "),"Please update all three: Surveyor Room Reference, Establishment Room Reference and Establishment Room Name",
AND(OR($I1571="General",$I1571="Open plan/ semi-open general",$I1571="Fitted",$I1571="Light practical (science)",$I1571="Light practical (other)",$I1571="Heavy practical (workshops)",$I1571="Heavy practical (clean)",$I1571="Large",$I1571="Storage"),$J1571=0,$K1571=0),"Please update Net Area or Non-net Area",
AND($B1571&lt;&gt;"OUT",$J1571=0,$I1571&lt;&gt;"Non-net",$M1571="85% Circulation"),"Net area not recorded for spaces with 85% circulation unusable type",
AND(OR($I1571="General",$I1571="Open plan/ semi-open general",$I1571="Fitted",$I1571="Light practical (science)",$I1571="Light practical (other)",$I1571="Heavy practical (workshops)",$I1571="Heavy practical (clean)",$I1571="Large",$I1571="Storage"),OR($J1571=0,ISBLANK($J1571))),"Net area not recorded in net spaces",
AND(OR($I1571="Non-net",$I1571="Outdoor space"),$J1571&gt;0),"Net Area Recorded in Non-net space",
AND($I1571="General",$J1571&gt;90),"This general space is over 90m2, please ensure that this space is entered as separate spaces if it usually used as separate spaces",
AND($I1571="Open plan/ semi-open general",$J1571&lt;27),"Open plan general space under 27m2",
AND(OR($K1571=0,ISBLANK($K1571)), $I1571="Non-net"),"Non-net area not recorded in non-net space"
),
" ")</f>
        <v xml:space="preserve"> </v>
      </c>
      <c r="M1571" s="144"/>
      <c r="N1571" s="144"/>
      <c r="O1571" s="144"/>
      <c r="P1571" s="144"/>
      <c r="Q1571" s="144"/>
      <c r="R1571" s="171"/>
      <c r="S1571" s="147">
        <f>NCA_Calculations!$P$1583</f>
        <v>0</v>
      </c>
      <c r="T1571" s="147">
        <f>NCA_Calculations!$Q$1583</f>
        <v>0</v>
      </c>
      <c r="U1571" s="144"/>
      <c r="V1571" s="144"/>
      <c r="W1571" s="149" t="str" cm="1">
        <f t="array" ref="W1571">_xlfn.IFNA(
_xlfn.IFS(
ISBLANK($U1571),"Missing space use.",
AND('Establishment details'!$C$14="Secondary",$V1571="Classbase"),"Invalid Status type",
AND(OR( $V1571="Classbase", $V1571="Teaching", $V1571="Early years",$V1571="SEND resourced"), NOT(ISBLANK($M1571))),"Space with status type and unusable type.",
AND($V1571= "Classbase",'Establishment details'!$C$22&gt;=10), "Classbase status is only valid in schools with a primary element.",
AND($I1571= "Large",$N1571 &gt; 3.5), "Large rooms with less than 3.5m height.",
AND(OR($V1571="Light practical (science)",$V1571="Light practical (science)",$V1571="Heavy practical (workshops)", $V1571="Heavy practical (clean)"), OR($O1571=0,ISBLANK($O1571))),"Missing sinks count for light and heavy practical spaces.",
AND($M1571 = "Other",ISBLANK($R1571)), "Invalid unusable type / missing note for other unusable type."
),
" ")</f>
        <v>Missing space use.</v>
      </c>
    </row>
    <row r="1572" spans="2:23" ht="15.75" x14ac:dyDescent="0.25">
      <c r="B1572" s="143"/>
      <c r="C1572" s="144"/>
      <c r="D1572" s="144"/>
      <c r="E1572" s="144"/>
      <c r="F1572" s="147" t="str" cm="1">
        <f t="array" ref="F1572">_xlfn.IFNA(CONCATENATE(_xlfn.IFS($D1572="Mezzanine",LEFT($D1572,1), $D1572="Ground Floor",LEFT($D1572,1),$D1572="Basment ",LEFT($D1572,1), $D1572="1st Floor", "0"&amp;LEFT($D1572,1), $D1572="2nd Floor", "0"&amp;LEFT($D1572,1), $D1572="3rd Floor", "0"&amp;LEFT($D1572,1), $D1572="4th Floor", "0"&amp;LEFT($D1572,1), $D1572="5th Floor", "0"&amp;LEFT($D1572,1), $D1572="6th Floor", "0"&amp;LEFT($D1572,1),$D1572="7th Floor", "0"&amp;LEFT($D1572,1),$D1572="8th Floor", "0"&amp;LEFT($D1572,1),$D1572="9th Floor", "0"&amp;LEFT($D1572,1),$D1572="10th Floor", LEFT($D1572,2),$D1572="11th Floor", LEFT($D1572,2),$D1572="12th Floor", LEFT($D1572,2),$D1572="13th Floor", LEFT($D1572,2), $D1572="Lower Ground", LEFT($D1572)&amp;IF(ISNUMBER(FIND(" ",$D1572)),MID($D1572,FIND(" ",$D1572)+1,1),"")&amp;IF(ISNUMBER(FIND(" ",$D1572,FIND(" ",$D1572)+1)),MID($D1572,FIND(" ",$D1572,FIND(" ",$D1572)+1)+1,1),""),$D1572="Upper Ground", LEFT($D1572)&amp;IF(ISNUMBER(FIND(" ",$D1572)),MID($D1572,FIND(" ",$D1572)+1,1),"")&amp;IF(ISNUMBER(FIND(" ",$D1572,FIND(" ",$D1572)+1)),MID($D1572,FIND(" ",$D1572,FIND(" ",$D1572)+1)+1,1),"")),".0",$E1572), " ")</f>
        <v xml:space="preserve"> </v>
      </c>
      <c r="G1572" s="144"/>
      <c r="H1572" s="144"/>
      <c r="I1572" s="144"/>
      <c r="J1572" s="144"/>
      <c r="K1572" s="144"/>
      <c r="L1572" s="149" t="str" cm="1">
        <f t="array" ref="L1572">_xlfn.IFNA(
_xlfn.IFS(
AND($F1572=" ",$G1572=" ",$H1572=" "),"Please update all three: Surveyor Room Reference, Establishment Room Reference and Establishment Room Name",
AND(OR($I1572="General",$I1572="Open plan/ semi-open general",$I1572="Fitted",$I1572="Light practical (science)",$I1572="Light practical (other)",$I1572="Heavy practical (workshops)",$I1572="Heavy practical (clean)",$I1572="Large",$I1572="Storage"),$J1572=0,$K1572=0),"Please update Net Area or Non-net Area",
AND($B1572&lt;&gt;"OUT",$J1572=0,$I1572&lt;&gt;"Non-net",$M1572="85% Circulation"),"Net area not recorded for spaces with 85% circulation unusable type",
AND(OR($I1572="General",$I1572="Open plan/ semi-open general",$I1572="Fitted",$I1572="Light practical (science)",$I1572="Light practical (other)",$I1572="Heavy practical (workshops)",$I1572="Heavy practical (clean)",$I1572="Large",$I1572="Storage"),OR($J1572=0,ISBLANK($J1572))),"Net area not recorded in net spaces",
AND(OR($I1572="Non-net",$I1572="Outdoor space"),$J1572&gt;0),"Net Area Recorded in Non-net space",
AND($I1572="General",$J1572&gt;90),"This general space is over 90m2, please ensure that this space is entered as separate spaces if it usually used as separate spaces",
AND($I1572="Open plan/ semi-open general",$J1572&lt;27),"Open plan general space under 27m2",
AND(OR($K1572=0,ISBLANK($K1572)), $I1572="Non-net"),"Non-net area not recorded in non-net space"
),
" ")</f>
        <v xml:space="preserve"> </v>
      </c>
      <c r="M1572" s="144"/>
      <c r="N1572" s="144"/>
      <c r="O1572" s="144"/>
      <c r="P1572" s="144"/>
      <c r="Q1572" s="144"/>
      <c r="R1572" s="171"/>
      <c r="S1572" s="147">
        <f>NCA_Calculations!$P$1584</f>
        <v>0</v>
      </c>
      <c r="T1572" s="147">
        <f>NCA_Calculations!$Q$1584</f>
        <v>0</v>
      </c>
      <c r="U1572" s="144"/>
      <c r="V1572" s="144"/>
      <c r="W1572" s="149" t="str" cm="1">
        <f t="array" ref="W1572">_xlfn.IFNA(
_xlfn.IFS(
ISBLANK($U1572),"Missing space use.",
AND('Establishment details'!$C$14="Secondary",$V1572="Classbase"),"Invalid Status type",
AND(OR( $V1572="Classbase", $V1572="Teaching", $V1572="Early years",$V1572="SEND resourced"), NOT(ISBLANK($M1572))),"Space with status type and unusable type.",
AND($V1572= "Classbase",'Establishment details'!$C$22&gt;=10), "Classbase status is only valid in schools with a primary element.",
AND($I1572= "Large",$N1572 &gt; 3.5), "Large rooms with less than 3.5m height.",
AND(OR($V1572="Light practical (science)",$V1572="Light practical (science)",$V1572="Heavy practical (workshops)", $V1572="Heavy practical (clean)"), OR($O1572=0,ISBLANK($O1572))),"Missing sinks count for light and heavy practical spaces.",
AND($M1572 = "Other",ISBLANK($R1572)), "Invalid unusable type / missing note for other unusable type."
),
" ")</f>
        <v>Missing space use.</v>
      </c>
    </row>
    <row r="1573" spans="2:23" ht="15.75" x14ac:dyDescent="0.25">
      <c r="B1573" s="143"/>
      <c r="C1573" s="144"/>
      <c r="D1573" s="144"/>
      <c r="E1573" s="144"/>
      <c r="F1573" s="147" t="str" cm="1">
        <f t="array" ref="F1573">_xlfn.IFNA(CONCATENATE(_xlfn.IFS($D1573="Mezzanine",LEFT($D1573,1), $D1573="Ground Floor",LEFT($D1573,1),$D1573="Basment ",LEFT($D1573,1), $D1573="1st Floor", "0"&amp;LEFT($D1573,1), $D1573="2nd Floor", "0"&amp;LEFT($D1573,1), $D1573="3rd Floor", "0"&amp;LEFT($D1573,1), $D1573="4th Floor", "0"&amp;LEFT($D1573,1), $D1573="5th Floor", "0"&amp;LEFT($D1573,1), $D1573="6th Floor", "0"&amp;LEFT($D1573,1),$D1573="7th Floor", "0"&amp;LEFT($D1573,1),$D1573="8th Floor", "0"&amp;LEFT($D1573,1),$D1573="9th Floor", "0"&amp;LEFT($D1573,1),$D1573="10th Floor", LEFT($D1573,2),$D1573="11th Floor", LEFT($D1573,2),$D1573="12th Floor", LEFT($D1573,2),$D1573="13th Floor", LEFT($D1573,2), $D1573="Lower Ground", LEFT($D1573)&amp;IF(ISNUMBER(FIND(" ",$D1573)),MID($D1573,FIND(" ",$D1573)+1,1),"")&amp;IF(ISNUMBER(FIND(" ",$D1573,FIND(" ",$D1573)+1)),MID($D1573,FIND(" ",$D1573,FIND(" ",$D1573)+1)+1,1),""),$D1573="Upper Ground", LEFT($D1573)&amp;IF(ISNUMBER(FIND(" ",$D1573)),MID($D1573,FIND(" ",$D1573)+1,1),"")&amp;IF(ISNUMBER(FIND(" ",$D1573,FIND(" ",$D1573)+1)),MID($D1573,FIND(" ",$D1573,FIND(" ",$D1573)+1)+1,1),"")),".0",$E1573), " ")</f>
        <v xml:space="preserve"> </v>
      </c>
      <c r="G1573" s="144"/>
      <c r="H1573" s="144"/>
      <c r="I1573" s="144"/>
      <c r="J1573" s="144"/>
      <c r="K1573" s="144"/>
      <c r="L1573" s="149" t="str" cm="1">
        <f t="array" ref="L1573">_xlfn.IFNA(
_xlfn.IFS(
AND($F1573=" ",$G1573=" ",$H1573=" "),"Please update all three: Surveyor Room Reference, Establishment Room Reference and Establishment Room Name",
AND(OR($I1573="General",$I1573="Open plan/ semi-open general",$I1573="Fitted",$I1573="Light practical (science)",$I1573="Light practical (other)",$I1573="Heavy practical (workshops)",$I1573="Heavy practical (clean)",$I1573="Large",$I1573="Storage"),$J1573=0,$K1573=0),"Please update Net Area or Non-net Area",
AND($B1573&lt;&gt;"OUT",$J1573=0,$I1573&lt;&gt;"Non-net",$M1573="85% Circulation"),"Net area not recorded for spaces with 85% circulation unusable type",
AND(OR($I1573="General",$I1573="Open plan/ semi-open general",$I1573="Fitted",$I1573="Light practical (science)",$I1573="Light practical (other)",$I1573="Heavy practical (workshops)",$I1573="Heavy practical (clean)",$I1573="Large",$I1573="Storage"),OR($J1573=0,ISBLANK($J1573))),"Net area not recorded in net spaces",
AND(OR($I1573="Non-net",$I1573="Outdoor space"),$J1573&gt;0),"Net Area Recorded in Non-net space",
AND($I1573="General",$J1573&gt;90),"This general space is over 90m2, please ensure that this space is entered as separate spaces if it usually used as separate spaces",
AND($I1573="Open plan/ semi-open general",$J1573&lt;27),"Open plan general space under 27m2",
AND(OR($K1573=0,ISBLANK($K1573)), $I1573="Non-net"),"Non-net area not recorded in non-net space"
),
" ")</f>
        <v xml:space="preserve"> </v>
      </c>
      <c r="M1573" s="144"/>
      <c r="N1573" s="144"/>
      <c r="O1573" s="144"/>
      <c r="P1573" s="144"/>
      <c r="Q1573" s="144"/>
      <c r="R1573" s="171"/>
      <c r="S1573" s="147">
        <f>NCA_Calculations!$P$1585</f>
        <v>0</v>
      </c>
      <c r="T1573" s="147">
        <f>NCA_Calculations!$Q$1585</f>
        <v>0</v>
      </c>
      <c r="U1573" s="144"/>
      <c r="V1573" s="144"/>
      <c r="W1573" s="149" t="str" cm="1">
        <f t="array" ref="W1573">_xlfn.IFNA(
_xlfn.IFS(
ISBLANK($U1573),"Missing space use.",
AND('Establishment details'!$C$14="Secondary",$V1573="Classbase"),"Invalid Status type",
AND(OR( $V1573="Classbase", $V1573="Teaching", $V1573="Early years",$V1573="SEND resourced"), NOT(ISBLANK($M1573))),"Space with status type and unusable type.",
AND($V1573= "Classbase",'Establishment details'!$C$22&gt;=10), "Classbase status is only valid in schools with a primary element.",
AND($I1573= "Large",$N1573 &gt; 3.5), "Large rooms with less than 3.5m height.",
AND(OR($V1573="Light practical (science)",$V1573="Light practical (science)",$V1573="Heavy practical (workshops)", $V1573="Heavy practical (clean)"), OR($O1573=0,ISBLANK($O1573))),"Missing sinks count for light and heavy practical spaces.",
AND($M1573 = "Other",ISBLANK($R1573)), "Invalid unusable type / missing note for other unusable type."
),
" ")</f>
        <v>Missing space use.</v>
      </c>
    </row>
    <row r="1574" spans="2:23" ht="15.75" x14ac:dyDescent="0.25">
      <c r="B1574" s="143"/>
      <c r="C1574" s="144"/>
      <c r="D1574" s="144"/>
      <c r="E1574" s="144"/>
      <c r="F1574" s="147" t="str" cm="1">
        <f t="array" ref="F1574">_xlfn.IFNA(CONCATENATE(_xlfn.IFS($D1574="Mezzanine",LEFT($D1574,1), $D1574="Ground Floor",LEFT($D1574,1),$D1574="Basment ",LEFT($D1574,1), $D1574="1st Floor", "0"&amp;LEFT($D1574,1), $D1574="2nd Floor", "0"&amp;LEFT($D1574,1), $D1574="3rd Floor", "0"&amp;LEFT($D1574,1), $D1574="4th Floor", "0"&amp;LEFT($D1574,1), $D1574="5th Floor", "0"&amp;LEFT($D1574,1), $D1574="6th Floor", "0"&amp;LEFT($D1574,1),$D1574="7th Floor", "0"&amp;LEFT($D1574,1),$D1574="8th Floor", "0"&amp;LEFT($D1574,1),$D1574="9th Floor", "0"&amp;LEFT($D1574,1),$D1574="10th Floor", LEFT($D1574,2),$D1574="11th Floor", LEFT($D1574,2),$D1574="12th Floor", LEFT($D1574,2),$D1574="13th Floor", LEFT($D1574,2), $D1574="Lower Ground", LEFT($D1574)&amp;IF(ISNUMBER(FIND(" ",$D1574)),MID($D1574,FIND(" ",$D1574)+1,1),"")&amp;IF(ISNUMBER(FIND(" ",$D1574,FIND(" ",$D1574)+1)),MID($D1574,FIND(" ",$D1574,FIND(" ",$D1574)+1)+1,1),""),$D1574="Upper Ground", LEFT($D1574)&amp;IF(ISNUMBER(FIND(" ",$D1574)),MID($D1574,FIND(" ",$D1574)+1,1),"")&amp;IF(ISNUMBER(FIND(" ",$D1574,FIND(" ",$D1574)+1)),MID($D1574,FIND(" ",$D1574,FIND(" ",$D1574)+1)+1,1),"")),".0",$E1574), " ")</f>
        <v xml:space="preserve"> </v>
      </c>
      <c r="G1574" s="144"/>
      <c r="H1574" s="144"/>
      <c r="I1574" s="144"/>
      <c r="J1574" s="144"/>
      <c r="K1574" s="144"/>
      <c r="L1574" s="149" t="str" cm="1">
        <f t="array" ref="L1574">_xlfn.IFNA(
_xlfn.IFS(
AND($F1574=" ",$G1574=" ",$H1574=" "),"Please update all three: Surveyor Room Reference, Establishment Room Reference and Establishment Room Name",
AND(OR($I1574="General",$I1574="Open plan/ semi-open general",$I1574="Fitted",$I1574="Light practical (science)",$I1574="Light practical (other)",$I1574="Heavy practical (workshops)",$I1574="Heavy practical (clean)",$I1574="Large",$I1574="Storage"),$J1574=0,$K1574=0),"Please update Net Area or Non-net Area",
AND($B1574&lt;&gt;"OUT",$J1574=0,$I1574&lt;&gt;"Non-net",$M1574="85% Circulation"),"Net area not recorded for spaces with 85% circulation unusable type",
AND(OR($I1574="General",$I1574="Open plan/ semi-open general",$I1574="Fitted",$I1574="Light practical (science)",$I1574="Light practical (other)",$I1574="Heavy practical (workshops)",$I1574="Heavy practical (clean)",$I1574="Large",$I1574="Storage"),OR($J1574=0,ISBLANK($J1574))),"Net area not recorded in net spaces",
AND(OR($I1574="Non-net",$I1574="Outdoor space"),$J1574&gt;0),"Net Area Recorded in Non-net space",
AND($I1574="General",$J1574&gt;90),"This general space is over 90m2, please ensure that this space is entered as separate spaces if it usually used as separate spaces",
AND($I1574="Open plan/ semi-open general",$J1574&lt;27),"Open plan general space under 27m2",
AND(OR($K1574=0,ISBLANK($K1574)), $I1574="Non-net"),"Non-net area not recorded in non-net space"
),
" ")</f>
        <v xml:space="preserve"> </v>
      </c>
      <c r="M1574" s="144"/>
      <c r="N1574" s="144"/>
      <c r="O1574" s="144"/>
      <c r="P1574" s="144"/>
      <c r="Q1574" s="144"/>
      <c r="R1574" s="171"/>
      <c r="S1574" s="147">
        <f>NCA_Calculations!$P$1586</f>
        <v>0</v>
      </c>
      <c r="T1574" s="147">
        <f>NCA_Calculations!$Q$1586</f>
        <v>0</v>
      </c>
      <c r="U1574" s="144"/>
      <c r="V1574" s="144"/>
      <c r="W1574" s="149" t="str" cm="1">
        <f t="array" ref="W1574">_xlfn.IFNA(
_xlfn.IFS(
ISBLANK($U1574),"Missing space use.",
AND('Establishment details'!$C$14="Secondary",$V1574="Classbase"),"Invalid Status type",
AND(OR( $V1574="Classbase", $V1574="Teaching", $V1574="Early years",$V1574="SEND resourced"), NOT(ISBLANK($M1574))),"Space with status type and unusable type.",
AND($V1574= "Classbase",'Establishment details'!$C$22&gt;=10), "Classbase status is only valid in schools with a primary element.",
AND($I1574= "Large",$N1574 &gt; 3.5), "Large rooms with less than 3.5m height.",
AND(OR($V1574="Light practical (science)",$V1574="Light practical (science)",$V1574="Heavy practical (workshops)", $V1574="Heavy practical (clean)"), OR($O1574=0,ISBLANK($O1574))),"Missing sinks count for light and heavy practical spaces.",
AND($M1574 = "Other",ISBLANK($R1574)), "Invalid unusable type / missing note for other unusable type."
),
" ")</f>
        <v>Missing space use.</v>
      </c>
    </row>
    <row r="1575" spans="2:23" ht="15.75" x14ac:dyDescent="0.25">
      <c r="B1575" s="143"/>
      <c r="C1575" s="144"/>
      <c r="D1575" s="144"/>
      <c r="E1575" s="144"/>
      <c r="F1575" s="147" t="str" cm="1">
        <f t="array" ref="F1575">_xlfn.IFNA(CONCATENATE(_xlfn.IFS($D1575="Mezzanine",LEFT($D1575,1), $D1575="Ground Floor",LEFT($D1575,1),$D1575="Basment ",LEFT($D1575,1), $D1575="1st Floor", "0"&amp;LEFT($D1575,1), $D1575="2nd Floor", "0"&amp;LEFT($D1575,1), $D1575="3rd Floor", "0"&amp;LEFT($D1575,1), $D1575="4th Floor", "0"&amp;LEFT($D1575,1), $D1575="5th Floor", "0"&amp;LEFT($D1575,1), $D1575="6th Floor", "0"&amp;LEFT($D1575,1),$D1575="7th Floor", "0"&amp;LEFT($D1575,1),$D1575="8th Floor", "0"&amp;LEFT($D1575,1),$D1575="9th Floor", "0"&amp;LEFT($D1575,1),$D1575="10th Floor", LEFT($D1575,2),$D1575="11th Floor", LEFT($D1575,2),$D1575="12th Floor", LEFT($D1575,2),$D1575="13th Floor", LEFT($D1575,2), $D1575="Lower Ground", LEFT($D1575)&amp;IF(ISNUMBER(FIND(" ",$D1575)),MID($D1575,FIND(" ",$D1575)+1,1),"")&amp;IF(ISNUMBER(FIND(" ",$D1575,FIND(" ",$D1575)+1)),MID($D1575,FIND(" ",$D1575,FIND(" ",$D1575)+1)+1,1),""),$D1575="Upper Ground", LEFT($D1575)&amp;IF(ISNUMBER(FIND(" ",$D1575)),MID($D1575,FIND(" ",$D1575)+1,1),"")&amp;IF(ISNUMBER(FIND(" ",$D1575,FIND(" ",$D1575)+1)),MID($D1575,FIND(" ",$D1575,FIND(" ",$D1575)+1)+1,1),"")),".0",$E1575), " ")</f>
        <v xml:space="preserve"> </v>
      </c>
      <c r="G1575" s="144"/>
      <c r="H1575" s="144"/>
      <c r="I1575" s="144"/>
      <c r="J1575" s="144"/>
      <c r="K1575" s="144"/>
      <c r="L1575" s="149" t="str" cm="1">
        <f t="array" ref="L1575">_xlfn.IFNA(
_xlfn.IFS(
AND($F1575=" ",$G1575=" ",$H1575=" "),"Please update all three: Surveyor Room Reference, Establishment Room Reference and Establishment Room Name",
AND(OR($I1575="General",$I1575="Open plan/ semi-open general",$I1575="Fitted",$I1575="Light practical (science)",$I1575="Light practical (other)",$I1575="Heavy practical (workshops)",$I1575="Heavy practical (clean)",$I1575="Large",$I1575="Storage"),$J1575=0,$K1575=0),"Please update Net Area or Non-net Area",
AND($B1575&lt;&gt;"OUT",$J1575=0,$I1575&lt;&gt;"Non-net",$M1575="85% Circulation"),"Net area not recorded for spaces with 85% circulation unusable type",
AND(OR($I1575="General",$I1575="Open plan/ semi-open general",$I1575="Fitted",$I1575="Light practical (science)",$I1575="Light practical (other)",$I1575="Heavy practical (workshops)",$I1575="Heavy practical (clean)",$I1575="Large",$I1575="Storage"),OR($J1575=0,ISBLANK($J1575))),"Net area not recorded in net spaces",
AND(OR($I1575="Non-net",$I1575="Outdoor space"),$J1575&gt;0),"Net Area Recorded in Non-net space",
AND($I1575="General",$J1575&gt;90),"This general space is over 90m2, please ensure that this space is entered as separate spaces if it usually used as separate spaces",
AND($I1575="Open plan/ semi-open general",$J1575&lt;27),"Open plan general space under 27m2",
AND(OR($K1575=0,ISBLANK($K1575)), $I1575="Non-net"),"Non-net area not recorded in non-net space"
),
" ")</f>
        <v xml:space="preserve"> </v>
      </c>
      <c r="M1575" s="144"/>
      <c r="N1575" s="144"/>
      <c r="O1575" s="144"/>
      <c r="P1575" s="144"/>
      <c r="Q1575" s="144"/>
      <c r="R1575" s="171"/>
      <c r="S1575" s="147">
        <f>NCA_Calculations!$P$1587</f>
        <v>0</v>
      </c>
      <c r="T1575" s="147">
        <f>NCA_Calculations!$Q$1587</f>
        <v>0</v>
      </c>
      <c r="U1575" s="144"/>
      <c r="V1575" s="144"/>
      <c r="W1575" s="149" t="str" cm="1">
        <f t="array" ref="W1575">_xlfn.IFNA(
_xlfn.IFS(
ISBLANK($U1575),"Missing space use.",
AND('Establishment details'!$C$14="Secondary",$V1575="Classbase"),"Invalid Status type",
AND(OR( $V1575="Classbase", $V1575="Teaching", $V1575="Early years",$V1575="SEND resourced"), NOT(ISBLANK($M1575))),"Space with status type and unusable type.",
AND($V1575= "Classbase",'Establishment details'!$C$22&gt;=10), "Classbase status is only valid in schools with a primary element.",
AND($I1575= "Large",$N1575 &gt; 3.5), "Large rooms with less than 3.5m height.",
AND(OR($V1575="Light practical (science)",$V1575="Light practical (science)",$V1575="Heavy practical (workshops)", $V1575="Heavy practical (clean)"), OR($O1575=0,ISBLANK($O1575))),"Missing sinks count for light and heavy practical spaces.",
AND($M1575 = "Other",ISBLANK($R1575)), "Invalid unusable type / missing note for other unusable type."
),
" ")</f>
        <v>Missing space use.</v>
      </c>
    </row>
    <row r="1576" spans="2:23" ht="15.75" x14ac:dyDescent="0.25">
      <c r="B1576" s="143"/>
      <c r="C1576" s="144"/>
      <c r="D1576" s="144"/>
      <c r="E1576" s="144"/>
      <c r="F1576" s="147" t="str" cm="1">
        <f t="array" ref="F1576">_xlfn.IFNA(CONCATENATE(_xlfn.IFS($D1576="Mezzanine",LEFT($D1576,1), $D1576="Ground Floor",LEFT($D1576,1),$D1576="Basment ",LEFT($D1576,1), $D1576="1st Floor", "0"&amp;LEFT($D1576,1), $D1576="2nd Floor", "0"&amp;LEFT($D1576,1), $D1576="3rd Floor", "0"&amp;LEFT($D1576,1), $D1576="4th Floor", "0"&amp;LEFT($D1576,1), $D1576="5th Floor", "0"&amp;LEFT($D1576,1), $D1576="6th Floor", "0"&amp;LEFT($D1576,1),$D1576="7th Floor", "0"&amp;LEFT($D1576,1),$D1576="8th Floor", "0"&amp;LEFT($D1576,1),$D1576="9th Floor", "0"&amp;LEFT($D1576,1),$D1576="10th Floor", LEFT($D1576,2),$D1576="11th Floor", LEFT($D1576,2),$D1576="12th Floor", LEFT($D1576,2),$D1576="13th Floor", LEFT($D1576,2), $D1576="Lower Ground", LEFT($D1576)&amp;IF(ISNUMBER(FIND(" ",$D1576)),MID($D1576,FIND(" ",$D1576)+1,1),"")&amp;IF(ISNUMBER(FIND(" ",$D1576,FIND(" ",$D1576)+1)),MID($D1576,FIND(" ",$D1576,FIND(" ",$D1576)+1)+1,1),""),$D1576="Upper Ground", LEFT($D1576)&amp;IF(ISNUMBER(FIND(" ",$D1576)),MID($D1576,FIND(" ",$D1576)+1,1),"")&amp;IF(ISNUMBER(FIND(" ",$D1576,FIND(" ",$D1576)+1)),MID($D1576,FIND(" ",$D1576,FIND(" ",$D1576)+1)+1,1),"")),".0",$E1576), " ")</f>
        <v xml:space="preserve"> </v>
      </c>
      <c r="G1576" s="144"/>
      <c r="H1576" s="144"/>
      <c r="I1576" s="144"/>
      <c r="J1576" s="144"/>
      <c r="K1576" s="144"/>
      <c r="L1576" s="149" t="str" cm="1">
        <f t="array" ref="L1576">_xlfn.IFNA(
_xlfn.IFS(
AND($F1576=" ",$G1576=" ",$H1576=" "),"Please update all three: Surveyor Room Reference, Establishment Room Reference and Establishment Room Name",
AND(OR($I1576="General",$I1576="Open plan/ semi-open general",$I1576="Fitted",$I1576="Light practical (science)",$I1576="Light practical (other)",$I1576="Heavy practical (workshops)",$I1576="Heavy practical (clean)",$I1576="Large",$I1576="Storage"),$J1576=0,$K1576=0),"Please update Net Area or Non-net Area",
AND($B1576&lt;&gt;"OUT",$J1576=0,$I1576&lt;&gt;"Non-net",$M1576="85% Circulation"),"Net area not recorded for spaces with 85% circulation unusable type",
AND(OR($I1576="General",$I1576="Open plan/ semi-open general",$I1576="Fitted",$I1576="Light practical (science)",$I1576="Light practical (other)",$I1576="Heavy practical (workshops)",$I1576="Heavy practical (clean)",$I1576="Large",$I1576="Storage"),OR($J1576=0,ISBLANK($J1576))),"Net area not recorded in net spaces",
AND(OR($I1576="Non-net",$I1576="Outdoor space"),$J1576&gt;0),"Net Area Recorded in Non-net space",
AND($I1576="General",$J1576&gt;90),"This general space is over 90m2, please ensure that this space is entered as separate spaces if it usually used as separate spaces",
AND($I1576="Open plan/ semi-open general",$J1576&lt;27),"Open plan general space under 27m2",
AND(OR($K1576=0,ISBLANK($K1576)), $I1576="Non-net"),"Non-net area not recorded in non-net space"
),
" ")</f>
        <v xml:space="preserve"> </v>
      </c>
      <c r="M1576" s="144"/>
      <c r="N1576" s="144"/>
      <c r="O1576" s="144"/>
      <c r="P1576" s="144"/>
      <c r="Q1576" s="144"/>
      <c r="R1576" s="171"/>
      <c r="S1576" s="147">
        <f>NCA_Calculations!$P$1588</f>
        <v>0</v>
      </c>
      <c r="T1576" s="147">
        <f>NCA_Calculations!$Q$1588</f>
        <v>0</v>
      </c>
      <c r="U1576" s="144"/>
      <c r="V1576" s="144"/>
      <c r="W1576" s="149" t="str" cm="1">
        <f t="array" ref="W1576">_xlfn.IFNA(
_xlfn.IFS(
ISBLANK($U1576),"Missing space use.",
AND('Establishment details'!$C$14="Secondary",$V1576="Classbase"),"Invalid Status type",
AND(OR( $V1576="Classbase", $V1576="Teaching", $V1576="Early years",$V1576="SEND resourced"), NOT(ISBLANK($M1576))),"Space with status type and unusable type.",
AND($V1576= "Classbase",'Establishment details'!$C$22&gt;=10), "Classbase status is only valid in schools with a primary element.",
AND($I1576= "Large",$N1576 &gt; 3.5), "Large rooms with less than 3.5m height.",
AND(OR($V1576="Light practical (science)",$V1576="Light practical (science)",$V1576="Heavy practical (workshops)", $V1576="Heavy practical (clean)"), OR($O1576=0,ISBLANK($O1576))),"Missing sinks count for light and heavy practical spaces.",
AND($M1576 = "Other",ISBLANK($R1576)), "Invalid unusable type / missing note for other unusable type."
),
" ")</f>
        <v>Missing space use.</v>
      </c>
    </row>
    <row r="1577" spans="2:23" ht="15.75" x14ac:dyDescent="0.25">
      <c r="B1577" s="143"/>
      <c r="C1577" s="144"/>
      <c r="D1577" s="144"/>
      <c r="E1577" s="144"/>
      <c r="F1577" s="147" t="str" cm="1">
        <f t="array" ref="F1577">_xlfn.IFNA(CONCATENATE(_xlfn.IFS($D1577="Mezzanine",LEFT($D1577,1), $D1577="Ground Floor",LEFT($D1577,1),$D1577="Basment ",LEFT($D1577,1), $D1577="1st Floor", "0"&amp;LEFT($D1577,1), $D1577="2nd Floor", "0"&amp;LEFT($D1577,1), $D1577="3rd Floor", "0"&amp;LEFT($D1577,1), $D1577="4th Floor", "0"&amp;LEFT($D1577,1), $D1577="5th Floor", "0"&amp;LEFT($D1577,1), $D1577="6th Floor", "0"&amp;LEFT($D1577,1),$D1577="7th Floor", "0"&amp;LEFT($D1577,1),$D1577="8th Floor", "0"&amp;LEFT($D1577,1),$D1577="9th Floor", "0"&amp;LEFT($D1577,1),$D1577="10th Floor", LEFT($D1577,2),$D1577="11th Floor", LEFT($D1577,2),$D1577="12th Floor", LEFT($D1577,2),$D1577="13th Floor", LEFT($D1577,2), $D1577="Lower Ground", LEFT($D1577)&amp;IF(ISNUMBER(FIND(" ",$D1577)),MID($D1577,FIND(" ",$D1577)+1,1),"")&amp;IF(ISNUMBER(FIND(" ",$D1577,FIND(" ",$D1577)+1)),MID($D1577,FIND(" ",$D1577,FIND(" ",$D1577)+1)+1,1),""),$D1577="Upper Ground", LEFT($D1577)&amp;IF(ISNUMBER(FIND(" ",$D1577)),MID($D1577,FIND(" ",$D1577)+1,1),"")&amp;IF(ISNUMBER(FIND(" ",$D1577,FIND(" ",$D1577)+1)),MID($D1577,FIND(" ",$D1577,FIND(" ",$D1577)+1)+1,1),"")),".0",$E1577), " ")</f>
        <v xml:space="preserve"> </v>
      </c>
      <c r="G1577" s="144"/>
      <c r="H1577" s="144"/>
      <c r="I1577" s="144"/>
      <c r="J1577" s="144"/>
      <c r="K1577" s="144"/>
      <c r="L1577" s="149" t="str" cm="1">
        <f t="array" ref="L1577">_xlfn.IFNA(
_xlfn.IFS(
AND($F1577=" ",$G1577=" ",$H1577=" "),"Please update all three: Surveyor Room Reference, Establishment Room Reference and Establishment Room Name",
AND(OR($I1577="General",$I1577="Open plan/ semi-open general",$I1577="Fitted",$I1577="Light practical (science)",$I1577="Light practical (other)",$I1577="Heavy practical (workshops)",$I1577="Heavy practical (clean)",$I1577="Large",$I1577="Storage"),$J1577=0,$K1577=0),"Please update Net Area or Non-net Area",
AND($B1577&lt;&gt;"OUT",$J1577=0,$I1577&lt;&gt;"Non-net",$M1577="85% Circulation"),"Net area not recorded for spaces with 85% circulation unusable type",
AND(OR($I1577="General",$I1577="Open plan/ semi-open general",$I1577="Fitted",$I1577="Light practical (science)",$I1577="Light practical (other)",$I1577="Heavy practical (workshops)",$I1577="Heavy practical (clean)",$I1577="Large",$I1577="Storage"),OR($J1577=0,ISBLANK($J1577))),"Net area not recorded in net spaces",
AND(OR($I1577="Non-net",$I1577="Outdoor space"),$J1577&gt;0),"Net Area Recorded in Non-net space",
AND($I1577="General",$J1577&gt;90),"This general space is over 90m2, please ensure that this space is entered as separate spaces if it usually used as separate spaces",
AND($I1577="Open plan/ semi-open general",$J1577&lt;27),"Open plan general space under 27m2",
AND(OR($K1577=0,ISBLANK($K1577)), $I1577="Non-net"),"Non-net area not recorded in non-net space"
),
" ")</f>
        <v xml:space="preserve"> </v>
      </c>
      <c r="M1577" s="144"/>
      <c r="N1577" s="144"/>
      <c r="O1577" s="144"/>
      <c r="P1577" s="144"/>
      <c r="Q1577" s="144"/>
      <c r="R1577" s="171"/>
      <c r="S1577" s="147">
        <f>NCA_Calculations!$P$1589</f>
        <v>0</v>
      </c>
      <c r="T1577" s="147">
        <f>NCA_Calculations!$Q$1589</f>
        <v>0</v>
      </c>
      <c r="U1577" s="144"/>
      <c r="V1577" s="144"/>
      <c r="W1577" s="149" t="str" cm="1">
        <f t="array" ref="W1577">_xlfn.IFNA(
_xlfn.IFS(
ISBLANK($U1577),"Missing space use.",
AND('Establishment details'!$C$14="Secondary",$V1577="Classbase"),"Invalid Status type",
AND(OR( $V1577="Classbase", $V1577="Teaching", $V1577="Early years",$V1577="SEND resourced"), NOT(ISBLANK($M1577))),"Space with status type and unusable type.",
AND($V1577= "Classbase",'Establishment details'!$C$22&gt;=10), "Classbase status is only valid in schools with a primary element.",
AND($I1577= "Large",$N1577 &gt; 3.5), "Large rooms with less than 3.5m height.",
AND(OR($V1577="Light practical (science)",$V1577="Light practical (science)",$V1577="Heavy practical (workshops)", $V1577="Heavy practical (clean)"), OR($O1577=0,ISBLANK($O1577))),"Missing sinks count for light and heavy practical spaces.",
AND($M1577 = "Other",ISBLANK($R1577)), "Invalid unusable type / missing note for other unusable type."
),
" ")</f>
        <v>Missing space use.</v>
      </c>
    </row>
    <row r="1578" spans="2:23" ht="15.75" x14ac:dyDescent="0.25">
      <c r="B1578" s="143"/>
      <c r="C1578" s="144"/>
      <c r="D1578" s="144"/>
      <c r="E1578" s="144"/>
      <c r="F1578" s="147" t="str" cm="1">
        <f t="array" ref="F1578">_xlfn.IFNA(CONCATENATE(_xlfn.IFS($D1578="Mezzanine",LEFT($D1578,1), $D1578="Ground Floor",LEFT($D1578,1),$D1578="Basment ",LEFT($D1578,1), $D1578="1st Floor", "0"&amp;LEFT($D1578,1), $D1578="2nd Floor", "0"&amp;LEFT($D1578,1), $D1578="3rd Floor", "0"&amp;LEFT($D1578,1), $D1578="4th Floor", "0"&amp;LEFT($D1578,1), $D1578="5th Floor", "0"&amp;LEFT($D1578,1), $D1578="6th Floor", "0"&amp;LEFT($D1578,1),$D1578="7th Floor", "0"&amp;LEFT($D1578,1),$D1578="8th Floor", "0"&amp;LEFT($D1578,1),$D1578="9th Floor", "0"&amp;LEFT($D1578,1),$D1578="10th Floor", LEFT($D1578,2),$D1578="11th Floor", LEFT($D1578,2),$D1578="12th Floor", LEFT($D1578,2),$D1578="13th Floor", LEFT($D1578,2), $D1578="Lower Ground", LEFT($D1578)&amp;IF(ISNUMBER(FIND(" ",$D1578)),MID($D1578,FIND(" ",$D1578)+1,1),"")&amp;IF(ISNUMBER(FIND(" ",$D1578,FIND(" ",$D1578)+1)),MID($D1578,FIND(" ",$D1578,FIND(" ",$D1578)+1)+1,1),""),$D1578="Upper Ground", LEFT($D1578)&amp;IF(ISNUMBER(FIND(" ",$D1578)),MID($D1578,FIND(" ",$D1578)+1,1),"")&amp;IF(ISNUMBER(FIND(" ",$D1578,FIND(" ",$D1578)+1)),MID($D1578,FIND(" ",$D1578,FIND(" ",$D1578)+1)+1,1),"")),".0",$E1578), " ")</f>
        <v xml:space="preserve"> </v>
      </c>
      <c r="G1578" s="144"/>
      <c r="H1578" s="144"/>
      <c r="I1578" s="144"/>
      <c r="J1578" s="144"/>
      <c r="K1578" s="144"/>
      <c r="L1578" s="149" t="str" cm="1">
        <f t="array" ref="L1578">_xlfn.IFNA(
_xlfn.IFS(
AND($F1578=" ",$G1578=" ",$H1578=" "),"Please update all three: Surveyor Room Reference, Establishment Room Reference and Establishment Room Name",
AND(OR($I1578="General",$I1578="Open plan/ semi-open general",$I1578="Fitted",$I1578="Light practical (science)",$I1578="Light practical (other)",$I1578="Heavy practical (workshops)",$I1578="Heavy practical (clean)",$I1578="Large",$I1578="Storage"),$J1578=0,$K1578=0),"Please update Net Area or Non-net Area",
AND($B1578&lt;&gt;"OUT",$J1578=0,$I1578&lt;&gt;"Non-net",$M1578="85% Circulation"),"Net area not recorded for spaces with 85% circulation unusable type",
AND(OR($I1578="General",$I1578="Open plan/ semi-open general",$I1578="Fitted",$I1578="Light practical (science)",$I1578="Light practical (other)",$I1578="Heavy practical (workshops)",$I1578="Heavy practical (clean)",$I1578="Large",$I1578="Storage"),OR($J1578=0,ISBLANK($J1578))),"Net area not recorded in net spaces",
AND(OR($I1578="Non-net",$I1578="Outdoor space"),$J1578&gt;0),"Net Area Recorded in Non-net space",
AND($I1578="General",$J1578&gt;90),"This general space is over 90m2, please ensure that this space is entered as separate spaces if it usually used as separate spaces",
AND($I1578="Open plan/ semi-open general",$J1578&lt;27),"Open plan general space under 27m2",
AND(OR($K1578=0,ISBLANK($K1578)), $I1578="Non-net"),"Non-net area not recorded in non-net space"
),
" ")</f>
        <v xml:space="preserve"> </v>
      </c>
      <c r="M1578" s="144"/>
      <c r="N1578" s="144"/>
      <c r="O1578" s="144"/>
      <c r="P1578" s="144"/>
      <c r="Q1578" s="144"/>
      <c r="R1578" s="171"/>
      <c r="S1578" s="147">
        <f>NCA_Calculations!$P$1590</f>
        <v>0</v>
      </c>
      <c r="T1578" s="147">
        <f>NCA_Calculations!$Q$1590</f>
        <v>0</v>
      </c>
      <c r="U1578" s="144"/>
      <c r="V1578" s="144"/>
      <c r="W1578" s="149" t="str" cm="1">
        <f t="array" ref="W1578">_xlfn.IFNA(
_xlfn.IFS(
ISBLANK($U1578),"Missing space use.",
AND('Establishment details'!$C$14="Secondary",$V1578="Classbase"),"Invalid Status type",
AND(OR( $V1578="Classbase", $V1578="Teaching", $V1578="Early years",$V1578="SEND resourced"), NOT(ISBLANK($M1578))),"Space with status type and unusable type.",
AND($V1578= "Classbase",'Establishment details'!$C$22&gt;=10), "Classbase status is only valid in schools with a primary element.",
AND($I1578= "Large",$N1578 &gt; 3.5), "Large rooms with less than 3.5m height.",
AND(OR($V1578="Light practical (science)",$V1578="Light practical (science)",$V1578="Heavy practical (workshops)", $V1578="Heavy practical (clean)"), OR($O1578=0,ISBLANK($O1578))),"Missing sinks count for light and heavy practical spaces.",
AND($M1578 = "Other",ISBLANK($R1578)), "Invalid unusable type / missing note for other unusable type."
),
" ")</f>
        <v>Missing space use.</v>
      </c>
    </row>
    <row r="1579" spans="2:23" ht="15.75" x14ac:dyDescent="0.25">
      <c r="B1579" s="143"/>
      <c r="C1579" s="144"/>
      <c r="D1579" s="144"/>
      <c r="E1579" s="144"/>
      <c r="F1579" s="147" t="str" cm="1">
        <f t="array" ref="F1579">_xlfn.IFNA(CONCATENATE(_xlfn.IFS($D1579="Mezzanine",LEFT($D1579,1), $D1579="Ground Floor",LEFT($D1579,1),$D1579="Basment ",LEFT($D1579,1), $D1579="1st Floor", "0"&amp;LEFT($D1579,1), $D1579="2nd Floor", "0"&amp;LEFT($D1579,1), $D1579="3rd Floor", "0"&amp;LEFT($D1579,1), $D1579="4th Floor", "0"&amp;LEFT($D1579,1), $D1579="5th Floor", "0"&amp;LEFT($D1579,1), $D1579="6th Floor", "0"&amp;LEFT($D1579,1),$D1579="7th Floor", "0"&amp;LEFT($D1579,1),$D1579="8th Floor", "0"&amp;LEFT($D1579,1),$D1579="9th Floor", "0"&amp;LEFT($D1579,1),$D1579="10th Floor", LEFT($D1579,2),$D1579="11th Floor", LEFT($D1579,2),$D1579="12th Floor", LEFT($D1579,2),$D1579="13th Floor", LEFT($D1579,2), $D1579="Lower Ground", LEFT($D1579)&amp;IF(ISNUMBER(FIND(" ",$D1579)),MID($D1579,FIND(" ",$D1579)+1,1),"")&amp;IF(ISNUMBER(FIND(" ",$D1579,FIND(" ",$D1579)+1)),MID($D1579,FIND(" ",$D1579,FIND(" ",$D1579)+1)+1,1),""),$D1579="Upper Ground", LEFT($D1579)&amp;IF(ISNUMBER(FIND(" ",$D1579)),MID($D1579,FIND(" ",$D1579)+1,1),"")&amp;IF(ISNUMBER(FIND(" ",$D1579,FIND(" ",$D1579)+1)),MID($D1579,FIND(" ",$D1579,FIND(" ",$D1579)+1)+1,1),"")),".0",$E1579), " ")</f>
        <v xml:space="preserve"> </v>
      </c>
      <c r="G1579" s="144"/>
      <c r="H1579" s="144"/>
      <c r="I1579" s="144"/>
      <c r="J1579" s="144"/>
      <c r="K1579" s="144"/>
      <c r="L1579" s="149" t="str" cm="1">
        <f t="array" ref="L1579">_xlfn.IFNA(
_xlfn.IFS(
AND($F1579=" ",$G1579=" ",$H1579=" "),"Please update all three: Surveyor Room Reference, Establishment Room Reference and Establishment Room Name",
AND(OR($I1579="General",$I1579="Open plan/ semi-open general",$I1579="Fitted",$I1579="Light practical (science)",$I1579="Light practical (other)",$I1579="Heavy practical (workshops)",$I1579="Heavy practical (clean)",$I1579="Large",$I1579="Storage"),$J1579=0,$K1579=0),"Please update Net Area or Non-net Area",
AND($B1579&lt;&gt;"OUT",$J1579=0,$I1579&lt;&gt;"Non-net",$M1579="85% Circulation"),"Net area not recorded for spaces with 85% circulation unusable type",
AND(OR($I1579="General",$I1579="Open plan/ semi-open general",$I1579="Fitted",$I1579="Light practical (science)",$I1579="Light practical (other)",$I1579="Heavy practical (workshops)",$I1579="Heavy practical (clean)",$I1579="Large",$I1579="Storage"),OR($J1579=0,ISBLANK($J1579))),"Net area not recorded in net spaces",
AND(OR($I1579="Non-net",$I1579="Outdoor space"),$J1579&gt;0),"Net Area Recorded in Non-net space",
AND($I1579="General",$J1579&gt;90),"This general space is over 90m2, please ensure that this space is entered as separate spaces if it usually used as separate spaces",
AND($I1579="Open plan/ semi-open general",$J1579&lt;27),"Open plan general space under 27m2",
AND(OR($K1579=0,ISBLANK($K1579)), $I1579="Non-net"),"Non-net area not recorded in non-net space"
),
" ")</f>
        <v xml:space="preserve"> </v>
      </c>
      <c r="M1579" s="144"/>
      <c r="N1579" s="144"/>
      <c r="O1579" s="144"/>
      <c r="P1579" s="144"/>
      <c r="Q1579" s="144"/>
      <c r="R1579" s="171"/>
      <c r="S1579" s="147">
        <f>NCA_Calculations!$P$1591</f>
        <v>0</v>
      </c>
      <c r="T1579" s="147">
        <f>NCA_Calculations!$Q$1591</f>
        <v>0</v>
      </c>
      <c r="U1579" s="144"/>
      <c r="V1579" s="144"/>
      <c r="W1579" s="149" t="str" cm="1">
        <f t="array" ref="W1579">_xlfn.IFNA(
_xlfn.IFS(
ISBLANK($U1579),"Missing space use.",
AND('Establishment details'!$C$14="Secondary",$V1579="Classbase"),"Invalid Status type",
AND(OR( $V1579="Classbase", $V1579="Teaching", $V1579="Early years",$V1579="SEND resourced"), NOT(ISBLANK($M1579))),"Space with status type and unusable type.",
AND($V1579= "Classbase",'Establishment details'!$C$22&gt;=10), "Classbase status is only valid in schools with a primary element.",
AND($I1579= "Large",$N1579 &gt; 3.5), "Large rooms with less than 3.5m height.",
AND(OR($V1579="Light practical (science)",$V1579="Light practical (science)",$V1579="Heavy practical (workshops)", $V1579="Heavy practical (clean)"), OR($O1579=0,ISBLANK($O1579))),"Missing sinks count for light and heavy practical spaces.",
AND($M1579 = "Other",ISBLANK($R1579)), "Invalid unusable type / missing note for other unusable type."
),
" ")</f>
        <v>Missing space use.</v>
      </c>
    </row>
    <row r="1580" spans="2:23" ht="15.75" x14ac:dyDescent="0.25">
      <c r="B1580" s="143"/>
      <c r="C1580" s="144"/>
      <c r="D1580" s="144"/>
      <c r="E1580" s="144"/>
      <c r="F1580" s="147" t="str" cm="1">
        <f t="array" ref="F1580">_xlfn.IFNA(CONCATENATE(_xlfn.IFS($D1580="Mezzanine",LEFT($D1580,1), $D1580="Ground Floor",LEFT($D1580,1),$D1580="Basment ",LEFT($D1580,1), $D1580="1st Floor", "0"&amp;LEFT($D1580,1), $D1580="2nd Floor", "0"&amp;LEFT($D1580,1), $D1580="3rd Floor", "0"&amp;LEFT($D1580,1), $D1580="4th Floor", "0"&amp;LEFT($D1580,1), $D1580="5th Floor", "0"&amp;LEFT($D1580,1), $D1580="6th Floor", "0"&amp;LEFT($D1580,1),$D1580="7th Floor", "0"&amp;LEFT($D1580,1),$D1580="8th Floor", "0"&amp;LEFT($D1580,1),$D1580="9th Floor", "0"&amp;LEFT($D1580,1),$D1580="10th Floor", LEFT($D1580,2),$D1580="11th Floor", LEFT($D1580,2),$D1580="12th Floor", LEFT($D1580,2),$D1580="13th Floor", LEFT($D1580,2), $D1580="Lower Ground", LEFT($D1580)&amp;IF(ISNUMBER(FIND(" ",$D1580)),MID($D1580,FIND(" ",$D1580)+1,1),"")&amp;IF(ISNUMBER(FIND(" ",$D1580,FIND(" ",$D1580)+1)),MID($D1580,FIND(" ",$D1580,FIND(" ",$D1580)+1)+1,1),""),$D1580="Upper Ground", LEFT($D1580)&amp;IF(ISNUMBER(FIND(" ",$D1580)),MID($D1580,FIND(" ",$D1580)+1,1),"")&amp;IF(ISNUMBER(FIND(" ",$D1580,FIND(" ",$D1580)+1)),MID($D1580,FIND(" ",$D1580,FIND(" ",$D1580)+1)+1,1),"")),".0",$E1580), " ")</f>
        <v xml:space="preserve"> </v>
      </c>
      <c r="G1580" s="144"/>
      <c r="H1580" s="144"/>
      <c r="I1580" s="144"/>
      <c r="J1580" s="144"/>
      <c r="K1580" s="144"/>
      <c r="L1580" s="149" t="str" cm="1">
        <f t="array" ref="L1580">_xlfn.IFNA(
_xlfn.IFS(
AND($F1580=" ",$G1580=" ",$H1580=" "),"Please update all three: Surveyor Room Reference, Establishment Room Reference and Establishment Room Name",
AND(OR($I1580="General",$I1580="Open plan/ semi-open general",$I1580="Fitted",$I1580="Light practical (science)",$I1580="Light practical (other)",$I1580="Heavy practical (workshops)",$I1580="Heavy practical (clean)",$I1580="Large",$I1580="Storage"),$J1580=0,$K1580=0),"Please update Net Area or Non-net Area",
AND($B1580&lt;&gt;"OUT",$J1580=0,$I1580&lt;&gt;"Non-net",$M1580="85% Circulation"),"Net area not recorded for spaces with 85% circulation unusable type",
AND(OR($I1580="General",$I1580="Open plan/ semi-open general",$I1580="Fitted",$I1580="Light practical (science)",$I1580="Light practical (other)",$I1580="Heavy practical (workshops)",$I1580="Heavy practical (clean)",$I1580="Large",$I1580="Storage"),OR($J1580=0,ISBLANK($J1580))),"Net area not recorded in net spaces",
AND(OR($I1580="Non-net",$I1580="Outdoor space"),$J1580&gt;0),"Net Area Recorded in Non-net space",
AND($I1580="General",$J1580&gt;90),"This general space is over 90m2, please ensure that this space is entered as separate spaces if it usually used as separate spaces",
AND($I1580="Open plan/ semi-open general",$J1580&lt;27),"Open plan general space under 27m2",
AND(OR($K1580=0,ISBLANK($K1580)), $I1580="Non-net"),"Non-net area not recorded in non-net space"
),
" ")</f>
        <v xml:space="preserve"> </v>
      </c>
      <c r="M1580" s="144"/>
      <c r="N1580" s="144"/>
      <c r="O1580" s="144"/>
      <c r="P1580" s="144"/>
      <c r="Q1580" s="144"/>
      <c r="R1580" s="171"/>
      <c r="S1580" s="147">
        <f>NCA_Calculations!$P$1592</f>
        <v>0</v>
      </c>
      <c r="T1580" s="147">
        <f>NCA_Calculations!$Q$1592</f>
        <v>0</v>
      </c>
      <c r="U1580" s="144"/>
      <c r="V1580" s="144"/>
      <c r="W1580" s="149" t="str" cm="1">
        <f t="array" ref="W1580">_xlfn.IFNA(
_xlfn.IFS(
ISBLANK($U1580),"Missing space use.",
AND('Establishment details'!$C$14="Secondary",$V1580="Classbase"),"Invalid Status type",
AND(OR( $V1580="Classbase", $V1580="Teaching", $V1580="Early years",$V1580="SEND resourced"), NOT(ISBLANK($M1580))),"Space with status type and unusable type.",
AND($V1580= "Classbase",'Establishment details'!$C$22&gt;=10), "Classbase status is only valid in schools with a primary element.",
AND($I1580= "Large",$N1580 &gt; 3.5), "Large rooms with less than 3.5m height.",
AND(OR($V1580="Light practical (science)",$V1580="Light practical (science)",$V1580="Heavy practical (workshops)", $V1580="Heavy practical (clean)"), OR($O1580=0,ISBLANK($O1580))),"Missing sinks count for light and heavy practical spaces.",
AND($M1580 = "Other",ISBLANK($R1580)), "Invalid unusable type / missing note for other unusable type."
),
" ")</f>
        <v>Missing space use.</v>
      </c>
    </row>
    <row r="1581" spans="2:23" ht="15.75" x14ac:dyDescent="0.25">
      <c r="B1581" s="143"/>
      <c r="C1581" s="144"/>
      <c r="D1581" s="144"/>
      <c r="E1581" s="144"/>
      <c r="F1581" s="147" t="str" cm="1">
        <f t="array" ref="F1581">_xlfn.IFNA(CONCATENATE(_xlfn.IFS($D1581="Mezzanine",LEFT($D1581,1), $D1581="Ground Floor",LEFT($D1581,1),$D1581="Basment ",LEFT($D1581,1), $D1581="1st Floor", "0"&amp;LEFT($D1581,1), $D1581="2nd Floor", "0"&amp;LEFT($D1581,1), $D1581="3rd Floor", "0"&amp;LEFT($D1581,1), $D1581="4th Floor", "0"&amp;LEFT($D1581,1), $D1581="5th Floor", "0"&amp;LEFT($D1581,1), $D1581="6th Floor", "0"&amp;LEFT($D1581,1),$D1581="7th Floor", "0"&amp;LEFT($D1581,1),$D1581="8th Floor", "0"&amp;LEFT($D1581,1),$D1581="9th Floor", "0"&amp;LEFT($D1581,1),$D1581="10th Floor", LEFT($D1581,2),$D1581="11th Floor", LEFT($D1581,2),$D1581="12th Floor", LEFT($D1581,2),$D1581="13th Floor", LEFT($D1581,2), $D1581="Lower Ground", LEFT($D1581)&amp;IF(ISNUMBER(FIND(" ",$D1581)),MID($D1581,FIND(" ",$D1581)+1,1),"")&amp;IF(ISNUMBER(FIND(" ",$D1581,FIND(" ",$D1581)+1)),MID($D1581,FIND(" ",$D1581,FIND(" ",$D1581)+1)+1,1),""),$D1581="Upper Ground", LEFT($D1581)&amp;IF(ISNUMBER(FIND(" ",$D1581)),MID($D1581,FIND(" ",$D1581)+1,1),"")&amp;IF(ISNUMBER(FIND(" ",$D1581,FIND(" ",$D1581)+1)),MID($D1581,FIND(" ",$D1581,FIND(" ",$D1581)+1)+1,1),"")),".0",$E1581), " ")</f>
        <v xml:space="preserve"> </v>
      </c>
      <c r="G1581" s="144"/>
      <c r="H1581" s="144"/>
      <c r="I1581" s="144"/>
      <c r="J1581" s="144"/>
      <c r="K1581" s="144"/>
      <c r="L1581" s="149" t="str" cm="1">
        <f t="array" ref="L1581">_xlfn.IFNA(
_xlfn.IFS(
AND($F1581=" ",$G1581=" ",$H1581=" "),"Please update all three: Surveyor Room Reference, Establishment Room Reference and Establishment Room Name",
AND(OR($I1581="General",$I1581="Open plan/ semi-open general",$I1581="Fitted",$I1581="Light practical (science)",$I1581="Light practical (other)",$I1581="Heavy practical (workshops)",$I1581="Heavy practical (clean)",$I1581="Large",$I1581="Storage"),$J1581=0,$K1581=0),"Please update Net Area or Non-net Area",
AND($B1581&lt;&gt;"OUT",$J1581=0,$I1581&lt;&gt;"Non-net",$M1581="85% Circulation"),"Net area not recorded for spaces with 85% circulation unusable type",
AND(OR($I1581="General",$I1581="Open plan/ semi-open general",$I1581="Fitted",$I1581="Light practical (science)",$I1581="Light practical (other)",$I1581="Heavy practical (workshops)",$I1581="Heavy practical (clean)",$I1581="Large",$I1581="Storage"),OR($J1581=0,ISBLANK($J1581))),"Net area not recorded in net spaces",
AND(OR($I1581="Non-net",$I1581="Outdoor space"),$J1581&gt;0),"Net Area Recorded in Non-net space",
AND($I1581="General",$J1581&gt;90),"This general space is over 90m2, please ensure that this space is entered as separate spaces if it usually used as separate spaces",
AND($I1581="Open plan/ semi-open general",$J1581&lt;27),"Open plan general space under 27m2",
AND(OR($K1581=0,ISBLANK($K1581)), $I1581="Non-net"),"Non-net area not recorded in non-net space"
),
" ")</f>
        <v xml:space="preserve"> </v>
      </c>
      <c r="M1581" s="144"/>
      <c r="N1581" s="144"/>
      <c r="O1581" s="144"/>
      <c r="P1581" s="144"/>
      <c r="Q1581" s="144"/>
      <c r="R1581" s="171"/>
      <c r="S1581" s="147">
        <f>NCA_Calculations!$P$1593</f>
        <v>0</v>
      </c>
      <c r="T1581" s="147">
        <f>NCA_Calculations!$Q$1593</f>
        <v>0</v>
      </c>
      <c r="U1581" s="144"/>
      <c r="V1581" s="144"/>
      <c r="W1581" s="149" t="str" cm="1">
        <f t="array" ref="W1581">_xlfn.IFNA(
_xlfn.IFS(
ISBLANK($U1581),"Missing space use.",
AND('Establishment details'!$C$14="Secondary",$V1581="Classbase"),"Invalid Status type",
AND(OR( $V1581="Classbase", $V1581="Teaching", $V1581="Early years",$V1581="SEND resourced"), NOT(ISBLANK($M1581))),"Space with status type and unusable type.",
AND($V1581= "Classbase",'Establishment details'!$C$22&gt;=10), "Classbase status is only valid in schools with a primary element.",
AND($I1581= "Large",$N1581 &gt; 3.5), "Large rooms with less than 3.5m height.",
AND(OR($V1581="Light practical (science)",$V1581="Light practical (science)",$V1581="Heavy practical (workshops)", $V1581="Heavy practical (clean)"), OR($O1581=0,ISBLANK($O1581))),"Missing sinks count for light and heavy practical spaces.",
AND($M1581 = "Other",ISBLANK($R1581)), "Invalid unusable type / missing note for other unusable type."
),
" ")</f>
        <v>Missing space use.</v>
      </c>
    </row>
    <row r="1582" spans="2:23" ht="15.75" x14ac:dyDescent="0.25">
      <c r="B1582" s="143"/>
      <c r="C1582" s="144"/>
      <c r="D1582" s="144"/>
      <c r="E1582" s="144"/>
      <c r="F1582" s="147" t="str" cm="1">
        <f t="array" ref="F1582">_xlfn.IFNA(CONCATENATE(_xlfn.IFS($D1582="Mezzanine",LEFT($D1582,1), $D1582="Ground Floor",LEFT($D1582,1),$D1582="Basment ",LEFT($D1582,1), $D1582="1st Floor", "0"&amp;LEFT($D1582,1), $D1582="2nd Floor", "0"&amp;LEFT($D1582,1), $D1582="3rd Floor", "0"&amp;LEFT($D1582,1), $D1582="4th Floor", "0"&amp;LEFT($D1582,1), $D1582="5th Floor", "0"&amp;LEFT($D1582,1), $D1582="6th Floor", "0"&amp;LEFT($D1582,1),$D1582="7th Floor", "0"&amp;LEFT($D1582,1),$D1582="8th Floor", "0"&amp;LEFT($D1582,1),$D1582="9th Floor", "0"&amp;LEFT($D1582,1),$D1582="10th Floor", LEFT($D1582,2),$D1582="11th Floor", LEFT($D1582,2),$D1582="12th Floor", LEFT($D1582,2),$D1582="13th Floor", LEFT($D1582,2), $D1582="Lower Ground", LEFT($D1582)&amp;IF(ISNUMBER(FIND(" ",$D1582)),MID($D1582,FIND(" ",$D1582)+1,1),"")&amp;IF(ISNUMBER(FIND(" ",$D1582,FIND(" ",$D1582)+1)),MID($D1582,FIND(" ",$D1582,FIND(" ",$D1582)+1)+1,1),""),$D1582="Upper Ground", LEFT($D1582)&amp;IF(ISNUMBER(FIND(" ",$D1582)),MID($D1582,FIND(" ",$D1582)+1,1),"")&amp;IF(ISNUMBER(FIND(" ",$D1582,FIND(" ",$D1582)+1)),MID($D1582,FIND(" ",$D1582,FIND(" ",$D1582)+1)+1,1),"")),".0",$E1582), " ")</f>
        <v xml:space="preserve"> </v>
      </c>
      <c r="G1582" s="144"/>
      <c r="H1582" s="144"/>
      <c r="I1582" s="144"/>
      <c r="J1582" s="144"/>
      <c r="K1582" s="144"/>
      <c r="L1582" s="149" t="str" cm="1">
        <f t="array" ref="L1582">_xlfn.IFNA(
_xlfn.IFS(
AND($F1582=" ",$G1582=" ",$H1582=" "),"Please update all three: Surveyor Room Reference, Establishment Room Reference and Establishment Room Name",
AND(OR($I1582="General",$I1582="Open plan/ semi-open general",$I1582="Fitted",$I1582="Light practical (science)",$I1582="Light practical (other)",$I1582="Heavy practical (workshops)",$I1582="Heavy practical (clean)",$I1582="Large",$I1582="Storage"),$J1582=0,$K1582=0),"Please update Net Area or Non-net Area",
AND($B1582&lt;&gt;"OUT",$J1582=0,$I1582&lt;&gt;"Non-net",$M1582="85% Circulation"),"Net area not recorded for spaces with 85% circulation unusable type",
AND(OR($I1582="General",$I1582="Open plan/ semi-open general",$I1582="Fitted",$I1582="Light practical (science)",$I1582="Light practical (other)",$I1582="Heavy practical (workshops)",$I1582="Heavy practical (clean)",$I1582="Large",$I1582="Storage"),OR($J1582=0,ISBLANK($J1582))),"Net area not recorded in net spaces",
AND(OR($I1582="Non-net",$I1582="Outdoor space"),$J1582&gt;0),"Net Area Recorded in Non-net space",
AND($I1582="General",$J1582&gt;90),"This general space is over 90m2, please ensure that this space is entered as separate spaces if it usually used as separate spaces",
AND($I1582="Open plan/ semi-open general",$J1582&lt;27),"Open plan general space under 27m2",
AND(OR($K1582=0,ISBLANK($K1582)), $I1582="Non-net"),"Non-net area not recorded in non-net space"
),
" ")</f>
        <v xml:space="preserve"> </v>
      </c>
      <c r="M1582" s="144"/>
      <c r="N1582" s="144"/>
      <c r="O1582" s="144"/>
      <c r="P1582" s="144"/>
      <c r="Q1582" s="144"/>
      <c r="R1582" s="171"/>
      <c r="S1582" s="147">
        <f>NCA_Calculations!$P$1594</f>
        <v>0</v>
      </c>
      <c r="T1582" s="147">
        <f>NCA_Calculations!$Q$1594</f>
        <v>0</v>
      </c>
      <c r="U1582" s="144"/>
      <c r="V1582" s="144"/>
      <c r="W1582" s="149" t="str" cm="1">
        <f t="array" ref="W1582">_xlfn.IFNA(
_xlfn.IFS(
ISBLANK($U1582),"Missing space use.",
AND('Establishment details'!$C$14="Secondary",$V1582="Classbase"),"Invalid Status type",
AND(OR( $V1582="Classbase", $V1582="Teaching", $V1582="Early years",$V1582="SEND resourced"), NOT(ISBLANK($M1582))),"Space with status type and unusable type.",
AND($V1582= "Classbase",'Establishment details'!$C$22&gt;=10), "Classbase status is only valid in schools with a primary element.",
AND($I1582= "Large",$N1582 &gt; 3.5), "Large rooms with less than 3.5m height.",
AND(OR($V1582="Light practical (science)",$V1582="Light practical (science)",$V1582="Heavy practical (workshops)", $V1582="Heavy practical (clean)"), OR($O1582=0,ISBLANK($O1582))),"Missing sinks count for light and heavy practical spaces.",
AND($M1582 = "Other",ISBLANK($R1582)), "Invalid unusable type / missing note for other unusable type."
),
" ")</f>
        <v>Missing space use.</v>
      </c>
    </row>
    <row r="1583" spans="2:23" ht="15.75" x14ac:dyDescent="0.25">
      <c r="B1583" s="143"/>
      <c r="C1583" s="144"/>
      <c r="D1583" s="144"/>
      <c r="E1583" s="144"/>
      <c r="F1583" s="147" t="str" cm="1">
        <f t="array" ref="F1583">_xlfn.IFNA(CONCATENATE(_xlfn.IFS($D1583="Mezzanine",LEFT($D1583,1), $D1583="Ground Floor",LEFT($D1583,1),$D1583="Basment ",LEFT($D1583,1), $D1583="1st Floor", "0"&amp;LEFT($D1583,1), $D1583="2nd Floor", "0"&amp;LEFT($D1583,1), $D1583="3rd Floor", "0"&amp;LEFT($D1583,1), $D1583="4th Floor", "0"&amp;LEFT($D1583,1), $D1583="5th Floor", "0"&amp;LEFT($D1583,1), $D1583="6th Floor", "0"&amp;LEFT($D1583,1),$D1583="7th Floor", "0"&amp;LEFT($D1583,1),$D1583="8th Floor", "0"&amp;LEFT($D1583,1),$D1583="9th Floor", "0"&amp;LEFT($D1583,1),$D1583="10th Floor", LEFT($D1583,2),$D1583="11th Floor", LEFT($D1583,2),$D1583="12th Floor", LEFT($D1583,2),$D1583="13th Floor", LEFT($D1583,2), $D1583="Lower Ground", LEFT($D1583)&amp;IF(ISNUMBER(FIND(" ",$D1583)),MID($D1583,FIND(" ",$D1583)+1,1),"")&amp;IF(ISNUMBER(FIND(" ",$D1583,FIND(" ",$D1583)+1)),MID($D1583,FIND(" ",$D1583,FIND(" ",$D1583)+1)+1,1),""),$D1583="Upper Ground", LEFT($D1583)&amp;IF(ISNUMBER(FIND(" ",$D1583)),MID($D1583,FIND(" ",$D1583)+1,1),"")&amp;IF(ISNUMBER(FIND(" ",$D1583,FIND(" ",$D1583)+1)),MID($D1583,FIND(" ",$D1583,FIND(" ",$D1583)+1)+1,1),"")),".0",$E1583), " ")</f>
        <v xml:space="preserve"> </v>
      </c>
      <c r="G1583" s="144"/>
      <c r="H1583" s="144"/>
      <c r="I1583" s="144"/>
      <c r="J1583" s="144"/>
      <c r="K1583" s="144"/>
      <c r="L1583" s="149" t="str" cm="1">
        <f t="array" ref="L1583">_xlfn.IFNA(
_xlfn.IFS(
AND($F1583=" ",$G1583=" ",$H1583=" "),"Please update all three: Surveyor Room Reference, Establishment Room Reference and Establishment Room Name",
AND(OR($I1583="General",$I1583="Open plan/ semi-open general",$I1583="Fitted",$I1583="Light practical (science)",$I1583="Light practical (other)",$I1583="Heavy practical (workshops)",$I1583="Heavy practical (clean)",$I1583="Large",$I1583="Storage"),$J1583=0,$K1583=0),"Please update Net Area or Non-net Area",
AND($B1583&lt;&gt;"OUT",$J1583=0,$I1583&lt;&gt;"Non-net",$M1583="85% Circulation"),"Net area not recorded for spaces with 85% circulation unusable type",
AND(OR($I1583="General",$I1583="Open plan/ semi-open general",$I1583="Fitted",$I1583="Light practical (science)",$I1583="Light practical (other)",$I1583="Heavy practical (workshops)",$I1583="Heavy practical (clean)",$I1583="Large",$I1583="Storage"),OR($J1583=0,ISBLANK($J1583))),"Net area not recorded in net spaces",
AND(OR($I1583="Non-net",$I1583="Outdoor space"),$J1583&gt;0),"Net Area Recorded in Non-net space",
AND($I1583="General",$J1583&gt;90),"This general space is over 90m2, please ensure that this space is entered as separate spaces if it usually used as separate spaces",
AND($I1583="Open plan/ semi-open general",$J1583&lt;27),"Open plan general space under 27m2",
AND(OR($K1583=0,ISBLANK($K1583)), $I1583="Non-net"),"Non-net area not recorded in non-net space"
),
" ")</f>
        <v xml:space="preserve"> </v>
      </c>
      <c r="M1583" s="144"/>
      <c r="N1583" s="144"/>
      <c r="O1583" s="144"/>
      <c r="P1583" s="144"/>
      <c r="Q1583" s="144"/>
      <c r="R1583" s="171"/>
      <c r="S1583" s="147">
        <f>NCA_Calculations!$P$1595</f>
        <v>0</v>
      </c>
      <c r="T1583" s="147">
        <f>NCA_Calculations!$Q$1595</f>
        <v>0</v>
      </c>
      <c r="U1583" s="144"/>
      <c r="V1583" s="144"/>
      <c r="W1583" s="149" t="str" cm="1">
        <f t="array" ref="W1583">_xlfn.IFNA(
_xlfn.IFS(
ISBLANK($U1583),"Missing space use.",
AND('Establishment details'!$C$14="Secondary",$V1583="Classbase"),"Invalid Status type",
AND(OR( $V1583="Classbase", $V1583="Teaching", $V1583="Early years",$V1583="SEND resourced"), NOT(ISBLANK($M1583))),"Space with status type and unusable type.",
AND($V1583= "Classbase",'Establishment details'!$C$22&gt;=10), "Classbase status is only valid in schools with a primary element.",
AND($I1583= "Large",$N1583 &gt; 3.5), "Large rooms with less than 3.5m height.",
AND(OR($V1583="Light practical (science)",$V1583="Light practical (science)",$V1583="Heavy practical (workshops)", $V1583="Heavy practical (clean)"), OR($O1583=0,ISBLANK($O1583))),"Missing sinks count for light and heavy practical spaces.",
AND($M1583 = "Other",ISBLANK($R1583)), "Invalid unusable type / missing note for other unusable type."
),
" ")</f>
        <v>Missing space use.</v>
      </c>
    </row>
    <row r="1584" spans="2:23" ht="15.75" x14ac:dyDescent="0.25">
      <c r="B1584" s="143"/>
      <c r="C1584" s="144"/>
      <c r="D1584" s="144"/>
      <c r="E1584" s="144"/>
      <c r="F1584" s="147" t="str" cm="1">
        <f t="array" ref="F1584">_xlfn.IFNA(CONCATENATE(_xlfn.IFS($D1584="Mezzanine",LEFT($D1584,1), $D1584="Ground Floor",LEFT($D1584,1),$D1584="Basment ",LEFT($D1584,1), $D1584="1st Floor", "0"&amp;LEFT($D1584,1), $D1584="2nd Floor", "0"&amp;LEFT($D1584,1), $D1584="3rd Floor", "0"&amp;LEFT($D1584,1), $D1584="4th Floor", "0"&amp;LEFT($D1584,1), $D1584="5th Floor", "0"&amp;LEFT($D1584,1), $D1584="6th Floor", "0"&amp;LEFT($D1584,1),$D1584="7th Floor", "0"&amp;LEFT($D1584,1),$D1584="8th Floor", "0"&amp;LEFT($D1584,1),$D1584="9th Floor", "0"&amp;LEFT($D1584,1),$D1584="10th Floor", LEFT($D1584,2),$D1584="11th Floor", LEFT($D1584,2),$D1584="12th Floor", LEFT($D1584,2),$D1584="13th Floor", LEFT($D1584,2), $D1584="Lower Ground", LEFT($D1584)&amp;IF(ISNUMBER(FIND(" ",$D1584)),MID($D1584,FIND(" ",$D1584)+1,1),"")&amp;IF(ISNUMBER(FIND(" ",$D1584,FIND(" ",$D1584)+1)),MID($D1584,FIND(" ",$D1584,FIND(" ",$D1584)+1)+1,1),""),$D1584="Upper Ground", LEFT($D1584)&amp;IF(ISNUMBER(FIND(" ",$D1584)),MID($D1584,FIND(" ",$D1584)+1,1),"")&amp;IF(ISNUMBER(FIND(" ",$D1584,FIND(" ",$D1584)+1)),MID($D1584,FIND(" ",$D1584,FIND(" ",$D1584)+1)+1,1),"")),".0",$E1584), " ")</f>
        <v xml:space="preserve"> </v>
      </c>
      <c r="G1584" s="144"/>
      <c r="H1584" s="144"/>
      <c r="I1584" s="144"/>
      <c r="J1584" s="144"/>
      <c r="K1584" s="144"/>
      <c r="L1584" s="149" t="str" cm="1">
        <f t="array" ref="L1584">_xlfn.IFNA(
_xlfn.IFS(
AND($F1584=" ",$G1584=" ",$H1584=" "),"Please update all three: Surveyor Room Reference, Establishment Room Reference and Establishment Room Name",
AND(OR($I1584="General",$I1584="Open plan/ semi-open general",$I1584="Fitted",$I1584="Light practical (science)",$I1584="Light practical (other)",$I1584="Heavy practical (workshops)",$I1584="Heavy practical (clean)",$I1584="Large",$I1584="Storage"),$J1584=0,$K1584=0),"Please update Net Area or Non-net Area",
AND($B1584&lt;&gt;"OUT",$J1584=0,$I1584&lt;&gt;"Non-net",$M1584="85% Circulation"),"Net area not recorded for spaces with 85% circulation unusable type",
AND(OR($I1584="General",$I1584="Open plan/ semi-open general",$I1584="Fitted",$I1584="Light practical (science)",$I1584="Light practical (other)",$I1584="Heavy practical (workshops)",$I1584="Heavy practical (clean)",$I1584="Large",$I1584="Storage"),OR($J1584=0,ISBLANK($J1584))),"Net area not recorded in net spaces",
AND(OR($I1584="Non-net",$I1584="Outdoor space"),$J1584&gt;0),"Net Area Recorded in Non-net space",
AND($I1584="General",$J1584&gt;90),"This general space is over 90m2, please ensure that this space is entered as separate spaces if it usually used as separate spaces",
AND($I1584="Open plan/ semi-open general",$J1584&lt;27),"Open plan general space under 27m2",
AND(OR($K1584=0,ISBLANK($K1584)), $I1584="Non-net"),"Non-net area not recorded in non-net space"
),
" ")</f>
        <v xml:space="preserve"> </v>
      </c>
      <c r="M1584" s="144"/>
      <c r="N1584" s="144"/>
      <c r="O1584" s="144"/>
      <c r="P1584" s="144"/>
      <c r="Q1584" s="144"/>
      <c r="R1584" s="171"/>
      <c r="S1584" s="147">
        <f>NCA_Calculations!$P$1596</f>
        <v>0</v>
      </c>
      <c r="T1584" s="147">
        <f>NCA_Calculations!$Q$1596</f>
        <v>0</v>
      </c>
      <c r="U1584" s="144"/>
      <c r="V1584" s="144"/>
      <c r="W1584" s="149" t="str" cm="1">
        <f t="array" ref="W1584">_xlfn.IFNA(
_xlfn.IFS(
ISBLANK($U1584),"Missing space use.",
AND('Establishment details'!$C$14="Secondary",$V1584="Classbase"),"Invalid Status type",
AND(OR( $V1584="Classbase", $V1584="Teaching", $V1584="Early years",$V1584="SEND resourced"), NOT(ISBLANK($M1584))),"Space with status type and unusable type.",
AND($V1584= "Classbase",'Establishment details'!$C$22&gt;=10), "Classbase status is only valid in schools with a primary element.",
AND($I1584= "Large",$N1584 &gt; 3.5), "Large rooms with less than 3.5m height.",
AND(OR($V1584="Light practical (science)",$V1584="Light practical (science)",$V1584="Heavy practical (workshops)", $V1584="Heavy practical (clean)"), OR($O1584=0,ISBLANK($O1584))),"Missing sinks count for light and heavy practical spaces.",
AND($M1584 = "Other",ISBLANK($R1584)), "Invalid unusable type / missing note for other unusable type."
),
" ")</f>
        <v>Missing space use.</v>
      </c>
    </row>
    <row r="1585" spans="2:23" ht="15.75" x14ac:dyDescent="0.25">
      <c r="B1585" s="143"/>
      <c r="C1585" s="144"/>
      <c r="D1585" s="144"/>
      <c r="E1585" s="144"/>
      <c r="F1585" s="147" t="str" cm="1">
        <f t="array" ref="F1585">_xlfn.IFNA(CONCATENATE(_xlfn.IFS($D1585="Mezzanine",LEFT($D1585,1), $D1585="Ground Floor",LEFT($D1585,1),$D1585="Basment ",LEFT($D1585,1), $D1585="1st Floor", "0"&amp;LEFT($D1585,1), $D1585="2nd Floor", "0"&amp;LEFT($D1585,1), $D1585="3rd Floor", "0"&amp;LEFT($D1585,1), $D1585="4th Floor", "0"&amp;LEFT($D1585,1), $D1585="5th Floor", "0"&amp;LEFT($D1585,1), $D1585="6th Floor", "0"&amp;LEFT($D1585,1),$D1585="7th Floor", "0"&amp;LEFT($D1585,1),$D1585="8th Floor", "0"&amp;LEFT($D1585,1),$D1585="9th Floor", "0"&amp;LEFT($D1585,1),$D1585="10th Floor", LEFT($D1585,2),$D1585="11th Floor", LEFT($D1585,2),$D1585="12th Floor", LEFT($D1585,2),$D1585="13th Floor", LEFT($D1585,2), $D1585="Lower Ground", LEFT($D1585)&amp;IF(ISNUMBER(FIND(" ",$D1585)),MID($D1585,FIND(" ",$D1585)+1,1),"")&amp;IF(ISNUMBER(FIND(" ",$D1585,FIND(" ",$D1585)+1)),MID($D1585,FIND(" ",$D1585,FIND(" ",$D1585)+1)+1,1),""),$D1585="Upper Ground", LEFT($D1585)&amp;IF(ISNUMBER(FIND(" ",$D1585)),MID($D1585,FIND(" ",$D1585)+1,1),"")&amp;IF(ISNUMBER(FIND(" ",$D1585,FIND(" ",$D1585)+1)),MID($D1585,FIND(" ",$D1585,FIND(" ",$D1585)+1)+1,1),"")),".0",$E1585), " ")</f>
        <v xml:space="preserve"> </v>
      </c>
      <c r="G1585" s="144"/>
      <c r="H1585" s="144"/>
      <c r="I1585" s="144"/>
      <c r="J1585" s="144"/>
      <c r="K1585" s="144"/>
      <c r="L1585" s="149" t="str" cm="1">
        <f t="array" ref="L1585">_xlfn.IFNA(
_xlfn.IFS(
AND($F1585=" ",$G1585=" ",$H1585=" "),"Please update all three: Surveyor Room Reference, Establishment Room Reference and Establishment Room Name",
AND(OR($I1585="General",$I1585="Open plan/ semi-open general",$I1585="Fitted",$I1585="Light practical (science)",$I1585="Light practical (other)",$I1585="Heavy practical (workshops)",$I1585="Heavy practical (clean)",$I1585="Large",$I1585="Storage"),$J1585=0,$K1585=0),"Please update Net Area or Non-net Area",
AND($B1585&lt;&gt;"OUT",$J1585=0,$I1585&lt;&gt;"Non-net",$M1585="85% Circulation"),"Net area not recorded for spaces with 85% circulation unusable type",
AND(OR($I1585="General",$I1585="Open plan/ semi-open general",$I1585="Fitted",$I1585="Light practical (science)",$I1585="Light practical (other)",$I1585="Heavy practical (workshops)",$I1585="Heavy practical (clean)",$I1585="Large",$I1585="Storage"),OR($J1585=0,ISBLANK($J1585))),"Net area not recorded in net spaces",
AND(OR($I1585="Non-net",$I1585="Outdoor space"),$J1585&gt;0),"Net Area Recorded in Non-net space",
AND($I1585="General",$J1585&gt;90),"This general space is over 90m2, please ensure that this space is entered as separate spaces if it usually used as separate spaces",
AND($I1585="Open plan/ semi-open general",$J1585&lt;27),"Open plan general space under 27m2",
AND(OR($K1585=0,ISBLANK($K1585)), $I1585="Non-net"),"Non-net area not recorded in non-net space"
),
" ")</f>
        <v xml:space="preserve"> </v>
      </c>
      <c r="M1585" s="144"/>
      <c r="N1585" s="144"/>
      <c r="O1585" s="144"/>
      <c r="P1585" s="144"/>
      <c r="Q1585" s="144"/>
      <c r="R1585" s="171"/>
      <c r="S1585" s="147">
        <f>NCA_Calculations!$P$1597</f>
        <v>0</v>
      </c>
      <c r="T1585" s="147">
        <f>NCA_Calculations!$Q$1597</f>
        <v>0</v>
      </c>
      <c r="U1585" s="144"/>
      <c r="V1585" s="144"/>
      <c r="W1585" s="149" t="str" cm="1">
        <f t="array" ref="W1585">_xlfn.IFNA(
_xlfn.IFS(
ISBLANK($U1585),"Missing space use.",
AND('Establishment details'!$C$14="Secondary",$V1585="Classbase"),"Invalid Status type",
AND(OR( $V1585="Classbase", $V1585="Teaching", $V1585="Early years",$V1585="SEND resourced"), NOT(ISBLANK($M1585))),"Space with status type and unusable type.",
AND($V1585= "Classbase",'Establishment details'!$C$22&gt;=10), "Classbase status is only valid in schools with a primary element.",
AND($I1585= "Large",$N1585 &gt; 3.5), "Large rooms with less than 3.5m height.",
AND(OR($V1585="Light practical (science)",$V1585="Light practical (science)",$V1585="Heavy practical (workshops)", $V1585="Heavy practical (clean)"), OR($O1585=0,ISBLANK($O1585))),"Missing sinks count for light and heavy practical spaces.",
AND($M1585 = "Other",ISBLANK($R1585)), "Invalid unusable type / missing note for other unusable type."
),
" ")</f>
        <v>Missing space use.</v>
      </c>
    </row>
    <row r="1586" spans="2:23" ht="15.75" x14ac:dyDescent="0.25">
      <c r="B1586" s="143"/>
      <c r="C1586" s="144"/>
      <c r="D1586" s="144"/>
      <c r="E1586" s="144"/>
      <c r="F1586" s="147" t="str" cm="1">
        <f t="array" ref="F1586">_xlfn.IFNA(CONCATENATE(_xlfn.IFS($D1586="Mezzanine",LEFT($D1586,1), $D1586="Ground Floor",LEFT($D1586,1),$D1586="Basment ",LEFT($D1586,1), $D1586="1st Floor", "0"&amp;LEFT($D1586,1), $D1586="2nd Floor", "0"&amp;LEFT($D1586,1), $D1586="3rd Floor", "0"&amp;LEFT($D1586,1), $D1586="4th Floor", "0"&amp;LEFT($D1586,1), $D1586="5th Floor", "0"&amp;LEFT($D1586,1), $D1586="6th Floor", "0"&amp;LEFT($D1586,1),$D1586="7th Floor", "0"&amp;LEFT($D1586,1),$D1586="8th Floor", "0"&amp;LEFT($D1586,1),$D1586="9th Floor", "0"&amp;LEFT($D1586,1),$D1586="10th Floor", LEFT($D1586,2),$D1586="11th Floor", LEFT($D1586,2),$D1586="12th Floor", LEFT($D1586,2),$D1586="13th Floor", LEFT($D1586,2), $D1586="Lower Ground", LEFT($D1586)&amp;IF(ISNUMBER(FIND(" ",$D1586)),MID($D1586,FIND(" ",$D1586)+1,1),"")&amp;IF(ISNUMBER(FIND(" ",$D1586,FIND(" ",$D1586)+1)),MID($D1586,FIND(" ",$D1586,FIND(" ",$D1586)+1)+1,1),""),$D1586="Upper Ground", LEFT($D1586)&amp;IF(ISNUMBER(FIND(" ",$D1586)),MID($D1586,FIND(" ",$D1586)+1,1),"")&amp;IF(ISNUMBER(FIND(" ",$D1586,FIND(" ",$D1586)+1)),MID($D1586,FIND(" ",$D1586,FIND(" ",$D1586)+1)+1,1),"")),".0",$E1586), " ")</f>
        <v xml:space="preserve"> </v>
      </c>
      <c r="G1586" s="144"/>
      <c r="H1586" s="144"/>
      <c r="I1586" s="144"/>
      <c r="J1586" s="144"/>
      <c r="K1586" s="144"/>
      <c r="L1586" s="149" t="str" cm="1">
        <f t="array" ref="L1586">_xlfn.IFNA(
_xlfn.IFS(
AND($F1586=" ",$G1586=" ",$H1586=" "),"Please update all three: Surveyor Room Reference, Establishment Room Reference and Establishment Room Name",
AND(OR($I1586="General",$I1586="Open plan/ semi-open general",$I1586="Fitted",$I1586="Light practical (science)",$I1586="Light practical (other)",$I1586="Heavy practical (workshops)",$I1586="Heavy practical (clean)",$I1586="Large",$I1586="Storage"),$J1586=0,$K1586=0),"Please update Net Area or Non-net Area",
AND($B1586&lt;&gt;"OUT",$J1586=0,$I1586&lt;&gt;"Non-net",$M1586="85% Circulation"),"Net area not recorded for spaces with 85% circulation unusable type",
AND(OR($I1586="General",$I1586="Open plan/ semi-open general",$I1586="Fitted",$I1586="Light practical (science)",$I1586="Light practical (other)",$I1586="Heavy practical (workshops)",$I1586="Heavy practical (clean)",$I1586="Large",$I1586="Storage"),OR($J1586=0,ISBLANK($J1586))),"Net area not recorded in net spaces",
AND(OR($I1586="Non-net",$I1586="Outdoor space"),$J1586&gt;0),"Net Area Recorded in Non-net space",
AND($I1586="General",$J1586&gt;90),"This general space is over 90m2, please ensure that this space is entered as separate spaces if it usually used as separate spaces",
AND($I1586="Open plan/ semi-open general",$J1586&lt;27),"Open plan general space under 27m2",
AND(OR($K1586=0,ISBLANK($K1586)), $I1586="Non-net"),"Non-net area not recorded in non-net space"
),
" ")</f>
        <v xml:space="preserve"> </v>
      </c>
      <c r="M1586" s="144"/>
      <c r="N1586" s="144"/>
      <c r="O1586" s="144"/>
      <c r="P1586" s="144"/>
      <c r="Q1586" s="144"/>
      <c r="R1586" s="171"/>
      <c r="S1586" s="147">
        <f>NCA_Calculations!$P$1598</f>
        <v>0</v>
      </c>
      <c r="T1586" s="147">
        <f>NCA_Calculations!$Q$1598</f>
        <v>0</v>
      </c>
      <c r="U1586" s="144"/>
      <c r="V1586" s="144"/>
      <c r="W1586" s="149" t="str" cm="1">
        <f t="array" ref="W1586">_xlfn.IFNA(
_xlfn.IFS(
ISBLANK($U1586),"Missing space use.",
AND('Establishment details'!$C$14="Secondary",$V1586="Classbase"),"Invalid Status type",
AND(OR( $V1586="Classbase", $V1586="Teaching", $V1586="Early years",$V1586="SEND resourced"), NOT(ISBLANK($M1586))),"Space with status type and unusable type.",
AND($V1586= "Classbase",'Establishment details'!$C$22&gt;=10), "Classbase status is only valid in schools with a primary element.",
AND($I1586= "Large",$N1586 &gt; 3.5), "Large rooms with less than 3.5m height.",
AND(OR($V1586="Light practical (science)",$V1586="Light practical (science)",$V1586="Heavy practical (workshops)", $V1586="Heavy practical (clean)"), OR($O1586=0,ISBLANK($O1586))),"Missing sinks count for light and heavy practical spaces.",
AND($M1586 = "Other",ISBLANK($R1586)), "Invalid unusable type / missing note for other unusable type."
),
" ")</f>
        <v>Missing space use.</v>
      </c>
    </row>
    <row r="1587" spans="2:23" ht="15.75" x14ac:dyDescent="0.25">
      <c r="B1587" s="143"/>
      <c r="C1587" s="144"/>
      <c r="D1587" s="144"/>
      <c r="E1587" s="144"/>
      <c r="F1587" s="147" t="str" cm="1">
        <f t="array" ref="F1587">_xlfn.IFNA(CONCATENATE(_xlfn.IFS($D1587="Mezzanine",LEFT($D1587,1), $D1587="Ground Floor",LEFT($D1587,1),$D1587="Basment ",LEFT($D1587,1), $D1587="1st Floor", "0"&amp;LEFT($D1587,1), $D1587="2nd Floor", "0"&amp;LEFT($D1587,1), $D1587="3rd Floor", "0"&amp;LEFT($D1587,1), $D1587="4th Floor", "0"&amp;LEFT($D1587,1), $D1587="5th Floor", "0"&amp;LEFT($D1587,1), $D1587="6th Floor", "0"&amp;LEFT($D1587,1),$D1587="7th Floor", "0"&amp;LEFT($D1587,1),$D1587="8th Floor", "0"&amp;LEFT($D1587,1),$D1587="9th Floor", "0"&amp;LEFT($D1587,1),$D1587="10th Floor", LEFT($D1587,2),$D1587="11th Floor", LEFT($D1587,2),$D1587="12th Floor", LEFT($D1587,2),$D1587="13th Floor", LEFT($D1587,2), $D1587="Lower Ground", LEFT($D1587)&amp;IF(ISNUMBER(FIND(" ",$D1587)),MID($D1587,FIND(" ",$D1587)+1,1),"")&amp;IF(ISNUMBER(FIND(" ",$D1587,FIND(" ",$D1587)+1)),MID($D1587,FIND(" ",$D1587,FIND(" ",$D1587)+1)+1,1),""),$D1587="Upper Ground", LEFT($D1587)&amp;IF(ISNUMBER(FIND(" ",$D1587)),MID($D1587,FIND(" ",$D1587)+1,1),"")&amp;IF(ISNUMBER(FIND(" ",$D1587,FIND(" ",$D1587)+1)),MID($D1587,FIND(" ",$D1587,FIND(" ",$D1587)+1)+1,1),"")),".0",$E1587), " ")</f>
        <v xml:space="preserve"> </v>
      </c>
      <c r="G1587" s="144"/>
      <c r="H1587" s="144"/>
      <c r="I1587" s="144"/>
      <c r="J1587" s="144"/>
      <c r="K1587" s="144"/>
      <c r="L1587" s="149" t="str" cm="1">
        <f t="array" ref="L1587">_xlfn.IFNA(
_xlfn.IFS(
AND($F1587=" ",$G1587=" ",$H1587=" "),"Please update all three: Surveyor Room Reference, Establishment Room Reference and Establishment Room Name",
AND(OR($I1587="General",$I1587="Open plan/ semi-open general",$I1587="Fitted",$I1587="Light practical (science)",$I1587="Light practical (other)",$I1587="Heavy practical (workshops)",$I1587="Heavy practical (clean)",$I1587="Large",$I1587="Storage"),$J1587=0,$K1587=0),"Please update Net Area or Non-net Area",
AND($B1587&lt;&gt;"OUT",$J1587=0,$I1587&lt;&gt;"Non-net",$M1587="85% Circulation"),"Net area not recorded for spaces with 85% circulation unusable type",
AND(OR($I1587="General",$I1587="Open plan/ semi-open general",$I1587="Fitted",$I1587="Light practical (science)",$I1587="Light practical (other)",$I1587="Heavy practical (workshops)",$I1587="Heavy practical (clean)",$I1587="Large",$I1587="Storage"),OR($J1587=0,ISBLANK($J1587))),"Net area not recorded in net spaces",
AND(OR($I1587="Non-net",$I1587="Outdoor space"),$J1587&gt;0),"Net Area Recorded in Non-net space",
AND($I1587="General",$J1587&gt;90),"This general space is over 90m2, please ensure that this space is entered as separate spaces if it usually used as separate spaces",
AND($I1587="Open plan/ semi-open general",$J1587&lt;27),"Open plan general space under 27m2",
AND(OR($K1587=0,ISBLANK($K1587)), $I1587="Non-net"),"Non-net area not recorded in non-net space"
),
" ")</f>
        <v xml:space="preserve"> </v>
      </c>
      <c r="M1587" s="144"/>
      <c r="N1587" s="144"/>
      <c r="O1587" s="144"/>
      <c r="P1587" s="144"/>
      <c r="Q1587" s="144"/>
      <c r="R1587" s="171"/>
      <c r="S1587" s="147">
        <f>NCA_Calculations!$P$1599</f>
        <v>0</v>
      </c>
      <c r="T1587" s="147">
        <f>NCA_Calculations!$Q$1599</f>
        <v>0</v>
      </c>
      <c r="U1587" s="144"/>
      <c r="V1587" s="144"/>
      <c r="W1587" s="149" t="str" cm="1">
        <f t="array" ref="W1587">_xlfn.IFNA(
_xlfn.IFS(
ISBLANK($U1587),"Missing space use.",
AND('Establishment details'!$C$14="Secondary",$V1587="Classbase"),"Invalid Status type",
AND(OR( $V1587="Classbase", $V1587="Teaching", $V1587="Early years",$V1587="SEND resourced"), NOT(ISBLANK($M1587))),"Space with status type and unusable type.",
AND($V1587= "Classbase",'Establishment details'!$C$22&gt;=10), "Classbase status is only valid in schools with a primary element.",
AND($I1587= "Large",$N1587 &gt; 3.5), "Large rooms with less than 3.5m height.",
AND(OR($V1587="Light practical (science)",$V1587="Light practical (science)",$V1587="Heavy practical (workshops)", $V1587="Heavy practical (clean)"), OR($O1587=0,ISBLANK($O1587))),"Missing sinks count for light and heavy practical spaces.",
AND($M1587 = "Other",ISBLANK($R1587)), "Invalid unusable type / missing note for other unusable type."
),
" ")</f>
        <v>Missing space use.</v>
      </c>
    </row>
    <row r="1588" spans="2:23" ht="15.75" x14ac:dyDescent="0.25">
      <c r="B1588" s="143"/>
      <c r="C1588" s="144"/>
      <c r="D1588" s="144"/>
      <c r="E1588" s="144"/>
      <c r="F1588" s="147" t="str" cm="1">
        <f t="array" ref="F1588">_xlfn.IFNA(CONCATENATE(_xlfn.IFS($D1588="Mezzanine",LEFT($D1588,1), $D1588="Ground Floor",LEFT($D1588,1),$D1588="Basment ",LEFT($D1588,1), $D1588="1st Floor", "0"&amp;LEFT($D1588,1), $D1588="2nd Floor", "0"&amp;LEFT($D1588,1), $D1588="3rd Floor", "0"&amp;LEFT($D1588,1), $D1588="4th Floor", "0"&amp;LEFT($D1588,1), $D1588="5th Floor", "0"&amp;LEFT($D1588,1), $D1588="6th Floor", "0"&amp;LEFT($D1588,1),$D1588="7th Floor", "0"&amp;LEFT($D1588,1),$D1588="8th Floor", "0"&amp;LEFT($D1588,1),$D1588="9th Floor", "0"&amp;LEFT($D1588,1),$D1588="10th Floor", LEFT($D1588,2),$D1588="11th Floor", LEFT($D1588,2),$D1588="12th Floor", LEFT($D1588,2),$D1588="13th Floor", LEFT($D1588,2), $D1588="Lower Ground", LEFT($D1588)&amp;IF(ISNUMBER(FIND(" ",$D1588)),MID($D1588,FIND(" ",$D1588)+1,1),"")&amp;IF(ISNUMBER(FIND(" ",$D1588,FIND(" ",$D1588)+1)),MID($D1588,FIND(" ",$D1588,FIND(" ",$D1588)+1)+1,1),""),$D1588="Upper Ground", LEFT($D1588)&amp;IF(ISNUMBER(FIND(" ",$D1588)),MID($D1588,FIND(" ",$D1588)+1,1),"")&amp;IF(ISNUMBER(FIND(" ",$D1588,FIND(" ",$D1588)+1)),MID($D1588,FIND(" ",$D1588,FIND(" ",$D1588)+1)+1,1),"")),".0",$E1588), " ")</f>
        <v xml:space="preserve"> </v>
      </c>
      <c r="G1588" s="144"/>
      <c r="H1588" s="144"/>
      <c r="I1588" s="144"/>
      <c r="J1588" s="144"/>
      <c r="K1588" s="144"/>
      <c r="L1588" s="149" t="str" cm="1">
        <f t="array" ref="L1588">_xlfn.IFNA(
_xlfn.IFS(
AND($F1588=" ",$G1588=" ",$H1588=" "),"Please update all three: Surveyor Room Reference, Establishment Room Reference and Establishment Room Name",
AND(OR($I1588="General",$I1588="Open plan/ semi-open general",$I1588="Fitted",$I1588="Light practical (science)",$I1588="Light practical (other)",$I1588="Heavy practical (workshops)",$I1588="Heavy practical (clean)",$I1588="Large",$I1588="Storage"),$J1588=0,$K1588=0),"Please update Net Area or Non-net Area",
AND($B1588&lt;&gt;"OUT",$J1588=0,$I1588&lt;&gt;"Non-net",$M1588="85% Circulation"),"Net area not recorded for spaces with 85% circulation unusable type",
AND(OR($I1588="General",$I1588="Open plan/ semi-open general",$I1588="Fitted",$I1588="Light practical (science)",$I1588="Light practical (other)",$I1588="Heavy practical (workshops)",$I1588="Heavy practical (clean)",$I1588="Large",$I1588="Storage"),OR($J1588=0,ISBLANK($J1588))),"Net area not recorded in net spaces",
AND(OR($I1588="Non-net",$I1588="Outdoor space"),$J1588&gt;0),"Net Area Recorded in Non-net space",
AND($I1588="General",$J1588&gt;90),"This general space is over 90m2, please ensure that this space is entered as separate spaces if it usually used as separate spaces",
AND($I1588="Open plan/ semi-open general",$J1588&lt;27),"Open plan general space under 27m2",
AND(OR($K1588=0,ISBLANK($K1588)), $I1588="Non-net"),"Non-net area not recorded in non-net space"
),
" ")</f>
        <v xml:space="preserve"> </v>
      </c>
      <c r="M1588" s="144"/>
      <c r="N1588" s="144"/>
      <c r="O1588" s="144"/>
      <c r="P1588" s="144"/>
      <c r="Q1588" s="144"/>
      <c r="R1588" s="171"/>
      <c r="S1588" s="147">
        <f>NCA_Calculations!$P$1600</f>
        <v>0</v>
      </c>
      <c r="T1588" s="147">
        <f>NCA_Calculations!$Q$1600</f>
        <v>0</v>
      </c>
      <c r="U1588" s="144"/>
      <c r="V1588" s="144"/>
      <c r="W1588" s="149" t="str" cm="1">
        <f t="array" ref="W1588">_xlfn.IFNA(
_xlfn.IFS(
ISBLANK($U1588),"Missing space use.",
AND('Establishment details'!$C$14="Secondary",$V1588="Classbase"),"Invalid Status type",
AND(OR( $V1588="Classbase", $V1588="Teaching", $V1588="Early years",$V1588="SEND resourced"), NOT(ISBLANK($M1588))),"Space with status type and unusable type.",
AND($V1588= "Classbase",'Establishment details'!$C$22&gt;=10), "Classbase status is only valid in schools with a primary element.",
AND($I1588= "Large",$N1588 &gt; 3.5), "Large rooms with less than 3.5m height.",
AND(OR($V1588="Light practical (science)",$V1588="Light practical (science)",$V1588="Heavy practical (workshops)", $V1588="Heavy practical (clean)"), OR($O1588=0,ISBLANK($O1588))),"Missing sinks count for light and heavy practical spaces.",
AND($M1588 = "Other",ISBLANK($R1588)), "Invalid unusable type / missing note for other unusable type."
),
" ")</f>
        <v>Missing space use.</v>
      </c>
    </row>
    <row r="1589" spans="2:23" ht="15.75" x14ac:dyDescent="0.25">
      <c r="B1589" s="143"/>
      <c r="C1589" s="144"/>
      <c r="D1589" s="144"/>
      <c r="E1589" s="144"/>
      <c r="F1589" s="147" t="str" cm="1">
        <f t="array" ref="F1589">_xlfn.IFNA(CONCATENATE(_xlfn.IFS($D1589="Mezzanine",LEFT($D1589,1), $D1589="Ground Floor",LEFT($D1589,1),$D1589="Basment ",LEFT($D1589,1), $D1589="1st Floor", "0"&amp;LEFT($D1589,1), $D1589="2nd Floor", "0"&amp;LEFT($D1589,1), $D1589="3rd Floor", "0"&amp;LEFT($D1589,1), $D1589="4th Floor", "0"&amp;LEFT($D1589,1), $D1589="5th Floor", "0"&amp;LEFT($D1589,1), $D1589="6th Floor", "0"&amp;LEFT($D1589,1),$D1589="7th Floor", "0"&amp;LEFT($D1589,1),$D1589="8th Floor", "0"&amp;LEFT($D1589,1),$D1589="9th Floor", "0"&amp;LEFT($D1589,1),$D1589="10th Floor", LEFT($D1589,2),$D1589="11th Floor", LEFT($D1589,2),$D1589="12th Floor", LEFT($D1589,2),$D1589="13th Floor", LEFT($D1589,2), $D1589="Lower Ground", LEFT($D1589)&amp;IF(ISNUMBER(FIND(" ",$D1589)),MID($D1589,FIND(" ",$D1589)+1,1),"")&amp;IF(ISNUMBER(FIND(" ",$D1589,FIND(" ",$D1589)+1)),MID($D1589,FIND(" ",$D1589,FIND(" ",$D1589)+1)+1,1),""),$D1589="Upper Ground", LEFT($D1589)&amp;IF(ISNUMBER(FIND(" ",$D1589)),MID($D1589,FIND(" ",$D1589)+1,1),"")&amp;IF(ISNUMBER(FIND(" ",$D1589,FIND(" ",$D1589)+1)),MID($D1589,FIND(" ",$D1589,FIND(" ",$D1589)+1)+1,1),"")),".0",$E1589), " ")</f>
        <v xml:space="preserve"> </v>
      </c>
      <c r="G1589" s="144"/>
      <c r="H1589" s="144"/>
      <c r="I1589" s="144"/>
      <c r="J1589" s="144"/>
      <c r="K1589" s="144"/>
      <c r="L1589" s="149" t="str" cm="1">
        <f t="array" ref="L1589">_xlfn.IFNA(
_xlfn.IFS(
AND($F1589=" ",$G1589=" ",$H1589=" "),"Please update all three: Surveyor Room Reference, Establishment Room Reference and Establishment Room Name",
AND(OR($I1589="General",$I1589="Open plan/ semi-open general",$I1589="Fitted",$I1589="Light practical (science)",$I1589="Light practical (other)",$I1589="Heavy practical (workshops)",$I1589="Heavy practical (clean)",$I1589="Large",$I1589="Storage"),$J1589=0,$K1589=0),"Please update Net Area or Non-net Area",
AND($B1589&lt;&gt;"OUT",$J1589=0,$I1589&lt;&gt;"Non-net",$M1589="85% Circulation"),"Net area not recorded for spaces with 85% circulation unusable type",
AND(OR($I1589="General",$I1589="Open plan/ semi-open general",$I1589="Fitted",$I1589="Light practical (science)",$I1589="Light practical (other)",$I1589="Heavy practical (workshops)",$I1589="Heavy practical (clean)",$I1589="Large",$I1589="Storage"),OR($J1589=0,ISBLANK($J1589))),"Net area not recorded in net spaces",
AND(OR($I1589="Non-net",$I1589="Outdoor space"),$J1589&gt;0),"Net Area Recorded in Non-net space",
AND($I1589="General",$J1589&gt;90),"This general space is over 90m2, please ensure that this space is entered as separate spaces if it usually used as separate spaces",
AND($I1589="Open plan/ semi-open general",$J1589&lt;27),"Open plan general space under 27m2",
AND(OR($K1589=0,ISBLANK($K1589)), $I1589="Non-net"),"Non-net area not recorded in non-net space"
),
" ")</f>
        <v xml:space="preserve"> </v>
      </c>
      <c r="M1589" s="144"/>
      <c r="N1589" s="144"/>
      <c r="O1589" s="144"/>
      <c r="P1589" s="144"/>
      <c r="Q1589" s="144"/>
      <c r="R1589" s="171"/>
      <c r="S1589" s="147">
        <f>NCA_Calculations!$P$1601</f>
        <v>0</v>
      </c>
      <c r="T1589" s="147">
        <f>NCA_Calculations!$Q$1601</f>
        <v>0</v>
      </c>
      <c r="U1589" s="144"/>
      <c r="V1589" s="144"/>
      <c r="W1589" s="149" t="str" cm="1">
        <f t="array" ref="W1589">_xlfn.IFNA(
_xlfn.IFS(
ISBLANK($U1589),"Missing space use.",
AND('Establishment details'!$C$14="Secondary",$V1589="Classbase"),"Invalid Status type",
AND(OR( $V1589="Classbase", $V1589="Teaching", $V1589="Early years",$V1589="SEND resourced"), NOT(ISBLANK($M1589))),"Space with status type and unusable type.",
AND($V1589= "Classbase",'Establishment details'!$C$22&gt;=10), "Classbase status is only valid in schools with a primary element.",
AND($I1589= "Large",$N1589 &gt; 3.5), "Large rooms with less than 3.5m height.",
AND(OR($V1589="Light practical (science)",$V1589="Light practical (science)",$V1589="Heavy practical (workshops)", $V1589="Heavy practical (clean)"), OR($O1589=0,ISBLANK($O1589))),"Missing sinks count for light and heavy practical spaces.",
AND($M1589 = "Other",ISBLANK($R1589)), "Invalid unusable type / missing note for other unusable type."
),
" ")</f>
        <v>Missing space use.</v>
      </c>
    </row>
    <row r="1590" spans="2:23" ht="15.75" x14ac:dyDescent="0.25">
      <c r="B1590" s="143"/>
      <c r="C1590" s="144"/>
      <c r="D1590" s="144"/>
      <c r="E1590" s="144"/>
      <c r="F1590" s="147" t="str" cm="1">
        <f t="array" ref="F1590">_xlfn.IFNA(CONCATENATE(_xlfn.IFS($D1590="Mezzanine",LEFT($D1590,1), $D1590="Ground Floor",LEFT($D1590,1),$D1590="Basment ",LEFT($D1590,1), $D1590="1st Floor", "0"&amp;LEFT($D1590,1), $D1590="2nd Floor", "0"&amp;LEFT($D1590,1), $D1590="3rd Floor", "0"&amp;LEFT($D1590,1), $D1590="4th Floor", "0"&amp;LEFT($D1590,1), $D1590="5th Floor", "0"&amp;LEFT($D1590,1), $D1590="6th Floor", "0"&amp;LEFT($D1590,1),$D1590="7th Floor", "0"&amp;LEFT($D1590,1),$D1590="8th Floor", "0"&amp;LEFT($D1590,1),$D1590="9th Floor", "0"&amp;LEFT($D1590,1),$D1590="10th Floor", LEFT($D1590,2),$D1590="11th Floor", LEFT($D1590,2),$D1590="12th Floor", LEFT($D1590,2),$D1590="13th Floor", LEFT($D1590,2), $D1590="Lower Ground", LEFT($D1590)&amp;IF(ISNUMBER(FIND(" ",$D1590)),MID($D1590,FIND(" ",$D1590)+1,1),"")&amp;IF(ISNUMBER(FIND(" ",$D1590,FIND(" ",$D1590)+1)),MID($D1590,FIND(" ",$D1590,FIND(" ",$D1590)+1)+1,1),""),$D1590="Upper Ground", LEFT($D1590)&amp;IF(ISNUMBER(FIND(" ",$D1590)),MID($D1590,FIND(" ",$D1590)+1,1),"")&amp;IF(ISNUMBER(FIND(" ",$D1590,FIND(" ",$D1590)+1)),MID($D1590,FIND(" ",$D1590,FIND(" ",$D1590)+1)+1,1),"")),".0",$E1590), " ")</f>
        <v xml:space="preserve"> </v>
      </c>
      <c r="G1590" s="144"/>
      <c r="H1590" s="144"/>
      <c r="I1590" s="144"/>
      <c r="J1590" s="144"/>
      <c r="K1590" s="144"/>
      <c r="L1590" s="149" t="str" cm="1">
        <f t="array" ref="L1590">_xlfn.IFNA(
_xlfn.IFS(
AND($F1590=" ",$G1590=" ",$H1590=" "),"Please update all three: Surveyor Room Reference, Establishment Room Reference and Establishment Room Name",
AND(OR($I1590="General",$I1590="Open plan/ semi-open general",$I1590="Fitted",$I1590="Light practical (science)",$I1590="Light practical (other)",$I1590="Heavy practical (workshops)",$I1590="Heavy practical (clean)",$I1590="Large",$I1590="Storage"),$J1590=0,$K1590=0),"Please update Net Area or Non-net Area",
AND($B1590&lt;&gt;"OUT",$J1590=0,$I1590&lt;&gt;"Non-net",$M1590="85% Circulation"),"Net area not recorded for spaces with 85% circulation unusable type",
AND(OR($I1590="General",$I1590="Open plan/ semi-open general",$I1590="Fitted",$I1590="Light practical (science)",$I1590="Light practical (other)",$I1590="Heavy practical (workshops)",$I1590="Heavy practical (clean)",$I1590="Large",$I1590="Storage"),OR($J1590=0,ISBLANK($J1590))),"Net area not recorded in net spaces",
AND(OR($I1590="Non-net",$I1590="Outdoor space"),$J1590&gt;0),"Net Area Recorded in Non-net space",
AND($I1590="General",$J1590&gt;90),"This general space is over 90m2, please ensure that this space is entered as separate spaces if it usually used as separate spaces",
AND($I1590="Open plan/ semi-open general",$J1590&lt;27),"Open plan general space under 27m2",
AND(OR($K1590=0,ISBLANK($K1590)), $I1590="Non-net"),"Non-net area not recorded in non-net space"
),
" ")</f>
        <v xml:space="preserve"> </v>
      </c>
      <c r="M1590" s="144"/>
      <c r="N1590" s="144"/>
      <c r="O1590" s="144"/>
      <c r="P1590" s="144"/>
      <c r="Q1590" s="144"/>
      <c r="R1590" s="171"/>
      <c r="S1590" s="147">
        <f>NCA_Calculations!$P$1602</f>
        <v>0</v>
      </c>
      <c r="T1590" s="147">
        <f>NCA_Calculations!$Q$1602</f>
        <v>0</v>
      </c>
      <c r="U1590" s="144"/>
      <c r="V1590" s="144"/>
      <c r="W1590" s="149" t="str" cm="1">
        <f t="array" ref="W1590">_xlfn.IFNA(
_xlfn.IFS(
ISBLANK($U1590),"Missing space use.",
AND('Establishment details'!$C$14="Secondary",$V1590="Classbase"),"Invalid Status type",
AND(OR( $V1590="Classbase", $V1590="Teaching", $V1590="Early years",$V1590="SEND resourced"), NOT(ISBLANK($M1590))),"Space with status type and unusable type.",
AND($V1590= "Classbase",'Establishment details'!$C$22&gt;=10), "Classbase status is only valid in schools with a primary element.",
AND($I1590= "Large",$N1590 &gt; 3.5), "Large rooms with less than 3.5m height.",
AND(OR($V1590="Light practical (science)",$V1590="Light practical (science)",$V1590="Heavy practical (workshops)", $V1590="Heavy practical (clean)"), OR($O1590=0,ISBLANK($O1590))),"Missing sinks count for light and heavy practical spaces.",
AND($M1590 = "Other",ISBLANK($R1590)), "Invalid unusable type / missing note for other unusable type."
),
" ")</f>
        <v>Missing space use.</v>
      </c>
    </row>
    <row r="1591" spans="2:23" ht="15.75" x14ac:dyDescent="0.25">
      <c r="B1591" s="143"/>
      <c r="C1591" s="144"/>
      <c r="D1591" s="144"/>
      <c r="E1591" s="144"/>
      <c r="F1591" s="147" t="str" cm="1">
        <f t="array" ref="F1591">_xlfn.IFNA(CONCATENATE(_xlfn.IFS($D1591="Mezzanine",LEFT($D1591,1), $D1591="Ground Floor",LEFT($D1591,1),$D1591="Basment ",LEFT($D1591,1), $D1591="1st Floor", "0"&amp;LEFT($D1591,1), $D1591="2nd Floor", "0"&amp;LEFT($D1591,1), $D1591="3rd Floor", "0"&amp;LEFT($D1591,1), $D1591="4th Floor", "0"&amp;LEFT($D1591,1), $D1591="5th Floor", "0"&amp;LEFT($D1591,1), $D1591="6th Floor", "0"&amp;LEFT($D1591,1),$D1591="7th Floor", "0"&amp;LEFT($D1591,1),$D1591="8th Floor", "0"&amp;LEFT($D1591,1),$D1591="9th Floor", "0"&amp;LEFT($D1591,1),$D1591="10th Floor", LEFT($D1591,2),$D1591="11th Floor", LEFT($D1591,2),$D1591="12th Floor", LEFT($D1591,2),$D1591="13th Floor", LEFT($D1591,2), $D1591="Lower Ground", LEFT($D1591)&amp;IF(ISNUMBER(FIND(" ",$D1591)),MID($D1591,FIND(" ",$D1591)+1,1),"")&amp;IF(ISNUMBER(FIND(" ",$D1591,FIND(" ",$D1591)+1)),MID($D1591,FIND(" ",$D1591,FIND(" ",$D1591)+1)+1,1),""),$D1591="Upper Ground", LEFT($D1591)&amp;IF(ISNUMBER(FIND(" ",$D1591)),MID($D1591,FIND(" ",$D1591)+1,1),"")&amp;IF(ISNUMBER(FIND(" ",$D1591,FIND(" ",$D1591)+1)),MID($D1591,FIND(" ",$D1591,FIND(" ",$D1591)+1)+1,1),"")),".0",$E1591), " ")</f>
        <v xml:space="preserve"> </v>
      </c>
      <c r="G1591" s="144"/>
      <c r="H1591" s="144"/>
      <c r="I1591" s="144"/>
      <c r="J1591" s="144"/>
      <c r="K1591" s="144"/>
      <c r="L1591" s="149" t="str" cm="1">
        <f t="array" ref="L1591">_xlfn.IFNA(
_xlfn.IFS(
AND($F1591=" ",$G1591=" ",$H1591=" "),"Please update all three: Surveyor Room Reference, Establishment Room Reference and Establishment Room Name",
AND(OR($I1591="General",$I1591="Open plan/ semi-open general",$I1591="Fitted",$I1591="Light practical (science)",$I1591="Light practical (other)",$I1591="Heavy practical (workshops)",$I1591="Heavy practical (clean)",$I1591="Large",$I1591="Storage"),$J1591=0,$K1591=0),"Please update Net Area or Non-net Area",
AND($B1591&lt;&gt;"OUT",$J1591=0,$I1591&lt;&gt;"Non-net",$M1591="85% Circulation"),"Net area not recorded for spaces with 85% circulation unusable type",
AND(OR($I1591="General",$I1591="Open plan/ semi-open general",$I1591="Fitted",$I1591="Light practical (science)",$I1591="Light practical (other)",$I1591="Heavy practical (workshops)",$I1591="Heavy practical (clean)",$I1591="Large",$I1591="Storage"),OR($J1591=0,ISBLANK($J1591))),"Net area not recorded in net spaces",
AND(OR($I1591="Non-net",$I1591="Outdoor space"),$J1591&gt;0),"Net Area Recorded in Non-net space",
AND($I1591="General",$J1591&gt;90),"This general space is over 90m2, please ensure that this space is entered as separate spaces if it usually used as separate spaces",
AND($I1591="Open plan/ semi-open general",$J1591&lt;27),"Open plan general space under 27m2",
AND(OR($K1591=0,ISBLANK($K1591)), $I1591="Non-net"),"Non-net area not recorded in non-net space"
),
" ")</f>
        <v xml:space="preserve"> </v>
      </c>
      <c r="M1591" s="144"/>
      <c r="N1591" s="144"/>
      <c r="O1591" s="144"/>
      <c r="P1591" s="144"/>
      <c r="Q1591" s="144"/>
      <c r="R1591" s="171"/>
      <c r="S1591" s="147">
        <f>NCA_Calculations!$P$1603</f>
        <v>0</v>
      </c>
      <c r="T1591" s="147">
        <f>NCA_Calculations!$Q$1603</f>
        <v>0</v>
      </c>
      <c r="U1591" s="144"/>
      <c r="V1591" s="144"/>
      <c r="W1591" s="149" t="str" cm="1">
        <f t="array" ref="W1591">_xlfn.IFNA(
_xlfn.IFS(
ISBLANK($U1591),"Missing space use.",
AND('Establishment details'!$C$14="Secondary",$V1591="Classbase"),"Invalid Status type",
AND(OR( $V1591="Classbase", $V1591="Teaching", $V1591="Early years",$V1591="SEND resourced"), NOT(ISBLANK($M1591))),"Space with status type and unusable type.",
AND($V1591= "Classbase",'Establishment details'!$C$22&gt;=10), "Classbase status is only valid in schools with a primary element.",
AND($I1591= "Large",$N1591 &gt; 3.5), "Large rooms with less than 3.5m height.",
AND(OR($V1591="Light practical (science)",$V1591="Light practical (science)",$V1591="Heavy practical (workshops)", $V1591="Heavy practical (clean)"), OR($O1591=0,ISBLANK($O1591))),"Missing sinks count for light and heavy practical spaces.",
AND($M1591 = "Other",ISBLANK($R1591)), "Invalid unusable type / missing note for other unusable type."
),
" ")</f>
        <v>Missing space use.</v>
      </c>
    </row>
    <row r="1592" spans="2:23" ht="15.75" x14ac:dyDescent="0.25">
      <c r="B1592" s="143"/>
      <c r="C1592" s="144"/>
      <c r="D1592" s="144"/>
      <c r="E1592" s="144"/>
      <c r="F1592" s="147" t="str" cm="1">
        <f t="array" ref="F1592">_xlfn.IFNA(CONCATENATE(_xlfn.IFS($D1592="Mezzanine",LEFT($D1592,1), $D1592="Ground Floor",LEFT($D1592,1),$D1592="Basment ",LEFT($D1592,1), $D1592="1st Floor", "0"&amp;LEFT($D1592,1), $D1592="2nd Floor", "0"&amp;LEFT($D1592,1), $D1592="3rd Floor", "0"&amp;LEFT($D1592,1), $D1592="4th Floor", "0"&amp;LEFT($D1592,1), $D1592="5th Floor", "0"&amp;LEFT($D1592,1), $D1592="6th Floor", "0"&amp;LEFT($D1592,1),$D1592="7th Floor", "0"&amp;LEFT($D1592,1),$D1592="8th Floor", "0"&amp;LEFT($D1592,1),$D1592="9th Floor", "0"&amp;LEFT($D1592,1),$D1592="10th Floor", LEFT($D1592,2),$D1592="11th Floor", LEFT($D1592,2),$D1592="12th Floor", LEFT($D1592,2),$D1592="13th Floor", LEFT($D1592,2), $D1592="Lower Ground", LEFT($D1592)&amp;IF(ISNUMBER(FIND(" ",$D1592)),MID($D1592,FIND(" ",$D1592)+1,1),"")&amp;IF(ISNUMBER(FIND(" ",$D1592,FIND(" ",$D1592)+1)),MID($D1592,FIND(" ",$D1592,FIND(" ",$D1592)+1)+1,1),""),$D1592="Upper Ground", LEFT($D1592)&amp;IF(ISNUMBER(FIND(" ",$D1592)),MID($D1592,FIND(" ",$D1592)+1,1),"")&amp;IF(ISNUMBER(FIND(" ",$D1592,FIND(" ",$D1592)+1)),MID($D1592,FIND(" ",$D1592,FIND(" ",$D1592)+1)+1,1),"")),".0",$E1592), " ")</f>
        <v xml:space="preserve"> </v>
      </c>
      <c r="G1592" s="144"/>
      <c r="H1592" s="144"/>
      <c r="I1592" s="144"/>
      <c r="J1592" s="144"/>
      <c r="K1592" s="144"/>
      <c r="L1592" s="149" t="str" cm="1">
        <f t="array" ref="L1592">_xlfn.IFNA(
_xlfn.IFS(
AND($F1592=" ",$G1592=" ",$H1592=" "),"Please update all three: Surveyor Room Reference, Establishment Room Reference and Establishment Room Name",
AND(OR($I1592="General",$I1592="Open plan/ semi-open general",$I1592="Fitted",$I1592="Light practical (science)",$I1592="Light practical (other)",$I1592="Heavy practical (workshops)",$I1592="Heavy practical (clean)",$I1592="Large",$I1592="Storage"),$J1592=0,$K1592=0),"Please update Net Area or Non-net Area",
AND($B1592&lt;&gt;"OUT",$J1592=0,$I1592&lt;&gt;"Non-net",$M1592="85% Circulation"),"Net area not recorded for spaces with 85% circulation unusable type",
AND(OR($I1592="General",$I1592="Open plan/ semi-open general",$I1592="Fitted",$I1592="Light practical (science)",$I1592="Light practical (other)",$I1592="Heavy practical (workshops)",$I1592="Heavy practical (clean)",$I1592="Large",$I1592="Storage"),OR($J1592=0,ISBLANK($J1592))),"Net area not recorded in net spaces",
AND(OR($I1592="Non-net",$I1592="Outdoor space"),$J1592&gt;0),"Net Area Recorded in Non-net space",
AND($I1592="General",$J1592&gt;90),"This general space is over 90m2, please ensure that this space is entered as separate spaces if it usually used as separate spaces",
AND($I1592="Open plan/ semi-open general",$J1592&lt;27),"Open plan general space under 27m2",
AND(OR($K1592=0,ISBLANK($K1592)), $I1592="Non-net"),"Non-net area not recorded in non-net space"
),
" ")</f>
        <v xml:space="preserve"> </v>
      </c>
      <c r="M1592" s="144"/>
      <c r="N1592" s="144"/>
      <c r="O1592" s="144"/>
      <c r="P1592" s="144"/>
      <c r="Q1592" s="144"/>
      <c r="R1592" s="171"/>
      <c r="S1592" s="147">
        <f>NCA_Calculations!$P$1604</f>
        <v>0</v>
      </c>
      <c r="T1592" s="147">
        <f>NCA_Calculations!$Q$1604</f>
        <v>0</v>
      </c>
      <c r="U1592" s="144"/>
      <c r="V1592" s="144"/>
      <c r="W1592" s="149" t="str" cm="1">
        <f t="array" ref="W1592">_xlfn.IFNA(
_xlfn.IFS(
ISBLANK($U1592),"Missing space use.",
AND('Establishment details'!$C$14="Secondary",$V1592="Classbase"),"Invalid Status type",
AND(OR( $V1592="Classbase", $V1592="Teaching", $V1592="Early years",$V1592="SEND resourced"), NOT(ISBLANK($M1592))),"Space with status type and unusable type.",
AND($V1592= "Classbase",'Establishment details'!$C$22&gt;=10), "Classbase status is only valid in schools with a primary element.",
AND($I1592= "Large",$N1592 &gt; 3.5), "Large rooms with less than 3.5m height.",
AND(OR($V1592="Light practical (science)",$V1592="Light practical (science)",$V1592="Heavy practical (workshops)", $V1592="Heavy practical (clean)"), OR($O1592=0,ISBLANK($O1592))),"Missing sinks count for light and heavy practical spaces.",
AND($M1592 = "Other",ISBLANK($R1592)), "Invalid unusable type / missing note for other unusable type."
),
" ")</f>
        <v>Missing space use.</v>
      </c>
    </row>
    <row r="1593" spans="2:23" ht="15.75" x14ac:dyDescent="0.25">
      <c r="B1593" s="143"/>
      <c r="C1593" s="144"/>
      <c r="D1593" s="144"/>
      <c r="E1593" s="144"/>
      <c r="F1593" s="147" t="str" cm="1">
        <f t="array" ref="F1593">_xlfn.IFNA(CONCATENATE(_xlfn.IFS($D1593="Mezzanine",LEFT($D1593,1), $D1593="Ground Floor",LEFT($D1593,1),$D1593="Basment ",LEFT($D1593,1), $D1593="1st Floor", "0"&amp;LEFT($D1593,1), $D1593="2nd Floor", "0"&amp;LEFT($D1593,1), $D1593="3rd Floor", "0"&amp;LEFT($D1593,1), $D1593="4th Floor", "0"&amp;LEFT($D1593,1), $D1593="5th Floor", "0"&amp;LEFT($D1593,1), $D1593="6th Floor", "0"&amp;LEFT($D1593,1),$D1593="7th Floor", "0"&amp;LEFT($D1593,1),$D1593="8th Floor", "0"&amp;LEFT($D1593,1),$D1593="9th Floor", "0"&amp;LEFT($D1593,1),$D1593="10th Floor", LEFT($D1593,2),$D1593="11th Floor", LEFT($D1593,2),$D1593="12th Floor", LEFT($D1593,2),$D1593="13th Floor", LEFT($D1593,2), $D1593="Lower Ground", LEFT($D1593)&amp;IF(ISNUMBER(FIND(" ",$D1593)),MID($D1593,FIND(" ",$D1593)+1,1),"")&amp;IF(ISNUMBER(FIND(" ",$D1593,FIND(" ",$D1593)+1)),MID($D1593,FIND(" ",$D1593,FIND(" ",$D1593)+1)+1,1),""),$D1593="Upper Ground", LEFT($D1593)&amp;IF(ISNUMBER(FIND(" ",$D1593)),MID($D1593,FIND(" ",$D1593)+1,1),"")&amp;IF(ISNUMBER(FIND(" ",$D1593,FIND(" ",$D1593)+1)),MID($D1593,FIND(" ",$D1593,FIND(" ",$D1593)+1)+1,1),"")),".0",$E1593), " ")</f>
        <v xml:space="preserve"> </v>
      </c>
      <c r="G1593" s="144"/>
      <c r="H1593" s="144"/>
      <c r="I1593" s="144"/>
      <c r="J1593" s="144"/>
      <c r="K1593" s="144"/>
      <c r="L1593" s="149" t="str" cm="1">
        <f t="array" ref="L1593">_xlfn.IFNA(
_xlfn.IFS(
AND($F1593=" ",$G1593=" ",$H1593=" "),"Please update all three: Surveyor Room Reference, Establishment Room Reference and Establishment Room Name",
AND(OR($I1593="General",$I1593="Open plan/ semi-open general",$I1593="Fitted",$I1593="Light practical (science)",$I1593="Light practical (other)",$I1593="Heavy practical (workshops)",$I1593="Heavy practical (clean)",$I1593="Large",$I1593="Storage"),$J1593=0,$K1593=0),"Please update Net Area or Non-net Area",
AND($B1593&lt;&gt;"OUT",$J1593=0,$I1593&lt;&gt;"Non-net",$M1593="85% Circulation"),"Net area not recorded for spaces with 85% circulation unusable type",
AND(OR($I1593="General",$I1593="Open plan/ semi-open general",$I1593="Fitted",$I1593="Light practical (science)",$I1593="Light practical (other)",$I1593="Heavy practical (workshops)",$I1593="Heavy practical (clean)",$I1593="Large",$I1593="Storage"),OR($J1593=0,ISBLANK($J1593))),"Net area not recorded in net spaces",
AND(OR($I1593="Non-net",$I1593="Outdoor space"),$J1593&gt;0),"Net Area Recorded in Non-net space",
AND($I1593="General",$J1593&gt;90),"This general space is over 90m2, please ensure that this space is entered as separate spaces if it usually used as separate spaces",
AND($I1593="Open plan/ semi-open general",$J1593&lt;27),"Open plan general space under 27m2",
AND(OR($K1593=0,ISBLANK($K1593)), $I1593="Non-net"),"Non-net area not recorded in non-net space"
),
" ")</f>
        <v xml:space="preserve"> </v>
      </c>
      <c r="M1593" s="144"/>
      <c r="N1593" s="144"/>
      <c r="O1593" s="144"/>
      <c r="P1593" s="144"/>
      <c r="Q1593" s="144"/>
      <c r="R1593" s="171"/>
      <c r="S1593" s="147">
        <f>NCA_Calculations!$P$1605</f>
        <v>0</v>
      </c>
      <c r="T1593" s="147">
        <f>NCA_Calculations!$Q$1605</f>
        <v>0</v>
      </c>
      <c r="U1593" s="144"/>
      <c r="V1593" s="144"/>
      <c r="W1593" s="149" t="str" cm="1">
        <f t="array" ref="W1593">_xlfn.IFNA(
_xlfn.IFS(
ISBLANK($U1593),"Missing space use.",
AND('Establishment details'!$C$14="Secondary",$V1593="Classbase"),"Invalid Status type",
AND(OR( $V1593="Classbase", $V1593="Teaching", $V1593="Early years",$V1593="SEND resourced"), NOT(ISBLANK($M1593))),"Space with status type and unusable type.",
AND($V1593= "Classbase",'Establishment details'!$C$22&gt;=10), "Classbase status is only valid in schools with a primary element.",
AND($I1593= "Large",$N1593 &gt; 3.5), "Large rooms with less than 3.5m height.",
AND(OR($V1593="Light practical (science)",$V1593="Light practical (science)",$V1593="Heavy practical (workshops)", $V1593="Heavy practical (clean)"), OR($O1593=0,ISBLANK($O1593))),"Missing sinks count for light and heavy practical spaces.",
AND($M1593 = "Other",ISBLANK($R1593)), "Invalid unusable type / missing note for other unusable type."
),
" ")</f>
        <v>Missing space use.</v>
      </c>
    </row>
    <row r="1594" spans="2:23" ht="15.75" x14ac:dyDescent="0.25">
      <c r="B1594" s="143"/>
      <c r="C1594" s="144"/>
      <c r="D1594" s="144"/>
      <c r="E1594" s="144"/>
      <c r="F1594" s="147" t="str" cm="1">
        <f t="array" ref="F1594">_xlfn.IFNA(CONCATENATE(_xlfn.IFS($D1594="Mezzanine",LEFT($D1594,1), $D1594="Ground Floor",LEFT($D1594,1),$D1594="Basment ",LEFT($D1594,1), $D1594="1st Floor", "0"&amp;LEFT($D1594,1), $D1594="2nd Floor", "0"&amp;LEFT($D1594,1), $D1594="3rd Floor", "0"&amp;LEFT($D1594,1), $D1594="4th Floor", "0"&amp;LEFT($D1594,1), $D1594="5th Floor", "0"&amp;LEFT($D1594,1), $D1594="6th Floor", "0"&amp;LEFT($D1594,1),$D1594="7th Floor", "0"&amp;LEFT($D1594,1),$D1594="8th Floor", "0"&amp;LEFT($D1594,1),$D1594="9th Floor", "0"&amp;LEFT($D1594,1),$D1594="10th Floor", LEFT($D1594,2),$D1594="11th Floor", LEFT($D1594,2),$D1594="12th Floor", LEFT($D1594,2),$D1594="13th Floor", LEFT($D1594,2), $D1594="Lower Ground", LEFT($D1594)&amp;IF(ISNUMBER(FIND(" ",$D1594)),MID($D1594,FIND(" ",$D1594)+1,1),"")&amp;IF(ISNUMBER(FIND(" ",$D1594,FIND(" ",$D1594)+1)),MID($D1594,FIND(" ",$D1594,FIND(" ",$D1594)+1)+1,1),""),$D1594="Upper Ground", LEFT($D1594)&amp;IF(ISNUMBER(FIND(" ",$D1594)),MID($D1594,FIND(" ",$D1594)+1,1),"")&amp;IF(ISNUMBER(FIND(" ",$D1594,FIND(" ",$D1594)+1)),MID($D1594,FIND(" ",$D1594,FIND(" ",$D1594)+1)+1,1),"")),".0",$E1594), " ")</f>
        <v xml:space="preserve"> </v>
      </c>
      <c r="G1594" s="144"/>
      <c r="H1594" s="144"/>
      <c r="I1594" s="144"/>
      <c r="J1594" s="144"/>
      <c r="K1594" s="144"/>
      <c r="L1594" s="149" t="str" cm="1">
        <f t="array" ref="L1594">_xlfn.IFNA(
_xlfn.IFS(
AND($F1594=" ",$G1594=" ",$H1594=" "),"Please update all three: Surveyor Room Reference, Establishment Room Reference and Establishment Room Name",
AND(OR($I1594="General",$I1594="Open plan/ semi-open general",$I1594="Fitted",$I1594="Light practical (science)",$I1594="Light practical (other)",$I1594="Heavy practical (workshops)",$I1594="Heavy practical (clean)",$I1594="Large",$I1594="Storage"),$J1594=0,$K1594=0),"Please update Net Area or Non-net Area",
AND($B1594&lt;&gt;"OUT",$J1594=0,$I1594&lt;&gt;"Non-net",$M1594="85% Circulation"),"Net area not recorded for spaces with 85% circulation unusable type",
AND(OR($I1594="General",$I1594="Open plan/ semi-open general",$I1594="Fitted",$I1594="Light practical (science)",$I1594="Light practical (other)",$I1594="Heavy practical (workshops)",$I1594="Heavy practical (clean)",$I1594="Large",$I1594="Storage"),OR($J1594=0,ISBLANK($J1594))),"Net area not recorded in net spaces",
AND(OR($I1594="Non-net",$I1594="Outdoor space"),$J1594&gt;0),"Net Area Recorded in Non-net space",
AND($I1594="General",$J1594&gt;90),"This general space is over 90m2, please ensure that this space is entered as separate spaces if it usually used as separate spaces",
AND($I1594="Open plan/ semi-open general",$J1594&lt;27),"Open plan general space under 27m2",
AND(OR($K1594=0,ISBLANK($K1594)), $I1594="Non-net"),"Non-net area not recorded in non-net space"
),
" ")</f>
        <v xml:space="preserve"> </v>
      </c>
      <c r="M1594" s="144"/>
      <c r="N1594" s="144"/>
      <c r="O1594" s="144"/>
      <c r="P1594" s="144"/>
      <c r="Q1594" s="144"/>
      <c r="R1594" s="171"/>
      <c r="S1594" s="147">
        <f>NCA_Calculations!$P$1606</f>
        <v>0</v>
      </c>
      <c r="T1594" s="147">
        <f>NCA_Calculations!$Q$1606</f>
        <v>0</v>
      </c>
      <c r="U1594" s="144"/>
      <c r="V1594" s="144"/>
      <c r="W1594" s="149" t="str" cm="1">
        <f t="array" ref="W1594">_xlfn.IFNA(
_xlfn.IFS(
ISBLANK($U1594),"Missing space use.",
AND('Establishment details'!$C$14="Secondary",$V1594="Classbase"),"Invalid Status type",
AND(OR( $V1594="Classbase", $V1594="Teaching", $V1594="Early years",$V1594="SEND resourced"), NOT(ISBLANK($M1594))),"Space with status type and unusable type.",
AND($V1594= "Classbase",'Establishment details'!$C$22&gt;=10), "Classbase status is only valid in schools with a primary element.",
AND($I1594= "Large",$N1594 &gt; 3.5), "Large rooms with less than 3.5m height.",
AND(OR($V1594="Light practical (science)",$V1594="Light practical (science)",$V1594="Heavy practical (workshops)", $V1594="Heavy practical (clean)"), OR($O1594=0,ISBLANK($O1594))),"Missing sinks count for light and heavy practical spaces.",
AND($M1594 = "Other",ISBLANK($R1594)), "Invalid unusable type / missing note for other unusable type."
),
" ")</f>
        <v>Missing space use.</v>
      </c>
    </row>
    <row r="1595" spans="2:23" ht="15.75" x14ac:dyDescent="0.25">
      <c r="B1595" s="143"/>
      <c r="C1595" s="144"/>
      <c r="D1595" s="144"/>
      <c r="E1595" s="144"/>
      <c r="F1595" s="147" t="str" cm="1">
        <f t="array" ref="F1595">_xlfn.IFNA(CONCATENATE(_xlfn.IFS($D1595="Mezzanine",LEFT($D1595,1), $D1595="Ground Floor",LEFT($D1595,1),$D1595="Basment ",LEFT($D1595,1), $D1595="1st Floor", "0"&amp;LEFT($D1595,1), $D1595="2nd Floor", "0"&amp;LEFT($D1595,1), $D1595="3rd Floor", "0"&amp;LEFT($D1595,1), $D1595="4th Floor", "0"&amp;LEFT($D1595,1), $D1595="5th Floor", "0"&amp;LEFT($D1595,1), $D1595="6th Floor", "0"&amp;LEFT($D1595,1),$D1595="7th Floor", "0"&amp;LEFT($D1595,1),$D1595="8th Floor", "0"&amp;LEFT($D1595,1),$D1595="9th Floor", "0"&amp;LEFT($D1595,1),$D1595="10th Floor", LEFT($D1595,2),$D1595="11th Floor", LEFT($D1595,2),$D1595="12th Floor", LEFT($D1595,2),$D1595="13th Floor", LEFT($D1595,2), $D1595="Lower Ground", LEFT($D1595)&amp;IF(ISNUMBER(FIND(" ",$D1595)),MID($D1595,FIND(" ",$D1595)+1,1),"")&amp;IF(ISNUMBER(FIND(" ",$D1595,FIND(" ",$D1595)+1)),MID($D1595,FIND(" ",$D1595,FIND(" ",$D1595)+1)+1,1),""),$D1595="Upper Ground", LEFT($D1595)&amp;IF(ISNUMBER(FIND(" ",$D1595)),MID($D1595,FIND(" ",$D1595)+1,1),"")&amp;IF(ISNUMBER(FIND(" ",$D1595,FIND(" ",$D1595)+1)),MID($D1595,FIND(" ",$D1595,FIND(" ",$D1595)+1)+1,1),"")),".0",$E1595), " ")</f>
        <v xml:space="preserve"> </v>
      </c>
      <c r="G1595" s="144"/>
      <c r="H1595" s="144"/>
      <c r="I1595" s="144"/>
      <c r="J1595" s="144"/>
      <c r="K1595" s="144"/>
      <c r="L1595" s="149" t="str" cm="1">
        <f t="array" ref="L1595">_xlfn.IFNA(
_xlfn.IFS(
AND($F1595=" ",$G1595=" ",$H1595=" "),"Please update all three: Surveyor Room Reference, Establishment Room Reference and Establishment Room Name",
AND(OR($I1595="General",$I1595="Open plan/ semi-open general",$I1595="Fitted",$I1595="Light practical (science)",$I1595="Light practical (other)",$I1595="Heavy practical (workshops)",$I1595="Heavy practical (clean)",$I1595="Large",$I1595="Storage"),$J1595=0,$K1595=0),"Please update Net Area or Non-net Area",
AND($B1595&lt;&gt;"OUT",$J1595=0,$I1595&lt;&gt;"Non-net",$M1595="85% Circulation"),"Net area not recorded for spaces with 85% circulation unusable type",
AND(OR($I1595="General",$I1595="Open plan/ semi-open general",$I1595="Fitted",$I1595="Light practical (science)",$I1595="Light practical (other)",$I1595="Heavy practical (workshops)",$I1595="Heavy practical (clean)",$I1595="Large",$I1595="Storage"),OR($J1595=0,ISBLANK($J1595))),"Net area not recorded in net spaces",
AND(OR($I1595="Non-net",$I1595="Outdoor space"),$J1595&gt;0),"Net Area Recorded in Non-net space",
AND($I1595="General",$J1595&gt;90),"This general space is over 90m2, please ensure that this space is entered as separate spaces if it usually used as separate spaces",
AND($I1595="Open plan/ semi-open general",$J1595&lt;27),"Open plan general space under 27m2",
AND(OR($K1595=0,ISBLANK($K1595)), $I1595="Non-net"),"Non-net area not recorded in non-net space"
),
" ")</f>
        <v xml:space="preserve"> </v>
      </c>
      <c r="M1595" s="144"/>
      <c r="N1595" s="144"/>
      <c r="O1595" s="144"/>
      <c r="P1595" s="144"/>
      <c r="Q1595" s="144"/>
      <c r="R1595" s="171"/>
      <c r="S1595" s="147">
        <f>NCA_Calculations!$P$1607</f>
        <v>0</v>
      </c>
      <c r="T1595" s="147">
        <f>NCA_Calculations!$Q$1607</f>
        <v>0</v>
      </c>
      <c r="U1595" s="144"/>
      <c r="V1595" s="144"/>
      <c r="W1595" s="149" t="str" cm="1">
        <f t="array" ref="W1595">_xlfn.IFNA(
_xlfn.IFS(
ISBLANK($U1595),"Missing space use.",
AND('Establishment details'!$C$14="Secondary",$V1595="Classbase"),"Invalid Status type",
AND(OR( $V1595="Classbase", $V1595="Teaching", $V1595="Early years",$V1595="SEND resourced"), NOT(ISBLANK($M1595))),"Space with status type and unusable type.",
AND($V1595= "Classbase",'Establishment details'!$C$22&gt;=10), "Classbase status is only valid in schools with a primary element.",
AND($I1595= "Large",$N1595 &gt; 3.5), "Large rooms with less than 3.5m height.",
AND(OR($V1595="Light practical (science)",$V1595="Light practical (science)",$V1595="Heavy practical (workshops)", $V1595="Heavy practical (clean)"), OR($O1595=0,ISBLANK($O1595))),"Missing sinks count for light and heavy practical spaces.",
AND($M1595 = "Other",ISBLANK($R1595)), "Invalid unusable type / missing note for other unusable type."
),
" ")</f>
        <v>Missing space use.</v>
      </c>
    </row>
    <row r="1596" spans="2:23" ht="15.75" x14ac:dyDescent="0.25">
      <c r="B1596" s="143"/>
      <c r="C1596" s="144"/>
      <c r="D1596" s="144"/>
      <c r="E1596" s="144"/>
      <c r="F1596" s="147" t="str" cm="1">
        <f t="array" ref="F1596">_xlfn.IFNA(CONCATENATE(_xlfn.IFS($D1596="Mezzanine",LEFT($D1596,1), $D1596="Ground Floor",LEFT($D1596,1),$D1596="Basment ",LEFT($D1596,1), $D1596="1st Floor", "0"&amp;LEFT($D1596,1), $D1596="2nd Floor", "0"&amp;LEFT($D1596,1), $D1596="3rd Floor", "0"&amp;LEFT($D1596,1), $D1596="4th Floor", "0"&amp;LEFT($D1596,1), $D1596="5th Floor", "0"&amp;LEFT($D1596,1), $D1596="6th Floor", "0"&amp;LEFT($D1596,1),$D1596="7th Floor", "0"&amp;LEFT($D1596,1),$D1596="8th Floor", "0"&amp;LEFT($D1596,1),$D1596="9th Floor", "0"&amp;LEFT($D1596,1),$D1596="10th Floor", LEFT($D1596,2),$D1596="11th Floor", LEFT($D1596,2),$D1596="12th Floor", LEFT($D1596,2),$D1596="13th Floor", LEFT($D1596,2), $D1596="Lower Ground", LEFT($D1596)&amp;IF(ISNUMBER(FIND(" ",$D1596)),MID($D1596,FIND(" ",$D1596)+1,1),"")&amp;IF(ISNUMBER(FIND(" ",$D1596,FIND(" ",$D1596)+1)),MID($D1596,FIND(" ",$D1596,FIND(" ",$D1596)+1)+1,1),""),$D1596="Upper Ground", LEFT($D1596)&amp;IF(ISNUMBER(FIND(" ",$D1596)),MID($D1596,FIND(" ",$D1596)+1,1),"")&amp;IF(ISNUMBER(FIND(" ",$D1596,FIND(" ",$D1596)+1)),MID($D1596,FIND(" ",$D1596,FIND(" ",$D1596)+1)+1,1),"")),".0",$E1596), " ")</f>
        <v xml:space="preserve"> </v>
      </c>
      <c r="G1596" s="144"/>
      <c r="H1596" s="144"/>
      <c r="I1596" s="144"/>
      <c r="J1596" s="144"/>
      <c r="K1596" s="144"/>
      <c r="L1596" s="149" t="str" cm="1">
        <f t="array" ref="L1596">_xlfn.IFNA(
_xlfn.IFS(
AND($F1596=" ",$G1596=" ",$H1596=" "),"Please update all three: Surveyor Room Reference, Establishment Room Reference and Establishment Room Name",
AND(OR($I1596="General",$I1596="Open plan/ semi-open general",$I1596="Fitted",$I1596="Light practical (science)",$I1596="Light practical (other)",$I1596="Heavy practical (workshops)",$I1596="Heavy practical (clean)",$I1596="Large",$I1596="Storage"),$J1596=0,$K1596=0),"Please update Net Area or Non-net Area",
AND($B1596&lt;&gt;"OUT",$J1596=0,$I1596&lt;&gt;"Non-net",$M1596="85% Circulation"),"Net area not recorded for spaces with 85% circulation unusable type",
AND(OR($I1596="General",$I1596="Open plan/ semi-open general",$I1596="Fitted",$I1596="Light practical (science)",$I1596="Light practical (other)",$I1596="Heavy practical (workshops)",$I1596="Heavy practical (clean)",$I1596="Large",$I1596="Storage"),OR($J1596=0,ISBLANK($J1596))),"Net area not recorded in net spaces",
AND(OR($I1596="Non-net",$I1596="Outdoor space"),$J1596&gt;0),"Net Area Recorded in Non-net space",
AND($I1596="General",$J1596&gt;90),"This general space is over 90m2, please ensure that this space is entered as separate spaces if it usually used as separate spaces",
AND($I1596="Open plan/ semi-open general",$J1596&lt;27),"Open plan general space under 27m2",
AND(OR($K1596=0,ISBLANK($K1596)), $I1596="Non-net"),"Non-net area not recorded in non-net space"
),
" ")</f>
        <v xml:space="preserve"> </v>
      </c>
      <c r="M1596" s="144"/>
      <c r="N1596" s="144"/>
      <c r="O1596" s="144"/>
      <c r="P1596" s="144"/>
      <c r="Q1596" s="144"/>
      <c r="R1596" s="171"/>
      <c r="S1596" s="147">
        <f>NCA_Calculations!$P$1608</f>
        <v>0</v>
      </c>
      <c r="T1596" s="147">
        <f>NCA_Calculations!$Q$1608</f>
        <v>0</v>
      </c>
      <c r="U1596" s="144"/>
      <c r="V1596" s="144"/>
      <c r="W1596" s="149" t="str" cm="1">
        <f t="array" ref="W1596">_xlfn.IFNA(
_xlfn.IFS(
ISBLANK($U1596),"Missing space use.",
AND('Establishment details'!$C$14="Secondary",$V1596="Classbase"),"Invalid Status type",
AND(OR( $V1596="Classbase", $V1596="Teaching", $V1596="Early years",$V1596="SEND resourced"), NOT(ISBLANK($M1596))),"Space with status type and unusable type.",
AND($V1596= "Classbase",'Establishment details'!$C$22&gt;=10), "Classbase status is only valid in schools with a primary element.",
AND($I1596= "Large",$N1596 &gt; 3.5), "Large rooms with less than 3.5m height.",
AND(OR($V1596="Light practical (science)",$V1596="Light practical (science)",$V1596="Heavy practical (workshops)", $V1596="Heavy practical (clean)"), OR($O1596=0,ISBLANK($O1596))),"Missing sinks count for light and heavy practical spaces.",
AND($M1596 = "Other",ISBLANK($R1596)), "Invalid unusable type / missing note for other unusable type."
),
" ")</f>
        <v>Missing space use.</v>
      </c>
    </row>
    <row r="1597" spans="2:23" ht="15.75" x14ac:dyDescent="0.25">
      <c r="B1597" s="143"/>
      <c r="C1597" s="144"/>
      <c r="D1597" s="144"/>
      <c r="E1597" s="144"/>
      <c r="F1597" s="147" t="str" cm="1">
        <f t="array" ref="F1597">_xlfn.IFNA(CONCATENATE(_xlfn.IFS($D1597="Mezzanine",LEFT($D1597,1), $D1597="Ground Floor",LEFT($D1597,1),$D1597="Basment ",LEFT($D1597,1), $D1597="1st Floor", "0"&amp;LEFT($D1597,1), $D1597="2nd Floor", "0"&amp;LEFT($D1597,1), $D1597="3rd Floor", "0"&amp;LEFT($D1597,1), $D1597="4th Floor", "0"&amp;LEFT($D1597,1), $D1597="5th Floor", "0"&amp;LEFT($D1597,1), $D1597="6th Floor", "0"&amp;LEFT($D1597,1),$D1597="7th Floor", "0"&amp;LEFT($D1597,1),$D1597="8th Floor", "0"&amp;LEFT($D1597,1),$D1597="9th Floor", "0"&amp;LEFT($D1597,1),$D1597="10th Floor", LEFT($D1597,2),$D1597="11th Floor", LEFT($D1597,2),$D1597="12th Floor", LEFT($D1597,2),$D1597="13th Floor", LEFT($D1597,2), $D1597="Lower Ground", LEFT($D1597)&amp;IF(ISNUMBER(FIND(" ",$D1597)),MID($D1597,FIND(" ",$D1597)+1,1),"")&amp;IF(ISNUMBER(FIND(" ",$D1597,FIND(" ",$D1597)+1)),MID($D1597,FIND(" ",$D1597,FIND(" ",$D1597)+1)+1,1),""),$D1597="Upper Ground", LEFT($D1597)&amp;IF(ISNUMBER(FIND(" ",$D1597)),MID($D1597,FIND(" ",$D1597)+1,1),"")&amp;IF(ISNUMBER(FIND(" ",$D1597,FIND(" ",$D1597)+1)),MID($D1597,FIND(" ",$D1597,FIND(" ",$D1597)+1)+1,1),"")),".0",$E1597), " ")</f>
        <v xml:space="preserve"> </v>
      </c>
      <c r="G1597" s="144"/>
      <c r="H1597" s="144"/>
      <c r="I1597" s="144"/>
      <c r="J1597" s="144"/>
      <c r="K1597" s="144"/>
      <c r="L1597" s="149" t="str" cm="1">
        <f t="array" ref="L1597">_xlfn.IFNA(
_xlfn.IFS(
AND($F1597=" ",$G1597=" ",$H1597=" "),"Please update all three: Surveyor Room Reference, Establishment Room Reference and Establishment Room Name",
AND(OR($I1597="General",$I1597="Open plan/ semi-open general",$I1597="Fitted",$I1597="Light practical (science)",$I1597="Light practical (other)",$I1597="Heavy practical (workshops)",$I1597="Heavy practical (clean)",$I1597="Large",$I1597="Storage"),$J1597=0,$K1597=0),"Please update Net Area or Non-net Area",
AND($B1597&lt;&gt;"OUT",$J1597=0,$I1597&lt;&gt;"Non-net",$M1597="85% Circulation"),"Net area not recorded for spaces with 85% circulation unusable type",
AND(OR($I1597="General",$I1597="Open plan/ semi-open general",$I1597="Fitted",$I1597="Light practical (science)",$I1597="Light practical (other)",$I1597="Heavy practical (workshops)",$I1597="Heavy practical (clean)",$I1597="Large",$I1597="Storage"),OR($J1597=0,ISBLANK($J1597))),"Net area not recorded in net spaces",
AND(OR($I1597="Non-net",$I1597="Outdoor space"),$J1597&gt;0),"Net Area Recorded in Non-net space",
AND($I1597="General",$J1597&gt;90),"This general space is over 90m2, please ensure that this space is entered as separate spaces if it usually used as separate spaces",
AND($I1597="Open plan/ semi-open general",$J1597&lt;27),"Open plan general space under 27m2",
AND(OR($K1597=0,ISBLANK($K1597)), $I1597="Non-net"),"Non-net area not recorded in non-net space"
),
" ")</f>
        <v xml:space="preserve"> </v>
      </c>
      <c r="M1597" s="144"/>
      <c r="N1597" s="144"/>
      <c r="O1597" s="144"/>
      <c r="P1597" s="144"/>
      <c r="Q1597" s="144"/>
      <c r="R1597" s="171"/>
      <c r="S1597" s="147">
        <f>NCA_Calculations!$P$1609</f>
        <v>0</v>
      </c>
      <c r="T1597" s="147">
        <f>NCA_Calculations!$Q$1609</f>
        <v>0</v>
      </c>
      <c r="U1597" s="144"/>
      <c r="V1597" s="144"/>
      <c r="W1597" s="149" t="str" cm="1">
        <f t="array" ref="W1597">_xlfn.IFNA(
_xlfn.IFS(
ISBLANK($U1597),"Missing space use.",
AND('Establishment details'!$C$14="Secondary",$V1597="Classbase"),"Invalid Status type",
AND(OR( $V1597="Classbase", $V1597="Teaching", $V1597="Early years",$V1597="SEND resourced"), NOT(ISBLANK($M1597))),"Space with status type and unusable type.",
AND($V1597= "Classbase",'Establishment details'!$C$22&gt;=10), "Classbase status is only valid in schools with a primary element.",
AND($I1597= "Large",$N1597 &gt; 3.5), "Large rooms with less than 3.5m height.",
AND(OR($V1597="Light practical (science)",$V1597="Light practical (science)",$V1597="Heavy practical (workshops)", $V1597="Heavy practical (clean)"), OR($O1597=0,ISBLANK($O1597))),"Missing sinks count for light and heavy practical spaces.",
AND($M1597 = "Other",ISBLANK($R1597)), "Invalid unusable type / missing note for other unusable type."
),
" ")</f>
        <v>Missing space use.</v>
      </c>
    </row>
    <row r="1598" spans="2:23" ht="15.75" x14ac:dyDescent="0.25">
      <c r="B1598" s="143"/>
      <c r="C1598" s="144"/>
      <c r="D1598" s="144"/>
      <c r="E1598" s="144"/>
      <c r="F1598" s="147" t="str" cm="1">
        <f t="array" ref="F1598">_xlfn.IFNA(CONCATENATE(_xlfn.IFS($D1598="Mezzanine",LEFT($D1598,1), $D1598="Ground Floor",LEFT($D1598,1),$D1598="Basment ",LEFT($D1598,1), $D1598="1st Floor", "0"&amp;LEFT($D1598,1), $D1598="2nd Floor", "0"&amp;LEFT($D1598,1), $D1598="3rd Floor", "0"&amp;LEFT($D1598,1), $D1598="4th Floor", "0"&amp;LEFT($D1598,1), $D1598="5th Floor", "0"&amp;LEFT($D1598,1), $D1598="6th Floor", "0"&amp;LEFT($D1598,1),$D1598="7th Floor", "0"&amp;LEFT($D1598,1),$D1598="8th Floor", "0"&amp;LEFT($D1598,1),$D1598="9th Floor", "0"&amp;LEFT($D1598,1),$D1598="10th Floor", LEFT($D1598,2),$D1598="11th Floor", LEFT($D1598,2),$D1598="12th Floor", LEFT($D1598,2),$D1598="13th Floor", LEFT($D1598,2), $D1598="Lower Ground", LEFT($D1598)&amp;IF(ISNUMBER(FIND(" ",$D1598)),MID($D1598,FIND(" ",$D1598)+1,1),"")&amp;IF(ISNUMBER(FIND(" ",$D1598,FIND(" ",$D1598)+1)),MID($D1598,FIND(" ",$D1598,FIND(" ",$D1598)+1)+1,1),""),$D1598="Upper Ground", LEFT($D1598)&amp;IF(ISNUMBER(FIND(" ",$D1598)),MID($D1598,FIND(" ",$D1598)+1,1),"")&amp;IF(ISNUMBER(FIND(" ",$D1598,FIND(" ",$D1598)+1)),MID($D1598,FIND(" ",$D1598,FIND(" ",$D1598)+1)+1,1),"")),".0",$E1598), " ")</f>
        <v xml:space="preserve"> </v>
      </c>
      <c r="G1598" s="144"/>
      <c r="H1598" s="144"/>
      <c r="I1598" s="144"/>
      <c r="J1598" s="144"/>
      <c r="K1598" s="144"/>
      <c r="L1598" s="149" t="str" cm="1">
        <f t="array" ref="L1598">_xlfn.IFNA(
_xlfn.IFS(
AND($F1598=" ",$G1598=" ",$H1598=" "),"Please update all three: Surveyor Room Reference, Establishment Room Reference and Establishment Room Name",
AND(OR($I1598="General",$I1598="Open plan/ semi-open general",$I1598="Fitted",$I1598="Light practical (science)",$I1598="Light practical (other)",$I1598="Heavy practical (workshops)",$I1598="Heavy practical (clean)",$I1598="Large",$I1598="Storage"),$J1598=0,$K1598=0),"Please update Net Area or Non-net Area",
AND($B1598&lt;&gt;"OUT",$J1598=0,$I1598&lt;&gt;"Non-net",$M1598="85% Circulation"),"Net area not recorded for spaces with 85% circulation unusable type",
AND(OR($I1598="General",$I1598="Open plan/ semi-open general",$I1598="Fitted",$I1598="Light practical (science)",$I1598="Light practical (other)",$I1598="Heavy practical (workshops)",$I1598="Heavy practical (clean)",$I1598="Large",$I1598="Storage"),OR($J1598=0,ISBLANK($J1598))),"Net area not recorded in net spaces",
AND(OR($I1598="Non-net",$I1598="Outdoor space"),$J1598&gt;0),"Net Area Recorded in Non-net space",
AND($I1598="General",$J1598&gt;90),"This general space is over 90m2, please ensure that this space is entered as separate spaces if it usually used as separate spaces",
AND($I1598="Open plan/ semi-open general",$J1598&lt;27),"Open plan general space under 27m2",
AND(OR($K1598=0,ISBLANK($K1598)), $I1598="Non-net"),"Non-net area not recorded in non-net space"
),
" ")</f>
        <v xml:space="preserve"> </v>
      </c>
      <c r="M1598" s="144"/>
      <c r="N1598" s="144"/>
      <c r="O1598" s="144"/>
      <c r="P1598" s="144"/>
      <c r="Q1598" s="144"/>
      <c r="R1598" s="171"/>
      <c r="S1598" s="147">
        <f>NCA_Calculations!$P$1610</f>
        <v>0</v>
      </c>
      <c r="T1598" s="147">
        <f>NCA_Calculations!$Q$1610</f>
        <v>0</v>
      </c>
      <c r="U1598" s="144"/>
      <c r="V1598" s="144"/>
      <c r="W1598" s="149" t="str" cm="1">
        <f t="array" ref="W1598">_xlfn.IFNA(
_xlfn.IFS(
ISBLANK($U1598),"Missing space use.",
AND('Establishment details'!$C$14="Secondary",$V1598="Classbase"),"Invalid Status type",
AND(OR( $V1598="Classbase", $V1598="Teaching", $V1598="Early years",$V1598="SEND resourced"), NOT(ISBLANK($M1598))),"Space with status type and unusable type.",
AND($V1598= "Classbase",'Establishment details'!$C$22&gt;=10), "Classbase status is only valid in schools with a primary element.",
AND($I1598= "Large",$N1598 &gt; 3.5), "Large rooms with less than 3.5m height.",
AND(OR($V1598="Light practical (science)",$V1598="Light practical (science)",$V1598="Heavy practical (workshops)", $V1598="Heavy practical (clean)"), OR($O1598=0,ISBLANK($O1598))),"Missing sinks count for light and heavy practical spaces.",
AND($M1598 = "Other",ISBLANK($R1598)), "Invalid unusable type / missing note for other unusable type."
),
" ")</f>
        <v>Missing space use.</v>
      </c>
    </row>
    <row r="1599" spans="2:23" ht="15.75" x14ac:dyDescent="0.25">
      <c r="B1599" s="143"/>
      <c r="C1599" s="144"/>
      <c r="D1599" s="144"/>
      <c r="E1599" s="144"/>
      <c r="F1599" s="147" t="str" cm="1">
        <f t="array" ref="F1599">_xlfn.IFNA(CONCATENATE(_xlfn.IFS($D1599="Mezzanine",LEFT($D1599,1), $D1599="Ground Floor",LEFT($D1599,1),$D1599="Basment ",LEFT($D1599,1), $D1599="1st Floor", "0"&amp;LEFT($D1599,1), $D1599="2nd Floor", "0"&amp;LEFT($D1599,1), $D1599="3rd Floor", "0"&amp;LEFT($D1599,1), $D1599="4th Floor", "0"&amp;LEFT($D1599,1), $D1599="5th Floor", "0"&amp;LEFT($D1599,1), $D1599="6th Floor", "0"&amp;LEFT($D1599,1),$D1599="7th Floor", "0"&amp;LEFT($D1599,1),$D1599="8th Floor", "0"&amp;LEFT($D1599,1),$D1599="9th Floor", "0"&amp;LEFT($D1599,1),$D1599="10th Floor", LEFT($D1599,2),$D1599="11th Floor", LEFT($D1599,2),$D1599="12th Floor", LEFT($D1599,2),$D1599="13th Floor", LEFT($D1599,2), $D1599="Lower Ground", LEFT($D1599)&amp;IF(ISNUMBER(FIND(" ",$D1599)),MID($D1599,FIND(" ",$D1599)+1,1),"")&amp;IF(ISNUMBER(FIND(" ",$D1599,FIND(" ",$D1599)+1)),MID($D1599,FIND(" ",$D1599,FIND(" ",$D1599)+1)+1,1),""),$D1599="Upper Ground", LEFT($D1599)&amp;IF(ISNUMBER(FIND(" ",$D1599)),MID($D1599,FIND(" ",$D1599)+1,1),"")&amp;IF(ISNUMBER(FIND(" ",$D1599,FIND(" ",$D1599)+1)),MID($D1599,FIND(" ",$D1599,FIND(" ",$D1599)+1)+1,1),"")),".0",$E1599), " ")</f>
        <v xml:space="preserve"> </v>
      </c>
      <c r="G1599" s="144"/>
      <c r="H1599" s="144"/>
      <c r="I1599" s="144"/>
      <c r="J1599" s="144"/>
      <c r="K1599" s="144"/>
      <c r="L1599" s="149" t="str" cm="1">
        <f t="array" ref="L1599">_xlfn.IFNA(
_xlfn.IFS(
AND($F1599=" ",$G1599=" ",$H1599=" "),"Please update all three: Surveyor Room Reference, Establishment Room Reference and Establishment Room Name",
AND(OR($I1599="General",$I1599="Open plan/ semi-open general",$I1599="Fitted",$I1599="Light practical (science)",$I1599="Light practical (other)",$I1599="Heavy practical (workshops)",$I1599="Heavy practical (clean)",$I1599="Large",$I1599="Storage"),$J1599=0,$K1599=0),"Please update Net Area or Non-net Area",
AND($B1599&lt;&gt;"OUT",$J1599=0,$I1599&lt;&gt;"Non-net",$M1599="85% Circulation"),"Net area not recorded for spaces with 85% circulation unusable type",
AND(OR($I1599="General",$I1599="Open plan/ semi-open general",$I1599="Fitted",$I1599="Light practical (science)",$I1599="Light practical (other)",$I1599="Heavy practical (workshops)",$I1599="Heavy practical (clean)",$I1599="Large",$I1599="Storage"),OR($J1599=0,ISBLANK($J1599))),"Net area not recorded in net spaces",
AND(OR($I1599="Non-net",$I1599="Outdoor space"),$J1599&gt;0),"Net Area Recorded in Non-net space",
AND($I1599="General",$J1599&gt;90),"This general space is over 90m2, please ensure that this space is entered as separate spaces if it usually used as separate spaces",
AND($I1599="Open plan/ semi-open general",$J1599&lt;27),"Open plan general space under 27m2",
AND(OR($K1599=0,ISBLANK($K1599)), $I1599="Non-net"),"Non-net area not recorded in non-net space"
),
" ")</f>
        <v xml:space="preserve"> </v>
      </c>
      <c r="M1599" s="144"/>
      <c r="N1599" s="144"/>
      <c r="O1599" s="144"/>
      <c r="P1599" s="144"/>
      <c r="Q1599" s="144"/>
      <c r="R1599" s="171"/>
      <c r="S1599" s="147">
        <f>NCA_Calculations!$P$1611</f>
        <v>0</v>
      </c>
      <c r="T1599" s="147">
        <f>NCA_Calculations!$Q$1611</f>
        <v>0</v>
      </c>
      <c r="U1599" s="144"/>
      <c r="V1599" s="144"/>
      <c r="W1599" s="149" t="str" cm="1">
        <f t="array" ref="W1599">_xlfn.IFNA(
_xlfn.IFS(
ISBLANK($U1599),"Missing space use.",
AND('Establishment details'!$C$14="Secondary",$V1599="Classbase"),"Invalid Status type",
AND(OR( $V1599="Classbase", $V1599="Teaching", $V1599="Early years",$V1599="SEND resourced"), NOT(ISBLANK($M1599))),"Space with status type and unusable type.",
AND($V1599= "Classbase",'Establishment details'!$C$22&gt;=10), "Classbase status is only valid in schools with a primary element.",
AND($I1599= "Large",$N1599 &gt; 3.5), "Large rooms with less than 3.5m height.",
AND(OR($V1599="Light practical (science)",$V1599="Light practical (science)",$V1599="Heavy practical (workshops)", $V1599="Heavy practical (clean)"), OR($O1599=0,ISBLANK($O1599))),"Missing sinks count for light and heavy practical spaces.",
AND($M1599 = "Other",ISBLANK($R1599)), "Invalid unusable type / missing note for other unusable type."
),
" ")</f>
        <v>Missing space use.</v>
      </c>
    </row>
    <row r="1600" spans="2:23" ht="15.75" x14ac:dyDescent="0.25">
      <c r="B1600" s="143"/>
      <c r="C1600" s="144"/>
      <c r="D1600" s="144"/>
      <c r="E1600" s="144"/>
      <c r="F1600" s="147" t="str" cm="1">
        <f t="array" ref="F1600">_xlfn.IFNA(CONCATENATE(_xlfn.IFS($D1600="Mezzanine",LEFT($D1600,1), $D1600="Ground Floor",LEFT($D1600,1),$D1600="Basment ",LEFT($D1600,1), $D1600="1st Floor", "0"&amp;LEFT($D1600,1), $D1600="2nd Floor", "0"&amp;LEFT($D1600,1), $D1600="3rd Floor", "0"&amp;LEFT($D1600,1), $D1600="4th Floor", "0"&amp;LEFT($D1600,1), $D1600="5th Floor", "0"&amp;LEFT($D1600,1), $D1600="6th Floor", "0"&amp;LEFT($D1600,1),$D1600="7th Floor", "0"&amp;LEFT($D1600,1),$D1600="8th Floor", "0"&amp;LEFT($D1600,1),$D1600="9th Floor", "0"&amp;LEFT($D1600,1),$D1600="10th Floor", LEFT($D1600,2),$D1600="11th Floor", LEFT($D1600,2),$D1600="12th Floor", LEFT($D1600,2),$D1600="13th Floor", LEFT($D1600,2), $D1600="Lower Ground", LEFT($D1600)&amp;IF(ISNUMBER(FIND(" ",$D1600)),MID($D1600,FIND(" ",$D1600)+1,1),"")&amp;IF(ISNUMBER(FIND(" ",$D1600,FIND(" ",$D1600)+1)),MID($D1600,FIND(" ",$D1600,FIND(" ",$D1600)+1)+1,1),""),$D1600="Upper Ground", LEFT($D1600)&amp;IF(ISNUMBER(FIND(" ",$D1600)),MID($D1600,FIND(" ",$D1600)+1,1),"")&amp;IF(ISNUMBER(FIND(" ",$D1600,FIND(" ",$D1600)+1)),MID($D1600,FIND(" ",$D1600,FIND(" ",$D1600)+1)+1,1),"")),".0",$E1600), " ")</f>
        <v xml:space="preserve"> </v>
      </c>
      <c r="G1600" s="144"/>
      <c r="H1600" s="144"/>
      <c r="I1600" s="144"/>
      <c r="J1600" s="144"/>
      <c r="K1600" s="144"/>
      <c r="L1600" s="149" t="str" cm="1">
        <f t="array" ref="L1600">_xlfn.IFNA(
_xlfn.IFS(
AND($F1600=" ",$G1600=" ",$H1600=" "),"Please update all three: Surveyor Room Reference, Establishment Room Reference and Establishment Room Name",
AND(OR($I1600="General",$I1600="Open plan/ semi-open general",$I1600="Fitted",$I1600="Light practical (science)",$I1600="Light practical (other)",$I1600="Heavy practical (workshops)",$I1600="Heavy practical (clean)",$I1600="Large",$I1600="Storage"),$J1600=0,$K1600=0),"Please update Net Area or Non-net Area",
AND($B1600&lt;&gt;"OUT",$J1600=0,$I1600&lt;&gt;"Non-net",$M1600="85% Circulation"),"Net area not recorded for spaces with 85% circulation unusable type",
AND(OR($I1600="General",$I1600="Open plan/ semi-open general",$I1600="Fitted",$I1600="Light practical (science)",$I1600="Light practical (other)",$I1600="Heavy practical (workshops)",$I1600="Heavy practical (clean)",$I1600="Large",$I1600="Storage"),OR($J1600=0,ISBLANK($J1600))),"Net area not recorded in net spaces",
AND(OR($I1600="Non-net",$I1600="Outdoor space"),$J1600&gt;0),"Net Area Recorded in Non-net space",
AND($I1600="General",$J1600&gt;90),"This general space is over 90m2, please ensure that this space is entered as separate spaces if it usually used as separate spaces",
AND($I1600="Open plan/ semi-open general",$J1600&lt;27),"Open plan general space under 27m2",
AND(OR($K1600=0,ISBLANK($K1600)), $I1600="Non-net"),"Non-net area not recorded in non-net space"
),
" ")</f>
        <v xml:space="preserve"> </v>
      </c>
      <c r="M1600" s="144"/>
      <c r="N1600" s="144"/>
      <c r="O1600" s="144"/>
      <c r="P1600" s="144"/>
      <c r="Q1600" s="144"/>
      <c r="R1600" s="171"/>
      <c r="S1600" s="147">
        <f>NCA_Calculations!$P$1612</f>
        <v>0</v>
      </c>
      <c r="T1600" s="147">
        <f>NCA_Calculations!$Q$1612</f>
        <v>0</v>
      </c>
      <c r="U1600" s="144"/>
      <c r="V1600" s="144"/>
      <c r="W1600" s="149" t="str" cm="1">
        <f t="array" ref="W1600">_xlfn.IFNA(
_xlfn.IFS(
ISBLANK($U1600),"Missing space use.",
AND('Establishment details'!$C$14="Secondary",$V1600="Classbase"),"Invalid Status type",
AND(OR( $V1600="Classbase", $V1600="Teaching", $V1600="Early years",$V1600="SEND resourced"), NOT(ISBLANK($M1600))),"Space with status type and unusable type.",
AND($V1600= "Classbase",'Establishment details'!$C$22&gt;=10), "Classbase status is only valid in schools with a primary element.",
AND($I1600= "Large",$N1600 &gt; 3.5), "Large rooms with less than 3.5m height.",
AND(OR($V1600="Light practical (science)",$V1600="Light practical (science)",$V1600="Heavy practical (workshops)", $V1600="Heavy practical (clean)"), OR($O1600=0,ISBLANK($O1600))),"Missing sinks count for light and heavy practical spaces.",
AND($M1600 = "Other",ISBLANK($R1600)), "Invalid unusable type / missing note for other unusable type."
),
" ")</f>
        <v>Missing space use.</v>
      </c>
    </row>
    <row r="1601" spans="2:23" ht="15.75" x14ac:dyDescent="0.25">
      <c r="B1601" s="143"/>
      <c r="C1601" s="144"/>
      <c r="D1601" s="144"/>
      <c r="E1601" s="144"/>
      <c r="F1601" s="147" t="str" cm="1">
        <f t="array" ref="F1601">_xlfn.IFNA(CONCATENATE(_xlfn.IFS($D1601="Mezzanine",LEFT($D1601,1), $D1601="Ground Floor",LEFT($D1601,1),$D1601="Basment ",LEFT($D1601,1), $D1601="1st Floor", "0"&amp;LEFT($D1601,1), $D1601="2nd Floor", "0"&amp;LEFT($D1601,1), $D1601="3rd Floor", "0"&amp;LEFT($D1601,1), $D1601="4th Floor", "0"&amp;LEFT($D1601,1), $D1601="5th Floor", "0"&amp;LEFT($D1601,1), $D1601="6th Floor", "0"&amp;LEFT($D1601,1),$D1601="7th Floor", "0"&amp;LEFT($D1601,1),$D1601="8th Floor", "0"&amp;LEFT($D1601,1),$D1601="9th Floor", "0"&amp;LEFT($D1601,1),$D1601="10th Floor", LEFT($D1601,2),$D1601="11th Floor", LEFT($D1601,2),$D1601="12th Floor", LEFT($D1601,2),$D1601="13th Floor", LEFT($D1601,2), $D1601="Lower Ground", LEFT($D1601)&amp;IF(ISNUMBER(FIND(" ",$D1601)),MID($D1601,FIND(" ",$D1601)+1,1),"")&amp;IF(ISNUMBER(FIND(" ",$D1601,FIND(" ",$D1601)+1)),MID($D1601,FIND(" ",$D1601,FIND(" ",$D1601)+1)+1,1),""),$D1601="Upper Ground", LEFT($D1601)&amp;IF(ISNUMBER(FIND(" ",$D1601)),MID($D1601,FIND(" ",$D1601)+1,1),"")&amp;IF(ISNUMBER(FIND(" ",$D1601,FIND(" ",$D1601)+1)),MID($D1601,FIND(" ",$D1601,FIND(" ",$D1601)+1)+1,1),"")),".0",$E1601), " ")</f>
        <v xml:space="preserve"> </v>
      </c>
      <c r="G1601" s="144"/>
      <c r="H1601" s="144"/>
      <c r="I1601" s="144"/>
      <c r="J1601" s="144"/>
      <c r="K1601" s="144"/>
      <c r="L1601" s="149" t="str" cm="1">
        <f t="array" ref="L1601">_xlfn.IFNA(
_xlfn.IFS(
AND($F1601=" ",$G1601=" ",$H1601=" "),"Please update all three: Surveyor Room Reference, Establishment Room Reference and Establishment Room Name",
AND(OR($I1601="General",$I1601="Open plan/ semi-open general",$I1601="Fitted",$I1601="Light practical (science)",$I1601="Light practical (other)",$I1601="Heavy practical (workshops)",$I1601="Heavy practical (clean)",$I1601="Large",$I1601="Storage"),$J1601=0,$K1601=0),"Please update Net Area or Non-net Area",
AND($B1601&lt;&gt;"OUT",$J1601=0,$I1601&lt;&gt;"Non-net",$M1601="85% Circulation"),"Net area not recorded for spaces with 85% circulation unusable type",
AND(OR($I1601="General",$I1601="Open plan/ semi-open general",$I1601="Fitted",$I1601="Light practical (science)",$I1601="Light practical (other)",$I1601="Heavy practical (workshops)",$I1601="Heavy practical (clean)",$I1601="Large",$I1601="Storage"),OR($J1601=0,ISBLANK($J1601))),"Net area not recorded in net spaces",
AND(OR($I1601="Non-net",$I1601="Outdoor space"),$J1601&gt;0),"Net Area Recorded in Non-net space",
AND($I1601="General",$J1601&gt;90),"This general space is over 90m2, please ensure that this space is entered as separate spaces if it usually used as separate spaces",
AND($I1601="Open plan/ semi-open general",$J1601&lt;27),"Open plan general space under 27m2",
AND(OR($K1601=0,ISBLANK($K1601)), $I1601="Non-net"),"Non-net area not recorded in non-net space"
),
" ")</f>
        <v xml:space="preserve"> </v>
      </c>
      <c r="M1601" s="144"/>
      <c r="N1601" s="144"/>
      <c r="O1601" s="144"/>
      <c r="P1601" s="144"/>
      <c r="Q1601" s="144"/>
      <c r="R1601" s="171"/>
      <c r="S1601" s="147">
        <f>NCA_Calculations!$P$1613</f>
        <v>0</v>
      </c>
      <c r="T1601" s="147">
        <f>NCA_Calculations!$Q$1613</f>
        <v>0</v>
      </c>
      <c r="U1601" s="144"/>
      <c r="V1601" s="144"/>
      <c r="W1601" s="149" t="str" cm="1">
        <f t="array" ref="W1601">_xlfn.IFNA(
_xlfn.IFS(
ISBLANK($U1601),"Missing space use.",
AND('Establishment details'!$C$14="Secondary",$V1601="Classbase"),"Invalid Status type",
AND(OR( $V1601="Classbase", $V1601="Teaching", $V1601="Early years",$V1601="SEND resourced"), NOT(ISBLANK($M1601))),"Space with status type and unusable type.",
AND($V1601= "Classbase",'Establishment details'!$C$22&gt;=10), "Classbase status is only valid in schools with a primary element.",
AND($I1601= "Large",$N1601 &gt; 3.5), "Large rooms with less than 3.5m height.",
AND(OR($V1601="Light practical (science)",$V1601="Light practical (science)",$V1601="Heavy practical (workshops)", $V1601="Heavy practical (clean)"), OR($O1601=0,ISBLANK($O1601))),"Missing sinks count for light and heavy practical spaces.",
AND($M1601 = "Other",ISBLANK($R1601)), "Invalid unusable type / missing note for other unusable type."
),
" ")</f>
        <v>Missing space use.</v>
      </c>
    </row>
    <row r="1602" spans="2:23" ht="15.75" x14ac:dyDescent="0.25">
      <c r="B1602" s="143"/>
      <c r="C1602" s="144"/>
      <c r="D1602" s="144"/>
      <c r="E1602" s="144"/>
      <c r="F1602" s="147" t="str" cm="1">
        <f t="array" ref="F1602">_xlfn.IFNA(CONCATENATE(_xlfn.IFS($D1602="Mezzanine",LEFT($D1602,1), $D1602="Ground Floor",LEFT($D1602,1),$D1602="Basment ",LEFT($D1602,1), $D1602="1st Floor", "0"&amp;LEFT($D1602,1), $D1602="2nd Floor", "0"&amp;LEFT($D1602,1), $D1602="3rd Floor", "0"&amp;LEFT($D1602,1), $D1602="4th Floor", "0"&amp;LEFT($D1602,1), $D1602="5th Floor", "0"&amp;LEFT($D1602,1), $D1602="6th Floor", "0"&amp;LEFT($D1602,1),$D1602="7th Floor", "0"&amp;LEFT($D1602,1),$D1602="8th Floor", "0"&amp;LEFT($D1602,1),$D1602="9th Floor", "0"&amp;LEFT($D1602,1),$D1602="10th Floor", LEFT($D1602,2),$D1602="11th Floor", LEFT($D1602,2),$D1602="12th Floor", LEFT($D1602,2),$D1602="13th Floor", LEFT($D1602,2), $D1602="Lower Ground", LEFT($D1602)&amp;IF(ISNUMBER(FIND(" ",$D1602)),MID($D1602,FIND(" ",$D1602)+1,1),"")&amp;IF(ISNUMBER(FIND(" ",$D1602,FIND(" ",$D1602)+1)),MID($D1602,FIND(" ",$D1602,FIND(" ",$D1602)+1)+1,1),""),$D1602="Upper Ground", LEFT($D1602)&amp;IF(ISNUMBER(FIND(" ",$D1602)),MID($D1602,FIND(" ",$D1602)+1,1),"")&amp;IF(ISNUMBER(FIND(" ",$D1602,FIND(" ",$D1602)+1)),MID($D1602,FIND(" ",$D1602,FIND(" ",$D1602)+1)+1,1),"")),".0",$E1602), " ")</f>
        <v xml:space="preserve"> </v>
      </c>
      <c r="G1602" s="144"/>
      <c r="H1602" s="144"/>
      <c r="I1602" s="144"/>
      <c r="J1602" s="144"/>
      <c r="K1602" s="144"/>
      <c r="L1602" s="149" t="str" cm="1">
        <f t="array" ref="L1602">_xlfn.IFNA(
_xlfn.IFS(
AND($F1602=" ",$G1602=" ",$H1602=" "),"Please update all three: Surveyor Room Reference, Establishment Room Reference and Establishment Room Name",
AND(OR($I1602="General",$I1602="Open plan/ semi-open general",$I1602="Fitted",$I1602="Light practical (science)",$I1602="Light practical (other)",$I1602="Heavy practical (workshops)",$I1602="Heavy practical (clean)",$I1602="Large",$I1602="Storage"),$J1602=0,$K1602=0),"Please update Net Area or Non-net Area",
AND($B1602&lt;&gt;"OUT",$J1602=0,$I1602&lt;&gt;"Non-net",$M1602="85% Circulation"),"Net area not recorded for spaces with 85% circulation unusable type",
AND(OR($I1602="General",$I1602="Open plan/ semi-open general",$I1602="Fitted",$I1602="Light practical (science)",$I1602="Light practical (other)",$I1602="Heavy practical (workshops)",$I1602="Heavy practical (clean)",$I1602="Large",$I1602="Storage"),OR($J1602=0,ISBLANK($J1602))),"Net area not recorded in net spaces",
AND(OR($I1602="Non-net",$I1602="Outdoor space"),$J1602&gt;0),"Net Area Recorded in Non-net space",
AND($I1602="General",$J1602&gt;90),"This general space is over 90m2, please ensure that this space is entered as separate spaces if it usually used as separate spaces",
AND($I1602="Open plan/ semi-open general",$J1602&lt;27),"Open plan general space under 27m2",
AND(OR($K1602=0,ISBLANK($K1602)), $I1602="Non-net"),"Non-net area not recorded in non-net space"
),
" ")</f>
        <v xml:space="preserve"> </v>
      </c>
      <c r="M1602" s="144"/>
      <c r="N1602" s="144"/>
      <c r="O1602" s="144"/>
      <c r="P1602" s="144"/>
      <c r="Q1602" s="144"/>
      <c r="R1602" s="171"/>
      <c r="S1602" s="147">
        <f>NCA_Calculations!$P$1614</f>
        <v>0</v>
      </c>
      <c r="T1602" s="147">
        <f>NCA_Calculations!$Q$1614</f>
        <v>0</v>
      </c>
      <c r="U1602" s="144"/>
      <c r="V1602" s="144"/>
      <c r="W1602" s="149" t="str" cm="1">
        <f t="array" ref="W1602">_xlfn.IFNA(
_xlfn.IFS(
ISBLANK($U1602),"Missing space use.",
AND('Establishment details'!$C$14="Secondary",$V1602="Classbase"),"Invalid Status type",
AND(OR( $V1602="Classbase", $V1602="Teaching", $V1602="Early years",$V1602="SEND resourced"), NOT(ISBLANK($M1602))),"Space with status type and unusable type.",
AND($V1602= "Classbase",'Establishment details'!$C$22&gt;=10), "Classbase status is only valid in schools with a primary element.",
AND($I1602= "Large",$N1602 &gt; 3.5), "Large rooms with less than 3.5m height.",
AND(OR($V1602="Light practical (science)",$V1602="Light practical (science)",$V1602="Heavy practical (workshops)", $V1602="Heavy practical (clean)"), OR($O1602=0,ISBLANK($O1602))),"Missing sinks count for light and heavy practical spaces.",
AND($M1602 = "Other",ISBLANK($R1602)), "Invalid unusable type / missing note for other unusable type."
),
" ")</f>
        <v>Missing space use.</v>
      </c>
    </row>
    <row r="1603" spans="2:23" ht="15.75" x14ac:dyDescent="0.25">
      <c r="B1603" s="143"/>
      <c r="C1603" s="144"/>
      <c r="D1603" s="144"/>
      <c r="E1603" s="144"/>
      <c r="F1603" s="147" t="str" cm="1">
        <f t="array" ref="F1603">_xlfn.IFNA(CONCATENATE(_xlfn.IFS($D1603="Mezzanine",LEFT($D1603,1), $D1603="Ground Floor",LEFT($D1603,1),$D1603="Basment ",LEFT($D1603,1), $D1603="1st Floor", "0"&amp;LEFT($D1603,1), $D1603="2nd Floor", "0"&amp;LEFT($D1603,1), $D1603="3rd Floor", "0"&amp;LEFT($D1603,1), $D1603="4th Floor", "0"&amp;LEFT($D1603,1), $D1603="5th Floor", "0"&amp;LEFT($D1603,1), $D1603="6th Floor", "0"&amp;LEFT($D1603,1),$D1603="7th Floor", "0"&amp;LEFT($D1603,1),$D1603="8th Floor", "0"&amp;LEFT($D1603,1),$D1603="9th Floor", "0"&amp;LEFT($D1603,1),$D1603="10th Floor", LEFT($D1603,2),$D1603="11th Floor", LEFT($D1603,2),$D1603="12th Floor", LEFT($D1603,2),$D1603="13th Floor", LEFT($D1603,2), $D1603="Lower Ground", LEFT($D1603)&amp;IF(ISNUMBER(FIND(" ",$D1603)),MID($D1603,FIND(" ",$D1603)+1,1),"")&amp;IF(ISNUMBER(FIND(" ",$D1603,FIND(" ",$D1603)+1)),MID($D1603,FIND(" ",$D1603,FIND(" ",$D1603)+1)+1,1),""),$D1603="Upper Ground", LEFT($D1603)&amp;IF(ISNUMBER(FIND(" ",$D1603)),MID($D1603,FIND(" ",$D1603)+1,1),"")&amp;IF(ISNUMBER(FIND(" ",$D1603,FIND(" ",$D1603)+1)),MID($D1603,FIND(" ",$D1603,FIND(" ",$D1603)+1)+1,1),"")),".0",$E1603), " ")</f>
        <v xml:space="preserve"> </v>
      </c>
      <c r="G1603" s="144"/>
      <c r="H1603" s="144"/>
      <c r="I1603" s="144"/>
      <c r="J1603" s="144"/>
      <c r="K1603" s="144"/>
      <c r="L1603" s="149" t="str" cm="1">
        <f t="array" ref="L1603">_xlfn.IFNA(
_xlfn.IFS(
AND($F1603=" ",$G1603=" ",$H1603=" "),"Please update all three: Surveyor Room Reference, Establishment Room Reference and Establishment Room Name",
AND(OR($I1603="General",$I1603="Open plan/ semi-open general",$I1603="Fitted",$I1603="Light practical (science)",$I1603="Light practical (other)",$I1603="Heavy practical (workshops)",$I1603="Heavy practical (clean)",$I1603="Large",$I1603="Storage"),$J1603=0,$K1603=0),"Please update Net Area or Non-net Area",
AND($B1603&lt;&gt;"OUT",$J1603=0,$I1603&lt;&gt;"Non-net",$M1603="85% Circulation"),"Net area not recorded for spaces with 85% circulation unusable type",
AND(OR($I1603="General",$I1603="Open plan/ semi-open general",$I1603="Fitted",$I1603="Light practical (science)",$I1603="Light practical (other)",$I1603="Heavy practical (workshops)",$I1603="Heavy practical (clean)",$I1603="Large",$I1603="Storage"),OR($J1603=0,ISBLANK($J1603))),"Net area not recorded in net spaces",
AND(OR($I1603="Non-net",$I1603="Outdoor space"),$J1603&gt;0),"Net Area Recorded in Non-net space",
AND($I1603="General",$J1603&gt;90),"This general space is over 90m2, please ensure that this space is entered as separate spaces if it usually used as separate spaces",
AND($I1603="Open plan/ semi-open general",$J1603&lt;27),"Open plan general space under 27m2",
AND(OR($K1603=0,ISBLANK($K1603)), $I1603="Non-net"),"Non-net area not recorded in non-net space"
),
" ")</f>
        <v xml:space="preserve"> </v>
      </c>
      <c r="M1603" s="144"/>
      <c r="N1603" s="144"/>
      <c r="O1603" s="144"/>
      <c r="P1603" s="144"/>
      <c r="Q1603" s="144"/>
      <c r="R1603" s="171"/>
      <c r="S1603" s="147">
        <f>NCA_Calculations!$P$1615</f>
        <v>0</v>
      </c>
      <c r="T1603" s="147">
        <f>NCA_Calculations!$Q$1615</f>
        <v>0</v>
      </c>
      <c r="U1603" s="144"/>
      <c r="V1603" s="144"/>
      <c r="W1603" s="149" t="str" cm="1">
        <f t="array" ref="W1603">_xlfn.IFNA(
_xlfn.IFS(
ISBLANK($U1603),"Missing space use.",
AND('Establishment details'!$C$14="Secondary",$V1603="Classbase"),"Invalid Status type",
AND(OR( $V1603="Classbase", $V1603="Teaching", $V1603="Early years",$V1603="SEND resourced"), NOT(ISBLANK($M1603))),"Space with status type and unusable type.",
AND($V1603= "Classbase",'Establishment details'!$C$22&gt;=10), "Classbase status is only valid in schools with a primary element.",
AND($I1603= "Large",$N1603 &gt; 3.5), "Large rooms with less than 3.5m height.",
AND(OR($V1603="Light practical (science)",$V1603="Light practical (science)",$V1603="Heavy practical (workshops)", $V1603="Heavy practical (clean)"), OR($O1603=0,ISBLANK($O1603))),"Missing sinks count for light and heavy practical spaces.",
AND($M1603 = "Other",ISBLANK($R1603)), "Invalid unusable type / missing note for other unusable type."
),
" ")</f>
        <v>Missing space use.</v>
      </c>
    </row>
    <row r="1604" spans="2:23" ht="15.75" x14ac:dyDescent="0.25">
      <c r="B1604" s="143"/>
      <c r="C1604" s="144"/>
      <c r="D1604" s="144"/>
      <c r="E1604" s="144"/>
      <c r="F1604" s="147" t="str" cm="1">
        <f t="array" ref="F1604">_xlfn.IFNA(CONCATENATE(_xlfn.IFS($D1604="Mezzanine",LEFT($D1604,1), $D1604="Ground Floor",LEFT($D1604,1),$D1604="Basment ",LEFT($D1604,1), $D1604="1st Floor", "0"&amp;LEFT($D1604,1), $D1604="2nd Floor", "0"&amp;LEFT($D1604,1), $D1604="3rd Floor", "0"&amp;LEFT($D1604,1), $D1604="4th Floor", "0"&amp;LEFT($D1604,1), $D1604="5th Floor", "0"&amp;LEFT($D1604,1), $D1604="6th Floor", "0"&amp;LEFT($D1604,1),$D1604="7th Floor", "0"&amp;LEFT($D1604,1),$D1604="8th Floor", "0"&amp;LEFT($D1604,1),$D1604="9th Floor", "0"&amp;LEFT($D1604,1),$D1604="10th Floor", LEFT($D1604,2),$D1604="11th Floor", LEFT($D1604,2),$D1604="12th Floor", LEFT($D1604,2),$D1604="13th Floor", LEFT($D1604,2), $D1604="Lower Ground", LEFT($D1604)&amp;IF(ISNUMBER(FIND(" ",$D1604)),MID($D1604,FIND(" ",$D1604)+1,1),"")&amp;IF(ISNUMBER(FIND(" ",$D1604,FIND(" ",$D1604)+1)),MID($D1604,FIND(" ",$D1604,FIND(" ",$D1604)+1)+1,1),""),$D1604="Upper Ground", LEFT($D1604)&amp;IF(ISNUMBER(FIND(" ",$D1604)),MID($D1604,FIND(" ",$D1604)+1,1),"")&amp;IF(ISNUMBER(FIND(" ",$D1604,FIND(" ",$D1604)+1)),MID($D1604,FIND(" ",$D1604,FIND(" ",$D1604)+1)+1,1),"")),".0",$E1604), " ")</f>
        <v xml:space="preserve"> </v>
      </c>
      <c r="G1604" s="144"/>
      <c r="H1604" s="144"/>
      <c r="I1604" s="144"/>
      <c r="J1604" s="144"/>
      <c r="K1604" s="144"/>
      <c r="L1604" s="149" t="str" cm="1">
        <f t="array" ref="L1604">_xlfn.IFNA(
_xlfn.IFS(
AND($F1604=" ",$G1604=" ",$H1604=" "),"Please update all three: Surveyor Room Reference, Establishment Room Reference and Establishment Room Name",
AND(OR($I1604="General",$I1604="Open plan/ semi-open general",$I1604="Fitted",$I1604="Light practical (science)",$I1604="Light practical (other)",$I1604="Heavy practical (workshops)",$I1604="Heavy practical (clean)",$I1604="Large",$I1604="Storage"),$J1604=0,$K1604=0),"Please update Net Area or Non-net Area",
AND($B1604&lt;&gt;"OUT",$J1604=0,$I1604&lt;&gt;"Non-net",$M1604="85% Circulation"),"Net area not recorded for spaces with 85% circulation unusable type",
AND(OR($I1604="General",$I1604="Open plan/ semi-open general",$I1604="Fitted",$I1604="Light practical (science)",$I1604="Light practical (other)",$I1604="Heavy practical (workshops)",$I1604="Heavy practical (clean)",$I1604="Large",$I1604="Storage"),OR($J1604=0,ISBLANK($J1604))),"Net area not recorded in net spaces",
AND(OR($I1604="Non-net",$I1604="Outdoor space"),$J1604&gt;0),"Net Area Recorded in Non-net space",
AND($I1604="General",$J1604&gt;90),"This general space is over 90m2, please ensure that this space is entered as separate spaces if it usually used as separate spaces",
AND($I1604="Open plan/ semi-open general",$J1604&lt;27),"Open plan general space under 27m2",
AND(OR($K1604=0,ISBLANK($K1604)), $I1604="Non-net"),"Non-net area not recorded in non-net space"
),
" ")</f>
        <v xml:space="preserve"> </v>
      </c>
      <c r="M1604" s="144"/>
      <c r="N1604" s="144"/>
      <c r="O1604" s="144"/>
      <c r="P1604" s="144"/>
      <c r="Q1604" s="144"/>
      <c r="R1604" s="171"/>
      <c r="S1604" s="147">
        <f>NCA_Calculations!$P$1616</f>
        <v>0</v>
      </c>
      <c r="T1604" s="147">
        <f>NCA_Calculations!$Q$1616</f>
        <v>0</v>
      </c>
      <c r="U1604" s="144"/>
      <c r="V1604" s="144"/>
      <c r="W1604" s="149" t="str" cm="1">
        <f t="array" ref="W1604">_xlfn.IFNA(
_xlfn.IFS(
ISBLANK($U1604),"Missing space use.",
AND('Establishment details'!$C$14="Secondary",$V1604="Classbase"),"Invalid Status type",
AND(OR( $V1604="Classbase", $V1604="Teaching", $V1604="Early years",$V1604="SEND resourced"), NOT(ISBLANK($M1604))),"Space with status type and unusable type.",
AND($V1604= "Classbase",'Establishment details'!$C$22&gt;=10), "Classbase status is only valid in schools with a primary element.",
AND($I1604= "Large",$N1604 &gt; 3.5), "Large rooms with less than 3.5m height.",
AND(OR($V1604="Light practical (science)",$V1604="Light practical (science)",$V1604="Heavy practical (workshops)", $V1604="Heavy practical (clean)"), OR($O1604=0,ISBLANK($O1604))),"Missing sinks count for light and heavy practical spaces.",
AND($M1604 = "Other",ISBLANK($R1604)), "Invalid unusable type / missing note for other unusable type."
),
" ")</f>
        <v>Missing space use.</v>
      </c>
    </row>
    <row r="1605" spans="2:23" ht="15.75" x14ac:dyDescent="0.25">
      <c r="B1605" s="143"/>
      <c r="C1605" s="144"/>
      <c r="D1605" s="144"/>
      <c r="E1605" s="144"/>
      <c r="F1605" s="147" t="str" cm="1">
        <f t="array" ref="F1605">_xlfn.IFNA(CONCATENATE(_xlfn.IFS($D1605="Mezzanine",LEFT($D1605,1), $D1605="Ground Floor",LEFT($D1605,1),$D1605="Basment ",LEFT($D1605,1), $D1605="1st Floor", "0"&amp;LEFT($D1605,1), $D1605="2nd Floor", "0"&amp;LEFT($D1605,1), $D1605="3rd Floor", "0"&amp;LEFT($D1605,1), $D1605="4th Floor", "0"&amp;LEFT($D1605,1), $D1605="5th Floor", "0"&amp;LEFT($D1605,1), $D1605="6th Floor", "0"&amp;LEFT($D1605,1),$D1605="7th Floor", "0"&amp;LEFT($D1605,1),$D1605="8th Floor", "0"&amp;LEFT($D1605,1),$D1605="9th Floor", "0"&amp;LEFT($D1605,1),$D1605="10th Floor", LEFT($D1605,2),$D1605="11th Floor", LEFT($D1605,2),$D1605="12th Floor", LEFT($D1605,2),$D1605="13th Floor", LEFT($D1605,2), $D1605="Lower Ground", LEFT($D1605)&amp;IF(ISNUMBER(FIND(" ",$D1605)),MID($D1605,FIND(" ",$D1605)+1,1),"")&amp;IF(ISNUMBER(FIND(" ",$D1605,FIND(" ",$D1605)+1)),MID($D1605,FIND(" ",$D1605,FIND(" ",$D1605)+1)+1,1),""),$D1605="Upper Ground", LEFT($D1605)&amp;IF(ISNUMBER(FIND(" ",$D1605)),MID($D1605,FIND(" ",$D1605)+1,1),"")&amp;IF(ISNUMBER(FIND(" ",$D1605,FIND(" ",$D1605)+1)),MID($D1605,FIND(" ",$D1605,FIND(" ",$D1605)+1)+1,1),"")),".0",$E1605), " ")</f>
        <v xml:space="preserve"> </v>
      </c>
      <c r="G1605" s="144"/>
      <c r="H1605" s="144"/>
      <c r="I1605" s="144"/>
      <c r="J1605" s="144"/>
      <c r="K1605" s="144"/>
      <c r="L1605" s="149" t="str" cm="1">
        <f t="array" ref="L1605">_xlfn.IFNA(
_xlfn.IFS(
AND($F1605=" ",$G1605=" ",$H1605=" "),"Please update all three: Surveyor Room Reference, Establishment Room Reference and Establishment Room Name",
AND(OR($I1605="General",$I1605="Open plan/ semi-open general",$I1605="Fitted",$I1605="Light practical (science)",$I1605="Light practical (other)",$I1605="Heavy practical (workshops)",$I1605="Heavy practical (clean)",$I1605="Large",$I1605="Storage"),$J1605=0,$K1605=0),"Please update Net Area or Non-net Area",
AND($B1605&lt;&gt;"OUT",$J1605=0,$I1605&lt;&gt;"Non-net",$M1605="85% Circulation"),"Net area not recorded for spaces with 85% circulation unusable type",
AND(OR($I1605="General",$I1605="Open plan/ semi-open general",$I1605="Fitted",$I1605="Light practical (science)",$I1605="Light practical (other)",$I1605="Heavy practical (workshops)",$I1605="Heavy practical (clean)",$I1605="Large",$I1605="Storage"),OR($J1605=0,ISBLANK($J1605))),"Net area not recorded in net spaces",
AND(OR($I1605="Non-net",$I1605="Outdoor space"),$J1605&gt;0),"Net Area Recorded in Non-net space",
AND($I1605="General",$J1605&gt;90),"This general space is over 90m2, please ensure that this space is entered as separate spaces if it usually used as separate spaces",
AND($I1605="Open plan/ semi-open general",$J1605&lt;27),"Open plan general space under 27m2",
AND(OR($K1605=0,ISBLANK($K1605)), $I1605="Non-net"),"Non-net area not recorded in non-net space"
),
" ")</f>
        <v xml:space="preserve"> </v>
      </c>
      <c r="M1605" s="144"/>
      <c r="N1605" s="144"/>
      <c r="O1605" s="144"/>
      <c r="P1605" s="144"/>
      <c r="Q1605" s="144"/>
      <c r="R1605" s="171"/>
      <c r="S1605" s="147">
        <f>NCA_Calculations!$P$1617</f>
        <v>0</v>
      </c>
      <c r="T1605" s="147">
        <f>NCA_Calculations!$Q$1617</f>
        <v>0</v>
      </c>
      <c r="U1605" s="144"/>
      <c r="V1605" s="144"/>
      <c r="W1605" s="149" t="str" cm="1">
        <f t="array" ref="W1605">_xlfn.IFNA(
_xlfn.IFS(
ISBLANK($U1605),"Missing space use.",
AND('Establishment details'!$C$14="Secondary",$V1605="Classbase"),"Invalid Status type",
AND(OR( $V1605="Classbase", $V1605="Teaching", $V1605="Early years",$V1605="SEND resourced"), NOT(ISBLANK($M1605))),"Space with status type and unusable type.",
AND($V1605= "Classbase",'Establishment details'!$C$22&gt;=10), "Classbase status is only valid in schools with a primary element.",
AND($I1605= "Large",$N1605 &gt; 3.5), "Large rooms with less than 3.5m height.",
AND(OR($V1605="Light practical (science)",$V1605="Light practical (science)",$V1605="Heavy practical (workshops)", $V1605="Heavy practical (clean)"), OR($O1605=0,ISBLANK($O1605))),"Missing sinks count for light and heavy practical spaces.",
AND($M1605 = "Other",ISBLANK($R1605)), "Invalid unusable type / missing note for other unusable type."
),
" ")</f>
        <v>Missing space use.</v>
      </c>
    </row>
    <row r="1606" spans="2:23" ht="15.75" x14ac:dyDescent="0.25">
      <c r="B1606" s="143"/>
      <c r="C1606" s="144"/>
      <c r="D1606" s="144"/>
      <c r="E1606" s="144"/>
      <c r="F1606" s="147" t="str" cm="1">
        <f t="array" ref="F1606">_xlfn.IFNA(CONCATENATE(_xlfn.IFS($D1606="Mezzanine",LEFT($D1606,1), $D1606="Ground Floor",LEFT($D1606,1),$D1606="Basment ",LEFT($D1606,1), $D1606="1st Floor", "0"&amp;LEFT($D1606,1), $D1606="2nd Floor", "0"&amp;LEFT($D1606,1), $D1606="3rd Floor", "0"&amp;LEFT($D1606,1), $D1606="4th Floor", "0"&amp;LEFT($D1606,1), $D1606="5th Floor", "0"&amp;LEFT($D1606,1), $D1606="6th Floor", "0"&amp;LEFT($D1606,1),$D1606="7th Floor", "0"&amp;LEFT($D1606,1),$D1606="8th Floor", "0"&amp;LEFT($D1606,1),$D1606="9th Floor", "0"&amp;LEFT($D1606,1),$D1606="10th Floor", LEFT($D1606,2),$D1606="11th Floor", LEFT($D1606,2),$D1606="12th Floor", LEFT($D1606,2),$D1606="13th Floor", LEFT($D1606,2), $D1606="Lower Ground", LEFT($D1606)&amp;IF(ISNUMBER(FIND(" ",$D1606)),MID($D1606,FIND(" ",$D1606)+1,1),"")&amp;IF(ISNUMBER(FIND(" ",$D1606,FIND(" ",$D1606)+1)),MID($D1606,FIND(" ",$D1606,FIND(" ",$D1606)+1)+1,1),""),$D1606="Upper Ground", LEFT($D1606)&amp;IF(ISNUMBER(FIND(" ",$D1606)),MID($D1606,FIND(" ",$D1606)+1,1),"")&amp;IF(ISNUMBER(FIND(" ",$D1606,FIND(" ",$D1606)+1)),MID($D1606,FIND(" ",$D1606,FIND(" ",$D1606)+1)+1,1),"")),".0",$E1606), " ")</f>
        <v xml:space="preserve"> </v>
      </c>
      <c r="G1606" s="144"/>
      <c r="H1606" s="144"/>
      <c r="I1606" s="144"/>
      <c r="J1606" s="144"/>
      <c r="K1606" s="144"/>
      <c r="L1606" s="149" t="str" cm="1">
        <f t="array" ref="L1606">_xlfn.IFNA(
_xlfn.IFS(
AND($F1606=" ",$G1606=" ",$H1606=" "),"Please update all three: Surveyor Room Reference, Establishment Room Reference and Establishment Room Name",
AND(OR($I1606="General",$I1606="Open plan/ semi-open general",$I1606="Fitted",$I1606="Light practical (science)",$I1606="Light practical (other)",$I1606="Heavy practical (workshops)",$I1606="Heavy practical (clean)",$I1606="Large",$I1606="Storage"),$J1606=0,$K1606=0),"Please update Net Area or Non-net Area",
AND($B1606&lt;&gt;"OUT",$J1606=0,$I1606&lt;&gt;"Non-net",$M1606="85% Circulation"),"Net area not recorded for spaces with 85% circulation unusable type",
AND(OR($I1606="General",$I1606="Open plan/ semi-open general",$I1606="Fitted",$I1606="Light practical (science)",$I1606="Light practical (other)",$I1606="Heavy practical (workshops)",$I1606="Heavy practical (clean)",$I1606="Large",$I1606="Storage"),OR($J1606=0,ISBLANK($J1606))),"Net area not recorded in net spaces",
AND(OR($I1606="Non-net",$I1606="Outdoor space"),$J1606&gt;0),"Net Area Recorded in Non-net space",
AND($I1606="General",$J1606&gt;90),"This general space is over 90m2, please ensure that this space is entered as separate spaces if it usually used as separate spaces",
AND($I1606="Open plan/ semi-open general",$J1606&lt;27),"Open plan general space under 27m2",
AND(OR($K1606=0,ISBLANK($K1606)), $I1606="Non-net"),"Non-net area not recorded in non-net space"
),
" ")</f>
        <v xml:space="preserve"> </v>
      </c>
      <c r="M1606" s="144"/>
      <c r="N1606" s="144"/>
      <c r="O1606" s="144"/>
      <c r="P1606" s="144"/>
      <c r="Q1606" s="144"/>
      <c r="R1606" s="171"/>
      <c r="S1606" s="147">
        <f>NCA_Calculations!$P$1618</f>
        <v>0</v>
      </c>
      <c r="T1606" s="147">
        <f>NCA_Calculations!$Q$1618</f>
        <v>0</v>
      </c>
      <c r="U1606" s="144"/>
      <c r="V1606" s="144"/>
      <c r="W1606" s="149" t="str" cm="1">
        <f t="array" ref="W1606">_xlfn.IFNA(
_xlfn.IFS(
ISBLANK($U1606),"Missing space use.",
AND('Establishment details'!$C$14="Secondary",$V1606="Classbase"),"Invalid Status type",
AND(OR( $V1606="Classbase", $V1606="Teaching", $V1606="Early years",$V1606="SEND resourced"), NOT(ISBLANK($M1606))),"Space with status type and unusable type.",
AND($V1606= "Classbase",'Establishment details'!$C$22&gt;=10), "Classbase status is only valid in schools with a primary element.",
AND($I1606= "Large",$N1606 &gt; 3.5), "Large rooms with less than 3.5m height.",
AND(OR($V1606="Light practical (science)",$V1606="Light practical (science)",$V1606="Heavy practical (workshops)", $V1606="Heavy practical (clean)"), OR($O1606=0,ISBLANK($O1606))),"Missing sinks count for light and heavy practical spaces.",
AND($M1606 = "Other",ISBLANK($R1606)), "Invalid unusable type / missing note for other unusable type."
),
" ")</f>
        <v>Missing space use.</v>
      </c>
    </row>
    <row r="1607" spans="2:23" ht="15.75" x14ac:dyDescent="0.25">
      <c r="B1607" s="143"/>
      <c r="C1607" s="144"/>
      <c r="D1607" s="144"/>
      <c r="E1607" s="144"/>
      <c r="F1607" s="147" t="str" cm="1">
        <f t="array" ref="F1607">_xlfn.IFNA(CONCATENATE(_xlfn.IFS($D1607="Mezzanine",LEFT($D1607,1), $D1607="Ground Floor",LEFT($D1607,1),$D1607="Basment ",LEFT($D1607,1), $D1607="1st Floor", "0"&amp;LEFT($D1607,1), $D1607="2nd Floor", "0"&amp;LEFT($D1607,1), $D1607="3rd Floor", "0"&amp;LEFT($D1607,1), $D1607="4th Floor", "0"&amp;LEFT($D1607,1), $D1607="5th Floor", "0"&amp;LEFT($D1607,1), $D1607="6th Floor", "0"&amp;LEFT($D1607,1),$D1607="7th Floor", "0"&amp;LEFT($D1607,1),$D1607="8th Floor", "0"&amp;LEFT($D1607,1),$D1607="9th Floor", "0"&amp;LEFT($D1607,1),$D1607="10th Floor", LEFT($D1607,2),$D1607="11th Floor", LEFT($D1607,2),$D1607="12th Floor", LEFT($D1607,2),$D1607="13th Floor", LEFT($D1607,2), $D1607="Lower Ground", LEFT($D1607)&amp;IF(ISNUMBER(FIND(" ",$D1607)),MID($D1607,FIND(" ",$D1607)+1,1),"")&amp;IF(ISNUMBER(FIND(" ",$D1607,FIND(" ",$D1607)+1)),MID($D1607,FIND(" ",$D1607,FIND(" ",$D1607)+1)+1,1),""),$D1607="Upper Ground", LEFT($D1607)&amp;IF(ISNUMBER(FIND(" ",$D1607)),MID($D1607,FIND(" ",$D1607)+1,1),"")&amp;IF(ISNUMBER(FIND(" ",$D1607,FIND(" ",$D1607)+1)),MID($D1607,FIND(" ",$D1607,FIND(" ",$D1607)+1)+1,1),"")),".0",$E1607), " ")</f>
        <v xml:space="preserve"> </v>
      </c>
      <c r="G1607" s="144"/>
      <c r="H1607" s="144"/>
      <c r="I1607" s="144"/>
      <c r="J1607" s="144"/>
      <c r="K1607" s="144"/>
      <c r="L1607" s="149" t="str" cm="1">
        <f t="array" ref="L1607">_xlfn.IFNA(
_xlfn.IFS(
AND($F1607=" ",$G1607=" ",$H1607=" "),"Please update all three: Surveyor Room Reference, Establishment Room Reference and Establishment Room Name",
AND(OR($I1607="General",$I1607="Open plan/ semi-open general",$I1607="Fitted",$I1607="Light practical (science)",$I1607="Light practical (other)",$I1607="Heavy practical (workshops)",$I1607="Heavy practical (clean)",$I1607="Large",$I1607="Storage"),$J1607=0,$K1607=0),"Please update Net Area or Non-net Area",
AND($B1607&lt;&gt;"OUT",$J1607=0,$I1607&lt;&gt;"Non-net",$M1607="85% Circulation"),"Net area not recorded for spaces with 85% circulation unusable type",
AND(OR($I1607="General",$I1607="Open plan/ semi-open general",$I1607="Fitted",$I1607="Light practical (science)",$I1607="Light practical (other)",$I1607="Heavy practical (workshops)",$I1607="Heavy practical (clean)",$I1607="Large",$I1607="Storage"),OR($J1607=0,ISBLANK($J1607))),"Net area not recorded in net spaces",
AND(OR($I1607="Non-net",$I1607="Outdoor space"),$J1607&gt;0),"Net Area Recorded in Non-net space",
AND($I1607="General",$J1607&gt;90),"This general space is over 90m2, please ensure that this space is entered as separate spaces if it usually used as separate spaces",
AND($I1607="Open plan/ semi-open general",$J1607&lt;27),"Open plan general space under 27m2",
AND(OR($K1607=0,ISBLANK($K1607)), $I1607="Non-net"),"Non-net area not recorded in non-net space"
),
" ")</f>
        <v xml:space="preserve"> </v>
      </c>
      <c r="M1607" s="144"/>
      <c r="N1607" s="144"/>
      <c r="O1607" s="144"/>
      <c r="P1607" s="144"/>
      <c r="Q1607" s="144"/>
      <c r="R1607" s="171"/>
      <c r="S1607" s="147">
        <f>NCA_Calculations!$P$1619</f>
        <v>0</v>
      </c>
      <c r="T1607" s="147">
        <f>NCA_Calculations!$Q$1619</f>
        <v>0</v>
      </c>
      <c r="U1607" s="144"/>
      <c r="V1607" s="144"/>
      <c r="W1607" s="149" t="str" cm="1">
        <f t="array" ref="W1607">_xlfn.IFNA(
_xlfn.IFS(
ISBLANK($U1607),"Missing space use.",
AND('Establishment details'!$C$14="Secondary",$V1607="Classbase"),"Invalid Status type",
AND(OR( $V1607="Classbase", $V1607="Teaching", $V1607="Early years",$V1607="SEND resourced"), NOT(ISBLANK($M1607))),"Space with status type and unusable type.",
AND($V1607= "Classbase",'Establishment details'!$C$22&gt;=10), "Classbase status is only valid in schools with a primary element.",
AND($I1607= "Large",$N1607 &gt; 3.5), "Large rooms with less than 3.5m height.",
AND(OR($V1607="Light practical (science)",$V1607="Light practical (science)",$V1607="Heavy practical (workshops)", $V1607="Heavy practical (clean)"), OR($O1607=0,ISBLANK($O1607))),"Missing sinks count for light and heavy practical spaces.",
AND($M1607 = "Other",ISBLANK($R1607)), "Invalid unusable type / missing note for other unusable type."
),
" ")</f>
        <v>Missing space use.</v>
      </c>
    </row>
    <row r="1608" spans="2:23" ht="15.75" x14ac:dyDescent="0.25">
      <c r="B1608" s="143"/>
      <c r="C1608" s="144"/>
      <c r="D1608" s="144"/>
      <c r="E1608" s="144"/>
      <c r="F1608" s="147" t="str" cm="1">
        <f t="array" ref="F1608">_xlfn.IFNA(CONCATENATE(_xlfn.IFS($D1608="Mezzanine",LEFT($D1608,1), $D1608="Ground Floor",LEFT($D1608,1),$D1608="Basment ",LEFT($D1608,1), $D1608="1st Floor", "0"&amp;LEFT($D1608,1), $D1608="2nd Floor", "0"&amp;LEFT($D1608,1), $D1608="3rd Floor", "0"&amp;LEFT($D1608,1), $D1608="4th Floor", "0"&amp;LEFT($D1608,1), $D1608="5th Floor", "0"&amp;LEFT($D1608,1), $D1608="6th Floor", "0"&amp;LEFT($D1608,1),$D1608="7th Floor", "0"&amp;LEFT($D1608,1),$D1608="8th Floor", "0"&amp;LEFT($D1608,1),$D1608="9th Floor", "0"&amp;LEFT($D1608,1),$D1608="10th Floor", LEFT($D1608,2),$D1608="11th Floor", LEFT($D1608,2),$D1608="12th Floor", LEFT($D1608,2),$D1608="13th Floor", LEFT($D1608,2), $D1608="Lower Ground", LEFT($D1608)&amp;IF(ISNUMBER(FIND(" ",$D1608)),MID($D1608,FIND(" ",$D1608)+1,1),"")&amp;IF(ISNUMBER(FIND(" ",$D1608,FIND(" ",$D1608)+1)),MID($D1608,FIND(" ",$D1608,FIND(" ",$D1608)+1)+1,1),""),$D1608="Upper Ground", LEFT($D1608)&amp;IF(ISNUMBER(FIND(" ",$D1608)),MID($D1608,FIND(" ",$D1608)+1,1),"")&amp;IF(ISNUMBER(FIND(" ",$D1608,FIND(" ",$D1608)+1)),MID($D1608,FIND(" ",$D1608,FIND(" ",$D1608)+1)+1,1),"")),".0",$E1608), " ")</f>
        <v xml:space="preserve"> </v>
      </c>
      <c r="G1608" s="144"/>
      <c r="H1608" s="144"/>
      <c r="I1608" s="144"/>
      <c r="J1608" s="144"/>
      <c r="K1608" s="144"/>
      <c r="L1608" s="149" t="str" cm="1">
        <f t="array" ref="L1608">_xlfn.IFNA(
_xlfn.IFS(
AND($F1608=" ",$G1608=" ",$H1608=" "),"Please update all three: Surveyor Room Reference, Establishment Room Reference and Establishment Room Name",
AND(OR($I1608="General",$I1608="Open plan/ semi-open general",$I1608="Fitted",$I1608="Light practical (science)",$I1608="Light practical (other)",$I1608="Heavy practical (workshops)",$I1608="Heavy practical (clean)",$I1608="Large",$I1608="Storage"),$J1608=0,$K1608=0),"Please update Net Area or Non-net Area",
AND($B1608&lt;&gt;"OUT",$J1608=0,$I1608&lt;&gt;"Non-net",$M1608="85% Circulation"),"Net area not recorded for spaces with 85% circulation unusable type",
AND(OR($I1608="General",$I1608="Open plan/ semi-open general",$I1608="Fitted",$I1608="Light practical (science)",$I1608="Light practical (other)",$I1608="Heavy practical (workshops)",$I1608="Heavy practical (clean)",$I1608="Large",$I1608="Storage"),OR($J1608=0,ISBLANK($J1608))),"Net area not recorded in net spaces",
AND(OR($I1608="Non-net",$I1608="Outdoor space"),$J1608&gt;0),"Net Area Recorded in Non-net space",
AND($I1608="General",$J1608&gt;90),"This general space is over 90m2, please ensure that this space is entered as separate spaces if it usually used as separate spaces",
AND($I1608="Open plan/ semi-open general",$J1608&lt;27),"Open plan general space under 27m2",
AND(OR($K1608=0,ISBLANK($K1608)), $I1608="Non-net"),"Non-net area not recorded in non-net space"
),
" ")</f>
        <v xml:space="preserve"> </v>
      </c>
      <c r="M1608" s="144"/>
      <c r="N1608" s="144"/>
      <c r="O1608" s="144"/>
      <c r="P1608" s="144"/>
      <c r="Q1608" s="144"/>
      <c r="R1608" s="171"/>
      <c r="S1608" s="147">
        <f>NCA_Calculations!$P$1620</f>
        <v>0</v>
      </c>
      <c r="T1608" s="147">
        <f>NCA_Calculations!$Q$1620</f>
        <v>0</v>
      </c>
      <c r="U1608" s="144"/>
      <c r="V1608" s="144"/>
      <c r="W1608" s="149" t="str" cm="1">
        <f t="array" ref="W1608">_xlfn.IFNA(
_xlfn.IFS(
ISBLANK($U1608),"Missing space use.",
AND('Establishment details'!$C$14="Secondary",$V1608="Classbase"),"Invalid Status type",
AND(OR( $V1608="Classbase", $V1608="Teaching", $V1608="Early years",$V1608="SEND resourced"), NOT(ISBLANK($M1608))),"Space with status type and unusable type.",
AND($V1608= "Classbase",'Establishment details'!$C$22&gt;=10), "Classbase status is only valid in schools with a primary element.",
AND($I1608= "Large",$N1608 &gt; 3.5), "Large rooms with less than 3.5m height.",
AND(OR($V1608="Light practical (science)",$V1608="Light practical (science)",$V1608="Heavy practical (workshops)", $V1608="Heavy practical (clean)"), OR($O1608=0,ISBLANK($O1608))),"Missing sinks count for light and heavy practical spaces.",
AND($M1608 = "Other",ISBLANK($R1608)), "Invalid unusable type / missing note for other unusable type."
),
" ")</f>
        <v>Missing space use.</v>
      </c>
    </row>
    <row r="1609" spans="2:23" ht="15.75" x14ac:dyDescent="0.25">
      <c r="B1609" s="143"/>
      <c r="C1609" s="144"/>
      <c r="D1609" s="144"/>
      <c r="E1609" s="144"/>
      <c r="F1609" s="147" t="str" cm="1">
        <f t="array" ref="F1609">_xlfn.IFNA(CONCATENATE(_xlfn.IFS($D1609="Mezzanine",LEFT($D1609,1), $D1609="Ground Floor",LEFT($D1609,1),$D1609="Basment ",LEFT($D1609,1), $D1609="1st Floor", "0"&amp;LEFT($D1609,1), $D1609="2nd Floor", "0"&amp;LEFT($D1609,1), $D1609="3rd Floor", "0"&amp;LEFT($D1609,1), $D1609="4th Floor", "0"&amp;LEFT($D1609,1), $D1609="5th Floor", "0"&amp;LEFT($D1609,1), $D1609="6th Floor", "0"&amp;LEFT($D1609,1),$D1609="7th Floor", "0"&amp;LEFT($D1609,1),$D1609="8th Floor", "0"&amp;LEFT($D1609,1),$D1609="9th Floor", "0"&amp;LEFT($D1609,1),$D1609="10th Floor", LEFT($D1609,2),$D1609="11th Floor", LEFT($D1609,2),$D1609="12th Floor", LEFT($D1609,2),$D1609="13th Floor", LEFT($D1609,2), $D1609="Lower Ground", LEFT($D1609)&amp;IF(ISNUMBER(FIND(" ",$D1609)),MID($D1609,FIND(" ",$D1609)+1,1),"")&amp;IF(ISNUMBER(FIND(" ",$D1609,FIND(" ",$D1609)+1)),MID($D1609,FIND(" ",$D1609,FIND(" ",$D1609)+1)+1,1),""),$D1609="Upper Ground", LEFT($D1609)&amp;IF(ISNUMBER(FIND(" ",$D1609)),MID($D1609,FIND(" ",$D1609)+1,1),"")&amp;IF(ISNUMBER(FIND(" ",$D1609,FIND(" ",$D1609)+1)),MID($D1609,FIND(" ",$D1609,FIND(" ",$D1609)+1)+1,1),"")),".0",$E1609), " ")</f>
        <v xml:space="preserve"> </v>
      </c>
      <c r="G1609" s="144"/>
      <c r="H1609" s="144"/>
      <c r="I1609" s="144"/>
      <c r="J1609" s="144"/>
      <c r="K1609" s="144"/>
      <c r="L1609" s="149" t="str" cm="1">
        <f t="array" ref="L1609">_xlfn.IFNA(
_xlfn.IFS(
AND($F1609=" ",$G1609=" ",$H1609=" "),"Please update all three: Surveyor Room Reference, Establishment Room Reference and Establishment Room Name",
AND(OR($I1609="General",$I1609="Open plan/ semi-open general",$I1609="Fitted",$I1609="Light practical (science)",$I1609="Light practical (other)",$I1609="Heavy practical (workshops)",$I1609="Heavy practical (clean)",$I1609="Large",$I1609="Storage"),$J1609=0,$K1609=0),"Please update Net Area or Non-net Area",
AND($B1609&lt;&gt;"OUT",$J1609=0,$I1609&lt;&gt;"Non-net",$M1609="85% Circulation"),"Net area not recorded for spaces with 85% circulation unusable type",
AND(OR($I1609="General",$I1609="Open plan/ semi-open general",$I1609="Fitted",$I1609="Light practical (science)",$I1609="Light practical (other)",$I1609="Heavy practical (workshops)",$I1609="Heavy practical (clean)",$I1609="Large",$I1609="Storage"),OR($J1609=0,ISBLANK($J1609))),"Net area not recorded in net spaces",
AND(OR($I1609="Non-net",$I1609="Outdoor space"),$J1609&gt;0),"Net Area Recorded in Non-net space",
AND($I1609="General",$J1609&gt;90),"This general space is over 90m2, please ensure that this space is entered as separate spaces if it usually used as separate spaces",
AND($I1609="Open plan/ semi-open general",$J1609&lt;27),"Open plan general space under 27m2",
AND(OR($K1609=0,ISBLANK($K1609)), $I1609="Non-net"),"Non-net area not recorded in non-net space"
),
" ")</f>
        <v xml:space="preserve"> </v>
      </c>
      <c r="M1609" s="144"/>
      <c r="N1609" s="144"/>
      <c r="O1609" s="144"/>
      <c r="P1609" s="144"/>
      <c r="Q1609" s="144"/>
      <c r="R1609" s="171"/>
      <c r="S1609" s="147">
        <f>NCA_Calculations!$P$1621</f>
        <v>0</v>
      </c>
      <c r="T1609" s="147">
        <f>NCA_Calculations!$Q$1621</f>
        <v>0</v>
      </c>
      <c r="U1609" s="144"/>
      <c r="V1609" s="144"/>
      <c r="W1609" s="149" t="str" cm="1">
        <f t="array" ref="W1609">_xlfn.IFNA(
_xlfn.IFS(
ISBLANK($U1609),"Missing space use.",
AND('Establishment details'!$C$14="Secondary",$V1609="Classbase"),"Invalid Status type",
AND(OR( $V1609="Classbase", $V1609="Teaching", $V1609="Early years",$V1609="SEND resourced"), NOT(ISBLANK($M1609))),"Space with status type and unusable type.",
AND($V1609= "Classbase",'Establishment details'!$C$22&gt;=10), "Classbase status is only valid in schools with a primary element.",
AND($I1609= "Large",$N1609 &gt; 3.5), "Large rooms with less than 3.5m height.",
AND(OR($V1609="Light practical (science)",$V1609="Light practical (science)",$V1609="Heavy practical (workshops)", $V1609="Heavy practical (clean)"), OR($O1609=0,ISBLANK($O1609))),"Missing sinks count for light and heavy practical spaces.",
AND($M1609 = "Other",ISBLANK($R1609)), "Invalid unusable type / missing note for other unusable type."
),
" ")</f>
        <v>Missing space use.</v>
      </c>
    </row>
    <row r="1610" spans="2:23" ht="15.75" x14ac:dyDescent="0.25">
      <c r="B1610" s="143"/>
      <c r="C1610" s="144"/>
      <c r="D1610" s="144"/>
      <c r="E1610" s="144"/>
      <c r="F1610" s="147" t="str" cm="1">
        <f t="array" ref="F1610">_xlfn.IFNA(CONCATENATE(_xlfn.IFS($D1610="Mezzanine",LEFT($D1610,1), $D1610="Ground Floor",LEFT($D1610,1),$D1610="Basment ",LEFT($D1610,1), $D1610="1st Floor", "0"&amp;LEFT($D1610,1), $D1610="2nd Floor", "0"&amp;LEFT($D1610,1), $D1610="3rd Floor", "0"&amp;LEFT($D1610,1), $D1610="4th Floor", "0"&amp;LEFT($D1610,1), $D1610="5th Floor", "0"&amp;LEFT($D1610,1), $D1610="6th Floor", "0"&amp;LEFT($D1610,1),$D1610="7th Floor", "0"&amp;LEFT($D1610,1),$D1610="8th Floor", "0"&amp;LEFT($D1610,1),$D1610="9th Floor", "0"&amp;LEFT($D1610,1),$D1610="10th Floor", LEFT($D1610,2),$D1610="11th Floor", LEFT($D1610,2),$D1610="12th Floor", LEFT($D1610,2),$D1610="13th Floor", LEFT($D1610,2), $D1610="Lower Ground", LEFT($D1610)&amp;IF(ISNUMBER(FIND(" ",$D1610)),MID($D1610,FIND(" ",$D1610)+1,1),"")&amp;IF(ISNUMBER(FIND(" ",$D1610,FIND(" ",$D1610)+1)),MID($D1610,FIND(" ",$D1610,FIND(" ",$D1610)+1)+1,1),""),$D1610="Upper Ground", LEFT($D1610)&amp;IF(ISNUMBER(FIND(" ",$D1610)),MID($D1610,FIND(" ",$D1610)+1,1),"")&amp;IF(ISNUMBER(FIND(" ",$D1610,FIND(" ",$D1610)+1)),MID($D1610,FIND(" ",$D1610,FIND(" ",$D1610)+1)+1,1),"")),".0",$E1610), " ")</f>
        <v xml:space="preserve"> </v>
      </c>
      <c r="G1610" s="144"/>
      <c r="H1610" s="144"/>
      <c r="I1610" s="144"/>
      <c r="J1610" s="144"/>
      <c r="K1610" s="144"/>
      <c r="L1610" s="149" t="str" cm="1">
        <f t="array" ref="L1610">_xlfn.IFNA(
_xlfn.IFS(
AND($F1610=" ",$G1610=" ",$H1610=" "),"Please update all three: Surveyor Room Reference, Establishment Room Reference and Establishment Room Name",
AND(OR($I1610="General",$I1610="Open plan/ semi-open general",$I1610="Fitted",$I1610="Light practical (science)",$I1610="Light practical (other)",$I1610="Heavy practical (workshops)",$I1610="Heavy practical (clean)",$I1610="Large",$I1610="Storage"),$J1610=0,$K1610=0),"Please update Net Area or Non-net Area",
AND($B1610&lt;&gt;"OUT",$J1610=0,$I1610&lt;&gt;"Non-net",$M1610="85% Circulation"),"Net area not recorded for spaces with 85% circulation unusable type",
AND(OR($I1610="General",$I1610="Open plan/ semi-open general",$I1610="Fitted",$I1610="Light practical (science)",$I1610="Light practical (other)",$I1610="Heavy practical (workshops)",$I1610="Heavy practical (clean)",$I1610="Large",$I1610="Storage"),OR($J1610=0,ISBLANK($J1610))),"Net area not recorded in net spaces",
AND(OR($I1610="Non-net",$I1610="Outdoor space"),$J1610&gt;0),"Net Area Recorded in Non-net space",
AND($I1610="General",$J1610&gt;90),"This general space is over 90m2, please ensure that this space is entered as separate spaces if it usually used as separate spaces",
AND($I1610="Open plan/ semi-open general",$J1610&lt;27),"Open plan general space under 27m2",
AND(OR($K1610=0,ISBLANK($K1610)), $I1610="Non-net"),"Non-net area not recorded in non-net space"
),
" ")</f>
        <v xml:space="preserve"> </v>
      </c>
      <c r="M1610" s="144"/>
      <c r="N1610" s="144"/>
      <c r="O1610" s="144"/>
      <c r="P1610" s="144"/>
      <c r="Q1610" s="144"/>
      <c r="R1610" s="171"/>
      <c r="S1610" s="147">
        <f>NCA_Calculations!$P$1622</f>
        <v>0</v>
      </c>
      <c r="T1610" s="147">
        <f>NCA_Calculations!$Q$1622</f>
        <v>0</v>
      </c>
      <c r="U1610" s="144"/>
      <c r="V1610" s="144"/>
      <c r="W1610" s="149" t="str" cm="1">
        <f t="array" ref="W1610">_xlfn.IFNA(
_xlfn.IFS(
ISBLANK($U1610),"Missing space use.",
AND('Establishment details'!$C$14="Secondary",$V1610="Classbase"),"Invalid Status type",
AND(OR( $V1610="Classbase", $V1610="Teaching", $V1610="Early years",$V1610="SEND resourced"), NOT(ISBLANK($M1610))),"Space with status type and unusable type.",
AND($V1610= "Classbase",'Establishment details'!$C$22&gt;=10), "Classbase status is only valid in schools with a primary element.",
AND($I1610= "Large",$N1610 &gt; 3.5), "Large rooms with less than 3.5m height.",
AND(OR($V1610="Light practical (science)",$V1610="Light practical (science)",$V1610="Heavy practical (workshops)", $V1610="Heavy practical (clean)"), OR($O1610=0,ISBLANK($O1610))),"Missing sinks count for light and heavy practical spaces.",
AND($M1610 = "Other",ISBLANK($R1610)), "Invalid unusable type / missing note for other unusable type."
),
" ")</f>
        <v>Missing space use.</v>
      </c>
    </row>
    <row r="1611" spans="2:23" ht="15.75" x14ac:dyDescent="0.25">
      <c r="B1611" s="143"/>
      <c r="C1611" s="144"/>
      <c r="D1611" s="144"/>
      <c r="E1611" s="144"/>
      <c r="F1611" s="147" t="str" cm="1">
        <f t="array" ref="F1611">_xlfn.IFNA(CONCATENATE(_xlfn.IFS($D1611="Mezzanine",LEFT($D1611,1), $D1611="Ground Floor",LEFT($D1611,1),$D1611="Basment ",LEFT($D1611,1), $D1611="1st Floor", "0"&amp;LEFT($D1611,1), $D1611="2nd Floor", "0"&amp;LEFT($D1611,1), $D1611="3rd Floor", "0"&amp;LEFT($D1611,1), $D1611="4th Floor", "0"&amp;LEFT($D1611,1), $D1611="5th Floor", "0"&amp;LEFT($D1611,1), $D1611="6th Floor", "0"&amp;LEFT($D1611,1),$D1611="7th Floor", "0"&amp;LEFT($D1611,1),$D1611="8th Floor", "0"&amp;LEFT($D1611,1),$D1611="9th Floor", "0"&amp;LEFT($D1611,1),$D1611="10th Floor", LEFT($D1611,2),$D1611="11th Floor", LEFT($D1611,2),$D1611="12th Floor", LEFT($D1611,2),$D1611="13th Floor", LEFT($D1611,2), $D1611="Lower Ground", LEFT($D1611)&amp;IF(ISNUMBER(FIND(" ",$D1611)),MID($D1611,FIND(" ",$D1611)+1,1),"")&amp;IF(ISNUMBER(FIND(" ",$D1611,FIND(" ",$D1611)+1)),MID($D1611,FIND(" ",$D1611,FIND(" ",$D1611)+1)+1,1),""),$D1611="Upper Ground", LEFT($D1611)&amp;IF(ISNUMBER(FIND(" ",$D1611)),MID($D1611,FIND(" ",$D1611)+1,1),"")&amp;IF(ISNUMBER(FIND(" ",$D1611,FIND(" ",$D1611)+1)),MID($D1611,FIND(" ",$D1611,FIND(" ",$D1611)+1)+1,1),"")),".0",$E1611), " ")</f>
        <v xml:space="preserve"> </v>
      </c>
      <c r="G1611" s="144"/>
      <c r="H1611" s="144"/>
      <c r="I1611" s="144"/>
      <c r="J1611" s="144"/>
      <c r="K1611" s="144"/>
      <c r="L1611" s="149" t="str" cm="1">
        <f t="array" ref="L1611">_xlfn.IFNA(
_xlfn.IFS(
AND($F1611=" ",$G1611=" ",$H1611=" "),"Please update all three: Surveyor Room Reference, Establishment Room Reference and Establishment Room Name",
AND(OR($I1611="General",$I1611="Open plan/ semi-open general",$I1611="Fitted",$I1611="Light practical (science)",$I1611="Light practical (other)",$I1611="Heavy practical (workshops)",$I1611="Heavy practical (clean)",$I1611="Large",$I1611="Storage"),$J1611=0,$K1611=0),"Please update Net Area or Non-net Area",
AND($B1611&lt;&gt;"OUT",$J1611=0,$I1611&lt;&gt;"Non-net",$M1611="85% Circulation"),"Net area not recorded for spaces with 85% circulation unusable type",
AND(OR($I1611="General",$I1611="Open plan/ semi-open general",$I1611="Fitted",$I1611="Light practical (science)",$I1611="Light practical (other)",$I1611="Heavy practical (workshops)",$I1611="Heavy practical (clean)",$I1611="Large",$I1611="Storage"),OR($J1611=0,ISBLANK($J1611))),"Net area not recorded in net spaces",
AND(OR($I1611="Non-net",$I1611="Outdoor space"),$J1611&gt;0),"Net Area Recorded in Non-net space",
AND($I1611="General",$J1611&gt;90),"This general space is over 90m2, please ensure that this space is entered as separate spaces if it usually used as separate spaces",
AND($I1611="Open plan/ semi-open general",$J1611&lt;27),"Open plan general space under 27m2",
AND(OR($K1611=0,ISBLANK($K1611)), $I1611="Non-net"),"Non-net area not recorded in non-net space"
),
" ")</f>
        <v xml:space="preserve"> </v>
      </c>
      <c r="M1611" s="144"/>
      <c r="N1611" s="144"/>
      <c r="O1611" s="144"/>
      <c r="P1611" s="144"/>
      <c r="Q1611" s="144"/>
      <c r="R1611" s="171"/>
      <c r="S1611" s="147">
        <f>NCA_Calculations!$P$1623</f>
        <v>0</v>
      </c>
      <c r="T1611" s="147">
        <f>NCA_Calculations!$Q$1623</f>
        <v>0</v>
      </c>
      <c r="U1611" s="144"/>
      <c r="V1611" s="144"/>
      <c r="W1611" s="149" t="str" cm="1">
        <f t="array" ref="W1611">_xlfn.IFNA(
_xlfn.IFS(
ISBLANK($U1611),"Missing space use.",
AND('Establishment details'!$C$14="Secondary",$V1611="Classbase"),"Invalid Status type",
AND(OR( $V1611="Classbase", $V1611="Teaching", $V1611="Early years",$V1611="SEND resourced"), NOT(ISBLANK($M1611))),"Space with status type and unusable type.",
AND($V1611= "Classbase",'Establishment details'!$C$22&gt;=10), "Classbase status is only valid in schools with a primary element.",
AND($I1611= "Large",$N1611 &gt; 3.5), "Large rooms with less than 3.5m height.",
AND(OR($V1611="Light practical (science)",$V1611="Light practical (science)",$V1611="Heavy practical (workshops)", $V1611="Heavy practical (clean)"), OR($O1611=0,ISBLANK($O1611))),"Missing sinks count for light and heavy practical spaces.",
AND($M1611 = "Other",ISBLANK($R1611)), "Invalid unusable type / missing note for other unusable type."
),
" ")</f>
        <v>Missing space use.</v>
      </c>
    </row>
    <row r="1612" spans="2:23" ht="15.75" x14ac:dyDescent="0.25">
      <c r="B1612" s="143"/>
      <c r="C1612" s="144"/>
      <c r="D1612" s="144"/>
      <c r="E1612" s="144"/>
      <c r="F1612" s="147" t="str" cm="1">
        <f t="array" ref="F1612">_xlfn.IFNA(CONCATENATE(_xlfn.IFS($D1612="Mezzanine",LEFT($D1612,1), $D1612="Ground Floor",LEFT($D1612,1),$D1612="Basment ",LEFT($D1612,1), $D1612="1st Floor", "0"&amp;LEFT($D1612,1), $D1612="2nd Floor", "0"&amp;LEFT($D1612,1), $D1612="3rd Floor", "0"&amp;LEFT($D1612,1), $D1612="4th Floor", "0"&amp;LEFT($D1612,1), $D1612="5th Floor", "0"&amp;LEFT($D1612,1), $D1612="6th Floor", "0"&amp;LEFT($D1612,1),$D1612="7th Floor", "0"&amp;LEFT($D1612,1),$D1612="8th Floor", "0"&amp;LEFT($D1612,1),$D1612="9th Floor", "0"&amp;LEFT($D1612,1),$D1612="10th Floor", LEFT($D1612,2),$D1612="11th Floor", LEFT($D1612,2),$D1612="12th Floor", LEFT($D1612,2),$D1612="13th Floor", LEFT($D1612,2), $D1612="Lower Ground", LEFT($D1612)&amp;IF(ISNUMBER(FIND(" ",$D1612)),MID($D1612,FIND(" ",$D1612)+1,1),"")&amp;IF(ISNUMBER(FIND(" ",$D1612,FIND(" ",$D1612)+1)),MID($D1612,FIND(" ",$D1612,FIND(" ",$D1612)+1)+1,1),""),$D1612="Upper Ground", LEFT($D1612)&amp;IF(ISNUMBER(FIND(" ",$D1612)),MID($D1612,FIND(" ",$D1612)+1,1),"")&amp;IF(ISNUMBER(FIND(" ",$D1612,FIND(" ",$D1612)+1)),MID($D1612,FIND(" ",$D1612,FIND(" ",$D1612)+1)+1,1),"")),".0",$E1612), " ")</f>
        <v xml:space="preserve"> </v>
      </c>
      <c r="G1612" s="144"/>
      <c r="H1612" s="144"/>
      <c r="I1612" s="144"/>
      <c r="J1612" s="144"/>
      <c r="K1612" s="144"/>
      <c r="L1612" s="149" t="str" cm="1">
        <f t="array" ref="L1612">_xlfn.IFNA(
_xlfn.IFS(
AND($F1612=" ",$G1612=" ",$H1612=" "),"Please update all three: Surveyor Room Reference, Establishment Room Reference and Establishment Room Name",
AND(OR($I1612="General",$I1612="Open plan/ semi-open general",$I1612="Fitted",$I1612="Light practical (science)",$I1612="Light practical (other)",$I1612="Heavy practical (workshops)",$I1612="Heavy practical (clean)",$I1612="Large",$I1612="Storage"),$J1612=0,$K1612=0),"Please update Net Area or Non-net Area",
AND($B1612&lt;&gt;"OUT",$J1612=0,$I1612&lt;&gt;"Non-net",$M1612="85% Circulation"),"Net area not recorded for spaces with 85% circulation unusable type",
AND(OR($I1612="General",$I1612="Open plan/ semi-open general",$I1612="Fitted",$I1612="Light practical (science)",$I1612="Light practical (other)",$I1612="Heavy practical (workshops)",$I1612="Heavy practical (clean)",$I1612="Large",$I1612="Storage"),OR($J1612=0,ISBLANK($J1612))),"Net area not recorded in net spaces",
AND(OR($I1612="Non-net",$I1612="Outdoor space"),$J1612&gt;0),"Net Area Recorded in Non-net space",
AND($I1612="General",$J1612&gt;90),"This general space is over 90m2, please ensure that this space is entered as separate spaces if it usually used as separate spaces",
AND($I1612="Open plan/ semi-open general",$J1612&lt;27),"Open plan general space under 27m2",
AND(OR($K1612=0,ISBLANK($K1612)), $I1612="Non-net"),"Non-net area not recorded in non-net space"
),
" ")</f>
        <v xml:space="preserve"> </v>
      </c>
      <c r="M1612" s="144"/>
      <c r="N1612" s="144"/>
      <c r="O1612" s="144"/>
      <c r="P1612" s="144"/>
      <c r="Q1612" s="144"/>
      <c r="R1612" s="171"/>
      <c r="S1612" s="147">
        <f>NCA_Calculations!$P$1624</f>
        <v>0</v>
      </c>
      <c r="T1612" s="147">
        <f>NCA_Calculations!$Q$1624</f>
        <v>0</v>
      </c>
      <c r="U1612" s="144"/>
      <c r="V1612" s="144"/>
      <c r="W1612" s="149" t="str" cm="1">
        <f t="array" ref="W1612">_xlfn.IFNA(
_xlfn.IFS(
ISBLANK($U1612),"Missing space use.",
AND('Establishment details'!$C$14="Secondary",$V1612="Classbase"),"Invalid Status type",
AND(OR( $V1612="Classbase", $V1612="Teaching", $V1612="Early years",$V1612="SEND resourced"), NOT(ISBLANK($M1612))),"Space with status type and unusable type.",
AND($V1612= "Classbase",'Establishment details'!$C$22&gt;=10), "Classbase status is only valid in schools with a primary element.",
AND($I1612= "Large",$N1612 &gt; 3.5), "Large rooms with less than 3.5m height.",
AND(OR($V1612="Light practical (science)",$V1612="Light practical (science)",$V1612="Heavy practical (workshops)", $V1612="Heavy practical (clean)"), OR($O1612=0,ISBLANK($O1612))),"Missing sinks count for light and heavy practical spaces.",
AND($M1612 = "Other",ISBLANK($R1612)), "Invalid unusable type / missing note for other unusable type."
),
" ")</f>
        <v>Missing space use.</v>
      </c>
    </row>
    <row r="1613" spans="2:23" ht="15.75" x14ac:dyDescent="0.25">
      <c r="B1613" s="143"/>
      <c r="C1613" s="144"/>
      <c r="D1613" s="144"/>
      <c r="E1613" s="144"/>
      <c r="F1613" s="147" t="str" cm="1">
        <f t="array" ref="F1613">_xlfn.IFNA(CONCATENATE(_xlfn.IFS($D1613="Mezzanine",LEFT($D1613,1), $D1613="Ground Floor",LEFT($D1613,1),$D1613="Basment ",LEFT($D1613,1), $D1613="1st Floor", "0"&amp;LEFT($D1613,1), $D1613="2nd Floor", "0"&amp;LEFT($D1613,1), $D1613="3rd Floor", "0"&amp;LEFT($D1613,1), $D1613="4th Floor", "0"&amp;LEFT($D1613,1), $D1613="5th Floor", "0"&amp;LEFT($D1613,1), $D1613="6th Floor", "0"&amp;LEFT($D1613,1),$D1613="7th Floor", "0"&amp;LEFT($D1613,1),$D1613="8th Floor", "0"&amp;LEFT($D1613,1),$D1613="9th Floor", "0"&amp;LEFT($D1613,1),$D1613="10th Floor", LEFT($D1613,2),$D1613="11th Floor", LEFT($D1613,2),$D1613="12th Floor", LEFT($D1613,2),$D1613="13th Floor", LEFT($D1613,2), $D1613="Lower Ground", LEFT($D1613)&amp;IF(ISNUMBER(FIND(" ",$D1613)),MID($D1613,FIND(" ",$D1613)+1,1),"")&amp;IF(ISNUMBER(FIND(" ",$D1613,FIND(" ",$D1613)+1)),MID($D1613,FIND(" ",$D1613,FIND(" ",$D1613)+1)+1,1),""),$D1613="Upper Ground", LEFT($D1613)&amp;IF(ISNUMBER(FIND(" ",$D1613)),MID($D1613,FIND(" ",$D1613)+1,1),"")&amp;IF(ISNUMBER(FIND(" ",$D1613,FIND(" ",$D1613)+1)),MID($D1613,FIND(" ",$D1613,FIND(" ",$D1613)+1)+1,1),"")),".0",$E1613), " ")</f>
        <v xml:space="preserve"> </v>
      </c>
      <c r="G1613" s="144"/>
      <c r="H1613" s="144"/>
      <c r="I1613" s="144"/>
      <c r="J1613" s="144"/>
      <c r="K1613" s="144"/>
      <c r="L1613" s="149" t="str" cm="1">
        <f t="array" ref="L1613">_xlfn.IFNA(
_xlfn.IFS(
AND($F1613=" ",$G1613=" ",$H1613=" "),"Please update all three: Surveyor Room Reference, Establishment Room Reference and Establishment Room Name",
AND(OR($I1613="General",$I1613="Open plan/ semi-open general",$I1613="Fitted",$I1613="Light practical (science)",$I1613="Light practical (other)",$I1613="Heavy practical (workshops)",$I1613="Heavy practical (clean)",$I1613="Large",$I1613="Storage"),$J1613=0,$K1613=0),"Please update Net Area or Non-net Area",
AND($B1613&lt;&gt;"OUT",$J1613=0,$I1613&lt;&gt;"Non-net",$M1613="85% Circulation"),"Net area not recorded for spaces with 85% circulation unusable type",
AND(OR($I1613="General",$I1613="Open plan/ semi-open general",$I1613="Fitted",$I1613="Light practical (science)",$I1613="Light practical (other)",$I1613="Heavy practical (workshops)",$I1613="Heavy practical (clean)",$I1613="Large",$I1613="Storage"),OR($J1613=0,ISBLANK($J1613))),"Net area not recorded in net spaces",
AND(OR($I1613="Non-net",$I1613="Outdoor space"),$J1613&gt;0),"Net Area Recorded in Non-net space",
AND($I1613="General",$J1613&gt;90),"This general space is over 90m2, please ensure that this space is entered as separate spaces if it usually used as separate spaces",
AND($I1613="Open plan/ semi-open general",$J1613&lt;27),"Open plan general space under 27m2",
AND(OR($K1613=0,ISBLANK($K1613)), $I1613="Non-net"),"Non-net area not recorded in non-net space"
),
" ")</f>
        <v xml:space="preserve"> </v>
      </c>
      <c r="M1613" s="144"/>
      <c r="N1613" s="144"/>
      <c r="O1613" s="144"/>
      <c r="P1613" s="144"/>
      <c r="Q1613" s="144"/>
      <c r="R1613" s="171"/>
      <c r="S1613" s="147">
        <f>NCA_Calculations!$P$1625</f>
        <v>0</v>
      </c>
      <c r="T1613" s="147">
        <f>NCA_Calculations!$Q$1625</f>
        <v>0</v>
      </c>
      <c r="U1613" s="144"/>
      <c r="V1613" s="144"/>
      <c r="W1613" s="149" t="str" cm="1">
        <f t="array" ref="W1613">_xlfn.IFNA(
_xlfn.IFS(
ISBLANK($U1613),"Missing space use.",
AND('Establishment details'!$C$14="Secondary",$V1613="Classbase"),"Invalid Status type",
AND(OR( $V1613="Classbase", $V1613="Teaching", $V1613="Early years",$V1613="SEND resourced"), NOT(ISBLANK($M1613))),"Space with status type and unusable type.",
AND($V1613= "Classbase",'Establishment details'!$C$22&gt;=10), "Classbase status is only valid in schools with a primary element.",
AND($I1613= "Large",$N1613 &gt; 3.5), "Large rooms with less than 3.5m height.",
AND(OR($V1613="Light practical (science)",$V1613="Light practical (science)",$V1613="Heavy practical (workshops)", $V1613="Heavy practical (clean)"), OR($O1613=0,ISBLANK($O1613))),"Missing sinks count for light and heavy practical spaces.",
AND($M1613 = "Other",ISBLANK($R1613)), "Invalid unusable type / missing note for other unusable type."
),
" ")</f>
        <v>Missing space use.</v>
      </c>
    </row>
    <row r="1614" spans="2:23" ht="15.75" x14ac:dyDescent="0.25">
      <c r="B1614" s="143"/>
      <c r="C1614" s="144"/>
      <c r="D1614" s="144"/>
      <c r="E1614" s="144"/>
      <c r="F1614" s="147" t="str" cm="1">
        <f t="array" ref="F1614">_xlfn.IFNA(CONCATENATE(_xlfn.IFS($D1614="Mezzanine",LEFT($D1614,1), $D1614="Ground Floor",LEFT($D1614,1),$D1614="Basment ",LEFT($D1614,1), $D1614="1st Floor", "0"&amp;LEFT($D1614,1), $D1614="2nd Floor", "0"&amp;LEFT($D1614,1), $D1614="3rd Floor", "0"&amp;LEFT($D1614,1), $D1614="4th Floor", "0"&amp;LEFT($D1614,1), $D1614="5th Floor", "0"&amp;LEFT($D1614,1), $D1614="6th Floor", "0"&amp;LEFT($D1614,1),$D1614="7th Floor", "0"&amp;LEFT($D1614,1),$D1614="8th Floor", "0"&amp;LEFT($D1614,1),$D1614="9th Floor", "0"&amp;LEFT($D1614,1),$D1614="10th Floor", LEFT($D1614,2),$D1614="11th Floor", LEFT($D1614,2),$D1614="12th Floor", LEFT($D1614,2),$D1614="13th Floor", LEFT($D1614,2), $D1614="Lower Ground", LEFT($D1614)&amp;IF(ISNUMBER(FIND(" ",$D1614)),MID($D1614,FIND(" ",$D1614)+1,1),"")&amp;IF(ISNUMBER(FIND(" ",$D1614,FIND(" ",$D1614)+1)),MID($D1614,FIND(" ",$D1614,FIND(" ",$D1614)+1)+1,1),""),$D1614="Upper Ground", LEFT($D1614)&amp;IF(ISNUMBER(FIND(" ",$D1614)),MID($D1614,FIND(" ",$D1614)+1,1),"")&amp;IF(ISNUMBER(FIND(" ",$D1614,FIND(" ",$D1614)+1)),MID($D1614,FIND(" ",$D1614,FIND(" ",$D1614)+1)+1,1),"")),".0",$E1614), " ")</f>
        <v xml:space="preserve"> </v>
      </c>
      <c r="G1614" s="144"/>
      <c r="H1614" s="144"/>
      <c r="I1614" s="144"/>
      <c r="J1614" s="144"/>
      <c r="K1614" s="144"/>
      <c r="L1614" s="149" t="str" cm="1">
        <f t="array" ref="L1614">_xlfn.IFNA(
_xlfn.IFS(
AND($F1614=" ",$G1614=" ",$H1614=" "),"Please update all three: Surveyor Room Reference, Establishment Room Reference and Establishment Room Name",
AND(OR($I1614="General",$I1614="Open plan/ semi-open general",$I1614="Fitted",$I1614="Light practical (science)",$I1614="Light practical (other)",$I1614="Heavy practical (workshops)",$I1614="Heavy practical (clean)",$I1614="Large",$I1614="Storage"),$J1614=0,$K1614=0),"Please update Net Area or Non-net Area",
AND($B1614&lt;&gt;"OUT",$J1614=0,$I1614&lt;&gt;"Non-net",$M1614="85% Circulation"),"Net area not recorded for spaces with 85% circulation unusable type",
AND(OR($I1614="General",$I1614="Open plan/ semi-open general",$I1614="Fitted",$I1614="Light practical (science)",$I1614="Light practical (other)",$I1614="Heavy practical (workshops)",$I1614="Heavy practical (clean)",$I1614="Large",$I1614="Storage"),OR($J1614=0,ISBLANK($J1614))),"Net area not recorded in net spaces",
AND(OR($I1614="Non-net",$I1614="Outdoor space"),$J1614&gt;0),"Net Area Recorded in Non-net space",
AND($I1614="General",$J1614&gt;90),"This general space is over 90m2, please ensure that this space is entered as separate spaces if it usually used as separate spaces",
AND($I1614="Open plan/ semi-open general",$J1614&lt;27),"Open plan general space under 27m2",
AND(OR($K1614=0,ISBLANK($K1614)), $I1614="Non-net"),"Non-net area not recorded in non-net space"
),
" ")</f>
        <v xml:space="preserve"> </v>
      </c>
      <c r="M1614" s="144"/>
      <c r="N1614" s="144"/>
      <c r="O1614" s="144"/>
      <c r="P1614" s="144"/>
      <c r="Q1614" s="144"/>
      <c r="R1614" s="171"/>
      <c r="S1614" s="147">
        <f>NCA_Calculations!$P$1626</f>
        <v>0</v>
      </c>
      <c r="T1614" s="147">
        <f>NCA_Calculations!$Q$1626</f>
        <v>0</v>
      </c>
      <c r="U1614" s="144"/>
      <c r="V1614" s="144"/>
      <c r="W1614" s="149" t="str" cm="1">
        <f t="array" ref="W1614">_xlfn.IFNA(
_xlfn.IFS(
ISBLANK($U1614),"Missing space use.",
AND('Establishment details'!$C$14="Secondary",$V1614="Classbase"),"Invalid Status type",
AND(OR( $V1614="Classbase", $V1614="Teaching", $V1614="Early years",$V1614="SEND resourced"), NOT(ISBLANK($M1614))),"Space with status type and unusable type.",
AND($V1614= "Classbase",'Establishment details'!$C$22&gt;=10), "Classbase status is only valid in schools with a primary element.",
AND($I1614= "Large",$N1614 &gt; 3.5), "Large rooms with less than 3.5m height.",
AND(OR($V1614="Light practical (science)",$V1614="Light practical (science)",$V1614="Heavy practical (workshops)", $V1614="Heavy practical (clean)"), OR($O1614=0,ISBLANK($O1614))),"Missing sinks count for light and heavy practical spaces.",
AND($M1614 = "Other",ISBLANK($R1614)), "Invalid unusable type / missing note for other unusable type."
),
" ")</f>
        <v>Missing space use.</v>
      </c>
    </row>
    <row r="1615" spans="2:23" ht="15.75" x14ac:dyDescent="0.25">
      <c r="B1615" s="143"/>
      <c r="C1615" s="144"/>
      <c r="D1615" s="144"/>
      <c r="E1615" s="144"/>
      <c r="F1615" s="147" t="str" cm="1">
        <f t="array" ref="F1615">_xlfn.IFNA(CONCATENATE(_xlfn.IFS($D1615="Mezzanine",LEFT($D1615,1), $D1615="Ground Floor",LEFT($D1615,1),$D1615="Basment ",LEFT($D1615,1), $D1615="1st Floor", "0"&amp;LEFT($D1615,1), $D1615="2nd Floor", "0"&amp;LEFT($D1615,1), $D1615="3rd Floor", "0"&amp;LEFT($D1615,1), $D1615="4th Floor", "0"&amp;LEFT($D1615,1), $D1615="5th Floor", "0"&amp;LEFT($D1615,1), $D1615="6th Floor", "0"&amp;LEFT($D1615,1),$D1615="7th Floor", "0"&amp;LEFT($D1615,1),$D1615="8th Floor", "0"&amp;LEFT($D1615,1),$D1615="9th Floor", "0"&amp;LEFT($D1615,1),$D1615="10th Floor", LEFT($D1615,2),$D1615="11th Floor", LEFT($D1615,2),$D1615="12th Floor", LEFT($D1615,2),$D1615="13th Floor", LEFT($D1615,2), $D1615="Lower Ground", LEFT($D1615)&amp;IF(ISNUMBER(FIND(" ",$D1615)),MID($D1615,FIND(" ",$D1615)+1,1),"")&amp;IF(ISNUMBER(FIND(" ",$D1615,FIND(" ",$D1615)+1)),MID($D1615,FIND(" ",$D1615,FIND(" ",$D1615)+1)+1,1),""),$D1615="Upper Ground", LEFT($D1615)&amp;IF(ISNUMBER(FIND(" ",$D1615)),MID($D1615,FIND(" ",$D1615)+1,1),"")&amp;IF(ISNUMBER(FIND(" ",$D1615,FIND(" ",$D1615)+1)),MID($D1615,FIND(" ",$D1615,FIND(" ",$D1615)+1)+1,1),"")),".0",$E1615), " ")</f>
        <v xml:space="preserve"> </v>
      </c>
      <c r="G1615" s="144"/>
      <c r="H1615" s="144"/>
      <c r="I1615" s="144"/>
      <c r="J1615" s="144"/>
      <c r="K1615" s="144"/>
      <c r="L1615" s="149" t="str" cm="1">
        <f t="array" ref="L1615">_xlfn.IFNA(
_xlfn.IFS(
AND($F1615=" ",$G1615=" ",$H1615=" "),"Please update all three: Surveyor Room Reference, Establishment Room Reference and Establishment Room Name",
AND(OR($I1615="General",$I1615="Open plan/ semi-open general",$I1615="Fitted",$I1615="Light practical (science)",$I1615="Light practical (other)",$I1615="Heavy practical (workshops)",$I1615="Heavy practical (clean)",$I1615="Large",$I1615="Storage"),$J1615=0,$K1615=0),"Please update Net Area or Non-net Area",
AND($B1615&lt;&gt;"OUT",$J1615=0,$I1615&lt;&gt;"Non-net",$M1615="85% Circulation"),"Net area not recorded for spaces with 85% circulation unusable type",
AND(OR($I1615="General",$I1615="Open plan/ semi-open general",$I1615="Fitted",$I1615="Light practical (science)",$I1615="Light practical (other)",$I1615="Heavy practical (workshops)",$I1615="Heavy practical (clean)",$I1615="Large",$I1615="Storage"),OR($J1615=0,ISBLANK($J1615))),"Net area not recorded in net spaces",
AND(OR($I1615="Non-net",$I1615="Outdoor space"),$J1615&gt;0),"Net Area Recorded in Non-net space",
AND($I1615="General",$J1615&gt;90),"This general space is over 90m2, please ensure that this space is entered as separate spaces if it usually used as separate spaces",
AND($I1615="Open plan/ semi-open general",$J1615&lt;27),"Open plan general space under 27m2",
AND(OR($K1615=0,ISBLANK($K1615)), $I1615="Non-net"),"Non-net area not recorded in non-net space"
),
" ")</f>
        <v xml:space="preserve"> </v>
      </c>
      <c r="M1615" s="144"/>
      <c r="N1615" s="144"/>
      <c r="O1615" s="144"/>
      <c r="P1615" s="144"/>
      <c r="Q1615" s="144"/>
      <c r="R1615" s="171"/>
      <c r="S1615" s="147">
        <f>NCA_Calculations!$P$1627</f>
        <v>0</v>
      </c>
      <c r="T1615" s="147">
        <f>NCA_Calculations!$Q$1627</f>
        <v>0</v>
      </c>
      <c r="U1615" s="144"/>
      <c r="V1615" s="144"/>
      <c r="W1615" s="149" t="str" cm="1">
        <f t="array" ref="W1615">_xlfn.IFNA(
_xlfn.IFS(
ISBLANK($U1615),"Missing space use.",
AND('Establishment details'!$C$14="Secondary",$V1615="Classbase"),"Invalid Status type",
AND(OR( $V1615="Classbase", $V1615="Teaching", $V1615="Early years",$V1615="SEND resourced"), NOT(ISBLANK($M1615))),"Space with status type and unusable type.",
AND($V1615= "Classbase",'Establishment details'!$C$22&gt;=10), "Classbase status is only valid in schools with a primary element.",
AND($I1615= "Large",$N1615 &gt; 3.5), "Large rooms with less than 3.5m height.",
AND(OR($V1615="Light practical (science)",$V1615="Light practical (science)",$V1615="Heavy practical (workshops)", $V1615="Heavy practical (clean)"), OR($O1615=0,ISBLANK($O1615))),"Missing sinks count for light and heavy practical spaces.",
AND($M1615 = "Other",ISBLANK($R1615)), "Invalid unusable type / missing note for other unusable type."
),
" ")</f>
        <v>Missing space use.</v>
      </c>
    </row>
    <row r="1616" spans="2:23" ht="15.75" x14ac:dyDescent="0.25">
      <c r="B1616" s="143"/>
      <c r="C1616" s="144"/>
      <c r="D1616" s="144"/>
      <c r="E1616" s="144"/>
      <c r="F1616" s="147" t="str" cm="1">
        <f t="array" ref="F1616">_xlfn.IFNA(CONCATENATE(_xlfn.IFS($D1616="Mezzanine",LEFT($D1616,1), $D1616="Ground Floor",LEFT($D1616,1),$D1616="Basment ",LEFT($D1616,1), $D1616="1st Floor", "0"&amp;LEFT($D1616,1), $D1616="2nd Floor", "0"&amp;LEFT($D1616,1), $D1616="3rd Floor", "0"&amp;LEFT($D1616,1), $D1616="4th Floor", "0"&amp;LEFT($D1616,1), $D1616="5th Floor", "0"&amp;LEFT($D1616,1), $D1616="6th Floor", "0"&amp;LEFT($D1616,1),$D1616="7th Floor", "0"&amp;LEFT($D1616,1),$D1616="8th Floor", "0"&amp;LEFT($D1616,1),$D1616="9th Floor", "0"&amp;LEFT($D1616,1),$D1616="10th Floor", LEFT($D1616,2),$D1616="11th Floor", LEFT($D1616,2),$D1616="12th Floor", LEFT($D1616,2),$D1616="13th Floor", LEFT($D1616,2), $D1616="Lower Ground", LEFT($D1616)&amp;IF(ISNUMBER(FIND(" ",$D1616)),MID($D1616,FIND(" ",$D1616)+1,1),"")&amp;IF(ISNUMBER(FIND(" ",$D1616,FIND(" ",$D1616)+1)),MID($D1616,FIND(" ",$D1616,FIND(" ",$D1616)+1)+1,1),""),$D1616="Upper Ground", LEFT($D1616)&amp;IF(ISNUMBER(FIND(" ",$D1616)),MID($D1616,FIND(" ",$D1616)+1,1),"")&amp;IF(ISNUMBER(FIND(" ",$D1616,FIND(" ",$D1616)+1)),MID($D1616,FIND(" ",$D1616,FIND(" ",$D1616)+1)+1,1),"")),".0",$E1616), " ")</f>
        <v xml:space="preserve"> </v>
      </c>
      <c r="G1616" s="144"/>
      <c r="H1616" s="144"/>
      <c r="I1616" s="144"/>
      <c r="J1616" s="144"/>
      <c r="K1616" s="144"/>
      <c r="L1616" s="149" t="str" cm="1">
        <f t="array" ref="L1616">_xlfn.IFNA(
_xlfn.IFS(
AND($F1616=" ",$G1616=" ",$H1616=" "),"Please update all three: Surveyor Room Reference, Establishment Room Reference and Establishment Room Name",
AND(OR($I1616="General",$I1616="Open plan/ semi-open general",$I1616="Fitted",$I1616="Light practical (science)",$I1616="Light practical (other)",$I1616="Heavy practical (workshops)",$I1616="Heavy practical (clean)",$I1616="Large",$I1616="Storage"),$J1616=0,$K1616=0),"Please update Net Area or Non-net Area",
AND($B1616&lt;&gt;"OUT",$J1616=0,$I1616&lt;&gt;"Non-net",$M1616="85% Circulation"),"Net area not recorded for spaces with 85% circulation unusable type",
AND(OR($I1616="General",$I1616="Open plan/ semi-open general",$I1616="Fitted",$I1616="Light practical (science)",$I1616="Light practical (other)",$I1616="Heavy practical (workshops)",$I1616="Heavy practical (clean)",$I1616="Large",$I1616="Storage"),OR($J1616=0,ISBLANK($J1616))),"Net area not recorded in net spaces",
AND(OR($I1616="Non-net",$I1616="Outdoor space"),$J1616&gt;0),"Net Area Recorded in Non-net space",
AND($I1616="General",$J1616&gt;90),"This general space is over 90m2, please ensure that this space is entered as separate spaces if it usually used as separate spaces",
AND($I1616="Open plan/ semi-open general",$J1616&lt;27),"Open plan general space under 27m2",
AND(OR($K1616=0,ISBLANK($K1616)), $I1616="Non-net"),"Non-net area not recorded in non-net space"
),
" ")</f>
        <v xml:space="preserve"> </v>
      </c>
      <c r="M1616" s="144"/>
      <c r="N1616" s="144"/>
      <c r="O1616" s="144"/>
      <c r="P1616" s="144"/>
      <c r="Q1616" s="144"/>
      <c r="R1616" s="171"/>
      <c r="S1616" s="147">
        <f>NCA_Calculations!$P$1628</f>
        <v>0</v>
      </c>
      <c r="T1616" s="147">
        <f>NCA_Calculations!$Q$1628</f>
        <v>0</v>
      </c>
      <c r="U1616" s="144"/>
      <c r="V1616" s="144"/>
      <c r="W1616" s="149" t="str" cm="1">
        <f t="array" ref="W1616">_xlfn.IFNA(
_xlfn.IFS(
ISBLANK($U1616),"Missing space use.",
AND('Establishment details'!$C$14="Secondary",$V1616="Classbase"),"Invalid Status type",
AND(OR( $V1616="Classbase", $V1616="Teaching", $V1616="Early years",$V1616="SEND resourced"), NOT(ISBLANK($M1616))),"Space with status type and unusable type.",
AND($V1616= "Classbase",'Establishment details'!$C$22&gt;=10), "Classbase status is only valid in schools with a primary element.",
AND($I1616= "Large",$N1616 &gt; 3.5), "Large rooms with less than 3.5m height.",
AND(OR($V1616="Light practical (science)",$V1616="Light practical (science)",$V1616="Heavy practical (workshops)", $V1616="Heavy practical (clean)"), OR($O1616=0,ISBLANK($O1616))),"Missing sinks count for light and heavy practical spaces.",
AND($M1616 = "Other",ISBLANK($R1616)), "Invalid unusable type / missing note for other unusable type."
),
" ")</f>
        <v>Missing space use.</v>
      </c>
    </row>
    <row r="1617" spans="2:23" ht="15.75" x14ac:dyDescent="0.25">
      <c r="B1617" s="143"/>
      <c r="C1617" s="144"/>
      <c r="D1617" s="144"/>
      <c r="E1617" s="144"/>
      <c r="F1617" s="147" t="str" cm="1">
        <f t="array" ref="F1617">_xlfn.IFNA(CONCATENATE(_xlfn.IFS($D1617="Mezzanine",LEFT($D1617,1), $D1617="Ground Floor",LEFT($D1617,1),$D1617="Basment ",LEFT($D1617,1), $D1617="1st Floor", "0"&amp;LEFT($D1617,1), $D1617="2nd Floor", "0"&amp;LEFT($D1617,1), $D1617="3rd Floor", "0"&amp;LEFT($D1617,1), $D1617="4th Floor", "0"&amp;LEFT($D1617,1), $D1617="5th Floor", "0"&amp;LEFT($D1617,1), $D1617="6th Floor", "0"&amp;LEFT($D1617,1),$D1617="7th Floor", "0"&amp;LEFT($D1617,1),$D1617="8th Floor", "0"&amp;LEFT($D1617,1),$D1617="9th Floor", "0"&amp;LEFT($D1617,1),$D1617="10th Floor", LEFT($D1617,2),$D1617="11th Floor", LEFT($D1617,2),$D1617="12th Floor", LEFT($D1617,2),$D1617="13th Floor", LEFT($D1617,2), $D1617="Lower Ground", LEFT($D1617)&amp;IF(ISNUMBER(FIND(" ",$D1617)),MID($D1617,FIND(" ",$D1617)+1,1),"")&amp;IF(ISNUMBER(FIND(" ",$D1617,FIND(" ",$D1617)+1)),MID($D1617,FIND(" ",$D1617,FIND(" ",$D1617)+1)+1,1),""),$D1617="Upper Ground", LEFT($D1617)&amp;IF(ISNUMBER(FIND(" ",$D1617)),MID($D1617,FIND(" ",$D1617)+1,1),"")&amp;IF(ISNUMBER(FIND(" ",$D1617,FIND(" ",$D1617)+1)),MID($D1617,FIND(" ",$D1617,FIND(" ",$D1617)+1)+1,1),"")),".0",$E1617), " ")</f>
        <v xml:space="preserve"> </v>
      </c>
      <c r="G1617" s="144"/>
      <c r="H1617" s="144"/>
      <c r="I1617" s="144"/>
      <c r="J1617" s="144"/>
      <c r="K1617" s="144"/>
      <c r="L1617" s="149" t="str" cm="1">
        <f t="array" ref="L1617">_xlfn.IFNA(
_xlfn.IFS(
AND($F1617=" ",$G1617=" ",$H1617=" "),"Please update all three: Surveyor Room Reference, Establishment Room Reference and Establishment Room Name",
AND(OR($I1617="General",$I1617="Open plan/ semi-open general",$I1617="Fitted",$I1617="Light practical (science)",$I1617="Light practical (other)",$I1617="Heavy practical (workshops)",$I1617="Heavy practical (clean)",$I1617="Large",$I1617="Storage"),$J1617=0,$K1617=0),"Please update Net Area or Non-net Area",
AND($B1617&lt;&gt;"OUT",$J1617=0,$I1617&lt;&gt;"Non-net",$M1617="85% Circulation"),"Net area not recorded for spaces with 85% circulation unusable type",
AND(OR($I1617="General",$I1617="Open plan/ semi-open general",$I1617="Fitted",$I1617="Light practical (science)",$I1617="Light practical (other)",$I1617="Heavy practical (workshops)",$I1617="Heavy practical (clean)",$I1617="Large",$I1617="Storage"),OR($J1617=0,ISBLANK($J1617))),"Net area not recorded in net spaces",
AND(OR($I1617="Non-net",$I1617="Outdoor space"),$J1617&gt;0),"Net Area Recorded in Non-net space",
AND($I1617="General",$J1617&gt;90),"This general space is over 90m2, please ensure that this space is entered as separate spaces if it usually used as separate spaces",
AND($I1617="Open plan/ semi-open general",$J1617&lt;27),"Open plan general space under 27m2",
AND(OR($K1617=0,ISBLANK($K1617)), $I1617="Non-net"),"Non-net area not recorded in non-net space"
),
" ")</f>
        <v xml:space="preserve"> </v>
      </c>
      <c r="M1617" s="144"/>
      <c r="N1617" s="144"/>
      <c r="O1617" s="144"/>
      <c r="P1617" s="144"/>
      <c r="Q1617" s="144"/>
      <c r="R1617" s="171"/>
      <c r="S1617" s="147">
        <f>NCA_Calculations!$P$1629</f>
        <v>0</v>
      </c>
      <c r="T1617" s="147">
        <f>NCA_Calculations!$Q$1629</f>
        <v>0</v>
      </c>
      <c r="U1617" s="144"/>
      <c r="V1617" s="144"/>
      <c r="W1617" s="149" t="str" cm="1">
        <f t="array" ref="W1617">_xlfn.IFNA(
_xlfn.IFS(
ISBLANK($U1617),"Missing space use.",
AND('Establishment details'!$C$14="Secondary",$V1617="Classbase"),"Invalid Status type",
AND(OR( $V1617="Classbase", $V1617="Teaching", $V1617="Early years",$V1617="SEND resourced"), NOT(ISBLANK($M1617))),"Space with status type and unusable type.",
AND($V1617= "Classbase",'Establishment details'!$C$22&gt;=10), "Classbase status is only valid in schools with a primary element.",
AND($I1617= "Large",$N1617 &gt; 3.5), "Large rooms with less than 3.5m height.",
AND(OR($V1617="Light practical (science)",$V1617="Light practical (science)",$V1617="Heavy practical (workshops)", $V1617="Heavy practical (clean)"), OR($O1617=0,ISBLANK($O1617))),"Missing sinks count for light and heavy practical spaces.",
AND($M1617 = "Other",ISBLANK($R1617)), "Invalid unusable type / missing note for other unusable type."
),
" ")</f>
        <v>Missing space use.</v>
      </c>
    </row>
    <row r="1618" spans="2:23" ht="15.75" x14ac:dyDescent="0.25">
      <c r="B1618" s="143"/>
      <c r="C1618" s="144"/>
      <c r="D1618" s="144"/>
      <c r="E1618" s="144"/>
      <c r="F1618" s="147" t="str" cm="1">
        <f t="array" ref="F1618">_xlfn.IFNA(CONCATENATE(_xlfn.IFS($D1618="Mezzanine",LEFT($D1618,1), $D1618="Ground Floor",LEFT($D1618,1),$D1618="Basment ",LEFT($D1618,1), $D1618="1st Floor", "0"&amp;LEFT($D1618,1), $D1618="2nd Floor", "0"&amp;LEFT($D1618,1), $D1618="3rd Floor", "0"&amp;LEFT($D1618,1), $D1618="4th Floor", "0"&amp;LEFT($D1618,1), $D1618="5th Floor", "0"&amp;LEFT($D1618,1), $D1618="6th Floor", "0"&amp;LEFT($D1618,1),$D1618="7th Floor", "0"&amp;LEFT($D1618,1),$D1618="8th Floor", "0"&amp;LEFT($D1618,1),$D1618="9th Floor", "0"&amp;LEFT($D1618,1),$D1618="10th Floor", LEFT($D1618,2),$D1618="11th Floor", LEFT($D1618,2),$D1618="12th Floor", LEFT($D1618,2),$D1618="13th Floor", LEFT($D1618,2), $D1618="Lower Ground", LEFT($D1618)&amp;IF(ISNUMBER(FIND(" ",$D1618)),MID($D1618,FIND(" ",$D1618)+1,1),"")&amp;IF(ISNUMBER(FIND(" ",$D1618,FIND(" ",$D1618)+1)),MID($D1618,FIND(" ",$D1618,FIND(" ",$D1618)+1)+1,1),""),$D1618="Upper Ground", LEFT($D1618)&amp;IF(ISNUMBER(FIND(" ",$D1618)),MID($D1618,FIND(" ",$D1618)+1,1),"")&amp;IF(ISNUMBER(FIND(" ",$D1618,FIND(" ",$D1618)+1)),MID($D1618,FIND(" ",$D1618,FIND(" ",$D1618)+1)+1,1),"")),".0",$E1618), " ")</f>
        <v xml:space="preserve"> </v>
      </c>
      <c r="G1618" s="144"/>
      <c r="H1618" s="144"/>
      <c r="I1618" s="144"/>
      <c r="J1618" s="144"/>
      <c r="K1618" s="144"/>
      <c r="L1618" s="149" t="str" cm="1">
        <f t="array" ref="L1618">_xlfn.IFNA(
_xlfn.IFS(
AND($F1618=" ",$G1618=" ",$H1618=" "),"Please update all three: Surveyor Room Reference, Establishment Room Reference and Establishment Room Name",
AND(OR($I1618="General",$I1618="Open plan/ semi-open general",$I1618="Fitted",$I1618="Light practical (science)",$I1618="Light practical (other)",$I1618="Heavy practical (workshops)",$I1618="Heavy practical (clean)",$I1618="Large",$I1618="Storage"),$J1618=0,$K1618=0),"Please update Net Area or Non-net Area",
AND($B1618&lt;&gt;"OUT",$J1618=0,$I1618&lt;&gt;"Non-net",$M1618="85% Circulation"),"Net area not recorded for spaces with 85% circulation unusable type",
AND(OR($I1618="General",$I1618="Open plan/ semi-open general",$I1618="Fitted",$I1618="Light practical (science)",$I1618="Light practical (other)",$I1618="Heavy practical (workshops)",$I1618="Heavy practical (clean)",$I1618="Large",$I1618="Storage"),OR($J1618=0,ISBLANK($J1618))),"Net area not recorded in net spaces",
AND(OR($I1618="Non-net",$I1618="Outdoor space"),$J1618&gt;0),"Net Area Recorded in Non-net space",
AND($I1618="General",$J1618&gt;90),"This general space is over 90m2, please ensure that this space is entered as separate spaces if it usually used as separate spaces",
AND($I1618="Open plan/ semi-open general",$J1618&lt;27),"Open plan general space under 27m2",
AND(OR($K1618=0,ISBLANK($K1618)), $I1618="Non-net"),"Non-net area not recorded in non-net space"
),
" ")</f>
        <v xml:space="preserve"> </v>
      </c>
      <c r="M1618" s="144"/>
      <c r="N1618" s="144"/>
      <c r="O1618" s="144"/>
      <c r="P1618" s="144"/>
      <c r="Q1618" s="144"/>
      <c r="R1618" s="171"/>
      <c r="S1618" s="147">
        <f>NCA_Calculations!$P$1630</f>
        <v>0</v>
      </c>
      <c r="T1618" s="147">
        <f>NCA_Calculations!$Q$1630</f>
        <v>0</v>
      </c>
      <c r="U1618" s="144"/>
      <c r="V1618" s="144"/>
      <c r="W1618" s="149" t="str" cm="1">
        <f t="array" ref="W1618">_xlfn.IFNA(
_xlfn.IFS(
ISBLANK($U1618),"Missing space use.",
AND('Establishment details'!$C$14="Secondary",$V1618="Classbase"),"Invalid Status type",
AND(OR( $V1618="Classbase", $V1618="Teaching", $V1618="Early years",$V1618="SEND resourced"), NOT(ISBLANK($M1618))),"Space with status type and unusable type.",
AND($V1618= "Classbase",'Establishment details'!$C$22&gt;=10), "Classbase status is only valid in schools with a primary element.",
AND($I1618= "Large",$N1618 &gt; 3.5), "Large rooms with less than 3.5m height.",
AND(OR($V1618="Light practical (science)",$V1618="Light practical (science)",$V1618="Heavy practical (workshops)", $V1618="Heavy practical (clean)"), OR($O1618=0,ISBLANK($O1618))),"Missing sinks count for light and heavy practical spaces.",
AND($M1618 = "Other",ISBLANK($R1618)), "Invalid unusable type / missing note for other unusable type."
),
" ")</f>
        <v>Missing space use.</v>
      </c>
    </row>
    <row r="1619" spans="2:23" ht="15.75" x14ac:dyDescent="0.25">
      <c r="B1619" s="143"/>
      <c r="C1619" s="144"/>
      <c r="D1619" s="144"/>
      <c r="E1619" s="144"/>
      <c r="F1619" s="147" t="str" cm="1">
        <f t="array" ref="F1619">_xlfn.IFNA(CONCATENATE(_xlfn.IFS($D1619="Mezzanine",LEFT($D1619,1), $D1619="Ground Floor",LEFT($D1619,1),$D1619="Basment ",LEFT($D1619,1), $D1619="1st Floor", "0"&amp;LEFT($D1619,1), $D1619="2nd Floor", "0"&amp;LEFT($D1619,1), $D1619="3rd Floor", "0"&amp;LEFT($D1619,1), $D1619="4th Floor", "0"&amp;LEFT($D1619,1), $D1619="5th Floor", "0"&amp;LEFT($D1619,1), $D1619="6th Floor", "0"&amp;LEFT($D1619,1),$D1619="7th Floor", "0"&amp;LEFT($D1619,1),$D1619="8th Floor", "0"&amp;LEFT($D1619,1),$D1619="9th Floor", "0"&amp;LEFT($D1619,1),$D1619="10th Floor", LEFT($D1619,2),$D1619="11th Floor", LEFT($D1619,2),$D1619="12th Floor", LEFT($D1619,2),$D1619="13th Floor", LEFT($D1619,2), $D1619="Lower Ground", LEFT($D1619)&amp;IF(ISNUMBER(FIND(" ",$D1619)),MID($D1619,FIND(" ",$D1619)+1,1),"")&amp;IF(ISNUMBER(FIND(" ",$D1619,FIND(" ",$D1619)+1)),MID($D1619,FIND(" ",$D1619,FIND(" ",$D1619)+1)+1,1),""),$D1619="Upper Ground", LEFT($D1619)&amp;IF(ISNUMBER(FIND(" ",$D1619)),MID($D1619,FIND(" ",$D1619)+1,1),"")&amp;IF(ISNUMBER(FIND(" ",$D1619,FIND(" ",$D1619)+1)),MID($D1619,FIND(" ",$D1619,FIND(" ",$D1619)+1)+1,1),"")),".0",$E1619), " ")</f>
        <v xml:space="preserve"> </v>
      </c>
      <c r="G1619" s="144"/>
      <c r="H1619" s="144"/>
      <c r="I1619" s="144"/>
      <c r="J1619" s="144"/>
      <c r="K1619" s="144"/>
      <c r="L1619" s="149" t="str" cm="1">
        <f t="array" ref="L1619">_xlfn.IFNA(
_xlfn.IFS(
AND($F1619=" ",$G1619=" ",$H1619=" "),"Please update all three: Surveyor Room Reference, Establishment Room Reference and Establishment Room Name",
AND(OR($I1619="General",$I1619="Open plan/ semi-open general",$I1619="Fitted",$I1619="Light practical (science)",$I1619="Light practical (other)",$I1619="Heavy practical (workshops)",$I1619="Heavy practical (clean)",$I1619="Large",$I1619="Storage"),$J1619=0,$K1619=0),"Please update Net Area or Non-net Area",
AND($B1619&lt;&gt;"OUT",$J1619=0,$I1619&lt;&gt;"Non-net",$M1619="85% Circulation"),"Net area not recorded for spaces with 85% circulation unusable type",
AND(OR($I1619="General",$I1619="Open plan/ semi-open general",$I1619="Fitted",$I1619="Light practical (science)",$I1619="Light practical (other)",$I1619="Heavy practical (workshops)",$I1619="Heavy practical (clean)",$I1619="Large",$I1619="Storage"),OR($J1619=0,ISBLANK($J1619))),"Net area not recorded in net spaces",
AND(OR($I1619="Non-net",$I1619="Outdoor space"),$J1619&gt;0),"Net Area Recorded in Non-net space",
AND($I1619="General",$J1619&gt;90),"This general space is over 90m2, please ensure that this space is entered as separate spaces if it usually used as separate spaces",
AND($I1619="Open plan/ semi-open general",$J1619&lt;27),"Open plan general space under 27m2",
AND(OR($K1619=0,ISBLANK($K1619)), $I1619="Non-net"),"Non-net area not recorded in non-net space"
),
" ")</f>
        <v xml:space="preserve"> </v>
      </c>
      <c r="M1619" s="144"/>
      <c r="N1619" s="144"/>
      <c r="O1619" s="144"/>
      <c r="P1619" s="144"/>
      <c r="Q1619" s="144"/>
      <c r="R1619" s="171"/>
      <c r="S1619" s="147">
        <f>NCA_Calculations!$P$1631</f>
        <v>0</v>
      </c>
      <c r="T1619" s="147">
        <f>NCA_Calculations!$Q$1631</f>
        <v>0</v>
      </c>
      <c r="U1619" s="144"/>
      <c r="V1619" s="144"/>
      <c r="W1619" s="149" t="str" cm="1">
        <f t="array" ref="W1619">_xlfn.IFNA(
_xlfn.IFS(
ISBLANK($U1619),"Missing space use.",
AND('Establishment details'!$C$14="Secondary",$V1619="Classbase"),"Invalid Status type",
AND(OR( $V1619="Classbase", $V1619="Teaching", $V1619="Early years",$V1619="SEND resourced"), NOT(ISBLANK($M1619))),"Space with status type and unusable type.",
AND($V1619= "Classbase",'Establishment details'!$C$22&gt;=10), "Classbase status is only valid in schools with a primary element.",
AND($I1619= "Large",$N1619 &gt; 3.5), "Large rooms with less than 3.5m height.",
AND(OR($V1619="Light practical (science)",$V1619="Light practical (science)",$V1619="Heavy practical (workshops)", $V1619="Heavy practical (clean)"), OR($O1619=0,ISBLANK($O1619))),"Missing sinks count for light and heavy practical spaces.",
AND($M1619 = "Other",ISBLANK($R1619)), "Invalid unusable type / missing note for other unusable type."
),
" ")</f>
        <v>Missing space use.</v>
      </c>
    </row>
    <row r="1620" spans="2:23" ht="15.75" x14ac:dyDescent="0.25">
      <c r="B1620" s="143"/>
      <c r="C1620" s="144"/>
      <c r="D1620" s="144"/>
      <c r="E1620" s="144"/>
      <c r="F1620" s="147" t="str" cm="1">
        <f t="array" ref="F1620">_xlfn.IFNA(CONCATENATE(_xlfn.IFS($D1620="Mezzanine",LEFT($D1620,1), $D1620="Ground Floor",LEFT($D1620,1),$D1620="Basment ",LEFT($D1620,1), $D1620="1st Floor", "0"&amp;LEFT($D1620,1), $D1620="2nd Floor", "0"&amp;LEFT($D1620,1), $D1620="3rd Floor", "0"&amp;LEFT($D1620,1), $D1620="4th Floor", "0"&amp;LEFT($D1620,1), $D1620="5th Floor", "0"&amp;LEFT($D1620,1), $D1620="6th Floor", "0"&amp;LEFT($D1620,1),$D1620="7th Floor", "0"&amp;LEFT($D1620,1),$D1620="8th Floor", "0"&amp;LEFT($D1620,1),$D1620="9th Floor", "0"&amp;LEFT($D1620,1),$D1620="10th Floor", LEFT($D1620,2),$D1620="11th Floor", LEFT($D1620,2),$D1620="12th Floor", LEFT($D1620,2),$D1620="13th Floor", LEFT($D1620,2), $D1620="Lower Ground", LEFT($D1620)&amp;IF(ISNUMBER(FIND(" ",$D1620)),MID($D1620,FIND(" ",$D1620)+1,1),"")&amp;IF(ISNUMBER(FIND(" ",$D1620,FIND(" ",$D1620)+1)),MID($D1620,FIND(" ",$D1620,FIND(" ",$D1620)+1)+1,1),""),$D1620="Upper Ground", LEFT($D1620)&amp;IF(ISNUMBER(FIND(" ",$D1620)),MID($D1620,FIND(" ",$D1620)+1,1),"")&amp;IF(ISNUMBER(FIND(" ",$D1620,FIND(" ",$D1620)+1)),MID($D1620,FIND(" ",$D1620,FIND(" ",$D1620)+1)+1,1),"")),".0",$E1620), " ")</f>
        <v xml:space="preserve"> </v>
      </c>
      <c r="G1620" s="144"/>
      <c r="H1620" s="144"/>
      <c r="I1620" s="144"/>
      <c r="J1620" s="144"/>
      <c r="K1620" s="144"/>
      <c r="L1620" s="149" t="str" cm="1">
        <f t="array" ref="L1620">_xlfn.IFNA(
_xlfn.IFS(
AND($F1620=" ",$G1620=" ",$H1620=" "),"Please update all three: Surveyor Room Reference, Establishment Room Reference and Establishment Room Name",
AND(OR($I1620="General",$I1620="Open plan/ semi-open general",$I1620="Fitted",$I1620="Light practical (science)",$I1620="Light practical (other)",$I1620="Heavy practical (workshops)",$I1620="Heavy practical (clean)",$I1620="Large",$I1620="Storage"),$J1620=0,$K1620=0),"Please update Net Area or Non-net Area",
AND($B1620&lt;&gt;"OUT",$J1620=0,$I1620&lt;&gt;"Non-net",$M1620="85% Circulation"),"Net area not recorded for spaces with 85% circulation unusable type",
AND(OR($I1620="General",$I1620="Open plan/ semi-open general",$I1620="Fitted",$I1620="Light practical (science)",$I1620="Light practical (other)",$I1620="Heavy practical (workshops)",$I1620="Heavy practical (clean)",$I1620="Large",$I1620="Storage"),OR($J1620=0,ISBLANK($J1620))),"Net area not recorded in net spaces",
AND(OR($I1620="Non-net",$I1620="Outdoor space"),$J1620&gt;0),"Net Area Recorded in Non-net space",
AND($I1620="General",$J1620&gt;90),"This general space is over 90m2, please ensure that this space is entered as separate spaces if it usually used as separate spaces",
AND($I1620="Open plan/ semi-open general",$J1620&lt;27),"Open plan general space under 27m2",
AND(OR($K1620=0,ISBLANK($K1620)), $I1620="Non-net"),"Non-net area not recorded in non-net space"
),
" ")</f>
        <v xml:space="preserve"> </v>
      </c>
      <c r="M1620" s="144"/>
      <c r="N1620" s="144"/>
      <c r="O1620" s="144"/>
      <c r="P1620" s="144"/>
      <c r="Q1620" s="144"/>
      <c r="R1620" s="171"/>
      <c r="S1620" s="147">
        <f>NCA_Calculations!$P$1632</f>
        <v>0</v>
      </c>
      <c r="T1620" s="147">
        <f>NCA_Calculations!$Q$1632</f>
        <v>0</v>
      </c>
      <c r="U1620" s="144"/>
      <c r="V1620" s="144"/>
      <c r="W1620" s="149" t="str" cm="1">
        <f t="array" ref="W1620">_xlfn.IFNA(
_xlfn.IFS(
ISBLANK($U1620),"Missing space use.",
AND('Establishment details'!$C$14="Secondary",$V1620="Classbase"),"Invalid Status type",
AND(OR( $V1620="Classbase", $V1620="Teaching", $V1620="Early years",$V1620="SEND resourced"), NOT(ISBLANK($M1620))),"Space with status type and unusable type.",
AND($V1620= "Classbase",'Establishment details'!$C$22&gt;=10), "Classbase status is only valid in schools with a primary element.",
AND($I1620= "Large",$N1620 &gt; 3.5), "Large rooms with less than 3.5m height.",
AND(OR($V1620="Light practical (science)",$V1620="Light practical (science)",$V1620="Heavy practical (workshops)", $V1620="Heavy practical (clean)"), OR($O1620=0,ISBLANK($O1620))),"Missing sinks count for light and heavy practical spaces.",
AND($M1620 = "Other",ISBLANK($R1620)), "Invalid unusable type / missing note for other unusable type."
),
" ")</f>
        <v>Missing space use.</v>
      </c>
    </row>
    <row r="1621" spans="2:23" ht="15.75" x14ac:dyDescent="0.25">
      <c r="B1621" s="143"/>
      <c r="C1621" s="144"/>
      <c r="D1621" s="144"/>
      <c r="E1621" s="144"/>
      <c r="F1621" s="147" t="str" cm="1">
        <f t="array" ref="F1621">_xlfn.IFNA(CONCATENATE(_xlfn.IFS($D1621="Mezzanine",LEFT($D1621,1), $D1621="Ground Floor",LEFT($D1621,1),$D1621="Basment ",LEFT($D1621,1), $D1621="1st Floor", "0"&amp;LEFT($D1621,1), $D1621="2nd Floor", "0"&amp;LEFT($D1621,1), $D1621="3rd Floor", "0"&amp;LEFT($D1621,1), $D1621="4th Floor", "0"&amp;LEFT($D1621,1), $D1621="5th Floor", "0"&amp;LEFT($D1621,1), $D1621="6th Floor", "0"&amp;LEFT($D1621,1),$D1621="7th Floor", "0"&amp;LEFT($D1621,1),$D1621="8th Floor", "0"&amp;LEFT($D1621,1),$D1621="9th Floor", "0"&amp;LEFT($D1621,1),$D1621="10th Floor", LEFT($D1621,2),$D1621="11th Floor", LEFT($D1621,2),$D1621="12th Floor", LEFT($D1621,2),$D1621="13th Floor", LEFT($D1621,2), $D1621="Lower Ground", LEFT($D1621)&amp;IF(ISNUMBER(FIND(" ",$D1621)),MID($D1621,FIND(" ",$D1621)+1,1),"")&amp;IF(ISNUMBER(FIND(" ",$D1621,FIND(" ",$D1621)+1)),MID($D1621,FIND(" ",$D1621,FIND(" ",$D1621)+1)+1,1),""),$D1621="Upper Ground", LEFT($D1621)&amp;IF(ISNUMBER(FIND(" ",$D1621)),MID($D1621,FIND(" ",$D1621)+1,1),"")&amp;IF(ISNUMBER(FIND(" ",$D1621,FIND(" ",$D1621)+1)),MID($D1621,FIND(" ",$D1621,FIND(" ",$D1621)+1)+1,1),"")),".0",$E1621), " ")</f>
        <v xml:space="preserve"> </v>
      </c>
      <c r="G1621" s="144"/>
      <c r="H1621" s="144"/>
      <c r="I1621" s="144"/>
      <c r="J1621" s="144"/>
      <c r="K1621" s="144"/>
      <c r="L1621" s="149" t="str" cm="1">
        <f t="array" ref="L1621">_xlfn.IFNA(
_xlfn.IFS(
AND($F1621=" ",$G1621=" ",$H1621=" "),"Please update all three: Surveyor Room Reference, Establishment Room Reference and Establishment Room Name",
AND(OR($I1621="General",$I1621="Open plan/ semi-open general",$I1621="Fitted",$I1621="Light practical (science)",$I1621="Light practical (other)",$I1621="Heavy practical (workshops)",$I1621="Heavy practical (clean)",$I1621="Large",$I1621="Storage"),$J1621=0,$K1621=0),"Please update Net Area or Non-net Area",
AND($B1621&lt;&gt;"OUT",$J1621=0,$I1621&lt;&gt;"Non-net",$M1621="85% Circulation"),"Net area not recorded for spaces with 85% circulation unusable type",
AND(OR($I1621="General",$I1621="Open plan/ semi-open general",$I1621="Fitted",$I1621="Light practical (science)",$I1621="Light practical (other)",$I1621="Heavy practical (workshops)",$I1621="Heavy practical (clean)",$I1621="Large",$I1621="Storage"),OR($J1621=0,ISBLANK($J1621))),"Net area not recorded in net spaces",
AND(OR($I1621="Non-net",$I1621="Outdoor space"),$J1621&gt;0),"Net Area Recorded in Non-net space",
AND($I1621="General",$J1621&gt;90),"This general space is over 90m2, please ensure that this space is entered as separate spaces if it usually used as separate spaces",
AND($I1621="Open plan/ semi-open general",$J1621&lt;27),"Open plan general space under 27m2",
AND(OR($K1621=0,ISBLANK($K1621)), $I1621="Non-net"),"Non-net area not recorded in non-net space"
),
" ")</f>
        <v xml:space="preserve"> </v>
      </c>
      <c r="M1621" s="144"/>
      <c r="N1621" s="144"/>
      <c r="O1621" s="144"/>
      <c r="P1621" s="144"/>
      <c r="Q1621" s="144"/>
      <c r="R1621" s="171"/>
      <c r="S1621" s="147">
        <f>NCA_Calculations!$P$1633</f>
        <v>0</v>
      </c>
      <c r="T1621" s="147">
        <f>NCA_Calculations!$Q$1633</f>
        <v>0</v>
      </c>
      <c r="U1621" s="144"/>
      <c r="V1621" s="144"/>
      <c r="W1621" s="149" t="str" cm="1">
        <f t="array" ref="W1621">_xlfn.IFNA(
_xlfn.IFS(
ISBLANK($U1621),"Missing space use.",
AND('Establishment details'!$C$14="Secondary",$V1621="Classbase"),"Invalid Status type",
AND(OR( $V1621="Classbase", $V1621="Teaching", $V1621="Early years",$V1621="SEND resourced"), NOT(ISBLANK($M1621))),"Space with status type and unusable type.",
AND($V1621= "Classbase",'Establishment details'!$C$22&gt;=10), "Classbase status is only valid in schools with a primary element.",
AND($I1621= "Large",$N1621 &gt; 3.5), "Large rooms with less than 3.5m height.",
AND(OR($V1621="Light practical (science)",$V1621="Light practical (science)",$V1621="Heavy practical (workshops)", $V1621="Heavy practical (clean)"), OR($O1621=0,ISBLANK($O1621))),"Missing sinks count for light and heavy practical spaces.",
AND($M1621 = "Other",ISBLANK($R1621)), "Invalid unusable type / missing note for other unusable type."
),
" ")</f>
        <v>Missing space use.</v>
      </c>
    </row>
    <row r="1622" spans="2:23" ht="15.75" x14ac:dyDescent="0.25">
      <c r="B1622" s="143"/>
      <c r="C1622" s="144"/>
      <c r="D1622" s="144"/>
      <c r="E1622" s="144"/>
      <c r="F1622" s="147" t="str" cm="1">
        <f t="array" ref="F1622">_xlfn.IFNA(CONCATENATE(_xlfn.IFS($D1622="Mezzanine",LEFT($D1622,1), $D1622="Ground Floor",LEFT($D1622,1),$D1622="Basment ",LEFT($D1622,1), $D1622="1st Floor", "0"&amp;LEFT($D1622,1), $D1622="2nd Floor", "0"&amp;LEFT($D1622,1), $D1622="3rd Floor", "0"&amp;LEFT($D1622,1), $D1622="4th Floor", "0"&amp;LEFT($D1622,1), $D1622="5th Floor", "0"&amp;LEFT($D1622,1), $D1622="6th Floor", "0"&amp;LEFT($D1622,1),$D1622="7th Floor", "0"&amp;LEFT($D1622,1),$D1622="8th Floor", "0"&amp;LEFT($D1622,1),$D1622="9th Floor", "0"&amp;LEFT($D1622,1),$D1622="10th Floor", LEFT($D1622,2),$D1622="11th Floor", LEFT($D1622,2),$D1622="12th Floor", LEFT($D1622,2),$D1622="13th Floor", LEFT($D1622,2), $D1622="Lower Ground", LEFT($D1622)&amp;IF(ISNUMBER(FIND(" ",$D1622)),MID($D1622,FIND(" ",$D1622)+1,1),"")&amp;IF(ISNUMBER(FIND(" ",$D1622,FIND(" ",$D1622)+1)),MID($D1622,FIND(" ",$D1622,FIND(" ",$D1622)+1)+1,1),""),$D1622="Upper Ground", LEFT($D1622)&amp;IF(ISNUMBER(FIND(" ",$D1622)),MID($D1622,FIND(" ",$D1622)+1,1),"")&amp;IF(ISNUMBER(FIND(" ",$D1622,FIND(" ",$D1622)+1)),MID($D1622,FIND(" ",$D1622,FIND(" ",$D1622)+1)+1,1),"")),".0",$E1622), " ")</f>
        <v xml:space="preserve"> </v>
      </c>
      <c r="G1622" s="144"/>
      <c r="H1622" s="144"/>
      <c r="I1622" s="144"/>
      <c r="J1622" s="144"/>
      <c r="K1622" s="144"/>
      <c r="L1622" s="149" t="str" cm="1">
        <f t="array" ref="L1622">_xlfn.IFNA(
_xlfn.IFS(
AND($F1622=" ",$G1622=" ",$H1622=" "),"Please update all three: Surveyor Room Reference, Establishment Room Reference and Establishment Room Name",
AND(OR($I1622="General",$I1622="Open plan/ semi-open general",$I1622="Fitted",$I1622="Light practical (science)",$I1622="Light practical (other)",$I1622="Heavy practical (workshops)",$I1622="Heavy practical (clean)",$I1622="Large",$I1622="Storage"),$J1622=0,$K1622=0),"Please update Net Area or Non-net Area",
AND($B1622&lt;&gt;"OUT",$J1622=0,$I1622&lt;&gt;"Non-net",$M1622="85% Circulation"),"Net area not recorded for spaces with 85% circulation unusable type",
AND(OR($I1622="General",$I1622="Open plan/ semi-open general",$I1622="Fitted",$I1622="Light practical (science)",$I1622="Light practical (other)",$I1622="Heavy practical (workshops)",$I1622="Heavy practical (clean)",$I1622="Large",$I1622="Storage"),OR($J1622=0,ISBLANK($J1622))),"Net area not recorded in net spaces",
AND(OR($I1622="Non-net",$I1622="Outdoor space"),$J1622&gt;0),"Net Area Recorded in Non-net space",
AND($I1622="General",$J1622&gt;90),"This general space is over 90m2, please ensure that this space is entered as separate spaces if it usually used as separate spaces",
AND($I1622="Open plan/ semi-open general",$J1622&lt;27),"Open plan general space under 27m2",
AND(OR($K1622=0,ISBLANK($K1622)), $I1622="Non-net"),"Non-net area not recorded in non-net space"
),
" ")</f>
        <v xml:space="preserve"> </v>
      </c>
      <c r="M1622" s="144"/>
      <c r="N1622" s="144"/>
      <c r="O1622" s="144"/>
      <c r="P1622" s="144"/>
      <c r="Q1622" s="144"/>
      <c r="R1622" s="171"/>
      <c r="S1622" s="147">
        <f>NCA_Calculations!$P$1634</f>
        <v>0</v>
      </c>
      <c r="T1622" s="147">
        <f>NCA_Calculations!$Q$1634</f>
        <v>0</v>
      </c>
      <c r="U1622" s="144"/>
      <c r="V1622" s="144"/>
      <c r="W1622" s="149" t="str" cm="1">
        <f t="array" ref="W1622">_xlfn.IFNA(
_xlfn.IFS(
ISBLANK($U1622),"Missing space use.",
AND('Establishment details'!$C$14="Secondary",$V1622="Classbase"),"Invalid Status type",
AND(OR( $V1622="Classbase", $V1622="Teaching", $V1622="Early years",$V1622="SEND resourced"), NOT(ISBLANK($M1622))),"Space with status type and unusable type.",
AND($V1622= "Classbase",'Establishment details'!$C$22&gt;=10), "Classbase status is only valid in schools with a primary element.",
AND($I1622= "Large",$N1622 &gt; 3.5), "Large rooms with less than 3.5m height.",
AND(OR($V1622="Light practical (science)",$V1622="Light practical (science)",$V1622="Heavy practical (workshops)", $V1622="Heavy practical (clean)"), OR($O1622=0,ISBLANK($O1622))),"Missing sinks count for light and heavy practical spaces.",
AND($M1622 = "Other",ISBLANK($R1622)), "Invalid unusable type / missing note for other unusable type."
),
" ")</f>
        <v>Missing space use.</v>
      </c>
    </row>
    <row r="1623" spans="2:23" ht="15.75" x14ac:dyDescent="0.25">
      <c r="B1623" s="143"/>
      <c r="C1623" s="144"/>
      <c r="D1623" s="144"/>
      <c r="E1623" s="144"/>
      <c r="F1623" s="147" t="str" cm="1">
        <f t="array" ref="F1623">_xlfn.IFNA(CONCATENATE(_xlfn.IFS($D1623="Mezzanine",LEFT($D1623,1), $D1623="Ground Floor",LEFT($D1623,1),$D1623="Basment ",LEFT($D1623,1), $D1623="1st Floor", "0"&amp;LEFT($D1623,1), $D1623="2nd Floor", "0"&amp;LEFT($D1623,1), $D1623="3rd Floor", "0"&amp;LEFT($D1623,1), $D1623="4th Floor", "0"&amp;LEFT($D1623,1), $D1623="5th Floor", "0"&amp;LEFT($D1623,1), $D1623="6th Floor", "0"&amp;LEFT($D1623,1),$D1623="7th Floor", "0"&amp;LEFT($D1623,1),$D1623="8th Floor", "0"&amp;LEFT($D1623,1),$D1623="9th Floor", "0"&amp;LEFT($D1623,1),$D1623="10th Floor", LEFT($D1623,2),$D1623="11th Floor", LEFT($D1623,2),$D1623="12th Floor", LEFT($D1623,2),$D1623="13th Floor", LEFT($D1623,2), $D1623="Lower Ground", LEFT($D1623)&amp;IF(ISNUMBER(FIND(" ",$D1623)),MID($D1623,FIND(" ",$D1623)+1,1),"")&amp;IF(ISNUMBER(FIND(" ",$D1623,FIND(" ",$D1623)+1)),MID($D1623,FIND(" ",$D1623,FIND(" ",$D1623)+1)+1,1),""),$D1623="Upper Ground", LEFT($D1623)&amp;IF(ISNUMBER(FIND(" ",$D1623)),MID($D1623,FIND(" ",$D1623)+1,1),"")&amp;IF(ISNUMBER(FIND(" ",$D1623,FIND(" ",$D1623)+1)),MID($D1623,FIND(" ",$D1623,FIND(" ",$D1623)+1)+1,1),"")),".0",$E1623), " ")</f>
        <v xml:space="preserve"> </v>
      </c>
      <c r="G1623" s="144"/>
      <c r="H1623" s="144"/>
      <c r="I1623" s="144"/>
      <c r="J1623" s="144"/>
      <c r="K1623" s="144"/>
      <c r="L1623" s="149" t="str" cm="1">
        <f t="array" ref="L1623">_xlfn.IFNA(
_xlfn.IFS(
AND($F1623=" ",$G1623=" ",$H1623=" "),"Please update all three: Surveyor Room Reference, Establishment Room Reference and Establishment Room Name",
AND(OR($I1623="General",$I1623="Open plan/ semi-open general",$I1623="Fitted",$I1623="Light practical (science)",$I1623="Light practical (other)",$I1623="Heavy practical (workshops)",$I1623="Heavy practical (clean)",$I1623="Large",$I1623="Storage"),$J1623=0,$K1623=0),"Please update Net Area or Non-net Area",
AND($B1623&lt;&gt;"OUT",$J1623=0,$I1623&lt;&gt;"Non-net",$M1623="85% Circulation"),"Net area not recorded for spaces with 85% circulation unusable type",
AND(OR($I1623="General",$I1623="Open plan/ semi-open general",$I1623="Fitted",$I1623="Light practical (science)",$I1623="Light practical (other)",$I1623="Heavy practical (workshops)",$I1623="Heavy practical (clean)",$I1623="Large",$I1623="Storage"),OR($J1623=0,ISBLANK($J1623))),"Net area not recorded in net spaces",
AND(OR($I1623="Non-net",$I1623="Outdoor space"),$J1623&gt;0),"Net Area Recorded in Non-net space",
AND($I1623="General",$J1623&gt;90),"This general space is over 90m2, please ensure that this space is entered as separate spaces if it usually used as separate spaces",
AND($I1623="Open plan/ semi-open general",$J1623&lt;27),"Open plan general space under 27m2",
AND(OR($K1623=0,ISBLANK($K1623)), $I1623="Non-net"),"Non-net area not recorded in non-net space"
),
" ")</f>
        <v xml:space="preserve"> </v>
      </c>
      <c r="M1623" s="144"/>
      <c r="N1623" s="144"/>
      <c r="O1623" s="144"/>
      <c r="P1623" s="144"/>
      <c r="Q1623" s="144"/>
      <c r="R1623" s="171"/>
      <c r="S1623" s="147">
        <f>NCA_Calculations!$P$1635</f>
        <v>0</v>
      </c>
      <c r="T1623" s="147">
        <f>NCA_Calculations!$Q$1635</f>
        <v>0</v>
      </c>
      <c r="U1623" s="144"/>
      <c r="V1623" s="144"/>
      <c r="W1623" s="149" t="str" cm="1">
        <f t="array" ref="W1623">_xlfn.IFNA(
_xlfn.IFS(
ISBLANK($U1623),"Missing space use.",
AND('Establishment details'!$C$14="Secondary",$V1623="Classbase"),"Invalid Status type",
AND(OR( $V1623="Classbase", $V1623="Teaching", $V1623="Early years",$V1623="SEND resourced"), NOT(ISBLANK($M1623))),"Space with status type and unusable type.",
AND($V1623= "Classbase",'Establishment details'!$C$22&gt;=10), "Classbase status is only valid in schools with a primary element.",
AND($I1623= "Large",$N1623 &gt; 3.5), "Large rooms with less than 3.5m height.",
AND(OR($V1623="Light practical (science)",$V1623="Light practical (science)",$V1623="Heavy practical (workshops)", $V1623="Heavy practical (clean)"), OR($O1623=0,ISBLANK($O1623))),"Missing sinks count for light and heavy practical spaces.",
AND($M1623 = "Other",ISBLANK($R1623)), "Invalid unusable type / missing note for other unusable type."
),
" ")</f>
        <v>Missing space use.</v>
      </c>
    </row>
    <row r="1624" spans="2:23" ht="15.75" x14ac:dyDescent="0.25">
      <c r="B1624" s="143"/>
      <c r="C1624" s="144"/>
      <c r="D1624" s="144"/>
      <c r="E1624" s="144"/>
      <c r="F1624" s="147" t="str" cm="1">
        <f t="array" ref="F1624">_xlfn.IFNA(CONCATENATE(_xlfn.IFS($D1624="Mezzanine",LEFT($D1624,1), $D1624="Ground Floor",LEFT($D1624,1),$D1624="Basment ",LEFT($D1624,1), $D1624="1st Floor", "0"&amp;LEFT($D1624,1), $D1624="2nd Floor", "0"&amp;LEFT($D1624,1), $D1624="3rd Floor", "0"&amp;LEFT($D1624,1), $D1624="4th Floor", "0"&amp;LEFT($D1624,1), $D1624="5th Floor", "0"&amp;LEFT($D1624,1), $D1624="6th Floor", "0"&amp;LEFT($D1624,1),$D1624="7th Floor", "0"&amp;LEFT($D1624,1),$D1624="8th Floor", "0"&amp;LEFT($D1624,1),$D1624="9th Floor", "0"&amp;LEFT($D1624,1),$D1624="10th Floor", LEFT($D1624,2),$D1624="11th Floor", LEFT($D1624,2),$D1624="12th Floor", LEFT($D1624,2),$D1624="13th Floor", LEFT($D1624,2), $D1624="Lower Ground", LEFT($D1624)&amp;IF(ISNUMBER(FIND(" ",$D1624)),MID($D1624,FIND(" ",$D1624)+1,1),"")&amp;IF(ISNUMBER(FIND(" ",$D1624,FIND(" ",$D1624)+1)),MID($D1624,FIND(" ",$D1624,FIND(" ",$D1624)+1)+1,1),""),$D1624="Upper Ground", LEFT($D1624)&amp;IF(ISNUMBER(FIND(" ",$D1624)),MID($D1624,FIND(" ",$D1624)+1,1),"")&amp;IF(ISNUMBER(FIND(" ",$D1624,FIND(" ",$D1624)+1)),MID($D1624,FIND(" ",$D1624,FIND(" ",$D1624)+1)+1,1),"")),".0",$E1624), " ")</f>
        <v xml:space="preserve"> </v>
      </c>
      <c r="G1624" s="144"/>
      <c r="H1624" s="144"/>
      <c r="I1624" s="144"/>
      <c r="J1624" s="144"/>
      <c r="K1624" s="144"/>
      <c r="L1624" s="149" t="str" cm="1">
        <f t="array" ref="L1624">_xlfn.IFNA(
_xlfn.IFS(
AND($F1624=" ",$G1624=" ",$H1624=" "),"Please update all three: Surveyor Room Reference, Establishment Room Reference and Establishment Room Name",
AND(OR($I1624="General",$I1624="Open plan/ semi-open general",$I1624="Fitted",$I1624="Light practical (science)",$I1624="Light practical (other)",$I1624="Heavy practical (workshops)",$I1624="Heavy practical (clean)",$I1624="Large",$I1624="Storage"),$J1624=0,$K1624=0),"Please update Net Area or Non-net Area",
AND($B1624&lt;&gt;"OUT",$J1624=0,$I1624&lt;&gt;"Non-net",$M1624="85% Circulation"),"Net area not recorded for spaces with 85% circulation unusable type",
AND(OR($I1624="General",$I1624="Open plan/ semi-open general",$I1624="Fitted",$I1624="Light practical (science)",$I1624="Light practical (other)",$I1624="Heavy practical (workshops)",$I1624="Heavy practical (clean)",$I1624="Large",$I1624="Storage"),OR($J1624=0,ISBLANK($J1624))),"Net area not recorded in net spaces",
AND(OR($I1624="Non-net",$I1624="Outdoor space"),$J1624&gt;0),"Net Area Recorded in Non-net space",
AND($I1624="General",$J1624&gt;90),"This general space is over 90m2, please ensure that this space is entered as separate spaces if it usually used as separate spaces",
AND($I1624="Open plan/ semi-open general",$J1624&lt;27),"Open plan general space under 27m2",
AND(OR($K1624=0,ISBLANK($K1624)), $I1624="Non-net"),"Non-net area not recorded in non-net space"
),
" ")</f>
        <v xml:space="preserve"> </v>
      </c>
      <c r="M1624" s="144"/>
      <c r="N1624" s="144"/>
      <c r="O1624" s="144"/>
      <c r="P1624" s="144"/>
      <c r="Q1624" s="144"/>
      <c r="R1624" s="171"/>
      <c r="S1624" s="147">
        <f>NCA_Calculations!$P$1636</f>
        <v>0</v>
      </c>
      <c r="T1624" s="147">
        <f>NCA_Calculations!$Q$1636</f>
        <v>0</v>
      </c>
      <c r="U1624" s="144"/>
      <c r="V1624" s="144"/>
      <c r="W1624" s="149" t="str" cm="1">
        <f t="array" ref="W1624">_xlfn.IFNA(
_xlfn.IFS(
ISBLANK($U1624),"Missing space use.",
AND('Establishment details'!$C$14="Secondary",$V1624="Classbase"),"Invalid Status type",
AND(OR( $V1624="Classbase", $V1624="Teaching", $V1624="Early years",$V1624="SEND resourced"), NOT(ISBLANK($M1624))),"Space with status type and unusable type.",
AND($V1624= "Classbase",'Establishment details'!$C$22&gt;=10), "Classbase status is only valid in schools with a primary element.",
AND($I1624= "Large",$N1624 &gt; 3.5), "Large rooms with less than 3.5m height.",
AND(OR($V1624="Light practical (science)",$V1624="Light practical (science)",$V1624="Heavy practical (workshops)", $V1624="Heavy practical (clean)"), OR($O1624=0,ISBLANK($O1624))),"Missing sinks count for light and heavy practical spaces.",
AND($M1624 = "Other",ISBLANK($R1624)), "Invalid unusable type / missing note for other unusable type."
),
" ")</f>
        <v>Missing space use.</v>
      </c>
    </row>
    <row r="1625" spans="2:23" ht="15.75" x14ac:dyDescent="0.25">
      <c r="B1625" s="143"/>
      <c r="C1625" s="144"/>
      <c r="D1625" s="144"/>
      <c r="E1625" s="144"/>
      <c r="F1625" s="147" t="str" cm="1">
        <f t="array" ref="F1625">_xlfn.IFNA(CONCATENATE(_xlfn.IFS($D1625="Mezzanine",LEFT($D1625,1), $D1625="Ground Floor",LEFT($D1625,1),$D1625="Basment ",LEFT($D1625,1), $D1625="1st Floor", "0"&amp;LEFT($D1625,1), $D1625="2nd Floor", "0"&amp;LEFT($D1625,1), $D1625="3rd Floor", "0"&amp;LEFT($D1625,1), $D1625="4th Floor", "0"&amp;LEFT($D1625,1), $D1625="5th Floor", "0"&amp;LEFT($D1625,1), $D1625="6th Floor", "0"&amp;LEFT($D1625,1),$D1625="7th Floor", "0"&amp;LEFT($D1625,1),$D1625="8th Floor", "0"&amp;LEFT($D1625,1),$D1625="9th Floor", "0"&amp;LEFT($D1625,1),$D1625="10th Floor", LEFT($D1625,2),$D1625="11th Floor", LEFT($D1625,2),$D1625="12th Floor", LEFT($D1625,2),$D1625="13th Floor", LEFT($D1625,2), $D1625="Lower Ground", LEFT($D1625)&amp;IF(ISNUMBER(FIND(" ",$D1625)),MID($D1625,FIND(" ",$D1625)+1,1),"")&amp;IF(ISNUMBER(FIND(" ",$D1625,FIND(" ",$D1625)+1)),MID($D1625,FIND(" ",$D1625,FIND(" ",$D1625)+1)+1,1),""),$D1625="Upper Ground", LEFT($D1625)&amp;IF(ISNUMBER(FIND(" ",$D1625)),MID($D1625,FIND(" ",$D1625)+1,1),"")&amp;IF(ISNUMBER(FIND(" ",$D1625,FIND(" ",$D1625)+1)),MID($D1625,FIND(" ",$D1625,FIND(" ",$D1625)+1)+1,1),"")),".0",$E1625), " ")</f>
        <v xml:space="preserve"> </v>
      </c>
      <c r="G1625" s="144"/>
      <c r="H1625" s="144"/>
      <c r="I1625" s="144"/>
      <c r="J1625" s="144"/>
      <c r="K1625" s="144"/>
      <c r="L1625" s="149" t="str" cm="1">
        <f t="array" ref="L1625">_xlfn.IFNA(
_xlfn.IFS(
AND($F1625=" ",$G1625=" ",$H1625=" "),"Please update all three: Surveyor Room Reference, Establishment Room Reference and Establishment Room Name",
AND(OR($I1625="General",$I1625="Open plan/ semi-open general",$I1625="Fitted",$I1625="Light practical (science)",$I1625="Light practical (other)",$I1625="Heavy practical (workshops)",$I1625="Heavy practical (clean)",$I1625="Large",$I1625="Storage"),$J1625=0,$K1625=0),"Please update Net Area or Non-net Area",
AND($B1625&lt;&gt;"OUT",$J1625=0,$I1625&lt;&gt;"Non-net",$M1625="85% Circulation"),"Net area not recorded for spaces with 85% circulation unusable type",
AND(OR($I1625="General",$I1625="Open plan/ semi-open general",$I1625="Fitted",$I1625="Light practical (science)",$I1625="Light practical (other)",$I1625="Heavy practical (workshops)",$I1625="Heavy practical (clean)",$I1625="Large",$I1625="Storage"),OR($J1625=0,ISBLANK($J1625))),"Net area not recorded in net spaces",
AND(OR($I1625="Non-net",$I1625="Outdoor space"),$J1625&gt;0),"Net Area Recorded in Non-net space",
AND($I1625="General",$J1625&gt;90),"This general space is over 90m2, please ensure that this space is entered as separate spaces if it usually used as separate spaces",
AND($I1625="Open plan/ semi-open general",$J1625&lt;27),"Open plan general space under 27m2",
AND(OR($K1625=0,ISBLANK($K1625)), $I1625="Non-net"),"Non-net area not recorded in non-net space"
),
" ")</f>
        <v xml:space="preserve"> </v>
      </c>
      <c r="M1625" s="144"/>
      <c r="N1625" s="144"/>
      <c r="O1625" s="144"/>
      <c r="P1625" s="144"/>
      <c r="Q1625" s="144"/>
      <c r="R1625" s="171"/>
      <c r="S1625" s="147">
        <f>NCA_Calculations!$P$1637</f>
        <v>0</v>
      </c>
      <c r="T1625" s="147">
        <f>NCA_Calculations!$Q$1637</f>
        <v>0</v>
      </c>
      <c r="U1625" s="144"/>
      <c r="V1625" s="144"/>
      <c r="W1625" s="149" t="str" cm="1">
        <f t="array" ref="W1625">_xlfn.IFNA(
_xlfn.IFS(
ISBLANK($U1625),"Missing space use.",
AND('Establishment details'!$C$14="Secondary",$V1625="Classbase"),"Invalid Status type",
AND(OR( $V1625="Classbase", $V1625="Teaching", $V1625="Early years",$V1625="SEND resourced"), NOT(ISBLANK($M1625))),"Space with status type and unusable type.",
AND($V1625= "Classbase",'Establishment details'!$C$22&gt;=10), "Classbase status is only valid in schools with a primary element.",
AND($I1625= "Large",$N1625 &gt; 3.5), "Large rooms with less than 3.5m height.",
AND(OR($V1625="Light practical (science)",$V1625="Light practical (science)",$V1625="Heavy practical (workshops)", $V1625="Heavy practical (clean)"), OR($O1625=0,ISBLANK($O1625))),"Missing sinks count for light and heavy practical spaces.",
AND($M1625 = "Other",ISBLANK($R1625)), "Invalid unusable type / missing note for other unusable type."
),
" ")</f>
        <v>Missing space use.</v>
      </c>
    </row>
    <row r="1626" spans="2:23" ht="15.75" x14ac:dyDescent="0.25">
      <c r="B1626" s="143"/>
      <c r="C1626" s="144"/>
      <c r="D1626" s="144"/>
      <c r="E1626" s="144"/>
      <c r="F1626" s="147" t="str" cm="1">
        <f t="array" ref="F1626">_xlfn.IFNA(CONCATENATE(_xlfn.IFS($D1626="Mezzanine",LEFT($D1626,1), $D1626="Ground Floor",LEFT($D1626,1),$D1626="Basment ",LEFT($D1626,1), $D1626="1st Floor", "0"&amp;LEFT($D1626,1), $D1626="2nd Floor", "0"&amp;LEFT($D1626,1), $D1626="3rd Floor", "0"&amp;LEFT($D1626,1), $D1626="4th Floor", "0"&amp;LEFT($D1626,1), $D1626="5th Floor", "0"&amp;LEFT($D1626,1), $D1626="6th Floor", "0"&amp;LEFT($D1626,1),$D1626="7th Floor", "0"&amp;LEFT($D1626,1),$D1626="8th Floor", "0"&amp;LEFT($D1626,1),$D1626="9th Floor", "0"&amp;LEFT($D1626,1),$D1626="10th Floor", LEFT($D1626,2),$D1626="11th Floor", LEFT($D1626,2),$D1626="12th Floor", LEFT($D1626,2),$D1626="13th Floor", LEFT($D1626,2), $D1626="Lower Ground", LEFT($D1626)&amp;IF(ISNUMBER(FIND(" ",$D1626)),MID($D1626,FIND(" ",$D1626)+1,1),"")&amp;IF(ISNUMBER(FIND(" ",$D1626,FIND(" ",$D1626)+1)),MID($D1626,FIND(" ",$D1626,FIND(" ",$D1626)+1)+1,1),""),$D1626="Upper Ground", LEFT($D1626)&amp;IF(ISNUMBER(FIND(" ",$D1626)),MID($D1626,FIND(" ",$D1626)+1,1),"")&amp;IF(ISNUMBER(FIND(" ",$D1626,FIND(" ",$D1626)+1)),MID($D1626,FIND(" ",$D1626,FIND(" ",$D1626)+1)+1,1),"")),".0",$E1626), " ")</f>
        <v xml:space="preserve"> </v>
      </c>
      <c r="G1626" s="144"/>
      <c r="H1626" s="144"/>
      <c r="I1626" s="144"/>
      <c r="J1626" s="144"/>
      <c r="K1626" s="144"/>
      <c r="L1626" s="149" t="str" cm="1">
        <f t="array" ref="L1626">_xlfn.IFNA(
_xlfn.IFS(
AND($F1626=" ",$G1626=" ",$H1626=" "),"Please update all three: Surveyor Room Reference, Establishment Room Reference and Establishment Room Name",
AND(OR($I1626="General",$I1626="Open plan/ semi-open general",$I1626="Fitted",$I1626="Light practical (science)",$I1626="Light practical (other)",$I1626="Heavy practical (workshops)",$I1626="Heavy practical (clean)",$I1626="Large",$I1626="Storage"),$J1626=0,$K1626=0),"Please update Net Area or Non-net Area",
AND($B1626&lt;&gt;"OUT",$J1626=0,$I1626&lt;&gt;"Non-net",$M1626="85% Circulation"),"Net area not recorded for spaces with 85% circulation unusable type",
AND(OR($I1626="General",$I1626="Open plan/ semi-open general",$I1626="Fitted",$I1626="Light practical (science)",$I1626="Light practical (other)",$I1626="Heavy practical (workshops)",$I1626="Heavy practical (clean)",$I1626="Large",$I1626="Storage"),OR($J1626=0,ISBLANK($J1626))),"Net area not recorded in net spaces",
AND(OR($I1626="Non-net",$I1626="Outdoor space"),$J1626&gt;0),"Net Area Recorded in Non-net space",
AND($I1626="General",$J1626&gt;90),"This general space is over 90m2, please ensure that this space is entered as separate spaces if it usually used as separate spaces",
AND($I1626="Open plan/ semi-open general",$J1626&lt;27),"Open plan general space under 27m2",
AND(OR($K1626=0,ISBLANK($K1626)), $I1626="Non-net"),"Non-net area not recorded in non-net space"
),
" ")</f>
        <v xml:space="preserve"> </v>
      </c>
      <c r="M1626" s="144"/>
      <c r="N1626" s="144"/>
      <c r="O1626" s="144"/>
      <c r="P1626" s="144"/>
      <c r="Q1626" s="144"/>
      <c r="R1626" s="171"/>
      <c r="S1626" s="147">
        <f>NCA_Calculations!$P$1638</f>
        <v>0</v>
      </c>
      <c r="T1626" s="147">
        <f>NCA_Calculations!$Q$1638</f>
        <v>0</v>
      </c>
      <c r="U1626" s="144"/>
      <c r="V1626" s="144"/>
      <c r="W1626" s="149" t="str" cm="1">
        <f t="array" ref="W1626">_xlfn.IFNA(
_xlfn.IFS(
ISBLANK($U1626),"Missing space use.",
AND('Establishment details'!$C$14="Secondary",$V1626="Classbase"),"Invalid Status type",
AND(OR( $V1626="Classbase", $V1626="Teaching", $V1626="Early years",$V1626="SEND resourced"), NOT(ISBLANK($M1626))),"Space with status type and unusable type.",
AND($V1626= "Classbase",'Establishment details'!$C$22&gt;=10), "Classbase status is only valid in schools with a primary element.",
AND($I1626= "Large",$N1626 &gt; 3.5), "Large rooms with less than 3.5m height.",
AND(OR($V1626="Light practical (science)",$V1626="Light practical (science)",$V1626="Heavy practical (workshops)", $V1626="Heavy practical (clean)"), OR($O1626=0,ISBLANK($O1626))),"Missing sinks count for light and heavy practical spaces.",
AND($M1626 = "Other",ISBLANK($R1626)), "Invalid unusable type / missing note for other unusable type."
),
" ")</f>
        <v>Missing space use.</v>
      </c>
    </row>
    <row r="1627" spans="2:23" ht="15.75" x14ac:dyDescent="0.25">
      <c r="B1627" s="143"/>
      <c r="C1627" s="144"/>
      <c r="D1627" s="144"/>
      <c r="E1627" s="144"/>
      <c r="F1627" s="147" t="str" cm="1">
        <f t="array" ref="F1627">_xlfn.IFNA(CONCATENATE(_xlfn.IFS($D1627="Mezzanine",LEFT($D1627,1), $D1627="Ground Floor",LEFT($D1627,1),$D1627="Basment ",LEFT($D1627,1), $D1627="1st Floor", "0"&amp;LEFT($D1627,1), $D1627="2nd Floor", "0"&amp;LEFT($D1627,1), $D1627="3rd Floor", "0"&amp;LEFT($D1627,1), $D1627="4th Floor", "0"&amp;LEFT($D1627,1), $D1627="5th Floor", "0"&amp;LEFT($D1627,1), $D1627="6th Floor", "0"&amp;LEFT($D1627,1),$D1627="7th Floor", "0"&amp;LEFT($D1627,1),$D1627="8th Floor", "0"&amp;LEFT($D1627,1),$D1627="9th Floor", "0"&amp;LEFT($D1627,1),$D1627="10th Floor", LEFT($D1627,2),$D1627="11th Floor", LEFT($D1627,2),$D1627="12th Floor", LEFT($D1627,2),$D1627="13th Floor", LEFT($D1627,2), $D1627="Lower Ground", LEFT($D1627)&amp;IF(ISNUMBER(FIND(" ",$D1627)),MID($D1627,FIND(" ",$D1627)+1,1),"")&amp;IF(ISNUMBER(FIND(" ",$D1627,FIND(" ",$D1627)+1)),MID($D1627,FIND(" ",$D1627,FIND(" ",$D1627)+1)+1,1),""),$D1627="Upper Ground", LEFT($D1627)&amp;IF(ISNUMBER(FIND(" ",$D1627)),MID($D1627,FIND(" ",$D1627)+1,1),"")&amp;IF(ISNUMBER(FIND(" ",$D1627,FIND(" ",$D1627)+1)),MID($D1627,FIND(" ",$D1627,FIND(" ",$D1627)+1)+1,1),"")),".0",$E1627), " ")</f>
        <v xml:space="preserve"> </v>
      </c>
      <c r="G1627" s="144"/>
      <c r="H1627" s="144"/>
      <c r="I1627" s="144"/>
      <c r="J1627" s="144"/>
      <c r="K1627" s="144"/>
      <c r="L1627" s="149" t="str" cm="1">
        <f t="array" ref="L1627">_xlfn.IFNA(
_xlfn.IFS(
AND($F1627=" ",$G1627=" ",$H1627=" "),"Please update all three: Surveyor Room Reference, Establishment Room Reference and Establishment Room Name",
AND(OR($I1627="General",$I1627="Open plan/ semi-open general",$I1627="Fitted",$I1627="Light practical (science)",$I1627="Light practical (other)",$I1627="Heavy practical (workshops)",$I1627="Heavy practical (clean)",$I1627="Large",$I1627="Storage"),$J1627=0,$K1627=0),"Please update Net Area or Non-net Area",
AND($B1627&lt;&gt;"OUT",$J1627=0,$I1627&lt;&gt;"Non-net",$M1627="85% Circulation"),"Net area not recorded for spaces with 85% circulation unusable type",
AND(OR($I1627="General",$I1627="Open plan/ semi-open general",$I1627="Fitted",$I1627="Light practical (science)",$I1627="Light practical (other)",$I1627="Heavy practical (workshops)",$I1627="Heavy practical (clean)",$I1627="Large",$I1627="Storage"),OR($J1627=0,ISBLANK($J1627))),"Net area not recorded in net spaces",
AND(OR($I1627="Non-net",$I1627="Outdoor space"),$J1627&gt;0),"Net Area Recorded in Non-net space",
AND($I1627="General",$J1627&gt;90),"This general space is over 90m2, please ensure that this space is entered as separate spaces if it usually used as separate spaces",
AND($I1627="Open plan/ semi-open general",$J1627&lt;27),"Open plan general space under 27m2",
AND(OR($K1627=0,ISBLANK($K1627)), $I1627="Non-net"),"Non-net area not recorded in non-net space"
),
" ")</f>
        <v xml:space="preserve"> </v>
      </c>
      <c r="M1627" s="144"/>
      <c r="N1627" s="144"/>
      <c r="O1627" s="144"/>
      <c r="P1627" s="144"/>
      <c r="Q1627" s="144"/>
      <c r="R1627" s="171"/>
      <c r="S1627" s="147">
        <f>NCA_Calculations!$P$1639</f>
        <v>0</v>
      </c>
      <c r="T1627" s="147">
        <f>NCA_Calculations!$Q$1639</f>
        <v>0</v>
      </c>
      <c r="U1627" s="144"/>
      <c r="V1627" s="144"/>
      <c r="W1627" s="149" t="str" cm="1">
        <f t="array" ref="W1627">_xlfn.IFNA(
_xlfn.IFS(
ISBLANK($U1627),"Missing space use.",
AND('Establishment details'!$C$14="Secondary",$V1627="Classbase"),"Invalid Status type",
AND(OR( $V1627="Classbase", $V1627="Teaching", $V1627="Early years",$V1627="SEND resourced"), NOT(ISBLANK($M1627))),"Space with status type and unusable type.",
AND($V1627= "Classbase",'Establishment details'!$C$22&gt;=10), "Classbase status is only valid in schools with a primary element.",
AND($I1627= "Large",$N1627 &gt; 3.5), "Large rooms with less than 3.5m height.",
AND(OR($V1627="Light practical (science)",$V1627="Light practical (science)",$V1627="Heavy practical (workshops)", $V1627="Heavy practical (clean)"), OR($O1627=0,ISBLANK($O1627))),"Missing sinks count for light and heavy practical spaces.",
AND($M1627 = "Other",ISBLANK($R1627)), "Invalid unusable type / missing note for other unusable type."
),
" ")</f>
        <v>Missing space use.</v>
      </c>
    </row>
    <row r="1628" spans="2:23" ht="15.75" x14ac:dyDescent="0.25">
      <c r="B1628" s="143"/>
      <c r="C1628" s="144"/>
      <c r="D1628" s="144"/>
      <c r="E1628" s="144"/>
      <c r="F1628" s="147" t="str" cm="1">
        <f t="array" ref="F1628">_xlfn.IFNA(CONCATENATE(_xlfn.IFS($D1628="Mezzanine",LEFT($D1628,1), $D1628="Ground Floor",LEFT($D1628,1),$D1628="Basment ",LEFT($D1628,1), $D1628="1st Floor", "0"&amp;LEFT($D1628,1), $D1628="2nd Floor", "0"&amp;LEFT($D1628,1), $D1628="3rd Floor", "0"&amp;LEFT($D1628,1), $D1628="4th Floor", "0"&amp;LEFT($D1628,1), $D1628="5th Floor", "0"&amp;LEFT($D1628,1), $D1628="6th Floor", "0"&amp;LEFT($D1628,1),$D1628="7th Floor", "0"&amp;LEFT($D1628,1),$D1628="8th Floor", "0"&amp;LEFT($D1628,1),$D1628="9th Floor", "0"&amp;LEFT($D1628,1),$D1628="10th Floor", LEFT($D1628,2),$D1628="11th Floor", LEFT($D1628,2),$D1628="12th Floor", LEFT($D1628,2),$D1628="13th Floor", LEFT($D1628,2), $D1628="Lower Ground", LEFT($D1628)&amp;IF(ISNUMBER(FIND(" ",$D1628)),MID($D1628,FIND(" ",$D1628)+1,1),"")&amp;IF(ISNUMBER(FIND(" ",$D1628,FIND(" ",$D1628)+1)),MID($D1628,FIND(" ",$D1628,FIND(" ",$D1628)+1)+1,1),""),$D1628="Upper Ground", LEFT($D1628)&amp;IF(ISNUMBER(FIND(" ",$D1628)),MID($D1628,FIND(" ",$D1628)+1,1),"")&amp;IF(ISNUMBER(FIND(" ",$D1628,FIND(" ",$D1628)+1)),MID($D1628,FIND(" ",$D1628,FIND(" ",$D1628)+1)+1,1),"")),".0",$E1628), " ")</f>
        <v xml:space="preserve"> </v>
      </c>
      <c r="G1628" s="144"/>
      <c r="H1628" s="144"/>
      <c r="I1628" s="144"/>
      <c r="J1628" s="144"/>
      <c r="K1628" s="144"/>
      <c r="L1628" s="149" t="str" cm="1">
        <f t="array" ref="L1628">_xlfn.IFNA(
_xlfn.IFS(
AND($F1628=" ",$G1628=" ",$H1628=" "),"Please update all three: Surveyor Room Reference, Establishment Room Reference and Establishment Room Name",
AND(OR($I1628="General",$I1628="Open plan/ semi-open general",$I1628="Fitted",$I1628="Light practical (science)",$I1628="Light practical (other)",$I1628="Heavy practical (workshops)",$I1628="Heavy practical (clean)",$I1628="Large",$I1628="Storage"),$J1628=0,$K1628=0),"Please update Net Area or Non-net Area",
AND($B1628&lt;&gt;"OUT",$J1628=0,$I1628&lt;&gt;"Non-net",$M1628="85% Circulation"),"Net area not recorded for spaces with 85% circulation unusable type",
AND(OR($I1628="General",$I1628="Open plan/ semi-open general",$I1628="Fitted",$I1628="Light practical (science)",$I1628="Light practical (other)",$I1628="Heavy practical (workshops)",$I1628="Heavy practical (clean)",$I1628="Large",$I1628="Storage"),OR($J1628=0,ISBLANK($J1628))),"Net area not recorded in net spaces",
AND(OR($I1628="Non-net",$I1628="Outdoor space"),$J1628&gt;0),"Net Area Recorded in Non-net space",
AND($I1628="General",$J1628&gt;90),"This general space is over 90m2, please ensure that this space is entered as separate spaces if it usually used as separate spaces",
AND($I1628="Open plan/ semi-open general",$J1628&lt;27),"Open plan general space under 27m2",
AND(OR($K1628=0,ISBLANK($K1628)), $I1628="Non-net"),"Non-net area not recorded in non-net space"
),
" ")</f>
        <v xml:space="preserve"> </v>
      </c>
      <c r="M1628" s="144"/>
      <c r="N1628" s="144"/>
      <c r="O1628" s="144"/>
      <c r="P1628" s="144"/>
      <c r="Q1628" s="144"/>
      <c r="R1628" s="171"/>
      <c r="S1628" s="147">
        <f>NCA_Calculations!$P$1640</f>
        <v>0</v>
      </c>
      <c r="T1628" s="147">
        <f>NCA_Calculations!$Q$1640</f>
        <v>0</v>
      </c>
      <c r="U1628" s="144"/>
      <c r="V1628" s="144"/>
      <c r="W1628" s="149" t="str" cm="1">
        <f t="array" ref="W1628">_xlfn.IFNA(
_xlfn.IFS(
ISBLANK($U1628),"Missing space use.",
AND('Establishment details'!$C$14="Secondary",$V1628="Classbase"),"Invalid Status type",
AND(OR( $V1628="Classbase", $V1628="Teaching", $V1628="Early years",$V1628="SEND resourced"), NOT(ISBLANK($M1628))),"Space with status type and unusable type.",
AND($V1628= "Classbase",'Establishment details'!$C$22&gt;=10), "Classbase status is only valid in schools with a primary element.",
AND($I1628= "Large",$N1628 &gt; 3.5), "Large rooms with less than 3.5m height.",
AND(OR($V1628="Light practical (science)",$V1628="Light practical (science)",$V1628="Heavy practical (workshops)", $V1628="Heavy practical (clean)"), OR($O1628=0,ISBLANK($O1628))),"Missing sinks count for light and heavy practical spaces.",
AND($M1628 = "Other",ISBLANK($R1628)), "Invalid unusable type / missing note for other unusable type."
),
" ")</f>
        <v>Missing space use.</v>
      </c>
    </row>
    <row r="1629" spans="2:23" ht="15.75" x14ac:dyDescent="0.25">
      <c r="B1629" s="143"/>
      <c r="C1629" s="144"/>
      <c r="D1629" s="144"/>
      <c r="E1629" s="144"/>
      <c r="F1629" s="147" t="str" cm="1">
        <f t="array" ref="F1629">_xlfn.IFNA(CONCATENATE(_xlfn.IFS($D1629="Mezzanine",LEFT($D1629,1), $D1629="Ground Floor",LEFT($D1629,1),$D1629="Basment ",LEFT($D1629,1), $D1629="1st Floor", "0"&amp;LEFT($D1629,1), $D1629="2nd Floor", "0"&amp;LEFT($D1629,1), $D1629="3rd Floor", "0"&amp;LEFT($D1629,1), $D1629="4th Floor", "0"&amp;LEFT($D1629,1), $D1629="5th Floor", "0"&amp;LEFT($D1629,1), $D1629="6th Floor", "0"&amp;LEFT($D1629,1),$D1629="7th Floor", "0"&amp;LEFT($D1629,1),$D1629="8th Floor", "0"&amp;LEFT($D1629,1),$D1629="9th Floor", "0"&amp;LEFT($D1629,1),$D1629="10th Floor", LEFT($D1629,2),$D1629="11th Floor", LEFT($D1629,2),$D1629="12th Floor", LEFT($D1629,2),$D1629="13th Floor", LEFT($D1629,2), $D1629="Lower Ground", LEFT($D1629)&amp;IF(ISNUMBER(FIND(" ",$D1629)),MID($D1629,FIND(" ",$D1629)+1,1),"")&amp;IF(ISNUMBER(FIND(" ",$D1629,FIND(" ",$D1629)+1)),MID($D1629,FIND(" ",$D1629,FIND(" ",$D1629)+1)+1,1),""),$D1629="Upper Ground", LEFT($D1629)&amp;IF(ISNUMBER(FIND(" ",$D1629)),MID($D1629,FIND(" ",$D1629)+1,1),"")&amp;IF(ISNUMBER(FIND(" ",$D1629,FIND(" ",$D1629)+1)),MID($D1629,FIND(" ",$D1629,FIND(" ",$D1629)+1)+1,1),"")),".0",$E1629), " ")</f>
        <v xml:space="preserve"> </v>
      </c>
      <c r="G1629" s="144"/>
      <c r="H1629" s="144"/>
      <c r="I1629" s="144"/>
      <c r="J1629" s="144"/>
      <c r="K1629" s="144"/>
      <c r="L1629" s="149" t="str" cm="1">
        <f t="array" ref="L1629">_xlfn.IFNA(
_xlfn.IFS(
AND($F1629=" ",$G1629=" ",$H1629=" "),"Please update all three: Surveyor Room Reference, Establishment Room Reference and Establishment Room Name",
AND(OR($I1629="General",$I1629="Open plan/ semi-open general",$I1629="Fitted",$I1629="Light practical (science)",$I1629="Light practical (other)",$I1629="Heavy practical (workshops)",$I1629="Heavy practical (clean)",$I1629="Large",$I1629="Storage"),$J1629=0,$K1629=0),"Please update Net Area or Non-net Area",
AND($B1629&lt;&gt;"OUT",$J1629=0,$I1629&lt;&gt;"Non-net",$M1629="85% Circulation"),"Net area not recorded for spaces with 85% circulation unusable type",
AND(OR($I1629="General",$I1629="Open plan/ semi-open general",$I1629="Fitted",$I1629="Light practical (science)",$I1629="Light practical (other)",$I1629="Heavy practical (workshops)",$I1629="Heavy practical (clean)",$I1629="Large",$I1629="Storage"),OR($J1629=0,ISBLANK($J1629))),"Net area not recorded in net spaces",
AND(OR($I1629="Non-net",$I1629="Outdoor space"),$J1629&gt;0),"Net Area Recorded in Non-net space",
AND($I1629="General",$J1629&gt;90),"This general space is over 90m2, please ensure that this space is entered as separate spaces if it usually used as separate spaces",
AND($I1629="Open plan/ semi-open general",$J1629&lt;27),"Open plan general space under 27m2",
AND(OR($K1629=0,ISBLANK($K1629)), $I1629="Non-net"),"Non-net area not recorded in non-net space"
),
" ")</f>
        <v xml:space="preserve"> </v>
      </c>
      <c r="M1629" s="144"/>
      <c r="N1629" s="144"/>
      <c r="O1629" s="144"/>
      <c r="P1629" s="144"/>
      <c r="Q1629" s="144"/>
      <c r="R1629" s="171"/>
      <c r="S1629" s="147">
        <f>NCA_Calculations!$P$1641</f>
        <v>0</v>
      </c>
      <c r="T1629" s="147">
        <f>NCA_Calculations!$Q$1641</f>
        <v>0</v>
      </c>
      <c r="U1629" s="144"/>
      <c r="V1629" s="144"/>
      <c r="W1629" s="149" t="str" cm="1">
        <f t="array" ref="W1629">_xlfn.IFNA(
_xlfn.IFS(
ISBLANK($U1629),"Missing space use.",
AND('Establishment details'!$C$14="Secondary",$V1629="Classbase"),"Invalid Status type",
AND(OR( $V1629="Classbase", $V1629="Teaching", $V1629="Early years",$V1629="SEND resourced"), NOT(ISBLANK($M1629))),"Space with status type and unusable type.",
AND($V1629= "Classbase",'Establishment details'!$C$22&gt;=10), "Classbase status is only valid in schools with a primary element.",
AND($I1629= "Large",$N1629 &gt; 3.5), "Large rooms with less than 3.5m height.",
AND(OR($V1629="Light practical (science)",$V1629="Light practical (science)",$V1629="Heavy practical (workshops)", $V1629="Heavy practical (clean)"), OR($O1629=0,ISBLANK($O1629))),"Missing sinks count for light and heavy practical spaces.",
AND($M1629 = "Other",ISBLANK($R1629)), "Invalid unusable type / missing note for other unusable type."
),
" ")</f>
        <v>Missing space use.</v>
      </c>
    </row>
    <row r="1630" spans="2:23" ht="15.75" x14ac:dyDescent="0.25">
      <c r="B1630" s="143"/>
      <c r="C1630" s="144"/>
      <c r="D1630" s="144"/>
      <c r="E1630" s="144"/>
      <c r="F1630" s="147" t="str" cm="1">
        <f t="array" ref="F1630">_xlfn.IFNA(CONCATENATE(_xlfn.IFS($D1630="Mezzanine",LEFT($D1630,1), $D1630="Ground Floor",LEFT($D1630,1),$D1630="Basment ",LEFT($D1630,1), $D1630="1st Floor", "0"&amp;LEFT($D1630,1), $D1630="2nd Floor", "0"&amp;LEFT($D1630,1), $D1630="3rd Floor", "0"&amp;LEFT($D1630,1), $D1630="4th Floor", "0"&amp;LEFT($D1630,1), $D1630="5th Floor", "0"&amp;LEFT($D1630,1), $D1630="6th Floor", "0"&amp;LEFT($D1630,1),$D1630="7th Floor", "0"&amp;LEFT($D1630,1),$D1630="8th Floor", "0"&amp;LEFT($D1630,1),$D1630="9th Floor", "0"&amp;LEFT($D1630,1),$D1630="10th Floor", LEFT($D1630,2),$D1630="11th Floor", LEFT($D1630,2),$D1630="12th Floor", LEFT($D1630,2),$D1630="13th Floor", LEFT($D1630,2), $D1630="Lower Ground", LEFT($D1630)&amp;IF(ISNUMBER(FIND(" ",$D1630)),MID($D1630,FIND(" ",$D1630)+1,1),"")&amp;IF(ISNUMBER(FIND(" ",$D1630,FIND(" ",$D1630)+1)),MID($D1630,FIND(" ",$D1630,FIND(" ",$D1630)+1)+1,1),""),$D1630="Upper Ground", LEFT($D1630)&amp;IF(ISNUMBER(FIND(" ",$D1630)),MID($D1630,FIND(" ",$D1630)+1,1),"")&amp;IF(ISNUMBER(FIND(" ",$D1630,FIND(" ",$D1630)+1)),MID($D1630,FIND(" ",$D1630,FIND(" ",$D1630)+1)+1,1),"")),".0",$E1630), " ")</f>
        <v xml:space="preserve"> </v>
      </c>
      <c r="G1630" s="144"/>
      <c r="H1630" s="144"/>
      <c r="I1630" s="144"/>
      <c r="J1630" s="144"/>
      <c r="K1630" s="144"/>
      <c r="L1630" s="149" t="str" cm="1">
        <f t="array" ref="L1630">_xlfn.IFNA(
_xlfn.IFS(
AND($F1630=" ",$G1630=" ",$H1630=" "),"Please update all three: Surveyor Room Reference, Establishment Room Reference and Establishment Room Name",
AND(OR($I1630="General",$I1630="Open plan/ semi-open general",$I1630="Fitted",$I1630="Light practical (science)",$I1630="Light practical (other)",$I1630="Heavy practical (workshops)",$I1630="Heavy practical (clean)",$I1630="Large",$I1630="Storage"),$J1630=0,$K1630=0),"Please update Net Area or Non-net Area",
AND($B1630&lt;&gt;"OUT",$J1630=0,$I1630&lt;&gt;"Non-net",$M1630="85% Circulation"),"Net area not recorded for spaces with 85% circulation unusable type",
AND(OR($I1630="General",$I1630="Open plan/ semi-open general",$I1630="Fitted",$I1630="Light practical (science)",$I1630="Light practical (other)",$I1630="Heavy practical (workshops)",$I1630="Heavy practical (clean)",$I1630="Large",$I1630="Storage"),OR($J1630=0,ISBLANK($J1630))),"Net area not recorded in net spaces",
AND(OR($I1630="Non-net",$I1630="Outdoor space"),$J1630&gt;0),"Net Area Recorded in Non-net space",
AND($I1630="General",$J1630&gt;90),"This general space is over 90m2, please ensure that this space is entered as separate spaces if it usually used as separate spaces",
AND($I1630="Open plan/ semi-open general",$J1630&lt;27),"Open plan general space under 27m2",
AND(OR($K1630=0,ISBLANK($K1630)), $I1630="Non-net"),"Non-net area not recorded in non-net space"
),
" ")</f>
        <v xml:space="preserve"> </v>
      </c>
      <c r="M1630" s="144"/>
      <c r="N1630" s="144"/>
      <c r="O1630" s="144"/>
      <c r="P1630" s="144"/>
      <c r="Q1630" s="144"/>
      <c r="R1630" s="171"/>
      <c r="S1630" s="147">
        <f>NCA_Calculations!$P$1642</f>
        <v>0</v>
      </c>
      <c r="T1630" s="147">
        <f>NCA_Calculations!$Q$1642</f>
        <v>0</v>
      </c>
      <c r="U1630" s="144"/>
      <c r="V1630" s="144"/>
      <c r="W1630" s="149" t="str" cm="1">
        <f t="array" ref="W1630">_xlfn.IFNA(
_xlfn.IFS(
ISBLANK($U1630),"Missing space use.",
AND('Establishment details'!$C$14="Secondary",$V1630="Classbase"),"Invalid Status type",
AND(OR( $V1630="Classbase", $V1630="Teaching", $V1630="Early years",$V1630="SEND resourced"), NOT(ISBLANK($M1630))),"Space with status type and unusable type.",
AND($V1630= "Classbase",'Establishment details'!$C$22&gt;=10), "Classbase status is only valid in schools with a primary element.",
AND($I1630= "Large",$N1630 &gt; 3.5), "Large rooms with less than 3.5m height.",
AND(OR($V1630="Light practical (science)",$V1630="Light practical (science)",$V1630="Heavy practical (workshops)", $V1630="Heavy practical (clean)"), OR($O1630=0,ISBLANK($O1630))),"Missing sinks count for light and heavy practical spaces.",
AND($M1630 = "Other",ISBLANK($R1630)), "Invalid unusable type / missing note for other unusable type."
),
" ")</f>
        <v>Missing space use.</v>
      </c>
    </row>
    <row r="1631" spans="2:23" ht="15.75" x14ac:dyDescent="0.25">
      <c r="B1631" s="143"/>
      <c r="C1631" s="144"/>
      <c r="D1631" s="144"/>
      <c r="E1631" s="144"/>
      <c r="F1631" s="147" t="str" cm="1">
        <f t="array" ref="F1631">_xlfn.IFNA(CONCATENATE(_xlfn.IFS($D1631="Mezzanine",LEFT($D1631,1), $D1631="Ground Floor",LEFT($D1631,1),$D1631="Basment ",LEFT($D1631,1), $D1631="1st Floor", "0"&amp;LEFT($D1631,1), $D1631="2nd Floor", "0"&amp;LEFT($D1631,1), $D1631="3rd Floor", "0"&amp;LEFT($D1631,1), $D1631="4th Floor", "0"&amp;LEFT($D1631,1), $D1631="5th Floor", "0"&amp;LEFT($D1631,1), $D1631="6th Floor", "0"&amp;LEFT($D1631,1),$D1631="7th Floor", "0"&amp;LEFT($D1631,1),$D1631="8th Floor", "0"&amp;LEFT($D1631,1),$D1631="9th Floor", "0"&amp;LEFT($D1631,1),$D1631="10th Floor", LEFT($D1631,2),$D1631="11th Floor", LEFT($D1631,2),$D1631="12th Floor", LEFT($D1631,2),$D1631="13th Floor", LEFT($D1631,2), $D1631="Lower Ground", LEFT($D1631)&amp;IF(ISNUMBER(FIND(" ",$D1631)),MID($D1631,FIND(" ",$D1631)+1,1),"")&amp;IF(ISNUMBER(FIND(" ",$D1631,FIND(" ",$D1631)+1)),MID($D1631,FIND(" ",$D1631,FIND(" ",$D1631)+1)+1,1),""),$D1631="Upper Ground", LEFT($D1631)&amp;IF(ISNUMBER(FIND(" ",$D1631)),MID($D1631,FIND(" ",$D1631)+1,1),"")&amp;IF(ISNUMBER(FIND(" ",$D1631,FIND(" ",$D1631)+1)),MID($D1631,FIND(" ",$D1631,FIND(" ",$D1631)+1)+1,1),"")),".0",$E1631), " ")</f>
        <v xml:space="preserve"> </v>
      </c>
      <c r="G1631" s="144"/>
      <c r="H1631" s="144"/>
      <c r="I1631" s="144"/>
      <c r="J1631" s="144"/>
      <c r="K1631" s="144"/>
      <c r="L1631" s="149" t="str" cm="1">
        <f t="array" ref="L1631">_xlfn.IFNA(
_xlfn.IFS(
AND($F1631=" ",$G1631=" ",$H1631=" "),"Please update all three: Surveyor Room Reference, Establishment Room Reference and Establishment Room Name",
AND(OR($I1631="General",$I1631="Open plan/ semi-open general",$I1631="Fitted",$I1631="Light practical (science)",$I1631="Light practical (other)",$I1631="Heavy practical (workshops)",$I1631="Heavy practical (clean)",$I1631="Large",$I1631="Storage"),$J1631=0,$K1631=0),"Please update Net Area or Non-net Area",
AND($B1631&lt;&gt;"OUT",$J1631=0,$I1631&lt;&gt;"Non-net",$M1631="85% Circulation"),"Net area not recorded for spaces with 85% circulation unusable type",
AND(OR($I1631="General",$I1631="Open plan/ semi-open general",$I1631="Fitted",$I1631="Light practical (science)",$I1631="Light practical (other)",$I1631="Heavy practical (workshops)",$I1631="Heavy practical (clean)",$I1631="Large",$I1631="Storage"),OR($J1631=0,ISBLANK($J1631))),"Net area not recorded in net spaces",
AND(OR($I1631="Non-net",$I1631="Outdoor space"),$J1631&gt;0),"Net Area Recorded in Non-net space",
AND($I1631="General",$J1631&gt;90),"This general space is over 90m2, please ensure that this space is entered as separate spaces if it usually used as separate spaces",
AND($I1631="Open plan/ semi-open general",$J1631&lt;27),"Open plan general space under 27m2",
AND(OR($K1631=0,ISBLANK($K1631)), $I1631="Non-net"),"Non-net area not recorded in non-net space"
),
" ")</f>
        <v xml:space="preserve"> </v>
      </c>
      <c r="M1631" s="144"/>
      <c r="N1631" s="144"/>
      <c r="O1631" s="144"/>
      <c r="P1631" s="144"/>
      <c r="Q1631" s="144"/>
      <c r="R1631" s="171"/>
      <c r="S1631" s="147">
        <f>NCA_Calculations!$P$1643</f>
        <v>0</v>
      </c>
      <c r="T1631" s="147">
        <f>NCA_Calculations!$Q$1643</f>
        <v>0</v>
      </c>
      <c r="U1631" s="144"/>
      <c r="V1631" s="144"/>
      <c r="W1631" s="149" t="str" cm="1">
        <f t="array" ref="W1631">_xlfn.IFNA(
_xlfn.IFS(
ISBLANK($U1631),"Missing space use.",
AND('Establishment details'!$C$14="Secondary",$V1631="Classbase"),"Invalid Status type",
AND(OR( $V1631="Classbase", $V1631="Teaching", $V1631="Early years",$V1631="SEND resourced"), NOT(ISBLANK($M1631))),"Space with status type and unusable type.",
AND($V1631= "Classbase",'Establishment details'!$C$22&gt;=10), "Classbase status is only valid in schools with a primary element.",
AND($I1631= "Large",$N1631 &gt; 3.5), "Large rooms with less than 3.5m height.",
AND(OR($V1631="Light practical (science)",$V1631="Light practical (science)",$V1631="Heavy practical (workshops)", $V1631="Heavy practical (clean)"), OR($O1631=0,ISBLANK($O1631))),"Missing sinks count for light and heavy practical spaces.",
AND($M1631 = "Other",ISBLANK($R1631)), "Invalid unusable type / missing note for other unusable type."
),
" ")</f>
        <v>Missing space use.</v>
      </c>
    </row>
    <row r="1632" spans="2:23" ht="15.75" x14ac:dyDescent="0.25">
      <c r="B1632" s="143"/>
      <c r="C1632" s="144"/>
      <c r="D1632" s="144"/>
      <c r="E1632" s="144"/>
      <c r="F1632" s="147" t="str" cm="1">
        <f t="array" ref="F1632">_xlfn.IFNA(CONCATENATE(_xlfn.IFS($D1632="Mezzanine",LEFT($D1632,1), $D1632="Ground Floor",LEFT($D1632,1),$D1632="Basment ",LEFT($D1632,1), $D1632="1st Floor", "0"&amp;LEFT($D1632,1), $D1632="2nd Floor", "0"&amp;LEFT($D1632,1), $D1632="3rd Floor", "0"&amp;LEFT($D1632,1), $D1632="4th Floor", "0"&amp;LEFT($D1632,1), $D1632="5th Floor", "0"&amp;LEFT($D1632,1), $D1632="6th Floor", "0"&amp;LEFT($D1632,1),$D1632="7th Floor", "0"&amp;LEFT($D1632,1),$D1632="8th Floor", "0"&amp;LEFT($D1632,1),$D1632="9th Floor", "0"&amp;LEFT($D1632,1),$D1632="10th Floor", LEFT($D1632,2),$D1632="11th Floor", LEFT($D1632,2),$D1632="12th Floor", LEFT($D1632,2),$D1632="13th Floor", LEFT($D1632,2), $D1632="Lower Ground", LEFT($D1632)&amp;IF(ISNUMBER(FIND(" ",$D1632)),MID($D1632,FIND(" ",$D1632)+1,1),"")&amp;IF(ISNUMBER(FIND(" ",$D1632,FIND(" ",$D1632)+1)),MID($D1632,FIND(" ",$D1632,FIND(" ",$D1632)+1)+1,1),""),$D1632="Upper Ground", LEFT($D1632)&amp;IF(ISNUMBER(FIND(" ",$D1632)),MID($D1632,FIND(" ",$D1632)+1,1),"")&amp;IF(ISNUMBER(FIND(" ",$D1632,FIND(" ",$D1632)+1)),MID($D1632,FIND(" ",$D1632,FIND(" ",$D1632)+1)+1,1),"")),".0",$E1632), " ")</f>
        <v xml:space="preserve"> </v>
      </c>
      <c r="G1632" s="144"/>
      <c r="H1632" s="144"/>
      <c r="I1632" s="144"/>
      <c r="J1632" s="144"/>
      <c r="K1632" s="144"/>
      <c r="L1632" s="149" t="str" cm="1">
        <f t="array" ref="L1632">_xlfn.IFNA(
_xlfn.IFS(
AND($F1632=" ",$G1632=" ",$H1632=" "),"Please update all three: Surveyor Room Reference, Establishment Room Reference and Establishment Room Name",
AND(OR($I1632="General",$I1632="Open plan/ semi-open general",$I1632="Fitted",$I1632="Light practical (science)",$I1632="Light practical (other)",$I1632="Heavy practical (workshops)",$I1632="Heavy practical (clean)",$I1632="Large",$I1632="Storage"),$J1632=0,$K1632=0),"Please update Net Area or Non-net Area",
AND($B1632&lt;&gt;"OUT",$J1632=0,$I1632&lt;&gt;"Non-net",$M1632="85% Circulation"),"Net area not recorded for spaces with 85% circulation unusable type",
AND(OR($I1632="General",$I1632="Open plan/ semi-open general",$I1632="Fitted",$I1632="Light practical (science)",$I1632="Light practical (other)",$I1632="Heavy practical (workshops)",$I1632="Heavy practical (clean)",$I1632="Large",$I1632="Storage"),OR($J1632=0,ISBLANK($J1632))),"Net area not recorded in net spaces",
AND(OR($I1632="Non-net",$I1632="Outdoor space"),$J1632&gt;0),"Net Area Recorded in Non-net space",
AND($I1632="General",$J1632&gt;90),"This general space is over 90m2, please ensure that this space is entered as separate spaces if it usually used as separate spaces",
AND($I1632="Open plan/ semi-open general",$J1632&lt;27),"Open plan general space under 27m2",
AND(OR($K1632=0,ISBLANK($K1632)), $I1632="Non-net"),"Non-net area not recorded in non-net space"
),
" ")</f>
        <v xml:space="preserve"> </v>
      </c>
      <c r="M1632" s="144"/>
      <c r="N1632" s="144"/>
      <c r="O1632" s="144"/>
      <c r="P1632" s="144"/>
      <c r="Q1632" s="144"/>
      <c r="R1632" s="171"/>
      <c r="S1632" s="147">
        <f>NCA_Calculations!$P$1644</f>
        <v>0</v>
      </c>
      <c r="T1632" s="147">
        <f>NCA_Calculations!$Q$1644</f>
        <v>0</v>
      </c>
      <c r="U1632" s="144"/>
      <c r="V1632" s="144"/>
      <c r="W1632" s="149" t="str" cm="1">
        <f t="array" ref="W1632">_xlfn.IFNA(
_xlfn.IFS(
ISBLANK($U1632),"Missing space use.",
AND('Establishment details'!$C$14="Secondary",$V1632="Classbase"),"Invalid Status type",
AND(OR( $V1632="Classbase", $V1632="Teaching", $V1632="Early years",$V1632="SEND resourced"), NOT(ISBLANK($M1632))),"Space with status type and unusable type.",
AND($V1632= "Classbase",'Establishment details'!$C$22&gt;=10), "Classbase status is only valid in schools with a primary element.",
AND($I1632= "Large",$N1632 &gt; 3.5), "Large rooms with less than 3.5m height.",
AND(OR($V1632="Light practical (science)",$V1632="Light practical (science)",$V1632="Heavy practical (workshops)", $V1632="Heavy practical (clean)"), OR($O1632=0,ISBLANK($O1632))),"Missing sinks count for light and heavy practical spaces.",
AND($M1632 = "Other",ISBLANK($R1632)), "Invalid unusable type / missing note for other unusable type."
),
" ")</f>
        <v>Missing space use.</v>
      </c>
    </row>
    <row r="1633" spans="2:23" ht="15.75" x14ac:dyDescent="0.25">
      <c r="B1633" s="143"/>
      <c r="C1633" s="144"/>
      <c r="D1633" s="144"/>
      <c r="E1633" s="144"/>
      <c r="F1633" s="147" t="str" cm="1">
        <f t="array" ref="F1633">_xlfn.IFNA(CONCATENATE(_xlfn.IFS($D1633="Mezzanine",LEFT($D1633,1), $D1633="Ground Floor",LEFT($D1633,1),$D1633="Basment ",LEFT($D1633,1), $D1633="1st Floor", "0"&amp;LEFT($D1633,1), $D1633="2nd Floor", "0"&amp;LEFT($D1633,1), $D1633="3rd Floor", "0"&amp;LEFT($D1633,1), $D1633="4th Floor", "0"&amp;LEFT($D1633,1), $D1633="5th Floor", "0"&amp;LEFT($D1633,1), $D1633="6th Floor", "0"&amp;LEFT($D1633,1),$D1633="7th Floor", "0"&amp;LEFT($D1633,1),$D1633="8th Floor", "0"&amp;LEFT($D1633,1),$D1633="9th Floor", "0"&amp;LEFT($D1633,1),$D1633="10th Floor", LEFT($D1633,2),$D1633="11th Floor", LEFT($D1633,2),$D1633="12th Floor", LEFT($D1633,2),$D1633="13th Floor", LEFT($D1633,2), $D1633="Lower Ground", LEFT($D1633)&amp;IF(ISNUMBER(FIND(" ",$D1633)),MID($D1633,FIND(" ",$D1633)+1,1),"")&amp;IF(ISNUMBER(FIND(" ",$D1633,FIND(" ",$D1633)+1)),MID($D1633,FIND(" ",$D1633,FIND(" ",$D1633)+1)+1,1),""),$D1633="Upper Ground", LEFT($D1633)&amp;IF(ISNUMBER(FIND(" ",$D1633)),MID($D1633,FIND(" ",$D1633)+1,1),"")&amp;IF(ISNUMBER(FIND(" ",$D1633,FIND(" ",$D1633)+1)),MID($D1633,FIND(" ",$D1633,FIND(" ",$D1633)+1)+1,1),"")),".0",$E1633), " ")</f>
        <v xml:space="preserve"> </v>
      </c>
      <c r="G1633" s="144"/>
      <c r="H1633" s="144"/>
      <c r="I1633" s="144"/>
      <c r="J1633" s="144"/>
      <c r="K1633" s="144"/>
      <c r="L1633" s="149" t="str" cm="1">
        <f t="array" ref="L1633">_xlfn.IFNA(
_xlfn.IFS(
AND($F1633=" ",$G1633=" ",$H1633=" "),"Please update all three: Surveyor Room Reference, Establishment Room Reference and Establishment Room Name",
AND(OR($I1633="General",$I1633="Open plan/ semi-open general",$I1633="Fitted",$I1633="Light practical (science)",$I1633="Light practical (other)",$I1633="Heavy practical (workshops)",$I1633="Heavy practical (clean)",$I1633="Large",$I1633="Storage"),$J1633=0,$K1633=0),"Please update Net Area or Non-net Area",
AND($B1633&lt;&gt;"OUT",$J1633=0,$I1633&lt;&gt;"Non-net",$M1633="85% Circulation"),"Net area not recorded for spaces with 85% circulation unusable type",
AND(OR($I1633="General",$I1633="Open plan/ semi-open general",$I1633="Fitted",$I1633="Light practical (science)",$I1633="Light practical (other)",$I1633="Heavy practical (workshops)",$I1633="Heavy practical (clean)",$I1633="Large",$I1633="Storage"),OR($J1633=0,ISBLANK($J1633))),"Net area not recorded in net spaces",
AND(OR($I1633="Non-net",$I1633="Outdoor space"),$J1633&gt;0),"Net Area Recorded in Non-net space",
AND($I1633="General",$J1633&gt;90),"This general space is over 90m2, please ensure that this space is entered as separate spaces if it usually used as separate spaces",
AND($I1633="Open plan/ semi-open general",$J1633&lt;27),"Open plan general space under 27m2",
AND(OR($K1633=0,ISBLANK($K1633)), $I1633="Non-net"),"Non-net area not recorded in non-net space"
),
" ")</f>
        <v xml:space="preserve"> </v>
      </c>
      <c r="M1633" s="144"/>
      <c r="N1633" s="144"/>
      <c r="O1633" s="144"/>
      <c r="P1633" s="144"/>
      <c r="Q1633" s="144"/>
      <c r="R1633" s="171"/>
      <c r="S1633" s="147">
        <f>NCA_Calculations!$P$1645</f>
        <v>0</v>
      </c>
      <c r="T1633" s="147">
        <f>NCA_Calculations!$Q$1645</f>
        <v>0</v>
      </c>
      <c r="U1633" s="144"/>
      <c r="V1633" s="144"/>
      <c r="W1633" s="149" t="str" cm="1">
        <f t="array" ref="W1633">_xlfn.IFNA(
_xlfn.IFS(
ISBLANK($U1633),"Missing space use.",
AND('Establishment details'!$C$14="Secondary",$V1633="Classbase"),"Invalid Status type",
AND(OR( $V1633="Classbase", $V1633="Teaching", $V1633="Early years",$V1633="SEND resourced"), NOT(ISBLANK($M1633))),"Space with status type and unusable type.",
AND($V1633= "Classbase",'Establishment details'!$C$22&gt;=10), "Classbase status is only valid in schools with a primary element.",
AND($I1633= "Large",$N1633 &gt; 3.5), "Large rooms with less than 3.5m height.",
AND(OR($V1633="Light practical (science)",$V1633="Light practical (science)",$V1633="Heavy practical (workshops)", $V1633="Heavy practical (clean)"), OR($O1633=0,ISBLANK($O1633))),"Missing sinks count for light and heavy practical spaces.",
AND($M1633 = "Other",ISBLANK($R1633)), "Invalid unusable type / missing note for other unusable type."
),
" ")</f>
        <v>Missing space use.</v>
      </c>
    </row>
    <row r="1634" spans="2:23" ht="15.75" x14ac:dyDescent="0.25">
      <c r="B1634" s="143"/>
      <c r="C1634" s="144"/>
      <c r="D1634" s="144"/>
      <c r="E1634" s="144"/>
      <c r="F1634" s="147" t="str" cm="1">
        <f t="array" ref="F1634">_xlfn.IFNA(CONCATENATE(_xlfn.IFS($D1634="Mezzanine",LEFT($D1634,1), $D1634="Ground Floor",LEFT($D1634,1),$D1634="Basment ",LEFT($D1634,1), $D1634="1st Floor", "0"&amp;LEFT($D1634,1), $D1634="2nd Floor", "0"&amp;LEFT($D1634,1), $D1634="3rd Floor", "0"&amp;LEFT($D1634,1), $D1634="4th Floor", "0"&amp;LEFT($D1634,1), $D1634="5th Floor", "0"&amp;LEFT($D1634,1), $D1634="6th Floor", "0"&amp;LEFT($D1634,1),$D1634="7th Floor", "0"&amp;LEFT($D1634,1),$D1634="8th Floor", "0"&amp;LEFT($D1634,1),$D1634="9th Floor", "0"&amp;LEFT($D1634,1),$D1634="10th Floor", LEFT($D1634,2),$D1634="11th Floor", LEFT($D1634,2),$D1634="12th Floor", LEFT($D1634,2),$D1634="13th Floor", LEFT($D1634,2), $D1634="Lower Ground", LEFT($D1634)&amp;IF(ISNUMBER(FIND(" ",$D1634)),MID($D1634,FIND(" ",$D1634)+1,1),"")&amp;IF(ISNUMBER(FIND(" ",$D1634,FIND(" ",$D1634)+1)),MID($D1634,FIND(" ",$D1634,FIND(" ",$D1634)+1)+1,1),""),$D1634="Upper Ground", LEFT($D1634)&amp;IF(ISNUMBER(FIND(" ",$D1634)),MID($D1634,FIND(" ",$D1634)+1,1),"")&amp;IF(ISNUMBER(FIND(" ",$D1634,FIND(" ",$D1634)+1)),MID($D1634,FIND(" ",$D1634,FIND(" ",$D1634)+1)+1,1),"")),".0",$E1634), " ")</f>
        <v xml:space="preserve"> </v>
      </c>
      <c r="G1634" s="144"/>
      <c r="H1634" s="144"/>
      <c r="I1634" s="144"/>
      <c r="J1634" s="144"/>
      <c r="K1634" s="144"/>
      <c r="L1634" s="149" t="str" cm="1">
        <f t="array" ref="L1634">_xlfn.IFNA(
_xlfn.IFS(
AND($F1634=" ",$G1634=" ",$H1634=" "),"Please update all three: Surveyor Room Reference, Establishment Room Reference and Establishment Room Name",
AND(OR($I1634="General",$I1634="Open plan/ semi-open general",$I1634="Fitted",$I1634="Light practical (science)",$I1634="Light practical (other)",$I1634="Heavy practical (workshops)",$I1634="Heavy practical (clean)",$I1634="Large",$I1634="Storage"),$J1634=0,$K1634=0),"Please update Net Area or Non-net Area",
AND($B1634&lt;&gt;"OUT",$J1634=0,$I1634&lt;&gt;"Non-net",$M1634="85% Circulation"),"Net area not recorded for spaces with 85% circulation unusable type",
AND(OR($I1634="General",$I1634="Open plan/ semi-open general",$I1634="Fitted",$I1634="Light practical (science)",$I1634="Light practical (other)",$I1634="Heavy practical (workshops)",$I1634="Heavy practical (clean)",$I1634="Large",$I1634="Storage"),OR($J1634=0,ISBLANK($J1634))),"Net area not recorded in net spaces",
AND(OR($I1634="Non-net",$I1634="Outdoor space"),$J1634&gt;0),"Net Area Recorded in Non-net space",
AND($I1634="General",$J1634&gt;90),"This general space is over 90m2, please ensure that this space is entered as separate spaces if it usually used as separate spaces",
AND($I1634="Open plan/ semi-open general",$J1634&lt;27),"Open plan general space under 27m2",
AND(OR($K1634=0,ISBLANK($K1634)), $I1634="Non-net"),"Non-net area not recorded in non-net space"
),
" ")</f>
        <v xml:space="preserve"> </v>
      </c>
      <c r="M1634" s="144"/>
      <c r="N1634" s="144"/>
      <c r="O1634" s="144"/>
      <c r="P1634" s="144"/>
      <c r="Q1634" s="144"/>
      <c r="R1634" s="171"/>
      <c r="S1634" s="147">
        <f>NCA_Calculations!$P$1646</f>
        <v>0</v>
      </c>
      <c r="T1634" s="147">
        <f>NCA_Calculations!$Q$1646</f>
        <v>0</v>
      </c>
      <c r="U1634" s="144"/>
      <c r="V1634" s="144"/>
      <c r="W1634" s="149" t="str" cm="1">
        <f t="array" ref="W1634">_xlfn.IFNA(
_xlfn.IFS(
ISBLANK($U1634),"Missing space use.",
AND('Establishment details'!$C$14="Secondary",$V1634="Classbase"),"Invalid Status type",
AND(OR( $V1634="Classbase", $V1634="Teaching", $V1634="Early years",$V1634="SEND resourced"), NOT(ISBLANK($M1634))),"Space with status type and unusable type.",
AND($V1634= "Classbase",'Establishment details'!$C$22&gt;=10), "Classbase status is only valid in schools with a primary element.",
AND($I1634= "Large",$N1634 &gt; 3.5), "Large rooms with less than 3.5m height.",
AND(OR($V1634="Light practical (science)",$V1634="Light practical (science)",$V1634="Heavy practical (workshops)", $V1634="Heavy practical (clean)"), OR($O1634=0,ISBLANK($O1634))),"Missing sinks count for light and heavy practical spaces.",
AND($M1634 = "Other",ISBLANK($R1634)), "Invalid unusable type / missing note for other unusable type."
),
" ")</f>
        <v>Missing space use.</v>
      </c>
    </row>
    <row r="1635" spans="2:23" ht="15.75" x14ac:dyDescent="0.25">
      <c r="B1635" s="143"/>
      <c r="C1635" s="144"/>
      <c r="D1635" s="144"/>
      <c r="E1635" s="144"/>
      <c r="F1635" s="147" t="str" cm="1">
        <f t="array" ref="F1635">_xlfn.IFNA(CONCATENATE(_xlfn.IFS($D1635="Mezzanine",LEFT($D1635,1), $D1635="Ground Floor",LEFT($D1635,1),$D1635="Basment ",LEFT($D1635,1), $D1635="1st Floor", "0"&amp;LEFT($D1635,1), $D1635="2nd Floor", "0"&amp;LEFT($D1635,1), $D1635="3rd Floor", "0"&amp;LEFT($D1635,1), $D1635="4th Floor", "0"&amp;LEFT($D1635,1), $D1635="5th Floor", "0"&amp;LEFT($D1635,1), $D1635="6th Floor", "0"&amp;LEFT($D1635,1),$D1635="7th Floor", "0"&amp;LEFT($D1635,1),$D1635="8th Floor", "0"&amp;LEFT($D1635,1),$D1635="9th Floor", "0"&amp;LEFT($D1635,1),$D1635="10th Floor", LEFT($D1635,2),$D1635="11th Floor", LEFT($D1635,2),$D1635="12th Floor", LEFT($D1635,2),$D1635="13th Floor", LEFT($D1635,2), $D1635="Lower Ground", LEFT($D1635)&amp;IF(ISNUMBER(FIND(" ",$D1635)),MID($D1635,FIND(" ",$D1635)+1,1),"")&amp;IF(ISNUMBER(FIND(" ",$D1635,FIND(" ",$D1635)+1)),MID($D1635,FIND(" ",$D1635,FIND(" ",$D1635)+1)+1,1),""),$D1635="Upper Ground", LEFT($D1635)&amp;IF(ISNUMBER(FIND(" ",$D1635)),MID($D1635,FIND(" ",$D1635)+1,1),"")&amp;IF(ISNUMBER(FIND(" ",$D1635,FIND(" ",$D1635)+1)),MID($D1635,FIND(" ",$D1635,FIND(" ",$D1635)+1)+1,1),"")),".0",$E1635), " ")</f>
        <v xml:space="preserve"> </v>
      </c>
      <c r="G1635" s="144"/>
      <c r="H1635" s="144"/>
      <c r="I1635" s="144"/>
      <c r="J1635" s="144"/>
      <c r="K1635" s="144"/>
      <c r="L1635" s="149" t="str" cm="1">
        <f t="array" ref="L1635">_xlfn.IFNA(
_xlfn.IFS(
AND($F1635=" ",$G1635=" ",$H1635=" "),"Please update all three: Surveyor Room Reference, Establishment Room Reference and Establishment Room Name",
AND(OR($I1635="General",$I1635="Open plan/ semi-open general",$I1635="Fitted",$I1635="Light practical (science)",$I1635="Light practical (other)",$I1635="Heavy practical (workshops)",$I1635="Heavy practical (clean)",$I1635="Large",$I1635="Storage"),$J1635=0,$K1635=0),"Please update Net Area or Non-net Area",
AND($B1635&lt;&gt;"OUT",$J1635=0,$I1635&lt;&gt;"Non-net",$M1635="85% Circulation"),"Net area not recorded for spaces with 85% circulation unusable type",
AND(OR($I1635="General",$I1635="Open plan/ semi-open general",$I1635="Fitted",$I1635="Light practical (science)",$I1635="Light practical (other)",$I1635="Heavy practical (workshops)",$I1635="Heavy practical (clean)",$I1635="Large",$I1635="Storage"),OR($J1635=0,ISBLANK($J1635))),"Net area not recorded in net spaces",
AND(OR($I1635="Non-net",$I1635="Outdoor space"),$J1635&gt;0),"Net Area Recorded in Non-net space",
AND($I1635="General",$J1635&gt;90),"This general space is over 90m2, please ensure that this space is entered as separate spaces if it usually used as separate spaces",
AND($I1635="Open plan/ semi-open general",$J1635&lt;27),"Open plan general space under 27m2",
AND(OR($K1635=0,ISBLANK($K1635)), $I1635="Non-net"),"Non-net area not recorded in non-net space"
),
" ")</f>
        <v xml:space="preserve"> </v>
      </c>
      <c r="M1635" s="144"/>
      <c r="N1635" s="144"/>
      <c r="O1635" s="144"/>
      <c r="P1635" s="144"/>
      <c r="Q1635" s="144"/>
      <c r="R1635" s="171"/>
      <c r="S1635" s="147">
        <f>NCA_Calculations!$P$1647</f>
        <v>0</v>
      </c>
      <c r="T1635" s="147">
        <f>NCA_Calculations!$Q$1647</f>
        <v>0</v>
      </c>
      <c r="U1635" s="144"/>
      <c r="V1635" s="144"/>
      <c r="W1635" s="149" t="str" cm="1">
        <f t="array" ref="W1635">_xlfn.IFNA(
_xlfn.IFS(
ISBLANK($U1635),"Missing space use.",
AND('Establishment details'!$C$14="Secondary",$V1635="Classbase"),"Invalid Status type",
AND(OR( $V1635="Classbase", $V1635="Teaching", $V1635="Early years",$V1635="SEND resourced"), NOT(ISBLANK($M1635))),"Space with status type and unusable type.",
AND($V1635= "Classbase",'Establishment details'!$C$22&gt;=10), "Classbase status is only valid in schools with a primary element.",
AND($I1635= "Large",$N1635 &gt; 3.5), "Large rooms with less than 3.5m height.",
AND(OR($V1635="Light practical (science)",$V1635="Light practical (science)",$V1635="Heavy practical (workshops)", $V1635="Heavy practical (clean)"), OR($O1635=0,ISBLANK($O1635))),"Missing sinks count for light and heavy practical spaces.",
AND($M1635 = "Other",ISBLANK($R1635)), "Invalid unusable type / missing note for other unusable type."
),
" ")</f>
        <v>Missing space use.</v>
      </c>
    </row>
    <row r="1636" spans="2:23" ht="15.75" x14ac:dyDescent="0.25">
      <c r="B1636" s="143"/>
      <c r="C1636" s="144"/>
      <c r="D1636" s="144"/>
      <c r="E1636" s="144"/>
      <c r="F1636" s="147" t="str" cm="1">
        <f t="array" ref="F1636">_xlfn.IFNA(CONCATENATE(_xlfn.IFS($D1636="Mezzanine",LEFT($D1636,1), $D1636="Ground Floor",LEFT($D1636,1),$D1636="Basment ",LEFT($D1636,1), $D1636="1st Floor", "0"&amp;LEFT($D1636,1), $D1636="2nd Floor", "0"&amp;LEFT($D1636,1), $D1636="3rd Floor", "0"&amp;LEFT($D1636,1), $D1636="4th Floor", "0"&amp;LEFT($D1636,1), $D1636="5th Floor", "0"&amp;LEFT($D1636,1), $D1636="6th Floor", "0"&amp;LEFT($D1636,1),$D1636="7th Floor", "0"&amp;LEFT($D1636,1),$D1636="8th Floor", "0"&amp;LEFT($D1636,1),$D1636="9th Floor", "0"&amp;LEFT($D1636,1),$D1636="10th Floor", LEFT($D1636,2),$D1636="11th Floor", LEFT($D1636,2),$D1636="12th Floor", LEFT($D1636,2),$D1636="13th Floor", LEFT($D1636,2), $D1636="Lower Ground", LEFT($D1636)&amp;IF(ISNUMBER(FIND(" ",$D1636)),MID($D1636,FIND(" ",$D1636)+1,1),"")&amp;IF(ISNUMBER(FIND(" ",$D1636,FIND(" ",$D1636)+1)),MID($D1636,FIND(" ",$D1636,FIND(" ",$D1636)+1)+1,1),""),$D1636="Upper Ground", LEFT($D1636)&amp;IF(ISNUMBER(FIND(" ",$D1636)),MID($D1636,FIND(" ",$D1636)+1,1),"")&amp;IF(ISNUMBER(FIND(" ",$D1636,FIND(" ",$D1636)+1)),MID($D1636,FIND(" ",$D1636,FIND(" ",$D1636)+1)+1,1),"")),".0",$E1636), " ")</f>
        <v xml:space="preserve"> </v>
      </c>
      <c r="G1636" s="144"/>
      <c r="H1636" s="144"/>
      <c r="I1636" s="144"/>
      <c r="J1636" s="144"/>
      <c r="K1636" s="144"/>
      <c r="L1636" s="149" t="str" cm="1">
        <f t="array" ref="L1636">_xlfn.IFNA(
_xlfn.IFS(
AND($F1636=" ",$G1636=" ",$H1636=" "),"Please update all three: Surveyor Room Reference, Establishment Room Reference and Establishment Room Name",
AND(OR($I1636="General",$I1636="Open plan/ semi-open general",$I1636="Fitted",$I1636="Light practical (science)",$I1636="Light practical (other)",$I1636="Heavy practical (workshops)",$I1636="Heavy practical (clean)",$I1636="Large",$I1636="Storage"),$J1636=0,$K1636=0),"Please update Net Area or Non-net Area",
AND($B1636&lt;&gt;"OUT",$J1636=0,$I1636&lt;&gt;"Non-net",$M1636="85% Circulation"),"Net area not recorded for spaces with 85% circulation unusable type",
AND(OR($I1636="General",$I1636="Open plan/ semi-open general",$I1636="Fitted",$I1636="Light practical (science)",$I1636="Light practical (other)",$I1636="Heavy practical (workshops)",$I1636="Heavy practical (clean)",$I1636="Large",$I1636="Storage"),OR($J1636=0,ISBLANK($J1636))),"Net area not recorded in net spaces",
AND(OR($I1636="Non-net",$I1636="Outdoor space"),$J1636&gt;0),"Net Area Recorded in Non-net space",
AND($I1636="General",$J1636&gt;90),"This general space is over 90m2, please ensure that this space is entered as separate spaces if it usually used as separate spaces",
AND($I1636="Open plan/ semi-open general",$J1636&lt;27),"Open plan general space under 27m2",
AND(OR($K1636=0,ISBLANK($K1636)), $I1636="Non-net"),"Non-net area not recorded in non-net space"
),
" ")</f>
        <v xml:space="preserve"> </v>
      </c>
      <c r="M1636" s="144"/>
      <c r="N1636" s="144"/>
      <c r="O1636" s="144"/>
      <c r="P1636" s="144"/>
      <c r="Q1636" s="144"/>
      <c r="R1636" s="171"/>
      <c r="S1636" s="147">
        <f>NCA_Calculations!$P$1648</f>
        <v>0</v>
      </c>
      <c r="T1636" s="147">
        <f>NCA_Calculations!$Q$1648</f>
        <v>0</v>
      </c>
      <c r="U1636" s="144"/>
      <c r="V1636" s="144"/>
      <c r="W1636" s="149" t="str" cm="1">
        <f t="array" ref="W1636">_xlfn.IFNA(
_xlfn.IFS(
ISBLANK($U1636),"Missing space use.",
AND('Establishment details'!$C$14="Secondary",$V1636="Classbase"),"Invalid Status type",
AND(OR( $V1636="Classbase", $V1636="Teaching", $V1636="Early years",$V1636="SEND resourced"), NOT(ISBLANK($M1636))),"Space with status type and unusable type.",
AND($V1636= "Classbase",'Establishment details'!$C$22&gt;=10), "Classbase status is only valid in schools with a primary element.",
AND($I1636= "Large",$N1636 &gt; 3.5), "Large rooms with less than 3.5m height.",
AND(OR($V1636="Light practical (science)",$V1636="Light practical (science)",$V1636="Heavy practical (workshops)", $V1636="Heavy practical (clean)"), OR($O1636=0,ISBLANK($O1636))),"Missing sinks count for light and heavy practical spaces.",
AND($M1636 = "Other",ISBLANK($R1636)), "Invalid unusable type / missing note for other unusable type."
),
" ")</f>
        <v>Missing space use.</v>
      </c>
    </row>
    <row r="1637" spans="2:23" ht="15.75" x14ac:dyDescent="0.25">
      <c r="B1637" s="143"/>
      <c r="C1637" s="144"/>
      <c r="D1637" s="144"/>
      <c r="E1637" s="144"/>
      <c r="F1637" s="147" t="str" cm="1">
        <f t="array" ref="F1637">_xlfn.IFNA(CONCATENATE(_xlfn.IFS($D1637="Mezzanine",LEFT($D1637,1), $D1637="Ground Floor",LEFT($D1637,1),$D1637="Basment ",LEFT($D1637,1), $D1637="1st Floor", "0"&amp;LEFT($D1637,1), $D1637="2nd Floor", "0"&amp;LEFT($D1637,1), $D1637="3rd Floor", "0"&amp;LEFT($D1637,1), $D1637="4th Floor", "0"&amp;LEFT($D1637,1), $D1637="5th Floor", "0"&amp;LEFT($D1637,1), $D1637="6th Floor", "0"&amp;LEFT($D1637,1),$D1637="7th Floor", "0"&amp;LEFT($D1637,1),$D1637="8th Floor", "0"&amp;LEFT($D1637,1),$D1637="9th Floor", "0"&amp;LEFT($D1637,1),$D1637="10th Floor", LEFT($D1637,2),$D1637="11th Floor", LEFT($D1637,2),$D1637="12th Floor", LEFT($D1637,2),$D1637="13th Floor", LEFT($D1637,2), $D1637="Lower Ground", LEFT($D1637)&amp;IF(ISNUMBER(FIND(" ",$D1637)),MID($D1637,FIND(" ",$D1637)+1,1),"")&amp;IF(ISNUMBER(FIND(" ",$D1637,FIND(" ",$D1637)+1)),MID($D1637,FIND(" ",$D1637,FIND(" ",$D1637)+1)+1,1),""),$D1637="Upper Ground", LEFT($D1637)&amp;IF(ISNUMBER(FIND(" ",$D1637)),MID($D1637,FIND(" ",$D1637)+1,1),"")&amp;IF(ISNUMBER(FIND(" ",$D1637,FIND(" ",$D1637)+1)),MID($D1637,FIND(" ",$D1637,FIND(" ",$D1637)+1)+1,1),"")),".0",$E1637), " ")</f>
        <v xml:space="preserve"> </v>
      </c>
      <c r="G1637" s="144"/>
      <c r="H1637" s="144"/>
      <c r="I1637" s="144"/>
      <c r="J1637" s="144"/>
      <c r="K1637" s="144"/>
      <c r="L1637" s="149" t="str" cm="1">
        <f t="array" ref="L1637">_xlfn.IFNA(
_xlfn.IFS(
AND($F1637=" ",$G1637=" ",$H1637=" "),"Please update all three: Surveyor Room Reference, Establishment Room Reference and Establishment Room Name",
AND(OR($I1637="General",$I1637="Open plan/ semi-open general",$I1637="Fitted",$I1637="Light practical (science)",$I1637="Light practical (other)",$I1637="Heavy practical (workshops)",$I1637="Heavy practical (clean)",$I1637="Large",$I1637="Storage"),$J1637=0,$K1637=0),"Please update Net Area or Non-net Area",
AND($B1637&lt;&gt;"OUT",$J1637=0,$I1637&lt;&gt;"Non-net",$M1637="85% Circulation"),"Net area not recorded for spaces with 85% circulation unusable type",
AND(OR($I1637="General",$I1637="Open plan/ semi-open general",$I1637="Fitted",$I1637="Light practical (science)",$I1637="Light practical (other)",$I1637="Heavy practical (workshops)",$I1637="Heavy practical (clean)",$I1637="Large",$I1637="Storage"),OR($J1637=0,ISBLANK($J1637))),"Net area not recorded in net spaces",
AND(OR($I1637="Non-net",$I1637="Outdoor space"),$J1637&gt;0),"Net Area Recorded in Non-net space",
AND($I1637="General",$J1637&gt;90),"This general space is over 90m2, please ensure that this space is entered as separate spaces if it usually used as separate spaces",
AND($I1637="Open plan/ semi-open general",$J1637&lt;27),"Open plan general space under 27m2",
AND(OR($K1637=0,ISBLANK($K1637)), $I1637="Non-net"),"Non-net area not recorded in non-net space"
),
" ")</f>
        <v xml:space="preserve"> </v>
      </c>
      <c r="M1637" s="144"/>
      <c r="N1637" s="144"/>
      <c r="O1637" s="144"/>
      <c r="P1637" s="144"/>
      <c r="Q1637" s="144"/>
      <c r="R1637" s="171"/>
      <c r="S1637" s="147">
        <f>NCA_Calculations!$P$1649</f>
        <v>0</v>
      </c>
      <c r="T1637" s="147">
        <f>NCA_Calculations!$Q$1649</f>
        <v>0</v>
      </c>
      <c r="U1637" s="144"/>
      <c r="V1637" s="144"/>
      <c r="W1637" s="149" t="str" cm="1">
        <f t="array" ref="W1637">_xlfn.IFNA(
_xlfn.IFS(
ISBLANK($U1637),"Missing space use.",
AND('Establishment details'!$C$14="Secondary",$V1637="Classbase"),"Invalid Status type",
AND(OR( $V1637="Classbase", $V1637="Teaching", $V1637="Early years",$V1637="SEND resourced"), NOT(ISBLANK($M1637))),"Space with status type and unusable type.",
AND($V1637= "Classbase",'Establishment details'!$C$22&gt;=10), "Classbase status is only valid in schools with a primary element.",
AND($I1637= "Large",$N1637 &gt; 3.5), "Large rooms with less than 3.5m height.",
AND(OR($V1637="Light practical (science)",$V1637="Light practical (science)",$V1637="Heavy practical (workshops)", $V1637="Heavy practical (clean)"), OR($O1637=0,ISBLANK($O1637))),"Missing sinks count for light and heavy practical spaces.",
AND($M1637 = "Other",ISBLANK($R1637)), "Invalid unusable type / missing note for other unusable type."
),
" ")</f>
        <v>Missing space use.</v>
      </c>
    </row>
    <row r="1638" spans="2:23" ht="15.75" x14ac:dyDescent="0.25">
      <c r="B1638" s="143"/>
      <c r="C1638" s="144"/>
      <c r="D1638" s="144"/>
      <c r="E1638" s="144"/>
      <c r="F1638" s="147" t="str" cm="1">
        <f t="array" ref="F1638">_xlfn.IFNA(CONCATENATE(_xlfn.IFS($D1638="Mezzanine",LEFT($D1638,1), $D1638="Ground Floor",LEFT($D1638,1),$D1638="Basment ",LEFT($D1638,1), $D1638="1st Floor", "0"&amp;LEFT($D1638,1), $D1638="2nd Floor", "0"&amp;LEFT($D1638,1), $D1638="3rd Floor", "0"&amp;LEFT($D1638,1), $D1638="4th Floor", "0"&amp;LEFT($D1638,1), $D1638="5th Floor", "0"&amp;LEFT($D1638,1), $D1638="6th Floor", "0"&amp;LEFT($D1638,1),$D1638="7th Floor", "0"&amp;LEFT($D1638,1),$D1638="8th Floor", "0"&amp;LEFT($D1638,1),$D1638="9th Floor", "0"&amp;LEFT($D1638,1),$D1638="10th Floor", LEFT($D1638,2),$D1638="11th Floor", LEFT($D1638,2),$D1638="12th Floor", LEFT($D1638,2),$D1638="13th Floor", LEFT($D1638,2), $D1638="Lower Ground", LEFT($D1638)&amp;IF(ISNUMBER(FIND(" ",$D1638)),MID($D1638,FIND(" ",$D1638)+1,1),"")&amp;IF(ISNUMBER(FIND(" ",$D1638,FIND(" ",$D1638)+1)),MID($D1638,FIND(" ",$D1638,FIND(" ",$D1638)+1)+1,1),""),$D1638="Upper Ground", LEFT($D1638)&amp;IF(ISNUMBER(FIND(" ",$D1638)),MID($D1638,FIND(" ",$D1638)+1,1),"")&amp;IF(ISNUMBER(FIND(" ",$D1638,FIND(" ",$D1638)+1)),MID($D1638,FIND(" ",$D1638,FIND(" ",$D1638)+1)+1,1),"")),".0",$E1638), " ")</f>
        <v xml:space="preserve"> </v>
      </c>
      <c r="G1638" s="144"/>
      <c r="H1638" s="144"/>
      <c r="I1638" s="144"/>
      <c r="J1638" s="144"/>
      <c r="K1638" s="144"/>
      <c r="L1638" s="149" t="str" cm="1">
        <f t="array" ref="L1638">_xlfn.IFNA(
_xlfn.IFS(
AND($F1638=" ",$G1638=" ",$H1638=" "),"Please update all three: Surveyor Room Reference, Establishment Room Reference and Establishment Room Name",
AND(OR($I1638="General",$I1638="Open plan/ semi-open general",$I1638="Fitted",$I1638="Light practical (science)",$I1638="Light practical (other)",$I1638="Heavy practical (workshops)",$I1638="Heavy practical (clean)",$I1638="Large",$I1638="Storage"),$J1638=0,$K1638=0),"Please update Net Area or Non-net Area",
AND($B1638&lt;&gt;"OUT",$J1638=0,$I1638&lt;&gt;"Non-net",$M1638="85% Circulation"),"Net area not recorded for spaces with 85% circulation unusable type",
AND(OR($I1638="General",$I1638="Open plan/ semi-open general",$I1638="Fitted",$I1638="Light practical (science)",$I1638="Light practical (other)",$I1638="Heavy practical (workshops)",$I1638="Heavy practical (clean)",$I1638="Large",$I1638="Storage"),OR($J1638=0,ISBLANK($J1638))),"Net area not recorded in net spaces",
AND(OR($I1638="Non-net",$I1638="Outdoor space"),$J1638&gt;0),"Net Area Recorded in Non-net space",
AND($I1638="General",$J1638&gt;90),"This general space is over 90m2, please ensure that this space is entered as separate spaces if it usually used as separate spaces",
AND($I1638="Open plan/ semi-open general",$J1638&lt;27),"Open plan general space under 27m2",
AND(OR($K1638=0,ISBLANK($K1638)), $I1638="Non-net"),"Non-net area not recorded in non-net space"
),
" ")</f>
        <v xml:space="preserve"> </v>
      </c>
      <c r="M1638" s="144"/>
      <c r="N1638" s="144"/>
      <c r="O1638" s="144"/>
      <c r="P1638" s="144"/>
      <c r="Q1638" s="144"/>
      <c r="R1638" s="171"/>
      <c r="S1638" s="147">
        <f>NCA_Calculations!$P$1650</f>
        <v>0</v>
      </c>
      <c r="T1638" s="147">
        <f>NCA_Calculations!$Q$1650</f>
        <v>0</v>
      </c>
      <c r="U1638" s="144"/>
      <c r="V1638" s="144"/>
      <c r="W1638" s="149" t="str" cm="1">
        <f t="array" ref="W1638">_xlfn.IFNA(
_xlfn.IFS(
ISBLANK($U1638),"Missing space use.",
AND('Establishment details'!$C$14="Secondary",$V1638="Classbase"),"Invalid Status type",
AND(OR( $V1638="Classbase", $V1638="Teaching", $V1638="Early years",$V1638="SEND resourced"), NOT(ISBLANK($M1638))),"Space with status type and unusable type.",
AND($V1638= "Classbase",'Establishment details'!$C$22&gt;=10), "Classbase status is only valid in schools with a primary element.",
AND($I1638= "Large",$N1638 &gt; 3.5), "Large rooms with less than 3.5m height.",
AND(OR($V1638="Light practical (science)",$V1638="Light practical (science)",$V1638="Heavy practical (workshops)", $V1638="Heavy practical (clean)"), OR($O1638=0,ISBLANK($O1638))),"Missing sinks count for light and heavy practical spaces.",
AND($M1638 = "Other",ISBLANK($R1638)), "Invalid unusable type / missing note for other unusable type."
),
" ")</f>
        <v>Missing space use.</v>
      </c>
    </row>
    <row r="1639" spans="2:23" ht="15.75" x14ac:dyDescent="0.25">
      <c r="B1639" s="143"/>
      <c r="C1639" s="144"/>
      <c r="D1639" s="144"/>
      <c r="E1639" s="144"/>
      <c r="F1639" s="147" t="str" cm="1">
        <f t="array" ref="F1639">_xlfn.IFNA(CONCATENATE(_xlfn.IFS($D1639="Mezzanine",LEFT($D1639,1), $D1639="Ground Floor",LEFT($D1639,1),$D1639="Basment ",LEFT($D1639,1), $D1639="1st Floor", "0"&amp;LEFT($D1639,1), $D1639="2nd Floor", "0"&amp;LEFT($D1639,1), $D1639="3rd Floor", "0"&amp;LEFT($D1639,1), $D1639="4th Floor", "0"&amp;LEFT($D1639,1), $D1639="5th Floor", "0"&amp;LEFT($D1639,1), $D1639="6th Floor", "0"&amp;LEFT($D1639,1),$D1639="7th Floor", "0"&amp;LEFT($D1639,1),$D1639="8th Floor", "0"&amp;LEFT($D1639,1),$D1639="9th Floor", "0"&amp;LEFT($D1639,1),$D1639="10th Floor", LEFT($D1639,2),$D1639="11th Floor", LEFT($D1639,2),$D1639="12th Floor", LEFT($D1639,2),$D1639="13th Floor", LEFT($D1639,2), $D1639="Lower Ground", LEFT($D1639)&amp;IF(ISNUMBER(FIND(" ",$D1639)),MID($D1639,FIND(" ",$D1639)+1,1),"")&amp;IF(ISNUMBER(FIND(" ",$D1639,FIND(" ",$D1639)+1)),MID($D1639,FIND(" ",$D1639,FIND(" ",$D1639)+1)+1,1),""),$D1639="Upper Ground", LEFT($D1639)&amp;IF(ISNUMBER(FIND(" ",$D1639)),MID($D1639,FIND(" ",$D1639)+1,1),"")&amp;IF(ISNUMBER(FIND(" ",$D1639,FIND(" ",$D1639)+1)),MID($D1639,FIND(" ",$D1639,FIND(" ",$D1639)+1)+1,1),"")),".0",$E1639), " ")</f>
        <v xml:space="preserve"> </v>
      </c>
      <c r="G1639" s="144"/>
      <c r="H1639" s="144"/>
      <c r="I1639" s="144"/>
      <c r="J1639" s="144"/>
      <c r="K1639" s="144"/>
      <c r="L1639" s="149" t="str" cm="1">
        <f t="array" ref="L1639">_xlfn.IFNA(
_xlfn.IFS(
AND($F1639=" ",$G1639=" ",$H1639=" "),"Please update all three: Surveyor Room Reference, Establishment Room Reference and Establishment Room Name",
AND(OR($I1639="General",$I1639="Open plan/ semi-open general",$I1639="Fitted",$I1639="Light practical (science)",$I1639="Light practical (other)",$I1639="Heavy practical (workshops)",$I1639="Heavy practical (clean)",$I1639="Large",$I1639="Storage"),$J1639=0,$K1639=0),"Please update Net Area or Non-net Area",
AND($B1639&lt;&gt;"OUT",$J1639=0,$I1639&lt;&gt;"Non-net",$M1639="85% Circulation"),"Net area not recorded for spaces with 85% circulation unusable type",
AND(OR($I1639="General",$I1639="Open plan/ semi-open general",$I1639="Fitted",$I1639="Light practical (science)",$I1639="Light practical (other)",$I1639="Heavy practical (workshops)",$I1639="Heavy practical (clean)",$I1639="Large",$I1639="Storage"),OR($J1639=0,ISBLANK($J1639))),"Net area not recorded in net spaces",
AND(OR($I1639="Non-net",$I1639="Outdoor space"),$J1639&gt;0),"Net Area Recorded in Non-net space",
AND($I1639="General",$J1639&gt;90),"This general space is over 90m2, please ensure that this space is entered as separate spaces if it usually used as separate spaces",
AND($I1639="Open plan/ semi-open general",$J1639&lt;27),"Open plan general space under 27m2",
AND(OR($K1639=0,ISBLANK($K1639)), $I1639="Non-net"),"Non-net area not recorded in non-net space"
),
" ")</f>
        <v xml:space="preserve"> </v>
      </c>
      <c r="M1639" s="144"/>
      <c r="N1639" s="144"/>
      <c r="O1639" s="144"/>
      <c r="P1639" s="144"/>
      <c r="Q1639" s="144"/>
      <c r="R1639" s="171"/>
      <c r="S1639" s="147">
        <f>NCA_Calculations!$P$1651</f>
        <v>0</v>
      </c>
      <c r="T1639" s="147">
        <f>NCA_Calculations!$Q$1651</f>
        <v>0</v>
      </c>
      <c r="U1639" s="144"/>
      <c r="V1639" s="144"/>
      <c r="W1639" s="149" t="str" cm="1">
        <f t="array" ref="W1639">_xlfn.IFNA(
_xlfn.IFS(
ISBLANK($U1639),"Missing space use.",
AND('Establishment details'!$C$14="Secondary",$V1639="Classbase"),"Invalid Status type",
AND(OR( $V1639="Classbase", $V1639="Teaching", $V1639="Early years",$V1639="SEND resourced"), NOT(ISBLANK($M1639))),"Space with status type and unusable type.",
AND($V1639= "Classbase",'Establishment details'!$C$22&gt;=10), "Classbase status is only valid in schools with a primary element.",
AND($I1639= "Large",$N1639 &gt; 3.5), "Large rooms with less than 3.5m height.",
AND(OR($V1639="Light practical (science)",$V1639="Light practical (science)",$V1639="Heavy practical (workshops)", $V1639="Heavy practical (clean)"), OR($O1639=0,ISBLANK($O1639))),"Missing sinks count for light and heavy practical spaces.",
AND($M1639 = "Other",ISBLANK($R1639)), "Invalid unusable type / missing note for other unusable type."
),
" ")</f>
        <v>Missing space use.</v>
      </c>
    </row>
    <row r="1640" spans="2:23" ht="15.75" x14ac:dyDescent="0.25">
      <c r="B1640" s="143"/>
      <c r="C1640" s="144"/>
      <c r="D1640" s="144"/>
      <c r="E1640" s="144"/>
      <c r="F1640" s="147" t="str" cm="1">
        <f t="array" ref="F1640">_xlfn.IFNA(CONCATENATE(_xlfn.IFS($D1640="Mezzanine",LEFT($D1640,1), $D1640="Ground Floor",LEFT($D1640,1),$D1640="Basment ",LEFT($D1640,1), $D1640="1st Floor", "0"&amp;LEFT($D1640,1), $D1640="2nd Floor", "0"&amp;LEFT($D1640,1), $D1640="3rd Floor", "0"&amp;LEFT($D1640,1), $D1640="4th Floor", "0"&amp;LEFT($D1640,1), $D1640="5th Floor", "0"&amp;LEFT($D1640,1), $D1640="6th Floor", "0"&amp;LEFT($D1640,1),$D1640="7th Floor", "0"&amp;LEFT($D1640,1),$D1640="8th Floor", "0"&amp;LEFT($D1640,1),$D1640="9th Floor", "0"&amp;LEFT($D1640,1),$D1640="10th Floor", LEFT($D1640,2),$D1640="11th Floor", LEFT($D1640,2),$D1640="12th Floor", LEFT($D1640,2),$D1640="13th Floor", LEFT($D1640,2), $D1640="Lower Ground", LEFT($D1640)&amp;IF(ISNUMBER(FIND(" ",$D1640)),MID($D1640,FIND(" ",$D1640)+1,1),"")&amp;IF(ISNUMBER(FIND(" ",$D1640,FIND(" ",$D1640)+1)),MID($D1640,FIND(" ",$D1640,FIND(" ",$D1640)+1)+1,1),""),$D1640="Upper Ground", LEFT($D1640)&amp;IF(ISNUMBER(FIND(" ",$D1640)),MID($D1640,FIND(" ",$D1640)+1,1),"")&amp;IF(ISNUMBER(FIND(" ",$D1640,FIND(" ",$D1640)+1)),MID($D1640,FIND(" ",$D1640,FIND(" ",$D1640)+1)+1,1),"")),".0",$E1640), " ")</f>
        <v xml:space="preserve"> </v>
      </c>
      <c r="G1640" s="144"/>
      <c r="H1640" s="144"/>
      <c r="I1640" s="144"/>
      <c r="J1640" s="144"/>
      <c r="K1640" s="144"/>
      <c r="L1640" s="149" t="str" cm="1">
        <f t="array" ref="L1640">_xlfn.IFNA(
_xlfn.IFS(
AND($F1640=" ",$G1640=" ",$H1640=" "),"Please update all three: Surveyor Room Reference, Establishment Room Reference and Establishment Room Name",
AND(OR($I1640="General",$I1640="Open plan/ semi-open general",$I1640="Fitted",$I1640="Light practical (science)",$I1640="Light practical (other)",$I1640="Heavy practical (workshops)",$I1640="Heavy practical (clean)",$I1640="Large",$I1640="Storage"),$J1640=0,$K1640=0),"Please update Net Area or Non-net Area",
AND($B1640&lt;&gt;"OUT",$J1640=0,$I1640&lt;&gt;"Non-net",$M1640="85% Circulation"),"Net area not recorded for spaces with 85% circulation unusable type",
AND(OR($I1640="General",$I1640="Open plan/ semi-open general",$I1640="Fitted",$I1640="Light practical (science)",$I1640="Light practical (other)",$I1640="Heavy practical (workshops)",$I1640="Heavy practical (clean)",$I1640="Large",$I1640="Storage"),OR($J1640=0,ISBLANK($J1640))),"Net area not recorded in net spaces",
AND(OR($I1640="Non-net",$I1640="Outdoor space"),$J1640&gt;0),"Net Area Recorded in Non-net space",
AND($I1640="General",$J1640&gt;90),"This general space is over 90m2, please ensure that this space is entered as separate spaces if it usually used as separate spaces",
AND($I1640="Open plan/ semi-open general",$J1640&lt;27),"Open plan general space under 27m2",
AND(OR($K1640=0,ISBLANK($K1640)), $I1640="Non-net"),"Non-net area not recorded in non-net space"
),
" ")</f>
        <v xml:space="preserve"> </v>
      </c>
      <c r="M1640" s="144"/>
      <c r="N1640" s="144"/>
      <c r="O1640" s="144"/>
      <c r="P1640" s="144"/>
      <c r="Q1640" s="144"/>
      <c r="R1640" s="171"/>
      <c r="S1640" s="147">
        <f>NCA_Calculations!$P$1652</f>
        <v>0</v>
      </c>
      <c r="T1640" s="147">
        <f>NCA_Calculations!$Q$1652</f>
        <v>0</v>
      </c>
      <c r="U1640" s="144"/>
      <c r="V1640" s="144"/>
      <c r="W1640" s="149" t="str" cm="1">
        <f t="array" ref="W1640">_xlfn.IFNA(
_xlfn.IFS(
ISBLANK($U1640),"Missing space use.",
AND('Establishment details'!$C$14="Secondary",$V1640="Classbase"),"Invalid Status type",
AND(OR( $V1640="Classbase", $V1640="Teaching", $V1640="Early years",$V1640="SEND resourced"), NOT(ISBLANK($M1640))),"Space with status type and unusable type.",
AND($V1640= "Classbase",'Establishment details'!$C$22&gt;=10), "Classbase status is only valid in schools with a primary element.",
AND($I1640= "Large",$N1640 &gt; 3.5), "Large rooms with less than 3.5m height.",
AND(OR($V1640="Light practical (science)",$V1640="Light practical (science)",$V1640="Heavy practical (workshops)", $V1640="Heavy practical (clean)"), OR($O1640=0,ISBLANK($O1640))),"Missing sinks count for light and heavy practical spaces.",
AND($M1640 = "Other",ISBLANK($R1640)), "Invalid unusable type / missing note for other unusable type."
),
" ")</f>
        <v>Missing space use.</v>
      </c>
    </row>
    <row r="1641" spans="2:23" ht="15.75" x14ac:dyDescent="0.25">
      <c r="B1641" s="143"/>
      <c r="C1641" s="144"/>
      <c r="D1641" s="144"/>
      <c r="E1641" s="144"/>
      <c r="F1641" s="147" t="str" cm="1">
        <f t="array" ref="F1641">_xlfn.IFNA(CONCATENATE(_xlfn.IFS($D1641="Mezzanine",LEFT($D1641,1), $D1641="Ground Floor",LEFT($D1641,1),$D1641="Basment ",LEFT($D1641,1), $D1641="1st Floor", "0"&amp;LEFT($D1641,1), $D1641="2nd Floor", "0"&amp;LEFT($D1641,1), $D1641="3rd Floor", "0"&amp;LEFT($D1641,1), $D1641="4th Floor", "0"&amp;LEFT($D1641,1), $D1641="5th Floor", "0"&amp;LEFT($D1641,1), $D1641="6th Floor", "0"&amp;LEFT($D1641,1),$D1641="7th Floor", "0"&amp;LEFT($D1641,1),$D1641="8th Floor", "0"&amp;LEFT($D1641,1),$D1641="9th Floor", "0"&amp;LEFT($D1641,1),$D1641="10th Floor", LEFT($D1641,2),$D1641="11th Floor", LEFT($D1641,2),$D1641="12th Floor", LEFT($D1641,2),$D1641="13th Floor", LEFT($D1641,2), $D1641="Lower Ground", LEFT($D1641)&amp;IF(ISNUMBER(FIND(" ",$D1641)),MID($D1641,FIND(" ",$D1641)+1,1),"")&amp;IF(ISNUMBER(FIND(" ",$D1641,FIND(" ",$D1641)+1)),MID($D1641,FIND(" ",$D1641,FIND(" ",$D1641)+1)+1,1),""),$D1641="Upper Ground", LEFT($D1641)&amp;IF(ISNUMBER(FIND(" ",$D1641)),MID($D1641,FIND(" ",$D1641)+1,1),"")&amp;IF(ISNUMBER(FIND(" ",$D1641,FIND(" ",$D1641)+1)),MID($D1641,FIND(" ",$D1641,FIND(" ",$D1641)+1)+1,1),"")),".0",$E1641), " ")</f>
        <v xml:space="preserve"> </v>
      </c>
      <c r="G1641" s="144"/>
      <c r="H1641" s="144"/>
      <c r="I1641" s="144"/>
      <c r="J1641" s="144"/>
      <c r="K1641" s="144"/>
      <c r="L1641" s="149" t="str" cm="1">
        <f t="array" ref="L1641">_xlfn.IFNA(
_xlfn.IFS(
AND($F1641=" ",$G1641=" ",$H1641=" "),"Please update all three: Surveyor Room Reference, Establishment Room Reference and Establishment Room Name",
AND(OR($I1641="General",$I1641="Open plan/ semi-open general",$I1641="Fitted",$I1641="Light practical (science)",$I1641="Light practical (other)",$I1641="Heavy practical (workshops)",$I1641="Heavy practical (clean)",$I1641="Large",$I1641="Storage"),$J1641=0,$K1641=0),"Please update Net Area or Non-net Area",
AND($B1641&lt;&gt;"OUT",$J1641=0,$I1641&lt;&gt;"Non-net",$M1641="85% Circulation"),"Net area not recorded for spaces with 85% circulation unusable type",
AND(OR($I1641="General",$I1641="Open plan/ semi-open general",$I1641="Fitted",$I1641="Light practical (science)",$I1641="Light practical (other)",$I1641="Heavy practical (workshops)",$I1641="Heavy practical (clean)",$I1641="Large",$I1641="Storage"),OR($J1641=0,ISBLANK($J1641))),"Net area not recorded in net spaces",
AND(OR($I1641="Non-net",$I1641="Outdoor space"),$J1641&gt;0),"Net Area Recorded in Non-net space",
AND($I1641="General",$J1641&gt;90),"This general space is over 90m2, please ensure that this space is entered as separate spaces if it usually used as separate spaces",
AND($I1641="Open plan/ semi-open general",$J1641&lt;27),"Open plan general space under 27m2",
AND(OR($K1641=0,ISBLANK($K1641)), $I1641="Non-net"),"Non-net area not recorded in non-net space"
),
" ")</f>
        <v xml:space="preserve"> </v>
      </c>
      <c r="M1641" s="144"/>
      <c r="N1641" s="144"/>
      <c r="O1641" s="144"/>
      <c r="P1641" s="144"/>
      <c r="Q1641" s="144"/>
      <c r="R1641" s="171"/>
      <c r="S1641" s="147">
        <f>NCA_Calculations!$P$1653</f>
        <v>0</v>
      </c>
      <c r="T1641" s="147">
        <f>NCA_Calculations!$Q$1653</f>
        <v>0</v>
      </c>
      <c r="U1641" s="144"/>
      <c r="V1641" s="144"/>
      <c r="W1641" s="149" t="str" cm="1">
        <f t="array" ref="W1641">_xlfn.IFNA(
_xlfn.IFS(
ISBLANK($U1641),"Missing space use.",
AND('Establishment details'!$C$14="Secondary",$V1641="Classbase"),"Invalid Status type",
AND(OR( $V1641="Classbase", $V1641="Teaching", $V1641="Early years",$V1641="SEND resourced"), NOT(ISBLANK($M1641))),"Space with status type and unusable type.",
AND($V1641= "Classbase",'Establishment details'!$C$22&gt;=10), "Classbase status is only valid in schools with a primary element.",
AND($I1641= "Large",$N1641 &gt; 3.5), "Large rooms with less than 3.5m height.",
AND(OR($V1641="Light practical (science)",$V1641="Light practical (science)",$V1641="Heavy practical (workshops)", $V1641="Heavy practical (clean)"), OR($O1641=0,ISBLANK($O1641))),"Missing sinks count for light and heavy practical spaces.",
AND($M1641 = "Other",ISBLANK($R1641)), "Invalid unusable type / missing note for other unusable type."
),
" ")</f>
        <v>Missing space use.</v>
      </c>
    </row>
    <row r="1642" spans="2:23" ht="15.75" x14ac:dyDescent="0.25">
      <c r="B1642" s="143"/>
      <c r="C1642" s="144"/>
      <c r="D1642" s="144"/>
      <c r="E1642" s="144"/>
      <c r="F1642" s="147" t="str" cm="1">
        <f t="array" ref="F1642">_xlfn.IFNA(CONCATENATE(_xlfn.IFS($D1642="Mezzanine",LEFT($D1642,1), $D1642="Ground Floor",LEFT($D1642,1),$D1642="Basment ",LEFT($D1642,1), $D1642="1st Floor", "0"&amp;LEFT($D1642,1), $D1642="2nd Floor", "0"&amp;LEFT($D1642,1), $D1642="3rd Floor", "0"&amp;LEFT($D1642,1), $D1642="4th Floor", "0"&amp;LEFT($D1642,1), $D1642="5th Floor", "0"&amp;LEFT($D1642,1), $D1642="6th Floor", "0"&amp;LEFT($D1642,1),$D1642="7th Floor", "0"&amp;LEFT($D1642,1),$D1642="8th Floor", "0"&amp;LEFT($D1642,1),$D1642="9th Floor", "0"&amp;LEFT($D1642,1),$D1642="10th Floor", LEFT($D1642,2),$D1642="11th Floor", LEFT($D1642,2),$D1642="12th Floor", LEFT($D1642,2),$D1642="13th Floor", LEFT($D1642,2), $D1642="Lower Ground", LEFT($D1642)&amp;IF(ISNUMBER(FIND(" ",$D1642)),MID($D1642,FIND(" ",$D1642)+1,1),"")&amp;IF(ISNUMBER(FIND(" ",$D1642,FIND(" ",$D1642)+1)),MID($D1642,FIND(" ",$D1642,FIND(" ",$D1642)+1)+1,1),""),$D1642="Upper Ground", LEFT($D1642)&amp;IF(ISNUMBER(FIND(" ",$D1642)),MID($D1642,FIND(" ",$D1642)+1,1),"")&amp;IF(ISNUMBER(FIND(" ",$D1642,FIND(" ",$D1642)+1)),MID($D1642,FIND(" ",$D1642,FIND(" ",$D1642)+1)+1,1),"")),".0",$E1642), " ")</f>
        <v xml:space="preserve"> </v>
      </c>
      <c r="G1642" s="144"/>
      <c r="H1642" s="144"/>
      <c r="I1642" s="144"/>
      <c r="J1642" s="144"/>
      <c r="K1642" s="144"/>
      <c r="L1642" s="149" t="str" cm="1">
        <f t="array" ref="L1642">_xlfn.IFNA(
_xlfn.IFS(
AND($F1642=" ",$G1642=" ",$H1642=" "),"Please update all three: Surveyor Room Reference, Establishment Room Reference and Establishment Room Name",
AND(OR($I1642="General",$I1642="Open plan/ semi-open general",$I1642="Fitted",$I1642="Light practical (science)",$I1642="Light practical (other)",$I1642="Heavy practical (workshops)",$I1642="Heavy practical (clean)",$I1642="Large",$I1642="Storage"),$J1642=0,$K1642=0),"Please update Net Area or Non-net Area",
AND($B1642&lt;&gt;"OUT",$J1642=0,$I1642&lt;&gt;"Non-net",$M1642="85% Circulation"),"Net area not recorded for spaces with 85% circulation unusable type",
AND(OR($I1642="General",$I1642="Open plan/ semi-open general",$I1642="Fitted",$I1642="Light practical (science)",$I1642="Light practical (other)",$I1642="Heavy practical (workshops)",$I1642="Heavy practical (clean)",$I1642="Large",$I1642="Storage"),OR($J1642=0,ISBLANK($J1642))),"Net area not recorded in net spaces",
AND(OR($I1642="Non-net",$I1642="Outdoor space"),$J1642&gt;0),"Net Area Recorded in Non-net space",
AND($I1642="General",$J1642&gt;90),"This general space is over 90m2, please ensure that this space is entered as separate spaces if it usually used as separate spaces",
AND($I1642="Open plan/ semi-open general",$J1642&lt;27),"Open plan general space under 27m2",
AND(OR($K1642=0,ISBLANK($K1642)), $I1642="Non-net"),"Non-net area not recorded in non-net space"
),
" ")</f>
        <v xml:space="preserve"> </v>
      </c>
      <c r="M1642" s="144"/>
      <c r="N1642" s="144"/>
      <c r="O1642" s="144"/>
      <c r="P1642" s="144"/>
      <c r="Q1642" s="144"/>
      <c r="R1642" s="171"/>
      <c r="S1642" s="147">
        <f>NCA_Calculations!$P$1654</f>
        <v>0</v>
      </c>
      <c r="T1642" s="147">
        <f>NCA_Calculations!$Q$1654</f>
        <v>0</v>
      </c>
      <c r="U1642" s="144"/>
      <c r="V1642" s="144"/>
      <c r="W1642" s="149" t="str" cm="1">
        <f t="array" ref="W1642">_xlfn.IFNA(
_xlfn.IFS(
ISBLANK($U1642),"Missing space use.",
AND('Establishment details'!$C$14="Secondary",$V1642="Classbase"),"Invalid Status type",
AND(OR( $V1642="Classbase", $V1642="Teaching", $V1642="Early years",$V1642="SEND resourced"), NOT(ISBLANK($M1642))),"Space with status type and unusable type.",
AND($V1642= "Classbase",'Establishment details'!$C$22&gt;=10), "Classbase status is only valid in schools with a primary element.",
AND($I1642= "Large",$N1642 &gt; 3.5), "Large rooms with less than 3.5m height.",
AND(OR($V1642="Light practical (science)",$V1642="Light practical (science)",$V1642="Heavy practical (workshops)", $V1642="Heavy practical (clean)"), OR($O1642=0,ISBLANK($O1642))),"Missing sinks count for light and heavy practical spaces.",
AND($M1642 = "Other",ISBLANK($R1642)), "Invalid unusable type / missing note for other unusable type."
),
" ")</f>
        <v>Missing space use.</v>
      </c>
    </row>
    <row r="1643" spans="2:23" ht="15.75" x14ac:dyDescent="0.25">
      <c r="B1643" s="143"/>
      <c r="C1643" s="144"/>
      <c r="D1643" s="144"/>
      <c r="E1643" s="144"/>
      <c r="F1643" s="147" t="str" cm="1">
        <f t="array" ref="F1643">_xlfn.IFNA(CONCATENATE(_xlfn.IFS($D1643="Mezzanine",LEFT($D1643,1), $D1643="Ground Floor",LEFT($D1643,1),$D1643="Basment ",LEFT($D1643,1), $D1643="1st Floor", "0"&amp;LEFT($D1643,1), $D1643="2nd Floor", "0"&amp;LEFT($D1643,1), $D1643="3rd Floor", "0"&amp;LEFT($D1643,1), $D1643="4th Floor", "0"&amp;LEFT($D1643,1), $D1643="5th Floor", "0"&amp;LEFT($D1643,1), $D1643="6th Floor", "0"&amp;LEFT($D1643,1),$D1643="7th Floor", "0"&amp;LEFT($D1643,1),$D1643="8th Floor", "0"&amp;LEFT($D1643,1),$D1643="9th Floor", "0"&amp;LEFT($D1643,1),$D1643="10th Floor", LEFT($D1643,2),$D1643="11th Floor", LEFT($D1643,2),$D1643="12th Floor", LEFT($D1643,2),$D1643="13th Floor", LEFT($D1643,2), $D1643="Lower Ground", LEFT($D1643)&amp;IF(ISNUMBER(FIND(" ",$D1643)),MID($D1643,FIND(" ",$D1643)+1,1),"")&amp;IF(ISNUMBER(FIND(" ",$D1643,FIND(" ",$D1643)+1)),MID($D1643,FIND(" ",$D1643,FIND(" ",$D1643)+1)+1,1),""),$D1643="Upper Ground", LEFT($D1643)&amp;IF(ISNUMBER(FIND(" ",$D1643)),MID($D1643,FIND(" ",$D1643)+1,1),"")&amp;IF(ISNUMBER(FIND(" ",$D1643,FIND(" ",$D1643)+1)),MID($D1643,FIND(" ",$D1643,FIND(" ",$D1643)+1)+1,1),"")),".0",$E1643), " ")</f>
        <v xml:space="preserve"> </v>
      </c>
      <c r="G1643" s="144"/>
      <c r="H1643" s="144"/>
      <c r="I1643" s="144"/>
      <c r="J1643" s="144"/>
      <c r="K1643" s="144"/>
      <c r="L1643" s="149" t="str" cm="1">
        <f t="array" ref="L1643">_xlfn.IFNA(
_xlfn.IFS(
AND($F1643=" ",$G1643=" ",$H1643=" "),"Please update all three: Surveyor Room Reference, Establishment Room Reference and Establishment Room Name",
AND(OR($I1643="General",$I1643="Open plan/ semi-open general",$I1643="Fitted",$I1643="Light practical (science)",$I1643="Light practical (other)",$I1643="Heavy practical (workshops)",$I1643="Heavy practical (clean)",$I1643="Large",$I1643="Storage"),$J1643=0,$K1643=0),"Please update Net Area or Non-net Area",
AND($B1643&lt;&gt;"OUT",$J1643=0,$I1643&lt;&gt;"Non-net",$M1643="85% Circulation"),"Net area not recorded for spaces with 85% circulation unusable type",
AND(OR($I1643="General",$I1643="Open plan/ semi-open general",$I1643="Fitted",$I1643="Light practical (science)",$I1643="Light practical (other)",$I1643="Heavy practical (workshops)",$I1643="Heavy practical (clean)",$I1643="Large",$I1643="Storage"),OR($J1643=0,ISBLANK($J1643))),"Net area not recorded in net spaces",
AND(OR($I1643="Non-net",$I1643="Outdoor space"),$J1643&gt;0),"Net Area Recorded in Non-net space",
AND($I1643="General",$J1643&gt;90),"This general space is over 90m2, please ensure that this space is entered as separate spaces if it usually used as separate spaces",
AND($I1643="Open plan/ semi-open general",$J1643&lt;27),"Open plan general space under 27m2",
AND(OR($K1643=0,ISBLANK($K1643)), $I1643="Non-net"),"Non-net area not recorded in non-net space"
),
" ")</f>
        <v xml:space="preserve"> </v>
      </c>
      <c r="M1643" s="144"/>
      <c r="N1643" s="144"/>
      <c r="O1643" s="144"/>
      <c r="P1643" s="144"/>
      <c r="Q1643" s="144"/>
      <c r="R1643" s="171"/>
      <c r="S1643" s="147">
        <f>NCA_Calculations!$P$1655</f>
        <v>0</v>
      </c>
      <c r="T1643" s="147">
        <f>NCA_Calculations!$Q$1655</f>
        <v>0</v>
      </c>
      <c r="U1643" s="144"/>
      <c r="V1643" s="144"/>
      <c r="W1643" s="149" t="str" cm="1">
        <f t="array" ref="W1643">_xlfn.IFNA(
_xlfn.IFS(
ISBLANK($U1643),"Missing space use.",
AND('Establishment details'!$C$14="Secondary",$V1643="Classbase"),"Invalid Status type",
AND(OR( $V1643="Classbase", $V1643="Teaching", $V1643="Early years",$V1643="SEND resourced"), NOT(ISBLANK($M1643))),"Space with status type and unusable type.",
AND($V1643= "Classbase",'Establishment details'!$C$22&gt;=10), "Classbase status is only valid in schools with a primary element.",
AND($I1643= "Large",$N1643 &gt; 3.5), "Large rooms with less than 3.5m height.",
AND(OR($V1643="Light practical (science)",$V1643="Light practical (science)",$V1643="Heavy practical (workshops)", $V1643="Heavy practical (clean)"), OR($O1643=0,ISBLANK($O1643))),"Missing sinks count for light and heavy practical spaces.",
AND($M1643 = "Other",ISBLANK($R1643)), "Invalid unusable type / missing note for other unusable type."
),
" ")</f>
        <v>Missing space use.</v>
      </c>
    </row>
    <row r="1644" spans="2:23" ht="15.75" x14ac:dyDescent="0.25">
      <c r="B1644" s="143"/>
      <c r="C1644" s="144"/>
      <c r="D1644" s="144"/>
      <c r="E1644" s="144"/>
      <c r="F1644" s="147" t="str" cm="1">
        <f t="array" ref="F1644">_xlfn.IFNA(CONCATENATE(_xlfn.IFS($D1644="Mezzanine",LEFT($D1644,1), $D1644="Ground Floor",LEFT($D1644,1),$D1644="Basment ",LEFT($D1644,1), $D1644="1st Floor", "0"&amp;LEFT($D1644,1), $D1644="2nd Floor", "0"&amp;LEFT($D1644,1), $D1644="3rd Floor", "0"&amp;LEFT($D1644,1), $D1644="4th Floor", "0"&amp;LEFT($D1644,1), $D1644="5th Floor", "0"&amp;LEFT($D1644,1), $D1644="6th Floor", "0"&amp;LEFT($D1644,1),$D1644="7th Floor", "0"&amp;LEFT($D1644,1),$D1644="8th Floor", "0"&amp;LEFT($D1644,1),$D1644="9th Floor", "0"&amp;LEFT($D1644,1),$D1644="10th Floor", LEFT($D1644,2),$D1644="11th Floor", LEFT($D1644,2),$D1644="12th Floor", LEFT($D1644,2),$D1644="13th Floor", LEFT($D1644,2), $D1644="Lower Ground", LEFT($D1644)&amp;IF(ISNUMBER(FIND(" ",$D1644)),MID($D1644,FIND(" ",$D1644)+1,1),"")&amp;IF(ISNUMBER(FIND(" ",$D1644,FIND(" ",$D1644)+1)),MID($D1644,FIND(" ",$D1644,FIND(" ",$D1644)+1)+1,1),""),$D1644="Upper Ground", LEFT($D1644)&amp;IF(ISNUMBER(FIND(" ",$D1644)),MID($D1644,FIND(" ",$D1644)+1,1),"")&amp;IF(ISNUMBER(FIND(" ",$D1644,FIND(" ",$D1644)+1)),MID($D1644,FIND(" ",$D1644,FIND(" ",$D1644)+1)+1,1),"")),".0",$E1644), " ")</f>
        <v xml:space="preserve"> </v>
      </c>
      <c r="G1644" s="144"/>
      <c r="H1644" s="144"/>
      <c r="I1644" s="144"/>
      <c r="J1644" s="144"/>
      <c r="K1644" s="144"/>
      <c r="L1644" s="149" t="str" cm="1">
        <f t="array" ref="L1644">_xlfn.IFNA(
_xlfn.IFS(
AND($F1644=" ",$G1644=" ",$H1644=" "),"Please update all three: Surveyor Room Reference, Establishment Room Reference and Establishment Room Name",
AND(OR($I1644="General",$I1644="Open plan/ semi-open general",$I1644="Fitted",$I1644="Light practical (science)",$I1644="Light practical (other)",$I1644="Heavy practical (workshops)",$I1644="Heavy practical (clean)",$I1644="Large",$I1644="Storage"),$J1644=0,$K1644=0),"Please update Net Area or Non-net Area",
AND($B1644&lt;&gt;"OUT",$J1644=0,$I1644&lt;&gt;"Non-net",$M1644="85% Circulation"),"Net area not recorded for spaces with 85% circulation unusable type",
AND(OR($I1644="General",$I1644="Open plan/ semi-open general",$I1644="Fitted",$I1644="Light practical (science)",$I1644="Light practical (other)",$I1644="Heavy practical (workshops)",$I1644="Heavy practical (clean)",$I1644="Large",$I1644="Storage"),OR($J1644=0,ISBLANK($J1644))),"Net area not recorded in net spaces",
AND(OR($I1644="Non-net",$I1644="Outdoor space"),$J1644&gt;0),"Net Area Recorded in Non-net space",
AND($I1644="General",$J1644&gt;90),"This general space is over 90m2, please ensure that this space is entered as separate spaces if it usually used as separate spaces",
AND($I1644="Open plan/ semi-open general",$J1644&lt;27),"Open plan general space under 27m2",
AND(OR($K1644=0,ISBLANK($K1644)), $I1644="Non-net"),"Non-net area not recorded in non-net space"
),
" ")</f>
        <v xml:space="preserve"> </v>
      </c>
      <c r="M1644" s="144"/>
      <c r="N1644" s="144"/>
      <c r="O1644" s="144"/>
      <c r="P1644" s="144"/>
      <c r="Q1644" s="144"/>
      <c r="R1644" s="171"/>
      <c r="S1644" s="147">
        <f>NCA_Calculations!$P$1656</f>
        <v>0</v>
      </c>
      <c r="T1644" s="147">
        <f>NCA_Calculations!$Q$1656</f>
        <v>0</v>
      </c>
      <c r="U1644" s="144"/>
      <c r="V1644" s="144"/>
      <c r="W1644" s="149" t="str" cm="1">
        <f t="array" ref="W1644">_xlfn.IFNA(
_xlfn.IFS(
ISBLANK($U1644),"Missing space use.",
AND('Establishment details'!$C$14="Secondary",$V1644="Classbase"),"Invalid Status type",
AND(OR( $V1644="Classbase", $V1644="Teaching", $V1644="Early years",$V1644="SEND resourced"), NOT(ISBLANK($M1644))),"Space with status type and unusable type.",
AND($V1644= "Classbase",'Establishment details'!$C$22&gt;=10), "Classbase status is only valid in schools with a primary element.",
AND($I1644= "Large",$N1644 &gt; 3.5), "Large rooms with less than 3.5m height.",
AND(OR($V1644="Light practical (science)",$V1644="Light practical (science)",$V1644="Heavy practical (workshops)", $V1644="Heavy practical (clean)"), OR($O1644=0,ISBLANK($O1644))),"Missing sinks count for light and heavy practical spaces.",
AND($M1644 = "Other",ISBLANK($R1644)), "Invalid unusable type / missing note for other unusable type."
),
" ")</f>
        <v>Missing space use.</v>
      </c>
    </row>
    <row r="1645" spans="2:23" ht="15.75" x14ac:dyDescent="0.25">
      <c r="B1645" s="143"/>
      <c r="C1645" s="144"/>
      <c r="D1645" s="144"/>
      <c r="E1645" s="144"/>
      <c r="F1645" s="147" t="str" cm="1">
        <f t="array" ref="F1645">_xlfn.IFNA(CONCATENATE(_xlfn.IFS($D1645="Mezzanine",LEFT($D1645,1), $D1645="Ground Floor",LEFT($D1645,1),$D1645="Basment ",LEFT($D1645,1), $D1645="1st Floor", "0"&amp;LEFT($D1645,1), $D1645="2nd Floor", "0"&amp;LEFT($D1645,1), $D1645="3rd Floor", "0"&amp;LEFT($D1645,1), $D1645="4th Floor", "0"&amp;LEFT($D1645,1), $D1645="5th Floor", "0"&amp;LEFT($D1645,1), $D1645="6th Floor", "0"&amp;LEFT($D1645,1),$D1645="7th Floor", "0"&amp;LEFT($D1645,1),$D1645="8th Floor", "0"&amp;LEFT($D1645,1),$D1645="9th Floor", "0"&amp;LEFT($D1645,1),$D1645="10th Floor", LEFT($D1645,2),$D1645="11th Floor", LEFT($D1645,2),$D1645="12th Floor", LEFT($D1645,2),$D1645="13th Floor", LEFT($D1645,2), $D1645="Lower Ground", LEFT($D1645)&amp;IF(ISNUMBER(FIND(" ",$D1645)),MID($D1645,FIND(" ",$D1645)+1,1),"")&amp;IF(ISNUMBER(FIND(" ",$D1645,FIND(" ",$D1645)+1)),MID($D1645,FIND(" ",$D1645,FIND(" ",$D1645)+1)+1,1),""),$D1645="Upper Ground", LEFT($D1645)&amp;IF(ISNUMBER(FIND(" ",$D1645)),MID($D1645,FIND(" ",$D1645)+1,1),"")&amp;IF(ISNUMBER(FIND(" ",$D1645,FIND(" ",$D1645)+1)),MID($D1645,FIND(" ",$D1645,FIND(" ",$D1645)+1)+1,1),"")),".0",$E1645), " ")</f>
        <v xml:space="preserve"> </v>
      </c>
      <c r="G1645" s="144"/>
      <c r="H1645" s="144"/>
      <c r="I1645" s="144"/>
      <c r="J1645" s="144"/>
      <c r="K1645" s="144"/>
      <c r="L1645" s="149" t="str" cm="1">
        <f t="array" ref="L1645">_xlfn.IFNA(
_xlfn.IFS(
AND($F1645=" ",$G1645=" ",$H1645=" "),"Please update all three: Surveyor Room Reference, Establishment Room Reference and Establishment Room Name",
AND(OR($I1645="General",$I1645="Open plan/ semi-open general",$I1645="Fitted",$I1645="Light practical (science)",$I1645="Light practical (other)",$I1645="Heavy practical (workshops)",$I1645="Heavy practical (clean)",$I1645="Large",$I1645="Storage"),$J1645=0,$K1645=0),"Please update Net Area or Non-net Area",
AND($B1645&lt;&gt;"OUT",$J1645=0,$I1645&lt;&gt;"Non-net",$M1645="85% Circulation"),"Net area not recorded for spaces with 85% circulation unusable type",
AND(OR($I1645="General",$I1645="Open plan/ semi-open general",$I1645="Fitted",$I1645="Light practical (science)",$I1645="Light practical (other)",$I1645="Heavy practical (workshops)",$I1645="Heavy practical (clean)",$I1645="Large",$I1645="Storage"),OR($J1645=0,ISBLANK($J1645))),"Net area not recorded in net spaces",
AND(OR($I1645="Non-net",$I1645="Outdoor space"),$J1645&gt;0),"Net Area Recorded in Non-net space",
AND($I1645="General",$J1645&gt;90),"This general space is over 90m2, please ensure that this space is entered as separate spaces if it usually used as separate spaces",
AND($I1645="Open plan/ semi-open general",$J1645&lt;27),"Open plan general space under 27m2",
AND(OR($K1645=0,ISBLANK($K1645)), $I1645="Non-net"),"Non-net area not recorded in non-net space"
),
" ")</f>
        <v xml:space="preserve"> </v>
      </c>
      <c r="M1645" s="144"/>
      <c r="N1645" s="144"/>
      <c r="O1645" s="144"/>
      <c r="P1645" s="144"/>
      <c r="Q1645" s="144"/>
      <c r="R1645" s="171"/>
      <c r="S1645" s="147">
        <f>NCA_Calculations!$P$1657</f>
        <v>0</v>
      </c>
      <c r="T1645" s="147">
        <f>NCA_Calculations!$Q$1657</f>
        <v>0</v>
      </c>
      <c r="U1645" s="144"/>
      <c r="V1645" s="144"/>
      <c r="W1645" s="149" t="str" cm="1">
        <f t="array" ref="W1645">_xlfn.IFNA(
_xlfn.IFS(
ISBLANK($U1645),"Missing space use.",
AND('Establishment details'!$C$14="Secondary",$V1645="Classbase"),"Invalid Status type",
AND(OR( $V1645="Classbase", $V1645="Teaching", $V1645="Early years",$V1645="SEND resourced"), NOT(ISBLANK($M1645))),"Space with status type and unusable type.",
AND($V1645= "Classbase",'Establishment details'!$C$22&gt;=10), "Classbase status is only valid in schools with a primary element.",
AND($I1645= "Large",$N1645 &gt; 3.5), "Large rooms with less than 3.5m height.",
AND(OR($V1645="Light practical (science)",$V1645="Light practical (science)",$V1645="Heavy practical (workshops)", $V1645="Heavy practical (clean)"), OR($O1645=0,ISBLANK($O1645))),"Missing sinks count for light and heavy practical spaces.",
AND($M1645 = "Other",ISBLANK($R1645)), "Invalid unusable type / missing note for other unusable type."
),
" ")</f>
        <v>Missing space use.</v>
      </c>
    </row>
    <row r="1646" spans="2:23" ht="15.75" x14ac:dyDescent="0.25">
      <c r="B1646" s="143"/>
      <c r="C1646" s="144"/>
      <c r="D1646" s="144"/>
      <c r="E1646" s="144"/>
      <c r="F1646" s="147" t="str" cm="1">
        <f t="array" ref="F1646">_xlfn.IFNA(CONCATENATE(_xlfn.IFS($D1646="Mezzanine",LEFT($D1646,1), $D1646="Ground Floor",LEFT($D1646,1),$D1646="Basment ",LEFT($D1646,1), $D1646="1st Floor", "0"&amp;LEFT($D1646,1), $D1646="2nd Floor", "0"&amp;LEFT($D1646,1), $D1646="3rd Floor", "0"&amp;LEFT($D1646,1), $D1646="4th Floor", "0"&amp;LEFT($D1646,1), $D1646="5th Floor", "0"&amp;LEFT($D1646,1), $D1646="6th Floor", "0"&amp;LEFT($D1646,1),$D1646="7th Floor", "0"&amp;LEFT($D1646,1),$D1646="8th Floor", "0"&amp;LEFT($D1646,1),$D1646="9th Floor", "0"&amp;LEFT($D1646,1),$D1646="10th Floor", LEFT($D1646,2),$D1646="11th Floor", LEFT($D1646,2),$D1646="12th Floor", LEFT($D1646,2),$D1646="13th Floor", LEFT($D1646,2), $D1646="Lower Ground", LEFT($D1646)&amp;IF(ISNUMBER(FIND(" ",$D1646)),MID($D1646,FIND(" ",$D1646)+1,1),"")&amp;IF(ISNUMBER(FIND(" ",$D1646,FIND(" ",$D1646)+1)),MID($D1646,FIND(" ",$D1646,FIND(" ",$D1646)+1)+1,1),""),$D1646="Upper Ground", LEFT($D1646)&amp;IF(ISNUMBER(FIND(" ",$D1646)),MID($D1646,FIND(" ",$D1646)+1,1),"")&amp;IF(ISNUMBER(FIND(" ",$D1646,FIND(" ",$D1646)+1)),MID($D1646,FIND(" ",$D1646,FIND(" ",$D1646)+1)+1,1),"")),".0",$E1646), " ")</f>
        <v xml:space="preserve"> </v>
      </c>
      <c r="G1646" s="144"/>
      <c r="H1646" s="144"/>
      <c r="I1646" s="144"/>
      <c r="J1646" s="144"/>
      <c r="K1646" s="144"/>
      <c r="L1646" s="149" t="str" cm="1">
        <f t="array" ref="L1646">_xlfn.IFNA(
_xlfn.IFS(
AND($F1646=" ",$G1646=" ",$H1646=" "),"Please update all three: Surveyor Room Reference, Establishment Room Reference and Establishment Room Name",
AND(OR($I1646="General",$I1646="Open plan/ semi-open general",$I1646="Fitted",$I1646="Light practical (science)",$I1646="Light practical (other)",$I1646="Heavy practical (workshops)",$I1646="Heavy practical (clean)",$I1646="Large",$I1646="Storage"),$J1646=0,$K1646=0),"Please update Net Area or Non-net Area",
AND($B1646&lt;&gt;"OUT",$J1646=0,$I1646&lt;&gt;"Non-net",$M1646="85% Circulation"),"Net area not recorded for spaces with 85% circulation unusable type",
AND(OR($I1646="General",$I1646="Open plan/ semi-open general",$I1646="Fitted",$I1646="Light practical (science)",$I1646="Light practical (other)",$I1646="Heavy practical (workshops)",$I1646="Heavy practical (clean)",$I1646="Large",$I1646="Storage"),OR($J1646=0,ISBLANK($J1646))),"Net area not recorded in net spaces",
AND(OR($I1646="Non-net",$I1646="Outdoor space"),$J1646&gt;0),"Net Area Recorded in Non-net space",
AND($I1646="General",$J1646&gt;90),"This general space is over 90m2, please ensure that this space is entered as separate spaces if it usually used as separate spaces",
AND($I1646="Open plan/ semi-open general",$J1646&lt;27),"Open plan general space under 27m2",
AND(OR($K1646=0,ISBLANK($K1646)), $I1646="Non-net"),"Non-net area not recorded in non-net space"
),
" ")</f>
        <v xml:space="preserve"> </v>
      </c>
      <c r="M1646" s="144"/>
      <c r="N1646" s="144"/>
      <c r="O1646" s="144"/>
      <c r="P1646" s="144"/>
      <c r="Q1646" s="144"/>
      <c r="R1646" s="171"/>
      <c r="S1646" s="147">
        <f>NCA_Calculations!$P$1658</f>
        <v>0</v>
      </c>
      <c r="T1646" s="147">
        <f>NCA_Calculations!$Q$1658</f>
        <v>0</v>
      </c>
      <c r="U1646" s="144"/>
      <c r="V1646" s="144"/>
      <c r="W1646" s="149" t="str" cm="1">
        <f t="array" ref="W1646">_xlfn.IFNA(
_xlfn.IFS(
ISBLANK($U1646),"Missing space use.",
AND('Establishment details'!$C$14="Secondary",$V1646="Classbase"),"Invalid Status type",
AND(OR( $V1646="Classbase", $V1646="Teaching", $V1646="Early years",$V1646="SEND resourced"), NOT(ISBLANK($M1646))),"Space with status type and unusable type.",
AND($V1646= "Classbase",'Establishment details'!$C$22&gt;=10), "Classbase status is only valid in schools with a primary element.",
AND($I1646= "Large",$N1646 &gt; 3.5), "Large rooms with less than 3.5m height.",
AND(OR($V1646="Light practical (science)",$V1646="Light practical (science)",$V1646="Heavy practical (workshops)", $V1646="Heavy practical (clean)"), OR($O1646=0,ISBLANK($O1646))),"Missing sinks count for light and heavy practical spaces.",
AND($M1646 = "Other",ISBLANK($R1646)), "Invalid unusable type / missing note for other unusable type."
),
" ")</f>
        <v>Missing space use.</v>
      </c>
    </row>
    <row r="1647" spans="2:23" ht="15.75" x14ac:dyDescent="0.25">
      <c r="B1647" s="143"/>
      <c r="C1647" s="144"/>
      <c r="D1647" s="144"/>
      <c r="E1647" s="144"/>
      <c r="F1647" s="147" t="str" cm="1">
        <f t="array" ref="F1647">_xlfn.IFNA(CONCATENATE(_xlfn.IFS($D1647="Mezzanine",LEFT($D1647,1), $D1647="Ground Floor",LEFT($D1647,1),$D1647="Basment ",LEFT($D1647,1), $D1647="1st Floor", "0"&amp;LEFT($D1647,1), $D1647="2nd Floor", "0"&amp;LEFT($D1647,1), $D1647="3rd Floor", "0"&amp;LEFT($D1647,1), $D1647="4th Floor", "0"&amp;LEFT($D1647,1), $D1647="5th Floor", "0"&amp;LEFT($D1647,1), $D1647="6th Floor", "0"&amp;LEFT($D1647,1),$D1647="7th Floor", "0"&amp;LEFT($D1647,1),$D1647="8th Floor", "0"&amp;LEFT($D1647,1),$D1647="9th Floor", "0"&amp;LEFT($D1647,1),$D1647="10th Floor", LEFT($D1647,2),$D1647="11th Floor", LEFT($D1647,2),$D1647="12th Floor", LEFT($D1647,2),$D1647="13th Floor", LEFT($D1647,2), $D1647="Lower Ground", LEFT($D1647)&amp;IF(ISNUMBER(FIND(" ",$D1647)),MID($D1647,FIND(" ",$D1647)+1,1),"")&amp;IF(ISNUMBER(FIND(" ",$D1647,FIND(" ",$D1647)+1)),MID($D1647,FIND(" ",$D1647,FIND(" ",$D1647)+1)+1,1),""),$D1647="Upper Ground", LEFT($D1647)&amp;IF(ISNUMBER(FIND(" ",$D1647)),MID($D1647,FIND(" ",$D1647)+1,1),"")&amp;IF(ISNUMBER(FIND(" ",$D1647,FIND(" ",$D1647)+1)),MID($D1647,FIND(" ",$D1647,FIND(" ",$D1647)+1)+1,1),"")),".0",$E1647), " ")</f>
        <v xml:space="preserve"> </v>
      </c>
      <c r="G1647" s="144"/>
      <c r="H1647" s="144"/>
      <c r="I1647" s="144"/>
      <c r="J1647" s="144"/>
      <c r="K1647" s="144"/>
      <c r="L1647" s="149" t="str" cm="1">
        <f t="array" ref="L1647">_xlfn.IFNA(
_xlfn.IFS(
AND($F1647=" ",$G1647=" ",$H1647=" "),"Please update all three: Surveyor Room Reference, Establishment Room Reference and Establishment Room Name",
AND(OR($I1647="General",$I1647="Open plan/ semi-open general",$I1647="Fitted",$I1647="Light practical (science)",$I1647="Light practical (other)",$I1647="Heavy practical (workshops)",$I1647="Heavy practical (clean)",$I1647="Large",$I1647="Storage"),$J1647=0,$K1647=0),"Please update Net Area or Non-net Area",
AND($B1647&lt;&gt;"OUT",$J1647=0,$I1647&lt;&gt;"Non-net",$M1647="85% Circulation"),"Net area not recorded for spaces with 85% circulation unusable type",
AND(OR($I1647="General",$I1647="Open plan/ semi-open general",$I1647="Fitted",$I1647="Light practical (science)",$I1647="Light practical (other)",$I1647="Heavy practical (workshops)",$I1647="Heavy practical (clean)",$I1647="Large",$I1647="Storage"),OR($J1647=0,ISBLANK($J1647))),"Net area not recorded in net spaces",
AND(OR($I1647="Non-net",$I1647="Outdoor space"),$J1647&gt;0),"Net Area Recorded in Non-net space",
AND($I1647="General",$J1647&gt;90),"This general space is over 90m2, please ensure that this space is entered as separate spaces if it usually used as separate spaces",
AND($I1647="Open plan/ semi-open general",$J1647&lt;27),"Open plan general space under 27m2",
AND(OR($K1647=0,ISBLANK($K1647)), $I1647="Non-net"),"Non-net area not recorded in non-net space"
),
" ")</f>
        <v xml:space="preserve"> </v>
      </c>
      <c r="M1647" s="144"/>
      <c r="N1647" s="144"/>
      <c r="O1647" s="144"/>
      <c r="P1647" s="144"/>
      <c r="Q1647" s="144"/>
      <c r="R1647" s="171"/>
      <c r="S1647" s="147">
        <f>NCA_Calculations!$P$1659</f>
        <v>0</v>
      </c>
      <c r="T1647" s="147">
        <f>NCA_Calculations!$Q$1659</f>
        <v>0</v>
      </c>
      <c r="U1647" s="144"/>
      <c r="V1647" s="144"/>
      <c r="W1647" s="149" t="str" cm="1">
        <f t="array" ref="W1647">_xlfn.IFNA(
_xlfn.IFS(
ISBLANK($U1647),"Missing space use.",
AND('Establishment details'!$C$14="Secondary",$V1647="Classbase"),"Invalid Status type",
AND(OR( $V1647="Classbase", $V1647="Teaching", $V1647="Early years",$V1647="SEND resourced"), NOT(ISBLANK($M1647))),"Space with status type and unusable type.",
AND($V1647= "Classbase",'Establishment details'!$C$22&gt;=10), "Classbase status is only valid in schools with a primary element.",
AND($I1647= "Large",$N1647 &gt; 3.5), "Large rooms with less than 3.5m height.",
AND(OR($V1647="Light practical (science)",$V1647="Light practical (science)",$V1647="Heavy practical (workshops)", $V1647="Heavy practical (clean)"), OR($O1647=0,ISBLANK($O1647))),"Missing sinks count for light and heavy practical spaces.",
AND($M1647 = "Other",ISBLANK($R1647)), "Invalid unusable type / missing note for other unusable type."
),
" ")</f>
        <v>Missing space use.</v>
      </c>
    </row>
    <row r="1648" spans="2:23" ht="15.75" x14ac:dyDescent="0.25">
      <c r="B1648" s="143"/>
      <c r="C1648" s="144"/>
      <c r="D1648" s="144"/>
      <c r="E1648" s="144"/>
      <c r="F1648" s="147" t="str" cm="1">
        <f t="array" ref="F1648">_xlfn.IFNA(CONCATENATE(_xlfn.IFS($D1648="Mezzanine",LEFT($D1648,1), $D1648="Ground Floor",LEFT($D1648,1),$D1648="Basment ",LEFT($D1648,1), $D1648="1st Floor", "0"&amp;LEFT($D1648,1), $D1648="2nd Floor", "0"&amp;LEFT($D1648,1), $D1648="3rd Floor", "0"&amp;LEFT($D1648,1), $D1648="4th Floor", "0"&amp;LEFT($D1648,1), $D1648="5th Floor", "0"&amp;LEFT($D1648,1), $D1648="6th Floor", "0"&amp;LEFT($D1648,1),$D1648="7th Floor", "0"&amp;LEFT($D1648,1),$D1648="8th Floor", "0"&amp;LEFT($D1648,1),$D1648="9th Floor", "0"&amp;LEFT($D1648,1),$D1648="10th Floor", LEFT($D1648,2),$D1648="11th Floor", LEFT($D1648,2),$D1648="12th Floor", LEFT($D1648,2),$D1648="13th Floor", LEFT($D1648,2), $D1648="Lower Ground", LEFT($D1648)&amp;IF(ISNUMBER(FIND(" ",$D1648)),MID($D1648,FIND(" ",$D1648)+1,1),"")&amp;IF(ISNUMBER(FIND(" ",$D1648,FIND(" ",$D1648)+1)),MID($D1648,FIND(" ",$D1648,FIND(" ",$D1648)+1)+1,1),""),$D1648="Upper Ground", LEFT($D1648)&amp;IF(ISNUMBER(FIND(" ",$D1648)),MID($D1648,FIND(" ",$D1648)+1,1),"")&amp;IF(ISNUMBER(FIND(" ",$D1648,FIND(" ",$D1648)+1)),MID($D1648,FIND(" ",$D1648,FIND(" ",$D1648)+1)+1,1),"")),".0",$E1648), " ")</f>
        <v xml:space="preserve"> </v>
      </c>
      <c r="G1648" s="144"/>
      <c r="H1648" s="144"/>
      <c r="I1648" s="144"/>
      <c r="J1648" s="144"/>
      <c r="K1648" s="144"/>
      <c r="L1648" s="149" t="str" cm="1">
        <f t="array" ref="L1648">_xlfn.IFNA(
_xlfn.IFS(
AND($F1648=" ",$G1648=" ",$H1648=" "),"Please update all three: Surveyor Room Reference, Establishment Room Reference and Establishment Room Name",
AND(OR($I1648="General",$I1648="Open plan/ semi-open general",$I1648="Fitted",$I1648="Light practical (science)",$I1648="Light practical (other)",$I1648="Heavy practical (workshops)",$I1648="Heavy practical (clean)",$I1648="Large",$I1648="Storage"),$J1648=0,$K1648=0),"Please update Net Area or Non-net Area",
AND($B1648&lt;&gt;"OUT",$J1648=0,$I1648&lt;&gt;"Non-net",$M1648="85% Circulation"),"Net area not recorded for spaces with 85% circulation unusable type",
AND(OR($I1648="General",$I1648="Open plan/ semi-open general",$I1648="Fitted",$I1648="Light practical (science)",$I1648="Light practical (other)",$I1648="Heavy practical (workshops)",$I1648="Heavy practical (clean)",$I1648="Large",$I1648="Storage"),OR($J1648=0,ISBLANK($J1648))),"Net area not recorded in net spaces",
AND(OR($I1648="Non-net",$I1648="Outdoor space"),$J1648&gt;0),"Net Area Recorded in Non-net space",
AND($I1648="General",$J1648&gt;90),"This general space is over 90m2, please ensure that this space is entered as separate spaces if it usually used as separate spaces",
AND($I1648="Open plan/ semi-open general",$J1648&lt;27),"Open plan general space under 27m2",
AND(OR($K1648=0,ISBLANK($K1648)), $I1648="Non-net"),"Non-net area not recorded in non-net space"
),
" ")</f>
        <v xml:space="preserve"> </v>
      </c>
      <c r="M1648" s="144"/>
      <c r="N1648" s="144"/>
      <c r="O1648" s="144"/>
      <c r="P1648" s="144"/>
      <c r="Q1648" s="144"/>
      <c r="R1648" s="171"/>
      <c r="S1648" s="147">
        <f>NCA_Calculations!$P$1660</f>
        <v>0</v>
      </c>
      <c r="T1648" s="147">
        <f>NCA_Calculations!$Q$1660</f>
        <v>0</v>
      </c>
      <c r="U1648" s="144"/>
      <c r="V1648" s="144"/>
      <c r="W1648" s="149" t="str" cm="1">
        <f t="array" ref="W1648">_xlfn.IFNA(
_xlfn.IFS(
ISBLANK($U1648),"Missing space use.",
AND('Establishment details'!$C$14="Secondary",$V1648="Classbase"),"Invalid Status type",
AND(OR( $V1648="Classbase", $V1648="Teaching", $V1648="Early years",$V1648="SEND resourced"), NOT(ISBLANK($M1648))),"Space with status type and unusable type.",
AND($V1648= "Classbase",'Establishment details'!$C$22&gt;=10), "Classbase status is only valid in schools with a primary element.",
AND($I1648= "Large",$N1648 &gt; 3.5), "Large rooms with less than 3.5m height.",
AND(OR($V1648="Light practical (science)",$V1648="Light practical (science)",$V1648="Heavy practical (workshops)", $V1648="Heavy practical (clean)"), OR($O1648=0,ISBLANK($O1648))),"Missing sinks count for light and heavy practical spaces.",
AND($M1648 = "Other",ISBLANK($R1648)), "Invalid unusable type / missing note for other unusable type."
),
" ")</f>
        <v>Missing space use.</v>
      </c>
    </row>
    <row r="1649" spans="2:23" ht="15.75" x14ac:dyDescent="0.25">
      <c r="B1649" s="143"/>
      <c r="C1649" s="144"/>
      <c r="D1649" s="144"/>
      <c r="E1649" s="144"/>
      <c r="F1649" s="147" t="str" cm="1">
        <f t="array" ref="F1649">_xlfn.IFNA(CONCATENATE(_xlfn.IFS($D1649="Mezzanine",LEFT($D1649,1), $D1649="Ground Floor",LEFT($D1649,1),$D1649="Basment ",LEFT($D1649,1), $D1649="1st Floor", "0"&amp;LEFT($D1649,1), $D1649="2nd Floor", "0"&amp;LEFT($D1649,1), $D1649="3rd Floor", "0"&amp;LEFT($D1649,1), $D1649="4th Floor", "0"&amp;LEFT($D1649,1), $D1649="5th Floor", "0"&amp;LEFT($D1649,1), $D1649="6th Floor", "0"&amp;LEFT($D1649,1),$D1649="7th Floor", "0"&amp;LEFT($D1649,1),$D1649="8th Floor", "0"&amp;LEFT($D1649,1),$D1649="9th Floor", "0"&amp;LEFT($D1649,1),$D1649="10th Floor", LEFT($D1649,2),$D1649="11th Floor", LEFT($D1649,2),$D1649="12th Floor", LEFT($D1649,2),$D1649="13th Floor", LEFT($D1649,2), $D1649="Lower Ground", LEFT($D1649)&amp;IF(ISNUMBER(FIND(" ",$D1649)),MID($D1649,FIND(" ",$D1649)+1,1),"")&amp;IF(ISNUMBER(FIND(" ",$D1649,FIND(" ",$D1649)+1)),MID($D1649,FIND(" ",$D1649,FIND(" ",$D1649)+1)+1,1),""),$D1649="Upper Ground", LEFT($D1649)&amp;IF(ISNUMBER(FIND(" ",$D1649)),MID($D1649,FIND(" ",$D1649)+1,1),"")&amp;IF(ISNUMBER(FIND(" ",$D1649,FIND(" ",$D1649)+1)),MID($D1649,FIND(" ",$D1649,FIND(" ",$D1649)+1)+1,1),"")),".0",$E1649), " ")</f>
        <v xml:space="preserve"> </v>
      </c>
      <c r="G1649" s="144"/>
      <c r="H1649" s="144"/>
      <c r="I1649" s="144"/>
      <c r="J1649" s="144"/>
      <c r="K1649" s="144"/>
      <c r="L1649" s="149" t="str" cm="1">
        <f t="array" ref="L1649">_xlfn.IFNA(
_xlfn.IFS(
AND($F1649=" ",$G1649=" ",$H1649=" "),"Please update all three: Surveyor Room Reference, Establishment Room Reference and Establishment Room Name",
AND(OR($I1649="General",$I1649="Open plan/ semi-open general",$I1649="Fitted",$I1649="Light practical (science)",$I1649="Light practical (other)",$I1649="Heavy practical (workshops)",$I1649="Heavy practical (clean)",$I1649="Large",$I1649="Storage"),$J1649=0,$K1649=0),"Please update Net Area or Non-net Area",
AND($B1649&lt;&gt;"OUT",$J1649=0,$I1649&lt;&gt;"Non-net",$M1649="85% Circulation"),"Net area not recorded for spaces with 85% circulation unusable type",
AND(OR($I1649="General",$I1649="Open plan/ semi-open general",$I1649="Fitted",$I1649="Light practical (science)",$I1649="Light practical (other)",$I1649="Heavy practical (workshops)",$I1649="Heavy practical (clean)",$I1649="Large",$I1649="Storage"),OR($J1649=0,ISBLANK($J1649))),"Net area not recorded in net spaces",
AND(OR($I1649="Non-net",$I1649="Outdoor space"),$J1649&gt;0),"Net Area Recorded in Non-net space",
AND($I1649="General",$J1649&gt;90),"This general space is over 90m2, please ensure that this space is entered as separate spaces if it usually used as separate spaces",
AND($I1649="Open plan/ semi-open general",$J1649&lt;27),"Open plan general space under 27m2",
AND(OR($K1649=0,ISBLANK($K1649)), $I1649="Non-net"),"Non-net area not recorded in non-net space"
),
" ")</f>
        <v xml:space="preserve"> </v>
      </c>
      <c r="M1649" s="144"/>
      <c r="N1649" s="144"/>
      <c r="O1649" s="144"/>
      <c r="P1649" s="144"/>
      <c r="Q1649" s="144"/>
      <c r="R1649" s="171"/>
      <c r="S1649" s="147">
        <f>NCA_Calculations!$P$1661</f>
        <v>0</v>
      </c>
      <c r="T1649" s="147">
        <f>NCA_Calculations!$Q$1661</f>
        <v>0</v>
      </c>
      <c r="U1649" s="144"/>
      <c r="V1649" s="144"/>
      <c r="W1649" s="149" t="str" cm="1">
        <f t="array" ref="W1649">_xlfn.IFNA(
_xlfn.IFS(
ISBLANK($U1649),"Missing space use.",
AND('Establishment details'!$C$14="Secondary",$V1649="Classbase"),"Invalid Status type",
AND(OR( $V1649="Classbase", $V1649="Teaching", $V1649="Early years",$V1649="SEND resourced"), NOT(ISBLANK($M1649))),"Space with status type and unusable type.",
AND($V1649= "Classbase",'Establishment details'!$C$22&gt;=10), "Classbase status is only valid in schools with a primary element.",
AND($I1649= "Large",$N1649 &gt; 3.5), "Large rooms with less than 3.5m height.",
AND(OR($V1649="Light practical (science)",$V1649="Light practical (science)",$V1649="Heavy practical (workshops)", $V1649="Heavy practical (clean)"), OR($O1649=0,ISBLANK($O1649))),"Missing sinks count for light and heavy practical spaces.",
AND($M1649 = "Other",ISBLANK($R1649)), "Invalid unusable type / missing note for other unusable type."
),
" ")</f>
        <v>Missing space use.</v>
      </c>
    </row>
    <row r="1650" spans="2:23" ht="15.75" x14ac:dyDescent="0.25">
      <c r="B1650" s="143"/>
      <c r="C1650" s="144"/>
      <c r="D1650" s="144"/>
      <c r="E1650" s="144"/>
      <c r="F1650" s="147" t="str" cm="1">
        <f t="array" ref="F1650">_xlfn.IFNA(CONCATENATE(_xlfn.IFS($D1650="Mezzanine",LEFT($D1650,1), $D1650="Ground Floor",LEFT($D1650,1),$D1650="Basment ",LEFT($D1650,1), $D1650="1st Floor", "0"&amp;LEFT($D1650,1), $D1650="2nd Floor", "0"&amp;LEFT($D1650,1), $D1650="3rd Floor", "0"&amp;LEFT($D1650,1), $D1650="4th Floor", "0"&amp;LEFT($D1650,1), $D1650="5th Floor", "0"&amp;LEFT($D1650,1), $D1650="6th Floor", "0"&amp;LEFT($D1650,1),$D1650="7th Floor", "0"&amp;LEFT($D1650,1),$D1650="8th Floor", "0"&amp;LEFT($D1650,1),$D1650="9th Floor", "0"&amp;LEFT($D1650,1),$D1650="10th Floor", LEFT($D1650,2),$D1650="11th Floor", LEFT($D1650,2),$D1650="12th Floor", LEFT($D1650,2),$D1650="13th Floor", LEFT($D1650,2), $D1650="Lower Ground", LEFT($D1650)&amp;IF(ISNUMBER(FIND(" ",$D1650)),MID($D1650,FIND(" ",$D1650)+1,1),"")&amp;IF(ISNUMBER(FIND(" ",$D1650,FIND(" ",$D1650)+1)),MID($D1650,FIND(" ",$D1650,FIND(" ",$D1650)+1)+1,1),""),$D1650="Upper Ground", LEFT($D1650)&amp;IF(ISNUMBER(FIND(" ",$D1650)),MID($D1650,FIND(" ",$D1650)+1,1),"")&amp;IF(ISNUMBER(FIND(" ",$D1650,FIND(" ",$D1650)+1)),MID($D1650,FIND(" ",$D1650,FIND(" ",$D1650)+1)+1,1),"")),".0",$E1650), " ")</f>
        <v xml:space="preserve"> </v>
      </c>
      <c r="G1650" s="144"/>
      <c r="H1650" s="144"/>
      <c r="I1650" s="144"/>
      <c r="J1650" s="144"/>
      <c r="K1650" s="144"/>
      <c r="L1650" s="149" t="str" cm="1">
        <f t="array" ref="L1650">_xlfn.IFNA(
_xlfn.IFS(
AND($F1650=" ",$G1650=" ",$H1650=" "),"Please update all three: Surveyor Room Reference, Establishment Room Reference and Establishment Room Name",
AND(OR($I1650="General",$I1650="Open plan/ semi-open general",$I1650="Fitted",$I1650="Light practical (science)",$I1650="Light practical (other)",$I1650="Heavy practical (workshops)",$I1650="Heavy practical (clean)",$I1650="Large",$I1650="Storage"),$J1650=0,$K1650=0),"Please update Net Area or Non-net Area",
AND($B1650&lt;&gt;"OUT",$J1650=0,$I1650&lt;&gt;"Non-net",$M1650="85% Circulation"),"Net area not recorded for spaces with 85% circulation unusable type",
AND(OR($I1650="General",$I1650="Open plan/ semi-open general",$I1650="Fitted",$I1650="Light practical (science)",$I1650="Light practical (other)",$I1650="Heavy practical (workshops)",$I1650="Heavy practical (clean)",$I1650="Large",$I1650="Storage"),OR($J1650=0,ISBLANK($J1650))),"Net area not recorded in net spaces",
AND(OR($I1650="Non-net",$I1650="Outdoor space"),$J1650&gt;0),"Net Area Recorded in Non-net space",
AND($I1650="General",$J1650&gt;90),"This general space is over 90m2, please ensure that this space is entered as separate spaces if it usually used as separate spaces",
AND($I1650="Open plan/ semi-open general",$J1650&lt;27),"Open plan general space under 27m2",
AND(OR($K1650=0,ISBLANK($K1650)), $I1650="Non-net"),"Non-net area not recorded in non-net space"
),
" ")</f>
        <v xml:space="preserve"> </v>
      </c>
      <c r="M1650" s="144"/>
      <c r="N1650" s="144"/>
      <c r="O1650" s="144"/>
      <c r="P1650" s="144"/>
      <c r="Q1650" s="144"/>
      <c r="R1650" s="171"/>
      <c r="S1650" s="147">
        <f>NCA_Calculations!$P$1662</f>
        <v>0</v>
      </c>
      <c r="T1650" s="147">
        <f>NCA_Calculations!$Q$1662</f>
        <v>0</v>
      </c>
      <c r="U1650" s="144"/>
      <c r="V1650" s="144"/>
      <c r="W1650" s="149" t="str" cm="1">
        <f t="array" ref="W1650">_xlfn.IFNA(
_xlfn.IFS(
ISBLANK($U1650),"Missing space use.",
AND('Establishment details'!$C$14="Secondary",$V1650="Classbase"),"Invalid Status type",
AND(OR( $V1650="Classbase", $V1650="Teaching", $V1650="Early years",$V1650="SEND resourced"), NOT(ISBLANK($M1650))),"Space with status type and unusable type.",
AND($V1650= "Classbase",'Establishment details'!$C$22&gt;=10), "Classbase status is only valid in schools with a primary element.",
AND($I1650= "Large",$N1650 &gt; 3.5), "Large rooms with less than 3.5m height.",
AND(OR($V1650="Light practical (science)",$V1650="Light practical (science)",$V1650="Heavy practical (workshops)", $V1650="Heavy practical (clean)"), OR($O1650=0,ISBLANK($O1650))),"Missing sinks count for light and heavy practical spaces.",
AND($M1650 = "Other",ISBLANK($R1650)), "Invalid unusable type / missing note for other unusable type."
),
" ")</f>
        <v>Missing space use.</v>
      </c>
    </row>
    <row r="1651" spans="2:23" ht="15.75" x14ac:dyDescent="0.25">
      <c r="B1651" s="143"/>
      <c r="C1651" s="144"/>
      <c r="D1651" s="144"/>
      <c r="E1651" s="144"/>
      <c r="F1651" s="147" t="str" cm="1">
        <f t="array" ref="F1651">_xlfn.IFNA(CONCATENATE(_xlfn.IFS($D1651="Mezzanine",LEFT($D1651,1), $D1651="Ground Floor",LEFT($D1651,1),$D1651="Basment ",LEFT($D1651,1), $D1651="1st Floor", "0"&amp;LEFT($D1651,1), $D1651="2nd Floor", "0"&amp;LEFT($D1651,1), $D1651="3rd Floor", "0"&amp;LEFT($D1651,1), $D1651="4th Floor", "0"&amp;LEFT($D1651,1), $D1651="5th Floor", "0"&amp;LEFT($D1651,1), $D1651="6th Floor", "0"&amp;LEFT($D1651,1),$D1651="7th Floor", "0"&amp;LEFT($D1651,1),$D1651="8th Floor", "0"&amp;LEFT($D1651,1),$D1651="9th Floor", "0"&amp;LEFT($D1651,1),$D1651="10th Floor", LEFT($D1651,2),$D1651="11th Floor", LEFT($D1651,2),$D1651="12th Floor", LEFT($D1651,2),$D1651="13th Floor", LEFT($D1651,2), $D1651="Lower Ground", LEFT($D1651)&amp;IF(ISNUMBER(FIND(" ",$D1651)),MID($D1651,FIND(" ",$D1651)+1,1),"")&amp;IF(ISNUMBER(FIND(" ",$D1651,FIND(" ",$D1651)+1)),MID($D1651,FIND(" ",$D1651,FIND(" ",$D1651)+1)+1,1),""),$D1651="Upper Ground", LEFT($D1651)&amp;IF(ISNUMBER(FIND(" ",$D1651)),MID($D1651,FIND(" ",$D1651)+1,1),"")&amp;IF(ISNUMBER(FIND(" ",$D1651,FIND(" ",$D1651)+1)),MID($D1651,FIND(" ",$D1651,FIND(" ",$D1651)+1)+1,1),"")),".0",$E1651), " ")</f>
        <v xml:space="preserve"> </v>
      </c>
      <c r="G1651" s="144"/>
      <c r="H1651" s="144"/>
      <c r="I1651" s="144"/>
      <c r="J1651" s="144"/>
      <c r="K1651" s="144"/>
      <c r="L1651" s="149" t="str" cm="1">
        <f t="array" ref="L1651">_xlfn.IFNA(
_xlfn.IFS(
AND($F1651=" ",$G1651=" ",$H1651=" "),"Please update all three: Surveyor Room Reference, Establishment Room Reference and Establishment Room Name",
AND(OR($I1651="General",$I1651="Open plan/ semi-open general",$I1651="Fitted",$I1651="Light practical (science)",$I1651="Light practical (other)",$I1651="Heavy practical (workshops)",$I1651="Heavy practical (clean)",$I1651="Large",$I1651="Storage"),$J1651=0,$K1651=0),"Please update Net Area or Non-net Area",
AND($B1651&lt;&gt;"OUT",$J1651=0,$I1651&lt;&gt;"Non-net",$M1651="85% Circulation"),"Net area not recorded for spaces with 85% circulation unusable type",
AND(OR($I1651="General",$I1651="Open plan/ semi-open general",$I1651="Fitted",$I1651="Light practical (science)",$I1651="Light practical (other)",$I1651="Heavy practical (workshops)",$I1651="Heavy practical (clean)",$I1651="Large",$I1651="Storage"),OR($J1651=0,ISBLANK($J1651))),"Net area not recorded in net spaces",
AND(OR($I1651="Non-net",$I1651="Outdoor space"),$J1651&gt;0),"Net Area Recorded in Non-net space",
AND($I1651="General",$J1651&gt;90),"This general space is over 90m2, please ensure that this space is entered as separate spaces if it usually used as separate spaces",
AND($I1651="Open plan/ semi-open general",$J1651&lt;27),"Open plan general space under 27m2",
AND(OR($K1651=0,ISBLANK($K1651)), $I1651="Non-net"),"Non-net area not recorded in non-net space"
),
" ")</f>
        <v xml:space="preserve"> </v>
      </c>
      <c r="M1651" s="144"/>
      <c r="N1651" s="144"/>
      <c r="O1651" s="144"/>
      <c r="P1651" s="144"/>
      <c r="Q1651" s="144"/>
      <c r="R1651" s="171"/>
      <c r="S1651" s="147">
        <f>NCA_Calculations!$P$1663</f>
        <v>0</v>
      </c>
      <c r="T1651" s="147">
        <f>NCA_Calculations!$Q$1663</f>
        <v>0</v>
      </c>
      <c r="U1651" s="144"/>
      <c r="V1651" s="144"/>
      <c r="W1651" s="149" t="str" cm="1">
        <f t="array" ref="W1651">_xlfn.IFNA(
_xlfn.IFS(
ISBLANK($U1651),"Missing space use.",
AND('Establishment details'!$C$14="Secondary",$V1651="Classbase"),"Invalid Status type",
AND(OR( $V1651="Classbase", $V1651="Teaching", $V1651="Early years",$V1651="SEND resourced"), NOT(ISBLANK($M1651))),"Space with status type and unusable type.",
AND($V1651= "Classbase",'Establishment details'!$C$22&gt;=10), "Classbase status is only valid in schools with a primary element.",
AND($I1651= "Large",$N1651 &gt; 3.5), "Large rooms with less than 3.5m height.",
AND(OR($V1651="Light practical (science)",$V1651="Light practical (science)",$V1651="Heavy practical (workshops)", $V1651="Heavy practical (clean)"), OR($O1651=0,ISBLANK($O1651))),"Missing sinks count for light and heavy practical spaces.",
AND($M1651 = "Other",ISBLANK($R1651)), "Invalid unusable type / missing note for other unusable type."
),
" ")</f>
        <v>Missing space use.</v>
      </c>
    </row>
    <row r="1652" spans="2:23" ht="15.75" x14ac:dyDescent="0.25">
      <c r="B1652" s="143"/>
      <c r="C1652" s="144"/>
      <c r="D1652" s="144"/>
      <c r="E1652" s="144"/>
      <c r="F1652" s="147" t="str" cm="1">
        <f t="array" ref="F1652">_xlfn.IFNA(CONCATENATE(_xlfn.IFS($D1652="Mezzanine",LEFT($D1652,1), $D1652="Ground Floor",LEFT($D1652,1),$D1652="Basment ",LEFT($D1652,1), $D1652="1st Floor", "0"&amp;LEFT($D1652,1), $D1652="2nd Floor", "0"&amp;LEFT($D1652,1), $D1652="3rd Floor", "0"&amp;LEFT($D1652,1), $D1652="4th Floor", "0"&amp;LEFT($D1652,1), $D1652="5th Floor", "0"&amp;LEFT($D1652,1), $D1652="6th Floor", "0"&amp;LEFT($D1652,1),$D1652="7th Floor", "0"&amp;LEFT($D1652,1),$D1652="8th Floor", "0"&amp;LEFT($D1652,1),$D1652="9th Floor", "0"&amp;LEFT($D1652,1),$D1652="10th Floor", LEFT($D1652,2),$D1652="11th Floor", LEFT($D1652,2),$D1652="12th Floor", LEFT($D1652,2),$D1652="13th Floor", LEFT($D1652,2), $D1652="Lower Ground", LEFT($D1652)&amp;IF(ISNUMBER(FIND(" ",$D1652)),MID($D1652,FIND(" ",$D1652)+1,1),"")&amp;IF(ISNUMBER(FIND(" ",$D1652,FIND(" ",$D1652)+1)),MID($D1652,FIND(" ",$D1652,FIND(" ",$D1652)+1)+1,1),""),$D1652="Upper Ground", LEFT($D1652)&amp;IF(ISNUMBER(FIND(" ",$D1652)),MID($D1652,FIND(" ",$D1652)+1,1),"")&amp;IF(ISNUMBER(FIND(" ",$D1652,FIND(" ",$D1652)+1)),MID($D1652,FIND(" ",$D1652,FIND(" ",$D1652)+1)+1,1),"")),".0",$E1652), " ")</f>
        <v xml:space="preserve"> </v>
      </c>
      <c r="G1652" s="144"/>
      <c r="H1652" s="144"/>
      <c r="I1652" s="144"/>
      <c r="J1652" s="144"/>
      <c r="K1652" s="144"/>
      <c r="L1652" s="149" t="str" cm="1">
        <f t="array" ref="L1652">_xlfn.IFNA(
_xlfn.IFS(
AND($F1652=" ",$G1652=" ",$H1652=" "),"Please update all three: Surveyor Room Reference, Establishment Room Reference and Establishment Room Name",
AND(OR($I1652="General",$I1652="Open plan/ semi-open general",$I1652="Fitted",$I1652="Light practical (science)",$I1652="Light practical (other)",$I1652="Heavy practical (workshops)",$I1652="Heavy practical (clean)",$I1652="Large",$I1652="Storage"),$J1652=0,$K1652=0),"Please update Net Area or Non-net Area",
AND($B1652&lt;&gt;"OUT",$J1652=0,$I1652&lt;&gt;"Non-net",$M1652="85% Circulation"),"Net area not recorded for spaces with 85% circulation unusable type",
AND(OR($I1652="General",$I1652="Open plan/ semi-open general",$I1652="Fitted",$I1652="Light practical (science)",$I1652="Light practical (other)",$I1652="Heavy practical (workshops)",$I1652="Heavy practical (clean)",$I1652="Large",$I1652="Storage"),OR($J1652=0,ISBLANK($J1652))),"Net area not recorded in net spaces",
AND(OR($I1652="Non-net",$I1652="Outdoor space"),$J1652&gt;0),"Net Area Recorded in Non-net space",
AND($I1652="General",$J1652&gt;90),"This general space is over 90m2, please ensure that this space is entered as separate spaces if it usually used as separate spaces",
AND($I1652="Open plan/ semi-open general",$J1652&lt;27),"Open plan general space under 27m2",
AND(OR($K1652=0,ISBLANK($K1652)), $I1652="Non-net"),"Non-net area not recorded in non-net space"
),
" ")</f>
        <v xml:space="preserve"> </v>
      </c>
      <c r="M1652" s="144"/>
      <c r="N1652" s="144"/>
      <c r="O1652" s="144"/>
      <c r="P1652" s="144"/>
      <c r="Q1652" s="144"/>
      <c r="R1652" s="171"/>
      <c r="S1652" s="147">
        <f>NCA_Calculations!$P$1664</f>
        <v>0</v>
      </c>
      <c r="T1652" s="147">
        <f>NCA_Calculations!$Q$1664</f>
        <v>0</v>
      </c>
      <c r="U1652" s="144"/>
      <c r="V1652" s="144"/>
      <c r="W1652" s="149" t="str" cm="1">
        <f t="array" ref="W1652">_xlfn.IFNA(
_xlfn.IFS(
ISBLANK($U1652),"Missing space use.",
AND('Establishment details'!$C$14="Secondary",$V1652="Classbase"),"Invalid Status type",
AND(OR( $V1652="Classbase", $V1652="Teaching", $V1652="Early years",$V1652="SEND resourced"), NOT(ISBLANK($M1652))),"Space with status type and unusable type.",
AND($V1652= "Classbase",'Establishment details'!$C$22&gt;=10), "Classbase status is only valid in schools with a primary element.",
AND($I1652= "Large",$N1652 &gt; 3.5), "Large rooms with less than 3.5m height.",
AND(OR($V1652="Light practical (science)",$V1652="Light practical (science)",$V1652="Heavy practical (workshops)", $V1652="Heavy practical (clean)"), OR($O1652=0,ISBLANK($O1652))),"Missing sinks count for light and heavy practical spaces.",
AND($M1652 = "Other",ISBLANK($R1652)), "Invalid unusable type / missing note for other unusable type."
),
" ")</f>
        <v>Missing space use.</v>
      </c>
    </row>
    <row r="1653" spans="2:23" ht="15.75" x14ac:dyDescent="0.25">
      <c r="B1653" s="143"/>
      <c r="C1653" s="144"/>
      <c r="D1653" s="144"/>
      <c r="E1653" s="144"/>
      <c r="F1653" s="147" t="str" cm="1">
        <f t="array" ref="F1653">_xlfn.IFNA(CONCATENATE(_xlfn.IFS($D1653="Mezzanine",LEFT($D1653,1), $D1653="Ground Floor",LEFT($D1653,1),$D1653="Basment ",LEFT($D1653,1), $D1653="1st Floor", "0"&amp;LEFT($D1653,1), $D1653="2nd Floor", "0"&amp;LEFT($D1653,1), $D1653="3rd Floor", "0"&amp;LEFT($D1653,1), $D1653="4th Floor", "0"&amp;LEFT($D1653,1), $D1653="5th Floor", "0"&amp;LEFT($D1653,1), $D1653="6th Floor", "0"&amp;LEFT($D1653,1),$D1653="7th Floor", "0"&amp;LEFT($D1653,1),$D1653="8th Floor", "0"&amp;LEFT($D1653,1),$D1653="9th Floor", "0"&amp;LEFT($D1653,1),$D1653="10th Floor", LEFT($D1653,2),$D1653="11th Floor", LEFT($D1653,2),$D1653="12th Floor", LEFT($D1653,2),$D1653="13th Floor", LEFT($D1653,2), $D1653="Lower Ground", LEFT($D1653)&amp;IF(ISNUMBER(FIND(" ",$D1653)),MID($D1653,FIND(" ",$D1653)+1,1),"")&amp;IF(ISNUMBER(FIND(" ",$D1653,FIND(" ",$D1653)+1)),MID($D1653,FIND(" ",$D1653,FIND(" ",$D1653)+1)+1,1),""),$D1653="Upper Ground", LEFT($D1653)&amp;IF(ISNUMBER(FIND(" ",$D1653)),MID($D1653,FIND(" ",$D1653)+1,1),"")&amp;IF(ISNUMBER(FIND(" ",$D1653,FIND(" ",$D1653)+1)),MID($D1653,FIND(" ",$D1653,FIND(" ",$D1653)+1)+1,1),"")),".0",$E1653), " ")</f>
        <v xml:space="preserve"> </v>
      </c>
      <c r="G1653" s="144"/>
      <c r="H1653" s="144"/>
      <c r="I1653" s="144"/>
      <c r="J1653" s="144"/>
      <c r="K1653" s="144"/>
      <c r="L1653" s="149" t="str" cm="1">
        <f t="array" ref="L1653">_xlfn.IFNA(
_xlfn.IFS(
AND($F1653=" ",$G1653=" ",$H1653=" "),"Please update all three: Surveyor Room Reference, Establishment Room Reference and Establishment Room Name",
AND(OR($I1653="General",$I1653="Open plan/ semi-open general",$I1653="Fitted",$I1653="Light practical (science)",$I1653="Light practical (other)",$I1653="Heavy practical (workshops)",$I1653="Heavy practical (clean)",$I1653="Large",$I1653="Storage"),$J1653=0,$K1653=0),"Please update Net Area or Non-net Area",
AND($B1653&lt;&gt;"OUT",$J1653=0,$I1653&lt;&gt;"Non-net",$M1653="85% Circulation"),"Net area not recorded for spaces with 85% circulation unusable type",
AND(OR($I1653="General",$I1653="Open plan/ semi-open general",$I1653="Fitted",$I1653="Light practical (science)",$I1653="Light practical (other)",$I1653="Heavy practical (workshops)",$I1653="Heavy practical (clean)",$I1653="Large",$I1653="Storage"),OR($J1653=0,ISBLANK($J1653))),"Net area not recorded in net spaces",
AND(OR($I1653="Non-net",$I1653="Outdoor space"),$J1653&gt;0),"Net Area Recorded in Non-net space",
AND($I1653="General",$J1653&gt;90),"This general space is over 90m2, please ensure that this space is entered as separate spaces if it usually used as separate spaces",
AND($I1653="Open plan/ semi-open general",$J1653&lt;27),"Open plan general space under 27m2",
AND(OR($K1653=0,ISBLANK($K1653)), $I1653="Non-net"),"Non-net area not recorded in non-net space"
),
" ")</f>
        <v xml:space="preserve"> </v>
      </c>
      <c r="M1653" s="144"/>
      <c r="N1653" s="144"/>
      <c r="O1653" s="144"/>
      <c r="P1653" s="144"/>
      <c r="Q1653" s="144"/>
      <c r="R1653" s="171"/>
      <c r="S1653" s="147">
        <f>NCA_Calculations!$P$1665</f>
        <v>0</v>
      </c>
      <c r="T1653" s="147">
        <f>NCA_Calculations!$Q$1665</f>
        <v>0</v>
      </c>
      <c r="U1653" s="144"/>
      <c r="V1653" s="144"/>
      <c r="W1653" s="149" t="str" cm="1">
        <f t="array" ref="W1653">_xlfn.IFNA(
_xlfn.IFS(
ISBLANK($U1653),"Missing space use.",
AND('Establishment details'!$C$14="Secondary",$V1653="Classbase"),"Invalid Status type",
AND(OR( $V1653="Classbase", $V1653="Teaching", $V1653="Early years",$V1653="SEND resourced"), NOT(ISBLANK($M1653))),"Space with status type and unusable type.",
AND($V1653= "Classbase",'Establishment details'!$C$22&gt;=10), "Classbase status is only valid in schools with a primary element.",
AND($I1653= "Large",$N1653 &gt; 3.5), "Large rooms with less than 3.5m height.",
AND(OR($V1653="Light practical (science)",$V1653="Light practical (science)",$V1653="Heavy practical (workshops)", $V1653="Heavy practical (clean)"), OR($O1653=0,ISBLANK($O1653))),"Missing sinks count for light and heavy practical spaces.",
AND($M1653 = "Other",ISBLANK($R1653)), "Invalid unusable type / missing note for other unusable type."
),
" ")</f>
        <v>Missing space use.</v>
      </c>
    </row>
    <row r="1654" spans="2:23" ht="15.75" x14ac:dyDescent="0.25">
      <c r="B1654" s="143"/>
      <c r="C1654" s="144"/>
      <c r="D1654" s="144"/>
      <c r="E1654" s="144"/>
      <c r="F1654" s="147" t="str" cm="1">
        <f t="array" ref="F1654">_xlfn.IFNA(CONCATENATE(_xlfn.IFS($D1654="Mezzanine",LEFT($D1654,1), $D1654="Ground Floor",LEFT($D1654,1),$D1654="Basment ",LEFT($D1654,1), $D1654="1st Floor", "0"&amp;LEFT($D1654,1), $D1654="2nd Floor", "0"&amp;LEFT($D1654,1), $D1654="3rd Floor", "0"&amp;LEFT($D1654,1), $D1654="4th Floor", "0"&amp;LEFT($D1654,1), $D1654="5th Floor", "0"&amp;LEFT($D1654,1), $D1654="6th Floor", "0"&amp;LEFT($D1654,1),$D1654="7th Floor", "0"&amp;LEFT($D1654,1),$D1654="8th Floor", "0"&amp;LEFT($D1654,1),$D1654="9th Floor", "0"&amp;LEFT($D1654,1),$D1654="10th Floor", LEFT($D1654,2),$D1654="11th Floor", LEFT($D1654,2),$D1654="12th Floor", LEFT($D1654,2),$D1654="13th Floor", LEFT($D1654,2), $D1654="Lower Ground", LEFT($D1654)&amp;IF(ISNUMBER(FIND(" ",$D1654)),MID($D1654,FIND(" ",$D1654)+1,1),"")&amp;IF(ISNUMBER(FIND(" ",$D1654,FIND(" ",$D1654)+1)),MID($D1654,FIND(" ",$D1654,FIND(" ",$D1654)+1)+1,1),""),$D1654="Upper Ground", LEFT($D1654)&amp;IF(ISNUMBER(FIND(" ",$D1654)),MID($D1654,FIND(" ",$D1654)+1,1),"")&amp;IF(ISNUMBER(FIND(" ",$D1654,FIND(" ",$D1654)+1)),MID($D1654,FIND(" ",$D1654,FIND(" ",$D1654)+1)+1,1),"")),".0",$E1654), " ")</f>
        <v xml:space="preserve"> </v>
      </c>
      <c r="G1654" s="144"/>
      <c r="H1654" s="144"/>
      <c r="I1654" s="144"/>
      <c r="J1654" s="144"/>
      <c r="K1654" s="144"/>
      <c r="L1654" s="149" t="str" cm="1">
        <f t="array" ref="L1654">_xlfn.IFNA(
_xlfn.IFS(
AND($F1654=" ",$G1654=" ",$H1654=" "),"Please update all three: Surveyor Room Reference, Establishment Room Reference and Establishment Room Name",
AND(OR($I1654="General",$I1654="Open plan/ semi-open general",$I1654="Fitted",$I1654="Light practical (science)",$I1654="Light practical (other)",$I1654="Heavy practical (workshops)",$I1654="Heavy practical (clean)",$I1654="Large",$I1654="Storage"),$J1654=0,$K1654=0),"Please update Net Area or Non-net Area",
AND($B1654&lt;&gt;"OUT",$J1654=0,$I1654&lt;&gt;"Non-net",$M1654="85% Circulation"),"Net area not recorded for spaces with 85% circulation unusable type",
AND(OR($I1654="General",$I1654="Open plan/ semi-open general",$I1654="Fitted",$I1654="Light practical (science)",$I1654="Light practical (other)",$I1654="Heavy practical (workshops)",$I1654="Heavy practical (clean)",$I1654="Large",$I1654="Storage"),OR($J1654=0,ISBLANK($J1654))),"Net area not recorded in net spaces",
AND(OR($I1654="Non-net",$I1654="Outdoor space"),$J1654&gt;0),"Net Area Recorded in Non-net space",
AND($I1654="General",$J1654&gt;90),"This general space is over 90m2, please ensure that this space is entered as separate spaces if it usually used as separate spaces",
AND($I1654="Open plan/ semi-open general",$J1654&lt;27),"Open plan general space under 27m2",
AND(OR($K1654=0,ISBLANK($K1654)), $I1654="Non-net"),"Non-net area not recorded in non-net space"
),
" ")</f>
        <v xml:space="preserve"> </v>
      </c>
      <c r="M1654" s="144"/>
      <c r="N1654" s="144"/>
      <c r="O1654" s="144"/>
      <c r="P1654" s="144"/>
      <c r="Q1654" s="144"/>
      <c r="R1654" s="171"/>
      <c r="S1654" s="147">
        <f>NCA_Calculations!$P$1666</f>
        <v>0</v>
      </c>
      <c r="T1654" s="147">
        <f>NCA_Calculations!$Q$1666</f>
        <v>0</v>
      </c>
      <c r="U1654" s="144"/>
      <c r="V1654" s="144"/>
      <c r="W1654" s="149" t="str" cm="1">
        <f t="array" ref="W1654">_xlfn.IFNA(
_xlfn.IFS(
ISBLANK($U1654),"Missing space use.",
AND('Establishment details'!$C$14="Secondary",$V1654="Classbase"),"Invalid Status type",
AND(OR( $V1654="Classbase", $V1654="Teaching", $V1654="Early years",$V1654="SEND resourced"), NOT(ISBLANK($M1654))),"Space with status type and unusable type.",
AND($V1654= "Classbase",'Establishment details'!$C$22&gt;=10), "Classbase status is only valid in schools with a primary element.",
AND($I1654= "Large",$N1654 &gt; 3.5), "Large rooms with less than 3.5m height.",
AND(OR($V1654="Light practical (science)",$V1654="Light practical (science)",$V1654="Heavy practical (workshops)", $V1654="Heavy practical (clean)"), OR($O1654=0,ISBLANK($O1654))),"Missing sinks count for light and heavy practical spaces.",
AND($M1654 = "Other",ISBLANK($R1654)), "Invalid unusable type / missing note for other unusable type."
),
" ")</f>
        <v>Missing space use.</v>
      </c>
    </row>
    <row r="1655" spans="2:23" ht="15.75" x14ac:dyDescent="0.25">
      <c r="B1655" s="143"/>
      <c r="C1655" s="144"/>
      <c r="D1655" s="144"/>
      <c r="E1655" s="144"/>
      <c r="F1655" s="147" t="str" cm="1">
        <f t="array" ref="F1655">_xlfn.IFNA(CONCATENATE(_xlfn.IFS($D1655="Mezzanine",LEFT($D1655,1), $D1655="Ground Floor",LEFT($D1655,1),$D1655="Basment ",LEFT($D1655,1), $D1655="1st Floor", "0"&amp;LEFT($D1655,1), $D1655="2nd Floor", "0"&amp;LEFT($D1655,1), $D1655="3rd Floor", "0"&amp;LEFT($D1655,1), $D1655="4th Floor", "0"&amp;LEFT($D1655,1), $D1655="5th Floor", "0"&amp;LEFT($D1655,1), $D1655="6th Floor", "0"&amp;LEFT($D1655,1),$D1655="7th Floor", "0"&amp;LEFT($D1655,1),$D1655="8th Floor", "0"&amp;LEFT($D1655,1),$D1655="9th Floor", "0"&amp;LEFT($D1655,1),$D1655="10th Floor", LEFT($D1655,2),$D1655="11th Floor", LEFT($D1655,2),$D1655="12th Floor", LEFT($D1655,2),$D1655="13th Floor", LEFT($D1655,2), $D1655="Lower Ground", LEFT($D1655)&amp;IF(ISNUMBER(FIND(" ",$D1655)),MID($D1655,FIND(" ",$D1655)+1,1),"")&amp;IF(ISNUMBER(FIND(" ",$D1655,FIND(" ",$D1655)+1)),MID($D1655,FIND(" ",$D1655,FIND(" ",$D1655)+1)+1,1),""),$D1655="Upper Ground", LEFT($D1655)&amp;IF(ISNUMBER(FIND(" ",$D1655)),MID($D1655,FIND(" ",$D1655)+1,1),"")&amp;IF(ISNUMBER(FIND(" ",$D1655,FIND(" ",$D1655)+1)),MID($D1655,FIND(" ",$D1655,FIND(" ",$D1655)+1)+1,1),"")),".0",$E1655), " ")</f>
        <v xml:space="preserve"> </v>
      </c>
      <c r="G1655" s="144"/>
      <c r="H1655" s="144"/>
      <c r="I1655" s="144"/>
      <c r="J1655" s="144"/>
      <c r="K1655" s="144"/>
      <c r="L1655" s="149" t="str" cm="1">
        <f t="array" ref="L1655">_xlfn.IFNA(
_xlfn.IFS(
AND($F1655=" ",$G1655=" ",$H1655=" "),"Please update all three: Surveyor Room Reference, Establishment Room Reference and Establishment Room Name",
AND(OR($I1655="General",$I1655="Open plan/ semi-open general",$I1655="Fitted",$I1655="Light practical (science)",$I1655="Light practical (other)",$I1655="Heavy practical (workshops)",$I1655="Heavy practical (clean)",$I1655="Large",$I1655="Storage"),$J1655=0,$K1655=0),"Please update Net Area or Non-net Area",
AND($B1655&lt;&gt;"OUT",$J1655=0,$I1655&lt;&gt;"Non-net",$M1655="85% Circulation"),"Net area not recorded for spaces with 85% circulation unusable type",
AND(OR($I1655="General",$I1655="Open plan/ semi-open general",$I1655="Fitted",$I1655="Light practical (science)",$I1655="Light practical (other)",$I1655="Heavy practical (workshops)",$I1655="Heavy practical (clean)",$I1655="Large",$I1655="Storage"),OR($J1655=0,ISBLANK($J1655))),"Net area not recorded in net spaces",
AND(OR($I1655="Non-net",$I1655="Outdoor space"),$J1655&gt;0),"Net Area Recorded in Non-net space",
AND($I1655="General",$J1655&gt;90),"This general space is over 90m2, please ensure that this space is entered as separate spaces if it usually used as separate spaces",
AND($I1655="Open plan/ semi-open general",$J1655&lt;27),"Open plan general space under 27m2",
AND(OR($K1655=0,ISBLANK($K1655)), $I1655="Non-net"),"Non-net area not recorded in non-net space"
),
" ")</f>
        <v xml:space="preserve"> </v>
      </c>
      <c r="M1655" s="144"/>
      <c r="N1655" s="144"/>
      <c r="O1655" s="144"/>
      <c r="P1655" s="144"/>
      <c r="Q1655" s="144"/>
      <c r="R1655" s="171"/>
      <c r="S1655" s="147">
        <f>NCA_Calculations!$P$1667</f>
        <v>0</v>
      </c>
      <c r="T1655" s="147">
        <f>NCA_Calculations!$Q$1667</f>
        <v>0</v>
      </c>
      <c r="U1655" s="144"/>
      <c r="V1655" s="144"/>
      <c r="W1655" s="149" t="str" cm="1">
        <f t="array" ref="W1655">_xlfn.IFNA(
_xlfn.IFS(
ISBLANK($U1655),"Missing space use.",
AND('Establishment details'!$C$14="Secondary",$V1655="Classbase"),"Invalid Status type",
AND(OR( $V1655="Classbase", $V1655="Teaching", $V1655="Early years",$V1655="SEND resourced"), NOT(ISBLANK($M1655))),"Space with status type and unusable type.",
AND($V1655= "Classbase",'Establishment details'!$C$22&gt;=10), "Classbase status is only valid in schools with a primary element.",
AND($I1655= "Large",$N1655 &gt; 3.5), "Large rooms with less than 3.5m height.",
AND(OR($V1655="Light practical (science)",$V1655="Light practical (science)",$V1655="Heavy practical (workshops)", $V1655="Heavy practical (clean)"), OR($O1655=0,ISBLANK($O1655))),"Missing sinks count for light and heavy practical spaces.",
AND($M1655 = "Other",ISBLANK($R1655)), "Invalid unusable type / missing note for other unusable type."
),
" ")</f>
        <v>Missing space use.</v>
      </c>
    </row>
    <row r="1656" spans="2:23" ht="15.75" x14ac:dyDescent="0.25">
      <c r="B1656" s="143"/>
      <c r="C1656" s="144"/>
      <c r="D1656" s="144"/>
      <c r="E1656" s="144"/>
      <c r="F1656" s="147" t="str" cm="1">
        <f t="array" ref="F1656">_xlfn.IFNA(CONCATENATE(_xlfn.IFS($D1656="Mezzanine",LEFT($D1656,1), $D1656="Ground Floor",LEFT($D1656,1),$D1656="Basment ",LEFT($D1656,1), $D1656="1st Floor", "0"&amp;LEFT($D1656,1), $D1656="2nd Floor", "0"&amp;LEFT($D1656,1), $D1656="3rd Floor", "0"&amp;LEFT($D1656,1), $D1656="4th Floor", "0"&amp;LEFT($D1656,1), $D1656="5th Floor", "0"&amp;LEFT($D1656,1), $D1656="6th Floor", "0"&amp;LEFT($D1656,1),$D1656="7th Floor", "0"&amp;LEFT($D1656,1),$D1656="8th Floor", "0"&amp;LEFT($D1656,1),$D1656="9th Floor", "0"&amp;LEFT($D1656,1),$D1656="10th Floor", LEFT($D1656,2),$D1656="11th Floor", LEFT($D1656,2),$D1656="12th Floor", LEFT($D1656,2),$D1656="13th Floor", LEFT($D1656,2), $D1656="Lower Ground", LEFT($D1656)&amp;IF(ISNUMBER(FIND(" ",$D1656)),MID($D1656,FIND(" ",$D1656)+1,1),"")&amp;IF(ISNUMBER(FIND(" ",$D1656,FIND(" ",$D1656)+1)),MID($D1656,FIND(" ",$D1656,FIND(" ",$D1656)+1)+1,1),""),$D1656="Upper Ground", LEFT($D1656)&amp;IF(ISNUMBER(FIND(" ",$D1656)),MID($D1656,FIND(" ",$D1656)+1,1),"")&amp;IF(ISNUMBER(FIND(" ",$D1656,FIND(" ",$D1656)+1)),MID($D1656,FIND(" ",$D1656,FIND(" ",$D1656)+1)+1,1),"")),".0",$E1656), " ")</f>
        <v xml:space="preserve"> </v>
      </c>
      <c r="G1656" s="144"/>
      <c r="H1656" s="144"/>
      <c r="I1656" s="144"/>
      <c r="J1656" s="144"/>
      <c r="K1656" s="144"/>
      <c r="L1656" s="149" t="str" cm="1">
        <f t="array" ref="L1656">_xlfn.IFNA(
_xlfn.IFS(
AND($F1656=" ",$G1656=" ",$H1656=" "),"Please update all three: Surveyor Room Reference, Establishment Room Reference and Establishment Room Name",
AND(OR($I1656="General",$I1656="Open plan/ semi-open general",$I1656="Fitted",$I1656="Light practical (science)",$I1656="Light practical (other)",$I1656="Heavy practical (workshops)",$I1656="Heavy practical (clean)",$I1656="Large",$I1656="Storage"),$J1656=0,$K1656=0),"Please update Net Area or Non-net Area",
AND($B1656&lt;&gt;"OUT",$J1656=0,$I1656&lt;&gt;"Non-net",$M1656="85% Circulation"),"Net area not recorded for spaces with 85% circulation unusable type",
AND(OR($I1656="General",$I1656="Open plan/ semi-open general",$I1656="Fitted",$I1656="Light practical (science)",$I1656="Light practical (other)",$I1656="Heavy practical (workshops)",$I1656="Heavy practical (clean)",$I1656="Large",$I1656="Storage"),OR($J1656=0,ISBLANK($J1656))),"Net area not recorded in net spaces",
AND(OR($I1656="Non-net",$I1656="Outdoor space"),$J1656&gt;0),"Net Area Recorded in Non-net space",
AND($I1656="General",$J1656&gt;90),"This general space is over 90m2, please ensure that this space is entered as separate spaces if it usually used as separate spaces",
AND($I1656="Open plan/ semi-open general",$J1656&lt;27),"Open plan general space under 27m2",
AND(OR($K1656=0,ISBLANK($K1656)), $I1656="Non-net"),"Non-net area not recorded in non-net space"
),
" ")</f>
        <v xml:space="preserve"> </v>
      </c>
      <c r="M1656" s="144"/>
      <c r="N1656" s="144"/>
      <c r="O1656" s="144"/>
      <c r="P1656" s="144"/>
      <c r="Q1656" s="144"/>
      <c r="R1656" s="171"/>
      <c r="S1656" s="147">
        <f>NCA_Calculations!$P$1668</f>
        <v>0</v>
      </c>
      <c r="T1656" s="147">
        <f>NCA_Calculations!$Q$1668</f>
        <v>0</v>
      </c>
      <c r="U1656" s="144"/>
      <c r="V1656" s="144"/>
      <c r="W1656" s="149" t="str" cm="1">
        <f t="array" ref="W1656">_xlfn.IFNA(
_xlfn.IFS(
ISBLANK($U1656),"Missing space use.",
AND('Establishment details'!$C$14="Secondary",$V1656="Classbase"),"Invalid Status type",
AND(OR( $V1656="Classbase", $V1656="Teaching", $V1656="Early years",$V1656="SEND resourced"), NOT(ISBLANK($M1656))),"Space with status type and unusable type.",
AND($V1656= "Classbase",'Establishment details'!$C$22&gt;=10), "Classbase status is only valid in schools with a primary element.",
AND($I1656= "Large",$N1656 &gt; 3.5), "Large rooms with less than 3.5m height.",
AND(OR($V1656="Light practical (science)",$V1656="Light practical (science)",$V1656="Heavy practical (workshops)", $V1656="Heavy practical (clean)"), OR($O1656=0,ISBLANK($O1656))),"Missing sinks count for light and heavy practical spaces.",
AND($M1656 = "Other",ISBLANK($R1656)), "Invalid unusable type / missing note for other unusable type."
),
" ")</f>
        <v>Missing space use.</v>
      </c>
    </row>
    <row r="1657" spans="2:23" ht="15.75" x14ac:dyDescent="0.25">
      <c r="B1657" s="143"/>
      <c r="C1657" s="144"/>
      <c r="D1657" s="144"/>
      <c r="E1657" s="144"/>
      <c r="F1657" s="147" t="str" cm="1">
        <f t="array" ref="F1657">_xlfn.IFNA(CONCATENATE(_xlfn.IFS($D1657="Mezzanine",LEFT($D1657,1), $D1657="Ground Floor",LEFT($D1657,1),$D1657="Basment ",LEFT($D1657,1), $D1657="1st Floor", "0"&amp;LEFT($D1657,1), $D1657="2nd Floor", "0"&amp;LEFT($D1657,1), $D1657="3rd Floor", "0"&amp;LEFT($D1657,1), $D1657="4th Floor", "0"&amp;LEFT($D1657,1), $D1657="5th Floor", "0"&amp;LEFT($D1657,1), $D1657="6th Floor", "0"&amp;LEFT($D1657,1),$D1657="7th Floor", "0"&amp;LEFT($D1657,1),$D1657="8th Floor", "0"&amp;LEFT($D1657,1),$D1657="9th Floor", "0"&amp;LEFT($D1657,1),$D1657="10th Floor", LEFT($D1657,2),$D1657="11th Floor", LEFT($D1657,2),$D1657="12th Floor", LEFT($D1657,2),$D1657="13th Floor", LEFT($D1657,2), $D1657="Lower Ground", LEFT($D1657)&amp;IF(ISNUMBER(FIND(" ",$D1657)),MID($D1657,FIND(" ",$D1657)+1,1),"")&amp;IF(ISNUMBER(FIND(" ",$D1657,FIND(" ",$D1657)+1)),MID($D1657,FIND(" ",$D1657,FIND(" ",$D1657)+1)+1,1),""),$D1657="Upper Ground", LEFT($D1657)&amp;IF(ISNUMBER(FIND(" ",$D1657)),MID($D1657,FIND(" ",$D1657)+1,1),"")&amp;IF(ISNUMBER(FIND(" ",$D1657,FIND(" ",$D1657)+1)),MID($D1657,FIND(" ",$D1657,FIND(" ",$D1657)+1)+1,1),"")),".0",$E1657), " ")</f>
        <v xml:space="preserve"> </v>
      </c>
      <c r="G1657" s="144"/>
      <c r="H1657" s="144"/>
      <c r="I1657" s="144"/>
      <c r="J1657" s="144"/>
      <c r="K1657" s="144"/>
      <c r="L1657" s="149" t="str" cm="1">
        <f t="array" ref="L1657">_xlfn.IFNA(
_xlfn.IFS(
AND($F1657=" ",$G1657=" ",$H1657=" "),"Please update all three: Surveyor Room Reference, Establishment Room Reference and Establishment Room Name",
AND(OR($I1657="General",$I1657="Open plan/ semi-open general",$I1657="Fitted",$I1657="Light practical (science)",$I1657="Light practical (other)",$I1657="Heavy practical (workshops)",$I1657="Heavy practical (clean)",$I1657="Large",$I1657="Storage"),$J1657=0,$K1657=0),"Please update Net Area or Non-net Area",
AND($B1657&lt;&gt;"OUT",$J1657=0,$I1657&lt;&gt;"Non-net",$M1657="85% Circulation"),"Net area not recorded for spaces with 85% circulation unusable type",
AND(OR($I1657="General",$I1657="Open plan/ semi-open general",$I1657="Fitted",$I1657="Light practical (science)",$I1657="Light practical (other)",$I1657="Heavy practical (workshops)",$I1657="Heavy practical (clean)",$I1657="Large",$I1657="Storage"),OR($J1657=0,ISBLANK($J1657))),"Net area not recorded in net spaces",
AND(OR($I1657="Non-net",$I1657="Outdoor space"),$J1657&gt;0),"Net Area Recorded in Non-net space",
AND($I1657="General",$J1657&gt;90),"This general space is over 90m2, please ensure that this space is entered as separate spaces if it usually used as separate spaces",
AND($I1657="Open plan/ semi-open general",$J1657&lt;27),"Open plan general space under 27m2",
AND(OR($K1657=0,ISBLANK($K1657)), $I1657="Non-net"),"Non-net area not recorded in non-net space"
),
" ")</f>
        <v xml:space="preserve"> </v>
      </c>
      <c r="M1657" s="144"/>
      <c r="N1657" s="144"/>
      <c r="O1657" s="144"/>
      <c r="P1657" s="144"/>
      <c r="Q1657" s="144"/>
      <c r="R1657" s="171"/>
      <c r="S1657" s="147">
        <f>NCA_Calculations!$P$1669</f>
        <v>0</v>
      </c>
      <c r="T1657" s="147">
        <f>NCA_Calculations!$Q$1669</f>
        <v>0</v>
      </c>
      <c r="U1657" s="144"/>
      <c r="V1657" s="144"/>
      <c r="W1657" s="149" t="str" cm="1">
        <f t="array" ref="W1657">_xlfn.IFNA(
_xlfn.IFS(
ISBLANK($U1657),"Missing space use.",
AND('Establishment details'!$C$14="Secondary",$V1657="Classbase"),"Invalid Status type",
AND(OR( $V1657="Classbase", $V1657="Teaching", $V1657="Early years",$V1657="SEND resourced"), NOT(ISBLANK($M1657))),"Space with status type and unusable type.",
AND($V1657= "Classbase",'Establishment details'!$C$22&gt;=10), "Classbase status is only valid in schools with a primary element.",
AND($I1657= "Large",$N1657 &gt; 3.5), "Large rooms with less than 3.5m height.",
AND(OR($V1657="Light practical (science)",$V1657="Light practical (science)",$V1657="Heavy practical (workshops)", $V1657="Heavy practical (clean)"), OR($O1657=0,ISBLANK($O1657))),"Missing sinks count for light and heavy practical spaces.",
AND($M1657 = "Other",ISBLANK($R1657)), "Invalid unusable type / missing note for other unusable type."
),
" ")</f>
        <v>Missing space use.</v>
      </c>
    </row>
    <row r="1658" spans="2:23" ht="15.75" x14ac:dyDescent="0.25">
      <c r="B1658" s="143"/>
      <c r="C1658" s="144"/>
      <c r="D1658" s="144"/>
      <c r="E1658" s="144"/>
      <c r="F1658" s="147" t="str" cm="1">
        <f t="array" ref="F1658">_xlfn.IFNA(CONCATENATE(_xlfn.IFS($D1658="Mezzanine",LEFT($D1658,1), $D1658="Ground Floor",LEFT($D1658,1),$D1658="Basment ",LEFT($D1658,1), $D1658="1st Floor", "0"&amp;LEFT($D1658,1), $D1658="2nd Floor", "0"&amp;LEFT($D1658,1), $D1658="3rd Floor", "0"&amp;LEFT($D1658,1), $D1658="4th Floor", "0"&amp;LEFT($D1658,1), $D1658="5th Floor", "0"&amp;LEFT($D1658,1), $D1658="6th Floor", "0"&amp;LEFT($D1658,1),$D1658="7th Floor", "0"&amp;LEFT($D1658,1),$D1658="8th Floor", "0"&amp;LEFT($D1658,1),$D1658="9th Floor", "0"&amp;LEFT($D1658,1),$D1658="10th Floor", LEFT($D1658,2),$D1658="11th Floor", LEFT($D1658,2),$D1658="12th Floor", LEFT($D1658,2),$D1658="13th Floor", LEFT($D1658,2), $D1658="Lower Ground", LEFT($D1658)&amp;IF(ISNUMBER(FIND(" ",$D1658)),MID($D1658,FIND(" ",$D1658)+1,1),"")&amp;IF(ISNUMBER(FIND(" ",$D1658,FIND(" ",$D1658)+1)),MID($D1658,FIND(" ",$D1658,FIND(" ",$D1658)+1)+1,1),""),$D1658="Upper Ground", LEFT($D1658)&amp;IF(ISNUMBER(FIND(" ",$D1658)),MID($D1658,FIND(" ",$D1658)+1,1),"")&amp;IF(ISNUMBER(FIND(" ",$D1658,FIND(" ",$D1658)+1)),MID($D1658,FIND(" ",$D1658,FIND(" ",$D1658)+1)+1,1),"")),".0",$E1658), " ")</f>
        <v xml:space="preserve"> </v>
      </c>
      <c r="G1658" s="144"/>
      <c r="H1658" s="144"/>
      <c r="I1658" s="144"/>
      <c r="J1658" s="144"/>
      <c r="K1658" s="144"/>
      <c r="L1658" s="149" t="str" cm="1">
        <f t="array" ref="L1658">_xlfn.IFNA(
_xlfn.IFS(
AND($F1658=" ",$G1658=" ",$H1658=" "),"Please update all three: Surveyor Room Reference, Establishment Room Reference and Establishment Room Name",
AND(OR($I1658="General",$I1658="Open plan/ semi-open general",$I1658="Fitted",$I1658="Light practical (science)",$I1658="Light practical (other)",$I1658="Heavy practical (workshops)",$I1658="Heavy practical (clean)",$I1658="Large",$I1658="Storage"),$J1658=0,$K1658=0),"Please update Net Area or Non-net Area",
AND($B1658&lt;&gt;"OUT",$J1658=0,$I1658&lt;&gt;"Non-net",$M1658="85% Circulation"),"Net area not recorded for spaces with 85% circulation unusable type",
AND(OR($I1658="General",$I1658="Open plan/ semi-open general",$I1658="Fitted",$I1658="Light practical (science)",$I1658="Light practical (other)",$I1658="Heavy practical (workshops)",$I1658="Heavy practical (clean)",$I1658="Large",$I1658="Storage"),OR($J1658=0,ISBLANK($J1658))),"Net area not recorded in net spaces",
AND(OR($I1658="Non-net",$I1658="Outdoor space"),$J1658&gt;0),"Net Area Recorded in Non-net space",
AND($I1658="General",$J1658&gt;90),"This general space is over 90m2, please ensure that this space is entered as separate spaces if it usually used as separate spaces",
AND($I1658="Open plan/ semi-open general",$J1658&lt;27),"Open plan general space under 27m2",
AND(OR($K1658=0,ISBLANK($K1658)), $I1658="Non-net"),"Non-net area not recorded in non-net space"
),
" ")</f>
        <v xml:space="preserve"> </v>
      </c>
      <c r="M1658" s="144"/>
      <c r="N1658" s="144"/>
      <c r="O1658" s="144"/>
      <c r="P1658" s="144"/>
      <c r="Q1658" s="144"/>
      <c r="R1658" s="171"/>
      <c r="S1658" s="147">
        <f>NCA_Calculations!$P$1670</f>
        <v>0</v>
      </c>
      <c r="T1658" s="147">
        <f>NCA_Calculations!$Q$1670</f>
        <v>0</v>
      </c>
      <c r="U1658" s="144"/>
      <c r="V1658" s="144"/>
      <c r="W1658" s="149" t="str" cm="1">
        <f t="array" ref="W1658">_xlfn.IFNA(
_xlfn.IFS(
ISBLANK($U1658),"Missing space use.",
AND('Establishment details'!$C$14="Secondary",$V1658="Classbase"),"Invalid Status type",
AND(OR( $V1658="Classbase", $V1658="Teaching", $V1658="Early years",$V1658="SEND resourced"), NOT(ISBLANK($M1658))),"Space with status type and unusable type.",
AND($V1658= "Classbase",'Establishment details'!$C$22&gt;=10), "Classbase status is only valid in schools with a primary element.",
AND($I1658= "Large",$N1658 &gt; 3.5), "Large rooms with less than 3.5m height.",
AND(OR($V1658="Light practical (science)",$V1658="Light practical (science)",$V1658="Heavy practical (workshops)", $V1658="Heavy practical (clean)"), OR($O1658=0,ISBLANK($O1658))),"Missing sinks count for light and heavy practical spaces.",
AND($M1658 = "Other",ISBLANK($R1658)), "Invalid unusable type / missing note for other unusable type."
),
" ")</f>
        <v>Missing space use.</v>
      </c>
    </row>
    <row r="1659" spans="2:23" ht="15.75" x14ac:dyDescent="0.25">
      <c r="B1659" s="143"/>
      <c r="C1659" s="144"/>
      <c r="D1659" s="144"/>
      <c r="E1659" s="144"/>
      <c r="F1659" s="147" t="str" cm="1">
        <f t="array" ref="F1659">_xlfn.IFNA(CONCATENATE(_xlfn.IFS($D1659="Mezzanine",LEFT($D1659,1), $D1659="Ground Floor",LEFT($D1659,1),$D1659="Basment ",LEFT($D1659,1), $D1659="1st Floor", "0"&amp;LEFT($D1659,1), $D1659="2nd Floor", "0"&amp;LEFT($D1659,1), $D1659="3rd Floor", "0"&amp;LEFT($D1659,1), $D1659="4th Floor", "0"&amp;LEFT($D1659,1), $D1659="5th Floor", "0"&amp;LEFT($D1659,1), $D1659="6th Floor", "0"&amp;LEFT($D1659,1),$D1659="7th Floor", "0"&amp;LEFT($D1659,1),$D1659="8th Floor", "0"&amp;LEFT($D1659,1),$D1659="9th Floor", "0"&amp;LEFT($D1659,1),$D1659="10th Floor", LEFT($D1659,2),$D1659="11th Floor", LEFT($D1659,2),$D1659="12th Floor", LEFT($D1659,2),$D1659="13th Floor", LEFT($D1659,2), $D1659="Lower Ground", LEFT($D1659)&amp;IF(ISNUMBER(FIND(" ",$D1659)),MID($D1659,FIND(" ",$D1659)+1,1),"")&amp;IF(ISNUMBER(FIND(" ",$D1659,FIND(" ",$D1659)+1)),MID($D1659,FIND(" ",$D1659,FIND(" ",$D1659)+1)+1,1),""),$D1659="Upper Ground", LEFT($D1659)&amp;IF(ISNUMBER(FIND(" ",$D1659)),MID($D1659,FIND(" ",$D1659)+1,1),"")&amp;IF(ISNUMBER(FIND(" ",$D1659,FIND(" ",$D1659)+1)),MID($D1659,FIND(" ",$D1659,FIND(" ",$D1659)+1)+1,1),"")),".0",$E1659), " ")</f>
        <v xml:space="preserve"> </v>
      </c>
      <c r="G1659" s="144"/>
      <c r="H1659" s="144"/>
      <c r="I1659" s="144"/>
      <c r="J1659" s="144"/>
      <c r="K1659" s="144"/>
      <c r="L1659" s="149" t="str" cm="1">
        <f t="array" ref="L1659">_xlfn.IFNA(
_xlfn.IFS(
AND($F1659=" ",$G1659=" ",$H1659=" "),"Please update all three: Surveyor Room Reference, Establishment Room Reference and Establishment Room Name",
AND(OR($I1659="General",$I1659="Open plan/ semi-open general",$I1659="Fitted",$I1659="Light practical (science)",$I1659="Light practical (other)",$I1659="Heavy practical (workshops)",$I1659="Heavy practical (clean)",$I1659="Large",$I1659="Storage"),$J1659=0,$K1659=0),"Please update Net Area or Non-net Area",
AND($B1659&lt;&gt;"OUT",$J1659=0,$I1659&lt;&gt;"Non-net",$M1659="85% Circulation"),"Net area not recorded for spaces with 85% circulation unusable type",
AND(OR($I1659="General",$I1659="Open plan/ semi-open general",$I1659="Fitted",$I1659="Light practical (science)",$I1659="Light practical (other)",$I1659="Heavy practical (workshops)",$I1659="Heavy practical (clean)",$I1659="Large",$I1659="Storage"),OR($J1659=0,ISBLANK($J1659))),"Net area not recorded in net spaces",
AND(OR($I1659="Non-net",$I1659="Outdoor space"),$J1659&gt;0),"Net Area Recorded in Non-net space",
AND($I1659="General",$J1659&gt;90),"This general space is over 90m2, please ensure that this space is entered as separate spaces if it usually used as separate spaces",
AND($I1659="Open plan/ semi-open general",$J1659&lt;27),"Open plan general space under 27m2",
AND(OR($K1659=0,ISBLANK($K1659)), $I1659="Non-net"),"Non-net area not recorded in non-net space"
),
" ")</f>
        <v xml:space="preserve"> </v>
      </c>
      <c r="M1659" s="144"/>
      <c r="N1659" s="144"/>
      <c r="O1659" s="144"/>
      <c r="P1659" s="144"/>
      <c r="Q1659" s="144"/>
      <c r="R1659" s="171"/>
      <c r="S1659" s="147">
        <f>NCA_Calculations!$P$1671</f>
        <v>0</v>
      </c>
      <c r="T1659" s="147">
        <f>NCA_Calculations!$Q$1671</f>
        <v>0</v>
      </c>
      <c r="U1659" s="144"/>
      <c r="V1659" s="144"/>
      <c r="W1659" s="149" t="str" cm="1">
        <f t="array" ref="W1659">_xlfn.IFNA(
_xlfn.IFS(
ISBLANK($U1659),"Missing space use.",
AND('Establishment details'!$C$14="Secondary",$V1659="Classbase"),"Invalid Status type",
AND(OR( $V1659="Classbase", $V1659="Teaching", $V1659="Early years",$V1659="SEND resourced"), NOT(ISBLANK($M1659))),"Space with status type and unusable type.",
AND($V1659= "Classbase",'Establishment details'!$C$22&gt;=10), "Classbase status is only valid in schools with a primary element.",
AND($I1659= "Large",$N1659 &gt; 3.5), "Large rooms with less than 3.5m height.",
AND(OR($V1659="Light practical (science)",$V1659="Light practical (science)",$V1659="Heavy practical (workshops)", $V1659="Heavy practical (clean)"), OR($O1659=0,ISBLANK($O1659))),"Missing sinks count for light and heavy practical spaces.",
AND($M1659 = "Other",ISBLANK($R1659)), "Invalid unusable type / missing note for other unusable type."
),
" ")</f>
        <v>Missing space use.</v>
      </c>
    </row>
    <row r="1660" spans="2:23" ht="15.75" x14ac:dyDescent="0.25">
      <c r="B1660" s="143"/>
      <c r="C1660" s="144"/>
      <c r="D1660" s="144"/>
      <c r="E1660" s="144"/>
      <c r="F1660" s="147" t="str" cm="1">
        <f t="array" ref="F1660">_xlfn.IFNA(CONCATENATE(_xlfn.IFS($D1660="Mezzanine",LEFT($D1660,1), $D1660="Ground Floor",LEFT($D1660,1),$D1660="Basment ",LEFT($D1660,1), $D1660="1st Floor", "0"&amp;LEFT($D1660,1), $D1660="2nd Floor", "0"&amp;LEFT($D1660,1), $D1660="3rd Floor", "0"&amp;LEFT($D1660,1), $D1660="4th Floor", "0"&amp;LEFT($D1660,1), $D1660="5th Floor", "0"&amp;LEFT($D1660,1), $D1660="6th Floor", "0"&amp;LEFT($D1660,1),$D1660="7th Floor", "0"&amp;LEFT($D1660,1),$D1660="8th Floor", "0"&amp;LEFT($D1660,1),$D1660="9th Floor", "0"&amp;LEFT($D1660,1),$D1660="10th Floor", LEFT($D1660,2),$D1660="11th Floor", LEFT($D1660,2),$D1660="12th Floor", LEFT($D1660,2),$D1660="13th Floor", LEFT($D1660,2), $D1660="Lower Ground", LEFT($D1660)&amp;IF(ISNUMBER(FIND(" ",$D1660)),MID($D1660,FIND(" ",$D1660)+1,1),"")&amp;IF(ISNUMBER(FIND(" ",$D1660,FIND(" ",$D1660)+1)),MID($D1660,FIND(" ",$D1660,FIND(" ",$D1660)+1)+1,1),""),$D1660="Upper Ground", LEFT($D1660)&amp;IF(ISNUMBER(FIND(" ",$D1660)),MID($D1660,FIND(" ",$D1660)+1,1),"")&amp;IF(ISNUMBER(FIND(" ",$D1660,FIND(" ",$D1660)+1)),MID($D1660,FIND(" ",$D1660,FIND(" ",$D1660)+1)+1,1),"")),".0",$E1660), " ")</f>
        <v xml:space="preserve"> </v>
      </c>
      <c r="G1660" s="144"/>
      <c r="H1660" s="144"/>
      <c r="I1660" s="144"/>
      <c r="J1660" s="144"/>
      <c r="K1660" s="144"/>
      <c r="L1660" s="149" t="str" cm="1">
        <f t="array" ref="L1660">_xlfn.IFNA(
_xlfn.IFS(
AND($F1660=" ",$G1660=" ",$H1660=" "),"Please update all three: Surveyor Room Reference, Establishment Room Reference and Establishment Room Name",
AND(OR($I1660="General",$I1660="Open plan/ semi-open general",$I1660="Fitted",$I1660="Light practical (science)",$I1660="Light practical (other)",$I1660="Heavy practical (workshops)",$I1660="Heavy practical (clean)",$I1660="Large",$I1660="Storage"),$J1660=0,$K1660=0),"Please update Net Area or Non-net Area",
AND($B1660&lt;&gt;"OUT",$J1660=0,$I1660&lt;&gt;"Non-net",$M1660="85% Circulation"),"Net area not recorded for spaces with 85% circulation unusable type",
AND(OR($I1660="General",$I1660="Open plan/ semi-open general",$I1660="Fitted",$I1660="Light practical (science)",$I1660="Light practical (other)",$I1660="Heavy practical (workshops)",$I1660="Heavy practical (clean)",$I1660="Large",$I1660="Storage"),OR($J1660=0,ISBLANK($J1660))),"Net area not recorded in net spaces",
AND(OR($I1660="Non-net",$I1660="Outdoor space"),$J1660&gt;0),"Net Area Recorded in Non-net space",
AND($I1660="General",$J1660&gt;90),"This general space is over 90m2, please ensure that this space is entered as separate spaces if it usually used as separate spaces",
AND($I1660="Open plan/ semi-open general",$J1660&lt;27),"Open plan general space under 27m2",
AND(OR($K1660=0,ISBLANK($K1660)), $I1660="Non-net"),"Non-net area not recorded in non-net space"
),
" ")</f>
        <v xml:space="preserve"> </v>
      </c>
      <c r="M1660" s="144"/>
      <c r="N1660" s="144"/>
      <c r="O1660" s="144"/>
      <c r="P1660" s="144"/>
      <c r="Q1660" s="144"/>
      <c r="R1660" s="171"/>
      <c r="S1660" s="147">
        <f>NCA_Calculations!$P$1672</f>
        <v>0</v>
      </c>
      <c r="T1660" s="147">
        <f>NCA_Calculations!$Q$1672</f>
        <v>0</v>
      </c>
      <c r="U1660" s="144"/>
      <c r="V1660" s="144"/>
      <c r="W1660" s="149" t="str" cm="1">
        <f t="array" ref="W1660">_xlfn.IFNA(
_xlfn.IFS(
ISBLANK($U1660),"Missing space use.",
AND('Establishment details'!$C$14="Secondary",$V1660="Classbase"),"Invalid Status type",
AND(OR( $V1660="Classbase", $V1660="Teaching", $V1660="Early years",$V1660="SEND resourced"), NOT(ISBLANK($M1660))),"Space with status type and unusable type.",
AND($V1660= "Classbase",'Establishment details'!$C$22&gt;=10), "Classbase status is only valid in schools with a primary element.",
AND($I1660= "Large",$N1660 &gt; 3.5), "Large rooms with less than 3.5m height.",
AND(OR($V1660="Light practical (science)",$V1660="Light practical (science)",$V1660="Heavy practical (workshops)", $V1660="Heavy practical (clean)"), OR($O1660=0,ISBLANK($O1660))),"Missing sinks count for light and heavy practical spaces.",
AND($M1660 = "Other",ISBLANK($R1660)), "Invalid unusable type / missing note for other unusable type."
),
" ")</f>
        <v>Missing space use.</v>
      </c>
    </row>
    <row r="1661" spans="2:23" ht="15.75" x14ac:dyDescent="0.25">
      <c r="B1661" s="143"/>
      <c r="C1661" s="144"/>
      <c r="D1661" s="144"/>
      <c r="E1661" s="144"/>
      <c r="F1661" s="147" t="str" cm="1">
        <f t="array" ref="F1661">_xlfn.IFNA(CONCATENATE(_xlfn.IFS($D1661="Mezzanine",LEFT($D1661,1), $D1661="Ground Floor",LEFT($D1661,1),$D1661="Basment ",LEFT($D1661,1), $D1661="1st Floor", "0"&amp;LEFT($D1661,1), $D1661="2nd Floor", "0"&amp;LEFT($D1661,1), $D1661="3rd Floor", "0"&amp;LEFT($D1661,1), $D1661="4th Floor", "0"&amp;LEFT($D1661,1), $D1661="5th Floor", "0"&amp;LEFT($D1661,1), $D1661="6th Floor", "0"&amp;LEFT($D1661,1),$D1661="7th Floor", "0"&amp;LEFT($D1661,1),$D1661="8th Floor", "0"&amp;LEFT($D1661,1),$D1661="9th Floor", "0"&amp;LEFT($D1661,1),$D1661="10th Floor", LEFT($D1661,2),$D1661="11th Floor", LEFT($D1661,2),$D1661="12th Floor", LEFT($D1661,2),$D1661="13th Floor", LEFT($D1661,2), $D1661="Lower Ground", LEFT($D1661)&amp;IF(ISNUMBER(FIND(" ",$D1661)),MID($D1661,FIND(" ",$D1661)+1,1),"")&amp;IF(ISNUMBER(FIND(" ",$D1661,FIND(" ",$D1661)+1)),MID($D1661,FIND(" ",$D1661,FIND(" ",$D1661)+1)+1,1),""),$D1661="Upper Ground", LEFT($D1661)&amp;IF(ISNUMBER(FIND(" ",$D1661)),MID($D1661,FIND(" ",$D1661)+1,1),"")&amp;IF(ISNUMBER(FIND(" ",$D1661,FIND(" ",$D1661)+1)),MID($D1661,FIND(" ",$D1661,FIND(" ",$D1661)+1)+1,1),"")),".0",$E1661), " ")</f>
        <v xml:space="preserve"> </v>
      </c>
      <c r="G1661" s="144"/>
      <c r="H1661" s="144"/>
      <c r="I1661" s="144"/>
      <c r="J1661" s="144"/>
      <c r="K1661" s="144"/>
      <c r="L1661" s="149" t="str" cm="1">
        <f t="array" ref="L1661">_xlfn.IFNA(
_xlfn.IFS(
AND($F1661=" ",$G1661=" ",$H1661=" "),"Please update all three: Surveyor Room Reference, Establishment Room Reference and Establishment Room Name",
AND(OR($I1661="General",$I1661="Open plan/ semi-open general",$I1661="Fitted",$I1661="Light practical (science)",$I1661="Light practical (other)",$I1661="Heavy practical (workshops)",$I1661="Heavy practical (clean)",$I1661="Large",$I1661="Storage"),$J1661=0,$K1661=0),"Please update Net Area or Non-net Area",
AND($B1661&lt;&gt;"OUT",$J1661=0,$I1661&lt;&gt;"Non-net",$M1661="85% Circulation"),"Net area not recorded for spaces with 85% circulation unusable type",
AND(OR($I1661="General",$I1661="Open plan/ semi-open general",$I1661="Fitted",$I1661="Light practical (science)",$I1661="Light practical (other)",$I1661="Heavy practical (workshops)",$I1661="Heavy practical (clean)",$I1661="Large",$I1661="Storage"),OR($J1661=0,ISBLANK($J1661))),"Net area not recorded in net spaces",
AND(OR($I1661="Non-net",$I1661="Outdoor space"),$J1661&gt;0),"Net Area Recorded in Non-net space",
AND($I1661="General",$J1661&gt;90),"This general space is over 90m2, please ensure that this space is entered as separate spaces if it usually used as separate spaces",
AND($I1661="Open plan/ semi-open general",$J1661&lt;27),"Open plan general space under 27m2",
AND(OR($K1661=0,ISBLANK($K1661)), $I1661="Non-net"),"Non-net area not recorded in non-net space"
),
" ")</f>
        <v xml:space="preserve"> </v>
      </c>
      <c r="M1661" s="144"/>
      <c r="N1661" s="144"/>
      <c r="O1661" s="144"/>
      <c r="P1661" s="144"/>
      <c r="Q1661" s="144"/>
      <c r="R1661" s="171"/>
      <c r="S1661" s="147">
        <f>NCA_Calculations!$P$1673</f>
        <v>0</v>
      </c>
      <c r="T1661" s="147">
        <f>NCA_Calculations!$Q$1673</f>
        <v>0</v>
      </c>
      <c r="U1661" s="144"/>
      <c r="V1661" s="144"/>
      <c r="W1661" s="149" t="str" cm="1">
        <f t="array" ref="W1661">_xlfn.IFNA(
_xlfn.IFS(
ISBLANK($U1661),"Missing space use.",
AND('Establishment details'!$C$14="Secondary",$V1661="Classbase"),"Invalid Status type",
AND(OR( $V1661="Classbase", $V1661="Teaching", $V1661="Early years",$V1661="SEND resourced"), NOT(ISBLANK($M1661))),"Space with status type and unusable type.",
AND($V1661= "Classbase",'Establishment details'!$C$22&gt;=10), "Classbase status is only valid in schools with a primary element.",
AND($I1661= "Large",$N1661 &gt; 3.5), "Large rooms with less than 3.5m height.",
AND(OR($V1661="Light practical (science)",$V1661="Light practical (science)",$V1661="Heavy practical (workshops)", $V1661="Heavy practical (clean)"), OR($O1661=0,ISBLANK($O1661))),"Missing sinks count for light and heavy practical spaces.",
AND($M1661 = "Other",ISBLANK($R1661)), "Invalid unusable type / missing note for other unusable type."
),
" ")</f>
        <v>Missing space use.</v>
      </c>
    </row>
    <row r="1662" spans="2:23" ht="15.75" x14ac:dyDescent="0.25">
      <c r="B1662" s="143"/>
      <c r="C1662" s="144"/>
      <c r="D1662" s="144"/>
      <c r="E1662" s="144"/>
      <c r="F1662" s="147" t="str" cm="1">
        <f t="array" ref="F1662">_xlfn.IFNA(CONCATENATE(_xlfn.IFS($D1662="Mezzanine",LEFT($D1662,1), $D1662="Ground Floor",LEFT($D1662,1),$D1662="Basment ",LEFT($D1662,1), $D1662="1st Floor", "0"&amp;LEFT($D1662,1), $D1662="2nd Floor", "0"&amp;LEFT($D1662,1), $D1662="3rd Floor", "0"&amp;LEFT($D1662,1), $D1662="4th Floor", "0"&amp;LEFT($D1662,1), $D1662="5th Floor", "0"&amp;LEFT($D1662,1), $D1662="6th Floor", "0"&amp;LEFT($D1662,1),$D1662="7th Floor", "0"&amp;LEFT($D1662,1),$D1662="8th Floor", "0"&amp;LEFT($D1662,1),$D1662="9th Floor", "0"&amp;LEFT($D1662,1),$D1662="10th Floor", LEFT($D1662,2),$D1662="11th Floor", LEFT($D1662,2),$D1662="12th Floor", LEFT($D1662,2),$D1662="13th Floor", LEFT($D1662,2), $D1662="Lower Ground", LEFT($D1662)&amp;IF(ISNUMBER(FIND(" ",$D1662)),MID($D1662,FIND(" ",$D1662)+1,1),"")&amp;IF(ISNUMBER(FIND(" ",$D1662,FIND(" ",$D1662)+1)),MID($D1662,FIND(" ",$D1662,FIND(" ",$D1662)+1)+1,1),""),$D1662="Upper Ground", LEFT($D1662)&amp;IF(ISNUMBER(FIND(" ",$D1662)),MID($D1662,FIND(" ",$D1662)+1,1),"")&amp;IF(ISNUMBER(FIND(" ",$D1662,FIND(" ",$D1662)+1)),MID($D1662,FIND(" ",$D1662,FIND(" ",$D1662)+1)+1,1),"")),".0",$E1662), " ")</f>
        <v xml:space="preserve"> </v>
      </c>
      <c r="G1662" s="144"/>
      <c r="H1662" s="144"/>
      <c r="I1662" s="144"/>
      <c r="J1662" s="144"/>
      <c r="K1662" s="144"/>
      <c r="L1662" s="149" t="str" cm="1">
        <f t="array" ref="L1662">_xlfn.IFNA(
_xlfn.IFS(
AND($F1662=" ",$G1662=" ",$H1662=" "),"Please update all three: Surveyor Room Reference, Establishment Room Reference and Establishment Room Name",
AND(OR($I1662="General",$I1662="Open plan/ semi-open general",$I1662="Fitted",$I1662="Light practical (science)",$I1662="Light practical (other)",$I1662="Heavy practical (workshops)",$I1662="Heavy practical (clean)",$I1662="Large",$I1662="Storage"),$J1662=0,$K1662=0),"Please update Net Area or Non-net Area",
AND($B1662&lt;&gt;"OUT",$J1662=0,$I1662&lt;&gt;"Non-net",$M1662="85% Circulation"),"Net area not recorded for spaces with 85% circulation unusable type",
AND(OR($I1662="General",$I1662="Open plan/ semi-open general",$I1662="Fitted",$I1662="Light practical (science)",$I1662="Light practical (other)",$I1662="Heavy practical (workshops)",$I1662="Heavy practical (clean)",$I1662="Large",$I1662="Storage"),OR($J1662=0,ISBLANK($J1662))),"Net area not recorded in net spaces",
AND(OR($I1662="Non-net",$I1662="Outdoor space"),$J1662&gt;0),"Net Area Recorded in Non-net space",
AND($I1662="General",$J1662&gt;90),"This general space is over 90m2, please ensure that this space is entered as separate spaces if it usually used as separate spaces",
AND($I1662="Open plan/ semi-open general",$J1662&lt;27),"Open plan general space under 27m2",
AND(OR($K1662=0,ISBLANK($K1662)), $I1662="Non-net"),"Non-net area not recorded in non-net space"
),
" ")</f>
        <v xml:space="preserve"> </v>
      </c>
      <c r="M1662" s="144"/>
      <c r="N1662" s="144"/>
      <c r="O1662" s="144"/>
      <c r="P1662" s="144"/>
      <c r="Q1662" s="144"/>
      <c r="R1662" s="171"/>
      <c r="S1662" s="147">
        <f>NCA_Calculations!$P$1674</f>
        <v>0</v>
      </c>
      <c r="T1662" s="147">
        <f>NCA_Calculations!$Q$1674</f>
        <v>0</v>
      </c>
      <c r="U1662" s="144"/>
      <c r="V1662" s="144"/>
      <c r="W1662" s="149" t="str" cm="1">
        <f t="array" ref="W1662">_xlfn.IFNA(
_xlfn.IFS(
ISBLANK($U1662),"Missing space use.",
AND('Establishment details'!$C$14="Secondary",$V1662="Classbase"),"Invalid Status type",
AND(OR( $V1662="Classbase", $V1662="Teaching", $V1662="Early years",$V1662="SEND resourced"), NOT(ISBLANK($M1662))),"Space with status type and unusable type.",
AND($V1662= "Classbase",'Establishment details'!$C$22&gt;=10), "Classbase status is only valid in schools with a primary element.",
AND($I1662= "Large",$N1662 &gt; 3.5), "Large rooms with less than 3.5m height.",
AND(OR($V1662="Light practical (science)",$V1662="Light practical (science)",$V1662="Heavy practical (workshops)", $V1662="Heavy practical (clean)"), OR($O1662=0,ISBLANK($O1662))),"Missing sinks count for light and heavy practical spaces.",
AND($M1662 = "Other",ISBLANK($R1662)), "Invalid unusable type / missing note for other unusable type."
),
" ")</f>
        <v>Missing space use.</v>
      </c>
    </row>
    <row r="1663" spans="2:23" ht="15.75" x14ac:dyDescent="0.25">
      <c r="B1663" s="143"/>
      <c r="C1663" s="144"/>
      <c r="D1663" s="144"/>
      <c r="E1663" s="144"/>
      <c r="F1663" s="147" t="str" cm="1">
        <f t="array" ref="F1663">_xlfn.IFNA(CONCATENATE(_xlfn.IFS($D1663="Mezzanine",LEFT($D1663,1), $D1663="Ground Floor",LEFT($D1663,1),$D1663="Basment ",LEFT($D1663,1), $D1663="1st Floor", "0"&amp;LEFT($D1663,1), $D1663="2nd Floor", "0"&amp;LEFT($D1663,1), $D1663="3rd Floor", "0"&amp;LEFT($D1663,1), $D1663="4th Floor", "0"&amp;LEFT($D1663,1), $D1663="5th Floor", "0"&amp;LEFT($D1663,1), $D1663="6th Floor", "0"&amp;LEFT($D1663,1),$D1663="7th Floor", "0"&amp;LEFT($D1663,1),$D1663="8th Floor", "0"&amp;LEFT($D1663,1),$D1663="9th Floor", "0"&amp;LEFT($D1663,1),$D1663="10th Floor", LEFT($D1663,2),$D1663="11th Floor", LEFT($D1663,2),$D1663="12th Floor", LEFT($D1663,2),$D1663="13th Floor", LEFT($D1663,2), $D1663="Lower Ground", LEFT($D1663)&amp;IF(ISNUMBER(FIND(" ",$D1663)),MID($D1663,FIND(" ",$D1663)+1,1),"")&amp;IF(ISNUMBER(FIND(" ",$D1663,FIND(" ",$D1663)+1)),MID($D1663,FIND(" ",$D1663,FIND(" ",$D1663)+1)+1,1),""),$D1663="Upper Ground", LEFT($D1663)&amp;IF(ISNUMBER(FIND(" ",$D1663)),MID($D1663,FIND(" ",$D1663)+1,1),"")&amp;IF(ISNUMBER(FIND(" ",$D1663,FIND(" ",$D1663)+1)),MID($D1663,FIND(" ",$D1663,FIND(" ",$D1663)+1)+1,1),"")),".0",$E1663), " ")</f>
        <v xml:space="preserve"> </v>
      </c>
      <c r="G1663" s="144"/>
      <c r="H1663" s="144"/>
      <c r="I1663" s="144"/>
      <c r="J1663" s="144"/>
      <c r="K1663" s="144"/>
      <c r="L1663" s="149" t="str" cm="1">
        <f t="array" ref="L1663">_xlfn.IFNA(
_xlfn.IFS(
AND($F1663=" ",$G1663=" ",$H1663=" "),"Please update all three: Surveyor Room Reference, Establishment Room Reference and Establishment Room Name",
AND(OR($I1663="General",$I1663="Open plan/ semi-open general",$I1663="Fitted",$I1663="Light practical (science)",$I1663="Light practical (other)",$I1663="Heavy practical (workshops)",$I1663="Heavy practical (clean)",$I1663="Large",$I1663="Storage"),$J1663=0,$K1663=0),"Please update Net Area or Non-net Area",
AND($B1663&lt;&gt;"OUT",$J1663=0,$I1663&lt;&gt;"Non-net",$M1663="85% Circulation"),"Net area not recorded for spaces with 85% circulation unusable type",
AND(OR($I1663="General",$I1663="Open plan/ semi-open general",$I1663="Fitted",$I1663="Light practical (science)",$I1663="Light practical (other)",$I1663="Heavy practical (workshops)",$I1663="Heavy practical (clean)",$I1663="Large",$I1663="Storage"),OR($J1663=0,ISBLANK($J1663))),"Net area not recorded in net spaces",
AND(OR($I1663="Non-net",$I1663="Outdoor space"),$J1663&gt;0),"Net Area Recorded in Non-net space",
AND($I1663="General",$J1663&gt;90),"This general space is over 90m2, please ensure that this space is entered as separate spaces if it usually used as separate spaces",
AND($I1663="Open plan/ semi-open general",$J1663&lt;27),"Open plan general space under 27m2",
AND(OR($K1663=0,ISBLANK($K1663)), $I1663="Non-net"),"Non-net area not recorded in non-net space"
),
" ")</f>
        <v xml:space="preserve"> </v>
      </c>
      <c r="M1663" s="144"/>
      <c r="N1663" s="144"/>
      <c r="O1663" s="144"/>
      <c r="P1663" s="144"/>
      <c r="Q1663" s="144"/>
      <c r="R1663" s="171"/>
      <c r="S1663" s="147">
        <f>NCA_Calculations!$P$1675</f>
        <v>0</v>
      </c>
      <c r="T1663" s="147">
        <f>NCA_Calculations!$Q$1675</f>
        <v>0</v>
      </c>
      <c r="U1663" s="144"/>
      <c r="V1663" s="144"/>
      <c r="W1663" s="149" t="str" cm="1">
        <f t="array" ref="W1663">_xlfn.IFNA(
_xlfn.IFS(
ISBLANK($U1663),"Missing space use.",
AND('Establishment details'!$C$14="Secondary",$V1663="Classbase"),"Invalid Status type",
AND(OR( $V1663="Classbase", $V1663="Teaching", $V1663="Early years",$V1663="SEND resourced"), NOT(ISBLANK($M1663))),"Space with status type and unusable type.",
AND($V1663= "Classbase",'Establishment details'!$C$22&gt;=10), "Classbase status is only valid in schools with a primary element.",
AND($I1663= "Large",$N1663 &gt; 3.5), "Large rooms with less than 3.5m height.",
AND(OR($V1663="Light practical (science)",$V1663="Light practical (science)",$V1663="Heavy practical (workshops)", $V1663="Heavy practical (clean)"), OR($O1663=0,ISBLANK($O1663))),"Missing sinks count for light and heavy practical spaces.",
AND($M1663 = "Other",ISBLANK($R1663)), "Invalid unusable type / missing note for other unusable type."
),
" ")</f>
        <v>Missing space use.</v>
      </c>
    </row>
    <row r="1664" spans="2:23" ht="15.75" x14ac:dyDescent="0.25">
      <c r="B1664" s="143"/>
      <c r="C1664" s="144"/>
      <c r="D1664" s="144"/>
      <c r="E1664" s="144"/>
      <c r="F1664" s="147" t="str" cm="1">
        <f t="array" ref="F1664">_xlfn.IFNA(CONCATENATE(_xlfn.IFS($D1664="Mezzanine",LEFT($D1664,1), $D1664="Ground Floor",LEFT($D1664,1),$D1664="Basment ",LEFT($D1664,1), $D1664="1st Floor", "0"&amp;LEFT($D1664,1), $D1664="2nd Floor", "0"&amp;LEFT($D1664,1), $D1664="3rd Floor", "0"&amp;LEFT($D1664,1), $D1664="4th Floor", "0"&amp;LEFT($D1664,1), $D1664="5th Floor", "0"&amp;LEFT($D1664,1), $D1664="6th Floor", "0"&amp;LEFT($D1664,1),$D1664="7th Floor", "0"&amp;LEFT($D1664,1),$D1664="8th Floor", "0"&amp;LEFT($D1664,1),$D1664="9th Floor", "0"&amp;LEFT($D1664,1),$D1664="10th Floor", LEFT($D1664,2),$D1664="11th Floor", LEFT($D1664,2),$D1664="12th Floor", LEFT($D1664,2),$D1664="13th Floor", LEFT($D1664,2), $D1664="Lower Ground", LEFT($D1664)&amp;IF(ISNUMBER(FIND(" ",$D1664)),MID($D1664,FIND(" ",$D1664)+1,1),"")&amp;IF(ISNUMBER(FIND(" ",$D1664,FIND(" ",$D1664)+1)),MID($D1664,FIND(" ",$D1664,FIND(" ",$D1664)+1)+1,1),""),$D1664="Upper Ground", LEFT($D1664)&amp;IF(ISNUMBER(FIND(" ",$D1664)),MID($D1664,FIND(" ",$D1664)+1,1),"")&amp;IF(ISNUMBER(FIND(" ",$D1664,FIND(" ",$D1664)+1)),MID($D1664,FIND(" ",$D1664,FIND(" ",$D1664)+1)+1,1),"")),".0",$E1664), " ")</f>
        <v xml:space="preserve"> </v>
      </c>
      <c r="G1664" s="144"/>
      <c r="H1664" s="144"/>
      <c r="I1664" s="144"/>
      <c r="J1664" s="144"/>
      <c r="K1664" s="144"/>
      <c r="L1664" s="149" t="str" cm="1">
        <f t="array" ref="L1664">_xlfn.IFNA(
_xlfn.IFS(
AND($F1664=" ",$G1664=" ",$H1664=" "),"Please update all three: Surveyor Room Reference, Establishment Room Reference and Establishment Room Name",
AND(OR($I1664="General",$I1664="Open plan/ semi-open general",$I1664="Fitted",$I1664="Light practical (science)",$I1664="Light practical (other)",$I1664="Heavy practical (workshops)",$I1664="Heavy practical (clean)",$I1664="Large",$I1664="Storage"),$J1664=0,$K1664=0),"Please update Net Area or Non-net Area",
AND($B1664&lt;&gt;"OUT",$J1664=0,$I1664&lt;&gt;"Non-net",$M1664="85% Circulation"),"Net area not recorded for spaces with 85% circulation unusable type",
AND(OR($I1664="General",$I1664="Open plan/ semi-open general",$I1664="Fitted",$I1664="Light practical (science)",$I1664="Light practical (other)",$I1664="Heavy practical (workshops)",$I1664="Heavy practical (clean)",$I1664="Large",$I1664="Storage"),OR($J1664=0,ISBLANK($J1664))),"Net area not recorded in net spaces",
AND(OR($I1664="Non-net",$I1664="Outdoor space"),$J1664&gt;0),"Net Area Recorded in Non-net space",
AND($I1664="General",$J1664&gt;90),"This general space is over 90m2, please ensure that this space is entered as separate spaces if it usually used as separate spaces",
AND($I1664="Open plan/ semi-open general",$J1664&lt;27),"Open plan general space under 27m2",
AND(OR($K1664=0,ISBLANK($K1664)), $I1664="Non-net"),"Non-net area not recorded in non-net space"
),
" ")</f>
        <v xml:space="preserve"> </v>
      </c>
      <c r="M1664" s="144"/>
      <c r="N1664" s="144"/>
      <c r="O1664" s="144"/>
      <c r="P1664" s="144"/>
      <c r="Q1664" s="144"/>
      <c r="R1664" s="171"/>
      <c r="S1664" s="147">
        <f>NCA_Calculations!$P$1676</f>
        <v>0</v>
      </c>
      <c r="T1664" s="147">
        <f>NCA_Calculations!$Q$1676</f>
        <v>0</v>
      </c>
      <c r="U1664" s="144"/>
      <c r="V1664" s="144"/>
      <c r="W1664" s="149" t="str" cm="1">
        <f t="array" ref="W1664">_xlfn.IFNA(
_xlfn.IFS(
ISBLANK($U1664),"Missing space use.",
AND('Establishment details'!$C$14="Secondary",$V1664="Classbase"),"Invalid Status type",
AND(OR( $V1664="Classbase", $V1664="Teaching", $V1664="Early years",$V1664="SEND resourced"), NOT(ISBLANK($M1664))),"Space with status type and unusable type.",
AND($V1664= "Classbase",'Establishment details'!$C$22&gt;=10), "Classbase status is only valid in schools with a primary element.",
AND($I1664= "Large",$N1664 &gt; 3.5), "Large rooms with less than 3.5m height.",
AND(OR($V1664="Light practical (science)",$V1664="Light practical (science)",$V1664="Heavy practical (workshops)", $V1664="Heavy practical (clean)"), OR($O1664=0,ISBLANK($O1664))),"Missing sinks count for light and heavy practical spaces.",
AND($M1664 = "Other",ISBLANK($R1664)), "Invalid unusable type / missing note for other unusable type."
),
" ")</f>
        <v>Missing space use.</v>
      </c>
    </row>
    <row r="1665" spans="2:23" ht="15.75" x14ac:dyDescent="0.25">
      <c r="B1665" s="143"/>
      <c r="C1665" s="144"/>
      <c r="D1665" s="144"/>
      <c r="E1665" s="144"/>
      <c r="F1665" s="147" t="str" cm="1">
        <f t="array" ref="F1665">_xlfn.IFNA(CONCATENATE(_xlfn.IFS($D1665="Mezzanine",LEFT($D1665,1), $D1665="Ground Floor",LEFT($D1665,1),$D1665="Basment ",LEFT($D1665,1), $D1665="1st Floor", "0"&amp;LEFT($D1665,1), $D1665="2nd Floor", "0"&amp;LEFT($D1665,1), $D1665="3rd Floor", "0"&amp;LEFT($D1665,1), $D1665="4th Floor", "0"&amp;LEFT($D1665,1), $D1665="5th Floor", "0"&amp;LEFT($D1665,1), $D1665="6th Floor", "0"&amp;LEFT($D1665,1),$D1665="7th Floor", "0"&amp;LEFT($D1665,1),$D1665="8th Floor", "0"&amp;LEFT($D1665,1),$D1665="9th Floor", "0"&amp;LEFT($D1665,1),$D1665="10th Floor", LEFT($D1665,2),$D1665="11th Floor", LEFT($D1665,2),$D1665="12th Floor", LEFT($D1665,2),$D1665="13th Floor", LEFT($D1665,2), $D1665="Lower Ground", LEFT($D1665)&amp;IF(ISNUMBER(FIND(" ",$D1665)),MID($D1665,FIND(" ",$D1665)+1,1),"")&amp;IF(ISNUMBER(FIND(" ",$D1665,FIND(" ",$D1665)+1)),MID($D1665,FIND(" ",$D1665,FIND(" ",$D1665)+1)+1,1),""),$D1665="Upper Ground", LEFT($D1665)&amp;IF(ISNUMBER(FIND(" ",$D1665)),MID($D1665,FIND(" ",$D1665)+1,1),"")&amp;IF(ISNUMBER(FIND(" ",$D1665,FIND(" ",$D1665)+1)),MID($D1665,FIND(" ",$D1665,FIND(" ",$D1665)+1)+1,1),"")),".0",$E1665), " ")</f>
        <v xml:space="preserve"> </v>
      </c>
      <c r="G1665" s="144"/>
      <c r="H1665" s="144"/>
      <c r="I1665" s="144"/>
      <c r="J1665" s="144"/>
      <c r="K1665" s="144"/>
      <c r="L1665" s="149" t="str" cm="1">
        <f t="array" ref="L1665">_xlfn.IFNA(
_xlfn.IFS(
AND($F1665=" ",$G1665=" ",$H1665=" "),"Please update all three: Surveyor Room Reference, Establishment Room Reference and Establishment Room Name",
AND(OR($I1665="General",$I1665="Open plan/ semi-open general",$I1665="Fitted",$I1665="Light practical (science)",$I1665="Light practical (other)",$I1665="Heavy practical (workshops)",$I1665="Heavy practical (clean)",$I1665="Large",$I1665="Storage"),$J1665=0,$K1665=0),"Please update Net Area or Non-net Area",
AND($B1665&lt;&gt;"OUT",$J1665=0,$I1665&lt;&gt;"Non-net",$M1665="85% Circulation"),"Net area not recorded for spaces with 85% circulation unusable type",
AND(OR($I1665="General",$I1665="Open plan/ semi-open general",$I1665="Fitted",$I1665="Light practical (science)",$I1665="Light practical (other)",$I1665="Heavy practical (workshops)",$I1665="Heavy practical (clean)",$I1665="Large",$I1665="Storage"),OR($J1665=0,ISBLANK($J1665))),"Net area not recorded in net spaces",
AND(OR($I1665="Non-net",$I1665="Outdoor space"),$J1665&gt;0),"Net Area Recorded in Non-net space",
AND($I1665="General",$J1665&gt;90),"This general space is over 90m2, please ensure that this space is entered as separate spaces if it usually used as separate spaces",
AND($I1665="Open plan/ semi-open general",$J1665&lt;27),"Open plan general space under 27m2",
AND(OR($K1665=0,ISBLANK($K1665)), $I1665="Non-net"),"Non-net area not recorded in non-net space"
),
" ")</f>
        <v xml:space="preserve"> </v>
      </c>
      <c r="M1665" s="144"/>
      <c r="N1665" s="144"/>
      <c r="O1665" s="144"/>
      <c r="P1665" s="144"/>
      <c r="Q1665" s="144"/>
      <c r="R1665" s="171"/>
      <c r="S1665" s="147">
        <f>NCA_Calculations!$P$1677</f>
        <v>0</v>
      </c>
      <c r="T1665" s="147">
        <f>NCA_Calculations!$Q$1677</f>
        <v>0</v>
      </c>
      <c r="U1665" s="144"/>
      <c r="V1665" s="144"/>
      <c r="W1665" s="149" t="str" cm="1">
        <f t="array" ref="W1665">_xlfn.IFNA(
_xlfn.IFS(
ISBLANK($U1665),"Missing space use.",
AND('Establishment details'!$C$14="Secondary",$V1665="Classbase"),"Invalid Status type",
AND(OR( $V1665="Classbase", $V1665="Teaching", $V1665="Early years",$V1665="SEND resourced"), NOT(ISBLANK($M1665))),"Space with status type and unusable type.",
AND($V1665= "Classbase",'Establishment details'!$C$22&gt;=10), "Classbase status is only valid in schools with a primary element.",
AND($I1665= "Large",$N1665 &gt; 3.5), "Large rooms with less than 3.5m height.",
AND(OR($V1665="Light practical (science)",$V1665="Light practical (science)",$V1665="Heavy practical (workshops)", $V1665="Heavy practical (clean)"), OR($O1665=0,ISBLANK($O1665))),"Missing sinks count for light and heavy practical spaces.",
AND($M1665 = "Other",ISBLANK($R1665)), "Invalid unusable type / missing note for other unusable type."
),
" ")</f>
        <v>Missing space use.</v>
      </c>
    </row>
    <row r="1666" spans="2:23" ht="15.75" x14ac:dyDescent="0.25">
      <c r="B1666" s="143"/>
      <c r="C1666" s="144"/>
      <c r="D1666" s="144"/>
      <c r="E1666" s="144"/>
      <c r="F1666" s="147" t="str" cm="1">
        <f t="array" ref="F1666">_xlfn.IFNA(CONCATENATE(_xlfn.IFS($D1666="Mezzanine",LEFT($D1666,1), $D1666="Ground Floor",LEFT($D1666,1),$D1666="Basment ",LEFT($D1666,1), $D1666="1st Floor", "0"&amp;LEFT($D1666,1), $D1666="2nd Floor", "0"&amp;LEFT($D1666,1), $D1666="3rd Floor", "0"&amp;LEFT($D1666,1), $D1666="4th Floor", "0"&amp;LEFT($D1666,1), $D1666="5th Floor", "0"&amp;LEFT($D1666,1), $D1666="6th Floor", "0"&amp;LEFT($D1666,1),$D1666="7th Floor", "0"&amp;LEFT($D1666,1),$D1666="8th Floor", "0"&amp;LEFT($D1666,1),$D1666="9th Floor", "0"&amp;LEFT($D1666,1),$D1666="10th Floor", LEFT($D1666,2),$D1666="11th Floor", LEFT($D1666,2),$D1666="12th Floor", LEFT($D1666,2),$D1666="13th Floor", LEFT($D1666,2), $D1666="Lower Ground", LEFT($D1666)&amp;IF(ISNUMBER(FIND(" ",$D1666)),MID($D1666,FIND(" ",$D1666)+1,1),"")&amp;IF(ISNUMBER(FIND(" ",$D1666,FIND(" ",$D1666)+1)),MID($D1666,FIND(" ",$D1666,FIND(" ",$D1666)+1)+1,1),""),$D1666="Upper Ground", LEFT($D1666)&amp;IF(ISNUMBER(FIND(" ",$D1666)),MID($D1666,FIND(" ",$D1666)+1,1),"")&amp;IF(ISNUMBER(FIND(" ",$D1666,FIND(" ",$D1666)+1)),MID($D1666,FIND(" ",$D1666,FIND(" ",$D1666)+1)+1,1),"")),".0",$E1666), " ")</f>
        <v xml:space="preserve"> </v>
      </c>
      <c r="G1666" s="144"/>
      <c r="H1666" s="144"/>
      <c r="I1666" s="144"/>
      <c r="J1666" s="144"/>
      <c r="K1666" s="144"/>
      <c r="L1666" s="149" t="str" cm="1">
        <f t="array" ref="L1666">_xlfn.IFNA(
_xlfn.IFS(
AND($F1666=" ",$G1666=" ",$H1666=" "),"Please update all three: Surveyor Room Reference, Establishment Room Reference and Establishment Room Name",
AND(OR($I1666="General",$I1666="Open plan/ semi-open general",$I1666="Fitted",$I1666="Light practical (science)",$I1666="Light practical (other)",$I1666="Heavy practical (workshops)",$I1666="Heavy practical (clean)",$I1666="Large",$I1666="Storage"),$J1666=0,$K1666=0),"Please update Net Area or Non-net Area",
AND($B1666&lt;&gt;"OUT",$J1666=0,$I1666&lt;&gt;"Non-net",$M1666="85% Circulation"),"Net area not recorded for spaces with 85% circulation unusable type",
AND(OR($I1666="General",$I1666="Open plan/ semi-open general",$I1666="Fitted",$I1666="Light practical (science)",$I1666="Light practical (other)",$I1666="Heavy practical (workshops)",$I1666="Heavy practical (clean)",$I1666="Large",$I1666="Storage"),OR($J1666=0,ISBLANK($J1666))),"Net area not recorded in net spaces",
AND(OR($I1666="Non-net",$I1666="Outdoor space"),$J1666&gt;0),"Net Area Recorded in Non-net space",
AND($I1666="General",$J1666&gt;90),"This general space is over 90m2, please ensure that this space is entered as separate spaces if it usually used as separate spaces",
AND($I1666="Open plan/ semi-open general",$J1666&lt;27),"Open plan general space under 27m2",
AND(OR($K1666=0,ISBLANK($K1666)), $I1666="Non-net"),"Non-net area not recorded in non-net space"
),
" ")</f>
        <v xml:space="preserve"> </v>
      </c>
      <c r="M1666" s="144"/>
      <c r="N1666" s="144"/>
      <c r="O1666" s="144"/>
      <c r="P1666" s="144"/>
      <c r="Q1666" s="144"/>
      <c r="R1666" s="171"/>
      <c r="S1666" s="147">
        <f>NCA_Calculations!$P$1678</f>
        <v>0</v>
      </c>
      <c r="T1666" s="147">
        <f>NCA_Calculations!$Q$1678</f>
        <v>0</v>
      </c>
      <c r="U1666" s="144"/>
      <c r="V1666" s="144"/>
      <c r="W1666" s="149" t="str" cm="1">
        <f t="array" ref="W1666">_xlfn.IFNA(
_xlfn.IFS(
ISBLANK($U1666),"Missing space use.",
AND('Establishment details'!$C$14="Secondary",$V1666="Classbase"),"Invalid Status type",
AND(OR( $V1666="Classbase", $V1666="Teaching", $V1666="Early years",$V1666="SEND resourced"), NOT(ISBLANK($M1666))),"Space with status type and unusable type.",
AND($V1666= "Classbase",'Establishment details'!$C$22&gt;=10), "Classbase status is only valid in schools with a primary element.",
AND($I1666= "Large",$N1666 &gt; 3.5), "Large rooms with less than 3.5m height.",
AND(OR($V1666="Light practical (science)",$V1666="Light practical (science)",$V1666="Heavy practical (workshops)", $V1666="Heavy practical (clean)"), OR($O1666=0,ISBLANK($O1666))),"Missing sinks count for light and heavy practical spaces.",
AND($M1666 = "Other",ISBLANK($R1666)), "Invalid unusable type / missing note for other unusable type."
),
" ")</f>
        <v>Missing space use.</v>
      </c>
    </row>
    <row r="1667" spans="2:23" ht="15.75" x14ac:dyDescent="0.25">
      <c r="B1667" s="143"/>
      <c r="C1667" s="144"/>
      <c r="D1667" s="144"/>
      <c r="E1667" s="144"/>
      <c r="F1667" s="147" t="str" cm="1">
        <f t="array" ref="F1667">_xlfn.IFNA(CONCATENATE(_xlfn.IFS($D1667="Mezzanine",LEFT($D1667,1), $D1667="Ground Floor",LEFT($D1667,1),$D1667="Basment ",LEFT($D1667,1), $D1667="1st Floor", "0"&amp;LEFT($D1667,1), $D1667="2nd Floor", "0"&amp;LEFT($D1667,1), $D1667="3rd Floor", "0"&amp;LEFT($D1667,1), $D1667="4th Floor", "0"&amp;LEFT($D1667,1), $D1667="5th Floor", "0"&amp;LEFT($D1667,1), $D1667="6th Floor", "0"&amp;LEFT($D1667,1),$D1667="7th Floor", "0"&amp;LEFT($D1667,1),$D1667="8th Floor", "0"&amp;LEFT($D1667,1),$D1667="9th Floor", "0"&amp;LEFT($D1667,1),$D1667="10th Floor", LEFT($D1667,2),$D1667="11th Floor", LEFT($D1667,2),$D1667="12th Floor", LEFT($D1667,2),$D1667="13th Floor", LEFT($D1667,2), $D1667="Lower Ground", LEFT($D1667)&amp;IF(ISNUMBER(FIND(" ",$D1667)),MID($D1667,FIND(" ",$D1667)+1,1),"")&amp;IF(ISNUMBER(FIND(" ",$D1667,FIND(" ",$D1667)+1)),MID($D1667,FIND(" ",$D1667,FIND(" ",$D1667)+1)+1,1),""),$D1667="Upper Ground", LEFT($D1667)&amp;IF(ISNUMBER(FIND(" ",$D1667)),MID($D1667,FIND(" ",$D1667)+1,1),"")&amp;IF(ISNUMBER(FIND(" ",$D1667,FIND(" ",$D1667)+1)),MID($D1667,FIND(" ",$D1667,FIND(" ",$D1667)+1)+1,1),"")),".0",$E1667), " ")</f>
        <v xml:space="preserve"> </v>
      </c>
      <c r="G1667" s="144"/>
      <c r="H1667" s="144"/>
      <c r="I1667" s="144"/>
      <c r="J1667" s="144"/>
      <c r="K1667" s="144"/>
      <c r="L1667" s="149" t="str" cm="1">
        <f t="array" ref="L1667">_xlfn.IFNA(
_xlfn.IFS(
AND($F1667=" ",$G1667=" ",$H1667=" "),"Please update all three: Surveyor Room Reference, Establishment Room Reference and Establishment Room Name",
AND(OR($I1667="General",$I1667="Open plan/ semi-open general",$I1667="Fitted",$I1667="Light practical (science)",$I1667="Light practical (other)",$I1667="Heavy practical (workshops)",$I1667="Heavy practical (clean)",$I1667="Large",$I1667="Storage"),$J1667=0,$K1667=0),"Please update Net Area or Non-net Area",
AND($B1667&lt;&gt;"OUT",$J1667=0,$I1667&lt;&gt;"Non-net",$M1667="85% Circulation"),"Net area not recorded for spaces with 85% circulation unusable type",
AND(OR($I1667="General",$I1667="Open plan/ semi-open general",$I1667="Fitted",$I1667="Light practical (science)",$I1667="Light practical (other)",$I1667="Heavy practical (workshops)",$I1667="Heavy practical (clean)",$I1667="Large",$I1667="Storage"),OR($J1667=0,ISBLANK($J1667))),"Net area not recorded in net spaces",
AND(OR($I1667="Non-net",$I1667="Outdoor space"),$J1667&gt;0),"Net Area Recorded in Non-net space",
AND($I1667="General",$J1667&gt;90),"This general space is over 90m2, please ensure that this space is entered as separate spaces if it usually used as separate spaces",
AND($I1667="Open plan/ semi-open general",$J1667&lt;27),"Open plan general space under 27m2",
AND(OR($K1667=0,ISBLANK($K1667)), $I1667="Non-net"),"Non-net area not recorded in non-net space"
),
" ")</f>
        <v xml:space="preserve"> </v>
      </c>
      <c r="M1667" s="144"/>
      <c r="N1667" s="144"/>
      <c r="O1667" s="144"/>
      <c r="P1667" s="144"/>
      <c r="Q1667" s="144"/>
      <c r="R1667" s="171"/>
      <c r="S1667" s="147">
        <f>NCA_Calculations!$P$1679</f>
        <v>0</v>
      </c>
      <c r="T1667" s="147">
        <f>NCA_Calculations!$Q$1679</f>
        <v>0</v>
      </c>
      <c r="U1667" s="144"/>
      <c r="V1667" s="144"/>
      <c r="W1667" s="149" t="str" cm="1">
        <f t="array" ref="W1667">_xlfn.IFNA(
_xlfn.IFS(
ISBLANK($U1667),"Missing space use.",
AND('Establishment details'!$C$14="Secondary",$V1667="Classbase"),"Invalid Status type",
AND(OR( $V1667="Classbase", $V1667="Teaching", $V1667="Early years",$V1667="SEND resourced"), NOT(ISBLANK($M1667))),"Space with status type and unusable type.",
AND($V1667= "Classbase",'Establishment details'!$C$22&gt;=10), "Classbase status is only valid in schools with a primary element.",
AND($I1667= "Large",$N1667 &gt; 3.5), "Large rooms with less than 3.5m height.",
AND(OR($V1667="Light practical (science)",$V1667="Light practical (science)",$V1667="Heavy practical (workshops)", $V1667="Heavy practical (clean)"), OR($O1667=0,ISBLANK($O1667))),"Missing sinks count for light and heavy practical spaces.",
AND($M1667 = "Other",ISBLANK($R1667)), "Invalid unusable type / missing note for other unusable type."
),
" ")</f>
        <v>Missing space use.</v>
      </c>
    </row>
    <row r="1668" spans="2:23" ht="15.75" x14ac:dyDescent="0.25">
      <c r="B1668" s="143"/>
      <c r="C1668" s="144"/>
      <c r="D1668" s="144"/>
      <c r="E1668" s="144"/>
      <c r="F1668" s="147" t="str" cm="1">
        <f t="array" ref="F1668">_xlfn.IFNA(CONCATENATE(_xlfn.IFS($D1668="Mezzanine",LEFT($D1668,1), $D1668="Ground Floor",LEFT($D1668,1),$D1668="Basment ",LEFT($D1668,1), $D1668="1st Floor", "0"&amp;LEFT($D1668,1), $D1668="2nd Floor", "0"&amp;LEFT($D1668,1), $D1668="3rd Floor", "0"&amp;LEFT($D1668,1), $D1668="4th Floor", "0"&amp;LEFT($D1668,1), $D1668="5th Floor", "0"&amp;LEFT($D1668,1), $D1668="6th Floor", "0"&amp;LEFT($D1668,1),$D1668="7th Floor", "0"&amp;LEFT($D1668,1),$D1668="8th Floor", "0"&amp;LEFT($D1668,1),$D1668="9th Floor", "0"&amp;LEFT($D1668,1),$D1668="10th Floor", LEFT($D1668,2),$D1668="11th Floor", LEFT($D1668,2),$D1668="12th Floor", LEFT($D1668,2),$D1668="13th Floor", LEFT($D1668,2), $D1668="Lower Ground", LEFT($D1668)&amp;IF(ISNUMBER(FIND(" ",$D1668)),MID($D1668,FIND(" ",$D1668)+1,1),"")&amp;IF(ISNUMBER(FIND(" ",$D1668,FIND(" ",$D1668)+1)),MID($D1668,FIND(" ",$D1668,FIND(" ",$D1668)+1)+1,1),""),$D1668="Upper Ground", LEFT($D1668)&amp;IF(ISNUMBER(FIND(" ",$D1668)),MID($D1668,FIND(" ",$D1668)+1,1),"")&amp;IF(ISNUMBER(FIND(" ",$D1668,FIND(" ",$D1668)+1)),MID($D1668,FIND(" ",$D1668,FIND(" ",$D1668)+1)+1,1),"")),".0",$E1668), " ")</f>
        <v xml:space="preserve"> </v>
      </c>
      <c r="G1668" s="144"/>
      <c r="H1668" s="144"/>
      <c r="I1668" s="144"/>
      <c r="J1668" s="144"/>
      <c r="K1668" s="144"/>
      <c r="L1668" s="149" t="str" cm="1">
        <f t="array" ref="L1668">_xlfn.IFNA(
_xlfn.IFS(
AND($F1668=" ",$G1668=" ",$H1668=" "),"Please update all three: Surveyor Room Reference, Establishment Room Reference and Establishment Room Name",
AND(OR($I1668="General",$I1668="Open plan/ semi-open general",$I1668="Fitted",$I1668="Light practical (science)",$I1668="Light practical (other)",$I1668="Heavy practical (workshops)",$I1668="Heavy practical (clean)",$I1668="Large",$I1668="Storage"),$J1668=0,$K1668=0),"Please update Net Area or Non-net Area",
AND($B1668&lt;&gt;"OUT",$J1668=0,$I1668&lt;&gt;"Non-net",$M1668="85% Circulation"),"Net area not recorded for spaces with 85% circulation unusable type",
AND(OR($I1668="General",$I1668="Open plan/ semi-open general",$I1668="Fitted",$I1668="Light practical (science)",$I1668="Light practical (other)",$I1668="Heavy practical (workshops)",$I1668="Heavy practical (clean)",$I1668="Large",$I1668="Storage"),OR($J1668=0,ISBLANK($J1668))),"Net area not recorded in net spaces",
AND(OR($I1668="Non-net",$I1668="Outdoor space"),$J1668&gt;0),"Net Area Recorded in Non-net space",
AND($I1668="General",$J1668&gt;90),"This general space is over 90m2, please ensure that this space is entered as separate spaces if it usually used as separate spaces",
AND($I1668="Open plan/ semi-open general",$J1668&lt;27),"Open plan general space under 27m2",
AND(OR($K1668=0,ISBLANK($K1668)), $I1668="Non-net"),"Non-net area not recorded in non-net space"
),
" ")</f>
        <v xml:space="preserve"> </v>
      </c>
      <c r="M1668" s="144"/>
      <c r="N1668" s="144"/>
      <c r="O1668" s="144"/>
      <c r="P1668" s="144"/>
      <c r="Q1668" s="144"/>
      <c r="R1668" s="171"/>
      <c r="S1668" s="147">
        <f>NCA_Calculations!$P$1680</f>
        <v>0</v>
      </c>
      <c r="T1668" s="147">
        <f>NCA_Calculations!$Q$1680</f>
        <v>0</v>
      </c>
      <c r="U1668" s="144"/>
      <c r="V1668" s="144"/>
      <c r="W1668" s="149" t="str" cm="1">
        <f t="array" ref="W1668">_xlfn.IFNA(
_xlfn.IFS(
ISBLANK($U1668),"Missing space use.",
AND('Establishment details'!$C$14="Secondary",$V1668="Classbase"),"Invalid Status type",
AND(OR( $V1668="Classbase", $V1668="Teaching", $V1668="Early years",$V1668="SEND resourced"), NOT(ISBLANK($M1668))),"Space with status type and unusable type.",
AND($V1668= "Classbase",'Establishment details'!$C$22&gt;=10), "Classbase status is only valid in schools with a primary element.",
AND($I1668= "Large",$N1668 &gt; 3.5), "Large rooms with less than 3.5m height.",
AND(OR($V1668="Light practical (science)",$V1668="Light practical (science)",$V1668="Heavy practical (workshops)", $V1668="Heavy practical (clean)"), OR($O1668=0,ISBLANK($O1668))),"Missing sinks count for light and heavy practical spaces.",
AND($M1668 = "Other",ISBLANK($R1668)), "Invalid unusable type / missing note for other unusable type."
),
" ")</f>
        <v>Missing space use.</v>
      </c>
    </row>
    <row r="1669" spans="2:23" ht="15.75" x14ac:dyDescent="0.25">
      <c r="B1669" s="143"/>
      <c r="C1669" s="144"/>
      <c r="D1669" s="144"/>
      <c r="E1669" s="144"/>
      <c r="F1669" s="147" t="str" cm="1">
        <f t="array" ref="F1669">_xlfn.IFNA(CONCATENATE(_xlfn.IFS($D1669="Mezzanine",LEFT($D1669,1), $D1669="Ground Floor",LEFT($D1669,1),$D1669="Basment ",LEFT($D1669,1), $D1669="1st Floor", "0"&amp;LEFT($D1669,1), $D1669="2nd Floor", "0"&amp;LEFT($D1669,1), $D1669="3rd Floor", "0"&amp;LEFT($D1669,1), $D1669="4th Floor", "0"&amp;LEFT($D1669,1), $D1669="5th Floor", "0"&amp;LEFT($D1669,1), $D1669="6th Floor", "0"&amp;LEFT($D1669,1),$D1669="7th Floor", "0"&amp;LEFT($D1669,1),$D1669="8th Floor", "0"&amp;LEFT($D1669,1),$D1669="9th Floor", "0"&amp;LEFT($D1669,1),$D1669="10th Floor", LEFT($D1669,2),$D1669="11th Floor", LEFT($D1669,2),$D1669="12th Floor", LEFT($D1669,2),$D1669="13th Floor", LEFT($D1669,2), $D1669="Lower Ground", LEFT($D1669)&amp;IF(ISNUMBER(FIND(" ",$D1669)),MID($D1669,FIND(" ",$D1669)+1,1),"")&amp;IF(ISNUMBER(FIND(" ",$D1669,FIND(" ",$D1669)+1)),MID($D1669,FIND(" ",$D1669,FIND(" ",$D1669)+1)+1,1),""),$D1669="Upper Ground", LEFT($D1669)&amp;IF(ISNUMBER(FIND(" ",$D1669)),MID($D1669,FIND(" ",$D1669)+1,1),"")&amp;IF(ISNUMBER(FIND(" ",$D1669,FIND(" ",$D1669)+1)),MID($D1669,FIND(" ",$D1669,FIND(" ",$D1669)+1)+1,1),"")),".0",$E1669), " ")</f>
        <v xml:space="preserve"> </v>
      </c>
      <c r="G1669" s="144"/>
      <c r="H1669" s="144"/>
      <c r="I1669" s="144"/>
      <c r="J1669" s="144"/>
      <c r="K1669" s="144"/>
      <c r="L1669" s="149" t="str" cm="1">
        <f t="array" ref="L1669">_xlfn.IFNA(
_xlfn.IFS(
AND($F1669=" ",$G1669=" ",$H1669=" "),"Please update all three: Surveyor Room Reference, Establishment Room Reference and Establishment Room Name",
AND(OR($I1669="General",$I1669="Open plan/ semi-open general",$I1669="Fitted",$I1669="Light practical (science)",$I1669="Light practical (other)",$I1669="Heavy practical (workshops)",$I1669="Heavy practical (clean)",$I1669="Large",$I1669="Storage"),$J1669=0,$K1669=0),"Please update Net Area or Non-net Area",
AND($B1669&lt;&gt;"OUT",$J1669=0,$I1669&lt;&gt;"Non-net",$M1669="85% Circulation"),"Net area not recorded for spaces with 85% circulation unusable type",
AND(OR($I1669="General",$I1669="Open plan/ semi-open general",$I1669="Fitted",$I1669="Light practical (science)",$I1669="Light practical (other)",$I1669="Heavy practical (workshops)",$I1669="Heavy practical (clean)",$I1669="Large",$I1669="Storage"),OR($J1669=0,ISBLANK($J1669))),"Net area not recorded in net spaces",
AND(OR($I1669="Non-net",$I1669="Outdoor space"),$J1669&gt;0),"Net Area Recorded in Non-net space",
AND($I1669="General",$J1669&gt;90),"This general space is over 90m2, please ensure that this space is entered as separate spaces if it usually used as separate spaces",
AND($I1669="Open plan/ semi-open general",$J1669&lt;27),"Open plan general space under 27m2",
AND(OR($K1669=0,ISBLANK($K1669)), $I1669="Non-net"),"Non-net area not recorded in non-net space"
),
" ")</f>
        <v xml:space="preserve"> </v>
      </c>
      <c r="M1669" s="144"/>
      <c r="N1669" s="144"/>
      <c r="O1669" s="144"/>
      <c r="P1669" s="144"/>
      <c r="Q1669" s="144"/>
      <c r="R1669" s="171"/>
      <c r="S1669" s="147">
        <f>NCA_Calculations!$P$1681</f>
        <v>0</v>
      </c>
      <c r="T1669" s="147">
        <f>NCA_Calculations!$Q$1681</f>
        <v>0</v>
      </c>
      <c r="U1669" s="144"/>
      <c r="V1669" s="144"/>
      <c r="W1669" s="149" t="str" cm="1">
        <f t="array" ref="W1669">_xlfn.IFNA(
_xlfn.IFS(
ISBLANK($U1669),"Missing space use.",
AND('Establishment details'!$C$14="Secondary",$V1669="Classbase"),"Invalid Status type",
AND(OR( $V1669="Classbase", $V1669="Teaching", $V1669="Early years",$V1669="SEND resourced"), NOT(ISBLANK($M1669))),"Space with status type and unusable type.",
AND($V1669= "Classbase",'Establishment details'!$C$22&gt;=10), "Classbase status is only valid in schools with a primary element.",
AND($I1669= "Large",$N1669 &gt; 3.5), "Large rooms with less than 3.5m height.",
AND(OR($V1669="Light practical (science)",$V1669="Light practical (science)",$V1669="Heavy practical (workshops)", $V1669="Heavy practical (clean)"), OR($O1669=0,ISBLANK($O1669))),"Missing sinks count for light and heavy practical spaces.",
AND($M1669 = "Other",ISBLANK($R1669)), "Invalid unusable type / missing note for other unusable type."
),
" ")</f>
        <v>Missing space use.</v>
      </c>
    </row>
    <row r="1670" spans="2:23" ht="15.75" x14ac:dyDescent="0.25">
      <c r="B1670" s="143"/>
      <c r="C1670" s="144"/>
      <c r="D1670" s="144"/>
      <c r="E1670" s="144"/>
      <c r="F1670" s="147" t="str" cm="1">
        <f t="array" ref="F1670">_xlfn.IFNA(CONCATENATE(_xlfn.IFS($D1670="Mezzanine",LEFT($D1670,1), $D1670="Ground Floor",LEFT($D1670,1),$D1670="Basment ",LEFT($D1670,1), $D1670="1st Floor", "0"&amp;LEFT($D1670,1), $D1670="2nd Floor", "0"&amp;LEFT($D1670,1), $D1670="3rd Floor", "0"&amp;LEFT($D1670,1), $D1670="4th Floor", "0"&amp;LEFT($D1670,1), $D1670="5th Floor", "0"&amp;LEFT($D1670,1), $D1670="6th Floor", "0"&amp;LEFT($D1670,1),$D1670="7th Floor", "0"&amp;LEFT($D1670,1),$D1670="8th Floor", "0"&amp;LEFT($D1670,1),$D1670="9th Floor", "0"&amp;LEFT($D1670,1),$D1670="10th Floor", LEFT($D1670,2),$D1670="11th Floor", LEFT($D1670,2),$D1670="12th Floor", LEFT($D1670,2),$D1670="13th Floor", LEFT($D1670,2), $D1670="Lower Ground", LEFT($D1670)&amp;IF(ISNUMBER(FIND(" ",$D1670)),MID($D1670,FIND(" ",$D1670)+1,1),"")&amp;IF(ISNUMBER(FIND(" ",$D1670,FIND(" ",$D1670)+1)),MID($D1670,FIND(" ",$D1670,FIND(" ",$D1670)+1)+1,1),""),$D1670="Upper Ground", LEFT($D1670)&amp;IF(ISNUMBER(FIND(" ",$D1670)),MID($D1670,FIND(" ",$D1670)+1,1),"")&amp;IF(ISNUMBER(FIND(" ",$D1670,FIND(" ",$D1670)+1)),MID($D1670,FIND(" ",$D1670,FIND(" ",$D1670)+1)+1,1),"")),".0",$E1670), " ")</f>
        <v xml:space="preserve"> </v>
      </c>
      <c r="G1670" s="144"/>
      <c r="H1670" s="144"/>
      <c r="I1670" s="144"/>
      <c r="J1670" s="144"/>
      <c r="K1670" s="144"/>
      <c r="L1670" s="149" t="str" cm="1">
        <f t="array" ref="L1670">_xlfn.IFNA(
_xlfn.IFS(
AND($F1670=" ",$G1670=" ",$H1670=" "),"Please update all three: Surveyor Room Reference, Establishment Room Reference and Establishment Room Name",
AND(OR($I1670="General",$I1670="Open plan/ semi-open general",$I1670="Fitted",$I1670="Light practical (science)",$I1670="Light practical (other)",$I1670="Heavy practical (workshops)",$I1670="Heavy practical (clean)",$I1670="Large",$I1670="Storage"),$J1670=0,$K1670=0),"Please update Net Area or Non-net Area",
AND($B1670&lt;&gt;"OUT",$J1670=0,$I1670&lt;&gt;"Non-net",$M1670="85% Circulation"),"Net area not recorded for spaces with 85% circulation unusable type",
AND(OR($I1670="General",$I1670="Open plan/ semi-open general",$I1670="Fitted",$I1670="Light practical (science)",$I1670="Light practical (other)",$I1670="Heavy practical (workshops)",$I1670="Heavy practical (clean)",$I1670="Large",$I1670="Storage"),OR($J1670=0,ISBLANK($J1670))),"Net area not recorded in net spaces",
AND(OR($I1670="Non-net",$I1670="Outdoor space"),$J1670&gt;0),"Net Area Recorded in Non-net space",
AND($I1670="General",$J1670&gt;90),"This general space is over 90m2, please ensure that this space is entered as separate spaces if it usually used as separate spaces",
AND($I1670="Open plan/ semi-open general",$J1670&lt;27),"Open plan general space under 27m2",
AND(OR($K1670=0,ISBLANK($K1670)), $I1670="Non-net"),"Non-net area not recorded in non-net space"
),
" ")</f>
        <v xml:space="preserve"> </v>
      </c>
      <c r="M1670" s="144"/>
      <c r="N1670" s="144"/>
      <c r="O1670" s="144"/>
      <c r="P1670" s="144"/>
      <c r="Q1670" s="144"/>
      <c r="R1670" s="171"/>
      <c r="S1670" s="147">
        <f>NCA_Calculations!$P$1682</f>
        <v>0</v>
      </c>
      <c r="T1670" s="147">
        <f>NCA_Calculations!$Q$1682</f>
        <v>0</v>
      </c>
      <c r="U1670" s="144"/>
      <c r="V1670" s="144"/>
      <c r="W1670" s="149" t="str" cm="1">
        <f t="array" ref="W1670">_xlfn.IFNA(
_xlfn.IFS(
ISBLANK($U1670),"Missing space use.",
AND('Establishment details'!$C$14="Secondary",$V1670="Classbase"),"Invalid Status type",
AND(OR( $V1670="Classbase", $V1670="Teaching", $V1670="Early years",$V1670="SEND resourced"), NOT(ISBLANK($M1670))),"Space with status type and unusable type.",
AND($V1670= "Classbase",'Establishment details'!$C$22&gt;=10), "Classbase status is only valid in schools with a primary element.",
AND($I1670= "Large",$N1670 &gt; 3.5), "Large rooms with less than 3.5m height.",
AND(OR($V1670="Light practical (science)",$V1670="Light practical (science)",$V1670="Heavy practical (workshops)", $V1670="Heavy practical (clean)"), OR($O1670=0,ISBLANK($O1670))),"Missing sinks count for light and heavy practical spaces.",
AND($M1670 = "Other",ISBLANK($R1670)), "Invalid unusable type / missing note for other unusable type."
),
" ")</f>
        <v>Missing space use.</v>
      </c>
    </row>
    <row r="1671" spans="2:23" ht="15.75" x14ac:dyDescent="0.25">
      <c r="B1671" s="143"/>
      <c r="C1671" s="144"/>
      <c r="D1671" s="144"/>
      <c r="E1671" s="144"/>
      <c r="F1671" s="147" t="str" cm="1">
        <f t="array" ref="F1671">_xlfn.IFNA(CONCATENATE(_xlfn.IFS($D1671="Mezzanine",LEFT($D1671,1), $D1671="Ground Floor",LEFT($D1671,1),$D1671="Basment ",LEFT($D1671,1), $D1671="1st Floor", "0"&amp;LEFT($D1671,1), $D1671="2nd Floor", "0"&amp;LEFT($D1671,1), $D1671="3rd Floor", "0"&amp;LEFT($D1671,1), $D1671="4th Floor", "0"&amp;LEFT($D1671,1), $D1671="5th Floor", "0"&amp;LEFT($D1671,1), $D1671="6th Floor", "0"&amp;LEFT($D1671,1),$D1671="7th Floor", "0"&amp;LEFT($D1671,1),$D1671="8th Floor", "0"&amp;LEFT($D1671,1),$D1671="9th Floor", "0"&amp;LEFT($D1671,1),$D1671="10th Floor", LEFT($D1671,2),$D1671="11th Floor", LEFT($D1671,2),$D1671="12th Floor", LEFT($D1671,2),$D1671="13th Floor", LEFT($D1671,2), $D1671="Lower Ground", LEFT($D1671)&amp;IF(ISNUMBER(FIND(" ",$D1671)),MID($D1671,FIND(" ",$D1671)+1,1),"")&amp;IF(ISNUMBER(FIND(" ",$D1671,FIND(" ",$D1671)+1)),MID($D1671,FIND(" ",$D1671,FIND(" ",$D1671)+1)+1,1),""),$D1671="Upper Ground", LEFT($D1671)&amp;IF(ISNUMBER(FIND(" ",$D1671)),MID($D1671,FIND(" ",$D1671)+1,1),"")&amp;IF(ISNUMBER(FIND(" ",$D1671,FIND(" ",$D1671)+1)),MID($D1671,FIND(" ",$D1671,FIND(" ",$D1671)+1)+1,1),"")),".0",$E1671), " ")</f>
        <v xml:space="preserve"> </v>
      </c>
      <c r="G1671" s="144"/>
      <c r="H1671" s="144"/>
      <c r="I1671" s="144"/>
      <c r="J1671" s="144"/>
      <c r="K1671" s="144"/>
      <c r="L1671" s="149" t="str" cm="1">
        <f t="array" ref="L1671">_xlfn.IFNA(
_xlfn.IFS(
AND($F1671=" ",$G1671=" ",$H1671=" "),"Please update all three: Surveyor Room Reference, Establishment Room Reference and Establishment Room Name",
AND(OR($I1671="General",$I1671="Open plan/ semi-open general",$I1671="Fitted",$I1671="Light practical (science)",$I1671="Light practical (other)",$I1671="Heavy practical (workshops)",$I1671="Heavy practical (clean)",$I1671="Large",$I1671="Storage"),$J1671=0,$K1671=0),"Please update Net Area or Non-net Area",
AND($B1671&lt;&gt;"OUT",$J1671=0,$I1671&lt;&gt;"Non-net",$M1671="85% Circulation"),"Net area not recorded for spaces with 85% circulation unusable type",
AND(OR($I1671="General",$I1671="Open plan/ semi-open general",$I1671="Fitted",$I1671="Light practical (science)",$I1671="Light practical (other)",$I1671="Heavy practical (workshops)",$I1671="Heavy practical (clean)",$I1671="Large",$I1671="Storage"),OR($J1671=0,ISBLANK($J1671))),"Net area not recorded in net spaces",
AND(OR($I1671="Non-net",$I1671="Outdoor space"),$J1671&gt;0),"Net Area Recorded in Non-net space",
AND($I1671="General",$J1671&gt;90),"This general space is over 90m2, please ensure that this space is entered as separate spaces if it usually used as separate spaces",
AND($I1671="Open plan/ semi-open general",$J1671&lt;27),"Open plan general space under 27m2",
AND(OR($K1671=0,ISBLANK($K1671)), $I1671="Non-net"),"Non-net area not recorded in non-net space"
),
" ")</f>
        <v xml:space="preserve"> </v>
      </c>
      <c r="M1671" s="144"/>
      <c r="N1671" s="144"/>
      <c r="O1671" s="144"/>
      <c r="P1671" s="144"/>
      <c r="Q1671" s="144"/>
      <c r="R1671" s="171"/>
      <c r="S1671" s="147">
        <f>NCA_Calculations!$P$1683</f>
        <v>0</v>
      </c>
      <c r="T1671" s="147">
        <f>NCA_Calculations!$Q$1683</f>
        <v>0</v>
      </c>
      <c r="U1671" s="144"/>
      <c r="V1671" s="144"/>
      <c r="W1671" s="149" t="str" cm="1">
        <f t="array" ref="W1671">_xlfn.IFNA(
_xlfn.IFS(
ISBLANK($U1671),"Missing space use.",
AND('Establishment details'!$C$14="Secondary",$V1671="Classbase"),"Invalid Status type",
AND(OR( $V1671="Classbase", $V1671="Teaching", $V1671="Early years",$V1671="SEND resourced"), NOT(ISBLANK($M1671))),"Space with status type and unusable type.",
AND($V1671= "Classbase",'Establishment details'!$C$22&gt;=10), "Classbase status is only valid in schools with a primary element.",
AND($I1671= "Large",$N1671 &gt; 3.5), "Large rooms with less than 3.5m height.",
AND(OR($V1671="Light practical (science)",$V1671="Light practical (science)",$V1671="Heavy practical (workshops)", $V1671="Heavy practical (clean)"), OR($O1671=0,ISBLANK($O1671))),"Missing sinks count for light and heavy practical spaces.",
AND($M1671 = "Other",ISBLANK($R1671)), "Invalid unusable type / missing note for other unusable type."
),
" ")</f>
        <v>Missing space use.</v>
      </c>
    </row>
    <row r="1672" spans="2:23" ht="15.75" x14ac:dyDescent="0.25">
      <c r="B1672" s="143"/>
      <c r="C1672" s="144"/>
      <c r="D1672" s="144"/>
      <c r="E1672" s="144"/>
      <c r="F1672" s="147" t="str" cm="1">
        <f t="array" ref="F1672">_xlfn.IFNA(CONCATENATE(_xlfn.IFS($D1672="Mezzanine",LEFT($D1672,1), $D1672="Ground Floor",LEFT($D1672,1),$D1672="Basment ",LEFT($D1672,1), $D1672="1st Floor", "0"&amp;LEFT($D1672,1), $D1672="2nd Floor", "0"&amp;LEFT($D1672,1), $D1672="3rd Floor", "0"&amp;LEFT($D1672,1), $D1672="4th Floor", "0"&amp;LEFT($D1672,1), $D1672="5th Floor", "0"&amp;LEFT($D1672,1), $D1672="6th Floor", "0"&amp;LEFT($D1672,1),$D1672="7th Floor", "0"&amp;LEFT($D1672,1),$D1672="8th Floor", "0"&amp;LEFT($D1672,1),$D1672="9th Floor", "0"&amp;LEFT($D1672,1),$D1672="10th Floor", LEFT($D1672,2),$D1672="11th Floor", LEFT($D1672,2),$D1672="12th Floor", LEFT($D1672,2),$D1672="13th Floor", LEFT($D1672,2), $D1672="Lower Ground", LEFT($D1672)&amp;IF(ISNUMBER(FIND(" ",$D1672)),MID($D1672,FIND(" ",$D1672)+1,1),"")&amp;IF(ISNUMBER(FIND(" ",$D1672,FIND(" ",$D1672)+1)),MID($D1672,FIND(" ",$D1672,FIND(" ",$D1672)+1)+1,1),""),$D1672="Upper Ground", LEFT($D1672)&amp;IF(ISNUMBER(FIND(" ",$D1672)),MID($D1672,FIND(" ",$D1672)+1,1),"")&amp;IF(ISNUMBER(FIND(" ",$D1672,FIND(" ",$D1672)+1)),MID($D1672,FIND(" ",$D1672,FIND(" ",$D1672)+1)+1,1),"")),".0",$E1672), " ")</f>
        <v xml:space="preserve"> </v>
      </c>
      <c r="G1672" s="144"/>
      <c r="H1672" s="144"/>
      <c r="I1672" s="144"/>
      <c r="J1672" s="144"/>
      <c r="K1672" s="144"/>
      <c r="L1672" s="149" t="str" cm="1">
        <f t="array" ref="L1672">_xlfn.IFNA(
_xlfn.IFS(
AND($F1672=" ",$G1672=" ",$H1672=" "),"Please update all three: Surveyor Room Reference, Establishment Room Reference and Establishment Room Name",
AND(OR($I1672="General",$I1672="Open plan/ semi-open general",$I1672="Fitted",$I1672="Light practical (science)",$I1672="Light practical (other)",$I1672="Heavy practical (workshops)",$I1672="Heavy practical (clean)",$I1672="Large",$I1672="Storage"),$J1672=0,$K1672=0),"Please update Net Area or Non-net Area",
AND($B1672&lt;&gt;"OUT",$J1672=0,$I1672&lt;&gt;"Non-net",$M1672="85% Circulation"),"Net area not recorded for spaces with 85% circulation unusable type",
AND(OR($I1672="General",$I1672="Open plan/ semi-open general",$I1672="Fitted",$I1672="Light practical (science)",$I1672="Light practical (other)",$I1672="Heavy practical (workshops)",$I1672="Heavy practical (clean)",$I1672="Large",$I1672="Storage"),OR($J1672=0,ISBLANK($J1672))),"Net area not recorded in net spaces",
AND(OR($I1672="Non-net",$I1672="Outdoor space"),$J1672&gt;0),"Net Area Recorded in Non-net space",
AND($I1672="General",$J1672&gt;90),"This general space is over 90m2, please ensure that this space is entered as separate spaces if it usually used as separate spaces",
AND($I1672="Open plan/ semi-open general",$J1672&lt;27),"Open plan general space under 27m2",
AND(OR($K1672=0,ISBLANK($K1672)), $I1672="Non-net"),"Non-net area not recorded in non-net space"
),
" ")</f>
        <v xml:space="preserve"> </v>
      </c>
      <c r="M1672" s="144"/>
      <c r="N1672" s="144"/>
      <c r="O1672" s="144"/>
      <c r="P1672" s="144"/>
      <c r="Q1672" s="144"/>
      <c r="R1672" s="171"/>
      <c r="S1672" s="147">
        <f>NCA_Calculations!$P$1684</f>
        <v>0</v>
      </c>
      <c r="T1672" s="147">
        <f>NCA_Calculations!$Q$1684</f>
        <v>0</v>
      </c>
      <c r="U1672" s="144"/>
      <c r="V1672" s="144"/>
      <c r="W1672" s="149" t="str" cm="1">
        <f t="array" ref="W1672">_xlfn.IFNA(
_xlfn.IFS(
ISBLANK($U1672),"Missing space use.",
AND('Establishment details'!$C$14="Secondary",$V1672="Classbase"),"Invalid Status type",
AND(OR( $V1672="Classbase", $V1672="Teaching", $V1672="Early years",$V1672="SEND resourced"), NOT(ISBLANK($M1672))),"Space with status type and unusable type.",
AND($V1672= "Classbase",'Establishment details'!$C$22&gt;=10), "Classbase status is only valid in schools with a primary element.",
AND($I1672= "Large",$N1672 &gt; 3.5), "Large rooms with less than 3.5m height.",
AND(OR($V1672="Light practical (science)",$V1672="Light practical (science)",$V1672="Heavy practical (workshops)", $V1672="Heavy practical (clean)"), OR($O1672=0,ISBLANK($O1672))),"Missing sinks count for light and heavy practical spaces.",
AND($M1672 = "Other",ISBLANK($R1672)), "Invalid unusable type / missing note for other unusable type."
),
" ")</f>
        <v>Missing space use.</v>
      </c>
    </row>
    <row r="1673" spans="2:23" ht="15.75" x14ac:dyDescent="0.25">
      <c r="B1673" s="143"/>
      <c r="C1673" s="144"/>
      <c r="D1673" s="144"/>
      <c r="E1673" s="144"/>
      <c r="F1673" s="147" t="str" cm="1">
        <f t="array" ref="F1673">_xlfn.IFNA(CONCATENATE(_xlfn.IFS($D1673="Mezzanine",LEFT($D1673,1), $D1673="Ground Floor",LEFT($D1673,1),$D1673="Basment ",LEFT($D1673,1), $D1673="1st Floor", "0"&amp;LEFT($D1673,1), $D1673="2nd Floor", "0"&amp;LEFT($D1673,1), $D1673="3rd Floor", "0"&amp;LEFT($D1673,1), $D1673="4th Floor", "0"&amp;LEFT($D1673,1), $D1673="5th Floor", "0"&amp;LEFT($D1673,1), $D1673="6th Floor", "0"&amp;LEFT($D1673,1),$D1673="7th Floor", "0"&amp;LEFT($D1673,1),$D1673="8th Floor", "0"&amp;LEFT($D1673,1),$D1673="9th Floor", "0"&amp;LEFT($D1673,1),$D1673="10th Floor", LEFT($D1673,2),$D1673="11th Floor", LEFT($D1673,2),$D1673="12th Floor", LEFT($D1673,2),$D1673="13th Floor", LEFT($D1673,2), $D1673="Lower Ground", LEFT($D1673)&amp;IF(ISNUMBER(FIND(" ",$D1673)),MID($D1673,FIND(" ",$D1673)+1,1),"")&amp;IF(ISNUMBER(FIND(" ",$D1673,FIND(" ",$D1673)+1)),MID($D1673,FIND(" ",$D1673,FIND(" ",$D1673)+1)+1,1),""),$D1673="Upper Ground", LEFT($D1673)&amp;IF(ISNUMBER(FIND(" ",$D1673)),MID($D1673,FIND(" ",$D1673)+1,1),"")&amp;IF(ISNUMBER(FIND(" ",$D1673,FIND(" ",$D1673)+1)),MID($D1673,FIND(" ",$D1673,FIND(" ",$D1673)+1)+1,1),"")),".0",$E1673), " ")</f>
        <v xml:space="preserve"> </v>
      </c>
      <c r="G1673" s="144"/>
      <c r="H1673" s="144"/>
      <c r="I1673" s="144"/>
      <c r="J1673" s="144"/>
      <c r="K1673" s="144"/>
      <c r="L1673" s="149" t="str" cm="1">
        <f t="array" ref="L1673">_xlfn.IFNA(
_xlfn.IFS(
AND($F1673=" ",$G1673=" ",$H1673=" "),"Please update all three: Surveyor Room Reference, Establishment Room Reference and Establishment Room Name",
AND(OR($I1673="General",$I1673="Open plan/ semi-open general",$I1673="Fitted",$I1673="Light practical (science)",$I1673="Light practical (other)",$I1673="Heavy practical (workshops)",$I1673="Heavy practical (clean)",$I1673="Large",$I1673="Storage"),$J1673=0,$K1673=0),"Please update Net Area or Non-net Area",
AND($B1673&lt;&gt;"OUT",$J1673=0,$I1673&lt;&gt;"Non-net",$M1673="85% Circulation"),"Net area not recorded for spaces with 85% circulation unusable type",
AND(OR($I1673="General",$I1673="Open plan/ semi-open general",$I1673="Fitted",$I1673="Light practical (science)",$I1673="Light practical (other)",$I1673="Heavy practical (workshops)",$I1673="Heavy practical (clean)",$I1673="Large",$I1673="Storage"),OR($J1673=0,ISBLANK($J1673))),"Net area not recorded in net spaces",
AND(OR($I1673="Non-net",$I1673="Outdoor space"),$J1673&gt;0),"Net Area Recorded in Non-net space",
AND($I1673="General",$J1673&gt;90),"This general space is over 90m2, please ensure that this space is entered as separate spaces if it usually used as separate spaces",
AND($I1673="Open plan/ semi-open general",$J1673&lt;27),"Open plan general space under 27m2",
AND(OR($K1673=0,ISBLANK($K1673)), $I1673="Non-net"),"Non-net area not recorded in non-net space"
),
" ")</f>
        <v xml:space="preserve"> </v>
      </c>
      <c r="M1673" s="144"/>
      <c r="N1673" s="144"/>
      <c r="O1673" s="144"/>
      <c r="P1673" s="144"/>
      <c r="Q1673" s="144"/>
      <c r="R1673" s="171"/>
      <c r="S1673" s="147">
        <f>NCA_Calculations!$P$1685</f>
        <v>0</v>
      </c>
      <c r="T1673" s="147">
        <f>NCA_Calculations!$Q$1685</f>
        <v>0</v>
      </c>
      <c r="U1673" s="144"/>
      <c r="V1673" s="144"/>
      <c r="W1673" s="149" t="str" cm="1">
        <f t="array" ref="W1673">_xlfn.IFNA(
_xlfn.IFS(
ISBLANK($U1673),"Missing space use.",
AND('Establishment details'!$C$14="Secondary",$V1673="Classbase"),"Invalid Status type",
AND(OR( $V1673="Classbase", $V1673="Teaching", $V1673="Early years",$V1673="SEND resourced"), NOT(ISBLANK($M1673))),"Space with status type and unusable type.",
AND($V1673= "Classbase",'Establishment details'!$C$22&gt;=10), "Classbase status is only valid in schools with a primary element.",
AND($I1673= "Large",$N1673 &gt; 3.5), "Large rooms with less than 3.5m height.",
AND(OR($V1673="Light practical (science)",$V1673="Light practical (science)",$V1673="Heavy practical (workshops)", $V1673="Heavy practical (clean)"), OR($O1673=0,ISBLANK($O1673))),"Missing sinks count for light and heavy practical spaces.",
AND($M1673 = "Other",ISBLANK($R1673)), "Invalid unusable type / missing note for other unusable type."
),
" ")</f>
        <v>Missing space use.</v>
      </c>
    </row>
    <row r="1674" spans="2:23" ht="15.75" x14ac:dyDescent="0.25">
      <c r="B1674" s="143"/>
      <c r="C1674" s="144"/>
      <c r="D1674" s="144"/>
      <c r="E1674" s="144"/>
      <c r="F1674" s="147" t="str" cm="1">
        <f t="array" ref="F1674">_xlfn.IFNA(CONCATENATE(_xlfn.IFS($D1674="Mezzanine",LEFT($D1674,1), $D1674="Ground Floor",LEFT($D1674,1),$D1674="Basment ",LEFT($D1674,1), $D1674="1st Floor", "0"&amp;LEFT($D1674,1), $D1674="2nd Floor", "0"&amp;LEFT($D1674,1), $D1674="3rd Floor", "0"&amp;LEFT($D1674,1), $D1674="4th Floor", "0"&amp;LEFT($D1674,1), $D1674="5th Floor", "0"&amp;LEFT($D1674,1), $D1674="6th Floor", "0"&amp;LEFT($D1674,1),$D1674="7th Floor", "0"&amp;LEFT($D1674,1),$D1674="8th Floor", "0"&amp;LEFT($D1674,1),$D1674="9th Floor", "0"&amp;LEFT($D1674,1),$D1674="10th Floor", LEFT($D1674,2),$D1674="11th Floor", LEFT($D1674,2),$D1674="12th Floor", LEFT($D1674,2),$D1674="13th Floor", LEFT($D1674,2), $D1674="Lower Ground", LEFT($D1674)&amp;IF(ISNUMBER(FIND(" ",$D1674)),MID($D1674,FIND(" ",$D1674)+1,1),"")&amp;IF(ISNUMBER(FIND(" ",$D1674,FIND(" ",$D1674)+1)),MID($D1674,FIND(" ",$D1674,FIND(" ",$D1674)+1)+1,1),""),$D1674="Upper Ground", LEFT($D1674)&amp;IF(ISNUMBER(FIND(" ",$D1674)),MID($D1674,FIND(" ",$D1674)+1,1),"")&amp;IF(ISNUMBER(FIND(" ",$D1674,FIND(" ",$D1674)+1)),MID($D1674,FIND(" ",$D1674,FIND(" ",$D1674)+1)+1,1),"")),".0",$E1674), " ")</f>
        <v xml:space="preserve"> </v>
      </c>
      <c r="G1674" s="144"/>
      <c r="H1674" s="144"/>
      <c r="I1674" s="144"/>
      <c r="J1674" s="144"/>
      <c r="K1674" s="144"/>
      <c r="L1674" s="149" t="str" cm="1">
        <f t="array" ref="L1674">_xlfn.IFNA(
_xlfn.IFS(
AND($F1674=" ",$G1674=" ",$H1674=" "),"Please update all three: Surveyor Room Reference, Establishment Room Reference and Establishment Room Name",
AND(OR($I1674="General",$I1674="Open plan/ semi-open general",$I1674="Fitted",$I1674="Light practical (science)",$I1674="Light practical (other)",$I1674="Heavy practical (workshops)",$I1674="Heavy practical (clean)",$I1674="Large",$I1674="Storage"),$J1674=0,$K1674=0),"Please update Net Area or Non-net Area",
AND($B1674&lt;&gt;"OUT",$J1674=0,$I1674&lt;&gt;"Non-net",$M1674="85% Circulation"),"Net area not recorded for spaces with 85% circulation unusable type",
AND(OR($I1674="General",$I1674="Open plan/ semi-open general",$I1674="Fitted",$I1674="Light practical (science)",$I1674="Light practical (other)",$I1674="Heavy practical (workshops)",$I1674="Heavy practical (clean)",$I1674="Large",$I1674="Storage"),OR($J1674=0,ISBLANK($J1674))),"Net area not recorded in net spaces",
AND(OR($I1674="Non-net",$I1674="Outdoor space"),$J1674&gt;0),"Net Area Recorded in Non-net space",
AND($I1674="General",$J1674&gt;90),"This general space is over 90m2, please ensure that this space is entered as separate spaces if it usually used as separate spaces",
AND($I1674="Open plan/ semi-open general",$J1674&lt;27),"Open plan general space under 27m2",
AND(OR($K1674=0,ISBLANK($K1674)), $I1674="Non-net"),"Non-net area not recorded in non-net space"
),
" ")</f>
        <v xml:space="preserve"> </v>
      </c>
      <c r="M1674" s="144"/>
      <c r="N1674" s="144"/>
      <c r="O1674" s="144"/>
      <c r="P1674" s="144"/>
      <c r="Q1674" s="144"/>
      <c r="R1674" s="171"/>
      <c r="S1674" s="147">
        <f>NCA_Calculations!$P$1686</f>
        <v>0</v>
      </c>
      <c r="T1674" s="147">
        <f>NCA_Calculations!$Q$1686</f>
        <v>0</v>
      </c>
      <c r="U1674" s="144"/>
      <c r="V1674" s="144"/>
      <c r="W1674" s="149" t="str" cm="1">
        <f t="array" ref="W1674">_xlfn.IFNA(
_xlfn.IFS(
ISBLANK($U1674),"Missing space use.",
AND('Establishment details'!$C$14="Secondary",$V1674="Classbase"),"Invalid Status type",
AND(OR( $V1674="Classbase", $V1674="Teaching", $V1674="Early years",$V1674="SEND resourced"), NOT(ISBLANK($M1674))),"Space with status type and unusable type.",
AND($V1674= "Classbase",'Establishment details'!$C$22&gt;=10), "Classbase status is only valid in schools with a primary element.",
AND($I1674= "Large",$N1674 &gt; 3.5), "Large rooms with less than 3.5m height.",
AND(OR($V1674="Light practical (science)",$V1674="Light practical (science)",$V1674="Heavy practical (workshops)", $V1674="Heavy practical (clean)"), OR($O1674=0,ISBLANK($O1674))),"Missing sinks count for light and heavy practical spaces.",
AND($M1674 = "Other",ISBLANK($R1674)), "Invalid unusable type / missing note for other unusable type."
),
" ")</f>
        <v>Missing space use.</v>
      </c>
    </row>
    <row r="1675" spans="2:23" ht="15.75" x14ac:dyDescent="0.25">
      <c r="B1675" s="143"/>
      <c r="C1675" s="144"/>
      <c r="D1675" s="144"/>
      <c r="E1675" s="144"/>
      <c r="F1675" s="147" t="str" cm="1">
        <f t="array" ref="F1675">_xlfn.IFNA(CONCATENATE(_xlfn.IFS($D1675="Mezzanine",LEFT($D1675,1), $D1675="Ground Floor",LEFT($D1675,1),$D1675="Basment ",LEFT($D1675,1), $D1675="1st Floor", "0"&amp;LEFT($D1675,1), $D1675="2nd Floor", "0"&amp;LEFT($D1675,1), $D1675="3rd Floor", "0"&amp;LEFT($D1675,1), $D1675="4th Floor", "0"&amp;LEFT($D1675,1), $D1675="5th Floor", "0"&amp;LEFT($D1675,1), $D1675="6th Floor", "0"&amp;LEFT($D1675,1),$D1675="7th Floor", "0"&amp;LEFT($D1675,1),$D1675="8th Floor", "0"&amp;LEFT($D1675,1),$D1675="9th Floor", "0"&amp;LEFT($D1675,1),$D1675="10th Floor", LEFT($D1675,2),$D1675="11th Floor", LEFT($D1675,2),$D1675="12th Floor", LEFT($D1675,2),$D1675="13th Floor", LEFT($D1675,2), $D1675="Lower Ground", LEFT($D1675)&amp;IF(ISNUMBER(FIND(" ",$D1675)),MID($D1675,FIND(" ",$D1675)+1,1),"")&amp;IF(ISNUMBER(FIND(" ",$D1675,FIND(" ",$D1675)+1)),MID($D1675,FIND(" ",$D1675,FIND(" ",$D1675)+1)+1,1),""),$D1675="Upper Ground", LEFT($D1675)&amp;IF(ISNUMBER(FIND(" ",$D1675)),MID($D1675,FIND(" ",$D1675)+1,1),"")&amp;IF(ISNUMBER(FIND(" ",$D1675,FIND(" ",$D1675)+1)),MID($D1675,FIND(" ",$D1675,FIND(" ",$D1675)+1)+1,1),"")),".0",$E1675), " ")</f>
        <v xml:space="preserve"> </v>
      </c>
      <c r="G1675" s="144"/>
      <c r="H1675" s="144"/>
      <c r="I1675" s="144"/>
      <c r="J1675" s="144"/>
      <c r="K1675" s="144"/>
      <c r="L1675" s="149" t="str" cm="1">
        <f t="array" ref="L1675">_xlfn.IFNA(
_xlfn.IFS(
AND($F1675=" ",$G1675=" ",$H1675=" "),"Please update all three: Surveyor Room Reference, Establishment Room Reference and Establishment Room Name",
AND(OR($I1675="General",$I1675="Open plan/ semi-open general",$I1675="Fitted",$I1675="Light practical (science)",$I1675="Light practical (other)",$I1675="Heavy practical (workshops)",$I1675="Heavy practical (clean)",$I1675="Large",$I1675="Storage"),$J1675=0,$K1675=0),"Please update Net Area or Non-net Area",
AND($B1675&lt;&gt;"OUT",$J1675=0,$I1675&lt;&gt;"Non-net",$M1675="85% Circulation"),"Net area not recorded for spaces with 85% circulation unusable type",
AND(OR($I1675="General",$I1675="Open plan/ semi-open general",$I1675="Fitted",$I1675="Light practical (science)",$I1675="Light practical (other)",$I1675="Heavy practical (workshops)",$I1675="Heavy practical (clean)",$I1675="Large",$I1675="Storage"),OR($J1675=0,ISBLANK($J1675))),"Net area not recorded in net spaces",
AND(OR($I1675="Non-net",$I1675="Outdoor space"),$J1675&gt;0),"Net Area Recorded in Non-net space",
AND($I1675="General",$J1675&gt;90),"This general space is over 90m2, please ensure that this space is entered as separate spaces if it usually used as separate spaces",
AND($I1675="Open plan/ semi-open general",$J1675&lt;27),"Open plan general space under 27m2",
AND(OR($K1675=0,ISBLANK($K1675)), $I1675="Non-net"),"Non-net area not recorded in non-net space"
),
" ")</f>
        <v xml:space="preserve"> </v>
      </c>
      <c r="M1675" s="144"/>
      <c r="N1675" s="144"/>
      <c r="O1675" s="144"/>
      <c r="P1675" s="144"/>
      <c r="Q1675" s="144"/>
      <c r="R1675" s="171"/>
      <c r="S1675" s="147">
        <f>NCA_Calculations!$P$1687</f>
        <v>0</v>
      </c>
      <c r="T1675" s="147">
        <f>NCA_Calculations!$Q$1687</f>
        <v>0</v>
      </c>
      <c r="U1675" s="144"/>
      <c r="V1675" s="144"/>
      <c r="W1675" s="149" t="str" cm="1">
        <f t="array" ref="W1675">_xlfn.IFNA(
_xlfn.IFS(
ISBLANK($U1675),"Missing space use.",
AND('Establishment details'!$C$14="Secondary",$V1675="Classbase"),"Invalid Status type",
AND(OR( $V1675="Classbase", $V1675="Teaching", $V1675="Early years",$V1675="SEND resourced"), NOT(ISBLANK($M1675))),"Space with status type and unusable type.",
AND($V1675= "Classbase",'Establishment details'!$C$22&gt;=10), "Classbase status is only valid in schools with a primary element.",
AND($I1675= "Large",$N1675 &gt; 3.5), "Large rooms with less than 3.5m height.",
AND(OR($V1675="Light practical (science)",$V1675="Light practical (science)",$V1675="Heavy practical (workshops)", $V1675="Heavy practical (clean)"), OR($O1675=0,ISBLANK($O1675))),"Missing sinks count for light and heavy practical spaces.",
AND($M1675 = "Other",ISBLANK($R1675)), "Invalid unusable type / missing note for other unusable type."
),
" ")</f>
        <v>Missing space use.</v>
      </c>
    </row>
    <row r="1676" spans="2:23" ht="15.75" x14ac:dyDescent="0.25">
      <c r="B1676" s="143"/>
      <c r="C1676" s="144"/>
      <c r="D1676" s="144"/>
      <c r="E1676" s="144"/>
      <c r="F1676" s="147" t="str" cm="1">
        <f t="array" ref="F1676">_xlfn.IFNA(CONCATENATE(_xlfn.IFS($D1676="Mezzanine",LEFT($D1676,1), $D1676="Ground Floor",LEFT($D1676,1),$D1676="Basment ",LEFT($D1676,1), $D1676="1st Floor", "0"&amp;LEFT($D1676,1), $D1676="2nd Floor", "0"&amp;LEFT($D1676,1), $D1676="3rd Floor", "0"&amp;LEFT($D1676,1), $D1676="4th Floor", "0"&amp;LEFT($D1676,1), $D1676="5th Floor", "0"&amp;LEFT($D1676,1), $D1676="6th Floor", "0"&amp;LEFT($D1676,1),$D1676="7th Floor", "0"&amp;LEFT($D1676,1),$D1676="8th Floor", "0"&amp;LEFT($D1676,1),$D1676="9th Floor", "0"&amp;LEFT($D1676,1),$D1676="10th Floor", LEFT($D1676,2),$D1676="11th Floor", LEFT($D1676,2),$D1676="12th Floor", LEFT($D1676,2),$D1676="13th Floor", LEFT($D1676,2), $D1676="Lower Ground", LEFT($D1676)&amp;IF(ISNUMBER(FIND(" ",$D1676)),MID($D1676,FIND(" ",$D1676)+1,1),"")&amp;IF(ISNUMBER(FIND(" ",$D1676,FIND(" ",$D1676)+1)),MID($D1676,FIND(" ",$D1676,FIND(" ",$D1676)+1)+1,1),""),$D1676="Upper Ground", LEFT($D1676)&amp;IF(ISNUMBER(FIND(" ",$D1676)),MID($D1676,FIND(" ",$D1676)+1,1),"")&amp;IF(ISNUMBER(FIND(" ",$D1676,FIND(" ",$D1676)+1)),MID($D1676,FIND(" ",$D1676,FIND(" ",$D1676)+1)+1,1),"")),".0",$E1676), " ")</f>
        <v xml:space="preserve"> </v>
      </c>
      <c r="G1676" s="144"/>
      <c r="H1676" s="144"/>
      <c r="I1676" s="144"/>
      <c r="J1676" s="144"/>
      <c r="K1676" s="144"/>
      <c r="L1676" s="149" t="str" cm="1">
        <f t="array" ref="L1676">_xlfn.IFNA(
_xlfn.IFS(
AND($F1676=" ",$G1676=" ",$H1676=" "),"Please update all three: Surveyor Room Reference, Establishment Room Reference and Establishment Room Name",
AND(OR($I1676="General",$I1676="Open plan/ semi-open general",$I1676="Fitted",$I1676="Light practical (science)",$I1676="Light practical (other)",$I1676="Heavy practical (workshops)",$I1676="Heavy practical (clean)",$I1676="Large",$I1676="Storage"),$J1676=0,$K1676=0),"Please update Net Area or Non-net Area",
AND($B1676&lt;&gt;"OUT",$J1676=0,$I1676&lt;&gt;"Non-net",$M1676="85% Circulation"),"Net area not recorded for spaces with 85% circulation unusable type",
AND(OR($I1676="General",$I1676="Open plan/ semi-open general",$I1676="Fitted",$I1676="Light practical (science)",$I1676="Light practical (other)",$I1676="Heavy practical (workshops)",$I1676="Heavy practical (clean)",$I1676="Large",$I1676="Storage"),OR($J1676=0,ISBLANK($J1676))),"Net area not recorded in net spaces",
AND(OR($I1676="Non-net",$I1676="Outdoor space"),$J1676&gt;0),"Net Area Recorded in Non-net space",
AND($I1676="General",$J1676&gt;90),"This general space is over 90m2, please ensure that this space is entered as separate spaces if it usually used as separate spaces",
AND($I1676="Open plan/ semi-open general",$J1676&lt;27),"Open plan general space under 27m2",
AND(OR($K1676=0,ISBLANK($K1676)), $I1676="Non-net"),"Non-net area not recorded in non-net space"
),
" ")</f>
        <v xml:space="preserve"> </v>
      </c>
      <c r="M1676" s="144"/>
      <c r="N1676" s="144"/>
      <c r="O1676" s="144"/>
      <c r="P1676" s="144"/>
      <c r="Q1676" s="144"/>
      <c r="R1676" s="171"/>
      <c r="S1676" s="147">
        <f>NCA_Calculations!$P$1688</f>
        <v>0</v>
      </c>
      <c r="T1676" s="147">
        <f>NCA_Calculations!$Q$1688</f>
        <v>0</v>
      </c>
      <c r="U1676" s="144"/>
      <c r="V1676" s="144"/>
      <c r="W1676" s="149" t="str" cm="1">
        <f t="array" ref="W1676">_xlfn.IFNA(
_xlfn.IFS(
ISBLANK($U1676),"Missing space use.",
AND('Establishment details'!$C$14="Secondary",$V1676="Classbase"),"Invalid Status type",
AND(OR( $V1676="Classbase", $V1676="Teaching", $V1676="Early years",$V1676="SEND resourced"), NOT(ISBLANK($M1676))),"Space with status type and unusable type.",
AND($V1676= "Classbase",'Establishment details'!$C$22&gt;=10), "Classbase status is only valid in schools with a primary element.",
AND($I1676= "Large",$N1676 &gt; 3.5), "Large rooms with less than 3.5m height.",
AND(OR($V1676="Light practical (science)",$V1676="Light practical (science)",$V1676="Heavy practical (workshops)", $V1676="Heavy practical (clean)"), OR($O1676=0,ISBLANK($O1676))),"Missing sinks count for light and heavy practical spaces.",
AND($M1676 = "Other",ISBLANK($R1676)), "Invalid unusable type / missing note for other unusable type."
),
" ")</f>
        <v>Missing space use.</v>
      </c>
    </row>
    <row r="1677" spans="2:23" ht="15.75" x14ac:dyDescent="0.25">
      <c r="B1677" s="143"/>
      <c r="C1677" s="144"/>
      <c r="D1677" s="144"/>
      <c r="E1677" s="144"/>
      <c r="F1677" s="147" t="str" cm="1">
        <f t="array" ref="F1677">_xlfn.IFNA(CONCATENATE(_xlfn.IFS($D1677="Mezzanine",LEFT($D1677,1), $D1677="Ground Floor",LEFT($D1677,1),$D1677="Basment ",LEFT($D1677,1), $D1677="1st Floor", "0"&amp;LEFT($D1677,1), $D1677="2nd Floor", "0"&amp;LEFT($D1677,1), $D1677="3rd Floor", "0"&amp;LEFT($D1677,1), $D1677="4th Floor", "0"&amp;LEFT($D1677,1), $D1677="5th Floor", "0"&amp;LEFT($D1677,1), $D1677="6th Floor", "0"&amp;LEFT($D1677,1),$D1677="7th Floor", "0"&amp;LEFT($D1677,1),$D1677="8th Floor", "0"&amp;LEFT($D1677,1),$D1677="9th Floor", "0"&amp;LEFT($D1677,1),$D1677="10th Floor", LEFT($D1677,2),$D1677="11th Floor", LEFT($D1677,2),$D1677="12th Floor", LEFT($D1677,2),$D1677="13th Floor", LEFT($D1677,2), $D1677="Lower Ground", LEFT($D1677)&amp;IF(ISNUMBER(FIND(" ",$D1677)),MID($D1677,FIND(" ",$D1677)+1,1),"")&amp;IF(ISNUMBER(FIND(" ",$D1677,FIND(" ",$D1677)+1)),MID($D1677,FIND(" ",$D1677,FIND(" ",$D1677)+1)+1,1),""),$D1677="Upper Ground", LEFT($D1677)&amp;IF(ISNUMBER(FIND(" ",$D1677)),MID($D1677,FIND(" ",$D1677)+1,1),"")&amp;IF(ISNUMBER(FIND(" ",$D1677,FIND(" ",$D1677)+1)),MID($D1677,FIND(" ",$D1677,FIND(" ",$D1677)+1)+1,1),"")),".0",$E1677), " ")</f>
        <v xml:space="preserve"> </v>
      </c>
      <c r="G1677" s="144"/>
      <c r="H1677" s="144"/>
      <c r="I1677" s="144"/>
      <c r="J1677" s="144"/>
      <c r="K1677" s="144"/>
      <c r="L1677" s="149" t="str" cm="1">
        <f t="array" ref="L1677">_xlfn.IFNA(
_xlfn.IFS(
AND($F1677=" ",$G1677=" ",$H1677=" "),"Please update all three: Surveyor Room Reference, Establishment Room Reference and Establishment Room Name",
AND(OR($I1677="General",$I1677="Open plan/ semi-open general",$I1677="Fitted",$I1677="Light practical (science)",$I1677="Light practical (other)",$I1677="Heavy practical (workshops)",$I1677="Heavy practical (clean)",$I1677="Large",$I1677="Storage"),$J1677=0,$K1677=0),"Please update Net Area or Non-net Area",
AND($B1677&lt;&gt;"OUT",$J1677=0,$I1677&lt;&gt;"Non-net",$M1677="85% Circulation"),"Net area not recorded for spaces with 85% circulation unusable type",
AND(OR($I1677="General",$I1677="Open plan/ semi-open general",$I1677="Fitted",$I1677="Light practical (science)",$I1677="Light practical (other)",$I1677="Heavy practical (workshops)",$I1677="Heavy practical (clean)",$I1677="Large",$I1677="Storage"),OR($J1677=0,ISBLANK($J1677))),"Net area not recorded in net spaces",
AND(OR($I1677="Non-net",$I1677="Outdoor space"),$J1677&gt;0),"Net Area Recorded in Non-net space",
AND($I1677="General",$J1677&gt;90),"This general space is over 90m2, please ensure that this space is entered as separate spaces if it usually used as separate spaces",
AND($I1677="Open plan/ semi-open general",$J1677&lt;27),"Open plan general space under 27m2",
AND(OR($K1677=0,ISBLANK($K1677)), $I1677="Non-net"),"Non-net area not recorded in non-net space"
),
" ")</f>
        <v xml:space="preserve"> </v>
      </c>
      <c r="M1677" s="144"/>
      <c r="N1677" s="144"/>
      <c r="O1677" s="144"/>
      <c r="P1677" s="144"/>
      <c r="Q1677" s="144"/>
      <c r="R1677" s="171"/>
      <c r="S1677" s="147">
        <f>NCA_Calculations!$P$1689</f>
        <v>0</v>
      </c>
      <c r="T1677" s="147">
        <f>NCA_Calculations!$Q$1689</f>
        <v>0</v>
      </c>
      <c r="U1677" s="144"/>
      <c r="V1677" s="144"/>
      <c r="W1677" s="149" t="str" cm="1">
        <f t="array" ref="W1677">_xlfn.IFNA(
_xlfn.IFS(
ISBLANK($U1677),"Missing space use.",
AND('Establishment details'!$C$14="Secondary",$V1677="Classbase"),"Invalid Status type",
AND(OR( $V1677="Classbase", $V1677="Teaching", $V1677="Early years",$V1677="SEND resourced"), NOT(ISBLANK($M1677))),"Space with status type and unusable type.",
AND($V1677= "Classbase",'Establishment details'!$C$22&gt;=10), "Classbase status is only valid in schools with a primary element.",
AND($I1677= "Large",$N1677 &gt; 3.5), "Large rooms with less than 3.5m height.",
AND(OR($V1677="Light practical (science)",$V1677="Light practical (science)",$V1677="Heavy practical (workshops)", $V1677="Heavy practical (clean)"), OR($O1677=0,ISBLANK($O1677))),"Missing sinks count for light and heavy practical spaces.",
AND($M1677 = "Other",ISBLANK($R1677)), "Invalid unusable type / missing note for other unusable type."
),
" ")</f>
        <v>Missing space use.</v>
      </c>
    </row>
    <row r="1678" spans="2:23" ht="15.75" x14ac:dyDescent="0.25">
      <c r="B1678" s="143"/>
      <c r="C1678" s="144"/>
      <c r="D1678" s="144"/>
      <c r="E1678" s="144"/>
      <c r="F1678" s="147" t="str" cm="1">
        <f t="array" ref="F1678">_xlfn.IFNA(CONCATENATE(_xlfn.IFS($D1678="Mezzanine",LEFT($D1678,1), $D1678="Ground Floor",LEFT($D1678,1),$D1678="Basment ",LEFT($D1678,1), $D1678="1st Floor", "0"&amp;LEFT($D1678,1), $D1678="2nd Floor", "0"&amp;LEFT($D1678,1), $D1678="3rd Floor", "0"&amp;LEFT($D1678,1), $D1678="4th Floor", "0"&amp;LEFT($D1678,1), $D1678="5th Floor", "0"&amp;LEFT($D1678,1), $D1678="6th Floor", "0"&amp;LEFT($D1678,1),$D1678="7th Floor", "0"&amp;LEFT($D1678,1),$D1678="8th Floor", "0"&amp;LEFT($D1678,1),$D1678="9th Floor", "0"&amp;LEFT($D1678,1),$D1678="10th Floor", LEFT($D1678,2),$D1678="11th Floor", LEFT($D1678,2),$D1678="12th Floor", LEFT($D1678,2),$D1678="13th Floor", LEFT($D1678,2), $D1678="Lower Ground", LEFT($D1678)&amp;IF(ISNUMBER(FIND(" ",$D1678)),MID($D1678,FIND(" ",$D1678)+1,1),"")&amp;IF(ISNUMBER(FIND(" ",$D1678,FIND(" ",$D1678)+1)),MID($D1678,FIND(" ",$D1678,FIND(" ",$D1678)+1)+1,1),""),$D1678="Upper Ground", LEFT($D1678)&amp;IF(ISNUMBER(FIND(" ",$D1678)),MID($D1678,FIND(" ",$D1678)+1,1),"")&amp;IF(ISNUMBER(FIND(" ",$D1678,FIND(" ",$D1678)+1)),MID($D1678,FIND(" ",$D1678,FIND(" ",$D1678)+1)+1,1),"")),".0",$E1678), " ")</f>
        <v xml:space="preserve"> </v>
      </c>
      <c r="G1678" s="144"/>
      <c r="H1678" s="144"/>
      <c r="I1678" s="144"/>
      <c r="J1678" s="144"/>
      <c r="K1678" s="144"/>
      <c r="L1678" s="149" t="str" cm="1">
        <f t="array" ref="L1678">_xlfn.IFNA(
_xlfn.IFS(
AND($F1678=" ",$G1678=" ",$H1678=" "),"Please update all three: Surveyor Room Reference, Establishment Room Reference and Establishment Room Name",
AND(OR($I1678="General",$I1678="Open plan/ semi-open general",$I1678="Fitted",$I1678="Light practical (science)",$I1678="Light practical (other)",$I1678="Heavy practical (workshops)",$I1678="Heavy practical (clean)",$I1678="Large",$I1678="Storage"),$J1678=0,$K1678=0),"Please update Net Area or Non-net Area",
AND($B1678&lt;&gt;"OUT",$J1678=0,$I1678&lt;&gt;"Non-net",$M1678="85% Circulation"),"Net area not recorded for spaces with 85% circulation unusable type",
AND(OR($I1678="General",$I1678="Open plan/ semi-open general",$I1678="Fitted",$I1678="Light practical (science)",$I1678="Light practical (other)",$I1678="Heavy practical (workshops)",$I1678="Heavy practical (clean)",$I1678="Large",$I1678="Storage"),OR($J1678=0,ISBLANK($J1678))),"Net area not recorded in net spaces",
AND(OR($I1678="Non-net",$I1678="Outdoor space"),$J1678&gt;0),"Net Area Recorded in Non-net space",
AND($I1678="General",$J1678&gt;90),"This general space is over 90m2, please ensure that this space is entered as separate spaces if it usually used as separate spaces",
AND($I1678="Open plan/ semi-open general",$J1678&lt;27),"Open plan general space under 27m2",
AND(OR($K1678=0,ISBLANK($K1678)), $I1678="Non-net"),"Non-net area not recorded in non-net space"
),
" ")</f>
        <v xml:space="preserve"> </v>
      </c>
      <c r="M1678" s="144"/>
      <c r="N1678" s="144"/>
      <c r="O1678" s="144"/>
      <c r="P1678" s="144"/>
      <c r="Q1678" s="144"/>
      <c r="R1678" s="171"/>
      <c r="S1678" s="147">
        <f>NCA_Calculations!$P$1690</f>
        <v>0</v>
      </c>
      <c r="T1678" s="147">
        <f>NCA_Calculations!$Q$1690</f>
        <v>0</v>
      </c>
      <c r="U1678" s="144"/>
      <c r="V1678" s="144"/>
      <c r="W1678" s="149" t="str" cm="1">
        <f t="array" ref="W1678">_xlfn.IFNA(
_xlfn.IFS(
ISBLANK($U1678),"Missing space use.",
AND('Establishment details'!$C$14="Secondary",$V1678="Classbase"),"Invalid Status type",
AND(OR( $V1678="Classbase", $V1678="Teaching", $V1678="Early years",$V1678="SEND resourced"), NOT(ISBLANK($M1678))),"Space with status type and unusable type.",
AND($V1678= "Classbase",'Establishment details'!$C$22&gt;=10), "Classbase status is only valid in schools with a primary element.",
AND($I1678= "Large",$N1678 &gt; 3.5), "Large rooms with less than 3.5m height.",
AND(OR($V1678="Light practical (science)",$V1678="Light practical (science)",$V1678="Heavy practical (workshops)", $V1678="Heavy practical (clean)"), OR($O1678=0,ISBLANK($O1678))),"Missing sinks count for light and heavy practical spaces.",
AND($M1678 = "Other",ISBLANK($R1678)), "Invalid unusable type / missing note for other unusable type."
),
" ")</f>
        <v>Missing space use.</v>
      </c>
    </row>
    <row r="1679" spans="2:23" ht="15.75" x14ac:dyDescent="0.25">
      <c r="B1679" s="143"/>
      <c r="C1679" s="144"/>
      <c r="D1679" s="144"/>
      <c r="E1679" s="144"/>
      <c r="F1679" s="147" t="str" cm="1">
        <f t="array" ref="F1679">_xlfn.IFNA(CONCATENATE(_xlfn.IFS($D1679="Mezzanine",LEFT($D1679,1), $D1679="Ground Floor",LEFT($D1679,1),$D1679="Basment ",LEFT($D1679,1), $D1679="1st Floor", "0"&amp;LEFT($D1679,1), $D1679="2nd Floor", "0"&amp;LEFT($D1679,1), $D1679="3rd Floor", "0"&amp;LEFT($D1679,1), $D1679="4th Floor", "0"&amp;LEFT($D1679,1), $D1679="5th Floor", "0"&amp;LEFT($D1679,1), $D1679="6th Floor", "0"&amp;LEFT($D1679,1),$D1679="7th Floor", "0"&amp;LEFT($D1679,1),$D1679="8th Floor", "0"&amp;LEFT($D1679,1),$D1679="9th Floor", "0"&amp;LEFT($D1679,1),$D1679="10th Floor", LEFT($D1679,2),$D1679="11th Floor", LEFT($D1679,2),$D1679="12th Floor", LEFT($D1679,2),$D1679="13th Floor", LEFT($D1679,2), $D1679="Lower Ground", LEFT($D1679)&amp;IF(ISNUMBER(FIND(" ",$D1679)),MID($D1679,FIND(" ",$D1679)+1,1),"")&amp;IF(ISNUMBER(FIND(" ",$D1679,FIND(" ",$D1679)+1)),MID($D1679,FIND(" ",$D1679,FIND(" ",$D1679)+1)+1,1),""),$D1679="Upper Ground", LEFT($D1679)&amp;IF(ISNUMBER(FIND(" ",$D1679)),MID($D1679,FIND(" ",$D1679)+1,1),"")&amp;IF(ISNUMBER(FIND(" ",$D1679,FIND(" ",$D1679)+1)),MID($D1679,FIND(" ",$D1679,FIND(" ",$D1679)+1)+1,1),"")),".0",$E1679), " ")</f>
        <v xml:space="preserve"> </v>
      </c>
      <c r="G1679" s="144"/>
      <c r="H1679" s="144"/>
      <c r="I1679" s="144"/>
      <c r="J1679" s="144"/>
      <c r="K1679" s="144"/>
      <c r="L1679" s="149" t="str" cm="1">
        <f t="array" ref="L1679">_xlfn.IFNA(
_xlfn.IFS(
AND($F1679=" ",$G1679=" ",$H1679=" "),"Please update all three: Surveyor Room Reference, Establishment Room Reference and Establishment Room Name",
AND(OR($I1679="General",$I1679="Open plan/ semi-open general",$I1679="Fitted",$I1679="Light practical (science)",$I1679="Light practical (other)",$I1679="Heavy practical (workshops)",$I1679="Heavy practical (clean)",$I1679="Large",$I1679="Storage"),$J1679=0,$K1679=0),"Please update Net Area or Non-net Area",
AND($B1679&lt;&gt;"OUT",$J1679=0,$I1679&lt;&gt;"Non-net",$M1679="85% Circulation"),"Net area not recorded for spaces with 85% circulation unusable type",
AND(OR($I1679="General",$I1679="Open plan/ semi-open general",$I1679="Fitted",$I1679="Light practical (science)",$I1679="Light practical (other)",$I1679="Heavy practical (workshops)",$I1679="Heavy practical (clean)",$I1679="Large",$I1679="Storage"),OR($J1679=0,ISBLANK($J1679))),"Net area not recorded in net spaces",
AND(OR($I1679="Non-net",$I1679="Outdoor space"),$J1679&gt;0),"Net Area Recorded in Non-net space",
AND($I1679="General",$J1679&gt;90),"This general space is over 90m2, please ensure that this space is entered as separate spaces if it usually used as separate spaces",
AND($I1679="Open plan/ semi-open general",$J1679&lt;27),"Open plan general space under 27m2",
AND(OR($K1679=0,ISBLANK($K1679)), $I1679="Non-net"),"Non-net area not recorded in non-net space"
),
" ")</f>
        <v xml:space="preserve"> </v>
      </c>
      <c r="M1679" s="144"/>
      <c r="N1679" s="144"/>
      <c r="O1679" s="144"/>
      <c r="P1679" s="144"/>
      <c r="Q1679" s="144"/>
      <c r="R1679" s="171"/>
      <c r="S1679" s="147">
        <f>NCA_Calculations!$P$1691</f>
        <v>0</v>
      </c>
      <c r="T1679" s="147">
        <f>NCA_Calculations!$Q$1691</f>
        <v>0</v>
      </c>
      <c r="U1679" s="144"/>
      <c r="V1679" s="144"/>
      <c r="W1679" s="149" t="str" cm="1">
        <f t="array" ref="W1679">_xlfn.IFNA(
_xlfn.IFS(
ISBLANK($U1679),"Missing space use.",
AND('Establishment details'!$C$14="Secondary",$V1679="Classbase"),"Invalid Status type",
AND(OR( $V1679="Classbase", $V1679="Teaching", $V1679="Early years",$V1679="SEND resourced"), NOT(ISBLANK($M1679))),"Space with status type and unusable type.",
AND($V1679= "Classbase",'Establishment details'!$C$22&gt;=10), "Classbase status is only valid in schools with a primary element.",
AND($I1679= "Large",$N1679 &gt; 3.5), "Large rooms with less than 3.5m height.",
AND(OR($V1679="Light practical (science)",$V1679="Light practical (science)",$V1679="Heavy practical (workshops)", $V1679="Heavy practical (clean)"), OR($O1679=0,ISBLANK($O1679))),"Missing sinks count for light and heavy practical spaces.",
AND($M1679 = "Other",ISBLANK($R1679)), "Invalid unusable type / missing note for other unusable type."
),
" ")</f>
        <v>Missing space use.</v>
      </c>
    </row>
    <row r="1680" spans="2:23" ht="15.75" x14ac:dyDescent="0.25">
      <c r="B1680" s="143"/>
      <c r="C1680" s="144"/>
      <c r="D1680" s="144"/>
      <c r="E1680" s="144"/>
      <c r="F1680" s="147" t="str" cm="1">
        <f t="array" ref="F1680">_xlfn.IFNA(CONCATENATE(_xlfn.IFS($D1680="Mezzanine",LEFT($D1680,1), $D1680="Ground Floor",LEFT($D1680,1),$D1680="Basment ",LEFT($D1680,1), $D1680="1st Floor", "0"&amp;LEFT($D1680,1), $D1680="2nd Floor", "0"&amp;LEFT($D1680,1), $D1680="3rd Floor", "0"&amp;LEFT($D1680,1), $D1680="4th Floor", "0"&amp;LEFT($D1680,1), $D1680="5th Floor", "0"&amp;LEFT($D1680,1), $D1680="6th Floor", "0"&amp;LEFT($D1680,1),$D1680="7th Floor", "0"&amp;LEFT($D1680,1),$D1680="8th Floor", "0"&amp;LEFT($D1680,1),$D1680="9th Floor", "0"&amp;LEFT($D1680,1),$D1680="10th Floor", LEFT($D1680,2),$D1680="11th Floor", LEFT($D1680,2),$D1680="12th Floor", LEFT($D1680,2),$D1680="13th Floor", LEFT($D1680,2), $D1680="Lower Ground", LEFT($D1680)&amp;IF(ISNUMBER(FIND(" ",$D1680)),MID($D1680,FIND(" ",$D1680)+1,1),"")&amp;IF(ISNUMBER(FIND(" ",$D1680,FIND(" ",$D1680)+1)),MID($D1680,FIND(" ",$D1680,FIND(" ",$D1680)+1)+1,1),""),$D1680="Upper Ground", LEFT($D1680)&amp;IF(ISNUMBER(FIND(" ",$D1680)),MID($D1680,FIND(" ",$D1680)+1,1),"")&amp;IF(ISNUMBER(FIND(" ",$D1680,FIND(" ",$D1680)+1)),MID($D1680,FIND(" ",$D1680,FIND(" ",$D1680)+1)+1,1),"")),".0",$E1680), " ")</f>
        <v xml:space="preserve"> </v>
      </c>
      <c r="G1680" s="144"/>
      <c r="H1680" s="144"/>
      <c r="I1680" s="144"/>
      <c r="J1680" s="144"/>
      <c r="K1680" s="144"/>
      <c r="L1680" s="149" t="str" cm="1">
        <f t="array" ref="L1680">_xlfn.IFNA(
_xlfn.IFS(
AND($F1680=" ",$G1680=" ",$H1680=" "),"Please update all three: Surveyor Room Reference, Establishment Room Reference and Establishment Room Name",
AND(OR($I1680="General",$I1680="Open plan/ semi-open general",$I1680="Fitted",$I1680="Light practical (science)",$I1680="Light practical (other)",$I1680="Heavy practical (workshops)",$I1680="Heavy practical (clean)",$I1680="Large",$I1680="Storage"),$J1680=0,$K1680=0),"Please update Net Area or Non-net Area",
AND($B1680&lt;&gt;"OUT",$J1680=0,$I1680&lt;&gt;"Non-net",$M1680="85% Circulation"),"Net area not recorded for spaces with 85% circulation unusable type",
AND(OR($I1680="General",$I1680="Open plan/ semi-open general",$I1680="Fitted",$I1680="Light practical (science)",$I1680="Light practical (other)",$I1680="Heavy practical (workshops)",$I1680="Heavy practical (clean)",$I1680="Large",$I1680="Storage"),OR($J1680=0,ISBLANK($J1680))),"Net area not recorded in net spaces",
AND(OR($I1680="Non-net",$I1680="Outdoor space"),$J1680&gt;0),"Net Area Recorded in Non-net space",
AND($I1680="General",$J1680&gt;90),"This general space is over 90m2, please ensure that this space is entered as separate spaces if it usually used as separate spaces",
AND($I1680="Open plan/ semi-open general",$J1680&lt;27),"Open plan general space under 27m2",
AND(OR($K1680=0,ISBLANK($K1680)), $I1680="Non-net"),"Non-net area not recorded in non-net space"
),
" ")</f>
        <v xml:space="preserve"> </v>
      </c>
      <c r="M1680" s="144"/>
      <c r="N1680" s="144"/>
      <c r="O1680" s="144"/>
      <c r="P1680" s="144"/>
      <c r="Q1680" s="144"/>
      <c r="R1680" s="171"/>
      <c r="S1680" s="147">
        <f>NCA_Calculations!$P$1692</f>
        <v>0</v>
      </c>
      <c r="T1680" s="147">
        <f>NCA_Calculations!$Q$1692</f>
        <v>0</v>
      </c>
      <c r="U1680" s="144"/>
      <c r="V1680" s="144"/>
      <c r="W1680" s="149" t="str" cm="1">
        <f t="array" ref="W1680">_xlfn.IFNA(
_xlfn.IFS(
ISBLANK($U1680),"Missing space use.",
AND('Establishment details'!$C$14="Secondary",$V1680="Classbase"),"Invalid Status type",
AND(OR( $V1680="Classbase", $V1680="Teaching", $V1680="Early years",$V1680="SEND resourced"), NOT(ISBLANK($M1680))),"Space with status type and unusable type.",
AND($V1680= "Classbase",'Establishment details'!$C$22&gt;=10), "Classbase status is only valid in schools with a primary element.",
AND($I1680= "Large",$N1680 &gt; 3.5), "Large rooms with less than 3.5m height.",
AND(OR($V1680="Light practical (science)",$V1680="Light practical (science)",$V1680="Heavy practical (workshops)", $V1680="Heavy practical (clean)"), OR($O1680=0,ISBLANK($O1680))),"Missing sinks count for light and heavy practical spaces.",
AND($M1680 = "Other",ISBLANK($R1680)), "Invalid unusable type / missing note for other unusable type."
),
" ")</f>
        <v>Missing space use.</v>
      </c>
    </row>
    <row r="1681" spans="2:23" ht="15.75" x14ac:dyDescent="0.25">
      <c r="B1681" s="143"/>
      <c r="C1681" s="144"/>
      <c r="D1681" s="144"/>
      <c r="E1681" s="144"/>
      <c r="F1681" s="147" t="str" cm="1">
        <f t="array" ref="F1681">_xlfn.IFNA(CONCATENATE(_xlfn.IFS($D1681="Mezzanine",LEFT($D1681,1), $D1681="Ground Floor",LEFT($D1681,1),$D1681="Basment ",LEFT($D1681,1), $D1681="1st Floor", "0"&amp;LEFT($D1681,1), $D1681="2nd Floor", "0"&amp;LEFT($D1681,1), $D1681="3rd Floor", "0"&amp;LEFT($D1681,1), $D1681="4th Floor", "0"&amp;LEFT($D1681,1), $D1681="5th Floor", "0"&amp;LEFT($D1681,1), $D1681="6th Floor", "0"&amp;LEFT($D1681,1),$D1681="7th Floor", "0"&amp;LEFT($D1681,1),$D1681="8th Floor", "0"&amp;LEFT($D1681,1),$D1681="9th Floor", "0"&amp;LEFT($D1681,1),$D1681="10th Floor", LEFT($D1681,2),$D1681="11th Floor", LEFT($D1681,2),$D1681="12th Floor", LEFT($D1681,2),$D1681="13th Floor", LEFT($D1681,2), $D1681="Lower Ground", LEFT($D1681)&amp;IF(ISNUMBER(FIND(" ",$D1681)),MID($D1681,FIND(" ",$D1681)+1,1),"")&amp;IF(ISNUMBER(FIND(" ",$D1681,FIND(" ",$D1681)+1)),MID($D1681,FIND(" ",$D1681,FIND(" ",$D1681)+1)+1,1),""),$D1681="Upper Ground", LEFT($D1681)&amp;IF(ISNUMBER(FIND(" ",$D1681)),MID($D1681,FIND(" ",$D1681)+1,1),"")&amp;IF(ISNUMBER(FIND(" ",$D1681,FIND(" ",$D1681)+1)),MID($D1681,FIND(" ",$D1681,FIND(" ",$D1681)+1)+1,1),"")),".0",$E1681), " ")</f>
        <v xml:space="preserve"> </v>
      </c>
      <c r="G1681" s="144"/>
      <c r="H1681" s="144"/>
      <c r="I1681" s="144"/>
      <c r="J1681" s="144"/>
      <c r="K1681" s="144"/>
      <c r="L1681" s="149" t="str" cm="1">
        <f t="array" ref="L1681">_xlfn.IFNA(
_xlfn.IFS(
AND($F1681=" ",$G1681=" ",$H1681=" "),"Please update all three: Surveyor Room Reference, Establishment Room Reference and Establishment Room Name",
AND(OR($I1681="General",$I1681="Open plan/ semi-open general",$I1681="Fitted",$I1681="Light practical (science)",$I1681="Light practical (other)",$I1681="Heavy practical (workshops)",$I1681="Heavy practical (clean)",$I1681="Large",$I1681="Storage"),$J1681=0,$K1681=0),"Please update Net Area or Non-net Area",
AND($B1681&lt;&gt;"OUT",$J1681=0,$I1681&lt;&gt;"Non-net",$M1681="85% Circulation"),"Net area not recorded for spaces with 85% circulation unusable type",
AND(OR($I1681="General",$I1681="Open plan/ semi-open general",$I1681="Fitted",$I1681="Light practical (science)",$I1681="Light practical (other)",$I1681="Heavy practical (workshops)",$I1681="Heavy practical (clean)",$I1681="Large",$I1681="Storage"),OR($J1681=0,ISBLANK($J1681))),"Net area not recorded in net spaces",
AND(OR($I1681="Non-net",$I1681="Outdoor space"),$J1681&gt;0),"Net Area Recorded in Non-net space",
AND($I1681="General",$J1681&gt;90),"This general space is over 90m2, please ensure that this space is entered as separate spaces if it usually used as separate spaces",
AND($I1681="Open plan/ semi-open general",$J1681&lt;27),"Open plan general space under 27m2",
AND(OR($K1681=0,ISBLANK($K1681)), $I1681="Non-net"),"Non-net area not recorded in non-net space"
),
" ")</f>
        <v xml:space="preserve"> </v>
      </c>
      <c r="M1681" s="144"/>
      <c r="N1681" s="144"/>
      <c r="O1681" s="144"/>
      <c r="P1681" s="144"/>
      <c r="Q1681" s="144"/>
      <c r="R1681" s="171"/>
      <c r="S1681" s="147">
        <f>NCA_Calculations!$P$1693</f>
        <v>0</v>
      </c>
      <c r="T1681" s="147">
        <f>NCA_Calculations!$Q$1693</f>
        <v>0</v>
      </c>
      <c r="U1681" s="144"/>
      <c r="V1681" s="144"/>
      <c r="W1681" s="149" t="str" cm="1">
        <f t="array" ref="W1681">_xlfn.IFNA(
_xlfn.IFS(
ISBLANK($U1681),"Missing space use.",
AND('Establishment details'!$C$14="Secondary",$V1681="Classbase"),"Invalid Status type",
AND(OR( $V1681="Classbase", $V1681="Teaching", $V1681="Early years",$V1681="SEND resourced"), NOT(ISBLANK($M1681))),"Space with status type and unusable type.",
AND($V1681= "Classbase",'Establishment details'!$C$22&gt;=10), "Classbase status is only valid in schools with a primary element.",
AND($I1681= "Large",$N1681 &gt; 3.5), "Large rooms with less than 3.5m height.",
AND(OR($V1681="Light practical (science)",$V1681="Light practical (science)",$V1681="Heavy practical (workshops)", $V1681="Heavy practical (clean)"), OR($O1681=0,ISBLANK($O1681))),"Missing sinks count for light and heavy practical spaces.",
AND($M1681 = "Other",ISBLANK($R1681)), "Invalid unusable type / missing note for other unusable type."
),
" ")</f>
        <v>Missing space use.</v>
      </c>
    </row>
    <row r="1682" spans="2:23" ht="15.75" x14ac:dyDescent="0.25">
      <c r="B1682" s="143"/>
      <c r="C1682" s="144"/>
      <c r="D1682" s="144"/>
      <c r="E1682" s="144"/>
      <c r="F1682" s="147" t="str" cm="1">
        <f t="array" ref="F1682">_xlfn.IFNA(CONCATENATE(_xlfn.IFS($D1682="Mezzanine",LEFT($D1682,1), $D1682="Ground Floor",LEFT($D1682,1),$D1682="Basment ",LEFT($D1682,1), $D1682="1st Floor", "0"&amp;LEFT($D1682,1), $D1682="2nd Floor", "0"&amp;LEFT($D1682,1), $D1682="3rd Floor", "0"&amp;LEFT($D1682,1), $D1682="4th Floor", "0"&amp;LEFT($D1682,1), $D1682="5th Floor", "0"&amp;LEFT($D1682,1), $D1682="6th Floor", "0"&amp;LEFT($D1682,1),$D1682="7th Floor", "0"&amp;LEFT($D1682,1),$D1682="8th Floor", "0"&amp;LEFT($D1682,1),$D1682="9th Floor", "0"&amp;LEFT($D1682,1),$D1682="10th Floor", LEFT($D1682,2),$D1682="11th Floor", LEFT($D1682,2),$D1682="12th Floor", LEFT($D1682,2),$D1682="13th Floor", LEFT($D1682,2), $D1682="Lower Ground", LEFT($D1682)&amp;IF(ISNUMBER(FIND(" ",$D1682)),MID($D1682,FIND(" ",$D1682)+1,1),"")&amp;IF(ISNUMBER(FIND(" ",$D1682,FIND(" ",$D1682)+1)),MID($D1682,FIND(" ",$D1682,FIND(" ",$D1682)+1)+1,1),""),$D1682="Upper Ground", LEFT($D1682)&amp;IF(ISNUMBER(FIND(" ",$D1682)),MID($D1682,FIND(" ",$D1682)+1,1),"")&amp;IF(ISNUMBER(FIND(" ",$D1682,FIND(" ",$D1682)+1)),MID($D1682,FIND(" ",$D1682,FIND(" ",$D1682)+1)+1,1),"")),".0",$E1682), " ")</f>
        <v xml:space="preserve"> </v>
      </c>
      <c r="G1682" s="144"/>
      <c r="H1682" s="144"/>
      <c r="I1682" s="144"/>
      <c r="J1682" s="144"/>
      <c r="K1682" s="144"/>
      <c r="L1682" s="149" t="str" cm="1">
        <f t="array" ref="L1682">_xlfn.IFNA(
_xlfn.IFS(
AND($F1682=" ",$G1682=" ",$H1682=" "),"Please update all three: Surveyor Room Reference, Establishment Room Reference and Establishment Room Name",
AND(OR($I1682="General",$I1682="Open plan/ semi-open general",$I1682="Fitted",$I1682="Light practical (science)",$I1682="Light practical (other)",$I1682="Heavy practical (workshops)",$I1682="Heavy practical (clean)",$I1682="Large",$I1682="Storage"),$J1682=0,$K1682=0),"Please update Net Area or Non-net Area",
AND($B1682&lt;&gt;"OUT",$J1682=0,$I1682&lt;&gt;"Non-net",$M1682="85% Circulation"),"Net area not recorded for spaces with 85% circulation unusable type",
AND(OR($I1682="General",$I1682="Open plan/ semi-open general",$I1682="Fitted",$I1682="Light practical (science)",$I1682="Light practical (other)",$I1682="Heavy practical (workshops)",$I1682="Heavy practical (clean)",$I1682="Large",$I1682="Storage"),OR($J1682=0,ISBLANK($J1682))),"Net area not recorded in net spaces",
AND(OR($I1682="Non-net",$I1682="Outdoor space"),$J1682&gt;0),"Net Area Recorded in Non-net space",
AND($I1682="General",$J1682&gt;90),"This general space is over 90m2, please ensure that this space is entered as separate spaces if it usually used as separate spaces",
AND($I1682="Open plan/ semi-open general",$J1682&lt;27),"Open plan general space under 27m2",
AND(OR($K1682=0,ISBLANK($K1682)), $I1682="Non-net"),"Non-net area not recorded in non-net space"
),
" ")</f>
        <v xml:space="preserve"> </v>
      </c>
      <c r="M1682" s="144"/>
      <c r="N1682" s="144"/>
      <c r="O1682" s="144"/>
      <c r="P1682" s="144"/>
      <c r="Q1682" s="144"/>
      <c r="R1682" s="171"/>
      <c r="S1682" s="147">
        <f>NCA_Calculations!$P$1694</f>
        <v>0</v>
      </c>
      <c r="T1682" s="147">
        <f>NCA_Calculations!$Q$1694</f>
        <v>0</v>
      </c>
      <c r="U1682" s="144"/>
      <c r="V1682" s="144"/>
      <c r="W1682" s="149" t="str" cm="1">
        <f t="array" ref="W1682">_xlfn.IFNA(
_xlfn.IFS(
ISBLANK($U1682),"Missing space use.",
AND('Establishment details'!$C$14="Secondary",$V1682="Classbase"),"Invalid Status type",
AND(OR( $V1682="Classbase", $V1682="Teaching", $V1682="Early years",$V1682="SEND resourced"), NOT(ISBLANK($M1682))),"Space with status type and unusable type.",
AND($V1682= "Classbase",'Establishment details'!$C$22&gt;=10), "Classbase status is only valid in schools with a primary element.",
AND($I1682= "Large",$N1682 &gt; 3.5), "Large rooms with less than 3.5m height.",
AND(OR($V1682="Light practical (science)",$V1682="Light practical (science)",$V1682="Heavy practical (workshops)", $V1682="Heavy practical (clean)"), OR($O1682=0,ISBLANK($O1682))),"Missing sinks count for light and heavy practical spaces.",
AND($M1682 = "Other",ISBLANK($R1682)), "Invalid unusable type / missing note for other unusable type."
),
" ")</f>
        <v>Missing space use.</v>
      </c>
    </row>
    <row r="1683" spans="2:23" ht="15.75" x14ac:dyDescent="0.25">
      <c r="B1683" s="143"/>
      <c r="C1683" s="144"/>
      <c r="D1683" s="144"/>
      <c r="E1683" s="144"/>
      <c r="F1683" s="147" t="str" cm="1">
        <f t="array" ref="F1683">_xlfn.IFNA(CONCATENATE(_xlfn.IFS($D1683="Mezzanine",LEFT($D1683,1), $D1683="Ground Floor",LEFT($D1683,1),$D1683="Basment ",LEFT($D1683,1), $D1683="1st Floor", "0"&amp;LEFT($D1683,1), $D1683="2nd Floor", "0"&amp;LEFT($D1683,1), $D1683="3rd Floor", "0"&amp;LEFT($D1683,1), $D1683="4th Floor", "0"&amp;LEFT($D1683,1), $D1683="5th Floor", "0"&amp;LEFT($D1683,1), $D1683="6th Floor", "0"&amp;LEFT($D1683,1),$D1683="7th Floor", "0"&amp;LEFT($D1683,1),$D1683="8th Floor", "0"&amp;LEFT($D1683,1),$D1683="9th Floor", "0"&amp;LEFT($D1683,1),$D1683="10th Floor", LEFT($D1683,2),$D1683="11th Floor", LEFT($D1683,2),$D1683="12th Floor", LEFT($D1683,2),$D1683="13th Floor", LEFT($D1683,2), $D1683="Lower Ground", LEFT($D1683)&amp;IF(ISNUMBER(FIND(" ",$D1683)),MID($D1683,FIND(" ",$D1683)+1,1),"")&amp;IF(ISNUMBER(FIND(" ",$D1683,FIND(" ",$D1683)+1)),MID($D1683,FIND(" ",$D1683,FIND(" ",$D1683)+1)+1,1),""),$D1683="Upper Ground", LEFT($D1683)&amp;IF(ISNUMBER(FIND(" ",$D1683)),MID($D1683,FIND(" ",$D1683)+1,1),"")&amp;IF(ISNUMBER(FIND(" ",$D1683,FIND(" ",$D1683)+1)),MID($D1683,FIND(" ",$D1683,FIND(" ",$D1683)+1)+1,1),"")),".0",$E1683), " ")</f>
        <v xml:space="preserve"> </v>
      </c>
      <c r="G1683" s="144"/>
      <c r="H1683" s="144"/>
      <c r="I1683" s="144"/>
      <c r="J1683" s="144"/>
      <c r="K1683" s="144"/>
      <c r="L1683" s="149" t="str" cm="1">
        <f t="array" ref="L1683">_xlfn.IFNA(
_xlfn.IFS(
AND($F1683=" ",$G1683=" ",$H1683=" "),"Please update all three: Surveyor Room Reference, Establishment Room Reference and Establishment Room Name",
AND(OR($I1683="General",$I1683="Open plan/ semi-open general",$I1683="Fitted",$I1683="Light practical (science)",$I1683="Light practical (other)",$I1683="Heavy practical (workshops)",$I1683="Heavy practical (clean)",$I1683="Large",$I1683="Storage"),$J1683=0,$K1683=0),"Please update Net Area or Non-net Area",
AND($B1683&lt;&gt;"OUT",$J1683=0,$I1683&lt;&gt;"Non-net",$M1683="85% Circulation"),"Net area not recorded for spaces with 85% circulation unusable type",
AND(OR($I1683="General",$I1683="Open plan/ semi-open general",$I1683="Fitted",$I1683="Light practical (science)",$I1683="Light practical (other)",$I1683="Heavy practical (workshops)",$I1683="Heavy practical (clean)",$I1683="Large",$I1683="Storage"),OR($J1683=0,ISBLANK($J1683))),"Net area not recorded in net spaces",
AND(OR($I1683="Non-net",$I1683="Outdoor space"),$J1683&gt;0),"Net Area Recorded in Non-net space",
AND($I1683="General",$J1683&gt;90),"This general space is over 90m2, please ensure that this space is entered as separate spaces if it usually used as separate spaces",
AND($I1683="Open plan/ semi-open general",$J1683&lt;27),"Open plan general space under 27m2",
AND(OR($K1683=0,ISBLANK($K1683)), $I1683="Non-net"),"Non-net area not recorded in non-net space"
),
" ")</f>
        <v xml:space="preserve"> </v>
      </c>
      <c r="M1683" s="144"/>
      <c r="N1683" s="144"/>
      <c r="O1683" s="144"/>
      <c r="P1683" s="144"/>
      <c r="Q1683" s="144"/>
      <c r="R1683" s="171"/>
      <c r="S1683" s="147">
        <f>NCA_Calculations!$P$1695</f>
        <v>0</v>
      </c>
      <c r="T1683" s="147">
        <f>NCA_Calculations!$Q$1695</f>
        <v>0</v>
      </c>
      <c r="U1683" s="144"/>
      <c r="V1683" s="144"/>
      <c r="W1683" s="149" t="str" cm="1">
        <f t="array" ref="W1683">_xlfn.IFNA(
_xlfn.IFS(
ISBLANK($U1683),"Missing space use.",
AND('Establishment details'!$C$14="Secondary",$V1683="Classbase"),"Invalid Status type",
AND(OR( $V1683="Classbase", $V1683="Teaching", $V1683="Early years",$V1683="SEND resourced"), NOT(ISBLANK($M1683))),"Space with status type and unusable type.",
AND($V1683= "Classbase",'Establishment details'!$C$22&gt;=10), "Classbase status is only valid in schools with a primary element.",
AND($I1683= "Large",$N1683 &gt; 3.5), "Large rooms with less than 3.5m height.",
AND(OR($V1683="Light practical (science)",$V1683="Light practical (science)",$V1683="Heavy practical (workshops)", $V1683="Heavy practical (clean)"), OR($O1683=0,ISBLANK($O1683))),"Missing sinks count for light and heavy practical spaces.",
AND($M1683 = "Other",ISBLANK($R1683)), "Invalid unusable type / missing note for other unusable type."
),
" ")</f>
        <v>Missing space use.</v>
      </c>
    </row>
    <row r="1684" spans="2:23" ht="15.75" x14ac:dyDescent="0.25">
      <c r="B1684" s="143"/>
      <c r="C1684" s="144"/>
      <c r="D1684" s="144"/>
      <c r="E1684" s="144"/>
      <c r="F1684" s="147" t="str" cm="1">
        <f t="array" ref="F1684">_xlfn.IFNA(CONCATENATE(_xlfn.IFS($D1684="Mezzanine",LEFT($D1684,1), $D1684="Ground Floor",LEFT($D1684,1),$D1684="Basment ",LEFT($D1684,1), $D1684="1st Floor", "0"&amp;LEFT($D1684,1), $D1684="2nd Floor", "0"&amp;LEFT($D1684,1), $D1684="3rd Floor", "0"&amp;LEFT($D1684,1), $D1684="4th Floor", "0"&amp;LEFT($D1684,1), $D1684="5th Floor", "0"&amp;LEFT($D1684,1), $D1684="6th Floor", "0"&amp;LEFT($D1684,1),$D1684="7th Floor", "0"&amp;LEFT($D1684,1),$D1684="8th Floor", "0"&amp;LEFT($D1684,1),$D1684="9th Floor", "0"&amp;LEFT($D1684,1),$D1684="10th Floor", LEFT($D1684,2),$D1684="11th Floor", LEFT($D1684,2),$D1684="12th Floor", LEFT($D1684,2),$D1684="13th Floor", LEFT($D1684,2), $D1684="Lower Ground", LEFT($D1684)&amp;IF(ISNUMBER(FIND(" ",$D1684)),MID($D1684,FIND(" ",$D1684)+1,1),"")&amp;IF(ISNUMBER(FIND(" ",$D1684,FIND(" ",$D1684)+1)),MID($D1684,FIND(" ",$D1684,FIND(" ",$D1684)+1)+1,1),""),$D1684="Upper Ground", LEFT($D1684)&amp;IF(ISNUMBER(FIND(" ",$D1684)),MID($D1684,FIND(" ",$D1684)+1,1),"")&amp;IF(ISNUMBER(FIND(" ",$D1684,FIND(" ",$D1684)+1)),MID($D1684,FIND(" ",$D1684,FIND(" ",$D1684)+1)+1,1),"")),".0",$E1684), " ")</f>
        <v xml:space="preserve"> </v>
      </c>
      <c r="G1684" s="144"/>
      <c r="H1684" s="144"/>
      <c r="I1684" s="144"/>
      <c r="J1684" s="144"/>
      <c r="K1684" s="144"/>
      <c r="L1684" s="149" t="str" cm="1">
        <f t="array" ref="L1684">_xlfn.IFNA(
_xlfn.IFS(
AND($F1684=" ",$G1684=" ",$H1684=" "),"Please update all three: Surveyor Room Reference, Establishment Room Reference and Establishment Room Name",
AND(OR($I1684="General",$I1684="Open plan/ semi-open general",$I1684="Fitted",$I1684="Light practical (science)",$I1684="Light practical (other)",$I1684="Heavy practical (workshops)",$I1684="Heavy practical (clean)",$I1684="Large",$I1684="Storage"),$J1684=0,$K1684=0),"Please update Net Area or Non-net Area",
AND($B1684&lt;&gt;"OUT",$J1684=0,$I1684&lt;&gt;"Non-net",$M1684="85% Circulation"),"Net area not recorded for spaces with 85% circulation unusable type",
AND(OR($I1684="General",$I1684="Open plan/ semi-open general",$I1684="Fitted",$I1684="Light practical (science)",$I1684="Light practical (other)",$I1684="Heavy practical (workshops)",$I1684="Heavy practical (clean)",$I1684="Large",$I1684="Storage"),OR($J1684=0,ISBLANK($J1684))),"Net area not recorded in net spaces",
AND(OR($I1684="Non-net",$I1684="Outdoor space"),$J1684&gt;0),"Net Area Recorded in Non-net space",
AND($I1684="General",$J1684&gt;90),"This general space is over 90m2, please ensure that this space is entered as separate spaces if it usually used as separate spaces",
AND($I1684="Open plan/ semi-open general",$J1684&lt;27),"Open plan general space under 27m2",
AND(OR($K1684=0,ISBLANK($K1684)), $I1684="Non-net"),"Non-net area not recorded in non-net space"
),
" ")</f>
        <v xml:space="preserve"> </v>
      </c>
      <c r="M1684" s="144"/>
      <c r="N1684" s="144"/>
      <c r="O1684" s="144"/>
      <c r="P1684" s="144"/>
      <c r="Q1684" s="144"/>
      <c r="R1684" s="171"/>
      <c r="S1684" s="147">
        <f>NCA_Calculations!$P$1696</f>
        <v>0</v>
      </c>
      <c r="T1684" s="147">
        <f>NCA_Calculations!$Q$1696</f>
        <v>0</v>
      </c>
      <c r="U1684" s="144"/>
      <c r="V1684" s="144"/>
      <c r="W1684" s="149" t="str" cm="1">
        <f t="array" ref="W1684">_xlfn.IFNA(
_xlfn.IFS(
ISBLANK($U1684),"Missing space use.",
AND('Establishment details'!$C$14="Secondary",$V1684="Classbase"),"Invalid Status type",
AND(OR( $V1684="Classbase", $V1684="Teaching", $V1684="Early years",$V1684="SEND resourced"), NOT(ISBLANK($M1684))),"Space with status type and unusable type.",
AND($V1684= "Classbase",'Establishment details'!$C$22&gt;=10), "Classbase status is only valid in schools with a primary element.",
AND($I1684= "Large",$N1684 &gt; 3.5), "Large rooms with less than 3.5m height.",
AND(OR($V1684="Light practical (science)",$V1684="Light practical (science)",$V1684="Heavy practical (workshops)", $V1684="Heavy practical (clean)"), OR($O1684=0,ISBLANK($O1684))),"Missing sinks count for light and heavy practical spaces.",
AND($M1684 = "Other",ISBLANK($R1684)), "Invalid unusable type / missing note for other unusable type."
),
" ")</f>
        <v>Missing space use.</v>
      </c>
    </row>
    <row r="1685" spans="2:23" ht="15.75" x14ac:dyDescent="0.25">
      <c r="B1685" s="143"/>
      <c r="C1685" s="144"/>
      <c r="D1685" s="144"/>
      <c r="E1685" s="144"/>
      <c r="F1685" s="147" t="str" cm="1">
        <f t="array" ref="F1685">_xlfn.IFNA(CONCATENATE(_xlfn.IFS($D1685="Mezzanine",LEFT($D1685,1), $D1685="Ground Floor",LEFT($D1685,1),$D1685="Basment ",LEFT($D1685,1), $D1685="1st Floor", "0"&amp;LEFT($D1685,1), $D1685="2nd Floor", "0"&amp;LEFT($D1685,1), $D1685="3rd Floor", "0"&amp;LEFT($D1685,1), $D1685="4th Floor", "0"&amp;LEFT($D1685,1), $D1685="5th Floor", "0"&amp;LEFT($D1685,1), $D1685="6th Floor", "0"&amp;LEFT($D1685,1),$D1685="7th Floor", "0"&amp;LEFT($D1685,1),$D1685="8th Floor", "0"&amp;LEFT($D1685,1),$D1685="9th Floor", "0"&amp;LEFT($D1685,1),$D1685="10th Floor", LEFT($D1685,2),$D1685="11th Floor", LEFT($D1685,2),$D1685="12th Floor", LEFT($D1685,2),$D1685="13th Floor", LEFT($D1685,2), $D1685="Lower Ground", LEFT($D1685)&amp;IF(ISNUMBER(FIND(" ",$D1685)),MID($D1685,FIND(" ",$D1685)+1,1),"")&amp;IF(ISNUMBER(FIND(" ",$D1685,FIND(" ",$D1685)+1)),MID($D1685,FIND(" ",$D1685,FIND(" ",$D1685)+1)+1,1),""),$D1685="Upper Ground", LEFT($D1685)&amp;IF(ISNUMBER(FIND(" ",$D1685)),MID($D1685,FIND(" ",$D1685)+1,1),"")&amp;IF(ISNUMBER(FIND(" ",$D1685,FIND(" ",$D1685)+1)),MID($D1685,FIND(" ",$D1685,FIND(" ",$D1685)+1)+1,1),"")),".0",$E1685), " ")</f>
        <v xml:space="preserve"> </v>
      </c>
      <c r="G1685" s="144"/>
      <c r="H1685" s="144"/>
      <c r="I1685" s="144"/>
      <c r="J1685" s="144"/>
      <c r="K1685" s="144"/>
      <c r="L1685" s="149" t="str" cm="1">
        <f t="array" ref="L1685">_xlfn.IFNA(
_xlfn.IFS(
AND($F1685=" ",$G1685=" ",$H1685=" "),"Please update all three: Surveyor Room Reference, Establishment Room Reference and Establishment Room Name",
AND(OR($I1685="General",$I1685="Open plan/ semi-open general",$I1685="Fitted",$I1685="Light practical (science)",$I1685="Light practical (other)",$I1685="Heavy practical (workshops)",$I1685="Heavy practical (clean)",$I1685="Large",$I1685="Storage"),$J1685=0,$K1685=0),"Please update Net Area or Non-net Area",
AND($B1685&lt;&gt;"OUT",$J1685=0,$I1685&lt;&gt;"Non-net",$M1685="85% Circulation"),"Net area not recorded for spaces with 85% circulation unusable type",
AND(OR($I1685="General",$I1685="Open plan/ semi-open general",$I1685="Fitted",$I1685="Light practical (science)",$I1685="Light practical (other)",$I1685="Heavy practical (workshops)",$I1685="Heavy practical (clean)",$I1685="Large",$I1685="Storage"),OR($J1685=0,ISBLANK($J1685))),"Net area not recorded in net spaces",
AND(OR($I1685="Non-net",$I1685="Outdoor space"),$J1685&gt;0),"Net Area Recorded in Non-net space",
AND($I1685="General",$J1685&gt;90),"This general space is over 90m2, please ensure that this space is entered as separate spaces if it usually used as separate spaces",
AND($I1685="Open plan/ semi-open general",$J1685&lt;27),"Open plan general space under 27m2",
AND(OR($K1685=0,ISBLANK($K1685)), $I1685="Non-net"),"Non-net area not recorded in non-net space"
),
" ")</f>
        <v xml:space="preserve"> </v>
      </c>
      <c r="M1685" s="144"/>
      <c r="N1685" s="144"/>
      <c r="O1685" s="144"/>
      <c r="P1685" s="144"/>
      <c r="Q1685" s="144"/>
      <c r="R1685" s="171"/>
      <c r="S1685" s="147">
        <f>NCA_Calculations!$P$1697</f>
        <v>0</v>
      </c>
      <c r="T1685" s="147">
        <f>NCA_Calculations!$Q$1697</f>
        <v>0</v>
      </c>
      <c r="U1685" s="144"/>
      <c r="V1685" s="144"/>
      <c r="W1685" s="149" t="str" cm="1">
        <f t="array" ref="W1685">_xlfn.IFNA(
_xlfn.IFS(
ISBLANK($U1685),"Missing space use.",
AND('Establishment details'!$C$14="Secondary",$V1685="Classbase"),"Invalid Status type",
AND(OR( $V1685="Classbase", $V1685="Teaching", $V1685="Early years",$V1685="SEND resourced"), NOT(ISBLANK($M1685))),"Space with status type and unusable type.",
AND($V1685= "Classbase",'Establishment details'!$C$22&gt;=10), "Classbase status is only valid in schools with a primary element.",
AND($I1685= "Large",$N1685 &gt; 3.5), "Large rooms with less than 3.5m height.",
AND(OR($V1685="Light practical (science)",$V1685="Light practical (science)",$V1685="Heavy practical (workshops)", $V1685="Heavy practical (clean)"), OR($O1685=0,ISBLANK($O1685))),"Missing sinks count for light and heavy practical spaces.",
AND($M1685 = "Other",ISBLANK($R1685)), "Invalid unusable type / missing note for other unusable type."
),
" ")</f>
        <v>Missing space use.</v>
      </c>
    </row>
    <row r="1686" spans="2:23" ht="15.75" x14ac:dyDescent="0.25">
      <c r="B1686" s="143"/>
      <c r="C1686" s="144"/>
      <c r="D1686" s="144"/>
      <c r="E1686" s="144"/>
      <c r="F1686" s="147" t="str" cm="1">
        <f t="array" ref="F1686">_xlfn.IFNA(CONCATENATE(_xlfn.IFS($D1686="Mezzanine",LEFT($D1686,1), $D1686="Ground Floor",LEFT($D1686,1),$D1686="Basment ",LEFT($D1686,1), $D1686="1st Floor", "0"&amp;LEFT($D1686,1), $D1686="2nd Floor", "0"&amp;LEFT($D1686,1), $D1686="3rd Floor", "0"&amp;LEFT($D1686,1), $D1686="4th Floor", "0"&amp;LEFT($D1686,1), $D1686="5th Floor", "0"&amp;LEFT($D1686,1), $D1686="6th Floor", "0"&amp;LEFT($D1686,1),$D1686="7th Floor", "0"&amp;LEFT($D1686,1),$D1686="8th Floor", "0"&amp;LEFT($D1686,1),$D1686="9th Floor", "0"&amp;LEFT($D1686,1),$D1686="10th Floor", LEFT($D1686,2),$D1686="11th Floor", LEFT($D1686,2),$D1686="12th Floor", LEFT($D1686,2),$D1686="13th Floor", LEFT($D1686,2), $D1686="Lower Ground", LEFT($D1686)&amp;IF(ISNUMBER(FIND(" ",$D1686)),MID($D1686,FIND(" ",$D1686)+1,1),"")&amp;IF(ISNUMBER(FIND(" ",$D1686,FIND(" ",$D1686)+1)),MID($D1686,FIND(" ",$D1686,FIND(" ",$D1686)+1)+1,1),""),$D1686="Upper Ground", LEFT($D1686)&amp;IF(ISNUMBER(FIND(" ",$D1686)),MID($D1686,FIND(" ",$D1686)+1,1),"")&amp;IF(ISNUMBER(FIND(" ",$D1686,FIND(" ",$D1686)+1)),MID($D1686,FIND(" ",$D1686,FIND(" ",$D1686)+1)+1,1),"")),".0",$E1686), " ")</f>
        <v xml:space="preserve"> </v>
      </c>
      <c r="G1686" s="144"/>
      <c r="H1686" s="144"/>
      <c r="I1686" s="144"/>
      <c r="J1686" s="144"/>
      <c r="K1686" s="144"/>
      <c r="L1686" s="149" t="str" cm="1">
        <f t="array" ref="L1686">_xlfn.IFNA(
_xlfn.IFS(
AND($F1686=" ",$G1686=" ",$H1686=" "),"Please update all three: Surveyor Room Reference, Establishment Room Reference and Establishment Room Name",
AND(OR($I1686="General",$I1686="Open plan/ semi-open general",$I1686="Fitted",$I1686="Light practical (science)",$I1686="Light practical (other)",$I1686="Heavy practical (workshops)",$I1686="Heavy practical (clean)",$I1686="Large",$I1686="Storage"),$J1686=0,$K1686=0),"Please update Net Area or Non-net Area",
AND($B1686&lt;&gt;"OUT",$J1686=0,$I1686&lt;&gt;"Non-net",$M1686="85% Circulation"),"Net area not recorded for spaces with 85% circulation unusable type",
AND(OR($I1686="General",$I1686="Open plan/ semi-open general",$I1686="Fitted",$I1686="Light practical (science)",$I1686="Light practical (other)",$I1686="Heavy practical (workshops)",$I1686="Heavy practical (clean)",$I1686="Large",$I1686="Storage"),OR($J1686=0,ISBLANK($J1686))),"Net area not recorded in net spaces",
AND(OR($I1686="Non-net",$I1686="Outdoor space"),$J1686&gt;0),"Net Area Recorded in Non-net space",
AND($I1686="General",$J1686&gt;90),"This general space is over 90m2, please ensure that this space is entered as separate spaces if it usually used as separate spaces",
AND($I1686="Open plan/ semi-open general",$J1686&lt;27),"Open plan general space under 27m2",
AND(OR($K1686=0,ISBLANK($K1686)), $I1686="Non-net"),"Non-net area not recorded in non-net space"
),
" ")</f>
        <v xml:space="preserve"> </v>
      </c>
      <c r="M1686" s="144"/>
      <c r="N1686" s="144"/>
      <c r="O1686" s="144"/>
      <c r="P1686" s="144"/>
      <c r="Q1686" s="144"/>
      <c r="R1686" s="171"/>
      <c r="S1686" s="147">
        <f>NCA_Calculations!$P$1698</f>
        <v>0</v>
      </c>
      <c r="T1686" s="147">
        <f>NCA_Calculations!$Q$1698</f>
        <v>0</v>
      </c>
      <c r="U1686" s="144"/>
      <c r="V1686" s="144"/>
      <c r="W1686" s="149" t="str" cm="1">
        <f t="array" ref="W1686">_xlfn.IFNA(
_xlfn.IFS(
ISBLANK($U1686),"Missing space use.",
AND('Establishment details'!$C$14="Secondary",$V1686="Classbase"),"Invalid Status type",
AND(OR( $V1686="Classbase", $V1686="Teaching", $V1686="Early years",$V1686="SEND resourced"), NOT(ISBLANK($M1686))),"Space with status type and unusable type.",
AND($V1686= "Classbase",'Establishment details'!$C$22&gt;=10), "Classbase status is only valid in schools with a primary element.",
AND($I1686= "Large",$N1686 &gt; 3.5), "Large rooms with less than 3.5m height.",
AND(OR($V1686="Light practical (science)",$V1686="Light practical (science)",$V1686="Heavy practical (workshops)", $V1686="Heavy practical (clean)"), OR($O1686=0,ISBLANK($O1686))),"Missing sinks count for light and heavy practical spaces.",
AND($M1686 = "Other",ISBLANK($R1686)), "Invalid unusable type / missing note for other unusable type."
),
" ")</f>
        <v>Missing space use.</v>
      </c>
    </row>
    <row r="1687" spans="2:23" ht="15.75" x14ac:dyDescent="0.25">
      <c r="B1687" s="143"/>
      <c r="C1687" s="144"/>
      <c r="D1687" s="144"/>
      <c r="E1687" s="144"/>
      <c r="F1687" s="147" t="str" cm="1">
        <f t="array" ref="F1687">_xlfn.IFNA(CONCATENATE(_xlfn.IFS($D1687="Mezzanine",LEFT($D1687,1), $D1687="Ground Floor",LEFT($D1687,1),$D1687="Basment ",LEFT($D1687,1), $D1687="1st Floor", "0"&amp;LEFT($D1687,1), $D1687="2nd Floor", "0"&amp;LEFT($D1687,1), $D1687="3rd Floor", "0"&amp;LEFT($D1687,1), $D1687="4th Floor", "0"&amp;LEFT($D1687,1), $D1687="5th Floor", "0"&amp;LEFT($D1687,1), $D1687="6th Floor", "0"&amp;LEFT($D1687,1),$D1687="7th Floor", "0"&amp;LEFT($D1687,1),$D1687="8th Floor", "0"&amp;LEFT($D1687,1),$D1687="9th Floor", "0"&amp;LEFT($D1687,1),$D1687="10th Floor", LEFT($D1687,2),$D1687="11th Floor", LEFT($D1687,2),$D1687="12th Floor", LEFT($D1687,2),$D1687="13th Floor", LEFT($D1687,2), $D1687="Lower Ground", LEFT($D1687)&amp;IF(ISNUMBER(FIND(" ",$D1687)),MID($D1687,FIND(" ",$D1687)+1,1),"")&amp;IF(ISNUMBER(FIND(" ",$D1687,FIND(" ",$D1687)+1)),MID($D1687,FIND(" ",$D1687,FIND(" ",$D1687)+1)+1,1),""),$D1687="Upper Ground", LEFT($D1687)&amp;IF(ISNUMBER(FIND(" ",$D1687)),MID($D1687,FIND(" ",$D1687)+1,1),"")&amp;IF(ISNUMBER(FIND(" ",$D1687,FIND(" ",$D1687)+1)),MID($D1687,FIND(" ",$D1687,FIND(" ",$D1687)+1)+1,1),"")),".0",$E1687), " ")</f>
        <v xml:space="preserve"> </v>
      </c>
      <c r="G1687" s="144"/>
      <c r="H1687" s="144"/>
      <c r="I1687" s="144"/>
      <c r="J1687" s="144"/>
      <c r="K1687" s="144"/>
      <c r="L1687" s="149" t="str" cm="1">
        <f t="array" ref="L1687">_xlfn.IFNA(
_xlfn.IFS(
AND($F1687=" ",$G1687=" ",$H1687=" "),"Please update all three: Surveyor Room Reference, Establishment Room Reference and Establishment Room Name",
AND(OR($I1687="General",$I1687="Open plan/ semi-open general",$I1687="Fitted",$I1687="Light practical (science)",$I1687="Light practical (other)",$I1687="Heavy practical (workshops)",$I1687="Heavy practical (clean)",$I1687="Large",$I1687="Storage"),$J1687=0,$K1687=0),"Please update Net Area or Non-net Area",
AND($B1687&lt;&gt;"OUT",$J1687=0,$I1687&lt;&gt;"Non-net",$M1687="85% Circulation"),"Net area not recorded for spaces with 85% circulation unusable type",
AND(OR($I1687="General",$I1687="Open plan/ semi-open general",$I1687="Fitted",$I1687="Light practical (science)",$I1687="Light practical (other)",$I1687="Heavy practical (workshops)",$I1687="Heavy practical (clean)",$I1687="Large",$I1687="Storage"),OR($J1687=0,ISBLANK($J1687))),"Net area not recorded in net spaces",
AND(OR($I1687="Non-net",$I1687="Outdoor space"),$J1687&gt;0),"Net Area Recorded in Non-net space",
AND($I1687="General",$J1687&gt;90),"This general space is over 90m2, please ensure that this space is entered as separate spaces if it usually used as separate spaces",
AND($I1687="Open plan/ semi-open general",$J1687&lt;27),"Open plan general space under 27m2",
AND(OR($K1687=0,ISBLANK($K1687)), $I1687="Non-net"),"Non-net area not recorded in non-net space"
),
" ")</f>
        <v xml:space="preserve"> </v>
      </c>
      <c r="M1687" s="144"/>
      <c r="N1687" s="144"/>
      <c r="O1687" s="144"/>
      <c r="P1687" s="144"/>
      <c r="Q1687" s="144"/>
      <c r="R1687" s="171"/>
      <c r="S1687" s="147">
        <f>NCA_Calculations!$P$1699</f>
        <v>0</v>
      </c>
      <c r="T1687" s="147">
        <f>NCA_Calculations!$Q$1699</f>
        <v>0</v>
      </c>
      <c r="U1687" s="144"/>
      <c r="V1687" s="144"/>
      <c r="W1687" s="149" t="str" cm="1">
        <f t="array" ref="W1687">_xlfn.IFNA(
_xlfn.IFS(
ISBLANK($U1687),"Missing space use.",
AND('Establishment details'!$C$14="Secondary",$V1687="Classbase"),"Invalid Status type",
AND(OR( $V1687="Classbase", $V1687="Teaching", $V1687="Early years",$V1687="SEND resourced"), NOT(ISBLANK($M1687))),"Space with status type and unusable type.",
AND($V1687= "Classbase",'Establishment details'!$C$22&gt;=10), "Classbase status is only valid in schools with a primary element.",
AND($I1687= "Large",$N1687 &gt; 3.5), "Large rooms with less than 3.5m height.",
AND(OR($V1687="Light practical (science)",$V1687="Light practical (science)",$V1687="Heavy practical (workshops)", $V1687="Heavy practical (clean)"), OR($O1687=0,ISBLANK($O1687))),"Missing sinks count for light and heavy practical spaces.",
AND($M1687 = "Other",ISBLANK($R1687)), "Invalid unusable type / missing note for other unusable type."
),
" ")</f>
        <v>Missing space use.</v>
      </c>
    </row>
    <row r="1688" spans="2:23" ht="15.75" x14ac:dyDescent="0.25">
      <c r="B1688" s="143"/>
      <c r="C1688" s="144"/>
      <c r="D1688" s="144"/>
      <c r="E1688" s="144"/>
      <c r="F1688" s="147" t="str" cm="1">
        <f t="array" ref="F1688">_xlfn.IFNA(CONCATENATE(_xlfn.IFS($D1688="Mezzanine",LEFT($D1688,1), $D1688="Ground Floor",LEFT($D1688,1),$D1688="Basment ",LEFT($D1688,1), $D1688="1st Floor", "0"&amp;LEFT($D1688,1), $D1688="2nd Floor", "0"&amp;LEFT($D1688,1), $D1688="3rd Floor", "0"&amp;LEFT($D1688,1), $D1688="4th Floor", "0"&amp;LEFT($D1688,1), $D1688="5th Floor", "0"&amp;LEFT($D1688,1), $D1688="6th Floor", "0"&amp;LEFT($D1688,1),$D1688="7th Floor", "0"&amp;LEFT($D1688,1),$D1688="8th Floor", "0"&amp;LEFT($D1688,1),$D1688="9th Floor", "0"&amp;LEFT($D1688,1),$D1688="10th Floor", LEFT($D1688,2),$D1688="11th Floor", LEFT($D1688,2),$D1688="12th Floor", LEFT($D1688,2),$D1688="13th Floor", LEFT($D1688,2), $D1688="Lower Ground", LEFT($D1688)&amp;IF(ISNUMBER(FIND(" ",$D1688)),MID($D1688,FIND(" ",$D1688)+1,1),"")&amp;IF(ISNUMBER(FIND(" ",$D1688,FIND(" ",$D1688)+1)),MID($D1688,FIND(" ",$D1688,FIND(" ",$D1688)+1)+1,1),""),$D1688="Upper Ground", LEFT($D1688)&amp;IF(ISNUMBER(FIND(" ",$D1688)),MID($D1688,FIND(" ",$D1688)+1,1),"")&amp;IF(ISNUMBER(FIND(" ",$D1688,FIND(" ",$D1688)+1)),MID($D1688,FIND(" ",$D1688,FIND(" ",$D1688)+1)+1,1),"")),".0",$E1688), " ")</f>
        <v xml:space="preserve"> </v>
      </c>
      <c r="G1688" s="144"/>
      <c r="H1688" s="144"/>
      <c r="I1688" s="144"/>
      <c r="J1688" s="144"/>
      <c r="K1688" s="144"/>
      <c r="L1688" s="149" t="str" cm="1">
        <f t="array" ref="L1688">_xlfn.IFNA(
_xlfn.IFS(
AND($F1688=" ",$G1688=" ",$H1688=" "),"Please update all three: Surveyor Room Reference, Establishment Room Reference and Establishment Room Name",
AND(OR($I1688="General",$I1688="Open plan/ semi-open general",$I1688="Fitted",$I1688="Light practical (science)",$I1688="Light practical (other)",$I1688="Heavy practical (workshops)",$I1688="Heavy practical (clean)",$I1688="Large",$I1688="Storage"),$J1688=0,$K1688=0),"Please update Net Area or Non-net Area",
AND($B1688&lt;&gt;"OUT",$J1688=0,$I1688&lt;&gt;"Non-net",$M1688="85% Circulation"),"Net area not recorded for spaces with 85% circulation unusable type",
AND(OR($I1688="General",$I1688="Open plan/ semi-open general",$I1688="Fitted",$I1688="Light practical (science)",$I1688="Light practical (other)",$I1688="Heavy practical (workshops)",$I1688="Heavy practical (clean)",$I1688="Large",$I1688="Storage"),OR($J1688=0,ISBLANK($J1688))),"Net area not recorded in net spaces",
AND(OR($I1688="Non-net",$I1688="Outdoor space"),$J1688&gt;0),"Net Area Recorded in Non-net space",
AND($I1688="General",$J1688&gt;90),"This general space is over 90m2, please ensure that this space is entered as separate spaces if it usually used as separate spaces",
AND($I1688="Open plan/ semi-open general",$J1688&lt;27),"Open plan general space under 27m2",
AND(OR($K1688=0,ISBLANK($K1688)), $I1688="Non-net"),"Non-net area not recorded in non-net space"
),
" ")</f>
        <v xml:space="preserve"> </v>
      </c>
      <c r="M1688" s="144"/>
      <c r="N1688" s="144"/>
      <c r="O1688" s="144"/>
      <c r="P1688" s="144"/>
      <c r="Q1688" s="144"/>
      <c r="R1688" s="171"/>
      <c r="S1688" s="147">
        <f>NCA_Calculations!$P$1700</f>
        <v>0</v>
      </c>
      <c r="T1688" s="147">
        <f>NCA_Calculations!$Q$1700</f>
        <v>0</v>
      </c>
      <c r="U1688" s="144"/>
      <c r="V1688" s="144"/>
      <c r="W1688" s="149" t="str" cm="1">
        <f t="array" ref="W1688">_xlfn.IFNA(
_xlfn.IFS(
ISBLANK($U1688),"Missing space use.",
AND('Establishment details'!$C$14="Secondary",$V1688="Classbase"),"Invalid Status type",
AND(OR( $V1688="Classbase", $V1688="Teaching", $V1688="Early years",$V1688="SEND resourced"), NOT(ISBLANK($M1688))),"Space with status type and unusable type.",
AND($V1688= "Classbase",'Establishment details'!$C$22&gt;=10), "Classbase status is only valid in schools with a primary element.",
AND($I1688= "Large",$N1688 &gt; 3.5), "Large rooms with less than 3.5m height.",
AND(OR($V1688="Light practical (science)",$V1688="Light practical (science)",$V1688="Heavy practical (workshops)", $V1688="Heavy practical (clean)"), OR($O1688=0,ISBLANK($O1688))),"Missing sinks count for light and heavy practical spaces.",
AND($M1688 = "Other",ISBLANK($R1688)), "Invalid unusable type / missing note for other unusable type."
),
" ")</f>
        <v>Missing space use.</v>
      </c>
    </row>
    <row r="1689" spans="2:23" ht="15.75" x14ac:dyDescent="0.25">
      <c r="B1689" s="143"/>
      <c r="C1689" s="144"/>
      <c r="D1689" s="144"/>
      <c r="E1689" s="144"/>
      <c r="F1689" s="147" t="str" cm="1">
        <f t="array" ref="F1689">_xlfn.IFNA(CONCATENATE(_xlfn.IFS($D1689="Mezzanine",LEFT($D1689,1), $D1689="Ground Floor",LEFT($D1689,1),$D1689="Basment ",LEFT($D1689,1), $D1689="1st Floor", "0"&amp;LEFT($D1689,1), $D1689="2nd Floor", "0"&amp;LEFT($D1689,1), $D1689="3rd Floor", "0"&amp;LEFT($D1689,1), $D1689="4th Floor", "0"&amp;LEFT($D1689,1), $D1689="5th Floor", "0"&amp;LEFT($D1689,1), $D1689="6th Floor", "0"&amp;LEFT($D1689,1),$D1689="7th Floor", "0"&amp;LEFT($D1689,1),$D1689="8th Floor", "0"&amp;LEFT($D1689,1),$D1689="9th Floor", "0"&amp;LEFT($D1689,1),$D1689="10th Floor", LEFT($D1689,2),$D1689="11th Floor", LEFT($D1689,2),$D1689="12th Floor", LEFT($D1689,2),$D1689="13th Floor", LEFT($D1689,2), $D1689="Lower Ground", LEFT($D1689)&amp;IF(ISNUMBER(FIND(" ",$D1689)),MID($D1689,FIND(" ",$D1689)+1,1),"")&amp;IF(ISNUMBER(FIND(" ",$D1689,FIND(" ",$D1689)+1)),MID($D1689,FIND(" ",$D1689,FIND(" ",$D1689)+1)+1,1),""),$D1689="Upper Ground", LEFT($D1689)&amp;IF(ISNUMBER(FIND(" ",$D1689)),MID($D1689,FIND(" ",$D1689)+1,1),"")&amp;IF(ISNUMBER(FIND(" ",$D1689,FIND(" ",$D1689)+1)),MID($D1689,FIND(" ",$D1689,FIND(" ",$D1689)+1)+1,1),"")),".0",$E1689), " ")</f>
        <v xml:space="preserve"> </v>
      </c>
      <c r="G1689" s="144"/>
      <c r="H1689" s="144"/>
      <c r="I1689" s="144"/>
      <c r="J1689" s="144"/>
      <c r="K1689" s="144"/>
      <c r="L1689" s="149" t="str" cm="1">
        <f t="array" ref="L1689">_xlfn.IFNA(
_xlfn.IFS(
AND($F1689=" ",$G1689=" ",$H1689=" "),"Please update all three: Surveyor Room Reference, Establishment Room Reference and Establishment Room Name",
AND(OR($I1689="General",$I1689="Open plan/ semi-open general",$I1689="Fitted",$I1689="Light practical (science)",$I1689="Light practical (other)",$I1689="Heavy practical (workshops)",$I1689="Heavy practical (clean)",$I1689="Large",$I1689="Storage"),$J1689=0,$K1689=0),"Please update Net Area or Non-net Area",
AND($B1689&lt;&gt;"OUT",$J1689=0,$I1689&lt;&gt;"Non-net",$M1689="85% Circulation"),"Net area not recorded for spaces with 85% circulation unusable type",
AND(OR($I1689="General",$I1689="Open plan/ semi-open general",$I1689="Fitted",$I1689="Light practical (science)",$I1689="Light practical (other)",$I1689="Heavy practical (workshops)",$I1689="Heavy practical (clean)",$I1689="Large",$I1689="Storage"),OR($J1689=0,ISBLANK($J1689))),"Net area not recorded in net spaces",
AND(OR($I1689="Non-net",$I1689="Outdoor space"),$J1689&gt;0),"Net Area Recorded in Non-net space",
AND($I1689="General",$J1689&gt;90),"This general space is over 90m2, please ensure that this space is entered as separate spaces if it usually used as separate spaces",
AND($I1689="Open plan/ semi-open general",$J1689&lt;27),"Open plan general space under 27m2",
AND(OR($K1689=0,ISBLANK($K1689)), $I1689="Non-net"),"Non-net area not recorded in non-net space"
),
" ")</f>
        <v xml:space="preserve"> </v>
      </c>
      <c r="M1689" s="144"/>
      <c r="N1689" s="144"/>
      <c r="O1689" s="144"/>
      <c r="P1689" s="144"/>
      <c r="Q1689" s="144"/>
      <c r="R1689" s="171"/>
      <c r="S1689" s="147">
        <f>NCA_Calculations!$P$1701</f>
        <v>0</v>
      </c>
      <c r="T1689" s="147">
        <f>NCA_Calculations!$Q$1701</f>
        <v>0</v>
      </c>
      <c r="U1689" s="144"/>
      <c r="V1689" s="144"/>
      <c r="W1689" s="149" t="str" cm="1">
        <f t="array" ref="W1689">_xlfn.IFNA(
_xlfn.IFS(
ISBLANK($U1689),"Missing space use.",
AND('Establishment details'!$C$14="Secondary",$V1689="Classbase"),"Invalid Status type",
AND(OR( $V1689="Classbase", $V1689="Teaching", $V1689="Early years",$V1689="SEND resourced"), NOT(ISBLANK($M1689))),"Space with status type and unusable type.",
AND($V1689= "Classbase",'Establishment details'!$C$22&gt;=10), "Classbase status is only valid in schools with a primary element.",
AND($I1689= "Large",$N1689 &gt; 3.5), "Large rooms with less than 3.5m height.",
AND(OR($V1689="Light practical (science)",$V1689="Light practical (science)",$V1689="Heavy practical (workshops)", $V1689="Heavy practical (clean)"), OR($O1689=0,ISBLANK($O1689))),"Missing sinks count for light and heavy practical spaces.",
AND($M1689 = "Other",ISBLANK($R1689)), "Invalid unusable type / missing note for other unusable type."
),
" ")</f>
        <v>Missing space use.</v>
      </c>
    </row>
    <row r="1690" spans="2:23" ht="15.75" x14ac:dyDescent="0.25">
      <c r="B1690" s="143"/>
      <c r="C1690" s="144"/>
      <c r="D1690" s="144"/>
      <c r="E1690" s="144"/>
      <c r="F1690" s="147" t="str" cm="1">
        <f t="array" ref="F1690">_xlfn.IFNA(CONCATENATE(_xlfn.IFS($D1690="Mezzanine",LEFT($D1690,1), $D1690="Ground Floor",LEFT($D1690,1),$D1690="Basment ",LEFT($D1690,1), $D1690="1st Floor", "0"&amp;LEFT($D1690,1), $D1690="2nd Floor", "0"&amp;LEFT($D1690,1), $D1690="3rd Floor", "0"&amp;LEFT($D1690,1), $D1690="4th Floor", "0"&amp;LEFT($D1690,1), $D1690="5th Floor", "0"&amp;LEFT($D1690,1), $D1690="6th Floor", "0"&amp;LEFT($D1690,1),$D1690="7th Floor", "0"&amp;LEFT($D1690,1),$D1690="8th Floor", "0"&amp;LEFT($D1690,1),$D1690="9th Floor", "0"&amp;LEFT($D1690,1),$D1690="10th Floor", LEFT($D1690,2),$D1690="11th Floor", LEFT($D1690,2),$D1690="12th Floor", LEFT($D1690,2),$D1690="13th Floor", LEFT($D1690,2), $D1690="Lower Ground", LEFT($D1690)&amp;IF(ISNUMBER(FIND(" ",$D1690)),MID($D1690,FIND(" ",$D1690)+1,1),"")&amp;IF(ISNUMBER(FIND(" ",$D1690,FIND(" ",$D1690)+1)),MID($D1690,FIND(" ",$D1690,FIND(" ",$D1690)+1)+1,1),""),$D1690="Upper Ground", LEFT($D1690)&amp;IF(ISNUMBER(FIND(" ",$D1690)),MID($D1690,FIND(" ",$D1690)+1,1),"")&amp;IF(ISNUMBER(FIND(" ",$D1690,FIND(" ",$D1690)+1)),MID($D1690,FIND(" ",$D1690,FIND(" ",$D1690)+1)+1,1),"")),".0",$E1690), " ")</f>
        <v xml:space="preserve"> </v>
      </c>
      <c r="G1690" s="144"/>
      <c r="H1690" s="144"/>
      <c r="I1690" s="144"/>
      <c r="J1690" s="144"/>
      <c r="K1690" s="144"/>
      <c r="L1690" s="149" t="str" cm="1">
        <f t="array" ref="L1690">_xlfn.IFNA(
_xlfn.IFS(
AND($F1690=" ",$G1690=" ",$H1690=" "),"Please update all three: Surveyor Room Reference, Establishment Room Reference and Establishment Room Name",
AND(OR($I1690="General",$I1690="Open plan/ semi-open general",$I1690="Fitted",$I1690="Light practical (science)",$I1690="Light practical (other)",$I1690="Heavy practical (workshops)",$I1690="Heavy practical (clean)",$I1690="Large",$I1690="Storage"),$J1690=0,$K1690=0),"Please update Net Area or Non-net Area",
AND($B1690&lt;&gt;"OUT",$J1690=0,$I1690&lt;&gt;"Non-net",$M1690="85% Circulation"),"Net area not recorded for spaces with 85% circulation unusable type",
AND(OR($I1690="General",$I1690="Open plan/ semi-open general",$I1690="Fitted",$I1690="Light practical (science)",$I1690="Light practical (other)",$I1690="Heavy practical (workshops)",$I1690="Heavy practical (clean)",$I1690="Large",$I1690="Storage"),OR($J1690=0,ISBLANK($J1690))),"Net area not recorded in net spaces",
AND(OR($I1690="Non-net",$I1690="Outdoor space"),$J1690&gt;0),"Net Area Recorded in Non-net space",
AND($I1690="General",$J1690&gt;90),"This general space is over 90m2, please ensure that this space is entered as separate spaces if it usually used as separate spaces",
AND($I1690="Open plan/ semi-open general",$J1690&lt;27),"Open plan general space under 27m2",
AND(OR($K1690=0,ISBLANK($K1690)), $I1690="Non-net"),"Non-net area not recorded in non-net space"
),
" ")</f>
        <v xml:space="preserve"> </v>
      </c>
      <c r="M1690" s="144"/>
      <c r="N1690" s="144"/>
      <c r="O1690" s="144"/>
      <c r="P1690" s="144"/>
      <c r="Q1690" s="144"/>
      <c r="R1690" s="171"/>
      <c r="S1690" s="147">
        <f>NCA_Calculations!$P$1702</f>
        <v>0</v>
      </c>
      <c r="T1690" s="147">
        <f>NCA_Calculations!$Q$1702</f>
        <v>0</v>
      </c>
      <c r="U1690" s="144"/>
      <c r="V1690" s="144"/>
      <c r="W1690" s="149" t="str" cm="1">
        <f t="array" ref="W1690">_xlfn.IFNA(
_xlfn.IFS(
ISBLANK($U1690),"Missing space use.",
AND('Establishment details'!$C$14="Secondary",$V1690="Classbase"),"Invalid Status type",
AND(OR( $V1690="Classbase", $V1690="Teaching", $V1690="Early years",$V1690="SEND resourced"), NOT(ISBLANK($M1690))),"Space with status type and unusable type.",
AND($V1690= "Classbase",'Establishment details'!$C$22&gt;=10), "Classbase status is only valid in schools with a primary element.",
AND($I1690= "Large",$N1690 &gt; 3.5), "Large rooms with less than 3.5m height.",
AND(OR($V1690="Light practical (science)",$V1690="Light practical (science)",$V1690="Heavy practical (workshops)", $V1690="Heavy practical (clean)"), OR($O1690=0,ISBLANK($O1690))),"Missing sinks count for light and heavy practical spaces.",
AND($M1690 = "Other",ISBLANK($R1690)), "Invalid unusable type / missing note for other unusable type."
),
" ")</f>
        <v>Missing space use.</v>
      </c>
    </row>
    <row r="1691" spans="2:23" ht="15.75" x14ac:dyDescent="0.25">
      <c r="B1691" s="143"/>
      <c r="C1691" s="144"/>
      <c r="D1691" s="144"/>
      <c r="E1691" s="144"/>
      <c r="F1691" s="147" t="str" cm="1">
        <f t="array" ref="F1691">_xlfn.IFNA(CONCATENATE(_xlfn.IFS($D1691="Mezzanine",LEFT($D1691,1), $D1691="Ground Floor",LEFT($D1691,1),$D1691="Basment ",LEFT($D1691,1), $D1691="1st Floor", "0"&amp;LEFT($D1691,1), $D1691="2nd Floor", "0"&amp;LEFT($D1691,1), $D1691="3rd Floor", "0"&amp;LEFT($D1691,1), $D1691="4th Floor", "0"&amp;LEFT($D1691,1), $D1691="5th Floor", "0"&amp;LEFT($D1691,1), $D1691="6th Floor", "0"&amp;LEFT($D1691,1),$D1691="7th Floor", "0"&amp;LEFT($D1691,1),$D1691="8th Floor", "0"&amp;LEFT($D1691,1),$D1691="9th Floor", "0"&amp;LEFT($D1691,1),$D1691="10th Floor", LEFT($D1691,2),$D1691="11th Floor", LEFT($D1691,2),$D1691="12th Floor", LEFT($D1691,2),$D1691="13th Floor", LEFT($D1691,2), $D1691="Lower Ground", LEFT($D1691)&amp;IF(ISNUMBER(FIND(" ",$D1691)),MID($D1691,FIND(" ",$D1691)+1,1),"")&amp;IF(ISNUMBER(FIND(" ",$D1691,FIND(" ",$D1691)+1)),MID($D1691,FIND(" ",$D1691,FIND(" ",$D1691)+1)+1,1),""),$D1691="Upper Ground", LEFT($D1691)&amp;IF(ISNUMBER(FIND(" ",$D1691)),MID($D1691,FIND(" ",$D1691)+1,1),"")&amp;IF(ISNUMBER(FIND(" ",$D1691,FIND(" ",$D1691)+1)),MID($D1691,FIND(" ",$D1691,FIND(" ",$D1691)+1)+1,1),"")),".0",$E1691), " ")</f>
        <v xml:space="preserve"> </v>
      </c>
      <c r="G1691" s="144"/>
      <c r="H1691" s="144"/>
      <c r="I1691" s="144"/>
      <c r="J1691" s="144"/>
      <c r="K1691" s="144"/>
      <c r="L1691" s="149" t="str" cm="1">
        <f t="array" ref="L1691">_xlfn.IFNA(
_xlfn.IFS(
AND($F1691=" ",$G1691=" ",$H1691=" "),"Please update all three: Surveyor Room Reference, Establishment Room Reference and Establishment Room Name",
AND(OR($I1691="General",$I1691="Open plan/ semi-open general",$I1691="Fitted",$I1691="Light practical (science)",$I1691="Light practical (other)",$I1691="Heavy practical (workshops)",$I1691="Heavy practical (clean)",$I1691="Large",$I1691="Storage"),$J1691=0,$K1691=0),"Please update Net Area or Non-net Area",
AND($B1691&lt;&gt;"OUT",$J1691=0,$I1691&lt;&gt;"Non-net",$M1691="85% Circulation"),"Net area not recorded for spaces with 85% circulation unusable type",
AND(OR($I1691="General",$I1691="Open plan/ semi-open general",$I1691="Fitted",$I1691="Light practical (science)",$I1691="Light practical (other)",$I1691="Heavy practical (workshops)",$I1691="Heavy practical (clean)",$I1691="Large",$I1691="Storage"),OR($J1691=0,ISBLANK($J1691))),"Net area not recorded in net spaces",
AND(OR($I1691="Non-net",$I1691="Outdoor space"),$J1691&gt;0),"Net Area Recorded in Non-net space",
AND($I1691="General",$J1691&gt;90),"This general space is over 90m2, please ensure that this space is entered as separate spaces if it usually used as separate spaces",
AND($I1691="Open plan/ semi-open general",$J1691&lt;27),"Open plan general space under 27m2",
AND(OR($K1691=0,ISBLANK($K1691)), $I1691="Non-net"),"Non-net area not recorded in non-net space"
),
" ")</f>
        <v xml:space="preserve"> </v>
      </c>
      <c r="M1691" s="144"/>
      <c r="N1691" s="144"/>
      <c r="O1691" s="144"/>
      <c r="P1691" s="144"/>
      <c r="Q1691" s="144"/>
      <c r="R1691" s="171"/>
      <c r="S1691" s="147">
        <f>NCA_Calculations!$P$1703</f>
        <v>0</v>
      </c>
      <c r="T1691" s="147">
        <f>NCA_Calculations!$Q$1703</f>
        <v>0</v>
      </c>
      <c r="U1691" s="144"/>
      <c r="V1691" s="144"/>
      <c r="W1691" s="149" t="str" cm="1">
        <f t="array" ref="W1691">_xlfn.IFNA(
_xlfn.IFS(
ISBLANK($U1691),"Missing space use.",
AND('Establishment details'!$C$14="Secondary",$V1691="Classbase"),"Invalid Status type",
AND(OR( $V1691="Classbase", $V1691="Teaching", $V1691="Early years",$V1691="SEND resourced"), NOT(ISBLANK($M1691))),"Space with status type and unusable type.",
AND($V1691= "Classbase",'Establishment details'!$C$22&gt;=10), "Classbase status is only valid in schools with a primary element.",
AND($I1691= "Large",$N1691 &gt; 3.5), "Large rooms with less than 3.5m height.",
AND(OR($V1691="Light practical (science)",$V1691="Light practical (science)",$V1691="Heavy practical (workshops)", $V1691="Heavy practical (clean)"), OR($O1691=0,ISBLANK($O1691))),"Missing sinks count for light and heavy practical spaces.",
AND($M1691 = "Other",ISBLANK($R1691)), "Invalid unusable type / missing note for other unusable type."
),
" ")</f>
        <v>Missing space use.</v>
      </c>
    </row>
    <row r="1692" spans="2:23" ht="15.75" x14ac:dyDescent="0.25">
      <c r="B1692" s="143"/>
      <c r="C1692" s="144"/>
      <c r="D1692" s="144"/>
      <c r="E1692" s="144"/>
      <c r="F1692" s="147" t="str" cm="1">
        <f t="array" ref="F1692">_xlfn.IFNA(CONCATENATE(_xlfn.IFS($D1692="Mezzanine",LEFT($D1692,1), $D1692="Ground Floor",LEFT($D1692,1),$D1692="Basment ",LEFT($D1692,1), $D1692="1st Floor", "0"&amp;LEFT($D1692,1), $D1692="2nd Floor", "0"&amp;LEFT($D1692,1), $D1692="3rd Floor", "0"&amp;LEFT($D1692,1), $D1692="4th Floor", "0"&amp;LEFT($D1692,1), $D1692="5th Floor", "0"&amp;LEFT($D1692,1), $D1692="6th Floor", "0"&amp;LEFT($D1692,1),$D1692="7th Floor", "0"&amp;LEFT($D1692,1),$D1692="8th Floor", "0"&amp;LEFT($D1692,1),$D1692="9th Floor", "0"&amp;LEFT($D1692,1),$D1692="10th Floor", LEFT($D1692,2),$D1692="11th Floor", LEFT($D1692,2),$D1692="12th Floor", LEFT($D1692,2),$D1692="13th Floor", LEFT($D1692,2), $D1692="Lower Ground", LEFT($D1692)&amp;IF(ISNUMBER(FIND(" ",$D1692)),MID($D1692,FIND(" ",$D1692)+1,1),"")&amp;IF(ISNUMBER(FIND(" ",$D1692,FIND(" ",$D1692)+1)),MID($D1692,FIND(" ",$D1692,FIND(" ",$D1692)+1)+1,1),""),$D1692="Upper Ground", LEFT($D1692)&amp;IF(ISNUMBER(FIND(" ",$D1692)),MID($D1692,FIND(" ",$D1692)+1,1),"")&amp;IF(ISNUMBER(FIND(" ",$D1692,FIND(" ",$D1692)+1)),MID($D1692,FIND(" ",$D1692,FIND(" ",$D1692)+1)+1,1),"")),".0",$E1692), " ")</f>
        <v xml:space="preserve"> </v>
      </c>
      <c r="G1692" s="144"/>
      <c r="H1692" s="144"/>
      <c r="I1692" s="144"/>
      <c r="J1692" s="144"/>
      <c r="K1692" s="144"/>
      <c r="L1692" s="149" t="str" cm="1">
        <f t="array" ref="L1692">_xlfn.IFNA(
_xlfn.IFS(
AND($F1692=" ",$G1692=" ",$H1692=" "),"Please update all three: Surveyor Room Reference, Establishment Room Reference and Establishment Room Name",
AND(OR($I1692="General",$I1692="Open plan/ semi-open general",$I1692="Fitted",$I1692="Light practical (science)",$I1692="Light practical (other)",$I1692="Heavy practical (workshops)",$I1692="Heavy practical (clean)",$I1692="Large",$I1692="Storage"),$J1692=0,$K1692=0),"Please update Net Area or Non-net Area",
AND($B1692&lt;&gt;"OUT",$J1692=0,$I1692&lt;&gt;"Non-net",$M1692="85% Circulation"),"Net area not recorded for spaces with 85% circulation unusable type",
AND(OR($I1692="General",$I1692="Open plan/ semi-open general",$I1692="Fitted",$I1692="Light practical (science)",$I1692="Light practical (other)",$I1692="Heavy practical (workshops)",$I1692="Heavy practical (clean)",$I1692="Large",$I1692="Storage"),OR($J1692=0,ISBLANK($J1692))),"Net area not recorded in net spaces",
AND(OR($I1692="Non-net",$I1692="Outdoor space"),$J1692&gt;0),"Net Area Recorded in Non-net space",
AND($I1692="General",$J1692&gt;90),"This general space is over 90m2, please ensure that this space is entered as separate spaces if it usually used as separate spaces",
AND($I1692="Open plan/ semi-open general",$J1692&lt;27),"Open plan general space under 27m2",
AND(OR($K1692=0,ISBLANK($K1692)), $I1692="Non-net"),"Non-net area not recorded in non-net space"
),
" ")</f>
        <v xml:space="preserve"> </v>
      </c>
      <c r="M1692" s="144"/>
      <c r="N1692" s="144"/>
      <c r="O1692" s="144"/>
      <c r="P1692" s="144"/>
      <c r="Q1692" s="144"/>
      <c r="R1692" s="171"/>
      <c r="S1692" s="147">
        <f>NCA_Calculations!$P$1704</f>
        <v>0</v>
      </c>
      <c r="T1692" s="147">
        <f>NCA_Calculations!$Q$1704</f>
        <v>0</v>
      </c>
      <c r="U1692" s="144"/>
      <c r="V1692" s="144"/>
      <c r="W1692" s="149" t="str" cm="1">
        <f t="array" ref="W1692">_xlfn.IFNA(
_xlfn.IFS(
ISBLANK($U1692),"Missing space use.",
AND('Establishment details'!$C$14="Secondary",$V1692="Classbase"),"Invalid Status type",
AND(OR( $V1692="Classbase", $V1692="Teaching", $V1692="Early years",$V1692="SEND resourced"), NOT(ISBLANK($M1692))),"Space with status type and unusable type.",
AND($V1692= "Classbase",'Establishment details'!$C$22&gt;=10), "Classbase status is only valid in schools with a primary element.",
AND($I1692= "Large",$N1692 &gt; 3.5), "Large rooms with less than 3.5m height.",
AND(OR($V1692="Light practical (science)",$V1692="Light practical (science)",$V1692="Heavy practical (workshops)", $V1692="Heavy practical (clean)"), OR($O1692=0,ISBLANK($O1692))),"Missing sinks count for light and heavy practical spaces.",
AND($M1692 = "Other",ISBLANK($R1692)), "Invalid unusable type / missing note for other unusable type."
),
" ")</f>
        <v>Missing space use.</v>
      </c>
    </row>
    <row r="1693" spans="2:23" ht="15.75" x14ac:dyDescent="0.25">
      <c r="B1693" s="143"/>
      <c r="C1693" s="144"/>
      <c r="D1693" s="144"/>
      <c r="E1693" s="144"/>
      <c r="F1693" s="147" t="str" cm="1">
        <f t="array" ref="F1693">_xlfn.IFNA(CONCATENATE(_xlfn.IFS($D1693="Mezzanine",LEFT($D1693,1), $D1693="Ground Floor",LEFT($D1693,1),$D1693="Basment ",LEFT($D1693,1), $D1693="1st Floor", "0"&amp;LEFT($D1693,1), $D1693="2nd Floor", "0"&amp;LEFT($D1693,1), $D1693="3rd Floor", "0"&amp;LEFT($D1693,1), $D1693="4th Floor", "0"&amp;LEFT($D1693,1), $D1693="5th Floor", "0"&amp;LEFT($D1693,1), $D1693="6th Floor", "0"&amp;LEFT($D1693,1),$D1693="7th Floor", "0"&amp;LEFT($D1693,1),$D1693="8th Floor", "0"&amp;LEFT($D1693,1),$D1693="9th Floor", "0"&amp;LEFT($D1693,1),$D1693="10th Floor", LEFT($D1693,2),$D1693="11th Floor", LEFT($D1693,2),$D1693="12th Floor", LEFT($D1693,2),$D1693="13th Floor", LEFT($D1693,2), $D1693="Lower Ground", LEFT($D1693)&amp;IF(ISNUMBER(FIND(" ",$D1693)),MID($D1693,FIND(" ",$D1693)+1,1),"")&amp;IF(ISNUMBER(FIND(" ",$D1693,FIND(" ",$D1693)+1)),MID($D1693,FIND(" ",$D1693,FIND(" ",$D1693)+1)+1,1),""),$D1693="Upper Ground", LEFT($D1693)&amp;IF(ISNUMBER(FIND(" ",$D1693)),MID($D1693,FIND(" ",$D1693)+1,1),"")&amp;IF(ISNUMBER(FIND(" ",$D1693,FIND(" ",$D1693)+1)),MID($D1693,FIND(" ",$D1693,FIND(" ",$D1693)+1)+1,1),"")),".0",$E1693), " ")</f>
        <v xml:space="preserve"> </v>
      </c>
      <c r="G1693" s="144"/>
      <c r="H1693" s="144"/>
      <c r="I1693" s="144"/>
      <c r="J1693" s="144"/>
      <c r="K1693" s="144"/>
      <c r="L1693" s="149" t="str" cm="1">
        <f t="array" ref="L1693">_xlfn.IFNA(
_xlfn.IFS(
AND($F1693=" ",$G1693=" ",$H1693=" "),"Please update all three: Surveyor Room Reference, Establishment Room Reference and Establishment Room Name",
AND(OR($I1693="General",$I1693="Open plan/ semi-open general",$I1693="Fitted",$I1693="Light practical (science)",$I1693="Light practical (other)",$I1693="Heavy practical (workshops)",$I1693="Heavy practical (clean)",$I1693="Large",$I1693="Storage"),$J1693=0,$K1693=0),"Please update Net Area or Non-net Area",
AND($B1693&lt;&gt;"OUT",$J1693=0,$I1693&lt;&gt;"Non-net",$M1693="85% Circulation"),"Net area not recorded for spaces with 85% circulation unusable type",
AND(OR($I1693="General",$I1693="Open plan/ semi-open general",$I1693="Fitted",$I1693="Light practical (science)",$I1693="Light practical (other)",$I1693="Heavy practical (workshops)",$I1693="Heavy practical (clean)",$I1693="Large",$I1693="Storage"),OR($J1693=0,ISBLANK($J1693))),"Net area not recorded in net spaces",
AND(OR($I1693="Non-net",$I1693="Outdoor space"),$J1693&gt;0),"Net Area Recorded in Non-net space",
AND($I1693="General",$J1693&gt;90),"This general space is over 90m2, please ensure that this space is entered as separate spaces if it usually used as separate spaces",
AND($I1693="Open plan/ semi-open general",$J1693&lt;27),"Open plan general space under 27m2",
AND(OR($K1693=0,ISBLANK($K1693)), $I1693="Non-net"),"Non-net area not recorded in non-net space"
),
" ")</f>
        <v xml:space="preserve"> </v>
      </c>
      <c r="M1693" s="144"/>
      <c r="N1693" s="144"/>
      <c r="O1693" s="144"/>
      <c r="P1693" s="144"/>
      <c r="Q1693" s="144"/>
      <c r="R1693" s="171"/>
      <c r="S1693" s="147">
        <f>NCA_Calculations!$P$1705</f>
        <v>0</v>
      </c>
      <c r="T1693" s="147">
        <f>NCA_Calculations!$Q$1705</f>
        <v>0</v>
      </c>
      <c r="U1693" s="144"/>
      <c r="V1693" s="144"/>
      <c r="W1693" s="149" t="str" cm="1">
        <f t="array" ref="W1693">_xlfn.IFNA(
_xlfn.IFS(
ISBLANK($U1693),"Missing space use.",
AND('Establishment details'!$C$14="Secondary",$V1693="Classbase"),"Invalid Status type",
AND(OR( $V1693="Classbase", $V1693="Teaching", $V1693="Early years",$V1693="SEND resourced"), NOT(ISBLANK($M1693))),"Space with status type and unusable type.",
AND($V1693= "Classbase",'Establishment details'!$C$22&gt;=10), "Classbase status is only valid in schools with a primary element.",
AND($I1693= "Large",$N1693 &gt; 3.5), "Large rooms with less than 3.5m height.",
AND(OR($V1693="Light practical (science)",$V1693="Light practical (science)",$V1693="Heavy practical (workshops)", $V1693="Heavy practical (clean)"), OR($O1693=0,ISBLANK($O1693))),"Missing sinks count for light and heavy practical spaces.",
AND($M1693 = "Other",ISBLANK($R1693)), "Invalid unusable type / missing note for other unusable type."
),
" ")</f>
        <v>Missing space use.</v>
      </c>
    </row>
    <row r="1694" spans="2:23" ht="15.75" x14ac:dyDescent="0.25">
      <c r="B1694" s="143"/>
      <c r="C1694" s="144"/>
      <c r="D1694" s="144"/>
      <c r="E1694" s="144"/>
      <c r="F1694" s="147" t="str" cm="1">
        <f t="array" ref="F1694">_xlfn.IFNA(CONCATENATE(_xlfn.IFS($D1694="Mezzanine",LEFT($D1694,1), $D1694="Ground Floor",LEFT($D1694,1),$D1694="Basment ",LEFT($D1694,1), $D1694="1st Floor", "0"&amp;LEFT($D1694,1), $D1694="2nd Floor", "0"&amp;LEFT($D1694,1), $D1694="3rd Floor", "0"&amp;LEFT($D1694,1), $D1694="4th Floor", "0"&amp;LEFT($D1694,1), $D1694="5th Floor", "0"&amp;LEFT($D1694,1), $D1694="6th Floor", "0"&amp;LEFT($D1694,1),$D1694="7th Floor", "0"&amp;LEFT($D1694,1),$D1694="8th Floor", "0"&amp;LEFT($D1694,1),$D1694="9th Floor", "0"&amp;LEFT($D1694,1),$D1694="10th Floor", LEFT($D1694,2),$D1694="11th Floor", LEFT($D1694,2),$D1694="12th Floor", LEFT($D1694,2),$D1694="13th Floor", LEFT($D1694,2), $D1694="Lower Ground", LEFT($D1694)&amp;IF(ISNUMBER(FIND(" ",$D1694)),MID($D1694,FIND(" ",$D1694)+1,1),"")&amp;IF(ISNUMBER(FIND(" ",$D1694,FIND(" ",$D1694)+1)),MID($D1694,FIND(" ",$D1694,FIND(" ",$D1694)+1)+1,1),""),$D1694="Upper Ground", LEFT($D1694)&amp;IF(ISNUMBER(FIND(" ",$D1694)),MID($D1694,FIND(" ",$D1694)+1,1),"")&amp;IF(ISNUMBER(FIND(" ",$D1694,FIND(" ",$D1694)+1)),MID($D1694,FIND(" ",$D1694,FIND(" ",$D1694)+1)+1,1),"")),".0",$E1694), " ")</f>
        <v xml:space="preserve"> </v>
      </c>
      <c r="G1694" s="144"/>
      <c r="H1694" s="144"/>
      <c r="I1694" s="144"/>
      <c r="J1694" s="144"/>
      <c r="K1694" s="144"/>
      <c r="L1694" s="149" t="str" cm="1">
        <f t="array" ref="L1694">_xlfn.IFNA(
_xlfn.IFS(
AND($F1694=" ",$G1694=" ",$H1694=" "),"Please update all three: Surveyor Room Reference, Establishment Room Reference and Establishment Room Name",
AND(OR($I1694="General",$I1694="Open plan/ semi-open general",$I1694="Fitted",$I1694="Light practical (science)",$I1694="Light practical (other)",$I1694="Heavy practical (workshops)",$I1694="Heavy practical (clean)",$I1694="Large",$I1694="Storage"),$J1694=0,$K1694=0),"Please update Net Area or Non-net Area",
AND($B1694&lt;&gt;"OUT",$J1694=0,$I1694&lt;&gt;"Non-net",$M1694="85% Circulation"),"Net area not recorded for spaces with 85% circulation unusable type",
AND(OR($I1694="General",$I1694="Open plan/ semi-open general",$I1694="Fitted",$I1694="Light practical (science)",$I1694="Light practical (other)",$I1694="Heavy practical (workshops)",$I1694="Heavy practical (clean)",$I1694="Large",$I1694="Storage"),OR($J1694=0,ISBLANK($J1694))),"Net area not recorded in net spaces",
AND(OR($I1694="Non-net",$I1694="Outdoor space"),$J1694&gt;0),"Net Area Recorded in Non-net space",
AND($I1694="General",$J1694&gt;90),"This general space is over 90m2, please ensure that this space is entered as separate spaces if it usually used as separate spaces",
AND($I1694="Open plan/ semi-open general",$J1694&lt;27),"Open plan general space under 27m2",
AND(OR($K1694=0,ISBLANK($K1694)), $I1694="Non-net"),"Non-net area not recorded in non-net space"
),
" ")</f>
        <v xml:space="preserve"> </v>
      </c>
      <c r="M1694" s="144"/>
      <c r="N1694" s="144"/>
      <c r="O1694" s="144"/>
      <c r="P1694" s="144"/>
      <c r="Q1694" s="144"/>
      <c r="R1694" s="171"/>
      <c r="S1694" s="147">
        <f>NCA_Calculations!$P$1706</f>
        <v>0</v>
      </c>
      <c r="T1694" s="147">
        <f>NCA_Calculations!$Q$1706</f>
        <v>0</v>
      </c>
      <c r="U1694" s="144"/>
      <c r="V1694" s="144"/>
      <c r="W1694" s="149" t="str" cm="1">
        <f t="array" ref="W1694">_xlfn.IFNA(
_xlfn.IFS(
ISBLANK($U1694),"Missing space use.",
AND('Establishment details'!$C$14="Secondary",$V1694="Classbase"),"Invalid Status type",
AND(OR( $V1694="Classbase", $V1694="Teaching", $V1694="Early years",$V1694="SEND resourced"), NOT(ISBLANK($M1694))),"Space with status type and unusable type.",
AND($V1694= "Classbase",'Establishment details'!$C$22&gt;=10), "Classbase status is only valid in schools with a primary element.",
AND($I1694= "Large",$N1694 &gt; 3.5), "Large rooms with less than 3.5m height.",
AND(OR($V1694="Light practical (science)",$V1694="Light practical (science)",$V1694="Heavy practical (workshops)", $V1694="Heavy practical (clean)"), OR($O1694=0,ISBLANK($O1694))),"Missing sinks count for light and heavy practical spaces.",
AND($M1694 = "Other",ISBLANK($R1694)), "Invalid unusable type / missing note for other unusable type."
),
" ")</f>
        <v>Missing space use.</v>
      </c>
    </row>
    <row r="1695" spans="2:23" ht="15.75" x14ac:dyDescent="0.25">
      <c r="B1695" s="143"/>
      <c r="C1695" s="144"/>
      <c r="D1695" s="144"/>
      <c r="E1695" s="144"/>
      <c r="F1695" s="147" t="str" cm="1">
        <f t="array" ref="F1695">_xlfn.IFNA(CONCATENATE(_xlfn.IFS($D1695="Mezzanine",LEFT($D1695,1), $D1695="Ground Floor",LEFT($D1695,1),$D1695="Basment ",LEFT($D1695,1), $D1695="1st Floor", "0"&amp;LEFT($D1695,1), $D1695="2nd Floor", "0"&amp;LEFT($D1695,1), $D1695="3rd Floor", "0"&amp;LEFT($D1695,1), $D1695="4th Floor", "0"&amp;LEFT($D1695,1), $D1695="5th Floor", "0"&amp;LEFT($D1695,1), $D1695="6th Floor", "0"&amp;LEFT($D1695,1),$D1695="7th Floor", "0"&amp;LEFT($D1695,1),$D1695="8th Floor", "0"&amp;LEFT($D1695,1),$D1695="9th Floor", "0"&amp;LEFT($D1695,1),$D1695="10th Floor", LEFT($D1695,2),$D1695="11th Floor", LEFT($D1695,2),$D1695="12th Floor", LEFT($D1695,2),$D1695="13th Floor", LEFT($D1695,2), $D1695="Lower Ground", LEFT($D1695)&amp;IF(ISNUMBER(FIND(" ",$D1695)),MID($D1695,FIND(" ",$D1695)+1,1),"")&amp;IF(ISNUMBER(FIND(" ",$D1695,FIND(" ",$D1695)+1)),MID($D1695,FIND(" ",$D1695,FIND(" ",$D1695)+1)+1,1),""),$D1695="Upper Ground", LEFT($D1695)&amp;IF(ISNUMBER(FIND(" ",$D1695)),MID($D1695,FIND(" ",$D1695)+1,1),"")&amp;IF(ISNUMBER(FIND(" ",$D1695,FIND(" ",$D1695)+1)),MID($D1695,FIND(" ",$D1695,FIND(" ",$D1695)+1)+1,1),"")),".0",$E1695), " ")</f>
        <v xml:space="preserve"> </v>
      </c>
      <c r="G1695" s="144"/>
      <c r="H1695" s="144"/>
      <c r="I1695" s="144"/>
      <c r="J1695" s="144"/>
      <c r="K1695" s="144"/>
      <c r="L1695" s="149" t="str" cm="1">
        <f t="array" ref="L1695">_xlfn.IFNA(
_xlfn.IFS(
AND($F1695=" ",$G1695=" ",$H1695=" "),"Please update all three: Surveyor Room Reference, Establishment Room Reference and Establishment Room Name",
AND(OR($I1695="General",$I1695="Open plan/ semi-open general",$I1695="Fitted",$I1695="Light practical (science)",$I1695="Light practical (other)",$I1695="Heavy practical (workshops)",$I1695="Heavy practical (clean)",$I1695="Large",$I1695="Storage"),$J1695=0,$K1695=0),"Please update Net Area or Non-net Area",
AND($B1695&lt;&gt;"OUT",$J1695=0,$I1695&lt;&gt;"Non-net",$M1695="85% Circulation"),"Net area not recorded for spaces with 85% circulation unusable type",
AND(OR($I1695="General",$I1695="Open plan/ semi-open general",$I1695="Fitted",$I1695="Light practical (science)",$I1695="Light practical (other)",$I1695="Heavy practical (workshops)",$I1695="Heavy practical (clean)",$I1695="Large",$I1695="Storage"),OR($J1695=0,ISBLANK($J1695))),"Net area not recorded in net spaces",
AND(OR($I1695="Non-net",$I1695="Outdoor space"),$J1695&gt;0),"Net Area Recorded in Non-net space",
AND($I1695="General",$J1695&gt;90),"This general space is over 90m2, please ensure that this space is entered as separate spaces if it usually used as separate spaces",
AND($I1695="Open plan/ semi-open general",$J1695&lt;27),"Open plan general space under 27m2",
AND(OR($K1695=0,ISBLANK($K1695)), $I1695="Non-net"),"Non-net area not recorded in non-net space"
),
" ")</f>
        <v xml:space="preserve"> </v>
      </c>
      <c r="M1695" s="144"/>
      <c r="N1695" s="144"/>
      <c r="O1695" s="144"/>
      <c r="P1695" s="144"/>
      <c r="Q1695" s="144"/>
      <c r="R1695" s="171"/>
      <c r="S1695" s="147">
        <f>NCA_Calculations!$P$1707</f>
        <v>0</v>
      </c>
      <c r="T1695" s="147">
        <f>NCA_Calculations!$Q$1707</f>
        <v>0</v>
      </c>
      <c r="U1695" s="144"/>
      <c r="V1695" s="144"/>
      <c r="W1695" s="149" t="str" cm="1">
        <f t="array" ref="W1695">_xlfn.IFNA(
_xlfn.IFS(
ISBLANK($U1695),"Missing space use.",
AND('Establishment details'!$C$14="Secondary",$V1695="Classbase"),"Invalid Status type",
AND(OR( $V1695="Classbase", $V1695="Teaching", $V1695="Early years",$V1695="SEND resourced"), NOT(ISBLANK($M1695))),"Space with status type and unusable type.",
AND($V1695= "Classbase",'Establishment details'!$C$22&gt;=10), "Classbase status is only valid in schools with a primary element.",
AND($I1695= "Large",$N1695 &gt; 3.5), "Large rooms with less than 3.5m height.",
AND(OR($V1695="Light practical (science)",$V1695="Light practical (science)",$V1695="Heavy practical (workshops)", $V1695="Heavy practical (clean)"), OR($O1695=0,ISBLANK($O1695))),"Missing sinks count for light and heavy practical spaces.",
AND($M1695 = "Other",ISBLANK($R1695)), "Invalid unusable type / missing note for other unusable type."
),
" ")</f>
        <v>Missing space use.</v>
      </c>
    </row>
    <row r="1696" spans="2:23" ht="15.75" x14ac:dyDescent="0.25">
      <c r="B1696" s="143"/>
      <c r="C1696" s="144"/>
      <c r="D1696" s="144"/>
      <c r="E1696" s="144"/>
      <c r="F1696" s="147" t="str" cm="1">
        <f t="array" ref="F1696">_xlfn.IFNA(CONCATENATE(_xlfn.IFS($D1696="Mezzanine",LEFT($D1696,1), $D1696="Ground Floor",LEFT($D1696,1),$D1696="Basment ",LEFT($D1696,1), $D1696="1st Floor", "0"&amp;LEFT($D1696,1), $D1696="2nd Floor", "0"&amp;LEFT($D1696,1), $D1696="3rd Floor", "0"&amp;LEFT($D1696,1), $D1696="4th Floor", "0"&amp;LEFT($D1696,1), $D1696="5th Floor", "0"&amp;LEFT($D1696,1), $D1696="6th Floor", "0"&amp;LEFT($D1696,1),$D1696="7th Floor", "0"&amp;LEFT($D1696,1),$D1696="8th Floor", "0"&amp;LEFT($D1696,1),$D1696="9th Floor", "0"&amp;LEFT($D1696,1),$D1696="10th Floor", LEFT($D1696,2),$D1696="11th Floor", LEFT($D1696,2),$D1696="12th Floor", LEFT($D1696,2),$D1696="13th Floor", LEFT($D1696,2), $D1696="Lower Ground", LEFT($D1696)&amp;IF(ISNUMBER(FIND(" ",$D1696)),MID($D1696,FIND(" ",$D1696)+1,1),"")&amp;IF(ISNUMBER(FIND(" ",$D1696,FIND(" ",$D1696)+1)),MID($D1696,FIND(" ",$D1696,FIND(" ",$D1696)+1)+1,1),""),$D1696="Upper Ground", LEFT($D1696)&amp;IF(ISNUMBER(FIND(" ",$D1696)),MID($D1696,FIND(" ",$D1696)+1,1),"")&amp;IF(ISNUMBER(FIND(" ",$D1696,FIND(" ",$D1696)+1)),MID($D1696,FIND(" ",$D1696,FIND(" ",$D1696)+1)+1,1),"")),".0",$E1696), " ")</f>
        <v xml:space="preserve"> </v>
      </c>
      <c r="G1696" s="144"/>
      <c r="H1696" s="144"/>
      <c r="I1696" s="144"/>
      <c r="J1696" s="144"/>
      <c r="K1696" s="144"/>
      <c r="L1696" s="149" t="str" cm="1">
        <f t="array" ref="L1696">_xlfn.IFNA(
_xlfn.IFS(
AND($F1696=" ",$G1696=" ",$H1696=" "),"Please update all three: Surveyor Room Reference, Establishment Room Reference and Establishment Room Name",
AND(OR($I1696="General",$I1696="Open plan/ semi-open general",$I1696="Fitted",$I1696="Light practical (science)",$I1696="Light practical (other)",$I1696="Heavy practical (workshops)",$I1696="Heavy practical (clean)",$I1696="Large",$I1696="Storage"),$J1696=0,$K1696=0),"Please update Net Area or Non-net Area",
AND($B1696&lt;&gt;"OUT",$J1696=0,$I1696&lt;&gt;"Non-net",$M1696="85% Circulation"),"Net area not recorded for spaces with 85% circulation unusable type",
AND(OR($I1696="General",$I1696="Open plan/ semi-open general",$I1696="Fitted",$I1696="Light practical (science)",$I1696="Light practical (other)",$I1696="Heavy practical (workshops)",$I1696="Heavy practical (clean)",$I1696="Large",$I1696="Storage"),OR($J1696=0,ISBLANK($J1696))),"Net area not recorded in net spaces",
AND(OR($I1696="Non-net",$I1696="Outdoor space"),$J1696&gt;0),"Net Area Recorded in Non-net space",
AND($I1696="General",$J1696&gt;90),"This general space is over 90m2, please ensure that this space is entered as separate spaces if it usually used as separate spaces",
AND($I1696="Open plan/ semi-open general",$J1696&lt;27),"Open plan general space under 27m2",
AND(OR($K1696=0,ISBLANK($K1696)), $I1696="Non-net"),"Non-net area not recorded in non-net space"
),
" ")</f>
        <v xml:space="preserve"> </v>
      </c>
      <c r="M1696" s="144"/>
      <c r="N1696" s="144"/>
      <c r="O1696" s="144"/>
      <c r="P1696" s="144"/>
      <c r="Q1696" s="144"/>
      <c r="R1696" s="171"/>
      <c r="S1696" s="147">
        <f>NCA_Calculations!$P$1708</f>
        <v>0</v>
      </c>
      <c r="T1696" s="147">
        <f>NCA_Calculations!$Q$1708</f>
        <v>0</v>
      </c>
      <c r="U1696" s="144"/>
      <c r="V1696" s="144"/>
      <c r="W1696" s="149" t="str" cm="1">
        <f t="array" ref="W1696">_xlfn.IFNA(
_xlfn.IFS(
ISBLANK($U1696),"Missing space use.",
AND('Establishment details'!$C$14="Secondary",$V1696="Classbase"),"Invalid Status type",
AND(OR( $V1696="Classbase", $V1696="Teaching", $V1696="Early years",$V1696="SEND resourced"), NOT(ISBLANK($M1696))),"Space with status type and unusable type.",
AND($V1696= "Classbase",'Establishment details'!$C$22&gt;=10), "Classbase status is only valid in schools with a primary element.",
AND($I1696= "Large",$N1696 &gt; 3.5), "Large rooms with less than 3.5m height.",
AND(OR($V1696="Light practical (science)",$V1696="Light practical (science)",$V1696="Heavy practical (workshops)", $V1696="Heavy practical (clean)"), OR($O1696=0,ISBLANK($O1696))),"Missing sinks count for light and heavy practical spaces.",
AND($M1696 = "Other",ISBLANK($R1696)), "Invalid unusable type / missing note for other unusable type."
),
" ")</f>
        <v>Missing space use.</v>
      </c>
    </row>
    <row r="1697" spans="2:23" ht="15.75" x14ac:dyDescent="0.25">
      <c r="B1697" s="143"/>
      <c r="C1697" s="144"/>
      <c r="D1697" s="144"/>
      <c r="E1697" s="144"/>
      <c r="F1697" s="147" t="str" cm="1">
        <f t="array" ref="F1697">_xlfn.IFNA(CONCATENATE(_xlfn.IFS($D1697="Mezzanine",LEFT($D1697,1), $D1697="Ground Floor",LEFT($D1697,1),$D1697="Basment ",LEFT($D1697,1), $D1697="1st Floor", "0"&amp;LEFT($D1697,1), $D1697="2nd Floor", "0"&amp;LEFT($D1697,1), $D1697="3rd Floor", "0"&amp;LEFT($D1697,1), $D1697="4th Floor", "0"&amp;LEFT($D1697,1), $D1697="5th Floor", "0"&amp;LEFT($D1697,1), $D1697="6th Floor", "0"&amp;LEFT($D1697,1),$D1697="7th Floor", "0"&amp;LEFT($D1697,1),$D1697="8th Floor", "0"&amp;LEFT($D1697,1),$D1697="9th Floor", "0"&amp;LEFT($D1697,1),$D1697="10th Floor", LEFT($D1697,2),$D1697="11th Floor", LEFT($D1697,2),$D1697="12th Floor", LEFT($D1697,2),$D1697="13th Floor", LEFT($D1697,2), $D1697="Lower Ground", LEFT($D1697)&amp;IF(ISNUMBER(FIND(" ",$D1697)),MID($D1697,FIND(" ",$D1697)+1,1),"")&amp;IF(ISNUMBER(FIND(" ",$D1697,FIND(" ",$D1697)+1)),MID($D1697,FIND(" ",$D1697,FIND(" ",$D1697)+1)+1,1),""),$D1697="Upper Ground", LEFT($D1697)&amp;IF(ISNUMBER(FIND(" ",$D1697)),MID($D1697,FIND(" ",$D1697)+1,1),"")&amp;IF(ISNUMBER(FIND(" ",$D1697,FIND(" ",$D1697)+1)),MID($D1697,FIND(" ",$D1697,FIND(" ",$D1697)+1)+1,1),"")),".0",$E1697), " ")</f>
        <v xml:space="preserve"> </v>
      </c>
      <c r="G1697" s="144"/>
      <c r="H1697" s="144"/>
      <c r="I1697" s="144"/>
      <c r="J1697" s="144"/>
      <c r="K1697" s="144"/>
      <c r="L1697" s="149" t="str" cm="1">
        <f t="array" ref="L1697">_xlfn.IFNA(
_xlfn.IFS(
AND($F1697=" ",$G1697=" ",$H1697=" "),"Please update all three: Surveyor Room Reference, Establishment Room Reference and Establishment Room Name",
AND(OR($I1697="General",$I1697="Open plan/ semi-open general",$I1697="Fitted",$I1697="Light practical (science)",$I1697="Light practical (other)",$I1697="Heavy practical (workshops)",$I1697="Heavy practical (clean)",$I1697="Large",$I1697="Storage"),$J1697=0,$K1697=0),"Please update Net Area or Non-net Area",
AND($B1697&lt;&gt;"OUT",$J1697=0,$I1697&lt;&gt;"Non-net",$M1697="85% Circulation"),"Net area not recorded for spaces with 85% circulation unusable type",
AND(OR($I1697="General",$I1697="Open plan/ semi-open general",$I1697="Fitted",$I1697="Light practical (science)",$I1697="Light practical (other)",$I1697="Heavy practical (workshops)",$I1697="Heavy practical (clean)",$I1697="Large",$I1697="Storage"),OR($J1697=0,ISBLANK($J1697))),"Net area not recorded in net spaces",
AND(OR($I1697="Non-net",$I1697="Outdoor space"),$J1697&gt;0),"Net Area Recorded in Non-net space",
AND($I1697="General",$J1697&gt;90),"This general space is over 90m2, please ensure that this space is entered as separate spaces if it usually used as separate spaces",
AND($I1697="Open plan/ semi-open general",$J1697&lt;27),"Open plan general space under 27m2",
AND(OR($K1697=0,ISBLANK($K1697)), $I1697="Non-net"),"Non-net area not recorded in non-net space"
),
" ")</f>
        <v xml:space="preserve"> </v>
      </c>
      <c r="M1697" s="144"/>
      <c r="N1697" s="144"/>
      <c r="O1697" s="144"/>
      <c r="P1697" s="144"/>
      <c r="Q1697" s="144"/>
      <c r="R1697" s="171"/>
      <c r="S1697" s="147">
        <f>NCA_Calculations!$P$1709</f>
        <v>0</v>
      </c>
      <c r="T1697" s="147">
        <f>NCA_Calculations!$Q$1709</f>
        <v>0</v>
      </c>
      <c r="U1697" s="144"/>
      <c r="V1697" s="144"/>
      <c r="W1697" s="149" t="str" cm="1">
        <f t="array" ref="W1697">_xlfn.IFNA(
_xlfn.IFS(
ISBLANK($U1697),"Missing space use.",
AND('Establishment details'!$C$14="Secondary",$V1697="Classbase"),"Invalid Status type",
AND(OR( $V1697="Classbase", $V1697="Teaching", $V1697="Early years",$V1697="SEND resourced"), NOT(ISBLANK($M1697))),"Space with status type and unusable type.",
AND($V1697= "Classbase",'Establishment details'!$C$22&gt;=10), "Classbase status is only valid in schools with a primary element.",
AND($I1697= "Large",$N1697 &gt; 3.5), "Large rooms with less than 3.5m height.",
AND(OR($V1697="Light practical (science)",$V1697="Light practical (science)",$V1697="Heavy practical (workshops)", $V1697="Heavy practical (clean)"), OR($O1697=0,ISBLANK($O1697))),"Missing sinks count for light and heavy practical spaces.",
AND($M1697 = "Other",ISBLANK($R1697)), "Invalid unusable type / missing note for other unusable type."
),
" ")</f>
        <v>Missing space use.</v>
      </c>
    </row>
    <row r="1698" spans="2:23" ht="15.75" x14ac:dyDescent="0.25">
      <c r="B1698" s="143"/>
      <c r="C1698" s="144"/>
      <c r="D1698" s="144"/>
      <c r="E1698" s="144"/>
      <c r="F1698" s="147" t="str" cm="1">
        <f t="array" ref="F1698">_xlfn.IFNA(CONCATENATE(_xlfn.IFS($D1698="Mezzanine",LEFT($D1698,1), $D1698="Ground Floor",LEFT($D1698,1),$D1698="Basment ",LEFT($D1698,1), $D1698="1st Floor", "0"&amp;LEFT($D1698,1), $D1698="2nd Floor", "0"&amp;LEFT($D1698,1), $D1698="3rd Floor", "0"&amp;LEFT($D1698,1), $D1698="4th Floor", "0"&amp;LEFT($D1698,1), $D1698="5th Floor", "0"&amp;LEFT($D1698,1), $D1698="6th Floor", "0"&amp;LEFT($D1698,1),$D1698="7th Floor", "0"&amp;LEFT($D1698,1),$D1698="8th Floor", "0"&amp;LEFT($D1698,1),$D1698="9th Floor", "0"&amp;LEFT($D1698,1),$D1698="10th Floor", LEFT($D1698,2),$D1698="11th Floor", LEFT($D1698,2),$D1698="12th Floor", LEFT($D1698,2),$D1698="13th Floor", LEFT($D1698,2), $D1698="Lower Ground", LEFT($D1698)&amp;IF(ISNUMBER(FIND(" ",$D1698)),MID($D1698,FIND(" ",$D1698)+1,1),"")&amp;IF(ISNUMBER(FIND(" ",$D1698,FIND(" ",$D1698)+1)),MID($D1698,FIND(" ",$D1698,FIND(" ",$D1698)+1)+1,1),""),$D1698="Upper Ground", LEFT($D1698)&amp;IF(ISNUMBER(FIND(" ",$D1698)),MID($D1698,FIND(" ",$D1698)+1,1),"")&amp;IF(ISNUMBER(FIND(" ",$D1698,FIND(" ",$D1698)+1)),MID($D1698,FIND(" ",$D1698,FIND(" ",$D1698)+1)+1,1),"")),".0",$E1698), " ")</f>
        <v xml:space="preserve"> </v>
      </c>
      <c r="G1698" s="144"/>
      <c r="H1698" s="144"/>
      <c r="I1698" s="144"/>
      <c r="J1698" s="144"/>
      <c r="K1698" s="144"/>
      <c r="L1698" s="149" t="str" cm="1">
        <f t="array" ref="L1698">_xlfn.IFNA(
_xlfn.IFS(
AND($F1698=" ",$G1698=" ",$H1698=" "),"Please update all three: Surveyor Room Reference, Establishment Room Reference and Establishment Room Name",
AND(OR($I1698="General",$I1698="Open plan/ semi-open general",$I1698="Fitted",$I1698="Light practical (science)",$I1698="Light practical (other)",$I1698="Heavy practical (workshops)",$I1698="Heavy practical (clean)",$I1698="Large",$I1698="Storage"),$J1698=0,$K1698=0),"Please update Net Area or Non-net Area",
AND($B1698&lt;&gt;"OUT",$J1698=0,$I1698&lt;&gt;"Non-net",$M1698="85% Circulation"),"Net area not recorded for spaces with 85% circulation unusable type",
AND(OR($I1698="General",$I1698="Open plan/ semi-open general",$I1698="Fitted",$I1698="Light practical (science)",$I1698="Light practical (other)",$I1698="Heavy practical (workshops)",$I1698="Heavy practical (clean)",$I1698="Large",$I1698="Storage"),OR($J1698=0,ISBLANK($J1698))),"Net area not recorded in net spaces",
AND(OR($I1698="Non-net",$I1698="Outdoor space"),$J1698&gt;0),"Net Area Recorded in Non-net space",
AND($I1698="General",$J1698&gt;90),"This general space is over 90m2, please ensure that this space is entered as separate spaces if it usually used as separate spaces",
AND($I1698="Open plan/ semi-open general",$J1698&lt;27),"Open plan general space under 27m2",
AND(OR($K1698=0,ISBLANK($K1698)), $I1698="Non-net"),"Non-net area not recorded in non-net space"
),
" ")</f>
        <v xml:space="preserve"> </v>
      </c>
      <c r="M1698" s="144"/>
      <c r="N1698" s="144"/>
      <c r="O1698" s="144"/>
      <c r="P1698" s="144"/>
      <c r="Q1698" s="144"/>
      <c r="R1698" s="171"/>
      <c r="S1698" s="147">
        <f>NCA_Calculations!$P$1710</f>
        <v>0</v>
      </c>
      <c r="T1698" s="147">
        <f>NCA_Calculations!$Q$1710</f>
        <v>0</v>
      </c>
      <c r="U1698" s="144"/>
      <c r="V1698" s="144"/>
      <c r="W1698" s="149" t="str" cm="1">
        <f t="array" ref="W1698">_xlfn.IFNA(
_xlfn.IFS(
ISBLANK($U1698),"Missing space use.",
AND('Establishment details'!$C$14="Secondary",$V1698="Classbase"),"Invalid Status type",
AND(OR( $V1698="Classbase", $V1698="Teaching", $V1698="Early years",$V1698="SEND resourced"), NOT(ISBLANK($M1698))),"Space with status type and unusable type.",
AND($V1698= "Classbase",'Establishment details'!$C$22&gt;=10), "Classbase status is only valid in schools with a primary element.",
AND($I1698= "Large",$N1698 &gt; 3.5), "Large rooms with less than 3.5m height.",
AND(OR($V1698="Light practical (science)",$V1698="Light practical (science)",$V1698="Heavy practical (workshops)", $V1698="Heavy practical (clean)"), OR($O1698=0,ISBLANK($O1698))),"Missing sinks count for light and heavy practical spaces.",
AND($M1698 = "Other",ISBLANK($R1698)), "Invalid unusable type / missing note for other unusable type."
),
" ")</f>
        <v>Missing space use.</v>
      </c>
    </row>
    <row r="1699" spans="2:23" ht="15.75" x14ac:dyDescent="0.25">
      <c r="B1699" s="143"/>
      <c r="C1699" s="144"/>
      <c r="D1699" s="144"/>
      <c r="E1699" s="144"/>
      <c r="F1699" s="147" t="str" cm="1">
        <f t="array" ref="F1699">_xlfn.IFNA(CONCATENATE(_xlfn.IFS($D1699="Mezzanine",LEFT($D1699,1), $D1699="Ground Floor",LEFT($D1699,1),$D1699="Basment ",LEFT($D1699,1), $D1699="1st Floor", "0"&amp;LEFT($D1699,1), $D1699="2nd Floor", "0"&amp;LEFT($D1699,1), $D1699="3rd Floor", "0"&amp;LEFT($D1699,1), $D1699="4th Floor", "0"&amp;LEFT($D1699,1), $D1699="5th Floor", "0"&amp;LEFT($D1699,1), $D1699="6th Floor", "0"&amp;LEFT($D1699,1),$D1699="7th Floor", "0"&amp;LEFT($D1699,1),$D1699="8th Floor", "0"&amp;LEFT($D1699,1),$D1699="9th Floor", "0"&amp;LEFT($D1699,1),$D1699="10th Floor", LEFT($D1699,2),$D1699="11th Floor", LEFT($D1699,2),$D1699="12th Floor", LEFT($D1699,2),$D1699="13th Floor", LEFT($D1699,2), $D1699="Lower Ground", LEFT($D1699)&amp;IF(ISNUMBER(FIND(" ",$D1699)),MID($D1699,FIND(" ",$D1699)+1,1),"")&amp;IF(ISNUMBER(FIND(" ",$D1699,FIND(" ",$D1699)+1)),MID($D1699,FIND(" ",$D1699,FIND(" ",$D1699)+1)+1,1),""),$D1699="Upper Ground", LEFT($D1699)&amp;IF(ISNUMBER(FIND(" ",$D1699)),MID($D1699,FIND(" ",$D1699)+1,1),"")&amp;IF(ISNUMBER(FIND(" ",$D1699,FIND(" ",$D1699)+1)),MID($D1699,FIND(" ",$D1699,FIND(" ",$D1699)+1)+1,1),"")),".0",$E1699), " ")</f>
        <v xml:space="preserve"> </v>
      </c>
      <c r="G1699" s="144"/>
      <c r="H1699" s="144"/>
      <c r="I1699" s="144"/>
      <c r="J1699" s="144"/>
      <c r="K1699" s="144"/>
      <c r="L1699" s="149" t="str" cm="1">
        <f t="array" ref="L1699">_xlfn.IFNA(
_xlfn.IFS(
AND($F1699=" ",$G1699=" ",$H1699=" "),"Please update all three: Surveyor Room Reference, Establishment Room Reference and Establishment Room Name",
AND(OR($I1699="General",$I1699="Open plan/ semi-open general",$I1699="Fitted",$I1699="Light practical (science)",$I1699="Light practical (other)",$I1699="Heavy practical (workshops)",$I1699="Heavy practical (clean)",$I1699="Large",$I1699="Storage"),$J1699=0,$K1699=0),"Please update Net Area or Non-net Area",
AND($B1699&lt;&gt;"OUT",$J1699=0,$I1699&lt;&gt;"Non-net",$M1699="85% Circulation"),"Net area not recorded for spaces with 85% circulation unusable type",
AND(OR($I1699="General",$I1699="Open plan/ semi-open general",$I1699="Fitted",$I1699="Light practical (science)",$I1699="Light practical (other)",$I1699="Heavy practical (workshops)",$I1699="Heavy practical (clean)",$I1699="Large",$I1699="Storage"),OR($J1699=0,ISBLANK($J1699))),"Net area not recorded in net spaces",
AND(OR($I1699="Non-net",$I1699="Outdoor space"),$J1699&gt;0),"Net Area Recorded in Non-net space",
AND($I1699="General",$J1699&gt;90),"This general space is over 90m2, please ensure that this space is entered as separate spaces if it usually used as separate spaces",
AND($I1699="Open plan/ semi-open general",$J1699&lt;27),"Open plan general space under 27m2",
AND(OR($K1699=0,ISBLANK($K1699)), $I1699="Non-net"),"Non-net area not recorded in non-net space"
),
" ")</f>
        <v xml:space="preserve"> </v>
      </c>
      <c r="M1699" s="144"/>
      <c r="N1699" s="144"/>
      <c r="O1699" s="144"/>
      <c r="P1699" s="144"/>
      <c r="Q1699" s="144"/>
      <c r="R1699" s="171"/>
      <c r="S1699" s="147">
        <f>NCA_Calculations!$P$1711</f>
        <v>0</v>
      </c>
      <c r="T1699" s="147">
        <f>NCA_Calculations!$Q$1711</f>
        <v>0</v>
      </c>
      <c r="U1699" s="144"/>
      <c r="V1699" s="144"/>
      <c r="W1699" s="149" t="str" cm="1">
        <f t="array" ref="W1699">_xlfn.IFNA(
_xlfn.IFS(
ISBLANK($U1699),"Missing space use.",
AND('Establishment details'!$C$14="Secondary",$V1699="Classbase"),"Invalid Status type",
AND(OR( $V1699="Classbase", $V1699="Teaching", $V1699="Early years",$V1699="SEND resourced"), NOT(ISBLANK($M1699))),"Space with status type and unusable type.",
AND($V1699= "Classbase",'Establishment details'!$C$22&gt;=10), "Classbase status is only valid in schools with a primary element.",
AND($I1699= "Large",$N1699 &gt; 3.5), "Large rooms with less than 3.5m height.",
AND(OR($V1699="Light practical (science)",$V1699="Light practical (science)",$V1699="Heavy practical (workshops)", $V1699="Heavy practical (clean)"), OR($O1699=0,ISBLANK($O1699))),"Missing sinks count for light and heavy practical spaces.",
AND($M1699 = "Other",ISBLANK($R1699)), "Invalid unusable type / missing note for other unusable type."
),
" ")</f>
        <v>Missing space use.</v>
      </c>
    </row>
    <row r="1700" spans="2:23" ht="15.75" x14ac:dyDescent="0.25">
      <c r="B1700" s="143"/>
      <c r="C1700" s="144"/>
      <c r="D1700" s="144"/>
      <c r="E1700" s="144"/>
      <c r="F1700" s="147" t="str" cm="1">
        <f t="array" ref="F1700">_xlfn.IFNA(CONCATENATE(_xlfn.IFS($D1700="Mezzanine",LEFT($D1700,1), $D1700="Ground Floor",LEFT($D1700,1),$D1700="Basment ",LEFT($D1700,1), $D1700="1st Floor", "0"&amp;LEFT($D1700,1), $D1700="2nd Floor", "0"&amp;LEFT($D1700,1), $D1700="3rd Floor", "0"&amp;LEFT($D1700,1), $D1700="4th Floor", "0"&amp;LEFT($D1700,1), $D1700="5th Floor", "0"&amp;LEFT($D1700,1), $D1700="6th Floor", "0"&amp;LEFT($D1700,1),$D1700="7th Floor", "0"&amp;LEFT($D1700,1),$D1700="8th Floor", "0"&amp;LEFT($D1700,1),$D1700="9th Floor", "0"&amp;LEFT($D1700,1),$D1700="10th Floor", LEFT($D1700,2),$D1700="11th Floor", LEFT($D1700,2),$D1700="12th Floor", LEFT($D1700,2),$D1700="13th Floor", LEFT($D1700,2), $D1700="Lower Ground", LEFT($D1700)&amp;IF(ISNUMBER(FIND(" ",$D1700)),MID($D1700,FIND(" ",$D1700)+1,1),"")&amp;IF(ISNUMBER(FIND(" ",$D1700,FIND(" ",$D1700)+1)),MID($D1700,FIND(" ",$D1700,FIND(" ",$D1700)+1)+1,1),""),$D1700="Upper Ground", LEFT($D1700)&amp;IF(ISNUMBER(FIND(" ",$D1700)),MID($D1700,FIND(" ",$D1700)+1,1),"")&amp;IF(ISNUMBER(FIND(" ",$D1700,FIND(" ",$D1700)+1)),MID($D1700,FIND(" ",$D1700,FIND(" ",$D1700)+1)+1,1),"")),".0",$E1700), " ")</f>
        <v xml:space="preserve"> </v>
      </c>
      <c r="G1700" s="144"/>
      <c r="H1700" s="144"/>
      <c r="I1700" s="144"/>
      <c r="J1700" s="144"/>
      <c r="K1700" s="144"/>
      <c r="L1700" s="149" t="str" cm="1">
        <f t="array" ref="L1700">_xlfn.IFNA(
_xlfn.IFS(
AND($F1700=" ",$G1700=" ",$H1700=" "),"Please update all three: Surveyor Room Reference, Establishment Room Reference and Establishment Room Name",
AND(OR($I1700="General",$I1700="Open plan/ semi-open general",$I1700="Fitted",$I1700="Light practical (science)",$I1700="Light practical (other)",$I1700="Heavy practical (workshops)",$I1700="Heavy practical (clean)",$I1700="Large",$I1700="Storage"),$J1700=0,$K1700=0),"Please update Net Area or Non-net Area",
AND($B1700&lt;&gt;"OUT",$J1700=0,$I1700&lt;&gt;"Non-net",$M1700="85% Circulation"),"Net area not recorded for spaces with 85% circulation unusable type",
AND(OR($I1700="General",$I1700="Open plan/ semi-open general",$I1700="Fitted",$I1700="Light practical (science)",$I1700="Light practical (other)",$I1700="Heavy practical (workshops)",$I1700="Heavy practical (clean)",$I1700="Large",$I1700="Storage"),OR($J1700=0,ISBLANK($J1700))),"Net area not recorded in net spaces",
AND(OR($I1700="Non-net",$I1700="Outdoor space"),$J1700&gt;0),"Net Area Recorded in Non-net space",
AND($I1700="General",$J1700&gt;90),"This general space is over 90m2, please ensure that this space is entered as separate spaces if it usually used as separate spaces",
AND($I1700="Open plan/ semi-open general",$J1700&lt;27),"Open plan general space under 27m2",
AND(OR($K1700=0,ISBLANK($K1700)), $I1700="Non-net"),"Non-net area not recorded in non-net space"
),
" ")</f>
        <v xml:space="preserve"> </v>
      </c>
      <c r="M1700" s="144"/>
      <c r="N1700" s="144"/>
      <c r="O1700" s="144"/>
      <c r="P1700" s="144"/>
      <c r="Q1700" s="144"/>
      <c r="R1700" s="171"/>
      <c r="S1700" s="147">
        <f>NCA_Calculations!$P$1712</f>
        <v>0</v>
      </c>
      <c r="T1700" s="147">
        <f>NCA_Calculations!$Q$1712</f>
        <v>0</v>
      </c>
      <c r="U1700" s="144"/>
      <c r="V1700" s="144"/>
      <c r="W1700" s="149" t="str" cm="1">
        <f t="array" ref="W1700">_xlfn.IFNA(
_xlfn.IFS(
ISBLANK($U1700),"Missing space use.",
AND('Establishment details'!$C$14="Secondary",$V1700="Classbase"),"Invalid Status type",
AND(OR( $V1700="Classbase", $V1700="Teaching", $V1700="Early years",$V1700="SEND resourced"), NOT(ISBLANK($M1700))),"Space with status type and unusable type.",
AND($V1700= "Classbase",'Establishment details'!$C$22&gt;=10), "Classbase status is only valid in schools with a primary element.",
AND($I1700= "Large",$N1700 &gt; 3.5), "Large rooms with less than 3.5m height.",
AND(OR($V1700="Light practical (science)",$V1700="Light practical (science)",$V1700="Heavy practical (workshops)", $V1700="Heavy practical (clean)"), OR($O1700=0,ISBLANK($O1700))),"Missing sinks count for light and heavy practical spaces.",
AND($M1700 = "Other",ISBLANK($R1700)), "Invalid unusable type / missing note for other unusable type."
),
" ")</f>
        <v>Missing space use.</v>
      </c>
    </row>
    <row r="1701" spans="2:23" ht="15.75" x14ac:dyDescent="0.25">
      <c r="B1701" s="143"/>
      <c r="C1701" s="144"/>
      <c r="D1701" s="144"/>
      <c r="E1701" s="144"/>
      <c r="F1701" s="147" t="str" cm="1">
        <f t="array" ref="F1701">_xlfn.IFNA(CONCATENATE(_xlfn.IFS($D1701="Mezzanine",LEFT($D1701,1), $D1701="Ground Floor",LEFT($D1701,1),$D1701="Basment ",LEFT($D1701,1), $D1701="1st Floor", "0"&amp;LEFT($D1701,1), $D1701="2nd Floor", "0"&amp;LEFT($D1701,1), $D1701="3rd Floor", "0"&amp;LEFT($D1701,1), $D1701="4th Floor", "0"&amp;LEFT($D1701,1), $D1701="5th Floor", "0"&amp;LEFT($D1701,1), $D1701="6th Floor", "0"&amp;LEFT($D1701,1),$D1701="7th Floor", "0"&amp;LEFT($D1701,1),$D1701="8th Floor", "0"&amp;LEFT($D1701,1),$D1701="9th Floor", "0"&amp;LEFT($D1701,1),$D1701="10th Floor", LEFT($D1701,2),$D1701="11th Floor", LEFT($D1701,2),$D1701="12th Floor", LEFT($D1701,2),$D1701="13th Floor", LEFT($D1701,2), $D1701="Lower Ground", LEFT($D1701)&amp;IF(ISNUMBER(FIND(" ",$D1701)),MID($D1701,FIND(" ",$D1701)+1,1),"")&amp;IF(ISNUMBER(FIND(" ",$D1701,FIND(" ",$D1701)+1)),MID($D1701,FIND(" ",$D1701,FIND(" ",$D1701)+1)+1,1),""),$D1701="Upper Ground", LEFT($D1701)&amp;IF(ISNUMBER(FIND(" ",$D1701)),MID($D1701,FIND(" ",$D1701)+1,1),"")&amp;IF(ISNUMBER(FIND(" ",$D1701,FIND(" ",$D1701)+1)),MID($D1701,FIND(" ",$D1701,FIND(" ",$D1701)+1)+1,1),"")),".0",$E1701), " ")</f>
        <v xml:space="preserve"> </v>
      </c>
      <c r="G1701" s="144"/>
      <c r="H1701" s="144"/>
      <c r="I1701" s="144"/>
      <c r="J1701" s="144"/>
      <c r="K1701" s="144"/>
      <c r="L1701" s="149" t="str" cm="1">
        <f t="array" ref="L1701">_xlfn.IFNA(
_xlfn.IFS(
AND($F1701=" ",$G1701=" ",$H1701=" "),"Please update all three: Surveyor Room Reference, Establishment Room Reference and Establishment Room Name",
AND(OR($I1701="General",$I1701="Open plan/ semi-open general",$I1701="Fitted",$I1701="Light practical (science)",$I1701="Light practical (other)",$I1701="Heavy practical (workshops)",$I1701="Heavy practical (clean)",$I1701="Large",$I1701="Storage"),$J1701=0,$K1701=0),"Please update Net Area or Non-net Area",
AND($B1701&lt;&gt;"OUT",$J1701=0,$I1701&lt;&gt;"Non-net",$M1701="85% Circulation"),"Net area not recorded for spaces with 85% circulation unusable type",
AND(OR($I1701="General",$I1701="Open plan/ semi-open general",$I1701="Fitted",$I1701="Light practical (science)",$I1701="Light practical (other)",$I1701="Heavy practical (workshops)",$I1701="Heavy practical (clean)",$I1701="Large",$I1701="Storage"),OR($J1701=0,ISBLANK($J1701))),"Net area not recorded in net spaces",
AND(OR($I1701="Non-net",$I1701="Outdoor space"),$J1701&gt;0),"Net Area Recorded in Non-net space",
AND($I1701="General",$J1701&gt;90),"This general space is over 90m2, please ensure that this space is entered as separate spaces if it usually used as separate spaces",
AND($I1701="Open plan/ semi-open general",$J1701&lt;27),"Open plan general space under 27m2",
AND(OR($K1701=0,ISBLANK($K1701)), $I1701="Non-net"),"Non-net area not recorded in non-net space"
),
" ")</f>
        <v xml:space="preserve"> </v>
      </c>
      <c r="M1701" s="144"/>
      <c r="N1701" s="144"/>
      <c r="O1701" s="144"/>
      <c r="P1701" s="144"/>
      <c r="Q1701" s="144"/>
      <c r="R1701" s="171"/>
      <c r="S1701" s="147">
        <f>NCA_Calculations!$P$1713</f>
        <v>0</v>
      </c>
      <c r="T1701" s="147">
        <f>NCA_Calculations!$Q$1713</f>
        <v>0</v>
      </c>
      <c r="U1701" s="144"/>
      <c r="V1701" s="144"/>
      <c r="W1701" s="149" t="str" cm="1">
        <f t="array" ref="W1701">_xlfn.IFNA(
_xlfn.IFS(
ISBLANK($U1701),"Missing space use.",
AND('Establishment details'!$C$14="Secondary",$V1701="Classbase"),"Invalid Status type",
AND(OR( $V1701="Classbase", $V1701="Teaching", $V1701="Early years",$V1701="SEND resourced"), NOT(ISBLANK($M1701))),"Space with status type and unusable type.",
AND($V1701= "Classbase",'Establishment details'!$C$22&gt;=10), "Classbase status is only valid in schools with a primary element.",
AND($I1701= "Large",$N1701 &gt; 3.5), "Large rooms with less than 3.5m height.",
AND(OR($V1701="Light practical (science)",$V1701="Light practical (science)",$V1701="Heavy practical (workshops)", $V1701="Heavy practical (clean)"), OR($O1701=0,ISBLANK($O1701))),"Missing sinks count for light and heavy practical spaces.",
AND($M1701 = "Other",ISBLANK($R1701)), "Invalid unusable type / missing note for other unusable type."
),
" ")</f>
        <v>Missing space use.</v>
      </c>
    </row>
    <row r="1702" spans="2:23" ht="15.75" x14ac:dyDescent="0.25">
      <c r="B1702" s="143"/>
      <c r="C1702" s="144"/>
      <c r="D1702" s="144"/>
      <c r="E1702" s="144"/>
      <c r="F1702" s="147" t="str" cm="1">
        <f t="array" ref="F1702">_xlfn.IFNA(CONCATENATE(_xlfn.IFS($D1702="Mezzanine",LEFT($D1702,1), $D1702="Ground Floor",LEFT($D1702,1),$D1702="Basment ",LEFT($D1702,1), $D1702="1st Floor", "0"&amp;LEFT($D1702,1), $D1702="2nd Floor", "0"&amp;LEFT($D1702,1), $D1702="3rd Floor", "0"&amp;LEFT($D1702,1), $D1702="4th Floor", "0"&amp;LEFT($D1702,1), $D1702="5th Floor", "0"&amp;LEFT($D1702,1), $D1702="6th Floor", "0"&amp;LEFT($D1702,1),$D1702="7th Floor", "0"&amp;LEFT($D1702,1),$D1702="8th Floor", "0"&amp;LEFT($D1702,1),$D1702="9th Floor", "0"&amp;LEFT($D1702,1),$D1702="10th Floor", LEFT($D1702,2),$D1702="11th Floor", LEFT($D1702,2),$D1702="12th Floor", LEFT($D1702,2),$D1702="13th Floor", LEFT($D1702,2), $D1702="Lower Ground", LEFT($D1702)&amp;IF(ISNUMBER(FIND(" ",$D1702)),MID($D1702,FIND(" ",$D1702)+1,1),"")&amp;IF(ISNUMBER(FIND(" ",$D1702,FIND(" ",$D1702)+1)),MID($D1702,FIND(" ",$D1702,FIND(" ",$D1702)+1)+1,1),""),$D1702="Upper Ground", LEFT($D1702)&amp;IF(ISNUMBER(FIND(" ",$D1702)),MID($D1702,FIND(" ",$D1702)+1,1),"")&amp;IF(ISNUMBER(FIND(" ",$D1702,FIND(" ",$D1702)+1)),MID($D1702,FIND(" ",$D1702,FIND(" ",$D1702)+1)+1,1),"")),".0",$E1702), " ")</f>
        <v xml:space="preserve"> </v>
      </c>
      <c r="G1702" s="144"/>
      <c r="H1702" s="144"/>
      <c r="I1702" s="144"/>
      <c r="J1702" s="144"/>
      <c r="K1702" s="144"/>
      <c r="L1702" s="149" t="str" cm="1">
        <f t="array" ref="L1702">_xlfn.IFNA(
_xlfn.IFS(
AND($F1702=" ",$G1702=" ",$H1702=" "),"Please update all three: Surveyor Room Reference, Establishment Room Reference and Establishment Room Name",
AND(OR($I1702="General",$I1702="Open plan/ semi-open general",$I1702="Fitted",$I1702="Light practical (science)",$I1702="Light practical (other)",$I1702="Heavy practical (workshops)",$I1702="Heavy practical (clean)",$I1702="Large",$I1702="Storage"),$J1702=0,$K1702=0),"Please update Net Area or Non-net Area",
AND($B1702&lt;&gt;"OUT",$J1702=0,$I1702&lt;&gt;"Non-net",$M1702="85% Circulation"),"Net area not recorded for spaces with 85% circulation unusable type",
AND(OR($I1702="General",$I1702="Open plan/ semi-open general",$I1702="Fitted",$I1702="Light practical (science)",$I1702="Light practical (other)",$I1702="Heavy practical (workshops)",$I1702="Heavy practical (clean)",$I1702="Large",$I1702="Storage"),OR($J1702=0,ISBLANK($J1702))),"Net area not recorded in net spaces",
AND(OR($I1702="Non-net",$I1702="Outdoor space"),$J1702&gt;0),"Net Area Recorded in Non-net space",
AND($I1702="General",$J1702&gt;90),"This general space is over 90m2, please ensure that this space is entered as separate spaces if it usually used as separate spaces",
AND($I1702="Open plan/ semi-open general",$J1702&lt;27),"Open plan general space under 27m2",
AND(OR($K1702=0,ISBLANK($K1702)), $I1702="Non-net"),"Non-net area not recorded in non-net space"
),
" ")</f>
        <v xml:space="preserve"> </v>
      </c>
      <c r="M1702" s="144"/>
      <c r="N1702" s="144"/>
      <c r="O1702" s="144"/>
      <c r="P1702" s="144"/>
      <c r="Q1702" s="144"/>
      <c r="R1702" s="171"/>
      <c r="S1702" s="147">
        <f>NCA_Calculations!$P$1714</f>
        <v>0</v>
      </c>
      <c r="T1702" s="147">
        <f>NCA_Calculations!$Q$1714</f>
        <v>0</v>
      </c>
      <c r="U1702" s="144"/>
      <c r="V1702" s="144"/>
      <c r="W1702" s="149" t="str" cm="1">
        <f t="array" ref="W1702">_xlfn.IFNA(
_xlfn.IFS(
ISBLANK($U1702),"Missing space use.",
AND('Establishment details'!$C$14="Secondary",$V1702="Classbase"),"Invalid Status type",
AND(OR( $V1702="Classbase", $V1702="Teaching", $V1702="Early years",$V1702="SEND resourced"), NOT(ISBLANK($M1702))),"Space with status type and unusable type.",
AND($V1702= "Classbase",'Establishment details'!$C$22&gt;=10), "Classbase status is only valid in schools with a primary element.",
AND($I1702= "Large",$N1702 &gt; 3.5), "Large rooms with less than 3.5m height.",
AND(OR($V1702="Light practical (science)",$V1702="Light practical (science)",$V1702="Heavy practical (workshops)", $V1702="Heavy practical (clean)"), OR($O1702=0,ISBLANK($O1702))),"Missing sinks count for light and heavy practical spaces.",
AND($M1702 = "Other",ISBLANK($R1702)), "Invalid unusable type / missing note for other unusable type."
),
" ")</f>
        <v>Missing space use.</v>
      </c>
    </row>
    <row r="1703" spans="2:23" ht="15.75" x14ac:dyDescent="0.25">
      <c r="B1703" s="143"/>
      <c r="C1703" s="144"/>
      <c r="D1703" s="144"/>
      <c r="E1703" s="144"/>
      <c r="F1703" s="147" t="str" cm="1">
        <f t="array" ref="F1703">_xlfn.IFNA(CONCATENATE(_xlfn.IFS($D1703="Mezzanine",LEFT($D1703,1), $D1703="Ground Floor",LEFT($D1703,1),$D1703="Basment ",LEFT($D1703,1), $D1703="1st Floor", "0"&amp;LEFT($D1703,1), $D1703="2nd Floor", "0"&amp;LEFT($D1703,1), $D1703="3rd Floor", "0"&amp;LEFT($D1703,1), $D1703="4th Floor", "0"&amp;LEFT($D1703,1), $D1703="5th Floor", "0"&amp;LEFT($D1703,1), $D1703="6th Floor", "0"&amp;LEFT($D1703,1),$D1703="7th Floor", "0"&amp;LEFT($D1703,1),$D1703="8th Floor", "0"&amp;LEFT($D1703,1),$D1703="9th Floor", "0"&amp;LEFT($D1703,1),$D1703="10th Floor", LEFT($D1703,2),$D1703="11th Floor", LEFT($D1703,2),$D1703="12th Floor", LEFT($D1703,2),$D1703="13th Floor", LEFT($D1703,2), $D1703="Lower Ground", LEFT($D1703)&amp;IF(ISNUMBER(FIND(" ",$D1703)),MID($D1703,FIND(" ",$D1703)+1,1),"")&amp;IF(ISNUMBER(FIND(" ",$D1703,FIND(" ",$D1703)+1)),MID($D1703,FIND(" ",$D1703,FIND(" ",$D1703)+1)+1,1),""),$D1703="Upper Ground", LEFT($D1703)&amp;IF(ISNUMBER(FIND(" ",$D1703)),MID($D1703,FIND(" ",$D1703)+1,1),"")&amp;IF(ISNUMBER(FIND(" ",$D1703,FIND(" ",$D1703)+1)),MID($D1703,FIND(" ",$D1703,FIND(" ",$D1703)+1)+1,1),"")),".0",$E1703), " ")</f>
        <v xml:space="preserve"> </v>
      </c>
      <c r="G1703" s="144"/>
      <c r="H1703" s="144"/>
      <c r="I1703" s="144"/>
      <c r="J1703" s="144"/>
      <c r="K1703" s="144"/>
      <c r="L1703" s="149" t="str" cm="1">
        <f t="array" ref="L1703">_xlfn.IFNA(
_xlfn.IFS(
AND($F1703=" ",$G1703=" ",$H1703=" "),"Please update all three: Surveyor Room Reference, Establishment Room Reference and Establishment Room Name",
AND(OR($I1703="General",$I1703="Open plan/ semi-open general",$I1703="Fitted",$I1703="Light practical (science)",$I1703="Light practical (other)",$I1703="Heavy practical (workshops)",$I1703="Heavy practical (clean)",$I1703="Large",$I1703="Storage"),$J1703=0,$K1703=0),"Please update Net Area or Non-net Area",
AND($B1703&lt;&gt;"OUT",$J1703=0,$I1703&lt;&gt;"Non-net",$M1703="85% Circulation"),"Net area not recorded for spaces with 85% circulation unusable type",
AND(OR($I1703="General",$I1703="Open plan/ semi-open general",$I1703="Fitted",$I1703="Light practical (science)",$I1703="Light practical (other)",$I1703="Heavy practical (workshops)",$I1703="Heavy practical (clean)",$I1703="Large",$I1703="Storage"),OR($J1703=0,ISBLANK($J1703))),"Net area not recorded in net spaces",
AND(OR($I1703="Non-net",$I1703="Outdoor space"),$J1703&gt;0),"Net Area Recorded in Non-net space",
AND($I1703="General",$J1703&gt;90),"This general space is over 90m2, please ensure that this space is entered as separate spaces if it usually used as separate spaces",
AND($I1703="Open plan/ semi-open general",$J1703&lt;27),"Open plan general space under 27m2",
AND(OR($K1703=0,ISBLANK($K1703)), $I1703="Non-net"),"Non-net area not recorded in non-net space"
),
" ")</f>
        <v xml:space="preserve"> </v>
      </c>
      <c r="M1703" s="144"/>
      <c r="N1703" s="144"/>
      <c r="O1703" s="144"/>
      <c r="P1703" s="144"/>
      <c r="Q1703" s="144"/>
      <c r="R1703" s="171"/>
      <c r="S1703" s="147">
        <f>NCA_Calculations!$P$1715</f>
        <v>0</v>
      </c>
      <c r="T1703" s="147">
        <f>NCA_Calculations!$Q$1715</f>
        <v>0</v>
      </c>
      <c r="U1703" s="144"/>
      <c r="V1703" s="144"/>
      <c r="W1703" s="149" t="str" cm="1">
        <f t="array" ref="W1703">_xlfn.IFNA(
_xlfn.IFS(
ISBLANK($U1703),"Missing space use.",
AND('Establishment details'!$C$14="Secondary",$V1703="Classbase"),"Invalid Status type",
AND(OR( $V1703="Classbase", $V1703="Teaching", $V1703="Early years",$V1703="SEND resourced"), NOT(ISBLANK($M1703))),"Space with status type and unusable type.",
AND($V1703= "Classbase",'Establishment details'!$C$22&gt;=10), "Classbase status is only valid in schools with a primary element.",
AND($I1703= "Large",$N1703 &gt; 3.5), "Large rooms with less than 3.5m height.",
AND(OR($V1703="Light practical (science)",$V1703="Light practical (science)",$V1703="Heavy practical (workshops)", $V1703="Heavy practical (clean)"), OR($O1703=0,ISBLANK($O1703))),"Missing sinks count for light and heavy practical spaces.",
AND($M1703 = "Other",ISBLANK($R1703)), "Invalid unusable type / missing note for other unusable type."
),
" ")</f>
        <v>Missing space use.</v>
      </c>
    </row>
    <row r="1704" spans="2:23" ht="15.75" x14ac:dyDescent="0.25">
      <c r="B1704" s="143"/>
      <c r="C1704" s="144"/>
      <c r="D1704" s="144"/>
      <c r="E1704" s="144"/>
      <c r="F1704" s="147" t="str" cm="1">
        <f t="array" ref="F1704">_xlfn.IFNA(CONCATENATE(_xlfn.IFS($D1704="Mezzanine",LEFT($D1704,1), $D1704="Ground Floor",LEFT($D1704,1),$D1704="Basment ",LEFT($D1704,1), $D1704="1st Floor", "0"&amp;LEFT($D1704,1), $D1704="2nd Floor", "0"&amp;LEFT($D1704,1), $D1704="3rd Floor", "0"&amp;LEFT($D1704,1), $D1704="4th Floor", "0"&amp;LEFT($D1704,1), $D1704="5th Floor", "0"&amp;LEFT($D1704,1), $D1704="6th Floor", "0"&amp;LEFT($D1704,1),$D1704="7th Floor", "0"&amp;LEFT($D1704,1),$D1704="8th Floor", "0"&amp;LEFT($D1704,1),$D1704="9th Floor", "0"&amp;LEFT($D1704,1),$D1704="10th Floor", LEFT($D1704,2),$D1704="11th Floor", LEFT($D1704,2),$D1704="12th Floor", LEFT($D1704,2),$D1704="13th Floor", LEFT($D1704,2), $D1704="Lower Ground", LEFT($D1704)&amp;IF(ISNUMBER(FIND(" ",$D1704)),MID($D1704,FIND(" ",$D1704)+1,1),"")&amp;IF(ISNUMBER(FIND(" ",$D1704,FIND(" ",$D1704)+1)),MID($D1704,FIND(" ",$D1704,FIND(" ",$D1704)+1)+1,1),""),$D1704="Upper Ground", LEFT($D1704)&amp;IF(ISNUMBER(FIND(" ",$D1704)),MID($D1704,FIND(" ",$D1704)+1,1),"")&amp;IF(ISNUMBER(FIND(" ",$D1704,FIND(" ",$D1704)+1)),MID($D1704,FIND(" ",$D1704,FIND(" ",$D1704)+1)+1,1),"")),".0",$E1704), " ")</f>
        <v xml:space="preserve"> </v>
      </c>
      <c r="G1704" s="144"/>
      <c r="H1704" s="144"/>
      <c r="I1704" s="144"/>
      <c r="J1704" s="144"/>
      <c r="K1704" s="144"/>
      <c r="L1704" s="149" t="str" cm="1">
        <f t="array" ref="L1704">_xlfn.IFNA(
_xlfn.IFS(
AND($F1704=" ",$G1704=" ",$H1704=" "),"Please update all three: Surveyor Room Reference, Establishment Room Reference and Establishment Room Name",
AND(OR($I1704="General",$I1704="Open plan/ semi-open general",$I1704="Fitted",$I1704="Light practical (science)",$I1704="Light practical (other)",$I1704="Heavy practical (workshops)",$I1704="Heavy practical (clean)",$I1704="Large",$I1704="Storage"),$J1704=0,$K1704=0),"Please update Net Area or Non-net Area",
AND($B1704&lt;&gt;"OUT",$J1704=0,$I1704&lt;&gt;"Non-net",$M1704="85% Circulation"),"Net area not recorded for spaces with 85% circulation unusable type",
AND(OR($I1704="General",$I1704="Open plan/ semi-open general",$I1704="Fitted",$I1704="Light practical (science)",$I1704="Light practical (other)",$I1704="Heavy practical (workshops)",$I1704="Heavy practical (clean)",$I1704="Large",$I1704="Storage"),OR($J1704=0,ISBLANK($J1704))),"Net area not recorded in net spaces",
AND(OR($I1704="Non-net",$I1704="Outdoor space"),$J1704&gt;0),"Net Area Recorded in Non-net space",
AND($I1704="General",$J1704&gt;90),"This general space is over 90m2, please ensure that this space is entered as separate spaces if it usually used as separate spaces",
AND($I1704="Open plan/ semi-open general",$J1704&lt;27),"Open plan general space under 27m2",
AND(OR($K1704=0,ISBLANK($K1704)), $I1704="Non-net"),"Non-net area not recorded in non-net space"
),
" ")</f>
        <v xml:space="preserve"> </v>
      </c>
      <c r="M1704" s="144"/>
      <c r="N1704" s="144"/>
      <c r="O1704" s="144"/>
      <c r="P1704" s="144"/>
      <c r="Q1704" s="144"/>
      <c r="R1704" s="171"/>
      <c r="S1704" s="147">
        <f>NCA_Calculations!$P$1716</f>
        <v>0</v>
      </c>
      <c r="T1704" s="147">
        <f>NCA_Calculations!$Q$1716</f>
        <v>0</v>
      </c>
      <c r="U1704" s="144"/>
      <c r="V1704" s="144"/>
      <c r="W1704" s="149" t="str" cm="1">
        <f t="array" ref="W1704">_xlfn.IFNA(
_xlfn.IFS(
ISBLANK($U1704),"Missing space use.",
AND('Establishment details'!$C$14="Secondary",$V1704="Classbase"),"Invalid Status type",
AND(OR( $V1704="Classbase", $V1704="Teaching", $V1704="Early years",$V1704="SEND resourced"), NOT(ISBLANK($M1704))),"Space with status type and unusable type.",
AND($V1704= "Classbase",'Establishment details'!$C$22&gt;=10), "Classbase status is only valid in schools with a primary element.",
AND($I1704= "Large",$N1704 &gt; 3.5), "Large rooms with less than 3.5m height.",
AND(OR($V1704="Light practical (science)",$V1704="Light practical (science)",$V1704="Heavy practical (workshops)", $V1704="Heavy practical (clean)"), OR($O1704=0,ISBLANK($O1704))),"Missing sinks count for light and heavy practical spaces.",
AND($M1704 = "Other",ISBLANK($R1704)), "Invalid unusable type / missing note for other unusable type."
),
" ")</f>
        <v>Missing space use.</v>
      </c>
    </row>
    <row r="1705" spans="2:23" ht="15.75" x14ac:dyDescent="0.25">
      <c r="B1705" s="143"/>
      <c r="C1705" s="144"/>
      <c r="D1705" s="144"/>
      <c r="E1705" s="144"/>
      <c r="F1705" s="147" t="str" cm="1">
        <f t="array" ref="F1705">_xlfn.IFNA(CONCATENATE(_xlfn.IFS($D1705="Mezzanine",LEFT($D1705,1), $D1705="Ground Floor",LEFT($D1705,1),$D1705="Basment ",LEFT($D1705,1), $D1705="1st Floor", "0"&amp;LEFT($D1705,1), $D1705="2nd Floor", "0"&amp;LEFT($D1705,1), $D1705="3rd Floor", "0"&amp;LEFT($D1705,1), $D1705="4th Floor", "0"&amp;LEFT($D1705,1), $D1705="5th Floor", "0"&amp;LEFT($D1705,1), $D1705="6th Floor", "0"&amp;LEFT($D1705,1),$D1705="7th Floor", "0"&amp;LEFT($D1705,1),$D1705="8th Floor", "0"&amp;LEFT($D1705,1),$D1705="9th Floor", "0"&amp;LEFT($D1705,1),$D1705="10th Floor", LEFT($D1705,2),$D1705="11th Floor", LEFT($D1705,2),$D1705="12th Floor", LEFT($D1705,2),$D1705="13th Floor", LEFT($D1705,2), $D1705="Lower Ground", LEFT($D1705)&amp;IF(ISNUMBER(FIND(" ",$D1705)),MID($D1705,FIND(" ",$D1705)+1,1),"")&amp;IF(ISNUMBER(FIND(" ",$D1705,FIND(" ",$D1705)+1)),MID($D1705,FIND(" ",$D1705,FIND(" ",$D1705)+1)+1,1),""),$D1705="Upper Ground", LEFT($D1705)&amp;IF(ISNUMBER(FIND(" ",$D1705)),MID($D1705,FIND(" ",$D1705)+1,1),"")&amp;IF(ISNUMBER(FIND(" ",$D1705,FIND(" ",$D1705)+1)),MID($D1705,FIND(" ",$D1705,FIND(" ",$D1705)+1)+1,1),"")),".0",$E1705), " ")</f>
        <v xml:space="preserve"> </v>
      </c>
      <c r="G1705" s="144"/>
      <c r="H1705" s="144"/>
      <c r="I1705" s="144"/>
      <c r="J1705" s="144"/>
      <c r="K1705" s="144"/>
      <c r="L1705" s="149" t="str" cm="1">
        <f t="array" ref="L1705">_xlfn.IFNA(
_xlfn.IFS(
AND($F1705=" ",$G1705=" ",$H1705=" "),"Please update all three: Surveyor Room Reference, Establishment Room Reference and Establishment Room Name",
AND(OR($I1705="General",$I1705="Open plan/ semi-open general",$I1705="Fitted",$I1705="Light practical (science)",$I1705="Light practical (other)",$I1705="Heavy practical (workshops)",$I1705="Heavy practical (clean)",$I1705="Large",$I1705="Storage"),$J1705=0,$K1705=0),"Please update Net Area or Non-net Area",
AND($B1705&lt;&gt;"OUT",$J1705=0,$I1705&lt;&gt;"Non-net",$M1705="85% Circulation"),"Net area not recorded for spaces with 85% circulation unusable type",
AND(OR($I1705="General",$I1705="Open plan/ semi-open general",$I1705="Fitted",$I1705="Light practical (science)",$I1705="Light practical (other)",$I1705="Heavy practical (workshops)",$I1705="Heavy practical (clean)",$I1705="Large",$I1705="Storage"),OR($J1705=0,ISBLANK($J1705))),"Net area not recorded in net spaces",
AND(OR($I1705="Non-net",$I1705="Outdoor space"),$J1705&gt;0),"Net Area Recorded in Non-net space",
AND($I1705="General",$J1705&gt;90),"This general space is over 90m2, please ensure that this space is entered as separate spaces if it usually used as separate spaces",
AND($I1705="Open plan/ semi-open general",$J1705&lt;27),"Open plan general space under 27m2",
AND(OR($K1705=0,ISBLANK($K1705)), $I1705="Non-net"),"Non-net area not recorded in non-net space"
),
" ")</f>
        <v xml:space="preserve"> </v>
      </c>
      <c r="M1705" s="144"/>
      <c r="N1705" s="144"/>
      <c r="O1705" s="144"/>
      <c r="P1705" s="144"/>
      <c r="Q1705" s="144"/>
      <c r="R1705" s="171"/>
      <c r="S1705" s="147">
        <f>NCA_Calculations!$P$1717</f>
        <v>0</v>
      </c>
      <c r="T1705" s="147">
        <f>NCA_Calculations!$Q$1717</f>
        <v>0</v>
      </c>
      <c r="U1705" s="144"/>
      <c r="V1705" s="144"/>
      <c r="W1705" s="149" t="str" cm="1">
        <f t="array" ref="W1705">_xlfn.IFNA(
_xlfn.IFS(
ISBLANK($U1705),"Missing space use.",
AND('Establishment details'!$C$14="Secondary",$V1705="Classbase"),"Invalid Status type",
AND(OR( $V1705="Classbase", $V1705="Teaching", $V1705="Early years",$V1705="SEND resourced"), NOT(ISBLANK($M1705))),"Space with status type and unusable type.",
AND($V1705= "Classbase",'Establishment details'!$C$22&gt;=10), "Classbase status is only valid in schools with a primary element.",
AND($I1705= "Large",$N1705 &gt; 3.5), "Large rooms with less than 3.5m height.",
AND(OR($V1705="Light practical (science)",$V1705="Light practical (science)",$V1705="Heavy practical (workshops)", $V1705="Heavy practical (clean)"), OR($O1705=0,ISBLANK($O1705))),"Missing sinks count for light and heavy practical spaces.",
AND($M1705 = "Other",ISBLANK($R1705)), "Invalid unusable type / missing note for other unusable type."
),
" ")</f>
        <v>Missing space use.</v>
      </c>
    </row>
    <row r="1706" spans="2:23" ht="15.75" x14ac:dyDescent="0.25">
      <c r="B1706" s="143"/>
      <c r="C1706" s="144"/>
      <c r="D1706" s="144"/>
      <c r="E1706" s="144"/>
      <c r="F1706" s="147" t="str" cm="1">
        <f t="array" ref="F1706">_xlfn.IFNA(CONCATENATE(_xlfn.IFS($D1706="Mezzanine",LEFT($D1706,1), $D1706="Ground Floor",LEFT($D1706,1),$D1706="Basment ",LEFT($D1706,1), $D1706="1st Floor", "0"&amp;LEFT($D1706,1), $D1706="2nd Floor", "0"&amp;LEFT($D1706,1), $D1706="3rd Floor", "0"&amp;LEFT($D1706,1), $D1706="4th Floor", "0"&amp;LEFT($D1706,1), $D1706="5th Floor", "0"&amp;LEFT($D1706,1), $D1706="6th Floor", "0"&amp;LEFT($D1706,1),$D1706="7th Floor", "0"&amp;LEFT($D1706,1),$D1706="8th Floor", "0"&amp;LEFT($D1706,1),$D1706="9th Floor", "0"&amp;LEFT($D1706,1),$D1706="10th Floor", LEFT($D1706,2),$D1706="11th Floor", LEFT($D1706,2),$D1706="12th Floor", LEFT($D1706,2),$D1706="13th Floor", LEFT($D1706,2), $D1706="Lower Ground", LEFT($D1706)&amp;IF(ISNUMBER(FIND(" ",$D1706)),MID($D1706,FIND(" ",$D1706)+1,1),"")&amp;IF(ISNUMBER(FIND(" ",$D1706,FIND(" ",$D1706)+1)),MID($D1706,FIND(" ",$D1706,FIND(" ",$D1706)+1)+1,1),""),$D1706="Upper Ground", LEFT($D1706)&amp;IF(ISNUMBER(FIND(" ",$D1706)),MID($D1706,FIND(" ",$D1706)+1,1),"")&amp;IF(ISNUMBER(FIND(" ",$D1706,FIND(" ",$D1706)+1)),MID($D1706,FIND(" ",$D1706,FIND(" ",$D1706)+1)+1,1),"")),".0",$E1706), " ")</f>
        <v xml:space="preserve"> </v>
      </c>
      <c r="G1706" s="144"/>
      <c r="H1706" s="144"/>
      <c r="I1706" s="144"/>
      <c r="J1706" s="144"/>
      <c r="K1706" s="144"/>
      <c r="L1706" s="149" t="str" cm="1">
        <f t="array" ref="L1706">_xlfn.IFNA(
_xlfn.IFS(
AND($F1706=" ",$G1706=" ",$H1706=" "),"Please update all three: Surveyor Room Reference, Establishment Room Reference and Establishment Room Name",
AND(OR($I1706="General",$I1706="Open plan/ semi-open general",$I1706="Fitted",$I1706="Light practical (science)",$I1706="Light practical (other)",$I1706="Heavy practical (workshops)",$I1706="Heavy practical (clean)",$I1706="Large",$I1706="Storage"),$J1706=0,$K1706=0),"Please update Net Area or Non-net Area",
AND($B1706&lt;&gt;"OUT",$J1706=0,$I1706&lt;&gt;"Non-net",$M1706="85% Circulation"),"Net area not recorded for spaces with 85% circulation unusable type",
AND(OR($I1706="General",$I1706="Open plan/ semi-open general",$I1706="Fitted",$I1706="Light practical (science)",$I1706="Light practical (other)",$I1706="Heavy practical (workshops)",$I1706="Heavy practical (clean)",$I1706="Large",$I1706="Storage"),OR($J1706=0,ISBLANK($J1706))),"Net area not recorded in net spaces",
AND(OR($I1706="Non-net",$I1706="Outdoor space"),$J1706&gt;0),"Net Area Recorded in Non-net space",
AND($I1706="General",$J1706&gt;90),"This general space is over 90m2, please ensure that this space is entered as separate spaces if it usually used as separate spaces",
AND($I1706="Open plan/ semi-open general",$J1706&lt;27),"Open plan general space under 27m2",
AND(OR($K1706=0,ISBLANK($K1706)), $I1706="Non-net"),"Non-net area not recorded in non-net space"
),
" ")</f>
        <v xml:space="preserve"> </v>
      </c>
      <c r="M1706" s="144"/>
      <c r="N1706" s="144"/>
      <c r="O1706" s="144"/>
      <c r="P1706" s="144"/>
      <c r="Q1706" s="144"/>
      <c r="R1706" s="171"/>
      <c r="S1706" s="147">
        <f>NCA_Calculations!$P$1718</f>
        <v>0</v>
      </c>
      <c r="T1706" s="147">
        <f>NCA_Calculations!$Q$1718</f>
        <v>0</v>
      </c>
      <c r="U1706" s="144"/>
      <c r="V1706" s="144"/>
      <c r="W1706" s="149" t="str" cm="1">
        <f t="array" ref="W1706">_xlfn.IFNA(
_xlfn.IFS(
ISBLANK($U1706),"Missing space use.",
AND('Establishment details'!$C$14="Secondary",$V1706="Classbase"),"Invalid Status type",
AND(OR( $V1706="Classbase", $V1706="Teaching", $V1706="Early years",$V1706="SEND resourced"), NOT(ISBLANK($M1706))),"Space with status type and unusable type.",
AND($V1706= "Classbase",'Establishment details'!$C$22&gt;=10), "Classbase status is only valid in schools with a primary element.",
AND($I1706= "Large",$N1706 &gt; 3.5), "Large rooms with less than 3.5m height.",
AND(OR($V1706="Light practical (science)",$V1706="Light practical (science)",$V1706="Heavy practical (workshops)", $V1706="Heavy practical (clean)"), OR($O1706=0,ISBLANK($O1706))),"Missing sinks count for light and heavy practical spaces.",
AND($M1706 = "Other",ISBLANK($R1706)), "Invalid unusable type / missing note for other unusable type."
),
" ")</f>
        <v>Missing space use.</v>
      </c>
    </row>
    <row r="1707" spans="2:23" ht="15.75" x14ac:dyDescent="0.25">
      <c r="B1707" s="143"/>
      <c r="C1707" s="144"/>
      <c r="D1707" s="144"/>
      <c r="E1707" s="144"/>
      <c r="F1707" s="147" t="str" cm="1">
        <f t="array" ref="F1707">_xlfn.IFNA(CONCATENATE(_xlfn.IFS($D1707="Mezzanine",LEFT($D1707,1), $D1707="Ground Floor",LEFT($D1707,1),$D1707="Basment ",LEFT($D1707,1), $D1707="1st Floor", "0"&amp;LEFT($D1707,1), $D1707="2nd Floor", "0"&amp;LEFT($D1707,1), $D1707="3rd Floor", "0"&amp;LEFT($D1707,1), $D1707="4th Floor", "0"&amp;LEFT($D1707,1), $D1707="5th Floor", "0"&amp;LEFT($D1707,1), $D1707="6th Floor", "0"&amp;LEFT($D1707,1),$D1707="7th Floor", "0"&amp;LEFT($D1707,1),$D1707="8th Floor", "0"&amp;LEFT($D1707,1),$D1707="9th Floor", "0"&amp;LEFT($D1707,1),$D1707="10th Floor", LEFT($D1707,2),$D1707="11th Floor", LEFT($D1707,2),$D1707="12th Floor", LEFT($D1707,2),$D1707="13th Floor", LEFT($D1707,2), $D1707="Lower Ground", LEFT($D1707)&amp;IF(ISNUMBER(FIND(" ",$D1707)),MID($D1707,FIND(" ",$D1707)+1,1),"")&amp;IF(ISNUMBER(FIND(" ",$D1707,FIND(" ",$D1707)+1)),MID($D1707,FIND(" ",$D1707,FIND(" ",$D1707)+1)+1,1),""),$D1707="Upper Ground", LEFT($D1707)&amp;IF(ISNUMBER(FIND(" ",$D1707)),MID($D1707,FIND(" ",$D1707)+1,1),"")&amp;IF(ISNUMBER(FIND(" ",$D1707,FIND(" ",$D1707)+1)),MID($D1707,FIND(" ",$D1707,FIND(" ",$D1707)+1)+1,1),"")),".0",$E1707), " ")</f>
        <v xml:space="preserve"> </v>
      </c>
      <c r="G1707" s="144"/>
      <c r="H1707" s="144"/>
      <c r="I1707" s="144"/>
      <c r="J1707" s="144"/>
      <c r="K1707" s="144"/>
      <c r="L1707" s="149" t="str" cm="1">
        <f t="array" ref="L1707">_xlfn.IFNA(
_xlfn.IFS(
AND($F1707=" ",$G1707=" ",$H1707=" "),"Please update all three: Surveyor Room Reference, Establishment Room Reference and Establishment Room Name",
AND(OR($I1707="General",$I1707="Open plan/ semi-open general",$I1707="Fitted",$I1707="Light practical (science)",$I1707="Light practical (other)",$I1707="Heavy practical (workshops)",$I1707="Heavy practical (clean)",$I1707="Large",$I1707="Storage"),$J1707=0,$K1707=0),"Please update Net Area or Non-net Area",
AND($B1707&lt;&gt;"OUT",$J1707=0,$I1707&lt;&gt;"Non-net",$M1707="85% Circulation"),"Net area not recorded for spaces with 85% circulation unusable type",
AND(OR($I1707="General",$I1707="Open plan/ semi-open general",$I1707="Fitted",$I1707="Light practical (science)",$I1707="Light practical (other)",$I1707="Heavy practical (workshops)",$I1707="Heavy practical (clean)",$I1707="Large",$I1707="Storage"),OR($J1707=0,ISBLANK($J1707))),"Net area not recorded in net spaces",
AND(OR($I1707="Non-net",$I1707="Outdoor space"),$J1707&gt;0),"Net Area Recorded in Non-net space",
AND($I1707="General",$J1707&gt;90),"This general space is over 90m2, please ensure that this space is entered as separate spaces if it usually used as separate spaces",
AND($I1707="Open plan/ semi-open general",$J1707&lt;27),"Open plan general space under 27m2",
AND(OR($K1707=0,ISBLANK($K1707)), $I1707="Non-net"),"Non-net area not recorded in non-net space"
),
" ")</f>
        <v xml:space="preserve"> </v>
      </c>
      <c r="M1707" s="144"/>
      <c r="N1707" s="144"/>
      <c r="O1707" s="144"/>
      <c r="P1707" s="144"/>
      <c r="Q1707" s="144"/>
      <c r="R1707" s="171"/>
      <c r="S1707" s="147">
        <f>NCA_Calculations!$P$1719</f>
        <v>0</v>
      </c>
      <c r="T1707" s="147">
        <f>NCA_Calculations!$Q$1719</f>
        <v>0</v>
      </c>
      <c r="U1707" s="144"/>
      <c r="V1707" s="144"/>
      <c r="W1707" s="149" t="str" cm="1">
        <f t="array" ref="W1707">_xlfn.IFNA(
_xlfn.IFS(
ISBLANK($U1707),"Missing space use.",
AND('Establishment details'!$C$14="Secondary",$V1707="Classbase"),"Invalid Status type",
AND(OR( $V1707="Classbase", $V1707="Teaching", $V1707="Early years",$V1707="SEND resourced"), NOT(ISBLANK($M1707))),"Space with status type and unusable type.",
AND($V1707= "Classbase",'Establishment details'!$C$22&gt;=10), "Classbase status is only valid in schools with a primary element.",
AND($I1707= "Large",$N1707 &gt; 3.5), "Large rooms with less than 3.5m height.",
AND(OR($V1707="Light practical (science)",$V1707="Light practical (science)",$V1707="Heavy practical (workshops)", $V1707="Heavy practical (clean)"), OR($O1707=0,ISBLANK($O1707))),"Missing sinks count for light and heavy practical spaces.",
AND($M1707 = "Other",ISBLANK($R1707)), "Invalid unusable type / missing note for other unusable type."
),
" ")</f>
        <v>Missing space use.</v>
      </c>
    </row>
    <row r="1708" spans="2:23" ht="15.75" x14ac:dyDescent="0.25">
      <c r="B1708" s="143"/>
      <c r="C1708" s="144"/>
      <c r="D1708" s="144"/>
      <c r="E1708" s="144"/>
      <c r="F1708" s="147" t="str" cm="1">
        <f t="array" ref="F1708">_xlfn.IFNA(CONCATENATE(_xlfn.IFS($D1708="Mezzanine",LEFT($D1708,1), $D1708="Ground Floor",LEFT($D1708,1),$D1708="Basment ",LEFT($D1708,1), $D1708="1st Floor", "0"&amp;LEFT($D1708,1), $D1708="2nd Floor", "0"&amp;LEFT($D1708,1), $D1708="3rd Floor", "0"&amp;LEFT($D1708,1), $D1708="4th Floor", "0"&amp;LEFT($D1708,1), $D1708="5th Floor", "0"&amp;LEFT($D1708,1), $D1708="6th Floor", "0"&amp;LEFT($D1708,1),$D1708="7th Floor", "0"&amp;LEFT($D1708,1),$D1708="8th Floor", "0"&amp;LEFT($D1708,1),$D1708="9th Floor", "0"&amp;LEFT($D1708,1),$D1708="10th Floor", LEFT($D1708,2),$D1708="11th Floor", LEFT($D1708,2),$D1708="12th Floor", LEFT($D1708,2),$D1708="13th Floor", LEFT($D1708,2), $D1708="Lower Ground", LEFT($D1708)&amp;IF(ISNUMBER(FIND(" ",$D1708)),MID($D1708,FIND(" ",$D1708)+1,1),"")&amp;IF(ISNUMBER(FIND(" ",$D1708,FIND(" ",$D1708)+1)),MID($D1708,FIND(" ",$D1708,FIND(" ",$D1708)+1)+1,1),""),$D1708="Upper Ground", LEFT($D1708)&amp;IF(ISNUMBER(FIND(" ",$D1708)),MID($D1708,FIND(" ",$D1708)+1,1),"")&amp;IF(ISNUMBER(FIND(" ",$D1708,FIND(" ",$D1708)+1)),MID($D1708,FIND(" ",$D1708,FIND(" ",$D1708)+1)+1,1),"")),".0",$E1708), " ")</f>
        <v xml:space="preserve"> </v>
      </c>
      <c r="G1708" s="144"/>
      <c r="H1708" s="144"/>
      <c r="I1708" s="144"/>
      <c r="J1708" s="144"/>
      <c r="K1708" s="144"/>
      <c r="L1708" s="149" t="str" cm="1">
        <f t="array" ref="L1708">_xlfn.IFNA(
_xlfn.IFS(
AND($F1708=" ",$G1708=" ",$H1708=" "),"Please update all three: Surveyor Room Reference, Establishment Room Reference and Establishment Room Name",
AND(OR($I1708="General",$I1708="Open plan/ semi-open general",$I1708="Fitted",$I1708="Light practical (science)",$I1708="Light practical (other)",$I1708="Heavy practical (workshops)",$I1708="Heavy practical (clean)",$I1708="Large",$I1708="Storage"),$J1708=0,$K1708=0),"Please update Net Area or Non-net Area",
AND($B1708&lt;&gt;"OUT",$J1708=0,$I1708&lt;&gt;"Non-net",$M1708="85% Circulation"),"Net area not recorded for spaces with 85% circulation unusable type",
AND(OR($I1708="General",$I1708="Open plan/ semi-open general",$I1708="Fitted",$I1708="Light practical (science)",$I1708="Light practical (other)",$I1708="Heavy practical (workshops)",$I1708="Heavy practical (clean)",$I1708="Large",$I1708="Storage"),OR($J1708=0,ISBLANK($J1708))),"Net area not recorded in net spaces",
AND(OR($I1708="Non-net",$I1708="Outdoor space"),$J1708&gt;0),"Net Area Recorded in Non-net space",
AND($I1708="General",$J1708&gt;90),"This general space is over 90m2, please ensure that this space is entered as separate spaces if it usually used as separate spaces",
AND($I1708="Open plan/ semi-open general",$J1708&lt;27),"Open plan general space under 27m2",
AND(OR($K1708=0,ISBLANK($K1708)), $I1708="Non-net"),"Non-net area not recorded in non-net space"
),
" ")</f>
        <v xml:space="preserve"> </v>
      </c>
      <c r="M1708" s="144"/>
      <c r="N1708" s="144"/>
      <c r="O1708" s="144"/>
      <c r="P1708" s="144"/>
      <c r="Q1708" s="144"/>
      <c r="R1708" s="171"/>
      <c r="S1708" s="147">
        <f>NCA_Calculations!$P$1720</f>
        <v>0</v>
      </c>
      <c r="T1708" s="147">
        <f>NCA_Calculations!$Q$1720</f>
        <v>0</v>
      </c>
      <c r="U1708" s="144"/>
      <c r="V1708" s="144"/>
      <c r="W1708" s="149" t="str" cm="1">
        <f t="array" ref="W1708">_xlfn.IFNA(
_xlfn.IFS(
ISBLANK($U1708),"Missing space use.",
AND('Establishment details'!$C$14="Secondary",$V1708="Classbase"),"Invalid Status type",
AND(OR( $V1708="Classbase", $V1708="Teaching", $V1708="Early years",$V1708="SEND resourced"), NOT(ISBLANK($M1708))),"Space with status type and unusable type.",
AND($V1708= "Classbase",'Establishment details'!$C$22&gt;=10), "Classbase status is only valid in schools with a primary element.",
AND($I1708= "Large",$N1708 &gt; 3.5), "Large rooms with less than 3.5m height.",
AND(OR($V1708="Light practical (science)",$V1708="Light practical (science)",$V1708="Heavy practical (workshops)", $V1708="Heavy practical (clean)"), OR($O1708=0,ISBLANK($O1708))),"Missing sinks count for light and heavy practical spaces.",
AND($M1708 = "Other",ISBLANK($R1708)), "Invalid unusable type / missing note for other unusable type."
),
" ")</f>
        <v>Missing space use.</v>
      </c>
    </row>
    <row r="1709" spans="2:23" ht="15.75" x14ac:dyDescent="0.25">
      <c r="B1709" s="143"/>
      <c r="C1709" s="144"/>
      <c r="D1709" s="144"/>
      <c r="E1709" s="144"/>
      <c r="F1709" s="147" t="str" cm="1">
        <f t="array" ref="F1709">_xlfn.IFNA(CONCATENATE(_xlfn.IFS($D1709="Mezzanine",LEFT($D1709,1), $D1709="Ground Floor",LEFT($D1709,1),$D1709="Basment ",LEFT($D1709,1), $D1709="1st Floor", "0"&amp;LEFT($D1709,1), $D1709="2nd Floor", "0"&amp;LEFT($D1709,1), $D1709="3rd Floor", "0"&amp;LEFT($D1709,1), $D1709="4th Floor", "0"&amp;LEFT($D1709,1), $D1709="5th Floor", "0"&amp;LEFT($D1709,1), $D1709="6th Floor", "0"&amp;LEFT($D1709,1),$D1709="7th Floor", "0"&amp;LEFT($D1709,1),$D1709="8th Floor", "0"&amp;LEFT($D1709,1),$D1709="9th Floor", "0"&amp;LEFT($D1709,1),$D1709="10th Floor", LEFT($D1709,2),$D1709="11th Floor", LEFT($D1709,2),$D1709="12th Floor", LEFT($D1709,2),$D1709="13th Floor", LEFT($D1709,2), $D1709="Lower Ground", LEFT($D1709)&amp;IF(ISNUMBER(FIND(" ",$D1709)),MID($D1709,FIND(" ",$D1709)+1,1),"")&amp;IF(ISNUMBER(FIND(" ",$D1709,FIND(" ",$D1709)+1)),MID($D1709,FIND(" ",$D1709,FIND(" ",$D1709)+1)+1,1),""),$D1709="Upper Ground", LEFT($D1709)&amp;IF(ISNUMBER(FIND(" ",$D1709)),MID($D1709,FIND(" ",$D1709)+1,1),"")&amp;IF(ISNUMBER(FIND(" ",$D1709,FIND(" ",$D1709)+1)),MID($D1709,FIND(" ",$D1709,FIND(" ",$D1709)+1)+1,1),"")),".0",$E1709), " ")</f>
        <v xml:space="preserve"> </v>
      </c>
      <c r="G1709" s="144"/>
      <c r="H1709" s="144"/>
      <c r="I1709" s="144"/>
      <c r="J1709" s="144"/>
      <c r="K1709" s="144"/>
      <c r="L1709" s="149" t="str" cm="1">
        <f t="array" ref="L1709">_xlfn.IFNA(
_xlfn.IFS(
AND($F1709=" ",$G1709=" ",$H1709=" "),"Please update all three: Surveyor Room Reference, Establishment Room Reference and Establishment Room Name",
AND(OR($I1709="General",$I1709="Open plan/ semi-open general",$I1709="Fitted",$I1709="Light practical (science)",$I1709="Light practical (other)",$I1709="Heavy practical (workshops)",$I1709="Heavy practical (clean)",$I1709="Large",$I1709="Storage"),$J1709=0,$K1709=0),"Please update Net Area or Non-net Area",
AND($B1709&lt;&gt;"OUT",$J1709=0,$I1709&lt;&gt;"Non-net",$M1709="85% Circulation"),"Net area not recorded for spaces with 85% circulation unusable type",
AND(OR($I1709="General",$I1709="Open plan/ semi-open general",$I1709="Fitted",$I1709="Light practical (science)",$I1709="Light practical (other)",$I1709="Heavy practical (workshops)",$I1709="Heavy practical (clean)",$I1709="Large",$I1709="Storage"),OR($J1709=0,ISBLANK($J1709))),"Net area not recorded in net spaces",
AND(OR($I1709="Non-net",$I1709="Outdoor space"),$J1709&gt;0),"Net Area Recorded in Non-net space",
AND($I1709="General",$J1709&gt;90),"This general space is over 90m2, please ensure that this space is entered as separate spaces if it usually used as separate spaces",
AND($I1709="Open plan/ semi-open general",$J1709&lt;27),"Open plan general space under 27m2",
AND(OR($K1709=0,ISBLANK($K1709)), $I1709="Non-net"),"Non-net area not recorded in non-net space"
),
" ")</f>
        <v xml:space="preserve"> </v>
      </c>
      <c r="M1709" s="144"/>
      <c r="N1709" s="144"/>
      <c r="O1709" s="144"/>
      <c r="P1709" s="144"/>
      <c r="Q1709" s="144"/>
      <c r="R1709" s="171"/>
      <c r="S1709" s="147">
        <f>NCA_Calculations!$P$1721</f>
        <v>0</v>
      </c>
      <c r="T1709" s="147">
        <f>NCA_Calculations!$Q$1721</f>
        <v>0</v>
      </c>
      <c r="U1709" s="144"/>
      <c r="V1709" s="144"/>
      <c r="W1709" s="149" t="str" cm="1">
        <f t="array" ref="W1709">_xlfn.IFNA(
_xlfn.IFS(
ISBLANK($U1709),"Missing space use.",
AND('Establishment details'!$C$14="Secondary",$V1709="Classbase"),"Invalid Status type",
AND(OR( $V1709="Classbase", $V1709="Teaching", $V1709="Early years",$V1709="SEND resourced"), NOT(ISBLANK($M1709))),"Space with status type and unusable type.",
AND($V1709= "Classbase",'Establishment details'!$C$22&gt;=10), "Classbase status is only valid in schools with a primary element.",
AND($I1709= "Large",$N1709 &gt; 3.5), "Large rooms with less than 3.5m height.",
AND(OR($V1709="Light practical (science)",$V1709="Light practical (science)",$V1709="Heavy practical (workshops)", $V1709="Heavy practical (clean)"), OR($O1709=0,ISBLANK($O1709))),"Missing sinks count for light and heavy practical spaces.",
AND($M1709 = "Other",ISBLANK($R1709)), "Invalid unusable type / missing note for other unusable type."
),
" ")</f>
        <v>Missing space use.</v>
      </c>
    </row>
    <row r="1710" spans="2:23" ht="15.75" x14ac:dyDescent="0.25">
      <c r="B1710" s="143"/>
      <c r="C1710" s="144"/>
      <c r="D1710" s="144"/>
      <c r="E1710" s="144"/>
      <c r="F1710" s="147" t="str" cm="1">
        <f t="array" ref="F1710">_xlfn.IFNA(CONCATENATE(_xlfn.IFS($D1710="Mezzanine",LEFT($D1710,1), $D1710="Ground Floor",LEFT($D1710,1),$D1710="Basment ",LEFT($D1710,1), $D1710="1st Floor", "0"&amp;LEFT($D1710,1), $D1710="2nd Floor", "0"&amp;LEFT($D1710,1), $D1710="3rd Floor", "0"&amp;LEFT($D1710,1), $D1710="4th Floor", "0"&amp;LEFT($D1710,1), $D1710="5th Floor", "0"&amp;LEFT($D1710,1), $D1710="6th Floor", "0"&amp;LEFT($D1710,1),$D1710="7th Floor", "0"&amp;LEFT($D1710,1),$D1710="8th Floor", "0"&amp;LEFT($D1710,1),$D1710="9th Floor", "0"&amp;LEFT($D1710,1),$D1710="10th Floor", LEFT($D1710,2),$D1710="11th Floor", LEFT($D1710,2),$D1710="12th Floor", LEFT($D1710,2),$D1710="13th Floor", LEFT($D1710,2), $D1710="Lower Ground", LEFT($D1710)&amp;IF(ISNUMBER(FIND(" ",$D1710)),MID($D1710,FIND(" ",$D1710)+1,1),"")&amp;IF(ISNUMBER(FIND(" ",$D1710,FIND(" ",$D1710)+1)),MID($D1710,FIND(" ",$D1710,FIND(" ",$D1710)+1)+1,1),""),$D1710="Upper Ground", LEFT($D1710)&amp;IF(ISNUMBER(FIND(" ",$D1710)),MID($D1710,FIND(" ",$D1710)+1,1),"")&amp;IF(ISNUMBER(FIND(" ",$D1710,FIND(" ",$D1710)+1)),MID($D1710,FIND(" ",$D1710,FIND(" ",$D1710)+1)+1,1),"")),".0",$E1710), " ")</f>
        <v xml:space="preserve"> </v>
      </c>
      <c r="G1710" s="144"/>
      <c r="H1710" s="144"/>
      <c r="I1710" s="144"/>
      <c r="J1710" s="144"/>
      <c r="K1710" s="144"/>
      <c r="L1710" s="149" t="str" cm="1">
        <f t="array" ref="L1710">_xlfn.IFNA(
_xlfn.IFS(
AND($F1710=" ",$G1710=" ",$H1710=" "),"Please update all three: Surveyor Room Reference, Establishment Room Reference and Establishment Room Name",
AND(OR($I1710="General",$I1710="Open plan/ semi-open general",$I1710="Fitted",$I1710="Light practical (science)",$I1710="Light practical (other)",$I1710="Heavy practical (workshops)",$I1710="Heavy practical (clean)",$I1710="Large",$I1710="Storage"),$J1710=0,$K1710=0),"Please update Net Area or Non-net Area",
AND($B1710&lt;&gt;"OUT",$J1710=0,$I1710&lt;&gt;"Non-net",$M1710="85% Circulation"),"Net area not recorded for spaces with 85% circulation unusable type",
AND(OR($I1710="General",$I1710="Open plan/ semi-open general",$I1710="Fitted",$I1710="Light practical (science)",$I1710="Light practical (other)",$I1710="Heavy practical (workshops)",$I1710="Heavy practical (clean)",$I1710="Large",$I1710="Storage"),OR($J1710=0,ISBLANK($J1710))),"Net area not recorded in net spaces",
AND(OR($I1710="Non-net",$I1710="Outdoor space"),$J1710&gt;0),"Net Area Recorded in Non-net space",
AND($I1710="General",$J1710&gt;90),"This general space is over 90m2, please ensure that this space is entered as separate spaces if it usually used as separate spaces",
AND($I1710="Open plan/ semi-open general",$J1710&lt;27),"Open plan general space under 27m2",
AND(OR($K1710=0,ISBLANK($K1710)), $I1710="Non-net"),"Non-net area not recorded in non-net space"
),
" ")</f>
        <v xml:space="preserve"> </v>
      </c>
      <c r="M1710" s="144"/>
      <c r="N1710" s="144"/>
      <c r="O1710" s="144"/>
      <c r="P1710" s="144"/>
      <c r="Q1710" s="144"/>
      <c r="R1710" s="171"/>
      <c r="S1710" s="147">
        <f>NCA_Calculations!$P$1722</f>
        <v>0</v>
      </c>
      <c r="T1710" s="147">
        <f>NCA_Calculations!$Q$1722</f>
        <v>0</v>
      </c>
      <c r="U1710" s="144"/>
      <c r="V1710" s="144"/>
      <c r="W1710" s="149" t="str" cm="1">
        <f t="array" ref="W1710">_xlfn.IFNA(
_xlfn.IFS(
ISBLANK($U1710),"Missing space use.",
AND('Establishment details'!$C$14="Secondary",$V1710="Classbase"),"Invalid Status type",
AND(OR( $V1710="Classbase", $V1710="Teaching", $V1710="Early years",$V1710="SEND resourced"), NOT(ISBLANK($M1710))),"Space with status type and unusable type.",
AND($V1710= "Classbase",'Establishment details'!$C$22&gt;=10), "Classbase status is only valid in schools with a primary element.",
AND($I1710= "Large",$N1710 &gt; 3.5), "Large rooms with less than 3.5m height.",
AND(OR($V1710="Light practical (science)",$V1710="Light practical (science)",$V1710="Heavy practical (workshops)", $V1710="Heavy practical (clean)"), OR($O1710=0,ISBLANK($O1710))),"Missing sinks count for light and heavy practical spaces.",
AND($M1710 = "Other",ISBLANK($R1710)), "Invalid unusable type / missing note for other unusable type."
),
" ")</f>
        <v>Missing space use.</v>
      </c>
    </row>
    <row r="1711" spans="2:23" ht="15.75" x14ac:dyDescent="0.25">
      <c r="B1711" s="143"/>
      <c r="C1711" s="144"/>
      <c r="D1711" s="144"/>
      <c r="E1711" s="144"/>
      <c r="F1711" s="147" t="str" cm="1">
        <f t="array" ref="F1711">_xlfn.IFNA(CONCATENATE(_xlfn.IFS($D1711="Mezzanine",LEFT($D1711,1), $D1711="Ground Floor",LEFT($D1711,1),$D1711="Basment ",LEFT($D1711,1), $D1711="1st Floor", "0"&amp;LEFT($D1711,1), $D1711="2nd Floor", "0"&amp;LEFT($D1711,1), $D1711="3rd Floor", "0"&amp;LEFT($D1711,1), $D1711="4th Floor", "0"&amp;LEFT($D1711,1), $D1711="5th Floor", "0"&amp;LEFT($D1711,1), $D1711="6th Floor", "0"&amp;LEFT($D1711,1),$D1711="7th Floor", "0"&amp;LEFT($D1711,1),$D1711="8th Floor", "0"&amp;LEFT($D1711,1),$D1711="9th Floor", "0"&amp;LEFT($D1711,1),$D1711="10th Floor", LEFT($D1711,2),$D1711="11th Floor", LEFT($D1711,2),$D1711="12th Floor", LEFT($D1711,2),$D1711="13th Floor", LEFT($D1711,2), $D1711="Lower Ground", LEFT($D1711)&amp;IF(ISNUMBER(FIND(" ",$D1711)),MID($D1711,FIND(" ",$D1711)+1,1),"")&amp;IF(ISNUMBER(FIND(" ",$D1711,FIND(" ",$D1711)+1)),MID($D1711,FIND(" ",$D1711,FIND(" ",$D1711)+1)+1,1),""),$D1711="Upper Ground", LEFT($D1711)&amp;IF(ISNUMBER(FIND(" ",$D1711)),MID($D1711,FIND(" ",$D1711)+1,1),"")&amp;IF(ISNUMBER(FIND(" ",$D1711,FIND(" ",$D1711)+1)),MID($D1711,FIND(" ",$D1711,FIND(" ",$D1711)+1)+1,1),"")),".0",$E1711), " ")</f>
        <v xml:space="preserve"> </v>
      </c>
      <c r="G1711" s="144"/>
      <c r="H1711" s="144"/>
      <c r="I1711" s="144"/>
      <c r="J1711" s="144"/>
      <c r="K1711" s="144"/>
      <c r="L1711" s="149" t="str" cm="1">
        <f t="array" ref="L1711">_xlfn.IFNA(
_xlfn.IFS(
AND($F1711=" ",$G1711=" ",$H1711=" "),"Please update all three: Surveyor Room Reference, Establishment Room Reference and Establishment Room Name",
AND(OR($I1711="General",$I1711="Open plan/ semi-open general",$I1711="Fitted",$I1711="Light practical (science)",$I1711="Light practical (other)",$I1711="Heavy practical (workshops)",$I1711="Heavy practical (clean)",$I1711="Large",$I1711="Storage"),$J1711=0,$K1711=0),"Please update Net Area or Non-net Area",
AND($B1711&lt;&gt;"OUT",$J1711=0,$I1711&lt;&gt;"Non-net",$M1711="85% Circulation"),"Net area not recorded for spaces with 85% circulation unusable type",
AND(OR($I1711="General",$I1711="Open plan/ semi-open general",$I1711="Fitted",$I1711="Light practical (science)",$I1711="Light practical (other)",$I1711="Heavy practical (workshops)",$I1711="Heavy practical (clean)",$I1711="Large",$I1711="Storage"),OR($J1711=0,ISBLANK($J1711))),"Net area not recorded in net spaces",
AND(OR($I1711="Non-net",$I1711="Outdoor space"),$J1711&gt;0),"Net Area Recorded in Non-net space",
AND($I1711="General",$J1711&gt;90),"This general space is over 90m2, please ensure that this space is entered as separate spaces if it usually used as separate spaces",
AND($I1711="Open plan/ semi-open general",$J1711&lt;27),"Open plan general space under 27m2",
AND(OR($K1711=0,ISBLANK($K1711)), $I1711="Non-net"),"Non-net area not recorded in non-net space"
),
" ")</f>
        <v xml:space="preserve"> </v>
      </c>
      <c r="M1711" s="144"/>
      <c r="N1711" s="144"/>
      <c r="O1711" s="144"/>
      <c r="P1711" s="144"/>
      <c r="Q1711" s="144"/>
      <c r="R1711" s="171"/>
      <c r="S1711" s="147">
        <f>NCA_Calculations!$P$1723</f>
        <v>0</v>
      </c>
      <c r="T1711" s="147">
        <f>NCA_Calculations!$Q$1723</f>
        <v>0</v>
      </c>
      <c r="U1711" s="144"/>
      <c r="V1711" s="144"/>
      <c r="W1711" s="149" t="str" cm="1">
        <f t="array" ref="W1711">_xlfn.IFNA(
_xlfn.IFS(
ISBLANK($U1711),"Missing space use.",
AND('Establishment details'!$C$14="Secondary",$V1711="Classbase"),"Invalid Status type",
AND(OR( $V1711="Classbase", $V1711="Teaching", $V1711="Early years",$V1711="SEND resourced"), NOT(ISBLANK($M1711))),"Space with status type and unusable type.",
AND($V1711= "Classbase",'Establishment details'!$C$22&gt;=10), "Classbase status is only valid in schools with a primary element.",
AND($I1711= "Large",$N1711 &gt; 3.5), "Large rooms with less than 3.5m height.",
AND(OR($V1711="Light practical (science)",$V1711="Light practical (science)",$V1711="Heavy practical (workshops)", $V1711="Heavy practical (clean)"), OR($O1711=0,ISBLANK($O1711))),"Missing sinks count for light and heavy practical spaces.",
AND($M1711 = "Other",ISBLANK($R1711)), "Invalid unusable type / missing note for other unusable type."
),
" ")</f>
        <v>Missing space use.</v>
      </c>
    </row>
    <row r="1712" spans="2:23" ht="15.75" x14ac:dyDescent="0.25">
      <c r="B1712" s="143"/>
      <c r="C1712" s="144"/>
      <c r="D1712" s="144"/>
      <c r="E1712" s="144"/>
      <c r="F1712" s="147" t="str" cm="1">
        <f t="array" ref="F1712">_xlfn.IFNA(CONCATENATE(_xlfn.IFS($D1712="Mezzanine",LEFT($D1712,1), $D1712="Ground Floor",LEFT($D1712,1),$D1712="Basment ",LEFT($D1712,1), $D1712="1st Floor", "0"&amp;LEFT($D1712,1), $D1712="2nd Floor", "0"&amp;LEFT($D1712,1), $D1712="3rd Floor", "0"&amp;LEFT($D1712,1), $D1712="4th Floor", "0"&amp;LEFT($D1712,1), $D1712="5th Floor", "0"&amp;LEFT($D1712,1), $D1712="6th Floor", "0"&amp;LEFT($D1712,1),$D1712="7th Floor", "0"&amp;LEFT($D1712,1),$D1712="8th Floor", "0"&amp;LEFT($D1712,1),$D1712="9th Floor", "0"&amp;LEFT($D1712,1),$D1712="10th Floor", LEFT($D1712,2),$D1712="11th Floor", LEFT($D1712,2),$D1712="12th Floor", LEFT($D1712,2),$D1712="13th Floor", LEFT($D1712,2), $D1712="Lower Ground", LEFT($D1712)&amp;IF(ISNUMBER(FIND(" ",$D1712)),MID($D1712,FIND(" ",$D1712)+1,1),"")&amp;IF(ISNUMBER(FIND(" ",$D1712,FIND(" ",$D1712)+1)),MID($D1712,FIND(" ",$D1712,FIND(" ",$D1712)+1)+1,1),""),$D1712="Upper Ground", LEFT($D1712)&amp;IF(ISNUMBER(FIND(" ",$D1712)),MID($D1712,FIND(" ",$D1712)+1,1),"")&amp;IF(ISNUMBER(FIND(" ",$D1712,FIND(" ",$D1712)+1)),MID($D1712,FIND(" ",$D1712,FIND(" ",$D1712)+1)+1,1),"")),".0",$E1712), " ")</f>
        <v xml:space="preserve"> </v>
      </c>
      <c r="G1712" s="144"/>
      <c r="H1712" s="144"/>
      <c r="I1712" s="144"/>
      <c r="J1712" s="144"/>
      <c r="K1712" s="144"/>
      <c r="L1712" s="149" t="str" cm="1">
        <f t="array" ref="L1712">_xlfn.IFNA(
_xlfn.IFS(
AND($F1712=" ",$G1712=" ",$H1712=" "),"Please update all three: Surveyor Room Reference, Establishment Room Reference and Establishment Room Name",
AND(OR($I1712="General",$I1712="Open plan/ semi-open general",$I1712="Fitted",$I1712="Light practical (science)",$I1712="Light practical (other)",$I1712="Heavy practical (workshops)",$I1712="Heavy practical (clean)",$I1712="Large",$I1712="Storage"),$J1712=0,$K1712=0),"Please update Net Area or Non-net Area",
AND($B1712&lt;&gt;"OUT",$J1712=0,$I1712&lt;&gt;"Non-net",$M1712="85% Circulation"),"Net area not recorded for spaces with 85% circulation unusable type",
AND(OR($I1712="General",$I1712="Open plan/ semi-open general",$I1712="Fitted",$I1712="Light practical (science)",$I1712="Light practical (other)",$I1712="Heavy practical (workshops)",$I1712="Heavy practical (clean)",$I1712="Large",$I1712="Storage"),OR($J1712=0,ISBLANK($J1712))),"Net area not recorded in net spaces",
AND(OR($I1712="Non-net",$I1712="Outdoor space"),$J1712&gt;0),"Net Area Recorded in Non-net space",
AND($I1712="General",$J1712&gt;90),"This general space is over 90m2, please ensure that this space is entered as separate spaces if it usually used as separate spaces",
AND($I1712="Open plan/ semi-open general",$J1712&lt;27),"Open plan general space under 27m2",
AND(OR($K1712=0,ISBLANK($K1712)), $I1712="Non-net"),"Non-net area not recorded in non-net space"
),
" ")</f>
        <v xml:space="preserve"> </v>
      </c>
      <c r="M1712" s="144"/>
      <c r="N1712" s="144"/>
      <c r="O1712" s="144"/>
      <c r="P1712" s="144"/>
      <c r="Q1712" s="144"/>
      <c r="R1712" s="171"/>
      <c r="S1712" s="147">
        <f>NCA_Calculations!$P$1724</f>
        <v>0</v>
      </c>
      <c r="T1712" s="147">
        <f>NCA_Calculations!$Q$1724</f>
        <v>0</v>
      </c>
      <c r="U1712" s="144"/>
      <c r="V1712" s="144"/>
      <c r="W1712" s="149" t="str" cm="1">
        <f t="array" ref="W1712">_xlfn.IFNA(
_xlfn.IFS(
ISBLANK($U1712),"Missing space use.",
AND('Establishment details'!$C$14="Secondary",$V1712="Classbase"),"Invalid Status type",
AND(OR( $V1712="Classbase", $V1712="Teaching", $V1712="Early years",$V1712="SEND resourced"), NOT(ISBLANK($M1712))),"Space with status type and unusable type.",
AND($V1712= "Classbase",'Establishment details'!$C$22&gt;=10), "Classbase status is only valid in schools with a primary element.",
AND($I1712= "Large",$N1712 &gt; 3.5), "Large rooms with less than 3.5m height.",
AND(OR($V1712="Light practical (science)",$V1712="Light practical (science)",$V1712="Heavy practical (workshops)", $V1712="Heavy practical (clean)"), OR($O1712=0,ISBLANK($O1712))),"Missing sinks count for light and heavy practical spaces.",
AND($M1712 = "Other",ISBLANK($R1712)), "Invalid unusable type / missing note for other unusable type."
),
" ")</f>
        <v>Missing space use.</v>
      </c>
    </row>
    <row r="1713" spans="2:23" ht="15.75" x14ac:dyDescent="0.25">
      <c r="B1713" s="143"/>
      <c r="C1713" s="144"/>
      <c r="D1713" s="144"/>
      <c r="E1713" s="144"/>
      <c r="F1713" s="147" t="str" cm="1">
        <f t="array" ref="F1713">_xlfn.IFNA(CONCATENATE(_xlfn.IFS($D1713="Mezzanine",LEFT($D1713,1), $D1713="Ground Floor",LEFT($D1713,1),$D1713="Basment ",LEFT($D1713,1), $D1713="1st Floor", "0"&amp;LEFT($D1713,1), $D1713="2nd Floor", "0"&amp;LEFT($D1713,1), $D1713="3rd Floor", "0"&amp;LEFT($D1713,1), $D1713="4th Floor", "0"&amp;LEFT($D1713,1), $D1713="5th Floor", "0"&amp;LEFT($D1713,1), $D1713="6th Floor", "0"&amp;LEFT($D1713,1),$D1713="7th Floor", "0"&amp;LEFT($D1713,1),$D1713="8th Floor", "0"&amp;LEFT($D1713,1),$D1713="9th Floor", "0"&amp;LEFT($D1713,1),$D1713="10th Floor", LEFT($D1713,2),$D1713="11th Floor", LEFT($D1713,2),$D1713="12th Floor", LEFT($D1713,2),$D1713="13th Floor", LEFT($D1713,2), $D1713="Lower Ground", LEFT($D1713)&amp;IF(ISNUMBER(FIND(" ",$D1713)),MID($D1713,FIND(" ",$D1713)+1,1),"")&amp;IF(ISNUMBER(FIND(" ",$D1713,FIND(" ",$D1713)+1)),MID($D1713,FIND(" ",$D1713,FIND(" ",$D1713)+1)+1,1),""),$D1713="Upper Ground", LEFT($D1713)&amp;IF(ISNUMBER(FIND(" ",$D1713)),MID($D1713,FIND(" ",$D1713)+1,1),"")&amp;IF(ISNUMBER(FIND(" ",$D1713,FIND(" ",$D1713)+1)),MID($D1713,FIND(" ",$D1713,FIND(" ",$D1713)+1)+1,1),"")),".0",$E1713), " ")</f>
        <v xml:space="preserve"> </v>
      </c>
      <c r="G1713" s="144"/>
      <c r="H1713" s="144"/>
      <c r="I1713" s="144"/>
      <c r="J1713" s="144"/>
      <c r="K1713" s="144"/>
      <c r="L1713" s="149" t="str" cm="1">
        <f t="array" ref="L1713">_xlfn.IFNA(
_xlfn.IFS(
AND($F1713=" ",$G1713=" ",$H1713=" "),"Please update all three: Surveyor Room Reference, Establishment Room Reference and Establishment Room Name",
AND(OR($I1713="General",$I1713="Open plan/ semi-open general",$I1713="Fitted",$I1713="Light practical (science)",$I1713="Light practical (other)",$I1713="Heavy practical (workshops)",$I1713="Heavy practical (clean)",$I1713="Large",$I1713="Storage"),$J1713=0,$K1713=0),"Please update Net Area or Non-net Area",
AND($B1713&lt;&gt;"OUT",$J1713=0,$I1713&lt;&gt;"Non-net",$M1713="85% Circulation"),"Net area not recorded for spaces with 85% circulation unusable type",
AND(OR($I1713="General",$I1713="Open plan/ semi-open general",$I1713="Fitted",$I1713="Light practical (science)",$I1713="Light practical (other)",$I1713="Heavy practical (workshops)",$I1713="Heavy practical (clean)",$I1713="Large",$I1713="Storage"),OR($J1713=0,ISBLANK($J1713))),"Net area not recorded in net spaces",
AND(OR($I1713="Non-net",$I1713="Outdoor space"),$J1713&gt;0),"Net Area Recorded in Non-net space",
AND($I1713="General",$J1713&gt;90),"This general space is over 90m2, please ensure that this space is entered as separate spaces if it usually used as separate spaces",
AND($I1713="Open plan/ semi-open general",$J1713&lt;27),"Open plan general space under 27m2",
AND(OR($K1713=0,ISBLANK($K1713)), $I1713="Non-net"),"Non-net area not recorded in non-net space"
),
" ")</f>
        <v xml:space="preserve"> </v>
      </c>
      <c r="M1713" s="144"/>
      <c r="N1713" s="144"/>
      <c r="O1713" s="144"/>
      <c r="P1713" s="144"/>
      <c r="Q1713" s="144"/>
      <c r="R1713" s="171"/>
      <c r="S1713" s="147">
        <f>NCA_Calculations!$P$1725</f>
        <v>0</v>
      </c>
      <c r="T1713" s="147">
        <f>NCA_Calculations!$Q$1725</f>
        <v>0</v>
      </c>
      <c r="U1713" s="144"/>
      <c r="V1713" s="144"/>
      <c r="W1713" s="149" t="str" cm="1">
        <f t="array" ref="W1713">_xlfn.IFNA(
_xlfn.IFS(
ISBLANK($U1713),"Missing space use.",
AND('Establishment details'!$C$14="Secondary",$V1713="Classbase"),"Invalid Status type",
AND(OR( $V1713="Classbase", $V1713="Teaching", $V1713="Early years",$V1713="SEND resourced"), NOT(ISBLANK($M1713))),"Space with status type and unusable type.",
AND($V1713= "Classbase",'Establishment details'!$C$22&gt;=10), "Classbase status is only valid in schools with a primary element.",
AND($I1713= "Large",$N1713 &gt; 3.5), "Large rooms with less than 3.5m height.",
AND(OR($V1713="Light practical (science)",$V1713="Light practical (science)",$V1713="Heavy practical (workshops)", $V1713="Heavy practical (clean)"), OR($O1713=0,ISBLANK($O1713))),"Missing sinks count for light and heavy practical spaces.",
AND($M1713 = "Other",ISBLANK($R1713)), "Invalid unusable type / missing note for other unusable type."
),
" ")</f>
        <v>Missing space use.</v>
      </c>
    </row>
    <row r="1714" spans="2:23" ht="15.75" x14ac:dyDescent="0.25">
      <c r="B1714" s="143"/>
      <c r="C1714" s="144"/>
      <c r="D1714" s="144"/>
      <c r="E1714" s="144"/>
      <c r="F1714" s="147" t="str" cm="1">
        <f t="array" ref="F1714">_xlfn.IFNA(CONCATENATE(_xlfn.IFS($D1714="Mezzanine",LEFT($D1714,1), $D1714="Ground Floor",LEFT($D1714,1),$D1714="Basment ",LEFT($D1714,1), $D1714="1st Floor", "0"&amp;LEFT($D1714,1), $D1714="2nd Floor", "0"&amp;LEFT($D1714,1), $D1714="3rd Floor", "0"&amp;LEFT($D1714,1), $D1714="4th Floor", "0"&amp;LEFT($D1714,1), $D1714="5th Floor", "0"&amp;LEFT($D1714,1), $D1714="6th Floor", "0"&amp;LEFT($D1714,1),$D1714="7th Floor", "0"&amp;LEFT($D1714,1),$D1714="8th Floor", "0"&amp;LEFT($D1714,1),$D1714="9th Floor", "0"&amp;LEFT($D1714,1),$D1714="10th Floor", LEFT($D1714,2),$D1714="11th Floor", LEFT($D1714,2),$D1714="12th Floor", LEFT($D1714,2),$D1714="13th Floor", LEFT($D1714,2), $D1714="Lower Ground", LEFT($D1714)&amp;IF(ISNUMBER(FIND(" ",$D1714)),MID($D1714,FIND(" ",$D1714)+1,1),"")&amp;IF(ISNUMBER(FIND(" ",$D1714,FIND(" ",$D1714)+1)),MID($D1714,FIND(" ",$D1714,FIND(" ",$D1714)+1)+1,1),""),$D1714="Upper Ground", LEFT($D1714)&amp;IF(ISNUMBER(FIND(" ",$D1714)),MID($D1714,FIND(" ",$D1714)+1,1),"")&amp;IF(ISNUMBER(FIND(" ",$D1714,FIND(" ",$D1714)+1)),MID($D1714,FIND(" ",$D1714,FIND(" ",$D1714)+1)+1,1),"")),".0",$E1714), " ")</f>
        <v xml:space="preserve"> </v>
      </c>
      <c r="G1714" s="144"/>
      <c r="H1714" s="144"/>
      <c r="I1714" s="144"/>
      <c r="J1714" s="144"/>
      <c r="K1714" s="144"/>
      <c r="L1714" s="149" t="str" cm="1">
        <f t="array" ref="L1714">_xlfn.IFNA(
_xlfn.IFS(
AND($F1714=" ",$G1714=" ",$H1714=" "),"Please update all three: Surveyor Room Reference, Establishment Room Reference and Establishment Room Name",
AND(OR($I1714="General",$I1714="Open plan/ semi-open general",$I1714="Fitted",$I1714="Light practical (science)",$I1714="Light practical (other)",$I1714="Heavy practical (workshops)",$I1714="Heavy practical (clean)",$I1714="Large",$I1714="Storage"),$J1714=0,$K1714=0),"Please update Net Area or Non-net Area",
AND($B1714&lt;&gt;"OUT",$J1714=0,$I1714&lt;&gt;"Non-net",$M1714="85% Circulation"),"Net area not recorded for spaces with 85% circulation unusable type",
AND(OR($I1714="General",$I1714="Open plan/ semi-open general",$I1714="Fitted",$I1714="Light practical (science)",$I1714="Light practical (other)",$I1714="Heavy practical (workshops)",$I1714="Heavy practical (clean)",$I1714="Large",$I1714="Storage"),OR($J1714=0,ISBLANK($J1714))),"Net area not recorded in net spaces",
AND(OR($I1714="Non-net",$I1714="Outdoor space"),$J1714&gt;0),"Net Area Recorded in Non-net space",
AND($I1714="General",$J1714&gt;90),"This general space is over 90m2, please ensure that this space is entered as separate spaces if it usually used as separate spaces",
AND($I1714="Open plan/ semi-open general",$J1714&lt;27),"Open plan general space under 27m2",
AND(OR($K1714=0,ISBLANK($K1714)), $I1714="Non-net"),"Non-net area not recorded in non-net space"
),
" ")</f>
        <v xml:space="preserve"> </v>
      </c>
      <c r="M1714" s="144"/>
      <c r="N1714" s="144"/>
      <c r="O1714" s="144"/>
      <c r="P1714" s="144"/>
      <c r="Q1714" s="144"/>
      <c r="R1714" s="171"/>
      <c r="S1714" s="147">
        <f>NCA_Calculations!$P$1726</f>
        <v>0</v>
      </c>
      <c r="T1714" s="147">
        <f>NCA_Calculations!$Q$1726</f>
        <v>0</v>
      </c>
      <c r="U1714" s="144"/>
      <c r="V1714" s="144"/>
      <c r="W1714" s="149" t="str" cm="1">
        <f t="array" ref="W1714">_xlfn.IFNA(
_xlfn.IFS(
ISBLANK($U1714),"Missing space use.",
AND('Establishment details'!$C$14="Secondary",$V1714="Classbase"),"Invalid Status type",
AND(OR( $V1714="Classbase", $V1714="Teaching", $V1714="Early years",$V1714="SEND resourced"), NOT(ISBLANK($M1714))),"Space with status type and unusable type.",
AND($V1714= "Classbase",'Establishment details'!$C$22&gt;=10), "Classbase status is only valid in schools with a primary element.",
AND($I1714= "Large",$N1714 &gt; 3.5), "Large rooms with less than 3.5m height.",
AND(OR($V1714="Light practical (science)",$V1714="Light practical (science)",$V1714="Heavy practical (workshops)", $V1714="Heavy practical (clean)"), OR($O1714=0,ISBLANK($O1714))),"Missing sinks count for light and heavy practical spaces.",
AND($M1714 = "Other",ISBLANK($R1714)), "Invalid unusable type / missing note for other unusable type."
),
" ")</f>
        <v>Missing space use.</v>
      </c>
    </row>
    <row r="1715" spans="2:23" ht="15.75" x14ac:dyDescent="0.25">
      <c r="B1715" s="143"/>
      <c r="C1715" s="144"/>
      <c r="D1715" s="144"/>
      <c r="E1715" s="144"/>
      <c r="F1715" s="147" t="str" cm="1">
        <f t="array" ref="F1715">_xlfn.IFNA(CONCATENATE(_xlfn.IFS($D1715="Mezzanine",LEFT($D1715,1), $D1715="Ground Floor",LEFT($D1715,1),$D1715="Basment ",LEFT($D1715,1), $D1715="1st Floor", "0"&amp;LEFT($D1715,1), $D1715="2nd Floor", "0"&amp;LEFT($D1715,1), $D1715="3rd Floor", "0"&amp;LEFT($D1715,1), $D1715="4th Floor", "0"&amp;LEFT($D1715,1), $D1715="5th Floor", "0"&amp;LEFT($D1715,1), $D1715="6th Floor", "0"&amp;LEFT($D1715,1),$D1715="7th Floor", "0"&amp;LEFT($D1715,1),$D1715="8th Floor", "0"&amp;LEFT($D1715,1),$D1715="9th Floor", "0"&amp;LEFT($D1715,1),$D1715="10th Floor", LEFT($D1715,2),$D1715="11th Floor", LEFT($D1715,2),$D1715="12th Floor", LEFT($D1715,2),$D1715="13th Floor", LEFT($D1715,2), $D1715="Lower Ground", LEFT($D1715)&amp;IF(ISNUMBER(FIND(" ",$D1715)),MID($D1715,FIND(" ",$D1715)+1,1),"")&amp;IF(ISNUMBER(FIND(" ",$D1715,FIND(" ",$D1715)+1)),MID($D1715,FIND(" ",$D1715,FIND(" ",$D1715)+1)+1,1),""),$D1715="Upper Ground", LEFT($D1715)&amp;IF(ISNUMBER(FIND(" ",$D1715)),MID($D1715,FIND(" ",$D1715)+1,1),"")&amp;IF(ISNUMBER(FIND(" ",$D1715,FIND(" ",$D1715)+1)),MID($D1715,FIND(" ",$D1715,FIND(" ",$D1715)+1)+1,1),"")),".0",$E1715), " ")</f>
        <v xml:space="preserve"> </v>
      </c>
      <c r="G1715" s="144"/>
      <c r="H1715" s="144"/>
      <c r="I1715" s="144"/>
      <c r="J1715" s="144"/>
      <c r="K1715" s="144"/>
      <c r="L1715" s="149" t="str" cm="1">
        <f t="array" ref="L1715">_xlfn.IFNA(
_xlfn.IFS(
AND($F1715=" ",$G1715=" ",$H1715=" "),"Please update all three: Surveyor Room Reference, Establishment Room Reference and Establishment Room Name",
AND(OR($I1715="General",$I1715="Open plan/ semi-open general",$I1715="Fitted",$I1715="Light practical (science)",$I1715="Light practical (other)",$I1715="Heavy practical (workshops)",$I1715="Heavy practical (clean)",$I1715="Large",$I1715="Storage"),$J1715=0,$K1715=0),"Please update Net Area or Non-net Area",
AND($B1715&lt;&gt;"OUT",$J1715=0,$I1715&lt;&gt;"Non-net",$M1715="85% Circulation"),"Net area not recorded for spaces with 85% circulation unusable type",
AND(OR($I1715="General",$I1715="Open plan/ semi-open general",$I1715="Fitted",$I1715="Light practical (science)",$I1715="Light practical (other)",$I1715="Heavy practical (workshops)",$I1715="Heavy practical (clean)",$I1715="Large",$I1715="Storage"),OR($J1715=0,ISBLANK($J1715))),"Net area not recorded in net spaces",
AND(OR($I1715="Non-net",$I1715="Outdoor space"),$J1715&gt;0),"Net Area Recorded in Non-net space",
AND($I1715="General",$J1715&gt;90),"This general space is over 90m2, please ensure that this space is entered as separate spaces if it usually used as separate spaces",
AND($I1715="Open plan/ semi-open general",$J1715&lt;27),"Open plan general space under 27m2",
AND(OR($K1715=0,ISBLANK($K1715)), $I1715="Non-net"),"Non-net area not recorded in non-net space"
),
" ")</f>
        <v xml:space="preserve"> </v>
      </c>
      <c r="M1715" s="144"/>
      <c r="N1715" s="144"/>
      <c r="O1715" s="144"/>
      <c r="P1715" s="144"/>
      <c r="Q1715" s="144"/>
      <c r="R1715" s="171"/>
      <c r="S1715" s="147">
        <f>NCA_Calculations!$P$1727</f>
        <v>0</v>
      </c>
      <c r="T1715" s="147">
        <f>NCA_Calculations!$Q$1727</f>
        <v>0</v>
      </c>
      <c r="U1715" s="144"/>
      <c r="V1715" s="144"/>
      <c r="W1715" s="149" t="str" cm="1">
        <f t="array" ref="W1715">_xlfn.IFNA(
_xlfn.IFS(
ISBLANK($U1715),"Missing space use.",
AND('Establishment details'!$C$14="Secondary",$V1715="Classbase"),"Invalid Status type",
AND(OR( $V1715="Classbase", $V1715="Teaching", $V1715="Early years",$V1715="SEND resourced"), NOT(ISBLANK($M1715))),"Space with status type and unusable type.",
AND($V1715= "Classbase",'Establishment details'!$C$22&gt;=10), "Classbase status is only valid in schools with a primary element.",
AND($I1715= "Large",$N1715 &gt; 3.5), "Large rooms with less than 3.5m height.",
AND(OR($V1715="Light practical (science)",$V1715="Light practical (science)",$V1715="Heavy practical (workshops)", $V1715="Heavy practical (clean)"), OR($O1715=0,ISBLANK($O1715))),"Missing sinks count for light and heavy practical spaces.",
AND($M1715 = "Other",ISBLANK($R1715)), "Invalid unusable type / missing note for other unusable type."
),
" ")</f>
        <v>Missing space use.</v>
      </c>
    </row>
    <row r="1716" spans="2:23" ht="15.75" x14ac:dyDescent="0.25">
      <c r="B1716" s="143"/>
      <c r="C1716" s="144"/>
      <c r="D1716" s="144"/>
      <c r="E1716" s="144"/>
      <c r="F1716" s="147" t="str" cm="1">
        <f t="array" ref="F1716">_xlfn.IFNA(CONCATENATE(_xlfn.IFS($D1716="Mezzanine",LEFT($D1716,1), $D1716="Ground Floor",LEFT($D1716,1),$D1716="Basment ",LEFT($D1716,1), $D1716="1st Floor", "0"&amp;LEFT($D1716,1), $D1716="2nd Floor", "0"&amp;LEFT($D1716,1), $D1716="3rd Floor", "0"&amp;LEFT($D1716,1), $D1716="4th Floor", "0"&amp;LEFT($D1716,1), $D1716="5th Floor", "0"&amp;LEFT($D1716,1), $D1716="6th Floor", "0"&amp;LEFT($D1716,1),$D1716="7th Floor", "0"&amp;LEFT($D1716,1),$D1716="8th Floor", "0"&amp;LEFT($D1716,1),$D1716="9th Floor", "0"&amp;LEFT($D1716,1),$D1716="10th Floor", LEFT($D1716,2),$D1716="11th Floor", LEFT($D1716,2),$D1716="12th Floor", LEFT($D1716,2),$D1716="13th Floor", LEFT($D1716,2), $D1716="Lower Ground", LEFT($D1716)&amp;IF(ISNUMBER(FIND(" ",$D1716)),MID($D1716,FIND(" ",$D1716)+1,1),"")&amp;IF(ISNUMBER(FIND(" ",$D1716,FIND(" ",$D1716)+1)),MID($D1716,FIND(" ",$D1716,FIND(" ",$D1716)+1)+1,1),""),$D1716="Upper Ground", LEFT($D1716)&amp;IF(ISNUMBER(FIND(" ",$D1716)),MID($D1716,FIND(" ",$D1716)+1,1),"")&amp;IF(ISNUMBER(FIND(" ",$D1716,FIND(" ",$D1716)+1)),MID($D1716,FIND(" ",$D1716,FIND(" ",$D1716)+1)+1,1),"")),".0",$E1716), " ")</f>
        <v xml:space="preserve"> </v>
      </c>
      <c r="G1716" s="144"/>
      <c r="H1716" s="144"/>
      <c r="I1716" s="144"/>
      <c r="J1716" s="144"/>
      <c r="K1716" s="144"/>
      <c r="L1716" s="149" t="str" cm="1">
        <f t="array" ref="L1716">_xlfn.IFNA(
_xlfn.IFS(
AND($F1716=" ",$G1716=" ",$H1716=" "),"Please update all three: Surveyor Room Reference, Establishment Room Reference and Establishment Room Name",
AND(OR($I1716="General",$I1716="Open plan/ semi-open general",$I1716="Fitted",$I1716="Light practical (science)",$I1716="Light practical (other)",$I1716="Heavy practical (workshops)",$I1716="Heavy practical (clean)",$I1716="Large",$I1716="Storage"),$J1716=0,$K1716=0),"Please update Net Area or Non-net Area",
AND($B1716&lt;&gt;"OUT",$J1716=0,$I1716&lt;&gt;"Non-net",$M1716="85% Circulation"),"Net area not recorded for spaces with 85% circulation unusable type",
AND(OR($I1716="General",$I1716="Open plan/ semi-open general",$I1716="Fitted",$I1716="Light practical (science)",$I1716="Light practical (other)",$I1716="Heavy practical (workshops)",$I1716="Heavy practical (clean)",$I1716="Large",$I1716="Storage"),OR($J1716=0,ISBLANK($J1716))),"Net area not recorded in net spaces",
AND(OR($I1716="Non-net",$I1716="Outdoor space"),$J1716&gt;0),"Net Area Recorded in Non-net space",
AND($I1716="General",$J1716&gt;90),"This general space is over 90m2, please ensure that this space is entered as separate spaces if it usually used as separate spaces",
AND($I1716="Open plan/ semi-open general",$J1716&lt;27),"Open plan general space under 27m2",
AND(OR($K1716=0,ISBLANK($K1716)), $I1716="Non-net"),"Non-net area not recorded in non-net space"
),
" ")</f>
        <v xml:space="preserve"> </v>
      </c>
      <c r="M1716" s="144"/>
      <c r="N1716" s="144"/>
      <c r="O1716" s="144"/>
      <c r="P1716" s="144"/>
      <c r="Q1716" s="144"/>
      <c r="R1716" s="171"/>
      <c r="S1716" s="147">
        <f>NCA_Calculations!$P$1728</f>
        <v>0</v>
      </c>
      <c r="T1716" s="147">
        <f>NCA_Calculations!$Q$1728</f>
        <v>0</v>
      </c>
      <c r="U1716" s="144"/>
      <c r="V1716" s="144"/>
      <c r="W1716" s="149" t="str" cm="1">
        <f t="array" ref="W1716">_xlfn.IFNA(
_xlfn.IFS(
ISBLANK($U1716),"Missing space use.",
AND('Establishment details'!$C$14="Secondary",$V1716="Classbase"),"Invalid Status type",
AND(OR( $V1716="Classbase", $V1716="Teaching", $V1716="Early years",$V1716="SEND resourced"), NOT(ISBLANK($M1716))),"Space with status type and unusable type.",
AND($V1716= "Classbase",'Establishment details'!$C$22&gt;=10), "Classbase status is only valid in schools with a primary element.",
AND($I1716= "Large",$N1716 &gt; 3.5), "Large rooms with less than 3.5m height.",
AND(OR($V1716="Light practical (science)",$V1716="Light practical (science)",$V1716="Heavy practical (workshops)", $V1716="Heavy practical (clean)"), OR($O1716=0,ISBLANK($O1716))),"Missing sinks count for light and heavy practical spaces.",
AND($M1716 = "Other",ISBLANK($R1716)), "Invalid unusable type / missing note for other unusable type."
),
" ")</f>
        <v>Missing space use.</v>
      </c>
    </row>
    <row r="1717" spans="2:23" ht="15.75" x14ac:dyDescent="0.25">
      <c r="B1717" s="143"/>
      <c r="C1717" s="144"/>
      <c r="D1717" s="144"/>
      <c r="E1717" s="144"/>
      <c r="F1717" s="147" t="str" cm="1">
        <f t="array" ref="F1717">_xlfn.IFNA(CONCATENATE(_xlfn.IFS($D1717="Mezzanine",LEFT($D1717,1), $D1717="Ground Floor",LEFT($D1717,1),$D1717="Basment ",LEFT($D1717,1), $D1717="1st Floor", "0"&amp;LEFT($D1717,1), $D1717="2nd Floor", "0"&amp;LEFT($D1717,1), $D1717="3rd Floor", "0"&amp;LEFT($D1717,1), $D1717="4th Floor", "0"&amp;LEFT($D1717,1), $D1717="5th Floor", "0"&amp;LEFT($D1717,1), $D1717="6th Floor", "0"&amp;LEFT($D1717,1),$D1717="7th Floor", "0"&amp;LEFT($D1717,1),$D1717="8th Floor", "0"&amp;LEFT($D1717,1),$D1717="9th Floor", "0"&amp;LEFT($D1717,1),$D1717="10th Floor", LEFT($D1717,2),$D1717="11th Floor", LEFT($D1717,2),$D1717="12th Floor", LEFT($D1717,2),$D1717="13th Floor", LEFT($D1717,2), $D1717="Lower Ground", LEFT($D1717)&amp;IF(ISNUMBER(FIND(" ",$D1717)),MID($D1717,FIND(" ",$D1717)+1,1),"")&amp;IF(ISNUMBER(FIND(" ",$D1717,FIND(" ",$D1717)+1)),MID($D1717,FIND(" ",$D1717,FIND(" ",$D1717)+1)+1,1),""),$D1717="Upper Ground", LEFT($D1717)&amp;IF(ISNUMBER(FIND(" ",$D1717)),MID($D1717,FIND(" ",$D1717)+1,1),"")&amp;IF(ISNUMBER(FIND(" ",$D1717,FIND(" ",$D1717)+1)),MID($D1717,FIND(" ",$D1717,FIND(" ",$D1717)+1)+1,1),"")),".0",$E1717), " ")</f>
        <v xml:space="preserve"> </v>
      </c>
      <c r="G1717" s="144"/>
      <c r="H1717" s="144"/>
      <c r="I1717" s="144"/>
      <c r="J1717" s="144"/>
      <c r="K1717" s="144"/>
      <c r="L1717" s="149" t="str" cm="1">
        <f t="array" ref="L1717">_xlfn.IFNA(
_xlfn.IFS(
AND($F1717=" ",$G1717=" ",$H1717=" "),"Please update all three: Surveyor Room Reference, Establishment Room Reference and Establishment Room Name",
AND(OR($I1717="General",$I1717="Open plan/ semi-open general",$I1717="Fitted",$I1717="Light practical (science)",$I1717="Light practical (other)",$I1717="Heavy practical (workshops)",$I1717="Heavy practical (clean)",$I1717="Large",$I1717="Storage"),$J1717=0,$K1717=0),"Please update Net Area or Non-net Area",
AND($B1717&lt;&gt;"OUT",$J1717=0,$I1717&lt;&gt;"Non-net",$M1717="85% Circulation"),"Net area not recorded for spaces with 85% circulation unusable type",
AND(OR($I1717="General",$I1717="Open plan/ semi-open general",$I1717="Fitted",$I1717="Light practical (science)",$I1717="Light practical (other)",$I1717="Heavy practical (workshops)",$I1717="Heavy practical (clean)",$I1717="Large",$I1717="Storage"),OR($J1717=0,ISBLANK($J1717))),"Net area not recorded in net spaces",
AND(OR($I1717="Non-net",$I1717="Outdoor space"),$J1717&gt;0),"Net Area Recorded in Non-net space",
AND($I1717="General",$J1717&gt;90),"This general space is over 90m2, please ensure that this space is entered as separate spaces if it usually used as separate spaces",
AND($I1717="Open plan/ semi-open general",$J1717&lt;27),"Open plan general space under 27m2",
AND(OR($K1717=0,ISBLANK($K1717)), $I1717="Non-net"),"Non-net area not recorded in non-net space"
),
" ")</f>
        <v xml:space="preserve"> </v>
      </c>
      <c r="M1717" s="144"/>
      <c r="N1717" s="144"/>
      <c r="O1717" s="144"/>
      <c r="P1717" s="144"/>
      <c r="Q1717" s="144"/>
      <c r="R1717" s="171"/>
      <c r="S1717" s="147">
        <f>NCA_Calculations!$P$1729</f>
        <v>0</v>
      </c>
      <c r="T1717" s="147">
        <f>NCA_Calculations!$Q$1729</f>
        <v>0</v>
      </c>
      <c r="U1717" s="144"/>
      <c r="V1717" s="144"/>
      <c r="W1717" s="149" t="str" cm="1">
        <f t="array" ref="W1717">_xlfn.IFNA(
_xlfn.IFS(
ISBLANK($U1717),"Missing space use.",
AND('Establishment details'!$C$14="Secondary",$V1717="Classbase"),"Invalid Status type",
AND(OR( $V1717="Classbase", $V1717="Teaching", $V1717="Early years",$V1717="SEND resourced"), NOT(ISBLANK($M1717))),"Space with status type and unusable type.",
AND($V1717= "Classbase",'Establishment details'!$C$22&gt;=10), "Classbase status is only valid in schools with a primary element.",
AND($I1717= "Large",$N1717 &gt; 3.5), "Large rooms with less than 3.5m height.",
AND(OR($V1717="Light practical (science)",$V1717="Light practical (science)",$V1717="Heavy practical (workshops)", $V1717="Heavy practical (clean)"), OR($O1717=0,ISBLANK($O1717))),"Missing sinks count for light and heavy practical spaces.",
AND($M1717 = "Other",ISBLANK($R1717)), "Invalid unusable type / missing note for other unusable type."
),
" ")</f>
        <v>Missing space use.</v>
      </c>
    </row>
    <row r="1718" spans="2:23" ht="15.75" x14ac:dyDescent="0.25">
      <c r="B1718" s="143"/>
      <c r="C1718" s="144"/>
      <c r="D1718" s="144"/>
      <c r="E1718" s="144"/>
      <c r="F1718" s="147" t="str" cm="1">
        <f t="array" ref="F1718">_xlfn.IFNA(CONCATENATE(_xlfn.IFS($D1718="Mezzanine",LEFT($D1718,1), $D1718="Ground Floor",LEFT($D1718,1),$D1718="Basment ",LEFT($D1718,1), $D1718="1st Floor", "0"&amp;LEFT($D1718,1), $D1718="2nd Floor", "0"&amp;LEFT($D1718,1), $D1718="3rd Floor", "0"&amp;LEFT($D1718,1), $D1718="4th Floor", "0"&amp;LEFT($D1718,1), $D1718="5th Floor", "0"&amp;LEFT($D1718,1), $D1718="6th Floor", "0"&amp;LEFT($D1718,1),$D1718="7th Floor", "0"&amp;LEFT($D1718,1),$D1718="8th Floor", "0"&amp;LEFT($D1718,1),$D1718="9th Floor", "0"&amp;LEFT($D1718,1),$D1718="10th Floor", LEFT($D1718,2),$D1718="11th Floor", LEFT($D1718,2),$D1718="12th Floor", LEFT($D1718,2),$D1718="13th Floor", LEFT($D1718,2), $D1718="Lower Ground", LEFT($D1718)&amp;IF(ISNUMBER(FIND(" ",$D1718)),MID($D1718,FIND(" ",$D1718)+1,1),"")&amp;IF(ISNUMBER(FIND(" ",$D1718,FIND(" ",$D1718)+1)),MID($D1718,FIND(" ",$D1718,FIND(" ",$D1718)+1)+1,1),""),$D1718="Upper Ground", LEFT($D1718)&amp;IF(ISNUMBER(FIND(" ",$D1718)),MID($D1718,FIND(" ",$D1718)+1,1),"")&amp;IF(ISNUMBER(FIND(" ",$D1718,FIND(" ",$D1718)+1)),MID($D1718,FIND(" ",$D1718,FIND(" ",$D1718)+1)+1,1),"")),".0",$E1718), " ")</f>
        <v xml:space="preserve"> </v>
      </c>
      <c r="G1718" s="144"/>
      <c r="H1718" s="144"/>
      <c r="I1718" s="144"/>
      <c r="J1718" s="144"/>
      <c r="K1718" s="144"/>
      <c r="L1718" s="149" t="str" cm="1">
        <f t="array" ref="L1718">_xlfn.IFNA(
_xlfn.IFS(
AND($F1718=" ",$G1718=" ",$H1718=" "),"Please update all three: Surveyor Room Reference, Establishment Room Reference and Establishment Room Name",
AND(OR($I1718="General",$I1718="Open plan/ semi-open general",$I1718="Fitted",$I1718="Light practical (science)",$I1718="Light practical (other)",$I1718="Heavy practical (workshops)",$I1718="Heavy practical (clean)",$I1718="Large",$I1718="Storage"),$J1718=0,$K1718=0),"Please update Net Area or Non-net Area",
AND($B1718&lt;&gt;"OUT",$J1718=0,$I1718&lt;&gt;"Non-net",$M1718="85% Circulation"),"Net area not recorded for spaces with 85% circulation unusable type",
AND(OR($I1718="General",$I1718="Open plan/ semi-open general",$I1718="Fitted",$I1718="Light practical (science)",$I1718="Light practical (other)",$I1718="Heavy practical (workshops)",$I1718="Heavy practical (clean)",$I1718="Large",$I1718="Storage"),OR($J1718=0,ISBLANK($J1718))),"Net area not recorded in net spaces",
AND(OR($I1718="Non-net",$I1718="Outdoor space"),$J1718&gt;0),"Net Area Recorded in Non-net space",
AND($I1718="General",$J1718&gt;90),"This general space is over 90m2, please ensure that this space is entered as separate spaces if it usually used as separate spaces",
AND($I1718="Open plan/ semi-open general",$J1718&lt;27),"Open plan general space under 27m2",
AND(OR($K1718=0,ISBLANK($K1718)), $I1718="Non-net"),"Non-net area not recorded in non-net space"
),
" ")</f>
        <v xml:space="preserve"> </v>
      </c>
      <c r="M1718" s="144"/>
      <c r="N1718" s="144"/>
      <c r="O1718" s="144"/>
      <c r="P1718" s="144"/>
      <c r="Q1718" s="144"/>
      <c r="R1718" s="171"/>
      <c r="S1718" s="147">
        <f>NCA_Calculations!$P$1730</f>
        <v>0</v>
      </c>
      <c r="T1718" s="147">
        <f>NCA_Calculations!$Q$1730</f>
        <v>0</v>
      </c>
      <c r="U1718" s="144"/>
      <c r="V1718" s="144"/>
      <c r="W1718" s="149" t="str" cm="1">
        <f t="array" ref="W1718">_xlfn.IFNA(
_xlfn.IFS(
ISBLANK($U1718),"Missing space use.",
AND('Establishment details'!$C$14="Secondary",$V1718="Classbase"),"Invalid Status type",
AND(OR( $V1718="Classbase", $V1718="Teaching", $V1718="Early years",$V1718="SEND resourced"), NOT(ISBLANK($M1718))),"Space with status type and unusable type.",
AND($V1718= "Classbase",'Establishment details'!$C$22&gt;=10), "Classbase status is only valid in schools with a primary element.",
AND($I1718= "Large",$N1718 &gt; 3.5), "Large rooms with less than 3.5m height.",
AND(OR($V1718="Light practical (science)",$V1718="Light practical (science)",$V1718="Heavy practical (workshops)", $V1718="Heavy practical (clean)"), OR($O1718=0,ISBLANK($O1718))),"Missing sinks count for light and heavy practical spaces.",
AND($M1718 = "Other",ISBLANK($R1718)), "Invalid unusable type / missing note for other unusable type."
),
" ")</f>
        <v>Missing space use.</v>
      </c>
    </row>
    <row r="1719" spans="2:23" ht="15.75" x14ac:dyDescent="0.25">
      <c r="B1719" s="143"/>
      <c r="C1719" s="144"/>
      <c r="D1719" s="144"/>
      <c r="E1719" s="144"/>
      <c r="F1719" s="147" t="str" cm="1">
        <f t="array" ref="F1719">_xlfn.IFNA(CONCATENATE(_xlfn.IFS($D1719="Mezzanine",LEFT($D1719,1), $D1719="Ground Floor",LEFT($D1719,1),$D1719="Basment ",LEFT($D1719,1), $D1719="1st Floor", "0"&amp;LEFT($D1719,1), $D1719="2nd Floor", "0"&amp;LEFT($D1719,1), $D1719="3rd Floor", "0"&amp;LEFT($D1719,1), $D1719="4th Floor", "0"&amp;LEFT($D1719,1), $D1719="5th Floor", "0"&amp;LEFT($D1719,1), $D1719="6th Floor", "0"&amp;LEFT($D1719,1),$D1719="7th Floor", "0"&amp;LEFT($D1719,1),$D1719="8th Floor", "0"&amp;LEFT($D1719,1),$D1719="9th Floor", "0"&amp;LEFT($D1719,1),$D1719="10th Floor", LEFT($D1719,2),$D1719="11th Floor", LEFT($D1719,2),$D1719="12th Floor", LEFT($D1719,2),$D1719="13th Floor", LEFT($D1719,2), $D1719="Lower Ground", LEFT($D1719)&amp;IF(ISNUMBER(FIND(" ",$D1719)),MID($D1719,FIND(" ",$D1719)+1,1),"")&amp;IF(ISNUMBER(FIND(" ",$D1719,FIND(" ",$D1719)+1)),MID($D1719,FIND(" ",$D1719,FIND(" ",$D1719)+1)+1,1),""),$D1719="Upper Ground", LEFT($D1719)&amp;IF(ISNUMBER(FIND(" ",$D1719)),MID($D1719,FIND(" ",$D1719)+1,1),"")&amp;IF(ISNUMBER(FIND(" ",$D1719,FIND(" ",$D1719)+1)),MID($D1719,FIND(" ",$D1719,FIND(" ",$D1719)+1)+1,1),"")),".0",$E1719), " ")</f>
        <v xml:space="preserve"> </v>
      </c>
      <c r="G1719" s="144"/>
      <c r="H1719" s="144"/>
      <c r="I1719" s="144"/>
      <c r="J1719" s="144"/>
      <c r="K1719" s="144"/>
      <c r="L1719" s="149" t="str" cm="1">
        <f t="array" ref="L1719">_xlfn.IFNA(
_xlfn.IFS(
AND($F1719=" ",$G1719=" ",$H1719=" "),"Please update all three: Surveyor Room Reference, Establishment Room Reference and Establishment Room Name",
AND(OR($I1719="General",$I1719="Open plan/ semi-open general",$I1719="Fitted",$I1719="Light practical (science)",$I1719="Light practical (other)",$I1719="Heavy practical (workshops)",$I1719="Heavy practical (clean)",$I1719="Large",$I1719="Storage"),$J1719=0,$K1719=0),"Please update Net Area or Non-net Area",
AND($B1719&lt;&gt;"OUT",$J1719=0,$I1719&lt;&gt;"Non-net",$M1719="85% Circulation"),"Net area not recorded for spaces with 85% circulation unusable type",
AND(OR($I1719="General",$I1719="Open plan/ semi-open general",$I1719="Fitted",$I1719="Light practical (science)",$I1719="Light practical (other)",$I1719="Heavy practical (workshops)",$I1719="Heavy practical (clean)",$I1719="Large",$I1719="Storage"),OR($J1719=0,ISBLANK($J1719))),"Net area not recorded in net spaces",
AND(OR($I1719="Non-net",$I1719="Outdoor space"),$J1719&gt;0),"Net Area Recorded in Non-net space",
AND($I1719="General",$J1719&gt;90),"This general space is over 90m2, please ensure that this space is entered as separate spaces if it usually used as separate spaces",
AND($I1719="Open plan/ semi-open general",$J1719&lt;27),"Open plan general space under 27m2",
AND(OR($K1719=0,ISBLANK($K1719)), $I1719="Non-net"),"Non-net area not recorded in non-net space"
),
" ")</f>
        <v xml:space="preserve"> </v>
      </c>
      <c r="M1719" s="144"/>
      <c r="N1719" s="144"/>
      <c r="O1719" s="144"/>
      <c r="P1719" s="144"/>
      <c r="Q1719" s="144"/>
      <c r="R1719" s="171"/>
      <c r="S1719" s="147">
        <f>NCA_Calculations!$P$1731</f>
        <v>0</v>
      </c>
      <c r="T1719" s="147">
        <f>NCA_Calculations!$Q$1731</f>
        <v>0</v>
      </c>
      <c r="U1719" s="144"/>
      <c r="V1719" s="144"/>
      <c r="W1719" s="149" t="str" cm="1">
        <f t="array" ref="W1719">_xlfn.IFNA(
_xlfn.IFS(
ISBLANK($U1719),"Missing space use.",
AND('Establishment details'!$C$14="Secondary",$V1719="Classbase"),"Invalid Status type",
AND(OR( $V1719="Classbase", $V1719="Teaching", $V1719="Early years",$V1719="SEND resourced"), NOT(ISBLANK($M1719))),"Space with status type and unusable type.",
AND($V1719= "Classbase",'Establishment details'!$C$22&gt;=10), "Classbase status is only valid in schools with a primary element.",
AND($I1719= "Large",$N1719 &gt; 3.5), "Large rooms with less than 3.5m height.",
AND(OR($V1719="Light practical (science)",$V1719="Light practical (science)",$V1719="Heavy practical (workshops)", $V1719="Heavy practical (clean)"), OR($O1719=0,ISBLANK($O1719))),"Missing sinks count for light and heavy practical spaces.",
AND($M1719 = "Other",ISBLANK($R1719)), "Invalid unusable type / missing note for other unusable type."
),
" ")</f>
        <v>Missing space use.</v>
      </c>
    </row>
    <row r="1720" spans="2:23" ht="15.75" x14ac:dyDescent="0.25">
      <c r="B1720" s="143"/>
      <c r="C1720" s="144"/>
      <c r="D1720" s="144"/>
      <c r="E1720" s="144"/>
      <c r="F1720" s="147" t="str" cm="1">
        <f t="array" ref="F1720">_xlfn.IFNA(CONCATENATE(_xlfn.IFS($D1720="Mezzanine",LEFT($D1720,1), $D1720="Ground Floor",LEFT($D1720,1),$D1720="Basment ",LEFT($D1720,1), $D1720="1st Floor", "0"&amp;LEFT($D1720,1), $D1720="2nd Floor", "0"&amp;LEFT($D1720,1), $D1720="3rd Floor", "0"&amp;LEFT($D1720,1), $D1720="4th Floor", "0"&amp;LEFT($D1720,1), $D1720="5th Floor", "0"&amp;LEFT($D1720,1), $D1720="6th Floor", "0"&amp;LEFT($D1720,1),$D1720="7th Floor", "0"&amp;LEFT($D1720,1),$D1720="8th Floor", "0"&amp;LEFT($D1720,1),$D1720="9th Floor", "0"&amp;LEFT($D1720,1),$D1720="10th Floor", LEFT($D1720,2),$D1720="11th Floor", LEFT($D1720,2),$D1720="12th Floor", LEFT($D1720,2),$D1720="13th Floor", LEFT($D1720,2), $D1720="Lower Ground", LEFT($D1720)&amp;IF(ISNUMBER(FIND(" ",$D1720)),MID($D1720,FIND(" ",$D1720)+1,1),"")&amp;IF(ISNUMBER(FIND(" ",$D1720,FIND(" ",$D1720)+1)),MID($D1720,FIND(" ",$D1720,FIND(" ",$D1720)+1)+1,1),""),$D1720="Upper Ground", LEFT($D1720)&amp;IF(ISNUMBER(FIND(" ",$D1720)),MID($D1720,FIND(" ",$D1720)+1,1),"")&amp;IF(ISNUMBER(FIND(" ",$D1720,FIND(" ",$D1720)+1)),MID($D1720,FIND(" ",$D1720,FIND(" ",$D1720)+1)+1,1),"")),".0",$E1720), " ")</f>
        <v xml:space="preserve"> </v>
      </c>
      <c r="G1720" s="144"/>
      <c r="H1720" s="144"/>
      <c r="I1720" s="144"/>
      <c r="J1720" s="144"/>
      <c r="K1720" s="144"/>
      <c r="L1720" s="149" t="str" cm="1">
        <f t="array" ref="L1720">_xlfn.IFNA(
_xlfn.IFS(
AND($F1720=" ",$G1720=" ",$H1720=" "),"Please update all three: Surveyor Room Reference, Establishment Room Reference and Establishment Room Name",
AND(OR($I1720="General",$I1720="Open plan/ semi-open general",$I1720="Fitted",$I1720="Light practical (science)",$I1720="Light practical (other)",$I1720="Heavy practical (workshops)",$I1720="Heavy practical (clean)",$I1720="Large",$I1720="Storage"),$J1720=0,$K1720=0),"Please update Net Area or Non-net Area",
AND($B1720&lt;&gt;"OUT",$J1720=0,$I1720&lt;&gt;"Non-net",$M1720="85% Circulation"),"Net area not recorded for spaces with 85% circulation unusable type",
AND(OR($I1720="General",$I1720="Open plan/ semi-open general",$I1720="Fitted",$I1720="Light practical (science)",$I1720="Light practical (other)",$I1720="Heavy practical (workshops)",$I1720="Heavy practical (clean)",$I1720="Large",$I1720="Storage"),OR($J1720=0,ISBLANK($J1720))),"Net area not recorded in net spaces",
AND(OR($I1720="Non-net",$I1720="Outdoor space"),$J1720&gt;0),"Net Area Recorded in Non-net space",
AND($I1720="General",$J1720&gt;90),"This general space is over 90m2, please ensure that this space is entered as separate spaces if it usually used as separate spaces",
AND($I1720="Open plan/ semi-open general",$J1720&lt;27),"Open plan general space under 27m2",
AND(OR($K1720=0,ISBLANK($K1720)), $I1720="Non-net"),"Non-net area not recorded in non-net space"
),
" ")</f>
        <v xml:space="preserve"> </v>
      </c>
      <c r="M1720" s="144"/>
      <c r="N1720" s="144"/>
      <c r="O1720" s="144"/>
      <c r="P1720" s="144"/>
      <c r="Q1720" s="144"/>
      <c r="R1720" s="171"/>
      <c r="S1720" s="147">
        <f>NCA_Calculations!$P$1732</f>
        <v>0</v>
      </c>
      <c r="T1720" s="147">
        <f>NCA_Calculations!$Q$1732</f>
        <v>0</v>
      </c>
      <c r="U1720" s="144"/>
      <c r="V1720" s="144"/>
      <c r="W1720" s="149" t="str" cm="1">
        <f t="array" ref="W1720">_xlfn.IFNA(
_xlfn.IFS(
ISBLANK($U1720),"Missing space use.",
AND('Establishment details'!$C$14="Secondary",$V1720="Classbase"),"Invalid Status type",
AND(OR( $V1720="Classbase", $V1720="Teaching", $V1720="Early years",$V1720="SEND resourced"), NOT(ISBLANK($M1720))),"Space with status type and unusable type.",
AND($V1720= "Classbase",'Establishment details'!$C$22&gt;=10), "Classbase status is only valid in schools with a primary element.",
AND($I1720= "Large",$N1720 &gt; 3.5), "Large rooms with less than 3.5m height.",
AND(OR($V1720="Light practical (science)",$V1720="Light practical (science)",$V1720="Heavy practical (workshops)", $V1720="Heavy practical (clean)"), OR($O1720=0,ISBLANK($O1720))),"Missing sinks count for light and heavy practical spaces.",
AND($M1720 = "Other",ISBLANK($R1720)), "Invalid unusable type / missing note for other unusable type."
),
" ")</f>
        <v>Missing space use.</v>
      </c>
    </row>
    <row r="1721" spans="2:23" ht="15.75" x14ac:dyDescent="0.25">
      <c r="B1721" s="143"/>
      <c r="C1721" s="144"/>
      <c r="D1721" s="144"/>
      <c r="E1721" s="144"/>
      <c r="F1721" s="147" t="str" cm="1">
        <f t="array" ref="F1721">_xlfn.IFNA(CONCATENATE(_xlfn.IFS($D1721="Mezzanine",LEFT($D1721,1), $D1721="Ground Floor",LEFT($D1721,1),$D1721="Basment ",LEFT($D1721,1), $D1721="1st Floor", "0"&amp;LEFT($D1721,1), $D1721="2nd Floor", "0"&amp;LEFT($D1721,1), $D1721="3rd Floor", "0"&amp;LEFT($D1721,1), $D1721="4th Floor", "0"&amp;LEFT($D1721,1), $D1721="5th Floor", "0"&amp;LEFT($D1721,1), $D1721="6th Floor", "0"&amp;LEFT($D1721,1),$D1721="7th Floor", "0"&amp;LEFT($D1721,1),$D1721="8th Floor", "0"&amp;LEFT($D1721,1),$D1721="9th Floor", "0"&amp;LEFT($D1721,1),$D1721="10th Floor", LEFT($D1721,2),$D1721="11th Floor", LEFT($D1721,2),$D1721="12th Floor", LEFT($D1721,2),$D1721="13th Floor", LEFT($D1721,2), $D1721="Lower Ground", LEFT($D1721)&amp;IF(ISNUMBER(FIND(" ",$D1721)),MID($D1721,FIND(" ",$D1721)+1,1),"")&amp;IF(ISNUMBER(FIND(" ",$D1721,FIND(" ",$D1721)+1)),MID($D1721,FIND(" ",$D1721,FIND(" ",$D1721)+1)+1,1),""),$D1721="Upper Ground", LEFT($D1721)&amp;IF(ISNUMBER(FIND(" ",$D1721)),MID($D1721,FIND(" ",$D1721)+1,1),"")&amp;IF(ISNUMBER(FIND(" ",$D1721,FIND(" ",$D1721)+1)),MID($D1721,FIND(" ",$D1721,FIND(" ",$D1721)+1)+1,1),"")),".0",$E1721), " ")</f>
        <v xml:space="preserve"> </v>
      </c>
      <c r="G1721" s="144"/>
      <c r="H1721" s="144"/>
      <c r="I1721" s="144"/>
      <c r="J1721" s="144"/>
      <c r="K1721" s="144"/>
      <c r="L1721" s="149" t="str" cm="1">
        <f t="array" ref="L1721">_xlfn.IFNA(
_xlfn.IFS(
AND($F1721=" ",$G1721=" ",$H1721=" "),"Please update all three: Surveyor Room Reference, Establishment Room Reference and Establishment Room Name",
AND(OR($I1721="General",$I1721="Open plan/ semi-open general",$I1721="Fitted",$I1721="Light practical (science)",$I1721="Light practical (other)",$I1721="Heavy practical (workshops)",$I1721="Heavy practical (clean)",$I1721="Large",$I1721="Storage"),$J1721=0,$K1721=0),"Please update Net Area or Non-net Area",
AND($B1721&lt;&gt;"OUT",$J1721=0,$I1721&lt;&gt;"Non-net",$M1721="85% Circulation"),"Net area not recorded for spaces with 85% circulation unusable type",
AND(OR($I1721="General",$I1721="Open plan/ semi-open general",$I1721="Fitted",$I1721="Light practical (science)",$I1721="Light practical (other)",$I1721="Heavy practical (workshops)",$I1721="Heavy practical (clean)",$I1721="Large",$I1721="Storage"),OR($J1721=0,ISBLANK($J1721))),"Net area not recorded in net spaces",
AND(OR($I1721="Non-net",$I1721="Outdoor space"),$J1721&gt;0),"Net Area Recorded in Non-net space",
AND($I1721="General",$J1721&gt;90),"This general space is over 90m2, please ensure that this space is entered as separate spaces if it usually used as separate spaces",
AND($I1721="Open plan/ semi-open general",$J1721&lt;27),"Open plan general space under 27m2",
AND(OR($K1721=0,ISBLANK($K1721)), $I1721="Non-net"),"Non-net area not recorded in non-net space"
),
" ")</f>
        <v xml:space="preserve"> </v>
      </c>
      <c r="M1721" s="144"/>
      <c r="N1721" s="144"/>
      <c r="O1721" s="144"/>
      <c r="P1721" s="144"/>
      <c r="Q1721" s="144"/>
      <c r="R1721" s="171"/>
      <c r="S1721" s="147">
        <f>NCA_Calculations!$P$1733</f>
        <v>0</v>
      </c>
      <c r="T1721" s="147">
        <f>NCA_Calculations!$Q$1733</f>
        <v>0</v>
      </c>
      <c r="U1721" s="144"/>
      <c r="V1721" s="144"/>
      <c r="W1721" s="149" t="str" cm="1">
        <f t="array" ref="W1721">_xlfn.IFNA(
_xlfn.IFS(
ISBLANK($U1721),"Missing space use.",
AND('Establishment details'!$C$14="Secondary",$V1721="Classbase"),"Invalid Status type",
AND(OR( $V1721="Classbase", $V1721="Teaching", $V1721="Early years",$V1721="SEND resourced"), NOT(ISBLANK($M1721))),"Space with status type and unusable type.",
AND($V1721= "Classbase",'Establishment details'!$C$22&gt;=10), "Classbase status is only valid in schools with a primary element.",
AND($I1721= "Large",$N1721 &gt; 3.5), "Large rooms with less than 3.5m height.",
AND(OR($V1721="Light practical (science)",$V1721="Light practical (science)",$V1721="Heavy practical (workshops)", $V1721="Heavy practical (clean)"), OR($O1721=0,ISBLANK($O1721))),"Missing sinks count for light and heavy practical spaces.",
AND($M1721 = "Other",ISBLANK($R1721)), "Invalid unusable type / missing note for other unusable type."
),
" ")</f>
        <v>Missing space use.</v>
      </c>
    </row>
    <row r="1722" spans="2:23" ht="15.75" x14ac:dyDescent="0.25">
      <c r="B1722" s="143"/>
      <c r="C1722" s="144"/>
      <c r="D1722" s="144"/>
      <c r="E1722" s="144"/>
      <c r="F1722" s="147" t="str" cm="1">
        <f t="array" ref="F1722">_xlfn.IFNA(CONCATENATE(_xlfn.IFS($D1722="Mezzanine",LEFT($D1722,1), $D1722="Ground Floor",LEFT($D1722,1),$D1722="Basment ",LEFT($D1722,1), $D1722="1st Floor", "0"&amp;LEFT($D1722,1), $D1722="2nd Floor", "0"&amp;LEFT($D1722,1), $D1722="3rd Floor", "0"&amp;LEFT($D1722,1), $D1722="4th Floor", "0"&amp;LEFT($D1722,1), $D1722="5th Floor", "0"&amp;LEFT($D1722,1), $D1722="6th Floor", "0"&amp;LEFT($D1722,1),$D1722="7th Floor", "0"&amp;LEFT($D1722,1),$D1722="8th Floor", "0"&amp;LEFT($D1722,1),$D1722="9th Floor", "0"&amp;LEFT($D1722,1),$D1722="10th Floor", LEFT($D1722,2),$D1722="11th Floor", LEFT($D1722,2),$D1722="12th Floor", LEFT($D1722,2),$D1722="13th Floor", LEFT($D1722,2), $D1722="Lower Ground", LEFT($D1722)&amp;IF(ISNUMBER(FIND(" ",$D1722)),MID($D1722,FIND(" ",$D1722)+1,1),"")&amp;IF(ISNUMBER(FIND(" ",$D1722,FIND(" ",$D1722)+1)),MID($D1722,FIND(" ",$D1722,FIND(" ",$D1722)+1)+1,1),""),$D1722="Upper Ground", LEFT($D1722)&amp;IF(ISNUMBER(FIND(" ",$D1722)),MID($D1722,FIND(" ",$D1722)+1,1),"")&amp;IF(ISNUMBER(FIND(" ",$D1722,FIND(" ",$D1722)+1)),MID($D1722,FIND(" ",$D1722,FIND(" ",$D1722)+1)+1,1),"")),".0",$E1722), " ")</f>
        <v xml:space="preserve"> </v>
      </c>
      <c r="G1722" s="144"/>
      <c r="H1722" s="144"/>
      <c r="I1722" s="144"/>
      <c r="J1722" s="144"/>
      <c r="K1722" s="144"/>
      <c r="L1722" s="149" t="str" cm="1">
        <f t="array" ref="L1722">_xlfn.IFNA(
_xlfn.IFS(
AND($F1722=" ",$G1722=" ",$H1722=" "),"Please update all three: Surveyor Room Reference, Establishment Room Reference and Establishment Room Name",
AND(OR($I1722="General",$I1722="Open plan/ semi-open general",$I1722="Fitted",$I1722="Light practical (science)",$I1722="Light practical (other)",$I1722="Heavy practical (workshops)",$I1722="Heavy practical (clean)",$I1722="Large",$I1722="Storage"),$J1722=0,$K1722=0),"Please update Net Area or Non-net Area",
AND($B1722&lt;&gt;"OUT",$J1722=0,$I1722&lt;&gt;"Non-net",$M1722="85% Circulation"),"Net area not recorded for spaces with 85% circulation unusable type",
AND(OR($I1722="General",$I1722="Open plan/ semi-open general",$I1722="Fitted",$I1722="Light practical (science)",$I1722="Light practical (other)",$I1722="Heavy practical (workshops)",$I1722="Heavy practical (clean)",$I1722="Large",$I1722="Storage"),OR($J1722=0,ISBLANK($J1722))),"Net area not recorded in net spaces",
AND(OR($I1722="Non-net",$I1722="Outdoor space"),$J1722&gt;0),"Net Area Recorded in Non-net space",
AND($I1722="General",$J1722&gt;90),"This general space is over 90m2, please ensure that this space is entered as separate spaces if it usually used as separate spaces",
AND($I1722="Open plan/ semi-open general",$J1722&lt;27),"Open plan general space under 27m2",
AND(OR($K1722=0,ISBLANK($K1722)), $I1722="Non-net"),"Non-net area not recorded in non-net space"
),
" ")</f>
        <v xml:space="preserve"> </v>
      </c>
      <c r="M1722" s="144"/>
      <c r="N1722" s="144"/>
      <c r="O1722" s="144"/>
      <c r="P1722" s="144"/>
      <c r="Q1722" s="144"/>
      <c r="R1722" s="171"/>
      <c r="S1722" s="147">
        <f>NCA_Calculations!$P$1734</f>
        <v>0</v>
      </c>
      <c r="T1722" s="147">
        <f>NCA_Calculations!$Q$1734</f>
        <v>0</v>
      </c>
      <c r="U1722" s="144"/>
      <c r="V1722" s="144"/>
      <c r="W1722" s="149" t="str" cm="1">
        <f t="array" ref="W1722">_xlfn.IFNA(
_xlfn.IFS(
ISBLANK($U1722),"Missing space use.",
AND('Establishment details'!$C$14="Secondary",$V1722="Classbase"),"Invalid Status type",
AND(OR( $V1722="Classbase", $V1722="Teaching", $V1722="Early years",$V1722="SEND resourced"), NOT(ISBLANK($M1722))),"Space with status type and unusable type.",
AND($V1722= "Classbase",'Establishment details'!$C$22&gt;=10), "Classbase status is only valid in schools with a primary element.",
AND($I1722= "Large",$N1722 &gt; 3.5), "Large rooms with less than 3.5m height.",
AND(OR($V1722="Light practical (science)",$V1722="Light practical (science)",$V1722="Heavy practical (workshops)", $V1722="Heavy practical (clean)"), OR($O1722=0,ISBLANK($O1722))),"Missing sinks count for light and heavy practical spaces.",
AND($M1722 = "Other",ISBLANK($R1722)), "Invalid unusable type / missing note for other unusable type."
),
" ")</f>
        <v>Missing space use.</v>
      </c>
    </row>
    <row r="1723" spans="2:23" ht="15.75" x14ac:dyDescent="0.25">
      <c r="B1723" s="143"/>
      <c r="C1723" s="144"/>
      <c r="D1723" s="144"/>
      <c r="E1723" s="144"/>
      <c r="F1723" s="147" t="str" cm="1">
        <f t="array" ref="F1723">_xlfn.IFNA(CONCATENATE(_xlfn.IFS($D1723="Mezzanine",LEFT($D1723,1), $D1723="Ground Floor",LEFT($D1723,1),$D1723="Basment ",LEFT($D1723,1), $D1723="1st Floor", "0"&amp;LEFT($D1723,1), $D1723="2nd Floor", "0"&amp;LEFT($D1723,1), $D1723="3rd Floor", "0"&amp;LEFT($D1723,1), $D1723="4th Floor", "0"&amp;LEFT($D1723,1), $D1723="5th Floor", "0"&amp;LEFT($D1723,1), $D1723="6th Floor", "0"&amp;LEFT($D1723,1),$D1723="7th Floor", "0"&amp;LEFT($D1723,1),$D1723="8th Floor", "0"&amp;LEFT($D1723,1),$D1723="9th Floor", "0"&amp;LEFT($D1723,1),$D1723="10th Floor", LEFT($D1723,2),$D1723="11th Floor", LEFT($D1723,2),$D1723="12th Floor", LEFT($D1723,2),$D1723="13th Floor", LEFT($D1723,2), $D1723="Lower Ground", LEFT($D1723)&amp;IF(ISNUMBER(FIND(" ",$D1723)),MID($D1723,FIND(" ",$D1723)+1,1),"")&amp;IF(ISNUMBER(FIND(" ",$D1723,FIND(" ",$D1723)+1)),MID($D1723,FIND(" ",$D1723,FIND(" ",$D1723)+1)+1,1),""),$D1723="Upper Ground", LEFT($D1723)&amp;IF(ISNUMBER(FIND(" ",$D1723)),MID($D1723,FIND(" ",$D1723)+1,1),"")&amp;IF(ISNUMBER(FIND(" ",$D1723,FIND(" ",$D1723)+1)),MID($D1723,FIND(" ",$D1723,FIND(" ",$D1723)+1)+1,1),"")),".0",$E1723), " ")</f>
        <v xml:space="preserve"> </v>
      </c>
      <c r="G1723" s="144"/>
      <c r="H1723" s="144"/>
      <c r="I1723" s="144"/>
      <c r="J1723" s="144"/>
      <c r="K1723" s="144"/>
      <c r="L1723" s="149" t="str" cm="1">
        <f t="array" ref="L1723">_xlfn.IFNA(
_xlfn.IFS(
AND($F1723=" ",$G1723=" ",$H1723=" "),"Please update all three: Surveyor Room Reference, Establishment Room Reference and Establishment Room Name",
AND(OR($I1723="General",$I1723="Open plan/ semi-open general",$I1723="Fitted",$I1723="Light practical (science)",$I1723="Light practical (other)",$I1723="Heavy practical (workshops)",$I1723="Heavy practical (clean)",$I1723="Large",$I1723="Storage"),$J1723=0,$K1723=0),"Please update Net Area or Non-net Area",
AND($B1723&lt;&gt;"OUT",$J1723=0,$I1723&lt;&gt;"Non-net",$M1723="85% Circulation"),"Net area not recorded for spaces with 85% circulation unusable type",
AND(OR($I1723="General",$I1723="Open plan/ semi-open general",$I1723="Fitted",$I1723="Light practical (science)",$I1723="Light practical (other)",$I1723="Heavy practical (workshops)",$I1723="Heavy practical (clean)",$I1723="Large",$I1723="Storage"),OR($J1723=0,ISBLANK($J1723))),"Net area not recorded in net spaces",
AND(OR($I1723="Non-net",$I1723="Outdoor space"),$J1723&gt;0),"Net Area Recorded in Non-net space",
AND($I1723="General",$J1723&gt;90),"This general space is over 90m2, please ensure that this space is entered as separate spaces if it usually used as separate spaces",
AND($I1723="Open plan/ semi-open general",$J1723&lt;27),"Open plan general space under 27m2",
AND(OR($K1723=0,ISBLANK($K1723)), $I1723="Non-net"),"Non-net area not recorded in non-net space"
),
" ")</f>
        <v xml:space="preserve"> </v>
      </c>
      <c r="M1723" s="144"/>
      <c r="N1723" s="144"/>
      <c r="O1723" s="144"/>
      <c r="P1723" s="144"/>
      <c r="Q1723" s="144"/>
      <c r="R1723" s="171"/>
      <c r="S1723" s="147">
        <f>NCA_Calculations!$P$1735</f>
        <v>0</v>
      </c>
      <c r="T1723" s="147">
        <f>NCA_Calculations!$Q$1735</f>
        <v>0</v>
      </c>
      <c r="U1723" s="144"/>
      <c r="V1723" s="144"/>
      <c r="W1723" s="149" t="str" cm="1">
        <f t="array" ref="W1723">_xlfn.IFNA(
_xlfn.IFS(
ISBLANK($U1723),"Missing space use.",
AND('Establishment details'!$C$14="Secondary",$V1723="Classbase"),"Invalid Status type",
AND(OR( $V1723="Classbase", $V1723="Teaching", $V1723="Early years",$V1723="SEND resourced"), NOT(ISBLANK($M1723))),"Space with status type and unusable type.",
AND($V1723= "Classbase",'Establishment details'!$C$22&gt;=10), "Classbase status is only valid in schools with a primary element.",
AND($I1723= "Large",$N1723 &gt; 3.5), "Large rooms with less than 3.5m height.",
AND(OR($V1723="Light practical (science)",$V1723="Light practical (science)",$V1723="Heavy practical (workshops)", $V1723="Heavy practical (clean)"), OR($O1723=0,ISBLANK($O1723))),"Missing sinks count for light and heavy practical spaces.",
AND($M1723 = "Other",ISBLANK($R1723)), "Invalid unusable type / missing note for other unusable type."
),
" ")</f>
        <v>Missing space use.</v>
      </c>
    </row>
    <row r="1724" spans="2:23" ht="15.75" x14ac:dyDescent="0.25">
      <c r="B1724" s="143"/>
      <c r="C1724" s="144"/>
      <c r="D1724" s="144"/>
      <c r="E1724" s="144"/>
      <c r="F1724" s="147" t="str" cm="1">
        <f t="array" ref="F1724">_xlfn.IFNA(CONCATENATE(_xlfn.IFS($D1724="Mezzanine",LEFT($D1724,1), $D1724="Ground Floor",LEFT($D1724,1),$D1724="Basment ",LEFT($D1724,1), $D1724="1st Floor", "0"&amp;LEFT($D1724,1), $D1724="2nd Floor", "0"&amp;LEFT($D1724,1), $D1724="3rd Floor", "0"&amp;LEFT($D1724,1), $D1724="4th Floor", "0"&amp;LEFT($D1724,1), $D1724="5th Floor", "0"&amp;LEFT($D1724,1), $D1724="6th Floor", "0"&amp;LEFT($D1724,1),$D1724="7th Floor", "0"&amp;LEFT($D1724,1),$D1724="8th Floor", "0"&amp;LEFT($D1724,1),$D1724="9th Floor", "0"&amp;LEFT($D1724,1),$D1724="10th Floor", LEFT($D1724,2),$D1724="11th Floor", LEFT($D1724,2),$D1724="12th Floor", LEFT($D1724,2),$D1724="13th Floor", LEFT($D1724,2), $D1724="Lower Ground", LEFT($D1724)&amp;IF(ISNUMBER(FIND(" ",$D1724)),MID($D1724,FIND(" ",$D1724)+1,1),"")&amp;IF(ISNUMBER(FIND(" ",$D1724,FIND(" ",$D1724)+1)),MID($D1724,FIND(" ",$D1724,FIND(" ",$D1724)+1)+1,1),""),$D1724="Upper Ground", LEFT($D1724)&amp;IF(ISNUMBER(FIND(" ",$D1724)),MID($D1724,FIND(" ",$D1724)+1,1),"")&amp;IF(ISNUMBER(FIND(" ",$D1724,FIND(" ",$D1724)+1)),MID($D1724,FIND(" ",$D1724,FIND(" ",$D1724)+1)+1,1),"")),".0",$E1724), " ")</f>
        <v xml:space="preserve"> </v>
      </c>
      <c r="G1724" s="144"/>
      <c r="H1724" s="144"/>
      <c r="I1724" s="144"/>
      <c r="J1724" s="144"/>
      <c r="K1724" s="144"/>
      <c r="L1724" s="149" t="str" cm="1">
        <f t="array" ref="L1724">_xlfn.IFNA(
_xlfn.IFS(
AND($F1724=" ",$G1724=" ",$H1724=" "),"Please update all three: Surveyor Room Reference, Establishment Room Reference and Establishment Room Name",
AND(OR($I1724="General",$I1724="Open plan/ semi-open general",$I1724="Fitted",$I1724="Light practical (science)",$I1724="Light practical (other)",$I1724="Heavy practical (workshops)",$I1724="Heavy practical (clean)",$I1724="Large",$I1724="Storage"),$J1724=0,$K1724=0),"Please update Net Area or Non-net Area",
AND($B1724&lt;&gt;"OUT",$J1724=0,$I1724&lt;&gt;"Non-net",$M1724="85% Circulation"),"Net area not recorded for spaces with 85% circulation unusable type",
AND(OR($I1724="General",$I1724="Open plan/ semi-open general",$I1724="Fitted",$I1724="Light practical (science)",$I1724="Light practical (other)",$I1724="Heavy practical (workshops)",$I1724="Heavy practical (clean)",$I1724="Large",$I1724="Storage"),OR($J1724=0,ISBLANK($J1724))),"Net area not recorded in net spaces",
AND(OR($I1724="Non-net",$I1724="Outdoor space"),$J1724&gt;0),"Net Area Recorded in Non-net space",
AND($I1724="General",$J1724&gt;90),"This general space is over 90m2, please ensure that this space is entered as separate spaces if it usually used as separate spaces",
AND($I1724="Open plan/ semi-open general",$J1724&lt;27),"Open plan general space under 27m2",
AND(OR($K1724=0,ISBLANK($K1724)), $I1724="Non-net"),"Non-net area not recorded in non-net space"
),
" ")</f>
        <v xml:space="preserve"> </v>
      </c>
      <c r="M1724" s="144"/>
      <c r="N1724" s="144"/>
      <c r="O1724" s="144"/>
      <c r="P1724" s="144"/>
      <c r="Q1724" s="144"/>
      <c r="R1724" s="171"/>
      <c r="S1724" s="147">
        <f>NCA_Calculations!$P$1736</f>
        <v>0</v>
      </c>
      <c r="T1724" s="147">
        <f>NCA_Calculations!$Q$1736</f>
        <v>0</v>
      </c>
      <c r="U1724" s="144"/>
      <c r="V1724" s="144"/>
      <c r="W1724" s="149" t="str" cm="1">
        <f t="array" ref="W1724">_xlfn.IFNA(
_xlfn.IFS(
ISBLANK($U1724),"Missing space use.",
AND('Establishment details'!$C$14="Secondary",$V1724="Classbase"),"Invalid Status type",
AND(OR( $V1724="Classbase", $V1724="Teaching", $V1724="Early years",$V1724="SEND resourced"), NOT(ISBLANK($M1724))),"Space with status type and unusable type.",
AND($V1724= "Classbase",'Establishment details'!$C$22&gt;=10), "Classbase status is only valid in schools with a primary element.",
AND($I1724= "Large",$N1724 &gt; 3.5), "Large rooms with less than 3.5m height.",
AND(OR($V1724="Light practical (science)",$V1724="Light practical (science)",$V1724="Heavy practical (workshops)", $V1724="Heavy practical (clean)"), OR($O1724=0,ISBLANK($O1724))),"Missing sinks count for light and heavy practical spaces.",
AND($M1724 = "Other",ISBLANK($R1724)), "Invalid unusable type / missing note for other unusable type."
),
" ")</f>
        <v>Missing space use.</v>
      </c>
    </row>
    <row r="1725" spans="2:23" ht="15.75" x14ac:dyDescent="0.25">
      <c r="B1725" s="143"/>
      <c r="C1725" s="144"/>
      <c r="D1725" s="144"/>
      <c r="E1725" s="144"/>
      <c r="F1725" s="147" t="str" cm="1">
        <f t="array" ref="F1725">_xlfn.IFNA(CONCATENATE(_xlfn.IFS($D1725="Mezzanine",LEFT($D1725,1), $D1725="Ground Floor",LEFT($D1725,1),$D1725="Basment ",LEFT($D1725,1), $D1725="1st Floor", "0"&amp;LEFT($D1725,1), $D1725="2nd Floor", "0"&amp;LEFT($D1725,1), $D1725="3rd Floor", "0"&amp;LEFT($D1725,1), $D1725="4th Floor", "0"&amp;LEFT($D1725,1), $D1725="5th Floor", "0"&amp;LEFT($D1725,1), $D1725="6th Floor", "0"&amp;LEFT($D1725,1),$D1725="7th Floor", "0"&amp;LEFT($D1725,1),$D1725="8th Floor", "0"&amp;LEFT($D1725,1),$D1725="9th Floor", "0"&amp;LEFT($D1725,1),$D1725="10th Floor", LEFT($D1725,2),$D1725="11th Floor", LEFT($D1725,2),$D1725="12th Floor", LEFT($D1725,2),$D1725="13th Floor", LEFT($D1725,2), $D1725="Lower Ground", LEFT($D1725)&amp;IF(ISNUMBER(FIND(" ",$D1725)),MID($D1725,FIND(" ",$D1725)+1,1),"")&amp;IF(ISNUMBER(FIND(" ",$D1725,FIND(" ",$D1725)+1)),MID($D1725,FIND(" ",$D1725,FIND(" ",$D1725)+1)+1,1),""),$D1725="Upper Ground", LEFT($D1725)&amp;IF(ISNUMBER(FIND(" ",$D1725)),MID($D1725,FIND(" ",$D1725)+1,1),"")&amp;IF(ISNUMBER(FIND(" ",$D1725,FIND(" ",$D1725)+1)),MID($D1725,FIND(" ",$D1725,FIND(" ",$D1725)+1)+1,1),"")),".0",$E1725), " ")</f>
        <v xml:space="preserve"> </v>
      </c>
      <c r="G1725" s="144"/>
      <c r="H1725" s="144"/>
      <c r="I1725" s="144"/>
      <c r="J1725" s="144"/>
      <c r="K1725" s="144"/>
      <c r="L1725" s="149" t="str" cm="1">
        <f t="array" ref="L1725">_xlfn.IFNA(
_xlfn.IFS(
AND($F1725=" ",$G1725=" ",$H1725=" "),"Please update all three: Surveyor Room Reference, Establishment Room Reference and Establishment Room Name",
AND(OR($I1725="General",$I1725="Open plan/ semi-open general",$I1725="Fitted",$I1725="Light practical (science)",$I1725="Light practical (other)",$I1725="Heavy practical (workshops)",$I1725="Heavy practical (clean)",$I1725="Large",$I1725="Storage"),$J1725=0,$K1725=0),"Please update Net Area or Non-net Area",
AND($B1725&lt;&gt;"OUT",$J1725=0,$I1725&lt;&gt;"Non-net",$M1725="85% Circulation"),"Net area not recorded for spaces with 85% circulation unusable type",
AND(OR($I1725="General",$I1725="Open plan/ semi-open general",$I1725="Fitted",$I1725="Light practical (science)",$I1725="Light practical (other)",$I1725="Heavy practical (workshops)",$I1725="Heavy practical (clean)",$I1725="Large",$I1725="Storage"),OR($J1725=0,ISBLANK($J1725))),"Net area not recorded in net spaces",
AND(OR($I1725="Non-net",$I1725="Outdoor space"),$J1725&gt;0),"Net Area Recorded in Non-net space",
AND($I1725="General",$J1725&gt;90),"This general space is over 90m2, please ensure that this space is entered as separate spaces if it usually used as separate spaces",
AND($I1725="Open plan/ semi-open general",$J1725&lt;27),"Open plan general space under 27m2",
AND(OR($K1725=0,ISBLANK($K1725)), $I1725="Non-net"),"Non-net area not recorded in non-net space"
),
" ")</f>
        <v xml:space="preserve"> </v>
      </c>
      <c r="M1725" s="144"/>
      <c r="N1725" s="144"/>
      <c r="O1725" s="144"/>
      <c r="P1725" s="144"/>
      <c r="Q1725" s="144"/>
      <c r="R1725" s="171"/>
      <c r="S1725" s="147">
        <f>NCA_Calculations!$P$1737</f>
        <v>0</v>
      </c>
      <c r="T1725" s="147">
        <f>NCA_Calculations!$Q$1737</f>
        <v>0</v>
      </c>
      <c r="U1725" s="144"/>
      <c r="V1725" s="144"/>
      <c r="W1725" s="149" t="str" cm="1">
        <f t="array" ref="W1725">_xlfn.IFNA(
_xlfn.IFS(
ISBLANK($U1725),"Missing space use.",
AND('Establishment details'!$C$14="Secondary",$V1725="Classbase"),"Invalid Status type",
AND(OR( $V1725="Classbase", $V1725="Teaching", $V1725="Early years",$V1725="SEND resourced"), NOT(ISBLANK($M1725))),"Space with status type and unusable type.",
AND($V1725= "Classbase",'Establishment details'!$C$22&gt;=10), "Classbase status is only valid in schools with a primary element.",
AND($I1725= "Large",$N1725 &gt; 3.5), "Large rooms with less than 3.5m height.",
AND(OR($V1725="Light practical (science)",$V1725="Light practical (science)",$V1725="Heavy practical (workshops)", $V1725="Heavy practical (clean)"), OR($O1725=0,ISBLANK($O1725))),"Missing sinks count for light and heavy practical spaces.",
AND($M1725 = "Other",ISBLANK($R1725)), "Invalid unusable type / missing note for other unusable type."
),
" ")</f>
        <v>Missing space use.</v>
      </c>
    </row>
    <row r="1726" spans="2:23" ht="15.75" x14ac:dyDescent="0.25">
      <c r="B1726" s="143"/>
      <c r="C1726" s="144"/>
      <c r="D1726" s="144"/>
      <c r="E1726" s="144"/>
      <c r="F1726" s="147" t="str" cm="1">
        <f t="array" ref="F1726">_xlfn.IFNA(CONCATENATE(_xlfn.IFS($D1726="Mezzanine",LEFT($D1726,1), $D1726="Ground Floor",LEFT($D1726,1),$D1726="Basment ",LEFT($D1726,1), $D1726="1st Floor", "0"&amp;LEFT($D1726,1), $D1726="2nd Floor", "0"&amp;LEFT($D1726,1), $D1726="3rd Floor", "0"&amp;LEFT($D1726,1), $D1726="4th Floor", "0"&amp;LEFT($D1726,1), $D1726="5th Floor", "0"&amp;LEFT($D1726,1), $D1726="6th Floor", "0"&amp;LEFT($D1726,1),$D1726="7th Floor", "0"&amp;LEFT($D1726,1),$D1726="8th Floor", "0"&amp;LEFT($D1726,1),$D1726="9th Floor", "0"&amp;LEFT($D1726,1),$D1726="10th Floor", LEFT($D1726,2),$D1726="11th Floor", LEFT($D1726,2),$D1726="12th Floor", LEFT($D1726,2),$D1726="13th Floor", LEFT($D1726,2), $D1726="Lower Ground", LEFT($D1726)&amp;IF(ISNUMBER(FIND(" ",$D1726)),MID($D1726,FIND(" ",$D1726)+1,1),"")&amp;IF(ISNUMBER(FIND(" ",$D1726,FIND(" ",$D1726)+1)),MID($D1726,FIND(" ",$D1726,FIND(" ",$D1726)+1)+1,1),""),$D1726="Upper Ground", LEFT($D1726)&amp;IF(ISNUMBER(FIND(" ",$D1726)),MID($D1726,FIND(" ",$D1726)+1,1),"")&amp;IF(ISNUMBER(FIND(" ",$D1726,FIND(" ",$D1726)+1)),MID($D1726,FIND(" ",$D1726,FIND(" ",$D1726)+1)+1,1),"")),".0",$E1726), " ")</f>
        <v xml:space="preserve"> </v>
      </c>
      <c r="G1726" s="144"/>
      <c r="H1726" s="144"/>
      <c r="I1726" s="144"/>
      <c r="J1726" s="144"/>
      <c r="K1726" s="144"/>
      <c r="L1726" s="149" t="str" cm="1">
        <f t="array" ref="L1726">_xlfn.IFNA(
_xlfn.IFS(
AND($F1726=" ",$G1726=" ",$H1726=" "),"Please update all three: Surveyor Room Reference, Establishment Room Reference and Establishment Room Name",
AND(OR($I1726="General",$I1726="Open plan/ semi-open general",$I1726="Fitted",$I1726="Light practical (science)",$I1726="Light practical (other)",$I1726="Heavy practical (workshops)",$I1726="Heavy practical (clean)",$I1726="Large",$I1726="Storage"),$J1726=0,$K1726=0),"Please update Net Area or Non-net Area",
AND($B1726&lt;&gt;"OUT",$J1726=0,$I1726&lt;&gt;"Non-net",$M1726="85% Circulation"),"Net area not recorded for spaces with 85% circulation unusable type",
AND(OR($I1726="General",$I1726="Open plan/ semi-open general",$I1726="Fitted",$I1726="Light practical (science)",$I1726="Light practical (other)",$I1726="Heavy practical (workshops)",$I1726="Heavy practical (clean)",$I1726="Large",$I1726="Storage"),OR($J1726=0,ISBLANK($J1726))),"Net area not recorded in net spaces",
AND(OR($I1726="Non-net",$I1726="Outdoor space"),$J1726&gt;0),"Net Area Recorded in Non-net space",
AND($I1726="General",$J1726&gt;90),"This general space is over 90m2, please ensure that this space is entered as separate spaces if it usually used as separate spaces",
AND($I1726="Open plan/ semi-open general",$J1726&lt;27),"Open plan general space under 27m2",
AND(OR($K1726=0,ISBLANK($K1726)), $I1726="Non-net"),"Non-net area not recorded in non-net space"
),
" ")</f>
        <v xml:space="preserve"> </v>
      </c>
      <c r="M1726" s="144"/>
      <c r="N1726" s="144"/>
      <c r="O1726" s="144"/>
      <c r="P1726" s="144"/>
      <c r="Q1726" s="144"/>
      <c r="R1726" s="171"/>
      <c r="S1726" s="147">
        <f>NCA_Calculations!$P$1738</f>
        <v>0</v>
      </c>
      <c r="T1726" s="147">
        <f>NCA_Calculations!$Q$1738</f>
        <v>0</v>
      </c>
      <c r="U1726" s="144"/>
      <c r="V1726" s="144"/>
      <c r="W1726" s="149" t="str" cm="1">
        <f t="array" ref="W1726">_xlfn.IFNA(
_xlfn.IFS(
ISBLANK($U1726),"Missing space use.",
AND('Establishment details'!$C$14="Secondary",$V1726="Classbase"),"Invalid Status type",
AND(OR( $V1726="Classbase", $V1726="Teaching", $V1726="Early years",$V1726="SEND resourced"), NOT(ISBLANK($M1726))),"Space with status type and unusable type.",
AND($V1726= "Classbase",'Establishment details'!$C$22&gt;=10), "Classbase status is only valid in schools with a primary element.",
AND($I1726= "Large",$N1726 &gt; 3.5), "Large rooms with less than 3.5m height.",
AND(OR($V1726="Light practical (science)",$V1726="Light practical (science)",$V1726="Heavy practical (workshops)", $V1726="Heavy practical (clean)"), OR($O1726=0,ISBLANK($O1726))),"Missing sinks count for light and heavy practical spaces.",
AND($M1726 = "Other",ISBLANK($R1726)), "Invalid unusable type / missing note for other unusable type."
),
" ")</f>
        <v>Missing space use.</v>
      </c>
    </row>
    <row r="1727" spans="2:23" ht="15.75" x14ac:dyDescent="0.25">
      <c r="B1727" s="143"/>
      <c r="C1727" s="144"/>
      <c r="D1727" s="144"/>
      <c r="E1727" s="144"/>
      <c r="F1727" s="147" t="str" cm="1">
        <f t="array" ref="F1727">_xlfn.IFNA(CONCATENATE(_xlfn.IFS($D1727="Mezzanine",LEFT($D1727,1), $D1727="Ground Floor",LEFT($D1727,1),$D1727="Basment ",LEFT($D1727,1), $D1727="1st Floor", "0"&amp;LEFT($D1727,1), $D1727="2nd Floor", "0"&amp;LEFT($D1727,1), $D1727="3rd Floor", "0"&amp;LEFT($D1727,1), $D1727="4th Floor", "0"&amp;LEFT($D1727,1), $D1727="5th Floor", "0"&amp;LEFT($D1727,1), $D1727="6th Floor", "0"&amp;LEFT($D1727,1),$D1727="7th Floor", "0"&amp;LEFT($D1727,1),$D1727="8th Floor", "0"&amp;LEFT($D1727,1),$D1727="9th Floor", "0"&amp;LEFT($D1727,1),$D1727="10th Floor", LEFT($D1727,2),$D1727="11th Floor", LEFT($D1727,2),$D1727="12th Floor", LEFT($D1727,2),$D1727="13th Floor", LEFT($D1727,2), $D1727="Lower Ground", LEFT($D1727)&amp;IF(ISNUMBER(FIND(" ",$D1727)),MID($D1727,FIND(" ",$D1727)+1,1),"")&amp;IF(ISNUMBER(FIND(" ",$D1727,FIND(" ",$D1727)+1)),MID($D1727,FIND(" ",$D1727,FIND(" ",$D1727)+1)+1,1),""),$D1727="Upper Ground", LEFT($D1727)&amp;IF(ISNUMBER(FIND(" ",$D1727)),MID($D1727,FIND(" ",$D1727)+1,1),"")&amp;IF(ISNUMBER(FIND(" ",$D1727,FIND(" ",$D1727)+1)),MID($D1727,FIND(" ",$D1727,FIND(" ",$D1727)+1)+1,1),"")),".0",$E1727), " ")</f>
        <v xml:space="preserve"> </v>
      </c>
      <c r="G1727" s="144"/>
      <c r="H1727" s="144"/>
      <c r="I1727" s="144"/>
      <c r="J1727" s="144"/>
      <c r="K1727" s="144"/>
      <c r="L1727" s="149" t="str" cm="1">
        <f t="array" ref="L1727">_xlfn.IFNA(
_xlfn.IFS(
AND($F1727=" ",$G1727=" ",$H1727=" "),"Please update all three: Surveyor Room Reference, Establishment Room Reference and Establishment Room Name",
AND(OR($I1727="General",$I1727="Open plan/ semi-open general",$I1727="Fitted",$I1727="Light practical (science)",$I1727="Light practical (other)",$I1727="Heavy practical (workshops)",$I1727="Heavy practical (clean)",$I1727="Large",$I1727="Storage"),$J1727=0,$K1727=0),"Please update Net Area or Non-net Area",
AND($B1727&lt;&gt;"OUT",$J1727=0,$I1727&lt;&gt;"Non-net",$M1727="85% Circulation"),"Net area not recorded for spaces with 85% circulation unusable type",
AND(OR($I1727="General",$I1727="Open plan/ semi-open general",$I1727="Fitted",$I1727="Light practical (science)",$I1727="Light practical (other)",$I1727="Heavy practical (workshops)",$I1727="Heavy practical (clean)",$I1727="Large",$I1727="Storage"),OR($J1727=0,ISBLANK($J1727))),"Net area not recorded in net spaces",
AND(OR($I1727="Non-net",$I1727="Outdoor space"),$J1727&gt;0),"Net Area Recorded in Non-net space",
AND($I1727="General",$J1727&gt;90),"This general space is over 90m2, please ensure that this space is entered as separate spaces if it usually used as separate spaces",
AND($I1727="Open plan/ semi-open general",$J1727&lt;27),"Open plan general space under 27m2",
AND(OR($K1727=0,ISBLANK($K1727)), $I1727="Non-net"),"Non-net area not recorded in non-net space"
),
" ")</f>
        <v xml:space="preserve"> </v>
      </c>
      <c r="M1727" s="144"/>
      <c r="N1727" s="144"/>
      <c r="O1727" s="144"/>
      <c r="P1727" s="144"/>
      <c r="Q1727" s="144"/>
      <c r="R1727" s="171"/>
      <c r="S1727" s="147">
        <f>NCA_Calculations!$P$1739</f>
        <v>0</v>
      </c>
      <c r="T1727" s="147">
        <f>NCA_Calculations!$Q$1739</f>
        <v>0</v>
      </c>
      <c r="U1727" s="144"/>
      <c r="V1727" s="144"/>
      <c r="W1727" s="149" t="str" cm="1">
        <f t="array" ref="W1727">_xlfn.IFNA(
_xlfn.IFS(
ISBLANK($U1727),"Missing space use.",
AND('Establishment details'!$C$14="Secondary",$V1727="Classbase"),"Invalid Status type",
AND(OR( $V1727="Classbase", $V1727="Teaching", $V1727="Early years",$V1727="SEND resourced"), NOT(ISBLANK($M1727))),"Space with status type and unusable type.",
AND($V1727= "Classbase",'Establishment details'!$C$22&gt;=10), "Classbase status is only valid in schools with a primary element.",
AND($I1727= "Large",$N1727 &gt; 3.5), "Large rooms with less than 3.5m height.",
AND(OR($V1727="Light practical (science)",$V1727="Light practical (science)",$V1727="Heavy practical (workshops)", $V1727="Heavy practical (clean)"), OR($O1727=0,ISBLANK($O1727))),"Missing sinks count for light and heavy practical spaces.",
AND($M1727 = "Other",ISBLANK($R1727)), "Invalid unusable type / missing note for other unusable type."
),
" ")</f>
        <v>Missing space use.</v>
      </c>
    </row>
    <row r="1728" spans="2:23" ht="15.75" x14ac:dyDescent="0.25">
      <c r="B1728" s="143"/>
      <c r="C1728" s="144"/>
      <c r="D1728" s="144"/>
      <c r="E1728" s="144"/>
      <c r="F1728" s="147" t="str" cm="1">
        <f t="array" ref="F1728">_xlfn.IFNA(CONCATENATE(_xlfn.IFS($D1728="Mezzanine",LEFT($D1728,1), $D1728="Ground Floor",LEFT($D1728,1),$D1728="Basment ",LEFT($D1728,1), $D1728="1st Floor", "0"&amp;LEFT($D1728,1), $D1728="2nd Floor", "0"&amp;LEFT($D1728,1), $D1728="3rd Floor", "0"&amp;LEFT($D1728,1), $D1728="4th Floor", "0"&amp;LEFT($D1728,1), $D1728="5th Floor", "0"&amp;LEFT($D1728,1), $D1728="6th Floor", "0"&amp;LEFT($D1728,1),$D1728="7th Floor", "0"&amp;LEFT($D1728,1),$D1728="8th Floor", "0"&amp;LEFT($D1728,1),$D1728="9th Floor", "0"&amp;LEFT($D1728,1),$D1728="10th Floor", LEFT($D1728,2),$D1728="11th Floor", LEFT($D1728,2),$D1728="12th Floor", LEFT($D1728,2),$D1728="13th Floor", LEFT($D1728,2), $D1728="Lower Ground", LEFT($D1728)&amp;IF(ISNUMBER(FIND(" ",$D1728)),MID($D1728,FIND(" ",$D1728)+1,1),"")&amp;IF(ISNUMBER(FIND(" ",$D1728,FIND(" ",$D1728)+1)),MID($D1728,FIND(" ",$D1728,FIND(" ",$D1728)+1)+1,1),""),$D1728="Upper Ground", LEFT($D1728)&amp;IF(ISNUMBER(FIND(" ",$D1728)),MID($D1728,FIND(" ",$D1728)+1,1),"")&amp;IF(ISNUMBER(FIND(" ",$D1728,FIND(" ",$D1728)+1)),MID($D1728,FIND(" ",$D1728,FIND(" ",$D1728)+1)+1,1),"")),".0",$E1728), " ")</f>
        <v xml:space="preserve"> </v>
      </c>
      <c r="G1728" s="144"/>
      <c r="H1728" s="144"/>
      <c r="I1728" s="144"/>
      <c r="J1728" s="144"/>
      <c r="K1728" s="144"/>
      <c r="L1728" s="149" t="str" cm="1">
        <f t="array" ref="L1728">_xlfn.IFNA(
_xlfn.IFS(
AND($F1728=" ",$G1728=" ",$H1728=" "),"Please update all three: Surveyor Room Reference, Establishment Room Reference and Establishment Room Name",
AND(OR($I1728="General",$I1728="Open plan/ semi-open general",$I1728="Fitted",$I1728="Light practical (science)",$I1728="Light practical (other)",$I1728="Heavy practical (workshops)",$I1728="Heavy practical (clean)",$I1728="Large",$I1728="Storage"),$J1728=0,$K1728=0),"Please update Net Area or Non-net Area",
AND($B1728&lt;&gt;"OUT",$J1728=0,$I1728&lt;&gt;"Non-net",$M1728="85% Circulation"),"Net area not recorded for spaces with 85% circulation unusable type",
AND(OR($I1728="General",$I1728="Open plan/ semi-open general",$I1728="Fitted",$I1728="Light practical (science)",$I1728="Light practical (other)",$I1728="Heavy practical (workshops)",$I1728="Heavy practical (clean)",$I1728="Large",$I1728="Storage"),OR($J1728=0,ISBLANK($J1728))),"Net area not recorded in net spaces",
AND(OR($I1728="Non-net",$I1728="Outdoor space"),$J1728&gt;0),"Net Area Recorded in Non-net space",
AND($I1728="General",$J1728&gt;90),"This general space is over 90m2, please ensure that this space is entered as separate spaces if it usually used as separate spaces",
AND($I1728="Open plan/ semi-open general",$J1728&lt;27),"Open plan general space under 27m2",
AND(OR($K1728=0,ISBLANK($K1728)), $I1728="Non-net"),"Non-net area not recorded in non-net space"
),
" ")</f>
        <v xml:space="preserve"> </v>
      </c>
      <c r="M1728" s="144"/>
      <c r="N1728" s="144"/>
      <c r="O1728" s="144"/>
      <c r="P1728" s="144"/>
      <c r="Q1728" s="144"/>
      <c r="R1728" s="171"/>
      <c r="S1728" s="147">
        <f>NCA_Calculations!$P$1740</f>
        <v>0</v>
      </c>
      <c r="T1728" s="147">
        <f>NCA_Calculations!$Q$1740</f>
        <v>0</v>
      </c>
      <c r="U1728" s="144"/>
      <c r="V1728" s="144"/>
      <c r="W1728" s="149" t="str" cm="1">
        <f t="array" ref="W1728">_xlfn.IFNA(
_xlfn.IFS(
ISBLANK($U1728),"Missing space use.",
AND('Establishment details'!$C$14="Secondary",$V1728="Classbase"),"Invalid Status type",
AND(OR( $V1728="Classbase", $V1728="Teaching", $V1728="Early years",$V1728="SEND resourced"), NOT(ISBLANK($M1728))),"Space with status type and unusable type.",
AND($V1728= "Classbase",'Establishment details'!$C$22&gt;=10), "Classbase status is only valid in schools with a primary element.",
AND($I1728= "Large",$N1728 &gt; 3.5), "Large rooms with less than 3.5m height.",
AND(OR($V1728="Light practical (science)",$V1728="Light practical (science)",$V1728="Heavy practical (workshops)", $V1728="Heavy practical (clean)"), OR($O1728=0,ISBLANK($O1728))),"Missing sinks count for light and heavy practical spaces.",
AND($M1728 = "Other",ISBLANK($R1728)), "Invalid unusable type / missing note for other unusable type."
),
" ")</f>
        <v>Missing space use.</v>
      </c>
    </row>
    <row r="1729" spans="2:23" ht="15.75" x14ac:dyDescent="0.25">
      <c r="B1729" s="143"/>
      <c r="C1729" s="144"/>
      <c r="D1729" s="144"/>
      <c r="E1729" s="144"/>
      <c r="F1729" s="147" t="str" cm="1">
        <f t="array" ref="F1729">_xlfn.IFNA(CONCATENATE(_xlfn.IFS($D1729="Mezzanine",LEFT($D1729,1), $D1729="Ground Floor",LEFT($D1729,1),$D1729="Basment ",LEFT($D1729,1), $D1729="1st Floor", "0"&amp;LEFT($D1729,1), $D1729="2nd Floor", "0"&amp;LEFT($D1729,1), $D1729="3rd Floor", "0"&amp;LEFT($D1729,1), $D1729="4th Floor", "0"&amp;LEFT($D1729,1), $D1729="5th Floor", "0"&amp;LEFT($D1729,1), $D1729="6th Floor", "0"&amp;LEFT($D1729,1),$D1729="7th Floor", "0"&amp;LEFT($D1729,1),$D1729="8th Floor", "0"&amp;LEFT($D1729,1),$D1729="9th Floor", "0"&amp;LEFT($D1729,1),$D1729="10th Floor", LEFT($D1729,2),$D1729="11th Floor", LEFT($D1729,2),$D1729="12th Floor", LEFT($D1729,2),$D1729="13th Floor", LEFT($D1729,2), $D1729="Lower Ground", LEFT($D1729)&amp;IF(ISNUMBER(FIND(" ",$D1729)),MID($D1729,FIND(" ",$D1729)+1,1),"")&amp;IF(ISNUMBER(FIND(" ",$D1729,FIND(" ",$D1729)+1)),MID($D1729,FIND(" ",$D1729,FIND(" ",$D1729)+1)+1,1),""),$D1729="Upper Ground", LEFT($D1729)&amp;IF(ISNUMBER(FIND(" ",$D1729)),MID($D1729,FIND(" ",$D1729)+1,1),"")&amp;IF(ISNUMBER(FIND(" ",$D1729,FIND(" ",$D1729)+1)),MID($D1729,FIND(" ",$D1729,FIND(" ",$D1729)+1)+1,1),"")),".0",$E1729), " ")</f>
        <v xml:space="preserve"> </v>
      </c>
      <c r="G1729" s="144"/>
      <c r="H1729" s="144"/>
      <c r="I1729" s="144"/>
      <c r="J1729" s="144"/>
      <c r="K1729" s="144"/>
      <c r="L1729" s="149" t="str" cm="1">
        <f t="array" ref="L1729">_xlfn.IFNA(
_xlfn.IFS(
AND($F1729=" ",$G1729=" ",$H1729=" "),"Please update all three: Surveyor Room Reference, Establishment Room Reference and Establishment Room Name",
AND(OR($I1729="General",$I1729="Open plan/ semi-open general",$I1729="Fitted",$I1729="Light practical (science)",$I1729="Light practical (other)",$I1729="Heavy practical (workshops)",$I1729="Heavy practical (clean)",$I1729="Large",$I1729="Storage"),$J1729=0,$K1729=0),"Please update Net Area or Non-net Area",
AND($B1729&lt;&gt;"OUT",$J1729=0,$I1729&lt;&gt;"Non-net",$M1729="85% Circulation"),"Net area not recorded for spaces with 85% circulation unusable type",
AND(OR($I1729="General",$I1729="Open plan/ semi-open general",$I1729="Fitted",$I1729="Light practical (science)",$I1729="Light practical (other)",$I1729="Heavy practical (workshops)",$I1729="Heavy practical (clean)",$I1729="Large",$I1729="Storage"),OR($J1729=0,ISBLANK($J1729))),"Net area not recorded in net spaces",
AND(OR($I1729="Non-net",$I1729="Outdoor space"),$J1729&gt;0),"Net Area Recorded in Non-net space",
AND($I1729="General",$J1729&gt;90),"This general space is over 90m2, please ensure that this space is entered as separate spaces if it usually used as separate spaces",
AND($I1729="Open plan/ semi-open general",$J1729&lt;27),"Open plan general space under 27m2",
AND(OR($K1729=0,ISBLANK($K1729)), $I1729="Non-net"),"Non-net area not recorded in non-net space"
),
" ")</f>
        <v xml:space="preserve"> </v>
      </c>
      <c r="M1729" s="144"/>
      <c r="N1729" s="144"/>
      <c r="O1729" s="144"/>
      <c r="P1729" s="144"/>
      <c r="Q1729" s="144"/>
      <c r="R1729" s="171"/>
      <c r="S1729" s="147">
        <f>NCA_Calculations!$P$1741</f>
        <v>0</v>
      </c>
      <c r="T1729" s="147">
        <f>NCA_Calculations!$Q$1741</f>
        <v>0</v>
      </c>
      <c r="U1729" s="144"/>
      <c r="V1729" s="144"/>
      <c r="W1729" s="149" t="str" cm="1">
        <f t="array" ref="W1729">_xlfn.IFNA(
_xlfn.IFS(
ISBLANK($U1729),"Missing space use.",
AND('Establishment details'!$C$14="Secondary",$V1729="Classbase"),"Invalid Status type",
AND(OR( $V1729="Classbase", $V1729="Teaching", $V1729="Early years",$V1729="SEND resourced"), NOT(ISBLANK($M1729))),"Space with status type and unusable type.",
AND($V1729= "Classbase",'Establishment details'!$C$22&gt;=10), "Classbase status is only valid in schools with a primary element.",
AND($I1729= "Large",$N1729 &gt; 3.5), "Large rooms with less than 3.5m height.",
AND(OR($V1729="Light practical (science)",$V1729="Light practical (science)",$V1729="Heavy practical (workshops)", $V1729="Heavy practical (clean)"), OR($O1729=0,ISBLANK($O1729))),"Missing sinks count for light and heavy practical spaces.",
AND($M1729 = "Other",ISBLANK($R1729)), "Invalid unusable type / missing note for other unusable type."
),
" ")</f>
        <v>Missing space use.</v>
      </c>
    </row>
    <row r="1730" spans="2:23" ht="15.75" x14ac:dyDescent="0.25">
      <c r="B1730" s="143"/>
      <c r="C1730" s="144"/>
      <c r="D1730" s="144"/>
      <c r="E1730" s="144"/>
      <c r="F1730" s="147" t="str" cm="1">
        <f t="array" ref="F1730">_xlfn.IFNA(CONCATENATE(_xlfn.IFS($D1730="Mezzanine",LEFT($D1730,1), $D1730="Ground Floor",LEFT($D1730,1),$D1730="Basment ",LEFT($D1730,1), $D1730="1st Floor", "0"&amp;LEFT($D1730,1), $D1730="2nd Floor", "0"&amp;LEFT($D1730,1), $D1730="3rd Floor", "0"&amp;LEFT($D1730,1), $D1730="4th Floor", "0"&amp;LEFT($D1730,1), $D1730="5th Floor", "0"&amp;LEFT($D1730,1), $D1730="6th Floor", "0"&amp;LEFT($D1730,1),$D1730="7th Floor", "0"&amp;LEFT($D1730,1),$D1730="8th Floor", "0"&amp;LEFT($D1730,1),$D1730="9th Floor", "0"&amp;LEFT($D1730,1),$D1730="10th Floor", LEFT($D1730,2),$D1730="11th Floor", LEFT($D1730,2),$D1730="12th Floor", LEFT($D1730,2),$D1730="13th Floor", LEFT($D1730,2), $D1730="Lower Ground", LEFT($D1730)&amp;IF(ISNUMBER(FIND(" ",$D1730)),MID($D1730,FIND(" ",$D1730)+1,1),"")&amp;IF(ISNUMBER(FIND(" ",$D1730,FIND(" ",$D1730)+1)),MID($D1730,FIND(" ",$D1730,FIND(" ",$D1730)+1)+1,1),""),$D1730="Upper Ground", LEFT($D1730)&amp;IF(ISNUMBER(FIND(" ",$D1730)),MID($D1730,FIND(" ",$D1730)+1,1),"")&amp;IF(ISNUMBER(FIND(" ",$D1730,FIND(" ",$D1730)+1)),MID($D1730,FIND(" ",$D1730,FIND(" ",$D1730)+1)+1,1),"")),".0",$E1730), " ")</f>
        <v xml:space="preserve"> </v>
      </c>
      <c r="G1730" s="144"/>
      <c r="H1730" s="144"/>
      <c r="I1730" s="144"/>
      <c r="J1730" s="144"/>
      <c r="K1730" s="144"/>
      <c r="L1730" s="149" t="str" cm="1">
        <f t="array" ref="L1730">_xlfn.IFNA(
_xlfn.IFS(
AND($F1730=" ",$G1730=" ",$H1730=" "),"Please update all three: Surveyor Room Reference, Establishment Room Reference and Establishment Room Name",
AND(OR($I1730="General",$I1730="Open plan/ semi-open general",$I1730="Fitted",$I1730="Light practical (science)",$I1730="Light practical (other)",$I1730="Heavy practical (workshops)",$I1730="Heavy practical (clean)",$I1730="Large",$I1730="Storage"),$J1730=0,$K1730=0),"Please update Net Area or Non-net Area",
AND($B1730&lt;&gt;"OUT",$J1730=0,$I1730&lt;&gt;"Non-net",$M1730="85% Circulation"),"Net area not recorded for spaces with 85% circulation unusable type",
AND(OR($I1730="General",$I1730="Open plan/ semi-open general",$I1730="Fitted",$I1730="Light practical (science)",$I1730="Light practical (other)",$I1730="Heavy practical (workshops)",$I1730="Heavy practical (clean)",$I1730="Large",$I1730="Storage"),OR($J1730=0,ISBLANK($J1730))),"Net area not recorded in net spaces",
AND(OR($I1730="Non-net",$I1730="Outdoor space"),$J1730&gt;0),"Net Area Recorded in Non-net space",
AND($I1730="General",$J1730&gt;90),"This general space is over 90m2, please ensure that this space is entered as separate spaces if it usually used as separate spaces",
AND($I1730="Open plan/ semi-open general",$J1730&lt;27),"Open plan general space under 27m2",
AND(OR($K1730=0,ISBLANK($K1730)), $I1730="Non-net"),"Non-net area not recorded in non-net space"
),
" ")</f>
        <v xml:space="preserve"> </v>
      </c>
      <c r="M1730" s="144"/>
      <c r="N1730" s="144"/>
      <c r="O1730" s="144"/>
      <c r="P1730" s="144"/>
      <c r="Q1730" s="144"/>
      <c r="R1730" s="171"/>
      <c r="S1730" s="147">
        <f>NCA_Calculations!$P$1742</f>
        <v>0</v>
      </c>
      <c r="T1730" s="147">
        <f>NCA_Calculations!$Q$1742</f>
        <v>0</v>
      </c>
      <c r="U1730" s="144"/>
      <c r="V1730" s="144"/>
      <c r="W1730" s="149" t="str" cm="1">
        <f t="array" ref="W1730">_xlfn.IFNA(
_xlfn.IFS(
ISBLANK($U1730),"Missing space use.",
AND('Establishment details'!$C$14="Secondary",$V1730="Classbase"),"Invalid Status type",
AND(OR( $V1730="Classbase", $V1730="Teaching", $V1730="Early years",$V1730="SEND resourced"), NOT(ISBLANK($M1730))),"Space with status type and unusable type.",
AND($V1730= "Classbase",'Establishment details'!$C$22&gt;=10), "Classbase status is only valid in schools with a primary element.",
AND($I1730= "Large",$N1730 &gt; 3.5), "Large rooms with less than 3.5m height.",
AND(OR($V1730="Light practical (science)",$V1730="Light practical (science)",$V1730="Heavy practical (workshops)", $V1730="Heavy practical (clean)"), OR($O1730=0,ISBLANK($O1730))),"Missing sinks count for light and heavy practical spaces.",
AND($M1730 = "Other",ISBLANK($R1730)), "Invalid unusable type / missing note for other unusable type."
),
" ")</f>
        <v>Missing space use.</v>
      </c>
    </row>
    <row r="1731" spans="2:23" ht="15.75" x14ac:dyDescent="0.25">
      <c r="B1731" s="143"/>
      <c r="C1731" s="144"/>
      <c r="D1731" s="144"/>
      <c r="E1731" s="144"/>
      <c r="F1731" s="147" t="str" cm="1">
        <f t="array" ref="F1731">_xlfn.IFNA(CONCATENATE(_xlfn.IFS($D1731="Mezzanine",LEFT($D1731,1), $D1731="Ground Floor",LEFT($D1731,1),$D1731="Basment ",LEFT($D1731,1), $D1731="1st Floor", "0"&amp;LEFT($D1731,1), $D1731="2nd Floor", "0"&amp;LEFT($D1731,1), $D1731="3rd Floor", "0"&amp;LEFT($D1731,1), $D1731="4th Floor", "0"&amp;LEFT($D1731,1), $D1731="5th Floor", "0"&amp;LEFT($D1731,1), $D1731="6th Floor", "0"&amp;LEFT($D1731,1),$D1731="7th Floor", "0"&amp;LEFT($D1731,1),$D1731="8th Floor", "0"&amp;LEFT($D1731,1),$D1731="9th Floor", "0"&amp;LEFT($D1731,1),$D1731="10th Floor", LEFT($D1731,2),$D1731="11th Floor", LEFT($D1731,2),$D1731="12th Floor", LEFT($D1731,2),$D1731="13th Floor", LEFT($D1731,2), $D1731="Lower Ground", LEFT($D1731)&amp;IF(ISNUMBER(FIND(" ",$D1731)),MID($D1731,FIND(" ",$D1731)+1,1),"")&amp;IF(ISNUMBER(FIND(" ",$D1731,FIND(" ",$D1731)+1)),MID($D1731,FIND(" ",$D1731,FIND(" ",$D1731)+1)+1,1),""),$D1731="Upper Ground", LEFT($D1731)&amp;IF(ISNUMBER(FIND(" ",$D1731)),MID($D1731,FIND(" ",$D1731)+1,1),"")&amp;IF(ISNUMBER(FIND(" ",$D1731,FIND(" ",$D1731)+1)),MID($D1731,FIND(" ",$D1731,FIND(" ",$D1731)+1)+1,1),"")),".0",$E1731), " ")</f>
        <v xml:space="preserve"> </v>
      </c>
      <c r="G1731" s="144"/>
      <c r="H1731" s="144"/>
      <c r="I1731" s="144"/>
      <c r="J1731" s="144"/>
      <c r="K1731" s="144"/>
      <c r="L1731" s="149" t="str" cm="1">
        <f t="array" ref="L1731">_xlfn.IFNA(
_xlfn.IFS(
AND($F1731=" ",$G1731=" ",$H1731=" "),"Please update all three: Surveyor Room Reference, Establishment Room Reference and Establishment Room Name",
AND(OR($I1731="General",$I1731="Open plan/ semi-open general",$I1731="Fitted",$I1731="Light practical (science)",$I1731="Light practical (other)",$I1731="Heavy practical (workshops)",$I1731="Heavy practical (clean)",$I1731="Large",$I1731="Storage"),$J1731=0,$K1731=0),"Please update Net Area or Non-net Area",
AND($B1731&lt;&gt;"OUT",$J1731=0,$I1731&lt;&gt;"Non-net",$M1731="85% Circulation"),"Net area not recorded for spaces with 85% circulation unusable type",
AND(OR($I1731="General",$I1731="Open plan/ semi-open general",$I1731="Fitted",$I1731="Light practical (science)",$I1731="Light practical (other)",$I1731="Heavy practical (workshops)",$I1731="Heavy practical (clean)",$I1731="Large",$I1731="Storage"),OR($J1731=0,ISBLANK($J1731))),"Net area not recorded in net spaces",
AND(OR($I1731="Non-net",$I1731="Outdoor space"),$J1731&gt;0),"Net Area Recorded in Non-net space",
AND($I1731="General",$J1731&gt;90),"This general space is over 90m2, please ensure that this space is entered as separate spaces if it usually used as separate spaces",
AND($I1731="Open plan/ semi-open general",$J1731&lt;27),"Open plan general space under 27m2",
AND(OR($K1731=0,ISBLANK($K1731)), $I1731="Non-net"),"Non-net area not recorded in non-net space"
),
" ")</f>
        <v xml:space="preserve"> </v>
      </c>
      <c r="M1731" s="144"/>
      <c r="N1731" s="144"/>
      <c r="O1731" s="144"/>
      <c r="P1731" s="144"/>
      <c r="Q1731" s="144"/>
      <c r="R1731" s="171"/>
      <c r="S1731" s="147">
        <f>NCA_Calculations!$P$1743</f>
        <v>0</v>
      </c>
      <c r="T1731" s="147">
        <f>NCA_Calculations!$Q$1743</f>
        <v>0</v>
      </c>
      <c r="U1731" s="144"/>
      <c r="V1731" s="144"/>
      <c r="W1731" s="149" t="str" cm="1">
        <f t="array" ref="W1731">_xlfn.IFNA(
_xlfn.IFS(
ISBLANK($U1731),"Missing space use.",
AND('Establishment details'!$C$14="Secondary",$V1731="Classbase"),"Invalid Status type",
AND(OR( $V1731="Classbase", $V1731="Teaching", $V1731="Early years",$V1731="SEND resourced"), NOT(ISBLANK($M1731))),"Space with status type and unusable type.",
AND($V1731= "Classbase",'Establishment details'!$C$22&gt;=10), "Classbase status is only valid in schools with a primary element.",
AND($I1731= "Large",$N1731 &gt; 3.5), "Large rooms with less than 3.5m height.",
AND(OR($V1731="Light practical (science)",$V1731="Light practical (science)",$V1731="Heavy practical (workshops)", $V1731="Heavy practical (clean)"), OR($O1731=0,ISBLANK($O1731))),"Missing sinks count for light and heavy practical spaces.",
AND($M1731 = "Other",ISBLANK($R1731)), "Invalid unusable type / missing note for other unusable type."
),
" ")</f>
        <v>Missing space use.</v>
      </c>
    </row>
    <row r="1732" spans="2:23" ht="15.75" x14ac:dyDescent="0.25">
      <c r="B1732" s="143"/>
      <c r="C1732" s="144"/>
      <c r="D1732" s="144"/>
      <c r="E1732" s="144"/>
      <c r="F1732" s="147" t="str" cm="1">
        <f t="array" ref="F1732">_xlfn.IFNA(CONCATENATE(_xlfn.IFS($D1732="Mezzanine",LEFT($D1732,1), $D1732="Ground Floor",LEFT($D1732,1),$D1732="Basment ",LEFT($D1732,1), $D1732="1st Floor", "0"&amp;LEFT($D1732,1), $D1732="2nd Floor", "0"&amp;LEFT($D1732,1), $D1732="3rd Floor", "0"&amp;LEFT($D1732,1), $D1732="4th Floor", "0"&amp;LEFT($D1732,1), $D1732="5th Floor", "0"&amp;LEFT($D1732,1), $D1732="6th Floor", "0"&amp;LEFT($D1732,1),$D1732="7th Floor", "0"&amp;LEFT($D1732,1),$D1732="8th Floor", "0"&amp;LEFT($D1732,1),$D1732="9th Floor", "0"&amp;LEFT($D1732,1),$D1732="10th Floor", LEFT($D1732,2),$D1732="11th Floor", LEFT($D1732,2),$D1732="12th Floor", LEFT($D1732,2),$D1732="13th Floor", LEFT($D1732,2), $D1732="Lower Ground", LEFT($D1732)&amp;IF(ISNUMBER(FIND(" ",$D1732)),MID($D1732,FIND(" ",$D1732)+1,1),"")&amp;IF(ISNUMBER(FIND(" ",$D1732,FIND(" ",$D1732)+1)),MID($D1732,FIND(" ",$D1732,FIND(" ",$D1732)+1)+1,1),""),$D1732="Upper Ground", LEFT($D1732)&amp;IF(ISNUMBER(FIND(" ",$D1732)),MID($D1732,FIND(" ",$D1732)+1,1),"")&amp;IF(ISNUMBER(FIND(" ",$D1732,FIND(" ",$D1732)+1)),MID($D1732,FIND(" ",$D1732,FIND(" ",$D1732)+1)+1,1),"")),".0",$E1732), " ")</f>
        <v xml:space="preserve"> </v>
      </c>
      <c r="G1732" s="144"/>
      <c r="H1732" s="144"/>
      <c r="I1732" s="144"/>
      <c r="J1732" s="144"/>
      <c r="K1732" s="144"/>
      <c r="L1732" s="149" t="str" cm="1">
        <f t="array" ref="L1732">_xlfn.IFNA(
_xlfn.IFS(
AND($F1732=" ",$G1732=" ",$H1732=" "),"Please update all three: Surveyor Room Reference, Establishment Room Reference and Establishment Room Name",
AND(OR($I1732="General",$I1732="Open plan/ semi-open general",$I1732="Fitted",$I1732="Light practical (science)",$I1732="Light practical (other)",$I1732="Heavy practical (workshops)",$I1732="Heavy practical (clean)",$I1732="Large",$I1732="Storage"),$J1732=0,$K1732=0),"Please update Net Area or Non-net Area",
AND($B1732&lt;&gt;"OUT",$J1732=0,$I1732&lt;&gt;"Non-net",$M1732="85% Circulation"),"Net area not recorded for spaces with 85% circulation unusable type",
AND(OR($I1732="General",$I1732="Open plan/ semi-open general",$I1732="Fitted",$I1732="Light practical (science)",$I1732="Light practical (other)",$I1732="Heavy practical (workshops)",$I1732="Heavy practical (clean)",$I1732="Large",$I1732="Storage"),OR($J1732=0,ISBLANK($J1732))),"Net area not recorded in net spaces",
AND(OR($I1732="Non-net",$I1732="Outdoor space"),$J1732&gt;0),"Net Area Recorded in Non-net space",
AND($I1732="General",$J1732&gt;90),"This general space is over 90m2, please ensure that this space is entered as separate spaces if it usually used as separate spaces",
AND($I1732="Open plan/ semi-open general",$J1732&lt;27),"Open plan general space under 27m2",
AND(OR($K1732=0,ISBLANK($K1732)), $I1732="Non-net"),"Non-net area not recorded in non-net space"
),
" ")</f>
        <v xml:space="preserve"> </v>
      </c>
      <c r="M1732" s="144"/>
      <c r="N1732" s="144"/>
      <c r="O1732" s="144"/>
      <c r="P1732" s="144"/>
      <c r="Q1732" s="144"/>
      <c r="R1732" s="171"/>
      <c r="S1732" s="147">
        <f>NCA_Calculations!$P$1744</f>
        <v>0</v>
      </c>
      <c r="T1732" s="147">
        <f>NCA_Calculations!$Q$1744</f>
        <v>0</v>
      </c>
      <c r="U1732" s="144"/>
      <c r="V1732" s="144"/>
      <c r="W1732" s="149" t="str" cm="1">
        <f t="array" ref="W1732">_xlfn.IFNA(
_xlfn.IFS(
ISBLANK($U1732),"Missing space use.",
AND('Establishment details'!$C$14="Secondary",$V1732="Classbase"),"Invalid Status type",
AND(OR( $V1732="Classbase", $V1732="Teaching", $V1732="Early years",$V1732="SEND resourced"), NOT(ISBLANK($M1732))),"Space with status type and unusable type.",
AND($V1732= "Classbase",'Establishment details'!$C$22&gt;=10), "Classbase status is only valid in schools with a primary element.",
AND($I1732= "Large",$N1732 &gt; 3.5), "Large rooms with less than 3.5m height.",
AND(OR($V1732="Light practical (science)",$V1732="Light practical (science)",$V1732="Heavy practical (workshops)", $V1732="Heavy practical (clean)"), OR($O1732=0,ISBLANK($O1732))),"Missing sinks count for light and heavy practical spaces.",
AND($M1732 = "Other",ISBLANK($R1732)), "Invalid unusable type / missing note for other unusable type."
),
" ")</f>
        <v>Missing space use.</v>
      </c>
    </row>
    <row r="1733" spans="2:23" ht="15.75" x14ac:dyDescent="0.25">
      <c r="B1733" s="143"/>
      <c r="C1733" s="144"/>
      <c r="D1733" s="144"/>
      <c r="E1733" s="144"/>
      <c r="F1733" s="147" t="str" cm="1">
        <f t="array" ref="F1733">_xlfn.IFNA(CONCATENATE(_xlfn.IFS($D1733="Mezzanine",LEFT($D1733,1), $D1733="Ground Floor",LEFT($D1733,1),$D1733="Basment ",LEFT($D1733,1), $D1733="1st Floor", "0"&amp;LEFT($D1733,1), $D1733="2nd Floor", "0"&amp;LEFT($D1733,1), $D1733="3rd Floor", "0"&amp;LEFT($D1733,1), $D1733="4th Floor", "0"&amp;LEFT($D1733,1), $D1733="5th Floor", "0"&amp;LEFT($D1733,1), $D1733="6th Floor", "0"&amp;LEFT($D1733,1),$D1733="7th Floor", "0"&amp;LEFT($D1733,1),$D1733="8th Floor", "0"&amp;LEFT($D1733,1),$D1733="9th Floor", "0"&amp;LEFT($D1733,1),$D1733="10th Floor", LEFT($D1733,2),$D1733="11th Floor", LEFT($D1733,2),$D1733="12th Floor", LEFT($D1733,2),$D1733="13th Floor", LEFT($D1733,2), $D1733="Lower Ground", LEFT($D1733)&amp;IF(ISNUMBER(FIND(" ",$D1733)),MID($D1733,FIND(" ",$D1733)+1,1),"")&amp;IF(ISNUMBER(FIND(" ",$D1733,FIND(" ",$D1733)+1)),MID($D1733,FIND(" ",$D1733,FIND(" ",$D1733)+1)+1,1),""),$D1733="Upper Ground", LEFT($D1733)&amp;IF(ISNUMBER(FIND(" ",$D1733)),MID($D1733,FIND(" ",$D1733)+1,1),"")&amp;IF(ISNUMBER(FIND(" ",$D1733,FIND(" ",$D1733)+1)),MID($D1733,FIND(" ",$D1733,FIND(" ",$D1733)+1)+1,1),"")),".0",$E1733), " ")</f>
        <v xml:space="preserve"> </v>
      </c>
      <c r="G1733" s="144"/>
      <c r="H1733" s="144"/>
      <c r="I1733" s="144"/>
      <c r="J1733" s="144"/>
      <c r="K1733" s="144"/>
      <c r="L1733" s="149" t="str" cm="1">
        <f t="array" ref="L1733">_xlfn.IFNA(
_xlfn.IFS(
AND($F1733=" ",$G1733=" ",$H1733=" "),"Please update all three: Surveyor Room Reference, Establishment Room Reference and Establishment Room Name",
AND(OR($I1733="General",$I1733="Open plan/ semi-open general",$I1733="Fitted",$I1733="Light practical (science)",$I1733="Light practical (other)",$I1733="Heavy practical (workshops)",$I1733="Heavy practical (clean)",$I1733="Large",$I1733="Storage"),$J1733=0,$K1733=0),"Please update Net Area or Non-net Area",
AND($B1733&lt;&gt;"OUT",$J1733=0,$I1733&lt;&gt;"Non-net",$M1733="85% Circulation"),"Net area not recorded for spaces with 85% circulation unusable type",
AND(OR($I1733="General",$I1733="Open plan/ semi-open general",$I1733="Fitted",$I1733="Light practical (science)",$I1733="Light practical (other)",$I1733="Heavy practical (workshops)",$I1733="Heavy practical (clean)",$I1733="Large",$I1733="Storage"),OR($J1733=0,ISBLANK($J1733))),"Net area not recorded in net spaces",
AND(OR($I1733="Non-net",$I1733="Outdoor space"),$J1733&gt;0),"Net Area Recorded in Non-net space",
AND($I1733="General",$J1733&gt;90),"This general space is over 90m2, please ensure that this space is entered as separate spaces if it usually used as separate spaces",
AND($I1733="Open plan/ semi-open general",$J1733&lt;27),"Open plan general space under 27m2",
AND(OR($K1733=0,ISBLANK($K1733)), $I1733="Non-net"),"Non-net area not recorded in non-net space"
),
" ")</f>
        <v xml:space="preserve"> </v>
      </c>
      <c r="M1733" s="144"/>
      <c r="N1733" s="144"/>
      <c r="O1733" s="144"/>
      <c r="P1733" s="144"/>
      <c r="Q1733" s="144"/>
      <c r="R1733" s="171"/>
      <c r="S1733" s="147">
        <f>NCA_Calculations!$P$1745</f>
        <v>0</v>
      </c>
      <c r="T1733" s="147">
        <f>NCA_Calculations!$Q$1745</f>
        <v>0</v>
      </c>
      <c r="U1733" s="144"/>
      <c r="V1733" s="144"/>
      <c r="W1733" s="149" t="str" cm="1">
        <f t="array" ref="W1733">_xlfn.IFNA(
_xlfn.IFS(
ISBLANK($U1733),"Missing space use.",
AND('Establishment details'!$C$14="Secondary",$V1733="Classbase"),"Invalid Status type",
AND(OR( $V1733="Classbase", $V1733="Teaching", $V1733="Early years",$V1733="SEND resourced"), NOT(ISBLANK($M1733))),"Space with status type and unusable type.",
AND($V1733= "Classbase",'Establishment details'!$C$22&gt;=10), "Classbase status is only valid in schools with a primary element.",
AND($I1733= "Large",$N1733 &gt; 3.5), "Large rooms with less than 3.5m height.",
AND(OR($V1733="Light practical (science)",$V1733="Light practical (science)",$V1733="Heavy practical (workshops)", $V1733="Heavy practical (clean)"), OR($O1733=0,ISBLANK($O1733))),"Missing sinks count for light and heavy practical spaces.",
AND($M1733 = "Other",ISBLANK($R1733)), "Invalid unusable type / missing note for other unusable type."
),
" ")</f>
        <v>Missing space use.</v>
      </c>
    </row>
    <row r="1734" spans="2:23" ht="15.75" x14ac:dyDescent="0.25">
      <c r="B1734" s="143"/>
      <c r="C1734" s="144"/>
      <c r="D1734" s="144"/>
      <c r="E1734" s="144"/>
      <c r="F1734" s="147" t="str" cm="1">
        <f t="array" ref="F1734">_xlfn.IFNA(CONCATENATE(_xlfn.IFS($D1734="Mezzanine",LEFT($D1734,1), $D1734="Ground Floor",LEFT($D1734,1),$D1734="Basment ",LEFT($D1734,1), $D1734="1st Floor", "0"&amp;LEFT($D1734,1), $D1734="2nd Floor", "0"&amp;LEFT($D1734,1), $D1734="3rd Floor", "0"&amp;LEFT($D1734,1), $D1734="4th Floor", "0"&amp;LEFT($D1734,1), $D1734="5th Floor", "0"&amp;LEFT($D1734,1), $D1734="6th Floor", "0"&amp;LEFT($D1734,1),$D1734="7th Floor", "0"&amp;LEFT($D1734,1),$D1734="8th Floor", "0"&amp;LEFT($D1734,1),$D1734="9th Floor", "0"&amp;LEFT($D1734,1),$D1734="10th Floor", LEFT($D1734,2),$D1734="11th Floor", LEFT($D1734,2),$D1734="12th Floor", LEFT($D1734,2),$D1734="13th Floor", LEFT($D1734,2), $D1734="Lower Ground", LEFT($D1734)&amp;IF(ISNUMBER(FIND(" ",$D1734)),MID($D1734,FIND(" ",$D1734)+1,1),"")&amp;IF(ISNUMBER(FIND(" ",$D1734,FIND(" ",$D1734)+1)),MID($D1734,FIND(" ",$D1734,FIND(" ",$D1734)+1)+1,1),""),$D1734="Upper Ground", LEFT($D1734)&amp;IF(ISNUMBER(FIND(" ",$D1734)),MID($D1734,FIND(" ",$D1734)+1,1),"")&amp;IF(ISNUMBER(FIND(" ",$D1734,FIND(" ",$D1734)+1)),MID($D1734,FIND(" ",$D1734,FIND(" ",$D1734)+1)+1,1),"")),".0",$E1734), " ")</f>
        <v xml:space="preserve"> </v>
      </c>
      <c r="G1734" s="144"/>
      <c r="H1734" s="144"/>
      <c r="I1734" s="144"/>
      <c r="J1734" s="144"/>
      <c r="K1734" s="144"/>
      <c r="L1734" s="149" t="str" cm="1">
        <f t="array" ref="L1734">_xlfn.IFNA(
_xlfn.IFS(
AND($F1734=" ",$G1734=" ",$H1734=" "),"Please update all three: Surveyor Room Reference, Establishment Room Reference and Establishment Room Name",
AND(OR($I1734="General",$I1734="Open plan/ semi-open general",$I1734="Fitted",$I1734="Light practical (science)",$I1734="Light practical (other)",$I1734="Heavy practical (workshops)",$I1734="Heavy practical (clean)",$I1734="Large",$I1734="Storage"),$J1734=0,$K1734=0),"Please update Net Area or Non-net Area",
AND($B1734&lt;&gt;"OUT",$J1734=0,$I1734&lt;&gt;"Non-net",$M1734="85% Circulation"),"Net area not recorded for spaces with 85% circulation unusable type",
AND(OR($I1734="General",$I1734="Open plan/ semi-open general",$I1734="Fitted",$I1734="Light practical (science)",$I1734="Light practical (other)",$I1734="Heavy practical (workshops)",$I1734="Heavy practical (clean)",$I1734="Large",$I1734="Storage"),OR($J1734=0,ISBLANK($J1734))),"Net area not recorded in net spaces",
AND(OR($I1734="Non-net",$I1734="Outdoor space"),$J1734&gt;0),"Net Area Recorded in Non-net space",
AND($I1734="General",$J1734&gt;90),"This general space is over 90m2, please ensure that this space is entered as separate spaces if it usually used as separate spaces",
AND($I1734="Open plan/ semi-open general",$J1734&lt;27),"Open plan general space under 27m2",
AND(OR($K1734=0,ISBLANK($K1734)), $I1734="Non-net"),"Non-net area not recorded in non-net space"
),
" ")</f>
        <v xml:space="preserve"> </v>
      </c>
      <c r="M1734" s="144"/>
      <c r="N1734" s="144"/>
      <c r="O1734" s="144"/>
      <c r="P1734" s="144"/>
      <c r="Q1734" s="144"/>
      <c r="R1734" s="171"/>
      <c r="S1734" s="147">
        <f>NCA_Calculations!$P$1746</f>
        <v>0</v>
      </c>
      <c r="T1734" s="147">
        <f>NCA_Calculations!$Q$1746</f>
        <v>0</v>
      </c>
      <c r="U1734" s="144"/>
      <c r="V1734" s="144"/>
      <c r="W1734" s="149" t="str" cm="1">
        <f t="array" ref="W1734">_xlfn.IFNA(
_xlfn.IFS(
ISBLANK($U1734),"Missing space use.",
AND('Establishment details'!$C$14="Secondary",$V1734="Classbase"),"Invalid Status type",
AND(OR( $V1734="Classbase", $V1734="Teaching", $V1734="Early years",$V1734="SEND resourced"), NOT(ISBLANK($M1734))),"Space with status type and unusable type.",
AND($V1734= "Classbase",'Establishment details'!$C$22&gt;=10), "Classbase status is only valid in schools with a primary element.",
AND($I1734= "Large",$N1734 &gt; 3.5), "Large rooms with less than 3.5m height.",
AND(OR($V1734="Light practical (science)",$V1734="Light practical (science)",$V1734="Heavy practical (workshops)", $V1734="Heavy practical (clean)"), OR($O1734=0,ISBLANK($O1734))),"Missing sinks count for light and heavy practical spaces.",
AND($M1734 = "Other",ISBLANK($R1734)), "Invalid unusable type / missing note for other unusable type."
),
" ")</f>
        <v>Missing space use.</v>
      </c>
    </row>
    <row r="1735" spans="2:23" ht="15.75" x14ac:dyDescent="0.25">
      <c r="B1735" s="143"/>
      <c r="C1735" s="144"/>
      <c r="D1735" s="144"/>
      <c r="E1735" s="144"/>
      <c r="F1735" s="147" t="str" cm="1">
        <f t="array" ref="F1735">_xlfn.IFNA(CONCATENATE(_xlfn.IFS($D1735="Mezzanine",LEFT($D1735,1), $D1735="Ground Floor",LEFT($D1735,1),$D1735="Basment ",LEFT($D1735,1), $D1735="1st Floor", "0"&amp;LEFT($D1735,1), $D1735="2nd Floor", "0"&amp;LEFT($D1735,1), $D1735="3rd Floor", "0"&amp;LEFT($D1735,1), $D1735="4th Floor", "0"&amp;LEFT($D1735,1), $D1735="5th Floor", "0"&amp;LEFT($D1735,1), $D1735="6th Floor", "0"&amp;LEFT($D1735,1),$D1735="7th Floor", "0"&amp;LEFT($D1735,1),$D1735="8th Floor", "0"&amp;LEFT($D1735,1),$D1735="9th Floor", "0"&amp;LEFT($D1735,1),$D1735="10th Floor", LEFT($D1735,2),$D1735="11th Floor", LEFT($D1735,2),$D1735="12th Floor", LEFT($D1735,2),$D1735="13th Floor", LEFT($D1735,2), $D1735="Lower Ground", LEFT($D1735)&amp;IF(ISNUMBER(FIND(" ",$D1735)),MID($D1735,FIND(" ",$D1735)+1,1),"")&amp;IF(ISNUMBER(FIND(" ",$D1735,FIND(" ",$D1735)+1)),MID($D1735,FIND(" ",$D1735,FIND(" ",$D1735)+1)+1,1),""),$D1735="Upper Ground", LEFT($D1735)&amp;IF(ISNUMBER(FIND(" ",$D1735)),MID($D1735,FIND(" ",$D1735)+1,1),"")&amp;IF(ISNUMBER(FIND(" ",$D1735,FIND(" ",$D1735)+1)),MID($D1735,FIND(" ",$D1735,FIND(" ",$D1735)+1)+1,1),"")),".0",$E1735), " ")</f>
        <v xml:space="preserve"> </v>
      </c>
      <c r="G1735" s="144"/>
      <c r="H1735" s="144"/>
      <c r="I1735" s="144"/>
      <c r="J1735" s="144"/>
      <c r="K1735" s="144"/>
      <c r="L1735" s="149" t="str" cm="1">
        <f t="array" ref="L1735">_xlfn.IFNA(
_xlfn.IFS(
AND($F1735=" ",$G1735=" ",$H1735=" "),"Please update all three: Surveyor Room Reference, Establishment Room Reference and Establishment Room Name",
AND(OR($I1735="General",$I1735="Open plan/ semi-open general",$I1735="Fitted",$I1735="Light practical (science)",$I1735="Light practical (other)",$I1735="Heavy practical (workshops)",$I1735="Heavy practical (clean)",$I1735="Large",$I1735="Storage"),$J1735=0,$K1735=0),"Please update Net Area or Non-net Area",
AND($B1735&lt;&gt;"OUT",$J1735=0,$I1735&lt;&gt;"Non-net",$M1735="85% Circulation"),"Net area not recorded for spaces with 85% circulation unusable type",
AND(OR($I1735="General",$I1735="Open plan/ semi-open general",$I1735="Fitted",$I1735="Light practical (science)",$I1735="Light practical (other)",$I1735="Heavy practical (workshops)",$I1735="Heavy practical (clean)",$I1735="Large",$I1735="Storage"),OR($J1735=0,ISBLANK($J1735))),"Net area not recorded in net spaces",
AND(OR($I1735="Non-net",$I1735="Outdoor space"),$J1735&gt;0),"Net Area Recorded in Non-net space",
AND($I1735="General",$J1735&gt;90),"This general space is over 90m2, please ensure that this space is entered as separate spaces if it usually used as separate spaces",
AND($I1735="Open plan/ semi-open general",$J1735&lt;27),"Open plan general space under 27m2",
AND(OR($K1735=0,ISBLANK($K1735)), $I1735="Non-net"),"Non-net area not recorded in non-net space"
),
" ")</f>
        <v xml:space="preserve"> </v>
      </c>
      <c r="M1735" s="144"/>
      <c r="N1735" s="144"/>
      <c r="O1735" s="144"/>
      <c r="P1735" s="144"/>
      <c r="Q1735" s="144"/>
      <c r="R1735" s="171"/>
      <c r="S1735" s="147">
        <f>NCA_Calculations!$P$1747</f>
        <v>0</v>
      </c>
      <c r="T1735" s="147">
        <f>NCA_Calculations!$Q$1747</f>
        <v>0</v>
      </c>
      <c r="U1735" s="144"/>
      <c r="V1735" s="144"/>
      <c r="W1735" s="149" t="str" cm="1">
        <f t="array" ref="W1735">_xlfn.IFNA(
_xlfn.IFS(
ISBLANK($U1735),"Missing space use.",
AND('Establishment details'!$C$14="Secondary",$V1735="Classbase"),"Invalid Status type",
AND(OR( $V1735="Classbase", $V1735="Teaching", $V1735="Early years",$V1735="SEND resourced"), NOT(ISBLANK($M1735))),"Space with status type and unusable type.",
AND($V1735= "Classbase",'Establishment details'!$C$22&gt;=10), "Classbase status is only valid in schools with a primary element.",
AND($I1735= "Large",$N1735 &gt; 3.5), "Large rooms with less than 3.5m height.",
AND(OR($V1735="Light practical (science)",$V1735="Light practical (science)",$V1735="Heavy practical (workshops)", $V1735="Heavy practical (clean)"), OR($O1735=0,ISBLANK($O1735))),"Missing sinks count for light and heavy practical spaces.",
AND($M1735 = "Other",ISBLANK($R1735)), "Invalid unusable type / missing note for other unusable type."
),
" ")</f>
        <v>Missing space use.</v>
      </c>
    </row>
    <row r="1736" spans="2:23" ht="15.75" x14ac:dyDescent="0.25">
      <c r="B1736" s="143"/>
      <c r="C1736" s="144"/>
      <c r="D1736" s="144"/>
      <c r="E1736" s="144"/>
      <c r="F1736" s="147" t="str" cm="1">
        <f t="array" ref="F1736">_xlfn.IFNA(CONCATENATE(_xlfn.IFS($D1736="Mezzanine",LEFT($D1736,1), $D1736="Ground Floor",LEFT($D1736,1),$D1736="Basment ",LEFT($D1736,1), $D1736="1st Floor", "0"&amp;LEFT($D1736,1), $D1736="2nd Floor", "0"&amp;LEFT($D1736,1), $D1736="3rd Floor", "0"&amp;LEFT($D1736,1), $D1736="4th Floor", "0"&amp;LEFT($D1736,1), $D1736="5th Floor", "0"&amp;LEFT($D1736,1), $D1736="6th Floor", "0"&amp;LEFT($D1736,1),$D1736="7th Floor", "0"&amp;LEFT($D1736,1),$D1736="8th Floor", "0"&amp;LEFT($D1736,1),$D1736="9th Floor", "0"&amp;LEFT($D1736,1),$D1736="10th Floor", LEFT($D1736,2),$D1736="11th Floor", LEFT($D1736,2),$D1736="12th Floor", LEFT($D1736,2),$D1736="13th Floor", LEFT($D1736,2), $D1736="Lower Ground", LEFT($D1736)&amp;IF(ISNUMBER(FIND(" ",$D1736)),MID($D1736,FIND(" ",$D1736)+1,1),"")&amp;IF(ISNUMBER(FIND(" ",$D1736,FIND(" ",$D1736)+1)),MID($D1736,FIND(" ",$D1736,FIND(" ",$D1736)+1)+1,1),""),$D1736="Upper Ground", LEFT($D1736)&amp;IF(ISNUMBER(FIND(" ",$D1736)),MID($D1736,FIND(" ",$D1736)+1,1),"")&amp;IF(ISNUMBER(FIND(" ",$D1736,FIND(" ",$D1736)+1)),MID($D1736,FIND(" ",$D1736,FIND(" ",$D1736)+1)+1,1),"")),".0",$E1736), " ")</f>
        <v xml:space="preserve"> </v>
      </c>
      <c r="G1736" s="144"/>
      <c r="H1736" s="144"/>
      <c r="I1736" s="144"/>
      <c r="J1736" s="144"/>
      <c r="K1736" s="144"/>
      <c r="L1736" s="149" t="str" cm="1">
        <f t="array" ref="L1736">_xlfn.IFNA(
_xlfn.IFS(
AND($F1736=" ",$G1736=" ",$H1736=" "),"Please update all three: Surveyor Room Reference, Establishment Room Reference and Establishment Room Name",
AND(OR($I1736="General",$I1736="Open plan/ semi-open general",$I1736="Fitted",$I1736="Light practical (science)",$I1736="Light practical (other)",$I1736="Heavy practical (workshops)",$I1736="Heavy practical (clean)",$I1736="Large",$I1736="Storage"),$J1736=0,$K1736=0),"Please update Net Area or Non-net Area",
AND($B1736&lt;&gt;"OUT",$J1736=0,$I1736&lt;&gt;"Non-net",$M1736="85% Circulation"),"Net area not recorded for spaces with 85% circulation unusable type",
AND(OR($I1736="General",$I1736="Open plan/ semi-open general",$I1736="Fitted",$I1736="Light practical (science)",$I1736="Light practical (other)",$I1736="Heavy practical (workshops)",$I1736="Heavy practical (clean)",$I1736="Large",$I1736="Storage"),OR($J1736=0,ISBLANK($J1736))),"Net area not recorded in net spaces",
AND(OR($I1736="Non-net",$I1736="Outdoor space"),$J1736&gt;0),"Net Area Recorded in Non-net space",
AND($I1736="General",$J1736&gt;90),"This general space is over 90m2, please ensure that this space is entered as separate spaces if it usually used as separate spaces",
AND($I1736="Open plan/ semi-open general",$J1736&lt;27),"Open plan general space under 27m2",
AND(OR($K1736=0,ISBLANK($K1736)), $I1736="Non-net"),"Non-net area not recorded in non-net space"
),
" ")</f>
        <v xml:space="preserve"> </v>
      </c>
      <c r="M1736" s="144"/>
      <c r="N1736" s="144"/>
      <c r="O1736" s="144"/>
      <c r="P1736" s="144"/>
      <c r="Q1736" s="144"/>
      <c r="R1736" s="171"/>
      <c r="S1736" s="147">
        <f>NCA_Calculations!$P$1748</f>
        <v>0</v>
      </c>
      <c r="T1736" s="147">
        <f>NCA_Calculations!$Q$1748</f>
        <v>0</v>
      </c>
      <c r="U1736" s="144"/>
      <c r="V1736" s="144"/>
      <c r="W1736" s="149" t="str" cm="1">
        <f t="array" ref="W1736">_xlfn.IFNA(
_xlfn.IFS(
ISBLANK($U1736),"Missing space use.",
AND('Establishment details'!$C$14="Secondary",$V1736="Classbase"),"Invalid Status type",
AND(OR( $V1736="Classbase", $V1736="Teaching", $V1736="Early years",$V1736="SEND resourced"), NOT(ISBLANK($M1736))),"Space with status type and unusable type.",
AND($V1736= "Classbase",'Establishment details'!$C$22&gt;=10), "Classbase status is only valid in schools with a primary element.",
AND($I1736= "Large",$N1736 &gt; 3.5), "Large rooms with less than 3.5m height.",
AND(OR($V1736="Light practical (science)",$V1736="Light practical (science)",$V1736="Heavy practical (workshops)", $V1736="Heavy practical (clean)"), OR($O1736=0,ISBLANK($O1736))),"Missing sinks count for light and heavy practical spaces.",
AND($M1736 = "Other",ISBLANK($R1736)), "Invalid unusable type / missing note for other unusable type."
),
" ")</f>
        <v>Missing space use.</v>
      </c>
    </row>
    <row r="1737" spans="2:23" ht="15.75" x14ac:dyDescent="0.25">
      <c r="B1737" s="143"/>
      <c r="C1737" s="144"/>
      <c r="D1737" s="144"/>
      <c r="E1737" s="144"/>
      <c r="F1737" s="147" t="str" cm="1">
        <f t="array" ref="F1737">_xlfn.IFNA(CONCATENATE(_xlfn.IFS($D1737="Mezzanine",LEFT($D1737,1), $D1737="Ground Floor",LEFT($D1737,1),$D1737="Basment ",LEFT($D1737,1), $D1737="1st Floor", "0"&amp;LEFT($D1737,1), $D1737="2nd Floor", "0"&amp;LEFT($D1737,1), $D1737="3rd Floor", "0"&amp;LEFT($D1737,1), $D1737="4th Floor", "0"&amp;LEFT($D1737,1), $D1737="5th Floor", "0"&amp;LEFT($D1737,1), $D1737="6th Floor", "0"&amp;LEFT($D1737,1),$D1737="7th Floor", "0"&amp;LEFT($D1737,1),$D1737="8th Floor", "0"&amp;LEFT($D1737,1),$D1737="9th Floor", "0"&amp;LEFT($D1737,1),$D1737="10th Floor", LEFT($D1737,2),$D1737="11th Floor", LEFT($D1737,2),$D1737="12th Floor", LEFT($D1737,2),$D1737="13th Floor", LEFT($D1737,2), $D1737="Lower Ground", LEFT($D1737)&amp;IF(ISNUMBER(FIND(" ",$D1737)),MID($D1737,FIND(" ",$D1737)+1,1),"")&amp;IF(ISNUMBER(FIND(" ",$D1737,FIND(" ",$D1737)+1)),MID($D1737,FIND(" ",$D1737,FIND(" ",$D1737)+1)+1,1),""),$D1737="Upper Ground", LEFT($D1737)&amp;IF(ISNUMBER(FIND(" ",$D1737)),MID($D1737,FIND(" ",$D1737)+1,1),"")&amp;IF(ISNUMBER(FIND(" ",$D1737,FIND(" ",$D1737)+1)),MID($D1737,FIND(" ",$D1737,FIND(" ",$D1737)+1)+1,1),"")),".0",$E1737), " ")</f>
        <v xml:space="preserve"> </v>
      </c>
      <c r="G1737" s="144"/>
      <c r="H1737" s="144"/>
      <c r="I1737" s="144"/>
      <c r="J1737" s="144"/>
      <c r="K1737" s="144"/>
      <c r="L1737" s="149" t="str" cm="1">
        <f t="array" ref="L1737">_xlfn.IFNA(
_xlfn.IFS(
AND($F1737=" ",$G1737=" ",$H1737=" "),"Please update all three: Surveyor Room Reference, Establishment Room Reference and Establishment Room Name",
AND(OR($I1737="General",$I1737="Open plan/ semi-open general",$I1737="Fitted",$I1737="Light practical (science)",$I1737="Light practical (other)",$I1737="Heavy practical (workshops)",$I1737="Heavy practical (clean)",$I1737="Large",$I1737="Storage"),$J1737=0,$K1737=0),"Please update Net Area or Non-net Area",
AND($B1737&lt;&gt;"OUT",$J1737=0,$I1737&lt;&gt;"Non-net",$M1737="85% Circulation"),"Net area not recorded for spaces with 85% circulation unusable type",
AND(OR($I1737="General",$I1737="Open plan/ semi-open general",$I1737="Fitted",$I1737="Light practical (science)",$I1737="Light practical (other)",$I1737="Heavy practical (workshops)",$I1737="Heavy practical (clean)",$I1737="Large",$I1737="Storage"),OR($J1737=0,ISBLANK($J1737))),"Net area not recorded in net spaces",
AND(OR($I1737="Non-net",$I1737="Outdoor space"),$J1737&gt;0),"Net Area Recorded in Non-net space",
AND($I1737="General",$J1737&gt;90),"This general space is over 90m2, please ensure that this space is entered as separate spaces if it usually used as separate spaces",
AND($I1737="Open plan/ semi-open general",$J1737&lt;27),"Open plan general space under 27m2",
AND(OR($K1737=0,ISBLANK($K1737)), $I1737="Non-net"),"Non-net area not recorded in non-net space"
),
" ")</f>
        <v xml:space="preserve"> </v>
      </c>
      <c r="M1737" s="144"/>
      <c r="N1737" s="144"/>
      <c r="O1737" s="144"/>
      <c r="P1737" s="144"/>
      <c r="Q1737" s="144"/>
      <c r="R1737" s="171"/>
      <c r="S1737" s="147">
        <f>NCA_Calculations!$P$1749</f>
        <v>0</v>
      </c>
      <c r="T1737" s="147">
        <f>NCA_Calculations!$Q$1749</f>
        <v>0</v>
      </c>
      <c r="U1737" s="144"/>
      <c r="V1737" s="144"/>
      <c r="W1737" s="149" t="str" cm="1">
        <f t="array" ref="W1737">_xlfn.IFNA(
_xlfn.IFS(
ISBLANK($U1737),"Missing space use.",
AND('Establishment details'!$C$14="Secondary",$V1737="Classbase"),"Invalid Status type",
AND(OR( $V1737="Classbase", $V1737="Teaching", $V1737="Early years",$V1737="SEND resourced"), NOT(ISBLANK($M1737))),"Space with status type and unusable type.",
AND($V1737= "Classbase",'Establishment details'!$C$22&gt;=10), "Classbase status is only valid in schools with a primary element.",
AND($I1737= "Large",$N1737 &gt; 3.5), "Large rooms with less than 3.5m height.",
AND(OR($V1737="Light practical (science)",$V1737="Light practical (science)",$V1737="Heavy practical (workshops)", $V1737="Heavy practical (clean)"), OR($O1737=0,ISBLANK($O1737))),"Missing sinks count for light and heavy practical spaces.",
AND($M1737 = "Other",ISBLANK($R1737)), "Invalid unusable type / missing note for other unusable type."
),
" ")</f>
        <v>Missing space use.</v>
      </c>
    </row>
    <row r="1738" spans="2:23" ht="15.75" x14ac:dyDescent="0.25">
      <c r="B1738" s="143"/>
      <c r="C1738" s="144"/>
      <c r="D1738" s="144"/>
      <c r="E1738" s="144"/>
      <c r="F1738" s="147" t="str" cm="1">
        <f t="array" ref="F1738">_xlfn.IFNA(CONCATENATE(_xlfn.IFS($D1738="Mezzanine",LEFT($D1738,1), $D1738="Ground Floor",LEFT($D1738,1),$D1738="Basment ",LEFT($D1738,1), $D1738="1st Floor", "0"&amp;LEFT($D1738,1), $D1738="2nd Floor", "0"&amp;LEFT($D1738,1), $D1738="3rd Floor", "0"&amp;LEFT($D1738,1), $D1738="4th Floor", "0"&amp;LEFT($D1738,1), $D1738="5th Floor", "0"&amp;LEFT($D1738,1), $D1738="6th Floor", "0"&amp;LEFT($D1738,1),$D1738="7th Floor", "0"&amp;LEFT($D1738,1),$D1738="8th Floor", "0"&amp;LEFT($D1738,1),$D1738="9th Floor", "0"&amp;LEFT($D1738,1),$D1738="10th Floor", LEFT($D1738,2),$D1738="11th Floor", LEFT($D1738,2),$D1738="12th Floor", LEFT($D1738,2),$D1738="13th Floor", LEFT($D1738,2), $D1738="Lower Ground", LEFT($D1738)&amp;IF(ISNUMBER(FIND(" ",$D1738)),MID($D1738,FIND(" ",$D1738)+1,1),"")&amp;IF(ISNUMBER(FIND(" ",$D1738,FIND(" ",$D1738)+1)),MID($D1738,FIND(" ",$D1738,FIND(" ",$D1738)+1)+1,1),""),$D1738="Upper Ground", LEFT($D1738)&amp;IF(ISNUMBER(FIND(" ",$D1738)),MID($D1738,FIND(" ",$D1738)+1,1),"")&amp;IF(ISNUMBER(FIND(" ",$D1738,FIND(" ",$D1738)+1)),MID($D1738,FIND(" ",$D1738,FIND(" ",$D1738)+1)+1,1),"")),".0",$E1738), " ")</f>
        <v xml:space="preserve"> </v>
      </c>
      <c r="G1738" s="144"/>
      <c r="H1738" s="144"/>
      <c r="I1738" s="144"/>
      <c r="J1738" s="144"/>
      <c r="K1738" s="144"/>
      <c r="L1738" s="149" t="str" cm="1">
        <f t="array" ref="L1738">_xlfn.IFNA(
_xlfn.IFS(
AND($F1738=" ",$G1738=" ",$H1738=" "),"Please update all three: Surveyor Room Reference, Establishment Room Reference and Establishment Room Name",
AND(OR($I1738="General",$I1738="Open plan/ semi-open general",$I1738="Fitted",$I1738="Light practical (science)",$I1738="Light practical (other)",$I1738="Heavy practical (workshops)",$I1738="Heavy practical (clean)",$I1738="Large",$I1738="Storage"),$J1738=0,$K1738=0),"Please update Net Area or Non-net Area",
AND($B1738&lt;&gt;"OUT",$J1738=0,$I1738&lt;&gt;"Non-net",$M1738="85% Circulation"),"Net area not recorded for spaces with 85% circulation unusable type",
AND(OR($I1738="General",$I1738="Open plan/ semi-open general",$I1738="Fitted",$I1738="Light practical (science)",$I1738="Light practical (other)",$I1738="Heavy practical (workshops)",$I1738="Heavy practical (clean)",$I1738="Large",$I1738="Storage"),OR($J1738=0,ISBLANK($J1738))),"Net area not recorded in net spaces",
AND(OR($I1738="Non-net",$I1738="Outdoor space"),$J1738&gt;0),"Net Area Recorded in Non-net space",
AND($I1738="General",$J1738&gt;90),"This general space is over 90m2, please ensure that this space is entered as separate spaces if it usually used as separate spaces",
AND($I1738="Open plan/ semi-open general",$J1738&lt;27),"Open plan general space under 27m2",
AND(OR($K1738=0,ISBLANK($K1738)), $I1738="Non-net"),"Non-net area not recorded in non-net space"
),
" ")</f>
        <v xml:space="preserve"> </v>
      </c>
      <c r="M1738" s="144"/>
      <c r="N1738" s="144"/>
      <c r="O1738" s="144"/>
      <c r="P1738" s="144"/>
      <c r="Q1738" s="144"/>
      <c r="R1738" s="171"/>
      <c r="S1738" s="147">
        <f>NCA_Calculations!$P$1750</f>
        <v>0</v>
      </c>
      <c r="T1738" s="147">
        <f>NCA_Calculations!$Q$1750</f>
        <v>0</v>
      </c>
      <c r="U1738" s="144"/>
      <c r="V1738" s="144"/>
      <c r="W1738" s="149" t="str" cm="1">
        <f t="array" ref="W1738">_xlfn.IFNA(
_xlfn.IFS(
ISBLANK($U1738),"Missing space use.",
AND('Establishment details'!$C$14="Secondary",$V1738="Classbase"),"Invalid Status type",
AND(OR( $V1738="Classbase", $V1738="Teaching", $V1738="Early years",$V1738="SEND resourced"), NOT(ISBLANK($M1738))),"Space with status type and unusable type.",
AND($V1738= "Classbase",'Establishment details'!$C$22&gt;=10), "Classbase status is only valid in schools with a primary element.",
AND($I1738= "Large",$N1738 &gt; 3.5), "Large rooms with less than 3.5m height.",
AND(OR($V1738="Light practical (science)",$V1738="Light practical (science)",$V1738="Heavy practical (workshops)", $V1738="Heavy practical (clean)"), OR($O1738=0,ISBLANK($O1738))),"Missing sinks count for light and heavy practical spaces.",
AND($M1738 = "Other",ISBLANK($R1738)), "Invalid unusable type / missing note for other unusable type."
),
" ")</f>
        <v>Missing space use.</v>
      </c>
    </row>
    <row r="1739" spans="2:23" ht="15.75" x14ac:dyDescent="0.25">
      <c r="B1739" s="143"/>
      <c r="C1739" s="144"/>
      <c r="D1739" s="144"/>
      <c r="E1739" s="144"/>
      <c r="F1739" s="147" t="str" cm="1">
        <f t="array" ref="F1739">_xlfn.IFNA(CONCATENATE(_xlfn.IFS($D1739="Mezzanine",LEFT($D1739,1), $D1739="Ground Floor",LEFT($D1739,1),$D1739="Basment ",LEFT($D1739,1), $D1739="1st Floor", "0"&amp;LEFT($D1739,1), $D1739="2nd Floor", "0"&amp;LEFT($D1739,1), $D1739="3rd Floor", "0"&amp;LEFT($D1739,1), $D1739="4th Floor", "0"&amp;LEFT($D1739,1), $D1739="5th Floor", "0"&amp;LEFT($D1739,1), $D1739="6th Floor", "0"&amp;LEFT($D1739,1),$D1739="7th Floor", "0"&amp;LEFT($D1739,1),$D1739="8th Floor", "0"&amp;LEFT($D1739,1),$D1739="9th Floor", "0"&amp;LEFT($D1739,1),$D1739="10th Floor", LEFT($D1739,2),$D1739="11th Floor", LEFT($D1739,2),$D1739="12th Floor", LEFT($D1739,2),$D1739="13th Floor", LEFT($D1739,2), $D1739="Lower Ground", LEFT($D1739)&amp;IF(ISNUMBER(FIND(" ",$D1739)),MID($D1739,FIND(" ",$D1739)+1,1),"")&amp;IF(ISNUMBER(FIND(" ",$D1739,FIND(" ",$D1739)+1)),MID($D1739,FIND(" ",$D1739,FIND(" ",$D1739)+1)+1,1),""),$D1739="Upper Ground", LEFT($D1739)&amp;IF(ISNUMBER(FIND(" ",$D1739)),MID($D1739,FIND(" ",$D1739)+1,1),"")&amp;IF(ISNUMBER(FIND(" ",$D1739,FIND(" ",$D1739)+1)),MID($D1739,FIND(" ",$D1739,FIND(" ",$D1739)+1)+1,1),"")),".0",$E1739), " ")</f>
        <v xml:space="preserve"> </v>
      </c>
      <c r="G1739" s="144"/>
      <c r="H1739" s="144"/>
      <c r="I1739" s="144"/>
      <c r="J1739" s="144"/>
      <c r="K1739" s="144"/>
      <c r="L1739" s="149" t="str" cm="1">
        <f t="array" ref="L1739">_xlfn.IFNA(
_xlfn.IFS(
AND($F1739=" ",$G1739=" ",$H1739=" "),"Please update all three: Surveyor Room Reference, Establishment Room Reference and Establishment Room Name",
AND(OR($I1739="General",$I1739="Open plan/ semi-open general",$I1739="Fitted",$I1739="Light practical (science)",$I1739="Light practical (other)",$I1739="Heavy practical (workshops)",$I1739="Heavy practical (clean)",$I1739="Large",$I1739="Storage"),$J1739=0,$K1739=0),"Please update Net Area or Non-net Area",
AND($B1739&lt;&gt;"OUT",$J1739=0,$I1739&lt;&gt;"Non-net",$M1739="85% Circulation"),"Net area not recorded for spaces with 85% circulation unusable type",
AND(OR($I1739="General",$I1739="Open plan/ semi-open general",$I1739="Fitted",$I1739="Light practical (science)",$I1739="Light practical (other)",$I1739="Heavy practical (workshops)",$I1739="Heavy practical (clean)",$I1739="Large",$I1739="Storage"),OR($J1739=0,ISBLANK($J1739))),"Net area not recorded in net spaces",
AND(OR($I1739="Non-net",$I1739="Outdoor space"),$J1739&gt;0),"Net Area Recorded in Non-net space",
AND($I1739="General",$J1739&gt;90),"This general space is over 90m2, please ensure that this space is entered as separate spaces if it usually used as separate spaces",
AND($I1739="Open plan/ semi-open general",$J1739&lt;27),"Open plan general space under 27m2",
AND(OR($K1739=0,ISBLANK($K1739)), $I1739="Non-net"),"Non-net area not recorded in non-net space"
),
" ")</f>
        <v xml:space="preserve"> </v>
      </c>
      <c r="M1739" s="144"/>
      <c r="N1739" s="144"/>
      <c r="O1739" s="144"/>
      <c r="P1739" s="144"/>
      <c r="Q1739" s="144"/>
      <c r="R1739" s="171"/>
      <c r="S1739" s="147">
        <f>NCA_Calculations!$P$1751</f>
        <v>0</v>
      </c>
      <c r="T1739" s="147">
        <f>NCA_Calculations!$Q$1751</f>
        <v>0</v>
      </c>
      <c r="U1739" s="144"/>
      <c r="V1739" s="144"/>
      <c r="W1739" s="149" t="str" cm="1">
        <f t="array" ref="W1739">_xlfn.IFNA(
_xlfn.IFS(
ISBLANK($U1739),"Missing space use.",
AND('Establishment details'!$C$14="Secondary",$V1739="Classbase"),"Invalid Status type",
AND(OR( $V1739="Classbase", $V1739="Teaching", $V1739="Early years",$V1739="SEND resourced"), NOT(ISBLANK($M1739))),"Space with status type and unusable type.",
AND($V1739= "Classbase",'Establishment details'!$C$22&gt;=10), "Classbase status is only valid in schools with a primary element.",
AND($I1739= "Large",$N1739 &gt; 3.5), "Large rooms with less than 3.5m height.",
AND(OR($V1739="Light practical (science)",$V1739="Light practical (science)",$V1739="Heavy practical (workshops)", $V1739="Heavy practical (clean)"), OR($O1739=0,ISBLANK($O1739))),"Missing sinks count for light and heavy practical spaces.",
AND($M1739 = "Other",ISBLANK($R1739)), "Invalid unusable type / missing note for other unusable type."
),
" ")</f>
        <v>Missing space use.</v>
      </c>
    </row>
    <row r="1740" spans="2:23" ht="15.75" x14ac:dyDescent="0.25">
      <c r="B1740" s="143"/>
      <c r="C1740" s="144"/>
      <c r="D1740" s="144"/>
      <c r="E1740" s="144"/>
      <c r="F1740" s="147" t="str" cm="1">
        <f t="array" ref="F1740">_xlfn.IFNA(CONCATENATE(_xlfn.IFS($D1740="Mezzanine",LEFT($D1740,1), $D1740="Ground Floor",LEFT($D1740,1),$D1740="Basment ",LEFT($D1740,1), $D1740="1st Floor", "0"&amp;LEFT($D1740,1), $D1740="2nd Floor", "0"&amp;LEFT($D1740,1), $D1740="3rd Floor", "0"&amp;LEFT($D1740,1), $D1740="4th Floor", "0"&amp;LEFT($D1740,1), $D1740="5th Floor", "0"&amp;LEFT($D1740,1), $D1740="6th Floor", "0"&amp;LEFT($D1740,1),$D1740="7th Floor", "0"&amp;LEFT($D1740,1),$D1740="8th Floor", "0"&amp;LEFT($D1740,1),$D1740="9th Floor", "0"&amp;LEFT($D1740,1),$D1740="10th Floor", LEFT($D1740,2),$D1740="11th Floor", LEFT($D1740,2),$D1740="12th Floor", LEFT($D1740,2),$D1740="13th Floor", LEFT($D1740,2), $D1740="Lower Ground", LEFT($D1740)&amp;IF(ISNUMBER(FIND(" ",$D1740)),MID($D1740,FIND(" ",$D1740)+1,1),"")&amp;IF(ISNUMBER(FIND(" ",$D1740,FIND(" ",$D1740)+1)),MID($D1740,FIND(" ",$D1740,FIND(" ",$D1740)+1)+1,1),""),$D1740="Upper Ground", LEFT($D1740)&amp;IF(ISNUMBER(FIND(" ",$D1740)),MID($D1740,FIND(" ",$D1740)+1,1),"")&amp;IF(ISNUMBER(FIND(" ",$D1740,FIND(" ",$D1740)+1)),MID($D1740,FIND(" ",$D1740,FIND(" ",$D1740)+1)+1,1),"")),".0",$E1740), " ")</f>
        <v xml:space="preserve"> </v>
      </c>
      <c r="G1740" s="144"/>
      <c r="H1740" s="144"/>
      <c r="I1740" s="144"/>
      <c r="J1740" s="144"/>
      <c r="K1740" s="144"/>
      <c r="L1740" s="149" t="str" cm="1">
        <f t="array" ref="L1740">_xlfn.IFNA(
_xlfn.IFS(
AND($F1740=" ",$G1740=" ",$H1740=" "),"Please update all three: Surveyor Room Reference, Establishment Room Reference and Establishment Room Name",
AND(OR($I1740="General",$I1740="Open plan/ semi-open general",$I1740="Fitted",$I1740="Light practical (science)",$I1740="Light practical (other)",$I1740="Heavy practical (workshops)",$I1740="Heavy practical (clean)",$I1740="Large",$I1740="Storage"),$J1740=0,$K1740=0),"Please update Net Area or Non-net Area",
AND($B1740&lt;&gt;"OUT",$J1740=0,$I1740&lt;&gt;"Non-net",$M1740="85% Circulation"),"Net area not recorded for spaces with 85% circulation unusable type",
AND(OR($I1740="General",$I1740="Open plan/ semi-open general",$I1740="Fitted",$I1740="Light practical (science)",$I1740="Light practical (other)",$I1740="Heavy practical (workshops)",$I1740="Heavy practical (clean)",$I1740="Large",$I1740="Storage"),OR($J1740=0,ISBLANK($J1740))),"Net area not recorded in net spaces",
AND(OR($I1740="Non-net",$I1740="Outdoor space"),$J1740&gt;0),"Net Area Recorded in Non-net space",
AND($I1740="General",$J1740&gt;90),"This general space is over 90m2, please ensure that this space is entered as separate spaces if it usually used as separate spaces",
AND($I1740="Open plan/ semi-open general",$J1740&lt;27),"Open plan general space under 27m2",
AND(OR($K1740=0,ISBLANK($K1740)), $I1740="Non-net"),"Non-net area not recorded in non-net space"
),
" ")</f>
        <v xml:space="preserve"> </v>
      </c>
      <c r="M1740" s="144"/>
      <c r="N1740" s="144"/>
      <c r="O1740" s="144"/>
      <c r="P1740" s="144"/>
      <c r="Q1740" s="144"/>
      <c r="R1740" s="171"/>
      <c r="S1740" s="147">
        <f>NCA_Calculations!$P$1752</f>
        <v>0</v>
      </c>
      <c r="T1740" s="147">
        <f>NCA_Calculations!$Q$1752</f>
        <v>0</v>
      </c>
      <c r="U1740" s="144"/>
      <c r="V1740" s="144"/>
      <c r="W1740" s="149" t="str" cm="1">
        <f t="array" ref="W1740">_xlfn.IFNA(
_xlfn.IFS(
ISBLANK($U1740),"Missing space use.",
AND('Establishment details'!$C$14="Secondary",$V1740="Classbase"),"Invalid Status type",
AND(OR( $V1740="Classbase", $V1740="Teaching", $V1740="Early years",$V1740="SEND resourced"), NOT(ISBLANK($M1740))),"Space with status type and unusable type.",
AND($V1740= "Classbase",'Establishment details'!$C$22&gt;=10), "Classbase status is only valid in schools with a primary element.",
AND($I1740= "Large",$N1740 &gt; 3.5), "Large rooms with less than 3.5m height.",
AND(OR($V1740="Light practical (science)",$V1740="Light practical (science)",$V1740="Heavy practical (workshops)", $V1740="Heavy practical (clean)"), OR($O1740=0,ISBLANK($O1740))),"Missing sinks count for light and heavy practical spaces.",
AND($M1740 = "Other",ISBLANK($R1740)), "Invalid unusable type / missing note for other unusable type."
),
" ")</f>
        <v>Missing space use.</v>
      </c>
    </row>
    <row r="1741" spans="2:23" ht="15.75" x14ac:dyDescent="0.25">
      <c r="B1741" s="143"/>
      <c r="C1741" s="144"/>
      <c r="D1741" s="144"/>
      <c r="E1741" s="144"/>
      <c r="F1741" s="147" t="str" cm="1">
        <f t="array" ref="F1741">_xlfn.IFNA(CONCATENATE(_xlfn.IFS($D1741="Mezzanine",LEFT($D1741,1), $D1741="Ground Floor",LEFT($D1741,1),$D1741="Basment ",LEFT($D1741,1), $D1741="1st Floor", "0"&amp;LEFT($D1741,1), $D1741="2nd Floor", "0"&amp;LEFT($D1741,1), $D1741="3rd Floor", "0"&amp;LEFT($D1741,1), $D1741="4th Floor", "0"&amp;LEFT($D1741,1), $D1741="5th Floor", "0"&amp;LEFT($D1741,1), $D1741="6th Floor", "0"&amp;LEFT($D1741,1),$D1741="7th Floor", "0"&amp;LEFT($D1741,1),$D1741="8th Floor", "0"&amp;LEFT($D1741,1),$D1741="9th Floor", "0"&amp;LEFT($D1741,1),$D1741="10th Floor", LEFT($D1741,2),$D1741="11th Floor", LEFT($D1741,2),$D1741="12th Floor", LEFT($D1741,2),$D1741="13th Floor", LEFT($D1741,2), $D1741="Lower Ground", LEFT($D1741)&amp;IF(ISNUMBER(FIND(" ",$D1741)),MID($D1741,FIND(" ",$D1741)+1,1),"")&amp;IF(ISNUMBER(FIND(" ",$D1741,FIND(" ",$D1741)+1)),MID($D1741,FIND(" ",$D1741,FIND(" ",$D1741)+1)+1,1),""),$D1741="Upper Ground", LEFT($D1741)&amp;IF(ISNUMBER(FIND(" ",$D1741)),MID($D1741,FIND(" ",$D1741)+1,1),"")&amp;IF(ISNUMBER(FIND(" ",$D1741,FIND(" ",$D1741)+1)),MID($D1741,FIND(" ",$D1741,FIND(" ",$D1741)+1)+1,1),"")),".0",$E1741), " ")</f>
        <v xml:space="preserve"> </v>
      </c>
      <c r="G1741" s="144"/>
      <c r="H1741" s="144"/>
      <c r="I1741" s="144"/>
      <c r="J1741" s="144"/>
      <c r="K1741" s="144"/>
      <c r="L1741" s="149" t="str" cm="1">
        <f t="array" ref="L1741">_xlfn.IFNA(
_xlfn.IFS(
AND($F1741=" ",$G1741=" ",$H1741=" "),"Please update all three: Surveyor Room Reference, Establishment Room Reference and Establishment Room Name",
AND(OR($I1741="General",$I1741="Open plan/ semi-open general",$I1741="Fitted",$I1741="Light practical (science)",$I1741="Light practical (other)",$I1741="Heavy practical (workshops)",$I1741="Heavy practical (clean)",$I1741="Large",$I1741="Storage"),$J1741=0,$K1741=0),"Please update Net Area or Non-net Area",
AND($B1741&lt;&gt;"OUT",$J1741=0,$I1741&lt;&gt;"Non-net",$M1741="85% Circulation"),"Net area not recorded for spaces with 85% circulation unusable type",
AND(OR($I1741="General",$I1741="Open plan/ semi-open general",$I1741="Fitted",$I1741="Light practical (science)",$I1741="Light practical (other)",$I1741="Heavy practical (workshops)",$I1741="Heavy practical (clean)",$I1741="Large",$I1741="Storage"),OR($J1741=0,ISBLANK($J1741))),"Net area not recorded in net spaces",
AND(OR($I1741="Non-net",$I1741="Outdoor space"),$J1741&gt;0),"Net Area Recorded in Non-net space",
AND($I1741="General",$J1741&gt;90),"This general space is over 90m2, please ensure that this space is entered as separate spaces if it usually used as separate spaces",
AND($I1741="Open plan/ semi-open general",$J1741&lt;27),"Open plan general space under 27m2",
AND(OR($K1741=0,ISBLANK($K1741)), $I1741="Non-net"),"Non-net area not recorded in non-net space"
),
" ")</f>
        <v xml:space="preserve"> </v>
      </c>
      <c r="M1741" s="144"/>
      <c r="N1741" s="144"/>
      <c r="O1741" s="144"/>
      <c r="P1741" s="144"/>
      <c r="Q1741" s="144"/>
      <c r="R1741" s="171"/>
      <c r="S1741" s="147">
        <f>NCA_Calculations!$P$1753</f>
        <v>0</v>
      </c>
      <c r="T1741" s="147">
        <f>NCA_Calculations!$Q$1753</f>
        <v>0</v>
      </c>
      <c r="U1741" s="144"/>
      <c r="V1741" s="144"/>
      <c r="W1741" s="149" t="str" cm="1">
        <f t="array" ref="W1741">_xlfn.IFNA(
_xlfn.IFS(
ISBLANK($U1741),"Missing space use.",
AND('Establishment details'!$C$14="Secondary",$V1741="Classbase"),"Invalid Status type",
AND(OR( $V1741="Classbase", $V1741="Teaching", $V1741="Early years",$V1741="SEND resourced"), NOT(ISBLANK($M1741))),"Space with status type and unusable type.",
AND($V1741= "Classbase",'Establishment details'!$C$22&gt;=10), "Classbase status is only valid in schools with a primary element.",
AND($I1741= "Large",$N1741 &gt; 3.5), "Large rooms with less than 3.5m height.",
AND(OR($V1741="Light practical (science)",$V1741="Light practical (science)",$V1741="Heavy practical (workshops)", $V1741="Heavy practical (clean)"), OR($O1741=0,ISBLANK($O1741))),"Missing sinks count for light and heavy practical spaces.",
AND($M1741 = "Other",ISBLANK($R1741)), "Invalid unusable type / missing note for other unusable type."
),
" ")</f>
        <v>Missing space use.</v>
      </c>
    </row>
    <row r="1742" spans="2:23" ht="15.75" x14ac:dyDescent="0.25">
      <c r="B1742" s="143"/>
      <c r="C1742" s="144"/>
      <c r="D1742" s="144"/>
      <c r="E1742" s="144"/>
      <c r="F1742" s="147" t="str" cm="1">
        <f t="array" ref="F1742">_xlfn.IFNA(CONCATENATE(_xlfn.IFS($D1742="Mezzanine",LEFT($D1742,1), $D1742="Ground Floor",LEFT($D1742,1),$D1742="Basment ",LEFT($D1742,1), $D1742="1st Floor", "0"&amp;LEFT($D1742,1), $D1742="2nd Floor", "0"&amp;LEFT($D1742,1), $D1742="3rd Floor", "0"&amp;LEFT($D1742,1), $D1742="4th Floor", "0"&amp;LEFT($D1742,1), $D1742="5th Floor", "0"&amp;LEFT($D1742,1), $D1742="6th Floor", "0"&amp;LEFT($D1742,1),$D1742="7th Floor", "0"&amp;LEFT($D1742,1),$D1742="8th Floor", "0"&amp;LEFT($D1742,1),$D1742="9th Floor", "0"&amp;LEFT($D1742,1),$D1742="10th Floor", LEFT($D1742,2),$D1742="11th Floor", LEFT($D1742,2),$D1742="12th Floor", LEFT($D1742,2),$D1742="13th Floor", LEFT($D1742,2), $D1742="Lower Ground", LEFT($D1742)&amp;IF(ISNUMBER(FIND(" ",$D1742)),MID($D1742,FIND(" ",$D1742)+1,1),"")&amp;IF(ISNUMBER(FIND(" ",$D1742,FIND(" ",$D1742)+1)),MID($D1742,FIND(" ",$D1742,FIND(" ",$D1742)+1)+1,1),""),$D1742="Upper Ground", LEFT($D1742)&amp;IF(ISNUMBER(FIND(" ",$D1742)),MID($D1742,FIND(" ",$D1742)+1,1),"")&amp;IF(ISNUMBER(FIND(" ",$D1742,FIND(" ",$D1742)+1)),MID($D1742,FIND(" ",$D1742,FIND(" ",$D1742)+1)+1,1),"")),".0",$E1742), " ")</f>
        <v xml:space="preserve"> </v>
      </c>
      <c r="G1742" s="144"/>
      <c r="H1742" s="144"/>
      <c r="I1742" s="144"/>
      <c r="J1742" s="144"/>
      <c r="K1742" s="144"/>
      <c r="L1742" s="149" t="str" cm="1">
        <f t="array" ref="L1742">_xlfn.IFNA(
_xlfn.IFS(
AND($F1742=" ",$G1742=" ",$H1742=" "),"Please update all three: Surveyor Room Reference, Establishment Room Reference and Establishment Room Name",
AND(OR($I1742="General",$I1742="Open plan/ semi-open general",$I1742="Fitted",$I1742="Light practical (science)",$I1742="Light practical (other)",$I1742="Heavy practical (workshops)",$I1742="Heavy practical (clean)",$I1742="Large",$I1742="Storage"),$J1742=0,$K1742=0),"Please update Net Area or Non-net Area",
AND($B1742&lt;&gt;"OUT",$J1742=0,$I1742&lt;&gt;"Non-net",$M1742="85% Circulation"),"Net area not recorded for spaces with 85% circulation unusable type",
AND(OR($I1742="General",$I1742="Open plan/ semi-open general",$I1742="Fitted",$I1742="Light practical (science)",$I1742="Light practical (other)",$I1742="Heavy practical (workshops)",$I1742="Heavy practical (clean)",$I1742="Large",$I1742="Storage"),OR($J1742=0,ISBLANK($J1742))),"Net area not recorded in net spaces",
AND(OR($I1742="Non-net",$I1742="Outdoor space"),$J1742&gt;0),"Net Area Recorded in Non-net space",
AND($I1742="General",$J1742&gt;90),"This general space is over 90m2, please ensure that this space is entered as separate spaces if it usually used as separate spaces",
AND($I1742="Open plan/ semi-open general",$J1742&lt;27),"Open plan general space under 27m2",
AND(OR($K1742=0,ISBLANK($K1742)), $I1742="Non-net"),"Non-net area not recorded in non-net space"
),
" ")</f>
        <v xml:space="preserve"> </v>
      </c>
      <c r="M1742" s="144"/>
      <c r="N1742" s="144"/>
      <c r="O1742" s="144"/>
      <c r="P1742" s="144"/>
      <c r="Q1742" s="144"/>
      <c r="R1742" s="171"/>
      <c r="S1742" s="147">
        <f>NCA_Calculations!$P$1754</f>
        <v>0</v>
      </c>
      <c r="T1742" s="147">
        <f>NCA_Calculations!$Q$1754</f>
        <v>0</v>
      </c>
      <c r="U1742" s="144"/>
      <c r="V1742" s="144"/>
      <c r="W1742" s="149" t="str" cm="1">
        <f t="array" ref="W1742">_xlfn.IFNA(
_xlfn.IFS(
ISBLANK($U1742),"Missing space use.",
AND('Establishment details'!$C$14="Secondary",$V1742="Classbase"),"Invalid Status type",
AND(OR( $V1742="Classbase", $V1742="Teaching", $V1742="Early years",$V1742="SEND resourced"), NOT(ISBLANK($M1742))),"Space with status type and unusable type.",
AND($V1742= "Classbase",'Establishment details'!$C$22&gt;=10), "Classbase status is only valid in schools with a primary element.",
AND($I1742= "Large",$N1742 &gt; 3.5), "Large rooms with less than 3.5m height.",
AND(OR($V1742="Light practical (science)",$V1742="Light practical (science)",$V1742="Heavy practical (workshops)", $V1742="Heavy practical (clean)"), OR($O1742=0,ISBLANK($O1742))),"Missing sinks count for light and heavy practical spaces.",
AND($M1742 = "Other",ISBLANK($R1742)), "Invalid unusable type / missing note for other unusable type."
),
" ")</f>
        <v>Missing space use.</v>
      </c>
    </row>
    <row r="1743" spans="2:23" ht="15.75" x14ac:dyDescent="0.25">
      <c r="B1743" s="143"/>
      <c r="C1743" s="144"/>
      <c r="D1743" s="144"/>
      <c r="E1743" s="144"/>
      <c r="F1743" s="147" t="str" cm="1">
        <f t="array" ref="F1743">_xlfn.IFNA(CONCATENATE(_xlfn.IFS($D1743="Mezzanine",LEFT($D1743,1), $D1743="Ground Floor",LEFT($D1743,1),$D1743="Basment ",LEFT($D1743,1), $D1743="1st Floor", "0"&amp;LEFT($D1743,1), $D1743="2nd Floor", "0"&amp;LEFT($D1743,1), $D1743="3rd Floor", "0"&amp;LEFT($D1743,1), $D1743="4th Floor", "0"&amp;LEFT($D1743,1), $D1743="5th Floor", "0"&amp;LEFT($D1743,1), $D1743="6th Floor", "0"&amp;LEFT($D1743,1),$D1743="7th Floor", "0"&amp;LEFT($D1743,1),$D1743="8th Floor", "0"&amp;LEFT($D1743,1),$D1743="9th Floor", "0"&amp;LEFT($D1743,1),$D1743="10th Floor", LEFT($D1743,2),$D1743="11th Floor", LEFT($D1743,2),$D1743="12th Floor", LEFT($D1743,2),$D1743="13th Floor", LEFT($D1743,2), $D1743="Lower Ground", LEFT($D1743)&amp;IF(ISNUMBER(FIND(" ",$D1743)),MID($D1743,FIND(" ",$D1743)+1,1),"")&amp;IF(ISNUMBER(FIND(" ",$D1743,FIND(" ",$D1743)+1)),MID($D1743,FIND(" ",$D1743,FIND(" ",$D1743)+1)+1,1),""),$D1743="Upper Ground", LEFT($D1743)&amp;IF(ISNUMBER(FIND(" ",$D1743)),MID($D1743,FIND(" ",$D1743)+1,1),"")&amp;IF(ISNUMBER(FIND(" ",$D1743,FIND(" ",$D1743)+1)),MID($D1743,FIND(" ",$D1743,FIND(" ",$D1743)+1)+1,1),"")),".0",$E1743), " ")</f>
        <v xml:space="preserve"> </v>
      </c>
      <c r="G1743" s="144"/>
      <c r="H1743" s="144"/>
      <c r="I1743" s="144"/>
      <c r="J1743" s="144"/>
      <c r="K1743" s="144"/>
      <c r="L1743" s="149" t="str" cm="1">
        <f t="array" ref="L1743">_xlfn.IFNA(
_xlfn.IFS(
AND($F1743=" ",$G1743=" ",$H1743=" "),"Please update all three: Surveyor Room Reference, Establishment Room Reference and Establishment Room Name",
AND(OR($I1743="General",$I1743="Open plan/ semi-open general",$I1743="Fitted",$I1743="Light practical (science)",$I1743="Light practical (other)",$I1743="Heavy practical (workshops)",$I1743="Heavy practical (clean)",$I1743="Large",$I1743="Storage"),$J1743=0,$K1743=0),"Please update Net Area or Non-net Area",
AND($B1743&lt;&gt;"OUT",$J1743=0,$I1743&lt;&gt;"Non-net",$M1743="85% Circulation"),"Net area not recorded for spaces with 85% circulation unusable type",
AND(OR($I1743="General",$I1743="Open plan/ semi-open general",$I1743="Fitted",$I1743="Light practical (science)",$I1743="Light practical (other)",$I1743="Heavy practical (workshops)",$I1743="Heavy practical (clean)",$I1743="Large",$I1743="Storage"),OR($J1743=0,ISBLANK($J1743))),"Net area not recorded in net spaces",
AND(OR($I1743="Non-net",$I1743="Outdoor space"),$J1743&gt;0),"Net Area Recorded in Non-net space",
AND($I1743="General",$J1743&gt;90),"This general space is over 90m2, please ensure that this space is entered as separate spaces if it usually used as separate spaces",
AND($I1743="Open plan/ semi-open general",$J1743&lt;27),"Open plan general space under 27m2",
AND(OR($K1743=0,ISBLANK($K1743)), $I1743="Non-net"),"Non-net area not recorded in non-net space"
),
" ")</f>
        <v xml:space="preserve"> </v>
      </c>
      <c r="M1743" s="144"/>
      <c r="N1743" s="144"/>
      <c r="O1743" s="144"/>
      <c r="P1743" s="144"/>
      <c r="Q1743" s="144"/>
      <c r="R1743" s="171"/>
      <c r="S1743" s="147">
        <f>NCA_Calculations!$P$1755</f>
        <v>0</v>
      </c>
      <c r="T1743" s="147">
        <f>NCA_Calculations!$Q$1755</f>
        <v>0</v>
      </c>
      <c r="U1743" s="144"/>
      <c r="V1743" s="144"/>
      <c r="W1743" s="149" t="str" cm="1">
        <f t="array" ref="W1743">_xlfn.IFNA(
_xlfn.IFS(
ISBLANK($U1743),"Missing space use.",
AND('Establishment details'!$C$14="Secondary",$V1743="Classbase"),"Invalid Status type",
AND(OR( $V1743="Classbase", $V1743="Teaching", $V1743="Early years",$V1743="SEND resourced"), NOT(ISBLANK($M1743))),"Space with status type and unusable type.",
AND($V1743= "Classbase",'Establishment details'!$C$22&gt;=10), "Classbase status is only valid in schools with a primary element.",
AND($I1743= "Large",$N1743 &gt; 3.5), "Large rooms with less than 3.5m height.",
AND(OR($V1743="Light practical (science)",$V1743="Light practical (science)",$V1743="Heavy practical (workshops)", $V1743="Heavy practical (clean)"), OR($O1743=0,ISBLANK($O1743))),"Missing sinks count for light and heavy practical spaces.",
AND($M1743 = "Other",ISBLANK($R1743)), "Invalid unusable type / missing note for other unusable type."
),
" ")</f>
        <v>Missing space use.</v>
      </c>
    </row>
    <row r="1744" spans="2:23" ht="15.75" x14ac:dyDescent="0.25">
      <c r="B1744" s="143"/>
      <c r="C1744" s="144"/>
      <c r="D1744" s="144"/>
      <c r="E1744" s="144"/>
      <c r="F1744" s="147" t="str" cm="1">
        <f t="array" ref="F1744">_xlfn.IFNA(CONCATENATE(_xlfn.IFS($D1744="Mezzanine",LEFT($D1744,1), $D1744="Ground Floor",LEFT($D1744,1),$D1744="Basment ",LEFT($D1744,1), $D1744="1st Floor", "0"&amp;LEFT($D1744,1), $D1744="2nd Floor", "0"&amp;LEFT($D1744,1), $D1744="3rd Floor", "0"&amp;LEFT($D1744,1), $D1744="4th Floor", "0"&amp;LEFT($D1744,1), $D1744="5th Floor", "0"&amp;LEFT($D1744,1), $D1744="6th Floor", "0"&amp;LEFT($D1744,1),$D1744="7th Floor", "0"&amp;LEFT($D1744,1),$D1744="8th Floor", "0"&amp;LEFT($D1744,1),$D1744="9th Floor", "0"&amp;LEFT($D1744,1),$D1744="10th Floor", LEFT($D1744,2),$D1744="11th Floor", LEFT($D1744,2),$D1744="12th Floor", LEFT($D1744,2),$D1744="13th Floor", LEFT($D1744,2), $D1744="Lower Ground", LEFT($D1744)&amp;IF(ISNUMBER(FIND(" ",$D1744)),MID($D1744,FIND(" ",$D1744)+1,1),"")&amp;IF(ISNUMBER(FIND(" ",$D1744,FIND(" ",$D1744)+1)),MID($D1744,FIND(" ",$D1744,FIND(" ",$D1744)+1)+1,1),""),$D1744="Upper Ground", LEFT($D1744)&amp;IF(ISNUMBER(FIND(" ",$D1744)),MID($D1744,FIND(" ",$D1744)+1,1),"")&amp;IF(ISNUMBER(FIND(" ",$D1744,FIND(" ",$D1744)+1)),MID($D1744,FIND(" ",$D1744,FIND(" ",$D1744)+1)+1,1),"")),".0",$E1744), " ")</f>
        <v xml:space="preserve"> </v>
      </c>
      <c r="G1744" s="144"/>
      <c r="H1744" s="144"/>
      <c r="I1744" s="144"/>
      <c r="J1744" s="144"/>
      <c r="K1744" s="144"/>
      <c r="L1744" s="149" t="str" cm="1">
        <f t="array" ref="L1744">_xlfn.IFNA(
_xlfn.IFS(
AND($F1744=" ",$G1744=" ",$H1744=" "),"Please update all three: Surveyor Room Reference, Establishment Room Reference and Establishment Room Name",
AND(OR($I1744="General",$I1744="Open plan/ semi-open general",$I1744="Fitted",$I1744="Light practical (science)",$I1744="Light practical (other)",$I1744="Heavy practical (workshops)",$I1744="Heavy practical (clean)",$I1744="Large",$I1744="Storage"),$J1744=0,$K1744=0),"Please update Net Area or Non-net Area",
AND($B1744&lt;&gt;"OUT",$J1744=0,$I1744&lt;&gt;"Non-net",$M1744="85% Circulation"),"Net area not recorded for spaces with 85% circulation unusable type",
AND(OR($I1744="General",$I1744="Open plan/ semi-open general",$I1744="Fitted",$I1744="Light practical (science)",$I1744="Light practical (other)",$I1744="Heavy practical (workshops)",$I1744="Heavy practical (clean)",$I1744="Large",$I1744="Storage"),OR($J1744=0,ISBLANK($J1744))),"Net area not recorded in net spaces",
AND(OR($I1744="Non-net",$I1744="Outdoor space"),$J1744&gt;0),"Net Area Recorded in Non-net space",
AND($I1744="General",$J1744&gt;90),"This general space is over 90m2, please ensure that this space is entered as separate spaces if it usually used as separate spaces",
AND($I1744="Open plan/ semi-open general",$J1744&lt;27),"Open plan general space under 27m2",
AND(OR($K1744=0,ISBLANK($K1744)), $I1744="Non-net"),"Non-net area not recorded in non-net space"
),
" ")</f>
        <v xml:space="preserve"> </v>
      </c>
      <c r="M1744" s="144"/>
      <c r="N1744" s="144"/>
      <c r="O1744" s="144"/>
      <c r="P1744" s="144"/>
      <c r="Q1744" s="144"/>
      <c r="R1744" s="171"/>
      <c r="S1744" s="147">
        <f>NCA_Calculations!$P$1756</f>
        <v>0</v>
      </c>
      <c r="T1744" s="147">
        <f>NCA_Calculations!$Q$1756</f>
        <v>0</v>
      </c>
      <c r="U1744" s="144"/>
      <c r="V1744" s="144"/>
      <c r="W1744" s="149" t="str" cm="1">
        <f t="array" ref="W1744">_xlfn.IFNA(
_xlfn.IFS(
ISBLANK($U1744),"Missing space use.",
AND('Establishment details'!$C$14="Secondary",$V1744="Classbase"),"Invalid Status type",
AND(OR( $V1744="Classbase", $V1744="Teaching", $V1744="Early years",$V1744="SEND resourced"), NOT(ISBLANK($M1744))),"Space with status type and unusable type.",
AND($V1744= "Classbase",'Establishment details'!$C$22&gt;=10), "Classbase status is only valid in schools with a primary element.",
AND($I1744= "Large",$N1744 &gt; 3.5), "Large rooms with less than 3.5m height.",
AND(OR($V1744="Light practical (science)",$V1744="Light practical (science)",$V1744="Heavy practical (workshops)", $V1744="Heavy practical (clean)"), OR($O1744=0,ISBLANK($O1744))),"Missing sinks count for light and heavy practical spaces.",
AND($M1744 = "Other",ISBLANK($R1744)), "Invalid unusable type / missing note for other unusable type."
),
" ")</f>
        <v>Missing space use.</v>
      </c>
    </row>
    <row r="1745" spans="2:23" ht="15.75" x14ac:dyDescent="0.25">
      <c r="B1745" s="143"/>
      <c r="C1745" s="144"/>
      <c r="D1745" s="144"/>
      <c r="E1745" s="144"/>
      <c r="F1745" s="147" t="str" cm="1">
        <f t="array" ref="F1745">_xlfn.IFNA(CONCATENATE(_xlfn.IFS($D1745="Mezzanine",LEFT($D1745,1), $D1745="Ground Floor",LEFT($D1745,1),$D1745="Basment ",LEFT($D1745,1), $D1745="1st Floor", "0"&amp;LEFT($D1745,1), $D1745="2nd Floor", "0"&amp;LEFT($D1745,1), $D1745="3rd Floor", "0"&amp;LEFT($D1745,1), $D1745="4th Floor", "0"&amp;LEFT($D1745,1), $D1745="5th Floor", "0"&amp;LEFT($D1745,1), $D1745="6th Floor", "0"&amp;LEFT($D1745,1),$D1745="7th Floor", "0"&amp;LEFT($D1745,1),$D1745="8th Floor", "0"&amp;LEFT($D1745,1),$D1745="9th Floor", "0"&amp;LEFT($D1745,1),$D1745="10th Floor", LEFT($D1745,2),$D1745="11th Floor", LEFT($D1745,2),$D1745="12th Floor", LEFT($D1745,2),$D1745="13th Floor", LEFT($D1745,2), $D1745="Lower Ground", LEFT($D1745)&amp;IF(ISNUMBER(FIND(" ",$D1745)),MID($D1745,FIND(" ",$D1745)+1,1),"")&amp;IF(ISNUMBER(FIND(" ",$D1745,FIND(" ",$D1745)+1)),MID($D1745,FIND(" ",$D1745,FIND(" ",$D1745)+1)+1,1),""),$D1745="Upper Ground", LEFT($D1745)&amp;IF(ISNUMBER(FIND(" ",$D1745)),MID($D1745,FIND(" ",$D1745)+1,1),"")&amp;IF(ISNUMBER(FIND(" ",$D1745,FIND(" ",$D1745)+1)),MID($D1745,FIND(" ",$D1745,FIND(" ",$D1745)+1)+1,1),"")),".0",$E1745), " ")</f>
        <v xml:space="preserve"> </v>
      </c>
      <c r="G1745" s="144"/>
      <c r="H1745" s="144"/>
      <c r="I1745" s="144"/>
      <c r="J1745" s="144"/>
      <c r="K1745" s="144"/>
      <c r="L1745" s="149" t="str" cm="1">
        <f t="array" ref="L1745">_xlfn.IFNA(
_xlfn.IFS(
AND($F1745=" ",$G1745=" ",$H1745=" "),"Please update all three: Surveyor Room Reference, Establishment Room Reference and Establishment Room Name",
AND(OR($I1745="General",$I1745="Open plan/ semi-open general",$I1745="Fitted",$I1745="Light practical (science)",$I1745="Light practical (other)",$I1745="Heavy practical (workshops)",$I1745="Heavy practical (clean)",$I1745="Large",$I1745="Storage"),$J1745=0,$K1745=0),"Please update Net Area or Non-net Area",
AND($B1745&lt;&gt;"OUT",$J1745=0,$I1745&lt;&gt;"Non-net",$M1745="85% Circulation"),"Net area not recorded for spaces with 85% circulation unusable type",
AND(OR($I1745="General",$I1745="Open plan/ semi-open general",$I1745="Fitted",$I1745="Light practical (science)",$I1745="Light practical (other)",$I1745="Heavy practical (workshops)",$I1745="Heavy practical (clean)",$I1745="Large",$I1745="Storage"),OR($J1745=0,ISBLANK($J1745))),"Net area not recorded in net spaces",
AND(OR($I1745="Non-net",$I1745="Outdoor space"),$J1745&gt;0),"Net Area Recorded in Non-net space",
AND($I1745="General",$J1745&gt;90),"This general space is over 90m2, please ensure that this space is entered as separate spaces if it usually used as separate spaces",
AND($I1745="Open plan/ semi-open general",$J1745&lt;27),"Open plan general space under 27m2",
AND(OR($K1745=0,ISBLANK($K1745)), $I1745="Non-net"),"Non-net area not recorded in non-net space"
),
" ")</f>
        <v xml:space="preserve"> </v>
      </c>
      <c r="M1745" s="144"/>
      <c r="N1745" s="144"/>
      <c r="O1745" s="144"/>
      <c r="P1745" s="144"/>
      <c r="Q1745" s="144"/>
      <c r="R1745" s="171"/>
      <c r="S1745" s="147">
        <f>NCA_Calculations!$P$1757</f>
        <v>0</v>
      </c>
      <c r="T1745" s="147">
        <f>NCA_Calculations!$Q$1757</f>
        <v>0</v>
      </c>
      <c r="U1745" s="144"/>
      <c r="V1745" s="144"/>
      <c r="W1745" s="149" t="str" cm="1">
        <f t="array" ref="W1745">_xlfn.IFNA(
_xlfn.IFS(
ISBLANK($U1745),"Missing space use.",
AND('Establishment details'!$C$14="Secondary",$V1745="Classbase"),"Invalid Status type",
AND(OR( $V1745="Classbase", $V1745="Teaching", $V1745="Early years",$V1745="SEND resourced"), NOT(ISBLANK($M1745))),"Space with status type and unusable type.",
AND($V1745= "Classbase",'Establishment details'!$C$22&gt;=10), "Classbase status is only valid in schools with a primary element.",
AND($I1745= "Large",$N1745 &gt; 3.5), "Large rooms with less than 3.5m height.",
AND(OR($V1745="Light practical (science)",$V1745="Light practical (science)",$V1745="Heavy practical (workshops)", $V1745="Heavy practical (clean)"), OR($O1745=0,ISBLANK($O1745))),"Missing sinks count for light and heavy practical spaces.",
AND($M1745 = "Other",ISBLANK($R1745)), "Invalid unusable type / missing note for other unusable type."
),
" ")</f>
        <v>Missing space use.</v>
      </c>
    </row>
    <row r="1746" spans="2:23" ht="15.75" x14ac:dyDescent="0.25">
      <c r="B1746" s="143"/>
      <c r="C1746" s="144"/>
      <c r="D1746" s="144"/>
      <c r="E1746" s="144"/>
      <c r="F1746" s="147" t="str" cm="1">
        <f t="array" ref="F1746">_xlfn.IFNA(CONCATENATE(_xlfn.IFS($D1746="Mezzanine",LEFT($D1746,1), $D1746="Ground Floor",LEFT($D1746,1),$D1746="Basment ",LEFT($D1746,1), $D1746="1st Floor", "0"&amp;LEFT($D1746,1), $D1746="2nd Floor", "0"&amp;LEFT($D1746,1), $D1746="3rd Floor", "0"&amp;LEFT($D1746,1), $D1746="4th Floor", "0"&amp;LEFT($D1746,1), $D1746="5th Floor", "0"&amp;LEFT($D1746,1), $D1746="6th Floor", "0"&amp;LEFT($D1746,1),$D1746="7th Floor", "0"&amp;LEFT($D1746,1),$D1746="8th Floor", "0"&amp;LEFT($D1746,1),$D1746="9th Floor", "0"&amp;LEFT($D1746,1),$D1746="10th Floor", LEFT($D1746,2),$D1746="11th Floor", LEFT($D1746,2),$D1746="12th Floor", LEFT($D1746,2),$D1746="13th Floor", LEFT($D1746,2), $D1746="Lower Ground", LEFT($D1746)&amp;IF(ISNUMBER(FIND(" ",$D1746)),MID($D1746,FIND(" ",$D1746)+1,1),"")&amp;IF(ISNUMBER(FIND(" ",$D1746,FIND(" ",$D1746)+1)),MID($D1746,FIND(" ",$D1746,FIND(" ",$D1746)+1)+1,1),""),$D1746="Upper Ground", LEFT($D1746)&amp;IF(ISNUMBER(FIND(" ",$D1746)),MID($D1746,FIND(" ",$D1746)+1,1),"")&amp;IF(ISNUMBER(FIND(" ",$D1746,FIND(" ",$D1746)+1)),MID($D1746,FIND(" ",$D1746,FIND(" ",$D1746)+1)+1,1),"")),".0",$E1746), " ")</f>
        <v xml:space="preserve"> </v>
      </c>
      <c r="G1746" s="144"/>
      <c r="H1746" s="144"/>
      <c r="I1746" s="144"/>
      <c r="J1746" s="144"/>
      <c r="K1746" s="144"/>
      <c r="L1746" s="149" t="str" cm="1">
        <f t="array" ref="L1746">_xlfn.IFNA(
_xlfn.IFS(
AND($F1746=" ",$G1746=" ",$H1746=" "),"Please update all three: Surveyor Room Reference, Establishment Room Reference and Establishment Room Name",
AND(OR($I1746="General",$I1746="Open plan/ semi-open general",$I1746="Fitted",$I1746="Light practical (science)",$I1746="Light practical (other)",$I1746="Heavy practical (workshops)",$I1746="Heavy practical (clean)",$I1746="Large",$I1746="Storage"),$J1746=0,$K1746=0),"Please update Net Area or Non-net Area",
AND($B1746&lt;&gt;"OUT",$J1746=0,$I1746&lt;&gt;"Non-net",$M1746="85% Circulation"),"Net area not recorded for spaces with 85% circulation unusable type",
AND(OR($I1746="General",$I1746="Open plan/ semi-open general",$I1746="Fitted",$I1746="Light practical (science)",$I1746="Light practical (other)",$I1746="Heavy practical (workshops)",$I1746="Heavy practical (clean)",$I1746="Large",$I1746="Storage"),OR($J1746=0,ISBLANK($J1746))),"Net area not recorded in net spaces",
AND(OR($I1746="Non-net",$I1746="Outdoor space"),$J1746&gt;0),"Net Area Recorded in Non-net space",
AND($I1746="General",$J1746&gt;90),"This general space is over 90m2, please ensure that this space is entered as separate spaces if it usually used as separate spaces",
AND($I1746="Open plan/ semi-open general",$J1746&lt;27),"Open plan general space under 27m2",
AND(OR($K1746=0,ISBLANK($K1746)), $I1746="Non-net"),"Non-net area not recorded in non-net space"
),
" ")</f>
        <v xml:space="preserve"> </v>
      </c>
      <c r="M1746" s="144"/>
      <c r="N1746" s="144"/>
      <c r="O1746" s="144"/>
      <c r="P1746" s="144"/>
      <c r="Q1746" s="144"/>
      <c r="R1746" s="171"/>
      <c r="S1746" s="147">
        <f>NCA_Calculations!$P$1758</f>
        <v>0</v>
      </c>
      <c r="T1746" s="147">
        <f>NCA_Calculations!$Q$1758</f>
        <v>0</v>
      </c>
      <c r="U1746" s="144"/>
      <c r="V1746" s="144"/>
      <c r="W1746" s="149" t="str" cm="1">
        <f t="array" ref="W1746">_xlfn.IFNA(
_xlfn.IFS(
ISBLANK($U1746),"Missing space use.",
AND('Establishment details'!$C$14="Secondary",$V1746="Classbase"),"Invalid Status type",
AND(OR( $V1746="Classbase", $V1746="Teaching", $V1746="Early years",$V1746="SEND resourced"), NOT(ISBLANK($M1746))),"Space with status type and unusable type.",
AND($V1746= "Classbase",'Establishment details'!$C$22&gt;=10), "Classbase status is only valid in schools with a primary element.",
AND($I1746= "Large",$N1746 &gt; 3.5), "Large rooms with less than 3.5m height.",
AND(OR($V1746="Light practical (science)",$V1746="Light practical (science)",$V1746="Heavy practical (workshops)", $V1746="Heavy practical (clean)"), OR($O1746=0,ISBLANK($O1746))),"Missing sinks count for light and heavy practical spaces.",
AND($M1746 = "Other",ISBLANK($R1746)), "Invalid unusable type / missing note for other unusable type."
),
" ")</f>
        <v>Missing space use.</v>
      </c>
    </row>
    <row r="1747" spans="2:23" ht="15.75" x14ac:dyDescent="0.25">
      <c r="B1747" s="143"/>
      <c r="C1747" s="144"/>
      <c r="D1747" s="144"/>
      <c r="E1747" s="144"/>
      <c r="F1747" s="147" t="str" cm="1">
        <f t="array" ref="F1747">_xlfn.IFNA(CONCATENATE(_xlfn.IFS($D1747="Mezzanine",LEFT($D1747,1), $D1747="Ground Floor",LEFT($D1747,1),$D1747="Basment ",LEFT($D1747,1), $D1747="1st Floor", "0"&amp;LEFT($D1747,1), $D1747="2nd Floor", "0"&amp;LEFT($D1747,1), $D1747="3rd Floor", "0"&amp;LEFT($D1747,1), $D1747="4th Floor", "0"&amp;LEFT($D1747,1), $D1747="5th Floor", "0"&amp;LEFT($D1747,1), $D1747="6th Floor", "0"&amp;LEFT($D1747,1),$D1747="7th Floor", "0"&amp;LEFT($D1747,1),$D1747="8th Floor", "0"&amp;LEFT($D1747,1),$D1747="9th Floor", "0"&amp;LEFT($D1747,1),$D1747="10th Floor", LEFT($D1747,2),$D1747="11th Floor", LEFT($D1747,2),$D1747="12th Floor", LEFT($D1747,2),$D1747="13th Floor", LEFT($D1747,2), $D1747="Lower Ground", LEFT($D1747)&amp;IF(ISNUMBER(FIND(" ",$D1747)),MID($D1747,FIND(" ",$D1747)+1,1),"")&amp;IF(ISNUMBER(FIND(" ",$D1747,FIND(" ",$D1747)+1)),MID($D1747,FIND(" ",$D1747,FIND(" ",$D1747)+1)+1,1),""),$D1747="Upper Ground", LEFT($D1747)&amp;IF(ISNUMBER(FIND(" ",$D1747)),MID($D1747,FIND(" ",$D1747)+1,1),"")&amp;IF(ISNUMBER(FIND(" ",$D1747,FIND(" ",$D1747)+1)),MID($D1747,FIND(" ",$D1747,FIND(" ",$D1747)+1)+1,1),"")),".0",$E1747), " ")</f>
        <v xml:space="preserve"> </v>
      </c>
      <c r="G1747" s="144"/>
      <c r="H1747" s="144"/>
      <c r="I1747" s="144"/>
      <c r="J1747" s="144"/>
      <c r="K1747" s="144"/>
      <c r="L1747" s="149" t="str" cm="1">
        <f t="array" ref="L1747">_xlfn.IFNA(
_xlfn.IFS(
AND($F1747=" ",$G1747=" ",$H1747=" "),"Please update all three: Surveyor Room Reference, Establishment Room Reference and Establishment Room Name",
AND(OR($I1747="General",$I1747="Open plan/ semi-open general",$I1747="Fitted",$I1747="Light practical (science)",$I1747="Light practical (other)",$I1747="Heavy practical (workshops)",$I1747="Heavy practical (clean)",$I1747="Large",$I1747="Storage"),$J1747=0,$K1747=0),"Please update Net Area or Non-net Area",
AND($B1747&lt;&gt;"OUT",$J1747=0,$I1747&lt;&gt;"Non-net",$M1747="85% Circulation"),"Net area not recorded for spaces with 85% circulation unusable type",
AND(OR($I1747="General",$I1747="Open plan/ semi-open general",$I1747="Fitted",$I1747="Light practical (science)",$I1747="Light practical (other)",$I1747="Heavy practical (workshops)",$I1747="Heavy practical (clean)",$I1747="Large",$I1747="Storage"),OR($J1747=0,ISBLANK($J1747))),"Net area not recorded in net spaces",
AND(OR($I1747="Non-net",$I1747="Outdoor space"),$J1747&gt;0),"Net Area Recorded in Non-net space",
AND($I1747="General",$J1747&gt;90),"This general space is over 90m2, please ensure that this space is entered as separate spaces if it usually used as separate spaces",
AND($I1747="Open plan/ semi-open general",$J1747&lt;27),"Open plan general space under 27m2",
AND(OR($K1747=0,ISBLANK($K1747)), $I1747="Non-net"),"Non-net area not recorded in non-net space"
),
" ")</f>
        <v xml:space="preserve"> </v>
      </c>
      <c r="M1747" s="144"/>
      <c r="N1747" s="144"/>
      <c r="O1747" s="144"/>
      <c r="P1747" s="144"/>
      <c r="Q1747" s="144"/>
      <c r="R1747" s="171"/>
      <c r="S1747" s="147">
        <f>NCA_Calculations!$P$1759</f>
        <v>0</v>
      </c>
      <c r="T1747" s="147">
        <f>NCA_Calculations!$Q$1759</f>
        <v>0</v>
      </c>
      <c r="U1747" s="144"/>
      <c r="V1747" s="144"/>
      <c r="W1747" s="149" t="str" cm="1">
        <f t="array" ref="W1747">_xlfn.IFNA(
_xlfn.IFS(
ISBLANK($U1747),"Missing space use.",
AND('Establishment details'!$C$14="Secondary",$V1747="Classbase"),"Invalid Status type",
AND(OR( $V1747="Classbase", $V1747="Teaching", $V1747="Early years",$V1747="SEND resourced"), NOT(ISBLANK($M1747))),"Space with status type and unusable type.",
AND($V1747= "Classbase",'Establishment details'!$C$22&gt;=10), "Classbase status is only valid in schools with a primary element.",
AND($I1747= "Large",$N1747 &gt; 3.5), "Large rooms with less than 3.5m height.",
AND(OR($V1747="Light practical (science)",$V1747="Light practical (science)",$V1747="Heavy practical (workshops)", $V1747="Heavy practical (clean)"), OR($O1747=0,ISBLANK($O1747))),"Missing sinks count for light and heavy practical spaces.",
AND($M1747 = "Other",ISBLANK($R1747)), "Invalid unusable type / missing note for other unusable type."
),
" ")</f>
        <v>Missing space use.</v>
      </c>
    </row>
    <row r="1748" spans="2:23" ht="15.75" x14ac:dyDescent="0.25">
      <c r="B1748" s="143"/>
      <c r="C1748" s="144"/>
      <c r="D1748" s="144"/>
      <c r="E1748" s="144"/>
      <c r="F1748" s="147" t="str" cm="1">
        <f t="array" ref="F1748">_xlfn.IFNA(CONCATENATE(_xlfn.IFS($D1748="Mezzanine",LEFT($D1748,1), $D1748="Ground Floor",LEFT($D1748,1),$D1748="Basment ",LEFT($D1748,1), $D1748="1st Floor", "0"&amp;LEFT($D1748,1), $D1748="2nd Floor", "0"&amp;LEFT($D1748,1), $D1748="3rd Floor", "0"&amp;LEFT($D1748,1), $D1748="4th Floor", "0"&amp;LEFT($D1748,1), $D1748="5th Floor", "0"&amp;LEFT($D1748,1), $D1748="6th Floor", "0"&amp;LEFT($D1748,1),$D1748="7th Floor", "0"&amp;LEFT($D1748,1),$D1748="8th Floor", "0"&amp;LEFT($D1748,1),$D1748="9th Floor", "0"&amp;LEFT($D1748,1),$D1748="10th Floor", LEFT($D1748,2),$D1748="11th Floor", LEFT($D1748,2),$D1748="12th Floor", LEFT($D1748,2),$D1748="13th Floor", LEFT($D1748,2), $D1748="Lower Ground", LEFT($D1748)&amp;IF(ISNUMBER(FIND(" ",$D1748)),MID($D1748,FIND(" ",$D1748)+1,1),"")&amp;IF(ISNUMBER(FIND(" ",$D1748,FIND(" ",$D1748)+1)),MID($D1748,FIND(" ",$D1748,FIND(" ",$D1748)+1)+1,1),""),$D1748="Upper Ground", LEFT($D1748)&amp;IF(ISNUMBER(FIND(" ",$D1748)),MID($D1748,FIND(" ",$D1748)+1,1),"")&amp;IF(ISNUMBER(FIND(" ",$D1748,FIND(" ",$D1748)+1)),MID($D1748,FIND(" ",$D1748,FIND(" ",$D1748)+1)+1,1),"")),".0",$E1748), " ")</f>
        <v xml:space="preserve"> </v>
      </c>
      <c r="G1748" s="144"/>
      <c r="H1748" s="144"/>
      <c r="I1748" s="144"/>
      <c r="J1748" s="144"/>
      <c r="K1748" s="144"/>
      <c r="L1748" s="149" t="str" cm="1">
        <f t="array" ref="L1748">_xlfn.IFNA(
_xlfn.IFS(
AND($F1748=" ",$G1748=" ",$H1748=" "),"Please update all three: Surveyor Room Reference, Establishment Room Reference and Establishment Room Name",
AND(OR($I1748="General",$I1748="Open plan/ semi-open general",$I1748="Fitted",$I1748="Light practical (science)",$I1748="Light practical (other)",$I1748="Heavy practical (workshops)",$I1748="Heavy practical (clean)",$I1748="Large",$I1748="Storage"),$J1748=0,$K1748=0),"Please update Net Area or Non-net Area",
AND($B1748&lt;&gt;"OUT",$J1748=0,$I1748&lt;&gt;"Non-net",$M1748="85% Circulation"),"Net area not recorded for spaces with 85% circulation unusable type",
AND(OR($I1748="General",$I1748="Open plan/ semi-open general",$I1748="Fitted",$I1748="Light practical (science)",$I1748="Light practical (other)",$I1748="Heavy practical (workshops)",$I1748="Heavy practical (clean)",$I1748="Large",$I1748="Storage"),OR($J1748=0,ISBLANK($J1748))),"Net area not recorded in net spaces",
AND(OR($I1748="Non-net",$I1748="Outdoor space"),$J1748&gt;0),"Net Area Recorded in Non-net space",
AND($I1748="General",$J1748&gt;90),"This general space is over 90m2, please ensure that this space is entered as separate spaces if it usually used as separate spaces",
AND($I1748="Open plan/ semi-open general",$J1748&lt;27),"Open plan general space under 27m2",
AND(OR($K1748=0,ISBLANK($K1748)), $I1748="Non-net"),"Non-net area not recorded in non-net space"
),
" ")</f>
        <v xml:space="preserve"> </v>
      </c>
      <c r="M1748" s="144"/>
      <c r="N1748" s="144"/>
      <c r="O1748" s="144"/>
      <c r="P1748" s="144"/>
      <c r="Q1748" s="144"/>
      <c r="R1748" s="171"/>
      <c r="S1748" s="147">
        <f>NCA_Calculations!$P$1760</f>
        <v>0</v>
      </c>
      <c r="T1748" s="147">
        <f>NCA_Calculations!$Q$1760</f>
        <v>0</v>
      </c>
      <c r="U1748" s="144"/>
      <c r="V1748" s="144"/>
      <c r="W1748" s="149" t="str" cm="1">
        <f t="array" ref="W1748">_xlfn.IFNA(
_xlfn.IFS(
ISBLANK($U1748),"Missing space use.",
AND('Establishment details'!$C$14="Secondary",$V1748="Classbase"),"Invalid Status type",
AND(OR( $V1748="Classbase", $V1748="Teaching", $V1748="Early years",$V1748="SEND resourced"), NOT(ISBLANK($M1748))),"Space with status type and unusable type.",
AND($V1748= "Classbase",'Establishment details'!$C$22&gt;=10), "Classbase status is only valid in schools with a primary element.",
AND($I1748= "Large",$N1748 &gt; 3.5), "Large rooms with less than 3.5m height.",
AND(OR($V1748="Light practical (science)",$V1748="Light practical (science)",$V1748="Heavy practical (workshops)", $V1748="Heavy practical (clean)"), OR($O1748=0,ISBLANK($O1748))),"Missing sinks count for light and heavy practical spaces.",
AND($M1748 = "Other",ISBLANK($R1748)), "Invalid unusable type / missing note for other unusable type."
),
" ")</f>
        <v>Missing space use.</v>
      </c>
    </row>
    <row r="1749" spans="2:23" ht="15.75" x14ac:dyDescent="0.25">
      <c r="B1749" s="143"/>
      <c r="C1749" s="144"/>
      <c r="D1749" s="144"/>
      <c r="E1749" s="144"/>
      <c r="F1749" s="147" t="str" cm="1">
        <f t="array" ref="F1749">_xlfn.IFNA(CONCATENATE(_xlfn.IFS($D1749="Mezzanine",LEFT($D1749,1), $D1749="Ground Floor",LEFT($D1749,1),$D1749="Basment ",LEFT($D1749,1), $D1749="1st Floor", "0"&amp;LEFT($D1749,1), $D1749="2nd Floor", "0"&amp;LEFT($D1749,1), $D1749="3rd Floor", "0"&amp;LEFT($D1749,1), $D1749="4th Floor", "0"&amp;LEFT($D1749,1), $D1749="5th Floor", "0"&amp;LEFT($D1749,1), $D1749="6th Floor", "0"&amp;LEFT($D1749,1),$D1749="7th Floor", "0"&amp;LEFT($D1749,1),$D1749="8th Floor", "0"&amp;LEFT($D1749,1),$D1749="9th Floor", "0"&amp;LEFT($D1749,1),$D1749="10th Floor", LEFT($D1749,2),$D1749="11th Floor", LEFT($D1749,2),$D1749="12th Floor", LEFT($D1749,2),$D1749="13th Floor", LEFT($D1749,2), $D1749="Lower Ground", LEFT($D1749)&amp;IF(ISNUMBER(FIND(" ",$D1749)),MID($D1749,FIND(" ",$D1749)+1,1),"")&amp;IF(ISNUMBER(FIND(" ",$D1749,FIND(" ",$D1749)+1)),MID($D1749,FIND(" ",$D1749,FIND(" ",$D1749)+1)+1,1),""),$D1749="Upper Ground", LEFT($D1749)&amp;IF(ISNUMBER(FIND(" ",$D1749)),MID($D1749,FIND(" ",$D1749)+1,1),"")&amp;IF(ISNUMBER(FIND(" ",$D1749,FIND(" ",$D1749)+1)),MID($D1749,FIND(" ",$D1749,FIND(" ",$D1749)+1)+1,1),"")),".0",$E1749), " ")</f>
        <v xml:space="preserve"> </v>
      </c>
      <c r="G1749" s="144"/>
      <c r="H1749" s="144"/>
      <c r="I1749" s="144"/>
      <c r="J1749" s="144"/>
      <c r="K1749" s="144"/>
      <c r="L1749" s="149" t="str" cm="1">
        <f t="array" ref="L1749">_xlfn.IFNA(
_xlfn.IFS(
AND($F1749=" ",$G1749=" ",$H1749=" "),"Please update all three: Surveyor Room Reference, Establishment Room Reference and Establishment Room Name",
AND(OR($I1749="General",$I1749="Open plan/ semi-open general",$I1749="Fitted",$I1749="Light practical (science)",$I1749="Light practical (other)",$I1749="Heavy practical (workshops)",$I1749="Heavy practical (clean)",$I1749="Large",$I1749="Storage"),$J1749=0,$K1749=0),"Please update Net Area or Non-net Area",
AND($B1749&lt;&gt;"OUT",$J1749=0,$I1749&lt;&gt;"Non-net",$M1749="85% Circulation"),"Net area not recorded for spaces with 85% circulation unusable type",
AND(OR($I1749="General",$I1749="Open plan/ semi-open general",$I1749="Fitted",$I1749="Light practical (science)",$I1749="Light practical (other)",$I1749="Heavy practical (workshops)",$I1749="Heavy practical (clean)",$I1749="Large",$I1749="Storage"),OR($J1749=0,ISBLANK($J1749))),"Net area not recorded in net spaces",
AND(OR($I1749="Non-net",$I1749="Outdoor space"),$J1749&gt;0),"Net Area Recorded in Non-net space",
AND($I1749="General",$J1749&gt;90),"This general space is over 90m2, please ensure that this space is entered as separate spaces if it usually used as separate spaces",
AND($I1749="Open plan/ semi-open general",$J1749&lt;27),"Open plan general space under 27m2",
AND(OR($K1749=0,ISBLANK($K1749)), $I1749="Non-net"),"Non-net area not recorded in non-net space"
),
" ")</f>
        <v xml:space="preserve"> </v>
      </c>
      <c r="M1749" s="144"/>
      <c r="N1749" s="144"/>
      <c r="O1749" s="144"/>
      <c r="P1749" s="144"/>
      <c r="Q1749" s="144"/>
      <c r="R1749" s="171"/>
      <c r="S1749" s="147">
        <f>NCA_Calculations!$P$1761</f>
        <v>0</v>
      </c>
      <c r="T1749" s="147">
        <f>NCA_Calculations!$Q$1761</f>
        <v>0</v>
      </c>
      <c r="U1749" s="144"/>
      <c r="V1749" s="144"/>
      <c r="W1749" s="149" t="str" cm="1">
        <f t="array" ref="W1749">_xlfn.IFNA(
_xlfn.IFS(
ISBLANK($U1749),"Missing space use.",
AND('Establishment details'!$C$14="Secondary",$V1749="Classbase"),"Invalid Status type",
AND(OR( $V1749="Classbase", $V1749="Teaching", $V1749="Early years",$V1749="SEND resourced"), NOT(ISBLANK($M1749))),"Space with status type and unusable type.",
AND($V1749= "Classbase",'Establishment details'!$C$22&gt;=10), "Classbase status is only valid in schools with a primary element.",
AND($I1749= "Large",$N1749 &gt; 3.5), "Large rooms with less than 3.5m height.",
AND(OR($V1749="Light practical (science)",$V1749="Light practical (science)",$V1749="Heavy practical (workshops)", $V1749="Heavy practical (clean)"), OR($O1749=0,ISBLANK($O1749))),"Missing sinks count for light and heavy practical spaces.",
AND($M1749 = "Other",ISBLANK($R1749)), "Invalid unusable type / missing note for other unusable type."
),
" ")</f>
        <v>Missing space use.</v>
      </c>
    </row>
    <row r="1750" spans="2:23" ht="15.75" x14ac:dyDescent="0.25">
      <c r="B1750" s="143"/>
      <c r="C1750" s="144"/>
      <c r="D1750" s="144"/>
      <c r="E1750" s="144"/>
      <c r="F1750" s="147" t="str" cm="1">
        <f t="array" ref="F1750">_xlfn.IFNA(CONCATENATE(_xlfn.IFS($D1750="Mezzanine",LEFT($D1750,1), $D1750="Ground Floor",LEFT($D1750,1),$D1750="Basment ",LEFT($D1750,1), $D1750="1st Floor", "0"&amp;LEFT($D1750,1), $D1750="2nd Floor", "0"&amp;LEFT($D1750,1), $D1750="3rd Floor", "0"&amp;LEFT($D1750,1), $D1750="4th Floor", "0"&amp;LEFT($D1750,1), $D1750="5th Floor", "0"&amp;LEFT($D1750,1), $D1750="6th Floor", "0"&amp;LEFT($D1750,1),$D1750="7th Floor", "0"&amp;LEFT($D1750,1),$D1750="8th Floor", "0"&amp;LEFT($D1750,1),$D1750="9th Floor", "0"&amp;LEFT($D1750,1),$D1750="10th Floor", LEFT($D1750,2),$D1750="11th Floor", LEFT($D1750,2),$D1750="12th Floor", LEFT($D1750,2),$D1750="13th Floor", LEFT($D1750,2), $D1750="Lower Ground", LEFT($D1750)&amp;IF(ISNUMBER(FIND(" ",$D1750)),MID($D1750,FIND(" ",$D1750)+1,1),"")&amp;IF(ISNUMBER(FIND(" ",$D1750,FIND(" ",$D1750)+1)),MID($D1750,FIND(" ",$D1750,FIND(" ",$D1750)+1)+1,1),""),$D1750="Upper Ground", LEFT($D1750)&amp;IF(ISNUMBER(FIND(" ",$D1750)),MID($D1750,FIND(" ",$D1750)+1,1),"")&amp;IF(ISNUMBER(FIND(" ",$D1750,FIND(" ",$D1750)+1)),MID($D1750,FIND(" ",$D1750,FIND(" ",$D1750)+1)+1,1),"")),".0",$E1750), " ")</f>
        <v xml:space="preserve"> </v>
      </c>
      <c r="G1750" s="144"/>
      <c r="H1750" s="144"/>
      <c r="I1750" s="144"/>
      <c r="J1750" s="144"/>
      <c r="K1750" s="144"/>
      <c r="L1750" s="149" t="str" cm="1">
        <f t="array" ref="L1750">_xlfn.IFNA(
_xlfn.IFS(
AND($F1750=" ",$G1750=" ",$H1750=" "),"Please update all three: Surveyor Room Reference, Establishment Room Reference and Establishment Room Name",
AND(OR($I1750="General",$I1750="Open plan/ semi-open general",$I1750="Fitted",$I1750="Light practical (science)",$I1750="Light practical (other)",$I1750="Heavy practical (workshops)",$I1750="Heavy practical (clean)",$I1750="Large",$I1750="Storage"),$J1750=0,$K1750=0),"Please update Net Area or Non-net Area",
AND($B1750&lt;&gt;"OUT",$J1750=0,$I1750&lt;&gt;"Non-net",$M1750="85% Circulation"),"Net area not recorded for spaces with 85% circulation unusable type",
AND(OR($I1750="General",$I1750="Open plan/ semi-open general",$I1750="Fitted",$I1750="Light practical (science)",$I1750="Light practical (other)",$I1750="Heavy practical (workshops)",$I1750="Heavy practical (clean)",$I1750="Large",$I1750="Storage"),OR($J1750=0,ISBLANK($J1750))),"Net area not recorded in net spaces",
AND(OR($I1750="Non-net",$I1750="Outdoor space"),$J1750&gt;0),"Net Area Recorded in Non-net space",
AND($I1750="General",$J1750&gt;90),"This general space is over 90m2, please ensure that this space is entered as separate spaces if it usually used as separate spaces",
AND($I1750="Open plan/ semi-open general",$J1750&lt;27),"Open plan general space under 27m2",
AND(OR($K1750=0,ISBLANK($K1750)), $I1750="Non-net"),"Non-net area not recorded in non-net space"
),
" ")</f>
        <v xml:space="preserve"> </v>
      </c>
      <c r="M1750" s="144"/>
      <c r="N1750" s="144"/>
      <c r="O1750" s="144"/>
      <c r="P1750" s="144"/>
      <c r="Q1750" s="144"/>
      <c r="R1750" s="171"/>
      <c r="S1750" s="147">
        <f>NCA_Calculations!$P$1762</f>
        <v>0</v>
      </c>
      <c r="T1750" s="147">
        <f>NCA_Calculations!$Q$1762</f>
        <v>0</v>
      </c>
      <c r="U1750" s="144"/>
      <c r="V1750" s="144"/>
      <c r="W1750" s="149" t="str" cm="1">
        <f t="array" ref="W1750">_xlfn.IFNA(
_xlfn.IFS(
ISBLANK($U1750),"Missing space use.",
AND('Establishment details'!$C$14="Secondary",$V1750="Classbase"),"Invalid Status type",
AND(OR( $V1750="Classbase", $V1750="Teaching", $V1750="Early years",$V1750="SEND resourced"), NOT(ISBLANK($M1750))),"Space with status type and unusable type.",
AND($V1750= "Classbase",'Establishment details'!$C$22&gt;=10), "Classbase status is only valid in schools with a primary element.",
AND($I1750= "Large",$N1750 &gt; 3.5), "Large rooms with less than 3.5m height.",
AND(OR($V1750="Light practical (science)",$V1750="Light practical (science)",$V1750="Heavy practical (workshops)", $V1750="Heavy practical (clean)"), OR($O1750=0,ISBLANK($O1750))),"Missing sinks count for light and heavy practical spaces.",
AND($M1750 = "Other",ISBLANK($R1750)), "Invalid unusable type / missing note for other unusable type."
),
" ")</f>
        <v>Missing space use.</v>
      </c>
    </row>
    <row r="1751" spans="2:23" ht="15.75" x14ac:dyDescent="0.25">
      <c r="B1751" s="143"/>
      <c r="C1751" s="144"/>
      <c r="D1751" s="144"/>
      <c r="E1751" s="144"/>
      <c r="F1751" s="147" t="str" cm="1">
        <f t="array" ref="F1751">_xlfn.IFNA(CONCATENATE(_xlfn.IFS($D1751="Mezzanine",LEFT($D1751,1), $D1751="Ground Floor",LEFT($D1751,1),$D1751="Basment ",LEFT($D1751,1), $D1751="1st Floor", "0"&amp;LEFT($D1751,1), $D1751="2nd Floor", "0"&amp;LEFT($D1751,1), $D1751="3rd Floor", "0"&amp;LEFT($D1751,1), $D1751="4th Floor", "0"&amp;LEFT($D1751,1), $D1751="5th Floor", "0"&amp;LEFT($D1751,1), $D1751="6th Floor", "0"&amp;LEFT($D1751,1),$D1751="7th Floor", "0"&amp;LEFT($D1751,1),$D1751="8th Floor", "0"&amp;LEFT($D1751,1),$D1751="9th Floor", "0"&amp;LEFT($D1751,1),$D1751="10th Floor", LEFT($D1751,2),$D1751="11th Floor", LEFT($D1751,2),$D1751="12th Floor", LEFT($D1751,2),$D1751="13th Floor", LEFT($D1751,2), $D1751="Lower Ground", LEFT($D1751)&amp;IF(ISNUMBER(FIND(" ",$D1751)),MID($D1751,FIND(" ",$D1751)+1,1),"")&amp;IF(ISNUMBER(FIND(" ",$D1751,FIND(" ",$D1751)+1)),MID($D1751,FIND(" ",$D1751,FIND(" ",$D1751)+1)+1,1),""),$D1751="Upper Ground", LEFT($D1751)&amp;IF(ISNUMBER(FIND(" ",$D1751)),MID($D1751,FIND(" ",$D1751)+1,1),"")&amp;IF(ISNUMBER(FIND(" ",$D1751,FIND(" ",$D1751)+1)),MID($D1751,FIND(" ",$D1751,FIND(" ",$D1751)+1)+1,1),"")),".0",$E1751), " ")</f>
        <v xml:space="preserve"> </v>
      </c>
      <c r="G1751" s="144"/>
      <c r="H1751" s="144"/>
      <c r="I1751" s="144"/>
      <c r="J1751" s="144"/>
      <c r="K1751" s="144"/>
      <c r="L1751" s="149" t="str" cm="1">
        <f t="array" ref="L1751">_xlfn.IFNA(
_xlfn.IFS(
AND($F1751=" ",$G1751=" ",$H1751=" "),"Please update all three: Surveyor Room Reference, Establishment Room Reference and Establishment Room Name",
AND(OR($I1751="General",$I1751="Open plan/ semi-open general",$I1751="Fitted",$I1751="Light practical (science)",$I1751="Light practical (other)",$I1751="Heavy practical (workshops)",$I1751="Heavy practical (clean)",$I1751="Large",$I1751="Storage"),$J1751=0,$K1751=0),"Please update Net Area or Non-net Area",
AND($B1751&lt;&gt;"OUT",$J1751=0,$I1751&lt;&gt;"Non-net",$M1751="85% Circulation"),"Net area not recorded for spaces with 85% circulation unusable type",
AND(OR($I1751="General",$I1751="Open plan/ semi-open general",$I1751="Fitted",$I1751="Light practical (science)",$I1751="Light practical (other)",$I1751="Heavy practical (workshops)",$I1751="Heavy practical (clean)",$I1751="Large",$I1751="Storage"),OR($J1751=0,ISBLANK($J1751))),"Net area not recorded in net spaces",
AND(OR($I1751="Non-net",$I1751="Outdoor space"),$J1751&gt;0),"Net Area Recorded in Non-net space",
AND($I1751="General",$J1751&gt;90),"This general space is over 90m2, please ensure that this space is entered as separate spaces if it usually used as separate spaces",
AND($I1751="Open plan/ semi-open general",$J1751&lt;27),"Open plan general space under 27m2",
AND(OR($K1751=0,ISBLANK($K1751)), $I1751="Non-net"),"Non-net area not recorded in non-net space"
),
" ")</f>
        <v xml:space="preserve"> </v>
      </c>
      <c r="M1751" s="144"/>
      <c r="N1751" s="144"/>
      <c r="O1751" s="144"/>
      <c r="P1751" s="144"/>
      <c r="Q1751" s="144"/>
      <c r="R1751" s="171"/>
      <c r="S1751" s="147">
        <f>NCA_Calculations!$P$1763</f>
        <v>0</v>
      </c>
      <c r="T1751" s="147">
        <f>NCA_Calculations!$Q$1763</f>
        <v>0</v>
      </c>
      <c r="U1751" s="144"/>
      <c r="V1751" s="144"/>
      <c r="W1751" s="149" t="str" cm="1">
        <f t="array" ref="W1751">_xlfn.IFNA(
_xlfn.IFS(
ISBLANK($U1751),"Missing space use.",
AND('Establishment details'!$C$14="Secondary",$V1751="Classbase"),"Invalid Status type",
AND(OR( $V1751="Classbase", $V1751="Teaching", $V1751="Early years",$V1751="SEND resourced"), NOT(ISBLANK($M1751))),"Space with status type and unusable type.",
AND($V1751= "Classbase",'Establishment details'!$C$22&gt;=10), "Classbase status is only valid in schools with a primary element.",
AND($I1751= "Large",$N1751 &gt; 3.5), "Large rooms with less than 3.5m height.",
AND(OR($V1751="Light practical (science)",$V1751="Light practical (science)",$V1751="Heavy practical (workshops)", $V1751="Heavy practical (clean)"), OR($O1751=0,ISBLANK($O1751))),"Missing sinks count for light and heavy practical spaces.",
AND($M1751 = "Other",ISBLANK($R1751)), "Invalid unusable type / missing note for other unusable type."
),
" ")</f>
        <v>Missing space use.</v>
      </c>
    </row>
    <row r="1752" spans="2:23" ht="15.75" x14ac:dyDescent="0.25">
      <c r="B1752" s="143"/>
      <c r="C1752" s="144"/>
      <c r="D1752" s="144"/>
      <c r="E1752" s="144"/>
      <c r="F1752" s="147" t="str" cm="1">
        <f t="array" ref="F1752">_xlfn.IFNA(CONCATENATE(_xlfn.IFS($D1752="Mezzanine",LEFT($D1752,1), $D1752="Ground Floor",LEFT($D1752,1),$D1752="Basment ",LEFT($D1752,1), $D1752="1st Floor", "0"&amp;LEFT($D1752,1), $D1752="2nd Floor", "0"&amp;LEFT($D1752,1), $D1752="3rd Floor", "0"&amp;LEFT($D1752,1), $D1752="4th Floor", "0"&amp;LEFT($D1752,1), $D1752="5th Floor", "0"&amp;LEFT($D1752,1), $D1752="6th Floor", "0"&amp;LEFT($D1752,1),$D1752="7th Floor", "0"&amp;LEFT($D1752,1),$D1752="8th Floor", "0"&amp;LEFT($D1752,1),$D1752="9th Floor", "0"&amp;LEFT($D1752,1),$D1752="10th Floor", LEFT($D1752,2),$D1752="11th Floor", LEFT($D1752,2),$D1752="12th Floor", LEFT($D1752,2),$D1752="13th Floor", LEFT($D1752,2), $D1752="Lower Ground", LEFT($D1752)&amp;IF(ISNUMBER(FIND(" ",$D1752)),MID($D1752,FIND(" ",$D1752)+1,1),"")&amp;IF(ISNUMBER(FIND(" ",$D1752,FIND(" ",$D1752)+1)),MID($D1752,FIND(" ",$D1752,FIND(" ",$D1752)+1)+1,1),""),$D1752="Upper Ground", LEFT($D1752)&amp;IF(ISNUMBER(FIND(" ",$D1752)),MID($D1752,FIND(" ",$D1752)+1,1),"")&amp;IF(ISNUMBER(FIND(" ",$D1752,FIND(" ",$D1752)+1)),MID($D1752,FIND(" ",$D1752,FIND(" ",$D1752)+1)+1,1),"")),".0",$E1752), " ")</f>
        <v xml:space="preserve"> </v>
      </c>
      <c r="G1752" s="144"/>
      <c r="H1752" s="144"/>
      <c r="I1752" s="144"/>
      <c r="J1752" s="144"/>
      <c r="K1752" s="144"/>
      <c r="L1752" s="149" t="str" cm="1">
        <f t="array" ref="L1752">_xlfn.IFNA(
_xlfn.IFS(
AND($F1752=" ",$G1752=" ",$H1752=" "),"Please update all three: Surveyor Room Reference, Establishment Room Reference and Establishment Room Name",
AND(OR($I1752="General",$I1752="Open plan/ semi-open general",$I1752="Fitted",$I1752="Light practical (science)",$I1752="Light practical (other)",$I1752="Heavy practical (workshops)",$I1752="Heavy practical (clean)",$I1752="Large",$I1752="Storage"),$J1752=0,$K1752=0),"Please update Net Area or Non-net Area",
AND($B1752&lt;&gt;"OUT",$J1752=0,$I1752&lt;&gt;"Non-net",$M1752="85% Circulation"),"Net area not recorded for spaces with 85% circulation unusable type",
AND(OR($I1752="General",$I1752="Open plan/ semi-open general",$I1752="Fitted",$I1752="Light practical (science)",$I1752="Light practical (other)",$I1752="Heavy practical (workshops)",$I1752="Heavy practical (clean)",$I1752="Large",$I1752="Storage"),OR($J1752=0,ISBLANK($J1752))),"Net area not recorded in net spaces",
AND(OR($I1752="Non-net",$I1752="Outdoor space"),$J1752&gt;0),"Net Area Recorded in Non-net space",
AND($I1752="General",$J1752&gt;90),"This general space is over 90m2, please ensure that this space is entered as separate spaces if it usually used as separate spaces",
AND($I1752="Open plan/ semi-open general",$J1752&lt;27),"Open plan general space under 27m2",
AND(OR($K1752=0,ISBLANK($K1752)), $I1752="Non-net"),"Non-net area not recorded in non-net space"
),
" ")</f>
        <v xml:space="preserve"> </v>
      </c>
      <c r="M1752" s="144"/>
      <c r="N1752" s="144"/>
      <c r="O1752" s="144"/>
      <c r="P1752" s="144"/>
      <c r="Q1752" s="144"/>
      <c r="R1752" s="171"/>
      <c r="S1752" s="147">
        <f>NCA_Calculations!$P$1764</f>
        <v>0</v>
      </c>
      <c r="T1752" s="147">
        <f>NCA_Calculations!$Q$1764</f>
        <v>0</v>
      </c>
      <c r="U1752" s="144"/>
      <c r="V1752" s="144"/>
      <c r="W1752" s="149" t="str" cm="1">
        <f t="array" ref="W1752">_xlfn.IFNA(
_xlfn.IFS(
ISBLANK($U1752),"Missing space use.",
AND('Establishment details'!$C$14="Secondary",$V1752="Classbase"),"Invalid Status type",
AND(OR( $V1752="Classbase", $V1752="Teaching", $V1752="Early years",$V1752="SEND resourced"), NOT(ISBLANK($M1752))),"Space with status type and unusable type.",
AND($V1752= "Classbase",'Establishment details'!$C$22&gt;=10), "Classbase status is only valid in schools with a primary element.",
AND($I1752= "Large",$N1752 &gt; 3.5), "Large rooms with less than 3.5m height.",
AND(OR($V1752="Light practical (science)",$V1752="Light practical (science)",$V1752="Heavy practical (workshops)", $V1752="Heavy practical (clean)"), OR($O1752=0,ISBLANK($O1752))),"Missing sinks count for light and heavy practical spaces.",
AND($M1752 = "Other",ISBLANK($R1752)), "Invalid unusable type / missing note for other unusable type."
),
" ")</f>
        <v>Missing space use.</v>
      </c>
    </row>
    <row r="1753" spans="2:23" ht="15.75" x14ac:dyDescent="0.25">
      <c r="B1753" s="143"/>
      <c r="C1753" s="144"/>
      <c r="D1753" s="144"/>
      <c r="E1753" s="144"/>
      <c r="F1753" s="147" t="str" cm="1">
        <f t="array" ref="F1753">_xlfn.IFNA(CONCATENATE(_xlfn.IFS($D1753="Mezzanine",LEFT($D1753,1), $D1753="Ground Floor",LEFT($D1753,1),$D1753="Basment ",LEFT($D1753,1), $D1753="1st Floor", "0"&amp;LEFT($D1753,1), $D1753="2nd Floor", "0"&amp;LEFT($D1753,1), $D1753="3rd Floor", "0"&amp;LEFT($D1753,1), $D1753="4th Floor", "0"&amp;LEFT($D1753,1), $D1753="5th Floor", "0"&amp;LEFT($D1753,1), $D1753="6th Floor", "0"&amp;LEFT($D1753,1),$D1753="7th Floor", "0"&amp;LEFT($D1753,1),$D1753="8th Floor", "0"&amp;LEFT($D1753,1),$D1753="9th Floor", "0"&amp;LEFT($D1753,1),$D1753="10th Floor", LEFT($D1753,2),$D1753="11th Floor", LEFT($D1753,2),$D1753="12th Floor", LEFT($D1753,2),$D1753="13th Floor", LEFT($D1753,2), $D1753="Lower Ground", LEFT($D1753)&amp;IF(ISNUMBER(FIND(" ",$D1753)),MID($D1753,FIND(" ",$D1753)+1,1),"")&amp;IF(ISNUMBER(FIND(" ",$D1753,FIND(" ",$D1753)+1)),MID($D1753,FIND(" ",$D1753,FIND(" ",$D1753)+1)+1,1),""),$D1753="Upper Ground", LEFT($D1753)&amp;IF(ISNUMBER(FIND(" ",$D1753)),MID($D1753,FIND(" ",$D1753)+1,1),"")&amp;IF(ISNUMBER(FIND(" ",$D1753,FIND(" ",$D1753)+1)),MID($D1753,FIND(" ",$D1753,FIND(" ",$D1753)+1)+1,1),"")),".0",$E1753), " ")</f>
        <v xml:space="preserve"> </v>
      </c>
      <c r="G1753" s="144"/>
      <c r="H1753" s="144"/>
      <c r="I1753" s="144"/>
      <c r="J1753" s="144"/>
      <c r="K1753" s="144"/>
      <c r="L1753" s="149" t="str" cm="1">
        <f t="array" ref="L1753">_xlfn.IFNA(
_xlfn.IFS(
AND($F1753=" ",$G1753=" ",$H1753=" "),"Please update all three: Surveyor Room Reference, Establishment Room Reference and Establishment Room Name",
AND(OR($I1753="General",$I1753="Open plan/ semi-open general",$I1753="Fitted",$I1753="Light practical (science)",$I1753="Light practical (other)",$I1753="Heavy practical (workshops)",$I1753="Heavy practical (clean)",$I1753="Large",$I1753="Storage"),$J1753=0,$K1753=0),"Please update Net Area or Non-net Area",
AND($B1753&lt;&gt;"OUT",$J1753=0,$I1753&lt;&gt;"Non-net",$M1753="85% Circulation"),"Net area not recorded for spaces with 85% circulation unusable type",
AND(OR($I1753="General",$I1753="Open plan/ semi-open general",$I1753="Fitted",$I1753="Light practical (science)",$I1753="Light practical (other)",$I1753="Heavy practical (workshops)",$I1753="Heavy practical (clean)",$I1753="Large",$I1753="Storage"),OR($J1753=0,ISBLANK($J1753))),"Net area not recorded in net spaces",
AND(OR($I1753="Non-net",$I1753="Outdoor space"),$J1753&gt;0),"Net Area Recorded in Non-net space",
AND($I1753="General",$J1753&gt;90),"This general space is over 90m2, please ensure that this space is entered as separate spaces if it usually used as separate spaces",
AND($I1753="Open plan/ semi-open general",$J1753&lt;27),"Open plan general space under 27m2",
AND(OR($K1753=0,ISBLANK($K1753)), $I1753="Non-net"),"Non-net area not recorded in non-net space"
),
" ")</f>
        <v xml:space="preserve"> </v>
      </c>
      <c r="M1753" s="144"/>
      <c r="N1753" s="144"/>
      <c r="O1753" s="144"/>
      <c r="P1753" s="144"/>
      <c r="Q1753" s="144"/>
      <c r="R1753" s="171"/>
      <c r="S1753" s="147">
        <f>NCA_Calculations!$P$1765</f>
        <v>0</v>
      </c>
      <c r="T1753" s="147">
        <f>NCA_Calculations!$Q$1765</f>
        <v>0</v>
      </c>
      <c r="U1753" s="144"/>
      <c r="V1753" s="144"/>
      <c r="W1753" s="149" t="str" cm="1">
        <f t="array" ref="W1753">_xlfn.IFNA(
_xlfn.IFS(
ISBLANK($U1753),"Missing space use.",
AND('Establishment details'!$C$14="Secondary",$V1753="Classbase"),"Invalid Status type",
AND(OR( $V1753="Classbase", $V1753="Teaching", $V1753="Early years",$V1753="SEND resourced"), NOT(ISBLANK($M1753))),"Space with status type and unusable type.",
AND($V1753= "Classbase",'Establishment details'!$C$22&gt;=10), "Classbase status is only valid in schools with a primary element.",
AND($I1753= "Large",$N1753 &gt; 3.5), "Large rooms with less than 3.5m height.",
AND(OR($V1753="Light practical (science)",$V1753="Light practical (science)",$V1753="Heavy practical (workshops)", $V1753="Heavy practical (clean)"), OR($O1753=0,ISBLANK($O1753))),"Missing sinks count for light and heavy practical spaces.",
AND($M1753 = "Other",ISBLANK($R1753)), "Invalid unusable type / missing note for other unusable type."
),
" ")</f>
        <v>Missing space use.</v>
      </c>
    </row>
    <row r="1754" spans="2:23" ht="15.75" x14ac:dyDescent="0.25">
      <c r="B1754" s="143"/>
      <c r="C1754" s="144"/>
      <c r="D1754" s="144"/>
      <c r="E1754" s="144"/>
      <c r="F1754" s="147" t="str" cm="1">
        <f t="array" ref="F1754">_xlfn.IFNA(CONCATENATE(_xlfn.IFS($D1754="Mezzanine",LEFT($D1754,1), $D1754="Ground Floor",LEFT($D1754,1),$D1754="Basment ",LEFT($D1754,1), $D1754="1st Floor", "0"&amp;LEFT($D1754,1), $D1754="2nd Floor", "0"&amp;LEFT($D1754,1), $D1754="3rd Floor", "0"&amp;LEFT($D1754,1), $D1754="4th Floor", "0"&amp;LEFT($D1754,1), $D1754="5th Floor", "0"&amp;LEFT($D1754,1), $D1754="6th Floor", "0"&amp;LEFT($D1754,1),$D1754="7th Floor", "0"&amp;LEFT($D1754,1),$D1754="8th Floor", "0"&amp;LEFT($D1754,1),$D1754="9th Floor", "0"&amp;LEFT($D1754,1),$D1754="10th Floor", LEFT($D1754,2),$D1754="11th Floor", LEFT($D1754,2),$D1754="12th Floor", LEFT($D1754,2),$D1754="13th Floor", LEFT($D1754,2), $D1754="Lower Ground", LEFT($D1754)&amp;IF(ISNUMBER(FIND(" ",$D1754)),MID($D1754,FIND(" ",$D1754)+1,1),"")&amp;IF(ISNUMBER(FIND(" ",$D1754,FIND(" ",$D1754)+1)),MID($D1754,FIND(" ",$D1754,FIND(" ",$D1754)+1)+1,1),""),$D1754="Upper Ground", LEFT($D1754)&amp;IF(ISNUMBER(FIND(" ",$D1754)),MID($D1754,FIND(" ",$D1754)+1,1),"")&amp;IF(ISNUMBER(FIND(" ",$D1754,FIND(" ",$D1754)+1)),MID($D1754,FIND(" ",$D1754,FIND(" ",$D1754)+1)+1,1),"")),".0",$E1754), " ")</f>
        <v xml:space="preserve"> </v>
      </c>
      <c r="G1754" s="144"/>
      <c r="H1754" s="144"/>
      <c r="I1754" s="144"/>
      <c r="J1754" s="144"/>
      <c r="K1754" s="144"/>
      <c r="L1754" s="149" t="str" cm="1">
        <f t="array" ref="L1754">_xlfn.IFNA(
_xlfn.IFS(
AND($F1754=" ",$G1754=" ",$H1754=" "),"Please update all three: Surveyor Room Reference, Establishment Room Reference and Establishment Room Name",
AND(OR($I1754="General",$I1754="Open plan/ semi-open general",$I1754="Fitted",$I1754="Light practical (science)",$I1754="Light practical (other)",$I1754="Heavy practical (workshops)",$I1754="Heavy practical (clean)",$I1754="Large",$I1754="Storage"),$J1754=0,$K1754=0),"Please update Net Area or Non-net Area",
AND($B1754&lt;&gt;"OUT",$J1754=0,$I1754&lt;&gt;"Non-net",$M1754="85% Circulation"),"Net area not recorded for spaces with 85% circulation unusable type",
AND(OR($I1754="General",$I1754="Open plan/ semi-open general",$I1754="Fitted",$I1754="Light practical (science)",$I1754="Light practical (other)",$I1754="Heavy practical (workshops)",$I1754="Heavy practical (clean)",$I1754="Large",$I1754="Storage"),OR($J1754=0,ISBLANK($J1754))),"Net area not recorded in net spaces",
AND(OR($I1754="Non-net",$I1754="Outdoor space"),$J1754&gt;0),"Net Area Recorded in Non-net space",
AND($I1754="General",$J1754&gt;90),"This general space is over 90m2, please ensure that this space is entered as separate spaces if it usually used as separate spaces",
AND($I1754="Open plan/ semi-open general",$J1754&lt;27),"Open plan general space under 27m2",
AND(OR($K1754=0,ISBLANK($K1754)), $I1754="Non-net"),"Non-net area not recorded in non-net space"
),
" ")</f>
        <v xml:space="preserve"> </v>
      </c>
      <c r="M1754" s="144"/>
      <c r="N1754" s="144"/>
      <c r="O1754" s="144"/>
      <c r="P1754" s="144"/>
      <c r="Q1754" s="144"/>
      <c r="R1754" s="171"/>
      <c r="S1754" s="147">
        <f>NCA_Calculations!$P$1766</f>
        <v>0</v>
      </c>
      <c r="T1754" s="147">
        <f>NCA_Calculations!$Q$1766</f>
        <v>0</v>
      </c>
      <c r="U1754" s="144"/>
      <c r="V1754" s="144"/>
      <c r="W1754" s="149" t="str" cm="1">
        <f t="array" ref="W1754">_xlfn.IFNA(
_xlfn.IFS(
ISBLANK($U1754),"Missing space use.",
AND('Establishment details'!$C$14="Secondary",$V1754="Classbase"),"Invalid Status type",
AND(OR( $V1754="Classbase", $V1754="Teaching", $V1754="Early years",$V1754="SEND resourced"), NOT(ISBLANK($M1754))),"Space with status type and unusable type.",
AND($V1754= "Classbase",'Establishment details'!$C$22&gt;=10), "Classbase status is only valid in schools with a primary element.",
AND($I1754= "Large",$N1754 &gt; 3.5), "Large rooms with less than 3.5m height.",
AND(OR($V1754="Light practical (science)",$V1754="Light practical (science)",$V1754="Heavy practical (workshops)", $V1754="Heavy practical (clean)"), OR($O1754=0,ISBLANK($O1754))),"Missing sinks count for light and heavy practical spaces.",
AND($M1754 = "Other",ISBLANK($R1754)), "Invalid unusable type / missing note for other unusable type."
),
" ")</f>
        <v>Missing space use.</v>
      </c>
    </row>
    <row r="1755" spans="2:23" ht="15.75" x14ac:dyDescent="0.25">
      <c r="B1755" s="143"/>
      <c r="C1755" s="144"/>
      <c r="D1755" s="144"/>
      <c r="E1755" s="144"/>
      <c r="F1755" s="147" t="str" cm="1">
        <f t="array" ref="F1755">_xlfn.IFNA(CONCATENATE(_xlfn.IFS($D1755="Mezzanine",LEFT($D1755,1), $D1755="Ground Floor",LEFT($D1755,1),$D1755="Basment ",LEFT($D1755,1), $D1755="1st Floor", "0"&amp;LEFT($D1755,1), $D1755="2nd Floor", "0"&amp;LEFT($D1755,1), $D1755="3rd Floor", "0"&amp;LEFT($D1755,1), $D1755="4th Floor", "0"&amp;LEFT($D1755,1), $D1755="5th Floor", "0"&amp;LEFT($D1755,1), $D1755="6th Floor", "0"&amp;LEFT($D1755,1),$D1755="7th Floor", "0"&amp;LEFT($D1755,1),$D1755="8th Floor", "0"&amp;LEFT($D1755,1),$D1755="9th Floor", "0"&amp;LEFT($D1755,1),$D1755="10th Floor", LEFT($D1755,2),$D1755="11th Floor", LEFT($D1755,2),$D1755="12th Floor", LEFT($D1755,2),$D1755="13th Floor", LEFT($D1755,2), $D1755="Lower Ground", LEFT($D1755)&amp;IF(ISNUMBER(FIND(" ",$D1755)),MID($D1755,FIND(" ",$D1755)+1,1),"")&amp;IF(ISNUMBER(FIND(" ",$D1755,FIND(" ",$D1755)+1)),MID($D1755,FIND(" ",$D1755,FIND(" ",$D1755)+1)+1,1),""),$D1755="Upper Ground", LEFT($D1755)&amp;IF(ISNUMBER(FIND(" ",$D1755)),MID($D1755,FIND(" ",$D1755)+1,1),"")&amp;IF(ISNUMBER(FIND(" ",$D1755,FIND(" ",$D1755)+1)),MID($D1755,FIND(" ",$D1755,FIND(" ",$D1755)+1)+1,1),"")),".0",$E1755), " ")</f>
        <v xml:space="preserve"> </v>
      </c>
      <c r="G1755" s="144"/>
      <c r="H1755" s="144"/>
      <c r="I1755" s="144"/>
      <c r="J1755" s="144"/>
      <c r="K1755" s="144"/>
      <c r="L1755" s="149" t="str" cm="1">
        <f t="array" ref="L1755">_xlfn.IFNA(
_xlfn.IFS(
AND($F1755=" ",$G1755=" ",$H1755=" "),"Please update all three: Surveyor Room Reference, Establishment Room Reference and Establishment Room Name",
AND(OR($I1755="General",$I1755="Open plan/ semi-open general",$I1755="Fitted",$I1755="Light practical (science)",$I1755="Light practical (other)",$I1755="Heavy practical (workshops)",$I1755="Heavy practical (clean)",$I1755="Large",$I1755="Storage"),$J1755=0,$K1755=0),"Please update Net Area or Non-net Area",
AND($B1755&lt;&gt;"OUT",$J1755=0,$I1755&lt;&gt;"Non-net",$M1755="85% Circulation"),"Net area not recorded for spaces with 85% circulation unusable type",
AND(OR($I1755="General",$I1755="Open plan/ semi-open general",$I1755="Fitted",$I1755="Light practical (science)",$I1755="Light practical (other)",$I1755="Heavy practical (workshops)",$I1755="Heavy practical (clean)",$I1755="Large",$I1755="Storage"),OR($J1755=0,ISBLANK($J1755))),"Net area not recorded in net spaces",
AND(OR($I1755="Non-net",$I1755="Outdoor space"),$J1755&gt;0),"Net Area Recorded in Non-net space",
AND($I1755="General",$J1755&gt;90),"This general space is over 90m2, please ensure that this space is entered as separate spaces if it usually used as separate spaces",
AND($I1755="Open plan/ semi-open general",$J1755&lt;27),"Open plan general space under 27m2",
AND(OR($K1755=0,ISBLANK($K1755)), $I1755="Non-net"),"Non-net area not recorded in non-net space"
),
" ")</f>
        <v xml:space="preserve"> </v>
      </c>
      <c r="M1755" s="144"/>
      <c r="N1755" s="144"/>
      <c r="O1755" s="144"/>
      <c r="P1755" s="144"/>
      <c r="Q1755" s="144"/>
      <c r="R1755" s="171"/>
      <c r="S1755" s="147">
        <f>NCA_Calculations!$P$1767</f>
        <v>0</v>
      </c>
      <c r="T1755" s="147">
        <f>NCA_Calculations!$Q$1767</f>
        <v>0</v>
      </c>
      <c r="U1755" s="144"/>
      <c r="V1755" s="144"/>
      <c r="W1755" s="149" t="str" cm="1">
        <f t="array" ref="W1755">_xlfn.IFNA(
_xlfn.IFS(
ISBLANK($U1755),"Missing space use.",
AND('Establishment details'!$C$14="Secondary",$V1755="Classbase"),"Invalid Status type",
AND(OR( $V1755="Classbase", $V1755="Teaching", $V1755="Early years",$V1755="SEND resourced"), NOT(ISBLANK($M1755))),"Space with status type and unusable type.",
AND($V1755= "Classbase",'Establishment details'!$C$22&gt;=10), "Classbase status is only valid in schools with a primary element.",
AND($I1755= "Large",$N1755 &gt; 3.5), "Large rooms with less than 3.5m height.",
AND(OR($V1755="Light practical (science)",$V1755="Light practical (science)",$V1755="Heavy practical (workshops)", $V1755="Heavy practical (clean)"), OR($O1755=0,ISBLANK($O1755))),"Missing sinks count for light and heavy practical spaces.",
AND($M1755 = "Other",ISBLANK($R1755)), "Invalid unusable type / missing note for other unusable type."
),
" ")</f>
        <v>Missing space use.</v>
      </c>
    </row>
    <row r="1756" spans="2:23" ht="15.75" x14ac:dyDescent="0.25">
      <c r="B1756" s="143"/>
      <c r="C1756" s="144"/>
      <c r="D1756" s="144"/>
      <c r="E1756" s="144"/>
      <c r="F1756" s="147" t="str" cm="1">
        <f t="array" ref="F1756">_xlfn.IFNA(CONCATENATE(_xlfn.IFS($D1756="Mezzanine",LEFT($D1756,1), $D1756="Ground Floor",LEFT($D1756,1),$D1756="Basment ",LEFT($D1756,1), $D1756="1st Floor", "0"&amp;LEFT($D1756,1), $D1756="2nd Floor", "0"&amp;LEFT($D1756,1), $D1756="3rd Floor", "0"&amp;LEFT($D1756,1), $D1756="4th Floor", "0"&amp;LEFT($D1756,1), $D1756="5th Floor", "0"&amp;LEFT($D1756,1), $D1756="6th Floor", "0"&amp;LEFT($D1756,1),$D1756="7th Floor", "0"&amp;LEFT($D1756,1),$D1756="8th Floor", "0"&amp;LEFT($D1756,1),$D1756="9th Floor", "0"&amp;LEFT($D1756,1),$D1756="10th Floor", LEFT($D1756,2),$D1756="11th Floor", LEFT($D1756,2),$D1756="12th Floor", LEFT($D1756,2),$D1756="13th Floor", LEFT($D1756,2), $D1756="Lower Ground", LEFT($D1756)&amp;IF(ISNUMBER(FIND(" ",$D1756)),MID($D1756,FIND(" ",$D1756)+1,1),"")&amp;IF(ISNUMBER(FIND(" ",$D1756,FIND(" ",$D1756)+1)),MID($D1756,FIND(" ",$D1756,FIND(" ",$D1756)+1)+1,1),""),$D1756="Upper Ground", LEFT($D1756)&amp;IF(ISNUMBER(FIND(" ",$D1756)),MID($D1756,FIND(" ",$D1756)+1,1),"")&amp;IF(ISNUMBER(FIND(" ",$D1756,FIND(" ",$D1756)+1)),MID($D1756,FIND(" ",$D1756,FIND(" ",$D1756)+1)+1,1),"")),".0",$E1756), " ")</f>
        <v xml:space="preserve"> </v>
      </c>
      <c r="G1756" s="144"/>
      <c r="H1756" s="144"/>
      <c r="I1756" s="144"/>
      <c r="J1756" s="144"/>
      <c r="K1756" s="144"/>
      <c r="L1756" s="149" t="str" cm="1">
        <f t="array" ref="L1756">_xlfn.IFNA(
_xlfn.IFS(
AND($F1756=" ",$G1756=" ",$H1756=" "),"Please update all three: Surveyor Room Reference, Establishment Room Reference and Establishment Room Name",
AND(OR($I1756="General",$I1756="Open plan/ semi-open general",$I1756="Fitted",$I1756="Light practical (science)",$I1756="Light practical (other)",$I1756="Heavy practical (workshops)",$I1756="Heavy practical (clean)",$I1756="Large",$I1756="Storage"),$J1756=0,$K1756=0),"Please update Net Area or Non-net Area",
AND($B1756&lt;&gt;"OUT",$J1756=0,$I1756&lt;&gt;"Non-net",$M1756="85% Circulation"),"Net area not recorded for spaces with 85% circulation unusable type",
AND(OR($I1756="General",$I1756="Open plan/ semi-open general",$I1756="Fitted",$I1756="Light practical (science)",$I1756="Light practical (other)",$I1756="Heavy practical (workshops)",$I1756="Heavy practical (clean)",$I1756="Large",$I1756="Storage"),OR($J1756=0,ISBLANK($J1756))),"Net area not recorded in net spaces",
AND(OR($I1756="Non-net",$I1756="Outdoor space"),$J1756&gt;0),"Net Area Recorded in Non-net space",
AND($I1756="General",$J1756&gt;90),"This general space is over 90m2, please ensure that this space is entered as separate spaces if it usually used as separate spaces",
AND($I1756="Open plan/ semi-open general",$J1756&lt;27),"Open plan general space under 27m2",
AND(OR($K1756=0,ISBLANK($K1756)), $I1756="Non-net"),"Non-net area not recorded in non-net space"
),
" ")</f>
        <v xml:space="preserve"> </v>
      </c>
      <c r="M1756" s="144"/>
      <c r="N1756" s="144"/>
      <c r="O1756" s="144"/>
      <c r="P1756" s="144"/>
      <c r="Q1756" s="144"/>
      <c r="R1756" s="171"/>
      <c r="S1756" s="147">
        <f>NCA_Calculations!$P$1768</f>
        <v>0</v>
      </c>
      <c r="T1756" s="147">
        <f>NCA_Calculations!$Q$1768</f>
        <v>0</v>
      </c>
      <c r="U1756" s="144"/>
      <c r="V1756" s="144"/>
      <c r="W1756" s="149" t="str" cm="1">
        <f t="array" ref="W1756">_xlfn.IFNA(
_xlfn.IFS(
ISBLANK($U1756),"Missing space use.",
AND('Establishment details'!$C$14="Secondary",$V1756="Classbase"),"Invalid Status type",
AND(OR( $V1756="Classbase", $V1756="Teaching", $V1756="Early years",$V1756="SEND resourced"), NOT(ISBLANK($M1756))),"Space with status type and unusable type.",
AND($V1756= "Classbase",'Establishment details'!$C$22&gt;=10), "Classbase status is only valid in schools with a primary element.",
AND($I1756= "Large",$N1756 &gt; 3.5), "Large rooms with less than 3.5m height.",
AND(OR($V1756="Light practical (science)",$V1756="Light practical (science)",$V1756="Heavy practical (workshops)", $V1756="Heavy practical (clean)"), OR($O1756=0,ISBLANK($O1756))),"Missing sinks count for light and heavy practical spaces.",
AND($M1756 = "Other",ISBLANK($R1756)), "Invalid unusable type / missing note for other unusable type."
),
" ")</f>
        <v>Missing space use.</v>
      </c>
    </row>
    <row r="1757" spans="2:23" ht="15.75" x14ac:dyDescent="0.25">
      <c r="B1757" s="143"/>
      <c r="C1757" s="144"/>
      <c r="D1757" s="144"/>
      <c r="E1757" s="144"/>
      <c r="F1757" s="147" t="str" cm="1">
        <f t="array" ref="F1757">_xlfn.IFNA(CONCATENATE(_xlfn.IFS($D1757="Mezzanine",LEFT($D1757,1), $D1757="Ground Floor",LEFT($D1757,1),$D1757="Basment ",LEFT($D1757,1), $D1757="1st Floor", "0"&amp;LEFT($D1757,1), $D1757="2nd Floor", "0"&amp;LEFT($D1757,1), $D1757="3rd Floor", "0"&amp;LEFT($D1757,1), $D1757="4th Floor", "0"&amp;LEFT($D1757,1), $D1757="5th Floor", "0"&amp;LEFT($D1757,1), $D1757="6th Floor", "0"&amp;LEFT($D1757,1),$D1757="7th Floor", "0"&amp;LEFT($D1757,1),$D1757="8th Floor", "0"&amp;LEFT($D1757,1),$D1757="9th Floor", "0"&amp;LEFT($D1757,1),$D1757="10th Floor", LEFT($D1757,2),$D1757="11th Floor", LEFT($D1757,2),$D1757="12th Floor", LEFT($D1757,2),$D1757="13th Floor", LEFT($D1757,2), $D1757="Lower Ground", LEFT($D1757)&amp;IF(ISNUMBER(FIND(" ",$D1757)),MID($D1757,FIND(" ",$D1757)+1,1),"")&amp;IF(ISNUMBER(FIND(" ",$D1757,FIND(" ",$D1757)+1)),MID($D1757,FIND(" ",$D1757,FIND(" ",$D1757)+1)+1,1),""),$D1757="Upper Ground", LEFT($D1757)&amp;IF(ISNUMBER(FIND(" ",$D1757)),MID($D1757,FIND(" ",$D1757)+1,1),"")&amp;IF(ISNUMBER(FIND(" ",$D1757,FIND(" ",$D1757)+1)),MID($D1757,FIND(" ",$D1757,FIND(" ",$D1757)+1)+1,1),"")),".0",$E1757), " ")</f>
        <v xml:space="preserve"> </v>
      </c>
      <c r="G1757" s="144"/>
      <c r="H1757" s="144"/>
      <c r="I1757" s="144"/>
      <c r="J1757" s="144"/>
      <c r="K1757" s="144"/>
      <c r="L1757" s="149" t="str" cm="1">
        <f t="array" ref="L1757">_xlfn.IFNA(
_xlfn.IFS(
AND($F1757=" ",$G1757=" ",$H1757=" "),"Please update all three: Surveyor Room Reference, Establishment Room Reference and Establishment Room Name",
AND(OR($I1757="General",$I1757="Open plan/ semi-open general",$I1757="Fitted",$I1757="Light practical (science)",$I1757="Light practical (other)",$I1757="Heavy practical (workshops)",$I1757="Heavy practical (clean)",$I1757="Large",$I1757="Storage"),$J1757=0,$K1757=0),"Please update Net Area or Non-net Area",
AND($B1757&lt;&gt;"OUT",$J1757=0,$I1757&lt;&gt;"Non-net",$M1757="85% Circulation"),"Net area not recorded for spaces with 85% circulation unusable type",
AND(OR($I1757="General",$I1757="Open plan/ semi-open general",$I1757="Fitted",$I1757="Light practical (science)",$I1757="Light practical (other)",$I1757="Heavy practical (workshops)",$I1757="Heavy practical (clean)",$I1757="Large",$I1757="Storage"),OR($J1757=0,ISBLANK($J1757))),"Net area not recorded in net spaces",
AND(OR($I1757="Non-net",$I1757="Outdoor space"),$J1757&gt;0),"Net Area Recorded in Non-net space",
AND($I1757="General",$J1757&gt;90),"This general space is over 90m2, please ensure that this space is entered as separate spaces if it usually used as separate spaces",
AND($I1757="Open plan/ semi-open general",$J1757&lt;27),"Open plan general space under 27m2",
AND(OR($K1757=0,ISBLANK($K1757)), $I1757="Non-net"),"Non-net area not recorded in non-net space"
),
" ")</f>
        <v xml:space="preserve"> </v>
      </c>
      <c r="M1757" s="144"/>
      <c r="N1757" s="144"/>
      <c r="O1757" s="144"/>
      <c r="P1757" s="144"/>
      <c r="Q1757" s="144"/>
      <c r="R1757" s="171"/>
      <c r="S1757" s="147">
        <f>NCA_Calculations!$P$1769</f>
        <v>0</v>
      </c>
      <c r="T1757" s="147">
        <f>NCA_Calculations!$Q$1769</f>
        <v>0</v>
      </c>
      <c r="U1757" s="144"/>
      <c r="V1757" s="144"/>
      <c r="W1757" s="149" t="str" cm="1">
        <f t="array" ref="W1757">_xlfn.IFNA(
_xlfn.IFS(
ISBLANK($U1757),"Missing space use.",
AND('Establishment details'!$C$14="Secondary",$V1757="Classbase"),"Invalid Status type",
AND(OR( $V1757="Classbase", $V1757="Teaching", $V1757="Early years",$V1757="SEND resourced"), NOT(ISBLANK($M1757))),"Space with status type and unusable type.",
AND($V1757= "Classbase",'Establishment details'!$C$22&gt;=10), "Classbase status is only valid in schools with a primary element.",
AND($I1757= "Large",$N1757 &gt; 3.5), "Large rooms with less than 3.5m height.",
AND(OR($V1757="Light practical (science)",$V1757="Light practical (science)",$V1757="Heavy practical (workshops)", $V1757="Heavy practical (clean)"), OR($O1757=0,ISBLANK($O1757))),"Missing sinks count for light and heavy practical spaces.",
AND($M1757 = "Other",ISBLANK($R1757)), "Invalid unusable type / missing note for other unusable type."
),
" ")</f>
        <v>Missing space use.</v>
      </c>
    </row>
    <row r="1758" spans="2:23" ht="15.75" x14ac:dyDescent="0.25">
      <c r="B1758" s="143"/>
      <c r="C1758" s="144"/>
      <c r="D1758" s="144"/>
      <c r="E1758" s="144"/>
      <c r="F1758" s="147" t="str" cm="1">
        <f t="array" ref="F1758">_xlfn.IFNA(CONCATENATE(_xlfn.IFS($D1758="Mezzanine",LEFT($D1758,1), $D1758="Ground Floor",LEFT($D1758,1),$D1758="Basment ",LEFT($D1758,1), $D1758="1st Floor", "0"&amp;LEFT($D1758,1), $D1758="2nd Floor", "0"&amp;LEFT($D1758,1), $D1758="3rd Floor", "0"&amp;LEFT($D1758,1), $D1758="4th Floor", "0"&amp;LEFT($D1758,1), $D1758="5th Floor", "0"&amp;LEFT($D1758,1), $D1758="6th Floor", "0"&amp;LEFT($D1758,1),$D1758="7th Floor", "0"&amp;LEFT($D1758,1),$D1758="8th Floor", "0"&amp;LEFT($D1758,1),$D1758="9th Floor", "0"&amp;LEFT($D1758,1),$D1758="10th Floor", LEFT($D1758,2),$D1758="11th Floor", LEFT($D1758,2),$D1758="12th Floor", LEFT($D1758,2),$D1758="13th Floor", LEFT($D1758,2), $D1758="Lower Ground", LEFT($D1758)&amp;IF(ISNUMBER(FIND(" ",$D1758)),MID($D1758,FIND(" ",$D1758)+1,1),"")&amp;IF(ISNUMBER(FIND(" ",$D1758,FIND(" ",$D1758)+1)),MID($D1758,FIND(" ",$D1758,FIND(" ",$D1758)+1)+1,1),""),$D1758="Upper Ground", LEFT($D1758)&amp;IF(ISNUMBER(FIND(" ",$D1758)),MID($D1758,FIND(" ",$D1758)+1,1),"")&amp;IF(ISNUMBER(FIND(" ",$D1758,FIND(" ",$D1758)+1)),MID($D1758,FIND(" ",$D1758,FIND(" ",$D1758)+1)+1,1),"")),".0",$E1758), " ")</f>
        <v xml:space="preserve"> </v>
      </c>
      <c r="G1758" s="144"/>
      <c r="H1758" s="144"/>
      <c r="I1758" s="144"/>
      <c r="J1758" s="144"/>
      <c r="K1758" s="144"/>
      <c r="L1758" s="149" t="str" cm="1">
        <f t="array" ref="L1758">_xlfn.IFNA(
_xlfn.IFS(
AND($F1758=" ",$G1758=" ",$H1758=" "),"Please update all three: Surveyor Room Reference, Establishment Room Reference and Establishment Room Name",
AND(OR($I1758="General",$I1758="Open plan/ semi-open general",$I1758="Fitted",$I1758="Light practical (science)",$I1758="Light practical (other)",$I1758="Heavy practical (workshops)",$I1758="Heavy practical (clean)",$I1758="Large",$I1758="Storage"),$J1758=0,$K1758=0),"Please update Net Area or Non-net Area",
AND($B1758&lt;&gt;"OUT",$J1758=0,$I1758&lt;&gt;"Non-net",$M1758="85% Circulation"),"Net area not recorded for spaces with 85% circulation unusable type",
AND(OR($I1758="General",$I1758="Open plan/ semi-open general",$I1758="Fitted",$I1758="Light practical (science)",$I1758="Light practical (other)",$I1758="Heavy practical (workshops)",$I1758="Heavy practical (clean)",$I1758="Large",$I1758="Storage"),OR($J1758=0,ISBLANK($J1758))),"Net area not recorded in net spaces",
AND(OR($I1758="Non-net",$I1758="Outdoor space"),$J1758&gt;0),"Net Area Recorded in Non-net space",
AND($I1758="General",$J1758&gt;90),"This general space is over 90m2, please ensure that this space is entered as separate spaces if it usually used as separate spaces",
AND($I1758="Open plan/ semi-open general",$J1758&lt;27),"Open plan general space under 27m2",
AND(OR($K1758=0,ISBLANK($K1758)), $I1758="Non-net"),"Non-net area not recorded in non-net space"
),
" ")</f>
        <v xml:space="preserve"> </v>
      </c>
      <c r="M1758" s="144"/>
      <c r="N1758" s="144"/>
      <c r="O1758" s="144"/>
      <c r="P1758" s="144"/>
      <c r="Q1758" s="144"/>
      <c r="R1758" s="171"/>
      <c r="S1758" s="147">
        <f>NCA_Calculations!$P$1770</f>
        <v>0</v>
      </c>
      <c r="T1758" s="147">
        <f>NCA_Calculations!$Q$1770</f>
        <v>0</v>
      </c>
      <c r="U1758" s="144"/>
      <c r="V1758" s="144"/>
      <c r="W1758" s="149" t="str" cm="1">
        <f t="array" ref="W1758">_xlfn.IFNA(
_xlfn.IFS(
ISBLANK($U1758),"Missing space use.",
AND('Establishment details'!$C$14="Secondary",$V1758="Classbase"),"Invalid Status type",
AND(OR( $V1758="Classbase", $V1758="Teaching", $V1758="Early years",$V1758="SEND resourced"), NOT(ISBLANK($M1758))),"Space with status type and unusable type.",
AND($V1758= "Classbase",'Establishment details'!$C$22&gt;=10), "Classbase status is only valid in schools with a primary element.",
AND($I1758= "Large",$N1758 &gt; 3.5), "Large rooms with less than 3.5m height.",
AND(OR($V1758="Light practical (science)",$V1758="Light practical (science)",$V1758="Heavy practical (workshops)", $V1758="Heavy practical (clean)"), OR($O1758=0,ISBLANK($O1758))),"Missing sinks count for light and heavy practical spaces.",
AND($M1758 = "Other",ISBLANK($R1758)), "Invalid unusable type / missing note for other unusable type."
),
" ")</f>
        <v>Missing space use.</v>
      </c>
    </row>
    <row r="1759" spans="2:23" ht="15.75" x14ac:dyDescent="0.25">
      <c r="B1759" s="143"/>
      <c r="C1759" s="144"/>
      <c r="D1759" s="144"/>
      <c r="E1759" s="144"/>
      <c r="F1759" s="147" t="str" cm="1">
        <f t="array" ref="F1759">_xlfn.IFNA(CONCATENATE(_xlfn.IFS($D1759="Mezzanine",LEFT($D1759,1), $D1759="Ground Floor",LEFT($D1759,1),$D1759="Basment ",LEFT($D1759,1), $D1759="1st Floor", "0"&amp;LEFT($D1759,1), $D1759="2nd Floor", "0"&amp;LEFT($D1759,1), $D1759="3rd Floor", "0"&amp;LEFT($D1759,1), $D1759="4th Floor", "0"&amp;LEFT($D1759,1), $D1759="5th Floor", "0"&amp;LEFT($D1759,1), $D1759="6th Floor", "0"&amp;LEFT($D1759,1),$D1759="7th Floor", "0"&amp;LEFT($D1759,1),$D1759="8th Floor", "0"&amp;LEFT($D1759,1),$D1759="9th Floor", "0"&amp;LEFT($D1759,1),$D1759="10th Floor", LEFT($D1759,2),$D1759="11th Floor", LEFT($D1759,2),$D1759="12th Floor", LEFT($D1759,2),$D1759="13th Floor", LEFT($D1759,2), $D1759="Lower Ground", LEFT($D1759)&amp;IF(ISNUMBER(FIND(" ",$D1759)),MID($D1759,FIND(" ",$D1759)+1,1),"")&amp;IF(ISNUMBER(FIND(" ",$D1759,FIND(" ",$D1759)+1)),MID($D1759,FIND(" ",$D1759,FIND(" ",$D1759)+1)+1,1),""),$D1759="Upper Ground", LEFT($D1759)&amp;IF(ISNUMBER(FIND(" ",$D1759)),MID($D1759,FIND(" ",$D1759)+1,1),"")&amp;IF(ISNUMBER(FIND(" ",$D1759,FIND(" ",$D1759)+1)),MID($D1759,FIND(" ",$D1759,FIND(" ",$D1759)+1)+1,1),"")),".0",$E1759), " ")</f>
        <v xml:space="preserve"> </v>
      </c>
      <c r="G1759" s="144"/>
      <c r="H1759" s="144"/>
      <c r="I1759" s="144"/>
      <c r="J1759" s="144"/>
      <c r="K1759" s="144"/>
      <c r="L1759" s="149" t="str" cm="1">
        <f t="array" ref="L1759">_xlfn.IFNA(
_xlfn.IFS(
AND($F1759=" ",$G1759=" ",$H1759=" "),"Please update all three: Surveyor Room Reference, Establishment Room Reference and Establishment Room Name",
AND(OR($I1759="General",$I1759="Open plan/ semi-open general",$I1759="Fitted",$I1759="Light practical (science)",$I1759="Light practical (other)",$I1759="Heavy practical (workshops)",$I1759="Heavy practical (clean)",$I1759="Large",$I1759="Storage"),$J1759=0,$K1759=0),"Please update Net Area or Non-net Area",
AND($B1759&lt;&gt;"OUT",$J1759=0,$I1759&lt;&gt;"Non-net",$M1759="85% Circulation"),"Net area not recorded for spaces with 85% circulation unusable type",
AND(OR($I1759="General",$I1759="Open plan/ semi-open general",$I1759="Fitted",$I1759="Light practical (science)",$I1759="Light practical (other)",$I1759="Heavy practical (workshops)",$I1759="Heavy practical (clean)",$I1759="Large",$I1759="Storage"),OR($J1759=0,ISBLANK($J1759))),"Net area not recorded in net spaces",
AND(OR($I1759="Non-net",$I1759="Outdoor space"),$J1759&gt;0),"Net Area Recorded in Non-net space",
AND($I1759="General",$J1759&gt;90),"This general space is over 90m2, please ensure that this space is entered as separate spaces if it usually used as separate spaces",
AND($I1759="Open plan/ semi-open general",$J1759&lt;27),"Open plan general space under 27m2",
AND(OR($K1759=0,ISBLANK($K1759)), $I1759="Non-net"),"Non-net area not recorded in non-net space"
),
" ")</f>
        <v xml:space="preserve"> </v>
      </c>
      <c r="M1759" s="144"/>
      <c r="N1759" s="144"/>
      <c r="O1759" s="144"/>
      <c r="P1759" s="144"/>
      <c r="Q1759" s="144"/>
      <c r="R1759" s="171"/>
      <c r="S1759" s="147">
        <f>NCA_Calculations!$P$1771</f>
        <v>0</v>
      </c>
      <c r="T1759" s="147">
        <f>NCA_Calculations!$Q$1771</f>
        <v>0</v>
      </c>
      <c r="U1759" s="144"/>
      <c r="V1759" s="144"/>
      <c r="W1759" s="149" t="str" cm="1">
        <f t="array" ref="W1759">_xlfn.IFNA(
_xlfn.IFS(
ISBLANK($U1759),"Missing space use.",
AND('Establishment details'!$C$14="Secondary",$V1759="Classbase"),"Invalid Status type",
AND(OR( $V1759="Classbase", $V1759="Teaching", $V1759="Early years",$V1759="SEND resourced"), NOT(ISBLANK($M1759))),"Space with status type and unusable type.",
AND($V1759= "Classbase",'Establishment details'!$C$22&gt;=10), "Classbase status is only valid in schools with a primary element.",
AND($I1759= "Large",$N1759 &gt; 3.5), "Large rooms with less than 3.5m height.",
AND(OR($V1759="Light practical (science)",$V1759="Light practical (science)",$V1759="Heavy practical (workshops)", $V1759="Heavy practical (clean)"), OR($O1759=0,ISBLANK($O1759))),"Missing sinks count for light and heavy practical spaces.",
AND($M1759 = "Other",ISBLANK($R1759)), "Invalid unusable type / missing note for other unusable type."
),
" ")</f>
        <v>Missing space use.</v>
      </c>
    </row>
    <row r="1760" spans="2:23" ht="15.75" x14ac:dyDescent="0.25">
      <c r="B1760" s="143"/>
      <c r="C1760" s="144"/>
      <c r="D1760" s="144"/>
      <c r="E1760" s="144"/>
      <c r="F1760" s="147" t="str" cm="1">
        <f t="array" ref="F1760">_xlfn.IFNA(CONCATENATE(_xlfn.IFS($D1760="Mezzanine",LEFT($D1760,1), $D1760="Ground Floor",LEFT($D1760,1),$D1760="Basment ",LEFT($D1760,1), $D1760="1st Floor", "0"&amp;LEFT($D1760,1), $D1760="2nd Floor", "0"&amp;LEFT($D1760,1), $D1760="3rd Floor", "0"&amp;LEFT($D1760,1), $D1760="4th Floor", "0"&amp;LEFT($D1760,1), $D1760="5th Floor", "0"&amp;LEFT($D1760,1), $D1760="6th Floor", "0"&amp;LEFT($D1760,1),$D1760="7th Floor", "0"&amp;LEFT($D1760,1),$D1760="8th Floor", "0"&amp;LEFT($D1760,1),$D1760="9th Floor", "0"&amp;LEFT($D1760,1),$D1760="10th Floor", LEFT($D1760,2),$D1760="11th Floor", LEFT($D1760,2),$D1760="12th Floor", LEFT($D1760,2),$D1760="13th Floor", LEFT($D1760,2), $D1760="Lower Ground", LEFT($D1760)&amp;IF(ISNUMBER(FIND(" ",$D1760)),MID($D1760,FIND(" ",$D1760)+1,1),"")&amp;IF(ISNUMBER(FIND(" ",$D1760,FIND(" ",$D1760)+1)),MID($D1760,FIND(" ",$D1760,FIND(" ",$D1760)+1)+1,1),""),$D1760="Upper Ground", LEFT($D1760)&amp;IF(ISNUMBER(FIND(" ",$D1760)),MID($D1760,FIND(" ",$D1760)+1,1),"")&amp;IF(ISNUMBER(FIND(" ",$D1760,FIND(" ",$D1760)+1)),MID($D1760,FIND(" ",$D1760,FIND(" ",$D1760)+1)+1,1),"")),".0",$E1760), " ")</f>
        <v xml:space="preserve"> </v>
      </c>
      <c r="G1760" s="144"/>
      <c r="H1760" s="144"/>
      <c r="I1760" s="144"/>
      <c r="J1760" s="144"/>
      <c r="K1760" s="144"/>
      <c r="L1760" s="149" t="str" cm="1">
        <f t="array" ref="L1760">_xlfn.IFNA(
_xlfn.IFS(
AND($F1760=" ",$G1760=" ",$H1760=" "),"Please update all three: Surveyor Room Reference, Establishment Room Reference and Establishment Room Name",
AND(OR($I1760="General",$I1760="Open plan/ semi-open general",$I1760="Fitted",$I1760="Light practical (science)",$I1760="Light practical (other)",$I1760="Heavy practical (workshops)",$I1760="Heavy practical (clean)",$I1760="Large",$I1760="Storage"),$J1760=0,$K1760=0),"Please update Net Area or Non-net Area",
AND($B1760&lt;&gt;"OUT",$J1760=0,$I1760&lt;&gt;"Non-net",$M1760="85% Circulation"),"Net area not recorded for spaces with 85% circulation unusable type",
AND(OR($I1760="General",$I1760="Open plan/ semi-open general",$I1760="Fitted",$I1760="Light practical (science)",$I1760="Light practical (other)",$I1760="Heavy practical (workshops)",$I1760="Heavy practical (clean)",$I1760="Large",$I1760="Storage"),OR($J1760=0,ISBLANK($J1760))),"Net area not recorded in net spaces",
AND(OR($I1760="Non-net",$I1760="Outdoor space"),$J1760&gt;0),"Net Area Recorded in Non-net space",
AND($I1760="General",$J1760&gt;90),"This general space is over 90m2, please ensure that this space is entered as separate spaces if it usually used as separate spaces",
AND($I1760="Open plan/ semi-open general",$J1760&lt;27),"Open plan general space under 27m2",
AND(OR($K1760=0,ISBLANK($K1760)), $I1760="Non-net"),"Non-net area not recorded in non-net space"
),
" ")</f>
        <v xml:space="preserve"> </v>
      </c>
      <c r="M1760" s="144"/>
      <c r="N1760" s="144"/>
      <c r="O1760" s="144"/>
      <c r="P1760" s="144"/>
      <c r="Q1760" s="144"/>
      <c r="R1760" s="171"/>
      <c r="S1760" s="147">
        <f>NCA_Calculations!$P$1772</f>
        <v>0</v>
      </c>
      <c r="T1760" s="147">
        <f>NCA_Calculations!$Q$1772</f>
        <v>0</v>
      </c>
      <c r="U1760" s="144"/>
      <c r="V1760" s="144"/>
      <c r="W1760" s="149" t="str" cm="1">
        <f t="array" ref="W1760">_xlfn.IFNA(
_xlfn.IFS(
ISBLANK($U1760),"Missing space use.",
AND('Establishment details'!$C$14="Secondary",$V1760="Classbase"),"Invalid Status type",
AND(OR( $V1760="Classbase", $V1760="Teaching", $V1760="Early years",$V1760="SEND resourced"), NOT(ISBLANK($M1760))),"Space with status type and unusable type.",
AND($V1760= "Classbase",'Establishment details'!$C$22&gt;=10), "Classbase status is only valid in schools with a primary element.",
AND($I1760= "Large",$N1760 &gt; 3.5), "Large rooms with less than 3.5m height.",
AND(OR($V1760="Light practical (science)",$V1760="Light practical (science)",$V1760="Heavy practical (workshops)", $V1760="Heavy practical (clean)"), OR($O1760=0,ISBLANK($O1760))),"Missing sinks count for light and heavy practical spaces.",
AND($M1760 = "Other",ISBLANK($R1760)), "Invalid unusable type / missing note for other unusable type."
),
" ")</f>
        <v>Missing space use.</v>
      </c>
    </row>
    <row r="1761" spans="2:23" ht="15.75" x14ac:dyDescent="0.25">
      <c r="B1761" s="143"/>
      <c r="C1761" s="144"/>
      <c r="D1761" s="144"/>
      <c r="E1761" s="144"/>
      <c r="F1761" s="147" t="str" cm="1">
        <f t="array" ref="F1761">_xlfn.IFNA(CONCATENATE(_xlfn.IFS($D1761="Mezzanine",LEFT($D1761,1), $D1761="Ground Floor",LEFT($D1761,1),$D1761="Basment ",LEFT($D1761,1), $D1761="1st Floor", "0"&amp;LEFT($D1761,1), $D1761="2nd Floor", "0"&amp;LEFT($D1761,1), $D1761="3rd Floor", "0"&amp;LEFT($D1761,1), $D1761="4th Floor", "0"&amp;LEFT($D1761,1), $D1761="5th Floor", "0"&amp;LEFT($D1761,1), $D1761="6th Floor", "0"&amp;LEFT($D1761,1),$D1761="7th Floor", "0"&amp;LEFT($D1761,1),$D1761="8th Floor", "0"&amp;LEFT($D1761,1),$D1761="9th Floor", "0"&amp;LEFT($D1761,1),$D1761="10th Floor", LEFT($D1761,2),$D1761="11th Floor", LEFT($D1761,2),$D1761="12th Floor", LEFT($D1761,2),$D1761="13th Floor", LEFT($D1761,2), $D1761="Lower Ground", LEFT($D1761)&amp;IF(ISNUMBER(FIND(" ",$D1761)),MID($D1761,FIND(" ",$D1761)+1,1),"")&amp;IF(ISNUMBER(FIND(" ",$D1761,FIND(" ",$D1761)+1)),MID($D1761,FIND(" ",$D1761,FIND(" ",$D1761)+1)+1,1),""),$D1761="Upper Ground", LEFT($D1761)&amp;IF(ISNUMBER(FIND(" ",$D1761)),MID($D1761,FIND(" ",$D1761)+1,1),"")&amp;IF(ISNUMBER(FIND(" ",$D1761,FIND(" ",$D1761)+1)),MID($D1761,FIND(" ",$D1761,FIND(" ",$D1761)+1)+1,1),"")),".0",$E1761), " ")</f>
        <v xml:space="preserve"> </v>
      </c>
      <c r="G1761" s="144"/>
      <c r="H1761" s="144"/>
      <c r="I1761" s="144"/>
      <c r="J1761" s="144"/>
      <c r="K1761" s="144"/>
      <c r="L1761" s="149" t="str" cm="1">
        <f t="array" ref="L1761">_xlfn.IFNA(
_xlfn.IFS(
AND($F1761=" ",$G1761=" ",$H1761=" "),"Please update all three: Surveyor Room Reference, Establishment Room Reference and Establishment Room Name",
AND(OR($I1761="General",$I1761="Open plan/ semi-open general",$I1761="Fitted",$I1761="Light practical (science)",$I1761="Light practical (other)",$I1761="Heavy practical (workshops)",$I1761="Heavy practical (clean)",$I1761="Large",$I1761="Storage"),$J1761=0,$K1761=0),"Please update Net Area or Non-net Area",
AND($B1761&lt;&gt;"OUT",$J1761=0,$I1761&lt;&gt;"Non-net",$M1761="85% Circulation"),"Net area not recorded for spaces with 85% circulation unusable type",
AND(OR($I1761="General",$I1761="Open plan/ semi-open general",$I1761="Fitted",$I1761="Light practical (science)",$I1761="Light practical (other)",$I1761="Heavy practical (workshops)",$I1761="Heavy practical (clean)",$I1761="Large",$I1761="Storage"),OR($J1761=0,ISBLANK($J1761))),"Net area not recorded in net spaces",
AND(OR($I1761="Non-net",$I1761="Outdoor space"),$J1761&gt;0),"Net Area Recorded in Non-net space",
AND($I1761="General",$J1761&gt;90),"This general space is over 90m2, please ensure that this space is entered as separate spaces if it usually used as separate spaces",
AND($I1761="Open plan/ semi-open general",$J1761&lt;27),"Open plan general space under 27m2",
AND(OR($K1761=0,ISBLANK($K1761)), $I1761="Non-net"),"Non-net area not recorded in non-net space"
),
" ")</f>
        <v xml:space="preserve"> </v>
      </c>
      <c r="M1761" s="144"/>
      <c r="N1761" s="144"/>
      <c r="O1761" s="144"/>
      <c r="P1761" s="144"/>
      <c r="Q1761" s="144"/>
      <c r="R1761" s="171"/>
      <c r="S1761" s="147">
        <f>NCA_Calculations!$P$1773</f>
        <v>0</v>
      </c>
      <c r="T1761" s="147">
        <f>NCA_Calculations!$Q$1773</f>
        <v>0</v>
      </c>
      <c r="U1761" s="144"/>
      <c r="V1761" s="144"/>
      <c r="W1761" s="149" t="str" cm="1">
        <f t="array" ref="W1761">_xlfn.IFNA(
_xlfn.IFS(
ISBLANK($U1761),"Missing space use.",
AND('Establishment details'!$C$14="Secondary",$V1761="Classbase"),"Invalid Status type",
AND(OR( $V1761="Classbase", $V1761="Teaching", $V1761="Early years",$V1761="SEND resourced"), NOT(ISBLANK($M1761))),"Space with status type and unusable type.",
AND($V1761= "Classbase",'Establishment details'!$C$22&gt;=10), "Classbase status is only valid in schools with a primary element.",
AND($I1761= "Large",$N1761 &gt; 3.5), "Large rooms with less than 3.5m height.",
AND(OR($V1761="Light practical (science)",$V1761="Light practical (science)",$V1761="Heavy practical (workshops)", $V1761="Heavy practical (clean)"), OR($O1761=0,ISBLANK($O1761))),"Missing sinks count for light and heavy practical spaces.",
AND($M1761 = "Other",ISBLANK($R1761)), "Invalid unusable type / missing note for other unusable type."
),
" ")</f>
        <v>Missing space use.</v>
      </c>
    </row>
    <row r="1762" spans="2:23" ht="15.75" x14ac:dyDescent="0.25">
      <c r="B1762" s="143"/>
      <c r="C1762" s="144"/>
      <c r="D1762" s="144"/>
      <c r="E1762" s="144"/>
      <c r="F1762" s="147" t="str" cm="1">
        <f t="array" ref="F1762">_xlfn.IFNA(CONCATENATE(_xlfn.IFS($D1762="Mezzanine",LEFT($D1762,1), $D1762="Ground Floor",LEFT($D1762,1),$D1762="Basment ",LEFT($D1762,1), $D1762="1st Floor", "0"&amp;LEFT($D1762,1), $D1762="2nd Floor", "0"&amp;LEFT($D1762,1), $D1762="3rd Floor", "0"&amp;LEFT($D1762,1), $D1762="4th Floor", "0"&amp;LEFT($D1762,1), $D1762="5th Floor", "0"&amp;LEFT($D1762,1), $D1762="6th Floor", "0"&amp;LEFT($D1762,1),$D1762="7th Floor", "0"&amp;LEFT($D1762,1),$D1762="8th Floor", "0"&amp;LEFT($D1762,1),$D1762="9th Floor", "0"&amp;LEFT($D1762,1),$D1762="10th Floor", LEFT($D1762,2),$D1762="11th Floor", LEFT($D1762,2),$D1762="12th Floor", LEFT($D1762,2),$D1762="13th Floor", LEFT($D1762,2), $D1762="Lower Ground", LEFT($D1762)&amp;IF(ISNUMBER(FIND(" ",$D1762)),MID($D1762,FIND(" ",$D1762)+1,1),"")&amp;IF(ISNUMBER(FIND(" ",$D1762,FIND(" ",$D1762)+1)),MID($D1762,FIND(" ",$D1762,FIND(" ",$D1762)+1)+1,1),""),$D1762="Upper Ground", LEFT($D1762)&amp;IF(ISNUMBER(FIND(" ",$D1762)),MID($D1762,FIND(" ",$D1762)+1,1),"")&amp;IF(ISNUMBER(FIND(" ",$D1762,FIND(" ",$D1762)+1)),MID($D1762,FIND(" ",$D1762,FIND(" ",$D1762)+1)+1,1),"")),".0",$E1762), " ")</f>
        <v xml:space="preserve"> </v>
      </c>
      <c r="G1762" s="144"/>
      <c r="H1762" s="144"/>
      <c r="I1762" s="144"/>
      <c r="J1762" s="144"/>
      <c r="K1762" s="144"/>
      <c r="L1762" s="149" t="str" cm="1">
        <f t="array" ref="L1762">_xlfn.IFNA(
_xlfn.IFS(
AND($F1762=" ",$G1762=" ",$H1762=" "),"Please update all three: Surveyor Room Reference, Establishment Room Reference and Establishment Room Name",
AND(OR($I1762="General",$I1762="Open plan/ semi-open general",$I1762="Fitted",$I1762="Light practical (science)",$I1762="Light practical (other)",$I1762="Heavy practical (workshops)",$I1762="Heavy practical (clean)",$I1762="Large",$I1762="Storage"),$J1762=0,$K1762=0),"Please update Net Area or Non-net Area",
AND($B1762&lt;&gt;"OUT",$J1762=0,$I1762&lt;&gt;"Non-net",$M1762="85% Circulation"),"Net area not recorded for spaces with 85% circulation unusable type",
AND(OR($I1762="General",$I1762="Open plan/ semi-open general",$I1762="Fitted",$I1762="Light practical (science)",$I1762="Light practical (other)",$I1762="Heavy practical (workshops)",$I1762="Heavy practical (clean)",$I1762="Large",$I1762="Storage"),OR($J1762=0,ISBLANK($J1762))),"Net area not recorded in net spaces",
AND(OR($I1762="Non-net",$I1762="Outdoor space"),$J1762&gt;0),"Net Area Recorded in Non-net space",
AND($I1762="General",$J1762&gt;90),"This general space is over 90m2, please ensure that this space is entered as separate spaces if it usually used as separate spaces",
AND($I1762="Open plan/ semi-open general",$J1762&lt;27),"Open plan general space under 27m2",
AND(OR($K1762=0,ISBLANK($K1762)), $I1762="Non-net"),"Non-net area not recorded in non-net space"
),
" ")</f>
        <v xml:space="preserve"> </v>
      </c>
      <c r="M1762" s="144"/>
      <c r="N1762" s="144"/>
      <c r="O1762" s="144"/>
      <c r="P1762" s="144"/>
      <c r="Q1762" s="144"/>
      <c r="R1762" s="171"/>
      <c r="S1762" s="147">
        <f>NCA_Calculations!$P$1774</f>
        <v>0</v>
      </c>
      <c r="T1762" s="147">
        <f>NCA_Calculations!$Q$1774</f>
        <v>0</v>
      </c>
      <c r="U1762" s="144"/>
      <c r="V1762" s="144"/>
      <c r="W1762" s="149" t="str" cm="1">
        <f t="array" ref="W1762">_xlfn.IFNA(
_xlfn.IFS(
ISBLANK($U1762),"Missing space use.",
AND('Establishment details'!$C$14="Secondary",$V1762="Classbase"),"Invalid Status type",
AND(OR( $V1762="Classbase", $V1762="Teaching", $V1762="Early years",$V1762="SEND resourced"), NOT(ISBLANK($M1762))),"Space with status type and unusable type.",
AND($V1762= "Classbase",'Establishment details'!$C$22&gt;=10), "Classbase status is only valid in schools with a primary element.",
AND($I1762= "Large",$N1762 &gt; 3.5), "Large rooms with less than 3.5m height.",
AND(OR($V1762="Light practical (science)",$V1762="Light practical (science)",$V1762="Heavy practical (workshops)", $V1762="Heavy practical (clean)"), OR($O1762=0,ISBLANK($O1762))),"Missing sinks count for light and heavy practical spaces.",
AND($M1762 = "Other",ISBLANK($R1762)), "Invalid unusable type / missing note for other unusable type."
),
" ")</f>
        <v>Missing space use.</v>
      </c>
    </row>
    <row r="1763" spans="2:23" ht="15.75" x14ac:dyDescent="0.25">
      <c r="B1763" s="143"/>
      <c r="C1763" s="144"/>
      <c r="D1763" s="144"/>
      <c r="E1763" s="144"/>
      <c r="F1763" s="147" t="str" cm="1">
        <f t="array" ref="F1763">_xlfn.IFNA(CONCATENATE(_xlfn.IFS($D1763="Mezzanine",LEFT($D1763,1), $D1763="Ground Floor",LEFT($D1763,1),$D1763="Basment ",LEFT($D1763,1), $D1763="1st Floor", "0"&amp;LEFT($D1763,1), $D1763="2nd Floor", "0"&amp;LEFT($D1763,1), $D1763="3rd Floor", "0"&amp;LEFT($D1763,1), $D1763="4th Floor", "0"&amp;LEFT($D1763,1), $D1763="5th Floor", "0"&amp;LEFT($D1763,1), $D1763="6th Floor", "0"&amp;LEFT($D1763,1),$D1763="7th Floor", "0"&amp;LEFT($D1763,1),$D1763="8th Floor", "0"&amp;LEFT($D1763,1),$D1763="9th Floor", "0"&amp;LEFT($D1763,1),$D1763="10th Floor", LEFT($D1763,2),$D1763="11th Floor", LEFT($D1763,2),$D1763="12th Floor", LEFT($D1763,2),$D1763="13th Floor", LEFT($D1763,2), $D1763="Lower Ground", LEFT($D1763)&amp;IF(ISNUMBER(FIND(" ",$D1763)),MID($D1763,FIND(" ",$D1763)+1,1),"")&amp;IF(ISNUMBER(FIND(" ",$D1763,FIND(" ",$D1763)+1)),MID($D1763,FIND(" ",$D1763,FIND(" ",$D1763)+1)+1,1),""),$D1763="Upper Ground", LEFT($D1763)&amp;IF(ISNUMBER(FIND(" ",$D1763)),MID($D1763,FIND(" ",$D1763)+1,1),"")&amp;IF(ISNUMBER(FIND(" ",$D1763,FIND(" ",$D1763)+1)),MID($D1763,FIND(" ",$D1763,FIND(" ",$D1763)+1)+1,1),"")),".0",$E1763), " ")</f>
        <v xml:space="preserve"> </v>
      </c>
      <c r="G1763" s="144"/>
      <c r="H1763" s="144"/>
      <c r="I1763" s="144"/>
      <c r="J1763" s="144"/>
      <c r="K1763" s="144"/>
      <c r="L1763" s="149" t="str" cm="1">
        <f t="array" ref="L1763">_xlfn.IFNA(
_xlfn.IFS(
AND($F1763=" ",$G1763=" ",$H1763=" "),"Please update all three: Surveyor Room Reference, Establishment Room Reference and Establishment Room Name",
AND(OR($I1763="General",$I1763="Open plan/ semi-open general",$I1763="Fitted",$I1763="Light practical (science)",$I1763="Light practical (other)",$I1763="Heavy practical (workshops)",$I1763="Heavy practical (clean)",$I1763="Large",$I1763="Storage"),$J1763=0,$K1763=0),"Please update Net Area or Non-net Area",
AND($B1763&lt;&gt;"OUT",$J1763=0,$I1763&lt;&gt;"Non-net",$M1763="85% Circulation"),"Net area not recorded for spaces with 85% circulation unusable type",
AND(OR($I1763="General",$I1763="Open plan/ semi-open general",$I1763="Fitted",$I1763="Light practical (science)",$I1763="Light practical (other)",$I1763="Heavy practical (workshops)",$I1763="Heavy practical (clean)",$I1763="Large",$I1763="Storage"),OR($J1763=0,ISBLANK($J1763))),"Net area not recorded in net spaces",
AND(OR($I1763="Non-net",$I1763="Outdoor space"),$J1763&gt;0),"Net Area Recorded in Non-net space",
AND($I1763="General",$J1763&gt;90),"This general space is over 90m2, please ensure that this space is entered as separate spaces if it usually used as separate spaces",
AND($I1763="Open plan/ semi-open general",$J1763&lt;27),"Open plan general space under 27m2",
AND(OR($K1763=0,ISBLANK($K1763)), $I1763="Non-net"),"Non-net area not recorded in non-net space"
),
" ")</f>
        <v xml:space="preserve"> </v>
      </c>
      <c r="M1763" s="144"/>
      <c r="N1763" s="144"/>
      <c r="O1763" s="144"/>
      <c r="P1763" s="144"/>
      <c r="Q1763" s="144"/>
      <c r="R1763" s="171"/>
      <c r="S1763" s="147">
        <f>NCA_Calculations!$P$1775</f>
        <v>0</v>
      </c>
      <c r="T1763" s="147">
        <f>NCA_Calculations!$Q$1775</f>
        <v>0</v>
      </c>
      <c r="U1763" s="144"/>
      <c r="V1763" s="144"/>
      <c r="W1763" s="149" t="str" cm="1">
        <f t="array" ref="W1763">_xlfn.IFNA(
_xlfn.IFS(
ISBLANK($U1763),"Missing space use.",
AND('Establishment details'!$C$14="Secondary",$V1763="Classbase"),"Invalid Status type",
AND(OR( $V1763="Classbase", $V1763="Teaching", $V1763="Early years",$V1763="SEND resourced"), NOT(ISBLANK($M1763))),"Space with status type and unusable type.",
AND($V1763= "Classbase",'Establishment details'!$C$22&gt;=10), "Classbase status is only valid in schools with a primary element.",
AND($I1763= "Large",$N1763 &gt; 3.5), "Large rooms with less than 3.5m height.",
AND(OR($V1763="Light practical (science)",$V1763="Light practical (science)",$V1763="Heavy practical (workshops)", $V1763="Heavy practical (clean)"), OR($O1763=0,ISBLANK($O1763))),"Missing sinks count for light and heavy practical spaces.",
AND($M1763 = "Other",ISBLANK($R1763)), "Invalid unusable type / missing note for other unusable type."
),
" ")</f>
        <v>Missing space use.</v>
      </c>
    </row>
    <row r="1764" spans="2:23" ht="15.75" x14ac:dyDescent="0.25">
      <c r="B1764" s="143"/>
      <c r="C1764" s="144"/>
      <c r="D1764" s="144"/>
      <c r="E1764" s="144"/>
      <c r="F1764" s="147" t="str" cm="1">
        <f t="array" ref="F1764">_xlfn.IFNA(CONCATENATE(_xlfn.IFS($D1764="Mezzanine",LEFT($D1764,1), $D1764="Ground Floor",LEFT($D1764,1),$D1764="Basment ",LEFT($D1764,1), $D1764="1st Floor", "0"&amp;LEFT($D1764,1), $D1764="2nd Floor", "0"&amp;LEFT($D1764,1), $D1764="3rd Floor", "0"&amp;LEFT($D1764,1), $D1764="4th Floor", "0"&amp;LEFT($D1764,1), $D1764="5th Floor", "0"&amp;LEFT($D1764,1), $D1764="6th Floor", "0"&amp;LEFT($D1764,1),$D1764="7th Floor", "0"&amp;LEFT($D1764,1),$D1764="8th Floor", "0"&amp;LEFT($D1764,1),$D1764="9th Floor", "0"&amp;LEFT($D1764,1),$D1764="10th Floor", LEFT($D1764,2),$D1764="11th Floor", LEFT($D1764,2),$D1764="12th Floor", LEFT($D1764,2),$D1764="13th Floor", LEFT($D1764,2), $D1764="Lower Ground", LEFT($D1764)&amp;IF(ISNUMBER(FIND(" ",$D1764)),MID($D1764,FIND(" ",$D1764)+1,1),"")&amp;IF(ISNUMBER(FIND(" ",$D1764,FIND(" ",$D1764)+1)),MID($D1764,FIND(" ",$D1764,FIND(" ",$D1764)+1)+1,1),""),$D1764="Upper Ground", LEFT($D1764)&amp;IF(ISNUMBER(FIND(" ",$D1764)),MID($D1764,FIND(" ",$D1764)+1,1),"")&amp;IF(ISNUMBER(FIND(" ",$D1764,FIND(" ",$D1764)+1)),MID($D1764,FIND(" ",$D1764,FIND(" ",$D1764)+1)+1,1),"")),".0",$E1764), " ")</f>
        <v xml:space="preserve"> </v>
      </c>
      <c r="G1764" s="144"/>
      <c r="H1764" s="144"/>
      <c r="I1764" s="144"/>
      <c r="J1764" s="144"/>
      <c r="K1764" s="144"/>
      <c r="L1764" s="149" t="str" cm="1">
        <f t="array" ref="L1764">_xlfn.IFNA(
_xlfn.IFS(
AND($F1764=" ",$G1764=" ",$H1764=" "),"Please update all three: Surveyor Room Reference, Establishment Room Reference and Establishment Room Name",
AND(OR($I1764="General",$I1764="Open plan/ semi-open general",$I1764="Fitted",$I1764="Light practical (science)",$I1764="Light practical (other)",$I1764="Heavy practical (workshops)",$I1764="Heavy practical (clean)",$I1764="Large",$I1764="Storage"),$J1764=0,$K1764=0),"Please update Net Area or Non-net Area",
AND($B1764&lt;&gt;"OUT",$J1764=0,$I1764&lt;&gt;"Non-net",$M1764="85% Circulation"),"Net area not recorded for spaces with 85% circulation unusable type",
AND(OR($I1764="General",$I1764="Open plan/ semi-open general",$I1764="Fitted",$I1764="Light practical (science)",$I1764="Light practical (other)",$I1764="Heavy practical (workshops)",$I1764="Heavy practical (clean)",$I1764="Large",$I1764="Storage"),OR($J1764=0,ISBLANK($J1764))),"Net area not recorded in net spaces",
AND(OR($I1764="Non-net",$I1764="Outdoor space"),$J1764&gt;0),"Net Area Recorded in Non-net space",
AND($I1764="General",$J1764&gt;90),"This general space is over 90m2, please ensure that this space is entered as separate spaces if it usually used as separate spaces",
AND($I1764="Open plan/ semi-open general",$J1764&lt;27),"Open plan general space under 27m2",
AND(OR($K1764=0,ISBLANK($K1764)), $I1764="Non-net"),"Non-net area not recorded in non-net space"
),
" ")</f>
        <v xml:space="preserve"> </v>
      </c>
      <c r="M1764" s="144"/>
      <c r="N1764" s="144"/>
      <c r="O1764" s="144"/>
      <c r="P1764" s="144"/>
      <c r="Q1764" s="144"/>
      <c r="R1764" s="171"/>
      <c r="S1764" s="147">
        <f>NCA_Calculations!$P$1776</f>
        <v>0</v>
      </c>
      <c r="T1764" s="147">
        <f>NCA_Calculations!$Q$1776</f>
        <v>0</v>
      </c>
      <c r="U1764" s="144"/>
      <c r="V1764" s="144"/>
      <c r="W1764" s="149" t="str" cm="1">
        <f t="array" ref="W1764">_xlfn.IFNA(
_xlfn.IFS(
ISBLANK($U1764),"Missing space use.",
AND('Establishment details'!$C$14="Secondary",$V1764="Classbase"),"Invalid Status type",
AND(OR( $V1764="Classbase", $V1764="Teaching", $V1764="Early years",$V1764="SEND resourced"), NOT(ISBLANK($M1764))),"Space with status type and unusable type.",
AND($V1764= "Classbase",'Establishment details'!$C$22&gt;=10), "Classbase status is only valid in schools with a primary element.",
AND($I1764= "Large",$N1764 &gt; 3.5), "Large rooms with less than 3.5m height.",
AND(OR($V1764="Light practical (science)",$V1764="Light practical (science)",$V1764="Heavy practical (workshops)", $V1764="Heavy practical (clean)"), OR($O1764=0,ISBLANK($O1764))),"Missing sinks count for light and heavy practical spaces.",
AND($M1764 = "Other",ISBLANK($R1764)), "Invalid unusable type / missing note for other unusable type."
),
" ")</f>
        <v>Missing space use.</v>
      </c>
    </row>
    <row r="1765" spans="2:23" ht="15.75" x14ac:dyDescent="0.25">
      <c r="B1765" s="143"/>
      <c r="C1765" s="144"/>
      <c r="D1765" s="144"/>
      <c r="E1765" s="144"/>
      <c r="F1765" s="147" t="str" cm="1">
        <f t="array" ref="F1765">_xlfn.IFNA(CONCATENATE(_xlfn.IFS($D1765="Mezzanine",LEFT($D1765,1), $D1765="Ground Floor",LEFT($D1765,1),$D1765="Basment ",LEFT($D1765,1), $D1765="1st Floor", "0"&amp;LEFT($D1765,1), $D1765="2nd Floor", "0"&amp;LEFT($D1765,1), $D1765="3rd Floor", "0"&amp;LEFT($D1765,1), $D1765="4th Floor", "0"&amp;LEFT($D1765,1), $D1765="5th Floor", "0"&amp;LEFT($D1765,1), $D1765="6th Floor", "0"&amp;LEFT($D1765,1),$D1765="7th Floor", "0"&amp;LEFT($D1765,1),$D1765="8th Floor", "0"&amp;LEFT($D1765,1),$D1765="9th Floor", "0"&amp;LEFT($D1765,1),$D1765="10th Floor", LEFT($D1765,2),$D1765="11th Floor", LEFT($D1765,2),$D1765="12th Floor", LEFT($D1765,2),$D1765="13th Floor", LEFT($D1765,2), $D1765="Lower Ground", LEFT($D1765)&amp;IF(ISNUMBER(FIND(" ",$D1765)),MID($D1765,FIND(" ",$D1765)+1,1),"")&amp;IF(ISNUMBER(FIND(" ",$D1765,FIND(" ",$D1765)+1)),MID($D1765,FIND(" ",$D1765,FIND(" ",$D1765)+1)+1,1),""),$D1765="Upper Ground", LEFT($D1765)&amp;IF(ISNUMBER(FIND(" ",$D1765)),MID($D1765,FIND(" ",$D1765)+1,1),"")&amp;IF(ISNUMBER(FIND(" ",$D1765,FIND(" ",$D1765)+1)),MID($D1765,FIND(" ",$D1765,FIND(" ",$D1765)+1)+1,1),"")),".0",$E1765), " ")</f>
        <v xml:space="preserve"> </v>
      </c>
      <c r="G1765" s="144"/>
      <c r="H1765" s="144"/>
      <c r="I1765" s="144"/>
      <c r="J1765" s="144"/>
      <c r="K1765" s="144"/>
      <c r="L1765" s="149" t="str" cm="1">
        <f t="array" ref="L1765">_xlfn.IFNA(
_xlfn.IFS(
AND($F1765=" ",$G1765=" ",$H1765=" "),"Please update all three: Surveyor Room Reference, Establishment Room Reference and Establishment Room Name",
AND(OR($I1765="General",$I1765="Open plan/ semi-open general",$I1765="Fitted",$I1765="Light practical (science)",$I1765="Light practical (other)",$I1765="Heavy practical (workshops)",$I1765="Heavy practical (clean)",$I1765="Large",$I1765="Storage"),$J1765=0,$K1765=0),"Please update Net Area or Non-net Area",
AND($B1765&lt;&gt;"OUT",$J1765=0,$I1765&lt;&gt;"Non-net",$M1765="85% Circulation"),"Net area not recorded for spaces with 85% circulation unusable type",
AND(OR($I1765="General",$I1765="Open plan/ semi-open general",$I1765="Fitted",$I1765="Light practical (science)",$I1765="Light practical (other)",$I1765="Heavy practical (workshops)",$I1765="Heavy practical (clean)",$I1765="Large",$I1765="Storage"),OR($J1765=0,ISBLANK($J1765))),"Net area not recorded in net spaces",
AND(OR($I1765="Non-net",$I1765="Outdoor space"),$J1765&gt;0),"Net Area Recorded in Non-net space",
AND($I1765="General",$J1765&gt;90),"This general space is over 90m2, please ensure that this space is entered as separate spaces if it usually used as separate spaces",
AND($I1765="Open plan/ semi-open general",$J1765&lt;27),"Open plan general space under 27m2",
AND(OR($K1765=0,ISBLANK($K1765)), $I1765="Non-net"),"Non-net area not recorded in non-net space"
),
" ")</f>
        <v xml:space="preserve"> </v>
      </c>
      <c r="M1765" s="144"/>
      <c r="N1765" s="144"/>
      <c r="O1765" s="144"/>
      <c r="P1765" s="144"/>
      <c r="Q1765" s="144"/>
      <c r="R1765" s="171"/>
      <c r="S1765" s="147">
        <f>NCA_Calculations!$P$1777</f>
        <v>0</v>
      </c>
      <c r="T1765" s="147">
        <f>NCA_Calculations!$Q$1777</f>
        <v>0</v>
      </c>
      <c r="U1765" s="144"/>
      <c r="V1765" s="144"/>
      <c r="W1765" s="149" t="str" cm="1">
        <f t="array" ref="W1765">_xlfn.IFNA(
_xlfn.IFS(
ISBLANK($U1765),"Missing space use.",
AND('Establishment details'!$C$14="Secondary",$V1765="Classbase"),"Invalid Status type",
AND(OR( $V1765="Classbase", $V1765="Teaching", $V1765="Early years",$V1765="SEND resourced"), NOT(ISBLANK($M1765))),"Space with status type and unusable type.",
AND($V1765= "Classbase",'Establishment details'!$C$22&gt;=10), "Classbase status is only valid in schools with a primary element.",
AND($I1765= "Large",$N1765 &gt; 3.5), "Large rooms with less than 3.5m height.",
AND(OR($V1765="Light practical (science)",$V1765="Light practical (science)",$V1765="Heavy practical (workshops)", $V1765="Heavy practical (clean)"), OR($O1765=0,ISBLANK($O1765))),"Missing sinks count for light and heavy practical spaces.",
AND($M1765 = "Other",ISBLANK($R1765)), "Invalid unusable type / missing note for other unusable type."
),
" ")</f>
        <v>Missing space use.</v>
      </c>
    </row>
    <row r="1766" spans="2:23" ht="15.75" x14ac:dyDescent="0.25">
      <c r="B1766" s="143"/>
      <c r="C1766" s="144"/>
      <c r="D1766" s="144"/>
      <c r="E1766" s="144"/>
      <c r="F1766" s="147" t="str" cm="1">
        <f t="array" ref="F1766">_xlfn.IFNA(CONCATENATE(_xlfn.IFS($D1766="Mezzanine",LEFT($D1766,1), $D1766="Ground Floor",LEFT($D1766,1),$D1766="Basment ",LEFT($D1766,1), $D1766="1st Floor", "0"&amp;LEFT($D1766,1), $D1766="2nd Floor", "0"&amp;LEFT($D1766,1), $D1766="3rd Floor", "0"&amp;LEFT($D1766,1), $D1766="4th Floor", "0"&amp;LEFT($D1766,1), $D1766="5th Floor", "0"&amp;LEFT($D1766,1), $D1766="6th Floor", "0"&amp;LEFT($D1766,1),$D1766="7th Floor", "0"&amp;LEFT($D1766,1),$D1766="8th Floor", "0"&amp;LEFT($D1766,1),$D1766="9th Floor", "0"&amp;LEFT($D1766,1),$D1766="10th Floor", LEFT($D1766,2),$D1766="11th Floor", LEFT($D1766,2),$D1766="12th Floor", LEFT($D1766,2),$D1766="13th Floor", LEFT($D1766,2), $D1766="Lower Ground", LEFT($D1766)&amp;IF(ISNUMBER(FIND(" ",$D1766)),MID($D1766,FIND(" ",$D1766)+1,1),"")&amp;IF(ISNUMBER(FIND(" ",$D1766,FIND(" ",$D1766)+1)),MID($D1766,FIND(" ",$D1766,FIND(" ",$D1766)+1)+1,1),""),$D1766="Upper Ground", LEFT($D1766)&amp;IF(ISNUMBER(FIND(" ",$D1766)),MID($D1766,FIND(" ",$D1766)+1,1),"")&amp;IF(ISNUMBER(FIND(" ",$D1766,FIND(" ",$D1766)+1)),MID($D1766,FIND(" ",$D1766,FIND(" ",$D1766)+1)+1,1),"")),".0",$E1766), " ")</f>
        <v xml:space="preserve"> </v>
      </c>
      <c r="G1766" s="144"/>
      <c r="H1766" s="144"/>
      <c r="I1766" s="144"/>
      <c r="J1766" s="144"/>
      <c r="K1766" s="144"/>
      <c r="L1766" s="149" t="str" cm="1">
        <f t="array" ref="L1766">_xlfn.IFNA(
_xlfn.IFS(
AND($F1766=" ",$G1766=" ",$H1766=" "),"Please update all three: Surveyor Room Reference, Establishment Room Reference and Establishment Room Name",
AND(OR($I1766="General",$I1766="Open plan/ semi-open general",$I1766="Fitted",$I1766="Light practical (science)",$I1766="Light practical (other)",$I1766="Heavy practical (workshops)",$I1766="Heavy practical (clean)",$I1766="Large",$I1766="Storage"),$J1766=0,$K1766=0),"Please update Net Area or Non-net Area",
AND($B1766&lt;&gt;"OUT",$J1766=0,$I1766&lt;&gt;"Non-net",$M1766="85% Circulation"),"Net area not recorded for spaces with 85% circulation unusable type",
AND(OR($I1766="General",$I1766="Open plan/ semi-open general",$I1766="Fitted",$I1766="Light practical (science)",$I1766="Light practical (other)",$I1766="Heavy practical (workshops)",$I1766="Heavy practical (clean)",$I1766="Large",$I1766="Storage"),OR($J1766=0,ISBLANK($J1766))),"Net area not recorded in net spaces",
AND(OR($I1766="Non-net",$I1766="Outdoor space"),$J1766&gt;0),"Net Area Recorded in Non-net space",
AND($I1766="General",$J1766&gt;90),"This general space is over 90m2, please ensure that this space is entered as separate spaces if it usually used as separate spaces",
AND($I1766="Open plan/ semi-open general",$J1766&lt;27),"Open plan general space under 27m2",
AND(OR($K1766=0,ISBLANK($K1766)), $I1766="Non-net"),"Non-net area not recorded in non-net space"
),
" ")</f>
        <v xml:space="preserve"> </v>
      </c>
      <c r="M1766" s="144"/>
      <c r="N1766" s="144"/>
      <c r="O1766" s="144"/>
      <c r="P1766" s="144"/>
      <c r="Q1766" s="144"/>
      <c r="R1766" s="171"/>
      <c r="S1766" s="147">
        <f>NCA_Calculations!$P$1778</f>
        <v>0</v>
      </c>
      <c r="T1766" s="147">
        <f>NCA_Calculations!$Q$1778</f>
        <v>0</v>
      </c>
      <c r="U1766" s="144"/>
      <c r="V1766" s="144"/>
      <c r="W1766" s="149" t="str" cm="1">
        <f t="array" ref="W1766">_xlfn.IFNA(
_xlfn.IFS(
ISBLANK($U1766),"Missing space use.",
AND('Establishment details'!$C$14="Secondary",$V1766="Classbase"),"Invalid Status type",
AND(OR( $V1766="Classbase", $V1766="Teaching", $V1766="Early years",$V1766="SEND resourced"), NOT(ISBLANK($M1766))),"Space with status type and unusable type.",
AND($V1766= "Classbase",'Establishment details'!$C$22&gt;=10), "Classbase status is only valid in schools with a primary element.",
AND($I1766= "Large",$N1766 &gt; 3.5), "Large rooms with less than 3.5m height.",
AND(OR($V1766="Light practical (science)",$V1766="Light practical (science)",$V1766="Heavy practical (workshops)", $V1766="Heavy practical (clean)"), OR($O1766=0,ISBLANK($O1766))),"Missing sinks count for light and heavy practical spaces.",
AND($M1766 = "Other",ISBLANK($R1766)), "Invalid unusable type / missing note for other unusable type."
),
" ")</f>
        <v>Missing space use.</v>
      </c>
    </row>
    <row r="1767" spans="2:23" ht="15.75" x14ac:dyDescent="0.25">
      <c r="B1767" s="143"/>
      <c r="C1767" s="144"/>
      <c r="D1767" s="144"/>
      <c r="E1767" s="144"/>
      <c r="F1767" s="147" t="str" cm="1">
        <f t="array" ref="F1767">_xlfn.IFNA(CONCATENATE(_xlfn.IFS($D1767="Mezzanine",LEFT($D1767,1), $D1767="Ground Floor",LEFT($D1767,1),$D1767="Basment ",LEFT($D1767,1), $D1767="1st Floor", "0"&amp;LEFT($D1767,1), $D1767="2nd Floor", "0"&amp;LEFT($D1767,1), $D1767="3rd Floor", "0"&amp;LEFT($D1767,1), $D1767="4th Floor", "0"&amp;LEFT($D1767,1), $D1767="5th Floor", "0"&amp;LEFT($D1767,1), $D1767="6th Floor", "0"&amp;LEFT($D1767,1),$D1767="7th Floor", "0"&amp;LEFT($D1767,1),$D1767="8th Floor", "0"&amp;LEFT($D1767,1),$D1767="9th Floor", "0"&amp;LEFT($D1767,1),$D1767="10th Floor", LEFT($D1767,2),$D1767="11th Floor", LEFT($D1767,2),$D1767="12th Floor", LEFT($D1767,2),$D1767="13th Floor", LEFT($D1767,2), $D1767="Lower Ground", LEFT($D1767)&amp;IF(ISNUMBER(FIND(" ",$D1767)),MID($D1767,FIND(" ",$D1767)+1,1),"")&amp;IF(ISNUMBER(FIND(" ",$D1767,FIND(" ",$D1767)+1)),MID($D1767,FIND(" ",$D1767,FIND(" ",$D1767)+1)+1,1),""),$D1767="Upper Ground", LEFT($D1767)&amp;IF(ISNUMBER(FIND(" ",$D1767)),MID($D1767,FIND(" ",$D1767)+1,1),"")&amp;IF(ISNUMBER(FIND(" ",$D1767,FIND(" ",$D1767)+1)),MID($D1767,FIND(" ",$D1767,FIND(" ",$D1767)+1)+1,1),"")),".0",$E1767), " ")</f>
        <v xml:space="preserve"> </v>
      </c>
      <c r="G1767" s="144"/>
      <c r="H1767" s="144"/>
      <c r="I1767" s="144"/>
      <c r="J1767" s="144"/>
      <c r="K1767" s="144"/>
      <c r="L1767" s="149" t="str" cm="1">
        <f t="array" ref="L1767">_xlfn.IFNA(
_xlfn.IFS(
AND($F1767=" ",$G1767=" ",$H1767=" "),"Please update all three: Surveyor Room Reference, Establishment Room Reference and Establishment Room Name",
AND(OR($I1767="General",$I1767="Open plan/ semi-open general",$I1767="Fitted",$I1767="Light practical (science)",$I1767="Light practical (other)",$I1767="Heavy practical (workshops)",$I1767="Heavy practical (clean)",$I1767="Large",$I1767="Storage"),$J1767=0,$K1767=0),"Please update Net Area or Non-net Area",
AND($B1767&lt;&gt;"OUT",$J1767=0,$I1767&lt;&gt;"Non-net",$M1767="85% Circulation"),"Net area not recorded for spaces with 85% circulation unusable type",
AND(OR($I1767="General",$I1767="Open plan/ semi-open general",$I1767="Fitted",$I1767="Light practical (science)",$I1767="Light practical (other)",$I1767="Heavy practical (workshops)",$I1767="Heavy practical (clean)",$I1767="Large",$I1767="Storage"),OR($J1767=0,ISBLANK($J1767))),"Net area not recorded in net spaces",
AND(OR($I1767="Non-net",$I1767="Outdoor space"),$J1767&gt;0),"Net Area Recorded in Non-net space",
AND($I1767="General",$J1767&gt;90),"This general space is over 90m2, please ensure that this space is entered as separate spaces if it usually used as separate spaces",
AND($I1767="Open plan/ semi-open general",$J1767&lt;27),"Open plan general space under 27m2",
AND(OR($K1767=0,ISBLANK($K1767)), $I1767="Non-net"),"Non-net area not recorded in non-net space"
),
" ")</f>
        <v xml:space="preserve"> </v>
      </c>
      <c r="M1767" s="144"/>
      <c r="N1767" s="144"/>
      <c r="O1767" s="144"/>
      <c r="P1767" s="144"/>
      <c r="Q1767" s="144"/>
      <c r="R1767" s="171"/>
      <c r="S1767" s="147">
        <f>NCA_Calculations!$P$1779</f>
        <v>0</v>
      </c>
      <c r="T1767" s="147">
        <f>NCA_Calculations!$Q$1779</f>
        <v>0</v>
      </c>
      <c r="U1767" s="144"/>
      <c r="V1767" s="144"/>
      <c r="W1767" s="149" t="str" cm="1">
        <f t="array" ref="W1767">_xlfn.IFNA(
_xlfn.IFS(
ISBLANK($U1767),"Missing space use.",
AND('Establishment details'!$C$14="Secondary",$V1767="Classbase"),"Invalid Status type",
AND(OR( $V1767="Classbase", $V1767="Teaching", $V1767="Early years",$V1767="SEND resourced"), NOT(ISBLANK($M1767))),"Space with status type and unusable type.",
AND($V1767= "Classbase",'Establishment details'!$C$22&gt;=10), "Classbase status is only valid in schools with a primary element.",
AND($I1767= "Large",$N1767 &gt; 3.5), "Large rooms with less than 3.5m height.",
AND(OR($V1767="Light practical (science)",$V1767="Light practical (science)",$V1767="Heavy practical (workshops)", $V1767="Heavy practical (clean)"), OR($O1767=0,ISBLANK($O1767))),"Missing sinks count for light and heavy practical spaces.",
AND($M1767 = "Other",ISBLANK($R1767)), "Invalid unusable type / missing note for other unusable type."
),
" ")</f>
        <v>Missing space use.</v>
      </c>
    </row>
    <row r="1768" spans="2:23" ht="15.75" x14ac:dyDescent="0.25">
      <c r="B1768" s="143"/>
      <c r="C1768" s="144"/>
      <c r="D1768" s="144"/>
      <c r="E1768" s="144"/>
      <c r="F1768" s="147" t="str" cm="1">
        <f t="array" ref="F1768">_xlfn.IFNA(CONCATENATE(_xlfn.IFS($D1768="Mezzanine",LEFT($D1768,1), $D1768="Ground Floor",LEFT($D1768,1),$D1768="Basment ",LEFT($D1768,1), $D1768="1st Floor", "0"&amp;LEFT($D1768,1), $D1768="2nd Floor", "0"&amp;LEFT($D1768,1), $D1768="3rd Floor", "0"&amp;LEFT($D1768,1), $D1768="4th Floor", "0"&amp;LEFT($D1768,1), $D1768="5th Floor", "0"&amp;LEFT($D1768,1), $D1768="6th Floor", "0"&amp;LEFT($D1768,1),$D1768="7th Floor", "0"&amp;LEFT($D1768,1),$D1768="8th Floor", "0"&amp;LEFT($D1768,1),$D1768="9th Floor", "0"&amp;LEFT($D1768,1),$D1768="10th Floor", LEFT($D1768,2),$D1768="11th Floor", LEFT($D1768,2),$D1768="12th Floor", LEFT($D1768,2),$D1768="13th Floor", LEFT($D1768,2), $D1768="Lower Ground", LEFT($D1768)&amp;IF(ISNUMBER(FIND(" ",$D1768)),MID($D1768,FIND(" ",$D1768)+1,1),"")&amp;IF(ISNUMBER(FIND(" ",$D1768,FIND(" ",$D1768)+1)),MID($D1768,FIND(" ",$D1768,FIND(" ",$D1768)+1)+1,1),""),$D1768="Upper Ground", LEFT($D1768)&amp;IF(ISNUMBER(FIND(" ",$D1768)),MID($D1768,FIND(" ",$D1768)+1,1),"")&amp;IF(ISNUMBER(FIND(" ",$D1768,FIND(" ",$D1768)+1)),MID($D1768,FIND(" ",$D1768,FIND(" ",$D1768)+1)+1,1),"")),".0",$E1768), " ")</f>
        <v xml:space="preserve"> </v>
      </c>
      <c r="G1768" s="144"/>
      <c r="H1768" s="144"/>
      <c r="I1768" s="144"/>
      <c r="J1768" s="144"/>
      <c r="K1768" s="144"/>
      <c r="L1768" s="149" t="str" cm="1">
        <f t="array" ref="L1768">_xlfn.IFNA(
_xlfn.IFS(
AND($F1768=" ",$G1768=" ",$H1768=" "),"Please update all three: Surveyor Room Reference, Establishment Room Reference and Establishment Room Name",
AND(OR($I1768="General",$I1768="Open plan/ semi-open general",$I1768="Fitted",$I1768="Light practical (science)",$I1768="Light practical (other)",$I1768="Heavy practical (workshops)",$I1768="Heavy practical (clean)",$I1768="Large",$I1768="Storage"),$J1768=0,$K1768=0),"Please update Net Area or Non-net Area",
AND($B1768&lt;&gt;"OUT",$J1768=0,$I1768&lt;&gt;"Non-net",$M1768="85% Circulation"),"Net area not recorded for spaces with 85% circulation unusable type",
AND(OR($I1768="General",$I1768="Open plan/ semi-open general",$I1768="Fitted",$I1768="Light practical (science)",$I1768="Light practical (other)",$I1768="Heavy practical (workshops)",$I1768="Heavy practical (clean)",$I1768="Large",$I1768="Storage"),OR($J1768=0,ISBLANK($J1768))),"Net area not recorded in net spaces",
AND(OR($I1768="Non-net",$I1768="Outdoor space"),$J1768&gt;0),"Net Area Recorded in Non-net space",
AND($I1768="General",$J1768&gt;90),"This general space is over 90m2, please ensure that this space is entered as separate spaces if it usually used as separate spaces",
AND($I1768="Open plan/ semi-open general",$J1768&lt;27),"Open plan general space under 27m2",
AND(OR($K1768=0,ISBLANK($K1768)), $I1768="Non-net"),"Non-net area not recorded in non-net space"
),
" ")</f>
        <v xml:space="preserve"> </v>
      </c>
      <c r="M1768" s="144"/>
      <c r="N1768" s="144"/>
      <c r="O1768" s="144"/>
      <c r="P1768" s="144"/>
      <c r="Q1768" s="144"/>
      <c r="R1768" s="171"/>
      <c r="S1768" s="147">
        <f>NCA_Calculations!$P$1780</f>
        <v>0</v>
      </c>
      <c r="T1768" s="147">
        <f>NCA_Calculations!$Q$1780</f>
        <v>0</v>
      </c>
      <c r="U1768" s="144"/>
      <c r="V1768" s="144"/>
      <c r="W1768" s="149" t="str" cm="1">
        <f t="array" ref="W1768">_xlfn.IFNA(
_xlfn.IFS(
ISBLANK($U1768),"Missing space use.",
AND('Establishment details'!$C$14="Secondary",$V1768="Classbase"),"Invalid Status type",
AND(OR( $V1768="Classbase", $V1768="Teaching", $V1768="Early years",$V1768="SEND resourced"), NOT(ISBLANK($M1768))),"Space with status type and unusable type.",
AND($V1768= "Classbase",'Establishment details'!$C$22&gt;=10), "Classbase status is only valid in schools with a primary element.",
AND($I1768= "Large",$N1768 &gt; 3.5), "Large rooms with less than 3.5m height.",
AND(OR($V1768="Light practical (science)",$V1768="Light practical (science)",$V1768="Heavy practical (workshops)", $V1768="Heavy practical (clean)"), OR($O1768=0,ISBLANK($O1768))),"Missing sinks count for light and heavy practical spaces.",
AND($M1768 = "Other",ISBLANK($R1768)), "Invalid unusable type / missing note for other unusable type."
),
" ")</f>
        <v>Missing space use.</v>
      </c>
    </row>
    <row r="1769" spans="2:23" ht="15.75" x14ac:dyDescent="0.25">
      <c r="B1769" s="143"/>
      <c r="C1769" s="144"/>
      <c r="D1769" s="144"/>
      <c r="E1769" s="144"/>
      <c r="F1769" s="147" t="str" cm="1">
        <f t="array" ref="F1769">_xlfn.IFNA(CONCATENATE(_xlfn.IFS($D1769="Mezzanine",LEFT($D1769,1), $D1769="Ground Floor",LEFT($D1769,1),$D1769="Basment ",LEFT($D1769,1), $D1769="1st Floor", "0"&amp;LEFT($D1769,1), $D1769="2nd Floor", "0"&amp;LEFT($D1769,1), $D1769="3rd Floor", "0"&amp;LEFT($D1769,1), $D1769="4th Floor", "0"&amp;LEFT($D1769,1), $D1769="5th Floor", "0"&amp;LEFT($D1769,1), $D1769="6th Floor", "0"&amp;LEFT($D1769,1),$D1769="7th Floor", "0"&amp;LEFT($D1769,1),$D1769="8th Floor", "0"&amp;LEFT($D1769,1),$D1769="9th Floor", "0"&amp;LEFT($D1769,1),$D1769="10th Floor", LEFT($D1769,2),$D1769="11th Floor", LEFT($D1769,2),$D1769="12th Floor", LEFT($D1769,2),$D1769="13th Floor", LEFT($D1769,2), $D1769="Lower Ground", LEFT($D1769)&amp;IF(ISNUMBER(FIND(" ",$D1769)),MID($D1769,FIND(" ",$D1769)+1,1),"")&amp;IF(ISNUMBER(FIND(" ",$D1769,FIND(" ",$D1769)+1)),MID($D1769,FIND(" ",$D1769,FIND(" ",$D1769)+1)+1,1),""),$D1769="Upper Ground", LEFT($D1769)&amp;IF(ISNUMBER(FIND(" ",$D1769)),MID($D1769,FIND(" ",$D1769)+1,1),"")&amp;IF(ISNUMBER(FIND(" ",$D1769,FIND(" ",$D1769)+1)),MID($D1769,FIND(" ",$D1769,FIND(" ",$D1769)+1)+1,1),"")),".0",$E1769), " ")</f>
        <v xml:space="preserve"> </v>
      </c>
      <c r="G1769" s="144"/>
      <c r="H1769" s="144"/>
      <c r="I1769" s="144"/>
      <c r="J1769" s="144"/>
      <c r="K1769" s="144"/>
      <c r="L1769" s="149" t="str" cm="1">
        <f t="array" ref="L1769">_xlfn.IFNA(
_xlfn.IFS(
AND($F1769=" ",$G1769=" ",$H1769=" "),"Please update all three: Surveyor Room Reference, Establishment Room Reference and Establishment Room Name",
AND(OR($I1769="General",$I1769="Open plan/ semi-open general",$I1769="Fitted",$I1769="Light practical (science)",$I1769="Light practical (other)",$I1769="Heavy practical (workshops)",$I1769="Heavy practical (clean)",$I1769="Large",$I1769="Storage"),$J1769=0,$K1769=0),"Please update Net Area or Non-net Area",
AND($B1769&lt;&gt;"OUT",$J1769=0,$I1769&lt;&gt;"Non-net",$M1769="85% Circulation"),"Net area not recorded for spaces with 85% circulation unusable type",
AND(OR($I1769="General",$I1769="Open plan/ semi-open general",$I1769="Fitted",$I1769="Light practical (science)",$I1769="Light practical (other)",$I1769="Heavy practical (workshops)",$I1769="Heavy practical (clean)",$I1769="Large",$I1769="Storage"),OR($J1769=0,ISBLANK($J1769))),"Net area not recorded in net spaces",
AND(OR($I1769="Non-net",$I1769="Outdoor space"),$J1769&gt;0),"Net Area Recorded in Non-net space",
AND($I1769="General",$J1769&gt;90),"This general space is over 90m2, please ensure that this space is entered as separate spaces if it usually used as separate spaces",
AND($I1769="Open plan/ semi-open general",$J1769&lt;27),"Open plan general space under 27m2",
AND(OR($K1769=0,ISBLANK($K1769)), $I1769="Non-net"),"Non-net area not recorded in non-net space"
),
" ")</f>
        <v xml:space="preserve"> </v>
      </c>
      <c r="M1769" s="144"/>
      <c r="N1769" s="144"/>
      <c r="O1769" s="144"/>
      <c r="P1769" s="144"/>
      <c r="Q1769" s="144"/>
      <c r="R1769" s="171"/>
      <c r="S1769" s="147">
        <f>NCA_Calculations!$P$1781</f>
        <v>0</v>
      </c>
      <c r="T1769" s="147">
        <f>NCA_Calculations!$Q$1781</f>
        <v>0</v>
      </c>
      <c r="U1769" s="144"/>
      <c r="V1769" s="144"/>
      <c r="W1769" s="149" t="str" cm="1">
        <f t="array" ref="W1769">_xlfn.IFNA(
_xlfn.IFS(
ISBLANK($U1769),"Missing space use.",
AND('Establishment details'!$C$14="Secondary",$V1769="Classbase"),"Invalid Status type",
AND(OR( $V1769="Classbase", $V1769="Teaching", $V1769="Early years",$V1769="SEND resourced"), NOT(ISBLANK($M1769))),"Space with status type and unusable type.",
AND($V1769= "Classbase",'Establishment details'!$C$22&gt;=10), "Classbase status is only valid in schools with a primary element.",
AND($I1769= "Large",$N1769 &gt; 3.5), "Large rooms with less than 3.5m height.",
AND(OR($V1769="Light practical (science)",$V1769="Light practical (science)",$V1769="Heavy practical (workshops)", $V1769="Heavy practical (clean)"), OR($O1769=0,ISBLANK($O1769))),"Missing sinks count for light and heavy practical spaces.",
AND($M1769 = "Other",ISBLANK($R1769)), "Invalid unusable type / missing note for other unusable type."
),
" ")</f>
        <v>Missing space use.</v>
      </c>
    </row>
    <row r="1770" spans="2:23" ht="15.75" x14ac:dyDescent="0.25">
      <c r="B1770" s="143"/>
      <c r="C1770" s="144"/>
      <c r="D1770" s="144"/>
      <c r="E1770" s="144"/>
      <c r="F1770" s="147" t="str" cm="1">
        <f t="array" ref="F1770">_xlfn.IFNA(CONCATENATE(_xlfn.IFS($D1770="Mezzanine",LEFT($D1770,1), $D1770="Ground Floor",LEFT($D1770,1),$D1770="Basment ",LEFT($D1770,1), $D1770="1st Floor", "0"&amp;LEFT($D1770,1), $D1770="2nd Floor", "0"&amp;LEFT($D1770,1), $D1770="3rd Floor", "0"&amp;LEFT($D1770,1), $D1770="4th Floor", "0"&amp;LEFT($D1770,1), $D1770="5th Floor", "0"&amp;LEFT($D1770,1), $D1770="6th Floor", "0"&amp;LEFT($D1770,1),$D1770="7th Floor", "0"&amp;LEFT($D1770,1),$D1770="8th Floor", "0"&amp;LEFT($D1770,1),$D1770="9th Floor", "0"&amp;LEFT($D1770,1),$D1770="10th Floor", LEFT($D1770,2),$D1770="11th Floor", LEFT($D1770,2),$D1770="12th Floor", LEFT($D1770,2),$D1770="13th Floor", LEFT($D1770,2), $D1770="Lower Ground", LEFT($D1770)&amp;IF(ISNUMBER(FIND(" ",$D1770)),MID($D1770,FIND(" ",$D1770)+1,1),"")&amp;IF(ISNUMBER(FIND(" ",$D1770,FIND(" ",$D1770)+1)),MID($D1770,FIND(" ",$D1770,FIND(" ",$D1770)+1)+1,1),""),$D1770="Upper Ground", LEFT($D1770)&amp;IF(ISNUMBER(FIND(" ",$D1770)),MID($D1770,FIND(" ",$D1770)+1,1),"")&amp;IF(ISNUMBER(FIND(" ",$D1770,FIND(" ",$D1770)+1)),MID($D1770,FIND(" ",$D1770,FIND(" ",$D1770)+1)+1,1),"")),".0",$E1770), " ")</f>
        <v xml:space="preserve"> </v>
      </c>
      <c r="G1770" s="144"/>
      <c r="H1770" s="144"/>
      <c r="I1770" s="144"/>
      <c r="J1770" s="144"/>
      <c r="K1770" s="144"/>
      <c r="L1770" s="149" t="str" cm="1">
        <f t="array" ref="L1770">_xlfn.IFNA(
_xlfn.IFS(
AND($F1770=" ",$G1770=" ",$H1770=" "),"Please update all three: Surveyor Room Reference, Establishment Room Reference and Establishment Room Name",
AND(OR($I1770="General",$I1770="Open plan/ semi-open general",$I1770="Fitted",$I1770="Light practical (science)",$I1770="Light practical (other)",$I1770="Heavy practical (workshops)",$I1770="Heavy practical (clean)",$I1770="Large",$I1770="Storage"),$J1770=0,$K1770=0),"Please update Net Area or Non-net Area",
AND($B1770&lt;&gt;"OUT",$J1770=0,$I1770&lt;&gt;"Non-net",$M1770="85% Circulation"),"Net area not recorded for spaces with 85% circulation unusable type",
AND(OR($I1770="General",$I1770="Open plan/ semi-open general",$I1770="Fitted",$I1770="Light practical (science)",$I1770="Light practical (other)",$I1770="Heavy practical (workshops)",$I1770="Heavy practical (clean)",$I1770="Large",$I1770="Storage"),OR($J1770=0,ISBLANK($J1770))),"Net area not recorded in net spaces",
AND(OR($I1770="Non-net",$I1770="Outdoor space"),$J1770&gt;0),"Net Area Recorded in Non-net space",
AND($I1770="General",$J1770&gt;90),"This general space is over 90m2, please ensure that this space is entered as separate spaces if it usually used as separate spaces",
AND($I1770="Open plan/ semi-open general",$J1770&lt;27),"Open plan general space under 27m2",
AND(OR($K1770=0,ISBLANK($K1770)), $I1770="Non-net"),"Non-net area not recorded in non-net space"
),
" ")</f>
        <v xml:space="preserve"> </v>
      </c>
      <c r="M1770" s="144"/>
      <c r="N1770" s="144"/>
      <c r="O1770" s="144"/>
      <c r="P1770" s="144"/>
      <c r="Q1770" s="144"/>
      <c r="R1770" s="171"/>
      <c r="S1770" s="147">
        <f>NCA_Calculations!$P$1782</f>
        <v>0</v>
      </c>
      <c r="T1770" s="147">
        <f>NCA_Calculations!$Q$1782</f>
        <v>0</v>
      </c>
      <c r="U1770" s="144"/>
      <c r="V1770" s="144"/>
      <c r="W1770" s="149" t="str" cm="1">
        <f t="array" ref="W1770">_xlfn.IFNA(
_xlfn.IFS(
ISBLANK($U1770),"Missing space use.",
AND('Establishment details'!$C$14="Secondary",$V1770="Classbase"),"Invalid Status type",
AND(OR( $V1770="Classbase", $V1770="Teaching", $V1770="Early years",$V1770="SEND resourced"), NOT(ISBLANK($M1770))),"Space with status type and unusable type.",
AND($V1770= "Classbase",'Establishment details'!$C$22&gt;=10), "Classbase status is only valid in schools with a primary element.",
AND($I1770= "Large",$N1770 &gt; 3.5), "Large rooms with less than 3.5m height.",
AND(OR($V1770="Light practical (science)",$V1770="Light practical (science)",$V1770="Heavy practical (workshops)", $V1770="Heavy practical (clean)"), OR($O1770=0,ISBLANK($O1770))),"Missing sinks count for light and heavy practical spaces.",
AND($M1770 = "Other",ISBLANK($R1770)), "Invalid unusable type / missing note for other unusable type."
),
" ")</f>
        <v>Missing space use.</v>
      </c>
    </row>
    <row r="1771" spans="2:23" ht="15.75" x14ac:dyDescent="0.25">
      <c r="B1771" s="143"/>
      <c r="C1771" s="144"/>
      <c r="D1771" s="144"/>
      <c r="E1771" s="144"/>
      <c r="F1771" s="147" t="str" cm="1">
        <f t="array" ref="F1771">_xlfn.IFNA(CONCATENATE(_xlfn.IFS($D1771="Mezzanine",LEFT($D1771,1), $D1771="Ground Floor",LEFT($D1771,1),$D1771="Basment ",LEFT($D1771,1), $D1771="1st Floor", "0"&amp;LEFT($D1771,1), $D1771="2nd Floor", "0"&amp;LEFT($D1771,1), $D1771="3rd Floor", "0"&amp;LEFT($D1771,1), $D1771="4th Floor", "0"&amp;LEFT($D1771,1), $D1771="5th Floor", "0"&amp;LEFT($D1771,1), $D1771="6th Floor", "0"&amp;LEFT($D1771,1),$D1771="7th Floor", "0"&amp;LEFT($D1771,1),$D1771="8th Floor", "0"&amp;LEFT($D1771,1),$D1771="9th Floor", "0"&amp;LEFT($D1771,1),$D1771="10th Floor", LEFT($D1771,2),$D1771="11th Floor", LEFT($D1771,2),$D1771="12th Floor", LEFT($D1771,2),$D1771="13th Floor", LEFT($D1771,2), $D1771="Lower Ground", LEFT($D1771)&amp;IF(ISNUMBER(FIND(" ",$D1771)),MID($D1771,FIND(" ",$D1771)+1,1),"")&amp;IF(ISNUMBER(FIND(" ",$D1771,FIND(" ",$D1771)+1)),MID($D1771,FIND(" ",$D1771,FIND(" ",$D1771)+1)+1,1),""),$D1771="Upper Ground", LEFT($D1771)&amp;IF(ISNUMBER(FIND(" ",$D1771)),MID($D1771,FIND(" ",$D1771)+1,1),"")&amp;IF(ISNUMBER(FIND(" ",$D1771,FIND(" ",$D1771)+1)),MID($D1771,FIND(" ",$D1771,FIND(" ",$D1771)+1)+1,1),"")),".0",$E1771), " ")</f>
        <v xml:space="preserve"> </v>
      </c>
      <c r="G1771" s="144"/>
      <c r="H1771" s="144"/>
      <c r="I1771" s="144"/>
      <c r="J1771" s="144"/>
      <c r="K1771" s="144"/>
      <c r="L1771" s="149" t="str" cm="1">
        <f t="array" ref="L1771">_xlfn.IFNA(
_xlfn.IFS(
AND($F1771=" ",$G1771=" ",$H1771=" "),"Please update all three: Surveyor Room Reference, Establishment Room Reference and Establishment Room Name",
AND(OR($I1771="General",$I1771="Open plan/ semi-open general",$I1771="Fitted",$I1771="Light practical (science)",$I1771="Light practical (other)",$I1771="Heavy practical (workshops)",$I1771="Heavy practical (clean)",$I1771="Large",$I1771="Storage"),$J1771=0,$K1771=0),"Please update Net Area or Non-net Area",
AND($B1771&lt;&gt;"OUT",$J1771=0,$I1771&lt;&gt;"Non-net",$M1771="85% Circulation"),"Net area not recorded for spaces with 85% circulation unusable type",
AND(OR($I1771="General",$I1771="Open plan/ semi-open general",$I1771="Fitted",$I1771="Light practical (science)",$I1771="Light practical (other)",$I1771="Heavy practical (workshops)",$I1771="Heavy practical (clean)",$I1771="Large",$I1771="Storage"),OR($J1771=0,ISBLANK($J1771))),"Net area not recorded in net spaces",
AND(OR($I1771="Non-net",$I1771="Outdoor space"),$J1771&gt;0),"Net Area Recorded in Non-net space",
AND($I1771="General",$J1771&gt;90),"This general space is over 90m2, please ensure that this space is entered as separate spaces if it usually used as separate spaces",
AND($I1771="Open plan/ semi-open general",$J1771&lt;27),"Open plan general space under 27m2",
AND(OR($K1771=0,ISBLANK($K1771)), $I1771="Non-net"),"Non-net area not recorded in non-net space"
),
" ")</f>
        <v xml:space="preserve"> </v>
      </c>
      <c r="M1771" s="144"/>
      <c r="N1771" s="144"/>
      <c r="O1771" s="144"/>
      <c r="P1771" s="144"/>
      <c r="Q1771" s="144"/>
      <c r="R1771" s="171"/>
      <c r="S1771" s="147">
        <f>NCA_Calculations!$P$1783</f>
        <v>0</v>
      </c>
      <c r="T1771" s="147">
        <f>NCA_Calculations!$Q$1783</f>
        <v>0</v>
      </c>
      <c r="U1771" s="144"/>
      <c r="V1771" s="144"/>
      <c r="W1771" s="149" t="str" cm="1">
        <f t="array" ref="W1771">_xlfn.IFNA(
_xlfn.IFS(
ISBLANK($U1771),"Missing space use.",
AND('Establishment details'!$C$14="Secondary",$V1771="Classbase"),"Invalid Status type",
AND(OR( $V1771="Classbase", $V1771="Teaching", $V1771="Early years",$V1771="SEND resourced"), NOT(ISBLANK($M1771))),"Space with status type and unusable type.",
AND($V1771= "Classbase",'Establishment details'!$C$22&gt;=10), "Classbase status is only valid in schools with a primary element.",
AND($I1771= "Large",$N1771 &gt; 3.5), "Large rooms with less than 3.5m height.",
AND(OR($V1771="Light practical (science)",$V1771="Light practical (science)",$V1771="Heavy practical (workshops)", $V1771="Heavy practical (clean)"), OR($O1771=0,ISBLANK($O1771))),"Missing sinks count for light and heavy practical spaces.",
AND($M1771 = "Other",ISBLANK($R1771)), "Invalid unusable type / missing note for other unusable type."
),
" ")</f>
        <v>Missing space use.</v>
      </c>
    </row>
    <row r="1772" spans="2:23" ht="15.75" x14ac:dyDescent="0.25">
      <c r="B1772" s="143"/>
      <c r="C1772" s="144"/>
      <c r="D1772" s="144"/>
      <c r="E1772" s="144"/>
      <c r="F1772" s="147" t="str" cm="1">
        <f t="array" ref="F1772">_xlfn.IFNA(CONCATENATE(_xlfn.IFS($D1772="Mezzanine",LEFT($D1772,1), $D1772="Ground Floor",LEFT($D1772,1),$D1772="Basment ",LEFT($D1772,1), $D1772="1st Floor", "0"&amp;LEFT($D1772,1), $D1772="2nd Floor", "0"&amp;LEFT($D1772,1), $D1772="3rd Floor", "0"&amp;LEFT($D1772,1), $D1772="4th Floor", "0"&amp;LEFT($D1772,1), $D1772="5th Floor", "0"&amp;LEFT($D1772,1), $D1772="6th Floor", "0"&amp;LEFT($D1772,1),$D1772="7th Floor", "0"&amp;LEFT($D1772,1),$D1772="8th Floor", "0"&amp;LEFT($D1772,1),$D1772="9th Floor", "0"&amp;LEFT($D1772,1),$D1772="10th Floor", LEFT($D1772,2),$D1772="11th Floor", LEFT($D1772,2),$D1772="12th Floor", LEFT($D1772,2),$D1772="13th Floor", LEFT($D1772,2), $D1772="Lower Ground", LEFT($D1772)&amp;IF(ISNUMBER(FIND(" ",$D1772)),MID($D1772,FIND(" ",$D1772)+1,1),"")&amp;IF(ISNUMBER(FIND(" ",$D1772,FIND(" ",$D1772)+1)),MID($D1772,FIND(" ",$D1772,FIND(" ",$D1772)+1)+1,1),""),$D1772="Upper Ground", LEFT($D1772)&amp;IF(ISNUMBER(FIND(" ",$D1772)),MID($D1772,FIND(" ",$D1772)+1,1),"")&amp;IF(ISNUMBER(FIND(" ",$D1772,FIND(" ",$D1772)+1)),MID($D1772,FIND(" ",$D1772,FIND(" ",$D1772)+1)+1,1),"")),".0",$E1772), " ")</f>
        <v xml:space="preserve"> </v>
      </c>
      <c r="G1772" s="144"/>
      <c r="H1772" s="144"/>
      <c r="I1772" s="144"/>
      <c r="J1772" s="144"/>
      <c r="K1772" s="144"/>
      <c r="L1772" s="149" t="str" cm="1">
        <f t="array" ref="L1772">_xlfn.IFNA(
_xlfn.IFS(
AND($F1772=" ",$G1772=" ",$H1772=" "),"Please update all three: Surveyor Room Reference, Establishment Room Reference and Establishment Room Name",
AND(OR($I1772="General",$I1772="Open plan/ semi-open general",$I1772="Fitted",$I1772="Light practical (science)",$I1772="Light practical (other)",$I1772="Heavy practical (workshops)",$I1772="Heavy practical (clean)",$I1772="Large",$I1772="Storage"),$J1772=0,$K1772=0),"Please update Net Area or Non-net Area",
AND($B1772&lt;&gt;"OUT",$J1772=0,$I1772&lt;&gt;"Non-net",$M1772="85% Circulation"),"Net area not recorded for spaces with 85% circulation unusable type",
AND(OR($I1772="General",$I1772="Open plan/ semi-open general",$I1772="Fitted",$I1772="Light practical (science)",$I1772="Light practical (other)",$I1772="Heavy practical (workshops)",$I1772="Heavy practical (clean)",$I1772="Large",$I1772="Storage"),OR($J1772=0,ISBLANK($J1772))),"Net area not recorded in net spaces",
AND(OR($I1772="Non-net",$I1772="Outdoor space"),$J1772&gt;0),"Net Area Recorded in Non-net space",
AND($I1772="General",$J1772&gt;90),"This general space is over 90m2, please ensure that this space is entered as separate spaces if it usually used as separate spaces",
AND($I1772="Open plan/ semi-open general",$J1772&lt;27),"Open plan general space under 27m2",
AND(OR($K1772=0,ISBLANK($K1772)), $I1772="Non-net"),"Non-net area not recorded in non-net space"
),
" ")</f>
        <v xml:space="preserve"> </v>
      </c>
      <c r="M1772" s="144"/>
      <c r="N1772" s="144"/>
      <c r="O1772" s="144"/>
      <c r="P1772" s="144"/>
      <c r="Q1772" s="144"/>
      <c r="R1772" s="171"/>
      <c r="S1772" s="147">
        <f>NCA_Calculations!$P$1784</f>
        <v>0</v>
      </c>
      <c r="T1772" s="147">
        <f>NCA_Calculations!$Q$1784</f>
        <v>0</v>
      </c>
      <c r="U1772" s="144"/>
      <c r="V1772" s="144"/>
      <c r="W1772" s="149" t="str" cm="1">
        <f t="array" ref="W1772">_xlfn.IFNA(
_xlfn.IFS(
ISBLANK($U1772),"Missing space use.",
AND('Establishment details'!$C$14="Secondary",$V1772="Classbase"),"Invalid Status type",
AND(OR( $V1772="Classbase", $V1772="Teaching", $V1772="Early years",$V1772="SEND resourced"), NOT(ISBLANK($M1772))),"Space with status type and unusable type.",
AND($V1772= "Classbase",'Establishment details'!$C$22&gt;=10), "Classbase status is only valid in schools with a primary element.",
AND($I1772= "Large",$N1772 &gt; 3.5), "Large rooms with less than 3.5m height.",
AND(OR($V1772="Light practical (science)",$V1772="Light practical (science)",$V1772="Heavy practical (workshops)", $V1772="Heavy practical (clean)"), OR($O1772=0,ISBLANK($O1772))),"Missing sinks count for light and heavy practical spaces.",
AND($M1772 = "Other",ISBLANK($R1772)), "Invalid unusable type / missing note for other unusable type."
),
" ")</f>
        <v>Missing space use.</v>
      </c>
    </row>
    <row r="1773" spans="2:23" ht="15.75" x14ac:dyDescent="0.25">
      <c r="B1773" s="143"/>
      <c r="C1773" s="144"/>
      <c r="D1773" s="144"/>
      <c r="E1773" s="144"/>
      <c r="F1773" s="147" t="str" cm="1">
        <f t="array" ref="F1773">_xlfn.IFNA(CONCATENATE(_xlfn.IFS($D1773="Mezzanine",LEFT($D1773,1), $D1773="Ground Floor",LEFT($D1773,1),$D1773="Basment ",LEFT($D1773,1), $D1773="1st Floor", "0"&amp;LEFT($D1773,1), $D1773="2nd Floor", "0"&amp;LEFT($D1773,1), $D1773="3rd Floor", "0"&amp;LEFT($D1773,1), $D1773="4th Floor", "0"&amp;LEFT($D1773,1), $D1773="5th Floor", "0"&amp;LEFT($D1773,1), $D1773="6th Floor", "0"&amp;LEFT($D1773,1),$D1773="7th Floor", "0"&amp;LEFT($D1773,1),$D1773="8th Floor", "0"&amp;LEFT($D1773,1),$D1773="9th Floor", "0"&amp;LEFT($D1773,1),$D1773="10th Floor", LEFT($D1773,2),$D1773="11th Floor", LEFT($D1773,2),$D1773="12th Floor", LEFT($D1773,2),$D1773="13th Floor", LEFT($D1773,2), $D1773="Lower Ground", LEFT($D1773)&amp;IF(ISNUMBER(FIND(" ",$D1773)),MID($D1773,FIND(" ",$D1773)+1,1),"")&amp;IF(ISNUMBER(FIND(" ",$D1773,FIND(" ",$D1773)+1)),MID($D1773,FIND(" ",$D1773,FIND(" ",$D1773)+1)+1,1),""),$D1773="Upper Ground", LEFT($D1773)&amp;IF(ISNUMBER(FIND(" ",$D1773)),MID($D1773,FIND(" ",$D1773)+1,1),"")&amp;IF(ISNUMBER(FIND(" ",$D1773,FIND(" ",$D1773)+1)),MID($D1773,FIND(" ",$D1773,FIND(" ",$D1773)+1)+1,1),"")),".0",$E1773), " ")</f>
        <v xml:space="preserve"> </v>
      </c>
      <c r="G1773" s="144"/>
      <c r="H1773" s="144"/>
      <c r="I1773" s="144"/>
      <c r="J1773" s="144"/>
      <c r="K1773" s="144"/>
      <c r="L1773" s="149" t="str" cm="1">
        <f t="array" ref="L1773">_xlfn.IFNA(
_xlfn.IFS(
AND($F1773=" ",$G1773=" ",$H1773=" "),"Please update all three: Surveyor Room Reference, Establishment Room Reference and Establishment Room Name",
AND(OR($I1773="General",$I1773="Open plan/ semi-open general",$I1773="Fitted",$I1773="Light practical (science)",$I1773="Light practical (other)",$I1773="Heavy practical (workshops)",$I1773="Heavy practical (clean)",$I1773="Large",$I1773="Storage"),$J1773=0,$K1773=0),"Please update Net Area or Non-net Area",
AND($B1773&lt;&gt;"OUT",$J1773=0,$I1773&lt;&gt;"Non-net",$M1773="85% Circulation"),"Net area not recorded for spaces with 85% circulation unusable type",
AND(OR($I1773="General",$I1773="Open plan/ semi-open general",$I1773="Fitted",$I1773="Light practical (science)",$I1773="Light practical (other)",$I1773="Heavy practical (workshops)",$I1773="Heavy practical (clean)",$I1773="Large",$I1773="Storage"),OR($J1773=0,ISBLANK($J1773))),"Net area not recorded in net spaces",
AND(OR($I1773="Non-net",$I1773="Outdoor space"),$J1773&gt;0),"Net Area Recorded in Non-net space",
AND($I1773="General",$J1773&gt;90),"This general space is over 90m2, please ensure that this space is entered as separate spaces if it usually used as separate spaces",
AND($I1773="Open plan/ semi-open general",$J1773&lt;27),"Open plan general space under 27m2",
AND(OR($K1773=0,ISBLANK($K1773)), $I1773="Non-net"),"Non-net area not recorded in non-net space"
),
" ")</f>
        <v xml:space="preserve"> </v>
      </c>
      <c r="M1773" s="144"/>
      <c r="N1773" s="144"/>
      <c r="O1773" s="144"/>
      <c r="P1773" s="144"/>
      <c r="Q1773" s="144"/>
      <c r="R1773" s="171"/>
      <c r="S1773" s="147">
        <f>NCA_Calculations!$P$1785</f>
        <v>0</v>
      </c>
      <c r="T1773" s="147">
        <f>NCA_Calculations!$Q$1785</f>
        <v>0</v>
      </c>
      <c r="U1773" s="144"/>
      <c r="V1773" s="144"/>
      <c r="W1773" s="149" t="str" cm="1">
        <f t="array" ref="W1773">_xlfn.IFNA(
_xlfn.IFS(
ISBLANK($U1773),"Missing space use.",
AND('Establishment details'!$C$14="Secondary",$V1773="Classbase"),"Invalid Status type",
AND(OR( $V1773="Classbase", $V1773="Teaching", $V1773="Early years",$V1773="SEND resourced"), NOT(ISBLANK($M1773))),"Space with status type and unusable type.",
AND($V1773= "Classbase",'Establishment details'!$C$22&gt;=10), "Classbase status is only valid in schools with a primary element.",
AND($I1773= "Large",$N1773 &gt; 3.5), "Large rooms with less than 3.5m height.",
AND(OR($V1773="Light practical (science)",$V1773="Light practical (science)",$V1773="Heavy practical (workshops)", $V1773="Heavy practical (clean)"), OR($O1773=0,ISBLANK($O1773))),"Missing sinks count for light and heavy practical spaces.",
AND($M1773 = "Other",ISBLANK($R1773)), "Invalid unusable type / missing note for other unusable type."
),
" ")</f>
        <v>Missing space use.</v>
      </c>
    </row>
    <row r="1774" spans="2:23" ht="15.75" x14ac:dyDescent="0.25">
      <c r="B1774" s="143"/>
      <c r="C1774" s="144"/>
      <c r="D1774" s="144"/>
      <c r="E1774" s="144"/>
      <c r="F1774" s="147" t="str" cm="1">
        <f t="array" ref="F1774">_xlfn.IFNA(CONCATENATE(_xlfn.IFS($D1774="Mezzanine",LEFT($D1774,1), $D1774="Ground Floor",LEFT($D1774,1),$D1774="Basment ",LEFT($D1774,1), $D1774="1st Floor", "0"&amp;LEFT($D1774,1), $D1774="2nd Floor", "0"&amp;LEFT($D1774,1), $D1774="3rd Floor", "0"&amp;LEFT($D1774,1), $D1774="4th Floor", "0"&amp;LEFT($D1774,1), $D1774="5th Floor", "0"&amp;LEFT($D1774,1), $D1774="6th Floor", "0"&amp;LEFT($D1774,1),$D1774="7th Floor", "0"&amp;LEFT($D1774,1),$D1774="8th Floor", "0"&amp;LEFT($D1774,1),$D1774="9th Floor", "0"&amp;LEFT($D1774,1),$D1774="10th Floor", LEFT($D1774,2),$D1774="11th Floor", LEFT($D1774,2),$D1774="12th Floor", LEFT($D1774,2),$D1774="13th Floor", LEFT($D1774,2), $D1774="Lower Ground", LEFT($D1774)&amp;IF(ISNUMBER(FIND(" ",$D1774)),MID($D1774,FIND(" ",$D1774)+1,1),"")&amp;IF(ISNUMBER(FIND(" ",$D1774,FIND(" ",$D1774)+1)),MID($D1774,FIND(" ",$D1774,FIND(" ",$D1774)+1)+1,1),""),$D1774="Upper Ground", LEFT($D1774)&amp;IF(ISNUMBER(FIND(" ",$D1774)),MID($D1774,FIND(" ",$D1774)+1,1),"")&amp;IF(ISNUMBER(FIND(" ",$D1774,FIND(" ",$D1774)+1)),MID($D1774,FIND(" ",$D1774,FIND(" ",$D1774)+1)+1,1),"")),".0",$E1774), " ")</f>
        <v xml:space="preserve"> </v>
      </c>
      <c r="G1774" s="144"/>
      <c r="H1774" s="144"/>
      <c r="I1774" s="144"/>
      <c r="J1774" s="144"/>
      <c r="K1774" s="144"/>
      <c r="L1774" s="149" t="str" cm="1">
        <f t="array" ref="L1774">_xlfn.IFNA(
_xlfn.IFS(
AND($F1774=" ",$G1774=" ",$H1774=" "),"Please update all three: Surveyor Room Reference, Establishment Room Reference and Establishment Room Name",
AND(OR($I1774="General",$I1774="Open plan/ semi-open general",$I1774="Fitted",$I1774="Light practical (science)",$I1774="Light practical (other)",$I1774="Heavy practical (workshops)",$I1774="Heavy practical (clean)",$I1774="Large",$I1774="Storage"),$J1774=0,$K1774=0),"Please update Net Area or Non-net Area",
AND($B1774&lt;&gt;"OUT",$J1774=0,$I1774&lt;&gt;"Non-net",$M1774="85% Circulation"),"Net area not recorded for spaces with 85% circulation unusable type",
AND(OR($I1774="General",$I1774="Open plan/ semi-open general",$I1774="Fitted",$I1774="Light practical (science)",$I1774="Light practical (other)",$I1774="Heavy practical (workshops)",$I1774="Heavy practical (clean)",$I1774="Large",$I1774="Storage"),OR($J1774=0,ISBLANK($J1774))),"Net area not recorded in net spaces",
AND(OR($I1774="Non-net",$I1774="Outdoor space"),$J1774&gt;0),"Net Area Recorded in Non-net space",
AND($I1774="General",$J1774&gt;90),"This general space is over 90m2, please ensure that this space is entered as separate spaces if it usually used as separate spaces",
AND($I1774="Open plan/ semi-open general",$J1774&lt;27),"Open plan general space under 27m2",
AND(OR($K1774=0,ISBLANK($K1774)), $I1774="Non-net"),"Non-net area not recorded in non-net space"
),
" ")</f>
        <v xml:space="preserve"> </v>
      </c>
      <c r="M1774" s="144"/>
      <c r="N1774" s="144"/>
      <c r="O1774" s="144"/>
      <c r="P1774" s="144"/>
      <c r="Q1774" s="144"/>
      <c r="R1774" s="171"/>
      <c r="S1774" s="147">
        <f>NCA_Calculations!$P$1786</f>
        <v>0</v>
      </c>
      <c r="T1774" s="147">
        <f>NCA_Calculations!$Q$1786</f>
        <v>0</v>
      </c>
      <c r="U1774" s="144"/>
      <c r="V1774" s="144"/>
      <c r="W1774" s="149" t="str" cm="1">
        <f t="array" ref="W1774">_xlfn.IFNA(
_xlfn.IFS(
ISBLANK($U1774),"Missing space use.",
AND('Establishment details'!$C$14="Secondary",$V1774="Classbase"),"Invalid Status type",
AND(OR( $V1774="Classbase", $V1774="Teaching", $V1774="Early years",$V1774="SEND resourced"), NOT(ISBLANK($M1774))),"Space with status type and unusable type.",
AND($V1774= "Classbase",'Establishment details'!$C$22&gt;=10), "Classbase status is only valid in schools with a primary element.",
AND($I1774= "Large",$N1774 &gt; 3.5), "Large rooms with less than 3.5m height.",
AND(OR($V1774="Light practical (science)",$V1774="Light practical (science)",$V1774="Heavy practical (workshops)", $V1774="Heavy practical (clean)"), OR($O1774=0,ISBLANK($O1774))),"Missing sinks count for light and heavy practical spaces.",
AND($M1774 = "Other",ISBLANK($R1774)), "Invalid unusable type / missing note for other unusable type."
),
" ")</f>
        <v>Missing space use.</v>
      </c>
    </row>
    <row r="1775" spans="2:23" ht="15.75" x14ac:dyDescent="0.25">
      <c r="B1775" s="143"/>
      <c r="C1775" s="144"/>
      <c r="D1775" s="144"/>
      <c r="E1775" s="144"/>
      <c r="F1775" s="147" t="str" cm="1">
        <f t="array" ref="F1775">_xlfn.IFNA(CONCATENATE(_xlfn.IFS($D1775="Mezzanine",LEFT($D1775,1), $D1775="Ground Floor",LEFT($D1775,1),$D1775="Basment ",LEFT($D1775,1), $D1775="1st Floor", "0"&amp;LEFT($D1775,1), $D1775="2nd Floor", "0"&amp;LEFT($D1775,1), $D1775="3rd Floor", "0"&amp;LEFT($D1775,1), $D1775="4th Floor", "0"&amp;LEFT($D1775,1), $D1775="5th Floor", "0"&amp;LEFT($D1775,1), $D1775="6th Floor", "0"&amp;LEFT($D1775,1),$D1775="7th Floor", "0"&amp;LEFT($D1775,1),$D1775="8th Floor", "0"&amp;LEFT($D1775,1),$D1775="9th Floor", "0"&amp;LEFT($D1775,1),$D1775="10th Floor", LEFT($D1775,2),$D1775="11th Floor", LEFT($D1775,2),$D1775="12th Floor", LEFT($D1775,2),$D1775="13th Floor", LEFT($D1775,2), $D1775="Lower Ground", LEFT($D1775)&amp;IF(ISNUMBER(FIND(" ",$D1775)),MID($D1775,FIND(" ",$D1775)+1,1),"")&amp;IF(ISNUMBER(FIND(" ",$D1775,FIND(" ",$D1775)+1)),MID($D1775,FIND(" ",$D1775,FIND(" ",$D1775)+1)+1,1),""),$D1775="Upper Ground", LEFT($D1775)&amp;IF(ISNUMBER(FIND(" ",$D1775)),MID($D1775,FIND(" ",$D1775)+1,1),"")&amp;IF(ISNUMBER(FIND(" ",$D1775,FIND(" ",$D1775)+1)),MID($D1775,FIND(" ",$D1775,FIND(" ",$D1775)+1)+1,1),"")),".0",$E1775), " ")</f>
        <v xml:space="preserve"> </v>
      </c>
      <c r="G1775" s="144"/>
      <c r="H1775" s="144"/>
      <c r="I1775" s="144"/>
      <c r="J1775" s="144"/>
      <c r="K1775" s="144"/>
      <c r="L1775" s="149" t="str" cm="1">
        <f t="array" ref="L1775">_xlfn.IFNA(
_xlfn.IFS(
AND($F1775=" ",$G1775=" ",$H1775=" "),"Please update all three: Surveyor Room Reference, Establishment Room Reference and Establishment Room Name",
AND(OR($I1775="General",$I1775="Open plan/ semi-open general",$I1775="Fitted",$I1775="Light practical (science)",$I1775="Light practical (other)",$I1775="Heavy practical (workshops)",$I1775="Heavy practical (clean)",$I1775="Large",$I1775="Storage"),$J1775=0,$K1775=0),"Please update Net Area or Non-net Area",
AND($B1775&lt;&gt;"OUT",$J1775=0,$I1775&lt;&gt;"Non-net",$M1775="85% Circulation"),"Net area not recorded for spaces with 85% circulation unusable type",
AND(OR($I1775="General",$I1775="Open plan/ semi-open general",$I1775="Fitted",$I1775="Light practical (science)",$I1775="Light practical (other)",$I1775="Heavy practical (workshops)",$I1775="Heavy practical (clean)",$I1775="Large",$I1775="Storage"),OR($J1775=0,ISBLANK($J1775))),"Net area not recorded in net spaces",
AND(OR($I1775="Non-net",$I1775="Outdoor space"),$J1775&gt;0),"Net Area Recorded in Non-net space",
AND($I1775="General",$J1775&gt;90),"This general space is over 90m2, please ensure that this space is entered as separate spaces if it usually used as separate spaces",
AND($I1775="Open plan/ semi-open general",$J1775&lt;27),"Open plan general space under 27m2",
AND(OR($K1775=0,ISBLANK($K1775)), $I1775="Non-net"),"Non-net area not recorded in non-net space"
),
" ")</f>
        <v xml:space="preserve"> </v>
      </c>
      <c r="M1775" s="144"/>
      <c r="N1775" s="144"/>
      <c r="O1775" s="144"/>
      <c r="P1775" s="144"/>
      <c r="Q1775" s="144"/>
      <c r="R1775" s="171"/>
      <c r="S1775" s="147">
        <f>NCA_Calculations!$P$1787</f>
        <v>0</v>
      </c>
      <c r="T1775" s="147">
        <f>NCA_Calculations!$Q$1787</f>
        <v>0</v>
      </c>
      <c r="U1775" s="144"/>
      <c r="V1775" s="144"/>
      <c r="W1775" s="149" t="str" cm="1">
        <f t="array" ref="W1775">_xlfn.IFNA(
_xlfn.IFS(
ISBLANK($U1775),"Missing space use.",
AND('Establishment details'!$C$14="Secondary",$V1775="Classbase"),"Invalid Status type",
AND(OR( $V1775="Classbase", $V1775="Teaching", $V1775="Early years",$V1775="SEND resourced"), NOT(ISBLANK($M1775))),"Space with status type and unusable type.",
AND($V1775= "Classbase",'Establishment details'!$C$22&gt;=10), "Classbase status is only valid in schools with a primary element.",
AND($I1775= "Large",$N1775 &gt; 3.5), "Large rooms with less than 3.5m height.",
AND(OR($V1775="Light practical (science)",$V1775="Light practical (science)",$V1775="Heavy practical (workshops)", $V1775="Heavy practical (clean)"), OR($O1775=0,ISBLANK($O1775))),"Missing sinks count for light and heavy practical spaces.",
AND($M1775 = "Other",ISBLANK($R1775)), "Invalid unusable type / missing note for other unusable type."
),
" ")</f>
        <v>Missing space use.</v>
      </c>
    </row>
    <row r="1776" spans="2:23" ht="15.75" x14ac:dyDescent="0.25">
      <c r="B1776" s="143"/>
      <c r="C1776" s="144"/>
      <c r="D1776" s="144"/>
      <c r="E1776" s="144"/>
      <c r="F1776" s="147" t="str" cm="1">
        <f t="array" ref="F1776">_xlfn.IFNA(CONCATENATE(_xlfn.IFS($D1776="Mezzanine",LEFT($D1776,1), $D1776="Ground Floor",LEFT($D1776,1),$D1776="Basment ",LEFT($D1776,1), $D1776="1st Floor", "0"&amp;LEFT($D1776,1), $D1776="2nd Floor", "0"&amp;LEFT($D1776,1), $D1776="3rd Floor", "0"&amp;LEFT($D1776,1), $D1776="4th Floor", "0"&amp;LEFT($D1776,1), $D1776="5th Floor", "0"&amp;LEFT($D1776,1), $D1776="6th Floor", "0"&amp;LEFT($D1776,1),$D1776="7th Floor", "0"&amp;LEFT($D1776,1),$D1776="8th Floor", "0"&amp;LEFT($D1776,1),$D1776="9th Floor", "0"&amp;LEFT($D1776,1),$D1776="10th Floor", LEFT($D1776,2),$D1776="11th Floor", LEFT($D1776,2),$D1776="12th Floor", LEFT($D1776,2),$D1776="13th Floor", LEFT($D1776,2), $D1776="Lower Ground", LEFT($D1776)&amp;IF(ISNUMBER(FIND(" ",$D1776)),MID($D1776,FIND(" ",$D1776)+1,1),"")&amp;IF(ISNUMBER(FIND(" ",$D1776,FIND(" ",$D1776)+1)),MID($D1776,FIND(" ",$D1776,FIND(" ",$D1776)+1)+1,1),""),$D1776="Upper Ground", LEFT($D1776)&amp;IF(ISNUMBER(FIND(" ",$D1776)),MID($D1776,FIND(" ",$D1776)+1,1),"")&amp;IF(ISNUMBER(FIND(" ",$D1776,FIND(" ",$D1776)+1)),MID($D1776,FIND(" ",$D1776,FIND(" ",$D1776)+1)+1,1),"")),".0",$E1776), " ")</f>
        <v xml:space="preserve"> </v>
      </c>
      <c r="G1776" s="144"/>
      <c r="H1776" s="144"/>
      <c r="I1776" s="144"/>
      <c r="J1776" s="144"/>
      <c r="K1776" s="144"/>
      <c r="L1776" s="149" t="str" cm="1">
        <f t="array" ref="L1776">_xlfn.IFNA(
_xlfn.IFS(
AND($F1776=" ",$G1776=" ",$H1776=" "),"Please update all three: Surveyor Room Reference, Establishment Room Reference and Establishment Room Name",
AND(OR($I1776="General",$I1776="Open plan/ semi-open general",$I1776="Fitted",$I1776="Light practical (science)",$I1776="Light practical (other)",$I1776="Heavy practical (workshops)",$I1776="Heavy practical (clean)",$I1776="Large",$I1776="Storage"),$J1776=0,$K1776=0),"Please update Net Area or Non-net Area",
AND($B1776&lt;&gt;"OUT",$J1776=0,$I1776&lt;&gt;"Non-net",$M1776="85% Circulation"),"Net area not recorded for spaces with 85% circulation unusable type",
AND(OR($I1776="General",$I1776="Open plan/ semi-open general",$I1776="Fitted",$I1776="Light practical (science)",$I1776="Light practical (other)",$I1776="Heavy practical (workshops)",$I1776="Heavy practical (clean)",$I1776="Large",$I1776="Storage"),OR($J1776=0,ISBLANK($J1776))),"Net area not recorded in net spaces",
AND(OR($I1776="Non-net",$I1776="Outdoor space"),$J1776&gt;0),"Net Area Recorded in Non-net space",
AND($I1776="General",$J1776&gt;90),"This general space is over 90m2, please ensure that this space is entered as separate spaces if it usually used as separate spaces",
AND($I1776="Open plan/ semi-open general",$J1776&lt;27),"Open plan general space under 27m2",
AND(OR($K1776=0,ISBLANK($K1776)), $I1776="Non-net"),"Non-net area not recorded in non-net space"
),
" ")</f>
        <v xml:space="preserve"> </v>
      </c>
      <c r="M1776" s="144"/>
      <c r="N1776" s="144"/>
      <c r="O1776" s="144"/>
      <c r="P1776" s="144"/>
      <c r="Q1776" s="144"/>
      <c r="R1776" s="171"/>
      <c r="S1776" s="147">
        <f>NCA_Calculations!$P$1788</f>
        <v>0</v>
      </c>
      <c r="T1776" s="147">
        <f>NCA_Calculations!$Q$1788</f>
        <v>0</v>
      </c>
      <c r="U1776" s="144"/>
      <c r="V1776" s="144"/>
      <c r="W1776" s="149" t="str" cm="1">
        <f t="array" ref="W1776">_xlfn.IFNA(
_xlfn.IFS(
ISBLANK($U1776),"Missing space use.",
AND('Establishment details'!$C$14="Secondary",$V1776="Classbase"),"Invalid Status type",
AND(OR( $V1776="Classbase", $V1776="Teaching", $V1776="Early years",$V1776="SEND resourced"), NOT(ISBLANK($M1776))),"Space with status type and unusable type.",
AND($V1776= "Classbase",'Establishment details'!$C$22&gt;=10), "Classbase status is only valid in schools with a primary element.",
AND($I1776= "Large",$N1776 &gt; 3.5), "Large rooms with less than 3.5m height.",
AND(OR($V1776="Light practical (science)",$V1776="Light practical (science)",$V1776="Heavy practical (workshops)", $V1776="Heavy practical (clean)"), OR($O1776=0,ISBLANK($O1776))),"Missing sinks count for light and heavy practical spaces.",
AND($M1776 = "Other",ISBLANK($R1776)), "Invalid unusable type / missing note for other unusable type."
),
" ")</f>
        <v>Missing space use.</v>
      </c>
    </row>
    <row r="1777" spans="2:23" ht="15.75" x14ac:dyDescent="0.25">
      <c r="B1777" s="143"/>
      <c r="C1777" s="144"/>
      <c r="D1777" s="144"/>
      <c r="E1777" s="144"/>
      <c r="F1777" s="147" t="str" cm="1">
        <f t="array" ref="F1777">_xlfn.IFNA(CONCATENATE(_xlfn.IFS($D1777="Mezzanine",LEFT($D1777,1), $D1777="Ground Floor",LEFT($D1777,1),$D1777="Basment ",LEFT($D1777,1), $D1777="1st Floor", "0"&amp;LEFT($D1777,1), $D1777="2nd Floor", "0"&amp;LEFT($D1777,1), $D1777="3rd Floor", "0"&amp;LEFT($D1777,1), $D1777="4th Floor", "0"&amp;LEFT($D1777,1), $D1777="5th Floor", "0"&amp;LEFT($D1777,1), $D1777="6th Floor", "0"&amp;LEFT($D1777,1),$D1777="7th Floor", "0"&amp;LEFT($D1777,1),$D1777="8th Floor", "0"&amp;LEFT($D1777,1),$D1777="9th Floor", "0"&amp;LEFT($D1777,1),$D1777="10th Floor", LEFT($D1777,2),$D1777="11th Floor", LEFT($D1777,2),$D1777="12th Floor", LEFT($D1777,2),$D1777="13th Floor", LEFT($D1777,2), $D1777="Lower Ground", LEFT($D1777)&amp;IF(ISNUMBER(FIND(" ",$D1777)),MID($D1777,FIND(" ",$D1777)+1,1),"")&amp;IF(ISNUMBER(FIND(" ",$D1777,FIND(" ",$D1777)+1)),MID($D1777,FIND(" ",$D1777,FIND(" ",$D1777)+1)+1,1),""),$D1777="Upper Ground", LEFT($D1777)&amp;IF(ISNUMBER(FIND(" ",$D1777)),MID($D1777,FIND(" ",$D1777)+1,1),"")&amp;IF(ISNUMBER(FIND(" ",$D1777,FIND(" ",$D1777)+1)),MID($D1777,FIND(" ",$D1777,FIND(" ",$D1777)+1)+1,1),"")),".0",$E1777), " ")</f>
        <v xml:space="preserve"> </v>
      </c>
      <c r="G1777" s="144"/>
      <c r="H1777" s="144"/>
      <c r="I1777" s="144"/>
      <c r="J1777" s="144"/>
      <c r="K1777" s="144"/>
      <c r="L1777" s="149" t="str" cm="1">
        <f t="array" ref="L1777">_xlfn.IFNA(
_xlfn.IFS(
AND($F1777=" ",$G1777=" ",$H1777=" "),"Please update all three: Surveyor Room Reference, Establishment Room Reference and Establishment Room Name",
AND(OR($I1777="General",$I1777="Open plan/ semi-open general",$I1777="Fitted",$I1777="Light practical (science)",$I1777="Light practical (other)",$I1777="Heavy practical (workshops)",$I1777="Heavy practical (clean)",$I1777="Large",$I1777="Storage"),$J1777=0,$K1777=0),"Please update Net Area or Non-net Area",
AND($B1777&lt;&gt;"OUT",$J1777=0,$I1777&lt;&gt;"Non-net",$M1777="85% Circulation"),"Net area not recorded for spaces with 85% circulation unusable type",
AND(OR($I1777="General",$I1777="Open plan/ semi-open general",$I1777="Fitted",$I1777="Light practical (science)",$I1777="Light practical (other)",$I1777="Heavy practical (workshops)",$I1777="Heavy practical (clean)",$I1777="Large",$I1777="Storage"),OR($J1777=0,ISBLANK($J1777))),"Net area not recorded in net spaces",
AND(OR($I1777="Non-net",$I1777="Outdoor space"),$J1777&gt;0),"Net Area Recorded in Non-net space",
AND($I1777="General",$J1777&gt;90),"This general space is over 90m2, please ensure that this space is entered as separate spaces if it usually used as separate spaces",
AND($I1777="Open plan/ semi-open general",$J1777&lt;27),"Open plan general space under 27m2",
AND(OR($K1777=0,ISBLANK($K1777)), $I1777="Non-net"),"Non-net area not recorded in non-net space"
),
" ")</f>
        <v xml:space="preserve"> </v>
      </c>
      <c r="M1777" s="144"/>
      <c r="N1777" s="144"/>
      <c r="O1777" s="144"/>
      <c r="P1777" s="144"/>
      <c r="Q1777" s="144"/>
      <c r="R1777" s="171"/>
      <c r="S1777" s="147">
        <f>NCA_Calculations!$P$1789</f>
        <v>0</v>
      </c>
      <c r="T1777" s="147">
        <f>NCA_Calculations!$Q$1789</f>
        <v>0</v>
      </c>
      <c r="U1777" s="144"/>
      <c r="V1777" s="144"/>
      <c r="W1777" s="149" t="str" cm="1">
        <f t="array" ref="W1777">_xlfn.IFNA(
_xlfn.IFS(
ISBLANK($U1777),"Missing space use.",
AND('Establishment details'!$C$14="Secondary",$V1777="Classbase"),"Invalid Status type",
AND(OR( $V1777="Classbase", $V1777="Teaching", $V1777="Early years",$V1777="SEND resourced"), NOT(ISBLANK($M1777))),"Space with status type and unusable type.",
AND($V1777= "Classbase",'Establishment details'!$C$22&gt;=10), "Classbase status is only valid in schools with a primary element.",
AND($I1777= "Large",$N1777 &gt; 3.5), "Large rooms with less than 3.5m height.",
AND(OR($V1777="Light practical (science)",$V1777="Light practical (science)",$V1777="Heavy practical (workshops)", $V1777="Heavy practical (clean)"), OR($O1777=0,ISBLANK($O1777))),"Missing sinks count for light and heavy practical spaces.",
AND($M1777 = "Other",ISBLANK($R1777)), "Invalid unusable type / missing note for other unusable type."
),
" ")</f>
        <v>Missing space use.</v>
      </c>
    </row>
    <row r="1778" spans="2:23" ht="15.75" x14ac:dyDescent="0.25">
      <c r="B1778" s="143"/>
      <c r="C1778" s="144"/>
      <c r="D1778" s="144"/>
      <c r="E1778" s="144"/>
      <c r="F1778" s="147" t="str" cm="1">
        <f t="array" ref="F1778">_xlfn.IFNA(CONCATENATE(_xlfn.IFS($D1778="Mezzanine",LEFT($D1778,1), $D1778="Ground Floor",LEFT($D1778,1),$D1778="Basment ",LEFT($D1778,1), $D1778="1st Floor", "0"&amp;LEFT($D1778,1), $D1778="2nd Floor", "0"&amp;LEFT($D1778,1), $D1778="3rd Floor", "0"&amp;LEFT($D1778,1), $D1778="4th Floor", "0"&amp;LEFT($D1778,1), $D1778="5th Floor", "0"&amp;LEFT($D1778,1), $D1778="6th Floor", "0"&amp;LEFT($D1778,1),$D1778="7th Floor", "0"&amp;LEFT($D1778,1),$D1778="8th Floor", "0"&amp;LEFT($D1778,1),$D1778="9th Floor", "0"&amp;LEFT($D1778,1),$D1778="10th Floor", LEFT($D1778,2),$D1778="11th Floor", LEFT($D1778,2),$D1778="12th Floor", LEFT($D1778,2),$D1778="13th Floor", LEFT($D1778,2), $D1778="Lower Ground", LEFT($D1778)&amp;IF(ISNUMBER(FIND(" ",$D1778)),MID($D1778,FIND(" ",$D1778)+1,1),"")&amp;IF(ISNUMBER(FIND(" ",$D1778,FIND(" ",$D1778)+1)),MID($D1778,FIND(" ",$D1778,FIND(" ",$D1778)+1)+1,1),""),$D1778="Upper Ground", LEFT($D1778)&amp;IF(ISNUMBER(FIND(" ",$D1778)),MID($D1778,FIND(" ",$D1778)+1,1),"")&amp;IF(ISNUMBER(FIND(" ",$D1778,FIND(" ",$D1778)+1)),MID($D1778,FIND(" ",$D1778,FIND(" ",$D1778)+1)+1,1),"")),".0",$E1778), " ")</f>
        <v xml:space="preserve"> </v>
      </c>
      <c r="G1778" s="144"/>
      <c r="H1778" s="144"/>
      <c r="I1778" s="144"/>
      <c r="J1778" s="144"/>
      <c r="K1778" s="144"/>
      <c r="L1778" s="149" t="str" cm="1">
        <f t="array" ref="L1778">_xlfn.IFNA(
_xlfn.IFS(
AND($F1778=" ",$G1778=" ",$H1778=" "),"Please update all three: Surveyor Room Reference, Establishment Room Reference and Establishment Room Name",
AND(OR($I1778="General",$I1778="Open plan/ semi-open general",$I1778="Fitted",$I1778="Light practical (science)",$I1778="Light practical (other)",$I1778="Heavy practical (workshops)",$I1778="Heavy practical (clean)",$I1778="Large",$I1778="Storage"),$J1778=0,$K1778=0),"Please update Net Area or Non-net Area",
AND($B1778&lt;&gt;"OUT",$J1778=0,$I1778&lt;&gt;"Non-net",$M1778="85% Circulation"),"Net area not recorded for spaces with 85% circulation unusable type",
AND(OR($I1778="General",$I1778="Open plan/ semi-open general",$I1778="Fitted",$I1778="Light practical (science)",$I1778="Light practical (other)",$I1778="Heavy practical (workshops)",$I1778="Heavy practical (clean)",$I1778="Large",$I1778="Storage"),OR($J1778=0,ISBLANK($J1778))),"Net area not recorded in net spaces",
AND(OR($I1778="Non-net",$I1778="Outdoor space"),$J1778&gt;0),"Net Area Recorded in Non-net space",
AND($I1778="General",$J1778&gt;90),"This general space is over 90m2, please ensure that this space is entered as separate spaces if it usually used as separate spaces",
AND($I1778="Open plan/ semi-open general",$J1778&lt;27),"Open plan general space under 27m2",
AND(OR($K1778=0,ISBLANK($K1778)), $I1778="Non-net"),"Non-net area not recorded in non-net space"
),
" ")</f>
        <v xml:space="preserve"> </v>
      </c>
      <c r="M1778" s="144"/>
      <c r="N1778" s="144"/>
      <c r="O1778" s="144"/>
      <c r="P1778" s="144"/>
      <c r="Q1778" s="144"/>
      <c r="R1778" s="171"/>
      <c r="S1778" s="147">
        <f>NCA_Calculations!$P$1790</f>
        <v>0</v>
      </c>
      <c r="T1778" s="147">
        <f>NCA_Calculations!$Q$1790</f>
        <v>0</v>
      </c>
      <c r="U1778" s="144"/>
      <c r="V1778" s="144"/>
      <c r="W1778" s="149" t="str" cm="1">
        <f t="array" ref="W1778">_xlfn.IFNA(
_xlfn.IFS(
ISBLANK($U1778),"Missing space use.",
AND('Establishment details'!$C$14="Secondary",$V1778="Classbase"),"Invalid Status type",
AND(OR( $V1778="Classbase", $V1778="Teaching", $V1778="Early years",$V1778="SEND resourced"), NOT(ISBLANK($M1778))),"Space with status type and unusable type.",
AND($V1778= "Classbase",'Establishment details'!$C$22&gt;=10), "Classbase status is only valid in schools with a primary element.",
AND($I1778= "Large",$N1778 &gt; 3.5), "Large rooms with less than 3.5m height.",
AND(OR($V1778="Light practical (science)",$V1778="Light practical (science)",$V1778="Heavy practical (workshops)", $V1778="Heavy practical (clean)"), OR($O1778=0,ISBLANK($O1778))),"Missing sinks count for light and heavy practical spaces.",
AND($M1778 = "Other",ISBLANK($R1778)), "Invalid unusable type / missing note for other unusable type."
),
" ")</f>
        <v>Missing space use.</v>
      </c>
    </row>
    <row r="1779" spans="2:23" ht="15.75" x14ac:dyDescent="0.25">
      <c r="B1779" s="143"/>
      <c r="C1779" s="144"/>
      <c r="D1779" s="144"/>
      <c r="E1779" s="144"/>
      <c r="F1779" s="147" t="str" cm="1">
        <f t="array" ref="F1779">_xlfn.IFNA(CONCATENATE(_xlfn.IFS($D1779="Mezzanine",LEFT($D1779,1), $D1779="Ground Floor",LEFT($D1779,1),$D1779="Basment ",LEFT($D1779,1), $D1779="1st Floor", "0"&amp;LEFT($D1779,1), $D1779="2nd Floor", "0"&amp;LEFT($D1779,1), $D1779="3rd Floor", "0"&amp;LEFT($D1779,1), $D1779="4th Floor", "0"&amp;LEFT($D1779,1), $D1779="5th Floor", "0"&amp;LEFT($D1779,1), $D1779="6th Floor", "0"&amp;LEFT($D1779,1),$D1779="7th Floor", "0"&amp;LEFT($D1779,1),$D1779="8th Floor", "0"&amp;LEFT($D1779,1),$D1779="9th Floor", "0"&amp;LEFT($D1779,1),$D1779="10th Floor", LEFT($D1779,2),$D1779="11th Floor", LEFT($D1779,2),$D1779="12th Floor", LEFT($D1779,2),$D1779="13th Floor", LEFT($D1779,2), $D1779="Lower Ground", LEFT($D1779)&amp;IF(ISNUMBER(FIND(" ",$D1779)),MID($D1779,FIND(" ",$D1779)+1,1),"")&amp;IF(ISNUMBER(FIND(" ",$D1779,FIND(" ",$D1779)+1)),MID($D1779,FIND(" ",$D1779,FIND(" ",$D1779)+1)+1,1),""),$D1779="Upper Ground", LEFT($D1779)&amp;IF(ISNUMBER(FIND(" ",$D1779)),MID($D1779,FIND(" ",$D1779)+1,1),"")&amp;IF(ISNUMBER(FIND(" ",$D1779,FIND(" ",$D1779)+1)),MID($D1779,FIND(" ",$D1779,FIND(" ",$D1779)+1)+1,1),"")),".0",$E1779), " ")</f>
        <v xml:space="preserve"> </v>
      </c>
      <c r="G1779" s="144"/>
      <c r="H1779" s="144"/>
      <c r="I1779" s="144"/>
      <c r="J1779" s="144"/>
      <c r="K1779" s="144"/>
      <c r="L1779" s="149" t="str" cm="1">
        <f t="array" ref="L1779">_xlfn.IFNA(
_xlfn.IFS(
AND($F1779=" ",$G1779=" ",$H1779=" "),"Please update all three: Surveyor Room Reference, Establishment Room Reference and Establishment Room Name",
AND(OR($I1779="General",$I1779="Open plan/ semi-open general",$I1779="Fitted",$I1779="Light practical (science)",$I1779="Light practical (other)",$I1779="Heavy practical (workshops)",$I1779="Heavy practical (clean)",$I1779="Large",$I1779="Storage"),$J1779=0,$K1779=0),"Please update Net Area or Non-net Area",
AND($B1779&lt;&gt;"OUT",$J1779=0,$I1779&lt;&gt;"Non-net",$M1779="85% Circulation"),"Net area not recorded for spaces with 85% circulation unusable type",
AND(OR($I1779="General",$I1779="Open plan/ semi-open general",$I1779="Fitted",$I1779="Light practical (science)",$I1779="Light practical (other)",$I1779="Heavy practical (workshops)",$I1779="Heavy practical (clean)",$I1779="Large",$I1779="Storage"),OR($J1779=0,ISBLANK($J1779))),"Net area not recorded in net spaces",
AND(OR($I1779="Non-net",$I1779="Outdoor space"),$J1779&gt;0),"Net Area Recorded in Non-net space",
AND($I1779="General",$J1779&gt;90),"This general space is over 90m2, please ensure that this space is entered as separate spaces if it usually used as separate spaces",
AND($I1779="Open plan/ semi-open general",$J1779&lt;27),"Open plan general space under 27m2",
AND(OR($K1779=0,ISBLANK($K1779)), $I1779="Non-net"),"Non-net area not recorded in non-net space"
),
" ")</f>
        <v xml:space="preserve"> </v>
      </c>
      <c r="M1779" s="144"/>
      <c r="N1779" s="144"/>
      <c r="O1779" s="144"/>
      <c r="P1779" s="144"/>
      <c r="Q1779" s="144"/>
      <c r="R1779" s="171"/>
      <c r="S1779" s="147">
        <f>NCA_Calculations!$P$1791</f>
        <v>0</v>
      </c>
      <c r="T1779" s="147">
        <f>NCA_Calculations!$Q$1791</f>
        <v>0</v>
      </c>
      <c r="U1779" s="144"/>
      <c r="V1779" s="144"/>
      <c r="W1779" s="149" t="str" cm="1">
        <f t="array" ref="W1779">_xlfn.IFNA(
_xlfn.IFS(
ISBLANK($U1779),"Missing space use.",
AND('Establishment details'!$C$14="Secondary",$V1779="Classbase"),"Invalid Status type",
AND(OR( $V1779="Classbase", $V1779="Teaching", $V1779="Early years",$V1779="SEND resourced"), NOT(ISBLANK($M1779))),"Space with status type and unusable type.",
AND($V1779= "Classbase",'Establishment details'!$C$22&gt;=10), "Classbase status is only valid in schools with a primary element.",
AND($I1779= "Large",$N1779 &gt; 3.5), "Large rooms with less than 3.5m height.",
AND(OR($V1779="Light practical (science)",$V1779="Light practical (science)",$V1779="Heavy practical (workshops)", $V1779="Heavy practical (clean)"), OR($O1779=0,ISBLANK($O1779))),"Missing sinks count for light and heavy practical spaces.",
AND($M1779 = "Other",ISBLANK($R1779)), "Invalid unusable type / missing note for other unusable type."
),
" ")</f>
        <v>Missing space use.</v>
      </c>
    </row>
    <row r="1780" spans="2:23" ht="15.75" x14ac:dyDescent="0.25">
      <c r="B1780" s="143"/>
      <c r="C1780" s="144"/>
      <c r="D1780" s="144"/>
      <c r="E1780" s="144"/>
      <c r="F1780" s="147" t="str" cm="1">
        <f t="array" ref="F1780">_xlfn.IFNA(CONCATENATE(_xlfn.IFS($D1780="Mezzanine",LEFT($D1780,1), $D1780="Ground Floor",LEFT($D1780,1),$D1780="Basment ",LEFT($D1780,1), $D1780="1st Floor", "0"&amp;LEFT($D1780,1), $D1780="2nd Floor", "0"&amp;LEFT($D1780,1), $D1780="3rd Floor", "0"&amp;LEFT($D1780,1), $D1780="4th Floor", "0"&amp;LEFT($D1780,1), $D1780="5th Floor", "0"&amp;LEFT($D1780,1), $D1780="6th Floor", "0"&amp;LEFT($D1780,1),$D1780="7th Floor", "0"&amp;LEFT($D1780,1),$D1780="8th Floor", "0"&amp;LEFT($D1780,1),$D1780="9th Floor", "0"&amp;LEFT($D1780,1),$D1780="10th Floor", LEFT($D1780,2),$D1780="11th Floor", LEFT($D1780,2),$D1780="12th Floor", LEFT($D1780,2),$D1780="13th Floor", LEFT($D1780,2), $D1780="Lower Ground", LEFT($D1780)&amp;IF(ISNUMBER(FIND(" ",$D1780)),MID($D1780,FIND(" ",$D1780)+1,1),"")&amp;IF(ISNUMBER(FIND(" ",$D1780,FIND(" ",$D1780)+1)),MID($D1780,FIND(" ",$D1780,FIND(" ",$D1780)+1)+1,1),""),$D1780="Upper Ground", LEFT($D1780)&amp;IF(ISNUMBER(FIND(" ",$D1780)),MID($D1780,FIND(" ",$D1780)+1,1),"")&amp;IF(ISNUMBER(FIND(" ",$D1780,FIND(" ",$D1780)+1)),MID($D1780,FIND(" ",$D1780,FIND(" ",$D1780)+1)+1,1),"")),".0",$E1780), " ")</f>
        <v xml:space="preserve"> </v>
      </c>
      <c r="G1780" s="144"/>
      <c r="H1780" s="144"/>
      <c r="I1780" s="144"/>
      <c r="J1780" s="144"/>
      <c r="K1780" s="144"/>
      <c r="L1780" s="149" t="str" cm="1">
        <f t="array" ref="L1780">_xlfn.IFNA(
_xlfn.IFS(
AND($F1780=" ",$G1780=" ",$H1780=" "),"Please update all three: Surveyor Room Reference, Establishment Room Reference and Establishment Room Name",
AND(OR($I1780="General",$I1780="Open plan/ semi-open general",$I1780="Fitted",$I1780="Light practical (science)",$I1780="Light practical (other)",$I1780="Heavy practical (workshops)",$I1780="Heavy practical (clean)",$I1780="Large",$I1780="Storage"),$J1780=0,$K1780=0),"Please update Net Area or Non-net Area",
AND($B1780&lt;&gt;"OUT",$J1780=0,$I1780&lt;&gt;"Non-net",$M1780="85% Circulation"),"Net area not recorded for spaces with 85% circulation unusable type",
AND(OR($I1780="General",$I1780="Open plan/ semi-open general",$I1780="Fitted",$I1780="Light practical (science)",$I1780="Light practical (other)",$I1780="Heavy practical (workshops)",$I1780="Heavy practical (clean)",$I1780="Large",$I1780="Storage"),OR($J1780=0,ISBLANK($J1780))),"Net area not recorded in net spaces",
AND(OR($I1780="Non-net",$I1780="Outdoor space"),$J1780&gt;0),"Net Area Recorded in Non-net space",
AND($I1780="General",$J1780&gt;90),"This general space is over 90m2, please ensure that this space is entered as separate spaces if it usually used as separate spaces",
AND($I1780="Open plan/ semi-open general",$J1780&lt;27),"Open plan general space under 27m2",
AND(OR($K1780=0,ISBLANK($K1780)), $I1780="Non-net"),"Non-net area not recorded in non-net space"
),
" ")</f>
        <v xml:space="preserve"> </v>
      </c>
      <c r="M1780" s="144"/>
      <c r="N1780" s="144"/>
      <c r="O1780" s="144"/>
      <c r="P1780" s="144"/>
      <c r="Q1780" s="144"/>
      <c r="R1780" s="171"/>
      <c r="S1780" s="147">
        <f>NCA_Calculations!$P$1792</f>
        <v>0</v>
      </c>
      <c r="T1780" s="147">
        <f>NCA_Calculations!$Q$1792</f>
        <v>0</v>
      </c>
      <c r="U1780" s="144"/>
      <c r="V1780" s="144"/>
      <c r="W1780" s="149" t="str" cm="1">
        <f t="array" ref="W1780">_xlfn.IFNA(
_xlfn.IFS(
ISBLANK($U1780),"Missing space use.",
AND('Establishment details'!$C$14="Secondary",$V1780="Classbase"),"Invalid Status type",
AND(OR( $V1780="Classbase", $V1780="Teaching", $V1780="Early years",$V1780="SEND resourced"), NOT(ISBLANK($M1780))),"Space with status type and unusable type.",
AND($V1780= "Classbase",'Establishment details'!$C$22&gt;=10), "Classbase status is only valid in schools with a primary element.",
AND($I1780= "Large",$N1780 &gt; 3.5), "Large rooms with less than 3.5m height.",
AND(OR($V1780="Light practical (science)",$V1780="Light practical (science)",$V1780="Heavy practical (workshops)", $V1780="Heavy practical (clean)"), OR($O1780=0,ISBLANK($O1780))),"Missing sinks count for light and heavy practical spaces.",
AND($M1780 = "Other",ISBLANK($R1780)), "Invalid unusable type / missing note for other unusable type."
),
" ")</f>
        <v>Missing space use.</v>
      </c>
    </row>
    <row r="1781" spans="2:23" ht="15.75" x14ac:dyDescent="0.25">
      <c r="B1781" s="143"/>
      <c r="C1781" s="144"/>
      <c r="D1781" s="144"/>
      <c r="E1781" s="144"/>
      <c r="F1781" s="147" t="str" cm="1">
        <f t="array" ref="F1781">_xlfn.IFNA(CONCATENATE(_xlfn.IFS($D1781="Mezzanine",LEFT($D1781,1), $D1781="Ground Floor",LEFT($D1781,1),$D1781="Basment ",LEFT($D1781,1), $D1781="1st Floor", "0"&amp;LEFT($D1781,1), $D1781="2nd Floor", "0"&amp;LEFT($D1781,1), $D1781="3rd Floor", "0"&amp;LEFT($D1781,1), $D1781="4th Floor", "0"&amp;LEFT($D1781,1), $D1781="5th Floor", "0"&amp;LEFT($D1781,1), $D1781="6th Floor", "0"&amp;LEFT($D1781,1),$D1781="7th Floor", "0"&amp;LEFT($D1781,1),$D1781="8th Floor", "0"&amp;LEFT($D1781,1),$D1781="9th Floor", "0"&amp;LEFT($D1781,1),$D1781="10th Floor", LEFT($D1781,2),$D1781="11th Floor", LEFT($D1781,2),$D1781="12th Floor", LEFT($D1781,2),$D1781="13th Floor", LEFT($D1781,2), $D1781="Lower Ground", LEFT($D1781)&amp;IF(ISNUMBER(FIND(" ",$D1781)),MID($D1781,FIND(" ",$D1781)+1,1),"")&amp;IF(ISNUMBER(FIND(" ",$D1781,FIND(" ",$D1781)+1)),MID($D1781,FIND(" ",$D1781,FIND(" ",$D1781)+1)+1,1),""),$D1781="Upper Ground", LEFT($D1781)&amp;IF(ISNUMBER(FIND(" ",$D1781)),MID($D1781,FIND(" ",$D1781)+1,1),"")&amp;IF(ISNUMBER(FIND(" ",$D1781,FIND(" ",$D1781)+1)),MID($D1781,FIND(" ",$D1781,FIND(" ",$D1781)+1)+1,1),"")),".0",$E1781), " ")</f>
        <v xml:space="preserve"> </v>
      </c>
      <c r="G1781" s="144"/>
      <c r="H1781" s="144"/>
      <c r="I1781" s="144"/>
      <c r="J1781" s="144"/>
      <c r="K1781" s="144"/>
      <c r="L1781" s="149" t="str" cm="1">
        <f t="array" ref="L1781">_xlfn.IFNA(
_xlfn.IFS(
AND($F1781=" ",$G1781=" ",$H1781=" "),"Please update all three: Surveyor Room Reference, Establishment Room Reference and Establishment Room Name",
AND(OR($I1781="General",$I1781="Open plan/ semi-open general",$I1781="Fitted",$I1781="Light practical (science)",$I1781="Light practical (other)",$I1781="Heavy practical (workshops)",$I1781="Heavy practical (clean)",$I1781="Large",$I1781="Storage"),$J1781=0,$K1781=0),"Please update Net Area or Non-net Area",
AND($B1781&lt;&gt;"OUT",$J1781=0,$I1781&lt;&gt;"Non-net",$M1781="85% Circulation"),"Net area not recorded for spaces with 85% circulation unusable type",
AND(OR($I1781="General",$I1781="Open plan/ semi-open general",$I1781="Fitted",$I1781="Light practical (science)",$I1781="Light practical (other)",$I1781="Heavy practical (workshops)",$I1781="Heavy practical (clean)",$I1781="Large",$I1781="Storage"),OR($J1781=0,ISBLANK($J1781))),"Net area not recorded in net spaces",
AND(OR($I1781="Non-net",$I1781="Outdoor space"),$J1781&gt;0),"Net Area Recorded in Non-net space",
AND($I1781="General",$J1781&gt;90),"This general space is over 90m2, please ensure that this space is entered as separate spaces if it usually used as separate spaces",
AND($I1781="Open plan/ semi-open general",$J1781&lt;27),"Open plan general space under 27m2",
AND(OR($K1781=0,ISBLANK($K1781)), $I1781="Non-net"),"Non-net area not recorded in non-net space"
),
" ")</f>
        <v xml:space="preserve"> </v>
      </c>
      <c r="M1781" s="144"/>
      <c r="N1781" s="144"/>
      <c r="O1781" s="144"/>
      <c r="P1781" s="144"/>
      <c r="Q1781" s="144"/>
      <c r="R1781" s="171"/>
      <c r="S1781" s="147">
        <f>NCA_Calculations!$P$1793</f>
        <v>0</v>
      </c>
      <c r="T1781" s="147">
        <f>NCA_Calculations!$Q$1793</f>
        <v>0</v>
      </c>
      <c r="U1781" s="144"/>
      <c r="V1781" s="144"/>
      <c r="W1781" s="149" t="str" cm="1">
        <f t="array" ref="W1781">_xlfn.IFNA(
_xlfn.IFS(
ISBLANK($U1781),"Missing space use.",
AND('Establishment details'!$C$14="Secondary",$V1781="Classbase"),"Invalid Status type",
AND(OR( $V1781="Classbase", $V1781="Teaching", $V1781="Early years",$V1781="SEND resourced"), NOT(ISBLANK($M1781))),"Space with status type and unusable type.",
AND($V1781= "Classbase",'Establishment details'!$C$22&gt;=10), "Classbase status is only valid in schools with a primary element.",
AND($I1781= "Large",$N1781 &gt; 3.5), "Large rooms with less than 3.5m height.",
AND(OR($V1781="Light practical (science)",$V1781="Light practical (science)",$V1781="Heavy practical (workshops)", $V1781="Heavy practical (clean)"), OR($O1781=0,ISBLANK($O1781))),"Missing sinks count for light and heavy practical spaces.",
AND($M1781 = "Other",ISBLANK($R1781)), "Invalid unusable type / missing note for other unusable type."
),
" ")</f>
        <v>Missing space use.</v>
      </c>
    </row>
    <row r="1782" spans="2:23" ht="15.75" x14ac:dyDescent="0.25">
      <c r="B1782" s="143"/>
      <c r="C1782" s="144"/>
      <c r="D1782" s="144"/>
      <c r="E1782" s="144"/>
      <c r="F1782" s="147" t="str" cm="1">
        <f t="array" ref="F1782">_xlfn.IFNA(CONCATENATE(_xlfn.IFS($D1782="Mezzanine",LEFT($D1782,1), $D1782="Ground Floor",LEFT($D1782,1),$D1782="Basment ",LEFT($D1782,1), $D1782="1st Floor", "0"&amp;LEFT($D1782,1), $D1782="2nd Floor", "0"&amp;LEFT($D1782,1), $D1782="3rd Floor", "0"&amp;LEFT($D1782,1), $D1782="4th Floor", "0"&amp;LEFT($D1782,1), $D1782="5th Floor", "0"&amp;LEFT($D1782,1), $D1782="6th Floor", "0"&amp;LEFT($D1782,1),$D1782="7th Floor", "0"&amp;LEFT($D1782,1),$D1782="8th Floor", "0"&amp;LEFT($D1782,1),$D1782="9th Floor", "0"&amp;LEFT($D1782,1),$D1782="10th Floor", LEFT($D1782,2),$D1782="11th Floor", LEFT($D1782,2),$D1782="12th Floor", LEFT($D1782,2),$D1782="13th Floor", LEFT($D1782,2), $D1782="Lower Ground", LEFT($D1782)&amp;IF(ISNUMBER(FIND(" ",$D1782)),MID($D1782,FIND(" ",$D1782)+1,1),"")&amp;IF(ISNUMBER(FIND(" ",$D1782,FIND(" ",$D1782)+1)),MID($D1782,FIND(" ",$D1782,FIND(" ",$D1782)+1)+1,1),""),$D1782="Upper Ground", LEFT($D1782)&amp;IF(ISNUMBER(FIND(" ",$D1782)),MID($D1782,FIND(" ",$D1782)+1,1),"")&amp;IF(ISNUMBER(FIND(" ",$D1782,FIND(" ",$D1782)+1)),MID($D1782,FIND(" ",$D1782,FIND(" ",$D1782)+1)+1,1),"")),".0",$E1782), " ")</f>
        <v xml:space="preserve"> </v>
      </c>
      <c r="G1782" s="144"/>
      <c r="H1782" s="144"/>
      <c r="I1782" s="144"/>
      <c r="J1782" s="144"/>
      <c r="K1782" s="144"/>
      <c r="L1782" s="149" t="str" cm="1">
        <f t="array" ref="L1782">_xlfn.IFNA(
_xlfn.IFS(
AND($F1782=" ",$G1782=" ",$H1782=" "),"Please update all three: Surveyor Room Reference, Establishment Room Reference and Establishment Room Name",
AND(OR($I1782="General",$I1782="Open plan/ semi-open general",$I1782="Fitted",$I1782="Light practical (science)",$I1782="Light practical (other)",$I1782="Heavy practical (workshops)",$I1782="Heavy practical (clean)",$I1782="Large",$I1782="Storage"),$J1782=0,$K1782=0),"Please update Net Area or Non-net Area",
AND($B1782&lt;&gt;"OUT",$J1782=0,$I1782&lt;&gt;"Non-net",$M1782="85% Circulation"),"Net area not recorded for spaces with 85% circulation unusable type",
AND(OR($I1782="General",$I1782="Open plan/ semi-open general",$I1782="Fitted",$I1782="Light practical (science)",$I1782="Light practical (other)",$I1782="Heavy practical (workshops)",$I1782="Heavy practical (clean)",$I1782="Large",$I1782="Storage"),OR($J1782=0,ISBLANK($J1782))),"Net area not recorded in net spaces",
AND(OR($I1782="Non-net",$I1782="Outdoor space"),$J1782&gt;0),"Net Area Recorded in Non-net space",
AND($I1782="General",$J1782&gt;90),"This general space is over 90m2, please ensure that this space is entered as separate spaces if it usually used as separate spaces",
AND($I1782="Open plan/ semi-open general",$J1782&lt;27),"Open plan general space under 27m2",
AND(OR($K1782=0,ISBLANK($K1782)), $I1782="Non-net"),"Non-net area not recorded in non-net space"
),
" ")</f>
        <v xml:space="preserve"> </v>
      </c>
      <c r="M1782" s="144"/>
      <c r="N1782" s="144"/>
      <c r="O1782" s="144"/>
      <c r="P1782" s="144"/>
      <c r="Q1782" s="144"/>
      <c r="R1782" s="171"/>
      <c r="S1782" s="147">
        <f>NCA_Calculations!$P$1794</f>
        <v>0</v>
      </c>
      <c r="T1782" s="147">
        <f>NCA_Calculations!$Q$1794</f>
        <v>0</v>
      </c>
      <c r="U1782" s="144"/>
      <c r="V1782" s="144"/>
      <c r="W1782" s="149" t="str" cm="1">
        <f t="array" ref="W1782">_xlfn.IFNA(
_xlfn.IFS(
ISBLANK($U1782),"Missing space use.",
AND('Establishment details'!$C$14="Secondary",$V1782="Classbase"),"Invalid Status type",
AND(OR( $V1782="Classbase", $V1782="Teaching", $V1782="Early years",$V1782="SEND resourced"), NOT(ISBLANK($M1782))),"Space with status type and unusable type.",
AND($V1782= "Classbase",'Establishment details'!$C$22&gt;=10), "Classbase status is only valid in schools with a primary element.",
AND($I1782= "Large",$N1782 &gt; 3.5), "Large rooms with less than 3.5m height.",
AND(OR($V1782="Light practical (science)",$V1782="Light practical (science)",$V1782="Heavy practical (workshops)", $V1782="Heavy practical (clean)"), OR($O1782=0,ISBLANK($O1782))),"Missing sinks count for light and heavy practical spaces.",
AND($M1782 = "Other",ISBLANK($R1782)), "Invalid unusable type / missing note for other unusable type."
),
" ")</f>
        <v>Missing space use.</v>
      </c>
    </row>
    <row r="1783" spans="2:23" ht="15.75" x14ac:dyDescent="0.25">
      <c r="B1783" s="143"/>
      <c r="C1783" s="144"/>
      <c r="D1783" s="144"/>
      <c r="E1783" s="144"/>
      <c r="F1783" s="147" t="str" cm="1">
        <f t="array" ref="F1783">_xlfn.IFNA(CONCATENATE(_xlfn.IFS($D1783="Mezzanine",LEFT($D1783,1), $D1783="Ground Floor",LEFT($D1783,1),$D1783="Basment ",LEFT($D1783,1), $D1783="1st Floor", "0"&amp;LEFT($D1783,1), $D1783="2nd Floor", "0"&amp;LEFT($D1783,1), $D1783="3rd Floor", "0"&amp;LEFT($D1783,1), $D1783="4th Floor", "0"&amp;LEFT($D1783,1), $D1783="5th Floor", "0"&amp;LEFT($D1783,1), $D1783="6th Floor", "0"&amp;LEFT($D1783,1),$D1783="7th Floor", "0"&amp;LEFT($D1783,1),$D1783="8th Floor", "0"&amp;LEFT($D1783,1),$D1783="9th Floor", "0"&amp;LEFT($D1783,1),$D1783="10th Floor", LEFT($D1783,2),$D1783="11th Floor", LEFT($D1783,2),$D1783="12th Floor", LEFT($D1783,2),$D1783="13th Floor", LEFT($D1783,2), $D1783="Lower Ground", LEFT($D1783)&amp;IF(ISNUMBER(FIND(" ",$D1783)),MID($D1783,FIND(" ",$D1783)+1,1),"")&amp;IF(ISNUMBER(FIND(" ",$D1783,FIND(" ",$D1783)+1)),MID($D1783,FIND(" ",$D1783,FIND(" ",$D1783)+1)+1,1),""),$D1783="Upper Ground", LEFT($D1783)&amp;IF(ISNUMBER(FIND(" ",$D1783)),MID($D1783,FIND(" ",$D1783)+1,1),"")&amp;IF(ISNUMBER(FIND(" ",$D1783,FIND(" ",$D1783)+1)),MID($D1783,FIND(" ",$D1783,FIND(" ",$D1783)+1)+1,1),"")),".0",$E1783), " ")</f>
        <v xml:space="preserve"> </v>
      </c>
      <c r="G1783" s="144"/>
      <c r="H1783" s="144"/>
      <c r="I1783" s="144"/>
      <c r="J1783" s="144"/>
      <c r="K1783" s="144"/>
      <c r="L1783" s="149" t="str" cm="1">
        <f t="array" ref="L1783">_xlfn.IFNA(
_xlfn.IFS(
AND($F1783=" ",$G1783=" ",$H1783=" "),"Please update all three: Surveyor Room Reference, Establishment Room Reference and Establishment Room Name",
AND(OR($I1783="General",$I1783="Open plan/ semi-open general",$I1783="Fitted",$I1783="Light practical (science)",$I1783="Light practical (other)",$I1783="Heavy practical (workshops)",$I1783="Heavy practical (clean)",$I1783="Large",$I1783="Storage"),$J1783=0,$K1783=0),"Please update Net Area or Non-net Area",
AND($B1783&lt;&gt;"OUT",$J1783=0,$I1783&lt;&gt;"Non-net",$M1783="85% Circulation"),"Net area not recorded for spaces with 85% circulation unusable type",
AND(OR($I1783="General",$I1783="Open plan/ semi-open general",$I1783="Fitted",$I1783="Light practical (science)",$I1783="Light practical (other)",$I1783="Heavy practical (workshops)",$I1783="Heavy practical (clean)",$I1783="Large",$I1783="Storage"),OR($J1783=0,ISBLANK($J1783))),"Net area not recorded in net spaces",
AND(OR($I1783="Non-net",$I1783="Outdoor space"),$J1783&gt;0),"Net Area Recorded in Non-net space",
AND($I1783="General",$J1783&gt;90),"This general space is over 90m2, please ensure that this space is entered as separate spaces if it usually used as separate spaces",
AND($I1783="Open plan/ semi-open general",$J1783&lt;27),"Open plan general space under 27m2",
AND(OR($K1783=0,ISBLANK($K1783)), $I1783="Non-net"),"Non-net area not recorded in non-net space"
),
" ")</f>
        <v xml:space="preserve"> </v>
      </c>
      <c r="M1783" s="144"/>
      <c r="N1783" s="144"/>
      <c r="O1783" s="144"/>
      <c r="P1783" s="144"/>
      <c r="Q1783" s="144"/>
      <c r="R1783" s="171"/>
      <c r="S1783" s="147">
        <f>NCA_Calculations!$P$1795</f>
        <v>0</v>
      </c>
      <c r="T1783" s="147">
        <f>NCA_Calculations!$Q$1795</f>
        <v>0</v>
      </c>
      <c r="U1783" s="144"/>
      <c r="V1783" s="144"/>
      <c r="W1783" s="149" t="str" cm="1">
        <f t="array" ref="W1783">_xlfn.IFNA(
_xlfn.IFS(
ISBLANK($U1783),"Missing space use.",
AND('Establishment details'!$C$14="Secondary",$V1783="Classbase"),"Invalid Status type",
AND(OR( $V1783="Classbase", $V1783="Teaching", $V1783="Early years",$V1783="SEND resourced"), NOT(ISBLANK($M1783))),"Space with status type and unusable type.",
AND($V1783= "Classbase",'Establishment details'!$C$22&gt;=10), "Classbase status is only valid in schools with a primary element.",
AND($I1783= "Large",$N1783 &gt; 3.5), "Large rooms with less than 3.5m height.",
AND(OR($V1783="Light practical (science)",$V1783="Light practical (science)",$V1783="Heavy practical (workshops)", $V1783="Heavy practical (clean)"), OR($O1783=0,ISBLANK($O1783))),"Missing sinks count for light and heavy practical spaces.",
AND($M1783 = "Other",ISBLANK($R1783)), "Invalid unusable type / missing note for other unusable type."
),
" ")</f>
        <v>Missing space use.</v>
      </c>
    </row>
    <row r="1784" spans="2:23" ht="15.75" x14ac:dyDescent="0.25">
      <c r="B1784" s="143"/>
      <c r="C1784" s="144"/>
      <c r="D1784" s="144"/>
      <c r="E1784" s="144"/>
      <c r="F1784" s="147" t="str" cm="1">
        <f t="array" ref="F1784">_xlfn.IFNA(CONCATENATE(_xlfn.IFS($D1784="Mezzanine",LEFT($D1784,1), $D1784="Ground Floor",LEFT($D1784,1),$D1784="Basment ",LEFT($D1784,1), $D1784="1st Floor", "0"&amp;LEFT($D1784,1), $D1784="2nd Floor", "0"&amp;LEFT($D1784,1), $D1784="3rd Floor", "0"&amp;LEFT($D1784,1), $D1784="4th Floor", "0"&amp;LEFT($D1784,1), $D1784="5th Floor", "0"&amp;LEFT($D1784,1), $D1784="6th Floor", "0"&amp;LEFT($D1784,1),$D1784="7th Floor", "0"&amp;LEFT($D1784,1),$D1784="8th Floor", "0"&amp;LEFT($D1784,1),$D1784="9th Floor", "0"&amp;LEFT($D1784,1),$D1784="10th Floor", LEFT($D1784,2),$D1784="11th Floor", LEFT($D1784,2),$D1784="12th Floor", LEFT($D1784,2),$D1784="13th Floor", LEFT($D1784,2), $D1784="Lower Ground", LEFT($D1784)&amp;IF(ISNUMBER(FIND(" ",$D1784)),MID($D1784,FIND(" ",$D1784)+1,1),"")&amp;IF(ISNUMBER(FIND(" ",$D1784,FIND(" ",$D1784)+1)),MID($D1784,FIND(" ",$D1784,FIND(" ",$D1784)+1)+1,1),""),$D1784="Upper Ground", LEFT($D1784)&amp;IF(ISNUMBER(FIND(" ",$D1784)),MID($D1784,FIND(" ",$D1784)+1,1),"")&amp;IF(ISNUMBER(FIND(" ",$D1784,FIND(" ",$D1784)+1)),MID($D1784,FIND(" ",$D1784,FIND(" ",$D1784)+1)+1,1),"")),".0",$E1784), " ")</f>
        <v xml:space="preserve"> </v>
      </c>
      <c r="G1784" s="144"/>
      <c r="H1784" s="144"/>
      <c r="I1784" s="144"/>
      <c r="J1784" s="144"/>
      <c r="K1784" s="144"/>
      <c r="L1784" s="149" t="str" cm="1">
        <f t="array" ref="L1784">_xlfn.IFNA(
_xlfn.IFS(
AND($F1784=" ",$G1784=" ",$H1784=" "),"Please update all three: Surveyor Room Reference, Establishment Room Reference and Establishment Room Name",
AND(OR($I1784="General",$I1784="Open plan/ semi-open general",$I1784="Fitted",$I1784="Light practical (science)",$I1784="Light practical (other)",$I1784="Heavy practical (workshops)",$I1784="Heavy practical (clean)",$I1784="Large",$I1784="Storage"),$J1784=0,$K1784=0),"Please update Net Area or Non-net Area",
AND($B1784&lt;&gt;"OUT",$J1784=0,$I1784&lt;&gt;"Non-net",$M1784="85% Circulation"),"Net area not recorded for spaces with 85% circulation unusable type",
AND(OR($I1784="General",$I1784="Open plan/ semi-open general",$I1784="Fitted",$I1784="Light practical (science)",$I1784="Light practical (other)",$I1784="Heavy practical (workshops)",$I1784="Heavy practical (clean)",$I1784="Large",$I1784="Storage"),OR($J1784=0,ISBLANK($J1784))),"Net area not recorded in net spaces",
AND(OR($I1784="Non-net",$I1784="Outdoor space"),$J1784&gt;0),"Net Area Recorded in Non-net space",
AND($I1784="General",$J1784&gt;90),"This general space is over 90m2, please ensure that this space is entered as separate spaces if it usually used as separate spaces",
AND($I1784="Open plan/ semi-open general",$J1784&lt;27),"Open plan general space under 27m2",
AND(OR($K1784=0,ISBLANK($K1784)), $I1784="Non-net"),"Non-net area not recorded in non-net space"
),
" ")</f>
        <v xml:space="preserve"> </v>
      </c>
      <c r="M1784" s="144"/>
      <c r="N1784" s="144"/>
      <c r="O1784" s="144"/>
      <c r="P1784" s="144"/>
      <c r="Q1784" s="144"/>
      <c r="R1784" s="171"/>
      <c r="S1784" s="147">
        <f>NCA_Calculations!$P$1796</f>
        <v>0</v>
      </c>
      <c r="T1784" s="147">
        <f>NCA_Calculations!$Q$1796</f>
        <v>0</v>
      </c>
      <c r="U1784" s="144"/>
      <c r="V1784" s="144"/>
      <c r="W1784" s="149" t="str" cm="1">
        <f t="array" ref="W1784">_xlfn.IFNA(
_xlfn.IFS(
ISBLANK($U1784),"Missing space use.",
AND('Establishment details'!$C$14="Secondary",$V1784="Classbase"),"Invalid Status type",
AND(OR( $V1784="Classbase", $V1784="Teaching", $V1784="Early years",$V1784="SEND resourced"), NOT(ISBLANK($M1784))),"Space with status type and unusable type.",
AND($V1784= "Classbase",'Establishment details'!$C$22&gt;=10), "Classbase status is only valid in schools with a primary element.",
AND($I1784= "Large",$N1784 &gt; 3.5), "Large rooms with less than 3.5m height.",
AND(OR($V1784="Light practical (science)",$V1784="Light practical (science)",$V1784="Heavy practical (workshops)", $V1784="Heavy practical (clean)"), OR($O1784=0,ISBLANK($O1784))),"Missing sinks count for light and heavy practical spaces.",
AND($M1784 = "Other",ISBLANK($R1784)), "Invalid unusable type / missing note for other unusable type."
),
" ")</f>
        <v>Missing space use.</v>
      </c>
    </row>
    <row r="1785" spans="2:23" ht="15.75" x14ac:dyDescent="0.25">
      <c r="B1785" s="143"/>
      <c r="C1785" s="144"/>
      <c r="D1785" s="144"/>
      <c r="E1785" s="144"/>
      <c r="F1785" s="147" t="str" cm="1">
        <f t="array" ref="F1785">_xlfn.IFNA(CONCATENATE(_xlfn.IFS($D1785="Mezzanine",LEFT($D1785,1), $D1785="Ground Floor",LEFT($D1785,1),$D1785="Basment ",LEFT($D1785,1), $D1785="1st Floor", "0"&amp;LEFT($D1785,1), $D1785="2nd Floor", "0"&amp;LEFT($D1785,1), $D1785="3rd Floor", "0"&amp;LEFT($D1785,1), $D1785="4th Floor", "0"&amp;LEFT($D1785,1), $D1785="5th Floor", "0"&amp;LEFT($D1785,1), $D1785="6th Floor", "0"&amp;LEFT($D1785,1),$D1785="7th Floor", "0"&amp;LEFT($D1785,1),$D1785="8th Floor", "0"&amp;LEFT($D1785,1),$D1785="9th Floor", "0"&amp;LEFT($D1785,1),$D1785="10th Floor", LEFT($D1785,2),$D1785="11th Floor", LEFT($D1785,2),$D1785="12th Floor", LEFT($D1785,2),$D1785="13th Floor", LEFT($D1785,2), $D1785="Lower Ground", LEFT($D1785)&amp;IF(ISNUMBER(FIND(" ",$D1785)),MID($D1785,FIND(" ",$D1785)+1,1),"")&amp;IF(ISNUMBER(FIND(" ",$D1785,FIND(" ",$D1785)+1)),MID($D1785,FIND(" ",$D1785,FIND(" ",$D1785)+1)+1,1),""),$D1785="Upper Ground", LEFT($D1785)&amp;IF(ISNUMBER(FIND(" ",$D1785)),MID($D1785,FIND(" ",$D1785)+1,1),"")&amp;IF(ISNUMBER(FIND(" ",$D1785,FIND(" ",$D1785)+1)),MID($D1785,FIND(" ",$D1785,FIND(" ",$D1785)+1)+1,1),"")),".0",$E1785), " ")</f>
        <v xml:space="preserve"> </v>
      </c>
      <c r="G1785" s="144"/>
      <c r="H1785" s="144"/>
      <c r="I1785" s="144"/>
      <c r="J1785" s="144"/>
      <c r="K1785" s="144"/>
      <c r="L1785" s="149" t="str" cm="1">
        <f t="array" ref="L1785">_xlfn.IFNA(
_xlfn.IFS(
AND($F1785=" ",$G1785=" ",$H1785=" "),"Please update all three: Surveyor Room Reference, Establishment Room Reference and Establishment Room Name",
AND(OR($I1785="General",$I1785="Open plan/ semi-open general",$I1785="Fitted",$I1785="Light practical (science)",$I1785="Light practical (other)",$I1785="Heavy practical (workshops)",$I1785="Heavy practical (clean)",$I1785="Large",$I1785="Storage"),$J1785=0,$K1785=0),"Please update Net Area or Non-net Area",
AND($B1785&lt;&gt;"OUT",$J1785=0,$I1785&lt;&gt;"Non-net",$M1785="85% Circulation"),"Net area not recorded for spaces with 85% circulation unusable type",
AND(OR($I1785="General",$I1785="Open plan/ semi-open general",$I1785="Fitted",$I1785="Light practical (science)",$I1785="Light practical (other)",$I1785="Heavy practical (workshops)",$I1785="Heavy practical (clean)",$I1785="Large",$I1785="Storage"),OR($J1785=0,ISBLANK($J1785))),"Net area not recorded in net spaces",
AND(OR($I1785="Non-net",$I1785="Outdoor space"),$J1785&gt;0),"Net Area Recorded in Non-net space",
AND($I1785="General",$J1785&gt;90),"This general space is over 90m2, please ensure that this space is entered as separate spaces if it usually used as separate spaces",
AND($I1785="Open plan/ semi-open general",$J1785&lt;27),"Open plan general space under 27m2",
AND(OR($K1785=0,ISBLANK($K1785)), $I1785="Non-net"),"Non-net area not recorded in non-net space"
),
" ")</f>
        <v xml:space="preserve"> </v>
      </c>
      <c r="M1785" s="144"/>
      <c r="N1785" s="144"/>
      <c r="O1785" s="144"/>
      <c r="P1785" s="144"/>
      <c r="Q1785" s="144"/>
      <c r="R1785" s="171"/>
      <c r="S1785" s="147">
        <f>NCA_Calculations!$P$1797</f>
        <v>0</v>
      </c>
      <c r="T1785" s="147">
        <f>NCA_Calculations!$Q$1797</f>
        <v>0</v>
      </c>
      <c r="U1785" s="144"/>
      <c r="V1785" s="144"/>
      <c r="W1785" s="149" t="str" cm="1">
        <f t="array" ref="W1785">_xlfn.IFNA(
_xlfn.IFS(
ISBLANK($U1785),"Missing space use.",
AND('Establishment details'!$C$14="Secondary",$V1785="Classbase"),"Invalid Status type",
AND(OR( $V1785="Classbase", $V1785="Teaching", $V1785="Early years",$V1785="SEND resourced"), NOT(ISBLANK($M1785))),"Space with status type and unusable type.",
AND($V1785= "Classbase",'Establishment details'!$C$22&gt;=10), "Classbase status is only valid in schools with a primary element.",
AND($I1785= "Large",$N1785 &gt; 3.5), "Large rooms with less than 3.5m height.",
AND(OR($V1785="Light practical (science)",$V1785="Light practical (science)",$V1785="Heavy practical (workshops)", $V1785="Heavy practical (clean)"), OR($O1785=0,ISBLANK($O1785))),"Missing sinks count for light and heavy practical spaces.",
AND($M1785 = "Other",ISBLANK($R1785)), "Invalid unusable type / missing note for other unusable type."
),
" ")</f>
        <v>Missing space use.</v>
      </c>
    </row>
    <row r="1786" spans="2:23" ht="15.75" x14ac:dyDescent="0.25">
      <c r="B1786" s="143"/>
      <c r="C1786" s="144"/>
      <c r="D1786" s="144"/>
      <c r="E1786" s="144"/>
      <c r="F1786" s="147" t="str" cm="1">
        <f t="array" ref="F1786">_xlfn.IFNA(CONCATENATE(_xlfn.IFS($D1786="Mezzanine",LEFT($D1786,1), $D1786="Ground Floor",LEFT($D1786,1),$D1786="Basment ",LEFT($D1786,1), $D1786="1st Floor", "0"&amp;LEFT($D1786,1), $D1786="2nd Floor", "0"&amp;LEFT($D1786,1), $D1786="3rd Floor", "0"&amp;LEFT($D1786,1), $D1786="4th Floor", "0"&amp;LEFT($D1786,1), $D1786="5th Floor", "0"&amp;LEFT($D1786,1), $D1786="6th Floor", "0"&amp;LEFT($D1786,1),$D1786="7th Floor", "0"&amp;LEFT($D1786,1),$D1786="8th Floor", "0"&amp;LEFT($D1786,1),$D1786="9th Floor", "0"&amp;LEFT($D1786,1),$D1786="10th Floor", LEFT($D1786,2),$D1786="11th Floor", LEFT($D1786,2),$D1786="12th Floor", LEFT($D1786,2),$D1786="13th Floor", LEFT($D1786,2), $D1786="Lower Ground", LEFT($D1786)&amp;IF(ISNUMBER(FIND(" ",$D1786)),MID($D1786,FIND(" ",$D1786)+1,1),"")&amp;IF(ISNUMBER(FIND(" ",$D1786,FIND(" ",$D1786)+1)),MID($D1786,FIND(" ",$D1786,FIND(" ",$D1786)+1)+1,1),""),$D1786="Upper Ground", LEFT($D1786)&amp;IF(ISNUMBER(FIND(" ",$D1786)),MID($D1786,FIND(" ",$D1786)+1,1),"")&amp;IF(ISNUMBER(FIND(" ",$D1786,FIND(" ",$D1786)+1)),MID($D1786,FIND(" ",$D1786,FIND(" ",$D1786)+1)+1,1),"")),".0",$E1786), " ")</f>
        <v xml:space="preserve"> </v>
      </c>
      <c r="G1786" s="144"/>
      <c r="H1786" s="144"/>
      <c r="I1786" s="144"/>
      <c r="J1786" s="144"/>
      <c r="K1786" s="144"/>
      <c r="L1786" s="149" t="str" cm="1">
        <f t="array" ref="L1786">_xlfn.IFNA(
_xlfn.IFS(
AND($F1786=" ",$G1786=" ",$H1786=" "),"Please update all three: Surveyor Room Reference, Establishment Room Reference and Establishment Room Name",
AND(OR($I1786="General",$I1786="Open plan/ semi-open general",$I1786="Fitted",$I1786="Light practical (science)",$I1786="Light practical (other)",$I1786="Heavy practical (workshops)",$I1786="Heavy practical (clean)",$I1786="Large",$I1786="Storage"),$J1786=0,$K1786=0),"Please update Net Area or Non-net Area",
AND($B1786&lt;&gt;"OUT",$J1786=0,$I1786&lt;&gt;"Non-net",$M1786="85% Circulation"),"Net area not recorded for spaces with 85% circulation unusable type",
AND(OR($I1786="General",$I1786="Open plan/ semi-open general",$I1786="Fitted",$I1786="Light practical (science)",$I1786="Light practical (other)",$I1786="Heavy practical (workshops)",$I1786="Heavy practical (clean)",$I1786="Large",$I1786="Storage"),OR($J1786=0,ISBLANK($J1786))),"Net area not recorded in net spaces",
AND(OR($I1786="Non-net",$I1786="Outdoor space"),$J1786&gt;0),"Net Area Recorded in Non-net space",
AND($I1786="General",$J1786&gt;90),"This general space is over 90m2, please ensure that this space is entered as separate spaces if it usually used as separate spaces",
AND($I1786="Open plan/ semi-open general",$J1786&lt;27),"Open plan general space under 27m2",
AND(OR($K1786=0,ISBLANK($K1786)), $I1786="Non-net"),"Non-net area not recorded in non-net space"
),
" ")</f>
        <v xml:space="preserve"> </v>
      </c>
      <c r="M1786" s="144"/>
      <c r="N1786" s="144"/>
      <c r="O1786" s="144"/>
      <c r="P1786" s="144"/>
      <c r="Q1786" s="144"/>
      <c r="R1786" s="171"/>
      <c r="S1786" s="147">
        <f>NCA_Calculations!$P$1798</f>
        <v>0</v>
      </c>
      <c r="T1786" s="147">
        <f>NCA_Calculations!$Q$1798</f>
        <v>0</v>
      </c>
      <c r="U1786" s="144"/>
      <c r="V1786" s="144"/>
      <c r="W1786" s="149" t="str" cm="1">
        <f t="array" ref="W1786">_xlfn.IFNA(
_xlfn.IFS(
ISBLANK($U1786),"Missing space use.",
AND('Establishment details'!$C$14="Secondary",$V1786="Classbase"),"Invalid Status type",
AND(OR( $V1786="Classbase", $V1786="Teaching", $V1786="Early years",$V1786="SEND resourced"), NOT(ISBLANK($M1786))),"Space with status type and unusable type.",
AND($V1786= "Classbase",'Establishment details'!$C$22&gt;=10), "Classbase status is only valid in schools with a primary element.",
AND($I1786= "Large",$N1786 &gt; 3.5), "Large rooms with less than 3.5m height.",
AND(OR($V1786="Light practical (science)",$V1786="Light practical (science)",$V1786="Heavy practical (workshops)", $V1786="Heavy practical (clean)"), OR($O1786=0,ISBLANK($O1786))),"Missing sinks count for light and heavy practical spaces.",
AND($M1786 = "Other",ISBLANK($R1786)), "Invalid unusable type / missing note for other unusable type."
),
" ")</f>
        <v>Missing space use.</v>
      </c>
    </row>
    <row r="1787" spans="2:23" ht="15.75" x14ac:dyDescent="0.25">
      <c r="B1787" s="143"/>
      <c r="C1787" s="144"/>
      <c r="D1787" s="144"/>
      <c r="E1787" s="144"/>
      <c r="F1787" s="147" t="str" cm="1">
        <f t="array" ref="F1787">_xlfn.IFNA(CONCATENATE(_xlfn.IFS($D1787="Mezzanine",LEFT($D1787,1), $D1787="Ground Floor",LEFT($D1787,1),$D1787="Basment ",LEFT($D1787,1), $D1787="1st Floor", "0"&amp;LEFT($D1787,1), $D1787="2nd Floor", "0"&amp;LEFT($D1787,1), $D1787="3rd Floor", "0"&amp;LEFT($D1787,1), $D1787="4th Floor", "0"&amp;LEFT($D1787,1), $D1787="5th Floor", "0"&amp;LEFT($D1787,1), $D1787="6th Floor", "0"&amp;LEFT($D1787,1),$D1787="7th Floor", "0"&amp;LEFT($D1787,1),$D1787="8th Floor", "0"&amp;LEFT($D1787,1),$D1787="9th Floor", "0"&amp;LEFT($D1787,1),$D1787="10th Floor", LEFT($D1787,2),$D1787="11th Floor", LEFT($D1787,2),$D1787="12th Floor", LEFT($D1787,2),$D1787="13th Floor", LEFT($D1787,2), $D1787="Lower Ground", LEFT($D1787)&amp;IF(ISNUMBER(FIND(" ",$D1787)),MID($D1787,FIND(" ",$D1787)+1,1),"")&amp;IF(ISNUMBER(FIND(" ",$D1787,FIND(" ",$D1787)+1)),MID($D1787,FIND(" ",$D1787,FIND(" ",$D1787)+1)+1,1),""),$D1787="Upper Ground", LEFT($D1787)&amp;IF(ISNUMBER(FIND(" ",$D1787)),MID($D1787,FIND(" ",$D1787)+1,1),"")&amp;IF(ISNUMBER(FIND(" ",$D1787,FIND(" ",$D1787)+1)),MID($D1787,FIND(" ",$D1787,FIND(" ",$D1787)+1)+1,1),"")),".0",$E1787), " ")</f>
        <v xml:space="preserve"> </v>
      </c>
      <c r="G1787" s="144"/>
      <c r="H1787" s="144"/>
      <c r="I1787" s="144"/>
      <c r="J1787" s="144"/>
      <c r="K1787" s="144"/>
      <c r="L1787" s="149" t="str" cm="1">
        <f t="array" ref="L1787">_xlfn.IFNA(
_xlfn.IFS(
AND($F1787=" ",$G1787=" ",$H1787=" "),"Please update all three: Surveyor Room Reference, Establishment Room Reference and Establishment Room Name",
AND(OR($I1787="General",$I1787="Open plan/ semi-open general",$I1787="Fitted",$I1787="Light practical (science)",$I1787="Light practical (other)",$I1787="Heavy practical (workshops)",$I1787="Heavy practical (clean)",$I1787="Large",$I1787="Storage"),$J1787=0,$K1787=0),"Please update Net Area or Non-net Area",
AND($B1787&lt;&gt;"OUT",$J1787=0,$I1787&lt;&gt;"Non-net",$M1787="85% Circulation"),"Net area not recorded for spaces with 85% circulation unusable type",
AND(OR($I1787="General",$I1787="Open plan/ semi-open general",$I1787="Fitted",$I1787="Light practical (science)",$I1787="Light practical (other)",$I1787="Heavy practical (workshops)",$I1787="Heavy practical (clean)",$I1787="Large",$I1787="Storage"),OR($J1787=0,ISBLANK($J1787))),"Net area not recorded in net spaces",
AND(OR($I1787="Non-net",$I1787="Outdoor space"),$J1787&gt;0),"Net Area Recorded in Non-net space",
AND($I1787="General",$J1787&gt;90),"This general space is over 90m2, please ensure that this space is entered as separate spaces if it usually used as separate spaces",
AND($I1787="Open plan/ semi-open general",$J1787&lt;27),"Open plan general space under 27m2",
AND(OR($K1787=0,ISBLANK($K1787)), $I1787="Non-net"),"Non-net area not recorded in non-net space"
),
" ")</f>
        <v xml:space="preserve"> </v>
      </c>
      <c r="M1787" s="144"/>
      <c r="N1787" s="144"/>
      <c r="O1787" s="144"/>
      <c r="P1787" s="144"/>
      <c r="Q1787" s="144"/>
      <c r="R1787" s="171"/>
      <c r="S1787" s="147">
        <f>NCA_Calculations!$P$1799</f>
        <v>0</v>
      </c>
      <c r="T1787" s="147">
        <f>NCA_Calculations!$Q$1799</f>
        <v>0</v>
      </c>
      <c r="U1787" s="144"/>
      <c r="V1787" s="144"/>
      <c r="W1787" s="149" t="str" cm="1">
        <f t="array" ref="W1787">_xlfn.IFNA(
_xlfn.IFS(
ISBLANK($U1787),"Missing space use.",
AND('Establishment details'!$C$14="Secondary",$V1787="Classbase"),"Invalid Status type",
AND(OR( $V1787="Classbase", $V1787="Teaching", $V1787="Early years",$V1787="SEND resourced"), NOT(ISBLANK($M1787))),"Space with status type and unusable type.",
AND($V1787= "Classbase",'Establishment details'!$C$22&gt;=10), "Classbase status is only valid in schools with a primary element.",
AND($I1787= "Large",$N1787 &gt; 3.5), "Large rooms with less than 3.5m height.",
AND(OR($V1787="Light practical (science)",$V1787="Light practical (science)",$V1787="Heavy practical (workshops)", $V1787="Heavy practical (clean)"), OR($O1787=0,ISBLANK($O1787))),"Missing sinks count for light and heavy practical spaces.",
AND($M1787 = "Other",ISBLANK($R1787)), "Invalid unusable type / missing note for other unusable type."
),
" ")</f>
        <v>Missing space use.</v>
      </c>
    </row>
    <row r="1788" spans="2:23" ht="15.75" x14ac:dyDescent="0.25">
      <c r="B1788" s="143"/>
      <c r="C1788" s="144"/>
      <c r="D1788" s="144"/>
      <c r="E1788" s="144"/>
      <c r="F1788" s="147" t="str" cm="1">
        <f t="array" ref="F1788">_xlfn.IFNA(CONCATENATE(_xlfn.IFS($D1788="Mezzanine",LEFT($D1788,1), $D1788="Ground Floor",LEFT($D1788,1),$D1788="Basment ",LEFT($D1788,1), $D1788="1st Floor", "0"&amp;LEFT($D1788,1), $D1788="2nd Floor", "0"&amp;LEFT($D1788,1), $D1788="3rd Floor", "0"&amp;LEFT($D1788,1), $D1788="4th Floor", "0"&amp;LEFT($D1788,1), $D1788="5th Floor", "0"&amp;LEFT($D1788,1), $D1788="6th Floor", "0"&amp;LEFT($D1788,1),$D1788="7th Floor", "0"&amp;LEFT($D1788,1),$D1788="8th Floor", "0"&amp;LEFT($D1788,1),$D1788="9th Floor", "0"&amp;LEFT($D1788,1),$D1788="10th Floor", LEFT($D1788,2),$D1788="11th Floor", LEFT($D1788,2),$D1788="12th Floor", LEFT($D1788,2),$D1788="13th Floor", LEFT($D1788,2), $D1788="Lower Ground", LEFT($D1788)&amp;IF(ISNUMBER(FIND(" ",$D1788)),MID($D1788,FIND(" ",$D1788)+1,1),"")&amp;IF(ISNUMBER(FIND(" ",$D1788,FIND(" ",$D1788)+1)),MID($D1788,FIND(" ",$D1788,FIND(" ",$D1788)+1)+1,1),""),$D1788="Upper Ground", LEFT($D1788)&amp;IF(ISNUMBER(FIND(" ",$D1788)),MID($D1788,FIND(" ",$D1788)+1,1),"")&amp;IF(ISNUMBER(FIND(" ",$D1788,FIND(" ",$D1788)+1)),MID($D1788,FIND(" ",$D1788,FIND(" ",$D1788)+1)+1,1),"")),".0",$E1788), " ")</f>
        <v xml:space="preserve"> </v>
      </c>
      <c r="G1788" s="144"/>
      <c r="H1788" s="144"/>
      <c r="I1788" s="144"/>
      <c r="J1788" s="144"/>
      <c r="K1788" s="144"/>
      <c r="L1788" s="149" t="str" cm="1">
        <f t="array" ref="L1788">_xlfn.IFNA(
_xlfn.IFS(
AND($F1788=" ",$G1788=" ",$H1788=" "),"Please update all three: Surveyor Room Reference, Establishment Room Reference and Establishment Room Name",
AND(OR($I1788="General",$I1788="Open plan/ semi-open general",$I1788="Fitted",$I1788="Light practical (science)",$I1788="Light practical (other)",$I1788="Heavy practical (workshops)",$I1788="Heavy practical (clean)",$I1788="Large",$I1788="Storage"),$J1788=0,$K1788=0),"Please update Net Area or Non-net Area",
AND($B1788&lt;&gt;"OUT",$J1788=0,$I1788&lt;&gt;"Non-net",$M1788="85% Circulation"),"Net area not recorded for spaces with 85% circulation unusable type",
AND(OR($I1788="General",$I1788="Open plan/ semi-open general",$I1788="Fitted",$I1788="Light practical (science)",$I1788="Light practical (other)",$I1788="Heavy practical (workshops)",$I1788="Heavy practical (clean)",$I1788="Large",$I1788="Storage"),OR($J1788=0,ISBLANK($J1788))),"Net area not recorded in net spaces",
AND(OR($I1788="Non-net",$I1788="Outdoor space"),$J1788&gt;0),"Net Area Recorded in Non-net space",
AND($I1788="General",$J1788&gt;90),"This general space is over 90m2, please ensure that this space is entered as separate spaces if it usually used as separate spaces",
AND($I1788="Open plan/ semi-open general",$J1788&lt;27),"Open plan general space under 27m2",
AND(OR($K1788=0,ISBLANK($K1788)), $I1788="Non-net"),"Non-net area not recorded in non-net space"
),
" ")</f>
        <v xml:space="preserve"> </v>
      </c>
      <c r="M1788" s="144"/>
      <c r="N1788" s="144"/>
      <c r="O1788" s="144"/>
      <c r="P1788" s="144"/>
      <c r="Q1788" s="144"/>
      <c r="R1788" s="171"/>
      <c r="S1788" s="147">
        <f>NCA_Calculations!$P$1800</f>
        <v>0</v>
      </c>
      <c r="T1788" s="147">
        <f>NCA_Calculations!$Q$1800</f>
        <v>0</v>
      </c>
      <c r="U1788" s="144"/>
      <c r="V1788" s="144"/>
      <c r="W1788" s="149" t="str" cm="1">
        <f t="array" ref="W1788">_xlfn.IFNA(
_xlfn.IFS(
ISBLANK($U1788),"Missing space use.",
AND('Establishment details'!$C$14="Secondary",$V1788="Classbase"),"Invalid Status type",
AND(OR( $V1788="Classbase", $V1788="Teaching", $V1788="Early years",$V1788="SEND resourced"), NOT(ISBLANK($M1788))),"Space with status type and unusable type.",
AND($V1788= "Classbase",'Establishment details'!$C$22&gt;=10), "Classbase status is only valid in schools with a primary element.",
AND($I1788= "Large",$N1788 &gt; 3.5), "Large rooms with less than 3.5m height.",
AND(OR($V1788="Light practical (science)",$V1788="Light practical (science)",$V1788="Heavy practical (workshops)", $V1788="Heavy practical (clean)"), OR($O1788=0,ISBLANK($O1788))),"Missing sinks count for light and heavy practical spaces.",
AND($M1788 = "Other",ISBLANK($R1788)), "Invalid unusable type / missing note for other unusable type."
),
" ")</f>
        <v>Missing space use.</v>
      </c>
    </row>
    <row r="1789" spans="2:23" ht="15.75" x14ac:dyDescent="0.25">
      <c r="B1789" s="143"/>
      <c r="C1789" s="144"/>
      <c r="D1789" s="144"/>
      <c r="E1789" s="144"/>
      <c r="F1789" s="147" t="str" cm="1">
        <f t="array" ref="F1789">_xlfn.IFNA(CONCATENATE(_xlfn.IFS($D1789="Mezzanine",LEFT($D1789,1), $D1789="Ground Floor",LEFT($D1789,1),$D1789="Basment ",LEFT($D1789,1), $D1789="1st Floor", "0"&amp;LEFT($D1789,1), $D1789="2nd Floor", "0"&amp;LEFT($D1789,1), $D1789="3rd Floor", "0"&amp;LEFT($D1789,1), $D1789="4th Floor", "0"&amp;LEFT($D1789,1), $D1789="5th Floor", "0"&amp;LEFT($D1789,1), $D1789="6th Floor", "0"&amp;LEFT($D1789,1),$D1789="7th Floor", "0"&amp;LEFT($D1789,1),$D1789="8th Floor", "0"&amp;LEFT($D1789,1),$D1789="9th Floor", "0"&amp;LEFT($D1789,1),$D1789="10th Floor", LEFT($D1789,2),$D1789="11th Floor", LEFT($D1789,2),$D1789="12th Floor", LEFT($D1789,2),$D1789="13th Floor", LEFT($D1789,2), $D1789="Lower Ground", LEFT($D1789)&amp;IF(ISNUMBER(FIND(" ",$D1789)),MID($D1789,FIND(" ",$D1789)+1,1),"")&amp;IF(ISNUMBER(FIND(" ",$D1789,FIND(" ",$D1789)+1)),MID($D1789,FIND(" ",$D1789,FIND(" ",$D1789)+1)+1,1),""),$D1789="Upper Ground", LEFT($D1789)&amp;IF(ISNUMBER(FIND(" ",$D1789)),MID($D1789,FIND(" ",$D1789)+1,1),"")&amp;IF(ISNUMBER(FIND(" ",$D1789,FIND(" ",$D1789)+1)),MID($D1789,FIND(" ",$D1789,FIND(" ",$D1789)+1)+1,1),"")),".0",$E1789), " ")</f>
        <v xml:space="preserve"> </v>
      </c>
      <c r="G1789" s="144"/>
      <c r="H1789" s="144"/>
      <c r="I1789" s="144"/>
      <c r="J1789" s="144"/>
      <c r="K1789" s="144"/>
      <c r="L1789" s="149" t="str" cm="1">
        <f t="array" ref="L1789">_xlfn.IFNA(
_xlfn.IFS(
AND($F1789=" ",$G1789=" ",$H1789=" "),"Please update all three: Surveyor Room Reference, Establishment Room Reference and Establishment Room Name",
AND(OR($I1789="General",$I1789="Open plan/ semi-open general",$I1789="Fitted",$I1789="Light practical (science)",$I1789="Light practical (other)",$I1789="Heavy practical (workshops)",$I1789="Heavy practical (clean)",$I1789="Large",$I1789="Storage"),$J1789=0,$K1789=0),"Please update Net Area or Non-net Area",
AND($B1789&lt;&gt;"OUT",$J1789=0,$I1789&lt;&gt;"Non-net",$M1789="85% Circulation"),"Net area not recorded for spaces with 85% circulation unusable type",
AND(OR($I1789="General",$I1789="Open plan/ semi-open general",$I1789="Fitted",$I1789="Light practical (science)",$I1789="Light practical (other)",$I1789="Heavy practical (workshops)",$I1789="Heavy practical (clean)",$I1789="Large",$I1789="Storage"),OR($J1789=0,ISBLANK($J1789))),"Net area not recorded in net spaces",
AND(OR($I1789="Non-net",$I1789="Outdoor space"),$J1789&gt;0),"Net Area Recorded in Non-net space",
AND($I1789="General",$J1789&gt;90),"This general space is over 90m2, please ensure that this space is entered as separate spaces if it usually used as separate spaces",
AND($I1789="Open plan/ semi-open general",$J1789&lt;27),"Open plan general space under 27m2",
AND(OR($K1789=0,ISBLANK($K1789)), $I1789="Non-net"),"Non-net area not recorded in non-net space"
),
" ")</f>
        <v xml:space="preserve"> </v>
      </c>
      <c r="M1789" s="144"/>
      <c r="N1789" s="144"/>
      <c r="O1789" s="144"/>
      <c r="P1789" s="144"/>
      <c r="Q1789" s="144"/>
      <c r="R1789" s="171"/>
      <c r="S1789" s="147">
        <f>NCA_Calculations!$P$1801</f>
        <v>0</v>
      </c>
      <c r="T1789" s="147">
        <f>NCA_Calculations!$Q$1801</f>
        <v>0</v>
      </c>
      <c r="U1789" s="144"/>
      <c r="V1789" s="144"/>
      <c r="W1789" s="149" t="str" cm="1">
        <f t="array" ref="W1789">_xlfn.IFNA(
_xlfn.IFS(
ISBLANK($U1789),"Missing space use.",
AND('Establishment details'!$C$14="Secondary",$V1789="Classbase"),"Invalid Status type",
AND(OR( $V1789="Classbase", $V1789="Teaching", $V1789="Early years",$V1789="SEND resourced"), NOT(ISBLANK($M1789))),"Space with status type and unusable type.",
AND($V1789= "Classbase",'Establishment details'!$C$22&gt;=10), "Classbase status is only valid in schools with a primary element.",
AND($I1789= "Large",$N1789 &gt; 3.5), "Large rooms with less than 3.5m height.",
AND(OR($V1789="Light practical (science)",$V1789="Light practical (science)",$V1789="Heavy practical (workshops)", $V1789="Heavy practical (clean)"), OR($O1789=0,ISBLANK($O1789))),"Missing sinks count for light and heavy practical spaces.",
AND($M1789 = "Other",ISBLANK($R1789)), "Invalid unusable type / missing note for other unusable type."
),
" ")</f>
        <v>Missing space use.</v>
      </c>
    </row>
    <row r="1790" spans="2:23" ht="15.75" x14ac:dyDescent="0.25">
      <c r="B1790" s="143"/>
      <c r="C1790" s="144"/>
      <c r="D1790" s="144"/>
      <c r="E1790" s="144"/>
      <c r="F1790" s="147" t="str" cm="1">
        <f t="array" ref="F1790">_xlfn.IFNA(CONCATENATE(_xlfn.IFS($D1790="Mezzanine",LEFT($D1790,1), $D1790="Ground Floor",LEFT($D1790,1),$D1790="Basment ",LEFT($D1790,1), $D1790="1st Floor", "0"&amp;LEFT($D1790,1), $D1790="2nd Floor", "0"&amp;LEFT($D1790,1), $D1790="3rd Floor", "0"&amp;LEFT($D1790,1), $D1790="4th Floor", "0"&amp;LEFT($D1790,1), $D1790="5th Floor", "0"&amp;LEFT($D1790,1), $D1790="6th Floor", "0"&amp;LEFT($D1790,1),$D1790="7th Floor", "0"&amp;LEFT($D1790,1),$D1790="8th Floor", "0"&amp;LEFT($D1790,1),$D1790="9th Floor", "0"&amp;LEFT($D1790,1),$D1790="10th Floor", LEFT($D1790,2),$D1790="11th Floor", LEFT($D1790,2),$D1790="12th Floor", LEFT($D1790,2),$D1790="13th Floor", LEFT($D1790,2), $D1790="Lower Ground", LEFT($D1790)&amp;IF(ISNUMBER(FIND(" ",$D1790)),MID($D1790,FIND(" ",$D1790)+1,1),"")&amp;IF(ISNUMBER(FIND(" ",$D1790,FIND(" ",$D1790)+1)),MID($D1790,FIND(" ",$D1790,FIND(" ",$D1790)+1)+1,1),""),$D1790="Upper Ground", LEFT($D1790)&amp;IF(ISNUMBER(FIND(" ",$D1790)),MID($D1790,FIND(" ",$D1790)+1,1),"")&amp;IF(ISNUMBER(FIND(" ",$D1790,FIND(" ",$D1790)+1)),MID($D1790,FIND(" ",$D1790,FIND(" ",$D1790)+1)+1,1),"")),".0",$E1790), " ")</f>
        <v xml:space="preserve"> </v>
      </c>
      <c r="G1790" s="144"/>
      <c r="H1790" s="144"/>
      <c r="I1790" s="144"/>
      <c r="J1790" s="144"/>
      <c r="K1790" s="144"/>
      <c r="L1790" s="149" t="str" cm="1">
        <f t="array" ref="L1790">_xlfn.IFNA(
_xlfn.IFS(
AND($F1790=" ",$G1790=" ",$H1790=" "),"Please update all three: Surveyor Room Reference, Establishment Room Reference and Establishment Room Name",
AND(OR($I1790="General",$I1790="Open plan/ semi-open general",$I1790="Fitted",$I1790="Light practical (science)",$I1790="Light practical (other)",$I1790="Heavy practical (workshops)",$I1790="Heavy practical (clean)",$I1790="Large",$I1790="Storage"),$J1790=0,$K1790=0),"Please update Net Area or Non-net Area",
AND($B1790&lt;&gt;"OUT",$J1790=0,$I1790&lt;&gt;"Non-net",$M1790="85% Circulation"),"Net area not recorded for spaces with 85% circulation unusable type",
AND(OR($I1790="General",$I1790="Open plan/ semi-open general",$I1790="Fitted",$I1790="Light practical (science)",$I1790="Light practical (other)",$I1790="Heavy practical (workshops)",$I1790="Heavy practical (clean)",$I1790="Large",$I1790="Storage"),OR($J1790=0,ISBLANK($J1790))),"Net area not recorded in net spaces",
AND(OR($I1790="Non-net",$I1790="Outdoor space"),$J1790&gt;0),"Net Area Recorded in Non-net space",
AND($I1790="General",$J1790&gt;90),"This general space is over 90m2, please ensure that this space is entered as separate spaces if it usually used as separate spaces",
AND($I1790="Open plan/ semi-open general",$J1790&lt;27),"Open plan general space under 27m2",
AND(OR($K1790=0,ISBLANK($K1790)), $I1790="Non-net"),"Non-net area not recorded in non-net space"
),
" ")</f>
        <v xml:space="preserve"> </v>
      </c>
      <c r="M1790" s="144"/>
      <c r="N1790" s="144"/>
      <c r="O1790" s="144"/>
      <c r="P1790" s="144"/>
      <c r="Q1790" s="144"/>
      <c r="R1790" s="171"/>
      <c r="S1790" s="147">
        <f>NCA_Calculations!$P$1802</f>
        <v>0</v>
      </c>
      <c r="T1790" s="147">
        <f>NCA_Calculations!$Q$1802</f>
        <v>0</v>
      </c>
      <c r="U1790" s="144"/>
      <c r="V1790" s="144"/>
      <c r="W1790" s="149" t="str" cm="1">
        <f t="array" ref="W1790">_xlfn.IFNA(
_xlfn.IFS(
ISBLANK($U1790),"Missing space use.",
AND('Establishment details'!$C$14="Secondary",$V1790="Classbase"),"Invalid Status type",
AND(OR( $V1790="Classbase", $V1790="Teaching", $V1790="Early years",$V1790="SEND resourced"), NOT(ISBLANK($M1790))),"Space with status type and unusable type.",
AND($V1790= "Classbase",'Establishment details'!$C$22&gt;=10), "Classbase status is only valid in schools with a primary element.",
AND($I1790= "Large",$N1790 &gt; 3.5), "Large rooms with less than 3.5m height.",
AND(OR($V1790="Light practical (science)",$V1790="Light practical (science)",$V1790="Heavy practical (workshops)", $V1790="Heavy practical (clean)"), OR($O1790=0,ISBLANK($O1790))),"Missing sinks count for light and heavy practical spaces.",
AND($M1790 = "Other",ISBLANK($R1790)), "Invalid unusable type / missing note for other unusable type."
),
" ")</f>
        <v>Missing space use.</v>
      </c>
    </row>
    <row r="1791" spans="2:23" ht="15.75" x14ac:dyDescent="0.25">
      <c r="B1791" s="143"/>
      <c r="C1791" s="144"/>
      <c r="D1791" s="144"/>
      <c r="E1791" s="144"/>
      <c r="F1791" s="147" t="str" cm="1">
        <f t="array" ref="F1791">_xlfn.IFNA(CONCATENATE(_xlfn.IFS($D1791="Mezzanine",LEFT($D1791,1), $D1791="Ground Floor",LEFT($D1791,1),$D1791="Basment ",LEFT($D1791,1), $D1791="1st Floor", "0"&amp;LEFT($D1791,1), $D1791="2nd Floor", "0"&amp;LEFT($D1791,1), $D1791="3rd Floor", "0"&amp;LEFT($D1791,1), $D1791="4th Floor", "0"&amp;LEFT($D1791,1), $D1791="5th Floor", "0"&amp;LEFT($D1791,1), $D1791="6th Floor", "0"&amp;LEFT($D1791,1),$D1791="7th Floor", "0"&amp;LEFT($D1791,1),$D1791="8th Floor", "0"&amp;LEFT($D1791,1),$D1791="9th Floor", "0"&amp;LEFT($D1791,1),$D1791="10th Floor", LEFT($D1791,2),$D1791="11th Floor", LEFT($D1791,2),$D1791="12th Floor", LEFT($D1791,2),$D1791="13th Floor", LEFT($D1791,2), $D1791="Lower Ground", LEFT($D1791)&amp;IF(ISNUMBER(FIND(" ",$D1791)),MID($D1791,FIND(" ",$D1791)+1,1),"")&amp;IF(ISNUMBER(FIND(" ",$D1791,FIND(" ",$D1791)+1)),MID($D1791,FIND(" ",$D1791,FIND(" ",$D1791)+1)+1,1),""),$D1791="Upper Ground", LEFT($D1791)&amp;IF(ISNUMBER(FIND(" ",$D1791)),MID($D1791,FIND(" ",$D1791)+1,1),"")&amp;IF(ISNUMBER(FIND(" ",$D1791,FIND(" ",$D1791)+1)),MID($D1791,FIND(" ",$D1791,FIND(" ",$D1791)+1)+1,1),"")),".0",$E1791), " ")</f>
        <v xml:space="preserve"> </v>
      </c>
      <c r="G1791" s="144"/>
      <c r="H1791" s="144"/>
      <c r="I1791" s="144"/>
      <c r="J1791" s="144"/>
      <c r="K1791" s="144"/>
      <c r="L1791" s="149" t="str" cm="1">
        <f t="array" ref="L1791">_xlfn.IFNA(
_xlfn.IFS(
AND($F1791=" ",$G1791=" ",$H1791=" "),"Please update all three: Surveyor Room Reference, Establishment Room Reference and Establishment Room Name",
AND(OR($I1791="General",$I1791="Open plan/ semi-open general",$I1791="Fitted",$I1791="Light practical (science)",$I1791="Light practical (other)",$I1791="Heavy practical (workshops)",$I1791="Heavy practical (clean)",$I1791="Large",$I1791="Storage"),$J1791=0,$K1791=0),"Please update Net Area or Non-net Area",
AND($B1791&lt;&gt;"OUT",$J1791=0,$I1791&lt;&gt;"Non-net",$M1791="85% Circulation"),"Net area not recorded for spaces with 85% circulation unusable type",
AND(OR($I1791="General",$I1791="Open plan/ semi-open general",$I1791="Fitted",$I1791="Light practical (science)",$I1791="Light practical (other)",$I1791="Heavy practical (workshops)",$I1791="Heavy practical (clean)",$I1791="Large",$I1791="Storage"),OR($J1791=0,ISBLANK($J1791))),"Net area not recorded in net spaces",
AND(OR($I1791="Non-net",$I1791="Outdoor space"),$J1791&gt;0),"Net Area Recorded in Non-net space",
AND($I1791="General",$J1791&gt;90),"This general space is over 90m2, please ensure that this space is entered as separate spaces if it usually used as separate spaces",
AND($I1791="Open plan/ semi-open general",$J1791&lt;27),"Open plan general space under 27m2",
AND(OR($K1791=0,ISBLANK($K1791)), $I1791="Non-net"),"Non-net area not recorded in non-net space"
),
" ")</f>
        <v xml:space="preserve"> </v>
      </c>
      <c r="M1791" s="144"/>
      <c r="N1791" s="144"/>
      <c r="O1791" s="144"/>
      <c r="P1791" s="144"/>
      <c r="Q1791" s="144"/>
      <c r="R1791" s="171"/>
      <c r="S1791" s="147">
        <f>NCA_Calculations!$P$1803</f>
        <v>0</v>
      </c>
      <c r="T1791" s="147">
        <f>NCA_Calculations!$Q$1803</f>
        <v>0</v>
      </c>
      <c r="U1791" s="144"/>
      <c r="V1791" s="144"/>
      <c r="W1791" s="149" t="str" cm="1">
        <f t="array" ref="W1791">_xlfn.IFNA(
_xlfn.IFS(
ISBLANK($U1791),"Missing space use.",
AND('Establishment details'!$C$14="Secondary",$V1791="Classbase"),"Invalid Status type",
AND(OR( $V1791="Classbase", $V1791="Teaching", $V1791="Early years",$V1791="SEND resourced"), NOT(ISBLANK($M1791))),"Space with status type and unusable type.",
AND($V1791= "Classbase",'Establishment details'!$C$22&gt;=10), "Classbase status is only valid in schools with a primary element.",
AND($I1791= "Large",$N1791 &gt; 3.5), "Large rooms with less than 3.5m height.",
AND(OR($V1791="Light practical (science)",$V1791="Light practical (science)",$V1791="Heavy practical (workshops)", $V1791="Heavy practical (clean)"), OR($O1791=0,ISBLANK($O1791))),"Missing sinks count for light and heavy practical spaces.",
AND($M1791 = "Other",ISBLANK($R1791)), "Invalid unusable type / missing note for other unusable type."
),
" ")</f>
        <v>Missing space use.</v>
      </c>
    </row>
    <row r="1792" spans="2:23" ht="15.75" x14ac:dyDescent="0.25">
      <c r="B1792" s="143"/>
      <c r="C1792" s="144"/>
      <c r="D1792" s="144"/>
      <c r="E1792" s="144"/>
      <c r="F1792" s="147" t="str" cm="1">
        <f t="array" ref="F1792">_xlfn.IFNA(CONCATENATE(_xlfn.IFS($D1792="Mezzanine",LEFT($D1792,1), $D1792="Ground Floor",LEFT($D1792,1),$D1792="Basment ",LEFT($D1792,1), $D1792="1st Floor", "0"&amp;LEFT($D1792,1), $D1792="2nd Floor", "0"&amp;LEFT($D1792,1), $D1792="3rd Floor", "0"&amp;LEFT($D1792,1), $D1792="4th Floor", "0"&amp;LEFT($D1792,1), $D1792="5th Floor", "0"&amp;LEFT($D1792,1), $D1792="6th Floor", "0"&amp;LEFT($D1792,1),$D1792="7th Floor", "0"&amp;LEFT($D1792,1),$D1792="8th Floor", "0"&amp;LEFT($D1792,1),$D1792="9th Floor", "0"&amp;LEFT($D1792,1),$D1792="10th Floor", LEFT($D1792,2),$D1792="11th Floor", LEFT($D1792,2),$D1792="12th Floor", LEFT($D1792,2),$D1792="13th Floor", LEFT($D1792,2), $D1792="Lower Ground", LEFT($D1792)&amp;IF(ISNUMBER(FIND(" ",$D1792)),MID($D1792,FIND(" ",$D1792)+1,1),"")&amp;IF(ISNUMBER(FIND(" ",$D1792,FIND(" ",$D1792)+1)),MID($D1792,FIND(" ",$D1792,FIND(" ",$D1792)+1)+1,1),""),$D1792="Upper Ground", LEFT($D1792)&amp;IF(ISNUMBER(FIND(" ",$D1792)),MID($D1792,FIND(" ",$D1792)+1,1),"")&amp;IF(ISNUMBER(FIND(" ",$D1792,FIND(" ",$D1792)+1)),MID($D1792,FIND(" ",$D1792,FIND(" ",$D1792)+1)+1,1),"")),".0",$E1792), " ")</f>
        <v xml:space="preserve"> </v>
      </c>
      <c r="G1792" s="144"/>
      <c r="H1792" s="144"/>
      <c r="I1792" s="144"/>
      <c r="J1792" s="144"/>
      <c r="K1792" s="144"/>
      <c r="L1792" s="149" t="str" cm="1">
        <f t="array" ref="L1792">_xlfn.IFNA(
_xlfn.IFS(
AND($F1792=" ",$G1792=" ",$H1792=" "),"Please update all three: Surveyor Room Reference, Establishment Room Reference and Establishment Room Name",
AND(OR($I1792="General",$I1792="Open plan/ semi-open general",$I1792="Fitted",$I1792="Light practical (science)",$I1792="Light practical (other)",$I1792="Heavy practical (workshops)",$I1792="Heavy practical (clean)",$I1792="Large",$I1792="Storage"),$J1792=0,$K1792=0),"Please update Net Area or Non-net Area",
AND($B1792&lt;&gt;"OUT",$J1792=0,$I1792&lt;&gt;"Non-net",$M1792="85% Circulation"),"Net area not recorded for spaces with 85% circulation unusable type",
AND(OR($I1792="General",$I1792="Open plan/ semi-open general",$I1792="Fitted",$I1792="Light practical (science)",$I1792="Light practical (other)",$I1792="Heavy practical (workshops)",$I1792="Heavy practical (clean)",$I1792="Large",$I1792="Storage"),OR($J1792=0,ISBLANK($J1792))),"Net area not recorded in net spaces",
AND(OR($I1792="Non-net",$I1792="Outdoor space"),$J1792&gt;0),"Net Area Recorded in Non-net space",
AND($I1792="General",$J1792&gt;90),"This general space is over 90m2, please ensure that this space is entered as separate spaces if it usually used as separate spaces",
AND($I1792="Open plan/ semi-open general",$J1792&lt;27),"Open plan general space under 27m2",
AND(OR($K1792=0,ISBLANK($K1792)), $I1792="Non-net"),"Non-net area not recorded in non-net space"
),
" ")</f>
        <v xml:space="preserve"> </v>
      </c>
      <c r="M1792" s="144"/>
      <c r="N1792" s="144"/>
      <c r="O1792" s="144"/>
      <c r="P1792" s="144"/>
      <c r="Q1792" s="144"/>
      <c r="R1792" s="171"/>
      <c r="S1792" s="147">
        <f>NCA_Calculations!$P$1804</f>
        <v>0</v>
      </c>
      <c r="T1792" s="147">
        <f>NCA_Calculations!$Q$1804</f>
        <v>0</v>
      </c>
      <c r="U1792" s="144"/>
      <c r="V1792" s="144"/>
      <c r="W1792" s="149" t="str" cm="1">
        <f t="array" ref="W1792">_xlfn.IFNA(
_xlfn.IFS(
ISBLANK($U1792),"Missing space use.",
AND('Establishment details'!$C$14="Secondary",$V1792="Classbase"),"Invalid Status type",
AND(OR( $V1792="Classbase", $V1792="Teaching", $V1792="Early years",$V1792="SEND resourced"), NOT(ISBLANK($M1792))),"Space with status type and unusable type.",
AND($V1792= "Classbase",'Establishment details'!$C$22&gt;=10), "Classbase status is only valid in schools with a primary element.",
AND($I1792= "Large",$N1792 &gt; 3.5), "Large rooms with less than 3.5m height.",
AND(OR($V1792="Light practical (science)",$V1792="Light practical (science)",$V1792="Heavy practical (workshops)", $V1792="Heavy practical (clean)"), OR($O1792=0,ISBLANK($O1792))),"Missing sinks count for light and heavy practical spaces.",
AND($M1792 = "Other",ISBLANK($R1792)), "Invalid unusable type / missing note for other unusable type."
),
" ")</f>
        <v>Missing space use.</v>
      </c>
    </row>
    <row r="1793" spans="2:23" ht="15.75" x14ac:dyDescent="0.25">
      <c r="B1793" s="143"/>
      <c r="C1793" s="144"/>
      <c r="D1793" s="144"/>
      <c r="E1793" s="144"/>
      <c r="F1793" s="147" t="str" cm="1">
        <f t="array" ref="F1793">_xlfn.IFNA(CONCATENATE(_xlfn.IFS($D1793="Mezzanine",LEFT($D1793,1), $D1793="Ground Floor",LEFT($D1793,1),$D1793="Basment ",LEFT($D1793,1), $D1793="1st Floor", "0"&amp;LEFT($D1793,1), $D1793="2nd Floor", "0"&amp;LEFT($D1793,1), $D1793="3rd Floor", "0"&amp;LEFT($D1793,1), $D1793="4th Floor", "0"&amp;LEFT($D1793,1), $D1793="5th Floor", "0"&amp;LEFT($D1793,1), $D1793="6th Floor", "0"&amp;LEFT($D1793,1),$D1793="7th Floor", "0"&amp;LEFT($D1793,1),$D1793="8th Floor", "0"&amp;LEFT($D1793,1),$D1793="9th Floor", "0"&amp;LEFT($D1793,1),$D1793="10th Floor", LEFT($D1793,2),$D1793="11th Floor", LEFT($D1793,2),$D1793="12th Floor", LEFT($D1793,2),$D1793="13th Floor", LEFT($D1793,2), $D1793="Lower Ground", LEFT($D1793)&amp;IF(ISNUMBER(FIND(" ",$D1793)),MID($D1793,FIND(" ",$D1793)+1,1),"")&amp;IF(ISNUMBER(FIND(" ",$D1793,FIND(" ",$D1793)+1)),MID($D1793,FIND(" ",$D1793,FIND(" ",$D1793)+1)+1,1),""),$D1793="Upper Ground", LEFT($D1793)&amp;IF(ISNUMBER(FIND(" ",$D1793)),MID($D1793,FIND(" ",$D1793)+1,1),"")&amp;IF(ISNUMBER(FIND(" ",$D1793,FIND(" ",$D1793)+1)),MID($D1793,FIND(" ",$D1793,FIND(" ",$D1793)+1)+1,1),"")),".0",$E1793), " ")</f>
        <v xml:space="preserve"> </v>
      </c>
      <c r="G1793" s="144"/>
      <c r="H1793" s="144"/>
      <c r="I1793" s="144"/>
      <c r="J1793" s="144"/>
      <c r="K1793" s="144"/>
      <c r="L1793" s="149" t="str" cm="1">
        <f t="array" ref="L1793">_xlfn.IFNA(
_xlfn.IFS(
AND($F1793=" ",$G1793=" ",$H1793=" "),"Please update all three: Surveyor Room Reference, Establishment Room Reference and Establishment Room Name",
AND(OR($I1793="General",$I1793="Open plan/ semi-open general",$I1793="Fitted",$I1793="Light practical (science)",$I1793="Light practical (other)",$I1793="Heavy practical (workshops)",$I1793="Heavy practical (clean)",$I1793="Large",$I1793="Storage"),$J1793=0,$K1793=0),"Please update Net Area or Non-net Area",
AND($B1793&lt;&gt;"OUT",$J1793=0,$I1793&lt;&gt;"Non-net",$M1793="85% Circulation"),"Net area not recorded for spaces with 85% circulation unusable type",
AND(OR($I1793="General",$I1793="Open plan/ semi-open general",$I1793="Fitted",$I1793="Light practical (science)",$I1793="Light practical (other)",$I1793="Heavy practical (workshops)",$I1793="Heavy practical (clean)",$I1793="Large",$I1793="Storage"),OR($J1793=0,ISBLANK($J1793))),"Net area not recorded in net spaces",
AND(OR($I1793="Non-net",$I1793="Outdoor space"),$J1793&gt;0),"Net Area Recorded in Non-net space",
AND($I1793="General",$J1793&gt;90),"This general space is over 90m2, please ensure that this space is entered as separate spaces if it usually used as separate spaces",
AND($I1793="Open plan/ semi-open general",$J1793&lt;27),"Open plan general space under 27m2",
AND(OR($K1793=0,ISBLANK($K1793)), $I1793="Non-net"),"Non-net area not recorded in non-net space"
),
" ")</f>
        <v xml:space="preserve"> </v>
      </c>
      <c r="M1793" s="144"/>
      <c r="N1793" s="144"/>
      <c r="O1793" s="144"/>
      <c r="P1793" s="144"/>
      <c r="Q1793" s="144"/>
      <c r="R1793" s="171"/>
      <c r="S1793" s="147">
        <f>NCA_Calculations!$P$1805</f>
        <v>0</v>
      </c>
      <c r="T1793" s="147">
        <f>NCA_Calculations!$Q$1805</f>
        <v>0</v>
      </c>
      <c r="U1793" s="144"/>
      <c r="V1793" s="144"/>
      <c r="W1793" s="149" t="str" cm="1">
        <f t="array" ref="W1793">_xlfn.IFNA(
_xlfn.IFS(
ISBLANK($U1793),"Missing space use.",
AND('Establishment details'!$C$14="Secondary",$V1793="Classbase"),"Invalid Status type",
AND(OR( $V1793="Classbase", $V1793="Teaching", $V1793="Early years",$V1793="SEND resourced"), NOT(ISBLANK($M1793))),"Space with status type and unusable type.",
AND($V1793= "Classbase",'Establishment details'!$C$22&gt;=10), "Classbase status is only valid in schools with a primary element.",
AND($I1793= "Large",$N1793 &gt; 3.5), "Large rooms with less than 3.5m height.",
AND(OR($V1793="Light practical (science)",$V1793="Light practical (science)",$V1793="Heavy practical (workshops)", $V1793="Heavy practical (clean)"), OR($O1793=0,ISBLANK($O1793))),"Missing sinks count for light and heavy practical spaces.",
AND($M1793 = "Other",ISBLANK($R1793)), "Invalid unusable type / missing note for other unusable type."
),
" ")</f>
        <v>Missing space use.</v>
      </c>
    </row>
    <row r="1794" spans="2:23" ht="15.75" x14ac:dyDescent="0.25">
      <c r="B1794" s="143"/>
      <c r="C1794" s="144"/>
      <c r="D1794" s="144"/>
      <c r="E1794" s="144"/>
      <c r="F1794" s="147" t="str" cm="1">
        <f t="array" ref="F1794">_xlfn.IFNA(CONCATENATE(_xlfn.IFS($D1794="Mezzanine",LEFT($D1794,1), $D1794="Ground Floor",LEFT($D1794,1),$D1794="Basment ",LEFT($D1794,1), $D1794="1st Floor", "0"&amp;LEFT($D1794,1), $D1794="2nd Floor", "0"&amp;LEFT($D1794,1), $D1794="3rd Floor", "0"&amp;LEFT($D1794,1), $D1794="4th Floor", "0"&amp;LEFT($D1794,1), $D1794="5th Floor", "0"&amp;LEFT($D1794,1), $D1794="6th Floor", "0"&amp;LEFT($D1794,1),$D1794="7th Floor", "0"&amp;LEFT($D1794,1),$D1794="8th Floor", "0"&amp;LEFT($D1794,1),$D1794="9th Floor", "0"&amp;LEFT($D1794,1),$D1794="10th Floor", LEFT($D1794,2),$D1794="11th Floor", LEFT($D1794,2),$D1794="12th Floor", LEFT($D1794,2),$D1794="13th Floor", LEFT($D1794,2), $D1794="Lower Ground", LEFT($D1794)&amp;IF(ISNUMBER(FIND(" ",$D1794)),MID($D1794,FIND(" ",$D1794)+1,1),"")&amp;IF(ISNUMBER(FIND(" ",$D1794,FIND(" ",$D1794)+1)),MID($D1794,FIND(" ",$D1794,FIND(" ",$D1794)+1)+1,1),""),$D1794="Upper Ground", LEFT($D1794)&amp;IF(ISNUMBER(FIND(" ",$D1794)),MID($D1794,FIND(" ",$D1794)+1,1),"")&amp;IF(ISNUMBER(FIND(" ",$D1794,FIND(" ",$D1794)+1)),MID($D1794,FIND(" ",$D1794,FIND(" ",$D1794)+1)+1,1),"")),".0",$E1794), " ")</f>
        <v xml:space="preserve"> </v>
      </c>
      <c r="G1794" s="144"/>
      <c r="H1794" s="144"/>
      <c r="I1794" s="144"/>
      <c r="J1794" s="144"/>
      <c r="K1794" s="144"/>
      <c r="L1794" s="149" t="str" cm="1">
        <f t="array" ref="L1794">_xlfn.IFNA(
_xlfn.IFS(
AND($F1794=" ",$G1794=" ",$H1794=" "),"Please update all three: Surveyor Room Reference, Establishment Room Reference and Establishment Room Name",
AND(OR($I1794="General",$I1794="Open plan/ semi-open general",$I1794="Fitted",$I1794="Light practical (science)",$I1794="Light practical (other)",$I1794="Heavy practical (workshops)",$I1794="Heavy practical (clean)",$I1794="Large",$I1794="Storage"),$J1794=0,$K1794=0),"Please update Net Area or Non-net Area",
AND($B1794&lt;&gt;"OUT",$J1794=0,$I1794&lt;&gt;"Non-net",$M1794="85% Circulation"),"Net area not recorded for spaces with 85% circulation unusable type",
AND(OR($I1794="General",$I1794="Open plan/ semi-open general",$I1794="Fitted",$I1794="Light practical (science)",$I1794="Light practical (other)",$I1794="Heavy practical (workshops)",$I1794="Heavy practical (clean)",$I1794="Large",$I1794="Storage"),OR($J1794=0,ISBLANK($J1794))),"Net area not recorded in net spaces",
AND(OR($I1794="Non-net",$I1794="Outdoor space"),$J1794&gt;0),"Net Area Recorded in Non-net space",
AND($I1794="General",$J1794&gt;90),"This general space is over 90m2, please ensure that this space is entered as separate spaces if it usually used as separate spaces",
AND($I1794="Open plan/ semi-open general",$J1794&lt;27),"Open plan general space under 27m2",
AND(OR($K1794=0,ISBLANK($K1794)), $I1794="Non-net"),"Non-net area not recorded in non-net space"
),
" ")</f>
        <v xml:space="preserve"> </v>
      </c>
      <c r="M1794" s="144"/>
      <c r="N1794" s="144"/>
      <c r="O1794" s="144"/>
      <c r="P1794" s="144"/>
      <c r="Q1794" s="144"/>
      <c r="R1794" s="171"/>
      <c r="S1794" s="147">
        <f>NCA_Calculations!$P$1806</f>
        <v>0</v>
      </c>
      <c r="T1794" s="147">
        <f>NCA_Calculations!$Q$1806</f>
        <v>0</v>
      </c>
      <c r="U1794" s="144"/>
      <c r="V1794" s="144"/>
      <c r="W1794" s="149" t="str" cm="1">
        <f t="array" ref="W1794">_xlfn.IFNA(
_xlfn.IFS(
ISBLANK($U1794),"Missing space use.",
AND('Establishment details'!$C$14="Secondary",$V1794="Classbase"),"Invalid Status type",
AND(OR( $V1794="Classbase", $V1794="Teaching", $V1794="Early years",$V1794="SEND resourced"), NOT(ISBLANK($M1794))),"Space with status type and unusable type.",
AND($V1794= "Classbase",'Establishment details'!$C$22&gt;=10), "Classbase status is only valid in schools with a primary element.",
AND($I1794= "Large",$N1794 &gt; 3.5), "Large rooms with less than 3.5m height.",
AND(OR($V1794="Light practical (science)",$V1794="Light practical (science)",$V1794="Heavy practical (workshops)", $V1794="Heavy practical (clean)"), OR($O1794=0,ISBLANK($O1794))),"Missing sinks count for light and heavy practical spaces.",
AND($M1794 = "Other",ISBLANK($R1794)), "Invalid unusable type / missing note for other unusable type."
),
" ")</f>
        <v>Missing space use.</v>
      </c>
    </row>
    <row r="1795" spans="2:23" ht="15.75" x14ac:dyDescent="0.25">
      <c r="B1795" s="143"/>
      <c r="C1795" s="144"/>
      <c r="D1795" s="144"/>
      <c r="E1795" s="144"/>
      <c r="F1795" s="147" t="str" cm="1">
        <f t="array" ref="F1795">_xlfn.IFNA(CONCATENATE(_xlfn.IFS($D1795="Mezzanine",LEFT($D1795,1), $D1795="Ground Floor",LEFT($D1795,1),$D1795="Basment ",LEFT($D1795,1), $D1795="1st Floor", "0"&amp;LEFT($D1795,1), $D1795="2nd Floor", "0"&amp;LEFT($D1795,1), $D1795="3rd Floor", "0"&amp;LEFT($D1795,1), $D1795="4th Floor", "0"&amp;LEFT($D1795,1), $D1795="5th Floor", "0"&amp;LEFT($D1795,1), $D1795="6th Floor", "0"&amp;LEFT($D1795,1),$D1795="7th Floor", "0"&amp;LEFT($D1795,1),$D1795="8th Floor", "0"&amp;LEFT($D1795,1),$D1795="9th Floor", "0"&amp;LEFT($D1795,1),$D1795="10th Floor", LEFT($D1795,2),$D1795="11th Floor", LEFT($D1795,2),$D1795="12th Floor", LEFT($D1795,2),$D1795="13th Floor", LEFT($D1795,2), $D1795="Lower Ground", LEFT($D1795)&amp;IF(ISNUMBER(FIND(" ",$D1795)),MID($D1795,FIND(" ",$D1795)+1,1),"")&amp;IF(ISNUMBER(FIND(" ",$D1795,FIND(" ",$D1795)+1)),MID($D1795,FIND(" ",$D1795,FIND(" ",$D1795)+1)+1,1),""),$D1795="Upper Ground", LEFT($D1795)&amp;IF(ISNUMBER(FIND(" ",$D1795)),MID($D1795,FIND(" ",$D1795)+1,1),"")&amp;IF(ISNUMBER(FIND(" ",$D1795,FIND(" ",$D1795)+1)),MID($D1795,FIND(" ",$D1795,FIND(" ",$D1795)+1)+1,1),"")),".0",$E1795), " ")</f>
        <v xml:space="preserve"> </v>
      </c>
      <c r="G1795" s="144"/>
      <c r="H1795" s="144"/>
      <c r="I1795" s="144"/>
      <c r="J1795" s="144"/>
      <c r="K1795" s="144"/>
      <c r="L1795" s="149" t="str" cm="1">
        <f t="array" ref="L1795">_xlfn.IFNA(
_xlfn.IFS(
AND($F1795=" ",$G1795=" ",$H1795=" "),"Please update all three: Surveyor Room Reference, Establishment Room Reference and Establishment Room Name",
AND(OR($I1795="General",$I1795="Open plan/ semi-open general",$I1795="Fitted",$I1795="Light practical (science)",$I1795="Light practical (other)",$I1795="Heavy practical (workshops)",$I1795="Heavy practical (clean)",$I1795="Large",$I1795="Storage"),$J1795=0,$K1795=0),"Please update Net Area or Non-net Area",
AND($B1795&lt;&gt;"OUT",$J1795=0,$I1795&lt;&gt;"Non-net",$M1795="85% Circulation"),"Net area not recorded for spaces with 85% circulation unusable type",
AND(OR($I1795="General",$I1795="Open plan/ semi-open general",$I1795="Fitted",$I1795="Light practical (science)",$I1795="Light practical (other)",$I1795="Heavy practical (workshops)",$I1795="Heavy practical (clean)",$I1795="Large",$I1795="Storage"),OR($J1795=0,ISBLANK($J1795))),"Net area not recorded in net spaces",
AND(OR($I1795="Non-net",$I1795="Outdoor space"),$J1795&gt;0),"Net Area Recorded in Non-net space",
AND($I1795="General",$J1795&gt;90),"This general space is over 90m2, please ensure that this space is entered as separate spaces if it usually used as separate spaces",
AND($I1795="Open plan/ semi-open general",$J1795&lt;27),"Open plan general space under 27m2",
AND(OR($K1795=0,ISBLANK($K1795)), $I1795="Non-net"),"Non-net area not recorded in non-net space"
),
" ")</f>
        <v xml:space="preserve"> </v>
      </c>
      <c r="M1795" s="144"/>
      <c r="N1795" s="144"/>
      <c r="O1795" s="144"/>
      <c r="P1795" s="144"/>
      <c r="Q1795" s="144"/>
      <c r="R1795" s="171"/>
      <c r="S1795" s="147">
        <f>NCA_Calculations!$P$1807</f>
        <v>0</v>
      </c>
      <c r="T1795" s="147">
        <f>NCA_Calculations!$Q$1807</f>
        <v>0</v>
      </c>
      <c r="U1795" s="144"/>
      <c r="V1795" s="144"/>
      <c r="W1795" s="149" t="str" cm="1">
        <f t="array" ref="W1795">_xlfn.IFNA(
_xlfn.IFS(
ISBLANK($U1795),"Missing space use.",
AND('Establishment details'!$C$14="Secondary",$V1795="Classbase"),"Invalid Status type",
AND(OR( $V1795="Classbase", $V1795="Teaching", $V1795="Early years",$V1795="SEND resourced"), NOT(ISBLANK($M1795))),"Space with status type and unusable type.",
AND($V1795= "Classbase",'Establishment details'!$C$22&gt;=10), "Classbase status is only valid in schools with a primary element.",
AND($I1795= "Large",$N1795 &gt; 3.5), "Large rooms with less than 3.5m height.",
AND(OR($V1795="Light practical (science)",$V1795="Light practical (science)",$V1795="Heavy practical (workshops)", $V1795="Heavy practical (clean)"), OR($O1795=0,ISBLANK($O1795))),"Missing sinks count for light and heavy practical spaces.",
AND($M1795 = "Other",ISBLANK($R1795)), "Invalid unusable type / missing note for other unusable type."
),
" ")</f>
        <v>Missing space use.</v>
      </c>
    </row>
    <row r="1796" spans="2:23" ht="15.75" x14ac:dyDescent="0.25">
      <c r="B1796" s="143"/>
      <c r="C1796" s="144"/>
      <c r="D1796" s="144"/>
      <c r="E1796" s="144"/>
      <c r="F1796" s="147" t="str" cm="1">
        <f t="array" ref="F1796">_xlfn.IFNA(CONCATENATE(_xlfn.IFS($D1796="Mezzanine",LEFT($D1796,1), $D1796="Ground Floor",LEFT($D1796,1),$D1796="Basment ",LEFT($D1796,1), $D1796="1st Floor", "0"&amp;LEFT($D1796,1), $D1796="2nd Floor", "0"&amp;LEFT($D1796,1), $D1796="3rd Floor", "0"&amp;LEFT($D1796,1), $D1796="4th Floor", "0"&amp;LEFT($D1796,1), $D1796="5th Floor", "0"&amp;LEFT($D1796,1), $D1796="6th Floor", "0"&amp;LEFT($D1796,1),$D1796="7th Floor", "0"&amp;LEFT($D1796,1),$D1796="8th Floor", "0"&amp;LEFT($D1796,1),$D1796="9th Floor", "0"&amp;LEFT($D1796,1),$D1796="10th Floor", LEFT($D1796,2),$D1796="11th Floor", LEFT($D1796,2),$D1796="12th Floor", LEFT($D1796,2),$D1796="13th Floor", LEFT($D1796,2), $D1796="Lower Ground", LEFT($D1796)&amp;IF(ISNUMBER(FIND(" ",$D1796)),MID($D1796,FIND(" ",$D1796)+1,1),"")&amp;IF(ISNUMBER(FIND(" ",$D1796,FIND(" ",$D1796)+1)),MID($D1796,FIND(" ",$D1796,FIND(" ",$D1796)+1)+1,1),""),$D1796="Upper Ground", LEFT($D1796)&amp;IF(ISNUMBER(FIND(" ",$D1796)),MID($D1796,FIND(" ",$D1796)+1,1),"")&amp;IF(ISNUMBER(FIND(" ",$D1796,FIND(" ",$D1796)+1)),MID($D1796,FIND(" ",$D1796,FIND(" ",$D1796)+1)+1,1),"")),".0",$E1796), " ")</f>
        <v xml:space="preserve"> </v>
      </c>
      <c r="G1796" s="144"/>
      <c r="H1796" s="144"/>
      <c r="I1796" s="144"/>
      <c r="J1796" s="144"/>
      <c r="K1796" s="144"/>
      <c r="L1796" s="149" t="str" cm="1">
        <f t="array" ref="L1796">_xlfn.IFNA(
_xlfn.IFS(
AND($F1796=" ",$G1796=" ",$H1796=" "),"Please update all three: Surveyor Room Reference, Establishment Room Reference and Establishment Room Name",
AND(OR($I1796="General",$I1796="Open plan/ semi-open general",$I1796="Fitted",$I1796="Light practical (science)",$I1796="Light practical (other)",$I1796="Heavy practical (workshops)",$I1796="Heavy practical (clean)",$I1796="Large",$I1796="Storage"),$J1796=0,$K1796=0),"Please update Net Area or Non-net Area",
AND($B1796&lt;&gt;"OUT",$J1796=0,$I1796&lt;&gt;"Non-net",$M1796="85% Circulation"),"Net area not recorded for spaces with 85% circulation unusable type",
AND(OR($I1796="General",$I1796="Open plan/ semi-open general",$I1796="Fitted",$I1796="Light practical (science)",$I1796="Light practical (other)",$I1796="Heavy practical (workshops)",$I1796="Heavy practical (clean)",$I1796="Large",$I1796="Storage"),OR($J1796=0,ISBLANK($J1796))),"Net area not recorded in net spaces",
AND(OR($I1796="Non-net",$I1796="Outdoor space"),$J1796&gt;0),"Net Area Recorded in Non-net space",
AND($I1796="General",$J1796&gt;90),"This general space is over 90m2, please ensure that this space is entered as separate spaces if it usually used as separate spaces",
AND($I1796="Open plan/ semi-open general",$J1796&lt;27),"Open plan general space under 27m2",
AND(OR($K1796=0,ISBLANK($K1796)), $I1796="Non-net"),"Non-net area not recorded in non-net space"
),
" ")</f>
        <v xml:space="preserve"> </v>
      </c>
      <c r="M1796" s="144"/>
      <c r="N1796" s="144"/>
      <c r="O1796" s="144"/>
      <c r="P1796" s="144"/>
      <c r="Q1796" s="144"/>
      <c r="R1796" s="171"/>
      <c r="S1796" s="147">
        <f>NCA_Calculations!$P$1808</f>
        <v>0</v>
      </c>
      <c r="T1796" s="147">
        <f>NCA_Calculations!$Q$1808</f>
        <v>0</v>
      </c>
      <c r="U1796" s="144"/>
      <c r="V1796" s="144"/>
      <c r="W1796" s="149" t="str" cm="1">
        <f t="array" ref="W1796">_xlfn.IFNA(
_xlfn.IFS(
ISBLANK($U1796),"Missing space use.",
AND('Establishment details'!$C$14="Secondary",$V1796="Classbase"),"Invalid Status type",
AND(OR( $V1796="Classbase", $V1796="Teaching", $V1796="Early years",$V1796="SEND resourced"), NOT(ISBLANK($M1796))),"Space with status type and unusable type.",
AND($V1796= "Classbase",'Establishment details'!$C$22&gt;=10), "Classbase status is only valid in schools with a primary element.",
AND($I1796= "Large",$N1796 &gt; 3.5), "Large rooms with less than 3.5m height.",
AND(OR($V1796="Light practical (science)",$V1796="Light practical (science)",$V1796="Heavy practical (workshops)", $V1796="Heavy practical (clean)"), OR($O1796=0,ISBLANK($O1796))),"Missing sinks count for light and heavy practical spaces.",
AND($M1796 = "Other",ISBLANK($R1796)), "Invalid unusable type / missing note for other unusable type."
),
" ")</f>
        <v>Missing space use.</v>
      </c>
    </row>
    <row r="1797" spans="2:23" ht="15.75" x14ac:dyDescent="0.25">
      <c r="B1797" s="143"/>
      <c r="C1797" s="144"/>
      <c r="D1797" s="144"/>
      <c r="E1797" s="144"/>
      <c r="F1797" s="147" t="str" cm="1">
        <f t="array" ref="F1797">_xlfn.IFNA(CONCATENATE(_xlfn.IFS($D1797="Mezzanine",LEFT($D1797,1), $D1797="Ground Floor",LEFT($D1797,1),$D1797="Basment ",LEFT($D1797,1), $D1797="1st Floor", "0"&amp;LEFT($D1797,1), $D1797="2nd Floor", "0"&amp;LEFT($D1797,1), $D1797="3rd Floor", "0"&amp;LEFT($D1797,1), $D1797="4th Floor", "0"&amp;LEFT($D1797,1), $D1797="5th Floor", "0"&amp;LEFT($D1797,1), $D1797="6th Floor", "0"&amp;LEFT($D1797,1),$D1797="7th Floor", "0"&amp;LEFT($D1797,1),$D1797="8th Floor", "0"&amp;LEFT($D1797,1),$D1797="9th Floor", "0"&amp;LEFT($D1797,1),$D1797="10th Floor", LEFT($D1797,2),$D1797="11th Floor", LEFT($D1797,2),$D1797="12th Floor", LEFT($D1797,2),$D1797="13th Floor", LEFT($D1797,2), $D1797="Lower Ground", LEFT($D1797)&amp;IF(ISNUMBER(FIND(" ",$D1797)),MID($D1797,FIND(" ",$D1797)+1,1),"")&amp;IF(ISNUMBER(FIND(" ",$D1797,FIND(" ",$D1797)+1)),MID($D1797,FIND(" ",$D1797,FIND(" ",$D1797)+1)+1,1),""),$D1797="Upper Ground", LEFT($D1797)&amp;IF(ISNUMBER(FIND(" ",$D1797)),MID($D1797,FIND(" ",$D1797)+1,1),"")&amp;IF(ISNUMBER(FIND(" ",$D1797,FIND(" ",$D1797)+1)),MID($D1797,FIND(" ",$D1797,FIND(" ",$D1797)+1)+1,1),"")),".0",$E1797), " ")</f>
        <v xml:space="preserve"> </v>
      </c>
      <c r="G1797" s="144"/>
      <c r="H1797" s="144"/>
      <c r="I1797" s="144"/>
      <c r="J1797" s="144"/>
      <c r="K1797" s="144"/>
      <c r="L1797" s="149" t="str" cm="1">
        <f t="array" ref="L1797">_xlfn.IFNA(
_xlfn.IFS(
AND($F1797=" ",$G1797=" ",$H1797=" "),"Please update all three: Surveyor Room Reference, Establishment Room Reference and Establishment Room Name",
AND(OR($I1797="General",$I1797="Open plan/ semi-open general",$I1797="Fitted",$I1797="Light practical (science)",$I1797="Light practical (other)",$I1797="Heavy practical (workshops)",$I1797="Heavy practical (clean)",$I1797="Large",$I1797="Storage"),$J1797=0,$K1797=0),"Please update Net Area or Non-net Area",
AND($B1797&lt;&gt;"OUT",$J1797=0,$I1797&lt;&gt;"Non-net",$M1797="85% Circulation"),"Net area not recorded for spaces with 85% circulation unusable type",
AND(OR($I1797="General",$I1797="Open plan/ semi-open general",$I1797="Fitted",$I1797="Light practical (science)",$I1797="Light practical (other)",$I1797="Heavy practical (workshops)",$I1797="Heavy practical (clean)",$I1797="Large",$I1797="Storage"),OR($J1797=0,ISBLANK($J1797))),"Net area not recorded in net spaces",
AND(OR($I1797="Non-net",$I1797="Outdoor space"),$J1797&gt;0),"Net Area Recorded in Non-net space",
AND($I1797="General",$J1797&gt;90),"This general space is over 90m2, please ensure that this space is entered as separate spaces if it usually used as separate spaces",
AND($I1797="Open plan/ semi-open general",$J1797&lt;27),"Open plan general space under 27m2",
AND(OR($K1797=0,ISBLANK($K1797)), $I1797="Non-net"),"Non-net area not recorded in non-net space"
),
" ")</f>
        <v xml:space="preserve"> </v>
      </c>
      <c r="M1797" s="144"/>
      <c r="N1797" s="144"/>
      <c r="O1797" s="144"/>
      <c r="P1797" s="144"/>
      <c r="Q1797" s="144"/>
      <c r="R1797" s="171"/>
      <c r="S1797" s="147">
        <f>NCA_Calculations!$P$1809</f>
        <v>0</v>
      </c>
      <c r="T1797" s="147">
        <f>NCA_Calculations!$Q$1809</f>
        <v>0</v>
      </c>
      <c r="U1797" s="144"/>
      <c r="V1797" s="144"/>
      <c r="W1797" s="149" t="str" cm="1">
        <f t="array" ref="W1797">_xlfn.IFNA(
_xlfn.IFS(
ISBLANK($U1797),"Missing space use.",
AND('Establishment details'!$C$14="Secondary",$V1797="Classbase"),"Invalid Status type",
AND(OR( $V1797="Classbase", $V1797="Teaching", $V1797="Early years",$V1797="SEND resourced"), NOT(ISBLANK($M1797))),"Space with status type and unusable type.",
AND($V1797= "Classbase",'Establishment details'!$C$22&gt;=10), "Classbase status is only valid in schools with a primary element.",
AND($I1797= "Large",$N1797 &gt; 3.5), "Large rooms with less than 3.5m height.",
AND(OR($V1797="Light practical (science)",$V1797="Light practical (science)",$V1797="Heavy practical (workshops)", $V1797="Heavy practical (clean)"), OR($O1797=0,ISBLANK($O1797))),"Missing sinks count for light and heavy practical spaces.",
AND($M1797 = "Other",ISBLANK($R1797)), "Invalid unusable type / missing note for other unusable type."
),
" ")</f>
        <v>Missing space use.</v>
      </c>
    </row>
    <row r="1798" spans="2:23" ht="15.75" x14ac:dyDescent="0.25">
      <c r="B1798" s="143"/>
      <c r="C1798" s="144"/>
      <c r="D1798" s="144"/>
      <c r="E1798" s="144"/>
      <c r="F1798" s="147" t="str" cm="1">
        <f t="array" ref="F1798">_xlfn.IFNA(CONCATENATE(_xlfn.IFS($D1798="Mezzanine",LEFT($D1798,1), $D1798="Ground Floor",LEFT($D1798,1),$D1798="Basment ",LEFT($D1798,1), $D1798="1st Floor", "0"&amp;LEFT($D1798,1), $D1798="2nd Floor", "0"&amp;LEFT($D1798,1), $D1798="3rd Floor", "0"&amp;LEFT($D1798,1), $D1798="4th Floor", "0"&amp;LEFT($D1798,1), $D1798="5th Floor", "0"&amp;LEFT($D1798,1), $D1798="6th Floor", "0"&amp;LEFT($D1798,1),$D1798="7th Floor", "0"&amp;LEFT($D1798,1),$D1798="8th Floor", "0"&amp;LEFT($D1798,1),$D1798="9th Floor", "0"&amp;LEFT($D1798,1),$D1798="10th Floor", LEFT($D1798,2),$D1798="11th Floor", LEFT($D1798,2),$D1798="12th Floor", LEFT($D1798,2),$D1798="13th Floor", LEFT($D1798,2), $D1798="Lower Ground", LEFT($D1798)&amp;IF(ISNUMBER(FIND(" ",$D1798)),MID($D1798,FIND(" ",$D1798)+1,1),"")&amp;IF(ISNUMBER(FIND(" ",$D1798,FIND(" ",$D1798)+1)),MID($D1798,FIND(" ",$D1798,FIND(" ",$D1798)+1)+1,1),""),$D1798="Upper Ground", LEFT($D1798)&amp;IF(ISNUMBER(FIND(" ",$D1798)),MID($D1798,FIND(" ",$D1798)+1,1),"")&amp;IF(ISNUMBER(FIND(" ",$D1798,FIND(" ",$D1798)+1)),MID($D1798,FIND(" ",$D1798,FIND(" ",$D1798)+1)+1,1),"")),".0",$E1798), " ")</f>
        <v xml:space="preserve"> </v>
      </c>
      <c r="G1798" s="144"/>
      <c r="H1798" s="144"/>
      <c r="I1798" s="144"/>
      <c r="J1798" s="144"/>
      <c r="K1798" s="144"/>
      <c r="L1798" s="149" t="str" cm="1">
        <f t="array" ref="L1798">_xlfn.IFNA(
_xlfn.IFS(
AND($F1798=" ",$G1798=" ",$H1798=" "),"Please update all three: Surveyor Room Reference, Establishment Room Reference and Establishment Room Name",
AND(OR($I1798="General",$I1798="Open plan/ semi-open general",$I1798="Fitted",$I1798="Light practical (science)",$I1798="Light practical (other)",$I1798="Heavy practical (workshops)",$I1798="Heavy practical (clean)",$I1798="Large",$I1798="Storage"),$J1798=0,$K1798=0),"Please update Net Area or Non-net Area",
AND($B1798&lt;&gt;"OUT",$J1798=0,$I1798&lt;&gt;"Non-net",$M1798="85% Circulation"),"Net area not recorded for spaces with 85% circulation unusable type",
AND(OR($I1798="General",$I1798="Open plan/ semi-open general",$I1798="Fitted",$I1798="Light practical (science)",$I1798="Light practical (other)",$I1798="Heavy practical (workshops)",$I1798="Heavy practical (clean)",$I1798="Large",$I1798="Storage"),OR($J1798=0,ISBLANK($J1798))),"Net area not recorded in net spaces",
AND(OR($I1798="Non-net",$I1798="Outdoor space"),$J1798&gt;0),"Net Area Recorded in Non-net space",
AND($I1798="General",$J1798&gt;90),"This general space is over 90m2, please ensure that this space is entered as separate spaces if it usually used as separate spaces",
AND($I1798="Open plan/ semi-open general",$J1798&lt;27),"Open plan general space under 27m2",
AND(OR($K1798=0,ISBLANK($K1798)), $I1798="Non-net"),"Non-net area not recorded in non-net space"
),
" ")</f>
        <v xml:space="preserve"> </v>
      </c>
      <c r="M1798" s="144"/>
      <c r="N1798" s="144"/>
      <c r="O1798" s="144"/>
      <c r="P1798" s="144"/>
      <c r="Q1798" s="144"/>
      <c r="R1798" s="171"/>
      <c r="S1798" s="147">
        <f>NCA_Calculations!$P$1810</f>
        <v>0</v>
      </c>
      <c r="T1798" s="147">
        <f>NCA_Calculations!$Q$1810</f>
        <v>0</v>
      </c>
      <c r="U1798" s="144"/>
      <c r="V1798" s="144"/>
      <c r="W1798" s="149" t="str" cm="1">
        <f t="array" ref="W1798">_xlfn.IFNA(
_xlfn.IFS(
ISBLANK($U1798),"Missing space use.",
AND('Establishment details'!$C$14="Secondary",$V1798="Classbase"),"Invalid Status type",
AND(OR( $V1798="Classbase", $V1798="Teaching", $V1798="Early years",$V1798="SEND resourced"), NOT(ISBLANK($M1798))),"Space with status type and unusable type.",
AND($V1798= "Classbase",'Establishment details'!$C$22&gt;=10), "Classbase status is only valid in schools with a primary element.",
AND($I1798= "Large",$N1798 &gt; 3.5), "Large rooms with less than 3.5m height.",
AND(OR($V1798="Light practical (science)",$V1798="Light practical (science)",$V1798="Heavy practical (workshops)", $V1798="Heavy practical (clean)"), OR($O1798=0,ISBLANK($O1798))),"Missing sinks count for light and heavy practical spaces.",
AND($M1798 = "Other",ISBLANK($R1798)), "Invalid unusable type / missing note for other unusable type."
),
" ")</f>
        <v>Missing space use.</v>
      </c>
    </row>
    <row r="1799" spans="2:23" ht="15.75" x14ac:dyDescent="0.25">
      <c r="B1799" s="143"/>
      <c r="C1799" s="144"/>
      <c r="D1799" s="144"/>
      <c r="E1799" s="144"/>
      <c r="F1799" s="147" t="str" cm="1">
        <f t="array" ref="F1799">_xlfn.IFNA(CONCATENATE(_xlfn.IFS($D1799="Mezzanine",LEFT($D1799,1), $D1799="Ground Floor",LEFT($D1799,1),$D1799="Basment ",LEFT($D1799,1), $D1799="1st Floor", "0"&amp;LEFT($D1799,1), $D1799="2nd Floor", "0"&amp;LEFT($D1799,1), $D1799="3rd Floor", "0"&amp;LEFT($D1799,1), $D1799="4th Floor", "0"&amp;LEFT($D1799,1), $D1799="5th Floor", "0"&amp;LEFT($D1799,1), $D1799="6th Floor", "0"&amp;LEFT($D1799,1),$D1799="7th Floor", "0"&amp;LEFT($D1799,1),$D1799="8th Floor", "0"&amp;LEFT($D1799,1),$D1799="9th Floor", "0"&amp;LEFT($D1799,1),$D1799="10th Floor", LEFT($D1799,2),$D1799="11th Floor", LEFT($D1799,2),$D1799="12th Floor", LEFT($D1799,2),$D1799="13th Floor", LEFT($D1799,2), $D1799="Lower Ground", LEFT($D1799)&amp;IF(ISNUMBER(FIND(" ",$D1799)),MID($D1799,FIND(" ",$D1799)+1,1),"")&amp;IF(ISNUMBER(FIND(" ",$D1799,FIND(" ",$D1799)+1)),MID($D1799,FIND(" ",$D1799,FIND(" ",$D1799)+1)+1,1),""),$D1799="Upper Ground", LEFT($D1799)&amp;IF(ISNUMBER(FIND(" ",$D1799)),MID($D1799,FIND(" ",$D1799)+1,1),"")&amp;IF(ISNUMBER(FIND(" ",$D1799,FIND(" ",$D1799)+1)),MID($D1799,FIND(" ",$D1799,FIND(" ",$D1799)+1)+1,1),"")),".0",$E1799), " ")</f>
        <v xml:space="preserve"> </v>
      </c>
      <c r="G1799" s="144"/>
      <c r="H1799" s="144"/>
      <c r="I1799" s="144"/>
      <c r="J1799" s="144"/>
      <c r="K1799" s="144"/>
      <c r="L1799" s="149" t="str" cm="1">
        <f t="array" ref="L1799">_xlfn.IFNA(
_xlfn.IFS(
AND($F1799=" ",$G1799=" ",$H1799=" "),"Please update all three: Surveyor Room Reference, Establishment Room Reference and Establishment Room Name",
AND(OR($I1799="General",$I1799="Open plan/ semi-open general",$I1799="Fitted",$I1799="Light practical (science)",$I1799="Light practical (other)",$I1799="Heavy practical (workshops)",$I1799="Heavy practical (clean)",$I1799="Large",$I1799="Storage"),$J1799=0,$K1799=0),"Please update Net Area or Non-net Area",
AND($B1799&lt;&gt;"OUT",$J1799=0,$I1799&lt;&gt;"Non-net",$M1799="85% Circulation"),"Net area not recorded for spaces with 85% circulation unusable type",
AND(OR($I1799="General",$I1799="Open plan/ semi-open general",$I1799="Fitted",$I1799="Light practical (science)",$I1799="Light practical (other)",$I1799="Heavy practical (workshops)",$I1799="Heavy practical (clean)",$I1799="Large",$I1799="Storage"),OR($J1799=0,ISBLANK($J1799))),"Net area not recorded in net spaces",
AND(OR($I1799="Non-net",$I1799="Outdoor space"),$J1799&gt;0),"Net Area Recorded in Non-net space",
AND($I1799="General",$J1799&gt;90),"This general space is over 90m2, please ensure that this space is entered as separate spaces if it usually used as separate spaces",
AND($I1799="Open plan/ semi-open general",$J1799&lt;27),"Open plan general space under 27m2",
AND(OR($K1799=0,ISBLANK($K1799)), $I1799="Non-net"),"Non-net area not recorded in non-net space"
),
" ")</f>
        <v xml:space="preserve"> </v>
      </c>
      <c r="M1799" s="144"/>
      <c r="N1799" s="144"/>
      <c r="O1799" s="144"/>
      <c r="P1799" s="144"/>
      <c r="Q1799" s="144"/>
      <c r="R1799" s="171"/>
      <c r="S1799" s="147">
        <f>NCA_Calculations!$P$1811</f>
        <v>0</v>
      </c>
      <c r="T1799" s="147">
        <f>NCA_Calculations!$Q$1811</f>
        <v>0</v>
      </c>
      <c r="U1799" s="144"/>
      <c r="V1799" s="144"/>
      <c r="W1799" s="149" t="str" cm="1">
        <f t="array" ref="W1799">_xlfn.IFNA(
_xlfn.IFS(
ISBLANK($U1799),"Missing space use.",
AND('Establishment details'!$C$14="Secondary",$V1799="Classbase"),"Invalid Status type",
AND(OR( $V1799="Classbase", $V1799="Teaching", $V1799="Early years",$V1799="SEND resourced"), NOT(ISBLANK($M1799))),"Space with status type and unusable type.",
AND($V1799= "Classbase",'Establishment details'!$C$22&gt;=10), "Classbase status is only valid in schools with a primary element.",
AND($I1799= "Large",$N1799 &gt; 3.5), "Large rooms with less than 3.5m height.",
AND(OR($V1799="Light practical (science)",$V1799="Light practical (science)",$V1799="Heavy practical (workshops)", $V1799="Heavy practical (clean)"), OR($O1799=0,ISBLANK($O1799))),"Missing sinks count for light and heavy practical spaces.",
AND($M1799 = "Other",ISBLANK($R1799)), "Invalid unusable type / missing note for other unusable type."
),
" ")</f>
        <v>Missing space use.</v>
      </c>
    </row>
    <row r="1800" spans="2:23" ht="15.75" x14ac:dyDescent="0.25">
      <c r="B1800" s="143"/>
      <c r="C1800" s="144"/>
      <c r="D1800" s="144"/>
      <c r="E1800" s="144"/>
      <c r="F1800" s="147" t="str" cm="1">
        <f t="array" ref="F1800">_xlfn.IFNA(CONCATENATE(_xlfn.IFS($D1800="Mezzanine",LEFT($D1800,1), $D1800="Ground Floor",LEFT($D1800,1),$D1800="Basment ",LEFT($D1800,1), $D1800="1st Floor", "0"&amp;LEFT($D1800,1), $D1800="2nd Floor", "0"&amp;LEFT($D1800,1), $D1800="3rd Floor", "0"&amp;LEFT($D1800,1), $D1800="4th Floor", "0"&amp;LEFT($D1800,1), $D1800="5th Floor", "0"&amp;LEFT($D1800,1), $D1800="6th Floor", "0"&amp;LEFT($D1800,1),$D1800="7th Floor", "0"&amp;LEFT($D1800,1),$D1800="8th Floor", "0"&amp;LEFT($D1800,1),$D1800="9th Floor", "0"&amp;LEFT($D1800,1),$D1800="10th Floor", LEFT($D1800,2),$D1800="11th Floor", LEFT($D1800,2),$D1800="12th Floor", LEFT($D1800,2),$D1800="13th Floor", LEFT($D1800,2), $D1800="Lower Ground", LEFT($D1800)&amp;IF(ISNUMBER(FIND(" ",$D1800)),MID($D1800,FIND(" ",$D1800)+1,1),"")&amp;IF(ISNUMBER(FIND(" ",$D1800,FIND(" ",$D1800)+1)),MID($D1800,FIND(" ",$D1800,FIND(" ",$D1800)+1)+1,1),""),$D1800="Upper Ground", LEFT($D1800)&amp;IF(ISNUMBER(FIND(" ",$D1800)),MID($D1800,FIND(" ",$D1800)+1,1),"")&amp;IF(ISNUMBER(FIND(" ",$D1800,FIND(" ",$D1800)+1)),MID($D1800,FIND(" ",$D1800,FIND(" ",$D1800)+1)+1,1),"")),".0",$E1800), " ")</f>
        <v xml:space="preserve"> </v>
      </c>
      <c r="G1800" s="144"/>
      <c r="H1800" s="144"/>
      <c r="I1800" s="144"/>
      <c r="J1800" s="144"/>
      <c r="K1800" s="144"/>
      <c r="L1800" s="149" t="str" cm="1">
        <f t="array" ref="L1800">_xlfn.IFNA(
_xlfn.IFS(
AND($F1800=" ",$G1800=" ",$H1800=" "),"Please update all three: Surveyor Room Reference, Establishment Room Reference and Establishment Room Name",
AND(OR($I1800="General",$I1800="Open plan/ semi-open general",$I1800="Fitted",$I1800="Light practical (science)",$I1800="Light practical (other)",$I1800="Heavy practical (workshops)",$I1800="Heavy practical (clean)",$I1800="Large",$I1800="Storage"),$J1800=0,$K1800=0),"Please update Net Area or Non-net Area",
AND($B1800&lt;&gt;"OUT",$J1800=0,$I1800&lt;&gt;"Non-net",$M1800="85% Circulation"),"Net area not recorded for spaces with 85% circulation unusable type",
AND(OR($I1800="General",$I1800="Open plan/ semi-open general",$I1800="Fitted",$I1800="Light practical (science)",$I1800="Light practical (other)",$I1800="Heavy practical (workshops)",$I1800="Heavy practical (clean)",$I1800="Large",$I1800="Storage"),OR($J1800=0,ISBLANK($J1800))),"Net area not recorded in net spaces",
AND(OR($I1800="Non-net",$I1800="Outdoor space"),$J1800&gt;0),"Net Area Recorded in Non-net space",
AND($I1800="General",$J1800&gt;90),"This general space is over 90m2, please ensure that this space is entered as separate spaces if it usually used as separate spaces",
AND($I1800="Open plan/ semi-open general",$J1800&lt;27),"Open plan general space under 27m2",
AND(OR($K1800=0,ISBLANK($K1800)), $I1800="Non-net"),"Non-net area not recorded in non-net space"
),
" ")</f>
        <v xml:space="preserve"> </v>
      </c>
      <c r="M1800" s="144"/>
      <c r="N1800" s="144"/>
      <c r="O1800" s="144"/>
      <c r="P1800" s="144"/>
      <c r="Q1800" s="144"/>
      <c r="R1800" s="171"/>
      <c r="S1800" s="147">
        <f>NCA_Calculations!$P$1812</f>
        <v>0</v>
      </c>
      <c r="T1800" s="147">
        <f>NCA_Calculations!$Q$1812</f>
        <v>0</v>
      </c>
      <c r="U1800" s="144"/>
      <c r="V1800" s="144"/>
      <c r="W1800" s="149" t="str" cm="1">
        <f t="array" ref="W1800">_xlfn.IFNA(
_xlfn.IFS(
ISBLANK($U1800),"Missing space use.",
AND('Establishment details'!$C$14="Secondary",$V1800="Classbase"),"Invalid Status type",
AND(OR( $V1800="Classbase", $V1800="Teaching", $V1800="Early years",$V1800="SEND resourced"), NOT(ISBLANK($M1800))),"Space with status type and unusable type.",
AND($V1800= "Classbase",'Establishment details'!$C$22&gt;=10), "Classbase status is only valid in schools with a primary element.",
AND($I1800= "Large",$N1800 &gt; 3.5), "Large rooms with less than 3.5m height.",
AND(OR($V1800="Light practical (science)",$V1800="Light practical (science)",$V1800="Heavy practical (workshops)", $V1800="Heavy practical (clean)"), OR($O1800=0,ISBLANK($O1800))),"Missing sinks count for light and heavy practical spaces.",
AND($M1800 = "Other",ISBLANK($R1800)), "Invalid unusable type / missing note for other unusable type."
),
" ")</f>
        <v>Missing space use.</v>
      </c>
    </row>
    <row r="1801" spans="2:23" ht="15.75" x14ac:dyDescent="0.25">
      <c r="B1801" s="143"/>
      <c r="C1801" s="144"/>
      <c r="D1801" s="144"/>
      <c r="E1801" s="144"/>
      <c r="F1801" s="147" t="str" cm="1">
        <f t="array" ref="F1801">_xlfn.IFNA(CONCATENATE(_xlfn.IFS($D1801="Mezzanine",LEFT($D1801,1), $D1801="Ground Floor",LEFT($D1801,1),$D1801="Basment ",LEFT($D1801,1), $D1801="1st Floor", "0"&amp;LEFT($D1801,1), $D1801="2nd Floor", "0"&amp;LEFT($D1801,1), $D1801="3rd Floor", "0"&amp;LEFT($D1801,1), $D1801="4th Floor", "0"&amp;LEFT($D1801,1), $D1801="5th Floor", "0"&amp;LEFT($D1801,1), $D1801="6th Floor", "0"&amp;LEFT($D1801,1),$D1801="7th Floor", "0"&amp;LEFT($D1801,1),$D1801="8th Floor", "0"&amp;LEFT($D1801,1),$D1801="9th Floor", "0"&amp;LEFT($D1801,1),$D1801="10th Floor", LEFT($D1801,2),$D1801="11th Floor", LEFT($D1801,2),$D1801="12th Floor", LEFT($D1801,2),$D1801="13th Floor", LEFT($D1801,2), $D1801="Lower Ground", LEFT($D1801)&amp;IF(ISNUMBER(FIND(" ",$D1801)),MID($D1801,FIND(" ",$D1801)+1,1),"")&amp;IF(ISNUMBER(FIND(" ",$D1801,FIND(" ",$D1801)+1)),MID($D1801,FIND(" ",$D1801,FIND(" ",$D1801)+1)+1,1),""),$D1801="Upper Ground", LEFT($D1801)&amp;IF(ISNUMBER(FIND(" ",$D1801)),MID($D1801,FIND(" ",$D1801)+1,1),"")&amp;IF(ISNUMBER(FIND(" ",$D1801,FIND(" ",$D1801)+1)),MID($D1801,FIND(" ",$D1801,FIND(" ",$D1801)+1)+1,1),"")),".0",$E1801), " ")</f>
        <v xml:space="preserve"> </v>
      </c>
      <c r="G1801" s="144"/>
      <c r="H1801" s="144"/>
      <c r="I1801" s="144"/>
      <c r="J1801" s="144"/>
      <c r="K1801" s="144"/>
      <c r="L1801" s="149" t="str" cm="1">
        <f t="array" ref="L1801">_xlfn.IFNA(
_xlfn.IFS(
AND($F1801=" ",$G1801=" ",$H1801=" "),"Please update all three: Surveyor Room Reference, Establishment Room Reference and Establishment Room Name",
AND(OR($I1801="General",$I1801="Open plan/ semi-open general",$I1801="Fitted",$I1801="Light practical (science)",$I1801="Light practical (other)",$I1801="Heavy practical (workshops)",$I1801="Heavy practical (clean)",$I1801="Large",$I1801="Storage"),$J1801=0,$K1801=0),"Please update Net Area or Non-net Area",
AND($B1801&lt;&gt;"OUT",$J1801=0,$I1801&lt;&gt;"Non-net",$M1801="85% Circulation"),"Net area not recorded for spaces with 85% circulation unusable type",
AND(OR($I1801="General",$I1801="Open plan/ semi-open general",$I1801="Fitted",$I1801="Light practical (science)",$I1801="Light practical (other)",$I1801="Heavy practical (workshops)",$I1801="Heavy practical (clean)",$I1801="Large",$I1801="Storage"),OR($J1801=0,ISBLANK($J1801))),"Net area not recorded in net spaces",
AND(OR($I1801="Non-net",$I1801="Outdoor space"),$J1801&gt;0),"Net Area Recorded in Non-net space",
AND($I1801="General",$J1801&gt;90),"This general space is over 90m2, please ensure that this space is entered as separate spaces if it usually used as separate spaces",
AND($I1801="Open plan/ semi-open general",$J1801&lt;27),"Open plan general space under 27m2",
AND(OR($K1801=0,ISBLANK($K1801)), $I1801="Non-net"),"Non-net area not recorded in non-net space"
),
" ")</f>
        <v xml:space="preserve"> </v>
      </c>
      <c r="M1801" s="144"/>
      <c r="N1801" s="144"/>
      <c r="O1801" s="144"/>
      <c r="P1801" s="144"/>
      <c r="Q1801" s="144"/>
      <c r="R1801" s="171"/>
      <c r="S1801" s="147">
        <f>NCA_Calculations!$P$1813</f>
        <v>0</v>
      </c>
      <c r="T1801" s="147">
        <f>NCA_Calculations!$Q$1813</f>
        <v>0</v>
      </c>
      <c r="U1801" s="144"/>
      <c r="V1801" s="144"/>
      <c r="W1801" s="149" t="str" cm="1">
        <f t="array" ref="W1801">_xlfn.IFNA(
_xlfn.IFS(
ISBLANK($U1801),"Missing space use.",
AND('Establishment details'!$C$14="Secondary",$V1801="Classbase"),"Invalid Status type",
AND(OR( $V1801="Classbase", $V1801="Teaching", $V1801="Early years",$V1801="SEND resourced"), NOT(ISBLANK($M1801))),"Space with status type and unusable type.",
AND($V1801= "Classbase",'Establishment details'!$C$22&gt;=10), "Classbase status is only valid in schools with a primary element.",
AND($I1801= "Large",$N1801 &gt; 3.5), "Large rooms with less than 3.5m height.",
AND(OR($V1801="Light practical (science)",$V1801="Light practical (science)",$V1801="Heavy practical (workshops)", $V1801="Heavy practical (clean)"), OR($O1801=0,ISBLANK($O1801))),"Missing sinks count for light and heavy practical spaces.",
AND($M1801 = "Other",ISBLANK($R1801)), "Invalid unusable type / missing note for other unusable type."
),
" ")</f>
        <v>Missing space use.</v>
      </c>
    </row>
    <row r="1802" spans="2:23" ht="15.75" x14ac:dyDescent="0.25">
      <c r="B1802" s="143"/>
      <c r="C1802" s="144"/>
      <c r="D1802" s="144"/>
      <c r="E1802" s="144"/>
      <c r="F1802" s="147" t="str" cm="1">
        <f t="array" ref="F1802">_xlfn.IFNA(CONCATENATE(_xlfn.IFS($D1802="Mezzanine",LEFT($D1802,1), $D1802="Ground Floor",LEFT($D1802,1),$D1802="Basment ",LEFT($D1802,1), $D1802="1st Floor", "0"&amp;LEFT($D1802,1), $D1802="2nd Floor", "0"&amp;LEFT($D1802,1), $D1802="3rd Floor", "0"&amp;LEFT($D1802,1), $D1802="4th Floor", "0"&amp;LEFT($D1802,1), $D1802="5th Floor", "0"&amp;LEFT($D1802,1), $D1802="6th Floor", "0"&amp;LEFT($D1802,1),$D1802="7th Floor", "0"&amp;LEFT($D1802,1),$D1802="8th Floor", "0"&amp;LEFT($D1802,1),$D1802="9th Floor", "0"&amp;LEFT($D1802,1),$D1802="10th Floor", LEFT($D1802,2),$D1802="11th Floor", LEFT($D1802,2),$D1802="12th Floor", LEFT($D1802,2),$D1802="13th Floor", LEFT($D1802,2), $D1802="Lower Ground", LEFT($D1802)&amp;IF(ISNUMBER(FIND(" ",$D1802)),MID($D1802,FIND(" ",$D1802)+1,1),"")&amp;IF(ISNUMBER(FIND(" ",$D1802,FIND(" ",$D1802)+1)),MID($D1802,FIND(" ",$D1802,FIND(" ",$D1802)+1)+1,1),""),$D1802="Upper Ground", LEFT($D1802)&amp;IF(ISNUMBER(FIND(" ",$D1802)),MID($D1802,FIND(" ",$D1802)+1,1),"")&amp;IF(ISNUMBER(FIND(" ",$D1802,FIND(" ",$D1802)+1)),MID($D1802,FIND(" ",$D1802,FIND(" ",$D1802)+1)+1,1),"")),".0",$E1802), " ")</f>
        <v xml:space="preserve"> </v>
      </c>
      <c r="G1802" s="144"/>
      <c r="H1802" s="144"/>
      <c r="I1802" s="144"/>
      <c r="J1802" s="144"/>
      <c r="K1802" s="144"/>
      <c r="L1802" s="149" t="str" cm="1">
        <f t="array" ref="L1802">_xlfn.IFNA(
_xlfn.IFS(
AND($F1802=" ",$G1802=" ",$H1802=" "),"Please update all three: Surveyor Room Reference, Establishment Room Reference and Establishment Room Name",
AND(OR($I1802="General",$I1802="Open plan/ semi-open general",$I1802="Fitted",$I1802="Light practical (science)",$I1802="Light practical (other)",$I1802="Heavy practical (workshops)",$I1802="Heavy practical (clean)",$I1802="Large",$I1802="Storage"),$J1802=0,$K1802=0),"Please update Net Area or Non-net Area",
AND($B1802&lt;&gt;"OUT",$J1802=0,$I1802&lt;&gt;"Non-net",$M1802="85% Circulation"),"Net area not recorded for spaces with 85% circulation unusable type",
AND(OR($I1802="General",$I1802="Open plan/ semi-open general",$I1802="Fitted",$I1802="Light practical (science)",$I1802="Light practical (other)",$I1802="Heavy practical (workshops)",$I1802="Heavy practical (clean)",$I1802="Large",$I1802="Storage"),OR($J1802=0,ISBLANK($J1802))),"Net area not recorded in net spaces",
AND(OR($I1802="Non-net",$I1802="Outdoor space"),$J1802&gt;0),"Net Area Recorded in Non-net space",
AND($I1802="General",$J1802&gt;90),"This general space is over 90m2, please ensure that this space is entered as separate spaces if it usually used as separate spaces",
AND($I1802="Open plan/ semi-open general",$J1802&lt;27),"Open plan general space under 27m2",
AND(OR($K1802=0,ISBLANK($K1802)), $I1802="Non-net"),"Non-net area not recorded in non-net space"
),
" ")</f>
        <v xml:space="preserve"> </v>
      </c>
      <c r="M1802" s="144"/>
      <c r="N1802" s="144"/>
      <c r="O1802" s="144"/>
      <c r="P1802" s="144"/>
      <c r="Q1802" s="144"/>
      <c r="R1802" s="171"/>
      <c r="S1802" s="147">
        <f>NCA_Calculations!$P$1814</f>
        <v>0</v>
      </c>
      <c r="T1802" s="147">
        <f>NCA_Calculations!$Q$1814</f>
        <v>0</v>
      </c>
      <c r="U1802" s="144"/>
      <c r="V1802" s="144"/>
      <c r="W1802" s="149" t="str" cm="1">
        <f t="array" ref="W1802">_xlfn.IFNA(
_xlfn.IFS(
ISBLANK($U1802),"Missing space use.",
AND('Establishment details'!$C$14="Secondary",$V1802="Classbase"),"Invalid Status type",
AND(OR( $V1802="Classbase", $V1802="Teaching", $V1802="Early years",$V1802="SEND resourced"), NOT(ISBLANK($M1802))),"Space with status type and unusable type.",
AND($V1802= "Classbase",'Establishment details'!$C$22&gt;=10), "Classbase status is only valid in schools with a primary element.",
AND($I1802= "Large",$N1802 &gt; 3.5), "Large rooms with less than 3.5m height.",
AND(OR($V1802="Light practical (science)",$V1802="Light practical (science)",$V1802="Heavy practical (workshops)", $V1802="Heavy practical (clean)"), OR($O1802=0,ISBLANK($O1802))),"Missing sinks count for light and heavy practical spaces.",
AND($M1802 = "Other",ISBLANK($R1802)), "Invalid unusable type / missing note for other unusable type."
),
" ")</f>
        <v>Missing space use.</v>
      </c>
    </row>
    <row r="1803" spans="2:23" ht="15.75" x14ac:dyDescent="0.25">
      <c r="B1803" s="143"/>
      <c r="C1803" s="144"/>
      <c r="D1803" s="144"/>
      <c r="E1803" s="144"/>
      <c r="F1803" s="147" t="str" cm="1">
        <f t="array" ref="F1803">_xlfn.IFNA(CONCATENATE(_xlfn.IFS($D1803="Mezzanine",LEFT($D1803,1), $D1803="Ground Floor",LEFT($D1803,1),$D1803="Basment ",LEFT($D1803,1), $D1803="1st Floor", "0"&amp;LEFT($D1803,1), $D1803="2nd Floor", "0"&amp;LEFT($D1803,1), $D1803="3rd Floor", "0"&amp;LEFT($D1803,1), $D1803="4th Floor", "0"&amp;LEFT($D1803,1), $D1803="5th Floor", "0"&amp;LEFT($D1803,1), $D1803="6th Floor", "0"&amp;LEFT($D1803,1),$D1803="7th Floor", "0"&amp;LEFT($D1803,1),$D1803="8th Floor", "0"&amp;LEFT($D1803,1),$D1803="9th Floor", "0"&amp;LEFT($D1803,1),$D1803="10th Floor", LEFT($D1803,2),$D1803="11th Floor", LEFT($D1803,2),$D1803="12th Floor", LEFT($D1803,2),$D1803="13th Floor", LEFT($D1803,2), $D1803="Lower Ground", LEFT($D1803)&amp;IF(ISNUMBER(FIND(" ",$D1803)),MID($D1803,FIND(" ",$D1803)+1,1),"")&amp;IF(ISNUMBER(FIND(" ",$D1803,FIND(" ",$D1803)+1)),MID($D1803,FIND(" ",$D1803,FIND(" ",$D1803)+1)+1,1),""),$D1803="Upper Ground", LEFT($D1803)&amp;IF(ISNUMBER(FIND(" ",$D1803)),MID($D1803,FIND(" ",$D1803)+1,1),"")&amp;IF(ISNUMBER(FIND(" ",$D1803,FIND(" ",$D1803)+1)),MID($D1803,FIND(" ",$D1803,FIND(" ",$D1803)+1)+1,1),"")),".0",$E1803), " ")</f>
        <v xml:space="preserve"> </v>
      </c>
      <c r="G1803" s="144"/>
      <c r="H1803" s="144"/>
      <c r="I1803" s="144"/>
      <c r="J1803" s="144"/>
      <c r="K1803" s="144"/>
      <c r="L1803" s="149" t="str" cm="1">
        <f t="array" ref="L1803">_xlfn.IFNA(
_xlfn.IFS(
AND($F1803=" ",$G1803=" ",$H1803=" "),"Please update all three: Surveyor Room Reference, Establishment Room Reference and Establishment Room Name",
AND(OR($I1803="General",$I1803="Open plan/ semi-open general",$I1803="Fitted",$I1803="Light practical (science)",$I1803="Light practical (other)",$I1803="Heavy practical (workshops)",$I1803="Heavy practical (clean)",$I1803="Large",$I1803="Storage"),$J1803=0,$K1803=0),"Please update Net Area or Non-net Area",
AND($B1803&lt;&gt;"OUT",$J1803=0,$I1803&lt;&gt;"Non-net",$M1803="85% Circulation"),"Net area not recorded for spaces with 85% circulation unusable type",
AND(OR($I1803="General",$I1803="Open plan/ semi-open general",$I1803="Fitted",$I1803="Light practical (science)",$I1803="Light practical (other)",$I1803="Heavy practical (workshops)",$I1803="Heavy practical (clean)",$I1803="Large",$I1803="Storage"),OR($J1803=0,ISBLANK($J1803))),"Net area not recorded in net spaces",
AND(OR($I1803="Non-net",$I1803="Outdoor space"),$J1803&gt;0),"Net Area Recorded in Non-net space",
AND($I1803="General",$J1803&gt;90),"This general space is over 90m2, please ensure that this space is entered as separate spaces if it usually used as separate spaces",
AND($I1803="Open plan/ semi-open general",$J1803&lt;27),"Open plan general space under 27m2",
AND(OR($K1803=0,ISBLANK($K1803)), $I1803="Non-net"),"Non-net area not recorded in non-net space"
),
" ")</f>
        <v xml:space="preserve"> </v>
      </c>
      <c r="M1803" s="144"/>
      <c r="N1803" s="144"/>
      <c r="O1803" s="144"/>
      <c r="P1803" s="144"/>
      <c r="Q1803" s="144"/>
      <c r="R1803" s="171"/>
      <c r="S1803" s="147">
        <f>NCA_Calculations!$P$1815</f>
        <v>0</v>
      </c>
      <c r="T1803" s="147">
        <f>NCA_Calculations!$Q$1815</f>
        <v>0</v>
      </c>
      <c r="U1803" s="144"/>
      <c r="V1803" s="144"/>
      <c r="W1803" s="149" t="str" cm="1">
        <f t="array" ref="W1803">_xlfn.IFNA(
_xlfn.IFS(
ISBLANK($U1803),"Missing space use.",
AND('Establishment details'!$C$14="Secondary",$V1803="Classbase"),"Invalid Status type",
AND(OR( $V1803="Classbase", $V1803="Teaching", $V1803="Early years",$V1803="SEND resourced"), NOT(ISBLANK($M1803))),"Space with status type and unusable type.",
AND($V1803= "Classbase",'Establishment details'!$C$22&gt;=10), "Classbase status is only valid in schools with a primary element.",
AND($I1803= "Large",$N1803 &gt; 3.5), "Large rooms with less than 3.5m height.",
AND(OR($V1803="Light practical (science)",$V1803="Light practical (science)",$V1803="Heavy practical (workshops)", $V1803="Heavy practical (clean)"), OR($O1803=0,ISBLANK($O1803))),"Missing sinks count for light and heavy practical spaces.",
AND($M1803 = "Other",ISBLANK($R1803)), "Invalid unusable type / missing note for other unusable type."
),
" ")</f>
        <v>Missing space use.</v>
      </c>
    </row>
    <row r="1804" spans="2:23" ht="15.75" x14ac:dyDescent="0.25">
      <c r="B1804" s="143"/>
      <c r="C1804" s="144"/>
      <c r="D1804" s="144"/>
      <c r="E1804" s="144"/>
      <c r="F1804" s="147" t="str" cm="1">
        <f t="array" ref="F1804">_xlfn.IFNA(CONCATENATE(_xlfn.IFS($D1804="Mezzanine",LEFT($D1804,1), $D1804="Ground Floor",LEFT($D1804,1),$D1804="Basment ",LEFT($D1804,1), $D1804="1st Floor", "0"&amp;LEFT($D1804,1), $D1804="2nd Floor", "0"&amp;LEFT($D1804,1), $D1804="3rd Floor", "0"&amp;LEFT($D1804,1), $D1804="4th Floor", "0"&amp;LEFT($D1804,1), $D1804="5th Floor", "0"&amp;LEFT($D1804,1), $D1804="6th Floor", "0"&amp;LEFT($D1804,1),$D1804="7th Floor", "0"&amp;LEFT($D1804,1),$D1804="8th Floor", "0"&amp;LEFT($D1804,1),$D1804="9th Floor", "0"&amp;LEFT($D1804,1),$D1804="10th Floor", LEFT($D1804,2),$D1804="11th Floor", LEFT($D1804,2),$D1804="12th Floor", LEFT($D1804,2),$D1804="13th Floor", LEFT($D1804,2), $D1804="Lower Ground", LEFT($D1804)&amp;IF(ISNUMBER(FIND(" ",$D1804)),MID($D1804,FIND(" ",$D1804)+1,1),"")&amp;IF(ISNUMBER(FIND(" ",$D1804,FIND(" ",$D1804)+1)),MID($D1804,FIND(" ",$D1804,FIND(" ",$D1804)+1)+1,1),""),$D1804="Upper Ground", LEFT($D1804)&amp;IF(ISNUMBER(FIND(" ",$D1804)),MID($D1804,FIND(" ",$D1804)+1,1),"")&amp;IF(ISNUMBER(FIND(" ",$D1804,FIND(" ",$D1804)+1)),MID($D1804,FIND(" ",$D1804,FIND(" ",$D1804)+1)+1,1),"")),".0",$E1804), " ")</f>
        <v xml:space="preserve"> </v>
      </c>
      <c r="G1804" s="144"/>
      <c r="H1804" s="144"/>
      <c r="I1804" s="144"/>
      <c r="J1804" s="144"/>
      <c r="K1804" s="144"/>
      <c r="L1804" s="149" t="str" cm="1">
        <f t="array" ref="L1804">_xlfn.IFNA(
_xlfn.IFS(
AND($F1804=" ",$G1804=" ",$H1804=" "),"Please update all three: Surveyor Room Reference, Establishment Room Reference and Establishment Room Name",
AND(OR($I1804="General",$I1804="Open plan/ semi-open general",$I1804="Fitted",$I1804="Light practical (science)",$I1804="Light practical (other)",$I1804="Heavy practical (workshops)",$I1804="Heavy practical (clean)",$I1804="Large",$I1804="Storage"),$J1804=0,$K1804=0),"Please update Net Area or Non-net Area",
AND($B1804&lt;&gt;"OUT",$J1804=0,$I1804&lt;&gt;"Non-net",$M1804="85% Circulation"),"Net area not recorded for spaces with 85% circulation unusable type",
AND(OR($I1804="General",$I1804="Open plan/ semi-open general",$I1804="Fitted",$I1804="Light practical (science)",$I1804="Light practical (other)",$I1804="Heavy practical (workshops)",$I1804="Heavy practical (clean)",$I1804="Large",$I1804="Storage"),OR($J1804=0,ISBLANK($J1804))),"Net area not recorded in net spaces",
AND(OR($I1804="Non-net",$I1804="Outdoor space"),$J1804&gt;0),"Net Area Recorded in Non-net space",
AND($I1804="General",$J1804&gt;90),"This general space is over 90m2, please ensure that this space is entered as separate spaces if it usually used as separate spaces",
AND($I1804="Open plan/ semi-open general",$J1804&lt;27),"Open plan general space under 27m2",
AND(OR($K1804=0,ISBLANK($K1804)), $I1804="Non-net"),"Non-net area not recorded in non-net space"
),
" ")</f>
        <v xml:space="preserve"> </v>
      </c>
      <c r="M1804" s="144"/>
      <c r="N1804" s="144"/>
      <c r="O1804" s="144"/>
      <c r="P1804" s="144"/>
      <c r="Q1804" s="144"/>
      <c r="R1804" s="171"/>
      <c r="S1804" s="147">
        <f>NCA_Calculations!$P$1816</f>
        <v>0</v>
      </c>
      <c r="T1804" s="147">
        <f>NCA_Calculations!$Q$1816</f>
        <v>0</v>
      </c>
      <c r="U1804" s="144"/>
      <c r="V1804" s="144"/>
      <c r="W1804" s="149" t="str" cm="1">
        <f t="array" ref="W1804">_xlfn.IFNA(
_xlfn.IFS(
ISBLANK($U1804),"Missing space use.",
AND('Establishment details'!$C$14="Secondary",$V1804="Classbase"),"Invalid Status type",
AND(OR( $V1804="Classbase", $V1804="Teaching", $V1804="Early years",$V1804="SEND resourced"), NOT(ISBLANK($M1804))),"Space with status type and unusable type.",
AND($V1804= "Classbase",'Establishment details'!$C$22&gt;=10), "Classbase status is only valid in schools with a primary element.",
AND($I1804= "Large",$N1804 &gt; 3.5), "Large rooms with less than 3.5m height.",
AND(OR($V1804="Light practical (science)",$V1804="Light practical (science)",$V1804="Heavy practical (workshops)", $V1804="Heavy practical (clean)"), OR($O1804=0,ISBLANK($O1804))),"Missing sinks count for light and heavy practical spaces.",
AND($M1804 = "Other",ISBLANK($R1804)), "Invalid unusable type / missing note for other unusable type."
),
" ")</f>
        <v>Missing space use.</v>
      </c>
    </row>
    <row r="1805" spans="2:23" ht="15.75" x14ac:dyDescent="0.25">
      <c r="B1805" s="143"/>
      <c r="C1805" s="144"/>
      <c r="D1805" s="144"/>
      <c r="E1805" s="144"/>
      <c r="F1805" s="147" t="str" cm="1">
        <f t="array" ref="F1805">_xlfn.IFNA(CONCATENATE(_xlfn.IFS($D1805="Mezzanine",LEFT($D1805,1), $D1805="Ground Floor",LEFT($D1805,1),$D1805="Basment ",LEFT($D1805,1), $D1805="1st Floor", "0"&amp;LEFT($D1805,1), $D1805="2nd Floor", "0"&amp;LEFT($D1805,1), $D1805="3rd Floor", "0"&amp;LEFT($D1805,1), $D1805="4th Floor", "0"&amp;LEFT($D1805,1), $D1805="5th Floor", "0"&amp;LEFT($D1805,1), $D1805="6th Floor", "0"&amp;LEFT($D1805,1),$D1805="7th Floor", "0"&amp;LEFT($D1805,1),$D1805="8th Floor", "0"&amp;LEFT($D1805,1),$D1805="9th Floor", "0"&amp;LEFT($D1805,1),$D1805="10th Floor", LEFT($D1805,2),$D1805="11th Floor", LEFT($D1805,2),$D1805="12th Floor", LEFT($D1805,2),$D1805="13th Floor", LEFT($D1805,2), $D1805="Lower Ground", LEFT($D1805)&amp;IF(ISNUMBER(FIND(" ",$D1805)),MID($D1805,FIND(" ",$D1805)+1,1),"")&amp;IF(ISNUMBER(FIND(" ",$D1805,FIND(" ",$D1805)+1)),MID($D1805,FIND(" ",$D1805,FIND(" ",$D1805)+1)+1,1),""),$D1805="Upper Ground", LEFT($D1805)&amp;IF(ISNUMBER(FIND(" ",$D1805)),MID($D1805,FIND(" ",$D1805)+1,1),"")&amp;IF(ISNUMBER(FIND(" ",$D1805,FIND(" ",$D1805)+1)),MID($D1805,FIND(" ",$D1805,FIND(" ",$D1805)+1)+1,1),"")),".0",$E1805), " ")</f>
        <v xml:space="preserve"> </v>
      </c>
      <c r="G1805" s="144"/>
      <c r="H1805" s="144"/>
      <c r="I1805" s="144"/>
      <c r="J1805" s="144"/>
      <c r="K1805" s="144"/>
      <c r="L1805" s="149" t="str" cm="1">
        <f t="array" ref="L1805">_xlfn.IFNA(
_xlfn.IFS(
AND($F1805=" ",$G1805=" ",$H1805=" "),"Please update all three: Surveyor Room Reference, Establishment Room Reference and Establishment Room Name",
AND(OR($I1805="General",$I1805="Open plan/ semi-open general",$I1805="Fitted",$I1805="Light practical (science)",$I1805="Light practical (other)",$I1805="Heavy practical (workshops)",$I1805="Heavy practical (clean)",$I1805="Large",$I1805="Storage"),$J1805=0,$K1805=0),"Please update Net Area or Non-net Area",
AND($B1805&lt;&gt;"OUT",$J1805=0,$I1805&lt;&gt;"Non-net",$M1805="85% Circulation"),"Net area not recorded for spaces with 85% circulation unusable type",
AND(OR($I1805="General",$I1805="Open plan/ semi-open general",$I1805="Fitted",$I1805="Light practical (science)",$I1805="Light practical (other)",$I1805="Heavy practical (workshops)",$I1805="Heavy practical (clean)",$I1805="Large",$I1805="Storage"),OR($J1805=0,ISBLANK($J1805))),"Net area not recorded in net spaces",
AND(OR($I1805="Non-net",$I1805="Outdoor space"),$J1805&gt;0),"Net Area Recorded in Non-net space",
AND($I1805="General",$J1805&gt;90),"This general space is over 90m2, please ensure that this space is entered as separate spaces if it usually used as separate spaces",
AND($I1805="Open plan/ semi-open general",$J1805&lt;27),"Open plan general space under 27m2",
AND(OR($K1805=0,ISBLANK($K1805)), $I1805="Non-net"),"Non-net area not recorded in non-net space"
),
" ")</f>
        <v xml:space="preserve"> </v>
      </c>
      <c r="M1805" s="144"/>
      <c r="N1805" s="144"/>
      <c r="O1805" s="144"/>
      <c r="P1805" s="144"/>
      <c r="Q1805" s="144"/>
      <c r="R1805" s="171"/>
      <c r="S1805" s="147">
        <f>NCA_Calculations!$P$1817</f>
        <v>0</v>
      </c>
      <c r="T1805" s="147">
        <f>NCA_Calculations!$Q$1817</f>
        <v>0</v>
      </c>
      <c r="U1805" s="144"/>
      <c r="V1805" s="144"/>
      <c r="W1805" s="149" t="str" cm="1">
        <f t="array" ref="W1805">_xlfn.IFNA(
_xlfn.IFS(
ISBLANK($U1805),"Missing space use.",
AND('Establishment details'!$C$14="Secondary",$V1805="Classbase"),"Invalid Status type",
AND(OR( $V1805="Classbase", $V1805="Teaching", $V1805="Early years",$V1805="SEND resourced"), NOT(ISBLANK($M1805))),"Space with status type and unusable type.",
AND($V1805= "Classbase",'Establishment details'!$C$22&gt;=10), "Classbase status is only valid in schools with a primary element.",
AND($I1805= "Large",$N1805 &gt; 3.5), "Large rooms with less than 3.5m height.",
AND(OR($V1805="Light practical (science)",$V1805="Light practical (science)",$V1805="Heavy practical (workshops)", $V1805="Heavy practical (clean)"), OR($O1805=0,ISBLANK($O1805))),"Missing sinks count for light and heavy practical spaces.",
AND($M1805 = "Other",ISBLANK($R1805)), "Invalid unusable type / missing note for other unusable type."
),
" ")</f>
        <v>Missing space use.</v>
      </c>
    </row>
    <row r="1806" spans="2:23" ht="15.75" x14ac:dyDescent="0.25">
      <c r="B1806" s="143"/>
      <c r="C1806" s="144"/>
      <c r="D1806" s="144"/>
      <c r="E1806" s="144"/>
      <c r="F1806" s="147" t="str" cm="1">
        <f t="array" ref="F1806">_xlfn.IFNA(CONCATENATE(_xlfn.IFS($D1806="Mezzanine",LEFT($D1806,1), $D1806="Ground Floor",LEFT($D1806,1),$D1806="Basment ",LEFT($D1806,1), $D1806="1st Floor", "0"&amp;LEFT($D1806,1), $D1806="2nd Floor", "0"&amp;LEFT($D1806,1), $D1806="3rd Floor", "0"&amp;LEFT($D1806,1), $D1806="4th Floor", "0"&amp;LEFT($D1806,1), $D1806="5th Floor", "0"&amp;LEFT($D1806,1), $D1806="6th Floor", "0"&amp;LEFT($D1806,1),$D1806="7th Floor", "0"&amp;LEFT($D1806,1),$D1806="8th Floor", "0"&amp;LEFT($D1806,1),$D1806="9th Floor", "0"&amp;LEFT($D1806,1),$D1806="10th Floor", LEFT($D1806,2),$D1806="11th Floor", LEFT($D1806,2),$D1806="12th Floor", LEFT($D1806,2),$D1806="13th Floor", LEFT($D1806,2), $D1806="Lower Ground", LEFT($D1806)&amp;IF(ISNUMBER(FIND(" ",$D1806)),MID($D1806,FIND(" ",$D1806)+1,1),"")&amp;IF(ISNUMBER(FIND(" ",$D1806,FIND(" ",$D1806)+1)),MID($D1806,FIND(" ",$D1806,FIND(" ",$D1806)+1)+1,1),""),$D1806="Upper Ground", LEFT($D1806)&amp;IF(ISNUMBER(FIND(" ",$D1806)),MID($D1806,FIND(" ",$D1806)+1,1),"")&amp;IF(ISNUMBER(FIND(" ",$D1806,FIND(" ",$D1806)+1)),MID($D1806,FIND(" ",$D1806,FIND(" ",$D1806)+1)+1,1),"")),".0",$E1806), " ")</f>
        <v xml:space="preserve"> </v>
      </c>
      <c r="G1806" s="144"/>
      <c r="H1806" s="144"/>
      <c r="I1806" s="144"/>
      <c r="J1806" s="144"/>
      <c r="K1806" s="144"/>
      <c r="L1806" s="149" t="str" cm="1">
        <f t="array" ref="L1806">_xlfn.IFNA(
_xlfn.IFS(
AND($F1806=" ",$G1806=" ",$H1806=" "),"Please update all three: Surveyor Room Reference, Establishment Room Reference and Establishment Room Name",
AND(OR($I1806="General",$I1806="Open plan/ semi-open general",$I1806="Fitted",$I1806="Light practical (science)",$I1806="Light practical (other)",$I1806="Heavy practical (workshops)",$I1806="Heavy practical (clean)",$I1806="Large",$I1806="Storage"),$J1806=0,$K1806=0),"Please update Net Area or Non-net Area",
AND($B1806&lt;&gt;"OUT",$J1806=0,$I1806&lt;&gt;"Non-net",$M1806="85% Circulation"),"Net area not recorded for spaces with 85% circulation unusable type",
AND(OR($I1806="General",$I1806="Open plan/ semi-open general",$I1806="Fitted",$I1806="Light practical (science)",$I1806="Light practical (other)",$I1806="Heavy practical (workshops)",$I1806="Heavy practical (clean)",$I1806="Large",$I1806="Storage"),OR($J1806=0,ISBLANK($J1806))),"Net area not recorded in net spaces",
AND(OR($I1806="Non-net",$I1806="Outdoor space"),$J1806&gt;0),"Net Area Recorded in Non-net space",
AND($I1806="General",$J1806&gt;90),"This general space is over 90m2, please ensure that this space is entered as separate spaces if it usually used as separate spaces",
AND($I1806="Open plan/ semi-open general",$J1806&lt;27),"Open plan general space under 27m2",
AND(OR($K1806=0,ISBLANK($K1806)), $I1806="Non-net"),"Non-net area not recorded in non-net space"
),
" ")</f>
        <v xml:space="preserve"> </v>
      </c>
      <c r="M1806" s="144"/>
      <c r="N1806" s="144"/>
      <c r="O1806" s="144"/>
      <c r="P1806" s="144"/>
      <c r="Q1806" s="144"/>
      <c r="R1806" s="171"/>
      <c r="S1806" s="147">
        <f>NCA_Calculations!$P$1818</f>
        <v>0</v>
      </c>
      <c r="T1806" s="147">
        <f>NCA_Calculations!$Q$1818</f>
        <v>0</v>
      </c>
      <c r="U1806" s="144"/>
      <c r="V1806" s="144"/>
      <c r="W1806" s="149" t="str" cm="1">
        <f t="array" ref="W1806">_xlfn.IFNA(
_xlfn.IFS(
ISBLANK($U1806),"Missing space use.",
AND('Establishment details'!$C$14="Secondary",$V1806="Classbase"),"Invalid Status type",
AND(OR( $V1806="Classbase", $V1806="Teaching", $V1806="Early years",$V1806="SEND resourced"), NOT(ISBLANK($M1806))),"Space with status type and unusable type.",
AND($V1806= "Classbase",'Establishment details'!$C$22&gt;=10), "Classbase status is only valid in schools with a primary element.",
AND($I1806= "Large",$N1806 &gt; 3.5), "Large rooms with less than 3.5m height.",
AND(OR($V1806="Light practical (science)",$V1806="Light practical (science)",$V1806="Heavy practical (workshops)", $V1806="Heavy practical (clean)"), OR($O1806=0,ISBLANK($O1806))),"Missing sinks count for light and heavy practical spaces.",
AND($M1806 = "Other",ISBLANK($R1806)), "Invalid unusable type / missing note for other unusable type."
),
" ")</f>
        <v>Missing space use.</v>
      </c>
    </row>
    <row r="1807" spans="2:23" ht="15.75" x14ac:dyDescent="0.25">
      <c r="B1807" s="143"/>
      <c r="C1807" s="144"/>
      <c r="D1807" s="144"/>
      <c r="E1807" s="144"/>
      <c r="F1807" s="147" t="str" cm="1">
        <f t="array" ref="F1807">_xlfn.IFNA(CONCATENATE(_xlfn.IFS($D1807="Mezzanine",LEFT($D1807,1), $D1807="Ground Floor",LEFT($D1807,1),$D1807="Basment ",LEFT($D1807,1), $D1807="1st Floor", "0"&amp;LEFT($D1807,1), $D1807="2nd Floor", "0"&amp;LEFT($D1807,1), $D1807="3rd Floor", "0"&amp;LEFT($D1807,1), $D1807="4th Floor", "0"&amp;LEFT($D1807,1), $D1807="5th Floor", "0"&amp;LEFT($D1807,1), $D1807="6th Floor", "0"&amp;LEFT($D1807,1),$D1807="7th Floor", "0"&amp;LEFT($D1807,1),$D1807="8th Floor", "0"&amp;LEFT($D1807,1),$D1807="9th Floor", "0"&amp;LEFT($D1807,1),$D1807="10th Floor", LEFT($D1807,2),$D1807="11th Floor", LEFT($D1807,2),$D1807="12th Floor", LEFT($D1807,2),$D1807="13th Floor", LEFT($D1807,2), $D1807="Lower Ground", LEFT($D1807)&amp;IF(ISNUMBER(FIND(" ",$D1807)),MID($D1807,FIND(" ",$D1807)+1,1),"")&amp;IF(ISNUMBER(FIND(" ",$D1807,FIND(" ",$D1807)+1)),MID($D1807,FIND(" ",$D1807,FIND(" ",$D1807)+1)+1,1),""),$D1807="Upper Ground", LEFT($D1807)&amp;IF(ISNUMBER(FIND(" ",$D1807)),MID($D1807,FIND(" ",$D1807)+1,1),"")&amp;IF(ISNUMBER(FIND(" ",$D1807,FIND(" ",$D1807)+1)),MID($D1807,FIND(" ",$D1807,FIND(" ",$D1807)+1)+1,1),"")),".0",$E1807), " ")</f>
        <v xml:space="preserve"> </v>
      </c>
      <c r="G1807" s="144"/>
      <c r="H1807" s="144"/>
      <c r="I1807" s="144"/>
      <c r="J1807" s="144"/>
      <c r="K1807" s="144"/>
      <c r="L1807" s="149" t="str" cm="1">
        <f t="array" ref="L1807">_xlfn.IFNA(
_xlfn.IFS(
AND($F1807=" ",$G1807=" ",$H1807=" "),"Please update all three: Surveyor Room Reference, Establishment Room Reference and Establishment Room Name",
AND(OR($I1807="General",$I1807="Open plan/ semi-open general",$I1807="Fitted",$I1807="Light practical (science)",$I1807="Light practical (other)",$I1807="Heavy practical (workshops)",$I1807="Heavy practical (clean)",$I1807="Large",$I1807="Storage"),$J1807=0,$K1807=0),"Please update Net Area or Non-net Area",
AND($B1807&lt;&gt;"OUT",$J1807=0,$I1807&lt;&gt;"Non-net",$M1807="85% Circulation"),"Net area not recorded for spaces with 85% circulation unusable type",
AND(OR($I1807="General",$I1807="Open plan/ semi-open general",$I1807="Fitted",$I1807="Light practical (science)",$I1807="Light practical (other)",$I1807="Heavy practical (workshops)",$I1807="Heavy practical (clean)",$I1807="Large",$I1807="Storage"),OR($J1807=0,ISBLANK($J1807))),"Net area not recorded in net spaces",
AND(OR($I1807="Non-net",$I1807="Outdoor space"),$J1807&gt;0),"Net Area Recorded in Non-net space",
AND($I1807="General",$J1807&gt;90),"This general space is over 90m2, please ensure that this space is entered as separate spaces if it usually used as separate spaces",
AND($I1807="Open plan/ semi-open general",$J1807&lt;27),"Open plan general space under 27m2",
AND(OR($K1807=0,ISBLANK($K1807)), $I1807="Non-net"),"Non-net area not recorded in non-net space"
),
" ")</f>
        <v xml:space="preserve"> </v>
      </c>
      <c r="M1807" s="144"/>
      <c r="N1807" s="144"/>
      <c r="O1807" s="144"/>
      <c r="P1807" s="144"/>
      <c r="Q1807" s="144"/>
      <c r="R1807" s="171"/>
      <c r="S1807" s="147">
        <f>NCA_Calculations!$P$1819</f>
        <v>0</v>
      </c>
      <c r="T1807" s="147">
        <f>NCA_Calculations!$Q$1819</f>
        <v>0</v>
      </c>
      <c r="U1807" s="144"/>
      <c r="V1807" s="144"/>
      <c r="W1807" s="149" t="str" cm="1">
        <f t="array" ref="W1807">_xlfn.IFNA(
_xlfn.IFS(
ISBLANK($U1807),"Missing space use.",
AND('Establishment details'!$C$14="Secondary",$V1807="Classbase"),"Invalid Status type",
AND(OR( $V1807="Classbase", $V1807="Teaching", $V1807="Early years",$V1807="SEND resourced"), NOT(ISBLANK($M1807))),"Space with status type and unusable type.",
AND($V1807= "Classbase",'Establishment details'!$C$22&gt;=10), "Classbase status is only valid in schools with a primary element.",
AND($I1807= "Large",$N1807 &gt; 3.5), "Large rooms with less than 3.5m height.",
AND(OR($V1807="Light practical (science)",$V1807="Light practical (science)",$V1807="Heavy practical (workshops)", $V1807="Heavy practical (clean)"), OR($O1807=0,ISBLANK($O1807))),"Missing sinks count for light and heavy practical spaces.",
AND($M1807 = "Other",ISBLANK($R1807)), "Invalid unusable type / missing note for other unusable type."
),
" ")</f>
        <v>Missing space use.</v>
      </c>
    </row>
    <row r="1808" spans="2:23" ht="15.75" x14ac:dyDescent="0.25">
      <c r="B1808" s="143"/>
      <c r="C1808" s="144"/>
      <c r="D1808" s="144"/>
      <c r="E1808" s="144"/>
      <c r="F1808" s="147" t="str" cm="1">
        <f t="array" ref="F1808">_xlfn.IFNA(CONCATENATE(_xlfn.IFS($D1808="Mezzanine",LEFT($D1808,1), $D1808="Ground Floor",LEFT($D1808,1),$D1808="Basment ",LEFT($D1808,1), $D1808="1st Floor", "0"&amp;LEFT($D1808,1), $D1808="2nd Floor", "0"&amp;LEFT($D1808,1), $D1808="3rd Floor", "0"&amp;LEFT($D1808,1), $D1808="4th Floor", "0"&amp;LEFT($D1808,1), $D1808="5th Floor", "0"&amp;LEFT($D1808,1), $D1808="6th Floor", "0"&amp;LEFT($D1808,1),$D1808="7th Floor", "0"&amp;LEFT($D1808,1),$D1808="8th Floor", "0"&amp;LEFT($D1808,1),$D1808="9th Floor", "0"&amp;LEFT($D1808,1),$D1808="10th Floor", LEFT($D1808,2),$D1808="11th Floor", LEFT($D1808,2),$D1808="12th Floor", LEFT($D1808,2),$D1808="13th Floor", LEFT($D1808,2), $D1808="Lower Ground", LEFT($D1808)&amp;IF(ISNUMBER(FIND(" ",$D1808)),MID($D1808,FIND(" ",$D1808)+1,1),"")&amp;IF(ISNUMBER(FIND(" ",$D1808,FIND(" ",$D1808)+1)),MID($D1808,FIND(" ",$D1808,FIND(" ",$D1808)+1)+1,1),""),$D1808="Upper Ground", LEFT($D1808)&amp;IF(ISNUMBER(FIND(" ",$D1808)),MID($D1808,FIND(" ",$D1808)+1,1),"")&amp;IF(ISNUMBER(FIND(" ",$D1808,FIND(" ",$D1808)+1)),MID($D1808,FIND(" ",$D1808,FIND(" ",$D1808)+1)+1,1),"")),".0",$E1808), " ")</f>
        <v xml:space="preserve"> </v>
      </c>
      <c r="G1808" s="144"/>
      <c r="H1808" s="144"/>
      <c r="I1808" s="144"/>
      <c r="J1808" s="144"/>
      <c r="K1808" s="144"/>
      <c r="L1808" s="149" t="str" cm="1">
        <f t="array" ref="L1808">_xlfn.IFNA(
_xlfn.IFS(
AND($F1808=" ",$G1808=" ",$H1808=" "),"Please update all three: Surveyor Room Reference, Establishment Room Reference and Establishment Room Name",
AND(OR($I1808="General",$I1808="Open plan/ semi-open general",$I1808="Fitted",$I1808="Light practical (science)",$I1808="Light practical (other)",$I1808="Heavy practical (workshops)",$I1808="Heavy practical (clean)",$I1808="Large",$I1808="Storage"),$J1808=0,$K1808=0),"Please update Net Area or Non-net Area",
AND($B1808&lt;&gt;"OUT",$J1808=0,$I1808&lt;&gt;"Non-net",$M1808="85% Circulation"),"Net area not recorded for spaces with 85% circulation unusable type",
AND(OR($I1808="General",$I1808="Open plan/ semi-open general",$I1808="Fitted",$I1808="Light practical (science)",$I1808="Light practical (other)",$I1808="Heavy practical (workshops)",$I1808="Heavy practical (clean)",$I1808="Large",$I1808="Storage"),OR($J1808=0,ISBLANK($J1808))),"Net area not recorded in net spaces",
AND(OR($I1808="Non-net",$I1808="Outdoor space"),$J1808&gt;0),"Net Area Recorded in Non-net space",
AND($I1808="General",$J1808&gt;90),"This general space is over 90m2, please ensure that this space is entered as separate spaces if it usually used as separate spaces",
AND($I1808="Open plan/ semi-open general",$J1808&lt;27),"Open plan general space under 27m2",
AND(OR($K1808=0,ISBLANK($K1808)), $I1808="Non-net"),"Non-net area not recorded in non-net space"
),
" ")</f>
        <v xml:space="preserve"> </v>
      </c>
      <c r="M1808" s="144"/>
      <c r="N1808" s="144"/>
      <c r="O1808" s="144"/>
      <c r="P1808" s="144"/>
      <c r="Q1808" s="144"/>
      <c r="R1808" s="171"/>
      <c r="S1808" s="147">
        <f>NCA_Calculations!$P$1820</f>
        <v>0</v>
      </c>
      <c r="T1808" s="147">
        <f>NCA_Calculations!$Q$1820</f>
        <v>0</v>
      </c>
      <c r="U1808" s="144"/>
      <c r="V1808" s="144"/>
      <c r="W1808" s="149" t="str" cm="1">
        <f t="array" ref="W1808">_xlfn.IFNA(
_xlfn.IFS(
ISBLANK($U1808),"Missing space use.",
AND('Establishment details'!$C$14="Secondary",$V1808="Classbase"),"Invalid Status type",
AND(OR( $V1808="Classbase", $V1808="Teaching", $V1808="Early years",$V1808="SEND resourced"), NOT(ISBLANK($M1808))),"Space with status type and unusable type.",
AND($V1808= "Classbase",'Establishment details'!$C$22&gt;=10), "Classbase status is only valid in schools with a primary element.",
AND($I1808= "Large",$N1808 &gt; 3.5), "Large rooms with less than 3.5m height.",
AND(OR($V1808="Light practical (science)",$V1808="Light practical (science)",$V1808="Heavy practical (workshops)", $V1808="Heavy practical (clean)"), OR($O1808=0,ISBLANK($O1808))),"Missing sinks count for light and heavy practical spaces.",
AND($M1808 = "Other",ISBLANK($R1808)), "Invalid unusable type / missing note for other unusable type."
),
" ")</f>
        <v>Missing space use.</v>
      </c>
    </row>
    <row r="1809" spans="2:23" ht="15.75" x14ac:dyDescent="0.25">
      <c r="B1809" s="143"/>
      <c r="C1809" s="144"/>
      <c r="D1809" s="144"/>
      <c r="E1809" s="144"/>
      <c r="F1809" s="147" t="str" cm="1">
        <f t="array" ref="F1809">_xlfn.IFNA(CONCATENATE(_xlfn.IFS($D1809="Mezzanine",LEFT($D1809,1), $D1809="Ground Floor",LEFT($D1809,1),$D1809="Basment ",LEFT($D1809,1), $D1809="1st Floor", "0"&amp;LEFT($D1809,1), $D1809="2nd Floor", "0"&amp;LEFT($D1809,1), $D1809="3rd Floor", "0"&amp;LEFT($D1809,1), $D1809="4th Floor", "0"&amp;LEFT($D1809,1), $D1809="5th Floor", "0"&amp;LEFT($D1809,1), $D1809="6th Floor", "0"&amp;LEFT($D1809,1),$D1809="7th Floor", "0"&amp;LEFT($D1809,1),$D1809="8th Floor", "0"&amp;LEFT($D1809,1),$D1809="9th Floor", "0"&amp;LEFT($D1809,1),$D1809="10th Floor", LEFT($D1809,2),$D1809="11th Floor", LEFT($D1809,2),$D1809="12th Floor", LEFT($D1809,2),$D1809="13th Floor", LEFT($D1809,2), $D1809="Lower Ground", LEFT($D1809)&amp;IF(ISNUMBER(FIND(" ",$D1809)),MID($D1809,FIND(" ",$D1809)+1,1),"")&amp;IF(ISNUMBER(FIND(" ",$D1809,FIND(" ",$D1809)+1)),MID($D1809,FIND(" ",$D1809,FIND(" ",$D1809)+1)+1,1),""),$D1809="Upper Ground", LEFT($D1809)&amp;IF(ISNUMBER(FIND(" ",$D1809)),MID($D1809,FIND(" ",$D1809)+1,1),"")&amp;IF(ISNUMBER(FIND(" ",$D1809,FIND(" ",$D1809)+1)),MID($D1809,FIND(" ",$D1809,FIND(" ",$D1809)+1)+1,1),"")),".0",$E1809), " ")</f>
        <v xml:space="preserve"> </v>
      </c>
      <c r="G1809" s="144"/>
      <c r="H1809" s="144"/>
      <c r="I1809" s="144"/>
      <c r="J1809" s="144"/>
      <c r="K1809" s="144"/>
      <c r="L1809" s="149" t="str" cm="1">
        <f t="array" ref="L1809">_xlfn.IFNA(
_xlfn.IFS(
AND($F1809=" ",$G1809=" ",$H1809=" "),"Please update all three: Surveyor Room Reference, Establishment Room Reference and Establishment Room Name",
AND(OR($I1809="General",$I1809="Open plan/ semi-open general",$I1809="Fitted",$I1809="Light practical (science)",$I1809="Light practical (other)",$I1809="Heavy practical (workshops)",$I1809="Heavy practical (clean)",$I1809="Large",$I1809="Storage"),$J1809=0,$K1809=0),"Please update Net Area or Non-net Area",
AND($B1809&lt;&gt;"OUT",$J1809=0,$I1809&lt;&gt;"Non-net",$M1809="85% Circulation"),"Net area not recorded for spaces with 85% circulation unusable type",
AND(OR($I1809="General",$I1809="Open plan/ semi-open general",$I1809="Fitted",$I1809="Light practical (science)",$I1809="Light practical (other)",$I1809="Heavy practical (workshops)",$I1809="Heavy practical (clean)",$I1809="Large",$I1809="Storage"),OR($J1809=0,ISBLANK($J1809))),"Net area not recorded in net spaces",
AND(OR($I1809="Non-net",$I1809="Outdoor space"),$J1809&gt;0),"Net Area Recorded in Non-net space",
AND($I1809="General",$J1809&gt;90),"This general space is over 90m2, please ensure that this space is entered as separate spaces if it usually used as separate spaces",
AND($I1809="Open plan/ semi-open general",$J1809&lt;27),"Open plan general space under 27m2",
AND(OR($K1809=0,ISBLANK($K1809)), $I1809="Non-net"),"Non-net area not recorded in non-net space"
),
" ")</f>
        <v xml:space="preserve"> </v>
      </c>
      <c r="M1809" s="144"/>
      <c r="N1809" s="144"/>
      <c r="O1809" s="144"/>
      <c r="P1809" s="144"/>
      <c r="Q1809" s="144"/>
      <c r="R1809" s="171"/>
      <c r="S1809" s="147">
        <f>NCA_Calculations!$P$1821</f>
        <v>0</v>
      </c>
      <c r="T1809" s="147">
        <f>NCA_Calculations!$Q$1821</f>
        <v>0</v>
      </c>
      <c r="U1809" s="144"/>
      <c r="V1809" s="144"/>
      <c r="W1809" s="149" t="str" cm="1">
        <f t="array" ref="W1809">_xlfn.IFNA(
_xlfn.IFS(
ISBLANK($U1809),"Missing space use.",
AND('Establishment details'!$C$14="Secondary",$V1809="Classbase"),"Invalid Status type",
AND(OR( $V1809="Classbase", $V1809="Teaching", $V1809="Early years",$V1809="SEND resourced"), NOT(ISBLANK($M1809))),"Space with status type and unusable type.",
AND($V1809= "Classbase",'Establishment details'!$C$22&gt;=10), "Classbase status is only valid in schools with a primary element.",
AND($I1809= "Large",$N1809 &gt; 3.5), "Large rooms with less than 3.5m height.",
AND(OR($V1809="Light practical (science)",$V1809="Light practical (science)",$V1809="Heavy practical (workshops)", $V1809="Heavy practical (clean)"), OR($O1809=0,ISBLANK($O1809))),"Missing sinks count for light and heavy practical spaces.",
AND($M1809 = "Other",ISBLANK($R1809)), "Invalid unusable type / missing note for other unusable type."
),
" ")</f>
        <v>Missing space use.</v>
      </c>
    </row>
    <row r="1810" spans="2:23" ht="15.75" x14ac:dyDescent="0.25">
      <c r="B1810" s="143"/>
      <c r="C1810" s="144"/>
      <c r="D1810" s="144"/>
      <c r="E1810" s="144"/>
      <c r="F1810" s="147" t="str" cm="1">
        <f t="array" ref="F1810">_xlfn.IFNA(CONCATENATE(_xlfn.IFS($D1810="Mezzanine",LEFT($D1810,1), $D1810="Ground Floor",LEFT($D1810,1),$D1810="Basment ",LEFT($D1810,1), $D1810="1st Floor", "0"&amp;LEFT($D1810,1), $D1810="2nd Floor", "0"&amp;LEFT($D1810,1), $D1810="3rd Floor", "0"&amp;LEFT($D1810,1), $D1810="4th Floor", "0"&amp;LEFT($D1810,1), $D1810="5th Floor", "0"&amp;LEFT($D1810,1), $D1810="6th Floor", "0"&amp;LEFT($D1810,1),$D1810="7th Floor", "0"&amp;LEFT($D1810,1),$D1810="8th Floor", "0"&amp;LEFT($D1810,1),$D1810="9th Floor", "0"&amp;LEFT($D1810,1),$D1810="10th Floor", LEFT($D1810,2),$D1810="11th Floor", LEFT($D1810,2),$D1810="12th Floor", LEFT($D1810,2),$D1810="13th Floor", LEFT($D1810,2), $D1810="Lower Ground", LEFT($D1810)&amp;IF(ISNUMBER(FIND(" ",$D1810)),MID($D1810,FIND(" ",$D1810)+1,1),"")&amp;IF(ISNUMBER(FIND(" ",$D1810,FIND(" ",$D1810)+1)),MID($D1810,FIND(" ",$D1810,FIND(" ",$D1810)+1)+1,1),""),$D1810="Upper Ground", LEFT($D1810)&amp;IF(ISNUMBER(FIND(" ",$D1810)),MID($D1810,FIND(" ",$D1810)+1,1),"")&amp;IF(ISNUMBER(FIND(" ",$D1810,FIND(" ",$D1810)+1)),MID($D1810,FIND(" ",$D1810,FIND(" ",$D1810)+1)+1,1),"")),".0",$E1810), " ")</f>
        <v xml:space="preserve"> </v>
      </c>
      <c r="G1810" s="144"/>
      <c r="H1810" s="144"/>
      <c r="I1810" s="144"/>
      <c r="J1810" s="144"/>
      <c r="K1810" s="144"/>
      <c r="L1810" s="149" t="str" cm="1">
        <f t="array" ref="L1810">_xlfn.IFNA(
_xlfn.IFS(
AND($F1810=" ",$G1810=" ",$H1810=" "),"Please update all three: Surveyor Room Reference, Establishment Room Reference and Establishment Room Name",
AND(OR($I1810="General",$I1810="Open plan/ semi-open general",$I1810="Fitted",$I1810="Light practical (science)",$I1810="Light practical (other)",$I1810="Heavy practical (workshops)",$I1810="Heavy practical (clean)",$I1810="Large",$I1810="Storage"),$J1810=0,$K1810=0),"Please update Net Area or Non-net Area",
AND($B1810&lt;&gt;"OUT",$J1810=0,$I1810&lt;&gt;"Non-net",$M1810="85% Circulation"),"Net area not recorded for spaces with 85% circulation unusable type",
AND(OR($I1810="General",$I1810="Open plan/ semi-open general",$I1810="Fitted",$I1810="Light practical (science)",$I1810="Light practical (other)",$I1810="Heavy practical (workshops)",$I1810="Heavy practical (clean)",$I1810="Large",$I1810="Storage"),OR($J1810=0,ISBLANK($J1810))),"Net area not recorded in net spaces",
AND(OR($I1810="Non-net",$I1810="Outdoor space"),$J1810&gt;0),"Net Area Recorded in Non-net space",
AND($I1810="General",$J1810&gt;90),"This general space is over 90m2, please ensure that this space is entered as separate spaces if it usually used as separate spaces",
AND($I1810="Open plan/ semi-open general",$J1810&lt;27),"Open plan general space under 27m2",
AND(OR($K1810=0,ISBLANK($K1810)), $I1810="Non-net"),"Non-net area not recorded in non-net space"
),
" ")</f>
        <v xml:space="preserve"> </v>
      </c>
      <c r="M1810" s="144"/>
      <c r="N1810" s="144"/>
      <c r="O1810" s="144"/>
      <c r="P1810" s="144"/>
      <c r="Q1810" s="144"/>
      <c r="R1810" s="171"/>
      <c r="S1810" s="147">
        <f>NCA_Calculations!$P$1822</f>
        <v>0</v>
      </c>
      <c r="T1810" s="147">
        <f>NCA_Calculations!$Q$1822</f>
        <v>0</v>
      </c>
      <c r="U1810" s="144"/>
      <c r="V1810" s="144"/>
      <c r="W1810" s="149" t="str" cm="1">
        <f t="array" ref="W1810">_xlfn.IFNA(
_xlfn.IFS(
ISBLANK($U1810),"Missing space use.",
AND('Establishment details'!$C$14="Secondary",$V1810="Classbase"),"Invalid Status type",
AND(OR( $V1810="Classbase", $V1810="Teaching", $V1810="Early years",$V1810="SEND resourced"), NOT(ISBLANK($M1810))),"Space with status type and unusable type.",
AND($V1810= "Classbase",'Establishment details'!$C$22&gt;=10), "Classbase status is only valid in schools with a primary element.",
AND($I1810= "Large",$N1810 &gt; 3.5), "Large rooms with less than 3.5m height.",
AND(OR($V1810="Light practical (science)",$V1810="Light practical (science)",$V1810="Heavy practical (workshops)", $V1810="Heavy practical (clean)"), OR($O1810=0,ISBLANK($O1810))),"Missing sinks count for light and heavy practical spaces.",
AND($M1810 = "Other",ISBLANK($R1810)), "Invalid unusable type / missing note for other unusable type."
),
" ")</f>
        <v>Missing space use.</v>
      </c>
    </row>
    <row r="1811" spans="2:23" ht="15.75" x14ac:dyDescent="0.25">
      <c r="B1811" s="143"/>
      <c r="C1811" s="144"/>
      <c r="D1811" s="144"/>
      <c r="E1811" s="144"/>
      <c r="F1811" s="147" t="str" cm="1">
        <f t="array" ref="F1811">_xlfn.IFNA(CONCATENATE(_xlfn.IFS($D1811="Mezzanine",LEFT($D1811,1), $D1811="Ground Floor",LEFT($D1811,1),$D1811="Basment ",LEFT($D1811,1), $D1811="1st Floor", "0"&amp;LEFT($D1811,1), $D1811="2nd Floor", "0"&amp;LEFT($D1811,1), $D1811="3rd Floor", "0"&amp;LEFT($D1811,1), $D1811="4th Floor", "0"&amp;LEFT($D1811,1), $D1811="5th Floor", "0"&amp;LEFT($D1811,1), $D1811="6th Floor", "0"&amp;LEFT($D1811,1),$D1811="7th Floor", "0"&amp;LEFT($D1811,1),$D1811="8th Floor", "0"&amp;LEFT($D1811,1),$D1811="9th Floor", "0"&amp;LEFT($D1811,1),$D1811="10th Floor", LEFT($D1811,2),$D1811="11th Floor", LEFT($D1811,2),$D1811="12th Floor", LEFT($D1811,2),$D1811="13th Floor", LEFT($D1811,2), $D1811="Lower Ground", LEFT($D1811)&amp;IF(ISNUMBER(FIND(" ",$D1811)),MID($D1811,FIND(" ",$D1811)+1,1),"")&amp;IF(ISNUMBER(FIND(" ",$D1811,FIND(" ",$D1811)+1)),MID($D1811,FIND(" ",$D1811,FIND(" ",$D1811)+1)+1,1),""),$D1811="Upper Ground", LEFT($D1811)&amp;IF(ISNUMBER(FIND(" ",$D1811)),MID($D1811,FIND(" ",$D1811)+1,1),"")&amp;IF(ISNUMBER(FIND(" ",$D1811,FIND(" ",$D1811)+1)),MID($D1811,FIND(" ",$D1811,FIND(" ",$D1811)+1)+1,1),"")),".0",$E1811), " ")</f>
        <v xml:space="preserve"> </v>
      </c>
      <c r="G1811" s="144"/>
      <c r="H1811" s="144"/>
      <c r="I1811" s="144"/>
      <c r="J1811" s="144"/>
      <c r="K1811" s="144"/>
      <c r="L1811" s="149" t="str" cm="1">
        <f t="array" ref="L1811">_xlfn.IFNA(
_xlfn.IFS(
AND($F1811=" ",$G1811=" ",$H1811=" "),"Please update all three: Surveyor Room Reference, Establishment Room Reference and Establishment Room Name",
AND(OR($I1811="General",$I1811="Open plan/ semi-open general",$I1811="Fitted",$I1811="Light practical (science)",$I1811="Light practical (other)",$I1811="Heavy practical (workshops)",$I1811="Heavy practical (clean)",$I1811="Large",$I1811="Storage"),$J1811=0,$K1811=0),"Please update Net Area or Non-net Area",
AND($B1811&lt;&gt;"OUT",$J1811=0,$I1811&lt;&gt;"Non-net",$M1811="85% Circulation"),"Net area not recorded for spaces with 85% circulation unusable type",
AND(OR($I1811="General",$I1811="Open plan/ semi-open general",$I1811="Fitted",$I1811="Light practical (science)",$I1811="Light practical (other)",$I1811="Heavy practical (workshops)",$I1811="Heavy practical (clean)",$I1811="Large",$I1811="Storage"),OR($J1811=0,ISBLANK($J1811))),"Net area not recorded in net spaces",
AND(OR($I1811="Non-net",$I1811="Outdoor space"),$J1811&gt;0),"Net Area Recorded in Non-net space",
AND($I1811="General",$J1811&gt;90),"This general space is over 90m2, please ensure that this space is entered as separate spaces if it usually used as separate spaces",
AND($I1811="Open plan/ semi-open general",$J1811&lt;27),"Open plan general space under 27m2",
AND(OR($K1811=0,ISBLANK($K1811)), $I1811="Non-net"),"Non-net area not recorded in non-net space"
),
" ")</f>
        <v xml:space="preserve"> </v>
      </c>
      <c r="M1811" s="144"/>
      <c r="N1811" s="144"/>
      <c r="O1811" s="144"/>
      <c r="P1811" s="144"/>
      <c r="Q1811" s="144"/>
      <c r="R1811" s="171"/>
      <c r="S1811" s="147">
        <f>NCA_Calculations!$P$1823</f>
        <v>0</v>
      </c>
      <c r="T1811" s="147">
        <f>NCA_Calculations!$Q$1823</f>
        <v>0</v>
      </c>
      <c r="U1811" s="144"/>
      <c r="V1811" s="144"/>
      <c r="W1811" s="149" t="str" cm="1">
        <f t="array" ref="W1811">_xlfn.IFNA(
_xlfn.IFS(
ISBLANK($U1811),"Missing space use.",
AND('Establishment details'!$C$14="Secondary",$V1811="Classbase"),"Invalid Status type",
AND(OR( $V1811="Classbase", $V1811="Teaching", $V1811="Early years",$V1811="SEND resourced"), NOT(ISBLANK($M1811))),"Space with status type and unusable type.",
AND($V1811= "Classbase",'Establishment details'!$C$22&gt;=10), "Classbase status is only valid in schools with a primary element.",
AND($I1811= "Large",$N1811 &gt; 3.5), "Large rooms with less than 3.5m height.",
AND(OR($V1811="Light practical (science)",$V1811="Light practical (science)",$V1811="Heavy practical (workshops)", $V1811="Heavy practical (clean)"), OR($O1811=0,ISBLANK($O1811))),"Missing sinks count for light and heavy practical spaces.",
AND($M1811 = "Other",ISBLANK($R1811)), "Invalid unusable type / missing note for other unusable type."
),
" ")</f>
        <v>Missing space use.</v>
      </c>
    </row>
    <row r="1812" spans="2:23" ht="15.75" x14ac:dyDescent="0.25">
      <c r="B1812" s="143"/>
      <c r="C1812" s="144"/>
      <c r="D1812" s="144"/>
      <c r="E1812" s="144"/>
      <c r="F1812" s="147" t="str" cm="1">
        <f t="array" ref="F1812">_xlfn.IFNA(CONCATENATE(_xlfn.IFS($D1812="Mezzanine",LEFT($D1812,1), $D1812="Ground Floor",LEFT($D1812,1),$D1812="Basment ",LEFT($D1812,1), $D1812="1st Floor", "0"&amp;LEFT($D1812,1), $D1812="2nd Floor", "0"&amp;LEFT($D1812,1), $D1812="3rd Floor", "0"&amp;LEFT($D1812,1), $D1812="4th Floor", "0"&amp;LEFT($D1812,1), $D1812="5th Floor", "0"&amp;LEFT($D1812,1), $D1812="6th Floor", "0"&amp;LEFT($D1812,1),$D1812="7th Floor", "0"&amp;LEFT($D1812,1),$D1812="8th Floor", "0"&amp;LEFT($D1812,1),$D1812="9th Floor", "0"&amp;LEFT($D1812,1),$D1812="10th Floor", LEFT($D1812,2),$D1812="11th Floor", LEFT($D1812,2),$D1812="12th Floor", LEFT($D1812,2),$D1812="13th Floor", LEFT($D1812,2), $D1812="Lower Ground", LEFT($D1812)&amp;IF(ISNUMBER(FIND(" ",$D1812)),MID($D1812,FIND(" ",$D1812)+1,1),"")&amp;IF(ISNUMBER(FIND(" ",$D1812,FIND(" ",$D1812)+1)),MID($D1812,FIND(" ",$D1812,FIND(" ",$D1812)+1)+1,1),""),$D1812="Upper Ground", LEFT($D1812)&amp;IF(ISNUMBER(FIND(" ",$D1812)),MID($D1812,FIND(" ",$D1812)+1,1),"")&amp;IF(ISNUMBER(FIND(" ",$D1812,FIND(" ",$D1812)+1)),MID($D1812,FIND(" ",$D1812,FIND(" ",$D1812)+1)+1,1),"")),".0",$E1812), " ")</f>
        <v xml:space="preserve"> </v>
      </c>
      <c r="G1812" s="144"/>
      <c r="H1812" s="144"/>
      <c r="I1812" s="144"/>
      <c r="J1812" s="144"/>
      <c r="K1812" s="144"/>
      <c r="L1812" s="149" t="str" cm="1">
        <f t="array" ref="L1812">_xlfn.IFNA(
_xlfn.IFS(
AND($F1812=" ",$G1812=" ",$H1812=" "),"Please update all three: Surveyor Room Reference, Establishment Room Reference and Establishment Room Name",
AND(OR($I1812="General",$I1812="Open plan/ semi-open general",$I1812="Fitted",$I1812="Light practical (science)",$I1812="Light practical (other)",$I1812="Heavy practical (workshops)",$I1812="Heavy practical (clean)",$I1812="Large",$I1812="Storage"),$J1812=0,$K1812=0),"Please update Net Area or Non-net Area",
AND($B1812&lt;&gt;"OUT",$J1812=0,$I1812&lt;&gt;"Non-net",$M1812="85% Circulation"),"Net area not recorded for spaces with 85% circulation unusable type",
AND(OR($I1812="General",$I1812="Open plan/ semi-open general",$I1812="Fitted",$I1812="Light practical (science)",$I1812="Light practical (other)",$I1812="Heavy practical (workshops)",$I1812="Heavy practical (clean)",$I1812="Large",$I1812="Storage"),OR($J1812=0,ISBLANK($J1812))),"Net area not recorded in net spaces",
AND(OR($I1812="Non-net",$I1812="Outdoor space"),$J1812&gt;0),"Net Area Recorded in Non-net space",
AND($I1812="General",$J1812&gt;90),"This general space is over 90m2, please ensure that this space is entered as separate spaces if it usually used as separate spaces",
AND($I1812="Open plan/ semi-open general",$J1812&lt;27),"Open plan general space under 27m2",
AND(OR($K1812=0,ISBLANK($K1812)), $I1812="Non-net"),"Non-net area not recorded in non-net space"
),
" ")</f>
        <v xml:space="preserve"> </v>
      </c>
      <c r="M1812" s="144"/>
      <c r="N1812" s="144"/>
      <c r="O1812" s="144"/>
      <c r="P1812" s="144"/>
      <c r="Q1812" s="144"/>
      <c r="R1812" s="171"/>
      <c r="S1812" s="147">
        <f>NCA_Calculations!$P$1824</f>
        <v>0</v>
      </c>
      <c r="T1812" s="147">
        <f>NCA_Calculations!$Q$1824</f>
        <v>0</v>
      </c>
      <c r="U1812" s="144"/>
      <c r="V1812" s="144"/>
      <c r="W1812" s="149" t="str" cm="1">
        <f t="array" ref="W1812">_xlfn.IFNA(
_xlfn.IFS(
ISBLANK($U1812),"Missing space use.",
AND('Establishment details'!$C$14="Secondary",$V1812="Classbase"),"Invalid Status type",
AND(OR( $V1812="Classbase", $V1812="Teaching", $V1812="Early years",$V1812="SEND resourced"), NOT(ISBLANK($M1812))),"Space with status type and unusable type.",
AND($V1812= "Classbase",'Establishment details'!$C$22&gt;=10), "Classbase status is only valid in schools with a primary element.",
AND($I1812= "Large",$N1812 &gt; 3.5), "Large rooms with less than 3.5m height.",
AND(OR($V1812="Light practical (science)",$V1812="Light practical (science)",$V1812="Heavy practical (workshops)", $V1812="Heavy practical (clean)"), OR($O1812=0,ISBLANK($O1812))),"Missing sinks count for light and heavy practical spaces.",
AND($M1812 = "Other",ISBLANK($R1812)), "Invalid unusable type / missing note for other unusable type."
),
" ")</f>
        <v>Missing space use.</v>
      </c>
    </row>
    <row r="1813" spans="2:23" ht="15.75" x14ac:dyDescent="0.25">
      <c r="B1813" s="143"/>
      <c r="C1813" s="144"/>
      <c r="D1813" s="144"/>
      <c r="E1813" s="144"/>
      <c r="F1813" s="147" t="str" cm="1">
        <f t="array" ref="F1813">_xlfn.IFNA(CONCATENATE(_xlfn.IFS($D1813="Mezzanine",LEFT($D1813,1), $D1813="Ground Floor",LEFT($D1813,1),$D1813="Basment ",LEFT($D1813,1), $D1813="1st Floor", "0"&amp;LEFT($D1813,1), $D1813="2nd Floor", "0"&amp;LEFT($D1813,1), $D1813="3rd Floor", "0"&amp;LEFT($D1813,1), $D1813="4th Floor", "0"&amp;LEFT($D1813,1), $D1813="5th Floor", "0"&amp;LEFT($D1813,1), $D1813="6th Floor", "0"&amp;LEFT($D1813,1),$D1813="7th Floor", "0"&amp;LEFT($D1813,1),$D1813="8th Floor", "0"&amp;LEFT($D1813,1),$D1813="9th Floor", "0"&amp;LEFT($D1813,1),$D1813="10th Floor", LEFT($D1813,2),$D1813="11th Floor", LEFT($D1813,2),$D1813="12th Floor", LEFT($D1813,2),$D1813="13th Floor", LEFT($D1813,2), $D1813="Lower Ground", LEFT($D1813)&amp;IF(ISNUMBER(FIND(" ",$D1813)),MID($D1813,FIND(" ",$D1813)+1,1),"")&amp;IF(ISNUMBER(FIND(" ",$D1813,FIND(" ",$D1813)+1)),MID($D1813,FIND(" ",$D1813,FIND(" ",$D1813)+1)+1,1),""),$D1813="Upper Ground", LEFT($D1813)&amp;IF(ISNUMBER(FIND(" ",$D1813)),MID($D1813,FIND(" ",$D1813)+1,1),"")&amp;IF(ISNUMBER(FIND(" ",$D1813,FIND(" ",$D1813)+1)),MID($D1813,FIND(" ",$D1813,FIND(" ",$D1813)+1)+1,1),"")),".0",$E1813), " ")</f>
        <v xml:space="preserve"> </v>
      </c>
      <c r="G1813" s="144"/>
      <c r="H1813" s="144"/>
      <c r="I1813" s="144"/>
      <c r="J1813" s="144"/>
      <c r="K1813" s="144"/>
      <c r="L1813" s="149" t="str" cm="1">
        <f t="array" ref="L1813">_xlfn.IFNA(
_xlfn.IFS(
AND($F1813=" ",$G1813=" ",$H1813=" "),"Please update all three: Surveyor Room Reference, Establishment Room Reference and Establishment Room Name",
AND(OR($I1813="General",$I1813="Open plan/ semi-open general",$I1813="Fitted",$I1813="Light practical (science)",$I1813="Light practical (other)",$I1813="Heavy practical (workshops)",$I1813="Heavy practical (clean)",$I1813="Large",$I1813="Storage"),$J1813=0,$K1813=0),"Please update Net Area or Non-net Area",
AND($B1813&lt;&gt;"OUT",$J1813=0,$I1813&lt;&gt;"Non-net",$M1813="85% Circulation"),"Net area not recorded for spaces with 85% circulation unusable type",
AND(OR($I1813="General",$I1813="Open plan/ semi-open general",$I1813="Fitted",$I1813="Light practical (science)",$I1813="Light practical (other)",$I1813="Heavy practical (workshops)",$I1813="Heavy practical (clean)",$I1813="Large",$I1813="Storage"),OR($J1813=0,ISBLANK($J1813))),"Net area not recorded in net spaces",
AND(OR($I1813="Non-net",$I1813="Outdoor space"),$J1813&gt;0),"Net Area Recorded in Non-net space",
AND($I1813="General",$J1813&gt;90),"This general space is over 90m2, please ensure that this space is entered as separate spaces if it usually used as separate spaces",
AND($I1813="Open plan/ semi-open general",$J1813&lt;27),"Open plan general space under 27m2",
AND(OR($K1813=0,ISBLANK($K1813)), $I1813="Non-net"),"Non-net area not recorded in non-net space"
),
" ")</f>
        <v xml:space="preserve"> </v>
      </c>
      <c r="M1813" s="144"/>
      <c r="N1813" s="144"/>
      <c r="O1813" s="144"/>
      <c r="P1813" s="144"/>
      <c r="Q1813" s="144"/>
      <c r="R1813" s="171"/>
      <c r="S1813" s="147">
        <f>NCA_Calculations!$P$1825</f>
        <v>0</v>
      </c>
      <c r="T1813" s="147">
        <f>NCA_Calculations!$Q$1825</f>
        <v>0</v>
      </c>
      <c r="U1813" s="144"/>
      <c r="V1813" s="144"/>
      <c r="W1813" s="149" t="str" cm="1">
        <f t="array" ref="W1813">_xlfn.IFNA(
_xlfn.IFS(
ISBLANK($U1813),"Missing space use.",
AND('Establishment details'!$C$14="Secondary",$V1813="Classbase"),"Invalid Status type",
AND(OR( $V1813="Classbase", $V1813="Teaching", $V1813="Early years",$V1813="SEND resourced"), NOT(ISBLANK($M1813))),"Space with status type and unusable type.",
AND($V1813= "Classbase",'Establishment details'!$C$22&gt;=10), "Classbase status is only valid in schools with a primary element.",
AND($I1813= "Large",$N1813 &gt; 3.5), "Large rooms with less than 3.5m height.",
AND(OR($V1813="Light practical (science)",$V1813="Light practical (science)",$V1813="Heavy practical (workshops)", $V1813="Heavy practical (clean)"), OR($O1813=0,ISBLANK($O1813))),"Missing sinks count for light and heavy practical spaces.",
AND($M1813 = "Other",ISBLANK($R1813)), "Invalid unusable type / missing note for other unusable type."
),
" ")</f>
        <v>Missing space use.</v>
      </c>
    </row>
    <row r="1814" spans="2:23" ht="15.75" x14ac:dyDescent="0.25">
      <c r="B1814" s="143"/>
      <c r="C1814" s="144"/>
      <c r="D1814" s="144"/>
      <c r="E1814" s="144"/>
      <c r="F1814" s="147" t="str" cm="1">
        <f t="array" ref="F1814">_xlfn.IFNA(CONCATENATE(_xlfn.IFS($D1814="Mezzanine",LEFT($D1814,1), $D1814="Ground Floor",LEFT($D1814,1),$D1814="Basment ",LEFT($D1814,1), $D1814="1st Floor", "0"&amp;LEFT($D1814,1), $D1814="2nd Floor", "0"&amp;LEFT($D1814,1), $D1814="3rd Floor", "0"&amp;LEFT($D1814,1), $D1814="4th Floor", "0"&amp;LEFT($D1814,1), $D1814="5th Floor", "0"&amp;LEFT($D1814,1), $D1814="6th Floor", "0"&amp;LEFT($D1814,1),$D1814="7th Floor", "0"&amp;LEFT($D1814,1),$D1814="8th Floor", "0"&amp;LEFT($D1814,1),$D1814="9th Floor", "0"&amp;LEFT($D1814,1),$D1814="10th Floor", LEFT($D1814,2),$D1814="11th Floor", LEFT($D1814,2),$D1814="12th Floor", LEFT($D1814,2),$D1814="13th Floor", LEFT($D1814,2), $D1814="Lower Ground", LEFT($D1814)&amp;IF(ISNUMBER(FIND(" ",$D1814)),MID($D1814,FIND(" ",$D1814)+1,1),"")&amp;IF(ISNUMBER(FIND(" ",$D1814,FIND(" ",$D1814)+1)),MID($D1814,FIND(" ",$D1814,FIND(" ",$D1814)+1)+1,1),""),$D1814="Upper Ground", LEFT($D1814)&amp;IF(ISNUMBER(FIND(" ",$D1814)),MID($D1814,FIND(" ",$D1814)+1,1),"")&amp;IF(ISNUMBER(FIND(" ",$D1814,FIND(" ",$D1814)+1)),MID($D1814,FIND(" ",$D1814,FIND(" ",$D1814)+1)+1,1),"")),".0",$E1814), " ")</f>
        <v xml:space="preserve"> </v>
      </c>
      <c r="G1814" s="144"/>
      <c r="H1814" s="144"/>
      <c r="I1814" s="144"/>
      <c r="J1814" s="144"/>
      <c r="K1814" s="144"/>
      <c r="L1814" s="149" t="str" cm="1">
        <f t="array" ref="L1814">_xlfn.IFNA(
_xlfn.IFS(
AND($F1814=" ",$G1814=" ",$H1814=" "),"Please update all three: Surveyor Room Reference, Establishment Room Reference and Establishment Room Name",
AND(OR($I1814="General",$I1814="Open plan/ semi-open general",$I1814="Fitted",$I1814="Light practical (science)",$I1814="Light practical (other)",$I1814="Heavy practical (workshops)",$I1814="Heavy practical (clean)",$I1814="Large",$I1814="Storage"),$J1814=0,$K1814=0),"Please update Net Area or Non-net Area",
AND($B1814&lt;&gt;"OUT",$J1814=0,$I1814&lt;&gt;"Non-net",$M1814="85% Circulation"),"Net area not recorded for spaces with 85% circulation unusable type",
AND(OR($I1814="General",$I1814="Open plan/ semi-open general",$I1814="Fitted",$I1814="Light practical (science)",$I1814="Light practical (other)",$I1814="Heavy practical (workshops)",$I1814="Heavy practical (clean)",$I1814="Large",$I1814="Storage"),OR($J1814=0,ISBLANK($J1814))),"Net area not recorded in net spaces",
AND(OR($I1814="Non-net",$I1814="Outdoor space"),$J1814&gt;0),"Net Area Recorded in Non-net space",
AND($I1814="General",$J1814&gt;90),"This general space is over 90m2, please ensure that this space is entered as separate spaces if it usually used as separate spaces",
AND($I1814="Open plan/ semi-open general",$J1814&lt;27),"Open plan general space under 27m2",
AND(OR($K1814=0,ISBLANK($K1814)), $I1814="Non-net"),"Non-net area not recorded in non-net space"
),
" ")</f>
        <v xml:space="preserve"> </v>
      </c>
      <c r="M1814" s="144"/>
      <c r="N1814" s="144"/>
      <c r="O1814" s="144"/>
      <c r="P1814" s="144"/>
      <c r="Q1814" s="144"/>
      <c r="R1814" s="171"/>
      <c r="S1814" s="147">
        <f>NCA_Calculations!$P$1826</f>
        <v>0</v>
      </c>
      <c r="T1814" s="147">
        <f>NCA_Calculations!$Q$1826</f>
        <v>0</v>
      </c>
      <c r="U1814" s="144"/>
      <c r="V1814" s="144"/>
      <c r="W1814" s="149" t="str" cm="1">
        <f t="array" ref="W1814">_xlfn.IFNA(
_xlfn.IFS(
ISBLANK($U1814),"Missing space use.",
AND('Establishment details'!$C$14="Secondary",$V1814="Classbase"),"Invalid Status type",
AND(OR( $V1814="Classbase", $V1814="Teaching", $V1814="Early years",$V1814="SEND resourced"), NOT(ISBLANK($M1814))),"Space with status type and unusable type.",
AND($V1814= "Classbase",'Establishment details'!$C$22&gt;=10), "Classbase status is only valid in schools with a primary element.",
AND($I1814= "Large",$N1814 &gt; 3.5), "Large rooms with less than 3.5m height.",
AND(OR($V1814="Light practical (science)",$V1814="Light practical (science)",$V1814="Heavy practical (workshops)", $V1814="Heavy practical (clean)"), OR($O1814=0,ISBLANK($O1814))),"Missing sinks count for light and heavy practical spaces.",
AND($M1814 = "Other",ISBLANK($R1814)), "Invalid unusable type / missing note for other unusable type."
),
" ")</f>
        <v>Missing space use.</v>
      </c>
    </row>
    <row r="1815" spans="2:23" ht="15.75" x14ac:dyDescent="0.25">
      <c r="B1815" s="143"/>
      <c r="C1815" s="144"/>
      <c r="D1815" s="144"/>
      <c r="E1815" s="144"/>
      <c r="F1815" s="147" t="str" cm="1">
        <f t="array" ref="F1815">_xlfn.IFNA(CONCATENATE(_xlfn.IFS($D1815="Mezzanine",LEFT($D1815,1), $D1815="Ground Floor",LEFT($D1815,1),$D1815="Basment ",LEFT($D1815,1), $D1815="1st Floor", "0"&amp;LEFT($D1815,1), $D1815="2nd Floor", "0"&amp;LEFT($D1815,1), $D1815="3rd Floor", "0"&amp;LEFT($D1815,1), $D1815="4th Floor", "0"&amp;LEFT($D1815,1), $D1815="5th Floor", "0"&amp;LEFT($D1815,1), $D1815="6th Floor", "0"&amp;LEFT($D1815,1),$D1815="7th Floor", "0"&amp;LEFT($D1815,1),$D1815="8th Floor", "0"&amp;LEFT($D1815,1),$D1815="9th Floor", "0"&amp;LEFT($D1815,1),$D1815="10th Floor", LEFT($D1815,2),$D1815="11th Floor", LEFT($D1815,2),$D1815="12th Floor", LEFT($D1815,2),$D1815="13th Floor", LEFT($D1815,2), $D1815="Lower Ground", LEFT($D1815)&amp;IF(ISNUMBER(FIND(" ",$D1815)),MID($D1815,FIND(" ",$D1815)+1,1),"")&amp;IF(ISNUMBER(FIND(" ",$D1815,FIND(" ",$D1815)+1)),MID($D1815,FIND(" ",$D1815,FIND(" ",$D1815)+1)+1,1),""),$D1815="Upper Ground", LEFT($D1815)&amp;IF(ISNUMBER(FIND(" ",$D1815)),MID($D1815,FIND(" ",$D1815)+1,1),"")&amp;IF(ISNUMBER(FIND(" ",$D1815,FIND(" ",$D1815)+1)),MID($D1815,FIND(" ",$D1815,FIND(" ",$D1815)+1)+1,1),"")),".0",$E1815), " ")</f>
        <v xml:space="preserve"> </v>
      </c>
      <c r="G1815" s="144"/>
      <c r="H1815" s="144"/>
      <c r="I1815" s="144"/>
      <c r="J1815" s="144"/>
      <c r="K1815" s="144"/>
      <c r="L1815" s="149" t="str" cm="1">
        <f t="array" ref="L1815">_xlfn.IFNA(
_xlfn.IFS(
AND($F1815=" ",$G1815=" ",$H1815=" "),"Please update all three: Surveyor Room Reference, Establishment Room Reference and Establishment Room Name",
AND(OR($I1815="General",$I1815="Open plan/ semi-open general",$I1815="Fitted",$I1815="Light practical (science)",$I1815="Light practical (other)",$I1815="Heavy practical (workshops)",$I1815="Heavy practical (clean)",$I1815="Large",$I1815="Storage"),$J1815=0,$K1815=0),"Please update Net Area or Non-net Area",
AND($B1815&lt;&gt;"OUT",$J1815=0,$I1815&lt;&gt;"Non-net",$M1815="85% Circulation"),"Net area not recorded for spaces with 85% circulation unusable type",
AND(OR($I1815="General",$I1815="Open plan/ semi-open general",$I1815="Fitted",$I1815="Light practical (science)",$I1815="Light practical (other)",$I1815="Heavy practical (workshops)",$I1815="Heavy practical (clean)",$I1815="Large",$I1815="Storage"),OR($J1815=0,ISBLANK($J1815))),"Net area not recorded in net spaces",
AND(OR($I1815="Non-net",$I1815="Outdoor space"),$J1815&gt;0),"Net Area Recorded in Non-net space",
AND($I1815="General",$J1815&gt;90),"This general space is over 90m2, please ensure that this space is entered as separate spaces if it usually used as separate spaces",
AND($I1815="Open plan/ semi-open general",$J1815&lt;27),"Open plan general space under 27m2",
AND(OR($K1815=0,ISBLANK($K1815)), $I1815="Non-net"),"Non-net area not recorded in non-net space"
),
" ")</f>
        <v xml:space="preserve"> </v>
      </c>
      <c r="M1815" s="144"/>
      <c r="N1815" s="144"/>
      <c r="O1815" s="144"/>
      <c r="P1815" s="144"/>
      <c r="Q1815" s="144"/>
      <c r="R1815" s="171"/>
      <c r="S1815" s="147">
        <f>NCA_Calculations!$P$1827</f>
        <v>0</v>
      </c>
      <c r="T1815" s="147">
        <f>NCA_Calculations!$Q$1827</f>
        <v>0</v>
      </c>
      <c r="U1815" s="144"/>
      <c r="V1815" s="144"/>
      <c r="W1815" s="149" t="str" cm="1">
        <f t="array" ref="W1815">_xlfn.IFNA(
_xlfn.IFS(
ISBLANK($U1815),"Missing space use.",
AND('Establishment details'!$C$14="Secondary",$V1815="Classbase"),"Invalid Status type",
AND(OR( $V1815="Classbase", $V1815="Teaching", $V1815="Early years",$V1815="SEND resourced"), NOT(ISBLANK($M1815))),"Space with status type and unusable type.",
AND($V1815= "Classbase",'Establishment details'!$C$22&gt;=10), "Classbase status is only valid in schools with a primary element.",
AND($I1815= "Large",$N1815 &gt; 3.5), "Large rooms with less than 3.5m height.",
AND(OR($V1815="Light practical (science)",$V1815="Light practical (science)",$V1815="Heavy practical (workshops)", $V1815="Heavy practical (clean)"), OR($O1815=0,ISBLANK($O1815))),"Missing sinks count for light and heavy practical spaces.",
AND($M1815 = "Other",ISBLANK($R1815)), "Invalid unusable type / missing note for other unusable type."
),
" ")</f>
        <v>Missing space use.</v>
      </c>
    </row>
    <row r="1816" spans="2:23" ht="15.75" x14ac:dyDescent="0.25">
      <c r="B1816" s="143"/>
      <c r="C1816" s="144"/>
      <c r="D1816" s="144"/>
      <c r="E1816" s="144"/>
      <c r="F1816" s="147" t="str" cm="1">
        <f t="array" ref="F1816">_xlfn.IFNA(CONCATENATE(_xlfn.IFS($D1816="Mezzanine",LEFT($D1816,1), $D1816="Ground Floor",LEFT($D1816,1),$D1816="Basment ",LEFT($D1816,1), $D1816="1st Floor", "0"&amp;LEFT($D1816,1), $D1816="2nd Floor", "0"&amp;LEFT($D1816,1), $D1816="3rd Floor", "0"&amp;LEFT($D1816,1), $D1816="4th Floor", "0"&amp;LEFT($D1816,1), $D1816="5th Floor", "0"&amp;LEFT($D1816,1), $D1816="6th Floor", "0"&amp;LEFT($D1816,1),$D1816="7th Floor", "0"&amp;LEFT($D1816,1),$D1816="8th Floor", "0"&amp;LEFT($D1816,1),$D1816="9th Floor", "0"&amp;LEFT($D1816,1),$D1816="10th Floor", LEFT($D1816,2),$D1816="11th Floor", LEFT($D1816,2),$D1816="12th Floor", LEFT($D1816,2),$D1816="13th Floor", LEFT($D1816,2), $D1816="Lower Ground", LEFT($D1816)&amp;IF(ISNUMBER(FIND(" ",$D1816)),MID($D1816,FIND(" ",$D1816)+1,1),"")&amp;IF(ISNUMBER(FIND(" ",$D1816,FIND(" ",$D1816)+1)),MID($D1816,FIND(" ",$D1816,FIND(" ",$D1816)+1)+1,1),""),$D1816="Upper Ground", LEFT($D1816)&amp;IF(ISNUMBER(FIND(" ",$D1816)),MID($D1816,FIND(" ",$D1816)+1,1),"")&amp;IF(ISNUMBER(FIND(" ",$D1816,FIND(" ",$D1816)+1)),MID($D1816,FIND(" ",$D1816,FIND(" ",$D1816)+1)+1,1),"")),".0",$E1816), " ")</f>
        <v xml:space="preserve"> </v>
      </c>
      <c r="G1816" s="144"/>
      <c r="H1816" s="144"/>
      <c r="I1816" s="144"/>
      <c r="J1816" s="144"/>
      <c r="K1816" s="144"/>
      <c r="L1816" s="149" t="str" cm="1">
        <f t="array" ref="L1816">_xlfn.IFNA(
_xlfn.IFS(
AND($F1816=" ",$G1816=" ",$H1816=" "),"Please update all three: Surveyor Room Reference, Establishment Room Reference and Establishment Room Name",
AND(OR($I1816="General",$I1816="Open plan/ semi-open general",$I1816="Fitted",$I1816="Light practical (science)",$I1816="Light practical (other)",$I1816="Heavy practical (workshops)",$I1816="Heavy practical (clean)",$I1816="Large",$I1816="Storage"),$J1816=0,$K1816=0),"Please update Net Area or Non-net Area",
AND($B1816&lt;&gt;"OUT",$J1816=0,$I1816&lt;&gt;"Non-net",$M1816="85% Circulation"),"Net area not recorded for spaces with 85% circulation unusable type",
AND(OR($I1816="General",$I1816="Open plan/ semi-open general",$I1816="Fitted",$I1816="Light practical (science)",$I1816="Light practical (other)",$I1816="Heavy practical (workshops)",$I1816="Heavy practical (clean)",$I1816="Large",$I1816="Storage"),OR($J1816=0,ISBLANK($J1816))),"Net area not recorded in net spaces",
AND(OR($I1816="Non-net",$I1816="Outdoor space"),$J1816&gt;0),"Net Area Recorded in Non-net space",
AND($I1816="General",$J1816&gt;90),"This general space is over 90m2, please ensure that this space is entered as separate spaces if it usually used as separate spaces",
AND($I1816="Open plan/ semi-open general",$J1816&lt;27),"Open plan general space under 27m2",
AND(OR($K1816=0,ISBLANK($K1816)), $I1816="Non-net"),"Non-net area not recorded in non-net space"
),
" ")</f>
        <v xml:space="preserve"> </v>
      </c>
      <c r="M1816" s="144"/>
      <c r="N1816" s="144"/>
      <c r="O1816" s="144"/>
      <c r="P1816" s="144"/>
      <c r="Q1816" s="144"/>
      <c r="R1816" s="171"/>
      <c r="S1816" s="147">
        <f>NCA_Calculations!$P$1828</f>
        <v>0</v>
      </c>
      <c r="T1816" s="147">
        <f>NCA_Calculations!$Q$1828</f>
        <v>0</v>
      </c>
      <c r="U1816" s="144"/>
      <c r="V1816" s="144"/>
      <c r="W1816" s="149" t="str" cm="1">
        <f t="array" ref="W1816">_xlfn.IFNA(
_xlfn.IFS(
ISBLANK($U1816),"Missing space use.",
AND('Establishment details'!$C$14="Secondary",$V1816="Classbase"),"Invalid Status type",
AND(OR( $V1816="Classbase", $V1816="Teaching", $V1816="Early years",$V1816="SEND resourced"), NOT(ISBLANK($M1816))),"Space with status type and unusable type.",
AND($V1816= "Classbase",'Establishment details'!$C$22&gt;=10), "Classbase status is only valid in schools with a primary element.",
AND($I1816= "Large",$N1816 &gt; 3.5), "Large rooms with less than 3.5m height.",
AND(OR($V1816="Light practical (science)",$V1816="Light practical (science)",$V1816="Heavy practical (workshops)", $V1816="Heavy practical (clean)"), OR($O1816=0,ISBLANK($O1816))),"Missing sinks count for light and heavy practical spaces.",
AND($M1816 = "Other",ISBLANK($R1816)), "Invalid unusable type / missing note for other unusable type."
),
" ")</f>
        <v>Missing space use.</v>
      </c>
    </row>
    <row r="1817" spans="2:23" ht="15.75" x14ac:dyDescent="0.25">
      <c r="B1817" s="143"/>
      <c r="C1817" s="144"/>
      <c r="D1817" s="144"/>
      <c r="E1817" s="144"/>
      <c r="F1817" s="147" t="str" cm="1">
        <f t="array" ref="F1817">_xlfn.IFNA(CONCATENATE(_xlfn.IFS($D1817="Mezzanine",LEFT($D1817,1), $D1817="Ground Floor",LEFT($D1817,1),$D1817="Basment ",LEFT($D1817,1), $D1817="1st Floor", "0"&amp;LEFT($D1817,1), $D1817="2nd Floor", "0"&amp;LEFT($D1817,1), $D1817="3rd Floor", "0"&amp;LEFT($D1817,1), $D1817="4th Floor", "0"&amp;LEFT($D1817,1), $D1817="5th Floor", "0"&amp;LEFT($D1817,1), $D1817="6th Floor", "0"&amp;LEFT($D1817,1),$D1817="7th Floor", "0"&amp;LEFT($D1817,1),$D1817="8th Floor", "0"&amp;LEFT($D1817,1),$D1817="9th Floor", "0"&amp;LEFT($D1817,1),$D1817="10th Floor", LEFT($D1817,2),$D1817="11th Floor", LEFT($D1817,2),$D1817="12th Floor", LEFT($D1817,2),$D1817="13th Floor", LEFT($D1817,2), $D1817="Lower Ground", LEFT($D1817)&amp;IF(ISNUMBER(FIND(" ",$D1817)),MID($D1817,FIND(" ",$D1817)+1,1),"")&amp;IF(ISNUMBER(FIND(" ",$D1817,FIND(" ",$D1817)+1)),MID($D1817,FIND(" ",$D1817,FIND(" ",$D1817)+1)+1,1),""),$D1817="Upper Ground", LEFT($D1817)&amp;IF(ISNUMBER(FIND(" ",$D1817)),MID($D1817,FIND(" ",$D1817)+1,1),"")&amp;IF(ISNUMBER(FIND(" ",$D1817,FIND(" ",$D1817)+1)),MID($D1817,FIND(" ",$D1817,FIND(" ",$D1817)+1)+1,1),"")),".0",$E1817), " ")</f>
        <v xml:space="preserve"> </v>
      </c>
      <c r="G1817" s="144"/>
      <c r="H1817" s="144"/>
      <c r="I1817" s="144"/>
      <c r="J1817" s="144"/>
      <c r="K1817" s="144"/>
      <c r="L1817" s="149" t="str" cm="1">
        <f t="array" ref="L1817">_xlfn.IFNA(
_xlfn.IFS(
AND($F1817=" ",$G1817=" ",$H1817=" "),"Please update all three: Surveyor Room Reference, Establishment Room Reference and Establishment Room Name",
AND(OR($I1817="General",$I1817="Open plan/ semi-open general",$I1817="Fitted",$I1817="Light practical (science)",$I1817="Light practical (other)",$I1817="Heavy practical (workshops)",$I1817="Heavy practical (clean)",$I1817="Large",$I1817="Storage"),$J1817=0,$K1817=0),"Please update Net Area or Non-net Area",
AND($B1817&lt;&gt;"OUT",$J1817=0,$I1817&lt;&gt;"Non-net",$M1817="85% Circulation"),"Net area not recorded for spaces with 85% circulation unusable type",
AND(OR($I1817="General",$I1817="Open plan/ semi-open general",$I1817="Fitted",$I1817="Light practical (science)",$I1817="Light practical (other)",$I1817="Heavy practical (workshops)",$I1817="Heavy practical (clean)",$I1817="Large",$I1817="Storage"),OR($J1817=0,ISBLANK($J1817))),"Net area not recorded in net spaces",
AND(OR($I1817="Non-net",$I1817="Outdoor space"),$J1817&gt;0),"Net Area Recorded in Non-net space",
AND($I1817="General",$J1817&gt;90),"This general space is over 90m2, please ensure that this space is entered as separate spaces if it usually used as separate spaces",
AND($I1817="Open plan/ semi-open general",$J1817&lt;27),"Open plan general space under 27m2",
AND(OR($K1817=0,ISBLANK($K1817)), $I1817="Non-net"),"Non-net area not recorded in non-net space"
),
" ")</f>
        <v xml:space="preserve"> </v>
      </c>
      <c r="M1817" s="144"/>
      <c r="N1817" s="144"/>
      <c r="O1817" s="144"/>
      <c r="P1817" s="144"/>
      <c r="Q1817" s="144"/>
      <c r="R1817" s="171"/>
      <c r="S1817" s="147">
        <f>NCA_Calculations!$P$1829</f>
        <v>0</v>
      </c>
      <c r="T1817" s="147">
        <f>NCA_Calculations!$Q$1829</f>
        <v>0</v>
      </c>
      <c r="U1817" s="144"/>
      <c r="V1817" s="144"/>
      <c r="W1817" s="149" t="str" cm="1">
        <f t="array" ref="W1817">_xlfn.IFNA(
_xlfn.IFS(
ISBLANK($U1817),"Missing space use.",
AND('Establishment details'!$C$14="Secondary",$V1817="Classbase"),"Invalid Status type",
AND(OR( $V1817="Classbase", $V1817="Teaching", $V1817="Early years",$V1817="SEND resourced"), NOT(ISBLANK($M1817))),"Space with status type and unusable type.",
AND($V1817= "Classbase",'Establishment details'!$C$22&gt;=10), "Classbase status is only valid in schools with a primary element.",
AND($I1817= "Large",$N1817 &gt; 3.5), "Large rooms with less than 3.5m height.",
AND(OR($V1817="Light practical (science)",$V1817="Light practical (science)",$V1817="Heavy practical (workshops)", $V1817="Heavy practical (clean)"), OR($O1817=0,ISBLANK($O1817))),"Missing sinks count for light and heavy practical spaces.",
AND($M1817 = "Other",ISBLANK($R1817)), "Invalid unusable type / missing note for other unusable type."
),
" ")</f>
        <v>Missing space use.</v>
      </c>
    </row>
    <row r="1818" spans="2:23" ht="15.75" x14ac:dyDescent="0.25">
      <c r="B1818" s="143"/>
      <c r="C1818" s="144"/>
      <c r="D1818" s="144"/>
      <c r="E1818" s="144"/>
      <c r="F1818" s="147" t="str" cm="1">
        <f t="array" ref="F1818">_xlfn.IFNA(CONCATENATE(_xlfn.IFS($D1818="Mezzanine",LEFT($D1818,1), $D1818="Ground Floor",LEFT($D1818,1),$D1818="Basment ",LEFT($D1818,1), $D1818="1st Floor", "0"&amp;LEFT($D1818,1), $D1818="2nd Floor", "0"&amp;LEFT($D1818,1), $D1818="3rd Floor", "0"&amp;LEFT($D1818,1), $D1818="4th Floor", "0"&amp;LEFT($D1818,1), $D1818="5th Floor", "0"&amp;LEFT($D1818,1), $D1818="6th Floor", "0"&amp;LEFT($D1818,1),$D1818="7th Floor", "0"&amp;LEFT($D1818,1),$D1818="8th Floor", "0"&amp;LEFT($D1818,1),$D1818="9th Floor", "0"&amp;LEFT($D1818,1),$D1818="10th Floor", LEFT($D1818,2),$D1818="11th Floor", LEFT($D1818,2),$D1818="12th Floor", LEFT($D1818,2),$D1818="13th Floor", LEFT($D1818,2), $D1818="Lower Ground", LEFT($D1818)&amp;IF(ISNUMBER(FIND(" ",$D1818)),MID($D1818,FIND(" ",$D1818)+1,1),"")&amp;IF(ISNUMBER(FIND(" ",$D1818,FIND(" ",$D1818)+1)),MID($D1818,FIND(" ",$D1818,FIND(" ",$D1818)+1)+1,1),""),$D1818="Upper Ground", LEFT($D1818)&amp;IF(ISNUMBER(FIND(" ",$D1818)),MID($D1818,FIND(" ",$D1818)+1,1),"")&amp;IF(ISNUMBER(FIND(" ",$D1818,FIND(" ",$D1818)+1)),MID($D1818,FIND(" ",$D1818,FIND(" ",$D1818)+1)+1,1),"")),".0",$E1818), " ")</f>
        <v xml:space="preserve"> </v>
      </c>
      <c r="G1818" s="144"/>
      <c r="H1818" s="144"/>
      <c r="I1818" s="144"/>
      <c r="J1818" s="144"/>
      <c r="K1818" s="144"/>
      <c r="L1818" s="149" t="str" cm="1">
        <f t="array" ref="L1818">_xlfn.IFNA(
_xlfn.IFS(
AND($F1818=" ",$G1818=" ",$H1818=" "),"Please update all three: Surveyor Room Reference, Establishment Room Reference and Establishment Room Name",
AND(OR($I1818="General",$I1818="Open plan/ semi-open general",$I1818="Fitted",$I1818="Light practical (science)",$I1818="Light practical (other)",$I1818="Heavy practical (workshops)",$I1818="Heavy practical (clean)",$I1818="Large",$I1818="Storage"),$J1818=0,$K1818=0),"Please update Net Area or Non-net Area",
AND($B1818&lt;&gt;"OUT",$J1818=0,$I1818&lt;&gt;"Non-net",$M1818="85% Circulation"),"Net area not recorded for spaces with 85% circulation unusable type",
AND(OR($I1818="General",$I1818="Open plan/ semi-open general",$I1818="Fitted",$I1818="Light practical (science)",$I1818="Light practical (other)",$I1818="Heavy practical (workshops)",$I1818="Heavy practical (clean)",$I1818="Large",$I1818="Storage"),OR($J1818=0,ISBLANK($J1818))),"Net area not recorded in net spaces",
AND(OR($I1818="Non-net",$I1818="Outdoor space"),$J1818&gt;0),"Net Area Recorded in Non-net space",
AND($I1818="General",$J1818&gt;90),"This general space is over 90m2, please ensure that this space is entered as separate spaces if it usually used as separate spaces",
AND($I1818="Open plan/ semi-open general",$J1818&lt;27),"Open plan general space under 27m2",
AND(OR($K1818=0,ISBLANK($K1818)), $I1818="Non-net"),"Non-net area not recorded in non-net space"
),
" ")</f>
        <v xml:space="preserve"> </v>
      </c>
      <c r="M1818" s="144"/>
      <c r="N1818" s="144"/>
      <c r="O1818" s="144"/>
      <c r="P1818" s="144"/>
      <c r="Q1818" s="144"/>
      <c r="R1818" s="171"/>
      <c r="S1818" s="147">
        <f>NCA_Calculations!$P$1830</f>
        <v>0</v>
      </c>
      <c r="T1818" s="147">
        <f>NCA_Calculations!$Q$1830</f>
        <v>0</v>
      </c>
      <c r="U1818" s="144"/>
      <c r="V1818" s="144"/>
      <c r="W1818" s="149" t="str" cm="1">
        <f t="array" ref="W1818">_xlfn.IFNA(
_xlfn.IFS(
ISBLANK($U1818),"Missing space use.",
AND('Establishment details'!$C$14="Secondary",$V1818="Classbase"),"Invalid Status type",
AND(OR( $V1818="Classbase", $V1818="Teaching", $V1818="Early years",$V1818="SEND resourced"), NOT(ISBLANK($M1818))),"Space with status type and unusable type.",
AND($V1818= "Classbase",'Establishment details'!$C$22&gt;=10), "Classbase status is only valid in schools with a primary element.",
AND($I1818= "Large",$N1818 &gt; 3.5), "Large rooms with less than 3.5m height.",
AND(OR($V1818="Light practical (science)",$V1818="Light practical (science)",$V1818="Heavy practical (workshops)", $V1818="Heavy practical (clean)"), OR($O1818=0,ISBLANK($O1818))),"Missing sinks count for light and heavy practical spaces.",
AND($M1818 = "Other",ISBLANK($R1818)), "Invalid unusable type / missing note for other unusable type."
),
" ")</f>
        <v>Missing space use.</v>
      </c>
    </row>
    <row r="1819" spans="2:23" ht="15.75" x14ac:dyDescent="0.25">
      <c r="B1819" s="143"/>
      <c r="C1819" s="144"/>
      <c r="D1819" s="144"/>
      <c r="E1819" s="144"/>
      <c r="F1819" s="147" t="str" cm="1">
        <f t="array" ref="F1819">_xlfn.IFNA(CONCATENATE(_xlfn.IFS($D1819="Mezzanine",LEFT($D1819,1), $D1819="Ground Floor",LEFT($D1819,1),$D1819="Basment ",LEFT($D1819,1), $D1819="1st Floor", "0"&amp;LEFT($D1819,1), $D1819="2nd Floor", "0"&amp;LEFT($D1819,1), $D1819="3rd Floor", "0"&amp;LEFT($D1819,1), $D1819="4th Floor", "0"&amp;LEFT($D1819,1), $D1819="5th Floor", "0"&amp;LEFT($D1819,1), $D1819="6th Floor", "0"&amp;LEFT($D1819,1),$D1819="7th Floor", "0"&amp;LEFT($D1819,1),$D1819="8th Floor", "0"&amp;LEFT($D1819,1),$D1819="9th Floor", "0"&amp;LEFT($D1819,1),$D1819="10th Floor", LEFT($D1819,2),$D1819="11th Floor", LEFT($D1819,2),$D1819="12th Floor", LEFT($D1819,2),$D1819="13th Floor", LEFT($D1819,2), $D1819="Lower Ground", LEFT($D1819)&amp;IF(ISNUMBER(FIND(" ",$D1819)),MID($D1819,FIND(" ",$D1819)+1,1),"")&amp;IF(ISNUMBER(FIND(" ",$D1819,FIND(" ",$D1819)+1)),MID($D1819,FIND(" ",$D1819,FIND(" ",$D1819)+1)+1,1),""),$D1819="Upper Ground", LEFT($D1819)&amp;IF(ISNUMBER(FIND(" ",$D1819)),MID($D1819,FIND(" ",$D1819)+1,1),"")&amp;IF(ISNUMBER(FIND(" ",$D1819,FIND(" ",$D1819)+1)),MID($D1819,FIND(" ",$D1819,FIND(" ",$D1819)+1)+1,1),"")),".0",$E1819), " ")</f>
        <v xml:space="preserve"> </v>
      </c>
      <c r="G1819" s="144"/>
      <c r="H1819" s="144"/>
      <c r="I1819" s="144"/>
      <c r="J1819" s="144"/>
      <c r="K1819" s="144"/>
      <c r="L1819" s="149" t="str" cm="1">
        <f t="array" ref="L1819">_xlfn.IFNA(
_xlfn.IFS(
AND($F1819=" ",$G1819=" ",$H1819=" "),"Please update all three: Surveyor Room Reference, Establishment Room Reference and Establishment Room Name",
AND(OR($I1819="General",$I1819="Open plan/ semi-open general",$I1819="Fitted",$I1819="Light practical (science)",$I1819="Light practical (other)",$I1819="Heavy practical (workshops)",$I1819="Heavy practical (clean)",$I1819="Large",$I1819="Storage"),$J1819=0,$K1819=0),"Please update Net Area or Non-net Area",
AND($B1819&lt;&gt;"OUT",$J1819=0,$I1819&lt;&gt;"Non-net",$M1819="85% Circulation"),"Net area not recorded for spaces with 85% circulation unusable type",
AND(OR($I1819="General",$I1819="Open plan/ semi-open general",$I1819="Fitted",$I1819="Light practical (science)",$I1819="Light practical (other)",$I1819="Heavy practical (workshops)",$I1819="Heavy practical (clean)",$I1819="Large",$I1819="Storage"),OR($J1819=0,ISBLANK($J1819))),"Net area not recorded in net spaces",
AND(OR($I1819="Non-net",$I1819="Outdoor space"),$J1819&gt;0),"Net Area Recorded in Non-net space",
AND($I1819="General",$J1819&gt;90),"This general space is over 90m2, please ensure that this space is entered as separate spaces if it usually used as separate spaces",
AND($I1819="Open plan/ semi-open general",$J1819&lt;27),"Open plan general space under 27m2",
AND(OR($K1819=0,ISBLANK($K1819)), $I1819="Non-net"),"Non-net area not recorded in non-net space"
),
" ")</f>
        <v xml:space="preserve"> </v>
      </c>
      <c r="M1819" s="144"/>
      <c r="N1819" s="144"/>
      <c r="O1819" s="144"/>
      <c r="P1819" s="144"/>
      <c r="Q1819" s="144"/>
      <c r="R1819" s="171"/>
      <c r="S1819" s="147">
        <f>NCA_Calculations!$P$1831</f>
        <v>0</v>
      </c>
      <c r="T1819" s="147">
        <f>NCA_Calculations!$Q$1831</f>
        <v>0</v>
      </c>
      <c r="U1819" s="144"/>
      <c r="V1819" s="144"/>
      <c r="W1819" s="149" t="str" cm="1">
        <f t="array" ref="W1819">_xlfn.IFNA(
_xlfn.IFS(
ISBLANK($U1819),"Missing space use.",
AND('Establishment details'!$C$14="Secondary",$V1819="Classbase"),"Invalid Status type",
AND(OR( $V1819="Classbase", $V1819="Teaching", $V1819="Early years",$V1819="SEND resourced"), NOT(ISBLANK($M1819))),"Space with status type and unusable type.",
AND($V1819= "Classbase",'Establishment details'!$C$22&gt;=10), "Classbase status is only valid in schools with a primary element.",
AND($I1819= "Large",$N1819 &gt; 3.5), "Large rooms with less than 3.5m height.",
AND(OR($V1819="Light practical (science)",$V1819="Light practical (science)",$V1819="Heavy practical (workshops)", $V1819="Heavy practical (clean)"), OR($O1819=0,ISBLANK($O1819))),"Missing sinks count for light and heavy practical spaces.",
AND($M1819 = "Other",ISBLANK($R1819)), "Invalid unusable type / missing note for other unusable type."
),
" ")</f>
        <v>Missing space use.</v>
      </c>
    </row>
    <row r="1820" spans="2:23" ht="15.75" x14ac:dyDescent="0.25">
      <c r="B1820" s="143"/>
      <c r="C1820" s="144"/>
      <c r="D1820" s="144"/>
      <c r="E1820" s="144"/>
      <c r="F1820" s="147" t="str" cm="1">
        <f t="array" ref="F1820">_xlfn.IFNA(CONCATENATE(_xlfn.IFS($D1820="Mezzanine",LEFT($D1820,1), $D1820="Ground Floor",LEFT($D1820,1),$D1820="Basment ",LEFT($D1820,1), $D1820="1st Floor", "0"&amp;LEFT($D1820,1), $D1820="2nd Floor", "0"&amp;LEFT($D1820,1), $D1820="3rd Floor", "0"&amp;LEFT($D1820,1), $D1820="4th Floor", "0"&amp;LEFT($D1820,1), $D1820="5th Floor", "0"&amp;LEFT($D1820,1), $D1820="6th Floor", "0"&amp;LEFT($D1820,1),$D1820="7th Floor", "0"&amp;LEFT($D1820,1),$D1820="8th Floor", "0"&amp;LEFT($D1820,1),$D1820="9th Floor", "0"&amp;LEFT($D1820,1),$D1820="10th Floor", LEFT($D1820,2),$D1820="11th Floor", LEFT($D1820,2),$D1820="12th Floor", LEFT($D1820,2),$D1820="13th Floor", LEFT($D1820,2), $D1820="Lower Ground", LEFT($D1820)&amp;IF(ISNUMBER(FIND(" ",$D1820)),MID($D1820,FIND(" ",$D1820)+1,1),"")&amp;IF(ISNUMBER(FIND(" ",$D1820,FIND(" ",$D1820)+1)),MID($D1820,FIND(" ",$D1820,FIND(" ",$D1820)+1)+1,1),""),$D1820="Upper Ground", LEFT($D1820)&amp;IF(ISNUMBER(FIND(" ",$D1820)),MID($D1820,FIND(" ",$D1820)+1,1),"")&amp;IF(ISNUMBER(FIND(" ",$D1820,FIND(" ",$D1820)+1)),MID($D1820,FIND(" ",$D1820,FIND(" ",$D1820)+1)+1,1),"")),".0",$E1820), " ")</f>
        <v xml:space="preserve"> </v>
      </c>
      <c r="G1820" s="144"/>
      <c r="H1820" s="144"/>
      <c r="I1820" s="144"/>
      <c r="J1820" s="144"/>
      <c r="K1820" s="144"/>
      <c r="L1820" s="149" t="str" cm="1">
        <f t="array" ref="L1820">_xlfn.IFNA(
_xlfn.IFS(
AND($F1820=" ",$G1820=" ",$H1820=" "),"Please update all three: Surveyor Room Reference, Establishment Room Reference and Establishment Room Name",
AND(OR($I1820="General",$I1820="Open plan/ semi-open general",$I1820="Fitted",$I1820="Light practical (science)",$I1820="Light practical (other)",$I1820="Heavy practical (workshops)",$I1820="Heavy practical (clean)",$I1820="Large",$I1820="Storage"),$J1820=0,$K1820=0),"Please update Net Area or Non-net Area",
AND($B1820&lt;&gt;"OUT",$J1820=0,$I1820&lt;&gt;"Non-net",$M1820="85% Circulation"),"Net area not recorded for spaces with 85% circulation unusable type",
AND(OR($I1820="General",$I1820="Open plan/ semi-open general",$I1820="Fitted",$I1820="Light practical (science)",$I1820="Light practical (other)",$I1820="Heavy practical (workshops)",$I1820="Heavy practical (clean)",$I1820="Large",$I1820="Storage"),OR($J1820=0,ISBLANK($J1820))),"Net area not recorded in net spaces",
AND(OR($I1820="Non-net",$I1820="Outdoor space"),$J1820&gt;0),"Net Area Recorded in Non-net space",
AND($I1820="General",$J1820&gt;90),"This general space is over 90m2, please ensure that this space is entered as separate spaces if it usually used as separate spaces",
AND($I1820="Open plan/ semi-open general",$J1820&lt;27),"Open plan general space under 27m2",
AND(OR($K1820=0,ISBLANK($K1820)), $I1820="Non-net"),"Non-net area not recorded in non-net space"
),
" ")</f>
        <v xml:space="preserve"> </v>
      </c>
      <c r="M1820" s="144"/>
      <c r="N1820" s="144"/>
      <c r="O1820" s="144"/>
      <c r="P1820" s="144"/>
      <c r="Q1820" s="144"/>
      <c r="R1820" s="171"/>
      <c r="S1820" s="147">
        <f>NCA_Calculations!$P$1832</f>
        <v>0</v>
      </c>
      <c r="T1820" s="147">
        <f>NCA_Calculations!$Q$1832</f>
        <v>0</v>
      </c>
      <c r="U1820" s="144"/>
      <c r="V1820" s="144"/>
      <c r="W1820" s="149" t="str" cm="1">
        <f t="array" ref="W1820">_xlfn.IFNA(
_xlfn.IFS(
ISBLANK($U1820),"Missing space use.",
AND('Establishment details'!$C$14="Secondary",$V1820="Classbase"),"Invalid Status type",
AND(OR( $V1820="Classbase", $V1820="Teaching", $V1820="Early years",$V1820="SEND resourced"), NOT(ISBLANK($M1820))),"Space with status type and unusable type.",
AND($V1820= "Classbase",'Establishment details'!$C$22&gt;=10), "Classbase status is only valid in schools with a primary element.",
AND($I1820= "Large",$N1820 &gt; 3.5), "Large rooms with less than 3.5m height.",
AND(OR($V1820="Light practical (science)",$V1820="Light practical (science)",$V1820="Heavy practical (workshops)", $V1820="Heavy practical (clean)"), OR($O1820=0,ISBLANK($O1820))),"Missing sinks count for light and heavy practical spaces.",
AND($M1820 = "Other",ISBLANK($R1820)), "Invalid unusable type / missing note for other unusable type."
),
" ")</f>
        <v>Missing space use.</v>
      </c>
    </row>
    <row r="1821" spans="2:23" ht="15.75" x14ac:dyDescent="0.25">
      <c r="B1821" s="143"/>
      <c r="C1821" s="144"/>
      <c r="D1821" s="144"/>
      <c r="E1821" s="144"/>
      <c r="F1821" s="147" t="str" cm="1">
        <f t="array" ref="F1821">_xlfn.IFNA(CONCATENATE(_xlfn.IFS($D1821="Mezzanine",LEFT($D1821,1), $D1821="Ground Floor",LEFT($D1821,1),$D1821="Basment ",LEFT($D1821,1), $D1821="1st Floor", "0"&amp;LEFT($D1821,1), $D1821="2nd Floor", "0"&amp;LEFT($D1821,1), $D1821="3rd Floor", "0"&amp;LEFT($D1821,1), $D1821="4th Floor", "0"&amp;LEFT($D1821,1), $D1821="5th Floor", "0"&amp;LEFT($D1821,1), $D1821="6th Floor", "0"&amp;LEFT($D1821,1),$D1821="7th Floor", "0"&amp;LEFT($D1821,1),$D1821="8th Floor", "0"&amp;LEFT($D1821,1),$D1821="9th Floor", "0"&amp;LEFT($D1821,1),$D1821="10th Floor", LEFT($D1821,2),$D1821="11th Floor", LEFT($D1821,2),$D1821="12th Floor", LEFT($D1821,2),$D1821="13th Floor", LEFT($D1821,2), $D1821="Lower Ground", LEFT($D1821)&amp;IF(ISNUMBER(FIND(" ",$D1821)),MID($D1821,FIND(" ",$D1821)+1,1),"")&amp;IF(ISNUMBER(FIND(" ",$D1821,FIND(" ",$D1821)+1)),MID($D1821,FIND(" ",$D1821,FIND(" ",$D1821)+1)+1,1),""),$D1821="Upper Ground", LEFT($D1821)&amp;IF(ISNUMBER(FIND(" ",$D1821)),MID($D1821,FIND(" ",$D1821)+1,1),"")&amp;IF(ISNUMBER(FIND(" ",$D1821,FIND(" ",$D1821)+1)),MID($D1821,FIND(" ",$D1821,FIND(" ",$D1821)+1)+1,1),"")),".0",$E1821), " ")</f>
        <v xml:space="preserve"> </v>
      </c>
      <c r="G1821" s="144"/>
      <c r="H1821" s="144"/>
      <c r="I1821" s="144"/>
      <c r="J1821" s="144"/>
      <c r="K1821" s="144"/>
      <c r="L1821" s="149" t="str" cm="1">
        <f t="array" ref="L1821">_xlfn.IFNA(
_xlfn.IFS(
AND($F1821=" ",$G1821=" ",$H1821=" "),"Please update all three: Surveyor Room Reference, Establishment Room Reference and Establishment Room Name",
AND(OR($I1821="General",$I1821="Open plan/ semi-open general",$I1821="Fitted",$I1821="Light practical (science)",$I1821="Light practical (other)",$I1821="Heavy practical (workshops)",$I1821="Heavy practical (clean)",$I1821="Large",$I1821="Storage"),$J1821=0,$K1821=0),"Please update Net Area or Non-net Area",
AND($B1821&lt;&gt;"OUT",$J1821=0,$I1821&lt;&gt;"Non-net",$M1821="85% Circulation"),"Net area not recorded for spaces with 85% circulation unusable type",
AND(OR($I1821="General",$I1821="Open plan/ semi-open general",$I1821="Fitted",$I1821="Light practical (science)",$I1821="Light practical (other)",$I1821="Heavy practical (workshops)",$I1821="Heavy practical (clean)",$I1821="Large",$I1821="Storage"),OR($J1821=0,ISBLANK($J1821))),"Net area not recorded in net spaces",
AND(OR($I1821="Non-net",$I1821="Outdoor space"),$J1821&gt;0),"Net Area Recorded in Non-net space",
AND($I1821="General",$J1821&gt;90),"This general space is over 90m2, please ensure that this space is entered as separate spaces if it usually used as separate spaces",
AND($I1821="Open plan/ semi-open general",$J1821&lt;27),"Open plan general space under 27m2",
AND(OR($K1821=0,ISBLANK($K1821)), $I1821="Non-net"),"Non-net area not recorded in non-net space"
),
" ")</f>
        <v xml:space="preserve"> </v>
      </c>
      <c r="M1821" s="144"/>
      <c r="N1821" s="144"/>
      <c r="O1821" s="144"/>
      <c r="P1821" s="144"/>
      <c r="Q1821" s="144"/>
      <c r="R1821" s="171"/>
      <c r="S1821" s="147">
        <f>NCA_Calculations!$P$1833</f>
        <v>0</v>
      </c>
      <c r="T1821" s="147">
        <f>NCA_Calculations!$Q$1833</f>
        <v>0</v>
      </c>
      <c r="U1821" s="144"/>
      <c r="V1821" s="144"/>
      <c r="W1821" s="149" t="str" cm="1">
        <f t="array" ref="W1821">_xlfn.IFNA(
_xlfn.IFS(
ISBLANK($U1821),"Missing space use.",
AND('Establishment details'!$C$14="Secondary",$V1821="Classbase"),"Invalid Status type",
AND(OR( $V1821="Classbase", $V1821="Teaching", $V1821="Early years",$V1821="SEND resourced"), NOT(ISBLANK($M1821))),"Space with status type and unusable type.",
AND($V1821= "Classbase",'Establishment details'!$C$22&gt;=10), "Classbase status is only valid in schools with a primary element.",
AND($I1821= "Large",$N1821 &gt; 3.5), "Large rooms with less than 3.5m height.",
AND(OR($V1821="Light practical (science)",$V1821="Light practical (science)",$V1821="Heavy practical (workshops)", $V1821="Heavy practical (clean)"), OR($O1821=0,ISBLANK($O1821))),"Missing sinks count for light and heavy practical spaces.",
AND($M1821 = "Other",ISBLANK($R1821)), "Invalid unusable type / missing note for other unusable type."
),
" ")</f>
        <v>Missing space use.</v>
      </c>
    </row>
    <row r="1822" spans="2:23" ht="15.75" x14ac:dyDescent="0.25">
      <c r="B1822" s="143"/>
      <c r="C1822" s="144"/>
      <c r="D1822" s="144"/>
      <c r="E1822" s="144"/>
      <c r="F1822" s="147" t="str" cm="1">
        <f t="array" ref="F1822">_xlfn.IFNA(CONCATENATE(_xlfn.IFS($D1822="Mezzanine",LEFT($D1822,1), $D1822="Ground Floor",LEFT($D1822,1),$D1822="Basment ",LEFT($D1822,1), $D1822="1st Floor", "0"&amp;LEFT($D1822,1), $D1822="2nd Floor", "0"&amp;LEFT($D1822,1), $D1822="3rd Floor", "0"&amp;LEFT($D1822,1), $D1822="4th Floor", "0"&amp;LEFT($D1822,1), $D1822="5th Floor", "0"&amp;LEFT($D1822,1), $D1822="6th Floor", "0"&amp;LEFT($D1822,1),$D1822="7th Floor", "0"&amp;LEFT($D1822,1),$D1822="8th Floor", "0"&amp;LEFT($D1822,1),$D1822="9th Floor", "0"&amp;LEFT($D1822,1),$D1822="10th Floor", LEFT($D1822,2),$D1822="11th Floor", LEFT($D1822,2),$D1822="12th Floor", LEFT($D1822,2),$D1822="13th Floor", LEFT($D1822,2), $D1822="Lower Ground", LEFT($D1822)&amp;IF(ISNUMBER(FIND(" ",$D1822)),MID($D1822,FIND(" ",$D1822)+1,1),"")&amp;IF(ISNUMBER(FIND(" ",$D1822,FIND(" ",$D1822)+1)),MID($D1822,FIND(" ",$D1822,FIND(" ",$D1822)+1)+1,1),""),$D1822="Upper Ground", LEFT($D1822)&amp;IF(ISNUMBER(FIND(" ",$D1822)),MID($D1822,FIND(" ",$D1822)+1,1),"")&amp;IF(ISNUMBER(FIND(" ",$D1822,FIND(" ",$D1822)+1)),MID($D1822,FIND(" ",$D1822,FIND(" ",$D1822)+1)+1,1),"")),".0",$E1822), " ")</f>
        <v xml:space="preserve"> </v>
      </c>
      <c r="G1822" s="144"/>
      <c r="H1822" s="144"/>
      <c r="I1822" s="144"/>
      <c r="J1822" s="144"/>
      <c r="K1822" s="144"/>
      <c r="L1822" s="149" t="str" cm="1">
        <f t="array" ref="L1822">_xlfn.IFNA(
_xlfn.IFS(
AND($F1822=" ",$G1822=" ",$H1822=" "),"Please update all three: Surveyor Room Reference, Establishment Room Reference and Establishment Room Name",
AND(OR($I1822="General",$I1822="Open plan/ semi-open general",$I1822="Fitted",$I1822="Light practical (science)",$I1822="Light practical (other)",$I1822="Heavy practical (workshops)",$I1822="Heavy practical (clean)",$I1822="Large",$I1822="Storage"),$J1822=0,$K1822=0),"Please update Net Area or Non-net Area",
AND($B1822&lt;&gt;"OUT",$J1822=0,$I1822&lt;&gt;"Non-net",$M1822="85% Circulation"),"Net area not recorded for spaces with 85% circulation unusable type",
AND(OR($I1822="General",$I1822="Open plan/ semi-open general",$I1822="Fitted",$I1822="Light practical (science)",$I1822="Light practical (other)",$I1822="Heavy practical (workshops)",$I1822="Heavy practical (clean)",$I1822="Large",$I1822="Storage"),OR($J1822=0,ISBLANK($J1822))),"Net area not recorded in net spaces",
AND(OR($I1822="Non-net",$I1822="Outdoor space"),$J1822&gt;0),"Net Area Recorded in Non-net space",
AND($I1822="General",$J1822&gt;90),"This general space is over 90m2, please ensure that this space is entered as separate spaces if it usually used as separate spaces",
AND($I1822="Open plan/ semi-open general",$J1822&lt;27),"Open plan general space under 27m2",
AND(OR($K1822=0,ISBLANK($K1822)), $I1822="Non-net"),"Non-net area not recorded in non-net space"
),
" ")</f>
        <v xml:space="preserve"> </v>
      </c>
      <c r="M1822" s="144"/>
      <c r="N1822" s="144"/>
      <c r="O1822" s="144"/>
      <c r="P1822" s="144"/>
      <c r="Q1822" s="144"/>
      <c r="R1822" s="171"/>
      <c r="S1822" s="147">
        <f>NCA_Calculations!$P$1834</f>
        <v>0</v>
      </c>
      <c r="T1822" s="147">
        <f>NCA_Calculations!$Q$1834</f>
        <v>0</v>
      </c>
      <c r="U1822" s="144"/>
      <c r="V1822" s="144"/>
      <c r="W1822" s="149" t="str" cm="1">
        <f t="array" ref="W1822">_xlfn.IFNA(
_xlfn.IFS(
ISBLANK($U1822),"Missing space use.",
AND('Establishment details'!$C$14="Secondary",$V1822="Classbase"),"Invalid Status type",
AND(OR( $V1822="Classbase", $V1822="Teaching", $V1822="Early years",$V1822="SEND resourced"), NOT(ISBLANK($M1822))),"Space with status type and unusable type.",
AND($V1822= "Classbase",'Establishment details'!$C$22&gt;=10), "Classbase status is only valid in schools with a primary element.",
AND($I1822= "Large",$N1822 &gt; 3.5), "Large rooms with less than 3.5m height.",
AND(OR($V1822="Light practical (science)",$V1822="Light practical (science)",$V1822="Heavy practical (workshops)", $V1822="Heavy practical (clean)"), OR($O1822=0,ISBLANK($O1822))),"Missing sinks count for light and heavy practical spaces.",
AND($M1822 = "Other",ISBLANK($R1822)), "Invalid unusable type / missing note for other unusable type."
),
" ")</f>
        <v>Missing space use.</v>
      </c>
    </row>
    <row r="1823" spans="2:23" ht="15.75" x14ac:dyDescent="0.25">
      <c r="B1823" s="143"/>
      <c r="C1823" s="144"/>
      <c r="D1823" s="144"/>
      <c r="E1823" s="144"/>
      <c r="F1823" s="147" t="str" cm="1">
        <f t="array" ref="F1823">_xlfn.IFNA(CONCATENATE(_xlfn.IFS($D1823="Mezzanine",LEFT($D1823,1), $D1823="Ground Floor",LEFT($D1823,1),$D1823="Basment ",LEFT($D1823,1), $D1823="1st Floor", "0"&amp;LEFT($D1823,1), $D1823="2nd Floor", "0"&amp;LEFT($D1823,1), $D1823="3rd Floor", "0"&amp;LEFT($D1823,1), $D1823="4th Floor", "0"&amp;LEFT($D1823,1), $D1823="5th Floor", "0"&amp;LEFT($D1823,1), $D1823="6th Floor", "0"&amp;LEFT($D1823,1),$D1823="7th Floor", "0"&amp;LEFT($D1823,1),$D1823="8th Floor", "0"&amp;LEFT($D1823,1),$D1823="9th Floor", "0"&amp;LEFT($D1823,1),$D1823="10th Floor", LEFT($D1823,2),$D1823="11th Floor", LEFT($D1823,2),$D1823="12th Floor", LEFT($D1823,2),$D1823="13th Floor", LEFT($D1823,2), $D1823="Lower Ground", LEFT($D1823)&amp;IF(ISNUMBER(FIND(" ",$D1823)),MID($D1823,FIND(" ",$D1823)+1,1),"")&amp;IF(ISNUMBER(FIND(" ",$D1823,FIND(" ",$D1823)+1)),MID($D1823,FIND(" ",$D1823,FIND(" ",$D1823)+1)+1,1),""),$D1823="Upper Ground", LEFT($D1823)&amp;IF(ISNUMBER(FIND(" ",$D1823)),MID($D1823,FIND(" ",$D1823)+1,1),"")&amp;IF(ISNUMBER(FIND(" ",$D1823,FIND(" ",$D1823)+1)),MID($D1823,FIND(" ",$D1823,FIND(" ",$D1823)+1)+1,1),"")),".0",$E1823), " ")</f>
        <v xml:space="preserve"> </v>
      </c>
      <c r="G1823" s="144"/>
      <c r="H1823" s="144"/>
      <c r="I1823" s="144"/>
      <c r="J1823" s="144"/>
      <c r="K1823" s="144"/>
      <c r="L1823" s="149" t="str" cm="1">
        <f t="array" ref="L1823">_xlfn.IFNA(
_xlfn.IFS(
AND($F1823=" ",$G1823=" ",$H1823=" "),"Please update all three: Surveyor Room Reference, Establishment Room Reference and Establishment Room Name",
AND(OR($I1823="General",$I1823="Open plan/ semi-open general",$I1823="Fitted",$I1823="Light practical (science)",$I1823="Light practical (other)",$I1823="Heavy practical (workshops)",$I1823="Heavy practical (clean)",$I1823="Large",$I1823="Storage"),$J1823=0,$K1823=0),"Please update Net Area or Non-net Area",
AND($B1823&lt;&gt;"OUT",$J1823=0,$I1823&lt;&gt;"Non-net",$M1823="85% Circulation"),"Net area not recorded for spaces with 85% circulation unusable type",
AND(OR($I1823="General",$I1823="Open plan/ semi-open general",$I1823="Fitted",$I1823="Light practical (science)",$I1823="Light practical (other)",$I1823="Heavy practical (workshops)",$I1823="Heavy practical (clean)",$I1823="Large",$I1823="Storage"),OR($J1823=0,ISBLANK($J1823))),"Net area not recorded in net spaces",
AND(OR($I1823="Non-net",$I1823="Outdoor space"),$J1823&gt;0),"Net Area Recorded in Non-net space",
AND($I1823="General",$J1823&gt;90),"This general space is over 90m2, please ensure that this space is entered as separate spaces if it usually used as separate spaces",
AND($I1823="Open plan/ semi-open general",$J1823&lt;27),"Open plan general space under 27m2",
AND(OR($K1823=0,ISBLANK($K1823)), $I1823="Non-net"),"Non-net area not recorded in non-net space"
),
" ")</f>
        <v xml:space="preserve"> </v>
      </c>
      <c r="M1823" s="144"/>
      <c r="N1823" s="144"/>
      <c r="O1823" s="144"/>
      <c r="P1823" s="144"/>
      <c r="Q1823" s="144"/>
      <c r="R1823" s="171"/>
      <c r="S1823" s="147">
        <f>NCA_Calculations!$P$1835</f>
        <v>0</v>
      </c>
      <c r="T1823" s="147">
        <f>NCA_Calculations!$Q$1835</f>
        <v>0</v>
      </c>
      <c r="U1823" s="144"/>
      <c r="V1823" s="144"/>
      <c r="W1823" s="149" t="str" cm="1">
        <f t="array" ref="W1823">_xlfn.IFNA(
_xlfn.IFS(
ISBLANK($U1823),"Missing space use.",
AND('Establishment details'!$C$14="Secondary",$V1823="Classbase"),"Invalid Status type",
AND(OR( $V1823="Classbase", $V1823="Teaching", $V1823="Early years",$V1823="SEND resourced"), NOT(ISBLANK($M1823))),"Space with status type and unusable type.",
AND($V1823= "Classbase",'Establishment details'!$C$22&gt;=10), "Classbase status is only valid in schools with a primary element.",
AND($I1823= "Large",$N1823 &gt; 3.5), "Large rooms with less than 3.5m height.",
AND(OR($V1823="Light practical (science)",$V1823="Light practical (science)",$V1823="Heavy practical (workshops)", $V1823="Heavy practical (clean)"), OR($O1823=0,ISBLANK($O1823))),"Missing sinks count for light and heavy practical spaces.",
AND($M1823 = "Other",ISBLANK($R1823)), "Invalid unusable type / missing note for other unusable type."
),
" ")</f>
        <v>Missing space use.</v>
      </c>
    </row>
    <row r="1824" spans="2:23" ht="15.75" x14ac:dyDescent="0.25">
      <c r="B1824" s="143"/>
      <c r="C1824" s="144"/>
      <c r="D1824" s="144"/>
      <c r="E1824" s="144"/>
      <c r="F1824" s="147" t="str" cm="1">
        <f t="array" ref="F1824">_xlfn.IFNA(CONCATENATE(_xlfn.IFS($D1824="Mezzanine",LEFT($D1824,1), $D1824="Ground Floor",LEFT($D1824,1),$D1824="Basment ",LEFT($D1824,1), $D1824="1st Floor", "0"&amp;LEFT($D1824,1), $D1824="2nd Floor", "0"&amp;LEFT($D1824,1), $D1824="3rd Floor", "0"&amp;LEFT($D1824,1), $D1824="4th Floor", "0"&amp;LEFT($D1824,1), $D1824="5th Floor", "0"&amp;LEFT($D1824,1), $D1824="6th Floor", "0"&amp;LEFT($D1824,1),$D1824="7th Floor", "0"&amp;LEFT($D1824,1),$D1824="8th Floor", "0"&amp;LEFT($D1824,1),$D1824="9th Floor", "0"&amp;LEFT($D1824,1),$D1824="10th Floor", LEFT($D1824,2),$D1824="11th Floor", LEFT($D1824,2),$D1824="12th Floor", LEFT($D1824,2),$D1824="13th Floor", LEFT($D1824,2), $D1824="Lower Ground", LEFT($D1824)&amp;IF(ISNUMBER(FIND(" ",$D1824)),MID($D1824,FIND(" ",$D1824)+1,1),"")&amp;IF(ISNUMBER(FIND(" ",$D1824,FIND(" ",$D1824)+1)),MID($D1824,FIND(" ",$D1824,FIND(" ",$D1824)+1)+1,1),""),$D1824="Upper Ground", LEFT($D1824)&amp;IF(ISNUMBER(FIND(" ",$D1824)),MID($D1824,FIND(" ",$D1824)+1,1),"")&amp;IF(ISNUMBER(FIND(" ",$D1824,FIND(" ",$D1824)+1)),MID($D1824,FIND(" ",$D1824,FIND(" ",$D1824)+1)+1,1),"")),".0",$E1824), " ")</f>
        <v xml:space="preserve"> </v>
      </c>
      <c r="G1824" s="144"/>
      <c r="H1824" s="144"/>
      <c r="I1824" s="144"/>
      <c r="J1824" s="144"/>
      <c r="K1824" s="144"/>
      <c r="L1824" s="149" t="str" cm="1">
        <f t="array" ref="L1824">_xlfn.IFNA(
_xlfn.IFS(
AND($F1824=" ",$G1824=" ",$H1824=" "),"Please update all three: Surveyor Room Reference, Establishment Room Reference and Establishment Room Name",
AND(OR($I1824="General",$I1824="Open plan/ semi-open general",$I1824="Fitted",$I1824="Light practical (science)",$I1824="Light practical (other)",$I1824="Heavy practical (workshops)",$I1824="Heavy practical (clean)",$I1824="Large",$I1824="Storage"),$J1824=0,$K1824=0),"Please update Net Area or Non-net Area",
AND($B1824&lt;&gt;"OUT",$J1824=0,$I1824&lt;&gt;"Non-net",$M1824="85% Circulation"),"Net area not recorded for spaces with 85% circulation unusable type",
AND(OR($I1824="General",$I1824="Open plan/ semi-open general",$I1824="Fitted",$I1824="Light practical (science)",$I1824="Light practical (other)",$I1824="Heavy practical (workshops)",$I1824="Heavy practical (clean)",$I1824="Large",$I1824="Storage"),OR($J1824=0,ISBLANK($J1824))),"Net area not recorded in net spaces",
AND(OR($I1824="Non-net",$I1824="Outdoor space"),$J1824&gt;0),"Net Area Recorded in Non-net space",
AND($I1824="General",$J1824&gt;90),"This general space is over 90m2, please ensure that this space is entered as separate spaces if it usually used as separate spaces",
AND($I1824="Open plan/ semi-open general",$J1824&lt;27),"Open plan general space under 27m2",
AND(OR($K1824=0,ISBLANK($K1824)), $I1824="Non-net"),"Non-net area not recorded in non-net space"
),
" ")</f>
        <v xml:space="preserve"> </v>
      </c>
      <c r="M1824" s="144"/>
      <c r="N1824" s="144"/>
      <c r="O1824" s="144"/>
      <c r="P1824" s="144"/>
      <c r="Q1824" s="144"/>
      <c r="R1824" s="171"/>
      <c r="S1824" s="147">
        <f>NCA_Calculations!$P$1836</f>
        <v>0</v>
      </c>
      <c r="T1824" s="147">
        <f>NCA_Calculations!$Q$1836</f>
        <v>0</v>
      </c>
      <c r="U1824" s="144"/>
      <c r="V1824" s="144"/>
      <c r="W1824" s="149" t="str" cm="1">
        <f t="array" ref="W1824">_xlfn.IFNA(
_xlfn.IFS(
ISBLANK($U1824),"Missing space use.",
AND('Establishment details'!$C$14="Secondary",$V1824="Classbase"),"Invalid Status type",
AND(OR( $V1824="Classbase", $V1824="Teaching", $V1824="Early years",$V1824="SEND resourced"), NOT(ISBLANK($M1824))),"Space with status type and unusable type.",
AND($V1824= "Classbase",'Establishment details'!$C$22&gt;=10), "Classbase status is only valid in schools with a primary element.",
AND($I1824= "Large",$N1824 &gt; 3.5), "Large rooms with less than 3.5m height.",
AND(OR($V1824="Light practical (science)",$V1824="Light practical (science)",$V1824="Heavy practical (workshops)", $V1824="Heavy practical (clean)"), OR($O1824=0,ISBLANK($O1824))),"Missing sinks count for light and heavy practical spaces.",
AND($M1824 = "Other",ISBLANK($R1824)), "Invalid unusable type / missing note for other unusable type."
),
" ")</f>
        <v>Missing space use.</v>
      </c>
    </row>
    <row r="1825" spans="2:23" ht="15.75" x14ac:dyDescent="0.25">
      <c r="B1825" s="143"/>
      <c r="C1825" s="144"/>
      <c r="D1825" s="144"/>
      <c r="E1825" s="144"/>
      <c r="F1825" s="147" t="str" cm="1">
        <f t="array" ref="F1825">_xlfn.IFNA(CONCATENATE(_xlfn.IFS($D1825="Mezzanine",LEFT($D1825,1), $D1825="Ground Floor",LEFT($D1825,1),$D1825="Basment ",LEFT($D1825,1), $D1825="1st Floor", "0"&amp;LEFT($D1825,1), $D1825="2nd Floor", "0"&amp;LEFT($D1825,1), $D1825="3rd Floor", "0"&amp;LEFT($D1825,1), $D1825="4th Floor", "0"&amp;LEFT($D1825,1), $D1825="5th Floor", "0"&amp;LEFT($D1825,1), $D1825="6th Floor", "0"&amp;LEFT($D1825,1),$D1825="7th Floor", "0"&amp;LEFT($D1825,1),$D1825="8th Floor", "0"&amp;LEFT($D1825,1),$D1825="9th Floor", "0"&amp;LEFT($D1825,1),$D1825="10th Floor", LEFT($D1825,2),$D1825="11th Floor", LEFT($D1825,2),$D1825="12th Floor", LEFT($D1825,2),$D1825="13th Floor", LEFT($D1825,2), $D1825="Lower Ground", LEFT($D1825)&amp;IF(ISNUMBER(FIND(" ",$D1825)),MID($D1825,FIND(" ",$D1825)+1,1),"")&amp;IF(ISNUMBER(FIND(" ",$D1825,FIND(" ",$D1825)+1)),MID($D1825,FIND(" ",$D1825,FIND(" ",$D1825)+1)+1,1),""),$D1825="Upper Ground", LEFT($D1825)&amp;IF(ISNUMBER(FIND(" ",$D1825)),MID($D1825,FIND(" ",$D1825)+1,1),"")&amp;IF(ISNUMBER(FIND(" ",$D1825,FIND(" ",$D1825)+1)),MID($D1825,FIND(" ",$D1825,FIND(" ",$D1825)+1)+1,1),"")),".0",$E1825), " ")</f>
        <v xml:space="preserve"> </v>
      </c>
      <c r="G1825" s="144"/>
      <c r="H1825" s="144"/>
      <c r="I1825" s="144"/>
      <c r="J1825" s="144"/>
      <c r="K1825" s="144"/>
      <c r="L1825" s="149" t="str" cm="1">
        <f t="array" ref="L1825">_xlfn.IFNA(
_xlfn.IFS(
AND($F1825=" ",$G1825=" ",$H1825=" "),"Please update all three: Surveyor Room Reference, Establishment Room Reference and Establishment Room Name",
AND(OR($I1825="General",$I1825="Open plan/ semi-open general",$I1825="Fitted",$I1825="Light practical (science)",$I1825="Light practical (other)",$I1825="Heavy practical (workshops)",$I1825="Heavy practical (clean)",$I1825="Large",$I1825="Storage"),$J1825=0,$K1825=0),"Please update Net Area or Non-net Area",
AND($B1825&lt;&gt;"OUT",$J1825=0,$I1825&lt;&gt;"Non-net",$M1825="85% Circulation"),"Net area not recorded for spaces with 85% circulation unusable type",
AND(OR($I1825="General",$I1825="Open plan/ semi-open general",$I1825="Fitted",$I1825="Light practical (science)",$I1825="Light practical (other)",$I1825="Heavy practical (workshops)",$I1825="Heavy practical (clean)",$I1825="Large",$I1825="Storage"),OR($J1825=0,ISBLANK($J1825))),"Net area not recorded in net spaces",
AND(OR($I1825="Non-net",$I1825="Outdoor space"),$J1825&gt;0),"Net Area Recorded in Non-net space",
AND($I1825="General",$J1825&gt;90),"This general space is over 90m2, please ensure that this space is entered as separate spaces if it usually used as separate spaces",
AND($I1825="Open plan/ semi-open general",$J1825&lt;27),"Open plan general space under 27m2",
AND(OR($K1825=0,ISBLANK($K1825)), $I1825="Non-net"),"Non-net area not recorded in non-net space"
),
" ")</f>
        <v xml:space="preserve"> </v>
      </c>
      <c r="M1825" s="144"/>
      <c r="N1825" s="144"/>
      <c r="O1825" s="144"/>
      <c r="P1825" s="144"/>
      <c r="Q1825" s="144"/>
      <c r="R1825" s="171"/>
      <c r="S1825" s="147">
        <f>NCA_Calculations!$P$1837</f>
        <v>0</v>
      </c>
      <c r="T1825" s="147">
        <f>NCA_Calculations!$Q$1837</f>
        <v>0</v>
      </c>
      <c r="U1825" s="144"/>
      <c r="V1825" s="144"/>
      <c r="W1825" s="149" t="str" cm="1">
        <f t="array" ref="W1825">_xlfn.IFNA(
_xlfn.IFS(
ISBLANK($U1825),"Missing space use.",
AND('Establishment details'!$C$14="Secondary",$V1825="Classbase"),"Invalid Status type",
AND(OR( $V1825="Classbase", $V1825="Teaching", $V1825="Early years",$V1825="SEND resourced"), NOT(ISBLANK($M1825))),"Space with status type and unusable type.",
AND($V1825= "Classbase",'Establishment details'!$C$22&gt;=10), "Classbase status is only valid in schools with a primary element.",
AND($I1825= "Large",$N1825 &gt; 3.5), "Large rooms with less than 3.5m height.",
AND(OR($V1825="Light practical (science)",$V1825="Light practical (science)",$V1825="Heavy practical (workshops)", $V1825="Heavy practical (clean)"), OR($O1825=0,ISBLANK($O1825))),"Missing sinks count for light and heavy practical spaces.",
AND($M1825 = "Other",ISBLANK($R1825)), "Invalid unusable type / missing note for other unusable type."
),
" ")</f>
        <v>Missing space use.</v>
      </c>
    </row>
    <row r="1826" spans="2:23" ht="15.75" x14ac:dyDescent="0.25">
      <c r="B1826" s="143"/>
      <c r="C1826" s="144"/>
      <c r="D1826" s="144"/>
      <c r="E1826" s="144"/>
      <c r="F1826" s="147" t="str" cm="1">
        <f t="array" ref="F1826">_xlfn.IFNA(CONCATENATE(_xlfn.IFS($D1826="Mezzanine",LEFT($D1826,1), $D1826="Ground Floor",LEFT($D1826,1),$D1826="Basment ",LEFT($D1826,1), $D1826="1st Floor", "0"&amp;LEFT($D1826,1), $D1826="2nd Floor", "0"&amp;LEFT($D1826,1), $D1826="3rd Floor", "0"&amp;LEFT($D1826,1), $D1826="4th Floor", "0"&amp;LEFT($D1826,1), $D1826="5th Floor", "0"&amp;LEFT($D1826,1), $D1826="6th Floor", "0"&amp;LEFT($D1826,1),$D1826="7th Floor", "0"&amp;LEFT($D1826,1),$D1826="8th Floor", "0"&amp;LEFT($D1826,1),$D1826="9th Floor", "0"&amp;LEFT($D1826,1),$D1826="10th Floor", LEFT($D1826,2),$D1826="11th Floor", LEFT($D1826,2),$D1826="12th Floor", LEFT($D1826,2),$D1826="13th Floor", LEFT($D1826,2), $D1826="Lower Ground", LEFT($D1826)&amp;IF(ISNUMBER(FIND(" ",$D1826)),MID($D1826,FIND(" ",$D1826)+1,1),"")&amp;IF(ISNUMBER(FIND(" ",$D1826,FIND(" ",$D1826)+1)),MID($D1826,FIND(" ",$D1826,FIND(" ",$D1826)+1)+1,1),""),$D1826="Upper Ground", LEFT($D1826)&amp;IF(ISNUMBER(FIND(" ",$D1826)),MID($D1826,FIND(" ",$D1826)+1,1),"")&amp;IF(ISNUMBER(FIND(" ",$D1826,FIND(" ",$D1826)+1)),MID($D1826,FIND(" ",$D1826,FIND(" ",$D1826)+1)+1,1),"")),".0",$E1826), " ")</f>
        <v xml:space="preserve"> </v>
      </c>
      <c r="G1826" s="144"/>
      <c r="H1826" s="144"/>
      <c r="I1826" s="144"/>
      <c r="J1826" s="144"/>
      <c r="K1826" s="144"/>
      <c r="L1826" s="149" t="str" cm="1">
        <f t="array" ref="L1826">_xlfn.IFNA(
_xlfn.IFS(
AND($F1826=" ",$G1826=" ",$H1826=" "),"Please update all three: Surveyor Room Reference, Establishment Room Reference and Establishment Room Name",
AND(OR($I1826="General",$I1826="Open plan/ semi-open general",$I1826="Fitted",$I1826="Light practical (science)",$I1826="Light practical (other)",$I1826="Heavy practical (workshops)",$I1826="Heavy practical (clean)",$I1826="Large",$I1826="Storage"),$J1826=0,$K1826=0),"Please update Net Area or Non-net Area",
AND($B1826&lt;&gt;"OUT",$J1826=0,$I1826&lt;&gt;"Non-net",$M1826="85% Circulation"),"Net area not recorded for spaces with 85% circulation unusable type",
AND(OR($I1826="General",$I1826="Open plan/ semi-open general",$I1826="Fitted",$I1826="Light practical (science)",$I1826="Light practical (other)",$I1826="Heavy practical (workshops)",$I1826="Heavy practical (clean)",$I1826="Large",$I1826="Storage"),OR($J1826=0,ISBLANK($J1826))),"Net area not recorded in net spaces",
AND(OR($I1826="Non-net",$I1826="Outdoor space"),$J1826&gt;0),"Net Area Recorded in Non-net space",
AND($I1826="General",$J1826&gt;90),"This general space is over 90m2, please ensure that this space is entered as separate spaces if it usually used as separate spaces",
AND($I1826="Open plan/ semi-open general",$J1826&lt;27),"Open plan general space under 27m2",
AND(OR($K1826=0,ISBLANK($K1826)), $I1826="Non-net"),"Non-net area not recorded in non-net space"
),
" ")</f>
        <v xml:space="preserve"> </v>
      </c>
      <c r="M1826" s="144"/>
      <c r="N1826" s="144"/>
      <c r="O1826" s="144"/>
      <c r="P1826" s="144"/>
      <c r="Q1826" s="144"/>
      <c r="R1826" s="171"/>
      <c r="S1826" s="147">
        <f>NCA_Calculations!$P$1838</f>
        <v>0</v>
      </c>
      <c r="T1826" s="147">
        <f>NCA_Calculations!$Q$1838</f>
        <v>0</v>
      </c>
      <c r="U1826" s="144"/>
      <c r="V1826" s="144"/>
      <c r="W1826" s="149" t="str" cm="1">
        <f t="array" ref="W1826">_xlfn.IFNA(
_xlfn.IFS(
ISBLANK($U1826),"Missing space use.",
AND('Establishment details'!$C$14="Secondary",$V1826="Classbase"),"Invalid Status type",
AND(OR( $V1826="Classbase", $V1826="Teaching", $V1826="Early years",$V1826="SEND resourced"), NOT(ISBLANK($M1826))),"Space with status type and unusable type.",
AND($V1826= "Classbase",'Establishment details'!$C$22&gt;=10), "Classbase status is only valid in schools with a primary element.",
AND($I1826= "Large",$N1826 &gt; 3.5), "Large rooms with less than 3.5m height.",
AND(OR($V1826="Light practical (science)",$V1826="Light practical (science)",$V1826="Heavy practical (workshops)", $V1826="Heavy practical (clean)"), OR($O1826=0,ISBLANK($O1826))),"Missing sinks count for light and heavy practical spaces.",
AND($M1826 = "Other",ISBLANK($R1826)), "Invalid unusable type / missing note for other unusable type."
),
" ")</f>
        <v>Missing space use.</v>
      </c>
    </row>
    <row r="1827" spans="2:23" ht="15.75" x14ac:dyDescent="0.25">
      <c r="B1827" s="143"/>
      <c r="C1827" s="144"/>
      <c r="D1827" s="144"/>
      <c r="E1827" s="144"/>
      <c r="F1827" s="147" t="str" cm="1">
        <f t="array" ref="F1827">_xlfn.IFNA(CONCATENATE(_xlfn.IFS($D1827="Mezzanine",LEFT($D1827,1), $D1827="Ground Floor",LEFT($D1827,1),$D1827="Basment ",LEFT($D1827,1), $D1827="1st Floor", "0"&amp;LEFT($D1827,1), $D1827="2nd Floor", "0"&amp;LEFT($D1827,1), $D1827="3rd Floor", "0"&amp;LEFT($D1827,1), $D1827="4th Floor", "0"&amp;LEFT($D1827,1), $D1827="5th Floor", "0"&amp;LEFT($D1827,1), $D1827="6th Floor", "0"&amp;LEFT($D1827,1),$D1827="7th Floor", "0"&amp;LEFT($D1827,1),$D1827="8th Floor", "0"&amp;LEFT($D1827,1),$D1827="9th Floor", "0"&amp;LEFT($D1827,1),$D1827="10th Floor", LEFT($D1827,2),$D1827="11th Floor", LEFT($D1827,2),$D1827="12th Floor", LEFT($D1827,2),$D1827="13th Floor", LEFT($D1827,2), $D1827="Lower Ground", LEFT($D1827)&amp;IF(ISNUMBER(FIND(" ",$D1827)),MID($D1827,FIND(" ",$D1827)+1,1),"")&amp;IF(ISNUMBER(FIND(" ",$D1827,FIND(" ",$D1827)+1)),MID($D1827,FIND(" ",$D1827,FIND(" ",$D1827)+1)+1,1),""),$D1827="Upper Ground", LEFT($D1827)&amp;IF(ISNUMBER(FIND(" ",$D1827)),MID($D1827,FIND(" ",$D1827)+1,1),"")&amp;IF(ISNUMBER(FIND(" ",$D1827,FIND(" ",$D1827)+1)),MID($D1827,FIND(" ",$D1827,FIND(" ",$D1827)+1)+1,1),"")),".0",$E1827), " ")</f>
        <v xml:space="preserve"> </v>
      </c>
      <c r="G1827" s="144"/>
      <c r="H1827" s="144"/>
      <c r="I1827" s="144"/>
      <c r="J1827" s="144"/>
      <c r="K1827" s="144"/>
      <c r="L1827" s="149" t="str" cm="1">
        <f t="array" ref="L1827">_xlfn.IFNA(
_xlfn.IFS(
AND($F1827=" ",$G1827=" ",$H1827=" "),"Please update all three: Surveyor Room Reference, Establishment Room Reference and Establishment Room Name",
AND(OR($I1827="General",$I1827="Open plan/ semi-open general",$I1827="Fitted",$I1827="Light practical (science)",$I1827="Light practical (other)",$I1827="Heavy practical (workshops)",$I1827="Heavy practical (clean)",$I1827="Large",$I1827="Storage"),$J1827=0,$K1827=0),"Please update Net Area or Non-net Area",
AND($B1827&lt;&gt;"OUT",$J1827=0,$I1827&lt;&gt;"Non-net",$M1827="85% Circulation"),"Net area not recorded for spaces with 85% circulation unusable type",
AND(OR($I1827="General",$I1827="Open plan/ semi-open general",$I1827="Fitted",$I1827="Light practical (science)",$I1827="Light practical (other)",$I1827="Heavy practical (workshops)",$I1827="Heavy practical (clean)",$I1827="Large",$I1827="Storage"),OR($J1827=0,ISBLANK($J1827))),"Net area not recorded in net spaces",
AND(OR($I1827="Non-net",$I1827="Outdoor space"),$J1827&gt;0),"Net Area Recorded in Non-net space",
AND($I1827="General",$J1827&gt;90),"This general space is over 90m2, please ensure that this space is entered as separate spaces if it usually used as separate spaces",
AND($I1827="Open plan/ semi-open general",$J1827&lt;27),"Open plan general space under 27m2",
AND(OR($K1827=0,ISBLANK($K1827)), $I1827="Non-net"),"Non-net area not recorded in non-net space"
),
" ")</f>
        <v xml:space="preserve"> </v>
      </c>
      <c r="M1827" s="144"/>
      <c r="N1827" s="144"/>
      <c r="O1827" s="144"/>
      <c r="P1827" s="144"/>
      <c r="Q1827" s="144"/>
      <c r="R1827" s="171"/>
      <c r="S1827" s="147">
        <f>NCA_Calculations!$P$1839</f>
        <v>0</v>
      </c>
      <c r="T1827" s="147">
        <f>NCA_Calculations!$Q$1839</f>
        <v>0</v>
      </c>
      <c r="U1827" s="144"/>
      <c r="V1827" s="144"/>
      <c r="W1827" s="149" t="str" cm="1">
        <f t="array" ref="W1827">_xlfn.IFNA(
_xlfn.IFS(
ISBLANK($U1827),"Missing space use.",
AND('Establishment details'!$C$14="Secondary",$V1827="Classbase"),"Invalid Status type",
AND(OR( $V1827="Classbase", $V1827="Teaching", $V1827="Early years",$V1827="SEND resourced"), NOT(ISBLANK($M1827))),"Space with status type and unusable type.",
AND($V1827= "Classbase",'Establishment details'!$C$22&gt;=10), "Classbase status is only valid in schools with a primary element.",
AND($I1827= "Large",$N1827 &gt; 3.5), "Large rooms with less than 3.5m height.",
AND(OR($V1827="Light practical (science)",$V1827="Light practical (science)",$V1827="Heavy practical (workshops)", $V1827="Heavy practical (clean)"), OR($O1827=0,ISBLANK($O1827))),"Missing sinks count for light and heavy practical spaces.",
AND($M1827 = "Other",ISBLANK($R1827)), "Invalid unusable type / missing note for other unusable type."
),
" ")</f>
        <v>Missing space use.</v>
      </c>
    </row>
    <row r="1828" spans="2:23" ht="15.75" x14ac:dyDescent="0.25">
      <c r="B1828" s="143"/>
      <c r="C1828" s="144"/>
      <c r="D1828" s="144"/>
      <c r="E1828" s="144"/>
      <c r="F1828" s="147" t="str" cm="1">
        <f t="array" ref="F1828">_xlfn.IFNA(CONCATENATE(_xlfn.IFS($D1828="Mezzanine",LEFT($D1828,1), $D1828="Ground Floor",LEFT($D1828,1),$D1828="Basment ",LEFT($D1828,1), $D1828="1st Floor", "0"&amp;LEFT($D1828,1), $D1828="2nd Floor", "0"&amp;LEFT($D1828,1), $D1828="3rd Floor", "0"&amp;LEFT($D1828,1), $D1828="4th Floor", "0"&amp;LEFT($D1828,1), $D1828="5th Floor", "0"&amp;LEFT($D1828,1), $D1828="6th Floor", "0"&amp;LEFT($D1828,1),$D1828="7th Floor", "0"&amp;LEFT($D1828,1),$D1828="8th Floor", "0"&amp;LEFT($D1828,1),$D1828="9th Floor", "0"&amp;LEFT($D1828,1),$D1828="10th Floor", LEFT($D1828,2),$D1828="11th Floor", LEFT($D1828,2),$D1828="12th Floor", LEFT($D1828,2),$D1828="13th Floor", LEFT($D1828,2), $D1828="Lower Ground", LEFT($D1828)&amp;IF(ISNUMBER(FIND(" ",$D1828)),MID($D1828,FIND(" ",$D1828)+1,1),"")&amp;IF(ISNUMBER(FIND(" ",$D1828,FIND(" ",$D1828)+1)),MID($D1828,FIND(" ",$D1828,FIND(" ",$D1828)+1)+1,1),""),$D1828="Upper Ground", LEFT($D1828)&amp;IF(ISNUMBER(FIND(" ",$D1828)),MID($D1828,FIND(" ",$D1828)+1,1),"")&amp;IF(ISNUMBER(FIND(" ",$D1828,FIND(" ",$D1828)+1)),MID($D1828,FIND(" ",$D1828,FIND(" ",$D1828)+1)+1,1),"")),".0",$E1828), " ")</f>
        <v xml:space="preserve"> </v>
      </c>
      <c r="G1828" s="144"/>
      <c r="H1828" s="144"/>
      <c r="I1828" s="144"/>
      <c r="J1828" s="144"/>
      <c r="K1828" s="144"/>
      <c r="L1828" s="149" t="str" cm="1">
        <f t="array" ref="L1828">_xlfn.IFNA(
_xlfn.IFS(
AND($F1828=" ",$G1828=" ",$H1828=" "),"Please update all three: Surveyor Room Reference, Establishment Room Reference and Establishment Room Name",
AND(OR($I1828="General",$I1828="Open plan/ semi-open general",$I1828="Fitted",$I1828="Light practical (science)",$I1828="Light practical (other)",$I1828="Heavy practical (workshops)",$I1828="Heavy practical (clean)",$I1828="Large",$I1828="Storage"),$J1828=0,$K1828=0),"Please update Net Area or Non-net Area",
AND($B1828&lt;&gt;"OUT",$J1828=0,$I1828&lt;&gt;"Non-net",$M1828="85% Circulation"),"Net area not recorded for spaces with 85% circulation unusable type",
AND(OR($I1828="General",$I1828="Open plan/ semi-open general",$I1828="Fitted",$I1828="Light practical (science)",$I1828="Light practical (other)",$I1828="Heavy practical (workshops)",$I1828="Heavy practical (clean)",$I1828="Large",$I1828="Storage"),OR($J1828=0,ISBLANK($J1828))),"Net area not recorded in net spaces",
AND(OR($I1828="Non-net",$I1828="Outdoor space"),$J1828&gt;0),"Net Area Recorded in Non-net space",
AND($I1828="General",$J1828&gt;90),"This general space is over 90m2, please ensure that this space is entered as separate spaces if it usually used as separate spaces",
AND($I1828="Open plan/ semi-open general",$J1828&lt;27),"Open plan general space under 27m2",
AND(OR($K1828=0,ISBLANK($K1828)), $I1828="Non-net"),"Non-net area not recorded in non-net space"
),
" ")</f>
        <v xml:space="preserve"> </v>
      </c>
      <c r="M1828" s="144"/>
      <c r="N1828" s="144"/>
      <c r="O1828" s="144"/>
      <c r="P1828" s="144"/>
      <c r="Q1828" s="144"/>
      <c r="R1828" s="171"/>
      <c r="S1828" s="147">
        <f>NCA_Calculations!$P$1840</f>
        <v>0</v>
      </c>
      <c r="T1828" s="147">
        <f>NCA_Calculations!$Q$1840</f>
        <v>0</v>
      </c>
      <c r="U1828" s="144"/>
      <c r="V1828" s="144"/>
      <c r="W1828" s="149" t="str" cm="1">
        <f t="array" ref="W1828">_xlfn.IFNA(
_xlfn.IFS(
ISBLANK($U1828),"Missing space use.",
AND('Establishment details'!$C$14="Secondary",$V1828="Classbase"),"Invalid Status type",
AND(OR( $V1828="Classbase", $V1828="Teaching", $V1828="Early years",$V1828="SEND resourced"), NOT(ISBLANK($M1828))),"Space with status type and unusable type.",
AND($V1828= "Classbase",'Establishment details'!$C$22&gt;=10), "Classbase status is only valid in schools with a primary element.",
AND($I1828= "Large",$N1828 &gt; 3.5), "Large rooms with less than 3.5m height.",
AND(OR($V1828="Light practical (science)",$V1828="Light practical (science)",$V1828="Heavy practical (workshops)", $V1828="Heavy practical (clean)"), OR($O1828=0,ISBLANK($O1828))),"Missing sinks count for light and heavy practical spaces.",
AND($M1828 = "Other",ISBLANK($R1828)), "Invalid unusable type / missing note for other unusable type."
),
" ")</f>
        <v>Missing space use.</v>
      </c>
    </row>
    <row r="1829" spans="2:23" ht="15.75" x14ac:dyDescent="0.25">
      <c r="B1829" s="143"/>
      <c r="C1829" s="144"/>
      <c r="D1829" s="144"/>
      <c r="E1829" s="144"/>
      <c r="F1829" s="147" t="str" cm="1">
        <f t="array" ref="F1829">_xlfn.IFNA(CONCATENATE(_xlfn.IFS($D1829="Mezzanine",LEFT($D1829,1), $D1829="Ground Floor",LEFT($D1829,1),$D1829="Basment ",LEFT($D1829,1), $D1829="1st Floor", "0"&amp;LEFT($D1829,1), $D1829="2nd Floor", "0"&amp;LEFT($D1829,1), $D1829="3rd Floor", "0"&amp;LEFT($D1829,1), $D1829="4th Floor", "0"&amp;LEFT($D1829,1), $D1829="5th Floor", "0"&amp;LEFT($D1829,1), $D1829="6th Floor", "0"&amp;LEFT($D1829,1),$D1829="7th Floor", "0"&amp;LEFT($D1829,1),$D1829="8th Floor", "0"&amp;LEFT($D1829,1),$D1829="9th Floor", "0"&amp;LEFT($D1829,1),$D1829="10th Floor", LEFT($D1829,2),$D1829="11th Floor", LEFT($D1829,2),$D1829="12th Floor", LEFT($D1829,2),$D1829="13th Floor", LEFT($D1829,2), $D1829="Lower Ground", LEFT($D1829)&amp;IF(ISNUMBER(FIND(" ",$D1829)),MID($D1829,FIND(" ",$D1829)+1,1),"")&amp;IF(ISNUMBER(FIND(" ",$D1829,FIND(" ",$D1829)+1)),MID($D1829,FIND(" ",$D1829,FIND(" ",$D1829)+1)+1,1),""),$D1829="Upper Ground", LEFT($D1829)&amp;IF(ISNUMBER(FIND(" ",$D1829)),MID($D1829,FIND(" ",$D1829)+1,1),"")&amp;IF(ISNUMBER(FIND(" ",$D1829,FIND(" ",$D1829)+1)),MID($D1829,FIND(" ",$D1829,FIND(" ",$D1829)+1)+1,1),"")),".0",$E1829), " ")</f>
        <v xml:space="preserve"> </v>
      </c>
      <c r="G1829" s="144"/>
      <c r="H1829" s="144"/>
      <c r="I1829" s="144"/>
      <c r="J1829" s="144"/>
      <c r="K1829" s="144"/>
      <c r="L1829" s="149" t="str" cm="1">
        <f t="array" ref="L1829">_xlfn.IFNA(
_xlfn.IFS(
AND($F1829=" ",$G1829=" ",$H1829=" "),"Please update all three: Surveyor Room Reference, Establishment Room Reference and Establishment Room Name",
AND(OR($I1829="General",$I1829="Open plan/ semi-open general",$I1829="Fitted",$I1829="Light practical (science)",$I1829="Light practical (other)",$I1829="Heavy practical (workshops)",$I1829="Heavy practical (clean)",$I1829="Large",$I1829="Storage"),$J1829=0,$K1829=0),"Please update Net Area or Non-net Area",
AND($B1829&lt;&gt;"OUT",$J1829=0,$I1829&lt;&gt;"Non-net",$M1829="85% Circulation"),"Net area not recorded for spaces with 85% circulation unusable type",
AND(OR($I1829="General",$I1829="Open plan/ semi-open general",$I1829="Fitted",$I1829="Light practical (science)",$I1829="Light practical (other)",$I1829="Heavy practical (workshops)",$I1829="Heavy practical (clean)",$I1829="Large",$I1829="Storage"),OR($J1829=0,ISBLANK($J1829))),"Net area not recorded in net spaces",
AND(OR($I1829="Non-net",$I1829="Outdoor space"),$J1829&gt;0),"Net Area Recorded in Non-net space",
AND($I1829="General",$J1829&gt;90),"This general space is over 90m2, please ensure that this space is entered as separate spaces if it usually used as separate spaces",
AND($I1829="Open plan/ semi-open general",$J1829&lt;27),"Open plan general space under 27m2",
AND(OR($K1829=0,ISBLANK($K1829)), $I1829="Non-net"),"Non-net area not recorded in non-net space"
),
" ")</f>
        <v xml:space="preserve"> </v>
      </c>
      <c r="M1829" s="144"/>
      <c r="N1829" s="144"/>
      <c r="O1829" s="144"/>
      <c r="P1829" s="144"/>
      <c r="Q1829" s="144"/>
      <c r="R1829" s="171"/>
      <c r="S1829" s="147">
        <f>NCA_Calculations!$P$1841</f>
        <v>0</v>
      </c>
      <c r="T1829" s="147">
        <f>NCA_Calculations!$Q$1841</f>
        <v>0</v>
      </c>
      <c r="U1829" s="144"/>
      <c r="V1829" s="144"/>
      <c r="W1829" s="149" t="str" cm="1">
        <f t="array" ref="W1829">_xlfn.IFNA(
_xlfn.IFS(
ISBLANK($U1829),"Missing space use.",
AND('Establishment details'!$C$14="Secondary",$V1829="Classbase"),"Invalid Status type",
AND(OR( $V1829="Classbase", $V1829="Teaching", $V1829="Early years",$V1829="SEND resourced"), NOT(ISBLANK($M1829))),"Space with status type and unusable type.",
AND($V1829= "Classbase",'Establishment details'!$C$22&gt;=10), "Classbase status is only valid in schools with a primary element.",
AND($I1829= "Large",$N1829 &gt; 3.5), "Large rooms with less than 3.5m height.",
AND(OR($V1829="Light practical (science)",$V1829="Light practical (science)",$V1829="Heavy practical (workshops)", $V1829="Heavy practical (clean)"), OR($O1829=0,ISBLANK($O1829))),"Missing sinks count for light and heavy practical spaces.",
AND($M1829 = "Other",ISBLANK($R1829)), "Invalid unusable type / missing note for other unusable type."
),
" ")</f>
        <v>Missing space use.</v>
      </c>
    </row>
    <row r="1830" spans="2:23" ht="15.75" x14ac:dyDescent="0.25">
      <c r="B1830" s="143"/>
      <c r="C1830" s="144"/>
      <c r="D1830" s="144"/>
      <c r="E1830" s="144"/>
      <c r="F1830" s="147" t="str" cm="1">
        <f t="array" ref="F1830">_xlfn.IFNA(CONCATENATE(_xlfn.IFS($D1830="Mezzanine",LEFT($D1830,1), $D1830="Ground Floor",LEFT($D1830,1),$D1830="Basment ",LEFT($D1830,1), $D1830="1st Floor", "0"&amp;LEFT($D1830,1), $D1830="2nd Floor", "0"&amp;LEFT($D1830,1), $D1830="3rd Floor", "0"&amp;LEFT($D1830,1), $D1830="4th Floor", "0"&amp;LEFT($D1830,1), $D1830="5th Floor", "0"&amp;LEFT($D1830,1), $D1830="6th Floor", "0"&amp;LEFT($D1830,1),$D1830="7th Floor", "0"&amp;LEFT($D1830,1),$D1830="8th Floor", "0"&amp;LEFT($D1830,1),$D1830="9th Floor", "0"&amp;LEFT($D1830,1),$D1830="10th Floor", LEFT($D1830,2),$D1830="11th Floor", LEFT($D1830,2),$D1830="12th Floor", LEFT($D1830,2),$D1830="13th Floor", LEFT($D1830,2), $D1830="Lower Ground", LEFT($D1830)&amp;IF(ISNUMBER(FIND(" ",$D1830)),MID($D1830,FIND(" ",$D1830)+1,1),"")&amp;IF(ISNUMBER(FIND(" ",$D1830,FIND(" ",$D1830)+1)),MID($D1830,FIND(" ",$D1830,FIND(" ",$D1830)+1)+1,1),""),$D1830="Upper Ground", LEFT($D1830)&amp;IF(ISNUMBER(FIND(" ",$D1830)),MID($D1830,FIND(" ",$D1830)+1,1),"")&amp;IF(ISNUMBER(FIND(" ",$D1830,FIND(" ",$D1830)+1)),MID($D1830,FIND(" ",$D1830,FIND(" ",$D1830)+1)+1,1),"")),".0",$E1830), " ")</f>
        <v xml:space="preserve"> </v>
      </c>
      <c r="G1830" s="144"/>
      <c r="H1830" s="144"/>
      <c r="I1830" s="144"/>
      <c r="J1830" s="144"/>
      <c r="K1830" s="144"/>
      <c r="L1830" s="149" t="str" cm="1">
        <f t="array" ref="L1830">_xlfn.IFNA(
_xlfn.IFS(
AND($F1830=" ",$G1830=" ",$H1830=" "),"Please update all three: Surveyor Room Reference, Establishment Room Reference and Establishment Room Name",
AND(OR($I1830="General",$I1830="Open plan/ semi-open general",$I1830="Fitted",$I1830="Light practical (science)",$I1830="Light practical (other)",$I1830="Heavy practical (workshops)",$I1830="Heavy practical (clean)",$I1830="Large",$I1830="Storage"),$J1830=0,$K1830=0),"Please update Net Area or Non-net Area",
AND($B1830&lt;&gt;"OUT",$J1830=0,$I1830&lt;&gt;"Non-net",$M1830="85% Circulation"),"Net area not recorded for spaces with 85% circulation unusable type",
AND(OR($I1830="General",$I1830="Open plan/ semi-open general",$I1830="Fitted",$I1830="Light practical (science)",$I1830="Light practical (other)",$I1830="Heavy practical (workshops)",$I1830="Heavy practical (clean)",$I1830="Large",$I1830="Storage"),OR($J1830=0,ISBLANK($J1830))),"Net area not recorded in net spaces",
AND(OR($I1830="Non-net",$I1830="Outdoor space"),$J1830&gt;0),"Net Area Recorded in Non-net space",
AND($I1830="General",$J1830&gt;90),"This general space is over 90m2, please ensure that this space is entered as separate spaces if it usually used as separate spaces",
AND($I1830="Open plan/ semi-open general",$J1830&lt;27),"Open plan general space under 27m2",
AND(OR($K1830=0,ISBLANK($K1830)), $I1830="Non-net"),"Non-net area not recorded in non-net space"
),
" ")</f>
        <v xml:space="preserve"> </v>
      </c>
      <c r="M1830" s="144"/>
      <c r="N1830" s="144"/>
      <c r="O1830" s="144"/>
      <c r="P1830" s="144"/>
      <c r="Q1830" s="144"/>
      <c r="R1830" s="171"/>
      <c r="S1830" s="147">
        <f>NCA_Calculations!$P$1842</f>
        <v>0</v>
      </c>
      <c r="T1830" s="147">
        <f>NCA_Calculations!$Q$1842</f>
        <v>0</v>
      </c>
      <c r="U1830" s="144"/>
      <c r="V1830" s="144"/>
      <c r="W1830" s="149" t="str" cm="1">
        <f t="array" ref="W1830">_xlfn.IFNA(
_xlfn.IFS(
ISBLANK($U1830),"Missing space use.",
AND('Establishment details'!$C$14="Secondary",$V1830="Classbase"),"Invalid Status type",
AND(OR( $V1830="Classbase", $V1830="Teaching", $V1830="Early years",$V1830="SEND resourced"), NOT(ISBLANK($M1830))),"Space with status type and unusable type.",
AND($V1830= "Classbase",'Establishment details'!$C$22&gt;=10), "Classbase status is only valid in schools with a primary element.",
AND($I1830= "Large",$N1830 &gt; 3.5), "Large rooms with less than 3.5m height.",
AND(OR($V1830="Light practical (science)",$V1830="Light practical (science)",$V1830="Heavy practical (workshops)", $V1830="Heavy practical (clean)"), OR($O1830=0,ISBLANK($O1830))),"Missing sinks count for light and heavy practical spaces.",
AND($M1830 = "Other",ISBLANK($R1830)), "Invalid unusable type / missing note for other unusable type."
),
" ")</f>
        <v>Missing space use.</v>
      </c>
    </row>
    <row r="1831" spans="2:23" ht="15.75" x14ac:dyDescent="0.25">
      <c r="B1831" s="143"/>
      <c r="C1831" s="144"/>
      <c r="D1831" s="144"/>
      <c r="E1831" s="144"/>
      <c r="F1831" s="147" t="str" cm="1">
        <f t="array" ref="F1831">_xlfn.IFNA(CONCATENATE(_xlfn.IFS($D1831="Mezzanine",LEFT($D1831,1), $D1831="Ground Floor",LEFT($D1831,1),$D1831="Basment ",LEFT($D1831,1), $D1831="1st Floor", "0"&amp;LEFT($D1831,1), $D1831="2nd Floor", "0"&amp;LEFT($D1831,1), $D1831="3rd Floor", "0"&amp;LEFT($D1831,1), $D1831="4th Floor", "0"&amp;LEFT($D1831,1), $D1831="5th Floor", "0"&amp;LEFT($D1831,1), $D1831="6th Floor", "0"&amp;LEFT($D1831,1),$D1831="7th Floor", "0"&amp;LEFT($D1831,1),$D1831="8th Floor", "0"&amp;LEFT($D1831,1),$D1831="9th Floor", "0"&amp;LEFT($D1831,1),$D1831="10th Floor", LEFT($D1831,2),$D1831="11th Floor", LEFT($D1831,2),$D1831="12th Floor", LEFT($D1831,2),$D1831="13th Floor", LEFT($D1831,2), $D1831="Lower Ground", LEFT($D1831)&amp;IF(ISNUMBER(FIND(" ",$D1831)),MID($D1831,FIND(" ",$D1831)+1,1),"")&amp;IF(ISNUMBER(FIND(" ",$D1831,FIND(" ",$D1831)+1)),MID($D1831,FIND(" ",$D1831,FIND(" ",$D1831)+1)+1,1),""),$D1831="Upper Ground", LEFT($D1831)&amp;IF(ISNUMBER(FIND(" ",$D1831)),MID($D1831,FIND(" ",$D1831)+1,1),"")&amp;IF(ISNUMBER(FIND(" ",$D1831,FIND(" ",$D1831)+1)),MID($D1831,FIND(" ",$D1831,FIND(" ",$D1831)+1)+1,1),"")),".0",$E1831), " ")</f>
        <v xml:space="preserve"> </v>
      </c>
      <c r="G1831" s="144"/>
      <c r="H1831" s="144"/>
      <c r="I1831" s="144"/>
      <c r="J1831" s="144"/>
      <c r="K1831" s="144"/>
      <c r="L1831" s="149" t="str" cm="1">
        <f t="array" ref="L1831">_xlfn.IFNA(
_xlfn.IFS(
AND($F1831=" ",$G1831=" ",$H1831=" "),"Please update all three: Surveyor Room Reference, Establishment Room Reference and Establishment Room Name",
AND(OR($I1831="General",$I1831="Open plan/ semi-open general",$I1831="Fitted",$I1831="Light practical (science)",$I1831="Light practical (other)",$I1831="Heavy practical (workshops)",$I1831="Heavy practical (clean)",$I1831="Large",$I1831="Storage"),$J1831=0,$K1831=0),"Please update Net Area or Non-net Area",
AND($B1831&lt;&gt;"OUT",$J1831=0,$I1831&lt;&gt;"Non-net",$M1831="85% Circulation"),"Net area not recorded for spaces with 85% circulation unusable type",
AND(OR($I1831="General",$I1831="Open plan/ semi-open general",$I1831="Fitted",$I1831="Light practical (science)",$I1831="Light practical (other)",$I1831="Heavy practical (workshops)",$I1831="Heavy practical (clean)",$I1831="Large",$I1831="Storage"),OR($J1831=0,ISBLANK($J1831))),"Net area not recorded in net spaces",
AND(OR($I1831="Non-net",$I1831="Outdoor space"),$J1831&gt;0),"Net Area Recorded in Non-net space",
AND($I1831="General",$J1831&gt;90),"This general space is over 90m2, please ensure that this space is entered as separate spaces if it usually used as separate spaces",
AND($I1831="Open plan/ semi-open general",$J1831&lt;27),"Open plan general space under 27m2",
AND(OR($K1831=0,ISBLANK($K1831)), $I1831="Non-net"),"Non-net area not recorded in non-net space"
),
" ")</f>
        <v xml:space="preserve"> </v>
      </c>
      <c r="M1831" s="144"/>
      <c r="N1831" s="144"/>
      <c r="O1831" s="144"/>
      <c r="P1831" s="144"/>
      <c r="Q1831" s="144"/>
      <c r="R1831" s="171"/>
      <c r="S1831" s="147">
        <f>NCA_Calculations!$P$1843</f>
        <v>0</v>
      </c>
      <c r="T1831" s="147">
        <f>NCA_Calculations!$Q$1843</f>
        <v>0</v>
      </c>
      <c r="U1831" s="144"/>
      <c r="V1831" s="144"/>
      <c r="W1831" s="149" t="str" cm="1">
        <f t="array" ref="W1831">_xlfn.IFNA(
_xlfn.IFS(
ISBLANK($U1831),"Missing space use.",
AND('Establishment details'!$C$14="Secondary",$V1831="Classbase"),"Invalid Status type",
AND(OR( $V1831="Classbase", $V1831="Teaching", $V1831="Early years",$V1831="SEND resourced"), NOT(ISBLANK($M1831))),"Space with status type and unusable type.",
AND($V1831= "Classbase",'Establishment details'!$C$22&gt;=10), "Classbase status is only valid in schools with a primary element.",
AND($I1831= "Large",$N1831 &gt; 3.5), "Large rooms with less than 3.5m height.",
AND(OR($V1831="Light practical (science)",$V1831="Light practical (science)",$V1831="Heavy practical (workshops)", $V1831="Heavy practical (clean)"), OR($O1831=0,ISBLANK($O1831))),"Missing sinks count for light and heavy practical spaces.",
AND($M1831 = "Other",ISBLANK($R1831)), "Invalid unusable type / missing note for other unusable type."
),
" ")</f>
        <v>Missing space use.</v>
      </c>
    </row>
    <row r="1832" spans="2:23" ht="15.75" x14ac:dyDescent="0.25">
      <c r="B1832" s="143"/>
      <c r="C1832" s="144"/>
      <c r="D1832" s="144"/>
      <c r="E1832" s="144"/>
      <c r="F1832" s="147" t="str" cm="1">
        <f t="array" ref="F1832">_xlfn.IFNA(CONCATENATE(_xlfn.IFS($D1832="Mezzanine",LEFT($D1832,1), $D1832="Ground Floor",LEFT($D1832,1),$D1832="Basment ",LEFT($D1832,1), $D1832="1st Floor", "0"&amp;LEFT($D1832,1), $D1832="2nd Floor", "0"&amp;LEFT($D1832,1), $D1832="3rd Floor", "0"&amp;LEFT($D1832,1), $D1832="4th Floor", "0"&amp;LEFT($D1832,1), $D1832="5th Floor", "0"&amp;LEFT($D1832,1), $D1832="6th Floor", "0"&amp;LEFT($D1832,1),$D1832="7th Floor", "0"&amp;LEFT($D1832,1),$D1832="8th Floor", "0"&amp;LEFT($D1832,1),$D1832="9th Floor", "0"&amp;LEFT($D1832,1),$D1832="10th Floor", LEFT($D1832,2),$D1832="11th Floor", LEFT($D1832,2),$D1832="12th Floor", LEFT($D1832,2),$D1832="13th Floor", LEFT($D1832,2), $D1832="Lower Ground", LEFT($D1832)&amp;IF(ISNUMBER(FIND(" ",$D1832)),MID($D1832,FIND(" ",$D1832)+1,1),"")&amp;IF(ISNUMBER(FIND(" ",$D1832,FIND(" ",$D1832)+1)),MID($D1832,FIND(" ",$D1832,FIND(" ",$D1832)+1)+1,1),""),$D1832="Upper Ground", LEFT($D1832)&amp;IF(ISNUMBER(FIND(" ",$D1832)),MID($D1832,FIND(" ",$D1832)+1,1),"")&amp;IF(ISNUMBER(FIND(" ",$D1832,FIND(" ",$D1832)+1)),MID($D1832,FIND(" ",$D1832,FIND(" ",$D1832)+1)+1,1),"")),".0",$E1832), " ")</f>
        <v xml:space="preserve"> </v>
      </c>
      <c r="G1832" s="144"/>
      <c r="H1832" s="144"/>
      <c r="I1832" s="144"/>
      <c r="J1832" s="144"/>
      <c r="K1832" s="144"/>
      <c r="L1832" s="149" t="str" cm="1">
        <f t="array" ref="L1832">_xlfn.IFNA(
_xlfn.IFS(
AND($F1832=" ",$G1832=" ",$H1832=" "),"Please update all three: Surveyor Room Reference, Establishment Room Reference and Establishment Room Name",
AND(OR($I1832="General",$I1832="Open plan/ semi-open general",$I1832="Fitted",$I1832="Light practical (science)",$I1832="Light practical (other)",$I1832="Heavy practical (workshops)",$I1832="Heavy practical (clean)",$I1832="Large",$I1832="Storage"),$J1832=0,$K1832=0),"Please update Net Area or Non-net Area",
AND($B1832&lt;&gt;"OUT",$J1832=0,$I1832&lt;&gt;"Non-net",$M1832="85% Circulation"),"Net area not recorded for spaces with 85% circulation unusable type",
AND(OR($I1832="General",$I1832="Open plan/ semi-open general",$I1832="Fitted",$I1832="Light practical (science)",$I1832="Light practical (other)",$I1832="Heavy practical (workshops)",$I1832="Heavy practical (clean)",$I1832="Large",$I1832="Storage"),OR($J1832=0,ISBLANK($J1832))),"Net area not recorded in net spaces",
AND(OR($I1832="Non-net",$I1832="Outdoor space"),$J1832&gt;0),"Net Area Recorded in Non-net space",
AND($I1832="General",$J1832&gt;90),"This general space is over 90m2, please ensure that this space is entered as separate spaces if it usually used as separate spaces",
AND($I1832="Open plan/ semi-open general",$J1832&lt;27),"Open plan general space under 27m2",
AND(OR($K1832=0,ISBLANK($K1832)), $I1832="Non-net"),"Non-net area not recorded in non-net space"
),
" ")</f>
        <v xml:space="preserve"> </v>
      </c>
      <c r="M1832" s="144"/>
      <c r="N1832" s="144"/>
      <c r="O1832" s="144"/>
      <c r="P1832" s="144"/>
      <c r="Q1832" s="144"/>
      <c r="R1832" s="171"/>
      <c r="S1832" s="147">
        <f>NCA_Calculations!$P$1844</f>
        <v>0</v>
      </c>
      <c r="T1832" s="147">
        <f>NCA_Calculations!$Q$1844</f>
        <v>0</v>
      </c>
      <c r="U1832" s="144"/>
      <c r="V1832" s="144"/>
      <c r="W1832" s="149" t="str" cm="1">
        <f t="array" ref="W1832">_xlfn.IFNA(
_xlfn.IFS(
ISBLANK($U1832),"Missing space use.",
AND('Establishment details'!$C$14="Secondary",$V1832="Classbase"),"Invalid Status type",
AND(OR( $V1832="Classbase", $V1832="Teaching", $V1832="Early years",$V1832="SEND resourced"), NOT(ISBLANK($M1832))),"Space with status type and unusable type.",
AND($V1832= "Classbase",'Establishment details'!$C$22&gt;=10), "Classbase status is only valid in schools with a primary element.",
AND($I1832= "Large",$N1832 &gt; 3.5), "Large rooms with less than 3.5m height.",
AND(OR($V1832="Light practical (science)",$V1832="Light practical (science)",$V1832="Heavy practical (workshops)", $V1832="Heavy practical (clean)"), OR($O1832=0,ISBLANK($O1832))),"Missing sinks count for light and heavy practical spaces.",
AND($M1832 = "Other",ISBLANK($R1832)), "Invalid unusable type / missing note for other unusable type."
),
" ")</f>
        <v>Missing space use.</v>
      </c>
    </row>
    <row r="1833" spans="2:23" ht="15.75" x14ac:dyDescent="0.25">
      <c r="B1833" s="143"/>
      <c r="C1833" s="144"/>
      <c r="D1833" s="144"/>
      <c r="E1833" s="144"/>
      <c r="F1833" s="147" t="str" cm="1">
        <f t="array" ref="F1833">_xlfn.IFNA(CONCATENATE(_xlfn.IFS($D1833="Mezzanine",LEFT($D1833,1), $D1833="Ground Floor",LEFT($D1833,1),$D1833="Basment ",LEFT($D1833,1), $D1833="1st Floor", "0"&amp;LEFT($D1833,1), $D1833="2nd Floor", "0"&amp;LEFT($D1833,1), $D1833="3rd Floor", "0"&amp;LEFT($D1833,1), $D1833="4th Floor", "0"&amp;LEFT($D1833,1), $D1833="5th Floor", "0"&amp;LEFT($D1833,1), $D1833="6th Floor", "0"&amp;LEFT($D1833,1),$D1833="7th Floor", "0"&amp;LEFT($D1833,1),$D1833="8th Floor", "0"&amp;LEFT($D1833,1),$D1833="9th Floor", "0"&amp;LEFT($D1833,1),$D1833="10th Floor", LEFT($D1833,2),$D1833="11th Floor", LEFT($D1833,2),$D1833="12th Floor", LEFT($D1833,2),$D1833="13th Floor", LEFT($D1833,2), $D1833="Lower Ground", LEFT($D1833)&amp;IF(ISNUMBER(FIND(" ",$D1833)),MID($D1833,FIND(" ",$D1833)+1,1),"")&amp;IF(ISNUMBER(FIND(" ",$D1833,FIND(" ",$D1833)+1)),MID($D1833,FIND(" ",$D1833,FIND(" ",$D1833)+1)+1,1),""),$D1833="Upper Ground", LEFT($D1833)&amp;IF(ISNUMBER(FIND(" ",$D1833)),MID($D1833,FIND(" ",$D1833)+1,1),"")&amp;IF(ISNUMBER(FIND(" ",$D1833,FIND(" ",$D1833)+1)),MID($D1833,FIND(" ",$D1833,FIND(" ",$D1833)+1)+1,1),"")),".0",$E1833), " ")</f>
        <v xml:space="preserve"> </v>
      </c>
      <c r="G1833" s="144"/>
      <c r="H1833" s="144"/>
      <c r="I1833" s="144"/>
      <c r="J1833" s="144"/>
      <c r="K1833" s="144"/>
      <c r="L1833" s="149" t="str" cm="1">
        <f t="array" ref="L1833">_xlfn.IFNA(
_xlfn.IFS(
AND($F1833=" ",$G1833=" ",$H1833=" "),"Please update all three: Surveyor Room Reference, Establishment Room Reference and Establishment Room Name",
AND(OR($I1833="General",$I1833="Open plan/ semi-open general",$I1833="Fitted",$I1833="Light practical (science)",$I1833="Light practical (other)",$I1833="Heavy practical (workshops)",$I1833="Heavy practical (clean)",$I1833="Large",$I1833="Storage"),$J1833=0,$K1833=0),"Please update Net Area or Non-net Area",
AND($B1833&lt;&gt;"OUT",$J1833=0,$I1833&lt;&gt;"Non-net",$M1833="85% Circulation"),"Net area not recorded for spaces with 85% circulation unusable type",
AND(OR($I1833="General",$I1833="Open plan/ semi-open general",$I1833="Fitted",$I1833="Light practical (science)",$I1833="Light practical (other)",$I1833="Heavy practical (workshops)",$I1833="Heavy practical (clean)",$I1833="Large",$I1833="Storage"),OR($J1833=0,ISBLANK($J1833))),"Net area not recorded in net spaces",
AND(OR($I1833="Non-net",$I1833="Outdoor space"),$J1833&gt;0),"Net Area Recorded in Non-net space",
AND($I1833="General",$J1833&gt;90),"This general space is over 90m2, please ensure that this space is entered as separate spaces if it usually used as separate spaces",
AND($I1833="Open plan/ semi-open general",$J1833&lt;27),"Open plan general space under 27m2",
AND(OR($K1833=0,ISBLANK($K1833)), $I1833="Non-net"),"Non-net area not recorded in non-net space"
),
" ")</f>
        <v xml:space="preserve"> </v>
      </c>
      <c r="M1833" s="144"/>
      <c r="N1833" s="144"/>
      <c r="O1833" s="144"/>
      <c r="P1833" s="144"/>
      <c r="Q1833" s="144"/>
      <c r="R1833" s="171"/>
      <c r="S1833" s="147">
        <f>NCA_Calculations!$P$1845</f>
        <v>0</v>
      </c>
      <c r="T1833" s="147">
        <f>NCA_Calculations!$Q$1845</f>
        <v>0</v>
      </c>
      <c r="U1833" s="144"/>
      <c r="V1833" s="144"/>
      <c r="W1833" s="149" t="str" cm="1">
        <f t="array" ref="W1833">_xlfn.IFNA(
_xlfn.IFS(
ISBLANK($U1833),"Missing space use.",
AND('Establishment details'!$C$14="Secondary",$V1833="Classbase"),"Invalid Status type",
AND(OR( $V1833="Classbase", $V1833="Teaching", $V1833="Early years",$V1833="SEND resourced"), NOT(ISBLANK($M1833))),"Space with status type and unusable type.",
AND($V1833= "Classbase",'Establishment details'!$C$22&gt;=10), "Classbase status is only valid in schools with a primary element.",
AND($I1833= "Large",$N1833 &gt; 3.5), "Large rooms with less than 3.5m height.",
AND(OR($V1833="Light practical (science)",$V1833="Light practical (science)",$V1833="Heavy practical (workshops)", $V1833="Heavy practical (clean)"), OR($O1833=0,ISBLANK($O1833))),"Missing sinks count for light and heavy practical spaces.",
AND($M1833 = "Other",ISBLANK($R1833)), "Invalid unusable type / missing note for other unusable type."
),
" ")</f>
        <v>Missing space use.</v>
      </c>
    </row>
    <row r="1834" spans="2:23" ht="15.75" x14ac:dyDescent="0.25">
      <c r="B1834" s="143"/>
      <c r="C1834" s="144"/>
      <c r="D1834" s="144"/>
      <c r="E1834" s="144"/>
      <c r="F1834" s="147" t="str" cm="1">
        <f t="array" ref="F1834">_xlfn.IFNA(CONCATENATE(_xlfn.IFS($D1834="Mezzanine",LEFT($D1834,1), $D1834="Ground Floor",LEFT($D1834,1),$D1834="Basment ",LEFT($D1834,1), $D1834="1st Floor", "0"&amp;LEFT($D1834,1), $D1834="2nd Floor", "0"&amp;LEFT($D1834,1), $D1834="3rd Floor", "0"&amp;LEFT($D1834,1), $D1834="4th Floor", "0"&amp;LEFT($D1834,1), $D1834="5th Floor", "0"&amp;LEFT($D1834,1), $D1834="6th Floor", "0"&amp;LEFT($D1834,1),$D1834="7th Floor", "0"&amp;LEFT($D1834,1),$D1834="8th Floor", "0"&amp;LEFT($D1834,1),$D1834="9th Floor", "0"&amp;LEFT($D1834,1),$D1834="10th Floor", LEFT($D1834,2),$D1834="11th Floor", LEFT($D1834,2),$D1834="12th Floor", LEFT($D1834,2),$D1834="13th Floor", LEFT($D1834,2), $D1834="Lower Ground", LEFT($D1834)&amp;IF(ISNUMBER(FIND(" ",$D1834)),MID($D1834,FIND(" ",$D1834)+1,1),"")&amp;IF(ISNUMBER(FIND(" ",$D1834,FIND(" ",$D1834)+1)),MID($D1834,FIND(" ",$D1834,FIND(" ",$D1834)+1)+1,1),""),$D1834="Upper Ground", LEFT($D1834)&amp;IF(ISNUMBER(FIND(" ",$D1834)),MID($D1834,FIND(" ",$D1834)+1,1),"")&amp;IF(ISNUMBER(FIND(" ",$D1834,FIND(" ",$D1834)+1)),MID($D1834,FIND(" ",$D1834,FIND(" ",$D1834)+1)+1,1),"")),".0",$E1834), " ")</f>
        <v xml:space="preserve"> </v>
      </c>
      <c r="G1834" s="144"/>
      <c r="H1834" s="144"/>
      <c r="I1834" s="144"/>
      <c r="J1834" s="144"/>
      <c r="K1834" s="144"/>
      <c r="L1834" s="149" t="str" cm="1">
        <f t="array" ref="L1834">_xlfn.IFNA(
_xlfn.IFS(
AND($F1834=" ",$G1834=" ",$H1834=" "),"Please update all three: Surveyor Room Reference, Establishment Room Reference and Establishment Room Name",
AND(OR($I1834="General",$I1834="Open plan/ semi-open general",$I1834="Fitted",$I1834="Light practical (science)",$I1834="Light practical (other)",$I1834="Heavy practical (workshops)",$I1834="Heavy practical (clean)",$I1834="Large",$I1834="Storage"),$J1834=0,$K1834=0),"Please update Net Area or Non-net Area",
AND($B1834&lt;&gt;"OUT",$J1834=0,$I1834&lt;&gt;"Non-net",$M1834="85% Circulation"),"Net area not recorded for spaces with 85% circulation unusable type",
AND(OR($I1834="General",$I1834="Open plan/ semi-open general",$I1834="Fitted",$I1834="Light practical (science)",$I1834="Light practical (other)",$I1834="Heavy practical (workshops)",$I1834="Heavy practical (clean)",$I1834="Large",$I1834="Storage"),OR($J1834=0,ISBLANK($J1834))),"Net area not recorded in net spaces",
AND(OR($I1834="Non-net",$I1834="Outdoor space"),$J1834&gt;0),"Net Area Recorded in Non-net space",
AND($I1834="General",$J1834&gt;90),"This general space is over 90m2, please ensure that this space is entered as separate spaces if it usually used as separate spaces",
AND($I1834="Open plan/ semi-open general",$J1834&lt;27),"Open plan general space under 27m2",
AND(OR($K1834=0,ISBLANK($K1834)), $I1834="Non-net"),"Non-net area not recorded in non-net space"
),
" ")</f>
        <v xml:space="preserve"> </v>
      </c>
      <c r="M1834" s="144"/>
      <c r="N1834" s="144"/>
      <c r="O1834" s="144"/>
      <c r="P1834" s="144"/>
      <c r="Q1834" s="144"/>
      <c r="R1834" s="171"/>
      <c r="S1834" s="147">
        <f>NCA_Calculations!$P$1846</f>
        <v>0</v>
      </c>
      <c r="T1834" s="147">
        <f>NCA_Calculations!$Q$1846</f>
        <v>0</v>
      </c>
      <c r="U1834" s="144"/>
      <c r="V1834" s="144"/>
      <c r="W1834" s="149" t="str" cm="1">
        <f t="array" ref="W1834">_xlfn.IFNA(
_xlfn.IFS(
ISBLANK($U1834),"Missing space use.",
AND('Establishment details'!$C$14="Secondary",$V1834="Classbase"),"Invalid Status type",
AND(OR( $V1834="Classbase", $V1834="Teaching", $V1834="Early years",$V1834="SEND resourced"), NOT(ISBLANK($M1834))),"Space with status type and unusable type.",
AND($V1834= "Classbase",'Establishment details'!$C$22&gt;=10), "Classbase status is only valid in schools with a primary element.",
AND($I1834= "Large",$N1834 &gt; 3.5), "Large rooms with less than 3.5m height.",
AND(OR($V1834="Light practical (science)",$V1834="Light practical (science)",$V1834="Heavy practical (workshops)", $V1834="Heavy practical (clean)"), OR($O1834=0,ISBLANK($O1834))),"Missing sinks count for light and heavy practical spaces.",
AND($M1834 = "Other",ISBLANK($R1834)), "Invalid unusable type / missing note for other unusable type."
),
" ")</f>
        <v>Missing space use.</v>
      </c>
    </row>
    <row r="1835" spans="2:23" ht="15.75" x14ac:dyDescent="0.25">
      <c r="B1835" s="143"/>
      <c r="C1835" s="144"/>
      <c r="D1835" s="144"/>
      <c r="E1835" s="144"/>
      <c r="F1835" s="147" t="str" cm="1">
        <f t="array" ref="F1835">_xlfn.IFNA(CONCATENATE(_xlfn.IFS($D1835="Mezzanine",LEFT($D1835,1), $D1835="Ground Floor",LEFT($D1835,1),$D1835="Basment ",LEFT($D1835,1), $D1835="1st Floor", "0"&amp;LEFT($D1835,1), $D1835="2nd Floor", "0"&amp;LEFT($D1835,1), $D1835="3rd Floor", "0"&amp;LEFT($D1835,1), $D1835="4th Floor", "0"&amp;LEFT($D1835,1), $D1835="5th Floor", "0"&amp;LEFT($D1835,1), $D1835="6th Floor", "0"&amp;LEFT($D1835,1),$D1835="7th Floor", "0"&amp;LEFT($D1835,1),$D1835="8th Floor", "0"&amp;LEFT($D1835,1),$D1835="9th Floor", "0"&amp;LEFT($D1835,1),$D1835="10th Floor", LEFT($D1835,2),$D1835="11th Floor", LEFT($D1835,2),$D1835="12th Floor", LEFT($D1835,2),$D1835="13th Floor", LEFT($D1835,2), $D1835="Lower Ground", LEFT($D1835)&amp;IF(ISNUMBER(FIND(" ",$D1835)),MID($D1835,FIND(" ",$D1835)+1,1),"")&amp;IF(ISNUMBER(FIND(" ",$D1835,FIND(" ",$D1835)+1)),MID($D1835,FIND(" ",$D1835,FIND(" ",$D1835)+1)+1,1),""),$D1835="Upper Ground", LEFT($D1835)&amp;IF(ISNUMBER(FIND(" ",$D1835)),MID($D1835,FIND(" ",$D1835)+1,1),"")&amp;IF(ISNUMBER(FIND(" ",$D1835,FIND(" ",$D1835)+1)),MID($D1835,FIND(" ",$D1835,FIND(" ",$D1835)+1)+1,1),"")),".0",$E1835), " ")</f>
        <v xml:space="preserve"> </v>
      </c>
      <c r="G1835" s="144"/>
      <c r="H1835" s="144"/>
      <c r="I1835" s="144"/>
      <c r="J1835" s="144"/>
      <c r="K1835" s="144"/>
      <c r="L1835" s="149" t="str" cm="1">
        <f t="array" ref="L1835">_xlfn.IFNA(
_xlfn.IFS(
AND($F1835=" ",$G1835=" ",$H1835=" "),"Please update all three: Surveyor Room Reference, Establishment Room Reference and Establishment Room Name",
AND(OR($I1835="General",$I1835="Open plan/ semi-open general",$I1835="Fitted",$I1835="Light practical (science)",$I1835="Light practical (other)",$I1835="Heavy practical (workshops)",$I1835="Heavy practical (clean)",$I1835="Large",$I1835="Storage"),$J1835=0,$K1835=0),"Please update Net Area or Non-net Area",
AND($B1835&lt;&gt;"OUT",$J1835=0,$I1835&lt;&gt;"Non-net",$M1835="85% Circulation"),"Net area not recorded for spaces with 85% circulation unusable type",
AND(OR($I1835="General",$I1835="Open plan/ semi-open general",$I1835="Fitted",$I1835="Light practical (science)",$I1835="Light practical (other)",$I1835="Heavy practical (workshops)",$I1835="Heavy practical (clean)",$I1835="Large",$I1835="Storage"),OR($J1835=0,ISBLANK($J1835))),"Net area not recorded in net spaces",
AND(OR($I1835="Non-net",$I1835="Outdoor space"),$J1835&gt;0),"Net Area Recorded in Non-net space",
AND($I1835="General",$J1835&gt;90),"This general space is over 90m2, please ensure that this space is entered as separate spaces if it usually used as separate spaces",
AND($I1835="Open plan/ semi-open general",$J1835&lt;27),"Open plan general space under 27m2",
AND(OR($K1835=0,ISBLANK($K1835)), $I1835="Non-net"),"Non-net area not recorded in non-net space"
),
" ")</f>
        <v xml:space="preserve"> </v>
      </c>
      <c r="M1835" s="144"/>
      <c r="N1835" s="144"/>
      <c r="O1835" s="144"/>
      <c r="P1835" s="144"/>
      <c r="Q1835" s="144"/>
      <c r="R1835" s="171"/>
      <c r="S1835" s="147">
        <f>NCA_Calculations!$P$1847</f>
        <v>0</v>
      </c>
      <c r="T1835" s="147">
        <f>NCA_Calculations!$Q$1847</f>
        <v>0</v>
      </c>
      <c r="U1835" s="144"/>
      <c r="V1835" s="144"/>
      <c r="W1835" s="149" t="str" cm="1">
        <f t="array" ref="W1835">_xlfn.IFNA(
_xlfn.IFS(
ISBLANK($U1835),"Missing space use.",
AND('Establishment details'!$C$14="Secondary",$V1835="Classbase"),"Invalid Status type",
AND(OR( $V1835="Classbase", $V1835="Teaching", $V1835="Early years",$V1835="SEND resourced"), NOT(ISBLANK($M1835))),"Space with status type and unusable type.",
AND($V1835= "Classbase",'Establishment details'!$C$22&gt;=10), "Classbase status is only valid in schools with a primary element.",
AND($I1835= "Large",$N1835 &gt; 3.5), "Large rooms with less than 3.5m height.",
AND(OR($V1835="Light practical (science)",$V1835="Light practical (science)",$V1835="Heavy practical (workshops)", $V1835="Heavy practical (clean)"), OR($O1835=0,ISBLANK($O1835))),"Missing sinks count for light and heavy practical spaces.",
AND($M1835 = "Other",ISBLANK($R1835)), "Invalid unusable type / missing note for other unusable type."
),
" ")</f>
        <v>Missing space use.</v>
      </c>
    </row>
    <row r="1836" spans="2:23" ht="15.75" x14ac:dyDescent="0.25">
      <c r="B1836" s="143"/>
      <c r="C1836" s="144"/>
      <c r="D1836" s="144"/>
      <c r="E1836" s="144"/>
      <c r="F1836" s="147" t="str" cm="1">
        <f t="array" ref="F1836">_xlfn.IFNA(CONCATENATE(_xlfn.IFS($D1836="Mezzanine",LEFT($D1836,1), $D1836="Ground Floor",LEFT($D1836,1),$D1836="Basment ",LEFT($D1836,1), $D1836="1st Floor", "0"&amp;LEFT($D1836,1), $D1836="2nd Floor", "0"&amp;LEFT($D1836,1), $D1836="3rd Floor", "0"&amp;LEFT($D1836,1), $D1836="4th Floor", "0"&amp;LEFT($D1836,1), $D1836="5th Floor", "0"&amp;LEFT($D1836,1), $D1836="6th Floor", "0"&amp;LEFT($D1836,1),$D1836="7th Floor", "0"&amp;LEFT($D1836,1),$D1836="8th Floor", "0"&amp;LEFT($D1836,1),$D1836="9th Floor", "0"&amp;LEFT($D1836,1),$D1836="10th Floor", LEFT($D1836,2),$D1836="11th Floor", LEFT($D1836,2),$D1836="12th Floor", LEFT($D1836,2),$D1836="13th Floor", LEFT($D1836,2), $D1836="Lower Ground", LEFT($D1836)&amp;IF(ISNUMBER(FIND(" ",$D1836)),MID($D1836,FIND(" ",$D1836)+1,1),"")&amp;IF(ISNUMBER(FIND(" ",$D1836,FIND(" ",$D1836)+1)),MID($D1836,FIND(" ",$D1836,FIND(" ",$D1836)+1)+1,1),""),$D1836="Upper Ground", LEFT($D1836)&amp;IF(ISNUMBER(FIND(" ",$D1836)),MID($D1836,FIND(" ",$D1836)+1,1),"")&amp;IF(ISNUMBER(FIND(" ",$D1836,FIND(" ",$D1836)+1)),MID($D1836,FIND(" ",$D1836,FIND(" ",$D1836)+1)+1,1),"")),".0",$E1836), " ")</f>
        <v xml:space="preserve"> </v>
      </c>
      <c r="G1836" s="144"/>
      <c r="H1836" s="144"/>
      <c r="I1836" s="144"/>
      <c r="J1836" s="144"/>
      <c r="K1836" s="144"/>
      <c r="L1836" s="149" t="str" cm="1">
        <f t="array" ref="L1836">_xlfn.IFNA(
_xlfn.IFS(
AND($F1836=" ",$G1836=" ",$H1836=" "),"Please update all three: Surveyor Room Reference, Establishment Room Reference and Establishment Room Name",
AND(OR($I1836="General",$I1836="Open plan/ semi-open general",$I1836="Fitted",$I1836="Light practical (science)",$I1836="Light practical (other)",$I1836="Heavy practical (workshops)",$I1836="Heavy practical (clean)",$I1836="Large",$I1836="Storage"),$J1836=0,$K1836=0),"Please update Net Area or Non-net Area",
AND($B1836&lt;&gt;"OUT",$J1836=0,$I1836&lt;&gt;"Non-net",$M1836="85% Circulation"),"Net area not recorded for spaces with 85% circulation unusable type",
AND(OR($I1836="General",$I1836="Open plan/ semi-open general",$I1836="Fitted",$I1836="Light practical (science)",$I1836="Light practical (other)",$I1836="Heavy practical (workshops)",$I1836="Heavy practical (clean)",$I1836="Large",$I1836="Storage"),OR($J1836=0,ISBLANK($J1836))),"Net area not recorded in net spaces",
AND(OR($I1836="Non-net",$I1836="Outdoor space"),$J1836&gt;0),"Net Area Recorded in Non-net space",
AND($I1836="General",$J1836&gt;90),"This general space is over 90m2, please ensure that this space is entered as separate spaces if it usually used as separate spaces",
AND($I1836="Open plan/ semi-open general",$J1836&lt;27),"Open plan general space under 27m2",
AND(OR($K1836=0,ISBLANK($K1836)), $I1836="Non-net"),"Non-net area not recorded in non-net space"
),
" ")</f>
        <v xml:space="preserve"> </v>
      </c>
      <c r="M1836" s="144"/>
      <c r="N1836" s="144"/>
      <c r="O1836" s="144"/>
      <c r="P1836" s="144"/>
      <c r="Q1836" s="144"/>
      <c r="R1836" s="171"/>
      <c r="S1836" s="147">
        <f>NCA_Calculations!$P$1848</f>
        <v>0</v>
      </c>
      <c r="T1836" s="147">
        <f>NCA_Calculations!$Q$1848</f>
        <v>0</v>
      </c>
      <c r="U1836" s="144"/>
      <c r="V1836" s="144"/>
      <c r="W1836" s="149" t="str" cm="1">
        <f t="array" ref="W1836">_xlfn.IFNA(
_xlfn.IFS(
ISBLANK($U1836),"Missing space use.",
AND('Establishment details'!$C$14="Secondary",$V1836="Classbase"),"Invalid Status type",
AND(OR( $V1836="Classbase", $V1836="Teaching", $V1836="Early years",$V1836="SEND resourced"), NOT(ISBLANK($M1836))),"Space with status type and unusable type.",
AND($V1836= "Classbase",'Establishment details'!$C$22&gt;=10), "Classbase status is only valid in schools with a primary element.",
AND($I1836= "Large",$N1836 &gt; 3.5), "Large rooms with less than 3.5m height.",
AND(OR($V1836="Light practical (science)",$V1836="Light practical (science)",$V1836="Heavy practical (workshops)", $V1836="Heavy practical (clean)"), OR($O1836=0,ISBLANK($O1836))),"Missing sinks count for light and heavy practical spaces.",
AND($M1836 = "Other",ISBLANK($R1836)), "Invalid unusable type / missing note for other unusable type."
),
" ")</f>
        <v>Missing space use.</v>
      </c>
    </row>
    <row r="1837" spans="2:23" ht="15.75" x14ac:dyDescent="0.25">
      <c r="B1837" s="143"/>
      <c r="C1837" s="144"/>
      <c r="D1837" s="144"/>
      <c r="E1837" s="144"/>
      <c r="F1837" s="147" t="str" cm="1">
        <f t="array" ref="F1837">_xlfn.IFNA(CONCATENATE(_xlfn.IFS($D1837="Mezzanine",LEFT($D1837,1), $D1837="Ground Floor",LEFT($D1837,1),$D1837="Basment ",LEFT($D1837,1), $D1837="1st Floor", "0"&amp;LEFT($D1837,1), $D1837="2nd Floor", "0"&amp;LEFT($D1837,1), $D1837="3rd Floor", "0"&amp;LEFT($D1837,1), $D1837="4th Floor", "0"&amp;LEFT($D1837,1), $D1837="5th Floor", "0"&amp;LEFT($D1837,1), $D1837="6th Floor", "0"&amp;LEFT($D1837,1),$D1837="7th Floor", "0"&amp;LEFT($D1837,1),$D1837="8th Floor", "0"&amp;LEFT($D1837,1),$D1837="9th Floor", "0"&amp;LEFT($D1837,1),$D1837="10th Floor", LEFT($D1837,2),$D1837="11th Floor", LEFT($D1837,2),$D1837="12th Floor", LEFT($D1837,2),$D1837="13th Floor", LEFT($D1837,2), $D1837="Lower Ground", LEFT($D1837)&amp;IF(ISNUMBER(FIND(" ",$D1837)),MID($D1837,FIND(" ",$D1837)+1,1),"")&amp;IF(ISNUMBER(FIND(" ",$D1837,FIND(" ",$D1837)+1)),MID($D1837,FIND(" ",$D1837,FIND(" ",$D1837)+1)+1,1),""),$D1837="Upper Ground", LEFT($D1837)&amp;IF(ISNUMBER(FIND(" ",$D1837)),MID($D1837,FIND(" ",$D1837)+1,1),"")&amp;IF(ISNUMBER(FIND(" ",$D1837,FIND(" ",$D1837)+1)),MID($D1837,FIND(" ",$D1837,FIND(" ",$D1837)+1)+1,1),"")),".0",$E1837), " ")</f>
        <v xml:space="preserve"> </v>
      </c>
      <c r="G1837" s="144"/>
      <c r="H1837" s="144"/>
      <c r="I1837" s="144"/>
      <c r="J1837" s="144"/>
      <c r="K1837" s="144"/>
      <c r="L1837" s="149" t="str" cm="1">
        <f t="array" ref="L1837">_xlfn.IFNA(
_xlfn.IFS(
AND($F1837=" ",$G1837=" ",$H1837=" "),"Please update all three: Surveyor Room Reference, Establishment Room Reference and Establishment Room Name",
AND(OR($I1837="General",$I1837="Open plan/ semi-open general",$I1837="Fitted",$I1837="Light practical (science)",$I1837="Light practical (other)",$I1837="Heavy practical (workshops)",$I1837="Heavy practical (clean)",$I1837="Large",$I1837="Storage"),$J1837=0,$K1837=0),"Please update Net Area or Non-net Area",
AND($B1837&lt;&gt;"OUT",$J1837=0,$I1837&lt;&gt;"Non-net",$M1837="85% Circulation"),"Net area not recorded for spaces with 85% circulation unusable type",
AND(OR($I1837="General",$I1837="Open plan/ semi-open general",$I1837="Fitted",$I1837="Light practical (science)",$I1837="Light practical (other)",$I1837="Heavy practical (workshops)",$I1837="Heavy practical (clean)",$I1837="Large",$I1837="Storage"),OR($J1837=0,ISBLANK($J1837))),"Net area not recorded in net spaces",
AND(OR($I1837="Non-net",$I1837="Outdoor space"),$J1837&gt;0),"Net Area Recorded in Non-net space",
AND($I1837="General",$J1837&gt;90),"This general space is over 90m2, please ensure that this space is entered as separate spaces if it usually used as separate spaces",
AND($I1837="Open plan/ semi-open general",$J1837&lt;27),"Open plan general space under 27m2",
AND(OR($K1837=0,ISBLANK($K1837)), $I1837="Non-net"),"Non-net area not recorded in non-net space"
),
" ")</f>
        <v xml:space="preserve"> </v>
      </c>
      <c r="M1837" s="144"/>
      <c r="N1837" s="144"/>
      <c r="O1837" s="144"/>
      <c r="P1837" s="144"/>
      <c r="Q1837" s="144"/>
      <c r="R1837" s="171"/>
      <c r="S1837" s="147">
        <f>NCA_Calculations!$P$1849</f>
        <v>0</v>
      </c>
      <c r="T1837" s="147">
        <f>NCA_Calculations!$Q$1849</f>
        <v>0</v>
      </c>
      <c r="U1837" s="144"/>
      <c r="V1837" s="144"/>
      <c r="W1837" s="149" t="str" cm="1">
        <f t="array" ref="W1837">_xlfn.IFNA(
_xlfn.IFS(
ISBLANK($U1837),"Missing space use.",
AND('Establishment details'!$C$14="Secondary",$V1837="Classbase"),"Invalid Status type",
AND(OR( $V1837="Classbase", $V1837="Teaching", $V1837="Early years",$V1837="SEND resourced"), NOT(ISBLANK($M1837))),"Space with status type and unusable type.",
AND($V1837= "Classbase",'Establishment details'!$C$22&gt;=10), "Classbase status is only valid in schools with a primary element.",
AND($I1837= "Large",$N1837 &gt; 3.5), "Large rooms with less than 3.5m height.",
AND(OR($V1837="Light practical (science)",$V1837="Light practical (science)",$V1837="Heavy practical (workshops)", $V1837="Heavy practical (clean)"), OR($O1837=0,ISBLANK($O1837))),"Missing sinks count for light and heavy practical spaces.",
AND($M1837 = "Other",ISBLANK($R1837)), "Invalid unusable type / missing note for other unusable type."
),
" ")</f>
        <v>Missing space use.</v>
      </c>
    </row>
    <row r="1838" spans="2:23" ht="15.75" x14ac:dyDescent="0.25">
      <c r="B1838" s="143"/>
      <c r="C1838" s="144"/>
      <c r="D1838" s="144"/>
      <c r="E1838" s="144"/>
      <c r="F1838" s="147" t="str" cm="1">
        <f t="array" ref="F1838">_xlfn.IFNA(CONCATENATE(_xlfn.IFS($D1838="Mezzanine",LEFT($D1838,1), $D1838="Ground Floor",LEFT($D1838,1),$D1838="Basment ",LEFT($D1838,1), $D1838="1st Floor", "0"&amp;LEFT($D1838,1), $D1838="2nd Floor", "0"&amp;LEFT($D1838,1), $D1838="3rd Floor", "0"&amp;LEFT($D1838,1), $D1838="4th Floor", "0"&amp;LEFT($D1838,1), $D1838="5th Floor", "0"&amp;LEFT($D1838,1), $D1838="6th Floor", "0"&amp;LEFT($D1838,1),$D1838="7th Floor", "0"&amp;LEFT($D1838,1),$D1838="8th Floor", "0"&amp;LEFT($D1838,1),$D1838="9th Floor", "0"&amp;LEFT($D1838,1),$D1838="10th Floor", LEFT($D1838,2),$D1838="11th Floor", LEFT($D1838,2),$D1838="12th Floor", LEFT($D1838,2),$D1838="13th Floor", LEFT($D1838,2), $D1838="Lower Ground", LEFT($D1838)&amp;IF(ISNUMBER(FIND(" ",$D1838)),MID($D1838,FIND(" ",$D1838)+1,1),"")&amp;IF(ISNUMBER(FIND(" ",$D1838,FIND(" ",$D1838)+1)),MID($D1838,FIND(" ",$D1838,FIND(" ",$D1838)+1)+1,1),""),$D1838="Upper Ground", LEFT($D1838)&amp;IF(ISNUMBER(FIND(" ",$D1838)),MID($D1838,FIND(" ",$D1838)+1,1),"")&amp;IF(ISNUMBER(FIND(" ",$D1838,FIND(" ",$D1838)+1)),MID($D1838,FIND(" ",$D1838,FIND(" ",$D1838)+1)+1,1),"")),".0",$E1838), " ")</f>
        <v xml:space="preserve"> </v>
      </c>
      <c r="G1838" s="144"/>
      <c r="H1838" s="144"/>
      <c r="I1838" s="144"/>
      <c r="J1838" s="144"/>
      <c r="K1838" s="144"/>
      <c r="L1838" s="149" t="str" cm="1">
        <f t="array" ref="L1838">_xlfn.IFNA(
_xlfn.IFS(
AND($F1838=" ",$G1838=" ",$H1838=" "),"Please update all three: Surveyor Room Reference, Establishment Room Reference and Establishment Room Name",
AND(OR($I1838="General",$I1838="Open plan/ semi-open general",$I1838="Fitted",$I1838="Light practical (science)",$I1838="Light practical (other)",$I1838="Heavy practical (workshops)",$I1838="Heavy practical (clean)",$I1838="Large",$I1838="Storage"),$J1838=0,$K1838=0),"Please update Net Area or Non-net Area",
AND($B1838&lt;&gt;"OUT",$J1838=0,$I1838&lt;&gt;"Non-net",$M1838="85% Circulation"),"Net area not recorded for spaces with 85% circulation unusable type",
AND(OR($I1838="General",$I1838="Open plan/ semi-open general",$I1838="Fitted",$I1838="Light practical (science)",$I1838="Light practical (other)",$I1838="Heavy practical (workshops)",$I1838="Heavy practical (clean)",$I1838="Large",$I1838="Storage"),OR($J1838=0,ISBLANK($J1838))),"Net area not recorded in net spaces",
AND(OR($I1838="Non-net",$I1838="Outdoor space"),$J1838&gt;0),"Net Area Recorded in Non-net space",
AND($I1838="General",$J1838&gt;90),"This general space is over 90m2, please ensure that this space is entered as separate spaces if it usually used as separate spaces",
AND($I1838="Open plan/ semi-open general",$J1838&lt;27),"Open plan general space under 27m2",
AND(OR($K1838=0,ISBLANK($K1838)), $I1838="Non-net"),"Non-net area not recorded in non-net space"
),
" ")</f>
        <v xml:space="preserve"> </v>
      </c>
      <c r="M1838" s="144"/>
      <c r="N1838" s="144"/>
      <c r="O1838" s="144"/>
      <c r="P1838" s="144"/>
      <c r="Q1838" s="144"/>
      <c r="R1838" s="171"/>
      <c r="S1838" s="147">
        <f>NCA_Calculations!$P$1850</f>
        <v>0</v>
      </c>
      <c r="T1838" s="147">
        <f>NCA_Calculations!$Q$1850</f>
        <v>0</v>
      </c>
      <c r="U1838" s="144"/>
      <c r="V1838" s="144"/>
      <c r="W1838" s="149" t="str" cm="1">
        <f t="array" ref="W1838">_xlfn.IFNA(
_xlfn.IFS(
ISBLANK($U1838),"Missing space use.",
AND('Establishment details'!$C$14="Secondary",$V1838="Classbase"),"Invalid Status type",
AND(OR( $V1838="Classbase", $V1838="Teaching", $V1838="Early years",$V1838="SEND resourced"), NOT(ISBLANK($M1838))),"Space with status type and unusable type.",
AND($V1838= "Classbase",'Establishment details'!$C$22&gt;=10), "Classbase status is only valid in schools with a primary element.",
AND($I1838= "Large",$N1838 &gt; 3.5), "Large rooms with less than 3.5m height.",
AND(OR($V1838="Light practical (science)",$V1838="Light practical (science)",$V1838="Heavy practical (workshops)", $V1838="Heavy practical (clean)"), OR($O1838=0,ISBLANK($O1838))),"Missing sinks count for light and heavy practical spaces.",
AND($M1838 = "Other",ISBLANK($R1838)), "Invalid unusable type / missing note for other unusable type."
),
" ")</f>
        <v>Missing space use.</v>
      </c>
    </row>
    <row r="1839" spans="2:23" ht="15.75" x14ac:dyDescent="0.25">
      <c r="B1839" s="143"/>
      <c r="C1839" s="144"/>
      <c r="D1839" s="144"/>
      <c r="E1839" s="144"/>
      <c r="F1839" s="147" t="str" cm="1">
        <f t="array" ref="F1839">_xlfn.IFNA(CONCATENATE(_xlfn.IFS($D1839="Mezzanine",LEFT($D1839,1), $D1839="Ground Floor",LEFT($D1839,1),$D1839="Basment ",LEFT($D1839,1), $D1839="1st Floor", "0"&amp;LEFT($D1839,1), $D1839="2nd Floor", "0"&amp;LEFT($D1839,1), $D1839="3rd Floor", "0"&amp;LEFT($D1839,1), $D1839="4th Floor", "0"&amp;LEFT($D1839,1), $D1839="5th Floor", "0"&amp;LEFT($D1839,1), $D1839="6th Floor", "0"&amp;LEFT($D1839,1),$D1839="7th Floor", "0"&amp;LEFT($D1839,1),$D1839="8th Floor", "0"&amp;LEFT($D1839,1),$D1839="9th Floor", "0"&amp;LEFT($D1839,1),$D1839="10th Floor", LEFT($D1839,2),$D1839="11th Floor", LEFT($D1839,2),$D1839="12th Floor", LEFT($D1839,2),$D1839="13th Floor", LEFT($D1839,2), $D1839="Lower Ground", LEFT($D1839)&amp;IF(ISNUMBER(FIND(" ",$D1839)),MID($D1839,FIND(" ",$D1839)+1,1),"")&amp;IF(ISNUMBER(FIND(" ",$D1839,FIND(" ",$D1839)+1)),MID($D1839,FIND(" ",$D1839,FIND(" ",$D1839)+1)+1,1),""),$D1839="Upper Ground", LEFT($D1839)&amp;IF(ISNUMBER(FIND(" ",$D1839)),MID($D1839,FIND(" ",$D1839)+1,1),"")&amp;IF(ISNUMBER(FIND(" ",$D1839,FIND(" ",$D1839)+1)),MID($D1839,FIND(" ",$D1839,FIND(" ",$D1839)+1)+1,1),"")),".0",$E1839), " ")</f>
        <v xml:space="preserve"> </v>
      </c>
      <c r="G1839" s="144"/>
      <c r="H1839" s="144"/>
      <c r="I1839" s="144"/>
      <c r="J1839" s="144"/>
      <c r="K1839" s="144"/>
      <c r="L1839" s="149" t="str" cm="1">
        <f t="array" ref="L1839">_xlfn.IFNA(
_xlfn.IFS(
AND($F1839=" ",$G1839=" ",$H1839=" "),"Please update all three: Surveyor Room Reference, Establishment Room Reference and Establishment Room Name",
AND(OR($I1839="General",$I1839="Open plan/ semi-open general",$I1839="Fitted",$I1839="Light practical (science)",$I1839="Light practical (other)",$I1839="Heavy practical (workshops)",$I1839="Heavy practical (clean)",$I1839="Large",$I1839="Storage"),$J1839=0,$K1839=0),"Please update Net Area or Non-net Area",
AND($B1839&lt;&gt;"OUT",$J1839=0,$I1839&lt;&gt;"Non-net",$M1839="85% Circulation"),"Net area not recorded for spaces with 85% circulation unusable type",
AND(OR($I1839="General",$I1839="Open plan/ semi-open general",$I1839="Fitted",$I1839="Light practical (science)",$I1839="Light practical (other)",$I1839="Heavy practical (workshops)",$I1839="Heavy practical (clean)",$I1839="Large",$I1839="Storage"),OR($J1839=0,ISBLANK($J1839))),"Net area not recorded in net spaces",
AND(OR($I1839="Non-net",$I1839="Outdoor space"),$J1839&gt;0),"Net Area Recorded in Non-net space",
AND($I1839="General",$J1839&gt;90),"This general space is over 90m2, please ensure that this space is entered as separate spaces if it usually used as separate spaces",
AND($I1839="Open plan/ semi-open general",$J1839&lt;27),"Open plan general space under 27m2",
AND(OR($K1839=0,ISBLANK($K1839)), $I1839="Non-net"),"Non-net area not recorded in non-net space"
),
" ")</f>
        <v xml:space="preserve"> </v>
      </c>
      <c r="M1839" s="144"/>
      <c r="N1839" s="144"/>
      <c r="O1839" s="144"/>
      <c r="P1839" s="144"/>
      <c r="Q1839" s="144"/>
      <c r="R1839" s="171"/>
      <c r="S1839" s="147">
        <f>NCA_Calculations!$P$1851</f>
        <v>0</v>
      </c>
      <c r="T1839" s="147">
        <f>NCA_Calculations!$Q$1851</f>
        <v>0</v>
      </c>
      <c r="U1839" s="144"/>
      <c r="V1839" s="144"/>
      <c r="W1839" s="149" t="str" cm="1">
        <f t="array" ref="W1839">_xlfn.IFNA(
_xlfn.IFS(
ISBLANK($U1839),"Missing space use.",
AND('Establishment details'!$C$14="Secondary",$V1839="Classbase"),"Invalid Status type",
AND(OR( $V1839="Classbase", $V1839="Teaching", $V1839="Early years",$V1839="SEND resourced"), NOT(ISBLANK($M1839))),"Space with status type and unusable type.",
AND($V1839= "Classbase",'Establishment details'!$C$22&gt;=10), "Classbase status is only valid in schools with a primary element.",
AND($I1839= "Large",$N1839 &gt; 3.5), "Large rooms with less than 3.5m height.",
AND(OR($V1839="Light practical (science)",$V1839="Light practical (science)",$V1839="Heavy practical (workshops)", $V1839="Heavy practical (clean)"), OR($O1839=0,ISBLANK($O1839))),"Missing sinks count for light and heavy practical spaces.",
AND($M1839 = "Other",ISBLANK($R1839)), "Invalid unusable type / missing note for other unusable type."
),
" ")</f>
        <v>Missing space use.</v>
      </c>
    </row>
    <row r="1840" spans="2:23" ht="15.75" x14ac:dyDescent="0.25">
      <c r="B1840" s="143"/>
      <c r="C1840" s="144"/>
      <c r="D1840" s="144"/>
      <c r="E1840" s="144"/>
      <c r="F1840" s="147" t="str" cm="1">
        <f t="array" ref="F1840">_xlfn.IFNA(CONCATENATE(_xlfn.IFS($D1840="Mezzanine",LEFT($D1840,1), $D1840="Ground Floor",LEFT($D1840,1),$D1840="Basment ",LEFT($D1840,1), $D1840="1st Floor", "0"&amp;LEFT($D1840,1), $D1840="2nd Floor", "0"&amp;LEFT($D1840,1), $D1840="3rd Floor", "0"&amp;LEFT($D1840,1), $D1840="4th Floor", "0"&amp;LEFT($D1840,1), $D1840="5th Floor", "0"&amp;LEFT($D1840,1), $D1840="6th Floor", "0"&amp;LEFT($D1840,1),$D1840="7th Floor", "0"&amp;LEFT($D1840,1),$D1840="8th Floor", "0"&amp;LEFT($D1840,1),$D1840="9th Floor", "0"&amp;LEFT($D1840,1),$D1840="10th Floor", LEFT($D1840,2),$D1840="11th Floor", LEFT($D1840,2),$D1840="12th Floor", LEFT($D1840,2),$D1840="13th Floor", LEFT($D1840,2), $D1840="Lower Ground", LEFT($D1840)&amp;IF(ISNUMBER(FIND(" ",$D1840)),MID($D1840,FIND(" ",$D1840)+1,1),"")&amp;IF(ISNUMBER(FIND(" ",$D1840,FIND(" ",$D1840)+1)),MID($D1840,FIND(" ",$D1840,FIND(" ",$D1840)+1)+1,1),""),$D1840="Upper Ground", LEFT($D1840)&amp;IF(ISNUMBER(FIND(" ",$D1840)),MID($D1840,FIND(" ",$D1840)+1,1),"")&amp;IF(ISNUMBER(FIND(" ",$D1840,FIND(" ",$D1840)+1)),MID($D1840,FIND(" ",$D1840,FIND(" ",$D1840)+1)+1,1),"")),".0",$E1840), " ")</f>
        <v xml:space="preserve"> </v>
      </c>
      <c r="G1840" s="144"/>
      <c r="H1840" s="144"/>
      <c r="I1840" s="144"/>
      <c r="J1840" s="144"/>
      <c r="K1840" s="144"/>
      <c r="L1840" s="149" t="str" cm="1">
        <f t="array" ref="L1840">_xlfn.IFNA(
_xlfn.IFS(
AND($F1840=" ",$G1840=" ",$H1840=" "),"Please update all three: Surveyor Room Reference, Establishment Room Reference and Establishment Room Name",
AND(OR($I1840="General",$I1840="Open plan/ semi-open general",$I1840="Fitted",$I1840="Light practical (science)",$I1840="Light practical (other)",$I1840="Heavy practical (workshops)",$I1840="Heavy practical (clean)",$I1840="Large",$I1840="Storage"),$J1840=0,$K1840=0),"Please update Net Area or Non-net Area",
AND($B1840&lt;&gt;"OUT",$J1840=0,$I1840&lt;&gt;"Non-net",$M1840="85% Circulation"),"Net area not recorded for spaces with 85% circulation unusable type",
AND(OR($I1840="General",$I1840="Open plan/ semi-open general",$I1840="Fitted",$I1840="Light practical (science)",$I1840="Light practical (other)",$I1840="Heavy practical (workshops)",$I1840="Heavy practical (clean)",$I1840="Large",$I1840="Storage"),OR($J1840=0,ISBLANK($J1840))),"Net area not recorded in net spaces",
AND(OR($I1840="Non-net",$I1840="Outdoor space"),$J1840&gt;0),"Net Area Recorded in Non-net space",
AND($I1840="General",$J1840&gt;90),"This general space is over 90m2, please ensure that this space is entered as separate spaces if it usually used as separate spaces",
AND($I1840="Open plan/ semi-open general",$J1840&lt;27),"Open plan general space under 27m2",
AND(OR($K1840=0,ISBLANK($K1840)), $I1840="Non-net"),"Non-net area not recorded in non-net space"
),
" ")</f>
        <v xml:space="preserve"> </v>
      </c>
      <c r="M1840" s="144"/>
      <c r="N1840" s="144"/>
      <c r="O1840" s="144"/>
      <c r="P1840" s="144"/>
      <c r="Q1840" s="144"/>
      <c r="R1840" s="171"/>
      <c r="S1840" s="147">
        <f>NCA_Calculations!$P$1852</f>
        <v>0</v>
      </c>
      <c r="T1840" s="147">
        <f>NCA_Calculations!$Q$1852</f>
        <v>0</v>
      </c>
      <c r="U1840" s="144"/>
      <c r="V1840" s="144"/>
      <c r="W1840" s="149" t="str" cm="1">
        <f t="array" ref="W1840">_xlfn.IFNA(
_xlfn.IFS(
ISBLANK($U1840),"Missing space use.",
AND('Establishment details'!$C$14="Secondary",$V1840="Classbase"),"Invalid Status type",
AND(OR( $V1840="Classbase", $V1840="Teaching", $V1840="Early years",$V1840="SEND resourced"), NOT(ISBLANK($M1840))),"Space with status type and unusable type.",
AND($V1840= "Classbase",'Establishment details'!$C$22&gt;=10), "Classbase status is only valid in schools with a primary element.",
AND($I1840= "Large",$N1840 &gt; 3.5), "Large rooms with less than 3.5m height.",
AND(OR($V1840="Light practical (science)",$V1840="Light practical (science)",$V1840="Heavy practical (workshops)", $V1840="Heavy practical (clean)"), OR($O1840=0,ISBLANK($O1840))),"Missing sinks count for light and heavy practical spaces.",
AND($M1840 = "Other",ISBLANK($R1840)), "Invalid unusable type / missing note for other unusable type."
),
" ")</f>
        <v>Missing space use.</v>
      </c>
    </row>
    <row r="1841" spans="2:23" ht="15.75" x14ac:dyDescent="0.25">
      <c r="B1841" s="143"/>
      <c r="C1841" s="144"/>
      <c r="D1841" s="144"/>
      <c r="E1841" s="144"/>
      <c r="F1841" s="147" t="str" cm="1">
        <f t="array" ref="F1841">_xlfn.IFNA(CONCATENATE(_xlfn.IFS($D1841="Mezzanine",LEFT($D1841,1), $D1841="Ground Floor",LEFT($D1841,1),$D1841="Basment ",LEFT($D1841,1), $D1841="1st Floor", "0"&amp;LEFT($D1841,1), $D1841="2nd Floor", "0"&amp;LEFT($D1841,1), $D1841="3rd Floor", "0"&amp;LEFT($D1841,1), $D1841="4th Floor", "0"&amp;LEFT($D1841,1), $D1841="5th Floor", "0"&amp;LEFT($D1841,1), $D1841="6th Floor", "0"&amp;LEFT($D1841,1),$D1841="7th Floor", "0"&amp;LEFT($D1841,1),$D1841="8th Floor", "0"&amp;LEFT($D1841,1),$D1841="9th Floor", "0"&amp;LEFT($D1841,1),$D1841="10th Floor", LEFT($D1841,2),$D1841="11th Floor", LEFT($D1841,2),$D1841="12th Floor", LEFT($D1841,2),$D1841="13th Floor", LEFT($D1841,2), $D1841="Lower Ground", LEFT($D1841)&amp;IF(ISNUMBER(FIND(" ",$D1841)),MID($D1841,FIND(" ",$D1841)+1,1),"")&amp;IF(ISNUMBER(FIND(" ",$D1841,FIND(" ",$D1841)+1)),MID($D1841,FIND(" ",$D1841,FIND(" ",$D1841)+1)+1,1),""),$D1841="Upper Ground", LEFT($D1841)&amp;IF(ISNUMBER(FIND(" ",$D1841)),MID($D1841,FIND(" ",$D1841)+1,1),"")&amp;IF(ISNUMBER(FIND(" ",$D1841,FIND(" ",$D1841)+1)),MID($D1841,FIND(" ",$D1841,FIND(" ",$D1841)+1)+1,1),"")),".0",$E1841), " ")</f>
        <v xml:space="preserve"> </v>
      </c>
      <c r="G1841" s="144"/>
      <c r="H1841" s="144"/>
      <c r="I1841" s="144"/>
      <c r="J1841" s="144"/>
      <c r="K1841" s="144"/>
      <c r="L1841" s="149" t="str" cm="1">
        <f t="array" ref="L1841">_xlfn.IFNA(
_xlfn.IFS(
AND($F1841=" ",$G1841=" ",$H1841=" "),"Please update all three: Surveyor Room Reference, Establishment Room Reference and Establishment Room Name",
AND(OR($I1841="General",$I1841="Open plan/ semi-open general",$I1841="Fitted",$I1841="Light practical (science)",$I1841="Light practical (other)",$I1841="Heavy practical (workshops)",$I1841="Heavy practical (clean)",$I1841="Large",$I1841="Storage"),$J1841=0,$K1841=0),"Please update Net Area or Non-net Area",
AND($B1841&lt;&gt;"OUT",$J1841=0,$I1841&lt;&gt;"Non-net",$M1841="85% Circulation"),"Net area not recorded for spaces with 85% circulation unusable type",
AND(OR($I1841="General",$I1841="Open plan/ semi-open general",$I1841="Fitted",$I1841="Light practical (science)",$I1841="Light practical (other)",$I1841="Heavy practical (workshops)",$I1841="Heavy practical (clean)",$I1841="Large",$I1841="Storage"),OR($J1841=0,ISBLANK($J1841))),"Net area not recorded in net spaces",
AND(OR($I1841="Non-net",$I1841="Outdoor space"),$J1841&gt;0),"Net Area Recorded in Non-net space",
AND($I1841="General",$J1841&gt;90),"This general space is over 90m2, please ensure that this space is entered as separate spaces if it usually used as separate spaces",
AND($I1841="Open plan/ semi-open general",$J1841&lt;27),"Open plan general space under 27m2",
AND(OR($K1841=0,ISBLANK($K1841)), $I1841="Non-net"),"Non-net area not recorded in non-net space"
),
" ")</f>
        <v xml:space="preserve"> </v>
      </c>
      <c r="M1841" s="144"/>
      <c r="N1841" s="144"/>
      <c r="O1841" s="144"/>
      <c r="P1841" s="144"/>
      <c r="Q1841" s="144"/>
      <c r="R1841" s="171"/>
      <c r="S1841" s="147">
        <f>NCA_Calculations!$P$1853</f>
        <v>0</v>
      </c>
      <c r="T1841" s="147">
        <f>NCA_Calculations!$Q$1853</f>
        <v>0</v>
      </c>
      <c r="U1841" s="144"/>
      <c r="V1841" s="144"/>
      <c r="W1841" s="149" t="str" cm="1">
        <f t="array" ref="W1841">_xlfn.IFNA(
_xlfn.IFS(
ISBLANK($U1841),"Missing space use.",
AND('Establishment details'!$C$14="Secondary",$V1841="Classbase"),"Invalid Status type",
AND(OR( $V1841="Classbase", $V1841="Teaching", $V1841="Early years",$V1841="SEND resourced"), NOT(ISBLANK($M1841))),"Space with status type and unusable type.",
AND($V1841= "Classbase",'Establishment details'!$C$22&gt;=10), "Classbase status is only valid in schools with a primary element.",
AND($I1841= "Large",$N1841 &gt; 3.5), "Large rooms with less than 3.5m height.",
AND(OR($V1841="Light practical (science)",$V1841="Light practical (science)",$V1841="Heavy practical (workshops)", $V1841="Heavy practical (clean)"), OR($O1841=0,ISBLANK($O1841))),"Missing sinks count for light and heavy practical spaces.",
AND($M1841 = "Other",ISBLANK($R1841)), "Invalid unusable type / missing note for other unusable type."
),
" ")</f>
        <v>Missing space use.</v>
      </c>
    </row>
    <row r="1842" spans="2:23" ht="15.75" x14ac:dyDescent="0.25">
      <c r="B1842" s="143"/>
      <c r="C1842" s="144"/>
      <c r="D1842" s="144"/>
      <c r="E1842" s="144"/>
      <c r="F1842" s="147" t="str" cm="1">
        <f t="array" ref="F1842">_xlfn.IFNA(CONCATENATE(_xlfn.IFS($D1842="Mezzanine",LEFT($D1842,1), $D1842="Ground Floor",LEFT($D1842,1),$D1842="Basment ",LEFT($D1842,1), $D1842="1st Floor", "0"&amp;LEFT($D1842,1), $D1842="2nd Floor", "0"&amp;LEFT($D1842,1), $D1842="3rd Floor", "0"&amp;LEFT($D1842,1), $D1842="4th Floor", "0"&amp;LEFT($D1842,1), $D1842="5th Floor", "0"&amp;LEFT($D1842,1), $D1842="6th Floor", "0"&amp;LEFT($D1842,1),$D1842="7th Floor", "0"&amp;LEFT($D1842,1),$D1842="8th Floor", "0"&amp;LEFT($D1842,1),$D1842="9th Floor", "0"&amp;LEFT($D1842,1),$D1842="10th Floor", LEFT($D1842,2),$D1842="11th Floor", LEFT($D1842,2),$D1842="12th Floor", LEFT($D1842,2),$D1842="13th Floor", LEFT($D1842,2), $D1842="Lower Ground", LEFT($D1842)&amp;IF(ISNUMBER(FIND(" ",$D1842)),MID($D1842,FIND(" ",$D1842)+1,1),"")&amp;IF(ISNUMBER(FIND(" ",$D1842,FIND(" ",$D1842)+1)),MID($D1842,FIND(" ",$D1842,FIND(" ",$D1842)+1)+1,1),""),$D1842="Upper Ground", LEFT($D1842)&amp;IF(ISNUMBER(FIND(" ",$D1842)),MID($D1842,FIND(" ",$D1842)+1,1),"")&amp;IF(ISNUMBER(FIND(" ",$D1842,FIND(" ",$D1842)+1)),MID($D1842,FIND(" ",$D1842,FIND(" ",$D1842)+1)+1,1),"")),".0",$E1842), " ")</f>
        <v xml:space="preserve"> </v>
      </c>
      <c r="G1842" s="144"/>
      <c r="H1842" s="144"/>
      <c r="I1842" s="144"/>
      <c r="J1842" s="144"/>
      <c r="K1842" s="144"/>
      <c r="L1842" s="149" t="str" cm="1">
        <f t="array" ref="L1842">_xlfn.IFNA(
_xlfn.IFS(
AND($F1842=" ",$G1842=" ",$H1842=" "),"Please update all three: Surveyor Room Reference, Establishment Room Reference and Establishment Room Name",
AND(OR($I1842="General",$I1842="Open plan/ semi-open general",$I1842="Fitted",$I1842="Light practical (science)",$I1842="Light practical (other)",$I1842="Heavy practical (workshops)",$I1842="Heavy practical (clean)",$I1842="Large",$I1842="Storage"),$J1842=0,$K1842=0),"Please update Net Area or Non-net Area",
AND($B1842&lt;&gt;"OUT",$J1842=0,$I1842&lt;&gt;"Non-net",$M1842="85% Circulation"),"Net area not recorded for spaces with 85% circulation unusable type",
AND(OR($I1842="General",$I1842="Open plan/ semi-open general",$I1842="Fitted",$I1842="Light practical (science)",$I1842="Light practical (other)",$I1842="Heavy practical (workshops)",$I1842="Heavy practical (clean)",$I1842="Large",$I1842="Storage"),OR($J1842=0,ISBLANK($J1842))),"Net area not recorded in net spaces",
AND(OR($I1842="Non-net",$I1842="Outdoor space"),$J1842&gt;0),"Net Area Recorded in Non-net space",
AND($I1842="General",$J1842&gt;90),"This general space is over 90m2, please ensure that this space is entered as separate spaces if it usually used as separate spaces",
AND($I1842="Open plan/ semi-open general",$J1842&lt;27),"Open plan general space under 27m2",
AND(OR($K1842=0,ISBLANK($K1842)), $I1842="Non-net"),"Non-net area not recorded in non-net space"
),
" ")</f>
        <v xml:space="preserve"> </v>
      </c>
      <c r="M1842" s="144"/>
      <c r="N1842" s="144"/>
      <c r="O1842" s="144"/>
      <c r="P1842" s="144"/>
      <c r="Q1842" s="144"/>
      <c r="R1842" s="171"/>
      <c r="S1842" s="147">
        <f>NCA_Calculations!$P$1854</f>
        <v>0</v>
      </c>
      <c r="T1842" s="147">
        <f>NCA_Calculations!$Q$1854</f>
        <v>0</v>
      </c>
      <c r="U1842" s="144"/>
      <c r="V1842" s="144"/>
      <c r="W1842" s="149" t="str" cm="1">
        <f t="array" ref="W1842">_xlfn.IFNA(
_xlfn.IFS(
ISBLANK($U1842),"Missing space use.",
AND('Establishment details'!$C$14="Secondary",$V1842="Classbase"),"Invalid Status type",
AND(OR( $V1842="Classbase", $V1842="Teaching", $V1842="Early years",$V1842="SEND resourced"), NOT(ISBLANK($M1842))),"Space with status type and unusable type.",
AND($V1842= "Classbase",'Establishment details'!$C$22&gt;=10), "Classbase status is only valid in schools with a primary element.",
AND($I1842= "Large",$N1842 &gt; 3.5), "Large rooms with less than 3.5m height.",
AND(OR($V1842="Light practical (science)",$V1842="Light practical (science)",$V1842="Heavy practical (workshops)", $V1842="Heavy practical (clean)"), OR($O1842=0,ISBLANK($O1842))),"Missing sinks count for light and heavy practical spaces.",
AND($M1842 = "Other",ISBLANK($R1842)), "Invalid unusable type / missing note for other unusable type."
),
" ")</f>
        <v>Missing space use.</v>
      </c>
    </row>
    <row r="1843" spans="2:23" ht="15.75" x14ac:dyDescent="0.25">
      <c r="B1843" s="143"/>
      <c r="C1843" s="144"/>
      <c r="D1843" s="144"/>
      <c r="E1843" s="144"/>
      <c r="F1843" s="147" t="str" cm="1">
        <f t="array" ref="F1843">_xlfn.IFNA(CONCATENATE(_xlfn.IFS($D1843="Mezzanine",LEFT($D1843,1), $D1843="Ground Floor",LEFT($D1843,1),$D1843="Basment ",LEFT($D1843,1), $D1843="1st Floor", "0"&amp;LEFT($D1843,1), $D1843="2nd Floor", "0"&amp;LEFT($D1843,1), $D1843="3rd Floor", "0"&amp;LEFT($D1843,1), $D1843="4th Floor", "0"&amp;LEFT($D1843,1), $D1843="5th Floor", "0"&amp;LEFT($D1843,1), $D1843="6th Floor", "0"&amp;LEFT($D1843,1),$D1843="7th Floor", "0"&amp;LEFT($D1843,1),$D1843="8th Floor", "0"&amp;LEFT($D1843,1),$D1843="9th Floor", "0"&amp;LEFT($D1843,1),$D1843="10th Floor", LEFT($D1843,2),$D1843="11th Floor", LEFT($D1843,2),$D1843="12th Floor", LEFT($D1843,2),$D1843="13th Floor", LEFT($D1843,2), $D1843="Lower Ground", LEFT($D1843)&amp;IF(ISNUMBER(FIND(" ",$D1843)),MID($D1843,FIND(" ",$D1843)+1,1),"")&amp;IF(ISNUMBER(FIND(" ",$D1843,FIND(" ",$D1843)+1)),MID($D1843,FIND(" ",$D1843,FIND(" ",$D1843)+1)+1,1),""),$D1843="Upper Ground", LEFT($D1843)&amp;IF(ISNUMBER(FIND(" ",$D1843)),MID($D1843,FIND(" ",$D1843)+1,1),"")&amp;IF(ISNUMBER(FIND(" ",$D1843,FIND(" ",$D1843)+1)),MID($D1843,FIND(" ",$D1843,FIND(" ",$D1843)+1)+1,1),"")),".0",$E1843), " ")</f>
        <v xml:space="preserve"> </v>
      </c>
      <c r="G1843" s="144"/>
      <c r="H1843" s="144"/>
      <c r="I1843" s="144"/>
      <c r="J1843" s="144"/>
      <c r="K1843" s="144"/>
      <c r="L1843" s="149" t="str" cm="1">
        <f t="array" ref="L1843">_xlfn.IFNA(
_xlfn.IFS(
AND($F1843=" ",$G1843=" ",$H1843=" "),"Please update all three: Surveyor Room Reference, Establishment Room Reference and Establishment Room Name",
AND(OR($I1843="General",$I1843="Open plan/ semi-open general",$I1843="Fitted",$I1843="Light practical (science)",$I1843="Light practical (other)",$I1843="Heavy practical (workshops)",$I1843="Heavy practical (clean)",$I1843="Large",$I1843="Storage"),$J1843=0,$K1843=0),"Please update Net Area or Non-net Area",
AND($B1843&lt;&gt;"OUT",$J1843=0,$I1843&lt;&gt;"Non-net",$M1843="85% Circulation"),"Net area not recorded for spaces with 85% circulation unusable type",
AND(OR($I1843="General",$I1843="Open plan/ semi-open general",$I1843="Fitted",$I1843="Light practical (science)",$I1843="Light practical (other)",$I1843="Heavy practical (workshops)",$I1843="Heavy practical (clean)",$I1843="Large",$I1843="Storage"),OR($J1843=0,ISBLANK($J1843))),"Net area not recorded in net spaces",
AND(OR($I1843="Non-net",$I1843="Outdoor space"),$J1843&gt;0),"Net Area Recorded in Non-net space",
AND($I1843="General",$J1843&gt;90),"This general space is over 90m2, please ensure that this space is entered as separate spaces if it usually used as separate spaces",
AND($I1843="Open plan/ semi-open general",$J1843&lt;27),"Open plan general space under 27m2",
AND(OR($K1843=0,ISBLANK($K1843)), $I1843="Non-net"),"Non-net area not recorded in non-net space"
),
" ")</f>
        <v xml:space="preserve"> </v>
      </c>
      <c r="M1843" s="144"/>
      <c r="N1843" s="144"/>
      <c r="O1843" s="144"/>
      <c r="P1843" s="144"/>
      <c r="Q1843" s="144"/>
      <c r="R1843" s="171"/>
      <c r="S1843" s="147">
        <f>NCA_Calculations!$P$1855</f>
        <v>0</v>
      </c>
      <c r="T1843" s="147">
        <f>NCA_Calculations!$Q$1855</f>
        <v>0</v>
      </c>
      <c r="U1843" s="144"/>
      <c r="V1843" s="144"/>
      <c r="W1843" s="149" t="str" cm="1">
        <f t="array" ref="W1843">_xlfn.IFNA(
_xlfn.IFS(
ISBLANK($U1843),"Missing space use.",
AND('Establishment details'!$C$14="Secondary",$V1843="Classbase"),"Invalid Status type",
AND(OR( $V1843="Classbase", $V1843="Teaching", $V1843="Early years",$V1843="SEND resourced"), NOT(ISBLANK($M1843))),"Space with status type and unusable type.",
AND($V1843= "Classbase",'Establishment details'!$C$22&gt;=10), "Classbase status is only valid in schools with a primary element.",
AND($I1843= "Large",$N1843 &gt; 3.5), "Large rooms with less than 3.5m height.",
AND(OR($V1843="Light practical (science)",$V1843="Light practical (science)",$V1843="Heavy practical (workshops)", $V1843="Heavy practical (clean)"), OR($O1843=0,ISBLANK($O1843))),"Missing sinks count for light and heavy practical spaces.",
AND($M1843 = "Other",ISBLANK($R1843)), "Invalid unusable type / missing note for other unusable type."
),
" ")</f>
        <v>Missing space use.</v>
      </c>
    </row>
    <row r="1844" spans="2:23" ht="15.75" x14ac:dyDescent="0.25">
      <c r="B1844" s="143"/>
      <c r="C1844" s="144"/>
      <c r="D1844" s="144"/>
      <c r="E1844" s="144"/>
      <c r="F1844" s="147" t="str" cm="1">
        <f t="array" ref="F1844">_xlfn.IFNA(CONCATENATE(_xlfn.IFS($D1844="Mezzanine",LEFT($D1844,1), $D1844="Ground Floor",LEFT($D1844,1),$D1844="Basment ",LEFT($D1844,1), $D1844="1st Floor", "0"&amp;LEFT($D1844,1), $D1844="2nd Floor", "0"&amp;LEFT($D1844,1), $D1844="3rd Floor", "0"&amp;LEFT($D1844,1), $D1844="4th Floor", "0"&amp;LEFT($D1844,1), $D1844="5th Floor", "0"&amp;LEFT($D1844,1), $D1844="6th Floor", "0"&amp;LEFT($D1844,1),$D1844="7th Floor", "0"&amp;LEFT($D1844,1),$D1844="8th Floor", "0"&amp;LEFT($D1844,1),$D1844="9th Floor", "0"&amp;LEFT($D1844,1),$D1844="10th Floor", LEFT($D1844,2),$D1844="11th Floor", LEFT($D1844,2),$D1844="12th Floor", LEFT($D1844,2),$D1844="13th Floor", LEFT($D1844,2), $D1844="Lower Ground", LEFT($D1844)&amp;IF(ISNUMBER(FIND(" ",$D1844)),MID($D1844,FIND(" ",$D1844)+1,1),"")&amp;IF(ISNUMBER(FIND(" ",$D1844,FIND(" ",$D1844)+1)),MID($D1844,FIND(" ",$D1844,FIND(" ",$D1844)+1)+1,1),""),$D1844="Upper Ground", LEFT($D1844)&amp;IF(ISNUMBER(FIND(" ",$D1844)),MID($D1844,FIND(" ",$D1844)+1,1),"")&amp;IF(ISNUMBER(FIND(" ",$D1844,FIND(" ",$D1844)+1)),MID($D1844,FIND(" ",$D1844,FIND(" ",$D1844)+1)+1,1),"")),".0",$E1844), " ")</f>
        <v xml:space="preserve"> </v>
      </c>
      <c r="G1844" s="144"/>
      <c r="H1844" s="144"/>
      <c r="I1844" s="144"/>
      <c r="J1844" s="144"/>
      <c r="K1844" s="144"/>
      <c r="L1844" s="149" t="str" cm="1">
        <f t="array" ref="L1844">_xlfn.IFNA(
_xlfn.IFS(
AND($F1844=" ",$G1844=" ",$H1844=" "),"Please update all three: Surveyor Room Reference, Establishment Room Reference and Establishment Room Name",
AND(OR($I1844="General",$I1844="Open plan/ semi-open general",$I1844="Fitted",$I1844="Light practical (science)",$I1844="Light practical (other)",$I1844="Heavy practical (workshops)",$I1844="Heavy practical (clean)",$I1844="Large",$I1844="Storage"),$J1844=0,$K1844=0),"Please update Net Area or Non-net Area",
AND($B1844&lt;&gt;"OUT",$J1844=0,$I1844&lt;&gt;"Non-net",$M1844="85% Circulation"),"Net area not recorded for spaces with 85% circulation unusable type",
AND(OR($I1844="General",$I1844="Open plan/ semi-open general",$I1844="Fitted",$I1844="Light practical (science)",$I1844="Light practical (other)",$I1844="Heavy practical (workshops)",$I1844="Heavy practical (clean)",$I1844="Large",$I1844="Storage"),OR($J1844=0,ISBLANK($J1844))),"Net area not recorded in net spaces",
AND(OR($I1844="Non-net",$I1844="Outdoor space"),$J1844&gt;0),"Net Area Recorded in Non-net space",
AND($I1844="General",$J1844&gt;90),"This general space is over 90m2, please ensure that this space is entered as separate spaces if it usually used as separate spaces",
AND($I1844="Open plan/ semi-open general",$J1844&lt;27),"Open plan general space under 27m2",
AND(OR($K1844=0,ISBLANK($K1844)), $I1844="Non-net"),"Non-net area not recorded in non-net space"
),
" ")</f>
        <v xml:space="preserve"> </v>
      </c>
      <c r="M1844" s="144"/>
      <c r="N1844" s="144"/>
      <c r="O1844" s="144"/>
      <c r="P1844" s="144"/>
      <c r="Q1844" s="144"/>
      <c r="R1844" s="171"/>
      <c r="S1844" s="147">
        <f>NCA_Calculations!$P$1856</f>
        <v>0</v>
      </c>
      <c r="T1844" s="147">
        <f>NCA_Calculations!$Q$1856</f>
        <v>0</v>
      </c>
      <c r="U1844" s="144"/>
      <c r="V1844" s="144"/>
      <c r="W1844" s="149" t="str" cm="1">
        <f t="array" ref="W1844">_xlfn.IFNA(
_xlfn.IFS(
ISBLANK($U1844),"Missing space use.",
AND('Establishment details'!$C$14="Secondary",$V1844="Classbase"),"Invalid Status type",
AND(OR( $V1844="Classbase", $V1844="Teaching", $V1844="Early years",$V1844="SEND resourced"), NOT(ISBLANK($M1844))),"Space with status type and unusable type.",
AND($V1844= "Classbase",'Establishment details'!$C$22&gt;=10), "Classbase status is only valid in schools with a primary element.",
AND($I1844= "Large",$N1844 &gt; 3.5), "Large rooms with less than 3.5m height.",
AND(OR($V1844="Light practical (science)",$V1844="Light practical (science)",$V1844="Heavy practical (workshops)", $V1844="Heavy practical (clean)"), OR($O1844=0,ISBLANK($O1844))),"Missing sinks count for light and heavy practical spaces.",
AND($M1844 = "Other",ISBLANK($R1844)), "Invalid unusable type / missing note for other unusable type."
),
" ")</f>
        <v>Missing space use.</v>
      </c>
    </row>
    <row r="1845" spans="2:23" ht="15.75" x14ac:dyDescent="0.25">
      <c r="B1845" s="143"/>
      <c r="C1845" s="144"/>
      <c r="D1845" s="144"/>
      <c r="E1845" s="144"/>
      <c r="F1845" s="147" t="str" cm="1">
        <f t="array" ref="F1845">_xlfn.IFNA(CONCATENATE(_xlfn.IFS($D1845="Mezzanine",LEFT($D1845,1), $D1845="Ground Floor",LEFT($D1845,1),$D1845="Basment ",LEFT($D1845,1), $D1845="1st Floor", "0"&amp;LEFT($D1845,1), $D1845="2nd Floor", "0"&amp;LEFT($D1845,1), $D1845="3rd Floor", "0"&amp;LEFT($D1845,1), $D1845="4th Floor", "0"&amp;LEFT($D1845,1), $D1845="5th Floor", "0"&amp;LEFT($D1845,1), $D1845="6th Floor", "0"&amp;LEFT($D1845,1),$D1845="7th Floor", "0"&amp;LEFT($D1845,1),$D1845="8th Floor", "0"&amp;LEFT($D1845,1),$D1845="9th Floor", "0"&amp;LEFT($D1845,1),$D1845="10th Floor", LEFT($D1845,2),$D1845="11th Floor", LEFT($D1845,2),$D1845="12th Floor", LEFT($D1845,2),$D1845="13th Floor", LEFT($D1845,2), $D1845="Lower Ground", LEFT($D1845)&amp;IF(ISNUMBER(FIND(" ",$D1845)),MID($D1845,FIND(" ",$D1845)+1,1),"")&amp;IF(ISNUMBER(FIND(" ",$D1845,FIND(" ",$D1845)+1)),MID($D1845,FIND(" ",$D1845,FIND(" ",$D1845)+1)+1,1),""),$D1845="Upper Ground", LEFT($D1845)&amp;IF(ISNUMBER(FIND(" ",$D1845)),MID($D1845,FIND(" ",$D1845)+1,1),"")&amp;IF(ISNUMBER(FIND(" ",$D1845,FIND(" ",$D1845)+1)),MID($D1845,FIND(" ",$D1845,FIND(" ",$D1845)+1)+1,1),"")),".0",$E1845), " ")</f>
        <v xml:space="preserve"> </v>
      </c>
      <c r="G1845" s="144"/>
      <c r="H1845" s="144"/>
      <c r="I1845" s="144"/>
      <c r="J1845" s="144"/>
      <c r="K1845" s="144"/>
      <c r="L1845" s="149" t="str" cm="1">
        <f t="array" ref="L1845">_xlfn.IFNA(
_xlfn.IFS(
AND($F1845=" ",$G1845=" ",$H1845=" "),"Please update all three: Surveyor Room Reference, Establishment Room Reference and Establishment Room Name",
AND(OR($I1845="General",$I1845="Open plan/ semi-open general",$I1845="Fitted",$I1845="Light practical (science)",$I1845="Light practical (other)",$I1845="Heavy practical (workshops)",$I1845="Heavy practical (clean)",$I1845="Large",$I1845="Storage"),$J1845=0,$K1845=0),"Please update Net Area or Non-net Area",
AND($B1845&lt;&gt;"OUT",$J1845=0,$I1845&lt;&gt;"Non-net",$M1845="85% Circulation"),"Net area not recorded for spaces with 85% circulation unusable type",
AND(OR($I1845="General",$I1845="Open plan/ semi-open general",$I1845="Fitted",$I1845="Light practical (science)",$I1845="Light practical (other)",$I1845="Heavy practical (workshops)",$I1845="Heavy practical (clean)",$I1845="Large",$I1845="Storage"),OR($J1845=0,ISBLANK($J1845))),"Net area not recorded in net spaces",
AND(OR($I1845="Non-net",$I1845="Outdoor space"),$J1845&gt;0),"Net Area Recorded in Non-net space",
AND($I1845="General",$J1845&gt;90),"This general space is over 90m2, please ensure that this space is entered as separate spaces if it usually used as separate spaces",
AND($I1845="Open plan/ semi-open general",$J1845&lt;27),"Open plan general space under 27m2",
AND(OR($K1845=0,ISBLANK($K1845)), $I1845="Non-net"),"Non-net area not recorded in non-net space"
),
" ")</f>
        <v xml:space="preserve"> </v>
      </c>
      <c r="M1845" s="144"/>
      <c r="N1845" s="144"/>
      <c r="O1845" s="144"/>
      <c r="P1845" s="144"/>
      <c r="Q1845" s="144"/>
      <c r="R1845" s="171"/>
      <c r="S1845" s="147">
        <f>NCA_Calculations!$P$1857</f>
        <v>0</v>
      </c>
      <c r="T1845" s="147">
        <f>NCA_Calculations!$Q$1857</f>
        <v>0</v>
      </c>
      <c r="U1845" s="144"/>
      <c r="V1845" s="144"/>
      <c r="W1845" s="149" t="str" cm="1">
        <f t="array" ref="W1845">_xlfn.IFNA(
_xlfn.IFS(
ISBLANK($U1845),"Missing space use.",
AND('Establishment details'!$C$14="Secondary",$V1845="Classbase"),"Invalid Status type",
AND(OR( $V1845="Classbase", $V1845="Teaching", $V1845="Early years",$V1845="SEND resourced"), NOT(ISBLANK($M1845))),"Space with status type and unusable type.",
AND($V1845= "Classbase",'Establishment details'!$C$22&gt;=10), "Classbase status is only valid in schools with a primary element.",
AND($I1845= "Large",$N1845 &gt; 3.5), "Large rooms with less than 3.5m height.",
AND(OR($V1845="Light practical (science)",$V1845="Light practical (science)",$V1845="Heavy practical (workshops)", $V1845="Heavy practical (clean)"), OR($O1845=0,ISBLANK($O1845))),"Missing sinks count for light and heavy practical spaces.",
AND($M1845 = "Other",ISBLANK($R1845)), "Invalid unusable type / missing note for other unusable type."
),
" ")</f>
        <v>Missing space use.</v>
      </c>
    </row>
    <row r="1846" spans="2:23" ht="15.75" x14ac:dyDescent="0.25">
      <c r="B1846" s="143"/>
      <c r="C1846" s="144"/>
      <c r="D1846" s="144"/>
      <c r="E1846" s="144"/>
      <c r="F1846" s="147" t="str" cm="1">
        <f t="array" ref="F1846">_xlfn.IFNA(CONCATENATE(_xlfn.IFS($D1846="Mezzanine",LEFT($D1846,1), $D1846="Ground Floor",LEFT($D1846,1),$D1846="Basment ",LEFT($D1846,1), $D1846="1st Floor", "0"&amp;LEFT($D1846,1), $D1846="2nd Floor", "0"&amp;LEFT($D1846,1), $D1846="3rd Floor", "0"&amp;LEFT($D1846,1), $D1846="4th Floor", "0"&amp;LEFT($D1846,1), $D1846="5th Floor", "0"&amp;LEFT($D1846,1), $D1846="6th Floor", "0"&amp;LEFT($D1846,1),$D1846="7th Floor", "0"&amp;LEFT($D1846,1),$D1846="8th Floor", "0"&amp;LEFT($D1846,1),$D1846="9th Floor", "0"&amp;LEFT($D1846,1),$D1846="10th Floor", LEFT($D1846,2),$D1846="11th Floor", LEFT($D1846,2),$D1846="12th Floor", LEFT($D1846,2),$D1846="13th Floor", LEFT($D1846,2), $D1846="Lower Ground", LEFT($D1846)&amp;IF(ISNUMBER(FIND(" ",$D1846)),MID($D1846,FIND(" ",$D1846)+1,1),"")&amp;IF(ISNUMBER(FIND(" ",$D1846,FIND(" ",$D1846)+1)),MID($D1846,FIND(" ",$D1846,FIND(" ",$D1846)+1)+1,1),""),$D1846="Upper Ground", LEFT($D1846)&amp;IF(ISNUMBER(FIND(" ",$D1846)),MID($D1846,FIND(" ",$D1846)+1,1),"")&amp;IF(ISNUMBER(FIND(" ",$D1846,FIND(" ",$D1846)+1)),MID($D1846,FIND(" ",$D1846,FIND(" ",$D1846)+1)+1,1),"")),".0",$E1846), " ")</f>
        <v xml:space="preserve"> </v>
      </c>
      <c r="G1846" s="144"/>
      <c r="H1846" s="144"/>
      <c r="I1846" s="144"/>
      <c r="J1846" s="144"/>
      <c r="K1846" s="144"/>
      <c r="L1846" s="149" t="str" cm="1">
        <f t="array" ref="L1846">_xlfn.IFNA(
_xlfn.IFS(
AND($F1846=" ",$G1846=" ",$H1846=" "),"Please update all three: Surveyor Room Reference, Establishment Room Reference and Establishment Room Name",
AND(OR($I1846="General",$I1846="Open plan/ semi-open general",$I1846="Fitted",$I1846="Light practical (science)",$I1846="Light practical (other)",$I1846="Heavy practical (workshops)",$I1846="Heavy practical (clean)",$I1846="Large",$I1846="Storage"),$J1846=0,$K1846=0),"Please update Net Area or Non-net Area",
AND($B1846&lt;&gt;"OUT",$J1846=0,$I1846&lt;&gt;"Non-net",$M1846="85% Circulation"),"Net area not recorded for spaces with 85% circulation unusable type",
AND(OR($I1846="General",$I1846="Open plan/ semi-open general",$I1846="Fitted",$I1846="Light practical (science)",$I1846="Light practical (other)",$I1846="Heavy practical (workshops)",$I1846="Heavy practical (clean)",$I1846="Large",$I1846="Storage"),OR($J1846=0,ISBLANK($J1846))),"Net area not recorded in net spaces",
AND(OR($I1846="Non-net",$I1846="Outdoor space"),$J1846&gt;0),"Net Area Recorded in Non-net space",
AND($I1846="General",$J1846&gt;90),"This general space is over 90m2, please ensure that this space is entered as separate spaces if it usually used as separate spaces",
AND($I1846="Open plan/ semi-open general",$J1846&lt;27),"Open plan general space under 27m2",
AND(OR($K1846=0,ISBLANK($K1846)), $I1846="Non-net"),"Non-net area not recorded in non-net space"
),
" ")</f>
        <v xml:space="preserve"> </v>
      </c>
      <c r="M1846" s="144"/>
      <c r="N1846" s="144"/>
      <c r="O1846" s="144"/>
      <c r="P1846" s="144"/>
      <c r="Q1846" s="144"/>
      <c r="R1846" s="171"/>
      <c r="S1846" s="147">
        <f>NCA_Calculations!$P$1858</f>
        <v>0</v>
      </c>
      <c r="T1846" s="147">
        <f>NCA_Calculations!$Q$1858</f>
        <v>0</v>
      </c>
      <c r="U1846" s="144"/>
      <c r="V1846" s="144"/>
      <c r="W1846" s="149" t="str" cm="1">
        <f t="array" ref="W1846">_xlfn.IFNA(
_xlfn.IFS(
ISBLANK($U1846),"Missing space use.",
AND('Establishment details'!$C$14="Secondary",$V1846="Classbase"),"Invalid Status type",
AND(OR( $V1846="Classbase", $V1846="Teaching", $V1846="Early years",$V1846="SEND resourced"), NOT(ISBLANK($M1846))),"Space with status type and unusable type.",
AND($V1846= "Classbase",'Establishment details'!$C$22&gt;=10), "Classbase status is only valid in schools with a primary element.",
AND($I1846= "Large",$N1846 &gt; 3.5), "Large rooms with less than 3.5m height.",
AND(OR($V1846="Light practical (science)",$V1846="Light practical (science)",$V1846="Heavy practical (workshops)", $V1846="Heavy practical (clean)"), OR($O1846=0,ISBLANK($O1846))),"Missing sinks count for light and heavy practical spaces.",
AND($M1846 = "Other",ISBLANK($R1846)), "Invalid unusable type / missing note for other unusable type."
),
" ")</f>
        <v>Missing space use.</v>
      </c>
    </row>
    <row r="1847" spans="2:23" ht="15.75" x14ac:dyDescent="0.25">
      <c r="B1847" s="143"/>
      <c r="C1847" s="144"/>
      <c r="D1847" s="144"/>
      <c r="E1847" s="144"/>
      <c r="F1847" s="147" t="str" cm="1">
        <f t="array" ref="F1847">_xlfn.IFNA(CONCATENATE(_xlfn.IFS($D1847="Mezzanine",LEFT($D1847,1), $D1847="Ground Floor",LEFT($D1847,1),$D1847="Basment ",LEFT($D1847,1), $D1847="1st Floor", "0"&amp;LEFT($D1847,1), $D1847="2nd Floor", "0"&amp;LEFT($D1847,1), $D1847="3rd Floor", "0"&amp;LEFT($D1847,1), $D1847="4th Floor", "0"&amp;LEFT($D1847,1), $D1847="5th Floor", "0"&amp;LEFT($D1847,1), $D1847="6th Floor", "0"&amp;LEFT($D1847,1),$D1847="7th Floor", "0"&amp;LEFT($D1847,1),$D1847="8th Floor", "0"&amp;LEFT($D1847,1),$D1847="9th Floor", "0"&amp;LEFT($D1847,1),$D1847="10th Floor", LEFT($D1847,2),$D1847="11th Floor", LEFT($D1847,2),$D1847="12th Floor", LEFT($D1847,2),$D1847="13th Floor", LEFT($D1847,2), $D1847="Lower Ground", LEFT($D1847)&amp;IF(ISNUMBER(FIND(" ",$D1847)),MID($D1847,FIND(" ",$D1847)+1,1),"")&amp;IF(ISNUMBER(FIND(" ",$D1847,FIND(" ",$D1847)+1)),MID($D1847,FIND(" ",$D1847,FIND(" ",$D1847)+1)+1,1),""),$D1847="Upper Ground", LEFT($D1847)&amp;IF(ISNUMBER(FIND(" ",$D1847)),MID($D1847,FIND(" ",$D1847)+1,1),"")&amp;IF(ISNUMBER(FIND(" ",$D1847,FIND(" ",$D1847)+1)),MID($D1847,FIND(" ",$D1847,FIND(" ",$D1847)+1)+1,1),"")),".0",$E1847), " ")</f>
        <v xml:space="preserve"> </v>
      </c>
      <c r="G1847" s="144"/>
      <c r="H1847" s="144"/>
      <c r="I1847" s="144"/>
      <c r="J1847" s="144"/>
      <c r="K1847" s="144"/>
      <c r="L1847" s="149" t="str" cm="1">
        <f t="array" ref="L1847">_xlfn.IFNA(
_xlfn.IFS(
AND($F1847=" ",$G1847=" ",$H1847=" "),"Please update all three: Surveyor Room Reference, Establishment Room Reference and Establishment Room Name",
AND(OR($I1847="General",$I1847="Open plan/ semi-open general",$I1847="Fitted",$I1847="Light practical (science)",$I1847="Light practical (other)",$I1847="Heavy practical (workshops)",$I1847="Heavy practical (clean)",$I1847="Large",$I1847="Storage"),$J1847=0,$K1847=0),"Please update Net Area or Non-net Area",
AND($B1847&lt;&gt;"OUT",$J1847=0,$I1847&lt;&gt;"Non-net",$M1847="85% Circulation"),"Net area not recorded for spaces with 85% circulation unusable type",
AND(OR($I1847="General",$I1847="Open plan/ semi-open general",$I1847="Fitted",$I1847="Light practical (science)",$I1847="Light practical (other)",$I1847="Heavy practical (workshops)",$I1847="Heavy practical (clean)",$I1847="Large",$I1847="Storage"),OR($J1847=0,ISBLANK($J1847))),"Net area not recorded in net spaces",
AND(OR($I1847="Non-net",$I1847="Outdoor space"),$J1847&gt;0),"Net Area Recorded in Non-net space",
AND($I1847="General",$J1847&gt;90),"This general space is over 90m2, please ensure that this space is entered as separate spaces if it usually used as separate spaces",
AND($I1847="Open plan/ semi-open general",$J1847&lt;27),"Open plan general space under 27m2",
AND(OR($K1847=0,ISBLANK($K1847)), $I1847="Non-net"),"Non-net area not recorded in non-net space"
),
" ")</f>
        <v xml:space="preserve"> </v>
      </c>
      <c r="M1847" s="144"/>
      <c r="N1847" s="144"/>
      <c r="O1847" s="144"/>
      <c r="P1847" s="144"/>
      <c r="Q1847" s="144"/>
      <c r="R1847" s="171"/>
      <c r="S1847" s="147">
        <f>NCA_Calculations!$P$1859</f>
        <v>0</v>
      </c>
      <c r="T1847" s="147">
        <f>NCA_Calculations!$Q$1859</f>
        <v>0</v>
      </c>
      <c r="U1847" s="144"/>
      <c r="V1847" s="144"/>
      <c r="W1847" s="149" t="str" cm="1">
        <f t="array" ref="W1847">_xlfn.IFNA(
_xlfn.IFS(
ISBLANK($U1847),"Missing space use.",
AND('Establishment details'!$C$14="Secondary",$V1847="Classbase"),"Invalid Status type",
AND(OR( $V1847="Classbase", $V1847="Teaching", $V1847="Early years",$V1847="SEND resourced"), NOT(ISBLANK($M1847))),"Space with status type and unusable type.",
AND($V1847= "Classbase",'Establishment details'!$C$22&gt;=10), "Classbase status is only valid in schools with a primary element.",
AND($I1847= "Large",$N1847 &gt; 3.5), "Large rooms with less than 3.5m height.",
AND(OR($V1847="Light practical (science)",$V1847="Light practical (science)",$V1847="Heavy practical (workshops)", $V1847="Heavy practical (clean)"), OR($O1847=0,ISBLANK($O1847))),"Missing sinks count for light and heavy practical spaces.",
AND($M1847 = "Other",ISBLANK($R1847)), "Invalid unusable type / missing note for other unusable type."
),
" ")</f>
        <v>Missing space use.</v>
      </c>
    </row>
    <row r="1848" spans="2:23" ht="15.75" x14ac:dyDescent="0.25">
      <c r="B1848" s="143"/>
      <c r="C1848" s="144"/>
      <c r="D1848" s="144"/>
      <c r="E1848" s="144"/>
      <c r="F1848" s="147" t="str" cm="1">
        <f t="array" ref="F1848">_xlfn.IFNA(CONCATENATE(_xlfn.IFS($D1848="Mezzanine",LEFT($D1848,1), $D1848="Ground Floor",LEFT($D1848,1),$D1848="Basment ",LEFT($D1848,1), $D1848="1st Floor", "0"&amp;LEFT($D1848,1), $D1848="2nd Floor", "0"&amp;LEFT($D1848,1), $D1848="3rd Floor", "0"&amp;LEFT($D1848,1), $D1848="4th Floor", "0"&amp;LEFT($D1848,1), $D1848="5th Floor", "0"&amp;LEFT($D1848,1), $D1848="6th Floor", "0"&amp;LEFT($D1848,1),$D1848="7th Floor", "0"&amp;LEFT($D1848,1),$D1848="8th Floor", "0"&amp;LEFT($D1848,1),$D1848="9th Floor", "0"&amp;LEFT($D1848,1),$D1848="10th Floor", LEFT($D1848,2),$D1848="11th Floor", LEFT($D1848,2),$D1848="12th Floor", LEFT($D1848,2),$D1848="13th Floor", LEFT($D1848,2), $D1848="Lower Ground", LEFT($D1848)&amp;IF(ISNUMBER(FIND(" ",$D1848)),MID($D1848,FIND(" ",$D1848)+1,1),"")&amp;IF(ISNUMBER(FIND(" ",$D1848,FIND(" ",$D1848)+1)),MID($D1848,FIND(" ",$D1848,FIND(" ",$D1848)+1)+1,1),""),$D1848="Upper Ground", LEFT($D1848)&amp;IF(ISNUMBER(FIND(" ",$D1848)),MID($D1848,FIND(" ",$D1848)+1,1),"")&amp;IF(ISNUMBER(FIND(" ",$D1848,FIND(" ",$D1848)+1)),MID($D1848,FIND(" ",$D1848,FIND(" ",$D1848)+1)+1,1),"")),".0",$E1848), " ")</f>
        <v xml:space="preserve"> </v>
      </c>
      <c r="G1848" s="144"/>
      <c r="H1848" s="144"/>
      <c r="I1848" s="144"/>
      <c r="J1848" s="144"/>
      <c r="K1848" s="144"/>
      <c r="L1848" s="149" t="str" cm="1">
        <f t="array" ref="L1848">_xlfn.IFNA(
_xlfn.IFS(
AND($F1848=" ",$G1848=" ",$H1848=" "),"Please update all three: Surveyor Room Reference, Establishment Room Reference and Establishment Room Name",
AND(OR($I1848="General",$I1848="Open plan/ semi-open general",$I1848="Fitted",$I1848="Light practical (science)",$I1848="Light practical (other)",$I1848="Heavy practical (workshops)",$I1848="Heavy practical (clean)",$I1848="Large",$I1848="Storage"),$J1848=0,$K1848=0),"Please update Net Area or Non-net Area",
AND($B1848&lt;&gt;"OUT",$J1848=0,$I1848&lt;&gt;"Non-net",$M1848="85% Circulation"),"Net area not recorded for spaces with 85% circulation unusable type",
AND(OR($I1848="General",$I1848="Open plan/ semi-open general",$I1848="Fitted",$I1848="Light practical (science)",$I1848="Light practical (other)",$I1848="Heavy practical (workshops)",$I1848="Heavy practical (clean)",$I1848="Large",$I1848="Storage"),OR($J1848=0,ISBLANK($J1848))),"Net area not recorded in net spaces",
AND(OR($I1848="Non-net",$I1848="Outdoor space"),$J1848&gt;0),"Net Area Recorded in Non-net space",
AND($I1848="General",$J1848&gt;90),"This general space is over 90m2, please ensure that this space is entered as separate spaces if it usually used as separate spaces",
AND($I1848="Open plan/ semi-open general",$J1848&lt;27),"Open plan general space under 27m2",
AND(OR($K1848=0,ISBLANK($K1848)), $I1848="Non-net"),"Non-net area not recorded in non-net space"
),
" ")</f>
        <v xml:space="preserve"> </v>
      </c>
      <c r="M1848" s="144"/>
      <c r="N1848" s="144"/>
      <c r="O1848" s="144"/>
      <c r="P1848" s="144"/>
      <c r="Q1848" s="144"/>
      <c r="R1848" s="171"/>
      <c r="S1848" s="147">
        <f>NCA_Calculations!$P$1860</f>
        <v>0</v>
      </c>
      <c r="T1848" s="147">
        <f>NCA_Calculations!$Q$1860</f>
        <v>0</v>
      </c>
      <c r="U1848" s="144"/>
      <c r="V1848" s="144"/>
      <c r="W1848" s="149" t="str" cm="1">
        <f t="array" ref="W1848">_xlfn.IFNA(
_xlfn.IFS(
ISBLANK($U1848),"Missing space use.",
AND('Establishment details'!$C$14="Secondary",$V1848="Classbase"),"Invalid Status type",
AND(OR( $V1848="Classbase", $V1848="Teaching", $V1848="Early years",$V1848="SEND resourced"), NOT(ISBLANK($M1848))),"Space with status type and unusable type.",
AND($V1848= "Classbase",'Establishment details'!$C$22&gt;=10), "Classbase status is only valid in schools with a primary element.",
AND($I1848= "Large",$N1848 &gt; 3.5), "Large rooms with less than 3.5m height.",
AND(OR($V1848="Light practical (science)",$V1848="Light practical (science)",$V1848="Heavy practical (workshops)", $V1848="Heavy practical (clean)"), OR($O1848=0,ISBLANK($O1848))),"Missing sinks count for light and heavy practical spaces.",
AND($M1848 = "Other",ISBLANK($R1848)), "Invalid unusable type / missing note for other unusable type."
),
" ")</f>
        <v>Missing space use.</v>
      </c>
    </row>
    <row r="1849" spans="2:23" ht="15.75" x14ac:dyDescent="0.25">
      <c r="B1849" s="143"/>
      <c r="C1849" s="144"/>
      <c r="D1849" s="144"/>
      <c r="E1849" s="144"/>
      <c r="F1849" s="147" t="str" cm="1">
        <f t="array" ref="F1849">_xlfn.IFNA(CONCATENATE(_xlfn.IFS($D1849="Mezzanine",LEFT($D1849,1), $D1849="Ground Floor",LEFT($D1849,1),$D1849="Basment ",LEFT($D1849,1), $D1849="1st Floor", "0"&amp;LEFT($D1849,1), $D1849="2nd Floor", "0"&amp;LEFT($D1849,1), $D1849="3rd Floor", "0"&amp;LEFT($D1849,1), $D1849="4th Floor", "0"&amp;LEFT($D1849,1), $D1849="5th Floor", "0"&amp;LEFT($D1849,1), $D1849="6th Floor", "0"&amp;LEFT($D1849,1),$D1849="7th Floor", "0"&amp;LEFT($D1849,1),$D1849="8th Floor", "0"&amp;LEFT($D1849,1),$D1849="9th Floor", "0"&amp;LEFT($D1849,1),$D1849="10th Floor", LEFT($D1849,2),$D1849="11th Floor", LEFT($D1849,2),$D1849="12th Floor", LEFT($D1849,2),$D1849="13th Floor", LEFT($D1849,2), $D1849="Lower Ground", LEFT($D1849)&amp;IF(ISNUMBER(FIND(" ",$D1849)),MID($D1849,FIND(" ",$D1849)+1,1),"")&amp;IF(ISNUMBER(FIND(" ",$D1849,FIND(" ",$D1849)+1)),MID($D1849,FIND(" ",$D1849,FIND(" ",$D1849)+1)+1,1),""),$D1849="Upper Ground", LEFT($D1849)&amp;IF(ISNUMBER(FIND(" ",$D1849)),MID($D1849,FIND(" ",$D1849)+1,1),"")&amp;IF(ISNUMBER(FIND(" ",$D1849,FIND(" ",$D1849)+1)),MID($D1849,FIND(" ",$D1849,FIND(" ",$D1849)+1)+1,1),"")),".0",$E1849), " ")</f>
        <v xml:space="preserve"> </v>
      </c>
      <c r="G1849" s="144"/>
      <c r="H1849" s="144"/>
      <c r="I1849" s="144"/>
      <c r="J1849" s="144"/>
      <c r="K1849" s="144"/>
      <c r="L1849" s="149" t="str" cm="1">
        <f t="array" ref="L1849">_xlfn.IFNA(
_xlfn.IFS(
AND($F1849=" ",$G1849=" ",$H1849=" "),"Please update all three: Surveyor Room Reference, Establishment Room Reference and Establishment Room Name",
AND(OR($I1849="General",$I1849="Open plan/ semi-open general",$I1849="Fitted",$I1849="Light practical (science)",$I1849="Light practical (other)",$I1849="Heavy practical (workshops)",$I1849="Heavy practical (clean)",$I1849="Large",$I1849="Storage"),$J1849=0,$K1849=0),"Please update Net Area or Non-net Area",
AND($B1849&lt;&gt;"OUT",$J1849=0,$I1849&lt;&gt;"Non-net",$M1849="85% Circulation"),"Net area not recorded for spaces with 85% circulation unusable type",
AND(OR($I1849="General",$I1849="Open plan/ semi-open general",$I1849="Fitted",$I1849="Light practical (science)",$I1849="Light practical (other)",$I1849="Heavy practical (workshops)",$I1849="Heavy practical (clean)",$I1849="Large",$I1849="Storage"),OR($J1849=0,ISBLANK($J1849))),"Net area not recorded in net spaces",
AND(OR($I1849="Non-net",$I1849="Outdoor space"),$J1849&gt;0),"Net Area Recorded in Non-net space",
AND($I1849="General",$J1849&gt;90),"This general space is over 90m2, please ensure that this space is entered as separate spaces if it usually used as separate spaces",
AND($I1849="Open plan/ semi-open general",$J1849&lt;27),"Open plan general space under 27m2",
AND(OR($K1849=0,ISBLANK($K1849)), $I1849="Non-net"),"Non-net area not recorded in non-net space"
),
" ")</f>
        <v xml:space="preserve"> </v>
      </c>
      <c r="M1849" s="144"/>
      <c r="N1849" s="144"/>
      <c r="O1849" s="144"/>
      <c r="P1849" s="144"/>
      <c r="Q1849" s="144"/>
      <c r="R1849" s="171"/>
      <c r="S1849" s="147">
        <f>NCA_Calculations!$P$1861</f>
        <v>0</v>
      </c>
      <c r="T1849" s="147">
        <f>NCA_Calculations!$Q$1861</f>
        <v>0</v>
      </c>
      <c r="U1849" s="144"/>
      <c r="V1849" s="144"/>
      <c r="W1849" s="149" t="str" cm="1">
        <f t="array" ref="W1849">_xlfn.IFNA(
_xlfn.IFS(
ISBLANK($U1849),"Missing space use.",
AND('Establishment details'!$C$14="Secondary",$V1849="Classbase"),"Invalid Status type",
AND(OR( $V1849="Classbase", $V1849="Teaching", $V1849="Early years",$V1849="SEND resourced"), NOT(ISBLANK($M1849))),"Space with status type and unusable type.",
AND($V1849= "Classbase",'Establishment details'!$C$22&gt;=10), "Classbase status is only valid in schools with a primary element.",
AND($I1849= "Large",$N1849 &gt; 3.5), "Large rooms with less than 3.5m height.",
AND(OR($V1849="Light practical (science)",$V1849="Light practical (science)",$V1849="Heavy practical (workshops)", $V1849="Heavy practical (clean)"), OR($O1849=0,ISBLANK($O1849))),"Missing sinks count for light and heavy practical spaces.",
AND($M1849 = "Other",ISBLANK($R1849)), "Invalid unusable type / missing note for other unusable type."
),
" ")</f>
        <v>Missing space use.</v>
      </c>
    </row>
    <row r="1850" spans="2:23" ht="15.75" x14ac:dyDescent="0.25">
      <c r="B1850" s="143"/>
      <c r="C1850" s="144"/>
      <c r="D1850" s="144"/>
      <c r="E1850" s="144"/>
      <c r="F1850" s="147" t="str" cm="1">
        <f t="array" ref="F1850">_xlfn.IFNA(CONCATENATE(_xlfn.IFS($D1850="Mezzanine",LEFT($D1850,1), $D1850="Ground Floor",LEFT($D1850,1),$D1850="Basment ",LEFT($D1850,1), $D1850="1st Floor", "0"&amp;LEFT($D1850,1), $D1850="2nd Floor", "0"&amp;LEFT($D1850,1), $D1850="3rd Floor", "0"&amp;LEFT($D1850,1), $D1850="4th Floor", "0"&amp;LEFT($D1850,1), $D1850="5th Floor", "0"&amp;LEFT($D1850,1), $D1850="6th Floor", "0"&amp;LEFT($D1850,1),$D1850="7th Floor", "0"&amp;LEFT($D1850,1),$D1850="8th Floor", "0"&amp;LEFT($D1850,1),$D1850="9th Floor", "0"&amp;LEFT($D1850,1),$D1850="10th Floor", LEFT($D1850,2),$D1850="11th Floor", LEFT($D1850,2),$D1850="12th Floor", LEFT($D1850,2),$D1850="13th Floor", LEFT($D1850,2), $D1850="Lower Ground", LEFT($D1850)&amp;IF(ISNUMBER(FIND(" ",$D1850)),MID($D1850,FIND(" ",$D1850)+1,1),"")&amp;IF(ISNUMBER(FIND(" ",$D1850,FIND(" ",$D1850)+1)),MID($D1850,FIND(" ",$D1850,FIND(" ",$D1850)+1)+1,1),""),$D1850="Upper Ground", LEFT($D1850)&amp;IF(ISNUMBER(FIND(" ",$D1850)),MID($D1850,FIND(" ",$D1850)+1,1),"")&amp;IF(ISNUMBER(FIND(" ",$D1850,FIND(" ",$D1850)+1)),MID($D1850,FIND(" ",$D1850,FIND(" ",$D1850)+1)+1,1),"")),".0",$E1850), " ")</f>
        <v xml:space="preserve"> </v>
      </c>
      <c r="G1850" s="144"/>
      <c r="H1850" s="144"/>
      <c r="I1850" s="144"/>
      <c r="J1850" s="144"/>
      <c r="K1850" s="144"/>
      <c r="L1850" s="149" t="str" cm="1">
        <f t="array" ref="L1850">_xlfn.IFNA(
_xlfn.IFS(
AND($F1850=" ",$G1850=" ",$H1850=" "),"Please update all three: Surveyor Room Reference, Establishment Room Reference and Establishment Room Name",
AND(OR($I1850="General",$I1850="Open plan/ semi-open general",$I1850="Fitted",$I1850="Light practical (science)",$I1850="Light practical (other)",$I1850="Heavy practical (workshops)",$I1850="Heavy practical (clean)",$I1850="Large",$I1850="Storage"),$J1850=0,$K1850=0),"Please update Net Area or Non-net Area",
AND($B1850&lt;&gt;"OUT",$J1850=0,$I1850&lt;&gt;"Non-net",$M1850="85% Circulation"),"Net area not recorded for spaces with 85% circulation unusable type",
AND(OR($I1850="General",$I1850="Open plan/ semi-open general",$I1850="Fitted",$I1850="Light practical (science)",$I1850="Light practical (other)",$I1850="Heavy practical (workshops)",$I1850="Heavy practical (clean)",$I1850="Large",$I1850="Storage"),OR($J1850=0,ISBLANK($J1850))),"Net area not recorded in net spaces",
AND(OR($I1850="Non-net",$I1850="Outdoor space"),$J1850&gt;0),"Net Area Recorded in Non-net space",
AND($I1850="General",$J1850&gt;90),"This general space is over 90m2, please ensure that this space is entered as separate spaces if it usually used as separate spaces",
AND($I1850="Open plan/ semi-open general",$J1850&lt;27),"Open plan general space under 27m2",
AND(OR($K1850=0,ISBLANK($K1850)), $I1850="Non-net"),"Non-net area not recorded in non-net space"
),
" ")</f>
        <v xml:space="preserve"> </v>
      </c>
      <c r="M1850" s="144"/>
      <c r="N1850" s="144"/>
      <c r="O1850" s="144"/>
      <c r="P1850" s="144"/>
      <c r="Q1850" s="144"/>
      <c r="R1850" s="171"/>
      <c r="S1850" s="147">
        <f>NCA_Calculations!$P$1862</f>
        <v>0</v>
      </c>
      <c r="T1850" s="147">
        <f>NCA_Calculations!$Q$1862</f>
        <v>0</v>
      </c>
      <c r="U1850" s="144"/>
      <c r="V1850" s="144"/>
      <c r="W1850" s="149" t="str" cm="1">
        <f t="array" ref="W1850">_xlfn.IFNA(
_xlfn.IFS(
ISBLANK($U1850),"Missing space use.",
AND('Establishment details'!$C$14="Secondary",$V1850="Classbase"),"Invalid Status type",
AND(OR( $V1850="Classbase", $V1850="Teaching", $V1850="Early years",$V1850="SEND resourced"), NOT(ISBLANK($M1850))),"Space with status type and unusable type.",
AND($V1850= "Classbase",'Establishment details'!$C$22&gt;=10), "Classbase status is only valid in schools with a primary element.",
AND($I1850= "Large",$N1850 &gt; 3.5), "Large rooms with less than 3.5m height.",
AND(OR($V1850="Light practical (science)",$V1850="Light practical (science)",$V1850="Heavy practical (workshops)", $V1850="Heavy practical (clean)"), OR($O1850=0,ISBLANK($O1850))),"Missing sinks count for light and heavy practical spaces.",
AND($M1850 = "Other",ISBLANK($R1850)), "Invalid unusable type / missing note for other unusable type."
),
" ")</f>
        <v>Missing space use.</v>
      </c>
    </row>
    <row r="1851" spans="2:23" ht="15.75" x14ac:dyDescent="0.25">
      <c r="B1851" s="143"/>
      <c r="C1851" s="144"/>
      <c r="D1851" s="144"/>
      <c r="E1851" s="144"/>
      <c r="F1851" s="147" t="str" cm="1">
        <f t="array" ref="F1851">_xlfn.IFNA(CONCATENATE(_xlfn.IFS($D1851="Mezzanine",LEFT($D1851,1), $D1851="Ground Floor",LEFT($D1851,1),$D1851="Basment ",LEFT($D1851,1), $D1851="1st Floor", "0"&amp;LEFT($D1851,1), $D1851="2nd Floor", "0"&amp;LEFT($D1851,1), $D1851="3rd Floor", "0"&amp;LEFT($D1851,1), $D1851="4th Floor", "0"&amp;LEFT($D1851,1), $D1851="5th Floor", "0"&amp;LEFT($D1851,1), $D1851="6th Floor", "0"&amp;LEFT($D1851,1),$D1851="7th Floor", "0"&amp;LEFT($D1851,1),$D1851="8th Floor", "0"&amp;LEFT($D1851,1),$D1851="9th Floor", "0"&amp;LEFT($D1851,1),$D1851="10th Floor", LEFT($D1851,2),$D1851="11th Floor", LEFT($D1851,2),$D1851="12th Floor", LEFT($D1851,2),$D1851="13th Floor", LEFT($D1851,2), $D1851="Lower Ground", LEFT($D1851)&amp;IF(ISNUMBER(FIND(" ",$D1851)),MID($D1851,FIND(" ",$D1851)+1,1),"")&amp;IF(ISNUMBER(FIND(" ",$D1851,FIND(" ",$D1851)+1)),MID($D1851,FIND(" ",$D1851,FIND(" ",$D1851)+1)+1,1),""),$D1851="Upper Ground", LEFT($D1851)&amp;IF(ISNUMBER(FIND(" ",$D1851)),MID($D1851,FIND(" ",$D1851)+1,1),"")&amp;IF(ISNUMBER(FIND(" ",$D1851,FIND(" ",$D1851)+1)),MID($D1851,FIND(" ",$D1851,FIND(" ",$D1851)+1)+1,1),"")),".0",$E1851), " ")</f>
        <v xml:space="preserve"> </v>
      </c>
      <c r="G1851" s="144"/>
      <c r="H1851" s="144"/>
      <c r="I1851" s="144"/>
      <c r="J1851" s="144"/>
      <c r="K1851" s="144"/>
      <c r="L1851" s="149" t="str" cm="1">
        <f t="array" ref="L1851">_xlfn.IFNA(
_xlfn.IFS(
AND($F1851=" ",$G1851=" ",$H1851=" "),"Please update all three: Surveyor Room Reference, Establishment Room Reference and Establishment Room Name",
AND(OR($I1851="General",$I1851="Open plan/ semi-open general",$I1851="Fitted",$I1851="Light practical (science)",$I1851="Light practical (other)",$I1851="Heavy practical (workshops)",$I1851="Heavy practical (clean)",$I1851="Large",$I1851="Storage"),$J1851=0,$K1851=0),"Please update Net Area or Non-net Area",
AND($B1851&lt;&gt;"OUT",$J1851=0,$I1851&lt;&gt;"Non-net",$M1851="85% Circulation"),"Net area not recorded for spaces with 85% circulation unusable type",
AND(OR($I1851="General",$I1851="Open plan/ semi-open general",$I1851="Fitted",$I1851="Light practical (science)",$I1851="Light practical (other)",$I1851="Heavy practical (workshops)",$I1851="Heavy practical (clean)",$I1851="Large",$I1851="Storage"),OR($J1851=0,ISBLANK($J1851))),"Net area not recorded in net spaces",
AND(OR($I1851="Non-net",$I1851="Outdoor space"),$J1851&gt;0),"Net Area Recorded in Non-net space",
AND($I1851="General",$J1851&gt;90),"This general space is over 90m2, please ensure that this space is entered as separate spaces if it usually used as separate spaces",
AND($I1851="Open plan/ semi-open general",$J1851&lt;27),"Open plan general space under 27m2",
AND(OR($K1851=0,ISBLANK($K1851)), $I1851="Non-net"),"Non-net area not recorded in non-net space"
),
" ")</f>
        <v xml:space="preserve"> </v>
      </c>
      <c r="M1851" s="144"/>
      <c r="N1851" s="144"/>
      <c r="O1851" s="144"/>
      <c r="P1851" s="144"/>
      <c r="Q1851" s="144"/>
      <c r="R1851" s="171"/>
      <c r="S1851" s="147">
        <f>NCA_Calculations!$P$1863</f>
        <v>0</v>
      </c>
      <c r="T1851" s="147">
        <f>NCA_Calculations!$Q$1863</f>
        <v>0</v>
      </c>
      <c r="U1851" s="144"/>
      <c r="V1851" s="144"/>
      <c r="W1851" s="149" t="str" cm="1">
        <f t="array" ref="W1851">_xlfn.IFNA(
_xlfn.IFS(
ISBLANK($U1851),"Missing space use.",
AND('Establishment details'!$C$14="Secondary",$V1851="Classbase"),"Invalid Status type",
AND(OR( $V1851="Classbase", $V1851="Teaching", $V1851="Early years",$V1851="SEND resourced"), NOT(ISBLANK($M1851))),"Space with status type and unusable type.",
AND($V1851= "Classbase",'Establishment details'!$C$22&gt;=10), "Classbase status is only valid in schools with a primary element.",
AND($I1851= "Large",$N1851 &gt; 3.5), "Large rooms with less than 3.5m height.",
AND(OR($V1851="Light practical (science)",$V1851="Light practical (science)",$V1851="Heavy practical (workshops)", $V1851="Heavy practical (clean)"), OR($O1851=0,ISBLANK($O1851))),"Missing sinks count for light and heavy practical spaces.",
AND($M1851 = "Other",ISBLANK($R1851)), "Invalid unusable type / missing note for other unusable type."
),
" ")</f>
        <v>Missing space use.</v>
      </c>
    </row>
    <row r="1852" spans="2:23" ht="15.75" x14ac:dyDescent="0.25">
      <c r="B1852" s="143"/>
      <c r="C1852" s="144"/>
      <c r="D1852" s="144"/>
      <c r="E1852" s="144"/>
      <c r="F1852" s="147" t="str" cm="1">
        <f t="array" ref="F1852">_xlfn.IFNA(CONCATENATE(_xlfn.IFS($D1852="Mezzanine",LEFT($D1852,1), $D1852="Ground Floor",LEFT($D1852,1),$D1852="Basment ",LEFT($D1852,1), $D1852="1st Floor", "0"&amp;LEFT($D1852,1), $D1852="2nd Floor", "0"&amp;LEFT($D1852,1), $D1852="3rd Floor", "0"&amp;LEFT($D1852,1), $D1852="4th Floor", "0"&amp;LEFT($D1852,1), $D1852="5th Floor", "0"&amp;LEFT($D1852,1), $D1852="6th Floor", "0"&amp;LEFT($D1852,1),$D1852="7th Floor", "0"&amp;LEFT($D1852,1),$D1852="8th Floor", "0"&amp;LEFT($D1852,1),$D1852="9th Floor", "0"&amp;LEFT($D1852,1),$D1852="10th Floor", LEFT($D1852,2),$D1852="11th Floor", LEFT($D1852,2),$D1852="12th Floor", LEFT($D1852,2),$D1852="13th Floor", LEFT($D1852,2), $D1852="Lower Ground", LEFT($D1852)&amp;IF(ISNUMBER(FIND(" ",$D1852)),MID($D1852,FIND(" ",$D1852)+1,1),"")&amp;IF(ISNUMBER(FIND(" ",$D1852,FIND(" ",$D1852)+1)),MID($D1852,FIND(" ",$D1852,FIND(" ",$D1852)+1)+1,1),""),$D1852="Upper Ground", LEFT($D1852)&amp;IF(ISNUMBER(FIND(" ",$D1852)),MID($D1852,FIND(" ",$D1852)+1,1),"")&amp;IF(ISNUMBER(FIND(" ",$D1852,FIND(" ",$D1852)+1)),MID($D1852,FIND(" ",$D1852,FIND(" ",$D1852)+1)+1,1),"")),".0",$E1852), " ")</f>
        <v xml:space="preserve"> </v>
      </c>
      <c r="G1852" s="144"/>
      <c r="H1852" s="144"/>
      <c r="I1852" s="144"/>
      <c r="J1852" s="144"/>
      <c r="K1852" s="144"/>
      <c r="L1852" s="149" t="str" cm="1">
        <f t="array" ref="L1852">_xlfn.IFNA(
_xlfn.IFS(
AND($F1852=" ",$G1852=" ",$H1852=" "),"Please update all three: Surveyor Room Reference, Establishment Room Reference and Establishment Room Name",
AND(OR($I1852="General",$I1852="Open plan/ semi-open general",$I1852="Fitted",$I1852="Light practical (science)",$I1852="Light practical (other)",$I1852="Heavy practical (workshops)",$I1852="Heavy practical (clean)",$I1852="Large",$I1852="Storage"),$J1852=0,$K1852=0),"Please update Net Area or Non-net Area",
AND($B1852&lt;&gt;"OUT",$J1852=0,$I1852&lt;&gt;"Non-net",$M1852="85% Circulation"),"Net area not recorded for spaces with 85% circulation unusable type",
AND(OR($I1852="General",$I1852="Open plan/ semi-open general",$I1852="Fitted",$I1852="Light practical (science)",$I1852="Light practical (other)",$I1852="Heavy practical (workshops)",$I1852="Heavy practical (clean)",$I1852="Large",$I1852="Storage"),OR($J1852=0,ISBLANK($J1852))),"Net area not recorded in net spaces",
AND(OR($I1852="Non-net",$I1852="Outdoor space"),$J1852&gt;0),"Net Area Recorded in Non-net space",
AND($I1852="General",$J1852&gt;90),"This general space is over 90m2, please ensure that this space is entered as separate spaces if it usually used as separate spaces",
AND($I1852="Open plan/ semi-open general",$J1852&lt;27),"Open plan general space under 27m2",
AND(OR($K1852=0,ISBLANK($K1852)), $I1852="Non-net"),"Non-net area not recorded in non-net space"
),
" ")</f>
        <v xml:space="preserve"> </v>
      </c>
      <c r="M1852" s="144"/>
      <c r="N1852" s="144"/>
      <c r="O1852" s="144"/>
      <c r="P1852" s="144"/>
      <c r="Q1852" s="144"/>
      <c r="R1852" s="171"/>
      <c r="S1852" s="147">
        <f>NCA_Calculations!$P$1864</f>
        <v>0</v>
      </c>
      <c r="T1852" s="147">
        <f>NCA_Calculations!$Q$1864</f>
        <v>0</v>
      </c>
      <c r="U1852" s="144"/>
      <c r="V1852" s="144"/>
      <c r="W1852" s="149" t="str" cm="1">
        <f t="array" ref="W1852">_xlfn.IFNA(
_xlfn.IFS(
ISBLANK($U1852),"Missing space use.",
AND('Establishment details'!$C$14="Secondary",$V1852="Classbase"),"Invalid Status type",
AND(OR( $V1852="Classbase", $V1852="Teaching", $V1852="Early years",$V1852="SEND resourced"), NOT(ISBLANK($M1852))),"Space with status type and unusable type.",
AND($V1852= "Classbase",'Establishment details'!$C$22&gt;=10), "Classbase status is only valid in schools with a primary element.",
AND($I1852= "Large",$N1852 &gt; 3.5), "Large rooms with less than 3.5m height.",
AND(OR($V1852="Light practical (science)",$V1852="Light practical (science)",$V1852="Heavy practical (workshops)", $V1852="Heavy practical (clean)"), OR($O1852=0,ISBLANK($O1852))),"Missing sinks count for light and heavy practical spaces.",
AND($M1852 = "Other",ISBLANK($R1852)), "Invalid unusable type / missing note for other unusable type."
),
" ")</f>
        <v>Missing space use.</v>
      </c>
    </row>
    <row r="1853" spans="2:23" ht="15.75" x14ac:dyDescent="0.25">
      <c r="B1853" s="143"/>
      <c r="C1853" s="144"/>
      <c r="D1853" s="144"/>
      <c r="E1853" s="144"/>
      <c r="F1853" s="147" t="str" cm="1">
        <f t="array" ref="F1853">_xlfn.IFNA(CONCATENATE(_xlfn.IFS($D1853="Mezzanine",LEFT($D1853,1), $D1853="Ground Floor",LEFT($D1853,1),$D1853="Basment ",LEFT($D1853,1), $D1853="1st Floor", "0"&amp;LEFT($D1853,1), $D1853="2nd Floor", "0"&amp;LEFT($D1853,1), $D1853="3rd Floor", "0"&amp;LEFT($D1853,1), $D1853="4th Floor", "0"&amp;LEFT($D1853,1), $D1853="5th Floor", "0"&amp;LEFT($D1853,1), $D1853="6th Floor", "0"&amp;LEFT($D1853,1),$D1853="7th Floor", "0"&amp;LEFT($D1853,1),$D1853="8th Floor", "0"&amp;LEFT($D1853,1),$D1853="9th Floor", "0"&amp;LEFT($D1853,1),$D1853="10th Floor", LEFT($D1853,2),$D1853="11th Floor", LEFT($D1853,2),$D1853="12th Floor", LEFT($D1853,2),$D1853="13th Floor", LEFT($D1853,2), $D1853="Lower Ground", LEFT($D1853)&amp;IF(ISNUMBER(FIND(" ",$D1853)),MID($D1853,FIND(" ",$D1853)+1,1),"")&amp;IF(ISNUMBER(FIND(" ",$D1853,FIND(" ",$D1853)+1)),MID($D1853,FIND(" ",$D1853,FIND(" ",$D1853)+1)+1,1),""),$D1853="Upper Ground", LEFT($D1853)&amp;IF(ISNUMBER(FIND(" ",$D1853)),MID($D1853,FIND(" ",$D1853)+1,1),"")&amp;IF(ISNUMBER(FIND(" ",$D1853,FIND(" ",$D1853)+1)),MID($D1853,FIND(" ",$D1853,FIND(" ",$D1853)+1)+1,1),"")),".0",$E1853), " ")</f>
        <v xml:space="preserve"> </v>
      </c>
      <c r="G1853" s="144"/>
      <c r="H1853" s="144"/>
      <c r="I1853" s="144"/>
      <c r="J1853" s="144"/>
      <c r="K1853" s="144"/>
      <c r="L1853" s="149" t="str" cm="1">
        <f t="array" ref="L1853">_xlfn.IFNA(
_xlfn.IFS(
AND($F1853=" ",$G1853=" ",$H1853=" "),"Please update all three: Surveyor Room Reference, Establishment Room Reference and Establishment Room Name",
AND(OR($I1853="General",$I1853="Open plan/ semi-open general",$I1853="Fitted",$I1853="Light practical (science)",$I1853="Light practical (other)",$I1853="Heavy practical (workshops)",$I1853="Heavy practical (clean)",$I1853="Large",$I1853="Storage"),$J1853=0,$K1853=0),"Please update Net Area or Non-net Area",
AND($B1853&lt;&gt;"OUT",$J1853=0,$I1853&lt;&gt;"Non-net",$M1853="85% Circulation"),"Net area not recorded for spaces with 85% circulation unusable type",
AND(OR($I1853="General",$I1853="Open plan/ semi-open general",$I1853="Fitted",$I1853="Light practical (science)",$I1853="Light practical (other)",$I1853="Heavy practical (workshops)",$I1853="Heavy practical (clean)",$I1853="Large",$I1853="Storage"),OR($J1853=0,ISBLANK($J1853))),"Net area not recorded in net spaces",
AND(OR($I1853="Non-net",$I1853="Outdoor space"),$J1853&gt;0),"Net Area Recorded in Non-net space",
AND($I1853="General",$J1853&gt;90),"This general space is over 90m2, please ensure that this space is entered as separate spaces if it usually used as separate spaces",
AND($I1853="Open plan/ semi-open general",$J1853&lt;27),"Open plan general space under 27m2",
AND(OR($K1853=0,ISBLANK($K1853)), $I1853="Non-net"),"Non-net area not recorded in non-net space"
),
" ")</f>
        <v xml:space="preserve"> </v>
      </c>
      <c r="M1853" s="144"/>
      <c r="N1853" s="144"/>
      <c r="O1853" s="144"/>
      <c r="P1853" s="144"/>
      <c r="Q1853" s="144"/>
      <c r="R1853" s="171"/>
      <c r="S1853" s="147">
        <f>NCA_Calculations!$P$1865</f>
        <v>0</v>
      </c>
      <c r="T1853" s="147">
        <f>NCA_Calculations!$Q$1865</f>
        <v>0</v>
      </c>
      <c r="U1853" s="144"/>
      <c r="V1853" s="144"/>
      <c r="W1853" s="149" t="str" cm="1">
        <f t="array" ref="W1853">_xlfn.IFNA(
_xlfn.IFS(
ISBLANK($U1853),"Missing space use.",
AND('Establishment details'!$C$14="Secondary",$V1853="Classbase"),"Invalid Status type",
AND(OR( $V1853="Classbase", $V1853="Teaching", $V1853="Early years",$V1853="SEND resourced"), NOT(ISBLANK($M1853))),"Space with status type and unusable type.",
AND($V1853= "Classbase",'Establishment details'!$C$22&gt;=10), "Classbase status is only valid in schools with a primary element.",
AND($I1853= "Large",$N1853 &gt; 3.5), "Large rooms with less than 3.5m height.",
AND(OR($V1853="Light practical (science)",$V1853="Light practical (science)",$V1853="Heavy practical (workshops)", $V1853="Heavy practical (clean)"), OR($O1853=0,ISBLANK($O1853))),"Missing sinks count for light and heavy practical spaces.",
AND($M1853 = "Other",ISBLANK($R1853)), "Invalid unusable type / missing note for other unusable type."
),
" ")</f>
        <v>Missing space use.</v>
      </c>
    </row>
    <row r="1854" spans="2:23" ht="15.75" x14ac:dyDescent="0.25">
      <c r="B1854" s="143"/>
      <c r="C1854" s="144"/>
      <c r="D1854" s="144"/>
      <c r="E1854" s="144"/>
      <c r="F1854" s="147" t="str" cm="1">
        <f t="array" ref="F1854">_xlfn.IFNA(CONCATENATE(_xlfn.IFS($D1854="Mezzanine",LEFT($D1854,1), $D1854="Ground Floor",LEFT($D1854,1),$D1854="Basment ",LEFT($D1854,1), $D1854="1st Floor", "0"&amp;LEFT($D1854,1), $D1854="2nd Floor", "0"&amp;LEFT($D1854,1), $D1854="3rd Floor", "0"&amp;LEFT($D1854,1), $D1854="4th Floor", "0"&amp;LEFT($D1854,1), $D1854="5th Floor", "0"&amp;LEFT($D1854,1), $D1854="6th Floor", "0"&amp;LEFT($D1854,1),$D1854="7th Floor", "0"&amp;LEFT($D1854,1),$D1854="8th Floor", "0"&amp;LEFT($D1854,1),$D1854="9th Floor", "0"&amp;LEFT($D1854,1),$D1854="10th Floor", LEFT($D1854,2),$D1854="11th Floor", LEFT($D1854,2),$D1854="12th Floor", LEFT($D1854,2),$D1854="13th Floor", LEFT($D1854,2), $D1854="Lower Ground", LEFT($D1854)&amp;IF(ISNUMBER(FIND(" ",$D1854)),MID($D1854,FIND(" ",$D1854)+1,1),"")&amp;IF(ISNUMBER(FIND(" ",$D1854,FIND(" ",$D1854)+1)),MID($D1854,FIND(" ",$D1854,FIND(" ",$D1854)+1)+1,1),""),$D1854="Upper Ground", LEFT($D1854)&amp;IF(ISNUMBER(FIND(" ",$D1854)),MID($D1854,FIND(" ",$D1854)+1,1),"")&amp;IF(ISNUMBER(FIND(" ",$D1854,FIND(" ",$D1854)+1)),MID($D1854,FIND(" ",$D1854,FIND(" ",$D1854)+1)+1,1),"")),".0",$E1854), " ")</f>
        <v xml:space="preserve"> </v>
      </c>
      <c r="G1854" s="144"/>
      <c r="H1854" s="144"/>
      <c r="I1854" s="144"/>
      <c r="J1854" s="144"/>
      <c r="K1854" s="144"/>
      <c r="L1854" s="149" t="str" cm="1">
        <f t="array" ref="L1854">_xlfn.IFNA(
_xlfn.IFS(
AND($F1854=" ",$G1854=" ",$H1854=" "),"Please update all three: Surveyor Room Reference, Establishment Room Reference and Establishment Room Name",
AND(OR($I1854="General",$I1854="Open plan/ semi-open general",$I1854="Fitted",$I1854="Light practical (science)",$I1854="Light practical (other)",$I1854="Heavy practical (workshops)",$I1854="Heavy practical (clean)",$I1854="Large",$I1854="Storage"),$J1854=0,$K1854=0),"Please update Net Area or Non-net Area",
AND($B1854&lt;&gt;"OUT",$J1854=0,$I1854&lt;&gt;"Non-net",$M1854="85% Circulation"),"Net area not recorded for spaces with 85% circulation unusable type",
AND(OR($I1854="General",$I1854="Open plan/ semi-open general",$I1854="Fitted",$I1854="Light practical (science)",$I1854="Light practical (other)",$I1854="Heavy practical (workshops)",$I1854="Heavy practical (clean)",$I1854="Large",$I1854="Storage"),OR($J1854=0,ISBLANK($J1854))),"Net area not recorded in net spaces",
AND(OR($I1854="Non-net",$I1854="Outdoor space"),$J1854&gt;0),"Net Area Recorded in Non-net space",
AND($I1854="General",$J1854&gt;90),"This general space is over 90m2, please ensure that this space is entered as separate spaces if it usually used as separate spaces",
AND($I1854="Open plan/ semi-open general",$J1854&lt;27),"Open plan general space under 27m2",
AND(OR($K1854=0,ISBLANK($K1854)), $I1854="Non-net"),"Non-net area not recorded in non-net space"
),
" ")</f>
        <v xml:space="preserve"> </v>
      </c>
      <c r="M1854" s="144"/>
      <c r="N1854" s="144"/>
      <c r="O1854" s="144"/>
      <c r="P1854" s="144"/>
      <c r="Q1854" s="144"/>
      <c r="R1854" s="171"/>
      <c r="S1854" s="147">
        <f>NCA_Calculations!$P$1866</f>
        <v>0</v>
      </c>
      <c r="T1854" s="147">
        <f>NCA_Calculations!$Q$1866</f>
        <v>0</v>
      </c>
      <c r="U1854" s="144"/>
      <c r="V1854" s="144"/>
      <c r="W1854" s="149" t="str" cm="1">
        <f t="array" ref="W1854">_xlfn.IFNA(
_xlfn.IFS(
ISBLANK($U1854),"Missing space use.",
AND('Establishment details'!$C$14="Secondary",$V1854="Classbase"),"Invalid Status type",
AND(OR( $V1854="Classbase", $V1854="Teaching", $V1854="Early years",$V1854="SEND resourced"), NOT(ISBLANK($M1854))),"Space with status type and unusable type.",
AND($V1854= "Classbase",'Establishment details'!$C$22&gt;=10), "Classbase status is only valid in schools with a primary element.",
AND($I1854= "Large",$N1854 &gt; 3.5), "Large rooms with less than 3.5m height.",
AND(OR($V1854="Light practical (science)",$V1854="Light practical (science)",$V1854="Heavy practical (workshops)", $V1854="Heavy practical (clean)"), OR($O1854=0,ISBLANK($O1854))),"Missing sinks count for light and heavy practical spaces.",
AND($M1854 = "Other",ISBLANK($R1854)), "Invalid unusable type / missing note for other unusable type."
),
" ")</f>
        <v>Missing space use.</v>
      </c>
    </row>
    <row r="1855" spans="2:23" ht="15.75" x14ac:dyDescent="0.25">
      <c r="B1855" s="143"/>
      <c r="C1855" s="144"/>
      <c r="D1855" s="144"/>
      <c r="E1855" s="144"/>
      <c r="F1855" s="147" t="str" cm="1">
        <f t="array" ref="F1855">_xlfn.IFNA(CONCATENATE(_xlfn.IFS($D1855="Mezzanine",LEFT($D1855,1), $D1855="Ground Floor",LEFT($D1855,1),$D1855="Basment ",LEFT($D1855,1), $D1855="1st Floor", "0"&amp;LEFT($D1855,1), $D1855="2nd Floor", "0"&amp;LEFT($D1855,1), $D1855="3rd Floor", "0"&amp;LEFT($D1855,1), $D1855="4th Floor", "0"&amp;LEFT($D1855,1), $D1855="5th Floor", "0"&amp;LEFT($D1855,1), $D1855="6th Floor", "0"&amp;LEFT($D1855,1),$D1855="7th Floor", "0"&amp;LEFT($D1855,1),$D1855="8th Floor", "0"&amp;LEFT($D1855,1),$D1855="9th Floor", "0"&amp;LEFT($D1855,1),$D1855="10th Floor", LEFT($D1855,2),$D1855="11th Floor", LEFT($D1855,2),$D1855="12th Floor", LEFT($D1855,2),$D1855="13th Floor", LEFT($D1855,2), $D1855="Lower Ground", LEFT($D1855)&amp;IF(ISNUMBER(FIND(" ",$D1855)),MID($D1855,FIND(" ",$D1855)+1,1),"")&amp;IF(ISNUMBER(FIND(" ",$D1855,FIND(" ",$D1855)+1)),MID($D1855,FIND(" ",$D1855,FIND(" ",$D1855)+1)+1,1),""),$D1855="Upper Ground", LEFT($D1855)&amp;IF(ISNUMBER(FIND(" ",$D1855)),MID($D1855,FIND(" ",$D1855)+1,1),"")&amp;IF(ISNUMBER(FIND(" ",$D1855,FIND(" ",$D1855)+1)),MID($D1855,FIND(" ",$D1855,FIND(" ",$D1855)+1)+1,1),"")),".0",$E1855), " ")</f>
        <v xml:space="preserve"> </v>
      </c>
      <c r="G1855" s="144"/>
      <c r="H1855" s="144"/>
      <c r="I1855" s="144"/>
      <c r="J1855" s="144"/>
      <c r="K1855" s="144"/>
      <c r="L1855" s="149" t="str" cm="1">
        <f t="array" ref="L1855">_xlfn.IFNA(
_xlfn.IFS(
AND($F1855=" ",$G1855=" ",$H1855=" "),"Please update all three: Surveyor Room Reference, Establishment Room Reference and Establishment Room Name",
AND(OR($I1855="General",$I1855="Open plan/ semi-open general",$I1855="Fitted",$I1855="Light practical (science)",$I1855="Light practical (other)",$I1855="Heavy practical (workshops)",$I1855="Heavy practical (clean)",$I1855="Large",$I1855="Storage"),$J1855=0,$K1855=0),"Please update Net Area or Non-net Area",
AND($B1855&lt;&gt;"OUT",$J1855=0,$I1855&lt;&gt;"Non-net",$M1855="85% Circulation"),"Net area not recorded for spaces with 85% circulation unusable type",
AND(OR($I1855="General",$I1855="Open plan/ semi-open general",$I1855="Fitted",$I1855="Light practical (science)",$I1855="Light practical (other)",$I1855="Heavy practical (workshops)",$I1855="Heavy practical (clean)",$I1855="Large",$I1855="Storage"),OR($J1855=0,ISBLANK($J1855))),"Net area not recorded in net spaces",
AND(OR($I1855="Non-net",$I1855="Outdoor space"),$J1855&gt;0),"Net Area Recorded in Non-net space",
AND($I1855="General",$J1855&gt;90),"This general space is over 90m2, please ensure that this space is entered as separate spaces if it usually used as separate spaces",
AND($I1855="Open plan/ semi-open general",$J1855&lt;27),"Open plan general space under 27m2",
AND(OR($K1855=0,ISBLANK($K1855)), $I1855="Non-net"),"Non-net area not recorded in non-net space"
),
" ")</f>
        <v xml:space="preserve"> </v>
      </c>
      <c r="M1855" s="144"/>
      <c r="N1855" s="144"/>
      <c r="O1855" s="144"/>
      <c r="P1855" s="144"/>
      <c r="Q1855" s="144"/>
      <c r="R1855" s="171"/>
      <c r="S1855" s="147">
        <f>NCA_Calculations!$P$1867</f>
        <v>0</v>
      </c>
      <c r="T1855" s="147">
        <f>NCA_Calculations!$Q$1867</f>
        <v>0</v>
      </c>
      <c r="U1855" s="144"/>
      <c r="V1855" s="144"/>
      <c r="W1855" s="149" t="str" cm="1">
        <f t="array" ref="W1855">_xlfn.IFNA(
_xlfn.IFS(
ISBLANK($U1855),"Missing space use.",
AND('Establishment details'!$C$14="Secondary",$V1855="Classbase"),"Invalid Status type",
AND(OR( $V1855="Classbase", $V1855="Teaching", $V1855="Early years",$V1855="SEND resourced"), NOT(ISBLANK($M1855))),"Space with status type and unusable type.",
AND($V1855= "Classbase",'Establishment details'!$C$22&gt;=10), "Classbase status is only valid in schools with a primary element.",
AND($I1855= "Large",$N1855 &gt; 3.5), "Large rooms with less than 3.5m height.",
AND(OR($V1855="Light practical (science)",$V1855="Light practical (science)",$V1855="Heavy practical (workshops)", $V1855="Heavy practical (clean)"), OR($O1855=0,ISBLANK($O1855))),"Missing sinks count for light and heavy practical spaces.",
AND($M1855 = "Other",ISBLANK($R1855)), "Invalid unusable type / missing note for other unusable type."
),
" ")</f>
        <v>Missing space use.</v>
      </c>
    </row>
    <row r="1856" spans="2:23" ht="15.75" x14ac:dyDescent="0.25">
      <c r="B1856" s="143"/>
      <c r="C1856" s="144"/>
      <c r="D1856" s="144"/>
      <c r="E1856" s="144"/>
      <c r="F1856" s="147" t="str" cm="1">
        <f t="array" ref="F1856">_xlfn.IFNA(CONCATENATE(_xlfn.IFS($D1856="Mezzanine",LEFT($D1856,1), $D1856="Ground Floor",LEFT($D1856,1),$D1856="Basment ",LEFT($D1856,1), $D1856="1st Floor", "0"&amp;LEFT($D1856,1), $D1856="2nd Floor", "0"&amp;LEFT($D1856,1), $D1856="3rd Floor", "0"&amp;LEFT($D1856,1), $D1856="4th Floor", "0"&amp;LEFT($D1856,1), $D1856="5th Floor", "0"&amp;LEFT($D1856,1), $D1856="6th Floor", "0"&amp;LEFT($D1856,1),$D1856="7th Floor", "0"&amp;LEFT($D1856,1),$D1856="8th Floor", "0"&amp;LEFT($D1856,1),$D1856="9th Floor", "0"&amp;LEFT($D1856,1),$D1856="10th Floor", LEFT($D1856,2),$D1856="11th Floor", LEFT($D1856,2),$D1856="12th Floor", LEFT($D1856,2),$D1856="13th Floor", LEFT($D1856,2), $D1856="Lower Ground", LEFT($D1856)&amp;IF(ISNUMBER(FIND(" ",$D1856)),MID($D1856,FIND(" ",$D1856)+1,1),"")&amp;IF(ISNUMBER(FIND(" ",$D1856,FIND(" ",$D1856)+1)),MID($D1856,FIND(" ",$D1856,FIND(" ",$D1856)+1)+1,1),""),$D1856="Upper Ground", LEFT($D1856)&amp;IF(ISNUMBER(FIND(" ",$D1856)),MID($D1856,FIND(" ",$D1856)+1,1),"")&amp;IF(ISNUMBER(FIND(" ",$D1856,FIND(" ",$D1856)+1)),MID($D1856,FIND(" ",$D1856,FIND(" ",$D1856)+1)+1,1),"")),".0",$E1856), " ")</f>
        <v xml:space="preserve"> </v>
      </c>
      <c r="G1856" s="144"/>
      <c r="H1856" s="144"/>
      <c r="I1856" s="144"/>
      <c r="J1856" s="144"/>
      <c r="K1856" s="144"/>
      <c r="L1856" s="149" t="str" cm="1">
        <f t="array" ref="L1856">_xlfn.IFNA(
_xlfn.IFS(
AND($F1856=" ",$G1856=" ",$H1856=" "),"Please update all three: Surveyor Room Reference, Establishment Room Reference and Establishment Room Name",
AND(OR($I1856="General",$I1856="Open plan/ semi-open general",$I1856="Fitted",$I1856="Light practical (science)",$I1856="Light practical (other)",$I1856="Heavy practical (workshops)",$I1856="Heavy practical (clean)",$I1856="Large",$I1856="Storage"),$J1856=0,$K1856=0),"Please update Net Area or Non-net Area",
AND($B1856&lt;&gt;"OUT",$J1856=0,$I1856&lt;&gt;"Non-net",$M1856="85% Circulation"),"Net area not recorded for spaces with 85% circulation unusable type",
AND(OR($I1856="General",$I1856="Open plan/ semi-open general",$I1856="Fitted",$I1856="Light practical (science)",$I1856="Light practical (other)",$I1856="Heavy practical (workshops)",$I1856="Heavy practical (clean)",$I1856="Large",$I1856="Storage"),OR($J1856=0,ISBLANK($J1856))),"Net area not recorded in net spaces",
AND(OR($I1856="Non-net",$I1856="Outdoor space"),$J1856&gt;0),"Net Area Recorded in Non-net space",
AND($I1856="General",$J1856&gt;90),"This general space is over 90m2, please ensure that this space is entered as separate spaces if it usually used as separate spaces",
AND($I1856="Open plan/ semi-open general",$J1856&lt;27),"Open plan general space under 27m2",
AND(OR($K1856=0,ISBLANK($K1856)), $I1856="Non-net"),"Non-net area not recorded in non-net space"
),
" ")</f>
        <v xml:space="preserve"> </v>
      </c>
      <c r="M1856" s="144"/>
      <c r="N1856" s="144"/>
      <c r="O1856" s="144"/>
      <c r="P1856" s="144"/>
      <c r="Q1856" s="144"/>
      <c r="R1856" s="171"/>
      <c r="S1856" s="147">
        <f>NCA_Calculations!$P$1868</f>
        <v>0</v>
      </c>
      <c r="T1856" s="147">
        <f>NCA_Calculations!$Q$1868</f>
        <v>0</v>
      </c>
      <c r="U1856" s="144"/>
      <c r="V1856" s="144"/>
      <c r="W1856" s="149" t="str" cm="1">
        <f t="array" ref="W1856">_xlfn.IFNA(
_xlfn.IFS(
ISBLANK($U1856),"Missing space use.",
AND('Establishment details'!$C$14="Secondary",$V1856="Classbase"),"Invalid Status type",
AND(OR( $V1856="Classbase", $V1856="Teaching", $V1856="Early years",$V1856="SEND resourced"), NOT(ISBLANK($M1856))),"Space with status type and unusable type.",
AND($V1856= "Classbase",'Establishment details'!$C$22&gt;=10), "Classbase status is only valid in schools with a primary element.",
AND($I1856= "Large",$N1856 &gt; 3.5), "Large rooms with less than 3.5m height.",
AND(OR($V1856="Light practical (science)",$V1856="Light practical (science)",$V1856="Heavy practical (workshops)", $V1856="Heavy practical (clean)"), OR($O1856=0,ISBLANK($O1856))),"Missing sinks count for light and heavy practical spaces.",
AND($M1856 = "Other",ISBLANK($R1856)), "Invalid unusable type / missing note for other unusable type."
),
" ")</f>
        <v>Missing space use.</v>
      </c>
    </row>
    <row r="1857" spans="2:23" ht="15.75" x14ac:dyDescent="0.25">
      <c r="B1857" s="143"/>
      <c r="C1857" s="144"/>
      <c r="D1857" s="144"/>
      <c r="E1857" s="144"/>
      <c r="F1857" s="147" t="str" cm="1">
        <f t="array" ref="F1857">_xlfn.IFNA(CONCATENATE(_xlfn.IFS($D1857="Mezzanine",LEFT($D1857,1), $D1857="Ground Floor",LEFT($D1857,1),$D1857="Basment ",LEFT($D1857,1), $D1857="1st Floor", "0"&amp;LEFT($D1857,1), $D1857="2nd Floor", "0"&amp;LEFT($D1857,1), $D1857="3rd Floor", "0"&amp;LEFT($D1857,1), $D1857="4th Floor", "0"&amp;LEFT($D1857,1), $D1857="5th Floor", "0"&amp;LEFT($D1857,1), $D1857="6th Floor", "0"&amp;LEFT($D1857,1),$D1857="7th Floor", "0"&amp;LEFT($D1857,1),$D1857="8th Floor", "0"&amp;LEFT($D1857,1),$D1857="9th Floor", "0"&amp;LEFT($D1857,1),$D1857="10th Floor", LEFT($D1857,2),$D1857="11th Floor", LEFT($D1857,2),$D1857="12th Floor", LEFT($D1857,2),$D1857="13th Floor", LEFT($D1857,2), $D1857="Lower Ground", LEFT($D1857)&amp;IF(ISNUMBER(FIND(" ",$D1857)),MID($D1857,FIND(" ",$D1857)+1,1),"")&amp;IF(ISNUMBER(FIND(" ",$D1857,FIND(" ",$D1857)+1)),MID($D1857,FIND(" ",$D1857,FIND(" ",$D1857)+1)+1,1),""),$D1857="Upper Ground", LEFT($D1857)&amp;IF(ISNUMBER(FIND(" ",$D1857)),MID($D1857,FIND(" ",$D1857)+1,1),"")&amp;IF(ISNUMBER(FIND(" ",$D1857,FIND(" ",$D1857)+1)),MID($D1857,FIND(" ",$D1857,FIND(" ",$D1857)+1)+1,1),"")),".0",$E1857), " ")</f>
        <v xml:space="preserve"> </v>
      </c>
      <c r="G1857" s="144"/>
      <c r="H1857" s="144"/>
      <c r="I1857" s="144"/>
      <c r="J1857" s="144"/>
      <c r="K1857" s="144"/>
      <c r="L1857" s="149" t="str" cm="1">
        <f t="array" ref="L1857">_xlfn.IFNA(
_xlfn.IFS(
AND($F1857=" ",$G1857=" ",$H1857=" "),"Please update all three: Surveyor Room Reference, Establishment Room Reference and Establishment Room Name",
AND(OR($I1857="General",$I1857="Open plan/ semi-open general",$I1857="Fitted",$I1857="Light practical (science)",$I1857="Light practical (other)",$I1857="Heavy practical (workshops)",$I1857="Heavy practical (clean)",$I1857="Large",$I1857="Storage"),$J1857=0,$K1857=0),"Please update Net Area or Non-net Area",
AND($B1857&lt;&gt;"OUT",$J1857=0,$I1857&lt;&gt;"Non-net",$M1857="85% Circulation"),"Net area not recorded for spaces with 85% circulation unusable type",
AND(OR($I1857="General",$I1857="Open plan/ semi-open general",$I1857="Fitted",$I1857="Light practical (science)",$I1857="Light practical (other)",$I1857="Heavy practical (workshops)",$I1857="Heavy practical (clean)",$I1857="Large",$I1857="Storage"),OR($J1857=0,ISBLANK($J1857))),"Net area not recorded in net spaces",
AND(OR($I1857="Non-net",$I1857="Outdoor space"),$J1857&gt;0),"Net Area Recorded in Non-net space",
AND($I1857="General",$J1857&gt;90),"This general space is over 90m2, please ensure that this space is entered as separate spaces if it usually used as separate spaces",
AND($I1857="Open plan/ semi-open general",$J1857&lt;27),"Open plan general space under 27m2",
AND(OR($K1857=0,ISBLANK($K1857)), $I1857="Non-net"),"Non-net area not recorded in non-net space"
),
" ")</f>
        <v xml:space="preserve"> </v>
      </c>
      <c r="M1857" s="144"/>
      <c r="N1857" s="144"/>
      <c r="O1857" s="144"/>
      <c r="P1857" s="144"/>
      <c r="Q1857" s="144"/>
      <c r="R1857" s="171"/>
      <c r="S1857" s="147">
        <f>NCA_Calculations!$P$1869</f>
        <v>0</v>
      </c>
      <c r="T1857" s="147">
        <f>NCA_Calculations!$Q$1869</f>
        <v>0</v>
      </c>
      <c r="U1857" s="144"/>
      <c r="V1857" s="144"/>
      <c r="W1857" s="149" t="str" cm="1">
        <f t="array" ref="W1857">_xlfn.IFNA(
_xlfn.IFS(
ISBLANK($U1857),"Missing space use.",
AND('Establishment details'!$C$14="Secondary",$V1857="Classbase"),"Invalid Status type",
AND(OR( $V1857="Classbase", $V1857="Teaching", $V1857="Early years",$V1857="SEND resourced"), NOT(ISBLANK($M1857))),"Space with status type and unusable type.",
AND($V1857= "Classbase",'Establishment details'!$C$22&gt;=10), "Classbase status is only valid in schools with a primary element.",
AND($I1857= "Large",$N1857 &gt; 3.5), "Large rooms with less than 3.5m height.",
AND(OR($V1857="Light practical (science)",$V1857="Light practical (science)",$V1857="Heavy practical (workshops)", $V1857="Heavy practical (clean)"), OR($O1857=0,ISBLANK($O1857))),"Missing sinks count for light and heavy practical spaces.",
AND($M1857 = "Other",ISBLANK($R1857)), "Invalid unusable type / missing note for other unusable type."
),
" ")</f>
        <v>Missing space use.</v>
      </c>
    </row>
    <row r="1858" spans="2:23" ht="15.75" x14ac:dyDescent="0.25">
      <c r="B1858" s="143"/>
      <c r="C1858" s="144"/>
      <c r="D1858" s="144"/>
      <c r="E1858" s="144"/>
      <c r="F1858" s="147" t="str" cm="1">
        <f t="array" ref="F1858">_xlfn.IFNA(CONCATENATE(_xlfn.IFS($D1858="Mezzanine",LEFT($D1858,1), $D1858="Ground Floor",LEFT($D1858,1),$D1858="Basment ",LEFT($D1858,1), $D1858="1st Floor", "0"&amp;LEFT($D1858,1), $D1858="2nd Floor", "0"&amp;LEFT($D1858,1), $D1858="3rd Floor", "0"&amp;LEFT($D1858,1), $D1858="4th Floor", "0"&amp;LEFT($D1858,1), $D1858="5th Floor", "0"&amp;LEFT($D1858,1), $D1858="6th Floor", "0"&amp;LEFT($D1858,1),$D1858="7th Floor", "0"&amp;LEFT($D1858,1),$D1858="8th Floor", "0"&amp;LEFT($D1858,1),$D1858="9th Floor", "0"&amp;LEFT($D1858,1),$D1858="10th Floor", LEFT($D1858,2),$D1858="11th Floor", LEFT($D1858,2),$D1858="12th Floor", LEFT($D1858,2),$D1858="13th Floor", LEFT($D1858,2), $D1858="Lower Ground", LEFT($D1858)&amp;IF(ISNUMBER(FIND(" ",$D1858)),MID($D1858,FIND(" ",$D1858)+1,1),"")&amp;IF(ISNUMBER(FIND(" ",$D1858,FIND(" ",$D1858)+1)),MID($D1858,FIND(" ",$D1858,FIND(" ",$D1858)+1)+1,1),""),$D1858="Upper Ground", LEFT($D1858)&amp;IF(ISNUMBER(FIND(" ",$D1858)),MID($D1858,FIND(" ",$D1858)+1,1),"")&amp;IF(ISNUMBER(FIND(" ",$D1858,FIND(" ",$D1858)+1)),MID($D1858,FIND(" ",$D1858,FIND(" ",$D1858)+1)+1,1),"")),".0",$E1858), " ")</f>
        <v xml:space="preserve"> </v>
      </c>
      <c r="G1858" s="144"/>
      <c r="H1858" s="144"/>
      <c r="I1858" s="144"/>
      <c r="J1858" s="144"/>
      <c r="K1858" s="144"/>
      <c r="L1858" s="149" t="str" cm="1">
        <f t="array" ref="L1858">_xlfn.IFNA(
_xlfn.IFS(
AND($F1858=" ",$G1858=" ",$H1858=" "),"Please update all three: Surveyor Room Reference, Establishment Room Reference and Establishment Room Name",
AND(OR($I1858="General",$I1858="Open plan/ semi-open general",$I1858="Fitted",$I1858="Light practical (science)",$I1858="Light practical (other)",$I1858="Heavy practical (workshops)",$I1858="Heavy practical (clean)",$I1858="Large",$I1858="Storage"),$J1858=0,$K1858=0),"Please update Net Area or Non-net Area",
AND($B1858&lt;&gt;"OUT",$J1858=0,$I1858&lt;&gt;"Non-net",$M1858="85% Circulation"),"Net area not recorded for spaces with 85% circulation unusable type",
AND(OR($I1858="General",$I1858="Open plan/ semi-open general",$I1858="Fitted",$I1858="Light practical (science)",$I1858="Light practical (other)",$I1858="Heavy practical (workshops)",$I1858="Heavy practical (clean)",$I1858="Large",$I1858="Storage"),OR($J1858=0,ISBLANK($J1858))),"Net area not recorded in net spaces",
AND(OR($I1858="Non-net",$I1858="Outdoor space"),$J1858&gt;0),"Net Area Recorded in Non-net space",
AND($I1858="General",$J1858&gt;90),"This general space is over 90m2, please ensure that this space is entered as separate spaces if it usually used as separate spaces",
AND($I1858="Open plan/ semi-open general",$J1858&lt;27),"Open plan general space under 27m2",
AND(OR($K1858=0,ISBLANK($K1858)), $I1858="Non-net"),"Non-net area not recorded in non-net space"
),
" ")</f>
        <v xml:space="preserve"> </v>
      </c>
      <c r="M1858" s="144"/>
      <c r="N1858" s="144"/>
      <c r="O1858" s="144"/>
      <c r="P1858" s="144"/>
      <c r="Q1858" s="144"/>
      <c r="R1858" s="171"/>
      <c r="S1858" s="147">
        <f>NCA_Calculations!$P$1870</f>
        <v>0</v>
      </c>
      <c r="T1858" s="147">
        <f>NCA_Calculations!$Q$1870</f>
        <v>0</v>
      </c>
      <c r="U1858" s="144"/>
      <c r="V1858" s="144"/>
      <c r="W1858" s="149" t="str" cm="1">
        <f t="array" ref="W1858">_xlfn.IFNA(
_xlfn.IFS(
ISBLANK($U1858),"Missing space use.",
AND('Establishment details'!$C$14="Secondary",$V1858="Classbase"),"Invalid Status type",
AND(OR( $V1858="Classbase", $V1858="Teaching", $V1858="Early years",$V1858="SEND resourced"), NOT(ISBLANK($M1858))),"Space with status type and unusable type.",
AND($V1858= "Classbase",'Establishment details'!$C$22&gt;=10), "Classbase status is only valid in schools with a primary element.",
AND($I1858= "Large",$N1858 &gt; 3.5), "Large rooms with less than 3.5m height.",
AND(OR($V1858="Light practical (science)",$V1858="Light practical (science)",$V1858="Heavy practical (workshops)", $V1858="Heavy practical (clean)"), OR($O1858=0,ISBLANK($O1858))),"Missing sinks count for light and heavy practical spaces.",
AND($M1858 = "Other",ISBLANK($R1858)), "Invalid unusable type / missing note for other unusable type."
),
" ")</f>
        <v>Missing space use.</v>
      </c>
    </row>
    <row r="1859" spans="2:23" ht="15.75" x14ac:dyDescent="0.25">
      <c r="B1859" s="143"/>
      <c r="C1859" s="144"/>
      <c r="D1859" s="144"/>
      <c r="E1859" s="144"/>
      <c r="F1859" s="147" t="str" cm="1">
        <f t="array" ref="F1859">_xlfn.IFNA(CONCATENATE(_xlfn.IFS($D1859="Mezzanine",LEFT($D1859,1), $D1859="Ground Floor",LEFT($D1859,1),$D1859="Basment ",LEFT($D1859,1), $D1859="1st Floor", "0"&amp;LEFT($D1859,1), $D1859="2nd Floor", "0"&amp;LEFT($D1859,1), $D1859="3rd Floor", "0"&amp;LEFT($D1859,1), $D1859="4th Floor", "0"&amp;LEFT($D1859,1), $D1859="5th Floor", "0"&amp;LEFT($D1859,1), $D1859="6th Floor", "0"&amp;LEFT($D1859,1),$D1859="7th Floor", "0"&amp;LEFT($D1859,1),$D1859="8th Floor", "0"&amp;LEFT($D1859,1),$D1859="9th Floor", "0"&amp;LEFT($D1859,1),$D1859="10th Floor", LEFT($D1859,2),$D1859="11th Floor", LEFT($D1859,2),$D1859="12th Floor", LEFT($D1859,2),$D1859="13th Floor", LEFT($D1859,2), $D1859="Lower Ground", LEFT($D1859)&amp;IF(ISNUMBER(FIND(" ",$D1859)),MID($D1859,FIND(" ",$D1859)+1,1),"")&amp;IF(ISNUMBER(FIND(" ",$D1859,FIND(" ",$D1859)+1)),MID($D1859,FIND(" ",$D1859,FIND(" ",$D1859)+1)+1,1),""),$D1859="Upper Ground", LEFT($D1859)&amp;IF(ISNUMBER(FIND(" ",$D1859)),MID($D1859,FIND(" ",$D1859)+1,1),"")&amp;IF(ISNUMBER(FIND(" ",$D1859,FIND(" ",$D1859)+1)),MID($D1859,FIND(" ",$D1859,FIND(" ",$D1859)+1)+1,1),"")),".0",$E1859), " ")</f>
        <v xml:space="preserve"> </v>
      </c>
      <c r="G1859" s="144"/>
      <c r="H1859" s="144"/>
      <c r="I1859" s="144"/>
      <c r="J1859" s="144"/>
      <c r="K1859" s="144"/>
      <c r="L1859" s="149" t="str" cm="1">
        <f t="array" ref="L1859">_xlfn.IFNA(
_xlfn.IFS(
AND($F1859=" ",$G1859=" ",$H1859=" "),"Please update all three: Surveyor Room Reference, Establishment Room Reference and Establishment Room Name",
AND(OR($I1859="General",$I1859="Open plan/ semi-open general",$I1859="Fitted",$I1859="Light practical (science)",$I1859="Light practical (other)",$I1859="Heavy practical (workshops)",$I1859="Heavy practical (clean)",$I1859="Large",$I1859="Storage"),$J1859=0,$K1859=0),"Please update Net Area or Non-net Area",
AND($B1859&lt;&gt;"OUT",$J1859=0,$I1859&lt;&gt;"Non-net",$M1859="85% Circulation"),"Net area not recorded for spaces with 85% circulation unusable type",
AND(OR($I1859="General",$I1859="Open plan/ semi-open general",$I1859="Fitted",$I1859="Light practical (science)",$I1859="Light practical (other)",$I1859="Heavy practical (workshops)",$I1859="Heavy practical (clean)",$I1859="Large",$I1859="Storage"),OR($J1859=0,ISBLANK($J1859))),"Net area not recorded in net spaces",
AND(OR($I1859="Non-net",$I1859="Outdoor space"),$J1859&gt;0),"Net Area Recorded in Non-net space",
AND($I1859="General",$J1859&gt;90),"This general space is over 90m2, please ensure that this space is entered as separate spaces if it usually used as separate spaces",
AND($I1859="Open plan/ semi-open general",$J1859&lt;27),"Open plan general space under 27m2",
AND(OR($K1859=0,ISBLANK($K1859)), $I1859="Non-net"),"Non-net area not recorded in non-net space"
),
" ")</f>
        <v xml:space="preserve"> </v>
      </c>
      <c r="M1859" s="144"/>
      <c r="N1859" s="144"/>
      <c r="O1859" s="144"/>
      <c r="P1859" s="144"/>
      <c r="Q1859" s="144"/>
      <c r="R1859" s="171"/>
      <c r="S1859" s="147">
        <f>NCA_Calculations!$P$1871</f>
        <v>0</v>
      </c>
      <c r="T1859" s="147">
        <f>NCA_Calculations!$Q$1871</f>
        <v>0</v>
      </c>
      <c r="U1859" s="144"/>
      <c r="V1859" s="144"/>
      <c r="W1859" s="149" t="str" cm="1">
        <f t="array" ref="W1859">_xlfn.IFNA(
_xlfn.IFS(
ISBLANK($U1859),"Missing space use.",
AND('Establishment details'!$C$14="Secondary",$V1859="Classbase"),"Invalid Status type",
AND(OR( $V1859="Classbase", $V1859="Teaching", $V1859="Early years",$V1859="SEND resourced"), NOT(ISBLANK($M1859))),"Space with status type and unusable type.",
AND($V1859= "Classbase",'Establishment details'!$C$22&gt;=10), "Classbase status is only valid in schools with a primary element.",
AND($I1859= "Large",$N1859 &gt; 3.5), "Large rooms with less than 3.5m height.",
AND(OR($V1859="Light practical (science)",$V1859="Light practical (science)",$V1859="Heavy practical (workshops)", $V1859="Heavy practical (clean)"), OR($O1859=0,ISBLANK($O1859))),"Missing sinks count for light and heavy practical spaces.",
AND($M1859 = "Other",ISBLANK($R1859)), "Invalid unusable type / missing note for other unusable type."
),
" ")</f>
        <v>Missing space use.</v>
      </c>
    </row>
    <row r="1860" spans="2:23" ht="15.75" x14ac:dyDescent="0.25">
      <c r="B1860" s="143"/>
      <c r="C1860" s="144"/>
      <c r="D1860" s="144"/>
      <c r="E1860" s="144"/>
      <c r="F1860" s="147" t="str" cm="1">
        <f t="array" ref="F1860">_xlfn.IFNA(CONCATENATE(_xlfn.IFS($D1860="Mezzanine",LEFT($D1860,1), $D1860="Ground Floor",LEFT($D1860,1),$D1860="Basment ",LEFT($D1860,1), $D1860="1st Floor", "0"&amp;LEFT($D1860,1), $D1860="2nd Floor", "0"&amp;LEFT($D1860,1), $D1860="3rd Floor", "0"&amp;LEFT($D1860,1), $D1860="4th Floor", "0"&amp;LEFT($D1860,1), $D1860="5th Floor", "0"&amp;LEFT($D1860,1), $D1860="6th Floor", "0"&amp;LEFT($D1860,1),$D1860="7th Floor", "0"&amp;LEFT($D1860,1),$D1860="8th Floor", "0"&amp;LEFT($D1860,1),$D1860="9th Floor", "0"&amp;LEFT($D1860,1),$D1860="10th Floor", LEFT($D1860,2),$D1860="11th Floor", LEFT($D1860,2),$D1860="12th Floor", LEFT($D1860,2),$D1860="13th Floor", LEFT($D1860,2), $D1860="Lower Ground", LEFT($D1860)&amp;IF(ISNUMBER(FIND(" ",$D1860)),MID($D1860,FIND(" ",$D1860)+1,1),"")&amp;IF(ISNUMBER(FIND(" ",$D1860,FIND(" ",$D1860)+1)),MID($D1860,FIND(" ",$D1860,FIND(" ",$D1860)+1)+1,1),""),$D1860="Upper Ground", LEFT($D1860)&amp;IF(ISNUMBER(FIND(" ",$D1860)),MID($D1860,FIND(" ",$D1860)+1,1),"")&amp;IF(ISNUMBER(FIND(" ",$D1860,FIND(" ",$D1860)+1)),MID($D1860,FIND(" ",$D1860,FIND(" ",$D1860)+1)+1,1),"")),".0",$E1860), " ")</f>
        <v xml:space="preserve"> </v>
      </c>
      <c r="G1860" s="144"/>
      <c r="H1860" s="144"/>
      <c r="I1860" s="144"/>
      <c r="J1860" s="144"/>
      <c r="K1860" s="144"/>
      <c r="L1860" s="149" t="str" cm="1">
        <f t="array" ref="L1860">_xlfn.IFNA(
_xlfn.IFS(
AND($F1860=" ",$G1860=" ",$H1860=" "),"Please update all three: Surveyor Room Reference, Establishment Room Reference and Establishment Room Name",
AND(OR($I1860="General",$I1860="Open plan/ semi-open general",$I1860="Fitted",$I1860="Light practical (science)",$I1860="Light practical (other)",$I1860="Heavy practical (workshops)",$I1860="Heavy practical (clean)",$I1860="Large",$I1860="Storage"),$J1860=0,$K1860=0),"Please update Net Area or Non-net Area",
AND($B1860&lt;&gt;"OUT",$J1860=0,$I1860&lt;&gt;"Non-net",$M1860="85% Circulation"),"Net area not recorded for spaces with 85% circulation unusable type",
AND(OR($I1860="General",$I1860="Open plan/ semi-open general",$I1860="Fitted",$I1860="Light practical (science)",$I1860="Light practical (other)",$I1860="Heavy practical (workshops)",$I1860="Heavy practical (clean)",$I1860="Large",$I1860="Storage"),OR($J1860=0,ISBLANK($J1860))),"Net area not recorded in net spaces",
AND(OR($I1860="Non-net",$I1860="Outdoor space"),$J1860&gt;0),"Net Area Recorded in Non-net space",
AND($I1860="General",$J1860&gt;90),"This general space is over 90m2, please ensure that this space is entered as separate spaces if it usually used as separate spaces",
AND($I1860="Open plan/ semi-open general",$J1860&lt;27),"Open plan general space under 27m2",
AND(OR($K1860=0,ISBLANK($K1860)), $I1860="Non-net"),"Non-net area not recorded in non-net space"
),
" ")</f>
        <v xml:space="preserve"> </v>
      </c>
      <c r="M1860" s="144"/>
      <c r="N1860" s="144"/>
      <c r="O1860" s="144"/>
      <c r="P1860" s="144"/>
      <c r="Q1860" s="144"/>
      <c r="R1860" s="171"/>
      <c r="S1860" s="147">
        <f>NCA_Calculations!$P$1872</f>
        <v>0</v>
      </c>
      <c r="T1860" s="147">
        <f>NCA_Calculations!$Q$1872</f>
        <v>0</v>
      </c>
      <c r="U1860" s="144"/>
      <c r="V1860" s="144"/>
      <c r="W1860" s="149" t="str" cm="1">
        <f t="array" ref="W1860">_xlfn.IFNA(
_xlfn.IFS(
ISBLANK($U1860),"Missing space use.",
AND('Establishment details'!$C$14="Secondary",$V1860="Classbase"),"Invalid Status type",
AND(OR( $V1860="Classbase", $V1860="Teaching", $V1860="Early years",$V1860="SEND resourced"), NOT(ISBLANK($M1860))),"Space with status type and unusable type.",
AND($V1860= "Classbase",'Establishment details'!$C$22&gt;=10), "Classbase status is only valid in schools with a primary element.",
AND($I1860= "Large",$N1860 &gt; 3.5), "Large rooms with less than 3.5m height.",
AND(OR($V1860="Light practical (science)",$V1860="Light practical (science)",$V1860="Heavy practical (workshops)", $V1860="Heavy practical (clean)"), OR($O1860=0,ISBLANK($O1860))),"Missing sinks count for light and heavy practical spaces.",
AND($M1860 = "Other",ISBLANK($R1860)), "Invalid unusable type / missing note for other unusable type."
),
" ")</f>
        <v>Missing space use.</v>
      </c>
    </row>
    <row r="1861" spans="2:23" ht="15.75" x14ac:dyDescent="0.25">
      <c r="B1861" s="143"/>
      <c r="C1861" s="144"/>
      <c r="D1861" s="144"/>
      <c r="E1861" s="144"/>
      <c r="F1861" s="147" t="str" cm="1">
        <f t="array" ref="F1861">_xlfn.IFNA(CONCATENATE(_xlfn.IFS($D1861="Mezzanine",LEFT($D1861,1), $D1861="Ground Floor",LEFT($D1861,1),$D1861="Basment ",LEFT($D1861,1), $D1861="1st Floor", "0"&amp;LEFT($D1861,1), $D1861="2nd Floor", "0"&amp;LEFT($D1861,1), $D1861="3rd Floor", "0"&amp;LEFT($D1861,1), $D1861="4th Floor", "0"&amp;LEFT($D1861,1), $D1861="5th Floor", "0"&amp;LEFT($D1861,1), $D1861="6th Floor", "0"&amp;LEFT($D1861,1),$D1861="7th Floor", "0"&amp;LEFT($D1861,1),$D1861="8th Floor", "0"&amp;LEFT($D1861,1),$D1861="9th Floor", "0"&amp;LEFT($D1861,1),$D1861="10th Floor", LEFT($D1861,2),$D1861="11th Floor", LEFT($D1861,2),$D1861="12th Floor", LEFT($D1861,2),$D1861="13th Floor", LEFT($D1861,2), $D1861="Lower Ground", LEFT($D1861)&amp;IF(ISNUMBER(FIND(" ",$D1861)),MID($D1861,FIND(" ",$D1861)+1,1),"")&amp;IF(ISNUMBER(FIND(" ",$D1861,FIND(" ",$D1861)+1)),MID($D1861,FIND(" ",$D1861,FIND(" ",$D1861)+1)+1,1),""),$D1861="Upper Ground", LEFT($D1861)&amp;IF(ISNUMBER(FIND(" ",$D1861)),MID($D1861,FIND(" ",$D1861)+1,1),"")&amp;IF(ISNUMBER(FIND(" ",$D1861,FIND(" ",$D1861)+1)),MID($D1861,FIND(" ",$D1861,FIND(" ",$D1861)+1)+1,1),"")),".0",$E1861), " ")</f>
        <v xml:space="preserve"> </v>
      </c>
      <c r="G1861" s="144"/>
      <c r="H1861" s="144"/>
      <c r="I1861" s="144"/>
      <c r="J1861" s="144"/>
      <c r="K1861" s="144"/>
      <c r="L1861" s="149" t="str" cm="1">
        <f t="array" ref="L1861">_xlfn.IFNA(
_xlfn.IFS(
AND($F1861=" ",$G1861=" ",$H1861=" "),"Please update all three: Surveyor Room Reference, Establishment Room Reference and Establishment Room Name",
AND(OR($I1861="General",$I1861="Open plan/ semi-open general",$I1861="Fitted",$I1861="Light practical (science)",$I1861="Light practical (other)",$I1861="Heavy practical (workshops)",$I1861="Heavy practical (clean)",$I1861="Large",$I1861="Storage"),$J1861=0,$K1861=0),"Please update Net Area or Non-net Area",
AND($B1861&lt;&gt;"OUT",$J1861=0,$I1861&lt;&gt;"Non-net",$M1861="85% Circulation"),"Net area not recorded for spaces with 85% circulation unusable type",
AND(OR($I1861="General",$I1861="Open plan/ semi-open general",$I1861="Fitted",$I1861="Light practical (science)",$I1861="Light practical (other)",$I1861="Heavy practical (workshops)",$I1861="Heavy practical (clean)",$I1861="Large",$I1861="Storage"),OR($J1861=0,ISBLANK($J1861))),"Net area not recorded in net spaces",
AND(OR($I1861="Non-net",$I1861="Outdoor space"),$J1861&gt;0),"Net Area Recorded in Non-net space",
AND($I1861="General",$J1861&gt;90),"This general space is over 90m2, please ensure that this space is entered as separate spaces if it usually used as separate spaces",
AND($I1861="Open plan/ semi-open general",$J1861&lt;27),"Open plan general space under 27m2",
AND(OR($K1861=0,ISBLANK($K1861)), $I1861="Non-net"),"Non-net area not recorded in non-net space"
),
" ")</f>
        <v xml:space="preserve"> </v>
      </c>
      <c r="M1861" s="144"/>
      <c r="N1861" s="144"/>
      <c r="O1861" s="144"/>
      <c r="P1861" s="144"/>
      <c r="Q1861" s="144"/>
      <c r="R1861" s="171"/>
      <c r="S1861" s="147">
        <f>NCA_Calculations!$P$1873</f>
        <v>0</v>
      </c>
      <c r="T1861" s="147">
        <f>NCA_Calculations!$Q$1873</f>
        <v>0</v>
      </c>
      <c r="U1861" s="144"/>
      <c r="V1861" s="144"/>
      <c r="W1861" s="149" t="str" cm="1">
        <f t="array" ref="W1861">_xlfn.IFNA(
_xlfn.IFS(
ISBLANK($U1861),"Missing space use.",
AND('Establishment details'!$C$14="Secondary",$V1861="Classbase"),"Invalid Status type",
AND(OR( $V1861="Classbase", $V1861="Teaching", $V1861="Early years",$V1861="SEND resourced"), NOT(ISBLANK($M1861))),"Space with status type and unusable type.",
AND($V1861= "Classbase",'Establishment details'!$C$22&gt;=10), "Classbase status is only valid in schools with a primary element.",
AND($I1861= "Large",$N1861 &gt; 3.5), "Large rooms with less than 3.5m height.",
AND(OR($V1861="Light practical (science)",$V1861="Light practical (science)",$V1861="Heavy practical (workshops)", $V1861="Heavy practical (clean)"), OR($O1861=0,ISBLANK($O1861))),"Missing sinks count for light and heavy practical spaces.",
AND($M1861 = "Other",ISBLANK($R1861)), "Invalid unusable type / missing note for other unusable type."
),
" ")</f>
        <v>Missing space use.</v>
      </c>
    </row>
    <row r="1862" spans="2:23" ht="15.75" x14ac:dyDescent="0.25">
      <c r="B1862" s="143"/>
      <c r="C1862" s="144"/>
      <c r="D1862" s="144"/>
      <c r="E1862" s="144"/>
      <c r="F1862" s="147" t="str" cm="1">
        <f t="array" ref="F1862">_xlfn.IFNA(CONCATENATE(_xlfn.IFS($D1862="Mezzanine",LEFT($D1862,1), $D1862="Ground Floor",LEFT($D1862,1),$D1862="Basment ",LEFT($D1862,1), $D1862="1st Floor", "0"&amp;LEFT($D1862,1), $D1862="2nd Floor", "0"&amp;LEFT($D1862,1), $D1862="3rd Floor", "0"&amp;LEFT($D1862,1), $D1862="4th Floor", "0"&amp;LEFT($D1862,1), $D1862="5th Floor", "0"&amp;LEFT($D1862,1), $D1862="6th Floor", "0"&amp;LEFT($D1862,1),$D1862="7th Floor", "0"&amp;LEFT($D1862,1),$D1862="8th Floor", "0"&amp;LEFT($D1862,1),$D1862="9th Floor", "0"&amp;LEFT($D1862,1),$D1862="10th Floor", LEFT($D1862,2),$D1862="11th Floor", LEFT($D1862,2),$D1862="12th Floor", LEFT($D1862,2),$D1862="13th Floor", LEFT($D1862,2), $D1862="Lower Ground", LEFT($D1862)&amp;IF(ISNUMBER(FIND(" ",$D1862)),MID($D1862,FIND(" ",$D1862)+1,1),"")&amp;IF(ISNUMBER(FIND(" ",$D1862,FIND(" ",$D1862)+1)),MID($D1862,FIND(" ",$D1862,FIND(" ",$D1862)+1)+1,1),""),$D1862="Upper Ground", LEFT($D1862)&amp;IF(ISNUMBER(FIND(" ",$D1862)),MID($D1862,FIND(" ",$D1862)+1,1),"")&amp;IF(ISNUMBER(FIND(" ",$D1862,FIND(" ",$D1862)+1)),MID($D1862,FIND(" ",$D1862,FIND(" ",$D1862)+1)+1,1),"")),".0",$E1862), " ")</f>
        <v xml:space="preserve"> </v>
      </c>
      <c r="G1862" s="144"/>
      <c r="H1862" s="144"/>
      <c r="I1862" s="144"/>
      <c r="J1862" s="144"/>
      <c r="K1862" s="144"/>
      <c r="L1862" s="149" t="str" cm="1">
        <f t="array" ref="L1862">_xlfn.IFNA(
_xlfn.IFS(
AND($F1862=" ",$G1862=" ",$H1862=" "),"Please update all three: Surveyor Room Reference, Establishment Room Reference and Establishment Room Name",
AND(OR($I1862="General",$I1862="Open plan/ semi-open general",$I1862="Fitted",$I1862="Light practical (science)",$I1862="Light practical (other)",$I1862="Heavy practical (workshops)",$I1862="Heavy practical (clean)",$I1862="Large",$I1862="Storage"),$J1862=0,$K1862=0),"Please update Net Area or Non-net Area",
AND($B1862&lt;&gt;"OUT",$J1862=0,$I1862&lt;&gt;"Non-net",$M1862="85% Circulation"),"Net area not recorded for spaces with 85% circulation unusable type",
AND(OR($I1862="General",$I1862="Open plan/ semi-open general",$I1862="Fitted",$I1862="Light practical (science)",$I1862="Light practical (other)",$I1862="Heavy practical (workshops)",$I1862="Heavy practical (clean)",$I1862="Large",$I1862="Storage"),OR($J1862=0,ISBLANK($J1862))),"Net area not recorded in net spaces",
AND(OR($I1862="Non-net",$I1862="Outdoor space"),$J1862&gt;0),"Net Area Recorded in Non-net space",
AND($I1862="General",$J1862&gt;90),"This general space is over 90m2, please ensure that this space is entered as separate spaces if it usually used as separate spaces",
AND($I1862="Open plan/ semi-open general",$J1862&lt;27),"Open plan general space under 27m2",
AND(OR($K1862=0,ISBLANK($K1862)), $I1862="Non-net"),"Non-net area not recorded in non-net space"
),
" ")</f>
        <v xml:space="preserve"> </v>
      </c>
      <c r="M1862" s="144"/>
      <c r="N1862" s="144"/>
      <c r="O1862" s="144"/>
      <c r="P1862" s="144"/>
      <c r="Q1862" s="144"/>
      <c r="R1862" s="171"/>
      <c r="S1862" s="147">
        <f>NCA_Calculations!$P$1874</f>
        <v>0</v>
      </c>
      <c r="T1862" s="147">
        <f>NCA_Calculations!$Q$1874</f>
        <v>0</v>
      </c>
      <c r="U1862" s="144"/>
      <c r="V1862" s="144"/>
      <c r="W1862" s="149" t="str" cm="1">
        <f t="array" ref="W1862">_xlfn.IFNA(
_xlfn.IFS(
ISBLANK($U1862),"Missing space use.",
AND('Establishment details'!$C$14="Secondary",$V1862="Classbase"),"Invalid Status type",
AND(OR( $V1862="Classbase", $V1862="Teaching", $V1862="Early years",$V1862="SEND resourced"), NOT(ISBLANK($M1862))),"Space with status type and unusable type.",
AND($V1862= "Classbase",'Establishment details'!$C$22&gt;=10), "Classbase status is only valid in schools with a primary element.",
AND($I1862= "Large",$N1862 &gt; 3.5), "Large rooms with less than 3.5m height.",
AND(OR($V1862="Light practical (science)",$V1862="Light practical (science)",$V1862="Heavy practical (workshops)", $V1862="Heavy practical (clean)"), OR($O1862=0,ISBLANK($O1862))),"Missing sinks count for light and heavy practical spaces.",
AND($M1862 = "Other",ISBLANK($R1862)), "Invalid unusable type / missing note for other unusable type."
),
" ")</f>
        <v>Missing space use.</v>
      </c>
    </row>
    <row r="1863" spans="2:23" ht="15.75" x14ac:dyDescent="0.25">
      <c r="B1863" s="143"/>
      <c r="C1863" s="144"/>
      <c r="D1863" s="144"/>
      <c r="E1863" s="144"/>
      <c r="F1863" s="147" t="str" cm="1">
        <f t="array" ref="F1863">_xlfn.IFNA(CONCATENATE(_xlfn.IFS($D1863="Mezzanine",LEFT($D1863,1), $D1863="Ground Floor",LEFT($D1863,1),$D1863="Basment ",LEFT($D1863,1), $D1863="1st Floor", "0"&amp;LEFT($D1863,1), $D1863="2nd Floor", "0"&amp;LEFT($D1863,1), $D1863="3rd Floor", "0"&amp;LEFT($D1863,1), $D1863="4th Floor", "0"&amp;LEFT($D1863,1), $D1863="5th Floor", "0"&amp;LEFT($D1863,1), $D1863="6th Floor", "0"&amp;LEFT($D1863,1),$D1863="7th Floor", "0"&amp;LEFT($D1863,1),$D1863="8th Floor", "0"&amp;LEFT($D1863,1),$D1863="9th Floor", "0"&amp;LEFT($D1863,1),$D1863="10th Floor", LEFT($D1863,2),$D1863="11th Floor", LEFT($D1863,2),$D1863="12th Floor", LEFT($D1863,2),$D1863="13th Floor", LEFT($D1863,2), $D1863="Lower Ground", LEFT($D1863)&amp;IF(ISNUMBER(FIND(" ",$D1863)),MID($D1863,FIND(" ",$D1863)+1,1),"")&amp;IF(ISNUMBER(FIND(" ",$D1863,FIND(" ",$D1863)+1)),MID($D1863,FIND(" ",$D1863,FIND(" ",$D1863)+1)+1,1),""),$D1863="Upper Ground", LEFT($D1863)&amp;IF(ISNUMBER(FIND(" ",$D1863)),MID($D1863,FIND(" ",$D1863)+1,1),"")&amp;IF(ISNUMBER(FIND(" ",$D1863,FIND(" ",$D1863)+1)),MID($D1863,FIND(" ",$D1863,FIND(" ",$D1863)+1)+1,1),"")),".0",$E1863), " ")</f>
        <v xml:space="preserve"> </v>
      </c>
      <c r="G1863" s="144"/>
      <c r="H1863" s="144"/>
      <c r="I1863" s="144"/>
      <c r="J1863" s="144"/>
      <c r="K1863" s="144"/>
      <c r="L1863" s="149" t="str" cm="1">
        <f t="array" ref="L1863">_xlfn.IFNA(
_xlfn.IFS(
AND($F1863=" ",$G1863=" ",$H1863=" "),"Please update all three: Surveyor Room Reference, Establishment Room Reference and Establishment Room Name",
AND(OR($I1863="General",$I1863="Open plan/ semi-open general",$I1863="Fitted",$I1863="Light practical (science)",$I1863="Light practical (other)",$I1863="Heavy practical (workshops)",$I1863="Heavy practical (clean)",$I1863="Large",$I1863="Storage"),$J1863=0,$K1863=0),"Please update Net Area or Non-net Area",
AND($B1863&lt;&gt;"OUT",$J1863=0,$I1863&lt;&gt;"Non-net",$M1863="85% Circulation"),"Net area not recorded for spaces with 85% circulation unusable type",
AND(OR($I1863="General",$I1863="Open plan/ semi-open general",$I1863="Fitted",$I1863="Light practical (science)",$I1863="Light practical (other)",$I1863="Heavy practical (workshops)",$I1863="Heavy practical (clean)",$I1863="Large",$I1863="Storage"),OR($J1863=0,ISBLANK($J1863))),"Net area not recorded in net spaces",
AND(OR($I1863="Non-net",$I1863="Outdoor space"),$J1863&gt;0),"Net Area Recorded in Non-net space",
AND($I1863="General",$J1863&gt;90),"This general space is over 90m2, please ensure that this space is entered as separate spaces if it usually used as separate spaces",
AND($I1863="Open plan/ semi-open general",$J1863&lt;27),"Open plan general space under 27m2",
AND(OR($K1863=0,ISBLANK($K1863)), $I1863="Non-net"),"Non-net area not recorded in non-net space"
),
" ")</f>
        <v xml:space="preserve"> </v>
      </c>
      <c r="M1863" s="144"/>
      <c r="N1863" s="144"/>
      <c r="O1863" s="144"/>
      <c r="P1863" s="144"/>
      <c r="Q1863" s="144"/>
      <c r="R1863" s="171"/>
      <c r="S1863" s="147">
        <f>NCA_Calculations!$P$1875</f>
        <v>0</v>
      </c>
      <c r="T1863" s="147">
        <f>NCA_Calculations!$Q$1875</f>
        <v>0</v>
      </c>
      <c r="U1863" s="144"/>
      <c r="V1863" s="144"/>
      <c r="W1863" s="149" t="str" cm="1">
        <f t="array" ref="W1863">_xlfn.IFNA(
_xlfn.IFS(
ISBLANK($U1863),"Missing space use.",
AND('Establishment details'!$C$14="Secondary",$V1863="Classbase"),"Invalid Status type",
AND(OR( $V1863="Classbase", $V1863="Teaching", $V1863="Early years",$V1863="SEND resourced"), NOT(ISBLANK($M1863))),"Space with status type and unusable type.",
AND($V1863= "Classbase",'Establishment details'!$C$22&gt;=10), "Classbase status is only valid in schools with a primary element.",
AND($I1863= "Large",$N1863 &gt; 3.5), "Large rooms with less than 3.5m height.",
AND(OR($V1863="Light practical (science)",$V1863="Light practical (science)",$V1863="Heavy practical (workshops)", $V1863="Heavy practical (clean)"), OR($O1863=0,ISBLANK($O1863))),"Missing sinks count for light and heavy practical spaces.",
AND($M1863 = "Other",ISBLANK($R1863)), "Invalid unusable type / missing note for other unusable type."
),
" ")</f>
        <v>Missing space use.</v>
      </c>
    </row>
    <row r="1864" spans="2:23" ht="15.75" x14ac:dyDescent="0.25">
      <c r="B1864" s="143"/>
      <c r="C1864" s="144"/>
      <c r="D1864" s="144"/>
      <c r="E1864" s="144"/>
      <c r="F1864" s="147" t="str" cm="1">
        <f t="array" ref="F1864">_xlfn.IFNA(CONCATENATE(_xlfn.IFS($D1864="Mezzanine",LEFT($D1864,1), $D1864="Ground Floor",LEFT($D1864,1),$D1864="Basment ",LEFT($D1864,1), $D1864="1st Floor", "0"&amp;LEFT($D1864,1), $D1864="2nd Floor", "0"&amp;LEFT($D1864,1), $D1864="3rd Floor", "0"&amp;LEFT($D1864,1), $D1864="4th Floor", "0"&amp;LEFT($D1864,1), $D1864="5th Floor", "0"&amp;LEFT($D1864,1), $D1864="6th Floor", "0"&amp;LEFT($D1864,1),$D1864="7th Floor", "0"&amp;LEFT($D1864,1),$D1864="8th Floor", "0"&amp;LEFT($D1864,1),$D1864="9th Floor", "0"&amp;LEFT($D1864,1),$D1864="10th Floor", LEFT($D1864,2),$D1864="11th Floor", LEFT($D1864,2),$D1864="12th Floor", LEFT($D1864,2),$D1864="13th Floor", LEFT($D1864,2), $D1864="Lower Ground", LEFT($D1864)&amp;IF(ISNUMBER(FIND(" ",$D1864)),MID($D1864,FIND(" ",$D1864)+1,1),"")&amp;IF(ISNUMBER(FIND(" ",$D1864,FIND(" ",$D1864)+1)),MID($D1864,FIND(" ",$D1864,FIND(" ",$D1864)+1)+1,1),""),$D1864="Upper Ground", LEFT($D1864)&amp;IF(ISNUMBER(FIND(" ",$D1864)),MID($D1864,FIND(" ",$D1864)+1,1),"")&amp;IF(ISNUMBER(FIND(" ",$D1864,FIND(" ",$D1864)+1)),MID($D1864,FIND(" ",$D1864,FIND(" ",$D1864)+1)+1,1),"")),".0",$E1864), " ")</f>
        <v xml:space="preserve"> </v>
      </c>
      <c r="G1864" s="144"/>
      <c r="H1864" s="144"/>
      <c r="I1864" s="144"/>
      <c r="J1864" s="144"/>
      <c r="K1864" s="144"/>
      <c r="L1864" s="149" t="str" cm="1">
        <f t="array" ref="L1864">_xlfn.IFNA(
_xlfn.IFS(
AND($F1864=" ",$G1864=" ",$H1864=" "),"Please update all three: Surveyor Room Reference, Establishment Room Reference and Establishment Room Name",
AND(OR($I1864="General",$I1864="Open plan/ semi-open general",$I1864="Fitted",$I1864="Light practical (science)",$I1864="Light practical (other)",$I1864="Heavy practical (workshops)",$I1864="Heavy practical (clean)",$I1864="Large",$I1864="Storage"),$J1864=0,$K1864=0),"Please update Net Area or Non-net Area",
AND($B1864&lt;&gt;"OUT",$J1864=0,$I1864&lt;&gt;"Non-net",$M1864="85% Circulation"),"Net area not recorded for spaces with 85% circulation unusable type",
AND(OR($I1864="General",$I1864="Open plan/ semi-open general",$I1864="Fitted",$I1864="Light practical (science)",$I1864="Light practical (other)",$I1864="Heavy practical (workshops)",$I1864="Heavy practical (clean)",$I1864="Large",$I1864="Storage"),OR($J1864=0,ISBLANK($J1864))),"Net area not recorded in net spaces",
AND(OR($I1864="Non-net",$I1864="Outdoor space"),$J1864&gt;0),"Net Area Recorded in Non-net space",
AND($I1864="General",$J1864&gt;90),"This general space is over 90m2, please ensure that this space is entered as separate spaces if it usually used as separate spaces",
AND($I1864="Open plan/ semi-open general",$J1864&lt;27),"Open plan general space under 27m2",
AND(OR($K1864=0,ISBLANK($K1864)), $I1864="Non-net"),"Non-net area not recorded in non-net space"
),
" ")</f>
        <v xml:space="preserve"> </v>
      </c>
      <c r="M1864" s="144"/>
      <c r="N1864" s="144"/>
      <c r="O1864" s="144"/>
      <c r="P1864" s="144"/>
      <c r="Q1864" s="144"/>
      <c r="R1864" s="171"/>
      <c r="S1864" s="147">
        <f>NCA_Calculations!$P$1876</f>
        <v>0</v>
      </c>
      <c r="T1864" s="147">
        <f>NCA_Calculations!$Q$1876</f>
        <v>0</v>
      </c>
      <c r="U1864" s="144"/>
      <c r="V1864" s="144"/>
      <c r="W1864" s="149" t="str" cm="1">
        <f t="array" ref="W1864">_xlfn.IFNA(
_xlfn.IFS(
ISBLANK($U1864),"Missing space use.",
AND('Establishment details'!$C$14="Secondary",$V1864="Classbase"),"Invalid Status type",
AND(OR( $V1864="Classbase", $V1864="Teaching", $V1864="Early years",$V1864="SEND resourced"), NOT(ISBLANK($M1864))),"Space with status type and unusable type.",
AND($V1864= "Classbase",'Establishment details'!$C$22&gt;=10), "Classbase status is only valid in schools with a primary element.",
AND($I1864= "Large",$N1864 &gt; 3.5), "Large rooms with less than 3.5m height.",
AND(OR($V1864="Light practical (science)",$V1864="Light practical (science)",$V1864="Heavy practical (workshops)", $V1864="Heavy practical (clean)"), OR($O1864=0,ISBLANK($O1864))),"Missing sinks count for light and heavy practical spaces.",
AND($M1864 = "Other",ISBLANK($R1864)), "Invalid unusable type / missing note for other unusable type."
),
" ")</f>
        <v>Missing space use.</v>
      </c>
    </row>
    <row r="1865" spans="2:23" ht="15.75" x14ac:dyDescent="0.25">
      <c r="B1865" s="143"/>
      <c r="C1865" s="144"/>
      <c r="D1865" s="144"/>
      <c r="E1865" s="144"/>
      <c r="F1865" s="147" t="str" cm="1">
        <f t="array" ref="F1865">_xlfn.IFNA(CONCATENATE(_xlfn.IFS($D1865="Mezzanine",LEFT($D1865,1), $D1865="Ground Floor",LEFT($D1865,1),$D1865="Basment ",LEFT($D1865,1), $D1865="1st Floor", "0"&amp;LEFT($D1865,1), $D1865="2nd Floor", "0"&amp;LEFT($D1865,1), $D1865="3rd Floor", "0"&amp;LEFT($D1865,1), $D1865="4th Floor", "0"&amp;LEFT($D1865,1), $D1865="5th Floor", "0"&amp;LEFT($D1865,1), $D1865="6th Floor", "0"&amp;LEFT($D1865,1),$D1865="7th Floor", "0"&amp;LEFT($D1865,1),$D1865="8th Floor", "0"&amp;LEFT($D1865,1),$D1865="9th Floor", "0"&amp;LEFT($D1865,1),$D1865="10th Floor", LEFT($D1865,2),$D1865="11th Floor", LEFT($D1865,2),$D1865="12th Floor", LEFT($D1865,2),$D1865="13th Floor", LEFT($D1865,2), $D1865="Lower Ground", LEFT($D1865)&amp;IF(ISNUMBER(FIND(" ",$D1865)),MID($D1865,FIND(" ",$D1865)+1,1),"")&amp;IF(ISNUMBER(FIND(" ",$D1865,FIND(" ",$D1865)+1)),MID($D1865,FIND(" ",$D1865,FIND(" ",$D1865)+1)+1,1),""),$D1865="Upper Ground", LEFT($D1865)&amp;IF(ISNUMBER(FIND(" ",$D1865)),MID($D1865,FIND(" ",$D1865)+1,1),"")&amp;IF(ISNUMBER(FIND(" ",$D1865,FIND(" ",$D1865)+1)),MID($D1865,FIND(" ",$D1865,FIND(" ",$D1865)+1)+1,1),"")),".0",$E1865), " ")</f>
        <v xml:space="preserve"> </v>
      </c>
      <c r="G1865" s="144"/>
      <c r="H1865" s="144"/>
      <c r="I1865" s="144"/>
      <c r="J1865" s="144"/>
      <c r="K1865" s="144"/>
      <c r="L1865" s="149" t="str" cm="1">
        <f t="array" ref="L1865">_xlfn.IFNA(
_xlfn.IFS(
AND($F1865=" ",$G1865=" ",$H1865=" "),"Please update all three: Surveyor Room Reference, Establishment Room Reference and Establishment Room Name",
AND(OR($I1865="General",$I1865="Open plan/ semi-open general",$I1865="Fitted",$I1865="Light practical (science)",$I1865="Light practical (other)",$I1865="Heavy practical (workshops)",$I1865="Heavy practical (clean)",$I1865="Large",$I1865="Storage"),$J1865=0,$K1865=0),"Please update Net Area or Non-net Area",
AND($B1865&lt;&gt;"OUT",$J1865=0,$I1865&lt;&gt;"Non-net",$M1865="85% Circulation"),"Net area not recorded for spaces with 85% circulation unusable type",
AND(OR($I1865="General",$I1865="Open plan/ semi-open general",$I1865="Fitted",$I1865="Light practical (science)",$I1865="Light practical (other)",$I1865="Heavy practical (workshops)",$I1865="Heavy practical (clean)",$I1865="Large",$I1865="Storage"),OR($J1865=0,ISBLANK($J1865))),"Net area not recorded in net spaces",
AND(OR($I1865="Non-net",$I1865="Outdoor space"),$J1865&gt;0),"Net Area Recorded in Non-net space",
AND($I1865="General",$J1865&gt;90),"This general space is over 90m2, please ensure that this space is entered as separate spaces if it usually used as separate spaces",
AND($I1865="Open plan/ semi-open general",$J1865&lt;27),"Open plan general space under 27m2",
AND(OR($K1865=0,ISBLANK($K1865)), $I1865="Non-net"),"Non-net area not recorded in non-net space"
),
" ")</f>
        <v xml:space="preserve"> </v>
      </c>
      <c r="M1865" s="144"/>
      <c r="N1865" s="144"/>
      <c r="O1865" s="144"/>
      <c r="P1865" s="144"/>
      <c r="Q1865" s="144"/>
      <c r="R1865" s="171"/>
      <c r="S1865" s="147">
        <f>NCA_Calculations!$P$1877</f>
        <v>0</v>
      </c>
      <c r="T1865" s="147">
        <f>NCA_Calculations!$Q$1877</f>
        <v>0</v>
      </c>
      <c r="U1865" s="144"/>
      <c r="V1865" s="144"/>
      <c r="W1865" s="149" t="str" cm="1">
        <f t="array" ref="W1865">_xlfn.IFNA(
_xlfn.IFS(
ISBLANK($U1865),"Missing space use.",
AND('Establishment details'!$C$14="Secondary",$V1865="Classbase"),"Invalid Status type",
AND(OR( $V1865="Classbase", $V1865="Teaching", $V1865="Early years",$V1865="SEND resourced"), NOT(ISBLANK($M1865))),"Space with status type and unusable type.",
AND($V1865= "Classbase",'Establishment details'!$C$22&gt;=10), "Classbase status is only valid in schools with a primary element.",
AND($I1865= "Large",$N1865 &gt; 3.5), "Large rooms with less than 3.5m height.",
AND(OR($V1865="Light practical (science)",$V1865="Light practical (science)",$V1865="Heavy practical (workshops)", $V1865="Heavy practical (clean)"), OR($O1865=0,ISBLANK($O1865))),"Missing sinks count for light and heavy practical spaces.",
AND($M1865 = "Other",ISBLANK($R1865)), "Invalid unusable type / missing note for other unusable type."
),
" ")</f>
        <v>Missing space use.</v>
      </c>
    </row>
    <row r="1866" spans="2:23" ht="15.75" x14ac:dyDescent="0.25">
      <c r="B1866" s="143"/>
      <c r="C1866" s="144"/>
      <c r="D1866" s="144"/>
      <c r="E1866" s="144"/>
      <c r="F1866" s="147" t="str" cm="1">
        <f t="array" ref="F1866">_xlfn.IFNA(CONCATENATE(_xlfn.IFS($D1866="Mezzanine",LEFT($D1866,1), $D1866="Ground Floor",LEFT($D1866,1),$D1866="Basment ",LEFT($D1866,1), $D1866="1st Floor", "0"&amp;LEFT($D1866,1), $D1866="2nd Floor", "0"&amp;LEFT($D1866,1), $D1866="3rd Floor", "0"&amp;LEFT($D1866,1), $D1866="4th Floor", "0"&amp;LEFT($D1866,1), $D1866="5th Floor", "0"&amp;LEFT($D1866,1), $D1866="6th Floor", "0"&amp;LEFT($D1866,1),$D1866="7th Floor", "0"&amp;LEFT($D1866,1),$D1866="8th Floor", "0"&amp;LEFT($D1866,1),$D1866="9th Floor", "0"&amp;LEFT($D1866,1),$D1866="10th Floor", LEFT($D1866,2),$D1866="11th Floor", LEFT($D1866,2),$D1866="12th Floor", LEFT($D1866,2),$D1866="13th Floor", LEFT($D1866,2), $D1866="Lower Ground", LEFT($D1866)&amp;IF(ISNUMBER(FIND(" ",$D1866)),MID($D1866,FIND(" ",$D1866)+1,1),"")&amp;IF(ISNUMBER(FIND(" ",$D1866,FIND(" ",$D1866)+1)),MID($D1866,FIND(" ",$D1866,FIND(" ",$D1866)+1)+1,1),""),$D1866="Upper Ground", LEFT($D1866)&amp;IF(ISNUMBER(FIND(" ",$D1866)),MID($D1866,FIND(" ",$D1866)+1,1),"")&amp;IF(ISNUMBER(FIND(" ",$D1866,FIND(" ",$D1866)+1)),MID($D1866,FIND(" ",$D1866,FIND(" ",$D1866)+1)+1,1),"")),".0",$E1866), " ")</f>
        <v xml:space="preserve"> </v>
      </c>
      <c r="G1866" s="144"/>
      <c r="H1866" s="144"/>
      <c r="I1866" s="144"/>
      <c r="J1866" s="144"/>
      <c r="K1866" s="144"/>
      <c r="L1866" s="149" t="str" cm="1">
        <f t="array" ref="L1866">_xlfn.IFNA(
_xlfn.IFS(
AND($F1866=" ",$G1866=" ",$H1866=" "),"Please update all three: Surveyor Room Reference, Establishment Room Reference and Establishment Room Name",
AND(OR($I1866="General",$I1866="Open plan/ semi-open general",$I1866="Fitted",$I1866="Light practical (science)",$I1866="Light practical (other)",$I1866="Heavy practical (workshops)",$I1866="Heavy practical (clean)",$I1866="Large",$I1866="Storage"),$J1866=0,$K1866=0),"Please update Net Area or Non-net Area",
AND($B1866&lt;&gt;"OUT",$J1866=0,$I1866&lt;&gt;"Non-net",$M1866="85% Circulation"),"Net area not recorded for spaces with 85% circulation unusable type",
AND(OR($I1866="General",$I1866="Open plan/ semi-open general",$I1866="Fitted",$I1866="Light practical (science)",$I1866="Light practical (other)",$I1866="Heavy practical (workshops)",$I1866="Heavy practical (clean)",$I1866="Large",$I1866="Storage"),OR($J1866=0,ISBLANK($J1866))),"Net area not recorded in net spaces",
AND(OR($I1866="Non-net",$I1866="Outdoor space"),$J1866&gt;0),"Net Area Recorded in Non-net space",
AND($I1866="General",$J1866&gt;90),"This general space is over 90m2, please ensure that this space is entered as separate spaces if it usually used as separate spaces",
AND($I1866="Open plan/ semi-open general",$J1866&lt;27),"Open plan general space under 27m2",
AND(OR($K1866=0,ISBLANK($K1866)), $I1866="Non-net"),"Non-net area not recorded in non-net space"
),
" ")</f>
        <v xml:space="preserve"> </v>
      </c>
      <c r="M1866" s="144"/>
      <c r="N1866" s="144"/>
      <c r="O1866" s="144"/>
      <c r="P1866" s="144"/>
      <c r="Q1866" s="144"/>
      <c r="R1866" s="171"/>
      <c r="S1866" s="147">
        <f>NCA_Calculations!$P$1878</f>
        <v>0</v>
      </c>
      <c r="T1866" s="147">
        <f>NCA_Calculations!$Q$1878</f>
        <v>0</v>
      </c>
      <c r="U1866" s="144"/>
      <c r="V1866" s="144"/>
      <c r="W1866" s="149" t="str" cm="1">
        <f t="array" ref="W1866">_xlfn.IFNA(
_xlfn.IFS(
ISBLANK($U1866),"Missing space use.",
AND('Establishment details'!$C$14="Secondary",$V1866="Classbase"),"Invalid Status type",
AND(OR( $V1866="Classbase", $V1866="Teaching", $V1866="Early years",$V1866="SEND resourced"), NOT(ISBLANK($M1866))),"Space with status type and unusable type.",
AND($V1866= "Classbase",'Establishment details'!$C$22&gt;=10), "Classbase status is only valid in schools with a primary element.",
AND($I1866= "Large",$N1866 &gt; 3.5), "Large rooms with less than 3.5m height.",
AND(OR($V1866="Light practical (science)",$V1866="Light practical (science)",$V1866="Heavy practical (workshops)", $V1866="Heavy practical (clean)"), OR($O1866=0,ISBLANK($O1866))),"Missing sinks count for light and heavy practical spaces.",
AND($M1866 = "Other",ISBLANK($R1866)), "Invalid unusable type / missing note for other unusable type."
),
" ")</f>
        <v>Missing space use.</v>
      </c>
    </row>
    <row r="1867" spans="2:23" ht="15.75" x14ac:dyDescent="0.25">
      <c r="B1867" s="143"/>
      <c r="C1867" s="144"/>
      <c r="D1867" s="144"/>
      <c r="E1867" s="144"/>
      <c r="F1867" s="147" t="str" cm="1">
        <f t="array" ref="F1867">_xlfn.IFNA(CONCATENATE(_xlfn.IFS($D1867="Mezzanine",LEFT($D1867,1), $D1867="Ground Floor",LEFT($D1867,1),$D1867="Basment ",LEFT($D1867,1), $D1867="1st Floor", "0"&amp;LEFT($D1867,1), $D1867="2nd Floor", "0"&amp;LEFT($D1867,1), $D1867="3rd Floor", "0"&amp;LEFT($D1867,1), $D1867="4th Floor", "0"&amp;LEFT($D1867,1), $D1867="5th Floor", "0"&amp;LEFT($D1867,1), $D1867="6th Floor", "0"&amp;LEFT($D1867,1),$D1867="7th Floor", "0"&amp;LEFT($D1867,1),$D1867="8th Floor", "0"&amp;LEFT($D1867,1),$D1867="9th Floor", "0"&amp;LEFT($D1867,1),$D1867="10th Floor", LEFT($D1867,2),$D1867="11th Floor", LEFT($D1867,2),$D1867="12th Floor", LEFT($D1867,2),$D1867="13th Floor", LEFT($D1867,2), $D1867="Lower Ground", LEFT($D1867)&amp;IF(ISNUMBER(FIND(" ",$D1867)),MID($D1867,FIND(" ",$D1867)+1,1),"")&amp;IF(ISNUMBER(FIND(" ",$D1867,FIND(" ",$D1867)+1)),MID($D1867,FIND(" ",$D1867,FIND(" ",$D1867)+1)+1,1),""),$D1867="Upper Ground", LEFT($D1867)&amp;IF(ISNUMBER(FIND(" ",$D1867)),MID($D1867,FIND(" ",$D1867)+1,1),"")&amp;IF(ISNUMBER(FIND(" ",$D1867,FIND(" ",$D1867)+1)),MID($D1867,FIND(" ",$D1867,FIND(" ",$D1867)+1)+1,1),"")),".0",$E1867), " ")</f>
        <v xml:space="preserve"> </v>
      </c>
      <c r="G1867" s="144"/>
      <c r="H1867" s="144"/>
      <c r="I1867" s="144"/>
      <c r="J1867" s="144"/>
      <c r="K1867" s="144"/>
      <c r="L1867" s="149" t="str" cm="1">
        <f t="array" ref="L1867">_xlfn.IFNA(
_xlfn.IFS(
AND($F1867=" ",$G1867=" ",$H1867=" "),"Please update all three: Surveyor Room Reference, Establishment Room Reference and Establishment Room Name",
AND(OR($I1867="General",$I1867="Open plan/ semi-open general",$I1867="Fitted",$I1867="Light practical (science)",$I1867="Light practical (other)",$I1867="Heavy practical (workshops)",$I1867="Heavy practical (clean)",$I1867="Large",$I1867="Storage"),$J1867=0,$K1867=0),"Please update Net Area or Non-net Area",
AND($B1867&lt;&gt;"OUT",$J1867=0,$I1867&lt;&gt;"Non-net",$M1867="85% Circulation"),"Net area not recorded for spaces with 85% circulation unusable type",
AND(OR($I1867="General",$I1867="Open plan/ semi-open general",$I1867="Fitted",$I1867="Light practical (science)",$I1867="Light practical (other)",$I1867="Heavy practical (workshops)",$I1867="Heavy practical (clean)",$I1867="Large",$I1867="Storage"),OR($J1867=0,ISBLANK($J1867))),"Net area not recorded in net spaces",
AND(OR($I1867="Non-net",$I1867="Outdoor space"),$J1867&gt;0),"Net Area Recorded in Non-net space",
AND($I1867="General",$J1867&gt;90),"This general space is over 90m2, please ensure that this space is entered as separate spaces if it usually used as separate spaces",
AND($I1867="Open plan/ semi-open general",$J1867&lt;27),"Open plan general space under 27m2",
AND(OR($K1867=0,ISBLANK($K1867)), $I1867="Non-net"),"Non-net area not recorded in non-net space"
),
" ")</f>
        <v xml:space="preserve"> </v>
      </c>
      <c r="M1867" s="144"/>
      <c r="N1867" s="144"/>
      <c r="O1867" s="144"/>
      <c r="P1867" s="144"/>
      <c r="Q1867" s="144"/>
      <c r="R1867" s="171"/>
      <c r="S1867" s="147">
        <f>NCA_Calculations!$P$1879</f>
        <v>0</v>
      </c>
      <c r="T1867" s="147">
        <f>NCA_Calculations!$Q$1879</f>
        <v>0</v>
      </c>
      <c r="U1867" s="144"/>
      <c r="V1867" s="144"/>
      <c r="W1867" s="149" t="str" cm="1">
        <f t="array" ref="W1867">_xlfn.IFNA(
_xlfn.IFS(
ISBLANK($U1867),"Missing space use.",
AND('Establishment details'!$C$14="Secondary",$V1867="Classbase"),"Invalid Status type",
AND(OR( $V1867="Classbase", $V1867="Teaching", $V1867="Early years",$V1867="SEND resourced"), NOT(ISBLANK($M1867))),"Space with status type and unusable type.",
AND($V1867= "Classbase",'Establishment details'!$C$22&gt;=10), "Classbase status is only valid in schools with a primary element.",
AND($I1867= "Large",$N1867 &gt; 3.5), "Large rooms with less than 3.5m height.",
AND(OR($V1867="Light practical (science)",$V1867="Light practical (science)",$V1867="Heavy practical (workshops)", $V1867="Heavy practical (clean)"), OR($O1867=0,ISBLANK($O1867))),"Missing sinks count for light and heavy practical spaces.",
AND($M1867 = "Other",ISBLANK($R1867)), "Invalid unusable type / missing note for other unusable type."
),
" ")</f>
        <v>Missing space use.</v>
      </c>
    </row>
    <row r="1868" spans="2:23" ht="15.75" x14ac:dyDescent="0.25">
      <c r="B1868" s="143"/>
      <c r="C1868" s="144"/>
      <c r="D1868" s="144"/>
      <c r="E1868" s="144"/>
      <c r="F1868" s="147" t="str" cm="1">
        <f t="array" ref="F1868">_xlfn.IFNA(CONCATENATE(_xlfn.IFS($D1868="Mezzanine",LEFT($D1868,1), $D1868="Ground Floor",LEFT($D1868,1),$D1868="Basment ",LEFT($D1868,1), $D1868="1st Floor", "0"&amp;LEFT($D1868,1), $D1868="2nd Floor", "0"&amp;LEFT($D1868,1), $D1868="3rd Floor", "0"&amp;LEFT($D1868,1), $D1868="4th Floor", "0"&amp;LEFT($D1868,1), $D1868="5th Floor", "0"&amp;LEFT($D1868,1), $D1868="6th Floor", "0"&amp;LEFT($D1868,1),$D1868="7th Floor", "0"&amp;LEFT($D1868,1),$D1868="8th Floor", "0"&amp;LEFT($D1868,1),$D1868="9th Floor", "0"&amp;LEFT($D1868,1),$D1868="10th Floor", LEFT($D1868,2),$D1868="11th Floor", LEFT($D1868,2),$D1868="12th Floor", LEFT($D1868,2),$D1868="13th Floor", LEFT($D1868,2), $D1868="Lower Ground", LEFT($D1868)&amp;IF(ISNUMBER(FIND(" ",$D1868)),MID($D1868,FIND(" ",$D1868)+1,1),"")&amp;IF(ISNUMBER(FIND(" ",$D1868,FIND(" ",$D1868)+1)),MID($D1868,FIND(" ",$D1868,FIND(" ",$D1868)+1)+1,1),""),$D1868="Upper Ground", LEFT($D1868)&amp;IF(ISNUMBER(FIND(" ",$D1868)),MID($D1868,FIND(" ",$D1868)+1,1),"")&amp;IF(ISNUMBER(FIND(" ",$D1868,FIND(" ",$D1868)+1)),MID($D1868,FIND(" ",$D1868,FIND(" ",$D1868)+1)+1,1),"")),".0",$E1868), " ")</f>
        <v xml:space="preserve"> </v>
      </c>
      <c r="G1868" s="144"/>
      <c r="H1868" s="144"/>
      <c r="I1868" s="144"/>
      <c r="J1868" s="144"/>
      <c r="K1868" s="144"/>
      <c r="L1868" s="149" t="str" cm="1">
        <f t="array" ref="L1868">_xlfn.IFNA(
_xlfn.IFS(
AND($F1868=" ",$G1868=" ",$H1868=" "),"Please update all three: Surveyor Room Reference, Establishment Room Reference and Establishment Room Name",
AND(OR($I1868="General",$I1868="Open plan/ semi-open general",$I1868="Fitted",$I1868="Light practical (science)",$I1868="Light practical (other)",$I1868="Heavy practical (workshops)",$I1868="Heavy practical (clean)",$I1868="Large",$I1868="Storage"),$J1868=0,$K1868=0),"Please update Net Area or Non-net Area",
AND($B1868&lt;&gt;"OUT",$J1868=0,$I1868&lt;&gt;"Non-net",$M1868="85% Circulation"),"Net area not recorded for spaces with 85% circulation unusable type",
AND(OR($I1868="General",$I1868="Open plan/ semi-open general",$I1868="Fitted",$I1868="Light practical (science)",$I1868="Light practical (other)",$I1868="Heavy practical (workshops)",$I1868="Heavy practical (clean)",$I1868="Large",$I1868="Storage"),OR($J1868=0,ISBLANK($J1868))),"Net area not recorded in net spaces",
AND(OR($I1868="Non-net",$I1868="Outdoor space"),$J1868&gt;0),"Net Area Recorded in Non-net space",
AND($I1868="General",$J1868&gt;90),"This general space is over 90m2, please ensure that this space is entered as separate spaces if it usually used as separate spaces",
AND($I1868="Open plan/ semi-open general",$J1868&lt;27),"Open plan general space under 27m2",
AND(OR($K1868=0,ISBLANK($K1868)), $I1868="Non-net"),"Non-net area not recorded in non-net space"
),
" ")</f>
        <v xml:space="preserve"> </v>
      </c>
      <c r="M1868" s="144"/>
      <c r="N1868" s="144"/>
      <c r="O1868" s="144"/>
      <c r="P1868" s="144"/>
      <c r="Q1868" s="144"/>
      <c r="R1868" s="171"/>
      <c r="S1868" s="147">
        <f>NCA_Calculations!$P$1880</f>
        <v>0</v>
      </c>
      <c r="T1868" s="147">
        <f>NCA_Calculations!$Q$1880</f>
        <v>0</v>
      </c>
      <c r="U1868" s="144"/>
      <c r="V1868" s="144"/>
      <c r="W1868" s="149" t="str" cm="1">
        <f t="array" ref="W1868">_xlfn.IFNA(
_xlfn.IFS(
ISBLANK($U1868),"Missing space use.",
AND('Establishment details'!$C$14="Secondary",$V1868="Classbase"),"Invalid Status type",
AND(OR( $V1868="Classbase", $V1868="Teaching", $V1868="Early years",$V1868="SEND resourced"), NOT(ISBLANK($M1868))),"Space with status type and unusable type.",
AND($V1868= "Classbase",'Establishment details'!$C$22&gt;=10), "Classbase status is only valid in schools with a primary element.",
AND($I1868= "Large",$N1868 &gt; 3.5), "Large rooms with less than 3.5m height.",
AND(OR($V1868="Light practical (science)",$V1868="Light practical (science)",$V1868="Heavy practical (workshops)", $V1868="Heavy practical (clean)"), OR($O1868=0,ISBLANK($O1868))),"Missing sinks count for light and heavy practical spaces.",
AND($M1868 = "Other",ISBLANK($R1868)), "Invalid unusable type / missing note for other unusable type."
),
" ")</f>
        <v>Missing space use.</v>
      </c>
    </row>
    <row r="1869" spans="2:23" ht="15.75" x14ac:dyDescent="0.25">
      <c r="B1869" s="143"/>
      <c r="C1869" s="144"/>
      <c r="D1869" s="144"/>
      <c r="E1869" s="144"/>
      <c r="F1869" s="147" t="str" cm="1">
        <f t="array" ref="F1869">_xlfn.IFNA(CONCATENATE(_xlfn.IFS($D1869="Mezzanine",LEFT($D1869,1), $D1869="Ground Floor",LEFT($D1869,1),$D1869="Basment ",LEFT($D1869,1), $D1869="1st Floor", "0"&amp;LEFT($D1869,1), $D1869="2nd Floor", "0"&amp;LEFT($D1869,1), $D1869="3rd Floor", "0"&amp;LEFT($D1869,1), $D1869="4th Floor", "0"&amp;LEFT($D1869,1), $D1869="5th Floor", "0"&amp;LEFT($D1869,1), $D1869="6th Floor", "0"&amp;LEFT($D1869,1),$D1869="7th Floor", "0"&amp;LEFT($D1869,1),$D1869="8th Floor", "0"&amp;LEFT($D1869,1),$D1869="9th Floor", "0"&amp;LEFT($D1869,1),$D1869="10th Floor", LEFT($D1869,2),$D1869="11th Floor", LEFT($D1869,2),$D1869="12th Floor", LEFT($D1869,2),$D1869="13th Floor", LEFT($D1869,2), $D1869="Lower Ground", LEFT($D1869)&amp;IF(ISNUMBER(FIND(" ",$D1869)),MID($D1869,FIND(" ",$D1869)+1,1),"")&amp;IF(ISNUMBER(FIND(" ",$D1869,FIND(" ",$D1869)+1)),MID($D1869,FIND(" ",$D1869,FIND(" ",$D1869)+1)+1,1),""),$D1869="Upper Ground", LEFT($D1869)&amp;IF(ISNUMBER(FIND(" ",$D1869)),MID($D1869,FIND(" ",$D1869)+1,1),"")&amp;IF(ISNUMBER(FIND(" ",$D1869,FIND(" ",$D1869)+1)),MID($D1869,FIND(" ",$D1869,FIND(" ",$D1869)+1)+1,1),"")),".0",$E1869), " ")</f>
        <v xml:space="preserve"> </v>
      </c>
      <c r="G1869" s="144"/>
      <c r="H1869" s="144"/>
      <c r="I1869" s="144"/>
      <c r="J1869" s="144"/>
      <c r="K1869" s="144"/>
      <c r="L1869" s="149" t="str" cm="1">
        <f t="array" ref="L1869">_xlfn.IFNA(
_xlfn.IFS(
AND($F1869=" ",$G1869=" ",$H1869=" "),"Please update all three: Surveyor Room Reference, Establishment Room Reference and Establishment Room Name",
AND(OR($I1869="General",$I1869="Open plan/ semi-open general",$I1869="Fitted",$I1869="Light practical (science)",$I1869="Light practical (other)",$I1869="Heavy practical (workshops)",$I1869="Heavy practical (clean)",$I1869="Large",$I1869="Storage"),$J1869=0,$K1869=0),"Please update Net Area or Non-net Area",
AND($B1869&lt;&gt;"OUT",$J1869=0,$I1869&lt;&gt;"Non-net",$M1869="85% Circulation"),"Net area not recorded for spaces with 85% circulation unusable type",
AND(OR($I1869="General",$I1869="Open plan/ semi-open general",$I1869="Fitted",$I1869="Light practical (science)",$I1869="Light practical (other)",$I1869="Heavy practical (workshops)",$I1869="Heavy practical (clean)",$I1869="Large",$I1869="Storage"),OR($J1869=0,ISBLANK($J1869))),"Net area not recorded in net spaces",
AND(OR($I1869="Non-net",$I1869="Outdoor space"),$J1869&gt;0),"Net Area Recorded in Non-net space",
AND($I1869="General",$J1869&gt;90),"This general space is over 90m2, please ensure that this space is entered as separate spaces if it usually used as separate spaces",
AND($I1869="Open plan/ semi-open general",$J1869&lt;27),"Open plan general space under 27m2",
AND(OR($K1869=0,ISBLANK($K1869)), $I1869="Non-net"),"Non-net area not recorded in non-net space"
),
" ")</f>
        <v xml:space="preserve"> </v>
      </c>
      <c r="M1869" s="144"/>
      <c r="N1869" s="144"/>
      <c r="O1869" s="144"/>
      <c r="P1869" s="144"/>
      <c r="Q1869" s="144"/>
      <c r="R1869" s="171"/>
      <c r="S1869" s="147">
        <f>NCA_Calculations!$P$1881</f>
        <v>0</v>
      </c>
      <c r="T1869" s="147">
        <f>NCA_Calculations!$Q$1881</f>
        <v>0</v>
      </c>
      <c r="U1869" s="144"/>
      <c r="V1869" s="144"/>
      <c r="W1869" s="149" t="str" cm="1">
        <f t="array" ref="W1869">_xlfn.IFNA(
_xlfn.IFS(
ISBLANK($U1869),"Missing space use.",
AND('Establishment details'!$C$14="Secondary",$V1869="Classbase"),"Invalid Status type",
AND(OR( $V1869="Classbase", $V1869="Teaching", $V1869="Early years",$V1869="SEND resourced"), NOT(ISBLANK($M1869))),"Space with status type and unusable type.",
AND($V1869= "Classbase",'Establishment details'!$C$22&gt;=10), "Classbase status is only valid in schools with a primary element.",
AND($I1869= "Large",$N1869 &gt; 3.5), "Large rooms with less than 3.5m height.",
AND(OR($V1869="Light practical (science)",$V1869="Light practical (science)",$V1869="Heavy practical (workshops)", $V1869="Heavy practical (clean)"), OR($O1869=0,ISBLANK($O1869))),"Missing sinks count for light and heavy practical spaces.",
AND($M1869 = "Other",ISBLANK($R1869)), "Invalid unusable type / missing note for other unusable type."
),
" ")</f>
        <v>Missing space use.</v>
      </c>
    </row>
    <row r="1870" spans="2:23" ht="15.75" x14ac:dyDescent="0.25">
      <c r="B1870" s="143"/>
      <c r="C1870" s="144"/>
      <c r="D1870" s="144"/>
      <c r="E1870" s="144"/>
      <c r="F1870" s="147" t="str" cm="1">
        <f t="array" ref="F1870">_xlfn.IFNA(CONCATENATE(_xlfn.IFS($D1870="Mezzanine",LEFT($D1870,1), $D1870="Ground Floor",LEFT($D1870,1),$D1870="Basment ",LEFT($D1870,1), $D1870="1st Floor", "0"&amp;LEFT($D1870,1), $D1870="2nd Floor", "0"&amp;LEFT($D1870,1), $D1870="3rd Floor", "0"&amp;LEFT($D1870,1), $D1870="4th Floor", "0"&amp;LEFT($D1870,1), $D1870="5th Floor", "0"&amp;LEFT($D1870,1), $D1870="6th Floor", "0"&amp;LEFT($D1870,1),$D1870="7th Floor", "0"&amp;LEFT($D1870,1),$D1870="8th Floor", "0"&amp;LEFT($D1870,1),$D1870="9th Floor", "0"&amp;LEFT($D1870,1),$D1870="10th Floor", LEFT($D1870,2),$D1870="11th Floor", LEFT($D1870,2),$D1870="12th Floor", LEFT($D1870,2),$D1870="13th Floor", LEFT($D1870,2), $D1870="Lower Ground", LEFT($D1870)&amp;IF(ISNUMBER(FIND(" ",$D1870)),MID($D1870,FIND(" ",$D1870)+1,1),"")&amp;IF(ISNUMBER(FIND(" ",$D1870,FIND(" ",$D1870)+1)),MID($D1870,FIND(" ",$D1870,FIND(" ",$D1870)+1)+1,1),""),$D1870="Upper Ground", LEFT($D1870)&amp;IF(ISNUMBER(FIND(" ",$D1870)),MID($D1870,FIND(" ",$D1870)+1,1),"")&amp;IF(ISNUMBER(FIND(" ",$D1870,FIND(" ",$D1870)+1)),MID($D1870,FIND(" ",$D1870,FIND(" ",$D1870)+1)+1,1),"")),".0",$E1870), " ")</f>
        <v xml:space="preserve"> </v>
      </c>
      <c r="G1870" s="144"/>
      <c r="H1870" s="144"/>
      <c r="I1870" s="144"/>
      <c r="J1870" s="144"/>
      <c r="K1870" s="144"/>
      <c r="L1870" s="149" t="str" cm="1">
        <f t="array" ref="L1870">_xlfn.IFNA(
_xlfn.IFS(
AND($F1870=" ",$G1870=" ",$H1870=" "),"Please update all three: Surveyor Room Reference, Establishment Room Reference and Establishment Room Name",
AND(OR($I1870="General",$I1870="Open plan/ semi-open general",$I1870="Fitted",$I1870="Light practical (science)",$I1870="Light practical (other)",$I1870="Heavy practical (workshops)",$I1870="Heavy practical (clean)",$I1870="Large",$I1870="Storage"),$J1870=0,$K1870=0),"Please update Net Area or Non-net Area",
AND($B1870&lt;&gt;"OUT",$J1870=0,$I1870&lt;&gt;"Non-net",$M1870="85% Circulation"),"Net area not recorded for spaces with 85% circulation unusable type",
AND(OR($I1870="General",$I1870="Open plan/ semi-open general",$I1870="Fitted",$I1870="Light practical (science)",$I1870="Light practical (other)",$I1870="Heavy practical (workshops)",$I1870="Heavy practical (clean)",$I1870="Large",$I1870="Storage"),OR($J1870=0,ISBLANK($J1870))),"Net area not recorded in net spaces",
AND(OR($I1870="Non-net",$I1870="Outdoor space"),$J1870&gt;0),"Net Area Recorded in Non-net space",
AND($I1870="General",$J1870&gt;90),"This general space is over 90m2, please ensure that this space is entered as separate spaces if it usually used as separate spaces",
AND($I1870="Open plan/ semi-open general",$J1870&lt;27),"Open plan general space under 27m2",
AND(OR($K1870=0,ISBLANK($K1870)), $I1870="Non-net"),"Non-net area not recorded in non-net space"
),
" ")</f>
        <v xml:space="preserve"> </v>
      </c>
      <c r="M1870" s="144"/>
      <c r="N1870" s="144"/>
      <c r="O1870" s="144"/>
      <c r="P1870" s="144"/>
      <c r="Q1870" s="144"/>
      <c r="R1870" s="171"/>
      <c r="S1870" s="147">
        <f>NCA_Calculations!$P$1882</f>
        <v>0</v>
      </c>
      <c r="T1870" s="147">
        <f>NCA_Calculations!$Q$1882</f>
        <v>0</v>
      </c>
      <c r="U1870" s="144"/>
      <c r="V1870" s="144"/>
      <c r="W1870" s="149" t="str" cm="1">
        <f t="array" ref="W1870">_xlfn.IFNA(
_xlfn.IFS(
ISBLANK($U1870),"Missing space use.",
AND('Establishment details'!$C$14="Secondary",$V1870="Classbase"),"Invalid Status type",
AND(OR( $V1870="Classbase", $V1870="Teaching", $V1870="Early years",$V1870="SEND resourced"), NOT(ISBLANK($M1870))),"Space with status type and unusable type.",
AND($V1870= "Classbase",'Establishment details'!$C$22&gt;=10), "Classbase status is only valid in schools with a primary element.",
AND($I1870= "Large",$N1870 &gt; 3.5), "Large rooms with less than 3.5m height.",
AND(OR($V1870="Light practical (science)",$V1870="Light practical (science)",$V1870="Heavy practical (workshops)", $V1870="Heavy practical (clean)"), OR($O1870=0,ISBLANK($O1870))),"Missing sinks count for light and heavy practical spaces.",
AND($M1870 = "Other",ISBLANK($R1870)), "Invalid unusable type / missing note for other unusable type."
),
" ")</f>
        <v>Missing space use.</v>
      </c>
    </row>
    <row r="1871" spans="2:23" ht="15.75" x14ac:dyDescent="0.25">
      <c r="B1871" s="143"/>
      <c r="C1871" s="144"/>
      <c r="D1871" s="144"/>
      <c r="E1871" s="144"/>
      <c r="F1871" s="147" t="str" cm="1">
        <f t="array" ref="F1871">_xlfn.IFNA(CONCATENATE(_xlfn.IFS($D1871="Mezzanine",LEFT($D1871,1), $D1871="Ground Floor",LEFT($D1871,1),$D1871="Basment ",LEFT($D1871,1), $D1871="1st Floor", "0"&amp;LEFT($D1871,1), $D1871="2nd Floor", "0"&amp;LEFT($D1871,1), $D1871="3rd Floor", "0"&amp;LEFT($D1871,1), $D1871="4th Floor", "0"&amp;LEFT($D1871,1), $D1871="5th Floor", "0"&amp;LEFT($D1871,1), $D1871="6th Floor", "0"&amp;LEFT($D1871,1),$D1871="7th Floor", "0"&amp;LEFT($D1871,1),$D1871="8th Floor", "0"&amp;LEFT($D1871,1),$D1871="9th Floor", "0"&amp;LEFT($D1871,1),$D1871="10th Floor", LEFT($D1871,2),$D1871="11th Floor", LEFT($D1871,2),$D1871="12th Floor", LEFT($D1871,2),$D1871="13th Floor", LEFT($D1871,2), $D1871="Lower Ground", LEFT($D1871)&amp;IF(ISNUMBER(FIND(" ",$D1871)),MID($D1871,FIND(" ",$D1871)+1,1),"")&amp;IF(ISNUMBER(FIND(" ",$D1871,FIND(" ",$D1871)+1)),MID($D1871,FIND(" ",$D1871,FIND(" ",$D1871)+1)+1,1),""),$D1871="Upper Ground", LEFT($D1871)&amp;IF(ISNUMBER(FIND(" ",$D1871)),MID($D1871,FIND(" ",$D1871)+1,1),"")&amp;IF(ISNUMBER(FIND(" ",$D1871,FIND(" ",$D1871)+1)),MID($D1871,FIND(" ",$D1871,FIND(" ",$D1871)+1)+1,1),"")),".0",$E1871), " ")</f>
        <v xml:space="preserve"> </v>
      </c>
      <c r="G1871" s="144"/>
      <c r="H1871" s="144"/>
      <c r="I1871" s="144"/>
      <c r="J1871" s="144"/>
      <c r="K1871" s="144"/>
      <c r="L1871" s="149" t="str" cm="1">
        <f t="array" ref="L1871">_xlfn.IFNA(
_xlfn.IFS(
AND($F1871=" ",$G1871=" ",$H1871=" "),"Please update all three: Surveyor Room Reference, Establishment Room Reference and Establishment Room Name",
AND(OR($I1871="General",$I1871="Open plan/ semi-open general",$I1871="Fitted",$I1871="Light practical (science)",$I1871="Light practical (other)",$I1871="Heavy practical (workshops)",$I1871="Heavy practical (clean)",$I1871="Large",$I1871="Storage"),$J1871=0,$K1871=0),"Please update Net Area or Non-net Area",
AND($B1871&lt;&gt;"OUT",$J1871=0,$I1871&lt;&gt;"Non-net",$M1871="85% Circulation"),"Net area not recorded for spaces with 85% circulation unusable type",
AND(OR($I1871="General",$I1871="Open plan/ semi-open general",$I1871="Fitted",$I1871="Light practical (science)",$I1871="Light practical (other)",$I1871="Heavy practical (workshops)",$I1871="Heavy practical (clean)",$I1871="Large",$I1871="Storage"),OR($J1871=0,ISBLANK($J1871))),"Net area not recorded in net spaces",
AND(OR($I1871="Non-net",$I1871="Outdoor space"),$J1871&gt;0),"Net Area Recorded in Non-net space",
AND($I1871="General",$J1871&gt;90),"This general space is over 90m2, please ensure that this space is entered as separate spaces if it usually used as separate spaces",
AND($I1871="Open plan/ semi-open general",$J1871&lt;27),"Open plan general space under 27m2",
AND(OR($K1871=0,ISBLANK($K1871)), $I1871="Non-net"),"Non-net area not recorded in non-net space"
),
" ")</f>
        <v xml:space="preserve"> </v>
      </c>
      <c r="M1871" s="144"/>
      <c r="N1871" s="144"/>
      <c r="O1871" s="144"/>
      <c r="P1871" s="144"/>
      <c r="Q1871" s="144"/>
      <c r="R1871" s="171"/>
      <c r="S1871" s="147">
        <f>NCA_Calculations!$P$1883</f>
        <v>0</v>
      </c>
      <c r="T1871" s="147">
        <f>NCA_Calculations!$Q$1883</f>
        <v>0</v>
      </c>
      <c r="U1871" s="144"/>
      <c r="V1871" s="144"/>
      <c r="W1871" s="149" t="str" cm="1">
        <f t="array" ref="W1871">_xlfn.IFNA(
_xlfn.IFS(
ISBLANK($U1871),"Missing space use.",
AND('Establishment details'!$C$14="Secondary",$V1871="Classbase"),"Invalid Status type",
AND(OR( $V1871="Classbase", $V1871="Teaching", $V1871="Early years",$V1871="SEND resourced"), NOT(ISBLANK($M1871))),"Space with status type and unusable type.",
AND($V1871= "Classbase",'Establishment details'!$C$22&gt;=10), "Classbase status is only valid in schools with a primary element.",
AND($I1871= "Large",$N1871 &gt; 3.5), "Large rooms with less than 3.5m height.",
AND(OR($V1871="Light practical (science)",$V1871="Light practical (science)",$V1871="Heavy practical (workshops)", $V1871="Heavy practical (clean)"), OR($O1871=0,ISBLANK($O1871))),"Missing sinks count for light and heavy practical spaces.",
AND($M1871 = "Other",ISBLANK($R1871)), "Invalid unusable type / missing note for other unusable type."
),
" ")</f>
        <v>Missing space use.</v>
      </c>
    </row>
    <row r="1872" spans="2:23" ht="15.75" x14ac:dyDescent="0.25">
      <c r="B1872" s="143"/>
      <c r="C1872" s="144"/>
      <c r="D1872" s="144"/>
      <c r="E1872" s="144"/>
      <c r="F1872" s="147" t="str" cm="1">
        <f t="array" ref="F1872">_xlfn.IFNA(CONCATENATE(_xlfn.IFS($D1872="Mezzanine",LEFT($D1872,1), $D1872="Ground Floor",LEFT($D1872,1),$D1872="Basment ",LEFT($D1872,1), $D1872="1st Floor", "0"&amp;LEFT($D1872,1), $D1872="2nd Floor", "0"&amp;LEFT($D1872,1), $D1872="3rd Floor", "0"&amp;LEFT($D1872,1), $D1872="4th Floor", "0"&amp;LEFT($D1872,1), $D1872="5th Floor", "0"&amp;LEFT($D1872,1), $D1872="6th Floor", "0"&amp;LEFT($D1872,1),$D1872="7th Floor", "0"&amp;LEFT($D1872,1),$D1872="8th Floor", "0"&amp;LEFT($D1872,1),$D1872="9th Floor", "0"&amp;LEFT($D1872,1),$D1872="10th Floor", LEFT($D1872,2),$D1872="11th Floor", LEFT($D1872,2),$D1872="12th Floor", LEFT($D1872,2),$D1872="13th Floor", LEFT($D1872,2), $D1872="Lower Ground", LEFT($D1872)&amp;IF(ISNUMBER(FIND(" ",$D1872)),MID($D1872,FIND(" ",$D1872)+1,1),"")&amp;IF(ISNUMBER(FIND(" ",$D1872,FIND(" ",$D1872)+1)),MID($D1872,FIND(" ",$D1872,FIND(" ",$D1872)+1)+1,1),""),$D1872="Upper Ground", LEFT($D1872)&amp;IF(ISNUMBER(FIND(" ",$D1872)),MID($D1872,FIND(" ",$D1872)+1,1),"")&amp;IF(ISNUMBER(FIND(" ",$D1872,FIND(" ",$D1872)+1)),MID($D1872,FIND(" ",$D1872,FIND(" ",$D1872)+1)+1,1),"")),".0",$E1872), " ")</f>
        <v xml:space="preserve"> </v>
      </c>
      <c r="G1872" s="144"/>
      <c r="H1872" s="144"/>
      <c r="I1872" s="144"/>
      <c r="J1872" s="144"/>
      <c r="K1872" s="144"/>
      <c r="L1872" s="149" t="str" cm="1">
        <f t="array" ref="L1872">_xlfn.IFNA(
_xlfn.IFS(
AND($F1872=" ",$G1872=" ",$H1872=" "),"Please update all three: Surveyor Room Reference, Establishment Room Reference and Establishment Room Name",
AND(OR($I1872="General",$I1872="Open plan/ semi-open general",$I1872="Fitted",$I1872="Light practical (science)",$I1872="Light practical (other)",$I1872="Heavy practical (workshops)",$I1872="Heavy practical (clean)",$I1872="Large",$I1872="Storage"),$J1872=0,$K1872=0),"Please update Net Area or Non-net Area",
AND($B1872&lt;&gt;"OUT",$J1872=0,$I1872&lt;&gt;"Non-net",$M1872="85% Circulation"),"Net area not recorded for spaces with 85% circulation unusable type",
AND(OR($I1872="General",$I1872="Open plan/ semi-open general",$I1872="Fitted",$I1872="Light practical (science)",$I1872="Light practical (other)",$I1872="Heavy practical (workshops)",$I1872="Heavy practical (clean)",$I1872="Large",$I1872="Storage"),OR($J1872=0,ISBLANK($J1872))),"Net area not recorded in net spaces",
AND(OR($I1872="Non-net",$I1872="Outdoor space"),$J1872&gt;0),"Net Area Recorded in Non-net space",
AND($I1872="General",$J1872&gt;90),"This general space is over 90m2, please ensure that this space is entered as separate spaces if it usually used as separate spaces",
AND($I1872="Open plan/ semi-open general",$J1872&lt;27),"Open plan general space under 27m2",
AND(OR($K1872=0,ISBLANK($K1872)), $I1872="Non-net"),"Non-net area not recorded in non-net space"
),
" ")</f>
        <v xml:space="preserve"> </v>
      </c>
      <c r="M1872" s="144"/>
      <c r="N1872" s="144"/>
      <c r="O1872" s="144"/>
      <c r="P1872" s="144"/>
      <c r="Q1872" s="144"/>
      <c r="R1872" s="171"/>
      <c r="S1872" s="147">
        <f>NCA_Calculations!$P$1884</f>
        <v>0</v>
      </c>
      <c r="T1872" s="147">
        <f>NCA_Calculations!$Q$1884</f>
        <v>0</v>
      </c>
      <c r="U1872" s="144"/>
      <c r="V1872" s="144"/>
      <c r="W1872" s="149" t="str" cm="1">
        <f t="array" ref="W1872">_xlfn.IFNA(
_xlfn.IFS(
ISBLANK($U1872),"Missing space use.",
AND('Establishment details'!$C$14="Secondary",$V1872="Classbase"),"Invalid Status type",
AND(OR( $V1872="Classbase", $V1872="Teaching", $V1872="Early years",$V1872="SEND resourced"), NOT(ISBLANK($M1872))),"Space with status type and unusable type.",
AND($V1872= "Classbase",'Establishment details'!$C$22&gt;=10), "Classbase status is only valid in schools with a primary element.",
AND($I1872= "Large",$N1872 &gt; 3.5), "Large rooms with less than 3.5m height.",
AND(OR($V1872="Light practical (science)",$V1872="Light practical (science)",$V1872="Heavy practical (workshops)", $V1872="Heavy practical (clean)"), OR($O1872=0,ISBLANK($O1872))),"Missing sinks count for light and heavy practical spaces.",
AND($M1872 = "Other",ISBLANK($R1872)), "Invalid unusable type / missing note for other unusable type."
),
" ")</f>
        <v>Missing space use.</v>
      </c>
    </row>
    <row r="1873" spans="2:23" ht="15.75" x14ac:dyDescent="0.25">
      <c r="B1873" s="143"/>
      <c r="C1873" s="144"/>
      <c r="D1873" s="144"/>
      <c r="E1873" s="144"/>
      <c r="F1873" s="147" t="str" cm="1">
        <f t="array" ref="F1873">_xlfn.IFNA(CONCATENATE(_xlfn.IFS($D1873="Mezzanine",LEFT($D1873,1), $D1873="Ground Floor",LEFT($D1873,1),$D1873="Basment ",LEFT($D1873,1), $D1873="1st Floor", "0"&amp;LEFT($D1873,1), $D1873="2nd Floor", "0"&amp;LEFT($D1873,1), $D1873="3rd Floor", "0"&amp;LEFT($D1873,1), $D1873="4th Floor", "0"&amp;LEFT($D1873,1), $D1873="5th Floor", "0"&amp;LEFT($D1873,1), $D1873="6th Floor", "0"&amp;LEFT($D1873,1),$D1873="7th Floor", "0"&amp;LEFT($D1873,1),$D1873="8th Floor", "0"&amp;LEFT($D1873,1),$D1873="9th Floor", "0"&amp;LEFT($D1873,1),$D1873="10th Floor", LEFT($D1873,2),$D1873="11th Floor", LEFT($D1873,2),$D1873="12th Floor", LEFT($D1873,2),$D1873="13th Floor", LEFT($D1873,2), $D1873="Lower Ground", LEFT($D1873)&amp;IF(ISNUMBER(FIND(" ",$D1873)),MID($D1873,FIND(" ",$D1873)+1,1),"")&amp;IF(ISNUMBER(FIND(" ",$D1873,FIND(" ",$D1873)+1)),MID($D1873,FIND(" ",$D1873,FIND(" ",$D1873)+1)+1,1),""),$D1873="Upper Ground", LEFT($D1873)&amp;IF(ISNUMBER(FIND(" ",$D1873)),MID($D1873,FIND(" ",$D1873)+1,1),"")&amp;IF(ISNUMBER(FIND(" ",$D1873,FIND(" ",$D1873)+1)),MID($D1873,FIND(" ",$D1873,FIND(" ",$D1873)+1)+1,1),"")),".0",$E1873), " ")</f>
        <v xml:space="preserve"> </v>
      </c>
      <c r="G1873" s="144"/>
      <c r="H1873" s="144"/>
      <c r="I1873" s="144"/>
      <c r="J1873" s="144"/>
      <c r="K1873" s="144"/>
      <c r="L1873" s="149" t="str" cm="1">
        <f t="array" ref="L1873">_xlfn.IFNA(
_xlfn.IFS(
AND($F1873=" ",$G1873=" ",$H1873=" "),"Please update all three: Surveyor Room Reference, Establishment Room Reference and Establishment Room Name",
AND(OR($I1873="General",$I1873="Open plan/ semi-open general",$I1873="Fitted",$I1873="Light practical (science)",$I1873="Light practical (other)",$I1873="Heavy practical (workshops)",$I1873="Heavy practical (clean)",$I1873="Large",$I1873="Storage"),$J1873=0,$K1873=0),"Please update Net Area or Non-net Area",
AND($B1873&lt;&gt;"OUT",$J1873=0,$I1873&lt;&gt;"Non-net",$M1873="85% Circulation"),"Net area not recorded for spaces with 85% circulation unusable type",
AND(OR($I1873="General",$I1873="Open plan/ semi-open general",$I1873="Fitted",$I1873="Light practical (science)",$I1873="Light practical (other)",$I1873="Heavy practical (workshops)",$I1873="Heavy practical (clean)",$I1873="Large",$I1873="Storage"),OR($J1873=0,ISBLANK($J1873))),"Net area not recorded in net spaces",
AND(OR($I1873="Non-net",$I1873="Outdoor space"),$J1873&gt;0),"Net Area Recorded in Non-net space",
AND($I1873="General",$J1873&gt;90),"This general space is over 90m2, please ensure that this space is entered as separate spaces if it usually used as separate spaces",
AND($I1873="Open plan/ semi-open general",$J1873&lt;27),"Open plan general space under 27m2",
AND(OR($K1873=0,ISBLANK($K1873)), $I1873="Non-net"),"Non-net area not recorded in non-net space"
),
" ")</f>
        <v xml:space="preserve"> </v>
      </c>
      <c r="M1873" s="144"/>
      <c r="N1873" s="144"/>
      <c r="O1873" s="144"/>
      <c r="P1873" s="144"/>
      <c r="Q1873" s="144"/>
      <c r="R1873" s="171"/>
      <c r="S1873" s="147">
        <f>NCA_Calculations!$P$1885</f>
        <v>0</v>
      </c>
      <c r="T1873" s="147">
        <f>NCA_Calculations!$Q$1885</f>
        <v>0</v>
      </c>
      <c r="U1873" s="144"/>
      <c r="V1873" s="144"/>
      <c r="W1873" s="149" t="str" cm="1">
        <f t="array" ref="W1873">_xlfn.IFNA(
_xlfn.IFS(
ISBLANK($U1873),"Missing space use.",
AND('Establishment details'!$C$14="Secondary",$V1873="Classbase"),"Invalid Status type",
AND(OR( $V1873="Classbase", $V1873="Teaching", $V1873="Early years",$V1873="SEND resourced"), NOT(ISBLANK($M1873))),"Space with status type and unusable type.",
AND($V1873= "Classbase",'Establishment details'!$C$22&gt;=10), "Classbase status is only valid in schools with a primary element.",
AND($I1873= "Large",$N1873 &gt; 3.5), "Large rooms with less than 3.5m height.",
AND(OR($V1873="Light practical (science)",$V1873="Light practical (science)",$V1873="Heavy practical (workshops)", $V1873="Heavy practical (clean)"), OR($O1873=0,ISBLANK($O1873))),"Missing sinks count for light and heavy practical spaces.",
AND($M1873 = "Other",ISBLANK($R1873)), "Invalid unusable type / missing note for other unusable type."
),
" ")</f>
        <v>Missing space use.</v>
      </c>
    </row>
    <row r="1874" spans="2:23" ht="15.75" x14ac:dyDescent="0.25">
      <c r="B1874" s="143"/>
      <c r="C1874" s="144"/>
      <c r="D1874" s="144"/>
      <c r="E1874" s="144"/>
      <c r="F1874" s="147" t="str" cm="1">
        <f t="array" ref="F1874">_xlfn.IFNA(CONCATENATE(_xlfn.IFS($D1874="Mezzanine",LEFT($D1874,1), $D1874="Ground Floor",LEFT($D1874,1),$D1874="Basment ",LEFT($D1874,1), $D1874="1st Floor", "0"&amp;LEFT($D1874,1), $D1874="2nd Floor", "0"&amp;LEFT($D1874,1), $D1874="3rd Floor", "0"&amp;LEFT($D1874,1), $D1874="4th Floor", "0"&amp;LEFT($D1874,1), $D1874="5th Floor", "0"&amp;LEFT($D1874,1), $D1874="6th Floor", "0"&amp;LEFT($D1874,1),$D1874="7th Floor", "0"&amp;LEFT($D1874,1),$D1874="8th Floor", "0"&amp;LEFT($D1874,1),$D1874="9th Floor", "0"&amp;LEFT($D1874,1),$D1874="10th Floor", LEFT($D1874,2),$D1874="11th Floor", LEFT($D1874,2),$D1874="12th Floor", LEFT($D1874,2),$D1874="13th Floor", LEFT($D1874,2), $D1874="Lower Ground", LEFT($D1874)&amp;IF(ISNUMBER(FIND(" ",$D1874)),MID($D1874,FIND(" ",$D1874)+1,1),"")&amp;IF(ISNUMBER(FIND(" ",$D1874,FIND(" ",$D1874)+1)),MID($D1874,FIND(" ",$D1874,FIND(" ",$D1874)+1)+1,1),""),$D1874="Upper Ground", LEFT($D1874)&amp;IF(ISNUMBER(FIND(" ",$D1874)),MID($D1874,FIND(" ",$D1874)+1,1),"")&amp;IF(ISNUMBER(FIND(" ",$D1874,FIND(" ",$D1874)+1)),MID($D1874,FIND(" ",$D1874,FIND(" ",$D1874)+1)+1,1),"")),".0",$E1874), " ")</f>
        <v xml:space="preserve"> </v>
      </c>
      <c r="G1874" s="144"/>
      <c r="H1874" s="144"/>
      <c r="I1874" s="144"/>
      <c r="J1874" s="144"/>
      <c r="K1874" s="144"/>
      <c r="L1874" s="149" t="str" cm="1">
        <f t="array" ref="L1874">_xlfn.IFNA(
_xlfn.IFS(
AND($F1874=" ",$G1874=" ",$H1874=" "),"Please update all three: Surveyor Room Reference, Establishment Room Reference and Establishment Room Name",
AND(OR($I1874="General",$I1874="Open plan/ semi-open general",$I1874="Fitted",$I1874="Light practical (science)",$I1874="Light practical (other)",$I1874="Heavy practical (workshops)",$I1874="Heavy practical (clean)",$I1874="Large",$I1874="Storage"),$J1874=0,$K1874=0),"Please update Net Area or Non-net Area",
AND($B1874&lt;&gt;"OUT",$J1874=0,$I1874&lt;&gt;"Non-net",$M1874="85% Circulation"),"Net area not recorded for spaces with 85% circulation unusable type",
AND(OR($I1874="General",$I1874="Open plan/ semi-open general",$I1874="Fitted",$I1874="Light practical (science)",$I1874="Light practical (other)",$I1874="Heavy practical (workshops)",$I1874="Heavy practical (clean)",$I1874="Large",$I1874="Storage"),OR($J1874=0,ISBLANK($J1874))),"Net area not recorded in net spaces",
AND(OR($I1874="Non-net",$I1874="Outdoor space"),$J1874&gt;0),"Net Area Recorded in Non-net space",
AND($I1874="General",$J1874&gt;90),"This general space is over 90m2, please ensure that this space is entered as separate spaces if it usually used as separate spaces",
AND($I1874="Open plan/ semi-open general",$J1874&lt;27),"Open plan general space under 27m2",
AND(OR($K1874=0,ISBLANK($K1874)), $I1874="Non-net"),"Non-net area not recorded in non-net space"
),
" ")</f>
        <v xml:space="preserve"> </v>
      </c>
      <c r="M1874" s="144"/>
      <c r="N1874" s="144"/>
      <c r="O1874" s="144"/>
      <c r="P1874" s="144"/>
      <c r="Q1874" s="144"/>
      <c r="R1874" s="171"/>
      <c r="S1874" s="147">
        <f>NCA_Calculations!$P$1886</f>
        <v>0</v>
      </c>
      <c r="T1874" s="147">
        <f>NCA_Calculations!$Q$1886</f>
        <v>0</v>
      </c>
      <c r="U1874" s="144"/>
      <c r="V1874" s="144"/>
      <c r="W1874" s="149" t="str" cm="1">
        <f t="array" ref="W1874">_xlfn.IFNA(
_xlfn.IFS(
ISBLANK($U1874),"Missing space use.",
AND('Establishment details'!$C$14="Secondary",$V1874="Classbase"),"Invalid Status type",
AND(OR( $V1874="Classbase", $V1874="Teaching", $V1874="Early years",$V1874="SEND resourced"), NOT(ISBLANK($M1874))),"Space with status type and unusable type.",
AND($V1874= "Classbase",'Establishment details'!$C$22&gt;=10), "Classbase status is only valid in schools with a primary element.",
AND($I1874= "Large",$N1874 &gt; 3.5), "Large rooms with less than 3.5m height.",
AND(OR($V1874="Light practical (science)",$V1874="Light practical (science)",$V1874="Heavy practical (workshops)", $V1874="Heavy practical (clean)"), OR($O1874=0,ISBLANK($O1874))),"Missing sinks count for light and heavy practical spaces.",
AND($M1874 = "Other",ISBLANK($R1874)), "Invalid unusable type / missing note for other unusable type."
),
" ")</f>
        <v>Missing space use.</v>
      </c>
    </row>
    <row r="1875" spans="2:23" ht="15.75" x14ac:dyDescent="0.25">
      <c r="B1875" s="143"/>
      <c r="C1875" s="144"/>
      <c r="D1875" s="144"/>
      <c r="E1875" s="144"/>
      <c r="F1875" s="147" t="str" cm="1">
        <f t="array" ref="F1875">_xlfn.IFNA(CONCATENATE(_xlfn.IFS($D1875="Mezzanine",LEFT($D1875,1), $D1875="Ground Floor",LEFT($D1875,1),$D1875="Basment ",LEFT($D1875,1), $D1875="1st Floor", "0"&amp;LEFT($D1875,1), $D1875="2nd Floor", "0"&amp;LEFT($D1875,1), $D1875="3rd Floor", "0"&amp;LEFT($D1875,1), $D1875="4th Floor", "0"&amp;LEFT($D1875,1), $D1875="5th Floor", "0"&amp;LEFT($D1875,1), $D1875="6th Floor", "0"&amp;LEFT($D1875,1),$D1875="7th Floor", "0"&amp;LEFT($D1875,1),$D1875="8th Floor", "0"&amp;LEFT($D1875,1),$D1875="9th Floor", "0"&amp;LEFT($D1875,1),$D1875="10th Floor", LEFT($D1875,2),$D1875="11th Floor", LEFT($D1875,2),$D1875="12th Floor", LEFT($D1875,2),$D1875="13th Floor", LEFT($D1875,2), $D1875="Lower Ground", LEFT($D1875)&amp;IF(ISNUMBER(FIND(" ",$D1875)),MID($D1875,FIND(" ",$D1875)+1,1),"")&amp;IF(ISNUMBER(FIND(" ",$D1875,FIND(" ",$D1875)+1)),MID($D1875,FIND(" ",$D1875,FIND(" ",$D1875)+1)+1,1),""),$D1875="Upper Ground", LEFT($D1875)&amp;IF(ISNUMBER(FIND(" ",$D1875)),MID($D1875,FIND(" ",$D1875)+1,1),"")&amp;IF(ISNUMBER(FIND(" ",$D1875,FIND(" ",$D1875)+1)),MID($D1875,FIND(" ",$D1875,FIND(" ",$D1875)+1)+1,1),"")),".0",$E1875), " ")</f>
        <v xml:space="preserve"> </v>
      </c>
      <c r="G1875" s="144"/>
      <c r="H1875" s="144"/>
      <c r="I1875" s="144"/>
      <c r="J1875" s="144"/>
      <c r="K1875" s="144"/>
      <c r="L1875" s="149" t="str" cm="1">
        <f t="array" ref="L1875">_xlfn.IFNA(
_xlfn.IFS(
AND($F1875=" ",$G1875=" ",$H1875=" "),"Please update all three: Surveyor Room Reference, Establishment Room Reference and Establishment Room Name",
AND(OR($I1875="General",$I1875="Open plan/ semi-open general",$I1875="Fitted",$I1875="Light practical (science)",$I1875="Light practical (other)",$I1875="Heavy practical (workshops)",$I1875="Heavy practical (clean)",$I1875="Large",$I1875="Storage"),$J1875=0,$K1875=0),"Please update Net Area or Non-net Area",
AND($B1875&lt;&gt;"OUT",$J1875=0,$I1875&lt;&gt;"Non-net",$M1875="85% Circulation"),"Net area not recorded for spaces with 85% circulation unusable type",
AND(OR($I1875="General",$I1875="Open plan/ semi-open general",$I1875="Fitted",$I1875="Light practical (science)",$I1875="Light practical (other)",$I1875="Heavy practical (workshops)",$I1875="Heavy practical (clean)",$I1875="Large",$I1875="Storage"),OR($J1875=0,ISBLANK($J1875))),"Net area not recorded in net spaces",
AND(OR($I1875="Non-net",$I1875="Outdoor space"),$J1875&gt;0),"Net Area Recorded in Non-net space",
AND($I1875="General",$J1875&gt;90),"This general space is over 90m2, please ensure that this space is entered as separate spaces if it usually used as separate spaces",
AND($I1875="Open plan/ semi-open general",$J1875&lt;27),"Open plan general space under 27m2",
AND(OR($K1875=0,ISBLANK($K1875)), $I1875="Non-net"),"Non-net area not recorded in non-net space"
),
" ")</f>
        <v xml:space="preserve"> </v>
      </c>
      <c r="M1875" s="144"/>
      <c r="N1875" s="144"/>
      <c r="O1875" s="144"/>
      <c r="P1875" s="144"/>
      <c r="Q1875" s="144"/>
      <c r="R1875" s="171"/>
      <c r="S1875" s="147">
        <f>NCA_Calculations!$P$1887</f>
        <v>0</v>
      </c>
      <c r="T1875" s="147">
        <f>NCA_Calculations!$Q$1887</f>
        <v>0</v>
      </c>
      <c r="U1875" s="144"/>
      <c r="V1875" s="144"/>
      <c r="W1875" s="149" t="str" cm="1">
        <f t="array" ref="W1875">_xlfn.IFNA(
_xlfn.IFS(
ISBLANK($U1875),"Missing space use.",
AND('Establishment details'!$C$14="Secondary",$V1875="Classbase"),"Invalid Status type",
AND(OR( $V1875="Classbase", $V1875="Teaching", $V1875="Early years",$V1875="SEND resourced"), NOT(ISBLANK($M1875))),"Space with status type and unusable type.",
AND($V1875= "Classbase",'Establishment details'!$C$22&gt;=10), "Classbase status is only valid in schools with a primary element.",
AND($I1875= "Large",$N1875 &gt; 3.5), "Large rooms with less than 3.5m height.",
AND(OR($V1875="Light practical (science)",$V1875="Light practical (science)",$V1875="Heavy practical (workshops)", $V1875="Heavy practical (clean)"), OR($O1875=0,ISBLANK($O1875))),"Missing sinks count for light and heavy practical spaces.",
AND($M1875 = "Other",ISBLANK($R1875)), "Invalid unusable type / missing note for other unusable type."
),
" ")</f>
        <v>Missing space use.</v>
      </c>
    </row>
    <row r="1876" spans="2:23" ht="15.75" x14ac:dyDescent="0.25">
      <c r="B1876" s="143"/>
      <c r="C1876" s="144"/>
      <c r="D1876" s="144"/>
      <c r="E1876" s="144"/>
      <c r="F1876" s="147" t="str" cm="1">
        <f t="array" ref="F1876">_xlfn.IFNA(CONCATENATE(_xlfn.IFS($D1876="Mezzanine",LEFT($D1876,1), $D1876="Ground Floor",LEFT($D1876,1),$D1876="Basment ",LEFT($D1876,1), $D1876="1st Floor", "0"&amp;LEFT($D1876,1), $D1876="2nd Floor", "0"&amp;LEFT($D1876,1), $D1876="3rd Floor", "0"&amp;LEFT($D1876,1), $D1876="4th Floor", "0"&amp;LEFT($D1876,1), $D1876="5th Floor", "0"&amp;LEFT($D1876,1), $D1876="6th Floor", "0"&amp;LEFT($D1876,1),$D1876="7th Floor", "0"&amp;LEFT($D1876,1),$D1876="8th Floor", "0"&amp;LEFT($D1876,1),$D1876="9th Floor", "0"&amp;LEFT($D1876,1),$D1876="10th Floor", LEFT($D1876,2),$D1876="11th Floor", LEFT($D1876,2),$D1876="12th Floor", LEFT($D1876,2),$D1876="13th Floor", LEFT($D1876,2), $D1876="Lower Ground", LEFT($D1876)&amp;IF(ISNUMBER(FIND(" ",$D1876)),MID($D1876,FIND(" ",$D1876)+1,1),"")&amp;IF(ISNUMBER(FIND(" ",$D1876,FIND(" ",$D1876)+1)),MID($D1876,FIND(" ",$D1876,FIND(" ",$D1876)+1)+1,1),""),$D1876="Upper Ground", LEFT($D1876)&amp;IF(ISNUMBER(FIND(" ",$D1876)),MID($D1876,FIND(" ",$D1876)+1,1),"")&amp;IF(ISNUMBER(FIND(" ",$D1876,FIND(" ",$D1876)+1)),MID($D1876,FIND(" ",$D1876,FIND(" ",$D1876)+1)+1,1),"")),".0",$E1876), " ")</f>
        <v xml:space="preserve"> </v>
      </c>
      <c r="G1876" s="144"/>
      <c r="H1876" s="144"/>
      <c r="I1876" s="144"/>
      <c r="J1876" s="144"/>
      <c r="K1876" s="144"/>
      <c r="L1876" s="149" t="str" cm="1">
        <f t="array" ref="L1876">_xlfn.IFNA(
_xlfn.IFS(
AND($F1876=" ",$G1876=" ",$H1876=" "),"Please update all three: Surveyor Room Reference, Establishment Room Reference and Establishment Room Name",
AND(OR($I1876="General",$I1876="Open plan/ semi-open general",$I1876="Fitted",$I1876="Light practical (science)",$I1876="Light practical (other)",$I1876="Heavy practical (workshops)",$I1876="Heavy practical (clean)",$I1876="Large",$I1876="Storage"),$J1876=0,$K1876=0),"Please update Net Area or Non-net Area",
AND($B1876&lt;&gt;"OUT",$J1876=0,$I1876&lt;&gt;"Non-net",$M1876="85% Circulation"),"Net area not recorded for spaces with 85% circulation unusable type",
AND(OR($I1876="General",$I1876="Open plan/ semi-open general",$I1876="Fitted",$I1876="Light practical (science)",$I1876="Light practical (other)",$I1876="Heavy practical (workshops)",$I1876="Heavy practical (clean)",$I1876="Large",$I1876="Storage"),OR($J1876=0,ISBLANK($J1876))),"Net area not recorded in net spaces",
AND(OR($I1876="Non-net",$I1876="Outdoor space"),$J1876&gt;0),"Net Area Recorded in Non-net space",
AND($I1876="General",$J1876&gt;90),"This general space is over 90m2, please ensure that this space is entered as separate spaces if it usually used as separate spaces",
AND($I1876="Open plan/ semi-open general",$J1876&lt;27),"Open plan general space under 27m2",
AND(OR($K1876=0,ISBLANK($K1876)), $I1876="Non-net"),"Non-net area not recorded in non-net space"
),
" ")</f>
        <v xml:space="preserve"> </v>
      </c>
      <c r="M1876" s="144"/>
      <c r="N1876" s="144"/>
      <c r="O1876" s="144"/>
      <c r="P1876" s="144"/>
      <c r="Q1876" s="144"/>
      <c r="R1876" s="171"/>
      <c r="S1876" s="147">
        <f>NCA_Calculations!$P$1888</f>
        <v>0</v>
      </c>
      <c r="T1876" s="147">
        <f>NCA_Calculations!$Q$1888</f>
        <v>0</v>
      </c>
      <c r="U1876" s="144"/>
      <c r="V1876" s="144"/>
      <c r="W1876" s="149" t="str" cm="1">
        <f t="array" ref="W1876">_xlfn.IFNA(
_xlfn.IFS(
ISBLANK($U1876),"Missing space use.",
AND('Establishment details'!$C$14="Secondary",$V1876="Classbase"),"Invalid Status type",
AND(OR( $V1876="Classbase", $V1876="Teaching", $V1876="Early years",$V1876="SEND resourced"), NOT(ISBLANK($M1876))),"Space with status type and unusable type.",
AND($V1876= "Classbase",'Establishment details'!$C$22&gt;=10), "Classbase status is only valid in schools with a primary element.",
AND($I1876= "Large",$N1876 &gt; 3.5), "Large rooms with less than 3.5m height.",
AND(OR($V1876="Light practical (science)",$V1876="Light practical (science)",$V1876="Heavy practical (workshops)", $V1876="Heavy practical (clean)"), OR($O1876=0,ISBLANK($O1876))),"Missing sinks count for light and heavy practical spaces.",
AND($M1876 = "Other",ISBLANK($R1876)), "Invalid unusable type / missing note for other unusable type."
),
" ")</f>
        <v>Missing space use.</v>
      </c>
    </row>
    <row r="1877" spans="2:23" ht="15.75" x14ac:dyDescent="0.25">
      <c r="B1877" s="143"/>
      <c r="C1877" s="144"/>
      <c r="D1877" s="144"/>
      <c r="E1877" s="144"/>
      <c r="F1877" s="147" t="str" cm="1">
        <f t="array" ref="F1877">_xlfn.IFNA(CONCATENATE(_xlfn.IFS($D1877="Mezzanine",LEFT($D1877,1), $D1877="Ground Floor",LEFT($D1877,1),$D1877="Basment ",LEFT($D1877,1), $D1877="1st Floor", "0"&amp;LEFT($D1877,1), $D1877="2nd Floor", "0"&amp;LEFT($D1877,1), $D1877="3rd Floor", "0"&amp;LEFT($D1877,1), $D1877="4th Floor", "0"&amp;LEFT($D1877,1), $D1877="5th Floor", "0"&amp;LEFT($D1877,1), $D1877="6th Floor", "0"&amp;LEFT($D1877,1),$D1877="7th Floor", "0"&amp;LEFT($D1877,1),$D1877="8th Floor", "0"&amp;LEFT($D1877,1),$D1877="9th Floor", "0"&amp;LEFT($D1877,1),$D1877="10th Floor", LEFT($D1877,2),$D1877="11th Floor", LEFT($D1877,2),$D1877="12th Floor", LEFT($D1877,2),$D1877="13th Floor", LEFT($D1877,2), $D1877="Lower Ground", LEFT($D1877)&amp;IF(ISNUMBER(FIND(" ",$D1877)),MID($D1877,FIND(" ",$D1877)+1,1),"")&amp;IF(ISNUMBER(FIND(" ",$D1877,FIND(" ",$D1877)+1)),MID($D1877,FIND(" ",$D1877,FIND(" ",$D1877)+1)+1,1),""),$D1877="Upper Ground", LEFT($D1877)&amp;IF(ISNUMBER(FIND(" ",$D1877)),MID($D1877,FIND(" ",$D1877)+1,1),"")&amp;IF(ISNUMBER(FIND(" ",$D1877,FIND(" ",$D1877)+1)),MID($D1877,FIND(" ",$D1877,FIND(" ",$D1877)+1)+1,1),"")),".0",$E1877), " ")</f>
        <v xml:space="preserve"> </v>
      </c>
      <c r="G1877" s="144"/>
      <c r="H1877" s="144"/>
      <c r="I1877" s="144"/>
      <c r="J1877" s="144"/>
      <c r="K1877" s="144"/>
      <c r="L1877" s="149" t="str" cm="1">
        <f t="array" ref="L1877">_xlfn.IFNA(
_xlfn.IFS(
AND($F1877=" ",$G1877=" ",$H1877=" "),"Please update all three: Surveyor Room Reference, Establishment Room Reference and Establishment Room Name",
AND(OR($I1877="General",$I1877="Open plan/ semi-open general",$I1877="Fitted",$I1877="Light practical (science)",$I1877="Light practical (other)",$I1877="Heavy practical (workshops)",$I1877="Heavy practical (clean)",$I1877="Large",$I1877="Storage"),$J1877=0,$K1877=0),"Please update Net Area or Non-net Area",
AND($B1877&lt;&gt;"OUT",$J1877=0,$I1877&lt;&gt;"Non-net",$M1877="85% Circulation"),"Net area not recorded for spaces with 85% circulation unusable type",
AND(OR($I1877="General",$I1877="Open plan/ semi-open general",$I1877="Fitted",$I1877="Light practical (science)",$I1877="Light practical (other)",$I1877="Heavy practical (workshops)",$I1877="Heavy practical (clean)",$I1877="Large",$I1877="Storage"),OR($J1877=0,ISBLANK($J1877))),"Net area not recorded in net spaces",
AND(OR($I1877="Non-net",$I1877="Outdoor space"),$J1877&gt;0),"Net Area Recorded in Non-net space",
AND($I1877="General",$J1877&gt;90),"This general space is over 90m2, please ensure that this space is entered as separate spaces if it usually used as separate spaces",
AND($I1877="Open plan/ semi-open general",$J1877&lt;27),"Open plan general space under 27m2",
AND(OR($K1877=0,ISBLANK($K1877)), $I1877="Non-net"),"Non-net area not recorded in non-net space"
),
" ")</f>
        <v xml:space="preserve"> </v>
      </c>
      <c r="M1877" s="144"/>
      <c r="N1877" s="144"/>
      <c r="O1877" s="144"/>
      <c r="P1877" s="144"/>
      <c r="Q1877" s="144"/>
      <c r="R1877" s="171"/>
      <c r="S1877" s="147">
        <f>NCA_Calculations!$P$1889</f>
        <v>0</v>
      </c>
      <c r="T1877" s="147">
        <f>NCA_Calculations!$Q$1889</f>
        <v>0</v>
      </c>
      <c r="U1877" s="144"/>
      <c r="V1877" s="144"/>
      <c r="W1877" s="149" t="str" cm="1">
        <f t="array" ref="W1877">_xlfn.IFNA(
_xlfn.IFS(
ISBLANK($U1877),"Missing space use.",
AND('Establishment details'!$C$14="Secondary",$V1877="Classbase"),"Invalid Status type",
AND(OR( $V1877="Classbase", $V1877="Teaching", $V1877="Early years",$V1877="SEND resourced"), NOT(ISBLANK($M1877))),"Space with status type and unusable type.",
AND($V1877= "Classbase",'Establishment details'!$C$22&gt;=10), "Classbase status is only valid in schools with a primary element.",
AND($I1877= "Large",$N1877 &gt; 3.5), "Large rooms with less than 3.5m height.",
AND(OR($V1877="Light practical (science)",$V1877="Light practical (science)",$V1877="Heavy practical (workshops)", $V1877="Heavy practical (clean)"), OR($O1877=0,ISBLANK($O1877))),"Missing sinks count for light and heavy practical spaces.",
AND($M1877 = "Other",ISBLANK($R1877)), "Invalid unusable type / missing note for other unusable type."
),
" ")</f>
        <v>Missing space use.</v>
      </c>
    </row>
    <row r="1878" spans="2:23" ht="15.75" x14ac:dyDescent="0.25">
      <c r="B1878" s="143"/>
      <c r="C1878" s="144"/>
      <c r="D1878" s="144"/>
      <c r="E1878" s="144"/>
      <c r="F1878" s="147" t="str" cm="1">
        <f t="array" ref="F1878">_xlfn.IFNA(CONCATENATE(_xlfn.IFS($D1878="Mezzanine",LEFT($D1878,1), $D1878="Ground Floor",LEFT($D1878,1),$D1878="Basment ",LEFT($D1878,1), $D1878="1st Floor", "0"&amp;LEFT($D1878,1), $D1878="2nd Floor", "0"&amp;LEFT($D1878,1), $D1878="3rd Floor", "0"&amp;LEFT($D1878,1), $D1878="4th Floor", "0"&amp;LEFT($D1878,1), $D1878="5th Floor", "0"&amp;LEFT($D1878,1), $D1878="6th Floor", "0"&amp;LEFT($D1878,1),$D1878="7th Floor", "0"&amp;LEFT($D1878,1),$D1878="8th Floor", "0"&amp;LEFT($D1878,1),$D1878="9th Floor", "0"&amp;LEFT($D1878,1),$D1878="10th Floor", LEFT($D1878,2),$D1878="11th Floor", LEFT($D1878,2),$D1878="12th Floor", LEFT($D1878,2),$D1878="13th Floor", LEFT($D1878,2), $D1878="Lower Ground", LEFT($D1878)&amp;IF(ISNUMBER(FIND(" ",$D1878)),MID($D1878,FIND(" ",$D1878)+1,1),"")&amp;IF(ISNUMBER(FIND(" ",$D1878,FIND(" ",$D1878)+1)),MID($D1878,FIND(" ",$D1878,FIND(" ",$D1878)+1)+1,1),""),$D1878="Upper Ground", LEFT($D1878)&amp;IF(ISNUMBER(FIND(" ",$D1878)),MID($D1878,FIND(" ",$D1878)+1,1),"")&amp;IF(ISNUMBER(FIND(" ",$D1878,FIND(" ",$D1878)+1)),MID($D1878,FIND(" ",$D1878,FIND(" ",$D1878)+1)+1,1),"")),".0",$E1878), " ")</f>
        <v xml:space="preserve"> </v>
      </c>
      <c r="G1878" s="144"/>
      <c r="H1878" s="144"/>
      <c r="I1878" s="144"/>
      <c r="J1878" s="144"/>
      <c r="K1878" s="144"/>
      <c r="L1878" s="149" t="str" cm="1">
        <f t="array" ref="L1878">_xlfn.IFNA(
_xlfn.IFS(
AND($F1878=" ",$G1878=" ",$H1878=" "),"Please update all three: Surveyor Room Reference, Establishment Room Reference and Establishment Room Name",
AND(OR($I1878="General",$I1878="Open plan/ semi-open general",$I1878="Fitted",$I1878="Light practical (science)",$I1878="Light practical (other)",$I1878="Heavy practical (workshops)",$I1878="Heavy practical (clean)",$I1878="Large",$I1878="Storage"),$J1878=0,$K1878=0),"Please update Net Area or Non-net Area",
AND($B1878&lt;&gt;"OUT",$J1878=0,$I1878&lt;&gt;"Non-net",$M1878="85% Circulation"),"Net area not recorded for spaces with 85% circulation unusable type",
AND(OR($I1878="General",$I1878="Open plan/ semi-open general",$I1878="Fitted",$I1878="Light practical (science)",$I1878="Light practical (other)",$I1878="Heavy practical (workshops)",$I1878="Heavy practical (clean)",$I1878="Large",$I1878="Storage"),OR($J1878=0,ISBLANK($J1878))),"Net area not recorded in net spaces",
AND(OR($I1878="Non-net",$I1878="Outdoor space"),$J1878&gt;0),"Net Area Recorded in Non-net space",
AND($I1878="General",$J1878&gt;90),"This general space is over 90m2, please ensure that this space is entered as separate spaces if it usually used as separate spaces",
AND($I1878="Open plan/ semi-open general",$J1878&lt;27),"Open plan general space under 27m2",
AND(OR($K1878=0,ISBLANK($K1878)), $I1878="Non-net"),"Non-net area not recorded in non-net space"
),
" ")</f>
        <v xml:space="preserve"> </v>
      </c>
      <c r="M1878" s="144"/>
      <c r="N1878" s="144"/>
      <c r="O1878" s="144"/>
      <c r="P1878" s="144"/>
      <c r="Q1878" s="144"/>
      <c r="R1878" s="171"/>
      <c r="S1878" s="147">
        <f>NCA_Calculations!$P$1890</f>
        <v>0</v>
      </c>
      <c r="T1878" s="147">
        <f>NCA_Calculations!$Q$1890</f>
        <v>0</v>
      </c>
      <c r="U1878" s="144"/>
      <c r="V1878" s="144"/>
      <c r="W1878" s="149" t="str" cm="1">
        <f t="array" ref="W1878">_xlfn.IFNA(
_xlfn.IFS(
ISBLANK($U1878),"Missing space use.",
AND('Establishment details'!$C$14="Secondary",$V1878="Classbase"),"Invalid Status type",
AND(OR( $V1878="Classbase", $V1878="Teaching", $V1878="Early years",$V1878="SEND resourced"), NOT(ISBLANK($M1878))),"Space with status type and unusable type.",
AND($V1878= "Classbase",'Establishment details'!$C$22&gt;=10), "Classbase status is only valid in schools with a primary element.",
AND($I1878= "Large",$N1878 &gt; 3.5), "Large rooms with less than 3.5m height.",
AND(OR($V1878="Light practical (science)",$V1878="Light practical (science)",$V1878="Heavy practical (workshops)", $V1878="Heavy practical (clean)"), OR($O1878=0,ISBLANK($O1878))),"Missing sinks count for light and heavy practical spaces.",
AND($M1878 = "Other",ISBLANK($R1878)), "Invalid unusable type / missing note for other unusable type."
),
" ")</f>
        <v>Missing space use.</v>
      </c>
    </row>
    <row r="1879" spans="2:23" ht="15.75" x14ac:dyDescent="0.25">
      <c r="B1879" s="143"/>
      <c r="C1879" s="144"/>
      <c r="D1879" s="144"/>
      <c r="E1879" s="144"/>
      <c r="F1879" s="147" t="str" cm="1">
        <f t="array" ref="F1879">_xlfn.IFNA(CONCATENATE(_xlfn.IFS($D1879="Mezzanine",LEFT($D1879,1), $D1879="Ground Floor",LEFT($D1879,1),$D1879="Basment ",LEFT($D1879,1), $D1879="1st Floor", "0"&amp;LEFT($D1879,1), $D1879="2nd Floor", "0"&amp;LEFT($D1879,1), $D1879="3rd Floor", "0"&amp;LEFT($D1879,1), $D1879="4th Floor", "0"&amp;LEFT($D1879,1), $D1879="5th Floor", "0"&amp;LEFT($D1879,1), $D1879="6th Floor", "0"&amp;LEFT($D1879,1),$D1879="7th Floor", "0"&amp;LEFT($D1879,1),$D1879="8th Floor", "0"&amp;LEFT($D1879,1),$D1879="9th Floor", "0"&amp;LEFT($D1879,1),$D1879="10th Floor", LEFT($D1879,2),$D1879="11th Floor", LEFT($D1879,2),$D1879="12th Floor", LEFT($D1879,2),$D1879="13th Floor", LEFT($D1879,2), $D1879="Lower Ground", LEFT($D1879)&amp;IF(ISNUMBER(FIND(" ",$D1879)),MID($D1879,FIND(" ",$D1879)+1,1),"")&amp;IF(ISNUMBER(FIND(" ",$D1879,FIND(" ",$D1879)+1)),MID($D1879,FIND(" ",$D1879,FIND(" ",$D1879)+1)+1,1),""),$D1879="Upper Ground", LEFT($D1879)&amp;IF(ISNUMBER(FIND(" ",$D1879)),MID($D1879,FIND(" ",$D1879)+1,1),"")&amp;IF(ISNUMBER(FIND(" ",$D1879,FIND(" ",$D1879)+1)),MID($D1879,FIND(" ",$D1879,FIND(" ",$D1879)+1)+1,1),"")),".0",$E1879), " ")</f>
        <v xml:space="preserve"> </v>
      </c>
      <c r="G1879" s="144"/>
      <c r="H1879" s="144"/>
      <c r="I1879" s="144"/>
      <c r="J1879" s="144"/>
      <c r="K1879" s="144"/>
      <c r="L1879" s="149" t="str" cm="1">
        <f t="array" ref="L1879">_xlfn.IFNA(
_xlfn.IFS(
AND($F1879=" ",$G1879=" ",$H1879=" "),"Please update all three: Surveyor Room Reference, Establishment Room Reference and Establishment Room Name",
AND(OR($I1879="General",$I1879="Open plan/ semi-open general",$I1879="Fitted",$I1879="Light practical (science)",$I1879="Light practical (other)",$I1879="Heavy practical (workshops)",$I1879="Heavy practical (clean)",$I1879="Large",$I1879="Storage"),$J1879=0,$K1879=0),"Please update Net Area or Non-net Area",
AND($B1879&lt;&gt;"OUT",$J1879=0,$I1879&lt;&gt;"Non-net",$M1879="85% Circulation"),"Net area not recorded for spaces with 85% circulation unusable type",
AND(OR($I1879="General",$I1879="Open plan/ semi-open general",$I1879="Fitted",$I1879="Light practical (science)",$I1879="Light practical (other)",$I1879="Heavy practical (workshops)",$I1879="Heavy practical (clean)",$I1879="Large",$I1879="Storage"),OR($J1879=0,ISBLANK($J1879))),"Net area not recorded in net spaces",
AND(OR($I1879="Non-net",$I1879="Outdoor space"),$J1879&gt;0),"Net Area Recorded in Non-net space",
AND($I1879="General",$J1879&gt;90),"This general space is over 90m2, please ensure that this space is entered as separate spaces if it usually used as separate spaces",
AND($I1879="Open plan/ semi-open general",$J1879&lt;27),"Open plan general space under 27m2",
AND(OR($K1879=0,ISBLANK($K1879)), $I1879="Non-net"),"Non-net area not recorded in non-net space"
),
" ")</f>
        <v xml:space="preserve"> </v>
      </c>
      <c r="M1879" s="144"/>
      <c r="N1879" s="144"/>
      <c r="O1879" s="144"/>
      <c r="P1879" s="144"/>
      <c r="Q1879" s="144"/>
      <c r="R1879" s="171"/>
      <c r="S1879" s="147">
        <f>NCA_Calculations!$P$1891</f>
        <v>0</v>
      </c>
      <c r="T1879" s="147">
        <f>NCA_Calculations!$Q$1891</f>
        <v>0</v>
      </c>
      <c r="U1879" s="144"/>
      <c r="V1879" s="144"/>
      <c r="W1879" s="149" t="str" cm="1">
        <f t="array" ref="W1879">_xlfn.IFNA(
_xlfn.IFS(
ISBLANK($U1879),"Missing space use.",
AND('Establishment details'!$C$14="Secondary",$V1879="Classbase"),"Invalid Status type",
AND(OR( $V1879="Classbase", $V1879="Teaching", $V1879="Early years",$V1879="SEND resourced"), NOT(ISBLANK($M1879))),"Space with status type and unusable type.",
AND($V1879= "Classbase",'Establishment details'!$C$22&gt;=10), "Classbase status is only valid in schools with a primary element.",
AND($I1879= "Large",$N1879 &gt; 3.5), "Large rooms with less than 3.5m height.",
AND(OR($V1879="Light practical (science)",$V1879="Light practical (science)",$V1879="Heavy practical (workshops)", $V1879="Heavy practical (clean)"), OR($O1879=0,ISBLANK($O1879))),"Missing sinks count for light and heavy practical spaces.",
AND($M1879 = "Other",ISBLANK($R1879)), "Invalid unusable type / missing note for other unusable type."
),
" ")</f>
        <v>Missing space use.</v>
      </c>
    </row>
    <row r="1880" spans="2:23" ht="15.75" x14ac:dyDescent="0.25">
      <c r="B1880" s="143"/>
      <c r="C1880" s="144"/>
      <c r="D1880" s="144"/>
      <c r="E1880" s="144"/>
      <c r="F1880" s="147" t="str" cm="1">
        <f t="array" ref="F1880">_xlfn.IFNA(CONCATENATE(_xlfn.IFS($D1880="Mezzanine",LEFT($D1880,1), $D1880="Ground Floor",LEFT($D1880,1),$D1880="Basment ",LEFT($D1880,1), $D1880="1st Floor", "0"&amp;LEFT($D1880,1), $D1880="2nd Floor", "0"&amp;LEFT($D1880,1), $D1880="3rd Floor", "0"&amp;LEFT($D1880,1), $D1880="4th Floor", "0"&amp;LEFT($D1880,1), $D1880="5th Floor", "0"&amp;LEFT($D1880,1), $D1880="6th Floor", "0"&amp;LEFT($D1880,1),$D1880="7th Floor", "0"&amp;LEFT($D1880,1),$D1880="8th Floor", "0"&amp;LEFT($D1880,1),$D1880="9th Floor", "0"&amp;LEFT($D1880,1),$D1880="10th Floor", LEFT($D1880,2),$D1880="11th Floor", LEFT($D1880,2),$D1880="12th Floor", LEFT($D1880,2),$D1880="13th Floor", LEFT($D1880,2), $D1880="Lower Ground", LEFT($D1880)&amp;IF(ISNUMBER(FIND(" ",$D1880)),MID($D1880,FIND(" ",$D1880)+1,1),"")&amp;IF(ISNUMBER(FIND(" ",$D1880,FIND(" ",$D1880)+1)),MID($D1880,FIND(" ",$D1880,FIND(" ",$D1880)+1)+1,1),""),$D1880="Upper Ground", LEFT($D1880)&amp;IF(ISNUMBER(FIND(" ",$D1880)),MID($D1880,FIND(" ",$D1880)+1,1),"")&amp;IF(ISNUMBER(FIND(" ",$D1880,FIND(" ",$D1880)+1)),MID($D1880,FIND(" ",$D1880,FIND(" ",$D1880)+1)+1,1),"")),".0",$E1880), " ")</f>
        <v xml:space="preserve"> </v>
      </c>
      <c r="G1880" s="144"/>
      <c r="H1880" s="144"/>
      <c r="I1880" s="144"/>
      <c r="J1880" s="144"/>
      <c r="K1880" s="144"/>
      <c r="L1880" s="149" t="str" cm="1">
        <f t="array" ref="L1880">_xlfn.IFNA(
_xlfn.IFS(
AND($F1880=" ",$G1880=" ",$H1880=" "),"Please update all three: Surveyor Room Reference, Establishment Room Reference and Establishment Room Name",
AND(OR($I1880="General",$I1880="Open plan/ semi-open general",$I1880="Fitted",$I1880="Light practical (science)",$I1880="Light practical (other)",$I1880="Heavy practical (workshops)",$I1880="Heavy practical (clean)",$I1880="Large",$I1880="Storage"),$J1880=0,$K1880=0),"Please update Net Area or Non-net Area",
AND($B1880&lt;&gt;"OUT",$J1880=0,$I1880&lt;&gt;"Non-net",$M1880="85% Circulation"),"Net area not recorded for spaces with 85% circulation unusable type",
AND(OR($I1880="General",$I1880="Open plan/ semi-open general",$I1880="Fitted",$I1880="Light practical (science)",$I1880="Light practical (other)",$I1880="Heavy practical (workshops)",$I1880="Heavy practical (clean)",$I1880="Large",$I1880="Storage"),OR($J1880=0,ISBLANK($J1880))),"Net area not recorded in net spaces",
AND(OR($I1880="Non-net",$I1880="Outdoor space"),$J1880&gt;0),"Net Area Recorded in Non-net space",
AND($I1880="General",$J1880&gt;90),"This general space is over 90m2, please ensure that this space is entered as separate spaces if it usually used as separate spaces",
AND($I1880="Open plan/ semi-open general",$J1880&lt;27),"Open plan general space under 27m2",
AND(OR($K1880=0,ISBLANK($K1880)), $I1880="Non-net"),"Non-net area not recorded in non-net space"
),
" ")</f>
        <v xml:space="preserve"> </v>
      </c>
      <c r="M1880" s="144"/>
      <c r="N1880" s="144"/>
      <c r="O1880" s="144"/>
      <c r="P1880" s="144"/>
      <c r="Q1880" s="144"/>
      <c r="R1880" s="171"/>
      <c r="S1880" s="147">
        <f>NCA_Calculations!$P$1892</f>
        <v>0</v>
      </c>
      <c r="T1880" s="147">
        <f>NCA_Calculations!$Q$1892</f>
        <v>0</v>
      </c>
      <c r="U1880" s="144"/>
      <c r="V1880" s="144"/>
      <c r="W1880" s="149" t="str" cm="1">
        <f t="array" ref="W1880">_xlfn.IFNA(
_xlfn.IFS(
ISBLANK($U1880),"Missing space use.",
AND('Establishment details'!$C$14="Secondary",$V1880="Classbase"),"Invalid Status type",
AND(OR( $V1880="Classbase", $V1880="Teaching", $V1880="Early years",$V1880="SEND resourced"), NOT(ISBLANK($M1880))),"Space with status type and unusable type.",
AND($V1880= "Classbase",'Establishment details'!$C$22&gt;=10), "Classbase status is only valid in schools with a primary element.",
AND($I1880= "Large",$N1880 &gt; 3.5), "Large rooms with less than 3.5m height.",
AND(OR($V1880="Light practical (science)",$V1880="Light practical (science)",$V1880="Heavy practical (workshops)", $V1880="Heavy practical (clean)"), OR($O1880=0,ISBLANK($O1880))),"Missing sinks count for light and heavy practical spaces.",
AND($M1880 = "Other",ISBLANK($R1880)), "Invalid unusable type / missing note for other unusable type."
),
" ")</f>
        <v>Missing space use.</v>
      </c>
    </row>
    <row r="1881" spans="2:23" ht="15.75" x14ac:dyDescent="0.25">
      <c r="B1881" s="143"/>
      <c r="C1881" s="144"/>
      <c r="D1881" s="144"/>
      <c r="E1881" s="144"/>
      <c r="F1881" s="147" t="str" cm="1">
        <f t="array" ref="F1881">_xlfn.IFNA(CONCATENATE(_xlfn.IFS($D1881="Mezzanine",LEFT($D1881,1), $D1881="Ground Floor",LEFT($D1881,1),$D1881="Basment ",LEFT($D1881,1), $D1881="1st Floor", "0"&amp;LEFT($D1881,1), $D1881="2nd Floor", "0"&amp;LEFT($D1881,1), $D1881="3rd Floor", "0"&amp;LEFT($D1881,1), $D1881="4th Floor", "0"&amp;LEFT($D1881,1), $D1881="5th Floor", "0"&amp;LEFT($D1881,1), $D1881="6th Floor", "0"&amp;LEFT($D1881,1),$D1881="7th Floor", "0"&amp;LEFT($D1881,1),$D1881="8th Floor", "0"&amp;LEFT($D1881,1),$D1881="9th Floor", "0"&amp;LEFT($D1881,1),$D1881="10th Floor", LEFT($D1881,2),$D1881="11th Floor", LEFT($D1881,2),$D1881="12th Floor", LEFT($D1881,2),$D1881="13th Floor", LEFT($D1881,2), $D1881="Lower Ground", LEFT($D1881)&amp;IF(ISNUMBER(FIND(" ",$D1881)),MID($D1881,FIND(" ",$D1881)+1,1),"")&amp;IF(ISNUMBER(FIND(" ",$D1881,FIND(" ",$D1881)+1)),MID($D1881,FIND(" ",$D1881,FIND(" ",$D1881)+1)+1,1),""),$D1881="Upper Ground", LEFT($D1881)&amp;IF(ISNUMBER(FIND(" ",$D1881)),MID($D1881,FIND(" ",$D1881)+1,1),"")&amp;IF(ISNUMBER(FIND(" ",$D1881,FIND(" ",$D1881)+1)),MID($D1881,FIND(" ",$D1881,FIND(" ",$D1881)+1)+1,1),"")),".0",$E1881), " ")</f>
        <v xml:space="preserve"> </v>
      </c>
      <c r="G1881" s="144"/>
      <c r="H1881" s="144"/>
      <c r="I1881" s="144"/>
      <c r="J1881" s="144"/>
      <c r="K1881" s="144"/>
      <c r="L1881" s="149" t="str" cm="1">
        <f t="array" ref="L1881">_xlfn.IFNA(
_xlfn.IFS(
AND($F1881=" ",$G1881=" ",$H1881=" "),"Please update all three: Surveyor Room Reference, Establishment Room Reference and Establishment Room Name",
AND(OR($I1881="General",$I1881="Open plan/ semi-open general",$I1881="Fitted",$I1881="Light practical (science)",$I1881="Light practical (other)",$I1881="Heavy practical (workshops)",$I1881="Heavy practical (clean)",$I1881="Large",$I1881="Storage"),$J1881=0,$K1881=0),"Please update Net Area or Non-net Area",
AND($B1881&lt;&gt;"OUT",$J1881=0,$I1881&lt;&gt;"Non-net",$M1881="85% Circulation"),"Net area not recorded for spaces with 85% circulation unusable type",
AND(OR($I1881="General",$I1881="Open plan/ semi-open general",$I1881="Fitted",$I1881="Light practical (science)",$I1881="Light practical (other)",$I1881="Heavy practical (workshops)",$I1881="Heavy practical (clean)",$I1881="Large",$I1881="Storage"),OR($J1881=0,ISBLANK($J1881))),"Net area not recorded in net spaces",
AND(OR($I1881="Non-net",$I1881="Outdoor space"),$J1881&gt;0),"Net Area Recorded in Non-net space",
AND($I1881="General",$J1881&gt;90),"This general space is over 90m2, please ensure that this space is entered as separate spaces if it usually used as separate spaces",
AND($I1881="Open plan/ semi-open general",$J1881&lt;27),"Open plan general space under 27m2",
AND(OR($K1881=0,ISBLANK($K1881)), $I1881="Non-net"),"Non-net area not recorded in non-net space"
),
" ")</f>
        <v xml:space="preserve"> </v>
      </c>
      <c r="M1881" s="144"/>
      <c r="N1881" s="144"/>
      <c r="O1881" s="144"/>
      <c r="P1881" s="144"/>
      <c r="Q1881" s="144"/>
      <c r="R1881" s="171"/>
      <c r="S1881" s="147">
        <f>NCA_Calculations!$P$1893</f>
        <v>0</v>
      </c>
      <c r="T1881" s="147">
        <f>NCA_Calculations!$Q$1893</f>
        <v>0</v>
      </c>
      <c r="U1881" s="144"/>
      <c r="V1881" s="144"/>
      <c r="W1881" s="149" t="str" cm="1">
        <f t="array" ref="W1881">_xlfn.IFNA(
_xlfn.IFS(
ISBLANK($U1881),"Missing space use.",
AND('Establishment details'!$C$14="Secondary",$V1881="Classbase"),"Invalid Status type",
AND(OR( $V1881="Classbase", $V1881="Teaching", $V1881="Early years",$V1881="SEND resourced"), NOT(ISBLANK($M1881))),"Space with status type and unusable type.",
AND($V1881= "Classbase",'Establishment details'!$C$22&gt;=10), "Classbase status is only valid in schools with a primary element.",
AND($I1881= "Large",$N1881 &gt; 3.5), "Large rooms with less than 3.5m height.",
AND(OR($V1881="Light practical (science)",$V1881="Light practical (science)",$V1881="Heavy practical (workshops)", $V1881="Heavy practical (clean)"), OR($O1881=0,ISBLANK($O1881))),"Missing sinks count for light and heavy practical spaces.",
AND($M1881 = "Other",ISBLANK($R1881)), "Invalid unusable type / missing note for other unusable type."
),
" ")</f>
        <v>Missing space use.</v>
      </c>
    </row>
    <row r="1882" spans="2:23" ht="15.75" x14ac:dyDescent="0.25">
      <c r="B1882" s="143"/>
      <c r="C1882" s="144"/>
      <c r="D1882" s="144"/>
      <c r="E1882" s="144"/>
      <c r="F1882" s="147" t="str" cm="1">
        <f t="array" ref="F1882">_xlfn.IFNA(CONCATENATE(_xlfn.IFS($D1882="Mezzanine",LEFT($D1882,1), $D1882="Ground Floor",LEFT($D1882,1),$D1882="Basment ",LEFT($D1882,1), $D1882="1st Floor", "0"&amp;LEFT($D1882,1), $D1882="2nd Floor", "0"&amp;LEFT($D1882,1), $D1882="3rd Floor", "0"&amp;LEFT($D1882,1), $D1882="4th Floor", "0"&amp;LEFT($D1882,1), $D1882="5th Floor", "0"&amp;LEFT($D1882,1), $D1882="6th Floor", "0"&amp;LEFT($D1882,1),$D1882="7th Floor", "0"&amp;LEFT($D1882,1),$D1882="8th Floor", "0"&amp;LEFT($D1882,1),$D1882="9th Floor", "0"&amp;LEFT($D1882,1),$D1882="10th Floor", LEFT($D1882,2),$D1882="11th Floor", LEFT($D1882,2),$D1882="12th Floor", LEFT($D1882,2),$D1882="13th Floor", LEFT($D1882,2), $D1882="Lower Ground", LEFT($D1882)&amp;IF(ISNUMBER(FIND(" ",$D1882)),MID($D1882,FIND(" ",$D1882)+1,1),"")&amp;IF(ISNUMBER(FIND(" ",$D1882,FIND(" ",$D1882)+1)),MID($D1882,FIND(" ",$D1882,FIND(" ",$D1882)+1)+1,1),""),$D1882="Upper Ground", LEFT($D1882)&amp;IF(ISNUMBER(FIND(" ",$D1882)),MID($D1882,FIND(" ",$D1882)+1,1),"")&amp;IF(ISNUMBER(FIND(" ",$D1882,FIND(" ",$D1882)+1)),MID($D1882,FIND(" ",$D1882,FIND(" ",$D1882)+1)+1,1),"")),".0",$E1882), " ")</f>
        <v xml:space="preserve"> </v>
      </c>
      <c r="G1882" s="144"/>
      <c r="H1882" s="144"/>
      <c r="I1882" s="144"/>
      <c r="J1882" s="144"/>
      <c r="K1882" s="144"/>
      <c r="L1882" s="149" t="str" cm="1">
        <f t="array" ref="L1882">_xlfn.IFNA(
_xlfn.IFS(
AND($F1882=" ",$G1882=" ",$H1882=" "),"Please update all three: Surveyor Room Reference, Establishment Room Reference and Establishment Room Name",
AND(OR($I1882="General",$I1882="Open plan/ semi-open general",$I1882="Fitted",$I1882="Light practical (science)",$I1882="Light practical (other)",$I1882="Heavy practical (workshops)",$I1882="Heavy practical (clean)",$I1882="Large",$I1882="Storage"),$J1882=0,$K1882=0),"Please update Net Area or Non-net Area",
AND($B1882&lt;&gt;"OUT",$J1882=0,$I1882&lt;&gt;"Non-net",$M1882="85% Circulation"),"Net area not recorded for spaces with 85% circulation unusable type",
AND(OR($I1882="General",$I1882="Open plan/ semi-open general",$I1882="Fitted",$I1882="Light practical (science)",$I1882="Light practical (other)",$I1882="Heavy practical (workshops)",$I1882="Heavy practical (clean)",$I1882="Large",$I1882="Storage"),OR($J1882=0,ISBLANK($J1882))),"Net area not recorded in net spaces",
AND(OR($I1882="Non-net",$I1882="Outdoor space"),$J1882&gt;0),"Net Area Recorded in Non-net space",
AND($I1882="General",$J1882&gt;90),"This general space is over 90m2, please ensure that this space is entered as separate spaces if it usually used as separate spaces",
AND($I1882="Open plan/ semi-open general",$J1882&lt;27),"Open plan general space under 27m2",
AND(OR($K1882=0,ISBLANK($K1882)), $I1882="Non-net"),"Non-net area not recorded in non-net space"
),
" ")</f>
        <v xml:space="preserve"> </v>
      </c>
      <c r="M1882" s="144"/>
      <c r="N1882" s="144"/>
      <c r="O1882" s="144"/>
      <c r="P1882" s="144"/>
      <c r="Q1882" s="144"/>
      <c r="R1882" s="171"/>
      <c r="S1882" s="147">
        <f>NCA_Calculations!$P$1894</f>
        <v>0</v>
      </c>
      <c r="T1882" s="147">
        <f>NCA_Calculations!$Q$1894</f>
        <v>0</v>
      </c>
      <c r="U1882" s="144"/>
      <c r="V1882" s="144"/>
      <c r="W1882" s="149" t="str" cm="1">
        <f t="array" ref="W1882">_xlfn.IFNA(
_xlfn.IFS(
ISBLANK($U1882),"Missing space use.",
AND('Establishment details'!$C$14="Secondary",$V1882="Classbase"),"Invalid Status type",
AND(OR( $V1882="Classbase", $V1882="Teaching", $V1882="Early years",$V1882="SEND resourced"), NOT(ISBLANK($M1882))),"Space with status type and unusable type.",
AND($V1882= "Classbase",'Establishment details'!$C$22&gt;=10), "Classbase status is only valid in schools with a primary element.",
AND($I1882= "Large",$N1882 &gt; 3.5), "Large rooms with less than 3.5m height.",
AND(OR($V1882="Light practical (science)",$V1882="Light practical (science)",$V1882="Heavy practical (workshops)", $V1882="Heavy practical (clean)"), OR($O1882=0,ISBLANK($O1882))),"Missing sinks count for light and heavy practical spaces.",
AND($M1882 = "Other",ISBLANK($R1882)), "Invalid unusable type / missing note for other unusable type."
),
" ")</f>
        <v>Missing space use.</v>
      </c>
    </row>
    <row r="1883" spans="2:23" ht="15.75" x14ac:dyDescent="0.25">
      <c r="B1883" s="143"/>
      <c r="C1883" s="144"/>
      <c r="D1883" s="144"/>
      <c r="E1883" s="144"/>
      <c r="F1883" s="147" t="str" cm="1">
        <f t="array" ref="F1883">_xlfn.IFNA(CONCATENATE(_xlfn.IFS($D1883="Mezzanine",LEFT($D1883,1), $D1883="Ground Floor",LEFT($D1883,1),$D1883="Basment ",LEFT($D1883,1), $D1883="1st Floor", "0"&amp;LEFT($D1883,1), $D1883="2nd Floor", "0"&amp;LEFT($D1883,1), $D1883="3rd Floor", "0"&amp;LEFT($D1883,1), $D1883="4th Floor", "0"&amp;LEFT($D1883,1), $D1883="5th Floor", "0"&amp;LEFT($D1883,1), $D1883="6th Floor", "0"&amp;LEFT($D1883,1),$D1883="7th Floor", "0"&amp;LEFT($D1883,1),$D1883="8th Floor", "0"&amp;LEFT($D1883,1),$D1883="9th Floor", "0"&amp;LEFT($D1883,1),$D1883="10th Floor", LEFT($D1883,2),$D1883="11th Floor", LEFT($D1883,2),$D1883="12th Floor", LEFT($D1883,2),$D1883="13th Floor", LEFT($D1883,2), $D1883="Lower Ground", LEFT($D1883)&amp;IF(ISNUMBER(FIND(" ",$D1883)),MID($D1883,FIND(" ",$D1883)+1,1),"")&amp;IF(ISNUMBER(FIND(" ",$D1883,FIND(" ",$D1883)+1)),MID($D1883,FIND(" ",$D1883,FIND(" ",$D1883)+1)+1,1),""),$D1883="Upper Ground", LEFT($D1883)&amp;IF(ISNUMBER(FIND(" ",$D1883)),MID($D1883,FIND(" ",$D1883)+1,1),"")&amp;IF(ISNUMBER(FIND(" ",$D1883,FIND(" ",$D1883)+1)),MID($D1883,FIND(" ",$D1883,FIND(" ",$D1883)+1)+1,1),"")),".0",$E1883), " ")</f>
        <v xml:space="preserve"> </v>
      </c>
      <c r="G1883" s="144"/>
      <c r="H1883" s="144"/>
      <c r="I1883" s="144"/>
      <c r="J1883" s="144"/>
      <c r="K1883" s="144"/>
      <c r="L1883" s="149" t="str" cm="1">
        <f t="array" ref="L1883">_xlfn.IFNA(
_xlfn.IFS(
AND($F1883=" ",$G1883=" ",$H1883=" "),"Please update all three: Surveyor Room Reference, Establishment Room Reference and Establishment Room Name",
AND(OR($I1883="General",$I1883="Open plan/ semi-open general",$I1883="Fitted",$I1883="Light practical (science)",$I1883="Light practical (other)",$I1883="Heavy practical (workshops)",$I1883="Heavy practical (clean)",$I1883="Large",$I1883="Storage"),$J1883=0,$K1883=0),"Please update Net Area or Non-net Area",
AND($B1883&lt;&gt;"OUT",$J1883=0,$I1883&lt;&gt;"Non-net",$M1883="85% Circulation"),"Net area not recorded for spaces with 85% circulation unusable type",
AND(OR($I1883="General",$I1883="Open plan/ semi-open general",$I1883="Fitted",$I1883="Light practical (science)",$I1883="Light practical (other)",$I1883="Heavy practical (workshops)",$I1883="Heavy practical (clean)",$I1883="Large",$I1883="Storage"),OR($J1883=0,ISBLANK($J1883))),"Net area not recorded in net spaces",
AND(OR($I1883="Non-net",$I1883="Outdoor space"),$J1883&gt;0),"Net Area Recorded in Non-net space",
AND($I1883="General",$J1883&gt;90),"This general space is over 90m2, please ensure that this space is entered as separate spaces if it usually used as separate spaces",
AND($I1883="Open plan/ semi-open general",$J1883&lt;27),"Open plan general space under 27m2",
AND(OR($K1883=0,ISBLANK($K1883)), $I1883="Non-net"),"Non-net area not recorded in non-net space"
),
" ")</f>
        <v xml:space="preserve"> </v>
      </c>
      <c r="M1883" s="144"/>
      <c r="N1883" s="144"/>
      <c r="O1883" s="144"/>
      <c r="P1883" s="144"/>
      <c r="Q1883" s="144"/>
      <c r="R1883" s="171"/>
      <c r="S1883" s="147">
        <f>NCA_Calculations!$P$1895</f>
        <v>0</v>
      </c>
      <c r="T1883" s="147">
        <f>NCA_Calculations!$Q$1895</f>
        <v>0</v>
      </c>
      <c r="U1883" s="144"/>
      <c r="V1883" s="144"/>
      <c r="W1883" s="149" t="str" cm="1">
        <f t="array" ref="W1883">_xlfn.IFNA(
_xlfn.IFS(
ISBLANK($U1883),"Missing space use.",
AND('Establishment details'!$C$14="Secondary",$V1883="Classbase"),"Invalid Status type",
AND(OR( $V1883="Classbase", $V1883="Teaching", $V1883="Early years",$V1883="SEND resourced"), NOT(ISBLANK($M1883))),"Space with status type and unusable type.",
AND($V1883= "Classbase",'Establishment details'!$C$22&gt;=10), "Classbase status is only valid in schools with a primary element.",
AND($I1883= "Large",$N1883 &gt; 3.5), "Large rooms with less than 3.5m height.",
AND(OR($V1883="Light practical (science)",$V1883="Light practical (science)",$V1883="Heavy practical (workshops)", $V1883="Heavy practical (clean)"), OR($O1883=0,ISBLANK($O1883))),"Missing sinks count for light and heavy practical spaces.",
AND($M1883 = "Other",ISBLANK($R1883)), "Invalid unusable type / missing note for other unusable type."
),
" ")</f>
        <v>Missing space use.</v>
      </c>
    </row>
    <row r="1884" spans="2:23" ht="15.75" x14ac:dyDescent="0.25">
      <c r="B1884" s="143"/>
      <c r="C1884" s="144"/>
      <c r="D1884" s="144"/>
      <c r="E1884" s="144"/>
      <c r="F1884" s="147" t="str" cm="1">
        <f t="array" ref="F1884">_xlfn.IFNA(CONCATENATE(_xlfn.IFS($D1884="Mezzanine",LEFT($D1884,1), $D1884="Ground Floor",LEFT($D1884,1),$D1884="Basment ",LEFT($D1884,1), $D1884="1st Floor", "0"&amp;LEFT($D1884,1), $D1884="2nd Floor", "0"&amp;LEFT($D1884,1), $D1884="3rd Floor", "0"&amp;LEFT($D1884,1), $D1884="4th Floor", "0"&amp;LEFT($D1884,1), $D1884="5th Floor", "0"&amp;LEFT($D1884,1), $D1884="6th Floor", "0"&amp;LEFT($D1884,1),$D1884="7th Floor", "0"&amp;LEFT($D1884,1),$D1884="8th Floor", "0"&amp;LEFT($D1884,1),$D1884="9th Floor", "0"&amp;LEFT($D1884,1),$D1884="10th Floor", LEFT($D1884,2),$D1884="11th Floor", LEFT($D1884,2),$D1884="12th Floor", LEFT($D1884,2),$D1884="13th Floor", LEFT($D1884,2), $D1884="Lower Ground", LEFT($D1884)&amp;IF(ISNUMBER(FIND(" ",$D1884)),MID($D1884,FIND(" ",$D1884)+1,1),"")&amp;IF(ISNUMBER(FIND(" ",$D1884,FIND(" ",$D1884)+1)),MID($D1884,FIND(" ",$D1884,FIND(" ",$D1884)+1)+1,1),""),$D1884="Upper Ground", LEFT($D1884)&amp;IF(ISNUMBER(FIND(" ",$D1884)),MID($D1884,FIND(" ",$D1884)+1,1),"")&amp;IF(ISNUMBER(FIND(" ",$D1884,FIND(" ",$D1884)+1)),MID($D1884,FIND(" ",$D1884,FIND(" ",$D1884)+1)+1,1),"")),".0",$E1884), " ")</f>
        <v xml:space="preserve"> </v>
      </c>
      <c r="G1884" s="144"/>
      <c r="H1884" s="144"/>
      <c r="I1884" s="144"/>
      <c r="J1884" s="144"/>
      <c r="K1884" s="144"/>
      <c r="L1884" s="149" t="str" cm="1">
        <f t="array" ref="L1884">_xlfn.IFNA(
_xlfn.IFS(
AND($F1884=" ",$G1884=" ",$H1884=" "),"Please update all three: Surveyor Room Reference, Establishment Room Reference and Establishment Room Name",
AND(OR($I1884="General",$I1884="Open plan/ semi-open general",$I1884="Fitted",$I1884="Light practical (science)",$I1884="Light practical (other)",$I1884="Heavy practical (workshops)",$I1884="Heavy practical (clean)",$I1884="Large",$I1884="Storage"),$J1884=0,$K1884=0),"Please update Net Area or Non-net Area",
AND($B1884&lt;&gt;"OUT",$J1884=0,$I1884&lt;&gt;"Non-net",$M1884="85% Circulation"),"Net area not recorded for spaces with 85% circulation unusable type",
AND(OR($I1884="General",$I1884="Open plan/ semi-open general",$I1884="Fitted",$I1884="Light practical (science)",$I1884="Light practical (other)",$I1884="Heavy practical (workshops)",$I1884="Heavy practical (clean)",$I1884="Large",$I1884="Storage"),OR($J1884=0,ISBLANK($J1884))),"Net area not recorded in net spaces",
AND(OR($I1884="Non-net",$I1884="Outdoor space"),$J1884&gt;0),"Net Area Recorded in Non-net space",
AND($I1884="General",$J1884&gt;90),"This general space is over 90m2, please ensure that this space is entered as separate spaces if it usually used as separate spaces",
AND($I1884="Open plan/ semi-open general",$J1884&lt;27),"Open plan general space under 27m2",
AND(OR($K1884=0,ISBLANK($K1884)), $I1884="Non-net"),"Non-net area not recorded in non-net space"
),
" ")</f>
        <v xml:space="preserve"> </v>
      </c>
      <c r="M1884" s="144"/>
      <c r="N1884" s="144"/>
      <c r="O1884" s="144"/>
      <c r="P1884" s="144"/>
      <c r="Q1884" s="144"/>
      <c r="R1884" s="171"/>
      <c r="S1884" s="147">
        <f>NCA_Calculations!$P$1896</f>
        <v>0</v>
      </c>
      <c r="T1884" s="147">
        <f>NCA_Calculations!$Q$1896</f>
        <v>0</v>
      </c>
      <c r="U1884" s="144"/>
      <c r="V1884" s="144"/>
      <c r="W1884" s="149" t="str" cm="1">
        <f t="array" ref="W1884">_xlfn.IFNA(
_xlfn.IFS(
ISBLANK($U1884),"Missing space use.",
AND('Establishment details'!$C$14="Secondary",$V1884="Classbase"),"Invalid Status type",
AND(OR( $V1884="Classbase", $V1884="Teaching", $V1884="Early years",$V1884="SEND resourced"), NOT(ISBLANK($M1884))),"Space with status type and unusable type.",
AND($V1884= "Classbase",'Establishment details'!$C$22&gt;=10), "Classbase status is only valid in schools with a primary element.",
AND($I1884= "Large",$N1884 &gt; 3.5), "Large rooms with less than 3.5m height.",
AND(OR($V1884="Light practical (science)",$V1884="Light practical (science)",$V1884="Heavy practical (workshops)", $V1884="Heavy practical (clean)"), OR($O1884=0,ISBLANK($O1884))),"Missing sinks count for light and heavy practical spaces.",
AND($M1884 = "Other",ISBLANK($R1884)), "Invalid unusable type / missing note for other unusable type."
),
" ")</f>
        <v>Missing space use.</v>
      </c>
    </row>
    <row r="1885" spans="2:23" ht="15.75" x14ac:dyDescent="0.25">
      <c r="B1885" s="143"/>
      <c r="C1885" s="144"/>
      <c r="D1885" s="144"/>
      <c r="E1885" s="144"/>
      <c r="F1885" s="147" t="str" cm="1">
        <f t="array" ref="F1885">_xlfn.IFNA(CONCATENATE(_xlfn.IFS($D1885="Mezzanine",LEFT($D1885,1), $D1885="Ground Floor",LEFT($D1885,1),$D1885="Basment ",LEFT($D1885,1), $D1885="1st Floor", "0"&amp;LEFT($D1885,1), $D1885="2nd Floor", "0"&amp;LEFT($D1885,1), $D1885="3rd Floor", "0"&amp;LEFT($D1885,1), $D1885="4th Floor", "0"&amp;LEFT($D1885,1), $D1885="5th Floor", "0"&amp;LEFT($D1885,1), $D1885="6th Floor", "0"&amp;LEFT($D1885,1),$D1885="7th Floor", "0"&amp;LEFT($D1885,1),$D1885="8th Floor", "0"&amp;LEFT($D1885,1),$D1885="9th Floor", "0"&amp;LEFT($D1885,1),$D1885="10th Floor", LEFT($D1885,2),$D1885="11th Floor", LEFT($D1885,2),$D1885="12th Floor", LEFT($D1885,2),$D1885="13th Floor", LEFT($D1885,2), $D1885="Lower Ground", LEFT($D1885)&amp;IF(ISNUMBER(FIND(" ",$D1885)),MID($D1885,FIND(" ",$D1885)+1,1),"")&amp;IF(ISNUMBER(FIND(" ",$D1885,FIND(" ",$D1885)+1)),MID($D1885,FIND(" ",$D1885,FIND(" ",$D1885)+1)+1,1),""),$D1885="Upper Ground", LEFT($D1885)&amp;IF(ISNUMBER(FIND(" ",$D1885)),MID($D1885,FIND(" ",$D1885)+1,1),"")&amp;IF(ISNUMBER(FIND(" ",$D1885,FIND(" ",$D1885)+1)),MID($D1885,FIND(" ",$D1885,FIND(" ",$D1885)+1)+1,1),"")),".0",$E1885), " ")</f>
        <v xml:space="preserve"> </v>
      </c>
      <c r="G1885" s="144"/>
      <c r="H1885" s="144"/>
      <c r="I1885" s="144"/>
      <c r="J1885" s="144"/>
      <c r="K1885" s="144"/>
      <c r="L1885" s="149" t="str" cm="1">
        <f t="array" ref="L1885">_xlfn.IFNA(
_xlfn.IFS(
AND($F1885=" ",$G1885=" ",$H1885=" "),"Please update all three: Surveyor Room Reference, Establishment Room Reference and Establishment Room Name",
AND(OR($I1885="General",$I1885="Open plan/ semi-open general",$I1885="Fitted",$I1885="Light practical (science)",$I1885="Light practical (other)",$I1885="Heavy practical (workshops)",$I1885="Heavy practical (clean)",$I1885="Large",$I1885="Storage"),$J1885=0,$K1885=0),"Please update Net Area or Non-net Area",
AND($B1885&lt;&gt;"OUT",$J1885=0,$I1885&lt;&gt;"Non-net",$M1885="85% Circulation"),"Net area not recorded for spaces with 85% circulation unusable type",
AND(OR($I1885="General",$I1885="Open plan/ semi-open general",$I1885="Fitted",$I1885="Light practical (science)",$I1885="Light practical (other)",$I1885="Heavy practical (workshops)",$I1885="Heavy practical (clean)",$I1885="Large",$I1885="Storage"),OR($J1885=0,ISBLANK($J1885))),"Net area not recorded in net spaces",
AND(OR($I1885="Non-net",$I1885="Outdoor space"),$J1885&gt;0),"Net Area Recorded in Non-net space",
AND($I1885="General",$J1885&gt;90),"This general space is over 90m2, please ensure that this space is entered as separate spaces if it usually used as separate spaces",
AND($I1885="Open plan/ semi-open general",$J1885&lt;27),"Open plan general space under 27m2",
AND(OR($K1885=0,ISBLANK($K1885)), $I1885="Non-net"),"Non-net area not recorded in non-net space"
),
" ")</f>
        <v xml:space="preserve"> </v>
      </c>
      <c r="M1885" s="144"/>
      <c r="N1885" s="144"/>
      <c r="O1885" s="144"/>
      <c r="P1885" s="144"/>
      <c r="Q1885" s="144"/>
      <c r="R1885" s="171"/>
      <c r="S1885" s="147">
        <f>NCA_Calculations!$P$1897</f>
        <v>0</v>
      </c>
      <c r="T1885" s="147">
        <f>NCA_Calculations!$Q$1897</f>
        <v>0</v>
      </c>
      <c r="U1885" s="144"/>
      <c r="V1885" s="144"/>
      <c r="W1885" s="149" t="str" cm="1">
        <f t="array" ref="W1885">_xlfn.IFNA(
_xlfn.IFS(
ISBLANK($U1885),"Missing space use.",
AND('Establishment details'!$C$14="Secondary",$V1885="Classbase"),"Invalid Status type",
AND(OR( $V1885="Classbase", $V1885="Teaching", $V1885="Early years",$V1885="SEND resourced"), NOT(ISBLANK($M1885))),"Space with status type and unusable type.",
AND($V1885= "Classbase",'Establishment details'!$C$22&gt;=10), "Classbase status is only valid in schools with a primary element.",
AND($I1885= "Large",$N1885 &gt; 3.5), "Large rooms with less than 3.5m height.",
AND(OR($V1885="Light practical (science)",$V1885="Light practical (science)",$V1885="Heavy practical (workshops)", $V1885="Heavy practical (clean)"), OR($O1885=0,ISBLANK($O1885))),"Missing sinks count for light and heavy practical spaces.",
AND($M1885 = "Other",ISBLANK($R1885)), "Invalid unusable type / missing note for other unusable type."
),
" ")</f>
        <v>Missing space use.</v>
      </c>
    </row>
    <row r="1886" spans="2:23" ht="15.75" x14ac:dyDescent="0.25">
      <c r="B1886" s="143"/>
      <c r="C1886" s="144"/>
      <c r="D1886" s="144"/>
      <c r="E1886" s="144"/>
      <c r="F1886" s="147" t="str" cm="1">
        <f t="array" ref="F1886">_xlfn.IFNA(CONCATENATE(_xlfn.IFS($D1886="Mezzanine",LEFT($D1886,1), $D1886="Ground Floor",LEFT($D1886,1),$D1886="Basment ",LEFT($D1886,1), $D1886="1st Floor", "0"&amp;LEFT($D1886,1), $D1886="2nd Floor", "0"&amp;LEFT($D1886,1), $D1886="3rd Floor", "0"&amp;LEFT($D1886,1), $D1886="4th Floor", "0"&amp;LEFT($D1886,1), $D1886="5th Floor", "0"&amp;LEFT($D1886,1), $D1886="6th Floor", "0"&amp;LEFT($D1886,1),$D1886="7th Floor", "0"&amp;LEFT($D1886,1),$D1886="8th Floor", "0"&amp;LEFT($D1886,1),$D1886="9th Floor", "0"&amp;LEFT($D1886,1),$D1886="10th Floor", LEFT($D1886,2),$D1886="11th Floor", LEFT($D1886,2),$D1886="12th Floor", LEFT($D1886,2),$D1886="13th Floor", LEFT($D1886,2), $D1886="Lower Ground", LEFT($D1886)&amp;IF(ISNUMBER(FIND(" ",$D1886)),MID($D1886,FIND(" ",$D1886)+1,1),"")&amp;IF(ISNUMBER(FIND(" ",$D1886,FIND(" ",$D1886)+1)),MID($D1886,FIND(" ",$D1886,FIND(" ",$D1886)+1)+1,1),""),$D1886="Upper Ground", LEFT($D1886)&amp;IF(ISNUMBER(FIND(" ",$D1886)),MID($D1886,FIND(" ",$D1886)+1,1),"")&amp;IF(ISNUMBER(FIND(" ",$D1886,FIND(" ",$D1886)+1)),MID($D1886,FIND(" ",$D1886,FIND(" ",$D1886)+1)+1,1),"")),".0",$E1886), " ")</f>
        <v xml:space="preserve"> </v>
      </c>
      <c r="G1886" s="144"/>
      <c r="H1886" s="144"/>
      <c r="I1886" s="144"/>
      <c r="J1886" s="144"/>
      <c r="K1886" s="144"/>
      <c r="L1886" s="149" t="str" cm="1">
        <f t="array" ref="L1886">_xlfn.IFNA(
_xlfn.IFS(
AND($F1886=" ",$G1886=" ",$H1886=" "),"Please update all three: Surveyor Room Reference, Establishment Room Reference and Establishment Room Name",
AND(OR($I1886="General",$I1886="Open plan/ semi-open general",$I1886="Fitted",$I1886="Light practical (science)",$I1886="Light practical (other)",$I1886="Heavy practical (workshops)",$I1886="Heavy practical (clean)",$I1886="Large",$I1886="Storage"),$J1886=0,$K1886=0),"Please update Net Area or Non-net Area",
AND($B1886&lt;&gt;"OUT",$J1886=0,$I1886&lt;&gt;"Non-net",$M1886="85% Circulation"),"Net area not recorded for spaces with 85% circulation unusable type",
AND(OR($I1886="General",$I1886="Open plan/ semi-open general",$I1886="Fitted",$I1886="Light practical (science)",$I1886="Light practical (other)",$I1886="Heavy practical (workshops)",$I1886="Heavy practical (clean)",$I1886="Large",$I1886="Storage"),OR($J1886=0,ISBLANK($J1886))),"Net area not recorded in net spaces",
AND(OR($I1886="Non-net",$I1886="Outdoor space"),$J1886&gt;0),"Net Area Recorded in Non-net space",
AND($I1886="General",$J1886&gt;90),"This general space is over 90m2, please ensure that this space is entered as separate spaces if it usually used as separate spaces",
AND($I1886="Open plan/ semi-open general",$J1886&lt;27),"Open plan general space under 27m2",
AND(OR($K1886=0,ISBLANK($K1886)), $I1886="Non-net"),"Non-net area not recorded in non-net space"
),
" ")</f>
        <v xml:space="preserve"> </v>
      </c>
      <c r="M1886" s="144"/>
      <c r="N1886" s="144"/>
      <c r="O1886" s="144"/>
      <c r="P1886" s="144"/>
      <c r="Q1886" s="144"/>
      <c r="R1886" s="171"/>
      <c r="S1886" s="147">
        <f>NCA_Calculations!$P$1898</f>
        <v>0</v>
      </c>
      <c r="T1886" s="147">
        <f>NCA_Calculations!$Q$1898</f>
        <v>0</v>
      </c>
      <c r="U1886" s="144"/>
      <c r="V1886" s="144"/>
      <c r="W1886" s="149" t="str" cm="1">
        <f t="array" ref="W1886">_xlfn.IFNA(
_xlfn.IFS(
ISBLANK($U1886),"Missing space use.",
AND('Establishment details'!$C$14="Secondary",$V1886="Classbase"),"Invalid Status type",
AND(OR( $V1886="Classbase", $V1886="Teaching", $V1886="Early years",$V1886="SEND resourced"), NOT(ISBLANK($M1886))),"Space with status type and unusable type.",
AND($V1886= "Classbase",'Establishment details'!$C$22&gt;=10), "Classbase status is only valid in schools with a primary element.",
AND($I1886= "Large",$N1886 &gt; 3.5), "Large rooms with less than 3.5m height.",
AND(OR($V1886="Light practical (science)",$V1886="Light practical (science)",$V1886="Heavy practical (workshops)", $V1886="Heavy practical (clean)"), OR($O1886=0,ISBLANK($O1886))),"Missing sinks count for light and heavy practical spaces.",
AND($M1886 = "Other",ISBLANK($R1886)), "Invalid unusable type / missing note for other unusable type."
),
" ")</f>
        <v>Missing space use.</v>
      </c>
    </row>
    <row r="1887" spans="2:23" ht="15.75" x14ac:dyDescent="0.25">
      <c r="B1887" s="143"/>
      <c r="C1887" s="144"/>
      <c r="D1887" s="144"/>
      <c r="E1887" s="144"/>
      <c r="F1887" s="147" t="str" cm="1">
        <f t="array" ref="F1887">_xlfn.IFNA(CONCATENATE(_xlfn.IFS($D1887="Mezzanine",LEFT($D1887,1), $D1887="Ground Floor",LEFT($D1887,1),$D1887="Basment ",LEFT($D1887,1), $D1887="1st Floor", "0"&amp;LEFT($D1887,1), $D1887="2nd Floor", "0"&amp;LEFT($D1887,1), $D1887="3rd Floor", "0"&amp;LEFT($D1887,1), $D1887="4th Floor", "0"&amp;LEFT($D1887,1), $D1887="5th Floor", "0"&amp;LEFT($D1887,1), $D1887="6th Floor", "0"&amp;LEFT($D1887,1),$D1887="7th Floor", "0"&amp;LEFT($D1887,1),$D1887="8th Floor", "0"&amp;LEFT($D1887,1),$D1887="9th Floor", "0"&amp;LEFT($D1887,1),$D1887="10th Floor", LEFT($D1887,2),$D1887="11th Floor", LEFT($D1887,2),$D1887="12th Floor", LEFT($D1887,2),$D1887="13th Floor", LEFT($D1887,2), $D1887="Lower Ground", LEFT($D1887)&amp;IF(ISNUMBER(FIND(" ",$D1887)),MID($D1887,FIND(" ",$D1887)+1,1),"")&amp;IF(ISNUMBER(FIND(" ",$D1887,FIND(" ",$D1887)+1)),MID($D1887,FIND(" ",$D1887,FIND(" ",$D1887)+1)+1,1),""),$D1887="Upper Ground", LEFT($D1887)&amp;IF(ISNUMBER(FIND(" ",$D1887)),MID($D1887,FIND(" ",$D1887)+1,1),"")&amp;IF(ISNUMBER(FIND(" ",$D1887,FIND(" ",$D1887)+1)),MID($D1887,FIND(" ",$D1887,FIND(" ",$D1887)+1)+1,1),"")),".0",$E1887), " ")</f>
        <v xml:space="preserve"> </v>
      </c>
      <c r="G1887" s="144"/>
      <c r="H1887" s="144"/>
      <c r="I1887" s="144"/>
      <c r="J1887" s="144"/>
      <c r="K1887" s="144"/>
      <c r="L1887" s="149" t="str" cm="1">
        <f t="array" ref="L1887">_xlfn.IFNA(
_xlfn.IFS(
AND($F1887=" ",$G1887=" ",$H1887=" "),"Please update all three: Surveyor Room Reference, Establishment Room Reference and Establishment Room Name",
AND(OR($I1887="General",$I1887="Open plan/ semi-open general",$I1887="Fitted",$I1887="Light practical (science)",$I1887="Light practical (other)",$I1887="Heavy practical (workshops)",$I1887="Heavy practical (clean)",$I1887="Large",$I1887="Storage"),$J1887=0,$K1887=0),"Please update Net Area or Non-net Area",
AND($B1887&lt;&gt;"OUT",$J1887=0,$I1887&lt;&gt;"Non-net",$M1887="85% Circulation"),"Net area not recorded for spaces with 85% circulation unusable type",
AND(OR($I1887="General",$I1887="Open plan/ semi-open general",$I1887="Fitted",$I1887="Light practical (science)",$I1887="Light practical (other)",$I1887="Heavy practical (workshops)",$I1887="Heavy practical (clean)",$I1887="Large",$I1887="Storage"),OR($J1887=0,ISBLANK($J1887))),"Net area not recorded in net spaces",
AND(OR($I1887="Non-net",$I1887="Outdoor space"),$J1887&gt;0),"Net Area Recorded in Non-net space",
AND($I1887="General",$J1887&gt;90),"This general space is over 90m2, please ensure that this space is entered as separate spaces if it usually used as separate spaces",
AND($I1887="Open plan/ semi-open general",$J1887&lt;27),"Open plan general space under 27m2",
AND(OR($K1887=0,ISBLANK($K1887)), $I1887="Non-net"),"Non-net area not recorded in non-net space"
),
" ")</f>
        <v xml:space="preserve"> </v>
      </c>
      <c r="M1887" s="144"/>
      <c r="N1887" s="144"/>
      <c r="O1887" s="144"/>
      <c r="P1887" s="144"/>
      <c r="Q1887" s="144"/>
      <c r="R1887" s="171"/>
      <c r="S1887" s="147">
        <f>NCA_Calculations!$P$1899</f>
        <v>0</v>
      </c>
      <c r="T1887" s="147">
        <f>NCA_Calculations!$Q$1899</f>
        <v>0</v>
      </c>
      <c r="U1887" s="144"/>
      <c r="V1887" s="144"/>
      <c r="W1887" s="149" t="str" cm="1">
        <f t="array" ref="W1887">_xlfn.IFNA(
_xlfn.IFS(
ISBLANK($U1887),"Missing space use.",
AND('Establishment details'!$C$14="Secondary",$V1887="Classbase"),"Invalid Status type",
AND(OR( $V1887="Classbase", $V1887="Teaching", $V1887="Early years",$V1887="SEND resourced"), NOT(ISBLANK($M1887))),"Space with status type and unusable type.",
AND($V1887= "Classbase",'Establishment details'!$C$22&gt;=10), "Classbase status is only valid in schools with a primary element.",
AND($I1887= "Large",$N1887 &gt; 3.5), "Large rooms with less than 3.5m height.",
AND(OR($V1887="Light practical (science)",$V1887="Light practical (science)",$V1887="Heavy practical (workshops)", $V1887="Heavy practical (clean)"), OR($O1887=0,ISBLANK($O1887))),"Missing sinks count for light and heavy practical spaces.",
AND($M1887 = "Other",ISBLANK($R1887)), "Invalid unusable type / missing note for other unusable type."
),
" ")</f>
        <v>Missing space use.</v>
      </c>
    </row>
    <row r="1888" spans="2:23" ht="15.75" x14ac:dyDescent="0.25">
      <c r="B1888" s="143"/>
      <c r="C1888" s="144"/>
      <c r="D1888" s="144"/>
      <c r="E1888" s="144"/>
      <c r="F1888" s="147" t="str" cm="1">
        <f t="array" ref="F1888">_xlfn.IFNA(CONCATENATE(_xlfn.IFS($D1888="Mezzanine",LEFT($D1888,1), $D1888="Ground Floor",LEFT($D1888,1),$D1888="Basment ",LEFT($D1888,1), $D1888="1st Floor", "0"&amp;LEFT($D1888,1), $D1888="2nd Floor", "0"&amp;LEFT($D1888,1), $D1888="3rd Floor", "0"&amp;LEFT($D1888,1), $D1888="4th Floor", "0"&amp;LEFT($D1888,1), $D1888="5th Floor", "0"&amp;LEFT($D1888,1), $D1888="6th Floor", "0"&amp;LEFT($D1888,1),$D1888="7th Floor", "0"&amp;LEFT($D1888,1),$D1888="8th Floor", "0"&amp;LEFT($D1888,1),$D1888="9th Floor", "0"&amp;LEFT($D1888,1),$D1888="10th Floor", LEFT($D1888,2),$D1888="11th Floor", LEFT($D1888,2),$D1888="12th Floor", LEFT($D1888,2),$D1888="13th Floor", LEFT($D1888,2), $D1888="Lower Ground", LEFT($D1888)&amp;IF(ISNUMBER(FIND(" ",$D1888)),MID($D1888,FIND(" ",$D1888)+1,1),"")&amp;IF(ISNUMBER(FIND(" ",$D1888,FIND(" ",$D1888)+1)),MID($D1888,FIND(" ",$D1888,FIND(" ",$D1888)+1)+1,1),""),$D1888="Upper Ground", LEFT($D1888)&amp;IF(ISNUMBER(FIND(" ",$D1888)),MID($D1888,FIND(" ",$D1888)+1,1),"")&amp;IF(ISNUMBER(FIND(" ",$D1888,FIND(" ",$D1888)+1)),MID($D1888,FIND(" ",$D1888,FIND(" ",$D1888)+1)+1,1),"")),".0",$E1888), " ")</f>
        <v xml:space="preserve"> </v>
      </c>
      <c r="G1888" s="144"/>
      <c r="H1888" s="144"/>
      <c r="I1888" s="144"/>
      <c r="J1888" s="144"/>
      <c r="K1888" s="144"/>
      <c r="L1888" s="149" t="str" cm="1">
        <f t="array" ref="L1888">_xlfn.IFNA(
_xlfn.IFS(
AND($F1888=" ",$G1888=" ",$H1888=" "),"Please update all three: Surveyor Room Reference, Establishment Room Reference and Establishment Room Name",
AND(OR($I1888="General",$I1888="Open plan/ semi-open general",$I1888="Fitted",$I1888="Light practical (science)",$I1888="Light practical (other)",$I1888="Heavy practical (workshops)",$I1888="Heavy practical (clean)",$I1888="Large",$I1888="Storage"),$J1888=0,$K1888=0),"Please update Net Area or Non-net Area",
AND($B1888&lt;&gt;"OUT",$J1888=0,$I1888&lt;&gt;"Non-net",$M1888="85% Circulation"),"Net area not recorded for spaces with 85% circulation unusable type",
AND(OR($I1888="General",$I1888="Open plan/ semi-open general",$I1888="Fitted",$I1888="Light practical (science)",$I1888="Light practical (other)",$I1888="Heavy practical (workshops)",$I1888="Heavy practical (clean)",$I1888="Large",$I1888="Storage"),OR($J1888=0,ISBLANK($J1888))),"Net area not recorded in net spaces",
AND(OR($I1888="Non-net",$I1888="Outdoor space"),$J1888&gt;0),"Net Area Recorded in Non-net space",
AND($I1888="General",$J1888&gt;90),"This general space is over 90m2, please ensure that this space is entered as separate spaces if it usually used as separate spaces",
AND($I1888="Open plan/ semi-open general",$J1888&lt;27),"Open plan general space under 27m2",
AND(OR($K1888=0,ISBLANK($K1888)), $I1888="Non-net"),"Non-net area not recorded in non-net space"
),
" ")</f>
        <v xml:space="preserve"> </v>
      </c>
      <c r="M1888" s="144"/>
      <c r="N1888" s="144"/>
      <c r="O1888" s="144"/>
      <c r="P1888" s="144"/>
      <c r="Q1888" s="144"/>
      <c r="R1888" s="171"/>
      <c r="S1888" s="147">
        <f>NCA_Calculations!$P$1900</f>
        <v>0</v>
      </c>
      <c r="T1888" s="147">
        <f>NCA_Calculations!$Q$1900</f>
        <v>0</v>
      </c>
      <c r="U1888" s="144"/>
      <c r="V1888" s="144"/>
      <c r="W1888" s="149" t="str" cm="1">
        <f t="array" ref="W1888">_xlfn.IFNA(
_xlfn.IFS(
ISBLANK($U1888),"Missing space use.",
AND('Establishment details'!$C$14="Secondary",$V1888="Classbase"),"Invalid Status type",
AND(OR( $V1888="Classbase", $V1888="Teaching", $V1888="Early years",$V1888="SEND resourced"), NOT(ISBLANK($M1888))),"Space with status type and unusable type.",
AND($V1888= "Classbase",'Establishment details'!$C$22&gt;=10), "Classbase status is only valid in schools with a primary element.",
AND($I1888= "Large",$N1888 &gt; 3.5), "Large rooms with less than 3.5m height.",
AND(OR($V1888="Light practical (science)",$V1888="Light practical (science)",$V1888="Heavy practical (workshops)", $V1888="Heavy practical (clean)"), OR($O1888=0,ISBLANK($O1888))),"Missing sinks count for light and heavy practical spaces.",
AND($M1888 = "Other",ISBLANK($R1888)), "Invalid unusable type / missing note for other unusable type."
),
" ")</f>
        <v>Missing space use.</v>
      </c>
    </row>
    <row r="1889" spans="2:23" ht="15.75" x14ac:dyDescent="0.25">
      <c r="B1889" s="143"/>
      <c r="C1889" s="144"/>
      <c r="D1889" s="144"/>
      <c r="E1889" s="144"/>
      <c r="F1889" s="147" t="str" cm="1">
        <f t="array" ref="F1889">_xlfn.IFNA(CONCATENATE(_xlfn.IFS($D1889="Mezzanine",LEFT($D1889,1), $D1889="Ground Floor",LEFT($D1889,1),$D1889="Basment ",LEFT($D1889,1), $D1889="1st Floor", "0"&amp;LEFT($D1889,1), $D1889="2nd Floor", "0"&amp;LEFT($D1889,1), $D1889="3rd Floor", "0"&amp;LEFT($D1889,1), $D1889="4th Floor", "0"&amp;LEFT($D1889,1), $D1889="5th Floor", "0"&amp;LEFT($D1889,1), $D1889="6th Floor", "0"&amp;LEFT($D1889,1),$D1889="7th Floor", "0"&amp;LEFT($D1889,1),$D1889="8th Floor", "0"&amp;LEFT($D1889,1),$D1889="9th Floor", "0"&amp;LEFT($D1889,1),$D1889="10th Floor", LEFT($D1889,2),$D1889="11th Floor", LEFT($D1889,2),$D1889="12th Floor", LEFT($D1889,2),$D1889="13th Floor", LEFT($D1889,2), $D1889="Lower Ground", LEFT($D1889)&amp;IF(ISNUMBER(FIND(" ",$D1889)),MID($D1889,FIND(" ",$D1889)+1,1),"")&amp;IF(ISNUMBER(FIND(" ",$D1889,FIND(" ",$D1889)+1)),MID($D1889,FIND(" ",$D1889,FIND(" ",$D1889)+1)+1,1),""),$D1889="Upper Ground", LEFT($D1889)&amp;IF(ISNUMBER(FIND(" ",$D1889)),MID($D1889,FIND(" ",$D1889)+1,1),"")&amp;IF(ISNUMBER(FIND(" ",$D1889,FIND(" ",$D1889)+1)),MID($D1889,FIND(" ",$D1889,FIND(" ",$D1889)+1)+1,1),"")),".0",$E1889), " ")</f>
        <v xml:space="preserve"> </v>
      </c>
      <c r="G1889" s="144"/>
      <c r="H1889" s="144"/>
      <c r="I1889" s="144"/>
      <c r="J1889" s="144"/>
      <c r="K1889" s="144"/>
      <c r="L1889" s="149" t="str" cm="1">
        <f t="array" ref="L1889">_xlfn.IFNA(
_xlfn.IFS(
AND($F1889=" ",$G1889=" ",$H1889=" "),"Please update all three: Surveyor Room Reference, Establishment Room Reference and Establishment Room Name",
AND(OR($I1889="General",$I1889="Open plan/ semi-open general",$I1889="Fitted",$I1889="Light practical (science)",$I1889="Light practical (other)",$I1889="Heavy practical (workshops)",$I1889="Heavy practical (clean)",$I1889="Large",$I1889="Storage"),$J1889=0,$K1889=0),"Please update Net Area or Non-net Area",
AND($B1889&lt;&gt;"OUT",$J1889=0,$I1889&lt;&gt;"Non-net",$M1889="85% Circulation"),"Net area not recorded for spaces with 85% circulation unusable type",
AND(OR($I1889="General",$I1889="Open plan/ semi-open general",$I1889="Fitted",$I1889="Light practical (science)",$I1889="Light practical (other)",$I1889="Heavy practical (workshops)",$I1889="Heavy practical (clean)",$I1889="Large",$I1889="Storage"),OR($J1889=0,ISBLANK($J1889))),"Net area not recorded in net spaces",
AND(OR($I1889="Non-net",$I1889="Outdoor space"),$J1889&gt;0),"Net Area Recorded in Non-net space",
AND($I1889="General",$J1889&gt;90),"This general space is over 90m2, please ensure that this space is entered as separate spaces if it usually used as separate spaces",
AND($I1889="Open plan/ semi-open general",$J1889&lt;27),"Open plan general space under 27m2",
AND(OR($K1889=0,ISBLANK($K1889)), $I1889="Non-net"),"Non-net area not recorded in non-net space"
),
" ")</f>
        <v xml:space="preserve"> </v>
      </c>
      <c r="M1889" s="144"/>
      <c r="N1889" s="144"/>
      <c r="O1889" s="144"/>
      <c r="P1889" s="144"/>
      <c r="Q1889" s="144"/>
      <c r="R1889" s="171"/>
      <c r="S1889" s="147">
        <f>NCA_Calculations!$P$1901</f>
        <v>0</v>
      </c>
      <c r="T1889" s="147">
        <f>NCA_Calculations!$Q$1901</f>
        <v>0</v>
      </c>
      <c r="U1889" s="144"/>
      <c r="V1889" s="144"/>
      <c r="W1889" s="149" t="str" cm="1">
        <f t="array" ref="W1889">_xlfn.IFNA(
_xlfn.IFS(
ISBLANK($U1889),"Missing space use.",
AND('Establishment details'!$C$14="Secondary",$V1889="Classbase"),"Invalid Status type",
AND(OR( $V1889="Classbase", $V1889="Teaching", $V1889="Early years",$V1889="SEND resourced"), NOT(ISBLANK($M1889))),"Space with status type and unusable type.",
AND($V1889= "Classbase",'Establishment details'!$C$22&gt;=10), "Classbase status is only valid in schools with a primary element.",
AND($I1889= "Large",$N1889 &gt; 3.5), "Large rooms with less than 3.5m height.",
AND(OR($V1889="Light practical (science)",$V1889="Light practical (science)",$V1889="Heavy practical (workshops)", $V1889="Heavy practical (clean)"), OR($O1889=0,ISBLANK($O1889))),"Missing sinks count for light and heavy practical spaces.",
AND($M1889 = "Other",ISBLANK($R1889)), "Invalid unusable type / missing note for other unusable type."
),
" ")</f>
        <v>Missing space use.</v>
      </c>
    </row>
    <row r="1890" spans="2:23" ht="15.75" x14ac:dyDescent="0.25">
      <c r="B1890" s="143"/>
      <c r="C1890" s="144"/>
      <c r="D1890" s="144"/>
      <c r="E1890" s="144"/>
      <c r="F1890" s="147" t="str" cm="1">
        <f t="array" ref="F1890">_xlfn.IFNA(CONCATENATE(_xlfn.IFS($D1890="Mezzanine",LEFT($D1890,1), $D1890="Ground Floor",LEFT($D1890,1),$D1890="Basment ",LEFT($D1890,1), $D1890="1st Floor", "0"&amp;LEFT($D1890,1), $D1890="2nd Floor", "0"&amp;LEFT($D1890,1), $D1890="3rd Floor", "0"&amp;LEFT($D1890,1), $D1890="4th Floor", "0"&amp;LEFT($D1890,1), $D1890="5th Floor", "0"&amp;LEFT($D1890,1), $D1890="6th Floor", "0"&amp;LEFT($D1890,1),$D1890="7th Floor", "0"&amp;LEFT($D1890,1),$D1890="8th Floor", "0"&amp;LEFT($D1890,1),$D1890="9th Floor", "0"&amp;LEFT($D1890,1),$D1890="10th Floor", LEFT($D1890,2),$D1890="11th Floor", LEFT($D1890,2),$D1890="12th Floor", LEFT($D1890,2),$D1890="13th Floor", LEFT($D1890,2), $D1890="Lower Ground", LEFT($D1890)&amp;IF(ISNUMBER(FIND(" ",$D1890)),MID($D1890,FIND(" ",$D1890)+1,1),"")&amp;IF(ISNUMBER(FIND(" ",$D1890,FIND(" ",$D1890)+1)),MID($D1890,FIND(" ",$D1890,FIND(" ",$D1890)+1)+1,1),""),$D1890="Upper Ground", LEFT($D1890)&amp;IF(ISNUMBER(FIND(" ",$D1890)),MID($D1890,FIND(" ",$D1890)+1,1),"")&amp;IF(ISNUMBER(FIND(" ",$D1890,FIND(" ",$D1890)+1)),MID($D1890,FIND(" ",$D1890,FIND(" ",$D1890)+1)+1,1),"")),".0",$E1890), " ")</f>
        <v xml:space="preserve"> </v>
      </c>
      <c r="G1890" s="144"/>
      <c r="H1890" s="144"/>
      <c r="I1890" s="144"/>
      <c r="J1890" s="144"/>
      <c r="K1890" s="144"/>
      <c r="L1890" s="149" t="str" cm="1">
        <f t="array" ref="L1890">_xlfn.IFNA(
_xlfn.IFS(
AND($F1890=" ",$G1890=" ",$H1890=" "),"Please update all three: Surveyor Room Reference, Establishment Room Reference and Establishment Room Name",
AND(OR($I1890="General",$I1890="Open plan/ semi-open general",$I1890="Fitted",$I1890="Light practical (science)",$I1890="Light practical (other)",$I1890="Heavy practical (workshops)",$I1890="Heavy practical (clean)",$I1890="Large",$I1890="Storage"),$J1890=0,$K1890=0),"Please update Net Area or Non-net Area",
AND($B1890&lt;&gt;"OUT",$J1890=0,$I1890&lt;&gt;"Non-net",$M1890="85% Circulation"),"Net area not recorded for spaces with 85% circulation unusable type",
AND(OR($I1890="General",$I1890="Open plan/ semi-open general",$I1890="Fitted",$I1890="Light practical (science)",$I1890="Light practical (other)",$I1890="Heavy practical (workshops)",$I1890="Heavy practical (clean)",$I1890="Large",$I1890="Storage"),OR($J1890=0,ISBLANK($J1890))),"Net area not recorded in net spaces",
AND(OR($I1890="Non-net",$I1890="Outdoor space"),$J1890&gt;0),"Net Area Recorded in Non-net space",
AND($I1890="General",$J1890&gt;90),"This general space is over 90m2, please ensure that this space is entered as separate spaces if it usually used as separate spaces",
AND($I1890="Open plan/ semi-open general",$J1890&lt;27),"Open plan general space under 27m2",
AND(OR($K1890=0,ISBLANK($K1890)), $I1890="Non-net"),"Non-net area not recorded in non-net space"
),
" ")</f>
        <v xml:space="preserve"> </v>
      </c>
      <c r="M1890" s="144"/>
      <c r="N1890" s="144"/>
      <c r="O1890" s="144"/>
      <c r="P1890" s="144"/>
      <c r="Q1890" s="144"/>
      <c r="R1890" s="171"/>
      <c r="S1890" s="147">
        <f>NCA_Calculations!$P$1902</f>
        <v>0</v>
      </c>
      <c r="T1890" s="147">
        <f>NCA_Calculations!$Q$1902</f>
        <v>0</v>
      </c>
      <c r="U1890" s="144"/>
      <c r="V1890" s="144"/>
      <c r="W1890" s="149" t="str" cm="1">
        <f t="array" ref="W1890">_xlfn.IFNA(
_xlfn.IFS(
ISBLANK($U1890),"Missing space use.",
AND('Establishment details'!$C$14="Secondary",$V1890="Classbase"),"Invalid Status type",
AND(OR( $V1890="Classbase", $V1890="Teaching", $V1890="Early years",$V1890="SEND resourced"), NOT(ISBLANK($M1890))),"Space with status type and unusable type.",
AND($V1890= "Classbase",'Establishment details'!$C$22&gt;=10), "Classbase status is only valid in schools with a primary element.",
AND($I1890= "Large",$N1890 &gt; 3.5), "Large rooms with less than 3.5m height.",
AND(OR($V1890="Light practical (science)",$V1890="Light practical (science)",$V1890="Heavy practical (workshops)", $V1890="Heavy practical (clean)"), OR($O1890=0,ISBLANK($O1890))),"Missing sinks count for light and heavy practical spaces.",
AND($M1890 = "Other",ISBLANK($R1890)), "Invalid unusable type / missing note for other unusable type."
),
" ")</f>
        <v>Missing space use.</v>
      </c>
    </row>
    <row r="1891" spans="2:23" ht="15.75" x14ac:dyDescent="0.25">
      <c r="B1891" s="143"/>
      <c r="C1891" s="144"/>
      <c r="D1891" s="144"/>
      <c r="E1891" s="144"/>
      <c r="F1891" s="147" t="str" cm="1">
        <f t="array" ref="F1891">_xlfn.IFNA(CONCATENATE(_xlfn.IFS($D1891="Mezzanine",LEFT($D1891,1), $D1891="Ground Floor",LEFT($D1891,1),$D1891="Basment ",LEFT($D1891,1), $D1891="1st Floor", "0"&amp;LEFT($D1891,1), $D1891="2nd Floor", "0"&amp;LEFT($D1891,1), $D1891="3rd Floor", "0"&amp;LEFT($D1891,1), $D1891="4th Floor", "0"&amp;LEFT($D1891,1), $D1891="5th Floor", "0"&amp;LEFT($D1891,1), $D1891="6th Floor", "0"&amp;LEFT($D1891,1),$D1891="7th Floor", "0"&amp;LEFT($D1891,1),$D1891="8th Floor", "0"&amp;LEFT($D1891,1),$D1891="9th Floor", "0"&amp;LEFT($D1891,1),$D1891="10th Floor", LEFT($D1891,2),$D1891="11th Floor", LEFT($D1891,2),$D1891="12th Floor", LEFT($D1891,2),$D1891="13th Floor", LEFT($D1891,2), $D1891="Lower Ground", LEFT($D1891)&amp;IF(ISNUMBER(FIND(" ",$D1891)),MID($D1891,FIND(" ",$D1891)+1,1),"")&amp;IF(ISNUMBER(FIND(" ",$D1891,FIND(" ",$D1891)+1)),MID($D1891,FIND(" ",$D1891,FIND(" ",$D1891)+1)+1,1),""),$D1891="Upper Ground", LEFT($D1891)&amp;IF(ISNUMBER(FIND(" ",$D1891)),MID($D1891,FIND(" ",$D1891)+1,1),"")&amp;IF(ISNUMBER(FIND(" ",$D1891,FIND(" ",$D1891)+1)),MID($D1891,FIND(" ",$D1891,FIND(" ",$D1891)+1)+1,1),"")),".0",$E1891), " ")</f>
        <v xml:space="preserve"> </v>
      </c>
      <c r="G1891" s="144"/>
      <c r="H1891" s="144"/>
      <c r="I1891" s="144"/>
      <c r="J1891" s="144"/>
      <c r="K1891" s="144"/>
      <c r="L1891" s="149" t="str" cm="1">
        <f t="array" ref="L1891">_xlfn.IFNA(
_xlfn.IFS(
AND($F1891=" ",$G1891=" ",$H1891=" "),"Please update all three: Surveyor Room Reference, Establishment Room Reference and Establishment Room Name",
AND(OR($I1891="General",$I1891="Open plan/ semi-open general",$I1891="Fitted",$I1891="Light practical (science)",$I1891="Light practical (other)",$I1891="Heavy practical (workshops)",$I1891="Heavy practical (clean)",$I1891="Large",$I1891="Storage"),$J1891=0,$K1891=0),"Please update Net Area or Non-net Area",
AND($B1891&lt;&gt;"OUT",$J1891=0,$I1891&lt;&gt;"Non-net",$M1891="85% Circulation"),"Net area not recorded for spaces with 85% circulation unusable type",
AND(OR($I1891="General",$I1891="Open plan/ semi-open general",$I1891="Fitted",$I1891="Light practical (science)",$I1891="Light practical (other)",$I1891="Heavy practical (workshops)",$I1891="Heavy practical (clean)",$I1891="Large",$I1891="Storage"),OR($J1891=0,ISBLANK($J1891))),"Net area not recorded in net spaces",
AND(OR($I1891="Non-net",$I1891="Outdoor space"),$J1891&gt;0),"Net Area Recorded in Non-net space",
AND($I1891="General",$J1891&gt;90),"This general space is over 90m2, please ensure that this space is entered as separate spaces if it usually used as separate spaces",
AND($I1891="Open plan/ semi-open general",$J1891&lt;27),"Open plan general space under 27m2",
AND(OR($K1891=0,ISBLANK($K1891)), $I1891="Non-net"),"Non-net area not recorded in non-net space"
),
" ")</f>
        <v xml:space="preserve"> </v>
      </c>
      <c r="M1891" s="144"/>
      <c r="N1891" s="144"/>
      <c r="O1891" s="144"/>
      <c r="P1891" s="144"/>
      <c r="Q1891" s="144"/>
      <c r="R1891" s="171"/>
      <c r="S1891" s="147">
        <f>NCA_Calculations!$P$1903</f>
        <v>0</v>
      </c>
      <c r="T1891" s="147">
        <f>NCA_Calculations!$Q$1903</f>
        <v>0</v>
      </c>
      <c r="U1891" s="144"/>
      <c r="V1891" s="144"/>
      <c r="W1891" s="149" t="str" cm="1">
        <f t="array" ref="W1891">_xlfn.IFNA(
_xlfn.IFS(
ISBLANK($U1891),"Missing space use.",
AND('Establishment details'!$C$14="Secondary",$V1891="Classbase"),"Invalid Status type",
AND(OR( $V1891="Classbase", $V1891="Teaching", $V1891="Early years",$V1891="SEND resourced"), NOT(ISBLANK($M1891))),"Space with status type and unusable type.",
AND($V1891= "Classbase",'Establishment details'!$C$22&gt;=10), "Classbase status is only valid in schools with a primary element.",
AND($I1891= "Large",$N1891 &gt; 3.5), "Large rooms with less than 3.5m height.",
AND(OR($V1891="Light practical (science)",$V1891="Light practical (science)",$V1891="Heavy practical (workshops)", $V1891="Heavy practical (clean)"), OR($O1891=0,ISBLANK($O1891))),"Missing sinks count for light and heavy practical spaces.",
AND($M1891 = "Other",ISBLANK($R1891)), "Invalid unusable type / missing note for other unusable type."
),
" ")</f>
        <v>Missing space use.</v>
      </c>
    </row>
    <row r="1892" spans="2:23" ht="15.75" x14ac:dyDescent="0.25">
      <c r="B1892" s="143"/>
      <c r="C1892" s="144"/>
      <c r="D1892" s="144"/>
      <c r="E1892" s="144"/>
      <c r="F1892" s="147" t="str" cm="1">
        <f t="array" ref="F1892">_xlfn.IFNA(CONCATENATE(_xlfn.IFS($D1892="Mezzanine",LEFT($D1892,1), $D1892="Ground Floor",LEFT($D1892,1),$D1892="Basment ",LEFT($D1892,1), $D1892="1st Floor", "0"&amp;LEFT($D1892,1), $D1892="2nd Floor", "0"&amp;LEFT($D1892,1), $D1892="3rd Floor", "0"&amp;LEFT($D1892,1), $D1892="4th Floor", "0"&amp;LEFT($D1892,1), $D1892="5th Floor", "0"&amp;LEFT($D1892,1), $D1892="6th Floor", "0"&amp;LEFT($D1892,1),$D1892="7th Floor", "0"&amp;LEFT($D1892,1),$D1892="8th Floor", "0"&amp;LEFT($D1892,1),$D1892="9th Floor", "0"&amp;LEFT($D1892,1),$D1892="10th Floor", LEFT($D1892,2),$D1892="11th Floor", LEFT($D1892,2),$D1892="12th Floor", LEFT($D1892,2),$D1892="13th Floor", LEFT($D1892,2), $D1892="Lower Ground", LEFT($D1892)&amp;IF(ISNUMBER(FIND(" ",$D1892)),MID($D1892,FIND(" ",$D1892)+1,1),"")&amp;IF(ISNUMBER(FIND(" ",$D1892,FIND(" ",$D1892)+1)),MID($D1892,FIND(" ",$D1892,FIND(" ",$D1892)+1)+1,1),""),$D1892="Upper Ground", LEFT($D1892)&amp;IF(ISNUMBER(FIND(" ",$D1892)),MID($D1892,FIND(" ",$D1892)+1,1),"")&amp;IF(ISNUMBER(FIND(" ",$D1892,FIND(" ",$D1892)+1)),MID($D1892,FIND(" ",$D1892,FIND(" ",$D1892)+1)+1,1),"")),".0",$E1892), " ")</f>
        <v xml:space="preserve"> </v>
      </c>
      <c r="G1892" s="144"/>
      <c r="H1892" s="144"/>
      <c r="I1892" s="144"/>
      <c r="J1892" s="144"/>
      <c r="K1892" s="144"/>
      <c r="L1892" s="149" t="str" cm="1">
        <f t="array" ref="L1892">_xlfn.IFNA(
_xlfn.IFS(
AND($F1892=" ",$G1892=" ",$H1892=" "),"Please update all three: Surveyor Room Reference, Establishment Room Reference and Establishment Room Name",
AND(OR($I1892="General",$I1892="Open plan/ semi-open general",$I1892="Fitted",$I1892="Light practical (science)",$I1892="Light practical (other)",$I1892="Heavy practical (workshops)",$I1892="Heavy practical (clean)",$I1892="Large",$I1892="Storage"),$J1892=0,$K1892=0),"Please update Net Area or Non-net Area",
AND($B1892&lt;&gt;"OUT",$J1892=0,$I1892&lt;&gt;"Non-net",$M1892="85% Circulation"),"Net area not recorded for spaces with 85% circulation unusable type",
AND(OR($I1892="General",$I1892="Open plan/ semi-open general",$I1892="Fitted",$I1892="Light practical (science)",$I1892="Light practical (other)",$I1892="Heavy practical (workshops)",$I1892="Heavy practical (clean)",$I1892="Large",$I1892="Storage"),OR($J1892=0,ISBLANK($J1892))),"Net area not recorded in net spaces",
AND(OR($I1892="Non-net",$I1892="Outdoor space"),$J1892&gt;0),"Net Area Recorded in Non-net space",
AND($I1892="General",$J1892&gt;90),"This general space is over 90m2, please ensure that this space is entered as separate spaces if it usually used as separate spaces",
AND($I1892="Open plan/ semi-open general",$J1892&lt;27),"Open plan general space under 27m2",
AND(OR($K1892=0,ISBLANK($K1892)), $I1892="Non-net"),"Non-net area not recorded in non-net space"
),
" ")</f>
        <v xml:space="preserve"> </v>
      </c>
      <c r="M1892" s="144"/>
      <c r="N1892" s="144"/>
      <c r="O1892" s="144"/>
      <c r="P1892" s="144"/>
      <c r="Q1892" s="144"/>
      <c r="R1892" s="171"/>
      <c r="S1892" s="147">
        <f>NCA_Calculations!$P$1904</f>
        <v>0</v>
      </c>
      <c r="T1892" s="147">
        <f>NCA_Calculations!$Q$1904</f>
        <v>0</v>
      </c>
      <c r="U1892" s="144"/>
      <c r="V1892" s="144"/>
      <c r="W1892" s="149" t="str" cm="1">
        <f t="array" ref="W1892">_xlfn.IFNA(
_xlfn.IFS(
ISBLANK($U1892),"Missing space use.",
AND('Establishment details'!$C$14="Secondary",$V1892="Classbase"),"Invalid Status type",
AND(OR( $V1892="Classbase", $V1892="Teaching", $V1892="Early years",$V1892="SEND resourced"), NOT(ISBLANK($M1892))),"Space with status type and unusable type.",
AND($V1892= "Classbase",'Establishment details'!$C$22&gt;=10), "Classbase status is only valid in schools with a primary element.",
AND($I1892= "Large",$N1892 &gt; 3.5), "Large rooms with less than 3.5m height.",
AND(OR($V1892="Light practical (science)",$V1892="Light practical (science)",$V1892="Heavy practical (workshops)", $V1892="Heavy practical (clean)"), OR($O1892=0,ISBLANK($O1892))),"Missing sinks count for light and heavy practical spaces.",
AND($M1892 = "Other",ISBLANK($R1892)), "Invalid unusable type / missing note for other unusable type."
),
" ")</f>
        <v>Missing space use.</v>
      </c>
    </row>
    <row r="1893" spans="2:23" ht="15.75" x14ac:dyDescent="0.25">
      <c r="B1893" s="143"/>
      <c r="C1893" s="144"/>
      <c r="D1893" s="144"/>
      <c r="E1893" s="144"/>
      <c r="F1893" s="147" t="str" cm="1">
        <f t="array" ref="F1893">_xlfn.IFNA(CONCATENATE(_xlfn.IFS($D1893="Mezzanine",LEFT($D1893,1), $D1893="Ground Floor",LEFT($D1893,1),$D1893="Basment ",LEFT($D1893,1), $D1893="1st Floor", "0"&amp;LEFT($D1893,1), $D1893="2nd Floor", "0"&amp;LEFT($D1893,1), $D1893="3rd Floor", "0"&amp;LEFT($D1893,1), $D1893="4th Floor", "0"&amp;LEFT($D1893,1), $D1893="5th Floor", "0"&amp;LEFT($D1893,1), $D1893="6th Floor", "0"&amp;LEFT($D1893,1),$D1893="7th Floor", "0"&amp;LEFT($D1893,1),$D1893="8th Floor", "0"&amp;LEFT($D1893,1),$D1893="9th Floor", "0"&amp;LEFT($D1893,1),$D1893="10th Floor", LEFT($D1893,2),$D1893="11th Floor", LEFT($D1893,2),$D1893="12th Floor", LEFT($D1893,2),$D1893="13th Floor", LEFT($D1893,2), $D1893="Lower Ground", LEFT($D1893)&amp;IF(ISNUMBER(FIND(" ",$D1893)),MID($D1893,FIND(" ",$D1893)+1,1),"")&amp;IF(ISNUMBER(FIND(" ",$D1893,FIND(" ",$D1893)+1)),MID($D1893,FIND(" ",$D1893,FIND(" ",$D1893)+1)+1,1),""),$D1893="Upper Ground", LEFT($D1893)&amp;IF(ISNUMBER(FIND(" ",$D1893)),MID($D1893,FIND(" ",$D1893)+1,1),"")&amp;IF(ISNUMBER(FIND(" ",$D1893,FIND(" ",$D1893)+1)),MID($D1893,FIND(" ",$D1893,FIND(" ",$D1893)+1)+1,1),"")),".0",$E1893), " ")</f>
        <v xml:space="preserve"> </v>
      </c>
      <c r="G1893" s="144"/>
      <c r="H1893" s="144"/>
      <c r="I1893" s="144"/>
      <c r="J1893" s="144"/>
      <c r="K1893" s="144"/>
      <c r="L1893" s="149" t="str" cm="1">
        <f t="array" ref="L1893">_xlfn.IFNA(
_xlfn.IFS(
AND($F1893=" ",$G1893=" ",$H1893=" "),"Please update all three: Surveyor Room Reference, Establishment Room Reference and Establishment Room Name",
AND(OR($I1893="General",$I1893="Open plan/ semi-open general",$I1893="Fitted",$I1893="Light practical (science)",$I1893="Light practical (other)",$I1893="Heavy practical (workshops)",$I1893="Heavy practical (clean)",$I1893="Large",$I1893="Storage"),$J1893=0,$K1893=0),"Please update Net Area or Non-net Area",
AND($B1893&lt;&gt;"OUT",$J1893=0,$I1893&lt;&gt;"Non-net",$M1893="85% Circulation"),"Net area not recorded for spaces with 85% circulation unusable type",
AND(OR($I1893="General",$I1893="Open plan/ semi-open general",$I1893="Fitted",$I1893="Light practical (science)",$I1893="Light practical (other)",$I1893="Heavy practical (workshops)",$I1893="Heavy practical (clean)",$I1893="Large",$I1893="Storage"),OR($J1893=0,ISBLANK($J1893))),"Net area not recorded in net spaces",
AND(OR($I1893="Non-net",$I1893="Outdoor space"),$J1893&gt;0),"Net Area Recorded in Non-net space",
AND($I1893="General",$J1893&gt;90),"This general space is over 90m2, please ensure that this space is entered as separate spaces if it usually used as separate spaces",
AND($I1893="Open plan/ semi-open general",$J1893&lt;27),"Open plan general space under 27m2",
AND(OR($K1893=0,ISBLANK($K1893)), $I1893="Non-net"),"Non-net area not recorded in non-net space"
),
" ")</f>
        <v xml:space="preserve"> </v>
      </c>
      <c r="M1893" s="144"/>
      <c r="N1893" s="144"/>
      <c r="O1893" s="144"/>
      <c r="P1893" s="144"/>
      <c r="Q1893" s="144"/>
      <c r="R1893" s="171"/>
      <c r="S1893" s="147">
        <f>NCA_Calculations!$P$1905</f>
        <v>0</v>
      </c>
      <c r="T1893" s="147">
        <f>NCA_Calculations!$Q$1905</f>
        <v>0</v>
      </c>
      <c r="U1893" s="144"/>
      <c r="V1893" s="144"/>
      <c r="W1893" s="149" t="str" cm="1">
        <f t="array" ref="W1893">_xlfn.IFNA(
_xlfn.IFS(
ISBLANK($U1893),"Missing space use.",
AND('Establishment details'!$C$14="Secondary",$V1893="Classbase"),"Invalid Status type",
AND(OR( $V1893="Classbase", $V1893="Teaching", $V1893="Early years",$V1893="SEND resourced"), NOT(ISBLANK($M1893))),"Space with status type and unusable type.",
AND($V1893= "Classbase",'Establishment details'!$C$22&gt;=10), "Classbase status is only valid in schools with a primary element.",
AND($I1893= "Large",$N1893 &gt; 3.5), "Large rooms with less than 3.5m height.",
AND(OR($V1893="Light practical (science)",$V1893="Light practical (science)",$V1893="Heavy practical (workshops)", $V1893="Heavy practical (clean)"), OR($O1893=0,ISBLANK($O1893))),"Missing sinks count for light and heavy practical spaces.",
AND($M1893 = "Other",ISBLANK($R1893)), "Invalid unusable type / missing note for other unusable type."
),
" ")</f>
        <v>Missing space use.</v>
      </c>
    </row>
    <row r="1894" spans="2:23" ht="15.75" x14ac:dyDescent="0.25">
      <c r="B1894" s="143"/>
      <c r="C1894" s="144"/>
      <c r="D1894" s="144"/>
      <c r="E1894" s="144"/>
      <c r="F1894" s="147" t="str" cm="1">
        <f t="array" ref="F1894">_xlfn.IFNA(CONCATENATE(_xlfn.IFS($D1894="Mezzanine",LEFT($D1894,1), $D1894="Ground Floor",LEFT($D1894,1),$D1894="Basment ",LEFT($D1894,1), $D1894="1st Floor", "0"&amp;LEFT($D1894,1), $D1894="2nd Floor", "0"&amp;LEFT($D1894,1), $D1894="3rd Floor", "0"&amp;LEFT($D1894,1), $D1894="4th Floor", "0"&amp;LEFT($D1894,1), $D1894="5th Floor", "0"&amp;LEFT($D1894,1), $D1894="6th Floor", "0"&amp;LEFT($D1894,1),$D1894="7th Floor", "0"&amp;LEFT($D1894,1),$D1894="8th Floor", "0"&amp;LEFT($D1894,1),$D1894="9th Floor", "0"&amp;LEFT($D1894,1),$D1894="10th Floor", LEFT($D1894,2),$D1894="11th Floor", LEFT($D1894,2),$D1894="12th Floor", LEFT($D1894,2),$D1894="13th Floor", LEFT($D1894,2), $D1894="Lower Ground", LEFT($D1894)&amp;IF(ISNUMBER(FIND(" ",$D1894)),MID($D1894,FIND(" ",$D1894)+1,1),"")&amp;IF(ISNUMBER(FIND(" ",$D1894,FIND(" ",$D1894)+1)),MID($D1894,FIND(" ",$D1894,FIND(" ",$D1894)+1)+1,1),""),$D1894="Upper Ground", LEFT($D1894)&amp;IF(ISNUMBER(FIND(" ",$D1894)),MID($D1894,FIND(" ",$D1894)+1,1),"")&amp;IF(ISNUMBER(FIND(" ",$D1894,FIND(" ",$D1894)+1)),MID($D1894,FIND(" ",$D1894,FIND(" ",$D1894)+1)+1,1),"")),".0",$E1894), " ")</f>
        <v xml:space="preserve"> </v>
      </c>
      <c r="G1894" s="144"/>
      <c r="H1894" s="144"/>
      <c r="I1894" s="144"/>
      <c r="J1894" s="144"/>
      <c r="K1894" s="144"/>
      <c r="L1894" s="149" t="str" cm="1">
        <f t="array" ref="L1894">_xlfn.IFNA(
_xlfn.IFS(
AND($F1894=" ",$G1894=" ",$H1894=" "),"Please update all three: Surveyor Room Reference, Establishment Room Reference and Establishment Room Name",
AND(OR($I1894="General",$I1894="Open plan/ semi-open general",$I1894="Fitted",$I1894="Light practical (science)",$I1894="Light practical (other)",$I1894="Heavy practical (workshops)",$I1894="Heavy practical (clean)",$I1894="Large",$I1894="Storage"),$J1894=0,$K1894=0),"Please update Net Area or Non-net Area",
AND($B1894&lt;&gt;"OUT",$J1894=0,$I1894&lt;&gt;"Non-net",$M1894="85% Circulation"),"Net area not recorded for spaces with 85% circulation unusable type",
AND(OR($I1894="General",$I1894="Open plan/ semi-open general",$I1894="Fitted",$I1894="Light practical (science)",$I1894="Light practical (other)",$I1894="Heavy practical (workshops)",$I1894="Heavy practical (clean)",$I1894="Large",$I1894="Storage"),OR($J1894=0,ISBLANK($J1894))),"Net area not recorded in net spaces",
AND(OR($I1894="Non-net",$I1894="Outdoor space"),$J1894&gt;0),"Net Area Recorded in Non-net space",
AND($I1894="General",$J1894&gt;90),"This general space is over 90m2, please ensure that this space is entered as separate spaces if it usually used as separate spaces",
AND($I1894="Open plan/ semi-open general",$J1894&lt;27),"Open plan general space under 27m2",
AND(OR($K1894=0,ISBLANK($K1894)), $I1894="Non-net"),"Non-net area not recorded in non-net space"
),
" ")</f>
        <v xml:space="preserve"> </v>
      </c>
      <c r="M1894" s="144"/>
      <c r="N1894" s="144"/>
      <c r="O1894" s="144"/>
      <c r="P1894" s="144"/>
      <c r="Q1894" s="144"/>
      <c r="R1894" s="171"/>
      <c r="S1894" s="147">
        <f>NCA_Calculations!$P$1906</f>
        <v>0</v>
      </c>
      <c r="T1894" s="147">
        <f>NCA_Calculations!$Q$1906</f>
        <v>0</v>
      </c>
      <c r="U1894" s="144"/>
      <c r="V1894" s="144"/>
      <c r="W1894" s="149" t="str" cm="1">
        <f t="array" ref="W1894">_xlfn.IFNA(
_xlfn.IFS(
ISBLANK($U1894),"Missing space use.",
AND('Establishment details'!$C$14="Secondary",$V1894="Classbase"),"Invalid Status type",
AND(OR( $V1894="Classbase", $V1894="Teaching", $V1894="Early years",$V1894="SEND resourced"), NOT(ISBLANK($M1894))),"Space with status type and unusable type.",
AND($V1894= "Classbase",'Establishment details'!$C$22&gt;=10), "Classbase status is only valid in schools with a primary element.",
AND($I1894= "Large",$N1894 &gt; 3.5), "Large rooms with less than 3.5m height.",
AND(OR($V1894="Light practical (science)",$V1894="Light practical (science)",$V1894="Heavy practical (workshops)", $V1894="Heavy practical (clean)"), OR($O1894=0,ISBLANK($O1894))),"Missing sinks count for light and heavy practical spaces.",
AND($M1894 = "Other",ISBLANK($R1894)), "Invalid unusable type / missing note for other unusable type."
),
" ")</f>
        <v>Missing space use.</v>
      </c>
    </row>
    <row r="1895" spans="2:23" ht="15.75" x14ac:dyDescent="0.25">
      <c r="B1895" s="143"/>
      <c r="C1895" s="144"/>
      <c r="D1895" s="144"/>
      <c r="E1895" s="144"/>
      <c r="F1895" s="147" t="str" cm="1">
        <f t="array" ref="F1895">_xlfn.IFNA(CONCATENATE(_xlfn.IFS($D1895="Mezzanine",LEFT($D1895,1), $D1895="Ground Floor",LEFT($D1895,1),$D1895="Basment ",LEFT($D1895,1), $D1895="1st Floor", "0"&amp;LEFT($D1895,1), $D1895="2nd Floor", "0"&amp;LEFT($D1895,1), $D1895="3rd Floor", "0"&amp;LEFT($D1895,1), $D1895="4th Floor", "0"&amp;LEFT($D1895,1), $D1895="5th Floor", "0"&amp;LEFT($D1895,1), $D1895="6th Floor", "0"&amp;LEFT($D1895,1),$D1895="7th Floor", "0"&amp;LEFT($D1895,1),$D1895="8th Floor", "0"&amp;LEFT($D1895,1),$D1895="9th Floor", "0"&amp;LEFT($D1895,1),$D1895="10th Floor", LEFT($D1895,2),$D1895="11th Floor", LEFT($D1895,2),$D1895="12th Floor", LEFT($D1895,2),$D1895="13th Floor", LEFT($D1895,2), $D1895="Lower Ground", LEFT($D1895)&amp;IF(ISNUMBER(FIND(" ",$D1895)),MID($D1895,FIND(" ",$D1895)+1,1),"")&amp;IF(ISNUMBER(FIND(" ",$D1895,FIND(" ",$D1895)+1)),MID($D1895,FIND(" ",$D1895,FIND(" ",$D1895)+1)+1,1),""),$D1895="Upper Ground", LEFT($D1895)&amp;IF(ISNUMBER(FIND(" ",$D1895)),MID($D1895,FIND(" ",$D1895)+1,1),"")&amp;IF(ISNUMBER(FIND(" ",$D1895,FIND(" ",$D1895)+1)),MID($D1895,FIND(" ",$D1895,FIND(" ",$D1895)+1)+1,1),"")),".0",$E1895), " ")</f>
        <v xml:space="preserve"> </v>
      </c>
      <c r="G1895" s="144"/>
      <c r="H1895" s="144"/>
      <c r="I1895" s="144"/>
      <c r="J1895" s="144"/>
      <c r="K1895" s="144"/>
      <c r="L1895" s="149" t="str" cm="1">
        <f t="array" ref="L1895">_xlfn.IFNA(
_xlfn.IFS(
AND($F1895=" ",$G1895=" ",$H1895=" "),"Please update all three: Surveyor Room Reference, Establishment Room Reference and Establishment Room Name",
AND(OR($I1895="General",$I1895="Open plan/ semi-open general",$I1895="Fitted",$I1895="Light practical (science)",$I1895="Light practical (other)",$I1895="Heavy practical (workshops)",$I1895="Heavy practical (clean)",$I1895="Large",$I1895="Storage"),$J1895=0,$K1895=0),"Please update Net Area or Non-net Area",
AND($B1895&lt;&gt;"OUT",$J1895=0,$I1895&lt;&gt;"Non-net",$M1895="85% Circulation"),"Net area not recorded for spaces with 85% circulation unusable type",
AND(OR($I1895="General",$I1895="Open plan/ semi-open general",$I1895="Fitted",$I1895="Light practical (science)",$I1895="Light practical (other)",$I1895="Heavy practical (workshops)",$I1895="Heavy practical (clean)",$I1895="Large",$I1895="Storage"),OR($J1895=0,ISBLANK($J1895))),"Net area not recorded in net spaces",
AND(OR($I1895="Non-net",$I1895="Outdoor space"),$J1895&gt;0),"Net Area Recorded in Non-net space",
AND($I1895="General",$J1895&gt;90),"This general space is over 90m2, please ensure that this space is entered as separate spaces if it usually used as separate spaces",
AND($I1895="Open plan/ semi-open general",$J1895&lt;27),"Open plan general space under 27m2",
AND(OR($K1895=0,ISBLANK($K1895)), $I1895="Non-net"),"Non-net area not recorded in non-net space"
),
" ")</f>
        <v xml:space="preserve"> </v>
      </c>
      <c r="M1895" s="144"/>
      <c r="N1895" s="144"/>
      <c r="O1895" s="144"/>
      <c r="P1895" s="144"/>
      <c r="Q1895" s="144"/>
      <c r="R1895" s="171"/>
      <c r="S1895" s="147">
        <f>NCA_Calculations!$P$1907</f>
        <v>0</v>
      </c>
      <c r="T1895" s="147">
        <f>NCA_Calculations!$Q$1907</f>
        <v>0</v>
      </c>
      <c r="U1895" s="144"/>
      <c r="V1895" s="144"/>
      <c r="W1895" s="149" t="str" cm="1">
        <f t="array" ref="W1895">_xlfn.IFNA(
_xlfn.IFS(
ISBLANK($U1895),"Missing space use.",
AND('Establishment details'!$C$14="Secondary",$V1895="Classbase"),"Invalid Status type",
AND(OR( $V1895="Classbase", $V1895="Teaching", $V1895="Early years",$V1895="SEND resourced"), NOT(ISBLANK($M1895))),"Space with status type and unusable type.",
AND($V1895= "Classbase",'Establishment details'!$C$22&gt;=10), "Classbase status is only valid in schools with a primary element.",
AND($I1895= "Large",$N1895 &gt; 3.5), "Large rooms with less than 3.5m height.",
AND(OR($V1895="Light practical (science)",$V1895="Light practical (science)",$V1895="Heavy practical (workshops)", $V1895="Heavy practical (clean)"), OR($O1895=0,ISBLANK($O1895))),"Missing sinks count for light and heavy practical spaces.",
AND($M1895 = "Other",ISBLANK($R1895)), "Invalid unusable type / missing note for other unusable type."
),
" ")</f>
        <v>Missing space use.</v>
      </c>
    </row>
    <row r="1896" spans="2:23" ht="15.75" x14ac:dyDescent="0.25">
      <c r="B1896" s="143"/>
      <c r="C1896" s="144"/>
      <c r="D1896" s="144"/>
      <c r="E1896" s="144"/>
      <c r="F1896" s="147" t="str" cm="1">
        <f t="array" ref="F1896">_xlfn.IFNA(CONCATENATE(_xlfn.IFS($D1896="Mezzanine",LEFT($D1896,1), $D1896="Ground Floor",LEFT($D1896,1),$D1896="Basment ",LEFT($D1896,1), $D1896="1st Floor", "0"&amp;LEFT($D1896,1), $D1896="2nd Floor", "0"&amp;LEFT($D1896,1), $D1896="3rd Floor", "0"&amp;LEFT($D1896,1), $D1896="4th Floor", "0"&amp;LEFT($D1896,1), $D1896="5th Floor", "0"&amp;LEFT($D1896,1), $D1896="6th Floor", "0"&amp;LEFT($D1896,1),$D1896="7th Floor", "0"&amp;LEFT($D1896,1),$D1896="8th Floor", "0"&amp;LEFT($D1896,1),$D1896="9th Floor", "0"&amp;LEFT($D1896,1),$D1896="10th Floor", LEFT($D1896,2),$D1896="11th Floor", LEFT($D1896,2),$D1896="12th Floor", LEFT($D1896,2),$D1896="13th Floor", LEFT($D1896,2), $D1896="Lower Ground", LEFT($D1896)&amp;IF(ISNUMBER(FIND(" ",$D1896)),MID($D1896,FIND(" ",$D1896)+1,1),"")&amp;IF(ISNUMBER(FIND(" ",$D1896,FIND(" ",$D1896)+1)),MID($D1896,FIND(" ",$D1896,FIND(" ",$D1896)+1)+1,1),""),$D1896="Upper Ground", LEFT($D1896)&amp;IF(ISNUMBER(FIND(" ",$D1896)),MID($D1896,FIND(" ",$D1896)+1,1),"")&amp;IF(ISNUMBER(FIND(" ",$D1896,FIND(" ",$D1896)+1)),MID($D1896,FIND(" ",$D1896,FIND(" ",$D1896)+1)+1,1),"")),".0",$E1896), " ")</f>
        <v xml:space="preserve"> </v>
      </c>
      <c r="G1896" s="144"/>
      <c r="H1896" s="144"/>
      <c r="I1896" s="144"/>
      <c r="J1896" s="144"/>
      <c r="K1896" s="144"/>
      <c r="L1896" s="149" t="str" cm="1">
        <f t="array" ref="L1896">_xlfn.IFNA(
_xlfn.IFS(
AND($F1896=" ",$G1896=" ",$H1896=" "),"Please update all three: Surveyor Room Reference, Establishment Room Reference and Establishment Room Name",
AND(OR($I1896="General",$I1896="Open plan/ semi-open general",$I1896="Fitted",$I1896="Light practical (science)",$I1896="Light practical (other)",$I1896="Heavy practical (workshops)",$I1896="Heavy practical (clean)",$I1896="Large",$I1896="Storage"),$J1896=0,$K1896=0),"Please update Net Area or Non-net Area",
AND($B1896&lt;&gt;"OUT",$J1896=0,$I1896&lt;&gt;"Non-net",$M1896="85% Circulation"),"Net area not recorded for spaces with 85% circulation unusable type",
AND(OR($I1896="General",$I1896="Open plan/ semi-open general",$I1896="Fitted",$I1896="Light practical (science)",$I1896="Light practical (other)",$I1896="Heavy practical (workshops)",$I1896="Heavy practical (clean)",$I1896="Large",$I1896="Storage"),OR($J1896=0,ISBLANK($J1896))),"Net area not recorded in net spaces",
AND(OR($I1896="Non-net",$I1896="Outdoor space"),$J1896&gt;0),"Net Area Recorded in Non-net space",
AND($I1896="General",$J1896&gt;90),"This general space is over 90m2, please ensure that this space is entered as separate spaces if it usually used as separate spaces",
AND($I1896="Open plan/ semi-open general",$J1896&lt;27),"Open plan general space under 27m2",
AND(OR($K1896=0,ISBLANK($K1896)), $I1896="Non-net"),"Non-net area not recorded in non-net space"
),
" ")</f>
        <v xml:space="preserve"> </v>
      </c>
      <c r="M1896" s="144"/>
      <c r="N1896" s="144"/>
      <c r="O1896" s="144"/>
      <c r="P1896" s="144"/>
      <c r="Q1896" s="144"/>
      <c r="R1896" s="171"/>
      <c r="S1896" s="147">
        <f>NCA_Calculations!$P$1908</f>
        <v>0</v>
      </c>
      <c r="T1896" s="147">
        <f>NCA_Calculations!$Q$1908</f>
        <v>0</v>
      </c>
      <c r="U1896" s="144"/>
      <c r="V1896" s="144"/>
      <c r="W1896" s="149" t="str" cm="1">
        <f t="array" ref="W1896">_xlfn.IFNA(
_xlfn.IFS(
ISBLANK($U1896),"Missing space use.",
AND('Establishment details'!$C$14="Secondary",$V1896="Classbase"),"Invalid Status type",
AND(OR( $V1896="Classbase", $V1896="Teaching", $V1896="Early years",$V1896="SEND resourced"), NOT(ISBLANK($M1896))),"Space with status type and unusable type.",
AND($V1896= "Classbase",'Establishment details'!$C$22&gt;=10), "Classbase status is only valid in schools with a primary element.",
AND($I1896= "Large",$N1896 &gt; 3.5), "Large rooms with less than 3.5m height.",
AND(OR($V1896="Light practical (science)",$V1896="Light practical (science)",$V1896="Heavy practical (workshops)", $V1896="Heavy practical (clean)"), OR($O1896=0,ISBLANK($O1896))),"Missing sinks count for light and heavy practical spaces.",
AND($M1896 = "Other",ISBLANK($R1896)), "Invalid unusable type / missing note for other unusable type."
),
" ")</f>
        <v>Missing space use.</v>
      </c>
    </row>
    <row r="1897" spans="2:23" ht="15.75" x14ac:dyDescent="0.25">
      <c r="B1897" s="143"/>
      <c r="C1897" s="144"/>
      <c r="D1897" s="144"/>
      <c r="E1897" s="144"/>
      <c r="F1897" s="147" t="str" cm="1">
        <f t="array" ref="F1897">_xlfn.IFNA(CONCATENATE(_xlfn.IFS($D1897="Mezzanine",LEFT($D1897,1), $D1897="Ground Floor",LEFT($D1897,1),$D1897="Basment ",LEFT($D1897,1), $D1897="1st Floor", "0"&amp;LEFT($D1897,1), $D1897="2nd Floor", "0"&amp;LEFT($D1897,1), $D1897="3rd Floor", "0"&amp;LEFT($D1897,1), $D1897="4th Floor", "0"&amp;LEFT($D1897,1), $D1897="5th Floor", "0"&amp;LEFT($D1897,1), $D1897="6th Floor", "0"&amp;LEFT($D1897,1),$D1897="7th Floor", "0"&amp;LEFT($D1897,1),$D1897="8th Floor", "0"&amp;LEFT($D1897,1),$D1897="9th Floor", "0"&amp;LEFT($D1897,1),$D1897="10th Floor", LEFT($D1897,2),$D1897="11th Floor", LEFT($D1897,2),$D1897="12th Floor", LEFT($D1897,2),$D1897="13th Floor", LEFT($D1897,2), $D1897="Lower Ground", LEFT($D1897)&amp;IF(ISNUMBER(FIND(" ",$D1897)),MID($D1897,FIND(" ",$D1897)+1,1),"")&amp;IF(ISNUMBER(FIND(" ",$D1897,FIND(" ",$D1897)+1)),MID($D1897,FIND(" ",$D1897,FIND(" ",$D1897)+1)+1,1),""),$D1897="Upper Ground", LEFT($D1897)&amp;IF(ISNUMBER(FIND(" ",$D1897)),MID($D1897,FIND(" ",$D1897)+1,1),"")&amp;IF(ISNUMBER(FIND(" ",$D1897,FIND(" ",$D1897)+1)),MID($D1897,FIND(" ",$D1897,FIND(" ",$D1897)+1)+1,1),"")),".0",$E1897), " ")</f>
        <v xml:space="preserve"> </v>
      </c>
      <c r="G1897" s="144"/>
      <c r="H1897" s="144"/>
      <c r="I1897" s="144"/>
      <c r="J1897" s="144"/>
      <c r="K1897" s="144"/>
      <c r="L1897" s="149" t="str" cm="1">
        <f t="array" ref="L1897">_xlfn.IFNA(
_xlfn.IFS(
AND($F1897=" ",$G1897=" ",$H1897=" "),"Please update all three: Surveyor Room Reference, Establishment Room Reference and Establishment Room Name",
AND(OR($I1897="General",$I1897="Open plan/ semi-open general",$I1897="Fitted",$I1897="Light practical (science)",$I1897="Light practical (other)",$I1897="Heavy practical (workshops)",$I1897="Heavy practical (clean)",$I1897="Large",$I1897="Storage"),$J1897=0,$K1897=0),"Please update Net Area or Non-net Area",
AND($B1897&lt;&gt;"OUT",$J1897=0,$I1897&lt;&gt;"Non-net",$M1897="85% Circulation"),"Net area not recorded for spaces with 85% circulation unusable type",
AND(OR($I1897="General",$I1897="Open plan/ semi-open general",$I1897="Fitted",$I1897="Light practical (science)",$I1897="Light practical (other)",$I1897="Heavy practical (workshops)",$I1897="Heavy practical (clean)",$I1897="Large",$I1897="Storage"),OR($J1897=0,ISBLANK($J1897))),"Net area not recorded in net spaces",
AND(OR($I1897="Non-net",$I1897="Outdoor space"),$J1897&gt;0),"Net Area Recorded in Non-net space",
AND($I1897="General",$J1897&gt;90),"This general space is over 90m2, please ensure that this space is entered as separate spaces if it usually used as separate spaces",
AND($I1897="Open plan/ semi-open general",$J1897&lt;27),"Open plan general space under 27m2",
AND(OR($K1897=0,ISBLANK($K1897)), $I1897="Non-net"),"Non-net area not recorded in non-net space"
),
" ")</f>
        <v xml:space="preserve"> </v>
      </c>
      <c r="M1897" s="144"/>
      <c r="N1897" s="144"/>
      <c r="O1897" s="144"/>
      <c r="P1897" s="144"/>
      <c r="Q1897" s="144"/>
      <c r="R1897" s="171"/>
      <c r="S1897" s="147">
        <f>NCA_Calculations!$P$1909</f>
        <v>0</v>
      </c>
      <c r="T1897" s="147">
        <f>NCA_Calculations!$Q$1909</f>
        <v>0</v>
      </c>
      <c r="U1897" s="144"/>
      <c r="V1897" s="144"/>
      <c r="W1897" s="149" t="str" cm="1">
        <f t="array" ref="W1897">_xlfn.IFNA(
_xlfn.IFS(
ISBLANK($U1897),"Missing space use.",
AND('Establishment details'!$C$14="Secondary",$V1897="Classbase"),"Invalid Status type",
AND(OR( $V1897="Classbase", $V1897="Teaching", $V1897="Early years",$V1897="SEND resourced"), NOT(ISBLANK($M1897))),"Space with status type and unusable type.",
AND($V1897= "Classbase",'Establishment details'!$C$22&gt;=10), "Classbase status is only valid in schools with a primary element.",
AND($I1897= "Large",$N1897 &gt; 3.5), "Large rooms with less than 3.5m height.",
AND(OR($V1897="Light practical (science)",$V1897="Light practical (science)",$V1897="Heavy practical (workshops)", $V1897="Heavy practical (clean)"), OR($O1897=0,ISBLANK($O1897))),"Missing sinks count for light and heavy practical spaces.",
AND($M1897 = "Other",ISBLANK($R1897)), "Invalid unusable type / missing note for other unusable type."
),
" ")</f>
        <v>Missing space use.</v>
      </c>
    </row>
    <row r="1898" spans="2:23" ht="15.75" x14ac:dyDescent="0.25">
      <c r="B1898" s="143"/>
      <c r="C1898" s="144"/>
      <c r="D1898" s="144"/>
      <c r="E1898" s="144"/>
      <c r="F1898" s="147" t="str" cm="1">
        <f t="array" ref="F1898">_xlfn.IFNA(CONCATENATE(_xlfn.IFS($D1898="Mezzanine",LEFT($D1898,1), $D1898="Ground Floor",LEFT($D1898,1),$D1898="Basment ",LEFT($D1898,1), $D1898="1st Floor", "0"&amp;LEFT($D1898,1), $D1898="2nd Floor", "0"&amp;LEFT($D1898,1), $D1898="3rd Floor", "0"&amp;LEFT($D1898,1), $D1898="4th Floor", "0"&amp;LEFT($D1898,1), $D1898="5th Floor", "0"&amp;LEFT($D1898,1), $D1898="6th Floor", "0"&amp;LEFT($D1898,1),$D1898="7th Floor", "0"&amp;LEFT($D1898,1),$D1898="8th Floor", "0"&amp;LEFT($D1898,1),$D1898="9th Floor", "0"&amp;LEFT($D1898,1),$D1898="10th Floor", LEFT($D1898,2),$D1898="11th Floor", LEFT($D1898,2),$D1898="12th Floor", LEFT($D1898,2),$D1898="13th Floor", LEFT($D1898,2), $D1898="Lower Ground", LEFT($D1898)&amp;IF(ISNUMBER(FIND(" ",$D1898)),MID($D1898,FIND(" ",$D1898)+1,1),"")&amp;IF(ISNUMBER(FIND(" ",$D1898,FIND(" ",$D1898)+1)),MID($D1898,FIND(" ",$D1898,FIND(" ",$D1898)+1)+1,1),""),$D1898="Upper Ground", LEFT($D1898)&amp;IF(ISNUMBER(FIND(" ",$D1898)),MID($D1898,FIND(" ",$D1898)+1,1),"")&amp;IF(ISNUMBER(FIND(" ",$D1898,FIND(" ",$D1898)+1)),MID($D1898,FIND(" ",$D1898,FIND(" ",$D1898)+1)+1,1),"")),".0",$E1898), " ")</f>
        <v xml:space="preserve"> </v>
      </c>
      <c r="G1898" s="144"/>
      <c r="H1898" s="144"/>
      <c r="I1898" s="144"/>
      <c r="J1898" s="144"/>
      <c r="K1898" s="144"/>
      <c r="L1898" s="149" t="str" cm="1">
        <f t="array" ref="L1898">_xlfn.IFNA(
_xlfn.IFS(
AND($F1898=" ",$G1898=" ",$H1898=" "),"Please update all three: Surveyor Room Reference, Establishment Room Reference and Establishment Room Name",
AND(OR($I1898="General",$I1898="Open plan/ semi-open general",$I1898="Fitted",$I1898="Light practical (science)",$I1898="Light practical (other)",$I1898="Heavy practical (workshops)",$I1898="Heavy practical (clean)",$I1898="Large",$I1898="Storage"),$J1898=0,$K1898=0),"Please update Net Area or Non-net Area",
AND($B1898&lt;&gt;"OUT",$J1898=0,$I1898&lt;&gt;"Non-net",$M1898="85% Circulation"),"Net area not recorded for spaces with 85% circulation unusable type",
AND(OR($I1898="General",$I1898="Open plan/ semi-open general",$I1898="Fitted",$I1898="Light practical (science)",$I1898="Light practical (other)",$I1898="Heavy practical (workshops)",$I1898="Heavy practical (clean)",$I1898="Large",$I1898="Storage"),OR($J1898=0,ISBLANK($J1898))),"Net area not recorded in net spaces",
AND(OR($I1898="Non-net",$I1898="Outdoor space"),$J1898&gt;0),"Net Area Recorded in Non-net space",
AND($I1898="General",$J1898&gt;90),"This general space is over 90m2, please ensure that this space is entered as separate spaces if it usually used as separate spaces",
AND($I1898="Open plan/ semi-open general",$J1898&lt;27),"Open plan general space under 27m2",
AND(OR($K1898=0,ISBLANK($K1898)), $I1898="Non-net"),"Non-net area not recorded in non-net space"
),
" ")</f>
        <v xml:space="preserve"> </v>
      </c>
      <c r="M1898" s="144"/>
      <c r="N1898" s="144"/>
      <c r="O1898" s="144"/>
      <c r="P1898" s="144"/>
      <c r="Q1898" s="144"/>
      <c r="R1898" s="171"/>
      <c r="S1898" s="147">
        <f>NCA_Calculations!$P$1910</f>
        <v>0</v>
      </c>
      <c r="T1898" s="147">
        <f>NCA_Calculations!$Q$1910</f>
        <v>0</v>
      </c>
      <c r="U1898" s="144"/>
      <c r="V1898" s="144"/>
      <c r="W1898" s="149" t="str" cm="1">
        <f t="array" ref="W1898">_xlfn.IFNA(
_xlfn.IFS(
ISBLANK($U1898),"Missing space use.",
AND('Establishment details'!$C$14="Secondary",$V1898="Classbase"),"Invalid Status type",
AND(OR( $V1898="Classbase", $V1898="Teaching", $V1898="Early years",$V1898="SEND resourced"), NOT(ISBLANK($M1898))),"Space with status type and unusable type.",
AND($V1898= "Classbase",'Establishment details'!$C$22&gt;=10), "Classbase status is only valid in schools with a primary element.",
AND($I1898= "Large",$N1898 &gt; 3.5), "Large rooms with less than 3.5m height.",
AND(OR($V1898="Light practical (science)",$V1898="Light practical (science)",$V1898="Heavy practical (workshops)", $V1898="Heavy practical (clean)"), OR($O1898=0,ISBLANK($O1898))),"Missing sinks count for light and heavy practical spaces.",
AND($M1898 = "Other",ISBLANK($R1898)), "Invalid unusable type / missing note for other unusable type."
),
" ")</f>
        <v>Missing space use.</v>
      </c>
    </row>
    <row r="1899" spans="2:23" ht="15.75" x14ac:dyDescent="0.25">
      <c r="B1899" s="143"/>
      <c r="C1899" s="144"/>
      <c r="D1899" s="144"/>
      <c r="E1899" s="144"/>
      <c r="F1899" s="147" t="str" cm="1">
        <f t="array" ref="F1899">_xlfn.IFNA(CONCATENATE(_xlfn.IFS($D1899="Mezzanine",LEFT($D1899,1), $D1899="Ground Floor",LEFT($D1899,1),$D1899="Basment ",LEFT($D1899,1), $D1899="1st Floor", "0"&amp;LEFT($D1899,1), $D1899="2nd Floor", "0"&amp;LEFT($D1899,1), $D1899="3rd Floor", "0"&amp;LEFT($D1899,1), $D1899="4th Floor", "0"&amp;LEFT($D1899,1), $D1899="5th Floor", "0"&amp;LEFT($D1899,1), $D1899="6th Floor", "0"&amp;LEFT($D1899,1),$D1899="7th Floor", "0"&amp;LEFT($D1899,1),$D1899="8th Floor", "0"&amp;LEFT($D1899,1),$D1899="9th Floor", "0"&amp;LEFT($D1899,1),$D1899="10th Floor", LEFT($D1899,2),$D1899="11th Floor", LEFT($D1899,2),$D1899="12th Floor", LEFT($D1899,2),$D1899="13th Floor", LEFT($D1899,2), $D1899="Lower Ground", LEFT($D1899)&amp;IF(ISNUMBER(FIND(" ",$D1899)),MID($D1899,FIND(" ",$D1899)+1,1),"")&amp;IF(ISNUMBER(FIND(" ",$D1899,FIND(" ",$D1899)+1)),MID($D1899,FIND(" ",$D1899,FIND(" ",$D1899)+1)+1,1),""),$D1899="Upper Ground", LEFT($D1899)&amp;IF(ISNUMBER(FIND(" ",$D1899)),MID($D1899,FIND(" ",$D1899)+1,1),"")&amp;IF(ISNUMBER(FIND(" ",$D1899,FIND(" ",$D1899)+1)),MID($D1899,FIND(" ",$D1899,FIND(" ",$D1899)+1)+1,1),"")),".0",$E1899), " ")</f>
        <v xml:space="preserve"> </v>
      </c>
      <c r="G1899" s="144"/>
      <c r="H1899" s="144"/>
      <c r="I1899" s="144"/>
      <c r="J1899" s="144"/>
      <c r="K1899" s="144"/>
      <c r="L1899" s="149" t="str" cm="1">
        <f t="array" ref="L1899">_xlfn.IFNA(
_xlfn.IFS(
AND($F1899=" ",$G1899=" ",$H1899=" "),"Please update all three: Surveyor Room Reference, Establishment Room Reference and Establishment Room Name",
AND(OR($I1899="General",$I1899="Open plan/ semi-open general",$I1899="Fitted",$I1899="Light practical (science)",$I1899="Light practical (other)",$I1899="Heavy practical (workshops)",$I1899="Heavy practical (clean)",$I1899="Large",$I1899="Storage"),$J1899=0,$K1899=0),"Please update Net Area or Non-net Area",
AND($B1899&lt;&gt;"OUT",$J1899=0,$I1899&lt;&gt;"Non-net",$M1899="85% Circulation"),"Net area not recorded for spaces with 85% circulation unusable type",
AND(OR($I1899="General",$I1899="Open plan/ semi-open general",$I1899="Fitted",$I1899="Light practical (science)",$I1899="Light practical (other)",$I1899="Heavy practical (workshops)",$I1899="Heavy practical (clean)",$I1899="Large",$I1899="Storage"),OR($J1899=0,ISBLANK($J1899))),"Net area not recorded in net spaces",
AND(OR($I1899="Non-net",$I1899="Outdoor space"),$J1899&gt;0),"Net Area Recorded in Non-net space",
AND($I1899="General",$J1899&gt;90),"This general space is over 90m2, please ensure that this space is entered as separate spaces if it usually used as separate spaces",
AND($I1899="Open plan/ semi-open general",$J1899&lt;27),"Open plan general space under 27m2",
AND(OR($K1899=0,ISBLANK($K1899)), $I1899="Non-net"),"Non-net area not recorded in non-net space"
),
" ")</f>
        <v xml:space="preserve"> </v>
      </c>
      <c r="M1899" s="144"/>
      <c r="N1899" s="144"/>
      <c r="O1899" s="144"/>
      <c r="P1899" s="144"/>
      <c r="Q1899" s="144"/>
      <c r="R1899" s="171"/>
      <c r="S1899" s="147">
        <f>NCA_Calculations!$P$1911</f>
        <v>0</v>
      </c>
      <c r="T1899" s="147">
        <f>NCA_Calculations!$Q$1911</f>
        <v>0</v>
      </c>
      <c r="U1899" s="144"/>
      <c r="V1899" s="144"/>
      <c r="W1899" s="149" t="str" cm="1">
        <f t="array" ref="W1899">_xlfn.IFNA(
_xlfn.IFS(
ISBLANK($U1899),"Missing space use.",
AND('Establishment details'!$C$14="Secondary",$V1899="Classbase"),"Invalid Status type",
AND(OR( $V1899="Classbase", $V1899="Teaching", $V1899="Early years",$V1899="SEND resourced"), NOT(ISBLANK($M1899))),"Space with status type and unusable type.",
AND($V1899= "Classbase",'Establishment details'!$C$22&gt;=10), "Classbase status is only valid in schools with a primary element.",
AND($I1899= "Large",$N1899 &gt; 3.5), "Large rooms with less than 3.5m height.",
AND(OR($V1899="Light practical (science)",$V1899="Light practical (science)",$V1899="Heavy practical (workshops)", $V1899="Heavy practical (clean)"), OR($O1899=0,ISBLANK($O1899))),"Missing sinks count for light and heavy practical spaces.",
AND($M1899 = "Other",ISBLANK($R1899)), "Invalid unusable type / missing note for other unusable type."
),
" ")</f>
        <v>Missing space use.</v>
      </c>
    </row>
    <row r="1900" spans="2:23" ht="15.75" x14ac:dyDescent="0.25">
      <c r="B1900" s="143"/>
      <c r="C1900" s="144"/>
      <c r="D1900" s="144"/>
      <c r="E1900" s="144"/>
      <c r="F1900" s="147" t="str" cm="1">
        <f t="array" ref="F1900">_xlfn.IFNA(CONCATENATE(_xlfn.IFS($D1900="Mezzanine",LEFT($D1900,1), $D1900="Ground Floor",LEFT($D1900,1),$D1900="Basment ",LEFT($D1900,1), $D1900="1st Floor", "0"&amp;LEFT($D1900,1), $D1900="2nd Floor", "0"&amp;LEFT($D1900,1), $D1900="3rd Floor", "0"&amp;LEFT($D1900,1), $D1900="4th Floor", "0"&amp;LEFT($D1900,1), $D1900="5th Floor", "0"&amp;LEFT($D1900,1), $D1900="6th Floor", "0"&amp;LEFT($D1900,1),$D1900="7th Floor", "0"&amp;LEFT($D1900,1),$D1900="8th Floor", "0"&amp;LEFT($D1900,1),$D1900="9th Floor", "0"&amp;LEFT($D1900,1),$D1900="10th Floor", LEFT($D1900,2),$D1900="11th Floor", LEFT($D1900,2),$D1900="12th Floor", LEFT($D1900,2),$D1900="13th Floor", LEFT($D1900,2), $D1900="Lower Ground", LEFT($D1900)&amp;IF(ISNUMBER(FIND(" ",$D1900)),MID($D1900,FIND(" ",$D1900)+1,1),"")&amp;IF(ISNUMBER(FIND(" ",$D1900,FIND(" ",$D1900)+1)),MID($D1900,FIND(" ",$D1900,FIND(" ",$D1900)+1)+1,1),""),$D1900="Upper Ground", LEFT($D1900)&amp;IF(ISNUMBER(FIND(" ",$D1900)),MID($D1900,FIND(" ",$D1900)+1,1),"")&amp;IF(ISNUMBER(FIND(" ",$D1900,FIND(" ",$D1900)+1)),MID($D1900,FIND(" ",$D1900,FIND(" ",$D1900)+1)+1,1),"")),".0",$E1900), " ")</f>
        <v xml:space="preserve"> </v>
      </c>
      <c r="G1900" s="144"/>
      <c r="H1900" s="144"/>
      <c r="I1900" s="144"/>
      <c r="J1900" s="144"/>
      <c r="K1900" s="144"/>
      <c r="L1900" s="149" t="str" cm="1">
        <f t="array" ref="L1900">_xlfn.IFNA(
_xlfn.IFS(
AND($F1900=" ",$G1900=" ",$H1900=" "),"Please update all three: Surveyor Room Reference, Establishment Room Reference and Establishment Room Name",
AND(OR($I1900="General",$I1900="Open plan/ semi-open general",$I1900="Fitted",$I1900="Light practical (science)",$I1900="Light practical (other)",$I1900="Heavy practical (workshops)",$I1900="Heavy practical (clean)",$I1900="Large",$I1900="Storage"),$J1900=0,$K1900=0),"Please update Net Area or Non-net Area",
AND($B1900&lt;&gt;"OUT",$J1900=0,$I1900&lt;&gt;"Non-net",$M1900="85% Circulation"),"Net area not recorded for spaces with 85% circulation unusable type",
AND(OR($I1900="General",$I1900="Open plan/ semi-open general",$I1900="Fitted",$I1900="Light practical (science)",$I1900="Light practical (other)",$I1900="Heavy practical (workshops)",$I1900="Heavy practical (clean)",$I1900="Large",$I1900="Storage"),OR($J1900=0,ISBLANK($J1900))),"Net area not recorded in net spaces",
AND(OR($I1900="Non-net",$I1900="Outdoor space"),$J1900&gt;0),"Net Area Recorded in Non-net space",
AND($I1900="General",$J1900&gt;90),"This general space is over 90m2, please ensure that this space is entered as separate spaces if it usually used as separate spaces",
AND($I1900="Open plan/ semi-open general",$J1900&lt;27),"Open plan general space under 27m2",
AND(OR($K1900=0,ISBLANK($K1900)), $I1900="Non-net"),"Non-net area not recorded in non-net space"
),
" ")</f>
        <v xml:space="preserve"> </v>
      </c>
      <c r="M1900" s="144"/>
      <c r="N1900" s="144"/>
      <c r="O1900" s="144"/>
      <c r="P1900" s="144"/>
      <c r="Q1900" s="144"/>
      <c r="R1900" s="171"/>
      <c r="S1900" s="147">
        <f>NCA_Calculations!$P$1912</f>
        <v>0</v>
      </c>
      <c r="T1900" s="147">
        <f>NCA_Calculations!$Q$1912</f>
        <v>0</v>
      </c>
      <c r="U1900" s="144"/>
      <c r="V1900" s="144"/>
      <c r="W1900" s="149" t="str" cm="1">
        <f t="array" ref="W1900">_xlfn.IFNA(
_xlfn.IFS(
ISBLANK($U1900),"Missing space use.",
AND('Establishment details'!$C$14="Secondary",$V1900="Classbase"),"Invalid Status type",
AND(OR( $V1900="Classbase", $V1900="Teaching", $V1900="Early years",$V1900="SEND resourced"), NOT(ISBLANK($M1900))),"Space with status type and unusable type.",
AND($V1900= "Classbase",'Establishment details'!$C$22&gt;=10), "Classbase status is only valid in schools with a primary element.",
AND($I1900= "Large",$N1900 &gt; 3.5), "Large rooms with less than 3.5m height.",
AND(OR($V1900="Light practical (science)",$V1900="Light practical (science)",$V1900="Heavy practical (workshops)", $V1900="Heavy practical (clean)"), OR($O1900=0,ISBLANK($O1900))),"Missing sinks count for light and heavy practical spaces.",
AND($M1900 = "Other",ISBLANK($R1900)), "Invalid unusable type / missing note for other unusable type."
),
" ")</f>
        <v>Missing space use.</v>
      </c>
    </row>
    <row r="1901" spans="2:23" ht="15.75" x14ac:dyDescent="0.25">
      <c r="B1901" s="143"/>
      <c r="C1901" s="144"/>
      <c r="D1901" s="144"/>
      <c r="E1901" s="144"/>
      <c r="F1901" s="147" t="str" cm="1">
        <f t="array" ref="F1901">_xlfn.IFNA(CONCATENATE(_xlfn.IFS($D1901="Mezzanine",LEFT($D1901,1), $D1901="Ground Floor",LEFT($D1901,1),$D1901="Basment ",LEFT($D1901,1), $D1901="1st Floor", "0"&amp;LEFT($D1901,1), $D1901="2nd Floor", "0"&amp;LEFT($D1901,1), $D1901="3rd Floor", "0"&amp;LEFT($D1901,1), $D1901="4th Floor", "0"&amp;LEFT($D1901,1), $D1901="5th Floor", "0"&amp;LEFT($D1901,1), $D1901="6th Floor", "0"&amp;LEFT($D1901,1),$D1901="7th Floor", "0"&amp;LEFT($D1901,1),$D1901="8th Floor", "0"&amp;LEFT($D1901,1),$D1901="9th Floor", "0"&amp;LEFT($D1901,1),$D1901="10th Floor", LEFT($D1901,2),$D1901="11th Floor", LEFT($D1901,2),$D1901="12th Floor", LEFT($D1901,2),$D1901="13th Floor", LEFT($D1901,2), $D1901="Lower Ground", LEFT($D1901)&amp;IF(ISNUMBER(FIND(" ",$D1901)),MID($D1901,FIND(" ",$D1901)+1,1),"")&amp;IF(ISNUMBER(FIND(" ",$D1901,FIND(" ",$D1901)+1)),MID($D1901,FIND(" ",$D1901,FIND(" ",$D1901)+1)+1,1),""),$D1901="Upper Ground", LEFT($D1901)&amp;IF(ISNUMBER(FIND(" ",$D1901)),MID($D1901,FIND(" ",$D1901)+1,1),"")&amp;IF(ISNUMBER(FIND(" ",$D1901,FIND(" ",$D1901)+1)),MID($D1901,FIND(" ",$D1901,FIND(" ",$D1901)+1)+1,1),"")),".0",$E1901), " ")</f>
        <v xml:space="preserve"> </v>
      </c>
      <c r="G1901" s="144"/>
      <c r="H1901" s="144"/>
      <c r="I1901" s="144"/>
      <c r="J1901" s="144"/>
      <c r="K1901" s="144"/>
      <c r="L1901" s="149" t="str" cm="1">
        <f t="array" ref="L1901">_xlfn.IFNA(
_xlfn.IFS(
AND($F1901=" ",$G1901=" ",$H1901=" "),"Please update all three: Surveyor Room Reference, Establishment Room Reference and Establishment Room Name",
AND(OR($I1901="General",$I1901="Open plan/ semi-open general",$I1901="Fitted",$I1901="Light practical (science)",$I1901="Light practical (other)",$I1901="Heavy practical (workshops)",$I1901="Heavy practical (clean)",$I1901="Large",$I1901="Storage"),$J1901=0,$K1901=0),"Please update Net Area or Non-net Area",
AND($B1901&lt;&gt;"OUT",$J1901=0,$I1901&lt;&gt;"Non-net",$M1901="85% Circulation"),"Net area not recorded for spaces with 85% circulation unusable type",
AND(OR($I1901="General",$I1901="Open plan/ semi-open general",$I1901="Fitted",$I1901="Light practical (science)",$I1901="Light practical (other)",$I1901="Heavy practical (workshops)",$I1901="Heavy practical (clean)",$I1901="Large",$I1901="Storage"),OR($J1901=0,ISBLANK($J1901))),"Net area not recorded in net spaces",
AND(OR($I1901="Non-net",$I1901="Outdoor space"),$J1901&gt;0),"Net Area Recorded in Non-net space",
AND($I1901="General",$J1901&gt;90),"This general space is over 90m2, please ensure that this space is entered as separate spaces if it usually used as separate spaces",
AND($I1901="Open plan/ semi-open general",$J1901&lt;27),"Open plan general space under 27m2",
AND(OR($K1901=0,ISBLANK($K1901)), $I1901="Non-net"),"Non-net area not recorded in non-net space"
),
" ")</f>
        <v xml:space="preserve"> </v>
      </c>
      <c r="M1901" s="144"/>
      <c r="N1901" s="144"/>
      <c r="O1901" s="144"/>
      <c r="P1901" s="144"/>
      <c r="Q1901" s="144"/>
      <c r="R1901" s="171"/>
      <c r="S1901" s="147">
        <f>NCA_Calculations!$P$1913</f>
        <v>0</v>
      </c>
      <c r="T1901" s="147">
        <f>NCA_Calculations!$Q$1913</f>
        <v>0</v>
      </c>
      <c r="U1901" s="144"/>
      <c r="V1901" s="144"/>
      <c r="W1901" s="149" t="str" cm="1">
        <f t="array" ref="W1901">_xlfn.IFNA(
_xlfn.IFS(
ISBLANK($U1901),"Missing space use.",
AND('Establishment details'!$C$14="Secondary",$V1901="Classbase"),"Invalid Status type",
AND(OR( $V1901="Classbase", $V1901="Teaching", $V1901="Early years",$V1901="SEND resourced"), NOT(ISBLANK($M1901))),"Space with status type and unusable type.",
AND($V1901= "Classbase",'Establishment details'!$C$22&gt;=10), "Classbase status is only valid in schools with a primary element.",
AND($I1901= "Large",$N1901 &gt; 3.5), "Large rooms with less than 3.5m height.",
AND(OR($V1901="Light practical (science)",$V1901="Light practical (science)",$V1901="Heavy practical (workshops)", $V1901="Heavy practical (clean)"), OR($O1901=0,ISBLANK($O1901))),"Missing sinks count for light and heavy practical spaces.",
AND($M1901 = "Other",ISBLANK($R1901)), "Invalid unusable type / missing note for other unusable type."
),
" ")</f>
        <v>Missing space use.</v>
      </c>
    </row>
    <row r="1902" spans="2:23" ht="15.75" x14ac:dyDescent="0.25">
      <c r="B1902" s="143"/>
      <c r="C1902" s="144"/>
      <c r="D1902" s="144"/>
      <c r="E1902" s="144"/>
      <c r="F1902" s="147" t="str" cm="1">
        <f t="array" ref="F1902">_xlfn.IFNA(CONCATENATE(_xlfn.IFS($D1902="Mezzanine",LEFT($D1902,1), $D1902="Ground Floor",LEFT($D1902,1),$D1902="Basment ",LEFT($D1902,1), $D1902="1st Floor", "0"&amp;LEFT($D1902,1), $D1902="2nd Floor", "0"&amp;LEFT($D1902,1), $D1902="3rd Floor", "0"&amp;LEFT($D1902,1), $D1902="4th Floor", "0"&amp;LEFT($D1902,1), $D1902="5th Floor", "0"&amp;LEFT($D1902,1), $D1902="6th Floor", "0"&amp;LEFT($D1902,1),$D1902="7th Floor", "0"&amp;LEFT($D1902,1),$D1902="8th Floor", "0"&amp;LEFT($D1902,1),$D1902="9th Floor", "0"&amp;LEFT($D1902,1),$D1902="10th Floor", LEFT($D1902,2),$D1902="11th Floor", LEFT($D1902,2),$D1902="12th Floor", LEFT($D1902,2),$D1902="13th Floor", LEFT($D1902,2), $D1902="Lower Ground", LEFT($D1902)&amp;IF(ISNUMBER(FIND(" ",$D1902)),MID($D1902,FIND(" ",$D1902)+1,1),"")&amp;IF(ISNUMBER(FIND(" ",$D1902,FIND(" ",$D1902)+1)),MID($D1902,FIND(" ",$D1902,FIND(" ",$D1902)+1)+1,1),""),$D1902="Upper Ground", LEFT($D1902)&amp;IF(ISNUMBER(FIND(" ",$D1902)),MID($D1902,FIND(" ",$D1902)+1,1),"")&amp;IF(ISNUMBER(FIND(" ",$D1902,FIND(" ",$D1902)+1)),MID($D1902,FIND(" ",$D1902,FIND(" ",$D1902)+1)+1,1),"")),".0",$E1902), " ")</f>
        <v xml:space="preserve"> </v>
      </c>
      <c r="G1902" s="144"/>
      <c r="H1902" s="144"/>
      <c r="I1902" s="144"/>
      <c r="J1902" s="144"/>
      <c r="K1902" s="144"/>
      <c r="L1902" s="149" t="str" cm="1">
        <f t="array" ref="L1902">_xlfn.IFNA(
_xlfn.IFS(
AND($F1902=" ",$G1902=" ",$H1902=" "),"Please update all three: Surveyor Room Reference, Establishment Room Reference and Establishment Room Name",
AND(OR($I1902="General",$I1902="Open plan/ semi-open general",$I1902="Fitted",$I1902="Light practical (science)",$I1902="Light practical (other)",$I1902="Heavy practical (workshops)",$I1902="Heavy practical (clean)",$I1902="Large",$I1902="Storage"),$J1902=0,$K1902=0),"Please update Net Area or Non-net Area",
AND($B1902&lt;&gt;"OUT",$J1902=0,$I1902&lt;&gt;"Non-net",$M1902="85% Circulation"),"Net area not recorded for spaces with 85% circulation unusable type",
AND(OR($I1902="General",$I1902="Open plan/ semi-open general",$I1902="Fitted",$I1902="Light practical (science)",$I1902="Light practical (other)",$I1902="Heavy practical (workshops)",$I1902="Heavy practical (clean)",$I1902="Large",$I1902="Storage"),OR($J1902=0,ISBLANK($J1902))),"Net area not recorded in net spaces",
AND(OR($I1902="Non-net",$I1902="Outdoor space"),$J1902&gt;0),"Net Area Recorded in Non-net space",
AND($I1902="General",$J1902&gt;90),"This general space is over 90m2, please ensure that this space is entered as separate spaces if it usually used as separate spaces",
AND($I1902="Open plan/ semi-open general",$J1902&lt;27),"Open plan general space under 27m2",
AND(OR($K1902=0,ISBLANK($K1902)), $I1902="Non-net"),"Non-net area not recorded in non-net space"
),
" ")</f>
        <v xml:space="preserve"> </v>
      </c>
      <c r="M1902" s="144"/>
      <c r="N1902" s="144"/>
      <c r="O1902" s="144"/>
      <c r="P1902" s="144"/>
      <c r="Q1902" s="144"/>
      <c r="R1902" s="171"/>
      <c r="S1902" s="147">
        <f>NCA_Calculations!$P$1914</f>
        <v>0</v>
      </c>
      <c r="T1902" s="147">
        <f>NCA_Calculations!$Q$1914</f>
        <v>0</v>
      </c>
      <c r="U1902" s="144"/>
      <c r="V1902" s="144"/>
      <c r="W1902" s="149" t="str" cm="1">
        <f t="array" ref="W1902">_xlfn.IFNA(
_xlfn.IFS(
ISBLANK($U1902),"Missing space use.",
AND('Establishment details'!$C$14="Secondary",$V1902="Classbase"),"Invalid Status type",
AND(OR( $V1902="Classbase", $V1902="Teaching", $V1902="Early years",$V1902="SEND resourced"), NOT(ISBLANK($M1902))),"Space with status type and unusable type.",
AND($V1902= "Classbase",'Establishment details'!$C$22&gt;=10), "Classbase status is only valid in schools with a primary element.",
AND($I1902= "Large",$N1902 &gt; 3.5), "Large rooms with less than 3.5m height.",
AND(OR($V1902="Light practical (science)",$V1902="Light practical (science)",$V1902="Heavy practical (workshops)", $V1902="Heavy practical (clean)"), OR($O1902=0,ISBLANK($O1902))),"Missing sinks count for light and heavy practical spaces.",
AND($M1902 = "Other",ISBLANK($R1902)), "Invalid unusable type / missing note for other unusable type."
),
" ")</f>
        <v>Missing space use.</v>
      </c>
    </row>
    <row r="1903" spans="2:23" ht="15.75" x14ac:dyDescent="0.25">
      <c r="B1903" s="143"/>
      <c r="C1903" s="144"/>
      <c r="D1903" s="144"/>
      <c r="E1903" s="144"/>
      <c r="F1903" s="147" t="str" cm="1">
        <f t="array" ref="F1903">_xlfn.IFNA(CONCATENATE(_xlfn.IFS($D1903="Mezzanine",LEFT($D1903,1), $D1903="Ground Floor",LEFT($D1903,1),$D1903="Basment ",LEFT($D1903,1), $D1903="1st Floor", "0"&amp;LEFT($D1903,1), $D1903="2nd Floor", "0"&amp;LEFT($D1903,1), $D1903="3rd Floor", "0"&amp;LEFT($D1903,1), $D1903="4th Floor", "0"&amp;LEFT($D1903,1), $D1903="5th Floor", "0"&amp;LEFT($D1903,1), $D1903="6th Floor", "0"&amp;LEFT($D1903,1),$D1903="7th Floor", "0"&amp;LEFT($D1903,1),$D1903="8th Floor", "0"&amp;LEFT($D1903,1),$D1903="9th Floor", "0"&amp;LEFT($D1903,1),$D1903="10th Floor", LEFT($D1903,2),$D1903="11th Floor", LEFT($D1903,2),$D1903="12th Floor", LEFT($D1903,2),$D1903="13th Floor", LEFT($D1903,2), $D1903="Lower Ground", LEFT($D1903)&amp;IF(ISNUMBER(FIND(" ",$D1903)),MID($D1903,FIND(" ",$D1903)+1,1),"")&amp;IF(ISNUMBER(FIND(" ",$D1903,FIND(" ",$D1903)+1)),MID($D1903,FIND(" ",$D1903,FIND(" ",$D1903)+1)+1,1),""),$D1903="Upper Ground", LEFT($D1903)&amp;IF(ISNUMBER(FIND(" ",$D1903)),MID($D1903,FIND(" ",$D1903)+1,1),"")&amp;IF(ISNUMBER(FIND(" ",$D1903,FIND(" ",$D1903)+1)),MID($D1903,FIND(" ",$D1903,FIND(" ",$D1903)+1)+1,1),"")),".0",$E1903), " ")</f>
        <v xml:space="preserve"> </v>
      </c>
      <c r="G1903" s="144"/>
      <c r="H1903" s="144"/>
      <c r="I1903" s="144"/>
      <c r="J1903" s="144"/>
      <c r="K1903" s="144"/>
      <c r="L1903" s="149" t="str" cm="1">
        <f t="array" ref="L1903">_xlfn.IFNA(
_xlfn.IFS(
AND($F1903=" ",$G1903=" ",$H1903=" "),"Please update all three: Surveyor Room Reference, Establishment Room Reference and Establishment Room Name",
AND(OR($I1903="General",$I1903="Open plan/ semi-open general",$I1903="Fitted",$I1903="Light practical (science)",$I1903="Light practical (other)",$I1903="Heavy practical (workshops)",$I1903="Heavy practical (clean)",$I1903="Large",$I1903="Storage"),$J1903=0,$K1903=0),"Please update Net Area or Non-net Area",
AND($B1903&lt;&gt;"OUT",$J1903=0,$I1903&lt;&gt;"Non-net",$M1903="85% Circulation"),"Net area not recorded for spaces with 85% circulation unusable type",
AND(OR($I1903="General",$I1903="Open plan/ semi-open general",$I1903="Fitted",$I1903="Light practical (science)",$I1903="Light practical (other)",$I1903="Heavy practical (workshops)",$I1903="Heavy practical (clean)",$I1903="Large",$I1903="Storage"),OR($J1903=0,ISBLANK($J1903))),"Net area not recorded in net spaces",
AND(OR($I1903="Non-net",$I1903="Outdoor space"),$J1903&gt;0),"Net Area Recorded in Non-net space",
AND($I1903="General",$J1903&gt;90),"This general space is over 90m2, please ensure that this space is entered as separate spaces if it usually used as separate spaces",
AND($I1903="Open plan/ semi-open general",$J1903&lt;27),"Open plan general space under 27m2",
AND(OR($K1903=0,ISBLANK($K1903)), $I1903="Non-net"),"Non-net area not recorded in non-net space"
),
" ")</f>
        <v xml:space="preserve"> </v>
      </c>
      <c r="M1903" s="144"/>
      <c r="N1903" s="144"/>
      <c r="O1903" s="144"/>
      <c r="P1903" s="144"/>
      <c r="Q1903" s="144"/>
      <c r="R1903" s="171"/>
      <c r="S1903" s="147">
        <f>NCA_Calculations!$P$1915</f>
        <v>0</v>
      </c>
      <c r="T1903" s="147">
        <f>NCA_Calculations!$Q$1915</f>
        <v>0</v>
      </c>
      <c r="U1903" s="144"/>
      <c r="V1903" s="144"/>
      <c r="W1903" s="149" t="str" cm="1">
        <f t="array" ref="W1903">_xlfn.IFNA(
_xlfn.IFS(
ISBLANK($U1903),"Missing space use.",
AND('Establishment details'!$C$14="Secondary",$V1903="Classbase"),"Invalid Status type",
AND(OR( $V1903="Classbase", $V1903="Teaching", $V1903="Early years",$V1903="SEND resourced"), NOT(ISBLANK($M1903))),"Space with status type and unusable type.",
AND($V1903= "Classbase",'Establishment details'!$C$22&gt;=10), "Classbase status is only valid in schools with a primary element.",
AND($I1903= "Large",$N1903 &gt; 3.5), "Large rooms with less than 3.5m height.",
AND(OR($V1903="Light practical (science)",$V1903="Light practical (science)",$V1903="Heavy practical (workshops)", $V1903="Heavy practical (clean)"), OR($O1903=0,ISBLANK($O1903))),"Missing sinks count for light and heavy practical spaces.",
AND($M1903 = "Other",ISBLANK($R1903)), "Invalid unusable type / missing note for other unusable type."
),
" ")</f>
        <v>Missing space use.</v>
      </c>
    </row>
    <row r="1904" spans="2:23" ht="15.75" x14ac:dyDescent="0.25">
      <c r="B1904" s="143"/>
      <c r="C1904" s="144"/>
      <c r="D1904" s="144"/>
      <c r="E1904" s="144"/>
      <c r="F1904" s="147" t="str" cm="1">
        <f t="array" ref="F1904">_xlfn.IFNA(CONCATENATE(_xlfn.IFS($D1904="Mezzanine",LEFT($D1904,1), $D1904="Ground Floor",LEFT($D1904,1),$D1904="Basment ",LEFT($D1904,1), $D1904="1st Floor", "0"&amp;LEFT($D1904,1), $D1904="2nd Floor", "0"&amp;LEFT($D1904,1), $D1904="3rd Floor", "0"&amp;LEFT($D1904,1), $D1904="4th Floor", "0"&amp;LEFT($D1904,1), $D1904="5th Floor", "0"&amp;LEFT($D1904,1), $D1904="6th Floor", "0"&amp;LEFT($D1904,1),$D1904="7th Floor", "0"&amp;LEFT($D1904,1),$D1904="8th Floor", "0"&amp;LEFT($D1904,1),$D1904="9th Floor", "0"&amp;LEFT($D1904,1),$D1904="10th Floor", LEFT($D1904,2),$D1904="11th Floor", LEFT($D1904,2),$D1904="12th Floor", LEFT($D1904,2),$D1904="13th Floor", LEFT($D1904,2), $D1904="Lower Ground", LEFT($D1904)&amp;IF(ISNUMBER(FIND(" ",$D1904)),MID($D1904,FIND(" ",$D1904)+1,1),"")&amp;IF(ISNUMBER(FIND(" ",$D1904,FIND(" ",$D1904)+1)),MID($D1904,FIND(" ",$D1904,FIND(" ",$D1904)+1)+1,1),""),$D1904="Upper Ground", LEFT($D1904)&amp;IF(ISNUMBER(FIND(" ",$D1904)),MID($D1904,FIND(" ",$D1904)+1,1),"")&amp;IF(ISNUMBER(FIND(" ",$D1904,FIND(" ",$D1904)+1)),MID($D1904,FIND(" ",$D1904,FIND(" ",$D1904)+1)+1,1),"")),".0",$E1904), " ")</f>
        <v xml:space="preserve"> </v>
      </c>
      <c r="G1904" s="144"/>
      <c r="H1904" s="144"/>
      <c r="I1904" s="144"/>
      <c r="J1904" s="144"/>
      <c r="K1904" s="144"/>
      <c r="L1904" s="149" t="str" cm="1">
        <f t="array" ref="L1904">_xlfn.IFNA(
_xlfn.IFS(
AND($F1904=" ",$G1904=" ",$H1904=" "),"Please update all three: Surveyor Room Reference, Establishment Room Reference and Establishment Room Name",
AND(OR($I1904="General",$I1904="Open plan/ semi-open general",$I1904="Fitted",$I1904="Light practical (science)",$I1904="Light practical (other)",$I1904="Heavy practical (workshops)",$I1904="Heavy practical (clean)",$I1904="Large",$I1904="Storage"),$J1904=0,$K1904=0),"Please update Net Area or Non-net Area",
AND($B1904&lt;&gt;"OUT",$J1904=0,$I1904&lt;&gt;"Non-net",$M1904="85% Circulation"),"Net area not recorded for spaces with 85% circulation unusable type",
AND(OR($I1904="General",$I1904="Open plan/ semi-open general",$I1904="Fitted",$I1904="Light practical (science)",$I1904="Light practical (other)",$I1904="Heavy practical (workshops)",$I1904="Heavy practical (clean)",$I1904="Large",$I1904="Storage"),OR($J1904=0,ISBLANK($J1904))),"Net area not recorded in net spaces",
AND(OR($I1904="Non-net",$I1904="Outdoor space"),$J1904&gt;0),"Net Area Recorded in Non-net space",
AND($I1904="General",$J1904&gt;90),"This general space is over 90m2, please ensure that this space is entered as separate spaces if it usually used as separate spaces",
AND($I1904="Open plan/ semi-open general",$J1904&lt;27),"Open plan general space under 27m2",
AND(OR($K1904=0,ISBLANK($K1904)), $I1904="Non-net"),"Non-net area not recorded in non-net space"
),
" ")</f>
        <v xml:space="preserve"> </v>
      </c>
      <c r="M1904" s="144"/>
      <c r="N1904" s="144"/>
      <c r="O1904" s="144"/>
      <c r="P1904" s="144"/>
      <c r="Q1904" s="144"/>
      <c r="R1904" s="171"/>
      <c r="S1904" s="147">
        <f>NCA_Calculations!$P$1916</f>
        <v>0</v>
      </c>
      <c r="T1904" s="147">
        <f>NCA_Calculations!$Q$1916</f>
        <v>0</v>
      </c>
      <c r="U1904" s="144"/>
      <c r="V1904" s="144"/>
      <c r="W1904" s="149" t="str" cm="1">
        <f t="array" ref="W1904">_xlfn.IFNA(
_xlfn.IFS(
ISBLANK($U1904),"Missing space use.",
AND('Establishment details'!$C$14="Secondary",$V1904="Classbase"),"Invalid Status type",
AND(OR( $V1904="Classbase", $V1904="Teaching", $V1904="Early years",$V1904="SEND resourced"), NOT(ISBLANK($M1904))),"Space with status type and unusable type.",
AND($V1904= "Classbase",'Establishment details'!$C$22&gt;=10), "Classbase status is only valid in schools with a primary element.",
AND($I1904= "Large",$N1904 &gt; 3.5), "Large rooms with less than 3.5m height.",
AND(OR($V1904="Light practical (science)",$V1904="Light practical (science)",$V1904="Heavy practical (workshops)", $V1904="Heavy practical (clean)"), OR($O1904=0,ISBLANK($O1904))),"Missing sinks count for light and heavy practical spaces.",
AND($M1904 = "Other",ISBLANK($R1904)), "Invalid unusable type / missing note for other unusable type."
),
" ")</f>
        <v>Missing space use.</v>
      </c>
    </row>
    <row r="1905" spans="2:23" ht="15.75" x14ac:dyDescent="0.25">
      <c r="B1905" s="143"/>
      <c r="C1905" s="144"/>
      <c r="D1905" s="144"/>
      <c r="E1905" s="144"/>
      <c r="F1905" s="147" t="str" cm="1">
        <f t="array" ref="F1905">_xlfn.IFNA(CONCATENATE(_xlfn.IFS($D1905="Mezzanine",LEFT($D1905,1), $D1905="Ground Floor",LEFT($D1905,1),$D1905="Basment ",LEFT($D1905,1), $D1905="1st Floor", "0"&amp;LEFT($D1905,1), $D1905="2nd Floor", "0"&amp;LEFT($D1905,1), $D1905="3rd Floor", "0"&amp;LEFT($D1905,1), $D1905="4th Floor", "0"&amp;LEFT($D1905,1), $D1905="5th Floor", "0"&amp;LEFT($D1905,1), $D1905="6th Floor", "0"&amp;LEFT($D1905,1),$D1905="7th Floor", "0"&amp;LEFT($D1905,1),$D1905="8th Floor", "0"&amp;LEFT($D1905,1),$D1905="9th Floor", "0"&amp;LEFT($D1905,1),$D1905="10th Floor", LEFT($D1905,2),$D1905="11th Floor", LEFT($D1905,2),$D1905="12th Floor", LEFT($D1905,2),$D1905="13th Floor", LEFT($D1905,2), $D1905="Lower Ground", LEFT($D1905)&amp;IF(ISNUMBER(FIND(" ",$D1905)),MID($D1905,FIND(" ",$D1905)+1,1),"")&amp;IF(ISNUMBER(FIND(" ",$D1905,FIND(" ",$D1905)+1)),MID($D1905,FIND(" ",$D1905,FIND(" ",$D1905)+1)+1,1),""),$D1905="Upper Ground", LEFT($D1905)&amp;IF(ISNUMBER(FIND(" ",$D1905)),MID($D1905,FIND(" ",$D1905)+1,1),"")&amp;IF(ISNUMBER(FIND(" ",$D1905,FIND(" ",$D1905)+1)),MID($D1905,FIND(" ",$D1905,FIND(" ",$D1905)+1)+1,1),"")),".0",$E1905), " ")</f>
        <v xml:space="preserve"> </v>
      </c>
      <c r="G1905" s="144"/>
      <c r="H1905" s="144"/>
      <c r="I1905" s="144"/>
      <c r="J1905" s="144"/>
      <c r="K1905" s="144"/>
      <c r="L1905" s="149" t="str" cm="1">
        <f t="array" ref="L1905">_xlfn.IFNA(
_xlfn.IFS(
AND($F1905=" ",$G1905=" ",$H1905=" "),"Please update all three: Surveyor Room Reference, Establishment Room Reference and Establishment Room Name",
AND(OR($I1905="General",$I1905="Open plan/ semi-open general",$I1905="Fitted",$I1905="Light practical (science)",$I1905="Light practical (other)",$I1905="Heavy practical (workshops)",$I1905="Heavy practical (clean)",$I1905="Large",$I1905="Storage"),$J1905=0,$K1905=0),"Please update Net Area or Non-net Area",
AND($B1905&lt;&gt;"OUT",$J1905=0,$I1905&lt;&gt;"Non-net",$M1905="85% Circulation"),"Net area not recorded for spaces with 85% circulation unusable type",
AND(OR($I1905="General",$I1905="Open plan/ semi-open general",$I1905="Fitted",$I1905="Light practical (science)",$I1905="Light practical (other)",$I1905="Heavy practical (workshops)",$I1905="Heavy practical (clean)",$I1905="Large",$I1905="Storage"),OR($J1905=0,ISBLANK($J1905))),"Net area not recorded in net spaces",
AND(OR($I1905="Non-net",$I1905="Outdoor space"),$J1905&gt;0),"Net Area Recorded in Non-net space",
AND($I1905="General",$J1905&gt;90),"This general space is over 90m2, please ensure that this space is entered as separate spaces if it usually used as separate spaces",
AND($I1905="Open plan/ semi-open general",$J1905&lt;27),"Open plan general space under 27m2",
AND(OR($K1905=0,ISBLANK($K1905)), $I1905="Non-net"),"Non-net area not recorded in non-net space"
),
" ")</f>
        <v xml:space="preserve"> </v>
      </c>
      <c r="M1905" s="144"/>
      <c r="N1905" s="144"/>
      <c r="O1905" s="144"/>
      <c r="P1905" s="144"/>
      <c r="Q1905" s="144"/>
      <c r="R1905" s="171"/>
      <c r="S1905" s="147">
        <f>NCA_Calculations!$P$1917</f>
        <v>0</v>
      </c>
      <c r="T1905" s="147">
        <f>NCA_Calculations!$Q$1917</f>
        <v>0</v>
      </c>
      <c r="U1905" s="144"/>
      <c r="V1905" s="144"/>
      <c r="W1905" s="149" t="str" cm="1">
        <f t="array" ref="W1905">_xlfn.IFNA(
_xlfn.IFS(
ISBLANK($U1905),"Missing space use.",
AND('Establishment details'!$C$14="Secondary",$V1905="Classbase"),"Invalid Status type",
AND(OR( $V1905="Classbase", $V1905="Teaching", $V1905="Early years",$V1905="SEND resourced"), NOT(ISBLANK($M1905))),"Space with status type and unusable type.",
AND($V1905= "Classbase",'Establishment details'!$C$22&gt;=10), "Classbase status is only valid in schools with a primary element.",
AND($I1905= "Large",$N1905 &gt; 3.5), "Large rooms with less than 3.5m height.",
AND(OR($V1905="Light practical (science)",$V1905="Light practical (science)",$V1905="Heavy practical (workshops)", $V1905="Heavy practical (clean)"), OR($O1905=0,ISBLANK($O1905))),"Missing sinks count for light and heavy practical spaces.",
AND($M1905 = "Other",ISBLANK($R1905)), "Invalid unusable type / missing note for other unusable type."
),
" ")</f>
        <v>Missing space use.</v>
      </c>
    </row>
    <row r="1906" spans="2:23" ht="15.75" x14ac:dyDescent="0.25">
      <c r="B1906" s="143"/>
      <c r="C1906" s="144"/>
      <c r="D1906" s="144"/>
      <c r="E1906" s="144"/>
      <c r="F1906" s="147" t="str" cm="1">
        <f t="array" ref="F1906">_xlfn.IFNA(CONCATENATE(_xlfn.IFS($D1906="Mezzanine",LEFT($D1906,1), $D1906="Ground Floor",LEFT($D1906,1),$D1906="Basment ",LEFT($D1906,1), $D1906="1st Floor", "0"&amp;LEFT($D1906,1), $D1906="2nd Floor", "0"&amp;LEFT($D1906,1), $D1906="3rd Floor", "0"&amp;LEFT($D1906,1), $D1906="4th Floor", "0"&amp;LEFT($D1906,1), $D1906="5th Floor", "0"&amp;LEFT($D1906,1), $D1906="6th Floor", "0"&amp;LEFT($D1906,1),$D1906="7th Floor", "0"&amp;LEFT($D1906,1),$D1906="8th Floor", "0"&amp;LEFT($D1906,1),$D1906="9th Floor", "0"&amp;LEFT($D1906,1),$D1906="10th Floor", LEFT($D1906,2),$D1906="11th Floor", LEFT($D1906,2),$D1906="12th Floor", LEFT($D1906,2),$D1906="13th Floor", LEFT($D1906,2), $D1906="Lower Ground", LEFT($D1906)&amp;IF(ISNUMBER(FIND(" ",$D1906)),MID($D1906,FIND(" ",$D1906)+1,1),"")&amp;IF(ISNUMBER(FIND(" ",$D1906,FIND(" ",$D1906)+1)),MID($D1906,FIND(" ",$D1906,FIND(" ",$D1906)+1)+1,1),""),$D1906="Upper Ground", LEFT($D1906)&amp;IF(ISNUMBER(FIND(" ",$D1906)),MID($D1906,FIND(" ",$D1906)+1,1),"")&amp;IF(ISNUMBER(FIND(" ",$D1906,FIND(" ",$D1906)+1)),MID($D1906,FIND(" ",$D1906,FIND(" ",$D1906)+1)+1,1),"")),".0",$E1906), " ")</f>
        <v xml:space="preserve"> </v>
      </c>
      <c r="G1906" s="144"/>
      <c r="H1906" s="144"/>
      <c r="I1906" s="144"/>
      <c r="J1906" s="144"/>
      <c r="K1906" s="144"/>
      <c r="L1906" s="149" t="str" cm="1">
        <f t="array" ref="L1906">_xlfn.IFNA(
_xlfn.IFS(
AND($F1906=" ",$G1906=" ",$H1906=" "),"Please update all three: Surveyor Room Reference, Establishment Room Reference and Establishment Room Name",
AND(OR($I1906="General",$I1906="Open plan/ semi-open general",$I1906="Fitted",$I1906="Light practical (science)",$I1906="Light practical (other)",$I1906="Heavy practical (workshops)",$I1906="Heavy practical (clean)",$I1906="Large",$I1906="Storage"),$J1906=0,$K1906=0),"Please update Net Area or Non-net Area",
AND($B1906&lt;&gt;"OUT",$J1906=0,$I1906&lt;&gt;"Non-net",$M1906="85% Circulation"),"Net area not recorded for spaces with 85% circulation unusable type",
AND(OR($I1906="General",$I1906="Open plan/ semi-open general",$I1906="Fitted",$I1906="Light practical (science)",$I1906="Light practical (other)",$I1906="Heavy practical (workshops)",$I1906="Heavy practical (clean)",$I1906="Large",$I1906="Storage"),OR($J1906=0,ISBLANK($J1906))),"Net area not recorded in net spaces",
AND(OR($I1906="Non-net",$I1906="Outdoor space"),$J1906&gt;0),"Net Area Recorded in Non-net space",
AND($I1906="General",$J1906&gt;90),"This general space is over 90m2, please ensure that this space is entered as separate spaces if it usually used as separate spaces",
AND($I1906="Open plan/ semi-open general",$J1906&lt;27),"Open plan general space under 27m2",
AND(OR($K1906=0,ISBLANK($K1906)), $I1906="Non-net"),"Non-net area not recorded in non-net space"
),
" ")</f>
        <v xml:space="preserve"> </v>
      </c>
      <c r="M1906" s="144"/>
      <c r="N1906" s="144"/>
      <c r="O1906" s="144"/>
      <c r="P1906" s="144"/>
      <c r="Q1906" s="144"/>
      <c r="R1906" s="171"/>
      <c r="S1906" s="147">
        <f>NCA_Calculations!$P$1918</f>
        <v>0</v>
      </c>
      <c r="T1906" s="147">
        <f>NCA_Calculations!$Q$1918</f>
        <v>0</v>
      </c>
      <c r="U1906" s="144"/>
      <c r="V1906" s="144"/>
      <c r="W1906" s="149" t="str" cm="1">
        <f t="array" ref="W1906">_xlfn.IFNA(
_xlfn.IFS(
ISBLANK($U1906),"Missing space use.",
AND('Establishment details'!$C$14="Secondary",$V1906="Classbase"),"Invalid Status type",
AND(OR( $V1906="Classbase", $V1906="Teaching", $V1906="Early years",$V1906="SEND resourced"), NOT(ISBLANK($M1906))),"Space with status type and unusable type.",
AND($V1906= "Classbase",'Establishment details'!$C$22&gt;=10), "Classbase status is only valid in schools with a primary element.",
AND($I1906= "Large",$N1906 &gt; 3.5), "Large rooms with less than 3.5m height.",
AND(OR($V1906="Light practical (science)",$V1906="Light practical (science)",$V1906="Heavy practical (workshops)", $V1906="Heavy practical (clean)"), OR($O1906=0,ISBLANK($O1906))),"Missing sinks count for light and heavy practical spaces.",
AND($M1906 = "Other",ISBLANK($R1906)), "Invalid unusable type / missing note for other unusable type."
),
" ")</f>
        <v>Missing space use.</v>
      </c>
    </row>
    <row r="1907" spans="2:23" ht="15.75" x14ac:dyDescent="0.25">
      <c r="B1907" s="143"/>
      <c r="C1907" s="144"/>
      <c r="D1907" s="144"/>
      <c r="E1907" s="144"/>
      <c r="F1907" s="147" t="str" cm="1">
        <f t="array" ref="F1907">_xlfn.IFNA(CONCATENATE(_xlfn.IFS($D1907="Mezzanine",LEFT($D1907,1), $D1907="Ground Floor",LEFT($D1907,1),$D1907="Basment ",LEFT($D1907,1), $D1907="1st Floor", "0"&amp;LEFT($D1907,1), $D1907="2nd Floor", "0"&amp;LEFT($D1907,1), $D1907="3rd Floor", "0"&amp;LEFT($D1907,1), $D1907="4th Floor", "0"&amp;LEFT($D1907,1), $D1907="5th Floor", "0"&amp;LEFT($D1907,1), $D1907="6th Floor", "0"&amp;LEFT($D1907,1),$D1907="7th Floor", "0"&amp;LEFT($D1907,1),$D1907="8th Floor", "0"&amp;LEFT($D1907,1),$D1907="9th Floor", "0"&amp;LEFT($D1907,1),$D1907="10th Floor", LEFT($D1907,2),$D1907="11th Floor", LEFT($D1907,2),$D1907="12th Floor", LEFT($D1907,2),$D1907="13th Floor", LEFT($D1907,2), $D1907="Lower Ground", LEFT($D1907)&amp;IF(ISNUMBER(FIND(" ",$D1907)),MID($D1907,FIND(" ",$D1907)+1,1),"")&amp;IF(ISNUMBER(FIND(" ",$D1907,FIND(" ",$D1907)+1)),MID($D1907,FIND(" ",$D1907,FIND(" ",$D1907)+1)+1,1),""),$D1907="Upper Ground", LEFT($D1907)&amp;IF(ISNUMBER(FIND(" ",$D1907)),MID($D1907,FIND(" ",$D1907)+1,1),"")&amp;IF(ISNUMBER(FIND(" ",$D1907,FIND(" ",$D1907)+1)),MID($D1907,FIND(" ",$D1907,FIND(" ",$D1907)+1)+1,1),"")),".0",$E1907), " ")</f>
        <v xml:space="preserve"> </v>
      </c>
      <c r="G1907" s="144"/>
      <c r="H1907" s="144"/>
      <c r="I1907" s="144"/>
      <c r="J1907" s="144"/>
      <c r="K1907" s="144"/>
      <c r="L1907" s="149" t="str" cm="1">
        <f t="array" ref="L1907">_xlfn.IFNA(
_xlfn.IFS(
AND($F1907=" ",$G1907=" ",$H1907=" "),"Please update all three: Surveyor Room Reference, Establishment Room Reference and Establishment Room Name",
AND(OR($I1907="General",$I1907="Open plan/ semi-open general",$I1907="Fitted",$I1907="Light practical (science)",$I1907="Light practical (other)",$I1907="Heavy practical (workshops)",$I1907="Heavy practical (clean)",$I1907="Large",$I1907="Storage"),$J1907=0,$K1907=0),"Please update Net Area or Non-net Area",
AND($B1907&lt;&gt;"OUT",$J1907=0,$I1907&lt;&gt;"Non-net",$M1907="85% Circulation"),"Net area not recorded for spaces with 85% circulation unusable type",
AND(OR($I1907="General",$I1907="Open plan/ semi-open general",$I1907="Fitted",$I1907="Light practical (science)",$I1907="Light practical (other)",$I1907="Heavy practical (workshops)",$I1907="Heavy practical (clean)",$I1907="Large",$I1907="Storage"),OR($J1907=0,ISBLANK($J1907))),"Net area not recorded in net spaces",
AND(OR($I1907="Non-net",$I1907="Outdoor space"),$J1907&gt;0),"Net Area Recorded in Non-net space",
AND($I1907="General",$J1907&gt;90),"This general space is over 90m2, please ensure that this space is entered as separate spaces if it usually used as separate spaces",
AND($I1907="Open plan/ semi-open general",$J1907&lt;27),"Open plan general space under 27m2",
AND(OR($K1907=0,ISBLANK($K1907)), $I1907="Non-net"),"Non-net area not recorded in non-net space"
),
" ")</f>
        <v xml:space="preserve"> </v>
      </c>
      <c r="M1907" s="144"/>
      <c r="N1907" s="144"/>
      <c r="O1907" s="144"/>
      <c r="P1907" s="144"/>
      <c r="Q1907" s="144"/>
      <c r="R1907" s="171"/>
      <c r="S1907" s="147">
        <f>NCA_Calculations!$P$1919</f>
        <v>0</v>
      </c>
      <c r="T1907" s="147">
        <f>NCA_Calculations!$Q$1919</f>
        <v>0</v>
      </c>
      <c r="U1907" s="144"/>
      <c r="V1907" s="144"/>
      <c r="W1907" s="149" t="str" cm="1">
        <f t="array" ref="W1907">_xlfn.IFNA(
_xlfn.IFS(
ISBLANK($U1907),"Missing space use.",
AND('Establishment details'!$C$14="Secondary",$V1907="Classbase"),"Invalid Status type",
AND(OR( $V1907="Classbase", $V1907="Teaching", $V1907="Early years",$V1907="SEND resourced"), NOT(ISBLANK($M1907))),"Space with status type and unusable type.",
AND($V1907= "Classbase",'Establishment details'!$C$22&gt;=10), "Classbase status is only valid in schools with a primary element.",
AND($I1907= "Large",$N1907 &gt; 3.5), "Large rooms with less than 3.5m height.",
AND(OR($V1907="Light practical (science)",$V1907="Light practical (science)",$V1907="Heavy practical (workshops)", $V1907="Heavy practical (clean)"), OR($O1907=0,ISBLANK($O1907))),"Missing sinks count for light and heavy practical spaces.",
AND($M1907 = "Other",ISBLANK($R1907)), "Invalid unusable type / missing note for other unusable type."
),
" ")</f>
        <v>Missing space use.</v>
      </c>
    </row>
    <row r="1908" spans="2:23" ht="15.75" x14ac:dyDescent="0.25">
      <c r="B1908" s="143"/>
      <c r="C1908" s="144"/>
      <c r="D1908" s="144"/>
      <c r="E1908" s="144"/>
      <c r="F1908" s="147" t="str" cm="1">
        <f t="array" ref="F1908">_xlfn.IFNA(CONCATENATE(_xlfn.IFS($D1908="Mezzanine",LEFT($D1908,1), $D1908="Ground Floor",LEFT($D1908,1),$D1908="Basment ",LEFT($D1908,1), $D1908="1st Floor", "0"&amp;LEFT($D1908,1), $D1908="2nd Floor", "0"&amp;LEFT($D1908,1), $D1908="3rd Floor", "0"&amp;LEFT($D1908,1), $D1908="4th Floor", "0"&amp;LEFT($D1908,1), $D1908="5th Floor", "0"&amp;LEFT($D1908,1), $D1908="6th Floor", "0"&amp;LEFT($D1908,1),$D1908="7th Floor", "0"&amp;LEFT($D1908,1),$D1908="8th Floor", "0"&amp;LEFT($D1908,1),$D1908="9th Floor", "0"&amp;LEFT($D1908,1),$D1908="10th Floor", LEFT($D1908,2),$D1908="11th Floor", LEFT($D1908,2),$D1908="12th Floor", LEFT($D1908,2),$D1908="13th Floor", LEFT($D1908,2), $D1908="Lower Ground", LEFT($D1908)&amp;IF(ISNUMBER(FIND(" ",$D1908)),MID($D1908,FIND(" ",$D1908)+1,1),"")&amp;IF(ISNUMBER(FIND(" ",$D1908,FIND(" ",$D1908)+1)),MID($D1908,FIND(" ",$D1908,FIND(" ",$D1908)+1)+1,1),""),$D1908="Upper Ground", LEFT($D1908)&amp;IF(ISNUMBER(FIND(" ",$D1908)),MID($D1908,FIND(" ",$D1908)+1,1),"")&amp;IF(ISNUMBER(FIND(" ",$D1908,FIND(" ",$D1908)+1)),MID($D1908,FIND(" ",$D1908,FIND(" ",$D1908)+1)+1,1),"")),".0",$E1908), " ")</f>
        <v xml:space="preserve"> </v>
      </c>
      <c r="G1908" s="144"/>
      <c r="H1908" s="144"/>
      <c r="I1908" s="144"/>
      <c r="J1908" s="144"/>
      <c r="K1908" s="144"/>
      <c r="L1908" s="149" t="str" cm="1">
        <f t="array" ref="L1908">_xlfn.IFNA(
_xlfn.IFS(
AND($F1908=" ",$G1908=" ",$H1908=" "),"Please update all three: Surveyor Room Reference, Establishment Room Reference and Establishment Room Name",
AND(OR($I1908="General",$I1908="Open plan/ semi-open general",$I1908="Fitted",$I1908="Light practical (science)",$I1908="Light practical (other)",$I1908="Heavy practical (workshops)",$I1908="Heavy practical (clean)",$I1908="Large",$I1908="Storage"),$J1908=0,$K1908=0),"Please update Net Area or Non-net Area",
AND($B1908&lt;&gt;"OUT",$J1908=0,$I1908&lt;&gt;"Non-net",$M1908="85% Circulation"),"Net area not recorded for spaces with 85% circulation unusable type",
AND(OR($I1908="General",$I1908="Open plan/ semi-open general",$I1908="Fitted",$I1908="Light practical (science)",$I1908="Light practical (other)",$I1908="Heavy practical (workshops)",$I1908="Heavy practical (clean)",$I1908="Large",$I1908="Storage"),OR($J1908=0,ISBLANK($J1908))),"Net area not recorded in net spaces",
AND(OR($I1908="Non-net",$I1908="Outdoor space"),$J1908&gt;0),"Net Area Recorded in Non-net space",
AND($I1908="General",$J1908&gt;90),"This general space is over 90m2, please ensure that this space is entered as separate spaces if it usually used as separate spaces",
AND($I1908="Open plan/ semi-open general",$J1908&lt;27),"Open plan general space under 27m2",
AND(OR($K1908=0,ISBLANK($K1908)), $I1908="Non-net"),"Non-net area not recorded in non-net space"
),
" ")</f>
        <v xml:space="preserve"> </v>
      </c>
      <c r="M1908" s="144"/>
      <c r="N1908" s="144"/>
      <c r="O1908" s="144"/>
      <c r="P1908" s="144"/>
      <c r="Q1908" s="144"/>
      <c r="R1908" s="171"/>
      <c r="S1908" s="147">
        <f>NCA_Calculations!$P$1920</f>
        <v>0</v>
      </c>
      <c r="T1908" s="147">
        <f>NCA_Calculations!$Q$1920</f>
        <v>0</v>
      </c>
      <c r="U1908" s="144"/>
      <c r="V1908" s="144"/>
      <c r="W1908" s="149" t="str" cm="1">
        <f t="array" ref="W1908">_xlfn.IFNA(
_xlfn.IFS(
ISBLANK($U1908),"Missing space use.",
AND('Establishment details'!$C$14="Secondary",$V1908="Classbase"),"Invalid Status type",
AND(OR( $V1908="Classbase", $V1908="Teaching", $V1908="Early years",$V1908="SEND resourced"), NOT(ISBLANK($M1908))),"Space with status type and unusable type.",
AND($V1908= "Classbase",'Establishment details'!$C$22&gt;=10), "Classbase status is only valid in schools with a primary element.",
AND($I1908= "Large",$N1908 &gt; 3.5), "Large rooms with less than 3.5m height.",
AND(OR($V1908="Light practical (science)",$V1908="Light practical (science)",$V1908="Heavy practical (workshops)", $V1908="Heavy practical (clean)"), OR($O1908=0,ISBLANK($O1908))),"Missing sinks count for light and heavy practical spaces.",
AND($M1908 = "Other",ISBLANK($R1908)), "Invalid unusable type / missing note for other unusable type."
),
" ")</f>
        <v>Missing space use.</v>
      </c>
    </row>
    <row r="1909" spans="2:23" ht="15.75" x14ac:dyDescent="0.25">
      <c r="B1909" s="143"/>
      <c r="C1909" s="144"/>
      <c r="D1909" s="144"/>
      <c r="E1909" s="144"/>
      <c r="F1909" s="147" t="str" cm="1">
        <f t="array" ref="F1909">_xlfn.IFNA(CONCATENATE(_xlfn.IFS($D1909="Mezzanine",LEFT($D1909,1), $D1909="Ground Floor",LEFT($D1909,1),$D1909="Basment ",LEFT($D1909,1), $D1909="1st Floor", "0"&amp;LEFT($D1909,1), $D1909="2nd Floor", "0"&amp;LEFT($D1909,1), $D1909="3rd Floor", "0"&amp;LEFT($D1909,1), $D1909="4th Floor", "0"&amp;LEFT($D1909,1), $D1909="5th Floor", "0"&amp;LEFT($D1909,1), $D1909="6th Floor", "0"&amp;LEFT($D1909,1),$D1909="7th Floor", "0"&amp;LEFT($D1909,1),$D1909="8th Floor", "0"&amp;LEFT($D1909,1),$D1909="9th Floor", "0"&amp;LEFT($D1909,1),$D1909="10th Floor", LEFT($D1909,2),$D1909="11th Floor", LEFT($D1909,2),$D1909="12th Floor", LEFT($D1909,2),$D1909="13th Floor", LEFT($D1909,2), $D1909="Lower Ground", LEFT($D1909)&amp;IF(ISNUMBER(FIND(" ",$D1909)),MID($D1909,FIND(" ",$D1909)+1,1),"")&amp;IF(ISNUMBER(FIND(" ",$D1909,FIND(" ",$D1909)+1)),MID($D1909,FIND(" ",$D1909,FIND(" ",$D1909)+1)+1,1),""),$D1909="Upper Ground", LEFT($D1909)&amp;IF(ISNUMBER(FIND(" ",$D1909)),MID($D1909,FIND(" ",$D1909)+1,1),"")&amp;IF(ISNUMBER(FIND(" ",$D1909,FIND(" ",$D1909)+1)),MID($D1909,FIND(" ",$D1909,FIND(" ",$D1909)+1)+1,1),"")),".0",$E1909), " ")</f>
        <v xml:space="preserve"> </v>
      </c>
      <c r="G1909" s="144"/>
      <c r="H1909" s="144"/>
      <c r="I1909" s="144"/>
      <c r="J1909" s="144"/>
      <c r="K1909" s="144"/>
      <c r="L1909" s="149" t="str" cm="1">
        <f t="array" ref="L1909">_xlfn.IFNA(
_xlfn.IFS(
AND($F1909=" ",$G1909=" ",$H1909=" "),"Please update all three: Surveyor Room Reference, Establishment Room Reference and Establishment Room Name",
AND(OR($I1909="General",$I1909="Open plan/ semi-open general",$I1909="Fitted",$I1909="Light practical (science)",$I1909="Light practical (other)",$I1909="Heavy practical (workshops)",$I1909="Heavy practical (clean)",$I1909="Large",$I1909="Storage"),$J1909=0,$K1909=0),"Please update Net Area or Non-net Area",
AND($B1909&lt;&gt;"OUT",$J1909=0,$I1909&lt;&gt;"Non-net",$M1909="85% Circulation"),"Net area not recorded for spaces with 85% circulation unusable type",
AND(OR($I1909="General",$I1909="Open plan/ semi-open general",$I1909="Fitted",$I1909="Light practical (science)",$I1909="Light practical (other)",$I1909="Heavy practical (workshops)",$I1909="Heavy practical (clean)",$I1909="Large",$I1909="Storage"),OR($J1909=0,ISBLANK($J1909))),"Net area not recorded in net spaces",
AND(OR($I1909="Non-net",$I1909="Outdoor space"),$J1909&gt;0),"Net Area Recorded in Non-net space",
AND($I1909="General",$J1909&gt;90),"This general space is over 90m2, please ensure that this space is entered as separate spaces if it usually used as separate spaces",
AND($I1909="Open plan/ semi-open general",$J1909&lt;27),"Open plan general space under 27m2",
AND(OR($K1909=0,ISBLANK($K1909)), $I1909="Non-net"),"Non-net area not recorded in non-net space"
),
" ")</f>
        <v xml:space="preserve"> </v>
      </c>
      <c r="M1909" s="144"/>
      <c r="N1909" s="144"/>
      <c r="O1909" s="144"/>
      <c r="P1909" s="144"/>
      <c r="Q1909" s="144"/>
      <c r="R1909" s="171"/>
      <c r="S1909" s="147">
        <f>NCA_Calculations!$P$1921</f>
        <v>0</v>
      </c>
      <c r="T1909" s="147">
        <f>NCA_Calculations!$Q$1921</f>
        <v>0</v>
      </c>
      <c r="U1909" s="144"/>
      <c r="V1909" s="144"/>
      <c r="W1909" s="149" t="str" cm="1">
        <f t="array" ref="W1909">_xlfn.IFNA(
_xlfn.IFS(
ISBLANK($U1909),"Missing space use.",
AND('Establishment details'!$C$14="Secondary",$V1909="Classbase"),"Invalid Status type",
AND(OR( $V1909="Classbase", $V1909="Teaching", $V1909="Early years",$V1909="SEND resourced"), NOT(ISBLANK($M1909))),"Space with status type and unusable type.",
AND($V1909= "Classbase",'Establishment details'!$C$22&gt;=10), "Classbase status is only valid in schools with a primary element.",
AND($I1909= "Large",$N1909 &gt; 3.5), "Large rooms with less than 3.5m height.",
AND(OR($V1909="Light practical (science)",$V1909="Light practical (science)",$V1909="Heavy practical (workshops)", $V1909="Heavy practical (clean)"), OR($O1909=0,ISBLANK($O1909))),"Missing sinks count for light and heavy practical spaces.",
AND($M1909 = "Other",ISBLANK($R1909)), "Invalid unusable type / missing note for other unusable type."
),
" ")</f>
        <v>Missing space use.</v>
      </c>
    </row>
    <row r="1910" spans="2:23" ht="15.75" x14ac:dyDescent="0.25">
      <c r="B1910" s="143"/>
      <c r="C1910" s="144"/>
      <c r="D1910" s="144"/>
      <c r="E1910" s="144"/>
      <c r="F1910" s="147" t="str" cm="1">
        <f t="array" ref="F1910">_xlfn.IFNA(CONCATENATE(_xlfn.IFS($D1910="Mezzanine",LEFT($D1910,1), $D1910="Ground Floor",LEFT($D1910,1),$D1910="Basment ",LEFT($D1910,1), $D1910="1st Floor", "0"&amp;LEFT($D1910,1), $D1910="2nd Floor", "0"&amp;LEFT($D1910,1), $D1910="3rd Floor", "0"&amp;LEFT($D1910,1), $D1910="4th Floor", "0"&amp;LEFT($D1910,1), $D1910="5th Floor", "0"&amp;LEFT($D1910,1), $D1910="6th Floor", "0"&amp;LEFT($D1910,1),$D1910="7th Floor", "0"&amp;LEFT($D1910,1),$D1910="8th Floor", "0"&amp;LEFT($D1910,1),$D1910="9th Floor", "0"&amp;LEFT($D1910,1),$D1910="10th Floor", LEFT($D1910,2),$D1910="11th Floor", LEFT($D1910,2),$D1910="12th Floor", LEFT($D1910,2),$D1910="13th Floor", LEFT($D1910,2), $D1910="Lower Ground", LEFT($D1910)&amp;IF(ISNUMBER(FIND(" ",$D1910)),MID($D1910,FIND(" ",$D1910)+1,1),"")&amp;IF(ISNUMBER(FIND(" ",$D1910,FIND(" ",$D1910)+1)),MID($D1910,FIND(" ",$D1910,FIND(" ",$D1910)+1)+1,1),""),$D1910="Upper Ground", LEFT($D1910)&amp;IF(ISNUMBER(FIND(" ",$D1910)),MID($D1910,FIND(" ",$D1910)+1,1),"")&amp;IF(ISNUMBER(FIND(" ",$D1910,FIND(" ",$D1910)+1)),MID($D1910,FIND(" ",$D1910,FIND(" ",$D1910)+1)+1,1),"")),".0",$E1910), " ")</f>
        <v xml:space="preserve"> </v>
      </c>
      <c r="G1910" s="144"/>
      <c r="H1910" s="144"/>
      <c r="I1910" s="144"/>
      <c r="J1910" s="144"/>
      <c r="K1910" s="144"/>
      <c r="L1910" s="149" t="str" cm="1">
        <f t="array" ref="L1910">_xlfn.IFNA(
_xlfn.IFS(
AND($F1910=" ",$G1910=" ",$H1910=" "),"Please update all three: Surveyor Room Reference, Establishment Room Reference and Establishment Room Name",
AND(OR($I1910="General",$I1910="Open plan/ semi-open general",$I1910="Fitted",$I1910="Light practical (science)",$I1910="Light practical (other)",$I1910="Heavy practical (workshops)",$I1910="Heavy practical (clean)",$I1910="Large",$I1910="Storage"),$J1910=0,$K1910=0),"Please update Net Area or Non-net Area",
AND($B1910&lt;&gt;"OUT",$J1910=0,$I1910&lt;&gt;"Non-net",$M1910="85% Circulation"),"Net area not recorded for spaces with 85% circulation unusable type",
AND(OR($I1910="General",$I1910="Open plan/ semi-open general",$I1910="Fitted",$I1910="Light practical (science)",$I1910="Light practical (other)",$I1910="Heavy practical (workshops)",$I1910="Heavy practical (clean)",$I1910="Large",$I1910="Storage"),OR($J1910=0,ISBLANK($J1910))),"Net area not recorded in net spaces",
AND(OR($I1910="Non-net",$I1910="Outdoor space"),$J1910&gt;0),"Net Area Recorded in Non-net space",
AND($I1910="General",$J1910&gt;90),"This general space is over 90m2, please ensure that this space is entered as separate spaces if it usually used as separate spaces",
AND($I1910="Open plan/ semi-open general",$J1910&lt;27),"Open plan general space under 27m2",
AND(OR($K1910=0,ISBLANK($K1910)), $I1910="Non-net"),"Non-net area not recorded in non-net space"
),
" ")</f>
        <v xml:space="preserve"> </v>
      </c>
      <c r="M1910" s="144"/>
      <c r="N1910" s="144"/>
      <c r="O1910" s="144"/>
      <c r="P1910" s="144"/>
      <c r="Q1910" s="144"/>
      <c r="R1910" s="171"/>
      <c r="S1910" s="147">
        <f>NCA_Calculations!$P$1922</f>
        <v>0</v>
      </c>
      <c r="T1910" s="147">
        <f>NCA_Calculations!$Q$1922</f>
        <v>0</v>
      </c>
      <c r="U1910" s="144"/>
      <c r="V1910" s="144"/>
      <c r="W1910" s="149" t="str" cm="1">
        <f t="array" ref="W1910">_xlfn.IFNA(
_xlfn.IFS(
ISBLANK($U1910),"Missing space use.",
AND('Establishment details'!$C$14="Secondary",$V1910="Classbase"),"Invalid Status type",
AND(OR( $V1910="Classbase", $V1910="Teaching", $V1910="Early years",$V1910="SEND resourced"), NOT(ISBLANK($M1910))),"Space with status type and unusable type.",
AND($V1910= "Classbase",'Establishment details'!$C$22&gt;=10), "Classbase status is only valid in schools with a primary element.",
AND($I1910= "Large",$N1910 &gt; 3.5), "Large rooms with less than 3.5m height.",
AND(OR($V1910="Light practical (science)",$V1910="Light practical (science)",$V1910="Heavy practical (workshops)", $V1910="Heavy practical (clean)"), OR($O1910=0,ISBLANK($O1910))),"Missing sinks count for light and heavy practical spaces.",
AND($M1910 = "Other",ISBLANK($R1910)), "Invalid unusable type / missing note for other unusable type."
),
" ")</f>
        <v>Missing space use.</v>
      </c>
    </row>
    <row r="1911" spans="2:23" ht="15.75" x14ac:dyDescent="0.25">
      <c r="B1911" s="143"/>
      <c r="C1911" s="144"/>
      <c r="D1911" s="144"/>
      <c r="E1911" s="144"/>
      <c r="F1911" s="147" t="str" cm="1">
        <f t="array" ref="F1911">_xlfn.IFNA(CONCATENATE(_xlfn.IFS($D1911="Mezzanine",LEFT($D1911,1), $D1911="Ground Floor",LEFT($D1911,1),$D1911="Basment ",LEFT($D1911,1), $D1911="1st Floor", "0"&amp;LEFT($D1911,1), $D1911="2nd Floor", "0"&amp;LEFT($D1911,1), $D1911="3rd Floor", "0"&amp;LEFT($D1911,1), $D1911="4th Floor", "0"&amp;LEFT($D1911,1), $D1911="5th Floor", "0"&amp;LEFT($D1911,1), $D1911="6th Floor", "0"&amp;LEFT($D1911,1),$D1911="7th Floor", "0"&amp;LEFT($D1911,1),$D1911="8th Floor", "0"&amp;LEFT($D1911,1),$D1911="9th Floor", "0"&amp;LEFT($D1911,1),$D1911="10th Floor", LEFT($D1911,2),$D1911="11th Floor", LEFT($D1911,2),$D1911="12th Floor", LEFT($D1911,2),$D1911="13th Floor", LEFT($D1911,2), $D1911="Lower Ground", LEFT($D1911)&amp;IF(ISNUMBER(FIND(" ",$D1911)),MID($D1911,FIND(" ",$D1911)+1,1),"")&amp;IF(ISNUMBER(FIND(" ",$D1911,FIND(" ",$D1911)+1)),MID($D1911,FIND(" ",$D1911,FIND(" ",$D1911)+1)+1,1),""),$D1911="Upper Ground", LEFT($D1911)&amp;IF(ISNUMBER(FIND(" ",$D1911)),MID($D1911,FIND(" ",$D1911)+1,1),"")&amp;IF(ISNUMBER(FIND(" ",$D1911,FIND(" ",$D1911)+1)),MID($D1911,FIND(" ",$D1911,FIND(" ",$D1911)+1)+1,1),"")),".0",$E1911), " ")</f>
        <v xml:space="preserve"> </v>
      </c>
      <c r="G1911" s="144"/>
      <c r="H1911" s="144"/>
      <c r="I1911" s="144"/>
      <c r="J1911" s="144"/>
      <c r="K1911" s="144"/>
      <c r="L1911" s="149" t="str" cm="1">
        <f t="array" ref="L1911">_xlfn.IFNA(
_xlfn.IFS(
AND($F1911=" ",$G1911=" ",$H1911=" "),"Please update all three: Surveyor Room Reference, Establishment Room Reference and Establishment Room Name",
AND(OR($I1911="General",$I1911="Open plan/ semi-open general",$I1911="Fitted",$I1911="Light practical (science)",$I1911="Light practical (other)",$I1911="Heavy practical (workshops)",$I1911="Heavy practical (clean)",$I1911="Large",$I1911="Storage"),$J1911=0,$K1911=0),"Please update Net Area or Non-net Area",
AND($B1911&lt;&gt;"OUT",$J1911=0,$I1911&lt;&gt;"Non-net",$M1911="85% Circulation"),"Net area not recorded for spaces with 85% circulation unusable type",
AND(OR($I1911="General",$I1911="Open plan/ semi-open general",$I1911="Fitted",$I1911="Light practical (science)",$I1911="Light practical (other)",$I1911="Heavy practical (workshops)",$I1911="Heavy practical (clean)",$I1911="Large",$I1911="Storage"),OR($J1911=0,ISBLANK($J1911))),"Net area not recorded in net spaces",
AND(OR($I1911="Non-net",$I1911="Outdoor space"),$J1911&gt;0),"Net Area Recorded in Non-net space",
AND($I1911="General",$J1911&gt;90),"This general space is over 90m2, please ensure that this space is entered as separate spaces if it usually used as separate spaces",
AND($I1911="Open plan/ semi-open general",$J1911&lt;27),"Open plan general space under 27m2",
AND(OR($K1911=0,ISBLANK($K1911)), $I1911="Non-net"),"Non-net area not recorded in non-net space"
),
" ")</f>
        <v xml:space="preserve"> </v>
      </c>
      <c r="M1911" s="144"/>
      <c r="N1911" s="144"/>
      <c r="O1911" s="144"/>
      <c r="P1911" s="144"/>
      <c r="Q1911" s="144"/>
      <c r="R1911" s="171"/>
      <c r="S1911" s="147">
        <f>NCA_Calculations!$P$1923</f>
        <v>0</v>
      </c>
      <c r="T1911" s="147">
        <f>NCA_Calculations!$Q$1923</f>
        <v>0</v>
      </c>
      <c r="U1911" s="144"/>
      <c r="V1911" s="144"/>
      <c r="W1911" s="149" t="str" cm="1">
        <f t="array" ref="W1911">_xlfn.IFNA(
_xlfn.IFS(
ISBLANK($U1911),"Missing space use.",
AND('Establishment details'!$C$14="Secondary",$V1911="Classbase"),"Invalid Status type",
AND(OR( $V1911="Classbase", $V1911="Teaching", $V1911="Early years",$V1911="SEND resourced"), NOT(ISBLANK($M1911))),"Space with status type and unusable type.",
AND($V1911= "Classbase",'Establishment details'!$C$22&gt;=10), "Classbase status is only valid in schools with a primary element.",
AND($I1911= "Large",$N1911 &gt; 3.5), "Large rooms with less than 3.5m height.",
AND(OR($V1911="Light practical (science)",$V1911="Light practical (science)",$V1911="Heavy practical (workshops)", $V1911="Heavy practical (clean)"), OR($O1911=0,ISBLANK($O1911))),"Missing sinks count for light and heavy practical spaces.",
AND($M1911 = "Other",ISBLANK($R1911)), "Invalid unusable type / missing note for other unusable type."
),
" ")</f>
        <v>Missing space use.</v>
      </c>
    </row>
    <row r="1912" spans="2:23" ht="15.75" x14ac:dyDescent="0.25">
      <c r="B1912" s="143"/>
      <c r="C1912" s="144"/>
      <c r="D1912" s="144"/>
      <c r="E1912" s="144"/>
      <c r="F1912" s="147" t="str" cm="1">
        <f t="array" ref="F1912">_xlfn.IFNA(CONCATENATE(_xlfn.IFS($D1912="Mezzanine",LEFT($D1912,1), $D1912="Ground Floor",LEFT($D1912,1),$D1912="Basment ",LEFT($D1912,1), $D1912="1st Floor", "0"&amp;LEFT($D1912,1), $D1912="2nd Floor", "0"&amp;LEFT($D1912,1), $D1912="3rd Floor", "0"&amp;LEFT($D1912,1), $D1912="4th Floor", "0"&amp;LEFT($D1912,1), $D1912="5th Floor", "0"&amp;LEFT($D1912,1), $D1912="6th Floor", "0"&amp;LEFT($D1912,1),$D1912="7th Floor", "0"&amp;LEFT($D1912,1),$D1912="8th Floor", "0"&amp;LEFT($D1912,1),$D1912="9th Floor", "0"&amp;LEFT($D1912,1),$D1912="10th Floor", LEFT($D1912,2),$D1912="11th Floor", LEFT($D1912,2),$D1912="12th Floor", LEFT($D1912,2),$D1912="13th Floor", LEFT($D1912,2), $D1912="Lower Ground", LEFT($D1912)&amp;IF(ISNUMBER(FIND(" ",$D1912)),MID($D1912,FIND(" ",$D1912)+1,1),"")&amp;IF(ISNUMBER(FIND(" ",$D1912,FIND(" ",$D1912)+1)),MID($D1912,FIND(" ",$D1912,FIND(" ",$D1912)+1)+1,1),""),$D1912="Upper Ground", LEFT($D1912)&amp;IF(ISNUMBER(FIND(" ",$D1912)),MID($D1912,FIND(" ",$D1912)+1,1),"")&amp;IF(ISNUMBER(FIND(" ",$D1912,FIND(" ",$D1912)+1)),MID($D1912,FIND(" ",$D1912,FIND(" ",$D1912)+1)+1,1),"")),".0",$E1912), " ")</f>
        <v xml:space="preserve"> </v>
      </c>
      <c r="G1912" s="144"/>
      <c r="H1912" s="144"/>
      <c r="I1912" s="144"/>
      <c r="J1912" s="144"/>
      <c r="K1912" s="144"/>
      <c r="L1912" s="149" t="str" cm="1">
        <f t="array" ref="L1912">_xlfn.IFNA(
_xlfn.IFS(
AND($F1912=" ",$G1912=" ",$H1912=" "),"Please update all three: Surveyor Room Reference, Establishment Room Reference and Establishment Room Name",
AND(OR($I1912="General",$I1912="Open plan/ semi-open general",$I1912="Fitted",$I1912="Light practical (science)",$I1912="Light practical (other)",$I1912="Heavy practical (workshops)",$I1912="Heavy practical (clean)",$I1912="Large",$I1912="Storage"),$J1912=0,$K1912=0),"Please update Net Area or Non-net Area",
AND($B1912&lt;&gt;"OUT",$J1912=0,$I1912&lt;&gt;"Non-net",$M1912="85% Circulation"),"Net area not recorded for spaces with 85% circulation unusable type",
AND(OR($I1912="General",$I1912="Open plan/ semi-open general",$I1912="Fitted",$I1912="Light practical (science)",$I1912="Light practical (other)",$I1912="Heavy practical (workshops)",$I1912="Heavy practical (clean)",$I1912="Large",$I1912="Storage"),OR($J1912=0,ISBLANK($J1912))),"Net area not recorded in net spaces",
AND(OR($I1912="Non-net",$I1912="Outdoor space"),$J1912&gt;0),"Net Area Recorded in Non-net space",
AND($I1912="General",$J1912&gt;90),"This general space is over 90m2, please ensure that this space is entered as separate spaces if it usually used as separate spaces",
AND($I1912="Open plan/ semi-open general",$J1912&lt;27),"Open plan general space under 27m2",
AND(OR($K1912=0,ISBLANK($K1912)), $I1912="Non-net"),"Non-net area not recorded in non-net space"
),
" ")</f>
        <v xml:space="preserve"> </v>
      </c>
      <c r="M1912" s="144"/>
      <c r="N1912" s="144"/>
      <c r="O1912" s="144"/>
      <c r="P1912" s="144"/>
      <c r="Q1912" s="144"/>
      <c r="R1912" s="171"/>
      <c r="S1912" s="147">
        <f>NCA_Calculations!$P$1924</f>
        <v>0</v>
      </c>
      <c r="T1912" s="147">
        <f>NCA_Calculations!$Q$1924</f>
        <v>0</v>
      </c>
      <c r="U1912" s="144"/>
      <c r="V1912" s="144"/>
      <c r="W1912" s="149" t="str" cm="1">
        <f t="array" ref="W1912">_xlfn.IFNA(
_xlfn.IFS(
ISBLANK($U1912),"Missing space use.",
AND('Establishment details'!$C$14="Secondary",$V1912="Classbase"),"Invalid Status type",
AND(OR( $V1912="Classbase", $V1912="Teaching", $V1912="Early years",$V1912="SEND resourced"), NOT(ISBLANK($M1912))),"Space with status type and unusable type.",
AND($V1912= "Classbase",'Establishment details'!$C$22&gt;=10), "Classbase status is only valid in schools with a primary element.",
AND($I1912= "Large",$N1912 &gt; 3.5), "Large rooms with less than 3.5m height.",
AND(OR($V1912="Light practical (science)",$V1912="Light practical (science)",$V1912="Heavy practical (workshops)", $V1912="Heavy practical (clean)"), OR($O1912=0,ISBLANK($O1912))),"Missing sinks count for light and heavy practical spaces.",
AND($M1912 = "Other",ISBLANK($R1912)), "Invalid unusable type / missing note for other unusable type."
),
" ")</f>
        <v>Missing space use.</v>
      </c>
    </row>
    <row r="1913" spans="2:23" ht="15.75" x14ac:dyDescent="0.25">
      <c r="B1913" s="143"/>
      <c r="C1913" s="144"/>
      <c r="D1913" s="144"/>
      <c r="E1913" s="144"/>
      <c r="F1913" s="147" t="str" cm="1">
        <f t="array" ref="F1913">_xlfn.IFNA(CONCATENATE(_xlfn.IFS($D1913="Mezzanine",LEFT($D1913,1), $D1913="Ground Floor",LEFT($D1913,1),$D1913="Basment ",LEFT($D1913,1), $D1913="1st Floor", "0"&amp;LEFT($D1913,1), $D1913="2nd Floor", "0"&amp;LEFT($D1913,1), $D1913="3rd Floor", "0"&amp;LEFT($D1913,1), $D1913="4th Floor", "0"&amp;LEFT($D1913,1), $D1913="5th Floor", "0"&amp;LEFT($D1913,1), $D1913="6th Floor", "0"&amp;LEFT($D1913,1),$D1913="7th Floor", "0"&amp;LEFT($D1913,1),$D1913="8th Floor", "0"&amp;LEFT($D1913,1),$D1913="9th Floor", "0"&amp;LEFT($D1913,1),$D1913="10th Floor", LEFT($D1913,2),$D1913="11th Floor", LEFT($D1913,2),$D1913="12th Floor", LEFT($D1913,2),$D1913="13th Floor", LEFT($D1913,2), $D1913="Lower Ground", LEFT($D1913)&amp;IF(ISNUMBER(FIND(" ",$D1913)),MID($D1913,FIND(" ",$D1913)+1,1),"")&amp;IF(ISNUMBER(FIND(" ",$D1913,FIND(" ",$D1913)+1)),MID($D1913,FIND(" ",$D1913,FIND(" ",$D1913)+1)+1,1),""),$D1913="Upper Ground", LEFT($D1913)&amp;IF(ISNUMBER(FIND(" ",$D1913)),MID($D1913,FIND(" ",$D1913)+1,1),"")&amp;IF(ISNUMBER(FIND(" ",$D1913,FIND(" ",$D1913)+1)),MID($D1913,FIND(" ",$D1913,FIND(" ",$D1913)+1)+1,1),"")),".0",$E1913), " ")</f>
        <v xml:space="preserve"> </v>
      </c>
      <c r="G1913" s="144"/>
      <c r="H1913" s="144"/>
      <c r="I1913" s="144"/>
      <c r="J1913" s="144"/>
      <c r="K1913" s="144"/>
      <c r="L1913" s="149" t="str" cm="1">
        <f t="array" ref="L1913">_xlfn.IFNA(
_xlfn.IFS(
AND($F1913=" ",$G1913=" ",$H1913=" "),"Please update all three: Surveyor Room Reference, Establishment Room Reference and Establishment Room Name",
AND(OR($I1913="General",$I1913="Open plan/ semi-open general",$I1913="Fitted",$I1913="Light practical (science)",$I1913="Light practical (other)",$I1913="Heavy practical (workshops)",$I1913="Heavy practical (clean)",$I1913="Large",$I1913="Storage"),$J1913=0,$K1913=0),"Please update Net Area or Non-net Area",
AND($B1913&lt;&gt;"OUT",$J1913=0,$I1913&lt;&gt;"Non-net",$M1913="85% Circulation"),"Net area not recorded for spaces with 85% circulation unusable type",
AND(OR($I1913="General",$I1913="Open plan/ semi-open general",$I1913="Fitted",$I1913="Light practical (science)",$I1913="Light practical (other)",$I1913="Heavy practical (workshops)",$I1913="Heavy practical (clean)",$I1913="Large",$I1913="Storage"),OR($J1913=0,ISBLANK($J1913))),"Net area not recorded in net spaces",
AND(OR($I1913="Non-net",$I1913="Outdoor space"),$J1913&gt;0),"Net Area Recorded in Non-net space",
AND($I1913="General",$J1913&gt;90),"This general space is over 90m2, please ensure that this space is entered as separate spaces if it usually used as separate spaces",
AND($I1913="Open plan/ semi-open general",$J1913&lt;27),"Open plan general space under 27m2",
AND(OR($K1913=0,ISBLANK($K1913)), $I1913="Non-net"),"Non-net area not recorded in non-net space"
),
" ")</f>
        <v xml:space="preserve"> </v>
      </c>
      <c r="M1913" s="144"/>
      <c r="N1913" s="144"/>
      <c r="O1913" s="144"/>
      <c r="P1913" s="144"/>
      <c r="Q1913" s="144"/>
      <c r="R1913" s="171"/>
      <c r="S1913" s="147">
        <f>NCA_Calculations!$P$1925</f>
        <v>0</v>
      </c>
      <c r="T1913" s="147">
        <f>NCA_Calculations!$Q$1925</f>
        <v>0</v>
      </c>
      <c r="U1913" s="144"/>
      <c r="V1913" s="144"/>
      <c r="W1913" s="149" t="str" cm="1">
        <f t="array" ref="W1913">_xlfn.IFNA(
_xlfn.IFS(
ISBLANK($U1913),"Missing space use.",
AND('Establishment details'!$C$14="Secondary",$V1913="Classbase"),"Invalid Status type",
AND(OR( $V1913="Classbase", $V1913="Teaching", $V1913="Early years",$V1913="SEND resourced"), NOT(ISBLANK($M1913))),"Space with status type and unusable type.",
AND($V1913= "Classbase",'Establishment details'!$C$22&gt;=10), "Classbase status is only valid in schools with a primary element.",
AND($I1913= "Large",$N1913 &gt; 3.5), "Large rooms with less than 3.5m height.",
AND(OR($V1913="Light practical (science)",$V1913="Light practical (science)",$V1913="Heavy practical (workshops)", $V1913="Heavy practical (clean)"), OR($O1913=0,ISBLANK($O1913))),"Missing sinks count for light and heavy practical spaces.",
AND($M1913 = "Other",ISBLANK($R1913)), "Invalid unusable type / missing note for other unusable type."
),
" ")</f>
        <v>Missing space use.</v>
      </c>
    </row>
    <row r="1914" spans="2:23" ht="15.75" x14ac:dyDescent="0.25">
      <c r="B1914" s="143"/>
      <c r="C1914" s="144"/>
      <c r="D1914" s="144"/>
      <c r="E1914" s="144"/>
      <c r="F1914" s="147" t="str" cm="1">
        <f t="array" ref="F1914">_xlfn.IFNA(CONCATENATE(_xlfn.IFS($D1914="Mezzanine",LEFT($D1914,1), $D1914="Ground Floor",LEFT($D1914,1),$D1914="Basment ",LEFT($D1914,1), $D1914="1st Floor", "0"&amp;LEFT($D1914,1), $D1914="2nd Floor", "0"&amp;LEFT($D1914,1), $D1914="3rd Floor", "0"&amp;LEFT($D1914,1), $D1914="4th Floor", "0"&amp;LEFT($D1914,1), $D1914="5th Floor", "0"&amp;LEFT($D1914,1), $D1914="6th Floor", "0"&amp;LEFT($D1914,1),$D1914="7th Floor", "0"&amp;LEFT($D1914,1),$D1914="8th Floor", "0"&amp;LEFT($D1914,1),$D1914="9th Floor", "0"&amp;LEFT($D1914,1),$D1914="10th Floor", LEFT($D1914,2),$D1914="11th Floor", LEFT($D1914,2),$D1914="12th Floor", LEFT($D1914,2),$D1914="13th Floor", LEFT($D1914,2), $D1914="Lower Ground", LEFT($D1914)&amp;IF(ISNUMBER(FIND(" ",$D1914)),MID($D1914,FIND(" ",$D1914)+1,1),"")&amp;IF(ISNUMBER(FIND(" ",$D1914,FIND(" ",$D1914)+1)),MID($D1914,FIND(" ",$D1914,FIND(" ",$D1914)+1)+1,1),""),$D1914="Upper Ground", LEFT($D1914)&amp;IF(ISNUMBER(FIND(" ",$D1914)),MID($D1914,FIND(" ",$D1914)+1,1),"")&amp;IF(ISNUMBER(FIND(" ",$D1914,FIND(" ",$D1914)+1)),MID($D1914,FIND(" ",$D1914,FIND(" ",$D1914)+1)+1,1),"")),".0",$E1914), " ")</f>
        <v xml:space="preserve"> </v>
      </c>
      <c r="G1914" s="144"/>
      <c r="H1914" s="144"/>
      <c r="I1914" s="144"/>
      <c r="J1914" s="144"/>
      <c r="K1914" s="144"/>
      <c r="L1914" s="149" t="str" cm="1">
        <f t="array" ref="L1914">_xlfn.IFNA(
_xlfn.IFS(
AND($F1914=" ",$G1914=" ",$H1914=" "),"Please update all three: Surveyor Room Reference, Establishment Room Reference and Establishment Room Name",
AND(OR($I1914="General",$I1914="Open plan/ semi-open general",$I1914="Fitted",$I1914="Light practical (science)",$I1914="Light practical (other)",$I1914="Heavy practical (workshops)",$I1914="Heavy practical (clean)",$I1914="Large",$I1914="Storage"),$J1914=0,$K1914=0),"Please update Net Area or Non-net Area",
AND($B1914&lt;&gt;"OUT",$J1914=0,$I1914&lt;&gt;"Non-net",$M1914="85% Circulation"),"Net area not recorded for spaces with 85% circulation unusable type",
AND(OR($I1914="General",$I1914="Open plan/ semi-open general",$I1914="Fitted",$I1914="Light practical (science)",$I1914="Light practical (other)",$I1914="Heavy practical (workshops)",$I1914="Heavy practical (clean)",$I1914="Large",$I1914="Storage"),OR($J1914=0,ISBLANK($J1914))),"Net area not recorded in net spaces",
AND(OR($I1914="Non-net",$I1914="Outdoor space"),$J1914&gt;0),"Net Area Recorded in Non-net space",
AND($I1914="General",$J1914&gt;90),"This general space is over 90m2, please ensure that this space is entered as separate spaces if it usually used as separate spaces",
AND($I1914="Open plan/ semi-open general",$J1914&lt;27),"Open plan general space under 27m2",
AND(OR($K1914=0,ISBLANK($K1914)), $I1914="Non-net"),"Non-net area not recorded in non-net space"
),
" ")</f>
        <v xml:space="preserve"> </v>
      </c>
      <c r="M1914" s="144"/>
      <c r="N1914" s="144"/>
      <c r="O1914" s="144"/>
      <c r="P1914" s="144"/>
      <c r="Q1914" s="144"/>
      <c r="R1914" s="171"/>
      <c r="S1914" s="147">
        <f>NCA_Calculations!$P$1926</f>
        <v>0</v>
      </c>
      <c r="T1914" s="147">
        <f>NCA_Calculations!$Q$1926</f>
        <v>0</v>
      </c>
      <c r="U1914" s="144"/>
      <c r="V1914" s="144"/>
      <c r="W1914" s="149" t="str" cm="1">
        <f t="array" ref="W1914">_xlfn.IFNA(
_xlfn.IFS(
ISBLANK($U1914),"Missing space use.",
AND('Establishment details'!$C$14="Secondary",$V1914="Classbase"),"Invalid Status type",
AND(OR( $V1914="Classbase", $V1914="Teaching", $V1914="Early years",$V1914="SEND resourced"), NOT(ISBLANK($M1914))),"Space with status type and unusable type.",
AND($V1914= "Classbase",'Establishment details'!$C$22&gt;=10), "Classbase status is only valid in schools with a primary element.",
AND($I1914= "Large",$N1914 &gt; 3.5), "Large rooms with less than 3.5m height.",
AND(OR($V1914="Light practical (science)",$V1914="Light practical (science)",$V1914="Heavy practical (workshops)", $V1914="Heavy practical (clean)"), OR($O1914=0,ISBLANK($O1914))),"Missing sinks count for light and heavy practical spaces.",
AND($M1914 = "Other",ISBLANK($R1914)), "Invalid unusable type / missing note for other unusable type."
),
" ")</f>
        <v>Missing space use.</v>
      </c>
    </row>
    <row r="1915" spans="2:23" ht="15.75" x14ac:dyDescent="0.25">
      <c r="B1915" s="143"/>
      <c r="C1915" s="144"/>
      <c r="D1915" s="144"/>
      <c r="E1915" s="144"/>
      <c r="F1915" s="147" t="str" cm="1">
        <f t="array" ref="F1915">_xlfn.IFNA(CONCATENATE(_xlfn.IFS($D1915="Mezzanine",LEFT($D1915,1), $D1915="Ground Floor",LEFT($D1915,1),$D1915="Basment ",LEFT($D1915,1), $D1915="1st Floor", "0"&amp;LEFT($D1915,1), $D1915="2nd Floor", "0"&amp;LEFT($D1915,1), $D1915="3rd Floor", "0"&amp;LEFT($D1915,1), $D1915="4th Floor", "0"&amp;LEFT($D1915,1), $D1915="5th Floor", "0"&amp;LEFT($D1915,1), $D1915="6th Floor", "0"&amp;LEFT($D1915,1),$D1915="7th Floor", "0"&amp;LEFT($D1915,1),$D1915="8th Floor", "0"&amp;LEFT($D1915,1),$D1915="9th Floor", "0"&amp;LEFT($D1915,1),$D1915="10th Floor", LEFT($D1915,2),$D1915="11th Floor", LEFT($D1915,2),$D1915="12th Floor", LEFT($D1915,2),$D1915="13th Floor", LEFT($D1915,2), $D1915="Lower Ground", LEFT($D1915)&amp;IF(ISNUMBER(FIND(" ",$D1915)),MID($D1915,FIND(" ",$D1915)+1,1),"")&amp;IF(ISNUMBER(FIND(" ",$D1915,FIND(" ",$D1915)+1)),MID($D1915,FIND(" ",$D1915,FIND(" ",$D1915)+1)+1,1),""),$D1915="Upper Ground", LEFT($D1915)&amp;IF(ISNUMBER(FIND(" ",$D1915)),MID($D1915,FIND(" ",$D1915)+1,1),"")&amp;IF(ISNUMBER(FIND(" ",$D1915,FIND(" ",$D1915)+1)),MID($D1915,FIND(" ",$D1915,FIND(" ",$D1915)+1)+1,1),"")),".0",$E1915), " ")</f>
        <v xml:space="preserve"> </v>
      </c>
      <c r="G1915" s="144"/>
      <c r="H1915" s="144"/>
      <c r="I1915" s="144"/>
      <c r="J1915" s="144"/>
      <c r="K1915" s="144"/>
      <c r="L1915" s="149" t="str" cm="1">
        <f t="array" ref="L1915">_xlfn.IFNA(
_xlfn.IFS(
AND($F1915=" ",$G1915=" ",$H1915=" "),"Please update all three: Surveyor Room Reference, Establishment Room Reference and Establishment Room Name",
AND(OR($I1915="General",$I1915="Open plan/ semi-open general",$I1915="Fitted",$I1915="Light practical (science)",$I1915="Light practical (other)",$I1915="Heavy practical (workshops)",$I1915="Heavy practical (clean)",$I1915="Large",$I1915="Storage"),$J1915=0,$K1915=0),"Please update Net Area or Non-net Area",
AND($B1915&lt;&gt;"OUT",$J1915=0,$I1915&lt;&gt;"Non-net",$M1915="85% Circulation"),"Net area not recorded for spaces with 85% circulation unusable type",
AND(OR($I1915="General",$I1915="Open plan/ semi-open general",$I1915="Fitted",$I1915="Light practical (science)",$I1915="Light practical (other)",$I1915="Heavy practical (workshops)",$I1915="Heavy practical (clean)",$I1915="Large",$I1915="Storage"),OR($J1915=0,ISBLANK($J1915))),"Net area not recorded in net spaces",
AND(OR($I1915="Non-net",$I1915="Outdoor space"),$J1915&gt;0),"Net Area Recorded in Non-net space",
AND($I1915="General",$J1915&gt;90),"This general space is over 90m2, please ensure that this space is entered as separate spaces if it usually used as separate spaces",
AND($I1915="Open plan/ semi-open general",$J1915&lt;27),"Open plan general space under 27m2",
AND(OR($K1915=0,ISBLANK($K1915)), $I1915="Non-net"),"Non-net area not recorded in non-net space"
),
" ")</f>
        <v xml:space="preserve"> </v>
      </c>
      <c r="M1915" s="144"/>
      <c r="N1915" s="144"/>
      <c r="O1915" s="144"/>
      <c r="P1915" s="144"/>
      <c r="Q1915" s="144"/>
      <c r="R1915" s="171"/>
      <c r="S1915" s="147">
        <f>NCA_Calculations!$P$1927</f>
        <v>0</v>
      </c>
      <c r="T1915" s="147">
        <f>NCA_Calculations!$Q$1927</f>
        <v>0</v>
      </c>
      <c r="U1915" s="144"/>
      <c r="V1915" s="144"/>
      <c r="W1915" s="149" t="str" cm="1">
        <f t="array" ref="W1915">_xlfn.IFNA(
_xlfn.IFS(
ISBLANK($U1915),"Missing space use.",
AND('Establishment details'!$C$14="Secondary",$V1915="Classbase"),"Invalid Status type",
AND(OR( $V1915="Classbase", $V1915="Teaching", $V1915="Early years",$V1915="SEND resourced"), NOT(ISBLANK($M1915))),"Space with status type and unusable type.",
AND($V1915= "Classbase",'Establishment details'!$C$22&gt;=10), "Classbase status is only valid in schools with a primary element.",
AND($I1915= "Large",$N1915 &gt; 3.5), "Large rooms with less than 3.5m height.",
AND(OR($V1915="Light practical (science)",$V1915="Light practical (science)",$V1915="Heavy practical (workshops)", $V1915="Heavy practical (clean)"), OR($O1915=0,ISBLANK($O1915))),"Missing sinks count for light and heavy practical spaces.",
AND($M1915 = "Other",ISBLANK($R1915)), "Invalid unusable type / missing note for other unusable type."
),
" ")</f>
        <v>Missing space use.</v>
      </c>
    </row>
    <row r="1916" spans="2:23" ht="15.75" x14ac:dyDescent="0.25">
      <c r="B1916" s="143"/>
      <c r="C1916" s="144"/>
      <c r="D1916" s="144"/>
      <c r="E1916" s="144"/>
      <c r="F1916" s="147" t="str" cm="1">
        <f t="array" ref="F1916">_xlfn.IFNA(CONCATENATE(_xlfn.IFS($D1916="Mezzanine",LEFT($D1916,1), $D1916="Ground Floor",LEFT($D1916,1),$D1916="Basment ",LEFT($D1916,1), $D1916="1st Floor", "0"&amp;LEFT($D1916,1), $D1916="2nd Floor", "0"&amp;LEFT($D1916,1), $D1916="3rd Floor", "0"&amp;LEFT($D1916,1), $D1916="4th Floor", "0"&amp;LEFT($D1916,1), $D1916="5th Floor", "0"&amp;LEFT($D1916,1), $D1916="6th Floor", "0"&amp;LEFT($D1916,1),$D1916="7th Floor", "0"&amp;LEFT($D1916,1),$D1916="8th Floor", "0"&amp;LEFT($D1916,1),$D1916="9th Floor", "0"&amp;LEFT($D1916,1),$D1916="10th Floor", LEFT($D1916,2),$D1916="11th Floor", LEFT($D1916,2),$D1916="12th Floor", LEFT($D1916,2),$D1916="13th Floor", LEFT($D1916,2), $D1916="Lower Ground", LEFT($D1916)&amp;IF(ISNUMBER(FIND(" ",$D1916)),MID($D1916,FIND(" ",$D1916)+1,1),"")&amp;IF(ISNUMBER(FIND(" ",$D1916,FIND(" ",$D1916)+1)),MID($D1916,FIND(" ",$D1916,FIND(" ",$D1916)+1)+1,1),""),$D1916="Upper Ground", LEFT($D1916)&amp;IF(ISNUMBER(FIND(" ",$D1916)),MID($D1916,FIND(" ",$D1916)+1,1),"")&amp;IF(ISNUMBER(FIND(" ",$D1916,FIND(" ",$D1916)+1)),MID($D1916,FIND(" ",$D1916,FIND(" ",$D1916)+1)+1,1),"")),".0",$E1916), " ")</f>
        <v xml:space="preserve"> </v>
      </c>
      <c r="G1916" s="144"/>
      <c r="H1916" s="144"/>
      <c r="I1916" s="144"/>
      <c r="J1916" s="144"/>
      <c r="K1916" s="144"/>
      <c r="L1916" s="149" t="str" cm="1">
        <f t="array" ref="L1916">_xlfn.IFNA(
_xlfn.IFS(
AND($F1916=" ",$G1916=" ",$H1916=" "),"Please update all three: Surveyor Room Reference, Establishment Room Reference and Establishment Room Name",
AND(OR($I1916="General",$I1916="Open plan/ semi-open general",$I1916="Fitted",$I1916="Light practical (science)",$I1916="Light practical (other)",$I1916="Heavy practical (workshops)",$I1916="Heavy practical (clean)",$I1916="Large",$I1916="Storage"),$J1916=0,$K1916=0),"Please update Net Area or Non-net Area",
AND($B1916&lt;&gt;"OUT",$J1916=0,$I1916&lt;&gt;"Non-net",$M1916="85% Circulation"),"Net area not recorded for spaces with 85% circulation unusable type",
AND(OR($I1916="General",$I1916="Open plan/ semi-open general",$I1916="Fitted",$I1916="Light practical (science)",$I1916="Light practical (other)",$I1916="Heavy practical (workshops)",$I1916="Heavy practical (clean)",$I1916="Large",$I1916="Storage"),OR($J1916=0,ISBLANK($J1916))),"Net area not recorded in net spaces",
AND(OR($I1916="Non-net",$I1916="Outdoor space"),$J1916&gt;0),"Net Area Recorded in Non-net space",
AND($I1916="General",$J1916&gt;90),"This general space is over 90m2, please ensure that this space is entered as separate spaces if it usually used as separate spaces",
AND($I1916="Open plan/ semi-open general",$J1916&lt;27),"Open plan general space under 27m2",
AND(OR($K1916=0,ISBLANK($K1916)), $I1916="Non-net"),"Non-net area not recorded in non-net space"
),
" ")</f>
        <v xml:space="preserve"> </v>
      </c>
      <c r="M1916" s="144"/>
      <c r="N1916" s="144"/>
      <c r="O1916" s="144"/>
      <c r="P1916" s="144"/>
      <c r="Q1916" s="144"/>
      <c r="R1916" s="171"/>
      <c r="S1916" s="147">
        <f>NCA_Calculations!$P$1928</f>
        <v>0</v>
      </c>
      <c r="T1916" s="147">
        <f>NCA_Calculations!$Q$1928</f>
        <v>0</v>
      </c>
      <c r="U1916" s="144"/>
      <c r="V1916" s="144"/>
      <c r="W1916" s="149" t="str" cm="1">
        <f t="array" ref="W1916">_xlfn.IFNA(
_xlfn.IFS(
ISBLANK($U1916),"Missing space use.",
AND('Establishment details'!$C$14="Secondary",$V1916="Classbase"),"Invalid Status type",
AND(OR( $V1916="Classbase", $V1916="Teaching", $V1916="Early years",$V1916="SEND resourced"), NOT(ISBLANK($M1916))),"Space with status type and unusable type.",
AND($V1916= "Classbase",'Establishment details'!$C$22&gt;=10), "Classbase status is only valid in schools with a primary element.",
AND($I1916= "Large",$N1916 &gt; 3.5), "Large rooms with less than 3.5m height.",
AND(OR($V1916="Light practical (science)",$V1916="Light practical (science)",$V1916="Heavy practical (workshops)", $V1916="Heavy practical (clean)"), OR($O1916=0,ISBLANK($O1916))),"Missing sinks count for light and heavy practical spaces.",
AND($M1916 = "Other",ISBLANK($R1916)), "Invalid unusable type / missing note for other unusable type."
),
" ")</f>
        <v>Missing space use.</v>
      </c>
    </row>
    <row r="1917" spans="2:23" ht="15.75" x14ac:dyDescent="0.25">
      <c r="B1917" s="143"/>
      <c r="C1917" s="144"/>
      <c r="D1917" s="144"/>
      <c r="E1917" s="144"/>
      <c r="F1917" s="147" t="str" cm="1">
        <f t="array" ref="F1917">_xlfn.IFNA(CONCATENATE(_xlfn.IFS($D1917="Mezzanine",LEFT($D1917,1), $D1917="Ground Floor",LEFT($D1917,1),$D1917="Basment ",LEFT($D1917,1), $D1917="1st Floor", "0"&amp;LEFT($D1917,1), $D1917="2nd Floor", "0"&amp;LEFT($D1917,1), $D1917="3rd Floor", "0"&amp;LEFT($D1917,1), $D1917="4th Floor", "0"&amp;LEFT($D1917,1), $D1917="5th Floor", "0"&amp;LEFT($D1917,1), $D1917="6th Floor", "0"&amp;LEFT($D1917,1),$D1917="7th Floor", "0"&amp;LEFT($D1917,1),$D1917="8th Floor", "0"&amp;LEFT($D1917,1),$D1917="9th Floor", "0"&amp;LEFT($D1917,1),$D1917="10th Floor", LEFT($D1917,2),$D1917="11th Floor", LEFT($D1917,2),$D1917="12th Floor", LEFT($D1917,2),$D1917="13th Floor", LEFT($D1917,2), $D1917="Lower Ground", LEFT($D1917)&amp;IF(ISNUMBER(FIND(" ",$D1917)),MID($D1917,FIND(" ",$D1917)+1,1),"")&amp;IF(ISNUMBER(FIND(" ",$D1917,FIND(" ",$D1917)+1)),MID($D1917,FIND(" ",$D1917,FIND(" ",$D1917)+1)+1,1),""),$D1917="Upper Ground", LEFT($D1917)&amp;IF(ISNUMBER(FIND(" ",$D1917)),MID($D1917,FIND(" ",$D1917)+1,1),"")&amp;IF(ISNUMBER(FIND(" ",$D1917,FIND(" ",$D1917)+1)),MID($D1917,FIND(" ",$D1917,FIND(" ",$D1917)+1)+1,1),"")),".0",$E1917), " ")</f>
        <v xml:space="preserve"> </v>
      </c>
      <c r="G1917" s="144"/>
      <c r="H1917" s="144"/>
      <c r="I1917" s="144"/>
      <c r="J1917" s="144"/>
      <c r="K1917" s="144"/>
      <c r="L1917" s="149" t="str" cm="1">
        <f t="array" ref="L1917">_xlfn.IFNA(
_xlfn.IFS(
AND($F1917=" ",$G1917=" ",$H1917=" "),"Please update all three: Surveyor Room Reference, Establishment Room Reference and Establishment Room Name",
AND(OR($I1917="General",$I1917="Open plan/ semi-open general",$I1917="Fitted",$I1917="Light practical (science)",$I1917="Light practical (other)",$I1917="Heavy practical (workshops)",$I1917="Heavy practical (clean)",$I1917="Large",$I1917="Storage"),$J1917=0,$K1917=0),"Please update Net Area or Non-net Area",
AND($B1917&lt;&gt;"OUT",$J1917=0,$I1917&lt;&gt;"Non-net",$M1917="85% Circulation"),"Net area not recorded for spaces with 85% circulation unusable type",
AND(OR($I1917="General",$I1917="Open plan/ semi-open general",$I1917="Fitted",$I1917="Light practical (science)",$I1917="Light practical (other)",$I1917="Heavy practical (workshops)",$I1917="Heavy practical (clean)",$I1917="Large",$I1917="Storage"),OR($J1917=0,ISBLANK($J1917))),"Net area not recorded in net spaces",
AND(OR($I1917="Non-net",$I1917="Outdoor space"),$J1917&gt;0),"Net Area Recorded in Non-net space",
AND($I1917="General",$J1917&gt;90),"This general space is over 90m2, please ensure that this space is entered as separate spaces if it usually used as separate spaces",
AND($I1917="Open plan/ semi-open general",$J1917&lt;27),"Open plan general space under 27m2",
AND(OR($K1917=0,ISBLANK($K1917)), $I1917="Non-net"),"Non-net area not recorded in non-net space"
),
" ")</f>
        <v xml:space="preserve"> </v>
      </c>
      <c r="M1917" s="144"/>
      <c r="N1917" s="144"/>
      <c r="O1917" s="144"/>
      <c r="P1917" s="144"/>
      <c r="Q1917" s="144"/>
      <c r="R1917" s="171"/>
      <c r="S1917" s="147">
        <f>NCA_Calculations!$P$1929</f>
        <v>0</v>
      </c>
      <c r="T1917" s="147">
        <f>NCA_Calculations!$Q$1929</f>
        <v>0</v>
      </c>
      <c r="U1917" s="144"/>
      <c r="V1917" s="144"/>
      <c r="W1917" s="149" t="str" cm="1">
        <f t="array" ref="W1917">_xlfn.IFNA(
_xlfn.IFS(
ISBLANK($U1917),"Missing space use.",
AND('Establishment details'!$C$14="Secondary",$V1917="Classbase"),"Invalid Status type",
AND(OR( $V1917="Classbase", $V1917="Teaching", $V1917="Early years",$V1917="SEND resourced"), NOT(ISBLANK($M1917))),"Space with status type and unusable type.",
AND($V1917= "Classbase",'Establishment details'!$C$22&gt;=10), "Classbase status is only valid in schools with a primary element.",
AND($I1917= "Large",$N1917 &gt; 3.5), "Large rooms with less than 3.5m height.",
AND(OR($V1917="Light practical (science)",$V1917="Light practical (science)",$V1917="Heavy practical (workshops)", $V1917="Heavy practical (clean)"), OR($O1917=0,ISBLANK($O1917))),"Missing sinks count for light and heavy practical spaces.",
AND($M1917 = "Other",ISBLANK($R1917)), "Invalid unusable type / missing note for other unusable type."
),
" ")</f>
        <v>Missing space use.</v>
      </c>
    </row>
    <row r="1918" spans="2:23" ht="15.75" x14ac:dyDescent="0.25">
      <c r="B1918" s="143"/>
      <c r="C1918" s="144"/>
      <c r="D1918" s="144"/>
      <c r="E1918" s="144"/>
      <c r="F1918" s="147" t="str" cm="1">
        <f t="array" ref="F1918">_xlfn.IFNA(CONCATENATE(_xlfn.IFS($D1918="Mezzanine",LEFT($D1918,1), $D1918="Ground Floor",LEFT($D1918,1),$D1918="Basment ",LEFT($D1918,1), $D1918="1st Floor", "0"&amp;LEFT($D1918,1), $D1918="2nd Floor", "0"&amp;LEFT($D1918,1), $D1918="3rd Floor", "0"&amp;LEFT($D1918,1), $D1918="4th Floor", "0"&amp;LEFT($D1918,1), $D1918="5th Floor", "0"&amp;LEFT($D1918,1), $D1918="6th Floor", "0"&amp;LEFT($D1918,1),$D1918="7th Floor", "0"&amp;LEFT($D1918,1),$D1918="8th Floor", "0"&amp;LEFT($D1918,1),$D1918="9th Floor", "0"&amp;LEFT($D1918,1),$D1918="10th Floor", LEFT($D1918,2),$D1918="11th Floor", LEFT($D1918,2),$D1918="12th Floor", LEFT($D1918,2),$D1918="13th Floor", LEFT($D1918,2), $D1918="Lower Ground", LEFT($D1918)&amp;IF(ISNUMBER(FIND(" ",$D1918)),MID($D1918,FIND(" ",$D1918)+1,1),"")&amp;IF(ISNUMBER(FIND(" ",$D1918,FIND(" ",$D1918)+1)),MID($D1918,FIND(" ",$D1918,FIND(" ",$D1918)+1)+1,1),""),$D1918="Upper Ground", LEFT($D1918)&amp;IF(ISNUMBER(FIND(" ",$D1918)),MID($D1918,FIND(" ",$D1918)+1,1),"")&amp;IF(ISNUMBER(FIND(" ",$D1918,FIND(" ",$D1918)+1)),MID($D1918,FIND(" ",$D1918,FIND(" ",$D1918)+1)+1,1),"")),".0",$E1918), " ")</f>
        <v xml:space="preserve"> </v>
      </c>
      <c r="G1918" s="144"/>
      <c r="H1918" s="144"/>
      <c r="I1918" s="144"/>
      <c r="J1918" s="144"/>
      <c r="K1918" s="144"/>
      <c r="L1918" s="149" t="str" cm="1">
        <f t="array" ref="L1918">_xlfn.IFNA(
_xlfn.IFS(
AND($F1918=" ",$G1918=" ",$H1918=" "),"Please update all three: Surveyor Room Reference, Establishment Room Reference and Establishment Room Name",
AND(OR($I1918="General",$I1918="Open plan/ semi-open general",$I1918="Fitted",$I1918="Light practical (science)",$I1918="Light practical (other)",$I1918="Heavy practical (workshops)",$I1918="Heavy practical (clean)",$I1918="Large",$I1918="Storage"),$J1918=0,$K1918=0),"Please update Net Area or Non-net Area",
AND($B1918&lt;&gt;"OUT",$J1918=0,$I1918&lt;&gt;"Non-net",$M1918="85% Circulation"),"Net area not recorded for spaces with 85% circulation unusable type",
AND(OR($I1918="General",$I1918="Open plan/ semi-open general",$I1918="Fitted",$I1918="Light practical (science)",$I1918="Light practical (other)",$I1918="Heavy practical (workshops)",$I1918="Heavy practical (clean)",$I1918="Large",$I1918="Storage"),OR($J1918=0,ISBLANK($J1918))),"Net area not recorded in net spaces",
AND(OR($I1918="Non-net",$I1918="Outdoor space"),$J1918&gt;0),"Net Area Recorded in Non-net space",
AND($I1918="General",$J1918&gt;90),"This general space is over 90m2, please ensure that this space is entered as separate spaces if it usually used as separate spaces",
AND($I1918="Open plan/ semi-open general",$J1918&lt;27),"Open plan general space under 27m2",
AND(OR($K1918=0,ISBLANK($K1918)), $I1918="Non-net"),"Non-net area not recorded in non-net space"
),
" ")</f>
        <v xml:space="preserve"> </v>
      </c>
      <c r="M1918" s="144"/>
      <c r="N1918" s="144"/>
      <c r="O1918" s="144"/>
      <c r="P1918" s="144"/>
      <c r="Q1918" s="144"/>
      <c r="R1918" s="171"/>
      <c r="S1918" s="147">
        <f>NCA_Calculations!$P$1930</f>
        <v>0</v>
      </c>
      <c r="T1918" s="147">
        <f>NCA_Calculations!$Q$1930</f>
        <v>0</v>
      </c>
      <c r="U1918" s="144"/>
      <c r="V1918" s="144"/>
      <c r="W1918" s="149" t="str" cm="1">
        <f t="array" ref="W1918">_xlfn.IFNA(
_xlfn.IFS(
ISBLANK($U1918),"Missing space use.",
AND('Establishment details'!$C$14="Secondary",$V1918="Classbase"),"Invalid Status type",
AND(OR( $V1918="Classbase", $V1918="Teaching", $V1918="Early years",$V1918="SEND resourced"), NOT(ISBLANK($M1918))),"Space with status type and unusable type.",
AND($V1918= "Classbase",'Establishment details'!$C$22&gt;=10), "Classbase status is only valid in schools with a primary element.",
AND($I1918= "Large",$N1918 &gt; 3.5), "Large rooms with less than 3.5m height.",
AND(OR($V1918="Light practical (science)",$V1918="Light practical (science)",$V1918="Heavy practical (workshops)", $V1918="Heavy practical (clean)"), OR($O1918=0,ISBLANK($O1918))),"Missing sinks count for light and heavy practical spaces.",
AND($M1918 = "Other",ISBLANK($R1918)), "Invalid unusable type / missing note for other unusable type."
),
" ")</f>
        <v>Missing space use.</v>
      </c>
    </row>
    <row r="1919" spans="2:23" ht="15.75" x14ac:dyDescent="0.25">
      <c r="B1919" s="143"/>
      <c r="C1919" s="144"/>
      <c r="D1919" s="144"/>
      <c r="E1919" s="144"/>
      <c r="F1919" s="147" t="str" cm="1">
        <f t="array" ref="F1919">_xlfn.IFNA(CONCATENATE(_xlfn.IFS($D1919="Mezzanine",LEFT($D1919,1), $D1919="Ground Floor",LEFT($D1919,1),$D1919="Basment ",LEFT($D1919,1), $D1919="1st Floor", "0"&amp;LEFT($D1919,1), $D1919="2nd Floor", "0"&amp;LEFT($D1919,1), $D1919="3rd Floor", "0"&amp;LEFT($D1919,1), $D1919="4th Floor", "0"&amp;LEFT($D1919,1), $D1919="5th Floor", "0"&amp;LEFT($D1919,1), $D1919="6th Floor", "0"&amp;LEFT($D1919,1),$D1919="7th Floor", "0"&amp;LEFT($D1919,1),$D1919="8th Floor", "0"&amp;LEFT($D1919,1),$D1919="9th Floor", "0"&amp;LEFT($D1919,1),$D1919="10th Floor", LEFT($D1919,2),$D1919="11th Floor", LEFT($D1919,2),$D1919="12th Floor", LEFT($D1919,2),$D1919="13th Floor", LEFT($D1919,2), $D1919="Lower Ground", LEFT($D1919)&amp;IF(ISNUMBER(FIND(" ",$D1919)),MID($D1919,FIND(" ",$D1919)+1,1),"")&amp;IF(ISNUMBER(FIND(" ",$D1919,FIND(" ",$D1919)+1)),MID($D1919,FIND(" ",$D1919,FIND(" ",$D1919)+1)+1,1),""),$D1919="Upper Ground", LEFT($D1919)&amp;IF(ISNUMBER(FIND(" ",$D1919)),MID($D1919,FIND(" ",$D1919)+1,1),"")&amp;IF(ISNUMBER(FIND(" ",$D1919,FIND(" ",$D1919)+1)),MID($D1919,FIND(" ",$D1919,FIND(" ",$D1919)+1)+1,1),"")),".0",$E1919), " ")</f>
        <v xml:space="preserve"> </v>
      </c>
      <c r="G1919" s="144"/>
      <c r="H1919" s="144"/>
      <c r="I1919" s="144"/>
      <c r="J1919" s="144"/>
      <c r="K1919" s="144"/>
      <c r="L1919" s="149" t="str" cm="1">
        <f t="array" ref="L1919">_xlfn.IFNA(
_xlfn.IFS(
AND($F1919=" ",$G1919=" ",$H1919=" "),"Please update all three: Surveyor Room Reference, Establishment Room Reference and Establishment Room Name",
AND(OR($I1919="General",$I1919="Open plan/ semi-open general",$I1919="Fitted",$I1919="Light practical (science)",$I1919="Light practical (other)",$I1919="Heavy practical (workshops)",$I1919="Heavy practical (clean)",$I1919="Large",$I1919="Storage"),$J1919=0,$K1919=0),"Please update Net Area or Non-net Area",
AND($B1919&lt;&gt;"OUT",$J1919=0,$I1919&lt;&gt;"Non-net",$M1919="85% Circulation"),"Net area not recorded for spaces with 85% circulation unusable type",
AND(OR($I1919="General",$I1919="Open plan/ semi-open general",$I1919="Fitted",$I1919="Light practical (science)",$I1919="Light practical (other)",$I1919="Heavy practical (workshops)",$I1919="Heavy practical (clean)",$I1919="Large",$I1919="Storage"),OR($J1919=0,ISBLANK($J1919))),"Net area not recorded in net spaces",
AND(OR($I1919="Non-net",$I1919="Outdoor space"),$J1919&gt;0),"Net Area Recorded in Non-net space",
AND($I1919="General",$J1919&gt;90),"This general space is over 90m2, please ensure that this space is entered as separate spaces if it usually used as separate spaces",
AND($I1919="Open plan/ semi-open general",$J1919&lt;27),"Open plan general space under 27m2",
AND(OR($K1919=0,ISBLANK($K1919)), $I1919="Non-net"),"Non-net area not recorded in non-net space"
),
" ")</f>
        <v xml:space="preserve"> </v>
      </c>
      <c r="M1919" s="144"/>
      <c r="N1919" s="144"/>
      <c r="O1919" s="144"/>
      <c r="P1919" s="144"/>
      <c r="Q1919" s="144"/>
      <c r="R1919" s="171"/>
      <c r="S1919" s="147">
        <f>NCA_Calculations!$P$1931</f>
        <v>0</v>
      </c>
      <c r="T1919" s="147">
        <f>NCA_Calculations!$Q$1931</f>
        <v>0</v>
      </c>
      <c r="U1919" s="144"/>
      <c r="V1919" s="144"/>
      <c r="W1919" s="149" t="str" cm="1">
        <f t="array" ref="W1919">_xlfn.IFNA(
_xlfn.IFS(
ISBLANK($U1919),"Missing space use.",
AND('Establishment details'!$C$14="Secondary",$V1919="Classbase"),"Invalid Status type",
AND(OR( $V1919="Classbase", $V1919="Teaching", $V1919="Early years",$V1919="SEND resourced"), NOT(ISBLANK($M1919))),"Space with status type and unusable type.",
AND($V1919= "Classbase",'Establishment details'!$C$22&gt;=10), "Classbase status is only valid in schools with a primary element.",
AND($I1919= "Large",$N1919 &gt; 3.5), "Large rooms with less than 3.5m height.",
AND(OR($V1919="Light practical (science)",$V1919="Light practical (science)",$V1919="Heavy practical (workshops)", $V1919="Heavy practical (clean)"), OR($O1919=0,ISBLANK($O1919))),"Missing sinks count for light and heavy practical spaces.",
AND($M1919 = "Other",ISBLANK($R1919)), "Invalid unusable type / missing note for other unusable type."
),
" ")</f>
        <v>Missing space use.</v>
      </c>
    </row>
    <row r="1920" spans="2:23" ht="15.75" x14ac:dyDescent="0.25">
      <c r="B1920" s="143"/>
      <c r="C1920" s="144"/>
      <c r="D1920" s="144"/>
      <c r="E1920" s="144"/>
      <c r="F1920" s="147" t="str" cm="1">
        <f t="array" ref="F1920">_xlfn.IFNA(CONCATENATE(_xlfn.IFS($D1920="Mezzanine",LEFT($D1920,1), $D1920="Ground Floor",LEFT($D1920,1),$D1920="Basment ",LEFT($D1920,1), $D1920="1st Floor", "0"&amp;LEFT($D1920,1), $D1920="2nd Floor", "0"&amp;LEFT($D1920,1), $D1920="3rd Floor", "0"&amp;LEFT($D1920,1), $D1920="4th Floor", "0"&amp;LEFT($D1920,1), $D1920="5th Floor", "0"&amp;LEFT($D1920,1), $D1920="6th Floor", "0"&amp;LEFT($D1920,1),$D1920="7th Floor", "0"&amp;LEFT($D1920,1),$D1920="8th Floor", "0"&amp;LEFT($D1920,1),$D1920="9th Floor", "0"&amp;LEFT($D1920,1),$D1920="10th Floor", LEFT($D1920,2),$D1920="11th Floor", LEFT($D1920,2),$D1920="12th Floor", LEFT($D1920,2),$D1920="13th Floor", LEFT($D1920,2), $D1920="Lower Ground", LEFT($D1920)&amp;IF(ISNUMBER(FIND(" ",$D1920)),MID($D1920,FIND(" ",$D1920)+1,1),"")&amp;IF(ISNUMBER(FIND(" ",$D1920,FIND(" ",$D1920)+1)),MID($D1920,FIND(" ",$D1920,FIND(" ",$D1920)+1)+1,1),""),$D1920="Upper Ground", LEFT($D1920)&amp;IF(ISNUMBER(FIND(" ",$D1920)),MID($D1920,FIND(" ",$D1920)+1,1),"")&amp;IF(ISNUMBER(FIND(" ",$D1920,FIND(" ",$D1920)+1)),MID($D1920,FIND(" ",$D1920,FIND(" ",$D1920)+1)+1,1),"")),".0",$E1920), " ")</f>
        <v xml:space="preserve"> </v>
      </c>
      <c r="G1920" s="144"/>
      <c r="H1920" s="144"/>
      <c r="I1920" s="144"/>
      <c r="J1920" s="144"/>
      <c r="K1920" s="144"/>
      <c r="L1920" s="149" t="str" cm="1">
        <f t="array" ref="L1920">_xlfn.IFNA(
_xlfn.IFS(
AND($F1920=" ",$G1920=" ",$H1920=" "),"Please update all three: Surveyor Room Reference, Establishment Room Reference and Establishment Room Name",
AND(OR($I1920="General",$I1920="Open plan/ semi-open general",$I1920="Fitted",$I1920="Light practical (science)",$I1920="Light practical (other)",$I1920="Heavy practical (workshops)",$I1920="Heavy practical (clean)",$I1920="Large",$I1920="Storage"),$J1920=0,$K1920=0),"Please update Net Area or Non-net Area",
AND($B1920&lt;&gt;"OUT",$J1920=0,$I1920&lt;&gt;"Non-net",$M1920="85% Circulation"),"Net area not recorded for spaces with 85% circulation unusable type",
AND(OR($I1920="General",$I1920="Open plan/ semi-open general",$I1920="Fitted",$I1920="Light practical (science)",$I1920="Light practical (other)",$I1920="Heavy practical (workshops)",$I1920="Heavy practical (clean)",$I1920="Large",$I1920="Storage"),OR($J1920=0,ISBLANK($J1920))),"Net area not recorded in net spaces",
AND(OR($I1920="Non-net",$I1920="Outdoor space"),$J1920&gt;0),"Net Area Recorded in Non-net space",
AND($I1920="General",$J1920&gt;90),"This general space is over 90m2, please ensure that this space is entered as separate spaces if it usually used as separate spaces",
AND($I1920="Open plan/ semi-open general",$J1920&lt;27),"Open plan general space under 27m2",
AND(OR($K1920=0,ISBLANK($K1920)), $I1920="Non-net"),"Non-net area not recorded in non-net space"
),
" ")</f>
        <v xml:space="preserve"> </v>
      </c>
      <c r="M1920" s="144"/>
      <c r="N1920" s="144"/>
      <c r="O1920" s="144"/>
      <c r="P1920" s="144"/>
      <c r="Q1920" s="144"/>
      <c r="R1920" s="171"/>
      <c r="S1920" s="147">
        <f>NCA_Calculations!$P$1932</f>
        <v>0</v>
      </c>
      <c r="T1920" s="147">
        <f>NCA_Calculations!$Q$1932</f>
        <v>0</v>
      </c>
      <c r="U1920" s="144"/>
      <c r="V1920" s="144"/>
      <c r="W1920" s="149" t="str" cm="1">
        <f t="array" ref="W1920">_xlfn.IFNA(
_xlfn.IFS(
ISBLANK($U1920),"Missing space use.",
AND('Establishment details'!$C$14="Secondary",$V1920="Classbase"),"Invalid Status type",
AND(OR( $V1920="Classbase", $V1920="Teaching", $V1920="Early years",$V1920="SEND resourced"), NOT(ISBLANK($M1920))),"Space with status type and unusable type.",
AND($V1920= "Classbase",'Establishment details'!$C$22&gt;=10), "Classbase status is only valid in schools with a primary element.",
AND($I1920= "Large",$N1920 &gt; 3.5), "Large rooms with less than 3.5m height.",
AND(OR($V1920="Light practical (science)",$V1920="Light practical (science)",$V1920="Heavy practical (workshops)", $V1920="Heavy practical (clean)"), OR($O1920=0,ISBLANK($O1920))),"Missing sinks count for light and heavy practical spaces.",
AND($M1920 = "Other",ISBLANK($R1920)), "Invalid unusable type / missing note for other unusable type."
),
" ")</f>
        <v>Missing space use.</v>
      </c>
    </row>
    <row r="1921" spans="2:23" ht="15.75" x14ac:dyDescent="0.25">
      <c r="B1921" s="143"/>
      <c r="C1921" s="144"/>
      <c r="D1921" s="144"/>
      <c r="E1921" s="144"/>
      <c r="F1921" s="147" t="str" cm="1">
        <f t="array" ref="F1921">_xlfn.IFNA(CONCATENATE(_xlfn.IFS($D1921="Mezzanine",LEFT($D1921,1), $D1921="Ground Floor",LEFT($D1921,1),$D1921="Basment ",LEFT($D1921,1), $D1921="1st Floor", "0"&amp;LEFT($D1921,1), $D1921="2nd Floor", "0"&amp;LEFT($D1921,1), $D1921="3rd Floor", "0"&amp;LEFT($D1921,1), $D1921="4th Floor", "0"&amp;LEFT($D1921,1), $D1921="5th Floor", "0"&amp;LEFT($D1921,1), $D1921="6th Floor", "0"&amp;LEFT($D1921,1),$D1921="7th Floor", "0"&amp;LEFT($D1921,1),$D1921="8th Floor", "0"&amp;LEFT($D1921,1),$D1921="9th Floor", "0"&amp;LEFT($D1921,1),$D1921="10th Floor", LEFT($D1921,2),$D1921="11th Floor", LEFT($D1921,2),$D1921="12th Floor", LEFT($D1921,2),$D1921="13th Floor", LEFT($D1921,2), $D1921="Lower Ground", LEFT($D1921)&amp;IF(ISNUMBER(FIND(" ",$D1921)),MID($D1921,FIND(" ",$D1921)+1,1),"")&amp;IF(ISNUMBER(FIND(" ",$D1921,FIND(" ",$D1921)+1)),MID($D1921,FIND(" ",$D1921,FIND(" ",$D1921)+1)+1,1),""),$D1921="Upper Ground", LEFT($D1921)&amp;IF(ISNUMBER(FIND(" ",$D1921)),MID($D1921,FIND(" ",$D1921)+1,1),"")&amp;IF(ISNUMBER(FIND(" ",$D1921,FIND(" ",$D1921)+1)),MID($D1921,FIND(" ",$D1921,FIND(" ",$D1921)+1)+1,1),"")),".0",$E1921), " ")</f>
        <v xml:space="preserve"> </v>
      </c>
      <c r="G1921" s="144"/>
      <c r="H1921" s="144"/>
      <c r="I1921" s="144"/>
      <c r="J1921" s="144"/>
      <c r="K1921" s="144"/>
      <c r="L1921" s="149" t="str" cm="1">
        <f t="array" ref="L1921">_xlfn.IFNA(
_xlfn.IFS(
AND($F1921=" ",$G1921=" ",$H1921=" "),"Please update all three: Surveyor Room Reference, Establishment Room Reference and Establishment Room Name",
AND(OR($I1921="General",$I1921="Open plan/ semi-open general",$I1921="Fitted",$I1921="Light practical (science)",$I1921="Light practical (other)",$I1921="Heavy practical (workshops)",$I1921="Heavy practical (clean)",$I1921="Large",$I1921="Storage"),$J1921=0,$K1921=0),"Please update Net Area or Non-net Area",
AND($B1921&lt;&gt;"OUT",$J1921=0,$I1921&lt;&gt;"Non-net",$M1921="85% Circulation"),"Net area not recorded for spaces with 85% circulation unusable type",
AND(OR($I1921="General",$I1921="Open plan/ semi-open general",$I1921="Fitted",$I1921="Light practical (science)",$I1921="Light practical (other)",$I1921="Heavy practical (workshops)",$I1921="Heavy practical (clean)",$I1921="Large",$I1921="Storage"),OR($J1921=0,ISBLANK($J1921))),"Net area not recorded in net spaces",
AND(OR($I1921="Non-net",$I1921="Outdoor space"),$J1921&gt;0),"Net Area Recorded in Non-net space",
AND($I1921="General",$J1921&gt;90),"This general space is over 90m2, please ensure that this space is entered as separate spaces if it usually used as separate spaces",
AND($I1921="Open plan/ semi-open general",$J1921&lt;27),"Open plan general space under 27m2",
AND(OR($K1921=0,ISBLANK($K1921)), $I1921="Non-net"),"Non-net area not recorded in non-net space"
),
" ")</f>
        <v xml:space="preserve"> </v>
      </c>
      <c r="M1921" s="144"/>
      <c r="N1921" s="144"/>
      <c r="O1921" s="144"/>
      <c r="P1921" s="144"/>
      <c r="Q1921" s="144"/>
      <c r="R1921" s="171"/>
      <c r="S1921" s="147">
        <f>NCA_Calculations!$P$1933</f>
        <v>0</v>
      </c>
      <c r="T1921" s="147">
        <f>NCA_Calculations!$Q$1933</f>
        <v>0</v>
      </c>
      <c r="U1921" s="144"/>
      <c r="V1921" s="144"/>
      <c r="W1921" s="149" t="str" cm="1">
        <f t="array" ref="W1921">_xlfn.IFNA(
_xlfn.IFS(
ISBLANK($U1921),"Missing space use.",
AND('Establishment details'!$C$14="Secondary",$V1921="Classbase"),"Invalid Status type",
AND(OR( $V1921="Classbase", $V1921="Teaching", $V1921="Early years",$V1921="SEND resourced"), NOT(ISBLANK($M1921))),"Space with status type and unusable type.",
AND($V1921= "Classbase",'Establishment details'!$C$22&gt;=10), "Classbase status is only valid in schools with a primary element.",
AND($I1921= "Large",$N1921 &gt; 3.5), "Large rooms with less than 3.5m height.",
AND(OR($V1921="Light practical (science)",$V1921="Light practical (science)",$V1921="Heavy practical (workshops)", $V1921="Heavy practical (clean)"), OR($O1921=0,ISBLANK($O1921))),"Missing sinks count for light and heavy practical spaces.",
AND($M1921 = "Other",ISBLANK($R1921)), "Invalid unusable type / missing note for other unusable type."
),
" ")</f>
        <v>Missing space use.</v>
      </c>
    </row>
    <row r="1922" spans="2:23" ht="15.75" x14ac:dyDescent="0.25">
      <c r="B1922" s="143"/>
      <c r="C1922" s="144"/>
      <c r="D1922" s="144"/>
      <c r="E1922" s="144"/>
      <c r="F1922" s="147" t="str" cm="1">
        <f t="array" ref="F1922">_xlfn.IFNA(CONCATENATE(_xlfn.IFS($D1922="Mezzanine",LEFT($D1922,1), $D1922="Ground Floor",LEFT($D1922,1),$D1922="Basment ",LEFT($D1922,1), $D1922="1st Floor", "0"&amp;LEFT($D1922,1), $D1922="2nd Floor", "0"&amp;LEFT($D1922,1), $D1922="3rd Floor", "0"&amp;LEFT($D1922,1), $D1922="4th Floor", "0"&amp;LEFT($D1922,1), $D1922="5th Floor", "0"&amp;LEFT($D1922,1), $D1922="6th Floor", "0"&amp;LEFT($D1922,1),$D1922="7th Floor", "0"&amp;LEFT($D1922,1),$D1922="8th Floor", "0"&amp;LEFT($D1922,1),$D1922="9th Floor", "0"&amp;LEFT($D1922,1),$D1922="10th Floor", LEFT($D1922,2),$D1922="11th Floor", LEFT($D1922,2),$D1922="12th Floor", LEFT($D1922,2),$D1922="13th Floor", LEFT($D1922,2), $D1922="Lower Ground", LEFT($D1922)&amp;IF(ISNUMBER(FIND(" ",$D1922)),MID($D1922,FIND(" ",$D1922)+1,1),"")&amp;IF(ISNUMBER(FIND(" ",$D1922,FIND(" ",$D1922)+1)),MID($D1922,FIND(" ",$D1922,FIND(" ",$D1922)+1)+1,1),""),$D1922="Upper Ground", LEFT($D1922)&amp;IF(ISNUMBER(FIND(" ",$D1922)),MID($D1922,FIND(" ",$D1922)+1,1),"")&amp;IF(ISNUMBER(FIND(" ",$D1922,FIND(" ",$D1922)+1)),MID($D1922,FIND(" ",$D1922,FIND(" ",$D1922)+1)+1,1),"")),".0",$E1922), " ")</f>
        <v xml:space="preserve"> </v>
      </c>
      <c r="G1922" s="144"/>
      <c r="H1922" s="144"/>
      <c r="I1922" s="144"/>
      <c r="J1922" s="144"/>
      <c r="K1922" s="144"/>
      <c r="L1922" s="149" t="str" cm="1">
        <f t="array" ref="L1922">_xlfn.IFNA(
_xlfn.IFS(
AND($F1922=" ",$G1922=" ",$H1922=" "),"Please update all three: Surveyor Room Reference, Establishment Room Reference and Establishment Room Name",
AND(OR($I1922="General",$I1922="Open plan/ semi-open general",$I1922="Fitted",$I1922="Light practical (science)",$I1922="Light practical (other)",$I1922="Heavy practical (workshops)",$I1922="Heavy practical (clean)",$I1922="Large",$I1922="Storage"),$J1922=0,$K1922=0),"Please update Net Area or Non-net Area",
AND($B1922&lt;&gt;"OUT",$J1922=0,$I1922&lt;&gt;"Non-net",$M1922="85% Circulation"),"Net area not recorded for spaces with 85% circulation unusable type",
AND(OR($I1922="General",$I1922="Open plan/ semi-open general",$I1922="Fitted",$I1922="Light practical (science)",$I1922="Light practical (other)",$I1922="Heavy practical (workshops)",$I1922="Heavy practical (clean)",$I1922="Large",$I1922="Storage"),OR($J1922=0,ISBLANK($J1922))),"Net area not recorded in net spaces",
AND(OR($I1922="Non-net",$I1922="Outdoor space"),$J1922&gt;0),"Net Area Recorded in Non-net space",
AND($I1922="General",$J1922&gt;90),"This general space is over 90m2, please ensure that this space is entered as separate spaces if it usually used as separate spaces",
AND($I1922="Open plan/ semi-open general",$J1922&lt;27),"Open plan general space under 27m2",
AND(OR($K1922=0,ISBLANK($K1922)), $I1922="Non-net"),"Non-net area not recorded in non-net space"
),
" ")</f>
        <v xml:space="preserve"> </v>
      </c>
      <c r="M1922" s="144"/>
      <c r="N1922" s="144"/>
      <c r="O1922" s="144"/>
      <c r="P1922" s="144"/>
      <c r="Q1922" s="144"/>
      <c r="R1922" s="171"/>
      <c r="S1922" s="147">
        <f>NCA_Calculations!$P$1934</f>
        <v>0</v>
      </c>
      <c r="T1922" s="147">
        <f>NCA_Calculations!$Q$1934</f>
        <v>0</v>
      </c>
      <c r="U1922" s="144"/>
      <c r="V1922" s="144"/>
      <c r="W1922" s="149" t="str" cm="1">
        <f t="array" ref="W1922">_xlfn.IFNA(
_xlfn.IFS(
ISBLANK($U1922),"Missing space use.",
AND('Establishment details'!$C$14="Secondary",$V1922="Classbase"),"Invalid Status type",
AND(OR( $V1922="Classbase", $V1922="Teaching", $V1922="Early years",$V1922="SEND resourced"), NOT(ISBLANK($M1922))),"Space with status type and unusable type.",
AND($V1922= "Classbase",'Establishment details'!$C$22&gt;=10), "Classbase status is only valid in schools with a primary element.",
AND($I1922= "Large",$N1922 &gt; 3.5), "Large rooms with less than 3.5m height.",
AND(OR($V1922="Light practical (science)",$V1922="Light practical (science)",$V1922="Heavy practical (workshops)", $V1922="Heavy practical (clean)"), OR($O1922=0,ISBLANK($O1922))),"Missing sinks count for light and heavy practical spaces.",
AND($M1922 = "Other",ISBLANK($R1922)), "Invalid unusable type / missing note for other unusable type."
),
" ")</f>
        <v>Missing space use.</v>
      </c>
    </row>
    <row r="1923" spans="2:23" ht="15.75" x14ac:dyDescent="0.25">
      <c r="B1923" s="143"/>
      <c r="C1923" s="144"/>
      <c r="D1923" s="144"/>
      <c r="E1923" s="144"/>
      <c r="F1923" s="147" t="str" cm="1">
        <f t="array" ref="F1923">_xlfn.IFNA(CONCATENATE(_xlfn.IFS($D1923="Mezzanine",LEFT($D1923,1), $D1923="Ground Floor",LEFT($D1923,1),$D1923="Basment ",LEFT($D1923,1), $D1923="1st Floor", "0"&amp;LEFT($D1923,1), $D1923="2nd Floor", "0"&amp;LEFT($D1923,1), $D1923="3rd Floor", "0"&amp;LEFT($D1923,1), $D1923="4th Floor", "0"&amp;LEFT($D1923,1), $D1923="5th Floor", "0"&amp;LEFT($D1923,1), $D1923="6th Floor", "0"&amp;LEFT($D1923,1),$D1923="7th Floor", "0"&amp;LEFT($D1923,1),$D1923="8th Floor", "0"&amp;LEFT($D1923,1),$D1923="9th Floor", "0"&amp;LEFT($D1923,1),$D1923="10th Floor", LEFT($D1923,2),$D1923="11th Floor", LEFT($D1923,2),$D1923="12th Floor", LEFT($D1923,2),$D1923="13th Floor", LEFT($D1923,2), $D1923="Lower Ground", LEFT($D1923)&amp;IF(ISNUMBER(FIND(" ",$D1923)),MID($D1923,FIND(" ",$D1923)+1,1),"")&amp;IF(ISNUMBER(FIND(" ",$D1923,FIND(" ",$D1923)+1)),MID($D1923,FIND(" ",$D1923,FIND(" ",$D1923)+1)+1,1),""),$D1923="Upper Ground", LEFT($D1923)&amp;IF(ISNUMBER(FIND(" ",$D1923)),MID($D1923,FIND(" ",$D1923)+1,1),"")&amp;IF(ISNUMBER(FIND(" ",$D1923,FIND(" ",$D1923)+1)),MID($D1923,FIND(" ",$D1923,FIND(" ",$D1923)+1)+1,1),"")),".0",$E1923), " ")</f>
        <v xml:space="preserve"> </v>
      </c>
      <c r="G1923" s="144"/>
      <c r="H1923" s="144"/>
      <c r="I1923" s="144"/>
      <c r="J1923" s="144"/>
      <c r="K1923" s="144"/>
      <c r="L1923" s="149" t="str" cm="1">
        <f t="array" ref="L1923">_xlfn.IFNA(
_xlfn.IFS(
AND($F1923=" ",$G1923=" ",$H1923=" "),"Please update all three: Surveyor Room Reference, Establishment Room Reference and Establishment Room Name",
AND(OR($I1923="General",$I1923="Open plan/ semi-open general",$I1923="Fitted",$I1923="Light practical (science)",$I1923="Light practical (other)",$I1923="Heavy practical (workshops)",$I1923="Heavy practical (clean)",$I1923="Large",$I1923="Storage"),$J1923=0,$K1923=0),"Please update Net Area or Non-net Area",
AND($B1923&lt;&gt;"OUT",$J1923=0,$I1923&lt;&gt;"Non-net",$M1923="85% Circulation"),"Net area not recorded for spaces with 85% circulation unusable type",
AND(OR($I1923="General",$I1923="Open plan/ semi-open general",$I1923="Fitted",$I1923="Light practical (science)",$I1923="Light practical (other)",$I1923="Heavy practical (workshops)",$I1923="Heavy practical (clean)",$I1923="Large",$I1923="Storage"),OR($J1923=0,ISBLANK($J1923))),"Net area not recorded in net spaces",
AND(OR($I1923="Non-net",$I1923="Outdoor space"),$J1923&gt;0),"Net Area Recorded in Non-net space",
AND($I1923="General",$J1923&gt;90),"This general space is over 90m2, please ensure that this space is entered as separate spaces if it usually used as separate spaces",
AND($I1923="Open plan/ semi-open general",$J1923&lt;27),"Open plan general space under 27m2",
AND(OR($K1923=0,ISBLANK($K1923)), $I1923="Non-net"),"Non-net area not recorded in non-net space"
),
" ")</f>
        <v xml:space="preserve"> </v>
      </c>
      <c r="M1923" s="144"/>
      <c r="N1923" s="144"/>
      <c r="O1923" s="144"/>
      <c r="P1923" s="144"/>
      <c r="Q1923" s="144"/>
      <c r="R1923" s="171"/>
      <c r="S1923" s="147">
        <f>NCA_Calculations!$P$1935</f>
        <v>0</v>
      </c>
      <c r="T1923" s="147">
        <f>NCA_Calculations!$Q$1935</f>
        <v>0</v>
      </c>
      <c r="U1923" s="144"/>
      <c r="V1923" s="144"/>
      <c r="W1923" s="149" t="str" cm="1">
        <f t="array" ref="W1923">_xlfn.IFNA(
_xlfn.IFS(
ISBLANK($U1923),"Missing space use.",
AND('Establishment details'!$C$14="Secondary",$V1923="Classbase"),"Invalid Status type",
AND(OR( $V1923="Classbase", $V1923="Teaching", $V1923="Early years",$V1923="SEND resourced"), NOT(ISBLANK($M1923))),"Space with status type and unusable type.",
AND($V1923= "Classbase",'Establishment details'!$C$22&gt;=10), "Classbase status is only valid in schools with a primary element.",
AND($I1923= "Large",$N1923 &gt; 3.5), "Large rooms with less than 3.5m height.",
AND(OR($V1923="Light practical (science)",$V1923="Light practical (science)",$V1923="Heavy practical (workshops)", $V1923="Heavy practical (clean)"), OR($O1923=0,ISBLANK($O1923))),"Missing sinks count for light and heavy practical spaces.",
AND($M1923 = "Other",ISBLANK($R1923)), "Invalid unusable type / missing note for other unusable type."
),
" ")</f>
        <v>Missing space use.</v>
      </c>
    </row>
    <row r="1924" spans="2:23" ht="15.75" x14ac:dyDescent="0.25">
      <c r="B1924" s="143"/>
      <c r="C1924" s="144"/>
      <c r="D1924" s="144"/>
      <c r="E1924" s="144"/>
      <c r="F1924" s="147" t="str" cm="1">
        <f t="array" ref="F1924">_xlfn.IFNA(CONCATENATE(_xlfn.IFS($D1924="Mezzanine",LEFT($D1924,1), $D1924="Ground Floor",LEFT($D1924,1),$D1924="Basment ",LEFT($D1924,1), $D1924="1st Floor", "0"&amp;LEFT($D1924,1), $D1924="2nd Floor", "0"&amp;LEFT($D1924,1), $D1924="3rd Floor", "0"&amp;LEFT($D1924,1), $D1924="4th Floor", "0"&amp;LEFT($D1924,1), $D1924="5th Floor", "0"&amp;LEFT($D1924,1), $D1924="6th Floor", "0"&amp;LEFT($D1924,1),$D1924="7th Floor", "0"&amp;LEFT($D1924,1),$D1924="8th Floor", "0"&amp;LEFT($D1924,1),$D1924="9th Floor", "0"&amp;LEFT($D1924,1),$D1924="10th Floor", LEFT($D1924,2),$D1924="11th Floor", LEFT($D1924,2),$D1924="12th Floor", LEFT($D1924,2),$D1924="13th Floor", LEFT($D1924,2), $D1924="Lower Ground", LEFT($D1924)&amp;IF(ISNUMBER(FIND(" ",$D1924)),MID($D1924,FIND(" ",$D1924)+1,1),"")&amp;IF(ISNUMBER(FIND(" ",$D1924,FIND(" ",$D1924)+1)),MID($D1924,FIND(" ",$D1924,FIND(" ",$D1924)+1)+1,1),""),$D1924="Upper Ground", LEFT($D1924)&amp;IF(ISNUMBER(FIND(" ",$D1924)),MID($D1924,FIND(" ",$D1924)+1,1),"")&amp;IF(ISNUMBER(FIND(" ",$D1924,FIND(" ",$D1924)+1)),MID($D1924,FIND(" ",$D1924,FIND(" ",$D1924)+1)+1,1),"")),".0",$E1924), " ")</f>
        <v xml:space="preserve"> </v>
      </c>
      <c r="G1924" s="144"/>
      <c r="H1924" s="144"/>
      <c r="I1924" s="144"/>
      <c r="J1924" s="144"/>
      <c r="K1924" s="144"/>
      <c r="L1924" s="149" t="str" cm="1">
        <f t="array" ref="L1924">_xlfn.IFNA(
_xlfn.IFS(
AND($F1924=" ",$G1924=" ",$H1924=" "),"Please update all three: Surveyor Room Reference, Establishment Room Reference and Establishment Room Name",
AND(OR($I1924="General",$I1924="Open plan/ semi-open general",$I1924="Fitted",$I1924="Light practical (science)",$I1924="Light practical (other)",$I1924="Heavy practical (workshops)",$I1924="Heavy practical (clean)",$I1924="Large",$I1924="Storage"),$J1924=0,$K1924=0),"Please update Net Area or Non-net Area",
AND($B1924&lt;&gt;"OUT",$J1924=0,$I1924&lt;&gt;"Non-net",$M1924="85% Circulation"),"Net area not recorded for spaces with 85% circulation unusable type",
AND(OR($I1924="General",$I1924="Open plan/ semi-open general",$I1924="Fitted",$I1924="Light practical (science)",$I1924="Light practical (other)",$I1924="Heavy practical (workshops)",$I1924="Heavy practical (clean)",$I1924="Large",$I1924="Storage"),OR($J1924=0,ISBLANK($J1924))),"Net area not recorded in net spaces",
AND(OR($I1924="Non-net",$I1924="Outdoor space"),$J1924&gt;0),"Net Area Recorded in Non-net space",
AND($I1924="General",$J1924&gt;90),"This general space is over 90m2, please ensure that this space is entered as separate spaces if it usually used as separate spaces",
AND($I1924="Open plan/ semi-open general",$J1924&lt;27),"Open plan general space under 27m2",
AND(OR($K1924=0,ISBLANK($K1924)), $I1924="Non-net"),"Non-net area not recorded in non-net space"
),
" ")</f>
        <v xml:space="preserve"> </v>
      </c>
      <c r="M1924" s="144"/>
      <c r="N1924" s="144"/>
      <c r="O1924" s="144"/>
      <c r="P1924" s="144"/>
      <c r="Q1924" s="144"/>
      <c r="R1924" s="171"/>
      <c r="S1924" s="147">
        <f>NCA_Calculations!$P$1936</f>
        <v>0</v>
      </c>
      <c r="T1924" s="147">
        <f>NCA_Calculations!$Q$1936</f>
        <v>0</v>
      </c>
      <c r="U1924" s="144"/>
      <c r="V1924" s="144"/>
      <c r="W1924" s="149" t="str" cm="1">
        <f t="array" ref="W1924">_xlfn.IFNA(
_xlfn.IFS(
ISBLANK($U1924),"Missing space use.",
AND('Establishment details'!$C$14="Secondary",$V1924="Classbase"),"Invalid Status type",
AND(OR( $V1924="Classbase", $V1924="Teaching", $V1924="Early years",$V1924="SEND resourced"), NOT(ISBLANK($M1924))),"Space with status type and unusable type.",
AND($V1924= "Classbase",'Establishment details'!$C$22&gt;=10), "Classbase status is only valid in schools with a primary element.",
AND($I1924= "Large",$N1924 &gt; 3.5), "Large rooms with less than 3.5m height.",
AND(OR($V1924="Light practical (science)",$V1924="Light practical (science)",$V1924="Heavy practical (workshops)", $V1924="Heavy practical (clean)"), OR($O1924=0,ISBLANK($O1924))),"Missing sinks count for light and heavy practical spaces.",
AND($M1924 = "Other",ISBLANK($R1924)), "Invalid unusable type / missing note for other unusable type."
),
" ")</f>
        <v>Missing space use.</v>
      </c>
    </row>
    <row r="1925" spans="2:23" ht="15.75" x14ac:dyDescent="0.25">
      <c r="B1925" s="143"/>
      <c r="C1925" s="144"/>
      <c r="D1925" s="144"/>
      <c r="E1925" s="144"/>
      <c r="F1925" s="147" t="str" cm="1">
        <f t="array" ref="F1925">_xlfn.IFNA(CONCATENATE(_xlfn.IFS($D1925="Mezzanine",LEFT($D1925,1), $D1925="Ground Floor",LEFT($D1925,1),$D1925="Basment ",LEFT($D1925,1), $D1925="1st Floor", "0"&amp;LEFT($D1925,1), $D1925="2nd Floor", "0"&amp;LEFT($D1925,1), $D1925="3rd Floor", "0"&amp;LEFT($D1925,1), $D1925="4th Floor", "0"&amp;LEFT($D1925,1), $D1925="5th Floor", "0"&amp;LEFT($D1925,1), $D1925="6th Floor", "0"&amp;LEFT($D1925,1),$D1925="7th Floor", "0"&amp;LEFT($D1925,1),$D1925="8th Floor", "0"&amp;LEFT($D1925,1),$D1925="9th Floor", "0"&amp;LEFT($D1925,1),$D1925="10th Floor", LEFT($D1925,2),$D1925="11th Floor", LEFT($D1925,2),$D1925="12th Floor", LEFT($D1925,2),$D1925="13th Floor", LEFT($D1925,2), $D1925="Lower Ground", LEFT($D1925)&amp;IF(ISNUMBER(FIND(" ",$D1925)),MID($D1925,FIND(" ",$D1925)+1,1),"")&amp;IF(ISNUMBER(FIND(" ",$D1925,FIND(" ",$D1925)+1)),MID($D1925,FIND(" ",$D1925,FIND(" ",$D1925)+1)+1,1),""),$D1925="Upper Ground", LEFT($D1925)&amp;IF(ISNUMBER(FIND(" ",$D1925)),MID($D1925,FIND(" ",$D1925)+1,1),"")&amp;IF(ISNUMBER(FIND(" ",$D1925,FIND(" ",$D1925)+1)),MID($D1925,FIND(" ",$D1925,FIND(" ",$D1925)+1)+1,1),"")),".0",$E1925), " ")</f>
        <v xml:space="preserve"> </v>
      </c>
      <c r="G1925" s="144"/>
      <c r="H1925" s="144"/>
      <c r="I1925" s="144"/>
      <c r="J1925" s="144"/>
      <c r="K1925" s="144"/>
      <c r="L1925" s="149" t="str" cm="1">
        <f t="array" ref="L1925">_xlfn.IFNA(
_xlfn.IFS(
AND($F1925=" ",$G1925=" ",$H1925=" "),"Please update all three: Surveyor Room Reference, Establishment Room Reference and Establishment Room Name",
AND(OR($I1925="General",$I1925="Open plan/ semi-open general",$I1925="Fitted",$I1925="Light practical (science)",$I1925="Light practical (other)",$I1925="Heavy practical (workshops)",$I1925="Heavy practical (clean)",$I1925="Large",$I1925="Storage"),$J1925=0,$K1925=0),"Please update Net Area or Non-net Area",
AND($B1925&lt;&gt;"OUT",$J1925=0,$I1925&lt;&gt;"Non-net",$M1925="85% Circulation"),"Net area not recorded for spaces with 85% circulation unusable type",
AND(OR($I1925="General",$I1925="Open plan/ semi-open general",$I1925="Fitted",$I1925="Light practical (science)",$I1925="Light practical (other)",$I1925="Heavy practical (workshops)",$I1925="Heavy practical (clean)",$I1925="Large",$I1925="Storage"),OR($J1925=0,ISBLANK($J1925))),"Net area not recorded in net spaces",
AND(OR($I1925="Non-net",$I1925="Outdoor space"),$J1925&gt;0),"Net Area Recorded in Non-net space",
AND($I1925="General",$J1925&gt;90),"This general space is over 90m2, please ensure that this space is entered as separate spaces if it usually used as separate spaces",
AND($I1925="Open plan/ semi-open general",$J1925&lt;27),"Open plan general space under 27m2",
AND(OR($K1925=0,ISBLANK($K1925)), $I1925="Non-net"),"Non-net area not recorded in non-net space"
),
" ")</f>
        <v xml:space="preserve"> </v>
      </c>
      <c r="M1925" s="144"/>
      <c r="N1925" s="144"/>
      <c r="O1925" s="144"/>
      <c r="P1925" s="144"/>
      <c r="Q1925" s="144"/>
      <c r="R1925" s="171"/>
      <c r="S1925" s="147">
        <f>NCA_Calculations!$P$1937</f>
        <v>0</v>
      </c>
      <c r="T1925" s="147">
        <f>NCA_Calculations!$Q$1937</f>
        <v>0</v>
      </c>
      <c r="U1925" s="144"/>
      <c r="V1925" s="144"/>
      <c r="W1925" s="149" t="str" cm="1">
        <f t="array" ref="W1925">_xlfn.IFNA(
_xlfn.IFS(
ISBLANK($U1925),"Missing space use.",
AND('Establishment details'!$C$14="Secondary",$V1925="Classbase"),"Invalid Status type",
AND(OR( $V1925="Classbase", $V1925="Teaching", $V1925="Early years",$V1925="SEND resourced"), NOT(ISBLANK($M1925))),"Space with status type and unusable type.",
AND($V1925= "Classbase",'Establishment details'!$C$22&gt;=10), "Classbase status is only valid in schools with a primary element.",
AND($I1925= "Large",$N1925 &gt; 3.5), "Large rooms with less than 3.5m height.",
AND(OR($V1925="Light practical (science)",$V1925="Light practical (science)",$V1925="Heavy practical (workshops)", $V1925="Heavy practical (clean)"), OR($O1925=0,ISBLANK($O1925))),"Missing sinks count for light and heavy practical spaces.",
AND($M1925 = "Other",ISBLANK($R1925)), "Invalid unusable type / missing note for other unusable type."
),
" ")</f>
        <v>Missing space use.</v>
      </c>
    </row>
    <row r="1926" spans="2:23" ht="15.75" x14ac:dyDescent="0.25">
      <c r="B1926" s="143"/>
      <c r="C1926" s="144"/>
      <c r="D1926" s="144"/>
      <c r="E1926" s="144"/>
      <c r="F1926" s="147" t="str" cm="1">
        <f t="array" ref="F1926">_xlfn.IFNA(CONCATENATE(_xlfn.IFS($D1926="Mezzanine",LEFT($D1926,1), $D1926="Ground Floor",LEFT($D1926,1),$D1926="Basment ",LEFT($D1926,1), $D1926="1st Floor", "0"&amp;LEFT($D1926,1), $D1926="2nd Floor", "0"&amp;LEFT($D1926,1), $D1926="3rd Floor", "0"&amp;LEFT($D1926,1), $D1926="4th Floor", "0"&amp;LEFT($D1926,1), $D1926="5th Floor", "0"&amp;LEFT($D1926,1), $D1926="6th Floor", "0"&amp;LEFT($D1926,1),$D1926="7th Floor", "0"&amp;LEFT($D1926,1),$D1926="8th Floor", "0"&amp;LEFT($D1926,1),$D1926="9th Floor", "0"&amp;LEFT($D1926,1),$D1926="10th Floor", LEFT($D1926,2),$D1926="11th Floor", LEFT($D1926,2),$D1926="12th Floor", LEFT($D1926,2),$D1926="13th Floor", LEFT($D1926,2), $D1926="Lower Ground", LEFT($D1926)&amp;IF(ISNUMBER(FIND(" ",$D1926)),MID($D1926,FIND(" ",$D1926)+1,1),"")&amp;IF(ISNUMBER(FIND(" ",$D1926,FIND(" ",$D1926)+1)),MID($D1926,FIND(" ",$D1926,FIND(" ",$D1926)+1)+1,1),""),$D1926="Upper Ground", LEFT($D1926)&amp;IF(ISNUMBER(FIND(" ",$D1926)),MID($D1926,FIND(" ",$D1926)+1,1),"")&amp;IF(ISNUMBER(FIND(" ",$D1926,FIND(" ",$D1926)+1)),MID($D1926,FIND(" ",$D1926,FIND(" ",$D1926)+1)+1,1),"")),".0",$E1926), " ")</f>
        <v xml:space="preserve"> </v>
      </c>
      <c r="G1926" s="144"/>
      <c r="H1926" s="144"/>
      <c r="I1926" s="144"/>
      <c r="J1926" s="144"/>
      <c r="K1926" s="144"/>
      <c r="L1926" s="149" t="str" cm="1">
        <f t="array" ref="L1926">_xlfn.IFNA(
_xlfn.IFS(
AND($F1926=" ",$G1926=" ",$H1926=" "),"Please update all three: Surveyor Room Reference, Establishment Room Reference and Establishment Room Name",
AND(OR($I1926="General",$I1926="Open plan/ semi-open general",$I1926="Fitted",$I1926="Light practical (science)",$I1926="Light practical (other)",$I1926="Heavy practical (workshops)",$I1926="Heavy practical (clean)",$I1926="Large",$I1926="Storage"),$J1926=0,$K1926=0),"Please update Net Area or Non-net Area",
AND($B1926&lt;&gt;"OUT",$J1926=0,$I1926&lt;&gt;"Non-net",$M1926="85% Circulation"),"Net area not recorded for spaces with 85% circulation unusable type",
AND(OR($I1926="General",$I1926="Open plan/ semi-open general",$I1926="Fitted",$I1926="Light practical (science)",$I1926="Light practical (other)",$I1926="Heavy practical (workshops)",$I1926="Heavy practical (clean)",$I1926="Large",$I1926="Storage"),OR($J1926=0,ISBLANK($J1926))),"Net area not recorded in net spaces",
AND(OR($I1926="Non-net",$I1926="Outdoor space"),$J1926&gt;0),"Net Area Recorded in Non-net space",
AND($I1926="General",$J1926&gt;90),"This general space is over 90m2, please ensure that this space is entered as separate spaces if it usually used as separate spaces",
AND($I1926="Open plan/ semi-open general",$J1926&lt;27),"Open plan general space under 27m2",
AND(OR($K1926=0,ISBLANK($K1926)), $I1926="Non-net"),"Non-net area not recorded in non-net space"
),
" ")</f>
        <v xml:space="preserve"> </v>
      </c>
      <c r="M1926" s="144"/>
      <c r="N1926" s="144"/>
      <c r="O1926" s="144"/>
      <c r="P1926" s="144"/>
      <c r="Q1926" s="144"/>
      <c r="R1926" s="171"/>
      <c r="S1926" s="147">
        <f>NCA_Calculations!$P$1938</f>
        <v>0</v>
      </c>
      <c r="T1926" s="147">
        <f>NCA_Calculations!$Q$1938</f>
        <v>0</v>
      </c>
      <c r="U1926" s="144"/>
      <c r="V1926" s="144"/>
      <c r="W1926" s="149" t="str" cm="1">
        <f t="array" ref="W1926">_xlfn.IFNA(
_xlfn.IFS(
ISBLANK($U1926),"Missing space use.",
AND('Establishment details'!$C$14="Secondary",$V1926="Classbase"),"Invalid Status type",
AND(OR( $V1926="Classbase", $V1926="Teaching", $V1926="Early years",$V1926="SEND resourced"), NOT(ISBLANK($M1926))),"Space with status type and unusable type.",
AND($V1926= "Classbase",'Establishment details'!$C$22&gt;=10), "Classbase status is only valid in schools with a primary element.",
AND($I1926= "Large",$N1926 &gt; 3.5), "Large rooms with less than 3.5m height.",
AND(OR($V1926="Light practical (science)",$V1926="Light practical (science)",$V1926="Heavy practical (workshops)", $V1926="Heavy practical (clean)"), OR($O1926=0,ISBLANK($O1926))),"Missing sinks count for light and heavy practical spaces.",
AND($M1926 = "Other",ISBLANK($R1926)), "Invalid unusable type / missing note for other unusable type."
),
" ")</f>
        <v>Missing space use.</v>
      </c>
    </row>
    <row r="1927" spans="2:23" ht="15.75" x14ac:dyDescent="0.25">
      <c r="B1927" s="143"/>
      <c r="C1927" s="144"/>
      <c r="D1927" s="144"/>
      <c r="E1927" s="144"/>
      <c r="F1927" s="147" t="str" cm="1">
        <f t="array" ref="F1927">_xlfn.IFNA(CONCATENATE(_xlfn.IFS($D1927="Mezzanine",LEFT($D1927,1), $D1927="Ground Floor",LEFT($D1927,1),$D1927="Basment ",LEFT($D1927,1), $D1927="1st Floor", "0"&amp;LEFT($D1927,1), $D1927="2nd Floor", "0"&amp;LEFT($D1927,1), $D1927="3rd Floor", "0"&amp;LEFT($D1927,1), $D1927="4th Floor", "0"&amp;LEFT($D1927,1), $D1927="5th Floor", "0"&amp;LEFT($D1927,1), $D1927="6th Floor", "0"&amp;LEFT($D1927,1),$D1927="7th Floor", "0"&amp;LEFT($D1927,1),$D1927="8th Floor", "0"&amp;LEFT($D1927,1),$D1927="9th Floor", "0"&amp;LEFT($D1927,1),$D1927="10th Floor", LEFT($D1927,2),$D1927="11th Floor", LEFT($D1927,2),$D1927="12th Floor", LEFT($D1927,2),$D1927="13th Floor", LEFT($D1927,2), $D1927="Lower Ground", LEFT($D1927)&amp;IF(ISNUMBER(FIND(" ",$D1927)),MID($D1927,FIND(" ",$D1927)+1,1),"")&amp;IF(ISNUMBER(FIND(" ",$D1927,FIND(" ",$D1927)+1)),MID($D1927,FIND(" ",$D1927,FIND(" ",$D1927)+1)+1,1),""),$D1927="Upper Ground", LEFT($D1927)&amp;IF(ISNUMBER(FIND(" ",$D1927)),MID($D1927,FIND(" ",$D1927)+1,1),"")&amp;IF(ISNUMBER(FIND(" ",$D1927,FIND(" ",$D1927)+1)),MID($D1927,FIND(" ",$D1927,FIND(" ",$D1927)+1)+1,1),"")),".0",$E1927), " ")</f>
        <v xml:space="preserve"> </v>
      </c>
      <c r="G1927" s="144"/>
      <c r="H1927" s="144"/>
      <c r="I1927" s="144"/>
      <c r="J1927" s="144"/>
      <c r="K1927" s="144"/>
      <c r="L1927" s="149" t="str" cm="1">
        <f t="array" ref="L1927">_xlfn.IFNA(
_xlfn.IFS(
AND($F1927=" ",$G1927=" ",$H1927=" "),"Please update all three: Surveyor Room Reference, Establishment Room Reference and Establishment Room Name",
AND(OR($I1927="General",$I1927="Open plan/ semi-open general",$I1927="Fitted",$I1927="Light practical (science)",$I1927="Light practical (other)",$I1927="Heavy practical (workshops)",$I1927="Heavy practical (clean)",$I1927="Large",$I1927="Storage"),$J1927=0,$K1927=0),"Please update Net Area or Non-net Area",
AND($B1927&lt;&gt;"OUT",$J1927=0,$I1927&lt;&gt;"Non-net",$M1927="85% Circulation"),"Net area not recorded for spaces with 85% circulation unusable type",
AND(OR($I1927="General",$I1927="Open plan/ semi-open general",$I1927="Fitted",$I1927="Light practical (science)",$I1927="Light practical (other)",$I1927="Heavy practical (workshops)",$I1927="Heavy practical (clean)",$I1927="Large",$I1927="Storage"),OR($J1927=0,ISBLANK($J1927))),"Net area not recorded in net spaces",
AND(OR($I1927="Non-net",$I1927="Outdoor space"),$J1927&gt;0),"Net Area Recorded in Non-net space",
AND($I1927="General",$J1927&gt;90),"This general space is over 90m2, please ensure that this space is entered as separate spaces if it usually used as separate spaces",
AND($I1927="Open plan/ semi-open general",$J1927&lt;27),"Open plan general space under 27m2",
AND(OR($K1927=0,ISBLANK($K1927)), $I1927="Non-net"),"Non-net area not recorded in non-net space"
),
" ")</f>
        <v xml:space="preserve"> </v>
      </c>
      <c r="M1927" s="144"/>
      <c r="N1927" s="144"/>
      <c r="O1927" s="144"/>
      <c r="P1927" s="144"/>
      <c r="Q1927" s="144"/>
      <c r="R1927" s="171"/>
      <c r="S1927" s="147">
        <f>NCA_Calculations!$P$1939</f>
        <v>0</v>
      </c>
      <c r="T1927" s="147">
        <f>NCA_Calculations!$Q$1939</f>
        <v>0</v>
      </c>
      <c r="U1927" s="144"/>
      <c r="V1927" s="144"/>
      <c r="W1927" s="149" t="str" cm="1">
        <f t="array" ref="W1927">_xlfn.IFNA(
_xlfn.IFS(
ISBLANK($U1927),"Missing space use.",
AND('Establishment details'!$C$14="Secondary",$V1927="Classbase"),"Invalid Status type",
AND(OR( $V1927="Classbase", $V1927="Teaching", $V1927="Early years",$V1927="SEND resourced"), NOT(ISBLANK($M1927))),"Space with status type and unusable type.",
AND($V1927= "Classbase",'Establishment details'!$C$22&gt;=10), "Classbase status is only valid in schools with a primary element.",
AND($I1927= "Large",$N1927 &gt; 3.5), "Large rooms with less than 3.5m height.",
AND(OR($V1927="Light practical (science)",$V1927="Light practical (science)",$V1927="Heavy practical (workshops)", $V1927="Heavy practical (clean)"), OR($O1927=0,ISBLANK($O1927))),"Missing sinks count for light and heavy practical spaces.",
AND($M1927 = "Other",ISBLANK($R1927)), "Invalid unusable type / missing note for other unusable type."
),
" ")</f>
        <v>Missing space use.</v>
      </c>
    </row>
    <row r="1928" spans="2:23" ht="15.75" x14ac:dyDescent="0.25">
      <c r="B1928" s="143"/>
      <c r="C1928" s="144"/>
      <c r="D1928" s="144"/>
      <c r="E1928" s="144"/>
      <c r="F1928" s="147" t="str" cm="1">
        <f t="array" ref="F1928">_xlfn.IFNA(CONCATENATE(_xlfn.IFS($D1928="Mezzanine",LEFT($D1928,1), $D1928="Ground Floor",LEFT($D1928,1),$D1928="Basment ",LEFT($D1928,1), $D1928="1st Floor", "0"&amp;LEFT($D1928,1), $D1928="2nd Floor", "0"&amp;LEFT($D1928,1), $D1928="3rd Floor", "0"&amp;LEFT($D1928,1), $D1928="4th Floor", "0"&amp;LEFT($D1928,1), $D1928="5th Floor", "0"&amp;LEFT($D1928,1), $D1928="6th Floor", "0"&amp;LEFT($D1928,1),$D1928="7th Floor", "0"&amp;LEFT($D1928,1),$D1928="8th Floor", "0"&amp;LEFT($D1928,1),$D1928="9th Floor", "0"&amp;LEFT($D1928,1),$D1928="10th Floor", LEFT($D1928,2),$D1928="11th Floor", LEFT($D1928,2),$D1928="12th Floor", LEFT($D1928,2),$D1928="13th Floor", LEFT($D1928,2), $D1928="Lower Ground", LEFT($D1928)&amp;IF(ISNUMBER(FIND(" ",$D1928)),MID($D1928,FIND(" ",$D1928)+1,1),"")&amp;IF(ISNUMBER(FIND(" ",$D1928,FIND(" ",$D1928)+1)),MID($D1928,FIND(" ",$D1928,FIND(" ",$D1928)+1)+1,1),""),$D1928="Upper Ground", LEFT($D1928)&amp;IF(ISNUMBER(FIND(" ",$D1928)),MID($D1928,FIND(" ",$D1928)+1,1),"")&amp;IF(ISNUMBER(FIND(" ",$D1928,FIND(" ",$D1928)+1)),MID($D1928,FIND(" ",$D1928,FIND(" ",$D1928)+1)+1,1),"")),".0",$E1928), " ")</f>
        <v xml:space="preserve"> </v>
      </c>
      <c r="G1928" s="144"/>
      <c r="H1928" s="144"/>
      <c r="I1928" s="144"/>
      <c r="J1928" s="144"/>
      <c r="K1928" s="144"/>
      <c r="L1928" s="149" t="str" cm="1">
        <f t="array" ref="L1928">_xlfn.IFNA(
_xlfn.IFS(
AND($F1928=" ",$G1928=" ",$H1928=" "),"Please update all three: Surveyor Room Reference, Establishment Room Reference and Establishment Room Name",
AND(OR($I1928="General",$I1928="Open plan/ semi-open general",$I1928="Fitted",$I1928="Light practical (science)",$I1928="Light practical (other)",$I1928="Heavy practical (workshops)",$I1928="Heavy practical (clean)",$I1928="Large",$I1928="Storage"),$J1928=0,$K1928=0),"Please update Net Area or Non-net Area",
AND($B1928&lt;&gt;"OUT",$J1928=0,$I1928&lt;&gt;"Non-net",$M1928="85% Circulation"),"Net area not recorded for spaces with 85% circulation unusable type",
AND(OR($I1928="General",$I1928="Open plan/ semi-open general",$I1928="Fitted",$I1928="Light practical (science)",$I1928="Light practical (other)",$I1928="Heavy practical (workshops)",$I1928="Heavy practical (clean)",$I1928="Large",$I1928="Storage"),OR($J1928=0,ISBLANK($J1928))),"Net area not recorded in net spaces",
AND(OR($I1928="Non-net",$I1928="Outdoor space"),$J1928&gt;0),"Net Area Recorded in Non-net space",
AND($I1928="General",$J1928&gt;90),"This general space is over 90m2, please ensure that this space is entered as separate spaces if it usually used as separate spaces",
AND($I1928="Open plan/ semi-open general",$J1928&lt;27),"Open plan general space under 27m2",
AND(OR($K1928=0,ISBLANK($K1928)), $I1928="Non-net"),"Non-net area not recorded in non-net space"
),
" ")</f>
        <v xml:space="preserve"> </v>
      </c>
      <c r="M1928" s="144"/>
      <c r="N1928" s="144"/>
      <c r="O1928" s="144"/>
      <c r="P1928" s="144"/>
      <c r="Q1928" s="144"/>
      <c r="R1928" s="171"/>
      <c r="S1928" s="147">
        <f>NCA_Calculations!$P$1940</f>
        <v>0</v>
      </c>
      <c r="T1928" s="147">
        <f>NCA_Calculations!$Q$1940</f>
        <v>0</v>
      </c>
      <c r="U1928" s="144"/>
      <c r="V1928" s="144"/>
      <c r="W1928" s="149" t="str" cm="1">
        <f t="array" ref="W1928">_xlfn.IFNA(
_xlfn.IFS(
ISBLANK($U1928),"Missing space use.",
AND('Establishment details'!$C$14="Secondary",$V1928="Classbase"),"Invalid Status type",
AND(OR( $V1928="Classbase", $V1928="Teaching", $V1928="Early years",$V1928="SEND resourced"), NOT(ISBLANK($M1928))),"Space with status type and unusable type.",
AND($V1928= "Classbase",'Establishment details'!$C$22&gt;=10), "Classbase status is only valid in schools with a primary element.",
AND($I1928= "Large",$N1928 &gt; 3.5), "Large rooms with less than 3.5m height.",
AND(OR($V1928="Light practical (science)",$V1928="Light practical (science)",$V1928="Heavy practical (workshops)", $V1928="Heavy practical (clean)"), OR($O1928=0,ISBLANK($O1928))),"Missing sinks count for light and heavy practical spaces.",
AND($M1928 = "Other",ISBLANK($R1928)), "Invalid unusable type / missing note for other unusable type."
),
" ")</f>
        <v>Missing space use.</v>
      </c>
    </row>
    <row r="1929" spans="2:23" ht="15.75" x14ac:dyDescent="0.25">
      <c r="B1929" s="143"/>
      <c r="C1929" s="144"/>
      <c r="D1929" s="144"/>
      <c r="E1929" s="144"/>
      <c r="F1929" s="147" t="str" cm="1">
        <f t="array" ref="F1929">_xlfn.IFNA(CONCATENATE(_xlfn.IFS($D1929="Mezzanine",LEFT($D1929,1), $D1929="Ground Floor",LEFT($D1929,1),$D1929="Basment ",LEFT($D1929,1), $D1929="1st Floor", "0"&amp;LEFT($D1929,1), $D1929="2nd Floor", "0"&amp;LEFT($D1929,1), $D1929="3rd Floor", "0"&amp;LEFT($D1929,1), $D1929="4th Floor", "0"&amp;LEFT($D1929,1), $D1929="5th Floor", "0"&amp;LEFT($D1929,1), $D1929="6th Floor", "0"&amp;LEFT($D1929,1),$D1929="7th Floor", "0"&amp;LEFT($D1929,1),$D1929="8th Floor", "0"&amp;LEFT($D1929,1),$D1929="9th Floor", "0"&amp;LEFT($D1929,1),$D1929="10th Floor", LEFT($D1929,2),$D1929="11th Floor", LEFT($D1929,2),$D1929="12th Floor", LEFT($D1929,2),$D1929="13th Floor", LEFT($D1929,2), $D1929="Lower Ground", LEFT($D1929)&amp;IF(ISNUMBER(FIND(" ",$D1929)),MID($D1929,FIND(" ",$D1929)+1,1),"")&amp;IF(ISNUMBER(FIND(" ",$D1929,FIND(" ",$D1929)+1)),MID($D1929,FIND(" ",$D1929,FIND(" ",$D1929)+1)+1,1),""),$D1929="Upper Ground", LEFT($D1929)&amp;IF(ISNUMBER(FIND(" ",$D1929)),MID($D1929,FIND(" ",$D1929)+1,1),"")&amp;IF(ISNUMBER(FIND(" ",$D1929,FIND(" ",$D1929)+1)),MID($D1929,FIND(" ",$D1929,FIND(" ",$D1929)+1)+1,1),"")),".0",$E1929), " ")</f>
        <v xml:space="preserve"> </v>
      </c>
      <c r="G1929" s="144"/>
      <c r="H1929" s="144"/>
      <c r="I1929" s="144"/>
      <c r="J1929" s="144"/>
      <c r="K1929" s="144"/>
      <c r="L1929" s="149" t="str" cm="1">
        <f t="array" ref="L1929">_xlfn.IFNA(
_xlfn.IFS(
AND($F1929=" ",$G1929=" ",$H1929=" "),"Please update all three: Surveyor Room Reference, Establishment Room Reference and Establishment Room Name",
AND(OR($I1929="General",$I1929="Open plan/ semi-open general",$I1929="Fitted",$I1929="Light practical (science)",$I1929="Light practical (other)",$I1929="Heavy practical (workshops)",$I1929="Heavy practical (clean)",$I1929="Large",$I1929="Storage"),$J1929=0,$K1929=0),"Please update Net Area or Non-net Area",
AND($B1929&lt;&gt;"OUT",$J1929=0,$I1929&lt;&gt;"Non-net",$M1929="85% Circulation"),"Net area not recorded for spaces with 85% circulation unusable type",
AND(OR($I1929="General",$I1929="Open plan/ semi-open general",$I1929="Fitted",$I1929="Light practical (science)",$I1929="Light practical (other)",$I1929="Heavy practical (workshops)",$I1929="Heavy practical (clean)",$I1929="Large",$I1929="Storage"),OR($J1929=0,ISBLANK($J1929))),"Net area not recorded in net spaces",
AND(OR($I1929="Non-net",$I1929="Outdoor space"),$J1929&gt;0),"Net Area Recorded in Non-net space",
AND($I1929="General",$J1929&gt;90),"This general space is over 90m2, please ensure that this space is entered as separate spaces if it usually used as separate spaces",
AND($I1929="Open plan/ semi-open general",$J1929&lt;27),"Open plan general space under 27m2",
AND(OR($K1929=0,ISBLANK($K1929)), $I1929="Non-net"),"Non-net area not recorded in non-net space"
),
" ")</f>
        <v xml:space="preserve"> </v>
      </c>
      <c r="M1929" s="144"/>
      <c r="N1929" s="144"/>
      <c r="O1929" s="144"/>
      <c r="P1929" s="144"/>
      <c r="Q1929" s="144"/>
      <c r="R1929" s="171"/>
      <c r="S1929" s="147">
        <f>NCA_Calculations!$P$1941</f>
        <v>0</v>
      </c>
      <c r="T1929" s="147">
        <f>NCA_Calculations!$Q$1941</f>
        <v>0</v>
      </c>
      <c r="U1929" s="144"/>
      <c r="V1929" s="144"/>
      <c r="W1929" s="149" t="str" cm="1">
        <f t="array" ref="W1929">_xlfn.IFNA(
_xlfn.IFS(
ISBLANK($U1929),"Missing space use.",
AND('Establishment details'!$C$14="Secondary",$V1929="Classbase"),"Invalid Status type",
AND(OR( $V1929="Classbase", $V1929="Teaching", $V1929="Early years",$V1929="SEND resourced"), NOT(ISBLANK($M1929))),"Space with status type and unusable type.",
AND($V1929= "Classbase",'Establishment details'!$C$22&gt;=10), "Classbase status is only valid in schools with a primary element.",
AND($I1929= "Large",$N1929 &gt; 3.5), "Large rooms with less than 3.5m height.",
AND(OR($V1929="Light practical (science)",$V1929="Light practical (science)",$V1929="Heavy practical (workshops)", $V1929="Heavy practical (clean)"), OR($O1929=0,ISBLANK($O1929))),"Missing sinks count for light and heavy practical spaces.",
AND($M1929 = "Other",ISBLANK($R1929)), "Invalid unusable type / missing note for other unusable type."
),
" ")</f>
        <v>Missing space use.</v>
      </c>
    </row>
    <row r="1930" spans="2:23" ht="15.75" x14ac:dyDescent="0.25">
      <c r="B1930" s="143"/>
      <c r="C1930" s="144"/>
      <c r="D1930" s="144"/>
      <c r="E1930" s="144"/>
      <c r="F1930" s="147" t="str" cm="1">
        <f t="array" ref="F1930">_xlfn.IFNA(CONCATENATE(_xlfn.IFS($D1930="Mezzanine",LEFT($D1930,1), $D1930="Ground Floor",LEFT($D1930,1),$D1930="Basment ",LEFT($D1930,1), $D1930="1st Floor", "0"&amp;LEFT($D1930,1), $D1930="2nd Floor", "0"&amp;LEFT($D1930,1), $D1930="3rd Floor", "0"&amp;LEFT($D1930,1), $D1930="4th Floor", "0"&amp;LEFT($D1930,1), $D1930="5th Floor", "0"&amp;LEFT($D1930,1), $D1930="6th Floor", "0"&amp;LEFT($D1930,1),$D1930="7th Floor", "0"&amp;LEFT($D1930,1),$D1930="8th Floor", "0"&amp;LEFT($D1930,1),$D1930="9th Floor", "0"&amp;LEFT($D1930,1),$D1930="10th Floor", LEFT($D1930,2),$D1930="11th Floor", LEFT($D1930,2),$D1930="12th Floor", LEFT($D1930,2),$D1930="13th Floor", LEFT($D1930,2), $D1930="Lower Ground", LEFT($D1930)&amp;IF(ISNUMBER(FIND(" ",$D1930)),MID($D1930,FIND(" ",$D1930)+1,1),"")&amp;IF(ISNUMBER(FIND(" ",$D1930,FIND(" ",$D1930)+1)),MID($D1930,FIND(" ",$D1930,FIND(" ",$D1930)+1)+1,1),""),$D1930="Upper Ground", LEFT($D1930)&amp;IF(ISNUMBER(FIND(" ",$D1930)),MID($D1930,FIND(" ",$D1930)+1,1),"")&amp;IF(ISNUMBER(FIND(" ",$D1930,FIND(" ",$D1930)+1)),MID($D1930,FIND(" ",$D1930,FIND(" ",$D1930)+1)+1,1),"")),".0",$E1930), " ")</f>
        <v xml:space="preserve"> </v>
      </c>
      <c r="G1930" s="144"/>
      <c r="H1930" s="144"/>
      <c r="I1930" s="144"/>
      <c r="J1930" s="144"/>
      <c r="K1930" s="144"/>
      <c r="L1930" s="149" t="str" cm="1">
        <f t="array" ref="L1930">_xlfn.IFNA(
_xlfn.IFS(
AND($F1930=" ",$G1930=" ",$H1930=" "),"Please update all three: Surveyor Room Reference, Establishment Room Reference and Establishment Room Name",
AND(OR($I1930="General",$I1930="Open plan/ semi-open general",$I1930="Fitted",$I1930="Light practical (science)",$I1930="Light practical (other)",$I1930="Heavy practical (workshops)",$I1930="Heavy practical (clean)",$I1930="Large",$I1930="Storage"),$J1930=0,$K1930=0),"Please update Net Area or Non-net Area",
AND($B1930&lt;&gt;"OUT",$J1930=0,$I1930&lt;&gt;"Non-net",$M1930="85% Circulation"),"Net area not recorded for spaces with 85% circulation unusable type",
AND(OR($I1930="General",$I1930="Open plan/ semi-open general",$I1930="Fitted",$I1930="Light practical (science)",$I1930="Light practical (other)",$I1930="Heavy practical (workshops)",$I1930="Heavy practical (clean)",$I1930="Large",$I1930="Storage"),OR($J1930=0,ISBLANK($J1930))),"Net area not recorded in net spaces",
AND(OR($I1930="Non-net",$I1930="Outdoor space"),$J1930&gt;0),"Net Area Recorded in Non-net space",
AND($I1930="General",$J1930&gt;90),"This general space is over 90m2, please ensure that this space is entered as separate spaces if it usually used as separate spaces",
AND($I1930="Open plan/ semi-open general",$J1930&lt;27),"Open plan general space under 27m2",
AND(OR($K1930=0,ISBLANK($K1930)), $I1930="Non-net"),"Non-net area not recorded in non-net space"
),
" ")</f>
        <v xml:space="preserve"> </v>
      </c>
      <c r="M1930" s="144"/>
      <c r="N1930" s="144"/>
      <c r="O1930" s="144"/>
      <c r="P1930" s="144"/>
      <c r="Q1930" s="144"/>
      <c r="R1930" s="171"/>
      <c r="S1930" s="147">
        <f>NCA_Calculations!$P$1942</f>
        <v>0</v>
      </c>
      <c r="T1930" s="147">
        <f>NCA_Calculations!$Q$1942</f>
        <v>0</v>
      </c>
      <c r="U1930" s="144"/>
      <c r="V1930" s="144"/>
      <c r="W1930" s="149" t="str" cm="1">
        <f t="array" ref="W1930">_xlfn.IFNA(
_xlfn.IFS(
ISBLANK($U1930),"Missing space use.",
AND('Establishment details'!$C$14="Secondary",$V1930="Classbase"),"Invalid Status type",
AND(OR( $V1930="Classbase", $V1930="Teaching", $V1930="Early years",$V1930="SEND resourced"), NOT(ISBLANK($M1930))),"Space with status type and unusable type.",
AND($V1930= "Classbase",'Establishment details'!$C$22&gt;=10), "Classbase status is only valid in schools with a primary element.",
AND($I1930= "Large",$N1930 &gt; 3.5), "Large rooms with less than 3.5m height.",
AND(OR($V1930="Light practical (science)",$V1930="Light practical (science)",$V1930="Heavy practical (workshops)", $V1930="Heavy practical (clean)"), OR($O1930=0,ISBLANK($O1930))),"Missing sinks count for light and heavy practical spaces.",
AND($M1930 = "Other",ISBLANK($R1930)), "Invalid unusable type / missing note for other unusable type."
),
" ")</f>
        <v>Missing space use.</v>
      </c>
    </row>
    <row r="1931" spans="2:23" ht="15.75" x14ac:dyDescent="0.25">
      <c r="B1931" s="143"/>
      <c r="C1931" s="144"/>
      <c r="D1931" s="144"/>
      <c r="E1931" s="144"/>
      <c r="F1931" s="147" t="str" cm="1">
        <f t="array" ref="F1931">_xlfn.IFNA(CONCATENATE(_xlfn.IFS($D1931="Mezzanine",LEFT($D1931,1), $D1931="Ground Floor",LEFT($D1931,1),$D1931="Basment ",LEFT($D1931,1), $D1931="1st Floor", "0"&amp;LEFT($D1931,1), $D1931="2nd Floor", "0"&amp;LEFT($D1931,1), $D1931="3rd Floor", "0"&amp;LEFT($D1931,1), $D1931="4th Floor", "0"&amp;LEFT($D1931,1), $D1931="5th Floor", "0"&amp;LEFT($D1931,1), $D1931="6th Floor", "0"&amp;LEFT($D1931,1),$D1931="7th Floor", "0"&amp;LEFT($D1931,1),$D1931="8th Floor", "0"&amp;LEFT($D1931,1),$D1931="9th Floor", "0"&amp;LEFT($D1931,1),$D1931="10th Floor", LEFT($D1931,2),$D1931="11th Floor", LEFT($D1931,2),$D1931="12th Floor", LEFT($D1931,2),$D1931="13th Floor", LEFT($D1931,2), $D1931="Lower Ground", LEFT($D1931)&amp;IF(ISNUMBER(FIND(" ",$D1931)),MID($D1931,FIND(" ",$D1931)+1,1),"")&amp;IF(ISNUMBER(FIND(" ",$D1931,FIND(" ",$D1931)+1)),MID($D1931,FIND(" ",$D1931,FIND(" ",$D1931)+1)+1,1),""),$D1931="Upper Ground", LEFT($D1931)&amp;IF(ISNUMBER(FIND(" ",$D1931)),MID($D1931,FIND(" ",$D1931)+1,1),"")&amp;IF(ISNUMBER(FIND(" ",$D1931,FIND(" ",$D1931)+1)),MID($D1931,FIND(" ",$D1931,FIND(" ",$D1931)+1)+1,1),"")),".0",$E1931), " ")</f>
        <v xml:space="preserve"> </v>
      </c>
      <c r="G1931" s="144"/>
      <c r="H1931" s="144"/>
      <c r="I1931" s="144"/>
      <c r="J1931" s="144"/>
      <c r="K1931" s="144"/>
      <c r="L1931" s="149" t="str" cm="1">
        <f t="array" ref="L1931">_xlfn.IFNA(
_xlfn.IFS(
AND($F1931=" ",$G1931=" ",$H1931=" "),"Please update all three: Surveyor Room Reference, Establishment Room Reference and Establishment Room Name",
AND(OR($I1931="General",$I1931="Open plan/ semi-open general",$I1931="Fitted",$I1931="Light practical (science)",$I1931="Light practical (other)",$I1931="Heavy practical (workshops)",$I1931="Heavy practical (clean)",$I1931="Large",$I1931="Storage"),$J1931=0,$K1931=0),"Please update Net Area or Non-net Area",
AND($B1931&lt;&gt;"OUT",$J1931=0,$I1931&lt;&gt;"Non-net",$M1931="85% Circulation"),"Net area not recorded for spaces with 85% circulation unusable type",
AND(OR($I1931="General",$I1931="Open plan/ semi-open general",$I1931="Fitted",$I1931="Light practical (science)",$I1931="Light practical (other)",$I1931="Heavy practical (workshops)",$I1931="Heavy practical (clean)",$I1931="Large",$I1931="Storage"),OR($J1931=0,ISBLANK($J1931))),"Net area not recorded in net spaces",
AND(OR($I1931="Non-net",$I1931="Outdoor space"),$J1931&gt;0),"Net Area Recorded in Non-net space",
AND($I1931="General",$J1931&gt;90),"This general space is over 90m2, please ensure that this space is entered as separate spaces if it usually used as separate spaces",
AND($I1931="Open plan/ semi-open general",$J1931&lt;27),"Open plan general space under 27m2",
AND(OR($K1931=0,ISBLANK($K1931)), $I1931="Non-net"),"Non-net area not recorded in non-net space"
),
" ")</f>
        <v xml:space="preserve"> </v>
      </c>
      <c r="M1931" s="144"/>
      <c r="N1931" s="144"/>
      <c r="O1931" s="144"/>
      <c r="P1931" s="144"/>
      <c r="Q1931" s="144"/>
      <c r="R1931" s="171"/>
      <c r="S1931" s="147">
        <f>NCA_Calculations!$P$1943</f>
        <v>0</v>
      </c>
      <c r="T1931" s="147">
        <f>NCA_Calculations!$Q$1943</f>
        <v>0</v>
      </c>
      <c r="U1931" s="144"/>
      <c r="V1931" s="144"/>
      <c r="W1931" s="149" t="str" cm="1">
        <f t="array" ref="W1931">_xlfn.IFNA(
_xlfn.IFS(
ISBLANK($U1931),"Missing space use.",
AND('Establishment details'!$C$14="Secondary",$V1931="Classbase"),"Invalid Status type",
AND(OR( $V1931="Classbase", $V1931="Teaching", $V1931="Early years",$V1931="SEND resourced"), NOT(ISBLANK($M1931))),"Space with status type and unusable type.",
AND($V1931= "Classbase",'Establishment details'!$C$22&gt;=10), "Classbase status is only valid in schools with a primary element.",
AND($I1931= "Large",$N1931 &gt; 3.5), "Large rooms with less than 3.5m height.",
AND(OR($V1931="Light practical (science)",$V1931="Light practical (science)",$V1931="Heavy practical (workshops)", $V1931="Heavy practical (clean)"), OR($O1931=0,ISBLANK($O1931))),"Missing sinks count for light and heavy practical spaces.",
AND($M1931 = "Other",ISBLANK($R1931)), "Invalid unusable type / missing note for other unusable type."
),
" ")</f>
        <v>Missing space use.</v>
      </c>
    </row>
    <row r="1932" spans="2:23" ht="15.75" x14ac:dyDescent="0.25">
      <c r="B1932" s="143"/>
      <c r="C1932" s="144"/>
      <c r="D1932" s="144"/>
      <c r="E1932" s="144"/>
      <c r="F1932" s="147" t="str" cm="1">
        <f t="array" ref="F1932">_xlfn.IFNA(CONCATENATE(_xlfn.IFS($D1932="Mezzanine",LEFT($D1932,1), $D1932="Ground Floor",LEFT($D1932,1),$D1932="Basment ",LEFT($D1932,1), $D1932="1st Floor", "0"&amp;LEFT($D1932,1), $D1932="2nd Floor", "0"&amp;LEFT($D1932,1), $D1932="3rd Floor", "0"&amp;LEFT($D1932,1), $D1932="4th Floor", "0"&amp;LEFT($D1932,1), $D1932="5th Floor", "0"&amp;LEFT($D1932,1), $D1932="6th Floor", "0"&amp;LEFT($D1932,1),$D1932="7th Floor", "0"&amp;LEFT($D1932,1),$D1932="8th Floor", "0"&amp;LEFT($D1932,1),$D1932="9th Floor", "0"&amp;LEFT($D1932,1),$D1932="10th Floor", LEFT($D1932,2),$D1932="11th Floor", LEFT($D1932,2),$D1932="12th Floor", LEFT($D1932,2),$D1932="13th Floor", LEFT($D1932,2), $D1932="Lower Ground", LEFT($D1932)&amp;IF(ISNUMBER(FIND(" ",$D1932)),MID($D1932,FIND(" ",$D1932)+1,1),"")&amp;IF(ISNUMBER(FIND(" ",$D1932,FIND(" ",$D1932)+1)),MID($D1932,FIND(" ",$D1932,FIND(" ",$D1932)+1)+1,1),""),$D1932="Upper Ground", LEFT($D1932)&amp;IF(ISNUMBER(FIND(" ",$D1932)),MID($D1932,FIND(" ",$D1932)+1,1),"")&amp;IF(ISNUMBER(FIND(" ",$D1932,FIND(" ",$D1932)+1)),MID($D1932,FIND(" ",$D1932,FIND(" ",$D1932)+1)+1,1),"")),".0",$E1932), " ")</f>
        <v xml:space="preserve"> </v>
      </c>
      <c r="G1932" s="144"/>
      <c r="H1932" s="144"/>
      <c r="I1932" s="144"/>
      <c r="J1932" s="144"/>
      <c r="K1932" s="144"/>
      <c r="L1932" s="149" t="str" cm="1">
        <f t="array" ref="L1932">_xlfn.IFNA(
_xlfn.IFS(
AND($F1932=" ",$G1932=" ",$H1932=" "),"Please update all three: Surveyor Room Reference, Establishment Room Reference and Establishment Room Name",
AND(OR($I1932="General",$I1932="Open plan/ semi-open general",$I1932="Fitted",$I1932="Light practical (science)",$I1932="Light practical (other)",$I1932="Heavy practical (workshops)",$I1932="Heavy practical (clean)",$I1932="Large",$I1932="Storage"),$J1932=0,$K1932=0),"Please update Net Area or Non-net Area",
AND($B1932&lt;&gt;"OUT",$J1932=0,$I1932&lt;&gt;"Non-net",$M1932="85% Circulation"),"Net area not recorded for spaces with 85% circulation unusable type",
AND(OR($I1932="General",$I1932="Open plan/ semi-open general",$I1932="Fitted",$I1932="Light practical (science)",$I1932="Light practical (other)",$I1932="Heavy practical (workshops)",$I1932="Heavy practical (clean)",$I1932="Large",$I1932="Storage"),OR($J1932=0,ISBLANK($J1932))),"Net area not recorded in net spaces",
AND(OR($I1932="Non-net",$I1932="Outdoor space"),$J1932&gt;0),"Net Area Recorded in Non-net space",
AND($I1932="General",$J1932&gt;90),"This general space is over 90m2, please ensure that this space is entered as separate spaces if it usually used as separate spaces",
AND($I1932="Open plan/ semi-open general",$J1932&lt;27),"Open plan general space under 27m2",
AND(OR($K1932=0,ISBLANK($K1932)), $I1932="Non-net"),"Non-net area not recorded in non-net space"
),
" ")</f>
        <v xml:space="preserve"> </v>
      </c>
      <c r="M1932" s="144"/>
      <c r="N1932" s="144"/>
      <c r="O1932" s="144"/>
      <c r="P1932" s="144"/>
      <c r="Q1932" s="144"/>
      <c r="R1932" s="171"/>
      <c r="S1932" s="147">
        <f>NCA_Calculations!$P$1944</f>
        <v>0</v>
      </c>
      <c r="T1932" s="147">
        <f>NCA_Calculations!$Q$1944</f>
        <v>0</v>
      </c>
      <c r="U1932" s="144"/>
      <c r="V1932" s="144"/>
      <c r="W1932" s="149" t="str" cm="1">
        <f t="array" ref="W1932">_xlfn.IFNA(
_xlfn.IFS(
ISBLANK($U1932),"Missing space use.",
AND('Establishment details'!$C$14="Secondary",$V1932="Classbase"),"Invalid Status type",
AND(OR( $V1932="Classbase", $V1932="Teaching", $V1932="Early years",$V1932="SEND resourced"), NOT(ISBLANK($M1932))),"Space with status type and unusable type.",
AND($V1932= "Classbase",'Establishment details'!$C$22&gt;=10), "Classbase status is only valid in schools with a primary element.",
AND($I1932= "Large",$N1932 &gt; 3.5), "Large rooms with less than 3.5m height.",
AND(OR($V1932="Light practical (science)",$V1932="Light practical (science)",$V1932="Heavy practical (workshops)", $V1932="Heavy practical (clean)"), OR($O1932=0,ISBLANK($O1932))),"Missing sinks count for light and heavy practical spaces.",
AND($M1932 = "Other",ISBLANK($R1932)), "Invalid unusable type / missing note for other unusable type."
),
" ")</f>
        <v>Missing space use.</v>
      </c>
    </row>
    <row r="1933" spans="2:23" ht="15.75" x14ac:dyDescent="0.25">
      <c r="B1933" s="143"/>
      <c r="C1933" s="144"/>
      <c r="D1933" s="144"/>
      <c r="E1933" s="144"/>
      <c r="F1933" s="147" t="str" cm="1">
        <f t="array" ref="F1933">_xlfn.IFNA(CONCATENATE(_xlfn.IFS($D1933="Mezzanine",LEFT($D1933,1), $D1933="Ground Floor",LEFT($D1933,1),$D1933="Basment ",LEFT($D1933,1), $D1933="1st Floor", "0"&amp;LEFT($D1933,1), $D1933="2nd Floor", "0"&amp;LEFT($D1933,1), $D1933="3rd Floor", "0"&amp;LEFT($D1933,1), $D1933="4th Floor", "0"&amp;LEFT($D1933,1), $D1933="5th Floor", "0"&amp;LEFT($D1933,1), $D1933="6th Floor", "0"&amp;LEFT($D1933,1),$D1933="7th Floor", "0"&amp;LEFT($D1933,1),$D1933="8th Floor", "0"&amp;LEFT($D1933,1),$D1933="9th Floor", "0"&amp;LEFT($D1933,1),$D1933="10th Floor", LEFT($D1933,2),$D1933="11th Floor", LEFT($D1933,2),$D1933="12th Floor", LEFT($D1933,2),$D1933="13th Floor", LEFT($D1933,2), $D1933="Lower Ground", LEFT($D1933)&amp;IF(ISNUMBER(FIND(" ",$D1933)),MID($D1933,FIND(" ",$D1933)+1,1),"")&amp;IF(ISNUMBER(FIND(" ",$D1933,FIND(" ",$D1933)+1)),MID($D1933,FIND(" ",$D1933,FIND(" ",$D1933)+1)+1,1),""),$D1933="Upper Ground", LEFT($D1933)&amp;IF(ISNUMBER(FIND(" ",$D1933)),MID($D1933,FIND(" ",$D1933)+1,1),"")&amp;IF(ISNUMBER(FIND(" ",$D1933,FIND(" ",$D1933)+1)),MID($D1933,FIND(" ",$D1933,FIND(" ",$D1933)+1)+1,1),"")),".0",$E1933), " ")</f>
        <v xml:space="preserve"> </v>
      </c>
      <c r="G1933" s="144"/>
      <c r="H1933" s="144"/>
      <c r="I1933" s="144"/>
      <c r="J1933" s="144"/>
      <c r="K1933" s="144"/>
      <c r="L1933" s="149" t="str" cm="1">
        <f t="array" ref="L1933">_xlfn.IFNA(
_xlfn.IFS(
AND($F1933=" ",$G1933=" ",$H1933=" "),"Please update all three: Surveyor Room Reference, Establishment Room Reference and Establishment Room Name",
AND(OR($I1933="General",$I1933="Open plan/ semi-open general",$I1933="Fitted",$I1933="Light practical (science)",$I1933="Light practical (other)",$I1933="Heavy practical (workshops)",$I1933="Heavy practical (clean)",$I1933="Large",$I1933="Storage"),$J1933=0,$K1933=0),"Please update Net Area or Non-net Area",
AND($B1933&lt;&gt;"OUT",$J1933=0,$I1933&lt;&gt;"Non-net",$M1933="85% Circulation"),"Net area not recorded for spaces with 85% circulation unusable type",
AND(OR($I1933="General",$I1933="Open plan/ semi-open general",$I1933="Fitted",$I1933="Light practical (science)",$I1933="Light practical (other)",$I1933="Heavy practical (workshops)",$I1933="Heavy practical (clean)",$I1933="Large",$I1933="Storage"),OR($J1933=0,ISBLANK($J1933))),"Net area not recorded in net spaces",
AND(OR($I1933="Non-net",$I1933="Outdoor space"),$J1933&gt;0),"Net Area Recorded in Non-net space",
AND($I1933="General",$J1933&gt;90),"This general space is over 90m2, please ensure that this space is entered as separate spaces if it usually used as separate spaces",
AND($I1933="Open plan/ semi-open general",$J1933&lt;27),"Open plan general space under 27m2",
AND(OR($K1933=0,ISBLANK($K1933)), $I1933="Non-net"),"Non-net area not recorded in non-net space"
),
" ")</f>
        <v xml:space="preserve"> </v>
      </c>
      <c r="M1933" s="144"/>
      <c r="N1933" s="144"/>
      <c r="O1933" s="144"/>
      <c r="P1933" s="144"/>
      <c r="Q1933" s="144"/>
      <c r="R1933" s="171"/>
      <c r="S1933" s="147">
        <f>NCA_Calculations!$P$1945</f>
        <v>0</v>
      </c>
      <c r="T1933" s="147">
        <f>NCA_Calculations!$Q$1945</f>
        <v>0</v>
      </c>
      <c r="U1933" s="144"/>
      <c r="V1933" s="144"/>
      <c r="W1933" s="149" t="str" cm="1">
        <f t="array" ref="W1933">_xlfn.IFNA(
_xlfn.IFS(
ISBLANK($U1933),"Missing space use.",
AND('Establishment details'!$C$14="Secondary",$V1933="Classbase"),"Invalid Status type",
AND(OR( $V1933="Classbase", $V1933="Teaching", $V1933="Early years",$V1933="SEND resourced"), NOT(ISBLANK($M1933))),"Space with status type and unusable type.",
AND($V1933= "Classbase",'Establishment details'!$C$22&gt;=10), "Classbase status is only valid in schools with a primary element.",
AND($I1933= "Large",$N1933 &gt; 3.5), "Large rooms with less than 3.5m height.",
AND(OR($V1933="Light practical (science)",$V1933="Light practical (science)",$V1933="Heavy practical (workshops)", $V1933="Heavy practical (clean)"), OR($O1933=0,ISBLANK($O1933))),"Missing sinks count for light and heavy practical spaces.",
AND($M1933 = "Other",ISBLANK($R1933)), "Invalid unusable type / missing note for other unusable type."
),
" ")</f>
        <v>Missing space use.</v>
      </c>
    </row>
    <row r="1934" spans="2:23" ht="15.75" x14ac:dyDescent="0.25">
      <c r="B1934" s="143"/>
      <c r="C1934" s="144"/>
      <c r="D1934" s="144"/>
      <c r="E1934" s="144"/>
      <c r="F1934" s="147" t="str" cm="1">
        <f t="array" ref="F1934">_xlfn.IFNA(CONCATENATE(_xlfn.IFS($D1934="Mezzanine",LEFT($D1934,1), $D1934="Ground Floor",LEFT($D1934,1),$D1934="Basment ",LEFT($D1934,1), $D1934="1st Floor", "0"&amp;LEFT($D1934,1), $D1934="2nd Floor", "0"&amp;LEFT($D1934,1), $D1934="3rd Floor", "0"&amp;LEFT($D1934,1), $D1934="4th Floor", "0"&amp;LEFT($D1934,1), $D1934="5th Floor", "0"&amp;LEFT($D1934,1), $D1934="6th Floor", "0"&amp;LEFT($D1934,1),$D1934="7th Floor", "0"&amp;LEFT($D1934,1),$D1934="8th Floor", "0"&amp;LEFT($D1934,1),$D1934="9th Floor", "0"&amp;LEFT($D1934,1),$D1934="10th Floor", LEFT($D1934,2),$D1934="11th Floor", LEFT($D1934,2),$D1934="12th Floor", LEFT($D1934,2),$D1934="13th Floor", LEFT($D1934,2), $D1934="Lower Ground", LEFT($D1934)&amp;IF(ISNUMBER(FIND(" ",$D1934)),MID($D1934,FIND(" ",$D1934)+1,1),"")&amp;IF(ISNUMBER(FIND(" ",$D1934,FIND(" ",$D1934)+1)),MID($D1934,FIND(" ",$D1934,FIND(" ",$D1934)+1)+1,1),""),$D1934="Upper Ground", LEFT($D1934)&amp;IF(ISNUMBER(FIND(" ",$D1934)),MID($D1934,FIND(" ",$D1934)+1,1),"")&amp;IF(ISNUMBER(FIND(" ",$D1934,FIND(" ",$D1934)+1)),MID($D1934,FIND(" ",$D1934,FIND(" ",$D1934)+1)+1,1),"")),".0",$E1934), " ")</f>
        <v xml:space="preserve"> </v>
      </c>
      <c r="G1934" s="144"/>
      <c r="H1934" s="144"/>
      <c r="I1934" s="144"/>
      <c r="J1934" s="144"/>
      <c r="K1934" s="144"/>
      <c r="L1934" s="149" t="str" cm="1">
        <f t="array" ref="L1934">_xlfn.IFNA(
_xlfn.IFS(
AND($F1934=" ",$G1934=" ",$H1934=" "),"Please update all three: Surveyor Room Reference, Establishment Room Reference and Establishment Room Name",
AND(OR($I1934="General",$I1934="Open plan/ semi-open general",$I1934="Fitted",$I1934="Light practical (science)",$I1934="Light practical (other)",$I1934="Heavy practical (workshops)",$I1934="Heavy practical (clean)",$I1934="Large",$I1934="Storage"),$J1934=0,$K1934=0),"Please update Net Area or Non-net Area",
AND($B1934&lt;&gt;"OUT",$J1934=0,$I1934&lt;&gt;"Non-net",$M1934="85% Circulation"),"Net area not recorded for spaces with 85% circulation unusable type",
AND(OR($I1934="General",$I1934="Open plan/ semi-open general",$I1934="Fitted",$I1934="Light practical (science)",$I1934="Light practical (other)",$I1934="Heavy practical (workshops)",$I1934="Heavy practical (clean)",$I1934="Large",$I1934="Storage"),OR($J1934=0,ISBLANK($J1934))),"Net area not recorded in net spaces",
AND(OR($I1934="Non-net",$I1934="Outdoor space"),$J1934&gt;0),"Net Area Recorded in Non-net space",
AND($I1934="General",$J1934&gt;90),"This general space is over 90m2, please ensure that this space is entered as separate spaces if it usually used as separate spaces",
AND($I1934="Open plan/ semi-open general",$J1934&lt;27),"Open plan general space under 27m2",
AND(OR($K1934=0,ISBLANK($K1934)), $I1934="Non-net"),"Non-net area not recorded in non-net space"
),
" ")</f>
        <v xml:space="preserve"> </v>
      </c>
      <c r="M1934" s="144"/>
      <c r="N1934" s="144"/>
      <c r="O1934" s="144"/>
      <c r="P1934" s="144"/>
      <c r="Q1934" s="144"/>
      <c r="R1934" s="171"/>
      <c r="S1934" s="147">
        <f>NCA_Calculations!$P$1946</f>
        <v>0</v>
      </c>
      <c r="T1934" s="147">
        <f>NCA_Calculations!$Q$1946</f>
        <v>0</v>
      </c>
      <c r="U1934" s="144"/>
      <c r="V1934" s="144"/>
      <c r="W1934" s="149" t="str" cm="1">
        <f t="array" ref="W1934">_xlfn.IFNA(
_xlfn.IFS(
ISBLANK($U1934),"Missing space use.",
AND('Establishment details'!$C$14="Secondary",$V1934="Classbase"),"Invalid Status type",
AND(OR( $V1934="Classbase", $V1934="Teaching", $V1934="Early years",$V1934="SEND resourced"), NOT(ISBLANK($M1934))),"Space with status type and unusable type.",
AND($V1934= "Classbase",'Establishment details'!$C$22&gt;=10), "Classbase status is only valid in schools with a primary element.",
AND($I1934= "Large",$N1934 &gt; 3.5), "Large rooms with less than 3.5m height.",
AND(OR($V1934="Light practical (science)",$V1934="Light practical (science)",$V1934="Heavy practical (workshops)", $V1934="Heavy practical (clean)"), OR($O1934=0,ISBLANK($O1934))),"Missing sinks count for light and heavy practical spaces.",
AND($M1934 = "Other",ISBLANK($R1934)), "Invalid unusable type / missing note for other unusable type."
),
" ")</f>
        <v>Missing space use.</v>
      </c>
    </row>
    <row r="1935" spans="2:23" ht="15.75" x14ac:dyDescent="0.25">
      <c r="B1935" s="143"/>
      <c r="C1935" s="144"/>
      <c r="D1935" s="144"/>
      <c r="E1935" s="144"/>
      <c r="F1935" s="147" t="str" cm="1">
        <f t="array" ref="F1935">_xlfn.IFNA(CONCATENATE(_xlfn.IFS($D1935="Mezzanine",LEFT($D1935,1), $D1935="Ground Floor",LEFT($D1935,1),$D1935="Basment ",LEFT($D1935,1), $D1935="1st Floor", "0"&amp;LEFT($D1935,1), $D1935="2nd Floor", "0"&amp;LEFT($D1935,1), $D1935="3rd Floor", "0"&amp;LEFT($D1935,1), $D1935="4th Floor", "0"&amp;LEFT($D1935,1), $D1935="5th Floor", "0"&amp;LEFT($D1935,1), $D1935="6th Floor", "0"&amp;LEFT($D1935,1),$D1935="7th Floor", "0"&amp;LEFT($D1935,1),$D1935="8th Floor", "0"&amp;LEFT($D1935,1),$D1935="9th Floor", "0"&amp;LEFT($D1935,1),$D1935="10th Floor", LEFT($D1935,2),$D1935="11th Floor", LEFT($D1935,2),$D1935="12th Floor", LEFT($D1935,2),$D1935="13th Floor", LEFT($D1935,2), $D1935="Lower Ground", LEFT($D1935)&amp;IF(ISNUMBER(FIND(" ",$D1935)),MID($D1935,FIND(" ",$D1935)+1,1),"")&amp;IF(ISNUMBER(FIND(" ",$D1935,FIND(" ",$D1935)+1)),MID($D1935,FIND(" ",$D1935,FIND(" ",$D1935)+1)+1,1),""),$D1935="Upper Ground", LEFT($D1935)&amp;IF(ISNUMBER(FIND(" ",$D1935)),MID($D1935,FIND(" ",$D1935)+1,1),"")&amp;IF(ISNUMBER(FIND(" ",$D1935,FIND(" ",$D1935)+1)),MID($D1935,FIND(" ",$D1935,FIND(" ",$D1935)+1)+1,1),"")),".0",$E1935), " ")</f>
        <v xml:space="preserve"> </v>
      </c>
      <c r="G1935" s="144"/>
      <c r="H1935" s="144"/>
      <c r="I1935" s="144"/>
      <c r="J1935" s="144"/>
      <c r="K1935" s="144"/>
      <c r="L1935" s="149" t="str" cm="1">
        <f t="array" ref="L1935">_xlfn.IFNA(
_xlfn.IFS(
AND($F1935=" ",$G1935=" ",$H1935=" "),"Please update all three: Surveyor Room Reference, Establishment Room Reference and Establishment Room Name",
AND(OR($I1935="General",$I1935="Open plan/ semi-open general",$I1935="Fitted",$I1935="Light practical (science)",$I1935="Light practical (other)",$I1935="Heavy practical (workshops)",$I1935="Heavy practical (clean)",$I1935="Large",$I1935="Storage"),$J1935=0,$K1935=0),"Please update Net Area or Non-net Area",
AND($B1935&lt;&gt;"OUT",$J1935=0,$I1935&lt;&gt;"Non-net",$M1935="85% Circulation"),"Net area not recorded for spaces with 85% circulation unusable type",
AND(OR($I1935="General",$I1935="Open plan/ semi-open general",$I1935="Fitted",$I1935="Light practical (science)",$I1935="Light practical (other)",$I1935="Heavy practical (workshops)",$I1935="Heavy practical (clean)",$I1935="Large",$I1935="Storage"),OR($J1935=0,ISBLANK($J1935))),"Net area not recorded in net spaces",
AND(OR($I1935="Non-net",$I1935="Outdoor space"),$J1935&gt;0),"Net Area Recorded in Non-net space",
AND($I1935="General",$J1935&gt;90),"This general space is over 90m2, please ensure that this space is entered as separate spaces if it usually used as separate spaces",
AND($I1935="Open plan/ semi-open general",$J1935&lt;27),"Open plan general space under 27m2",
AND(OR($K1935=0,ISBLANK($K1935)), $I1935="Non-net"),"Non-net area not recorded in non-net space"
),
" ")</f>
        <v xml:space="preserve"> </v>
      </c>
      <c r="M1935" s="144"/>
      <c r="N1935" s="144"/>
      <c r="O1935" s="144"/>
      <c r="P1935" s="144"/>
      <c r="Q1935" s="144"/>
      <c r="R1935" s="171"/>
      <c r="S1935" s="147">
        <f>NCA_Calculations!$P$1947</f>
        <v>0</v>
      </c>
      <c r="T1935" s="147">
        <f>NCA_Calculations!$Q$1947</f>
        <v>0</v>
      </c>
      <c r="U1935" s="144"/>
      <c r="V1935" s="144"/>
      <c r="W1935" s="149" t="str" cm="1">
        <f t="array" ref="W1935">_xlfn.IFNA(
_xlfn.IFS(
ISBLANK($U1935),"Missing space use.",
AND('Establishment details'!$C$14="Secondary",$V1935="Classbase"),"Invalid Status type",
AND(OR( $V1935="Classbase", $V1935="Teaching", $V1935="Early years",$V1935="SEND resourced"), NOT(ISBLANK($M1935))),"Space with status type and unusable type.",
AND($V1935= "Classbase",'Establishment details'!$C$22&gt;=10), "Classbase status is only valid in schools with a primary element.",
AND($I1935= "Large",$N1935 &gt; 3.5), "Large rooms with less than 3.5m height.",
AND(OR($V1935="Light practical (science)",$V1935="Light practical (science)",$V1935="Heavy practical (workshops)", $V1935="Heavy practical (clean)"), OR($O1935=0,ISBLANK($O1935))),"Missing sinks count for light and heavy practical spaces.",
AND($M1935 = "Other",ISBLANK($R1935)), "Invalid unusable type / missing note for other unusable type."
),
" ")</f>
        <v>Missing space use.</v>
      </c>
    </row>
    <row r="1936" spans="2:23" ht="15.75" x14ac:dyDescent="0.25">
      <c r="B1936" s="143"/>
      <c r="C1936" s="144"/>
      <c r="D1936" s="144"/>
      <c r="E1936" s="144"/>
      <c r="F1936" s="147" t="str" cm="1">
        <f t="array" ref="F1936">_xlfn.IFNA(CONCATENATE(_xlfn.IFS($D1936="Mezzanine",LEFT($D1936,1), $D1936="Ground Floor",LEFT($D1936,1),$D1936="Basment ",LEFT($D1936,1), $D1936="1st Floor", "0"&amp;LEFT($D1936,1), $D1936="2nd Floor", "0"&amp;LEFT($D1936,1), $D1936="3rd Floor", "0"&amp;LEFT($D1936,1), $D1936="4th Floor", "0"&amp;LEFT($D1936,1), $D1936="5th Floor", "0"&amp;LEFT($D1936,1), $D1936="6th Floor", "0"&amp;LEFT($D1936,1),$D1936="7th Floor", "0"&amp;LEFT($D1936,1),$D1936="8th Floor", "0"&amp;LEFT($D1936,1),$D1936="9th Floor", "0"&amp;LEFT($D1936,1),$D1936="10th Floor", LEFT($D1936,2),$D1936="11th Floor", LEFT($D1936,2),$D1936="12th Floor", LEFT($D1936,2),$D1936="13th Floor", LEFT($D1936,2), $D1936="Lower Ground", LEFT($D1936)&amp;IF(ISNUMBER(FIND(" ",$D1936)),MID($D1936,FIND(" ",$D1936)+1,1),"")&amp;IF(ISNUMBER(FIND(" ",$D1936,FIND(" ",$D1936)+1)),MID($D1936,FIND(" ",$D1936,FIND(" ",$D1936)+1)+1,1),""),$D1936="Upper Ground", LEFT($D1936)&amp;IF(ISNUMBER(FIND(" ",$D1936)),MID($D1936,FIND(" ",$D1936)+1,1),"")&amp;IF(ISNUMBER(FIND(" ",$D1936,FIND(" ",$D1936)+1)),MID($D1936,FIND(" ",$D1936,FIND(" ",$D1936)+1)+1,1),"")),".0",$E1936), " ")</f>
        <v xml:space="preserve"> </v>
      </c>
      <c r="G1936" s="144"/>
      <c r="H1936" s="144"/>
      <c r="I1936" s="144"/>
      <c r="J1936" s="144"/>
      <c r="K1936" s="144"/>
      <c r="L1936" s="149" t="str" cm="1">
        <f t="array" ref="L1936">_xlfn.IFNA(
_xlfn.IFS(
AND($F1936=" ",$G1936=" ",$H1936=" "),"Please update all three: Surveyor Room Reference, Establishment Room Reference and Establishment Room Name",
AND(OR($I1936="General",$I1936="Open plan/ semi-open general",$I1936="Fitted",$I1936="Light practical (science)",$I1936="Light practical (other)",$I1936="Heavy practical (workshops)",$I1936="Heavy practical (clean)",$I1936="Large",$I1936="Storage"),$J1936=0,$K1936=0),"Please update Net Area or Non-net Area",
AND($B1936&lt;&gt;"OUT",$J1936=0,$I1936&lt;&gt;"Non-net",$M1936="85% Circulation"),"Net area not recorded for spaces with 85% circulation unusable type",
AND(OR($I1936="General",$I1936="Open plan/ semi-open general",$I1936="Fitted",$I1936="Light practical (science)",$I1936="Light practical (other)",$I1936="Heavy practical (workshops)",$I1936="Heavy practical (clean)",$I1936="Large",$I1936="Storage"),OR($J1936=0,ISBLANK($J1936))),"Net area not recorded in net spaces",
AND(OR($I1936="Non-net",$I1936="Outdoor space"),$J1936&gt;0),"Net Area Recorded in Non-net space",
AND($I1936="General",$J1936&gt;90),"This general space is over 90m2, please ensure that this space is entered as separate spaces if it usually used as separate spaces",
AND($I1936="Open plan/ semi-open general",$J1936&lt;27),"Open plan general space under 27m2",
AND(OR($K1936=0,ISBLANK($K1936)), $I1936="Non-net"),"Non-net area not recorded in non-net space"
),
" ")</f>
        <v xml:space="preserve"> </v>
      </c>
      <c r="M1936" s="144"/>
      <c r="N1936" s="144"/>
      <c r="O1936" s="144"/>
      <c r="P1936" s="144"/>
      <c r="Q1936" s="144"/>
      <c r="R1936" s="171"/>
      <c r="S1936" s="147">
        <f>NCA_Calculations!$P$1948</f>
        <v>0</v>
      </c>
      <c r="T1936" s="147">
        <f>NCA_Calculations!$Q$1948</f>
        <v>0</v>
      </c>
      <c r="U1936" s="144"/>
      <c r="V1936" s="144"/>
      <c r="W1936" s="149" t="str" cm="1">
        <f t="array" ref="W1936">_xlfn.IFNA(
_xlfn.IFS(
ISBLANK($U1936),"Missing space use.",
AND('Establishment details'!$C$14="Secondary",$V1936="Classbase"),"Invalid Status type",
AND(OR( $V1936="Classbase", $V1936="Teaching", $V1936="Early years",$V1936="SEND resourced"), NOT(ISBLANK($M1936))),"Space with status type and unusable type.",
AND($V1936= "Classbase",'Establishment details'!$C$22&gt;=10), "Classbase status is only valid in schools with a primary element.",
AND($I1936= "Large",$N1936 &gt; 3.5), "Large rooms with less than 3.5m height.",
AND(OR($V1936="Light practical (science)",$V1936="Light practical (science)",$V1936="Heavy practical (workshops)", $V1936="Heavy practical (clean)"), OR($O1936=0,ISBLANK($O1936))),"Missing sinks count for light and heavy practical spaces.",
AND($M1936 = "Other",ISBLANK($R1936)), "Invalid unusable type / missing note for other unusable type."
),
" ")</f>
        <v>Missing space use.</v>
      </c>
    </row>
    <row r="1937" spans="2:23" ht="15.75" x14ac:dyDescent="0.25">
      <c r="B1937" s="143"/>
      <c r="C1937" s="144"/>
      <c r="D1937" s="144"/>
      <c r="E1937" s="144"/>
      <c r="F1937" s="147" t="str" cm="1">
        <f t="array" ref="F1937">_xlfn.IFNA(CONCATENATE(_xlfn.IFS($D1937="Mezzanine",LEFT($D1937,1), $D1937="Ground Floor",LEFT($D1937,1),$D1937="Basment ",LEFT($D1937,1), $D1937="1st Floor", "0"&amp;LEFT($D1937,1), $D1937="2nd Floor", "0"&amp;LEFT($D1937,1), $D1937="3rd Floor", "0"&amp;LEFT($D1937,1), $D1937="4th Floor", "0"&amp;LEFT($D1937,1), $D1937="5th Floor", "0"&amp;LEFT($D1937,1), $D1937="6th Floor", "0"&amp;LEFT($D1937,1),$D1937="7th Floor", "0"&amp;LEFT($D1937,1),$D1937="8th Floor", "0"&amp;LEFT($D1937,1),$D1937="9th Floor", "0"&amp;LEFT($D1937,1),$D1937="10th Floor", LEFT($D1937,2),$D1937="11th Floor", LEFT($D1937,2),$D1937="12th Floor", LEFT($D1937,2),$D1937="13th Floor", LEFT($D1937,2), $D1937="Lower Ground", LEFT($D1937)&amp;IF(ISNUMBER(FIND(" ",$D1937)),MID($D1937,FIND(" ",$D1937)+1,1),"")&amp;IF(ISNUMBER(FIND(" ",$D1937,FIND(" ",$D1937)+1)),MID($D1937,FIND(" ",$D1937,FIND(" ",$D1937)+1)+1,1),""),$D1937="Upper Ground", LEFT($D1937)&amp;IF(ISNUMBER(FIND(" ",$D1937)),MID($D1937,FIND(" ",$D1937)+1,1),"")&amp;IF(ISNUMBER(FIND(" ",$D1937,FIND(" ",$D1937)+1)),MID($D1937,FIND(" ",$D1937,FIND(" ",$D1937)+1)+1,1),"")),".0",$E1937), " ")</f>
        <v xml:space="preserve"> </v>
      </c>
      <c r="G1937" s="144"/>
      <c r="H1937" s="144"/>
      <c r="I1937" s="144"/>
      <c r="J1937" s="144"/>
      <c r="K1937" s="144"/>
      <c r="L1937" s="149" t="str" cm="1">
        <f t="array" ref="L1937">_xlfn.IFNA(
_xlfn.IFS(
AND($F1937=" ",$G1937=" ",$H1937=" "),"Please update all three: Surveyor Room Reference, Establishment Room Reference and Establishment Room Name",
AND(OR($I1937="General",$I1937="Open plan/ semi-open general",$I1937="Fitted",$I1937="Light practical (science)",$I1937="Light practical (other)",$I1937="Heavy practical (workshops)",$I1937="Heavy practical (clean)",$I1937="Large",$I1937="Storage"),$J1937=0,$K1937=0),"Please update Net Area or Non-net Area",
AND($B1937&lt;&gt;"OUT",$J1937=0,$I1937&lt;&gt;"Non-net",$M1937="85% Circulation"),"Net area not recorded for spaces with 85% circulation unusable type",
AND(OR($I1937="General",$I1937="Open plan/ semi-open general",$I1937="Fitted",$I1937="Light practical (science)",$I1937="Light practical (other)",$I1937="Heavy practical (workshops)",$I1937="Heavy practical (clean)",$I1937="Large",$I1937="Storage"),OR($J1937=0,ISBLANK($J1937))),"Net area not recorded in net spaces",
AND(OR($I1937="Non-net",$I1937="Outdoor space"),$J1937&gt;0),"Net Area Recorded in Non-net space",
AND($I1937="General",$J1937&gt;90),"This general space is over 90m2, please ensure that this space is entered as separate spaces if it usually used as separate spaces",
AND($I1937="Open plan/ semi-open general",$J1937&lt;27),"Open plan general space under 27m2",
AND(OR($K1937=0,ISBLANK($K1937)), $I1937="Non-net"),"Non-net area not recorded in non-net space"
),
" ")</f>
        <v xml:space="preserve"> </v>
      </c>
      <c r="M1937" s="144"/>
      <c r="N1937" s="144"/>
      <c r="O1937" s="144"/>
      <c r="P1937" s="144"/>
      <c r="Q1937" s="144"/>
      <c r="R1937" s="171"/>
      <c r="S1937" s="147">
        <f>NCA_Calculations!$P$1949</f>
        <v>0</v>
      </c>
      <c r="T1937" s="147">
        <f>NCA_Calculations!$Q$1949</f>
        <v>0</v>
      </c>
      <c r="U1937" s="144"/>
      <c r="V1937" s="144"/>
      <c r="W1937" s="149" t="str" cm="1">
        <f t="array" ref="W1937">_xlfn.IFNA(
_xlfn.IFS(
ISBLANK($U1937),"Missing space use.",
AND('Establishment details'!$C$14="Secondary",$V1937="Classbase"),"Invalid Status type",
AND(OR( $V1937="Classbase", $V1937="Teaching", $V1937="Early years",$V1937="SEND resourced"), NOT(ISBLANK($M1937))),"Space with status type and unusable type.",
AND($V1937= "Classbase",'Establishment details'!$C$22&gt;=10), "Classbase status is only valid in schools with a primary element.",
AND($I1937= "Large",$N1937 &gt; 3.5), "Large rooms with less than 3.5m height.",
AND(OR($V1937="Light practical (science)",$V1937="Light practical (science)",$V1937="Heavy practical (workshops)", $V1937="Heavy practical (clean)"), OR($O1937=0,ISBLANK($O1937))),"Missing sinks count for light and heavy practical spaces.",
AND($M1937 = "Other",ISBLANK($R1937)), "Invalid unusable type / missing note for other unusable type."
),
" ")</f>
        <v>Missing space use.</v>
      </c>
    </row>
    <row r="1938" spans="2:23" ht="15.75" x14ac:dyDescent="0.25">
      <c r="B1938" s="143"/>
      <c r="C1938" s="144"/>
      <c r="D1938" s="144"/>
      <c r="E1938" s="144"/>
      <c r="F1938" s="147" t="str" cm="1">
        <f t="array" ref="F1938">_xlfn.IFNA(CONCATENATE(_xlfn.IFS($D1938="Mezzanine",LEFT($D1938,1), $D1938="Ground Floor",LEFT($D1938,1),$D1938="Basment ",LEFT($D1938,1), $D1938="1st Floor", "0"&amp;LEFT($D1938,1), $D1938="2nd Floor", "0"&amp;LEFT($D1938,1), $D1938="3rd Floor", "0"&amp;LEFT($D1938,1), $D1938="4th Floor", "0"&amp;LEFT($D1938,1), $D1938="5th Floor", "0"&amp;LEFT($D1938,1), $D1938="6th Floor", "0"&amp;LEFT($D1938,1),$D1938="7th Floor", "0"&amp;LEFT($D1938,1),$D1938="8th Floor", "0"&amp;LEFT($D1938,1),$D1938="9th Floor", "0"&amp;LEFT($D1938,1),$D1938="10th Floor", LEFT($D1938,2),$D1938="11th Floor", LEFT($D1938,2),$D1938="12th Floor", LEFT($D1938,2),$D1938="13th Floor", LEFT($D1938,2), $D1938="Lower Ground", LEFT($D1938)&amp;IF(ISNUMBER(FIND(" ",$D1938)),MID($D1938,FIND(" ",$D1938)+1,1),"")&amp;IF(ISNUMBER(FIND(" ",$D1938,FIND(" ",$D1938)+1)),MID($D1938,FIND(" ",$D1938,FIND(" ",$D1938)+1)+1,1),""),$D1938="Upper Ground", LEFT($D1938)&amp;IF(ISNUMBER(FIND(" ",$D1938)),MID($D1938,FIND(" ",$D1938)+1,1),"")&amp;IF(ISNUMBER(FIND(" ",$D1938,FIND(" ",$D1938)+1)),MID($D1938,FIND(" ",$D1938,FIND(" ",$D1938)+1)+1,1),"")),".0",$E1938), " ")</f>
        <v xml:space="preserve"> </v>
      </c>
      <c r="G1938" s="144"/>
      <c r="H1938" s="144"/>
      <c r="I1938" s="144"/>
      <c r="J1938" s="144"/>
      <c r="K1938" s="144"/>
      <c r="L1938" s="149" t="str" cm="1">
        <f t="array" ref="L1938">_xlfn.IFNA(
_xlfn.IFS(
AND($F1938=" ",$G1938=" ",$H1938=" "),"Please update all three: Surveyor Room Reference, Establishment Room Reference and Establishment Room Name",
AND(OR($I1938="General",$I1938="Open plan/ semi-open general",$I1938="Fitted",$I1938="Light practical (science)",$I1938="Light practical (other)",$I1938="Heavy practical (workshops)",$I1938="Heavy practical (clean)",$I1938="Large",$I1938="Storage"),$J1938=0,$K1938=0),"Please update Net Area or Non-net Area",
AND($B1938&lt;&gt;"OUT",$J1938=0,$I1938&lt;&gt;"Non-net",$M1938="85% Circulation"),"Net area not recorded for spaces with 85% circulation unusable type",
AND(OR($I1938="General",$I1938="Open plan/ semi-open general",$I1938="Fitted",$I1938="Light practical (science)",$I1938="Light practical (other)",$I1938="Heavy practical (workshops)",$I1938="Heavy practical (clean)",$I1938="Large",$I1938="Storage"),OR($J1938=0,ISBLANK($J1938))),"Net area not recorded in net spaces",
AND(OR($I1938="Non-net",$I1938="Outdoor space"),$J1938&gt;0),"Net Area Recorded in Non-net space",
AND($I1938="General",$J1938&gt;90),"This general space is over 90m2, please ensure that this space is entered as separate spaces if it usually used as separate spaces",
AND($I1938="Open plan/ semi-open general",$J1938&lt;27),"Open plan general space under 27m2",
AND(OR($K1938=0,ISBLANK($K1938)), $I1938="Non-net"),"Non-net area not recorded in non-net space"
),
" ")</f>
        <v xml:space="preserve"> </v>
      </c>
      <c r="M1938" s="144"/>
      <c r="N1938" s="144"/>
      <c r="O1938" s="144"/>
      <c r="P1938" s="144"/>
      <c r="Q1938" s="144"/>
      <c r="R1938" s="171"/>
      <c r="S1938" s="147">
        <f>NCA_Calculations!$P$1950</f>
        <v>0</v>
      </c>
      <c r="T1938" s="147">
        <f>NCA_Calculations!$Q$1950</f>
        <v>0</v>
      </c>
      <c r="U1938" s="144"/>
      <c r="V1938" s="144"/>
      <c r="W1938" s="149" t="str" cm="1">
        <f t="array" ref="W1938">_xlfn.IFNA(
_xlfn.IFS(
ISBLANK($U1938),"Missing space use.",
AND('Establishment details'!$C$14="Secondary",$V1938="Classbase"),"Invalid Status type",
AND(OR( $V1938="Classbase", $V1938="Teaching", $V1938="Early years",$V1938="SEND resourced"), NOT(ISBLANK($M1938))),"Space with status type and unusable type.",
AND($V1938= "Classbase",'Establishment details'!$C$22&gt;=10), "Classbase status is only valid in schools with a primary element.",
AND($I1938= "Large",$N1938 &gt; 3.5), "Large rooms with less than 3.5m height.",
AND(OR($V1938="Light practical (science)",$V1938="Light practical (science)",$V1938="Heavy practical (workshops)", $V1938="Heavy practical (clean)"), OR($O1938=0,ISBLANK($O1938))),"Missing sinks count for light and heavy practical spaces.",
AND($M1938 = "Other",ISBLANK($R1938)), "Invalid unusable type / missing note for other unusable type."
),
" ")</f>
        <v>Missing space use.</v>
      </c>
    </row>
    <row r="1939" spans="2:23" ht="15.75" x14ac:dyDescent="0.25">
      <c r="B1939" s="143"/>
      <c r="C1939" s="144"/>
      <c r="D1939" s="144"/>
      <c r="E1939" s="144"/>
      <c r="F1939" s="147" t="str" cm="1">
        <f t="array" ref="F1939">_xlfn.IFNA(CONCATENATE(_xlfn.IFS($D1939="Mezzanine",LEFT($D1939,1), $D1939="Ground Floor",LEFT($D1939,1),$D1939="Basment ",LEFT($D1939,1), $D1939="1st Floor", "0"&amp;LEFT($D1939,1), $D1939="2nd Floor", "0"&amp;LEFT($D1939,1), $D1939="3rd Floor", "0"&amp;LEFT($D1939,1), $D1939="4th Floor", "0"&amp;LEFT($D1939,1), $D1939="5th Floor", "0"&amp;LEFT($D1939,1), $D1939="6th Floor", "0"&amp;LEFT($D1939,1),$D1939="7th Floor", "0"&amp;LEFT($D1939,1),$D1939="8th Floor", "0"&amp;LEFT($D1939,1),$D1939="9th Floor", "0"&amp;LEFT($D1939,1),$D1939="10th Floor", LEFT($D1939,2),$D1939="11th Floor", LEFT($D1939,2),$D1939="12th Floor", LEFT($D1939,2),$D1939="13th Floor", LEFT($D1939,2), $D1939="Lower Ground", LEFT($D1939)&amp;IF(ISNUMBER(FIND(" ",$D1939)),MID($D1939,FIND(" ",$D1939)+1,1),"")&amp;IF(ISNUMBER(FIND(" ",$D1939,FIND(" ",$D1939)+1)),MID($D1939,FIND(" ",$D1939,FIND(" ",$D1939)+1)+1,1),""),$D1939="Upper Ground", LEFT($D1939)&amp;IF(ISNUMBER(FIND(" ",$D1939)),MID($D1939,FIND(" ",$D1939)+1,1),"")&amp;IF(ISNUMBER(FIND(" ",$D1939,FIND(" ",$D1939)+1)),MID($D1939,FIND(" ",$D1939,FIND(" ",$D1939)+1)+1,1),"")),".0",$E1939), " ")</f>
        <v xml:space="preserve"> </v>
      </c>
      <c r="G1939" s="144"/>
      <c r="H1939" s="144"/>
      <c r="I1939" s="144"/>
      <c r="J1939" s="144"/>
      <c r="K1939" s="144"/>
      <c r="L1939" s="149" t="str" cm="1">
        <f t="array" ref="L1939">_xlfn.IFNA(
_xlfn.IFS(
AND($F1939=" ",$G1939=" ",$H1939=" "),"Please update all three: Surveyor Room Reference, Establishment Room Reference and Establishment Room Name",
AND(OR($I1939="General",$I1939="Open plan/ semi-open general",$I1939="Fitted",$I1939="Light practical (science)",$I1939="Light practical (other)",$I1939="Heavy practical (workshops)",$I1939="Heavy practical (clean)",$I1939="Large",$I1939="Storage"),$J1939=0,$K1939=0),"Please update Net Area or Non-net Area",
AND($B1939&lt;&gt;"OUT",$J1939=0,$I1939&lt;&gt;"Non-net",$M1939="85% Circulation"),"Net area not recorded for spaces with 85% circulation unusable type",
AND(OR($I1939="General",$I1939="Open plan/ semi-open general",$I1939="Fitted",$I1939="Light practical (science)",$I1939="Light practical (other)",$I1939="Heavy practical (workshops)",$I1939="Heavy practical (clean)",$I1939="Large",$I1939="Storage"),OR($J1939=0,ISBLANK($J1939))),"Net area not recorded in net spaces",
AND(OR($I1939="Non-net",$I1939="Outdoor space"),$J1939&gt;0),"Net Area Recorded in Non-net space",
AND($I1939="General",$J1939&gt;90),"This general space is over 90m2, please ensure that this space is entered as separate spaces if it usually used as separate spaces",
AND($I1939="Open plan/ semi-open general",$J1939&lt;27),"Open plan general space under 27m2",
AND(OR($K1939=0,ISBLANK($K1939)), $I1939="Non-net"),"Non-net area not recorded in non-net space"
),
" ")</f>
        <v xml:space="preserve"> </v>
      </c>
      <c r="M1939" s="144"/>
      <c r="N1939" s="144"/>
      <c r="O1939" s="144"/>
      <c r="P1939" s="144"/>
      <c r="Q1939" s="144"/>
      <c r="R1939" s="171"/>
      <c r="S1939" s="147">
        <f>NCA_Calculations!$P$1951</f>
        <v>0</v>
      </c>
      <c r="T1939" s="147">
        <f>NCA_Calculations!$Q$1951</f>
        <v>0</v>
      </c>
      <c r="U1939" s="144"/>
      <c r="V1939" s="144"/>
      <c r="W1939" s="149" t="str" cm="1">
        <f t="array" ref="W1939">_xlfn.IFNA(
_xlfn.IFS(
ISBLANK($U1939),"Missing space use.",
AND('Establishment details'!$C$14="Secondary",$V1939="Classbase"),"Invalid Status type",
AND(OR( $V1939="Classbase", $V1939="Teaching", $V1939="Early years",$V1939="SEND resourced"), NOT(ISBLANK($M1939))),"Space with status type and unusable type.",
AND($V1939= "Classbase",'Establishment details'!$C$22&gt;=10), "Classbase status is only valid in schools with a primary element.",
AND($I1939= "Large",$N1939 &gt; 3.5), "Large rooms with less than 3.5m height.",
AND(OR($V1939="Light practical (science)",$V1939="Light practical (science)",$V1939="Heavy practical (workshops)", $V1939="Heavy practical (clean)"), OR($O1939=0,ISBLANK($O1939))),"Missing sinks count for light and heavy practical spaces.",
AND($M1939 = "Other",ISBLANK($R1939)), "Invalid unusable type / missing note for other unusable type."
),
" ")</f>
        <v>Missing space use.</v>
      </c>
    </row>
    <row r="1940" spans="2:23" ht="15.75" x14ac:dyDescent="0.25">
      <c r="B1940" s="143"/>
      <c r="C1940" s="144"/>
      <c r="D1940" s="144"/>
      <c r="E1940" s="144"/>
      <c r="F1940" s="147" t="str" cm="1">
        <f t="array" ref="F1940">_xlfn.IFNA(CONCATENATE(_xlfn.IFS($D1940="Mezzanine",LEFT($D1940,1), $D1940="Ground Floor",LEFT($D1940,1),$D1940="Basment ",LEFT($D1940,1), $D1940="1st Floor", "0"&amp;LEFT($D1940,1), $D1940="2nd Floor", "0"&amp;LEFT($D1940,1), $D1940="3rd Floor", "0"&amp;LEFT($D1940,1), $D1940="4th Floor", "0"&amp;LEFT($D1940,1), $D1940="5th Floor", "0"&amp;LEFT($D1940,1), $D1940="6th Floor", "0"&amp;LEFT($D1940,1),$D1940="7th Floor", "0"&amp;LEFT($D1940,1),$D1940="8th Floor", "0"&amp;LEFT($D1940,1),$D1940="9th Floor", "0"&amp;LEFT($D1940,1),$D1940="10th Floor", LEFT($D1940,2),$D1940="11th Floor", LEFT($D1940,2),$D1940="12th Floor", LEFT($D1940,2),$D1940="13th Floor", LEFT($D1940,2), $D1940="Lower Ground", LEFT($D1940)&amp;IF(ISNUMBER(FIND(" ",$D1940)),MID($D1940,FIND(" ",$D1940)+1,1),"")&amp;IF(ISNUMBER(FIND(" ",$D1940,FIND(" ",$D1940)+1)),MID($D1940,FIND(" ",$D1940,FIND(" ",$D1940)+1)+1,1),""),$D1940="Upper Ground", LEFT($D1940)&amp;IF(ISNUMBER(FIND(" ",$D1940)),MID($D1940,FIND(" ",$D1940)+1,1),"")&amp;IF(ISNUMBER(FIND(" ",$D1940,FIND(" ",$D1940)+1)),MID($D1940,FIND(" ",$D1940,FIND(" ",$D1940)+1)+1,1),"")),".0",$E1940), " ")</f>
        <v xml:space="preserve"> </v>
      </c>
      <c r="G1940" s="144"/>
      <c r="H1940" s="144"/>
      <c r="I1940" s="144"/>
      <c r="J1940" s="144"/>
      <c r="K1940" s="144"/>
      <c r="L1940" s="149" t="str" cm="1">
        <f t="array" ref="L1940">_xlfn.IFNA(
_xlfn.IFS(
AND($F1940=" ",$G1940=" ",$H1940=" "),"Please update all three: Surveyor Room Reference, Establishment Room Reference and Establishment Room Name",
AND(OR($I1940="General",$I1940="Open plan/ semi-open general",$I1940="Fitted",$I1940="Light practical (science)",$I1940="Light practical (other)",$I1940="Heavy practical (workshops)",$I1940="Heavy practical (clean)",$I1940="Large",$I1940="Storage"),$J1940=0,$K1940=0),"Please update Net Area or Non-net Area",
AND($B1940&lt;&gt;"OUT",$J1940=0,$I1940&lt;&gt;"Non-net",$M1940="85% Circulation"),"Net area not recorded for spaces with 85% circulation unusable type",
AND(OR($I1940="General",$I1940="Open plan/ semi-open general",$I1940="Fitted",$I1940="Light practical (science)",$I1940="Light practical (other)",$I1940="Heavy practical (workshops)",$I1940="Heavy practical (clean)",$I1940="Large",$I1940="Storage"),OR($J1940=0,ISBLANK($J1940))),"Net area not recorded in net spaces",
AND(OR($I1940="Non-net",$I1940="Outdoor space"),$J1940&gt;0),"Net Area Recorded in Non-net space",
AND($I1940="General",$J1940&gt;90),"This general space is over 90m2, please ensure that this space is entered as separate spaces if it usually used as separate spaces",
AND($I1940="Open plan/ semi-open general",$J1940&lt;27),"Open plan general space under 27m2",
AND(OR($K1940=0,ISBLANK($K1940)), $I1940="Non-net"),"Non-net area not recorded in non-net space"
),
" ")</f>
        <v xml:space="preserve"> </v>
      </c>
      <c r="M1940" s="144"/>
      <c r="N1940" s="144"/>
      <c r="O1940" s="144"/>
      <c r="P1940" s="144"/>
      <c r="Q1940" s="144"/>
      <c r="R1940" s="171"/>
      <c r="S1940" s="147">
        <f>NCA_Calculations!$P$1952</f>
        <v>0</v>
      </c>
      <c r="T1940" s="147">
        <f>NCA_Calculations!$Q$1952</f>
        <v>0</v>
      </c>
      <c r="U1940" s="144"/>
      <c r="V1940" s="144"/>
      <c r="W1940" s="149" t="str" cm="1">
        <f t="array" ref="W1940">_xlfn.IFNA(
_xlfn.IFS(
ISBLANK($U1940),"Missing space use.",
AND('Establishment details'!$C$14="Secondary",$V1940="Classbase"),"Invalid Status type",
AND(OR( $V1940="Classbase", $V1940="Teaching", $V1940="Early years",$V1940="SEND resourced"), NOT(ISBLANK($M1940))),"Space with status type and unusable type.",
AND($V1940= "Classbase",'Establishment details'!$C$22&gt;=10), "Classbase status is only valid in schools with a primary element.",
AND($I1940= "Large",$N1940 &gt; 3.5), "Large rooms with less than 3.5m height.",
AND(OR($V1940="Light practical (science)",$V1940="Light practical (science)",$V1940="Heavy practical (workshops)", $V1940="Heavy practical (clean)"), OR($O1940=0,ISBLANK($O1940))),"Missing sinks count for light and heavy practical spaces.",
AND($M1940 = "Other",ISBLANK($R1940)), "Invalid unusable type / missing note for other unusable type."
),
" ")</f>
        <v>Missing space use.</v>
      </c>
    </row>
    <row r="1941" spans="2:23" ht="15.75" x14ac:dyDescent="0.25">
      <c r="B1941" s="143"/>
      <c r="C1941" s="144"/>
      <c r="D1941" s="144"/>
      <c r="E1941" s="144"/>
      <c r="F1941" s="147" t="str" cm="1">
        <f t="array" ref="F1941">_xlfn.IFNA(CONCATENATE(_xlfn.IFS($D1941="Mezzanine",LEFT($D1941,1), $D1941="Ground Floor",LEFT($D1941,1),$D1941="Basment ",LEFT($D1941,1), $D1941="1st Floor", "0"&amp;LEFT($D1941,1), $D1941="2nd Floor", "0"&amp;LEFT($D1941,1), $D1941="3rd Floor", "0"&amp;LEFT($D1941,1), $D1941="4th Floor", "0"&amp;LEFT($D1941,1), $D1941="5th Floor", "0"&amp;LEFT($D1941,1), $D1941="6th Floor", "0"&amp;LEFT($D1941,1),$D1941="7th Floor", "0"&amp;LEFT($D1941,1),$D1941="8th Floor", "0"&amp;LEFT($D1941,1),$D1941="9th Floor", "0"&amp;LEFT($D1941,1),$D1941="10th Floor", LEFT($D1941,2),$D1941="11th Floor", LEFT($D1941,2),$D1941="12th Floor", LEFT($D1941,2),$D1941="13th Floor", LEFT($D1941,2), $D1941="Lower Ground", LEFT($D1941)&amp;IF(ISNUMBER(FIND(" ",$D1941)),MID($D1941,FIND(" ",$D1941)+1,1),"")&amp;IF(ISNUMBER(FIND(" ",$D1941,FIND(" ",$D1941)+1)),MID($D1941,FIND(" ",$D1941,FIND(" ",$D1941)+1)+1,1),""),$D1941="Upper Ground", LEFT($D1941)&amp;IF(ISNUMBER(FIND(" ",$D1941)),MID($D1941,FIND(" ",$D1941)+1,1),"")&amp;IF(ISNUMBER(FIND(" ",$D1941,FIND(" ",$D1941)+1)),MID($D1941,FIND(" ",$D1941,FIND(" ",$D1941)+1)+1,1),"")),".0",$E1941), " ")</f>
        <v xml:space="preserve"> </v>
      </c>
      <c r="G1941" s="144"/>
      <c r="H1941" s="144"/>
      <c r="I1941" s="144"/>
      <c r="J1941" s="144"/>
      <c r="K1941" s="144"/>
      <c r="L1941" s="149" t="str" cm="1">
        <f t="array" ref="L1941">_xlfn.IFNA(
_xlfn.IFS(
AND($F1941=" ",$G1941=" ",$H1941=" "),"Please update all three: Surveyor Room Reference, Establishment Room Reference and Establishment Room Name",
AND(OR($I1941="General",$I1941="Open plan/ semi-open general",$I1941="Fitted",$I1941="Light practical (science)",$I1941="Light practical (other)",$I1941="Heavy practical (workshops)",$I1941="Heavy practical (clean)",$I1941="Large",$I1941="Storage"),$J1941=0,$K1941=0),"Please update Net Area or Non-net Area",
AND($B1941&lt;&gt;"OUT",$J1941=0,$I1941&lt;&gt;"Non-net",$M1941="85% Circulation"),"Net area not recorded for spaces with 85% circulation unusable type",
AND(OR($I1941="General",$I1941="Open plan/ semi-open general",$I1941="Fitted",$I1941="Light practical (science)",$I1941="Light practical (other)",$I1941="Heavy practical (workshops)",$I1941="Heavy practical (clean)",$I1941="Large",$I1941="Storage"),OR($J1941=0,ISBLANK($J1941))),"Net area not recorded in net spaces",
AND(OR($I1941="Non-net",$I1941="Outdoor space"),$J1941&gt;0),"Net Area Recorded in Non-net space",
AND($I1941="General",$J1941&gt;90),"This general space is over 90m2, please ensure that this space is entered as separate spaces if it usually used as separate spaces",
AND($I1941="Open plan/ semi-open general",$J1941&lt;27),"Open plan general space under 27m2",
AND(OR($K1941=0,ISBLANK($K1941)), $I1941="Non-net"),"Non-net area not recorded in non-net space"
),
" ")</f>
        <v xml:space="preserve"> </v>
      </c>
      <c r="M1941" s="144"/>
      <c r="N1941" s="144"/>
      <c r="O1941" s="144"/>
      <c r="P1941" s="144"/>
      <c r="Q1941" s="144"/>
      <c r="R1941" s="171"/>
      <c r="S1941" s="147">
        <f>NCA_Calculations!$P$1953</f>
        <v>0</v>
      </c>
      <c r="T1941" s="147">
        <f>NCA_Calculations!$Q$1953</f>
        <v>0</v>
      </c>
      <c r="U1941" s="144"/>
      <c r="V1941" s="144"/>
      <c r="W1941" s="149" t="str" cm="1">
        <f t="array" ref="W1941">_xlfn.IFNA(
_xlfn.IFS(
ISBLANK($U1941),"Missing space use.",
AND('Establishment details'!$C$14="Secondary",$V1941="Classbase"),"Invalid Status type",
AND(OR( $V1941="Classbase", $V1941="Teaching", $V1941="Early years",$V1941="SEND resourced"), NOT(ISBLANK($M1941))),"Space with status type and unusable type.",
AND($V1941= "Classbase",'Establishment details'!$C$22&gt;=10), "Classbase status is only valid in schools with a primary element.",
AND($I1941= "Large",$N1941 &gt; 3.5), "Large rooms with less than 3.5m height.",
AND(OR($V1941="Light practical (science)",$V1941="Light practical (science)",$V1941="Heavy practical (workshops)", $V1941="Heavy practical (clean)"), OR($O1941=0,ISBLANK($O1941))),"Missing sinks count for light and heavy practical spaces.",
AND($M1941 = "Other",ISBLANK($R1941)), "Invalid unusable type / missing note for other unusable type."
),
" ")</f>
        <v>Missing space use.</v>
      </c>
    </row>
    <row r="1942" spans="2:23" ht="15.75" x14ac:dyDescent="0.25">
      <c r="B1942" s="143"/>
      <c r="C1942" s="144"/>
      <c r="D1942" s="144"/>
      <c r="E1942" s="144"/>
      <c r="F1942" s="147" t="str" cm="1">
        <f t="array" ref="F1942">_xlfn.IFNA(CONCATENATE(_xlfn.IFS($D1942="Mezzanine",LEFT($D1942,1), $D1942="Ground Floor",LEFT($D1942,1),$D1942="Basment ",LEFT($D1942,1), $D1942="1st Floor", "0"&amp;LEFT($D1942,1), $D1942="2nd Floor", "0"&amp;LEFT($D1942,1), $D1942="3rd Floor", "0"&amp;LEFT($D1942,1), $D1942="4th Floor", "0"&amp;LEFT($D1942,1), $D1942="5th Floor", "0"&amp;LEFT($D1942,1), $D1942="6th Floor", "0"&amp;LEFT($D1942,1),$D1942="7th Floor", "0"&amp;LEFT($D1942,1),$D1942="8th Floor", "0"&amp;LEFT($D1942,1),$D1942="9th Floor", "0"&amp;LEFT($D1942,1),$D1942="10th Floor", LEFT($D1942,2),$D1942="11th Floor", LEFT($D1942,2),$D1942="12th Floor", LEFT($D1942,2),$D1942="13th Floor", LEFT($D1942,2), $D1942="Lower Ground", LEFT($D1942)&amp;IF(ISNUMBER(FIND(" ",$D1942)),MID($D1942,FIND(" ",$D1942)+1,1),"")&amp;IF(ISNUMBER(FIND(" ",$D1942,FIND(" ",$D1942)+1)),MID($D1942,FIND(" ",$D1942,FIND(" ",$D1942)+1)+1,1),""),$D1942="Upper Ground", LEFT($D1942)&amp;IF(ISNUMBER(FIND(" ",$D1942)),MID($D1942,FIND(" ",$D1942)+1,1),"")&amp;IF(ISNUMBER(FIND(" ",$D1942,FIND(" ",$D1942)+1)),MID($D1942,FIND(" ",$D1942,FIND(" ",$D1942)+1)+1,1),"")),".0",$E1942), " ")</f>
        <v xml:space="preserve"> </v>
      </c>
      <c r="G1942" s="144"/>
      <c r="H1942" s="144"/>
      <c r="I1942" s="144"/>
      <c r="J1942" s="144"/>
      <c r="K1942" s="144"/>
      <c r="L1942" s="149" t="str" cm="1">
        <f t="array" ref="L1942">_xlfn.IFNA(
_xlfn.IFS(
AND($F1942=" ",$G1942=" ",$H1942=" "),"Please update all three: Surveyor Room Reference, Establishment Room Reference and Establishment Room Name",
AND(OR($I1942="General",$I1942="Open plan/ semi-open general",$I1942="Fitted",$I1942="Light practical (science)",$I1942="Light practical (other)",$I1942="Heavy practical (workshops)",$I1942="Heavy practical (clean)",$I1942="Large",$I1942="Storage"),$J1942=0,$K1942=0),"Please update Net Area or Non-net Area",
AND($B1942&lt;&gt;"OUT",$J1942=0,$I1942&lt;&gt;"Non-net",$M1942="85% Circulation"),"Net area not recorded for spaces with 85% circulation unusable type",
AND(OR($I1942="General",$I1942="Open plan/ semi-open general",$I1942="Fitted",$I1942="Light practical (science)",$I1942="Light practical (other)",$I1942="Heavy practical (workshops)",$I1942="Heavy practical (clean)",$I1942="Large",$I1942="Storage"),OR($J1942=0,ISBLANK($J1942))),"Net area not recorded in net spaces",
AND(OR($I1942="Non-net",$I1942="Outdoor space"),$J1942&gt;0),"Net Area Recorded in Non-net space",
AND($I1942="General",$J1942&gt;90),"This general space is over 90m2, please ensure that this space is entered as separate spaces if it usually used as separate spaces",
AND($I1942="Open plan/ semi-open general",$J1942&lt;27),"Open plan general space under 27m2",
AND(OR($K1942=0,ISBLANK($K1942)), $I1942="Non-net"),"Non-net area not recorded in non-net space"
),
" ")</f>
        <v xml:space="preserve"> </v>
      </c>
      <c r="M1942" s="144"/>
      <c r="N1942" s="144"/>
      <c r="O1942" s="144"/>
      <c r="P1942" s="144"/>
      <c r="Q1942" s="144"/>
      <c r="R1942" s="171"/>
      <c r="S1942" s="147">
        <f>NCA_Calculations!$P$1954</f>
        <v>0</v>
      </c>
      <c r="T1942" s="147">
        <f>NCA_Calculations!$Q$1954</f>
        <v>0</v>
      </c>
      <c r="U1942" s="144"/>
      <c r="V1942" s="144"/>
      <c r="W1942" s="149" t="str" cm="1">
        <f t="array" ref="W1942">_xlfn.IFNA(
_xlfn.IFS(
ISBLANK($U1942),"Missing space use.",
AND('Establishment details'!$C$14="Secondary",$V1942="Classbase"),"Invalid Status type",
AND(OR( $V1942="Classbase", $V1942="Teaching", $V1942="Early years",$V1942="SEND resourced"), NOT(ISBLANK($M1942))),"Space with status type and unusable type.",
AND($V1942= "Classbase",'Establishment details'!$C$22&gt;=10), "Classbase status is only valid in schools with a primary element.",
AND($I1942= "Large",$N1942 &gt; 3.5), "Large rooms with less than 3.5m height.",
AND(OR($V1942="Light practical (science)",$V1942="Light practical (science)",$V1942="Heavy practical (workshops)", $V1942="Heavy practical (clean)"), OR($O1942=0,ISBLANK($O1942))),"Missing sinks count for light and heavy practical spaces.",
AND($M1942 = "Other",ISBLANK($R1942)), "Invalid unusable type / missing note for other unusable type."
),
" ")</f>
        <v>Missing space use.</v>
      </c>
    </row>
    <row r="1943" spans="2:23" ht="15.75" x14ac:dyDescent="0.25">
      <c r="B1943" s="143"/>
      <c r="C1943" s="144"/>
      <c r="D1943" s="144"/>
      <c r="E1943" s="144"/>
      <c r="F1943" s="147" t="str" cm="1">
        <f t="array" ref="F1943">_xlfn.IFNA(CONCATENATE(_xlfn.IFS($D1943="Mezzanine",LEFT($D1943,1), $D1943="Ground Floor",LEFT($D1943,1),$D1943="Basment ",LEFT($D1943,1), $D1943="1st Floor", "0"&amp;LEFT($D1943,1), $D1943="2nd Floor", "0"&amp;LEFT($D1943,1), $D1943="3rd Floor", "0"&amp;LEFT($D1943,1), $D1943="4th Floor", "0"&amp;LEFT($D1943,1), $D1943="5th Floor", "0"&amp;LEFT($D1943,1), $D1943="6th Floor", "0"&amp;LEFT($D1943,1),$D1943="7th Floor", "0"&amp;LEFT($D1943,1),$D1943="8th Floor", "0"&amp;LEFT($D1943,1),$D1943="9th Floor", "0"&amp;LEFT($D1943,1),$D1943="10th Floor", LEFT($D1943,2),$D1943="11th Floor", LEFT($D1943,2),$D1943="12th Floor", LEFT($D1943,2),$D1943="13th Floor", LEFT($D1943,2), $D1943="Lower Ground", LEFT($D1943)&amp;IF(ISNUMBER(FIND(" ",$D1943)),MID($D1943,FIND(" ",$D1943)+1,1),"")&amp;IF(ISNUMBER(FIND(" ",$D1943,FIND(" ",$D1943)+1)),MID($D1943,FIND(" ",$D1943,FIND(" ",$D1943)+1)+1,1),""),$D1943="Upper Ground", LEFT($D1943)&amp;IF(ISNUMBER(FIND(" ",$D1943)),MID($D1943,FIND(" ",$D1943)+1,1),"")&amp;IF(ISNUMBER(FIND(" ",$D1943,FIND(" ",$D1943)+1)),MID($D1943,FIND(" ",$D1943,FIND(" ",$D1943)+1)+1,1),"")),".0",$E1943), " ")</f>
        <v xml:space="preserve"> </v>
      </c>
      <c r="G1943" s="144"/>
      <c r="H1943" s="144"/>
      <c r="I1943" s="144"/>
      <c r="J1943" s="144"/>
      <c r="K1943" s="144"/>
      <c r="L1943" s="149" t="str" cm="1">
        <f t="array" ref="L1943">_xlfn.IFNA(
_xlfn.IFS(
AND($F1943=" ",$G1943=" ",$H1943=" "),"Please update all three: Surveyor Room Reference, Establishment Room Reference and Establishment Room Name",
AND(OR($I1943="General",$I1943="Open plan/ semi-open general",$I1943="Fitted",$I1943="Light practical (science)",$I1943="Light practical (other)",$I1943="Heavy practical (workshops)",$I1943="Heavy practical (clean)",$I1943="Large",$I1943="Storage"),$J1943=0,$K1943=0),"Please update Net Area or Non-net Area",
AND($B1943&lt;&gt;"OUT",$J1943=0,$I1943&lt;&gt;"Non-net",$M1943="85% Circulation"),"Net area not recorded for spaces with 85% circulation unusable type",
AND(OR($I1943="General",$I1943="Open plan/ semi-open general",$I1943="Fitted",$I1943="Light practical (science)",$I1943="Light practical (other)",$I1943="Heavy practical (workshops)",$I1943="Heavy practical (clean)",$I1943="Large",$I1943="Storage"),OR($J1943=0,ISBLANK($J1943))),"Net area not recorded in net spaces",
AND(OR($I1943="Non-net",$I1943="Outdoor space"),$J1943&gt;0),"Net Area Recorded in Non-net space",
AND($I1943="General",$J1943&gt;90),"This general space is over 90m2, please ensure that this space is entered as separate spaces if it usually used as separate spaces",
AND($I1943="Open plan/ semi-open general",$J1943&lt;27),"Open plan general space under 27m2",
AND(OR($K1943=0,ISBLANK($K1943)), $I1943="Non-net"),"Non-net area not recorded in non-net space"
),
" ")</f>
        <v xml:space="preserve"> </v>
      </c>
      <c r="M1943" s="144"/>
      <c r="N1943" s="144"/>
      <c r="O1943" s="144"/>
      <c r="P1943" s="144"/>
      <c r="Q1943" s="144"/>
      <c r="R1943" s="171"/>
      <c r="S1943" s="147">
        <f>NCA_Calculations!$P$1955</f>
        <v>0</v>
      </c>
      <c r="T1943" s="147">
        <f>NCA_Calculations!$Q$1955</f>
        <v>0</v>
      </c>
      <c r="U1943" s="144"/>
      <c r="V1943" s="144"/>
      <c r="W1943" s="149" t="str" cm="1">
        <f t="array" ref="W1943">_xlfn.IFNA(
_xlfn.IFS(
ISBLANK($U1943),"Missing space use.",
AND('Establishment details'!$C$14="Secondary",$V1943="Classbase"),"Invalid Status type",
AND(OR( $V1943="Classbase", $V1943="Teaching", $V1943="Early years",$V1943="SEND resourced"), NOT(ISBLANK($M1943))),"Space with status type and unusable type.",
AND($V1943= "Classbase",'Establishment details'!$C$22&gt;=10), "Classbase status is only valid in schools with a primary element.",
AND($I1943= "Large",$N1943 &gt; 3.5), "Large rooms with less than 3.5m height.",
AND(OR($V1943="Light practical (science)",$V1943="Light practical (science)",$V1943="Heavy practical (workshops)", $V1943="Heavy practical (clean)"), OR($O1943=0,ISBLANK($O1943))),"Missing sinks count for light and heavy practical spaces.",
AND($M1943 = "Other",ISBLANK($R1943)), "Invalid unusable type / missing note for other unusable type."
),
" ")</f>
        <v>Missing space use.</v>
      </c>
    </row>
    <row r="1944" spans="2:23" ht="15.75" x14ac:dyDescent="0.25">
      <c r="B1944" s="143"/>
      <c r="C1944" s="144"/>
      <c r="D1944" s="144"/>
      <c r="E1944" s="144"/>
      <c r="F1944" s="147" t="str" cm="1">
        <f t="array" ref="F1944">_xlfn.IFNA(CONCATENATE(_xlfn.IFS($D1944="Mezzanine",LEFT($D1944,1), $D1944="Ground Floor",LEFT($D1944,1),$D1944="Basment ",LEFT($D1944,1), $D1944="1st Floor", "0"&amp;LEFT($D1944,1), $D1944="2nd Floor", "0"&amp;LEFT($D1944,1), $D1944="3rd Floor", "0"&amp;LEFT($D1944,1), $D1944="4th Floor", "0"&amp;LEFT($D1944,1), $D1944="5th Floor", "0"&amp;LEFT($D1944,1), $D1944="6th Floor", "0"&amp;LEFT($D1944,1),$D1944="7th Floor", "0"&amp;LEFT($D1944,1),$D1944="8th Floor", "0"&amp;LEFT($D1944,1),$D1944="9th Floor", "0"&amp;LEFT($D1944,1),$D1944="10th Floor", LEFT($D1944,2),$D1944="11th Floor", LEFT($D1944,2),$D1944="12th Floor", LEFT($D1944,2),$D1944="13th Floor", LEFT($D1944,2), $D1944="Lower Ground", LEFT($D1944)&amp;IF(ISNUMBER(FIND(" ",$D1944)),MID($D1944,FIND(" ",$D1944)+1,1),"")&amp;IF(ISNUMBER(FIND(" ",$D1944,FIND(" ",$D1944)+1)),MID($D1944,FIND(" ",$D1944,FIND(" ",$D1944)+1)+1,1),""),$D1944="Upper Ground", LEFT($D1944)&amp;IF(ISNUMBER(FIND(" ",$D1944)),MID($D1944,FIND(" ",$D1944)+1,1),"")&amp;IF(ISNUMBER(FIND(" ",$D1944,FIND(" ",$D1944)+1)),MID($D1944,FIND(" ",$D1944,FIND(" ",$D1944)+1)+1,1),"")),".0",$E1944), " ")</f>
        <v xml:space="preserve"> </v>
      </c>
      <c r="G1944" s="144"/>
      <c r="H1944" s="144"/>
      <c r="I1944" s="144"/>
      <c r="J1944" s="144"/>
      <c r="K1944" s="144"/>
      <c r="L1944" s="149" t="str" cm="1">
        <f t="array" ref="L1944">_xlfn.IFNA(
_xlfn.IFS(
AND($F1944=" ",$G1944=" ",$H1944=" "),"Please update all three: Surveyor Room Reference, Establishment Room Reference and Establishment Room Name",
AND(OR($I1944="General",$I1944="Open plan/ semi-open general",$I1944="Fitted",$I1944="Light practical (science)",$I1944="Light practical (other)",$I1944="Heavy practical (workshops)",$I1944="Heavy practical (clean)",$I1944="Large",$I1944="Storage"),$J1944=0,$K1944=0),"Please update Net Area or Non-net Area",
AND($B1944&lt;&gt;"OUT",$J1944=0,$I1944&lt;&gt;"Non-net",$M1944="85% Circulation"),"Net area not recorded for spaces with 85% circulation unusable type",
AND(OR($I1944="General",$I1944="Open plan/ semi-open general",$I1944="Fitted",$I1944="Light practical (science)",$I1944="Light practical (other)",$I1944="Heavy practical (workshops)",$I1944="Heavy practical (clean)",$I1944="Large",$I1944="Storage"),OR($J1944=0,ISBLANK($J1944))),"Net area not recorded in net spaces",
AND(OR($I1944="Non-net",$I1944="Outdoor space"),$J1944&gt;0),"Net Area Recorded in Non-net space",
AND($I1944="General",$J1944&gt;90),"This general space is over 90m2, please ensure that this space is entered as separate spaces if it usually used as separate spaces",
AND($I1944="Open plan/ semi-open general",$J1944&lt;27),"Open plan general space under 27m2",
AND(OR($K1944=0,ISBLANK($K1944)), $I1944="Non-net"),"Non-net area not recorded in non-net space"
),
" ")</f>
        <v xml:space="preserve"> </v>
      </c>
      <c r="M1944" s="144"/>
      <c r="N1944" s="144"/>
      <c r="O1944" s="144"/>
      <c r="P1944" s="144"/>
      <c r="Q1944" s="144"/>
      <c r="R1944" s="171"/>
      <c r="S1944" s="147">
        <f>NCA_Calculations!$P$1956</f>
        <v>0</v>
      </c>
      <c r="T1944" s="147">
        <f>NCA_Calculations!$Q$1956</f>
        <v>0</v>
      </c>
      <c r="U1944" s="144"/>
      <c r="V1944" s="144"/>
      <c r="W1944" s="149" t="str" cm="1">
        <f t="array" ref="W1944">_xlfn.IFNA(
_xlfn.IFS(
ISBLANK($U1944),"Missing space use.",
AND('Establishment details'!$C$14="Secondary",$V1944="Classbase"),"Invalid Status type",
AND(OR( $V1944="Classbase", $V1944="Teaching", $V1944="Early years",$V1944="SEND resourced"), NOT(ISBLANK($M1944))),"Space with status type and unusable type.",
AND($V1944= "Classbase",'Establishment details'!$C$22&gt;=10), "Classbase status is only valid in schools with a primary element.",
AND($I1944= "Large",$N1944 &gt; 3.5), "Large rooms with less than 3.5m height.",
AND(OR($V1944="Light practical (science)",$V1944="Light practical (science)",$V1944="Heavy practical (workshops)", $V1944="Heavy practical (clean)"), OR($O1944=0,ISBLANK($O1944))),"Missing sinks count for light and heavy practical spaces.",
AND($M1944 = "Other",ISBLANK($R1944)), "Invalid unusable type / missing note for other unusable type."
),
" ")</f>
        <v>Missing space use.</v>
      </c>
    </row>
    <row r="1945" spans="2:23" ht="15.75" x14ac:dyDescent="0.25">
      <c r="B1945" s="143"/>
      <c r="C1945" s="144"/>
      <c r="D1945" s="144"/>
      <c r="E1945" s="144"/>
      <c r="F1945" s="147" t="str" cm="1">
        <f t="array" ref="F1945">_xlfn.IFNA(CONCATENATE(_xlfn.IFS($D1945="Mezzanine",LEFT($D1945,1), $D1945="Ground Floor",LEFT($D1945,1),$D1945="Basment ",LEFT($D1945,1), $D1945="1st Floor", "0"&amp;LEFT($D1945,1), $D1945="2nd Floor", "0"&amp;LEFT($D1945,1), $D1945="3rd Floor", "0"&amp;LEFT($D1945,1), $D1945="4th Floor", "0"&amp;LEFT($D1945,1), $D1945="5th Floor", "0"&amp;LEFT($D1945,1), $D1945="6th Floor", "0"&amp;LEFT($D1945,1),$D1945="7th Floor", "0"&amp;LEFT($D1945,1),$D1945="8th Floor", "0"&amp;LEFT($D1945,1),$D1945="9th Floor", "0"&amp;LEFT($D1945,1),$D1945="10th Floor", LEFT($D1945,2),$D1945="11th Floor", LEFT($D1945,2),$D1945="12th Floor", LEFT($D1945,2),$D1945="13th Floor", LEFT($D1945,2), $D1945="Lower Ground", LEFT($D1945)&amp;IF(ISNUMBER(FIND(" ",$D1945)),MID($D1945,FIND(" ",$D1945)+1,1),"")&amp;IF(ISNUMBER(FIND(" ",$D1945,FIND(" ",$D1945)+1)),MID($D1945,FIND(" ",$D1945,FIND(" ",$D1945)+1)+1,1),""),$D1945="Upper Ground", LEFT($D1945)&amp;IF(ISNUMBER(FIND(" ",$D1945)),MID($D1945,FIND(" ",$D1945)+1,1),"")&amp;IF(ISNUMBER(FIND(" ",$D1945,FIND(" ",$D1945)+1)),MID($D1945,FIND(" ",$D1945,FIND(" ",$D1945)+1)+1,1),"")),".0",$E1945), " ")</f>
        <v xml:space="preserve"> </v>
      </c>
      <c r="G1945" s="144"/>
      <c r="H1945" s="144"/>
      <c r="I1945" s="144"/>
      <c r="J1945" s="144"/>
      <c r="K1945" s="144"/>
      <c r="L1945" s="149" t="str" cm="1">
        <f t="array" ref="L1945">_xlfn.IFNA(
_xlfn.IFS(
AND($F1945=" ",$G1945=" ",$H1945=" "),"Please update all three: Surveyor Room Reference, Establishment Room Reference and Establishment Room Name",
AND(OR($I1945="General",$I1945="Open plan/ semi-open general",$I1945="Fitted",$I1945="Light practical (science)",$I1945="Light practical (other)",$I1945="Heavy practical (workshops)",$I1945="Heavy practical (clean)",$I1945="Large",$I1945="Storage"),$J1945=0,$K1945=0),"Please update Net Area or Non-net Area",
AND($B1945&lt;&gt;"OUT",$J1945=0,$I1945&lt;&gt;"Non-net",$M1945="85% Circulation"),"Net area not recorded for spaces with 85% circulation unusable type",
AND(OR($I1945="General",$I1945="Open plan/ semi-open general",$I1945="Fitted",$I1945="Light practical (science)",$I1945="Light practical (other)",$I1945="Heavy practical (workshops)",$I1945="Heavy practical (clean)",$I1945="Large",$I1945="Storage"),OR($J1945=0,ISBLANK($J1945))),"Net area not recorded in net spaces",
AND(OR($I1945="Non-net",$I1945="Outdoor space"),$J1945&gt;0),"Net Area Recorded in Non-net space",
AND($I1945="General",$J1945&gt;90),"This general space is over 90m2, please ensure that this space is entered as separate spaces if it usually used as separate spaces",
AND($I1945="Open plan/ semi-open general",$J1945&lt;27),"Open plan general space under 27m2",
AND(OR($K1945=0,ISBLANK($K1945)), $I1945="Non-net"),"Non-net area not recorded in non-net space"
),
" ")</f>
        <v xml:space="preserve"> </v>
      </c>
      <c r="M1945" s="144"/>
      <c r="N1945" s="144"/>
      <c r="O1945" s="144"/>
      <c r="P1945" s="144"/>
      <c r="Q1945" s="144"/>
      <c r="R1945" s="171"/>
      <c r="S1945" s="147">
        <f>NCA_Calculations!$P$1957</f>
        <v>0</v>
      </c>
      <c r="T1945" s="147">
        <f>NCA_Calculations!$Q$1957</f>
        <v>0</v>
      </c>
      <c r="U1945" s="144"/>
      <c r="V1945" s="144"/>
      <c r="W1945" s="149" t="str" cm="1">
        <f t="array" ref="W1945">_xlfn.IFNA(
_xlfn.IFS(
ISBLANK($U1945),"Missing space use.",
AND('Establishment details'!$C$14="Secondary",$V1945="Classbase"),"Invalid Status type",
AND(OR( $V1945="Classbase", $V1945="Teaching", $V1945="Early years",$V1945="SEND resourced"), NOT(ISBLANK($M1945))),"Space with status type and unusable type.",
AND($V1945= "Classbase",'Establishment details'!$C$22&gt;=10), "Classbase status is only valid in schools with a primary element.",
AND($I1945= "Large",$N1945 &gt; 3.5), "Large rooms with less than 3.5m height.",
AND(OR($V1945="Light practical (science)",$V1945="Light practical (science)",$V1945="Heavy practical (workshops)", $V1945="Heavy practical (clean)"), OR($O1945=0,ISBLANK($O1945))),"Missing sinks count for light and heavy practical spaces.",
AND($M1945 = "Other",ISBLANK($R1945)), "Invalid unusable type / missing note for other unusable type."
),
" ")</f>
        <v>Missing space use.</v>
      </c>
    </row>
    <row r="1946" spans="2:23" ht="15.75" x14ac:dyDescent="0.25">
      <c r="B1946" s="143"/>
      <c r="C1946" s="144"/>
      <c r="D1946" s="144"/>
      <c r="E1946" s="144"/>
      <c r="F1946" s="147" t="str" cm="1">
        <f t="array" ref="F1946">_xlfn.IFNA(CONCATENATE(_xlfn.IFS($D1946="Mezzanine",LEFT($D1946,1), $D1946="Ground Floor",LEFT($D1946,1),$D1946="Basment ",LEFT($D1946,1), $D1946="1st Floor", "0"&amp;LEFT($D1946,1), $D1946="2nd Floor", "0"&amp;LEFT($D1946,1), $D1946="3rd Floor", "0"&amp;LEFT($D1946,1), $D1946="4th Floor", "0"&amp;LEFT($D1946,1), $D1946="5th Floor", "0"&amp;LEFT($D1946,1), $D1946="6th Floor", "0"&amp;LEFT($D1946,1),$D1946="7th Floor", "0"&amp;LEFT($D1946,1),$D1946="8th Floor", "0"&amp;LEFT($D1946,1),$D1946="9th Floor", "0"&amp;LEFT($D1946,1),$D1946="10th Floor", LEFT($D1946,2),$D1946="11th Floor", LEFT($D1946,2),$D1946="12th Floor", LEFT($D1946,2),$D1946="13th Floor", LEFT($D1946,2), $D1946="Lower Ground", LEFT($D1946)&amp;IF(ISNUMBER(FIND(" ",$D1946)),MID($D1946,FIND(" ",$D1946)+1,1),"")&amp;IF(ISNUMBER(FIND(" ",$D1946,FIND(" ",$D1946)+1)),MID($D1946,FIND(" ",$D1946,FIND(" ",$D1946)+1)+1,1),""),$D1946="Upper Ground", LEFT($D1946)&amp;IF(ISNUMBER(FIND(" ",$D1946)),MID($D1946,FIND(" ",$D1946)+1,1),"")&amp;IF(ISNUMBER(FIND(" ",$D1946,FIND(" ",$D1946)+1)),MID($D1946,FIND(" ",$D1946,FIND(" ",$D1946)+1)+1,1),"")),".0",$E1946), " ")</f>
        <v xml:space="preserve"> </v>
      </c>
      <c r="G1946" s="144"/>
      <c r="H1946" s="144"/>
      <c r="I1946" s="144"/>
      <c r="J1946" s="144"/>
      <c r="K1946" s="144"/>
      <c r="L1946" s="149" t="str" cm="1">
        <f t="array" ref="L1946">_xlfn.IFNA(
_xlfn.IFS(
AND($F1946=" ",$G1946=" ",$H1946=" "),"Please update all three: Surveyor Room Reference, Establishment Room Reference and Establishment Room Name",
AND(OR($I1946="General",$I1946="Open plan/ semi-open general",$I1946="Fitted",$I1946="Light practical (science)",$I1946="Light practical (other)",$I1946="Heavy practical (workshops)",$I1946="Heavy practical (clean)",$I1946="Large",$I1946="Storage"),$J1946=0,$K1946=0),"Please update Net Area or Non-net Area",
AND($B1946&lt;&gt;"OUT",$J1946=0,$I1946&lt;&gt;"Non-net",$M1946="85% Circulation"),"Net area not recorded for spaces with 85% circulation unusable type",
AND(OR($I1946="General",$I1946="Open plan/ semi-open general",$I1946="Fitted",$I1946="Light practical (science)",$I1946="Light practical (other)",$I1946="Heavy practical (workshops)",$I1946="Heavy practical (clean)",$I1946="Large",$I1946="Storage"),OR($J1946=0,ISBLANK($J1946))),"Net area not recorded in net spaces",
AND(OR($I1946="Non-net",$I1946="Outdoor space"),$J1946&gt;0),"Net Area Recorded in Non-net space",
AND($I1946="General",$J1946&gt;90),"This general space is over 90m2, please ensure that this space is entered as separate spaces if it usually used as separate spaces",
AND($I1946="Open plan/ semi-open general",$J1946&lt;27),"Open plan general space under 27m2",
AND(OR($K1946=0,ISBLANK($K1946)), $I1946="Non-net"),"Non-net area not recorded in non-net space"
),
" ")</f>
        <v xml:space="preserve"> </v>
      </c>
      <c r="M1946" s="144"/>
      <c r="N1946" s="144"/>
      <c r="O1946" s="144"/>
      <c r="P1946" s="144"/>
      <c r="Q1946" s="144"/>
      <c r="R1946" s="171"/>
      <c r="S1946" s="147">
        <f>NCA_Calculations!$P$1958</f>
        <v>0</v>
      </c>
      <c r="T1946" s="147">
        <f>NCA_Calculations!$Q$1958</f>
        <v>0</v>
      </c>
      <c r="U1946" s="144"/>
      <c r="V1946" s="144"/>
      <c r="W1946" s="149" t="str" cm="1">
        <f t="array" ref="W1946">_xlfn.IFNA(
_xlfn.IFS(
ISBLANK($U1946),"Missing space use.",
AND('Establishment details'!$C$14="Secondary",$V1946="Classbase"),"Invalid Status type",
AND(OR( $V1946="Classbase", $V1946="Teaching", $V1946="Early years",$V1946="SEND resourced"), NOT(ISBLANK($M1946))),"Space with status type and unusable type.",
AND($V1946= "Classbase",'Establishment details'!$C$22&gt;=10), "Classbase status is only valid in schools with a primary element.",
AND($I1946= "Large",$N1946 &gt; 3.5), "Large rooms with less than 3.5m height.",
AND(OR($V1946="Light practical (science)",$V1946="Light practical (science)",$V1946="Heavy practical (workshops)", $V1946="Heavy practical (clean)"), OR($O1946=0,ISBLANK($O1946))),"Missing sinks count for light and heavy practical spaces.",
AND($M1946 = "Other",ISBLANK($R1946)), "Invalid unusable type / missing note for other unusable type."
),
" ")</f>
        <v>Missing space use.</v>
      </c>
    </row>
    <row r="1947" spans="2:23" ht="15.75" x14ac:dyDescent="0.25">
      <c r="B1947" s="143"/>
      <c r="C1947" s="144"/>
      <c r="D1947" s="144"/>
      <c r="E1947" s="144"/>
      <c r="F1947" s="147" t="str" cm="1">
        <f t="array" ref="F1947">_xlfn.IFNA(CONCATENATE(_xlfn.IFS($D1947="Mezzanine",LEFT($D1947,1), $D1947="Ground Floor",LEFT($D1947,1),$D1947="Basment ",LEFT($D1947,1), $D1947="1st Floor", "0"&amp;LEFT($D1947,1), $D1947="2nd Floor", "0"&amp;LEFT($D1947,1), $D1947="3rd Floor", "0"&amp;LEFT($D1947,1), $D1947="4th Floor", "0"&amp;LEFT($D1947,1), $D1947="5th Floor", "0"&amp;LEFT($D1947,1), $D1947="6th Floor", "0"&amp;LEFT($D1947,1),$D1947="7th Floor", "0"&amp;LEFT($D1947,1),$D1947="8th Floor", "0"&amp;LEFT($D1947,1),$D1947="9th Floor", "0"&amp;LEFT($D1947,1),$D1947="10th Floor", LEFT($D1947,2),$D1947="11th Floor", LEFT($D1947,2),$D1947="12th Floor", LEFT($D1947,2),$D1947="13th Floor", LEFT($D1947,2), $D1947="Lower Ground", LEFT($D1947)&amp;IF(ISNUMBER(FIND(" ",$D1947)),MID($D1947,FIND(" ",$D1947)+1,1),"")&amp;IF(ISNUMBER(FIND(" ",$D1947,FIND(" ",$D1947)+1)),MID($D1947,FIND(" ",$D1947,FIND(" ",$D1947)+1)+1,1),""),$D1947="Upper Ground", LEFT($D1947)&amp;IF(ISNUMBER(FIND(" ",$D1947)),MID($D1947,FIND(" ",$D1947)+1,1),"")&amp;IF(ISNUMBER(FIND(" ",$D1947,FIND(" ",$D1947)+1)),MID($D1947,FIND(" ",$D1947,FIND(" ",$D1947)+1)+1,1),"")),".0",$E1947), " ")</f>
        <v xml:space="preserve"> </v>
      </c>
      <c r="G1947" s="144"/>
      <c r="H1947" s="144"/>
      <c r="I1947" s="144"/>
      <c r="J1947" s="144"/>
      <c r="K1947" s="144"/>
      <c r="L1947" s="149" t="str" cm="1">
        <f t="array" ref="L1947">_xlfn.IFNA(
_xlfn.IFS(
AND($F1947=" ",$G1947=" ",$H1947=" "),"Please update all three: Surveyor Room Reference, Establishment Room Reference and Establishment Room Name",
AND(OR($I1947="General",$I1947="Open plan/ semi-open general",$I1947="Fitted",$I1947="Light practical (science)",$I1947="Light practical (other)",$I1947="Heavy practical (workshops)",$I1947="Heavy practical (clean)",$I1947="Large",$I1947="Storage"),$J1947=0,$K1947=0),"Please update Net Area or Non-net Area",
AND($B1947&lt;&gt;"OUT",$J1947=0,$I1947&lt;&gt;"Non-net",$M1947="85% Circulation"),"Net area not recorded for spaces with 85% circulation unusable type",
AND(OR($I1947="General",$I1947="Open plan/ semi-open general",$I1947="Fitted",$I1947="Light practical (science)",$I1947="Light practical (other)",$I1947="Heavy practical (workshops)",$I1947="Heavy practical (clean)",$I1947="Large",$I1947="Storage"),OR($J1947=0,ISBLANK($J1947))),"Net area not recorded in net spaces",
AND(OR($I1947="Non-net",$I1947="Outdoor space"),$J1947&gt;0),"Net Area Recorded in Non-net space",
AND($I1947="General",$J1947&gt;90),"This general space is over 90m2, please ensure that this space is entered as separate spaces if it usually used as separate spaces",
AND($I1947="Open plan/ semi-open general",$J1947&lt;27),"Open plan general space under 27m2",
AND(OR($K1947=0,ISBLANK($K1947)), $I1947="Non-net"),"Non-net area not recorded in non-net space"
),
" ")</f>
        <v xml:space="preserve"> </v>
      </c>
      <c r="M1947" s="144"/>
      <c r="N1947" s="144"/>
      <c r="O1947" s="144"/>
      <c r="P1947" s="144"/>
      <c r="Q1947" s="144"/>
      <c r="R1947" s="171"/>
      <c r="S1947" s="147">
        <f>NCA_Calculations!$P$1959</f>
        <v>0</v>
      </c>
      <c r="T1947" s="147">
        <f>NCA_Calculations!$Q$1959</f>
        <v>0</v>
      </c>
      <c r="U1947" s="144"/>
      <c r="V1947" s="144"/>
      <c r="W1947" s="149" t="str" cm="1">
        <f t="array" ref="W1947">_xlfn.IFNA(
_xlfn.IFS(
ISBLANK($U1947),"Missing space use.",
AND('Establishment details'!$C$14="Secondary",$V1947="Classbase"),"Invalid Status type",
AND(OR( $V1947="Classbase", $V1947="Teaching", $V1947="Early years",$V1947="SEND resourced"), NOT(ISBLANK($M1947))),"Space with status type and unusable type.",
AND($V1947= "Classbase",'Establishment details'!$C$22&gt;=10), "Classbase status is only valid in schools with a primary element.",
AND($I1947= "Large",$N1947 &gt; 3.5), "Large rooms with less than 3.5m height.",
AND(OR($V1947="Light practical (science)",$V1947="Light practical (science)",$V1947="Heavy practical (workshops)", $V1947="Heavy practical (clean)"), OR($O1947=0,ISBLANK($O1947))),"Missing sinks count for light and heavy practical spaces.",
AND($M1947 = "Other",ISBLANK($R1947)), "Invalid unusable type / missing note for other unusable type."
),
" ")</f>
        <v>Missing space use.</v>
      </c>
    </row>
    <row r="1948" spans="2:23" ht="15.75" x14ac:dyDescent="0.25">
      <c r="B1948" s="143"/>
      <c r="C1948" s="144"/>
      <c r="D1948" s="144"/>
      <c r="E1948" s="144"/>
      <c r="F1948" s="147" t="str" cm="1">
        <f t="array" ref="F1948">_xlfn.IFNA(CONCATENATE(_xlfn.IFS($D1948="Mezzanine",LEFT($D1948,1), $D1948="Ground Floor",LEFT($D1948,1),$D1948="Basment ",LEFT($D1948,1), $D1948="1st Floor", "0"&amp;LEFT($D1948,1), $D1948="2nd Floor", "0"&amp;LEFT($D1948,1), $D1948="3rd Floor", "0"&amp;LEFT($D1948,1), $D1948="4th Floor", "0"&amp;LEFT($D1948,1), $D1948="5th Floor", "0"&amp;LEFT($D1948,1), $D1948="6th Floor", "0"&amp;LEFT($D1948,1),$D1948="7th Floor", "0"&amp;LEFT($D1948,1),$D1948="8th Floor", "0"&amp;LEFT($D1948,1),$D1948="9th Floor", "0"&amp;LEFT($D1948,1),$D1948="10th Floor", LEFT($D1948,2),$D1948="11th Floor", LEFT($D1948,2),$D1948="12th Floor", LEFT($D1948,2),$D1948="13th Floor", LEFT($D1948,2), $D1948="Lower Ground", LEFT($D1948)&amp;IF(ISNUMBER(FIND(" ",$D1948)),MID($D1948,FIND(" ",$D1948)+1,1),"")&amp;IF(ISNUMBER(FIND(" ",$D1948,FIND(" ",$D1948)+1)),MID($D1948,FIND(" ",$D1948,FIND(" ",$D1948)+1)+1,1),""),$D1948="Upper Ground", LEFT($D1948)&amp;IF(ISNUMBER(FIND(" ",$D1948)),MID($D1948,FIND(" ",$D1948)+1,1),"")&amp;IF(ISNUMBER(FIND(" ",$D1948,FIND(" ",$D1948)+1)),MID($D1948,FIND(" ",$D1948,FIND(" ",$D1948)+1)+1,1),"")),".0",$E1948), " ")</f>
        <v xml:space="preserve"> </v>
      </c>
      <c r="G1948" s="144"/>
      <c r="H1948" s="144"/>
      <c r="I1948" s="144"/>
      <c r="J1948" s="144"/>
      <c r="K1948" s="144"/>
      <c r="L1948" s="149" t="str" cm="1">
        <f t="array" ref="L1948">_xlfn.IFNA(
_xlfn.IFS(
AND($F1948=" ",$G1948=" ",$H1948=" "),"Please update all three: Surveyor Room Reference, Establishment Room Reference and Establishment Room Name",
AND(OR($I1948="General",$I1948="Open plan/ semi-open general",$I1948="Fitted",$I1948="Light practical (science)",$I1948="Light practical (other)",$I1948="Heavy practical (workshops)",$I1948="Heavy practical (clean)",$I1948="Large",$I1948="Storage"),$J1948=0,$K1948=0),"Please update Net Area or Non-net Area",
AND($B1948&lt;&gt;"OUT",$J1948=0,$I1948&lt;&gt;"Non-net",$M1948="85% Circulation"),"Net area not recorded for spaces with 85% circulation unusable type",
AND(OR($I1948="General",$I1948="Open plan/ semi-open general",$I1948="Fitted",$I1948="Light practical (science)",$I1948="Light practical (other)",$I1948="Heavy practical (workshops)",$I1948="Heavy practical (clean)",$I1948="Large",$I1948="Storage"),OR($J1948=0,ISBLANK($J1948))),"Net area not recorded in net spaces",
AND(OR($I1948="Non-net",$I1948="Outdoor space"),$J1948&gt;0),"Net Area Recorded in Non-net space",
AND($I1948="General",$J1948&gt;90),"This general space is over 90m2, please ensure that this space is entered as separate spaces if it usually used as separate spaces",
AND($I1948="Open plan/ semi-open general",$J1948&lt;27),"Open plan general space under 27m2",
AND(OR($K1948=0,ISBLANK($K1948)), $I1948="Non-net"),"Non-net area not recorded in non-net space"
),
" ")</f>
        <v xml:space="preserve"> </v>
      </c>
      <c r="M1948" s="144"/>
      <c r="N1948" s="144"/>
      <c r="O1948" s="144"/>
      <c r="P1948" s="144"/>
      <c r="Q1948" s="144"/>
      <c r="R1948" s="171"/>
      <c r="S1948" s="147">
        <f>NCA_Calculations!$P$1960</f>
        <v>0</v>
      </c>
      <c r="T1948" s="147">
        <f>NCA_Calculations!$Q$1960</f>
        <v>0</v>
      </c>
      <c r="U1948" s="144"/>
      <c r="V1948" s="144"/>
      <c r="W1948" s="149" t="str" cm="1">
        <f t="array" ref="W1948">_xlfn.IFNA(
_xlfn.IFS(
ISBLANK($U1948),"Missing space use.",
AND('Establishment details'!$C$14="Secondary",$V1948="Classbase"),"Invalid Status type",
AND(OR( $V1948="Classbase", $V1948="Teaching", $V1948="Early years",$V1948="SEND resourced"), NOT(ISBLANK($M1948))),"Space with status type and unusable type.",
AND($V1948= "Classbase",'Establishment details'!$C$22&gt;=10), "Classbase status is only valid in schools with a primary element.",
AND($I1948= "Large",$N1948 &gt; 3.5), "Large rooms with less than 3.5m height.",
AND(OR($V1948="Light practical (science)",$V1948="Light practical (science)",$V1948="Heavy practical (workshops)", $V1948="Heavy practical (clean)"), OR($O1948=0,ISBLANK($O1948))),"Missing sinks count for light and heavy practical spaces.",
AND($M1948 = "Other",ISBLANK($R1948)), "Invalid unusable type / missing note for other unusable type."
),
" ")</f>
        <v>Missing space use.</v>
      </c>
    </row>
    <row r="1949" spans="2:23" ht="15.75" x14ac:dyDescent="0.25">
      <c r="B1949" s="143"/>
      <c r="C1949" s="144"/>
      <c r="D1949" s="144"/>
      <c r="E1949" s="144"/>
      <c r="F1949" s="147" t="str" cm="1">
        <f t="array" ref="F1949">_xlfn.IFNA(CONCATENATE(_xlfn.IFS($D1949="Mezzanine",LEFT($D1949,1), $D1949="Ground Floor",LEFT($D1949,1),$D1949="Basment ",LEFT($D1949,1), $D1949="1st Floor", "0"&amp;LEFT($D1949,1), $D1949="2nd Floor", "0"&amp;LEFT($D1949,1), $D1949="3rd Floor", "0"&amp;LEFT($D1949,1), $D1949="4th Floor", "0"&amp;LEFT($D1949,1), $D1949="5th Floor", "0"&amp;LEFT($D1949,1), $D1949="6th Floor", "0"&amp;LEFT($D1949,1),$D1949="7th Floor", "0"&amp;LEFT($D1949,1),$D1949="8th Floor", "0"&amp;LEFT($D1949,1),$D1949="9th Floor", "0"&amp;LEFT($D1949,1),$D1949="10th Floor", LEFT($D1949,2),$D1949="11th Floor", LEFT($D1949,2),$D1949="12th Floor", LEFT($D1949,2),$D1949="13th Floor", LEFT($D1949,2), $D1949="Lower Ground", LEFT($D1949)&amp;IF(ISNUMBER(FIND(" ",$D1949)),MID($D1949,FIND(" ",$D1949)+1,1),"")&amp;IF(ISNUMBER(FIND(" ",$D1949,FIND(" ",$D1949)+1)),MID($D1949,FIND(" ",$D1949,FIND(" ",$D1949)+1)+1,1),""),$D1949="Upper Ground", LEFT($D1949)&amp;IF(ISNUMBER(FIND(" ",$D1949)),MID($D1949,FIND(" ",$D1949)+1,1),"")&amp;IF(ISNUMBER(FIND(" ",$D1949,FIND(" ",$D1949)+1)),MID($D1949,FIND(" ",$D1949,FIND(" ",$D1949)+1)+1,1),"")),".0",$E1949), " ")</f>
        <v xml:space="preserve"> </v>
      </c>
      <c r="G1949" s="144"/>
      <c r="H1949" s="144"/>
      <c r="I1949" s="144"/>
      <c r="J1949" s="144"/>
      <c r="K1949" s="144"/>
      <c r="L1949" s="149" t="str" cm="1">
        <f t="array" ref="L1949">_xlfn.IFNA(
_xlfn.IFS(
AND($F1949=" ",$G1949=" ",$H1949=" "),"Please update all three: Surveyor Room Reference, Establishment Room Reference and Establishment Room Name",
AND(OR($I1949="General",$I1949="Open plan/ semi-open general",$I1949="Fitted",$I1949="Light practical (science)",$I1949="Light practical (other)",$I1949="Heavy practical (workshops)",$I1949="Heavy practical (clean)",$I1949="Large",$I1949="Storage"),$J1949=0,$K1949=0),"Please update Net Area or Non-net Area",
AND($B1949&lt;&gt;"OUT",$J1949=0,$I1949&lt;&gt;"Non-net",$M1949="85% Circulation"),"Net area not recorded for spaces with 85% circulation unusable type",
AND(OR($I1949="General",$I1949="Open plan/ semi-open general",$I1949="Fitted",$I1949="Light practical (science)",$I1949="Light practical (other)",$I1949="Heavy practical (workshops)",$I1949="Heavy practical (clean)",$I1949="Large",$I1949="Storage"),OR($J1949=0,ISBLANK($J1949))),"Net area not recorded in net spaces",
AND(OR($I1949="Non-net",$I1949="Outdoor space"),$J1949&gt;0),"Net Area Recorded in Non-net space",
AND($I1949="General",$J1949&gt;90),"This general space is over 90m2, please ensure that this space is entered as separate spaces if it usually used as separate spaces",
AND($I1949="Open plan/ semi-open general",$J1949&lt;27),"Open plan general space under 27m2",
AND(OR($K1949=0,ISBLANK($K1949)), $I1949="Non-net"),"Non-net area not recorded in non-net space"
),
" ")</f>
        <v xml:space="preserve"> </v>
      </c>
      <c r="M1949" s="144"/>
      <c r="N1949" s="144"/>
      <c r="O1949" s="144"/>
      <c r="P1949" s="144"/>
      <c r="Q1949" s="144"/>
      <c r="R1949" s="171"/>
      <c r="S1949" s="147">
        <f>NCA_Calculations!$P$1961</f>
        <v>0</v>
      </c>
      <c r="T1949" s="147">
        <f>NCA_Calculations!$Q$1961</f>
        <v>0</v>
      </c>
      <c r="U1949" s="144"/>
      <c r="V1949" s="144"/>
      <c r="W1949" s="149" t="str" cm="1">
        <f t="array" ref="W1949">_xlfn.IFNA(
_xlfn.IFS(
ISBLANK($U1949),"Missing space use.",
AND('Establishment details'!$C$14="Secondary",$V1949="Classbase"),"Invalid Status type",
AND(OR( $V1949="Classbase", $V1949="Teaching", $V1949="Early years",$V1949="SEND resourced"), NOT(ISBLANK($M1949))),"Space with status type and unusable type.",
AND($V1949= "Classbase",'Establishment details'!$C$22&gt;=10), "Classbase status is only valid in schools with a primary element.",
AND($I1949= "Large",$N1949 &gt; 3.5), "Large rooms with less than 3.5m height.",
AND(OR($V1949="Light practical (science)",$V1949="Light practical (science)",$V1949="Heavy practical (workshops)", $V1949="Heavy practical (clean)"), OR($O1949=0,ISBLANK($O1949))),"Missing sinks count for light and heavy practical spaces.",
AND($M1949 = "Other",ISBLANK($R1949)), "Invalid unusable type / missing note for other unusable type."
),
" ")</f>
        <v>Missing space use.</v>
      </c>
    </row>
    <row r="1950" spans="2:23" ht="15.75" x14ac:dyDescent="0.25">
      <c r="B1950" s="143"/>
      <c r="C1950" s="144"/>
      <c r="D1950" s="144"/>
      <c r="E1950" s="144"/>
      <c r="F1950" s="147" t="str" cm="1">
        <f t="array" ref="F1950">_xlfn.IFNA(CONCATENATE(_xlfn.IFS($D1950="Mezzanine",LEFT($D1950,1), $D1950="Ground Floor",LEFT($D1950,1),$D1950="Basment ",LEFT($D1950,1), $D1950="1st Floor", "0"&amp;LEFT($D1950,1), $D1950="2nd Floor", "0"&amp;LEFT($D1950,1), $D1950="3rd Floor", "0"&amp;LEFT($D1950,1), $D1950="4th Floor", "0"&amp;LEFT($D1950,1), $D1950="5th Floor", "0"&amp;LEFT($D1950,1), $D1950="6th Floor", "0"&amp;LEFT($D1950,1),$D1950="7th Floor", "0"&amp;LEFT($D1950,1),$D1950="8th Floor", "0"&amp;LEFT($D1950,1),$D1950="9th Floor", "0"&amp;LEFT($D1950,1),$D1950="10th Floor", LEFT($D1950,2),$D1950="11th Floor", LEFT($D1950,2),$D1950="12th Floor", LEFT($D1950,2),$D1950="13th Floor", LEFT($D1950,2), $D1950="Lower Ground", LEFT($D1950)&amp;IF(ISNUMBER(FIND(" ",$D1950)),MID($D1950,FIND(" ",$D1950)+1,1),"")&amp;IF(ISNUMBER(FIND(" ",$D1950,FIND(" ",$D1950)+1)),MID($D1950,FIND(" ",$D1950,FIND(" ",$D1950)+1)+1,1),""),$D1950="Upper Ground", LEFT($D1950)&amp;IF(ISNUMBER(FIND(" ",$D1950)),MID($D1950,FIND(" ",$D1950)+1,1),"")&amp;IF(ISNUMBER(FIND(" ",$D1950,FIND(" ",$D1950)+1)),MID($D1950,FIND(" ",$D1950,FIND(" ",$D1950)+1)+1,1),"")),".0",$E1950), " ")</f>
        <v xml:space="preserve"> </v>
      </c>
      <c r="G1950" s="144"/>
      <c r="H1950" s="144"/>
      <c r="I1950" s="144"/>
      <c r="J1950" s="144"/>
      <c r="K1950" s="144"/>
      <c r="L1950" s="149" t="str" cm="1">
        <f t="array" ref="L1950">_xlfn.IFNA(
_xlfn.IFS(
AND($F1950=" ",$G1950=" ",$H1950=" "),"Please update all three: Surveyor Room Reference, Establishment Room Reference and Establishment Room Name",
AND(OR($I1950="General",$I1950="Open plan/ semi-open general",$I1950="Fitted",$I1950="Light practical (science)",$I1950="Light practical (other)",$I1950="Heavy practical (workshops)",$I1950="Heavy practical (clean)",$I1950="Large",$I1950="Storage"),$J1950=0,$K1950=0),"Please update Net Area or Non-net Area",
AND($B1950&lt;&gt;"OUT",$J1950=0,$I1950&lt;&gt;"Non-net",$M1950="85% Circulation"),"Net area not recorded for spaces with 85% circulation unusable type",
AND(OR($I1950="General",$I1950="Open plan/ semi-open general",$I1950="Fitted",$I1950="Light practical (science)",$I1950="Light practical (other)",$I1950="Heavy practical (workshops)",$I1950="Heavy practical (clean)",$I1950="Large",$I1950="Storage"),OR($J1950=0,ISBLANK($J1950))),"Net area not recorded in net spaces",
AND(OR($I1950="Non-net",$I1950="Outdoor space"),$J1950&gt;0),"Net Area Recorded in Non-net space",
AND($I1950="General",$J1950&gt;90),"This general space is over 90m2, please ensure that this space is entered as separate spaces if it usually used as separate spaces",
AND($I1950="Open plan/ semi-open general",$J1950&lt;27),"Open plan general space under 27m2",
AND(OR($K1950=0,ISBLANK($K1950)), $I1950="Non-net"),"Non-net area not recorded in non-net space"
),
" ")</f>
        <v xml:space="preserve"> </v>
      </c>
      <c r="M1950" s="144"/>
      <c r="N1950" s="144"/>
      <c r="O1950" s="144"/>
      <c r="P1950" s="144"/>
      <c r="Q1950" s="144"/>
      <c r="R1950" s="171"/>
      <c r="S1950" s="147">
        <f>NCA_Calculations!$P$1962</f>
        <v>0</v>
      </c>
      <c r="T1950" s="147">
        <f>NCA_Calculations!$Q$1962</f>
        <v>0</v>
      </c>
      <c r="U1950" s="144"/>
      <c r="V1950" s="144"/>
      <c r="W1950" s="149" t="str" cm="1">
        <f t="array" ref="W1950">_xlfn.IFNA(
_xlfn.IFS(
ISBLANK($U1950),"Missing space use.",
AND('Establishment details'!$C$14="Secondary",$V1950="Classbase"),"Invalid Status type",
AND(OR( $V1950="Classbase", $V1950="Teaching", $V1950="Early years",$V1950="SEND resourced"), NOT(ISBLANK($M1950))),"Space with status type and unusable type.",
AND($V1950= "Classbase",'Establishment details'!$C$22&gt;=10), "Classbase status is only valid in schools with a primary element.",
AND($I1950= "Large",$N1950 &gt; 3.5), "Large rooms with less than 3.5m height.",
AND(OR($V1950="Light practical (science)",$V1950="Light practical (science)",$V1950="Heavy practical (workshops)", $V1950="Heavy practical (clean)"), OR($O1950=0,ISBLANK($O1950))),"Missing sinks count for light and heavy practical spaces.",
AND($M1950 = "Other",ISBLANK($R1950)), "Invalid unusable type / missing note for other unusable type."
),
" ")</f>
        <v>Missing space use.</v>
      </c>
    </row>
    <row r="1951" spans="2:23" ht="15.75" x14ac:dyDescent="0.25">
      <c r="B1951" s="143"/>
      <c r="C1951" s="144"/>
      <c r="D1951" s="144"/>
      <c r="E1951" s="144"/>
      <c r="F1951" s="147" t="str" cm="1">
        <f t="array" ref="F1951">_xlfn.IFNA(CONCATENATE(_xlfn.IFS($D1951="Mezzanine",LEFT($D1951,1), $D1951="Ground Floor",LEFT($D1951,1),$D1951="Basment ",LEFT($D1951,1), $D1951="1st Floor", "0"&amp;LEFT($D1951,1), $D1951="2nd Floor", "0"&amp;LEFT($D1951,1), $D1951="3rd Floor", "0"&amp;LEFT($D1951,1), $D1951="4th Floor", "0"&amp;LEFT($D1951,1), $D1951="5th Floor", "0"&amp;LEFT($D1951,1), $D1951="6th Floor", "0"&amp;LEFT($D1951,1),$D1951="7th Floor", "0"&amp;LEFT($D1951,1),$D1951="8th Floor", "0"&amp;LEFT($D1951,1),$D1951="9th Floor", "0"&amp;LEFT($D1951,1),$D1951="10th Floor", LEFT($D1951,2),$D1951="11th Floor", LEFT($D1951,2),$D1951="12th Floor", LEFT($D1951,2),$D1951="13th Floor", LEFT($D1951,2), $D1951="Lower Ground", LEFT($D1951)&amp;IF(ISNUMBER(FIND(" ",$D1951)),MID($D1951,FIND(" ",$D1951)+1,1),"")&amp;IF(ISNUMBER(FIND(" ",$D1951,FIND(" ",$D1951)+1)),MID($D1951,FIND(" ",$D1951,FIND(" ",$D1951)+1)+1,1),""),$D1951="Upper Ground", LEFT($D1951)&amp;IF(ISNUMBER(FIND(" ",$D1951)),MID($D1951,FIND(" ",$D1951)+1,1),"")&amp;IF(ISNUMBER(FIND(" ",$D1951,FIND(" ",$D1951)+1)),MID($D1951,FIND(" ",$D1951,FIND(" ",$D1951)+1)+1,1),"")),".0",$E1951), " ")</f>
        <v xml:space="preserve"> </v>
      </c>
      <c r="G1951" s="144"/>
      <c r="H1951" s="144"/>
      <c r="I1951" s="144"/>
      <c r="J1951" s="144"/>
      <c r="K1951" s="144"/>
      <c r="L1951" s="149" t="str" cm="1">
        <f t="array" ref="L1951">_xlfn.IFNA(
_xlfn.IFS(
AND($F1951=" ",$G1951=" ",$H1951=" "),"Please update all three: Surveyor Room Reference, Establishment Room Reference and Establishment Room Name",
AND(OR($I1951="General",$I1951="Open plan/ semi-open general",$I1951="Fitted",$I1951="Light practical (science)",$I1951="Light practical (other)",$I1951="Heavy practical (workshops)",$I1951="Heavy practical (clean)",$I1951="Large",$I1951="Storage"),$J1951=0,$K1951=0),"Please update Net Area or Non-net Area",
AND($B1951&lt;&gt;"OUT",$J1951=0,$I1951&lt;&gt;"Non-net",$M1951="85% Circulation"),"Net area not recorded for spaces with 85% circulation unusable type",
AND(OR($I1951="General",$I1951="Open plan/ semi-open general",$I1951="Fitted",$I1951="Light practical (science)",$I1951="Light practical (other)",$I1951="Heavy practical (workshops)",$I1951="Heavy practical (clean)",$I1951="Large",$I1951="Storage"),OR($J1951=0,ISBLANK($J1951))),"Net area not recorded in net spaces",
AND(OR($I1951="Non-net",$I1951="Outdoor space"),$J1951&gt;0),"Net Area Recorded in Non-net space",
AND($I1951="General",$J1951&gt;90),"This general space is over 90m2, please ensure that this space is entered as separate spaces if it usually used as separate spaces",
AND($I1951="Open plan/ semi-open general",$J1951&lt;27),"Open plan general space under 27m2",
AND(OR($K1951=0,ISBLANK($K1951)), $I1951="Non-net"),"Non-net area not recorded in non-net space"
),
" ")</f>
        <v xml:space="preserve"> </v>
      </c>
      <c r="M1951" s="144"/>
      <c r="N1951" s="144"/>
      <c r="O1951" s="144"/>
      <c r="P1951" s="144"/>
      <c r="Q1951" s="144"/>
      <c r="R1951" s="171"/>
      <c r="S1951" s="147">
        <f>NCA_Calculations!$P$1963</f>
        <v>0</v>
      </c>
      <c r="T1951" s="147">
        <f>NCA_Calculations!$Q$1963</f>
        <v>0</v>
      </c>
      <c r="U1951" s="144"/>
      <c r="V1951" s="144"/>
      <c r="W1951" s="149" t="str" cm="1">
        <f t="array" ref="W1951">_xlfn.IFNA(
_xlfn.IFS(
ISBLANK($U1951),"Missing space use.",
AND('Establishment details'!$C$14="Secondary",$V1951="Classbase"),"Invalid Status type",
AND(OR( $V1951="Classbase", $V1951="Teaching", $V1951="Early years",$V1951="SEND resourced"), NOT(ISBLANK($M1951))),"Space with status type and unusable type.",
AND($V1951= "Classbase",'Establishment details'!$C$22&gt;=10), "Classbase status is only valid in schools with a primary element.",
AND($I1951= "Large",$N1951 &gt; 3.5), "Large rooms with less than 3.5m height.",
AND(OR($V1951="Light practical (science)",$V1951="Light practical (science)",$V1951="Heavy practical (workshops)", $V1951="Heavy practical (clean)"), OR($O1951=0,ISBLANK($O1951))),"Missing sinks count for light and heavy practical spaces.",
AND($M1951 = "Other",ISBLANK($R1951)), "Invalid unusable type / missing note for other unusable type."
),
" ")</f>
        <v>Missing space use.</v>
      </c>
    </row>
    <row r="1952" spans="2:23" ht="15.75" x14ac:dyDescent="0.25">
      <c r="B1952" s="143"/>
      <c r="C1952" s="144"/>
      <c r="D1952" s="144"/>
      <c r="E1952" s="144"/>
      <c r="F1952" s="147" t="str" cm="1">
        <f t="array" ref="F1952">_xlfn.IFNA(CONCATENATE(_xlfn.IFS($D1952="Mezzanine",LEFT($D1952,1), $D1952="Ground Floor",LEFT($D1952,1),$D1952="Basment ",LEFT($D1952,1), $D1952="1st Floor", "0"&amp;LEFT($D1952,1), $D1952="2nd Floor", "0"&amp;LEFT($D1952,1), $D1952="3rd Floor", "0"&amp;LEFT($D1952,1), $D1952="4th Floor", "0"&amp;LEFT($D1952,1), $D1952="5th Floor", "0"&amp;LEFT($D1952,1), $D1952="6th Floor", "0"&amp;LEFT($D1952,1),$D1952="7th Floor", "0"&amp;LEFT($D1952,1),$D1952="8th Floor", "0"&amp;LEFT($D1952,1),$D1952="9th Floor", "0"&amp;LEFT($D1952,1),$D1952="10th Floor", LEFT($D1952,2),$D1952="11th Floor", LEFT($D1952,2),$D1952="12th Floor", LEFT($D1952,2),$D1952="13th Floor", LEFT($D1952,2), $D1952="Lower Ground", LEFT($D1952)&amp;IF(ISNUMBER(FIND(" ",$D1952)),MID($D1952,FIND(" ",$D1952)+1,1),"")&amp;IF(ISNUMBER(FIND(" ",$D1952,FIND(" ",$D1952)+1)),MID($D1952,FIND(" ",$D1952,FIND(" ",$D1952)+1)+1,1),""),$D1952="Upper Ground", LEFT($D1952)&amp;IF(ISNUMBER(FIND(" ",$D1952)),MID($D1952,FIND(" ",$D1952)+1,1),"")&amp;IF(ISNUMBER(FIND(" ",$D1952,FIND(" ",$D1952)+1)),MID($D1952,FIND(" ",$D1952,FIND(" ",$D1952)+1)+1,1),"")),".0",$E1952), " ")</f>
        <v xml:space="preserve"> </v>
      </c>
      <c r="G1952" s="144"/>
      <c r="H1952" s="144"/>
      <c r="I1952" s="144"/>
      <c r="J1952" s="144"/>
      <c r="K1952" s="144"/>
      <c r="L1952" s="149" t="str" cm="1">
        <f t="array" ref="L1952">_xlfn.IFNA(
_xlfn.IFS(
AND($F1952=" ",$G1952=" ",$H1952=" "),"Please update all three: Surveyor Room Reference, Establishment Room Reference and Establishment Room Name",
AND(OR($I1952="General",$I1952="Open plan/ semi-open general",$I1952="Fitted",$I1952="Light practical (science)",$I1952="Light practical (other)",$I1952="Heavy practical (workshops)",$I1952="Heavy practical (clean)",$I1952="Large",$I1952="Storage"),$J1952=0,$K1952=0),"Please update Net Area or Non-net Area",
AND($B1952&lt;&gt;"OUT",$J1952=0,$I1952&lt;&gt;"Non-net",$M1952="85% Circulation"),"Net area not recorded for spaces with 85% circulation unusable type",
AND(OR($I1952="General",$I1952="Open plan/ semi-open general",$I1952="Fitted",$I1952="Light practical (science)",$I1952="Light practical (other)",$I1952="Heavy practical (workshops)",$I1952="Heavy practical (clean)",$I1952="Large",$I1952="Storage"),OR($J1952=0,ISBLANK($J1952))),"Net area not recorded in net spaces",
AND(OR($I1952="Non-net",$I1952="Outdoor space"),$J1952&gt;0),"Net Area Recorded in Non-net space",
AND($I1952="General",$J1952&gt;90),"This general space is over 90m2, please ensure that this space is entered as separate spaces if it usually used as separate spaces",
AND($I1952="Open plan/ semi-open general",$J1952&lt;27),"Open plan general space under 27m2",
AND(OR($K1952=0,ISBLANK($K1952)), $I1952="Non-net"),"Non-net area not recorded in non-net space"
),
" ")</f>
        <v xml:space="preserve"> </v>
      </c>
      <c r="M1952" s="144"/>
      <c r="N1952" s="144"/>
      <c r="O1952" s="144"/>
      <c r="P1952" s="144"/>
      <c r="Q1952" s="144"/>
      <c r="R1952" s="171"/>
      <c r="S1952" s="147">
        <f>NCA_Calculations!$P$1964</f>
        <v>0</v>
      </c>
      <c r="T1952" s="147">
        <f>NCA_Calculations!$Q$1964</f>
        <v>0</v>
      </c>
      <c r="U1952" s="144"/>
      <c r="V1952" s="144"/>
      <c r="W1952" s="149" t="str" cm="1">
        <f t="array" ref="W1952">_xlfn.IFNA(
_xlfn.IFS(
ISBLANK($U1952),"Missing space use.",
AND('Establishment details'!$C$14="Secondary",$V1952="Classbase"),"Invalid Status type",
AND(OR( $V1952="Classbase", $V1952="Teaching", $V1952="Early years",$V1952="SEND resourced"), NOT(ISBLANK($M1952))),"Space with status type and unusable type.",
AND($V1952= "Classbase",'Establishment details'!$C$22&gt;=10), "Classbase status is only valid in schools with a primary element.",
AND($I1952= "Large",$N1952 &gt; 3.5), "Large rooms with less than 3.5m height.",
AND(OR($V1952="Light practical (science)",$V1952="Light practical (science)",$V1952="Heavy practical (workshops)", $V1952="Heavy practical (clean)"), OR($O1952=0,ISBLANK($O1952))),"Missing sinks count for light and heavy practical spaces.",
AND($M1952 = "Other",ISBLANK($R1952)), "Invalid unusable type / missing note for other unusable type."
),
" ")</f>
        <v>Missing space use.</v>
      </c>
    </row>
    <row r="1953" spans="2:23" ht="15.75" x14ac:dyDescent="0.25">
      <c r="B1953" s="143"/>
      <c r="C1953" s="144"/>
      <c r="D1953" s="144"/>
      <c r="E1953" s="144"/>
      <c r="F1953" s="147" t="str" cm="1">
        <f t="array" ref="F1953">_xlfn.IFNA(CONCATENATE(_xlfn.IFS($D1953="Mezzanine",LEFT($D1953,1), $D1953="Ground Floor",LEFT($D1953,1),$D1953="Basment ",LEFT($D1953,1), $D1953="1st Floor", "0"&amp;LEFT($D1953,1), $D1953="2nd Floor", "0"&amp;LEFT($D1953,1), $D1953="3rd Floor", "0"&amp;LEFT($D1953,1), $D1953="4th Floor", "0"&amp;LEFT($D1953,1), $D1953="5th Floor", "0"&amp;LEFT($D1953,1), $D1953="6th Floor", "0"&amp;LEFT($D1953,1),$D1953="7th Floor", "0"&amp;LEFT($D1953,1),$D1953="8th Floor", "0"&amp;LEFT($D1953,1),$D1953="9th Floor", "0"&amp;LEFT($D1953,1),$D1953="10th Floor", LEFT($D1953,2),$D1953="11th Floor", LEFT($D1953,2),$D1953="12th Floor", LEFT($D1953,2),$D1953="13th Floor", LEFT($D1953,2), $D1953="Lower Ground", LEFT($D1953)&amp;IF(ISNUMBER(FIND(" ",$D1953)),MID($D1953,FIND(" ",$D1953)+1,1),"")&amp;IF(ISNUMBER(FIND(" ",$D1953,FIND(" ",$D1953)+1)),MID($D1953,FIND(" ",$D1953,FIND(" ",$D1953)+1)+1,1),""),$D1953="Upper Ground", LEFT($D1953)&amp;IF(ISNUMBER(FIND(" ",$D1953)),MID($D1953,FIND(" ",$D1953)+1,1),"")&amp;IF(ISNUMBER(FIND(" ",$D1953,FIND(" ",$D1953)+1)),MID($D1953,FIND(" ",$D1953,FIND(" ",$D1953)+1)+1,1),"")),".0",$E1953), " ")</f>
        <v xml:space="preserve"> </v>
      </c>
      <c r="G1953" s="144"/>
      <c r="H1953" s="144"/>
      <c r="I1953" s="144"/>
      <c r="J1953" s="144"/>
      <c r="K1953" s="144"/>
      <c r="L1953" s="149" t="str" cm="1">
        <f t="array" ref="L1953">_xlfn.IFNA(
_xlfn.IFS(
AND($F1953=" ",$G1953=" ",$H1953=" "),"Please update all three: Surveyor Room Reference, Establishment Room Reference and Establishment Room Name",
AND(OR($I1953="General",$I1953="Open plan/ semi-open general",$I1953="Fitted",$I1953="Light practical (science)",$I1953="Light practical (other)",$I1953="Heavy practical (workshops)",$I1953="Heavy practical (clean)",$I1953="Large",$I1953="Storage"),$J1953=0,$K1953=0),"Please update Net Area or Non-net Area",
AND($B1953&lt;&gt;"OUT",$J1953=0,$I1953&lt;&gt;"Non-net",$M1953="85% Circulation"),"Net area not recorded for spaces with 85% circulation unusable type",
AND(OR($I1953="General",$I1953="Open plan/ semi-open general",$I1953="Fitted",$I1953="Light practical (science)",$I1953="Light practical (other)",$I1953="Heavy practical (workshops)",$I1953="Heavy practical (clean)",$I1953="Large",$I1953="Storage"),OR($J1953=0,ISBLANK($J1953))),"Net area not recorded in net spaces",
AND(OR($I1953="Non-net",$I1953="Outdoor space"),$J1953&gt;0),"Net Area Recorded in Non-net space",
AND($I1953="General",$J1953&gt;90),"This general space is over 90m2, please ensure that this space is entered as separate spaces if it usually used as separate spaces",
AND($I1953="Open plan/ semi-open general",$J1953&lt;27),"Open plan general space under 27m2",
AND(OR($K1953=0,ISBLANK($K1953)), $I1953="Non-net"),"Non-net area not recorded in non-net space"
),
" ")</f>
        <v xml:space="preserve"> </v>
      </c>
      <c r="M1953" s="144"/>
      <c r="N1953" s="144"/>
      <c r="O1953" s="144"/>
      <c r="P1953" s="144"/>
      <c r="Q1953" s="144"/>
      <c r="R1953" s="171"/>
      <c r="S1953" s="147">
        <f>NCA_Calculations!$P$1965</f>
        <v>0</v>
      </c>
      <c r="T1953" s="147">
        <f>NCA_Calculations!$Q$1965</f>
        <v>0</v>
      </c>
      <c r="U1953" s="144"/>
      <c r="V1953" s="144"/>
      <c r="W1953" s="149" t="str" cm="1">
        <f t="array" ref="W1953">_xlfn.IFNA(
_xlfn.IFS(
ISBLANK($U1953),"Missing space use.",
AND('Establishment details'!$C$14="Secondary",$V1953="Classbase"),"Invalid Status type",
AND(OR( $V1953="Classbase", $V1953="Teaching", $V1953="Early years",$V1953="SEND resourced"), NOT(ISBLANK($M1953))),"Space with status type and unusable type.",
AND($V1953= "Classbase",'Establishment details'!$C$22&gt;=10), "Classbase status is only valid in schools with a primary element.",
AND($I1953= "Large",$N1953 &gt; 3.5), "Large rooms with less than 3.5m height.",
AND(OR($V1953="Light practical (science)",$V1953="Light practical (science)",$V1953="Heavy practical (workshops)", $V1953="Heavy practical (clean)"), OR($O1953=0,ISBLANK($O1953))),"Missing sinks count for light and heavy practical spaces.",
AND($M1953 = "Other",ISBLANK($R1953)), "Invalid unusable type / missing note for other unusable type."
),
" ")</f>
        <v>Missing space use.</v>
      </c>
    </row>
    <row r="1954" spans="2:23" ht="15.75" x14ac:dyDescent="0.25">
      <c r="B1954" s="143"/>
      <c r="C1954" s="144"/>
      <c r="D1954" s="144"/>
      <c r="E1954" s="144"/>
      <c r="F1954" s="147" t="str" cm="1">
        <f t="array" ref="F1954">_xlfn.IFNA(CONCATENATE(_xlfn.IFS($D1954="Mezzanine",LEFT($D1954,1), $D1954="Ground Floor",LEFT($D1954,1),$D1954="Basment ",LEFT($D1954,1), $D1954="1st Floor", "0"&amp;LEFT($D1954,1), $D1954="2nd Floor", "0"&amp;LEFT($D1954,1), $D1954="3rd Floor", "0"&amp;LEFT($D1954,1), $D1954="4th Floor", "0"&amp;LEFT($D1954,1), $D1954="5th Floor", "0"&amp;LEFT($D1954,1), $D1954="6th Floor", "0"&amp;LEFT($D1954,1),$D1954="7th Floor", "0"&amp;LEFT($D1954,1),$D1954="8th Floor", "0"&amp;LEFT($D1954,1),$D1954="9th Floor", "0"&amp;LEFT($D1954,1),$D1954="10th Floor", LEFT($D1954,2),$D1954="11th Floor", LEFT($D1954,2),$D1954="12th Floor", LEFT($D1954,2),$D1954="13th Floor", LEFT($D1954,2), $D1954="Lower Ground", LEFT($D1954)&amp;IF(ISNUMBER(FIND(" ",$D1954)),MID($D1954,FIND(" ",$D1954)+1,1),"")&amp;IF(ISNUMBER(FIND(" ",$D1954,FIND(" ",$D1954)+1)),MID($D1954,FIND(" ",$D1954,FIND(" ",$D1954)+1)+1,1),""),$D1954="Upper Ground", LEFT($D1954)&amp;IF(ISNUMBER(FIND(" ",$D1954)),MID($D1954,FIND(" ",$D1954)+1,1),"")&amp;IF(ISNUMBER(FIND(" ",$D1954,FIND(" ",$D1954)+1)),MID($D1954,FIND(" ",$D1954,FIND(" ",$D1954)+1)+1,1),"")),".0",$E1954), " ")</f>
        <v xml:space="preserve"> </v>
      </c>
      <c r="G1954" s="144"/>
      <c r="H1954" s="144"/>
      <c r="I1954" s="144"/>
      <c r="J1954" s="144"/>
      <c r="K1954" s="144"/>
      <c r="L1954" s="149" t="str" cm="1">
        <f t="array" ref="L1954">_xlfn.IFNA(
_xlfn.IFS(
AND($F1954=" ",$G1954=" ",$H1954=" "),"Please update all three: Surveyor Room Reference, Establishment Room Reference and Establishment Room Name",
AND(OR($I1954="General",$I1954="Open plan/ semi-open general",$I1954="Fitted",$I1954="Light practical (science)",$I1954="Light practical (other)",$I1954="Heavy practical (workshops)",$I1954="Heavy practical (clean)",$I1954="Large",$I1954="Storage"),$J1954=0,$K1954=0),"Please update Net Area or Non-net Area",
AND($B1954&lt;&gt;"OUT",$J1954=0,$I1954&lt;&gt;"Non-net",$M1954="85% Circulation"),"Net area not recorded for spaces with 85% circulation unusable type",
AND(OR($I1954="General",$I1954="Open plan/ semi-open general",$I1954="Fitted",$I1954="Light practical (science)",$I1954="Light practical (other)",$I1954="Heavy practical (workshops)",$I1954="Heavy practical (clean)",$I1954="Large",$I1954="Storage"),OR($J1954=0,ISBLANK($J1954))),"Net area not recorded in net spaces",
AND(OR($I1954="Non-net",$I1954="Outdoor space"),$J1954&gt;0),"Net Area Recorded in Non-net space",
AND($I1954="General",$J1954&gt;90),"This general space is over 90m2, please ensure that this space is entered as separate spaces if it usually used as separate spaces",
AND($I1954="Open plan/ semi-open general",$J1954&lt;27),"Open plan general space under 27m2",
AND(OR($K1954=0,ISBLANK($K1954)), $I1954="Non-net"),"Non-net area not recorded in non-net space"
),
" ")</f>
        <v xml:space="preserve"> </v>
      </c>
      <c r="M1954" s="144"/>
      <c r="N1954" s="144"/>
      <c r="O1954" s="144"/>
      <c r="P1954" s="144"/>
      <c r="Q1954" s="144"/>
      <c r="R1954" s="171"/>
      <c r="S1954" s="147">
        <f>NCA_Calculations!$P$1966</f>
        <v>0</v>
      </c>
      <c r="T1954" s="147">
        <f>NCA_Calculations!$Q$1966</f>
        <v>0</v>
      </c>
      <c r="U1954" s="144"/>
      <c r="V1954" s="144"/>
      <c r="W1954" s="149" t="str" cm="1">
        <f t="array" ref="W1954">_xlfn.IFNA(
_xlfn.IFS(
ISBLANK($U1954),"Missing space use.",
AND('Establishment details'!$C$14="Secondary",$V1954="Classbase"),"Invalid Status type",
AND(OR( $V1954="Classbase", $V1954="Teaching", $V1954="Early years",$V1954="SEND resourced"), NOT(ISBLANK($M1954))),"Space with status type and unusable type.",
AND($V1954= "Classbase",'Establishment details'!$C$22&gt;=10), "Classbase status is only valid in schools with a primary element.",
AND($I1954= "Large",$N1954 &gt; 3.5), "Large rooms with less than 3.5m height.",
AND(OR($V1954="Light practical (science)",$V1954="Light practical (science)",$V1954="Heavy practical (workshops)", $V1954="Heavy practical (clean)"), OR($O1954=0,ISBLANK($O1954))),"Missing sinks count for light and heavy practical spaces.",
AND($M1954 = "Other",ISBLANK($R1954)), "Invalid unusable type / missing note for other unusable type."
),
" ")</f>
        <v>Missing space use.</v>
      </c>
    </row>
    <row r="1955" spans="2:23" ht="15.75" x14ac:dyDescent="0.25">
      <c r="B1955" s="143"/>
      <c r="C1955" s="144"/>
      <c r="D1955" s="144"/>
      <c r="E1955" s="144"/>
      <c r="F1955" s="147" t="str" cm="1">
        <f t="array" ref="F1955">_xlfn.IFNA(CONCATENATE(_xlfn.IFS($D1955="Mezzanine",LEFT($D1955,1), $D1955="Ground Floor",LEFT($D1955,1),$D1955="Basment ",LEFT($D1955,1), $D1955="1st Floor", "0"&amp;LEFT($D1955,1), $D1955="2nd Floor", "0"&amp;LEFT($D1955,1), $D1955="3rd Floor", "0"&amp;LEFT($D1955,1), $D1955="4th Floor", "0"&amp;LEFT($D1955,1), $D1955="5th Floor", "0"&amp;LEFT($D1955,1), $D1955="6th Floor", "0"&amp;LEFT($D1955,1),$D1955="7th Floor", "0"&amp;LEFT($D1955,1),$D1955="8th Floor", "0"&amp;LEFT($D1955,1),$D1955="9th Floor", "0"&amp;LEFT($D1955,1),$D1955="10th Floor", LEFT($D1955,2),$D1955="11th Floor", LEFT($D1955,2),$D1955="12th Floor", LEFT($D1955,2),$D1955="13th Floor", LEFT($D1955,2), $D1955="Lower Ground", LEFT($D1955)&amp;IF(ISNUMBER(FIND(" ",$D1955)),MID($D1955,FIND(" ",$D1955)+1,1),"")&amp;IF(ISNUMBER(FIND(" ",$D1955,FIND(" ",$D1955)+1)),MID($D1955,FIND(" ",$D1955,FIND(" ",$D1955)+1)+1,1),""),$D1955="Upper Ground", LEFT($D1955)&amp;IF(ISNUMBER(FIND(" ",$D1955)),MID($D1955,FIND(" ",$D1955)+1,1),"")&amp;IF(ISNUMBER(FIND(" ",$D1955,FIND(" ",$D1955)+1)),MID($D1955,FIND(" ",$D1955,FIND(" ",$D1955)+1)+1,1),"")),".0",$E1955), " ")</f>
        <v xml:space="preserve"> </v>
      </c>
      <c r="G1955" s="144"/>
      <c r="H1955" s="144"/>
      <c r="I1955" s="144"/>
      <c r="J1955" s="144"/>
      <c r="K1955" s="144"/>
      <c r="L1955" s="149" t="str" cm="1">
        <f t="array" ref="L1955">_xlfn.IFNA(
_xlfn.IFS(
AND($F1955=" ",$G1955=" ",$H1955=" "),"Please update all three: Surveyor Room Reference, Establishment Room Reference and Establishment Room Name",
AND(OR($I1955="General",$I1955="Open plan/ semi-open general",$I1955="Fitted",$I1955="Light practical (science)",$I1955="Light practical (other)",$I1955="Heavy practical (workshops)",$I1955="Heavy practical (clean)",$I1955="Large",$I1955="Storage"),$J1955=0,$K1955=0),"Please update Net Area or Non-net Area",
AND($B1955&lt;&gt;"OUT",$J1955=0,$I1955&lt;&gt;"Non-net",$M1955="85% Circulation"),"Net area not recorded for spaces with 85% circulation unusable type",
AND(OR($I1955="General",$I1955="Open plan/ semi-open general",$I1955="Fitted",$I1955="Light practical (science)",$I1955="Light practical (other)",$I1955="Heavy practical (workshops)",$I1955="Heavy practical (clean)",$I1955="Large",$I1955="Storage"),OR($J1955=0,ISBLANK($J1955))),"Net area not recorded in net spaces",
AND(OR($I1955="Non-net",$I1955="Outdoor space"),$J1955&gt;0),"Net Area Recorded in Non-net space",
AND($I1955="General",$J1955&gt;90),"This general space is over 90m2, please ensure that this space is entered as separate spaces if it usually used as separate spaces",
AND($I1955="Open plan/ semi-open general",$J1955&lt;27),"Open plan general space under 27m2",
AND(OR($K1955=0,ISBLANK($K1955)), $I1955="Non-net"),"Non-net area not recorded in non-net space"
),
" ")</f>
        <v xml:space="preserve"> </v>
      </c>
      <c r="M1955" s="144"/>
      <c r="N1955" s="144"/>
      <c r="O1955" s="144"/>
      <c r="P1955" s="144"/>
      <c r="Q1955" s="144"/>
      <c r="R1955" s="171"/>
      <c r="S1955" s="147">
        <f>NCA_Calculations!$P$1967</f>
        <v>0</v>
      </c>
      <c r="T1955" s="147">
        <f>NCA_Calculations!$Q$1967</f>
        <v>0</v>
      </c>
      <c r="U1955" s="144"/>
      <c r="V1955" s="144"/>
      <c r="W1955" s="149" t="str" cm="1">
        <f t="array" ref="W1955">_xlfn.IFNA(
_xlfn.IFS(
ISBLANK($U1955),"Missing space use.",
AND('Establishment details'!$C$14="Secondary",$V1955="Classbase"),"Invalid Status type",
AND(OR( $V1955="Classbase", $V1955="Teaching", $V1955="Early years",$V1955="SEND resourced"), NOT(ISBLANK($M1955))),"Space with status type and unusable type.",
AND($V1955= "Classbase",'Establishment details'!$C$22&gt;=10), "Classbase status is only valid in schools with a primary element.",
AND($I1955= "Large",$N1955 &gt; 3.5), "Large rooms with less than 3.5m height.",
AND(OR($V1955="Light practical (science)",$V1955="Light practical (science)",$V1955="Heavy practical (workshops)", $V1955="Heavy practical (clean)"), OR($O1955=0,ISBLANK($O1955))),"Missing sinks count for light and heavy practical spaces.",
AND($M1955 = "Other",ISBLANK($R1955)), "Invalid unusable type / missing note for other unusable type."
),
" ")</f>
        <v>Missing space use.</v>
      </c>
    </row>
    <row r="1956" spans="2:23" ht="15.75" x14ac:dyDescent="0.25">
      <c r="B1956" s="143"/>
      <c r="C1956" s="144"/>
      <c r="D1956" s="144"/>
      <c r="E1956" s="144"/>
      <c r="F1956" s="147" t="str" cm="1">
        <f t="array" ref="F1956">_xlfn.IFNA(CONCATENATE(_xlfn.IFS($D1956="Mezzanine",LEFT($D1956,1), $D1956="Ground Floor",LEFT($D1956,1),$D1956="Basment ",LEFT($D1956,1), $D1956="1st Floor", "0"&amp;LEFT($D1956,1), $D1956="2nd Floor", "0"&amp;LEFT($D1956,1), $D1956="3rd Floor", "0"&amp;LEFT($D1956,1), $D1956="4th Floor", "0"&amp;LEFT($D1956,1), $D1956="5th Floor", "0"&amp;LEFT($D1956,1), $D1956="6th Floor", "0"&amp;LEFT($D1956,1),$D1956="7th Floor", "0"&amp;LEFT($D1956,1),$D1956="8th Floor", "0"&amp;LEFT($D1956,1),$D1956="9th Floor", "0"&amp;LEFT($D1956,1),$D1956="10th Floor", LEFT($D1956,2),$D1956="11th Floor", LEFT($D1956,2),$D1956="12th Floor", LEFT($D1956,2),$D1956="13th Floor", LEFT($D1956,2), $D1956="Lower Ground", LEFT($D1956)&amp;IF(ISNUMBER(FIND(" ",$D1956)),MID($D1956,FIND(" ",$D1956)+1,1),"")&amp;IF(ISNUMBER(FIND(" ",$D1956,FIND(" ",$D1956)+1)),MID($D1956,FIND(" ",$D1956,FIND(" ",$D1956)+1)+1,1),""),$D1956="Upper Ground", LEFT($D1956)&amp;IF(ISNUMBER(FIND(" ",$D1956)),MID($D1956,FIND(" ",$D1956)+1,1),"")&amp;IF(ISNUMBER(FIND(" ",$D1956,FIND(" ",$D1956)+1)),MID($D1956,FIND(" ",$D1956,FIND(" ",$D1956)+1)+1,1),"")),".0",$E1956), " ")</f>
        <v xml:space="preserve"> </v>
      </c>
      <c r="G1956" s="144"/>
      <c r="H1956" s="144"/>
      <c r="I1956" s="144"/>
      <c r="J1956" s="144"/>
      <c r="K1956" s="144"/>
      <c r="L1956" s="149" t="str" cm="1">
        <f t="array" ref="L1956">_xlfn.IFNA(
_xlfn.IFS(
AND($F1956=" ",$G1956=" ",$H1956=" "),"Please update all three: Surveyor Room Reference, Establishment Room Reference and Establishment Room Name",
AND(OR($I1956="General",$I1956="Open plan/ semi-open general",$I1956="Fitted",$I1956="Light practical (science)",$I1956="Light practical (other)",$I1956="Heavy practical (workshops)",$I1956="Heavy practical (clean)",$I1956="Large",$I1956="Storage"),$J1956=0,$K1956=0),"Please update Net Area or Non-net Area",
AND($B1956&lt;&gt;"OUT",$J1956=0,$I1956&lt;&gt;"Non-net",$M1956="85% Circulation"),"Net area not recorded for spaces with 85% circulation unusable type",
AND(OR($I1956="General",$I1956="Open plan/ semi-open general",$I1956="Fitted",$I1956="Light practical (science)",$I1956="Light practical (other)",$I1956="Heavy practical (workshops)",$I1956="Heavy practical (clean)",$I1956="Large",$I1956="Storage"),OR($J1956=0,ISBLANK($J1956))),"Net area not recorded in net spaces",
AND(OR($I1956="Non-net",$I1956="Outdoor space"),$J1956&gt;0),"Net Area Recorded in Non-net space",
AND($I1956="General",$J1956&gt;90),"This general space is over 90m2, please ensure that this space is entered as separate spaces if it usually used as separate spaces",
AND($I1956="Open plan/ semi-open general",$J1956&lt;27),"Open plan general space under 27m2",
AND(OR($K1956=0,ISBLANK($K1956)), $I1956="Non-net"),"Non-net area not recorded in non-net space"
),
" ")</f>
        <v xml:space="preserve"> </v>
      </c>
      <c r="M1956" s="144"/>
      <c r="N1956" s="144"/>
      <c r="O1956" s="144"/>
      <c r="P1956" s="144"/>
      <c r="Q1956" s="144"/>
      <c r="R1956" s="171"/>
      <c r="S1956" s="147">
        <f>NCA_Calculations!$P$1968</f>
        <v>0</v>
      </c>
      <c r="T1956" s="147">
        <f>NCA_Calculations!$Q$1968</f>
        <v>0</v>
      </c>
      <c r="U1956" s="144"/>
      <c r="V1956" s="144"/>
      <c r="W1956" s="149" t="str" cm="1">
        <f t="array" ref="W1956">_xlfn.IFNA(
_xlfn.IFS(
ISBLANK($U1956),"Missing space use.",
AND('Establishment details'!$C$14="Secondary",$V1956="Classbase"),"Invalid Status type",
AND(OR( $V1956="Classbase", $V1956="Teaching", $V1956="Early years",$V1956="SEND resourced"), NOT(ISBLANK($M1956))),"Space with status type and unusable type.",
AND($V1956= "Classbase",'Establishment details'!$C$22&gt;=10), "Classbase status is only valid in schools with a primary element.",
AND($I1956= "Large",$N1956 &gt; 3.5), "Large rooms with less than 3.5m height.",
AND(OR($V1956="Light practical (science)",$V1956="Light practical (science)",$V1956="Heavy practical (workshops)", $V1956="Heavy practical (clean)"), OR($O1956=0,ISBLANK($O1956))),"Missing sinks count for light and heavy practical spaces.",
AND($M1956 = "Other",ISBLANK($R1956)), "Invalid unusable type / missing note for other unusable type."
),
" ")</f>
        <v>Missing space use.</v>
      </c>
    </row>
    <row r="1957" spans="2:23" ht="15.75" x14ac:dyDescent="0.25">
      <c r="B1957" s="143"/>
      <c r="C1957" s="144"/>
      <c r="D1957" s="144"/>
      <c r="E1957" s="144"/>
      <c r="F1957" s="147" t="str" cm="1">
        <f t="array" ref="F1957">_xlfn.IFNA(CONCATENATE(_xlfn.IFS($D1957="Mezzanine",LEFT($D1957,1), $D1957="Ground Floor",LEFT($D1957,1),$D1957="Basment ",LEFT($D1957,1), $D1957="1st Floor", "0"&amp;LEFT($D1957,1), $D1957="2nd Floor", "0"&amp;LEFT($D1957,1), $D1957="3rd Floor", "0"&amp;LEFT($D1957,1), $D1957="4th Floor", "0"&amp;LEFT($D1957,1), $D1957="5th Floor", "0"&amp;LEFT($D1957,1), $D1957="6th Floor", "0"&amp;LEFT($D1957,1),$D1957="7th Floor", "0"&amp;LEFT($D1957,1),$D1957="8th Floor", "0"&amp;LEFT($D1957,1),$D1957="9th Floor", "0"&amp;LEFT($D1957,1),$D1957="10th Floor", LEFT($D1957,2),$D1957="11th Floor", LEFT($D1957,2),$D1957="12th Floor", LEFT($D1957,2),$D1957="13th Floor", LEFT($D1957,2), $D1957="Lower Ground", LEFT($D1957)&amp;IF(ISNUMBER(FIND(" ",$D1957)),MID($D1957,FIND(" ",$D1957)+1,1),"")&amp;IF(ISNUMBER(FIND(" ",$D1957,FIND(" ",$D1957)+1)),MID($D1957,FIND(" ",$D1957,FIND(" ",$D1957)+1)+1,1),""),$D1957="Upper Ground", LEFT($D1957)&amp;IF(ISNUMBER(FIND(" ",$D1957)),MID($D1957,FIND(" ",$D1957)+1,1),"")&amp;IF(ISNUMBER(FIND(" ",$D1957,FIND(" ",$D1957)+1)),MID($D1957,FIND(" ",$D1957,FIND(" ",$D1957)+1)+1,1),"")),".0",$E1957), " ")</f>
        <v xml:space="preserve"> </v>
      </c>
      <c r="G1957" s="144"/>
      <c r="H1957" s="144"/>
      <c r="I1957" s="144"/>
      <c r="J1957" s="144"/>
      <c r="K1957" s="144"/>
      <c r="L1957" s="149" t="str" cm="1">
        <f t="array" ref="L1957">_xlfn.IFNA(
_xlfn.IFS(
AND($F1957=" ",$G1957=" ",$H1957=" "),"Please update all three: Surveyor Room Reference, Establishment Room Reference and Establishment Room Name",
AND(OR($I1957="General",$I1957="Open plan/ semi-open general",$I1957="Fitted",$I1957="Light practical (science)",$I1957="Light practical (other)",$I1957="Heavy practical (workshops)",$I1957="Heavy practical (clean)",$I1957="Large",$I1957="Storage"),$J1957=0,$K1957=0),"Please update Net Area or Non-net Area",
AND($B1957&lt;&gt;"OUT",$J1957=0,$I1957&lt;&gt;"Non-net",$M1957="85% Circulation"),"Net area not recorded for spaces with 85% circulation unusable type",
AND(OR($I1957="General",$I1957="Open plan/ semi-open general",$I1957="Fitted",$I1957="Light practical (science)",$I1957="Light practical (other)",$I1957="Heavy practical (workshops)",$I1957="Heavy practical (clean)",$I1957="Large",$I1957="Storage"),OR($J1957=0,ISBLANK($J1957))),"Net area not recorded in net spaces",
AND(OR($I1957="Non-net",$I1957="Outdoor space"),$J1957&gt;0),"Net Area Recorded in Non-net space",
AND($I1957="General",$J1957&gt;90),"This general space is over 90m2, please ensure that this space is entered as separate spaces if it usually used as separate spaces",
AND($I1957="Open plan/ semi-open general",$J1957&lt;27),"Open plan general space under 27m2",
AND(OR($K1957=0,ISBLANK($K1957)), $I1957="Non-net"),"Non-net area not recorded in non-net space"
),
" ")</f>
        <v xml:space="preserve"> </v>
      </c>
      <c r="M1957" s="144"/>
      <c r="N1957" s="144"/>
      <c r="O1957" s="144"/>
      <c r="P1957" s="144"/>
      <c r="Q1957" s="144"/>
      <c r="R1957" s="171"/>
      <c r="S1957" s="147">
        <f>NCA_Calculations!$P$1969</f>
        <v>0</v>
      </c>
      <c r="T1957" s="147">
        <f>NCA_Calculations!$Q$1969</f>
        <v>0</v>
      </c>
      <c r="U1957" s="144"/>
      <c r="V1957" s="144"/>
      <c r="W1957" s="149" t="str" cm="1">
        <f t="array" ref="W1957">_xlfn.IFNA(
_xlfn.IFS(
ISBLANK($U1957),"Missing space use.",
AND('Establishment details'!$C$14="Secondary",$V1957="Classbase"),"Invalid Status type",
AND(OR( $V1957="Classbase", $V1957="Teaching", $V1957="Early years",$V1957="SEND resourced"), NOT(ISBLANK($M1957))),"Space with status type and unusable type.",
AND($V1957= "Classbase",'Establishment details'!$C$22&gt;=10), "Classbase status is only valid in schools with a primary element.",
AND($I1957= "Large",$N1957 &gt; 3.5), "Large rooms with less than 3.5m height.",
AND(OR($V1957="Light practical (science)",$V1957="Light practical (science)",$V1957="Heavy practical (workshops)", $V1957="Heavy practical (clean)"), OR($O1957=0,ISBLANK($O1957))),"Missing sinks count for light and heavy practical spaces.",
AND($M1957 = "Other",ISBLANK($R1957)), "Invalid unusable type / missing note for other unusable type."
),
" ")</f>
        <v>Missing space use.</v>
      </c>
    </row>
    <row r="1958" spans="2:23" ht="15.75" x14ac:dyDescent="0.25">
      <c r="B1958" s="143"/>
      <c r="C1958" s="144"/>
      <c r="D1958" s="144"/>
      <c r="E1958" s="144"/>
      <c r="F1958" s="147" t="str" cm="1">
        <f t="array" ref="F1958">_xlfn.IFNA(CONCATENATE(_xlfn.IFS($D1958="Mezzanine",LEFT($D1958,1), $D1958="Ground Floor",LEFT($D1958,1),$D1958="Basment ",LEFT($D1958,1), $D1958="1st Floor", "0"&amp;LEFT($D1958,1), $D1958="2nd Floor", "0"&amp;LEFT($D1958,1), $D1958="3rd Floor", "0"&amp;LEFT($D1958,1), $D1958="4th Floor", "0"&amp;LEFT($D1958,1), $D1958="5th Floor", "0"&amp;LEFT($D1958,1), $D1958="6th Floor", "0"&amp;LEFT($D1958,1),$D1958="7th Floor", "0"&amp;LEFT($D1958,1),$D1958="8th Floor", "0"&amp;LEFT($D1958,1),$D1958="9th Floor", "0"&amp;LEFT($D1958,1),$D1958="10th Floor", LEFT($D1958,2),$D1958="11th Floor", LEFT($D1958,2),$D1958="12th Floor", LEFT($D1958,2),$D1958="13th Floor", LEFT($D1958,2), $D1958="Lower Ground", LEFT($D1958)&amp;IF(ISNUMBER(FIND(" ",$D1958)),MID($D1958,FIND(" ",$D1958)+1,1),"")&amp;IF(ISNUMBER(FIND(" ",$D1958,FIND(" ",$D1958)+1)),MID($D1958,FIND(" ",$D1958,FIND(" ",$D1958)+1)+1,1),""),$D1958="Upper Ground", LEFT($D1958)&amp;IF(ISNUMBER(FIND(" ",$D1958)),MID($D1958,FIND(" ",$D1958)+1,1),"")&amp;IF(ISNUMBER(FIND(" ",$D1958,FIND(" ",$D1958)+1)),MID($D1958,FIND(" ",$D1958,FIND(" ",$D1958)+1)+1,1),"")),".0",$E1958), " ")</f>
        <v xml:space="preserve"> </v>
      </c>
      <c r="G1958" s="144"/>
      <c r="H1958" s="144"/>
      <c r="I1958" s="144"/>
      <c r="J1958" s="144"/>
      <c r="K1958" s="144"/>
      <c r="L1958" s="149" t="str" cm="1">
        <f t="array" ref="L1958">_xlfn.IFNA(
_xlfn.IFS(
AND($F1958=" ",$G1958=" ",$H1958=" "),"Please update all three: Surveyor Room Reference, Establishment Room Reference and Establishment Room Name",
AND(OR($I1958="General",$I1958="Open plan/ semi-open general",$I1958="Fitted",$I1958="Light practical (science)",$I1958="Light practical (other)",$I1958="Heavy practical (workshops)",$I1958="Heavy practical (clean)",$I1958="Large",$I1958="Storage"),$J1958=0,$K1958=0),"Please update Net Area or Non-net Area",
AND($B1958&lt;&gt;"OUT",$J1958=0,$I1958&lt;&gt;"Non-net",$M1958="85% Circulation"),"Net area not recorded for spaces with 85% circulation unusable type",
AND(OR($I1958="General",$I1958="Open plan/ semi-open general",$I1958="Fitted",$I1958="Light practical (science)",$I1958="Light practical (other)",$I1958="Heavy practical (workshops)",$I1958="Heavy practical (clean)",$I1958="Large",$I1958="Storage"),OR($J1958=0,ISBLANK($J1958))),"Net area not recorded in net spaces",
AND(OR($I1958="Non-net",$I1958="Outdoor space"),$J1958&gt;0),"Net Area Recorded in Non-net space",
AND($I1958="General",$J1958&gt;90),"This general space is over 90m2, please ensure that this space is entered as separate spaces if it usually used as separate spaces",
AND($I1958="Open plan/ semi-open general",$J1958&lt;27),"Open plan general space under 27m2",
AND(OR($K1958=0,ISBLANK($K1958)), $I1958="Non-net"),"Non-net area not recorded in non-net space"
),
" ")</f>
        <v xml:space="preserve"> </v>
      </c>
      <c r="M1958" s="144"/>
      <c r="N1958" s="144"/>
      <c r="O1958" s="144"/>
      <c r="P1958" s="144"/>
      <c r="Q1958" s="144"/>
      <c r="R1958" s="171"/>
      <c r="S1958" s="147">
        <f>NCA_Calculations!$P$1970</f>
        <v>0</v>
      </c>
      <c r="T1958" s="147">
        <f>NCA_Calculations!$Q$1970</f>
        <v>0</v>
      </c>
      <c r="U1958" s="144"/>
      <c r="V1958" s="144"/>
      <c r="W1958" s="149" t="str" cm="1">
        <f t="array" ref="W1958">_xlfn.IFNA(
_xlfn.IFS(
ISBLANK($U1958),"Missing space use.",
AND('Establishment details'!$C$14="Secondary",$V1958="Classbase"),"Invalid Status type",
AND(OR( $V1958="Classbase", $V1958="Teaching", $V1958="Early years",$V1958="SEND resourced"), NOT(ISBLANK($M1958))),"Space with status type and unusable type.",
AND($V1958= "Classbase",'Establishment details'!$C$22&gt;=10), "Classbase status is only valid in schools with a primary element.",
AND($I1958= "Large",$N1958 &gt; 3.5), "Large rooms with less than 3.5m height.",
AND(OR($V1958="Light practical (science)",$V1958="Light practical (science)",$V1958="Heavy practical (workshops)", $V1958="Heavy practical (clean)"), OR($O1958=0,ISBLANK($O1958))),"Missing sinks count for light and heavy practical spaces.",
AND($M1958 = "Other",ISBLANK($R1958)), "Invalid unusable type / missing note for other unusable type."
),
" ")</f>
        <v>Missing space use.</v>
      </c>
    </row>
    <row r="1959" spans="2:23" ht="15.75" x14ac:dyDescent="0.25">
      <c r="B1959" s="143"/>
      <c r="C1959" s="144"/>
      <c r="D1959" s="144"/>
      <c r="E1959" s="144"/>
      <c r="F1959" s="147" t="str" cm="1">
        <f t="array" ref="F1959">_xlfn.IFNA(CONCATENATE(_xlfn.IFS($D1959="Mezzanine",LEFT($D1959,1), $D1959="Ground Floor",LEFT($D1959,1),$D1959="Basment ",LEFT($D1959,1), $D1959="1st Floor", "0"&amp;LEFT($D1959,1), $D1959="2nd Floor", "0"&amp;LEFT($D1959,1), $D1959="3rd Floor", "0"&amp;LEFT($D1959,1), $D1959="4th Floor", "0"&amp;LEFT($D1959,1), $D1959="5th Floor", "0"&amp;LEFT($D1959,1), $D1959="6th Floor", "0"&amp;LEFT($D1959,1),$D1959="7th Floor", "0"&amp;LEFT($D1959,1),$D1959="8th Floor", "0"&amp;LEFT($D1959,1),$D1959="9th Floor", "0"&amp;LEFT($D1959,1),$D1959="10th Floor", LEFT($D1959,2),$D1959="11th Floor", LEFT($D1959,2),$D1959="12th Floor", LEFT($D1959,2),$D1959="13th Floor", LEFT($D1959,2), $D1959="Lower Ground", LEFT($D1959)&amp;IF(ISNUMBER(FIND(" ",$D1959)),MID($D1959,FIND(" ",$D1959)+1,1),"")&amp;IF(ISNUMBER(FIND(" ",$D1959,FIND(" ",$D1959)+1)),MID($D1959,FIND(" ",$D1959,FIND(" ",$D1959)+1)+1,1),""),$D1959="Upper Ground", LEFT($D1959)&amp;IF(ISNUMBER(FIND(" ",$D1959)),MID($D1959,FIND(" ",$D1959)+1,1),"")&amp;IF(ISNUMBER(FIND(" ",$D1959,FIND(" ",$D1959)+1)),MID($D1959,FIND(" ",$D1959,FIND(" ",$D1959)+1)+1,1),"")),".0",$E1959), " ")</f>
        <v xml:space="preserve"> </v>
      </c>
      <c r="G1959" s="144"/>
      <c r="H1959" s="144"/>
      <c r="I1959" s="144"/>
      <c r="J1959" s="144"/>
      <c r="K1959" s="144"/>
      <c r="L1959" s="149" t="str" cm="1">
        <f t="array" ref="L1959">_xlfn.IFNA(
_xlfn.IFS(
AND($F1959=" ",$G1959=" ",$H1959=" "),"Please update all three: Surveyor Room Reference, Establishment Room Reference and Establishment Room Name",
AND(OR($I1959="General",$I1959="Open plan/ semi-open general",$I1959="Fitted",$I1959="Light practical (science)",$I1959="Light practical (other)",$I1959="Heavy practical (workshops)",$I1959="Heavy practical (clean)",$I1959="Large",$I1959="Storage"),$J1959=0,$K1959=0),"Please update Net Area or Non-net Area",
AND($B1959&lt;&gt;"OUT",$J1959=0,$I1959&lt;&gt;"Non-net",$M1959="85% Circulation"),"Net area not recorded for spaces with 85% circulation unusable type",
AND(OR($I1959="General",$I1959="Open plan/ semi-open general",$I1959="Fitted",$I1959="Light practical (science)",$I1959="Light practical (other)",$I1959="Heavy practical (workshops)",$I1959="Heavy practical (clean)",$I1959="Large",$I1959="Storage"),OR($J1959=0,ISBLANK($J1959))),"Net area not recorded in net spaces",
AND(OR($I1959="Non-net",$I1959="Outdoor space"),$J1959&gt;0),"Net Area Recorded in Non-net space",
AND($I1959="General",$J1959&gt;90),"This general space is over 90m2, please ensure that this space is entered as separate spaces if it usually used as separate spaces",
AND($I1959="Open plan/ semi-open general",$J1959&lt;27),"Open plan general space under 27m2",
AND(OR($K1959=0,ISBLANK($K1959)), $I1959="Non-net"),"Non-net area not recorded in non-net space"
),
" ")</f>
        <v xml:space="preserve"> </v>
      </c>
      <c r="M1959" s="144"/>
      <c r="N1959" s="144"/>
      <c r="O1959" s="144"/>
      <c r="P1959" s="144"/>
      <c r="Q1959" s="144"/>
      <c r="R1959" s="171"/>
      <c r="S1959" s="147">
        <f>NCA_Calculations!$P$1971</f>
        <v>0</v>
      </c>
      <c r="T1959" s="147">
        <f>NCA_Calculations!$Q$1971</f>
        <v>0</v>
      </c>
      <c r="U1959" s="144"/>
      <c r="V1959" s="144"/>
      <c r="W1959" s="149" t="str" cm="1">
        <f t="array" ref="W1959">_xlfn.IFNA(
_xlfn.IFS(
ISBLANK($U1959),"Missing space use.",
AND('Establishment details'!$C$14="Secondary",$V1959="Classbase"),"Invalid Status type",
AND(OR( $V1959="Classbase", $V1959="Teaching", $V1959="Early years",$V1959="SEND resourced"), NOT(ISBLANK($M1959))),"Space with status type and unusable type.",
AND($V1959= "Classbase",'Establishment details'!$C$22&gt;=10), "Classbase status is only valid in schools with a primary element.",
AND($I1959= "Large",$N1959 &gt; 3.5), "Large rooms with less than 3.5m height.",
AND(OR($V1959="Light practical (science)",$V1959="Light practical (science)",$V1959="Heavy practical (workshops)", $V1959="Heavy practical (clean)"), OR($O1959=0,ISBLANK($O1959))),"Missing sinks count for light and heavy practical spaces.",
AND($M1959 = "Other",ISBLANK($R1959)), "Invalid unusable type / missing note for other unusable type."
),
" ")</f>
        <v>Missing space use.</v>
      </c>
    </row>
    <row r="1960" spans="2:23" ht="15.75" x14ac:dyDescent="0.25">
      <c r="B1960" s="143"/>
      <c r="C1960" s="144"/>
      <c r="D1960" s="144"/>
      <c r="E1960" s="144"/>
      <c r="F1960" s="147" t="str" cm="1">
        <f t="array" ref="F1960">_xlfn.IFNA(CONCATENATE(_xlfn.IFS($D1960="Mezzanine",LEFT($D1960,1), $D1960="Ground Floor",LEFT($D1960,1),$D1960="Basment ",LEFT($D1960,1), $D1960="1st Floor", "0"&amp;LEFT($D1960,1), $D1960="2nd Floor", "0"&amp;LEFT($D1960,1), $D1960="3rd Floor", "0"&amp;LEFT($D1960,1), $D1960="4th Floor", "0"&amp;LEFT($D1960,1), $D1960="5th Floor", "0"&amp;LEFT($D1960,1), $D1960="6th Floor", "0"&amp;LEFT($D1960,1),$D1960="7th Floor", "0"&amp;LEFT($D1960,1),$D1960="8th Floor", "0"&amp;LEFT($D1960,1),$D1960="9th Floor", "0"&amp;LEFT($D1960,1),$D1960="10th Floor", LEFT($D1960,2),$D1960="11th Floor", LEFT($D1960,2),$D1960="12th Floor", LEFT($D1960,2),$D1960="13th Floor", LEFT($D1960,2), $D1960="Lower Ground", LEFT($D1960)&amp;IF(ISNUMBER(FIND(" ",$D1960)),MID($D1960,FIND(" ",$D1960)+1,1),"")&amp;IF(ISNUMBER(FIND(" ",$D1960,FIND(" ",$D1960)+1)),MID($D1960,FIND(" ",$D1960,FIND(" ",$D1960)+1)+1,1),""),$D1960="Upper Ground", LEFT($D1960)&amp;IF(ISNUMBER(FIND(" ",$D1960)),MID($D1960,FIND(" ",$D1960)+1,1),"")&amp;IF(ISNUMBER(FIND(" ",$D1960,FIND(" ",$D1960)+1)),MID($D1960,FIND(" ",$D1960,FIND(" ",$D1960)+1)+1,1),"")),".0",$E1960), " ")</f>
        <v xml:space="preserve"> </v>
      </c>
      <c r="G1960" s="144"/>
      <c r="H1960" s="144"/>
      <c r="I1960" s="144"/>
      <c r="J1960" s="144"/>
      <c r="K1960" s="144"/>
      <c r="L1960" s="149" t="str" cm="1">
        <f t="array" ref="L1960">_xlfn.IFNA(
_xlfn.IFS(
AND($F1960=" ",$G1960=" ",$H1960=" "),"Please update all three: Surveyor Room Reference, Establishment Room Reference and Establishment Room Name",
AND(OR($I1960="General",$I1960="Open plan/ semi-open general",$I1960="Fitted",$I1960="Light practical (science)",$I1960="Light practical (other)",$I1960="Heavy practical (workshops)",$I1960="Heavy practical (clean)",$I1960="Large",$I1960="Storage"),$J1960=0,$K1960=0),"Please update Net Area or Non-net Area",
AND($B1960&lt;&gt;"OUT",$J1960=0,$I1960&lt;&gt;"Non-net",$M1960="85% Circulation"),"Net area not recorded for spaces with 85% circulation unusable type",
AND(OR($I1960="General",$I1960="Open plan/ semi-open general",$I1960="Fitted",$I1960="Light practical (science)",$I1960="Light practical (other)",$I1960="Heavy practical (workshops)",$I1960="Heavy practical (clean)",$I1960="Large",$I1960="Storage"),OR($J1960=0,ISBLANK($J1960))),"Net area not recorded in net spaces",
AND(OR($I1960="Non-net",$I1960="Outdoor space"),$J1960&gt;0),"Net Area Recorded in Non-net space",
AND($I1960="General",$J1960&gt;90),"This general space is over 90m2, please ensure that this space is entered as separate spaces if it usually used as separate spaces",
AND($I1960="Open plan/ semi-open general",$J1960&lt;27),"Open plan general space under 27m2",
AND(OR($K1960=0,ISBLANK($K1960)), $I1960="Non-net"),"Non-net area not recorded in non-net space"
),
" ")</f>
        <v xml:space="preserve"> </v>
      </c>
      <c r="M1960" s="144"/>
      <c r="N1960" s="144"/>
      <c r="O1960" s="144"/>
      <c r="P1960" s="144"/>
      <c r="Q1960" s="144"/>
      <c r="R1960" s="171"/>
      <c r="S1960" s="147">
        <f>NCA_Calculations!$P$1972</f>
        <v>0</v>
      </c>
      <c r="T1960" s="147">
        <f>NCA_Calculations!$Q$1972</f>
        <v>0</v>
      </c>
      <c r="U1960" s="144"/>
      <c r="V1960" s="144"/>
      <c r="W1960" s="149" t="str" cm="1">
        <f t="array" ref="W1960">_xlfn.IFNA(
_xlfn.IFS(
ISBLANK($U1960),"Missing space use.",
AND('Establishment details'!$C$14="Secondary",$V1960="Classbase"),"Invalid Status type",
AND(OR( $V1960="Classbase", $V1960="Teaching", $V1960="Early years",$V1960="SEND resourced"), NOT(ISBLANK($M1960))),"Space with status type and unusable type.",
AND($V1960= "Classbase",'Establishment details'!$C$22&gt;=10), "Classbase status is only valid in schools with a primary element.",
AND($I1960= "Large",$N1960 &gt; 3.5), "Large rooms with less than 3.5m height.",
AND(OR($V1960="Light practical (science)",$V1960="Light practical (science)",$V1960="Heavy practical (workshops)", $V1960="Heavy practical (clean)"), OR($O1960=0,ISBLANK($O1960))),"Missing sinks count for light and heavy practical spaces.",
AND($M1960 = "Other",ISBLANK($R1960)), "Invalid unusable type / missing note for other unusable type."
),
" ")</f>
        <v>Missing space use.</v>
      </c>
    </row>
    <row r="1961" spans="2:23" ht="15.75" x14ac:dyDescent="0.25">
      <c r="B1961" s="143"/>
      <c r="C1961" s="144"/>
      <c r="D1961" s="144"/>
      <c r="E1961" s="144"/>
      <c r="F1961" s="147" t="str" cm="1">
        <f t="array" ref="F1961">_xlfn.IFNA(CONCATENATE(_xlfn.IFS($D1961="Mezzanine",LEFT($D1961,1), $D1961="Ground Floor",LEFT($D1961,1),$D1961="Basment ",LEFT($D1961,1), $D1961="1st Floor", "0"&amp;LEFT($D1961,1), $D1961="2nd Floor", "0"&amp;LEFT($D1961,1), $D1961="3rd Floor", "0"&amp;LEFT($D1961,1), $D1961="4th Floor", "0"&amp;LEFT($D1961,1), $D1961="5th Floor", "0"&amp;LEFT($D1961,1), $D1961="6th Floor", "0"&amp;LEFT($D1961,1),$D1961="7th Floor", "0"&amp;LEFT($D1961,1),$D1961="8th Floor", "0"&amp;LEFT($D1961,1),$D1961="9th Floor", "0"&amp;LEFT($D1961,1),$D1961="10th Floor", LEFT($D1961,2),$D1961="11th Floor", LEFT($D1961,2),$D1961="12th Floor", LEFT($D1961,2),$D1961="13th Floor", LEFT($D1961,2), $D1961="Lower Ground", LEFT($D1961)&amp;IF(ISNUMBER(FIND(" ",$D1961)),MID($D1961,FIND(" ",$D1961)+1,1),"")&amp;IF(ISNUMBER(FIND(" ",$D1961,FIND(" ",$D1961)+1)),MID($D1961,FIND(" ",$D1961,FIND(" ",$D1961)+1)+1,1),""),$D1961="Upper Ground", LEFT($D1961)&amp;IF(ISNUMBER(FIND(" ",$D1961)),MID($D1961,FIND(" ",$D1961)+1,1),"")&amp;IF(ISNUMBER(FIND(" ",$D1961,FIND(" ",$D1961)+1)),MID($D1961,FIND(" ",$D1961,FIND(" ",$D1961)+1)+1,1),"")),".0",$E1961), " ")</f>
        <v xml:space="preserve"> </v>
      </c>
      <c r="G1961" s="144"/>
      <c r="H1961" s="144"/>
      <c r="I1961" s="144"/>
      <c r="J1961" s="144"/>
      <c r="K1961" s="144"/>
      <c r="L1961" s="149" t="str" cm="1">
        <f t="array" ref="L1961">_xlfn.IFNA(
_xlfn.IFS(
AND($F1961=" ",$G1961=" ",$H1961=" "),"Please update all three: Surveyor Room Reference, Establishment Room Reference and Establishment Room Name",
AND(OR($I1961="General",$I1961="Open plan/ semi-open general",$I1961="Fitted",$I1961="Light practical (science)",$I1961="Light practical (other)",$I1961="Heavy practical (workshops)",$I1961="Heavy practical (clean)",$I1961="Large",$I1961="Storage"),$J1961=0,$K1961=0),"Please update Net Area or Non-net Area",
AND($B1961&lt;&gt;"OUT",$J1961=0,$I1961&lt;&gt;"Non-net",$M1961="85% Circulation"),"Net area not recorded for spaces with 85% circulation unusable type",
AND(OR($I1961="General",$I1961="Open plan/ semi-open general",$I1961="Fitted",$I1961="Light practical (science)",$I1961="Light practical (other)",$I1961="Heavy practical (workshops)",$I1961="Heavy practical (clean)",$I1961="Large",$I1961="Storage"),OR($J1961=0,ISBLANK($J1961))),"Net area not recorded in net spaces",
AND(OR($I1961="Non-net",$I1961="Outdoor space"),$J1961&gt;0),"Net Area Recorded in Non-net space",
AND($I1961="General",$J1961&gt;90),"This general space is over 90m2, please ensure that this space is entered as separate spaces if it usually used as separate spaces",
AND($I1961="Open plan/ semi-open general",$J1961&lt;27),"Open plan general space under 27m2",
AND(OR($K1961=0,ISBLANK($K1961)), $I1961="Non-net"),"Non-net area not recorded in non-net space"
),
" ")</f>
        <v xml:space="preserve"> </v>
      </c>
      <c r="M1961" s="144"/>
      <c r="N1961" s="144"/>
      <c r="O1961" s="144"/>
      <c r="P1961" s="144"/>
      <c r="Q1961" s="144"/>
      <c r="R1961" s="171"/>
      <c r="S1961" s="147">
        <f>NCA_Calculations!$P$1973</f>
        <v>0</v>
      </c>
      <c r="T1961" s="147">
        <f>NCA_Calculations!$Q$1973</f>
        <v>0</v>
      </c>
      <c r="U1961" s="144"/>
      <c r="V1961" s="144"/>
      <c r="W1961" s="149" t="str" cm="1">
        <f t="array" ref="W1961">_xlfn.IFNA(
_xlfn.IFS(
ISBLANK($U1961),"Missing space use.",
AND('Establishment details'!$C$14="Secondary",$V1961="Classbase"),"Invalid Status type",
AND(OR( $V1961="Classbase", $V1961="Teaching", $V1961="Early years",$V1961="SEND resourced"), NOT(ISBLANK($M1961))),"Space with status type and unusable type.",
AND($V1961= "Classbase",'Establishment details'!$C$22&gt;=10), "Classbase status is only valid in schools with a primary element.",
AND($I1961= "Large",$N1961 &gt; 3.5), "Large rooms with less than 3.5m height.",
AND(OR($V1961="Light practical (science)",$V1961="Light practical (science)",$V1961="Heavy practical (workshops)", $V1961="Heavy practical (clean)"), OR($O1961=0,ISBLANK($O1961))),"Missing sinks count for light and heavy practical spaces.",
AND($M1961 = "Other",ISBLANK($R1961)), "Invalid unusable type / missing note for other unusable type."
),
" ")</f>
        <v>Missing space use.</v>
      </c>
    </row>
    <row r="1962" spans="2:23" ht="15.75" x14ac:dyDescent="0.25">
      <c r="B1962" s="143"/>
      <c r="C1962" s="144"/>
      <c r="D1962" s="144"/>
      <c r="E1962" s="144"/>
      <c r="F1962" s="147" t="str" cm="1">
        <f t="array" ref="F1962">_xlfn.IFNA(CONCATENATE(_xlfn.IFS($D1962="Mezzanine",LEFT($D1962,1), $D1962="Ground Floor",LEFT($D1962,1),$D1962="Basment ",LEFT($D1962,1), $D1962="1st Floor", "0"&amp;LEFT($D1962,1), $D1962="2nd Floor", "0"&amp;LEFT($D1962,1), $D1962="3rd Floor", "0"&amp;LEFT($D1962,1), $D1962="4th Floor", "0"&amp;LEFT($D1962,1), $D1962="5th Floor", "0"&amp;LEFT($D1962,1), $D1962="6th Floor", "0"&amp;LEFT($D1962,1),$D1962="7th Floor", "0"&amp;LEFT($D1962,1),$D1962="8th Floor", "0"&amp;LEFT($D1962,1),$D1962="9th Floor", "0"&amp;LEFT($D1962,1),$D1962="10th Floor", LEFT($D1962,2),$D1962="11th Floor", LEFT($D1962,2),$D1962="12th Floor", LEFT($D1962,2),$D1962="13th Floor", LEFT($D1962,2), $D1962="Lower Ground", LEFT($D1962)&amp;IF(ISNUMBER(FIND(" ",$D1962)),MID($D1962,FIND(" ",$D1962)+1,1),"")&amp;IF(ISNUMBER(FIND(" ",$D1962,FIND(" ",$D1962)+1)),MID($D1962,FIND(" ",$D1962,FIND(" ",$D1962)+1)+1,1),""),$D1962="Upper Ground", LEFT($D1962)&amp;IF(ISNUMBER(FIND(" ",$D1962)),MID($D1962,FIND(" ",$D1962)+1,1),"")&amp;IF(ISNUMBER(FIND(" ",$D1962,FIND(" ",$D1962)+1)),MID($D1962,FIND(" ",$D1962,FIND(" ",$D1962)+1)+1,1),"")),".0",$E1962), " ")</f>
        <v xml:space="preserve"> </v>
      </c>
      <c r="G1962" s="144"/>
      <c r="H1962" s="144"/>
      <c r="I1962" s="144"/>
      <c r="J1962" s="144"/>
      <c r="K1962" s="144"/>
      <c r="L1962" s="149" t="str" cm="1">
        <f t="array" ref="L1962">_xlfn.IFNA(
_xlfn.IFS(
AND($F1962=" ",$G1962=" ",$H1962=" "),"Please update all three: Surveyor Room Reference, Establishment Room Reference and Establishment Room Name",
AND(OR($I1962="General",$I1962="Open plan/ semi-open general",$I1962="Fitted",$I1962="Light practical (science)",$I1962="Light practical (other)",$I1962="Heavy practical (workshops)",$I1962="Heavy practical (clean)",$I1962="Large",$I1962="Storage"),$J1962=0,$K1962=0),"Please update Net Area or Non-net Area",
AND($B1962&lt;&gt;"OUT",$J1962=0,$I1962&lt;&gt;"Non-net",$M1962="85% Circulation"),"Net area not recorded for spaces with 85% circulation unusable type",
AND(OR($I1962="General",$I1962="Open plan/ semi-open general",$I1962="Fitted",$I1962="Light practical (science)",$I1962="Light practical (other)",$I1962="Heavy practical (workshops)",$I1962="Heavy practical (clean)",$I1962="Large",$I1962="Storage"),OR($J1962=0,ISBLANK($J1962))),"Net area not recorded in net spaces",
AND(OR($I1962="Non-net",$I1962="Outdoor space"),$J1962&gt;0),"Net Area Recorded in Non-net space",
AND($I1962="General",$J1962&gt;90),"This general space is over 90m2, please ensure that this space is entered as separate spaces if it usually used as separate spaces",
AND($I1962="Open plan/ semi-open general",$J1962&lt;27),"Open plan general space under 27m2",
AND(OR($K1962=0,ISBLANK($K1962)), $I1962="Non-net"),"Non-net area not recorded in non-net space"
),
" ")</f>
        <v xml:space="preserve"> </v>
      </c>
      <c r="M1962" s="144"/>
      <c r="N1962" s="144"/>
      <c r="O1962" s="144"/>
      <c r="P1962" s="144"/>
      <c r="Q1962" s="144"/>
      <c r="R1962" s="171"/>
      <c r="S1962" s="147">
        <f>NCA_Calculations!$P$1974</f>
        <v>0</v>
      </c>
      <c r="T1962" s="147">
        <f>NCA_Calculations!$Q$1974</f>
        <v>0</v>
      </c>
      <c r="U1962" s="144"/>
      <c r="V1962" s="144"/>
      <c r="W1962" s="149" t="str" cm="1">
        <f t="array" ref="W1962">_xlfn.IFNA(
_xlfn.IFS(
ISBLANK($U1962),"Missing space use.",
AND('Establishment details'!$C$14="Secondary",$V1962="Classbase"),"Invalid Status type",
AND(OR( $V1962="Classbase", $V1962="Teaching", $V1962="Early years",$V1962="SEND resourced"), NOT(ISBLANK($M1962))),"Space with status type and unusable type.",
AND($V1962= "Classbase",'Establishment details'!$C$22&gt;=10), "Classbase status is only valid in schools with a primary element.",
AND($I1962= "Large",$N1962 &gt; 3.5), "Large rooms with less than 3.5m height.",
AND(OR($V1962="Light practical (science)",$V1962="Light practical (science)",$V1962="Heavy practical (workshops)", $V1962="Heavy practical (clean)"), OR($O1962=0,ISBLANK($O1962))),"Missing sinks count for light and heavy practical spaces.",
AND($M1962 = "Other",ISBLANK($R1962)), "Invalid unusable type / missing note for other unusable type."
),
" ")</f>
        <v>Missing space use.</v>
      </c>
    </row>
    <row r="1963" spans="2:23" ht="15.75" x14ac:dyDescent="0.25">
      <c r="B1963" s="143"/>
      <c r="C1963" s="144"/>
      <c r="D1963" s="144"/>
      <c r="E1963" s="144"/>
      <c r="F1963" s="147" t="str" cm="1">
        <f t="array" ref="F1963">_xlfn.IFNA(CONCATENATE(_xlfn.IFS($D1963="Mezzanine",LEFT($D1963,1), $D1963="Ground Floor",LEFT($D1963,1),$D1963="Basment ",LEFT($D1963,1), $D1963="1st Floor", "0"&amp;LEFT($D1963,1), $D1963="2nd Floor", "0"&amp;LEFT($D1963,1), $D1963="3rd Floor", "0"&amp;LEFT($D1963,1), $D1963="4th Floor", "0"&amp;LEFT($D1963,1), $D1963="5th Floor", "0"&amp;LEFT($D1963,1), $D1963="6th Floor", "0"&amp;LEFT($D1963,1),$D1963="7th Floor", "0"&amp;LEFT($D1963,1),$D1963="8th Floor", "0"&amp;LEFT($D1963,1),$D1963="9th Floor", "0"&amp;LEFT($D1963,1),$D1963="10th Floor", LEFT($D1963,2),$D1963="11th Floor", LEFT($D1963,2),$D1963="12th Floor", LEFT($D1963,2),$D1963="13th Floor", LEFT($D1963,2), $D1963="Lower Ground", LEFT($D1963)&amp;IF(ISNUMBER(FIND(" ",$D1963)),MID($D1963,FIND(" ",$D1963)+1,1),"")&amp;IF(ISNUMBER(FIND(" ",$D1963,FIND(" ",$D1963)+1)),MID($D1963,FIND(" ",$D1963,FIND(" ",$D1963)+1)+1,1),""),$D1963="Upper Ground", LEFT($D1963)&amp;IF(ISNUMBER(FIND(" ",$D1963)),MID($D1963,FIND(" ",$D1963)+1,1),"")&amp;IF(ISNUMBER(FIND(" ",$D1963,FIND(" ",$D1963)+1)),MID($D1963,FIND(" ",$D1963,FIND(" ",$D1963)+1)+1,1),"")),".0",$E1963), " ")</f>
        <v xml:space="preserve"> </v>
      </c>
      <c r="G1963" s="144"/>
      <c r="H1963" s="144"/>
      <c r="I1963" s="144"/>
      <c r="J1963" s="144"/>
      <c r="K1963" s="144"/>
      <c r="L1963" s="149" t="str" cm="1">
        <f t="array" ref="L1963">_xlfn.IFNA(
_xlfn.IFS(
AND($F1963=" ",$G1963=" ",$H1963=" "),"Please update all three: Surveyor Room Reference, Establishment Room Reference and Establishment Room Name",
AND(OR($I1963="General",$I1963="Open plan/ semi-open general",$I1963="Fitted",$I1963="Light practical (science)",$I1963="Light practical (other)",$I1963="Heavy practical (workshops)",$I1963="Heavy practical (clean)",$I1963="Large",$I1963="Storage"),$J1963=0,$K1963=0),"Please update Net Area or Non-net Area",
AND($B1963&lt;&gt;"OUT",$J1963=0,$I1963&lt;&gt;"Non-net",$M1963="85% Circulation"),"Net area not recorded for spaces with 85% circulation unusable type",
AND(OR($I1963="General",$I1963="Open plan/ semi-open general",$I1963="Fitted",$I1963="Light practical (science)",$I1963="Light practical (other)",$I1963="Heavy practical (workshops)",$I1963="Heavy practical (clean)",$I1963="Large",$I1963="Storage"),OR($J1963=0,ISBLANK($J1963))),"Net area not recorded in net spaces",
AND(OR($I1963="Non-net",$I1963="Outdoor space"),$J1963&gt;0),"Net Area Recorded in Non-net space",
AND($I1963="General",$J1963&gt;90),"This general space is over 90m2, please ensure that this space is entered as separate spaces if it usually used as separate spaces",
AND($I1963="Open plan/ semi-open general",$J1963&lt;27),"Open plan general space under 27m2",
AND(OR($K1963=0,ISBLANK($K1963)), $I1963="Non-net"),"Non-net area not recorded in non-net space"
),
" ")</f>
        <v xml:space="preserve"> </v>
      </c>
      <c r="M1963" s="144"/>
      <c r="N1963" s="144"/>
      <c r="O1963" s="144"/>
      <c r="P1963" s="144"/>
      <c r="Q1963" s="144"/>
      <c r="R1963" s="171"/>
      <c r="S1963" s="147">
        <f>NCA_Calculations!$P$1975</f>
        <v>0</v>
      </c>
      <c r="T1963" s="147">
        <f>NCA_Calculations!$Q$1975</f>
        <v>0</v>
      </c>
      <c r="U1963" s="144"/>
      <c r="V1963" s="144"/>
      <c r="W1963" s="149" t="str" cm="1">
        <f t="array" ref="W1963">_xlfn.IFNA(
_xlfn.IFS(
ISBLANK($U1963),"Missing space use.",
AND('Establishment details'!$C$14="Secondary",$V1963="Classbase"),"Invalid Status type",
AND(OR( $V1963="Classbase", $V1963="Teaching", $V1963="Early years",$V1963="SEND resourced"), NOT(ISBLANK($M1963))),"Space with status type and unusable type.",
AND($V1963= "Classbase",'Establishment details'!$C$22&gt;=10), "Classbase status is only valid in schools with a primary element.",
AND($I1963= "Large",$N1963 &gt; 3.5), "Large rooms with less than 3.5m height.",
AND(OR($V1963="Light practical (science)",$V1963="Light practical (science)",$V1963="Heavy practical (workshops)", $V1963="Heavy practical (clean)"), OR($O1963=0,ISBLANK($O1963))),"Missing sinks count for light and heavy practical spaces.",
AND($M1963 = "Other",ISBLANK($R1963)), "Invalid unusable type / missing note for other unusable type."
),
" ")</f>
        <v>Missing space use.</v>
      </c>
    </row>
    <row r="1964" spans="2:23" ht="15.75" x14ac:dyDescent="0.25">
      <c r="B1964" s="143"/>
      <c r="C1964" s="144"/>
      <c r="D1964" s="144"/>
      <c r="E1964" s="144"/>
      <c r="F1964" s="147" t="str" cm="1">
        <f t="array" ref="F1964">_xlfn.IFNA(CONCATENATE(_xlfn.IFS($D1964="Mezzanine",LEFT($D1964,1), $D1964="Ground Floor",LEFT($D1964,1),$D1964="Basment ",LEFT($D1964,1), $D1964="1st Floor", "0"&amp;LEFT($D1964,1), $D1964="2nd Floor", "0"&amp;LEFT($D1964,1), $D1964="3rd Floor", "0"&amp;LEFT($D1964,1), $D1964="4th Floor", "0"&amp;LEFT($D1964,1), $D1964="5th Floor", "0"&amp;LEFT($D1964,1), $D1964="6th Floor", "0"&amp;LEFT($D1964,1),$D1964="7th Floor", "0"&amp;LEFT($D1964,1),$D1964="8th Floor", "0"&amp;LEFT($D1964,1),$D1964="9th Floor", "0"&amp;LEFT($D1964,1),$D1964="10th Floor", LEFT($D1964,2),$D1964="11th Floor", LEFT($D1964,2),$D1964="12th Floor", LEFT($D1964,2),$D1964="13th Floor", LEFT($D1964,2), $D1964="Lower Ground", LEFT($D1964)&amp;IF(ISNUMBER(FIND(" ",$D1964)),MID($D1964,FIND(" ",$D1964)+1,1),"")&amp;IF(ISNUMBER(FIND(" ",$D1964,FIND(" ",$D1964)+1)),MID($D1964,FIND(" ",$D1964,FIND(" ",$D1964)+1)+1,1),""),$D1964="Upper Ground", LEFT($D1964)&amp;IF(ISNUMBER(FIND(" ",$D1964)),MID($D1964,FIND(" ",$D1964)+1,1),"")&amp;IF(ISNUMBER(FIND(" ",$D1964,FIND(" ",$D1964)+1)),MID($D1964,FIND(" ",$D1964,FIND(" ",$D1964)+1)+1,1),"")),".0",$E1964), " ")</f>
        <v xml:space="preserve"> </v>
      </c>
      <c r="G1964" s="144"/>
      <c r="H1964" s="144"/>
      <c r="I1964" s="144"/>
      <c r="J1964" s="144"/>
      <c r="K1964" s="144"/>
      <c r="L1964" s="149" t="str" cm="1">
        <f t="array" ref="L1964">_xlfn.IFNA(
_xlfn.IFS(
AND($F1964=" ",$G1964=" ",$H1964=" "),"Please update all three: Surveyor Room Reference, Establishment Room Reference and Establishment Room Name",
AND(OR($I1964="General",$I1964="Open plan/ semi-open general",$I1964="Fitted",$I1964="Light practical (science)",$I1964="Light practical (other)",$I1964="Heavy practical (workshops)",$I1964="Heavy practical (clean)",$I1964="Large",$I1964="Storage"),$J1964=0,$K1964=0),"Please update Net Area or Non-net Area",
AND($B1964&lt;&gt;"OUT",$J1964=0,$I1964&lt;&gt;"Non-net",$M1964="85% Circulation"),"Net area not recorded for spaces with 85% circulation unusable type",
AND(OR($I1964="General",$I1964="Open plan/ semi-open general",$I1964="Fitted",$I1964="Light practical (science)",$I1964="Light practical (other)",$I1964="Heavy practical (workshops)",$I1964="Heavy practical (clean)",$I1964="Large",$I1964="Storage"),OR($J1964=0,ISBLANK($J1964))),"Net area not recorded in net spaces",
AND(OR($I1964="Non-net",$I1964="Outdoor space"),$J1964&gt;0),"Net Area Recorded in Non-net space",
AND($I1964="General",$J1964&gt;90),"This general space is over 90m2, please ensure that this space is entered as separate spaces if it usually used as separate spaces",
AND($I1964="Open plan/ semi-open general",$J1964&lt;27),"Open plan general space under 27m2",
AND(OR($K1964=0,ISBLANK($K1964)), $I1964="Non-net"),"Non-net area not recorded in non-net space"
),
" ")</f>
        <v xml:space="preserve"> </v>
      </c>
      <c r="M1964" s="144"/>
      <c r="N1964" s="144"/>
      <c r="O1964" s="144"/>
      <c r="P1964" s="144"/>
      <c r="Q1964" s="144"/>
      <c r="R1964" s="171"/>
      <c r="S1964" s="147">
        <f>NCA_Calculations!$P$1976</f>
        <v>0</v>
      </c>
      <c r="T1964" s="147">
        <f>NCA_Calculations!$Q$1976</f>
        <v>0</v>
      </c>
      <c r="U1964" s="144"/>
      <c r="V1964" s="144"/>
      <c r="W1964" s="149" t="str" cm="1">
        <f t="array" ref="W1964">_xlfn.IFNA(
_xlfn.IFS(
ISBLANK($U1964),"Missing space use.",
AND('Establishment details'!$C$14="Secondary",$V1964="Classbase"),"Invalid Status type",
AND(OR( $V1964="Classbase", $V1964="Teaching", $V1964="Early years",$V1964="SEND resourced"), NOT(ISBLANK($M1964))),"Space with status type and unusable type.",
AND($V1964= "Classbase",'Establishment details'!$C$22&gt;=10), "Classbase status is only valid in schools with a primary element.",
AND($I1964= "Large",$N1964 &gt; 3.5), "Large rooms with less than 3.5m height.",
AND(OR($V1964="Light practical (science)",$V1964="Light practical (science)",$V1964="Heavy practical (workshops)", $V1964="Heavy practical (clean)"), OR($O1964=0,ISBLANK($O1964))),"Missing sinks count for light and heavy practical spaces.",
AND($M1964 = "Other",ISBLANK($R1964)), "Invalid unusable type / missing note for other unusable type."
),
" ")</f>
        <v>Missing space use.</v>
      </c>
    </row>
    <row r="1965" spans="2:23" ht="15.75" x14ac:dyDescent="0.25">
      <c r="B1965" s="143"/>
      <c r="C1965" s="144"/>
      <c r="D1965" s="144"/>
      <c r="E1965" s="144"/>
      <c r="F1965" s="147" t="str" cm="1">
        <f t="array" ref="F1965">_xlfn.IFNA(CONCATENATE(_xlfn.IFS($D1965="Mezzanine",LEFT($D1965,1), $D1965="Ground Floor",LEFT($D1965,1),$D1965="Basment ",LEFT($D1965,1), $D1965="1st Floor", "0"&amp;LEFT($D1965,1), $D1965="2nd Floor", "0"&amp;LEFT($D1965,1), $D1965="3rd Floor", "0"&amp;LEFT($D1965,1), $D1965="4th Floor", "0"&amp;LEFT($D1965,1), $D1965="5th Floor", "0"&amp;LEFT($D1965,1), $D1965="6th Floor", "0"&amp;LEFT($D1965,1),$D1965="7th Floor", "0"&amp;LEFT($D1965,1),$D1965="8th Floor", "0"&amp;LEFT($D1965,1),$D1965="9th Floor", "0"&amp;LEFT($D1965,1),$D1965="10th Floor", LEFT($D1965,2),$D1965="11th Floor", LEFT($D1965,2),$D1965="12th Floor", LEFT($D1965,2),$D1965="13th Floor", LEFT($D1965,2), $D1965="Lower Ground", LEFT($D1965)&amp;IF(ISNUMBER(FIND(" ",$D1965)),MID($D1965,FIND(" ",$D1965)+1,1),"")&amp;IF(ISNUMBER(FIND(" ",$D1965,FIND(" ",$D1965)+1)),MID($D1965,FIND(" ",$D1965,FIND(" ",$D1965)+1)+1,1),""),$D1965="Upper Ground", LEFT($D1965)&amp;IF(ISNUMBER(FIND(" ",$D1965)),MID($D1965,FIND(" ",$D1965)+1,1),"")&amp;IF(ISNUMBER(FIND(" ",$D1965,FIND(" ",$D1965)+1)),MID($D1965,FIND(" ",$D1965,FIND(" ",$D1965)+1)+1,1),"")),".0",$E1965), " ")</f>
        <v xml:space="preserve"> </v>
      </c>
      <c r="G1965" s="144"/>
      <c r="H1965" s="144"/>
      <c r="I1965" s="144"/>
      <c r="J1965" s="144"/>
      <c r="K1965" s="144"/>
      <c r="L1965" s="149" t="str" cm="1">
        <f t="array" ref="L1965">_xlfn.IFNA(
_xlfn.IFS(
AND($F1965=" ",$G1965=" ",$H1965=" "),"Please update all three: Surveyor Room Reference, Establishment Room Reference and Establishment Room Name",
AND(OR($I1965="General",$I1965="Open plan/ semi-open general",$I1965="Fitted",$I1965="Light practical (science)",$I1965="Light practical (other)",$I1965="Heavy practical (workshops)",$I1965="Heavy practical (clean)",$I1965="Large",$I1965="Storage"),$J1965=0,$K1965=0),"Please update Net Area or Non-net Area",
AND($B1965&lt;&gt;"OUT",$J1965=0,$I1965&lt;&gt;"Non-net",$M1965="85% Circulation"),"Net area not recorded for spaces with 85% circulation unusable type",
AND(OR($I1965="General",$I1965="Open plan/ semi-open general",$I1965="Fitted",$I1965="Light practical (science)",$I1965="Light practical (other)",$I1965="Heavy practical (workshops)",$I1965="Heavy practical (clean)",$I1965="Large",$I1965="Storage"),OR($J1965=0,ISBLANK($J1965))),"Net area not recorded in net spaces",
AND(OR($I1965="Non-net",$I1965="Outdoor space"),$J1965&gt;0),"Net Area Recorded in Non-net space",
AND($I1965="General",$J1965&gt;90),"This general space is over 90m2, please ensure that this space is entered as separate spaces if it usually used as separate spaces",
AND($I1965="Open plan/ semi-open general",$J1965&lt;27),"Open plan general space under 27m2",
AND(OR($K1965=0,ISBLANK($K1965)), $I1965="Non-net"),"Non-net area not recorded in non-net space"
),
" ")</f>
        <v xml:space="preserve"> </v>
      </c>
      <c r="M1965" s="144"/>
      <c r="N1965" s="144"/>
      <c r="O1965" s="144"/>
      <c r="P1965" s="144"/>
      <c r="Q1965" s="144"/>
      <c r="R1965" s="171"/>
      <c r="S1965" s="147">
        <f>NCA_Calculations!$P$1977</f>
        <v>0</v>
      </c>
      <c r="T1965" s="147">
        <f>NCA_Calculations!$Q$1977</f>
        <v>0</v>
      </c>
      <c r="U1965" s="144"/>
      <c r="V1965" s="144"/>
      <c r="W1965" s="149" t="str" cm="1">
        <f t="array" ref="W1965">_xlfn.IFNA(
_xlfn.IFS(
ISBLANK($U1965),"Missing space use.",
AND('Establishment details'!$C$14="Secondary",$V1965="Classbase"),"Invalid Status type",
AND(OR( $V1965="Classbase", $V1965="Teaching", $V1965="Early years",$V1965="SEND resourced"), NOT(ISBLANK($M1965))),"Space with status type and unusable type.",
AND($V1965= "Classbase",'Establishment details'!$C$22&gt;=10), "Classbase status is only valid in schools with a primary element.",
AND($I1965= "Large",$N1965 &gt; 3.5), "Large rooms with less than 3.5m height.",
AND(OR($V1965="Light practical (science)",$V1965="Light practical (science)",$V1965="Heavy practical (workshops)", $V1965="Heavy practical (clean)"), OR($O1965=0,ISBLANK($O1965))),"Missing sinks count for light and heavy practical spaces.",
AND($M1965 = "Other",ISBLANK($R1965)), "Invalid unusable type / missing note for other unusable type."
),
" ")</f>
        <v>Missing space use.</v>
      </c>
    </row>
    <row r="1966" spans="2:23" ht="15.75" x14ac:dyDescent="0.25">
      <c r="B1966" s="143"/>
      <c r="C1966" s="144"/>
      <c r="D1966" s="144"/>
      <c r="E1966" s="144"/>
      <c r="F1966" s="147" t="str" cm="1">
        <f t="array" ref="F1966">_xlfn.IFNA(CONCATENATE(_xlfn.IFS($D1966="Mezzanine",LEFT($D1966,1), $D1966="Ground Floor",LEFT($D1966,1),$D1966="Basment ",LEFT($D1966,1), $D1966="1st Floor", "0"&amp;LEFT($D1966,1), $D1966="2nd Floor", "0"&amp;LEFT($D1966,1), $D1966="3rd Floor", "0"&amp;LEFT($D1966,1), $D1966="4th Floor", "0"&amp;LEFT($D1966,1), $D1966="5th Floor", "0"&amp;LEFT($D1966,1), $D1966="6th Floor", "0"&amp;LEFT($D1966,1),$D1966="7th Floor", "0"&amp;LEFT($D1966,1),$D1966="8th Floor", "0"&amp;LEFT($D1966,1),$D1966="9th Floor", "0"&amp;LEFT($D1966,1),$D1966="10th Floor", LEFT($D1966,2),$D1966="11th Floor", LEFT($D1966,2),$D1966="12th Floor", LEFT($D1966,2),$D1966="13th Floor", LEFT($D1966,2), $D1966="Lower Ground", LEFT($D1966)&amp;IF(ISNUMBER(FIND(" ",$D1966)),MID($D1966,FIND(" ",$D1966)+1,1),"")&amp;IF(ISNUMBER(FIND(" ",$D1966,FIND(" ",$D1966)+1)),MID($D1966,FIND(" ",$D1966,FIND(" ",$D1966)+1)+1,1),""),$D1966="Upper Ground", LEFT($D1966)&amp;IF(ISNUMBER(FIND(" ",$D1966)),MID($D1966,FIND(" ",$D1966)+1,1),"")&amp;IF(ISNUMBER(FIND(" ",$D1966,FIND(" ",$D1966)+1)),MID($D1966,FIND(" ",$D1966,FIND(" ",$D1966)+1)+1,1),"")),".0",$E1966), " ")</f>
        <v xml:space="preserve"> </v>
      </c>
      <c r="G1966" s="144"/>
      <c r="H1966" s="144"/>
      <c r="I1966" s="144"/>
      <c r="J1966" s="144"/>
      <c r="K1966" s="144"/>
      <c r="L1966" s="149" t="str" cm="1">
        <f t="array" ref="L1966">_xlfn.IFNA(
_xlfn.IFS(
AND($F1966=" ",$G1966=" ",$H1966=" "),"Please update all three: Surveyor Room Reference, Establishment Room Reference and Establishment Room Name",
AND(OR($I1966="General",$I1966="Open plan/ semi-open general",$I1966="Fitted",$I1966="Light practical (science)",$I1966="Light practical (other)",$I1966="Heavy practical (workshops)",$I1966="Heavy practical (clean)",$I1966="Large",$I1966="Storage"),$J1966=0,$K1966=0),"Please update Net Area or Non-net Area",
AND($B1966&lt;&gt;"OUT",$J1966=0,$I1966&lt;&gt;"Non-net",$M1966="85% Circulation"),"Net area not recorded for spaces with 85% circulation unusable type",
AND(OR($I1966="General",$I1966="Open plan/ semi-open general",$I1966="Fitted",$I1966="Light practical (science)",$I1966="Light practical (other)",$I1966="Heavy practical (workshops)",$I1966="Heavy practical (clean)",$I1966="Large",$I1966="Storage"),OR($J1966=0,ISBLANK($J1966))),"Net area not recorded in net spaces",
AND(OR($I1966="Non-net",$I1966="Outdoor space"),$J1966&gt;0),"Net Area Recorded in Non-net space",
AND($I1966="General",$J1966&gt;90),"This general space is over 90m2, please ensure that this space is entered as separate spaces if it usually used as separate spaces",
AND($I1966="Open plan/ semi-open general",$J1966&lt;27),"Open plan general space under 27m2",
AND(OR($K1966=0,ISBLANK($K1966)), $I1966="Non-net"),"Non-net area not recorded in non-net space"
),
" ")</f>
        <v xml:space="preserve"> </v>
      </c>
      <c r="M1966" s="144"/>
      <c r="N1966" s="144"/>
      <c r="O1966" s="144"/>
      <c r="P1966" s="144"/>
      <c r="Q1966" s="144"/>
      <c r="R1966" s="171"/>
      <c r="S1966" s="147">
        <f>NCA_Calculations!$P$1978</f>
        <v>0</v>
      </c>
      <c r="T1966" s="147">
        <f>NCA_Calculations!$Q$1978</f>
        <v>0</v>
      </c>
      <c r="U1966" s="144"/>
      <c r="V1966" s="144"/>
      <c r="W1966" s="149" t="str" cm="1">
        <f t="array" ref="W1966">_xlfn.IFNA(
_xlfn.IFS(
ISBLANK($U1966),"Missing space use.",
AND('Establishment details'!$C$14="Secondary",$V1966="Classbase"),"Invalid Status type",
AND(OR( $V1966="Classbase", $V1966="Teaching", $V1966="Early years",$V1966="SEND resourced"), NOT(ISBLANK($M1966))),"Space with status type and unusable type.",
AND($V1966= "Classbase",'Establishment details'!$C$22&gt;=10), "Classbase status is only valid in schools with a primary element.",
AND($I1966= "Large",$N1966 &gt; 3.5), "Large rooms with less than 3.5m height.",
AND(OR($V1966="Light practical (science)",$V1966="Light practical (science)",$V1966="Heavy practical (workshops)", $V1966="Heavy practical (clean)"), OR($O1966=0,ISBLANK($O1966))),"Missing sinks count for light and heavy practical spaces.",
AND($M1966 = "Other",ISBLANK($R1966)), "Invalid unusable type / missing note for other unusable type."
),
" ")</f>
        <v>Missing space use.</v>
      </c>
    </row>
    <row r="1967" spans="2:23" ht="15.75" x14ac:dyDescent="0.25">
      <c r="B1967" s="143"/>
      <c r="C1967" s="144"/>
      <c r="D1967" s="144"/>
      <c r="E1967" s="144"/>
      <c r="F1967" s="147" t="str" cm="1">
        <f t="array" ref="F1967">_xlfn.IFNA(CONCATENATE(_xlfn.IFS($D1967="Mezzanine",LEFT($D1967,1), $D1967="Ground Floor",LEFT($D1967,1),$D1967="Basment ",LEFT($D1967,1), $D1967="1st Floor", "0"&amp;LEFT($D1967,1), $D1967="2nd Floor", "0"&amp;LEFT($D1967,1), $D1967="3rd Floor", "0"&amp;LEFT($D1967,1), $D1967="4th Floor", "0"&amp;LEFT($D1967,1), $D1967="5th Floor", "0"&amp;LEFT($D1967,1), $D1967="6th Floor", "0"&amp;LEFT($D1967,1),$D1967="7th Floor", "0"&amp;LEFT($D1967,1),$D1967="8th Floor", "0"&amp;LEFT($D1967,1),$D1967="9th Floor", "0"&amp;LEFT($D1967,1),$D1967="10th Floor", LEFT($D1967,2),$D1967="11th Floor", LEFT($D1967,2),$D1967="12th Floor", LEFT($D1967,2),$D1967="13th Floor", LEFT($D1967,2), $D1967="Lower Ground", LEFT($D1967)&amp;IF(ISNUMBER(FIND(" ",$D1967)),MID($D1967,FIND(" ",$D1967)+1,1),"")&amp;IF(ISNUMBER(FIND(" ",$D1967,FIND(" ",$D1967)+1)),MID($D1967,FIND(" ",$D1967,FIND(" ",$D1967)+1)+1,1),""),$D1967="Upper Ground", LEFT($D1967)&amp;IF(ISNUMBER(FIND(" ",$D1967)),MID($D1967,FIND(" ",$D1967)+1,1),"")&amp;IF(ISNUMBER(FIND(" ",$D1967,FIND(" ",$D1967)+1)),MID($D1967,FIND(" ",$D1967,FIND(" ",$D1967)+1)+1,1),"")),".0",$E1967), " ")</f>
        <v xml:space="preserve"> </v>
      </c>
      <c r="G1967" s="144"/>
      <c r="H1967" s="144"/>
      <c r="I1967" s="144"/>
      <c r="J1967" s="144"/>
      <c r="K1967" s="144"/>
      <c r="L1967" s="149" t="str" cm="1">
        <f t="array" ref="L1967">_xlfn.IFNA(
_xlfn.IFS(
AND($F1967=" ",$G1967=" ",$H1967=" "),"Please update all three: Surveyor Room Reference, Establishment Room Reference and Establishment Room Name",
AND(OR($I1967="General",$I1967="Open plan/ semi-open general",$I1967="Fitted",$I1967="Light practical (science)",$I1967="Light practical (other)",$I1967="Heavy practical (workshops)",$I1967="Heavy practical (clean)",$I1967="Large",$I1967="Storage"),$J1967=0,$K1967=0),"Please update Net Area or Non-net Area",
AND($B1967&lt;&gt;"OUT",$J1967=0,$I1967&lt;&gt;"Non-net",$M1967="85% Circulation"),"Net area not recorded for spaces with 85% circulation unusable type",
AND(OR($I1967="General",$I1967="Open plan/ semi-open general",$I1967="Fitted",$I1967="Light practical (science)",$I1967="Light practical (other)",$I1967="Heavy practical (workshops)",$I1967="Heavy practical (clean)",$I1967="Large",$I1967="Storage"),OR($J1967=0,ISBLANK($J1967))),"Net area not recorded in net spaces",
AND(OR($I1967="Non-net",$I1967="Outdoor space"),$J1967&gt;0),"Net Area Recorded in Non-net space",
AND($I1967="General",$J1967&gt;90),"This general space is over 90m2, please ensure that this space is entered as separate spaces if it usually used as separate spaces",
AND($I1967="Open plan/ semi-open general",$J1967&lt;27),"Open plan general space under 27m2",
AND(OR($K1967=0,ISBLANK($K1967)), $I1967="Non-net"),"Non-net area not recorded in non-net space"
),
" ")</f>
        <v xml:space="preserve"> </v>
      </c>
      <c r="M1967" s="144"/>
      <c r="N1967" s="144"/>
      <c r="O1967" s="144"/>
      <c r="P1967" s="144"/>
      <c r="Q1967" s="144"/>
      <c r="R1967" s="171"/>
      <c r="S1967" s="147">
        <f>NCA_Calculations!$P$1979</f>
        <v>0</v>
      </c>
      <c r="T1967" s="147">
        <f>NCA_Calculations!$Q$1979</f>
        <v>0</v>
      </c>
      <c r="U1967" s="144"/>
      <c r="V1967" s="144"/>
      <c r="W1967" s="149" t="str" cm="1">
        <f t="array" ref="W1967">_xlfn.IFNA(
_xlfn.IFS(
ISBLANK($U1967),"Missing space use.",
AND('Establishment details'!$C$14="Secondary",$V1967="Classbase"),"Invalid Status type",
AND(OR( $V1967="Classbase", $V1967="Teaching", $V1967="Early years",$V1967="SEND resourced"), NOT(ISBLANK($M1967))),"Space with status type and unusable type.",
AND($V1967= "Classbase",'Establishment details'!$C$22&gt;=10), "Classbase status is only valid in schools with a primary element.",
AND($I1967= "Large",$N1967 &gt; 3.5), "Large rooms with less than 3.5m height.",
AND(OR($V1967="Light practical (science)",$V1967="Light practical (science)",$V1967="Heavy practical (workshops)", $V1967="Heavy practical (clean)"), OR($O1967=0,ISBLANK($O1967))),"Missing sinks count for light and heavy practical spaces.",
AND($M1967 = "Other",ISBLANK($R1967)), "Invalid unusable type / missing note for other unusable type."
),
" ")</f>
        <v>Missing space use.</v>
      </c>
    </row>
    <row r="1968" spans="2:23" ht="15.75" x14ac:dyDescent="0.25">
      <c r="B1968" s="143"/>
      <c r="C1968" s="144"/>
      <c r="D1968" s="144"/>
      <c r="E1968" s="144"/>
      <c r="F1968" s="147" t="str" cm="1">
        <f t="array" ref="F1968">_xlfn.IFNA(CONCATENATE(_xlfn.IFS($D1968="Mezzanine",LEFT($D1968,1), $D1968="Ground Floor",LEFT($D1968,1),$D1968="Basment ",LEFT($D1968,1), $D1968="1st Floor", "0"&amp;LEFT($D1968,1), $D1968="2nd Floor", "0"&amp;LEFT($D1968,1), $D1968="3rd Floor", "0"&amp;LEFT($D1968,1), $D1968="4th Floor", "0"&amp;LEFT($D1968,1), $D1968="5th Floor", "0"&amp;LEFT($D1968,1), $D1968="6th Floor", "0"&amp;LEFT($D1968,1),$D1968="7th Floor", "0"&amp;LEFT($D1968,1),$D1968="8th Floor", "0"&amp;LEFT($D1968,1),$D1968="9th Floor", "0"&amp;LEFT($D1968,1),$D1968="10th Floor", LEFT($D1968,2),$D1968="11th Floor", LEFT($D1968,2),$D1968="12th Floor", LEFT($D1968,2),$D1968="13th Floor", LEFT($D1968,2), $D1968="Lower Ground", LEFT($D1968)&amp;IF(ISNUMBER(FIND(" ",$D1968)),MID($D1968,FIND(" ",$D1968)+1,1),"")&amp;IF(ISNUMBER(FIND(" ",$D1968,FIND(" ",$D1968)+1)),MID($D1968,FIND(" ",$D1968,FIND(" ",$D1968)+1)+1,1),""),$D1968="Upper Ground", LEFT($D1968)&amp;IF(ISNUMBER(FIND(" ",$D1968)),MID($D1968,FIND(" ",$D1968)+1,1),"")&amp;IF(ISNUMBER(FIND(" ",$D1968,FIND(" ",$D1968)+1)),MID($D1968,FIND(" ",$D1968,FIND(" ",$D1968)+1)+1,1),"")),".0",$E1968), " ")</f>
        <v xml:space="preserve"> </v>
      </c>
      <c r="G1968" s="144"/>
      <c r="H1968" s="144"/>
      <c r="I1968" s="144"/>
      <c r="J1968" s="144"/>
      <c r="K1968" s="144"/>
      <c r="L1968" s="149" t="str" cm="1">
        <f t="array" ref="L1968">_xlfn.IFNA(
_xlfn.IFS(
AND($F1968=" ",$G1968=" ",$H1968=" "),"Please update all three: Surveyor Room Reference, Establishment Room Reference and Establishment Room Name",
AND(OR($I1968="General",$I1968="Open plan/ semi-open general",$I1968="Fitted",$I1968="Light practical (science)",$I1968="Light practical (other)",$I1968="Heavy practical (workshops)",$I1968="Heavy practical (clean)",$I1968="Large",$I1968="Storage"),$J1968=0,$K1968=0),"Please update Net Area or Non-net Area",
AND($B1968&lt;&gt;"OUT",$J1968=0,$I1968&lt;&gt;"Non-net",$M1968="85% Circulation"),"Net area not recorded for spaces with 85% circulation unusable type",
AND(OR($I1968="General",$I1968="Open plan/ semi-open general",$I1968="Fitted",$I1968="Light practical (science)",$I1968="Light practical (other)",$I1968="Heavy practical (workshops)",$I1968="Heavy practical (clean)",$I1968="Large",$I1968="Storage"),OR($J1968=0,ISBLANK($J1968))),"Net area not recorded in net spaces",
AND(OR($I1968="Non-net",$I1968="Outdoor space"),$J1968&gt;0),"Net Area Recorded in Non-net space",
AND($I1968="General",$J1968&gt;90),"This general space is over 90m2, please ensure that this space is entered as separate spaces if it usually used as separate spaces",
AND($I1968="Open plan/ semi-open general",$J1968&lt;27),"Open plan general space under 27m2",
AND(OR($K1968=0,ISBLANK($K1968)), $I1968="Non-net"),"Non-net area not recorded in non-net space"
),
" ")</f>
        <v xml:space="preserve"> </v>
      </c>
      <c r="M1968" s="144"/>
      <c r="N1968" s="144"/>
      <c r="O1968" s="144"/>
      <c r="P1968" s="144"/>
      <c r="Q1968" s="144"/>
      <c r="R1968" s="171"/>
      <c r="S1968" s="147">
        <f>NCA_Calculations!$P$1980</f>
        <v>0</v>
      </c>
      <c r="T1968" s="147">
        <f>NCA_Calculations!$Q$1980</f>
        <v>0</v>
      </c>
      <c r="U1968" s="144"/>
      <c r="V1968" s="144"/>
      <c r="W1968" s="149" t="str" cm="1">
        <f t="array" ref="W1968">_xlfn.IFNA(
_xlfn.IFS(
ISBLANK($U1968),"Missing space use.",
AND('Establishment details'!$C$14="Secondary",$V1968="Classbase"),"Invalid Status type",
AND(OR( $V1968="Classbase", $V1968="Teaching", $V1968="Early years",$V1968="SEND resourced"), NOT(ISBLANK($M1968))),"Space with status type and unusable type.",
AND($V1968= "Classbase",'Establishment details'!$C$22&gt;=10), "Classbase status is only valid in schools with a primary element.",
AND($I1968= "Large",$N1968 &gt; 3.5), "Large rooms with less than 3.5m height.",
AND(OR($V1968="Light practical (science)",$V1968="Light practical (science)",$V1968="Heavy practical (workshops)", $V1968="Heavy practical (clean)"), OR($O1968=0,ISBLANK($O1968))),"Missing sinks count for light and heavy practical spaces.",
AND($M1968 = "Other",ISBLANK($R1968)), "Invalid unusable type / missing note for other unusable type."
),
" ")</f>
        <v>Missing space use.</v>
      </c>
    </row>
    <row r="1969" spans="2:23" ht="15.75" x14ac:dyDescent="0.25">
      <c r="B1969" s="143"/>
      <c r="C1969" s="144"/>
      <c r="D1969" s="144"/>
      <c r="E1969" s="144"/>
      <c r="F1969" s="147" t="str" cm="1">
        <f t="array" ref="F1969">_xlfn.IFNA(CONCATENATE(_xlfn.IFS($D1969="Mezzanine",LEFT($D1969,1), $D1969="Ground Floor",LEFT($D1969,1),$D1969="Basment ",LEFT($D1969,1), $D1969="1st Floor", "0"&amp;LEFT($D1969,1), $D1969="2nd Floor", "0"&amp;LEFT($D1969,1), $D1969="3rd Floor", "0"&amp;LEFT($D1969,1), $D1969="4th Floor", "0"&amp;LEFT($D1969,1), $D1969="5th Floor", "0"&amp;LEFT($D1969,1), $D1969="6th Floor", "0"&amp;LEFT($D1969,1),$D1969="7th Floor", "0"&amp;LEFT($D1969,1),$D1969="8th Floor", "0"&amp;LEFT($D1969,1),$D1969="9th Floor", "0"&amp;LEFT($D1969,1),$D1969="10th Floor", LEFT($D1969,2),$D1969="11th Floor", LEFT($D1969,2),$D1969="12th Floor", LEFT($D1969,2),$D1969="13th Floor", LEFT($D1969,2), $D1969="Lower Ground", LEFT($D1969)&amp;IF(ISNUMBER(FIND(" ",$D1969)),MID($D1969,FIND(" ",$D1969)+1,1),"")&amp;IF(ISNUMBER(FIND(" ",$D1969,FIND(" ",$D1969)+1)),MID($D1969,FIND(" ",$D1969,FIND(" ",$D1969)+1)+1,1),""),$D1969="Upper Ground", LEFT($D1969)&amp;IF(ISNUMBER(FIND(" ",$D1969)),MID($D1969,FIND(" ",$D1969)+1,1),"")&amp;IF(ISNUMBER(FIND(" ",$D1969,FIND(" ",$D1969)+1)),MID($D1969,FIND(" ",$D1969,FIND(" ",$D1969)+1)+1,1),"")),".0",$E1969), " ")</f>
        <v xml:space="preserve"> </v>
      </c>
      <c r="G1969" s="144"/>
      <c r="H1969" s="144"/>
      <c r="I1969" s="144"/>
      <c r="J1969" s="144"/>
      <c r="K1969" s="144"/>
      <c r="L1969" s="149" t="str" cm="1">
        <f t="array" ref="L1969">_xlfn.IFNA(
_xlfn.IFS(
AND($F1969=" ",$G1969=" ",$H1969=" "),"Please update all three: Surveyor Room Reference, Establishment Room Reference and Establishment Room Name",
AND(OR($I1969="General",$I1969="Open plan/ semi-open general",$I1969="Fitted",$I1969="Light practical (science)",$I1969="Light practical (other)",$I1969="Heavy practical (workshops)",$I1969="Heavy practical (clean)",$I1969="Large",$I1969="Storage"),$J1969=0,$K1969=0),"Please update Net Area or Non-net Area",
AND($B1969&lt;&gt;"OUT",$J1969=0,$I1969&lt;&gt;"Non-net",$M1969="85% Circulation"),"Net area not recorded for spaces with 85% circulation unusable type",
AND(OR($I1969="General",$I1969="Open plan/ semi-open general",$I1969="Fitted",$I1969="Light practical (science)",$I1969="Light practical (other)",$I1969="Heavy practical (workshops)",$I1969="Heavy practical (clean)",$I1969="Large",$I1969="Storage"),OR($J1969=0,ISBLANK($J1969))),"Net area not recorded in net spaces",
AND(OR($I1969="Non-net",$I1969="Outdoor space"),$J1969&gt;0),"Net Area Recorded in Non-net space",
AND($I1969="General",$J1969&gt;90),"This general space is over 90m2, please ensure that this space is entered as separate spaces if it usually used as separate spaces",
AND($I1969="Open plan/ semi-open general",$J1969&lt;27),"Open plan general space under 27m2",
AND(OR($K1969=0,ISBLANK($K1969)), $I1969="Non-net"),"Non-net area not recorded in non-net space"
),
" ")</f>
        <v xml:space="preserve"> </v>
      </c>
      <c r="M1969" s="144"/>
      <c r="N1969" s="144"/>
      <c r="O1969" s="144"/>
      <c r="P1969" s="144"/>
      <c r="Q1969" s="144"/>
      <c r="R1969" s="171"/>
      <c r="S1969" s="147">
        <f>NCA_Calculations!$P$1981</f>
        <v>0</v>
      </c>
      <c r="T1969" s="147">
        <f>NCA_Calculations!$Q$1981</f>
        <v>0</v>
      </c>
      <c r="U1969" s="144"/>
      <c r="V1969" s="144"/>
      <c r="W1969" s="149" t="str" cm="1">
        <f t="array" ref="W1969">_xlfn.IFNA(
_xlfn.IFS(
ISBLANK($U1969),"Missing space use.",
AND('Establishment details'!$C$14="Secondary",$V1969="Classbase"),"Invalid Status type",
AND(OR( $V1969="Classbase", $V1969="Teaching", $V1969="Early years",$V1969="SEND resourced"), NOT(ISBLANK($M1969))),"Space with status type and unusable type.",
AND($V1969= "Classbase",'Establishment details'!$C$22&gt;=10), "Classbase status is only valid in schools with a primary element.",
AND($I1969= "Large",$N1969 &gt; 3.5), "Large rooms with less than 3.5m height.",
AND(OR($V1969="Light practical (science)",$V1969="Light practical (science)",$V1969="Heavy practical (workshops)", $V1969="Heavy practical (clean)"), OR($O1969=0,ISBLANK($O1969))),"Missing sinks count for light and heavy practical spaces.",
AND($M1969 = "Other",ISBLANK($R1969)), "Invalid unusable type / missing note for other unusable type."
),
" ")</f>
        <v>Missing space use.</v>
      </c>
    </row>
    <row r="1970" spans="2:23" ht="15.75" x14ac:dyDescent="0.25">
      <c r="B1970" s="143"/>
      <c r="C1970" s="144"/>
      <c r="D1970" s="144"/>
      <c r="E1970" s="144"/>
      <c r="F1970" s="147" t="str" cm="1">
        <f t="array" ref="F1970">_xlfn.IFNA(CONCATENATE(_xlfn.IFS($D1970="Mezzanine",LEFT($D1970,1), $D1970="Ground Floor",LEFT($D1970,1),$D1970="Basment ",LEFT($D1970,1), $D1970="1st Floor", "0"&amp;LEFT($D1970,1), $D1970="2nd Floor", "0"&amp;LEFT($D1970,1), $D1970="3rd Floor", "0"&amp;LEFT($D1970,1), $D1970="4th Floor", "0"&amp;LEFT($D1970,1), $D1970="5th Floor", "0"&amp;LEFT($D1970,1), $D1970="6th Floor", "0"&amp;LEFT($D1970,1),$D1970="7th Floor", "0"&amp;LEFT($D1970,1),$D1970="8th Floor", "0"&amp;LEFT($D1970,1),$D1970="9th Floor", "0"&amp;LEFT($D1970,1),$D1970="10th Floor", LEFT($D1970,2),$D1970="11th Floor", LEFT($D1970,2),$D1970="12th Floor", LEFT($D1970,2),$D1970="13th Floor", LEFT($D1970,2), $D1970="Lower Ground", LEFT($D1970)&amp;IF(ISNUMBER(FIND(" ",$D1970)),MID($D1970,FIND(" ",$D1970)+1,1),"")&amp;IF(ISNUMBER(FIND(" ",$D1970,FIND(" ",$D1970)+1)),MID($D1970,FIND(" ",$D1970,FIND(" ",$D1970)+1)+1,1),""),$D1970="Upper Ground", LEFT($D1970)&amp;IF(ISNUMBER(FIND(" ",$D1970)),MID($D1970,FIND(" ",$D1970)+1,1),"")&amp;IF(ISNUMBER(FIND(" ",$D1970,FIND(" ",$D1970)+1)),MID($D1970,FIND(" ",$D1970,FIND(" ",$D1970)+1)+1,1),"")),".0",$E1970), " ")</f>
        <v xml:space="preserve"> </v>
      </c>
      <c r="G1970" s="144"/>
      <c r="H1970" s="144"/>
      <c r="I1970" s="144"/>
      <c r="J1970" s="144"/>
      <c r="K1970" s="144"/>
      <c r="L1970" s="149" t="str" cm="1">
        <f t="array" ref="L1970">_xlfn.IFNA(
_xlfn.IFS(
AND($F1970=" ",$G1970=" ",$H1970=" "),"Please update all three: Surveyor Room Reference, Establishment Room Reference and Establishment Room Name",
AND(OR($I1970="General",$I1970="Open plan/ semi-open general",$I1970="Fitted",$I1970="Light practical (science)",$I1970="Light practical (other)",$I1970="Heavy practical (workshops)",$I1970="Heavy practical (clean)",$I1970="Large",$I1970="Storage"),$J1970=0,$K1970=0),"Please update Net Area or Non-net Area",
AND($B1970&lt;&gt;"OUT",$J1970=0,$I1970&lt;&gt;"Non-net",$M1970="85% Circulation"),"Net area not recorded for spaces with 85% circulation unusable type",
AND(OR($I1970="General",$I1970="Open plan/ semi-open general",$I1970="Fitted",$I1970="Light practical (science)",$I1970="Light practical (other)",$I1970="Heavy practical (workshops)",$I1970="Heavy practical (clean)",$I1970="Large",$I1970="Storage"),OR($J1970=0,ISBLANK($J1970))),"Net area not recorded in net spaces",
AND(OR($I1970="Non-net",$I1970="Outdoor space"),$J1970&gt;0),"Net Area Recorded in Non-net space",
AND($I1970="General",$J1970&gt;90),"This general space is over 90m2, please ensure that this space is entered as separate spaces if it usually used as separate spaces",
AND($I1970="Open plan/ semi-open general",$J1970&lt;27),"Open plan general space under 27m2",
AND(OR($K1970=0,ISBLANK($K1970)), $I1970="Non-net"),"Non-net area not recorded in non-net space"
),
" ")</f>
        <v xml:space="preserve"> </v>
      </c>
      <c r="M1970" s="144"/>
      <c r="N1970" s="144"/>
      <c r="O1970" s="144"/>
      <c r="P1970" s="144"/>
      <c r="Q1970" s="144"/>
      <c r="R1970" s="171"/>
      <c r="S1970" s="147">
        <f>NCA_Calculations!$P$1982</f>
        <v>0</v>
      </c>
      <c r="T1970" s="147">
        <f>NCA_Calculations!$Q$1982</f>
        <v>0</v>
      </c>
      <c r="U1970" s="144"/>
      <c r="V1970" s="144"/>
      <c r="W1970" s="149" t="str" cm="1">
        <f t="array" ref="W1970">_xlfn.IFNA(
_xlfn.IFS(
ISBLANK($U1970),"Missing space use.",
AND('Establishment details'!$C$14="Secondary",$V1970="Classbase"),"Invalid Status type",
AND(OR( $V1970="Classbase", $V1970="Teaching", $V1970="Early years",$V1970="SEND resourced"), NOT(ISBLANK($M1970))),"Space with status type and unusable type.",
AND($V1970= "Classbase",'Establishment details'!$C$22&gt;=10), "Classbase status is only valid in schools with a primary element.",
AND($I1970= "Large",$N1970 &gt; 3.5), "Large rooms with less than 3.5m height.",
AND(OR($V1970="Light practical (science)",$V1970="Light practical (science)",$V1970="Heavy practical (workshops)", $V1970="Heavy practical (clean)"), OR($O1970=0,ISBLANK($O1970))),"Missing sinks count for light and heavy practical spaces.",
AND($M1970 = "Other",ISBLANK($R1970)), "Invalid unusable type / missing note for other unusable type."
),
" ")</f>
        <v>Missing space use.</v>
      </c>
    </row>
    <row r="1971" spans="2:23" ht="15.75" x14ac:dyDescent="0.25">
      <c r="B1971" s="143"/>
      <c r="C1971" s="144"/>
      <c r="D1971" s="144"/>
      <c r="E1971" s="144"/>
      <c r="F1971" s="147" t="str" cm="1">
        <f t="array" ref="F1971">_xlfn.IFNA(CONCATENATE(_xlfn.IFS($D1971="Mezzanine",LEFT($D1971,1), $D1971="Ground Floor",LEFT($D1971,1),$D1971="Basment ",LEFT($D1971,1), $D1971="1st Floor", "0"&amp;LEFT($D1971,1), $D1971="2nd Floor", "0"&amp;LEFT($D1971,1), $D1971="3rd Floor", "0"&amp;LEFT($D1971,1), $D1971="4th Floor", "0"&amp;LEFT($D1971,1), $D1971="5th Floor", "0"&amp;LEFT($D1971,1), $D1971="6th Floor", "0"&amp;LEFT($D1971,1),$D1971="7th Floor", "0"&amp;LEFT($D1971,1),$D1971="8th Floor", "0"&amp;LEFT($D1971,1),$D1971="9th Floor", "0"&amp;LEFT($D1971,1),$D1971="10th Floor", LEFT($D1971,2),$D1971="11th Floor", LEFT($D1971,2),$D1971="12th Floor", LEFT($D1971,2),$D1971="13th Floor", LEFT($D1971,2), $D1971="Lower Ground", LEFT($D1971)&amp;IF(ISNUMBER(FIND(" ",$D1971)),MID($D1971,FIND(" ",$D1971)+1,1),"")&amp;IF(ISNUMBER(FIND(" ",$D1971,FIND(" ",$D1971)+1)),MID($D1971,FIND(" ",$D1971,FIND(" ",$D1971)+1)+1,1),""),$D1971="Upper Ground", LEFT($D1971)&amp;IF(ISNUMBER(FIND(" ",$D1971)),MID($D1971,FIND(" ",$D1971)+1,1),"")&amp;IF(ISNUMBER(FIND(" ",$D1971,FIND(" ",$D1971)+1)),MID($D1971,FIND(" ",$D1971,FIND(" ",$D1971)+1)+1,1),"")),".0",$E1971), " ")</f>
        <v xml:space="preserve"> </v>
      </c>
      <c r="G1971" s="144"/>
      <c r="H1971" s="144"/>
      <c r="I1971" s="144"/>
      <c r="J1971" s="144"/>
      <c r="K1971" s="144"/>
      <c r="L1971" s="149" t="str" cm="1">
        <f t="array" ref="L1971">_xlfn.IFNA(
_xlfn.IFS(
AND($F1971=" ",$G1971=" ",$H1971=" "),"Please update all three: Surveyor Room Reference, Establishment Room Reference and Establishment Room Name",
AND(OR($I1971="General",$I1971="Open plan/ semi-open general",$I1971="Fitted",$I1971="Light practical (science)",$I1971="Light practical (other)",$I1971="Heavy practical (workshops)",$I1971="Heavy practical (clean)",$I1971="Large",$I1971="Storage"),$J1971=0,$K1971=0),"Please update Net Area or Non-net Area",
AND($B1971&lt;&gt;"OUT",$J1971=0,$I1971&lt;&gt;"Non-net",$M1971="85% Circulation"),"Net area not recorded for spaces with 85% circulation unusable type",
AND(OR($I1971="General",$I1971="Open plan/ semi-open general",$I1971="Fitted",$I1971="Light practical (science)",$I1971="Light practical (other)",$I1971="Heavy practical (workshops)",$I1971="Heavy practical (clean)",$I1971="Large",$I1971="Storage"),OR($J1971=0,ISBLANK($J1971))),"Net area not recorded in net spaces",
AND(OR($I1971="Non-net",$I1971="Outdoor space"),$J1971&gt;0),"Net Area Recorded in Non-net space",
AND($I1971="General",$J1971&gt;90),"This general space is over 90m2, please ensure that this space is entered as separate spaces if it usually used as separate spaces",
AND($I1971="Open plan/ semi-open general",$J1971&lt;27),"Open plan general space under 27m2",
AND(OR($K1971=0,ISBLANK($K1971)), $I1971="Non-net"),"Non-net area not recorded in non-net space"
),
" ")</f>
        <v xml:space="preserve"> </v>
      </c>
      <c r="M1971" s="144"/>
      <c r="N1971" s="144"/>
      <c r="O1971" s="144"/>
      <c r="P1971" s="144"/>
      <c r="Q1971" s="144"/>
      <c r="R1971" s="171"/>
      <c r="S1971" s="147">
        <f>NCA_Calculations!$P$1983</f>
        <v>0</v>
      </c>
      <c r="T1971" s="147">
        <f>NCA_Calculations!$Q$1983</f>
        <v>0</v>
      </c>
      <c r="U1971" s="144"/>
      <c r="V1971" s="144"/>
      <c r="W1971" s="149" t="str" cm="1">
        <f t="array" ref="W1971">_xlfn.IFNA(
_xlfn.IFS(
ISBLANK($U1971),"Missing space use.",
AND('Establishment details'!$C$14="Secondary",$V1971="Classbase"),"Invalid Status type",
AND(OR( $V1971="Classbase", $V1971="Teaching", $V1971="Early years",$V1971="SEND resourced"), NOT(ISBLANK($M1971))),"Space with status type and unusable type.",
AND($V1971= "Classbase",'Establishment details'!$C$22&gt;=10), "Classbase status is only valid in schools with a primary element.",
AND($I1971= "Large",$N1971 &gt; 3.5), "Large rooms with less than 3.5m height.",
AND(OR($V1971="Light practical (science)",$V1971="Light practical (science)",$V1971="Heavy practical (workshops)", $V1971="Heavy practical (clean)"), OR($O1971=0,ISBLANK($O1971))),"Missing sinks count for light and heavy practical spaces.",
AND($M1971 = "Other",ISBLANK($R1971)), "Invalid unusable type / missing note for other unusable type."
),
" ")</f>
        <v>Missing space use.</v>
      </c>
    </row>
    <row r="1972" spans="2:23" ht="15.75" x14ac:dyDescent="0.25">
      <c r="B1972" s="143"/>
      <c r="C1972" s="144"/>
      <c r="D1972" s="144"/>
      <c r="E1972" s="144"/>
      <c r="F1972" s="147" t="str" cm="1">
        <f t="array" ref="F1972">_xlfn.IFNA(CONCATENATE(_xlfn.IFS($D1972="Mezzanine",LEFT($D1972,1), $D1972="Ground Floor",LEFT($D1972,1),$D1972="Basment ",LEFT($D1972,1), $D1972="1st Floor", "0"&amp;LEFT($D1972,1), $D1972="2nd Floor", "0"&amp;LEFT($D1972,1), $D1972="3rd Floor", "0"&amp;LEFT($D1972,1), $D1972="4th Floor", "0"&amp;LEFT($D1972,1), $D1972="5th Floor", "0"&amp;LEFT($D1972,1), $D1972="6th Floor", "0"&amp;LEFT($D1972,1),$D1972="7th Floor", "0"&amp;LEFT($D1972,1),$D1972="8th Floor", "0"&amp;LEFT($D1972,1),$D1972="9th Floor", "0"&amp;LEFT($D1972,1),$D1972="10th Floor", LEFT($D1972,2),$D1972="11th Floor", LEFT($D1972,2),$D1972="12th Floor", LEFT($D1972,2),$D1972="13th Floor", LEFT($D1972,2), $D1972="Lower Ground", LEFT($D1972)&amp;IF(ISNUMBER(FIND(" ",$D1972)),MID($D1972,FIND(" ",$D1972)+1,1),"")&amp;IF(ISNUMBER(FIND(" ",$D1972,FIND(" ",$D1972)+1)),MID($D1972,FIND(" ",$D1972,FIND(" ",$D1972)+1)+1,1),""),$D1972="Upper Ground", LEFT($D1972)&amp;IF(ISNUMBER(FIND(" ",$D1972)),MID($D1972,FIND(" ",$D1972)+1,1),"")&amp;IF(ISNUMBER(FIND(" ",$D1972,FIND(" ",$D1972)+1)),MID($D1972,FIND(" ",$D1972,FIND(" ",$D1972)+1)+1,1),"")),".0",$E1972), " ")</f>
        <v xml:space="preserve"> </v>
      </c>
      <c r="G1972" s="144"/>
      <c r="H1972" s="144"/>
      <c r="I1972" s="144"/>
      <c r="J1972" s="144"/>
      <c r="K1972" s="144"/>
      <c r="L1972" s="149" t="str" cm="1">
        <f t="array" ref="L1972">_xlfn.IFNA(
_xlfn.IFS(
AND($F1972=" ",$G1972=" ",$H1972=" "),"Please update all three: Surveyor Room Reference, Establishment Room Reference and Establishment Room Name",
AND(OR($I1972="General",$I1972="Open plan/ semi-open general",$I1972="Fitted",$I1972="Light practical (science)",$I1972="Light practical (other)",$I1972="Heavy practical (workshops)",$I1972="Heavy practical (clean)",$I1972="Large",$I1972="Storage"),$J1972=0,$K1972=0),"Please update Net Area or Non-net Area",
AND($B1972&lt;&gt;"OUT",$J1972=0,$I1972&lt;&gt;"Non-net",$M1972="85% Circulation"),"Net area not recorded for spaces with 85% circulation unusable type",
AND(OR($I1972="General",$I1972="Open plan/ semi-open general",$I1972="Fitted",$I1972="Light practical (science)",$I1972="Light practical (other)",$I1972="Heavy practical (workshops)",$I1972="Heavy practical (clean)",$I1972="Large",$I1972="Storage"),OR($J1972=0,ISBLANK($J1972))),"Net area not recorded in net spaces",
AND(OR($I1972="Non-net",$I1972="Outdoor space"),$J1972&gt;0),"Net Area Recorded in Non-net space",
AND($I1972="General",$J1972&gt;90),"This general space is over 90m2, please ensure that this space is entered as separate spaces if it usually used as separate spaces",
AND($I1972="Open plan/ semi-open general",$J1972&lt;27),"Open plan general space under 27m2",
AND(OR($K1972=0,ISBLANK($K1972)), $I1972="Non-net"),"Non-net area not recorded in non-net space"
),
" ")</f>
        <v xml:space="preserve"> </v>
      </c>
      <c r="M1972" s="144"/>
      <c r="N1972" s="144"/>
      <c r="O1972" s="144"/>
      <c r="P1972" s="144"/>
      <c r="Q1972" s="144"/>
      <c r="R1972" s="171"/>
      <c r="S1972" s="147">
        <f>NCA_Calculations!$P$1984</f>
        <v>0</v>
      </c>
      <c r="T1972" s="147">
        <f>NCA_Calculations!$Q$1984</f>
        <v>0</v>
      </c>
      <c r="U1972" s="144"/>
      <c r="V1972" s="144"/>
      <c r="W1972" s="149" t="str" cm="1">
        <f t="array" ref="W1972">_xlfn.IFNA(
_xlfn.IFS(
ISBLANK($U1972),"Missing space use.",
AND('Establishment details'!$C$14="Secondary",$V1972="Classbase"),"Invalid Status type",
AND(OR( $V1972="Classbase", $V1972="Teaching", $V1972="Early years",$V1972="SEND resourced"), NOT(ISBLANK($M1972))),"Space with status type and unusable type.",
AND($V1972= "Classbase",'Establishment details'!$C$22&gt;=10), "Classbase status is only valid in schools with a primary element.",
AND($I1972= "Large",$N1972 &gt; 3.5), "Large rooms with less than 3.5m height.",
AND(OR($V1972="Light practical (science)",$V1972="Light practical (science)",$V1972="Heavy practical (workshops)", $V1972="Heavy practical (clean)"), OR($O1972=0,ISBLANK($O1972))),"Missing sinks count for light and heavy practical spaces.",
AND($M1972 = "Other",ISBLANK($R1972)), "Invalid unusable type / missing note for other unusable type."
),
" ")</f>
        <v>Missing space use.</v>
      </c>
    </row>
    <row r="1973" spans="2:23" ht="15.75" x14ac:dyDescent="0.25">
      <c r="B1973" s="143"/>
      <c r="C1973" s="144"/>
      <c r="D1973" s="144"/>
      <c r="E1973" s="144"/>
      <c r="F1973" s="147" t="str" cm="1">
        <f t="array" ref="F1973">_xlfn.IFNA(CONCATENATE(_xlfn.IFS($D1973="Mezzanine",LEFT($D1973,1), $D1973="Ground Floor",LEFT($D1973,1),$D1973="Basment ",LEFT($D1973,1), $D1973="1st Floor", "0"&amp;LEFT($D1973,1), $D1973="2nd Floor", "0"&amp;LEFT($D1973,1), $D1973="3rd Floor", "0"&amp;LEFT($D1973,1), $D1973="4th Floor", "0"&amp;LEFT($D1973,1), $D1973="5th Floor", "0"&amp;LEFT($D1973,1), $D1973="6th Floor", "0"&amp;LEFT($D1973,1),$D1973="7th Floor", "0"&amp;LEFT($D1973,1),$D1973="8th Floor", "0"&amp;LEFT($D1973,1),$D1973="9th Floor", "0"&amp;LEFT($D1973,1),$D1973="10th Floor", LEFT($D1973,2),$D1973="11th Floor", LEFT($D1973,2),$D1973="12th Floor", LEFT($D1973,2),$D1973="13th Floor", LEFT($D1973,2), $D1973="Lower Ground", LEFT($D1973)&amp;IF(ISNUMBER(FIND(" ",$D1973)),MID($D1973,FIND(" ",$D1973)+1,1),"")&amp;IF(ISNUMBER(FIND(" ",$D1973,FIND(" ",$D1973)+1)),MID($D1973,FIND(" ",$D1973,FIND(" ",$D1973)+1)+1,1),""),$D1973="Upper Ground", LEFT($D1973)&amp;IF(ISNUMBER(FIND(" ",$D1973)),MID($D1973,FIND(" ",$D1973)+1,1),"")&amp;IF(ISNUMBER(FIND(" ",$D1973,FIND(" ",$D1973)+1)),MID($D1973,FIND(" ",$D1973,FIND(" ",$D1973)+1)+1,1),"")),".0",$E1973), " ")</f>
        <v xml:space="preserve"> </v>
      </c>
      <c r="G1973" s="144"/>
      <c r="H1973" s="144"/>
      <c r="I1973" s="144"/>
      <c r="J1973" s="144"/>
      <c r="K1973" s="144"/>
      <c r="L1973" s="149" t="str" cm="1">
        <f t="array" ref="L1973">_xlfn.IFNA(
_xlfn.IFS(
AND($F1973=" ",$G1973=" ",$H1973=" "),"Please update all three: Surveyor Room Reference, Establishment Room Reference and Establishment Room Name",
AND(OR($I1973="General",$I1973="Open plan/ semi-open general",$I1973="Fitted",$I1973="Light practical (science)",$I1973="Light practical (other)",$I1973="Heavy practical (workshops)",$I1973="Heavy practical (clean)",$I1973="Large",$I1973="Storage"),$J1973=0,$K1973=0),"Please update Net Area or Non-net Area",
AND($B1973&lt;&gt;"OUT",$J1973=0,$I1973&lt;&gt;"Non-net",$M1973="85% Circulation"),"Net area not recorded for spaces with 85% circulation unusable type",
AND(OR($I1973="General",$I1973="Open plan/ semi-open general",$I1973="Fitted",$I1973="Light practical (science)",$I1973="Light practical (other)",$I1973="Heavy practical (workshops)",$I1973="Heavy practical (clean)",$I1973="Large",$I1973="Storage"),OR($J1973=0,ISBLANK($J1973))),"Net area not recorded in net spaces",
AND(OR($I1973="Non-net",$I1973="Outdoor space"),$J1973&gt;0),"Net Area Recorded in Non-net space",
AND($I1973="General",$J1973&gt;90),"This general space is over 90m2, please ensure that this space is entered as separate spaces if it usually used as separate spaces",
AND($I1973="Open plan/ semi-open general",$J1973&lt;27),"Open plan general space under 27m2",
AND(OR($K1973=0,ISBLANK($K1973)), $I1973="Non-net"),"Non-net area not recorded in non-net space"
),
" ")</f>
        <v xml:space="preserve"> </v>
      </c>
      <c r="M1973" s="144"/>
      <c r="N1973" s="144"/>
      <c r="O1973" s="144"/>
      <c r="P1973" s="144"/>
      <c r="Q1973" s="144"/>
      <c r="R1973" s="171"/>
      <c r="S1973" s="147">
        <f>NCA_Calculations!$P$1985</f>
        <v>0</v>
      </c>
      <c r="T1973" s="147">
        <f>NCA_Calculations!$Q$1985</f>
        <v>0</v>
      </c>
      <c r="U1973" s="144"/>
      <c r="V1973" s="144"/>
      <c r="W1973" s="149" t="str" cm="1">
        <f t="array" ref="W1973">_xlfn.IFNA(
_xlfn.IFS(
ISBLANK($U1973),"Missing space use.",
AND('Establishment details'!$C$14="Secondary",$V1973="Classbase"),"Invalid Status type",
AND(OR( $V1973="Classbase", $V1973="Teaching", $V1973="Early years",$V1973="SEND resourced"), NOT(ISBLANK($M1973))),"Space with status type and unusable type.",
AND($V1973= "Classbase",'Establishment details'!$C$22&gt;=10), "Classbase status is only valid in schools with a primary element.",
AND($I1973= "Large",$N1973 &gt; 3.5), "Large rooms with less than 3.5m height.",
AND(OR($V1973="Light practical (science)",$V1973="Light practical (science)",$V1973="Heavy practical (workshops)", $V1973="Heavy practical (clean)"), OR($O1973=0,ISBLANK($O1973))),"Missing sinks count for light and heavy practical spaces.",
AND($M1973 = "Other",ISBLANK($R1973)), "Invalid unusable type / missing note for other unusable type."
),
" ")</f>
        <v>Missing space use.</v>
      </c>
    </row>
    <row r="1974" spans="2:23" ht="15.75" x14ac:dyDescent="0.25">
      <c r="B1974" s="143"/>
      <c r="C1974" s="144"/>
      <c r="D1974" s="144"/>
      <c r="E1974" s="144"/>
      <c r="F1974" s="147" t="str" cm="1">
        <f t="array" ref="F1974">_xlfn.IFNA(CONCATENATE(_xlfn.IFS($D1974="Mezzanine",LEFT($D1974,1), $D1974="Ground Floor",LEFT($D1974,1),$D1974="Basment ",LEFT($D1974,1), $D1974="1st Floor", "0"&amp;LEFT($D1974,1), $D1974="2nd Floor", "0"&amp;LEFT($D1974,1), $D1974="3rd Floor", "0"&amp;LEFT($D1974,1), $D1974="4th Floor", "0"&amp;LEFT($D1974,1), $D1974="5th Floor", "0"&amp;LEFT($D1974,1), $D1974="6th Floor", "0"&amp;LEFT($D1974,1),$D1974="7th Floor", "0"&amp;LEFT($D1974,1),$D1974="8th Floor", "0"&amp;LEFT($D1974,1),$D1974="9th Floor", "0"&amp;LEFT($D1974,1),$D1974="10th Floor", LEFT($D1974,2),$D1974="11th Floor", LEFT($D1974,2),$D1974="12th Floor", LEFT($D1974,2),$D1974="13th Floor", LEFT($D1974,2), $D1974="Lower Ground", LEFT($D1974)&amp;IF(ISNUMBER(FIND(" ",$D1974)),MID($D1974,FIND(" ",$D1974)+1,1),"")&amp;IF(ISNUMBER(FIND(" ",$D1974,FIND(" ",$D1974)+1)),MID($D1974,FIND(" ",$D1974,FIND(" ",$D1974)+1)+1,1),""),$D1974="Upper Ground", LEFT($D1974)&amp;IF(ISNUMBER(FIND(" ",$D1974)),MID($D1974,FIND(" ",$D1974)+1,1),"")&amp;IF(ISNUMBER(FIND(" ",$D1974,FIND(" ",$D1974)+1)),MID($D1974,FIND(" ",$D1974,FIND(" ",$D1974)+1)+1,1),"")),".0",$E1974), " ")</f>
        <v xml:space="preserve"> </v>
      </c>
      <c r="G1974" s="144"/>
      <c r="H1974" s="144"/>
      <c r="I1974" s="144"/>
      <c r="J1974" s="144"/>
      <c r="K1974" s="144"/>
      <c r="L1974" s="149" t="str" cm="1">
        <f t="array" ref="L1974">_xlfn.IFNA(
_xlfn.IFS(
AND($F1974=" ",$G1974=" ",$H1974=" "),"Please update all three: Surveyor Room Reference, Establishment Room Reference and Establishment Room Name",
AND(OR($I1974="General",$I1974="Open plan/ semi-open general",$I1974="Fitted",$I1974="Light practical (science)",$I1974="Light practical (other)",$I1974="Heavy practical (workshops)",$I1974="Heavy practical (clean)",$I1974="Large",$I1974="Storage"),$J1974=0,$K1974=0),"Please update Net Area or Non-net Area",
AND($B1974&lt;&gt;"OUT",$J1974=0,$I1974&lt;&gt;"Non-net",$M1974="85% Circulation"),"Net area not recorded for spaces with 85% circulation unusable type",
AND(OR($I1974="General",$I1974="Open plan/ semi-open general",$I1974="Fitted",$I1974="Light practical (science)",$I1974="Light practical (other)",$I1974="Heavy practical (workshops)",$I1974="Heavy practical (clean)",$I1974="Large",$I1974="Storage"),OR($J1974=0,ISBLANK($J1974))),"Net area not recorded in net spaces",
AND(OR($I1974="Non-net",$I1974="Outdoor space"),$J1974&gt;0),"Net Area Recorded in Non-net space",
AND($I1974="General",$J1974&gt;90),"This general space is over 90m2, please ensure that this space is entered as separate spaces if it usually used as separate spaces",
AND($I1974="Open plan/ semi-open general",$J1974&lt;27),"Open plan general space under 27m2",
AND(OR($K1974=0,ISBLANK($K1974)), $I1974="Non-net"),"Non-net area not recorded in non-net space"
),
" ")</f>
        <v xml:space="preserve"> </v>
      </c>
      <c r="M1974" s="144"/>
      <c r="N1974" s="144"/>
      <c r="O1974" s="144"/>
      <c r="P1974" s="144"/>
      <c r="Q1974" s="144"/>
      <c r="R1974" s="171"/>
      <c r="S1974" s="147">
        <f>NCA_Calculations!$P$1986</f>
        <v>0</v>
      </c>
      <c r="T1974" s="147">
        <f>NCA_Calculations!$Q$1986</f>
        <v>0</v>
      </c>
      <c r="U1974" s="144"/>
      <c r="V1974" s="144"/>
      <c r="W1974" s="149" t="str" cm="1">
        <f t="array" ref="W1974">_xlfn.IFNA(
_xlfn.IFS(
ISBLANK($U1974),"Missing space use.",
AND('Establishment details'!$C$14="Secondary",$V1974="Classbase"),"Invalid Status type",
AND(OR( $V1974="Classbase", $V1974="Teaching", $V1974="Early years",$V1974="SEND resourced"), NOT(ISBLANK($M1974))),"Space with status type and unusable type.",
AND($V1974= "Classbase",'Establishment details'!$C$22&gt;=10), "Classbase status is only valid in schools with a primary element.",
AND($I1974= "Large",$N1974 &gt; 3.5), "Large rooms with less than 3.5m height.",
AND(OR($V1974="Light practical (science)",$V1974="Light practical (science)",$V1974="Heavy practical (workshops)", $V1974="Heavy practical (clean)"), OR($O1974=0,ISBLANK($O1974))),"Missing sinks count for light and heavy practical spaces.",
AND($M1974 = "Other",ISBLANK($R1974)), "Invalid unusable type / missing note for other unusable type."
),
" ")</f>
        <v>Missing space use.</v>
      </c>
    </row>
    <row r="1975" spans="2:23" ht="15.75" x14ac:dyDescent="0.25">
      <c r="B1975" s="143"/>
      <c r="C1975" s="144"/>
      <c r="D1975" s="144"/>
      <c r="E1975" s="144"/>
      <c r="F1975" s="147" t="str" cm="1">
        <f t="array" ref="F1975">_xlfn.IFNA(CONCATENATE(_xlfn.IFS($D1975="Mezzanine",LEFT($D1975,1), $D1975="Ground Floor",LEFT($D1975,1),$D1975="Basment ",LEFT($D1975,1), $D1975="1st Floor", "0"&amp;LEFT($D1975,1), $D1975="2nd Floor", "0"&amp;LEFT($D1975,1), $D1975="3rd Floor", "0"&amp;LEFT($D1975,1), $D1975="4th Floor", "0"&amp;LEFT($D1975,1), $D1975="5th Floor", "0"&amp;LEFT($D1975,1), $D1975="6th Floor", "0"&amp;LEFT($D1975,1),$D1975="7th Floor", "0"&amp;LEFT($D1975,1),$D1975="8th Floor", "0"&amp;LEFT($D1975,1),$D1975="9th Floor", "0"&amp;LEFT($D1975,1),$D1975="10th Floor", LEFT($D1975,2),$D1975="11th Floor", LEFT($D1975,2),$D1975="12th Floor", LEFT($D1975,2),$D1975="13th Floor", LEFT($D1975,2), $D1975="Lower Ground", LEFT($D1975)&amp;IF(ISNUMBER(FIND(" ",$D1975)),MID($D1975,FIND(" ",$D1975)+1,1),"")&amp;IF(ISNUMBER(FIND(" ",$D1975,FIND(" ",$D1975)+1)),MID($D1975,FIND(" ",$D1975,FIND(" ",$D1975)+1)+1,1),""),$D1975="Upper Ground", LEFT($D1975)&amp;IF(ISNUMBER(FIND(" ",$D1975)),MID($D1975,FIND(" ",$D1975)+1,1),"")&amp;IF(ISNUMBER(FIND(" ",$D1975,FIND(" ",$D1975)+1)),MID($D1975,FIND(" ",$D1975,FIND(" ",$D1975)+1)+1,1),"")),".0",$E1975), " ")</f>
        <v xml:space="preserve"> </v>
      </c>
      <c r="G1975" s="144"/>
      <c r="H1975" s="144"/>
      <c r="I1975" s="144"/>
      <c r="J1975" s="144"/>
      <c r="K1975" s="144"/>
      <c r="L1975" s="149" t="str" cm="1">
        <f t="array" ref="L1975">_xlfn.IFNA(
_xlfn.IFS(
AND($F1975=" ",$G1975=" ",$H1975=" "),"Please update all three: Surveyor Room Reference, Establishment Room Reference and Establishment Room Name",
AND(OR($I1975="General",$I1975="Open plan/ semi-open general",$I1975="Fitted",$I1975="Light practical (science)",$I1975="Light practical (other)",$I1975="Heavy practical (workshops)",$I1975="Heavy practical (clean)",$I1975="Large",$I1975="Storage"),$J1975=0,$K1975=0),"Please update Net Area or Non-net Area",
AND($B1975&lt;&gt;"OUT",$J1975=0,$I1975&lt;&gt;"Non-net",$M1975="85% Circulation"),"Net area not recorded for spaces with 85% circulation unusable type",
AND(OR($I1975="General",$I1975="Open plan/ semi-open general",$I1975="Fitted",$I1975="Light practical (science)",$I1975="Light practical (other)",$I1975="Heavy practical (workshops)",$I1975="Heavy practical (clean)",$I1975="Large",$I1975="Storage"),OR($J1975=0,ISBLANK($J1975))),"Net area not recorded in net spaces",
AND(OR($I1975="Non-net",$I1975="Outdoor space"),$J1975&gt;0),"Net Area Recorded in Non-net space",
AND($I1975="General",$J1975&gt;90),"This general space is over 90m2, please ensure that this space is entered as separate spaces if it usually used as separate spaces",
AND($I1975="Open plan/ semi-open general",$J1975&lt;27),"Open plan general space under 27m2",
AND(OR($K1975=0,ISBLANK($K1975)), $I1975="Non-net"),"Non-net area not recorded in non-net space"
),
" ")</f>
        <v xml:space="preserve"> </v>
      </c>
      <c r="M1975" s="144"/>
      <c r="N1975" s="144"/>
      <c r="O1975" s="144"/>
      <c r="P1975" s="144"/>
      <c r="Q1975" s="144"/>
      <c r="R1975" s="171"/>
      <c r="S1975" s="147">
        <f>NCA_Calculations!$P$1987</f>
        <v>0</v>
      </c>
      <c r="T1975" s="147">
        <f>NCA_Calculations!$Q$1987</f>
        <v>0</v>
      </c>
      <c r="U1975" s="144"/>
      <c r="V1975" s="144"/>
      <c r="W1975" s="149" t="str" cm="1">
        <f t="array" ref="W1975">_xlfn.IFNA(
_xlfn.IFS(
ISBLANK($U1975),"Missing space use.",
AND('Establishment details'!$C$14="Secondary",$V1975="Classbase"),"Invalid Status type",
AND(OR( $V1975="Classbase", $V1975="Teaching", $V1975="Early years",$V1975="SEND resourced"), NOT(ISBLANK($M1975))),"Space with status type and unusable type.",
AND($V1975= "Classbase",'Establishment details'!$C$22&gt;=10), "Classbase status is only valid in schools with a primary element.",
AND($I1975= "Large",$N1975 &gt; 3.5), "Large rooms with less than 3.5m height.",
AND(OR($V1975="Light practical (science)",$V1975="Light practical (science)",$V1975="Heavy practical (workshops)", $V1975="Heavy practical (clean)"), OR($O1975=0,ISBLANK($O1975))),"Missing sinks count for light and heavy practical spaces.",
AND($M1975 = "Other",ISBLANK($R1975)), "Invalid unusable type / missing note for other unusable type."
),
" ")</f>
        <v>Missing space use.</v>
      </c>
    </row>
    <row r="1976" spans="2:23" ht="15.75" x14ac:dyDescent="0.25">
      <c r="B1976" s="143"/>
      <c r="C1976" s="144"/>
      <c r="D1976" s="144"/>
      <c r="E1976" s="144"/>
      <c r="F1976" s="147" t="str" cm="1">
        <f t="array" ref="F1976">_xlfn.IFNA(CONCATENATE(_xlfn.IFS($D1976="Mezzanine",LEFT($D1976,1), $D1976="Ground Floor",LEFT($D1976,1),$D1976="Basment ",LEFT($D1976,1), $D1976="1st Floor", "0"&amp;LEFT($D1976,1), $D1976="2nd Floor", "0"&amp;LEFT($D1976,1), $D1976="3rd Floor", "0"&amp;LEFT($D1976,1), $D1976="4th Floor", "0"&amp;LEFT($D1976,1), $D1976="5th Floor", "0"&amp;LEFT($D1976,1), $D1976="6th Floor", "0"&amp;LEFT($D1976,1),$D1976="7th Floor", "0"&amp;LEFT($D1976,1),$D1976="8th Floor", "0"&amp;LEFT($D1976,1),$D1976="9th Floor", "0"&amp;LEFT($D1976,1),$D1976="10th Floor", LEFT($D1976,2),$D1976="11th Floor", LEFT($D1976,2),$D1976="12th Floor", LEFT($D1976,2),$D1976="13th Floor", LEFT($D1976,2), $D1976="Lower Ground", LEFT($D1976)&amp;IF(ISNUMBER(FIND(" ",$D1976)),MID($D1976,FIND(" ",$D1976)+1,1),"")&amp;IF(ISNUMBER(FIND(" ",$D1976,FIND(" ",$D1976)+1)),MID($D1976,FIND(" ",$D1976,FIND(" ",$D1976)+1)+1,1),""),$D1976="Upper Ground", LEFT($D1976)&amp;IF(ISNUMBER(FIND(" ",$D1976)),MID($D1976,FIND(" ",$D1976)+1,1),"")&amp;IF(ISNUMBER(FIND(" ",$D1976,FIND(" ",$D1976)+1)),MID($D1976,FIND(" ",$D1976,FIND(" ",$D1976)+1)+1,1),"")),".0",$E1976), " ")</f>
        <v xml:space="preserve"> </v>
      </c>
      <c r="G1976" s="144"/>
      <c r="H1976" s="144"/>
      <c r="I1976" s="144"/>
      <c r="J1976" s="144"/>
      <c r="K1976" s="144"/>
      <c r="L1976" s="149" t="str" cm="1">
        <f t="array" ref="L1976">_xlfn.IFNA(
_xlfn.IFS(
AND($F1976=" ",$G1976=" ",$H1976=" "),"Please update all three: Surveyor Room Reference, Establishment Room Reference and Establishment Room Name",
AND(OR($I1976="General",$I1976="Open plan/ semi-open general",$I1976="Fitted",$I1976="Light practical (science)",$I1976="Light practical (other)",$I1976="Heavy practical (workshops)",$I1976="Heavy practical (clean)",$I1976="Large",$I1976="Storage"),$J1976=0,$K1976=0),"Please update Net Area or Non-net Area",
AND($B1976&lt;&gt;"OUT",$J1976=0,$I1976&lt;&gt;"Non-net",$M1976="85% Circulation"),"Net area not recorded for spaces with 85% circulation unusable type",
AND(OR($I1976="General",$I1976="Open plan/ semi-open general",$I1976="Fitted",$I1976="Light practical (science)",$I1976="Light practical (other)",$I1976="Heavy practical (workshops)",$I1976="Heavy practical (clean)",$I1976="Large",$I1976="Storage"),OR($J1976=0,ISBLANK($J1976))),"Net area not recorded in net spaces",
AND(OR($I1976="Non-net",$I1976="Outdoor space"),$J1976&gt;0),"Net Area Recorded in Non-net space",
AND($I1976="General",$J1976&gt;90),"This general space is over 90m2, please ensure that this space is entered as separate spaces if it usually used as separate spaces",
AND($I1976="Open plan/ semi-open general",$J1976&lt;27),"Open plan general space under 27m2",
AND(OR($K1976=0,ISBLANK($K1976)), $I1976="Non-net"),"Non-net area not recorded in non-net space"
),
" ")</f>
        <v xml:space="preserve"> </v>
      </c>
      <c r="M1976" s="144"/>
      <c r="N1976" s="144"/>
      <c r="O1976" s="144"/>
      <c r="P1976" s="144"/>
      <c r="Q1976" s="144"/>
      <c r="R1976" s="171"/>
      <c r="S1976" s="147">
        <f>NCA_Calculations!$P$1988</f>
        <v>0</v>
      </c>
      <c r="T1976" s="147">
        <f>NCA_Calculations!$Q$1988</f>
        <v>0</v>
      </c>
      <c r="U1976" s="144"/>
      <c r="V1976" s="144"/>
      <c r="W1976" s="149" t="str" cm="1">
        <f t="array" ref="W1976">_xlfn.IFNA(
_xlfn.IFS(
ISBLANK($U1976),"Missing space use.",
AND('Establishment details'!$C$14="Secondary",$V1976="Classbase"),"Invalid Status type",
AND(OR( $V1976="Classbase", $V1976="Teaching", $V1976="Early years",$V1976="SEND resourced"), NOT(ISBLANK($M1976))),"Space with status type and unusable type.",
AND($V1976= "Classbase",'Establishment details'!$C$22&gt;=10), "Classbase status is only valid in schools with a primary element.",
AND($I1976= "Large",$N1976 &gt; 3.5), "Large rooms with less than 3.5m height.",
AND(OR($V1976="Light practical (science)",$V1976="Light practical (science)",$V1976="Heavy practical (workshops)", $V1976="Heavy practical (clean)"), OR($O1976=0,ISBLANK($O1976))),"Missing sinks count for light and heavy practical spaces.",
AND($M1976 = "Other",ISBLANK($R1976)), "Invalid unusable type / missing note for other unusable type."
),
" ")</f>
        <v>Missing space use.</v>
      </c>
    </row>
    <row r="1977" spans="2:23" ht="15.75" x14ac:dyDescent="0.25">
      <c r="B1977" s="143"/>
      <c r="C1977" s="144"/>
      <c r="D1977" s="144"/>
      <c r="E1977" s="144"/>
      <c r="F1977" s="147" t="str" cm="1">
        <f t="array" ref="F1977">_xlfn.IFNA(CONCATENATE(_xlfn.IFS($D1977="Mezzanine",LEFT($D1977,1), $D1977="Ground Floor",LEFT($D1977,1),$D1977="Basment ",LEFT($D1977,1), $D1977="1st Floor", "0"&amp;LEFT($D1977,1), $D1977="2nd Floor", "0"&amp;LEFT($D1977,1), $D1977="3rd Floor", "0"&amp;LEFT($D1977,1), $D1977="4th Floor", "0"&amp;LEFT($D1977,1), $D1977="5th Floor", "0"&amp;LEFT($D1977,1), $D1977="6th Floor", "0"&amp;LEFT($D1977,1),$D1977="7th Floor", "0"&amp;LEFT($D1977,1),$D1977="8th Floor", "0"&amp;LEFT($D1977,1),$D1977="9th Floor", "0"&amp;LEFT($D1977,1),$D1977="10th Floor", LEFT($D1977,2),$D1977="11th Floor", LEFT($D1977,2),$D1977="12th Floor", LEFT($D1977,2),$D1977="13th Floor", LEFT($D1977,2), $D1977="Lower Ground", LEFT($D1977)&amp;IF(ISNUMBER(FIND(" ",$D1977)),MID($D1977,FIND(" ",$D1977)+1,1),"")&amp;IF(ISNUMBER(FIND(" ",$D1977,FIND(" ",$D1977)+1)),MID($D1977,FIND(" ",$D1977,FIND(" ",$D1977)+1)+1,1),""),$D1977="Upper Ground", LEFT($D1977)&amp;IF(ISNUMBER(FIND(" ",$D1977)),MID($D1977,FIND(" ",$D1977)+1,1),"")&amp;IF(ISNUMBER(FIND(" ",$D1977,FIND(" ",$D1977)+1)),MID($D1977,FIND(" ",$D1977,FIND(" ",$D1977)+1)+1,1),"")),".0",$E1977), " ")</f>
        <v xml:space="preserve"> </v>
      </c>
      <c r="G1977" s="144"/>
      <c r="H1977" s="144"/>
      <c r="I1977" s="144"/>
      <c r="J1977" s="144"/>
      <c r="K1977" s="144"/>
      <c r="L1977" s="149" t="str" cm="1">
        <f t="array" ref="L1977">_xlfn.IFNA(
_xlfn.IFS(
AND($F1977=" ",$G1977=" ",$H1977=" "),"Please update all three: Surveyor Room Reference, Establishment Room Reference and Establishment Room Name",
AND(OR($I1977="General",$I1977="Open plan/ semi-open general",$I1977="Fitted",$I1977="Light practical (science)",$I1977="Light practical (other)",$I1977="Heavy practical (workshops)",$I1977="Heavy practical (clean)",$I1977="Large",$I1977="Storage"),$J1977=0,$K1977=0),"Please update Net Area or Non-net Area",
AND($B1977&lt;&gt;"OUT",$J1977=0,$I1977&lt;&gt;"Non-net",$M1977="85% Circulation"),"Net area not recorded for spaces with 85% circulation unusable type",
AND(OR($I1977="General",$I1977="Open plan/ semi-open general",$I1977="Fitted",$I1977="Light practical (science)",$I1977="Light practical (other)",$I1977="Heavy practical (workshops)",$I1977="Heavy practical (clean)",$I1977="Large",$I1977="Storage"),OR($J1977=0,ISBLANK($J1977))),"Net area not recorded in net spaces",
AND(OR($I1977="Non-net",$I1977="Outdoor space"),$J1977&gt;0),"Net Area Recorded in Non-net space",
AND($I1977="General",$J1977&gt;90),"This general space is over 90m2, please ensure that this space is entered as separate spaces if it usually used as separate spaces",
AND($I1977="Open plan/ semi-open general",$J1977&lt;27),"Open plan general space under 27m2",
AND(OR($K1977=0,ISBLANK($K1977)), $I1977="Non-net"),"Non-net area not recorded in non-net space"
),
" ")</f>
        <v xml:space="preserve"> </v>
      </c>
      <c r="M1977" s="144"/>
      <c r="N1977" s="144"/>
      <c r="O1977" s="144"/>
      <c r="P1977" s="144"/>
      <c r="Q1977" s="144"/>
      <c r="R1977" s="171"/>
      <c r="S1977" s="147">
        <f>NCA_Calculations!$P$1989</f>
        <v>0</v>
      </c>
      <c r="T1977" s="147">
        <f>NCA_Calculations!$Q$1989</f>
        <v>0</v>
      </c>
      <c r="U1977" s="144"/>
      <c r="V1977" s="144"/>
      <c r="W1977" s="149" t="str" cm="1">
        <f t="array" ref="W1977">_xlfn.IFNA(
_xlfn.IFS(
ISBLANK($U1977),"Missing space use.",
AND('Establishment details'!$C$14="Secondary",$V1977="Classbase"),"Invalid Status type",
AND(OR( $V1977="Classbase", $V1977="Teaching", $V1977="Early years",$V1977="SEND resourced"), NOT(ISBLANK($M1977))),"Space with status type and unusable type.",
AND($V1977= "Classbase",'Establishment details'!$C$22&gt;=10), "Classbase status is only valid in schools with a primary element.",
AND($I1977= "Large",$N1977 &gt; 3.5), "Large rooms with less than 3.5m height.",
AND(OR($V1977="Light practical (science)",$V1977="Light practical (science)",$V1977="Heavy practical (workshops)", $V1977="Heavy practical (clean)"), OR($O1977=0,ISBLANK($O1977))),"Missing sinks count for light and heavy practical spaces.",
AND($M1977 = "Other",ISBLANK($R1977)), "Invalid unusable type / missing note for other unusable type."
),
" ")</f>
        <v>Missing space use.</v>
      </c>
    </row>
    <row r="1978" spans="2:23" ht="15.75" x14ac:dyDescent="0.25">
      <c r="B1978" s="143"/>
      <c r="C1978" s="144"/>
      <c r="D1978" s="144"/>
      <c r="E1978" s="144"/>
      <c r="F1978" s="147" t="str" cm="1">
        <f t="array" ref="F1978">_xlfn.IFNA(CONCATENATE(_xlfn.IFS($D1978="Mezzanine",LEFT($D1978,1), $D1978="Ground Floor",LEFT($D1978,1),$D1978="Basment ",LEFT($D1978,1), $D1978="1st Floor", "0"&amp;LEFT($D1978,1), $D1978="2nd Floor", "0"&amp;LEFT($D1978,1), $D1978="3rd Floor", "0"&amp;LEFT($D1978,1), $D1978="4th Floor", "0"&amp;LEFT($D1978,1), $D1978="5th Floor", "0"&amp;LEFT($D1978,1), $D1978="6th Floor", "0"&amp;LEFT($D1978,1),$D1978="7th Floor", "0"&amp;LEFT($D1978,1),$D1978="8th Floor", "0"&amp;LEFT($D1978,1),$D1978="9th Floor", "0"&amp;LEFT($D1978,1),$D1978="10th Floor", LEFT($D1978,2),$D1978="11th Floor", LEFT($D1978,2),$D1978="12th Floor", LEFT($D1978,2),$D1978="13th Floor", LEFT($D1978,2), $D1978="Lower Ground", LEFT($D1978)&amp;IF(ISNUMBER(FIND(" ",$D1978)),MID($D1978,FIND(" ",$D1978)+1,1),"")&amp;IF(ISNUMBER(FIND(" ",$D1978,FIND(" ",$D1978)+1)),MID($D1978,FIND(" ",$D1978,FIND(" ",$D1978)+1)+1,1),""),$D1978="Upper Ground", LEFT($D1978)&amp;IF(ISNUMBER(FIND(" ",$D1978)),MID($D1978,FIND(" ",$D1978)+1,1),"")&amp;IF(ISNUMBER(FIND(" ",$D1978,FIND(" ",$D1978)+1)),MID($D1978,FIND(" ",$D1978,FIND(" ",$D1978)+1)+1,1),"")),".0",$E1978), " ")</f>
        <v xml:space="preserve"> </v>
      </c>
      <c r="G1978" s="144"/>
      <c r="H1978" s="144"/>
      <c r="I1978" s="144"/>
      <c r="J1978" s="144"/>
      <c r="K1978" s="144"/>
      <c r="L1978" s="149" t="str" cm="1">
        <f t="array" ref="L1978">_xlfn.IFNA(
_xlfn.IFS(
AND($F1978=" ",$G1978=" ",$H1978=" "),"Please update all three: Surveyor Room Reference, Establishment Room Reference and Establishment Room Name",
AND(OR($I1978="General",$I1978="Open plan/ semi-open general",$I1978="Fitted",$I1978="Light practical (science)",$I1978="Light practical (other)",$I1978="Heavy practical (workshops)",$I1978="Heavy practical (clean)",$I1978="Large",$I1978="Storage"),$J1978=0,$K1978=0),"Please update Net Area or Non-net Area",
AND($B1978&lt;&gt;"OUT",$J1978=0,$I1978&lt;&gt;"Non-net",$M1978="85% Circulation"),"Net area not recorded for spaces with 85% circulation unusable type",
AND(OR($I1978="General",$I1978="Open plan/ semi-open general",$I1978="Fitted",$I1978="Light practical (science)",$I1978="Light practical (other)",$I1978="Heavy practical (workshops)",$I1978="Heavy practical (clean)",$I1978="Large",$I1978="Storage"),OR($J1978=0,ISBLANK($J1978))),"Net area not recorded in net spaces",
AND(OR($I1978="Non-net",$I1978="Outdoor space"),$J1978&gt;0),"Net Area Recorded in Non-net space",
AND($I1978="General",$J1978&gt;90),"This general space is over 90m2, please ensure that this space is entered as separate spaces if it usually used as separate spaces",
AND($I1978="Open plan/ semi-open general",$J1978&lt;27),"Open plan general space under 27m2",
AND(OR($K1978=0,ISBLANK($K1978)), $I1978="Non-net"),"Non-net area not recorded in non-net space"
),
" ")</f>
        <v xml:space="preserve"> </v>
      </c>
      <c r="M1978" s="144"/>
      <c r="N1978" s="144"/>
      <c r="O1978" s="144"/>
      <c r="P1978" s="144"/>
      <c r="Q1978" s="144"/>
      <c r="R1978" s="171"/>
      <c r="S1978" s="147">
        <f>NCA_Calculations!$P$1990</f>
        <v>0</v>
      </c>
      <c r="T1978" s="147">
        <f>NCA_Calculations!$Q$1990</f>
        <v>0</v>
      </c>
      <c r="U1978" s="144"/>
      <c r="V1978" s="144"/>
      <c r="W1978" s="149" t="str" cm="1">
        <f t="array" ref="W1978">_xlfn.IFNA(
_xlfn.IFS(
ISBLANK($U1978),"Missing space use.",
AND('Establishment details'!$C$14="Secondary",$V1978="Classbase"),"Invalid Status type",
AND(OR( $V1978="Classbase", $V1978="Teaching", $V1978="Early years",$V1978="SEND resourced"), NOT(ISBLANK($M1978))),"Space with status type and unusable type.",
AND($V1978= "Classbase",'Establishment details'!$C$22&gt;=10), "Classbase status is only valid in schools with a primary element.",
AND($I1978= "Large",$N1978 &gt; 3.5), "Large rooms with less than 3.5m height.",
AND(OR($V1978="Light practical (science)",$V1978="Light practical (science)",$V1978="Heavy practical (workshops)", $V1978="Heavy practical (clean)"), OR($O1978=0,ISBLANK($O1978))),"Missing sinks count for light and heavy practical spaces.",
AND($M1978 = "Other",ISBLANK($R1978)), "Invalid unusable type / missing note for other unusable type."
),
" ")</f>
        <v>Missing space use.</v>
      </c>
    </row>
    <row r="1979" spans="2:23" ht="15.75" x14ac:dyDescent="0.25">
      <c r="B1979" s="143"/>
      <c r="C1979" s="144"/>
      <c r="D1979" s="144"/>
      <c r="E1979" s="144"/>
      <c r="F1979" s="147" t="str" cm="1">
        <f t="array" ref="F1979">_xlfn.IFNA(CONCATENATE(_xlfn.IFS($D1979="Mezzanine",LEFT($D1979,1), $D1979="Ground Floor",LEFT($D1979,1),$D1979="Basment ",LEFT($D1979,1), $D1979="1st Floor", "0"&amp;LEFT($D1979,1), $D1979="2nd Floor", "0"&amp;LEFT($D1979,1), $D1979="3rd Floor", "0"&amp;LEFT($D1979,1), $D1979="4th Floor", "0"&amp;LEFT($D1979,1), $D1979="5th Floor", "0"&amp;LEFT($D1979,1), $D1979="6th Floor", "0"&amp;LEFT($D1979,1),$D1979="7th Floor", "0"&amp;LEFT($D1979,1),$D1979="8th Floor", "0"&amp;LEFT($D1979,1),$D1979="9th Floor", "0"&amp;LEFT($D1979,1),$D1979="10th Floor", LEFT($D1979,2),$D1979="11th Floor", LEFT($D1979,2),$D1979="12th Floor", LEFT($D1979,2),$D1979="13th Floor", LEFT($D1979,2), $D1979="Lower Ground", LEFT($D1979)&amp;IF(ISNUMBER(FIND(" ",$D1979)),MID($D1979,FIND(" ",$D1979)+1,1),"")&amp;IF(ISNUMBER(FIND(" ",$D1979,FIND(" ",$D1979)+1)),MID($D1979,FIND(" ",$D1979,FIND(" ",$D1979)+1)+1,1),""),$D1979="Upper Ground", LEFT($D1979)&amp;IF(ISNUMBER(FIND(" ",$D1979)),MID($D1979,FIND(" ",$D1979)+1,1),"")&amp;IF(ISNUMBER(FIND(" ",$D1979,FIND(" ",$D1979)+1)),MID($D1979,FIND(" ",$D1979,FIND(" ",$D1979)+1)+1,1),"")),".0",$E1979), " ")</f>
        <v xml:space="preserve"> </v>
      </c>
      <c r="G1979" s="144"/>
      <c r="H1979" s="144"/>
      <c r="I1979" s="144"/>
      <c r="J1979" s="144"/>
      <c r="K1979" s="144"/>
      <c r="L1979" s="149" t="str" cm="1">
        <f t="array" ref="L1979">_xlfn.IFNA(
_xlfn.IFS(
AND($F1979=" ",$G1979=" ",$H1979=" "),"Please update all three: Surveyor Room Reference, Establishment Room Reference and Establishment Room Name",
AND(OR($I1979="General",$I1979="Open plan/ semi-open general",$I1979="Fitted",$I1979="Light practical (science)",$I1979="Light practical (other)",$I1979="Heavy practical (workshops)",$I1979="Heavy practical (clean)",$I1979="Large",$I1979="Storage"),$J1979=0,$K1979=0),"Please update Net Area or Non-net Area",
AND($B1979&lt;&gt;"OUT",$J1979=0,$I1979&lt;&gt;"Non-net",$M1979="85% Circulation"),"Net area not recorded for spaces with 85% circulation unusable type",
AND(OR($I1979="General",$I1979="Open plan/ semi-open general",$I1979="Fitted",$I1979="Light practical (science)",$I1979="Light practical (other)",$I1979="Heavy practical (workshops)",$I1979="Heavy practical (clean)",$I1979="Large",$I1979="Storage"),OR($J1979=0,ISBLANK($J1979))),"Net area not recorded in net spaces",
AND(OR($I1979="Non-net",$I1979="Outdoor space"),$J1979&gt;0),"Net Area Recorded in Non-net space",
AND($I1979="General",$J1979&gt;90),"This general space is over 90m2, please ensure that this space is entered as separate spaces if it usually used as separate spaces",
AND($I1979="Open plan/ semi-open general",$J1979&lt;27),"Open plan general space under 27m2",
AND(OR($K1979=0,ISBLANK($K1979)), $I1979="Non-net"),"Non-net area not recorded in non-net space"
),
" ")</f>
        <v xml:space="preserve"> </v>
      </c>
      <c r="M1979" s="144"/>
      <c r="N1979" s="144"/>
      <c r="O1979" s="144"/>
      <c r="P1979" s="144"/>
      <c r="Q1979" s="144"/>
      <c r="R1979" s="171"/>
      <c r="S1979" s="147">
        <f>NCA_Calculations!$P$1991</f>
        <v>0</v>
      </c>
      <c r="T1979" s="147">
        <f>NCA_Calculations!$Q$1991</f>
        <v>0</v>
      </c>
      <c r="U1979" s="144"/>
      <c r="V1979" s="144"/>
      <c r="W1979" s="149" t="str" cm="1">
        <f t="array" ref="W1979">_xlfn.IFNA(
_xlfn.IFS(
ISBLANK($U1979),"Missing space use.",
AND('Establishment details'!$C$14="Secondary",$V1979="Classbase"),"Invalid Status type",
AND(OR( $V1979="Classbase", $V1979="Teaching", $V1979="Early years",$V1979="SEND resourced"), NOT(ISBLANK($M1979))),"Space with status type and unusable type.",
AND($V1979= "Classbase",'Establishment details'!$C$22&gt;=10), "Classbase status is only valid in schools with a primary element.",
AND($I1979= "Large",$N1979 &gt; 3.5), "Large rooms with less than 3.5m height.",
AND(OR($V1979="Light practical (science)",$V1979="Light practical (science)",$V1979="Heavy practical (workshops)", $V1979="Heavy practical (clean)"), OR($O1979=0,ISBLANK($O1979))),"Missing sinks count for light and heavy practical spaces.",
AND($M1979 = "Other",ISBLANK($R1979)), "Invalid unusable type / missing note for other unusable type."
),
" ")</f>
        <v>Missing space use.</v>
      </c>
    </row>
    <row r="1980" spans="2:23" ht="15.75" x14ac:dyDescent="0.25">
      <c r="B1980" s="143"/>
      <c r="C1980" s="144"/>
      <c r="D1980" s="144"/>
      <c r="E1980" s="144"/>
      <c r="F1980" s="147" t="str" cm="1">
        <f t="array" ref="F1980">_xlfn.IFNA(CONCATENATE(_xlfn.IFS($D1980="Mezzanine",LEFT($D1980,1), $D1980="Ground Floor",LEFT($D1980,1),$D1980="Basment ",LEFT($D1980,1), $D1980="1st Floor", "0"&amp;LEFT($D1980,1), $D1980="2nd Floor", "0"&amp;LEFT($D1980,1), $D1980="3rd Floor", "0"&amp;LEFT($D1980,1), $D1980="4th Floor", "0"&amp;LEFT($D1980,1), $D1980="5th Floor", "0"&amp;LEFT($D1980,1), $D1980="6th Floor", "0"&amp;LEFT($D1980,1),$D1980="7th Floor", "0"&amp;LEFT($D1980,1),$D1980="8th Floor", "0"&amp;LEFT($D1980,1),$D1980="9th Floor", "0"&amp;LEFT($D1980,1),$D1980="10th Floor", LEFT($D1980,2),$D1980="11th Floor", LEFT($D1980,2),$D1980="12th Floor", LEFT($D1980,2),$D1980="13th Floor", LEFT($D1980,2), $D1980="Lower Ground", LEFT($D1980)&amp;IF(ISNUMBER(FIND(" ",$D1980)),MID($D1980,FIND(" ",$D1980)+1,1),"")&amp;IF(ISNUMBER(FIND(" ",$D1980,FIND(" ",$D1980)+1)),MID($D1980,FIND(" ",$D1980,FIND(" ",$D1980)+1)+1,1),""),$D1980="Upper Ground", LEFT($D1980)&amp;IF(ISNUMBER(FIND(" ",$D1980)),MID($D1980,FIND(" ",$D1980)+1,1),"")&amp;IF(ISNUMBER(FIND(" ",$D1980,FIND(" ",$D1980)+1)),MID($D1980,FIND(" ",$D1980,FIND(" ",$D1980)+1)+1,1),"")),".0",$E1980), " ")</f>
        <v xml:space="preserve"> </v>
      </c>
      <c r="G1980" s="144"/>
      <c r="H1980" s="144"/>
      <c r="I1980" s="144"/>
      <c r="J1980" s="144"/>
      <c r="K1980" s="144"/>
      <c r="L1980" s="149" t="str" cm="1">
        <f t="array" ref="L1980">_xlfn.IFNA(
_xlfn.IFS(
AND($F1980=" ",$G1980=" ",$H1980=" "),"Please update all three: Surveyor Room Reference, Establishment Room Reference and Establishment Room Name",
AND(OR($I1980="General",$I1980="Open plan/ semi-open general",$I1980="Fitted",$I1980="Light practical (science)",$I1980="Light practical (other)",$I1980="Heavy practical (workshops)",$I1980="Heavy practical (clean)",$I1980="Large",$I1980="Storage"),$J1980=0,$K1980=0),"Please update Net Area or Non-net Area",
AND($B1980&lt;&gt;"OUT",$J1980=0,$I1980&lt;&gt;"Non-net",$M1980="85% Circulation"),"Net area not recorded for spaces with 85% circulation unusable type",
AND(OR($I1980="General",$I1980="Open plan/ semi-open general",$I1980="Fitted",$I1980="Light practical (science)",$I1980="Light practical (other)",$I1980="Heavy practical (workshops)",$I1980="Heavy practical (clean)",$I1980="Large",$I1980="Storage"),OR($J1980=0,ISBLANK($J1980))),"Net area not recorded in net spaces",
AND(OR($I1980="Non-net",$I1980="Outdoor space"),$J1980&gt;0),"Net Area Recorded in Non-net space",
AND($I1980="General",$J1980&gt;90),"This general space is over 90m2, please ensure that this space is entered as separate spaces if it usually used as separate spaces",
AND($I1980="Open plan/ semi-open general",$J1980&lt;27),"Open plan general space under 27m2",
AND(OR($K1980=0,ISBLANK($K1980)), $I1980="Non-net"),"Non-net area not recorded in non-net space"
),
" ")</f>
        <v xml:space="preserve"> </v>
      </c>
      <c r="M1980" s="144"/>
      <c r="N1980" s="144"/>
      <c r="O1980" s="144"/>
      <c r="P1980" s="144"/>
      <c r="Q1980" s="144"/>
      <c r="R1980" s="171"/>
      <c r="S1980" s="147">
        <f>NCA_Calculations!$P$1992</f>
        <v>0</v>
      </c>
      <c r="T1980" s="147">
        <f>NCA_Calculations!$Q$1992</f>
        <v>0</v>
      </c>
      <c r="U1980" s="144"/>
      <c r="V1980" s="144"/>
      <c r="W1980" s="149" t="str" cm="1">
        <f t="array" ref="W1980">_xlfn.IFNA(
_xlfn.IFS(
ISBLANK($U1980),"Missing space use.",
AND('Establishment details'!$C$14="Secondary",$V1980="Classbase"),"Invalid Status type",
AND(OR( $V1980="Classbase", $V1980="Teaching", $V1980="Early years",$V1980="SEND resourced"), NOT(ISBLANK($M1980))),"Space with status type and unusable type.",
AND($V1980= "Classbase",'Establishment details'!$C$22&gt;=10), "Classbase status is only valid in schools with a primary element.",
AND($I1980= "Large",$N1980 &gt; 3.5), "Large rooms with less than 3.5m height.",
AND(OR($V1980="Light practical (science)",$V1980="Light practical (science)",$V1980="Heavy practical (workshops)", $V1980="Heavy practical (clean)"), OR($O1980=0,ISBLANK($O1980))),"Missing sinks count for light and heavy practical spaces.",
AND($M1980 = "Other",ISBLANK($R1980)), "Invalid unusable type / missing note for other unusable type."
),
" ")</f>
        <v>Missing space use.</v>
      </c>
    </row>
    <row r="1981" spans="2:23" ht="15.75" x14ac:dyDescent="0.25">
      <c r="B1981" s="143"/>
      <c r="C1981" s="144"/>
      <c r="D1981" s="144"/>
      <c r="E1981" s="144"/>
      <c r="F1981" s="147" t="str" cm="1">
        <f t="array" ref="F1981">_xlfn.IFNA(CONCATENATE(_xlfn.IFS($D1981="Mezzanine",LEFT($D1981,1), $D1981="Ground Floor",LEFT($D1981,1),$D1981="Basment ",LEFT($D1981,1), $D1981="1st Floor", "0"&amp;LEFT($D1981,1), $D1981="2nd Floor", "0"&amp;LEFT($D1981,1), $D1981="3rd Floor", "0"&amp;LEFT($D1981,1), $D1981="4th Floor", "0"&amp;LEFT($D1981,1), $D1981="5th Floor", "0"&amp;LEFT($D1981,1), $D1981="6th Floor", "0"&amp;LEFT($D1981,1),$D1981="7th Floor", "0"&amp;LEFT($D1981,1),$D1981="8th Floor", "0"&amp;LEFT($D1981,1),$D1981="9th Floor", "0"&amp;LEFT($D1981,1),$D1981="10th Floor", LEFT($D1981,2),$D1981="11th Floor", LEFT($D1981,2),$D1981="12th Floor", LEFT($D1981,2),$D1981="13th Floor", LEFT($D1981,2), $D1981="Lower Ground", LEFT($D1981)&amp;IF(ISNUMBER(FIND(" ",$D1981)),MID($D1981,FIND(" ",$D1981)+1,1),"")&amp;IF(ISNUMBER(FIND(" ",$D1981,FIND(" ",$D1981)+1)),MID($D1981,FIND(" ",$D1981,FIND(" ",$D1981)+1)+1,1),""),$D1981="Upper Ground", LEFT($D1981)&amp;IF(ISNUMBER(FIND(" ",$D1981)),MID($D1981,FIND(" ",$D1981)+1,1),"")&amp;IF(ISNUMBER(FIND(" ",$D1981,FIND(" ",$D1981)+1)),MID($D1981,FIND(" ",$D1981,FIND(" ",$D1981)+1)+1,1),"")),".0",$E1981), " ")</f>
        <v xml:space="preserve"> </v>
      </c>
      <c r="G1981" s="144"/>
      <c r="H1981" s="144"/>
      <c r="I1981" s="144"/>
      <c r="J1981" s="144"/>
      <c r="K1981" s="144"/>
      <c r="L1981" s="149" t="str" cm="1">
        <f t="array" ref="L1981">_xlfn.IFNA(
_xlfn.IFS(
AND($F1981=" ",$G1981=" ",$H1981=" "),"Please update all three: Surveyor Room Reference, Establishment Room Reference and Establishment Room Name",
AND(OR($I1981="General",$I1981="Open plan/ semi-open general",$I1981="Fitted",$I1981="Light practical (science)",$I1981="Light practical (other)",$I1981="Heavy practical (workshops)",$I1981="Heavy practical (clean)",$I1981="Large",$I1981="Storage"),$J1981=0,$K1981=0),"Please update Net Area or Non-net Area",
AND($B1981&lt;&gt;"OUT",$J1981=0,$I1981&lt;&gt;"Non-net",$M1981="85% Circulation"),"Net area not recorded for spaces with 85% circulation unusable type",
AND(OR($I1981="General",$I1981="Open plan/ semi-open general",$I1981="Fitted",$I1981="Light practical (science)",$I1981="Light practical (other)",$I1981="Heavy practical (workshops)",$I1981="Heavy practical (clean)",$I1981="Large",$I1981="Storage"),OR($J1981=0,ISBLANK($J1981))),"Net area not recorded in net spaces",
AND(OR($I1981="Non-net",$I1981="Outdoor space"),$J1981&gt;0),"Net Area Recorded in Non-net space",
AND($I1981="General",$J1981&gt;90),"This general space is over 90m2, please ensure that this space is entered as separate spaces if it usually used as separate spaces",
AND($I1981="Open plan/ semi-open general",$J1981&lt;27),"Open plan general space under 27m2",
AND(OR($K1981=0,ISBLANK($K1981)), $I1981="Non-net"),"Non-net area not recorded in non-net space"
),
" ")</f>
        <v xml:space="preserve"> </v>
      </c>
      <c r="M1981" s="144"/>
      <c r="N1981" s="144"/>
      <c r="O1981" s="144"/>
      <c r="P1981" s="144"/>
      <c r="Q1981" s="144"/>
      <c r="R1981" s="171"/>
      <c r="S1981" s="147">
        <f>NCA_Calculations!$P$1993</f>
        <v>0</v>
      </c>
      <c r="T1981" s="147">
        <f>NCA_Calculations!$Q$1993</f>
        <v>0</v>
      </c>
      <c r="U1981" s="144"/>
      <c r="V1981" s="144"/>
      <c r="W1981" s="149" t="str" cm="1">
        <f t="array" ref="W1981">_xlfn.IFNA(
_xlfn.IFS(
ISBLANK($U1981),"Missing space use.",
AND('Establishment details'!$C$14="Secondary",$V1981="Classbase"),"Invalid Status type",
AND(OR( $V1981="Classbase", $V1981="Teaching", $V1981="Early years",$V1981="SEND resourced"), NOT(ISBLANK($M1981))),"Space with status type and unusable type.",
AND($V1981= "Classbase",'Establishment details'!$C$22&gt;=10), "Classbase status is only valid in schools with a primary element.",
AND($I1981= "Large",$N1981 &gt; 3.5), "Large rooms with less than 3.5m height.",
AND(OR($V1981="Light practical (science)",$V1981="Light practical (science)",$V1981="Heavy practical (workshops)", $V1981="Heavy practical (clean)"), OR($O1981=0,ISBLANK($O1981))),"Missing sinks count for light and heavy practical spaces.",
AND($M1981 = "Other",ISBLANK($R1981)), "Invalid unusable type / missing note for other unusable type."
),
" ")</f>
        <v>Missing space use.</v>
      </c>
    </row>
    <row r="1982" spans="2:23" ht="15.75" x14ac:dyDescent="0.25">
      <c r="B1982" s="143"/>
      <c r="C1982" s="144"/>
      <c r="D1982" s="144"/>
      <c r="E1982" s="144"/>
      <c r="F1982" s="147" t="str" cm="1">
        <f t="array" ref="F1982">_xlfn.IFNA(CONCATENATE(_xlfn.IFS($D1982="Mezzanine",LEFT($D1982,1), $D1982="Ground Floor",LEFT($D1982,1),$D1982="Basment ",LEFT($D1982,1), $D1982="1st Floor", "0"&amp;LEFT($D1982,1), $D1982="2nd Floor", "0"&amp;LEFT($D1982,1), $D1982="3rd Floor", "0"&amp;LEFT($D1982,1), $D1982="4th Floor", "0"&amp;LEFT($D1982,1), $D1982="5th Floor", "0"&amp;LEFT($D1982,1), $D1982="6th Floor", "0"&amp;LEFT($D1982,1),$D1982="7th Floor", "0"&amp;LEFT($D1982,1),$D1982="8th Floor", "0"&amp;LEFT($D1982,1),$D1982="9th Floor", "0"&amp;LEFT($D1982,1),$D1982="10th Floor", LEFT($D1982,2),$D1982="11th Floor", LEFT($D1982,2),$D1982="12th Floor", LEFT($D1982,2),$D1982="13th Floor", LEFT($D1982,2), $D1982="Lower Ground", LEFT($D1982)&amp;IF(ISNUMBER(FIND(" ",$D1982)),MID($D1982,FIND(" ",$D1982)+1,1),"")&amp;IF(ISNUMBER(FIND(" ",$D1982,FIND(" ",$D1982)+1)),MID($D1982,FIND(" ",$D1982,FIND(" ",$D1982)+1)+1,1),""),$D1982="Upper Ground", LEFT($D1982)&amp;IF(ISNUMBER(FIND(" ",$D1982)),MID($D1982,FIND(" ",$D1982)+1,1),"")&amp;IF(ISNUMBER(FIND(" ",$D1982,FIND(" ",$D1982)+1)),MID($D1982,FIND(" ",$D1982,FIND(" ",$D1982)+1)+1,1),"")),".0",$E1982), " ")</f>
        <v xml:space="preserve"> </v>
      </c>
      <c r="G1982" s="144"/>
      <c r="H1982" s="144"/>
      <c r="I1982" s="144"/>
      <c r="J1982" s="144"/>
      <c r="K1982" s="144"/>
      <c r="L1982" s="149" t="str" cm="1">
        <f t="array" ref="L1982">_xlfn.IFNA(
_xlfn.IFS(
AND($F1982=" ",$G1982=" ",$H1982=" "),"Please update all three: Surveyor Room Reference, Establishment Room Reference and Establishment Room Name",
AND(OR($I1982="General",$I1982="Open plan/ semi-open general",$I1982="Fitted",$I1982="Light practical (science)",$I1982="Light practical (other)",$I1982="Heavy practical (workshops)",$I1982="Heavy practical (clean)",$I1982="Large",$I1982="Storage"),$J1982=0,$K1982=0),"Please update Net Area or Non-net Area",
AND($B1982&lt;&gt;"OUT",$J1982=0,$I1982&lt;&gt;"Non-net",$M1982="85% Circulation"),"Net area not recorded for spaces with 85% circulation unusable type",
AND(OR($I1982="General",$I1982="Open plan/ semi-open general",$I1982="Fitted",$I1982="Light practical (science)",$I1982="Light practical (other)",$I1982="Heavy practical (workshops)",$I1982="Heavy practical (clean)",$I1982="Large",$I1982="Storage"),OR($J1982=0,ISBLANK($J1982))),"Net area not recorded in net spaces",
AND(OR($I1982="Non-net",$I1982="Outdoor space"),$J1982&gt;0),"Net Area Recorded in Non-net space",
AND($I1982="General",$J1982&gt;90),"This general space is over 90m2, please ensure that this space is entered as separate spaces if it usually used as separate spaces",
AND($I1982="Open plan/ semi-open general",$J1982&lt;27),"Open plan general space under 27m2",
AND(OR($K1982=0,ISBLANK($K1982)), $I1982="Non-net"),"Non-net area not recorded in non-net space"
),
" ")</f>
        <v xml:space="preserve"> </v>
      </c>
      <c r="M1982" s="144"/>
      <c r="N1982" s="144"/>
      <c r="O1982" s="144"/>
      <c r="P1982" s="144"/>
      <c r="Q1982" s="144"/>
      <c r="R1982" s="171"/>
      <c r="S1982" s="147">
        <f>NCA_Calculations!$P$1994</f>
        <v>0</v>
      </c>
      <c r="T1982" s="147">
        <f>NCA_Calculations!$Q$1994</f>
        <v>0</v>
      </c>
      <c r="U1982" s="144"/>
      <c r="V1982" s="144"/>
      <c r="W1982" s="149" t="str" cm="1">
        <f t="array" ref="W1982">_xlfn.IFNA(
_xlfn.IFS(
ISBLANK($U1982),"Missing space use.",
AND('Establishment details'!$C$14="Secondary",$V1982="Classbase"),"Invalid Status type",
AND(OR( $V1982="Classbase", $V1982="Teaching", $V1982="Early years",$V1982="SEND resourced"), NOT(ISBLANK($M1982))),"Space with status type and unusable type.",
AND($V1982= "Classbase",'Establishment details'!$C$22&gt;=10), "Classbase status is only valid in schools with a primary element.",
AND($I1982= "Large",$N1982 &gt; 3.5), "Large rooms with less than 3.5m height.",
AND(OR($V1982="Light practical (science)",$V1982="Light practical (science)",$V1982="Heavy practical (workshops)", $V1982="Heavy practical (clean)"), OR($O1982=0,ISBLANK($O1982))),"Missing sinks count for light and heavy practical spaces.",
AND($M1982 = "Other",ISBLANK($R1982)), "Invalid unusable type / missing note for other unusable type."
),
" ")</f>
        <v>Missing space use.</v>
      </c>
    </row>
    <row r="1983" spans="2:23" ht="15.75" x14ac:dyDescent="0.25">
      <c r="B1983" s="143"/>
      <c r="C1983" s="144"/>
      <c r="D1983" s="144"/>
      <c r="E1983" s="144"/>
      <c r="F1983" s="147" t="str" cm="1">
        <f t="array" ref="F1983">_xlfn.IFNA(CONCATENATE(_xlfn.IFS($D1983="Mezzanine",LEFT($D1983,1), $D1983="Ground Floor",LEFT($D1983,1),$D1983="Basment ",LEFT($D1983,1), $D1983="1st Floor", "0"&amp;LEFT($D1983,1), $D1983="2nd Floor", "0"&amp;LEFT($D1983,1), $D1983="3rd Floor", "0"&amp;LEFT($D1983,1), $D1983="4th Floor", "0"&amp;LEFT($D1983,1), $D1983="5th Floor", "0"&amp;LEFT($D1983,1), $D1983="6th Floor", "0"&amp;LEFT($D1983,1),$D1983="7th Floor", "0"&amp;LEFT($D1983,1),$D1983="8th Floor", "0"&amp;LEFT($D1983,1),$D1983="9th Floor", "0"&amp;LEFT($D1983,1),$D1983="10th Floor", LEFT($D1983,2),$D1983="11th Floor", LEFT($D1983,2),$D1983="12th Floor", LEFT($D1983,2),$D1983="13th Floor", LEFT($D1983,2), $D1983="Lower Ground", LEFT($D1983)&amp;IF(ISNUMBER(FIND(" ",$D1983)),MID($D1983,FIND(" ",$D1983)+1,1),"")&amp;IF(ISNUMBER(FIND(" ",$D1983,FIND(" ",$D1983)+1)),MID($D1983,FIND(" ",$D1983,FIND(" ",$D1983)+1)+1,1),""),$D1983="Upper Ground", LEFT($D1983)&amp;IF(ISNUMBER(FIND(" ",$D1983)),MID($D1983,FIND(" ",$D1983)+1,1),"")&amp;IF(ISNUMBER(FIND(" ",$D1983,FIND(" ",$D1983)+1)),MID($D1983,FIND(" ",$D1983,FIND(" ",$D1983)+1)+1,1),"")),".0",$E1983), " ")</f>
        <v xml:space="preserve"> </v>
      </c>
      <c r="G1983" s="144"/>
      <c r="H1983" s="144"/>
      <c r="I1983" s="144"/>
      <c r="J1983" s="144"/>
      <c r="K1983" s="144"/>
      <c r="L1983" s="149" t="str" cm="1">
        <f t="array" ref="L1983">_xlfn.IFNA(
_xlfn.IFS(
AND($F1983=" ",$G1983=" ",$H1983=" "),"Please update all three: Surveyor Room Reference, Establishment Room Reference and Establishment Room Name",
AND(OR($I1983="General",$I1983="Open plan/ semi-open general",$I1983="Fitted",$I1983="Light practical (science)",$I1983="Light practical (other)",$I1983="Heavy practical (workshops)",$I1983="Heavy practical (clean)",$I1983="Large",$I1983="Storage"),$J1983=0,$K1983=0),"Please update Net Area or Non-net Area",
AND($B1983&lt;&gt;"OUT",$J1983=0,$I1983&lt;&gt;"Non-net",$M1983="85% Circulation"),"Net area not recorded for spaces with 85% circulation unusable type",
AND(OR($I1983="General",$I1983="Open plan/ semi-open general",$I1983="Fitted",$I1983="Light practical (science)",$I1983="Light practical (other)",$I1983="Heavy practical (workshops)",$I1983="Heavy practical (clean)",$I1983="Large",$I1983="Storage"),OR($J1983=0,ISBLANK($J1983))),"Net area not recorded in net spaces",
AND(OR($I1983="Non-net",$I1983="Outdoor space"),$J1983&gt;0),"Net Area Recorded in Non-net space",
AND($I1983="General",$J1983&gt;90),"This general space is over 90m2, please ensure that this space is entered as separate spaces if it usually used as separate spaces",
AND($I1983="Open plan/ semi-open general",$J1983&lt;27),"Open plan general space under 27m2",
AND(OR($K1983=0,ISBLANK($K1983)), $I1983="Non-net"),"Non-net area not recorded in non-net space"
),
" ")</f>
        <v xml:space="preserve"> </v>
      </c>
      <c r="M1983" s="144"/>
      <c r="N1983" s="144"/>
      <c r="O1983" s="144"/>
      <c r="P1983" s="144"/>
      <c r="Q1983" s="144"/>
      <c r="R1983" s="171"/>
      <c r="S1983" s="147">
        <f>NCA_Calculations!$P$1995</f>
        <v>0</v>
      </c>
      <c r="T1983" s="147">
        <f>NCA_Calculations!$Q$1995</f>
        <v>0</v>
      </c>
      <c r="U1983" s="144"/>
      <c r="V1983" s="144"/>
      <c r="W1983" s="149" t="str" cm="1">
        <f t="array" ref="W1983">_xlfn.IFNA(
_xlfn.IFS(
ISBLANK($U1983),"Missing space use.",
AND('Establishment details'!$C$14="Secondary",$V1983="Classbase"),"Invalid Status type",
AND(OR( $V1983="Classbase", $V1983="Teaching", $V1983="Early years",$V1983="SEND resourced"), NOT(ISBLANK($M1983))),"Space with status type and unusable type.",
AND($V1983= "Classbase",'Establishment details'!$C$22&gt;=10), "Classbase status is only valid in schools with a primary element.",
AND($I1983= "Large",$N1983 &gt; 3.5), "Large rooms with less than 3.5m height.",
AND(OR($V1983="Light practical (science)",$V1983="Light practical (science)",$V1983="Heavy practical (workshops)", $V1983="Heavy practical (clean)"), OR($O1983=0,ISBLANK($O1983))),"Missing sinks count for light and heavy practical spaces.",
AND($M1983 = "Other",ISBLANK($R1983)), "Invalid unusable type / missing note for other unusable type."
),
" ")</f>
        <v>Missing space use.</v>
      </c>
    </row>
    <row r="1984" spans="2:23" ht="15.75" x14ac:dyDescent="0.25">
      <c r="B1984" s="143"/>
      <c r="C1984" s="144"/>
      <c r="D1984" s="144"/>
      <c r="E1984" s="144"/>
      <c r="F1984" s="147" t="str" cm="1">
        <f t="array" ref="F1984">_xlfn.IFNA(CONCATENATE(_xlfn.IFS($D1984="Mezzanine",LEFT($D1984,1), $D1984="Ground Floor",LEFT($D1984,1),$D1984="Basment ",LEFT($D1984,1), $D1984="1st Floor", "0"&amp;LEFT($D1984,1), $D1984="2nd Floor", "0"&amp;LEFT($D1984,1), $D1984="3rd Floor", "0"&amp;LEFT($D1984,1), $D1984="4th Floor", "0"&amp;LEFT($D1984,1), $D1984="5th Floor", "0"&amp;LEFT($D1984,1), $D1984="6th Floor", "0"&amp;LEFT($D1984,1),$D1984="7th Floor", "0"&amp;LEFT($D1984,1),$D1984="8th Floor", "0"&amp;LEFT($D1984,1),$D1984="9th Floor", "0"&amp;LEFT($D1984,1),$D1984="10th Floor", LEFT($D1984,2),$D1984="11th Floor", LEFT($D1984,2),$D1984="12th Floor", LEFT($D1984,2),$D1984="13th Floor", LEFT($D1984,2), $D1984="Lower Ground", LEFT($D1984)&amp;IF(ISNUMBER(FIND(" ",$D1984)),MID($D1984,FIND(" ",$D1984)+1,1),"")&amp;IF(ISNUMBER(FIND(" ",$D1984,FIND(" ",$D1984)+1)),MID($D1984,FIND(" ",$D1984,FIND(" ",$D1984)+1)+1,1),""),$D1984="Upper Ground", LEFT($D1984)&amp;IF(ISNUMBER(FIND(" ",$D1984)),MID($D1984,FIND(" ",$D1984)+1,1),"")&amp;IF(ISNUMBER(FIND(" ",$D1984,FIND(" ",$D1984)+1)),MID($D1984,FIND(" ",$D1984,FIND(" ",$D1984)+1)+1,1),"")),".0",$E1984), " ")</f>
        <v xml:space="preserve"> </v>
      </c>
      <c r="G1984" s="144"/>
      <c r="H1984" s="144"/>
      <c r="I1984" s="144"/>
      <c r="J1984" s="144"/>
      <c r="K1984" s="144"/>
      <c r="L1984" s="149" t="str" cm="1">
        <f t="array" ref="L1984">_xlfn.IFNA(
_xlfn.IFS(
AND($F1984=" ",$G1984=" ",$H1984=" "),"Please update all three: Surveyor Room Reference, Establishment Room Reference and Establishment Room Name",
AND(OR($I1984="General",$I1984="Open plan/ semi-open general",$I1984="Fitted",$I1984="Light practical (science)",$I1984="Light practical (other)",$I1984="Heavy practical (workshops)",$I1984="Heavy practical (clean)",$I1984="Large",$I1984="Storage"),$J1984=0,$K1984=0),"Please update Net Area or Non-net Area",
AND($B1984&lt;&gt;"OUT",$J1984=0,$I1984&lt;&gt;"Non-net",$M1984="85% Circulation"),"Net area not recorded for spaces with 85% circulation unusable type",
AND(OR($I1984="General",$I1984="Open plan/ semi-open general",$I1984="Fitted",$I1984="Light practical (science)",$I1984="Light practical (other)",$I1984="Heavy practical (workshops)",$I1984="Heavy practical (clean)",$I1984="Large",$I1984="Storage"),OR($J1984=0,ISBLANK($J1984))),"Net area not recorded in net spaces",
AND(OR($I1984="Non-net",$I1984="Outdoor space"),$J1984&gt;0),"Net Area Recorded in Non-net space",
AND($I1984="General",$J1984&gt;90),"This general space is over 90m2, please ensure that this space is entered as separate spaces if it usually used as separate spaces",
AND($I1984="Open plan/ semi-open general",$J1984&lt;27),"Open plan general space under 27m2",
AND(OR($K1984=0,ISBLANK($K1984)), $I1984="Non-net"),"Non-net area not recorded in non-net space"
),
" ")</f>
        <v xml:space="preserve"> </v>
      </c>
      <c r="M1984" s="144"/>
      <c r="N1984" s="144"/>
      <c r="O1984" s="144"/>
      <c r="P1984" s="144"/>
      <c r="Q1984" s="144"/>
      <c r="R1984" s="171"/>
      <c r="S1984" s="147">
        <f>NCA_Calculations!$P$1996</f>
        <v>0</v>
      </c>
      <c r="T1984" s="147">
        <f>NCA_Calculations!$Q$1996</f>
        <v>0</v>
      </c>
      <c r="U1984" s="144"/>
      <c r="V1984" s="144"/>
      <c r="W1984" s="149" t="str" cm="1">
        <f t="array" ref="W1984">_xlfn.IFNA(
_xlfn.IFS(
ISBLANK($U1984),"Missing space use.",
AND('Establishment details'!$C$14="Secondary",$V1984="Classbase"),"Invalid Status type",
AND(OR( $V1984="Classbase", $V1984="Teaching", $V1984="Early years",$V1984="SEND resourced"), NOT(ISBLANK($M1984))),"Space with status type and unusable type.",
AND($V1984= "Classbase",'Establishment details'!$C$22&gt;=10), "Classbase status is only valid in schools with a primary element.",
AND($I1984= "Large",$N1984 &gt; 3.5), "Large rooms with less than 3.5m height.",
AND(OR($V1984="Light practical (science)",$V1984="Light practical (science)",$V1984="Heavy practical (workshops)", $V1984="Heavy practical (clean)"), OR($O1984=0,ISBLANK($O1984))),"Missing sinks count for light and heavy practical spaces.",
AND($M1984 = "Other",ISBLANK($R1984)), "Invalid unusable type / missing note for other unusable type."
),
" ")</f>
        <v>Missing space use.</v>
      </c>
    </row>
    <row r="1985" spans="2:23" ht="15.75" x14ac:dyDescent="0.25">
      <c r="B1985" s="143"/>
      <c r="C1985" s="144"/>
      <c r="D1985" s="144"/>
      <c r="E1985" s="144"/>
      <c r="F1985" s="147" t="str" cm="1">
        <f t="array" ref="F1985">_xlfn.IFNA(CONCATENATE(_xlfn.IFS($D1985="Mezzanine",LEFT($D1985,1), $D1985="Ground Floor",LEFT($D1985,1),$D1985="Basment ",LEFT($D1985,1), $D1985="1st Floor", "0"&amp;LEFT($D1985,1), $D1985="2nd Floor", "0"&amp;LEFT($D1985,1), $D1985="3rd Floor", "0"&amp;LEFT($D1985,1), $D1985="4th Floor", "0"&amp;LEFT($D1985,1), $D1985="5th Floor", "0"&amp;LEFT($D1985,1), $D1985="6th Floor", "0"&amp;LEFT($D1985,1),$D1985="7th Floor", "0"&amp;LEFT($D1985,1),$D1985="8th Floor", "0"&amp;LEFT($D1985,1),$D1985="9th Floor", "0"&amp;LEFT($D1985,1),$D1985="10th Floor", LEFT($D1985,2),$D1985="11th Floor", LEFT($D1985,2),$D1985="12th Floor", LEFT($D1985,2),$D1985="13th Floor", LEFT($D1985,2), $D1985="Lower Ground", LEFT($D1985)&amp;IF(ISNUMBER(FIND(" ",$D1985)),MID($D1985,FIND(" ",$D1985)+1,1),"")&amp;IF(ISNUMBER(FIND(" ",$D1985,FIND(" ",$D1985)+1)),MID($D1985,FIND(" ",$D1985,FIND(" ",$D1985)+1)+1,1),""),$D1985="Upper Ground", LEFT($D1985)&amp;IF(ISNUMBER(FIND(" ",$D1985)),MID($D1985,FIND(" ",$D1985)+1,1),"")&amp;IF(ISNUMBER(FIND(" ",$D1985,FIND(" ",$D1985)+1)),MID($D1985,FIND(" ",$D1985,FIND(" ",$D1985)+1)+1,1),"")),".0",$E1985), " ")</f>
        <v xml:space="preserve"> </v>
      </c>
      <c r="G1985" s="144"/>
      <c r="H1985" s="144"/>
      <c r="I1985" s="144"/>
      <c r="J1985" s="144"/>
      <c r="K1985" s="144"/>
      <c r="L1985" s="149" t="str" cm="1">
        <f t="array" ref="L1985">_xlfn.IFNA(
_xlfn.IFS(
AND($F1985=" ",$G1985=" ",$H1985=" "),"Please update all three: Surveyor Room Reference, Establishment Room Reference and Establishment Room Name",
AND(OR($I1985="General",$I1985="Open plan/ semi-open general",$I1985="Fitted",$I1985="Light practical (science)",$I1985="Light practical (other)",$I1985="Heavy practical (workshops)",$I1985="Heavy practical (clean)",$I1985="Large",$I1985="Storage"),$J1985=0,$K1985=0),"Please update Net Area or Non-net Area",
AND($B1985&lt;&gt;"OUT",$J1985=0,$I1985&lt;&gt;"Non-net",$M1985="85% Circulation"),"Net area not recorded for spaces with 85% circulation unusable type",
AND(OR($I1985="General",$I1985="Open plan/ semi-open general",$I1985="Fitted",$I1985="Light practical (science)",$I1985="Light practical (other)",$I1985="Heavy practical (workshops)",$I1985="Heavy practical (clean)",$I1985="Large",$I1985="Storage"),OR($J1985=0,ISBLANK($J1985))),"Net area not recorded in net spaces",
AND(OR($I1985="Non-net",$I1985="Outdoor space"),$J1985&gt;0),"Net Area Recorded in Non-net space",
AND($I1985="General",$J1985&gt;90),"This general space is over 90m2, please ensure that this space is entered as separate spaces if it usually used as separate spaces",
AND($I1985="Open plan/ semi-open general",$J1985&lt;27),"Open plan general space under 27m2",
AND(OR($K1985=0,ISBLANK($K1985)), $I1985="Non-net"),"Non-net area not recorded in non-net space"
),
" ")</f>
        <v xml:space="preserve"> </v>
      </c>
      <c r="M1985" s="144"/>
      <c r="N1985" s="144"/>
      <c r="O1985" s="144"/>
      <c r="P1985" s="144"/>
      <c r="Q1985" s="144"/>
      <c r="R1985" s="171"/>
      <c r="S1985" s="147">
        <f>NCA_Calculations!$P$1997</f>
        <v>0</v>
      </c>
      <c r="T1985" s="147">
        <f>NCA_Calculations!$Q$1997</f>
        <v>0</v>
      </c>
      <c r="U1985" s="144"/>
      <c r="V1985" s="144"/>
      <c r="W1985" s="149" t="str" cm="1">
        <f t="array" ref="W1985">_xlfn.IFNA(
_xlfn.IFS(
ISBLANK($U1985),"Missing space use.",
AND('Establishment details'!$C$14="Secondary",$V1985="Classbase"),"Invalid Status type",
AND(OR( $V1985="Classbase", $V1985="Teaching", $V1985="Early years",$V1985="SEND resourced"), NOT(ISBLANK($M1985))),"Space with status type and unusable type.",
AND($V1985= "Classbase",'Establishment details'!$C$22&gt;=10), "Classbase status is only valid in schools with a primary element.",
AND($I1985= "Large",$N1985 &gt; 3.5), "Large rooms with less than 3.5m height.",
AND(OR($V1985="Light practical (science)",$V1985="Light practical (science)",$V1985="Heavy practical (workshops)", $V1985="Heavy practical (clean)"), OR($O1985=0,ISBLANK($O1985))),"Missing sinks count for light and heavy practical spaces.",
AND($M1985 = "Other",ISBLANK($R1985)), "Invalid unusable type / missing note for other unusable type."
),
" ")</f>
        <v>Missing space use.</v>
      </c>
    </row>
    <row r="1986" spans="2:23" ht="15.75" x14ac:dyDescent="0.25">
      <c r="B1986" s="143"/>
      <c r="C1986" s="144"/>
      <c r="D1986" s="144"/>
      <c r="E1986" s="144"/>
      <c r="F1986" s="147" t="str" cm="1">
        <f t="array" ref="F1986">_xlfn.IFNA(CONCATENATE(_xlfn.IFS($D1986="Mezzanine",LEFT($D1986,1), $D1986="Ground Floor",LEFT($D1986,1),$D1986="Basment ",LEFT($D1986,1), $D1986="1st Floor", "0"&amp;LEFT($D1986,1), $D1986="2nd Floor", "0"&amp;LEFT($D1986,1), $D1986="3rd Floor", "0"&amp;LEFT($D1986,1), $D1986="4th Floor", "0"&amp;LEFT($D1986,1), $D1986="5th Floor", "0"&amp;LEFT($D1986,1), $D1986="6th Floor", "0"&amp;LEFT($D1986,1),$D1986="7th Floor", "0"&amp;LEFT($D1986,1),$D1986="8th Floor", "0"&amp;LEFT($D1986,1),$D1986="9th Floor", "0"&amp;LEFT($D1986,1),$D1986="10th Floor", LEFT($D1986,2),$D1986="11th Floor", LEFT($D1986,2),$D1986="12th Floor", LEFT($D1986,2),$D1986="13th Floor", LEFT($D1986,2), $D1986="Lower Ground", LEFT($D1986)&amp;IF(ISNUMBER(FIND(" ",$D1986)),MID($D1986,FIND(" ",$D1986)+1,1),"")&amp;IF(ISNUMBER(FIND(" ",$D1986,FIND(" ",$D1986)+1)),MID($D1986,FIND(" ",$D1986,FIND(" ",$D1986)+1)+1,1),""),$D1986="Upper Ground", LEFT($D1986)&amp;IF(ISNUMBER(FIND(" ",$D1986)),MID($D1986,FIND(" ",$D1986)+1,1),"")&amp;IF(ISNUMBER(FIND(" ",$D1986,FIND(" ",$D1986)+1)),MID($D1986,FIND(" ",$D1986,FIND(" ",$D1986)+1)+1,1),"")),".0",$E1986), " ")</f>
        <v xml:space="preserve"> </v>
      </c>
      <c r="G1986" s="144"/>
      <c r="H1986" s="144"/>
      <c r="I1986" s="144"/>
      <c r="J1986" s="144"/>
      <c r="K1986" s="144"/>
      <c r="L1986" s="149" t="str" cm="1">
        <f t="array" ref="L1986">_xlfn.IFNA(
_xlfn.IFS(
AND($F1986=" ",$G1986=" ",$H1986=" "),"Please update all three: Surveyor Room Reference, Establishment Room Reference and Establishment Room Name",
AND(OR($I1986="General",$I1986="Open plan/ semi-open general",$I1986="Fitted",$I1986="Light practical (science)",$I1986="Light practical (other)",$I1986="Heavy practical (workshops)",$I1986="Heavy practical (clean)",$I1986="Large",$I1986="Storage"),$J1986=0,$K1986=0),"Please update Net Area or Non-net Area",
AND($B1986&lt;&gt;"OUT",$J1986=0,$I1986&lt;&gt;"Non-net",$M1986="85% Circulation"),"Net area not recorded for spaces with 85% circulation unusable type",
AND(OR($I1986="General",$I1986="Open plan/ semi-open general",$I1986="Fitted",$I1986="Light practical (science)",$I1986="Light practical (other)",$I1986="Heavy practical (workshops)",$I1986="Heavy practical (clean)",$I1986="Large",$I1986="Storage"),OR($J1986=0,ISBLANK($J1986))),"Net area not recorded in net spaces",
AND(OR($I1986="Non-net",$I1986="Outdoor space"),$J1986&gt;0),"Net Area Recorded in Non-net space",
AND($I1986="General",$J1986&gt;90),"This general space is over 90m2, please ensure that this space is entered as separate spaces if it usually used as separate spaces",
AND($I1986="Open plan/ semi-open general",$J1986&lt;27),"Open plan general space under 27m2",
AND(OR($K1986=0,ISBLANK($K1986)), $I1986="Non-net"),"Non-net area not recorded in non-net space"
),
" ")</f>
        <v xml:space="preserve"> </v>
      </c>
      <c r="M1986" s="144"/>
      <c r="N1986" s="144"/>
      <c r="O1986" s="144"/>
      <c r="P1986" s="144"/>
      <c r="Q1986" s="144"/>
      <c r="R1986" s="171"/>
      <c r="S1986" s="147">
        <f>NCA_Calculations!$P$1998</f>
        <v>0</v>
      </c>
      <c r="T1986" s="147">
        <f>NCA_Calculations!$Q$1998</f>
        <v>0</v>
      </c>
      <c r="U1986" s="144"/>
      <c r="V1986" s="144"/>
      <c r="W1986" s="149" t="str" cm="1">
        <f t="array" ref="W1986">_xlfn.IFNA(
_xlfn.IFS(
ISBLANK($U1986),"Missing space use.",
AND('Establishment details'!$C$14="Secondary",$V1986="Classbase"),"Invalid Status type",
AND(OR( $V1986="Classbase", $V1986="Teaching", $V1986="Early years",$V1986="SEND resourced"), NOT(ISBLANK($M1986))),"Space with status type and unusable type.",
AND($V1986= "Classbase",'Establishment details'!$C$22&gt;=10), "Classbase status is only valid in schools with a primary element.",
AND($I1986= "Large",$N1986 &gt; 3.5), "Large rooms with less than 3.5m height.",
AND(OR($V1986="Light practical (science)",$V1986="Light practical (science)",$V1986="Heavy practical (workshops)", $V1986="Heavy practical (clean)"), OR($O1986=0,ISBLANK($O1986))),"Missing sinks count for light and heavy practical spaces.",
AND($M1986 = "Other",ISBLANK($R1986)), "Invalid unusable type / missing note for other unusable type."
),
" ")</f>
        <v>Missing space use.</v>
      </c>
    </row>
    <row r="1987" spans="2:23" ht="15.75" x14ac:dyDescent="0.25">
      <c r="B1987" s="143"/>
      <c r="C1987" s="144"/>
      <c r="D1987" s="144"/>
      <c r="E1987" s="144"/>
      <c r="F1987" s="147" t="str" cm="1">
        <f t="array" ref="F1987">_xlfn.IFNA(CONCATENATE(_xlfn.IFS($D1987="Mezzanine",LEFT($D1987,1), $D1987="Ground Floor",LEFT($D1987,1),$D1987="Basment ",LEFT($D1987,1), $D1987="1st Floor", "0"&amp;LEFT($D1987,1), $D1987="2nd Floor", "0"&amp;LEFT($D1987,1), $D1987="3rd Floor", "0"&amp;LEFT($D1987,1), $D1987="4th Floor", "0"&amp;LEFT($D1987,1), $D1987="5th Floor", "0"&amp;LEFT($D1987,1), $D1987="6th Floor", "0"&amp;LEFT($D1987,1),$D1987="7th Floor", "0"&amp;LEFT($D1987,1),$D1987="8th Floor", "0"&amp;LEFT($D1987,1),$D1987="9th Floor", "0"&amp;LEFT($D1987,1),$D1987="10th Floor", LEFT($D1987,2),$D1987="11th Floor", LEFT($D1987,2),$D1987="12th Floor", LEFT($D1987,2),$D1987="13th Floor", LEFT($D1987,2), $D1987="Lower Ground", LEFT($D1987)&amp;IF(ISNUMBER(FIND(" ",$D1987)),MID($D1987,FIND(" ",$D1987)+1,1),"")&amp;IF(ISNUMBER(FIND(" ",$D1987,FIND(" ",$D1987)+1)),MID($D1987,FIND(" ",$D1987,FIND(" ",$D1987)+1)+1,1),""),$D1987="Upper Ground", LEFT($D1987)&amp;IF(ISNUMBER(FIND(" ",$D1987)),MID($D1987,FIND(" ",$D1987)+1,1),"")&amp;IF(ISNUMBER(FIND(" ",$D1987,FIND(" ",$D1987)+1)),MID($D1987,FIND(" ",$D1987,FIND(" ",$D1987)+1)+1,1),"")),".0",$E1987), " ")</f>
        <v xml:space="preserve"> </v>
      </c>
      <c r="G1987" s="144"/>
      <c r="H1987" s="144"/>
      <c r="I1987" s="144"/>
      <c r="J1987" s="144"/>
      <c r="K1987" s="144"/>
      <c r="L1987" s="149" t="str" cm="1">
        <f t="array" ref="L1987">_xlfn.IFNA(
_xlfn.IFS(
AND($F1987=" ",$G1987=" ",$H1987=" "),"Please update all three: Surveyor Room Reference, Establishment Room Reference and Establishment Room Name",
AND(OR($I1987="General",$I1987="Open plan/ semi-open general",$I1987="Fitted",$I1987="Light practical (science)",$I1987="Light practical (other)",$I1987="Heavy practical (workshops)",$I1987="Heavy practical (clean)",$I1987="Large",$I1987="Storage"),$J1987=0,$K1987=0),"Please update Net Area or Non-net Area",
AND($B1987&lt;&gt;"OUT",$J1987=0,$I1987&lt;&gt;"Non-net",$M1987="85% Circulation"),"Net area not recorded for spaces with 85% circulation unusable type",
AND(OR($I1987="General",$I1987="Open plan/ semi-open general",$I1987="Fitted",$I1987="Light practical (science)",$I1987="Light practical (other)",$I1987="Heavy practical (workshops)",$I1987="Heavy practical (clean)",$I1987="Large",$I1987="Storage"),OR($J1987=0,ISBLANK($J1987))),"Net area not recorded in net spaces",
AND(OR($I1987="Non-net",$I1987="Outdoor space"),$J1987&gt;0),"Net Area Recorded in Non-net space",
AND($I1987="General",$J1987&gt;90),"This general space is over 90m2, please ensure that this space is entered as separate spaces if it usually used as separate spaces",
AND($I1987="Open plan/ semi-open general",$J1987&lt;27),"Open plan general space under 27m2",
AND(OR($K1987=0,ISBLANK($K1987)), $I1987="Non-net"),"Non-net area not recorded in non-net space"
),
" ")</f>
        <v xml:space="preserve"> </v>
      </c>
      <c r="M1987" s="144"/>
      <c r="N1987" s="144"/>
      <c r="O1987" s="144"/>
      <c r="P1987" s="144"/>
      <c r="Q1987" s="144"/>
      <c r="R1987" s="171"/>
      <c r="S1987" s="147">
        <f>NCA_Calculations!$P$1999</f>
        <v>0</v>
      </c>
      <c r="T1987" s="147">
        <f>NCA_Calculations!$Q$1999</f>
        <v>0</v>
      </c>
      <c r="U1987" s="144"/>
      <c r="V1987" s="144"/>
      <c r="W1987" s="149" t="str" cm="1">
        <f t="array" ref="W1987">_xlfn.IFNA(
_xlfn.IFS(
ISBLANK($U1987),"Missing space use.",
AND('Establishment details'!$C$14="Secondary",$V1987="Classbase"),"Invalid Status type",
AND(OR( $V1987="Classbase", $V1987="Teaching", $V1987="Early years",$V1987="SEND resourced"), NOT(ISBLANK($M1987))),"Space with status type and unusable type.",
AND($V1987= "Classbase",'Establishment details'!$C$22&gt;=10), "Classbase status is only valid in schools with a primary element.",
AND($I1987= "Large",$N1987 &gt; 3.5), "Large rooms with less than 3.5m height.",
AND(OR($V1987="Light practical (science)",$V1987="Light practical (science)",$V1987="Heavy practical (workshops)", $V1987="Heavy practical (clean)"), OR($O1987=0,ISBLANK($O1987))),"Missing sinks count for light and heavy practical spaces.",
AND($M1987 = "Other",ISBLANK($R1987)), "Invalid unusable type / missing note for other unusable type."
),
" ")</f>
        <v>Missing space use.</v>
      </c>
    </row>
    <row r="1988" spans="2:23" ht="15.75" x14ac:dyDescent="0.25">
      <c r="B1988" s="143"/>
      <c r="C1988" s="144"/>
      <c r="D1988" s="144"/>
      <c r="E1988" s="144"/>
      <c r="F1988" s="147" t="str" cm="1">
        <f t="array" ref="F1988">_xlfn.IFNA(CONCATENATE(_xlfn.IFS($D1988="Mezzanine",LEFT($D1988,1), $D1988="Ground Floor",LEFT($D1988,1),$D1988="Basment ",LEFT($D1988,1), $D1988="1st Floor", "0"&amp;LEFT($D1988,1), $D1988="2nd Floor", "0"&amp;LEFT($D1988,1), $D1988="3rd Floor", "0"&amp;LEFT($D1988,1), $D1988="4th Floor", "0"&amp;LEFT($D1988,1), $D1988="5th Floor", "0"&amp;LEFT($D1988,1), $D1988="6th Floor", "0"&amp;LEFT($D1988,1),$D1988="7th Floor", "0"&amp;LEFT($D1988,1),$D1988="8th Floor", "0"&amp;LEFT($D1988,1),$D1988="9th Floor", "0"&amp;LEFT($D1988,1),$D1988="10th Floor", LEFT($D1988,2),$D1988="11th Floor", LEFT($D1988,2),$D1988="12th Floor", LEFT($D1988,2),$D1988="13th Floor", LEFT($D1988,2), $D1988="Lower Ground", LEFT($D1988)&amp;IF(ISNUMBER(FIND(" ",$D1988)),MID($D1988,FIND(" ",$D1988)+1,1),"")&amp;IF(ISNUMBER(FIND(" ",$D1988,FIND(" ",$D1988)+1)),MID($D1988,FIND(" ",$D1988,FIND(" ",$D1988)+1)+1,1),""),$D1988="Upper Ground", LEFT($D1988)&amp;IF(ISNUMBER(FIND(" ",$D1988)),MID($D1988,FIND(" ",$D1988)+1,1),"")&amp;IF(ISNUMBER(FIND(" ",$D1988,FIND(" ",$D1988)+1)),MID($D1988,FIND(" ",$D1988,FIND(" ",$D1988)+1)+1,1),"")),".0",$E1988), " ")</f>
        <v xml:space="preserve"> </v>
      </c>
      <c r="G1988" s="144"/>
      <c r="H1988" s="144"/>
      <c r="I1988" s="144"/>
      <c r="J1988" s="144"/>
      <c r="K1988" s="144"/>
      <c r="L1988" s="149" t="str" cm="1">
        <f t="array" ref="L1988">_xlfn.IFNA(
_xlfn.IFS(
AND($F1988=" ",$G1988=" ",$H1988=" "),"Please update all three: Surveyor Room Reference, Establishment Room Reference and Establishment Room Name",
AND(OR($I1988="General",$I1988="Open plan/ semi-open general",$I1988="Fitted",$I1988="Light practical (science)",$I1988="Light practical (other)",$I1988="Heavy practical (workshops)",$I1988="Heavy practical (clean)",$I1988="Large",$I1988="Storage"),$J1988=0,$K1988=0),"Please update Net Area or Non-net Area",
AND($B1988&lt;&gt;"OUT",$J1988=0,$I1988&lt;&gt;"Non-net",$M1988="85% Circulation"),"Net area not recorded for spaces with 85% circulation unusable type",
AND(OR($I1988="General",$I1988="Open plan/ semi-open general",$I1988="Fitted",$I1988="Light practical (science)",$I1988="Light practical (other)",$I1988="Heavy practical (workshops)",$I1988="Heavy practical (clean)",$I1988="Large",$I1988="Storage"),OR($J1988=0,ISBLANK($J1988))),"Net area not recorded in net spaces",
AND(OR($I1988="Non-net",$I1988="Outdoor space"),$J1988&gt;0),"Net Area Recorded in Non-net space",
AND($I1988="General",$J1988&gt;90),"This general space is over 90m2, please ensure that this space is entered as separate spaces if it usually used as separate spaces",
AND($I1988="Open plan/ semi-open general",$J1988&lt;27),"Open plan general space under 27m2",
AND(OR($K1988=0,ISBLANK($K1988)), $I1988="Non-net"),"Non-net area not recorded in non-net space"
),
" ")</f>
        <v xml:space="preserve"> </v>
      </c>
      <c r="M1988" s="144"/>
      <c r="N1988" s="144"/>
      <c r="O1988" s="144"/>
      <c r="P1988" s="144"/>
      <c r="Q1988" s="144"/>
      <c r="R1988" s="171"/>
      <c r="S1988" s="147">
        <f>NCA_Calculations!$P$2000</f>
        <v>0</v>
      </c>
      <c r="T1988" s="147">
        <f>NCA_Calculations!$Q$2000</f>
        <v>0</v>
      </c>
      <c r="U1988" s="144"/>
      <c r="V1988" s="144"/>
      <c r="W1988" s="149" t="str" cm="1">
        <f t="array" ref="W1988">_xlfn.IFNA(
_xlfn.IFS(
ISBLANK($U1988),"Missing space use.",
AND('Establishment details'!$C$14="Secondary",$V1988="Classbase"),"Invalid Status type",
AND(OR( $V1988="Classbase", $V1988="Teaching", $V1988="Early years",$V1988="SEND resourced"), NOT(ISBLANK($M1988))),"Space with status type and unusable type.",
AND($V1988= "Classbase",'Establishment details'!$C$22&gt;=10), "Classbase status is only valid in schools with a primary element.",
AND($I1988= "Large",$N1988 &gt; 3.5), "Large rooms with less than 3.5m height.",
AND(OR($V1988="Light practical (science)",$V1988="Light practical (science)",$V1988="Heavy practical (workshops)", $V1988="Heavy practical (clean)"), OR($O1988=0,ISBLANK($O1988))),"Missing sinks count for light and heavy practical spaces.",
AND($M1988 = "Other",ISBLANK($R1988)), "Invalid unusable type / missing note for other unusable type."
),
" ")</f>
        <v>Missing space use.</v>
      </c>
    </row>
    <row r="1989" spans="2:23" ht="15.75" x14ac:dyDescent="0.25">
      <c r="B1989" s="143"/>
      <c r="C1989" s="144"/>
      <c r="D1989" s="144"/>
      <c r="E1989" s="144"/>
      <c r="F1989" s="147" t="str" cm="1">
        <f t="array" ref="F1989">_xlfn.IFNA(CONCATENATE(_xlfn.IFS($D1989="Mezzanine",LEFT($D1989,1), $D1989="Ground Floor",LEFT($D1989,1),$D1989="Basment ",LEFT($D1989,1), $D1989="1st Floor", "0"&amp;LEFT($D1989,1), $D1989="2nd Floor", "0"&amp;LEFT($D1989,1), $D1989="3rd Floor", "0"&amp;LEFT($D1989,1), $D1989="4th Floor", "0"&amp;LEFT($D1989,1), $D1989="5th Floor", "0"&amp;LEFT($D1989,1), $D1989="6th Floor", "0"&amp;LEFT($D1989,1),$D1989="7th Floor", "0"&amp;LEFT($D1989,1),$D1989="8th Floor", "0"&amp;LEFT($D1989,1),$D1989="9th Floor", "0"&amp;LEFT($D1989,1),$D1989="10th Floor", LEFT($D1989,2),$D1989="11th Floor", LEFT($D1989,2),$D1989="12th Floor", LEFT($D1989,2),$D1989="13th Floor", LEFT($D1989,2), $D1989="Lower Ground", LEFT($D1989)&amp;IF(ISNUMBER(FIND(" ",$D1989)),MID($D1989,FIND(" ",$D1989)+1,1),"")&amp;IF(ISNUMBER(FIND(" ",$D1989,FIND(" ",$D1989)+1)),MID($D1989,FIND(" ",$D1989,FIND(" ",$D1989)+1)+1,1),""),$D1989="Upper Ground", LEFT($D1989)&amp;IF(ISNUMBER(FIND(" ",$D1989)),MID($D1989,FIND(" ",$D1989)+1,1),"")&amp;IF(ISNUMBER(FIND(" ",$D1989,FIND(" ",$D1989)+1)),MID($D1989,FIND(" ",$D1989,FIND(" ",$D1989)+1)+1,1),"")),".0",$E1989), " ")</f>
        <v xml:space="preserve"> </v>
      </c>
      <c r="G1989" s="144"/>
      <c r="H1989" s="144"/>
      <c r="I1989" s="144"/>
      <c r="J1989" s="144"/>
      <c r="K1989" s="144"/>
      <c r="L1989" s="149" t="str" cm="1">
        <f t="array" ref="L1989">_xlfn.IFNA(
_xlfn.IFS(
AND($F1989=" ",$G1989=" ",$H1989=" "),"Please update all three: Surveyor Room Reference, Establishment Room Reference and Establishment Room Name",
AND(OR($I1989="General",$I1989="Open plan/ semi-open general",$I1989="Fitted",$I1989="Light practical (science)",$I1989="Light practical (other)",$I1989="Heavy practical (workshops)",$I1989="Heavy practical (clean)",$I1989="Large",$I1989="Storage"),$J1989=0,$K1989=0),"Please update Net Area or Non-net Area",
AND($B1989&lt;&gt;"OUT",$J1989=0,$I1989&lt;&gt;"Non-net",$M1989="85% Circulation"),"Net area not recorded for spaces with 85% circulation unusable type",
AND(OR($I1989="General",$I1989="Open plan/ semi-open general",$I1989="Fitted",$I1989="Light practical (science)",$I1989="Light practical (other)",$I1989="Heavy practical (workshops)",$I1989="Heavy practical (clean)",$I1989="Large",$I1989="Storage"),OR($J1989=0,ISBLANK($J1989))),"Net area not recorded in net spaces",
AND(OR($I1989="Non-net",$I1989="Outdoor space"),$J1989&gt;0),"Net Area Recorded in Non-net space",
AND($I1989="General",$J1989&gt;90),"This general space is over 90m2, please ensure that this space is entered as separate spaces if it usually used as separate spaces",
AND($I1989="Open plan/ semi-open general",$J1989&lt;27),"Open plan general space under 27m2",
AND(OR($K1989=0,ISBLANK($K1989)), $I1989="Non-net"),"Non-net area not recorded in non-net space"
),
" ")</f>
        <v xml:space="preserve"> </v>
      </c>
      <c r="M1989" s="144"/>
      <c r="N1989" s="144"/>
      <c r="O1989" s="144"/>
      <c r="P1989" s="144"/>
      <c r="Q1989" s="144"/>
      <c r="R1989" s="171"/>
      <c r="S1989" s="147">
        <f>NCA_Calculations!$P$2001</f>
        <v>0</v>
      </c>
      <c r="T1989" s="147">
        <f>NCA_Calculations!$Q$2001</f>
        <v>0</v>
      </c>
      <c r="U1989" s="144"/>
      <c r="V1989" s="144"/>
      <c r="W1989" s="149" t="str" cm="1">
        <f t="array" ref="W1989">_xlfn.IFNA(
_xlfn.IFS(
ISBLANK($U1989),"Missing space use.",
AND('Establishment details'!$C$14="Secondary",$V1989="Classbase"),"Invalid Status type",
AND(OR( $V1989="Classbase", $V1989="Teaching", $V1989="Early years",$V1989="SEND resourced"), NOT(ISBLANK($M1989))),"Space with status type and unusable type.",
AND($V1989= "Classbase",'Establishment details'!$C$22&gt;=10), "Classbase status is only valid in schools with a primary element.",
AND($I1989= "Large",$N1989 &gt; 3.5), "Large rooms with less than 3.5m height.",
AND(OR($V1989="Light practical (science)",$V1989="Light practical (science)",$V1989="Heavy practical (workshops)", $V1989="Heavy practical (clean)"), OR($O1989=0,ISBLANK($O1989))),"Missing sinks count for light and heavy practical spaces.",
AND($M1989 = "Other",ISBLANK($R1989)), "Invalid unusable type / missing note for other unusable type."
),
" ")</f>
        <v>Missing space use.</v>
      </c>
    </row>
    <row r="1990" spans="2:23" ht="15.75" x14ac:dyDescent="0.25">
      <c r="B1990" s="143"/>
      <c r="C1990" s="144"/>
      <c r="D1990" s="144"/>
      <c r="E1990" s="144"/>
      <c r="F1990" s="147" t="str" cm="1">
        <f t="array" ref="F1990">_xlfn.IFNA(CONCATENATE(_xlfn.IFS($D1990="Mezzanine",LEFT($D1990,1), $D1990="Ground Floor",LEFT($D1990,1),$D1990="Basment ",LEFT($D1990,1), $D1990="1st Floor", "0"&amp;LEFT($D1990,1), $D1990="2nd Floor", "0"&amp;LEFT($D1990,1), $D1990="3rd Floor", "0"&amp;LEFT($D1990,1), $D1990="4th Floor", "0"&amp;LEFT($D1990,1), $D1990="5th Floor", "0"&amp;LEFT($D1990,1), $D1990="6th Floor", "0"&amp;LEFT($D1990,1),$D1990="7th Floor", "0"&amp;LEFT($D1990,1),$D1990="8th Floor", "0"&amp;LEFT($D1990,1),$D1990="9th Floor", "0"&amp;LEFT($D1990,1),$D1990="10th Floor", LEFT($D1990,2),$D1990="11th Floor", LEFT($D1990,2),$D1990="12th Floor", LEFT($D1990,2),$D1990="13th Floor", LEFT($D1990,2), $D1990="Lower Ground", LEFT($D1990)&amp;IF(ISNUMBER(FIND(" ",$D1990)),MID($D1990,FIND(" ",$D1990)+1,1),"")&amp;IF(ISNUMBER(FIND(" ",$D1990,FIND(" ",$D1990)+1)),MID($D1990,FIND(" ",$D1990,FIND(" ",$D1990)+1)+1,1),""),$D1990="Upper Ground", LEFT($D1990)&amp;IF(ISNUMBER(FIND(" ",$D1990)),MID($D1990,FIND(" ",$D1990)+1,1),"")&amp;IF(ISNUMBER(FIND(" ",$D1990,FIND(" ",$D1990)+1)),MID($D1990,FIND(" ",$D1990,FIND(" ",$D1990)+1)+1,1),"")),".0",$E1990), " ")</f>
        <v xml:space="preserve"> </v>
      </c>
      <c r="G1990" s="144"/>
      <c r="H1990" s="144"/>
      <c r="I1990" s="144"/>
      <c r="J1990" s="144"/>
      <c r="K1990" s="144"/>
      <c r="L1990" s="149" t="str" cm="1">
        <f t="array" ref="L1990">_xlfn.IFNA(
_xlfn.IFS(
AND($F1990=" ",$G1990=" ",$H1990=" "),"Please update all three: Surveyor Room Reference, Establishment Room Reference and Establishment Room Name",
AND(OR($I1990="General",$I1990="Open plan/ semi-open general",$I1990="Fitted",$I1990="Light practical (science)",$I1990="Light practical (other)",$I1990="Heavy practical (workshops)",$I1990="Heavy practical (clean)",$I1990="Large",$I1990="Storage"),$J1990=0,$K1990=0),"Please update Net Area or Non-net Area",
AND($B1990&lt;&gt;"OUT",$J1990=0,$I1990&lt;&gt;"Non-net",$M1990="85% Circulation"),"Net area not recorded for spaces with 85% circulation unusable type",
AND(OR($I1990="General",$I1990="Open plan/ semi-open general",$I1990="Fitted",$I1990="Light practical (science)",$I1990="Light practical (other)",$I1990="Heavy practical (workshops)",$I1990="Heavy practical (clean)",$I1990="Large",$I1990="Storage"),OR($J1990=0,ISBLANK($J1990))),"Net area not recorded in net spaces",
AND(OR($I1990="Non-net",$I1990="Outdoor space"),$J1990&gt;0),"Net Area Recorded in Non-net space",
AND($I1990="General",$J1990&gt;90),"This general space is over 90m2, please ensure that this space is entered as separate spaces if it usually used as separate spaces",
AND($I1990="Open plan/ semi-open general",$J1990&lt;27),"Open plan general space under 27m2",
AND(OR($K1990=0,ISBLANK($K1990)), $I1990="Non-net"),"Non-net area not recorded in non-net space"
),
" ")</f>
        <v xml:space="preserve"> </v>
      </c>
      <c r="M1990" s="144"/>
      <c r="N1990" s="144"/>
      <c r="O1990" s="144"/>
      <c r="P1990" s="144"/>
      <c r="Q1990" s="144"/>
      <c r="R1990" s="171"/>
      <c r="S1990" s="147">
        <f>NCA_Calculations!$P$2002</f>
        <v>0</v>
      </c>
      <c r="T1990" s="147">
        <f>NCA_Calculations!$Q$2002</f>
        <v>0</v>
      </c>
      <c r="U1990" s="144"/>
      <c r="V1990" s="144"/>
      <c r="W1990" s="149" t="str" cm="1">
        <f t="array" ref="W1990">_xlfn.IFNA(
_xlfn.IFS(
ISBLANK($U1990),"Missing space use.",
AND('Establishment details'!$C$14="Secondary",$V1990="Classbase"),"Invalid Status type",
AND(OR( $V1990="Classbase", $V1990="Teaching", $V1990="Early years",$V1990="SEND resourced"), NOT(ISBLANK($M1990))),"Space with status type and unusable type.",
AND($V1990= "Classbase",'Establishment details'!$C$22&gt;=10), "Classbase status is only valid in schools with a primary element.",
AND($I1990= "Large",$N1990 &gt; 3.5), "Large rooms with less than 3.5m height.",
AND(OR($V1990="Light practical (science)",$V1990="Light practical (science)",$V1990="Heavy practical (workshops)", $V1990="Heavy practical (clean)"), OR($O1990=0,ISBLANK($O1990))),"Missing sinks count for light and heavy practical spaces.",
AND($M1990 = "Other",ISBLANK($R1990)), "Invalid unusable type / missing note for other unusable type."
),
" ")</f>
        <v>Missing space use.</v>
      </c>
    </row>
    <row r="1991" spans="2:23" ht="15.75" x14ac:dyDescent="0.25">
      <c r="B1991" s="143"/>
      <c r="C1991" s="144"/>
      <c r="D1991" s="144"/>
      <c r="E1991" s="144"/>
      <c r="F1991" s="147" t="str" cm="1">
        <f t="array" ref="F1991">_xlfn.IFNA(CONCATENATE(_xlfn.IFS($D1991="Mezzanine",LEFT($D1991,1), $D1991="Ground Floor",LEFT($D1991,1),$D1991="Basment ",LEFT($D1991,1), $D1991="1st Floor", "0"&amp;LEFT($D1991,1), $D1991="2nd Floor", "0"&amp;LEFT($D1991,1), $D1991="3rd Floor", "0"&amp;LEFT($D1991,1), $D1991="4th Floor", "0"&amp;LEFT($D1991,1), $D1991="5th Floor", "0"&amp;LEFT($D1991,1), $D1991="6th Floor", "0"&amp;LEFT($D1991,1),$D1991="7th Floor", "0"&amp;LEFT($D1991,1),$D1991="8th Floor", "0"&amp;LEFT($D1991,1),$D1991="9th Floor", "0"&amp;LEFT($D1991,1),$D1991="10th Floor", LEFT($D1991,2),$D1991="11th Floor", LEFT($D1991,2),$D1991="12th Floor", LEFT($D1991,2),$D1991="13th Floor", LEFT($D1991,2), $D1991="Lower Ground", LEFT($D1991)&amp;IF(ISNUMBER(FIND(" ",$D1991)),MID($D1991,FIND(" ",$D1991)+1,1),"")&amp;IF(ISNUMBER(FIND(" ",$D1991,FIND(" ",$D1991)+1)),MID($D1991,FIND(" ",$D1991,FIND(" ",$D1991)+1)+1,1),""),$D1991="Upper Ground", LEFT($D1991)&amp;IF(ISNUMBER(FIND(" ",$D1991)),MID($D1991,FIND(" ",$D1991)+1,1),"")&amp;IF(ISNUMBER(FIND(" ",$D1991,FIND(" ",$D1991)+1)),MID($D1991,FIND(" ",$D1991,FIND(" ",$D1991)+1)+1,1),"")),".0",$E1991), " ")</f>
        <v xml:space="preserve"> </v>
      </c>
      <c r="G1991" s="144"/>
      <c r="H1991" s="144"/>
      <c r="I1991" s="144"/>
      <c r="J1991" s="144"/>
      <c r="K1991" s="144"/>
      <c r="L1991" s="149" t="str" cm="1">
        <f t="array" ref="L1991">_xlfn.IFNA(
_xlfn.IFS(
AND($F1991=" ",$G1991=" ",$H1991=" "),"Please update all three: Surveyor Room Reference, Establishment Room Reference and Establishment Room Name",
AND(OR($I1991="General",$I1991="Open plan/ semi-open general",$I1991="Fitted",$I1991="Light practical (science)",$I1991="Light practical (other)",$I1991="Heavy practical (workshops)",$I1991="Heavy practical (clean)",$I1991="Large",$I1991="Storage"),$J1991=0,$K1991=0),"Please update Net Area or Non-net Area",
AND($B1991&lt;&gt;"OUT",$J1991=0,$I1991&lt;&gt;"Non-net",$M1991="85% Circulation"),"Net area not recorded for spaces with 85% circulation unusable type",
AND(OR($I1991="General",$I1991="Open plan/ semi-open general",$I1991="Fitted",$I1991="Light practical (science)",$I1991="Light practical (other)",$I1991="Heavy practical (workshops)",$I1991="Heavy practical (clean)",$I1991="Large",$I1991="Storage"),OR($J1991=0,ISBLANK($J1991))),"Net area not recorded in net spaces",
AND(OR($I1991="Non-net",$I1991="Outdoor space"),$J1991&gt;0),"Net Area Recorded in Non-net space",
AND($I1991="General",$J1991&gt;90),"This general space is over 90m2, please ensure that this space is entered as separate spaces if it usually used as separate spaces",
AND($I1991="Open plan/ semi-open general",$J1991&lt;27),"Open plan general space under 27m2",
AND(OR($K1991=0,ISBLANK($K1991)), $I1991="Non-net"),"Non-net area not recorded in non-net space"
),
" ")</f>
        <v xml:space="preserve"> </v>
      </c>
      <c r="M1991" s="144"/>
      <c r="N1991" s="144"/>
      <c r="O1991" s="144"/>
      <c r="P1991" s="144"/>
      <c r="Q1991" s="144"/>
      <c r="R1991" s="171"/>
      <c r="S1991" s="147">
        <f>NCA_Calculations!$P$2003</f>
        <v>0</v>
      </c>
      <c r="T1991" s="147">
        <f>NCA_Calculations!$Q$2003</f>
        <v>0</v>
      </c>
      <c r="U1991" s="144"/>
      <c r="V1991" s="144"/>
      <c r="W1991" s="149" t="str" cm="1">
        <f t="array" ref="W1991">_xlfn.IFNA(
_xlfn.IFS(
ISBLANK($U1991),"Missing space use.",
AND('Establishment details'!$C$14="Secondary",$V1991="Classbase"),"Invalid Status type",
AND(OR( $V1991="Classbase", $V1991="Teaching", $V1991="Early years",$V1991="SEND resourced"), NOT(ISBLANK($M1991))),"Space with status type and unusable type.",
AND($V1991= "Classbase",'Establishment details'!$C$22&gt;=10), "Classbase status is only valid in schools with a primary element.",
AND($I1991= "Large",$N1991 &gt; 3.5), "Large rooms with less than 3.5m height.",
AND(OR($V1991="Light practical (science)",$V1991="Light practical (science)",$V1991="Heavy practical (workshops)", $V1991="Heavy practical (clean)"), OR($O1991=0,ISBLANK($O1991))),"Missing sinks count for light and heavy practical spaces.",
AND($M1991 = "Other",ISBLANK($R1991)), "Invalid unusable type / missing note for other unusable type."
),
" ")</f>
        <v>Missing space use.</v>
      </c>
    </row>
    <row r="1992" spans="2:23" ht="15.75" x14ac:dyDescent="0.25">
      <c r="B1992" s="143"/>
      <c r="C1992" s="144"/>
      <c r="D1992" s="144"/>
      <c r="E1992" s="144"/>
      <c r="F1992" s="147" t="str" cm="1">
        <f t="array" ref="F1992">_xlfn.IFNA(CONCATENATE(_xlfn.IFS($D1992="Mezzanine",LEFT($D1992,1), $D1992="Ground Floor",LEFT($D1992,1),$D1992="Basment ",LEFT($D1992,1), $D1992="1st Floor", "0"&amp;LEFT($D1992,1), $D1992="2nd Floor", "0"&amp;LEFT($D1992,1), $D1992="3rd Floor", "0"&amp;LEFT($D1992,1), $D1992="4th Floor", "0"&amp;LEFT($D1992,1), $D1992="5th Floor", "0"&amp;LEFT($D1992,1), $D1992="6th Floor", "0"&amp;LEFT($D1992,1),$D1992="7th Floor", "0"&amp;LEFT($D1992,1),$D1992="8th Floor", "0"&amp;LEFT($D1992,1),$D1992="9th Floor", "0"&amp;LEFT($D1992,1),$D1992="10th Floor", LEFT($D1992,2),$D1992="11th Floor", LEFT($D1992,2),$D1992="12th Floor", LEFT($D1992,2),$D1992="13th Floor", LEFT($D1992,2), $D1992="Lower Ground", LEFT($D1992)&amp;IF(ISNUMBER(FIND(" ",$D1992)),MID($D1992,FIND(" ",$D1992)+1,1),"")&amp;IF(ISNUMBER(FIND(" ",$D1992,FIND(" ",$D1992)+1)),MID($D1992,FIND(" ",$D1992,FIND(" ",$D1992)+1)+1,1),""),$D1992="Upper Ground", LEFT($D1992)&amp;IF(ISNUMBER(FIND(" ",$D1992)),MID($D1992,FIND(" ",$D1992)+1,1),"")&amp;IF(ISNUMBER(FIND(" ",$D1992,FIND(" ",$D1992)+1)),MID($D1992,FIND(" ",$D1992,FIND(" ",$D1992)+1)+1,1),"")),".0",$E1992), " ")</f>
        <v xml:space="preserve"> </v>
      </c>
      <c r="G1992" s="144"/>
      <c r="H1992" s="144"/>
      <c r="I1992" s="144"/>
      <c r="J1992" s="144"/>
      <c r="K1992" s="144"/>
      <c r="L1992" s="149" t="str" cm="1">
        <f t="array" ref="L1992">_xlfn.IFNA(
_xlfn.IFS(
AND($F1992=" ",$G1992=" ",$H1992=" "),"Please update all three: Surveyor Room Reference, Establishment Room Reference and Establishment Room Name",
AND(OR($I1992="General",$I1992="Open plan/ semi-open general",$I1992="Fitted",$I1992="Light practical (science)",$I1992="Light practical (other)",$I1992="Heavy practical (workshops)",$I1992="Heavy practical (clean)",$I1992="Large",$I1992="Storage"),$J1992=0,$K1992=0),"Please update Net Area or Non-net Area",
AND($B1992&lt;&gt;"OUT",$J1992=0,$I1992&lt;&gt;"Non-net",$M1992="85% Circulation"),"Net area not recorded for spaces with 85% circulation unusable type",
AND(OR($I1992="General",$I1992="Open plan/ semi-open general",$I1992="Fitted",$I1992="Light practical (science)",$I1992="Light practical (other)",$I1992="Heavy practical (workshops)",$I1992="Heavy practical (clean)",$I1992="Large",$I1992="Storage"),OR($J1992=0,ISBLANK($J1992))),"Net area not recorded in net spaces",
AND(OR($I1992="Non-net",$I1992="Outdoor space"),$J1992&gt;0),"Net Area Recorded in Non-net space",
AND($I1992="General",$J1992&gt;90),"This general space is over 90m2, please ensure that this space is entered as separate spaces if it usually used as separate spaces",
AND($I1992="Open plan/ semi-open general",$J1992&lt;27),"Open plan general space under 27m2",
AND(OR($K1992=0,ISBLANK($K1992)), $I1992="Non-net"),"Non-net area not recorded in non-net space"
),
" ")</f>
        <v xml:space="preserve"> </v>
      </c>
      <c r="M1992" s="144"/>
      <c r="N1992" s="144"/>
      <c r="O1992" s="144"/>
      <c r="P1992" s="144"/>
      <c r="Q1992" s="144"/>
      <c r="R1992" s="171"/>
      <c r="S1992" s="147">
        <f>NCA_Calculations!$P$2004</f>
        <v>0</v>
      </c>
      <c r="T1992" s="147">
        <f>NCA_Calculations!$Q$2004</f>
        <v>0</v>
      </c>
      <c r="U1992" s="144"/>
      <c r="V1992" s="144"/>
      <c r="W1992" s="149" t="str" cm="1">
        <f t="array" ref="W1992">_xlfn.IFNA(
_xlfn.IFS(
ISBLANK($U1992),"Missing space use.",
AND('Establishment details'!$C$14="Secondary",$V1992="Classbase"),"Invalid Status type",
AND(OR( $V1992="Classbase", $V1992="Teaching", $V1992="Early years",$V1992="SEND resourced"), NOT(ISBLANK($M1992))),"Space with status type and unusable type.",
AND($V1992= "Classbase",'Establishment details'!$C$22&gt;=10), "Classbase status is only valid in schools with a primary element.",
AND($I1992= "Large",$N1992 &gt; 3.5), "Large rooms with less than 3.5m height.",
AND(OR($V1992="Light practical (science)",$V1992="Light practical (science)",$V1992="Heavy practical (workshops)", $V1992="Heavy practical (clean)"), OR($O1992=0,ISBLANK($O1992))),"Missing sinks count for light and heavy practical spaces.",
AND($M1992 = "Other",ISBLANK($R1992)), "Invalid unusable type / missing note for other unusable type."
),
" ")</f>
        <v>Missing space use.</v>
      </c>
    </row>
    <row r="1993" spans="2:23" ht="15.75" x14ac:dyDescent="0.25">
      <c r="B1993" s="143"/>
      <c r="C1993" s="144"/>
      <c r="D1993" s="144"/>
      <c r="E1993" s="144"/>
      <c r="F1993" s="147" t="str" cm="1">
        <f t="array" ref="F1993">_xlfn.IFNA(CONCATENATE(_xlfn.IFS($D1993="Mezzanine",LEFT($D1993,1), $D1993="Ground Floor",LEFT($D1993,1),$D1993="Basment ",LEFT($D1993,1), $D1993="1st Floor", "0"&amp;LEFT($D1993,1), $D1993="2nd Floor", "0"&amp;LEFT($D1993,1), $D1993="3rd Floor", "0"&amp;LEFT($D1993,1), $D1993="4th Floor", "0"&amp;LEFT($D1993,1), $D1993="5th Floor", "0"&amp;LEFT($D1993,1), $D1993="6th Floor", "0"&amp;LEFT($D1993,1),$D1993="7th Floor", "0"&amp;LEFT($D1993,1),$D1993="8th Floor", "0"&amp;LEFT($D1993,1),$D1993="9th Floor", "0"&amp;LEFT($D1993,1),$D1993="10th Floor", LEFT($D1993,2),$D1993="11th Floor", LEFT($D1993,2),$D1993="12th Floor", LEFT($D1993,2),$D1993="13th Floor", LEFT($D1993,2), $D1993="Lower Ground", LEFT($D1993)&amp;IF(ISNUMBER(FIND(" ",$D1993)),MID($D1993,FIND(" ",$D1993)+1,1),"")&amp;IF(ISNUMBER(FIND(" ",$D1993,FIND(" ",$D1993)+1)),MID($D1993,FIND(" ",$D1993,FIND(" ",$D1993)+1)+1,1),""),$D1993="Upper Ground", LEFT($D1993)&amp;IF(ISNUMBER(FIND(" ",$D1993)),MID($D1993,FIND(" ",$D1993)+1,1),"")&amp;IF(ISNUMBER(FIND(" ",$D1993,FIND(" ",$D1993)+1)),MID($D1993,FIND(" ",$D1993,FIND(" ",$D1993)+1)+1,1),"")),".0",$E1993), " ")</f>
        <v xml:space="preserve"> </v>
      </c>
      <c r="G1993" s="144"/>
      <c r="H1993" s="144"/>
      <c r="I1993" s="144"/>
      <c r="J1993" s="144"/>
      <c r="K1993" s="144"/>
      <c r="L1993" s="149" t="str" cm="1">
        <f t="array" ref="L1993">_xlfn.IFNA(
_xlfn.IFS(
AND($F1993=" ",$G1993=" ",$H1993=" "),"Please update all three: Surveyor Room Reference, Establishment Room Reference and Establishment Room Name",
AND(OR($I1993="General",$I1993="Open plan/ semi-open general",$I1993="Fitted",$I1993="Light practical (science)",$I1993="Light practical (other)",$I1993="Heavy practical (workshops)",$I1993="Heavy practical (clean)",$I1993="Large",$I1993="Storage"),$J1993=0,$K1993=0),"Please update Net Area or Non-net Area",
AND($B1993&lt;&gt;"OUT",$J1993=0,$I1993&lt;&gt;"Non-net",$M1993="85% Circulation"),"Net area not recorded for spaces with 85% circulation unusable type",
AND(OR($I1993="General",$I1993="Open plan/ semi-open general",$I1993="Fitted",$I1993="Light practical (science)",$I1993="Light practical (other)",$I1993="Heavy practical (workshops)",$I1993="Heavy practical (clean)",$I1993="Large",$I1993="Storage"),OR($J1993=0,ISBLANK($J1993))),"Net area not recorded in net spaces",
AND(OR($I1993="Non-net",$I1993="Outdoor space"),$J1993&gt;0),"Net Area Recorded in Non-net space",
AND($I1993="General",$J1993&gt;90),"This general space is over 90m2, please ensure that this space is entered as separate spaces if it usually used as separate spaces",
AND($I1993="Open plan/ semi-open general",$J1993&lt;27),"Open plan general space under 27m2",
AND(OR($K1993=0,ISBLANK($K1993)), $I1993="Non-net"),"Non-net area not recorded in non-net space"
),
" ")</f>
        <v xml:space="preserve"> </v>
      </c>
      <c r="M1993" s="144"/>
      <c r="N1993" s="144"/>
      <c r="O1993" s="144"/>
      <c r="P1993" s="144"/>
      <c r="Q1993" s="144"/>
      <c r="R1993" s="171"/>
      <c r="S1993" s="147">
        <f>NCA_Calculations!$P$2005</f>
        <v>0</v>
      </c>
      <c r="T1993" s="147">
        <f>NCA_Calculations!$Q$2005</f>
        <v>0</v>
      </c>
      <c r="U1993" s="144"/>
      <c r="V1993" s="144"/>
      <c r="W1993" s="149" t="str" cm="1">
        <f t="array" ref="W1993">_xlfn.IFNA(
_xlfn.IFS(
ISBLANK($U1993),"Missing space use.",
AND('Establishment details'!$C$14="Secondary",$V1993="Classbase"),"Invalid Status type",
AND(OR( $V1993="Classbase", $V1993="Teaching", $V1993="Early years",$V1993="SEND resourced"), NOT(ISBLANK($M1993))),"Space with status type and unusable type.",
AND($V1993= "Classbase",'Establishment details'!$C$22&gt;=10), "Classbase status is only valid in schools with a primary element.",
AND($I1993= "Large",$N1993 &gt; 3.5), "Large rooms with less than 3.5m height.",
AND(OR($V1993="Light practical (science)",$V1993="Light practical (science)",$V1993="Heavy practical (workshops)", $V1993="Heavy practical (clean)"), OR($O1993=0,ISBLANK($O1993))),"Missing sinks count for light and heavy practical spaces.",
AND($M1993 = "Other",ISBLANK($R1993)), "Invalid unusable type / missing note for other unusable type."
),
" ")</f>
        <v>Missing space use.</v>
      </c>
    </row>
    <row r="1994" spans="2:23" ht="15.75" x14ac:dyDescent="0.25">
      <c r="B1994" s="143"/>
      <c r="C1994" s="144"/>
      <c r="D1994" s="144"/>
      <c r="E1994" s="144"/>
      <c r="F1994" s="147" t="str" cm="1">
        <f t="array" ref="F1994">_xlfn.IFNA(CONCATENATE(_xlfn.IFS($D1994="Mezzanine",LEFT($D1994,1), $D1994="Ground Floor",LEFT($D1994,1),$D1994="Basment ",LEFT($D1994,1), $D1994="1st Floor", "0"&amp;LEFT($D1994,1), $D1994="2nd Floor", "0"&amp;LEFT($D1994,1), $D1994="3rd Floor", "0"&amp;LEFT($D1994,1), $D1994="4th Floor", "0"&amp;LEFT($D1994,1), $D1994="5th Floor", "0"&amp;LEFT($D1994,1), $D1994="6th Floor", "0"&amp;LEFT($D1994,1),$D1994="7th Floor", "0"&amp;LEFT($D1994,1),$D1994="8th Floor", "0"&amp;LEFT($D1994,1),$D1994="9th Floor", "0"&amp;LEFT($D1994,1),$D1994="10th Floor", LEFT($D1994,2),$D1994="11th Floor", LEFT($D1994,2),$D1994="12th Floor", LEFT($D1994,2),$D1994="13th Floor", LEFT($D1994,2), $D1994="Lower Ground", LEFT($D1994)&amp;IF(ISNUMBER(FIND(" ",$D1994)),MID($D1994,FIND(" ",$D1994)+1,1),"")&amp;IF(ISNUMBER(FIND(" ",$D1994,FIND(" ",$D1994)+1)),MID($D1994,FIND(" ",$D1994,FIND(" ",$D1994)+1)+1,1),""),$D1994="Upper Ground", LEFT($D1994)&amp;IF(ISNUMBER(FIND(" ",$D1994)),MID($D1994,FIND(" ",$D1994)+1,1),"")&amp;IF(ISNUMBER(FIND(" ",$D1994,FIND(" ",$D1994)+1)),MID($D1994,FIND(" ",$D1994,FIND(" ",$D1994)+1)+1,1),"")),".0",$E1994), " ")</f>
        <v xml:space="preserve"> </v>
      </c>
      <c r="G1994" s="144"/>
      <c r="H1994" s="144"/>
      <c r="I1994" s="144"/>
      <c r="J1994" s="144"/>
      <c r="K1994" s="144"/>
      <c r="L1994" s="149" t="str" cm="1">
        <f t="array" ref="L1994">_xlfn.IFNA(
_xlfn.IFS(
AND($F1994=" ",$G1994=" ",$H1994=" "),"Please update all three: Surveyor Room Reference, Establishment Room Reference and Establishment Room Name",
AND(OR($I1994="General",$I1994="Open plan/ semi-open general",$I1994="Fitted",$I1994="Light practical (science)",$I1994="Light practical (other)",$I1994="Heavy practical (workshops)",$I1994="Heavy practical (clean)",$I1994="Large",$I1994="Storage"),$J1994=0,$K1994=0),"Please update Net Area or Non-net Area",
AND($B1994&lt;&gt;"OUT",$J1994=0,$I1994&lt;&gt;"Non-net",$M1994="85% Circulation"),"Net area not recorded for spaces with 85% circulation unusable type",
AND(OR($I1994="General",$I1994="Open plan/ semi-open general",$I1994="Fitted",$I1994="Light practical (science)",$I1994="Light practical (other)",$I1994="Heavy practical (workshops)",$I1994="Heavy practical (clean)",$I1994="Large",$I1994="Storage"),OR($J1994=0,ISBLANK($J1994))),"Net area not recorded in net spaces",
AND(OR($I1994="Non-net",$I1994="Outdoor space"),$J1994&gt;0),"Net Area Recorded in Non-net space",
AND($I1994="General",$J1994&gt;90),"This general space is over 90m2, please ensure that this space is entered as separate spaces if it usually used as separate spaces",
AND($I1994="Open plan/ semi-open general",$J1994&lt;27),"Open plan general space under 27m2",
AND(OR($K1994=0,ISBLANK($K1994)), $I1994="Non-net"),"Non-net area not recorded in non-net space"
),
" ")</f>
        <v xml:space="preserve"> </v>
      </c>
      <c r="M1994" s="144"/>
      <c r="N1994" s="144"/>
      <c r="O1994" s="144"/>
      <c r="P1994" s="144"/>
      <c r="Q1994" s="144"/>
      <c r="R1994" s="171"/>
      <c r="S1994" s="147">
        <f>NCA_Calculations!$P$2006</f>
        <v>0</v>
      </c>
      <c r="T1994" s="147">
        <f>NCA_Calculations!$Q$2006</f>
        <v>0</v>
      </c>
      <c r="U1994" s="144"/>
      <c r="V1994" s="144"/>
      <c r="W1994" s="149" t="str" cm="1">
        <f t="array" ref="W1994">_xlfn.IFNA(
_xlfn.IFS(
ISBLANK($U1994),"Missing space use.",
AND('Establishment details'!$C$14="Secondary",$V1994="Classbase"),"Invalid Status type",
AND(OR( $V1994="Classbase", $V1994="Teaching", $V1994="Early years",$V1994="SEND resourced"), NOT(ISBLANK($M1994))),"Space with status type and unusable type.",
AND($V1994= "Classbase",'Establishment details'!$C$22&gt;=10), "Classbase status is only valid in schools with a primary element.",
AND($I1994= "Large",$N1994 &gt; 3.5), "Large rooms with less than 3.5m height.",
AND(OR($V1994="Light practical (science)",$V1994="Light practical (science)",$V1994="Heavy practical (workshops)", $V1994="Heavy practical (clean)"), OR($O1994=0,ISBLANK($O1994))),"Missing sinks count for light and heavy practical spaces.",
AND($M1994 = "Other",ISBLANK($R1994)), "Invalid unusable type / missing note for other unusable type."
),
" ")</f>
        <v>Missing space use.</v>
      </c>
    </row>
    <row r="1995" spans="2:23" ht="15.75" x14ac:dyDescent="0.25">
      <c r="B1995" s="143"/>
      <c r="C1995" s="144"/>
      <c r="D1995" s="144"/>
      <c r="E1995" s="144"/>
      <c r="F1995" s="147" t="str" cm="1">
        <f t="array" ref="F1995">_xlfn.IFNA(CONCATENATE(_xlfn.IFS($D1995="Mezzanine",LEFT($D1995,1), $D1995="Ground Floor",LEFT($D1995,1),$D1995="Basment ",LEFT($D1995,1), $D1995="1st Floor", "0"&amp;LEFT($D1995,1), $D1995="2nd Floor", "0"&amp;LEFT($D1995,1), $D1995="3rd Floor", "0"&amp;LEFT($D1995,1), $D1995="4th Floor", "0"&amp;LEFT($D1995,1), $D1995="5th Floor", "0"&amp;LEFT($D1995,1), $D1995="6th Floor", "0"&amp;LEFT($D1995,1),$D1995="7th Floor", "0"&amp;LEFT($D1995,1),$D1995="8th Floor", "0"&amp;LEFT($D1995,1),$D1995="9th Floor", "0"&amp;LEFT($D1995,1),$D1995="10th Floor", LEFT($D1995,2),$D1995="11th Floor", LEFT($D1995,2),$D1995="12th Floor", LEFT($D1995,2),$D1995="13th Floor", LEFT($D1995,2), $D1995="Lower Ground", LEFT($D1995)&amp;IF(ISNUMBER(FIND(" ",$D1995)),MID($D1995,FIND(" ",$D1995)+1,1),"")&amp;IF(ISNUMBER(FIND(" ",$D1995,FIND(" ",$D1995)+1)),MID($D1995,FIND(" ",$D1995,FIND(" ",$D1995)+1)+1,1),""),$D1995="Upper Ground", LEFT($D1995)&amp;IF(ISNUMBER(FIND(" ",$D1995)),MID($D1995,FIND(" ",$D1995)+1,1),"")&amp;IF(ISNUMBER(FIND(" ",$D1995,FIND(" ",$D1995)+1)),MID($D1995,FIND(" ",$D1995,FIND(" ",$D1995)+1)+1,1),"")),".0",$E1995), " ")</f>
        <v xml:space="preserve"> </v>
      </c>
      <c r="G1995" s="144"/>
      <c r="H1995" s="144"/>
      <c r="I1995" s="144"/>
      <c r="J1995" s="144"/>
      <c r="K1995" s="144"/>
      <c r="L1995" s="149" t="str" cm="1">
        <f t="array" ref="L1995">_xlfn.IFNA(
_xlfn.IFS(
AND($F1995=" ",$G1995=" ",$H1995=" "),"Please update all three: Surveyor Room Reference, Establishment Room Reference and Establishment Room Name",
AND(OR($I1995="General",$I1995="Open plan/ semi-open general",$I1995="Fitted",$I1995="Light practical (science)",$I1995="Light practical (other)",$I1995="Heavy practical (workshops)",$I1995="Heavy practical (clean)",$I1995="Large",$I1995="Storage"),$J1995=0,$K1995=0),"Please update Net Area or Non-net Area",
AND($B1995&lt;&gt;"OUT",$J1995=0,$I1995&lt;&gt;"Non-net",$M1995="85% Circulation"),"Net area not recorded for spaces with 85% circulation unusable type",
AND(OR($I1995="General",$I1995="Open plan/ semi-open general",$I1995="Fitted",$I1995="Light practical (science)",$I1995="Light practical (other)",$I1995="Heavy practical (workshops)",$I1995="Heavy practical (clean)",$I1995="Large",$I1995="Storage"),OR($J1995=0,ISBLANK($J1995))),"Net area not recorded in net spaces",
AND(OR($I1995="Non-net",$I1995="Outdoor space"),$J1995&gt;0),"Net Area Recorded in Non-net space",
AND($I1995="General",$J1995&gt;90),"This general space is over 90m2, please ensure that this space is entered as separate spaces if it usually used as separate spaces",
AND($I1995="Open plan/ semi-open general",$J1995&lt;27),"Open plan general space under 27m2",
AND(OR($K1995=0,ISBLANK($K1995)), $I1995="Non-net"),"Non-net area not recorded in non-net space"
),
" ")</f>
        <v xml:space="preserve"> </v>
      </c>
      <c r="M1995" s="144"/>
      <c r="N1995" s="144"/>
      <c r="O1995" s="144"/>
      <c r="P1995" s="144"/>
      <c r="Q1995" s="144"/>
      <c r="R1995" s="171"/>
      <c r="S1995" s="147">
        <f>NCA_Calculations!$P$2007</f>
        <v>0</v>
      </c>
      <c r="T1995" s="147">
        <f>NCA_Calculations!$Q$2007</f>
        <v>0</v>
      </c>
      <c r="U1995" s="144"/>
      <c r="V1995" s="144"/>
      <c r="W1995" s="149" t="str" cm="1">
        <f t="array" ref="W1995">_xlfn.IFNA(
_xlfn.IFS(
ISBLANK($U1995),"Missing space use.",
AND('Establishment details'!$C$14="Secondary",$V1995="Classbase"),"Invalid Status type",
AND(OR( $V1995="Classbase", $V1995="Teaching", $V1995="Early years",$V1995="SEND resourced"), NOT(ISBLANK($M1995))),"Space with status type and unusable type.",
AND($V1995= "Classbase",'Establishment details'!$C$22&gt;=10), "Classbase status is only valid in schools with a primary element.",
AND($I1995= "Large",$N1995 &gt; 3.5), "Large rooms with less than 3.5m height.",
AND(OR($V1995="Light practical (science)",$V1995="Light practical (science)",$V1995="Heavy practical (workshops)", $V1995="Heavy practical (clean)"), OR($O1995=0,ISBLANK($O1995))),"Missing sinks count for light and heavy practical spaces.",
AND($M1995 = "Other",ISBLANK($R1995)), "Invalid unusable type / missing note for other unusable type."
),
" ")</f>
        <v>Missing space use.</v>
      </c>
    </row>
    <row r="1996" spans="2:23" ht="15.75" x14ac:dyDescent="0.25">
      <c r="B1996" s="143"/>
      <c r="C1996" s="144"/>
      <c r="D1996" s="144"/>
      <c r="E1996" s="144"/>
      <c r="F1996" s="147" t="str" cm="1">
        <f t="array" ref="F1996">_xlfn.IFNA(CONCATENATE(_xlfn.IFS($D1996="Mezzanine",LEFT($D1996,1), $D1996="Ground Floor",LEFT($D1996,1),$D1996="Basment ",LEFT($D1996,1), $D1996="1st Floor", "0"&amp;LEFT($D1996,1), $D1996="2nd Floor", "0"&amp;LEFT($D1996,1), $D1996="3rd Floor", "0"&amp;LEFT($D1996,1), $D1996="4th Floor", "0"&amp;LEFT($D1996,1), $D1996="5th Floor", "0"&amp;LEFT($D1996,1), $D1996="6th Floor", "0"&amp;LEFT($D1996,1),$D1996="7th Floor", "0"&amp;LEFT($D1996,1),$D1996="8th Floor", "0"&amp;LEFT($D1996,1),$D1996="9th Floor", "0"&amp;LEFT($D1996,1),$D1996="10th Floor", LEFT($D1996,2),$D1996="11th Floor", LEFT($D1996,2),$D1996="12th Floor", LEFT($D1996,2),$D1996="13th Floor", LEFT($D1996,2), $D1996="Lower Ground", LEFT($D1996)&amp;IF(ISNUMBER(FIND(" ",$D1996)),MID($D1996,FIND(" ",$D1996)+1,1),"")&amp;IF(ISNUMBER(FIND(" ",$D1996,FIND(" ",$D1996)+1)),MID($D1996,FIND(" ",$D1996,FIND(" ",$D1996)+1)+1,1),""),$D1996="Upper Ground", LEFT($D1996)&amp;IF(ISNUMBER(FIND(" ",$D1996)),MID($D1996,FIND(" ",$D1996)+1,1),"")&amp;IF(ISNUMBER(FIND(" ",$D1996,FIND(" ",$D1996)+1)),MID($D1996,FIND(" ",$D1996,FIND(" ",$D1996)+1)+1,1),"")),".0",$E1996), " ")</f>
        <v xml:space="preserve"> </v>
      </c>
      <c r="G1996" s="144"/>
      <c r="H1996" s="144"/>
      <c r="I1996" s="144"/>
      <c r="J1996" s="144"/>
      <c r="K1996" s="144"/>
      <c r="L1996" s="149" t="str" cm="1">
        <f t="array" ref="L1996">_xlfn.IFNA(
_xlfn.IFS(
AND($F1996=" ",$G1996=" ",$H1996=" "),"Please update all three: Surveyor Room Reference, Establishment Room Reference and Establishment Room Name",
AND(OR($I1996="General",$I1996="Open plan/ semi-open general",$I1996="Fitted",$I1996="Light practical (science)",$I1996="Light practical (other)",$I1996="Heavy practical (workshops)",$I1996="Heavy practical (clean)",$I1996="Large",$I1996="Storage"),$J1996=0,$K1996=0),"Please update Net Area or Non-net Area",
AND($B1996&lt;&gt;"OUT",$J1996=0,$I1996&lt;&gt;"Non-net",$M1996="85% Circulation"),"Net area not recorded for spaces with 85% circulation unusable type",
AND(OR($I1996="General",$I1996="Open plan/ semi-open general",$I1996="Fitted",$I1996="Light practical (science)",$I1996="Light practical (other)",$I1996="Heavy practical (workshops)",$I1996="Heavy practical (clean)",$I1996="Large",$I1996="Storage"),OR($J1996=0,ISBLANK($J1996))),"Net area not recorded in net spaces",
AND(OR($I1996="Non-net",$I1996="Outdoor space"),$J1996&gt;0),"Net Area Recorded in Non-net space",
AND($I1996="General",$J1996&gt;90),"This general space is over 90m2, please ensure that this space is entered as separate spaces if it usually used as separate spaces",
AND($I1996="Open plan/ semi-open general",$J1996&lt;27),"Open plan general space under 27m2",
AND(OR($K1996=0,ISBLANK($K1996)), $I1996="Non-net"),"Non-net area not recorded in non-net space"
),
" ")</f>
        <v xml:space="preserve"> </v>
      </c>
      <c r="M1996" s="144"/>
      <c r="N1996" s="144"/>
      <c r="O1996" s="144"/>
      <c r="P1996" s="144"/>
      <c r="Q1996" s="144"/>
      <c r="R1996" s="171"/>
      <c r="S1996" s="147">
        <f>NCA_Calculations!$P$2008</f>
        <v>0</v>
      </c>
      <c r="T1996" s="147">
        <f>NCA_Calculations!$Q$2008</f>
        <v>0</v>
      </c>
      <c r="U1996" s="144"/>
      <c r="V1996" s="144"/>
      <c r="W1996" s="149" t="str" cm="1">
        <f t="array" ref="W1996">_xlfn.IFNA(
_xlfn.IFS(
ISBLANK($U1996),"Missing space use.",
AND('Establishment details'!$C$14="Secondary",$V1996="Classbase"),"Invalid Status type",
AND(OR( $V1996="Classbase", $V1996="Teaching", $V1996="Early years",$V1996="SEND resourced"), NOT(ISBLANK($M1996))),"Space with status type and unusable type.",
AND($V1996= "Classbase",'Establishment details'!$C$22&gt;=10), "Classbase status is only valid in schools with a primary element.",
AND($I1996= "Large",$N1996 &gt; 3.5), "Large rooms with less than 3.5m height.",
AND(OR($V1996="Light practical (science)",$V1996="Light practical (science)",$V1996="Heavy practical (workshops)", $V1996="Heavy practical (clean)"), OR($O1996=0,ISBLANK($O1996))),"Missing sinks count for light and heavy practical spaces.",
AND($M1996 = "Other",ISBLANK($R1996)), "Invalid unusable type / missing note for other unusable type."
),
" ")</f>
        <v>Missing space use.</v>
      </c>
    </row>
    <row r="1997" spans="2:23" ht="15.75" x14ac:dyDescent="0.25">
      <c r="B1997" s="143"/>
      <c r="C1997" s="144"/>
      <c r="D1997" s="144"/>
      <c r="E1997" s="144"/>
      <c r="F1997" s="147" t="str" cm="1">
        <f t="array" ref="F1997">_xlfn.IFNA(CONCATENATE(_xlfn.IFS($D1997="Mezzanine",LEFT($D1997,1), $D1997="Ground Floor",LEFT($D1997,1),$D1997="Basment ",LEFT($D1997,1), $D1997="1st Floor", "0"&amp;LEFT($D1997,1), $D1997="2nd Floor", "0"&amp;LEFT($D1997,1), $D1997="3rd Floor", "0"&amp;LEFT($D1997,1), $D1997="4th Floor", "0"&amp;LEFT($D1997,1), $D1997="5th Floor", "0"&amp;LEFT($D1997,1), $D1997="6th Floor", "0"&amp;LEFT($D1997,1),$D1997="7th Floor", "0"&amp;LEFT($D1997,1),$D1997="8th Floor", "0"&amp;LEFT($D1997,1),$D1997="9th Floor", "0"&amp;LEFT($D1997,1),$D1997="10th Floor", LEFT($D1997,2),$D1997="11th Floor", LEFT($D1997,2),$D1997="12th Floor", LEFT($D1997,2),$D1997="13th Floor", LEFT($D1997,2), $D1997="Lower Ground", LEFT($D1997)&amp;IF(ISNUMBER(FIND(" ",$D1997)),MID($D1997,FIND(" ",$D1997)+1,1),"")&amp;IF(ISNUMBER(FIND(" ",$D1997,FIND(" ",$D1997)+1)),MID($D1997,FIND(" ",$D1997,FIND(" ",$D1997)+1)+1,1),""),$D1997="Upper Ground", LEFT($D1997)&amp;IF(ISNUMBER(FIND(" ",$D1997)),MID($D1997,FIND(" ",$D1997)+1,1),"")&amp;IF(ISNUMBER(FIND(" ",$D1997,FIND(" ",$D1997)+1)),MID($D1997,FIND(" ",$D1997,FIND(" ",$D1997)+1)+1,1),"")),".0",$E1997), " ")</f>
        <v xml:space="preserve"> </v>
      </c>
      <c r="G1997" s="144"/>
      <c r="H1997" s="144"/>
      <c r="I1997" s="144"/>
      <c r="J1997" s="144"/>
      <c r="K1997" s="144"/>
      <c r="L1997" s="149" t="str" cm="1">
        <f t="array" ref="L1997">_xlfn.IFNA(
_xlfn.IFS(
AND($F1997=" ",$G1997=" ",$H1997=" "),"Please update all three: Surveyor Room Reference, Establishment Room Reference and Establishment Room Name",
AND(OR($I1997="General",$I1997="Open plan/ semi-open general",$I1997="Fitted",$I1997="Light practical (science)",$I1997="Light practical (other)",$I1997="Heavy practical (workshops)",$I1997="Heavy practical (clean)",$I1997="Large",$I1997="Storage"),$J1997=0,$K1997=0),"Please update Net Area or Non-net Area",
AND($B1997&lt;&gt;"OUT",$J1997=0,$I1997&lt;&gt;"Non-net",$M1997="85% Circulation"),"Net area not recorded for spaces with 85% circulation unusable type",
AND(OR($I1997="General",$I1997="Open plan/ semi-open general",$I1997="Fitted",$I1997="Light practical (science)",$I1997="Light practical (other)",$I1997="Heavy practical (workshops)",$I1997="Heavy practical (clean)",$I1997="Large",$I1997="Storage"),OR($J1997=0,ISBLANK($J1997))),"Net area not recorded in net spaces",
AND(OR($I1997="Non-net",$I1997="Outdoor space"),$J1997&gt;0),"Net Area Recorded in Non-net space",
AND($I1997="General",$J1997&gt;90),"This general space is over 90m2, please ensure that this space is entered as separate spaces if it usually used as separate spaces",
AND($I1997="Open plan/ semi-open general",$J1997&lt;27),"Open plan general space under 27m2",
AND(OR($K1997=0,ISBLANK($K1997)), $I1997="Non-net"),"Non-net area not recorded in non-net space"
),
" ")</f>
        <v xml:space="preserve"> </v>
      </c>
      <c r="M1997" s="144"/>
      <c r="N1997" s="144"/>
      <c r="O1997" s="144"/>
      <c r="P1997" s="144"/>
      <c r="Q1997" s="144"/>
      <c r="R1997" s="171"/>
      <c r="S1997" s="147">
        <f>NCA_Calculations!$P$2009</f>
        <v>0</v>
      </c>
      <c r="T1997" s="147">
        <f>NCA_Calculations!$Q$2009</f>
        <v>0</v>
      </c>
      <c r="U1997" s="144"/>
      <c r="V1997" s="144"/>
      <c r="W1997" s="149" t="str" cm="1">
        <f t="array" ref="W1997">_xlfn.IFNA(
_xlfn.IFS(
ISBLANK($U1997),"Missing space use.",
AND('Establishment details'!$C$14="Secondary",$V1997="Classbase"),"Invalid Status type",
AND(OR( $V1997="Classbase", $V1997="Teaching", $V1997="Early years",$V1997="SEND resourced"), NOT(ISBLANK($M1997))),"Space with status type and unusable type.",
AND($V1997= "Classbase",'Establishment details'!$C$22&gt;=10), "Classbase status is only valid in schools with a primary element.",
AND($I1997= "Large",$N1997 &gt; 3.5), "Large rooms with less than 3.5m height.",
AND(OR($V1997="Light practical (science)",$V1997="Light practical (science)",$V1997="Heavy practical (workshops)", $V1997="Heavy practical (clean)"), OR($O1997=0,ISBLANK($O1997))),"Missing sinks count for light and heavy practical spaces.",
AND($M1997 = "Other",ISBLANK($R1997)), "Invalid unusable type / missing note for other unusable type."
),
" ")</f>
        <v>Missing space use.</v>
      </c>
    </row>
    <row r="1998" spans="2:23" ht="15.75" x14ac:dyDescent="0.25">
      <c r="B1998" s="143"/>
      <c r="C1998" s="144"/>
      <c r="D1998" s="144"/>
      <c r="E1998" s="144"/>
      <c r="F1998" s="147" t="str" cm="1">
        <f t="array" ref="F1998">_xlfn.IFNA(CONCATENATE(_xlfn.IFS($D1998="Mezzanine",LEFT($D1998,1), $D1998="Ground Floor",LEFT($D1998,1),$D1998="Basment ",LEFT($D1998,1), $D1998="1st Floor", "0"&amp;LEFT($D1998,1), $D1998="2nd Floor", "0"&amp;LEFT($D1998,1), $D1998="3rd Floor", "0"&amp;LEFT($D1998,1), $D1998="4th Floor", "0"&amp;LEFT($D1998,1), $D1998="5th Floor", "0"&amp;LEFT($D1998,1), $D1998="6th Floor", "0"&amp;LEFT($D1998,1),$D1998="7th Floor", "0"&amp;LEFT($D1998,1),$D1998="8th Floor", "0"&amp;LEFT($D1998,1),$D1998="9th Floor", "0"&amp;LEFT($D1998,1),$D1998="10th Floor", LEFT($D1998,2),$D1998="11th Floor", LEFT($D1998,2),$D1998="12th Floor", LEFT($D1998,2),$D1998="13th Floor", LEFT($D1998,2), $D1998="Lower Ground", LEFT($D1998)&amp;IF(ISNUMBER(FIND(" ",$D1998)),MID($D1998,FIND(" ",$D1998)+1,1),"")&amp;IF(ISNUMBER(FIND(" ",$D1998,FIND(" ",$D1998)+1)),MID($D1998,FIND(" ",$D1998,FIND(" ",$D1998)+1)+1,1),""),$D1998="Upper Ground", LEFT($D1998)&amp;IF(ISNUMBER(FIND(" ",$D1998)),MID($D1998,FIND(" ",$D1998)+1,1),"")&amp;IF(ISNUMBER(FIND(" ",$D1998,FIND(" ",$D1998)+1)),MID($D1998,FIND(" ",$D1998,FIND(" ",$D1998)+1)+1,1),"")),".0",$E1998), " ")</f>
        <v xml:space="preserve"> </v>
      </c>
      <c r="G1998" s="144"/>
      <c r="H1998" s="144"/>
      <c r="I1998" s="144"/>
      <c r="J1998" s="144"/>
      <c r="K1998" s="144"/>
      <c r="L1998" s="149" t="str" cm="1">
        <f t="array" ref="L1998">_xlfn.IFNA(
_xlfn.IFS(
AND($F1998=" ",$G1998=" ",$H1998=" "),"Please update all three: Surveyor Room Reference, Establishment Room Reference and Establishment Room Name",
AND(OR($I1998="General",$I1998="Open plan/ semi-open general",$I1998="Fitted",$I1998="Light practical (science)",$I1998="Light practical (other)",$I1998="Heavy practical (workshops)",$I1998="Heavy practical (clean)",$I1998="Large",$I1998="Storage"),$J1998=0,$K1998=0),"Please update Net Area or Non-net Area",
AND($B1998&lt;&gt;"OUT",$J1998=0,$I1998&lt;&gt;"Non-net",$M1998="85% Circulation"),"Net area not recorded for spaces with 85% circulation unusable type",
AND(OR($I1998="General",$I1998="Open plan/ semi-open general",$I1998="Fitted",$I1998="Light practical (science)",$I1998="Light practical (other)",$I1998="Heavy practical (workshops)",$I1998="Heavy practical (clean)",$I1998="Large",$I1998="Storage"),OR($J1998=0,ISBLANK($J1998))),"Net area not recorded in net spaces",
AND(OR($I1998="Non-net",$I1998="Outdoor space"),$J1998&gt;0),"Net Area Recorded in Non-net space",
AND($I1998="General",$J1998&gt;90),"This general space is over 90m2, please ensure that this space is entered as separate spaces if it usually used as separate spaces",
AND($I1998="Open plan/ semi-open general",$J1998&lt;27),"Open plan general space under 27m2",
AND(OR($K1998=0,ISBLANK($K1998)), $I1998="Non-net"),"Non-net area not recorded in non-net space"
),
" ")</f>
        <v xml:space="preserve"> </v>
      </c>
      <c r="M1998" s="144"/>
      <c r="N1998" s="144"/>
      <c r="O1998" s="144"/>
      <c r="P1998" s="144"/>
      <c r="Q1998" s="144"/>
      <c r="R1998" s="171"/>
      <c r="S1998" s="147">
        <f>NCA_Calculations!$P$2010</f>
        <v>0</v>
      </c>
      <c r="T1998" s="147">
        <f>NCA_Calculations!$Q$2010</f>
        <v>0</v>
      </c>
      <c r="U1998" s="144"/>
      <c r="V1998" s="144"/>
      <c r="W1998" s="149" t="str" cm="1">
        <f t="array" ref="W1998">_xlfn.IFNA(
_xlfn.IFS(
ISBLANK($U1998),"Missing space use.",
AND('Establishment details'!$C$14="Secondary",$V1998="Classbase"),"Invalid Status type",
AND(OR( $V1998="Classbase", $V1998="Teaching", $V1998="Early years",$V1998="SEND resourced"), NOT(ISBLANK($M1998))),"Space with status type and unusable type.",
AND($V1998= "Classbase",'Establishment details'!$C$22&gt;=10), "Classbase status is only valid in schools with a primary element.",
AND($I1998= "Large",$N1998 &gt; 3.5), "Large rooms with less than 3.5m height.",
AND(OR($V1998="Light practical (science)",$V1998="Light practical (science)",$V1998="Heavy practical (workshops)", $V1998="Heavy practical (clean)"), OR($O1998=0,ISBLANK($O1998))),"Missing sinks count for light and heavy practical spaces.",
AND($M1998 = "Other",ISBLANK($R1998)), "Invalid unusable type / missing note for other unusable type."
),
" ")</f>
        <v>Missing space use.</v>
      </c>
    </row>
    <row r="1999" spans="2:23" ht="15.75" x14ac:dyDescent="0.25">
      <c r="B1999" s="143"/>
      <c r="C1999" s="144"/>
      <c r="D1999" s="144"/>
      <c r="E1999" s="144"/>
      <c r="F1999" s="147" t="str" cm="1">
        <f t="array" ref="F1999">_xlfn.IFNA(CONCATENATE(_xlfn.IFS($D1999="Mezzanine",LEFT($D1999,1), $D1999="Ground Floor",LEFT($D1999,1),$D1999="Basment ",LEFT($D1999,1), $D1999="1st Floor", "0"&amp;LEFT($D1999,1), $D1999="2nd Floor", "0"&amp;LEFT($D1999,1), $D1999="3rd Floor", "0"&amp;LEFT($D1999,1), $D1999="4th Floor", "0"&amp;LEFT($D1999,1), $D1999="5th Floor", "0"&amp;LEFT($D1999,1), $D1999="6th Floor", "0"&amp;LEFT($D1999,1),$D1999="7th Floor", "0"&amp;LEFT($D1999,1),$D1999="8th Floor", "0"&amp;LEFT($D1999,1),$D1999="9th Floor", "0"&amp;LEFT($D1999,1),$D1999="10th Floor", LEFT($D1999,2),$D1999="11th Floor", LEFT($D1999,2),$D1999="12th Floor", LEFT($D1999,2),$D1999="13th Floor", LEFT($D1999,2), $D1999="Lower Ground", LEFT($D1999)&amp;IF(ISNUMBER(FIND(" ",$D1999)),MID($D1999,FIND(" ",$D1999)+1,1),"")&amp;IF(ISNUMBER(FIND(" ",$D1999,FIND(" ",$D1999)+1)),MID($D1999,FIND(" ",$D1999,FIND(" ",$D1999)+1)+1,1),""),$D1999="Upper Ground", LEFT($D1999)&amp;IF(ISNUMBER(FIND(" ",$D1999)),MID($D1999,FIND(" ",$D1999)+1,1),"")&amp;IF(ISNUMBER(FIND(" ",$D1999,FIND(" ",$D1999)+1)),MID($D1999,FIND(" ",$D1999,FIND(" ",$D1999)+1)+1,1),"")),".0",$E1999), " ")</f>
        <v xml:space="preserve"> </v>
      </c>
      <c r="G1999" s="144"/>
      <c r="H1999" s="144"/>
      <c r="I1999" s="144"/>
      <c r="J1999" s="144"/>
      <c r="K1999" s="144"/>
      <c r="L1999" s="149" t="str" cm="1">
        <f t="array" ref="L1999">_xlfn.IFNA(
_xlfn.IFS(
AND($F1999=" ",$G1999=" ",$H1999=" "),"Please update all three: Surveyor Room Reference, Establishment Room Reference and Establishment Room Name",
AND(OR($I1999="General",$I1999="Open plan/ semi-open general",$I1999="Fitted",$I1999="Light practical (science)",$I1999="Light practical (other)",$I1999="Heavy practical (workshops)",$I1999="Heavy practical (clean)",$I1999="Large",$I1999="Storage"),$J1999=0,$K1999=0),"Please update Net Area or Non-net Area",
AND($B1999&lt;&gt;"OUT",$J1999=0,$I1999&lt;&gt;"Non-net",$M1999="85% Circulation"),"Net area not recorded for spaces with 85% circulation unusable type",
AND(OR($I1999="General",$I1999="Open plan/ semi-open general",$I1999="Fitted",$I1999="Light practical (science)",$I1999="Light practical (other)",$I1999="Heavy practical (workshops)",$I1999="Heavy practical (clean)",$I1999="Large",$I1999="Storage"),OR($J1999=0,ISBLANK($J1999))),"Net area not recorded in net spaces",
AND(OR($I1999="Non-net",$I1999="Outdoor space"),$J1999&gt;0),"Net Area Recorded in Non-net space",
AND($I1999="General",$J1999&gt;90),"This general space is over 90m2, please ensure that this space is entered as separate spaces if it usually used as separate spaces",
AND($I1999="Open plan/ semi-open general",$J1999&lt;27),"Open plan general space under 27m2",
AND(OR($K1999=0,ISBLANK($K1999)), $I1999="Non-net"),"Non-net area not recorded in non-net space"
),
" ")</f>
        <v xml:space="preserve"> </v>
      </c>
      <c r="M1999" s="144"/>
      <c r="N1999" s="144"/>
      <c r="O1999" s="144"/>
      <c r="P1999" s="144"/>
      <c r="Q1999" s="144"/>
      <c r="R1999" s="171"/>
      <c r="S1999" s="147">
        <f>NCA_Calculations!$P$2011</f>
        <v>0</v>
      </c>
      <c r="T1999" s="147">
        <f>NCA_Calculations!$Q$2011</f>
        <v>0</v>
      </c>
      <c r="U1999" s="144"/>
      <c r="V1999" s="144"/>
      <c r="W1999" s="149" t="str" cm="1">
        <f t="array" ref="W1999">_xlfn.IFNA(
_xlfn.IFS(
ISBLANK($U1999),"Missing space use.",
AND('Establishment details'!$C$14="Secondary",$V1999="Classbase"),"Invalid Status type",
AND(OR( $V1999="Classbase", $V1999="Teaching", $V1999="Early years",$V1999="SEND resourced"), NOT(ISBLANK($M1999))),"Space with status type and unusable type.",
AND($V1999= "Classbase",'Establishment details'!$C$22&gt;=10), "Classbase status is only valid in schools with a primary element.",
AND($I1999= "Large",$N1999 &gt; 3.5), "Large rooms with less than 3.5m height.",
AND(OR($V1999="Light practical (science)",$V1999="Light practical (science)",$V1999="Heavy practical (workshops)", $V1999="Heavy practical (clean)"), OR($O1999=0,ISBLANK($O1999))),"Missing sinks count for light and heavy practical spaces.",
AND($M1999 = "Other",ISBLANK($R1999)), "Invalid unusable type / missing note for other unusable type."
),
" ")</f>
        <v>Missing space use.</v>
      </c>
    </row>
    <row r="2000" spans="2:23" ht="15.75" x14ac:dyDescent="0.25">
      <c r="B2000" s="143"/>
      <c r="C2000" s="144"/>
      <c r="D2000" s="144"/>
      <c r="E2000" s="144"/>
      <c r="F2000" s="147" t="str" cm="1">
        <f t="array" ref="F2000">_xlfn.IFNA(CONCATENATE(_xlfn.IFS($D2000="Mezzanine",LEFT($D2000,1), $D2000="Ground Floor",LEFT($D2000,1),$D2000="Basment ",LEFT($D2000,1), $D2000="1st Floor", "0"&amp;LEFT($D2000,1), $D2000="2nd Floor", "0"&amp;LEFT($D2000,1), $D2000="3rd Floor", "0"&amp;LEFT($D2000,1), $D2000="4th Floor", "0"&amp;LEFT($D2000,1), $D2000="5th Floor", "0"&amp;LEFT($D2000,1), $D2000="6th Floor", "0"&amp;LEFT($D2000,1),$D2000="7th Floor", "0"&amp;LEFT($D2000,1),$D2000="8th Floor", "0"&amp;LEFT($D2000,1),$D2000="9th Floor", "0"&amp;LEFT($D2000,1),$D2000="10th Floor", LEFT($D2000,2),$D2000="11th Floor", LEFT($D2000,2),$D2000="12th Floor", LEFT($D2000,2),$D2000="13th Floor", LEFT($D2000,2), $D2000="Lower Ground", LEFT($D2000)&amp;IF(ISNUMBER(FIND(" ",$D2000)),MID($D2000,FIND(" ",$D2000)+1,1),"")&amp;IF(ISNUMBER(FIND(" ",$D2000,FIND(" ",$D2000)+1)),MID($D2000,FIND(" ",$D2000,FIND(" ",$D2000)+1)+1,1),""),$D2000="Upper Ground", LEFT($D2000)&amp;IF(ISNUMBER(FIND(" ",$D2000)),MID($D2000,FIND(" ",$D2000)+1,1),"")&amp;IF(ISNUMBER(FIND(" ",$D2000,FIND(" ",$D2000)+1)),MID($D2000,FIND(" ",$D2000,FIND(" ",$D2000)+1)+1,1),"")),".0",$E2000), " ")</f>
        <v xml:space="preserve"> </v>
      </c>
      <c r="G2000" s="144"/>
      <c r="H2000" s="144"/>
      <c r="I2000" s="144"/>
      <c r="J2000" s="144"/>
      <c r="K2000" s="144"/>
      <c r="L2000" s="149" t="str" cm="1">
        <f t="array" ref="L2000">_xlfn.IFNA(
_xlfn.IFS(
AND($F2000=" ",$G2000=" ",$H2000=" "),"Please update all three: Surveyor Room Reference, Establishment Room Reference and Establishment Room Name",
AND(OR($I2000="General",$I2000="Open plan/ semi-open general",$I2000="Fitted",$I2000="Light practical (science)",$I2000="Light practical (other)",$I2000="Heavy practical (workshops)",$I2000="Heavy practical (clean)",$I2000="Large",$I2000="Storage"),$J2000=0,$K2000=0),"Please update Net Area or Non-net Area",
AND($B2000&lt;&gt;"OUT",$J2000=0,$I2000&lt;&gt;"Non-net",$M2000="85% Circulation"),"Net area not recorded for spaces with 85% circulation unusable type",
AND(OR($I2000="General",$I2000="Open plan/ semi-open general",$I2000="Fitted",$I2000="Light practical (science)",$I2000="Light practical (other)",$I2000="Heavy practical (workshops)",$I2000="Heavy practical (clean)",$I2000="Large",$I2000="Storage"),OR($J2000=0,ISBLANK($J2000))),"Net area not recorded in net spaces",
AND(OR($I2000="Non-net",$I2000="Outdoor space"),$J2000&gt;0),"Net Area Recorded in Non-net space",
AND($I2000="General",$J2000&gt;90),"This general space is over 90m2, please ensure that this space is entered as separate spaces if it usually used as separate spaces",
AND($I2000="Open plan/ semi-open general",$J2000&lt;27),"Open plan general space under 27m2",
AND(OR($K2000=0,ISBLANK($K2000)), $I2000="Non-net"),"Non-net area not recorded in non-net space"
),
" ")</f>
        <v xml:space="preserve"> </v>
      </c>
      <c r="M2000" s="144"/>
      <c r="N2000" s="144"/>
      <c r="O2000" s="144"/>
      <c r="P2000" s="144"/>
      <c r="Q2000" s="144"/>
      <c r="R2000" s="171"/>
      <c r="S2000" s="147">
        <f>NCA_Calculations!$P$2012</f>
        <v>0</v>
      </c>
      <c r="T2000" s="147">
        <f>NCA_Calculations!$Q$2012</f>
        <v>0</v>
      </c>
      <c r="U2000" s="144"/>
      <c r="V2000" s="144"/>
      <c r="W2000" s="149" t="str" cm="1">
        <f t="array" ref="W2000">_xlfn.IFNA(
_xlfn.IFS(
ISBLANK($U2000),"Missing space use.",
AND('Establishment details'!$C$14="Secondary",$V2000="Classbase"),"Invalid Status type",
AND(OR( $V2000="Classbase", $V2000="Teaching", $V2000="Early years",$V2000="SEND resourced"), NOT(ISBLANK($M2000))),"Space with status type and unusable type.",
AND($V2000= "Classbase",'Establishment details'!$C$22&gt;=10), "Classbase status is only valid in schools with a primary element.",
AND($I2000= "Large",$N2000 &gt; 3.5), "Large rooms with less than 3.5m height.",
AND(OR($V2000="Light practical (science)",$V2000="Light practical (science)",$V2000="Heavy practical (workshops)", $V2000="Heavy practical (clean)"), OR($O2000=0,ISBLANK($O2000))),"Missing sinks count for light and heavy practical spaces.",
AND($M2000 = "Other",ISBLANK($R2000)), "Invalid unusable type / missing note for other unusable type."
),
" ")</f>
        <v>Missing space use.</v>
      </c>
    </row>
    <row r="2001" spans="2:23" ht="15.75" x14ac:dyDescent="0.25">
      <c r="B2001" s="143"/>
      <c r="C2001" s="144"/>
      <c r="D2001" s="144"/>
      <c r="E2001" s="144"/>
      <c r="F2001" s="147" t="str" cm="1">
        <f t="array" ref="F2001">_xlfn.IFNA(CONCATENATE(_xlfn.IFS($D2001="Mezzanine",LEFT($D2001,1), $D2001="Ground Floor",LEFT($D2001,1),$D2001="Basment ",LEFT($D2001,1), $D2001="1st Floor", "0"&amp;LEFT($D2001,1), $D2001="2nd Floor", "0"&amp;LEFT($D2001,1), $D2001="3rd Floor", "0"&amp;LEFT($D2001,1), $D2001="4th Floor", "0"&amp;LEFT($D2001,1), $D2001="5th Floor", "0"&amp;LEFT($D2001,1), $D2001="6th Floor", "0"&amp;LEFT($D2001,1),$D2001="7th Floor", "0"&amp;LEFT($D2001,1),$D2001="8th Floor", "0"&amp;LEFT($D2001,1),$D2001="9th Floor", "0"&amp;LEFT($D2001,1),$D2001="10th Floor", LEFT($D2001,2),$D2001="11th Floor", LEFT($D2001,2),$D2001="12th Floor", LEFT($D2001,2),$D2001="13th Floor", LEFT($D2001,2), $D2001="Lower Ground", LEFT($D2001)&amp;IF(ISNUMBER(FIND(" ",$D2001)),MID($D2001,FIND(" ",$D2001)+1,1),"")&amp;IF(ISNUMBER(FIND(" ",$D2001,FIND(" ",$D2001)+1)),MID($D2001,FIND(" ",$D2001,FIND(" ",$D2001)+1)+1,1),""),$D2001="Upper Ground", LEFT($D2001)&amp;IF(ISNUMBER(FIND(" ",$D2001)),MID($D2001,FIND(" ",$D2001)+1,1),"")&amp;IF(ISNUMBER(FIND(" ",$D2001,FIND(" ",$D2001)+1)),MID($D2001,FIND(" ",$D2001,FIND(" ",$D2001)+1)+1,1),"")),".0",$E2001), " ")</f>
        <v xml:space="preserve"> </v>
      </c>
      <c r="G2001" s="144"/>
      <c r="H2001" s="144"/>
      <c r="I2001" s="144"/>
      <c r="J2001" s="144"/>
      <c r="K2001" s="144"/>
      <c r="L2001" s="149" t="str" cm="1">
        <f t="array" ref="L2001">_xlfn.IFNA(
_xlfn.IFS(
AND($F2001=" ",$G2001=" ",$H2001=" "),"Please update all three: Surveyor Room Reference, Establishment Room Reference and Establishment Room Name",
AND(OR($I2001="General",$I2001="Open plan/ semi-open general",$I2001="Fitted",$I2001="Light practical (science)",$I2001="Light practical (other)",$I2001="Heavy practical (workshops)",$I2001="Heavy practical (clean)",$I2001="Large",$I2001="Storage"),$J2001=0,$K2001=0),"Please update Net Area or Non-net Area",
AND($B2001&lt;&gt;"OUT",$J2001=0,$I2001&lt;&gt;"Non-net",$M2001="85% Circulation"),"Net area not recorded for spaces with 85% circulation unusable type",
AND(OR($I2001="General",$I2001="Open plan/ semi-open general",$I2001="Fitted",$I2001="Light practical (science)",$I2001="Light practical (other)",$I2001="Heavy practical (workshops)",$I2001="Heavy practical (clean)",$I2001="Large",$I2001="Storage"),OR($J2001=0,ISBLANK($J2001))),"Net area not recorded in net spaces",
AND(OR($I2001="Non-net",$I2001="Outdoor space"),$J2001&gt;0),"Net Area Recorded in Non-net space",
AND($I2001="General",$J2001&gt;90),"This general space is over 90m2, please ensure that this space is entered as separate spaces if it usually used as separate spaces",
AND($I2001="Open plan/ semi-open general",$J2001&lt;27),"Open plan general space under 27m2",
AND(OR($K2001=0,ISBLANK($K2001)), $I2001="Non-net"),"Non-net area not recorded in non-net space"
),
" ")</f>
        <v xml:space="preserve"> </v>
      </c>
      <c r="M2001" s="144"/>
      <c r="N2001" s="144"/>
      <c r="O2001" s="144"/>
      <c r="P2001" s="144"/>
      <c r="Q2001" s="144"/>
      <c r="R2001" s="171"/>
      <c r="S2001" s="147">
        <f>NCA_Calculations!$P$2013</f>
        <v>0</v>
      </c>
      <c r="T2001" s="147">
        <f>NCA_Calculations!$Q$2013</f>
        <v>0</v>
      </c>
      <c r="U2001" s="144"/>
      <c r="V2001" s="144"/>
      <c r="W2001" s="149" t="str" cm="1">
        <f t="array" ref="W2001">_xlfn.IFNA(
_xlfn.IFS(
ISBLANK($U2001),"Missing space use.",
AND('Establishment details'!$C$14="Secondary",$V2001="Classbase"),"Invalid Status type",
AND(OR( $V2001="Classbase", $V2001="Teaching", $V2001="Early years",$V2001="SEND resourced"), NOT(ISBLANK($M2001))),"Space with status type and unusable type.",
AND($V2001= "Classbase",'Establishment details'!$C$22&gt;=10), "Classbase status is only valid in schools with a primary element.",
AND($I2001= "Large",$N2001 &gt; 3.5), "Large rooms with less than 3.5m height.",
AND(OR($V2001="Light practical (science)",$V2001="Light practical (science)",$V2001="Heavy practical (workshops)", $V2001="Heavy practical (clean)"), OR($O2001=0,ISBLANK($O2001))),"Missing sinks count for light and heavy practical spaces.",
AND($M2001 = "Other",ISBLANK($R2001)), "Invalid unusable type / missing note for other unusable type."
),
" ")</f>
        <v>Missing space use.</v>
      </c>
    </row>
    <row r="2002" spans="2:23" ht="15.75" x14ac:dyDescent="0.25">
      <c r="B2002" s="143"/>
      <c r="C2002" s="144"/>
      <c r="D2002" s="144"/>
      <c r="E2002" s="144"/>
      <c r="F2002" s="147" t="str" cm="1">
        <f t="array" ref="F2002">_xlfn.IFNA(CONCATENATE(_xlfn.IFS($D2002="Mezzanine",LEFT($D2002,1), $D2002="Ground Floor",LEFT($D2002,1),$D2002="Basment ",LEFT($D2002,1), $D2002="1st Floor", "0"&amp;LEFT($D2002,1), $D2002="2nd Floor", "0"&amp;LEFT($D2002,1), $D2002="3rd Floor", "0"&amp;LEFT($D2002,1), $D2002="4th Floor", "0"&amp;LEFT($D2002,1), $D2002="5th Floor", "0"&amp;LEFT($D2002,1), $D2002="6th Floor", "0"&amp;LEFT($D2002,1),$D2002="7th Floor", "0"&amp;LEFT($D2002,1),$D2002="8th Floor", "0"&amp;LEFT($D2002,1),$D2002="9th Floor", "0"&amp;LEFT($D2002,1),$D2002="10th Floor", LEFT($D2002,2),$D2002="11th Floor", LEFT($D2002,2),$D2002="12th Floor", LEFT($D2002,2),$D2002="13th Floor", LEFT($D2002,2), $D2002="Lower Ground", LEFT($D2002)&amp;IF(ISNUMBER(FIND(" ",$D2002)),MID($D2002,FIND(" ",$D2002)+1,1),"")&amp;IF(ISNUMBER(FIND(" ",$D2002,FIND(" ",$D2002)+1)),MID($D2002,FIND(" ",$D2002,FIND(" ",$D2002)+1)+1,1),""),$D2002="Upper Ground", LEFT($D2002)&amp;IF(ISNUMBER(FIND(" ",$D2002)),MID($D2002,FIND(" ",$D2002)+1,1),"")&amp;IF(ISNUMBER(FIND(" ",$D2002,FIND(" ",$D2002)+1)),MID($D2002,FIND(" ",$D2002,FIND(" ",$D2002)+1)+1,1),"")),".0",$E2002), " ")</f>
        <v xml:space="preserve"> </v>
      </c>
      <c r="G2002" s="144"/>
      <c r="H2002" s="144"/>
      <c r="I2002" s="144"/>
      <c r="J2002" s="144"/>
      <c r="K2002" s="144"/>
      <c r="L2002" s="149" t="str" cm="1">
        <f t="array" ref="L2002">_xlfn.IFNA(
_xlfn.IFS(
AND($F2002=" ",$G2002=" ",$H2002=" "),"Please update all three: Surveyor Room Reference, Establishment Room Reference and Establishment Room Name",
AND(OR($I2002="General",$I2002="Open plan/ semi-open general",$I2002="Fitted",$I2002="Light practical (science)",$I2002="Light practical (other)",$I2002="Heavy practical (workshops)",$I2002="Heavy practical (clean)",$I2002="Large",$I2002="Storage"),$J2002=0,$K2002=0),"Please update Net Area or Non-net Area",
AND($B2002&lt;&gt;"OUT",$J2002=0,$I2002&lt;&gt;"Non-net",$M2002="85% Circulation"),"Net area not recorded for spaces with 85% circulation unusable type",
AND(OR($I2002="General",$I2002="Open plan/ semi-open general",$I2002="Fitted",$I2002="Light practical (science)",$I2002="Light practical (other)",$I2002="Heavy practical (workshops)",$I2002="Heavy practical (clean)",$I2002="Large",$I2002="Storage"),OR($J2002=0,ISBLANK($J2002))),"Net area not recorded in net spaces",
AND(OR($I2002="Non-net",$I2002="Outdoor space"),$J2002&gt;0),"Net Area Recorded in Non-net space",
AND($I2002="General",$J2002&gt;90),"This general space is over 90m2, please ensure that this space is entered as separate spaces if it usually used as separate spaces",
AND($I2002="Open plan/ semi-open general",$J2002&lt;27),"Open plan general space under 27m2",
AND(OR($K2002=0,ISBLANK($K2002)), $I2002="Non-net"),"Non-net area not recorded in non-net space"
),
" ")</f>
        <v xml:space="preserve"> </v>
      </c>
      <c r="M2002" s="144"/>
      <c r="N2002" s="144"/>
      <c r="O2002" s="144"/>
      <c r="P2002" s="144"/>
      <c r="Q2002" s="144"/>
      <c r="R2002" s="171"/>
      <c r="S2002" s="147">
        <f>NCA_Calculations!$P$2014</f>
        <v>0</v>
      </c>
      <c r="T2002" s="147">
        <f>NCA_Calculations!$Q$2014</f>
        <v>0</v>
      </c>
      <c r="U2002" s="144"/>
      <c r="V2002" s="144"/>
      <c r="W2002" s="149" t="str" cm="1">
        <f t="array" ref="W2002">_xlfn.IFNA(
_xlfn.IFS(
ISBLANK($U2002),"Missing space use.",
AND('Establishment details'!$C$14="Secondary",$V2002="Classbase"),"Invalid Status type",
AND(OR( $V2002="Classbase", $V2002="Teaching", $V2002="Early years",$V2002="SEND resourced"), NOT(ISBLANK($M2002))),"Space with status type and unusable type.",
AND($V2002= "Classbase",'Establishment details'!$C$22&gt;=10), "Classbase status is only valid in schools with a primary element.",
AND($I2002= "Large",$N2002 &gt; 3.5), "Large rooms with less than 3.5m height.",
AND(OR($V2002="Light practical (science)",$V2002="Light practical (science)",$V2002="Heavy practical (workshops)", $V2002="Heavy practical (clean)"), OR($O2002=0,ISBLANK($O2002))),"Missing sinks count for light and heavy practical spaces.",
AND($M2002 = "Other",ISBLANK($R2002)), "Invalid unusable type / missing note for other unusable type."
),
" ")</f>
        <v>Missing space use.</v>
      </c>
    </row>
    <row r="2003" spans="2:23" ht="16.5" thickBot="1" x14ac:dyDescent="0.3">
      <c r="B2003" s="145"/>
      <c r="C2003" s="146"/>
      <c r="D2003" s="146"/>
      <c r="E2003" s="146"/>
      <c r="F2003" s="147" t="str" cm="1">
        <f t="array" ref="F2003">_xlfn.IFNA(CONCATENATE(_xlfn.IFS($D2003="Mezzanine",LEFT($D2003,1), $D2003="Ground Floor",LEFT($D2003,1),$D2003="Basment ",LEFT($D2003,1), $D2003="1st Floor", "0"&amp;LEFT($D2003,1), $D2003="2nd Floor", "0"&amp;LEFT($D2003,1), $D2003="3rd Floor", "0"&amp;LEFT($D2003,1), $D2003="4th Floor", "0"&amp;LEFT($D2003,1), $D2003="5th Floor", "0"&amp;LEFT($D2003,1), $D2003="6th Floor", "0"&amp;LEFT($D2003,1),$D2003="7th Floor", "0"&amp;LEFT($D2003,1),$D2003="8th Floor", "0"&amp;LEFT($D2003,1),$D2003="9th Floor", "0"&amp;LEFT($D2003,1),$D2003="10th Floor", LEFT($D2003,2),$D2003="11th Floor", LEFT($D2003,2),$D2003="12th Floor", LEFT($D2003,2),$D2003="13th Floor", LEFT($D2003,2), $D2003="Lower Ground", LEFT($D2003)&amp;IF(ISNUMBER(FIND(" ",$D2003)),MID($D2003,FIND(" ",$D2003)+1,1),"")&amp;IF(ISNUMBER(FIND(" ",$D2003,FIND(" ",$D2003)+1)),MID($D2003,FIND(" ",$D2003,FIND(" ",$D2003)+1)+1,1),""),$D2003="Upper Ground", LEFT($D2003)&amp;IF(ISNUMBER(FIND(" ",$D2003)),MID($D2003,FIND(" ",$D2003)+1,1),"")&amp;IF(ISNUMBER(FIND(" ",$D2003,FIND(" ",$D2003)+1)),MID($D2003,FIND(" ",$D2003,FIND(" ",$D2003)+1)+1,1),"")),".0",$E2003), " ")</f>
        <v xml:space="preserve"> </v>
      </c>
      <c r="G2003" s="146"/>
      <c r="H2003" s="146"/>
      <c r="I2003" s="146"/>
      <c r="J2003" s="146"/>
      <c r="K2003" s="146"/>
      <c r="L2003" s="150" t="str" cm="1">
        <f t="array" ref="L2003">_xlfn.IFNA(
_xlfn.IFS(
AND($F2003=" ",$G2003=" ",$H2003=" "),"Please update all three: Surveyor Room Reference, Establishment Room Reference and Establishment Room Name",
AND(OR($I2003="General",$I2003="Open plan/ semi-open general",$I2003="Fitted",$I2003="Light practical (science)",$I2003="Light practical (other)",$I2003="Heavy practical (workshops)",$I2003="Heavy practical (clean)",$I2003="Large",$I2003="Storage"),$J2003=0,$K2003=0),"Please update Net Area or Non-net Area",
AND($B2003&lt;&gt;"OUT",$J2003=0,$I2003&lt;&gt;"Non-net",$M2003="85% Circulation"),"Net area not recorded for spaces with 85% circulation unusable type",
AND(OR($I2003="General",$I2003="Open plan/ semi-open general",$I2003="Fitted",$I2003="Light practical (science)",$I2003="Light practical (other)",$I2003="Heavy practical (workshops)",$I2003="Heavy practical (clean)",$I2003="Large",$I2003="Storage"),OR($J2003=0,ISBLANK($J2003))),"Net area not recorded in net spaces",
AND(OR($I2003="Non-net",$I2003="Outdoor space"),$J2003&gt;0),"Net Area Recorded in Non-net space",
AND($I2003="General",$J2003&gt;90),"This general space is over 90m2, please ensure that this space is entered as separate spaces if it usually used as separate spaces",
AND($I2003="Open plan/ semi-open general",$J2003&lt;27),"Open plan general space under 27m2",
AND(OR($K2003=0,ISBLANK($K2003)), $I2003="Non-net"),"Non-net area not recorded in non-net space"
),
" ")</f>
        <v xml:space="preserve"> </v>
      </c>
      <c r="M2003" s="146"/>
      <c r="N2003" s="146"/>
      <c r="O2003" s="146"/>
      <c r="P2003" s="146"/>
      <c r="Q2003" s="146"/>
      <c r="R2003" s="172"/>
      <c r="S2003" s="148">
        <f>NCA_Calculations!$P$2015</f>
        <v>0</v>
      </c>
      <c r="T2003" s="148">
        <f>NCA_Calculations!$Q$2015</f>
        <v>0</v>
      </c>
      <c r="U2003" s="146"/>
      <c r="V2003" s="146"/>
      <c r="W2003" s="150" t="str" cm="1">
        <f t="array" ref="W2003">_xlfn.IFNA(
_xlfn.IFS(
ISBLANK($U2003),"Missing space use.",
AND('Establishment details'!$C$14="Secondary",$V2003="Classbase"),"Invalid Status type",
AND(OR( $V2003="Classbase", $V2003="Teaching", $V2003="Early years",$V2003="SEND resourced"), NOT(ISBLANK($M2003))),"Space with status type and unusable type.",
AND($V2003= "Classbase",'Establishment details'!$C$22&gt;=10), "Classbase status is only valid in schools with a primary element.",
AND($I2003= "Large",$N2003 &gt; 3.5), "Large rooms with less than 3.5m height.",
AND(OR($V2003="Light practical (science)",$V2003="Light practical (science)",$V2003="Heavy practical (workshops)", $V2003="Heavy practical (clean)"), OR($O2003=0,ISBLANK($O2003))),"Missing sinks count for light and heavy practical spaces.",
AND($M2003 = "Other",ISBLANK($R2003)), "Invalid unusable type / missing note for other unusable type."
),
" ")</f>
        <v>Missing space use.</v>
      </c>
    </row>
    <row r="2004" spans="2:23" x14ac:dyDescent="0.25">
      <c r="U2004"/>
    </row>
    <row r="2005" spans="2:23" x14ac:dyDescent="0.25">
      <c r="U2005"/>
    </row>
    <row r="2006" spans="2:23" x14ac:dyDescent="0.25">
      <c r="U2006"/>
    </row>
    <row r="2007" spans="2:23" x14ac:dyDescent="0.25">
      <c r="U2007"/>
    </row>
    <row r="2008" spans="2:23" x14ac:dyDescent="0.25">
      <c r="U2008"/>
    </row>
    <row r="2009" spans="2:23" x14ac:dyDescent="0.25">
      <c r="U2009"/>
    </row>
    <row r="2010" spans="2:23" x14ac:dyDescent="0.25">
      <c r="U2010"/>
    </row>
    <row r="2011" spans="2:23" x14ac:dyDescent="0.25">
      <c r="U2011"/>
    </row>
    <row r="2012" spans="2:23" x14ac:dyDescent="0.25">
      <c r="U2012"/>
    </row>
    <row r="2013" spans="2:23" x14ac:dyDescent="0.25">
      <c r="U2013"/>
    </row>
    <row r="2014" spans="2:23" x14ac:dyDescent="0.25">
      <c r="U2014"/>
    </row>
    <row r="2015" spans="2:23" x14ac:dyDescent="0.25">
      <c r="U2015"/>
    </row>
    <row r="2016" spans="2:23" x14ac:dyDescent="0.25">
      <c r="U2016"/>
    </row>
    <row r="2017" spans="21:21" x14ac:dyDescent="0.25">
      <c r="U2017"/>
    </row>
    <row r="2018" spans="21:21" x14ac:dyDescent="0.25">
      <c r="U2018"/>
    </row>
    <row r="2019" spans="21:21" x14ac:dyDescent="0.25">
      <c r="U2019"/>
    </row>
    <row r="2020" spans="21:21" x14ac:dyDescent="0.25">
      <c r="U2020"/>
    </row>
    <row r="2021" spans="21:21" x14ac:dyDescent="0.25">
      <c r="U2021"/>
    </row>
    <row r="2022" spans="21:21" x14ac:dyDescent="0.25">
      <c r="U2022"/>
    </row>
    <row r="2023" spans="21:21" x14ac:dyDescent="0.25">
      <c r="U2023"/>
    </row>
    <row r="2024" spans="21:21" x14ac:dyDescent="0.25">
      <c r="U2024"/>
    </row>
    <row r="2025" spans="21:21" x14ac:dyDescent="0.25">
      <c r="U2025"/>
    </row>
    <row r="2026" spans="21:21" x14ac:dyDescent="0.25">
      <c r="U2026"/>
    </row>
    <row r="2027" spans="21:21" x14ac:dyDescent="0.25">
      <c r="U2027"/>
    </row>
    <row r="2028" spans="21:21" x14ac:dyDescent="0.25">
      <c r="U2028"/>
    </row>
    <row r="2029" spans="21:21" x14ac:dyDescent="0.25">
      <c r="U2029"/>
    </row>
    <row r="2030" spans="21:21" x14ac:dyDescent="0.25">
      <c r="U2030"/>
    </row>
    <row r="2031" spans="21:21" x14ac:dyDescent="0.25">
      <c r="U2031"/>
    </row>
    <row r="2032" spans="21:21" x14ac:dyDescent="0.25">
      <c r="U2032"/>
    </row>
    <row r="2033" spans="21:21" x14ac:dyDescent="0.25">
      <c r="U2033"/>
    </row>
    <row r="2034" spans="21:21" x14ac:dyDescent="0.25">
      <c r="U2034"/>
    </row>
    <row r="2035" spans="21:21" x14ac:dyDescent="0.25">
      <c r="U2035"/>
    </row>
    <row r="2036" spans="21:21" x14ac:dyDescent="0.25">
      <c r="U2036"/>
    </row>
    <row r="2037" spans="21:21" x14ac:dyDescent="0.25">
      <c r="U2037"/>
    </row>
    <row r="2038" spans="21:21" x14ac:dyDescent="0.25">
      <c r="U2038"/>
    </row>
    <row r="2039" spans="21:21" x14ac:dyDescent="0.25">
      <c r="U2039"/>
    </row>
    <row r="2040" spans="21:21" x14ac:dyDescent="0.25">
      <c r="U2040"/>
    </row>
    <row r="2041" spans="21:21" x14ac:dyDescent="0.25">
      <c r="U2041"/>
    </row>
    <row r="2042" spans="21:21" x14ac:dyDescent="0.25">
      <c r="U2042"/>
    </row>
    <row r="2043" spans="21:21" x14ac:dyDescent="0.25">
      <c r="U2043"/>
    </row>
    <row r="2044" spans="21:21" x14ac:dyDescent="0.25">
      <c r="U2044"/>
    </row>
    <row r="2045" spans="21:21" x14ac:dyDescent="0.25">
      <c r="U2045"/>
    </row>
    <row r="2046" spans="21:21" x14ac:dyDescent="0.25">
      <c r="U2046"/>
    </row>
    <row r="2047" spans="21:21" x14ac:dyDescent="0.25">
      <c r="U2047"/>
    </row>
    <row r="2048" spans="21:21" x14ac:dyDescent="0.25">
      <c r="U2048"/>
    </row>
    <row r="2049" spans="21:21" x14ac:dyDescent="0.25">
      <c r="U2049"/>
    </row>
    <row r="2050" spans="21:21" x14ac:dyDescent="0.25">
      <c r="U2050"/>
    </row>
    <row r="2051" spans="21:21" x14ac:dyDescent="0.25">
      <c r="U2051"/>
    </row>
    <row r="2052" spans="21:21" x14ac:dyDescent="0.25">
      <c r="U2052"/>
    </row>
    <row r="2053" spans="21:21" x14ac:dyDescent="0.25">
      <c r="U2053"/>
    </row>
    <row r="2054" spans="21:21" x14ac:dyDescent="0.25">
      <c r="U2054"/>
    </row>
    <row r="2055" spans="21:21" x14ac:dyDescent="0.25">
      <c r="U2055"/>
    </row>
    <row r="2056" spans="21:21" x14ac:dyDescent="0.25">
      <c r="U2056"/>
    </row>
    <row r="2057" spans="21:21" x14ac:dyDescent="0.25">
      <c r="U2057"/>
    </row>
    <row r="2058" spans="21:21" x14ac:dyDescent="0.25">
      <c r="U2058"/>
    </row>
    <row r="2059" spans="21:21" x14ac:dyDescent="0.25">
      <c r="U2059"/>
    </row>
    <row r="2060" spans="21:21" x14ac:dyDescent="0.25">
      <c r="U2060"/>
    </row>
    <row r="2061" spans="21:21" x14ac:dyDescent="0.25">
      <c r="U2061"/>
    </row>
    <row r="2062" spans="21:21" x14ac:dyDescent="0.25">
      <c r="U2062"/>
    </row>
    <row r="2063" spans="21:21" x14ac:dyDescent="0.25">
      <c r="U2063"/>
    </row>
    <row r="2064" spans="21:21" x14ac:dyDescent="0.25">
      <c r="U2064"/>
    </row>
    <row r="2065" spans="21:21" x14ac:dyDescent="0.25">
      <c r="U2065"/>
    </row>
    <row r="2066" spans="21:21" x14ac:dyDescent="0.25">
      <c r="U2066"/>
    </row>
    <row r="2067" spans="21:21" x14ac:dyDescent="0.25">
      <c r="U2067"/>
    </row>
    <row r="2068" spans="21:21" x14ac:dyDescent="0.25">
      <c r="U2068"/>
    </row>
    <row r="2069" spans="21:21" x14ac:dyDescent="0.25">
      <c r="U2069"/>
    </row>
    <row r="2070" spans="21:21" x14ac:dyDescent="0.25">
      <c r="U2070"/>
    </row>
    <row r="2071" spans="21:21" x14ac:dyDescent="0.25">
      <c r="U2071"/>
    </row>
    <row r="2072" spans="21:21" x14ac:dyDescent="0.25">
      <c r="U2072"/>
    </row>
    <row r="2073" spans="21:21" x14ac:dyDescent="0.25">
      <c r="U2073"/>
    </row>
    <row r="2074" spans="21:21" x14ac:dyDescent="0.25">
      <c r="U2074"/>
    </row>
    <row r="2075" spans="21:21" x14ac:dyDescent="0.25">
      <c r="U2075"/>
    </row>
    <row r="2076" spans="21:21" x14ac:dyDescent="0.25">
      <c r="U2076"/>
    </row>
    <row r="2077" spans="21:21" x14ac:dyDescent="0.25">
      <c r="U2077"/>
    </row>
    <row r="2078" spans="21:21" x14ac:dyDescent="0.25">
      <c r="U2078"/>
    </row>
    <row r="2079" spans="21:21" x14ac:dyDescent="0.25">
      <c r="U2079"/>
    </row>
    <row r="2080" spans="21:21" x14ac:dyDescent="0.25">
      <c r="U2080"/>
    </row>
    <row r="2081" spans="21:21" x14ac:dyDescent="0.25">
      <c r="U2081"/>
    </row>
    <row r="2082" spans="21:21" x14ac:dyDescent="0.25">
      <c r="U2082"/>
    </row>
    <row r="2083" spans="21:21" x14ac:dyDescent="0.25">
      <c r="U2083"/>
    </row>
    <row r="2084" spans="21:21" x14ac:dyDescent="0.25">
      <c r="U2084"/>
    </row>
    <row r="2085" spans="21:21" x14ac:dyDescent="0.25">
      <c r="U2085"/>
    </row>
    <row r="2086" spans="21:21" x14ac:dyDescent="0.25">
      <c r="U2086"/>
    </row>
    <row r="2087" spans="21:21" x14ac:dyDescent="0.25">
      <c r="U2087"/>
    </row>
    <row r="2088" spans="21:21" x14ac:dyDescent="0.25">
      <c r="U2088"/>
    </row>
    <row r="2089" spans="21:21" x14ac:dyDescent="0.25">
      <c r="U2089"/>
    </row>
    <row r="2090" spans="21:21" x14ac:dyDescent="0.25">
      <c r="U2090"/>
    </row>
    <row r="2091" spans="21:21" x14ac:dyDescent="0.25">
      <c r="U2091"/>
    </row>
    <row r="2092" spans="21:21" x14ac:dyDescent="0.25">
      <c r="U2092"/>
    </row>
    <row r="2093" spans="21:21" x14ac:dyDescent="0.25">
      <c r="U2093"/>
    </row>
    <row r="2094" spans="21:21" x14ac:dyDescent="0.25">
      <c r="U2094"/>
    </row>
    <row r="2095" spans="21:21" x14ac:dyDescent="0.25">
      <c r="U2095"/>
    </row>
    <row r="2096" spans="21:21" x14ac:dyDescent="0.25">
      <c r="U2096"/>
    </row>
    <row r="2097" spans="21:21" x14ac:dyDescent="0.25">
      <c r="U2097"/>
    </row>
    <row r="2098" spans="21:21" x14ac:dyDescent="0.25">
      <c r="U2098"/>
    </row>
    <row r="2099" spans="21:21" x14ac:dyDescent="0.25">
      <c r="U2099"/>
    </row>
    <row r="2100" spans="21:21" x14ac:dyDescent="0.25">
      <c r="U2100"/>
    </row>
    <row r="2101" spans="21:21" x14ac:dyDescent="0.25">
      <c r="U2101"/>
    </row>
    <row r="2102" spans="21:21" x14ac:dyDescent="0.25">
      <c r="U2102"/>
    </row>
    <row r="2103" spans="21:21" x14ac:dyDescent="0.25">
      <c r="U2103"/>
    </row>
    <row r="2104" spans="21:21" x14ac:dyDescent="0.25">
      <c r="U2104"/>
    </row>
    <row r="2105" spans="21:21" x14ac:dyDescent="0.25">
      <c r="U2105"/>
    </row>
    <row r="2106" spans="21:21" x14ac:dyDescent="0.25">
      <c r="U2106"/>
    </row>
    <row r="2107" spans="21:21" x14ac:dyDescent="0.25">
      <c r="U2107"/>
    </row>
    <row r="2108" spans="21:21" x14ac:dyDescent="0.25">
      <c r="U2108"/>
    </row>
    <row r="2109" spans="21:21" x14ac:dyDescent="0.25">
      <c r="U2109"/>
    </row>
    <row r="2110" spans="21:21" x14ac:dyDescent="0.25">
      <c r="U2110"/>
    </row>
    <row r="2111" spans="21:21" x14ac:dyDescent="0.25">
      <c r="U2111"/>
    </row>
    <row r="2112" spans="21:21" x14ac:dyDescent="0.25">
      <c r="U2112"/>
    </row>
    <row r="2113" spans="21:21" x14ac:dyDescent="0.25">
      <c r="U2113"/>
    </row>
    <row r="2114" spans="21:21" x14ac:dyDescent="0.25">
      <c r="U2114"/>
    </row>
    <row r="2115" spans="21:21" x14ac:dyDescent="0.25">
      <c r="U2115"/>
    </row>
    <row r="2116" spans="21:21" x14ac:dyDescent="0.25">
      <c r="U2116"/>
    </row>
    <row r="2117" spans="21:21" x14ac:dyDescent="0.25">
      <c r="U2117"/>
    </row>
    <row r="2118" spans="21:21" x14ac:dyDescent="0.25">
      <c r="U2118"/>
    </row>
    <row r="2119" spans="21:21" x14ac:dyDescent="0.25">
      <c r="U2119"/>
    </row>
    <row r="2120" spans="21:21" x14ac:dyDescent="0.25">
      <c r="U2120"/>
    </row>
    <row r="2121" spans="21:21" x14ac:dyDescent="0.25">
      <c r="U2121"/>
    </row>
    <row r="2122" spans="21:21" x14ac:dyDescent="0.25">
      <c r="U2122"/>
    </row>
    <row r="2123" spans="21:21" x14ac:dyDescent="0.25">
      <c r="U2123"/>
    </row>
    <row r="2124" spans="21:21" x14ac:dyDescent="0.25">
      <c r="U2124"/>
    </row>
    <row r="2125" spans="21:21" x14ac:dyDescent="0.25">
      <c r="U2125"/>
    </row>
    <row r="2126" spans="21:21" x14ac:dyDescent="0.25">
      <c r="U2126"/>
    </row>
    <row r="2127" spans="21:21" x14ac:dyDescent="0.25">
      <c r="U2127"/>
    </row>
    <row r="2128" spans="21:21" x14ac:dyDescent="0.25">
      <c r="U2128"/>
    </row>
    <row r="2129" spans="21:21" x14ac:dyDescent="0.25">
      <c r="U2129"/>
    </row>
    <row r="2130" spans="21:21" x14ac:dyDescent="0.25">
      <c r="U2130"/>
    </row>
    <row r="2131" spans="21:21" x14ac:dyDescent="0.25">
      <c r="U2131"/>
    </row>
    <row r="2132" spans="21:21" x14ac:dyDescent="0.25">
      <c r="U2132"/>
    </row>
    <row r="2133" spans="21:21" x14ac:dyDescent="0.25">
      <c r="U2133"/>
    </row>
    <row r="2134" spans="21:21" x14ac:dyDescent="0.25">
      <c r="U2134"/>
    </row>
    <row r="2135" spans="21:21" x14ac:dyDescent="0.25">
      <c r="U2135"/>
    </row>
    <row r="2136" spans="21:21" x14ac:dyDescent="0.25">
      <c r="U2136"/>
    </row>
    <row r="2137" spans="21:21" x14ac:dyDescent="0.25">
      <c r="U2137"/>
    </row>
    <row r="2138" spans="21:21" x14ac:dyDescent="0.25">
      <c r="U2138"/>
    </row>
    <row r="2139" spans="21:21" x14ac:dyDescent="0.25">
      <c r="U2139"/>
    </row>
    <row r="2140" spans="21:21" x14ac:dyDescent="0.25">
      <c r="U2140"/>
    </row>
    <row r="2141" spans="21:21" x14ac:dyDescent="0.25">
      <c r="U2141"/>
    </row>
    <row r="2142" spans="21:21" x14ac:dyDescent="0.25">
      <c r="U2142"/>
    </row>
    <row r="2143" spans="21:21" x14ac:dyDescent="0.25">
      <c r="U2143"/>
    </row>
    <row r="2144" spans="21:21" x14ac:dyDescent="0.25">
      <c r="U2144"/>
    </row>
    <row r="2145" spans="21:21" x14ac:dyDescent="0.25">
      <c r="U2145"/>
    </row>
    <row r="2146" spans="21:21" x14ac:dyDescent="0.25">
      <c r="U2146"/>
    </row>
    <row r="2147" spans="21:21" x14ac:dyDescent="0.25">
      <c r="U2147"/>
    </row>
    <row r="2148" spans="21:21" x14ac:dyDescent="0.25">
      <c r="U2148"/>
    </row>
    <row r="2149" spans="21:21" x14ac:dyDescent="0.25">
      <c r="U2149"/>
    </row>
    <row r="2150" spans="21:21" x14ac:dyDescent="0.25">
      <c r="U2150"/>
    </row>
    <row r="2151" spans="21:21" x14ac:dyDescent="0.25">
      <c r="U2151"/>
    </row>
    <row r="2152" spans="21:21" x14ac:dyDescent="0.25">
      <c r="U2152"/>
    </row>
    <row r="2153" spans="21:21" x14ac:dyDescent="0.25">
      <c r="U2153"/>
    </row>
    <row r="2154" spans="21:21" x14ac:dyDescent="0.25">
      <c r="U2154"/>
    </row>
    <row r="2155" spans="21:21" x14ac:dyDescent="0.25">
      <c r="U2155"/>
    </row>
    <row r="2156" spans="21:21" x14ac:dyDescent="0.25">
      <c r="U2156"/>
    </row>
    <row r="2157" spans="21:21" x14ac:dyDescent="0.25">
      <c r="U2157"/>
    </row>
    <row r="2158" spans="21:21" x14ac:dyDescent="0.25">
      <c r="U2158"/>
    </row>
    <row r="2159" spans="21:21" x14ac:dyDescent="0.25">
      <c r="U2159"/>
    </row>
    <row r="2160" spans="21:21" x14ac:dyDescent="0.25">
      <c r="U2160"/>
    </row>
    <row r="2161" spans="21:21" x14ac:dyDescent="0.25">
      <c r="U2161"/>
    </row>
    <row r="2162" spans="21:21" x14ac:dyDescent="0.25">
      <c r="U2162"/>
    </row>
    <row r="2163" spans="21:21" x14ac:dyDescent="0.25">
      <c r="U2163"/>
    </row>
    <row r="2164" spans="21:21" x14ac:dyDescent="0.25">
      <c r="U2164"/>
    </row>
    <row r="2165" spans="21:21" x14ac:dyDescent="0.25">
      <c r="U2165"/>
    </row>
    <row r="2166" spans="21:21" x14ac:dyDescent="0.25">
      <c r="U2166"/>
    </row>
    <row r="2167" spans="21:21" x14ac:dyDescent="0.25">
      <c r="U2167"/>
    </row>
    <row r="2168" spans="21:21" x14ac:dyDescent="0.25">
      <c r="U2168"/>
    </row>
    <row r="2169" spans="21:21" x14ac:dyDescent="0.25">
      <c r="U2169"/>
    </row>
    <row r="2170" spans="21:21" x14ac:dyDescent="0.25">
      <c r="U2170"/>
    </row>
    <row r="2171" spans="21:21" x14ac:dyDescent="0.25">
      <c r="U2171"/>
    </row>
    <row r="2172" spans="21:21" x14ac:dyDescent="0.25">
      <c r="U2172"/>
    </row>
    <row r="2173" spans="21:21" x14ac:dyDescent="0.25">
      <c r="U2173"/>
    </row>
    <row r="2174" spans="21:21" x14ac:dyDescent="0.25">
      <c r="U2174"/>
    </row>
    <row r="2175" spans="21:21" x14ac:dyDescent="0.25">
      <c r="U2175"/>
    </row>
    <row r="2176" spans="21:21" x14ac:dyDescent="0.25">
      <c r="U2176"/>
    </row>
    <row r="2177" spans="21:21" x14ac:dyDescent="0.25">
      <c r="U2177"/>
    </row>
    <row r="2178" spans="21:21" x14ac:dyDescent="0.25">
      <c r="U2178"/>
    </row>
    <row r="2179" spans="21:21" x14ac:dyDescent="0.25">
      <c r="U2179"/>
    </row>
    <row r="2180" spans="21:21" x14ac:dyDescent="0.25">
      <c r="U2180"/>
    </row>
    <row r="2181" spans="21:21" x14ac:dyDescent="0.25">
      <c r="U2181"/>
    </row>
    <row r="2182" spans="21:21" x14ac:dyDescent="0.25">
      <c r="U2182"/>
    </row>
    <row r="2183" spans="21:21" x14ac:dyDescent="0.25">
      <c r="U2183"/>
    </row>
    <row r="2184" spans="21:21" x14ac:dyDescent="0.25">
      <c r="U2184"/>
    </row>
    <row r="2185" spans="21:21" x14ac:dyDescent="0.25">
      <c r="U2185"/>
    </row>
    <row r="2186" spans="21:21" x14ac:dyDescent="0.25">
      <c r="U2186"/>
    </row>
    <row r="2187" spans="21:21" x14ac:dyDescent="0.25">
      <c r="U2187"/>
    </row>
    <row r="2188" spans="21:21" x14ac:dyDescent="0.25">
      <c r="U2188"/>
    </row>
    <row r="2189" spans="21:21" x14ac:dyDescent="0.25">
      <c r="U2189"/>
    </row>
    <row r="2190" spans="21:21" x14ac:dyDescent="0.25">
      <c r="U2190"/>
    </row>
    <row r="2191" spans="21:21" x14ac:dyDescent="0.25">
      <c r="U2191"/>
    </row>
    <row r="2192" spans="21:21" x14ac:dyDescent="0.25">
      <c r="U2192"/>
    </row>
    <row r="2193" spans="21:21" x14ac:dyDescent="0.25">
      <c r="U2193"/>
    </row>
    <row r="2194" spans="21:21" x14ac:dyDescent="0.25">
      <c r="U2194"/>
    </row>
    <row r="2195" spans="21:21" x14ac:dyDescent="0.25">
      <c r="U2195"/>
    </row>
    <row r="2196" spans="21:21" x14ac:dyDescent="0.25">
      <c r="U2196"/>
    </row>
    <row r="2197" spans="21:21" x14ac:dyDescent="0.25">
      <c r="U2197"/>
    </row>
    <row r="2198" spans="21:21" x14ac:dyDescent="0.25">
      <c r="U2198"/>
    </row>
    <row r="2199" spans="21:21" x14ac:dyDescent="0.25">
      <c r="U2199"/>
    </row>
    <row r="2200" spans="21:21" x14ac:dyDescent="0.25">
      <c r="U2200"/>
    </row>
    <row r="2201" spans="21:21" x14ac:dyDescent="0.25">
      <c r="U2201"/>
    </row>
    <row r="2202" spans="21:21" x14ac:dyDescent="0.25">
      <c r="U2202"/>
    </row>
    <row r="2203" spans="21:21" x14ac:dyDescent="0.25">
      <c r="U2203"/>
    </row>
    <row r="2204" spans="21:21" x14ac:dyDescent="0.25">
      <c r="U2204"/>
    </row>
    <row r="2205" spans="21:21" x14ac:dyDescent="0.25">
      <c r="U2205"/>
    </row>
    <row r="2206" spans="21:21" x14ac:dyDescent="0.25">
      <c r="U2206"/>
    </row>
    <row r="2207" spans="21:21" x14ac:dyDescent="0.25">
      <c r="U2207"/>
    </row>
    <row r="2208" spans="21:21" x14ac:dyDescent="0.25">
      <c r="U2208"/>
    </row>
    <row r="2209" spans="21:21" x14ac:dyDescent="0.25">
      <c r="U2209"/>
    </row>
    <row r="2210" spans="21:21" x14ac:dyDescent="0.25">
      <c r="U2210"/>
    </row>
    <row r="2211" spans="21:21" x14ac:dyDescent="0.25">
      <c r="U2211"/>
    </row>
    <row r="2212" spans="21:21" x14ac:dyDescent="0.25">
      <c r="U2212"/>
    </row>
    <row r="2213" spans="21:21" x14ac:dyDescent="0.25">
      <c r="U2213"/>
    </row>
    <row r="2214" spans="21:21" x14ac:dyDescent="0.25">
      <c r="U2214"/>
    </row>
    <row r="2215" spans="21:21" x14ac:dyDescent="0.25">
      <c r="U2215"/>
    </row>
    <row r="2216" spans="21:21" x14ac:dyDescent="0.25">
      <c r="U2216"/>
    </row>
    <row r="2217" spans="21:21" x14ac:dyDescent="0.25">
      <c r="U2217"/>
    </row>
    <row r="2218" spans="21:21" x14ac:dyDescent="0.25">
      <c r="U2218"/>
    </row>
    <row r="2219" spans="21:21" x14ac:dyDescent="0.25">
      <c r="U2219"/>
    </row>
    <row r="2220" spans="21:21" x14ac:dyDescent="0.25">
      <c r="U2220"/>
    </row>
    <row r="2221" spans="21:21" x14ac:dyDescent="0.25">
      <c r="U2221"/>
    </row>
    <row r="2222" spans="21:21" x14ac:dyDescent="0.25">
      <c r="U2222"/>
    </row>
    <row r="2223" spans="21:21" x14ac:dyDescent="0.25">
      <c r="U2223"/>
    </row>
    <row r="2224" spans="21:21" x14ac:dyDescent="0.25">
      <c r="U2224"/>
    </row>
    <row r="2225" spans="21:21" x14ac:dyDescent="0.25">
      <c r="U2225"/>
    </row>
    <row r="2226" spans="21:21" x14ac:dyDescent="0.25">
      <c r="U2226"/>
    </row>
    <row r="2227" spans="21:21" x14ac:dyDescent="0.25">
      <c r="U2227"/>
    </row>
    <row r="2228" spans="21:21" x14ac:dyDescent="0.25">
      <c r="U2228"/>
    </row>
    <row r="2229" spans="21:21" x14ac:dyDescent="0.25">
      <c r="U2229"/>
    </row>
    <row r="2230" spans="21:21" x14ac:dyDescent="0.25">
      <c r="U2230"/>
    </row>
    <row r="2231" spans="21:21" x14ac:dyDescent="0.25">
      <c r="U2231"/>
    </row>
    <row r="2232" spans="21:21" x14ac:dyDescent="0.25">
      <c r="U2232"/>
    </row>
    <row r="2233" spans="21:21" x14ac:dyDescent="0.25">
      <c r="U2233"/>
    </row>
    <row r="2234" spans="21:21" x14ac:dyDescent="0.25">
      <c r="U2234"/>
    </row>
    <row r="2235" spans="21:21" x14ac:dyDescent="0.25">
      <c r="U2235"/>
    </row>
    <row r="2236" spans="21:21" x14ac:dyDescent="0.25">
      <c r="U2236"/>
    </row>
    <row r="2237" spans="21:21" x14ac:dyDescent="0.25">
      <c r="U2237"/>
    </row>
    <row r="2238" spans="21:21" x14ac:dyDescent="0.25">
      <c r="U2238"/>
    </row>
    <row r="2239" spans="21:21" x14ac:dyDescent="0.25">
      <c r="U2239"/>
    </row>
    <row r="2240" spans="21:21" x14ac:dyDescent="0.25">
      <c r="U2240"/>
    </row>
    <row r="2241" spans="21:21" x14ac:dyDescent="0.25">
      <c r="U2241"/>
    </row>
    <row r="2242" spans="21:21" x14ac:dyDescent="0.25">
      <c r="U2242"/>
    </row>
    <row r="2243" spans="21:21" x14ac:dyDescent="0.25">
      <c r="U2243"/>
    </row>
    <row r="2244" spans="21:21" x14ac:dyDescent="0.25">
      <c r="U2244"/>
    </row>
    <row r="2245" spans="21:21" x14ac:dyDescent="0.25">
      <c r="U2245"/>
    </row>
    <row r="2246" spans="21:21" x14ac:dyDescent="0.25">
      <c r="U2246"/>
    </row>
    <row r="2247" spans="21:21" x14ac:dyDescent="0.25">
      <c r="U2247"/>
    </row>
    <row r="2248" spans="21:21" x14ac:dyDescent="0.25">
      <c r="U2248"/>
    </row>
    <row r="2249" spans="21:21" x14ac:dyDescent="0.25">
      <c r="U2249"/>
    </row>
    <row r="2250" spans="21:21" x14ac:dyDescent="0.25">
      <c r="U2250"/>
    </row>
    <row r="2251" spans="21:21" x14ac:dyDescent="0.25">
      <c r="U2251"/>
    </row>
    <row r="2252" spans="21:21" x14ac:dyDescent="0.25">
      <c r="U2252"/>
    </row>
    <row r="2253" spans="21:21" x14ac:dyDescent="0.25">
      <c r="U2253"/>
    </row>
    <row r="2254" spans="21:21" x14ac:dyDescent="0.25">
      <c r="U2254"/>
    </row>
    <row r="2255" spans="21:21" x14ac:dyDescent="0.25">
      <c r="U2255"/>
    </row>
    <row r="2256" spans="21:21" x14ac:dyDescent="0.25">
      <c r="U2256"/>
    </row>
    <row r="2257" spans="21:21" x14ac:dyDescent="0.25">
      <c r="U2257"/>
    </row>
    <row r="2258" spans="21:21" x14ac:dyDescent="0.25">
      <c r="U2258"/>
    </row>
    <row r="2259" spans="21:21" x14ac:dyDescent="0.25">
      <c r="U2259"/>
    </row>
    <row r="2260" spans="21:21" x14ac:dyDescent="0.25">
      <c r="U2260"/>
    </row>
    <row r="2261" spans="21:21" x14ac:dyDescent="0.25">
      <c r="U2261"/>
    </row>
    <row r="2262" spans="21:21" x14ac:dyDescent="0.25">
      <c r="U2262"/>
    </row>
    <row r="2263" spans="21:21" x14ac:dyDescent="0.25">
      <c r="U2263"/>
    </row>
    <row r="2264" spans="21:21" x14ac:dyDescent="0.25">
      <c r="U2264"/>
    </row>
    <row r="2265" spans="21:21" x14ac:dyDescent="0.25">
      <c r="U2265"/>
    </row>
    <row r="2266" spans="21:21" x14ac:dyDescent="0.25">
      <c r="U2266"/>
    </row>
    <row r="2267" spans="21:21" x14ac:dyDescent="0.25">
      <c r="U2267"/>
    </row>
    <row r="2268" spans="21:21" x14ac:dyDescent="0.25">
      <c r="U2268"/>
    </row>
    <row r="2269" spans="21:21" x14ac:dyDescent="0.25">
      <c r="U2269"/>
    </row>
    <row r="2270" spans="21:21" x14ac:dyDescent="0.25">
      <c r="U2270"/>
    </row>
    <row r="2271" spans="21:21" x14ac:dyDescent="0.25">
      <c r="U2271"/>
    </row>
    <row r="2272" spans="21:21" x14ac:dyDescent="0.25">
      <c r="U2272"/>
    </row>
    <row r="2273" spans="21:21" x14ac:dyDescent="0.25">
      <c r="U2273"/>
    </row>
    <row r="2274" spans="21:21" x14ac:dyDescent="0.25">
      <c r="U2274"/>
    </row>
    <row r="2275" spans="21:21" x14ac:dyDescent="0.25">
      <c r="U2275"/>
    </row>
    <row r="2276" spans="21:21" x14ac:dyDescent="0.25">
      <c r="U2276"/>
    </row>
    <row r="2277" spans="21:21" x14ac:dyDescent="0.25">
      <c r="U2277"/>
    </row>
    <row r="2278" spans="21:21" x14ac:dyDescent="0.25">
      <c r="U2278"/>
    </row>
    <row r="2279" spans="21:21" x14ac:dyDescent="0.25">
      <c r="U2279"/>
    </row>
    <row r="2280" spans="21:21" x14ac:dyDescent="0.25">
      <c r="U2280"/>
    </row>
    <row r="2281" spans="21:21" x14ac:dyDescent="0.25">
      <c r="U2281"/>
    </row>
    <row r="2282" spans="21:21" x14ac:dyDescent="0.25">
      <c r="U2282"/>
    </row>
    <row r="2283" spans="21:21" x14ac:dyDescent="0.25">
      <c r="U2283"/>
    </row>
    <row r="2284" spans="21:21" x14ac:dyDescent="0.25">
      <c r="U2284"/>
    </row>
    <row r="2285" spans="21:21" x14ac:dyDescent="0.25">
      <c r="U2285"/>
    </row>
    <row r="2286" spans="21:21" x14ac:dyDescent="0.25">
      <c r="U2286"/>
    </row>
    <row r="2287" spans="21:21" x14ac:dyDescent="0.25">
      <c r="U2287"/>
    </row>
    <row r="2288" spans="21:21" x14ac:dyDescent="0.25">
      <c r="U2288"/>
    </row>
    <row r="2289" spans="21:21" x14ac:dyDescent="0.25">
      <c r="U2289"/>
    </row>
    <row r="2290" spans="21:21" x14ac:dyDescent="0.25">
      <c r="U2290"/>
    </row>
    <row r="2291" spans="21:21" x14ac:dyDescent="0.25">
      <c r="U2291"/>
    </row>
    <row r="2292" spans="21:21" x14ac:dyDescent="0.25">
      <c r="U2292"/>
    </row>
    <row r="2293" spans="21:21" x14ac:dyDescent="0.25">
      <c r="U2293"/>
    </row>
    <row r="2294" spans="21:21" x14ac:dyDescent="0.25">
      <c r="U2294"/>
    </row>
    <row r="2295" spans="21:21" x14ac:dyDescent="0.25">
      <c r="U2295"/>
    </row>
    <row r="2296" spans="21:21" x14ac:dyDescent="0.25">
      <c r="U2296"/>
    </row>
    <row r="2297" spans="21:21" x14ac:dyDescent="0.25">
      <c r="U2297"/>
    </row>
    <row r="2298" spans="21:21" x14ac:dyDescent="0.25">
      <c r="U2298"/>
    </row>
    <row r="2299" spans="21:21" x14ac:dyDescent="0.25">
      <c r="U2299"/>
    </row>
    <row r="2300" spans="21:21" x14ac:dyDescent="0.25">
      <c r="U2300"/>
    </row>
    <row r="2301" spans="21:21" x14ac:dyDescent="0.25">
      <c r="U2301"/>
    </row>
    <row r="2302" spans="21:21" x14ac:dyDescent="0.25">
      <c r="U2302"/>
    </row>
    <row r="2303" spans="21:21" x14ac:dyDescent="0.25">
      <c r="U2303"/>
    </row>
    <row r="2304" spans="21:21" x14ac:dyDescent="0.25">
      <c r="U2304"/>
    </row>
    <row r="2305" spans="21:21" x14ac:dyDescent="0.25">
      <c r="U2305"/>
    </row>
    <row r="2306" spans="21:21" x14ac:dyDescent="0.25">
      <c r="U2306"/>
    </row>
    <row r="2307" spans="21:21" x14ac:dyDescent="0.25">
      <c r="U2307"/>
    </row>
    <row r="2308" spans="21:21" x14ac:dyDescent="0.25">
      <c r="U2308"/>
    </row>
    <row r="2309" spans="21:21" x14ac:dyDescent="0.25">
      <c r="U2309"/>
    </row>
    <row r="2310" spans="21:21" x14ac:dyDescent="0.25">
      <c r="U2310"/>
    </row>
    <row r="2311" spans="21:21" x14ac:dyDescent="0.25">
      <c r="U2311"/>
    </row>
    <row r="2312" spans="21:21" x14ac:dyDescent="0.25">
      <c r="U2312"/>
    </row>
    <row r="2313" spans="21:21" x14ac:dyDescent="0.25">
      <c r="U2313"/>
    </row>
    <row r="2314" spans="21:21" x14ac:dyDescent="0.25">
      <c r="U2314"/>
    </row>
    <row r="2315" spans="21:21" x14ac:dyDescent="0.25">
      <c r="U2315"/>
    </row>
    <row r="2316" spans="21:21" x14ac:dyDescent="0.25">
      <c r="U2316"/>
    </row>
    <row r="2317" spans="21:21" x14ac:dyDescent="0.25">
      <c r="U2317"/>
    </row>
    <row r="2318" spans="21:21" x14ac:dyDescent="0.25">
      <c r="U2318"/>
    </row>
    <row r="2319" spans="21:21" x14ac:dyDescent="0.25">
      <c r="U2319"/>
    </row>
    <row r="2320" spans="21:21" x14ac:dyDescent="0.25">
      <c r="U2320"/>
    </row>
    <row r="2321" spans="21:21" x14ac:dyDescent="0.25">
      <c r="U2321"/>
    </row>
    <row r="2322" spans="21:21" x14ac:dyDescent="0.25">
      <c r="U2322"/>
    </row>
    <row r="2323" spans="21:21" x14ac:dyDescent="0.25">
      <c r="U2323"/>
    </row>
    <row r="2324" spans="21:21" x14ac:dyDescent="0.25">
      <c r="U2324"/>
    </row>
    <row r="2325" spans="21:21" x14ac:dyDescent="0.25">
      <c r="U2325"/>
    </row>
    <row r="2326" spans="21:21" x14ac:dyDescent="0.25">
      <c r="U2326"/>
    </row>
    <row r="2327" spans="21:21" x14ac:dyDescent="0.25">
      <c r="U2327"/>
    </row>
    <row r="2328" spans="21:21" x14ac:dyDescent="0.25">
      <c r="U2328"/>
    </row>
    <row r="2329" spans="21:21" x14ac:dyDescent="0.25">
      <c r="U2329"/>
    </row>
    <row r="2330" spans="21:21" x14ac:dyDescent="0.25">
      <c r="U2330"/>
    </row>
    <row r="2331" spans="21:21" x14ac:dyDescent="0.25">
      <c r="U2331"/>
    </row>
    <row r="2332" spans="21:21" x14ac:dyDescent="0.25">
      <c r="U2332"/>
    </row>
    <row r="2333" spans="21:21" x14ac:dyDescent="0.25">
      <c r="U2333"/>
    </row>
    <row r="2334" spans="21:21" x14ac:dyDescent="0.25">
      <c r="U2334"/>
    </row>
    <row r="2335" spans="21:21" x14ac:dyDescent="0.25">
      <c r="U2335"/>
    </row>
    <row r="2336" spans="21:21" x14ac:dyDescent="0.25">
      <c r="U2336"/>
    </row>
    <row r="2337" spans="21:21" x14ac:dyDescent="0.25">
      <c r="U2337"/>
    </row>
    <row r="2338" spans="21:21" x14ac:dyDescent="0.25">
      <c r="U2338"/>
    </row>
    <row r="2339" spans="21:21" x14ac:dyDescent="0.25">
      <c r="U2339"/>
    </row>
    <row r="2340" spans="21:21" x14ac:dyDescent="0.25">
      <c r="U2340"/>
    </row>
    <row r="2341" spans="21:21" x14ac:dyDescent="0.25">
      <c r="U2341"/>
    </row>
    <row r="2342" spans="21:21" x14ac:dyDescent="0.25">
      <c r="U2342"/>
    </row>
    <row r="2343" spans="21:21" x14ac:dyDescent="0.25">
      <c r="U2343"/>
    </row>
    <row r="2344" spans="21:21" x14ac:dyDescent="0.25">
      <c r="U2344"/>
    </row>
    <row r="2345" spans="21:21" x14ac:dyDescent="0.25">
      <c r="U2345"/>
    </row>
    <row r="2346" spans="21:21" x14ac:dyDescent="0.25">
      <c r="U2346"/>
    </row>
    <row r="2347" spans="21:21" x14ac:dyDescent="0.25">
      <c r="U2347"/>
    </row>
    <row r="2348" spans="21:21" x14ac:dyDescent="0.25">
      <c r="U2348"/>
    </row>
    <row r="2349" spans="21:21" x14ac:dyDescent="0.25">
      <c r="U2349"/>
    </row>
    <row r="2350" spans="21:21" x14ac:dyDescent="0.25">
      <c r="U2350"/>
    </row>
    <row r="2351" spans="21:21" x14ac:dyDescent="0.25">
      <c r="U2351"/>
    </row>
    <row r="2352" spans="21:21" x14ac:dyDescent="0.25">
      <c r="U2352"/>
    </row>
    <row r="2353" spans="21:21" x14ac:dyDescent="0.25">
      <c r="U2353"/>
    </row>
    <row r="2354" spans="21:21" x14ac:dyDescent="0.25">
      <c r="U2354"/>
    </row>
    <row r="2355" spans="21:21" x14ac:dyDescent="0.25">
      <c r="U2355"/>
    </row>
    <row r="2356" spans="21:21" x14ac:dyDescent="0.25">
      <c r="U2356"/>
    </row>
    <row r="2357" spans="21:21" x14ac:dyDescent="0.25">
      <c r="U2357"/>
    </row>
    <row r="2358" spans="21:21" x14ac:dyDescent="0.25">
      <c r="U2358"/>
    </row>
    <row r="2359" spans="21:21" x14ac:dyDescent="0.25">
      <c r="U2359"/>
    </row>
    <row r="2360" spans="21:21" x14ac:dyDescent="0.25">
      <c r="U2360"/>
    </row>
    <row r="2361" spans="21:21" x14ac:dyDescent="0.25">
      <c r="U2361"/>
    </row>
    <row r="2362" spans="21:21" x14ac:dyDescent="0.25">
      <c r="U2362"/>
    </row>
    <row r="2363" spans="21:21" x14ac:dyDescent="0.25">
      <c r="U2363"/>
    </row>
    <row r="2364" spans="21:21" x14ac:dyDescent="0.25">
      <c r="U2364"/>
    </row>
    <row r="2365" spans="21:21" x14ac:dyDescent="0.25">
      <c r="U2365"/>
    </row>
    <row r="2366" spans="21:21" x14ac:dyDescent="0.25">
      <c r="U2366"/>
    </row>
    <row r="2367" spans="21:21" x14ac:dyDescent="0.25">
      <c r="U2367"/>
    </row>
    <row r="2368" spans="21:21" x14ac:dyDescent="0.25">
      <c r="U2368"/>
    </row>
    <row r="2369" spans="21:21" x14ac:dyDescent="0.25">
      <c r="U2369"/>
    </row>
    <row r="2370" spans="21:21" x14ac:dyDescent="0.25">
      <c r="U2370"/>
    </row>
    <row r="2371" spans="21:21" x14ac:dyDescent="0.25">
      <c r="U2371"/>
    </row>
    <row r="2372" spans="21:21" x14ac:dyDescent="0.25">
      <c r="U2372"/>
    </row>
    <row r="2373" spans="21:21" x14ac:dyDescent="0.25">
      <c r="U2373"/>
    </row>
    <row r="2374" spans="21:21" x14ac:dyDescent="0.25">
      <c r="U2374"/>
    </row>
    <row r="2375" spans="21:21" x14ac:dyDescent="0.25">
      <c r="U2375"/>
    </row>
    <row r="2376" spans="21:21" x14ac:dyDescent="0.25">
      <c r="U2376"/>
    </row>
    <row r="2377" spans="21:21" x14ac:dyDescent="0.25">
      <c r="U2377"/>
    </row>
    <row r="2378" spans="21:21" x14ac:dyDescent="0.25">
      <c r="U2378"/>
    </row>
    <row r="2379" spans="21:21" x14ac:dyDescent="0.25">
      <c r="U2379"/>
    </row>
    <row r="2380" spans="21:21" x14ac:dyDescent="0.25">
      <c r="U2380"/>
    </row>
    <row r="2381" spans="21:21" x14ac:dyDescent="0.25">
      <c r="U2381"/>
    </row>
    <row r="2382" spans="21:21" x14ac:dyDescent="0.25">
      <c r="U2382"/>
    </row>
    <row r="2383" spans="21:21" x14ac:dyDescent="0.25">
      <c r="U2383"/>
    </row>
    <row r="2384" spans="21:21" x14ac:dyDescent="0.25">
      <c r="U2384"/>
    </row>
    <row r="2385" spans="21:21" x14ac:dyDescent="0.25">
      <c r="U2385"/>
    </row>
    <row r="2386" spans="21:21" x14ac:dyDescent="0.25">
      <c r="U2386"/>
    </row>
    <row r="2387" spans="21:21" x14ac:dyDescent="0.25">
      <c r="U2387"/>
    </row>
    <row r="2388" spans="21:21" x14ac:dyDescent="0.25">
      <c r="U2388"/>
    </row>
    <row r="2389" spans="21:21" x14ac:dyDescent="0.25">
      <c r="U2389"/>
    </row>
    <row r="2390" spans="21:21" x14ac:dyDescent="0.25">
      <c r="U2390"/>
    </row>
    <row r="2391" spans="21:21" x14ac:dyDescent="0.25">
      <c r="U2391"/>
    </row>
    <row r="2392" spans="21:21" x14ac:dyDescent="0.25">
      <c r="U2392"/>
    </row>
    <row r="2393" spans="21:21" x14ac:dyDescent="0.25">
      <c r="U2393"/>
    </row>
    <row r="2394" spans="21:21" x14ac:dyDescent="0.25">
      <c r="U2394"/>
    </row>
    <row r="2395" spans="21:21" x14ac:dyDescent="0.25">
      <c r="U2395"/>
    </row>
    <row r="2396" spans="21:21" x14ac:dyDescent="0.25">
      <c r="U2396"/>
    </row>
    <row r="2397" spans="21:21" x14ac:dyDescent="0.25">
      <c r="U2397"/>
    </row>
    <row r="2398" spans="21:21" x14ac:dyDescent="0.25">
      <c r="U2398"/>
    </row>
    <row r="2399" spans="21:21" x14ac:dyDescent="0.25">
      <c r="U2399"/>
    </row>
    <row r="2400" spans="21:21" x14ac:dyDescent="0.25">
      <c r="U2400"/>
    </row>
    <row r="2401" spans="21:21" x14ac:dyDescent="0.25">
      <c r="U2401"/>
    </row>
    <row r="2402" spans="21:21" x14ac:dyDescent="0.25">
      <c r="U2402"/>
    </row>
    <row r="2403" spans="21:21" x14ac:dyDescent="0.25">
      <c r="U2403"/>
    </row>
    <row r="2404" spans="21:21" x14ac:dyDescent="0.25">
      <c r="U2404"/>
    </row>
    <row r="2405" spans="21:21" x14ac:dyDescent="0.25">
      <c r="U2405"/>
    </row>
    <row r="2406" spans="21:21" x14ac:dyDescent="0.25">
      <c r="U2406"/>
    </row>
    <row r="2407" spans="21:21" x14ac:dyDescent="0.25">
      <c r="U2407"/>
    </row>
    <row r="2408" spans="21:21" x14ac:dyDescent="0.25">
      <c r="U2408"/>
    </row>
    <row r="2409" spans="21:21" x14ac:dyDescent="0.25">
      <c r="U2409"/>
    </row>
    <row r="2410" spans="21:21" x14ac:dyDescent="0.25">
      <c r="U2410"/>
    </row>
    <row r="2411" spans="21:21" x14ac:dyDescent="0.25">
      <c r="U2411"/>
    </row>
    <row r="2412" spans="21:21" x14ac:dyDescent="0.25">
      <c r="U2412"/>
    </row>
    <row r="2413" spans="21:21" x14ac:dyDescent="0.25">
      <c r="U2413"/>
    </row>
    <row r="2414" spans="21:21" x14ac:dyDescent="0.25">
      <c r="U2414"/>
    </row>
    <row r="2415" spans="21:21" x14ac:dyDescent="0.25">
      <c r="U2415"/>
    </row>
    <row r="2416" spans="21:21" x14ac:dyDescent="0.25">
      <c r="U2416"/>
    </row>
    <row r="2417" spans="21:21" x14ac:dyDescent="0.25">
      <c r="U2417"/>
    </row>
    <row r="2418" spans="21:21" x14ac:dyDescent="0.25">
      <c r="U2418"/>
    </row>
    <row r="2419" spans="21:21" x14ac:dyDescent="0.25">
      <c r="U2419"/>
    </row>
    <row r="2420" spans="21:21" x14ac:dyDescent="0.25">
      <c r="U2420"/>
    </row>
    <row r="2421" spans="21:21" x14ac:dyDescent="0.25">
      <c r="U2421"/>
    </row>
    <row r="2422" spans="21:21" x14ac:dyDescent="0.25">
      <c r="U2422"/>
    </row>
    <row r="2423" spans="21:21" x14ac:dyDescent="0.25">
      <c r="U2423"/>
    </row>
    <row r="2424" spans="21:21" x14ac:dyDescent="0.25">
      <c r="U2424"/>
    </row>
    <row r="2425" spans="21:21" x14ac:dyDescent="0.25">
      <c r="U2425"/>
    </row>
    <row r="2426" spans="21:21" x14ac:dyDescent="0.25">
      <c r="U2426"/>
    </row>
    <row r="2427" spans="21:21" x14ac:dyDescent="0.25">
      <c r="U2427"/>
    </row>
    <row r="2428" spans="21:21" x14ac:dyDescent="0.25">
      <c r="U2428"/>
    </row>
    <row r="2429" spans="21:21" x14ac:dyDescent="0.25">
      <c r="U2429"/>
    </row>
    <row r="2430" spans="21:21" x14ac:dyDescent="0.25">
      <c r="U2430"/>
    </row>
    <row r="2431" spans="21:21" x14ac:dyDescent="0.25">
      <c r="U2431"/>
    </row>
    <row r="2432" spans="21:21" x14ac:dyDescent="0.25">
      <c r="U2432"/>
    </row>
    <row r="2433" spans="21:21" x14ac:dyDescent="0.25">
      <c r="U2433"/>
    </row>
    <row r="2434" spans="21:21" x14ac:dyDescent="0.25">
      <c r="U2434"/>
    </row>
    <row r="2435" spans="21:21" x14ac:dyDescent="0.25">
      <c r="U2435"/>
    </row>
    <row r="2436" spans="21:21" x14ac:dyDescent="0.25">
      <c r="U2436"/>
    </row>
    <row r="2437" spans="21:21" x14ac:dyDescent="0.25">
      <c r="U2437"/>
    </row>
    <row r="2438" spans="21:21" x14ac:dyDescent="0.25">
      <c r="U2438"/>
    </row>
    <row r="2439" spans="21:21" x14ac:dyDescent="0.25">
      <c r="U2439"/>
    </row>
    <row r="2440" spans="21:21" x14ac:dyDescent="0.25">
      <c r="U2440"/>
    </row>
    <row r="2441" spans="21:21" x14ac:dyDescent="0.25">
      <c r="U2441"/>
    </row>
    <row r="2442" spans="21:21" x14ac:dyDescent="0.25">
      <c r="U2442"/>
    </row>
    <row r="2443" spans="21:21" x14ac:dyDescent="0.25">
      <c r="U2443"/>
    </row>
    <row r="2444" spans="21:21" x14ac:dyDescent="0.25">
      <c r="U2444"/>
    </row>
    <row r="2445" spans="21:21" x14ac:dyDescent="0.25">
      <c r="U2445"/>
    </row>
    <row r="2446" spans="21:21" x14ac:dyDescent="0.25">
      <c r="U2446"/>
    </row>
    <row r="2447" spans="21:21" x14ac:dyDescent="0.25">
      <c r="U2447"/>
    </row>
    <row r="2448" spans="21:21" x14ac:dyDescent="0.25">
      <c r="U2448"/>
    </row>
    <row r="2449" spans="21:21" x14ac:dyDescent="0.25">
      <c r="U2449"/>
    </row>
    <row r="2450" spans="21:21" x14ac:dyDescent="0.25">
      <c r="U2450"/>
    </row>
    <row r="2451" spans="21:21" x14ac:dyDescent="0.25">
      <c r="U2451"/>
    </row>
    <row r="2452" spans="21:21" x14ac:dyDescent="0.25">
      <c r="U2452"/>
    </row>
    <row r="2453" spans="21:21" x14ac:dyDescent="0.25">
      <c r="U2453"/>
    </row>
    <row r="2454" spans="21:21" x14ac:dyDescent="0.25">
      <c r="U2454"/>
    </row>
    <row r="2455" spans="21:21" x14ac:dyDescent="0.25">
      <c r="U2455"/>
    </row>
    <row r="2456" spans="21:21" x14ac:dyDescent="0.25">
      <c r="U2456"/>
    </row>
    <row r="2457" spans="21:21" x14ac:dyDescent="0.25">
      <c r="U2457"/>
    </row>
    <row r="2458" spans="21:21" x14ac:dyDescent="0.25">
      <c r="U2458"/>
    </row>
    <row r="2459" spans="21:21" x14ac:dyDescent="0.25">
      <c r="U2459"/>
    </row>
    <row r="2460" spans="21:21" x14ac:dyDescent="0.25">
      <c r="U2460"/>
    </row>
    <row r="2461" spans="21:21" x14ac:dyDescent="0.25">
      <c r="U2461"/>
    </row>
    <row r="2462" spans="21:21" x14ac:dyDescent="0.25">
      <c r="U2462"/>
    </row>
    <row r="2463" spans="21:21" x14ac:dyDescent="0.25">
      <c r="U2463"/>
    </row>
    <row r="2464" spans="21:21" x14ac:dyDescent="0.25">
      <c r="U2464"/>
    </row>
    <row r="2465" spans="21:21" x14ac:dyDescent="0.25">
      <c r="U2465"/>
    </row>
    <row r="2466" spans="21:21" x14ac:dyDescent="0.25">
      <c r="U2466"/>
    </row>
    <row r="2467" spans="21:21" x14ac:dyDescent="0.25">
      <c r="U2467"/>
    </row>
    <row r="2468" spans="21:21" x14ac:dyDescent="0.25">
      <c r="U2468"/>
    </row>
    <row r="2469" spans="21:21" x14ac:dyDescent="0.25">
      <c r="U2469"/>
    </row>
    <row r="2470" spans="21:21" x14ac:dyDescent="0.25">
      <c r="U2470"/>
    </row>
    <row r="2471" spans="21:21" x14ac:dyDescent="0.25">
      <c r="U2471"/>
    </row>
    <row r="2472" spans="21:21" x14ac:dyDescent="0.25">
      <c r="U2472"/>
    </row>
    <row r="2473" spans="21:21" x14ac:dyDescent="0.25">
      <c r="U2473"/>
    </row>
    <row r="2474" spans="21:21" x14ac:dyDescent="0.25">
      <c r="U2474"/>
    </row>
    <row r="2475" spans="21:21" x14ac:dyDescent="0.25">
      <c r="U2475"/>
    </row>
    <row r="2476" spans="21:21" x14ac:dyDescent="0.25">
      <c r="U2476"/>
    </row>
    <row r="2477" spans="21:21" x14ac:dyDescent="0.25">
      <c r="U2477"/>
    </row>
    <row r="2478" spans="21:21" x14ac:dyDescent="0.25">
      <c r="U2478"/>
    </row>
    <row r="2479" spans="21:21" x14ac:dyDescent="0.25">
      <c r="U2479"/>
    </row>
    <row r="2480" spans="21:21" x14ac:dyDescent="0.25">
      <c r="U2480"/>
    </row>
    <row r="2481" spans="21:21" x14ac:dyDescent="0.25">
      <c r="U2481"/>
    </row>
    <row r="2482" spans="21:21" x14ac:dyDescent="0.25">
      <c r="U2482"/>
    </row>
    <row r="2483" spans="21:21" x14ac:dyDescent="0.25">
      <c r="U2483"/>
    </row>
    <row r="2484" spans="21:21" x14ac:dyDescent="0.25">
      <c r="U2484"/>
    </row>
    <row r="2485" spans="21:21" x14ac:dyDescent="0.25">
      <c r="U2485"/>
    </row>
    <row r="2486" spans="21:21" x14ac:dyDescent="0.25">
      <c r="U2486"/>
    </row>
    <row r="2487" spans="21:21" x14ac:dyDescent="0.25">
      <c r="U2487"/>
    </row>
    <row r="2488" spans="21:21" x14ac:dyDescent="0.25">
      <c r="U2488"/>
    </row>
    <row r="2489" spans="21:21" x14ac:dyDescent="0.25">
      <c r="U2489"/>
    </row>
    <row r="2490" spans="21:21" x14ac:dyDescent="0.25">
      <c r="U2490"/>
    </row>
    <row r="2491" spans="21:21" x14ac:dyDescent="0.25">
      <c r="U2491"/>
    </row>
    <row r="2492" spans="21:21" x14ac:dyDescent="0.25">
      <c r="U2492"/>
    </row>
    <row r="2493" spans="21:21" x14ac:dyDescent="0.25">
      <c r="U2493"/>
    </row>
    <row r="2494" spans="21:21" x14ac:dyDescent="0.25">
      <c r="U2494"/>
    </row>
    <row r="2495" spans="21:21" x14ac:dyDescent="0.25">
      <c r="U2495"/>
    </row>
    <row r="2496" spans="21:21" x14ac:dyDescent="0.25">
      <c r="U2496"/>
    </row>
    <row r="2497" spans="21:21" x14ac:dyDescent="0.25">
      <c r="U2497"/>
    </row>
    <row r="2498" spans="21:21" x14ac:dyDescent="0.25">
      <c r="U2498"/>
    </row>
    <row r="2499" spans="21:21" x14ac:dyDescent="0.25">
      <c r="U2499"/>
    </row>
    <row r="2500" spans="21:21" x14ac:dyDescent="0.25">
      <c r="U2500"/>
    </row>
    <row r="2501" spans="21:21" x14ac:dyDescent="0.25">
      <c r="U2501"/>
    </row>
    <row r="2502" spans="21:21" x14ac:dyDescent="0.25">
      <c r="U2502"/>
    </row>
    <row r="2503" spans="21:21" x14ac:dyDescent="0.25">
      <c r="U2503"/>
    </row>
    <row r="2504" spans="21:21" x14ac:dyDescent="0.25">
      <c r="U2504"/>
    </row>
    <row r="2505" spans="21:21" x14ac:dyDescent="0.25">
      <c r="U2505"/>
    </row>
    <row r="2506" spans="21:21" x14ac:dyDescent="0.25">
      <c r="U2506"/>
    </row>
    <row r="2507" spans="21:21" x14ac:dyDescent="0.25">
      <c r="U2507"/>
    </row>
    <row r="2508" spans="21:21" x14ac:dyDescent="0.25">
      <c r="U2508"/>
    </row>
    <row r="2509" spans="21:21" x14ac:dyDescent="0.25">
      <c r="U2509"/>
    </row>
    <row r="2510" spans="21:21" x14ac:dyDescent="0.25">
      <c r="U2510"/>
    </row>
    <row r="2511" spans="21:21" x14ac:dyDescent="0.25">
      <c r="U2511"/>
    </row>
    <row r="2512" spans="21:21" x14ac:dyDescent="0.25">
      <c r="U2512"/>
    </row>
    <row r="2513" spans="21:21" x14ac:dyDescent="0.25">
      <c r="U2513"/>
    </row>
    <row r="2514" spans="21:21" x14ac:dyDescent="0.25">
      <c r="U2514"/>
    </row>
    <row r="2515" spans="21:21" x14ac:dyDescent="0.25">
      <c r="U2515"/>
    </row>
    <row r="2516" spans="21:21" x14ac:dyDescent="0.25">
      <c r="U2516"/>
    </row>
    <row r="2517" spans="21:21" x14ac:dyDescent="0.25">
      <c r="U2517"/>
    </row>
    <row r="2518" spans="21:21" x14ac:dyDescent="0.25">
      <c r="U2518"/>
    </row>
    <row r="2519" spans="21:21" x14ac:dyDescent="0.25">
      <c r="U2519"/>
    </row>
    <row r="2520" spans="21:21" x14ac:dyDescent="0.25">
      <c r="U2520"/>
    </row>
    <row r="2521" spans="21:21" x14ac:dyDescent="0.25">
      <c r="U2521"/>
    </row>
    <row r="2522" spans="21:21" x14ac:dyDescent="0.25">
      <c r="U2522"/>
    </row>
    <row r="2523" spans="21:21" x14ac:dyDescent="0.25">
      <c r="U2523"/>
    </row>
    <row r="2524" spans="21:21" x14ac:dyDescent="0.25">
      <c r="U2524"/>
    </row>
    <row r="2525" spans="21:21" x14ac:dyDescent="0.25">
      <c r="U2525"/>
    </row>
    <row r="2526" spans="21:21" x14ac:dyDescent="0.25">
      <c r="U2526"/>
    </row>
    <row r="2527" spans="21:21" x14ac:dyDescent="0.25">
      <c r="U2527"/>
    </row>
    <row r="2528" spans="21:21" x14ac:dyDescent="0.25">
      <c r="U2528"/>
    </row>
    <row r="2529" spans="21:21" x14ac:dyDescent="0.25">
      <c r="U2529"/>
    </row>
    <row r="2530" spans="21:21" x14ac:dyDescent="0.25">
      <c r="U2530"/>
    </row>
    <row r="2531" spans="21:21" x14ac:dyDescent="0.25">
      <c r="U2531"/>
    </row>
    <row r="2532" spans="21:21" x14ac:dyDescent="0.25">
      <c r="U2532"/>
    </row>
    <row r="2533" spans="21:21" x14ac:dyDescent="0.25">
      <c r="U2533"/>
    </row>
    <row r="2534" spans="21:21" x14ac:dyDescent="0.25">
      <c r="U2534"/>
    </row>
    <row r="2535" spans="21:21" x14ac:dyDescent="0.25">
      <c r="U2535"/>
    </row>
    <row r="2536" spans="21:21" x14ac:dyDescent="0.25">
      <c r="U2536"/>
    </row>
    <row r="2537" spans="21:21" x14ac:dyDescent="0.25">
      <c r="U2537"/>
    </row>
    <row r="2538" spans="21:21" x14ac:dyDescent="0.25">
      <c r="U2538"/>
    </row>
    <row r="2539" spans="21:21" x14ac:dyDescent="0.25">
      <c r="U2539"/>
    </row>
    <row r="2540" spans="21:21" x14ac:dyDescent="0.25">
      <c r="U2540"/>
    </row>
    <row r="2541" spans="21:21" x14ac:dyDescent="0.25">
      <c r="U2541"/>
    </row>
    <row r="2542" spans="21:21" x14ac:dyDescent="0.25">
      <c r="U2542"/>
    </row>
    <row r="2543" spans="21:21" x14ac:dyDescent="0.25">
      <c r="U2543"/>
    </row>
    <row r="2544" spans="21:21" x14ac:dyDescent="0.25">
      <c r="U2544"/>
    </row>
    <row r="2545" spans="21:21" x14ac:dyDescent="0.25">
      <c r="U2545"/>
    </row>
    <row r="2546" spans="21:21" x14ac:dyDescent="0.25">
      <c r="U2546"/>
    </row>
    <row r="2547" spans="21:21" x14ac:dyDescent="0.25">
      <c r="U2547"/>
    </row>
    <row r="2548" spans="21:21" x14ac:dyDescent="0.25">
      <c r="U2548"/>
    </row>
    <row r="2549" spans="21:21" x14ac:dyDescent="0.25">
      <c r="U2549"/>
    </row>
    <row r="2550" spans="21:21" x14ac:dyDescent="0.25">
      <c r="U2550"/>
    </row>
    <row r="2551" spans="21:21" x14ac:dyDescent="0.25">
      <c r="U2551"/>
    </row>
    <row r="2552" spans="21:21" x14ac:dyDescent="0.25">
      <c r="U2552"/>
    </row>
    <row r="2553" spans="21:21" x14ac:dyDescent="0.25">
      <c r="U2553"/>
    </row>
    <row r="2554" spans="21:21" x14ac:dyDescent="0.25">
      <c r="U2554"/>
    </row>
    <row r="2555" spans="21:21" x14ac:dyDescent="0.25">
      <c r="U2555"/>
    </row>
    <row r="2556" spans="21:21" x14ac:dyDescent="0.25">
      <c r="U2556"/>
    </row>
    <row r="2557" spans="21:21" x14ac:dyDescent="0.25">
      <c r="U2557"/>
    </row>
    <row r="2558" spans="21:21" x14ac:dyDescent="0.25">
      <c r="U2558"/>
    </row>
    <row r="2559" spans="21:21" x14ac:dyDescent="0.25">
      <c r="U2559"/>
    </row>
    <row r="2560" spans="21:21" x14ac:dyDescent="0.25">
      <c r="U2560"/>
    </row>
    <row r="2561" spans="21:21" x14ac:dyDescent="0.25">
      <c r="U2561"/>
    </row>
    <row r="2562" spans="21:21" x14ac:dyDescent="0.25">
      <c r="U2562"/>
    </row>
    <row r="2563" spans="21:21" x14ac:dyDescent="0.25">
      <c r="U2563"/>
    </row>
    <row r="2564" spans="21:21" x14ac:dyDescent="0.25">
      <c r="U2564"/>
    </row>
    <row r="2565" spans="21:21" x14ac:dyDescent="0.25">
      <c r="U2565"/>
    </row>
    <row r="2566" spans="21:21" x14ac:dyDescent="0.25">
      <c r="U2566"/>
    </row>
    <row r="2567" spans="21:21" x14ac:dyDescent="0.25">
      <c r="U2567"/>
    </row>
    <row r="2568" spans="21:21" x14ac:dyDescent="0.25">
      <c r="U2568"/>
    </row>
    <row r="2569" spans="21:21" x14ac:dyDescent="0.25">
      <c r="U2569"/>
    </row>
    <row r="2570" spans="21:21" x14ac:dyDescent="0.25">
      <c r="U2570"/>
    </row>
    <row r="2571" spans="21:21" x14ac:dyDescent="0.25">
      <c r="U2571"/>
    </row>
    <row r="2572" spans="21:21" x14ac:dyDescent="0.25">
      <c r="U2572"/>
    </row>
    <row r="2573" spans="21:21" x14ac:dyDescent="0.25">
      <c r="U2573"/>
    </row>
    <row r="2574" spans="21:21" x14ac:dyDescent="0.25">
      <c r="U2574"/>
    </row>
    <row r="2575" spans="21:21" x14ac:dyDescent="0.25">
      <c r="U2575"/>
    </row>
    <row r="2576" spans="21:21" x14ac:dyDescent="0.25">
      <c r="U2576"/>
    </row>
    <row r="2577" spans="21:21" x14ac:dyDescent="0.25">
      <c r="U2577"/>
    </row>
    <row r="2578" spans="21:21" x14ac:dyDescent="0.25">
      <c r="U2578"/>
    </row>
    <row r="2579" spans="21:21" x14ac:dyDescent="0.25">
      <c r="U2579"/>
    </row>
    <row r="2580" spans="21:21" x14ac:dyDescent="0.25">
      <c r="U2580"/>
    </row>
    <row r="2581" spans="21:21" x14ac:dyDescent="0.25">
      <c r="U2581"/>
    </row>
    <row r="2582" spans="21:21" x14ac:dyDescent="0.25">
      <c r="U2582"/>
    </row>
    <row r="2583" spans="21:21" x14ac:dyDescent="0.25">
      <c r="U2583"/>
    </row>
    <row r="2584" spans="21:21" x14ac:dyDescent="0.25">
      <c r="U2584"/>
    </row>
    <row r="2585" spans="21:21" x14ac:dyDescent="0.25">
      <c r="U2585"/>
    </row>
    <row r="2586" spans="21:21" x14ac:dyDescent="0.25">
      <c r="U2586"/>
    </row>
    <row r="2587" spans="21:21" x14ac:dyDescent="0.25">
      <c r="U2587"/>
    </row>
    <row r="2588" spans="21:21" x14ac:dyDescent="0.25">
      <c r="U2588"/>
    </row>
    <row r="2589" spans="21:21" x14ac:dyDescent="0.25">
      <c r="U2589"/>
    </row>
    <row r="2590" spans="21:21" x14ac:dyDescent="0.25">
      <c r="U2590"/>
    </row>
    <row r="2591" spans="21:21" x14ac:dyDescent="0.25">
      <c r="U2591"/>
    </row>
    <row r="2592" spans="21:21" x14ac:dyDescent="0.25">
      <c r="U2592"/>
    </row>
    <row r="2593" spans="21:21" x14ac:dyDescent="0.25">
      <c r="U2593"/>
    </row>
    <row r="2594" spans="21:21" x14ac:dyDescent="0.25">
      <c r="U2594"/>
    </row>
    <row r="2595" spans="21:21" x14ac:dyDescent="0.25">
      <c r="U2595"/>
    </row>
    <row r="2596" spans="21:21" x14ac:dyDescent="0.25">
      <c r="U2596"/>
    </row>
    <row r="2597" spans="21:21" x14ac:dyDescent="0.25">
      <c r="U2597"/>
    </row>
    <row r="2598" spans="21:21" x14ac:dyDescent="0.25">
      <c r="U2598"/>
    </row>
    <row r="2599" spans="21:21" x14ac:dyDescent="0.25">
      <c r="U2599"/>
    </row>
    <row r="2600" spans="21:21" x14ac:dyDescent="0.25">
      <c r="U2600"/>
    </row>
    <row r="2601" spans="21:21" x14ac:dyDescent="0.25">
      <c r="U2601"/>
    </row>
    <row r="2602" spans="21:21" x14ac:dyDescent="0.25">
      <c r="U2602"/>
    </row>
    <row r="2603" spans="21:21" x14ac:dyDescent="0.25">
      <c r="U2603"/>
    </row>
    <row r="2604" spans="21:21" x14ac:dyDescent="0.25">
      <c r="U2604"/>
    </row>
    <row r="2605" spans="21:21" x14ac:dyDescent="0.25">
      <c r="U2605"/>
    </row>
    <row r="2606" spans="21:21" x14ac:dyDescent="0.25">
      <c r="U2606"/>
    </row>
    <row r="2607" spans="21:21" x14ac:dyDescent="0.25">
      <c r="U2607"/>
    </row>
    <row r="2608" spans="21:21" x14ac:dyDescent="0.25">
      <c r="U2608"/>
    </row>
    <row r="2609" spans="21:21" x14ac:dyDescent="0.25">
      <c r="U2609"/>
    </row>
    <row r="2610" spans="21:21" x14ac:dyDescent="0.25">
      <c r="U2610"/>
    </row>
    <row r="2611" spans="21:21" x14ac:dyDescent="0.25">
      <c r="U2611"/>
    </row>
    <row r="2612" spans="21:21" x14ac:dyDescent="0.25">
      <c r="U2612"/>
    </row>
    <row r="2613" spans="21:21" x14ac:dyDescent="0.25">
      <c r="U2613"/>
    </row>
    <row r="2614" spans="21:21" x14ac:dyDescent="0.25">
      <c r="U2614"/>
    </row>
    <row r="2615" spans="21:21" x14ac:dyDescent="0.25">
      <c r="U2615"/>
    </row>
    <row r="2616" spans="21:21" x14ac:dyDescent="0.25">
      <c r="U2616"/>
    </row>
    <row r="2617" spans="21:21" x14ac:dyDescent="0.25">
      <c r="U2617"/>
    </row>
    <row r="2618" spans="21:21" x14ac:dyDescent="0.25">
      <c r="U2618"/>
    </row>
    <row r="2619" spans="21:21" x14ac:dyDescent="0.25">
      <c r="U2619"/>
    </row>
    <row r="2620" spans="21:21" x14ac:dyDescent="0.25">
      <c r="U2620"/>
    </row>
    <row r="2621" spans="21:21" x14ac:dyDescent="0.25">
      <c r="U2621"/>
    </row>
    <row r="2622" spans="21:21" x14ac:dyDescent="0.25">
      <c r="U2622"/>
    </row>
    <row r="2623" spans="21:21" x14ac:dyDescent="0.25">
      <c r="U2623"/>
    </row>
    <row r="2624" spans="21:21" x14ac:dyDescent="0.25">
      <c r="U2624"/>
    </row>
    <row r="2625" spans="21:21" x14ac:dyDescent="0.25">
      <c r="U2625"/>
    </row>
    <row r="2626" spans="21:21" x14ac:dyDescent="0.25">
      <c r="U2626"/>
    </row>
    <row r="2627" spans="21:21" x14ac:dyDescent="0.25">
      <c r="U2627"/>
    </row>
    <row r="2628" spans="21:21" x14ac:dyDescent="0.25">
      <c r="U2628"/>
    </row>
    <row r="2629" spans="21:21" x14ac:dyDescent="0.25">
      <c r="U2629"/>
    </row>
    <row r="2630" spans="21:21" x14ac:dyDescent="0.25">
      <c r="U2630"/>
    </row>
    <row r="2631" spans="21:21" x14ac:dyDescent="0.25">
      <c r="U2631"/>
    </row>
    <row r="2632" spans="21:21" x14ac:dyDescent="0.25">
      <c r="U2632"/>
    </row>
    <row r="2633" spans="21:21" x14ac:dyDescent="0.25">
      <c r="U2633"/>
    </row>
    <row r="2634" spans="21:21" x14ac:dyDescent="0.25">
      <c r="U2634"/>
    </row>
    <row r="2635" spans="21:21" x14ac:dyDescent="0.25">
      <c r="U2635"/>
    </row>
    <row r="2636" spans="21:21" x14ac:dyDescent="0.25">
      <c r="U2636"/>
    </row>
    <row r="2637" spans="21:21" x14ac:dyDescent="0.25">
      <c r="U2637"/>
    </row>
    <row r="2638" spans="21:21" x14ac:dyDescent="0.25">
      <c r="U2638"/>
    </row>
    <row r="2639" spans="21:21" x14ac:dyDescent="0.25">
      <c r="U2639"/>
    </row>
    <row r="2640" spans="21:21" x14ac:dyDescent="0.25">
      <c r="U2640"/>
    </row>
    <row r="2641" spans="21:21" x14ac:dyDescent="0.25">
      <c r="U2641"/>
    </row>
    <row r="2642" spans="21:21" x14ac:dyDescent="0.25">
      <c r="U2642"/>
    </row>
    <row r="2643" spans="21:21" x14ac:dyDescent="0.25">
      <c r="U2643"/>
    </row>
    <row r="2644" spans="21:21" x14ac:dyDescent="0.25">
      <c r="U2644"/>
    </row>
    <row r="2645" spans="21:21" x14ac:dyDescent="0.25">
      <c r="U2645"/>
    </row>
    <row r="2646" spans="21:21" x14ac:dyDescent="0.25">
      <c r="U2646"/>
    </row>
    <row r="2647" spans="21:21" x14ac:dyDescent="0.25">
      <c r="U2647"/>
    </row>
    <row r="2648" spans="21:21" x14ac:dyDescent="0.25">
      <c r="U2648"/>
    </row>
    <row r="2649" spans="21:21" x14ac:dyDescent="0.25">
      <c r="U2649"/>
    </row>
    <row r="2650" spans="21:21" x14ac:dyDescent="0.25">
      <c r="U2650"/>
    </row>
    <row r="2651" spans="21:21" x14ac:dyDescent="0.25">
      <c r="U2651"/>
    </row>
    <row r="2652" spans="21:21" x14ac:dyDescent="0.25">
      <c r="U2652"/>
    </row>
    <row r="2653" spans="21:21" x14ac:dyDescent="0.25">
      <c r="U2653"/>
    </row>
    <row r="2654" spans="21:21" x14ac:dyDescent="0.25">
      <c r="U2654"/>
    </row>
    <row r="2655" spans="21:21" x14ac:dyDescent="0.25">
      <c r="U2655"/>
    </row>
    <row r="2656" spans="21:21" x14ac:dyDescent="0.25">
      <c r="U2656"/>
    </row>
    <row r="2657" spans="21:21" x14ac:dyDescent="0.25">
      <c r="U2657"/>
    </row>
    <row r="2658" spans="21:21" x14ac:dyDescent="0.25">
      <c r="U2658"/>
    </row>
    <row r="2659" spans="21:21" x14ac:dyDescent="0.25">
      <c r="U2659"/>
    </row>
    <row r="2660" spans="21:21" x14ac:dyDescent="0.25">
      <c r="U2660"/>
    </row>
    <row r="2661" spans="21:21" x14ac:dyDescent="0.25">
      <c r="U2661"/>
    </row>
    <row r="2662" spans="21:21" x14ac:dyDescent="0.25">
      <c r="U2662"/>
    </row>
    <row r="2663" spans="21:21" x14ac:dyDescent="0.25">
      <c r="U2663"/>
    </row>
    <row r="2664" spans="21:21" x14ac:dyDescent="0.25">
      <c r="U2664"/>
    </row>
    <row r="2665" spans="21:21" x14ac:dyDescent="0.25">
      <c r="U2665"/>
    </row>
    <row r="2666" spans="21:21" x14ac:dyDescent="0.25">
      <c r="U2666"/>
    </row>
    <row r="2667" spans="21:21" x14ac:dyDescent="0.25">
      <c r="U2667"/>
    </row>
    <row r="2668" spans="21:21" x14ac:dyDescent="0.25">
      <c r="U2668"/>
    </row>
    <row r="2669" spans="21:21" x14ac:dyDescent="0.25">
      <c r="U2669"/>
    </row>
    <row r="2670" spans="21:21" x14ac:dyDescent="0.25">
      <c r="U2670"/>
    </row>
    <row r="2671" spans="21:21" x14ac:dyDescent="0.25">
      <c r="U2671"/>
    </row>
    <row r="2672" spans="21:21" x14ac:dyDescent="0.25">
      <c r="U2672"/>
    </row>
    <row r="2673" spans="21:21" x14ac:dyDescent="0.25">
      <c r="U2673"/>
    </row>
    <row r="2674" spans="21:21" x14ac:dyDescent="0.25">
      <c r="U2674"/>
    </row>
    <row r="2675" spans="21:21" x14ac:dyDescent="0.25">
      <c r="U2675"/>
    </row>
    <row r="2676" spans="21:21" x14ac:dyDescent="0.25">
      <c r="U2676"/>
    </row>
    <row r="2677" spans="21:21" x14ac:dyDescent="0.25">
      <c r="U2677"/>
    </row>
    <row r="2678" spans="21:21" x14ac:dyDescent="0.25">
      <c r="U2678"/>
    </row>
    <row r="2679" spans="21:21" x14ac:dyDescent="0.25">
      <c r="U2679"/>
    </row>
    <row r="2680" spans="21:21" x14ac:dyDescent="0.25">
      <c r="U2680"/>
    </row>
    <row r="2681" spans="21:21" x14ac:dyDescent="0.25">
      <c r="U2681"/>
    </row>
    <row r="2682" spans="21:21" x14ac:dyDescent="0.25">
      <c r="U2682"/>
    </row>
    <row r="2683" spans="21:21" x14ac:dyDescent="0.25">
      <c r="U2683"/>
    </row>
    <row r="2684" spans="21:21" x14ac:dyDescent="0.25">
      <c r="U2684"/>
    </row>
    <row r="2685" spans="21:21" x14ac:dyDescent="0.25">
      <c r="U2685"/>
    </row>
    <row r="2686" spans="21:21" x14ac:dyDescent="0.25">
      <c r="U2686"/>
    </row>
    <row r="2687" spans="21:21" x14ac:dyDescent="0.25">
      <c r="U2687"/>
    </row>
    <row r="2688" spans="21:21" x14ac:dyDescent="0.25">
      <c r="U2688"/>
    </row>
    <row r="2689" spans="21:21" x14ac:dyDescent="0.25">
      <c r="U2689"/>
    </row>
    <row r="2690" spans="21:21" x14ac:dyDescent="0.25">
      <c r="U2690"/>
    </row>
    <row r="2691" spans="21:21" x14ac:dyDescent="0.25">
      <c r="U2691"/>
    </row>
    <row r="2692" spans="21:21" x14ac:dyDescent="0.25">
      <c r="U2692"/>
    </row>
    <row r="2693" spans="21:21" x14ac:dyDescent="0.25">
      <c r="U2693"/>
    </row>
    <row r="2694" spans="21:21" x14ac:dyDescent="0.25">
      <c r="U2694"/>
    </row>
    <row r="2695" spans="21:21" x14ac:dyDescent="0.25">
      <c r="U2695"/>
    </row>
    <row r="2696" spans="21:21" x14ac:dyDescent="0.25">
      <c r="U2696"/>
    </row>
    <row r="2697" spans="21:21" x14ac:dyDescent="0.25">
      <c r="U2697"/>
    </row>
    <row r="2698" spans="21:21" x14ac:dyDescent="0.25">
      <c r="U2698"/>
    </row>
    <row r="2699" spans="21:21" x14ac:dyDescent="0.25">
      <c r="U2699"/>
    </row>
    <row r="2700" spans="21:21" x14ac:dyDescent="0.25">
      <c r="U2700"/>
    </row>
    <row r="2701" spans="21:21" x14ac:dyDescent="0.25">
      <c r="U2701"/>
    </row>
    <row r="2702" spans="21:21" x14ac:dyDescent="0.25">
      <c r="U2702"/>
    </row>
    <row r="2703" spans="21:21" x14ac:dyDescent="0.25">
      <c r="U2703"/>
    </row>
    <row r="2704" spans="21:21" x14ac:dyDescent="0.25">
      <c r="U2704"/>
    </row>
    <row r="2705" spans="21:21" x14ac:dyDescent="0.25">
      <c r="U2705"/>
    </row>
    <row r="2706" spans="21:21" x14ac:dyDescent="0.25">
      <c r="U2706"/>
    </row>
    <row r="2707" spans="21:21" x14ac:dyDescent="0.25">
      <c r="U2707"/>
    </row>
    <row r="2708" spans="21:21" x14ac:dyDescent="0.25">
      <c r="U2708"/>
    </row>
    <row r="2709" spans="21:21" x14ac:dyDescent="0.25">
      <c r="U2709"/>
    </row>
    <row r="2710" spans="21:21" x14ac:dyDescent="0.25">
      <c r="U2710"/>
    </row>
    <row r="2711" spans="21:21" x14ac:dyDescent="0.25">
      <c r="U2711"/>
    </row>
    <row r="2712" spans="21:21" x14ac:dyDescent="0.25">
      <c r="U2712"/>
    </row>
    <row r="2713" spans="21:21" x14ac:dyDescent="0.25">
      <c r="U2713"/>
    </row>
    <row r="2714" spans="21:21" x14ac:dyDescent="0.25">
      <c r="U2714"/>
    </row>
    <row r="2715" spans="21:21" x14ac:dyDescent="0.25">
      <c r="U2715"/>
    </row>
    <row r="2716" spans="21:21" x14ac:dyDescent="0.25">
      <c r="U2716"/>
    </row>
    <row r="2717" spans="21:21" x14ac:dyDescent="0.25">
      <c r="U2717"/>
    </row>
    <row r="2718" spans="21:21" x14ac:dyDescent="0.25">
      <c r="U2718"/>
    </row>
    <row r="2719" spans="21:21" x14ac:dyDescent="0.25">
      <c r="U2719"/>
    </row>
    <row r="2720" spans="21:21" x14ac:dyDescent="0.25">
      <c r="U2720"/>
    </row>
    <row r="2721" spans="21:21" x14ac:dyDescent="0.25">
      <c r="U2721"/>
    </row>
    <row r="2722" spans="21:21" x14ac:dyDescent="0.25">
      <c r="U2722"/>
    </row>
    <row r="2723" spans="21:21" x14ac:dyDescent="0.25">
      <c r="U2723"/>
    </row>
    <row r="2724" spans="21:21" x14ac:dyDescent="0.25">
      <c r="U2724"/>
    </row>
    <row r="2725" spans="21:21" x14ac:dyDescent="0.25">
      <c r="U2725"/>
    </row>
    <row r="2726" spans="21:21" x14ac:dyDescent="0.25">
      <c r="U2726"/>
    </row>
    <row r="2727" spans="21:21" x14ac:dyDescent="0.25">
      <c r="U2727"/>
    </row>
    <row r="2728" spans="21:21" x14ac:dyDescent="0.25">
      <c r="U2728"/>
    </row>
    <row r="2729" spans="21:21" x14ac:dyDescent="0.25">
      <c r="U2729"/>
    </row>
    <row r="2730" spans="21:21" x14ac:dyDescent="0.25">
      <c r="U2730"/>
    </row>
    <row r="2731" spans="21:21" x14ac:dyDescent="0.25">
      <c r="U2731"/>
    </row>
    <row r="2732" spans="21:21" x14ac:dyDescent="0.25">
      <c r="U2732"/>
    </row>
    <row r="2733" spans="21:21" x14ac:dyDescent="0.25">
      <c r="U2733"/>
    </row>
    <row r="2734" spans="21:21" x14ac:dyDescent="0.25">
      <c r="U2734"/>
    </row>
    <row r="2735" spans="21:21" x14ac:dyDescent="0.25">
      <c r="U2735"/>
    </row>
    <row r="2736" spans="21:21" x14ac:dyDescent="0.25">
      <c r="U2736"/>
    </row>
    <row r="2737" spans="21:21" x14ac:dyDescent="0.25">
      <c r="U2737"/>
    </row>
    <row r="2738" spans="21:21" x14ac:dyDescent="0.25">
      <c r="U2738"/>
    </row>
    <row r="2739" spans="21:21" x14ac:dyDescent="0.25">
      <c r="U2739"/>
    </row>
    <row r="2740" spans="21:21" x14ac:dyDescent="0.25">
      <c r="U2740"/>
    </row>
    <row r="2741" spans="21:21" x14ac:dyDescent="0.25">
      <c r="U2741"/>
    </row>
    <row r="2742" spans="21:21" x14ac:dyDescent="0.25">
      <c r="U2742"/>
    </row>
    <row r="2743" spans="21:21" x14ac:dyDescent="0.25">
      <c r="U2743"/>
    </row>
    <row r="2744" spans="21:21" x14ac:dyDescent="0.25">
      <c r="U2744"/>
    </row>
    <row r="2745" spans="21:21" x14ac:dyDescent="0.25">
      <c r="U2745"/>
    </row>
    <row r="2746" spans="21:21" x14ac:dyDescent="0.25">
      <c r="U2746"/>
    </row>
    <row r="2747" spans="21:21" x14ac:dyDescent="0.25">
      <c r="U2747"/>
    </row>
    <row r="2748" spans="21:21" x14ac:dyDescent="0.25">
      <c r="U2748"/>
    </row>
    <row r="2749" spans="21:21" x14ac:dyDescent="0.25">
      <c r="U2749"/>
    </row>
    <row r="2750" spans="21:21" x14ac:dyDescent="0.25">
      <c r="U2750"/>
    </row>
    <row r="2751" spans="21:21" x14ac:dyDescent="0.25">
      <c r="U2751"/>
    </row>
    <row r="2752" spans="21:21" x14ac:dyDescent="0.25">
      <c r="U2752"/>
    </row>
    <row r="2753" spans="21:21" x14ac:dyDescent="0.25">
      <c r="U2753"/>
    </row>
    <row r="2754" spans="21:21" x14ac:dyDescent="0.25">
      <c r="U2754"/>
    </row>
    <row r="2755" spans="21:21" x14ac:dyDescent="0.25">
      <c r="U2755"/>
    </row>
    <row r="2756" spans="21:21" x14ac:dyDescent="0.25">
      <c r="U2756"/>
    </row>
    <row r="2757" spans="21:21" x14ac:dyDescent="0.25">
      <c r="U2757"/>
    </row>
    <row r="2758" spans="21:21" x14ac:dyDescent="0.25">
      <c r="U2758"/>
    </row>
    <row r="2759" spans="21:21" x14ac:dyDescent="0.25">
      <c r="U2759"/>
    </row>
    <row r="2760" spans="21:21" x14ac:dyDescent="0.25">
      <c r="U2760"/>
    </row>
    <row r="2761" spans="21:21" x14ac:dyDescent="0.25">
      <c r="U2761"/>
    </row>
    <row r="2762" spans="21:21" x14ac:dyDescent="0.25">
      <c r="U2762"/>
    </row>
    <row r="2763" spans="21:21" x14ac:dyDescent="0.25">
      <c r="U2763"/>
    </row>
    <row r="2764" spans="21:21" x14ac:dyDescent="0.25">
      <c r="U2764"/>
    </row>
    <row r="2765" spans="21:21" x14ac:dyDescent="0.25">
      <c r="U2765"/>
    </row>
    <row r="2766" spans="21:21" x14ac:dyDescent="0.25">
      <c r="U2766"/>
    </row>
    <row r="2767" spans="21:21" x14ac:dyDescent="0.25">
      <c r="U2767"/>
    </row>
    <row r="2768" spans="21:21" x14ac:dyDescent="0.25">
      <c r="U2768"/>
    </row>
    <row r="2769" spans="21:21" x14ac:dyDescent="0.25">
      <c r="U2769"/>
    </row>
    <row r="2770" spans="21:21" x14ac:dyDescent="0.25">
      <c r="U2770"/>
    </row>
    <row r="2771" spans="21:21" x14ac:dyDescent="0.25">
      <c r="U2771"/>
    </row>
    <row r="2772" spans="21:21" x14ac:dyDescent="0.25">
      <c r="U2772"/>
    </row>
    <row r="2773" spans="21:21" x14ac:dyDescent="0.25">
      <c r="U2773"/>
    </row>
    <row r="2774" spans="21:21" x14ac:dyDescent="0.25">
      <c r="U2774"/>
    </row>
    <row r="2775" spans="21:21" x14ac:dyDescent="0.25">
      <c r="U2775"/>
    </row>
    <row r="2776" spans="21:21" x14ac:dyDescent="0.25">
      <c r="U2776"/>
    </row>
    <row r="2777" spans="21:21" x14ac:dyDescent="0.25">
      <c r="U2777"/>
    </row>
    <row r="2778" spans="21:21" x14ac:dyDescent="0.25">
      <c r="U2778"/>
    </row>
    <row r="2779" spans="21:21" x14ac:dyDescent="0.25">
      <c r="U2779"/>
    </row>
    <row r="2780" spans="21:21" x14ac:dyDescent="0.25">
      <c r="U2780"/>
    </row>
    <row r="2781" spans="21:21" x14ac:dyDescent="0.25">
      <c r="U2781"/>
    </row>
    <row r="2782" spans="21:21" x14ac:dyDescent="0.25">
      <c r="U2782"/>
    </row>
    <row r="2783" spans="21:21" x14ac:dyDescent="0.25">
      <c r="U2783"/>
    </row>
    <row r="2784" spans="21:21" x14ac:dyDescent="0.25">
      <c r="U2784"/>
    </row>
    <row r="2785" spans="21:21" x14ac:dyDescent="0.25">
      <c r="U2785"/>
    </row>
    <row r="2786" spans="21:21" x14ac:dyDescent="0.25">
      <c r="U2786"/>
    </row>
    <row r="2787" spans="21:21" x14ac:dyDescent="0.25">
      <c r="U2787"/>
    </row>
    <row r="2788" spans="21:21" x14ac:dyDescent="0.25">
      <c r="U2788"/>
    </row>
    <row r="2789" spans="21:21" x14ac:dyDescent="0.25">
      <c r="U2789"/>
    </row>
    <row r="2790" spans="21:21" x14ac:dyDescent="0.25">
      <c r="U2790"/>
    </row>
    <row r="2791" spans="21:21" x14ac:dyDescent="0.25">
      <c r="U2791"/>
    </row>
    <row r="2792" spans="21:21" x14ac:dyDescent="0.25">
      <c r="U2792"/>
    </row>
    <row r="2793" spans="21:21" x14ac:dyDescent="0.25">
      <c r="U2793"/>
    </row>
    <row r="2794" spans="21:21" x14ac:dyDescent="0.25">
      <c r="U2794"/>
    </row>
    <row r="2795" spans="21:21" x14ac:dyDescent="0.25">
      <c r="U2795"/>
    </row>
    <row r="2796" spans="21:21" x14ac:dyDescent="0.25">
      <c r="U2796"/>
    </row>
    <row r="2797" spans="21:21" x14ac:dyDescent="0.25">
      <c r="U2797"/>
    </row>
    <row r="2798" spans="21:21" x14ac:dyDescent="0.25">
      <c r="U2798"/>
    </row>
    <row r="2799" spans="21:21" x14ac:dyDescent="0.25">
      <c r="U2799"/>
    </row>
    <row r="2800" spans="21:21" x14ac:dyDescent="0.25">
      <c r="U2800"/>
    </row>
    <row r="2801" spans="21:21" x14ac:dyDescent="0.25">
      <c r="U2801"/>
    </row>
    <row r="2802" spans="21:21" x14ac:dyDescent="0.25">
      <c r="U2802"/>
    </row>
    <row r="2803" spans="21:21" x14ac:dyDescent="0.25">
      <c r="U2803"/>
    </row>
    <row r="2804" spans="21:21" x14ac:dyDescent="0.25">
      <c r="U2804"/>
    </row>
    <row r="2805" spans="21:21" x14ac:dyDescent="0.25">
      <c r="U2805"/>
    </row>
    <row r="2806" spans="21:21" x14ac:dyDescent="0.25">
      <c r="U2806"/>
    </row>
    <row r="2807" spans="21:21" x14ac:dyDescent="0.25">
      <c r="U2807"/>
    </row>
    <row r="2808" spans="21:21" x14ac:dyDescent="0.25">
      <c r="U2808"/>
    </row>
    <row r="2809" spans="21:21" x14ac:dyDescent="0.25">
      <c r="U2809"/>
    </row>
    <row r="2810" spans="21:21" x14ac:dyDescent="0.25">
      <c r="U2810"/>
    </row>
    <row r="2811" spans="21:21" x14ac:dyDescent="0.25">
      <c r="U2811"/>
    </row>
    <row r="2812" spans="21:21" x14ac:dyDescent="0.25">
      <c r="U2812"/>
    </row>
    <row r="2813" spans="21:21" x14ac:dyDescent="0.25">
      <c r="U2813"/>
    </row>
    <row r="2814" spans="21:21" x14ac:dyDescent="0.25">
      <c r="U2814"/>
    </row>
    <row r="2815" spans="21:21" x14ac:dyDescent="0.25">
      <c r="U2815"/>
    </row>
    <row r="2816" spans="21:21" x14ac:dyDescent="0.25">
      <c r="U2816"/>
    </row>
    <row r="2817" spans="21:21" x14ac:dyDescent="0.25">
      <c r="U2817"/>
    </row>
    <row r="2818" spans="21:21" x14ac:dyDescent="0.25">
      <c r="U2818"/>
    </row>
    <row r="2819" spans="21:21" x14ac:dyDescent="0.25">
      <c r="U2819"/>
    </row>
    <row r="2820" spans="21:21" x14ac:dyDescent="0.25">
      <c r="U2820"/>
    </row>
    <row r="2821" spans="21:21" x14ac:dyDescent="0.25">
      <c r="U2821"/>
    </row>
    <row r="2822" spans="21:21" x14ac:dyDescent="0.25">
      <c r="U2822"/>
    </row>
    <row r="2823" spans="21:21" x14ac:dyDescent="0.25">
      <c r="U2823"/>
    </row>
    <row r="2824" spans="21:21" x14ac:dyDescent="0.25">
      <c r="U2824"/>
    </row>
    <row r="2825" spans="21:21" x14ac:dyDescent="0.25">
      <c r="U2825"/>
    </row>
    <row r="2826" spans="21:21" x14ac:dyDescent="0.25">
      <c r="U2826"/>
    </row>
    <row r="2827" spans="21:21" x14ac:dyDescent="0.25">
      <c r="U2827"/>
    </row>
    <row r="2828" spans="21:21" x14ac:dyDescent="0.25">
      <c r="U2828"/>
    </row>
    <row r="2829" spans="21:21" x14ac:dyDescent="0.25">
      <c r="U2829"/>
    </row>
    <row r="2830" spans="21:21" x14ac:dyDescent="0.25">
      <c r="U2830"/>
    </row>
    <row r="2831" spans="21:21" x14ac:dyDescent="0.25">
      <c r="U2831"/>
    </row>
    <row r="2832" spans="21:21" x14ac:dyDescent="0.25">
      <c r="U2832"/>
    </row>
    <row r="2833" spans="21:21" x14ac:dyDescent="0.25">
      <c r="U2833"/>
    </row>
    <row r="2834" spans="21:21" x14ac:dyDescent="0.25">
      <c r="U2834"/>
    </row>
    <row r="2835" spans="21:21" x14ac:dyDescent="0.25">
      <c r="U2835"/>
    </row>
    <row r="2836" spans="21:21" x14ac:dyDescent="0.25">
      <c r="U2836"/>
    </row>
    <row r="2837" spans="21:21" x14ac:dyDescent="0.25">
      <c r="U2837"/>
    </row>
    <row r="2838" spans="21:21" x14ac:dyDescent="0.25">
      <c r="U2838"/>
    </row>
    <row r="2839" spans="21:21" x14ac:dyDescent="0.25">
      <c r="U2839"/>
    </row>
    <row r="2840" spans="21:21" x14ac:dyDescent="0.25">
      <c r="U2840"/>
    </row>
    <row r="2841" spans="21:21" x14ac:dyDescent="0.25">
      <c r="U2841"/>
    </row>
    <row r="2842" spans="21:21" x14ac:dyDescent="0.25">
      <c r="U2842"/>
    </row>
    <row r="2843" spans="21:21" x14ac:dyDescent="0.25">
      <c r="U2843"/>
    </row>
    <row r="2844" spans="21:21" x14ac:dyDescent="0.25">
      <c r="U2844"/>
    </row>
    <row r="2845" spans="21:21" x14ac:dyDescent="0.25">
      <c r="U2845"/>
    </row>
    <row r="2846" spans="21:21" x14ac:dyDescent="0.25">
      <c r="U2846"/>
    </row>
    <row r="2847" spans="21:21" x14ac:dyDescent="0.25">
      <c r="U2847"/>
    </row>
    <row r="2848" spans="21:21" x14ac:dyDescent="0.25">
      <c r="U2848"/>
    </row>
    <row r="2849" spans="21:21" x14ac:dyDescent="0.25">
      <c r="U2849"/>
    </row>
    <row r="2850" spans="21:21" x14ac:dyDescent="0.25">
      <c r="U2850"/>
    </row>
    <row r="2851" spans="21:21" x14ac:dyDescent="0.25">
      <c r="U2851"/>
    </row>
    <row r="2852" spans="21:21" x14ac:dyDescent="0.25">
      <c r="U2852"/>
    </row>
    <row r="2853" spans="21:21" x14ac:dyDescent="0.25">
      <c r="U2853"/>
    </row>
    <row r="2854" spans="21:21" x14ac:dyDescent="0.25">
      <c r="U2854"/>
    </row>
    <row r="2855" spans="21:21" x14ac:dyDescent="0.25">
      <c r="U2855"/>
    </row>
    <row r="2856" spans="21:21" x14ac:dyDescent="0.25">
      <c r="U2856"/>
    </row>
    <row r="2857" spans="21:21" x14ac:dyDescent="0.25">
      <c r="U2857"/>
    </row>
    <row r="2858" spans="21:21" x14ac:dyDescent="0.25">
      <c r="U2858"/>
    </row>
    <row r="2859" spans="21:21" x14ac:dyDescent="0.25">
      <c r="U2859"/>
    </row>
    <row r="2860" spans="21:21" x14ac:dyDescent="0.25">
      <c r="U2860"/>
    </row>
    <row r="2861" spans="21:21" x14ac:dyDescent="0.25">
      <c r="U2861"/>
    </row>
    <row r="2862" spans="21:21" x14ac:dyDescent="0.25">
      <c r="U2862"/>
    </row>
    <row r="2863" spans="21:21" x14ac:dyDescent="0.25">
      <c r="U2863"/>
    </row>
    <row r="2864" spans="21:21" x14ac:dyDescent="0.25">
      <c r="U2864"/>
    </row>
    <row r="2865" spans="21:21" x14ac:dyDescent="0.25">
      <c r="U2865"/>
    </row>
    <row r="2866" spans="21:21" x14ac:dyDescent="0.25">
      <c r="U2866"/>
    </row>
    <row r="2867" spans="21:21" x14ac:dyDescent="0.25">
      <c r="U2867"/>
    </row>
    <row r="2868" spans="21:21" x14ac:dyDescent="0.25">
      <c r="U2868"/>
    </row>
    <row r="2869" spans="21:21" x14ac:dyDescent="0.25">
      <c r="U2869"/>
    </row>
    <row r="2870" spans="21:21" x14ac:dyDescent="0.25">
      <c r="U2870"/>
    </row>
    <row r="2871" spans="21:21" x14ac:dyDescent="0.25">
      <c r="U2871"/>
    </row>
    <row r="2872" spans="21:21" x14ac:dyDescent="0.25">
      <c r="U2872"/>
    </row>
    <row r="2873" spans="21:21" x14ac:dyDescent="0.25">
      <c r="U2873"/>
    </row>
    <row r="2874" spans="21:21" x14ac:dyDescent="0.25">
      <c r="U2874"/>
    </row>
    <row r="2875" spans="21:21" x14ac:dyDescent="0.25">
      <c r="U2875"/>
    </row>
    <row r="2876" spans="21:21" x14ac:dyDescent="0.25">
      <c r="U2876"/>
    </row>
    <row r="2877" spans="21:21" x14ac:dyDescent="0.25">
      <c r="U2877"/>
    </row>
    <row r="2878" spans="21:21" x14ac:dyDescent="0.25">
      <c r="U2878"/>
    </row>
    <row r="2879" spans="21:21" x14ac:dyDescent="0.25">
      <c r="U2879"/>
    </row>
    <row r="2880" spans="21:21" x14ac:dyDescent="0.25">
      <c r="U2880"/>
    </row>
    <row r="2881" spans="21:21" x14ac:dyDescent="0.25">
      <c r="U2881"/>
    </row>
    <row r="2882" spans="21:21" x14ac:dyDescent="0.25">
      <c r="U2882"/>
    </row>
    <row r="2883" spans="21:21" x14ac:dyDescent="0.25">
      <c r="U2883"/>
    </row>
    <row r="2884" spans="21:21" x14ac:dyDescent="0.25">
      <c r="U2884"/>
    </row>
    <row r="2885" spans="21:21" x14ac:dyDescent="0.25">
      <c r="U2885"/>
    </row>
    <row r="2886" spans="21:21" x14ac:dyDescent="0.25">
      <c r="U2886"/>
    </row>
    <row r="2887" spans="21:21" x14ac:dyDescent="0.25">
      <c r="U2887"/>
    </row>
    <row r="2888" spans="21:21" x14ac:dyDescent="0.25">
      <c r="U2888"/>
    </row>
    <row r="2889" spans="21:21" x14ac:dyDescent="0.25">
      <c r="U2889"/>
    </row>
    <row r="2890" spans="21:21" x14ac:dyDescent="0.25">
      <c r="U2890"/>
    </row>
    <row r="2891" spans="21:21" x14ac:dyDescent="0.25">
      <c r="U2891"/>
    </row>
    <row r="2892" spans="21:21" x14ac:dyDescent="0.25">
      <c r="U2892"/>
    </row>
    <row r="2893" spans="21:21" x14ac:dyDescent="0.25">
      <c r="U2893"/>
    </row>
    <row r="2894" spans="21:21" x14ac:dyDescent="0.25">
      <c r="U2894"/>
    </row>
    <row r="2895" spans="21:21" x14ac:dyDescent="0.25">
      <c r="U2895"/>
    </row>
    <row r="2896" spans="21:21" x14ac:dyDescent="0.25">
      <c r="U2896"/>
    </row>
    <row r="2897" spans="21:21" x14ac:dyDescent="0.25">
      <c r="U2897"/>
    </row>
    <row r="2898" spans="21:21" x14ac:dyDescent="0.25">
      <c r="U2898"/>
    </row>
    <row r="2899" spans="21:21" x14ac:dyDescent="0.25">
      <c r="U2899"/>
    </row>
    <row r="2900" spans="21:21" x14ac:dyDescent="0.25">
      <c r="U2900"/>
    </row>
    <row r="2901" spans="21:21" x14ac:dyDescent="0.25">
      <c r="U2901"/>
    </row>
    <row r="2902" spans="21:21" x14ac:dyDescent="0.25">
      <c r="U2902"/>
    </row>
    <row r="2903" spans="21:21" x14ac:dyDescent="0.25">
      <c r="U2903"/>
    </row>
    <row r="2904" spans="21:21" x14ac:dyDescent="0.25">
      <c r="U2904"/>
    </row>
    <row r="2905" spans="21:21" x14ac:dyDescent="0.25">
      <c r="U2905"/>
    </row>
    <row r="2906" spans="21:21" x14ac:dyDescent="0.25">
      <c r="U2906"/>
    </row>
    <row r="2907" spans="21:21" x14ac:dyDescent="0.25">
      <c r="U2907"/>
    </row>
    <row r="2908" spans="21:21" x14ac:dyDescent="0.25">
      <c r="U2908"/>
    </row>
    <row r="2909" spans="21:21" x14ac:dyDescent="0.25">
      <c r="U2909"/>
    </row>
    <row r="2910" spans="21:21" x14ac:dyDescent="0.25">
      <c r="U2910"/>
    </row>
    <row r="2911" spans="21:21" x14ac:dyDescent="0.25">
      <c r="U2911"/>
    </row>
    <row r="2912" spans="21:21" x14ac:dyDescent="0.25">
      <c r="U2912"/>
    </row>
    <row r="2913" spans="21:21" x14ac:dyDescent="0.25">
      <c r="U2913"/>
    </row>
    <row r="2914" spans="21:21" x14ac:dyDescent="0.25">
      <c r="U2914"/>
    </row>
    <row r="2915" spans="21:21" x14ac:dyDescent="0.25">
      <c r="U2915"/>
    </row>
    <row r="2916" spans="21:21" x14ac:dyDescent="0.25">
      <c r="U2916"/>
    </row>
    <row r="2917" spans="21:21" x14ac:dyDescent="0.25">
      <c r="U2917"/>
    </row>
    <row r="2918" spans="21:21" x14ac:dyDescent="0.25">
      <c r="U2918"/>
    </row>
    <row r="2919" spans="21:21" x14ac:dyDescent="0.25">
      <c r="U2919"/>
    </row>
    <row r="2920" spans="21:21" x14ac:dyDescent="0.25">
      <c r="U2920"/>
    </row>
    <row r="2921" spans="21:21" x14ac:dyDescent="0.25">
      <c r="U2921"/>
    </row>
    <row r="2922" spans="21:21" x14ac:dyDescent="0.25">
      <c r="U2922"/>
    </row>
    <row r="2923" spans="21:21" x14ac:dyDescent="0.25">
      <c r="U2923"/>
    </row>
    <row r="2924" spans="21:21" x14ac:dyDescent="0.25">
      <c r="U2924"/>
    </row>
    <row r="2925" spans="21:21" x14ac:dyDescent="0.25">
      <c r="U2925"/>
    </row>
    <row r="2926" spans="21:21" x14ac:dyDescent="0.25">
      <c r="U2926"/>
    </row>
    <row r="2927" spans="21:21" x14ac:dyDescent="0.25">
      <c r="U2927"/>
    </row>
    <row r="2928" spans="21:21" x14ac:dyDescent="0.25">
      <c r="U2928"/>
    </row>
    <row r="2929" spans="21:21" x14ac:dyDescent="0.25">
      <c r="U2929"/>
    </row>
    <row r="2930" spans="21:21" x14ac:dyDescent="0.25">
      <c r="U2930"/>
    </row>
    <row r="2931" spans="21:21" x14ac:dyDescent="0.25">
      <c r="U2931"/>
    </row>
    <row r="2932" spans="21:21" x14ac:dyDescent="0.25">
      <c r="U2932"/>
    </row>
    <row r="2933" spans="21:21" x14ac:dyDescent="0.25">
      <c r="U2933"/>
    </row>
    <row r="2934" spans="21:21" x14ac:dyDescent="0.25">
      <c r="U2934"/>
    </row>
    <row r="2935" spans="21:21" x14ac:dyDescent="0.25">
      <c r="U2935"/>
    </row>
    <row r="2936" spans="21:21" x14ac:dyDescent="0.25">
      <c r="U2936"/>
    </row>
    <row r="2937" spans="21:21" x14ac:dyDescent="0.25">
      <c r="U2937"/>
    </row>
    <row r="2938" spans="21:21" x14ac:dyDescent="0.25">
      <c r="U2938"/>
    </row>
    <row r="2939" spans="21:21" x14ac:dyDescent="0.25">
      <c r="U2939"/>
    </row>
    <row r="2940" spans="21:21" x14ac:dyDescent="0.25">
      <c r="U2940"/>
    </row>
    <row r="2941" spans="21:21" x14ac:dyDescent="0.25">
      <c r="U2941"/>
    </row>
    <row r="2942" spans="21:21" x14ac:dyDescent="0.25">
      <c r="U2942"/>
    </row>
    <row r="2943" spans="21:21" x14ac:dyDescent="0.25">
      <c r="U2943"/>
    </row>
    <row r="2944" spans="21:21" x14ac:dyDescent="0.25">
      <c r="U2944"/>
    </row>
    <row r="2945" spans="21:21" x14ac:dyDescent="0.25">
      <c r="U2945"/>
    </row>
    <row r="2946" spans="21:21" x14ac:dyDescent="0.25">
      <c r="U2946"/>
    </row>
    <row r="2947" spans="21:21" x14ac:dyDescent="0.25">
      <c r="U2947"/>
    </row>
    <row r="2948" spans="21:21" x14ac:dyDescent="0.25">
      <c r="U2948"/>
    </row>
    <row r="2949" spans="21:21" x14ac:dyDescent="0.25">
      <c r="U2949"/>
    </row>
    <row r="2950" spans="21:21" x14ac:dyDescent="0.25">
      <c r="U2950"/>
    </row>
    <row r="2951" spans="21:21" x14ac:dyDescent="0.25">
      <c r="U2951"/>
    </row>
    <row r="2952" spans="21:21" x14ac:dyDescent="0.25">
      <c r="U2952"/>
    </row>
    <row r="2953" spans="21:21" x14ac:dyDescent="0.25">
      <c r="U2953"/>
    </row>
    <row r="2954" spans="21:21" x14ac:dyDescent="0.25">
      <c r="U2954"/>
    </row>
    <row r="2955" spans="21:21" x14ac:dyDescent="0.25">
      <c r="U2955"/>
    </row>
    <row r="2956" spans="21:21" x14ac:dyDescent="0.25">
      <c r="U2956"/>
    </row>
    <row r="2957" spans="21:21" x14ac:dyDescent="0.25">
      <c r="U2957"/>
    </row>
    <row r="2958" spans="21:21" x14ac:dyDescent="0.25">
      <c r="U2958"/>
    </row>
    <row r="2959" spans="21:21" x14ac:dyDescent="0.25">
      <c r="U2959"/>
    </row>
    <row r="2960" spans="21:21" x14ac:dyDescent="0.25">
      <c r="U2960"/>
    </row>
    <row r="2961" spans="21:21" x14ac:dyDescent="0.25">
      <c r="U2961"/>
    </row>
    <row r="2962" spans="21:21" x14ac:dyDescent="0.25">
      <c r="U2962"/>
    </row>
    <row r="2963" spans="21:21" x14ac:dyDescent="0.25">
      <c r="U2963"/>
    </row>
    <row r="2964" spans="21:21" x14ac:dyDescent="0.25">
      <c r="U2964"/>
    </row>
    <row r="2965" spans="21:21" x14ac:dyDescent="0.25">
      <c r="U2965"/>
    </row>
    <row r="2966" spans="21:21" x14ac:dyDescent="0.25">
      <c r="U2966"/>
    </row>
    <row r="2967" spans="21:21" x14ac:dyDescent="0.25">
      <c r="U2967"/>
    </row>
    <row r="2968" spans="21:21" x14ac:dyDescent="0.25">
      <c r="U2968"/>
    </row>
    <row r="2969" spans="21:21" x14ac:dyDescent="0.25">
      <c r="U2969"/>
    </row>
    <row r="2970" spans="21:21" x14ac:dyDescent="0.25">
      <c r="U2970"/>
    </row>
    <row r="2971" spans="21:21" x14ac:dyDescent="0.25">
      <c r="U2971"/>
    </row>
    <row r="2972" spans="21:21" x14ac:dyDescent="0.25">
      <c r="U2972"/>
    </row>
    <row r="2973" spans="21:21" x14ac:dyDescent="0.25">
      <c r="U2973"/>
    </row>
    <row r="2974" spans="21:21" x14ac:dyDescent="0.25">
      <c r="U2974"/>
    </row>
    <row r="2975" spans="21:21" x14ac:dyDescent="0.25">
      <c r="U2975"/>
    </row>
    <row r="2976" spans="21:21" x14ac:dyDescent="0.25">
      <c r="U2976"/>
    </row>
    <row r="2977" spans="21:21" x14ac:dyDescent="0.25">
      <c r="U2977"/>
    </row>
    <row r="2978" spans="21:21" x14ac:dyDescent="0.25">
      <c r="U2978"/>
    </row>
    <row r="2979" spans="21:21" x14ac:dyDescent="0.25">
      <c r="U2979"/>
    </row>
    <row r="2980" spans="21:21" x14ac:dyDescent="0.25">
      <c r="U2980"/>
    </row>
    <row r="2981" spans="21:21" x14ac:dyDescent="0.25">
      <c r="U2981"/>
    </row>
    <row r="2982" spans="21:21" x14ac:dyDescent="0.25">
      <c r="U2982"/>
    </row>
    <row r="2983" spans="21:21" x14ac:dyDescent="0.25">
      <c r="U2983"/>
    </row>
    <row r="2984" spans="21:21" x14ac:dyDescent="0.25">
      <c r="U2984"/>
    </row>
    <row r="2985" spans="21:21" x14ac:dyDescent="0.25">
      <c r="U2985"/>
    </row>
    <row r="2986" spans="21:21" x14ac:dyDescent="0.25">
      <c r="U2986"/>
    </row>
    <row r="2987" spans="21:21" x14ac:dyDescent="0.25">
      <c r="U2987"/>
    </row>
    <row r="2988" spans="21:21" x14ac:dyDescent="0.25">
      <c r="U2988"/>
    </row>
    <row r="2989" spans="21:21" x14ac:dyDescent="0.25">
      <c r="U2989"/>
    </row>
    <row r="2990" spans="21:21" x14ac:dyDescent="0.25">
      <c r="U2990"/>
    </row>
    <row r="2991" spans="21:21" x14ac:dyDescent="0.25">
      <c r="U2991"/>
    </row>
    <row r="2992" spans="21:21" x14ac:dyDescent="0.25">
      <c r="U2992"/>
    </row>
    <row r="2993" spans="21:21" x14ac:dyDescent="0.25">
      <c r="U2993"/>
    </row>
    <row r="2994" spans="21:21" x14ac:dyDescent="0.25">
      <c r="U2994"/>
    </row>
    <row r="2995" spans="21:21" x14ac:dyDescent="0.25">
      <c r="U2995"/>
    </row>
    <row r="2996" spans="21:21" x14ac:dyDescent="0.25">
      <c r="U2996"/>
    </row>
    <row r="2997" spans="21:21" x14ac:dyDescent="0.25">
      <c r="U2997"/>
    </row>
    <row r="2998" spans="21:21" x14ac:dyDescent="0.25">
      <c r="U2998"/>
    </row>
    <row r="2999" spans="21:21" x14ac:dyDescent="0.25">
      <c r="U2999"/>
    </row>
    <row r="3000" spans="21:21" x14ac:dyDescent="0.25">
      <c r="U3000"/>
    </row>
    <row r="3001" spans="21:21" x14ac:dyDescent="0.25">
      <c r="U3001"/>
    </row>
    <row r="3002" spans="21:21" x14ac:dyDescent="0.25">
      <c r="U3002"/>
    </row>
    <row r="3003" spans="21:21" x14ac:dyDescent="0.25">
      <c r="U3003"/>
    </row>
    <row r="3004" spans="21:21" x14ac:dyDescent="0.25">
      <c r="U3004"/>
    </row>
    <row r="3005" spans="21:21" x14ac:dyDescent="0.25">
      <c r="U3005"/>
    </row>
    <row r="3006" spans="21:21" x14ac:dyDescent="0.25">
      <c r="U3006"/>
    </row>
    <row r="3007" spans="21:21" x14ac:dyDescent="0.25">
      <c r="U3007"/>
    </row>
    <row r="3008" spans="21:21" x14ac:dyDescent="0.25">
      <c r="U3008"/>
    </row>
    <row r="3009" spans="21:21" x14ac:dyDescent="0.25">
      <c r="U3009"/>
    </row>
    <row r="3010" spans="21:21" x14ac:dyDescent="0.25">
      <c r="U3010"/>
    </row>
    <row r="3011" spans="21:21" x14ac:dyDescent="0.25">
      <c r="U3011"/>
    </row>
    <row r="3012" spans="21:21" x14ac:dyDescent="0.25">
      <c r="U3012"/>
    </row>
    <row r="3013" spans="21:21" x14ac:dyDescent="0.25">
      <c r="U3013"/>
    </row>
    <row r="3014" spans="21:21" x14ac:dyDescent="0.25">
      <c r="U3014"/>
    </row>
    <row r="3015" spans="21:21" x14ac:dyDescent="0.25">
      <c r="U3015"/>
    </row>
    <row r="3016" spans="21:21" x14ac:dyDescent="0.25">
      <c r="U3016"/>
    </row>
    <row r="3017" spans="21:21" x14ac:dyDescent="0.25">
      <c r="U3017"/>
    </row>
    <row r="3018" spans="21:21" x14ac:dyDescent="0.25">
      <c r="U3018"/>
    </row>
    <row r="3019" spans="21:21" x14ac:dyDescent="0.25">
      <c r="U3019"/>
    </row>
    <row r="3020" spans="21:21" x14ac:dyDescent="0.25">
      <c r="U3020"/>
    </row>
    <row r="3021" spans="21:21" x14ac:dyDescent="0.25">
      <c r="U3021"/>
    </row>
    <row r="3022" spans="21:21" x14ac:dyDescent="0.25">
      <c r="U3022"/>
    </row>
    <row r="3023" spans="21:21" x14ac:dyDescent="0.25">
      <c r="U3023"/>
    </row>
    <row r="3024" spans="21:21" x14ac:dyDescent="0.25">
      <c r="U3024"/>
    </row>
    <row r="3025" spans="21:21" x14ac:dyDescent="0.25">
      <c r="U3025"/>
    </row>
    <row r="3026" spans="21:21" x14ac:dyDescent="0.25">
      <c r="U3026"/>
    </row>
    <row r="3027" spans="21:21" x14ac:dyDescent="0.25">
      <c r="U3027"/>
    </row>
    <row r="3028" spans="21:21" x14ac:dyDescent="0.25">
      <c r="U3028"/>
    </row>
    <row r="3029" spans="21:21" x14ac:dyDescent="0.25">
      <c r="U3029"/>
    </row>
    <row r="3030" spans="21:21" x14ac:dyDescent="0.25">
      <c r="U3030"/>
    </row>
    <row r="3031" spans="21:21" x14ac:dyDescent="0.25">
      <c r="U3031"/>
    </row>
    <row r="3032" spans="21:21" x14ac:dyDescent="0.25">
      <c r="U3032"/>
    </row>
    <row r="3033" spans="21:21" x14ac:dyDescent="0.25">
      <c r="U3033"/>
    </row>
    <row r="3034" spans="21:21" x14ac:dyDescent="0.25">
      <c r="U3034"/>
    </row>
    <row r="3035" spans="21:21" x14ac:dyDescent="0.25">
      <c r="U3035"/>
    </row>
    <row r="3036" spans="21:21" x14ac:dyDescent="0.25">
      <c r="U3036"/>
    </row>
    <row r="3037" spans="21:21" x14ac:dyDescent="0.25">
      <c r="U3037"/>
    </row>
    <row r="3038" spans="21:21" x14ac:dyDescent="0.25">
      <c r="U3038"/>
    </row>
    <row r="3039" spans="21:21" x14ac:dyDescent="0.25">
      <c r="U3039"/>
    </row>
    <row r="3040" spans="21:21" x14ac:dyDescent="0.25">
      <c r="U3040"/>
    </row>
    <row r="3041" spans="21:21" x14ac:dyDescent="0.25">
      <c r="U3041"/>
    </row>
    <row r="3042" spans="21:21" x14ac:dyDescent="0.25">
      <c r="U3042"/>
    </row>
    <row r="3043" spans="21:21" x14ac:dyDescent="0.25">
      <c r="U3043"/>
    </row>
    <row r="3044" spans="21:21" x14ac:dyDescent="0.25">
      <c r="U3044"/>
    </row>
    <row r="3045" spans="21:21" x14ac:dyDescent="0.25">
      <c r="U3045"/>
    </row>
    <row r="3046" spans="21:21" x14ac:dyDescent="0.25">
      <c r="U3046"/>
    </row>
    <row r="3047" spans="21:21" x14ac:dyDescent="0.25">
      <c r="U3047"/>
    </row>
    <row r="3048" spans="21:21" x14ac:dyDescent="0.25">
      <c r="U3048"/>
    </row>
    <row r="3049" spans="21:21" x14ac:dyDescent="0.25">
      <c r="U3049"/>
    </row>
    <row r="3050" spans="21:21" x14ac:dyDescent="0.25">
      <c r="U3050"/>
    </row>
    <row r="3051" spans="21:21" x14ac:dyDescent="0.25">
      <c r="U3051"/>
    </row>
    <row r="3052" spans="21:21" x14ac:dyDescent="0.25">
      <c r="U3052"/>
    </row>
    <row r="3053" spans="21:21" x14ac:dyDescent="0.25">
      <c r="U3053"/>
    </row>
    <row r="3054" spans="21:21" x14ac:dyDescent="0.25">
      <c r="U3054"/>
    </row>
    <row r="3055" spans="21:21" x14ac:dyDescent="0.25">
      <c r="U3055"/>
    </row>
    <row r="3056" spans="21:21" x14ac:dyDescent="0.25">
      <c r="U3056"/>
    </row>
    <row r="3057" spans="21:21" x14ac:dyDescent="0.25">
      <c r="U3057"/>
    </row>
    <row r="3058" spans="21:21" x14ac:dyDescent="0.25">
      <c r="U3058"/>
    </row>
    <row r="3059" spans="21:21" x14ac:dyDescent="0.25">
      <c r="U3059"/>
    </row>
    <row r="3060" spans="21:21" x14ac:dyDescent="0.25">
      <c r="U3060"/>
    </row>
    <row r="3061" spans="21:21" x14ac:dyDescent="0.25">
      <c r="U3061"/>
    </row>
    <row r="3062" spans="21:21" x14ac:dyDescent="0.25">
      <c r="U3062"/>
    </row>
    <row r="3063" spans="21:21" x14ac:dyDescent="0.25">
      <c r="U3063"/>
    </row>
    <row r="3064" spans="21:21" x14ac:dyDescent="0.25">
      <c r="U3064"/>
    </row>
    <row r="3065" spans="21:21" x14ac:dyDescent="0.25">
      <c r="U3065"/>
    </row>
    <row r="3066" spans="21:21" x14ac:dyDescent="0.25">
      <c r="U3066"/>
    </row>
    <row r="3067" spans="21:21" x14ac:dyDescent="0.25">
      <c r="U3067"/>
    </row>
    <row r="3068" spans="21:21" x14ac:dyDescent="0.25">
      <c r="U3068"/>
    </row>
    <row r="3069" spans="21:21" x14ac:dyDescent="0.25">
      <c r="U3069"/>
    </row>
    <row r="3070" spans="21:21" x14ac:dyDescent="0.25">
      <c r="U3070"/>
    </row>
    <row r="3071" spans="21:21" x14ac:dyDescent="0.25">
      <c r="U3071"/>
    </row>
    <row r="3072" spans="21:21" x14ac:dyDescent="0.25">
      <c r="U3072"/>
    </row>
    <row r="3073" spans="21:21" x14ac:dyDescent="0.25">
      <c r="U3073"/>
    </row>
    <row r="3074" spans="21:21" x14ac:dyDescent="0.25">
      <c r="U3074"/>
    </row>
    <row r="3075" spans="21:21" x14ac:dyDescent="0.25">
      <c r="U3075"/>
    </row>
    <row r="3076" spans="21:21" x14ac:dyDescent="0.25">
      <c r="U3076"/>
    </row>
    <row r="3077" spans="21:21" x14ac:dyDescent="0.25">
      <c r="U3077"/>
    </row>
    <row r="3078" spans="21:21" x14ac:dyDescent="0.25">
      <c r="U3078"/>
    </row>
    <row r="3079" spans="21:21" x14ac:dyDescent="0.25">
      <c r="U3079"/>
    </row>
    <row r="3080" spans="21:21" x14ac:dyDescent="0.25">
      <c r="U3080"/>
    </row>
    <row r="3081" spans="21:21" x14ac:dyDescent="0.25">
      <c r="U3081"/>
    </row>
    <row r="3082" spans="21:21" x14ac:dyDescent="0.25">
      <c r="U3082"/>
    </row>
    <row r="3083" spans="21:21" x14ac:dyDescent="0.25">
      <c r="U3083"/>
    </row>
    <row r="3084" spans="21:21" x14ac:dyDescent="0.25">
      <c r="U3084"/>
    </row>
    <row r="3085" spans="21:21" x14ac:dyDescent="0.25">
      <c r="U3085"/>
    </row>
    <row r="3086" spans="21:21" x14ac:dyDescent="0.25">
      <c r="U3086"/>
    </row>
    <row r="3087" spans="21:21" x14ac:dyDescent="0.25">
      <c r="U3087"/>
    </row>
    <row r="3088" spans="21:21" x14ac:dyDescent="0.25">
      <c r="U3088"/>
    </row>
    <row r="3089" spans="21:21" x14ac:dyDescent="0.25">
      <c r="U3089"/>
    </row>
    <row r="3090" spans="21:21" x14ac:dyDescent="0.25">
      <c r="U3090"/>
    </row>
    <row r="3091" spans="21:21" x14ac:dyDescent="0.25">
      <c r="U3091"/>
    </row>
    <row r="3092" spans="21:21" x14ac:dyDescent="0.25">
      <c r="U3092"/>
    </row>
    <row r="3093" spans="21:21" x14ac:dyDescent="0.25">
      <c r="U3093"/>
    </row>
    <row r="3094" spans="21:21" x14ac:dyDescent="0.25">
      <c r="U3094"/>
    </row>
    <row r="3095" spans="21:21" x14ac:dyDescent="0.25">
      <c r="U3095"/>
    </row>
    <row r="3096" spans="21:21" x14ac:dyDescent="0.25">
      <c r="U3096"/>
    </row>
    <row r="3097" spans="21:21" x14ac:dyDescent="0.25">
      <c r="U3097"/>
    </row>
    <row r="3098" spans="21:21" x14ac:dyDescent="0.25">
      <c r="U3098"/>
    </row>
    <row r="3099" spans="21:21" x14ac:dyDescent="0.25">
      <c r="U3099"/>
    </row>
    <row r="3100" spans="21:21" x14ac:dyDescent="0.25">
      <c r="U3100"/>
    </row>
    <row r="3101" spans="21:21" x14ac:dyDescent="0.25">
      <c r="U3101"/>
    </row>
    <row r="3102" spans="21:21" x14ac:dyDescent="0.25">
      <c r="U3102"/>
    </row>
    <row r="3103" spans="21:21" x14ac:dyDescent="0.25">
      <c r="U3103"/>
    </row>
    <row r="3104" spans="21:21" x14ac:dyDescent="0.25">
      <c r="U3104"/>
    </row>
    <row r="3105" spans="21:21" x14ac:dyDescent="0.25">
      <c r="U3105"/>
    </row>
    <row r="3106" spans="21:21" x14ac:dyDescent="0.25">
      <c r="U3106"/>
    </row>
    <row r="3107" spans="21:21" x14ac:dyDescent="0.25">
      <c r="U3107"/>
    </row>
    <row r="3108" spans="21:21" x14ac:dyDescent="0.25">
      <c r="U3108"/>
    </row>
    <row r="3109" spans="21:21" x14ac:dyDescent="0.25">
      <c r="U3109"/>
    </row>
    <row r="3110" spans="21:21" x14ac:dyDescent="0.25">
      <c r="U3110"/>
    </row>
    <row r="3111" spans="21:21" x14ac:dyDescent="0.25">
      <c r="U3111"/>
    </row>
    <row r="3112" spans="21:21" x14ac:dyDescent="0.25">
      <c r="U3112"/>
    </row>
    <row r="3113" spans="21:21" x14ac:dyDescent="0.25">
      <c r="U3113"/>
    </row>
    <row r="3114" spans="21:21" x14ac:dyDescent="0.25">
      <c r="U3114"/>
    </row>
    <row r="3115" spans="21:21" x14ac:dyDescent="0.25">
      <c r="U3115"/>
    </row>
    <row r="3116" spans="21:21" x14ac:dyDescent="0.25">
      <c r="U3116"/>
    </row>
    <row r="3117" spans="21:21" x14ac:dyDescent="0.25">
      <c r="U3117"/>
    </row>
    <row r="3118" spans="21:21" x14ac:dyDescent="0.25">
      <c r="U3118"/>
    </row>
    <row r="3119" spans="21:21" x14ac:dyDescent="0.25">
      <c r="U3119"/>
    </row>
    <row r="3120" spans="21:21" x14ac:dyDescent="0.25">
      <c r="U3120"/>
    </row>
    <row r="3121" spans="21:21" x14ac:dyDescent="0.25">
      <c r="U3121"/>
    </row>
    <row r="3122" spans="21:21" x14ac:dyDescent="0.25">
      <c r="U3122"/>
    </row>
    <row r="3123" spans="21:21" x14ac:dyDescent="0.25">
      <c r="U3123"/>
    </row>
    <row r="3124" spans="21:21" x14ac:dyDescent="0.25">
      <c r="U3124"/>
    </row>
    <row r="3125" spans="21:21" x14ac:dyDescent="0.25">
      <c r="U3125"/>
    </row>
    <row r="3126" spans="21:21" x14ac:dyDescent="0.25">
      <c r="U3126"/>
    </row>
    <row r="3127" spans="21:21" x14ac:dyDescent="0.25">
      <c r="U3127"/>
    </row>
    <row r="3128" spans="21:21" x14ac:dyDescent="0.25">
      <c r="U3128"/>
    </row>
    <row r="3129" spans="21:21" x14ac:dyDescent="0.25">
      <c r="U3129"/>
    </row>
    <row r="3130" spans="21:21" x14ac:dyDescent="0.25">
      <c r="U3130"/>
    </row>
    <row r="3131" spans="21:21" x14ac:dyDescent="0.25">
      <c r="U3131"/>
    </row>
    <row r="3132" spans="21:21" x14ac:dyDescent="0.25">
      <c r="U3132"/>
    </row>
    <row r="3133" spans="21:21" x14ac:dyDescent="0.25">
      <c r="U3133"/>
    </row>
    <row r="3134" spans="21:21" x14ac:dyDescent="0.25">
      <c r="U3134"/>
    </row>
    <row r="3135" spans="21:21" x14ac:dyDescent="0.25">
      <c r="U3135"/>
    </row>
    <row r="3136" spans="21:21" x14ac:dyDescent="0.25">
      <c r="U3136"/>
    </row>
    <row r="3137" spans="21:21" x14ac:dyDescent="0.25">
      <c r="U3137"/>
    </row>
    <row r="3138" spans="21:21" x14ac:dyDescent="0.25">
      <c r="U3138"/>
    </row>
    <row r="3139" spans="21:21" x14ac:dyDescent="0.25">
      <c r="U3139"/>
    </row>
    <row r="3140" spans="21:21" x14ac:dyDescent="0.25">
      <c r="U3140"/>
    </row>
    <row r="3141" spans="21:21" x14ac:dyDescent="0.25">
      <c r="U3141"/>
    </row>
    <row r="3142" spans="21:21" x14ac:dyDescent="0.25">
      <c r="U3142"/>
    </row>
    <row r="3143" spans="21:21" x14ac:dyDescent="0.25">
      <c r="U3143"/>
    </row>
    <row r="3144" spans="21:21" x14ac:dyDescent="0.25">
      <c r="U3144"/>
    </row>
    <row r="3145" spans="21:21" x14ac:dyDescent="0.25">
      <c r="U3145"/>
    </row>
    <row r="3146" spans="21:21" x14ac:dyDescent="0.25">
      <c r="U3146"/>
    </row>
    <row r="3147" spans="21:21" x14ac:dyDescent="0.25">
      <c r="U3147"/>
    </row>
    <row r="3148" spans="21:21" x14ac:dyDescent="0.25">
      <c r="U3148"/>
    </row>
    <row r="3149" spans="21:21" x14ac:dyDescent="0.25">
      <c r="U3149"/>
    </row>
    <row r="3150" spans="21:21" x14ac:dyDescent="0.25">
      <c r="U3150"/>
    </row>
    <row r="3151" spans="21:21" x14ac:dyDescent="0.25">
      <c r="U3151"/>
    </row>
    <row r="3152" spans="21:21" x14ac:dyDescent="0.25">
      <c r="U3152"/>
    </row>
    <row r="3153" spans="21:21" x14ac:dyDescent="0.25">
      <c r="U3153"/>
    </row>
    <row r="3154" spans="21:21" x14ac:dyDescent="0.25">
      <c r="U3154"/>
    </row>
    <row r="3155" spans="21:21" x14ac:dyDescent="0.25">
      <c r="U3155"/>
    </row>
    <row r="3156" spans="21:21" x14ac:dyDescent="0.25">
      <c r="U3156"/>
    </row>
    <row r="3157" spans="21:21" x14ac:dyDescent="0.25">
      <c r="U3157"/>
    </row>
    <row r="3158" spans="21:21" x14ac:dyDescent="0.25">
      <c r="U3158"/>
    </row>
    <row r="3159" spans="21:21" x14ac:dyDescent="0.25">
      <c r="U3159"/>
    </row>
    <row r="3160" spans="21:21" x14ac:dyDescent="0.25">
      <c r="U3160"/>
    </row>
    <row r="3161" spans="21:21" x14ac:dyDescent="0.25">
      <c r="U3161"/>
    </row>
    <row r="3162" spans="21:21" x14ac:dyDescent="0.25">
      <c r="U3162"/>
    </row>
    <row r="3163" spans="21:21" x14ac:dyDescent="0.25">
      <c r="U3163"/>
    </row>
    <row r="3164" spans="21:21" x14ac:dyDescent="0.25">
      <c r="U3164"/>
    </row>
    <row r="3165" spans="21:21" x14ac:dyDescent="0.25">
      <c r="U3165"/>
    </row>
    <row r="3166" spans="21:21" x14ac:dyDescent="0.25">
      <c r="U3166"/>
    </row>
    <row r="3167" spans="21:21" x14ac:dyDescent="0.25">
      <c r="U3167"/>
    </row>
    <row r="3168" spans="21:21" x14ac:dyDescent="0.25">
      <c r="U3168"/>
    </row>
    <row r="3169" spans="21:21" x14ac:dyDescent="0.25">
      <c r="U3169"/>
    </row>
    <row r="3170" spans="21:21" x14ac:dyDescent="0.25">
      <c r="U3170"/>
    </row>
    <row r="3171" spans="21:21" x14ac:dyDescent="0.25">
      <c r="U3171"/>
    </row>
    <row r="3172" spans="21:21" x14ac:dyDescent="0.25">
      <c r="U3172"/>
    </row>
    <row r="3173" spans="21:21" x14ac:dyDescent="0.25">
      <c r="U3173"/>
    </row>
    <row r="3174" spans="21:21" x14ac:dyDescent="0.25">
      <c r="U3174"/>
    </row>
    <row r="3175" spans="21:21" x14ac:dyDescent="0.25">
      <c r="U3175"/>
    </row>
    <row r="3176" spans="21:21" x14ac:dyDescent="0.25">
      <c r="U3176"/>
    </row>
    <row r="3177" spans="21:21" x14ac:dyDescent="0.25">
      <c r="U3177"/>
    </row>
    <row r="3178" spans="21:21" x14ac:dyDescent="0.25">
      <c r="U3178"/>
    </row>
    <row r="3179" spans="21:21" x14ac:dyDescent="0.25">
      <c r="U3179"/>
    </row>
    <row r="3180" spans="21:21" x14ac:dyDescent="0.25">
      <c r="U3180"/>
    </row>
    <row r="3181" spans="21:21" x14ac:dyDescent="0.25">
      <c r="U3181"/>
    </row>
    <row r="3182" spans="21:21" x14ac:dyDescent="0.25">
      <c r="U3182"/>
    </row>
    <row r="3183" spans="21:21" x14ac:dyDescent="0.25">
      <c r="U3183"/>
    </row>
    <row r="3184" spans="21:21" x14ac:dyDescent="0.25">
      <c r="U3184"/>
    </row>
    <row r="3185" spans="21:21" x14ac:dyDescent="0.25">
      <c r="U3185"/>
    </row>
    <row r="3186" spans="21:21" x14ac:dyDescent="0.25">
      <c r="U3186"/>
    </row>
    <row r="3187" spans="21:21" x14ac:dyDescent="0.25">
      <c r="U3187"/>
    </row>
    <row r="3188" spans="21:21" x14ac:dyDescent="0.25">
      <c r="U3188"/>
    </row>
    <row r="3189" spans="21:21" x14ac:dyDescent="0.25">
      <c r="U3189"/>
    </row>
    <row r="3190" spans="21:21" x14ac:dyDescent="0.25">
      <c r="U3190"/>
    </row>
    <row r="3191" spans="21:21" x14ac:dyDescent="0.25">
      <c r="U3191"/>
    </row>
    <row r="3192" spans="21:21" x14ac:dyDescent="0.25">
      <c r="U3192"/>
    </row>
    <row r="3193" spans="21:21" x14ac:dyDescent="0.25">
      <c r="U3193"/>
    </row>
    <row r="3194" spans="21:21" x14ac:dyDescent="0.25">
      <c r="U3194"/>
    </row>
    <row r="3195" spans="21:21" x14ac:dyDescent="0.25">
      <c r="U3195"/>
    </row>
    <row r="3196" spans="21:21" x14ac:dyDescent="0.25">
      <c r="U3196"/>
    </row>
    <row r="3197" spans="21:21" x14ac:dyDescent="0.25">
      <c r="U3197"/>
    </row>
    <row r="3198" spans="21:21" x14ac:dyDescent="0.25">
      <c r="U3198"/>
    </row>
    <row r="3199" spans="21:21" x14ac:dyDescent="0.25">
      <c r="U3199"/>
    </row>
    <row r="3200" spans="21:21" x14ac:dyDescent="0.25">
      <c r="U3200"/>
    </row>
    <row r="3201" spans="21:21" x14ac:dyDescent="0.25">
      <c r="U3201"/>
    </row>
    <row r="3202" spans="21:21" x14ac:dyDescent="0.25">
      <c r="U3202"/>
    </row>
    <row r="3203" spans="21:21" x14ac:dyDescent="0.25">
      <c r="U3203"/>
    </row>
    <row r="3204" spans="21:21" x14ac:dyDescent="0.25">
      <c r="U3204"/>
    </row>
    <row r="3205" spans="21:21" x14ac:dyDescent="0.25">
      <c r="U3205"/>
    </row>
    <row r="3206" spans="21:21" x14ac:dyDescent="0.25">
      <c r="U3206"/>
    </row>
    <row r="3207" spans="21:21" x14ac:dyDescent="0.25">
      <c r="U3207"/>
    </row>
    <row r="3208" spans="21:21" x14ac:dyDescent="0.25">
      <c r="U3208"/>
    </row>
    <row r="3209" spans="21:21" x14ac:dyDescent="0.25">
      <c r="U3209"/>
    </row>
    <row r="3210" spans="21:21" x14ac:dyDescent="0.25">
      <c r="U3210"/>
    </row>
    <row r="3211" spans="21:21" x14ac:dyDescent="0.25">
      <c r="U3211"/>
    </row>
    <row r="3212" spans="21:21" x14ac:dyDescent="0.25">
      <c r="U3212"/>
    </row>
    <row r="3213" spans="21:21" x14ac:dyDescent="0.25">
      <c r="U3213"/>
    </row>
    <row r="3214" spans="21:21" x14ac:dyDescent="0.25">
      <c r="U3214"/>
    </row>
    <row r="3215" spans="21:21" x14ac:dyDescent="0.25">
      <c r="U3215"/>
    </row>
    <row r="3216" spans="21:21" x14ac:dyDescent="0.25">
      <c r="U3216"/>
    </row>
    <row r="3217" spans="21:21" x14ac:dyDescent="0.25">
      <c r="U3217"/>
    </row>
    <row r="3218" spans="21:21" x14ac:dyDescent="0.25">
      <c r="U3218"/>
    </row>
    <row r="3219" spans="21:21" x14ac:dyDescent="0.25">
      <c r="U3219"/>
    </row>
    <row r="3220" spans="21:21" x14ac:dyDescent="0.25">
      <c r="U3220"/>
    </row>
    <row r="3221" spans="21:21" x14ac:dyDescent="0.25">
      <c r="U3221"/>
    </row>
    <row r="3222" spans="21:21" x14ac:dyDescent="0.25">
      <c r="U3222"/>
    </row>
    <row r="3223" spans="21:21" x14ac:dyDescent="0.25">
      <c r="U3223"/>
    </row>
    <row r="3224" spans="21:21" x14ac:dyDescent="0.25">
      <c r="U3224"/>
    </row>
    <row r="3225" spans="21:21" x14ac:dyDescent="0.25">
      <c r="U3225"/>
    </row>
    <row r="3226" spans="21:21" x14ac:dyDescent="0.25">
      <c r="U3226"/>
    </row>
    <row r="3227" spans="21:21" x14ac:dyDescent="0.25">
      <c r="U3227"/>
    </row>
    <row r="3228" spans="21:21" x14ac:dyDescent="0.25">
      <c r="U3228"/>
    </row>
    <row r="3229" spans="21:21" x14ac:dyDescent="0.25">
      <c r="U3229"/>
    </row>
    <row r="3230" spans="21:21" x14ac:dyDescent="0.25">
      <c r="U3230"/>
    </row>
    <row r="3231" spans="21:21" x14ac:dyDescent="0.25">
      <c r="U3231"/>
    </row>
    <row r="3232" spans="21:21" x14ac:dyDescent="0.25">
      <c r="U3232"/>
    </row>
    <row r="3233" spans="21:21" x14ac:dyDescent="0.25">
      <c r="U3233"/>
    </row>
    <row r="3234" spans="21:21" x14ac:dyDescent="0.25">
      <c r="U3234"/>
    </row>
    <row r="3235" spans="21:21" x14ac:dyDescent="0.25">
      <c r="U3235"/>
    </row>
    <row r="3236" spans="21:21" x14ac:dyDescent="0.25">
      <c r="U3236"/>
    </row>
    <row r="3237" spans="21:21" x14ac:dyDescent="0.25">
      <c r="U3237"/>
    </row>
    <row r="3238" spans="21:21" x14ac:dyDescent="0.25">
      <c r="U3238"/>
    </row>
    <row r="3239" spans="21:21" x14ac:dyDescent="0.25">
      <c r="U3239"/>
    </row>
    <row r="3240" spans="21:21" x14ac:dyDescent="0.25">
      <c r="U3240"/>
    </row>
    <row r="3241" spans="21:21" x14ac:dyDescent="0.25">
      <c r="U3241"/>
    </row>
    <row r="3242" spans="21:21" x14ac:dyDescent="0.25">
      <c r="U3242"/>
    </row>
    <row r="3243" spans="21:21" x14ac:dyDescent="0.25">
      <c r="U3243"/>
    </row>
    <row r="3244" spans="21:21" x14ac:dyDescent="0.25">
      <c r="U3244"/>
    </row>
    <row r="3245" spans="21:21" x14ac:dyDescent="0.25">
      <c r="U3245"/>
    </row>
    <row r="3246" spans="21:21" x14ac:dyDescent="0.25">
      <c r="U3246"/>
    </row>
    <row r="3247" spans="21:21" x14ac:dyDescent="0.25">
      <c r="U3247"/>
    </row>
    <row r="3248" spans="21:21" x14ac:dyDescent="0.25">
      <c r="U3248"/>
    </row>
    <row r="3249" spans="21:21" x14ac:dyDescent="0.25">
      <c r="U3249"/>
    </row>
    <row r="3250" spans="21:21" x14ac:dyDescent="0.25">
      <c r="U3250"/>
    </row>
    <row r="3251" spans="21:21" x14ac:dyDescent="0.25">
      <c r="U3251"/>
    </row>
    <row r="3252" spans="21:21" x14ac:dyDescent="0.25">
      <c r="U3252"/>
    </row>
    <row r="3253" spans="21:21" x14ac:dyDescent="0.25">
      <c r="U3253"/>
    </row>
    <row r="3254" spans="21:21" x14ac:dyDescent="0.25">
      <c r="U3254"/>
    </row>
    <row r="3255" spans="21:21" x14ac:dyDescent="0.25">
      <c r="U3255"/>
    </row>
    <row r="3256" spans="21:21" x14ac:dyDescent="0.25">
      <c r="U3256"/>
    </row>
    <row r="3257" spans="21:21" x14ac:dyDescent="0.25">
      <c r="U3257"/>
    </row>
    <row r="3258" spans="21:21" x14ac:dyDescent="0.25">
      <c r="U3258"/>
    </row>
    <row r="3259" spans="21:21" x14ac:dyDescent="0.25">
      <c r="U3259"/>
    </row>
    <row r="3260" spans="21:21" x14ac:dyDescent="0.25">
      <c r="U3260"/>
    </row>
    <row r="3261" spans="21:21" x14ac:dyDescent="0.25">
      <c r="U3261"/>
    </row>
    <row r="3262" spans="21:21" x14ac:dyDescent="0.25">
      <c r="U3262"/>
    </row>
    <row r="3263" spans="21:21" x14ac:dyDescent="0.25">
      <c r="U3263"/>
    </row>
    <row r="3264" spans="21:21" x14ac:dyDescent="0.25">
      <c r="U3264"/>
    </row>
    <row r="3265" spans="21:21" x14ac:dyDescent="0.25">
      <c r="U3265"/>
    </row>
    <row r="3266" spans="21:21" x14ac:dyDescent="0.25">
      <c r="U3266"/>
    </row>
    <row r="3267" spans="21:21" x14ac:dyDescent="0.25">
      <c r="U3267"/>
    </row>
    <row r="3268" spans="21:21" x14ac:dyDescent="0.25">
      <c r="U3268"/>
    </row>
    <row r="3269" spans="21:21" x14ac:dyDescent="0.25">
      <c r="U3269"/>
    </row>
    <row r="3270" spans="21:21" x14ac:dyDescent="0.25">
      <c r="U3270"/>
    </row>
    <row r="3271" spans="21:21" x14ac:dyDescent="0.25">
      <c r="U3271"/>
    </row>
    <row r="3272" spans="21:21" x14ac:dyDescent="0.25">
      <c r="U3272"/>
    </row>
    <row r="3273" spans="21:21" x14ac:dyDescent="0.25">
      <c r="U3273"/>
    </row>
    <row r="3274" spans="21:21" x14ac:dyDescent="0.25">
      <c r="U3274"/>
    </row>
    <row r="3275" spans="21:21" x14ac:dyDescent="0.25">
      <c r="U3275"/>
    </row>
    <row r="3276" spans="21:21" x14ac:dyDescent="0.25">
      <c r="U3276"/>
    </row>
    <row r="3277" spans="21:21" x14ac:dyDescent="0.25">
      <c r="U3277"/>
    </row>
    <row r="3278" spans="21:21" x14ac:dyDescent="0.25">
      <c r="U3278"/>
    </row>
    <row r="3279" spans="21:21" x14ac:dyDescent="0.25">
      <c r="U3279"/>
    </row>
    <row r="3280" spans="21:21" x14ac:dyDescent="0.25">
      <c r="U3280"/>
    </row>
    <row r="3281" spans="21:21" x14ac:dyDescent="0.25">
      <c r="U3281"/>
    </row>
    <row r="3282" spans="21:21" x14ac:dyDescent="0.25">
      <c r="U3282"/>
    </row>
    <row r="3283" spans="21:21" x14ac:dyDescent="0.25">
      <c r="U3283"/>
    </row>
    <row r="3284" spans="21:21" x14ac:dyDescent="0.25">
      <c r="U3284"/>
    </row>
    <row r="3285" spans="21:21" x14ac:dyDescent="0.25">
      <c r="U3285"/>
    </row>
    <row r="3286" spans="21:21" x14ac:dyDescent="0.25">
      <c r="U3286"/>
    </row>
    <row r="3287" spans="21:21" x14ac:dyDescent="0.25">
      <c r="U3287"/>
    </row>
    <row r="3288" spans="21:21" x14ac:dyDescent="0.25">
      <c r="U3288"/>
    </row>
    <row r="3289" spans="21:21" x14ac:dyDescent="0.25">
      <c r="U3289"/>
    </row>
    <row r="3290" spans="21:21" x14ac:dyDescent="0.25">
      <c r="U3290"/>
    </row>
    <row r="3291" spans="21:21" x14ac:dyDescent="0.25">
      <c r="U3291"/>
    </row>
    <row r="3292" spans="21:21" x14ac:dyDescent="0.25">
      <c r="U3292"/>
    </row>
    <row r="3293" spans="21:21" x14ac:dyDescent="0.25">
      <c r="U3293"/>
    </row>
    <row r="3294" spans="21:21" x14ac:dyDescent="0.25">
      <c r="U3294"/>
    </row>
    <row r="3295" spans="21:21" x14ac:dyDescent="0.25">
      <c r="U3295"/>
    </row>
    <row r="3296" spans="21:21" x14ac:dyDescent="0.25">
      <c r="U3296"/>
    </row>
    <row r="3297" spans="21:21" x14ac:dyDescent="0.25">
      <c r="U3297"/>
    </row>
    <row r="3298" spans="21:21" x14ac:dyDescent="0.25">
      <c r="U3298"/>
    </row>
    <row r="3299" spans="21:21" x14ac:dyDescent="0.25">
      <c r="U3299"/>
    </row>
    <row r="3300" spans="21:21" x14ac:dyDescent="0.25">
      <c r="U3300"/>
    </row>
    <row r="3301" spans="21:21" x14ac:dyDescent="0.25">
      <c r="U3301"/>
    </row>
    <row r="3302" spans="21:21" x14ac:dyDescent="0.25">
      <c r="U3302"/>
    </row>
    <row r="3303" spans="21:21" x14ac:dyDescent="0.25">
      <c r="U3303"/>
    </row>
    <row r="3304" spans="21:21" x14ac:dyDescent="0.25">
      <c r="U3304"/>
    </row>
    <row r="3305" spans="21:21" x14ac:dyDescent="0.25">
      <c r="U3305"/>
    </row>
    <row r="3306" spans="21:21" x14ac:dyDescent="0.25">
      <c r="U3306"/>
    </row>
    <row r="3307" spans="21:21" x14ac:dyDescent="0.25">
      <c r="U3307"/>
    </row>
    <row r="3308" spans="21:21" x14ac:dyDescent="0.25">
      <c r="U3308"/>
    </row>
    <row r="3309" spans="21:21" x14ac:dyDescent="0.25">
      <c r="U3309"/>
    </row>
    <row r="3310" spans="21:21" x14ac:dyDescent="0.25">
      <c r="U3310"/>
    </row>
    <row r="3311" spans="21:21" x14ac:dyDescent="0.25">
      <c r="U3311"/>
    </row>
    <row r="3312" spans="21:21" x14ac:dyDescent="0.25">
      <c r="U3312"/>
    </row>
    <row r="3313" spans="21:21" x14ac:dyDescent="0.25">
      <c r="U3313"/>
    </row>
    <row r="3314" spans="21:21" x14ac:dyDescent="0.25">
      <c r="U3314"/>
    </row>
    <row r="3315" spans="21:21" x14ac:dyDescent="0.25">
      <c r="U3315"/>
    </row>
    <row r="3316" spans="21:21" x14ac:dyDescent="0.25">
      <c r="U3316"/>
    </row>
    <row r="3317" spans="21:21" x14ac:dyDescent="0.25">
      <c r="U3317"/>
    </row>
    <row r="3318" spans="21:21" x14ac:dyDescent="0.25">
      <c r="U3318"/>
    </row>
    <row r="3319" spans="21:21" x14ac:dyDescent="0.25">
      <c r="U3319"/>
    </row>
    <row r="3320" spans="21:21" x14ac:dyDescent="0.25">
      <c r="U3320"/>
    </row>
    <row r="3321" spans="21:21" x14ac:dyDescent="0.25">
      <c r="U3321"/>
    </row>
    <row r="3322" spans="21:21" x14ac:dyDescent="0.25">
      <c r="U3322"/>
    </row>
    <row r="3323" spans="21:21" x14ac:dyDescent="0.25">
      <c r="U3323"/>
    </row>
    <row r="3324" spans="21:21" x14ac:dyDescent="0.25">
      <c r="U3324"/>
    </row>
    <row r="3325" spans="21:21" x14ac:dyDescent="0.25">
      <c r="U3325"/>
    </row>
    <row r="3326" spans="21:21" x14ac:dyDescent="0.25">
      <c r="U3326"/>
    </row>
    <row r="3327" spans="21:21" x14ac:dyDescent="0.25">
      <c r="U3327"/>
    </row>
    <row r="3328" spans="21:21" x14ac:dyDescent="0.25">
      <c r="U3328"/>
    </row>
    <row r="3329" spans="21:21" x14ac:dyDescent="0.25">
      <c r="U3329"/>
    </row>
    <row r="3330" spans="21:21" x14ac:dyDescent="0.25">
      <c r="U3330"/>
    </row>
    <row r="3331" spans="21:21" x14ac:dyDescent="0.25">
      <c r="U3331"/>
    </row>
    <row r="3332" spans="21:21" x14ac:dyDescent="0.25">
      <c r="U3332"/>
    </row>
    <row r="3333" spans="21:21" x14ac:dyDescent="0.25">
      <c r="U3333"/>
    </row>
    <row r="3334" spans="21:21" x14ac:dyDescent="0.25">
      <c r="U3334"/>
    </row>
    <row r="3335" spans="21:21" x14ac:dyDescent="0.25">
      <c r="U3335"/>
    </row>
    <row r="3336" spans="21:21" x14ac:dyDescent="0.25">
      <c r="U3336"/>
    </row>
    <row r="3337" spans="21:21" x14ac:dyDescent="0.25">
      <c r="U3337"/>
    </row>
    <row r="3338" spans="21:21" x14ac:dyDescent="0.25">
      <c r="U3338"/>
    </row>
    <row r="3339" spans="21:21" x14ac:dyDescent="0.25">
      <c r="U3339"/>
    </row>
    <row r="3340" spans="21:21" x14ac:dyDescent="0.25">
      <c r="U3340"/>
    </row>
    <row r="3341" spans="21:21" x14ac:dyDescent="0.25">
      <c r="U3341"/>
    </row>
    <row r="3342" spans="21:21" x14ac:dyDescent="0.25">
      <c r="U3342"/>
    </row>
    <row r="3343" spans="21:21" x14ac:dyDescent="0.25">
      <c r="U3343"/>
    </row>
    <row r="3344" spans="21:21" x14ac:dyDescent="0.25">
      <c r="U3344"/>
    </row>
    <row r="3345" spans="21:21" x14ac:dyDescent="0.25">
      <c r="U3345"/>
    </row>
    <row r="3346" spans="21:21" x14ac:dyDescent="0.25">
      <c r="U3346"/>
    </row>
    <row r="3347" spans="21:21" x14ac:dyDescent="0.25">
      <c r="U3347"/>
    </row>
    <row r="3348" spans="21:21" x14ac:dyDescent="0.25">
      <c r="U3348"/>
    </row>
    <row r="3349" spans="21:21" x14ac:dyDescent="0.25">
      <c r="U3349"/>
    </row>
    <row r="3350" spans="21:21" x14ac:dyDescent="0.25">
      <c r="U3350"/>
    </row>
    <row r="3351" spans="21:21" x14ac:dyDescent="0.25">
      <c r="U3351"/>
    </row>
    <row r="3352" spans="21:21" x14ac:dyDescent="0.25">
      <c r="U3352"/>
    </row>
    <row r="3353" spans="21:21" x14ac:dyDescent="0.25">
      <c r="U3353"/>
    </row>
    <row r="3354" spans="21:21" x14ac:dyDescent="0.25">
      <c r="U3354"/>
    </row>
    <row r="3355" spans="21:21" x14ac:dyDescent="0.25">
      <c r="U3355"/>
    </row>
    <row r="3356" spans="21:21" x14ac:dyDescent="0.25">
      <c r="U3356"/>
    </row>
    <row r="3357" spans="21:21" x14ac:dyDescent="0.25">
      <c r="U3357"/>
    </row>
    <row r="3358" spans="21:21" x14ac:dyDescent="0.25">
      <c r="U3358"/>
    </row>
    <row r="3359" spans="21:21" x14ac:dyDescent="0.25">
      <c r="U3359"/>
    </row>
    <row r="3360" spans="21:21" x14ac:dyDescent="0.25">
      <c r="U3360"/>
    </row>
    <row r="3361" spans="21:21" x14ac:dyDescent="0.25">
      <c r="U3361"/>
    </row>
    <row r="3362" spans="21:21" x14ac:dyDescent="0.25">
      <c r="U3362"/>
    </row>
    <row r="3363" spans="21:21" x14ac:dyDescent="0.25">
      <c r="U3363"/>
    </row>
    <row r="3364" spans="21:21" x14ac:dyDescent="0.25">
      <c r="U3364"/>
    </row>
    <row r="3365" spans="21:21" x14ac:dyDescent="0.25">
      <c r="U3365"/>
    </row>
    <row r="3366" spans="21:21" x14ac:dyDescent="0.25">
      <c r="U3366"/>
    </row>
    <row r="3367" spans="21:21" x14ac:dyDescent="0.25">
      <c r="U3367"/>
    </row>
    <row r="3368" spans="21:21" x14ac:dyDescent="0.25">
      <c r="U3368"/>
    </row>
    <row r="3369" spans="21:21" x14ac:dyDescent="0.25">
      <c r="U3369"/>
    </row>
    <row r="3370" spans="21:21" x14ac:dyDescent="0.25">
      <c r="U3370"/>
    </row>
    <row r="3371" spans="21:21" x14ac:dyDescent="0.25">
      <c r="U3371"/>
    </row>
    <row r="3372" spans="21:21" x14ac:dyDescent="0.25">
      <c r="U3372"/>
    </row>
    <row r="3373" spans="21:21" x14ac:dyDescent="0.25">
      <c r="U3373"/>
    </row>
    <row r="3374" spans="21:21" x14ac:dyDescent="0.25">
      <c r="U3374"/>
    </row>
    <row r="3375" spans="21:21" x14ac:dyDescent="0.25">
      <c r="U3375"/>
    </row>
    <row r="3376" spans="21:21" x14ac:dyDescent="0.25">
      <c r="U3376"/>
    </row>
    <row r="3377" spans="21:21" x14ac:dyDescent="0.25">
      <c r="U3377"/>
    </row>
    <row r="3378" spans="21:21" x14ac:dyDescent="0.25">
      <c r="U3378"/>
    </row>
    <row r="3379" spans="21:21" x14ac:dyDescent="0.25">
      <c r="U3379"/>
    </row>
    <row r="3380" spans="21:21" x14ac:dyDescent="0.25">
      <c r="U3380"/>
    </row>
    <row r="3381" spans="21:21" x14ac:dyDescent="0.25">
      <c r="U3381"/>
    </row>
    <row r="3382" spans="21:21" x14ac:dyDescent="0.25">
      <c r="U3382"/>
    </row>
    <row r="3383" spans="21:21" x14ac:dyDescent="0.25">
      <c r="U3383"/>
    </row>
    <row r="3384" spans="21:21" x14ac:dyDescent="0.25">
      <c r="U3384"/>
    </row>
    <row r="3385" spans="21:21" x14ac:dyDescent="0.25">
      <c r="U3385"/>
    </row>
    <row r="3386" spans="21:21" x14ac:dyDescent="0.25">
      <c r="U3386"/>
    </row>
    <row r="3387" spans="21:21" x14ac:dyDescent="0.25">
      <c r="U3387"/>
    </row>
    <row r="3388" spans="21:21" x14ac:dyDescent="0.25">
      <c r="U3388"/>
    </row>
    <row r="3389" spans="21:21" x14ac:dyDescent="0.25">
      <c r="U3389"/>
    </row>
    <row r="3390" spans="21:21" x14ac:dyDescent="0.25">
      <c r="U3390"/>
    </row>
    <row r="3391" spans="21:21" x14ac:dyDescent="0.25">
      <c r="U3391"/>
    </row>
    <row r="3392" spans="21:21" x14ac:dyDescent="0.25">
      <c r="U3392"/>
    </row>
    <row r="3393" spans="21:21" x14ac:dyDescent="0.25">
      <c r="U3393"/>
    </row>
    <row r="3394" spans="21:21" x14ac:dyDescent="0.25">
      <c r="U3394"/>
    </row>
    <row r="3395" spans="21:21" x14ac:dyDescent="0.25">
      <c r="U3395"/>
    </row>
    <row r="3396" spans="21:21" x14ac:dyDescent="0.25">
      <c r="U3396"/>
    </row>
    <row r="3397" spans="21:21" x14ac:dyDescent="0.25">
      <c r="U3397"/>
    </row>
    <row r="3398" spans="21:21" x14ac:dyDescent="0.25">
      <c r="U3398"/>
    </row>
    <row r="3399" spans="21:21" x14ac:dyDescent="0.25">
      <c r="U3399"/>
    </row>
    <row r="3400" spans="21:21" x14ac:dyDescent="0.25">
      <c r="U3400"/>
    </row>
    <row r="3401" spans="21:21" x14ac:dyDescent="0.25">
      <c r="U3401"/>
    </row>
    <row r="3402" spans="21:21" x14ac:dyDescent="0.25">
      <c r="U3402"/>
    </row>
    <row r="3403" spans="21:21" x14ac:dyDescent="0.25">
      <c r="U3403"/>
    </row>
    <row r="3404" spans="21:21" x14ac:dyDescent="0.25">
      <c r="U3404"/>
    </row>
    <row r="3405" spans="21:21" x14ac:dyDescent="0.25">
      <c r="U3405"/>
    </row>
    <row r="3406" spans="21:21" x14ac:dyDescent="0.25">
      <c r="U3406"/>
    </row>
    <row r="3407" spans="21:21" x14ac:dyDescent="0.25">
      <c r="U3407"/>
    </row>
    <row r="3408" spans="21:21" x14ac:dyDescent="0.25">
      <c r="U3408"/>
    </row>
    <row r="3409" spans="21:21" x14ac:dyDescent="0.25">
      <c r="U3409"/>
    </row>
    <row r="3410" spans="21:21" x14ac:dyDescent="0.25">
      <c r="U3410"/>
    </row>
    <row r="3411" spans="21:21" x14ac:dyDescent="0.25">
      <c r="U3411"/>
    </row>
    <row r="3412" spans="21:21" x14ac:dyDescent="0.25">
      <c r="U3412"/>
    </row>
    <row r="3413" spans="21:21" x14ac:dyDescent="0.25">
      <c r="U3413"/>
    </row>
    <row r="3414" spans="21:21" x14ac:dyDescent="0.25">
      <c r="U3414"/>
    </row>
    <row r="3415" spans="21:21" x14ac:dyDescent="0.25">
      <c r="U3415"/>
    </row>
    <row r="3416" spans="21:21" x14ac:dyDescent="0.25">
      <c r="U3416"/>
    </row>
    <row r="3417" spans="21:21" x14ac:dyDescent="0.25">
      <c r="U3417"/>
    </row>
    <row r="3418" spans="21:21" x14ac:dyDescent="0.25">
      <c r="U3418"/>
    </row>
    <row r="3419" spans="21:21" x14ac:dyDescent="0.25">
      <c r="U3419"/>
    </row>
    <row r="3420" spans="21:21" x14ac:dyDescent="0.25">
      <c r="U3420"/>
    </row>
    <row r="3421" spans="21:21" x14ac:dyDescent="0.25">
      <c r="U3421"/>
    </row>
    <row r="3422" spans="21:21" x14ac:dyDescent="0.25">
      <c r="U3422"/>
    </row>
    <row r="3423" spans="21:21" x14ac:dyDescent="0.25">
      <c r="U3423"/>
    </row>
    <row r="3424" spans="21:21" x14ac:dyDescent="0.25">
      <c r="U3424"/>
    </row>
    <row r="3425" spans="21:21" x14ac:dyDescent="0.25">
      <c r="U3425"/>
    </row>
    <row r="3426" spans="21:21" x14ac:dyDescent="0.25">
      <c r="U3426"/>
    </row>
    <row r="3427" spans="21:21" x14ac:dyDescent="0.25">
      <c r="U3427"/>
    </row>
    <row r="3428" spans="21:21" x14ac:dyDescent="0.25">
      <c r="U3428"/>
    </row>
    <row r="3429" spans="21:21" x14ac:dyDescent="0.25">
      <c r="U3429"/>
    </row>
    <row r="3430" spans="21:21" x14ac:dyDescent="0.25">
      <c r="U3430"/>
    </row>
    <row r="3431" spans="21:21" x14ac:dyDescent="0.25">
      <c r="U3431"/>
    </row>
    <row r="3432" spans="21:21" x14ac:dyDescent="0.25">
      <c r="U3432"/>
    </row>
    <row r="3433" spans="21:21" x14ac:dyDescent="0.25">
      <c r="U3433"/>
    </row>
    <row r="3434" spans="21:21" x14ac:dyDescent="0.25">
      <c r="U3434"/>
    </row>
    <row r="3435" spans="21:21" x14ac:dyDescent="0.25">
      <c r="U3435"/>
    </row>
    <row r="3436" spans="21:21" x14ac:dyDescent="0.25">
      <c r="U3436"/>
    </row>
    <row r="3437" spans="21:21" x14ac:dyDescent="0.25">
      <c r="U3437"/>
    </row>
    <row r="3438" spans="21:21" x14ac:dyDescent="0.25">
      <c r="U3438"/>
    </row>
    <row r="3439" spans="21:21" x14ac:dyDescent="0.25">
      <c r="U3439"/>
    </row>
    <row r="3440" spans="21:21" x14ac:dyDescent="0.25">
      <c r="U3440"/>
    </row>
    <row r="3441" spans="21:21" x14ac:dyDescent="0.25">
      <c r="U3441"/>
    </row>
    <row r="3442" spans="21:21" x14ac:dyDescent="0.25">
      <c r="U3442"/>
    </row>
    <row r="3443" spans="21:21" x14ac:dyDescent="0.25">
      <c r="U3443"/>
    </row>
    <row r="3444" spans="21:21" x14ac:dyDescent="0.25">
      <c r="U3444"/>
    </row>
    <row r="3445" spans="21:21" x14ac:dyDescent="0.25">
      <c r="U3445"/>
    </row>
    <row r="3446" spans="21:21" x14ac:dyDescent="0.25">
      <c r="U3446"/>
    </row>
    <row r="3447" spans="21:21" x14ac:dyDescent="0.25">
      <c r="U3447"/>
    </row>
    <row r="3448" spans="21:21" x14ac:dyDescent="0.25">
      <c r="U3448"/>
    </row>
    <row r="3449" spans="21:21" x14ac:dyDescent="0.25">
      <c r="U3449"/>
    </row>
    <row r="3450" spans="21:21" x14ac:dyDescent="0.25">
      <c r="U3450"/>
    </row>
    <row r="3451" spans="21:21" x14ac:dyDescent="0.25">
      <c r="U3451"/>
    </row>
    <row r="3452" spans="21:21" x14ac:dyDescent="0.25">
      <c r="U3452"/>
    </row>
    <row r="3453" spans="21:21" x14ac:dyDescent="0.25">
      <c r="U3453"/>
    </row>
    <row r="3454" spans="21:21" x14ac:dyDescent="0.25">
      <c r="U3454"/>
    </row>
    <row r="3455" spans="21:21" x14ac:dyDescent="0.25">
      <c r="U3455"/>
    </row>
    <row r="3456" spans="21:21" x14ac:dyDescent="0.25">
      <c r="U3456"/>
    </row>
    <row r="3457" spans="21:21" x14ac:dyDescent="0.25">
      <c r="U3457"/>
    </row>
    <row r="3458" spans="21:21" x14ac:dyDescent="0.25">
      <c r="U3458"/>
    </row>
    <row r="3459" spans="21:21" x14ac:dyDescent="0.25">
      <c r="U3459"/>
    </row>
    <row r="3460" spans="21:21" x14ac:dyDescent="0.25">
      <c r="U3460"/>
    </row>
    <row r="3461" spans="21:21" x14ac:dyDescent="0.25">
      <c r="U3461"/>
    </row>
    <row r="3462" spans="21:21" x14ac:dyDescent="0.25">
      <c r="U3462"/>
    </row>
    <row r="3463" spans="21:21" x14ac:dyDescent="0.25">
      <c r="U3463"/>
    </row>
    <row r="3464" spans="21:21" x14ac:dyDescent="0.25">
      <c r="U3464"/>
    </row>
    <row r="3465" spans="21:21" x14ac:dyDescent="0.25">
      <c r="U3465"/>
    </row>
    <row r="3466" spans="21:21" x14ac:dyDescent="0.25">
      <c r="U3466"/>
    </row>
    <row r="3467" spans="21:21" x14ac:dyDescent="0.25">
      <c r="U3467"/>
    </row>
    <row r="3468" spans="21:21" x14ac:dyDescent="0.25">
      <c r="U3468"/>
    </row>
    <row r="3469" spans="21:21" x14ac:dyDescent="0.25">
      <c r="U3469"/>
    </row>
    <row r="3470" spans="21:21" x14ac:dyDescent="0.25">
      <c r="U3470"/>
    </row>
    <row r="3471" spans="21:21" x14ac:dyDescent="0.25">
      <c r="U3471"/>
    </row>
    <row r="3472" spans="21:21" x14ac:dyDescent="0.25">
      <c r="U3472"/>
    </row>
    <row r="3473" spans="21:21" x14ac:dyDescent="0.25">
      <c r="U3473"/>
    </row>
    <row r="3474" spans="21:21" x14ac:dyDescent="0.25">
      <c r="U3474"/>
    </row>
    <row r="3475" spans="21:21" x14ac:dyDescent="0.25">
      <c r="U3475"/>
    </row>
    <row r="3476" spans="21:21" x14ac:dyDescent="0.25">
      <c r="U3476"/>
    </row>
    <row r="3477" spans="21:21" x14ac:dyDescent="0.25">
      <c r="U3477"/>
    </row>
    <row r="3478" spans="21:21" x14ac:dyDescent="0.25">
      <c r="U3478"/>
    </row>
    <row r="3479" spans="21:21" x14ac:dyDescent="0.25">
      <c r="U3479"/>
    </row>
    <row r="3480" spans="21:21" x14ac:dyDescent="0.25">
      <c r="U3480"/>
    </row>
    <row r="3481" spans="21:21" x14ac:dyDescent="0.25">
      <c r="U3481"/>
    </row>
    <row r="3482" spans="21:21" x14ac:dyDescent="0.25">
      <c r="U3482"/>
    </row>
    <row r="3483" spans="21:21" x14ac:dyDescent="0.25">
      <c r="U3483"/>
    </row>
    <row r="3484" spans="21:21" x14ac:dyDescent="0.25">
      <c r="U3484"/>
    </row>
    <row r="3485" spans="21:21" x14ac:dyDescent="0.25">
      <c r="U3485"/>
    </row>
    <row r="3486" spans="21:21" x14ac:dyDescent="0.25">
      <c r="U3486"/>
    </row>
    <row r="3487" spans="21:21" x14ac:dyDescent="0.25">
      <c r="U3487"/>
    </row>
    <row r="3488" spans="21:21" x14ac:dyDescent="0.25">
      <c r="U3488"/>
    </row>
    <row r="3489" spans="21:21" x14ac:dyDescent="0.25">
      <c r="U3489"/>
    </row>
    <row r="3490" spans="21:21" x14ac:dyDescent="0.25">
      <c r="U3490"/>
    </row>
    <row r="3491" spans="21:21" x14ac:dyDescent="0.25">
      <c r="U3491"/>
    </row>
    <row r="3492" spans="21:21" x14ac:dyDescent="0.25">
      <c r="U3492"/>
    </row>
    <row r="3493" spans="21:21" x14ac:dyDescent="0.25">
      <c r="U3493"/>
    </row>
    <row r="3494" spans="21:21" x14ac:dyDescent="0.25">
      <c r="U3494"/>
    </row>
    <row r="3495" spans="21:21" x14ac:dyDescent="0.25">
      <c r="U3495"/>
    </row>
    <row r="3496" spans="21:21" x14ac:dyDescent="0.25">
      <c r="U3496"/>
    </row>
    <row r="3497" spans="21:21" x14ac:dyDescent="0.25">
      <c r="U3497"/>
    </row>
    <row r="3498" spans="21:21" x14ac:dyDescent="0.25">
      <c r="U3498"/>
    </row>
    <row r="3499" spans="21:21" x14ac:dyDescent="0.25">
      <c r="U3499"/>
    </row>
    <row r="3500" spans="21:21" x14ac:dyDescent="0.25">
      <c r="U3500"/>
    </row>
    <row r="3501" spans="21:21" x14ac:dyDescent="0.25">
      <c r="U3501"/>
    </row>
    <row r="3502" spans="21:21" x14ac:dyDescent="0.25">
      <c r="U3502"/>
    </row>
    <row r="3503" spans="21:21" x14ac:dyDescent="0.25">
      <c r="U3503"/>
    </row>
    <row r="3504" spans="21:21" x14ac:dyDescent="0.25">
      <c r="U3504"/>
    </row>
    <row r="3505" spans="21:21" x14ac:dyDescent="0.25">
      <c r="U3505"/>
    </row>
    <row r="3506" spans="21:21" x14ac:dyDescent="0.25">
      <c r="U3506"/>
    </row>
    <row r="3507" spans="21:21" x14ac:dyDescent="0.25">
      <c r="U3507"/>
    </row>
    <row r="3508" spans="21:21" x14ac:dyDescent="0.25">
      <c r="U3508"/>
    </row>
    <row r="3509" spans="21:21" x14ac:dyDescent="0.25">
      <c r="U3509"/>
    </row>
    <row r="3510" spans="21:21" x14ac:dyDescent="0.25">
      <c r="U3510"/>
    </row>
    <row r="3511" spans="21:21" x14ac:dyDescent="0.25">
      <c r="U3511"/>
    </row>
    <row r="3512" spans="21:21" x14ac:dyDescent="0.25">
      <c r="U3512"/>
    </row>
    <row r="3513" spans="21:21" x14ac:dyDescent="0.25">
      <c r="U3513"/>
    </row>
    <row r="3514" spans="21:21" x14ac:dyDescent="0.25">
      <c r="U3514"/>
    </row>
    <row r="3515" spans="21:21" x14ac:dyDescent="0.25">
      <c r="U3515"/>
    </row>
    <row r="3516" spans="21:21" x14ac:dyDescent="0.25">
      <c r="U3516"/>
    </row>
    <row r="3517" spans="21:21" x14ac:dyDescent="0.25">
      <c r="U3517"/>
    </row>
    <row r="3518" spans="21:21" x14ac:dyDescent="0.25">
      <c r="U3518"/>
    </row>
    <row r="3519" spans="21:21" x14ac:dyDescent="0.25">
      <c r="U3519"/>
    </row>
    <row r="3520" spans="21:21" x14ac:dyDescent="0.25">
      <c r="U3520"/>
    </row>
    <row r="3521" spans="21:21" x14ac:dyDescent="0.25">
      <c r="U3521"/>
    </row>
    <row r="3522" spans="21:21" x14ac:dyDescent="0.25">
      <c r="U3522"/>
    </row>
    <row r="3523" spans="21:21" x14ac:dyDescent="0.25">
      <c r="U3523"/>
    </row>
    <row r="3524" spans="21:21" x14ac:dyDescent="0.25">
      <c r="U3524"/>
    </row>
    <row r="3525" spans="21:21" x14ac:dyDescent="0.25">
      <c r="U3525"/>
    </row>
    <row r="3526" spans="21:21" x14ac:dyDescent="0.25">
      <c r="U3526"/>
    </row>
    <row r="3527" spans="21:21" x14ac:dyDescent="0.25">
      <c r="U3527"/>
    </row>
    <row r="3528" spans="21:21" x14ac:dyDescent="0.25">
      <c r="U3528"/>
    </row>
    <row r="3529" spans="21:21" x14ac:dyDescent="0.25">
      <c r="U3529"/>
    </row>
    <row r="3530" spans="21:21" x14ac:dyDescent="0.25">
      <c r="U3530"/>
    </row>
    <row r="3531" spans="21:21" x14ac:dyDescent="0.25">
      <c r="U3531"/>
    </row>
    <row r="3532" spans="21:21" x14ac:dyDescent="0.25">
      <c r="U3532"/>
    </row>
    <row r="3533" spans="21:21" x14ac:dyDescent="0.25">
      <c r="U3533"/>
    </row>
    <row r="3534" spans="21:21" x14ac:dyDescent="0.25">
      <c r="U3534"/>
    </row>
    <row r="3535" spans="21:21" x14ac:dyDescent="0.25">
      <c r="U3535"/>
    </row>
    <row r="3536" spans="21:21" x14ac:dyDescent="0.25">
      <c r="U3536"/>
    </row>
    <row r="3537" spans="21:21" x14ac:dyDescent="0.25">
      <c r="U3537"/>
    </row>
    <row r="3538" spans="21:21" x14ac:dyDescent="0.25">
      <c r="U3538"/>
    </row>
    <row r="3539" spans="21:21" x14ac:dyDescent="0.25">
      <c r="U3539"/>
    </row>
    <row r="3540" spans="21:21" x14ac:dyDescent="0.25">
      <c r="U3540"/>
    </row>
    <row r="3541" spans="21:21" x14ac:dyDescent="0.25">
      <c r="U3541"/>
    </row>
    <row r="3542" spans="21:21" x14ac:dyDescent="0.25">
      <c r="U3542"/>
    </row>
    <row r="3543" spans="21:21" x14ac:dyDescent="0.25">
      <c r="U3543"/>
    </row>
    <row r="3544" spans="21:21" x14ac:dyDescent="0.25">
      <c r="U3544"/>
    </row>
    <row r="3545" spans="21:21" x14ac:dyDescent="0.25">
      <c r="U3545"/>
    </row>
    <row r="3546" spans="21:21" x14ac:dyDescent="0.25">
      <c r="U3546"/>
    </row>
    <row r="3547" spans="21:21" x14ac:dyDescent="0.25">
      <c r="U3547"/>
    </row>
    <row r="3548" spans="21:21" x14ac:dyDescent="0.25">
      <c r="U3548"/>
    </row>
    <row r="3549" spans="21:21" x14ac:dyDescent="0.25">
      <c r="U3549"/>
    </row>
    <row r="3550" spans="21:21" x14ac:dyDescent="0.25">
      <c r="U3550"/>
    </row>
    <row r="3551" spans="21:21" x14ac:dyDescent="0.25">
      <c r="U3551"/>
    </row>
    <row r="3552" spans="21:21" x14ac:dyDescent="0.25">
      <c r="U3552"/>
    </row>
    <row r="3553" spans="21:21" x14ac:dyDescent="0.25">
      <c r="U3553"/>
    </row>
    <row r="3554" spans="21:21" x14ac:dyDescent="0.25">
      <c r="U3554"/>
    </row>
    <row r="3555" spans="21:21" x14ac:dyDescent="0.25">
      <c r="U3555"/>
    </row>
    <row r="3556" spans="21:21" x14ac:dyDescent="0.25">
      <c r="U3556"/>
    </row>
    <row r="3557" spans="21:21" x14ac:dyDescent="0.25">
      <c r="U3557"/>
    </row>
    <row r="3558" spans="21:21" x14ac:dyDescent="0.25">
      <c r="U3558"/>
    </row>
    <row r="3559" spans="21:21" x14ac:dyDescent="0.25">
      <c r="U3559"/>
    </row>
    <row r="3560" spans="21:21" x14ac:dyDescent="0.25">
      <c r="U3560"/>
    </row>
    <row r="3561" spans="21:21" x14ac:dyDescent="0.25">
      <c r="U3561"/>
    </row>
    <row r="3562" spans="21:21" x14ac:dyDescent="0.25">
      <c r="U3562"/>
    </row>
    <row r="3563" spans="21:21" x14ac:dyDescent="0.25">
      <c r="U3563"/>
    </row>
    <row r="3564" spans="21:21" x14ac:dyDescent="0.25">
      <c r="U3564"/>
    </row>
    <row r="3565" spans="21:21" x14ac:dyDescent="0.25">
      <c r="U3565"/>
    </row>
    <row r="3566" spans="21:21" x14ac:dyDescent="0.25">
      <c r="U3566"/>
    </row>
    <row r="3567" spans="21:21" x14ac:dyDescent="0.25">
      <c r="U3567"/>
    </row>
    <row r="3568" spans="21:21" x14ac:dyDescent="0.25">
      <c r="U3568"/>
    </row>
    <row r="3569" spans="21:21" x14ac:dyDescent="0.25">
      <c r="U3569"/>
    </row>
    <row r="3570" spans="21:21" x14ac:dyDescent="0.25">
      <c r="U3570"/>
    </row>
    <row r="3571" spans="21:21" x14ac:dyDescent="0.25">
      <c r="U3571"/>
    </row>
    <row r="3572" spans="21:21" x14ac:dyDescent="0.25">
      <c r="U3572"/>
    </row>
    <row r="3573" spans="21:21" x14ac:dyDescent="0.25">
      <c r="U3573"/>
    </row>
    <row r="3574" spans="21:21" x14ac:dyDescent="0.25">
      <c r="U3574"/>
    </row>
    <row r="3575" spans="21:21" x14ac:dyDescent="0.25">
      <c r="U3575"/>
    </row>
    <row r="3576" spans="21:21" x14ac:dyDescent="0.25">
      <c r="U3576"/>
    </row>
    <row r="3577" spans="21:21" x14ac:dyDescent="0.25">
      <c r="U3577"/>
    </row>
    <row r="3578" spans="21:21" x14ac:dyDescent="0.25">
      <c r="U3578"/>
    </row>
    <row r="3579" spans="21:21" x14ac:dyDescent="0.25">
      <c r="U3579"/>
    </row>
    <row r="3580" spans="21:21" x14ac:dyDescent="0.25">
      <c r="U3580"/>
    </row>
    <row r="3581" spans="21:21" x14ac:dyDescent="0.25">
      <c r="U3581"/>
    </row>
    <row r="3582" spans="21:21" x14ac:dyDescent="0.25">
      <c r="U3582"/>
    </row>
    <row r="3583" spans="21:21" x14ac:dyDescent="0.25">
      <c r="U3583"/>
    </row>
    <row r="3584" spans="21:21" x14ac:dyDescent="0.25">
      <c r="U3584"/>
    </row>
    <row r="3585" spans="21:21" x14ac:dyDescent="0.25">
      <c r="U3585"/>
    </row>
    <row r="3586" spans="21:21" x14ac:dyDescent="0.25">
      <c r="U3586"/>
    </row>
    <row r="3587" spans="21:21" x14ac:dyDescent="0.25">
      <c r="U3587"/>
    </row>
    <row r="3588" spans="21:21" x14ac:dyDescent="0.25">
      <c r="U3588"/>
    </row>
    <row r="3589" spans="21:21" x14ac:dyDescent="0.25">
      <c r="U3589"/>
    </row>
    <row r="3590" spans="21:21" x14ac:dyDescent="0.25">
      <c r="U3590"/>
    </row>
    <row r="3591" spans="21:21" x14ac:dyDescent="0.25">
      <c r="U3591"/>
    </row>
    <row r="3592" spans="21:21" x14ac:dyDescent="0.25">
      <c r="U3592"/>
    </row>
    <row r="3593" spans="21:21" x14ac:dyDescent="0.25">
      <c r="U3593"/>
    </row>
    <row r="3594" spans="21:21" x14ac:dyDescent="0.25">
      <c r="U3594"/>
    </row>
    <row r="3595" spans="21:21" x14ac:dyDescent="0.25">
      <c r="U3595"/>
    </row>
    <row r="3596" spans="21:21" x14ac:dyDescent="0.25">
      <c r="U3596"/>
    </row>
    <row r="3597" spans="21:21" x14ac:dyDescent="0.25">
      <c r="U3597"/>
    </row>
    <row r="3598" spans="21:21" x14ac:dyDescent="0.25">
      <c r="U3598"/>
    </row>
    <row r="3599" spans="21:21" x14ac:dyDescent="0.25">
      <c r="U3599"/>
    </row>
    <row r="3600" spans="21:21" x14ac:dyDescent="0.25">
      <c r="U3600"/>
    </row>
    <row r="3601" spans="21:21" x14ac:dyDescent="0.25">
      <c r="U3601"/>
    </row>
    <row r="3602" spans="21:21" x14ac:dyDescent="0.25">
      <c r="U3602"/>
    </row>
    <row r="3603" spans="21:21" x14ac:dyDescent="0.25">
      <c r="U3603"/>
    </row>
    <row r="3604" spans="21:21" x14ac:dyDescent="0.25">
      <c r="U3604"/>
    </row>
    <row r="3605" spans="21:21" x14ac:dyDescent="0.25">
      <c r="U3605"/>
    </row>
    <row r="3606" spans="21:21" x14ac:dyDescent="0.25">
      <c r="U3606"/>
    </row>
    <row r="3607" spans="21:21" x14ac:dyDescent="0.25">
      <c r="U3607"/>
    </row>
    <row r="3608" spans="21:21" x14ac:dyDescent="0.25">
      <c r="U3608"/>
    </row>
    <row r="3609" spans="21:21" x14ac:dyDescent="0.25">
      <c r="U3609"/>
    </row>
    <row r="3610" spans="21:21" x14ac:dyDescent="0.25">
      <c r="U3610"/>
    </row>
    <row r="3611" spans="21:21" x14ac:dyDescent="0.25">
      <c r="U3611"/>
    </row>
    <row r="3612" spans="21:21" x14ac:dyDescent="0.25">
      <c r="U3612"/>
    </row>
    <row r="3613" spans="21:21" x14ac:dyDescent="0.25">
      <c r="U3613"/>
    </row>
    <row r="3614" spans="21:21" x14ac:dyDescent="0.25">
      <c r="U3614"/>
    </row>
    <row r="3615" spans="21:21" x14ac:dyDescent="0.25">
      <c r="U3615"/>
    </row>
    <row r="3616" spans="21:21" x14ac:dyDescent="0.25">
      <c r="U3616"/>
    </row>
    <row r="3617" spans="21:21" x14ac:dyDescent="0.25">
      <c r="U3617"/>
    </row>
    <row r="3618" spans="21:21" x14ac:dyDescent="0.25">
      <c r="U3618"/>
    </row>
    <row r="3619" spans="21:21" x14ac:dyDescent="0.25">
      <c r="U3619"/>
    </row>
    <row r="3620" spans="21:21" x14ac:dyDescent="0.25">
      <c r="U3620"/>
    </row>
    <row r="3621" spans="21:21" x14ac:dyDescent="0.25">
      <c r="U3621"/>
    </row>
    <row r="3622" spans="21:21" x14ac:dyDescent="0.25">
      <c r="U3622"/>
    </row>
    <row r="3623" spans="21:21" x14ac:dyDescent="0.25">
      <c r="U3623"/>
    </row>
    <row r="3624" spans="21:21" x14ac:dyDescent="0.25">
      <c r="U3624"/>
    </row>
    <row r="3625" spans="21:21" x14ac:dyDescent="0.25">
      <c r="U3625"/>
    </row>
    <row r="3626" spans="21:21" x14ac:dyDescent="0.25">
      <c r="U3626"/>
    </row>
    <row r="3627" spans="21:21" x14ac:dyDescent="0.25">
      <c r="U3627"/>
    </row>
    <row r="3628" spans="21:21" x14ac:dyDescent="0.25">
      <c r="U3628"/>
    </row>
    <row r="3629" spans="21:21" x14ac:dyDescent="0.25">
      <c r="U3629"/>
    </row>
    <row r="3630" spans="21:21" x14ac:dyDescent="0.25">
      <c r="U3630"/>
    </row>
    <row r="3631" spans="21:21" x14ac:dyDescent="0.25">
      <c r="U3631"/>
    </row>
    <row r="3632" spans="21:21" x14ac:dyDescent="0.25">
      <c r="U3632"/>
    </row>
    <row r="3633" spans="21:21" x14ac:dyDescent="0.25">
      <c r="U3633"/>
    </row>
    <row r="3634" spans="21:21" x14ac:dyDescent="0.25">
      <c r="U3634"/>
    </row>
    <row r="3635" spans="21:21" x14ac:dyDescent="0.25">
      <c r="U3635"/>
    </row>
    <row r="3636" spans="21:21" x14ac:dyDescent="0.25">
      <c r="U3636"/>
    </row>
    <row r="3637" spans="21:21" x14ac:dyDescent="0.25">
      <c r="U3637"/>
    </row>
    <row r="3638" spans="21:21" x14ac:dyDescent="0.25">
      <c r="U3638"/>
    </row>
    <row r="3639" spans="21:21" x14ac:dyDescent="0.25">
      <c r="U3639"/>
    </row>
    <row r="3640" spans="21:21" x14ac:dyDescent="0.25">
      <c r="U3640"/>
    </row>
    <row r="3641" spans="21:21" x14ac:dyDescent="0.25">
      <c r="U3641"/>
    </row>
    <row r="3642" spans="21:21" x14ac:dyDescent="0.25">
      <c r="U3642"/>
    </row>
    <row r="3643" spans="21:21" x14ac:dyDescent="0.25">
      <c r="U3643"/>
    </row>
    <row r="3644" spans="21:21" x14ac:dyDescent="0.25">
      <c r="U3644"/>
    </row>
    <row r="3645" spans="21:21" x14ac:dyDescent="0.25">
      <c r="U3645"/>
    </row>
    <row r="3646" spans="21:21" x14ac:dyDescent="0.25">
      <c r="U3646"/>
    </row>
    <row r="3647" spans="21:21" x14ac:dyDescent="0.25">
      <c r="U3647"/>
    </row>
    <row r="3648" spans="21:21" x14ac:dyDescent="0.25">
      <c r="U3648"/>
    </row>
    <row r="3649" spans="21:21" x14ac:dyDescent="0.25">
      <c r="U3649"/>
    </row>
    <row r="3650" spans="21:21" x14ac:dyDescent="0.25">
      <c r="U3650"/>
    </row>
    <row r="3651" spans="21:21" x14ac:dyDescent="0.25">
      <c r="U3651"/>
    </row>
    <row r="3652" spans="21:21" x14ac:dyDescent="0.25">
      <c r="U3652"/>
    </row>
    <row r="3653" spans="21:21" x14ac:dyDescent="0.25">
      <c r="U3653"/>
    </row>
    <row r="3654" spans="21:21" x14ac:dyDescent="0.25">
      <c r="U3654"/>
    </row>
    <row r="3655" spans="21:21" x14ac:dyDescent="0.25">
      <c r="U3655"/>
    </row>
    <row r="3656" spans="21:21" x14ac:dyDescent="0.25">
      <c r="U3656"/>
    </row>
    <row r="3657" spans="21:21" x14ac:dyDescent="0.25">
      <c r="U3657"/>
    </row>
    <row r="3658" spans="21:21" x14ac:dyDescent="0.25">
      <c r="U3658"/>
    </row>
    <row r="3659" spans="21:21" x14ac:dyDescent="0.25">
      <c r="U3659"/>
    </row>
    <row r="3660" spans="21:21" x14ac:dyDescent="0.25">
      <c r="U3660"/>
    </row>
    <row r="3661" spans="21:21" x14ac:dyDescent="0.25">
      <c r="U3661"/>
    </row>
    <row r="3662" spans="21:21" x14ac:dyDescent="0.25">
      <c r="U3662"/>
    </row>
    <row r="3663" spans="21:21" x14ac:dyDescent="0.25">
      <c r="U3663"/>
    </row>
    <row r="3664" spans="21:21" x14ac:dyDescent="0.25">
      <c r="U3664"/>
    </row>
    <row r="3665" spans="21:21" x14ac:dyDescent="0.25">
      <c r="U3665"/>
    </row>
    <row r="3666" spans="21:21" x14ac:dyDescent="0.25">
      <c r="U3666"/>
    </row>
    <row r="3667" spans="21:21" x14ac:dyDescent="0.25">
      <c r="U3667"/>
    </row>
    <row r="3668" spans="21:21" x14ac:dyDescent="0.25">
      <c r="U3668"/>
    </row>
    <row r="3669" spans="21:21" x14ac:dyDescent="0.25">
      <c r="U3669"/>
    </row>
    <row r="3670" spans="21:21" x14ac:dyDescent="0.25">
      <c r="U3670"/>
    </row>
    <row r="3671" spans="21:21" x14ac:dyDescent="0.25">
      <c r="U3671"/>
    </row>
    <row r="3672" spans="21:21" x14ac:dyDescent="0.25">
      <c r="U3672"/>
    </row>
    <row r="3673" spans="21:21" x14ac:dyDescent="0.25">
      <c r="U3673"/>
    </row>
    <row r="3674" spans="21:21" x14ac:dyDescent="0.25">
      <c r="U3674"/>
    </row>
    <row r="3675" spans="21:21" x14ac:dyDescent="0.25">
      <c r="U3675"/>
    </row>
    <row r="3676" spans="21:21" x14ac:dyDescent="0.25">
      <c r="U3676"/>
    </row>
    <row r="3677" spans="21:21" x14ac:dyDescent="0.25">
      <c r="U3677"/>
    </row>
    <row r="3678" spans="21:21" x14ac:dyDescent="0.25">
      <c r="U3678"/>
    </row>
    <row r="3679" spans="21:21" x14ac:dyDescent="0.25">
      <c r="U3679"/>
    </row>
    <row r="3680" spans="21:21" x14ac:dyDescent="0.25">
      <c r="U3680"/>
    </row>
    <row r="3681" spans="21:21" x14ac:dyDescent="0.25">
      <c r="U3681"/>
    </row>
    <row r="3682" spans="21:21" x14ac:dyDescent="0.25">
      <c r="U3682"/>
    </row>
    <row r="3683" spans="21:21" x14ac:dyDescent="0.25">
      <c r="U3683"/>
    </row>
    <row r="3684" spans="21:21" x14ac:dyDescent="0.25">
      <c r="U3684"/>
    </row>
    <row r="3685" spans="21:21" x14ac:dyDescent="0.25">
      <c r="U3685"/>
    </row>
    <row r="3686" spans="21:21" x14ac:dyDescent="0.25">
      <c r="U3686"/>
    </row>
    <row r="3687" spans="21:21" x14ac:dyDescent="0.25">
      <c r="U3687"/>
    </row>
    <row r="3688" spans="21:21" x14ac:dyDescent="0.25">
      <c r="U3688"/>
    </row>
    <row r="3689" spans="21:21" x14ac:dyDescent="0.25">
      <c r="U3689"/>
    </row>
    <row r="3690" spans="21:21" x14ac:dyDescent="0.25">
      <c r="U3690"/>
    </row>
    <row r="3691" spans="21:21" x14ac:dyDescent="0.25">
      <c r="U3691"/>
    </row>
    <row r="3692" spans="21:21" x14ac:dyDescent="0.25">
      <c r="U3692"/>
    </row>
    <row r="3693" spans="21:21" x14ac:dyDescent="0.25">
      <c r="U3693"/>
    </row>
    <row r="3694" spans="21:21" x14ac:dyDescent="0.25">
      <c r="U3694"/>
    </row>
    <row r="3695" spans="21:21" x14ac:dyDescent="0.25">
      <c r="U3695"/>
    </row>
    <row r="3696" spans="21:21" x14ac:dyDescent="0.25">
      <c r="U3696"/>
    </row>
    <row r="3697" spans="21:21" x14ac:dyDescent="0.25">
      <c r="U3697"/>
    </row>
    <row r="3698" spans="21:21" x14ac:dyDescent="0.25">
      <c r="U3698"/>
    </row>
    <row r="3699" spans="21:21" x14ac:dyDescent="0.25">
      <c r="U3699"/>
    </row>
    <row r="3700" spans="21:21" x14ac:dyDescent="0.25">
      <c r="U3700"/>
    </row>
    <row r="3701" spans="21:21" x14ac:dyDescent="0.25">
      <c r="U3701"/>
    </row>
    <row r="3702" spans="21:21" x14ac:dyDescent="0.25">
      <c r="U3702"/>
    </row>
    <row r="3703" spans="21:21" x14ac:dyDescent="0.25">
      <c r="U3703"/>
    </row>
    <row r="3704" spans="21:21" x14ac:dyDescent="0.25">
      <c r="U3704"/>
    </row>
    <row r="3705" spans="21:21" x14ac:dyDescent="0.25">
      <c r="U3705"/>
    </row>
    <row r="3706" spans="21:21" x14ac:dyDescent="0.25">
      <c r="U3706"/>
    </row>
    <row r="3707" spans="21:21" x14ac:dyDescent="0.25">
      <c r="U3707"/>
    </row>
    <row r="3708" spans="21:21" x14ac:dyDescent="0.25">
      <c r="U3708"/>
    </row>
    <row r="3709" spans="21:21" x14ac:dyDescent="0.25">
      <c r="U3709"/>
    </row>
    <row r="3710" spans="21:21" x14ac:dyDescent="0.25">
      <c r="U3710"/>
    </row>
    <row r="3711" spans="21:21" x14ac:dyDescent="0.25">
      <c r="U3711"/>
    </row>
    <row r="3712" spans="21:21" x14ac:dyDescent="0.25">
      <c r="U3712"/>
    </row>
    <row r="3713" spans="21:21" x14ac:dyDescent="0.25">
      <c r="U3713"/>
    </row>
    <row r="3714" spans="21:21" x14ac:dyDescent="0.25">
      <c r="U3714"/>
    </row>
    <row r="3715" spans="21:21" x14ac:dyDescent="0.25">
      <c r="U3715"/>
    </row>
    <row r="3716" spans="21:21" x14ac:dyDescent="0.25">
      <c r="U3716"/>
    </row>
    <row r="3717" spans="21:21" x14ac:dyDescent="0.25">
      <c r="U3717"/>
    </row>
    <row r="3718" spans="21:21" x14ac:dyDescent="0.25">
      <c r="U3718"/>
    </row>
    <row r="3719" spans="21:21" x14ac:dyDescent="0.25">
      <c r="U3719"/>
    </row>
    <row r="3720" spans="21:21" x14ac:dyDescent="0.25">
      <c r="U3720"/>
    </row>
    <row r="3721" spans="21:21" x14ac:dyDescent="0.25">
      <c r="U3721"/>
    </row>
    <row r="3722" spans="21:21" x14ac:dyDescent="0.25">
      <c r="U3722"/>
    </row>
    <row r="3723" spans="21:21" x14ac:dyDescent="0.25">
      <c r="U3723"/>
    </row>
    <row r="3724" spans="21:21" x14ac:dyDescent="0.25">
      <c r="U3724"/>
    </row>
    <row r="3725" spans="21:21" x14ac:dyDescent="0.25">
      <c r="U3725"/>
    </row>
    <row r="3726" spans="21:21" x14ac:dyDescent="0.25">
      <c r="U3726"/>
    </row>
    <row r="3727" spans="21:21" x14ac:dyDescent="0.25">
      <c r="U3727"/>
    </row>
    <row r="3728" spans="21:21" x14ac:dyDescent="0.25">
      <c r="U3728"/>
    </row>
    <row r="3729" spans="21:21" x14ac:dyDescent="0.25">
      <c r="U3729"/>
    </row>
    <row r="3730" spans="21:21" x14ac:dyDescent="0.25">
      <c r="U3730"/>
    </row>
    <row r="3731" spans="21:21" x14ac:dyDescent="0.25">
      <c r="U3731"/>
    </row>
    <row r="3732" spans="21:21" x14ac:dyDescent="0.25">
      <c r="U3732"/>
    </row>
    <row r="3733" spans="21:21" x14ac:dyDescent="0.25">
      <c r="U3733"/>
    </row>
    <row r="3734" spans="21:21" x14ac:dyDescent="0.25">
      <c r="U3734"/>
    </row>
    <row r="3735" spans="21:21" x14ac:dyDescent="0.25">
      <c r="U3735"/>
    </row>
    <row r="3736" spans="21:21" x14ac:dyDescent="0.25">
      <c r="U3736"/>
    </row>
    <row r="3737" spans="21:21" x14ac:dyDescent="0.25">
      <c r="U3737"/>
    </row>
    <row r="3738" spans="21:21" x14ac:dyDescent="0.25">
      <c r="U3738"/>
    </row>
    <row r="3739" spans="21:21" x14ac:dyDescent="0.25">
      <c r="U3739"/>
    </row>
    <row r="3740" spans="21:21" x14ac:dyDescent="0.25">
      <c r="U3740"/>
    </row>
    <row r="3741" spans="21:21" x14ac:dyDescent="0.25">
      <c r="U3741"/>
    </row>
    <row r="3742" spans="21:21" x14ac:dyDescent="0.25">
      <c r="U3742"/>
    </row>
    <row r="3743" spans="21:21" x14ac:dyDescent="0.25">
      <c r="U3743"/>
    </row>
    <row r="3744" spans="21:21" x14ac:dyDescent="0.25">
      <c r="U3744"/>
    </row>
    <row r="3745" spans="21:21" x14ac:dyDescent="0.25">
      <c r="U3745"/>
    </row>
    <row r="3746" spans="21:21" x14ac:dyDescent="0.25">
      <c r="U3746"/>
    </row>
    <row r="3747" spans="21:21" x14ac:dyDescent="0.25">
      <c r="U3747"/>
    </row>
    <row r="3748" spans="21:21" x14ac:dyDescent="0.25">
      <c r="U3748"/>
    </row>
    <row r="3749" spans="21:21" x14ac:dyDescent="0.25">
      <c r="U3749"/>
    </row>
    <row r="3750" spans="21:21" x14ac:dyDescent="0.25">
      <c r="U3750"/>
    </row>
    <row r="3751" spans="21:21" x14ac:dyDescent="0.25">
      <c r="U3751"/>
    </row>
    <row r="3752" spans="21:21" x14ac:dyDescent="0.25">
      <c r="U3752"/>
    </row>
    <row r="3753" spans="21:21" x14ac:dyDescent="0.25">
      <c r="U3753"/>
    </row>
    <row r="3754" spans="21:21" x14ac:dyDescent="0.25">
      <c r="U3754"/>
    </row>
    <row r="3755" spans="21:21" x14ac:dyDescent="0.25">
      <c r="U3755"/>
    </row>
    <row r="3756" spans="21:21" x14ac:dyDescent="0.25">
      <c r="U3756"/>
    </row>
    <row r="3757" spans="21:21" x14ac:dyDescent="0.25">
      <c r="U3757"/>
    </row>
    <row r="3758" spans="21:21" x14ac:dyDescent="0.25">
      <c r="U3758"/>
    </row>
    <row r="3759" spans="21:21" x14ac:dyDescent="0.25">
      <c r="U3759"/>
    </row>
    <row r="3760" spans="21:21" x14ac:dyDescent="0.25">
      <c r="U3760"/>
    </row>
    <row r="3761" spans="21:21" x14ac:dyDescent="0.25">
      <c r="U3761"/>
    </row>
    <row r="3762" spans="21:21" x14ac:dyDescent="0.25">
      <c r="U3762"/>
    </row>
    <row r="3763" spans="21:21" x14ac:dyDescent="0.25">
      <c r="U3763"/>
    </row>
    <row r="3764" spans="21:21" x14ac:dyDescent="0.25">
      <c r="U3764"/>
    </row>
    <row r="3765" spans="21:21" x14ac:dyDescent="0.25">
      <c r="U3765"/>
    </row>
    <row r="3766" spans="21:21" x14ac:dyDescent="0.25">
      <c r="U3766"/>
    </row>
    <row r="3767" spans="21:21" x14ac:dyDescent="0.25">
      <c r="U3767"/>
    </row>
    <row r="3768" spans="21:21" x14ac:dyDescent="0.25">
      <c r="U3768"/>
    </row>
    <row r="3769" spans="21:21" x14ac:dyDescent="0.25">
      <c r="U3769"/>
    </row>
    <row r="3770" spans="21:21" x14ac:dyDescent="0.25">
      <c r="U3770"/>
    </row>
    <row r="3771" spans="21:21" x14ac:dyDescent="0.25">
      <c r="U3771"/>
    </row>
    <row r="3772" spans="21:21" x14ac:dyDescent="0.25">
      <c r="U3772"/>
    </row>
    <row r="3773" spans="21:21" x14ac:dyDescent="0.25">
      <c r="U3773"/>
    </row>
    <row r="3774" spans="21:21" x14ac:dyDescent="0.25">
      <c r="U3774"/>
    </row>
    <row r="3775" spans="21:21" x14ac:dyDescent="0.25">
      <c r="U3775"/>
    </row>
    <row r="3776" spans="21:21" x14ac:dyDescent="0.25">
      <c r="U3776"/>
    </row>
    <row r="3777" spans="21:21" x14ac:dyDescent="0.25">
      <c r="U3777"/>
    </row>
    <row r="3778" spans="21:21" x14ac:dyDescent="0.25">
      <c r="U3778"/>
    </row>
    <row r="3779" spans="21:21" x14ac:dyDescent="0.25">
      <c r="U3779"/>
    </row>
    <row r="3780" spans="21:21" x14ac:dyDescent="0.25">
      <c r="U3780"/>
    </row>
    <row r="3781" spans="21:21" x14ac:dyDescent="0.25">
      <c r="U3781"/>
    </row>
    <row r="3782" spans="21:21" x14ac:dyDescent="0.25">
      <c r="U3782"/>
    </row>
    <row r="3783" spans="21:21" x14ac:dyDescent="0.25">
      <c r="U3783"/>
    </row>
    <row r="3784" spans="21:21" x14ac:dyDescent="0.25">
      <c r="U3784"/>
    </row>
    <row r="3785" spans="21:21" x14ac:dyDescent="0.25">
      <c r="U3785"/>
    </row>
    <row r="3786" spans="21:21" x14ac:dyDescent="0.25">
      <c r="U3786"/>
    </row>
    <row r="3787" spans="21:21" x14ac:dyDescent="0.25">
      <c r="U3787"/>
    </row>
    <row r="3788" spans="21:21" x14ac:dyDescent="0.25">
      <c r="U3788"/>
    </row>
    <row r="3789" spans="21:21" x14ac:dyDescent="0.25">
      <c r="U3789"/>
    </row>
    <row r="3790" spans="21:21" x14ac:dyDescent="0.25">
      <c r="U3790"/>
    </row>
    <row r="3791" spans="21:21" x14ac:dyDescent="0.25">
      <c r="U3791"/>
    </row>
    <row r="3792" spans="21:21" x14ac:dyDescent="0.25">
      <c r="U3792"/>
    </row>
    <row r="3793" spans="21:21" x14ac:dyDescent="0.25">
      <c r="U3793"/>
    </row>
    <row r="3794" spans="21:21" x14ac:dyDescent="0.25">
      <c r="U3794"/>
    </row>
    <row r="3795" spans="21:21" x14ac:dyDescent="0.25">
      <c r="U3795"/>
    </row>
    <row r="3796" spans="21:21" x14ac:dyDescent="0.25">
      <c r="U3796"/>
    </row>
    <row r="3797" spans="21:21" x14ac:dyDescent="0.25">
      <c r="U3797"/>
    </row>
    <row r="3798" spans="21:21" x14ac:dyDescent="0.25">
      <c r="U3798"/>
    </row>
    <row r="3799" spans="21:21" x14ac:dyDescent="0.25">
      <c r="U3799"/>
    </row>
    <row r="3800" spans="21:21" x14ac:dyDescent="0.25">
      <c r="U3800"/>
    </row>
    <row r="3801" spans="21:21" x14ac:dyDescent="0.25">
      <c r="U3801"/>
    </row>
    <row r="3802" spans="21:21" x14ac:dyDescent="0.25">
      <c r="U3802"/>
    </row>
    <row r="3803" spans="21:21" x14ac:dyDescent="0.25">
      <c r="U3803"/>
    </row>
    <row r="3804" spans="21:21" x14ac:dyDescent="0.25">
      <c r="U3804"/>
    </row>
    <row r="3805" spans="21:21" x14ac:dyDescent="0.25">
      <c r="U3805"/>
    </row>
    <row r="3806" spans="21:21" x14ac:dyDescent="0.25">
      <c r="U3806"/>
    </row>
    <row r="3807" spans="21:21" x14ac:dyDescent="0.25">
      <c r="U3807"/>
    </row>
    <row r="3808" spans="21:21" x14ac:dyDescent="0.25">
      <c r="U3808"/>
    </row>
    <row r="3809" spans="21:21" x14ac:dyDescent="0.25">
      <c r="U3809"/>
    </row>
    <row r="3810" spans="21:21" x14ac:dyDescent="0.25">
      <c r="U3810"/>
    </row>
    <row r="3811" spans="21:21" x14ac:dyDescent="0.25">
      <c r="U3811"/>
    </row>
    <row r="3812" spans="21:21" x14ac:dyDescent="0.25">
      <c r="U3812"/>
    </row>
    <row r="3813" spans="21:21" x14ac:dyDescent="0.25">
      <c r="U3813"/>
    </row>
    <row r="3814" spans="21:21" x14ac:dyDescent="0.25">
      <c r="U3814"/>
    </row>
    <row r="3815" spans="21:21" x14ac:dyDescent="0.25">
      <c r="U3815"/>
    </row>
    <row r="3816" spans="21:21" x14ac:dyDescent="0.25">
      <c r="U3816"/>
    </row>
    <row r="3817" spans="21:21" x14ac:dyDescent="0.25">
      <c r="U3817"/>
    </row>
    <row r="3818" spans="21:21" x14ac:dyDescent="0.25">
      <c r="U3818"/>
    </row>
    <row r="3819" spans="21:21" x14ac:dyDescent="0.25">
      <c r="U3819"/>
    </row>
    <row r="3820" spans="21:21" x14ac:dyDescent="0.25">
      <c r="U3820"/>
    </row>
    <row r="3821" spans="21:21" x14ac:dyDescent="0.25">
      <c r="U3821"/>
    </row>
    <row r="3822" spans="21:21" x14ac:dyDescent="0.25">
      <c r="U3822"/>
    </row>
    <row r="3823" spans="21:21" x14ac:dyDescent="0.25">
      <c r="U3823"/>
    </row>
    <row r="3824" spans="21:21" x14ac:dyDescent="0.25">
      <c r="U3824"/>
    </row>
    <row r="3825" spans="21:21" x14ac:dyDescent="0.25">
      <c r="U3825"/>
    </row>
    <row r="3826" spans="21:21" x14ac:dyDescent="0.25">
      <c r="U3826"/>
    </row>
    <row r="3827" spans="21:21" x14ac:dyDescent="0.25">
      <c r="U3827"/>
    </row>
    <row r="3828" spans="21:21" x14ac:dyDescent="0.25">
      <c r="U3828"/>
    </row>
    <row r="3829" spans="21:21" x14ac:dyDescent="0.25">
      <c r="U3829"/>
    </row>
    <row r="3830" spans="21:21" x14ac:dyDescent="0.25">
      <c r="U3830"/>
    </row>
    <row r="3831" spans="21:21" x14ac:dyDescent="0.25">
      <c r="U3831"/>
    </row>
    <row r="3832" spans="21:21" x14ac:dyDescent="0.25">
      <c r="U3832"/>
    </row>
    <row r="3833" spans="21:21" x14ac:dyDescent="0.25">
      <c r="U3833"/>
    </row>
    <row r="3834" spans="21:21" x14ac:dyDescent="0.25">
      <c r="U3834"/>
    </row>
    <row r="3835" spans="21:21" x14ac:dyDescent="0.25">
      <c r="U3835"/>
    </row>
    <row r="3836" spans="21:21" x14ac:dyDescent="0.25">
      <c r="U3836"/>
    </row>
    <row r="3837" spans="21:21" x14ac:dyDescent="0.25">
      <c r="U3837"/>
    </row>
    <row r="3838" spans="21:21" x14ac:dyDescent="0.25">
      <c r="U3838"/>
    </row>
    <row r="3839" spans="21:21" x14ac:dyDescent="0.25">
      <c r="U3839"/>
    </row>
    <row r="3840" spans="21:21" x14ac:dyDescent="0.25">
      <c r="U3840"/>
    </row>
    <row r="3841" spans="21:21" x14ac:dyDescent="0.25">
      <c r="U3841"/>
    </row>
    <row r="3842" spans="21:21" x14ac:dyDescent="0.25">
      <c r="U3842"/>
    </row>
    <row r="3843" spans="21:21" x14ac:dyDescent="0.25">
      <c r="U3843"/>
    </row>
    <row r="3844" spans="21:21" x14ac:dyDescent="0.25">
      <c r="U3844"/>
    </row>
    <row r="3845" spans="21:21" x14ac:dyDescent="0.25">
      <c r="U3845"/>
    </row>
    <row r="3846" spans="21:21" x14ac:dyDescent="0.25">
      <c r="U3846"/>
    </row>
    <row r="3847" spans="21:21" x14ac:dyDescent="0.25">
      <c r="U3847"/>
    </row>
    <row r="3848" spans="21:21" x14ac:dyDescent="0.25">
      <c r="U3848"/>
    </row>
    <row r="3849" spans="21:21" x14ac:dyDescent="0.25">
      <c r="U3849"/>
    </row>
    <row r="3850" spans="21:21" x14ac:dyDescent="0.25">
      <c r="U3850"/>
    </row>
    <row r="3851" spans="21:21" x14ac:dyDescent="0.25">
      <c r="U3851"/>
    </row>
    <row r="3852" spans="21:21" x14ac:dyDescent="0.25">
      <c r="U3852"/>
    </row>
    <row r="3853" spans="21:21" x14ac:dyDescent="0.25">
      <c r="U3853"/>
    </row>
    <row r="3854" spans="21:21" x14ac:dyDescent="0.25">
      <c r="U3854"/>
    </row>
    <row r="3855" spans="21:21" x14ac:dyDescent="0.25">
      <c r="U3855"/>
    </row>
    <row r="3856" spans="21:21" x14ac:dyDescent="0.25">
      <c r="U3856"/>
    </row>
    <row r="3857" spans="21:21" x14ac:dyDescent="0.25">
      <c r="U3857"/>
    </row>
    <row r="3858" spans="21:21" x14ac:dyDescent="0.25">
      <c r="U3858"/>
    </row>
    <row r="3859" spans="21:21" x14ac:dyDescent="0.25">
      <c r="U3859"/>
    </row>
    <row r="3860" spans="21:21" x14ac:dyDescent="0.25">
      <c r="U3860"/>
    </row>
    <row r="3861" spans="21:21" x14ac:dyDescent="0.25">
      <c r="U3861"/>
    </row>
    <row r="3862" spans="21:21" x14ac:dyDescent="0.25">
      <c r="U3862"/>
    </row>
    <row r="3863" spans="21:21" x14ac:dyDescent="0.25">
      <c r="U3863"/>
    </row>
    <row r="3864" spans="21:21" x14ac:dyDescent="0.25">
      <c r="U3864"/>
    </row>
    <row r="3865" spans="21:21" x14ac:dyDescent="0.25">
      <c r="U3865"/>
    </row>
    <row r="3866" spans="21:21" x14ac:dyDescent="0.25">
      <c r="U3866"/>
    </row>
    <row r="3867" spans="21:21" x14ac:dyDescent="0.25">
      <c r="U3867"/>
    </row>
    <row r="3868" spans="21:21" x14ac:dyDescent="0.25">
      <c r="U3868"/>
    </row>
    <row r="3869" spans="21:21" x14ac:dyDescent="0.25">
      <c r="U3869"/>
    </row>
    <row r="3870" spans="21:21" x14ac:dyDescent="0.25">
      <c r="U3870"/>
    </row>
    <row r="3871" spans="21:21" x14ac:dyDescent="0.25">
      <c r="U3871"/>
    </row>
    <row r="3872" spans="21:21" x14ac:dyDescent="0.25">
      <c r="U3872"/>
    </row>
    <row r="3873" spans="21:21" x14ac:dyDescent="0.25">
      <c r="U3873"/>
    </row>
    <row r="3874" spans="21:21" x14ac:dyDescent="0.25">
      <c r="U3874"/>
    </row>
    <row r="3875" spans="21:21" x14ac:dyDescent="0.25">
      <c r="U3875"/>
    </row>
    <row r="3876" spans="21:21" x14ac:dyDescent="0.25">
      <c r="U3876"/>
    </row>
    <row r="3877" spans="21:21" x14ac:dyDescent="0.25">
      <c r="U3877"/>
    </row>
    <row r="3878" spans="21:21" x14ac:dyDescent="0.25">
      <c r="U3878"/>
    </row>
    <row r="3879" spans="21:21" x14ac:dyDescent="0.25">
      <c r="U3879"/>
    </row>
    <row r="3880" spans="21:21" x14ac:dyDescent="0.25">
      <c r="U3880"/>
    </row>
    <row r="3881" spans="21:21" x14ac:dyDescent="0.25">
      <c r="U3881"/>
    </row>
    <row r="3882" spans="21:21" x14ac:dyDescent="0.25">
      <c r="U3882"/>
    </row>
    <row r="3883" spans="21:21" x14ac:dyDescent="0.25">
      <c r="U3883"/>
    </row>
    <row r="3884" spans="21:21" x14ac:dyDescent="0.25">
      <c r="U3884"/>
    </row>
    <row r="3885" spans="21:21" x14ac:dyDescent="0.25">
      <c r="U3885"/>
    </row>
    <row r="3886" spans="21:21" x14ac:dyDescent="0.25">
      <c r="U3886"/>
    </row>
    <row r="3887" spans="21:21" x14ac:dyDescent="0.25">
      <c r="U3887"/>
    </row>
    <row r="3888" spans="21:21" x14ac:dyDescent="0.25">
      <c r="U3888"/>
    </row>
    <row r="3889" spans="21:21" x14ac:dyDescent="0.25">
      <c r="U3889"/>
    </row>
    <row r="3890" spans="21:21" x14ac:dyDescent="0.25">
      <c r="U3890"/>
    </row>
    <row r="3891" spans="21:21" x14ac:dyDescent="0.25">
      <c r="U3891"/>
    </row>
    <row r="3892" spans="21:21" x14ac:dyDescent="0.25">
      <c r="U3892"/>
    </row>
    <row r="3893" spans="21:21" x14ac:dyDescent="0.25">
      <c r="U3893"/>
    </row>
    <row r="3894" spans="21:21" x14ac:dyDescent="0.25">
      <c r="U3894"/>
    </row>
    <row r="3895" spans="21:21" x14ac:dyDescent="0.25">
      <c r="U3895"/>
    </row>
    <row r="3896" spans="21:21" x14ac:dyDescent="0.25">
      <c r="U3896"/>
    </row>
    <row r="3897" spans="21:21" x14ac:dyDescent="0.25">
      <c r="U3897"/>
    </row>
    <row r="3898" spans="21:21" x14ac:dyDescent="0.25">
      <c r="U3898"/>
    </row>
    <row r="3899" spans="21:21" x14ac:dyDescent="0.25">
      <c r="U3899"/>
    </row>
    <row r="3900" spans="21:21" x14ac:dyDescent="0.25">
      <c r="U3900"/>
    </row>
    <row r="3901" spans="21:21" x14ac:dyDescent="0.25">
      <c r="U3901"/>
    </row>
    <row r="3902" spans="21:21" x14ac:dyDescent="0.25">
      <c r="U3902"/>
    </row>
    <row r="3903" spans="21:21" x14ac:dyDescent="0.25">
      <c r="U3903"/>
    </row>
    <row r="3904" spans="21:21" x14ac:dyDescent="0.25">
      <c r="U3904"/>
    </row>
    <row r="3905" spans="21:21" x14ac:dyDescent="0.25">
      <c r="U3905"/>
    </row>
    <row r="3906" spans="21:21" x14ac:dyDescent="0.25">
      <c r="U3906"/>
    </row>
    <row r="3907" spans="21:21" x14ac:dyDescent="0.25">
      <c r="U3907"/>
    </row>
    <row r="3908" spans="21:21" x14ac:dyDescent="0.25">
      <c r="U3908"/>
    </row>
    <row r="3909" spans="21:21" x14ac:dyDescent="0.25">
      <c r="U3909"/>
    </row>
    <row r="3910" spans="21:21" x14ac:dyDescent="0.25">
      <c r="U3910"/>
    </row>
    <row r="3911" spans="21:21" x14ac:dyDescent="0.25">
      <c r="U3911"/>
    </row>
    <row r="3912" spans="21:21" x14ac:dyDescent="0.25">
      <c r="U3912"/>
    </row>
    <row r="3913" spans="21:21" x14ac:dyDescent="0.25">
      <c r="U3913"/>
    </row>
    <row r="3914" spans="21:21" x14ac:dyDescent="0.25">
      <c r="U3914"/>
    </row>
    <row r="3915" spans="21:21" x14ac:dyDescent="0.25">
      <c r="U3915"/>
    </row>
    <row r="3916" spans="21:21" x14ac:dyDescent="0.25">
      <c r="U3916"/>
    </row>
    <row r="3917" spans="21:21" x14ac:dyDescent="0.25">
      <c r="U3917"/>
    </row>
    <row r="3918" spans="21:21" x14ac:dyDescent="0.25">
      <c r="U3918"/>
    </row>
    <row r="3919" spans="21:21" x14ac:dyDescent="0.25">
      <c r="U3919"/>
    </row>
    <row r="3920" spans="21:21" x14ac:dyDescent="0.25">
      <c r="U3920"/>
    </row>
    <row r="3921" spans="21:21" x14ac:dyDescent="0.25">
      <c r="U3921"/>
    </row>
    <row r="3922" spans="21:21" x14ac:dyDescent="0.25">
      <c r="U3922"/>
    </row>
    <row r="3923" spans="21:21" x14ac:dyDescent="0.25">
      <c r="U3923"/>
    </row>
    <row r="3924" spans="21:21" x14ac:dyDescent="0.25">
      <c r="U3924"/>
    </row>
    <row r="3925" spans="21:21" x14ac:dyDescent="0.25">
      <c r="U3925"/>
    </row>
    <row r="3926" spans="21:21" x14ac:dyDescent="0.25">
      <c r="U3926"/>
    </row>
    <row r="3927" spans="21:21" x14ac:dyDescent="0.25">
      <c r="U3927"/>
    </row>
    <row r="3928" spans="21:21" x14ac:dyDescent="0.25">
      <c r="U3928"/>
    </row>
    <row r="3929" spans="21:21" x14ac:dyDescent="0.25">
      <c r="U3929"/>
    </row>
    <row r="3930" spans="21:21" x14ac:dyDescent="0.25">
      <c r="U3930"/>
    </row>
    <row r="3931" spans="21:21" x14ac:dyDescent="0.25">
      <c r="U3931"/>
    </row>
    <row r="3932" spans="21:21" x14ac:dyDescent="0.25">
      <c r="U3932"/>
    </row>
    <row r="3933" spans="21:21" x14ac:dyDescent="0.25">
      <c r="U3933"/>
    </row>
    <row r="3934" spans="21:21" x14ac:dyDescent="0.25">
      <c r="U3934"/>
    </row>
    <row r="3935" spans="21:21" x14ac:dyDescent="0.25">
      <c r="U3935"/>
    </row>
    <row r="3936" spans="21:21" x14ac:dyDescent="0.25">
      <c r="U3936"/>
    </row>
    <row r="3937" spans="21:21" x14ac:dyDescent="0.25">
      <c r="U3937"/>
    </row>
    <row r="3938" spans="21:21" x14ac:dyDescent="0.25">
      <c r="U3938"/>
    </row>
    <row r="3939" spans="21:21" x14ac:dyDescent="0.25">
      <c r="U3939"/>
    </row>
    <row r="3940" spans="21:21" x14ac:dyDescent="0.25">
      <c r="U3940"/>
    </row>
    <row r="3941" spans="21:21" x14ac:dyDescent="0.25">
      <c r="U3941"/>
    </row>
    <row r="3942" spans="21:21" x14ac:dyDescent="0.25">
      <c r="U3942"/>
    </row>
    <row r="3943" spans="21:21" x14ac:dyDescent="0.25">
      <c r="U3943"/>
    </row>
    <row r="3944" spans="21:21" x14ac:dyDescent="0.25">
      <c r="U3944"/>
    </row>
    <row r="3945" spans="21:21" x14ac:dyDescent="0.25">
      <c r="U3945"/>
    </row>
    <row r="3946" spans="21:21" x14ac:dyDescent="0.25">
      <c r="U3946"/>
    </row>
    <row r="3947" spans="21:21" x14ac:dyDescent="0.25">
      <c r="U3947"/>
    </row>
    <row r="3948" spans="21:21" x14ac:dyDescent="0.25">
      <c r="U3948"/>
    </row>
    <row r="3949" spans="21:21" x14ac:dyDescent="0.25">
      <c r="U3949"/>
    </row>
    <row r="3950" spans="21:21" x14ac:dyDescent="0.25">
      <c r="U3950"/>
    </row>
    <row r="3951" spans="21:21" x14ac:dyDescent="0.25">
      <c r="U3951"/>
    </row>
    <row r="3952" spans="21:21" x14ac:dyDescent="0.25">
      <c r="U3952"/>
    </row>
    <row r="3953" spans="21:21" x14ac:dyDescent="0.25">
      <c r="U3953"/>
    </row>
    <row r="3954" spans="21:21" x14ac:dyDescent="0.25">
      <c r="U3954"/>
    </row>
    <row r="3955" spans="21:21" x14ac:dyDescent="0.25">
      <c r="U3955"/>
    </row>
    <row r="3956" spans="21:21" x14ac:dyDescent="0.25">
      <c r="U3956"/>
    </row>
    <row r="3957" spans="21:21" x14ac:dyDescent="0.25">
      <c r="U3957"/>
    </row>
    <row r="3958" spans="21:21" x14ac:dyDescent="0.25">
      <c r="U3958"/>
    </row>
    <row r="3959" spans="21:21" x14ac:dyDescent="0.25">
      <c r="U3959"/>
    </row>
    <row r="3960" spans="21:21" x14ac:dyDescent="0.25">
      <c r="U3960"/>
    </row>
    <row r="3961" spans="21:21" x14ac:dyDescent="0.25">
      <c r="U3961"/>
    </row>
    <row r="3962" spans="21:21" x14ac:dyDescent="0.25">
      <c r="U3962"/>
    </row>
    <row r="3963" spans="21:21" x14ac:dyDescent="0.25">
      <c r="U3963"/>
    </row>
    <row r="3964" spans="21:21" x14ac:dyDescent="0.25">
      <c r="U3964"/>
    </row>
    <row r="3965" spans="21:21" x14ac:dyDescent="0.25">
      <c r="U3965"/>
    </row>
    <row r="3966" spans="21:21" x14ac:dyDescent="0.25">
      <c r="U3966"/>
    </row>
    <row r="3967" spans="21:21" x14ac:dyDescent="0.25">
      <c r="U3967"/>
    </row>
    <row r="3968" spans="21:21" x14ac:dyDescent="0.25">
      <c r="U3968"/>
    </row>
    <row r="3969" spans="21:21" x14ac:dyDescent="0.25">
      <c r="U3969"/>
    </row>
    <row r="3970" spans="21:21" x14ac:dyDescent="0.25">
      <c r="U3970"/>
    </row>
    <row r="3971" spans="21:21" x14ac:dyDescent="0.25">
      <c r="U3971"/>
    </row>
    <row r="3972" spans="21:21" x14ac:dyDescent="0.25">
      <c r="U3972"/>
    </row>
    <row r="3973" spans="21:21" x14ac:dyDescent="0.25">
      <c r="U3973"/>
    </row>
    <row r="3974" spans="21:21" x14ac:dyDescent="0.25">
      <c r="U3974"/>
    </row>
    <row r="3975" spans="21:21" x14ac:dyDescent="0.25">
      <c r="U3975"/>
    </row>
    <row r="3976" spans="21:21" x14ac:dyDescent="0.25">
      <c r="U3976"/>
    </row>
    <row r="3977" spans="21:21" x14ac:dyDescent="0.25">
      <c r="U3977"/>
    </row>
    <row r="3978" spans="21:21" x14ac:dyDescent="0.25">
      <c r="U3978"/>
    </row>
    <row r="3979" spans="21:21" x14ac:dyDescent="0.25">
      <c r="U3979"/>
    </row>
    <row r="3980" spans="21:21" x14ac:dyDescent="0.25">
      <c r="U3980"/>
    </row>
    <row r="3981" spans="21:21" x14ac:dyDescent="0.25">
      <c r="U3981"/>
    </row>
    <row r="3982" spans="21:21" x14ac:dyDescent="0.25">
      <c r="U3982"/>
    </row>
    <row r="3983" spans="21:21" x14ac:dyDescent="0.25">
      <c r="U3983"/>
    </row>
    <row r="3984" spans="21:21" x14ac:dyDescent="0.25">
      <c r="U3984"/>
    </row>
    <row r="3985" spans="21:21" x14ac:dyDescent="0.25">
      <c r="U3985"/>
    </row>
    <row r="3986" spans="21:21" x14ac:dyDescent="0.25">
      <c r="U3986"/>
    </row>
    <row r="3987" spans="21:21" x14ac:dyDescent="0.25">
      <c r="U3987"/>
    </row>
    <row r="3988" spans="21:21" x14ac:dyDescent="0.25">
      <c r="U3988"/>
    </row>
    <row r="3989" spans="21:21" x14ac:dyDescent="0.25">
      <c r="U3989"/>
    </row>
    <row r="3990" spans="21:21" x14ac:dyDescent="0.25">
      <c r="U3990"/>
    </row>
    <row r="3991" spans="21:21" x14ac:dyDescent="0.25">
      <c r="U3991"/>
    </row>
    <row r="3992" spans="21:21" x14ac:dyDescent="0.25">
      <c r="U3992"/>
    </row>
    <row r="3993" spans="21:21" x14ac:dyDescent="0.25">
      <c r="U3993"/>
    </row>
    <row r="3994" spans="21:21" x14ac:dyDescent="0.25">
      <c r="U3994"/>
    </row>
    <row r="3995" spans="21:21" x14ac:dyDescent="0.25">
      <c r="U3995"/>
    </row>
    <row r="3996" spans="21:21" x14ac:dyDescent="0.25">
      <c r="U3996"/>
    </row>
    <row r="3997" spans="21:21" x14ac:dyDescent="0.25">
      <c r="U3997"/>
    </row>
    <row r="3998" spans="21:21" x14ac:dyDescent="0.25">
      <c r="U3998"/>
    </row>
    <row r="3999" spans="21:21" x14ac:dyDescent="0.25">
      <c r="U3999"/>
    </row>
    <row r="4000" spans="21:21" x14ac:dyDescent="0.25">
      <c r="U4000"/>
    </row>
    <row r="4001" spans="21:21" x14ac:dyDescent="0.25">
      <c r="U4001"/>
    </row>
    <row r="4002" spans="21:21" x14ac:dyDescent="0.25">
      <c r="U4002"/>
    </row>
    <row r="4003" spans="21:21" x14ac:dyDescent="0.25">
      <c r="U4003"/>
    </row>
    <row r="4004" spans="21:21" x14ac:dyDescent="0.25">
      <c r="U4004"/>
    </row>
    <row r="4005" spans="21:21" x14ac:dyDescent="0.25">
      <c r="U4005"/>
    </row>
    <row r="4006" spans="21:21" x14ac:dyDescent="0.25">
      <c r="U4006"/>
    </row>
    <row r="4007" spans="21:21" x14ac:dyDescent="0.25">
      <c r="U4007"/>
    </row>
    <row r="4008" spans="21:21" x14ac:dyDescent="0.25">
      <c r="U4008"/>
    </row>
    <row r="4009" spans="21:21" x14ac:dyDescent="0.25">
      <c r="U4009"/>
    </row>
    <row r="4010" spans="21:21" x14ac:dyDescent="0.25">
      <c r="U4010"/>
    </row>
    <row r="4011" spans="21:21" x14ac:dyDescent="0.25">
      <c r="U4011"/>
    </row>
    <row r="4012" spans="21:21" x14ac:dyDescent="0.25">
      <c r="U4012"/>
    </row>
    <row r="4013" spans="21:21" x14ac:dyDescent="0.25">
      <c r="U4013"/>
    </row>
    <row r="4014" spans="21:21" x14ac:dyDescent="0.25">
      <c r="U4014"/>
    </row>
    <row r="4015" spans="21:21" x14ac:dyDescent="0.25">
      <c r="U4015"/>
    </row>
    <row r="4016" spans="21:21" x14ac:dyDescent="0.25">
      <c r="U4016"/>
    </row>
    <row r="4017" spans="21:21" x14ac:dyDescent="0.25">
      <c r="U4017"/>
    </row>
    <row r="4018" spans="21:21" x14ac:dyDescent="0.25">
      <c r="U4018"/>
    </row>
    <row r="4019" spans="21:21" x14ac:dyDescent="0.25">
      <c r="U4019"/>
    </row>
    <row r="4020" spans="21:21" x14ac:dyDescent="0.25">
      <c r="U4020"/>
    </row>
    <row r="4021" spans="21:21" x14ac:dyDescent="0.25">
      <c r="U4021"/>
    </row>
    <row r="4022" spans="21:21" x14ac:dyDescent="0.25">
      <c r="U4022"/>
    </row>
    <row r="4023" spans="21:21" x14ac:dyDescent="0.25">
      <c r="U4023"/>
    </row>
    <row r="4024" spans="21:21" x14ac:dyDescent="0.25">
      <c r="U4024"/>
    </row>
    <row r="4025" spans="21:21" x14ac:dyDescent="0.25">
      <c r="U4025"/>
    </row>
    <row r="4026" spans="21:21" x14ac:dyDescent="0.25">
      <c r="U4026"/>
    </row>
    <row r="4027" spans="21:21" x14ac:dyDescent="0.25">
      <c r="U4027"/>
    </row>
    <row r="4028" spans="21:21" x14ac:dyDescent="0.25">
      <c r="U4028"/>
    </row>
    <row r="4029" spans="21:21" x14ac:dyDescent="0.25">
      <c r="U4029"/>
    </row>
    <row r="4030" spans="21:21" x14ac:dyDescent="0.25">
      <c r="U4030"/>
    </row>
    <row r="4031" spans="21:21" x14ac:dyDescent="0.25">
      <c r="U4031"/>
    </row>
    <row r="4032" spans="21:21" x14ac:dyDescent="0.25">
      <c r="U4032"/>
    </row>
    <row r="4033" spans="21:21" x14ac:dyDescent="0.25">
      <c r="U4033"/>
    </row>
    <row r="4034" spans="21:21" x14ac:dyDescent="0.25">
      <c r="U4034"/>
    </row>
    <row r="4035" spans="21:21" x14ac:dyDescent="0.25">
      <c r="U4035"/>
    </row>
    <row r="4036" spans="21:21" x14ac:dyDescent="0.25">
      <c r="U4036"/>
    </row>
    <row r="4037" spans="21:21" x14ac:dyDescent="0.25">
      <c r="U4037"/>
    </row>
    <row r="4038" spans="21:21" x14ac:dyDescent="0.25">
      <c r="U4038"/>
    </row>
    <row r="4039" spans="21:21" x14ac:dyDescent="0.25">
      <c r="U4039"/>
    </row>
    <row r="4040" spans="21:21" x14ac:dyDescent="0.25">
      <c r="U4040"/>
    </row>
    <row r="4041" spans="21:21" x14ac:dyDescent="0.25">
      <c r="U4041"/>
    </row>
    <row r="4042" spans="21:21" x14ac:dyDescent="0.25">
      <c r="U4042"/>
    </row>
    <row r="4043" spans="21:21" x14ac:dyDescent="0.25">
      <c r="U4043"/>
    </row>
    <row r="4044" spans="21:21" x14ac:dyDescent="0.25">
      <c r="U4044"/>
    </row>
    <row r="4045" spans="21:21" x14ac:dyDescent="0.25">
      <c r="U4045"/>
    </row>
    <row r="4046" spans="21:21" x14ac:dyDescent="0.25">
      <c r="U4046"/>
    </row>
    <row r="4047" spans="21:21" x14ac:dyDescent="0.25">
      <c r="U4047"/>
    </row>
    <row r="4048" spans="21:21" x14ac:dyDescent="0.25">
      <c r="U4048"/>
    </row>
    <row r="4049" spans="21:21" x14ac:dyDescent="0.25">
      <c r="U4049"/>
    </row>
    <row r="4050" spans="21:21" x14ac:dyDescent="0.25">
      <c r="U4050"/>
    </row>
    <row r="4051" spans="21:21" x14ac:dyDescent="0.25">
      <c r="U4051"/>
    </row>
    <row r="4052" spans="21:21" x14ac:dyDescent="0.25">
      <c r="U4052"/>
    </row>
    <row r="4053" spans="21:21" x14ac:dyDescent="0.25">
      <c r="U4053"/>
    </row>
    <row r="4054" spans="21:21" x14ac:dyDescent="0.25">
      <c r="U4054"/>
    </row>
    <row r="4055" spans="21:21" x14ac:dyDescent="0.25">
      <c r="U4055"/>
    </row>
    <row r="4056" spans="21:21" x14ac:dyDescent="0.25">
      <c r="U4056"/>
    </row>
    <row r="4057" spans="21:21" x14ac:dyDescent="0.25">
      <c r="U4057"/>
    </row>
    <row r="4058" spans="21:21" x14ac:dyDescent="0.25">
      <c r="U4058"/>
    </row>
    <row r="4059" spans="21:21" x14ac:dyDescent="0.25">
      <c r="U4059"/>
    </row>
    <row r="4060" spans="21:21" x14ac:dyDescent="0.25">
      <c r="U4060"/>
    </row>
    <row r="4061" spans="21:21" x14ac:dyDescent="0.25">
      <c r="U4061"/>
    </row>
    <row r="4062" spans="21:21" x14ac:dyDescent="0.25">
      <c r="U4062"/>
    </row>
    <row r="4063" spans="21:21" x14ac:dyDescent="0.25">
      <c r="U4063"/>
    </row>
    <row r="4064" spans="21:21" x14ac:dyDescent="0.25">
      <c r="U4064"/>
    </row>
    <row r="4065" spans="21:21" x14ac:dyDescent="0.25">
      <c r="U4065"/>
    </row>
    <row r="4066" spans="21:21" x14ac:dyDescent="0.25">
      <c r="U4066"/>
    </row>
    <row r="4067" spans="21:21" x14ac:dyDescent="0.25">
      <c r="U4067"/>
    </row>
    <row r="4068" spans="21:21" x14ac:dyDescent="0.25">
      <c r="U4068"/>
    </row>
    <row r="4069" spans="21:21" x14ac:dyDescent="0.25">
      <c r="U4069"/>
    </row>
    <row r="4070" spans="21:21" x14ac:dyDescent="0.25">
      <c r="U4070"/>
    </row>
    <row r="4071" spans="21:21" x14ac:dyDescent="0.25">
      <c r="U4071"/>
    </row>
    <row r="4072" spans="21:21" x14ac:dyDescent="0.25">
      <c r="U4072"/>
    </row>
    <row r="4073" spans="21:21" x14ac:dyDescent="0.25">
      <c r="U4073"/>
    </row>
    <row r="4074" spans="21:21" x14ac:dyDescent="0.25">
      <c r="U4074"/>
    </row>
    <row r="4075" spans="21:21" x14ac:dyDescent="0.25">
      <c r="U4075"/>
    </row>
    <row r="4076" spans="21:21" x14ac:dyDescent="0.25">
      <c r="U4076"/>
    </row>
    <row r="4077" spans="21:21" x14ac:dyDescent="0.25">
      <c r="U4077"/>
    </row>
    <row r="4078" spans="21:21" x14ac:dyDescent="0.25">
      <c r="U4078"/>
    </row>
    <row r="4079" spans="21:21" x14ac:dyDescent="0.25">
      <c r="U4079"/>
    </row>
    <row r="4080" spans="21:21" x14ac:dyDescent="0.25">
      <c r="U4080"/>
    </row>
    <row r="4081" spans="21:21" x14ac:dyDescent="0.25">
      <c r="U4081"/>
    </row>
    <row r="4082" spans="21:21" x14ac:dyDescent="0.25">
      <c r="U4082"/>
    </row>
    <row r="4083" spans="21:21" x14ac:dyDescent="0.25">
      <c r="U4083"/>
    </row>
    <row r="4084" spans="21:21" x14ac:dyDescent="0.25">
      <c r="U4084"/>
    </row>
    <row r="4085" spans="21:21" x14ac:dyDescent="0.25">
      <c r="U4085"/>
    </row>
    <row r="4086" spans="21:21" x14ac:dyDescent="0.25">
      <c r="U4086"/>
    </row>
    <row r="4087" spans="21:21" x14ac:dyDescent="0.25">
      <c r="U4087"/>
    </row>
    <row r="4088" spans="21:21" x14ac:dyDescent="0.25">
      <c r="U4088"/>
    </row>
    <row r="4089" spans="21:21" x14ac:dyDescent="0.25">
      <c r="U4089"/>
    </row>
    <row r="4090" spans="21:21" x14ac:dyDescent="0.25">
      <c r="U4090"/>
    </row>
    <row r="4091" spans="21:21" x14ac:dyDescent="0.25">
      <c r="U4091"/>
    </row>
    <row r="4092" spans="21:21" x14ac:dyDescent="0.25">
      <c r="U4092"/>
    </row>
    <row r="4093" spans="21:21" x14ac:dyDescent="0.25">
      <c r="U4093"/>
    </row>
    <row r="4094" spans="21:21" x14ac:dyDescent="0.25">
      <c r="U4094"/>
    </row>
    <row r="4095" spans="21:21" x14ac:dyDescent="0.25">
      <c r="U4095"/>
    </row>
    <row r="4096" spans="21:21" x14ac:dyDescent="0.25">
      <c r="U4096"/>
    </row>
    <row r="4097" spans="21:21" x14ac:dyDescent="0.25">
      <c r="U4097"/>
    </row>
    <row r="4098" spans="21:21" x14ac:dyDescent="0.25">
      <c r="U4098"/>
    </row>
    <row r="4099" spans="21:21" x14ac:dyDescent="0.25">
      <c r="U4099"/>
    </row>
    <row r="4100" spans="21:21" x14ac:dyDescent="0.25">
      <c r="U4100"/>
    </row>
    <row r="4101" spans="21:21" x14ac:dyDescent="0.25">
      <c r="U4101"/>
    </row>
    <row r="4102" spans="21:21" x14ac:dyDescent="0.25">
      <c r="U4102"/>
    </row>
    <row r="4103" spans="21:21" x14ac:dyDescent="0.25">
      <c r="U4103"/>
    </row>
    <row r="4104" spans="21:21" x14ac:dyDescent="0.25">
      <c r="U4104"/>
    </row>
    <row r="4105" spans="21:21" x14ac:dyDescent="0.25">
      <c r="U4105"/>
    </row>
    <row r="4106" spans="21:21" x14ac:dyDescent="0.25">
      <c r="U4106"/>
    </row>
    <row r="4107" spans="21:21" x14ac:dyDescent="0.25">
      <c r="U4107"/>
    </row>
    <row r="4108" spans="21:21" x14ac:dyDescent="0.25">
      <c r="U4108"/>
    </row>
    <row r="4109" spans="21:21" x14ac:dyDescent="0.25">
      <c r="U4109"/>
    </row>
    <row r="4110" spans="21:21" x14ac:dyDescent="0.25">
      <c r="U4110"/>
    </row>
    <row r="4111" spans="21:21" x14ac:dyDescent="0.25">
      <c r="U4111"/>
    </row>
    <row r="4112" spans="21:21" x14ac:dyDescent="0.25">
      <c r="U4112"/>
    </row>
    <row r="4113" spans="21:21" x14ac:dyDescent="0.25">
      <c r="U4113"/>
    </row>
    <row r="4114" spans="21:21" x14ac:dyDescent="0.25">
      <c r="U4114"/>
    </row>
    <row r="4115" spans="21:21" x14ac:dyDescent="0.25">
      <c r="U4115"/>
    </row>
    <row r="4116" spans="21:21" x14ac:dyDescent="0.25">
      <c r="U4116"/>
    </row>
    <row r="4117" spans="21:21" x14ac:dyDescent="0.25">
      <c r="U4117"/>
    </row>
    <row r="4118" spans="21:21" x14ac:dyDescent="0.25">
      <c r="U4118"/>
    </row>
    <row r="4119" spans="21:21" x14ac:dyDescent="0.25">
      <c r="U4119"/>
    </row>
    <row r="4120" spans="21:21" x14ac:dyDescent="0.25">
      <c r="U4120"/>
    </row>
    <row r="4121" spans="21:21" x14ac:dyDescent="0.25">
      <c r="U4121"/>
    </row>
    <row r="4122" spans="21:21" x14ac:dyDescent="0.25">
      <c r="U4122"/>
    </row>
    <row r="4123" spans="21:21" x14ac:dyDescent="0.25">
      <c r="U4123"/>
    </row>
    <row r="4124" spans="21:21" x14ac:dyDescent="0.25">
      <c r="U4124"/>
    </row>
    <row r="4125" spans="21:21" x14ac:dyDescent="0.25">
      <c r="U4125"/>
    </row>
    <row r="4126" spans="21:21" x14ac:dyDescent="0.25">
      <c r="U4126"/>
    </row>
    <row r="4127" spans="21:21" x14ac:dyDescent="0.25">
      <c r="U4127"/>
    </row>
    <row r="4128" spans="21:21" x14ac:dyDescent="0.25">
      <c r="U4128"/>
    </row>
    <row r="4129" spans="21:21" x14ac:dyDescent="0.25">
      <c r="U4129"/>
    </row>
    <row r="4130" spans="21:21" x14ac:dyDescent="0.25">
      <c r="U4130"/>
    </row>
    <row r="4131" spans="21:21" x14ac:dyDescent="0.25">
      <c r="U4131"/>
    </row>
    <row r="4132" spans="21:21" x14ac:dyDescent="0.25">
      <c r="U4132"/>
    </row>
    <row r="4133" spans="21:21" x14ac:dyDescent="0.25">
      <c r="U4133"/>
    </row>
    <row r="4134" spans="21:21" x14ac:dyDescent="0.25">
      <c r="U4134"/>
    </row>
    <row r="4135" spans="21:21" x14ac:dyDescent="0.25">
      <c r="U4135"/>
    </row>
    <row r="4136" spans="21:21" x14ac:dyDescent="0.25">
      <c r="U4136"/>
    </row>
    <row r="4137" spans="21:21" x14ac:dyDescent="0.25">
      <c r="U4137"/>
    </row>
    <row r="4138" spans="21:21" x14ac:dyDescent="0.25">
      <c r="U4138"/>
    </row>
    <row r="4139" spans="21:21" x14ac:dyDescent="0.25">
      <c r="U4139"/>
    </row>
    <row r="4140" spans="21:21" x14ac:dyDescent="0.25">
      <c r="U4140"/>
    </row>
    <row r="4141" spans="21:21" x14ac:dyDescent="0.25">
      <c r="U4141"/>
    </row>
    <row r="4142" spans="21:21" x14ac:dyDescent="0.25">
      <c r="U4142"/>
    </row>
    <row r="4143" spans="21:21" x14ac:dyDescent="0.25">
      <c r="U4143"/>
    </row>
    <row r="4144" spans="21:21" x14ac:dyDescent="0.25">
      <c r="U4144"/>
    </row>
    <row r="4145" spans="21:21" x14ac:dyDescent="0.25">
      <c r="U4145"/>
    </row>
    <row r="4146" spans="21:21" x14ac:dyDescent="0.25">
      <c r="U4146"/>
    </row>
    <row r="4147" spans="21:21" x14ac:dyDescent="0.25">
      <c r="U4147"/>
    </row>
    <row r="4148" spans="21:21" x14ac:dyDescent="0.25">
      <c r="U4148"/>
    </row>
    <row r="4149" spans="21:21" x14ac:dyDescent="0.25">
      <c r="U4149"/>
    </row>
    <row r="4150" spans="21:21" x14ac:dyDescent="0.25">
      <c r="U4150"/>
    </row>
    <row r="4151" spans="21:21" x14ac:dyDescent="0.25">
      <c r="U4151"/>
    </row>
    <row r="4152" spans="21:21" x14ac:dyDescent="0.25">
      <c r="U4152"/>
    </row>
    <row r="4153" spans="21:21" x14ac:dyDescent="0.25">
      <c r="U4153"/>
    </row>
    <row r="4154" spans="21:21" x14ac:dyDescent="0.25">
      <c r="U4154"/>
    </row>
    <row r="4155" spans="21:21" x14ac:dyDescent="0.25">
      <c r="U4155"/>
    </row>
    <row r="4156" spans="21:21" x14ac:dyDescent="0.25">
      <c r="U4156"/>
    </row>
    <row r="4157" spans="21:21" x14ac:dyDescent="0.25">
      <c r="U4157"/>
    </row>
    <row r="4158" spans="21:21" x14ac:dyDescent="0.25">
      <c r="U4158"/>
    </row>
    <row r="4159" spans="21:21" x14ac:dyDescent="0.25">
      <c r="U4159"/>
    </row>
    <row r="4160" spans="21:21" x14ac:dyDescent="0.25">
      <c r="U4160"/>
    </row>
    <row r="4161" spans="21:21" x14ac:dyDescent="0.25">
      <c r="U4161"/>
    </row>
    <row r="4162" spans="21:21" x14ac:dyDescent="0.25">
      <c r="U4162"/>
    </row>
    <row r="4163" spans="21:21" x14ac:dyDescent="0.25">
      <c r="U4163"/>
    </row>
    <row r="4164" spans="21:21" x14ac:dyDescent="0.25">
      <c r="U4164"/>
    </row>
    <row r="4165" spans="21:21" x14ac:dyDescent="0.25">
      <c r="U4165"/>
    </row>
    <row r="4166" spans="21:21" x14ac:dyDescent="0.25">
      <c r="U4166"/>
    </row>
    <row r="4167" spans="21:21" x14ac:dyDescent="0.25">
      <c r="U4167"/>
    </row>
    <row r="4168" spans="21:21" x14ac:dyDescent="0.25">
      <c r="U4168"/>
    </row>
    <row r="4169" spans="21:21" x14ac:dyDescent="0.25">
      <c r="U4169"/>
    </row>
    <row r="4170" spans="21:21" x14ac:dyDescent="0.25">
      <c r="U4170"/>
    </row>
    <row r="4171" spans="21:21" x14ac:dyDescent="0.25">
      <c r="U4171"/>
    </row>
    <row r="4172" spans="21:21" x14ac:dyDescent="0.25">
      <c r="U4172"/>
    </row>
    <row r="4173" spans="21:21" x14ac:dyDescent="0.25">
      <c r="U4173"/>
    </row>
    <row r="4174" spans="21:21" x14ac:dyDescent="0.25">
      <c r="U4174"/>
    </row>
    <row r="4175" spans="21:21" x14ac:dyDescent="0.25">
      <c r="U4175"/>
    </row>
    <row r="4176" spans="21:21" x14ac:dyDescent="0.25">
      <c r="U4176"/>
    </row>
    <row r="4177" spans="21:21" x14ac:dyDescent="0.25">
      <c r="U4177"/>
    </row>
    <row r="4178" spans="21:21" x14ac:dyDescent="0.25">
      <c r="U4178"/>
    </row>
    <row r="4179" spans="21:21" x14ac:dyDescent="0.25">
      <c r="U4179"/>
    </row>
    <row r="4180" spans="21:21" x14ac:dyDescent="0.25">
      <c r="U4180"/>
    </row>
    <row r="4181" spans="21:21" x14ac:dyDescent="0.25">
      <c r="U4181"/>
    </row>
    <row r="4182" spans="21:21" x14ac:dyDescent="0.25">
      <c r="U4182"/>
    </row>
    <row r="4183" spans="21:21" x14ac:dyDescent="0.25">
      <c r="U4183"/>
    </row>
    <row r="4184" spans="21:21" x14ac:dyDescent="0.25">
      <c r="U4184"/>
    </row>
    <row r="4185" spans="21:21" x14ac:dyDescent="0.25">
      <c r="U4185"/>
    </row>
    <row r="4186" spans="21:21" x14ac:dyDescent="0.25">
      <c r="U4186"/>
    </row>
    <row r="4187" spans="21:21" x14ac:dyDescent="0.25">
      <c r="U4187"/>
    </row>
    <row r="4188" spans="21:21" x14ac:dyDescent="0.25">
      <c r="U4188"/>
    </row>
    <row r="4189" spans="21:21" x14ac:dyDescent="0.25">
      <c r="U4189"/>
    </row>
    <row r="4190" spans="21:21" x14ac:dyDescent="0.25">
      <c r="U4190"/>
    </row>
    <row r="4191" spans="21:21" x14ac:dyDescent="0.25">
      <c r="U4191"/>
    </row>
    <row r="4192" spans="21:21" x14ac:dyDescent="0.25">
      <c r="U4192"/>
    </row>
    <row r="4193" spans="21:21" x14ac:dyDescent="0.25">
      <c r="U4193"/>
    </row>
    <row r="4194" spans="21:21" x14ac:dyDescent="0.25">
      <c r="U4194"/>
    </row>
    <row r="4195" spans="21:21" x14ac:dyDescent="0.25">
      <c r="U4195"/>
    </row>
    <row r="4196" spans="21:21" x14ac:dyDescent="0.25">
      <c r="U4196"/>
    </row>
    <row r="4197" spans="21:21" x14ac:dyDescent="0.25">
      <c r="U4197"/>
    </row>
    <row r="4198" spans="21:21" x14ac:dyDescent="0.25">
      <c r="U4198"/>
    </row>
    <row r="4199" spans="21:21" x14ac:dyDescent="0.25">
      <c r="U4199"/>
    </row>
    <row r="4200" spans="21:21" x14ac:dyDescent="0.25">
      <c r="U4200"/>
    </row>
    <row r="4201" spans="21:21" x14ac:dyDescent="0.25">
      <c r="U4201"/>
    </row>
    <row r="4202" spans="21:21" x14ac:dyDescent="0.25">
      <c r="U4202"/>
    </row>
    <row r="4203" spans="21:21" x14ac:dyDescent="0.25">
      <c r="U4203"/>
    </row>
    <row r="4204" spans="21:21" x14ac:dyDescent="0.25">
      <c r="U4204"/>
    </row>
    <row r="4205" spans="21:21" x14ac:dyDescent="0.25">
      <c r="U4205"/>
    </row>
    <row r="4206" spans="21:21" x14ac:dyDescent="0.25">
      <c r="U4206"/>
    </row>
    <row r="4207" spans="21:21" x14ac:dyDescent="0.25">
      <c r="U4207"/>
    </row>
    <row r="4208" spans="21:21" x14ac:dyDescent="0.25">
      <c r="U4208"/>
    </row>
    <row r="4209" spans="21:21" x14ac:dyDescent="0.25">
      <c r="U4209"/>
    </row>
    <row r="4210" spans="21:21" x14ac:dyDescent="0.25">
      <c r="U4210"/>
    </row>
    <row r="4211" spans="21:21" x14ac:dyDescent="0.25">
      <c r="U4211"/>
    </row>
    <row r="4212" spans="21:21" x14ac:dyDescent="0.25">
      <c r="U4212"/>
    </row>
    <row r="4213" spans="21:21" x14ac:dyDescent="0.25">
      <c r="U4213"/>
    </row>
    <row r="4214" spans="21:21" x14ac:dyDescent="0.25">
      <c r="U4214"/>
    </row>
    <row r="4215" spans="21:21" x14ac:dyDescent="0.25">
      <c r="U4215"/>
    </row>
    <row r="4216" spans="21:21" x14ac:dyDescent="0.25">
      <c r="U4216"/>
    </row>
    <row r="4217" spans="21:21" x14ac:dyDescent="0.25">
      <c r="U4217"/>
    </row>
    <row r="4218" spans="21:21" x14ac:dyDescent="0.25">
      <c r="U4218"/>
    </row>
    <row r="4219" spans="21:21" x14ac:dyDescent="0.25">
      <c r="U4219"/>
    </row>
    <row r="4220" spans="21:21" x14ac:dyDescent="0.25">
      <c r="U4220"/>
    </row>
    <row r="4221" spans="21:21" x14ac:dyDescent="0.25">
      <c r="U4221"/>
    </row>
    <row r="4222" spans="21:21" x14ac:dyDescent="0.25">
      <c r="U4222"/>
    </row>
    <row r="4223" spans="21:21" x14ac:dyDescent="0.25">
      <c r="U4223"/>
    </row>
    <row r="4224" spans="21:21" x14ac:dyDescent="0.25">
      <c r="U4224"/>
    </row>
    <row r="4225" spans="21:21" x14ac:dyDescent="0.25">
      <c r="U4225"/>
    </row>
    <row r="4226" spans="21:21" x14ac:dyDescent="0.25">
      <c r="U4226"/>
    </row>
    <row r="4227" spans="21:21" x14ac:dyDescent="0.25">
      <c r="U4227"/>
    </row>
    <row r="4228" spans="21:21" x14ac:dyDescent="0.25">
      <c r="U4228"/>
    </row>
    <row r="4229" spans="21:21" x14ac:dyDescent="0.25">
      <c r="U4229"/>
    </row>
    <row r="4230" spans="21:21" x14ac:dyDescent="0.25">
      <c r="U4230"/>
    </row>
    <row r="4231" spans="21:21" x14ac:dyDescent="0.25">
      <c r="U4231"/>
    </row>
    <row r="4232" spans="21:21" x14ac:dyDescent="0.25">
      <c r="U4232"/>
    </row>
    <row r="4233" spans="21:21" x14ac:dyDescent="0.25">
      <c r="U4233"/>
    </row>
    <row r="4234" spans="21:21" x14ac:dyDescent="0.25">
      <c r="U4234"/>
    </row>
    <row r="4235" spans="21:21" x14ac:dyDescent="0.25">
      <c r="U4235"/>
    </row>
    <row r="4236" spans="21:21" x14ac:dyDescent="0.25">
      <c r="U4236"/>
    </row>
    <row r="4237" spans="21:21" x14ac:dyDescent="0.25">
      <c r="U4237"/>
    </row>
    <row r="4238" spans="21:21" x14ac:dyDescent="0.25">
      <c r="U4238"/>
    </row>
    <row r="4239" spans="21:21" x14ac:dyDescent="0.25">
      <c r="U4239"/>
    </row>
    <row r="4240" spans="21:21" x14ac:dyDescent="0.25">
      <c r="U4240"/>
    </row>
    <row r="4241" spans="21:21" x14ac:dyDescent="0.25">
      <c r="U4241"/>
    </row>
    <row r="4242" spans="21:21" x14ac:dyDescent="0.25">
      <c r="U4242"/>
    </row>
    <row r="4243" spans="21:21" x14ac:dyDescent="0.25">
      <c r="U4243"/>
    </row>
    <row r="4244" spans="21:21" x14ac:dyDescent="0.25">
      <c r="U4244"/>
    </row>
    <row r="4245" spans="21:21" x14ac:dyDescent="0.25">
      <c r="U4245"/>
    </row>
    <row r="4246" spans="21:21" x14ac:dyDescent="0.25">
      <c r="U4246"/>
    </row>
    <row r="4247" spans="21:21" x14ac:dyDescent="0.25">
      <c r="U4247"/>
    </row>
    <row r="4248" spans="21:21" x14ac:dyDescent="0.25">
      <c r="U4248"/>
    </row>
    <row r="4249" spans="21:21" x14ac:dyDescent="0.25">
      <c r="U4249"/>
    </row>
    <row r="4250" spans="21:21" x14ac:dyDescent="0.25">
      <c r="U4250"/>
    </row>
    <row r="4251" spans="21:21" x14ac:dyDescent="0.25">
      <c r="U4251"/>
    </row>
    <row r="4252" spans="21:21" x14ac:dyDescent="0.25">
      <c r="U4252"/>
    </row>
    <row r="4253" spans="21:21" x14ac:dyDescent="0.25">
      <c r="U4253"/>
    </row>
    <row r="4254" spans="21:21" x14ac:dyDescent="0.25">
      <c r="U4254"/>
    </row>
    <row r="4255" spans="21:21" x14ac:dyDescent="0.25">
      <c r="U4255"/>
    </row>
    <row r="4256" spans="21:21" x14ac:dyDescent="0.25">
      <c r="U4256"/>
    </row>
    <row r="4257" spans="21:21" x14ac:dyDescent="0.25">
      <c r="U4257"/>
    </row>
    <row r="4258" spans="21:21" x14ac:dyDescent="0.25">
      <c r="U4258"/>
    </row>
    <row r="4259" spans="21:21" x14ac:dyDescent="0.25">
      <c r="U4259"/>
    </row>
    <row r="4260" spans="21:21" x14ac:dyDescent="0.25">
      <c r="U4260"/>
    </row>
    <row r="4261" spans="21:21" x14ac:dyDescent="0.25">
      <c r="U4261"/>
    </row>
    <row r="4262" spans="21:21" x14ac:dyDescent="0.25">
      <c r="U4262"/>
    </row>
    <row r="4263" spans="21:21" x14ac:dyDescent="0.25">
      <c r="U4263"/>
    </row>
    <row r="4264" spans="21:21" x14ac:dyDescent="0.25">
      <c r="U4264"/>
    </row>
    <row r="4265" spans="21:21" x14ac:dyDescent="0.25">
      <c r="U4265"/>
    </row>
    <row r="4266" spans="21:21" x14ac:dyDescent="0.25">
      <c r="U4266"/>
    </row>
    <row r="4267" spans="21:21" x14ac:dyDescent="0.25">
      <c r="U4267"/>
    </row>
    <row r="4268" spans="21:21" x14ac:dyDescent="0.25">
      <c r="U4268"/>
    </row>
    <row r="4269" spans="21:21" x14ac:dyDescent="0.25">
      <c r="U4269"/>
    </row>
    <row r="4270" spans="21:21" x14ac:dyDescent="0.25">
      <c r="U4270"/>
    </row>
    <row r="4271" spans="21:21" x14ac:dyDescent="0.25">
      <c r="U4271"/>
    </row>
    <row r="4272" spans="21:21" x14ac:dyDescent="0.25">
      <c r="U4272"/>
    </row>
    <row r="4273" spans="21:21" x14ac:dyDescent="0.25">
      <c r="U4273"/>
    </row>
    <row r="4274" spans="21:21" x14ac:dyDescent="0.25">
      <c r="U4274"/>
    </row>
    <row r="4275" spans="21:21" x14ac:dyDescent="0.25">
      <c r="U4275"/>
    </row>
    <row r="4276" spans="21:21" x14ac:dyDescent="0.25">
      <c r="U4276"/>
    </row>
    <row r="4277" spans="21:21" x14ac:dyDescent="0.25">
      <c r="U4277"/>
    </row>
    <row r="4278" spans="21:21" x14ac:dyDescent="0.25">
      <c r="U4278"/>
    </row>
    <row r="4279" spans="21:21" x14ac:dyDescent="0.25">
      <c r="U4279"/>
    </row>
    <row r="4280" spans="21:21" x14ac:dyDescent="0.25">
      <c r="U4280"/>
    </row>
    <row r="4281" spans="21:21" x14ac:dyDescent="0.25">
      <c r="U4281"/>
    </row>
    <row r="4282" spans="21:21" x14ac:dyDescent="0.25">
      <c r="U4282"/>
    </row>
    <row r="4283" spans="21:21" x14ac:dyDescent="0.25">
      <c r="U4283"/>
    </row>
    <row r="4284" spans="21:21" x14ac:dyDescent="0.25">
      <c r="U4284"/>
    </row>
    <row r="4285" spans="21:21" x14ac:dyDescent="0.25">
      <c r="U4285"/>
    </row>
    <row r="4286" spans="21:21" x14ac:dyDescent="0.25">
      <c r="U4286"/>
    </row>
    <row r="4287" spans="21:21" x14ac:dyDescent="0.25">
      <c r="U4287"/>
    </row>
    <row r="4288" spans="21:21" x14ac:dyDescent="0.25">
      <c r="U4288"/>
    </row>
    <row r="4289" spans="21:21" x14ac:dyDescent="0.25">
      <c r="U4289"/>
    </row>
    <row r="4290" spans="21:21" x14ac:dyDescent="0.25">
      <c r="U4290"/>
    </row>
    <row r="4291" spans="21:21" x14ac:dyDescent="0.25">
      <c r="U4291"/>
    </row>
    <row r="4292" spans="21:21" x14ac:dyDescent="0.25">
      <c r="U4292"/>
    </row>
    <row r="4293" spans="21:21" x14ac:dyDescent="0.25">
      <c r="U4293"/>
    </row>
    <row r="4294" spans="21:21" x14ac:dyDescent="0.25">
      <c r="U4294"/>
    </row>
    <row r="4295" spans="21:21" x14ac:dyDescent="0.25">
      <c r="U4295"/>
    </row>
    <row r="4296" spans="21:21" x14ac:dyDescent="0.25">
      <c r="U4296"/>
    </row>
    <row r="4297" spans="21:21" x14ac:dyDescent="0.25">
      <c r="U4297"/>
    </row>
    <row r="4298" spans="21:21" x14ac:dyDescent="0.25">
      <c r="U4298"/>
    </row>
    <row r="4299" spans="21:21" x14ac:dyDescent="0.25">
      <c r="U4299"/>
    </row>
    <row r="4300" spans="21:21" x14ac:dyDescent="0.25">
      <c r="U4300"/>
    </row>
    <row r="4301" spans="21:21" x14ac:dyDescent="0.25">
      <c r="U4301"/>
    </row>
    <row r="4302" spans="21:21" x14ac:dyDescent="0.25">
      <c r="U4302"/>
    </row>
    <row r="4303" spans="21:21" x14ac:dyDescent="0.25">
      <c r="U4303"/>
    </row>
    <row r="4304" spans="21:21" x14ac:dyDescent="0.25">
      <c r="U4304"/>
    </row>
    <row r="4305" spans="21:21" x14ac:dyDescent="0.25">
      <c r="U4305"/>
    </row>
    <row r="4306" spans="21:21" x14ac:dyDescent="0.25">
      <c r="U4306"/>
    </row>
    <row r="4307" spans="21:21" x14ac:dyDescent="0.25">
      <c r="U4307"/>
    </row>
    <row r="4308" spans="21:21" x14ac:dyDescent="0.25">
      <c r="U4308"/>
    </row>
    <row r="4309" spans="21:21" x14ac:dyDescent="0.25">
      <c r="U4309"/>
    </row>
    <row r="4310" spans="21:21" x14ac:dyDescent="0.25">
      <c r="U4310"/>
    </row>
    <row r="4311" spans="21:21" x14ac:dyDescent="0.25">
      <c r="U4311"/>
    </row>
    <row r="4312" spans="21:21" x14ac:dyDescent="0.25">
      <c r="U4312"/>
    </row>
    <row r="4313" spans="21:21" x14ac:dyDescent="0.25">
      <c r="U4313"/>
    </row>
    <row r="4314" spans="21:21" x14ac:dyDescent="0.25">
      <c r="U4314"/>
    </row>
    <row r="4315" spans="21:21" x14ac:dyDescent="0.25">
      <c r="U4315"/>
    </row>
    <row r="4316" spans="21:21" x14ac:dyDescent="0.25">
      <c r="U4316"/>
    </row>
    <row r="4317" spans="21:21" x14ac:dyDescent="0.25">
      <c r="U4317"/>
    </row>
    <row r="4318" spans="21:21" x14ac:dyDescent="0.25">
      <c r="U4318"/>
    </row>
    <row r="4319" spans="21:21" x14ac:dyDescent="0.25">
      <c r="U4319"/>
    </row>
    <row r="4320" spans="21:21" x14ac:dyDescent="0.25">
      <c r="U4320"/>
    </row>
    <row r="4321" spans="21:21" x14ac:dyDescent="0.25">
      <c r="U4321"/>
    </row>
    <row r="4322" spans="21:21" x14ac:dyDescent="0.25">
      <c r="U4322"/>
    </row>
    <row r="4323" spans="21:21" x14ac:dyDescent="0.25">
      <c r="U4323"/>
    </row>
    <row r="4324" spans="21:21" x14ac:dyDescent="0.25">
      <c r="U4324"/>
    </row>
    <row r="4325" spans="21:21" x14ac:dyDescent="0.25">
      <c r="U4325"/>
    </row>
    <row r="4326" spans="21:21" x14ac:dyDescent="0.25">
      <c r="U4326"/>
    </row>
    <row r="4327" spans="21:21" x14ac:dyDescent="0.25">
      <c r="U4327"/>
    </row>
    <row r="4328" spans="21:21" x14ac:dyDescent="0.25">
      <c r="U4328"/>
    </row>
    <row r="4329" spans="21:21" x14ac:dyDescent="0.25">
      <c r="U4329"/>
    </row>
    <row r="4330" spans="21:21" x14ac:dyDescent="0.25">
      <c r="U4330"/>
    </row>
    <row r="4331" spans="21:21" x14ac:dyDescent="0.25">
      <c r="U4331"/>
    </row>
    <row r="4332" spans="21:21" x14ac:dyDescent="0.25">
      <c r="U4332"/>
    </row>
    <row r="4333" spans="21:21" x14ac:dyDescent="0.25">
      <c r="U4333"/>
    </row>
    <row r="4334" spans="21:21" x14ac:dyDescent="0.25">
      <c r="U4334"/>
    </row>
    <row r="4335" spans="21:21" x14ac:dyDescent="0.25">
      <c r="U4335"/>
    </row>
    <row r="4336" spans="21:21" x14ac:dyDescent="0.25">
      <c r="U4336"/>
    </row>
    <row r="4337" spans="21:21" x14ac:dyDescent="0.25">
      <c r="U4337"/>
    </row>
    <row r="4338" spans="21:21" x14ac:dyDescent="0.25">
      <c r="U4338"/>
    </row>
    <row r="4339" spans="21:21" x14ac:dyDescent="0.25">
      <c r="U4339"/>
    </row>
    <row r="4340" spans="21:21" x14ac:dyDescent="0.25">
      <c r="U4340"/>
    </row>
    <row r="4341" spans="21:21" x14ac:dyDescent="0.25">
      <c r="U4341"/>
    </row>
    <row r="4342" spans="21:21" x14ac:dyDescent="0.25">
      <c r="U4342"/>
    </row>
    <row r="4343" spans="21:21" x14ac:dyDescent="0.25">
      <c r="U4343"/>
    </row>
    <row r="4344" spans="21:21" x14ac:dyDescent="0.25">
      <c r="U4344"/>
    </row>
    <row r="4345" spans="21:21" x14ac:dyDescent="0.25">
      <c r="U4345"/>
    </row>
    <row r="4346" spans="21:21" x14ac:dyDescent="0.25">
      <c r="U4346"/>
    </row>
    <row r="4347" spans="21:21" x14ac:dyDescent="0.25">
      <c r="U4347"/>
    </row>
    <row r="4348" spans="21:21" x14ac:dyDescent="0.25">
      <c r="U4348"/>
    </row>
    <row r="4349" spans="21:21" x14ac:dyDescent="0.25">
      <c r="U4349"/>
    </row>
    <row r="4350" spans="21:21" x14ac:dyDescent="0.25">
      <c r="U4350"/>
    </row>
    <row r="4351" spans="21:21" x14ac:dyDescent="0.25">
      <c r="U4351"/>
    </row>
    <row r="4352" spans="21:21" x14ac:dyDescent="0.25">
      <c r="U4352"/>
    </row>
    <row r="4353" spans="21:21" x14ac:dyDescent="0.25">
      <c r="U4353"/>
    </row>
    <row r="4354" spans="21:21" x14ac:dyDescent="0.25">
      <c r="U4354"/>
    </row>
    <row r="4355" spans="21:21" x14ac:dyDescent="0.25">
      <c r="U4355"/>
    </row>
    <row r="4356" spans="21:21" x14ac:dyDescent="0.25">
      <c r="U4356"/>
    </row>
    <row r="4357" spans="21:21" x14ac:dyDescent="0.25">
      <c r="U4357"/>
    </row>
    <row r="4358" spans="21:21" x14ac:dyDescent="0.25">
      <c r="U4358"/>
    </row>
    <row r="4359" spans="21:21" x14ac:dyDescent="0.25">
      <c r="U4359"/>
    </row>
    <row r="4360" spans="21:21" x14ac:dyDescent="0.25">
      <c r="U4360"/>
    </row>
    <row r="4361" spans="21:21" x14ac:dyDescent="0.25">
      <c r="U4361"/>
    </row>
    <row r="4362" spans="21:21" x14ac:dyDescent="0.25">
      <c r="U4362"/>
    </row>
    <row r="4363" spans="21:21" x14ac:dyDescent="0.25">
      <c r="U4363"/>
    </row>
    <row r="4364" spans="21:21" x14ac:dyDescent="0.25">
      <c r="U4364"/>
    </row>
    <row r="4365" spans="21:21" x14ac:dyDescent="0.25">
      <c r="U4365"/>
    </row>
    <row r="4366" spans="21:21" x14ac:dyDescent="0.25">
      <c r="U4366"/>
    </row>
    <row r="4367" spans="21:21" x14ac:dyDescent="0.25">
      <c r="U4367"/>
    </row>
    <row r="4368" spans="21:21" x14ac:dyDescent="0.25">
      <c r="U4368"/>
    </row>
    <row r="4369" spans="21:21" x14ac:dyDescent="0.25">
      <c r="U4369"/>
    </row>
    <row r="4370" spans="21:21" x14ac:dyDescent="0.25">
      <c r="U4370"/>
    </row>
    <row r="4371" spans="21:21" x14ac:dyDescent="0.25">
      <c r="U4371"/>
    </row>
    <row r="4372" spans="21:21" x14ac:dyDescent="0.25">
      <c r="U4372"/>
    </row>
    <row r="4373" spans="21:21" x14ac:dyDescent="0.25">
      <c r="U4373"/>
    </row>
    <row r="4374" spans="21:21" x14ac:dyDescent="0.25">
      <c r="U4374"/>
    </row>
    <row r="4375" spans="21:21" x14ac:dyDescent="0.25">
      <c r="U4375"/>
    </row>
    <row r="4376" spans="21:21" x14ac:dyDescent="0.25">
      <c r="U4376"/>
    </row>
    <row r="4377" spans="21:21" x14ac:dyDescent="0.25">
      <c r="U4377"/>
    </row>
    <row r="4378" spans="21:21" x14ac:dyDescent="0.25">
      <c r="U4378"/>
    </row>
    <row r="4379" spans="21:21" x14ac:dyDescent="0.25">
      <c r="U4379"/>
    </row>
    <row r="4380" spans="21:21" x14ac:dyDescent="0.25">
      <c r="U4380"/>
    </row>
    <row r="4381" spans="21:21" x14ac:dyDescent="0.25">
      <c r="U4381"/>
    </row>
    <row r="4382" spans="21:21" x14ac:dyDescent="0.25">
      <c r="U4382"/>
    </row>
    <row r="4383" spans="21:21" x14ac:dyDescent="0.25">
      <c r="U4383"/>
    </row>
    <row r="4384" spans="21:21" x14ac:dyDescent="0.25">
      <c r="U4384"/>
    </row>
    <row r="4385" spans="21:21" x14ac:dyDescent="0.25">
      <c r="U4385"/>
    </row>
    <row r="4386" spans="21:21" x14ac:dyDescent="0.25">
      <c r="U4386"/>
    </row>
    <row r="4387" spans="21:21" x14ac:dyDescent="0.25">
      <c r="U4387"/>
    </row>
    <row r="4388" spans="21:21" x14ac:dyDescent="0.25">
      <c r="U4388"/>
    </row>
    <row r="4389" spans="21:21" x14ac:dyDescent="0.25">
      <c r="U4389"/>
    </row>
    <row r="4390" spans="21:21" x14ac:dyDescent="0.25">
      <c r="U4390"/>
    </row>
    <row r="4391" spans="21:21" x14ac:dyDescent="0.25">
      <c r="U4391"/>
    </row>
    <row r="4392" spans="21:21" x14ac:dyDescent="0.25">
      <c r="U4392"/>
    </row>
    <row r="4393" spans="21:21" x14ac:dyDescent="0.25">
      <c r="U4393"/>
    </row>
    <row r="4394" spans="21:21" x14ac:dyDescent="0.25">
      <c r="U4394"/>
    </row>
    <row r="4395" spans="21:21" x14ac:dyDescent="0.25">
      <c r="U4395"/>
    </row>
    <row r="4396" spans="21:21" x14ac:dyDescent="0.25">
      <c r="U4396"/>
    </row>
    <row r="4397" spans="21:21" x14ac:dyDescent="0.25">
      <c r="U4397"/>
    </row>
    <row r="4398" spans="21:21" x14ac:dyDescent="0.25">
      <c r="U4398"/>
    </row>
    <row r="4399" spans="21:21" x14ac:dyDescent="0.25">
      <c r="U4399"/>
    </row>
    <row r="4400" spans="21:21" x14ac:dyDescent="0.25">
      <c r="U4400"/>
    </row>
    <row r="4401" spans="21:21" x14ac:dyDescent="0.25">
      <c r="U4401"/>
    </row>
    <row r="4402" spans="21:21" x14ac:dyDescent="0.25">
      <c r="U4402"/>
    </row>
    <row r="4403" spans="21:21" x14ac:dyDescent="0.25">
      <c r="U4403"/>
    </row>
    <row r="4404" spans="21:21" x14ac:dyDescent="0.25">
      <c r="U4404"/>
    </row>
    <row r="4405" spans="21:21" x14ac:dyDescent="0.25">
      <c r="U4405"/>
    </row>
    <row r="4406" spans="21:21" x14ac:dyDescent="0.25">
      <c r="U4406"/>
    </row>
    <row r="4407" spans="21:21" x14ac:dyDescent="0.25">
      <c r="U4407"/>
    </row>
    <row r="4408" spans="21:21" x14ac:dyDescent="0.25">
      <c r="U4408"/>
    </row>
    <row r="4409" spans="21:21" x14ac:dyDescent="0.25">
      <c r="U4409"/>
    </row>
    <row r="4410" spans="21:21" x14ac:dyDescent="0.25">
      <c r="U4410"/>
    </row>
    <row r="4411" spans="21:21" x14ac:dyDescent="0.25">
      <c r="U4411"/>
    </row>
    <row r="4412" spans="21:21" x14ac:dyDescent="0.25">
      <c r="U4412"/>
    </row>
    <row r="4413" spans="21:21" x14ac:dyDescent="0.25">
      <c r="U4413"/>
    </row>
    <row r="4414" spans="21:21" x14ac:dyDescent="0.25">
      <c r="U4414"/>
    </row>
    <row r="4415" spans="21:21" x14ac:dyDescent="0.25">
      <c r="U4415"/>
    </row>
    <row r="4416" spans="21:21" x14ac:dyDescent="0.25">
      <c r="U4416"/>
    </row>
    <row r="4417" spans="21:21" x14ac:dyDescent="0.25">
      <c r="U4417"/>
    </row>
    <row r="4418" spans="21:21" x14ac:dyDescent="0.25">
      <c r="U4418"/>
    </row>
    <row r="4419" spans="21:21" x14ac:dyDescent="0.25">
      <c r="U4419"/>
    </row>
    <row r="4420" spans="21:21" x14ac:dyDescent="0.25">
      <c r="U4420"/>
    </row>
    <row r="4421" spans="21:21" x14ac:dyDescent="0.25">
      <c r="U4421"/>
    </row>
    <row r="4422" spans="21:21" x14ac:dyDescent="0.25">
      <c r="U4422"/>
    </row>
    <row r="4423" spans="21:21" x14ac:dyDescent="0.25">
      <c r="U4423"/>
    </row>
    <row r="4424" spans="21:21" x14ac:dyDescent="0.25">
      <c r="U4424"/>
    </row>
    <row r="4425" spans="21:21" x14ac:dyDescent="0.25">
      <c r="U4425"/>
    </row>
    <row r="4426" spans="21:21" x14ac:dyDescent="0.25">
      <c r="U4426"/>
    </row>
    <row r="4427" spans="21:21" x14ac:dyDescent="0.25">
      <c r="U4427"/>
    </row>
    <row r="4428" spans="21:21" x14ac:dyDescent="0.25">
      <c r="U4428"/>
    </row>
    <row r="4429" spans="21:21" x14ac:dyDescent="0.25">
      <c r="U4429"/>
    </row>
    <row r="4430" spans="21:21" x14ac:dyDescent="0.25">
      <c r="U4430"/>
    </row>
    <row r="4431" spans="21:21" x14ac:dyDescent="0.25">
      <c r="U4431"/>
    </row>
    <row r="4432" spans="21:21" x14ac:dyDescent="0.25">
      <c r="U4432"/>
    </row>
    <row r="4433" spans="21:21" x14ac:dyDescent="0.25">
      <c r="U4433"/>
    </row>
    <row r="4434" spans="21:21" x14ac:dyDescent="0.25">
      <c r="U4434"/>
    </row>
    <row r="4435" spans="21:21" x14ac:dyDescent="0.25">
      <c r="U4435"/>
    </row>
    <row r="4436" spans="21:21" x14ac:dyDescent="0.25">
      <c r="U4436"/>
    </row>
    <row r="4437" spans="21:21" x14ac:dyDescent="0.25">
      <c r="U4437"/>
    </row>
    <row r="4438" spans="21:21" x14ac:dyDescent="0.25">
      <c r="U4438"/>
    </row>
    <row r="4439" spans="21:21" x14ac:dyDescent="0.25">
      <c r="U4439"/>
    </row>
    <row r="4440" spans="21:21" x14ac:dyDescent="0.25">
      <c r="U4440"/>
    </row>
    <row r="4441" spans="21:21" x14ac:dyDescent="0.25">
      <c r="U4441"/>
    </row>
    <row r="4442" spans="21:21" x14ac:dyDescent="0.25">
      <c r="U4442"/>
    </row>
    <row r="4443" spans="21:21" x14ac:dyDescent="0.25">
      <c r="U4443"/>
    </row>
    <row r="4444" spans="21:21" x14ac:dyDescent="0.25">
      <c r="U4444"/>
    </row>
    <row r="4445" spans="21:21" x14ac:dyDescent="0.25">
      <c r="U4445"/>
    </row>
    <row r="4446" spans="21:21" x14ac:dyDescent="0.25">
      <c r="U4446"/>
    </row>
    <row r="4447" spans="21:21" x14ac:dyDescent="0.25">
      <c r="U4447"/>
    </row>
    <row r="4448" spans="21:21" x14ac:dyDescent="0.25">
      <c r="U4448"/>
    </row>
    <row r="4449" spans="21:21" x14ac:dyDescent="0.25">
      <c r="U4449"/>
    </row>
    <row r="4450" spans="21:21" x14ac:dyDescent="0.25">
      <c r="U4450"/>
    </row>
    <row r="4451" spans="21:21" x14ac:dyDescent="0.25">
      <c r="U4451"/>
    </row>
    <row r="4452" spans="21:21" x14ac:dyDescent="0.25">
      <c r="U4452"/>
    </row>
    <row r="4453" spans="21:21" x14ac:dyDescent="0.25">
      <c r="U4453"/>
    </row>
    <row r="4454" spans="21:21" x14ac:dyDescent="0.25">
      <c r="U4454"/>
    </row>
    <row r="4455" spans="21:21" x14ac:dyDescent="0.25">
      <c r="U4455"/>
    </row>
    <row r="4456" spans="21:21" x14ac:dyDescent="0.25">
      <c r="U4456"/>
    </row>
    <row r="4457" spans="21:21" x14ac:dyDescent="0.25">
      <c r="U4457"/>
    </row>
    <row r="4458" spans="21:21" x14ac:dyDescent="0.25">
      <c r="U4458"/>
    </row>
    <row r="4459" spans="21:21" x14ac:dyDescent="0.25">
      <c r="U4459"/>
    </row>
    <row r="4460" spans="21:21" x14ac:dyDescent="0.25">
      <c r="U4460"/>
    </row>
    <row r="4461" spans="21:21" x14ac:dyDescent="0.25">
      <c r="U4461"/>
    </row>
    <row r="4462" spans="21:21" x14ac:dyDescent="0.25">
      <c r="U4462"/>
    </row>
    <row r="4463" spans="21:21" x14ac:dyDescent="0.25">
      <c r="U4463"/>
    </row>
    <row r="4464" spans="21:21" x14ac:dyDescent="0.25">
      <c r="U4464"/>
    </row>
    <row r="4465" spans="21:21" x14ac:dyDescent="0.25">
      <c r="U4465"/>
    </row>
    <row r="4466" spans="21:21" x14ac:dyDescent="0.25">
      <c r="U4466"/>
    </row>
    <row r="4467" spans="21:21" x14ac:dyDescent="0.25">
      <c r="U4467"/>
    </row>
    <row r="4468" spans="21:21" x14ac:dyDescent="0.25">
      <c r="U4468"/>
    </row>
    <row r="4469" spans="21:21" x14ac:dyDescent="0.25">
      <c r="U4469"/>
    </row>
    <row r="4470" spans="21:21" x14ac:dyDescent="0.25">
      <c r="U4470"/>
    </row>
    <row r="4471" spans="21:21" x14ac:dyDescent="0.25">
      <c r="U4471"/>
    </row>
    <row r="4472" spans="21:21" x14ac:dyDescent="0.25">
      <c r="U4472"/>
    </row>
    <row r="4473" spans="21:21" x14ac:dyDescent="0.25">
      <c r="U4473"/>
    </row>
    <row r="4474" spans="21:21" x14ac:dyDescent="0.25">
      <c r="U4474"/>
    </row>
    <row r="4475" spans="21:21" x14ac:dyDescent="0.25">
      <c r="U4475"/>
    </row>
    <row r="4476" spans="21:21" x14ac:dyDescent="0.25">
      <c r="U4476"/>
    </row>
    <row r="4477" spans="21:21" x14ac:dyDescent="0.25">
      <c r="U4477"/>
    </row>
    <row r="4478" spans="21:21" x14ac:dyDescent="0.25">
      <c r="U4478"/>
    </row>
    <row r="4479" spans="21:21" x14ac:dyDescent="0.25">
      <c r="U4479"/>
    </row>
    <row r="4480" spans="21:21" x14ac:dyDescent="0.25">
      <c r="U4480"/>
    </row>
    <row r="4481" spans="21:21" x14ac:dyDescent="0.25">
      <c r="U4481"/>
    </row>
    <row r="4482" spans="21:21" x14ac:dyDescent="0.25">
      <c r="U4482"/>
    </row>
    <row r="4483" spans="21:21" x14ac:dyDescent="0.25">
      <c r="U4483"/>
    </row>
    <row r="4484" spans="21:21" x14ac:dyDescent="0.25">
      <c r="U4484"/>
    </row>
    <row r="4485" spans="21:21" x14ac:dyDescent="0.25">
      <c r="U4485"/>
    </row>
    <row r="4486" spans="21:21" x14ac:dyDescent="0.25">
      <c r="U4486"/>
    </row>
    <row r="4487" spans="21:21" x14ac:dyDescent="0.25">
      <c r="U4487"/>
    </row>
    <row r="4488" spans="21:21" x14ac:dyDescent="0.25">
      <c r="U4488"/>
    </row>
    <row r="4489" spans="21:21" x14ac:dyDescent="0.25">
      <c r="U4489"/>
    </row>
    <row r="4490" spans="21:21" x14ac:dyDescent="0.25">
      <c r="U4490"/>
    </row>
    <row r="4491" spans="21:21" x14ac:dyDescent="0.25">
      <c r="U4491"/>
    </row>
    <row r="4492" spans="21:21" x14ac:dyDescent="0.25">
      <c r="U4492"/>
    </row>
    <row r="4493" spans="21:21" x14ac:dyDescent="0.25">
      <c r="U4493"/>
    </row>
    <row r="4494" spans="21:21" x14ac:dyDescent="0.25">
      <c r="U4494"/>
    </row>
    <row r="4495" spans="21:21" x14ac:dyDescent="0.25">
      <c r="U4495"/>
    </row>
    <row r="4496" spans="21:21" x14ac:dyDescent="0.25">
      <c r="U4496"/>
    </row>
    <row r="4497" spans="21:21" x14ac:dyDescent="0.25">
      <c r="U4497"/>
    </row>
    <row r="4498" spans="21:21" x14ac:dyDescent="0.25">
      <c r="U4498"/>
    </row>
    <row r="4499" spans="21:21" x14ac:dyDescent="0.25">
      <c r="U4499"/>
    </row>
    <row r="4500" spans="21:21" x14ac:dyDescent="0.25">
      <c r="U4500"/>
    </row>
    <row r="4501" spans="21:21" x14ac:dyDescent="0.25">
      <c r="U4501"/>
    </row>
    <row r="4502" spans="21:21" x14ac:dyDescent="0.25">
      <c r="U4502"/>
    </row>
    <row r="4503" spans="21:21" x14ac:dyDescent="0.25">
      <c r="U4503"/>
    </row>
    <row r="4504" spans="21:21" x14ac:dyDescent="0.25">
      <c r="U4504"/>
    </row>
    <row r="4505" spans="21:21" x14ac:dyDescent="0.25">
      <c r="U4505"/>
    </row>
    <row r="4506" spans="21:21" x14ac:dyDescent="0.25">
      <c r="U4506"/>
    </row>
    <row r="4507" spans="21:21" x14ac:dyDescent="0.25">
      <c r="U4507"/>
    </row>
    <row r="4508" spans="21:21" x14ac:dyDescent="0.25">
      <c r="U4508"/>
    </row>
    <row r="4509" spans="21:21" x14ac:dyDescent="0.25">
      <c r="U4509"/>
    </row>
    <row r="4510" spans="21:21" x14ac:dyDescent="0.25">
      <c r="U4510"/>
    </row>
    <row r="4511" spans="21:21" x14ac:dyDescent="0.25">
      <c r="U4511"/>
    </row>
    <row r="4512" spans="21:21" x14ac:dyDescent="0.25">
      <c r="U4512"/>
    </row>
    <row r="4513" spans="21:21" x14ac:dyDescent="0.25">
      <c r="U4513"/>
    </row>
    <row r="4514" spans="21:21" x14ac:dyDescent="0.25">
      <c r="U4514"/>
    </row>
    <row r="4515" spans="21:21" x14ac:dyDescent="0.25">
      <c r="U4515"/>
    </row>
    <row r="4516" spans="21:21" x14ac:dyDescent="0.25">
      <c r="U4516"/>
    </row>
    <row r="4517" spans="21:21" x14ac:dyDescent="0.25">
      <c r="U4517"/>
    </row>
    <row r="4518" spans="21:21" x14ac:dyDescent="0.25">
      <c r="U4518"/>
    </row>
    <row r="4519" spans="21:21" x14ac:dyDescent="0.25">
      <c r="U4519"/>
    </row>
    <row r="4520" spans="21:21" x14ac:dyDescent="0.25">
      <c r="U4520"/>
    </row>
    <row r="4521" spans="21:21" x14ac:dyDescent="0.25">
      <c r="U4521"/>
    </row>
    <row r="4522" spans="21:21" x14ac:dyDescent="0.25">
      <c r="U4522"/>
    </row>
    <row r="4523" spans="21:21" x14ac:dyDescent="0.25">
      <c r="U4523"/>
    </row>
    <row r="4524" spans="21:21" x14ac:dyDescent="0.25">
      <c r="U4524"/>
    </row>
    <row r="4525" spans="21:21" x14ac:dyDescent="0.25">
      <c r="U4525"/>
    </row>
    <row r="4526" spans="21:21" x14ac:dyDescent="0.25">
      <c r="U4526"/>
    </row>
    <row r="4527" spans="21:21" x14ac:dyDescent="0.25">
      <c r="U4527"/>
    </row>
    <row r="4528" spans="21:21" x14ac:dyDescent="0.25">
      <c r="U4528"/>
    </row>
    <row r="4529" spans="21:21" x14ac:dyDescent="0.25">
      <c r="U4529"/>
    </row>
    <row r="4530" spans="21:21" x14ac:dyDescent="0.25">
      <c r="U4530"/>
    </row>
    <row r="4531" spans="21:21" x14ac:dyDescent="0.25">
      <c r="U4531"/>
    </row>
    <row r="4532" spans="21:21" x14ac:dyDescent="0.25">
      <c r="U4532"/>
    </row>
    <row r="4533" spans="21:21" x14ac:dyDescent="0.25">
      <c r="U4533"/>
    </row>
    <row r="4534" spans="21:21" x14ac:dyDescent="0.25">
      <c r="U4534"/>
    </row>
    <row r="4535" spans="21:21" x14ac:dyDescent="0.25">
      <c r="U4535"/>
    </row>
    <row r="4536" spans="21:21" x14ac:dyDescent="0.25">
      <c r="U4536"/>
    </row>
    <row r="4537" spans="21:21" x14ac:dyDescent="0.25">
      <c r="U4537"/>
    </row>
    <row r="4538" spans="21:21" x14ac:dyDescent="0.25">
      <c r="U4538"/>
    </row>
    <row r="4539" spans="21:21" x14ac:dyDescent="0.25">
      <c r="U4539"/>
    </row>
    <row r="4540" spans="21:21" x14ac:dyDescent="0.25">
      <c r="U4540"/>
    </row>
    <row r="4541" spans="21:21" x14ac:dyDescent="0.25">
      <c r="U4541"/>
    </row>
    <row r="4542" spans="21:21" x14ac:dyDescent="0.25">
      <c r="U4542"/>
    </row>
    <row r="4543" spans="21:21" x14ac:dyDescent="0.25">
      <c r="U4543"/>
    </row>
    <row r="4544" spans="21:21" x14ac:dyDescent="0.25">
      <c r="U4544"/>
    </row>
    <row r="4545" spans="21:21" x14ac:dyDescent="0.25">
      <c r="U4545"/>
    </row>
    <row r="4546" spans="21:21" x14ac:dyDescent="0.25">
      <c r="U4546"/>
    </row>
    <row r="4547" spans="21:21" x14ac:dyDescent="0.25">
      <c r="U4547"/>
    </row>
    <row r="4548" spans="21:21" x14ac:dyDescent="0.25">
      <c r="U4548"/>
    </row>
    <row r="4549" spans="21:21" x14ac:dyDescent="0.25">
      <c r="U4549"/>
    </row>
    <row r="4550" spans="21:21" x14ac:dyDescent="0.25">
      <c r="U4550"/>
    </row>
    <row r="4551" spans="21:21" x14ac:dyDescent="0.25">
      <c r="U4551"/>
    </row>
    <row r="4552" spans="21:21" x14ac:dyDescent="0.25">
      <c r="U4552"/>
    </row>
    <row r="4553" spans="21:21" x14ac:dyDescent="0.25">
      <c r="U4553"/>
    </row>
    <row r="4554" spans="21:21" x14ac:dyDescent="0.25">
      <c r="U4554"/>
    </row>
    <row r="4555" spans="21:21" x14ac:dyDescent="0.25">
      <c r="U4555"/>
    </row>
    <row r="4556" spans="21:21" x14ac:dyDescent="0.25">
      <c r="U4556"/>
    </row>
    <row r="4557" spans="21:21" x14ac:dyDescent="0.25">
      <c r="U4557"/>
    </row>
    <row r="4558" spans="21:21" x14ac:dyDescent="0.25">
      <c r="U4558"/>
    </row>
    <row r="4559" spans="21:21" x14ac:dyDescent="0.25">
      <c r="U4559"/>
    </row>
    <row r="4560" spans="21:21" x14ac:dyDescent="0.25">
      <c r="U4560"/>
    </row>
    <row r="4561" spans="21:21" x14ac:dyDescent="0.25">
      <c r="U4561"/>
    </row>
    <row r="4562" spans="21:21" x14ac:dyDescent="0.25">
      <c r="U4562"/>
    </row>
    <row r="4563" spans="21:21" x14ac:dyDescent="0.25">
      <c r="U4563"/>
    </row>
    <row r="4564" spans="21:21" x14ac:dyDescent="0.25">
      <c r="U4564"/>
    </row>
    <row r="4565" spans="21:21" x14ac:dyDescent="0.25">
      <c r="U4565"/>
    </row>
    <row r="4566" spans="21:21" x14ac:dyDescent="0.25">
      <c r="U4566"/>
    </row>
    <row r="4567" spans="21:21" x14ac:dyDescent="0.25">
      <c r="U4567"/>
    </row>
    <row r="4568" spans="21:21" x14ac:dyDescent="0.25">
      <c r="U4568"/>
    </row>
    <row r="4569" spans="21:21" x14ac:dyDescent="0.25">
      <c r="U4569"/>
    </row>
    <row r="4570" spans="21:21" x14ac:dyDescent="0.25">
      <c r="U4570"/>
    </row>
    <row r="4571" spans="21:21" x14ac:dyDescent="0.25">
      <c r="U4571"/>
    </row>
    <row r="4572" spans="21:21" x14ac:dyDescent="0.25">
      <c r="U4572"/>
    </row>
    <row r="4573" spans="21:21" x14ac:dyDescent="0.25">
      <c r="U4573"/>
    </row>
    <row r="4574" spans="21:21" x14ac:dyDescent="0.25">
      <c r="U4574"/>
    </row>
    <row r="4575" spans="21:21" x14ac:dyDescent="0.25">
      <c r="U4575"/>
    </row>
    <row r="4576" spans="21:21" x14ac:dyDescent="0.25">
      <c r="U4576"/>
    </row>
    <row r="4577" spans="21:21" x14ac:dyDescent="0.25">
      <c r="U4577"/>
    </row>
    <row r="4578" spans="21:21" x14ac:dyDescent="0.25">
      <c r="U4578"/>
    </row>
    <row r="4579" spans="21:21" x14ac:dyDescent="0.25">
      <c r="U4579"/>
    </row>
    <row r="4580" spans="21:21" x14ac:dyDescent="0.25">
      <c r="U4580"/>
    </row>
    <row r="4581" spans="21:21" x14ac:dyDescent="0.25">
      <c r="U4581"/>
    </row>
    <row r="4582" spans="21:21" x14ac:dyDescent="0.25">
      <c r="U4582"/>
    </row>
    <row r="4583" spans="21:21" x14ac:dyDescent="0.25">
      <c r="U4583"/>
    </row>
    <row r="4584" spans="21:21" x14ac:dyDescent="0.25">
      <c r="U4584"/>
    </row>
    <row r="4585" spans="21:21" x14ac:dyDescent="0.25">
      <c r="U4585"/>
    </row>
    <row r="4586" spans="21:21" x14ac:dyDescent="0.25">
      <c r="U4586"/>
    </row>
    <row r="4587" spans="21:21" x14ac:dyDescent="0.25">
      <c r="U4587"/>
    </row>
    <row r="4588" spans="21:21" x14ac:dyDescent="0.25">
      <c r="U4588"/>
    </row>
    <row r="4589" spans="21:21" x14ac:dyDescent="0.25">
      <c r="U4589"/>
    </row>
    <row r="4590" spans="21:21" x14ac:dyDescent="0.25">
      <c r="U4590"/>
    </row>
    <row r="4591" spans="21:21" x14ac:dyDescent="0.25">
      <c r="U4591"/>
    </row>
    <row r="4592" spans="21:21" x14ac:dyDescent="0.25">
      <c r="U4592"/>
    </row>
    <row r="4593" spans="21:21" x14ac:dyDescent="0.25">
      <c r="U4593"/>
    </row>
    <row r="4594" spans="21:21" x14ac:dyDescent="0.25">
      <c r="U4594"/>
    </row>
    <row r="4595" spans="21:21" x14ac:dyDescent="0.25">
      <c r="U4595"/>
    </row>
    <row r="4596" spans="21:21" x14ac:dyDescent="0.25">
      <c r="U4596"/>
    </row>
    <row r="4597" spans="21:21" x14ac:dyDescent="0.25">
      <c r="U4597"/>
    </row>
    <row r="4598" spans="21:21" x14ac:dyDescent="0.25">
      <c r="U4598"/>
    </row>
    <row r="4599" spans="21:21" x14ac:dyDescent="0.25">
      <c r="U4599"/>
    </row>
    <row r="4600" spans="21:21" x14ac:dyDescent="0.25">
      <c r="U4600"/>
    </row>
    <row r="4601" spans="21:21" x14ac:dyDescent="0.25">
      <c r="U4601"/>
    </row>
    <row r="4602" spans="21:21" x14ac:dyDescent="0.25">
      <c r="U4602"/>
    </row>
    <row r="4603" spans="21:21" x14ac:dyDescent="0.25">
      <c r="U4603"/>
    </row>
    <row r="4604" spans="21:21" x14ac:dyDescent="0.25">
      <c r="U4604"/>
    </row>
    <row r="4605" spans="21:21" x14ac:dyDescent="0.25">
      <c r="U4605"/>
    </row>
    <row r="4606" spans="21:21" x14ac:dyDescent="0.25">
      <c r="U4606"/>
    </row>
    <row r="4607" spans="21:21" x14ac:dyDescent="0.25">
      <c r="U4607"/>
    </row>
    <row r="4608" spans="21:21" x14ac:dyDescent="0.25">
      <c r="U4608"/>
    </row>
    <row r="4609" spans="21:21" x14ac:dyDescent="0.25">
      <c r="U4609"/>
    </row>
    <row r="4610" spans="21:21" x14ac:dyDescent="0.25">
      <c r="U4610"/>
    </row>
    <row r="4611" spans="21:21" x14ac:dyDescent="0.25">
      <c r="U4611"/>
    </row>
    <row r="4612" spans="21:21" x14ac:dyDescent="0.25">
      <c r="U4612"/>
    </row>
    <row r="4613" spans="21:21" x14ac:dyDescent="0.25">
      <c r="U4613"/>
    </row>
    <row r="4614" spans="21:21" x14ac:dyDescent="0.25">
      <c r="U4614"/>
    </row>
    <row r="4615" spans="21:21" x14ac:dyDescent="0.25">
      <c r="U4615"/>
    </row>
    <row r="4616" spans="21:21" x14ac:dyDescent="0.25">
      <c r="U4616"/>
    </row>
    <row r="4617" spans="21:21" x14ac:dyDescent="0.25">
      <c r="U4617"/>
    </row>
    <row r="4618" spans="21:21" x14ac:dyDescent="0.25">
      <c r="U4618"/>
    </row>
    <row r="4619" spans="21:21" x14ac:dyDescent="0.25">
      <c r="U4619"/>
    </row>
    <row r="4620" spans="21:21" x14ac:dyDescent="0.25">
      <c r="U4620"/>
    </row>
    <row r="4621" spans="21:21" x14ac:dyDescent="0.25">
      <c r="U4621"/>
    </row>
    <row r="4622" spans="21:21" x14ac:dyDescent="0.25">
      <c r="U4622"/>
    </row>
    <row r="4623" spans="21:21" x14ac:dyDescent="0.25">
      <c r="U4623"/>
    </row>
    <row r="4624" spans="21:21" x14ac:dyDescent="0.25">
      <c r="U4624"/>
    </row>
    <row r="4625" spans="21:21" x14ac:dyDescent="0.25">
      <c r="U4625"/>
    </row>
    <row r="4626" spans="21:21" x14ac:dyDescent="0.25">
      <c r="U4626"/>
    </row>
    <row r="4627" spans="21:21" x14ac:dyDescent="0.25">
      <c r="U4627"/>
    </row>
    <row r="4628" spans="21:21" x14ac:dyDescent="0.25">
      <c r="U4628"/>
    </row>
    <row r="4629" spans="21:21" x14ac:dyDescent="0.25">
      <c r="U4629"/>
    </row>
    <row r="4630" spans="21:21" x14ac:dyDescent="0.25">
      <c r="U4630"/>
    </row>
    <row r="4631" spans="21:21" x14ac:dyDescent="0.25">
      <c r="U4631"/>
    </row>
    <row r="4632" spans="21:21" x14ac:dyDescent="0.25">
      <c r="U4632"/>
    </row>
    <row r="4633" spans="21:21" x14ac:dyDescent="0.25">
      <c r="U4633"/>
    </row>
    <row r="4634" spans="21:21" x14ac:dyDescent="0.25">
      <c r="U4634"/>
    </row>
    <row r="4635" spans="21:21" x14ac:dyDescent="0.25">
      <c r="U4635"/>
    </row>
    <row r="4636" spans="21:21" x14ac:dyDescent="0.25">
      <c r="U4636"/>
    </row>
    <row r="4637" spans="21:21" x14ac:dyDescent="0.25">
      <c r="U4637"/>
    </row>
    <row r="4638" spans="21:21" x14ac:dyDescent="0.25">
      <c r="U4638"/>
    </row>
    <row r="4639" spans="21:21" x14ac:dyDescent="0.25">
      <c r="U4639"/>
    </row>
    <row r="4640" spans="21:21" x14ac:dyDescent="0.25">
      <c r="U4640"/>
    </row>
    <row r="4641" spans="21:21" x14ac:dyDescent="0.25">
      <c r="U4641"/>
    </row>
    <row r="4642" spans="21:21" x14ac:dyDescent="0.25">
      <c r="U4642"/>
    </row>
    <row r="4643" spans="21:21" x14ac:dyDescent="0.25">
      <c r="U4643"/>
    </row>
    <row r="4644" spans="21:21" x14ac:dyDescent="0.25">
      <c r="U4644"/>
    </row>
    <row r="4645" spans="21:21" x14ac:dyDescent="0.25">
      <c r="U4645"/>
    </row>
    <row r="4646" spans="21:21" x14ac:dyDescent="0.25">
      <c r="U4646"/>
    </row>
    <row r="4647" spans="21:21" x14ac:dyDescent="0.25">
      <c r="U4647"/>
    </row>
    <row r="4648" spans="21:21" x14ac:dyDescent="0.25">
      <c r="U4648"/>
    </row>
    <row r="4649" spans="21:21" x14ac:dyDescent="0.25">
      <c r="U4649"/>
    </row>
    <row r="4650" spans="21:21" x14ac:dyDescent="0.25">
      <c r="U4650"/>
    </row>
    <row r="4651" spans="21:21" x14ac:dyDescent="0.25">
      <c r="U4651"/>
    </row>
    <row r="4652" spans="21:21" x14ac:dyDescent="0.25">
      <c r="U4652"/>
    </row>
    <row r="4653" spans="21:21" x14ac:dyDescent="0.25">
      <c r="U4653"/>
    </row>
    <row r="4654" spans="21:21" x14ac:dyDescent="0.25">
      <c r="U4654"/>
    </row>
    <row r="4655" spans="21:21" x14ac:dyDescent="0.25">
      <c r="U4655"/>
    </row>
    <row r="4656" spans="21:21" x14ac:dyDescent="0.25">
      <c r="U4656"/>
    </row>
    <row r="4657" spans="21:21" x14ac:dyDescent="0.25">
      <c r="U4657"/>
    </row>
    <row r="4658" spans="21:21" x14ac:dyDescent="0.25">
      <c r="U4658"/>
    </row>
    <row r="4659" spans="21:21" x14ac:dyDescent="0.25">
      <c r="U4659"/>
    </row>
    <row r="4660" spans="21:21" x14ac:dyDescent="0.25">
      <c r="U4660"/>
    </row>
    <row r="4661" spans="21:21" x14ac:dyDescent="0.25">
      <c r="U4661"/>
    </row>
    <row r="4662" spans="21:21" x14ac:dyDescent="0.25">
      <c r="U4662"/>
    </row>
    <row r="4663" spans="21:21" x14ac:dyDescent="0.25">
      <c r="U4663"/>
    </row>
    <row r="4664" spans="21:21" x14ac:dyDescent="0.25">
      <c r="U4664"/>
    </row>
    <row r="4665" spans="21:21" x14ac:dyDescent="0.25">
      <c r="U4665"/>
    </row>
    <row r="4666" spans="21:21" x14ac:dyDescent="0.25">
      <c r="U4666"/>
    </row>
    <row r="4667" spans="21:21" x14ac:dyDescent="0.25">
      <c r="U4667"/>
    </row>
    <row r="4668" spans="21:21" x14ac:dyDescent="0.25">
      <c r="U4668"/>
    </row>
    <row r="4669" spans="21:21" x14ac:dyDescent="0.25">
      <c r="U4669"/>
    </row>
    <row r="4670" spans="21:21" x14ac:dyDescent="0.25">
      <c r="U4670"/>
    </row>
    <row r="4671" spans="21:21" x14ac:dyDescent="0.25">
      <c r="U4671"/>
    </row>
    <row r="4672" spans="21:21" x14ac:dyDescent="0.25">
      <c r="U4672"/>
    </row>
    <row r="4673" spans="21:21" x14ac:dyDescent="0.25">
      <c r="U4673"/>
    </row>
    <row r="4674" spans="21:21" x14ac:dyDescent="0.25">
      <c r="U4674"/>
    </row>
    <row r="4675" spans="21:21" x14ac:dyDescent="0.25">
      <c r="U4675"/>
    </row>
    <row r="4676" spans="21:21" x14ac:dyDescent="0.25">
      <c r="U4676"/>
    </row>
    <row r="4677" spans="21:21" x14ac:dyDescent="0.25">
      <c r="U4677"/>
    </row>
    <row r="4678" spans="21:21" x14ac:dyDescent="0.25">
      <c r="U4678"/>
    </row>
    <row r="4679" spans="21:21" x14ac:dyDescent="0.25">
      <c r="U4679"/>
    </row>
    <row r="4680" spans="21:21" x14ac:dyDescent="0.25">
      <c r="U4680"/>
    </row>
    <row r="4681" spans="21:21" x14ac:dyDescent="0.25">
      <c r="U4681"/>
    </row>
    <row r="4682" spans="21:21" x14ac:dyDescent="0.25">
      <c r="U4682"/>
    </row>
    <row r="4683" spans="21:21" x14ac:dyDescent="0.25">
      <c r="U4683"/>
    </row>
    <row r="4684" spans="21:21" x14ac:dyDescent="0.25">
      <c r="U4684"/>
    </row>
    <row r="4685" spans="21:21" x14ac:dyDescent="0.25">
      <c r="U4685"/>
    </row>
    <row r="4686" spans="21:21" x14ac:dyDescent="0.25">
      <c r="U4686"/>
    </row>
    <row r="4687" spans="21:21" x14ac:dyDescent="0.25">
      <c r="U4687"/>
    </row>
    <row r="4688" spans="21:21" x14ac:dyDescent="0.25">
      <c r="U4688"/>
    </row>
    <row r="4689" spans="21:21" x14ac:dyDescent="0.25">
      <c r="U4689"/>
    </row>
    <row r="4690" spans="21:21" x14ac:dyDescent="0.25">
      <c r="U4690"/>
    </row>
    <row r="4691" spans="21:21" x14ac:dyDescent="0.25">
      <c r="U4691"/>
    </row>
    <row r="4692" spans="21:21" x14ac:dyDescent="0.25">
      <c r="U4692"/>
    </row>
    <row r="4693" spans="21:21" x14ac:dyDescent="0.25">
      <c r="U4693"/>
    </row>
    <row r="4694" spans="21:21" x14ac:dyDescent="0.25">
      <c r="U4694"/>
    </row>
    <row r="4695" spans="21:21" x14ac:dyDescent="0.25">
      <c r="U4695"/>
    </row>
    <row r="4696" spans="21:21" x14ac:dyDescent="0.25">
      <c r="U4696"/>
    </row>
    <row r="4697" spans="21:21" x14ac:dyDescent="0.25">
      <c r="U4697"/>
    </row>
    <row r="4698" spans="21:21" x14ac:dyDescent="0.25">
      <c r="U4698"/>
    </row>
    <row r="4699" spans="21:21" x14ac:dyDescent="0.25">
      <c r="U4699"/>
    </row>
    <row r="4700" spans="21:21" x14ac:dyDescent="0.25">
      <c r="U4700"/>
    </row>
    <row r="4701" spans="21:21" x14ac:dyDescent="0.25">
      <c r="U4701"/>
    </row>
    <row r="4702" spans="21:21" x14ac:dyDescent="0.25">
      <c r="U4702"/>
    </row>
    <row r="4703" spans="21:21" x14ac:dyDescent="0.25">
      <c r="U4703"/>
    </row>
    <row r="4704" spans="21:21" x14ac:dyDescent="0.25">
      <c r="U4704"/>
    </row>
    <row r="4705" spans="21:21" x14ac:dyDescent="0.25">
      <c r="U4705"/>
    </row>
    <row r="4706" spans="21:21" x14ac:dyDescent="0.25">
      <c r="U4706"/>
    </row>
    <row r="4707" spans="21:21" x14ac:dyDescent="0.25">
      <c r="U4707"/>
    </row>
    <row r="4708" spans="21:21" x14ac:dyDescent="0.25">
      <c r="U4708"/>
    </row>
    <row r="4709" spans="21:21" x14ac:dyDescent="0.25">
      <c r="U4709"/>
    </row>
    <row r="4710" spans="21:21" x14ac:dyDescent="0.25">
      <c r="U4710"/>
    </row>
    <row r="4711" spans="21:21" x14ac:dyDescent="0.25">
      <c r="U4711"/>
    </row>
    <row r="4712" spans="21:21" x14ac:dyDescent="0.25">
      <c r="U4712"/>
    </row>
    <row r="4713" spans="21:21" x14ac:dyDescent="0.25">
      <c r="U4713"/>
    </row>
    <row r="4714" spans="21:21" x14ac:dyDescent="0.25">
      <c r="U4714"/>
    </row>
    <row r="4715" spans="21:21" x14ac:dyDescent="0.25">
      <c r="U4715"/>
    </row>
    <row r="4716" spans="21:21" x14ac:dyDescent="0.25">
      <c r="U4716"/>
    </row>
    <row r="4717" spans="21:21" x14ac:dyDescent="0.25">
      <c r="U4717"/>
    </row>
    <row r="4718" spans="21:21" x14ac:dyDescent="0.25">
      <c r="U4718"/>
    </row>
    <row r="4719" spans="21:21" x14ac:dyDescent="0.25">
      <c r="U4719"/>
    </row>
    <row r="4720" spans="21:21" x14ac:dyDescent="0.25">
      <c r="U4720"/>
    </row>
    <row r="4721" spans="21:21" x14ac:dyDescent="0.25">
      <c r="U4721"/>
    </row>
    <row r="4722" spans="21:21" x14ac:dyDescent="0.25">
      <c r="U4722"/>
    </row>
    <row r="4723" spans="21:21" x14ac:dyDescent="0.25">
      <c r="U4723"/>
    </row>
    <row r="4724" spans="21:21" x14ac:dyDescent="0.25">
      <c r="U4724"/>
    </row>
    <row r="4725" spans="21:21" x14ac:dyDescent="0.25">
      <c r="U4725"/>
    </row>
    <row r="4726" spans="21:21" x14ac:dyDescent="0.25">
      <c r="U4726"/>
    </row>
    <row r="4727" spans="21:21" x14ac:dyDescent="0.25">
      <c r="U4727"/>
    </row>
    <row r="4728" spans="21:21" x14ac:dyDescent="0.25">
      <c r="U4728"/>
    </row>
    <row r="4729" spans="21:21" x14ac:dyDescent="0.25">
      <c r="U4729"/>
    </row>
    <row r="4730" spans="21:21" x14ac:dyDescent="0.25">
      <c r="U4730"/>
    </row>
    <row r="4731" spans="21:21" x14ac:dyDescent="0.25">
      <c r="U4731"/>
    </row>
    <row r="4732" spans="21:21" x14ac:dyDescent="0.25">
      <c r="U4732"/>
    </row>
    <row r="4733" spans="21:21" x14ac:dyDescent="0.25">
      <c r="U4733"/>
    </row>
    <row r="4734" spans="21:21" x14ac:dyDescent="0.25">
      <c r="U4734"/>
    </row>
    <row r="4735" spans="21:21" x14ac:dyDescent="0.25">
      <c r="U4735"/>
    </row>
    <row r="4736" spans="21:21" x14ac:dyDescent="0.25">
      <c r="U4736"/>
    </row>
    <row r="4737" spans="21:21" x14ac:dyDescent="0.25">
      <c r="U4737"/>
    </row>
    <row r="4738" spans="21:21" x14ac:dyDescent="0.25">
      <c r="U4738"/>
    </row>
    <row r="4739" spans="21:21" x14ac:dyDescent="0.25">
      <c r="U4739"/>
    </row>
    <row r="4740" spans="21:21" x14ac:dyDescent="0.25">
      <c r="U4740"/>
    </row>
    <row r="4741" spans="21:21" x14ac:dyDescent="0.25">
      <c r="U4741"/>
    </row>
    <row r="4742" spans="21:21" x14ac:dyDescent="0.25">
      <c r="U4742"/>
    </row>
    <row r="4743" spans="21:21" x14ac:dyDescent="0.25">
      <c r="U4743"/>
    </row>
    <row r="4744" spans="21:21" x14ac:dyDescent="0.25">
      <c r="U4744"/>
    </row>
    <row r="4745" spans="21:21" x14ac:dyDescent="0.25">
      <c r="U4745"/>
    </row>
    <row r="4746" spans="21:21" x14ac:dyDescent="0.25">
      <c r="U4746"/>
    </row>
    <row r="4747" spans="21:21" x14ac:dyDescent="0.25">
      <c r="U4747"/>
    </row>
    <row r="4748" spans="21:21" x14ac:dyDescent="0.25">
      <c r="U4748"/>
    </row>
    <row r="4749" spans="21:21" x14ac:dyDescent="0.25">
      <c r="U4749"/>
    </row>
    <row r="4750" spans="21:21" x14ac:dyDescent="0.25">
      <c r="U4750"/>
    </row>
    <row r="4751" spans="21:21" x14ac:dyDescent="0.25">
      <c r="U4751"/>
    </row>
    <row r="4752" spans="21:21" x14ac:dyDescent="0.25">
      <c r="U4752"/>
    </row>
    <row r="4753" spans="21:21" x14ac:dyDescent="0.25">
      <c r="U4753"/>
    </row>
    <row r="4754" spans="21:21" x14ac:dyDescent="0.25">
      <c r="U4754"/>
    </row>
    <row r="4755" spans="21:21" x14ac:dyDescent="0.25">
      <c r="U4755"/>
    </row>
    <row r="4756" spans="21:21" x14ac:dyDescent="0.25">
      <c r="U4756"/>
    </row>
    <row r="4757" spans="21:21" x14ac:dyDescent="0.25">
      <c r="U4757"/>
    </row>
    <row r="4758" spans="21:21" x14ac:dyDescent="0.25">
      <c r="U4758"/>
    </row>
    <row r="4759" spans="21:21" x14ac:dyDescent="0.25">
      <c r="U4759"/>
    </row>
    <row r="4760" spans="21:21" x14ac:dyDescent="0.25">
      <c r="U4760"/>
    </row>
    <row r="4761" spans="21:21" x14ac:dyDescent="0.25">
      <c r="U4761"/>
    </row>
    <row r="4762" spans="21:21" x14ac:dyDescent="0.25">
      <c r="U4762"/>
    </row>
    <row r="4763" spans="21:21" x14ac:dyDescent="0.25">
      <c r="U4763"/>
    </row>
    <row r="4764" spans="21:21" x14ac:dyDescent="0.25">
      <c r="U4764"/>
    </row>
    <row r="4765" spans="21:21" x14ac:dyDescent="0.25">
      <c r="U4765"/>
    </row>
    <row r="4766" spans="21:21" x14ac:dyDescent="0.25">
      <c r="U4766"/>
    </row>
    <row r="4767" spans="21:21" x14ac:dyDescent="0.25">
      <c r="U4767"/>
    </row>
    <row r="4768" spans="21:21" x14ac:dyDescent="0.25">
      <c r="U4768"/>
    </row>
    <row r="4769" spans="21:21" x14ac:dyDescent="0.25">
      <c r="U4769"/>
    </row>
    <row r="4770" spans="21:21" x14ac:dyDescent="0.25">
      <c r="U4770"/>
    </row>
    <row r="4771" spans="21:21" x14ac:dyDescent="0.25">
      <c r="U4771"/>
    </row>
    <row r="4772" spans="21:21" x14ac:dyDescent="0.25">
      <c r="U4772"/>
    </row>
    <row r="4773" spans="21:21" x14ac:dyDescent="0.25">
      <c r="U4773"/>
    </row>
    <row r="4774" spans="21:21" x14ac:dyDescent="0.25">
      <c r="U4774"/>
    </row>
    <row r="4775" spans="21:21" x14ac:dyDescent="0.25">
      <c r="U4775"/>
    </row>
    <row r="4776" spans="21:21" x14ac:dyDescent="0.25">
      <c r="U4776"/>
    </row>
    <row r="4777" spans="21:21" x14ac:dyDescent="0.25">
      <c r="U4777"/>
    </row>
    <row r="4778" spans="21:21" x14ac:dyDescent="0.25">
      <c r="U4778"/>
    </row>
    <row r="4779" spans="21:21" x14ac:dyDescent="0.25">
      <c r="U4779"/>
    </row>
    <row r="4780" spans="21:21" x14ac:dyDescent="0.25">
      <c r="U4780"/>
    </row>
    <row r="4781" spans="21:21" x14ac:dyDescent="0.25">
      <c r="U4781"/>
    </row>
    <row r="4782" spans="21:21" x14ac:dyDescent="0.25">
      <c r="U4782"/>
    </row>
    <row r="4783" spans="21:21" x14ac:dyDescent="0.25">
      <c r="U4783"/>
    </row>
    <row r="4784" spans="21:21" x14ac:dyDescent="0.25">
      <c r="U4784"/>
    </row>
    <row r="4785" spans="21:21" x14ac:dyDescent="0.25">
      <c r="U4785"/>
    </row>
    <row r="4786" spans="21:21" x14ac:dyDescent="0.25">
      <c r="U4786"/>
    </row>
    <row r="4787" spans="21:21" x14ac:dyDescent="0.25">
      <c r="U4787"/>
    </row>
    <row r="4788" spans="21:21" x14ac:dyDescent="0.25">
      <c r="U4788"/>
    </row>
    <row r="4789" spans="21:21" x14ac:dyDescent="0.25">
      <c r="U4789"/>
    </row>
    <row r="4790" spans="21:21" x14ac:dyDescent="0.25">
      <c r="U4790"/>
    </row>
    <row r="4791" spans="21:21" x14ac:dyDescent="0.25">
      <c r="U4791"/>
    </row>
    <row r="4792" spans="21:21" x14ac:dyDescent="0.25">
      <c r="U4792"/>
    </row>
    <row r="4793" spans="21:21" x14ac:dyDescent="0.25">
      <c r="U4793"/>
    </row>
    <row r="4794" spans="21:21" x14ac:dyDescent="0.25">
      <c r="U4794"/>
    </row>
    <row r="4795" spans="21:21" x14ac:dyDescent="0.25">
      <c r="U4795"/>
    </row>
    <row r="4796" spans="21:21" x14ac:dyDescent="0.25">
      <c r="U4796"/>
    </row>
    <row r="4797" spans="21:21" x14ac:dyDescent="0.25">
      <c r="U4797"/>
    </row>
    <row r="4798" spans="21:21" x14ac:dyDescent="0.25">
      <c r="U4798"/>
    </row>
    <row r="4799" spans="21:21" x14ac:dyDescent="0.25">
      <c r="U4799"/>
    </row>
    <row r="4800" spans="21:21" x14ac:dyDescent="0.25">
      <c r="U4800"/>
    </row>
    <row r="4801" spans="21:21" x14ac:dyDescent="0.25">
      <c r="U4801"/>
    </row>
    <row r="4802" spans="21:21" x14ac:dyDescent="0.25">
      <c r="U4802"/>
    </row>
    <row r="4803" spans="21:21" x14ac:dyDescent="0.25">
      <c r="U4803"/>
    </row>
    <row r="4804" spans="21:21" x14ac:dyDescent="0.25">
      <c r="U4804"/>
    </row>
    <row r="4805" spans="21:21" x14ac:dyDescent="0.25">
      <c r="U4805"/>
    </row>
    <row r="4806" spans="21:21" x14ac:dyDescent="0.25">
      <c r="U4806"/>
    </row>
    <row r="4807" spans="21:21" x14ac:dyDescent="0.25">
      <c r="U4807"/>
    </row>
    <row r="4808" spans="21:21" x14ac:dyDescent="0.25">
      <c r="U4808"/>
    </row>
    <row r="4809" spans="21:21" x14ac:dyDescent="0.25">
      <c r="U4809"/>
    </row>
    <row r="4810" spans="21:21" x14ac:dyDescent="0.25">
      <c r="U4810"/>
    </row>
    <row r="4811" spans="21:21" x14ac:dyDescent="0.25">
      <c r="U4811"/>
    </row>
    <row r="4812" spans="21:21" x14ac:dyDescent="0.25">
      <c r="U4812"/>
    </row>
    <row r="4813" spans="21:21" x14ac:dyDescent="0.25">
      <c r="U4813"/>
    </row>
    <row r="4814" spans="21:21" x14ac:dyDescent="0.25">
      <c r="U4814"/>
    </row>
    <row r="4815" spans="21:21" x14ac:dyDescent="0.25">
      <c r="U4815"/>
    </row>
    <row r="4816" spans="21:21" x14ac:dyDescent="0.25">
      <c r="U4816"/>
    </row>
    <row r="4817" spans="21:21" x14ac:dyDescent="0.25">
      <c r="U4817"/>
    </row>
    <row r="4818" spans="21:21" x14ac:dyDescent="0.25">
      <c r="U4818"/>
    </row>
    <row r="4819" spans="21:21" x14ac:dyDescent="0.25">
      <c r="U4819"/>
    </row>
    <row r="4820" spans="21:21" x14ac:dyDescent="0.25">
      <c r="U4820"/>
    </row>
    <row r="4821" spans="21:21" x14ac:dyDescent="0.25">
      <c r="U4821"/>
    </row>
    <row r="4822" spans="21:21" x14ac:dyDescent="0.25">
      <c r="U4822"/>
    </row>
    <row r="4823" spans="21:21" x14ac:dyDescent="0.25">
      <c r="U4823"/>
    </row>
    <row r="4824" spans="21:21" x14ac:dyDescent="0.25">
      <c r="U4824"/>
    </row>
    <row r="4825" spans="21:21" x14ac:dyDescent="0.25">
      <c r="U4825"/>
    </row>
    <row r="4826" spans="21:21" x14ac:dyDescent="0.25">
      <c r="U4826"/>
    </row>
    <row r="4827" spans="21:21" x14ac:dyDescent="0.25">
      <c r="U4827"/>
    </row>
    <row r="4828" spans="21:21" x14ac:dyDescent="0.25">
      <c r="U4828"/>
    </row>
    <row r="4829" spans="21:21" x14ac:dyDescent="0.25">
      <c r="U4829"/>
    </row>
    <row r="4830" spans="21:21" x14ac:dyDescent="0.25">
      <c r="U4830"/>
    </row>
    <row r="4831" spans="21:21" x14ac:dyDescent="0.25">
      <c r="U4831"/>
    </row>
    <row r="4832" spans="21:21" x14ac:dyDescent="0.25">
      <c r="U4832"/>
    </row>
    <row r="4833" spans="21:21" x14ac:dyDescent="0.25">
      <c r="U4833"/>
    </row>
    <row r="4834" spans="21:21" x14ac:dyDescent="0.25">
      <c r="U4834"/>
    </row>
    <row r="4835" spans="21:21" x14ac:dyDescent="0.25">
      <c r="U4835"/>
    </row>
    <row r="4836" spans="21:21" x14ac:dyDescent="0.25">
      <c r="U4836"/>
    </row>
    <row r="4837" spans="21:21" x14ac:dyDescent="0.25">
      <c r="U4837"/>
    </row>
    <row r="4838" spans="21:21" x14ac:dyDescent="0.25">
      <c r="U4838"/>
    </row>
    <row r="4839" spans="21:21" x14ac:dyDescent="0.25">
      <c r="U4839"/>
    </row>
    <row r="4840" spans="21:21" x14ac:dyDescent="0.25">
      <c r="U4840"/>
    </row>
    <row r="4841" spans="21:21" x14ac:dyDescent="0.25">
      <c r="U4841"/>
    </row>
    <row r="4842" spans="21:21" x14ac:dyDescent="0.25">
      <c r="U4842"/>
    </row>
    <row r="4843" spans="21:21" x14ac:dyDescent="0.25">
      <c r="U4843"/>
    </row>
    <row r="4844" spans="21:21" x14ac:dyDescent="0.25">
      <c r="U4844"/>
    </row>
    <row r="4845" spans="21:21" x14ac:dyDescent="0.25">
      <c r="U4845"/>
    </row>
    <row r="4846" spans="21:21" x14ac:dyDescent="0.25">
      <c r="U4846"/>
    </row>
    <row r="4847" spans="21:21" x14ac:dyDescent="0.25">
      <c r="U4847"/>
    </row>
    <row r="4848" spans="21:21" x14ac:dyDescent="0.25">
      <c r="U4848"/>
    </row>
    <row r="4849" spans="21:21" x14ac:dyDescent="0.25">
      <c r="U4849"/>
    </row>
    <row r="4850" spans="21:21" x14ac:dyDescent="0.25">
      <c r="U4850"/>
    </row>
    <row r="4851" spans="21:21" x14ac:dyDescent="0.25">
      <c r="U4851"/>
    </row>
    <row r="4852" spans="21:21" x14ac:dyDescent="0.25">
      <c r="U4852"/>
    </row>
    <row r="4853" spans="21:21" x14ac:dyDescent="0.25">
      <c r="U4853"/>
    </row>
    <row r="4854" spans="21:21" x14ac:dyDescent="0.25">
      <c r="U4854"/>
    </row>
    <row r="4855" spans="21:21" x14ac:dyDescent="0.25">
      <c r="U4855"/>
    </row>
    <row r="4856" spans="21:21" x14ac:dyDescent="0.25">
      <c r="U4856"/>
    </row>
    <row r="4857" spans="21:21" x14ac:dyDescent="0.25">
      <c r="U4857"/>
    </row>
    <row r="4858" spans="21:21" x14ac:dyDescent="0.25">
      <c r="U4858"/>
    </row>
    <row r="4859" spans="21:21" x14ac:dyDescent="0.25">
      <c r="U4859"/>
    </row>
    <row r="4860" spans="21:21" x14ac:dyDescent="0.25">
      <c r="U4860"/>
    </row>
    <row r="4861" spans="21:21" x14ac:dyDescent="0.25">
      <c r="U4861"/>
    </row>
    <row r="4862" spans="21:21" x14ac:dyDescent="0.25">
      <c r="U4862"/>
    </row>
    <row r="4863" spans="21:21" x14ac:dyDescent="0.25">
      <c r="U4863"/>
    </row>
    <row r="4864" spans="21:21" x14ac:dyDescent="0.25">
      <c r="U4864"/>
    </row>
    <row r="4865" spans="21:21" x14ac:dyDescent="0.25">
      <c r="U4865"/>
    </row>
    <row r="4866" spans="21:21" x14ac:dyDescent="0.25">
      <c r="U4866"/>
    </row>
    <row r="4867" spans="21:21" x14ac:dyDescent="0.25">
      <c r="U4867"/>
    </row>
    <row r="4868" spans="21:21" x14ac:dyDescent="0.25">
      <c r="U4868"/>
    </row>
    <row r="4869" spans="21:21" x14ac:dyDescent="0.25">
      <c r="U4869"/>
    </row>
    <row r="4870" spans="21:21" x14ac:dyDescent="0.25">
      <c r="U4870"/>
    </row>
    <row r="4871" spans="21:21" x14ac:dyDescent="0.25">
      <c r="U4871"/>
    </row>
    <row r="4872" spans="21:21" x14ac:dyDescent="0.25">
      <c r="U4872"/>
    </row>
    <row r="4873" spans="21:21" x14ac:dyDescent="0.25">
      <c r="U4873"/>
    </row>
    <row r="4874" spans="21:21" x14ac:dyDescent="0.25">
      <c r="U4874"/>
    </row>
    <row r="4875" spans="21:21" x14ac:dyDescent="0.25">
      <c r="U4875"/>
    </row>
    <row r="4876" spans="21:21" x14ac:dyDescent="0.25">
      <c r="U4876"/>
    </row>
    <row r="4877" spans="21:21" x14ac:dyDescent="0.25">
      <c r="U4877"/>
    </row>
    <row r="4878" spans="21:21" x14ac:dyDescent="0.25">
      <c r="U4878"/>
    </row>
    <row r="4879" spans="21:21" x14ac:dyDescent="0.25">
      <c r="U4879"/>
    </row>
    <row r="4880" spans="21:21" x14ac:dyDescent="0.25">
      <c r="U4880"/>
    </row>
    <row r="4881" spans="21:21" x14ac:dyDescent="0.25">
      <c r="U4881"/>
    </row>
    <row r="4882" spans="21:21" x14ac:dyDescent="0.25">
      <c r="U4882"/>
    </row>
    <row r="4883" spans="21:21" x14ac:dyDescent="0.25">
      <c r="U4883"/>
    </row>
    <row r="4884" spans="21:21" x14ac:dyDescent="0.25">
      <c r="U4884"/>
    </row>
    <row r="4885" spans="21:21" x14ac:dyDescent="0.25">
      <c r="U4885"/>
    </row>
    <row r="4886" spans="21:21" x14ac:dyDescent="0.25">
      <c r="U4886"/>
    </row>
    <row r="4887" spans="21:21" x14ac:dyDescent="0.25">
      <c r="U4887"/>
    </row>
    <row r="4888" spans="21:21" x14ac:dyDescent="0.25">
      <c r="U4888"/>
    </row>
    <row r="4889" spans="21:21" x14ac:dyDescent="0.25">
      <c r="U4889"/>
    </row>
    <row r="4890" spans="21:21" x14ac:dyDescent="0.25">
      <c r="U4890"/>
    </row>
    <row r="4891" spans="21:21" x14ac:dyDescent="0.25">
      <c r="U4891"/>
    </row>
    <row r="4892" spans="21:21" x14ac:dyDescent="0.25">
      <c r="U4892"/>
    </row>
    <row r="4893" spans="21:21" x14ac:dyDescent="0.25">
      <c r="U4893"/>
    </row>
    <row r="4894" spans="21:21" x14ac:dyDescent="0.25">
      <c r="U4894"/>
    </row>
    <row r="4895" spans="21:21" x14ac:dyDescent="0.25">
      <c r="U4895"/>
    </row>
    <row r="4896" spans="21:21" x14ac:dyDescent="0.25">
      <c r="U4896"/>
    </row>
    <row r="4897" spans="21:21" x14ac:dyDescent="0.25">
      <c r="U4897"/>
    </row>
    <row r="4898" spans="21:21" x14ac:dyDescent="0.25">
      <c r="U4898"/>
    </row>
    <row r="4899" spans="21:21" x14ac:dyDescent="0.25">
      <c r="U4899"/>
    </row>
    <row r="4900" spans="21:21" x14ac:dyDescent="0.25">
      <c r="U4900"/>
    </row>
    <row r="4901" spans="21:21" x14ac:dyDescent="0.25">
      <c r="U4901"/>
    </row>
    <row r="4902" spans="21:21" x14ac:dyDescent="0.25">
      <c r="U4902"/>
    </row>
    <row r="4903" spans="21:21" x14ac:dyDescent="0.25">
      <c r="U4903"/>
    </row>
    <row r="4904" spans="21:21" x14ac:dyDescent="0.25">
      <c r="U4904"/>
    </row>
    <row r="4905" spans="21:21" x14ac:dyDescent="0.25">
      <c r="U4905"/>
    </row>
    <row r="4906" spans="21:21" x14ac:dyDescent="0.25">
      <c r="U4906"/>
    </row>
    <row r="4907" spans="21:21" x14ac:dyDescent="0.25">
      <c r="U4907"/>
    </row>
    <row r="4908" spans="21:21" x14ac:dyDescent="0.25">
      <c r="U4908"/>
    </row>
    <row r="4909" spans="21:21" x14ac:dyDescent="0.25">
      <c r="U4909"/>
    </row>
    <row r="4910" spans="21:21" x14ac:dyDescent="0.25">
      <c r="U4910"/>
    </row>
    <row r="4911" spans="21:21" x14ac:dyDescent="0.25">
      <c r="U4911"/>
    </row>
    <row r="4912" spans="21:21" x14ac:dyDescent="0.25">
      <c r="U4912"/>
    </row>
    <row r="4913" spans="21:21" x14ac:dyDescent="0.25">
      <c r="U4913"/>
    </row>
    <row r="4914" spans="21:21" x14ac:dyDescent="0.25">
      <c r="U4914"/>
    </row>
    <row r="4915" spans="21:21" x14ac:dyDescent="0.25">
      <c r="U4915"/>
    </row>
    <row r="4916" spans="21:21" x14ac:dyDescent="0.25">
      <c r="U4916"/>
    </row>
    <row r="4917" spans="21:21" x14ac:dyDescent="0.25">
      <c r="U4917"/>
    </row>
    <row r="4918" spans="21:21" x14ac:dyDescent="0.25">
      <c r="U4918"/>
    </row>
    <row r="4919" spans="21:21" x14ac:dyDescent="0.25">
      <c r="U4919"/>
    </row>
    <row r="4920" spans="21:21" x14ac:dyDescent="0.25">
      <c r="U4920"/>
    </row>
    <row r="4921" spans="21:21" x14ac:dyDescent="0.25">
      <c r="U4921"/>
    </row>
    <row r="4922" spans="21:21" x14ac:dyDescent="0.25">
      <c r="U4922"/>
    </row>
    <row r="4923" spans="21:21" x14ac:dyDescent="0.25">
      <c r="U4923"/>
    </row>
    <row r="4924" spans="21:21" x14ac:dyDescent="0.25">
      <c r="U4924"/>
    </row>
    <row r="4925" spans="21:21" x14ac:dyDescent="0.25">
      <c r="U4925"/>
    </row>
    <row r="4926" spans="21:21" x14ac:dyDescent="0.25">
      <c r="U4926"/>
    </row>
    <row r="4927" spans="21:21" x14ac:dyDescent="0.25">
      <c r="U4927"/>
    </row>
    <row r="4928" spans="21:21" x14ac:dyDescent="0.25">
      <c r="U4928"/>
    </row>
    <row r="4929" spans="21:21" x14ac:dyDescent="0.25">
      <c r="U4929"/>
    </row>
    <row r="4930" spans="21:21" x14ac:dyDescent="0.25">
      <c r="U4930"/>
    </row>
    <row r="4931" spans="21:21" x14ac:dyDescent="0.25">
      <c r="U4931"/>
    </row>
    <row r="4932" spans="21:21" x14ac:dyDescent="0.25">
      <c r="U4932"/>
    </row>
    <row r="4933" spans="21:21" x14ac:dyDescent="0.25">
      <c r="U4933"/>
    </row>
    <row r="4934" spans="21:21" x14ac:dyDescent="0.25">
      <c r="U4934"/>
    </row>
    <row r="4935" spans="21:21" x14ac:dyDescent="0.25">
      <c r="U4935"/>
    </row>
    <row r="4936" spans="21:21" x14ac:dyDescent="0.25">
      <c r="U4936"/>
    </row>
    <row r="4937" spans="21:21" x14ac:dyDescent="0.25">
      <c r="U4937"/>
    </row>
    <row r="4938" spans="21:21" x14ac:dyDescent="0.25">
      <c r="U4938"/>
    </row>
    <row r="4939" spans="21:21" x14ac:dyDescent="0.25">
      <c r="U4939"/>
    </row>
    <row r="4940" spans="21:21" x14ac:dyDescent="0.25">
      <c r="U4940"/>
    </row>
    <row r="4941" spans="21:21" x14ac:dyDescent="0.25">
      <c r="U4941"/>
    </row>
    <row r="4942" spans="21:21" x14ac:dyDescent="0.25">
      <c r="U4942"/>
    </row>
    <row r="4943" spans="21:21" x14ac:dyDescent="0.25">
      <c r="U4943"/>
    </row>
    <row r="4944" spans="21:21" x14ac:dyDescent="0.25">
      <c r="U4944"/>
    </row>
    <row r="4945" spans="21:21" x14ac:dyDescent="0.25">
      <c r="U4945"/>
    </row>
    <row r="4946" spans="21:21" x14ac:dyDescent="0.25">
      <c r="U4946"/>
    </row>
    <row r="4947" spans="21:21" x14ac:dyDescent="0.25">
      <c r="U4947"/>
    </row>
    <row r="4948" spans="21:21" x14ac:dyDescent="0.25">
      <c r="U4948"/>
    </row>
    <row r="4949" spans="21:21" x14ac:dyDescent="0.25">
      <c r="U4949"/>
    </row>
    <row r="4950" spans="21:21" x14ac:dyDescent="0.25">
      <c r="U4950"/>
    </row>
    <row r="4951" spans="21:21" x14ac:dyDescent="0.25">
      <c r="U4951"/>
    </row>
    <row r="4952" spans="21:21" x14ac:dyDescent="0.25">
      <c r="U4952"/>
    </row>
    <row r="4953" spans="21:21" x14ac:dyDescent="0.25">
      <c r="U4953"/>
    </row>
    <row r="4954" spans="21:21" x14ac:dyDescent="0.25">
      <c r="U4954"/>
    </row>
    <row r="4955" spans="21:21" x14ac:dyDescent="0.25">
      <c r="U4955"/>
    </row>
    <row r="4956" spans="21:21" x14ac:dyDescent="0.25">
      <c r="U4956"/>
    </row>
    <row r="4957" spans="21:21" x14ac:dyDescent="0.25">
      <c r="U4957"/>
    </row>
    <row r="4958" spans="21:21" x14ac:dyDescent="0.25">
      <c r="U4958"/>
    </row>
    <row r="4959" spans="21:21" x14ac:dyDescent="0.25">
      <c r="U4959"/>
    </row>
    <row r="4960" spans="21:21" x14ac:dyDescent="0.25">
      <c r="U4960"/>
    </row>
    <row r="4961" spans="21:21" x14ac:dyDescent="0.25">
      <c r="U4961"/>
    </row>
    <row r="4962" spans="21:21" x14ac:dyDescent="0.25">
      <c r="U4962"/>
    </row>
    <row r="4963" spans="21:21" x14ac:dyDescent="0.25">
      <c r="U4963"/>
    </row>
    <row r="4964" spans="21:21" x14ac:dyDescent="0.25">
      <c r="U4964"/>
    </row>
    <row r="4965" spans="21:21" x14ac:dyDescent="0.25">
      <c r="U4965"/>
    </row>
    <row r="4966" spans="21:21" x14ac:dyDescent="0.25">
      <c r="U4966"/>
    </row>
    <row r="4967" spans="21:21" x14ac:dyDescent="0.25">
      <c r="U4967"/>
    </row>
    <row r="4968" spans="21:21" x14ac:dyDescent="0.25">
      <c r="U4968"/>
    </row>
    <row r="4969" spans="21:21" x14ac:dyDescent="0.25">
      <c r="U4969"/>
    </row>
    <row r="4970" spans="21:21" x14ac:dyDescent="0.25">
      <c r="U4970"/>
    </row>
    <row r="4971" spans="21:21" x14ac:dyDescent="0.25">
      <c r="U4971"/>
    </row>
    <row r="4972" spans="21:21" x14ac:dyDescent="0.25">
      <c r="U4972"/>
    </row>
    <row r="4973" spans="21:21" x14ac:dyDescent="0.25">
      <c r="U4973"/>
    </row>
    <row r="4974" spans="21:21" x14ac:dyDescent="0.25">
      <c r="U4974"/>
    </row>
    <row r="4975" spans="21:21" x14ac:dyDescent="0.25">
      <c r="U4975"/>
    </row>
    <row r="4976" spans="21:21" x14ac:dyDescent="0.25">
      <c r="U4976"/>
    </row>
    <row r="4977" spans="21:21" x14ac:dyDescent="0.25">
      <c r="U4977"/>
    </row>
    <row r="4978" spans="21:21" x14ac:dyDescent="0.25">
      <c r="U4978"/>
    </row>
    <row r="4979" spans="21:21" x14ac:dyDescent="0.25">
      <c r="U4979"/>
    </row>
    <row r="4980" spans="21:21" x14ac:dyDescent="0.25">
      <c r="U4980"/>
    </row>
    <row r="4981" spans="21:21" x14ac:dyDescent="0.25">
      <c r="U4981"/>
    </row>
    <row r="4982" spans="21:21" x14ac:dyDescent="0.25">
      <c r="U4982"/>
    </row>
    <row r="4983" spans="21:21" x14ac:dyDescent="0.25">
      <c r="U4983"/>
    </row>
    <row r="4984" spans="21:21" x14ac:dyDescent="0.25">
      <c r="U4984"/>
    </row>
    <row r="4985" spans="21:21" x14ac:dyDescent="0.25">
      <c r="U4985"/>
    </row>
    <row r="4986" spans="21:21" x14ac:dyDescent="0.25">
      <c r="U4986"/>
    </row>
    <row r="4987" spans="21:21" x14ac:dyDescent="0.25">
      <c r="U4987"/>
    </row>
    <row r="4988" spans="21:21" x14ac:dyDescent="0.25">
      <c r="U4988"/>
    </row>
    <row r="4989" spans="21:21" x14ac:dyDescent="0.25">
      <c r="U4989"/>
    </row>
    <row r="4990" spans="21:21" x14ac:dyDescent="0.25">
      <c r="U4990"/>
    </row>
    <row r="4991" spans="21:21" x14ac:dyDescent="0.25">
      <c r="U4991"/>
    </row>
    <row r="4992" spans="21:21" x14ac:dyDescent="0.25">
      <c r="U4992"/>
    </row>
    <row r="4993" spans="21:21" x14ac:dyDescent="0.25">
      <c r="U4993"/>
    </row>
    <row r="4994" spans="21:21" x14ac:dyDescent="0.25">
      <c r="U4994"/>
    </row>
    <row r="4995" spans="21:21" x14ac:dyDescent="0.25">
      <c r="U4995"/>
    </row>
    <row r="4996" spans="21:21" x14ac:dyDescent="0.25">
      <c r="U4996"/>
    </row>
    <row r="4997" spans="21:21" x14ac:dyDescent="0.25">
      <c r="U4997"/>
    </row>
    <row r="4998" spans="21:21" x14ac:dyDescent="0.25">
      <c r="U4998"/>
    </row>
    <row r="4999" spans="21:21" x14ac:dyDescent="0.25">
      <c r="U4999"/>
    </row>
    <row r="5000" spans="21:21" x14ac:dyDescent="0.25">
      <c r="U5000"/>
    </row>
    <row r="5001" spans="21:21" x14ac:dyDescent="0.25">
      <c r="U5001"/>
    </row>
    <row r="5002" spans="21:21" x14ac:dyDescent="0.25">
      <c r="U5002"/>
    </row>
    <row r="5003" spans="21:21" x14ac:dyDescent="0.25">
      <c r="U5003"/>
    </row>
    <row r="5004" spans="21:21" x14ac:dyDescent="0.25">
      <c r="U5004"/>
    </row>
    <row r="5005" spans="21:21" x14ac:dyDescent="0.25">
      <c r="U5005"/>
    </row>
    <row r="5006" spans="21:21" x14ac:dyDescent="0.25">
      <c r="U5006"/>
    </row>
    <row r="5007" spans="21:21" x14ac:dyDescent="0.25">
      <c r="U5007"/>
    </row>
    <row r="5008" spans="21:21" x14ac:dyDescent="0.25">
      <c r="U5008"/>
    </row>
    <row r="5009" spans="21:21" x14ac:dyDescent="0.25">
      <c r="U5009"/>
    </row>
    <row r="5010" spans="21:21" x14ac:dyDescent="0.25">
      <c r="U5010"/>
    </row>
    <row r="5011" spans="21:21" x14ac:dyDescent="0.25">
      <c r="U5011"/>
    </row>
    <row r="5012" spans="21:21" x14ac:dyDescent="0.25">
      <c r="U5012"/>
    </row>
    <row r="5013" spans="21:21" x14ac:dyDescent="0.25">
      <c r="U5013"/>
    </row>
    <row r="5014" spans="21:21" x14ac:dyDescent="0.25">
      <c r="U5014"/>
    </row>
    <row r="5015" spans="21:21" x14ac:dyDescent="0.25">
      <c r="U5015"/>
    </row>
    <row r="5016" spans="21:21" x14ac:dyDescent="0.25">
      <c r="U5016"/>
    </row>
    <row r="5017" spans="21:21" x14ac:dyDescent="0.25">
      <c r="U5017"/>
    </row>
    <row r="5018" spans="21:21" x14ac:dyDescent="0.25">
      <c r="U5018"/>
    </row>
    <row r="5019" spans="21:21" x14ac:dyDescent="0.25">
      <c r="U5019"/>
    </row>
    <row r="5020" spans="21:21" x14ac:dyDescent="0.25">
      <c r="U5020"/>
    </row>
    <row r="5021" spans="21:21" x14ac:dyDescent="0.25">
      <c r="U5021"/>
    </row>
    <row r="5022" spans="21:21" x14ac:dyDescent="0.25">
      <c r="U5022"/>
    </row>
    <row r="5023" spans="21:21" x14ac:dyDescent="0.25">
      <c r="U5023"/>
    </row>
    <row r="5024" spans="21:21" x14ac:dyDescent="0.25">
      <c r="U5024"/>
    </row>
    <row r="5025" spans="21:21" x14ac:dyDescent="0.25">
      <c r="U5025"/>
    </row>
    <row r="5026" spans="21:21" x14ac:dyDescent="0.25">
      <c r="U5026"/>
    </row>
    <row r="5027" spans="21:21" x14ac:dyDescent="0.25">
      <c r="U5027"/>
    </row>
    <row r="5028" spans="21:21" x14ac:dyDescent="0.25">
      <c r="U5028"/>
    </row>
    <row r="5029" spans="21:21" x14ac:dyDescent="0.25">
      <c r="U5029"/>
    </row>
    <row r="5030" spans="21:21" x14ac:dyDescent="0.25">
      <c r="U5030"/>
    </row>
    <row r="5031" spans="21:21" x14ac:dyDescent="0.25">
      <c r="U5031"/>
    </row>
    <row r="5032" spans="21:21" x14ac:dyDescent="0.25">
      <c r="U5032"/>
    </row>
    <row r="5033" spans="21:21" x14ac:dyDescent="0.25">
      <c r="U5033"/>
    </row>
    <row r="5034" spans="21:21" x14ac:dyDescent="0.25">
      <c r="U5034"/>
    </row>
    <row r="5035" spans="21:21" x14ac:dyDescent="0.25">
      <c r="U5035"/>
    </row>
    <row r="5036" spans="21:21" x14ac:dyDescent="0.25">
      <c r="U5036"/>
    </row>
    <row r="5037" spans="21:21" x14ac:dyDescent="0.25">
      <c r="U5037"/>
    </row>
    <row r="5038" spans="21:21" x14ac:dyDescent="0.25">
      <c r="U5038"/>
    </row>
    <row r="5039" spans="21:21" x14ac:dyDescent="0.25">
      <c r="U5039"/>
    </row>
    <row r="5040" spans="21:21" x14ac:dyDescent="0.25">
      <c r="U5040"/>
    </row>
    <row r="5041" spans="21:21" x14ac:dyDescent="0.25">
      <c r="U5041"/>
    </row>
    <row r="5042" spans="21:21" x14ac:dyDescent="0.25">
      <c r="U5042"/>
    </row>
    <row r="5043" spans="21:21" x14ac:dyDescent="0.25">
      <c r="U5043"/>
    </row>
    <row r="5044" spans="21:21" x14ac:dyDescent="0.25">
      <c r="U5044"/>
    </row>
    <row r="5045" spans="21:21" x14ac:dyDescent="0.25">
      <c r="U5045"/>
    </row>
    <row r="5046" spans="21:21" x14ac:dyDescent="0.25">
      <c r="U5046"/>
    </row>
    <row r="5047" spans="21:21" x14ac:dyDescent="0.25">
      <c r="U5047"/>
    </row>
    <row r="5048" spans="21:21" x14ac:dyDescent="0.25">
      <c r="U5048"/>
    </row>
    <row r="5049" spans="21:21" x14ac:dyDescent="0.25">
      <c r="U5049"/>
    </row>
    <row r="5050" spans="21:21" x14ac:dyDescent="0.25">
      <c r="U5050"/>
    </row>
    <row r="5051" spans="21:21" x14ac:dyDescent="0.25">
      <c r="U5051"/>
    </row>
    <row r="5052" spans="21:21" x14ac:dyDescent="0.25">
      <c r="U5052"/>
    </row>
    <row r="5053" spans="21:21" x14ac:dyDescent="0.25">
      <c r="U5053"/>
    </row>
    <row r="5054" spans="21:21" x14ac:dyDescent="0.25">
      <c r="U5054"/>
    </row>
    <row r="5055" spans="21:21" x14ac:dyDescent="0.25">
      <c r="U5055"/>
    </row>
    <row r="5056" spans="21:21" x14ac:dyDescent="0.25">
      <c r="U5056"/>
    </row>
    <row r="5057" spans="21:21" x14ac:dyDescent="0.25">
      <c r="U5057"/>
    </row>
    <row r="5058" spans="21:21" x14ac:dyDescent="0.25">
      <c r="U5058"/>
    </row>
    <row r="5059" spans="21:21" x14ac:dyDescent="0.25">
      <c r="U5059"/>
    </row>
    <row r="5060" spans="21:21" x14ac:dyDescent="0.25">
      <c r="U5060"/>
    </row>
    <row r="5061" spans="21:21" x14ac:dyDescent="0.25">
      <c r="U5061"/>
    </row>
    <row r="5062" spans="21:21" x14ac:dyDescent="0.25">
      <c r="U5062"/>
    </row>
    <row r="5063" spans="21:21" x14ac:dyDescent="0.25">
      <c r="U5063"/>
    </row>
    <row r="5064" spans="21:21" x14ac:dyDescent="0.25">
      <c r="U5064"/>
    </row>
    <row r="5065" spans="21:21" x14ac:dyDescent="0.25">
      <c r="U5065"/>
    </row>
    <row r="5066" spans="21:21" x14ac:dyDescent="0.25">
      <c r="U5066"/>
    </row>
    <row r="5067" spans="21:21" x14ac:dyDescent="0.25">
      <c r="U5067"/>
    </row>
    <row r="5068" spans="21:21" x14ac:dyDescent="0.25">
      <c r="U5068"/>
    </row>
    <row r="5069" spans="21:21" x14ac:dyDescent="0.25">
      <c r="U5069"/>
    </row>
    <row r="5070" spans="21:21" x14ac:dyDescent="0.25">
      <c r="U5070"/>
    </row>
    <row r="5071" spans="21:21" x14ac:dyDescent="0.25">
      <c r="U5071"/>
    </row>
    <row r="5072" spans="21:21" x14ac:dyDescent="0.25">
      <c r="U5072"/>
    </row>
    <row r="5073" spans="21:21" x14ac:dyDescent="0.25">
      <c r="U5073"/>
    </row>
    <row r="5074" spans="21:21" x14ac:dyDescent="0.25">
      <c r="U5074"/>
    </row>
    <row r="5075" spans="21:21" x14ac:dyDescent="0.25">
      <c r="U5075"/>
    </row>
    <row r="5076" spans="21:21" x14ac:dyDescent="0.25">
      <c r="U5076"/>
    </row>
    <row r="5077" spans="21:21" x14ac:dyDescent="0.25">
      <c r="U5077"/>
    </row>
    <row r="5078" spans="21:21" x14ac:dyDescent="0.25">
      <c r="U5078"/>
    </row>
    <row r="5079" spans="21:21" x14ac:dyDescent="0.25">
      <c r="U5079"/>
    </row>
    <row r="5080" spans="21:21" x14ac:dyDescent="0.25">
      <c r="U5080"/>
    </row>
    <row r="5081" spans="21:21" x14ac:dyDescent="0.25">
      <c r="U5081"/>
    </row>
    <row r="5082" spans="21:21" x14ac:dyDescent="0.25">
      <c r="U5082"/>
    </row>
    <row r="5083" spans="21:21" x14ac:dyDescent="0.25">
      <c r="U5083"/>
    </row>
    <row r="5084" spans="21:21" x14ac:dyDescent="0.25">
      <c r="U5084"/>
    </row>
    <row r="5085" spans="21:21" x14ac:dyDescent="0.25">
      <c r="U5085"/>
    </row>
    <row r="5086" spans="21:21" x14ac:dyDescent="0.25">
      <c r="U5086"/>
    </row>
    <row r="5087" spans="21:21" x14ac:dyDescent="0.25">
      <c r="U5087"/>
    </row>
    <row r="5088" spans="21:21" x14ac:dyDescent="0.25">
      <c r="U5088"/>
    </row>
    <row r="5089" spans="21:21" x14ac:dyDescent="0.25">
      <c r="U5089"/>
    </row>
    <row r="5090" spans="21:21" x14ac:dyDescent="0.25">
      <c r="U5090"/>
    </row>
    <row r="5091" spans="21:21" x14ac:dyDescent="0.25">
      <c r="U5091"/>
    </row>
    <row r="5092" spans="21:21" x14ac:dyDescent="0.25">
      <c r="U5092"/>
    </row>
    <row r="5093" spans="21:21" x14ac:dyDescent="0.25">
      <c r="U5093"/>
    </row>
    <row r="5094" spans="21:21" x14ac:dyDescent="0.25">
      <c r="U5094"/>
    </row>
    <row r="5095" spans="21:21" x14ac:dyDescent="0.25">
      <c r="U5095"/>
    </row>
    <row r="5096" spans="21:21" x14ac:dyDescent="0.25">
      <c r="U5096"/>
    </row>
    <row r="5097" spans="21:21" x14ac:dyDescent="0.25">
      <c r="U5097"/>
    </row>
    <row r="5098" spans="21:21" x14ac:dyDescent="0.25">
      <c r="U5098"/>
    </row>
    <row r="5099" spans="21:21" x14ac:dyDescent="0.25">
      <c r="U5099"/>
    </row>
    <row r="5100" spans="21:21" x14ac:dyDescent="0.25">
      <c r="U5100"/>
    </row>
    <row r="5101" spans="21:21" x14ac:dyDescent="0.25">
      <c r="U5101"/>
    </row>
    <row r="5102" spans="21:21" x14ac:dyDescent="0.25">
      <c r="U5102"/>
    </row>
    <row r="5103" spans="21:21" x14ac:dyDescent="0.25">
      <c r="U5103"/>
    </row>
    <row r="5104" spans="21:21" x14ac:dyDescent="0.25">
      <c r="U5104"/>
    </row>
    <row r="5105" spans="21:21" x14ac:dyDescent="0.25">
      <c r="U5105"/>
    </row>
    <row r="5106" spans="21:21" x14ac:dyDescent="0.25">
      <c r="U5106"/>
    </row>
    <row r="5107" spans="21:21" x14ac:dyDescent="0.25">
      <c r="U5107"/>
    </row>
    <row r="5108" spans="21:21" x14ac:dyDescent="0.25">
      <c r="U5108"/>
    </row>
    <row r="5109" spans="21:21" x14ac:dyDescent="0.25">
      <c r="U5109"/>
    </row>
    <row r="5110" spans="21:21" x14ac:dyDescent="0.25">
      <c r="U5110"/>
    </row>
    <row r="5111" spans="21:21" x14ac:dyDescent="0.25">
      <c r="U5111"/>
    </row>
    <row r="5112" spans="21:21" x14ac:dyDescent="0.25">
      <c r="U5112"/>
    </row>
    <row r="5113" spans="21:21" x14ac:dyDescent="0.25">
      <c r="U5113"/>
    </row>
    <row r="5114" spans="21:21" x14ac:dyDescent="0.25">
      <c r="U5114"/>
    </row>
    <row r="5115" spans="21:21" x14ac:dyDescent="0.25">
      <c r="U5115"/>
    </row>
    <row r="5116" spans="21:21" x14ac:dyDescent="0.25">
      <c r="U5116"/>
    </row>
    <row r="5117" spans="21:21" x14ac:dyDescent="0.25">
      <c r="U5117"/>
    </row>
    <row r="5118" spans="21:21" x14ac:dyDescent="0.25">
      <c r="U5118"/>
    </row>
    <row r="5119" spans="21:21" x14ac:dyDescent="0.25">
      <c r="U5119"/>
    </row>
    <row r="5120" spans="21:21" x14ac:dyDescent="0.25">
      <c r="U5120"/>
    </row>
    <row r="5121" spans="21:21" x14ac:dyDescent="0.25">
      <c r="U5121"/>
    </row>
    <row r="5122" spans="21:21" x14ac:dyDescent="0.25">
      <c r="U5122"/>
    </row>
    <row r="5123" spans="21:21" x14ac:dyDescent="0.25">
      <c r="U5123"/>
    </row>
    <row r="5124" spans="21:21" x14ac:dyDescent="0.25">
      <c r="U5124"/>
    </row>
    <row r="5125" spans="21:21" x14ac:dyDescent="0.25">
      <c r="U5125"/>
    </row>
    <row r="5126" spans="21:21" x14ac:dyDescent="0.25">
      <c r="U5126"/>
    </row>
    <row r="5127" spans="21:21" x14ac:dyDescent="0.25">
      <c r="U5127"/>
    </row>
    <row r="5128" spans="21:21" x14ac:dyDescent="0.25">
      <c r="U5128"/>
    </row>
    <row r="5129" spans="21:21" x14ac:dyDescent="0.25">
      <c r="U5129"/>
    </row>
    <row r="5130" spans="21:21" x14ac:dyDescent="0.25">
      <c r="U5130"/>
    </row>
    <row r="5131" spans="21:21" x14ac:dyDescent="0.25">
      <c r="U5131"/>
    </row>
    <row r="5132" spans="21:21" x14ac:dyDescent="0.25">
      <c r="U5132"/>
    </row>
    <row r="5133" spans="21:21" x14ac:dyDescent="0.25">
      <c r="U5133"/>
    </row>
    <row r="5134" spans="21:21" x14ac:dyDescent="0.25">
      <c r="U5134"/>
    </row>
    <row r="5135" spans="21:21" x14ac:dyDescent="0.25">
      <c r="U5135"/>
    </row>
    <row r="5136" spans="21:21" x14ac:dyDescent="0.25">
      <c r="U5136"/>
    </row>
    <row r="5137" spans="21:21" x14ac:dyDescent="0.25">
      <c r="U5137"/>
    </row>
    <row r="5138" spans="21:21" x14ac:dyDescent="0.25">
      <c r="U5138"/>
    </row>
    <row r="5139" spans="21:21" x14ac:dyDescent="0.25">
      <c r="U5139"/>
    </row>
    <row r="5140" spans="21:21" x14ac:dyDescent="0.25">
      <c r="U5140"/>
    </row>
    <row r="5141" spans="21:21" x14ac:dyDescent="0.25">
      <c r="U5141"/>
    </row>
    <row r="5142" spans="21:21" x14ac:dyDescent="0.25">
      <c r="U5142"/>
    </row>
    <row r="5143" spans="21:21" x14ac:dyDescent="0.25">
      <c r="U5143"/>
    </row>
    <row r="5144" spans="21:21" x14ac:dyDescent="0.25">
      <c r="U5144"/>
    </row>
    <row r="5145" spans="21:21" x14ac:dyDescent="0.25">
      <c r="U5145"/>
    </row>
    <row r="5146" spans="21:21" x14ac:dyDescent="0.25">
      <c r="U5146"/>
    </row>
    <row r="5147" spans="21:21" x14ac:dyDescent="0.25">
      <c r="U5147"/>
    </row>
    <row r="5148" spans="21:21" x14ac:dyDescent="0.25">
      <c r="U5148"/>
    </row>
    <row r="5149" spans="21:21" x14ac:dyDescent="0.25">
      <c r="U5149"/>
    </row>
    <row r="5150" spans="21:21" x14ac:dyDescent="0.25">
      <c r="U5150"/>
    </row>
    <row r="5151" spans="21:21" x14ac:dyDescent="0.25">
      <c r="U5151"/>
    </row>
    <row r="5152" spans="21:21" x14ac:dyDescent="0.25">
      <c r="U5152"/>
    </row>
    <row r="5153" spans="21:21" x14ac:dyDescent="0.25">
      <c r="U5153"/>
    </row>
    <row r="5154" spans="21:21" x14ac:dyDescent="0.25">
      <c r="U5154"/>
    </row>
    <row r="5155" spans="21:21" x14ac:dyDescent="0.25">
      <c r="U5155"/>
    </row>
    <row r="5156" spans="21:21" x14ac:dyDescent="0.25">
      <c r="U5156"/>
    </row>
    <row r="5157" spans="21:21" x14ac:dyDescent="0.25">
      <c r="U5157"/>
    </row>
    <row r="5158" spans="21:21" x14ac:dyDescent="0.25">
      <c r="U5158"/>
    </row>
    <row r="5159" spans="21:21" x14ac:dyDescent="0.25">
      <c r="U5159"/>
    </row>
    <row r="5160" spans="21:21" x14ac:dyDescent="0.25">
      <c r="U5160"/>
    </row>
    <row r="5161" spans="21:21" x14ac:dyDescent="0.25">
      <c r="U5161"/>
    </row>
    <row r="5162" spans="21:21" x14ac:dyDescent="0.25">
      <c r="U5162"/>
    </row>
    <row r="5163" spans="21:21" x14ac:dyDescent="0.25">
      <c r="U5163"/>
    </row>
    <row r="5164" spans="21:21" x14ac:dyDescent="0.25">
      <c r="U5164"/>
    </row>
    <row r="5165" spans="21:21" x14ac:dyDescent="0.25">
      <c r="U5165"/>
    </row>
    <row r="5166" spans="21:21" x14ac:dyDescent="0.25">
      <c r="U5166"/>
    </row>
    <row r="5167" spans="21:21" x14ac:dyDescent="0.25">
      <c r="U5167"/>
    </row>
    <row r="5168" spans="21:21" x14ac:dyDescent="0.25">
      <c r="U5168"/>
    </row>
    <row r="5169" spans="21:21" x14ac:dyDescent="0.25">
      <c r="U5169"/>
    </row>
    <row r="5170" spans="21:21" x14ac:dyDescent="0.25">
      <c r="U5170"/>
    </row>
    <row r="5171" spans="21:21" x14ac:dyDescent="0.25">
      <c r="U5171"/>
    </row>
    <row r="5172" spans="21:21" x14ac:dyDescent="0.25">
      <c r="U5172"/>
    </row>
    <row r="5173" spans="21:21" x14ac:dyDescent="0.25">
      <c r="U5173"/>
    </row>
    <row r="5174" spans="21:21" x14ac:dyDescent="0.25">
      <c r="U5174"/>
    </row>
    <row r="5175" spans="21:21" x14ac:dyDescent="0.25">
      <c r="U5175"/>
    </row>
    <row r="5176" spans="21:21" x14ac:dyDescent="0.25">
      <c r="U5176"/>
    </row>
    <row r="5177" spans="21:21" x14ac:dyDescent="0.25">
      <c r="U5177"/>
    </row>
    <row r="5178" spans="21:21" x14ac:dyDescent="0.25">
      <c r="U5178"/>
    </row>
    <row r="5179" spans="21:21" x14ac:dyDescent="0.25">
      <c r="U5179"/>
    </row>
    <row r="5180" spans="21:21" x14ac:dyDescent="0.25">
      <c r="U5180"/>
    </row>
    <row r="5181" spans="21:21" x14ac:dyDescent="0.25">
      <c r="U5181"/>
    </row>
    <row r="5182" spans="21:21" x14ac:dyDescent="0.25">
      <c r="U5182"/>
    </row>
    <row r="5183" spans="21:21" x14ac:dyDescent="0.25">
      <c r="U5183"/>
    </row>
    <row r="5184" spans="21:21" x14ac:dyDescent="0.25">
      <c r="U5184"/>
    </row>
    <row r="5185" spans="21:21" x14ac:dyDescent="0.25">
      <c r="U5185"/>
    </row>
    <row r="5186" spans="21:21" x14ac:dyDescent="0.25">
      <c r="U5186"/>
    </row>
    <row r="5187" spans="21:21" x14ac:dyDescent="0.25">
      <c r="U5187"/>
    </row>
    <row r="5188" spans="21:21" x14ac:dyDescent="0.25">
      <c r="U5188"/>
    </row>
    <row r="5189" spans="21:21" x14ac:dyDescent="0.25">
      <c r="U5189"/>
    </row>
    <row r="5190" spans="21:21" x14ac:dyDescent="0.25">
      <c r="U5190"/>
    </row>
    <row r="5191" spans="21:21" x14ac:dyDescent="0.25">
      <c r="U5191"/>
    </row>
    <row r="5192" spans="21:21" x14ac:dyDescent="0.25">
      <c r="U5192"/>
    </row>
    <row r="5193" spans="21:21" x14ac:dyDescent="0.25">
      <c r="U5193"/>
    </row>
    <row r="5194" spans="21:21" x14ac:dyDescent="0.25">
      <c r="U5194"/>
    </row>
    <row r="5195" spans="21:21" x14ac:dyDescent="0.25">
      <c r="U5195"/>
    </row>
    <row r="5196" spans="21:21" x14ac:dyDescent="0.25">
      <c r="U5196"/>
    </row>
    <row r="5197" spans="21:21" x14ac:dyDescent="0.25">
      <c r="U5197"/>
    </row>
    <row r="5198" spans="21:21" x14ac:dyDescent="0.25">
      <c r="U5198"/>
    </row>
    <row r="5199" spans="21:21" x14ac:dyDescent="0.25">
      <c r="U5199"/>
    </row>
    <row r="5200" spans="21:21" x14ac:dyDescent="0.25">
      <c r="U5200"/>
    </row>
    <row r="5201" spans="21:21" x14ac:dyDescent="0.25">
      <c r="U5201"/>
    </row>
    <row r="5202" spans="21:21" x14ac:dyDescent="0.25">
      <c r="U5202"/>
    </row>
    <row r="5203" spans="21:21" x14ac:dyDescent="0.25">
      <c r="U5203"/>
    </row>
    <row r="5204" spans="21:21" x14ac:dyDescent="0.25">
      <c r="U5204"/>
    </row>
    <row r="5205" spans="21:21" x14ac:dyDescent="0.25">
      <c r="U5205"/>
    </row>
    <row r="5206" spans="21:21" x14ac:dyDescent="0.25">
      <c r="U5206"/>
    </row>
    <row r="5207" spans="21:21" x14ac:dyDescent="0.25">
      <c r="U5207"/>
    </row>
    <row r="5208" spans="21:21" x14ac:dyDescent="0.25">
      <c r="U5208"/>
    </row>
    <row r="5209" spans="21:21" x14ac:dyDescent="0.25">
      <c r="U5209"/>
    </row>
    <row r="5210" spans="21:21" x14ac:dyDescent="0.25">
      <c r="U5210"/>
    </row>
    <row r="5211" spans="21:21" x14ac:dyDescent="0.25">
      <c r="U5211"/>
    </row>
    <row r="5212" spans="21:21" x14ac:dyDescent="0.25">
      <c r="U5212"/>
    </row>
    <row r="5213" spans="21:21" x14ac:dyDescent="0.25">
      <c r="U5213"/>
    </row>
    <row r="5214" spans="21:21" x14ac:dyDescent="0.25">
      <c r="U5214"/>
    </row>
    <row r="5215" spans="21:21" x14ac:dyDescent="0.25">
      <c r="U5215"/>
    </row>
    <row r="5216" spans="21:21" x14ac:dyDescent="0.25">
      <c r="U5216"/>
    </row>
    <row r="5217" spans="21:21" x14ac:dyDescent="0.25">
      <c r="U5217"/>
    </row>
    <row r="5218" spans="21:21" x14ac:dyDescent="0.25">
      <c r="U5218"/>
    </row>
    <row r="5219" spans="21:21" x14ac:dyDescent="0.25">
      <c r="U5219"/>
    </row>
    <row r="5220" spans="21:21" x14ac:dyDescent="0.25">
      <c r="U5220"/>
    </row>
    <row r="5221" spans="21:21" x14ac:dyDescent="0.25">
      <c r="U5221"/>
    </row>
    <row r="5222" spans="21:21" x14ac:dyDescent="0.25">
      <c r="U5222"/>
    </row>
    <row r="5223" spans="21:21" x14ac:dyDescent="0.25">
      <c r="U5223"/>
    </row>
    <row r="5224" spans="21:21" x14ac:dyDescent="0.25">
      <c r="U5224"/>
    </row>
    <row r="5225" spans="21:21" x14ac:dyDescent="0.25">
      <c r="U5225"/>
    </row>
    <row r="5226" spans="21:21" x14ac:dyDescent="0.25">
      <c r="U5226"/>
    </row>
    <row r="5227" spans="21:21" x14ac:dyDescent="0.25">
      <c r="U5227"/>
    </row>
    <row r="5228" spans="21:21" x14ac:dyDescent="0.25">
      <c r="U5228"/>
    </row>
    <row r="5229" spans="21:21" x14ac:dyDescent="0.25">
      <c r="U5229"/>
    </row>
    <row r="5230" spans="21:21" x14ac:dyDescent="0.25">
      <c r="U5230"/>
    </row>
    <row r="5231" spans="21:21" x14ac:dyDescent="0.25">
      <c r="U5231"/>
    </row>
    <row r="5232" spans="21:21" x14ac:dyDescent="0.25">
      <c r="U5232"/>
    </row>
    <row r="5233" spans="21:21" x14ac:dyDescent="0.25">
      <c r="U5233"/>
    </row>
    <row r="5234" spans="21:21" x14ac:dyDescent="0.25">
      <c r="U5234"/>
    </row>
    <row r="5235" spans="21:21" x14ac:dyDescent="0.25">
      <c r="U5235"/>
    </row>
    <row r="5236" spans="21:21" x14ac:dyDescent="0.25">
      <c r="U5236"/>
    </row>
    <row r="5237" spans="21:21" x14ac:dyDescent="0.25">
      <c r="U5237"/>
    </row>
    <row r="5238" spans="21:21" x14ac:dyDescent="0.25">
      <c r="U5238"/>
    </row>
    <row r="5239" spans="21:21" x14ac:dyDescent="0.25">
      <c r="U5239"/>
    </row>
    <row r="5240" spans="21:21" x14ac:dyDescent="0.25">
      <c r="U5240"/>
    </row>
    <row r="5241" spans="21:21" x14ac:dyDescent="0.25">
      <c r="U5241"/>
    </row>
    <row r="5242" spans="21:21" x14ac:dyDescent="0.25">
      <c r="U5242"/>
    </row>
    <row r="5243" spans="21:21" x14ac:dyDescent="0.25">
      <c r="U5243"/>
    </row>
    <row r="5244" spans="21:21" x14ac:dyDescent="0.25">
      <c r="U5244"/>
    </row>
    <row r="5245" spans="21:21" x14ac:dyDescent="0.25">
      <c r="U5245"/>
    </row>
    <row r="5246" spans="21:21" x14ac:dyDescent="0.25">
      <c r="U5246"/>
    </row>
    <row r="5247" spans="21:21" x14ac:dyDescent="0.25">
      <c r="U5247"/>
    </row>
    <row r="5248" spans="21:21" x14ac:dyDescent="0.25">
      <c r="U5248"/>
    </row>
    <row r="5249" spans="21:21" x14ac:dyDescent="0.25">
      <c r="U5249"/>
    </row>
    <row r="5250" spans="21:21" x14ac:dyDescent="0.25">
      <c r="U5250"/>
    </row>
    <row r="5251" spans="21:21" x14ac:dyDescent="0.25">
      <c r="U5251"/>
    </row>
    <row r="5252" spans="21:21" x14ac:dyDescent="0.25">
      <c r="U5252"/>
    </row>
    <row r="5253" spans="21:21" x14ac:dyDescent="0.25">
      <c r="U5253"/>
    </row>
    <row r="5254" spans="21:21" x14ac:dyDescent="0.25">
      <c r="U5254"/>
    </row>
    <row r="5255" spans="21:21" x14ac:dyDescent="0.25">
      <c r="U5255"/>
    </row>
    <row r="5256" spans="21:21" x14ac:dyDescent="0.25">
      <c r="U5256"/>
    </row>
    <row r="5257" spans="21:21" x14ac:dyDescent="0.25">
      <c r="U5257"/>
    </row>
    <row r="5258" spans="21:21" x14ac:dyDescent="0.25">
      <c r="U5258"/>
    </row>
    <row r="5259" spans="21:21" x14ac:dyDescent="0.25">
      <c r="U5259"/>
    </row>
    <row r="5260" spans="21:21" x14ac:dyDescent="0.25">
      <c r="U5260"/>
    </row>
    <row r="5261" spans="21:21" x14ac:dyDescent="0.25">
      <c r="U5261"/>
    </row>
    <row r="5262" spans="21:21" x14ac:dyDescent="0.25">
      <c r="U5262"/>
    </row>
    <row r="5263" spans="21:21" x14ac:dyDescent="0.25">
      <c r="U5263"/>
    </row>
    <row r="5264" spans="21:21" x14ac:dyDescent="0.25">
      <c r="U5264"/>
    </row>
    <row r="5265" spans="21:21" x14ac:dyDescent="0.25">
      <c r="U5265"/>
    </row>
    <row r="5266" spans="21:21" x14ac:dyDescent="0.25">
      <c r="U5266"/>
    </row>
    <row r="5267" spans="21:21" x14ac:dyDescent="0.25">
      <c r="U5267"/>
    </row>
    <row r="5268" spans="21:21" x14ac:dyDescent="0.25">
      <c r="U5268"/>
    </row>
    <row r="5269" spans="21:21" x14ac:dyDescent="0.25">
      <c r="U5269"/>
    </row>
    <row r="5270" spans="21:21" x14ac:dyDescent="0.25">
      <c r="U5270"/>
    </row>
    <row r="5271" spans="21:21" x14ac:dyDescent="0.25">
      <c r="U5271"/>
    </row>
    <row r="5272" spans="21:21" x14ac:dyDescent="0.25">
      <c r="U5272"/>
    </row>
    <row r="5273" spans="21:21" x14ac:dyDescent="0.25">
      <c r="U5273"/>
    </row>
    <row r="5274" spans="21:21" x14ac:dyDescent="0.25">
      <c r="U5274"/>
    </row>
    <row r="5275" spans="21:21" x14ac:dyDescent="0.25">
      <c r="U5275"/>
    </row>
    <row r="5276" spans="21:21" x14ac:dyDescent="0.25">
      <c r="U5276"/>
    </row>
    <row r="5277" spans="21:21" x14ac:dyDescent="0.25">
      <c r="U5277"/>
    </row>
    <row r="5278" spans="21:21" x14ac:dyDescent="0.25">
      <c r="U5278"/>
    </row>
    <row r="5279" spans="21:21" x14ac:dyDescent="0.25">
      <c r="U5279"/>
    </row>
    <row r="5280" spans="21:21" x14ac:dyDescent="0.25">
      <c r="U5280"/>
    </row>
    <row r="5281" spans="21:21" x14ac:dyDescent="0.25">
      <c r="U5281"/>
    </row>
    <row r="5282" spans="21:21" x14ac:dyDescent="0.25">
      <c r="U5282"/>
    </row>
    <row r="5283" spans="21:21" x14ac:dyDescent="0.25">
      <c r="U5283"/>
    </row>
    <row r="5284" spans="21:21" x14ac:dyDescent="0.25">
      <c r="U5284"/>
    </row>
    <row r="5285" spans="21:21" x14ac:dyDescent="0.25">
      <c r="U5285"/>
    </row>
    <row r="5286" spans="21:21" x14ac:dyDescent="0.25">
      <c r="U5286"/>
    </row>
    <row r="5287" spans="21:21" x14ac:dyDescent="0.25">
      <c r="U5287"/>
    </row>
    <row r="5288" spans="21:21" x14ac:dyDescent="0.25">
      <c r="U5288"/>
    </row>
    <row r="5289" spans="21:21" x14ac:dyDescent="0.25">
      <c r="U5289"/>
    </row>
    <row r="5290" spans="21:21" x14ac:dyDescent="0.25">
      <c r="U5290"/>
    </row>
    <row r="5291" spans="21:21" x14ac:dyDescent="0.25">
      <c r="U5291"/>
    </row>
    <row r="5292" spans="21:21" x14ac:dyDescent="0.25">
      <c r="U5292"/>
    </row>
    <row r="5293" spans="21:21" x14ac:dyDescent="0.25">
      <c r="U5293"/>
    </row>
    <row r="5294" spans="21:21" x14ac:dyDescent="0.25">
      <c r="U5294"/>
    </row>
    <row r="5295" spans="21:21" x14ac:dyDescent="0.25">
      <c r="U5295"/>
    </row>
    <row r="5296" spans="21:21" x14ac:dyDescent="0.25">
      <c r="U5296"/>
    </row>
    <row r="5297" spans="21:21" x14ac:dyDescent="0.25">
      <c r="U5297"/>
    </row>
    <row r="5298" spans="21:21" x14ac:dyDescent="0.25">
      <c r="U5298"/>
    </row>
    <row r="5299" spans="21:21" x14ac:dyDescent="0.25">
      <c r="U5299"/>
    </row>
    <row r="5300" spans="21:21" x14ac:dyDescent="0.25">
      <c r="U5300"/>
    </row>
    <row r="5301" spans="21:21" x14ac:dyDescent="0.25">
      <c r="U5301"/>
    </row>
    <row r="5302" spans="21:21" x14ac:dyDescent="0.25">
      <c r="U5302"/>
    </row>
    <row r="5303" spans="21:21" x14ac:dyDescent="0.25">
      <c r="U5303"/>
    </row>
    <row r="5304" spans="21:21" x14ac:dyDescent="0.25">
      <c r="U5304"/>
    </row>
    <row r="5305" spans="21:21" x14ac:dyDescent="0.25">
      <c r="U5305"/>
    </row>
    <row r="5306" spans="21:21" x14ac:dyDescent="0.25">
      <c r="U5306"/>
    </row>
    <row r="5307" spans="21:21" x14ac:dyDescent="0.25">
      <c r="U5307"/>
    </row>
    <row r="5308" spans="21:21" x14ac:dyDescent="0.25">
      <c r="U5308"/>
    </row>
    <row r="5309" spans="21:21" x14ac:dyDescent="0.25">
      <c r="U5309"/>
    </row>
    <row r="5310" spans="21:21" x14ac:dyDescent="0.25">
      <c r="U5310"/>
    </row>
    <row r="5311" spans="21:21" x14ac:dyDescent="0.25">
      <c r="U5311"/>
    </row>
    <row r="5312" spans="21:21" x14ac:dyDescent="0.25">
      <c r="U5312"/>
    </row>
    <row r="5313" spans="21:21" x14ac:dyDescent="0.25">
      <c r="U5313"/>
    </row>
    <row r="5314" spans="21:21" x14ac:dyDescent="0.25">
      <c r="U5314"/>
    </row>
    <row r="5315" spans="21:21" x14ac:dyDescent="0.25">
      <c r="U5315"/>
    </row>
    <row r="5316" spans="21:21" x14ac:dyDescent="0.25">
      <c r="U5316"/>
    </row>
    <row r="5317" spans="21:21" x14ac:dyDescent="0.25">
      <c r="U5317"/>
    </row>
    <row r="5318" spans="21:21" x14ac:dyDescent="0.25">
      <c r="U5318"/>
    </row>
    <row r="5319" spans="21:21" x14ac:dyDescent="0.25">
      <c r="U5319"/>
    </row>
    <row r="5320" spans="21:21" x14ac:dyDescent="0.25">
      <c r="U5320"/>
    </row>
    <row r="5321" spans="21:21" x14ac:dyDescent="0.25">
      <c r="U5321"/>
    </row>
    <row r="5322" spans="21:21" x14ac:dyDescent="0.25">
      <c r="U5322"/>
    </row>
    <row r="5323" spans="21:21" x14ac:dyDescent="0.25">
      <c r="U5323"/>
    </row>
    <row r="5324" spans="21:21" x14ac:dyDescent="0.25">
      <c r="U5324"/>
    </row>
    <row r="5325" spans="21:21" x14ac:dyDescent="0.25">
      <c r="U5325"/>
    </row>
    <row r="5326" spans="21:21" x14ac:dyDescent="0.25">
      <c r="U5326"/>
    </row>
    <row r="5327" spans="21:21" x14ac:dyDescent="0.25">
      <c r="U5327"/>
    </row>
    <row r="5328" spans="21:21" x14ac:dyDescent="0.25">
      <c r="U5328"/>
    </row>
    <row r="5329" spans="21:21" x14ac:dyDescent="0.25">
      <c r="U5329"/>
    </row>
    <row r="5330" spans="21:21" x14ac:dyDescent="0.25">
      <c r="U5330"/>
    </row>
    <row r="5331" spans="21:21" x14ac:dyDescent="0.25">
      <c r="U5331"/>
    </row>
    <row r="5332" spans="21:21" x14ac:dyDescent="0.25">
      <c r="U5332"/>
    </row>
    <row r="5333" spans="21:21" x14ac:dyDescent="0.25">
      <c r="U5333"/>
    </row>
    <row r="5334" spans="21:21" x14ac:dyDescent="0.25">
      <c r="U5334"/>
    </row>
    <row r="5335" spans="21:21" x14ac:dyDescent="0.25">
      <c r="U5335"/>
    </row>
    <row r="5336" spans="21:21" x14ac:dyDescent="0.25">
      <c r="U5336"/>
    </row>
    <row r="5337" spans="21:21" x14ac:dyDescent="0.25">
      <c r="U5337"/>
    </row>
    <row r="5338" spans="21:21" x14ac:dyDescent="0.25">
      <c r="U5338"/>
    </row>
    <row r="5339" spans="21:21" x14ac:dyDescent="0.25">
      <c r="U5339"/>
    </row>
    <row r="5340" spans="21:21" x14ac:dyDescent="0.25">
      <c r="U5340"/>
    </row>
    <row r="5341" spans="21:21" x14ac:dyDescent="0.25">
      <c r="U5341"/>
    </row>
    <row r="5342" spans="21:21" x14ac:dyDescent="0.25">
      <c r="U5342"/>
    </row>
    <row r="5343" spans="21:21" x14ac:dyDescent="0.25">
      <c r="U5343"/>
    </row>
    <row r="5344" spans="21:21" x14ac:dyDescent="0.25">
      <c r="U5344"/>
    </row>
    <row r="5345" spans="21:21" x14ac:dyDescent="0.25">
      <c r="U5345"/>
    </row>
    <row r="5346" spans="21:21" x14ac:dyDescent="0.25">
      <c r="U5346"/>
    </row>
    <row r="5347" spans="21:21" x14ac:dyDescent="0.25">
      <c r="U5347"/>
    </row>
    <row r="5348" spans="21:21" x14ac:dyDescent="0.25">
      <c r="U5348"/>
    </row>
    <row r="5349" spans="21:21" x14ac:dyDescent="0.25">
      <c r="U5349"/>
    </row>
    <row r="5350" spans="21:21" x14ac:dyDescent="0.25">
      <c r="U5350"/>
    </row>
    <row r="5351" spans="21:21" x14ac:dyDescent="0.25">
      <c r="U5351"/>
    </row>
    <row r="5352" spans="21:21" x14ac:dyDescent="0.25">
      <c r="U5352"/>
    </row>
    <row r="5353" spans="21:21" x14ac:dyDescent="0.25">
      <c r="U5353"/>
    </row>
    <row r="5354" spans="21:21" x14ac:dyDescent="0.25">
      <c r="U5354"/>
    </row>
    <row r="5355" spans="21:21" x14ac:dyDescent="0.25">
      <c r="U5355"/>
    </row>
    <row r="5356" spans="21:21" x14ac:dyDescent="0.25">
      <c r="U5356"/>
    </row>
    <row r="5357" spans="21:21" x14ac:dyDescent="0.25">
      <c r="U5357"/>
    </row>
    <row r="5358" spans="21:21" x14ac:dyDescent="0.25">
      <c r="U5358"/>
    </row>
    <row r="5359" spans="21:21" x14ac:dyDescent="0.25">
      <c r="U5359"/>
    </row>
    <row r="5360" spans="21:21" x14ac:dyDescent="0.25">
      <c r="U5360"/>
    </row>
    <row r="5361" spans="21:21" x14ac:dyDescent="0.25">
      <c r="U5361"/>
    </row>
    <row r="5362" spans="21:21" x14ac:dyDescent="0.25">
      <c r="U5362"/>
    </row>
    <row r="5363" spans="21:21" x14ac:dyDescent="0.25">
      <c r="U5363"/>
    </row>
    <row r="5364" spans="21:21" x14ac:dyDescent="0.25">
      <c r="U5364"/>
    </row>
    <row r="5365" spans="21:21" x14ac:dyDescent="0.25">
      <c r="U5365"/>
    </row>
    <row r="5366" spans="21:21" x14ac:dyDescent="0.25">
      <c r="U5366"/>
    </row>
    <row r="5367" spans="21:21" x14ac:dyDescent="0.25">
      <c r="U5367"/>
    </row>
    <row r="5368" spans="21:21" x14ac:dyDescent="0.25">
      <c r="U5368"/>
    </row>
    <row r="5369" spans="21:21" x14ac:dyDescent="0.25">
      <c r="U5369"/>
    </row>
    <row r="5370" spans="21:21" x14ac:dyDescent="0.25">
      <c r="U5370"/>
    </row>
    <row r="5371" spans="21:21" x14ac:dyDescent="0.25">
      <c r="U5371"/>
    </row>
    <row r="5372" spans="21:21" x14ac:dyDescent="0.25">
      <c r="U5372"/>
    </row>
    <row r="5373" spans="21:21" x14ac:dyDescent="0.25">
      <c r="U5373"/>
    </row>
    <row r="5374" spans="21:21" x14ac:dyDescent="0.25">
      <c r="U5374"/>
    </row>
    <row r="5375" spans="21:21" x14ac:dyDescent="0.25">
      <c r="U5375"/>
    </row>
    <row r="5376" spans="21:21" x14ac:dyDescent="0.25">
      <c r="U5376"/>
    </row>
    <row r="5377" spans="21:21" x14ac:dyDescent="0.25">
      <c r="U5377"/>
    </row>
    <row r="5378" spans="21:21" x14ac:dyDescent="0.25">
      <c r="U5378"/>
    </row>
    <row r="5379" spans="21:21" x14ac:dyDescent="0.25">
      <c r="U5379"/>
    </row>
    <row r="5380" spans="21:21" x14ac:dyDescent="0.25">
      <c r="U5380"/>
    </row>
    <row r="5381" spans="21:21" x14ac:dyDescent="0.25">
      <c r="U5381"/>
    </row>
    <row r="5382" spans="21:21" x14ac:dyDescent="0.25">
      <c r="U5382"/>
    </row>
    <row r="5383" spans="21:21" x14ac:dyDescent="0.25">
      <c r="U5383"/>
    </row>
    <row r="5384" spans="21:21" x14ac:dyDescent="0.25">
      <c r="U5384"/>
    </row>
    <row r="5385" spans="21:21" x14ac:dyDescent="0.25">
      <c r="U5385"/>
    </row>
    <row r="5386" spans="21:21" x14ac:dyDescent="0.25">
      <c r="U5386"/>
    </row>
    <row r="5387" spans="21:21" x14ac:dyDescent="0.25">
      <c r="U5387"/>
    </row>
    <row r="5388" spans="21:21" x14ac:dyDescent="0.25">
      <c r="U5388"/>
    </row>
    <row r="5389" spans="21:21" x14ac:dyDescent="0.25">
      <c r="U5389"/>
    </row>
    <row r="5390" spans="21:21" x14ac:dyDescent="0.25">
      <c r="U5390"/>
    </row>
    <row r="5391" spans="21:21" x14ac:dyDescent="0.25">
      <c r="U5391"/>
    </row>
    <row r="5392" spans="21:21" x14ac:dyDescent="0.25">
      <c r="U5392"/>
    </row>
    <row r="5393" spans="21:21" x14ac:dyDescent="0.25">
      <c r="U5393"/>
    </row>
    <row r="5394" spans="21:21" x14ac:dyDescent="0.25">
      <c r="U5394"/>
    </row>
    <row r="5395" spans="21:21" x14ac:dyDescent="0.25">
      <c r="U5395"/>
    </row>
    <row r="5396" spans="21:21" x14ac:dyDescent="0.25">
      <c r="U5396"/>
    </row>
    <row r="5397" spans="21:21" x14ac:dyDescent="0.25">
      <c r="U5397"/>
    </row>
    <row r="5398" spans="21:21" x14ac:dyDescent="0.25">
      <c r="U5398"/>
    </row>
    <row r="5399" spans="21:21" x14ac:dyDescent="0.25">
      <c r="U5399"/>
    </row>
    <row r="5400" spans="21:21" x14ac:dyDescent="0.25">
      <c r="U5400"/>
    </row>
    <row r="5401" spans="21:21" x14ac:dyDescent="0.25">
      <c r="U5401"/>
    </row>
    <row r="5402" spans="21:21" x14ac:dyDescent="0.25">
      <c r="U5402"/>
    </row>
    <row r="5403" spans="21:21" x14ac:dyDescent="0.25">
      <c r="U5403"/>
    </row>
    <row r="5404" spans="21:21" x14ac:dyDescent="0.25">
      <c r="U5404"/>
    </row>
    <row r="5405" spans="21:21" x14ac:dyDescent="0.25">
      <c r="U5405"/>
    </row>
    <row r="5406" spans="21:21" x14ac:dyDescent="0.25">
      <c r="U5406"/>
    </row>
    <row r="5407" spans="21:21" x14ac:dyDescent="0.25">
      <c r="U5407"/>
    </row>
    <row r="5408" spans="21:21" x14ac:dyDescent="0.25">
      <c r="U5408"/>
    </row>
    <row r="5409" spans="21:21" x14ac:dyDescent="0.25">
      <c r="U5409"/>
    </row>
    <row r="5410" spans="21:21" x14ac:dyDescent="0.25">
      <c r="U5410"/>
    </row>
    <row r="5411" spans="21:21" x14ac:dyDescent="0.25">
      <c r="U5411"/>
    </row>
    <row r="5412" spans="21:21" x14ac:dyDescent="0.25">
      <c r="U5412"/>
    </row>
    <row r="5413" spans="21:21" x14ac:dyDescent="0.25">
      <c r="U5413"/>
    </row>
    <row r="5414" spans="21:21" x14ac:dyDescent="0.25">
      <c r="U5414"/>
    </row>
    <row r="5415" spans="21:21" x14ac:dyDescent="0.25">
      <c r="U5415"/>
    </row>
    <row r="5416" spans="21:21" x14ac:dyDescent="0.25">
      <c r="U5416"/>
    </row>
    <row r="5417" spans="21:21" x14ac:dyDescent="0.25">
      <c r="U5417"/>
    </row>
    <row r="5418" spans="21:21" x14ac:dyDescent="0.25">
      <c r="U5418"/>
    </row>
    <row r="5419" spans="21:21" x14ac:dyDescent="0.25">
      <c r="U5419"/>
    </row>
    <row r="5420" spans="21:21" x14ac:dyDescent="0.25">
      <c r="U5420"/>
    </row>
    <row r="5421" spans="21:21" x14ac:dyDescent="0.25">
      <c r="U5421"/>
    </row>
    <row r="5422" spans="21:21" x14ac:dyDescent="0.25">
      <c r="U5422"/>
    </row>
    <row r="5423" spans="21:21" x14ac:dyDescent="0.25">
      <c r="U5423"/>
    </row>
    <row r="5424" spans="21:21" x14ac:dyDescent="0.25">
      <c r="U5424"/>
    </row>
    <row r="5425" spans="21:21" x14ac:dyDescent="0.25">
      <c r="U5425"/>
    </row>
    <row r="5426" spans="21:21" x14ac:dyDescent="0.25">
      <c r="U5426"/>
    </row>
    <row r="5427" spans="21:21" x14ac:dyDescent="0.25">
      <c r="U5427"/>
    </row>
    <row r="5428" spans="21:21" x14ac:dyDescent="0.25">
      <c r="U5428"/>
    </row>
    <row r="5429" spans="21:21" x14ac:dyDescent="0.25">
      <c r="U5429"/>
    </row>
    <row r="5430" spans="21:21" x14ac:dyDescent="0.25">
      <c r="U5430"/>
    </row>
    <row r="5431" spans="21:21" x14ac:dyDescent="0.25">
      <c r="U5431"/>
    </row>
    <row r="5432" spans="21:21" x14ac:dyDescent="0.25">
      <c r="U5432"/>
    </row>
    <row r="5433" spans="21:21" x14ac:dyDescent="0.25">
      <c r="U5433"/>
    </row>
    <row r="5434" spans="21:21" x14ac:dyDescent="0.25">
      <c r="U5434"/>
    </row>
    <row r="5435" spans="21:21" x14ac:dyDescent="0.25">
      <c r="U5435"/>
    </row>
    <row r="5436" spans="21:21" x14ac:dyDescent="0.25">
      <c r="U5436"/>
    </row>
    <row r="5437" spans="21:21" x14ac:dyDescent="0.25">
      <c r="U5437"/>
    </row>
    <row r="5438" spans="21:21" x14ac:dyDescent="0.25">
      <c r="U5438"/>
    </row>
    <row r="5439" spans="21:21" x14ac:dyDescent="0.25">
      <c r="U5439"/>
    </row>
    <row r="5440" spans="21:21" x14ac:dyDescent="0.25">
      <c r="U5440"/>
    </row>
    <row r="5441" spans="21:21" x14ac:dyDescent="0.25">
      <c r="U5441"/>
    </row>
    <row r="5442" spans="21:21" x14ac:dyDescent="0.25">
      <c r="U5442"/>
    </row>
    <row r="5443" spans="21:21" x14ac:dyDescent="0.25">
      <c r="U5443"/>
    </row>
    <row r="5444" spans="21:21" x14ac:dyDescent="0.25">
      <c r="U5444"/>
    </row>
    <row r="5445" spans="21:21" x14ac:dyDescent="0.25">
      <c r="U5445"/>
    </row>
    <row r="5446" spans="21:21" x14ac:dyDescent="0.25">
      <c r="U5446"/>
    </row>
    <row r="5447" spans="21:21" x14ac:dyDescent="0.25">
      <c r="U5447"/>
    </row>
    <row r="5448" spans="21:21" x14ac:dyDescent="0.25">
      <c r="U5448"/>
    </row>
    <row r="5449" spans="21:21" x14ac:dyDescent="0.25">
      <c r="U5449"/>
    </row>
    <row r="5450" spans="21:21" x14ac:dyDescent="0.25">
      <c r="U5450"/>
    </row>
    <row r="5451" spans="21:21" x14ac:dyDescent="0.25">
      <c r="U5451"/>
    </row>
    <row r="5452" spans="21:21" x14ac:dyDescent="0.25">
      <c r="U5452"/>
    </row>
    <row r="5453" spans="21:21" x14ac:dyDescent="0.25">
      <c r="U5453"/>
    </row>
    <row r="5454" spans="21:21" x14ac:dyDescent="0.25">
      <c r="U5454"/>
    </row>
    <row r="5455" spans="21:21" x14ac:dyDescent="0.25">
      <c r="U5455"/>
    </row>
    <row r="5456" spans="21:21" x14ac:dyDescent="0.25">
      <c r="U5456"/>
    </row>
    <row r="5457" spans="21:21" x14ac:dyDescent="0.25">
      <c r="U5457"/>
    </row>
    <row r="5458" spans="21:21" x14ac:dyDescent="0.25">
      <c r="U5458"/>
    </row>
    <row r="5459" spans="21:21" x14ac:dyDescent="0.25">
      <c r="U5459"/>
    </row>
    <row r="5460" spans="21:21" x14ac:dyDescent="0.25">
      <c r="U5460"/>
    </row>
    <row r="5461" spans="21:21" x14ac:dyDescent="0.25">
      <c r="U5461"/>
    </row>
    <row r="5462" spans="21:21" x14ac:dyDescent="0.25">
      <c r="U5462"/>
    </row>
    <row r="5463" spans="21:21" x14ac:dyDescent="0.25">
      <c r="U5463"/>
    </row>
    <row r="5464" spans="21:21" x14ac:dyDescent="0.25">
      <c r="U5464"/>
    </row>
    <row r="5465" spans="21:21" x14ac:dyDescent="0.25">
      <c r="U5465"/>
    </row>
    <row r="5466" spans="21:21" x14ac:dyDescent="0.25">
      <c r="U5466"/>
    </row>
    <row r="5467" spans="21:21" x14ac:dyDescent="0.25">
      <c r="U5467"/>
    </row>
    <row r="5468" spans="21:21" x14ac:dyDescent="0.25">
      <c r="U5468"/>
    </row>
    <row r="5469" spans="21:21" x14ac:dyDescent="0.25">
      <c r="U5469"/>
    </row>
    <row r="5470" spans="21:21" x14ac:dyDescent="0.25">
      <c r="U5470"/>
    </row>
    <row r="5471" spans="21:21" x14ac:dyDescent="0.25">
      <c r="U5471"/>
    </row>
    <row r="5472" spans="21:21" x14ac:dyDescent="0.25">
      <c r="U5472"/>
    </row>
    <row r="5473" spans="21:21" x14ac:dyDescent="0.25">
      <c r="U5473"/>
    </row>
    <row r="5474" spans="21:21" x14ac:dyDescent="0.25">
      <c r="U5474"/>
    </row>
    <row r="5475" spans="21:21" x14ac:dyDescent="0.25">
      <c r="U5475"/>
    </row>
    <row r="5476" spans="21:21" x14ac:dyDescent="0.25">
      <c r="U5476"/>
    </row>
    <row r="5477" spans="21:21" x14ac:dyDescent="0.25">
      <c r="U5477"/>
    </row>
    <row r="5478" spans="21:21" x14ac:dyDescent="0.25">
      <c r="U5478"/>
    </row>
    <row r="5479" spans="21:21" x14ac:dyDescent="0.25">
      <c r="U5479"/>
    </row>
    <row r="5480" spans="21:21" x14ac:dyDescent="0.25">
      <c r="U5480"/>
    </row>
    <row r="5481" spans="21:21" x14ac:dyDescent="0.25">
      <c r="U5481"/>
    </row>
    <row r="5482" spans="21:21" x14ac:dyDescent="0.25">
      <c r="U5482"/>
    </row>
    <row r="5483" spans="21:21" x14ac:dyDescent="0.25">
      <c r="U5483"/>
    </row>
    <row r="5484" spans="21:21" x14ac:dyDescent="0.25">
      <c r="U5484"/>
    </row>
    <row r="5485" spans="21:21" x14ac:dyDescent="0.25">
      <c r="U5485"/>
    </row>
    <row r="5486" spans="21:21" x14ac:dyDescent="0.25">
      <c r="U5486"/>
    </row>
    <row r="5487" spans="21:21" x14ac:dyDescent="0.25">
      <c r="U5487"/>
    </row>
    <row r="5488" spans="21:21" x14ac:dyDescent="0.25">
      <c r="U5488"/>
    </row>
    <row r="5489" spans="21:21" x14ac:dyDescent="0.25">
      <c r="U5489"/>
    </row>
    <row r="5490" spans="21:21" x14ac:dyDescent="0.25">
      <c r="U5490"/>
    </row>
    <row r="5491" spans="21:21" x14ac:dyDescent="0.25">
      <c r="U5491"/>
    </row>
    <row r="5492" spans="21:21" x14ac:dyDescent="0.25">
      <c r="U5492"/>
    </row>
    <row r="5493" spans="21:21" x14ac:dyDescent="0.25">
      <c r="U5493"/>
    </row>
    <row r="5494" spans="21:21" x14ac:dyDescent="0.25">
      <c r="U5494"/>
    </row>
    <row r="5495" spans="21:21" x14ac:dyDescent="0.25">
      <c r="U5495"/>
    </row>
    <row r="5496" spans="21:21" x14ac:dyDescent="0.25">
      <c r="U5496"/>
    </row>
    <row r="5497" spans="21:21" x14ac:dyDescent="0.25">
      <c r="U5497"/>
    </row>
    <row r="5498" spans="21:21" x14ac:dyDescent="0.25">
      <c r="U5498"/>
    </row>
    <row r="5499" spans="21:21" x14ac:dyDescent="0.25">
      <c r="U5499"/>
    </row>
    <row r="5500" spans="21:21" x14ac:dyDescent="0.25">
      <c r="U5500"/>
    </row>
    <row r="5501" spans="21:21" x14ac:dyDescent="0.25">
      <c r="U5501"/>
    </row>
    <row r="5502" spans="21:21" x14ac:dyDescent="0.25">
      <c r="U5502"/>
    </row>
    <row r="5503" spans="21:21" x14ac:dyDescent="0.25">
      <c r="U5503"/>
    </row>
    <row r="5504" spans="21:21" x14ac:dyDescent="0.25">
      <c r="U5504"/>
    </row>
    <row r="5505" spans="21:21" x14ac:dyDescent="0.25">
      <c r="U5505"/>
    </row>
    <row r="5506" spans="21:21" x14ac:dyDescent="0.25">
      <c r="U5506"/>
    </row>
    <row r="5507" spans="21:21" x14ac:dyDescent="0.25">
      <c r="U5507"/>
    </row>
    <row r="5508" spans="21:21" x14ac:dyDescent="0.25">
      <c r="U5508"/>
    </row>
    <row r="5509" spans="21:21" x14ac:dyDescent="0.25">
      <c r="U5509"/>
    </row>
    <row r="5510" spans="21:21" x14ac:dyDescent="0.25">
      <c r="U5510"/>
    </row>
    <row r="5511" spans="21:21" x14ac:dyDescent="0.25">
      <c r="U5511"/>
    </row>
    <row r="5512" spans="21:21" x14ac:dyDescent="0.25">
      <c r="U5512"/>
    </row>
    <row r="5513" spans="21:21" x14ac:dyDescent="0.25">
      <c r="U5513"/>
    </row>
    <row r="5514" spans="21:21" x14ac:dyDescent="0.25">
      <c r="U5514"/>
    </row>
    <row r="5515" spans="21:21" x14ac:dyDescent="0.25">
      <c r="U5515"/>
    </row>
    <row r="5516" spans="21:21" x14ac:dyDescent="0.25">
      <c r="U5516"/>
    </row>
    <row r="5517" spans="21:21" x14ac:dyDescent="0.25">
      <c r="U5517"/>
    </row>
    <row r="5518" spans="21:21" x14ac:dyDescent="0.25">
      <c r="U5518"/>
    </row>
    <row r="5519" spans="21:21" x14ac:dyDescent="0.25">
      <c r="U5519"/>
    </row>
    <row r="5520" spans="21:21" x14ac:dyDescent="0.25">
      <c r="U5520"/>
    </row>
    <row r="5521" spans="21:21" x14ac:dyDescent="0.25">
      <c r="U5521"/>
    </row>
    <row r="5522" spans="21:21" x14ac:dyDescent="0.25">
      <c r="U5522"/>
    </row>
    <row r="5523" spans="21:21" x14ac:dyDescent="0.25">
      <c r="U5523"/>
    </row>
    <row r="5524" spans="21:21" x14ac:dyDescent="0.25">
      <c r="U5524"/>
    </row>
    <row r="5525" spans="21:21" x14ac:dyDescent="0.25">
      <c r="U5525"/>
    </row>
    <row r="5526" spans="21:21" x14ac:dyDescent="0.25">
      <c r="U5526"/>
    </row>
    <row r="5527" spans="21:21" x14ac:dyDescent="0.25">
      <c r="U5527"/>
    </row>
    <row r="5528" spans="21:21" x14ac:dyDescent="0.25">
      <c r="U5528"/>
    </row>
    <row r="5529" spans="21:21" x14ac:dyDescent="0.25">
      <c r="U5529"/>
    </row>
    <row r="5530" spans="21:21" x14ac:dyDescent="0.25">
      <c r="U5530"/>
    </row>
    <row r="5531" spans="21:21" x14ac:dyDescent="0.25">
      <c r="U5531"/>
    </row>
    <row r="5532" spans="21:21" x14ac:dyDescent="0.25">
      <c r="U5532"/>
    </row>
    <row r="5533" spans="21:21" x14ac:dyDescent="0.25">
      <c r="U5533"/>
    </row>
    <row r="5534" spans="21:21" x14ac:dyDescent="0.25">
      <c r="U5534"/>
    </row>
    <row r="5535" spans="21:21" x14ac:dyDescent="0.25">
      <c r="U5535"/>
    </row>
    <row r="5536" spans="21:21" x14ac:dyDescent="0.25">
      <c r="U5536"/>
    </row>
    <row r="5537" spans="21:21" x14ac:dyDescent="0.25">
      <c r="U5537"/>
    </row>
    <row r="5538" spans="21:21" x14ac:dyDescent="0.25">
      <c r="U5538"/>
    </row>
    <row r="5539" spans="21:21" x14ac:dyDescent="0.25">
      <c r="U5539"/>
    </row>
    <row r="5540" spans="21:21" x14ac:dyDescent="0.25">
      <c r="U5540"/>
    </row>
    <row r="5541" spans="21:21" x14ac:dyDescent="0.25">
      <c r="U5541"/>
    </row>
    <row r="5542" spans="21:21" x14ac:dyDescent="0.25">
      <c r="U5542"/>
    </row>
    <row r="5543" spans="21:21" x14ac:dyDescent="0.25">
      <c r="U5543"/>
    </row>
    <row r="5544" spans="21:21" x14ac:dyDescent="0.25">
      <c r="U5544"/>
    </row>
    <row r="5545" spans="21:21" x14ac:dyDescent="0.25">
      <c r="U5545"/>
    </row>
    <row r="5546" spans="21:21" x14ac:dyDescent="0.25">
      <c r="U5546"/>
    </row>
    <row r="5547" spans="21:21" x14ac:dyDescent="0.25">
      <c r="U5547"/>
    </row>
    <row r="5548" spans="21:21" x14ac:dyDescent="0.25">
      <c r="U5548"/>
    </row>
    <row r="5549" spans="21:21" x14ac:dyDescent="0.25">
      <c r="U5549"/>
    </row>
    <row r="5550" spans="21:21" x14ac:dyDescent="0.25">
      <c r="U5550"/>
    </row>
    <row r="5551" spans="21:21" x14ac:dyDescent="0.25">
      <c r="U5551"/>
    </row>
    <row r="5552" spans="21:21" x14ac:dyDescent="0.25">
      <c r="U5552"/>
    </row>
    <row r="5553" spans="21:21" x14ac:dyDescent="0.25">
      <c r="U5553"/>
    </row>
    <row r="5554" spans="21:21" x14ac:dyDescent="0.25">
      <c r="U5554"/>
    </row>
    <row r="5555" spans="21:21" x14ac:dyDescent="0.25">
      <c r="U5555"/>
    </row>
    <row r="5556" spans="21:21" x14ac:dyDescent="0.25">
      <c r="U5556"/>
    </row>
    <row r="5557" spans="21:21" x14ac:dyDescent="0.25">
      <c r="U5557"/>
    </row>
    <row r="5558" spans="21:21" x14ac:dyDescent="0.25">
      <c r="U5558"/>
    </row>
    <row r="5559" spans="21:21" x14ac:dyDescent="0.25">
      <c r="U5559"/>
    </row>
    <row r="5560" spans="21:21" x14ac:dyDescent="0.25">
      <c r="U5560"/>
    </row>
    <row r="5561" spans="21:21" x14ac:dyDescent="0.25">
      <c r="U5561"/>
    </row>
    <row r="5562" spans="21:21" x14ac:dyDescent="0.25">
      <c r="U5562"/>
    </row>
    <row r="5563" spans="21:21" x14ac:dyDescent="0.25">
      <c r="U5563"/>
    </row>
    <row r="5564" spans="21:21" x14ac:dyDescent="0.25">
      <c r="U5564"/>
    </row>
    <row r="5565" spans="21:21" x14ac:dyDescent="0.25">
      <c r="U5565"/>
    </row>
    <row r="5566" spans="21:21" x14ac:dyDescent="0.25">
      <c r="U5566"/>
    </row>
    <row r="5567" spans="21:21" x14ac:dyDescent="0.25">
      <c r="U5567"/>
    </row>
    <row r="5568" spans="21:21" x14ac:dyDescent="0.25">
      <c r="U5568"/>
    </row>
    <row r="5569" spans="21:21" x14ac:dyDescent="0.25">
      <c r="U5569"/>
    </row>
    <row r="5570" spans="21:21" x14ac:dyDescent="0.25">
      <c r="U5570"/>
    </row>
    <row r="5571" spans="21:21" x14ac:dyDescent="0.25">
      <c r="U5571"/>
    </row>
    <row r="5572" spans="21:21" x14ac:dyDescent="0.25">
      <c r="U5572"/>
    </row>
    <row r="5573" spans="21:21" x14ac:dyDescent="0.25">
      <c r="U5573"/>
    </row>
    <row r="5574" spans="21:21" x14ac:dyDescent="0.25">
      <c r="U5574"/>
    </row>
    <row r="5575" spans="21:21" x14ac:dyDescent="0.25">
      <c r="U5575"/>
    </row>
    <row r="5576" spans="21:21" x14ac:dyDescent="0.25">
      <c r="U5576"/>
    </row>
    <row r="5577" spans="21:21" x14ac:dyDescent="0.25">
      <c r="U5577"/>
    </row>
    <row r="5578" spans="21:21" x14ac:dyDescent="0.25">
      <c r="U5578"/>
    </row>
    <row r="5579" spans="21:21" x14ac:dyDescent="0.25">
      <c r="U5579"/>
    </row>
    <row r="5580" spans="21:21" x14ac:dyDescent="0.25">
      <c r="U5580"/>
    </row>
    <row r="5581" spans="21:21" x14ac:dyDescent="0.25">
      <c r="U5581"/>
    </row>
    <row r="5582" spans="21:21" x14ac:dyDescent="0.25">
      <c r="U5582"/>
    </row>
    <row r="5583" spans="21:21" x14ac:dyDescent="0.25">
      <c r="U5583"/>
    </row>
    <row r="5584" spans="21:21" x14ac:dyDescent="0.25">
      <c r="U5584"/>
    </row>
    <row r="5585" spans="21:21" x14ac:dyDescent="0.25">
      <c r="U5585"/>
    </row>
    <row r="5586" spans="21:21" x14ac:dyDescent="0.25">
      <c r="U5586"/>
    </row>
    <row r="5587" spans="21:21" x14ac:dyDescent="0.25">
      <c r="U5587"/>
    </row>
    <row r="5588" spans="21:21" x14ac:dyDescent="0.25">
      <c r="U5588"/>
    </row>
    <row r="5589" spans="21:21" x14ac:dyDescent="0.25">
      <c r="U5589"/>
    </row>
    <row r="5590" spans="21:21" x14ac:dyDescent="0.25">
      <c r="U5590"/>
    </row>
    <row r="5591" spans="21:21" x14ac:dyDescent="0.25">
      <c r="U5591"/>
    </row>
    <row r="5592" spans="21:21" x14ac:dyDescent="0.25">
      <c r="U5592"/>
    </row>
    <row r="5593" spans="21:21" x14ac:dyDescent="0.25">
      <c r="U5593"/>
    </row>
    <row r="5594" spans="21:21" x14ac:dyDescent="0.25">
      <c r="U5594"/>
    </row>
    <row r="5595" spans="21:21" x14ac:dyDescent="0.25">
      <c r="U5595"/>
    </row>
    <row r="5596" spans="21:21" x14ac:dyDescent="0.25">
      <c r="U5596"/>
    </row>
    <row r="5597" spans="21:21" x14ac:dyDescent="0.25">
      <c r="U5597"/>
    </row>
    <row r="5598" spans="21:21" x14ac:dyDescent="0.25">
      <c r="U5598"/>
    </row>
    <row r="5599" spans="21:21" x14ac:dyDescent="0.25">
      <c r="U5599"/>
    </row>
    <row r="5600" spans="21:21" x14ac:dyDescent="0.25">
      <c r="U5600"/>
    </row>
    <row r="5601" spans="21:21" x14ac:dyDescent="0.25">
      <c r="U5601"/>
    </row>
    <row r="5602" spans="21:21" x14ac:dyDescent="0.25">
      <c r="U5602"/>
    </row>
    <row r="5603" spans="21:21" x14ac:dyDescent="0.25">
      <c r="U5603"/>
    </row>
    <row r="5604" spans="21:21" x14ac:dyDescent="0.25">
      <c r="U5604"/>
    </row>
    <row r="5605" spans="21:21" x14ac:dyDescent="0.25">
      <c r="U5605"/>
    </row>
    <row r="5606" spans="21:21" x14ac:dyDescent="0.25">
      <c r="U5606"/>
    </row>
    <row r="5607" spans="21:21" x14ac:dyDescent="0.25">
      <c r="U5607"/>
    </row>
    <row r="5608" spans="21:21" x14ac:dyDescent="0.25">
      <c r="U5608"/>
    </row>
    <row r="5609" spans="21:21" x14ac:dyDescent="0.25">
      <c r="U5609"/>
    </row>
    <row r="5610" spans="21:21" x14ac:dyDescent="0.25">
      <c r="U5610"/>
    </row>
    <row r="5611" spans="21:21" x14ac:dyDescent="0.25">
      <c r="U5611"/>
    </row>
    <row r="5612" spans="21:21" x14ac:dyDescent="0.25">
      <c r="U5612"/>
    </row>
    <row r="5613" spans="21:21" x14ac:dyDescent="0.25">
      <c r="U5613"/>
    </row>
    <row r="5614" spans="21:21" x14ac:dyDescent="0.25">
      <c r="U5614"/>
    </row>
    <row r="5615" spans="21:21" x14ac:dyDescent="0.25">
      <c r="U5615"/>
    </row>
    <row r="5616" spans="21:21" x14ac:dyDescent="0.25">
      <c r="U5616"/>
    </row>
    <row r="5617" spans="21:21" x14ac:dyDescent="0.25">
      <c r="U5617"/>
    </row>
    <row r="5618" spans="21:21" x14ac:dyDescent="0.25">
      <c r="U5618"/>
    </row>
    <row r="5619" spans="21:21" x14ac:dyDescent="0.25">
      <c r="U5619"/>
    </row>
    <row r="5620" spans="21:21" x14ac:dyDescent="0.25">
      <c r="U5620"/>
    </row>
    <row r="5621" spans="21:21" x14ac:dyDescent="0.25">
      <c r="U5621"/>
    </row>
    <row r="5622" spans="21:21" x14ac:dyDescent="0.25">
      <c r="U5622"/>
    </row>
    <row r="5623" spans="21:21" x14ac:dyDescent="0.25">
      <c r="U5623"/>
    </row>
    <row r="5624" spans="21:21" x14ac:dyDescent="0.25">
      <c r="U5624"/>
    </row>
    <row r="5625" spans="21:21" x14ac:dyDescent="0.25">
      <c r="U5625"/>
    </row>
    <row r="5626" spans="21:21" x14ac:dyDescent="0.25">
      <c r="U5626"/>
    </row>
    <row r="5627" spans="21:21" x14ac:dyDescent="0.25">
      <c r="U5627"/>
    </row>
    <row r="5628" spans="21:21" x14ac:dyDescent="0.25">
      <c r="U5628"/>
    </row>
    <row r="5629" spans="21:21" x14ac:dyDescent="0.25">
      <c r="U5629"/>
    </row>
    <row r="5630" spans="21:21" x14ac:dyDescent="0.25">
      <c r="U5630"/>
    </row>
    <row r="5631" spans="21:21" x14ac:dyDescent="0.25">
      <c r="U5631"/>
    </row>
    <row r="5632" spans="21:21" x14ac:dyDescent="0.25">
      <c r="U5632"/>
    </row>
    <row r="5633" spans="21:21" x14ac:dyDescent="0.25">
      <c r="U5633"/>
    </row>
    <row r="5634" spans="21:21" x14ac:dyDescent="0.25">
      <c r="U5634"/>
    </row>
    <row r="5635" spans="21:21" x14ac:dyDescent="0.25">
      <c r="U5635"/>
    </row>
    <row r="5636" spans="21:21" x14ac:dyDescent="0.25">
      <c r="U5636"/>
    </row>
    <row r="5637" spans="21:21" x14ac:dyDescent="0.25">
      <c r="U5637"/>
    </row>
    <row r="5638" spans="21:21" x14ac:dyDescent="0.25">
      <c r="U5638"/>
    </row>
    <row r="5639" spans="21:21" x14ac:dyDescent="0.25">
      <c r="U5639"/>
    </row>
    <row r="5640" spans="21:21" x14ac:dyDescent="0.25">
      <c r="U5640"/>
    </row>
    <row r="5641" spans="21:21" x14ac:dyDescent="0.25">
      <c r="U5641"/>
    </row>
    <row r="5642" spans="21:21" x14ac:dyDescent="0.25">
      <c r="U5642"/>
    </row>
    <row r="5643" spans="21:21" x14ac:dyDescent="0.25">
      <c r="U5643"/>
    </row>
    <row r="5644" spans="21:21" x14ac:dyDescent="0.25">
      <c r="U5644"/>
    </row>
    <row r="5645" spans="21:21" x14ac:dyDescent="0.25">
      <c r="U5645"/>
    </row>
    <row r="5646" spans="21:21" x14ac:dyDescent="0.25">
      <c r="U5646"/>
    </row>
    <row r="5647" spans="21:21" x14ac:dyDescent="0.25">
      <c r="U5647"/>
    </row>
    <row r="5648" spans="21:21" x14ac:dyDescent="0.25">
      <c r="U5648"/>
    </row>
    <row r="5649" spans="21:21" x14ac:dyDescent="0.25">
      <c r="U5649"/>
    </row>
    <row r="5650" spans="21:21" x14ac:dyDescent="0.25">
      <c r="U5650"/>
    </row>
    <row r="5651" spans="21:21" x14ac:dyDescent="0.25">
      <c r="U5651"/>
    </row>
    <row r="5652" spans="21:21" x14ac:dyDescent="0.25">
      <c r="U5652"/>
    </row>
    <row r="5653" spans="21:21" x14ac:dyDescent="0.25">
      <c r="U5653"/>
    </row>
    <row r="5654" spans="21:21" x14ac:dyDescent="0.25">
      <c r="U5654"/>
    </row>
    <row r="5655" spans="21:21" x14ac:dyDescent="0.25">
      <c r="U5655"/>
    </row>
    <row r="5656" spans="21:21" x14ac:dyDescent="0.25">
      <c r="U5656"/>
    </row>
    <row r="5657" spans="21:21" x14ac:dyDescent="0.25">
      <c r="U5657"/>
    </row>
    <row r="5658" spans="21:21" x14ac:dyDescent="0.25">
      <c r="U5658"/>
    </row>
    <row r="5659" spans="21:21" x14ac:dyDescent="0.25">
      <c r="U5659"/>
    </row>
    <row r="5660" spans="21:21" x14ac:dyDescent="0.25">
      <c r="U5660"/>
    </row>
    <row r="5661" spans="21:21" x14ac:dyDescent="0.25">
      <c r="U5661"/>
    </row>
    <row r="5662" spans="21:21" x14ac:dyDescent="0.25">
      <c r="U5662"/>
    </row>
    <row r="5663" spans="21:21" x14ac:dyDescent="0.25">
      <c r="U5663"/>
    </row>
    <row r="5664" spans="21:21" x14ac:dyDescent="0.25">
      <c r="U5664"/>
    </row>
    <row r="5665" spans="21:21" x14ac:dyDescent="0.25">
      <c r="U5665"/>
    </row>
    <row r="5666" spans="21:21" x14ac:dyDescent="0.25">
      <c r="U5666"/>
    </row>
    <row r="5667" spans="21:21" x14ac:dyDescent="0.25">
      <c r="U5667"/>
    </row>
    <row r="5668" spans="21:21" x14ac:dyDescent="0.25">
      <c r="U5668"/>
    </row>
    <row r="5669" spans="21:21" x14ac:dyDescent="0.25">
      <c r="U5669"/>
    </row>
    <row r="5670" spans="21:21" x14ac:dyDescent="0.25">
      <c r="U5670"/>
    </row>
    <row r="5671" spans="21:21" x14ac:dyDescent="0.25">
      <c r="U5671"/>
    </row>
    <row r="5672" spans="21:21" x14ac:dyDescent="0.25">
      <c r="U5672"/>
    </row>
    <row r="5673" spans="21:21" x14ac:dyDescent="0.25">
      <c r="U5673"/>
    </row>
    <row r="5674" spans="21:21" x14ac:dyDescent="0.25">
      <c r="U5674"/>
    </row>
    <row r="5675" spans="21:21" x14ac:dyDescent="0.25">
      <c r="U5675"/>
    </row>
    <row r="5676" spans="21:21" x14ac:dyDescent="0.25">
      <c r="U5676"/>
    </row>
    <row r="5677" spans="21:21" x14ac:dyDescent="0.25">
      <c r="U5677"/>
    </row>
    <row r="5678" spans="21:21" x14ac:dyDescent="0.25">
      <c r="U5678"/>
    </row>
    <row r="5679" spans="21:21" x14ac:dyDescent="0.25">
      <c r="U5679"/>
    </row>
    <row r="5680" spans="21:21" x14ac:dyDescent="0.25">
      <c r="U5680"/>
    </row>
    <row r="5681" spans="21:21" x14ac:dyDescent="0.25">
      <c r="U5681"/>
    </row>
    <row r="5682" spans="21:21" x14ac:dyDescent="0.25">
      <c r="U5682"/>
    </row>
    <row r="5683" spans="21:21" x14ac:dyDescent="0.25">
      <c r="U5683"/>
    </row>
    <row r="5684" spans="21:21" x14ac:dyDescent="0.25">
      <c r="U5684"/>
    </row>
    <row r="5685" spans="21:21" x14ac:dyDescent="0.25">
      <c r="U5685"/>
    </row>
    <row r="5686" spans="21:21" x14ac:dyDescent="0.25">
      <c r="U5686"/>
    </row>
    <row r="5687" spans="21:21" x14ac:dyDescent="0.25">
      <c r="U5687"/>
    </row>
    <row r="5688" spans="21:21" x14ac:dyDescent="0.25">
      <c r="U5688"/>
    </row>
    <row r="5689" spans="21:21" x14ac:dyDescent="0.25">
      <c r="U5689"/>
    </row>
    <row r="5690" spans="21:21" x14ac:dyDescent="0.25">
      <c r="U5690"/>
    </row>
    <row r="5691" spans="21:21" x14ac:dyDescent="0.25">
      <c r="U5691"/>
    </row>
    <row r="5692" spans="21:21" x14ac:dyDescent="0.25">
      <c r="U5692"/>
    </row>
    <row r="5693" spans="21:21" x14ac:dyDescent="0.25">
      <c r="U5693"/>
    </row>
    <row r="5694" spans="21:21" x14ac:dyDescent="0.25">
      <c r="U5694"/>
    </row>
    <row r="5695" spans="21:21" x14ac:dyDescent="0.25">
      <c r="U5695"/>
    </row>
    <row r="5696" spans="21:21" x14ac:dyDescent="0.25">
      <c r="U5696"/>
    </row>
    <row r="5697" spans="21:21" x14ac:dyDescent="0.25">
      <c r="U5697"/>
    </row>
    <row r="5698" spans="21:21" x14ac:dyDescent="0.25">
      <c r="U5698"/>
    </row>
    <row r="5699" spans="21:21" x14ac:dyDescent="0.25">
      <c r="U5699"/>
    </row>
    <row r="5700" spans="21:21" x14ac:dyDescent="0.25">
      <c r="U5700"/>
    </row>
    <row r="5701" spans="21:21" x14ac:dyDescent="0.25">
      <c r="U5701"/>
    </row>
    <row r="5702" spans="21:21" x14ac:dyDescent="0.25">
      <c r="U5702"/>
    </row>
    <row r="5703" spans="21:21" x14ac:dyDescent="0.25">
      <c r="U5703"/>
    </row>
    <row r="5704" spans="21:21" x14ac:dyDescent="0.25">
      <c r="U5704"/>
    </row>
    <row r="5705" spans="21:21" x14ac:dyDescent="0.25">
      <c r="U5705"/>
    </row>
    <row r="5706" spans="21:21" x14ac:dyDescent="0.25">
      <c r="U5706"/>
    </row>
    <row r="5707" spans="21:21" x14ac:dyDescent="0.25">
      <c r="U5707"/>
    </row>
    <row r="5708" spans="21:21" x14ac:dyDescent="0.25">
      <c r="U5708"/>
    </row>
    <row r="5709" spans="21:21" x14ac:dyDescent="0.25">
      <c r="U5709"/>
    </row>
    <row r="5710" spans="21:21" x14ac:dyDescent="0.25">
      <c r="U5710"/>
    </row>
    <row r="5711" spans="21:21" x14ac:dyDescent="0.25">
      <c r="U5711"/>
    </row>
    <row r="5712" spans="21:21" x14ac:dyDescent="0.25">
      <c r="U5712"/>
    </row>
    <row r="5713" spans="21:21" x14ac:dyDescent="0.25">
      <c r="U5713"/>
    </row>
    <row r="5714" spans="21:21" x14ac:dyDescent="0.25">
      <c r="U5714"/>
    </row>
    <row r="5715" spans="21:21" x14ac:dyDescent="0.25">
      <c r="U5715"/>
    </row>
    <row r="5716" spans="21:21" x14ac:dyDescent="0.25">
      <c r="U5716"/>
    </row>
    <row r="5717" spans="21:21" x14ac:dyDescent="0.25">
      <c r="U5717"/>
    </row>
    <row r="5718" spans="21:21" x14ac:dyDescent="0.25">
      <c r="U5718"/>
    </row>
    <row r="5719" spans="21:21" x14ac:dyDescent="0.25">
      <c r="U5719"/>
    </row>
    <row r="5720" spans="21:21" x14ac:dyDescent="0.25">
      <c r="U5720"/>
    </row>
    <row r="5721" spans="21:21" x14ac:dyDescent="0.25">
      <c r="U5721"/>
    </row>
    <row r="5722" spans="21:21" x14ac:dyDescent="0.25">
      <c r="U5722"/>
    </row>
    <row r="5723" spans="21:21" x14ac:dyDescent="0.25">
      <c r="U5723"/>
    </row>
    <row r="5724" spans="21:21" x14ac:dyDescent="0.25">
      <c r="U5724"/>
    </row>
    <row r="5725" spans="21:21" x14ac:dyDescent="0.25">
      <c r="U5725"/>
    </row>
    <row r="5726" spans="21:21" x14ac:dyDescent="0.25">
      <c r="U5726"/>
    </row>
    <row r="5727" spans="21:21" x14ac:dyDescent="0.25">
      <c r="U5727"/>
    </row>
    <row r="5728" spans="21:21" x14ac:dyDescent="0.25">
      <c r="U5728"/>
    </row>
    <row r="5729" spans="21:21" x14ac:dyDescent="0.25">
      <c r="U5729"/>
    </row>
    <row r="5730" spans="21:21" x14ac:dyDescent="0.25">
      <c r="U5730"/>
    </row>
    <row r="5731" spans="21:21" x14ac:dyDescent="0.25">
      <c r="U5731"/>
    </row>
    <row r="5732" spans="21:21" x14ac:dyDescent="0.25">
      <c r="U5732"/>
    </row>
    <row r="5733" spans="21:21" x14ac:dyDescent="0.25">
      <c r="U5733"/>
    </row>
    <row r="5734" spans="21:21" x14ac:dyDescent="0.25">
      <c r="U5734"/>
    </row>
    <row r="5735" spans="21:21" x14ac:dyDescent="0.25">
      <c r="U5735"/>
    </row>
    <row r="5736" spans="21:21" x14ac:dyDescent="0.25">
      <c r="U5736"/>
    </row>
    <row r="5737" spans="21:21" x14ac:dyDescent="0.25">
      <c r="U5737"/>
    </row>
    <row r="5738" spans="21:21" x14ac:dyDescent="0.25">
      <c r="U5738"/>
    </row>
    <row r="5739" spans="21:21" x14ac:dyDescent="0.25">
      <c r="U5739"/>
    </row>
    <row r="5740" spans="21:21" x14ac:dyDescent="0.25">
      <c r="U5740"/>
    </row>
    <row r="5741" spans="21:21" x14ac:dyDescent="0.25">
      <c r="U5741"/>
    </row>
    <row r="5742" spans="21:21" x14ac:dyDescent="0.25">
      <c r="U5742"/>
    </row>
    <row r="5743" spans="21:21" x14ac:dyDescent="0.25">
      <c r="U5743"/>
    </row>
    <row r="5744" spans="21:21" x14ac:dyDescent="0.25">
      <c r="U5744"/>
    </row>
    <row r="5745" spans="21:21" x14ac:dyDescent="0.25">
      <c r="U5745"/>
    </row>
    <row r="5746" spans="21:21" x14ac:dyDescent="0.25">
      <c r="U5746"/>
    </row>
    <row r="5747" spans="21:21" x14ac:dyDescent="0.25">
      <c r="U5747"/>
    </row>
    <row r="5748" spans="21:21" x14ac:dyDescent="0.25">
      <c r="U5748"/>
    </row>
    <row r="5749" spans="21:21" x14ac:dyDescent="0.25">
      <c r="U5749"/>
    </row>
    <row r="5750" spans="21:21" x14ac:dyDescent="0.25">
      <c r="U5750"/>
    </row>
    <row r="5751" spans="21:21" x14ac:dyDescent="0.25">
      <c r="U5751"/>
    </row>
    <row r="5752" spans="21:21" x14ac:dyDescent="0.25">
      <c r="U5752"/>
    </row>
    <row r="5753" spans="21:21" x14ac:dyDescent="0.25">
      <c r="U5753"/>
    </row>
    <row r="5754" spans="21:21" x14ac:dyDescent="0.25">
      <c r="U5754"/>
    </row>
    <row r="5755" spans="21:21" x14ac:dyDescent="0.25">
      <c r="U5755"/>
    </row>
    <row r="5756" spans="21:21" x14ac:dyDescent="0.25">
      <c r="U5756"/>
    </row>
    <row r="5757" spans="21:21" x14ac:dyDescent="0.25">
      <c r="U5757"/>
    </row>
    <row r="5758" spans="21:21" x14ac:dyDescent="0.25">
      <c r="U5758"/>
    </row>
    <row r="5759" spans="21:21" x14ac:dyDescent="0.25">
      <c r="U5759"/>
    </row>
    <row r="5760" spans="21:21" x14ac:dyDescent="0.25">
      <c r="U5760"/>
    </row>
    <row r="5761" spans="21:21" x14ac:dyDescent="0.25">
      <c r="U5761"/>
    </row>
    <row r="5762" spans="21:21" x14ac:dyDescent="0.25">
      <c r="U5762"/>
    </row>
    <row r="5763" spans="21:21" x14ac:dyDescent="0.25">
      <c r="U5763"/>
    </row>
    <row r="5764" spans="21:21" x14ac:dyDescent="0.25">
      <c r="U5764"/>
    </row>
    <row r="5765" spans="21:21" x14ac:dyDescent="0.25">
      <c r="U5765"/>
    </row>
    <row r="5766" spans="21:21" x14ac:dyDescent="0.25">
      <c r="U5766"/>
    </row>
    <row r="5767" spans="21:21" x14ac:dyDescent="0.25">
      <c r="U5767"/>
    </row>
    <row r="5768" spans="21:21" x14ac:dyDescent="0.25">
      <c r="U5768"/>
    </row>
    <row r="5769" spans="21:21" x14ac:dyDescent="0.25">
      <c r="U5769"/>
    </row>
    <row r="5770" spans="21:21" x14ac:dyDescent="0.25">
      <c r="U5770"/>
    </row>
    <row r="5771" spans="21:21" x14ac:dyDescent="0.25">
      <c r="U5771"/>
    </row>
    <row r="5772" spans="21:21" x14ac:dyDescent="0.25">
      <c r="U5772"/>
    </row>
    <row r="5773" spans="21:21" x14ac:dyDescent="0.25">
      <c r="U5773"/>
    </row>
    <row r="5774" spans="21:21" x14ac:dyDescent="0.25">
      <c r="U5774"/>
    </row>
    <row r="5775" spans="21:21" x14ac:dyDescent="0.25">
      <c r="U5775"/>
    </row>
    <row r="5776" spans="21:21" x14ac:dyDescent="0.25">
      <c r="U5776"/>
    </row>
    <row r="5777" spans="21:21" x14ac:dyDescent="0.25">
      <c r="U5777"/>
    </row>
    <row r="5778" spans="21:21" x14ac:dyDescent="0.25">
      <c r="U5778"/>
    </row>
    <row r="5779" spans="21:21" x14ac:dyDescent="0.25">
      <c r="U5779"/>
    </row>
    <row r="5780" spans="21:21" x14ac:dyDescent="0.25">
      <c r="U5780"/>
    </row>
    <row r="5781" spans="21:21" x14ac:dyDescent="0.25">
      <c r="U5781"/>
    </row>
    <row r="5782" spans="21:21" x14ac:dyDescent="0.25">
      <c r="U5782"/>
    </row>
    <row r="5783" spans="21:21" x14ac:dyDescent="0.25">
      <c r="U5783"/>
    </row>
    <row r="5784" spans="21:21" x14ac:dyDescent="0.25">
      <c r="U5784"/>
    </row>
    <row r="5785" spans="21:21" x14ac:dyDescent="0.25">
      <c r="U5785"/>
    </row>
    <row r="5786" spans="21:21" x14ac:dyDescent="0.25">
      <c r="U5786"/>
    </row>
    <row r="5787" spans="21:21" x14ac:dyDescent="0.25">
      <c r="U5787"/>
    </row>
    <row r="5788" spans="21:21" x14ac:dyDescent="0.25">
      <c r="U5788"/>
    </row>
    <row r="5789" spans="21:21" x14ac:dyDescent="0.25">
      <c r="U5789"/>
    </row>
    <row r="5790" spans="21:21" x14ac:dyDescent="0.25">
      <c r="U5790"/>
    </row>
    <row r="5791" spans="21:21" x14ac:dyDescent="0.25">
      <c r="U5791"/>
    </row>
    <row r="5792" spans="21:21" x14ac:dyDescent="0.25">
      <c r="U5792"/>
    </row>
    <row r="5793" spans="21:21" x14ac:dyDescent="0.25">
      <c r="U5793"/>
    </row>
    <row r="5794" spans="21:21" x14ac:dyDescent="0.25">
      <c r="U5794"/>
    </row>
    <row r="5795" spans="21:21" x14ac:dyDescent="0.25">
      <c r="U5795"/>
    </row>
    <row r="5796" spans="21:21" x14ac:dyDescent="0.25">
      <c r="U5796"/>
    </row>
    <row r="5797" spans="21:21" x14ac:dyDescent="0.25">
      <c r="U5797"/>
    </row>
    <row r="5798" spans="21:21" x14ac:dyDescent="0.25">
      <c r="U5798"/>
    </row>
    <row r="5799" spans="21:21" x14ac:dyDescent="0.25">
      <c r="U5799"/>
    </row>
    <row r="5800" spans="21:21" x14ac:dyDescent="0.25">
      <c r="U5800"/>
    </row>
    <row r="5801" spans="21:21" x14ac:dyDescent="0.25">
      <c r="U5801"/>
    </row>
    <row r="5802" spans="21:21" x14ac:dyDescent="0.25">
      <c r="U5802"/>
    </row>
    <row r="5803" spans="21:21" x14ac:dyDescent="0.25">
      <c r="U5803"/>
    </row>
    <row r="5804" spans="21:21" x14ac:dyDescent="0.25">
      <c r="U5804"/>
    </row>
    <row r="5805" spans="21:21" x14ac:dyDescent="0.25">
      <c r="U5805"/>
    </row>
    <row r="5806" spans="21:21" x14ac:dyDescent="0.25">
      <c r="U5806"/>
    </row>
    <row r="5807" spans="21:21" x14ac:dyDescent="0.25">
      <c r="U5807"/>
    </row>
    <row r="5808" spans="21:21" x14ac:dyDescent="0.25">
      <c r="U5808"/>
    </row>
    <row r="5809" spans="21:21" x14ac:dyDescent="0.25">
      <c r="U5809"/>
    </row>
    <row r="5810" spans="21:21" x14ac:dyDescent="0.25">
      <c r="U5810"/>
    </row>
    <row r="5811" spans="21:21" x14ac:dyDescent="0.25">
      <c r="U5811"/>
    </row>
    <row r="5812" spans="21:21" x14ac:dyDescent="0.25">
      <c r="U5812"/>
    </row>
    <row r="5813" spans="21:21" x14ac:dyDescent="0.25">
      <c r="U5813"/>
    </row>
    <row r="5814" spans="21:21" x14ac:dyDescent="0.25">
      <c r="U5814"/>
    </row>
    <row r="5815" spans="21:21" x14ac:dyDescent="0.25">
      <c r="U5815"/>
    </row>
    <row r="5816" spans="21:21" x14ac:dyDescent="0.25">
      <c r="U5816"/>
    </row>
    <row r="5817" spans="21:21" x14ac:dyDescent="0.25">
      <c r="U5817"/>
    </row>
    <row r="5818" spans="21:21" x14ac:dyDescent="0.25">
      <c r="U5818"/>
    </row>
    <row r="5819" spans="21:21" x14ac:dyDescent="0.25">
      <c r="U5819"/>
    </row>
    <row r="5820" spans="21:21" x14ac:dyDescent="0.25">
      <c r="U5820"/>
    </row>
    <row r="5821" spans="21:21" x14ac:dyDescent="0.25">
      <c r="U5821"/>
    </row>
    <row r="5822" spans="21:21" x14ac:dyDescent="0.25">
      <c r="U5822"/>
    </row>
    <row r="5823" spans="21:21" x14ac:dyDescent="0.25">
      <c r="U5823"/>
    </row>
    <row r="5824" spans="21:21" x14ac:dyDescent="0.25">
      <c r="U5824"/>
    </row>
    <row r="5825" spans="21:21" x14ac:dyDescent="0.25">
      <c r="U5825"/>
    </row>
    <row r="5826" spans="21:21" x14ac:dyDescent="0.25">
      <c r="U5826"/>
    </row>
    <row r="5827" spans="21:21" x14ac:dyDescent="0.25">
      <c r="U5827"/>
    </row>
    <row r="5828" spans="21:21" x14ac:dyDescent="0.25">
      <c r="U5828"/>
    </row>
    <row r="5829" spans="21:21" x14ac:dyDescent="0.25">
      <c r="U5829"/>
    </row>
    <row r="5830" spans="21:21" x14ac:dyDescent="0.25">
      <c r="U5830"/>
    </row>
    <row r="5831" spans="21:21" x14ac:dyDescent="0.25">
      <c r="U5831"/>
    </row>
    <row r="5832" spans="21:21" x14ac:dyDescent="0.25">
      <c r="U5832"/>
    </row>
    <row r="5833" spans="21:21" x14ac:dyDescent="0.25">
      <c r="U5833"/>
    </row>
    <row r="5834" spans="21:21" x14ac:dyDescent="0.25">
      <c r="U5834"/>
    </row>
    <row r="5835" spans="21:21" x14ac:dyDescent="0.25">
      <c r="U5835"/>
    </row>
    <row r="5836" spans="21:21" x14ac:dyDescent="0.25">
      <c r="U5836"/>
    </row>
    <row r="5837" spans="21:21" x14ac:dyDescent="0.25">
      <c r="U5837"/>
    </row>
    <row r="5838" spans="21:21" x14ac:dyDescent="0.25">
      <c r="U5838"/>
    </row>
    <row r="5839" spans="21:21" x14ac:dyDescent="0.25">
      <c r="U5839"/>
    </row>
    <row r="5840" spans="21:21" x14ac:dyDescent="0.25">
      <c r="U5840"/>
    </row>
    <row r="5841" spans="21:21" x14ac:dyDescent="0.25">
      <c r="U5841"/>
    </row>
    <row r="5842" spans="21:21" x14ac:dyDescent="0.25">
      <c r="U5842"/>
    </row>
    <row r="5843" spans="21:21" x14ac:dyDescent="0.25">
      <c r="U5843"/>
    </row>
    <row r="5844" spans="21:21" x14ac:dyDescent="0.25">
      <c r="U5844"/>
    </row>
    <row r="5845" spans="21:21" x14ac:dyDescent="0.25">
      <c r="U5845"/>
    </row>
    <row r="5846" spans="21:21" x14ac:dyDescent="0.25">
      <c r="U5846"/>
    </row>
    <row r="5847" spans="21:21" x14ac:dyDescent="0.25">
      <c r="U5847"/>
    </row>
    <row r="5848" spans="21:21" x14ac:dyDescent="0.25">
      <c r="U5848"/>
    </row>
    <row r="5849" spans="21:21" x14ac:dyDescent="0.25">
      <c r="U5849"/>
    </row>
    <row r="5850" spans="21:21" x14ac:dyDescent="0.25">
      <c r="U5850"/>
    </row>
    <row r="5851" spans="21:21" x14ac:dyDescent="0.25">
      <c r="U5851"/>
    </row>
    <row r="5852" spans="21:21" x14ac:dyDescent="0.25">
      <c r="U5852"/>
    </row>
    <row r="5853" spans="21:21" x14ac:dyDescent="0.25">
      <c r="U5853"/>
    </row>
    <row r="5854" spans="21:21" x14ac:dyDescent="0.25">
      <c r="U5854"/>
    </row>
    <row r="5855" spans="21:21" x14ac:dyDescent="0.25">
      <c r="U5855"/>
    </row>
    <row r="5856" spans="21:21" x14ac:dyDescent="0.25">
      <c r="U5856"/>
    </row>
    <row r="5857" spans="21:21" x14ac:dyDescent="0.25">
      <c r="U5857"/>
    </row>
    <row r="5858" spans="21:21" x14ac:dyDescent="0.25">
      <c r="U5858"/>
    </row>
    <row r="5859" spans="21:21" x14ac:dyDescent="0.25">
      <c r="U5859"/>
    </row>
    <row r="5860" spans="21:21" x14ac:dyDescent="0.25">
      <c r="U5860"/>
    </row>
    <row r="5861" spans="21:21" x14ac:dyDescent="0.25">
      <c r="U5861"/>
    </row>
    <row r="5862" spans="21:21" x14ac:dyDescent="0.25">
      <c r="U5862"/>
    </row>
    <row r="5863" spans="21:21" x14ac:dyDescent="0.25">
      <c r="U5863"/>
    </row>
    <row r="5864" spans="21:21" x14ac:dyDescent="0.25">
      <c r="U5864"/>
    </row>
    <row r="5865" spans="21:21" x14ac:dyDescent="0.25">
      <c r="U5865"/>
    </row>
    <row r="5866" spans="21:21" x14ac:dyDescent="0.25">
      <c r="U5866"/>
    </row>
    <row r="5867" spans="21:21" x14ac:dyDescent="0.25">
      <c r="U5867"/>
    </row>
    <row r="5868" spans="21:21" x14ac:dyDescent="0.25">
      <c r="U5868"/>
    </row>
    <row r="5869" spans="21:21" x14ac:dyDescent="0.25">
      <c r="U5869"/>
    </row>
    <row r="5870" spans="21:21" x14ac:dyDescent="0.25">
      <c r="U5870"/>
    </row>
    <row r="5871" spans="21:21" x14ac:dyDescent="0.25">
      <c r="U5871"/>
    </row>
    <row r="5872" spans="21:21" x14ac:dyDescent="0.25">
      <c r="U5872"/>
    </row>
    <row r="5873" spans="21:21" x14ac:dyDescent="0.25">
      <c r="U5873"/>
    </row>
    <row r="5874" spans="21:21" x14ac:dyDescent="0.25">
      <c r="U5874"/>
    </row>
    <row r="5875" spans="21:21" x14ac:dyDescent="0.25">
      <c r="U5875"/>
    </row>
    <row r="5876" spans="21:21" x14ac:dyDescent="0.25">
      <c r="U5876"/>
    </row>
    <row r="5877" spans="21:21" x14ac:dyDescent="0.25">
      <c r="U5877"/>
    </row>
    <row r="5878" spans="21:21" x14ac:dyDescent="0.25">
      <c r="U5878"/>
    </row>
    <row r="5879" spans="21:21" x14ac:dyDescent="0.25">
      <c r="U5879"/>
    </row>
    <row r="5880" spans="21:21" x14ac:dyDescent="0.25">
      <c r="U5880"/>
    </row>
    <row r="5881" spans="21:21" x14ac:dyDescent="0.25">
      <c r="U5881"/>
    </row>
    <row r="5882" spans="21:21" x14ac:dyDescent="0.25">
      <c r="U5882"/>
    </row>
    <row r="5883" spans="21:21" x14ac:dyDescent="0.25">
      <c r="U5883"/>
    </row>
    <row r="5884" spans="21:21" x14ac:dyDescent="0.25">
      <c r="U5884"/>
    </row>
    <row r="5885" spans="21:21" x14ac:dyDescent="0.25">
      <c r="U5885"/>
    </row>
    <row r="5886" spans="21:21" x14ac:dyDescent="0.25">
      <c r="U5886"/>
    </row>
    <row r="5887" spans="21:21" x14ac:dyDescent="0.25">
      <c r="U5887"/>
    </row>
    <row r="5888" spans="21:21" x14ac:dyDescent="0.25">
      <c r="U5888"/>
    </row>
    <row r="5889" spans="21:21" x14ac:dyDescent="0.25">
      <c r="U5889"/>
    </row>
    <row r="5890" spans="21:21" x14ac:dyDescent="0.25">
      <c r="U5890"/>
    </row>
    <row r="5891" spans="21:21" x14ac:dyDescent="0.25">
      <c r="U5891"/>
    </row>
    <row r="5892" spans="21:21" x14ac:dyDescent="0.25">
      <c r="U5892"/>
    </row>
    <row r="5893" spans="21:21" x14ac:dyDescent="0.25">
      <c r="U5893"/>
    </row>
    <row r="5894" spans="21:21" x14ac:dyDescent="0.25">
      <c r="U5894"/>
    </row>
    <row r="5895" spans="21:21" x14ac:dyDescent="0.25">
      <c r="U5895"/>
    </row>
    <row r="5896" spans="21:21" x14ac:dyDescent="0.25">
      <c r="U5896"/>
    </row>
    <row r="5897" spans="21:21" x14ac:dyDescent="0.25">
      <c r="U5897"/>
    </row>
    <row r="5898" spans="21:21" x14ac:dyDescent="0.25">
      <c r="U5898"/>
    </row>
    <row r="5899" spans="21:21" x14ac:dyDescent="0.25">
      <c r="U5899"/>
    </row>
    <row r="5900" spans="21:21" x14ac:dyDescent="0.25">
      <c r="U5900"/>
    </row>
    <row r="5901" spans="21:21" x14ac:dyDescent="0.25">
      <c r="U5901"/>
    </row>
    <row r="5902" spans="21:21" x14ac:dyDescent="0.25">
      <c r="U5902"/>
    </row>
    <row r="5903" spans="21:21" x14ac:dyDescent="0.25">
      <c r="U5903"/>
    </row>
    <row r="5904" spans="21:21" x14ac:dyDescent="0.25">
      <c r="U5904"/>
    </row>
    <row r="5905" spans="21:21" x14ac:dyDescent="0.25">
      <c r="U5905"/>
    </row>
    <row r="5906" spans="21:21" x14ac:dyDescent="0.25">
      <c r="U5906"/>
    </row>
    <row r="5907" spans="21:21" x14ac:dyDescent="0.25">
      <c r="U5907"/>
    </row>
    <row r="5908" spans="21:21" x14ac:dyDescent="0.25">
      <c r="U5908"/>
    </row>
    <row r="5909" spans="21:21" x14ac:dyDescent="0.25">
      <c r="U5909"/>
    </row>
    <row r="5910" spans="21:21" x14ac:dyDescent="0.25">
      <c r="U5910"/>
    </row>
    <row r="5911" spans="21:21" x14ac:dyDescent="0.25">
      <c r="U5911"/>
    </row>
    <row r="5912" spans="21:21" x14ac:dyDescent="0.25">
      <c r="U5912"/>
    </row>
    <row r="5913" spans="21:21" x14ac:dyDescent="0.25">
      <c r="U5913"/>
    </row>
    <row r="5914" spans="21:21" x14ac:dyDescent="0.25">
      <c r="U5914"/>
    </row>
    <row r="5915" spans="21:21" x14ac:dyDescent="0.25">
      <c r="U5915"/>
    </row>
    <row r="5916" spans="21:21" x14ac:dyDescent="0.25">
      <c r="U5916"/>
    </row>
    <row r="5917" spans="21:21" x14ac:dyDescent="0.25">
      <c r="U5917"/>
    </row>
    <row r="5918" spans="21:21" x14ac:dyDescent="0.25">
      <c r="U5918"/>
    </row>
    <row r="5919" spans="21:21" x14ac:dyDescent="0.25">
      <c r="U5919"/>
    </row>
    <row r="5920" spans="21:21" x14ac:dyDescent="0.25">
      <c r="U5920"/>
    </row>
    <row r="5921" spans="21:21" x14ac:dyDescent="0.25">
      <c r="U5921"/>
    </row>
    <row r="5922" spans="21:21" x14ac:dyDescent="0.25">
      <c r="U5922"/>
    </row>
    <row r="5923" spans="21:21" x14ac:dyDescent="0.25">
      <c r="U5923"/>
    </row>
    <row r="5924" spans="21:21" x14ac:dyDescent="0.25">
      <c r="U5924"/>
    </row>
    <row r="5925" spans="21:21" x14ac:dyDescent="0.25">
      <c r="U5925"/>
    </row>
    <row r="5926" spans="21:21" x14ac:dyDescent="0.25">
      <c r="U5926"/>
    </row>
    <row r="5927" spans="21:21" x14ac:dyDescent="0.25">
      <c r="U5927"/>
    </row>
    <row r="5928" spans="21:21" x14ac:dyDescent="0.25">
      <c r="U5928"/>
    </row>
    <row r="5929" spans="21:21" x14ac:dyDescent="0.25">
      <c r="U5929"/>
    </row>
    <row r="5930" spans="21:21" x14ac:dyDescent="0.25">
      <c r="U5930"/>
    </row>
    <row r="5931" spans="21:21" x14ac:dyDescent="0.25">
      <c r="U5931"/>
    </row>
    <row r="5932" spans="21:21" x14ac:dyDescent="0.25">
      <c r="U5932"/>
    </row>
    <row r="5933" spans="21:21" x14ac:dyDescent="0.25">
      <c r="U5933"/>
    </row>
    <row r="5934" spans="21:21" x14ac:dyDescent="0.25">
      <c r="U5934"/>
    </row>
    <row r="5935" spans="21:21" x14ac:dyDescent="0.25">
      <c r="U5935"/>
    </row>
    <row r="5936" spans="21:21" x14ac:dyDescent="0.25">
      <c r="U5936"/>
    </row>
    <row r="5937" spans="21:21" x14ac:dyDescent="0.25">
      <c r="U5937"/>
    </row>
    <row r="5938" spans="21:21" x14ac:dyDescent="0.25">
      <c r="U5938"/>
    </row>
    <row r="5939" spans="21:21" x14ac:dyDescent="0.25">
      <c r="U5939"/>
    </row>
    <row r="5940" spans="21:21" x14ac:dyDescent="0.25">
      <c r="U5940"/>
    </row>
    <row r="5941" spans="21:21" x14ac:dyDescent="0.25">
      <c r="U5941"/>
    </row>
    <row r="5942" spans="21:21" x14ac:dyDescent="0.25">
      <c r="U5942"/>
    </row>
    <row r="5943" spans="21:21" x14ac:dyDescent="0.25">
      <c r="U5943"/>
    </row>
    <row r="5944" spans="21:21" x14ac:dyDescent="0.25">
      <c r="U5944"/>
    </row>
    <row r="5945" spans="21:21" x14ac:dyDescent="0.25">
      <c r="U5945"/>
    </row>
    <row r="5946" spans="21:21" x14ac:dyDescent="0.25">
      <c r="U5946"/>
    </row>
    <row r="5947" spans="21:21" x14ac:dyDescent="0.25">
      <c r="U5947"/>
    </row>
    <row r="5948" spans="21:21" x14ac:dyDescent="0.25">
      <c r="U5948"/>
    </row>
    <row r="5949" spans="21:21" x14ac:dyDescent="0.25">
      <c r="U5949"/>
    </row>
    <row r="5950" spans="21:21" x14ac:dyDescent="0.25">
      <c r="U5950"/>
    </row>
    <row r="5951" spans="21:21" x14ac:dyDescent="0.25">
      <c r="U5951"/>
    </row>
    <row r="5952" spans="21:21" x14ac:dyDescent="0.25">
      <c r="U5952"/>
    </row>
    <row r="5953" spans="21:21" x14ac:dyDescent="0.25">
      <c r="U5953"/>
    </row>
    <row r="5954" spans="21:21" x14ac:dyDescent="0.25">
      <c r="U5954"/>
    </row>
    <row r="5955" spans="21:21" x14ac:dyDescent="0.25">
      <c r="U5955"/>
    </row>
    <row r="5956" spans="21:21" x14ac:dyDescent="0.25">
      <c r="U5956"/>
    </row>
    <row r="5957" spans="21:21" x14ac:dyDescent="0.25">
      <c r="U5957"/>
    </row>
    <row r="5958" spans="21:21" x14ac:dyDescent="0.25">
      <c r="U5958"/>
    </row>
    <row r="5959" spans="21:21" x14ac:dyDescent="0.25">
      <c r="U5959"/>
    </row>
    <row r="5960" spans="21:21" x14ac:dyDescent="0.25">
      <c r="U5960"/>
    </row>
    <row r="5961" spans="21:21" x14ac:dyDescent="0.25">
      <c r="U5961"/>
    </row>
    <row r="5962" spans="21:21" x14ac:dyDescent="0.25">
      <c r="U5962"/>
    </row>
    <row r="5963" spans="21:21" x14ac:dyDescent="0.25">
      <c r="U5963"/>
    </row>
    <row r="5964" spans="21:21" x14ac:dyDescent="0.25">
      <c r="U5964"/>
    </row>
    <row r="5965" spans="21:21" x14ac:dyDescent="0.25">
      <c r="U5965"/>
    </row>
    <row r="5966" spans="21:21" x14ac:dyDescent="0.25">
      <c r="U5966"/>
    </row>
    <row r="5967" spans="21:21" x14ac:dyDescent="0.25">
      <c r="U5967"/>
    </row>
    <row r="5968" spans="21:21" x14ac:dyDescent="0.25">
      <c r="U5968"/>
    </row>
    <row r="5969" spans="21:21" x14ac:dyDescent="0.25">
      <c r="U5969"/>
    </row>
    <row r="5970" spans="21:21" x14ac:dyDescent="0.25">
      <c r="U5970"/>
    </row>
    <row r="5971" spans="21:21" x14ac:dyDescent="0.25">
      <c r="U5971"/>
    </row>
    <row r="5972" spans="21:21" x14ac:dyDescent="0.25">
      <c r="U5972"/>
    </row>
    <row r="5973" spans="21:21" x14ac:dyDescent="0.25">
      <c r="U5973"/>
    </row>
    <row r="5974" spans="21:21" x14ac:dyDescent="0.25">
      <c r="U5974"/>
    </row>
    <row r="5975" spans="21:21" x14ac:dyDescent="0.25">
      <c r="U5975"/>
    </row>
    <row r="5976" spans="21:21" x14ac:dyDescent="0.25">
      <c r="U5976"/>
    </row>
    <row r="5977" spans="21:21" x14ac:dyDescent="0.25">
      <c r="U5977"/>
    </row>
    <row r="5978" spans="21:21" x14ac:dyDescent="0.25">
      <c r="U5978"/>
    </row>
    <row r="5979" spans="21:21" x14ac:dyDescent="0.25">
      <c r="U5979"/>
    </row>
    <row r="5980" spans="21:21" x14ac:dyDescent="0.25">
      <c r="U5980"/>
    </row>
    <row r="5981" spans="21:21" x14ac:dyDescent="0.25">
      <c r="U5981"/>
    </row>
    <row r="5982" spans="21:21" x14ac:dyDescent="0.25">
      <c r="U5982"/>
    </row>
    <row r="5983" spans="21:21" x14ac:dyDescent="0.25">
      <c r="U5983"/>
    </row>
    <row r="5984" spans="21:21" x14ac:dyDescent="0.25">
      <c r="U5984"/>
    </row>
    <row r="5985" spans="21:21" x14ac:dyDescent="0.25">
      <c r="U5985"/>
    </row>
    <row r="5986" spans="21:21" x14ac:dyDescent="0.25">
      <c r="U5986"/>
    </row>
    <row r="5987" spans="21:21" x14ac:dyDescent="0.25">
      <c r="U5987"/>
    </row>
    <row r="5988" spans="21:21" x14ac:dyDescent="0.25">
      <c r="U5988"/>
    </row>
    <row r="5989" spans="21:21" x14ac:dyDescent="0.25">
      <c r="U5989"/>
    </row>
    <row r="5990" spans="21:21" x14ac:dyDescent="0.25">
      <c r="U5990"/>
    </row>
    <row r="5991" spans="21:21" x14ac:dyDescent="0.25">
      <c r="U5991"/>
    </row>
    <row r="5992" spans="21:21" x14ac:dyDescent="0.25">
      <c r="U5992"/>
    </row>
    <row r="5993" spans="21:21" x14ac:dyDescent="0.25">
      <c r="U5993"/>
    </row>
    <row r="5994" spans="21:21" x14ac:dyDescent="0.25">
      <c r="U5994"/>
    </row>
    <row r="5995" spans="21:21" x14ac:dyDescent="0.25">
      <c r="U5995"/>
    </row>
    <row r="5996" spans="21:21" x14ac:dyDescent="0.25">
      <c r="U5996"/>
    </row>
    <row r="5997" spans="21:21" x14ac:dyDescent="0.25">
      <c r="U5997"/>
    </row>
    <row r="5998" spans="21:21" x14ac:dyDescent="0.25">
      <c r="U5998"/>
    </row>
    <row r="5999" spans="21:21" x14ac:dyDescent="0.25">
      <c r="U5999"/>
    </row>
    <row r="6000" spans="21:21" x14ac:dyDescent="0.25">
      <c r="U6000"/>
    </row>
    <row r="6001" spans="21:21" x14ac:dyDescent="0.25">
      <c r="U6001"/>
    </row>
    <row r="6002" spans="21:21" x14ac:dyDescent="0.25">
      <c r="U6002"/>
    </row>
    <row r="6003" spans="21:21" x14ac:dyDescent="0.25">
      <c r="U6003"/>
    </row>
    <row r="6004" spans="21:21" x14ac:dyDescent="0.25">
      <c r="U6004"/>
    </row>
    <row r="6005" spans="21:21" x14ac:dyDescent="0.25">
      <c r="U6005"/>
    </row>
    <row r="6006" spans="21:21" x14ac:dyDescent="0.25">
      <c r="U6006"/>
    </row>
    <row r="6007" spans="21:21" x14ac:dyDescent="0.25">
      <c r="U6007"/>
    </row>
    <row r="6008" spans="21:21" x14ac:dyDescent="0.25">
      <c r="U6008"/>
    </row>
    <row r="6009" spans="21:21" x14ac:dyDescent="0.25">
      <c r="U6009"/>
    </row>
    <row r="6010" spans="21:21" x14ac:dyDescent="0.25">
      <c r="U6010"/>
    </row>
    <row r="6011" spans="21:21" x14ac:dyDescent="0.25">
      <c r="U6011"/>
    </row>
    <row r="6012" spans="21:21" x14ac:dyDescent="0.25">
      <c r="U6012"/>
    </row>
    <row r="6013" spans="21:21" x14ac:dyDescent="0.25">
      <c r="U6013"/>
    </row>
    <row r="6014" spans="21:21" x14ac:dyDescent="0.25">
      <c r="U6014"/>
    </row>
    <row r="6015" spans="21:21" x14ac:dyDescent="0.25">
      <c r="U6015"/>
    </row>
    <row r="6016" spans="21:21" x14ac:dyDescent="0.25">
      <c r="U6016"/>
    </row>
    <row r="6017" spans="21:21" x14ac:dyDescent="0.25">
      <c r="U6017"/>
    </row>
    <row r="6018" spans="21:21" x14ac:dyDescent="0.25">
      <c r="U6018"/>
    </row>
    <row r="6019" spans="21:21" x14ac:dyDescent="0.25">
      <c r="U6019"/>
    </row>
    <row r="6020" spans="21:21" x14ac:dyDescent="0.25">
      <c r="U6020"/>
    </row>
    <row r="6021" spans="21:21" x14ac:dyDescent="0.25">
      <c r="U6021"/>
    </row>
    <row r="6022" spans="21:21" x14ac:dyDescent="0.25">
      <c r="U6022"/>
    </row>
    <row r="6023" spans="21:21" x14ac:dyDescent="0.25">
      <c r="U6023"/>
    </row>
    <row r="6024" spans="21:21" x14ac:dyDescent="0.25">
      <c r="U6024"/>
    </row>
    <row r="6025" spans="21:21" x14ac:dyDescent="0.25">
      <c r="U6025"/>
    </row>
    <row r="6026" spans="21:21" x14ac:dyDescent="0.25">
      <c r="U6026"/>
    </row>
    <row r="6027" spans="21:21" x14ac:dyDescent="0.25">
      <c r="U6027"/>
    </row>
    <row r="6028" spans="21:21" x14ac:dyDescent="0.25">
      <c r="U6028"/>
    </row>
    <row r="6029" spans="21:21" x14ac:dyDescent="0.25">
      <c r="U6029"/>
    </row>
    <row r="6030" spans="21:21" x14ac:dyDescent="0.25">
      <c r="U6030"/>
    </row>
    <row r="6031" spans="21:21" x14ac:dyDescent="0.25">
      <c r="U6031"/>
    </row>
    <row r="6032" spans="21:21" x14ac:dyDescent="0.25">
      <c r="U6032"/>
    </row>
    <row r="6033" spans="21:21" x14ac:dyDescent="0.25">
      <c r="U6033"/>
    </row>
    <row r="6034" spans="21:21" x14ac:dyDescent="0.25">
      <c r="U6034"/>
    </row>
    <row r="6035" spans="21:21" x14ac:dyDescent="0.25">
      <c r="U6035"/>
    </row>
    <row r="6036" spans="21:21" x14ac:dyDescent="0.25">
      <c r="U6036"/>
    </row>
    <row r="6037" spans="21:21" x14ac:dyDescent="0.25">
      <c r="U6037"/>
    </row>
    <row r="6038" spans="21:21" x14ac:dyDescent="0.25">
      <c r="U6038"/>
    </row>
    <row r="6039" spans="21:21" x14ac:dyDescent="0.25">
      <c r="U6039"/>
    </row>
    <row r="6040" spans="21:21" x14ac:dyDescent="0.25">
      <c r="U6040"/>
    </row>
    <row r="6041" spans="21:21" x14ac:dyDescent="0.25">
      <c r="U6041"/>
    </row>
    <row r="6042" spans="21:21" x14ac:dyDescent="0.25">
      <c r="U6042"/>
    </row>
    <row r="6043" spans="21:21" x14ac:dyDescent="0.25">
      <c r="U6043"/>
    </row>
    <row r="6044" spans="21:21" x14ac:dyDescent="0.25">
      <c r="U6044"/>
    </row>
    <row r="6045" spans="21:21" x14ac:dyDescent="0.25">
      <c r="U6045"/>
    </row>
    <row r="6046" spans="21:21" x14ac:dyDescent="0.25">
      <c r="U6046"/>
    </row>
    <row r="6047" spans="21:21" x14ac:dyDescent="0.25">
      <c r="U6047"/>
    </row>
    <row r="6048" spans="21:21" x14ac:dyDescent="0.25">
      <c r="U6048"/>
    </row>
    <row r="6049" spans="21:21" x14ac:dyDescent="0.25">
      <c r="U6049"/>
    </row>
    <row r="6050" spans="21:21" x14ac:dyDescent="0.25">
      <c r="U6050"/>
    </row>
    <row r="6051" spans="21:21" x14ac:dyDescent="0.25">
      <c r="U6051"/>
    </row>
    <row r="6052" spans="21:21" x14ac:dyDescent="0.25">
      <c r="U6052"/>
    </row>
    <row r="6053" spans="21:21" x14ac:dyDescent="0.25">
      <c r="U6053"/>
    </row>
    <row r="6054" spans="21:21" x14ac:dyDescent="0.25">
      <c r="U6054"/>
    </row>
    <row r="6055" spans="21:21" x14ac:dyDescent="0.25">
      <c r="U6055"/>
    </row>
    <row r="6056" spans="21:21" x14ac:dyDescent="0.25">
      <c r="U6056"/>
    </row>
    <row r="6057" spans="21:21" x14ac:dyDescent="0.25">
      <c r="U6057"/>
    </row>
    <row r="6058" spans="21:21" x14ac:dyDescent="0.25">
      <c r="U6058"/>
    </row>
    <row r="6059" spans="21:21" x14ac:dyDescent="0.25">
      <c r="U6059"/>
    </row>
    <row r="6060" spans="21:21" x14ac:dyDescent="0.25">
      <c r="U6060"/>
    </row>
    <row r="6061" spans="21:21" x14ac:dyDescent="0.25">
      <c r="U6061"/>
    </row>
    <row r="6062" spans="21:21" x14ac:dyDescent="0.25">
      <c r="U6062"/>
    </row>
    <row r="6063" spans="21:21" x14ac:dyDescent="0.25">
      <c r="U6063"/>
    </row>
    <row r="6064" spans="21:21" x14ac:dyDescent="0.25">
      <c r="U6064"/>
    </row>
    <row r="6065" spans="21:21" x14ac:dyDescent="0.25">
      <c r="U6065"/>
    </row>
    <row r="6066" spans="21:21" x14ac:dyDescent="0.25">
      <c r="U6066"/>
    </row>
    <row r="6067" spans="21:21" x14ac:dyDescent="0.25">
      <c r="U6067"/>
    </row>
    <row r="6068" spans="21:21" x14ac:dyDescent="0.25">
      <c r="U6068"/>
    </row>
    <row r="6069" spans="21:21" x14ac:dyDescent="0.25">
      <c r="U6069"/>
    </row>
    <row r="6070" spans="21:21" x14ac:dyDescent="0.25">
      <c r="U6070"/>
    </row>
    <row r="6071" spans="21:21" x14ac:dyDescent="0.25">
      <c r="U6071"/>
    </row>
    <row r="6072" spans="21:21" x14ac:dyDescent="0.25">
      <c r="U6072"/>
    </row>
    <row r="6073" spans="21:21" x14ac:dyDescent="0.25">
      <c r="U6073"/>
    </row>
    <row r="6074" spans="21:21" x14ac:dyDescent="0.25">
      <c r="U6074"/>
    </row>
    <row r="6075" spans="21:21" x14ac:dyDescent="0.25">
      <c r="U6075"/>
    </row>
    <row r="6076" spans="21:21" x14ac:dyDescent="0.25">
      <c r="U6076"/>
    </row>
    <row r="6077" spans="21:21" x14ac:dyDescent="0.25">
      <c r="U6077"/>
    </row>
    <row r="6078" spans="21:21" x14ac:dyDescent="0.25">
      <c r="U6078"/>
    </row>
    <row r="6079" spans="21:21" x14ac:dyDescent="0.25">
      <c r="U6079"/>
    </row>
    <row r="6080" spans="21:21" x14ac:dyDescent="0.25">
      <c r="U6080"/>
    </row>
    <row r="6081" spans="21:21" x14ac:dyDescent="0.25">
      <c r="U6081"/>
    </row>
    <row r="6082" spans="21:21" x14ac:dyDescent="0.25">
      <c r="U6082"/>
    </row>
    <row r="6083" spans="21:21" x14ac:dyDescent="0.25">
      <c r="U6083"/>
    </row>
    <row r="6084" spans="21:21" x14ac:dyDescent="0.25">
      <c r="U6084"/>
    </row>
    <row r="6085" spans="21:21" x14ac:dyDescent="0.25">
      <c r="U6085"/>
    </row>
    <row r="6086" spans="21:21" x14ac:dyDescent="0.25">
      <c r="U6086"/>
    </row>
    <row r="6087" spans="21:21" x14ac:dyDescent="0.25">
      <c r="U6087"/>
    </row>
    <row r="6088" spans="21:21" x14ac:dyDescent="0.25">
      <c r="U6088"/>
    </row>
    <row r="6089" spans="21:21" x14ac:dyDescent="0.25">
      <c r="U6089"/>
    </row>
    <row r="6090" spans="21:21" x14ac:dyDescent="0.25">
      <c r="U6090"/>
    </row>
    <row r="6091" spans="21:21" x14ac:dyDescent="0.25">
      <c r="U6091"/>
    </row>
    <row r="6092" spans="21:21" x14ac:dyDescent="0.25">
      <c r="U6092"/>
    </row>
    <row r="6093" spans="21:21" x14ac:dyDescent="0.25">
      <c r="U6093"/>
    </row>
    <row r="6094" spans="21:21" x14ac:dyDescent="0.25">
      <c r="U6094"/>
    </row>
    <row r="6095" spans="21:21" x14ac:dyDescent="0.25">
      <c r="U6095"/>
    </row>
    <row r="6096" spans="21:21" x14ac:dyDescent="0.25">
      <c r="U6096"/>
    </row>
    <row r="6097" spans="21:21" x14ac:dyDescent="0.25">
      <c r="U6097"/>
    </row>
    <row r="6098" spans="21:21" x14ac:dyDescent="0.25">
      <c r="U6098"/>
    </row>
    <row r="6099" spans="21:21" x14ac:dyDescent="0.25">
      <c r="U6099"/>
    </row>
    <row r="6100" spans="21:21" x14ac:dyDescent="0.25">
      <c r="U6100"/>
    </row>
    <row r="6101" spans="21:21" x14ac:dyDescent="0.25">
      <c r="U6101"/>
    </row>
    <row r="6102" spans="21:21" x14ac:dyDescent="0.25">
      <c r="U6102"/>
    </row>
    <row r="6103" spans="21:21" x14ac:dyDescent="0.25">
      <c r="U6103"/>
    </row>
    <row r="6104" spans="21:21" x14ac:dyDescent="0.25">
      <c r="U6104"/>
    </row>
    <row r="6105" spans="21:21" x14ac:dyDescent="0.25">
      <c r="U6105"/>
    </row>
    <row r="6106" spans="21:21" x14ac:dyDescent="0.25">
      <c r="U6106"/>
    </row>
    <row r="6107" spans="21:21" x14ac:dyDescent="0.25">
      <c r="U6107"/>
    </row>
    <row r="6108" spans="21:21" x14ac:dyDescent="0.25">
      <c r="U6108"/>
    </row>
    <row r="6109" spans="21:21" x14ac:dyDescent="0.25">
      <c r="U6109"/>
    </row>
    <row r="6110" spans="21:21" x14ac:dyDescent="0.25">
      <c r="U6110"/>
    </row>
    <row r="6111" spans="21:21" x14ac:dyDescent="0.25">
      <c r="U6111"/>
    </row>
    <row r="6112" spans="21:21" x14ac:dyDescent="0.25">
      <c r="U6112"/>
    </row>
    <row r="6113" spans="21:21" x14ac:dyDescent="0.25">
      <c r="U6113"/>
    </row>
    <row r="6114" spans="21:21" x14ac:dyDescent="0.25">
      <c r="U6114"/>
    </row>
    <row r="6115" spans="21:21" x14ac:dyDescent="0.25">
      <c r="U6115"/>
    </row>
    <row r="6116" spans="21:21" x14ac:dyDescent="0.25">
      <c r="U6116"/>
    </row>
    <row r="6117" spans="21:21" x14ac:dyDescent="0.25">
      <c r="U6117"/>
    </row>
    <row r="6118" spans="21:21" x14ac:dyDescent="0.25">
      <c r="U6118"/>
    </row>
    <row r="6119" spans="21:21" x14ac:dyDescent="0.25">
      <c r="U6119"/>
    </row>
    <row r="6120" spans="21:21" x14ac:dyDescent="0.25">
      <c r="U6120"/>
    </row>
    <row r="6121" spans="21:21" x14ac:dyDescent="0.25">
      <c r="U6121"/>
    </row>
    <row r="6122" spans="21:21" x14ac:dyDescent="0.25">
      <c r="U6122"/>
    </row>
    <row r="6123" spans="21:21" x14ac:dyDescent="0.25">
      <c r="U6123"/>
    </row>
    <row r="6124" spans="21:21" x14ac:dyDescent="0.25">
      <c r="U6124"/>
    </row>
    <row r="6125" spans="21:21" x14ac:dyDescent="0.25">
      <c r="U6125"/>
    </row>
    <row r="6126" spans="21:21" x14ac:dyDescent="0.25">
      <c r="U6126"/>
    </row>
    <row r="6127" spans="21:21" x14ac:dyDescent="0.25">
      <c r="U6127"/>
    </row>
    <row r="6128" spans="21:21" x14ac:dyDescent="0.25">
      <c r="U6128"/>
    </row>
    <row r="6129" spans="21:21" x14ac:dyDescent="0.25">
      <c r="U6129"/>
    </row>
    <row r="6130" spans="21:21" x14ac:dyDescent="0.25">
      <c r="U6130"/>
    </row>
    <row r="6131" spans="21:21" x14ac:dyDescent="0.25">
      <c r="U6131"/>
    </row>
    <row r="6132" spans="21:21" x14ac:dyDescent="0.25">
      <c r="U6132"/>
    </row>
    <row r="6133" spans="21:21" x14ac:dyDescent="0.25">
      <c r="U6133"/>
    </row>
    <row r="6134" spans="21:21" x14ac:dyDescent="0.25">
      <c r="U6134"/>
    </row>
    <row r="6135" spans="21:21" x14ac:dyDescent="0.25">
      <c r="U6135"/>
    </row>
    <row r="6136" spans="21:21" x14ac:dyDescent="0.25">
      <c r="U6136"/>
    </row>
    <row r="6137" spans="21:21" x14ac:dyDescent="0.25">
      <c r="U6137"/>
    </row>
    <row r="6138" spans="21:21" x14ac:dyDescent="0.25">
      <c r="U6138"/>
    </row>
    <row r="6139" spans="21:21" x14ac:dyDescent="0.25">
      <c r="U6139"/>
    </row>
    <row r="6140" spans="21:21" x14ac:dyDescent="0.25">
      <c r="U6140"/>
    </row>
    <row r="6141" spans="21:21" x14ac:dyDescent="0.25">
      <c r="U6141"/>
    </row>
    <row r="6142" spans="21:21" x14ac:dyDescent="0.25">
      <c r="U6142"/>
    </row>
    <row r="6143" spans="21:21" x14ac:dyDescent="0.25">
      <c r="U6143"/>
    </row>
    <row r="6144" spans="21:21" x14ac:dyDescent="0.25">
      <c r="U6144"/>
    </row>
    <row r="6145" spans="21:21" x14ac:dyDescent="0.25">
      <c r="U6145"/>
    </row>
    <row r="6146" spans="21:21" x14ac:dyDescent="0.25">
      <c r="U6146"/>
    </row>
    <row r="6147" spans="21:21" x14ac:dyDescent="0.25">
      <c r="U6147"/>
    </row>
    <row r="6148" spans="21:21" x14ac:dyDescent="0.25">
      <c r="U6148"/>
    </row>
    <row r="6149" spans="21:21" x14ac:dyDescent="0.25">
      <c r="U6149"/>
    </row>
    <row r="6150" spans="21:21" x14ac:dyDescent="0.25">
      <c r="U6150"/>
    </row>
    <row r="6151" spans="21:21" x14ac:dyDescent="0.25">
      <c r="U6151"/>
    </row>
    <row r="6152" spans="21:21" x14ac:dyDescent="0.25">
      <c r="U6152"/>
    </row>
    <row r="6153" spans="21:21" x14ac:dyDescent="0.25">
      <c r="U6153"/>
    </row>
    <row r="6154" spans="21:21" x14ac:dyDescent="0.25">
      <c r="U6154"/>
    </row>
    <row r="6155" spans="21:21" x14ac:dyDescent="0.25">
      <c r="U6155"/>
    </row>
    <row r="6156" spans="21:21" x14ac:dyDescent="0.25">
      <c r="U6156"/>
    </row>
    <row r="6157" spans="21:21" x14ac:dyDescent="0.25">
      <c r="U6157"/>
    </row>
    <row r="6158" spans="21:21" x14ac:dyDescent="0.25">
      <c r="U6158"/>
    </row>
    <row r="6159" spans="21:21" x14ac:dyDescent="0.25">
      <c r="U6159"/>
    </row>
    <row r="6160" spans="21:21" x14ac:dyDescent="0.25">
      <c r="U6160"/>
    </row>
    <row r="6161" spans="21:21" x14ac:dyDescent="0.25">
      <c r="U6161"/>
    </row>
    <row r="6162" spans="21:21" x14ac:dyDescent="0.25">
      <c r="U6162"/>
    </row>
    <row r="6163" spans="21:21" x14ac:dyDescent="0.25">
      <c r="U6163"/>
    </row>
    <row r="6164" spans="21:21" x14ac:dyDescent="0.25">
      <c r="U6164"/>
    </row>
    <row r="6165" spans="21:21" x14ac:dyDescent="0.25">
      <c r="U6165"/>
    </row>
    <row r="6166" spans="21:21" x14ac:dyDescent="0.25">
      <c r="U6166"/>
    </row>
    <row r="6167" spans="21:21" x14ac:dyDescent="0.25">
      <c r="U6167"/>
    </row>
    <row r="6168" spans="21:21" x14ac:dyDescent="0.25">
      <c r="U6168"/>
    </row>
    <row r="6169" spans="21:21" x14ac:dyDescent="0.25">
      <c r="U6169"/>
    </row>
    <row r="6170" spans="21:21" x14ac:dyDescent="0.25">
      <c r="U6170"/>
    </row>
    <row r="6171" spans="21:21" x14ac:dyDescent="0.25">
      <c r="U6171"/>
    </row>
    <row r="6172" spans="21:21" x14ac:dyDescent="0.25">
      <c r="U6172"/>
    </row>
    <row r="6173" spans="21:21" x14ac:dyDescent="0.25">
      <c r="U6173"/>
    </row>
    <row r="6174" spans="21:21" x14ac:dyDescent="0.25">
      <c r="U6174"/>
    </row>
    <row r="6175" spans="21:21" x14ac:dyDescent="0.25">
      <c r="U6175"/>
    </row>
    <row r="6176" spans="21:21" x14ac:dyDescent="0.25">
      <c r="U6176"/>
    </row>
    <row r="6177" spans="21:21" x14ac:dyDescent="0.25">
      <c r="U6177"/>
    </row>
    <row r="6178" spans="21:21" x14ac:dyDescent="0.25">
      <c r="U6178"/>
    </row>
    <row r="6179" spans="21:21" x14ac:dyDescent="0.25">
      <c r="U6179"/>
    </row>
    <row r="6180" spans="21:21" x14ac:dyDescent="0.25">
      <c r="U6180"/>
    </row>
    <row r="6181" spans="21:21" x14ac:dyDescent="0.25">
      <c r="U6181"/>
    </row>
    <row r="6182" spans="21:21" x14ac:dyDescent="0.25">
      <c r="U6182"/>
    </row>
    <row r="6183" spans="21:21" x14ac:dyDescent="0.25">
      <c r="U6183"/>
    </row>
    <row r="6184" spans="21:21" x14ac:dyDescent="0.25">
      <c r="U6184"/>
    </row>
    <row r="6185" spans="21:21" x14ac:dyDescent="0.25">
      <c r="U6185"/>
    </row>
    <row r="6186" spans="21:21" x14ac:dyDescent="0.25">
      <c r="U6186"/>
    </row>
    <row r="6187" spans="21:21" x14ac:dyDescent="0.25">
      <c r="U6187"/>
    </row>
    <row r="6188" spans="21:21" x14ac:dyDescent="0.25">
      <c r="U6188"/>
    </row>
    <row r="6189" spans="21:21" x14ac:dyDescent="0.25">
      <c r="U6189"/>
    </row>
    <row r="6190" spans="21:21" x14ac:dyDescent="0.25">
      <c r="U6190"/>
    </row>
    <row r="6191" spans="21:21" x14ac:dyDescent="0.25">
      <c r="U6191"/>
    </row>
    <row r="6192" spans="21:21" x14ac:dyDescent="0.25">
      <c r="U6192"/>
    </row>
    <row r="6193" spans="21:21" x14ac:dyDescent="0.25">
      <c r="U6193"/>
    </row>
    <row r="6194" spans="21:21" x14ac:dyDescent="0.25">
      <c r="U6194"/>
    </row>
    <row r="6195" spans="21:21" x14ac:dyDescent="0.25">
      <c r="U6195"/>
    </row>
    <row r="6196" spans="21:21" x14ac:dyDescent="0.25">
      <c r="U6196"/>
    </row>
    <row r="6197" spans="21:21" x14ac:dyDescent="0.25">
      <c r="U6197"/>
    </row>
    <row r="6198" spans="21:21" x14ac:dyDescent="0.25">
      <c r="U6198"/>
    </row>
    <row r="6199" spans="21:21" x14ac:dyDescent="0.25">
      <c r="U6199"/>
    </row>
    <row r="6200" spans="21:21" x14ac:dyDescent="0.25">
      <c r="U6200"/>
    </row>
    <row r="6201" spans="21:21" x14ac:dyDescent="0.25">
      <c r="U6201"/>
    </row>
    <row r="6202" spans="21:21" x14ac:dyDescent="0.25">
      <c r="U6202"/>
    </row>
    <row r="6203" spans="21:21" x14ac:dyDescent="0.25">
      <c r="U6203"/>
    </row>
    <row r="6204" spans="21:21" x14ac:dyDescent="0.25">
      <c r="U6204"/>
    </row>
    <row r="6205" spans="21:21" x14ac:dyDescent="0.25">
      <c r="U6205"/>
    </row>
    <row r="6206" spans="21:21" x14ac:dyDescent="0.25">
      <c r="U6206"/>
    </row>
    <row r="6207" spans="21:21" x14ac:dyDescent="0.25">
      <c r="U6207"/>
    </row>
    <row r="6208" spans="21:21" x14ac:dyDescent="0.25">
      <c r="U6208"/>
    </row>
    <row r="6209" spans="21:21" x14ac:dyDescent="0.25">
      <c r="U6209"/>
    </row>
    <row r="6210" spans="21:21" x14ac:dyDescent="0.25">
      <c r="U6210"/>
    </row>
    <row r="6211" spans="21:21" x14ac:dyDescent="0.25">
      <c r="U6211"/>
    </row>
    <row r="6212" spans="21:21" x14ac:dyDescent="0.25">
      <c r="U6212"/>
    </row>
    <row r="6213" spans="21:21" x14ac:dyDescent="0.25">
      <c r="U6213"/>
    </row>
    <row r="6214" spans="21:21" x14ac:dyDescent="0.25">
      <c r="U6214"/>
    </row>
    <row r="6215" spans="21:21" x14ac:dyDescent="0.25">
      <c r="U6215"/>
    </row>
    <row r="6216" spans="21:21" x14ac:dyDescent="0.25">
      <c r="U6216"/>
    </row>
    <row r="6217" spans="21:21" x14ac:dyDescent="0.25">
      <c r="U6217"/>
    </row>
    <row r="6218" spans="21:21" x14ac:dyDescent="0.25">
      <c r="U6218"/>
    </row>
    <row r="6219" spans="21:21" x14ac:dyDescent="0.25">
      <c r="U6219"/>
    </row>
    <row r="6220" spans="21:21" x14ac:dyDescent="0.25">
      <c r="U6220"/>
    </row>
    <row r="6221" spans="21:21" x14ac:dyDescent="0.25">
      <c r="U6221"/>
    </row>
    <row r="6222" spans="21:21" x14ac:dyDescent="0.25">
      <c r="U6222"/>
    </row>
    <row r="6223" spans="21:21" x14ac:dyDescent="0.25">
      <c r="U6223"/>
    </row>
    <row r="6224" spans="21:21" x14ac:dyDescent="0.25">
      <c r="U6224"/>
    </row>
    <row r="6225" spans="21:21" x14ac:dyDescent="0.25">
      <c r="U6225"/>
    </row>
    <row r="6226" spans="21:21" x14ac:dyDescent="0.25">
      <c r="U6226"/>
    </row>
    <row r="6227" spans="21:21" x14ac:dyDescent="0.25">
      <c r="U6227"/>
    </row>
    <row r="6228" spans="21:21" x14ac:dyDescent="0.25">
      <c r="U6228"/>
    </row>
    <row r="6229" spans="21:21" x14ac:dyDescent="0.25">
      <c r="U6229"/>
    </row>
    <row r="6230" spans="21:21" x14ac:dyDescent="0.25">
      <c r="U6230"/>
    </row>
    <row r="6231" spans="21:21" x14ac:dyDescent="0.25">
      <c r="U6231"/>
    </row>
    <row r="6232" spans="21:21" x14ac:dyDescent="0.25">
      <c r="U6232"/>
    </row>
    <row r="6233" spans="21:21" x14ac:dyDescent="0.25">
      <c r="U6233"/>
    </row>
    <row r="6234" spans="21:21" x14ac:dyDescent="0.25">
      <c r="U6234"/>
    </row>
    <row r="6235" spans="21:21" x14ac:dyDescent="0.25">
      <c r="U6235"/>
    </row>
    <row r="6236" spans="21:21" x14ac:dyDescent="0.25">
      <c r="U6236"/>
    </row>
    <row r="6237" spans="21:21" x14ac:dyDescent="0.25">
      <c r="U6237"/>
    </row>
    <row r="6238" spans="21:21" x14ac:dyDescent="0.25">
      <c r="U6238"/>
    </row>
    <row r="6239" spans="21:21" x14ac:dyDescent="0.25">
      <c r="U6239"/>
    </row>
    <row r="6240" spans="21:21" x14ac:dyDescent="0.25">
      <c r="U6240"/>
    </row>
    <row r="6241" spans="21:21" x14ac:dyDescent="0.25">
      <c r="U6241"/>
    </row>
    <row r="6242" spans="21:21" x14ac:dyDescent="0.25">
      <c r="U6242"/>
    </row>
    <row r="6243" spans="21:21" x14ac:dyDescent="0.25">
      <c r="U6243"/>
    </row>
    <row r="6244" spans="21:21" x14ac:dyDescent="0.25">
      <c r="U6244"/>
    </row>
    <row r="6245" spans="21:21" x14ac:dyDescent="0.25">
      <c r="U6245"/>
    </row>
    <row r="6246" spans="21:21" x14ac:dyDescent="0.25">
      <c r="U6246"/>
    </row>
    <row r="6247" spans="21:21" x14ac:dyDescent="0.25">
      <c r="U6247"/>
    </row>
    <row r="6248" spans="21:21" x14ac:dyDescent="0.25">
      <c r="U6248"/>
    </row>
    <row r="6249" spans="21:21" x14ac:dyDescent="0.25">
      <c r="U6249"/>
    </row>
    <row r="6250" spans="21:21" x14ac:dyDescent="0.25">
      <c r="U6250"/>
    </row>
    <row r="6251" spans="21:21" x14ac:dyDescent="0.25">
      <c r="U6251"/>
    </row>
    <row r="6252" spans="21:21" x14ac:dyDescent="0.25">
      <c r="U6252"/>
    </row>
    <row r="6253" spans="21:21" x14ac:dyDescent="0.25">
      <c r="U6253"/>
    </row>
    <row r="6254" spans="21:21" x14ac:dyDescent="0.25">
      <c r="U6254"/>
    </row>
    <row r="6255" spans="21:21" x14ac:dyDescent="0.25">
      <c r="U6255"/>
    </row>
    <row r="6256" spans="21:21" x14ac:dyDescent="0.25">
      <c r="U6256"/>
    </row>
    <row r="6257" spans="21:21" x14ac:dyDescent="0.25">
      <c r="U6257"/>
    </row>
    <row r="6258" spans="21:21" x14ac:dyDescent="0.25">
      <c r="U6258"/>
    </row>
    <row r="6259" spans="21:21" x14ac:dyDescent="0.25">
      <c r="U6259"/>
    </row>
    <row r="6260" spans="21:21" x14ac:dyDescent="0.25">
      <c r="U6260"/>
    </row>
    <row r="6261" spans="21:21" x14ac:dyDescent="0.25">
      <c r="U6261"/>
    </row>
    <row r="6262" spans="21:21" x14ac:dyDescent="0.25">
      <c r="U6262"/>
    </row>
    <row r="6263" spans="21:21" x14ac:dyDescent="0.25">
      <c r="U6263"/>
    </row>
    <row r="6264" spans="21:21" x14ac:dyDescent="0.25">
      <c r="U6264"/>
    </row>
    <row r="6265" spans="21:21" x14ac:dyDescent="0.25">
      <c r="U6265"/>
    </row>
    <row r="6266" spans="21:21" x14ac:dyDescent="0.25">
      <c r="U6266"/>
    </row>
    <row r="6267" spans="21:21" x14ac:dyDescent="0.25">
      <c r="U6267"/>
    </row>
    <row r="6268" spans="21:21" x14ac:dyDescent="0.25">
      <c r="U6268"/>
    </row>
    <row r="6269" spans="21:21" x14ac:dyDescent="0.25">
      <c r="U6269"/>
    </row>
    <row r="6270" spans="21:21" x14ac:dyDescent="0.25">
      <c r="U6270"/>
    </row>
    <row r="6271" spans="21:21" x14ac:dyDescent="0.25">
      <c r="U6271"/>
    </row>
    <row r="6272" spans="21:21" x14ac:dyDescent="0.25">
      <c r="U6272"/>
    </row>
    <row r="6273" spans="21:21" x14ac:dyDescent="0.25">
      <c r="U6273"/>
    </row>
    <row r="6274" spans="21:21" x14ac:dyDescent="0.25">
      <c r="U6274"/>
    </row>
    <row r="6275" spans="21:21" x14ac:dyDescent="0.25">
      <c r="U6275"/>
    </row>
    <row r="6276" spans="21:21" x14ac:dyDescent="0.25">
      <c r="U6276"/>
    </row>
    <row r="6277" spans="21:21" x14ac:dyDescent="0.25">
      <c r="U6277"/>
    </row>
    <row r="6278" spans="21:21" x14ac:dyDescent="0.25">
      <c r="U6278"/>
    </row>
    <row r="6279" spans="21:21" x14ac:dyDescent="0.25">
      <c r="U6279"/>
    </row>
    <row r="6280" spans="21:21" x14ac:dyDescent="0.25">
      <c r="U6280"/>
    </row>
    <row r="6281" spans="21:21" x14ac:dyDescent="0.25">
      <c r="U6281"/>
    </row>
    <row r="6282" spans="21:21" x14ac:dyDescent="0.25">
      <c r="U6282"/>
    </row>
    <row r="6283" spans="21:21" x14ac:dyDescent="0.25">
      <c r="U6283"/>
    </row>
    <row r="6284" spans="21:21" x14ac:dyDescent="0.25">
      <c r="U6284"/>
    </row>
    <row r="6285" spans="21:21" x14ac:dyDescent="0.25">
      <c r="U6285"/>
    </row>
    <row r="6286" spans="21:21" x14ac:dyDescent="0.25">
      <c r="U6286"/>
    </row>
    <row r="6287" spans="21:21" x14ac:dyDescent="0.25">
      <c r="U6287"/>
    </row>
    <row r="6288" spans="21:21" x14ac:dyDescent="0.25">
      <c r="U6288"/>
    </row>
    <row r="6289" spans="21:21" x14ac:dyDescent="0.25">
      <c r="U6289"/>
    </row>
    <row r="6290" spans="21:21" x14ac:dyDescent="0.25">
      <c r="U6290"/>
    </row>
    <row r="6291" spans="21:21" x14ac:dyDescent="0.25">
      <c r="U6291"/>
    </row>
    <row r="6292" spans="21:21" x14ac:dyDescent="0.25">
      <c r="U6292"/>
    </row>
    <row r="6293" spans="21:21" x14ac:dyDescent="0.25">
      <c r="U6293"/>
    </row>
    <row r="6294" spans="21:21" x14ac:dyDescent="0.25">
      <c r="U6294"/>
    </row>
    <row r="6295" spans="21:21" x14ac:dyDescent="0.25">
      <c r="U6295"/>
    </row>
    <row r="6296" spans="21:21" x14ac:dyDescent="0.25">
      <c r="U6296"/>
    </row>
    <row r="6297" spans="21:21" x14ac:dyDescent="0.25">
      <c r="U6297"/>
    </row>
    <row r="6298" spans="21:21" x14ac:dyDescent="0.25">
      <c r="U6298"/>
    </row>
    <row r="6299" spans="21:21" x14ac:dyDescent="0.25">
      <c r="U6299"/>
    </row>
    <row r="6300" spans="21:21" x14ac:dyDescent="0.25">
      <c r="U6300"/>
    </row>
    <row r="6301" spans="21:21" x14ac:dyDescent="0.25">
      <c r="U6301"/>
    </row>
    <row r="6302" spans="21:21" x14ac:dyDescent="0.25">
      <c r="U6302"/>
    </row>
    <row r="6303" spans="21:21" x14ac:dyDescent="0.25">
      <c r="U6303"/>
    </row>
    <row r="6304" spans="21:21" x14ac:dyDescent="0.25">
      <c r="U6304"/>
    </row>
    <row r="6305" spans="21:21" x14ac:dyDescent="0.25">
      <c r="U6305"/>
    </row>
    <row r="6306" spans="21:21" x14ac:dyDescent="0.25">
      <c r="U6306"/>
    </row>
    <row r="6307" spans="21:21" x14ac:dyDescent="0.25">
      <c r="U6307"/>
    </row>
    <row r="6308" spans="21:21" x14ac:dyDescent="0.25">
      <c r="U6308"/>
    </row>
    <row r="6309" spans="21:21" x14ac:dyDescent="0.25">
      <c r="U6309"/>
    </row>
    <row r="6310" spans="21:21" x14ac:dyDescent="0.25">
      <c r="U6310"/>
    </row>
    <row r="6311" spans="21:21" x14ac:dyDescent="0.25">
      <c r="U6311"/>
    </row>
    <row r="6312" spans="21:21" x14ac:dyDescent="0.25">
      <c r="U6312"/>
    </row>
    <row r="6313" spans="21:21" x14ac:dyDescent="0.25">
      <c r="U6313"/>
    </row>
    <row r="6314" spans="21:21" x14ac:dyDescent="0.25">
      <c r="U6314"/>
    </row>
    <row r="6315" spans="21:21" x14ac:dyDescent="0.25">
      <c r="U6315"/>
    </row>
    <row r="6316" spans="21:21" x14ac:dyDescent="0.25">
      <c r="U6316"/>
    </row>
    <row r="6317" spans="21:21" x14ac:dyDescent="0.25">
      <c r="U6317"/>
    </row>
    <row r="6318" spans="21:21" x14ac:dyDescent="0.25">
      <c r="U6318"/>
    </row>
    <row r="6319" spans="21:21" x14ac:dyDescent="0.25">
      <c r="U6319"/>
    </row>
    <row r="6320" spans="21:21" x14ac:dyDescent="0.25">
      <c r="U6320"/>
    </row>
    <row r="6321" spans="21:21" x14ac:dyDescent="0.25">
      <c r="U6321"/>
    </row>
    <row r="6322" spans="21:21" x14ac:dyDescent="0.25">
      <c r="U6322"/>
    </row>
    <row r="6323" spans="21:21" x14ac:dyDescent="0.25">
      <c r="U6323"/>
    </row>
    <row r="6324" spans="21:21" x14ac:dyDescent="0.25">
      <c r="U6324"/>
    </row>
    <row r="6325" spans="21:21" x14ac:dyDescent="0.25">
      <c r="U6325"/>
    </row>
    <row r="6326" spans="21:21" x14ac:dyDescent="0.25">
      <c r="U6326"/>
    </row>
    <row r="6327" spans="21:21" x14ac:dyDescent="0.25">
      <c r="U6327"/>
    </row>
    <row r="6328" spans="21:21" x14ac:dyDescent="0.25">
      <c r="U6328"/>
    </row>
    <row r="6329" spans="21:21" x14ac:dyDescent="0.25">
      <c r="U6329"/>
    </row>
    <row r="6330" spans="21:21" x14ac:dyDescent="0.25">
      <c r="U6330"/>
    </row>
    <row r="6331" spans="21:21" x14ac:dyDescent="0.25">
      <c r="U6331"/>
    </row>
    <row r="6332" spans="21:21" x14ac:dyDescent="0.25">
      <c r="U6332"/>
    </row>
    <row r="6333" spans="21:21" x14ac:dyDescent="0.25">
      <c r="U6333"/>
    </row>
    <row r="6334" spans="21:21" x14ac:dyDescent="0.25">
      <c r="U6334"/>
    </row>
    <row r="6335" spans="21:21" x14ac:dyDescent="0.25">
      <c r="U6335"/>
    </row>
    <row r="6336" spans="21:21" x14ac:dyDescent="0.25">
      <c r="U6336"/>
    </row>
    <row r="6337" spans="21:21" x14ac:dyDescent="0.25">
      <c r="U6337"/>
    </row>
    <row r="6338" spans="21:21" x14ac:dyDescent="0.25">
      <c r="U6338"/>
    </row>
    <row r="6339" spans="21:21" x14ac:dyDescent="0.25">
      <c r="U6339"/>
    </row>
    <row r="6340" spans="21:21" x14ac:dyDescent="0.25">
      <c r="U6340"/>
    </row>
    <row r="6341" spans="21:21" x14ac:dyDescent="0.25">
      <c r="U6341"/>
    </row>
    <row r="6342" spans="21:21" x14ac:dyDescent="0.25">
      <c r="U6342"/>
    </row>
    <row r="6343" spans="21:21" x14ac:dyDescent="0.25">
      <c r="U6343"/>
    </row>
    <row r="6344" spans="21:21" x14ac:dyDescent="0.25">
      <c r="U6344"/>
    </row>
    <row r="6345" spans="21:21" x14ac:dyDescent="0.25">
      <c r="U6345"/>
    </row>
    <row r="6346" spans="21:21" x14ac:dyDescent="0.25">
      <c r="U6346"/>
    </row>
    <row r="6347" spans="21:21" x14ac:dyDescent="0.25">
      <c r="U6347"/>
    </row>
    <row r="6348" spans="21:21" x14ac:dyDescent="0.25">
      <c r="U6348"/>
    </row>
    <row r="6349" spans="21:21" x14ac:dyDescent="0.25">
      <c r="U6349"/>
    </row>
    <row r="6350" spans="21:21" x14ac:dyDescent="0.25">
      <c r="U6350"/>
    </row>
    <row r="6351" spans="21:21" x14ac:dyDescent="0.25">
      <c r="U6351"/>
    </row>
    <row r="6352" spans="21:21" x14ac:dyDescent="0.25">
      <c r="U6352"/>
    </row>
    <row r="6353" spans="21:21" x14ac:dyDescent="0.25">
      <c r="U6353"/>
    </row>
    <row r="6354" spans="21:21" x14ac:dyDescent="0.25">
      <c r="U6354"/>
    </row>
    <row r="6355" spans="21:21" x14ac:dyDescent="0.25">
      <c r="U6355"/>
    </row>
    <row r="6356" spans="21:21" x14ac:dyDescent="0.25">
      <c r="U6356"/>
    </row>
    <row r="6357" spans="21:21" x14ac:dyDescent="0.25">
      <c r="U6357"/>
    </row>
    <row r="6358" spans="21:21" x14ac:dyDescent="0.25">
      <c r="U6358"/>
    </row>
    <row r="6359" spans="21:21" x14ac:dyDescent="0.25">
      <c r="U6359"/>
    </row>
    <row r="6360" spans="21:21" x14ac:dyDescent="0.25">
      <c r="U6360"/>
    </row>
    <row r="6361" spans="21:21" x14ac:dyDescent="0.25">
      <c r="U6361"/>
    </row>
    <row r="6362" spans="21:21" x14ac:dyDescent="0.25">
      <c r="U6362"/>
    </row>
    <row r="6363" spans="21:21" x14ac:dyDescent="0.25">
      <c r="U6363"/>
    </row>
    <row r="6364" spans="21:21" x14ac:dyDescent="0.25">
      <c r="U6364"/>
    </row>
    <row r="6365" spans="21:21" x14ac:dyDescent="0.25">
      <c r="U6365"/>
    </row>
    <row r="6366" spans="21:21" x14ac:dyDescent="0.25">
      <c r="U6366"/>
    </row>
    <row r="6367" spans="21:21" x14ac:dyDescent="0.25">
      <c r="U6367"/>
    </row>
    <row r="6368" spans="21:21" x14ac:dyDescent="0.25">
      <c r="U6368"/>
    </row>
    <row r="6369" spans="21:21" x14ac:dyDescent="0.25">
      <c r="U6369"/>
    </row>
    <row r="6370" spans="21:21" x14ac:dyDescent="0.25">
      <c r="U6370"/>
    </row>
    <row r="6371" spans="21:21" x14ac:dyDescent="0.25">
      <c r="U6371"/>
    </row>
    <row r="6372" spans="21:21" x14ac:dyDescent="0.25">
      <c r="U6372"/>
    </row>
    <row r="6373" spans="21:21" x14ac:dyDescent="0.25">
      <c r="U6373"/>
    </row>
    <row r="6374" spans="21:21" x14ac:dyDescent="0.25">
      <c r="U6374"/>
    </row>
    <row r="6375" spans="21:21" x14ac:dyDescent="0.25">
      <c r="U6375"/>
    </row>
    <row r="6376" spans="21:21" x14ac:dyDescent="0.25">
      <c r="U6376"/>
    </row>
    <row r="6377" spans="21:21" x14ac:dyDescent="0.25">
      <c r="U6377"/>
    </row>
    <row r="6378" spans="21:21" x14ac:dyDescent="0.25">
      <c r="U6378"/>
    </row>
    <row r="6379" spans="21:21" x14ac:dyDescent="0.25">
      <c r="U6379"/>
    </row>
    <row r="6380" spans="21:21" x14ac:dyDescent="0.25">
      <c r="U6380"/>
    </row>
    <row r="6381" spans="21:21" x14ac:dyDescent="0.25">
      <c r="U6381"/>
    </row>
    <row r="6382" spans="21:21" x14ac:dyDescent="0.25">
      <c r="U6382"/>
    </row>
    <row r="6383" spans="21:21" x14ac:dyDescent="0.25">
      <c r="U6383"/>
    </row>
    <row r="6384" spans="21:21" x14ac:dyDescent="0.25">
      <c r="U6384"/>
    </row>
    <row r="6385" spans="21:21" x14ac:dyDescent="0.25">
      <c r="U6385"/>
    </row>
    <row r="6386" spans="21:21" x14ac:dyDescent="0.25">
      <c r="U6386"/>
    </row>
    <row r="6387" spans="21:21" x14ac:dyDescent="0.25">
      <c r="U6387"/>
    </row>
    <row r="6388" spans="21:21" x14ac:dyDescent="0.25">
      <c r="U6388"/>
    </row>
    <row r="6389" spans="21:21" x14ac:dyDescent="0.25">
      <c r="U6389"/>
    </row>
    <row r="6390" spans="21:21" x14ac:dyDescent="0.25">
      <c r="U6390"/>
    </row>
    <row r="6391" spans="21:21" x14ac:dyDescent="0.25">
      <c r="U6391"/>
    </row>
    <row r="6392" spans="21:21" x14ac:dyDescent="0.25">
      <c r="U6392"/>
    </row>
    <row r="6393" spans="21:21" x14ac:dyDescent="0.25">
      <c r="U6393"/>
    </row>
    <row r="6394" spans="21:21" x14ac:dyDescent="0.25">
      <c r="U6394"/>
    </row>
    <row r="6395" spans="21:21" x14ac:dyDescent="0.25">
      <c r="U6395"/>
    </row>
    <row r="6396" spans="21:21" x14ac:dyDescent="0.25">
      <c r="U6396"/>
    </row>
    <row r="6397" spans="21:21" x14ac:dyDescent="0.25">
      <c r="U6397"/>
    </row>
    <row r="6398" spans="21:21" x14ac:dyDescent="0.25">
      <c r="U6398"/>
    </row>
    <row r="6399" spans="21:21" x14ac:dyDescent="0.25">
      <c r="U6399"/>
    </row>
    <row r="6400" spans="21:21" x14ac:dyDescent="0.25">
      <c r="U6400"/>
    </row>
    <row r="6401" spans="21:21" x14ac:dyDescent="0.25">
      <c r="U6401"/>
    </row>
    <row r="6402" spans="21:21" x14ac:dyDescent="0.25">
      <c r="U6402"/>
    </row>
    <row r="6403" spans="21:21" x14ac:dyDescent="0.25">
      <c r="U6403"/>
    </row>
    <row r="6404" spans="21:21" x14ac:dyDescent="0.25">
      <c r="U6404"/>
    </row>
    <row r="6405" spans="21:21" x14ac:dyDescent="0.25">
      <c r="U6405"/>
    </row>
    <row r="6406" spans="21:21" x14ac:dyDescent="0.25">
      <c r="U6406"/>
    </row>
    <row r="6407" spans="21:21" x14ac:dyDescent="0.25">
      <c r="U6407"/>
    </row>
    <row r="6408" spans="21:21" x14ac:dyDescent="0.25">
      <c r="U6408"/>
    </row>
    <row r="6409" spans="21:21" x14ac:dyDescent="0.25">
      <c r="U6409"/>
    </row>
    <row r="6410" spans="21:21" x14ac:dyDescent="0.25">
      <c r="U6410"/>
    </row>
    <row r="6411" spans="21:21" x14ac:dyDescent="0.25">
      <c r="U6411"/>
    </row>
    <row r="6412" spans="21:21" x14ac:dyDescent="0.25">
      <c r="U6412"/>
    </row>
    <row r="6413" spans="21:21" x14ac:dyDescent="0.25">
      <c r="U6413"/>
    </row>
    <row r="6414" spans="21:21" x14ac:dyDescent="0.25">
      <c r="U6414"/>
    </row>
    <row r="6415" spans="21:21" x14ac:dyDescent="0.25">
      <c r="U6415"/>
    </row>
    <row r="6416" spans="21:21" x14ac:dyDescent="0.25">
      <c r="U6416"/>
    </row>
    <row r="6417" spans="21:21" x14ac:dyDescent="0.25">
      <c r="U6417"/>
    </row>
    <row r="6418" spans="21:21" x14ac:dyDescent="0.25">
      <c r="U6418"/>
    </row>
    <row r="6419" spans="21:21" x14ac:dyDescent="0.25">
      <c r="U6419"/>
    </row>
    <row r="6420" spans="21:21" x14ac:dyDescent="0.25">
      <c r="U6420"/>
    </row>
    <row r="6421" spans="21:21" x14ac:dyDescent="0.25">
      <c r="U6421"/>
    </row>
    <row r="6422" spans="21:21" x14ac:dyDescent="0.25">
      <c r="U6422"/>
    </row>
    <row r="6423" spans="21:21" x14ac:dyDescent="0.25">
      <c r="U6423"/>
    </row>
    <row r="6424" spans="21:21" x14ac:dyDescent="0.25">
      <c r="U6424"/>
    </row>
    <row r="6425" spans="21:21" x14ac:dyDescent="0.25">
      <c r="U6425"/>
    </row>
    <row r="6426" spans="21:21" x14ac:dyDescent="0.25">
      <c r="U6426"/>
    </row>
    <row r="6427" spans="21:21" x14ac:dyDescent="0.25">
      <c r="U6427"/>
    </row>
    <row r="6428" spans="21:21" x14ac:dyDescent="0.25">
      <c r="U6428"/>
    </row>
    <row r="6429" spans="21:21" x14ac:dyDescent="0.25">
      <c r="U6429"/>
    </row>
    <row r="6430" spans="21:21" x14ac:dyDescent="0.25">
      <c r="U6430"/>
    </row>
    <row r="6431" spans="21:21" x14ac:dyDescent="0.25">
      <c r="U6431"/>
    </row>
    <row r="6432" spans="21:21" x14ac:dyDescent="0.25">
      <c r="U6432"/>
    </row>
    <row r="6433" spans="21:21" x14ac:dyDescent="0.25">
      <c r="U6433"/>
    </row>
    <row r="6434" spans="21:21" x14ac:dyDescent="0.25">
      <c r="U6434"/>
    </row>
    <row r="6435" spans="21:21" x14ac:dyDescent="0.25">
      <c r="U6435"/>
    </row>
    <row r="6436" spans="21:21" x14ac:dyDescent="0.25">
      <c r="U6436"/>
    </row>
    <row r="6437" spans="21:21" x14ac:dyDescent="0.25">
      <c r="U6437"/>
    </row>
    <row r="6438" spans="21:21" x14ac:dyDescent="0.25">
      <c r="U6438"/>
    </row>
    <row r="6439" spans="21:21" x14ac:dyDescent="0.25">
      <c r="U6439"/>
    </row>
    <row r="6440" spans="21:21" x14ac:dyDescent="0.25">
      <c r="U6440"/>
    </row>
    <row r="6441" spans="21:21" x14ac:dyDescent="0.25">
      <c r="U6441"/>
    </row>
    <row r="6442" spans="21:21" x14ac:dyDescent="0.25">
      <c r="U6442"/>
    </row>
    <row r="6443" spans="21:21" x14ac:dyDescent="0.25">
      <c r="U6443"/>
    </row>
    <row r="6444" spans="21:21" x14ac:dyDescent="0.25">
      <c r="U6444"/>
    </row>
    <row r="6445" spans="21:21" x14ac:dyDescent="0.25">
      <c r="U6445"/>
    </row>
    <row r="6446" spans="21:21" x14ac:dyDescent="0.25">
      <c r="U6446"/>
    </row>
    <row r="6447" spans="21:21" x14ac:dyDescent="0.25">
      <c r="U6447"/>
    </row>
    <row r="6448" spans="21:21" x14ac:dyDescent="0.25">
      <c r="U6448"/>
    </row>
    <row r="6449" spans="21:21" x14ac:dyDescent="0.25">
      <c r="U6449"/>
    </row>
    <row r="6450" spans="21:21" x14ac:dyDescent="0.25">
      <c r="U6450"/>
    </row>
    <row r="6451" spans="21:21" x14ac:dyDescent="0.25">
      <c r="U6451"/>
    </row>
    <row r="6452" spans="21:21" x14ac:dyDescent="0.25">
      <c r="U6452"/>
    </row>
    <row r="6453" spans="21:21" x14ac:dyDescent="0.25">
      <c r="U6453"/>
    </row>
    <row r="6454" spans="21:21" x14ac:dyDescent="0.25">
      <c r="U6454"/>
    </row>
    <row r="6455" spans="21:21" x14ac:dyDescent="0.25">
      <c r="U6455"/>
    </row>
    <row r="6456" spans="21:21" x14ac:dyDescent="0.25">
      <c r="U6456"/>
    </row>
    <row r="6457" spans="21:21" x14ac:dyDescent="0.25">
      <c r="U6457"/>
    </row>
    <row r="6458" spans="21:21" x14ac:dyDescent="0.25">
      <c r="U6458"/>
    </row>
    <row r="6459" spans="21:21" x14ac:dyDescent="0.25">
      <c r="U6459"/>
    </row>
    <row r="6460" spans="21:21" x14ac:dyDescent="0.25">
      <c r="U6460"/>
    </row>
    <row r="6461" spans="21:21" x14ac:dyDescent="0.25">
      <c r="U6461"/>
    </row>
    <row r="6462" spans="21:21" x14ac:dyDescent="0.25">
      <c r="U6462"/>
    </row>
    <row r="6463" spans="21:21" x14ac:dyDescent="0.25">
      <c r="U6463"/>
    </row>
    <row r="6464" spans="21:21" x14ac:dyDescent="0.25">
      <c r="U6464"/>
    </row>
    <row r="6465" spans="21:21" x14ac:dyDescent="0.25">
      <c r="U6465"/>
    </row>
    <row r="6466" spans="21:21" x14ac:dyDescent="0.25">
      <c r="U6466"/>
    </row>
    <row r="6467" spans="21:21" x14ac:dyDescent="0.25">
      <c r="U6467"/>
    </row>
    <row r="6468" spans="21:21" x14ac:dyDescent="0.25">
      <c r="U6468"/>
    </row>
    <row r="6469" spans="21:21" x14ac:dyDescent="0.25">
      <c r="U6469"/>
    </row>
    <row r="6470" spans="21:21" x14ac:dyDescent="0.25">
      <c r="U6470"/>
    </row>
    <row r="6471" spans="21:21" x14ac:dyDescent="0.25">
      <c r="U6471"/>
    </row>
    <row r="6472" spans="21:21" x14ac:dyDescent="0.25">
      <c r="U6472"/>
    </row>
    <row r="6473" spans="21:21" x14ac:dyDescent="0.25">
      <c r="U6473"/>
    </row>
    <row r="6474" spans="21:21" x14ac:dyDescent="0.25">
      <c r="U6474"/>
    </row>
    <row r="6475" spans="21:21" x14ac:dyDescent="0.25">
      <c r="U6475"/>
    </row>
    <row r="6476" spans="21:21" x14ac:dyDescent="0.25">
      <c r="U6476"/>
    </row>
    <row r="6477" spans="21:21" x14ac:dyDescent="0.25">
      <c r="U6477"/>
    </row>
    <row r="6478" spans="21:21" x14ac:dyDescent="0.25">
      <c r="U6478"/>
    </row>
    <row r="6479" spans="21:21" x14ac:dyDescent="0.25">
      <c r="U6479"/>
    </row>
    <row r="6480" spans="21:21" x14ac:dyDescent="0.25">
      <c r="U6480"/>
    </row>
    <row r="6481" spans="21:21" x14ac:dyDescent="0.25">
      <c r="U6481"/>
    </row>
    <row r="6482" spans="21:21" x14ac:dyDescent="0.25">
      <c r="U6482"/>
    </row>
    <row r="6483" spans="21:21" x14ac:dyDescent="0.25">
      <c r="U6483"/>
    </row>
    <row r="6484" spans="21:21" x14ac:dyDescent="0.25">
      <c r="U6484"/>
    </row>
    <row r="6485" spans="21:21" x14ac:dyDescent="0.25">
      <c r="U6485"/>
    </row>
    <row r="6486" spans="21:21" x14ac:dyDescent="0.25">
      <c r="U6486"/>
    </row>
    <row r="6487" spans="21:21" x14ac:dyDescent="0.25">
      <c r="U6487"/>
    </row>
    <row r="6488" spans="21:21" x14ac:dyDescent="0.25">
      <c r="U6488"/>
    </row>
    <row r="6489" spans="21:21" x14ac:dyDescent="0.25">
      <c r="U6489"/>
    </row>
    <row r="6490" spans="21:21" x14ac:dyDescent="0.25">
      <c r="U6490"/>
    </row>
    <row r="6491" spans="21:21" x14ac:dyDescent="0.25">
      <c r="U6491"/>
    </row>
    <row r="6492" spans="21:21" x14ac:dyDescent="0.25">
      <c r="U6492"/>
    </row>
    <row r="6493" spans="21:21" x14ac:dyDescent="0.25">
      <c r="U6493"/>
    </row>
    <row r="6494" spans="21:21" x14ac:dyDescent="0.25">
      <c r="U6494"/>
    </row>
    <row r="6495" spans="21:21" x14ac:dyDescent="0.25">
      <c r="U6495"/>
    </row>
    <row r="6496" spans="21:21" x14ac:dyDescent="0.25">
      <c r="U6496"/>
    </row>
    <row r="6497" spans="21:21" x14ac:dyDescent="0.25">
      <c r="U6497"/>
    </row>
    <row r="6498" spans="21:21" x14ac:dyDescent="0.25">
      <c r="U6498"/>
    </row>
    <row r="6499" spans="21:21" x14ac:dyDescent="0.25">
      <c r="U6499"/>
    </row>
    <row r="6500" spans="21:21" x14ac:dyDescent="0.25">
      <c r="U6500"/>
    </row>
    <row r="6501" spans="21:21" x14ac:dyDescent="0.25">
      <c r="U6501"/>
    </row>
    <row r="6502" spans="21:21" x14ac:dyDescent="0.25">
      <c r="U6502"/>
    </row>
    <row r="6503" spans="21:21" x14ac:dyDescent="0.25">
      <c r="U6503"/>
    </row>
    <row r="6504" spans="21:21" x14ac:dyDescent="0.25">
      <c r="U6504"/>
    </row>
    <row r="6505" spans="21:21" x14ac:dyDescent="0.25">
      <c r="U6505"/>
    </row>
    <row r="6506" spans="21:21" x14ac:dyDescent="0.25">
      <c r="U6506"/>
    </row>
    <row r="6507" spans="21:21" x14ac:dyDescent="0.25">
      <c r="U6507"/>
    </row>
    <row r="6508" spans="21:21" x14ac:dyDescent="0.25">
      <c r="U6508"/>
    </row>
    <row r="6509" spans="21:21" x14ac:dyDescent="0.25">
      <c r="U6509"/>
    </row>
    <row r="6510" spans="21:21" x14ac:dyDescent="0.25">
      <c r="U6510"/>
    </row>
    <row r="6511" spans="21:21" x14ac:dyDescent="0.25">
      <c r="U6511"/>
    </row>
    <row r="6512" spans="21:21" x14ac:dyDescent="0.25">
      <c r="U6512"/>
    </row>
    <row r="6513" spans="21:21" x14ac:dyDescent="0.25">
      <c r="U6513"/>
    </row>
    <row r="6514" spans="21:21" x14ac:dyDescent="0.25">
      <c r="U6514"/>
    </row>
    <row r="6515" spans="21:21" x14ac:dyDescent="0.25">
      <c r="U6515"/>
    </row>
    <row r="6516" spans="21:21" x14ac:dyDescent="0.25">
      <c r="U6516"/>
    </row>
    <row r="6517" spans="21:21" x14ac:dyDescent="0.25">
      <c r="U6517"/>
    </row>
    <row r="6518" spans="21:21" x14ac:dyDescent="0.25">
      <c r="U6518"/>
    </row>
    <row r="6519" spans="21:21" x14ac:dyDescent="0.25">
      <c r="U6519"/>
    </row>
    <row r="6520" spans="21:21" x14ac:dyDescent="0.25">
      <c r="U6520"/>
    </row>
    <row r="6521" spans="21:21" x14ac:dyDescent="0.25">
      <c r="U6521"/>
    </row>
    <row r="6522" spans="21:21" x14ac:dyDescent="0.25">
      <c r="U6522"/>
    </row>
    <row r="6523" spans="21:21" x14ac:dyDescent="0.25">
      <c r="U6523"/>
    </row>
    <row r="6524" spans="21:21" x14ac:dyDescent="0.25">
      <c r="U6524"/>
    </row>
    <row r="6525" spans="21:21" x14ac:dyDescent="0.25">
      <c r="U6525"/>
    </row>
    <row r="6526" spans="21:21" x14ac:dyDescent="0.25">
      <c r="U6526"/>
    </row>
    <row r="6527" spans="21:21" x14ac:dyDescent="0.25">
      <c r="U6527"/>
    </row>
    <row r="6528" spans="21:21" x14ac:dyDescent="0.25">
      <c r="U6528"/>
    </row>
    <row r="6529" spans="21:21" x14ac:dyDescent="0.25">
      <c r="U6529"/>
    </row>
    <row r="6530" spans="21:21" x14ac:dyDescent="0.25">
      <c r="U6530"/>
    </row>
    <row r="6531" spans="21:21" x14ac:dyDescent="0.25">
      <c r="U6531"/>
    </row>
    <row r="6532" spans="21:21" x14ac:dyDescent="0.25">
      <c r="U6532"/>
    </row>
    <row r="6533" spans="21:21" x14ac:dyDescent="0.25">
      <c r="U6533"/>
    </row>
    <row r="6534" spans="21:21" x14ac:dyDescent="0.25">
      <c r="U6534"/>
    </row>
    <row r="6535" spans="21:21" x14ac:dyDescent="0.25">
      <c r="U6535"/>
    </row>
    <row r="6536" spans="21:21" x14ac:dyDescent="0.25">
      <c r="U6536"/>
    </row>
    <row r="6537" spans="21:21" x14ac:dyDescent="0.25">
      <c r="U6537"/>
    </row>
    <row r="6538" spans="21:21" x14ac:dyDescent="0.25">
      <c r="U6538"/>
    </row>
    <row r="6539" spans="21:21" x14ac:dyDescent="0.25">
      <c r="U6539"/>
    </row>
    <row r="6540" spans="21:21" x14ac:dyDescent="0.25">
      <c r="U6540"/>
    </row>
    <row r="6541" spans="21:21" x14ac:dyDescent="0.25">
      <c r="U6541"/>
    </row>
    <row r="6542" spans="21:21" x14ac:dyDescent="0.25">
      <c r="U6542"/>
    </row>
    <row r="6543" spans="21:21" x14ac:dyDescent="0.25">
      <c r="U6543"/>
    </row>
    <row r="6544" spans="21:21" x14ac:dyDescent="0.25">
      <c r="U6544"/>
    </row>
    <row r="6545" spans="21:21" x14ac:dyDescent="0.25">
      <c r="U6545"/>
    </row>
    <row r="6546" spans="21:21" x14ac:dyDescent="0.25">
      <c r="U6546"/>
    </row>
    <row r="6547" spans="21:21" x14ac:dyDescent="0.25">
      <c r="U6547"/>
    </row>
    <row r="6548" spans="21:21" x14ac:dyDescent="0.25">
      <c r="U6548"/>
    </row>
    <row r="6549" spans="21:21" x14ac:dyDescent="0.25">
      <c r="U6549"/>
    </row>
    <row r="6550" spans="21:21" x14ac:dyDescent="0.25">
      <c r="U6550"/>
    </row>
    <row r="6551" spans="21:21" x14ac:dyDescent="0.25">
      <c r="U6551"/>
    </row>
    <row r="6552" spans="21:21" x14ac:dyDescent="0.25">
      <c r="U6552"/>
    </row>
    <row r="6553" spans="21:21" x14ac:dyDescent="0.25">
      <c r="U6553"/>
    </row>
    <row r="6554" spans="21:21" x14ac:dyDescent="0.25">
      <c r="U6554"/>
    </row>
    <row r="6555" spans="21:21" x14ac:dyDescent="0.25">
      <c r="U6555"/>
    </row>
    <row r="6556" spans="21:21" x14ac:dyDescent="0.25">
      <c r="U6556"/>
    </row>
    <row r="6557" spans="21:21" x14ac:dyDescent="0.25">
      <c r="U6557"/>
    </row>
    <row r="6558" spans="21:21" x14ac:dyDescent="0.25">
      <c r="U6558"/>
    </row>
    <row r="6559" spans="21:21" x14ac:dyDescent="0.25">
      <c r="U6559"/>
    </row>
    <row r="6560" spans="21:21" x14ac:dyDescent="0.25">
      <c r="U6560"/>
    </row>
    <row r="6561" spans="21:21" x14ac:dyDescent="0.25">
      <c r="U6561"/>
    </row>
    <row r="6562" spans="21:21" x14ac:dyDescent="0.25">
      <c r="U6562"/>
    </row>
    <row r="6563" spans="21:21" x14ac:dyDescent="0.25">
      <c r="U6563"/>
    </row>
    <row r="6564" spans="21:21" x14ac:dyDescent="0.25">
      <c r="U6564"/>
    </row>
    <row r="6565" spans="21:21" x14ac:dyDescent="0.25">
      <c r="U6565"/>
    </row>
    <row r="6566" spans="21:21" x14ac:dyDescent="0.25">
      <c r="U6566"/>
    </row>
    <row r="6567" spans="21:21" x14ac:dyDescent="0.25">
      <c r="U6567"/>
    </row>
    <row r="6568" spans="21:21" x14ac:dyDescent="0.25">
      <c r="U6568"/>
    </row>
    <row r="6569" spans="21:21" x14ac:dyDescent="0.25">
      <c r="U6569"/>
    </row>
    <row r="6570" spans="21:21" x14ac:dyDescent="0.25">
      <c r="U6570"/>
    </row>
    <row r="6571" spans="21:21" x14ac:dyDescent="0.25">
      <c r="U6571"/>
    </row>
    <row r="6572" spans="21:21" x14ac:dyDescent="0.25">
      <c r="U6572"/>
    </row>
    <row r="6573" spans="21:21" x14ac:dyDescent="0.25">
      <c r="U6573"/>
    </row>
    <row r="6574" spans="21:21" x14ac:dyDescent="0.25">
      <c r="U6574"/>
    </row>
    <row r="6575" spans="21:21" x14ac:dyDescent="0.25">
      <c r="U6575"/>
    </row>
    <row r="6576" spans="21:21" x14ac:dyDescent="0.25">
      <c r="U6576"/>
    </row>
    <row r="6577" spans="21:21" x14ac:dyDescent="0.25">
      <c r="U6577"/>
    </row>
    <row r="6578" spans="21:21" x14ac:dyDescent="0.25">
      <c r="U6578"/>
    </row>
    <row r="6579" spans="21:21" x14ac:dyDescent="0.25">
      <c r="U6579"/>
    </row>
    <row r="6580" spans="21:21" x14ac:dyDescent="0.25">
      <c r="U6580"/>
    </row>
    <row r="6581" spans="21:21" x14ac:dyDescent="0.25">
      <c r="U6581"/>
    </row>
    <row r="6582" spans="21:21" x14ac:dyDescent="0.25">
      <c r="U6582"/>
    </row>
    <row r="6583" spans="21:21" x14ac:dyDescent="0.25">
      <c r="U6583"/>
    </row>
    <row r="6584" spans="21:21" x14ac:dyDescent="0.25">
      <c r="U6584"/>
    </row>
    <row r="6585" spans="21:21" x14ac:dyDescent="0.25">
      <c r="U6585"/>
    </row>
    <row r="6586" spans="21:21" x14ac:dyDescent="0.25">
      <c r="U6586"/>
    </row>
    <row r="6587" spans="21:21" x14ac:dyDescent="0.25">
      <c r="U6587"/>
    </row>
    <row r="6588" spans="21:21" x14ac:dyDescent="0.25">
      <c r="U6588"/>
    </row>
    <row r="6589" spans="21:21" x14ac:dyDescent="0.25">
      <c r="U6589"/>
    </row>
    <row r="6590" spans="21:21" x14ac:dyDescent="0.25">
      <c r="U6590"/>
    </row>
    <row r="6591" spans="21:21" x14ac:dyDescent="0.25">
      <c r="U6591"/>
    </row>
    <row r="6592" spans="21:21" x14ac:dyDescent="0.25">
      <c r="U6592"/>
    </row>
    <row r="6593" spans="21:21" x14ac:dyDescent="0.25">
      <c r="U6593"/>
    </row>
    <row r="6594" spans="21:21" x14ac:dyDescent="0.25">
      <c r="U6594"/>
    </row>
    <row r="6595" spans="21:21" x14ac:dyDescent="0.25">
      <c r="U6595"/>
    </row>
    <row r="6596" spans="21:21" x14ac:dyDescent="0.25">
      <c r="U6596"/>
    </row>
    <row r="6597" spans="21:21" x14ac:dyDescent="0.25">
      <c r="U6597"/>
    </row>
    <row r="6598" spans="21:21" x14ac:dyDescent="0.25">
      <c r="U6598"/>
    </row>
    <row r="6599" spans="21:21" x14ac:dyDescent="0.25">
      <c r="U6599"/>
    </row>
    <row r="6600" spans="21:21" x14ac:dyDescent="0.25">
      <c r="U6600"/>
    </row>
    <row r="6601" spans="21:21" x14ac:dyDescent="0.25">
      <c r="U6601"/>
    </row>
    <row r="6602" spans="21:21" x14ac:dyDescent="0.25">
      <c r="U6602"/>
    </row>
    <row r="6603" spans="21:21" x14ac:dyDescent="0.25">
      <c r="U6603"/>
    </row>
    <row r="6604" spans="21:21" x14ac:dyDescent="0.25">
      <c r="U6604"/>
    </row>
    <row r="6605" spans="21:21" x14ac:dyDescent="0.25">
      <c r="U6605"/>
    </row>
    <row r="6606" spans="21:21" x14ac:dyDescent="0.25">
      <c r="U6606"/>
    </row>
    <row r="6607" spans="21:21" x14ac:dyDescent="0.25">
      <c r="U6607"/>
    </row>
    <row r="6608" spans="21:21" x14ac:dyDescent="0.25">
      <c r="U6608"/>
    </row>
    <row r="6609" spans="21:21" x14ac:dyDescent="0.25">
      <c r="U6609"/>
    </row>
    <row r="6610" spans="21:21" x14ac:dyDescent="0.25">
      <c r="U6610"/>
    </row>
    <row r="6611" spans="21:21" x14ac:dyDescent="0.25">
      <c r="U6611"/>
    </row>
    <row r="6612" spans="21:21" x14ac:dyDescent="0.25">
      <c r="U6612"/>
    </row>
    <row r="6613" spans="21:21" x14ac:dyDescent="0.25">
      <c r="U6613"/>
    </row>
    <row r="6614" spans="21:21" x14ac:dyDescent="0.25">
      <c r="U6614"/>
    </row>
    <row r="6615" spans="21:21" x14ac:dyDescent="0.25">
      <c r="U6615"/>
    </row>
    <row r="6616" spans="21:21" x14ac:dyDescent="0.25">
      <c r="U6616"/>
    </row>
    <row r="6617" spans="21:21" x14ac:dyDescent="0.25">
      <c r="U6617"/>
    </row>
    <row r="6618" spans="21:21" x14ac:dyDescent="0.25">
      <c r="U6618"/>
    </row>
    <row r="6619" spans="21:21" x14ac:dyDescent="0.25">
      <c r="U6619"/>
    </row>
    <row r="6620" spans="21:21" x14ac:dyDescent="0.25">
      <c r="U6620"/>
    </row>
    <row r="6621" spans="21:21" x14ac:dyDescent="0.25">
      <c r="U6621"/>
    </row>
    <row r="6622" spans="21:21" x14ac:dyDescent="0.25">
      <c r="U6622"/>
    </row>
    <row r="6623" spans="21:21" x14ac:dyDescent="0.25">
      <c r="U6623"/>
    </row>
    <row r="6624" spans="21:21" x14ac:dyDescent="0.25">
      <c r="U6624"/>
    </row>
    <row r="6625" spans="21:21" x14ac:dyDescent="0.25">
      <c r="U6625"/>
    </row>
    <row r="6626" spans="21:21" x14ac:dyDescent="0.25">
      <c r="U6626"/>
    </row>
    <row r="6627" spans="21:21" x14ac:dyDescent="0.25">
      <c r="U6627"/>
    </row>
    <row r="6628" spans="21:21" x14ac:dyDescent="0.25">
      <c r="U6628"/>
    </row>
    <row r="6629" spans="21:21" x14ac:dyDescent="0.25">
      <c r="U6629"/>
    </row>
    <row r="6630" spans="21:21" x14ac:dyDescent="0.25">
      <c r="U6630"/>
    </row>
    <row r="6631" spans="21:21" x14ac:dyDescent="0.25">
      <c r="U6631"/>
    </row>
    <row r="6632" spans="21:21" x14ac:dyDescent="0.25">
      <c r="U6632"/>
    </row>
    <row r="6633" spans="21:21" x14ac:dyDescent="0.25">
      <c r="U6633"/>
    </row>
    <row r="6634" spans="21:21" x14ac:dyDescent="0.25">
      <c r="U6634"/>
    </row>
    <row r="6635" spans="21:21" x14ac:dyDescent="0.25">
      <c r="U6635"/>
    </row>
    <row r="6636" spans="21:21" x14ac:dyDescent="0.25">
      <c r="U6636"/>
    </row>
    <row r="6637" spans="21:21" x14ac:dyDescent="0.25">
      <c r="U6637"/>
    </row>
    <row r="6638" spans="21:21" x14ac:dyDescent="0.25">
      <c r="U6638"/>
    </row>
    <row r="6639" spans="21:21" x14ac:dyDescent="0.25">
      <c r="U6639"/>
    </row>
    <row r="6640" spans="21:21" x14ac:dyDescent="0.25">
      <c r="U6640"/>
    </row>
    <row r="6641" spans="21:21" x14ac:dyDescent="0.25">
      <c r="U6641"/>
    </row>
    <row r="6642" spans="21:21" x14ac:dyDescent="0.25">
      <c r="U6642"/>
    </row>
    <row r="6643" spans="21:21" x14ac:dyDescent="0.25">
      <c r="U6643"/>
    </row>
    <row r="6644" spans="21:21" x14ac:dyDescent="0.25">
      <c r="U6644"/>
    </row>
    <row r="6645" spans="21:21" x14ac:dyDescent="0.25">
      <c r="U6645"/>
    </row>
    <row r="6646" spans="21:21" x14ac:dyDescent="0.25">
      <c r="U6646"/>
    </row>
    <row r="6647" spans="21:21" x14ac:dyDescent="0.25">
      <c r="U6647"/>
    </row>
    <row r="6648" spans="21:21" x14ac:dyDescent="0.25">
      <c r="U6648"/>
    </row>
    <row r="6649" spans="21:21" x14ac:dyDescent="0.25">
      <c r="U6649"/>
    </row>
    <row r="6650" spans="21:21" x14ac:dyDescent="0.25">
      <c r="U6650"/>
    </row>
    <row r="6651" spans="21:21" x14ac:dyDescent="0.25">
      <c r="U6651"/>
    </row>
    <row r="6652" spans="21:21" x14ac:dyDescent="0.25">
      <c r="U6652"/>
    </row>
    <row r="6653" spans="21:21" x14ac:dyDescent="0.25">
      <c r="U6653"/>
    </row>
    <row r="6654" spans="21:21" x14ac:dyDescent="0.25">
      <c r="U6654"/>
    </row>
    <row r="6655" spans="21:21" x14ac:dyDescent="0.25">
      <c r="U6655"/>
    </row>
    <row r="6656" spans="21:21" x14ac:dyDescent="0.25">
      <c r="U6656"/>
    </row>
    <row r="6657" spans="21:21" x14ac:dyDescent="0.25">
      <c r="U6657"/>
    </row>
    <row r="6658" spans="21:21" x14ac:dyDescent="0.25">
      <c r="U6658"/>
    </row>
    <row r="6659" spans="21:21" x14ac:dyDescent="0.25">
      <c r="U6659"/>
    </row>
    <row r="6660" spans="21:21" x14ac:dyDescent="0.25">
      <c r="U6660"/>
    </row>
    <row r="6661" spans="21:21" x14ac:dyDescent="0.25">
      <c r="U6661"/>
    </row>
    <row r="6662" spans="21:21" x14ac:dyDescent="0.25">
      <c r="U6662"/>
    </row>
    <row r="6663" spans="21:21" x14ac:dyDescent="0.25">
      <c r="U6663"/>
    </row>
    <row r="6664" spans="21:21" x14ac:dyDescent="0.25">
      <c r="U6664"/>
    </row>
    <row r="6665" spans="21:21" x14ac:dyDescent="0.25">
      <c r="U6665"/>
    </row>
    <row r="6666" spans="21:21" x14ac:dyDescent="0.25">
      <c r="U6666"/>
    </row>
    <row r="6667" spans="21:21" x14ac:dyDescent="0.25">
      <c r="U6667"/>
    </row>
    <row r="6668" spans="21:21" x14ac:dyDescent="0.25">
      <c r="U6668"/>
    </row>
    <row r="6669" spans="21:21" x14ac:dyDescent="0.25">
      <c r="U6669"/>
    </row>
    <row r="6670" spans="21:21" x14ac:dyDescent="0.25">
      <c r="U6670"/>
    </row>
    <row r="6671" spans="21:21" x14ac:dyDescent="0.25">
      <c r="U6671"/>
    </row>
    <row r="6672" spans="21:21" x14ac:dyDescent="0.25">
      <c r="U6672"/>
    </row>
    <row r="6673" spans="21:21" x14ac:dyDescent="0.25">
      <c r="U6673"/>
    </row>
    <row r="6674" spans="21:21" x14ac:dyDescent="0.25">
      <c r="U6674"/>
    </row>
    <row r="6675" spans="21:21" x14ac:dyDescent="0.25">
      <c r="U6675"/>
    </row>
    <row r="6676" spans="21:21" x14ac:dyDescent="0.25">
      <c r="U6676"/>
    </row>
    <row r="6677" spans="21:21" x14ac:dyDescent="0.25">
      <c r="U6677"/>
    </row>
    <row r="6678" spans="21:21" x14ac:dyDescent="0.25">
      <c r="U6678"/>
    </row>
    <row r="6679" spans="21:21" x14ac:dyDescent="0.25">
      <c r="U6679"/>
    </row>
    <row r="6680" spans="21:21" x14ac:dyDescent="0.25">
      <c r="U6680"/>
    </row>
    <row r="6681" spans="21:21" x14ac:dyDescent="0.25">
      <c r="U6681"/>
    </row>
    <row r="6682" spans="21:21" x14ac:dyDescent="0.25">
      <c r="U6682"/>
    </row>
    <row r="6683" spans="21:21" x14ac:dyDescent="0.25">
      <c r="U6683"/>
    </row>
    <row r="6684" spans="21:21" x14ac:dyDescent="0.25">
      <c r="U6684"/>
    </row>
    <row r="6685" spans="21:21" x14ac:dyDescent="0.25">
      <c r="U6685"/>
    </row>
    <row r="6686" spans="21:21" x14ac:dyDescent="0.25">
      <c r="U6686"/>
    </row>
    <row r="6687" spans="21:21" x14ac:dyDescent="0.25">
      <c r="U6687"/>
    </row>
    <row r="6688" spans="21:21" x14ac:dyDescent="0.25">
      <c r="U6688"/>
    </row>
    <row r="6689" spans="21:21" x14ac:dyDescent="0.25">
      <c r="U6689"/>
    </row>
    <row r="6690" spans="21:21" x14ac:dyDescent="0.25">
      <c r="U6690"/>
    </row>
    <row r="6691" spans="21:21" x14ac:dyDescent="0.25">
      <c r="U6691"/>
    </row>
    <row r="6692" spans="21:21" x14ac:dyDescent="0.25">
      <c r="U6692"/>
    </row>
    <row r="6693" spans="21:21" x14ac:dyDescent="0.25">
      <c r="U6693"/>
    </row>
    <row r="6694" spans="21:21" x14ac:dyDescent="0.25">
      <c r="U6694"/>
    </row>
    <row r="6695" spans="21:21" x14ac:dyDescent="0.25">
      <c r="U6695"/>
    </row>
    <row r="6696" spans="21:21" x14ac:dyDescent="0.25">
      <c r="U6696"/>
    </row>
    <row r="6697" spans="21:21" x14ac:dyDescent="0.25">
      <c r="U6697"/>
    </row>
    <row r="6698" spans="21:21" x14ac:dyDescent="0.25">
      <c r="U6698"/>
    </row>
    <row r="6699" spans="21:21" x14ac:dyDescent="0.25">
      <c r="U6699"/>
    </row>
    <row r="6700" spans="21:21" x14ac:dyDescent="0.25">
      <c r="U6700"/>
    </row>
    <row r="6701" spans="21:21" x14ac:dyDescent="0.25">
      <c r="U6701"/>
    </row>
    <row r="6702" spans="21:21" x14ac:dyDescent="0.25">
      <c r="U6702"/>
    </row>
    <row r="6703" spans="21:21" x14ac:dyDescent="0.25">
      <c r="U6703"/>
    </row>
    <row r="6704" spans="21:21" x14ac:dyDescent="0.25">
      <c r="U6704"/>
    </row>
    <row r="6705" spans="21:21" x14ac:dyDescent="0.25">
      <c r="U6705"/>
    </row>
    <row r="6706" spans="21:21" x14ac:dyDescent="0.25">
      <c r="U6706"/>
    </row>
    <row r="6707" spans="21:21" x14ac:dyDescent="0.25">
      <c r="U6707"/>
    </row>
    <row r="6708" spans="21:21" x14ac:dyDescent="0.25">
      <c r="U6708"/>
    </row>
    <row r="6709" spans="21:21" x14ac:dyDescent="0.25">
      <c r="U6709"/>
    </row>
    <row r="6710" spans="21:21" x14ac:dyDescent="0.25">
      <c r="U6710"/>
    </row>
    <row r="6711" spans="21:21" x14ac:dyDescent="0.25">
      <c r="U6711"/>
    </row>
    <row r="6712" spans="21:21" x14ac:dyDescent="0.25">
      <c r="U6712"/>
    </row>
    <row r="6713" spans="21:21" x14ac:dyDescent="0.25">
      <c r="U6713"/>
    </row>
    <row r="6714" spans="21:21" x14ac:dyDescent="0.25">
      <c r="U6714"/>
    </row>
    <row r="6715" spans="21:21" x14ac:dyDescent="0.25">
      <c r="U6715"/>
    </row>
    <row r="6716" spans="21:21" x14ac:dyDescent="0.25">
      <c r="U6716"/>
    </row>
    <row r="6717" spans="21:21" x14ac:dyDescent="0.25">
      <c r="U6717"/>
    </row>
    <row r="6718" spans="21:21" x14ac:dyDescent="0.25">
      <c r="U6718"/>
    </row>
    <row r="6719" spans="21:21" x14ac:dyDescent="0.25">
      <c r="U6719"/>
    </row>
    <row r="6720" spans="21:21" x14ac:dyDescent="0.25">
      <c r="U6720"/>
    </row>
    <row r="6721" spans="21:21" x14ac:dyDescent="0.25">
      <c r="U6721"/>
    </row>
    <row r="6722" spans="21:21" x14ac:dyDescent="0.25">
      <c r="U6722"/>
    </row>
    <row r="6723" spans="21:21" x14ac:dyDescent="0.25">
      <c r="U6723"/>
    </row>
    <row r="6724" spans="21:21" x14ac:dyDescent="0.25">
      <c r="U6724"/>
    </row>
    <row r="6725" spans="21:21" x14ac:dyDescent="0.25">
      <c r="U6725"/>
    </row>
    <row r="6726" spans="21:21" x14ac:dyDescent="0.25">
      <c r="U6726"/>
    </row>
    <row r="6727" spans="21:21" x14ac:dyDescent="0.25">
      <c r="U6727"/>
    </row>
    <row r="6728" spans="21:21" x14ac:dyDescent="0.25">
      <c r="U6728"/>
    </row>
    <row r="6729" spans="21:21" x14ac:dyDescent="0.25">
      <c r="U6729"/>
    </row>
    <row r="6730" spans="21:21" x14ac:dyDescent="0.25">
      <c r="U6730"/>
    </row>
    <row r="6731" spans="21:21" x14ac:dyDescent="0.25">
      <c r="U6731"/>
    </row>
    <row r="6732" spans="21:21" x14ac:dyDescent="0.25">
      <c r="U6732"/>
    </row>
    <row r="6733" spans="21:21" x14ac:dyDescent="0.25">
      <c r="U6733"/>
    </row>
    <row r="6734" spans="21:21" x14ac:dyDescent="0.25">
      <c r="U6734"/>
    </row>
    <row r="6735" spans="21:21" x14ac:dyDescent="0.25">
      <c r="U6735"/>
    </row>
    <row r="6736" spans="21:21" x14ac:dyDescent="0.25">
      <c r="U6736"/>
    </row>
    <row r="6737" spans="21:21" x14ac:dyDescent="0.25">
      <c r="U6737"/>
    </row>
    <row r="6738" spans="21:21" x14ac:dyDescent="0.25">
      <c r="U6738"/>
    </row>
    <row r="6739" spans="21:21" x14ac:dyDescent="0.25">
      <c r="U6739"/>
    </row>
    <row r="6740" spans="21:21" x14ac:dyDescent="0.25">
      <c r="U6740"/>
    </row>
    <row r="6741" spans="21:21" x14ac:dyDescent="0.25">
      <c r="U6741"/>
    </row>
    <row r="6742" spans="21:21" x14ac:dyDescent="0.25">
      <c r="U6742"/>
    </row>
    <row r="6743" spans="21:21" x14ac:dyDescent="0.25">
      <c r="U6743"/>
    </row>
    <row r="6744" spans="21:21" x14ac:dyDescent="0.25">
      <c r="U6744"/>
    </row>
    <row r="6745" spans="21:21" x14ac:dyDescent="0.25">
      <c r="U6745"/>
    </row>
    <row r="6746" spans="21:21" x14ac:dyDescent="0.25">
      <c r="U6746"/>
    </row>
    <row r="6747" spans="21:21" x14ac:dyDescent="0.25">
      <c r="U6747"/>
    </row>
    <row r="6748" spans="21:21" x14ac:dyDescent="0.25">
      <c r="U6748"/>
    </row>
    <row r="6749" spans="21:21" x14ac:dyDescent="0.25">
      <c r="U6749"/>
    </row>
    <row r="6750" spans="21:21" x14ac:dyDescent="0.25">
      <c r="U6750"/>
    </row>
    <row r="6751" spans="21:21" x14ac:dyDescent="0.25">
      <c r="U6751"/>
    </row>
    <row r="6752" spans="21:21" x14ac:dyDescent="0.25">
      <c r="U6752"/>
    </row>
    <row r="6753" spans="21:21" x14ac:dyDescent="0.25">
      <c r="U6753"/>
    </row>
    <row r="6754" spans="21:21" x14ac:dyDescent="0.25">
      <c r="U6754"/>
    </row>
    <row r="6755" spans="21:21" x14ac:dyDescent="0.25">
      <c r="U6755"/>
    </row>
    <row r="6756" spans="21:21" x14ac:dyDescent="0.25">
      <c r="U6756"/>
    </row>
    <row r="6757" spans="21:21" x14ac:dyDescent="0.25">
      <c r="U6757"/>
    </row>
    <row r="6758" spans="21:21" x14ac:dyDescent="0.25">
      <c r="U6758"/>
    </row>
    <row r="6759" spans="21:21" x14ac:dyDescent="0.25">
      <c r="U6759"/>
    </row>
    <row r="6760" spans="21:21" x14ac:dyDescent="0.25">
      <c r="U6760"/>
    </row>
    <row r="6761" spans="21:21" x14ac:dyDescent="0.25">
      <c r="U6761"/>
    </row>
    <row r="6762" spans="21:21" x14ac:dyDescent="0.25">
      <c r="U6762"/>
    </row>
    <row r="6763" spans="21:21" x14ac:dyDescent="0.25">
      <c r="U6763"/>
    </row>
    <row r="6764" spans="21:21" x14ac:dyDescent="0.25">
      <c r="U6764"/>
    </row>
    <row r="6765" spans="21:21" x14ac:dyDescent="0.25">
      <c r="U6765"/>
    </row>
    <row r="6766" spans="21:21" x14ac:dyDescent="0.25">
      <c r="U6766"/>
    </row>
    <row r="6767" spans="21:21" x14ac:dyDescent="0.25">
      <c r="U6767"/>
    </row>
    <row r="6768" spans="21:21" x14ac:dyDescent="0.25">
      <c r="U6768"/>
    </row>
    <row r="6769" spans="21:21" x14ac:dyDescent="0.25">
      <c r="U6769"/>
    </row>
    <row r="6770" spans="21:21" x14ac:dyDescent="0.25">
      <c r="U6770"/>
    </row>
    <row r="6771" spans="21:21" x14ac:dyDescent="0.25">
      <c r="U6771"/>
    </row>
    <row r="6772" spans="21:21" x14ac:dyDescent="0.25">
      <c r="U6772"/>
    </row>
    <row r="6773" spans="21:21" x14ac:dyDescent="0.25">
      <c r="U6773"/>
    </row>
    <row r="6774" spans="21:21" x14ac:dyDescent="0.25">
      <c r="U6774"/>
    </row>
    <row r="6775" spans="21:21" x14ac:dyDescent="0.25">
      <c r="U6775"/>
    </row>
    <row r="6776" spans="21:21" x14ac:dyDescent="0.25">
      <c r="U6776"/>
    </row>
    <row r="6777" spans="21:21" x14ac:dyDescent="0.25">
      <c r="U6777"/>
    </row>
    <row r="6778" spans="21:21" x14ac:dyDescent="0.25">
      <c r="U6778"/>
    </row>
    <row r="6779" spans="21:21" x14ac:dyDescent="0.25">
      <c r="U6779"/>
    </row>
    <row r="6780" spans="21:21" x14ac:dyDescent="0.25">
      <c r="U6780"/>
    </row>
    <row r="6781" spans="21:21" x14ac:dyDescent="0.25">
      <c r="U6781"/>
    </row>
    <row r="6782" spans="21:21" x14ac:dyDescent="0.25">
      <c r="U6782"/>
    </row>
    <row r="6783" spans="21:21" x14ac:dyDescent="0.25">
      <c r="U6783"/>
    </row>
    <row r="6784" spans="21:21" x14ac:dyDescent="0.25">
      <c r="U6784"/>
    </row>
    <row r="6785" spans="21:21" x14ac:dyDescent="0.25">
      <c r="U6785"/>
    </row>
    <row r="6786" spans="21:21" x14ac:dyDescent="0.25">
      <c r="U6786"/>
    </row>
    <row r="6787" spans="21:21" x14ac:dyDescent="0.25">
      <c r="U6787"/>
    </row>
    <row r="6788" spans="21:21" x14ac:dyDescent="0.25">
      <c r="U6788"/>
    </row>
    <row r="6789" spans="21:21" x14ac:dyDescent="0.25">
      <c r="U6789"/>
    </row>
    <row r="6790" spans="21:21" x14ac:dyDescent="0.25">
      <c r="U6790"/>
    </row>
    <row r="6791" spans="21:21" x14ac:dyDescent="0.25">
      <c r="U6791"/>
    </row>
    <row r="6792" spans="21:21" x14ac:dyDescent="0.25">
      <c r="U6792"/>
    </row>
    <row r="6793" spans="21:21" x14ac:dyDescent="0.25">
      <c r="U6793"/>
    </row>
    <row r="6794" spans="21:21" x14ac:dyDescent="0.25">
      <c r="U6794"/>
    </row>
    <row r="6795" spans="21:21" x14ac:dyDescent="0.25">
      <c r="U6795"/>
    </row>
    <row r="6796" spans="21:21" x14ac:dyDescent="0.25">
      <c r="U6796"/>
    </row>
    <row r="6797" spans="21:21" x14ac:dyDescent="0.25">
      <c r="U6797"/>
    </row>
    <row r="6798" spans="21:21" x14ac:dyDescent="0.25">
      <c r="U6798"/>
    </row>
    <row r="6799" spans="21:21" x14ac:dyDescent="0.25">
      <c r="U6799"/>
    </row>
    <row r="6800" spans="21:21" x14ac:dyDescent="0.25">
      <c r="U6800"/>
    </row>
    <row r="6801" spans="21:21" x14ac:dyDescent="0.25">
      <c r="U6801"/>
    </row>
    <row r="6802" spans="21:21" x14ac:dyDescent="0.25">
      <c r="U6802"/>
    </row>
    <row r="6803" spans="21:21" x14ac:dyDescent="0.25">
      <c r="U6803"/>
    </row>
    <row r="6804" spans="21:21" x14ac:dyDescent="0.25">
      <c r="U6804"/>
    </row>
    <row r="6805" spans="21:21" x14ac:dyDescent="0.25">
      <c r="U6805"/>
    </row>
    <row r="6806" spans="21:21" x14ac:dyDescent="0.25">
      <c r="U6806"/>
    </row>
    <row r="6807" spans="21:21" x14ac:dyDescent="0.25">
      <c r="U6807"/>
    </row>
    <row r="6808" spans="21:21" x14ac:dyDescent="0.25">
      <c r="U6808"/>
    </row>
    <row r="6809" spans="21:21" x14ac:dyDescent="0.25">
      <c r="U6809"/>
    </row>
    <row r="6810" spans="21:21" x14ac:dyDescent="0.25">
      <c r="U6810"/>
    </row>
    <row r="6811" spans="21:21" x14ac:dyDescent="0.25">
      <c r="U6811"/>
    </row>
    <row r="6812" spans="21:21" x14ac:dyDescent="0.25">
      <c r="U6812"/>
    </row>
    <row r="6813" spans="21:21" x14ac:dyDescent="0.25">
      <c r="U6813"/>
    </row>
    <row r="6814" spans="21:21" x14ac:dyDescent="0.25">
      <c r="U6814"/>
    </row>
    <row r="6815" spans="21:21" x14ac:dyDescent="0.25">
      <c r="U6815"/>
    </row>
    <row r="6816" spans="21:21" x14ac:dyDescent="0.25">
      <c r="U6816"/>
    </row>
    <row r="6817" spans="21:21" x14ac:dyDescent="0.25">
      <c r="U6817"/>
    </row>
    <row r="6818" spans="21:21" x14ac:dyDescent="0.25">
      <c r="U6818"/>
    </row>
    <row r="6819" spans="21:21" x14ac:dyDescent="0.25">
      <c r="U6819"/>
    </row>
    <row r="6820" spans="21:21" x14ac:dyDescent="0.25">
      <c r="U6820"/>
    </row>
    <row r="6821" spans="21:21" x14ac:dyDescent="0.25">
      <c r="U6821"/>
    </row>
    <row r="6822" spans="21:21" x14ac:dyDescent="0.25">
      <c r="U6822"/>
    </row>
    <row r="6823" spans="21:21" x14ac:dyDescent="0.25">
      <c r="U6823"/>
    </row>
    <row r="6824" spans="21:21" x14ac:dyDescent="0.25">
      <c r="U6824"/>
    </row>
    <row r="6825" spans="21:21" x14ac:dyDescent="0.25">
      <c r="U6825"/>
    </row>
    <row r="6826" spans="21:21" x14ac:dyDescent="0.25">
      <c r="U6826"/>
    </row>
    <row r="6827" spans="21:21" x14ac:dyDescent="0.25">
      <c r="U6827"/>
    </row>
    <row r="6828" spans="21:21" x14ac:dyDescent="0.25">
      <c r="U6828"/>
    </row>
    <row r="6829" spans="21:21" x14ac:dyDescent="0.25">
      <c r="U6829"/>
    </row>
    <row r="6830" spans="21:21" x14ac:dyDescent="0.25">
      <c r="U6830"/>
    </row>
    <row r="6831" spans="21:21" x14ac:dyDescent="0.25">
      <c r="U6831"/>
    </row>
    <row r="6832" spans="21:21" x14ac:dyDescent="0.25">
      <c r="U6832"/>
    </row>
    <row r="6833" spans="21:21" x14ac:dyDescent="0.25">
      <c r="U6833"/>
    </row>
    <row r="6834" spans="21:21" x14ac:dyDescent="0.25">
      <c r="U6834"/>
    </row>
    <row r="6835" spans="21:21" x14ac:dyDescent="0.25">
      <c r="U6835"/>
    </row>
    <row r="6836" spans="21:21" x14ac:dyDescent="0.25">
      <c r="U6836"/>
    </row>
    <row r="6837" spans="21:21" x14ac:dyDescent="0.25">
      <c r="U6837"/>
    </row>
    <row r="6838" spans="21:21" x14ac:dyDescent="0.25">
      <c r="U6838"/>
    </row>
    <row r="6839" spans="21:21" x14ac:dyDescent="0.25">
      <c r="U6839"/>
    </row>
    <row r="6840" spans="21:21" x14ac:dyDescent="0.25">
      <c r="U6840"/>
    </row>
    <row r="6841" spans="21:21" x14ac:dyDescent="0.25">
      <c r="U6841"/>
    </row>
    <row r="6842" spans="21:21" x14ac:dyDescent="0.25">
      <c r="U6842"/>
    </row>
    <row r="6843" spans="21:21" x14ac:dyDescent="0.25">
      <c r="U6843"/>
    </row>
    <row r="6844" spans="21:21" x14ac:dyDescent="0.25">
      <c r="U6844"/>
    </row>
    <row r="6845" spans="21:21" x14ac:dyDescent="0.25">
      <c r="U6845"/>
    </row>
    <row r="6846" spans="21:21" x14ac:dyDescent="0.25">
      <c r="U6846"/>
    </row>
    <row r="6847" spans="21:21" x14ac:dyDescent="0.25">
      <c r="U6847"/>
    </row>
    <row r="6848" spans="21:21" x14ac:dyDescent="0.25">
      <c r="U6848"/>
    </row>
    <row r="6849" spans="21:21" x14ac:dyDescent="0.25">
      <c r="U6849"/>
    </row>
    <row r="6850" spans="21:21" x14ac:dyDescent="0.25">
      <c r="U6850"/>
    </row>
    <row r="6851" spans="21:21" x14ac:dyDescent="0.25">
      <c r="U6851"/>
    </row>
    <row r="6852" spans="21:21" x14ac:dyDescent="0.25">
      <c r="U6852"/>
    </row>
    <row r="6853" spans="21:21" x14ac:dyDescent="0.25">
      <c r="U6853"/>
    </row>
    <row r="6854" spans="21:21" x14ac:dyDescent="0.25">
      <c r="U6854"/>
    </row>
    <row r="6855" spans="21:21" x14ac:dyDescent="0.25">
      <c r="U6855"/>
    </row>
    <row r="6856" spans="21:21" x14ac:dyDescent="0.25">
      <c r="U6856"/>
    </row>
    <row r="6857" spans="21:21" x14ac:dyDescent="0.25">
      <c r="U6857"/>
    </row>
    <row r="6858" spans="21:21" x14ac:dyDescent="0.25">
      <c r="U6858"/>
    </row>
    <row r="6859" spans="21:21" x14ac:dyDescent="0.25">
      <c r="U6859"/>
    </row>
    <row r="6860" spans="21:21" x14ac:dyDescent="0.25">
      <c r="U6860"/>
    </row>
    <row r="6861" spans="21:21" x14ac:dyDescent="0.25">
      <c r="U6861"/>
    </row>
    <row r="6862" spans="21:21" x14ac:dyDescent="0.25">
      <c r="U6862"/>
    </row>
    <row r="6863" spans="21:21" x14ac:dyDescent="0.25">
      <c r="U6863"/>
    </row>
    <row r="6864" spans="21:21" x14ac:dyDescent="0.25">
      <c r="U6864"/>
    </row>
    <row r="6865" spans="21:21" x14ac:dyDescent="0.25">
      <c r="U6865"/>
    </row>
    <row r="6866" spans="21:21" x14ac:dyDescent="0.25">
      <c r="U6866"/>
    </row>
    <row r="6867" spans="21:21" x14ac:dyDescent="0.25">
      <c r="U6867"/>
    </row>
    <row r="6868" spans="21:21" x14ac:dyDescent="0.25">
      <c r="U6868"/>
    </row>
    <row r="6869" spans="21:21" x14ac:dyDescent="0.25">
      <c r="U6869"/>
    </row>
    <row r="6870" spans="21:21" x14ac:dyDescent="0.25">
      <c r="U6870"/>
    </row>
    <row r="6871" spans="21:21" x14ac:dyDescent="0.25">
      <c r="U6871"/>
    </row>
    <row r="6872" spans="21:21" x14ac:dyDescent="0.25">
      <c r="U6872"/>
    </row>
    <row r="6873" spans="21:21" x14ac:dyDescent="0.25">
      <c r="U6873"/>
    </row>
    <row r="6874" spans="21:21" x14ac:dyDescent="0.25">
      <c r="U6874"/>
    </row>
    <row r="6875" spans="21:21" x14ac:dyDescent="0.25">
      <c r="U6875"/>
    </row>
    <row r="6876" spans="21:21" x14ac:dyDescent="0.25">
      <c r="U6876"/>
    </row>
    <row r="6877" spans="21:21" x14ac:dyDescent="0.25">
      <c r="U6877"/>
    </row>
    <row r="6878" spans="21:21" x14ac:dyDescent="0.25">
      <c r="U6878"/>
    </row>
    <row r="6879" spans="21:21" x14ac:dyDescent="0.25">
      <c r="U6879"/>
    </row>
    <row r="6880" spans="21:21" x14ac:dyDescent="0.25">
      <c r="U6880"/>
    </row>
    <row r="6881" spans="21:21" x14ac:dyDescent="0.25">
      <c r="U6881"/>
    </row>
    <row r="6882" spans="21:21" x14ac:dyDescent="0.25">
      <c r="U6882"/>
    </row>
    <row r="6883" spans="21:21" x14ac:dyDescent="0.25">
      <c r="U6883"/>
    </row>
    <row r="6884" spans="21:21" x14ac:dyDescent="0.25">
      <c r="U6884"/>
    </row>
    <row r="6885" spans="21:21" x14ac:dyDescent="0.25">
      <c r="U6885"/>
    </row>
    <row r="6886" spans="21:21" x14ac:dyDescent="0.25">
      <c r="U6886"/>
    </row>
    <row r="6887" spans="21:21" x14ac:dyDescent="0.25">
      <c r="U6887"/>
    </row>
    <row r="6888" spans="21:21" x14ac:dyDescent="0.25">
      <c r="U6888"/>
    </row>
    <row r="6889" spans="21:21" x14ac:dyDescent="0.25">
      <c r="U6889"/>
    </row>
    <row r="6890" spans="21:21" x14ac:dyDescent="0.25">
      <c r="U6890"/>
    </row>
    <row r="6891" spans="21:21" x14ac:dyDescent="0.25">
      <c r="U6891"/>
    </row>
    <row r="6892" spans="21:21" x14ac:dyDescent="0.25">
      <c r="U6892"/>
    </row>
    <row r="6893" spans="21:21" x14ac:dyDescent="0.25">
      <c r="U6893"/>
    </row>
    <row r="6894" spans="21:21" x14ac:dyDescent="0.25">
      <c r="U6894"/>
    </row>
    <row r="6895" spans="21:21" x14ac:dyDescent="0.25">
      <c r="U6895"/>
    </row>
    <row r="6896" spans="21:21" x14ac:dyDescent="0.25">
      <c r="U6896"/>
    </row>
    <row r="6897" spans="21:21" x14ac:dyDescent="0.25">
      <c r="U6897"/>
    </row>
    <row r="6898" spans="21:21" x14ac:dyDescent="0.25">
      <c r="U6898"/>
    </row>
    <row r="6899" spans="21:21" x14ac:dyDescent="0.25">
      <c r="U6899"/>
    </row>
    <row r="6900" spans="21:21" x14ac:dyDescent="0.25">
      <c r="U6900"/>
    </row>
    <row r="6901" spans="21:21" x14ac:dyDescent="0.25">
      <c r="U6901"/>
    </row>
    <row r="6902" spans="21:21" x14ac:dyDescent="0.25">
      <c r="U6902"/>
    </row>
    <row r="6903" spans="21:21" x14ac:dyDescent="0.25">
      <c r="U6903"/>
    </row>
    <row r="6904" spans="21:21" x14ac:dyDescent="0.25">
      <c r="U6904"/>
    </row>
    <row r="6905" spans="21:21" x14ac:dyDescent="0.25">
      <c r="U6905"/>
    </row>
    <row r="6906" spans="21:21" x14ac:dyDescent="0.25">
      <c r="U6906"/>
    </row>
    <row r="6907" spans="21:21" x14ac:dyDescent="0.25">
      <c r="U6907"/>
    </row>
    <row r="6908" spans="21:21" x14ac:dyDescent="0.25">
      <c r="U6908"/>
    </row>
    <row r="6909" spans="21:21" x14ac:dyDescent="0.25">
      <c r="U6909"/>
    </row>
    <row r="6910" spans="21:21" x14ac:dyDescent="0.25">
      <c r="U6910"/>
    </row>
    <row r="6911" spans="21:21" x14ac:dyDescent="0.25">
      <c r="U6911"/>
    </row>
    <row r="6912" spans="21:21" x14ac:dyDescent="0.25">
      <c r="U6912"/>
    </row>
    <row r="6913" spans="21:21" x14ac:dyDescent="0.25">
      <c r="U6913"/>
    </row>
    <row r="6914" spans="21:21" x14ac:dyDescent="0.25">
      <c r="U6914"/>
    </row>
    <row r="6915" spans="21:21" x14ac:dyDescent="0.25">
      <c r="U6915"/>
    </row>
    <row r="6916" spans="21:21" x14ac:dyDescent="0.25">
      <c r="U6916"/>
    </row>
    <row r="6917" spans="21:21" x14ac:dyDescent="0.25">
      <c r="U6917"/>
    </row>
    <row r="6918" spans="21:21" x14ac:dyDescent="0.25">
      <c r="U6918"/>
    </row>
    <row r="6919" spans="21:21" x14ac:dyDescent="0.25">
      <c r="U6919"/>
    </row>
    <row r="6920" spans="21:21" x14ac:dyDescent="0.25">
      <c r="U6920"/>
    </row>
    <row r="6921" spans="21:21" x14ac:dyDescent="0.25">
      <c r="U6921"/>
    </row>
    <row r="6922" spans="21:21" x14ac:dyDescent="0.25">
      <c r="U6922"/>
    </row>
    <row r="6923" spans="21:21" x14ac:dyDescent="0.25">
      <c r="U6923"/>
    </row>
    <row r="6924" spans="21:21" x14ac:dyDescent="0.25">
      <c r="U6924"/>
    </row>
    <row r="6925" spans="21:21" x14ac:dyDescent="0.25">
      <c r="U6925"/>
    </row>
    <row r="6926" spans="21:21" x14ac:dyDescent="0.25">
      <c r="U6926"/>
    </row>
    <row r="6927" spans="21:21" x14ac:dyDescent="0.25">
      <c r="U6927"/>
    </row>
    <row r="6928" spans="21:21" x14ac:dyDescent="0.25">
      <c r="U6928"/>
    </row>
    <row r="6929" spans="21:21" x14ac:dyDescent="0.25">
      <c r="U6929"/>
    </row>
    <row r="6930" spans="21:21" x14ac:dyDescent="0.25">
      <c r="U6930"/>
    </row>
    <row r="6931" spans="21:21" x14ac:dyDescent="0.25">
      <c r="U6931"/>
    </row>
    <row r="6932" spans="21:21" x14ac:dyDescent="0.25">
      <c r="U6932"/>
    </row>
    <row r="6933" spans="21:21" x14ac:dyDescent="0.25">
      <c r="U6933"/>
    </row>
    <row r="6934" spans="21:21" x14ac:dyDescent="0.25">
      <c r="U6934"/>
    </row>
    <row r="6935" spans="21:21" x14ac:dyDescent="0.25">
      <c r="U6935"/>
    </row>
    <row r="6936" spans="21:21" x14ac:dyDescent="0.25">
      <c r="U6936"/>
    </row>
    <row r="6937" spans="21:21" x14ac:dyDescent="0.25">
      <c r="U6937"/>
    </row>
    <row r="6938" spans="21:21" x14ac:dyDescent="0.25">
      <c r="U6938"/>
    </row>
    <row r="6939" spans="21:21" x14ac:dyDescent="0.25">
      <c r="U6939"/>
    </row>
    <row r="6940" spans="21:21" x14ac:dyDescent="0.25">
      <c r="U6940"/>
    </row>
    <row r="6941" spans="21:21" x14ac:dyDescent="0.25">
      <c r="U6941"/>
    </row>
    <row r="6942" spans="21:21" x14ac:dyDescent="0.25">
      <c r="U6942"/>
    </row>
    <row r="6943" spans="21:21" x14ac:dyDescent="0.25">
      <c r="U6943"/>
    </row>
    <row r="6944" spans="21:21" x14ac:dyDescent="0.25">
      <c r="U6944"/>
    </row>
    <row r="6945" spans="21:21" x14ac:dyDescent="0.25">
      <c r="U6945"/>
    </row>
    <row r="6946" spans="21:21" x14ac:dyDescent="0.25">
      <c r="U6946"/>
    </row>
    <row r="6947" spans="21:21" x14ac:dyDescent="0.25">
      <c r="U6947"/>
    </row>
    <row r="6948" spans="21:21" x14ac:dyDescent="0.25">
      <c r="U6948"/>
    </row>
    <row r="6949" spans="21:21" x14ac:dyDescent="0.25">
      <c r="U6949"/>
    </row>
    <row r="6950" spans="21:21" x14ac:dyDescent="0.25">
      <c r="U6950"/>
    </row>
    <row r="6951" spans="21:21" x14ac:dyDescent="0.25">
      <c r="U6951"/>
    </row>
    <row r="6952" spans="21:21" x14ac:dyDescent="0.25">
      <c r="U6952"/>
    </row>
    <row r="6953" spans="21:21" x14ac:dyDescent="0.25">
      <c r="U6953"/>
    </row>
    <row r="6954" spans="21:21" x14ac:dyDescent="0.25">
      <c r="U6954"/>
    </row>
    <row r="6955" spans="21:21" x14ac:dyDescent="0.25">
      <c r="U6955"/>
    </row>
    <row r="6956" spans="21:21" x14ac:dyDescent="0.25">
      <c r="U6956"/>
    </row>
    <row r="6957" spans="21:21" x14ac:dyDescent="0.25">
      <c r="U6957"/>
    </row>
    <row r="6958" spans="21:21" x14ac:dyDescent="0.25">
      <c r="U6958"/>
    </row>
    <row r="6959" spans="21:21" x14ac:dyDescent="0.25">
      <c r="U6959"/>
    </row>
    <row r="6960" spans="21:21" x14ac:dyDescent="0.25">
      <c r="U6960"/>
    </row>
    <row r="6961" spans="21:21" x14ac:dyDescent="0.25">
      <c r="U6961"/>
    </row>
    <row r="6962" spans="21:21" x14ac:dyDescent="0.25">
      <c r="U6962"/>
    </row>
    <row r="6963" spans="21:21" x14ac:dyDescent="0.25">
      <c r="U6963"/>
    </row>
    <row r="6964" spans="21:21" x14ac:dyDescent="0.25">
      <c r="U6964"/>
    </row>
    <row r="6965" spans="21:21" x14ac:dyDescent="0.25">
      <c r="U6965"/>
    </row>
    <row r="6966" spans="21:21" x14ac:dyDescent="0.25">
      <c r="U6966"/>
    </row>
    <row r="6967" spans="21:21" x14ac:dyDescent="0.25">
      <c r="U6967"/>
    </row>
    <row r="6968" spans="21:21" x14ac:dyDescent="0.25">
      <c r="U6968"/>
    </row>
    <row r="6969" spans="21:21" x14ac:dyDescent="0.25">
      <c r="U6969"/>
    </row>
    <row r="6970" spans="21:21" x14ac:dyDescent="0.25">
      <c r="U6970"/>
    </row>
    <row r="6971" spans="21:21" x14ac:dyDescent="0.25">
      <c r="U6971"/>
    </row>
    <row r="6972" spans="21:21" x14ac:dyDescent="0.25">
      <c r="U6972"/>
    </row>
    <row r="6973" spans="21:21" x14ac:dyDescent="0.25">
      <c r="U6973"/>
    </row>
    <row r="6974" spans="21:21" x14ac:dyDescent="0.25">
      <c r="U6974"/>
    </row>
    <row r="6975" spans="21:21" x14ac:dyDescent="0.25">
      <c r="U6975"/>
    </row>
    <row r="6976" spans="21:21" x14ac:dyDescent="0.25">
      <c r="U6976"/>
    </row>
    <row r="6977" spans="21:21" x14ac:dyDescent="0.25">
      <c r="U6977"/>
    </row>
    <row r="6978" spans="21:21" x14ac:dyDescent="0.25">
      <c r="U6978"/>
    </row>
    <row r="6979" spans="21:21" x14ac:dyDescent="0.25">
      <c r="U6979"/>
    </row>
    <row r="6980" spans="21:21" x14ac:dyDescent="0.25">
      <c r="U6980"/>
    </row>
    <row r="6981" spans="21:21" x14ac:dyDescent="0.25">
      <c r="U6981"/>
    </row>
    <row r="6982" spans="21:21" x14ac:dyDescent="0.25">
      <c r="U6982"/>
    </row>
    <row r="6983" spans="21:21" x14ac:dyDescent="0.25">
      <c r="U6983"/>
    </row>
    <row r="6984" spans="21:21" x14ac:dyDescent="0.25">
      <c r="U6984"/>
    </row>
    <row r="6985" spans="21:21" x14ac:dyDescent="0.25">
      <c r="U6985"/>
    </row>
    <row r="6986" spans="21:21" x14ac:dyDescent="0.25">
      <c r="U6986"/>
    </row>
    <row r="6987" spans="21:21" x14ac:dyDescent="0.25">
      <c r="U6987"/>
    </row>
    <row r="6988" spans="21:21" x14ac:dyDescent="0.25">
      <c r="U6988"/>
    </row>
    <row r="6989" spans="21:21" x14ac:dyDescent="0.25">
      <c r="U6989"/>
    </row>
    <row r="6990" spans="21:21" x14ac:dyDescent="0.25">
      <c r="U6990"/>
    </row>
    <row r="6991" spans="21:21" x14ac:dyDescent="0.25">
      <c r="U6991"/>
    </row>
    <row r="6992" spans="21:21" x14ac:dyDescent="0.25">
      <c r="U6992"/>
    </row>
    <row r="6993" spans="21:21" x14ac:dyDescent="0.25">
      <c r="U6993"/>
    </row>
    <row r="6994" spans="21:21" x14ac:dyDescent="0.25">
      <c r="U6994"/>
    </row>
    <row r="6995" spans="21:21" x14ac:dyDescent="0.25">
      <c r="U6995"/>
    </row>
    <row r="6996" spans="21:21" x14ac:dyDescent="0.25">
      <c r="U6996"/>
    </row>
    <row r="6997" spans="21:21" x14ac:dyDescent="0.25">
      <c r="U6997"/>
    </row>
    <row r="6998" spans="21:21" x14ac:dyDescent="0.25">
      <c r="U6998"/>
    </row>
    <row r="6999" spans="21:21" x14ac:dyDescent="0.25">
      <c r="U6999"/>
    </row>
    <row r="7000" spans="21:21" x14ac:dyDescent="0.25">
      <c r="U7000"/>
    </row>
    <row r="7001" spans="21:21" x14ac:dyDescent="0.25">
      <c r="U7001"/>
    </row>
    <row r="7002" spans="21:21" x14ac:dyDescent="0.25">
      <c r="U7002"/>
    </row>
    <row r="7003" spans="21:21" x14ac:dyDescent="0.25">
      <c r="U7003"/>
    </row>
    <row r="7004" spans="21:21" x14ac:dyDescent="0.25">
      <c r="U7004"/>
    </row>
    <row r="7005" spans="21:21" x14ac:dyDescent="0.25">
      <c r="U7005"/>
    </row>
    <row r="7006" spans="21:21" x14ac:dyDescent="0.25">
      <c r="U7006"/>
    </row>
    <row r="7007" spans="21:21" x14ac:dyDescent="0.25">
      <c r="U7007"/>
    </row>
    <row r="7008" spans="21:21" x14ac:dyDescent="0.25">
      <c r="U7008"/>
    </row>
    <row r="7009" spans="21:21" x14ac:dyDescent="0.25">
      <c r="U7009"/>
    </row>
    <row r="7010" spans="21:21" x14ac:dyDescent="0.25">
      <c r="U7010"/>
    </row>
    <row r="7011" spans="21:21" x14ac:dyDescent="0.25">
      <c r="U7011"/>
    </row>
    <row r="7012" spans="21:21" x14ac:dyDescent="0.25">
      <c r="U7012"/>
    </row>
    <row r="7013" spans="21:21" x14ac:dyDescent="0.25">
      <c r="U7013"/>
    </row>
    <row r="7014" spans="21:21" x14ac:dyDescent="0.25">
      <c r="U7014"/>
    </row>
    <row r="7015" spans="21:21" x14ac:dyDescent="0.25">
      <c r="U7015"/>
    </row>
    <row r="7016" spans="21:21" x14ac:dyDescent="0.25">
      <c r="U7016"/>
    </row>
    <row r="7017" spans="21:21" x14ac:dyDescent="0.25">
      <c r="U7017"/>
    </row>
    <row r="7018" spans="21:21" x14ac:dyDescent="0.25">
      <c r="U7018"/>
    </row>
    <row r="7019" spans="21:21" x14ac:dyDescent="0.25">
      <c r="U7019"/>
    </row>
    <row r="7020" spans="21:21" x14ac:dyDescent="0.25">
      <c r="U7020"/>
    </row>
    <row r="7021" spans="21:21" x14ac:dyDescent="0.25">
      <c r="U7021"/>
    </row>
    <row r="7022" spans="21:21" x14ac:dyDescent="0.25">
      <c r="U7022"/>
    </row>
    <row r="7023" spans="21:21" x14ac:dyDescent="0.25">
      <c r="U7023"/>
    </row>
    <row r="7024" spans="21:21" x14ac:dyDescent="0.25">
      <c r="U7024"/>
    </row>
    <row r="7025" spans="21:21" x14ac:dyDescent="0.25">
      <c r="U7025"/>
    </row>
    <row r="7026" spans="21:21" x14ac:dyDescent="0.25">
      <c r="U7026"/>
    </row>
    <row r="7027" spans="21:21" x14ac:dyDescent="0.25">
      <c r="U7027"/>
    </row>
    <row r="7028" spans="21:21" x14ac:dyDescent="0.25">
      <c r="U7028"/>
    </row>
    <row r="7029" spans="21:21" x14ac:dyDescent="0.25">
      <c r="U7029"/>
    </row>
    <row r="7030" spans="21:21" x14ac:dyDescent="0.25">
      <c r="U7030"/>
    </row>
    <row r="7031" spans="21:21" x14ac:dyDescent="0.25">
      <c r="U7031"/>
    </row>
    <row r="7032" spans="21:21" x14ac:dyDescent="0.25">
      <c r="U7032"/>
    </row>
    <row r="7033" spans="21:21" x14ac:dyDescent="0.25">
      <c r="U7033"/>
    </row>
    <row r="7034" spans="21:21" x14ac:dyDescent="0.25">
      <c r="U7034"/>
    </row>
    <row r="7035" spans="21:21" x14ac:dyDescent="0.25">
      <c r="U7035"/>
    </row>
    <row r="7036" spans="21:21" x14ac:dyDescent="0.25">
      <c r="U7036"/>
    </row>
    <row r="7037" spans="21:21" x14ac:dyDescent="0.25">
      <c r="U7037"/>
    </row>
    <row r="7038" spans="21:21" x14ac:dyDescent="0.25">
      <c r="U7038"/>
    </row>
    <row r="7039" spans="21:21" x14ac:dyDescent="0.25">
      <c r="U7039"/>
    </row>
    <row r="7040" spans="21:21" x14ac:dyDescent="0.25">
      <c r="U7040"/>
    </row>
    <row r="7041" spans="21:21" x14ac:dyDescent="0.25">
      <c r="U7041"/>
    </row>
    <row r="7042" spans="21:21" x14ac:dyDescent="0.25">
      <c r="U7042"/>
    </row>
    <row r="7043" spans="21:21" x14ac:dyDescent="0.25">
      <c r="U7043"/>
    </row>
    <row r="7044" spans="21:21" x14ac:dyDescent="0.25">
      <c r="U7044"/>
    </row>
    <row r="7045" spans="21:21" x14ac:dyDescent="0.25">
      <c r="U7045"/>
    </row>
    <row r="7046" spans="21:21" x14ac:dyDescent="0.25">
      <c r="U7046"/>
    </row>
    <row r="7047" spans="21:21" x14ac:dyDescent="0.25">
      <c r="U7047"/>
    </row>
    <row r="7048" spans="21:21" x14ac:dyDescent="0.25">
      <c r="U7048"/>
    </row>
    <row r="7049" spans="21:21" x14ac:dyDescent="0.25">
      <c r="U7049"/>
    </row>
    <row r="7050" spans="21:21" x14ac:dyDescent="0.25">
      <c r="U7050"/>
    </row>
    <row r="7051" spans="21:21" x14ac:dyDescent="0.25">
      <c r="U7051"/>
    </row>
    <row r="7052" spans="21:21" x14ac:dyDescent="0.25">
      <c r="U7052"/>
    </row>
    <row r="7053" spans="21:21" x14ac:dyDescent="0.25">
      <c r="U7053"/>
    </row>
    <row r="7054" spans="21:21" x14ac:dyDescent="0.25">
      <c r="U7054"/>
    </row>
    <row r="7055" spans="21:21" x14ac:dyDescent="0.25">
      <c r="U7055"/>
    </row>
    <row r="7056" spans="21:21" x14ac:dyDescent="0.25">
      <c r="U7056"/>
    </row>
    <row r="7057" spans="21:21" x14ac:dyDescent="0.25">
      <c r="U7057"/>
    </row>
    <row r="7058" spans="21:21" x14ac:dyDescent="0.25">
      <c r="U7058"/>
    </row>
    <row r="7059" spans="21:21" x14ac:dyDescent="0.25">
      <c r="U7059"/>
    </row>
    <row r="7060" spans="21:21" x14ac:dyDescent="0.25">
      <c r="U7060"/>
    </row>
    <row r="7061" spans="21:21" x14ac:dyDescent="0.25">
      <c r="U7061"/>
    </row>
    <row r="7062" spans="21:21" x14ac:dyDescent="0.25">
      <c r="U7062"/>
    </row>
    <row r="7063" spans="21:21" x14ac:dyDescent="0.25">
      <c r="U7063"/>
    </row>
    <row r="7064" spans="21:21" x14ac:dyDescent="0.25">
      <c r="U7064"/>
    </row>
    <row r="7065" spans="21:21" x14ac:dyDescent="0.25">
      <c r="U7065"/>
    </row>
    <row r="7066" spans="21:21" x14ac:dyDescent="0.25">
      <c r="U7066"/>
    </row>
    <row r="7067" spans="21:21" x14ac:dyDescent="0.25">
      <c r="U7067"/>
    </row>
    <row r="7068" spans="21:21" x14ac:dyDescent="0.25">
      <c r="U7068"/>
    </row>
    <row r="7069" spans="21:21" x14ac:dyDescent="0.25">
      <c r="U7069"/>
    </row>
    <row r="7070" spans="21:21" x14ac:dyDescent="0.25">
      <c r="U7070"/>
    </row>
    <row r="7071" spans="21:21" x14ac:dyDescent="0.25">
      <c r="U7071"/>
    </row>
    <row r="7072" spans="21:21" x14ac:dyDescent="0.25">
      <c r="U7072"/>
    </row>
    <row r="7073" spans="21:21" x14ac:dyDescent="0.25">
      <c r="U7073"/>
    </row>
    <row r="7074" spans="21:21" x14ac:dyDescent="0.25">
      <c r="U7074"/>
    </row>
    <row r="7075" spans="21:21" x14ac:dyDescent="0.25">
      <c r="U7075"/>
    </row>
    <row r="7076" spans="21:21" x14ac:dyDescent="0.25">
      <c r="U7076"/>
    </row>
    <row r="7077" spans="21:21" x14ac:dyDescent="0.25">
      <c r="U7077"/>
    </row>
    <row r="7078" spans="21:21" x14ac:dyDescent="0.25">
      <c r="U7078"/>
    </row>
    <row r="7079" spans="21:21" x14ac:dyDescent="0.25">
      <c r="U7079"/>
    </row>
    <row r="7080" spans="21:21" x14ac:dyDescent="0.25">
      <c r="U7080"/>
    </row>
    <row r="7081" spans="21:21" x14ac:dyDescent="0.25">
      <c r="U7081"/>
    </row>
    <row r="7082" spans="21:21" x14ac:dyDescent="0.25">
      <c r="U7082"/>
    </row>
    <row r="7083" spans="21:21" x14ac:dyDescent="0.25">
      <c r="U7083"/>
    </row>
    <row r="7084" spans="21:21" x14ac:dyDescent="0.25">
      <c r="U7084"/>
    </row>
    <row r="7085" spans="21:21" x14ac:dyDescent="0.25">
      <c r="U7085"/>
    </row>
    <row r="7086" spans="21:21" x14ac:dyDescent="0.25">
      <c r="U7086"/>
    </row>
    <row r="7087" spans="21:21" x14ac:dyDescent="0.25">
      <c r="U7087"/>
    </row>
    <row r="7088" spans="21:21" x14ac:dyDescent="0.25">
      <c r="U7088"/>
    </row>
    <row r="7089" spans="21:21" x14ac:dyDescent="0.25">
      <c r="U7089"/>
    </row>
    <row r="7090" spans="21:21" x14ac:dyDescent="0.25">
      <c r="U7090"/>
    </row>
    <row r="7091" spans="21:21" x14ac:dyDescent="0.25">
      <c r="U7091"/>
    </row>
    <row r="7092" spans="21:21" x14ac:dyDescent="0.25">
      <c r="U7092"/>
    </row>
    <row r="7093" spans="21:21" x14ac:dyDescent="0.25">
      <c r="U7093"/>
    </row>
    <row r="7094" spans="21:21" x14ac:dyDescent="0.25">
      <c r="U7094"/>
    </row>
    <row r="7095" spans="21:21" x14ac:dyDescent="0.25">
      <c r="U7095"/>
    </row>
    <row r="7096" spans="21:21" x14ac:dyDescent="0.25">
      <c r="U7096"/>
    </row>
    <row r="7097" spans="21:21" x14ac:dyDescent="0.25">
      <c r="U7097"/>
    </row>
    <row r="7098" spans="21:21" x14ac:dyDescent="0.25">
      <c r="U7098"/>
    </row>
    <row r="7099" spans="21:21" x14ac:dyDescent="0.25">
      <c r="U7099"/>
    </row>
    <row r="7100" spans="21:21" x14ac:dyDescent="0.25">
      <c r="U7100"/>
    </row>
    <row r="7101" spans="21:21" x14ac:dyDescent="0.25">
      <c r="U7101"/>
    </row>
    <row r="7102" spans="21:21" x14ac:dyDescent="0.25">
      <c r="U7102"/>
    </row>
    <row r="7103" spans="21:21" x14ac:dyDescent="0.25">
      <c r="U7103"/>
    </row>
    <row r="7104" spans="21:21" x14ac:dyDescent="0.25">
      <c r="U7104"/>
    </row>
    <row r="7105" spans="21:21" x14ac:dyDescent="0.25">
      <c r="U7105"/>
    </row>
    <row r="7106" spans="21:21" x14ac:dyDescent="0.25">
      <c r="U7106"/>
    </row>
    <row r="7107" spans="21:21" x14ac:dyDescent="0.25">
      <c r="U7107"/>
    </row>
    <row r="7108" spans="21:21" x14ac:dyDescent="0.25">
      <c r="U7108"/>
    </row>
    <row r="7109" spans="21:21" x14ac:dyDescent="0.25">
      <c r="U7109"/>
    </row>
    <row r="7110" spans="21:21" x14ac:dyDescent="0.25">
      <c r="U7110"/>
    </row>
    <row r="7111" spans="21:21" x14ac:dyDescent="0.25">
      <c r="U7111"/>
    </row>
    <row r="7112" spans="21:21" x14ac:dyDescent="0.25">
      <c r="U7112"/>
    </row>
    <row r="7113" spans="21:21" x14ac:dyDescent="0.25">
      <c r="U7113"/>
    </row>
    <row r="7114" spans="21:21" x14ac:dyDescent="0.25">
      <c r="U7114"/>
    </row>
    <row r="7115" spans="21:21" x14ac:dyDescent="0.25">
      <c r="U7115"/>
    </row>
    <row r="7116" spans="21:21" x14ac:dyDescent="0.25">
      <c r="U7116"/>
    </row>
    <row r="7117" spans="21:21" x14ac:dyDescent="0.25">
      <c r="U7117"/>
    </row>
    <row r="7118" spans="21:21" x14ac:dyDescent="0.25">
      <c r="U7118"/>
    </row>
    <row r="7119" spans="21:21" x14ac:dyDescent="0.25">
      <c r="U7119"/>
    </row>
    <row r="7120" spans="21:21" x14ac:dyDescent="0.25">
      <c r="U7120"/>
    </row>
    <row r="7121" spans="21:21" x14ac:dyDescent="0.25">
      <c r="U7121"/>
    </row>
    <row r="7122" spans="21:21" x14ac:dyDescent="0.25">
      <c r="U7122"/>
    </row>
    <row r="7123" spans="21:21" x14ac:dyDescent="0.25">
      <c r="U7123"/>
    </row>
    <row r="7124" spans="21:21" x14ac:dyDescent="0.25">
      <c r="U7124"/>
    </row>
    <row r="7125" spans="21:21" x14ac:dyDescent="0.25">
      <c r="U7125"/>
    </row>
    <row r="7126" spans="21:21" x14ac:dyDescent="0.25">
      <c r="U7126"/>
    </row>
    <row r="7127" spans="21:21" x14ac:dyDescent="0.25">
      <c r="U7127"/>
    </row>
    <row r="7128" spans="21:21" x14ac:dyDescent="0.25">
      <c r="U7128"/>
    </row>
    <row r="7129" spans="21:21" x14ac:dyDescent="0.25">
      <c r="U7129"/>
    </row>
    <row r="7130" spans="21:21" x14ac:dyDescent="0.25">
      <c r="U7130"/>
    </row>
    <row r="7131" spans="21:21" x14ac:dyDescent="0.25">
      <c r="U7131"/>
    </row>
    <row r="7132" spans="21:21" x14ac:dyDescent="0.25">
      <c r="U7132"/>
    </row>
    <row r="7133" spans="21:21" x14ac:dyDescent="0.25">
      <c r="U7133"/>
    </row>
    <row r="7134" spans="21:21" x14ac:dyDescent="0.25">
      <c r="U7134"/>
    </row>
    <row r="7135" spans="21:21" x14ac:dyDescent="0.25">
      <c r="U7135"/>
    </row>
    <row r="7136" spans="21:21" x14ac:dyDescent="0.25">
      <c r="U7136"/>
    </row>
    <row r="7137" spans="21:21" x14ac:dyDescent="0.25">
      <c r="U7137"/>
    </row>
    <row r="7138" spans="21:21" x14ac:dyDescent="0.25">
      <c r="U7138"/>
    </row>
    <row r="7139" spans="21:21" x14ac:dyDescent="0.25">
      <c r="U7139"/>
    </row>
    <row r="7140" spans="21:21" x14ac:dyDescent="0.25">
      <c r="U7140"/>
    </row>
    <row r="7141" spans="21:21" x14ac:dyDescent="0.25">
      <c r="U7141"/>
    </row>
    <row r="7142" spans="21:21" x14ac:dyDescent="0.25">
      <c r="U7142"/>
    </row>
    <row r="7143" spans="21:21" x14ac:dyDescent="0.25">
      <c r="U7143"/>
    </row>
    <row r="7144" spans="21:21" x14ac:dyDescent="0.25">
      <c r="U7144"/>
    </row>
    <row r="7145" spans="21:21" x14ac:dyDescent="0.25">
      <c r="U7145"/>
    </row>
    <row r="7146" spans="21:21" x14ac:dyDescent="0.25">
      <c r="U7146"/>
    </row>
    <row r="7147" spans="21:21" x14ac:dyDescent="0.25">
      <c r="U7147"/>
    </row>
    <row r="7148" spans="21:21" x14ac:dyDescent="0.25">
      <c r="U7148"/>
    </row>
    <row r="7149" spans="21:21" x14ac:dyDescent="0.25">
      <c r="U7149"/>
    </row>
    <row r="7150" spans="21:21" x14ac:dyDescent="0.25">
      <c r="U7150"/>
    </row>
    <row r="7151" spans="21:21" x14ac:dyDescent="0.25">
      <c r="U7151"/>
    </row>
    <row r="7152" spans="21:21" x14ac:dyDescent="0.25">
      <c r="U7152"/>
    </row>
    <row r="7153" spans="21:21" x14ac:dyDescent="0.25">
      <c r="U7153"/>
    </row>
    <row r="7154" spans="21:21" x14ac:dyDescent="0.25">
      <c r="U7154"/>
    </row>
    <row r="7155" spans="21:21" x14ac:dyDescent="0.25">
      <c r="U7155"/>
    </row>
    <row r="7156" spans="21:21" x14ac:dyDescent="0.25">
      <c r="U7156"/>
    </row>
    <row r="7157" spans="21:21" x14ac:dyDescent="0.25">
      <c r="U7157"/>
    </row>
    <row r="7158" spans="21:21" x14ac:dyDescent="0.25">
      <c r="U7158"/>
    </row>
    <row r="7159" spans="21:21" x14ac:dyDescent="0.25">
      <c r="U7159"/>
    </row>
    <row r="7160" spans="21:21" x14ac:dyDescent="0.25">
      <c r="U7160"/>
    </row>
    <row r="7161" spans="21:21" x14ac:dyDescent="0.25">
      <c r="U7161"/>
    </row>
    <row r="7162" spans="21:21" x14ac:dyDescent="0.25">
      <c r="U7162"/>
    </row>
    <row r="7163" spans="21:21" x14ac:dyDescent="0.25">
      <c r="U7163"/>
    </row>
    <row r="7164" spans="21:21" x14ac:dyDescent="0.25">
      <c r="U7164"/>
    </row>
    <row r="7165" spans="21:21" x14ac:dyDescent="0.25">
      <c r="U7165"/>
    </row>
    <row r="7166" spans="21:21" x14ac:dyDescent="0.25">
      <c r="U7166"/>
    </row>
    <row r="7167" spans="21:21" x14ac:dyDescent="0.25">
      <c r="U7167"/>
    </row>
    <row r="7168" spans="21:21" x14ac:dyDescent="0.25">
      <c r="U7168"/>
    </row>
    <row r="7169" spans="21:21" x14ac:dyDescent="0.25">
      <c r="U7169"/>
    </row>
    <row r="7170" spans="21:21" x14ac:dyDescent="0.25">
      <c r="U7170"/>
    </row>
    <row r="7171" spans="21:21" x14ac:dyDescent="0.25">
      <c r="U7171"/>
    </row>
    <row r="7172" spans="21:21" x14ac:dyDescent="0.25">
      <c r="U7172"/>
    </row>
    <row r="7173" spans="21:21" x14ac:dyDescent="0.25">
      <c r="U7173"/>
    </row>
    <row r="7174" spans="21:21" x14ac:dyDescent="0.25">
      <c r="U7174"/>
    </row>
    <row r="7175" spans="21:21" x14ac:dyDescent="0.25">
      <c r="U7175"/>
    </row>
    <row r="7176" spans="21:21" x14ac:dyDescent="0.25">
      <c r="U7176"/>
    </row>
    <row r="7177" spans="21:21" x14ac:dyDescent="0.25">
      <c r="U7177"/>
    </row>
    <row r="7178" spans="21:21" x14ac:dyDescent="0.25">
      <c r="U7178"/>
    </row>
    <row r="7179" spans="21:21" x14ac:dyDescent="0.25">
      <c r="U7179"/>
    </row>
    <row r="7180" spans="21:21" x14ac:dyDescent="0.25">
      <c r="U7180"/>
    </row>
    <row r="7181" spans="21:21" x14ac:dyDescent="0.25">
      <c r="U7181"/>
    </row>
    <row r="7182" spans="21:21" x14ac:dyDescent="0.25">
      <c r="U7182"/>
    </row>
    <row r="7183" spans="21:21" x14ac:dyDescent="0.25">
      <c r="U7183"/>
    </row>
    <row r="7184" spans="21:21" x14ac:dyDescent="0.25">
      <c r="U7184"/>
    </row>
    <row r="7185" spans="21:21" x14ac:dyDescent="0.25">
      <c r="U7185"/>
    </row>
    <row r="7186" spans="21:21" x14ac:dyDescent="0.25">
      <c r="U7186"/>
    </row>
    <row r="7187" spans="21:21" x14ac:dyDescent="0.25">
      <c r="U7187"/>
    </row>
    <row r="7188" spans="21:21" x14ac:dyDescent="0.25">
      <c r="U7188"/>
    </row>
    <row r="7189" spans="21:21" x14ac:dyDescent="0.25">
      <c r="U7189"/>
    </row>
    <row r="7190" spans="21:21" x14ac:dyDescent="0.25">
      <c r="U7190"/>
    </row>
    <row r="7191" spans="21:21" x14ac:dyDescent="0.25">
      <c r="U7191"/>
    </row>
    <row r="7192" spans="21:21" x14ac:dyDescent="0.25">
      <c r="U7192"/>
    </row>
    <row r="7193" spans="21:21" x14ac:dyDescent="0.25">
      <c r="U7193"/>
    </row>
    <row r="7194" spans="21:21" x14ac:dyDescent="0.25">
      <c r="U7194"/>
    </row>
    <row r="7195" spans="21:21" x14ac:dyDescent="0.25">
      <c r="U7195"/>
    </row>
    <row r="7196" spans="21:21" x14ac:dyDescent="0.25">
      <c r="U7196"/>
    </row>
    <row r="7197" spans="21:21" x14ac:dyDescent="0.25">
      <c r="U7197"/>
    </row>
    <row r="7198" spans="21:21" x14ac:dyDescent="0.25">
      <c r="U7198"/>
    </row>
    <row r="7199" spans="21:21" x14ac:dyDescent="0.25">
      <c r="U7199"/>
    </row>
    <row r="7200" spans="21:21" x14ac:dyDescent="0.25">
      <c r="U7200"/>
    </row>
    <row r="7201" spans="21:21" x14ac:dyDescent="0.25">
      <c r="U7201"/>
    </row>
    <row r="7202" spans="21:21" x14ac:dyDescent="0.25">
      <c r="U7202"/>
    </row>
    <row r="7203" spans="21:21" x14ac:dyDescent="0.25">
      <c r="U7203"/>
    </row>
    <row r="7204" spans="21:21" x14ac:dyDescent="0.25">
      <c r="U7204"/>
    </row>
    <row r="7205" spans="21:21" x14ac:dyDescent="0.25">
      <c r="U7205"/>
    </row>
    <row r="7206" spans="21:21" x14ac:dyDescent="0.25">
      <c r="U7206"/>
    </row>
    <row r="7207" spans="21:21" x14ac:dyDescent="0.25">
      <c r="U7207"/>
    </row>
    <row r="7208" spans="21:21" x14ac:dyDescent="0.25">
      <c r="U7208"/>
    </row>
    <row r="7209" spans="21:21" x14ac:dyDescent="0.25">
      <c r="U7209"/>
    </row>
    <row r="7210" spans="21:21" x14ac:dyDescent="0.25">
      <c r="U7210"/>
    </row>
    <row r="7211" spans="21:21" x14ac:dyDescent="0.25">
      <c r="U7211"/>
    </row>
    <row r="7212" spans="21:21" x14ac:dyDescent="0.25">
      <c r="U7212"/>
    </row>
    <row r="7213" spans="21:21" x14ac:dyDescent="0.25">
      <c r="U7213"/>
    </row>
    <row r="7214" spans="21:21" x14ac:dyDescent="0.25">
      <c r="U7214"/>
    </row>
    <row r="7215" spans="21:21" x14ac:dyDescent="0.25">
      <c r="U7215"/>
    </row>
    <row r="7216" spans="21:21" x14ac:dyDescent="0.25">
      <c r="U7216"/>
    </row>
    <row r="7217" spans="21:21" x14ac:dyDescent="0.25">
      <c r="U7217"/>
    </row>
    <row r="7218" spans="21:21" x14ac:dyDescent="0.25">
      <c r="U7218"/>
    </row>
    <row r="7219" spans="21:21" x14ac:dyDescent="0.25">
      <c r="U7219"/>
    </row>
    <row r="7220" spans="21:21" x14ac:dyDescent="0.25">
      <c r="U7220"/>
    </row>
    <row r="7221" spans="21:21" x14ac:dyDescent="0.25">
      <c r="U7221"/>
    </row>
    <row r="7222" spans="21:21" x14ac:dyDescent="0.25">
      <c r="U7222"/>
    </row>
    <row r="7223" spans="21:21" x14ac:dyDescent="0.25">
      <c r="U7223"/>
    </row>
    <row r="7224" spans="21:21" x14ac:dyDescent="0.25">
      <c r="U7224"/>
    </row>
    <row r="7225" spans="21:21" x14ac:dyDescent="0.25">
      <c r="U7225"/>
    </row>
    <row r="7226" spans="21:21" x14ac:dyDescent="0.25">
      <c r="U7226"/>
    </row>
    <row r="7227" spans="21:21" x14ac:dyDescent="0.25">
      <c r="U7227"/>
    </row>
    <row r="7228" spans="21:21" x14ac:dyDescent="0.25">
      <c r="U7228"/>
    </row>
    <row r="7229" spans="21:21" x14ac:dyDescent="0.25">
      <c r="U7229"/>
    </row>
    <row r="7230" spans="21:21" x14ac:dyDescent="0.25">
      <c r="U7230"/>
    </row>
    <row r="7231" spans="21:21" x14ac:dyDescent="0.25">
      <c r="U7231"/>
    </row>
    <row r="7232" spans="21:21" x14ac:dyDescent="0.25">
      <c r="U7232"/>
    </row>
    <row r="7233" spans="21:21" x14ac:dyDescent="0.25">
      <c r="U7233"/>
    </row>
    <row r="7234" spans="21:21" x14ac:dyDescent="0.25">
      <c r="U7234"/>
    </row>
    <row r="7235" spans="21:21" x14ac:dyDescent="0.25">
      <c r="U7235"/>
    </row>
    <row r="7236" spans="21:21" x14ac:dyDescent="0.25">
      <c r="U7236"/>
    </row>
    <row r="7237" spans="21:21" x14ac:dyDescent="0.25">
      <c r="U7237"/>
    </row>
    <row r="7238" spans="21:21" x14ac:dyDescent="0.25">
      <c r="U7238"/>
    </row>
    <row r="7239" spans="21:21" x14ac:dyDescent="0.25">
      <c r="U7239"/>
    </row>
    <row r="7240" spans="21:21" x14ac:dyDescent="0.25">
      <c r="U7240"/>
    </row>
    <row r="7241" spans="21:21" x14ac:dyDescent="0.25">
      <c r="U7241"/>
    </row>
    <row r="7242" spans="21:21" x14ac:dyDescent="0.25">
      <c r="U7242"/>
    </row>
    <row r="7243" spans="21:21" x14ac:dyDescent="0.25">
      <c r="U7243"/>
    </row>
    <row r="7244" spans="21:21" x14ac:dyDescent="0.25">
      <c r="U7244"/>
    </row>
    <row r="7245" spans="21:21" x14ac:dyDescent="0.25">
      <c r="U7245"/>
    </row>
    <row r="7246" spans="21:21" x14ac:dyDescent="0.25">
      <c r="U7246"/>
    </row>
    <row r="7247" spans="21:21" x14ac:dyDescent="0.25">
      <c r="U7247"/>
    </row>
    <row r="7248" spans="21:21" x14ac:dyDescent="0.25">
      <c r="U7248"/>
    </row>
    <row r="7249" spans="21:21" x14ac:dyDescent="0.25">
      <c r="U7249"/>
    </row>
    <row r="7250" spans="21:21" x14ac:dyDescent="0.25">
      <c r="U7250"/>
    </row>
    <row r="7251" spans="21:21" x14ac:dyDescent="0.25">
      <c r="U7251"/>
    </row>
    <row r="7252" spans="21:21" x14ac:dyDescent="0.25">
      <c r="U7252"/>
    </row>
    <row r="7253" spans="21:21" x14ac:dyDescent="0.25">
      <c r="U7253"/>
    </row>
    <row r="7254" spans="21:21" x14ac:dyDescent="0.25">
      <c r="U7254"/>
    </row>
    <row r="7255" spans="21:21" x14ac:dyDescent="0.25">
      <c r="U7255"/>
    </row>
    <row r="7256" spans="21:21" x14ac:dyDescent="0.25">
      <c r="U7256"/>
    </row>
    <row r="7257" spans="21:21" x14ac:dyDescent="0.25">
      <c r="U7257"/>
    </row>
    <row r="7258" spans="21:21" x14ac:dyDescent="0.25">
      <c r="U7258"/>
    </row>
    <row r="7259" spans="21:21" x14ac:dyDescent="0.25">
      <c r="U7259"/>
    </row>
    <row r="7260" spans="21:21" x14ac:dyDescent="0.25">
      <c r="U7260"/>
    </row>
    <row r="7261" spans="21:21" x14ac:dyDescent="0.25">
      <c r="U7261"/>
    </row>
    <row r="7262" spans="21:21" x14ac:dyDescent="0.25">
      <c r="U7262"/>
    </row>
    <row r="7263" spans="21:21" x14ac:dyDescent="0.25">
      <c r="U7263"/>
    </row>
    <row r="7264" spans="21:21" x14ac:dyDescent="0.25">
      <c r="U7264"/>
    </row>
    <row r="7265" spans="21:21" x14ac:dyDescent="0.25">
      <c r="U7265"/>
    </row>
    <row r="7266" spans="21:21" x14ac:dyDescent="0.25">
      <c r="U7266"/>
    </row>
    <row r="7267" spans="21:21" x14ac:dyDescent="0.25">
      <c r="U7267"/>
    </row>
    <row r="7268" spans="21:21" x14ac:dyDescent="0.25">
      <c r="U7268"/>
    </row>
    <row r="7269" spans="21:21" x14ac:dyDescent="0.25">
      <c r="U7269"/>
    </row>
    <row r="7270" spans="21:21" x14ac:dyDescent="0.25">
      <c r="U7270"/>
    </row>
    <row r="7271" spans="21:21" x14ac:dyDescent="0.25">
      <c r="U7271"/>
    </row>
    <row r="7272" spans="21:21" x14ac:dyDescent="0.25">
      <c r="U7272"/>
    </row>
    <row r="7273" spans="21:21" x14ac:dyDescent="0.25">
      <c r="U7273"/>
    </row>
    <row r="7274" spans="21:21" x14ac:dyDescent="0.25">
      <c r="U7274"/>
    </row>
    <row r="7275" spans="21:21" x14ac:dyDescent="0.25">
      <c r="U7275"/>
    </row>
    <row r="7276" spans="21:21" x14ac:dyDescent="0.25">
      <c r="U7276"/>
    </row>
    <row r="7277" spans="21:21" x14ac:dyDescent="0.25">
      <c r="U7277"/>
    </row>
    <row r="7278" spans="21:21" x14ac:dyDescent="0.25">
      <c r="U7278"/>
    </row>
    <row r="7279" spans="21:21" x14ac:dyDescent="0.25">
      <c r="U7279"/>
    </row>
    <row r="7280" spans="21:21" x14ac:dyDescent="0.25">
      <c r="U7280"/>
    </row>
    <row r="7281" spans="21:21" x14ac:dyDescent="0.25">
      <c r="U7281"/>
    </row>
    <row r="7282" spans="21:21" x14ac:dyDescent="0.25">
      <c r="U7282"/>
    </row>
    <row r="7283" spans="21:21" x14ac:dyDescent="0.25">
      <c r="U7283"/>
    </row>
    <row r="7284" spans="21:21" x14ac:dyDescent="0.25">
      <c r="U7284"/>
    </row>
    <row r="7285" spans="21:21" x14ac:dyDescent="0.25">
      <c r="U7285"/>
    </row>
    <row r="7286" spans="21:21" x14ac:dyDescent="0.25">
      <c r="U7286"/>
    </row>
    <row r="7287" spans="21:21" x14ac:dyDescent="0.25">
      <c r="U7287"/>
    </row>
    <row r="7288" spans="21:21" x14ac:dyDescent="0.25">
      <c r="U7288"/>
    </row>
    <row r="7289" spans="21:21" x14ac:dyDescent="0.25">
      <c r="U7289"/>
    </row>
    <row r="7290" spans="21:21" x14ac:dyDescent="0.25">
      <c r="U7290"/>
    </row>
    <row r="7291" spans="21:21" x14ac:dyDescent="0.25">
      <c r="U7291"/>
    </row>
    <row r="7292" spans="21:21" x14ac:dyDescent="0.25">
      <c r="U7292"/>
    </row>
    <row r="7293" spans="21:21" x14ac:dyDescent="0.25">
      <c r="U7293"/>
    </row>
    <row r="7294" spans="21:21" x14ac:dyDescent="0.25">
      <c r="U7294"/>
    </row>
    <row r="7295" spans="21:21" x14ac:dyDescent="0.25">
      <c r="U7295"/>
    </row>
    <row r="7296" spans="21:21" x14ac:dyDescent="0.25">
      <c r="U7296"/>
    </row>
    <row r="7297" spans="21:21" x14ac:dyDescent="0.25">
      <c r="U7297"/>
    </row>
    <row r="7298" spans="21:21" x14ac:dyDescent="0.25">
      <c r="U7298"/>
    </row>
    <row r="7299" spans="21:21" x14ac:dyDescent="0.25">
      <c r="U7299"/>
    </row>
    <row r="7300" spans="21:21" x14ac:dyDescent="0.25">
      <c r="U7300"/>
    </row>
    <row r="7301" spans="21:21" x14ac:dyDescent="0.25">
      <c r="U7301"/>
    </row>
    <row r="7302" spans="21:21" x14ac:dyDescent="0.25">
      <c r="U7302"/>
    </row>
    <row r="7303" spans="21:21" x14ac:dyDescent="0.25">
      <c r="U7303"/>
    </row>
    <row r="7304" spans="21:21" x14ac:dyDescent="0.25">
      <c r="U7304"/>
    </row>
    <row r="7305" spans="21:21" x14ac:dyDescent="0.25">
      <c r="U7305"/>
    </row>
    <row r="7306" spans="21:21" x14ac:dyDescent="0.25">
      <c r="U7306"/>
    </row>
    <row r="7307" spans="21:21" x14ac:dyDescent="0.25">
      <c r="U7307"/>
    </row>
    <row r="7308" spans="21:21" x14ac:dyDescent="0.25">
      <c r="U7308"/>
    </row>
    <row r="7309" spans="21:21" x14ac:dyDescent="0.25">
      <c r="U7309"/>
    </row>
    <row r="7310" spans="21:21" x14ac:dyDescent="0.25">
      <c r="U7310"/>
    </row>
    <row r="7311" spans="21:21" x14ac:dyDescent="0.25">
      <c r="U7311"/>
    </row>
    <row r="7312" spans="21:21" x14ac:dyDescent="0.25">
      <c r="U7312"/>
    </row>
    <row r="7313" spans="21:21" x14ac:dyDescent="0.25">
      <c r="U7313"/>
    </row>
    <row r="7314" spans="21:21" x14ac:dyDescent="0.25">
      <c r="U7314"/>
    </row>
    <row r="7315" spans="21:21" x14ac:dyDescent="0.25">
      <c r="U7315"/>
    </row>
    <row r="7316" spans="21:21" x14ac:dyDescent="0.25">
      <c r="U7316"/>
    </row>
    <row r="7317" spans="21:21" x14ac:dyDescent="0.25">
      <c r="U7317"/>
    </row>
    <row r="7318" spans="21:21" x14ac:dyDescent="0.25">
      <c r="U7318"/>
    </row>
    <row r="7319" spans="21:21" x14ac:dyDescent="0.25">
      <c r="U7319"/>
    </row>
    <row r="7320" spans="21:21" x14ac:dyDescent="0.25">
      <c r="U7320"/>
    </row>
    <row r="7321" spans="21:21" x14ac:dyDescent="0.25">
      <c r="U7321"/>
    </row>
    <row r="7322" spans="21:21" x14ac:dyDescent="0.25">
      <c r="U7322"/>
    </row>
    <row r="7323" spans="21:21" x14ac:dyDescent="0.25">
      <c r="U7323"/>
    </row>
    <row r="7324" spans="21:21" x14ac:dyDescent="0.25">
      <c r="U7324"/>
    </row>
    <row r="7325" spans="21:21" x14ac:dyDescent="0.25">
      <c r="U7325"/>
    </row>
    <row r="7326" spans="21:21" x14ac:dyDescent="0.25">
      <c r="U7326"/>
    </row>
    <row r="7327" spans="21:21" x14ac:dyDescent="0.25">
      <c r="U7327"/>
    </row>
    <row r="7328" spans="21:21" x14ac:dyDescent="0.25">
      <c r="U7328"/>
    </row>
    <row r="7329" spans="21:21" x14ac:dyDescent="0.25">
      <c r="U7329"/>
    </row>
    <row r="7330" spans="21:21" x14ac:dyDescent="0.25">
      <c r="U7330"/>
    </row>
    <row r="7331" spans="21:21" x14ac:dyDescent="0.25">
      <c r="U7331"/>
    </row>
    <row r="7332" spans="21:21" x14ac:dyDescent="0.25">
      <c r="U7332"/>
    </row>
    <row r="7333" spans="21:21" x14ac:dyDescent="0.25">
      <c r="U7333"/>
    </row>
    <row r="7334" spans="21:21" x14ac:dyDescent="0.25">
      <c r="U7334"/>
    </row>
    <row r="7335" spans="21:21" x14ac:dyDescent="0.25">
      <c r="U7335"/>
    </row>
    <row r="7336" spans="21:21" x14ac:dyDescent="0.25">
      <c r="U7336"/>
    </row>
    <row r="7337" spans="21:21" x14ac:dyDescent="0.25">
      <c r="U7337"/>
    </row>
    <row r="7338" spans="21:21" x14ac:dyDescent="0.25">
      <c r="U7338"/>
    </row>
    <row r="7339" spans="21:21" x14ac:dyDescent="0.25">
      <c r="U7339"/>
    </row>
    <row r="7340" spans="21:21" x14ac:dyDescent="0.25">
      <c r="U7340"/>
    </row>
    <row r="7341" spans="21:21" x14ac:dyDescent="0.25">
      <c r="U7341"/>
    </row>
    <row r="7342" spans="21:21" x14ac:dyDescent="0.25">
      <c r="U7342"/>
    </row>
    <row r="7343" spans="21:21" x14ac:dyDescent="0.25">
      <c r="U7343"/>
    </row>
    <row r="7344" spans="21:21" x14ac:dyDescent="0.25">
      <c r="U7344"/>
    </row>
    <row r="7345" spans="21:21" x14ac:dyDescent="0.25">
      <c r="U7345"/>
    </row>
    <row r="7346" spans="21:21" x14ac:dyDescent="0.25">
      <c r="U7346"/>
    </row>
    <row r="7347" spans="21:21" x14ac:dyDescent="0.25">
      <c r="U7347"/>
    </row>
    <row r="7348" spans="21:21" x14ac:dyDescent="0.25">
      <c r="U7348"/>
    </row>
    <row r="7349" spans="21:21" x14ac:dyDescent="0.25">
      <c r="U7349"/>
    </row>
    <row r="7350" spans="21:21" x14ac:dyDescent="0.25">
      <c r="U7350"/>
    </row>
    <row r="7351" spans="21:21" x14ac:dyDescent="0.25">
      <c r="U7351"/>
    </row>
    <row r="7352" spans="21:21" x14ac:dyDescent="0.25">
      <c r="U7352"/>
    </row>
    <row r="7353" spans="21:21" x14ac:dyDescent="0.25">
      <c r="U7353"/>
    </row>
    <row r="7354" spans="21:21" x14ac:dyDescent="0.25">
      <c r="U7354"/>
    </row>
    <row r="7355" spans="21:21" x14ac:dyDescent="0.25">
      <c r="U7355"/>
    </row>
    <row r="7356" spans="21:21" x14ac:dyDescent="0.25">
      <c r="U7356"/>
    </row>
    <row r="7357" spans="21:21" x14ac:dyDescent="0.25">
      <c r="U7357"/>
    </row>
    <row r="7358" spans="21:21" x14ac:dyDescent="0.25">
      <c r="U7358"/>
    </row>
    <row r="7359" spans="21:21" x14ac:dyDescent="0.25">
      <c r="U7359"/>
    </row>
    <row r="7360" spans="21:21" x14ac:dyDescent="0.25">
      <c r="U7360"/>
    </row>
    <row r="7361" spans="21:21" x14ac:dyDescent="0.25">
      <c r="U7361"/>
    </row>
    <row r="7362" spans="21:21" x14ac:dyDescent="0.25">
      <c r="U7362"/>
    </row>
    <row r="7363" spans="21:21" x14ac:dyDescent="0.25">
      <c r="U7363"/>
    </row>
    <row r="7364" spans="21:21" x14ac:dyDescent="0.25">
      <c r="U7364"/>
    </row>
    <row r="7365" spans="21:21" x14ac:dyDescent="0.25">
      <c r="U7365"/>
    </row>
    <row r="7366" spans="21:21" x14ac:dyDescent="0.25">
      <c r="U7366"/>
    </row>
    <row r="7367" spans="21:21" x14ac:dyDescent="0.25">
      <c r="U7367"/>
    </row>
    <row r="7368" spans="21:21" x14ac:dyDescent="0.25">
      <c r="U7368"/>
    </row>
    <row r="7369" spans="21:21" x14ac:dyDescent="0.25">
      <c r="U7369"/>
    </row>
    <row r="7370" spans="21:21" x14ac:dyDescent="0.25">
      <c r="U7370"/>
    </row>
    <row r="7371" spans="21:21" x14ac:dyDescent="0.25">
      <c r="U7371"/>
    </row>
    <row r="7372" spans="21:21" x14ac:dyDescent="0.25">
      <c r="U7372"/>
    </row>
    <row r="7373" spans="21:21" x14ac:dyDescent="0.25">
      <c r="U7373"/>
    </row>
    <row r="7374" spans="21:21" x14ac:dyDescent="0.25">
      <c r="U7374"/>
    </row>
    <row r="7375" spans="21:21" x14ac:dyDescent="0.25">
      <c r="U7375"/>
    </row>
    <row r="7376" spans="21:21" x14ac:dyDescent="0.25">
      <c r="U7376"/>
    </row>
    <row r="7377" spans="21:21" x14ac:dyDescent="0.25">
      <c r="U7377"/>
    </row>
    <row r="7378" spans="21:21" x14ac:dyDescent="0.25">
      <c r="U7378"/>
    </row>
    <row r="7379" spans="21:21" x14ac:dyDescent="0.25">
      <c r="U7379"/>
    </row>
    <row r="7380" spans="21:21" x14ac:dyDescent="0.25">
      <c r="U7380"/>
    </row>
    <row r="7381" spans="21:21" x14ac:dyDescent="0.25">
      <c r="U7381"/>
    </row>
    <row r="7382" spans="21:21" x14ac:dyDescent="0.25">
      <c r="U7382"/>
    </row>
    <row r="7383" spans="21:21" x14ac:dyDescent="0.25">
      <c r="U7383"/>
    </row>
    <row r="7384" spans="21:21" x14ac:dyDescent="0.25">
      <c r="U7384"/>
    </row>
    <row r="7385" spans="21:21" x14ac:dyDescent="0.25">
      <c r="U7385"/>
    </row>
    <row r="7386" spans="21:21" x14ac:dyDescent="0.25">
      <c r="U7386"/>
    </row>
    <row r="7387" spans="21:21" x14ac:dyDescent="0.25">
      <c r="U7387"/>
    </row>
    <row r="7388" spans="21:21" x14ac:dyDescent="0.25">
      <c r="U7388"/>
    </row>
    <row r="7389" spans="21:21" x14ac:dyDescent="0.25">
      <c r="U7389"/>
    </row>
    <row r="7390" spans="21:21" x14ac:dyDescent="0.25">
      <c r="U7390"/>
    </row>
    <row r="7391" spans="21:21" x14ac:dyDescent="0.25">
      <c r="U7391"/>
    </row>
    <row r="7392" spans="21:21" x14ac:dyDescent="0.25">
      <c r="U7392"/>
    </row>
    <row r="7393" spans="21:21" x14ac:dyDescent="0.25">
      <c r="U7393"/>
    </row>
    <row r="7394" spans="21:21" x14ac:dyDescent="0.25">
      <c r="U7394"/>
    </row>
    <row r="7395" spans="21:21" x14ac:dyDescent="0.25">
      <c r="U7395"/>
    </row>
    <row r="7396" spans="21:21" x14ac:dyDescent="0.25">
      <c r="U7396"/>
    </row>
    <row r="7397" spans="21:21" x14ac:dyDescent="0.25">
      <c r="U7397"/>
    </row>
    <row r="7398" spans="21:21" x14ac:dyDescent="0.25">
      <c r="U7398"/>
    </row>
    <row r="7399" spans="21:21" x14ac:dyDescent="0.25">
      <c r="U7399"/>
    </row>
    <row r="7400" spans="21:21" x14ac:dyDescent="0.25">
      <c r="U7400"/>
    </row>
    <row r="7401" spans="21:21" x14ac:dyDescent="0.25">
      <c r="U7401"/>
    </row>
    <row r="7402" spans="21:21" x14ac:dyDescent="0.25">
      <c r="U7402"/>
    </row>
    <row r="7403" spans="21:21" x14ac:dyDescent="0.25">
      <c r="U7403"/>
    </row>
    <row r="7404" spans="21:21" x14ac:dyDescent="0.25">
      <c r="U7404"/>
    </row>
    <row r="7405" spans="21:21" x14ac:dyDescent="0.25">
      <c r="U7405"/>
    </row>
    <row r="7406" spans="21:21" x14ac:dyDescent="0.25">
      <c r="U7406"/>
    </row>
    <row r="7407" spans="21:21" x14ac:dyDescent="0.25">
      <c r="U7407"/>
    </row>
    <row r="7408" spans="21:21" x14ac:dyDescent="0.25">
      <c r="U7408"/>
    </row>
    <row r="7409" spans="21:21" x14ac:dyDescent="0.25">
      <c r="U7409"/>
    </row>
    <row r="7410" spans="21:21" x14ac:dyDescent="0.25">
      <c r="U7410"/>
    </row>
    <row r="7411" spans="21:21" x14ac:dyDescent="0.25">
      <c r="U7411"/>
    </row>
    <row r="7412" spans="21:21" x14ac:dyDescent="0.25">
      <c r="U7412"/>
    </row>
    <row r="7413" spans="21:21" x14ac:dyDescent="0.25">
      <c r="U7413"/>
    </row>
    <row r="7414" spans="21:21" x14ac:dyDescent="0.25">
      <c r="U7414"/>
    </row>
    <row r="7415" spans="21:21" x14ac:dyDescent="0.25">
      <c r="U7415"/>
    </row>
    <row r="7416" spans="21:21" x14ac:dyDescent="0.25">
      <c r="U7416"/>
    </row>
    <row r="7417" spans="21:21" x14ac:dyDescent="0.25">
      <c r="U7417"/>
    </row>
    <row r="7418" spans="21:21" x14ac:dyDescent="0.25">
      <c r="U7418"/>
    </row>
    <row r="7419" spans="21:21" x14ac:dyDescent="0.25">
      <c r="U7419"/>
    </row>
    <row r="7420" spans="21:21" x14ac:dyDescent="0.25">
      <c r="U7420"/>
    </row>
    <row r="7421" spans="21:21" x14ac:dyDescent="0.25">
      <c r="U7421"/>
    </row>
    <row r="7422" spans="21:21" x14ac:dyDescent="0.25">
      <c r="U7422"/>
    </row>
    <row r="7423" spans="21:21" x14ac:dyDescent="0.25">
      <c r="U7423"/>
    </row>
    <row r="7424" spans="21:21" x14ac:dyDescent="0.25">
      <c r="U7424"/>
    </row>
    <row r="7425" spans="21:21" x14ac:dyDescent="0.25">
      <c r="U7425"/>
    </row>
    <row r="7426" spans="21:21" x14ac:dyDescent="0.25">
      <c r="U7426"/>
    </row>
    <row r="7427" spans="21:21" x14ac:dyDescent="0.25">
      <c r="U7427"/>
    </row>
    <row r="7428" spans="21:21" x14ac:dyDescent="0.25">
      <c r="U7428"/>
    </row>
    <row r="7429" spans="21:21" x14ac:dyDescent="0.25">
      <c r="U7429"/>
    </row>
    <row r="7430" spans="21:21" x14ac:dyDescent="0.25">
      <c r="U7430"/>
    </row>
    <row r="7431" spans="21:21" x14ac:dyDescent="0.25">
      <c r="U7431"/>
    </row>
    <row r="7432" spans="21:21" x14ac:dyDescent="0.25">
      <c r="U7432"/>
    </row>
    <row r="7433" spans="21:21" x14ac:dyDescent="0.25">
      <c r="U7433"/>
    </row>
    <row r="7434" spans="21:21" x14ac:dyDescent="0.25">
      <c r="U7434"/>
    </row>
    <row r="7435" spans="21:21" x14ac:dyDescent="0.25">
      <c r="U7435"/>
    </row>
    <row r="7436" spans="21:21" x14ac:dyDescent="0.25">
      <c r="U7436"/>
    </row>
    <row r="7437" spans="21:21" x14ac:dyDescent="0.25">
      <c r="U7437"/>
    </row>
    <row r="7438" spans="21:21" x14ac:dyDescent="0.25">
      <c r="U7438"/>
    </row>
    <row r="7439" spans="21:21" x14ac:dyDescent="0.25">
      <c r="U7439"/>
    </row>
    <row r="7440" spans="21:21" x14ac:dyDescent="0.25">
      <c r="U7440"/>
    </row>
    <row r="7441" spans="21:21" x14ac:dyDescent="0.25">
      <c r="U7441"/>
    </row>
    <row r="7442" spans="21:21" x14ac:dyDescent="0.25">
      <c r="U7442"/>
    </row>
    <row r="7443" spans="21:21" x14ac:dyDescent="0.25">
      <c r="U7443"/>
    </row>
    <row r="7444" spans="21:21" x14ac:dyDescent="0.25">
      <c r="U7444"/>
    </row>
    <row r="7445" spans="21:21" x14ac:dyDescent="0.25">
      <c r="U7445"/>
    </row>
    <row r="7446" spans="21:21" x14ac:dyDescent="0.25">
      <c r="U7446"/>
    </row>
    <row r="7447" spans="21:21" x14ac:dyDescent="0.25">
      <c r="U7447"/>
    </row>
    <row r="7448" spans="21:21" x14ac:dyDescent="0.25">
      <c r="U7448"/>
    </row>
    <row r="7449" spans="21:21" x14ac:dyDescent="0.25">
      <c r="U7449"/>
    </row>
    <row r="7450" spans="21:21" x14ac:dyDescent="0.25">
      <c r="U7450"/>
    </row>
    <row r="7451" spans="21:21" x14ac:dyDescent="0.25">
      <c r="U7451"/>
    </row>
    <row r="7452" spans="21:21" x14ac:dyDescent="0.25">
      <c r="U7452"/>
    </row>
    <row r="7453" spans="21:21" x14ac:dyDescent="0.25">
      <c r="U7453"/>
    </row>
    <row r="7454" spans="21:21" x14ac:dyDescent="0.25">
      <c r="U7454"/>
    </row>
    <row r="7455" spans="21:21" x14ac:dyDescent="0.25">
      <c r="U7455"/>
    </row>
    <row r="7456" spans="21:21" x14ac:dyDescent="0.25">
      <c r="U7456"/>
    </row>
    <row r="7457" spans="21:21" x14ac:dyDescent="0.25">
      <c r="U7457"/>
    </row>
    <row r="7458" spans="21:21" x14ac:dyDescent="0.25">
      <c r="U7458"/>
    </row>
    <row r="7459" spans="21:21" x14ac:dyDescent="0.25">
      <c r="U7459"/>
    </row>
    <row r="7460" spans="21:21" x14ac:dyDescent="0.25">
      <c r="U7460"/>
    </row>
    <row r="7461" spans="21:21" x14ac:dyDescent="0.25">
      <c r="U7461"/>
    </row>
    <row r="7462" spans="21:21" x14ac:dyDescent="0.25">
      <c r="U7462"/>
    </row>
    <row r="7463" spans="21:21" x14ac:dyDescent="0.25">
      <c r="U7463"/>
    </row>
    <row r="7464" spans="21:21" x14ac:dyDescent="0.25">
      <c r="U7464"/>
    </row>
    <row r="7465" spans="21:21" x14ac:dyDescent="0.25">
      <c r="U7465"/>
    </row>
    <row r="7466" spans="21:21" x14ac:dyDescent="0.25">
      <c r="U7466"/>
    </row>
    <row r="7467" spans="21:21" x14ac:dyDescent="0.25">
      <c r="U7467"/>
    </row>
    <row r="7468" spans="21:21" x14ac:dyDescent="0.25">
      <c r="U7468"/>
    </row>
    <row r="7469" spans="21:21" x14ac:dyDescent="0.25">
      <c r="U7469"/>
    </row>
    <row r="7470" spans="21:21" x14ac:dyDescent="0.25">
      <c r="U7470"/>
    </row>
    <row r="7471" spans="21:21" x14ac:dyDescent="0.25">
      <c r="U7471"/>
    </row>
    <row r="7472" spans="21:21" x14ac:dyDescent="0.25">
      <c r="U7472"/>
    </row>
    <row r="7473" spans="21:21" x14ac:dyDescent="0.25">
      <c r="U7473"/>
    </row>
    <row r="7474" spans="21:21" x14ac:dyDescent="0.25">
      <c r="U7474"/>
    </row>
    <row r="7475" spans="21:21" x14ac:dyDescent="0.25">
      <c r="U7475"/>
    </row>
    <row r="7476" spans="21:21" x14ac:dyDescent="0.25">
      <c r="U7476"/>
    </row>
    <row r="7477" spans="21:21" x14ac:dyDescent="0.25">
      <c r="U7477"/>
    </row>
    <row r="7478" spans="21:21" x14ac:dyDescent="0.25">
      <c r="U7478"/>
    </row>
    <row r="7479" spans="21:21" x14ac:dyDescent="0.25">
      <c r="U7479"/>
    </row>
    <row r="7480" spans="21:21" x14ac:dyDescent="0.25">
      <c r="U7480"/>
    </row>
    <row r="7481" spans="21:21" x14ac:dyDescent="0.25">
      <c r="U7481"/>
    </row>
    <row r="7482" spans="21:21" x14ac:dyDescent="0.25">
      <c r="U7482"/>
    </row>
    <row r="7483" spans="21:21" x14ac:dyDescent="0.25">
      <c r="U7483"/>
    </row>
    <row r="7484" spans="21:21" x14ac:dyDescent="0.25">
      <c r="U7484"/>
    </row>
    <row r="7485" spans="21:21" x14ac:dyDescent="0.25">
      <c r="U7485"/>
    </row>
    <row r="7486" spans="21:21" x14ac:dyDescent="0.25">
      <c r="U7486"/>
    </row>
    <row r="7487" spans="21:21" x14ac:dyDescent="0.25">
      <c r="U7487"/>
    </row>
    <row r="7488" spans="21:21" x14ac:dyDescent="0.25">
      <c r="U7488"/>
    </row>
    <row r="7489" spans="21:21" x14ac:dyDescent="0.25">
      <c r="U7489"/>
    </row>
    <row r="7490" spans="21:21" x14ac:dyDescent="0.25">
      <c r="U7490"/>
    </row>
    <row r="7491" spans="21:21" x14ac:dyDescent="0.25">
      <c r="U7491"/>
    </row>
    <row r="7492" spans="21:21" x14ac:dyDescent="0.25">
      <c r="U7492"/>
    </row>
    <row r="7493" spans="21:21" x14ac:dyDescent="0.25">
      <c r="U7493"/>
    </row>
    <row r="7494" spans="21:21" x14ac:dyDescent="0.25">
      <c r="U7494"/>
    </row>
    <row r="7495" spans="21:21" x14ac:dyDescent="0.25">
      <c r="U7495"/>
    </row>
    <row r="7496" spans="21:21" x14ac:dyDescent="0.25">
      <c r="U7496"/>
    </row>
    <row r="7497" spans="21:21" x14ac:dyDescent="0.25">
      <c r="U7497"/>
    </row>
    <row r="7498" spans="21:21" x14ac:dyDescent="0.25">
      <c r="U7498"/>
    </row>
    <row r="7499" spans="21:21" x14ac:dyDescent="0.25">
      <c r="U7499"/>
    </row>
    <row r="7500" spans="21:21" x14ac:dyDescent="0.25">
      <c r="U7500"/>
    </row>
    <row r="7501" spans="21:21" x14ac:dyDescent="0.25">
      <c r="U7501"/>
    </row>
    <row r="7502" spans="21:21" x14ac:dyDescent="0.25">
      <c r="U7502"/>
    </row>
    <row r="7503" spans="21:21" x14ac:dyDescent="0.25">
      <c r="U7503"/>
    </row>
    <row r="7504" spans="21:21" x14ac:dyDescent="0.25">
      <c r="U7504"/>
    </row>
    <row r="7505" spans="21:21" x14ac:dyDescent="0.25">
      <c r="U7505"/>
    </row>
    <row r="7506" spans="21:21" x14ac:dyDescent="0.25">
      <c r="U7506"/>
    </row>
    <row r="7507" spans="21:21" x14ac:dyDescent="0.25">
      <c r="U7507"/>
    </row>
    <row r="7508" spans="21:21" x14ac:dyDescent="0.25">
      <c r="U7508"/>
    </row>
    <row r="7509" spans="21:21" x14ac:dyDescent="0.25">
      <c r="U7509"/>
    </row>
    <row r="7510" spans="21:21" x14ac:dyDescent="0.25">
      <c r="U7510"/>
    </row>
    <row r="7511" spans="21:21" x14ac:dyDescent="0.25">
      <c r="U7511"/>
    </row>
    <row r="7512" spans="21:21" x14ac:dyDescent="0.25">
      <c r="U7512"/>
    </row>
    <row r="7513" spans="21:21" x14ac:dyDescent="0.25">
      <c r="U7513"/>
    </row>
    <row r="7514" spans="21:21" x14ac:dyDescent="0.25">
      <c r="U7514"/>
    </row>
    <row r="7515" spans="21:21" x14ac:dyDescent="0.25">
      <c r="U7515"/>
    </row>
    <row r="7516" spans="21:21" x14ac:dyDescent="0.25">
      <c r="U7516"/>
    </row>
    <row r="7517" spans="21:21" x14ac:dyDescent="0.25">
      <c r="U7517"/>
    </row>
    <row r="7518" spans="21:21" x14ac:dyDescent="0.25">
      <c r="U7518"/>
    </row>
    <row r="7519" spans="21:21" x14ac:dyDescent="0.25">
      <c r="U7519"/>
    </row>
    <row r="7520" spans="21:21" x14ac:dyDescent="0.25">
      <c r="U7520"/>
    </row>
    <row r="7521" spans="21:21" x14ac:dyDescent="0.25">
      <c r="U7521"/>
    </row>
    <row r="7522" spans="21:21" x14ac:dyDescent="0.25">
      <c r="U7522"/>
    </row>
    <row r="7523" spans="21:21" x14ac:dyDescent="0.25">
      <c r="U7523"/>
    </row>
    <row r="7524" spans="21:21" x14ac:dyDescent="0.25">
      <c r="U7524"/>
    </row>
    <row r="7525" spans="21:21" x14ac:dyDescent="0.25">
      <c r="U7525"/>
    </row>
    <row r="7526" spans="21:21" x14ac:dyDescent="0.25">
      <c r="U7526"/>
    </row>
    <row r="7527" spans="21:21" x14ac:dyDescent="0.25">
      <c r="U7527"/>
    </row>
    <row r="7528" spans="21:21" x14ac:dyDescent="0.25">
      <c r="U7528"/>
    </row>
    <row r="7529" spans="21:21" x14ac:dyDescent="0.25">
      <c r="U7529"/>
    </row>
    <row r="7530" spans="21:21" x14ac:dyDescent="0.25">
      <c r="U7530"/>
    </row>
    <row r="7531" spans="21:21" x14ac:dyDescent="0.25">
      <c r="U7531"/>
    </row>
    <row r="7532" spans="21:21" x14ac:dyDescent="0.25">
      <c r="U7532"/>
    </row>
    <row r="7533" spans="21:21" x14ac:dyDescent="0.25">
      <c r="U7533"/>
    </row>
    <row r="7534" spans="21:21" x14ac:dyDescent="0.25">
      <c r="U7534"/>
    </row>
    <row r="7535" spans="21:21" x14ac:dyDescent="0.25">
      <c r="U7535"/>
    </row>
    <row r="7536" spans="21:21" x14ac:dyDescent="0.25">
      <c r="U7536"/>
    </row>
    <row r="7537" spans="21:21" x14ac:dyDescent="0.25">
      <c r="U7537"/>
    </row>
    <row r="7538" spans="21:21" x14ac:dyDescent="0.25">
      <c r="U7538"/>
    </row>
    <row r="7539" spans="21:21" x14ac:dyDescent="0.25">
      <c r="U7539"/>
    </row>
    <row r="7540" spans="21:21" x14ac:dyDescent="0.25">
      <c r="U7540"/>
    </row>
    <row r="7541" spans="21:21" x14ac:dyDescent="0.25">
      <c r="U7541"/>
    </row>
    <row r="7542" spans="21:21" x14ac:dyDescent="0.25">
      <c r="U7542"/>
    </row>
    <row r="7543" spans="21:21" x14ac:dyDescent="0.25">
      <c r="U7543"/>
    </row>
    <row r="7544" spans="21:21" x14ac:dyDescent="0.25">
      <c r="U7544"/>
    </row>
    <row r="7545" spans="21:21" x14ac:dyDescent="0.25">
      <c r="U7545"/>
    </row>
    <row r="7546" spans="21:21" x14ac:dyDescent="0.25">
      <c r="U7546"/>
    </row>
    <row r="7547" spans="21:21" x14ac:dyDescent="0.25">
      <c r="U7547"/>
    </row>
    <row r="7548" spans="21:21" x14ac:dyDescent="0.25">
      <c r="U7548"/>
    </row>
    <row r="7549" spans="21:21" x14ac:dyDescent="0.25">
      <c r="U7549"/>
    </row>
    <row r="7550" spans="21:21" x14ac:dyDescent="0.25">
      <c r="U7550"/>
    </row>
    <row r="7551" spans="21:21" x14ac:dyDescent="0.25">
      <c r="U7551"/>
    </row>
    <row r="7552" spans="21:21" x14ac:dyDescent="0.25">
      <c r="U7552"/>
    </row>
    <row r="7553" spans="21:21" x14ac:dyDescent="0.25">
      <c r="U7553"/>
    </row>
    <row r="7554" spans="21:21" x14ac:dyDescent="0.25">
      <c r="U7554"/>
    </row>
    <row r="7555" spans="21:21" x14ac:dyDescent="0.25">
      <c r="U7555"/>
    </row>
    <row r="7556" spans="21:21" x14ac:dyDescent="0.25">
      <c r="U7556"/>
    </row>
    <row r="7557" spans="21:21" x14ac:dyDescent="0.25">
      <c r="U7557"/>
    </row>
    <row r="7558" spans="21:21" x14ac:dyDescent="0.25">
      <c r="U7558"/>
    </row>
    <row r="7559" spans="21:21" x14ac:dyDescent="0.25">
      <c r="U7559"/>
    </row>
    <row r="7560" spans="21:21" x14ac:dyDescent="0.25">
      <c r="U7560"/>
    </row>
    <row r="7561" spans="21:21" x14ac:dyDescent="0.25">
      <c r="U7561"/>
    </row>
    <row r="7562" spans="21:21" x14ac:dyDescent="0.25">
      <c r="U7562"/>
    </row>
    <row r="7563" spans="21:21" x14ac:dyDescent="0.25">
      <c r="U7563"/>
    </row>
    <row r="7564" spans="21:21" x14ac:dyDescent="0.25">
      <c r="U7564"/>
    </row>
    <row r="7565" spans="21:21" x14ac:dyDescent="0.25">
      <c r="U7565"/>
    </row>
    <row r="7566" spans="21:21" x14ac:dyDescent="0.25">
      <c r="U7566"/>
    </row>
    <row r="7567" spans="21:21" x14ac:dyDescent="0.25">
      <c r="U7567"/>
    </row>
    <row r="7568" spans="21:21" x14ac:dyDescent="0.25">
      <c r="U7568"/>
    </row>
    <row r="7569" spans="21:21" x14ac:dyDescent="0.25">
      <c r="U7569"/>
    </row>
    <row r="7570" spans="21:21" x14ac:dyDescent="0.25">
      <c r="U7570"/>
    </row>
    <row r="7571" spans="21:21" x14ac:dyDescent="0.25">
      <c r="U7571"/>
    </row>
    <row r="7572" spans="21:21" x14ac:dyDescent="0.25">
      <c r="U7572"/>
    </row>
    <row r="7573" spans="21:21" x14ac:dyDescent="0.25">
      <c r="U7573"/>
    </row>
    <row r="7574" spans="21:21" x14ac:dyDescent="0.25">
      <c r="U7574"/>
    </row>
    <row r="7575" spans="21:21" x14ac:dyDescent="0.25">
      <c r="U7575"/>
    </row>
    <row r="7576" spans="21:21" x14ac:dyDescent="0.25">
      <c r="U7576"/>
    </row>
    <row r="7577" spans="21:21" x14ac:dyDescent="0.25">
      <c r="U7577"/>
    </row>
    <row r="7578" spans="21:21" x14ac:dyDescent="0.25">
      <c r="U7578"/>
    </row>
    <row r="7579" spans="21:21" x14ac:dyDescent="0.25">
      <c r="U7579"/>
    </row>
    <row r="7580" spans="21:21" x14ac:dyDescent="0.25">
      <c r="U7580"/>
    </row>
    <row r="7581" spans="21:21" x14ac:dyDescent="0.25">
      <c r="U7581"/>
    </row>
    <row r="7582" spans="21:21" x14ac:dyDescent="0.25">
      <c r="U7582"/>
    </row>
    <row r="7583" spans="21:21" x14ac:dyDescent="0.25">
      <c r="U7583"/>
    </row>
    <row r="7584" spans="21:21" x14ac:dyDescent="0.25">
      <c r="U7584"/>
    </row>
    <row r="7585" spans="21:21" x14ac:dyDescent="0.25">
      <c r="U7585"/>
    </row>
    <row r="7586" spans="21:21" x14ac:dyDescent="0.25">
      <c r="U7586"/>
    </row>
    <row r="7587" spans="21:21" x14ac:dyDescent="0.25">
      <c r="U7587"/>
    </row>
    <row r="7588" spans="21:21" x14ac:dyDescent="0.25">
      <c r="U7588"/>
    </row>
    <row r="7589" spans="21:21" x14ac:dyDescent="0.25">
      <c r="U7589"/>
    </row>
    <row r="7590" spans="21:21" x14ac:dyDescent="0.25">
      <c r="U7590"/>
    </row>
    <row r="7591" spans="21:21" x14ac:dyDescent="0.25">
      <c r="U7591"/>
    </row>
    <row r="7592" spans="21:21" x14ac:dyDescent="0.25">
      <c r="U7592"/>
    </row>
    <row r="7593" spans="21:21" x14ac:dyDescent="0.25">
      <c r="U7593"/>
    </row>
    <row r="7594" spans="21:21" x14ac:dyDescent="0.25">
      <c r="U7594"/>
    </row>
    <row r="7595" spans="21:21" x14ac:dyDescent="0.25">
      <c r="U7595"/>
    </row>
    <row r="7596" spans="21:21" x14ac:dyDescent="0.25">
      <c r="U7596"/>
    </row>
    <row r="7597" spans="21:21" x14ac:dyDescent="0.25">
      <c r="U7597"/>
    </row>
    <row r="7598" spans="21:21" x14ac:dyDescent="0.25">
      <c r="U7598"/>
    </row>
    <row r="7599" spans="21:21" x14ac:dyDescent="0.25">
      <c r="U7599"/>
    </row>
    <row r="7600" spans="21:21" x14ac:dyDescent="0.25">
      <c r="U7600"/>
    </row>
    <row r="7601" spans="21:21" x14ac:dyDescent="0.25">
      <c r="U7601"/>
    </row>
    <row r="7602" spans="21:21" x14ac:dyDescent="0.25">
      <c r="U7602"/>
    </row>
    <row r="7603" spans="21:21" x14ac:dyDescent="0.25">
      <c r="U7603"/>
    </row>
    <row r="7604" spans="21:21" x14ac:dyDescent="0.25">
      <c r="U7604"/>
    </row>
    <row r="7605" spans="21:21" x14ac:dyDescent="0.25">
      <c r="U7605"/>
    </row>
    <row r="7606" spans="21:21" x14ac:dyDescent="0.25">
      <c r="U7606"/>
    </row>
    <row r="7607" spans="21:21" x14ac:dyDescent="0.25">
      <c r="U7607"/>
    </row>
    <row r="7608" spans="21:21" x14ac:dyDescent="0.25">
      <c r="U7608"/>
    </row>
    <row r="7609" spans="21:21" x14ac:dyDescent="0.25">
      <c r="U7609"/>
    </row>
    <row r="7610" spans="21:21" x14ac:dyDescent="0.25">
      <c r="U7610"/>
    </row>
    <row r="7611" spans="21:21" x14ac:dyDescent="0.25">
      <c r="U7611"/>
    </row>
    <row r="7612" spans="21:21" x14ac:dyDescent="0.25">
      <c r="U7612"/>
    </row>
    <row r="7613" spans="21:21" x14ac:dyDescent="0.25">
      <c r="U7613"/>
    </row>
    <row r="7614" spans="21:21" x14ac:dyDescent="0.25">
      <c r="U7614"/>
    </row>
    <row r="7615" spans="21:21" x14ac:dyDescent="0.25">
      <c r="U7615"/>
    </row>
    <row r="7616" spans="21:21" x14ac:dyDescent="0.25">
      <c r="U7616"/>
    </row>
    <row r="7617" spans="21:21" x14ac:dyDescent="0.25">
      <c r="U7617"/>
    </row>
    <row r="7618" spans="21:21" x14ac:dyDescent="0.25">
      <c r="U7618"/>
    </row>
    <row r="7619" spans="21:21" x14ac:dyDescent="0.25">
      <c r="U7619"/>
    </row>
    <row r="7620" spans="21:21" x14ac:dyDescent="0.25">
      <c r="U7620"/>
    </row>
    <row r="7621" spans="21:21" x14ac:dyDescent="0.25">
      <c r="U7621"/>
    </row>
    <row r="7622" spans="21:21" x14ac:dyDescent="0.25">
      <c r="U7622"/>
    </row>
    <row r="7623" spans="21:21" x14ac:dyDescent="0.25">
      <c r="U7623"/>
    </row>
    <row r="7624" spans="21:21" x14ac:dyDescent="0.25">
      <c r="U7624"/>
    </row>
    <row r="7625" spans="21:21" x14ac:dyDescent="0.25">
      <c r="U7625"/>
    </row>
    <row r="7626" spans="21:21" x14ac:dyDescent="0.25">
      <c r="U7626"/>
    </row>
    <row r="7627" spans="21:21" x14ac:dyDescent="0.25">
      <c r="U7627"/>
    </row>
    <row r="7628" spans="21:21" x14ac:dyDescent="0.25">
      <c r="U7628"/>
    </row>
    <row r="7629" spans="21:21" x14ac:dyDescent="0.25">
      <c r="U7629"/>
    </row>
    <row r="7630" spans="21:21" x14ac:dyDescent="0.25">
      <c r="U7630"/>
    </row>
    <row r="7631" spans="21:21" x14ac:dyDescent="0.25">
      <c r="U7631"/>
    </row>
    <row r="7632" spans="21:21" x14ac:dyDescent="0.25">
      <c r="U7632"/>
    </row>
    <row r="7633" spans="21:21" x14ac:dyDescent="0.25">
      <c r="U7633"/>
    </row>
    <row r="7634" spans="21:21" x14ac:dyDescent="0.25">
      <c r="U7634"/>
    </row>
    <row r="7635" spans="21:21" x14ac:dyDescent="0.25">
      <c r="U7635"/>
    </row>
    <row r="7636" spans="21:21" x14ac:dyDescent="0.25">
      <c r="U7636"/>
    </row>
    <row r="7637" spans="21:21" x14ac:dyDescent="0.25">
      <c r="U7637"/>
    </row>
    <row r="7638" spans="21:21" x14ac:dyDescent="0.25">
      <c r="U7638"/>
    </row>
    <row r="7639" spans="21:21" x14ac:dyDescent="0.25">
      <c r="U7639"/>
    </row>
    <row r="7640" spans="21:21" x14ac:dyDescent="0.25">
      <c r="U7640"/>
    </row>
    <row r="7641" spans="21:21" x14ac:dyDescent="0.25">
      <c r="U7641"/>
    </row>
    <row r="7642" spans="21:21" x14ac:dyDescent="0.25">
      <c r="U7642"/>
    </row>
    <row r="7643" spans="21:21" x14ac:dyDescent="0.25">
      <c r="U7643"/>
    </row>
    <row r="7644" spans="21:21" x14ac:dyDescent="0.25">
      <c r="U7644"/>
    </row>
    <row r="7645" spans="21:21" x14ac:dyDescent="0.25">
      <c r="U7645"/>
    </row>
    <row r="7646" spans="21:21" x14ac:dyDescent="0.25">
      <c r="U7646"/>
    </row>
    <row r="7647" spans="21:21" x14ac:dyDescent="0.25">
      <c r="U7647"/>
    </row>
    <row r="7648" spans="21:21" x14ac:dyDescent="0.25">
      <c r="U7648"/>
    </row>
    <row r="7649" spans="21:21" x14ac:dyDescent="0.25">
      <c r="U7649"/>
    </row>
    <row r="7650" spans="21:21" x14ac:dyDescent="0.25">
      <c r="U7650"/>
    </row>
    <row r="7651" spans="21:21" x14ac:dyDescent="0.25">
      <c r="U7651"/>
    </row>
    <row r="7652" spans="21:21" x14ac:dyDescent="0.25">
      <c r="U7652"/>
    </row>
    <row r="7653" spans="21:21" x14ac:dyDescent="0.25">
      <c r="U7653"/>
    </row>
    <row r="7654" spans="21:21" x14ac:dyDescent="0.25">
      <c r="U7654"/>
    </row>
    <row r="7655" spans="21:21" x14ac:dyDescent="0.25">
      <c r="U7655"/>
    </row>
    <row r="7656" spans="21:21" x14ac:dyDescent="0.25">
      <c r="U7656"/>
    </row>
    <row r="7657" spans="21:21" x14ac:dyDescent="0.25">
      <c r="U7657"/>
    </row>
    <row r="7658" spans="21:21" x14ac:dyDescent="0.25">
      <c r="U7658"/>
    </row>
    <row r="7659" spans="21:21" x14ac:dyDescent="0.25">
      <c r="U7659"/>
    </row>
    <row r="7660" spans="21:21" x14ac:dyDescent="0.25">
      <c r="U7660"/>
    </row>
    <row r="7661" spans="21:21" x14ac:dyDescent="0.25">
      <c r="U7661"/>
    </row>
    <row r="7662" spans="21:21" x14ac:dyDescent="0.25">
      <c r="U7662"/>
    </row>
    <row r="7663" spans="21:21" x14ac:dyDescent="0.25">
      <c r="U7663"/>
    </row>
    <row r="7664" spans="21:21" x14ac:dyDescent="0.25">
      <c r="U7664"/>
    </row>
    <row r="7665" spans="21:21" x14ac:dyDescent="0.25">
      <c r="U7665"/>
    </row>
    <row r="7666" spans="21:21" x14ac:dyDescent="0.25">
      <c r="U7666"/>
    </row>
    <row r="7667" spans="21:21" x14ac:dyDescent="0.25">
      <c r="U7667"/>
    </row>
    <row r="7668" spans="21:21" x14ac:dyDescent="0.25">
      <c r="U7668"/>
    </row>
    <row r="7669" spans="21:21" x14ac:dyDescent="0.25">
      <c r="U7669"/>
    </row>
    <row r="7670" spans="21:21" x14ac:dyDescent="0.25">
      <c r="U7670"/>
    </row>
    <row r="7671" spans="21:21" x14ac:dyDescent="0.25">
      <c r="U7671"/>
    </row>
    <row r="7672" spans="21:21" x14ac:dyDescent="0.25">
      <c r="U7672"/>
    </row>
    <row r="7673" spans="21:21" x14ac:dyDescent="0.25">
      <c r="U7673"/>
    </row>
    <row r="7674" spans="21:21" x14ac:dyDescent="0.25">
      <c r="U7674"/>
    </row>
    <row r="7675" spans="21:21" x14ac:dyDescent="0.25">
      <c r="U7675"/>
    </row>
    <row r="7676" spans="21:21" x14ac:dyDescent="0.25">
      <c r="U7676"/>
    </row>
    <row r="7677" spans="21:21" x14ac:dyDescent="0.25">
      <c r="U7677"/>
    </row>
    <row r="7678" spans="21:21" x14ac:dyDescent="0.25">
      <c r="U7678"/>
    </row>
    <row r="7679" spans="21:21" x14ac:dyDescent="0.25">
      <c r="U7679"/>
    </row>
    <row r="7680" spans="21:21" x14ac:dyDescent="0.25">
      <c r="U7680"/>
    </row>
    <row r="7681" spans="21:21" x14ac:dyDescent="0.25">
      <c r="U7681"/>
    </row>
    <row r="7682" spans="21:21" x14ac:dyDescent="0.25">
      <c r="U7682"/>
    </row>
    <row r="7683" spans="21:21" x14ac:dyDescent="0.25">
      <c r="U7683"/>
    </row>
    <row r="7684" spans="21:21" x14ac:dyDescent="0.25">
      <c r="U7684"/>
    </row>
    <row r="7685" spans="21:21" x14ac:dyDescent="0.25">
      <c r="U7685"/>
    </row>
    <row r="7686" spans="21:21" x14ac:dyDescent="0.25">
      <c r="U7686"/>
    </row>
    <row r="7687" spans="21:21" x14ac:dyDescent="0.25">
      <c r="U7687"/>
    </row>
    <row r="7688" spans="21:21" x14ac:dyDescent="0.25">
      <c r="U7688"/>
    </row>
    <row r="7689" spans="21:21" x14ac:dyDescent="0.25">
      <c r="U7689"/>
    </row>
    <row r="7690" spans="21:21" x14ac:dyDescent="0.25">
      <c r="U7690"/>
    </row>
    <row r="7691" spans="21:21" x14ac:dyDescent="0.25">
      <c r="U7691"/>
    </row>
    <row r="7692" spans="21:21" x14ac:dyDescent="0.25">
      <c r="U7692"/>
    </row>
    <row r="7693" spans="21:21" x14ac:dyDescent="0.25">
      <c r="U7693"/>
    </row>
    <row r="7694" spans="21:21" x14ac:dyDescent="0.25">
      <c r="U7694"/>
    </row>
    <row r="7695" spans="21:21" x14ac:dyDescent="0.25">
      <c r="U7695"/>
    </row>
    <row r="7696" spans="21:21" x14ac:dyDescent="0.25">
      <c r="U7696"/>
    </row>
    <row r="7697" spans="21:21" x14ac:dyDescent="0.25">
      <c r="U7697"/>
    </row>
    <row r="7698" spans="21:21" x14ac:dyDescent="0.25">
      <c r="U7698"/>
    </row>
    <row r="7699" spans="21:21" x14ac:dyDescent="0.25">
      <c r="U7699"/>
    </row>
    <row r="7700" spans="21:21" x14ac:dyDescent="0.25">
      <c r="U7700"/>
    </row>
    <row r="7701" spans="21:21" x14ac:dyDescent="0.25">
      <c r="U7701"/>
    </row>
    <row r="7702" spans="21:21" x14ac:dyDescent="0.25">
      <c r="U7702"/>
    </row>
    <row r="7703" spans="21:21" x14ac:dyDescent="0.25">
      <c r="U7703"/>
    </row>
    <row r="7704" spans="21:21" x14ac:dyDescent="0.25">
      <c r="U7704"/>
    </row>
    <row r="7705" spans="21:21" x14ac:dyDescent="0.25">
      <c r="U7705"/>
    </row>
    <row r="7706" spans="21:21" x14ac:dyDescent="0.25">
      <c r="U7706"/>
    </row>
    <row r="7707" spans="21:21" x14ac:dyDescent="0.25">
      <c r="U7707"/>
    </row>
    <row r="7708" spans="21:21" x14ac:dyDescent="0.25">
      <c r="U7708"/>
    </row>
    <row r="7709" spans="21:21" x14ac:dyDescent="0.25">
      <c r="U7709"/>
    </row>
    <row r="7710" spans="21:21" x14ac:dyDescent="0.25">
      <c r="U7710"/>
    </row>
    <row r="7711" spans="21:21" x14ac:dyDescent="0.25">
      <c r="U7711"/>
    </row>
    <row r="7712" spans="21:21" x14ac:dyDescent="0.25">
      <c r="U7712"/>
    </row>
    <row r="7713" spans="21:21" x14ac:dyDescent="0.25">
      <c r="U7713"/>
    </row>
    <row r="7714" spans="21:21" x14ac:dyDescent="0.25">
      <c r="U7714"/>
    </row>
    <row r="7715" spans="21:21" x14ac:dyDescent="0.25">
      <c r="U7715"/>
    </row>
    <row r="7716" spans="21:21" x14ac:dyDescent="0.25">
      <c r="U7716"/>
    </row>
    <row r="7717" spans="21:21" x14ac:dyDescent="0.25">
      <c r="U7717"/>
    </row>
    <row r="7718" spans="21:21" x14ac:dyDescent="0.25">
      <c r="U7718"/>
    </row>
    <row r="7719" spans="21:21" x14ac:dyDescent="0.25">
      <c r="U7719"/>
    </row>
    <row r="7720" spans="21:21" x14ac:dyDescent="0.25">
      <c r="U7720"/>
    </row>
    <row r="7721" spans="21:21" x14ac:dyDescent="0.25">
      <c r="U7721"/>
    </row>
    <row r="7722" spans="21:21" x14ac:dyDescent="0.25">
      <c r="U7722"/>
    </row>
    <row r="7723" spans="21:21" x14ac:dyDescent="0.25">
      <c r="U7723"/>
    </row>
    <row r="7724" spans="21:21" x14ac:dyDescent="0.25">
      <c r="U7724"/>
    </row>
    <row r="7725" spans="21:21" x14ac:dyDescent="0.25">
      <c r="U7725"/>
    </row>
    <row r="7726" spans="21:21" x14ac:dyDescent="0.25">
      <c r="U7726"/>
    </row>
    <row r="7727" spans="21:21" x14ac:dyDescent="0.25">
      <c r="U7727"/>
    </row>
    <row r="7728" spans="21:21" x14ac:dyDescent="0.25">
      <c r="U7728"/>
    </row>
    <row r="7729" spans="21:21" x14ac:dyDescent="0.25">
      <c r="U7729"/>
    </row>
    <row r="7730" spans="21:21" x14ac:dyDescent="0.25">
      <c r="U7730"/>
    </row>
    <row r="7731" spans="21:21" x14ac:dyDescent="0.25">
      <c r="U7731"/>
    </row>
    <row r="7732" spans="21:21" x14ac:dyDescent="0.25">
      <c r="U7732"/>
    </row>
    <row r="7733" spans="21:21" x14ac:dyDescent="0.25">
      <c r="U7733"/>
    </row>
    <row r="7734" spans="21:21" x14ac:dyDescent="0.25">
      <c r="U7734"/>
    </row>
    <row r="7735" spans="21:21" x14ac:dyDescent="0.25">
      <c r="U7735"/>
    </row>
    <row r="7736" spans="21:21" x14ac:dyDescent="0.25">
      <c r="U7736"/>
    </row>
    <row r="7737" spans="21:21" x14ac:dyDescent="0.25">
      <c r="U7737"/>
    </row>
    <row r="7738" spans="21:21" x14ac:dyDescent="0.25">
      <c r="U7738"/>
    </row>
    <row r="7739" spans="21:21" x14ac:dyDescent="0.25">
      <c r="U7739"/>
    </row>
    <row r="7740" spans="21:21" x14ac:dyDescent="0.25">
      <c r="U7740"/>
    </row>
    <row r="7741" spans="21:21" x14ac:dyDescent="0.25">
      <c r="U7741"/>
    </row>
    <row r="7742" spans="21:21" x14ac:dyDescent="0.25">
      <c r="U7742"/>
    </row>
    <row r="7743" spans="21:21" x14ac:dyDescent="0.25">
      <c r="U7743"/>
    </row>
    <row r="7744" spans="21:21" x14ac:dyDescent="0.25">
      <c r="U7744"/>
    </row>
    <row r="7745" spans="21:21" x14ac:dyDescent="0.25">
      <c r="U7745"/>
    </row>
    <row r="7746" spans="21:21" x14ac:dyDescent="0.25">
      <c r="U7746"/>
    </row>
    <row r="7747" spans="21:21" x14ac:dyDescent="0.25">
      <c r="U7747"/>
    </row>
    <row r="7748" spans="21:21" x14ac:dyDescent="0.25">
      <c r="U7748"/>
    </row>
    <row r="7749" spans="21:21" x14ac:dyDescent="0.25">
      <c r="U7749"/>
    </row>
    <row r="7750" spans="21:21" x14ac:dyDescent="0.25">
      <c r="U7750"/>
    </row>
    <row r="7751" spans="21:21" x14ac:dyDescent="0.25">
      <c r="U7751"/>
    </row>
    <row r="7752" spans="21:21" x14ac:dyDescent="0.25">
      <c r="U7752"/>
    </row>
    <row r="7753" spans="21:21" x14ac:dyDescent="0.25">
      <c r="U7753"/>
    </row>
    <row r="7754" spans="21:21" x14ac:dyDescent="0.25">
      <c r="U7754"/>
    </row>
    <row r="7755" spans="21:21" x14ac:dyDescent="0.25">
      <c r="U7755"/>
    </row>
    <row r="7756" spans="21:21" x14ac:dyDescent="0.25">
      <c r="U7756"/>
    </row>
    <row r="7757" spans="21:21" x14ac:dyDescent="0.25">
      <c r="U7757"/>
    </row>
    <row r="7758" spans="21:21" x14ac:dyDescent="0.25">
      <c r="U7758"/>
    </row>
    <row r="7759" spans="21:21" x14ac:dyDescent="0.25">
      <c r="U7759"/>
    </row>
    <row r="7760" spans="21:21" x14ac:dyDescent="0.25">
      <c r="U7760"/>
    </row>
    <row r="7761" spans="21:21" x14ac:dyDescent="0.25">
      <c r="U7761"/>
    </row>
    <row r="7762" spans="21:21" x14ac:dyDescent="0.25">
      <c r="U7762"/>
    </row>
    <row r="7763" spans="21:21" x14ac:dyDescent="0.25">
      <c r="U7763"/>
    </row>
    <row r="7764" spans="21:21" x14ac:dyDescent="0.25">
      <c r="U7764"/>
    </row>
    <row r="7765" spans="21:21" x14ac:dyDescent="0.25">
      <c r="U7765"/>
    </row>
    <row r="7766" spans="21:21" x14ac:dyDescent="0.25">
      <c r="U7766"/>
    </row>
    <row r="7767" spans="21:21" x14ac:dyDescent="0.25">
      <c r="U7767"/>
    </row>
    <row r="7768" spans="21:21" x14ac:dyDescent="0.25">
      <c r="U7768"/>
    </row>
    <row r="7769" spans="21:21" x14ac:dyDescent="0.25">
      <c r="U7769"/>
    </row>
    <row r="7770" spans="21:21" x14ac:dyDescent="0.25">
      <c r="U7770"/>
    </row>
    <row r="7771" spans="21:21" x14ac:dyDescent="0.25">
      <c r="U7771"/>
    </row>
    <row r="7772" spans="21:21" x14ac:dyDescent="0.25">
      <c r="U7772"/>
    </row>
    <row r="7773" spans="21:21" x14ac:dyDescent="0.25">
      <c r="U7773"/>
    </row>
    <row r="7774" spans="21:21" x14ac:dyDescent="0.25">
      <c r="U7774"/>
    </row>
    <row r="7775" spans="21:21" x14ac:dyDescent="0.25">
      <c r="U7775"/>
    </row>
    <row r="7776" spans="21:21" x14ac:dyDescent="0.25">
      <c r="U7776"/>
    </row>
    <row r="7777" spans="21:21" x14ac:dyDescent="0.25">
      <c r="U7777"/>
    </row>
    <row r="7778" spans="21:21" x14ac:dyDescent="0.25">
      <c r="U7778"/>
    </row>
    <row r="7779" spans="21:21" x14ac:dyDescent="0.25">
      <c r="U7779"/>
    </row>
    <row r="7780" spans="21:21" x14ac:dyDescent="0.25">
      <c r="U7780"/>
    </row>
    <row r="7781" spans="21:21" x14ac:dyDescent="0.25">
      <c r="U7781"/>
    </row>
    <row r="7782" spans="21:21" x14ac:dyDescent="0.25">
      <c r="U7782"/>
    </row>
    <row r="7783" spans="21:21" x14ac:dyDescent="0.25">
      <c r="U7783"/>
    </row>
    <row r="7784" spans="21:21" x14ac:dyDescent="0.25">
      <c r="U7784"/>
    </row>
    <row r="7785" spans="21:21" x14ac:dyDescent="0.25">
      <c r="U7785"/>
    </row>
    <row r="7786" spans="21:21" x14ac:dyDescent="0.25">
      <c r="U7786"/>
    </row>
    <row r="7787" spans="21:21" x14ac:dyDescent="0.25">
      <c r="U7787"/>
    </row>
    <row r="7788" spans="21:21" x14ac:dyDescent="0.25">
      <c r="U7788"/>
    </row>
    <row r="7789" spans="21:21" x14ac:dyDescent="0.25">
      <c r="U7789"/>
    </row>
    <row r="7790" spans="21:21" x14ac:dyDescent="0.25">
      <c r="U7790"/>
    </row>
    <row r="7791" spans="21:21" x14ac:dyDescent="0.25">
      <c r="U7791"/>
    </row>
    <row r="7792" spans="21:21" x14ac:dyDescent="0.25">
      <c r="U7792"/>
    </row>
    <row r="7793" spans="21:21" x14ac:dyDescent="0.25">
      <c r="U7793"/>
    </row>
    <row r="7794" spans="21:21" x14ac:dyDescent="0.25">
      <c r="U7794"/>
    </row>
    <row r="7795" spans="21:21" x14ac:dyDescent="0.25">
      <c r="U7795"/>
    </row>
    <row r="7796" spans="21:21" x14ac:dyDescent="0.25">
      <c r="U7796"/>
    </row>
    <row r="7797" spans="21:21" x14ac:dyDescent="0.25">
      <c r="U7797"/>
    </row>
    <row r="7798" spans="21:21" x14ac:dyDescent="0.25">
      <c r="U7798"/>
    </row>
    <row r="7799" spans="21:21" x14ac:dyDescent="0.25">
      <c r="U7799"/>
    </row>
    <row r="7800" spans="21:21" x14ac:dyDescent="0.25">
      <c r="U7800"/>
    </row>
    <row r="7801" spans="21:21" x14ac:dyDescent="0.25">
      <c r="U7801"/>
    </row>
    <row r="7802" spans="21:21" x14ac:dyDescent="0.25">
      <c r="U7802"/>
    </row>
    <row r="7803" spans="21:21" x14ac:dyDescent="0.25">
      <c r="U7803"/>
    </row>
    <row r="7804" spans="21:21" x14ac:dyDescent="0.25">
      <c r="U7804"/>
    </row>
    <row r="7805" spans="21:21" x14ac:dyDescent="0.25">
      <c r="U7805"/>
    </row>
    <row r="7806" spans="21:21" x14ac:dyDescent="0.25">
      <c r="U7806"/>
    </row>
    <row r="7807" spans="21:21" x14ac:dyDescent="0.25">
      <c r="U7807"/>
    </row>
    <row r="7808" spans="21:21" x14ac:dyDescent="0.25">
      <c r="U7808"/>
    </row>
    <row r="7809" spans="21:21" x14ac:dyDescent="0.25">
      <c r="U7809"/>
    </row>
    <row r="7810" spans="21:21" x14ac:dyDescent="0.25">
      <c r="U7810"/>
    </row>
    <row r="7811" spans="21:21" x14ac:dyDescent="0.25">
      <c r="U7811"/>
    </row>
    <row r="7812" spans="21:21" x14ac:dyDescent="0.25">
      <c r="U7812"/>
    </row>
    <row r="7813" spans="21:21" x14ac:dyDescent="0.25">
      <c r="U7813"/>
    </row>
    <row r="7814" spans="21:21" x14ac:dyDescent="0.25">
      <c r="U7814"/>
    </row>
    <row r="7815" spans="21:21" x14ac:dyDescent="0.25">
      <c r="U7815"/>
    </row>
    <row r="7816" spans="21:21" x14ac:dyDescent="0.25">
      <c r="U7816"/>
    </row>
    <row r="7817" spans="21:21" x14ac:dyDescent="0.25">
      <c r="U7817"/>
    </row>
    <row r="7818" spans="21:21" x14ac:dyDescent="0.25">
      <c r="U7818"/>
    </row>
    <row r="7819" spans="21:21" x14ac:dyDescent="0.25">
      <c r="U7819"/>
    </row>
    <row r="7820" spans="21:21" x14ac:dyDescent="0.25">
      <c r="U7820"/>
    </row>
    <row r="7821" spans="21:21" x14ac:dyDescent="0.25">
      <c r="U7821"/>
    </row>
    <row r="7822" spans="21:21" x14ac:dyDescent="0.25">
      <c r="U7822"/>
    </row>
    <row r="7823" spans="21:21" x14ac:dyDescent="0.25">
      <c r="U7823"/>
    </row>
    <row r="7824" spans="21:21" x14ac:dyDescent="0.25">
      <c r="U7824"/>
    </row>
    <row r="7825" spans="21:21" x14ac:dyDescent="0.25">
      <c r="U7825"/>
    </row>
    <row r="7826" spans="21:21" x14ac:dyDescent="0.25">
      <c r="U7826"/>
    </row>
    <row r="7827" spans="21:21" x14ac:dyDescent="0.25">
      <c r="U7827"/>
    </row>
    <row r="7828" spans="21:21" x14ac:dyDescent="0.25">
      <c r="U7828"/>
    </row>
    <row r="7829" spans="21:21" x14ac:dyDescent="0.25">
      <c r="U7829"/>
    </row>
    <row r="7830" spans="21:21" x14ac:dyDescent="0.25">
      <c r="U7830"/>
    </row>
    <row r="7831" spans="21:21" x14ac:dyDescent="0.25">
      <c r="U7831"/>
    </row>
    <row r="7832" spans="21:21" x14ac:dyDescent="0.25">
      <c r="U7832"/>
    </row>
    <row r="7833" spans="21:21" x14ac:dyDescent="0.25">
      <c r="U7833"/>
    </row>
    <row r="7834" spans="21:21" x14ac:dyDescent="0.25">
      <c r="U7834"/>
    </row>
    <row r="7835" spans="21:21" x14ac:dyDescent="0.25">
      <c r="U7835"/>
    </row>
    <row r="7836" spans="21:21" x14ac:dyDescent="0.25">
      <c r="U7836"/>
    </row>
    <row r="7837" spans="21:21" x14ac:dyDescent="0.25">
      <c r="U7837"/>
    </row>
    <row r="7838" spans="21:21" x14ac:dyDescent="0.25">
      <c r="U7838"/>
    </row>
    <row r="7839" spans="21:21" x14ac:dyDescent="0.25">
      <c r="U7839"/>
    </row>
    <row r="7840" spans="21:21" x14ac:dyDescent="0.25">
      <c r="U7840"/>
    </row>
    <row r="7841" spans="21:21" x14ac:dyDescent="0.25">
      <c r="U7841"/>
    </row>
    <row r="7842" spans="21:21" x14ac:dyDescent="0.25">
      <c r="U7842"/>
    </row>
    <row r="7843" spans="21:21" x14ac:dyDescent="0.25">
      <c r="U7843"/>
    </row>
    <row r="7844" spans="21:21" x14ac:dyDescent="0.25">
      <c r="U7844"/>
    </row>
    <row r="7845" spans="21:21" x14ac:dyDescent="0.25">
      <c r="U7845"/>
    </row>
    <row r="7846" spans="21:21" x14ac:dyDescent="0.25">
      <c r="U7846"/>
    </row>
    <row r="7847" spans="21:21" x14ac:dyDescent="0.25">
      <c r="U7847"/>
    </row>
    <row r="7848" spans="21:21" x14ac:dyDescent="0.25">
      <c r="U7848"/>
    </row>
    <row r="7849" spans="21:21" x14ac:dyDescent="0.25">
      <c r="U7849"/>
    </row>
    <row r="7850" spans="21:21" x14ac:dyDescent="0.25">
      <c r="U7850"/>
    </row>
    <row r="7851" spans="21:21" x14ac:dyDescent="0.25">
      <c r="U7851"/>
    </row>
    <row r="7852" spans="21:21" x14ac:dyDescent="0.25">
      <c r="U7852"/>
    </row>
    <row r="7853" spans="21:21" x14ac:dyDescent="0.25">
      <c r="U7853"/>
    </row>
    <row r="7854" spans="21:21" x14ac:dyDescent="0.25">
      <c r="U7854"/>
    </row>
    <row r="7855" spans="21:21" x14ac:dyDescent="0.25">
      <c r="U7855"/>
    </row>
    <row r="7856" spans="21:21" x14ac:dyDescent="0.25">
      <c r="U7856"/>
    </row>
    <row r="7857" spans="21:21" x14ac:dyDescent="0.25">
      <c r="U7857"/>
    </row>
    <row r="7858" spans="21:21" x14ac:dyDescent="0.25">
      <c r="U7858"/>
    </row>
    <row r="7859" spans="21:21" x14ac:dyDescent="0.25">
      <c r="U7859"/>
    </row>
    <row r="7860" spans="21:21" x14ac:dyDescent="0.25">
      <c r="U7860"/>
    </row>
    <row r="7861" spans="21:21" x14ac:dyDescent="0.25">
      <c r="U7861"/>
    </row>
    <row r="7862" spans="21:21" x14ac:dyDescent="0.25">
      <c r="U7862"/>
    </row>
    <row r="7863" spans="21:21" x14ac:dyDescent="0.25">
      <c r="U7863"/>
    </row>
    <row r="7864" spans="21:21" x14ac:dyDescent="0.25">
      <c r="U7864"/>
    </row>
    <row r="7865" spans="21:21" x14ac:dyDescent="0.25">
      <c r="U7865"/>
    </row>
    <row r="7866" spans="21:21" x14ac:dyDescent="0.25">
      <c r="U7866"/>
    </row>
    <row r="7867" spans="21:21" x14ac:dyDescent="0.25">
      <c r="U7867"/>
    </row>
    <row r="7868" spans="21:21" x14ac:dyDescent="0.25">
      <c r="U7868"/>
    </row>
    <row r="7869" spans="21:21" x14ac:dyDescent="0.25">
      <c r="U7869"/>
    </row>
    <row r="7870" spans="21:21" x14ac:dyDescent="0.25">
      <c r="U7870"/>
    </row>
    <row r="7871" spans="21:21" x14ac:dyDescent="0.25">
      <c r="U7871"/>
    </row>
    <row r="7872" spans="21:21" x14ac:dyDescent="0.25">
      <c r="U7872"/>
    </row>
    <row r="7873" spans="21:21" x14ac:dyDescent="0.25">
      <c r="U7873"/>
    </row>
    <row r="7874" spans="21:21" x14ac:dyDescent="0.25">
      <c r="U7874"/>
    </row>
    <row r="7875" spans="21:21" x14ac:dyDescent="0.25">
      <c r="U7875"/>
    </row>
    <row r="7876" spans="21:21" x14ac:dyDescent="0.25">
      <c r="U7876"/>
    </row>
    <row r="7877" spans="21:21" x14ac:dyDescent="0.25">
      <c r="U7877"/>
    </row>
    <row r="7878" spans="21:21" x14ac:dyDescent="0.25">
      <c r="U7878"/>
    </row>
    <row r="7879" spans="21:21" x14ac:dyDescent="0.25">
      <c r="U7879"/>
    </row>
    <row r="7880" spans="21:21" x14ac:dyDescent="0.25">
      <c r="U7880"/>
    </row>
    <row r="7881" spans="21:21" x14ac:dyDescent="0.25">
      <c r="U7881"/>
    </row>
    <row r="7882" spans="21:21" x14ac:dyDescent="0.25">
      <c r="U7882"/>
    </row>
    <row r="7883" spans="21:21" x14ac:dyDescent="0.25">
      <c r="U7883"/>
    </row>
    <row r="7884" spans="21:21" x14ac:dyDescent="0.25">
      <c r="U7884"/>
    </row>
    <row r="7885" spans="21:21" x14ac:dyDescent="0.25">
      <c r="U7885"/>
    </row>
    <row r="7886" spans="21:21" x14ac:dyDescent="0.25">
      <c r="U7886"/>
    </row>
    <row r="7887" spans="21:21" x14ac:dyDescent="0.25">
      <c r="U7887"/>
    </row>
    <row r="7888" spans="21:21" x14ac:dyDescent="0.25">
      <c r="U7888"/>
    </row>
    <row r="7889" spans="21:21" x14ac:dyDescent="0.25">
      <c r="U7889"/>
    </row>
    <row r="7890" spans="21:21" x14ac:dyDescent="0.25">
      <c r="U7890"/>
    </row>
    <row r="7891" spans="21:21" x14ac:dyDescent="0.25">
      <c r="U7891"/>
    </row>
    <row r="7892" spans="21:21" x14ac:dyDescent="0.25">
      <c r="U7892"/>
    </row>
    <row r="7893" spans="21:21" x14ac:dyDescent="0.25">
      <c r="U7893"/>
    </row>
    <row r="7894" spans="21:21" x14ac:dyDescent="0.25">
      <c r="U7894"/>
    </row>
    <row r="7895" spans="21:21" x14ac:dyDescent="0.25">
      <c r="U7895"/>
    </row>
    <row r="7896" spans="21:21" x14ac:dyDescent="0.25">
      <c r="U7896"/>
    </row>
    <row r="7897" spans="21:21" x14ac:dyDescent="0.25">
      <c r="U7897"/>
    </row>
    <row r="7898" spans="21:21" x14ac:dyDescent="0.25">
      <c r="U7898"/>
    </row>
    <row r="7899" spans="21:21" x14ac:dyDescent="0.25">
      <c r="U7899"/>
    </row>
    <row r="7900" spans="21:21" x14ac:dyDescent="0.25">
      <c r="U7900"/>
    </row>
    <row r="7901" spans="21:21" x14ac:dyDescent="0.25">
      <c r="U7901"/>
    </row>
    <row r="7902" spans="21:21" x14ac:dyDescent="0.25">
      <c r="U7902"/>
    </row>
    <row r="7903" spans="21:21" x14ac:dyDescent="0.25">
      <c r="U7903"/>
    </row>
    <row r="7904" spans="21:21" x14ac:dyDescent="0.25">
      <c r="U7904"/>
    </row>
    <row r="7905" spans="21:21" x14ac:dyDescent="0.25">
      <c r="U7905"/>
    </row>
    <row r="7906" spans="21:21" x14ac:dyDescent="0.25">
      <c r="U7906"/>
    </row>
    <row r="7907" spans="21:21" x14ac:dyDescent="0.25">
      <c r="U7907"/>
    </row>
    <row r="7908" spans="21:21" x14ac:dyDescent="0.25">
      <c r="U7908"/>
    </row>
    <row r="7909" spans="21:21" x14ac:dyDescent="0.25">
      <c r="U7909"/>
    </row>
    <row r="7910" spans="21:21" x14ac:dyDescent="0.25">
      <c r="U7910"/>
    </row>
    <row r="7911" spans="21:21" x14ac:dyDescent="0.25">
      <c r="U7911"/>
    </row>
    <row r="7912" spans="21:21" x14ac:dyDescent="0.25">
      <c r="U7912"/>
    </row>
    <row r="7913" spans="21:21" x14ac:dyDescent="0.25">
      <c r="U7913"/>
    </row>
    <row r="7914" spans="21:21" x14ac:dyDescent="0.25">
      <c r="U7914"/>
    </row>
    <row r="7915" spans="21:21" x14ac:dyDescent="0.25">
      <c r="U7915"/>
    </row>
    <row r="7916" spans="21:21" x14ac:dyDescent="0.25">
      <c r="U7916"/>
    </row>
    <row r="7917" spans="21:21" x14ac:dyDescent="0.25">
      <c r="U7917"/>
    </row>
    <row r="7918" spans="21:21" x14ac:dyDescent="0.25">
      <c r="U7918"/>
    </row>
    <row r="7919" spans="21:21" x14ac:dyDescent="0.25">
      <c r="U7919"/>
    </row>
    <row r="7920" spans="21:21" x14ac:dyDescent="0.25">
      <c r="U7920"/>
    </row>
    <row r="7921" spans="21:21" x14ac:dyDescent="0.25">
      <c r="U7921"/>
    </row>
    <row r="7922" spans="21:21" x14ac:dyDescent="0.25">
      <c r="U7922"/>
    </row>
    <row r="7923" spans="21:21" x14ac:dyDescent="0.25">
      <c r="U7923"/>
    </row>
    <row r="7924" spans="21:21" x14ac:dyDescent="0.25">
      <c r="U7924"/>
    </row>
    <row r="7925" spans="21:21" x14ac:dyDescent="0.25">
      <c r="U7925"/>
    </row>
    <row r="7926" spans="21:21" x14ac:dyDescent="0.25">
      <c r="U7926"/>
    </row>
    <row r="7927" spans="21:21" x14ac:dyDescent="0.25">
      <c r="U7927"/>
    </row>
    <row r="7928" spans="21:21" x14ac:dyDescent="0.25">
      <c r="U7928"/>
    </row>
    <row r="7929" spans="21:21" x14ac:dyDescent="0.25">
      <c r="U7929"/>
    </row>
    <row r="7930" spans="21:21" x14ac:dyDescent="0.25">
      <c r="U7930"/>
    </row>
    <row r="7931" spans="21:21" x14ac:dyDescent="0.25">
      <c r="U7931"/>
    </row>
    <row r="7932" spans="21:21" x14ac:dyDescent="0.25">
      <c r="U7932"/>
    </row>
    <row r="7933" spans="21:21" x14ac:dyDescent="0.25">
      <c r="U7933"/>
    </row>
    <row r="7934" spans="21:21" x14ac:dyDescent="0.25">
      <c r="U7934"/>
    </row>
    <row r="7935" spans="21:21" x14ac:dyDescent="0.25">
      <c r="U7935"/>
    </row>
    <row r="7936" spans="21:21" x14ac:dyDescent="0.25">
      <c r="U7936"/>
    </row>
    <row r="7937" spans="21:21" x14ac:dyDescent="0.25">
      <c r="U7937"/>
    </row>
    <row r="7938" spans="21:21" x14ac:dyDescent="0.25">
      <c r="U7938"/>
    </row>
    <row r="7939" spans="21:21" x14ac:dyDescent="0.25">
      <c r="U7939"/>
    </row>
    <row r="7940" spans="21:21" x14ac:dyDescent="0.25">
      <c r="U7940"/>
    </row>
    <row r="7941" spans="21:21" x14ac:dyDescent="0.25">
      <c r="U7941"/>
    </row>
    <row r="7942" spans="21:21" x14ac:dyDescent="0.25">
      <c r="U7942"/>
    </row>
    <row r="7943" spans="21:21" x14ac:dyDescent="0.25">
      <c r="U7943"/>
    </row>
    <row r="7944" spans="21:21" x14ac:dyDescent="0.25">
      <c r="U7944"/>
    </row>
    <row r="7945" spans="21:21" x14ac:dyDescent="0.25">
      <c r="U7945"/>
    </row>
    <row r="7946" spans="21:21" x14ac:dyDescent="0.25">
      <c r="U7946"/>
    </row>
    <row r="7947" spans="21:21" x14ac:dyDescent="0.25">
      <c r="U7947"/>
    </row>
    <row r="7948" spans="21:21" x14ac:dyDescent="0.25">
      <c r="U7948"/>
    </row>
    <row r="7949" spans="21:21" x14ac:dyDescent="0.25">
      <c r="U7949"/>
    </row>
    <row r="7950" spans="21:21" x14ac:dyDescent="0.25">
      <c r="U7950"/>
    </row>
    <row r="7951" spans="21:21" x14ac:dyDescent="0.25">
      <c r="U7951"/>
    </row>
    <row r="7952" spans="21:21" x14ac:dyDescent="0.25">
      <c r="U7952"/>
    </row>
    <row r="7953" spans="21:21" x14ac:dyDescent="0.25">
      <c r="U7953"/>
    </row>
    <row r="7954" spans="21:21" x14ac:dyDescent="0.25">
      <c r="U7954"/>
    </row>
    <row r="7955" spans="21:21" x14ac:dyDescent="0.25">
      <c r="U7955"/>
    </row>
    <row r="7956" spans="21:21" x14ac:dyDescent="0.25">
      <c r="U7956"/>
    </row>
    <row r="7957" spans="21:21" x14ac:dyDescent="0.25">
      <c r="U7957"/>
    </row>
    <row r="7958" spans="21:21" x14ac:dyDescent="0.25">
      <c r="U7958"/>
    </row>
    <row r="7959" spans="21:21" x14ac:dyDescent="0.25">
      <c r="U7959"/>
    </row>
    <row r="7960" spans="21:21" x14ac:dyDescent="0.25">
      <c r="U7960"/>
    </row>
    <row r="7961" spans="21:21" x14ac:dyDescent="0.25">
      <c r="U7961"/>
    </row>
    <row r="7962" spans="21:21" x14ac:dyDescent="0.25">
      <c r="U7962"/>
    </row>
    <row r="7963" spans="21:21" x14ac:dyDescent="0.25">
      <c r="U7963"/>
    </row>
    <row r="7964" spans="21:21" x14ac:dyDescent="0.25">
      <c r="U7964"/>
    </row>
    <row r="7965" spans="21:21" x14ac:dyDescent="0.25">
      <c r="U7965"/>
    </row>
    <row r="7966" spans="21:21" x14ac:dyDescent="0.25">
      <c r="U7966"/>
    </row>
    <row r="7967" spans="21:21" x14ac:dyDescent="0.25">
      <c r="U7967"/>
    </row>
    <row r="7968" spans="21:21" x14ac:dyDescent="0.25">
      <c r="U7968"/>
    </row>
    <row r="7969" spans="21:21" x14ac:dyDescent="0.25">
      <c r="U7969"/>
    </row>
    <row r="7970" spans="21:21" x14ac:dyDescent="0.25">
      <c r="U7970"/>
    </row>
    <row r="7971" spans="21:21" x14ac:dyDescent="0.25">
      <c r="U7971"/>
    </row>
    <row r="7972" spans="21:21" x14ac:dyDescent="0.25">
      <c r="U7972"/>
    </row>
    <row r="7973" spans="21:21" x14ac:dyDescent="0.25">
      <c r="U7973"/>
    </row>
    <row r="7974" spans="21:21" x14ac:dyDescent="0.25">
      <c r="U7974"/>
    </row>
    <row r="7975" spans="21:21" x14ac:dyDescent="0.25">
      <c r="U7975"/>
    </row>
    <row r="7976" spans="21:21" x14ac:dyDescent="0.25">
      <c r="U7976"/>
    </row>
    <row r="7977" spans="21:21" x14ac:dyDescent="0.25">
      <c r="U7977"/>
    </row>
    <row r="7978" spans="21:21" x14ac:dyDescent="0.25">
      <c r="U7978"/>
    </row>
    <row r="7979" spans="21:21" x14ac:dyDescent="0.25">
      <c r="U7979"/>
    </row>
    <row r="7980" spans="21:21" x14ac:dyDescent="0.25">
      <c r="U7980"/>
    </row>
    <row r="7981" spans="21:21" x14ac:dyDescent="0.25">
      <c r="U7981"/>
    </row>
    <row r="7982" spans="21:21" x14ac:dyDescent="0.25">
      <c r="U7982"/>
    </row>
    <row r="7983" spans="21:21" x14ac:dyDescent="0.25">
      <c r="U7983"/>
    </row>
    <row r="7984" spans="21:21" x14ac:dyDescent="0.25">
      <c r="U7984"/>
    </row>
    <row r="7985" spans="21:21" x14ac:dyDescent="0.25">
      <c r="U7985"/>
    </row>
    <row r="7986" spans="21:21" x14ac:dyDescent="0.25">
      <c r="U7986"/>
    </row>
    <row r="7987" spans="21:21" x14ac:dyDescent="0.25">
      <c r="U7987"/>
    </row>
    <row r="7988" spans="21:21" x14ac:dyDescent="0.25">
      <c r="U7988"/>
    </row>
    <row r="7989" spans="21:21" x14ac:dyDescent="0.25">
      <c r="U7989"/>
    </row>
    <row r="7990" spans="21:21" x14ac:dyDescent="0.25">
      <c r="U7990"/>
    </row>
    <row r="7991" spans="21:21" x14ac:dyDescent="0.25">
      <c r="U7991"/>
    </row>
    <row r="7992" spans="21:21" x14ac:dyDescent="0.25">
      <c r="U7992"/>
    </row>
    <row r="7993" spans="21:21" x14ac:dyDescent="0.25">
      <c r="U7993"/>
    </row>
    <row r="7994" spans="21:21" x14ac:dyDescent="0.25">
      <c r="U7994"/>
    </row>
    <row r="7995" spans="21:21" x14ac:dyDescent="0.25">
      <c r="U7995"/>
    </row>
    <row r="7996" spans="21:21" x14ac:dyDescent="0.25">
      <c r="U7996"/>
    </row>
    <row r="7997" spans="21:21" x14ac:dyDescent="0.25">
      <c r="U7997"/>
    </row>
    <row r="7998" spans="21:21" x14ac:dyDescent="0.25">
      <c r="U7998"/>
    </row>
    <row r="7999" spans="21:21" x14ac:dyDescent="0.25">
      <c r="U7999"/>
    </row>
    <row r="8000" spans="21:21" x14ac:dyDescent="0.25">
      <c r="U8000"/>
    </row>
    <row r="8001" spans="21:21" x14ac:dyDescent="0.25">
      <c r="U8001"/>
    </row>
    <row r="8002" spans="21:21" x14ac:dyDescent="0.25">
      <c r="U8002"/>
    </row>
    <row r="8003" spans="21:21" x14ac:dyDescent="0.25">
      <c r="U8003"/>
    </row>
    <row r="8004" spans="21:21" x14ac:dyDescent="0.25">
      <c r="U8004"/>
    </row>
    <row r="8005" spans="21:21" x14ac:dyDescent="0.25">
      <c r="U8005"/>
    </row>
    <row r="8006" spans="21:21" x14ac:dyDescent="0.25">
      <c r="U8006"/>
    </row>
    <row r="8007" spans="21:21" x14ac:dyDescent="0.25">
      <c r="U8007"/>
    </row>
    <row r="8008" spans="21:21" x14ac:dyDescent="0.25">
      <c r="U8008"/>
    </row>
    <row r="8009" spans="21:21" x14ac:dyDescent="0.25">
      <c r="U8009"/>
    </row>
    <row r="8010" spans="21:21" x14ac:dyDescent="0.25">
      <c r="U8010"/>
    </row>
    <row r="8011" spans="21:21" x14ac:dyDescent="0.25">
      <c r="U8011"/>
    </row>
    <row r="8012" spans="21:21" x14ac:dyDescent="0.25">
      <c r="U8012"/>
    </row>
    <row r="8013" spans="21:21" x14ac:dyDescent="0.25">
      <c r="U8013"/>
    </row>
    <row r="8014" spans="21:21" x14ac:dyDescent="0.25">
      <c r="U8014"/>
    </row>
    <row r="8015" spans="21:21" x14ac:dyDescent="0.25">
      <c r="U8015"/>
    </row>
    <row r="8016" spans="21:21" x14ac:dyDescent="0.25">
      <c r="U8016"/>
    </row>
    <row r="8017" spans="21:21" x14ac:dyDescent="0.25">
      <c r="U8017"/>
    </row>
    <row r="8018" spans="21:21" x14ac:dyDescent="0.25">
      <c r="U8018"/>
    </row>
    <row r="8019" spans="21:21" x14ac:dyDescent="0.25">
      <c r="U8019"/>
    </row>
    <row r="8020" spans="21:21" x14ac:dyDescent="0.25">
      <c r="U8020"/>
    </row>
    <row r="8021" spans="21:21" x14ac:dyDescent="0.25">
      <c r="U8021"/>
    </row>
    <row r="8022" spans="21:21" x14ac:dyDescent="0.25">
      <c r="U8022"/>
    </row>
    <row r="8023" spans="21:21" x14ac:dyDescent="0.25">
      <c r="U8023"/>
    </row>
    <row r="8024" spans="21:21" x14ac:dyDescent="0.25">
      <c r="U8024"/>
    </row>
    <row r="8025" spans="21:21" x14ac:dyDescent="0.25">
      <c r="U8025"/>
    </row>
    <row r="8026" spans="21:21" x14ac:dyDescent="0.25">
      <c r="U8026"/>
    </row>
    <row r="8027" spans="21:21" x14ac:dyDescent="0.25">
      <c r="U8027"/>
    </row>
    <row r="8028" spans="21:21" x14ac:dyDescent="0.25">
      <c r="U8028"/>
    </row>
    <row r="8029" spans="21:21" x14ac:dyDescent="0.25">
      <c r="U8029"/>
    </row>
    <row r="8030" spans="21:21" x14ac:dyDescent="0.25">
      <c r="U8030"/>
    </row>
    <row r="8031" spans="21:21" x14ac:dyDescent="0.25">
      <c r="U8031"/>
    </row>
    <row r="8032" spans="21:21" x14ac:dyDescent="0.25">
      <c r="U8032"/>
    </row>
    <row r="8033" spans="21:21" x14ac:dyDescent="0.25">
      <c r="U8033"/>
    </row>
    <row r="8034" spans="21:21" x14ac:dyDescent="0.25">
      <c r="U8034"/>
    </row>
    <row r="8035" spans="21:21" x14ac:dyDescent="0.25">
      <c r="U8035"/>
    </row>
    <row r="8036" spans="21:21" x14ac:dyDescent="0.25">
      <c r="U8036"/>
    </row>
    <row r="8037" spans="21:21" x14ac:dyDescent="0.25">
      <c r="U8037"/>
    </row>
    <row r="8038" spans="21:21" x14ac:dyDescent="0.25">
      <c r="U8038"/>
    </row>
    <row r="8039" spans="21:21" x14ac:dyDescent="0.25">
      <c r="U8039"/>
    </row>
    <row r="8040" spans="21:21" x14ac:dyDescent="0.25">
      <c r="U8040"/>
    </row>
    <row r="8041" spans="21:21" x14ac:dyDescent="0.25">
      <c r="U8041"/>
    </row>
    <row r="8042" spans="21:21" x14ac:dyDescent="0.25">
      <c r="U8042"/>
    </row>
    <row r="8043" spans="21:21" x14ac:dyDescent="0.25">
      <c r="U8043"/>
    </row>
    <row r="8044" spans="21:21" x14ac:dyDescent="0.25">
      <c r="U8044"/>
    </row>
    <row r="8045" spans="21:21" x14ac:dyDescent="0.25">
      <c r="U8045"/>
    </row>
    <row r="8046" spans="21:21" x14ac:dyDescent="0.25">
      <c r="U8046"/>
    </row>
    <row r="8047" spans="21:21" x14ac:dyDescent="0.25">
      <c r="U8047"/>
    </row>
    <row r="8048" spans="21:21" x14ac:dyDescent="0.25">
      <c r="U8048"/>
    </row>
    <row r="8049" spans="21:21" x14ac:dyDescent="0.25">
      <c r="U8049"/>
    </row>
    <row r="8050" spans="21:21" x14ac:dyDescent="0.25">
      <c r="U8050"/>
    </row>
    <row r="8051" spans="21:21" x14ac:dyDescent="0.25">
      <c r="U8051"/>
    </row>
    <row r="8052" spans="21:21" x14ac:dyDescent="0.25">
      <c r="U8052"/>
    </row>
    <row r="8053" spans="21:21" x14ac:dyDescent="0.25">
      <c r="U8053"/>
    </row>
    <row r="8054" spans="21:21" x14ac:dyDescent="0.25">
      <c r="U8054"/>
    </row>
    <row r="8055" spans="21:21" x14ac:dyDescent="0.25">
      <c r="U8055"/>
    </row>
    <row r="8056" spans="21:21" x14ac:dyDescent="0.25">
      <c r="U8056"/>
    </row>
    <row r="8057" spans="21:21" x14ac:dyDescent="0.25">
      <c r="U8057"/>
    </row>
    <row r="8058" spans="21:21" x14ac:dyDescent="0.25">
      <c r="U8058"/>
    </row>
    <row r="8059" spans="21:21" x14ac:dyDescent="0.25">
      <c r="U8059"/>
    </row>
    <row r="8060" spans="21:21" x14ac:dyDescent="0.25">
      <c r="U8060"/>
    </row>
    <row r="8061" spans="21:21" x14ac:dyDescent="0.25">
      <c r="U8061"/>
    </row>
    <row r="8062" spans="21:21" x14ac:dyDescent="0.25">
      <c r="U8062"/>
    </row>
    <row r="8063" spans="21:21" x14ac:dyDescent="0.25">
      <c r="U8063"/>
    </row>
    <row r="8064" spans="21:21" x14ac:dyDescent="0.25">
      <c r="U8064"/>
    </row>
    <row r="8065" spans="21:21" x14ac:dyDescent="0.25">
      <c r="U8065"/>
    </row>
    <row r="8066" spans="21:21" x14ac:dyDescent="0.25">
      <c r="U8066"/>
    </row>
    <row r="8067" spans="21:21" x14ac:dyDescent="0.25">
      <c r="U8067"/>
    </row>
    <row r="8068" spans="21:21" x14ac:dyDescent="0.25">
      <c r="U8068"/>
    </row>
    <row r="8069" spans="21:21" x14ac:dyDescent="0.25">
      <c r="U8069"/>
    </row>
    <row r="8070" spans="21:21" x14ac:dyDescent="0.25">
      <c r="U8070"/>
    </row>
    <row r="8071" spans="21:21" x14ac:dyDescent="0.25">
      <c r="U8071"/>
    </row>
    <row r="8072" spans="21:21" x14ac:dyDescent="0.25">
      <c r="U8072"/>
    </row>
    <row r="8073" spans="21:21" x14ac:dyDescent="0.25">
      <c r="U8073"/>
    </row>
    <row r="8074" spans="21:21" x14ac:dyDescent="0.25">
      <c r="U8074"/>
    </row>
    <row r="8075" spans="21:21" x14ac:dyDescent="0.25">
      <c r="U8075"/>
    </row>
    <row r="8076" spans="21:21" x14ac:dyDescent="0.25">
      <c r="U8076"/>
    </row>
    <row r="8077" spans="21:21" x14ac:dyDescent="0.25">
      <c r="U8077"/>
    </row>
    <row r="8078" spans="21:21" x14ac:dyDescent="0.25">
      <c r="U8078"/>
    </row>
    <row r="8079" spans="21:21" x14ac:dyDescent="0.25">
      <c r="U8079"/>
    </row>
    <row r="8080" spans="21:21" x14ac:dyDescent="0.25">
      <c r="U8080"/>
    </row>
    <row r="8081" spans="21:21" x14ac:dyDescent="0.25">
      <c r="U8081"/>
    </row>
    <row r="8082" spans="21:21" x14ac:dyDescent="0.25">
      <c r="U8082"/>
    </row>
    <row r="8083" spans="21:21" x14ac:dyDescent="0.25">
      <c r="U8083"/>
    </row>
    <row r="8084" spans="21:21" x14ac:dyDescent="0.25">
      <c r="U8084"/>
    </row>
    <row r="8085" spans="21:21" x14ac:dyDescent="0.25">
      <c r="U8085"/>
    </row>
    <row r="8086" spans="21:21" x14ac:dyDescent="0.25">
      <c r="U8086"/>
    </row>
    <row r="8087" spans="21:21" x14ac:dyDescent="0.25">
      <c r="U8087"/>
    </row>
    <row r="8088" spans="21:21" x14ac:dyDescent="0.25">
      <c r="U8088"/>
    </row>
    <row r="8089" spans="21:21" x14ac:dyDescent="0.25">
      <c r="U8089"/>
    </row>
    <row r="8090" spans="21:21" x14ac:dyDescent="0.25">
      <c r="U8090"/>
    </row>
    <row r="8091" spans="21:21" x14ac:dyDescent="0.25">
      <c r="U8091"/>
    </row>
    <row r="8092" spans="21:21" x14ac:dyDescent="0.25">
      <c r="U8092"/>
    </row>
    <row r="8093" spans="21:21" x14ac:dyDescent="0.25">
      <c r="U8093"/>
    </row>
    <row r="8094" spans="21:21" x14ac:dyDescent="0.25">
      <c r="U8094"/>
    </row>
    <row r="8095" spans="21:21" x14ac:dyDescent="0.25">
      <c r="U8095"/>
    </row>
    <row r="8096" spans="21:21" x14ac:dyDescent="0.25">
      <c r="U8096"/>
    </row>
    <row r="8097" spans="21:21" x14ac:dyDescent="0.25">
      <c r="U8097"/>
    </row>
    <row r="8098" spans="21:21" x14ac:dyDescent="0.25">
      <c r="U8098"/>
    </row>
    <row r="8099" spans="21:21" x14ac:dyDescent="0.25">
      <c r="U8099"/>
    </row>
    <row r="8100" spans="21:21" x14ac:dyDescent="0.25">
      <c r="U8100"/>
    </row>
    <row r="8101" spans="21:21" x14ac:dyDescent="0.25">
      <c r="U8101"/>
    </row>
    <row r="8102" spans="21:21" x14ac:dyDescent="0.25">
      <c r="U8102"/>
    </row>
    <row r="8103" spans="21:21" x14ac:dyDescent="0.25">
      <c r="U8103"/>
    </row>
    <row r="8104" spans="21:21" x14ac:dyDescent="0.25">
      <c r="U8104"/>
    </row>
    <row r="8105" spans="21:21" x14ac:dyDescent="0.25">
      <c r="U8105"/>
    </row>
    <row r="8106" spans="21:21" x14ac:dyDescent="0.25">
      <c r="U8106"/>
    </row>
    <row r="8107" spans="21:21" x14ac:dyDescent="0.25">
      <c r="U8107"/>
    </row>
    <row r="8108" spans="21:21" x14ac:dyDescent="0.25">
      <c r="U8108"/>
    </row>
    <row r="8109" spans="21:21" x14ac:dyDescent="0.25">
      <c r="U8109"/>
    </row>
    <row r="8110" spans="21:21" x14ac:dyDescent="0.25">
      <c r="U8110"/>
    </row>
    <row r="8111" spans="21:21" x14ac:dyDescent="0.25">
      <c r="U8111"/>
    </row>
    <row r="8112" spans="21:21" x14ac:dyDescent="0.25">
      <c r="U8112"/>
    </row>
    <row r="8113" spans="21:21" x14ac:dyDescent="0.25">
      <c r="U8113"/>
    </row>
    <row r="8114" spans="21:21" x14ac:dyDescent="0.25">
      <c r="U8114"/>
    </row>
    <row r="8115" spans="21:21" x14ac:dyDescent="0.25">
      <c r="U8115"/>
    </row>
    <row r="8116" spans="21:21" x14ac:dyDescent="0.25">
      <c r="U8116"/>
    </row>
    <row r="8117" spans="21:21" x14ac:dyDescent="0.25">
      <c r="U8117"/>
    </row>
    <row r="8118" spans="21:21" x14ac:dyDescent="0.25">
      <c r="U8118"/>
    </row>
    <row r="8119" spans="21:21" x14ac:dyDescent="0.25">
      <c r="U8119"/>
    </row>
    <row r="8120" spans="21:21" x14ac:dyDescent="0.25">
      <c r="U8120"/>
    </row>
    <row r="8121" spans="21:21" x14ac:dyDescent="0.25">
      <c r="U8121"/>
    </row>
    <row r="8122" spans="21:21" x14ac:dyDescent="0.25">
      <c r="U8122"/>
    </row>
    <row r="8123" spans="21:21" x14ac:dyDescent="0.25">
      <c r="U8123"/>
    </row>
    <row r="8124" spans="21:21" x14ac:dyDescent="0.25">
      <c r="U8124"/>
    </row>
    <row r="8125" spans="21:21" x14ac:dyDescent="0.25">
      <c r="U8125"/>
    </row>
    <row r="8126" spans="21:21" x14ac:dyDescent="0.25">
      <c r="U8126"/>
    </row>
    <row r="8127" spans="21:21" x14ac:dyDescent="0.25">
      <c r="U8127"/>
    </row>
    <row r="8128" spans="21:21" x14ac:dyDescent="0.25">
      <c r="U8128"/>
    </row>
    <row r="8129" spans="21:21" x14ac:dyDescent="0.25">
      <c r="U8129"/>
    </row>
    <row r="8130" spans="21:21" x14ac:dyDescent="0.25">
      <c r="U8130"/>
    </row>
    <row r="8131" spans="21:21" x14ac:dyDescent="0.25">
      <c r="U8131"/>
    </row>
    <row r="8132" spans="21:21" x14ac:dyDescent="0.25">
      <c r="U8132"/>
    </row>
    <row r="8133" spans="21:21" x14ac:dyDescent="0.25">
      <c r="U8133"/>
    </row>
    <row r="8134" spans="21:21" x14ac:dyDescent="0.25">
      <c r="U8134"/>
    </row>
    <row r="8135" spans="21:21" x14ac:dyDescent="0.25">
      <c r="U8135"/>
    </row>
    <row r="8136" spans="21:21" x14ac:dyDescent="0.25">
      <c r="U8136"/>
    </row>
    <row r="8137" spans="21:21" x14ac:dyDescent="0.25">
      <c r="U8137"/>
    </row>
    <row r="8138" spans="21:21" x14ac:dyDescent="0.25">
      <c r="U8138"/>
    </row>
    <row r="8139" spans="21:21" x14ac:dyDescent="0.25">
      <c r="U8139"/>
    </row>
    <row r="8140" spans="21:21" x14ac:dyDescent="0.25">
      <c r="U8140"/>
    </row>
    <row r="8141" spans="21:21" x14ac:dyDescent="0.25">
      <c r="U8141"/>
    </row>
    <row r="8142" spans="21:21" x14ac:dyDescent="0.25">
      <c r="U8142"/>
    </row>
    <row r="8143" spans="21:21" x14ac:dyDescent="0.25">
      <c r="U8143"/>
    </row>
    <row r="8144" spans="21:21" x14ac:dyDescent="0.25">
      <c r="U8144"/>
    </row>
    <row r="8145" spans="21:21" x14ac:dyDescent="0.25">
      <c r="U8145"/>
    </row>
    <row r="8146" spans="21:21" x14ac:dyDescent="0.25">
      <c r="U8146"/>
    </row>
    <row r="8147" spans="21:21" x14ac:dyDescent="0.25">
      <c r="U8147"/>
    </row>
    <row r="8148" spans="21:21" x14ac:dyDescent="0.25">
      <c r="U8148"/>
    </row>
    <row r="8149" spans="21:21" x14ac:dyDescent="0.25">
      <c r="U8149"/>
    </row>
    <row r="8150" spans="21:21" x14ac:dyDescent="0.25">
      <c r="U8150"/>
    </row>
    <row r="8151" spans="21:21" x14ac:dyDescent="0.25">
      <c r="U8151"/>
    </row>
    <row r="8152" spans="21:21" x14ac:dyDescent="0.25">
      <c r="U8152"/>
    </row>
    <row r="8153" spans="21:21" x14ac:dyDescent="0.25">
      <c r="U8153"/>
    </row>
    <row r="8154" spans="21:21" x14ac:dyDescent="0.25">
      <c r="U8154"/>
    </row>
    <row r="8155" spans="21:21" x14ac:dyDescent="0.25">
      <c r="U8155"/>
    </row>
    <row r="8156" spans="21:21" x14ac:dyDescent="0.25">
      <c r="U8156"/>
    </row>
    <row r="8157" spans="21:21" x14ac:dyDescent="0.25">
      <c r="U8157"/>
    </row>
    <row r="8158" spans="21:21" x14ac:dyDescent="0.25">
      <c r="U8158"/>
    </row>
    <row r="8159" spans="21:21" x14ac:dyDescent="0.25">
      <c r="U8159"/>
    </row>
    <row r="8160" spans="21:21" x14ac:dyDescent="0.25">
      <c r="U8160"/>
    </row>
    <row r="8161" spans="21:21" x14ac:dyDescent="0.25">
      <c r="U8161"/>
    </row>
    <row r="8162" spans="21:21" x14ac:dyDescent="0.25">
      <c r="U8162"/>
    </row>
    <row r="8163" spans="21:21" x14ac:dyDescent="0.25">
      <c r="U8163"/>
    </row>
    <row r="8164" spans="21:21" x14ac:dyDescent="0.25">
      <c r="U8164"/>
    </row>
    <row r="8165" spans="21:21" x14ac:dyDescent="0.25">
      <c r="U8165"/>
    </row>
    <row r="8166" spans="21:21" x14ac:dyDescent="0.25">
      <c r="U8166"/>
    </row>
    <row r="8167" spans="21:21" x14ac:dyDescent="0.25">
      <c r="U8167"/>
    </row>
    <row r="8168" spans="21:21" x14ac:dyDescent="0.25">
      <c r="U8168"/>
    </row>
    <row r="8169" spans="21:21" x14ac:dyDescent="0.25">
      <c r="U8169"/>
    </row>
    <row r="8170" spans="21:21" x14ac:dyDescent="0.25">
      <c r="U8170"/>
    </row>
    <row r="8171" spans="21:21" x14ac:dyDescent="0.25">
      <c r="U8171"/>
    </row>
    <row r="8172" spans="21:21" x14ac:dyDescent="0.25">
      <c r="U8172"/>
    </row>
    <row r="8173" spans="21:21" x14ac:dyDescent="0.25">
      <c r="U8173"/>
    </row>
    <row r="8174" spans="21:21" x14ac:dyDescent="0.25">
      <c r="U8174"/>
    </row>
    <row r="8175" spans="21:21" x14ac:dyDescent="0.25">
      <c r="U8175"/>
    </row>
    <row r="8176" spans="21:21" x14ac:dyDescent="0.25">
      <c r="U8176"/>
    </row>
    <row r="8177" spans="21:21" x14ac:dyDescent="0.25">
      <c r="U8177"/>
    </row>
    <row r="8178" spans="21:21" x14ac:dyDescent="0.25">
      <c r="U8178"/>
    </row>
    <row r="8179" spans="21:21" x14ac:dyDescent="0.25">
      <c r="U8179"/>
    </row>
    <row r="8180" spans="21:21" x14ac:dyDescent="0.25">
      <c r="U8180"/>
    </row>
    <row r="8181" spans="21:21" x14ac:dyDescent="0.25">
      <c r="U8181"/>
    </row>
    <row r="8182" spans="21:21" x14ac:dyDescent="0.25">
      <c r="U8182"/>
    </row>
    <row r="8183" spans="21:21" x14ac:dyDescent="0.25">
      <c r="U8183"/>
    </row>
    <row r="8184" spans="21:21" x14ac:dyDescent="0.25">
      <c r="U8184"/>
    </row>
    <row r="8185" spans="21:21" x14ac:dyDescent="0.25">
      <c r="U8185"/>
    </row>
    <row r="8186" spans="21:21" x14ac:dyDescent="0.25">
      <c r="U8186"/>
    </row>
    <row r="8187" spans="21:21" x14ac:dyDescent="0.25">
      <c r="U8187"/>
    </row>
    <row r="8188" spans="21:21" x14ac:dyDescent="0.25">
      <c r="U8188"/>
    </row>
    <row r="8189" spans="21:21" x14ac:dyDescent="0.25">
      <c r="U8189"/>
    </row>
    <row r="8190" spans="21:21" x14ac:dyDescent="0.25">
      <c r="U8190"/>
    </row>
    <row r="8191" spans="21:21" x14ac:dyDescent="0.25">
      <c r="U8191"/>
    </row>
    <row r="8192" spans="21:21" x14ac:dyDescent="0.25">
      <c r="U8192"/>
    </row>
    <row r="8193" spans="21:21" x14ac:dyDescent="0.25">
      <c r="U8193"/>
    </row>
    <row r="8194" spans="21:21" x14ac:dyDescent="0.25">
      <c r="U8194"/>
    </row>
    <row r="8195" spans="21:21" x14ac:dyDescent="0.25">
      <c r="U8195"/>
    </row>
    <row r="8196" spans="21:21" x14ac:dyDescent="0.25">
      <c r="U8196"/>
    </row>
    <row r="8197" spans="21:21" x14ac:dyDescent="0.25">
      <c r="U8197"/>
    </row>
    <row r="8198" spans="21:21" x14ac:dyDescent="0.25">
      <c r="U8198"/>
    </row>
    <row r="8199" spans="21:21" x14ac:dyDescent="0.25">
      <c r="U8199"/>
    </row>
    <row r="8200" spans="21:21" x14ac:dyDescent="0.25">
      <c r="U8200"/>
    </row>
    <row r="8201" spans="21:21" x14ac:dyDescent="0.25">
      <c r="U8201"/>
    </row>
    <row r="8202" spans="21:21" x14ac:dyDescent="0.25">
      <c r="U8202"/>
    </row>
    <row r="8203" spans="21:21" x14ac:dyDescent="0.25">
      <c r="U8203"/>
    </row>
    <row r="8204" spans="21:21" x14ac:dyDescent="0.25">
      <c r="U8204"/>
    </row>
    <row r="8205" spans="21:21" x14ac:dyDescent="0.25">
      <c r="U8205"/>
    </row>
    <row r="8206" spans="21:21" x14ac:dyDescent="0.25">
      <c r="U8206"/>
    </row>
    <row r="8207" spans="21:21" x14ac:dyDescent="0.25">
      <c r="U8207"/>
    </row>
    <row r="8208" spans="21:21" x14ac:dyDescent="0.25">
      <c r="U8208"/>
    </row>
    <row r="8209" spans="21:21" x14ac:dyDescent="0.25">
      <c r="U8209"/>
    </row>
    <row r="8210" spans="21:21" x14ac:dyDescent="0.25">
      <c r="U8210"/>
    </row>
    <row r="8211" spans="21:21" x14ac:dyDescent="0.25">
      <c r="U8211"/>
    </row>
    <row r="8212" spans="21:21" x14ac:dyDescent="0.25">
      <c r="U8212"/>
    </row>
    <row r="8213" spans="21:21" x14ac:dyDescent="0.25">
      <c r="U8213"/>
    </row>
    <row r="8214" spans="21:21" x14ac:dyDescent="0.25">
      <c r="U8214"/>
    </row>
    <row r="8215" spans="21:21" x14ac:dyDescent="0.25">
      <c r="U8215"/>
    </row>
    <row r="8216" spans="21:21" x14ac:dyDescent="0.25">
      <c r="U8216"/>
    </row>
    <row r="8217" spans="21:21" x14ac:dyDescent="0.25">
      <c r="U8217"/>
    </row>
    <row r="8218" spans="21:21" x14ac:dyDescent="0.25">
      <c r="U8218"/>
    </row>
    <row r="8219" spans="21:21" x14ac:dyDescent="0.25">
      <c r="U8219"/>
    </row>
    <row r="8220" spans="21:21" x14ac:dyDescent="0.25">
      <c r="U8220"/>
    </row>
    <row r="8221" spans="21:21" x14ac:dyDescent="0.25">
      <c r="U8221"/>
    </row>
    <row r="8222" spans="21:21" x14ac:dyDescent="0.25">
      <c r="U8222"/>
    </row>
    <row r="8223" spans="21:21" x14ac:dyDescent="0.25">
      <c r="U8223"/>
    </row>
    <row r="8224" spans="21:21" x14ac:dyDescent="0.25">
      <c r="U8224"/>
    </row>
    <row r="8225" spans="21:21" x14ac:dyDescent="0.25">
      <c r="U8225"/>
    </row>
    <row r="8226" spans="21:21" x14ac:dyDescent="0.25">
      <c r="U8226"/>
    </row>
    <row r="8227" spans="21:21" x14ac:dyDescent="0.25">
      <c r="U8227"/>
    </row>
    <row r="8228" spans="21:21" x14ac:dyDescent="0.25">
      <c r="U8228"/>
    </row>
    <row r="8229" spans="21:21" x14ac:dyDescent="0.25">
      <c r="U8229"/>
    </row>
    <row r="8230" spans="21:21" x14ac:dyDescent="0.25">
      <c r="U8230"/>
    </row>
    <row r="8231" spans="21:21" x14ac:dyDescent="0.25">
      <c r="U8231"/>
    </row>
    <row r="8232" spans="21:21" x14ac:dyDescent="0.25">
      <c r="U8232"/>
    </row>
    <row r="8233" spans="21:21" x14ac:dyDescent="0.25">
      <c r="U8233"/>
    </row>
    <row r="8234" spans="21:21" x14ac:dyDescent="0.25">
      <c r="U8234"/>
    </row>
    <row r="8235" spans="21:21" x14ac:dyDescent="0.25">
      <c r="U8235"/>
    </row>
    <row r="8236" spans="21:21" x14ac:dyDescent="0.25">
      <c r="U8236"/>
    </row>
    <row r="8237" spans="21:21" x14ac:dyDescent="0.25">
      <c r="U8237"/>
    </row>
    <row r="8238" spans="21:21" x14ac:dyDescent="0.25">
      <c r="U8238"/>
    </row>
    <row r="8239" spans="21:21" x14ac:dyDescent="0.25">
      <c r="U8239"/>
    </row>
    <row r="8240" spans="21:21" x14ac:dyDescent="0.25">
      <c r="U8240"/>
    </row>
    <row r="8241" spans="21:21" x14ac:dyDescent="0.25">
      <c r="U8241"/>
    </row>
    <row r="8242" spans="21:21" x14ac:dyDescent="0.25">
      <c r="U8242"/>
    </row>
    <row r="8243" spans="21:21" x14ac:dyDescent="0.25">
      <c r="U8243"/>
    </row>
    <row r="8244" spans="21:21" x14ac:dyDescent="0.25">
      <c r="U8244"/>
    </row>
    <row r="8245" spans="21:21" x14ac:dyDescent="0.25">
      <c r="U8245"/>
    </row>
    <row r="8246" spans="21:21" x14ac:dyDescent="0.25">
      <c r="U8246"/>
    </row>
    <row r="8247" spans="21:21" x14ac:dyDescent="0.25">
      <c r="U8247"/>
    </row>
    <row r="8248" spans="21:21" x14ac:dyDescent="0.25">
      <c r="U8248"/>
    </row>
    <row r="8249" spans="21:21" x14ac:dyDescent="0.25">
      <c r="U8249"/>
    </row>
    <row r="8250" spans="21:21" x14ac:dyDescent="0.25">
      <c r="U8250"/>
    </row>
    <row r="8251" spans="21:21" x14ac:dyDescent="0.25">
      <c r="U8251"/>
    </row>
    <row r="8252" spans="21:21" x14ac:dyDescent="0.25">
      <c r="U8252"/>
    </row>
    <row r="8253" spans="21:21" x14ac:dyDescent="0.25">
      <c r="U8253"/>
    </row>
    <row r="8254" spans="21:21" x14ac:dyDescent="0.25">
      <c r="U8254"/>
    </row>
    <row r="8255" spans="21:21" x14ac:dyDescent="0.25">
      <c r="U8255"/>
    </row>
    <row r="8256" spans="21:21" x14ac:dyDescent="0.25">
      <c r="U8256"/>
    </row>
    <row r="8257" spans="21:21" x14ac:dyDescent="0.25">
      <c r="U8257"/>
    </row>
    <row r="8258" spans="21:21" x14ac:dyDescent="0.25">
      <c r="U8258"/>
    </row>
    <row r="8259" spans="21:21" x14ac:dyDescent="0.25">
      <c r="U8259"/>
    </row>
    <row r="8260" spans="21:21" x14ac:dyDescent="0.25">
      <c r="U8260"/>
    </row>
    <row r="8261" spans="21:21" x14ac:dyDescent="0.25">
      <c r="U8261"/>
    </row>
    <row r="8262" spans="21:21" x14ac:dyDescent="0.25">
      <c r="U8262"/>
    </row>
    <row r="8263" spans="21:21" x14ac:dyDescent="0.25">
      <c r="U8263"/>
    </row>
    <row r="8264" spans="21:21" x14ac:dyDescent="0.25">
      <c r="U8264"/>
    </row>
    <row r="8265" spans="21:21" x14ac:dyDescent="0.25">
      <c r="U8265"/>
    </row>
    <row r="8266" spans="21:21" x14ac:dyDescent="0.25">
      <c r="U8266"/>
    </row>
    <row r="8267" spans="21:21" x14ac:dyDescent="0.25">
      <c r="U8267"/>
    </row>
    <row r="8268" spans="21:21" x14ac:dyDescent="0.25">
      <c r="U8268"/>
    </row>
    <row r="8269" spans="21:21" x14ac:dyDescent="0.25">
      <c r="U8269"/>
    </row>
    <row r="8270" spans="21:21" x14ac:dyDescent="0.25">
      <c r="U8270"/>
    </row>
    <row r="8271" spans="21:21" x14ac:dyDescent="0.25">
      <c r="U8271"/>
    </row>
    <row r="8272" spans="21:21" x14ac:dyDescent="0.25">
      <c r="U8272"/>
    </row>
    <row r="8273" spans="21:21" x14ac:dyDescent="0.25">
      <c r="U8273"/>
    </row>
    <row r="8274" spans="21:21" x14ac:dyDescent="0.25">
      <c r="U8274"/>
    </row>
    <row r="8275" spans="21:21" x14ac:dyDescent="0.25">
      <c r="U8275"/>
    </row>
    <row r="8276" spans="21:21" x14ac:dyDescent="0.25">
      <c r="U8276"/>
    </row>
    <row r="8277" spans="21:21" x14ac:dyDescent="0.25">
      <c r="U8277"/>
    </row>
    <row r="8278" spans="21:21" x14ac:dyDescent="0.25">
      <c r="U8278"/>
    </row>
    <row r="8279" spans="21:21" x14ac:dyDescent="0.25">
      <c r="U8279"/>
    </row>
    <row r="8280" spans="21:21" x14ac:dyDescent="0.25">
      <c r="U8280"/>
    </row>
    <row r="8281" spans="21:21" x14ac:dyDescent="0.25">
      <c r="U8281"/>
    </row>
    <row r="8282" spans="21:21" x14ac:dyDescent="0.25">
      <c r="U8282"/>
    </row>
    <row r="8283" spans="21:21" x14ac:dyDescent="0.25">
      <c r="U8283"/>
    </row>
    <row r="8284" spans="21:21" x14ac:dyDescent="0.25">
      <c r="U8284"/>
    </row>
    <row r="8285" spans="21:21" x14ac:dyDescent="0.25">
      <c r="U8285"/>
    </row>
    <row r="8286" spans="21:21" x14ac:dyDescent="0.25">
      <c r="U8286"/>
    </row>
    <row r="8287" spans="21:21" x14ac:dyDescent="0.25">
      <c r="U8287"/>
    </row>
    <row r="8288" spans="21:21" x14ac:dyDescent="0.25">
      <c r="U8288"/>
    </row>
    <row r="8289" spans="21:21" x14ac:dyDescent="0.25">
      <c r="U8289"/>
    </row>
    <row r="8290" spans="21:21" x14ac:dyDescent="0.25">
      <c r="U8290"/>
    </row>
    <row r="8291" spans="21:21" x14ac:dyDescent="0.25">
      <c r="U8291"/>
    </row>
    <row r="8292" spans="21:21" x14ac:dyDescent="0.25">
      <c r="U8292"/>
    </row>
    <row r="8293" spans="21:21" x14ac:dyDescent="0.25">
      <c r="U8293"/>
    </row>
    <row r="8294" spans="21:21" x14ac:dyDescent="0.25">
      <c r="U8294"/>
    </row>
    <row r="8295" spans="21:21" x14ac:dyDescent="0.25">
      <c r="U8295"/>
    </row>
    <row r="8296" spans="21:21" x14ac:dyDescent="0.25">
      <c r="U8296"/>
    </row>
    <row r="8297" spans="21:21" x14ac:dyDescent="0.25">
      <c r="U8297"/>
    </row>
    <row r="8298" spans="21:21" x14ac:dyDescent="0.25">
      <c r="U8298"/>
    </row>
    <row r="8299" spans="21:21" x14ac:dyDescent="0.25">
      <c r="U8299"/>
    </row>
    <row r="8300" spans="21:21" x14ac:dyDescent="0.25">
      <c r="U8300"/>
    </row>
    <row r="8301" spans="21:21" x14ac:dyDescent="0.25">
      <c r="U8301"/>
    </row>
    <row r="8302" spans="21:21" x14ac:dyDescent="0.25">
      <c r="U8302"/>
    </row>
    <row r="8303" spans="21:21" x14ac:dyDescent="0.25">
      <c r="U8303"/>
    </row>
    <row r="8304" spans="21:21" x14ac:dyDescent="0.25">
      <c r="U8304"/>
    </row>
    <row r="8305" spans="21:21" x14ac:dyDescent="0.25">
      <c r="U8305"/>
    </row>
    <row r="8306" spans="21:21" x14ac:dyDescent="0.25">
      <c r="U8306"/>
    </row>
    <row r="8307" spans="21:21" x14ac:dyDescent="0.25">
      <c r="U8307"/>
    </row>
    <row r="8308" spans="21:21" x14ac:dyDescent="0.25">
      <c r="U8308"/>
    </row>
    <row r="8309" spans="21:21" x14ac:dyDescent="0.25">
      <c r="U8309"/>
    </row>
    <row r="8310" spans="21:21" x14ac:dyDescent="0.25">
      <c r="U8310"/>
    </row>
    <row r="8311" spans="21:21" x14ac:dyDescent="0.25">
      <c r="U8311"/>
    </row>
    <row r="8312" spans="21:21" x14ac:dyDescent="0.25">
      <c r="U8312"/>
    </row>
    <row r="8313" spans="21:21" x14ac:dyDescent="0.25">
      <c r="U8313"/>
    </row>
    <row r="8314" spans="21:21" x14ac:dyDescent="0.25">
      <c r="U8314"/>
    </row>
    <row r="8315" spans="21:21" x14ac:dyDescent="0.25">
      <c r="U8315"/>
    </row>
    <row r="8316" spans="21:21" x14ac:dyDescent="0.25">
      <c r="U8316"/>
    </row>
    <row r="8317" spans="21:21" x14ac:dyDescent="0.25">
      <c r="U8317"/>
    </row>
    <row r="8318" spans="21:21" x14ac:dyDescent="0.25">
      <c r="U8318"/>
    </row>
    <row r="8319" spans="21:21" x14ac:dyDescent="0.25">
      <c r="U8319"/>
    </row>
    <row r="8320" spans="21:21" x14ac:dyDescent="0.25">
      <c r="U8320"/>
    </row>
    <row r="8321" spans="21:21" x14ac:dyDescent="0.25">
      <c r="U8321"/>
    </row>
    <row r="8322" spans="21:21" x14ac:dyDescent="0.25">
      <c r="U8322"/>
    </row>
    <row r="8323" spans="21:21" x14ac:dyDescent="0.25">
      <c r="U8323"/>
    </row>
    <row r="8324" spans="21:21" x14ac:dyDescent="0.25">
      <c r="U8324"/>
    </row>
    <row r="8325" spans="21:21" x14ac:dyDescent="0.25">
      <c r="U8325"/>
    </row>
    <row r="8326" spans="21:21" x14ac:dyDescent="0.25">
      <c r="U8326"/>
    </row>
    <row r="8327" spans="21:21" x14ac:dyDescent="0.25">
      <c r="U8327"/>
    </row>
    <row r="8328" spans="21:21" x14ac:dyDescent="0.25">
      <c r="U8328"/>
    </row>
    <row r="8329" spans="21:21" x14ac:dyDescent="0.25">
      <c r="U8329"/>
    </row>
    <row r="8330" spans="21:21" x14ac:dyDescent="0.25">
      <c r="U8330"/>
    </row>
    <row r="8331" spans="21:21" x14ac:dyDescent="0.25">
      <c r="U8331"/>
    </row>
    <row r="8332" spans="21:21" x14ac:dyDescent="0.25">
      <c r="U8332"/>
    </row>
    <row r="8333" spans="21:21" x14ac:dyDescent="0.25">
      <c r="U8333"/>
    </row>
    <row r="8334" spans="21:21" x14ac:dyDescent="0.25">
      <c r="U8334"/>
    </row>
    <row r="8335" spans="21:21" x14ac:dyDescent="0.25">
      <c r="U8335"/>
    </row>
    <row r="8336" spans="21:21" x14ac:dyDescent="0.25">
      <c r="U8336"/>
    </row>
    <row r="8337" spans="21:21" x14ac:dyDescent="0.25">
      <c r="U8337"/>
    </row>
    <row r="8338" spans="21:21" x14ac:dyDescent="0.25">
      <c r="U8338"/>
    </row>
    <row r="8339" spans="21:21" x14ac:dyDescent="0.25">
      <c r="U8339"/>
    </row>
    <row r="8340" spans="21:21" x14ac:dyDescent="0.25">
      <c r="U8340"/>
    </row>
    <row r="8341" spans="21:21" x14ac:dyDescent="0.25">
      <c r="U8341"/>
    </row>
    <row r="8342" spans="21:21" x14ac:dyDescent="0.25">
      <c r="U8342"/>
    </row>
    <row r="8343" spans="21:21" x14ac:dyDescent="0.25">
      <c r="U8343"/>
    </row>
    <row r="8344" spans="21:21" x14ac:dyDescent="0.25">
      <c r="U8344"/>
    </row>
    <row r="8345" spans="21:21" x14ac:dyDescent="0.25">
      <c r="U8345"/>
    </row>
    <row r="8346" spans="21:21" x14ac:dyDescent="0.25">
      <c r="U8346"/>
    </row>
    <row r="8347" spans="21:21" x14ac:dyDescent="0.25">
      <c r="U8347"/>
    </row>
    <row r="8348" spans="21:21" x14ac:dyDescent="0.25">
      <c r="U8348"/>
    </row>
    <row r="8349" spans="21:21" x14ac:dyDescent="0.25">
      <c r="U8349"/>
    </row>
    <row r="8350" spans="21:21" x14ac:dyDescent="0.25">
      <c r="U8350"/>
    </row>
    <row r="8351" spans="21:21" x14ac:dyDescent="0.25">
      <c r="U8351"/>
    </row>
    <row r="8352" spans="21:21" x14ac:dyDescent="0.25">
      <c r="U8352"/>
    </row>
    <row r="8353" spans="21:21" x14ac:dyDescent="0.25">
      <c r="U8353"/>
    </row>
    <row r="8354" spans="21:21" x14ac:dyDescent="0.25">
      <c r="U8354"/>
    </row>
    <row r="8355" spans="21:21" x14ac:dyDescent="0.25">
      <c r="U8355"/>
    </row>
    <row r="8356" spans="21:21" x14ac:dyDescent="0.25">
      <c r="U8356"/>
    </row>
    <row r="8357" spans="21:21" x14ac:dyDescent="0.25">
      <c r="U8357"/>
    </row>
    <row r="8358" spans="21:21" x14ac:dyDescent="0.25">
      <c r="U8358"/>
    </row>
    <row r="8359" spans="21:21" x14ac:dyDescent="0.25">
      <c r="U8359"/>
    </row>
    <row r="8360" spans="21:21" x14ac:dyDescent="0.25">
      <c r="U8360"/>
    </row>
    <row r="8361" spans="21:21" x14ac:dyDescent="0.25">
      <c r="U8361"/>
    </row>
    <row r="8362" spans="21:21" x14ac:dyDescent="0.25">
      <c r="U8362"/>
    </row>
    <row r="8363" spans="21:21" x14ac:dyDescent="0.25">
      <c r="U8363"/>
    </row>
    <row r="8364" spans="21:21" x14ac:dyDescent="0.25">
      <c r="U8364"/>
    </row>
    <row r="8365" spans="21:21" x14ac:dyDescent="0.25">
      <c r="U8365"/>
    </row>
    <row r="8366" spans="21:21" x14ac:dyDescent="0.25">
      <c r="U8366"/>
    </row>
    <row r="8367" spans="21:21" x14ac:dyDescent="0.25">
      <c r="U8367"/>
    </row>
    <row r="8368" spans="21:21" x14ac:dyDescent="0.25">
      <c r="U8368"/>
    </row>
    <row r="8369" spans="21:21" x14ac:dyDescent="0.25">
      <c r="U8369"/>
    </row>
    <row r="8370" spans="21:21" x14ac:dyDescent="0.25">
      <c r="U8370"/>
    </row>
    <row r="8371" spans="21:21" x14ac:dyDescent="0.25">
      <c r="U8371"/>
    </row>
    <row r="8372" spans="21:21" x14ac:dyDescent="0.25">
      <c r="U8372"/>
    </row>
    <row r="8373" spans="21:21" x14ac:dyDescent="0.25">
      <c r="U8373"/>
    </row>
    <row r="8374" spans="21:21" x14ac:dyDescent="0.25">
      <c r="U8374"/>
    </row>
    <row r="8375" spans="21:21" x14ac:dyDescent="0.25">
      <c r="U8375"/>
    </row>
    <row r="8376" spans="21:21" x14ac:dyDescent="0.25">
      <c r="U8376"/>
    </row>
    <row r="8377" spans="21:21" x14ac:dyDescent="0.25">
      <c r="U8377"/>
    </row>
    <row r="8378" spans="21:21" x14ac:dyDescent="0.25">
      <c r="U8378"/>
    </row>
    <row r="8379" spans="21:21" x14ac:dyDescent="0.25">
      <c r="U8379"/>
    </row>
    <row r="8380" spans="21:21" x14ac:dyDescent="0.25">
      <c r="U8380"/>
    </row>
    <row r="8381" spans="21:21" x14ac:dyDescent="0.25">
      <c r="U8381"/>
    </row>
    <row r="8382" spans="21:21" x14ac:dyDescent="0.25">
      <c r="U8382"/>
    </row>
    <row r="8383" spans="21:21" x14ac:dyDescent="0.25">
      <c r="U8383"/>
    </row>
    <row r="8384" spans="21:21" x14ac:dyDescent="0.25">
      <c r="U8384"/>
    </row>
    <row r="8385" spans="21:21" x14ac:dyDescent="0.25">
      <c r="U8385"/>
    </row>
    <row r="8386" spans="21:21" x14ac:dyDescent="0.25">
      <c r="U8386"/>
    </row>
    <row r="8387" spans="21:21" x14ac:dyDescent="0.25">
      <c r="U8387"/>
    </row>
    <row r="8388" spans="21:21" x14ac:dyDescent="0.25">
      <c r="U8388"/>
    </row>
    <row r="8389" spans="21:21" x14ac:dyDescent="0.25">
      <c r="U8389"/>
    </row>
    <row r="8390" spans="21:21" x14ac:dyDescent="0.25">
      <c r="U8390"/>
    </row>
    <row r="8391" spans="21:21" x14ac:dyDescent="0.25">
      <c r="U8391"/>
    </row>
    <row r="8392" spans="21:21" x14ac:dyDescent="0.25">
      <c r="U8392"/>
    </row>
    <row r="8393" spans="21:21" x14ac:dyDescent="0.25">
      <c r="U8393"/>
    </row>
    <row r="8394" spans="21:21" x14ac:dyDescent="0.25">
      <c r="U8394"/>
    </row>
    <row r="8395" spans="21:21" x14ac:dyDescent="0.25">
      <c r="U8395"/>
    </row>
    <row r="8396" spans="21:21" x14ac:dyDescent="0.25">
      <c r="U8396"/>
    </row>
    <row r="8397" spans="21:21" x14ac:dyDescent="0.25">
      <c r="U8397"/>
    </row>
    <row r="8398" spans="21:21" x14ac:dyDescent="0.25">
      <c r="U8398"/>
    </row>
    <row r="8399" spans="21:21" x14ac:dyDescent="0.25">
      <c r="U8399"/>
    </row>
    <row r="8400" spans="21:21" x14ac:dyDescent="0.25">
      <c r="U8400"/>
    </row>
    <row r="8401" spans="21:21" x14ac:dyDescent="0.25">
      <c r="U8401"/>
    </row>
    <row r="8402" spans="21:21" x14ac:dyDescent="0.25">
      <c r="U8402"/>
    </row>
    <row r="8403" spans="21:21" x14ac:dyDescent="0.25">
      <c r="U8403"/>
    </row>
    <row r="8404" spans="21:21" x14ac:dyDescent="0.25">
      <c r="U8404"/>
    </row>
    <row r="8405" spans="21:21" x14ac:dyDescent="0.25">
      <c r="U8405"/>
    </row>
    <row r="8406" spans="21:21" x14ac:dyDescent="0.25">
      <c r="U8406"/>
    </row>
    <row r="8407" spans="21:21" x14ac:dyDescent="0.25">
      <c r="U8407"/>
    </row>
    <row r="8408" spans="21:21" x14ac:dyDescent="0.25">
      <c r="U8408"/>
    </row>
    <row r="8409" spans="21:21" x14ac:dyDescent="0.25">
      <c r="U8409"/>
    </row>
    <row r="8410" spans="21:21" x14ac:dyDescent="0.25">
      <c r="U8410"/>
    </row>
    <row r="8411" spans="21:21" x14ac:dyDescent="0.25">
      <c r="U8411"/>
    </row>
    <row r="8412" spans="21:21" x14ac:dyDescent="0.25">
      <c r="U8412"/>
    </row>
    <row r="8413" spans="21:21" x14ac:dyDescent="0.25">
      <c r="U8413"/>
    </row>
    <row r="8414" spans="21:21" x14ac:dyDescent="0.25">
      <c r="U8414"/>
    </row>
    <row r="8415" spans="21:21" x14ac:dyDescent="0.25">
      <c r="U8415"/>
    </row>
    <row r="8416" spans="21:21" x14ac:dyDescent="0.25">
      <c r="U8416"/>
    </row>
    <row r="8417" spans="21:21" x14ac:dyDescent="0.25">
      <c r="U8417"/>
    </row>
    <row r="8418" spans="21:21" x14ac:dyDescent="0.25">
      <c r="U8418"/>
    </row>
    <row r="8419" spans="21:21" x14ac:dyDescent="0.25">
      <c r="U8419"/>
    </row>
    <row r="8420" spans="21:21" x14ac:dyDescent="0.25">
      <c r="U8420"/>
    </row>
    <row r="8421" spans="21:21" x14ac:dyDescent="0.25">
      <c r="U8421"/>
    </row>
    <row r="8422" spans="21:21" x14ac:dyDescent="0.25">
      <c r="U8422"/>
    </row>
    <row r="8423" spans="21:21" x14ac:dyDescent="0.25">
      <c r="U8423"/>
    </row>
    <row r="8424" spans="21:21" x14ac:dyDescent="0.25">
      <c r="U8424"/>
    </row>
    <row r="8425" spans="21:21" x14ac:dyDescent="0.25">
      <c r="U8425"/>
    </row>
    <row r="8426" spans="21:21" x14ac:dyDescent="0.25">
      <c r="U8426"/>
    </row>
    <row r="8427" spans="21:21" x14ac:dyDescent="0.25">
      <c r="U8427"/>
    </row>
    <row r="8428" spans="21:21" x14ac:dyDescent="0.25">
      <c r="U8428"/>
    </row>
    <row r="8429" spans="21:21" x14ac:dyDescent="0.25">
      <c r="U8429"/>
    </row>
    <row r="8430" spans="21:21" x14ac:dyDescent="0.25">
      <c r="U8430"/>
    </row>
    <row r="8431" spans="21:21" x14ac:dyDescent="0.25">
      <c r="U8431"/>
    </row>
    <row r="8432" spans="21:21" x14ac:dyDescent="0.25">
      <c r="U8432"/>
    </row>
    <row r="8433" spans="21:21" x14ac:dyDescent="0.25">
      <c r="U8433"/>
    </row>
    <row r="8434" spans="21:21" x14ac:dyDescent="0.25">
      <c r="U8434"/>
    </row>
    <row r="8435" spans="21:21" x14ac:dyDescent="0.25">
      <c r="U8435"/>
    </row>
    <row r="8436" spans="21:21" x14ac:dyDescent="0.25">
      <c r="U8436"/>
    </row>
    <row r="8437" spans="21:21" x14ac:dyDescent="0.25">
      <c r="U8437"/>
    </row>
    <row r="8438" spans="21:21" x14ac:dyDescent="0.25">
      <c r="U8438"/>
    </row>
    <row r="8439" spans="21:21" x14ac:dyDescent="0.25">
      <c r="U8439"/>
    </row>
    <row r="8440" spans="21:21" x14ac:dyDescent="0.25">
      <c r="U8440"/>
    </row>
    <row r="8441" spans="21:21" x14ac:dyDescent="0.25">
      <c r="U8441"/>
    </row>
    <row r="8442" spans="21:21" x14ac:dyDescent="0.25">
      <c r="U8442"/>
    </row>
    <row r="8443" spans="21:21" x14ac:dyDescent="0.25">
      <c r="U8443"/>
    </row>
    <row r="8444" spans="21:21" x14ac:dyDescent="0.25">
      <c r="U8444"/>
    </row>
    <row r="8445" spans="21:21" x14ac:dyDescent="0.25">
      <c r="U8445"/>
    </row>
    <row r="8446" spans="21:21" x14ac:dyDescent="0.25">
      <c r="U8446"/>
    </row>
    <row r="8447" spans="21:21" x14ac:dyDescent="0.25">
      <c r="U8447"/>
    </row>
    <row r="8448" spans="21:21" x14ac:dyDescent="0.25">
      <c r="U8448"/>
    </row>
    <row r="8449" spans="21:21" x14ac:dyDescent="0.25">
      <c r="U8449"/>
    </row>
    <row r="8450" spans="21:21" x14ac:dyDescent="0.25">
      <c r="U8450"/>
    </row>
    <row r="8451" spans="21:21" x14ac:dyDescent="0.25">
      <c r="U8451"/>
    </row>
    <row r="8452" spans="21:21" x14ac:dyDescent="0.25">
      <c r="U8452"/>
    </row>
    <row r="8453" spans="21:21" x14ac:dyDescent="0.25">
      <c r="U8453"/>
    </row>
    <row r="8454" spans="21:21" x14ac:dyDescent="0.25">
      <c r="U8454"/>
    </row>
    <row r="8455" spans="21:21" x14ac:dyDescent="0.25">
      <c r="U8455"/>
    </row>
    <row r="8456" spans="21:21" x14ac:dyDescent="0.25">
      <c r="U8456"/>
    </row>
    <row r="8457" spans="21:21" x14ac:dyDescent="0.25">
      <c r="U8457"/>
    </row>
    <row r="8458" spans="21:21" x14ac:dyDescent="0.25">
      <c r="U8458"/>
    </row>
    <row r="8459" spans="21:21" x14ac:dyDescent="0.25">
      <c r="U8459"/>
    </row>
    <row r="8460" spans="21:21" x14ac:dyDescent="0.25">
      <c r="U8460"/>
    </row>
    <row r="8461" spans="21:21" x14ac:dyDescent="0.25">
      <c r="U8461"/>
    </row>
    <row r="8462" spans="21:21" x14ac:dyDescent="0.25">
      <c r="U8462"/>
    </row>
    <row r="8463" spans="21:21" x14ac:dyDescent="0.25">
      <c r="U8463"/>
    </row>
    <row r="8464" spans="21:21" x14ac:dyDescent="0.25">
      <c r="U8464"/>
    </row>
    <row r="8465" spans="21:21" x14ac:dyDescent="0.25">
      <c r="U8465"/>
    </row>
    <row r="8466" spans="21:21" x14ac:dyDescent="0.25">
      <c r="U8466"/>
    </row>
    <row r="8467" spans="21:21" x14ac:dyDescent="0.25">
      <c r="U8467"/>
    </row>
    <row r="8468" spans="21:21" x14ac:dyDescent="0.25">
      <c r="U8468"/>
    </row>
    <row r="8469" spans="21:21" x14ac:dyDescent="0.25">
      <c r="U8469"/>
    </row>
    <row r="8470" spans="21:21" x14ac:dyDescent="0.25">
      <c r="U8470"/>
    </row>
    <row r="8471" spans="21:21" x14ac:dyDescent="0.25">
      <c r="U8471"/>
    </row>
    <row r="8472" spans="21:21" x14ac:dyDescent="0.25">
      <c r="U8472"/>
    </row>
    <row r="8473" spans="21:21" x14ac:dyDescent="0.25">
      <c r="U8473"/>
    </row>
    <row r="8474" spans="21:21" x14ac:dyDescent="0.25">
      <c r="U8474"/>
    </row>
    <row r="8475" spans="21:21" x14ac:dyDescent="0.25">
      <c r="U8475"/>
    </row>
    <row r="8476" spans="21:21" x14ac:dyDescent="0.25">
      <c r="U8476"/>
    </row>
    <row r="8477" spans="21:21" x14ac:dyDescent="0.25">
      <c r="U8477"/>
    </row>
    <row r="8478" spans="21:21" x14ac:dyDescent="0.25">
      <c r="U8478"/>
    </row>
    <row r="8479" spans="21:21" x14ac:dyDescent="0.25">
      <c r="U8479"/>
    </row>
    <row r="8480" spans="21:21" x14ac:dyDescent="0.25">
      <c r="U8480"/>
    </row>
    <row r="8481" spans="21:21" x14ac:dyDescent="0.25">
      <c r="U8481"/>
    </row>
    <row r="8482" spans="21:21" x14ac:dyDescent="0.25">
      <c r="U8482"/>
    </row>
    <row r="8483" spans="21:21" x14ac:dyDescent="0.25">
      <c r="U8483"/>
    </row>
    <row r="8484" spans="21:21" x14ac:dyDescent="0.25">
      <c r="U8484"/>
    </row>
    <row r="8485" spans="21:21" x14ac:dyDescent="0.25">
      <c r="U8485"/>
    </row>
    <row r="8486" spans="21:21" x14ac:dyDescent="0.25">
      <c r="U8486"/>
    </row>
    <row r="8487" spans="21:21" x14ac:dyDescent="0.25">
      <c r="U8487"/>
    </row>
    <row r="8488" spans="21:21" x14ac:dyDescent="0.25">
      <c r="U8488"/>
    </row>
    <row r="8489" spans="21:21" x14ac:dyDescent="0.25">
      <c r="U8489"/>
    </row>
    <row r="8490" spans="21:21" x14ac:dyDescent="0.25">
      <c r="U8490"/>
    </row>
    <row r="8491" spans="21:21" x14ac:dyDescent="0.25">
      <c r="U8491"/>
    </row>
    <row r="8492" spans="21:21" x14ac:dyDescent="0.25">
      <c r="U8492"/>
    </row>
    <row r="8493" spans="21:21" x14ac:dyDescent="0.25">
      <c r="U8493"/>
    </row>
    <row r="8494" spans="21:21" x14ac:dyDescent="0.25">
      <c r="U8494"/>
    </row>
    <row r="8495" spans="21:21" x14ac:dyDescent="0.25">
      <c r="U8495"/>
    </row>
    <row r="8496" spans="21:21" x14ac:dyDescent="0.25">
      <c r="U8496"/>
    </row>
    <row r="8497" spans="21:21" x14ac:dyDescent="0.25">
      <c r="U8497"/>
    </row>
    <row r="8498" spans="21:21" x14ac:dyDescent="0.25">
      <c r="U8498"/>
    </row>
    <row r="8499" spans="21:21" x14ac:dyDescent="0.25">
      <c r="U8499"/>
    </row>
    <row r="8500" spans="21:21" x14ac:dyDescent="0.25">
      <c r="U8500"/>
    </row>
    <row r="8501" spans="21:21" x14ac:dyDescent="0.25">
      <c r="U8501"/>
    </row>
    <row r="8502" spans="21:21" x14ac:dyDescent="0.25">
      <c r="U8502"/>
    </row>
    <row r="8503" spans="21:21" x14ac:dyDescent="0.25">
      <c r="U8503"/>
    </row>
    <row r="8504" spans="21:21" x14ac:dyDescent="0.25">
      <c r="U8504"/>
    </row>
    <row r="8505" spans="21:21" x14ac:dyDescent="0.25">
      <c r="U8505"/>
    </row>
    <row r="8506" spans="21:21" x14ac:dyDescent="0.25">
      <c r="U8506"/>
    </row>
    <row r="8507" spans="21:21" x14ac:dyDescent="0.25">
      <c r="U8507"/>
    </row>
    <row r="8508" spans="21:21" x14ac:dyDescent="0.25">
      <c r="U8508"/>
    </row>
    <row r="8509" spans="21:21" x14ac:dyDescent="0.25">
      <c r="U8509"/>
    </row>
    <row r="8510" spans="21:21" x14ac:dyDescent="0.25">
      <c r="U8510"/>
    </row>
    <row r="8511" spans="21:21" x14ac:dyDescent="0.25">
      <c r="U8511"/>
    </row>
    <row r="8512" spans="21:21" x14ac:dyDescent="0.25">
      <c r="U8512"/>
    </row>
    <row r="8513" spans="21:21" x14ac:dyDescent="0.25">
      <c r="U8513"/>
    </row>
    <row r="8514" spans="21:21" x14ac:dyDescent="0.25">
      <c r="U8514"/>
    </row>
    <row r="8515" spans="21:21" x14ac:dyDescent="0.25">
      <c r="U8515"/>
    </row>
    <row r="8516" spans="21:21" x14ac:dyDescent="0.25">
      <c r="U8516"/>
    </row>
    <row r="8517" spans="21:21" x14ac:dyDescent="0.25">
      <c r="U8517"/>
    </row>
    <row r="8518" spans="21:21" x14ac:dyDescent="0.25">
      <c r="U8518"/>
    </row>
    <row r="8519" spans="21:21" x14ac:dyDescent="0.25">
      <c r="U8519"/>
    </row>
    <row r="8520" spans="21:21" x14ac:dyDescent="0.25">
      <c r="U8520"/>
    </row>
    <row r="8521" spans="21:21" x14ac:dyDescent="0.25">
      <c r="U8521"/>
    </row>
    <row r="8522" spans="21:21" x14ac:dyDescent="0.25">
      <c r="U8522"/>
    </row>
    <row r="8523" spans="21:21" x14ac:dyDescent="0.25">
      <c r="U8523"/>
    </row>
    <row r="8524" spans="21:21" x14ac:dyDescent="0.25">
      <c r="U8524"/>
    </row>
    <row r="8525" spans="21:21" x14ac:dyDescent="0.25">
      <c r="U8525"/>
    </row>
    <row r="8526" spans="21:21" x14ac:dyDescent="0.25">
      <c r="U8526"/>
    </row>
    <row r="8527" spans="21:21" x14ac:dyDescent="0.25">
      <c r="U8527"/>
    </row>
    <row r="8528" spans="21:21" x14ac:dyDescent="0.25">
      <c r="U8528"/>
    </row>
    <row r="8529" spans="21:21" x14ac:dyDescent="0.25">
      <c r="U8529"/>
    </row>
    <row r="8530" spans="21:21" x14ac:dyDescent="0.25">
      <c r="U8530"/>
    </row>
    <row r="8531" spans="21:21" x14ac:dyDescent="0.25">
      <c r="U8531"/>
    </row>
    <row r="8532" spans="21:21" x14ac:dyDescent="0.25">
      <c r="U8532"/>
    </row>
    <row r="8533" spans="21:21" x14ac:dyDescent="0.25">
      <c r="U8533"/>
    </row>
    <row r="8534" spans="21:21" x14ac:dyDescent="0.25">
      <c r="U8534"/>
    </row>
    <row r="8535" spans="21:21" x14ac:dyDescent="0.25">
      <c r="U8535"/>
    </row>
    <row r="8536" spans="21:21" x14ac:dyDescent="0.25">
      <c r="U8536"/>
    </row>
    <row r="8537" spans="21:21" x14ac:dyDescent="0.25">
      <c r="U8537"/>
    </row>
    <row r="8538" spans="21:21" x14ac:dyDescent="0.25">
      <c r="U8538"/>
    </row>
    <row r="8539" spans="21:21" x14ac:dyDescent="0.25">
      <c r="U8539"/>
    </row>
    <row r="8540" spans="21:21" x14ac:dyDescent="0.25">
      <c r="U8540"/>
    </row>
    <row r="8541" spans="21:21" x14ac:dyDescent="0.25">
      <c r="U8541"/>
    </row>
    <row r="8542" spans="21:21" x14ac:dyDescent="0.25">
      <c r="U8542"/>
    </row>
    <row r="8543" spans="21:21" x14ac:dyDescent="0.25">
      <c r="U8543"/>
    </row>
    <row r="8544" spans="21:21" x14ac:dyDescent="0.25">
      <c r="U8544"/>
    </row>
    <row r="8545" spans="21:21" x14ac:dyDescent="0.25">
      <c r="U8545"/>
    </row>
    <row r="8546" spans="21:21" x14ac:dyDescent="0.25">
      <c r="U8546"/>
    </row>
    <row r="8547" spans="21:21" x14ac:dyDescent="0.25">
      <c r="U8547"/>
    </row>
    <row r="8548" spans="21:21" x14ac:dyDescent="0.25">
      <c r="U8548"/>
    </row>
    <row r="8549" spans="21:21" x14ac:dyDescent="0.25">
      <c r="U8549"/>
    </row>
    <row r="8550" spans="21:21" x14ac:dyDescent="0.25">
      <c r="U8550"/>
    </row>
    <row r="8551" spans="21:21" x14ac:dyDescent="0.25">
      <c r="U8551"/>
    </row>
    <row r="8552" spans="21:21" x14ac:dyDescent="0.25">
      <c r="U8552"/>
    </row>
    <row r="8553" spans="21:21" x14ac:dyDescent="0.25">
      <c r="U8553"/>
    </row>
    <row r="8554" spans="21:21" x14ac:dyDescent="0.25">
      <c r="U8554"/>
    </row>
    <row r="8555" spans="21:21" x14ac:dyDescent="0.25">
      <c r="U8555"/>
    </row>
    <row r="8556" spans="21:21" x14ac:dyDescent="0.25">
      <c r="U8556"/>
    </row>
    <row r="8557" spans="21:21" x14ac:dyDescent="0.25">
      <c r="U8557"/>
    </row>
    <row r="8558" spans="21:21" x14ac:dyDescent="0.25">
      <c r="U8558"/>
    </row>
    <row r="8559" spans="21:21" x14ac:dyDescent="0.25">
      <c r="U8559"/>
    </row>
    <row r="8560" spans="21:21" x14ac:dyDescent="0.25">
      <c r="U8560"/>
    </row>
    <row r="8561" spans="21:21" x14ac:dyDescent="0.25">
      <c r="U8561"/>
    </row>
    <row r="8562" spans="21:21" x14ac:dyDescent="0.25">
      <c r="U8562"/>
    </row>
    <row r="8563" spans="21:21" x14ac:dyDescent="0.25">
      <c r="U8563"/>
    </row>
    <row r="8564" spans="21:21" x14ac:dyDescent="0.25">
      <c r="U8564"/>
    </row>
    <row r="8565" spans="21:21" x14ac:dyDescent="0.25">
      <c r="U8565"/>
    </row>
    <row r="8566" spans="21:21" x14ac:dyDescent="0.25">
      <c r="U8566"/>
    </row>
    <row r="8567" spans="21:21" x14ac:dyDescent="0.25">
      <c r="U8567"/>
    </row>
    <row r="8568" spans="21:21" x14ac:dyDescent="0.25">
      <c r="U8568"/>
    </row>
    <row r="8569" spans="21:21" x14ac:dyDescent="0.25">
      <c r="U8569"/>
    </row>
    <row r="8570" spans="21:21" x14ac:dyDescent="0.25">
      <c r="U8570"/>
    </row>
    <row r="8571" spans="21:21" x14ac:dyDescent="0.25">
      <c r="U8571"/>
    </row>
    <row r="8572" spans="21:21" x14ac:dyDescent="0.25">
      <c r="U8572"/>
    </row>
    <row r="8573" spans="21:21" x14ac:dyDescent="0.25">
      <c r="U8573"/>
    </row>
    <row r="8574" spans="21:21" x14ac:dyDescent="0.25">
      <c r="U8574"/>
    </row>
    <row r="8575" spans="21:21" x14ac:dyDescent="0.25">
      <c r="U8575"/>
    </row>
    <row r="8576" spans="21:21" x14ac:dyDescent="0.25">
      <c r="U8576"/>
    </row>
    <row r="8577" spans="21:21" x14ac:dyDescent="0.25">
      <c r="U8577"/>
    </row>
    <row r="8578" spans="21:21" x14ac:dyDescent="0.25">
      <c r="U8578"/>
    </row>
    <row r="8579" spans="21:21" x14ac:dyDescent="0.25">
      <c r="U8579"/>
    </row>
    <row r="8580" spans="21:21" x14ac:dyDescent="0.25">
      <c r="U8580"/>
    </row>
    <row r="8581" spans="21:21" x14ac:dyDescent="0.25">
      <c r="U8581"/>
    </row>
    <row r="8582" spans="21:21" x14ac:dyDescent="0.25">
      <c r="U8582"/>
    </row>
    <row r="8583" spans="21:21" x14ac:dyDescent="0.25">
      <c r="U8583"/>
    </row>
    <row r="8584" spans="21:21" x14ac:dyDescent="0.25">
      <c r="U8584"/>
    </row>
    <row r="8585" spans="21:21" x14ac:dyDescent="0.25">
      <c r="U8585"/>
    </row>
    <row r="8586" spans="21:21" x14ac:dyDescent="0.25">
      <c r="U8586"/>
    </row>
    <row r="8587" spans="21:21" x14ac:dyDescent="0.25">
      <c r="U8587"/>
    </row>
    <row r="8588" spans="21:21" x14ac:dyDescent="0.25">
      <c r="U8588"/>
    </row>
    <row r="8589" spans="21:21" x14ac:dyDescent="0.25">
      <c r="U8589"/>
    </row>
    <row r="8590" spans="21:21" x14ac:dyDescent="0.25">
      <c r="U8590"/>
    </row>
    <row r="8591" spans="21:21" x14ac:dyDescent="0.25">
      <c r="U8591"/>
    </row>
    <row r="8592" spans="21:21" x14ac:dyDescent="0.25">
      <c r="U8592"/>
    </row>
    <row r="8593" spans="21:21" x14ac:dyDescent="0.25">
      <c r="U8593"/>
    </row>
    <row r="8594" spans="21:21" x14ac:dyDescent="0.25">
      <c r="U8594"/>
    </row>
    <row r="8595" spans="21:21" x14ac:dyDescent="0.25">
      <c r="U8595"/>
    </row>
    <row r="8596" spans="21:21" x14ac:dyDescent="0.25">
      <c r="U8596"/>
    </row>
    <row r="8597" spans="21:21" x14ac:dyDescent="0.25">
      <c r="U8597"/>
    </row>
    <row r="8598" spans="21:21" x14ac:dyDescent="0.25">
      <c r="U8598"/>
    </row>
    <row r="8599" spans="21:21" x14ac:dyDescent="0.25">
      <c r="U8599"/>
    </row>
    <row r="8600" spans="21:21" x14ac:dyDescent="0.25">
      <c r="U8600"/>
    </row>
    <row r="8601" spans="21:21" x14ac:dyDescent="0.25">
      <c r="U8601"/>
    </row>
    <row r="8602" spans="21:21" x14ac:dyDescent="0.25">
      <c r="U8602"/>
    </row>
    <row r="8603" spans="21:21" x14ac:dyDescent="0.25">
      <c r="U8603"/>
    </row>
    <row r="8604" spans="21:21" x14ac:dyDescent="0.25">
      <c r="U8604"/>
    </row>
    <row r="8605" spans="21:21" x14ac:dyDescent="0.25">
      <c r="U8605"/>
    </row>
    <row r="8606" spans="21:21" x14ac:dyDescent="0.25">
      <c r="U8606"/>
    </row>
    <row r="8607" spans="21:21" x14ac:dyDescent="0.25">
      <c r="U8607"/>
    </row>
    <row r="8608" spans="21:21" x14ac:dyDescent="0.25">
      <c r="U8608"/>
    </row>
    <row r="8609" spans="21:21" x14ac:dyDescent="0.25">
      <c r="U8609"/>
    </row>
    <row r="8610" spans="21:21" x14ac:dyDescent="0.25">
      <c r="U8610"/>
    </row>
    <row r="8611" spans="21:21" x14ac:dyDescent="0.25">
      <c r="U8611"/>
    </row>
    <row r="8612" spans="21:21" x14ac:dyDescent="0.25">
      <c r="U8612"/>
    </row>
    <row r="8613" spans="21:21" x14ac:dyDescent="0.25">
      <c r="U8613"/>
    </row>
    <row r="8614" spans="21:21" x14ac:dyDescent="0.25">
      <c r="U8614"/>
    </row>
    <row r="8615" spans="21:21" x14ac:dyDescent="0.25">
      <c r="U8615"/>
    </row>
    <row r="8616" spans="21:21" x14ac:dyDescent="0.25">
      <c r="U8616"/>
    </row>
    <row r="8617" spans="21:21" x14ac:dyDescent="0.25">
      <c r="U8617"/>
    </row>
    <row r="8618" spans="21:21" x14ac:dyDescent="0.25">
      <c r="U8618"/>
    </row>
    <row r="8619" spans="21:21" x14ac:dyDescent="0.25">
      <c r="U8619"/>
    </row>
    <row r="8620" spans="21:21" x14ac:dyDescent="0.25">
      <c r="U8620"/>
    </row>
    <row r="8621" spans="21:21" x14ac:dyDescent="0.25">
      <c r="U8621"/>
    </row>
    <row r="8622" spans="21:21" x14ac:dyDescent="0.25">
      <c r="U8622"/>
    </row>
    <row r="8623" spans="21:21" x14ac:dyDescent="0.25">
      <c r="U8623"/>
    </row>
    <row r="8624" spans="21:21" x14ac:dyDescent="0.25">
      <c r="U8624"/>
    </row>
    <row r="8625" spans="21:21" x14ac:dyDescent="0.25">
      <c r="U8625"/>
    </row>
    <row r="8626" spans="21:21" x14ac:dyDescent="0.25">
      <c r="U8626"/>
    </row>
    <row r="8627" spans="21:21" x14ac:dyDescent="0.25">
      <c r="U8627"/>
    </row>
    <row r="8628" spans="21:21" x14ac:dyDescent="0.25">
      <c r="U8628"/>
    </row>
    <row r="8629" spans="21:21" x14ac:dyDescent="0.25">
      <c r="U8629"/>
    </row>
    <row r="8630" spans="21:21" x14ac:dyDescent="0.25">
      <c r="U8630"/>
    </row>
    <row r="8631" spans="21:21" x14ac:dyDescent="0.25">
      <c r="U8631"/>
    </row>
    <row r="8632" spans="21:21" x14ac:dyDescent="0.25">
      <c r="U8632"/>
    </row>
    <row r="8633" spans="21:21" x14ac:dyDescent="0.25">
      <c r="U8633"/>
    </row>
    <row r="8634" spans="21:21" x14ac:dyDescent="0.25">
      <c r="U8634"/>
    </row>
    <row r="8635" spans="21:21" x14ac:dyDescent="0.25">
      <c r="U8635"/>
    </row>
    <row r="8636" spans="21:21" x14ac:dyDescent="0.25">
      <c r="U8636"/>
    </row>
    <row r="8637" spans="21:21" x14ac:dyDescent="0.25">
      <c r="U8637"/>
    </row>
    <row r="8638" spans="21:21" x14ac:dyDescent="0.25">
      <c r="U8638"/>
    </row>
    <row r="8639" spans="21:21" x14ac:dyDescent="0.25">
      <c r="U8639"/>
    </row>
    <row r="8640" spans="21:21" x14ac:dyDescent="0.25">
      <c r="U8640"/>
    </row>
    <row r="8641" spans="21:21" x14ac:dyDescent="0.25">
      <c r="U8641"/>
    </row>
    <row r="8642" spans="21:21" x14ac:dyDescent="0.25">
      <c r="U8642"/>
    </row>
    <row r="8643" spans="21:21" x14ac:dyDescent="0.25">
      <c r="U8643"/>
    </row>
    <row r="8644" spans="21:21" x14ac:dyDescent="0.25">
      <c r="U8644"/>
    </row>
    <row r="8645" spans="21:21" x14ac:dyDescent="0.25">
      <c r="U8645"/>
    </row>
    <row r="8646" spans="21:21" x14ac:dyDescent="0.25">
      <c r="U8646"/>
    </row>
    <row r="8647" spans="21:21" x14ac:dyDescent="0.25">
      <c r="U8647"/>
    </row>
    <row r="8648" spans="21:21" x14ac:dyDescent="0.25">
      <c r="U8648"/>
    </row>
    <row r="8649" spans="21:21" x14ac:dyDescent="0.25">
      <c r="U8649"/>
    </row>
    <row r="8650" spans="21:21" x14ac:dyDescent="0.25">
      <c r="U8650"/>
    </row>
    <row r="8651" spans="21:21" x14ac:dyDescent="0.25">
      <c r="U8651"/>
    </row>
    <row r="8652" spans="21:21" x14ac:dyDescent="0.25">
      <c r="U8652"/>
    </row>
    <row r="8653" spans="21:21" x14ac:dyDescent="0.25">
      <c r="U8653"/>
    </row>
    <row r="8654" spans="21:21" x14ac:dyDescent="0.25">
      <c r="U8654"/>
    </row>
    <row r="8655" spans="21:21" x14ac:dyDescent="0.25">
      <c r="U8655"/>
    </row>
    <row r="8656" spans="21:21" x14ac:dyDescent="0.25">
      <c r="U8656"/>
    </row>
    <row r="8657" spans="21:21" x14ac:dyDescent="0.25">
      <c r="U8657"/>
    </row>
    <row r="8658" spans="21:21" x14ac:dyDescent="0.25">
      <c r="U8658"/>
    </row>
    <row r="8659" spans="21:21" x14ac:dyDescent="0.25">
      <c r="U8659"/>
    </row>
    <row r="8660" spans="21:21" x14ac:dyDescent="0.25">
      <c r="U8660"/>
    </row>
    <row r="8661" spans="21:21" x14ac:dyDescent="0.25">
      <c r="U8661"/>
    </row>
    <row r="8662" spans="21:21" x14ac:dyDescent="0.25">
      <c r="U8662"/>
    </row>
    <row r="8663" spans="21:21" x14ac:dyDescent="0.25">
      <c r="U8663"/>
    </row>
    <row r="8664" spans="21:21" x14ac:dyDescent="0.25">
      <c r="U8664"/>
    </row>
    <row r="8665" spans="21:21" x14ac:dyDescent="0.25">
      <c r="U8665"/>
    </row>
    <row r="8666" spans="21:21" x14ac:dyDescent="0.25">
      <c r="U8666"/>
    </row>
    <row r="8667" spans="21:21" x14ac:dyDescent="0.25">
      <c r="U8667"/>
    </row>
    <row r="8668" spans="21:21" x14ac:dyDescent="0.25">
      <c r="U8668"/>
    </row>
    <row r="8669" spans="21:21" x14ac:dyDescent="0.25">
      <c r="U8669"/>
    </row>
    <row r="8670" spans="21:21" x14ac:dyDescent="0.25">
      <c r="U8670"/>
    </row>
    <row r="8671" spans="21:21" x14ac:dyDescent="0.25">
      <c r="U8671"/>
    </row>
    <row r="8672" spans="21:21" x14ac:dyDescent="0.25">
      <c r="U8672"/>
    </row>
    <row r="8673" spans="21:21" x14ac:dyDescent="0.25">
      <c r="U8673"/>
    </row>
    <row r="8674" spans="21:21" x14ac:dyDescent="0.25">
      <c r="U8674"/>
    </row>
    <row r="8675" spans="21:21" x14ac:dyDescent="0.25">
      <c r="U8675"/>
    </row>
    <row r="8676" spans="21:21" x14ac:dyDescent="0.25">
      <c r="U8676"/>
    </row>
    <row r="8677" spans="21:21" x14ac:dyDescent="0.25">
      <c r="U8677"/>
    </row>
    <row r="8678" spans="21:21" x14ac:dyDescent="0.25">
      <c r="U8678"/>
    </row>
    <row r="8679" spans="21:21" x14ac:dyDescent="0.25">
      <c r="U8679"/>
    </row>
    <row r="8680" spans="21:21" x14ac:dyDescent="0.25">
      <c r="U8680"/>
    </row>
    <row r="8681" spans="21:21" x14ac:dyDescent="0.25">
      <c r="U8681"/>
    </row>
    <row r="8682" spans="21:21" x14ac:dyDescent="0.25">
      <c r="U8682"/>
    </row>
    <row r="8683" spans="21:21" x14ac:dyDescent="0.25">
      <c r="U8683"/>
    </row>
    <row r="8684" spans="21:21" x14ac:dyDescent="0.25">
      <c r="U8684"/>
    </row>
    <row r="8685" spans="21:21" x14ac:dyDescent="0.25">
      <c r="U8685"/>
    </row>
    <row r="8686" spans="21:21" x14ac:dyDescent="0.25">
      <c r="U8686"/>
    </row>
    <row r="8687" spans="21:21" x14ac:dyDescent="0.25">
      <c r="U8687"/>
    </row>
    <row r="8688" spans="21:21" x14ac:dyDescent="0.25">
      <c r="U8688"/>
    </row>
    <row r="8689" spans="21:21" x14ac:dyDescent="0.25">
      <c r="U8689"/>
    </row>
    <row r="8690" spans="21:21" x14ac:dyDescent="0.25">
      <c r="U8690"/>
    </row>
    <row r="8691" spans="21:21" x14ac:dyDescent="0.25">
      <c r="U8691"/>
    </row>
    <row r="8692" spans="21:21" x14ac:dyDescent="0.25">
      <c r="U8692"/>
    </row>
    <row r="8693" spans="21:21" x14ac:dyDescent="0.25">
      <c r="U8693"/>
    </row>
    <row r="8694" spans="21:21" x14ac:dyDescent="0.25">
      <c r="U8694"/>
    </row>
    <row r="8695" spans="21:21" x14ac:dyDescent="0.25">
      <c r="U8695"/>
    </row>
    <row r="8696" spans="21:21" x14ac:dyDescent="0.25">
      <c r="U8696"/>
    </row>
    <row r="8697" spans="21:21" x14ac:dyDescent="0.25">
      <c r="U8697"/>
    </row>
    <row r="8698" spans="21:21" x14ac:dyDescent="0.25">
      <c r="U8698"/>
    </row>
    <row r="8699" spans="21:21" x14ac:dyDescent="0.25">
      <c r="U8699"/>
    </row>
    <row r="8700" spans="21:21" x14ac:dyDescent="0.25">
      <c r="U8700"/>
    </row>
    <row r="8701" spans="21:21" x14ac:dyDescent="0.25">
      <c r="U8701"/>
    </row>
    <row r="8702" spans="21:21" x14ac:dyDescent="0.25">
      <c r="U8702"/>
    </row>
    <row r="8703" spans="21:21" x14ac:dyDescent="0.25">
      <c r="U8703"/>
    </row>
    <row r="8704" spans="21:21" x14ac:dyDescent="0.25">
      <c r="U8704"/>
    </row>
    <row r="8705" spans="21:21" x14ac:dyDescent="0.25">
      <c r="U8705"/>
    </row>
    <row r="8706" spans="21:21" x14ac:dyDescent="0.25">
      <c r="U8706"/>
    </row>
    <row r="8707" spans="21:21" x14ac:dyDescent="0.25">
      <c r="U8707"/>
    </row>
    <row r="8708" spans="21:21" x14ac:dyDescent="0.25">
      <c r="U8708"/>
    </row>
    <row r="8709" spans="21:21" x14ac:dyDescent="0.25">
      <c r="U8709"/>
    </row>
    <row r="8710" spans="21:21" x14ac:dyDescent="0.25">
      <c r="U8710"/>
    </row>
    <row r="8711" spans="21:21" x14ac:dyDescent="0.25">
      <c r="U8711"/>
    </row>
    <row r="8712" spans="21:21" x14ac:dyDescent="0.25">
      <c r="U8712"/>
    </row>
    <row r="8713" spans="21:21" x14ac:dyDescent="0.25">
      <c r="U8713"/>
    </row>
    <row r="8714" spans="21:21" x14ac:dyDescent="0.25">
      <c r="U8714"/>
    </row>
    <row r="8715" spans="21:21" x14ac:dyDescent="0.25">
      <c r="U8715"/>
    </row>
    <row r="8716" spans="21:21" x14ac:dyDescent="0.25">
      <c r="U8716"/>
    </row>
    <row r="8717" spans="21:21" x14ac:dyDescent="0.25">
      <c r="U8717"/>
    </row>
    <row r="8718" spans="21:21" x14ac:dyDescent="0.25">
      <c r="U8718"/>
    </row>
    <row r="8719" spans="21:21" x14ac:dyDescent="0.25">
      <c r="U8719"/>
    </row>
    <row r="8720" spans="21:21" x14ac:dyDescent="0.25">
      <c r="U8720"/>
    </row>
    <row r="8721" spans="21:21" x14ac:dyDescent="0.25">
      <c r="U8721"/>
    </row>
    <row r="8722" spans="21:21" x14ac:dyDescent="0.25">
      <c r="U8722"/>
    </row>
    <row r="8723" spans="21:21" x14ac:dyDescent="0.25">
      <c r="U8723"/>
    </row>
    <row r="8724" spans="21:21" x14ac:dyDescent="0.25">
      <c r="U8724"/>
    </row>
    <row r="8725" spans="21:21" x14ac:dyDescent="0.25">
      <c r="U8725"/>
    </row>
    <row r="8726" spans="21:21" x14ac:dyDescent="0.25">
      <c r="U8726"/>
    </row>
    <row r="8727" spans="21:21" x14ac:dyDescent="0.25">
      <c r="U8727"/>
    </row>
    <row r="8728" spans="21:21" x14ac:dyDescent="0.25">
      <c r="U8728"/>
    </row>
    <row r="8729" spans="21:21" x14ac:dyDescent="0.25">
      <c r="U8729"/>
    </row>
    <row r="8730" spans="21:21" x14ac:dyDescent="0.25">
      <c r="U8730"/>
    </row>
    <row r="8731" spans="21:21" x14ac:dyDescent="0.25">
      <c r="U8731"/>
    </row>
    <row r="8732" spans="21:21" x14ac:dyDescent="0.25">
      <c r="U8732"/>
    </row>
    <row r="8733" spans="21:21" x14ac:dyDescent="0.25">
      <c r="U8733"/>
    </row>
    <row r="8734" spans="21:21" x14ac:dyDescent="0.25">
      <c r="U8734"/>
    </row>
    <row r="8735" spans="21:21" x14ac:dyDescent="0.25">
      <c r="U8735"/>
    </row>
    <row r="8736" spans="21:21" x14ac:dyDescent="0.25">
      <c r="U8736"/>
    </row>
    <row r="8737" spans="21:21" x14ac:dyDescent="0.25">
      <c r="U8737"/>
    </row>
    <row r="8738" spans="21:21" x14ac:dyDescent="0.25">
      <c r="U8738"/>
    </row>
    <row r="8739" spans="21:21" x14ac:dyDescent="0.25">
      <c r="U8739"/>
    </row>
    <row r="8740" spans="21:21" x14ac:dyDescent="0.25">
      <c r="U8740"/>
    </row>
    <row r="8741" spans="21:21" x14ac:dyDescent="0.25">
      <c r="U8741"/>
    </row>
    <row r="8742" spans="21:21" x14ac:dyDescent="0.25">
      <c r="U8742"/>
    </row>
    <row r="8743" spans="21:21" x14ac:dyDescent="0.25">
      <c r="U8743"/>
    </row>
    <row r="8744" spans="21:21" x14ac:dyDescent="0.25">
      <c r="U8744"/>
    </row>
    <row r="8745" spans="21:21" x14ac:dyDescent="0.25">
      <c r="U8745"/>
    </row>
    <row r="8746" spans="21:21" x14ac:dyDescent="0.25">
      <c r="U8746"/>
    </row>
    <row r="8747" spans="21:21" x14ac:dyDescent="0.25">
      <c r="U8747"/>
    </row>
    <row r="8748" spans="21:21" x14ac:dyDescent="0.25">
      <c r="U8748"/>
    </row>
    <row r="8749" spans="21:21" x14ac:dyDescent="0.25">
      <c r="U8749"/>
    </row>
    <row r="8750" spans="21:21" x14ac:dyDescent="0.25">
      <c r="U8750"/>
    </row>
    <row r="8751" spans="21:21" x14ac:dyDescent="0.25">
      <c r="U8751"/>
    </row>
    <row r="8752" spans="21:21" x14ac:dyDescent="0.25">
      <c r="U8752"/>
    </row>
    <row r="8753" spans="21:21" x14ac:dyDescent="0.25">
      <c r="U8753"/>
    </row>
    <row r="8754" spans="21:21" x14ac:dyDescent="0.25">
      <c r="U8754"/>
    </row>
    <row r="8755" spans="21:21" x14ac:dyDescent="0.25">
      <c r="U8755"/>
    </row>
    <row r="8756" spans="21:21" x14ac:dyDescent="0.25">
      <c r="U8756"/>
    </row>
    <row r="8757" spans="21:21" x14ac:dyDescent="0.25">
      <c r="U8757"/>
    </row>
    <row r="8758" spans="21:21" x14ac:dyDescent="0.25">
      <c r="U8758"/>
    </row>
    <row r="8759" spans="21:21" x14ac:dyDescent="0.25">
      <c r="U8759"/>
    </row>
    <row r="8760" spans="21:21" x14ac:dyDescent="0.25">
      <c r="U8760"/>
    </row>
    <row r="8761" spans="21:21" x14ac:dyDescent="0.25">
      <c r="U8761"/>
    </row>
    <row r="8762" spans="21:21" x14ac:dyDescent="0.25">
      <c r="U8762"/>
    </row>
    <row r="8763" spans="21:21" x14ac:dyDescent="0.25">
      <c r="U8763"/>
    </row>
    <row r="8764" spans="21:21" x14ac:dyDescent="0.25">
      <c r="U8764"/>
    </row>
    <row r="8765" spans="21:21" x14ac:dyDescent="0.25">
      <c r="U8765"/>
    </row>
    <row r="8766" spans="21:21" x14ac:dyDescent="0.25">
      <c r="U8766"/>
    </row>
    <row r="8767" spans="21:21" x14ac:dyDescent="0.25">
      <c r="U8767"/>
    </row>
    <row r="8768" spans="21:21" x14ac:dyDescent="0.25">
      <c r="U8768"/>
    </row>
    <row r="8769" spans="21:21" x14ac:dyDescent="0.25">
      <c r="U8769"/>
    </row>
    <row r="8770" spans="21:21" x14ac:dyDescent="0.25">
      <c r="U8770"/>
    </row>
    <row r="8771" spans="21:21" x14ac:dyDescent="0.25">
      <c r="U8771"/>
    </row>
    <row r="8772" spans="21:21" x14ac:dyDescent="0.25">
      <c r="U8772"/>
    </row>
    <row r="8773" spans="21:21" x14ac:dyDescent="0.25">
      <c r="U8773"/>
    </row>
    <row r="8774" spans="21:21" x14ac:dyDescent="0.25">
      <c r="U8774"/>
    </row>
    <row r="8775" spans="21:21" x14ac:dyDescent="0.25">
      <c r="U8775"/>
    </row>
    <row r="8776" spans="21:21" x14ac:dyDescent="0.25">
      <c r="U8776"/>
    </row>
    <row r="8777" spans="21:21" x14ac:dyDescent="0.25">
      <c r="U8777"/>
    </row>
    <row r="8778" spans="21:21" x14ac:dyDescent="0.25">
      <c r="U8778"/>
    </row>
    <row r="8779" spans="21:21" x14ac:dyDescent="0.25">
      <c r="U8779"/>
    </row>
    <row r="8780" spans="21:21" x14ac:dyDescent="0.25">
      <c r="U8780"/>
    </row>
    <row r="8781" spans="21:21" x14ac:dyDescent="0.25">
      <c r="U8781"/>
    </row>
    <row r="8782" spans="21:21" x14ac:dyDescent="0.25">
      <c r="U8782"/>
    </row>
    <row r="8783" spans="21:21" x14ac:dyDescent="0.25">
      <c r="U8783"/>
    </row>
    <row r="8784" spans="21:21" x14ac:dyDescent="0.25">
      <c r="U8784"/>
    </row>
    <row r="8785" spans="21:21" x14ac:dyDescent="0.25">
      <c r="U8785"/>
    </row>
    <row r="8786" spans="21:21" x14ac:dyDescent="0.25">
      <c r="U8786"/>
    </row>
    <row r="8787" spans="21:21" x14ac:dyDescent="0.25">
      <c r="U8787"/>
    </row>
    <row r="8788" spans="21:21" x14ac:dyDescent="0.25">
      <c r="U8788"/>
    </row>
    <row r="8789" spans="21:21" x14ac:dyDescent="0.25">
      <c r="U8789"/>
    </row>
    <row r="8790" spans="21:21" x14ac:dyDescent="0.25">
      <c r="U8790"/>
    </row>
    <row r="8791" spans="21:21" x14ac:dyDescent="0.25">
      <c r="U8791"/>
    </row>
    <row r="8792" spans="21:21" x14ac:dyDescent="0.25">
      <c r="U8792"/>
    </row>
    <row r="8793" spans="21:21" x14ac:dyDescent="0.25">
      <c r="U8793"/>
    </row>
    <row r="8794" spans="21:21" x14ac:dyDescent="0.25">
      <c r="U8794"/>
    </row>
    <row r="8795" spans="21:21" x14ac:dyDescent="0.25">
      <c r="U8795"/>
    </row>
    <row r="8796" spans="21:21" x14ac:dyDescent="0.25">
      <c r="U8796"/>
    </row>
    <row r="8797" spans="21:21" x14ac:dyDescent="0.25">
      <c r="U8797"/>
    </row>
    <row r="8798" spans="21:21" x14ac:dyDescent="0.25">
      <c r="U8798"/>
    </row>
    <row r="8799" spans="21:21" x14ac:dyDescent="0.25">
      <c r="U8799"/>
    </row>
    <row r="8800" spans="21:21" x14ac:dyDescent="0.25">
      <c r="U8800"/>
    </row>
    <row r="8801" spans="21:21" x14ac:dyDescent="0.25">
      <c r="U8801"/>
    </row>
    <row r="8802" spans="21:21" x14ac:dyDescent="0.25">
      <c r="U8802"/>
    </row>
    <row r="8803" spans="21:21" x14ac:dyDescent="0.25">
      <c r="U8803"/>
    </row>
    <row r="8804" spans="21:21" x14ac:dyDescent="0.25">
      <c r="U8804"/>
    </row>
    <row r="8805" spans="21:21" x14ac:dyDescent="0.25">
      <c r="U8805"/>
    </row>
    <row r="8806" spans="21:21" x14ac:dyDescent="0.25">
      <c r="U8806"/>
    </row>
    <row r="8807" spans="21:21" x14ac:dyDescent="0.25">
      <c r="U8807"/>
    </row>
    <row r="8808" spans="21:21" x14ac:dyDescent="0.25">
      <c r="U8808"/>
    </row>
    <row r="8809" spans="21:21" x14ac:dyDescent="0.25">
      <c r="U8809"/>
    </row>
    <row r="8810" spans="21:21" x14ac:dyDescent="0.25">
      <c r="U8810"/>
    </row>
    <row r="8811" spans="21:21" x14ac:dyDescent="0.25">
      <c r="U8811"/>
    </row>
    <row r="8812" spans="21:21" x14ac:dyDescent="0.25">
      <c r="U8812"/>
    </row>
    <row r="8813" spans="21:21" x14ac:dyDescent="0.25">
      <c r="U8813"/>
    </row>
    <row r="8814" spans="21:21" x14ac:dyDescent="0.25">
      <c r="U8814"/>
    </row>
    <row r="8815" spans="21:21" x14ac:dyDescent="0.25">
      <c r="U8815"/>
    </row>
    <row r="8816" spans="21:21" x14ac:dyDescent="0.25">
      <c r="U8816"/>
    </row>
    <row r="8817" spans="21:21" x14ac:dyDescent="0.25">
      <c r="U8817"/>
    </row>
    <row r="8818" spans="21:21" x14ac:dyDescent="0.25">
      <c r="U8818"/>
    </row>
    <row r="8819" spans="21:21" x14ac:dyDescent="0.25">
      <c r="U8819"/>
    </row>
    <row r="8820" spans="21:21" x14ac:dyDescent="0.25">
      <c r="U8820"/>
    </row>
    <row r="8821" spans="21:21" x14ac:dyDescent="0.25">
      <c r="U8821"/>
    </row>
    <row r="8822" spans="21:21" x14ac:dyDescent="0.25">
      <c r="U8822"/>
    </row>
    <row r="8823" spans="21:21" x14ac:dyDescent="0.25">
      <c r="U8823"/>
    </row>
    <row r="8824" spans="21:21" x14ac:dyDescent="0.25">
      <c r="U8824"/>
    </row>
    <row r="8825" spans="21:21" x14ac:dyDescent="0.25">
      <c r="U8825"/>
    </row>
    <row r="8826" spans="21:21" x14ac:dyDescent="0.25">
      <c r="U8826"/>
    </row>
    <row r="8827" spans="21:21" x14ac:dyDescent="0.25">
      <c r="U8827"/>
    </row>
    <row r="8828" spans="21:21" x14ac:dyDescent="0.25">
      <c r="U8828"/>
    </row>
    <row r="8829" spans="21:21" x14ac:dyDescent="0.25">
      <c r="U8829"/>
    </row>
    <row r="8830" spans="21:21" x14ac:dyDescent="0.25">
      <c r="U8830"/>
    </row>
    <row r="8831" spans="21:21" x14ac:dyDescent="0.25">
      <c r="U8831"/>
    </row>
    <row r="8832" spans="21:21" x14ac:dyDescent="0.25">
      <c r="U8832"/>
    </row>
    <row r="8833" spans="21:21" x14ac:dyDescent="0.25">
      <c r="U8833"/>
    </row>
    <row r="8834" spans="21:21" x14ac:dyDescent="0.25">
      <c r="U8834"/>
    </row>
    <row r="8835" spans="21:21" x14ac:dyDescent="0.25">
      <c r="U8835"/>
    </row>
    <row r="8836" spans="21:21" x14ac:dyDescent="0.25">
      <c r="U8836"/>
    </row>
    <row r="8837" spans="21:21" x14ac:dyDescent="0.25">
      <c r="U8837"/>
    </row>
    <row r="8838" spans="21:21" x14ac:dyDescent="0.25">
      <c r="U8838"/>
    </row>
    <row r="8839" spans="21:21" x14ac:dyDescent="0.25">
      <c r="U8839"/>
    </row>
    <row r="8840" spans="21:21" x14ac:dyDescent="0.25">
      <c r="U8840"/>
    </row>
    <row r="8841" spans="21:21" x14ac:dyDescent="0.25">
      <c r="U8841"/>
    </row>
    <row r="8842" spans="21:21" x14ac:dyDescent="0.25">
      <c r="U8842"/>
    </row>
    <row r="8843" spans="21:21" x14ac:dyDescent="0.25">
      <c r="U8843"/>
    </row>
    <row r="8844" spans="21:21" x14ac:dyDescent="0.25">
      <c r="U8844"/>
    </row>
    <row r="8845" spans="21:21" x14ac:dyDescent="0.25">
      <c r="U8845"/>
    </row>
    <row r="8846" spans="21:21" x14ac:dyDescent="0.25">
      <c r="U8846"/>
    </row>
    <row r="8847" spans="21:21" x14ac:dyDescent="0.25">
      <c r="U8847"/>
    </row>
    <row r="8848" spans="21:21" x14ac:dyDescent="0.25">
      <c r="U8848"/>
    </row>
    <row r="8849" spans="21:21" x14ac:dyDescent="0.25">
      <c r="U8849"/>
    </row>
    <row r="8850" spans="21:21" x14ac:dyDescent="0.25">
      <c r="U8850"/>
    </row>
    <row r="8851" spans="21:21" x14ac:dyDescent="0.25">
      <c r="U8851"/>
    </row>
    <row r="8852" spans="21:21" x14ac:dyDescent="0.25">
      <c r="U8852"/>
    </row>
    <row r="8853" spans="21:21" x14ac:dyDescent="0.25">
      <c r="U8853"/>
    </row>
    <row r="8854" spans="21:21" x14ac:dyDescent="0.25">
      <c r="U8854"/>
    </row>
    <row r="8855" spans="21:21" x14ac:dyDescent="0.25">
      <c r="U8855"/>
    </row>
    <row r="8856" spans="21:21" x14ac:dyDescent="0.25">
      <c r="U8856"/>
    </row>
    <row r="8857" spans="21:21" x14ac:dyDescent="0.25">
      <c r="U8857"/>
    </row>
    <row r="8858" spans="21:21" x14ac:dyDescent="0.25">
      <c r="U8858"/>
    </row>
    <row r="8859" spans="21:21" x14ac:dyDescent="0.25">
      <c r="U8859"/>
    </row>
    <row r="8860" spans="21:21" x14ac:dyDescent="0.25">
      <c r="U8860"/>
    </row>
    <row r="8861" spans="21:21" x14ac:dyDescent="0.25">
      <c r="U8861"/>
    </row>
    <row r="8862" spans="21:21" x14ac:dyDescent="0.25">
      <c r="U8862"/>
    </row>
    <row r="8863" spans="21:21" x14ac:dyDescent="0.25">
      <c r="U8863"/>
    </row>
    <row r="8864" spans="21:21" x14ac:dyDescent="0.25">
      <c r="U8864"/>
    </row>
    <row r="8865" spans="21:21" x14ac:dyDescent="0.25">
      <c r="U8865"/>
    </row>
    <row r="8866" spans="21:21" x14ac:dyDescent="0.25">
      <c r="U8866"/>
    </row>
    <row r="8867" spans="21:21" x14ac:dyDescent="0.25">
      <c r="U8867"/>
    </row>
    <row r="8868" spans="21:21" x14ac:dyDescent="0.25">
      <c r="U8868"/>
    </row>
    <row r="8869" spans="21:21" x14ac:dyDescent="0.25">
      <c r="U8869"/>
    </row>
    <row r="8870" spans="21:21" x14ac:dyDescent="0.25">
      <c r="U8870"/>
    </row>
    <row r="8871" spans="21:21" x14ac:dyDescent="0.25">
      <c r="U8871"/>
    </row>
    <row r="8872" spans="21:21" x14ac:dyDescent="0.25">
      <c r="U8872"/>
    </row>
    <row r="8873" spans="21:21" x14ac:dyDescent="0.25">
      <c r="U8873"/>
    </row>
    <row r="8874" spans="21:21" x14ac:dyDescent="0.25">
      <c r="U8874"/>
    </row>
    <row r="8875" spans="21:21" x14ac:dyDescent="0.25">
      <c r="U8875"/>
    </row>
    <row r="8876" spans="21:21" x14ac:dyDescent="0.25">
      <c r="U8876"/>
    </row>
    <row r="8877" spans="21:21" x14ac:dyDescent="0.25">
      <c r="U8877"/>
    </row>
    <row r="8878" spans="21:21" x14ac:dyDescent="0.25">
      <c r="U8878"/>
    </row>
    <row r="8879" spans="21:21" x14ac:dyDescent="0.25">
      <c r="U8879"/>
    </row>
    <row r="8880" spans="21:21" x14ac:dyDescent="0.25">
      <c r="U8880"/>
    </row>
    <row r="8881" spans="21:21" x14ac:dyDescent="0.25">
      <c r="U8881"/>
    </row>
    <row r="8882" spans="21:21" x14ac:dyDescent="0.25">
      <c r="U8882"/>
    </row>
    <row r="8883" spans="21:21" x14ac:dyDescent="0.25">
      <c r="U8883"/>
    </row>
    <row r="8884" spans="21:21" x14ac:dyDescent="0.25">
      <c r="U8884"/>
    </row>
    <row r="8885" spans="21:21" x14ac:dyDescent="0.25">
      <c r="U8885"/>
    </row>
    <row r="8886" spans="21:21" x14ac:dyDescent="0.25">
      <c r="U8886"/>
    </row>
    <row r="8887" spans="21:21" x14ac:dyDescent="0.25">
      <c r="U8887"/>
    </row>
    <row r="8888" spans="21:21" x14ac:dyDescent="0.25">
      <c r="U8888"/>
    </row>
    <row r="8889" spans="21:21" x14ac:dyDescent="0.25">
      <c r="U8889"/>
    </row>
    <row r="8890" spans="21:21" x14ac:dyDescent="0.25">
      <c r="U8890"/>
    </row>
    <row r="8891" spans="21:21" x14ac:dyDescent="0.25">
      <c r="U8891"/>
    </row>
    <row r="8892" spans="21:21" x14ac:dyDescent="0.25">
      <c r="U8892"/>
    </row>
    <row r="8893" spans="21:21" x14ac:dyDescent="0.25">
      <c r="U8893"/>
    </row>
    <row r="8894" spans="21:21" x14ac:dyDescent="0.25">
      <c r="U8894"/>
    </row>
    <row r="8895" spans="21:21" x14ac:dyDescent="0.25">
      <c r="U8895"/>
    </row>
    <row r="8896" spans="21:21" x14ac:dyDescent="0.25">
      <c r="U8896"/>
    </row>
    <row r="8897" spans="21:21" x14ac:dyDescent="0.25">
      <c r="U8897"/>
    </row>
    <row r="8898" spans="21:21" x14ac:dyDescent="0.25">
      <c r="U8898"/>
    </row>
    <row r="8899" spans="21:21" x14ac:dyDescent="0.25">
      <c r="U8899"/>
    </row>
    <row r="8900" spans="21:21" x14ac:dyDescent="0.25">
      <c r="U8900"/>
    </row>
    <row r="8901" spans="21:21" x14ac:dyDescent="0.25">
      <c r="U8901"/>
    </row>
    <row r="8902" spans="21:21" x14ac:dyDescent="0.25">
      <c r="U8902"/>
    </row>
    <row r="8903" spans="21:21" x14ac:dyDescent="0.25">
      <c r="U8903"/>
    </row>
    <row r="8904" spans="21:21" x14ac:dyDescent="0.25">
      <c r="U8904"/>
    </row>
    <row r="8905" spans="21:21" x14ac:dyDescent="0.25">
      <c r="U8905"/>
    </row>
    <row r="8906" spans="21:21" x14ac:dyDescent="0.25">
      <c r="U8906"/>
    </row>
    <row r="8907" spans="21:21" x14ac:dyDescent="0.25">
      <c r="U8907"/>
    </row>
    <row r="8908" spans="21:21" x14ac:dyDescent="0.25">
      <c r="U8908"/>
    </row>
    <row r="8909" spans="21:21" x14ac:dyDescent="0.25">
      <c r="U8909"/>
    </row>
    <row r="8910" spans="21:21" x14ac:dyDescent="0.25">
      <c r="U8910"/>
    </row>
    <row r="8911" spans="21:21" x14ac:dyDescent="0.25">
      <c r="U8911"/>
    </row>
    <row r="8912" spans="21:21" x14ac:dyDescent="0.25">
      <c r="U8912"/>
    </row>
    <row r="8913" spans="21:21" x14ac:dyDescent="0.25">
      <c r="U8913"/>
    </row>
    <row r="8914" spans="21:21" x14ac:dyDescent="0.25">
      <c r="U8914"/>
    </row>
    <row r="8915" spans="21:21" x14ac:dyDescent="0.25">
      <c r="U8915"/>
    </row>
    <row r="8916" spans="21:21" x14ac:dyDescent="0.25">
      <c r="U8916"/>
    </row>
    <row r="8917" spans="21:21" x14ac:dyDescent="0.25">
      <c r="U8917"/>
    </row>
    <row r="8918" spans="21:21" x14ac:dyDescent="0.25">
      <c r="U8918"/>
    </row>
    <row r="8919" spans="21:21" x14ac:dyDescent="0.25">
      <c r="U8919"/>
    </row>
    <row r="8920" spans="21:21" x14ac:dyDescent="0.25">
      <c r="U8920"/>
    </row>
    <row r="8921" spans="21:21" x14ac:dyDescent="0.25">
      <c r="U8921"/>
    </row>
    <row r="8922" spans="21:21" x14ac:dyDescent="0.25">
      <c r="U8922"/>
    </row>
    <row r="8923" spans="21:21" x14ac:dyDescent="0.25">
      <c r="U8923"/>
    </row>
    <row r="8924" spans="21:21" x14ac:dyDescent="0.25">
      <c r="U8924"/>
    </row>
    <row r="8925" spans="21:21" x14ac:dyDescent="0.25">
      <c r="U8925"/>
    </row>
    <row r="8926" spans="21:21" x14ac:dyDescent="0.25">
      <c r="U8926"/>
    </row>
    <row r="8927" spans="21:21" x14ac:dyDescent="0.25">
      <c r="U8927"/>
    </row>
    <row r="8928" spans="21:21" x14ac:dyDescent="0.25">
      <c r="U8928"/>
    </row>
    <row r="8929" spans="21:21" x14ac:dyDescent="0.25">
      <c r="U8929"/>
    </row>
    <row r="8930" spans="21:21" x14ac:dyDescent="0.25">
      <c r="U8930"/>
    </row>
    <row r="8931" spans="21:21" x14ac:dyDescent="0.25">
      <c r="U8931"/>
    </row>
    <row r="8932" spans="21:21" x14ac:dyDescent="0.25">
      <c r="U8932"/>
    </row>
    <row r="8933" spans="21:21" x14ac:dyDescent="0.25">
      <c r="U8933"/>
    </row>
    <row r="8934" spans="21:21" x14ac:dyDescent="0.25">
      <c r="U8934"/>
    </row>
    <row r="8935" spans="21:21" x14ac:dyDescent="0.25">
      <c r="U8935"/>
    </row>
    <row r="8936" spans="21:21" x14ac:dyDescent="0.25">
      <c r="U8936"/>
    </row>
    <row r="8937" spans="21:21" x14ac:dyDescent="0.25">
      <c r="U8937"/>
    </row>
    <row r="8938" spans="21:21" x14ac:dyDescent="0.25">
      <c r="U8938"/>
    </row>
    <row r="8939" spans="21:21" x14ac:dyDescent="0.25">
      <c r="U8939"/>
    </row>
    <row r="8940" spans="21:21" x14ac:dyDescent="0.25">
      <c r="U8940"/>
    </row>
    <row r="8941" spans="21:21" x14ac:dyDescent="0.25">
      <c r="U8941"/>
    </row>
    <row r="8942" spans="21:21" x14ac:dyDescent="0.25">
      <c r="U8942"/>
    </row>
    <row r="8943" spans="21:21" x14ac:dyDescent="0.25">
      <c r="U8943"/>
    </row>
    <row r="8944" spans="21:21" x14ac:dyDescent="0.25">
      <c r="U8944"/>
    </row>
    <row r="8945" spans="21:21" x14ac:dyDescent="0.25">
      <c r="U8945"/>
    </row>
    <row r="8946" spans="21:21" x14ac:dyDescent="0.25">
      <c r="U8946"/>
    </row>
    <row r="8947" spans="21:21" x14ac:dyDescent="0.25">
      <c r="U8947"/>
    </row>
    <row r="8948" spans="21:21" x14ac:dyDescent="0.25">
      <c r="U8948"/>
    </row>
    <row r="8949" spans="21:21" x14ac:dyDescent="0.25">
      <c r="U8949"/>
    </row>
    <row r="8950" spans="21:21" x14ac:dyDescent="0.25">
      <c r="U8950"/>
    </row>
    <row r="8951" spans="21:21" x14ac:dyDescent="0.25">
      <c r="U8951"/>
    </row>
    <row r="8952" spans="21:21" x14ac:dyDescent="0.25">
      <c r="U8952"/>
    </row>
    <row r="8953" spans="21:21" x14ac:dyDescent="0.25">
      <c r="U8953"/>
    </row>
    <row r="8954" spans="21:21" x14ac:dyDescent="0.25">
      <c r="U8954"/>
    </row>
    <row r="8955" spans="21:21" x14ac:dyDescent="0.25">
      <c r="U8955"/>
    </row>
    <row r="8956" spans="21:21" x14ac:dyDescent="0.25">
      <c r="U8956"/>
    </row>
    <row r="8957" spans="21:21" x14ac:dyDescent="0.25">
      <c r="U8957"/>
    </row>
    <row r="8958" spans="21:21" x14ac:dyDescent="0.25">
      <c r="U8958"/>
    </row>
    <row r="8959" spans="21:21" x14ac:dyDescent="0.25">
      <c r="U8959"/>
    </row>
    <row r="8960" spans="21:21" x14ac:dyDescent="0.25">
      <c r="U8960"/>
    </row>
    <row r="8961" spans="21:21" x14ac:dyDescent="0.25">
      <c r="U8961"/>
    </row>
    <row r="8962" spans="21:21" x14ac:dyDescent="0.25">
      <c r="U8962"/>
    </row>
    <row r="8963" spans="21:21" x14ac:dyDescent="0.25">
      <c r="U8963"/>
    </row>
    <row r="8964" spans="21:21" x14ac:dyDescent="0.25">
      <c r="U8964"/>
    </row>
    <row r="8965" spans="21:21" x14ac:dyDescent="0.25">
      <c r="U8965"/>
    </row>
    <row r="8966" spans="21:21" x14ac:dyDescent="0.25">
      <c r="U8966"/>
    </row>
    <row r="8967" spans="21:21" x14ac:dyDescent="0.25">
      <c r="U8967"/>
    </row>
    <row r="8968" spans="21:21" x14ac:dyDescent="0.25">
      <c r="U8968"/>
    </row>
    <row r="8969" spans="21:21" x14ac:dyDescent="0.25">
      <c r="U8969"/>
    </row>
    <row r="8970" spans="21:21" x14ac:dyDescent="0.25">
      <c r="U8970"/>
    </row>
    <row r="8971" spans="21:21" x14ac:dyDescent="0.25">
      <c r="U8971"/>
    </row>
    <row r="8972" spans="21:21" x14ac:dyDescent="0.25">
      <c r="U8972"/>
    </row>
    <row r="8973" spans="21:21" x14ac:dyDescent="0.25">
      <c r="U8973"/>
    </row>
    <row r="8974" spans="21:21" x14ac:dyDescent="0.25">
      <c r="U8974"/>
    </row>
    <row r="8975" spans="21:21" x14ac:dyDescent="0.25">
      <c r="U8975"/>
    </row>
    <row r="8976" spans="21:21" x14ac:dyDescent="0.25">
      <c r="U8976"/>
    </row>
    <row r="8977" spans="21:21" x14ac:dyDescent="0.25">
      <c r="U8977"/>
    </row>
    <row r="8978" spans="21:21" x14ac:dyDescent="0.25">
      <c r="U8978"/>
    </row>
    <row r="8979" spans="21:21" x14ac:dyDescent="0.25">
      <c r="U8979"/>
    </row>
    <row r="8980" spans="21:21" x14ac:dyDescent="0.25">
      <c r="U8980"/>
    </row>
    <row r="8981" spans="21:21" x14ac:dyDescent="0.25">
      <c r="U8981"/>
    </row>
    <row r="8982" spans="21:21" x14ac:dyDescent="0.25">
      <c r="U8982"/>
    </row>
    <row r="8983" spans="21:21" x14ac:dyDescent="0.25">
      <c r="U8983"/>
    </row>
    <row r="8984" spans="21:21" x14ac:dyDescent="0.25">
      <c r="U8984"/>
    </row>
    <row r="8985" spans="21:21" x14ac:dyDescent="0.25">
      <c r="U8985"/>
    </row>
    <row r="8986" spans="21:21" x14ac:dyDescent="0.25">
      <c r="U8986"/>
    </row>
    <row r="8987" spans="21:21" x14ac:dyDescent="0.25">
      <c r="U8987"/>
    </row>
    <row r="8988" spans="21:21" x14ac:dyDescent="0.25">
      <c r="U8988"/>
    </row>
    <row r="8989" spans="21:21" x14ac:dyDescent="0.25">
      <c r="U8989"/>
    </row>
    <row r="8990" spans="21:21" x14ac:dyDescent="0.25">
      <c r="U8990"/>
    </row>
    <row r="8991" spans="21:21" x14ac:dyDescent="0.25">
      <c r="U8991"/>
    </row>
    <row r="8992" spans="21:21" x14ac:dyDescent="0.25">
      <c r="U8992"/>
    </row>
    <row r="8993" spans="21:21" x14ac:dyDescent="0.25">
      <c r="U8993"/>
    </row>
    <row r="8994" spans="21:21" x14ac:dyDescent="0.25">
      <c r="U8994"/>
    </row>
    <row r="8995" spans="21:21" x14ac:dyDescent="0.25">
      <c r="U8995"/>
    </row>
    <row r="8996" spans="21:21" x14ac:dyDescent="0.25">
      <c r="U8996"/>
    </row>
    <row r="8997" spans="21:21" x14ac:dyDescent="0.25">
      <c r="U8997"/>
    </row>
    <row r="8998" spans="21:21" x14ac:dyDescent="0.25">
      <c r="U8998"/>
    </row>
    <row r="8999" spans="21:21" x14ac:dyDescent="0.25">
      <c r="U8999"/>
    </row>
    <row r="9000" spans="21:21" x14ac:dyDescent="0.25">
      <c r="U9000"/>
    </row>
    <row r="9001" spans="21:21" x14ac:dyDescent="0.25">
      <c r="U9001"/>
    </row>
    <row r="9002" spans="21:21" x14ac:dyDescent="0.25">
      <c r="U9002"/>
    </row>
    <row r="9003" spans="21:21" x14ac:dyDescent="0.25">
      <c r="U9003"/>
    </row>
    <row r="9004" spans="21:21" x14ac:dyDescent="0.25">
      <c r="U9004"/>
    </row>
    <row r="9005" spans="21:21" x14ac:dyDescent="0.25">
      <c r="U9005"/>
    </row>
    <row r="9006" spans="21:21" x14ac:dyDescent="0.25">
      <c r="U9006"/>
    </row>
    <row r="9007" spans="21:21" x14ac:dyDescent="0.25">
      <c r="U9007"/>
    </row>
    <row r="9008" spans="21:21" x14ac:dyDescent="0.25">
      <c r="U9008"/>
    </row>
    <row r="9009" spans="21:21" x14ac:dyDescent="0.25">
      <c r="U9009"/>
    </row>
    <row r="9010" spans="21:21" x14ac:dyDescent="0.25">
      <c r="U9010"/>
    </row>
    <row r="9011" spans="21:21" x14ac:dyDescent="0.25">
      <c r="U9011"/>
    </row>
    <row r="9012" spans="21:21" x14ac:dyDescent="0.25">
      <c r="U9012"/>
    </row>
    <row r="9013" spans="21:21" x14ac:dyDescent="0.25">
      <c r="U9013"/>
    </row>
    <row r="9014" spans="21:21" x14ac:dyDescent="0.25">
      <c r="U9014"/>
    </row>
    <row r="9015" spans="21:21" x14ac:dyDescent="0.25">
      <c r="U9015"/>
    </row>
    <row r="9016" spans="21:21" x14ac:dyDescent="0.25">
      <c r="U9016"/>
    </row>
    <row r="9017" spans="21:21" x14ac:dyDescent="0.25">
      <c r="U9017"/>
    </row>
    <row r="9018" spans="21:21" x14ac:dyDescent="0.25">
      <c r="U9018"/>
    </row>
    <row r="9019" spans="21:21" x14ac:dyDescent="0.25">
      <c r="U9019"/>
    </row>
    <row r="9020" spans="21:21" x14ac:dyDescent="0.25">
      <c r="U9020"/>
    </row>
    <row r="9021" spans="21:21" x14ac:dyDescent="0.25">
      <c r="U9021"/>
    </row>
    <row r="9022" spans="21:21" x14ac:dyDescent="0.25">
      <c r="U9022"/>
    </row>
    <row r="9023" spans="21:21" x14ac:dyDescent="0.25">
      <c r="U9023"/>
    </row>
    <row r="9024" spans="21:21" x14ac:dyDescent="0.25">
      <c r="U9024"/>
    </row>
    <row r="9025" spans="21:21" x14ac:dyDescent="0.25">
      <c r="U9025"/>
    </row>
    <row r="9026" spans="21:21" x14ac:dyDescent="0.25">
      <c r="U9026"/>
    </row>
    <row r="9027" spans="21:21" x14ac:dyDescent="0.25">
      <c r="U9027"/>
    </row>
    <row r="9028" spans="21:21" x14ac:dyDescent="0.25">
      <c r="U9028"/>
    </row>
    <row r="9029" spans="21:21" x14ac:dyDescent="0.25">
      <c r="U9029"/>
    </row>
    <row r="9030" spans="21:21" x14ac:dyDescent="0.25">
      <c r="U9030"/>
    </row>
    <row r="9031" spans="21:21" x14ac:dyDescent="0.25">
      <c r="U9031"/>
    </row>
    <row r="9032" spans="21:21" x14ac:dyDescent="0.25">
      <c r="U9032"/>
    </row>
    <row r="9033" spans="21:21" x14ac:dyDescent="0.25">
      <c r="U9033"/>
    </row>
    <row r="9034" spans="21:21" x14ac:dyDescent="0.25">
      <c r="U9034"/>
    </row>
    <row r="9035" spans="21:21" x14ac:dyDescent="0.25">
      <c r="U9035"/>
    </row>
    <row r="9036" spans="21:21" x14ac:dyDescent="0.25">
      <c r="U9036"/>
    </row>
    <row r="9037" spans="21:21" x14ac:dyDescent="0.25">
      <c r="U9037"/>
    </row>
    <row r="9038" spans="21:21" x14ac:dyDescent="0.25">
      <c r="U9038"/>
    </row>
    <row r="9039" spans="21:21" x14ac:dyDescent="0.25">
      <c r="U9039"/>
    </row>
    <row r="9040" spans="21:21" x14ac:dyDescent="0.25">
      <c r="U9040"/>
    </row>
    <row r="9041" spans="21:21" x14ac:dyDescent="0.25">
      <c r="U9041"/>
    </row>
    <row r="9042" spans="21:21" x14ac:dyDescent="0.25">
      <c r="U9042"/>
    </row>
    <row r="9043" spans="21:21" x14ac:dyDescent="0.25">
      <c r="U9043"/>
    </row>
    <row r="9044" spans="21:21" x14ac:dyDescent="0.25">
      <c r="U9044"/>
    </row>
    <row r="9045" spans="21:21" x14ac:dyDescent="0.25">
      <c r="U9045"/>
    </row>
    <row r="9046" spans="21:21" x14ac:dyDescent="0.25">
      <c r="U9046"/>
    </row>
    <row r="9047" spans="21:21" x14ac:dyDescent="0.25">
      <c r="U9047"/>
    </row>
    <row r="9048" spans="21:21" x14ac:dyDescent="0.25">
      <c r="U9048"/>
    </row>
    <row r="9049" spans="21:21" x14ac:dyDescent="0.25">
      <c r="U9049"/>
    </row>
    <row r="9050" spans="21:21" x14ac:dyDescent="0.25">
      <c r="U9050"/>
    </row>
    <row r="9051" spans="21:21" x14ac:dyDescent="0.25">
      <c r="U9051"/>
    </row>
    <row r="9052" spans="21:21" x14ac:dyDescent="0.25">
      <c r="U9052"/>
    </row>
    <row r="9053" spans="21:21" x14ac:dyDescent="0.25">
      <c r="U9053"/>
    </row>
    <row r="9054" spans="21:21" x14ac:dyDescent="0.25">
      <c r="U9054"/>
    </row>
    <row r="9055" spans="21:21" x14ac:dyDescent="0.25">
      <c r="U9055"/>
    </row>
    <row r="9056" spans="21:21" x14ac:dyDescent="0.25">
      <c r="U9056"/>
    </row>
    <row r="9057" spans="21:21" x14ac:dyDescent="0.25">
      <c r="U9057"/>
    </row>
    <row r="9058" spans="21:21" x14ac:dyDescent="0.25">
      <c r="U9058"/>
    </row>
    <row r="9059" spans="21:21" x14ac:dyDescent="0.25">
      <c r="U9059"/>
    </row>
    <row r="9060" spans="21:21" x14ac:dyDescent="0.25">
      <c r="U9060"/>
    </row>
    <row r="9061" spans="21:21" x14ac:dyDescent="0.25">
      <c r="U9061"/>
    </row>
    <row r="9062" spans="21:21" x14ac:dyDescent="0.25">
      <c r="U9062"/>
    </row>
    <row r="9063" spans="21:21" x14ac:dyDescent="0.25">
      <c r="U9063"/>
    </row>
    <row r="9064" spans="21:21" x14ac:dyDescent="0.25">
      <c r="U9064"/>
    </row>
    <row r="9065" spans="21:21" x14ac:dyDescent="0.25">
      <c r="U9065"/>
    </row>
    <row r="9066" spans="21:21" x14ac:dyDescent="0.25">
      <c r="U9066"/>
    </row>
    <row r="9067" spans="21:21" x14ac:dyDescent="0.25">
      <c r="U9067"/>
    </row>
    <row r="9068" spans="21:21" x14ac:dyDescent="0.25">
      <c r="U9068"/>
    </row>
    <row r="9069" spans="21:21" x14ac:dyDescent="0.25">
      <c r="U9069"/>
    </row>
    <row r="9070" spans="21:21" x14ac:dyDescent="0.25">
      <c r="U9070"/>
    </row>
    <row r="9071" spans="21:21" x14ac:dyDescent="0.25">
      <c r="U9071"/>
    </row>
    <row r="9072" spans="21:21" x14ac:dyDescent="0.25">
      <c r="U9072"/>
    </row>
    <row r="9073" spans="21:21" x14ac:dyDescent="0.25">
      <c r="U9073"/>
    </row>
    <row r="9074" spans="21:21" x14ac:dyDescent="0.25">
      <c r="U9074"/>
    </row>
    <row r="9075" spans="21:21" x14ac:dyDescent="0.25">
      <c r="U9075"/>
    </row>
    <row r="9076" spans="21:21" x14ac:dyDescent="0.25">
      <c r="U9076"/>
    </row>
    <row r="9077" spans="21:21" x14ac:dyDescent="0.25">
      <c r="U9077"/>
    </row>
    <row r="9078" spans="21:21" x14ac:dyDescent="0.25">
      <c r="U9078"/>
    </row>
    <row r="9079" spans="21:21" x14ac:dyDescent="0.25">
      <c r="U9079"/>
    </row>
    <row r="9080" spans="21:21" x14ac:dyDescent="0.25">
      <c r="U9080"/>
    </row>
    <row r="9081" spans="21:21" x14ac:dyDescent="0.25">
      <c r="U9081"/>
    </row>
    <row r="9082" spans="21:21" x14ac:dyDescent="0.25">
      <c r="U9082"/>
    </row>
    <row r="9083" spans="21:21" x14ac:dyDescent="0.25">
      <c r="U9083"/>
    </row>
    <row r="9084" spans="21:21" x14ac:dyDescent="0.25">
      <c r="U9084"/>
    </row>
    <row r="9085" spans="21:21" x14ac:dyDescent="0.25">
      <c r="U9085"/>
    </row>
    <row r="9086" spans="21:21" x14ac:dyDescent="0.25">
      <c r="U9086"/>
    </row>
    <row r="9087" spans="21:21" x14ac:dyDescent="0.25">
      <c r="U9087"/>
    </row>
    <row r="9088" spans="21:21" x14ac:dyDescent="0.25">
      <c r="U9088"/>
    </row>
    <row r="9089" spans="21:21" x14ac:dyDescent="0.25">
      <c r="U9089"/>
    </row>
    <row r="9090" spans="21:21" x14ac:dyDescent="0.25">
      <c r="U9090"/>
    </row>
    <row r="9091" spans="21:21" x14ac:dyDescent="0.25">
      <c r="U9091"/>
    </row>
    <row r="9092" spans="21:21" x14ac:dyDescent="0.25">
      <c r="U9092"/>
    </row>
    <row r="9093" spans="21:21" x14ac:dyDescent="0.25">
      <c r="U9093"/>
    </row>
    <row r="9094" spans="21:21" x14ac:dyDescent="0.25">
      <c r="U9094"/>
    </row>
    <row r="9095" spans="21:21" x14ac:dyDescent="0.25">
      <c r="U9095"/>
    </row>
    <row r="9096" spans="21:21" x14ac:dyDescent="0.25">
      <c r="U9096"/>
    </row>
    <row r="9097" spans="21:21" x14ac:dyDescent="0.25">
      <c r="U9097"/>
    </row>
    <row r="9098" spans="21:21" x14ac:dyDescent="0.25">
      <c r="U9098"/>
    </row>
    <row r="9099" spans="21:21" x14ac:dyDescent="0.25">
      <c r="U9099"/>
    </row>
    <row r="9100" spans="21:21" x14ac:dyDescent="0.25">
      <c r="U9100"/>
    </row>
    <row r="9101" spans="21:21" x14ac:dyDescent="0.25">
      <c r="U9101"/>
    </row>
    <row r="9102" spans="21:21" x14ac:dyDescent="0.25">
      <c r="U9102"/>
    </row>
    <row r="9103" spans="21:21" x14ac:dyDescent="0.25">
      <c r="U9103"/>
    </row>
    <row r="9104" spans="21:21" x14ac:dyDescent="0.25">
      <c r="U9104"/>
    </row>
    <row r="9105" spans="21:21" x14ac:dyDescent="0.25">
      <c r="U9105"/>
    </row>
    <row r="9106" spans="21:21" x14ac:dyDescent="0.25">
      <c r="U9106"/>
    </row>
    <row r="9107" spans="21:21" x14ac:dyDescent="0.25">
      <c r="U9107"/>
    </row>
    <row r="9108" spans="21:21" x14ac:dyDescent="0.25">
      <c r="U9108"/>
    </row>
    <row r="9109" spans="21:21" x14ac:dyDescent="0.25">
      <c r="U9109"/>
    </row>
    <row r="9110" spans="21:21" x14ac:dyDescent="0.25">
      <c r="U9110"/>
    </row>
    <row r="9111" spans="21:21" x14ac:dyDescent="0.25">
      <c r="U9111"/>
    </row>
    <row r="9112" spans="21:21" x14ac:dyDescent="0.25">
      <c r="U9112"/>
    </row>
    <row r="9113" spans="21:21" x14ac:dyDescent="0.25">
      <c r="U9113"/>
    </row>
    <row r="9114" spans="21:21" x14ac:dyDescent="0.25">
      <c r="U9114"/>
    </row>
    <row r="9115" spans="21:21" x14ac:dyDescent="0.25">
      <c r="U9115"/>
    </row>
    <row r="9116" spans="21:21" x14ac:dyDescent="0.25">
      <c r="U9116"/>
    </row>
    <row r="9117" spans="21:21" x14ac:dyDescent="0.25">
      <c r="U9117"/>
    </row>
    <row r="9118" spans="21:21" x14ac:dyDescent="0.25">
      <c r="U9118"/>
    </row>
    <row r="9119" spans="21:21" x14ac:dyDescent="0.25">
      <c r="U9119"/>
    </row>
    <row r="9120" spans="21:21" x14ac:dyDescent="0.25">
      <c r="U9120"/>
    </row>
    <row r="9121" spans="21:21" x14ac:dyDescent="0.25">
      <c r="U9121"/>
    </row>
    <row r="9122" spans="21:21" x14ac:dyDescent="0.25">
      <c r="U9122"/>
    </row>
    <row r="9123" spans="21:21" x14ac:dyDescent="0.25">
      <c r="U9123"/>
    </row>
    <row r="9124" spans="21:21" x14ac:dyDescent="0.25">
      <c r="U9124"/>
    </row>
    <row r="9125" spans="21:21" x14ac:dyDescent="0.25">
      <c r="U9125"/>
    </row>
    <row r="9126" spans="21:21" x14ac:dyDescent="0.25">
      <c r="U9126"/>
    </row>
    <row r="9127" spans="21:21" x14ac:dyDescent="0.25">
      <c r="U9127"/>
    </row>
    <row r="9128" spans="21:21" x14ac:dyDescent="0.25">
      <c r="U9128"/>
    </row>
    <row r="9129" spans="21:21" x14ac:dyDescent="0.25">
      <c r="U9129"/>
    </row>
    <row r="9130" spans="21:21" x14ac:dyDescent="0.25">
      <c r="U9130"/>
    </row>
    <row r="9131" spans="21:21" x14ac:dyDescent="0.25">
      <c r="U9131"/>
    </row>
    <row r="9132" spans="21:21" x14ac:dyDescent="0.25">
      <c r="U9132"/>
    </row>
    <row r="9133" spans="21:21" x14ac:dyDescent="0.25">
      <c r="U9133"/>
    </row>
    <row r="9134" spans="21:21" x14ac:dyDescent="0.25">
      <c r="U9134"/>
    </row>
    <row r="9135" spans="21:21" x14ac:dyDescent="0.25">
      <c r="U9135"/>
    </row>
    <row r="9136" spans="21:21" x14ac:dyDescent="0.25">
      <c r="U9136"/>
    </row>
    <row r="9137" spans="21:21" x14ac:dyDescent="0.25">
      <c r="U9137"/>
    </row>
    <row r="9138" spans="21:21" x14ac:dyDescent="0.25">
      <c r="U9138"/>
    </row>
    <row r="9139" spans="21:21" x14ac:dyDescent="0.25">
      <c r="U9139"/>
    </row>
    <row r="9140" spans="21:21" x14ac:dyDescent="0.25">
      <c r="U9140"/>
    </row>
    <row r="9141" spans="21:21" x14ac:dyDescent="0.25">
      <c r="U9141"/>
    </row>
    <row r="9142" spans="21:21" x14ac:dyDescent="0.25">
      <c r="U9142"/>
    </row>
    <row r="9143" spans="21:21" x14ac:dyDescent="0.25">
      <c r="U9143"/>
    </row>
    <row r="9144" spans="21:21" x14ac:dyDescent="0.25">
      <c r="U9144"/>
    </row>
    <row r="9145" spans="21:21" x14ac:dyDescent="0.25">
      <c r="U9145"/>
    </row>
    <row r="9146" spans="21:21" x14ac:dyDescent="0.25">
      <c r="U9146"/>
    </row>
    <row r="9147" spans="21:21" x14ac:dyDescent="0.25">
      <c r="U9147"/>
    </row>
    <row r="9148" spans="21:21" x14ac:dyDescent="0.25">
      <c r="U9148"/>
    </row>
    <row r="9149" spans="21:21" x14ac:dyDescent="0.25">
      <c r="U9149"/>
    </row>
    <row r="9150" spans="21:21" x14ac:dyDescent="0.25">
      <c r="U9150"/>
    </row>
    <row r="9151" spans="21:21" x14ac:dyDescent="0.25">
      <c r="U9151"/>
    </row>
    <row r="9152" spans="21:21" x14ac:dyDescent="0.25">
      <c r="U9152"/>
    </row>
    <row r="9153" spans="21:21" x14ac:dyDescent="0.25">
      <c r="U9153"/>
    </row>
    <row r="9154" spans="21:21" x14ac:dyDescent="0.25">
      <c r="U9154"/>
    </row>
    <row r="9155" spans="21:21" x14ac:dyDescent="0.25">
      <c r="U9155"/>
    </row>
    <row r="9156" spans="21:21" x14ac:dyDescent="0.25">
      <c r="U9156"/>
    </row>
    <row r="9157" spans="21:21" x14ac:dyDescent="0.25">
      <c r="U9157"/>
    </row>
    <row r="9158" spans="21:21" x14ac:dyDescent="0.25">
      <c r="U9158"/>
    </row>
    <row r="9159" spans="21:21" x14ac:dyDescent="0.25">
      <c r="U9159"/>
    </row>
    <row r="9160" spans="21:21" x14ac:dyDescent="0.25">
      <c r="U9160"/>
    </row>
    <row r="9161" spans="21:21" x14ac:dyDescent="0.25">
      <c r="U9161"/>
    </row>
    <row r="9162" spans="21:21" x14ac:dyDescent="0.25">
      <c r="U9162"/>
    </row>
    <row r="9163" spans="21:21" x14ac:dyDescent="0.25">
      <c r="U9163"/>
    </row>
    <row r="9164" spans="21:21" x14ac:dyDescent="0.25">
      <c r="U9164"/>
    </row>
    <row r="9165" spans="21:21" x14ac:dyDescent="0.25">
      <c r="U9165"/>
    </row>
    <row r="9166" spans="21:21" x14ac:dyDescent="0.25">
      <c r="U9166"/>
    </row>
    <row r="9167" spans="21:21" x14ac:dyDescent="0.25">
      <c r="U9167"/>
    </row>
    <row r="9168" spans="21:21" x14ac:dyDescent="0.25">
      <c r="U9168"/>
    </row>
    <row r="9169" spans="21:21" x14ac:dyDescent="0.25">
      <c r="U9169"/>
    </row>
    <row r="9170" spans="21:21" x14ac:dyDescent="0.25">
      <c r="U9170"/>
    </row>
    <row r="9171" spans="21:21" x14ac:dyDescent="0.25">
      <c r="U9171"/>
    </row>
    <row r="9172" spans="21:21" x14ac:dyDescent="0.25">
      <c r="U9172"/>
    </row>
    <row r="9173" spans="21:21" x14ac:dyDescent="0.25">
      <c r="U9173"/>
    </row>
    <row r="9174" spans="21:21" x14ac:dyDescent="0.25">
      <c r="U9174"/>
    </row>
    <row r="9175" spans="21:21" x14ac:dyDescent="0.25">
      <c r="U9175"/>
    </row>
    <row r="9176" spans="21:21" x14ac:dyDescent="0.25">
      <c r="U9176"/>
    </row>
    <row r="9177" spans="21:21" x14ac:dyDescent="0.25">
      <c r="U9177"/>
    </row>
    <row r="9178" spans="21:21" x14ac:dyDescent="0.25">
      <c r="U9178"/>
    </row>
    <row r="9179" spans="21:21" x14ac:dyDescent="0.25">
      <c r="U9179"/>
    </row>
    <row r="9180" spans="21:21" x14ac:dyDescent="0.25">
      <c r="U9180"/>
    </row>
    <row r="9181" spans="21:21" x14ac:dyDescent="0.25">
      <c r="U9181"/>
    </row>
    <row r="9182" spans="21:21" x14ac:dyDescent="0.25">
      <c r="U9182"/>
    </row>
    <row r="9183" spans="21:21" x14ac:dyDescent="0.25">
      <c r="U9183"/>
    </row>
    <row r="9184" spans="21:21" x14ac:dyDescent="0.25">
      <c r="U9184"/>
    </row>
    <row r="9185" spans="21:21" x14ac:dyDescent="0.25">
      <c r="U9185"/>
    </row>
    <row r="9186" spans="21:21" x14ac:dyDescent="0.25">
      <c r="U9186"/>
    </row>
    <row r="9187" spans="21:21" x14ac:dyDescent="0.25">
      <c r="U9187"/>
    </row>
    <row r="9188" spans="21:21" x14ac:dyDescent="0.25">
      <c r="U9188"/>
    </row>
    <row r="9189" spans="21:21" x14ac:dyDescent="0.25">
      <c r="U9189"/>
    </row>
    <row r="9190" spans="21:21" x14ac:dyDescent="0.25">
      <c r="U9190"/>
    </row>
    <row r="9191" spans="21:21" x14ac:dyDescent="0.25">
      <c r="U9191"/>
    </row>
    <row r="9192" spans="21:21" x14ac:dyDescent="0.25">
      <c r="U9192"/>
    </row>
    <row r="9193" spans="21:21" x14ac:dyDescent="0.25">
      <c r="U9193"/>
    </row>
    <row r="9194" spans="21:21" x14ac:dyDescent="0.25">
      <c r="U9194"/>
    </row>
    <row r="9195" spans="21:21" x14ac:dyDescent="0.25">
      <c r="U9195"/>
    </row>
    <row r="9196" spans="21:21" x14ac:dyDescent="0.25">
      <c r="U9196"/>
    </row>
    <row r="9197" spans="21:21" x14ac:dyDescent="0.25">
      <c r="U9197"/>
    </row>
    <row r="9198" spans="21:21" x14ac:dyDescent="0.25">
      <c r="U9198"/>
    </row>
    <row r="9199" spans="21:21" x14ac:dyDescent="0.25">
      <c r="U9199"/>
    </row>
    <row r="9200" spans="21:21" x14ac:dyDescent="0.25">
      <c r="U9200"/>
    </row>
    <row r="9201" spans="21:21" x14ac:dyDescent="0.25">
      <c r="U9201"/>
    </row>
    <row r="9202" spans="21:21" x14ac:dyDescent="0.25">
      <c r="U9202"/>
    </row>
    <row r="9203" spans="21:21" x14ac:dyDescent="0.25">
      <c r="U9203"/>
    </row>
    <row r="9204" spans="21:21" x14ac:dyDescent="0.25">
      <c r="U9204"/>
    </row>
    <row r="9205" spans="21:21" x14ac:dyDescent="0.25">
      <c r="U9205"/>
    </row>
    <row r="9206" spans="21:21" x14ac:dyDescent="0.25">
      <c r="U9206"/>
    </row>
    <row r="9207" spans="21:21" x14ac:dyDescent="0.25">
      <c r="U9207"/>
    </row>
    <row r="9208" spans="21:21" x14ac:dyDescent="0.25">
      <c r="U9208"/>
    </row>
    <row r="9209" spans="21:21" x14ac:dyDescent="0.25">
      <c r="U9209"/>
    </row>
    <row r="9210" spans="21:21" x14ac:dyDescent="0.25">
      <c r="U9210"/>
    </row>
    <row r="9211" spans="21:21" x14ac:dyDescent="0.25">
      <c r="U9211"/>
    </row>
    <row r="9212" spans="21:21" x14ac:dyDescent="0.25">
      <c r="U9212"/>
    </row>
    <row r="9213" spans="21:21" x14ac:dyDescent="0.25">
      <c r="U9213"/>
    </row>
    <row r="9214" spans="21:21" x14ac:dyDescent="0.25">
      <c r="U9214"/>
    </row>
    <row r="9215" spans="21:21" x14ac:dyDescent="0.25">
      <c r="U9215"/>
    </row>
    <row r="9216" spans="21:21" x14ac:dyDescent="0.25">
      <c r="U9216"/>
    </row>
    <row r="9217" spans="21:21" x14ac:dyDescent="0.25">
      <c r="U9217"/>
    </row>
    <row r="9218" spans="21:21" x14ac:dyDescent="0.25">
      <c r="U9218"/>
    </row>
    <row r="9219" spans="21:21" x14ac:dyDescent="0.25">
      <c r="U9219"/>
    </row>
    <row r="9220" spans="21:21" x14ac:dyDescent="0.25">
      <c r="U9220"/>
    </row>
    <row r="9221" spans="21:21" x14ac:dyDescent="0.25">
      <c r="U9221"/>
    </row>
    <row r="9222" spans="21:21" x14ac:dyDescent="0.25">
      <c r="U9222"/>
    </row>
    <row r="9223" spans="21:21" x14ac:dyDescent="0.25">
      <c r="U9223"/>
    </row>
    <row r="9224" spans="21:21" x14ac:dyDescent="0.25">
      <c r="U9224"/>
    </row>
    <row r="9225" spans="21:21" x14ac:dyDescent="0.25">
      <c r="U9225"/>
    </row>
    <row r="9226" spans="21:21" x14ac:dyDescent="0.25">
      <c r="U9226"/>
    </row>
    <row r="9227" spans="21:21" x14ac:dyDescent="0.25">
      <c r="U9227"/>
    </row>
    <row r="9228" spans="21:21" x14ac:dyDescent="0.25">
      <c r="U9228"/>
    </row>
    <row r="9229" spans="21:21" x14ac:dyDescent="0.25">
      <c r="U9229"/>
    </row>
    <row r="9230" spans="21:21" x14ac:dyDescent="0.25">
      <c r="U9230"/>
    </row>
    <row r="9231" spans="21:21" x14ac:dyDescent="0.25">
      <c r="U9231"/>
    </row>
    <row r="9232" spans="21:21" x14ac:dyDescent="0.25">
      <c r="U9232"/>
    </row>
    <row r="9233" spans="21:21" x14ac:dyDescent="0.25">
      <c r="U9233"/>
    </row>
    <row r="9234" spans="21:21" x14ac:dyDescent="0.25">
      <c r="U9234"/>
    </row>
    <row r="9235" spans="21:21" x14ac:dyDescent="0.25">
      <c r="U9235"/>
    </row>
    <row r="9236" spans="21:21" x14ac:dyDescent="0.25">
      <c r="U9236"/>
    </row>
    <row r="9237" spans="21:21" x14ac:dyDescent="0.25">
      <c r="U9237"/>
    </row>
    <row r="9238" spans="21:21" x14ac:dyDescent="0.25">
      <c r="U9238"/>
    </row>
    <row r="9239" spans="21:21" x14ac:dyDescent="0.25">
      <c r="U9239"/>
    </row>
    <row r="9240" spans="21:21" x14ac:dyDescent="0.25">
      <c r="U9240"/>
    </row>
    <row r="9241" spans="21:21" x14ac:dyDescent="0.25">
      <c r="U9241"/>
    </row>
    <row r="9242" spans="21:21" x14ac:dyDescent="0.25">
      <c r="U9242"/>
    </row>
    <row r="9243" spans="21:21" x14ac:dyDescent="0.25">
      <c r="U9243"/>
    </row>
    <row r="9244" spans="21:21" x14ac:dyDescent="0.25">
      <c r="U9244"/>
    </row>
    <row r="9245" spans="21:21" x14ac:dyDescent="0.25">
      <c r="U9245"/>
    </row>
    <row r="9246" spans="21:21" x14ac:dyDescent="0.25">
      <c r="U9246"/>
    </row>
    <row r="9247" spans="21:21" x14ac:dyDescent="0.25">
      <c r="U9247"/>
    </row>
    <row r="9248" spans="21:21" x14ac:dyDescent="0.25">
      <c r="U9248"/>
    </row>
    <row r="9249" spans="21:21" x14ac:dyDescent="0.25">
      <c r="U9249"/>
    </row>
    <row r="9250" spans="21:21" x14ac:dyDescent="0.25">
      <c r="U9250"/>
    </row>
    <row r="9251" spans="21:21" x14ac:dyDescent="0.25">
      <c r="U9251"/>
    </row>
    <row r="9252" spans="21:21" x14ac:dyDescent="0.25">
      <c r="U9252"/>
    </row>
    <row r="9253" spans="21:21" x14ac:dyDescent="0.25">
      <c r="U9253"/>
    </row>
    <row r="9254" spans="21:21" x14ac:dyDescent="0.25">
      <c r="U9254"/>
    </row>
    <row r="9255" spans="21:21" x14ac:dyDescent="0.25">
      <c r="U9255"/>
    </row>
    <row r="9256" spans="21:21" x14ac:dyDescent="0.25">
      <c r="U9256"/>
    </row>
    <row r="9257" spans="21:21" x14ac:dyDescent="0.25">
      <c r="U9257"/>
    </row>
    <row r="9258" spans="21:21" x14ac:dyDescent="0.25">
      <c r="U9258"/>
    </row>
    <row r="9259" spans="21:21" x14ac:dyDescent="0.25">
      <c r="U9259"/>
    </row>
    <row r="9260" spans="21:21" x14ac:dyDescent="0.25">
      <c r="U9260"/>
    </row>
    <row r="9261" spans="21:21" x14ac:dyDescent="0.25">
      <c r="U9261"/>
    </row>
    <row r="9262" spans="21:21" x14ac:dyDescent="0.25">
      <c r="U9262"/>
    </row>
    <row r="9263" spans="21:21" x14ac:dyDescent="0.25">
      <c r="U9263"/>
    </row>
    <row r="9264" spans="21:21" x14ac:dyDescent="0.25">
      <c r="U9264"/>
    </row>
    <row r="9265" spans="21:21" x14ac:dyDescent="0.25">
      <c r="U9265"/>
    </row>
    <row r="9266" spans="21:21" x14ac:dyDescent="0.25">
      <c r="U9266"/>
    </row>
    <row r="9267" spans="21:21" x14ac:dyDescent="0.25">
      <c r="U9267"/>
    </row>
    <row r="9268" spans="21:21" x14ac:dyDescent="0.25">
      <c r="U9268"/>
    </row>
    <row r="9269" spans="21:21" x14ac:dyDescent="0.25">
      <c r="U9269"/>
    </row>
    <row r="9270" spans="21:21" x14ac:dyDescent="0.25">
      <c r="U9270"/>
    </row>
    <row r="9271" spans="21:21" x14ac:dyDescent="0.25">
      <c r="U9271"/>
    </row>
    <row r="9272" spans="21:21" x14ac:dyDescent="0.25">
      <c r="U9272"/>
    </row>
    <row r="9273" spans="21:21" x14ac:dyDescent="0.25">
      <c r="U9273"/>
    </row>
    <row r="9274" spans="21:21" x14ac:dyDescent="0.25">
      <c r="U9274"/>
    </row>
    <row r="9275" spans="21:21" x14ac:dyDescent="0.25">
      <c r="U9275"/>
    </row>
    <row r="9276" spans="21:21" x14ac:dyDescent="0.25">
      <c r="U9276"/>
    </row>
    <row r="9277" spans="21:21" x14ac:dyDescent="0.25">
      <c r="U9277"/>
    </row>
    <row r="9278" spans="21:21" x14ac:dyDescent="0.25">
      <c r="U9278"/>
    </row>
    <row r="9279" spans="21:21" x14ac:dyDescent="0.25">
      <c r="U9279"/>
    </row>
    <row r="9280" spans="21:21" x14ac:dyDescent="0.25">
      <c r="U9280"/>
    </row>
    <row r="9281" spans="21:21" x14ac:dyDescent="0.25">
      <c r="U9281"/>
    </row>
    <row r="9282" spans="21:21" x14ac:dyDescent="0.25">
      <c r="U9282"/>
    </row>
    <row r="9283" spans="21:21" x14ac:dyDescent="0.25">
      <c r="U9283"/>
    </row>
    <row r="9284" spans="21:21" x14ac:dyDescent="0.25">
      <c r="U9284"/>
    </row>
    <row r="9285" spans="21:21" x14ac:dyDescent="0.25">
      <c r="U9285"/>
    </row>
    <row r="9286" spans="21:21" x14ac:dyDescent="0.25">
      <c r="U9286"/>
    </row>
    <row r="9287" spans="21:21" x14ac:dyDescent="0.25">
      <c r="U9287"/>
    </row>
    <row r="9288" spans="21:21" x14ac:dyDescent="0.25">
      <c r="U9288"/>
    </row>
    <row r="9289" spans="21:21" x14ac:dyDescent="0.25">
      <c r="U9289"/>
    </row>
    <row r="9290" spans="21:21" x14ac:dyDescent="0.25">
      <c r="U9290"/>
    </row>
    <row r="9291" spans="21:21" x14ac:dyDescent="0.25">
      <c r="U9291"/>
    </row>
    <row r="9292" spans="21:21" x14ac:dyDescent="0.25">
      <c r="U9292"/>
    </row>
    <row r="9293" spans="21:21" x14ac:dyDescent="0.25">
      <c r="U9293"/>
    </row>
    <row r="9294" spans="21:21" x14ac:dyDescent="0.25">
      <c r="U9294"/>
    </row>
    <row r="9295" spans="21:21" x14ac:dyDescent="0.25">
      <c r="U9295"/>
    </row>
    <row r="9296" spans="21:21" x14ac:dyDescent="0.25">
      <c r="U9296"/>
    </row>
    <row r="9297" spans="21:21" x14ac:dyDescent="0.25">
      <c r="U9297"/>
    </row>
    <row r="9298" spans="21:21" x14ac:dyDescent="0.25">
      <c r="U9298"/>
    </row>
    <row r="9299" spans="21:21" x14ac:dyDescent="0.25">
      <c r="U9299"/>
    </row>
    <row r="9300" spans="21:21" x14ac:dyDescent="0.25">
      <c r="U9300"/>
    </row>
    <row r="9301" spans="21:21" x14ac:dyDescent="0.25">
      <c r="U9301"/>
    </row>
    <row r="9302" spans="21:21" x14ac:dyDescent="0.25">
      <c r="U9302"/>
    </row>
    <row r="9303" spans="21:21" x14ac:dyDescent="0.25">
      <c r="U9303"/>
    </row>
    <row r="9304" spans="21:21" x14ac:dyDescent="0.25">
      <c r="U9304"/>
    </row>
    <row r="9305" spans="21:21" x14ac:dyDescent="0.25">
      <c r="U9305"/>
    </row>
    <row r="9306" spans="21:21" x14ac:dyDescent="0.25">
      <c r="U9306"/>
    </row>
    <row r="9307" spans="21:21" x14ac:dyDescent="0.25">
      <c r="U9307"/>
    </row>
    <row r="9308" spans="21:21" x14ac:dyDescent="0.25">
      <c r="U9308"/>
    </row>
    <row r="9309" spans="21:21" x14ac:dyDescent="0.25">
      <c r="U9309"/>
    </row>
    <row r="9310" spans="21:21" x14ac:dyDescent="0.25">
      <c r="U9310"/>
    </row>
    <row r="9311" spans="21:21" x14ac:dyDescent="0.25">
      <c r="U9311"/>
    </row>
    <row r="9312" spans="21:21" x14ac:dyDescent="0.25">
      <c r="U9312"/>
    </row>
    <row r="9313" spans="21:21" x14ac:dyDescent="0.25">
      <c r="U9313"/>
    </row>
    <row r="9314" spans="21:21" x14ac:dyDescent="0.25">
      <c r="U9314"/>
    </row>
    <row r="9315" spans="21:21" x14ac:dyDescent="0.25">
      <c r="U9315"/>
    </row>
    <row r="9316" spans="21:21" x14ac:dyDescent="0.25">
      <c r="U9316"/>
    </row>
    <row r="9317" spans="21:21" x14ac:dyDescent="0.25">
      <c r="U9317"/>
    </row>
    <row r="9318" spans="21:21" x14ac:dyDescent="0.25">
      <c r="U9318"/>
    </row>
    <row r="9319" spans="21:21" x14ac:dyDescent="0.25">
      <c r="U9319"/>
    </row>
    <row r="9320" spans="21:21" x14ac:dyDescent="0.25">
      <c r="U9320"/>
    </row>
    <row r="9321" spans="21:21" x14ac:dyDescent="0.25">
      <c r="U9321"/>
    </row>
    <row r="9322" spans="21:21" x14ac:dyDescent="0.25">
      <c r="U9322"/>
    </row>
    <row r="9323" spans="21:21" x14ac:dyDescent="0.25">
      <c r="U9323"/>
    </row>
    <row r="9324" spans="21:21" x14ac:dyDescent="0.25">
      <c r="U9324"/>
    </row>
    <row r="9325" spans="21:21" x14ac:dyDescent="0.25">
      <c r="U9325"/>
    </row>
    <row r="9326" spans="21:21" x14ac:dyDescent="0.25">
      <c r="U9326"/>
    </row>
    <row r="9327" spans="21:21" x14ac:dyDescent="0.25">
      <c r="U9327"/>
    </row>
    <row r="9328" spans="21:21" x14ac:dyDescent="0.25">
      <c r="U9328"/>
    </row>
    <row r="9329" spans="21:21" x14ac:dyDescent="0.25">
      <c r="U9329"/>
    </row>
    <row r="9330" spans="21:21" x14ac:dyDescent="0.25">
      <c r="U9330"/>
    </row>
    <row r="9331" spans="21:21" x14ac:dyDescent="0.25">
      <c r="U9331"/>
    </row>
    <row r="9332" spans="21:21" x14ac:dyDescent="0.25">
      <c r="U9332"/>
    </row>
    <row r="9333" spans="21:21" x14ac:dyDescent="0.25">
      <c r="U9333"/>
    </row>
    <row r="9334" spans="21:21" x14ac:dyDescent="0.25">
      <c r="U9334"/>
    </row>
    <row r="9335" spans="21:21" x14ac:dyDescent="0.25">
      <c r="U9335"/>
    </row>
    <row r="9336" spans="21:21" x14ac:dyDescent="0.25">
      <c r="U9336"/>
    </row>
    <row r="9337" spans="21:21" x14ac:dyDescent="0.25">
      <c r="U9337"/>
    </row>
    <row r="9338" spans="21:21" x14ac:dyDescent="0.25">
      <c r="U9338"/>
    </row>
    <row r="9339" spans="21:21" x14ac:dyDescent="0.25">
      <c r="U9339"/>
    </row>
    <row r="9340" spans="21:21" x14ac:dyDescent="0.25">
      <c r="U9340"/>
    </row>
    <row r="9341" spans="21:21" x14ac:dyDescent="0.25">
      <c r="U9341"/>
    </row>
    <row r="9342" spans="21:21" x14ac:dyDescent="0.25">
      <c r="U9342"/>
    </row>
    <row r="9343" spans="21:21" x14ac:dyDescent="0.25">
      <c r="U9343"/>
    </row>
    <row r="9344" spans="21:21" x14ac:dyDescent="0.25">
      <c r="U9344"/>
    </row>
    <row r="9345" spans="21:21" x14ac:dyDescent="0.25">
      <c r="U9345"/>
    </row>
    <row r="9346" spans="21:21" x14ac:dyDescent="0.25">
      <c r="U9346"/>
    </row>
    <row r="9347" spans="21:21" x14ac:dyDescent="0.25">
      <c r="U9347"/>
    </row>
    <row r="9348" spans="21:21" x14ac:dyDescent="0.25">
      <c r="U9348"/>
    </row>
    <row r="9349" spans="21:21" x14ac:dyDescent="0.25">
      <c r="U9349"/>
    </row>
    <row r="9350" spans="21:21" x14ac:dyDescent="0.25">
      <c r="U9350"/>
    </row>
    <row r="9351" spans="21:21" x14ac:dyDescent="0.25">
      <c r="U9351"/>
    </row>
    <row r="9352" spans="21:21" x14ac:dyDescent="0.25">
      <c r="U9352"/>
    </row>
    <row r="9353" spans="21:21" x14ac:dyDescent="0.25">
      <c r="U9353"/>
    </row>
    <row r="9354" spans="21:21" x14ac:dyDescent="0.25">
      <c r="U9354"/>
    </row>
    <row r="9355" spans="21:21" x14ac:dyDescent="0.25">
      <c r="U9355"/>
    </row>
    <row r="9356" spans="21:21" x14ac:dyDescent="0.25">
      <c r="U9356"/>
    </row>
    <row r="9357" spans="21:21" x14ac:dyDescent="0.25">
      <c r="U9357"/>
    </row>
    <row r="9358" spans="21:21" x14ac:dyDescent="0.25">
      <c r="U9358"/>
    </row>
    <row r="9359" spans="21:21" x14ac:dyDescent="0.25">
      <c r="U9359"/>
    </row>
    <row r="9360" spans="21:21" x14ac:dyDescent="0.25">
      <c r="U9360"/>
    </row>
    <row r="9361" spans="21:21" x14ac:dyDescent="0.25">
      <c r="U9361"/>
    </row>
    <row r="9362" spans="21:21" x14ac:dyDescent="0.25">
      <c r="U9362"/>
    </row>
    <row r="9363" spans="21:21" x14ac:dyDescent="0.25">
      <c r="U9363"/>
    </row>
    <row r="9364" spans="21:21" x14ac:dyDescent="0.25">
      <c r="U9364"/>
    </row>
    <row r="9365" spans="21:21" x14ac:dyDescent="0.25">
      <c r="U9365"/>
    </row>
    <row r="9366" spans="21:21" x14ac:dyDescent="0.25">
      <c r="U9366"/>
    </row>
    <row r="9367" spans="21:21" x14ac:dyDescent="0.25">
      <c r="U9367"/>
    </row>
    <row r="9368" spans="21:21" x14ac:dyDescent="0.25">
      <c r="U9368"/>
    </row>
    <row r="9369" spans="21:21" x14ac:dyDescent="0.25">
      <c r="U9369"/>
    </row>
    <row r="9370" spans="21:21" x14ac:dyDescent="0.25">
      <c r="U9370"/>
    </row>
    <row r="9371" spans="21:21" x14ac:dyDescent="0.25">
      <c r="U9371"/>
    </row>
    <row r="9372" spans="21:21" x14ac:dyDescent="0.25">
      <c r="U9372"/>
    </row>
    <row r="9373" spans="21:21" x14ac:dyDescent="0.25">
      <c r="U9373"/>
    </row>
    <row r="9374" spans="21:21" x14ac:dyDescent="0.25">
      <c r="U9374"/>
    </row>
    <row r="9375" spans="21:21" x14ac:dyDescent="0.25">
      <c r="U9375"/>
    </row>
    <row r="9376" spans="21:21" x14ac:dyDescent="0.25">
      <c r="U9376"/>
    </row>
    <row r="9377" spans="21:21" x14ac:dyDescent="0.25">
      <c r="U9377"/>
    </row>
    <row r="9378" spans="21:21" x14ac:dyDescent="0.25">
      <c r="U9378"/>
    </row>
    <row r="9379" spans="21:21" x14ac:dyDescent="0.25">
      <c r="U9379"/>
    </row>
    <row r="9380" spans="21:21" x14ac:dyDescent="0.25">
      <c r="U9380"/>
    </row>
    <row r="9381" spans="21:21" x14ac:dyDescent="0.25">
      <c r="U9381"/>
    </row>
    <row r="9382" spans="21:21" x14ac:dyDescent="0.25">
      <c r="U9382"/>
    </row>
    <row r="9383" spans="21:21" x14ac:dyDescent="0.25">
      <c r="U9383"/>
    </row>
    <row r="9384" spans="21:21" x14ac:dyDescent="0.25">
      <c r="U9384"/>
    </row>
    <row r="9385" spans="21:21" x14ac:dyDescent="0.25">
      <c r="U9385"/>
    </row>
    <row r="9386" spans="21:21" x14ac:dyDescent="0.25">
      <c r="U9386"/>
    </row>
    <row r="9387" spans="21:21" x14ac:dyDescent="0.25">
      <c r="U9387"/>
    </row>
    <row r="9388" spans="21:21" x14ac:dyDescent="0.25">
      <c r="U9388"/>
    </row>
    <row r="9389" spans="21:21" x14ac:dyDescent="0.25">
      <c r="U9389"/>
    </row>
    <row r="9390" spans="21:21" x14ac:dyDescent="0.25">
      <c r="U9390"/>
    </row>
    <row r="9391" spans="21:21" x14ac:dyDescent="0.25">
      <c r="U9391"/>
    </row>
    <row r="9392" spans="21:21" x14ac:dyDescent="0.25">
      <c r="U9392"/>
    </row>
    <row r="9393" spans="21:21" x14ac:dyDescent="0.25">
      <c r="U9393"/>
    </row>
    <row r="9394" spans="21:21" x14ac:dyDescent="0.25">
      <c r="U9394"/>
    </row>
    <row r="9395" spans="21:21" x14ac:dyDescent="0.25">
      <c r="U9395"/>
    </row>
    <row r="9396" spans="21:21" x14ac:dyDescent="0.25">
      <c r="U9396"/>
    </row>
    <row r="9397" spans="21:21" x14ac:dyDescent="0.25">
      <c r="U9397"/>
    </row>
    <row r="9398" spans="21:21" x14ac:dyDescent="0.25">
      <c r="U9398"/>
    </row>
    <row r="9399" spans="21:21" x14ac:dyDescent="0.25">
      <c r="U9399"/>
    </row>
    <row r="9400" spans="21:21" x14ac:dyDescent="0.25">
      <c r="U9400"/>
    </row>
    <row r="9401" spans="21:21" x14ac:dyDescent="0.25">
      <c r="U9401"/>
    </row>
    <row r="9402" spans="21:21" x14ac:dyDescent="0.25">
      <c r="U9402"/>
    </row>
    <row r="9403" spans="21:21" x14ac:dyDescent="0.25">
      <c r="U9403"/>
    </row>
    <row r="9404" spans="21:21" x14ac:dyDescent="0.25">
      <c r="U9404"/>
    </row>
    <row r="9405" spans="21:21" x14ac:dyDescent="0.25">
      <c r="U9405"/>
    </row>
    <row r="9406" spans="21:21" x14ac:dyDescent="0.25">
      <c r="U9406"/>
    </row>
    <row r="9407" spans="21:21" x14ac:dyDescent="0.25">
      <c r="U9407"/>
    </row>
    <row r="9408" spans="21:21" x14ac:dyDescent="0.25">
      <c r="U9408"/>
    </row>
    <row r="9409" spans="21:21" x14ac:dyDescent="0.25">
      <c r="U9409"/>
    </row>
    <row r="9410" spans="21:21" x14ac:dyDescent="0.25">
      <c r="U9410"/>
    </row>
    <row r="9411" spans="21:21" x14ac:dyDescent="0.25">
      <c r="U9411"/>
    </row>
    <row r="9412" spans="21:21" x14ac:dyDescent="0.25">
      <c r="U9412"/>
    </row>
    <row r="9413" spans="21:21" x14ac:dyDescent="0.25">
      <c r="U9413"/>
    </row>
    <row r="9414" spans="21:21" x14ac:dyDescent="0.25">
      <c r="U9414"/>
    </row>
    <row r="9415" spans="21:21" x14ac:dyDescent="0.25">
      <c r="U9415"/>
    </row>
    <row r="9416" spans="21:21" x14ac:dyDescent="0.25">
      <c r="U9416"/>
    </row>
    <row r="9417" spans="21:21" x14ac:dyDescent="0.25">
      <c r="U9417"/>
    </row>
    <row r="9418" spans="21:21" x14ac:dyDescent="0.25">
      <c r="U9418"/>
    </row>
    <row r="9419" spans="21:21" x14ac:dyDescent="0.25">
      <c r="U9419"/>
    </row>
    <row r="9420" spans="21:21" x14ac:dyDescent="0.25">
      <c r="U9420"/>
    </row>
    <row r="9421" spans="21:21" x14ac:dyDescent="0.25">
      <c r="U9421"/>
    </row>
    <row r="9422" spans="21:21" x14ac:dyDescent="0.25">
      <c r="U9422"/>
    </row>
    <row r="9423" spans="21:21" x14ac:dyDescent="0.25">
      <c r="U9423"/>
    </row>
    <row r="9424" spans="21:21" x14ac:dyDescent="0.25">
      <c r="U9424"/>
    </row>
    <row r="9425" spans="21:21" x14ac:dyDescent="0.25">
      <c r="U9425"/>
    </row>
    <row r="9426" spans="21:21" x14ac:dyDescent="0.25">
      <c r="U9426"/>
    </row>
    <row r="9427" spans="21:21" x14ac:dyDescent="0.25">
      <c r="U9427"/>
    </row>
    <row r="9428" spans="21:21" x14ac:dyDescent="0.25">
      <c r="U9428"/>
    </row>
    <row r="9429" spans="21:21" x14ac:dyDescent="0.25">
      <c r="U9429"/>
    </row>
    <row r="9430" spans="21:21" x14ac:dyDescent="0.25">
      <c r="U9430"/>
    </row>
    <row r="9431" spans="21:21" x14ac:dyDescent="0.25">
      <c r="U9431"/>
    </row>
    <row r="9432" spans="21:21" x14ac:dyDescent="0.25">
      <c r="U9432"/>
    </row>
    <row r="9433" spans="21:21" x14ac:dyDescent="0.25">
      <c r="U9433"/>
    </row>
    <row r="9434" spans="21:21" x14ac:dyDescent="0.25">
      <c r="U9434"/>
    </row>
    <row r="9435" spans="21:21" x14ac:dyDescent="0.25">
      <c r="U9435"/>
    </row>
    <row r="9436" spans="21:21" x14ac:dyDescent="0.25">
      <c r="U9436"/>
    </row>
    <row r="9437" spans="21:21" x14ac:dyDescent="0.25">
      <c r="U9437"/>
    </row>
    <row r="9438" spans="21:21" x14ac:dyDescent="0.25">
      <c r="U9438"/>
    </row>
    <row r="9439" spans="21:21" x14ac:dyDescent="0.25">
      <c r="U9439"/>
    </row>
    <row r="9440" spans="21:21" x14ac:dyDescent="0.25">
      <c r="U9440"/>
    </row>
    <row r="9441" spans="21:21" x14ac:dyDescent="0.25">
      <c r="U9441"/>
    </row>
    <row r="9442" spans="21:21" x14ac:dyDescent="0.25">
      <c r="U9442"/>
    </row>
    <row r="9443" spans="21:21" x14ac:dyDescent="0.25">
      <c r="U9443"/>
    </row>
    <row r="9444" spans="21:21" x14ac:dyDescent="0.25">
      <c r="U9444"/>
    </row>
    <row r="9445" spans="21:21" x14ac:dyDescent="0.25">
      <c r="U9445"/>
    </row>
    <row r="9446" spans="21:21" x14ac:dyDescent="0.25">
      <c r="U9446"/>
    </row>
    <row r="9447" spans="21:21" x14ac:dyDescent="0.25">
      <c r="U9447"/>
    </row>
    <row r="9448" spans="21:21" x14ac:dyDescent="0.25">
      <c r="U9448"/>
    </row>
    <row r="9449" spans="21:21" x14ac:dyDescent="0.25">
      <c r="U9449"/>
    </row>
    <row r="9450" spans="21:21" x14ac:dyDescent="0.25">
      <c r="U9450"/>
    </row>
    <row r="9451" spans="21:21" x14ac:dyDescent="0.25">
      <c r="U9451"/>
    </row>
    <row r="9452" spans="21:21" x14ac:dyDescent="0.25">
      <c r="U9452"/>
    </row>
    <row r="9453" spans="21:21" x14ac:dyDescent="0.25">
      <c r="U9453"/>
    </row>
    <row r="9454" spans="21:21" x14ac:dyDescent="0.25">
      <c r="U9454"/>
    </row>
    <row r="9455" spans="21:21" x14ac:dyDescent="0.25">
      <c r="U9455"/>
    </row>
    <row r="9456" spans="21:21" x14ac:dyDescent="0.25">
      <c r="U9456"/>
    </row>
    <row r="9457" spans="21:21" x14ac:dyDescent="0.25">
      <c r="U9457"/>
    </row>
    <row r="9458" spans="21:21" x14ac:dyDescent="0.25">
      <c r="U9458"/>
    </row>
    <row r="9459" spans="21:21" x14ac:dyDescent="0.25">
      <c r="U9459"/>
    </row>
    <row r="9460" spans="21:21" x14ac:dyDescent="0.25">
      <c r="U9460"/>
    </row>
    <row r="9461" spans="21:21" x14ac:dyDescent="0.25">
      <c r="U9461"/>
    </row>
    <row r="9462" spans="21:21" x14ac:dyDescent="0.25">
      <c r="U9462"/>
    </row>
    <row r="9463" spans="21:21" x14ac:dyDescent="0.25">
      <c r="U9463"/>
    </row>
    <row r="9464" spans="21:21" x14ac:dyDescent="0.25">
      <c r="U9464"/>
    </row>
    <row r="9465" spans="21:21" x14ac:dyDescent="0.25">
      <c r="U9465"/>
    </row>
    <row r="9466" spans="21:21" x14ac:dyDescent="0.25">
      <c r="U9466"/>
    </row>
    <row r="9467" spans="21:21" x14ac:dyDescent="0.25">
      <c r="U9467"/>
    </row>
    <row r="9468" spans="21:21" x14ac:dyDescent="0.25">
      <c r="U9468"/>
    </row>
    <row r="9469" spans="21:21" x14ac:dyDescent="0.25">
      <c r="U9469"/>
    </row>
    <row r="9470" spans="21:21" x14ac:dyDescent="0.25">
      <c r="U9470"/>
    </row>
    <row r="9471" spans="21:21" x14ac:dyDescent="0.25">
      <c r="U9471"/>
    </row>
    <row r="9472" spans="21:21" x14ac:dyDescent="0.25">
      <c r="U9472"/>
    </row>
    <row r="9473" spans="21:21" x14ac:dyDescent="0.25">
      <c r="U9473"/>
    </row>
    <row r="9474" spans="21:21" x14ac:dyDescent="0.25">
      <c r="U9474"/>
    </row>
    <row r="9475" spans="21:21" x14ac:dyDescent="0.25">
      <c r="U9475"/>
    </row>
    <row r="9476" spans="21:21" x14ac:dyDescent="0.25">
      <c r="U9476"/>
    </row>
    <row r="9477" spans="21:21" x14ac:dyDescent="0.25">
      <c r="U9477"/>
    </row>
    <row r="9478" spans="21:21" x14ac:dyDescent="0.25">
      <c r="U9478"/>
    </row>
    <row r="9479" spans="21:21" x14ac:dyDescent="0.25">
      <c r="U9479"/>
    </row>
    <row r="9480" spans="21:21" x14ac:dyDescent="0.25">
      <c r="U9480"/>
    </row>
    <row r="9481" spans="21:21" x14ac:dyDescent="0.25">
      <c r="U9481"/>
    </row>
    <row r="9482" spans="21:21" x14ac:dyDescent="0.25">
      <c r="U9482"/>
    </row>
    <row r="9483" spans="21:21" x14ac:dyDescent="0.25">
      <c r="U9483"/>
    </row>
    <row r="9484" spans="21:21" x14ac:dyDescent="0.25">
      <c r="U9484"/>
    </row>
    <row r="9485" spans="21:21" x14ac:dyDescent="0.25">
      <c r="U9485"/>
    </row>
    <row r="9486" spans="21:21" x14ac:dyDescent="0.25">
      <c r="U9486"/>
    </row>
    <row r="9487" spans="21:21" x14ac:dyDescent="0.25">
      <c r="U9487"/>
    </row>
    <row r="9488" spans="21:21" x14ac:dyDescent="0.25">
      <c r="U9488"/>
    </row>
    <row r="9489" spans="21:21" x14ac:dyDescent="0.25">
      <c r="U9489"/>
    </row>
    <row r="9490" spans="21:21" x14ac:dyDescent="0.25">
      <c r="U9490"/>
    </row>
    <row r="9491" spans="21:21" x14ac:dyDescent="0.25">
      <c r="U9491"/>
    </row>
    <row r="9492" spans="21:21" x14ac:dyDescent="0.25">
      <c r="U9492"/>
    </row>
    <row r="9493" spans="21:21" x14ac:dyDescent="0.25">
      <c r="U9493"/>
    </row>
    <row r="9494" spans="21:21" x14ac:dyDescent="0.25">
      <c r="U9494"/>
    </row>
    <row r="9495" spans="21:21" x14ac:dyDescent="0.25">
      <c r="U9495"/>
    </row>
    <row r="9496" spans="21:21" x14ac:dyDescent="0.25">
      <c r="U9496"/>
    </row>
    <row r="9497" spans="21:21" x14ac:dyDescent="0.25">
      <c r="U9497"/>
    </row>
    <row r="9498" spans="21:21" x14ac:dyDescent="0.25">
      <c r="U9498"/>
    </row>
    <row r="9499" spans="21:21" x14ac:dyDescent="0.25">
      <c r="U9499"/>
    </row>
    <row r="9500" spans="21:21" x14ac:dyDescent="0.25">
      <c r="U9500"/>
    </row>
    <row r="9501" spans="21:21" x14ac:dyDescent="0.25">
      <c r="U9501"/>
    </row>
    <row r="9502" spans="21:21" x14ac:dyDescent="0.25">
      <c r="U9502"/>
    </row>
    <row r="9503" spans="21:21" x14ac:dyDescent="0.25">
      <c r="U9503"/>
    </row>
    <row r="9504" spans="21:21" x14ac:dyDescent="0.25">
      <c r="U9504"/>
    </row>
    <row r="9505" spans="21:21" x14ac:dyDescent="0.25">
      <c r="U9505"/>
    </row>
    <row r="9506" spans="21:21" x14ac:dyDescent="0.25">
      <c r="U9506"/>
    </row>
    <row r="9507" spans="21:21" x14ac:dyDescent="0.25">
      <c r="U9507"/>
    </row>
    <row r="9508" spans="21:21" x14ac:dyDescent="0.25">
      <c r="U9508"/>
    </row>
    <row r="9509" spans="21:21" x14ac:dyDescent="0.25">
      <c r="U9509"/>
    </row>
    <row r="9510" spans="21:21" x14ac:dyDescent="0.25">
      <c r="U9510"/>
    </row>
    <row r="9511" spans="21:21" x14ac:dyDescent="0.25">
      <c r="U9511"/>
    </row>
    <row r="9512" spans="21:21" x14ac:dyDescent="0.25">
      <c r="U9512"/>
    </row>
    <row r="9513" spans="21:21" x14ac:dyDescent="0.25">
      <c r="U9513"/>
    </row>
    <row r="9514" spans="21:21" x14ac:dyDescent="0.25">
      <c r="U9514"/>
    </row>
    <row r="9515" spans="21:21" x14ac:dyDescent="0.25">
      <c r="U9515"/>
    </row>
    <row r="9516" spans="21:21" x14ac:dyDescent="0.25">
      <c r="U9516"/>
    </row>
    <row r="9517" spans="21:21" x14ac:dyDescent="0.25">
      <c r="U9517"/>
    </row>
    <row r="9518" spans="21:21" x14ac:dyDescent="0.25">
      <c r="U9518"/>
    </row>
    <row r="9519" spans="21:21" x14ac:dyDescent="0.25">
      <c r="U9519"/>
    </row>
    <row r="9520" spans="21:21" x14ac:dyDescent="0.25">
      <c r="U9520"/>
    </row>
    <row r="9521" spans="21:21" x14ac:dyDescent="0.25">
      <c r="U9521"/>
    </row>
    <row r="9522" spans="21:21" x14ac:dyDescent="0.25">
      <c r="U9522"/>
    </row>
    <row r="9523" spans="21:21" x14ac:dyDescent="0.25">
      <c r="U9523"/>
    </row>
    <row r="9524" spans="21:21" x14ac:dyDescent="0.25">
      <c r="U9524"/>
    </row>
    <row r="9525" spans="21:21" x14ac:dyDescent="0.25">
      <c r="U9525"/>
    </row>
    <row r="9526" spans="21:21" x14ac:dyDescent="0.25">
      <c r="U9526"/>
    </row>
    <row r="9527" spans="21:21" x14ac:dyDescent="0.25">
      <c r="U9527"/>
    </row>
    <row r="9528" spans="21:21" x14ac:dyDescent="0.25">
      <c r="U9528"/>
    </row>
    <row r="9529" spans="21:21" x14ac:dyDescent="0.25">
      <c r="U9529"/>
    </row>
    <row r="9530" spans="21:21" x14ac:dyDescent="0.25">
      <c r="U9530"/>
    </row>
    <row r="9531" spans="21:21" x14ac:dyDescent="0.25">
      <c r="U9531"/>
    </row>
    <row r="9532" spans="21:21" x14ac:dyDescent="0.25">
      <c r="U9532"/>
    </row>
    <row r="9533" spans="21:21" x14ac:dyDescent="0.25">
      <c r="U9533"/>
    </row>
    <row r="9534" spans="21:21" x14ac:dyDescent="0.25">
      <c r="U9534"/>
    </row>
    <row r="9535" spans="21:21" x14ac:dyDescent="0.25">
      <c r="U9535"/>
    </row>
    <row r="9536" spans="21:21" x14ac:dyDescent="0.25">
      <c r="U9536"/>
    </row>
    <row r="9537" spans="21:21" x14ac:dyDescent="0.25">
      <c r="U9537"/>
    </row>
    <row r="9538" spans="21:21" x14ac:dyDescent="0.25">
      <c r="U9538"/>
    </row>
    <row r="9539" spans="21:21" x14ac:dyDescent="0.25">
      <c r="U9539"/>
    </row>
    <row r="9540" spans="21:21" x14ac:dyDescent="0.25">
      <c r="U9540"/>
    </row>
    <row r="9541" spans="21:21" x14ac:dyDescent="0.25">
      <c r="U9541"/>
    </row>
    <row r="9542" spans="21:21" x14ac:dyDescent="0.25">
      <c r="U9542"/>
    </row>
    <row r="9543" spans="21:21" x14ac:dyDescent="0.25">
      <c r="U9543"/>
    </row>
    <row r="9544" spans="21:21" x14ac:dyDescent="0.25">
      <c r="U9544"/>
    </row>
    <row r="9545" spans="21:21" x14ac:dyDescent="0.25">
      <c r="U9545"/>
    </row>
    <row r="9546" spans="21:21" x14ac:dyDescent="0.25">
      <c r="U9546"/>
    </row>
    <row r="9547" spans="21:21" x14ac:dyDescent="0.25">
      <c r="U9547"/>
    </row>
    <row r="9548" spans="21:21" x14ac:dyDescent="0.25">
      <c r="U9548"/>
    </row>
    <row r="9549" spans="21:21" x14ac:dyDescent="0.25">
      <c r="U9549"/>
    </row>
    <row r="9550" spans="21:21" x14ac:dyDescent="0.25">
      <c r="U9550"/>
    </row>
    <row r="9551" spans="21:21" x14ac:dyDescent="0.25">
      <c r="U9551"/>
    </row>
    <row r="9552" spans="21:21" x14ac:dyDescent="0.25">
      <c r="U9552"/>
    </row>
    <row r="9553" spans="21:21" x14ac:dyDescent="0.25">
      <c r="U9553"/>
    </row>
    <row r="9554" spans="21:21" x14ac:dyDescent="0.25">
      <c r="U9554"/>
    </row>
    <row r="9555" spans="21:21" x14ac:dyDescent="0.25">
      <c r="U9555"/>
    </row>
    <row r="9556" spans="21:21" x14ac:dyDescent="0.25">
      <c r="U9556"/>
    </row>
    <row r="9557" spans="21:21" x14ac:dyDescent="0.25">
      <c r="U9557"/>
    </row>
    <row r="9558" spans="21:21" x14ac:dyDescent="0.25">
      <c r="U9558"/>
    </row>
    <row r="9559" spans="21:21" x14ac:dyDescent="0.25">
      <c r="U9559"/>
    </row>
    <row r="9560" spans="21:21" x14ac:dyDescent="0.25">
      <c r="U9560"/>
    </row>
    <row r="9561" spans="21:21" x14ac:dyDescent="0.25">
      <c r="U9561"/>
    </row>
    <row r="9562" spans="21:21" x14ac:dyDescent="0.25">
      <c r="U9562"/>
    </row>
    <row r="9563" spans="21:21" x14ac:dyDescent="0.25">
      <c r="U9563"/>
    </row>
    <row r="9564" spans="21:21" x14ac:dyDescent="0.25">
      <c r="U9564"/>
    </row>
    <row r="9565" spans="21:21" x14ac:dyDescent="0.25">
      <c r="U9565"/>
    </row>
    <row r="9566" spans="21:21" x14ac:dyDescent="0.25">
      <c r="U9566"/>
    </row>
    <row r="9567" spans="21:21" x14ac:dyDescent="0.25">
      <c r="U9567"/>
    </row>
    <row r="9568" spans="21:21" x14ac:dyDescent="0.25">
      <c r="U9568"/>
    </row>
    <row r="9569" spans="21:21" x14ac:dyDescent="0.25">
      <c r="U9569"/>
    </row>
    <row r="9570" spans="21:21" x14ac:dyDescent="0.25">
      <c r="U9570"/>
    </row>
    <row r="9571" spans="21:21" x14ac:dyDescent="0.25">
      <c r="U9571"/>
    </row>
    <row r="9572" spans="21:21" x14ac:dyDescent="0.25">
      <c r="U9572"/>
    </row>
    <row r="9573" spans="21:21" x14ac:dyDescent="0.25">
      <c r="U9573"/>
    </row>
    <row r="9574" spans="21:21" x14ac:dyDescent="0.25">
      <c r="U9574"/>
    </row>
    <row r="9575" spans="21:21" x14ac:dyDescent="0.25">
      <c r="U9575"/>
    </row>
    <row r="9576" spans="21:21" x14ac:dyDescent="0.25">
      <c r="U9576"/>
    </row>
    <row r="9577" spans="21:21" x14ac:dyDescent="0.25">
      <c r="U9577"/>
    </row>
    <row r="9578" spans="21:21" x14ac:dyDescent="0.25">
      <c r="U9578"/>
    </row>
    <row r="9579" spans="21:21" x14ac:dyDescent="0.25">
      <c r="U9579"/>
    </row>
    <row r="9580" spans="21:21" x14ac:dyDescent="0.25">
      <c r="U9580"/>
    </row>
    <row r="9581" spans="21:21" x14ac:dyDescent="0.25">
      <c r="U9581"/>
    </row>
    <row r="9582" spans="21:21" x14ac:dyDescent="0.25">
      <c r="U9582"/>
    </row>
    <row r="9583" spans="21:21" x14ac:dyDescent="0.25">
      <c r="U9583"/>
    </row>
    <row r="9584" spans="21:21" x14ac:dyDescent="0.25">
      <c r="U9584"/>
    </row>
    <row r="9585" spans="21:21" x14ac:dyDescent="0.25">
      <c r="U9585"/>
    </row>
    <row r="9586" spans="21:21" x14ac:dyDescent="0.25">
      <c r="U9586"/>
    </row>
    <row r="9587" spans="21:21" x14ac:dyDescent="0.25">
      <c r="U9587"/>
    </row>
    <row r="9588" spans="21:21" x14ac:dyDescent="0.25">
      <c r="U9588"/>
    </row>
    <row r="9589" spans="21:21" x14ac:dyDescent="0.25">
      <c r="U9589"/>
    </row>
    <row r="9590" spans="21:21" x14ac:dyDescent="0.25">
      <c r="U9590"/>
    </row>
    <row r="9591" spans="21:21" x14ac:dyDescent="0.25">
      <c r="U9591"/>
    </row>
    <row r="9592" spans="21:21" x14ac:dyDescent="0.25">
      <c r="U9592"/>
    </row>
    <row r="9593" spans="21:21" x14ac:dyDescent="0.25">
      <c r="U9593"/>
    </row>
    <row r="9594" spans="21:21" x14ac:dyDescent="0.25">
      <c r="U9594"/>
    </row>
    <row r="9595" spans="21:21" x14ac:dyDescent="0.25">
      <c r="U9595"/>
    </row>
    <row r="9596" spans="21:21" x14ac:dyDescent="0.25">
      <c r="U9596"/>
    </row>
    <row r="9597" spans="21:21" x14ac:dyDescent="0.25">
      <c r="U9597"/>
    </row>
    <row r="9598" spans="21:21" x14ac:dyDescent="0.25">
      <c r="U9598"/>
    </row>
    <row r="9599" spans="21:21" x14ac:dyDescent="0.25">
      <c r="U9599"/>
    </row>
    <row r="9600" spans="21:21" x14ac:dyDescent="0.25">
      <c r="U9600"/>
    </row>
    <row r="9601" spans="21:21" x14ac:dyDescent="0.25">
      <c r="U9601"/>
    </row>
    <row r="9602" spans="21:21" x14ac:dyDescent="0.25">
      <c r="U9602"/>
    </row>
    <row r="9603" spans="21:21" x14ac:dyDescent="0.25">
      <c r="U9603"/>
    </row>
    <row r="9604" spans="21:21" x14ac:dyDescent="0.25">
      <c r="U9604"/>
    </row>
    <row r="9605" spans="21:21" x14ac:dyDescent="0.25">
      <c r="U9605"/>
    </row>
    <row r="9606" spans="21:21" x14ac:dyDescent="0.25">
      <c r="U9606"/>
    </row>
    <row r="9607" spans="21:21" x14ac:dyDescent="0.25">
      <c r="U9607"/>
    </row>
    <row r="9608" spans="21:21" x14ac:dyDescent="0.25">
      <c r="U9608"/>
    </row>
    <row r="9609" spans="21:21" x14ac:dyDescent="0.25">
      <c r="U9609"/>
    </row>
    <row r="9610" spans="21:21" x14ac:dyDescent="0.25">
      <c r="U9610"/>
    </row>
    <row r="9611" spans="21:21" x14ac:dyDescent="0.25">
      <c r="U9611"/>
    </row>
    <row r="9612" spans="21:21" x14ac:dyDescent="0.25">
      <c r="U9612"/>
    </row>
    <row r="9613" spans="21:21" x14ac:dyDescent="0.25">
      <c r="U9613"/>
    </row>
    <row r="9614" spans="21:21" x14ac:dyDescent="0.25">
      <c r="U9614"/>
    </row>
    <row r="9615" spans="21:21" x14ac:dyDescent="0.25">
      <c r="U9615"/>
    </row>
    <row r="9616" spans="21:21" x14ac:dyDescent="0.25">
      <c r="U9616"/>
    </row>
    <row r="9617" spans="21:21" x14ac:dyDescent="0.25">
      <c r="U9617"/>
    </row>
    <row r="9618" spans="21:21" x14ac:dyDescent="0.25">
      <c r="U9618"/>
    </row>
    <row r="9619" spans="21:21" x14ac:dyDescent="0.25">
      <c r="U9619"/>
    </row>
    <row r="9620" spans="21:21" x14ac:dyDescent="0.25">
      <c r="U9620"/>
    </row>
    <row r="9621" spans="21:21" x14ac:dyDescent="0.25">
      <c r="U9621"/>
    </row>
    <row r="9622" spans="21:21" x14ac:dyDescent="0.25">
      <c r="U9622"/>
    </row>
    <row r="9623" spans="21:21" x14ac:dyDescent="0.25">
      <c r="U9623"/>
    </row>
    <row r="9624" spans="21:21" x14ac:dyDescent="0.25">
      <c r="U9624"/>
    </row>
    <row r="9625" spans="21:21" x14ac:dyDescent="0.25">
      <c r="U9625"/>
    </row>
    <row r="9626" spans="21:21" x14ac:dyDescent="0.25">
      <c r="U9626"/>
    </row>
    <row r="9627" spans="21:21" x14ac:dyDescent="0.25">
      <c r="U9627"/>
    </row>
    <row r="9628" spans="21:21" x14ac:dyDescent="0.25">
      <c r="U9628"/>
    </row>
    <row r="9629" spans="21:21" x14ac:dyDescent="0.25">
      <c r="U9629"/>
    </row>
    <row r="9630" spans="21:21" x14ac:dyDescent="0.25">
      <c r="U9630"/>
    </row>
    <row r="9631" spans="21:21" x14ac:dyDescent="0.25">
      <c r="U9631"/>
    </row>
    <row r="9632" spans="21:21" x14ac:dyDescent="0.25">
      <c r="U9632"/>
    </row>
    <row r="9633" spans="21:21" x14ac:dyDescent="0.25">
      <c r="U9633"/>
    </row>
    <row r="9634" spans="21:21" x14ac:dyDescent="0.25">
      <c r="U9634"/>
    </row>
    <row r="9635" spans="21:21" x14ac:dyDescent="0.25">
      <c r="U9635"/>
    </row>
    <row r="9636" spans="21:21" x14ac:dyDescent="0.25">
      <c r="U9636"/>
    </row>
    <row r="9637" spans="21:21" x14ac:dyDescent="0.25">
      <c r="U9637"/>
    </row>
    <row r="9638" spans="21:21" x14ac:dyDescent="0.25">
      <c r="U9638"/>
    </row>
    <row r="9639" spans="21:21" x14ac:dyDescent="0.25">
      <c r="U9639"/>
    </row>
    <row r="9640" spans="21:21" x14ac:dyDescent="0.25">
      <c r="U9640"/>
    </row>
    <row r="9641" spans="21:21" x14ac:dyDescent="0.25">
      <c r="U9641"/>
    </row>
    <row r="9642" spans="21:21" x14ac:dyDescent="0.25">
      <c r="U9642"/>
    </row>
    <row r="9643" spans="21:21" x14ac:dyDescent="0.25">
      <c r="U9643"/>
    </row>
    <row r="9644" spans="21:21" x14ac:dyDescent="0.25">
      <c r="U9644"/>
    </row>
    <row r="9645" spans="21:21" x14ac:dyDescent="0.25">
      <c r="U9645"/>
    </row>
    <row r="9646" spans="21:21" x14ac:dyDescent="0.25">
      <c r="U9646"/>
    </row>
    <row r="9647" spans="21:21" x14ac:dyDescent="0.25">
      <c r="U9647"/>
    </row>
    <row r="9648" spans="21:21" x14ac:dyDescent="0.25">
      <c r="U9648"/>
    </row>
    <row r="9649" spans="21:21" x14ac:dyDescent="0.25">
      <c r="U9649"/>
    </row>
    <row r="9650" spans="21:21" x14ac:dyDescent="0.25">
      <c r="U9650"/>
    </row>
    <row r="9651" spans="21:21" x14ac:dyDescent="0.25">
      <c r="U9651"/>
    </row>
    <row r="9652" spans="21:21" x14ac:dyDescent="0.25">
      <c r="U9652"/>
    </row>
    <row r="9653" spans="21:21" x14ac:dyDescent="0.25">
      <c r="U9653"/>
    </row>
    <row r="9654" spans="21:21" x14ac:dyDescent="0.25">
      <c r="U9654"/>
    </row>
    <row r="9655" spans="21:21" x14ac:dyDescent="0.25">
      <c r="U9655"/>
    </row>
    <row r="9656" spans="21:21" x14ac:dyDescent="0.25">
      <c r="U9656"/>
    </row>
    <row r="9657" spans="21:21" x14ac:dyDescent="0.25">
      <c r="U9657"/>
    </row>
    <row r="9658" spans="21:21" x14ac:dyDescent="0.25">
      <c r="U9658"/>
    </row>
    <row r="9659" spans="21:21" x14ac:dyDescent="0.25">
      <c r="U9659"/>
    </row>
    <row r="9660" spans="21:21" x14ac:dyDescent="0.25">
      <c r="U9660"/>
    </row>
    <row r="9661" spans="21:21" x14ac:dyDescent="0.25">
      <c r="U9661"/>
    </row>
    <row r="9662" spans="21:21" x14ac:dyDescent="0.25">
      <c r="U9662"/>
    </row>
    <row r="9663" spans="21:21" x14ac:dyDescent="0.25">
      <c r="U9663"/>
    </row>
    <row r="9664" spans="21:21" x14ac:dyDescent="0.25">
      <c r="U9664"/>
    </row>
    <row r="9665" spans="21:21" x14ac:dyDescent="0.25">
      <c r="U9665"/>
    </row>
    <row r="9666" spans="21:21" x14ac:dyDescent="0.25">
      <c r="U9666"/>
    </row>
    <row r="9667" spans="21:21" x14ac:dyDescent="0.25">
      <c r="U9667"/>
    </row>
    <row r="9668" spans="21:21" x14ac:dyDescent="0.25">
      <c r="U9668"/>
    </row>
    <row r="9669" spans="21:21" x14ac:dyDescent="0.25">
      <c r="U9669"/>
    </row>
    <row r="9670" spans="21:21" x14ac:dyDescent="0.25">
      <c r="U9670"/>
    </row>
    <row r="9671" spans="21:21" x14ac:dyDescent="0.25">
      <c r="U9671"/>
    </row>
    <row r="9672" spans="21:21" x14ac:dyDescent="0.25">
      <c r="U9672"/>
    </row>
    <row r="9673" spans="21:21" x14ac:dyDescent="0.25">
      <c r="U9673"/>
    </row>
    <row r="9674" spans="21:21" x14ac:dyDescent="0.25">
      <c r="U9674"/>
    </row>
    <row r="9675" spans="21:21" x14ac:dyDescent="0.25">
      <c r="U9675"/>
    </row>
    <row r="9676" spans="21:21" x14ac:dyDescent="0.25">
      <c r="U9676"/>
    </row>
    <row r="9677" spans="21:21" x14ac:dyDescent="0.25">
      <c r="U9677"/>
    </row>
    <row r="9678" spans="21:21" x14ac:dyDescent="0.25">
      <c r="U9678"/>
    </row>
    <row r="9679" spans="21:21" x14ac:dyDescent="0.25">
      <c r="U9679"/>
    </row>
    <row r="9680" spans="21:21" x14ac:dyDescent="0.25">
      <c r="U9680"/>
    </row>
    <row r="9681" spans="21:21" x14ac:dyDescent="0.25">
      <c r="U9681"/>
    </row>
    <row r="9682" spans="21:21" x14ac:dyDescent="0.25">
      <c r="U9682"/>
    </row>
    <row r="9683" spans="21:21" x14ac:dyDescent="0.25">
      <c r="U9683"/>
    </row>
    <row r="9684" spans="21:21" x14ac:dyDescent="0.25">
      <c r="U9684"/>
    </row>
    <row r="9685" spans="21:21" x14ac:dyDescent="0.25">
      <c r="U9685"/>
    </row>
    <row r="9686" spans="21:21" x14ac:dyDescent="0.25">
      <c r="U9686"/>
    </row>
    <row r="9687" spans="21:21" x14ac:dyDescent="0.25">
      <c r="U9687"/>
    </row>
    <row r="9688" spans="21:21" x14ac:dyDescent="0.25">
      <c r="U9688"/>
    </row>
    <row r="9689" spans="21:21" x14ac:dyDescent="0.25">
      <c r="U9689"/>
    </row>
    <row r="9690" spans="21:21" x14ac:dyDescent="0.25">
      <c r="U9690"/>
    </row>
    <row r="9691" spans="21:21" x14ac:dyDescent="0.25">
      <c r="U9691"/>
    </row>
    <row r="9692" spans="21:21" x14ac:dyDescent="0.25">
      <c r="U9692"/>
    </row>
    <row r="9693" spans="21:21" x14ac:dyDescent="0.25">
      <c r="U9693"/>
    </row>
    <row r="9694" spans="21:21" x14ac:dyDescent="0.25">
      <c r="U9694"/>
    </row>
    <row r="9695" spans="21:21" x14ac:dyDescent="0.25">
      <c r="U9695"/>
    </row>
    <row r="9696" spans="21:21" x14ac:dyDescent="0.25">
      <c r="U9696"/>
    </row>
    <row r="9697" spans="21:21" x14ac:dyDescent="0.25">
      <c r="U9697"/>
    </row>
    <row r="9698" spans="21:21" x14ac:dyDescent="0.25">
      <c r="U9698"/>
    </row>
    <row r="9699" spans="21:21" x14ac:dyDescent="0.25">
      <c r="U9699"/>
    </row>
    <row r="9700" spans="21:21" x14ac:dyDescent="0.25">
      <c r="U9700"/>
    </row>
    <row r="9701" spans="21:21" x14ac:dyDescent="0.25">
      <c r="U9701"/>
    </row>
    <row r="9702" spans="21:21" x14ac:dyDescent="0.25">
      <c r="U9702"/>
    </row>
    <row r="9703" spans="21:21" x14ac:dyDescent="0.25">
      <c r="U9703"/>
    </row>
    <row r="9704" spans="21:21" x14ac:dyDescent="0.25">
      <c r="U9704"/>
    </row>
    <row r="9705" spans="21:21" x14ac:dyDescent="0.25">
      <c r="U9705"/>
    </row>
    <row r="9706" spans="21:21" x14ac:dyDescent="0.25">
      <c r="U9706"/>
    </row>
    <row r="9707" spans="21:21" x14ac:dyDescent="0.25">
      <c r="U9707"/>
    </row>
    <row r="9708" spans="21:21" x14ac:dyDescent="0.25">
      <c r="U9708"/>
    </row>
    <row r="9709" spans="21:21" x14ac:dyDescent="0.25">
      <c r="U9709"/>
    </row>
    <row r="9710" spans="21:21" x14ac:dyDescent="0.25">
      <c r="U9710"/>
    </row>
    <row r="9711" spans="21:21" x14ac:dyDescent="0.25">
      <c r="U9711"/>
    </row>
    <row r="9712" spans="21:21" x14ac:dyDescent="0.25">
      <c r="U9712"/>
    </row>
    <row r="9713" spans="21:21" x14ac:dyDescent="0.25">
      <c r="U9713"/>
    </row>
    <row r="9714" spans="21:21" x14ac:dyDescent="0.25">
      <c r="U9714"/>
    </row>
    <row r="9715" spans="21:21" x14ac:dyDescent="0.25">
      <c r="U9715"/>
    </row>
    <row r="9716" spans="21:21" x14ac:dyDescent="0.25">
      <c r="U9716"/>
    </row>
    <row r="9717" spans="21:21" x14ac:dyDescent="0.25">
      <c r="U9717"/>
    </row>
    <row r="9718" spans="21:21" x14ac:dyDescent="0.25">
      <c r="U9718"/>
    </row>
    <row r="9719" spans="21:21" x14ac:dyDescent="0.25">
      <c r="U9719"/>
    </row>
    <row r="9720" spans="21:21" x14ac:dyDescent="0.25">
      <c r="U9720"/>
    </row>
    <row r="9721" spans="21:21" x14ac:dyDescent="0.25">
      <c r="U9721"/>
    </row>
    <row r="9722" spans="21:21" x14ac:dyDescent="0.25">
      <c r="U9722"/>
    </row>
    <row r="9723" spans="21:21" x14ac:dyDescent="0.25">
      <c r="U9723"/>
    </row>
    <row r="9724" spans="21:21" x14ac:dyDescent="0.25">
      <c r="U9724"/>
    </row>
    <row r="9725" spans="21:21" x14ac:dyDescent="0.25">
      <c r="U9725"/>
    </row>
    <row r="9726" spans="21:21" x14ac:dyDescent="0.25">
      <c r="U9726"/>
    </row>
    <row r="9727" spans="21:21" x14ac:dyDescent="0.25">
      <c r="U9727"/>
    </row>
    <row r="9728" spans="21:21" x14ac:dyDescent="0.25">
      <c r="U9728"/>
    </row>
    <row r="9729" spans="21:21" x14ac:dyDescent="0.25">
      <c r="U9729"/>
    </row>
    <row r="9730" spans="21:21" x14ac:dyDescent="0.25">
      <c r="U9730"/>
    </row>
    <row r="9731" spans="21:21" x14ac:dyDescent="0.25">
      <c r="U9731"/>
    </row>
    <row r="9732" spans="21:21" x14ac:dyDescent="0.25">
      <c r="U9732"/>
    </row>
    <row r="9733" spans="21:21" x14ac:dyDescent="0.25">
      <c r="U9733"/>
    </row>
    <row r="9734" spans="21:21" x14ac:dyDescent="0.25">
      <c r="U9734"/>
    </row>
    <row r="9735" spans="21:21" x14ac:dyDescent="0.25">
      <c r="U9735"/>
    </row>
    <row r="9736" spans="21:21" x14ac:dyDescent="0.25">
      <c r="U9736"/>
    </row>
    <row r="9737" spans="21:21" x14ac:dyDescent="0.25">
      <c r="U9737"/>
    </row>
    <row r="9738" spans="21:21" x14ac:dyDescent="0.25">
      <c r="U9738"/>
    </row>
    <row r="9739" spans="21:21" x14ac:dyDescent="0.25">
      <c r="U9739"/>
    </row>
    <row r="9740" spans="21:21" x14ac:dyDescent="0.25">
      <c r="U9740"/>
    </row>
    <row r="9741" spans="21:21" x14ac:dyDescent="0.25">
      <c r="U9741"/>
    </row>
    <row r="9742" spans="21:21" x14ac:dyDescent="0.25">
      <c r="U9742"/>
    </row>
    <row r="9743" spans="21:21" x14ac:dyDescent="0.25">
      <c r="U9743"/>
    </row>
    <row r="9744" spans="21:21" x14ac:dyDescent="0.25">
      <c r="U9744"/>
    </row>
    <row r="9745" spans="21:21" x14ac:dyDescent="0.25">
      <c r="U9745"/>
    </row>
    <row r="9746" spans="21:21" x14ac:dyDescent="0.25">
      <c r="U9746"/>
    </row>
    <row r="9747" spans="21:21" x14ac:dyDescent="0.25">
      <c r="U9747"/>
    </row>
    <row r="9748" spans="21:21" x14ac:dyDescent="0.25">
      <c r="U9748"/>
    </row>
    <row r="9749" spans="21:21" x14ac:dyDescent="0.25">
      <c r="U9749"/>
    </row>
    <row r="9750" spans="21:21" x14ac:dyDescent="0.25">
      <c r="U9750"/>
    </row>
    <row r="9751" spans="21:21" x14ac:dyDescent="0.25">
      <c r="U9751"/>
    </row>
    <row r="9752" spans="21:21" x14ac:dyDescent="0.25">
      <c r="U9752"/>
    </row>
    <row r="9753" spans="21:21" x14ac:dyDescent="0.25">
      <c r="U9753"/>
    </row>
    <row r="9754" spans="21:21" x14ac:dyDescent="0.25">
      <c r="U9754"/>
    </row>
    <row r="9755" spans="21:21" x14ac:dyDescent="0.25">
      <c r="U9755"/>
    </row>
    <row r="9756" spans="21:21" x14ac:dyDescent="0.25">
      <c r="U9756"/>
    </row>
    <row r="9757" spans="21:21" x14ac:dyDescent="0.25">
      <c r="U9757"/>
    </row>
    <row r="9758" spans="21:21" x14ac:dyDescent="0.25">
      <c r="U9758"/>
    </row>
    <row r="9759" spans="21:21" x14ac:dyDescent="0.25">
      <c r="U9759"/>
    </row>
    <row r="9760" spans="21:21" x14ac:dyDescent="0.25">
      <c r="U9760"/>
    </row>
    <row r="9761" spans="21:21" x14ac:dyDescent="0.25">
      <c r="U9761"/>
    </row>
    <row r="9762" spans="21:21" x14ac:dyDescent="0.25">
      <c r="U9762"/>
    </row>
    <row r="9763" spans="21:21" x14ac:dyDescent="0.25">
      <c r="U9763"/>
    </row>
    <row r="9764" spans="21:21" x14ac:dyDescent="0.25">
      <c r="U9764"/>
    </row>
    <row r="9765" spans="21:21" x14ac:dyDescent="0.25">
      <c r="U9765"/>
    </row>
    <row r="9766" spans="21:21" x14ac:dyDescent="0.25">
      <c r="U9766"/>
    </row>
    <row r="9767" spans="21:21" x14ac:dyDescent="0.25">
      <c r="U9767"/>
    </row>
    <row r="9768" spans="21:21" x14ac:dyDescent="0.25">
      <c r="U9768"/>
    </row>
    <row r="9769" spans="21:21" x14ac:dyDescent="0.25">
      <c r="U9769"/>
    </row>
    <row r="9770" spans="21:21" x14ac:dyDescent="0.25">
      <c r="U9770"/>
    </row>
    <row r="9771" spans="21:21" x14ac:dyDescent="0.25">
      <c r="U9771"/>
    </row>
    <row r="9772" spans="21:21" x14ac:dyDescent="0.25">
      <c r="U9772"/>
    </row>
    <row r="9773" spans="21:21" x14ac:dyDescent="0.25">
      <c r="U9773"/>
    </row>
    <row r="9774" spans="21:21" x14ac:dyDescent="0.25">
      <c r="U9774"/>
    </row>
    <row r="9775" spans="21:21" x14ac:dyDescent="0.25">
      <c r="U9775"/>
    </row>
    <row r="9776" spans="21:21" x14ac:dyDescent="0.25">
      <c r="U9776"/>
    </row>
    <row r="9777" spans="21:21" x14ac:dyDescent="0.25">
      <c r="U9777"/>
    </row>
    <row r="9778" spans="21:21" x14ac:dyDescent="0.25">
      <c r="U9778"/>
    </row>
    <row r="9779" spans="21:21" x14ac:dyDescent="0.25">
      <c r="U9779"/>
    </row>
    <row r="9780" spans="21:21" x14ac:dyDescent="0.25">
      <c r="U9780"/>
    </row>
    <row r="9781" spans="21:21" x14ac:dyDescent="0.25">
      <c r="U9781"/>
    </row>
    <row r="9782" spans="21:21" x14ac:dyDescent="0.25">
      <c r="U9782"/>
    </row>
    <row r="9783" spans="21:21" x14ac:dyDescent="0.25">
      <c r="U9783"/>
    </row>
    <row r="9784" spans="21:21" x14ac:dyDescent="0.25">
      <c r="U9784"/>
    </row>
    <row r="9785" spans="21:21" x14ac:dyDescent="0.25">
      <c r="U9785"/>
    </row>
    <row r="9786" spans="21:21" x14ac:dyDescent="0.25">
      <c r="U9786"/>
    </row>
    <row r="9787" spans="21:21" x14ac:dyDescent="0.25">
      <c r="U9787"/>
    </row>
    <row r="9788" spans="21:21" x14ac:dyDescent="0.25">
      <c r="U9788"/>
    </row>
    <row r="9789" spans="21:21" x14ac:dyDescent="0.25">
      <c r="U9789"/>
    </row>
    <row r="9790" spans="21:21" x14ac:dyDescent="0.25">
      <c r="U9790"/>
    </row>
    <row r="9791" spans="21:21" x14ac:dyDescent="0.25">
      <c r="U9791"/>
    </row>
    <row r="9792" spans="21:21" x14ac:dyDescent="0.25">
      <c r="U9792"/>
    </row>
    <row r="9793" spans="21:21" x14ac:dyDescent="0.25">
      <c r="U9793"/>
    </row>
    <row r="9794" spans="21:21" x14ac:dyDescent="0.25">
      <c r="U9794"/>
    </row>
    <row r="9795" spans="21:21" x14ac:dyDescent="0.25">
      <c r="U9795"/>
    </row>
    <row r="9796" spans="21:21" x14ac:dyDescent="0.25">
      <c r="U9796"/>
    </row>
    <row r="9797" spans="21:21" x14ac:dyDescent="0.25">
      <c r="U9797"/>
    </row>
    <row r="9798" spans="21:21" x14ac:dyDescent="0.25">
      <c r="U9798"/>
    </row>
    <row r="9799" spans="21:21" x14ac:dyDescent="0.25">
      <c r="U9799"/>
    </row>
    <row r="9800" spans="21:21" x14ac:dyDescent="0.25">
      <c r="U9800"/>
    </row>
    <row r="9801" spans="21:21" x14ac:dyDescent="0.25">
      <c r="U9801"/>
    </row>
    <row r="9802" spans="21:21" x14ac:dyDescent="0.25">
      <c r="U9802"/>
    </row>
    <row r="9803" spans="21:21" x14ac:dyDescent="0.25">
      <c r="U9803"/>
    </row>
    <row r="9804" spans="21:21" x14ac:dyDescent="0.25">
      <c r="U9804"/>
    </row>
    <row r="9805" spans="21:21" x14ac:dyDescent="0.25">
      <c r="U9805"/>
    </row>
    <row r="9806" spans="21:21" x14ac:dyDescent="0.25">
      <c r="U9806"/>
    </row>
    <row r="9807" spans="21:21" x14ac:dyDescent="0.25">
      <c r="U9807"/>
    </row>
    <row r="9808" spans="21:21" x14ac:dyDescent="0.25">
      <c r="U9808"/>
    </row>
    <row r="9809" spans="21:21" x14ac:dyDescent="0.25">
      <c r="U9809"/>
    </row>
    <row r="9810" spans="21:21" x14ac:dyDescent="0.25">
      <c r="U9810"/>
    </row>
    <row r="9811" spans="21:21" x14ac:dyDescent="0.25">
      <c r="U9811"/>
    </row>
    <row r="9812" spans="21:21" x14ac:dyDescent="0.25">
      <c r="U9812"/>
    </row>
    <row r="9813" spans="21:21" x14ac:dyDescent="0.25">
      <c r="U9813"/>
    </row>
    <row r="9814" spans="21:21" x14ac:dyDescent="0.25">
      <c r="U9814"/>
    </row>
    <row r="9815" spans="21:21" x14ac:dyDescent="0.25">
      <c r="U9815"/>
    </row>
    <row r="9816" spans="21:21" x14ac:dyDescent="0.25">
      <c r="U9816"/>
    </row>
    <row r="9817" spans="21:21" x14ac:dyDescent="0.25">
      <c r="U9817"/>
    </row>
    <row r="9818" spans="21:21" x14ac:dyDescent="0.25">
      <c r="U9818"/>
    </row>
    <row r="9819" spans="21:21" x14ac:dyDescent="0.25">
      <c r="U9819"/>
    </row>
    <row r="9820" spans="21:21" x14ac:dyDescent="0.25">
      <c r="U9820"/>
    </row>
    <row r="9821" spans="21:21" x14ac:dyDescent="0.25">
      <c r="U9821"/>
    </row>
    <row r="9822" spans="21:21" x14ac:dyDescent="0.25">
      <c r="U9822"/>
    </row>
    <row r="9823" spans="21:21" x14ac:dyDescent="0.25">
      <c r="U9823"/>
    </row>
    <row r="9824" spans="21:21" x14ac:dyDescent="0.25">
      <c r="U9824"/>
    </row>
    <row r="9825" spans="21:21" x14ac:dyDescent="0.25">
      <c r="U9825"/>
    </row>
    <row r="9826" spans="21:21" x14ac:dyDescent="0.25">
      <c r="U9826"/>
    </row>
    <row r="9827" spans="21:21" x14ac:dyDescent="0.25">
      <c r="U9827"/>
    </row>
    <row r="9828" spans="21:21" x14ac:dyDescent="0.25">
      <c r="U9828"/>
    </row>
    <row r="9829" spans="21:21" x14ac:dyDescent="0.25">
      <c r="U9829"/>
    </row>
    <row r="9830" spans="21:21" x14ac:dyDescent="0.25">
      <c r="U9830"/>
    </row>
    <row r="9831" spans="21:21" x14ac:dyDescent="0.25">
      <c r="U9831"/>
    </row>
    <row r="9832" spans="21:21" x14ac:dyDescent="0.25">
      <c r="U9832"/>
    </row>
    <row r="9833" spans="21:21" x14ac:dyDescent="0.25">
      <c r="U9833"/>
    </row>
    <row r="9834" spans="21:21" x14ac:dyDescent="0.25">
      <c r="U9834"/>
    </row>
    <row r="9835" spans="21:21" x14ac:dyDescent="0.25">
      <c r="U9835"/>
    </row>
    <row r="9836" spans="21:21" x14ac:dyDescent="0.25">
      <c r="U9836"/>
    </row>
    <row r="9837" spans="21:21" x14ac:dyDescent="0.25">
      <c r="U9837"/>
    </row>
    <row r="9838" spans="21:21" x14ac:dyDescent="0.25">
      <c r="U9838"/>
    </row>
    <row r="9839" spans="21:21" x14ac:dyDescent="0.25">
      <c r="U9839"/>
    </row>
    <row r="9840" spans="21:21" x14ac:dyDescent="0.25">
      <c r="U9840"/>
    </row>
    <row r="9841" spans="21:21" x14ac:dyDescent="0.25">
      <c r="U9841"/>
    </row>
    <row r="9842" spans="21:21" x14ac:dyDescent="0.25">
      <c r="U9842"/>
    </row>
    <row r="9843" spans="21:21" x14ac:dyDescent="0.25">
      <c r="U9843"/>
    </row>
    <row r="9844" spans="21:21" x14ac:dyDescent="0.25">
      <c r="U9844"/>
    </row>
    <row r="9845" spans="21:21" x14ac:dyDescent="0.25">
      <c r="U9845"/>
    </row>
    <row r="9846" spans="21:21" x14ac:dyDescent="0.25">
      <c r="U9846"/>
    </row>
    <row r="9847" spans="21:21" x14ac:dyDescent="0.25">
      <c r="U9847"/>
    </row>
    <row r="9848" spans="21:21" x14ac:dyDescent="0.25">
      <c r="U9848"/>
    </row>
    <row r="9849" spans="21:21" x14ac:dyDescent="0.25">
      <c r="U9849"/>
    </row>
    <row r="9850" spans="21:21" x14ac:dyDescent="0.25">
      <c r="U9850"/>
    </row>
    <row r="9851" spans="21:21" x14ac:dyDescent="0.25">
      <c r="U9851"/>
    </row>
    <row r="9852" spans="21:21" x14ac:dyDescent="0.25">
      <c r="U9852"/>
    </row>
    <row r="9853" spans="21:21" x14ac:dyDescent="0.25">
      <c r="U9853"/>
    </row>
    <row r="9854" spans="21:21" x14ac:dyDescent="0.25">
      <c r="U9854"/>
    </row>
    <row r="9855" spans="21:21" x14ac:dyDescent="0.25">
      <c r="U9855"/>
    </row>
    <row r="9856" spans="21:21" x14ac:dyDescent="0.25">
      <c r="U9856"/>
    </row>
    <row r="9857" spans="21:21" x14ac:dyDescent="0.25">
      <c r="U9857"/>
    </row>
    <row r="9858" spans="21:21" x14ac:dyDescent="0.25">
      <c r="U9858"/>
    </row>
    <row r="9859" spans="21:21" x14ac:dyDescent="0.25">
      <c r="U9859"/>
    </row>
    <row r="9860" spans="21:21" x14ac:dyDescent="0.25">
      <c r="U9860"/>
    </row>
    <row r="9861" spans="21:21" x14ac:dyDescent="0.25">
      <c r="U9861"/>
    </row>
    <row r="9862" spans="21:21" x14ac:dyDescent="0.25">
      <c r="U9862"/>
    </row>
    <row r="9863" spans="21:21" x14ac:dyDescent="0.25">
      <c r="U9863"/>
    </row>
    <row r="9864" spans="21:21" x14ac:dyDescent="0.25">
      <c r="U9864"/>
    </row>
    <row r="9865" spans="21:21" x14ac:dyDescent="0.25">
      <c r="U9865"/>
    </row>
    <row r="9866" spans="21:21" x14ac:dyDescent="0.25">
      <c r="U9866"/>
    </row>
    <row r="9867" spans="21:21" x14ac:dyDescent="0.25">
      <c r="U9867"/>
    </row>
    <row r="9868" spans="21:21" x14ac:dyDescent="0.25">
      <c r="U9868"/>
    </row>
    <row r="9869" spans="21:21" x14ac:dyDescent="0.25">
      <c r="U9869"/>
    </row>
    <row r="9870" spans="21:21" x14ac:dyDescent="0.25">
      <c r="U9870"/>
    </row>
    <row r="9871" spans="21:21" x14ac:dyDescent="0.25">
      <c r="U9871"/>
    </row>
    <row r="9872" spans="21:21" x14ac:dyDescent="0.25">
      <c r="U9872"/>
    </row>
    <row r="9873" spans="21:21" x14ac:dyDescent="0.25">
      <c r="U9873"/>
    </row>
    <row r="9874" spans="21:21" x14ac:dyDescent="0.25">
      <c r="U9874"/>
    </row>
    <row r="9875" spans="21:21" x14ac:dyDescent="0.25">
      <c r="U9875"/>
    </row>
    <row r="9876" spans="21:21" x14ac:dyDescent="0.25">
      <c r="U9876"/>
    </row>
    <row r="9877" spans="21:21" x14ac:dyDescent="0.25">
      <c r="U9877"/>
    </row>
    <row r="9878" spans="21:21" x14ac:dyDescent="0.25">
      <c r="U9878"/>
    </row>
    <row r="9879" spans="21:21" x14ac:dyDescent="0.25">
      <c r="U9879"/>
    </row>
    <row r="9880" spans="21:21" x14ac:dyDescent="0.25">
      <c r="U9880"/>
    </row>
    <row r="9881" spans="21:21" x14ac:dyDescent="0.25">
      <c r="U9881"/>
    </row>
    <row r="9882" spans="21:21" x14ac:dyDescent="0.25">
      <c r="U9882"/>
    </row>
    <row r="9883" spans="21:21" x14ac:dyDescent="0.25">
      <c r="U9883"/>
    </row>
    <row r="9884" spans="21:21" x14ac:dyDescent="0.25">
      <c r="U9884"/>
    </row>
    <row r="9885" spans="21:21" x14ac:dyDescent="0.25">
      <c r="U9885"/>
    </row>
    <row r="9886" spans="21:21" x14ac:dyDescent="0.25">
      <c r="U9886"/>
    </row>
    <row r="9887" spans="21:21" x14ac:dyDescent="0.25">
      <c r="U9887"/>
    </row>
    <row r="9888" spans="21:21" x14ac:dyDescent="0.25">
      <c r="U9888"/>
    </row>
    <row r="9889" spans="21:21" x14ac:dyDescent="0.25">
      <c r="U9889"/>
    </row>
    <row r="9890" spans="21:21" x14ac:dyDescent="0.25">
      <c r="U9890"/>
    </row>
    <row r="9891" spans="21:21" x14ac:dyDescent="0.25">
      <c r="U9891"/>
    </row>
    <row r="9892" spans="21:21" x14ac:dyDescent="0.25">
      <c r="U9892"/>
    </row>
    <row r="9893" spans="21:21" x14ac:dyDescent="0.25">
      <c r="U9893"/>
    </row>
    <row r="9894" spans="21:21" x14ac:dyDescent="0.25">
      <c r="U9894"/>
    </row>
    <row r="9895" spans="21:21" x14ac:dyDescent="0.25">
      <c r="U9895"/>
    </row>
    <row r="9896" spans="21:21" x14ac:dyDescent="0.25">
      <c r="U9896"/>
    </row>
    <row r="9897" spans="21:21" x14ac:dyDescent="0.25">
      <c r="U9897"/>
    </row>
    <row r="9898" spans="21:21" x14ac:dyDescent="0.25">
      <c r="U9898"/>
    </row>
    <row r="9899" spans="21:21" x14ac:dyDescent="0.25">
      <c r="U9899"/>
    </row>
    <row r="9900" spans="21:21" x14ac:dyDescent="0.25">
      <c r="U9900"/>
    </row>
    <row r="9901" spans="21:21" x14ac:dyDescent="0.25">
      <c r="U9901"/>
    </row>
    <row r="9902" spans="21:21" x14ac:dyDescent="0.25">
      <c r="U9902"/>
    </row>
    <row r="9903" spans="21:21" x14ac:dyDescent="0.25">
      <c r="U9903"/>
    </row>
    <row r="9904" spans="21:21" x14ac:dyDescent="0.25">
      <c r="U9904"/>
    </row>
    <row r="9905" spans="21:21" x14ac:dyDescent="0.25">
      <c r="U9905"/>
    </row>
    <row r="9906" spans="21:21" x14ac:dyDescent="0.25">
      <c r="U9906"/>
    </row>
    <row r="9907" spans="21:21" x14ac:dyDescent="0.25">
      <c r="U9907"/>
    </row>
    <row r="9908" spans="21:21" x14ac:dyDescent="0.25">
      <c r="U9908"/>
    </row>
    <row r="9909" spans="21:21" x14ac:dyDescent="0.25">
      <c r="U9909"/>
    </row>
    <row r="9910" spans="21:21" x14ac:dyDescent="0.25">
      <c r="U9910"/>
    </row>
    <row r="9911" spans="21:21" x14ac:dyDescent="0.25">
      <c r="U9911"/>
    </row>
    <row r="9912" spans="21:21" x14ac:dyDescent="0.25">
      <c r="U9912"/>
    </row>
    <row r="9913" spans="21:21" x14ac:dyDescent="0.25">
      <c r="U9913"/>
    </row>
    <row r="9914" spans="21:21" x14ac:dyDescent="0.25">
      <c r="U9914"/>
    </row>
    <row r="9915" spans="21:21" x14ac:dyDescent="0.25">
      <c r="U9915"/>
    </row>
    <row r="9916" spans="21:21" x14ac:dyDescent="0.25">
      <c r="U9916"/>
    </row>
    <row r="9917" spans="21:21" x14ac:dyDescent="0.25">
      <c r="U9917"/>
    </row>
    <row r="9918" spans="21:21" x14ac:dyDescent="0.25">
      <c r="U9918"/>
    </row>
    <row r="9919" spans="21:21" x14ac:dyDescent="0.25">
      <c r="U9919"/>
    </row>
    <row r="9920" spans="21:21" x14ac:dyDescent="0.25">
      <c r="U9920"/>
    </row>
    <row r="9921" spans="21:21" x14ac:dyDescent="0.25">
      <c r="U9921"/>
    </row>
    <row r="9922" spans="21:21" x14ac:dyDescent="0.25">
      <c r="U9922"/>
    </row>
    <row r="9923" spans="21:21" x14ac:dyDescent="0.25">
      <c r="U9923"/>
    </row>
    <row r="9924" spans="21:21" x14ac:dyDescent="0.25">
      <c r="U9924"/>
    </row>
    <row r="9925" spans="21:21" x14ac:dyDescent="0.25">
      <c r="U9925"/>
    </row>
    <row r="9926" spans="21:21" x14ac:dyDescent="0.25">
      <c r="U9926"/>
    </row>
    <row r="9927" spans="21:21" x14ac:dyDescent="0.25">
      <c r="U9927"/>
    </row>
    <row r="9928" spans="21:21" x14ac:dyDescent="0.25">
      <c r="U9928"/>
    </row>
    <row r="9929" spans="21:21" x14ac:dyDescent="0.25">
      <c r="U9929"/>
    </row>
    <row r="9930" spans="21:21" x14ac:dyDescent="0.25">
      <c r="U9930"/>
    </row>
    <row r="9931" spans="21:21" x14ac:dyDescent="0.25">
      <c r="U9931"/>
    </row>
    <row r="9932" spans="21:21" x14ac:dyDescent="0.25">
      <c r="U9932"/>
    </row>
    <row r="9933" spans="21:21" x14ac:dyDescent="0.25">
      <c r="U9933"/>
    </row>
    <row r="9934" spans="21:21" x14ac:dyDescent="0.25">
      <c r="U9934"/>
    </row>
    <row r="9935" spans="21:21" x14ac:dyDescent="0.25">
      <c r="U9935"/>
    </row>
    <row r="9936" spans="21:21" x14ac:dyDescent="0.25">
      <c r="U9936"/>
    </row>
    <row r="9937" spans="21:21" x14ac:dyDescent="0.25">
      <c r="U9937"/>
    </row>
    <row r="9938" spans="21:21" x14ac:dyDescent="0.25">
      <c r="U9938"/>
    </row>
    <row r="9939" spans="21:21" x14ac:dyDescent="0.25">
      <c r="U9939"/>
    </row>
    <row r="9940" spans="21:21" x14ac:dyDescent="0.25">
      <c r="U9940"/>
    </row>
    <row r="9941" spans="21:21" x14ac:dyDescent="0.25">
      <c r="U9941"/>
    </row>
    <row r="9942" spans="21:21" x14ac:dyDescent="0.25">
      <c r="U9942"/>
    </row>
    <row r="9943" spans="21:21" x14ac:dyDescent="0.25">
      <c r="U9943"/>
    </row>
    <row r="9944" spans="21:21" x14ac:dyDescent="0.25">
      <c r="U9944"/>
    </row>
    <row r="9945" spans="21:21" x14ac:dyDescent="0.25">
      <c r="U9945"/>
    </row>
    <row r="9946" spans="21:21" x14ac:dyDescent="0.25">
      <c r="U9946"/>
    </row>
    <row r="9947" spans="21:21" x14ac:dyDescent="0.25">
      <c r="U9947"/>
    </row>
    <row r="9948" spans="21:21" x14ac:dyDescent="0.25">
      <c r="U9948"/>
    </row>
    <row r="9949" spans="21:21" x14ac:dyDescent="0.25">
      <c r="U9949"/>
    </row>
    <row r="9950" spans="21:21" x14ac:dyDescent="0.25">
      <c r="U9950"/>
    </row>
    <row r="9951" spans="21:21" x14ac:dyDescent="0.25">
      <c r="U9951"/>
    </row>
    <row r="9952" spans="21:21" x14ac:dyDescent="0.25">
      <c r="U9952"/>
    </row>
    <row r="9953" spans="21:21" x14ac:dyDescent="0.25">
      <c r="U9953"/>
    </row>
    <row r="9954" spans="21:21" x14ac:dyDescent="0.25">
      <c r="U9954"/>
    </row>
    <row r="9955" spans="21:21" x14ac:dyDescent="0.25">
      <c r="U9955"/>
    </row>
    <row r="9956" spans="21:21" x14ac:dyDescent="0.25">
      <c r="U9956"/>
    </row>
    <row r="9957" spans="21:21" x14ac:dyDescent="0.25">
      <c r="U9957"/>
    </row>
    <row r="9958" spans="21:21" x14ac:dyDescent="0.25">
      <c r="U9958"/>
    </row>
    <row r="9959" spans="21:21" x14ac:dyDescent="0.25">
      <c r="U9959"/>
    </row>
    <row r="9960" spans="21:21" x14ac:dyDescent="0.25">
      <c r="U9960"/>
    </row>
    <row r="9961" spans="21:21" x14ac:dyDescent="0.25">
      <c r="U9961"/>
    </row>
    <row r="9962" spans="21:21" x14ac:dyDescent="0.25">
      <c r="U9962"/>
    </row>
    <row r="9963" spans="21:21" x14ac:dyDescent="0.25">
      <c r="U9963"/>
    </row>
    <row r="9964" spans="21:21" x14ac:dyDescent="0.25">
      <c r="U9964"/>
    </row>
    <row r="9965" spans="21:21" x14ac:dyDescent="0.25">
      <c r="U9965"/>
    </row>
    <row r="9966" spans="21:21" x14ac:dyDescent="0.25">
      <c r="U9966"/>
    </row>
    <row r="9967" spans="21:21" x14ac:dyDescent="0.25">
      <c r="U9967"/>
    </row>
    <row r="9968" spans="21:21" x14ac:dyDescent="0.25">
      <c r="U9968"/>
    </row>
    <row r="9969" spans="21:21" x14ac:dyDescent="0.25">
      <c r="U9969"/>
    </row>
    <row r="9970" spans="21:21" x14ac:dyDescent="0.25">
      <c r="U9970"/>
    </row>
    <row r="9971" spans="21:21" x14ac:dyDescent="0.25">
      <c r="U9971"/>
    </row>
    <row r="9972" spans="21:21" x14ac:dyDescent="0.25">
      <c r="U9972"/>
    </row>
    <row r="9973" spans="21:21" x14ac:dyDescent="0.25">
      <c r="U9973"/>
    </row>
    <row r="9974" spans="21:21" x14ac:dyDescent="0.25">
      <c r="U9974"/>
    </row>
    <row r="9975" spans="21:21" x14ac:dyDescent="0.25">
      <c r="U9975"/>
    </row>
    <row r="9976" spans="21:21" x14ac:dyDescent="0.25">
      <c r="U9976"/>
    </row>
    <row r="9977" spans="21:21" x14ac:dyDescent="0.25">
      <c r="U9977"/>
    </row>
    <row r="9978" spans="21:21" x14ac:dyDescent="0.25">
      <c r="U9978"/>
    </row>
    <row r="9979" spans="21:21" x14ac:dyDescent="0.25">
      <c r="U9979"/>
    </row>
    <row r="9980" spans="21:21" x14ac:dyDescent="0.25">
      <c r="U9980"/>
    </row>
    <row r="9981" spans="21:21" x14ac:dyDescent="0.25">
      <c r="U9981"/>
    </row>
    <row r="9982" spans="21:21" x14ac:dyDescent="0.25">
      <c r="U9982"/>
    </row>
    <row r="9983" spans="21:21" x14ac:dyDescent="0.25">
      <c r="U9983"/>
    </row>
    <row r="9984" spans="21:21" x14ac:dyDescent="0.25">
      <c r="U9984"/>
    </row>
    <row r="9985" spans="21:21" x14ac:dyDescent="0.25">
      <c r="U9985"/>
    </row>
    <row r="9986" spans="21:21" x14ac:dyDescent="0.25">
      <c r="U9986"/>
    </row>
    <row r="9987" spans="21:21" x14ac:dyDescent="0.25">
      <c r="U9987"/>
    </row>
    <row r="9988" spans="21:21" x14ac:dyDescent="0.25">
      <c r="U9988"/>
    </row>
    <row r="9989" spans="21:21" x14ac:dyDescent="0.25">
      <c r="U9989"/>
    </row>
    <row r="9990" spans="21:21" x14ac:dyDescent="0.25">
      <c r="U9990"/>
    </row>
    <row r="9991" spans="21:21" x14ac:dyDescent="0.25">
      <c r="U9991"/>
    </row>
    <row r="9992" spans="21:21" x14ac:dyDescent="0.25">
      <c r="U9992"/>
    </row>
    <row r="9993" spans="21:21" x14ac:dyDescent="0.25">
      <c r="U9993"/>
    </row>
    <row r="9994" spans="21:21" x14ac:dyDescent="0.25">
      <c r="U9994"/>
    </row>
    <row r="9995" spans="21:21" x14ac:dyDescent="0.25">
      <c r="U9995"/>
    </row>
    <row r="9996" spans="21:21" x14ac:dyDescent="0.25">
      <c r="U9996"/>
    </row>
    <row r="9997" spans="21:21" x14ac:dyDescent="0.25">
      <c r="U9997"/>
    </row>
    <row r="9998" spans="21:21" x14ac:dyDescent="0.25">
      <c r="U9998"/>
    </row>
    <row r="9999" spans="21:21" x14ac:dyDescent="0.25">
      <c r="U9999"/>
    </row>
    <row r="10000" spans="21:21" x14ac:dyDescent="0.25">
      <c r="U10000"/>
    </row>
    <row r="10001" spans="21:21" x14ac:dyDescent="0.25">
      <c r="U10001"/>
    </row>
    <row r="10002" spans="21:21" x14ac:dyDescent="0.25">
      <c r="U10002"/>
    </row>
    <row r="10003" spans="21:21" x14ac:dyDescent="0.25">
      <c r="U10003"/>
    </row>
    <row r="10004" spans="21:21" x14ac:dyDescent="0.25">
      <c r="U10004"/>
    </row>
    <row r="10005" spans="21:21" x14ac:dyDescent="0.25">
      <c r="U10005"/>
    </row>
    <row r="10006" spans="21:21" x14ac:dyDescent="0.25">
      <c r="U10006"/>
    </row>
    <row r="10007" spans="21:21" x14ac:dyDescent="0.25">
      <c r="U10007"/>
    </row>
    <row r="10008" spans="21:21" x14ac:dyDescent="0.25">
      <c r="U10008"/>
    </row>
    <row r="10009" spans="21:21" x14ac:dyDescent="0.25">
      <c r="U10009"/>
    </row>
    <row r="10010" spans="21:21" x14ac:dyDescent="0.25">
      <c r="U10010"/>
    </row>
    <row r="10011" spans="21:21" x14ac:dyDescent="0.25">
      <c r="U10011"/>
    </row>
    <row r="10012" spans="21:21" x14ac:dyDescent="0.25">
      <c r="U10012"/>
    </row>
    <row r="10013" spans="21:21" x14ac:dyDescent="0.25">
      <c r="U10013"/>
    </row>
    <row r="10014" spans="21:21" x14ac:dyDescent="0.25">
      <c r="U10014"/>
    </row>
    <row r="10015" spans="21:21" x14ac:dyDescent="0.25">
      <c r="U10015"/>
    </row>
    <row r="10016" spans="21:21" x14ac:dyDescent="0.25">
      <c r="U10016"/>
    </row>
    <row r="10017" spans="21:21" x14ac:dyDescent="0.25">
      <c r="U10017"/>
    </row>
    <row r="10018" spans="21:21" x14ac:dyDescent="0.25">
      <c r="U10018"/>
    </row>
    <row r="10019" spans="21:21" x14ac:dyDescent="0.25">
      <c r="U10019"/>
    </row>
    <row r="10020" spans="21:21" x14ac:dyDescent="0.25">
      <c r="U10020"/>
    </row>
    <row r="10021" spans="21:21" x14ac:dyDescent="0.25">
      <c r="U10021"/>
    </row>
    <row r="10022" spans="21:21" x14ac:dyDescent="0.25">
      <c r="U10022"/>
    </row>
    <row r="10023" spans="21:21" x14ac:dyDescent="0.25">
      <c r="U10023"/>
    </row>
    <row r="10024" spans="21:21" x14ac:dyDescent="0.25">
      <c r="U10024"/>
    </row>
    <row r="10025" spans="21:21" x14ac:dyDescent="0.25">
      <c r="U10025"/>
    </row>
    <row r="10026" spans="21:21" x14ac:dyDescent="0.25">
      <c r="U10026"/>
    </row>
    <row r="10027" spans="21:21" x14ac:dyDescent="0.25">
      <c r="U10027"/>
    </row>
    <row r="10028" spans="21:21" x14ac:dyDescent="0.25">
      <c r="U10028"/>
    </row>
    <row r="10029" spans="21:21" x14ac:dyDescent="0.25">
      <c r="U10029"/>
    </row>
    <row r="10030" spans="21:21" x14ac:dyDescent="0.25">
      <c r="U10030"/>
    </row>
    <row r="10031" spans="21:21" x14ac:dyDescent="0.25">
      <c r="U10031"/>
    </row>
    <row r="10032" spans="21:21" x14ac:dyDescent="0.25">
      <c r="U10032"/>
    </row>
    <row r="10033" spans="21:21" x14ac:dyDescent="0.25">
      <c r="U10033"/>
    </row>
    <row r="10034" spans="21:21" x14ac:dyDescent="0.25">
      <c r="U10034"/>
    </row>
    <row r="10035" spans="21:21" x14ac:dyDescent="0.25">
      <c r="U10035"/>
    </row>
    <row r="10036" spans="21:21" x14ac:dyDescent="0.25">
      <c r="U10036"/>
    </row>
    <row r="10037" spans="21:21" x14ac:dyDescent="0.25">
      <c r="U10037"/>
    </row>
    <row r="10038" spans="21:21" x14ac:dyDescent="0.25">
      <c r="U10038"/>
    </row>
    <row r="10039" spans="21:21" x14ac:dyDescent="0.25">
      <c r="U10039"/>
    </row>
    <row r="10040" spans="21:21" x14ac:dyDescent="0.25">
      <c r="U10040"/>
    </row>
    <row r="10041" spans="21:21" x14ac:dyDescent="0.25">
      <c r="U10041"/>
    </row>
    <row r="10042" spans="21:21" x14ac:dyDescent="0.25">
      <c r="U10042"/>
    </row>
    <row r="10043" spans="21:21" x14ac:dyDescent="0.25">
      <c r="U10043"/>
    </row>
    <row r="10044" spans="21:21" x14ac:dyDescent="0.25">
      <c r="U10044"/>
    </row>
    <row r="10045" spans="21:21" x14ac:dyDescent="0.25">
      <c r="U10045"/>
    </row>
    <row r="10046" spans="21:21" x14ac:dyDescent="0.25">
      <c r="U10046"/>
    </row>
    <row r="10047" spans="21:21" x14ac:dyDescent="0.25">
      <c r="U10047"/>
    </row>
    <row r="10048" spans="21:21" x14ac:dyDescent="0.25">
      <c r="U10048"/>
    </row>
    <row r="10049" spans="21:21" x14ac:dyDescent="0.25">
      <c r="U10049"/>
    </row>
    <row r="10050" spans="21:21" x14ac:dyDescent="0.25">
      <c r="U10050"/>
    </row>
    <row r="10051" spans="21:21" x14ac:dyDescent="0.25">
      <c r="U10051"/>
    </row>
    <row r="10052" spans="21:21" x14ac:dyDescent="0.25">
      <c r="U10052"/>
    </row>
    <row r="10053" spans="21:21" x14ac:dyDescent="0.25">
      <c r="U10053"/>
    </row>
    <row r="10054" spans="21:21" x14ac:dyDescent="0.25">
      <c r="U10054"/>
    </row>
    <row r="10055" spans="21:21" x14ac:dyDescent="0.25">
      <c r="U10055"/>
    </row>
    <row r="10056" spans="21:21" x14ac:dyDescent="0.25">
      <c r="U10056"/>
    </row>
    <row r="10057" spans="21:21" x14ac:dyDescent="0.25">
      <c r="U10057"/>
    </row>
    <row r="10058" spans="21:21" x14ac:dyDescent="0.25">
      <c r="U10058"/>
    </row>
    <row r="10059" spans="21:21" x14ac:dyDescent="0.25">
      <c r="U10059"/>
    </row>
    <row r="10060" spans="21:21" x14ac:dyDescent="0.25">
      <c r="U10060"/>
    </row>
    <row r="10061" spans="21:21" x14ac:dyDescent="0.25">
      <c r="U10061"/>
    </row>
    <row r="10062" spans="21:21" x14ac:dyDescent="0.25">
      <c r="U10062"/>
    </row>
    <row r="10063" spans="21:21" x14ac:dyDescent="0.25">
      <c r="U10063"/>
    </row>
    <row r="10064" spans="21:21" x14ac:dyDescent="0.25">
      <c r="U10064"/>
    </row>
    <row r="10065" spans="21:21" x14ac:dyDescent="0.25">
      <c r="U10065"/>
    </row>
    <row r="10066" spans="21:21" x14ac:dyDescent="0.25">
      <c r="U10066"/>
    </row>
    <row r="10067" spans="21:21" x14ac:dyDescent="0.25">
      <c r="U10067"/>
    </row>
    <row r="10068" spans="21:21" x14ac:dyDescent="0.25">
      <c r="U10068"/>
    </row>
    <row r="10069" spans="21:21" x14ac:dyDescent="0.25">
      <c r="U10069"/>
    </row>
    <row r="10070" spans="21:21" x14ac:dyDescent="0.25">
      <c r="U10070"/>
    </row>
    <row r="10071" spans="21:21" x14ac:dyDescent="0.25">
      <c r="U10071"/>
    </row>
    <row r="10072" spans="21:21" x14ac:dyDescent="0.25">
      <c r="U10072"/>
    </row>
    <row r="10073" spans="21:21" x14ac:dyDescent="0.25">
      <c r="U10073"/>
    </row>
    <row r="10074" spans="21:21" x14ac:dyDescent="0.25">
      <c r="U10074"/>
    </row>
    <row r="10075" spans="21:21" x14ac:dyDescent="0.25">
      <c r="U10075"/>
    </row>
    <row r="10076" spans="21:21" x14ac:dyDescent="0.25">
      <c r="U10076"/>
    </row>
    <row r="10077" spans="21:21" x14ac:dyDescent="0.25">
      <c r="U10077"/>
    </row>
    <row r="10078" spans="21:21" x14ac:dyDescent="0.25">
      <c r="U10078"/>
    </row>
    <row r="10079" spans="21:21" x14ac:dyDescent="0.25">
      <c r="U10079"/>
    </row>
    <row r="10080" spans="21:21" x14ac:dyDescent="0.25">
      <c r="U10080"/>
    </row>
    <row r="10081" spans="21:21" x14ac:dyDescent="0.25">
      <c r="U10081"/>
    </row>
    <row r="10082" spans="21:21" x14ac:dyDescent="0.25">
      <c r="U10082"/>
    </row>
    <row r="10083" spans="21:21" x14ac:dyDescent="0.25">
      <c r="U10083"/>
    </row>
    <row r="10084" spans="21:21" x14ac:dyDescent="0.25">
      <c r="U10084"/>
    </row>
    <row r="10085" spans="21:21" x14ac:dyDescent="0.25">
      <c r="U10085"/>
    </row>
    <row r="10086" spans="21:21" x14ac:dyDescent="0.25">
      <c r="U10086"/>
    </row>
    <row r="10087" spans="21:21" x14ac:dyDescent="0.25">
      <c r="U10087"/>
    </row>
    <row r="10088" spans="21:21" x14ac:dyDescent="0.25">
      <c r="U10088"/>
    </row>
    <row r="10089" spans="21:21" x14ac:dyDescent="0.25">
      <c r="U10089"/>
    </row>
    <row r="10090" spans="21:21" x14ac:dyDescent="0.25">
      <c r="U10090"/>
    </row>
    <row r="10091" spans="21:21" x14ac:dyDescent="0.25">
      <c r="U10091"/>
    </row>
    <row r="10092" spans="21:21" x14ac:dyDescent="0.25">
      <c r="U10092"/>
    </row>
    <row r="10093" spans="21:21" x14ac:dyDescent="0.25">
      <c r="U10093"/>
    </row>
    <row r="10094" spans="21:21" x14ac:dyDescent="0.25">
      <c r="U10094"/>
    </row>
    <row r="10095" spans="21:21" x14ac:dyDescent="0.25">
      <c r="U10095"/>
    </row>
    <row r="10096" spans="21:21" x14ac:dyDescent="0.25">
      <c r="U10096"/>
    </row>
    <row r="10097" spans="21:21" x14ac:dyDescent="0.25">
      <c r="U10097"/>
    </row>
    <row r="10098" spans="21:21" x14ac:dyDescent="0.25">
      <c r="U10098"/>
    </row>
    <row r="10099" spans="21:21" x14ac:dyDescent="0.25">
      <c r="U10099"/>
    </row>
    <row r="10100" spans="21:21" x14ac:dyDescent="0.25">
      <c r="U10100"/>
    </row>
    <row r="10101" spans="21:21" x14ac:dyDescent="0.25">
      <c r="U10101"/>
    </row>
    <row r="10102" spans="21:21" x14ac:dyDescent="0.25">
      <c r="U10102"/>
    </row>
    <row r="10103" spans="21:21" x14ac:dyDescent="0.25">
      <c r="U10103"/>
    </row>
    <row r="10104" spans="21:21" x14ac:dyDescent="0.25">
      <c r="U10104"/>
    </row>
    <row r="10105" spans="21:21" x14ac:dyDescent="0.25">
      <c r="U10105"/>
    </row>
    <row r="10106" spans="21:21" x14ac:dyDescent="0.25">
      <c r="U10106"/>
    </row>
    <row r="10107" spans="21:21" x14ac:dyDescent="0.25">
      <c r="U10107"/>
    </row>
    <row r="10108" spans="21:21" x14ac:dyDescent="0.25">
      <c r="U10108"/>
    </row>
    <row r="10109" spans="21:21" x14ac:dyDescent="0.25">
      <c r="U10109"/>
    </row>
    <row r="10110" spans="21:21" x14ac:dyDescent="0.25">
      <c r="U10110"/>
    </row>
    <row r="10111" spans="21:21" x14ac:dyDescent="0.25">
      <c r="U10111"/>
    </row>
    <row r="10112" spans="21:21" x14ac:dyDescent="0.25">
      <c r="U10112"/>
    </row>
    <row r="10113" spans="21:21" x14ac:dyDescent="0.25">
      <c r="U10113"/>
    </row>
    <row r="10114" spans="21:21" x14ac:dyDescent="0.25">
      <c r="U10114"/>
    </row>
    <row r="10115" spans="21:21" x14ac:dyDescent="0.25">
      <c r="U10115"/>
    </row>
    <row r="10116" spans="21:21" x14ac:dyDescent="0.25">
      <c r="U10116"/>
    </row>
    <row r="10117" spans="21:21" x14ac:dyDescent="0.25">
      <c r="U10117"/>
    </row>
    <row r="10118" spans="21:21" x14ac:dyDescent="0.25">
      <c r="U10118"/>
    </row>
    <row r="10119" spans="21:21" x14ac:dyDescent="0.25">
      <c r="U10119"/>
    </row>
    <row r="10120" spans="21:21" x14ac:dyDescent="0.25">
      <c r="U10120"/>
    </row>
    <row r="10121" spans="21:21" x14ac:dyDescent="0.25">
      <c r="U10121"/>
    </row>
    <row r="10122" spans="21:21" x14ac:dyDescent="0.25">
      <c r="U10122"/>
    </row>
    <row r="10123" spans="21:21" x14ac:dyDescent="0.25">
      <c r="U10123"/>
    </row>
    <row r="10124" spans="21:21" x14ac:dyDescent="0.25">
      <c r="U10124"/>
    </row>
    <row r="10125" spans="21:21" x14ac:dyDescent="0.25">
      <c r="U10125"/>
    </row>
    <row r="10126" spans="21:21" x14ac:dyDescent="0.25">
      <c r="U10126"/>
    </row>
    <row r="10127" spans="21:21" x14ac:dyDescent="0.25">
      <c r="U10127"/>
    </row>
    <row r="10128" spans="21:21" x14ac:dyDescent="0.25">
      <c r="U10128"/>
    </row>
    <row r="10129" spans="21:21" x14ac:dyDescent="0.25">
      <c r="U10129"/>
    </row>
    <row r="10130" spans="21:21" x14ac:dyDescent="0.25">
      <c r="U10130"/>
    </row>
    <row r="10131" spans="21:21" x14ac:dyDescent="0.25">
      <c r="U10131"/>
    </row>
    <row r="10132" spans="21:21" x14ac:dyDescent="0.25">
      <c r="U10132"/>
    </row>
    <row r="10133" spans="21:21" x14ac:dyDescent="0.25">
      <c r="U10133"/>
    </row>
    <row r="10134" spans="21:21" x14ac:dyDescent="0.25">
      <c r="U10134"/>
    </row>
    <row r="10135" spans="21:21" x14ac:dyDescent="0.25">
      <c r="U10135"/>
    </row>
    <row r="10136" spans="21:21" x14ac:dyDescent="0.25">
      <c r="U10136"/>
    </row>
    <row r="10137" spans="21:21" x14ac:dyDescent="0.25">
      <c r="U10137"/>
    </row>
    <row r="10138" spans="21:21" x14ac:dyDescent="0.25">
      <c r="U10138"/>
    </row>
    <row r="10139" spans="21:21" x14ac:dyDescent="0.25">
      <c r="U10139"/>
    </row>
    <row r="10140" spans="21:21" x14ac:dyDescent="0.25">
      <c r="U10140"/>
    </row>
    <row r="10141" spans="21:21" x14ac:dyDescent="0.25">
      <c r="U10141"/>
    </row>
    <row r="10142" spans="21:21" x14ac:dyDescent="0.25">
      <c r="U10142"/>
    </row>
    <row r="10143" spans="21:21" x14ac:dyDescent="0.25">
      <c r="U10143"/>
    </row>
    <row r="10144" spans="21:21" x14ac:dyDescent="0.25">
      <c r="U10144"/>
    </row>
    <row r="10145" spans="21:21" x14ac:dyDescent="0.25">
      <c r="U10145"/>
    </row>
    <row r="10146" spans="21:21" x14ac:dyDescent="0.25">
      <c r="U10146"/>
    </row>
    <row r="10147" spans="21:21" x14ac:dyDescent="0.25">
      <c r="U10147"/>
    </row>
    <row r="10148" spans="21:21" x14ac:dyDescent="0.25">
      <c r="U10148"/>
    </row>
    <row r="10149" spans="21:21" x14ac:dyDescent="0.25">
      <c r="U10149"/>
    </row>
    <row r="10150" spans="21:21" x14ac:dyDescent="0.25">
      <c r="U10150"/>
    </row>
    <row r="10151" spans="21:21" x14ac:dyDescent="0.25">
      <c r="U10151"/>
    </row>
    <row r="10152" spans="21:21" x14ac:dyDescent="0.25">
      <c r="U10152"/>
    </row>
    <row r="10153" spans="21:21" x14ac:dyDescent="0.25">
      <c r="U10153"/>
    </row>
    <row r="10154" spans="21:21" x14ac:dyDescent="0.25">
      <c r="U10154"/>
    </row>
    <row r="10155" spans="21:21" x14ac:dyDescent="0.25">
      <c r="U10155"/>
    </row>
    <row r="10156" spans="21:21" x14ac:dyDescent="0.25">
      <c r="U10156"/>
    </row>
    <row r="10157" spans="21:21" x14ac:dyDescent="0.25">
      <c r="U10157"/>
    </row>
    <row r="10158" spans="21:21" x14ac:dyDescent="0.25">
      <c r="U10158"/>
    </row>
    <row r="10159" spans="21:21" x14ac:dyDescent="0.25">
      <c r="U10159"/>
    </row>
    <row r="10160" spans="21:21" x14ac:dyDescent="0.25">
      <c r="U10160"/>
    </row>
    <row r="10161" spans="21:21" x14ac:dyDescent="0.25">
      <c r="U10161"/>
    </row>
    <row r="10162" spans="21:21" x14ac:dyDescent="0.25">
      <c r="U10162"/>
    </row>
    <row r="10163" spans="21:21" x14ac:dyDescent="0.25">
      <c r="U10163"/>
    </row>
    <row r="10164" spans="21:21" x14ac:dyDescent="0.25">
      <c r="U10164"/>
    </row>
    <row r="10165" spans="21:21" x14ac:dyDescent="0.25">
      <c r="U10165"/>
    </row>
    <row r="10166" spans="21:21" x14ac:dyDescent="0.25">
      <c r="U10166"/>
    </row>
    <row r="10167" spans="21:21" x14ac:dyDescent="0.25">
      <c r="U10167"/>
    </row>
    <row r="10168" spans="21:21" x14ac:dyDescent="0.25">
      <c r="U10168"/>
    </row>
    <row r="10169" spans="21:21" x14ac:dyDescent="0.25">
      <c r="U10169"/>
    </row>
    <row r="10170" spans="21:21" x14ac:dyDescent="0.25">
      <c r="U10170"/>
    </row>
    <row r="10171" spans="21:21" x14ac:dyDescent="0.25">
      <c r="U10171"/>
    </row>
    <row r="10172" spans="21:21" x14ac:dyDescent="0.25">
      <c r="U10172"/>
    </row>
    <row r="10173" spans="21:21" x14ac:dyDescent="0.25">
      <c r="U10173"/>
    </row>
    <row r="10174" spans="21:21" x14ac:dyDescent="0.25">
      <c r="U10174"/>
    </row>
    <row r="10175" spans="21:21" x14ac:dyDescent="0.25">
      <c r="U10175"/>
    </row>
    <row r="10176" spans="21:21" x14ac:dyDescent="0.25">
      <c r="U10176"/>
    </row>
    <row r="10177" spans="21:21" x14ac:dyDescent="0.25">
      <c r="U10177"/>
    </row>
    <row r="10178" spans="21:21" x14ac:dyDescent="0.25">
      <c r="U10178"/>
    </row>
    <row r="10179" spans="21:21" x14ac:dyDescent="0.25">
      <c r="U10179"/>
    </row>
    <row r="10180" spans="21:21" x14ac:dyDescent="0.25">
      <c r="U10180"/>
    </row>
    <row r="10181" spans="21:21" x14ac:dyDescent="0.25">
      <c r="U10181"/>
    </row>
    <row r="10182" spans="21:21" x14ac:dyDescent="0.25">
      <c r="U10182"/>
    </row>
    <row r="10183" spans="21:21" x14ac:dyDescent="0.25">
      <c r="U10183"/>
    </row>
    <row r="10184" spans="21:21" x14ac:dyDescent="0.25">
      <c r="U10184"/>
    </row>
    <row r="10185" spans="21:21" x14ac:dyDescent="0.25">
      <c r="U10185"/>
    </row>
    <row r="10186" spans="21:21" x14ac:dyDescent="0.25">
      <c r="U10186"/>
    </row>
    <row r="10187" spans="21:21" x14ac:dyDescent="0.25">
      <c r="U10187"/>
    </row>
    <row r="10188" spans="21:21" x14ac:dyDescent="0.25">
      <c r="U10188"/>
    </row>
    <row r="10189" spans="21:21" x14ac:dyDescent="0.25">
      <c r="U10189"/>
    </row>
    <row r="10190" spans="21:21" x14ac:dyDescent="0.25">
      <c r="U10190"/>
    </row>
    <row r="10191" spans="21:21" x14ac:dyDescent="0.25">
      <c r="U10191"/>
    </row>
    <row r="10192" spans="21:21" x14ac:dyDescent="0.25">
      <c r="U10192"/>
    </row>
    <row r="10193" spans="21:21" x14ac:dyDescent="0.25">
      <c r="U10193"/>
    </row>
    <row r="10194" spans="21:21" x14ac:dyDescent="0.25">
      <c r="U10194"/>
    </row>
    <row r="10195" spans="21:21" x14ac:dyDescent="0.25">
      <c r="U10195"/>
    </row>
    <row r="10196" spans="21:21" x14ac:dyDescent="0.25">
      <c r="U10196"/>
    </row>
    <row r="10197" spans="21:21" x14ac:dyDescent="0.25">
      <c r="U10197"/>
    </row>
    <row r="10198" spans="21:21" x14ac:dyDescent="0.25">
      <c r="U10198"/>
    </row>
    <row r="10199" spans="21:21" x14ac:dyDescent="0.25">
      <c r="U10199"/>
    </row>
    <row r="10200" spans="21:21" x14ac:dyDescent="0.25">
      <c r="U10200"/>
    </row>
    <row r="10201" spans="21:21" x14ac:dyDescent="0.25">
      <c r="U10201"/>
    </row>
    <row r="10202" spans="21:21" x14ac:dyDescent="0.25">
      <c r="U10202"/>
    </row>
    <row r="10203" spans="21:21" x14ac:dyDescent="0.25">
      <c r="U10203"/>
    </row>
    <row r="10204" spans="21:21" x14ac:dyDescent="0.25">
      <c r="U10204"/>
    </row>
    <row r="10205" spans="21:21" x14ac:dyDescent="0.25">
      <c r="U10205"/>
    </row>
    <row r="10206" spans="21:21" x14ac:dyDescent="0.25">
      <c r="U10206"/>
    </row>
    <row r="10207" spans="21:21" x14ac:dyDescent="0.25">
      <c r="U10207"/>
    </row>
    <row r="10208" spans="21:21" x14ac:dyDescent="0.25">
      <c r="U10208"/>
    </row>
    <row r="10209" spans="21:21" x14ac:dyDescent="0.25">
      <c r="U10209"/>
    </row>
    <row r="10210" spans="21:21" x14ac:dyDescent="0.25">
      <c r="U10210"/>
    </row>
    <row r="10211" spans="21:21" x14ac:dyDescent="0.25">
      <c r="U10211"/>
    </row>
    <row r="10212" spans="21:21" x14ac:dyDescent="0.25">
      <c r="U10212"/>
    </row>
    <row r="10213" spans="21:21" x14ac:dyDescent="0.25">
      <c r="U10213"/>
    </row>
    <row r="10214" spans="21:21" x14ac:dyDescent="0.25">
      <c r="U10214"/>
    </row>
    <row r="10215" spans="21:21" x14ac:dyDescent="0.25">
      <c r="U10215"/>
    </row>
    <row r="10216" spans="21:21" x14ac:dyDescent="0.25">
      <c r="U10216"/>
    </row>
    <row r="10217" spans="21:21" x14ac:dyDescent="0.25">
      <c r="U10217"/>
    </row>
    <row r="10218" spans="21:21" x14ac:dyDescent="0.25">
      <c r="U10218"/>
    </row>
    <row r="10219" spans="21:21" x14ac:dyDescent="0.25">
      <c r="U10219"/>
    </row>
    <row r="10220" spans="21:21" x14ac:dyDescent="0.25">
      <c r="U10220"/>
    </row>
    <row r="10221" spans="21:21" x14ac:dyDescent="0.25">
      <c r="U10221"/>
    </row>
    <row r="10222" spans="21:21" x14ac:dyDescent="0.25">
      <c r="U10222"/>
    </row>
    <row r="10223" spans="21:21" x14ac:dyDescent="0.25">
      <c r="U10223"/>
    </row>
    <row r="10224" spans="21:21" x14ac:dyDescent="0.25">
      <c r="U10224"/>
    </row>
    <row r="10225" spans="21:21" x14ac:dyDescent="0.25">
      <c r="U10225"/>
    </row>
    <row r="10226" spans="21:21" x14ac:dyDescent="0.25">
      <c r="U10226"/>
    </row>
    <row r="10227" spans="21:21" x14ac:dyDescent="0.25">
      <c r="U10227"/>
    </row>
    <row r="10228" spans="21:21" x14ac:dyDescent="0.25">
      <c r="U10228"/>
    </row>
    <row r="10229" spans="21:21" x14ac:dyDescent="0.25">
      <c r="U10229"/>
    </row>
    <row r="10230" spans="21:21" x14ac:dyDescent="0.25">
      <c r="U10230"/>
    </row>
    <row r="10231" spans="21:21" x14ac:dyDescent="0.25">
      <c r="U10231"/>
    </row>
    <row r="10232" spans="21:21" x14ac:dyDescent="0.25">
      <c r="U10232"/>
    </row>
    <row r="10233" spans="21:21" x14ac:dyDescent="0.25">
      <c r="U10233"/>
    </row>
    <row r="10234" spans="21:21" x14ac:dyDescent="0.25">
      <c r="U10234"/>
    </row>
    <row r="10235" spans="21:21" x14ac:dyDescent="0.25">
      <c r="U10235"/>
    </row>
    <row r="10236" spans="21:21" x14ac:dyDescent="0.25">
      <c r="U10236"/>
    </row>
    <row r="10237" spans="21:21" x14ac:dyDescent="0.25">
      <c r="U10237"/>
    </row>
    <row r="10238" spans="21:21" x14ac:dyDescent="0.25">
      <c r="U10238"/>
    </row>
    <row r="10239" spans="21:21" x14ac:dyDescent="0.25">
      <c r="U10239"/>
    </row>
    <row r="10240" spans="21:21" x14ac:dyDescent="0.25">
      <c r="U10240"/>
    </row>
    <row r="10241" spans="21:21" x14ac:dyDescent="0.25">
      <c r="U10241"/>
    </row>
    <row r="10242" spans="21:21" x14ac:dyDescent="0.25">
      <c r="U10242"/>
    </row>
    <row r="10243" spans="21:21" x14ac:dyDescent="0.25">
      <c r="U10243"/>
    </row>
    <row r="10244" spans="21:21" x14ac:dyDescent="0.25">
      <c r="U10244"/>
    </row>
    <row r="10245" spans="21:21" x14ac:dyDescent="0.25">
      <c r="U10245"/>
    </row>
    <row r="10246" spans="21:21" x14ac:dyDescent="0.25">
      <c r="U10246"/>
    </row>
    <row r="10247" spans="21:21" x14ac:dyDescent="0.25">
      <c r="U10247"/>
    </row>
    <row r="10248" spans="21:21" x14ac:dyDescent="0.25">
      <c r="U10248"/>
    </row>
    <row r="10249" spans="21:21" x14ac:dyDescent="0.25">
      <c r="U10249"/>
    </row>
    <row r="10250" spans="21:21" x14ac:dyDescent="0.25">
      <c r="U10250"/>
    </row>
    <row r="10251" spans="21:21" x14ac:dyDescent="0.25">
      <c r="U10251"/>
    </row>
    <row r="10252" spans="21:21" x14ac:dyDescent="0.25">
      <c r="U10252"/>
    </row>
    <row r="10253" spans="21:21" x14ac:dyDescent="0.25">
      <c r="U10253"/>
    </row>
    <row r="10254" spans="21:21" x14ac:dyDescent="0.25">
      <c r="U10254"/>
    </row>
    <row r="10255" spans="21:21" x14ac:dyDescent="0.25">
      <c r="U10255"/>
    </row>
    <row r="10256" spans="21:21" x14ac:dyDescent="0.25">
      <c r="U10256"/>
    </row>
    <row r="10257" spans="21:21" x14ac:dyDescent="0.25">
      <c r="U10257"/>
    </row>
    <row r="10258" spans="21:21" x14ac:dyDescent="0.25">
      <c r="U10258"/>
    </row>
    <row r="10259" spans="21:21" x14ac:dyDescent="0.25">
      <c r="U10259"/>
    </row>
    <row r="10260" spans="21:21" x14ac:dyDescent="0.25">
      <c r="U10260"/>
    </row>
    <row r="10261" spans="21:21" x14ac:dyDescent="0.25">
      <c r="U10261"/>
    </row>
    <row r="10262" spans="21:21" x14ac:dyDescent="0.25">
      <c r="U10262"/>
    </row>
    <row r="10263" spans="21:21" x14ac:dyDescent="0.25">
      <c r="U10263"/>
    </row>
    <row r="10264" spans="21:21" x14ac:dyDescent="0.25">
      <c r="U10264"/>
    </row>
    <row r="10265" spans="21:21" x14ac:dyDescent="0.25">
      <c r="U10265"/>
    </row>
    <row r="10266" spans="21:21" x14ac:dyDescent="0.25">
      <c r="U10266"/>
    </row>
    <row r="10267" spans="21:21" x14ac:dyDescent="0.25">
      <c r="U10267"/>
    </row>
    <row r="10268" spans="21:21" x14ac:dyDescent="0.25">
      <c r="U10268"/>
    </row>
    <row r="10269" spans="21:21" x14ac:dyDescent="0.25">
      <c r="U10269"/>
    </row>
    <row r="10270" spans="21:21" x14ac:dyDescent="0.25">
      <c r="U10270"/>
    </row>
    <row r="10271" spans="21:21" x14ac:dyDescent="0.25">
      <c r="U10271"/>
    </row>
    <row r="10272" spans="21:21" x14ac:dyDescent="0.25">
      <c r="U10272"/>
    </row>
    <row r="10273" spans="21:21" x14ac:dyDescent="0.25">
      <c r="U10273"/>
    </row>
    <row r="10274" spans="21:21" x14ac:dyDescent="0.25">
      <c r="U10274"/>
    </row>
    <row r="10275" spans="21:21" x14ac:dyDescent="0.25">
      <c r="U10275"/>
    </row>
    <row r="10276" spans="21:21" x14ac:dyDescent="0.25">
      <c r="U10276"/>
    </row>
    <row r="10277" spans="21:21" x14ac:dyDescent="0.25">
      <c r="U10277"/>
    </row>
    <row r="10278" spans="21:21" x14ac:dyDescent="0.25">
      <c r="U10278"/>
    </row>
    <row r="10279" spans="21:21" x14ac:dyDescent="0.25">
      <c r="U10279"/>
    </row>
    <row r="10280" spans="21:21" x14ac:dyDescent="0.25">
      <c r="U10280"/>
    </row>
    <row r="10281" spans="21:21" x14ac:dyDescent="0.25">
      <c r="U10281"/>
    </row>
    <row r="10282" spans="21:21" x14ac:dyDescent="0.25">
      <c r="U10282"/>
    </row>
    <row r="10283" spans="21:21" x14ac:dyDescent="0.25">
      <c r="U10283"/>
    </row>
    <row r="10284" spans="21:21" x14ac:dyDescent="0.25">
      <c r="U10284"/>
    </row>
    <row r="10285" spans="21:21" x14ac:dyDescent="0.25">
      <c r="U10285"/>
    </row>
    <row r="10286" spans="21:21" x14ac:dyDescent="0.25">
      <c r="U10286"/>
    </row>
    <row r="10287" spans="21:21" x14ac:dyDescent="0.25">
      <c r="U10287"/>
    </row>
    <row r="10288" spans="21:21" x14ac:dyDescent="0.25">
      <c r="U10288"/>
    </row>
    <row r="10289" spans="21:21" x14ac:dyDescent="0.25">
      <c r="U10289"/>
    </row>
    <row r="10290" spans="21:21" x14ac:dyDescent="0.25">
      <c r="U10290"/>
    </row>
    <row r="10291" spans="21:21" x14ac:dyDescent="0.25">
      <c r="U10291"/>
    </row>
    <row r="10292" spans="21:21" x14ac:dyDescent="0.25">
      <c r="U10292"/>
    </row>
    <row r="10293" spans="21:21" x14ac:dyDescent="0.25">
      <c r="U10293"/>
    </row>
    <row r="10294" spans="21:21" x14ac:dyDescent="0.25">
      <c r="U10294"/>
    </row>
    <row r="10295" spans="21:21" x14ac:dyDescent="0.25">
      <c r="U10295"/>
    </row>
    <row r="10296" spans="21:21" x14ac:dyDescent="0.25">
      <c r="U10296"/>
    </row>
    <row r="10297" spans="21:21" x14ac:dyDescent="0.25">
      <c r="U10297"/>
    </row>
    <row r="10298" spans="21:21" x14ac:dyDescent="0.25">
      <c r="U10298"/>
    </row>
    <row r="10299" spans="21:21" x14ac:dyDescent="0.25">
      <c r="U10299"/>
    </row>
    <row r="10300" spans="21:21" x14ac:dyDescent="0.25">
      <c r="U10300"/>
    </row>
    <row r="10301" spans="21:21" x14ac:dyDescent="0.25">
      <c r="U10301"/>
    </row>
    <row r="10302" spans="21:21" x14ac:dyDescent="0.25">
      <c r="U10302"/>
    </row>
    <row r="10303" spans="21:21" x14ac:dyDescent="0.25">
      <c r="U10303"/>
    </row>
    <row r="10304" spans="21:21" x14ac:dyDescent="0.25">
      <c r="U10304"/>
    </row>
    <row r="10305" spans="21:21" x14ac:dyDescent="0.25">
      <c r="U10305"/>
    </row>
    <row r="10306" spans="21:21" x14ac:dyDescent="0.25">
      <c r="U10306"/>
    </row>
    <row r="10307" spans="21:21" x14ac:dyDescent="0.25">
      <c r="U10307"/>
    </row>
    <row r="10308" spans="21:21" x14ac:dyDescent="0.25">
      <c r="U10308"/>
    </row>
    <row r="10309" spans="21:21" x14ac:dyDescent="0.25">
      <c r="U10309"/>
    </row>
    <row r="10310" spans="21:21" x14ac:dyDescent="0.25">
      <c r="U10310"/>
    </row>
    <row r="10311" spans="21:21" x14ac:dyDescent="0.25">
      <c r="U10311"/>
    </row>
    <row r="10312" spans="21:21" x14ac:dyDescent="0.25">
      <c r="U10312"/>
    </row>
    <row r="10313" spans="21:21" x14ac:dyDescent="0.25">
      <c r="U10313"/>
    </row>
    <row r="10314" spans="21:21" x14ac:dyDescent="0.25">
      <c r="U10314"/>
    </row>
    <row r="10315" spans="21:21" x14ac:dyDescent="0.25">
      <c r="U10315"/>
    </row>
    <row r="10316" spans="21:21" x14ac:dyDescent="0.25">
      <c r="U10316"/>
    </row>
    <row r="10317" spans="21:21" x14ac:dyDescent="0.25">
      <c r="U10317"/>
    </row>
    <row r="10318" spans="21:21" x14ac:dyDescent="0.25">
      <c r="U10318"/>
    </row>
    <row r="10319" spans="21:21" x14ac:dyDescent="0.25">
      <c r="U10319"/>
    </row>
    <row r="10320" spans="21:21" x14ac:dyDescent="0.25">
      <c r="U10320"/>
    </row>
    <row r="10321" spans="21:21" x14ac:dyDescent="0.25">
      <c r="U10321"/>
    </row>
    <row r="10322" spans="21:21" x14ac:dyDescent="0.25">
      <c r="U10322"/>
    </row>
    <row r="10323" spans="21:21" x14ac:dyDescent="0.25">
      <c r="U10323"/>
    </row>
    <row r="10324" spans="21:21" x14ac:dyDescent="0.25">
      <c r="U10324"/>
    </row>
    <row r="10325" spans="21:21" x14ac:dyDescent="0.25">
      <c r="U10325"/>
    </row>
    <row r="10326" spans="21:21" x14ac:dyDescent="0.25">
      <c r="U10326"/>
    </row>
    <row r="10327" spans="21:21" x14ac:dyDescent="0.25">
      <c r="U10327"/>
    </row>
    <row r="10328" spans="21:21" x14ac:dyDescent="0.25">
      <c r="U10328"/>
    </row>
    <row r="10329" spans="21:21" x14ac:dyDescent="0.25">
      <c r="U10329"/>
    </row>
    <row r="10330" spans="21:21" x14ac:dyDescent="0.25">
      <c r="U10330"/>
    </row>
    <row r="10331" spans="21:21" x14ac:dyDescent="0.25">
      <c r="U10331"/>
    </row>
    <row r="10332" spans="21:21" x14ac:dyDescent="0.25">
      <c r="U10332"/>
    </row>
    <row r="10333" spans="21:21" x14ac:dyDescent="0.25">
      <c r="U10333"/>
    </row>
    <row r="10334" spans="21:21" x14ac:dyDescent="0.25">
      <c r="U10334"/>
    </row>
    <row r="10335" spans="21:21" x14ac:dyDescent="0.25">
      <c r="U10335"/>
    </row>
    <row r="10336" spans="21:21" x14ac:dyDescent="0.25">
      <c r="U10336"/>
    </row>
    <row r="10337" spans="21:21" x14ac:dyDescent="0.25">
      <c r="U10337"/>
    </row>
    <row r="10338" spans="21:21" x14ac:dyDescent="0.25">
      <c r="U10338"/>
    </row>
    <row r="10339" spans="21:21" x14ac:dyDescent="0.25">
      <c r="U10339"/>
    </row>
    <row r="10340" spans="21:21" x14ac:dyDescent="0.25">
      <c r="U10340"/>
    </row>
    <row r="10341" spans="21:21" x14ac:dyDescent="0.25">
      <c r="U10341"/>
    </row>
    <row r="10342" spans="21:21" x14ac:dyDescent="0.25">
      <c r="U10342"/>
    </row>
    <row r="10343" spans="21:21" x14ac:dyDescent="0.25">
      <c r="U10343"/>
    </row>
    <row r="10344" spans="21:21" x14ac:dyDescent="0.25">
      <c r="U10344"/>
    </row>
    <row r="10345" spans="21:21" x14ac:dyDescent="0.25">
      <c r="U10345"/>
    </row>
    <row r="10346" spans="21:21" x14ac:dyDescent="0.25">
      <c r="U10346"/>
    </row>
    <row r="10347" spans="21:21" x14ac:dyDescent="0.25">
      <c r="U10347"/>
    </row>
    <row r="10348" spans="21:21" x14ac:dyDescent="0.25">
      <c r="U10348"/>
    </row>
    <row r="10349" spans="21:21" x14ac:dyDescent="0.25">
      <c r="U10349"/>
    </row>
    <row r="10350" spans="21:21" x14ac:dyDescent="0.25">
      <c r="U10350"/>
    </row>
    <row r="10351" spans="21:21" x14ac:dyDescent="0.25">
      <c r="U10351"/>
    </row>
    <row r="10352" spans="21:21" x14ac:dyDescent="0.25">
      <c r="U10352"/>
    </row>
    <row r="10353" spans="21:21" x14ac:dyDescent="0.25">
      <c r="U10353"/>
    </row>
    <row r="10354" spans="21:21" x14ac:dyDescent="0.25">
      <c r="U10354"/>
    </row>
    <row r="10355" spans="21:21" x14ac:dyDescent="0.25">
      <c r="U10355"/>
    </row>
    <row r="10356" spans="21:21" x14ac:dyDescent="0.25">
      <c r="U10356"/>
    </row>
    <row r="10357" spans="21:21" x14ac:dyDescent="0.25">
      <c r="U10357"/>
    </row>
    <row r="10358" spans="21:21" x14ac:dyDescent="0.25">
      <c r="U10358"/>
    </row>
    <row r="10359" spans="21:21" x14ac:dyDescent="0.25">
      <c r="U10359"/>
    </row>
    <row r="10360" spans="21:21" x14ac:dyDescent="0.25">
      <c r="U10360"/>
    </row>
    <row r="10361" spans="21:21" x14ac:dyDescent="0.25">
      <c r="U10361"/>
    </row>
    <row r="10362" spans="21:21" x14ac:dyDescent="0.25">
      <c r="U10362"/>
    </row>
    <row r="10363" spans="21:21" x14ac:dyDescent="0.25">
      <c r="U10363"/>
    </row>
    <row r="10364" spans="21:21" x14ac:dyDescent="0.25">
      <c r="U10364"/>
    </row>
    <row r="10365" spans="21:21" x14ac:dyDescent="0.25">
      <c r="U10365"/>
    </row>
    <row r="10366" spans="21:21" x14ac:dyDescent="0.25">
      <c r="U10366"/>
    </row>
    <row r="10367" spans="21:21" x14ac:dyDescent="0.25">
      <c r="U10367"/>
    </row>
    <row r="10368" spans="21:21" x14ac:dyDescent="0.25">
      <c r="U10368"/>
    </row>
    <row r="10369" spans="21:21" x14ac:dyDescent="0.25">
      <c r="U10369"/>
    </row>
    <row r="10370" spans="21:21" x14ac:dyDescent="0.25">
      <c r="U10370"/>
    </row>
    <row r="10371" spans="21:21" x14ac:dyDescent="0.25">
      <c r="U10371"/>
    </row>
    <row r="10372" spans="21:21" x14ac:dyDescent="0.25">
      <c r="U10372"/>
    </row>
    <row r="10373" spans="21:21" x14ac:dyDescent="0.25">
      <c r="U10373"/>
    </row>
    <row r="10374" spans="21:21" x14ac:dyDescent="0.25">
      <c r="U10374"/>
    </row>
    <row r="10375" spans="21:21" x14ac:dyDescent="0.25">
      <c r="U10375"/>
    </row>
    <row r="10376" spans="21:21" x14ac:dyDescent="0.25">
      <c r="U10376"/>
    </row>
    <row r="10377" spans="21:21" x14ac:dyDescent="0.25">
      <c r="U10377"/>
    </row>
    <row r="10378" spans="21:21" x14ac:dyDescent="0.25">
      <c r="U10378"/>
    </row>
    <row r="10379" spans="21:21" x14ac:dyDescent="0.25">
      <c r="U10379"/>
    </row>
    <row r="10380" spans="21:21" x14ac:dyDescent="0.25">
      <c r="U10380"/>
    </row>
    <row r="10381" spans="21:21" x14ac:dyDescent="0.25">
      <c r="U10381"/>
    </row>
    <row r="10382" spans="21:21" x14ac:dyDescent="0.25">
      <c r="U10382"/>
    </row>
    <row r="10383" spans="21:21" x14ac:dyDescent="0.25">
      <c r="U10383"/>
    </row>
    <row r="10384" spans="21:21" x14ac:dyDescent="0.25">
      <c r="U10384"/>
    </row>
    <row r="10385" spans="21:21" x14ac:dyDescent="0.25">
      <c r="U10385"/>
    </row>
    <row r="10386" spans="21:21" x14ac:dyDescent="0.25">
      <c r="U10386"/>
    </row>
    <row r="10387" spans="21:21" x14ac:dyDescent="0.25">
      <c r="U10387"/>
    </row>
    <row r="10388" spans="21:21" x14ac:dyDescent="0.25">
      <c r="U10388"/>
    </row>
    <row r="10389" spans="21:21" x14ac:dyDescent="0.25">
      <c r="U10389"/>
    </row>
    <row r="10390" spans="21:21" x14ac:dyDescent="0.25">
      <c r="U10390"/>
    </row>
    <row r="10391" spans="21:21" x14ac:dyDescent="0.25">
      <c r="U10391"/>
    </row>
    <row r="10392" spans="21:21" x14ac:dyDescent="0.25">
      <c r="U10392"/>
    </row>
    <row r="10393" spans="21:21" x14ac:dyDescent="0.25">
      <c r="U10393"/>
    </row>
    <row r="10394" spans="21:21" x14ac:dyDescent="0.25">
      <c r="U10394"/>
    </row>
    <row r="10395" spans="21:21" x14ac:dyDescent="0.25">
      <c r="U10395"/>
    </row>
    <row r="10396" spans="21:21" x14ac:dyDescent="0.25">
      <c r="U10396"/>
    </row>
    <row r="10397" spans="21:21" x14ac:dyDescent="0.25">
      <c r="U10397"/>
    </row>
    <row r="10398" spans="21:21" x14ac:dyDescent="0.25">
      <c r="U10398"/>
    </row>
    <row r="10399" spans="21:21" x14ac:dyDescent="0.25">
      <c r="U10399"/>
    </row>
    <row r="10400" spans="21:21" x14ac:dyDescent="0.25">
      <c r="U10400"/>
    </row>
    <row r="10401" spans="21:21" x14ac:dyDescent="0.25">
      <c r="U10401"/>
    </row>
    <row r="10402" spans="21:21" x14ac:dyDescent="0.25">
      <c r="U10402"/>
    </row>
    <row r="10403" spans="21:21" x14ac:dyDescent="0.25">
      <c r="U10403"/>
    </row>
    <row r="10404" spans="21:21" x14ac:dyDescent="0.25">
      <c r="U10404"/>
    </row>
    <row r="10405" spans="21:21" x14ac:dyDescent="0.25">
      <c r="U10405"/>
    </row>
    <row r="10406" spans="21:21" x14ac:dyDescent="0.25">
      <c r="U10406"/>
    </row>
    <row r="10407" spans="21:21" x14ac:dyDescent="0.25">
      <c r="U10407"/>
    </row>
    <row r="10408" spans="21:21" x14ac:dyDescent="0.25">
      <c r="U10408"/>
    </row>
    <row r="10409" spans="21:21" x14ac:dyDescent="0.25">
      <c r="U10409"/>
    </row>
    <row r="10410" spans="21:21" x14ac:dyDescent="0.25">
      <c r="U10410"/>
    </row>
    <row r="10411" spans="21:21" x14ac:dyDescent="0.25">
      <c r="U10411"/>
    </row>
    <row r="10412" spans="21:21" x14ac:dyDescent="0.25">
      <c r="U10412"/>
    </row>
    <row r="10413" spans="21:21" x14ac:dyDescent="0.25">
      <c r="U10413"/>
    </row>
    <row r="10414" spans="21:21" x14ac:dyDescent="0.25">
      <c r="U10414"/>
    </row>
    <row r="10415" spans="21:21" x14ac:dyDescent="0.25">
      <c r="U10415"/>
    </row>
    <row r="10416" spans="21:21" x14ac:dyDescent="0.25">
      <c r="U10416"/>
    </row>
    <row r="10417" spans="21:21" x14ac:dyDescent="0.25">
      <c r="U10417"/>
    </row>
    <row r="10418" spans="21:21" x14ac:dyDescent="0.25">
      <c r="U10418"/>
    </row>
    <row r="10419" spans="21:21" x14ac:dyDescent="0.25">
      <c r="U10419"/>
    </row>
    <row r="10420" spans="21:21" x14ac:dyDescent="0.25">
      <c r="U10420"/>
    </row>
    <row r="10421" spans="21:21" x14ac:dyDescent="0.25">
      <c r="U10421"/>
    </row>
    <row r="10422" spans="21:21" x14ac:dyDescent="0.25">
      <c r="U10422"/>
    </row>
    <row r="10423" spans="21:21" x14ac:dyDescent="0.25">
      <c r="U10423"/>
    </row>
    <row r="10424" spans="21:21" x14ac:dyDescent="0.25">
      <c r="U10424"/>
    </row>
    <row r="10425" spans="21:21" x14ac:dyDescent="0.25">
      <c r="U10425"/>
    </row>
    <row r="10426" spans="21:21" x14ac:dyDescent="0.25">
      <c r="U10426"/>
    </row>
    <row r="10427" spans="21:21" x14ac:dyDescent="0.25">
      <c r="U10427"/>
    </row>
    <row r="10428" spans="21:21" x14ac:dyDescent="0.25">
      <c r="U10428"/>
    </row>
    <row r="10429" spans="21:21" x14ac:dyDescent="0.25">
      <c r="U10429"/>
    </row>
    <row r="10430" spans="21:21" x14ac:dyDescent="0.25">
      <c r="U10430"/>
    </row>
    <row r="10431" spans="21:21" x14ac:dyDescent="0.25">
      <c r="U10431"/>
    </row>
    <row r="10432" spans="21:21" x14ac:dyDescent="0.25">
      <c r="U10432"/>
    </row>
    <row r="10433" spans="21:21" x14ac:dyDescent="0.25">
      <c r="U10433"/>
    </row>
    <row r="10434" spans="21:21" x14ac:dyDescent="0.25">
      <c r="U10434"/>
    </row>
    <row r="10435" spans="21:21" x14ac:dyDescent="0.25">
      <c r="U10435"/>
    </row>
    <row r="10436" spans="21:21" x14ac:dyDescent="0.25">
      <c r="U10436"/>
    </row>
    <row r="10437" spans="21:21" x14ac:dyDescent="0.25">
      <c r="U10437"/>
    </row>
    <row r="10438" spans="21:21" x14ac:dyDescent="0.25">
      <c r="U10438"/>
    </row>
    <row r="10439" spans="21:21" x14ac:dyDescent="0.25">
      <c r="U10439"/>
    </row>
    <row r="10440" spans="21:21" x14ac:dyDescent="0.25">
      <c r="U10440"/>
    </row>
    <row r="10441" spans="21:21" x14ac:dyDescent="0.25">
      <c r="U10441"/>
    </row>
    <row r="10442" spans="21:21" x14ac:dyDescent="0.25">
      <c r="U10442"/>
    </row>
    <row r="10443" spans="21:21" x14ac:dyDescent="0.25">
      <c r="U10443"/>
    </row>
    <row r="10444" spans="21:21" x14ac:dyDescent="0.25">
      <c r="U10444"/>
    </row>
    <row r="10445" spans="21:21" x14ac:dyDescent="0.25">
      <c r="U10445"/>
    </row>
    <row r="10446" spans="21:21" x14ac:dyDescent="0.25">
      <c r="U10446"/>
    </row>
    <row r="10447" spans="21:21" x14ac:dyDescent="0.25">
      <c r="U10447"/>
    </row>
    <row r="10448" spans="21:21" x14ac:dyDescent="0.25">
      <c r="U10448"/>
    </row>
    <row r="10449" spans="21:21" x14ac:dyDescent="0.25">
      <c r="U10449"/>
    </row>
    <row r="10450" spans="21:21" x14ac:dyDescent="0.25">
      <c r="U10450"/>
    </row>
    <row r="10451" spans="21:21" x14ac:dyDescent="0.25">
      <c r="U10451"/>
    </row>
    <row r="10452" spans="21:21" x14ac:dyDescent="0.25">
      <c r="U10452"/>
    </row>
    <row r="10453" spans="21:21" x14ac:dyDescent="0.25">
      <c r="U10453"/>
    </row>
    <row r="10454" spans="21:21" x14ac:dyDescent="0.25">
      <c r="U10454"/>
    </row>
    <row r="10455" spans="21:21" x14ac:dyDescent="0.25">
      <c r="U10455"/>
    </row>
    <row r="10456" spans="21:21" x14ac:dyDescent="0.25">
      <c r="U10456"/>
    </row>
    <row r="10457" spans="21:21" x14ac:dyDescent="0.25">
      <c r="U10457"/>
    </row>
    <row r="10458" spans="21:21" x14ac:dyDescent="0.25">
      <c r="U10458"/>
    </row>
    <row r="10459" spans="21:21" x14ac:dyDescent="0.25">
      <c r="U10459"/>
    </row>
    <row r="10460" spans="21:21" x14ac:dyDescent="0.25">
      <c r="U10460"/>
    </row>
    <row r="10461" spans="21:21" x14ac:dyDescent="0.25">
      <c r="U10461"/>
    </row>
    <row r="10462" spans="21:21" x14ac:dyDescent="0.25">
      <c r="U10462"/>
    </row>
    <row r="10463" spans="21:21" x14ac:dyDescent="0.25">
      <c r="U10463"/>
    </row>
    <row r="10464" spans="21:21" x14ac:dyDescent="0.25">
      <c r="U10464"/>
    </row>
    <row r="10465" spans="21:21" x14ac:dyDescent="0.25">
      <c r="U10465"/>
    </row>
    <row r="10466" spans="21:21" x14ac:dyDescent="0.25">
      <c r="U10466"/>
    </row>
    <row r="10467" spans="21:21" x14ac:dyDescent="0.25">
      <c r="U10467"/>
    </row>
    <row r="10468" spans="21:21" x14ac:dyDescent="0.25">
      <c r="U10468"/>
    </row>
    <row r="10469" spans="21:21" x14ac:dyDescent="0.25">
      <c r="U10469"/>
    </row>
    <row r="10470" spans="21:21" x14ac:dyDescent="0.25">
      <c r="U10470"/>
    </row>
    <row r="10471" spans="21:21" x14ac:dyDescent="0.25">
      <c r="U10471"/>
    </row>
    <row r="10472" spans="21:21" x14ac:dyDescent="0.25">
      <c r="U10472"/>
    </row>
    <row r="10473" spans="21:21" x14ac:dyDescent="0.25">
      <c r="U10473"/>
    </row>
    <row r="10474" spans="21:21" x14ac:dyDescent="0.25">
      <c r="U10474"/>
    </row>
    <row r="10475" spans="21:21" x14ac:dyDescent="0.25">
      <c r="U10475"/>
    </row>
    <row r="10476" spans="21:21" x14ac:dyDescent="0.25">
      <c r="U10476"/>
    </row>
    <row r="10477" spans="21:21" x14ac:dyDescent="0.25">
      <c r="U10477"/>
    </row>
    <row r="10478" spans="21:21" x14ac:dyDescent="0.25">
      <c r="U10478"/>
    </row>
    <row r="10479" spans="21:21" x14ac:dyDescent="0.25">
      <c r="U10479"/>
    </row>
    <row r="10480" spans="21:21" x14ac:dyDescent="0.25">
      <c r="U10480"/>
    </row>
    <row r="10481" spans="21:21" x14ac:dyDescent="0.25">
      <c r="U10481"/>
    </row>
    <row r="10482" spans="21:21" x14ac:dyDescent="0.25">
      <c r="U10482"/>
    </row>
    <row r="10483" spans="21:21" x14ac:dyDescent="0.25">
      <c r="U10483"/>
    </row>
    <row r="10484" spans="21:21" x14ac:dyDescent="0.25">
      <c r="U10484"/>
    </row>
    <row r="10485" spans="21:21" x14ac:dyDescent="0.25">
      <c r="U10485"/>
    </row>
    <row r="10486" spans="21:21" x14ac:dyDescent="0.25">
      <c r="U10486"/>
    </row>
    <row r="10487" spans="21:21" x14ac:dyDescent="0.25">
      <c r="U10487"/>
    </row>
    <row r="10488" spans="21:21" x14ac:dyDescent="0.25">
      <c r="U10488"/>
    </row>
    <row r="10489" spans="21:21" x14ac:dyDescent="0.25">
      <c r="U10489"/>
    </row>
    <row r="10490" spans="21:21" x14ac:dyDescent="0.25">
      <c r="U10490"/>
    </row>
    <row r="10491" spans="21:21" x14ac:dyDescent="0.25">
      <c r="U10491"/>
    </row>
    <row r="10492" spans="21:21" x14ac:dyDescent="0.25">
      <c r="U10492"/>
    </row>
    <row r="10493" spans="21:21" x14ac:dyDescent="0.25">
      <c r="U10493"/>
    </row>
    <row r="10494" spans="21:21" x14ac:dyDescent="0.25">
      <c r="U10494"/>
    </row>
    <row r="10495" spans="21:21" x14ac:dyDescent="0.25">
      <c r="U10495"/>
    </row>
    <row r="10496" spans="21:21" x14ac:dyDescent="0.25">
      <c r="U10496"/>
    </row>
    <row r="10497" spans="21:21" x14ac:dyDescent="0.25">
      <c r="U10497"/>
    </row>
    <row r="10498" spans="21:21" x14ac:dyDescent="0.25">
      <c r="U10498"/>
    </row>
    <row r="10499" spans="21:21" x14ac:dyDescent="0.25">
      <c r="U10499"/>
    </row>
    <row r="10500" spans="21:21" x14ac:dyDescent="0.25">
      <c r="U10500"/>
    </row>
    <row r="10501" spans="21:21" x14ac:dyDescent="0.25">
      <c r="U10501"/>
    </row>
    <row r="10502" spans="21:21" x14ac:dyDescent="0.25">
      <c r="U10502"/>
    </row>
    <row r="10503" spans="21:21" x14ac:dyDescent="0.25">
      <c r="U10503"/>
    </row>
    <row r="10504" spans="21:21" x14ac:dyDescent="0.25">
      <c r="U10504"/>
    </row>
    <row r="10505" spans="21:21" x14ac:dyDescent="0.25">
      <c r="U10505"/>
    </row>
    <row r="10506" spans="21:21" x14ac:dyDescent="0.25">
      <c r="U10506"/>
    </row>
    <row r="10507" spans="21:21" x14ac:dyDescent="0.25">
      <c r="U10507"/>
    </row>
    <row r="10508" spans="21:21" x14ac:dyDescent="0.25">
      <c r="U10508"/>
    </row>
    <row r="10509" spans="21:21" x14ac:dyDescent="0.25">
      <c r="U10509"/>
    </row>
    <row r="10510" spans="21:21" x14ac:dyDescent="0.25">
      <c r="U10510"/>
    </row>
    <row r="10511" spans="21:21" x14ac:dyDescent="0.25">
      <c r="U10511"/>
    </row>
    <row r="10512" spans="21:21" x14ac:dyDescent="0.25">
      <c r="U10512"/>
    </row>
    <row r="10513" spans="21:21" x14ac:dyDescent="0.25">
      <c r="U10513"/>
    </row>
    <row r="10514" spans="21:21" x14ac:dyDescent="0.25">
      <c r="U10514"/>
    </row>
    <row r="10515" spans="21:21" x14ac:dyDescent="0.25">
      <c r="U10515"/>
    </row>
    <row r="10516" spans="21:21" x14ac:dyDescent="0.25">
      <c r="U10516"/>
    </row>
    <row r="10517" spans="21:21" x14ac:dyDescent="0.25">
      <c r="U10517"/>
    </row>
    <row r="10518" spans="21:21" x14ac:dyDescent="0.25">
      <c r="U10518"/>
    </row>
    <row r="10519" spans="21:21" x14ac:dyDescent="0.25">
      <c r="U10519"/>
    </row>
    <row r="10520" spans="21:21" x14ac:dyDescent="0.25">
      <c r="U10520"/>
    </row>
    <row r="10521" spans="21:21" x14ac:dyDescent="0.25">
      <c r="U10521"/>
    </row>
    <row r="10522" spans="21:21" x14ac:dyDescent="0.25">
      <c r="U10522"/>
    </row>
    <row r="10523" spans="21:21" x14ac:dyDescent="0.25">
      <c r="U10523"/>
    </row>
    <row r="10524" spans="21:21" x14ac:dyDescent="0.25">
      <c r="U10524"/>
    </row>
    <row r="10525" spans="21:21" x14ac:dyDescent="0.25">
      <c r="U10525"/>
    </row>
    <row r="10526" spans="21:21" x14ac:dyDescent="0.25">
      <c r="U10526"/>
    </row>
    <row r="10527" spans="21:21" x14ac:dyDescent="0.25">
      <c r="U10527"/>
    </row>
    <row r="10528" spans="21:21" x14ac:dyDescent="0.25">
      <c r="U10528"/>
    </row>
    <row r="10529" spans="21:21" x14ac:dyDescent="0.25">
      <c r="U10529"/>
    </row>
    <row r="10530" spans="21:21" x14ac:dyDescent="0.25">
      <c r="U10530"/>
    </row>
    <row r="10531" spans="21:21" x14ac:dyDescent="0.25">
      <c r="U10531"/>
    </row>
    <row r="10532" spans="21:21" x14ac:dyDescent="0.25">
      <c r="U10532"/>
    </row>
    <row r="10533" spans="21:21" x14ac:dyDescent="0.25">
      <c r="U10533"/>
    </row>
    <row r="10534" spans="21:21" x14ac:dyDescent="0.25">
      <c r="U10534"/>
    </row>
    <row r="10535" spans="21:21" x14ac:dyDescent="0.25">
      <c r="U10535"/>
    </row>
    <row r="10536" spans="21:21" x14ac:dyDescent="0.25">
      <c r="U10536"/>
    </row>
    <row r="10537" spans="21:21" x14ac:dyDescent="0.25">
      <c r="U10537"/>
    </row>
    <row r="10538" spans="21:21" x14ac:dyDescent="0.25">
      <c r="U10538"/>
    </row>
    <row r="10539" spans="21:21" x14ac:dyDescent="0.25">
      <c r="U10539"/>
    </row>
    <row r="10540" spans="21:21" x14ac:dyDescent="0.25">
      <c r="U10540"/>
    </row>
    <row r="10541" spans="21:21" x14ac:dyDescent="0.25">
      <c r="U10541"/>
    </row>
    <row r="10542" spans="21:21" x14ac:dyDescent="0.25">
      <c r="U10542"/>
    </row>
    <row r="10543" spans="21:21" x14ac:dyDescent="0.25">
      <c r="U10543"/>
    </row>
    <row r="10544" spans="21:21" x14ac:dyDescent="0.25">
      <c r="U10544"/>
    </row>
    <row r="10545" spans="21:21" x14ac:dyDescent="0.25">
      <c r="U10545"/>
    </row>
    <row r="10546" spans="21:21" x14ac:dyDescent="0.25">
      <c r="U10546"/>
    </row>
    <row r="10547" spans="21:21" x14ac:dyDescent="0.25">
      <c r="U10547"/>
    </row>
    <row r="10548" spans="21:21" x14ac:dyDescent="0.25">
      <c r="U10548"/>
    </row>
    <row r="10549" spans="21:21" x14ac:dyDescent="0.25">
      <c r="U10549"/>
    </row>
    <row r="10550" spans="21:21" x14ac:dyDescent="0.25">
      <c r="U10550"/>
    </row>
    <row r="10551" spans="21:21" x14ac:dyDescent="0.25">
      <c r="U10551"/>
    </row>
    <row r="10552" spans="21:21" x14ac:dyDescent="0.25">
      <c r="U10552"/>
    </row>
    <row r="10553" spans="21:21" x14ac:dyDescent="0.25">
      <c r="U10553"/>
    </row>
    <row r="10554" spans="21:21" x14ac:dyDescent="0.25">
      <c r="U10554"/>
    </row>
    <row r="10555" spans="21:21" x14ac:dyDescent="0.25">
      <c r="U10555"/>
    </row>
    <row r="10556" spans="21:21" x14ac:dyDescent="0.25">
      <c r="U10556"/>
    </row>
    <row r="10557" spans="21:21" x14ac:dyDescent="0.25">
      <c r="U10557"/>
    </row>
    <row r="10558" spans="21:21" x14ac:dyDescent="0.25">
      <c r="U10558"/>
    </row>
    <row r="10559" spans="21:21" x14ac:dyDescent="0.25">
      <c r="U10559"/>
    </row>
    <row r="10560" spans="21:21" x14ac:dyDescent="0.25">
      <c r="U10560"/>
    </row>
    <row r="10561" spans="21:21" x14ac:dyDescent="0.25">
      <c r="U10561"/>
    </row>
    <row r="10562" spans="21:21" x14ac:dyDescent="0.25">
      <c r="U10562"/>
    </row>
    <row r="10563" spans="21:21" x14ac:dyDescent="0.25">
      <c r="U10563"/>
    </row>
    <row r="10564" spans="21:21" x14ac:dyDescent="0.25">
      <c r="U10564"/>
    </row>
    <row r="10565" spans="21:21" x14ac:dyDescent="0.25">
      <c r="U10565"/>
    </row>
    <row r="10566" spans="21:21" x14ac:dyDescent="0.25">
      <c r="U10566"/>
    </row>
    <row r="10567" spans="21:21" x14ac:dyDescent="0.25">
      <c r="U10567"/>
    </row>
    <row r="10568" spans="21:21" x14ac:dyDescent="0.25">
      <c r="U10568"/>
    </row>
    <row r="10569" spans="21:21" x14ac:dyDescent="0.25">
      <c r="U10569"/>
    </row>
    <row r="10570" spans="21:21" x14ac:dyDescent="0.25">
      <c r="U10570"/>
    </row>
    <row r="10571" spans="21:21" x14ac:dyDescent="0.25">
      <c r="U10571"/>
    </row>
    <row r="10572" spans="21:21" x14ac:dyDescent="0.25">
      <c r="U10572"/>
    </row>
    <row r="10573" spans="21:21" x14ac:dyDescent="0.25">
      <c r="U10573"/>
    </row>
    <row r="10574" spans="21:21" x14ac:dyDescent="0.25">
      <c r="U10574"/>
    </row>
    <row r="10575" spans="21:21" x14ac:dyDescent="0.25">
      <c r="U10575"/>
    </row>
    <row r="10576" spans="21:21" x14ac:dyDescent="0.25">
      <c r="U10576"/>
    </row>
    <row r="10577" spans="21:21" x14ac:dyDescent="0.25">
      <c r="U10577"/>
    </row>
    <row r="10578" spans="21:21" x14ac:dyDescent="0.25">
      <c r="U10578"/>
    </row>
    <row r="10579" spans="21:21" x14ac:dyDescent="0.25">
      <c r="U10579"/>
    </row>
    <row r="10580" spans="21:21" x14ac:dyDescent="0.25">
      <c r="U10580"/>
    </row>
    <row r="10581" spans="21:21" x14ac:dyDescent="0.25">
      <c r="U10581"/>
    </row>
    <row r="10582" spans="21:21" x14ac:dyDescent="0.25">
      <c r="U10582"/>
    </row>
    <row r="10583" spans="21:21" x14ac:dyDescent="0.25">
      <c r="U10583"/>
    </row>
    <row r="10584" spans="21:21" x14ac:dyDescent="0.25">
      <c r="U10584"/>
    </row>
    <row r="10585" spans="21:21" x14ac:dyDescent="0.25">
      <c r="U10585"/>
    </row>
    <row r="10586" spans="21:21" x14ac:dyDescent="0.25">
      <c r="U10586"/>
    </row>
    <row r="10587" spans="21:21" x14ac:dyDescent="0.25">
      <c r="U10587"/>
    </row>
    <row r="10588" spans="21:21" x14ac:dyDescent="0.25">
      <c r="U10588"/>
    </row>
    <row r="10589" spans="21:21" x14ac:dyDescent="0.25">
      <c r="U10589"/>
    </row>
    <row r="10590" spans="21:21" x14ac:dyDescent="0.25">
      <c r="U10590"/>
    </row>
    <row r="10591" spans="21:21" x14ac:dyDescent="0.25">
      <c r="U10591"/>
    </row>
    <row r="10592" spans="21:21" x14ac:dyDescent="0.25">
      <c r="U10592"/>
    </row>
    <row r="10593" spans="21:21" x14ac:dyDescent="0.25">
      <c r="U10593"/>
    </row>
    <row r="10594" spans="21:21" x14ac:dyDescent="0.25">
      <c r="U10594"/>
    </row>
    <row r="10595" spans="21:21" x14ac:dyDescent="0.25">
      <c r="U10595"/>
    </row>
    <row r="10596" spans="21:21" x14ac:dyDescent="0.25">
      <c r="U10596"/>
    </row>
    <row r="10597" spans="21:21" x14ac:dyDescent="0.25">
      <c r="U10597"/>
    </row>
    <row r="10598" spans="21:21" x14ac:dyDescent="0.25">
      <c r="U10598"/>
    </row>
    <row r="10599" spans="21:21" x14ac:dyDescent="0.25">
      <c r="U10599"/>
    </row>
    <row r="10600" spans="21:21" x14ac:dyDescent="0.25">
      <c r="U10600"/>
    </row>
    <row r="10601" spans="21:21" x14ac:dyDescent="0.25">
      <c r="U10601"/>
    </row>
    <row r="10602" spans="21:21" x14ac:dyDescent="0.25">
      <c r="U10602"/>
    </row>
    <row r="10603" spans="21:21" x14ac:dyDescent="0.25">
      <c r="U10603"/>
    </row>
    <row r="10604" spans="21:21" x14ac:dyDescent="0.25">
      <c r="U10604"/>
    </row>
    <row r="10605" spans="21:21" x14ac:dyDescent="0.25">
      <c r="U10605"/>
    </row>
    <row r="10606" spans="21:21" x14ac:dyDescent="0.25">
      <c r="U10606"/>
    </row>
    <row r="10607" spans="21:21" x14ac:dyDescent="0.25">
      <c r="U10607"/>
    </row>
    <row r="10608" spans="21:21" x14ac:dyDescent="0.25">
      <c r="U10608"/>
    </row>
    <row r="10609" spans="21:21" x14ac:dyDescent="0.25">
      <c r="U10609"/>
    </row>
    <row r="10610" spans="21:21" x14ac:dyDescent="0.25">
      <c r="U10610"/>
    </row>
    <row r="10611" spans="21:21" x14ac:dyDescent="0.25">
      <c r="U10611"/>
    </row>
    <row r="10612" spans="21:21" x14ac:dyDescent="0.25">
      <c r="U10612"/>
    </row>
    <row r="10613" spans="21:21" x14ac:dyDescent="0.25">
      <c r="U10613"/>
    </row>
    <row r="10614" spans="21:21" x14ac:dyDescent="0.25">
      <c r="U10614"/>
    </row>
    <row r="10615" spans="21:21" x14ac:dyDescent="0.25">
      <c r="U10615"/>
    </row>
    <row r="10616" spans="21:21" x14ac:dyDescent="0.25">
      <c r="U10616"/>
    </row>
    <row r="10617" spans="21:21" x14ac:dyDescent="0.25">
      <c r="U10617"/>
    </row>
    <row r="10618" spans="21:21" x14ac:dyDescent="0.25">
      <c r="U10618"/>
    </row>
    <row r="10619" spans="21:21" x14ac:dyDescent="0.25">
      <c r="U10619"/>
    </row>
    <row r="10620" spans="21:21" x14ac:dyDescent="0.25">
      <c r="U10620"/>
    </row>
    <row r="10621" spans="21:21" x14ac:dyDescent="0.25">
      <c r="U10621"/>
    </row>
    <row r="10622" spans="21:21" x14ac:dyDescent="0.25">
      <c r="U10622"/>
    </row>
    <row r="10623" spans="21:21" x14ac:dyDescent="0.25">
      <c r="U10623"/>
    </row>
    <row r="10624" spans="21:21" x14ac:dyDescent="0.25">
      <c r="U10624"/>
    </row>
    <row r="10625" spans="21:21" x14ac:dyDescent="0.25">
      <c r="U10625"/>
    </row>
    <row r="10626" spans="21:21" x14ac:dyDescent="0.25">
      <c r="U10626"/>
    </row>
    <row r="10627" spans="21:21" x14ac:dyDescent="0.25">
      <c r="U10627"/>
    </row>
    <row r="10628" spans="21:21" x14ac:dyDescent="0.25">
      <c r="U10628"/>
    </row>
    <row r="10629" spans="21:21" x14ac:dyDescent="0.25">
      <c r="U10629"/>
    </row>
    <row r="10630" spans="21:21" x14ac:dyDescent="0.25">
      <c r="U10630"/>
    </row>
    <row r="10631" spans="21:21" x14ac:dyDescent="0.25">
      <c r="U10631"/>
    </row>
    <row r="10632" spans="21:21" x14ac:dyDescent="0.25">
      <c r="U10632"/>
    </row>
    <row r="10633" spans="21:21" x14ac:dyDescent="0.25">
      <c r="U10633"/>
    </row>
    <row r="10634" spans="21:21" x14ac:dyDescent="0.25">
      <c r="U10634"/>
    </row>
    <row r="10635" spans="21:21" x14ac:dyDescent="0.25">
      <c r="U10635"/>
    </row>
    <row r="10636" spans="21:21" x14ac:dyDescent="0.25">
      <c r="U10636"/>
    </row>
    <row r="10637" spans="21:21" x14ac:dyDescent="0.25">
      <c r="U10637"/>
    </row>
    <row r="10638" spans="21:21" x14ac:dyDescent="0.25">
      <c r="U10638"/>
    </row>
    <row r="10639" spans="21:21" x14ac:dyDescent="0.25">
      <c r="U10639"/>
    </row>
    <row r="10640" spans="21:21" x14ac:dyDescent="0.25">
      <c r="U10640"/>
    </row>
    <row r="10641" spans="21:21" x14ac:dyDescent="0.25">
      <c r="U10641"/>
    </row>
    <row r="10642" spans="21:21" x14ac:dyDescent="0.25">
      <c r="U10642"/>
    </row>
    <row r="10643" spans="21:21" x14ac:dyDescent="0.25">
      <c r="U10643"/>
    </row>
    <row r="10644" spans="21:21" x14ac:dyDescent="0.25">
      <c r="U10644"/>
    </row>
    <row r="10645" spans="21:21" x14ac:dyDescent="0.25">
      <c r="U10645"/>
    </row>
    <row r="10646" spans="21:21" x14ac:dyDescent="0.25">
      <c r="U10646"/>
    </row>
    <row r="10647" spans="21:21" x14ac:dyDescent="0.25">
      <c r="U10647"/>
    </row>
    <row r="10648" spans="21:21" x14ac:dyDescent="0.25">
      <c r="U10648"/>
    </row>
    <row r="10649" spans="21:21" x14ac:dyDescent="0.25">
      <c r="U10649"/>
    </row>
    <row r="10650" spans="21:21" x14ac:dyDescent="0.25">
      <c r="U10650"/>
    </row>
    <row r="10651" spans="21:21" x14ac:dyDescent="0.25">
      <c r="U10651"/>
    </row>
    <row r="10652" spans="21:21" x14ac:dyDescent="0.25">
      <c r="U10652"/>
    </row>
    <row r="10653" spans="21:21" x14ac:dyDescent="0.25">
      <c r="U10653"/>
    </row>
    <row r="10654" spans="21:21" x14ac:dyDescent="0.25">
      <c r="U10654"/>
    </row>
    <row r="10655" spans="21:21" x14ac:dyDescent="0.25">
      <c r="U10655"/>
    </row>
    <row r="10656" spans="21:21" x14ac:dyDescent="0.25">
      <c r="U10656"/>
    </row>
    <row r="10657" spans="21:21" x14ac:dyDescent="0.25">
      <c r="U10657"/>
    </row>
    <row r="10658" spans="21:21" x14ac:dyDescent="0.25">
      <c r="U10658"/>
    </row>
    <row r="10659" spans="21:21" x14ac:dyDescent="0.25">
      <c r="U10659"/>
    </row>
    <row r="10660" spans="21:21" x14ac:dyDescent="0.25">
      <c r="U10660"/>
    </row>
    <row r="10661" spans="21:21" x14ac:dyDescent="0.25">
      <c r="U10661"/>
    </row>
    <row r="10662" spans="21:21" x14ac:dyDescent="0.25">
      <c r="U10662"/>
    </row>
    <row r="10663" spans="21:21" x14ac:dyDescent="0.25">
      <c r="U10663"/>
    </row>
    <row r="10664" spans="21:21" x14ac:dyDescent="0.25">
      <c r="U10664"/>
    </row>
    <row r="10665" spans="21:21" x14ac:dyDescent="0.25">
      <c r="U10665"/>
    </row>
    <row r="10666" spans="21:21" x14ac:dyDescent="0.25">
      <c r="U10666"/>
    </row>
    <row r="10667" spans="21:21" x14ac:dyDescent="0.25">
      <c r="U10667"/>
    </row>
    <row r="10668" spans="21:21" x14ac:dyDescent="0.25">
      <c r="U10668"/>
    </row>
    <row r="10669" spans="21:21" x14ac:dyDescent="0.25">
      <c r="U10669"/>
    </row>
    <row r="10670" spans="21:21" x14ac:dyDescent="0.25">
      <c r="U10670"/>
    </row>
    <row r="10671" spans="21:21" x14ac:dyDescent="0.25">
      <c r="U10671"/>
    </row>
    <row r="10672" spans="21:21" x14ac:dyDescent="0.25">
      <c r="U10672"/>
    </row>
    <row r="10673" spans="21:21" x14ac:dyDescent="0.25">
      <c r="U10673"/>
    </row>
    <row r="10674" spans="21:21" x14ac:dyDescent="0.25">
      <c r="U10674"/>
    </row>
    <row r="10675" spans="21:21" x14ac:dyDescent="0.25">
      <c r="U10675"/>
    </row>
    <row r="10676" spans="21:21" x14ac:dyDescent="0.25">
      <c r="U10676"/>
    </row>
    <row r="10677" spans="21:21" x14ac:dyDescent="0.25">
      <c r="U10677"/>
    </row>
    <row r="10678" spans="21:21" x14ac:dyDescent="0.25">
      <c r="U10678"/>
    </row>
    <row r="10679" spans="21:21" x14ac:dyDescent="0.25">
      <c r="U10679"/>
    </row>
    <row r="10680" spans="21:21" x14ac:dyDescent="0.25">
      <c r="U10680"/>
    </row>
    <row r="10681" spans="21:21" x14ac:dyDescent="0.25">
      <c r="U10681"/>
    </row>
    <row r="10682" spans="21:21" x14ac:dyDescent="0.25">
      <c r="U10682"/>
    </row>
    <row r="10683" spans="21:21" x14ac:dyDescent="0.25">
      <c r="U10683"/>
    </row>
    <row r="10684" spans="21:21" x14ac:dyDescent="0.25">
      <c r="U10684"/>
    </row>
    <row r="10685" spans="21:21" x14ac:dyDescent="0.25">
      <c r="U10685"/>
    </row>
    <row r="10686" spans="21:21" x14ac:dyDescent="0.25">
      <c r="U10686"/>
    </row>
    <row r="10687" spans="21:21" x14ac:dyDescent="0.25">
      <c r="U10687"/>
    </row>
    <row r="10688" spans="21:21" x14ac:dyDescent="0.25">
      <c r="U10688"/>
    </row>
    <row r="10689" spans="21:21" x14ac:dyDescent="0.25">
      <c r="U10689"/>
    </row>
    <row r="10690" spans="21:21" x14ac:dyDescent="0.25">
      <c r="U10690"/>
    </row>
    <row r="10691" spans="21:21" x14ac:dyDescent="0.25">
      <c r="U10691"/>
    </row>
    <row r="10692" spans="21:21" x14ac:dyDescent="0.25">
      <c r="U10692"/>
    </row>
    <row r="10693" spans="21:21" x14ac:dyDescent="0.25">
      <c r="U10693"/>
    </row>
    <row r="10694" spans="21:21" x14ac:dyDescent="0.25">
      <c r="U10694"/>
    </row>
    <row r="10695" spans="21:21" x14ac:dyDescent="0.25">
      <c r="U10695"/>
    </row>
    <row r="10696" spans="21:21" x14ac:dyDescent="0.25">
      <c r="U10696"/>
    </row>
    <row r="10697" spans="21:21" x14ac:dyDescent="0.25">
      <c r="U10697"/>
    </row>
    <row r="10698" spans="21:21" x14ac:dyDescent="0.25">
      <c r="U10698"/>
    </row>
    <row r="10699" spans="21:21" x14ac:dyDescent="0.25">
      <c r="U10699"/>
    </row>
    <row r="10700" spans="21:21" x14ac:dyDescent="0.25">
      <c r="U10700"/>
    </row>
    <row r="10701" spans="21:21" x14ac:dyDescent="0.25">
      <c r="U10701"/>
    </row>
    <row r="10702" spans="21:21" x14ac:dyDescent="0.25">
      <c r="U10702"/>
    </row>
    <row r="10703" spans="21:21" x14ac:dyDescent="0.25">
      <c r="U10703"/>
    </row>
    <row r="10704" spans="21:21" x14ac:dyDescent="0.25">
      <c r="U10704"/>
    </row>
    <row r="10705" spans="21:21" x14ac:dyDescent="0.25">
      <c r="U10705"/>
    </row>
    <row r="10706" spans="21:21" x14ac:dyDescent="0.25">
      <c r="U10706"/>
    </row>
    <row r="10707" spans="21:21" x14ac:dyDescent="0.25">
      <c r="U10707"/>
    </row>
    <row r="10708" spans="21:21" x14ac:dyDescent="0.25">
      <c r="U10708"/>
    </row>
    <row r="10709" spans="21:21" x14ac:dyDescent="0.25">
      <c r="U10709"/>
    </row>
    <row r="10710" spans="21:21" x14ac:dyDescent="0.25">
      <c r="U10710"/>
    </row>
    <row r="10711" spans="21:21" x14ac:dyDescent="0.25">
      <c r="U10711"/>
    </row>
    <row r="10712" spans="21:21" x14ac:dyDescent="0.25">
      <c r="U10712"/>
    </row>
    <row r="10713" spans="21:21" x14ac:dyDescent="0.25">
      <c r="U10713"/>
    </row>
    <row r="10714" spans="21:21" x14ac:dyDescent="0.25">
      <c r="U10714"/>
    </row>
    <row r="10715" spans="21:21" x14ac:dyDescent="0.25">
      <c r="U10715"/>
    </row>
    <row r="10716" spans="21:21" x14ac:dyDescent="0.25">
      <c r="U10716"/>
    </row>
    <row r="10717" spans="21:21" x14ac:dyDescent="0.25">
      <c r="U10717"/>
    </row>
    <row r="10718" spans="21:21" x14ac:dyDescent="0.25">
      <c r="U10718"/>
    </row>
    <row r="10719" spans="21:21" x14ac:dyDescent="0.25">
      <c r="U10719"/>
    </row>
    <row r="10720" spans="21:21" x14ac:dyDescent="0.25">
      <c r="U10720"/>
    </row>
    <row r="10721" spans="21:21" x14ac:dyDescent="0.25">
      <c r="U10721"/>
    </row>
    <row r="10722" spans="21:21" x14ac:dyDescent="0.25">
      <c r="U10722"/>
    </row>
    <row r="10723" spans="21:21" x14ac:dyDescent="0.25">
      <c r="U10723"/>
    </row>
    <row r="10724" spans="21:21" x14ac:dyDescent="0.25">
      <c r="U10724"/>
    </row>
    <row r="10725" spans="21:21" x14ac:dyDescent="0.25">
      <c r="U10725"/>
    </row>
    <row r="10726" spans="21:21" x14ac:dyDescent="0.25">
      <c r="U10726"/>
    </row>
    <row r="10727" spans="21:21" x14ac:dyDescent="0.25">
      <c r="U10727"/>
    </row>
    <row r="10728" spans="21:21" x14ac:dyDescent="0.25">
      <c r="U10728"/>
    </row>
    <row r="10729" spans="21:21" x14ac:dyDescent="0.25">
      <c r="U10729"/>
    </row>
    <row r="10730" spans="21:21" x14ac:dyDescent="0.25">
      <c r="U10730"/>
    </row>
    <row r="10731" spans="21:21" x14ac:dyDescent="0.25">
      <c r="U10731"/>
    </row>
    <row r="10732" spans="21:21" x14ac:dyDescent="0.25">
      <c r="U10732"/>
    </row>
    <row r="10733" spans="21:21" x14ac:dyDescent="0.25">
      <c r="U10733"/>
    </row>
    <row r="10734" spans="21:21" x14ac:dyDescent="0.25">
      <c r="U10734"/>
    </row>
    <row r="10735" spans="21:21" x14ac:dyDescent="0.25">
      <c r="U10735"/>
    </row>
    <row r="10736" spans="21:21" x14ac:dyDescent="0.25">
      <c r="U10736"/>
    </row>
    <row r="10737" spans="21:21" x14ac:dyDescent="0.25">
      <c r="U10737"/>
    </row>
    <row r="10738" spans="21:21" x14ac:dyDescent="0.25">
      <c r="U10738"/>
    </row>
    <row r="10739" spans="21:21" x14ac:dyDescent="0.25">
      <c r="U10739"/>
    </row>
    <row r="10740" spans="21:21" x14ac:dyDescent="0.25">
      <c r="U10740"/>
    </row>
    <row r="10741" spans="21:21" x14ac:dyDescent="0.25">
      <c r="U10741"/>
    </row>
    <row r="10742" spans="21:21" x14ac:dyDescent="0.25">
      <c r="U10742"/>
    </row>
    <row r="10743" spans="21:21" x14ac:dyDescent="0.25">
      <c r="U10743"/>
    </row>
    <row r="10744" spans="21:21" x14ac:dyDescent="0.25">
      <c r="U10744"/>
    </row>
    <row r="10745" spans="21:21" x14ac:dyDescent="0.25">
      <c r="U10745"/>
    </row>
    <row r="10746" spans="21:21" x14ac:dyDescent="0.25">
      <c r="U10746"/>
    </row>
    <row r="10747" spans="21:21" x14ac:dyDescent="0.25">
      <c r="U10747"/>
    </row>
    <row r="10748" spans="21:21" x14ac:dyDescent="0.25">
      <c r="U10748"/>
    </row>
    <row r="10749" spans="21:21" x14ac:dyDescent="0.25">
      <c r="U10749"/>
    </row>
    <row r="10750" spans="21:21" x14ac:dyDescent="0.25">
      <c r="U10750"/>
    </row>
    <row r="10751" spans="21:21" x14ac:dyDescent="0.25">
      <c r="U10751"/>
    </row>
    <row r="10752" spans="21:21" x14ac:dyDescent="0.25">
      <c r="U10752"/>
    </row>
    <row r="10753" spans="21:21" x14ac:dyDescent="0.25">
      <c r="U10753"/>
    </row>
    <row r="10754" spans="21:21" x14ac:dyDescent="0.25">
      <c r="U10754"/>
    </row>
    <row r="10755" spans="21:21" x14ac:dyDescent="0.25">
      <c r="U10755"/>
    </row>
    <row r="10756" spans="21:21" x14ac:dyDescent="0.25">
      <c r="U10756"/>
    </row>
    <row r="10757" spans="21:21" x14ac:dyDescent="0.25">
      <c r="U10757"/>
    </row>
    <row r="10758" spans="21:21" x14ac:dyDescent="0.25">
      <c r="U10758"/>
    </row>
    <row r="10759" spans="21:21" x14ac:dyDescent="0.25">
      <c r="U10759"/>
    </row>
    <row r="10760" spans="21:21" x14ac:dyDescent="0.25">
      <c r="U10760"/>
    </row>
    <row r="10761" spans="21:21" x14ac:dyDescent="0.25">
      <c r="U10761"/>
    </row>
    <row r="10762" spans="21:21" x14ac:dyDescent="0.25">
      <c r="U10762"/>
    </row>
    <row r="10763" spans="21:21" x14ac:dyDescent="0.25">
      <c r="U10763"/>
    </row>
    <row r="10764" spans="21:21" x14ac:dyDescent="0.25">
      <c r="U10764"/>
    </row>
    <row r="10765" spans="21:21" x14ac:dyDescent="0.25">
      <c r="U10765"/>
    </row>
    <row r="10766" spans="21:21" x14ac:dyDescent="0.25">
      <c r="U10766"/>
    </row>
    <row r="10767" spans="21:21" x14ac:dyDescent="0.25">
      <c r="U10767"/>
    </row>
    <row r="10768" spans="21:21" x14ac:dyDescent="0.25">
      <c r="U10768"/>
    </row>
    <row r="10769" spans="21:21" x14ac:dyDescent="0.25">
      <c r="U10769"/>
    </row>
    <row r="10770" spans="21:21" x14ac:dyDescent="0.25">
      <c r="U10770"/>
    </row>
    <row r="10771" spans="21:21" x14ac:dyDescent="0.25">
      <c r="U10771"/>
    </row>
    <row r="10772" spans="21:21" x14ac:dyDescent="0.25">
      <c r="U10772"/>
    </row>
    <row r="10773" spans="21:21" x14ac:dyDescent="0.25">
      <c r="U10773"/>
    </row>
    <row r="10774" spans="21:21" x14ac:dyDescent="0.25">
      <c r="U10774"/>
    </row>
    <row r="10775" spans="21:21" x14ac:dyDescent="0.25">
      <c r="U10775"/>
    </row>
    <row r="10776" spans="21:21" x14ac:dyDescent="0.25">
      <c r="U10776"/>
    </row>
    <row r="10777" spans="21:21" x14ac:dyDescent="0.25">
      <c r="U10777"/>
    </row>
    <row r="10778" spans="21:21" x14ac:dyDescent="0.25">
      <c r="U10778"/>
    </row>
    <row r="10779" spans="21:21" x14ac:dyDescent="0.25">
      <c r="U10779"/>
    </row>
    <row r="10780" spans="21:21" x14ac:dyDescent="0.25">
      <c r="U10780"/>
    </row>
    <row r="10781" spans="21:21" x14ac:dyDescent="0.25">
      <c r="U10781"/>
    </row>
    <row r="10782" spans="21:21" x14ac:dyDescent="0.25">
      <c r="U10782"/>
    </row>
    <row r="10783" spans="21:21" x14ac:dyDescent="0.25">
      <c r="U10783"/>
    </row>
    <row r="10784" spans="21:21" x14ac:dyDescent="0.25">
      <c r="U10784"/>
    </row>
    <row r="10785" spans="21:21" x14ac:dyDescent="0.25">
      <c r="U10785"/>
    </row>
    <row r="10786" spans="21:21" x14ac:dyDescent="0.25">
      <c r="U10786"/>
    </row>
    <row r="10787" spans="21:21" x14ac:dyDescent="0.25">
      <c r="U10787"/>
    </row>
    <row r="10788" spans="21:21" x14ac:dyDescent="0.25">
      <c r="U10788"/>
    </row>
    <row r="10789" spans="21:21" x14ac:dyDescent="0.25">
      <c r="U10789"/>
    </row>
    <row r="10790" spans="21:21" x14ac:dyDescent="0.25">
      <c r="U10790"/>
    </row>
    <row r="10791" spans="21:21" x14ac:dyDescent="0.25">
      <c r="U10791"/>
    </row>
    <row r="10792" spans="21:21" x14ac:dyDescent="0.25">
      <c r="U10792"/>
    </row>
    <row r="10793" spans="21:21" x14ac:dyDescent="0.25">
      <c r="U10793"/>
    </row>
    <row r="10794" spans="21:21" x14ac:dyDescent="0.25">
      <c r="U10794"/>
    </row>
    <row r="10795" spans="21:21" x14ac:dyDescent="0.25">
      <c r="U10795"/>
    </row>
    <row r="10796" spans="21:21" x14ac:dyDescent="0.25">
      <c r="U10796"/>
    </row>
    <row r="10797" spans="21:21" x14ac:dyDescent="0.25">
      <c r="U10797"/>
    </row>
    <row r="10798" spans="21:21" x14ac:dyDescent="0.25">
      <c r="U10798"/>
    </row>
    <row r="10799" spans="21:21" x14ac:dyDescent="0.25">
      <c r="U10799"/>
    </row>
    <row r="10800" spans="21:21" x14ac:dyDescent="0.25">
      <c r="U10800"/>
    </row>
    <row r="10801" spans="21:21" x14ac:dyDescent="0.25">
      <c r="U10801"/>
    </row>
    <row r="10802" spans="21:21" x14ac:dyDescent="0.25">
      <c r="U10802"/>
    </row>
    <row r="10803" spans="21:21" x14ac:dyDescent="0.25">
      <c r="U10803"/>
    </row>
    <row r="10804" spans="21:21" x14ac:dyDescent="0.25">
      <c r="U10804"/>
    </row>
    <row r="10805" spans="21:21" x14ac:dyDescent="0.25">
      <c r="U10805"/>
    </row>
    <row r="10806" spans="21:21" x14ac:dyDescent="0.25">
      <c r="U10806"/>
    </row>
    <row r="10807" spans="21:21" x14ac:dyDescent="0.25">
      <c r="U10807"/>
    </row>
    <row r="10808" spans="21:21" x14ac:dyDescent="0.25">
      <c r="U10808"/>
    </row>
    <row r="10809" spans="21:21" x14ac:dyDescent="0.25">
      <c r="U10809"/>
    </row>
    <row r="10810" spans="21:21" x14ac:dyDescent="0.25">
      <c r="U10810"/>
    </row>
    <row r="10811" spans="21:21" x14ac:dyDescent="0.25">
      <c r="U10811"/>
    </row>
    <row r="10812" spans="21:21" x14ac:dyDescent="0.25">
      <c r="U10812"/>
    </row>
    <row r="10813" spans="21:21" x14ac:dyDescent="0.25">
      <c r="U10813"/>
    </row>
    <row r="10814" spans="21:21" x14ac:dyDescent="0.25">
      <c r="U10814"/>
    </row>
    <row r="10815" spans="21:21" x14ac:dyDescent="0.25">
      <c r="U10815"/>
    </row>
    <row r="10816" spans="21:21" x14ac:dyDescent="0.25">
      <c r="U10816"/>
    </row>
    <row r="10817" spans="21:21" x14ac:dyDescent="0.25">
      <c r="U10817"/>
    </row>
    <row r="10818" spans="21:21" x14ac:dyDescent="0.25">
      <c r="U10818"/>
    </row>
    <row r="10819" spans="21:21" x14ac:dyDescent="0.25">
      <c r="U10819"/>
    </row>
    <row r="10820" spans="21:21" x14ac:dyDescent="0.25">
      <c r="U10820"/>
    </row>
    <row r="10821" spans="21:21" x14ac:dyDescent="0.25">
      <c r="U10821"/>
    </row>
    <row r="10822" spans="21:21" x14ac:dyDescent="0.25">
      <c r="U10822"/>
    </row>
    <row r="10823" spans="21:21" x14ac:dyDescent="0.25">
      <c r="U10823"/>
    </row>
    <row r="10824" spans="21:21" x14ac:dyDescent="0.25">
      <c r="U10824"/>
    </row>
    <row r="10825" spans="21:21" x14ac:dyDescent="0.25">
      <c r="U10825"/>
    </row>
    <row r="10826" spans="21:21" x14ac:dyDescent="0.25">
      <c r="U10826"/>
    </row>
    <row r="10827" spans="21:21" x14ac:dyDescent="0.25">
      <c r="U10827"/>
    </row>
    <row r="10828" spans="21:21" x14ac:dyDescent="0.25">
      <c r="U10828"/>
    </row>
    <row r="10829" spans="21:21" x14ac:dyDescent="0.25">
      <c r="U10829"/>
    </row>
    <row r="10830" spans="21:21" x14ac:dyDescent="0.25">
      <c r="U10830"/>
    </row>
    <row r="10831" spans="21:21" x14ac:dyDescent="0.25">
      <c r="U10831"/>
    </row>
    <row r="10832" spans="21:21" x14ac:dyDescent="0.25">
      <c r="U10832"/>
    </row>
    <row r="10833" spans="21:21" x14ac:dyDescent="0.25">
      <c r="U10833"/>
    </row>
    <row r="10834" spans="21:21" x14ac:dyDescent="0.25">
      <c r="U10834"/>
    </row>
    <row r="10835" spans="21:21" x14ac:dyDescent="0.25">
      <c r="U10835"/>
    </row>
    <row r="10836" spans="21:21" x14ac:dyDescent="0.25">
      <c r="U10836"/>
    </row>
    <row r="10837" spans="21:21" x14ac:dyDescent="0.25">
      <c r="U10837"/>
    </row>
    <row r="10838" spans="21:21" x14ac:dyDescent="0.25">
      <c r="U10838"/>
    </row>
    <row r="10839" spans="21:21" x14ac:dyDescent="0.25">
      <c r="U10839"/>
    </row>
    <row r="10840" spans="21:21" x14ac:dyDescent="0.25">
      <c r="U10840"/>
    </row>
    <row r="10841" spans="21:21" x14ac:dyDescent="0.25">
      <c r="U10841"/>
    </row>
    <row r="10842" spans="21:21" x14ac:dyDescent="0.25">
      <c r="U10842"/>
    </row>
    <row r="10843" spans="21:21" x14ac:dyDescent="0.25">
      <c r="U10843"/>
    </row>
    <row r="10844" spans="21:21" x14ac:dyDescent="0.25">
      <c r="U10844"/>
    </row>
    <row r="10845" spans="21:21" x14ac:dyDescent="0.25">
      <c r="U10845"/>
    </row>
    <row r="10846" spans="21:21" x14ac:dyDescent="0.25">
      <c r="U10846"/>
    </row>
    <row r="10847" spans="21:21" x14ac:dyDescent="0.25">
      <c r="U10847"/>
    </row>
    <row r="10848" spans="21:21" x14ac:dyDescent="0.25">
      <c r="U10848"/>
    </row>
    <row r="10849" spans="21:21" x14ac:dyDescent="0.25">
      <c r="U10849"/>
    </row>
    <row r="10850" spans="21:21" x14ac:dyDescent="0.25">
      <c r="U10850"/>
    </row>
    <row r="10851" spans="21:21" x14ac:dyDescent="0.25">
      <c r="U10851"/>
    </row>
    <row r="10852" spans="21:21" x14ac:dyDescent="0.25">
      <c r="U10852"/>
    </row>
    <row r="10853" spans="21:21" x14ac:dyDescent="0.25">
      <c r="U10853"/>
    </row>
    <row r="10854" spans="21:21" x14ac:dyDescent="0.25">
      <c r="U10854"/>
    </row>
    <row r="10855" spans="21:21" x14ac:dyDescent="0.25">
      <c r="U10855"/>
    </row>
    <row r="10856" spans="21:21" x14ac:dyDescent="0.25">
      <c r="U10856"/>
    </row>
    <row r="10857" spans="21:21" x14ac:dyDescent="0.25">
      <c r="U10857"/>
    </row>
    <row r="10858" spans="21:21" x14ac:dyDescent="0.25">
      <c r="U10858"/>
    </row>
    <row r="10859" spans="21:21" x14ac:dyDescent="0.25">
      <c r="U10859"/>
    </row>
    <row r="10860" spans="21:21" x14ac:dyDescent="0.25">
      <c r="U10860"/>
    </row>
    <row r="10861" spans="21:21" x14ac:dyDescent="0.25">
      <c r="U10861"/>
    </row>
    <row r="10862" spans="21:21" x14ac:dyDescent="0.25">
      <c r="U10862"/>
    </row>
    <row r="10863" spans="21:21" x14ac:dyDescent="0.25">
      <c r="U10863"/>
    </row>
    <row r="10864" spans="21:21" x14ac:dyDescent="0.25">
      <c r="U10864"/>
    </row>
    <row r="10865" spans="21:21" x14ac:dyDescent="0.25">
      <c r="U10865"/>
    </row>
    <row r="10866" spans="21:21" x14ac:dyDescent="0.25">
      <c r="U10866"/>
    </row>
    <row r="10867" spans="21:21" x14ac:dyDescent="0.25">
      <c r="U10867"/>
    </row>
    <row r="10868" spans="21:21" x14ac:dyDescent="0.25">
      <c r="U10868"/>
    </row>
    <row r="10869" spans="21:21" x14ac:dyDescent="0.25">
      <c r="U10869"/>
    </row>
    <row r="10870" spans="21:21" x14ac:dyDescent="0.25">
      <c r="U10870"/>
    </row>
    <row r="10871" spans="21:21" x14ac:dyDescent="0.25">
      <c r="U10871"/>
    </row>
    <row r="10872" spans="21:21" x14ac:dyDescent="0.25">
      <c r="U10872"/>
    </row>
    <row r="10873" spans="21:21" x14ac:dyDescent="0.25">
      <c r="U10873"/>
    </row>
    <row r="10874" spans="21:21" x14ac:dyDescent="0.25">
      <c r="U10874"/>
    </row>
    <row r="10875" spans="21:21" x14ac:dyDescent="0.25">
      <c r="U10875"/>
    </row>
    <row r="10876" spans="21:21" x14ac:dyDescent="0.25">
      <c r="U10876"/>
    </row>
    <row r="10877" spans="21:21" x14ac:dyDescent="0.25">
      <c r="U10877"/>
    </row>
    <row r="10878" spans="21:21" x14ac:dyDescent="0.25">
      <c r="U10878"/>
    </row>
    <row r="10879" spans="21:21" x14ac:dyDescent="0.25">
      <c r="U10879"/>
    </row>
    <row r="10880" spans="21:21" x14ac:dyDescent="0.25">
      <c r="U10880"/>
    </row>
    <row r="10881" spans="21:21" x14ac:dyDescent="0.25">
      <c r="U10881"/>
    </row>
    <row r="10882" spans="21:21" x14ac:dyDescent="0.25">
      <c r="U10882"/>
    </row>
    <row r="10883" spans="21:21" x14ac:dyDescent="0.25">
      <c r="U10883"/>
    </row>
    <row r="10884" spans="21:21" x14ac:dyDescent="0.25">
      <c r="U10884"/>
    </row>
    <row r="10885" spans="21:21" x14ac:dyDescent="0.25">
      <c r="U10885"/>
    </row>
    <row r="10886" spans="21:21" x14ac:dyDescent="0.25">
      <c r="U10886"/>
    </row>
    <row r="10887" spans="21:21" x14ac:dyDescent="0.25">
      <c r="U10887"/>
    </row>
    <row r="10888" spans="21:21" x14ac:dyDescent="0.25">
      <c r="U10888"/>
    </row>
    <row r="10889" spans="21:21" x14ac:dyDescent="0.25">
      <c r="U10889"/>
    </row>
    <row r="10890" spans="21:21" x14ac:dyDescent="0.25">
      <c r="U10890"/>
    </row>
    <row r="10891" spans="21:21" x14ac:dyDescent="0.25">
      <c r="U10891"/>
    </row>
    <row r="10892" spans="21:21" x14ac:dyDescent="0.25">
      <c r="U10892"/>
    </row>
    <row r="10893" spans="21:21" x14ac:dyDescent="0.25">
      <c r="U10893"/>
    </row>
    <row r="10894" spans="21:21" x14ac:dyDescent="0.25">
      <c r="U10894"/>
    </row>
    <row r="10895" spans="21:21" x14ac:dyDescent="0.25">
      <c r="U10895"/>
    </row>
    <row r="10896" spans="21:21" x14ac:dyDescent="0.25">
      <c r="U10896"/>
    </row>
    <row r="10897" spans="21:21" x14ac:dyDescent="0.25">
      <c r="U10897"/>
    </row>
    <row r="10898" spans="21:21" x14ac:dyDescent="0.25">
      <c r="U10898"/>
    </row>
    <row r="10899" spans="21:21" x14ac:dyDescent="0.25">
      <c r="U10899"/>
    </row>
    <row r="10900" spans="21:21" x14ac:dyDescent="0.25">
      <c r="U10900"/>
    </row>
    <row r="10901" spans="21:21" x14ac:dyDescent="0.25">
      <c r="U10901"/>
    </row>
    <row r="10902" spans="21:21" x14ac:dyDescent="0.25">
      <c r="U10902"/>
    </row>
    <row r="10903" spans="21:21" x14ac:dyDescent="0.25">
      <c r="U10903"/>
    </row>
    <row r="10904" spans="21:21" x14ac:dyDescent="0.25">
      <c r="U10904"/>
    </row>
    <row r="10905" spans="21:21" x14ac:dyDescent="0.25">
      <c r="U10905"/>
    </row>
    <row r="10906" spans="21:21" x14ac:dyDescent="0.25">
      <c r="U10906"/>
    </row>
    <row r="10907" spans="21:21" x14ac:dyDescent="0.25">
      <c r="U10907"/>
    </row>
    <row r="10908" spans="21:21" x14ac:dyDescent="0.25">
      <c r="U10908"/>
    </row>
    <row r="10909" spans="21:21" x14ac:dyDescent="0.25">
      <c r="U10909"/>
    </row>
    <row r="10910" spans="21:21" x14ac:dyDescent="0.25">
      <c r="U10910"/>
    </row>
    <row r="10911" spans="21:21" x14ac:dyDescent="0.25">
      <c r="U10911"/>
    </row>
    <row r="10912" spans="21:21" x14ac:dyDescent="0.25">
      <c r="U10912"/>
    </row>
    <row r="10913" spans="21:21" x14ac:dyDescent="0.25">
      <c r="U10913"/>
    </row>
    <row r="10914" spans="21:21" x14ac:dyDescent="0.25">
      <c r="U10914"/>
    </row>
    <row r="10915" spans="21:21" x14ac:dyDescent="0.25">
      <c r="U10915"/>
    </row>
    <row r="10916" spans="21:21" x14ac:dyDescent="0.25">
      <c r="U10916"/>
    </row>
    <row r="10917" spans="21:21" x14ac:dyDescent="0.25">
      <c r="U10917"/>
    </row>
    <row r="10918" spans="21:21" x14ac:dyDescent="0.25">
      <c r="U10918"/>
    </row>
    <row r="10919" spans="21:21" x14ac:dyDescent="0.25">
      <c r="U10919"/>
    </row>
    <row r="10920" spans="21:21" x14ac:dyDescent="0.25">
      <c r="U10920"/>
    </row>
    <row r="10921" spans="21:21" x14ac:dyDescent="0.25">
      <c r="U10921"/>
    </row>
    <row r="10922" spans="21:21" x14ac:dyDescent="0.25">
      <c r="U10922"/>
    </row>
    <row r="10923" spans="21:21" x14ac:dyDescent="0.25">
      <c r="U10923"/>
    </row>
    <row r="10924" spans="21:21" x14ac:dyDescent="0.25">
      <c r="U10924"/>
    </row>
    <row r="10925" spans="21:21" x14ac:dyDescent="0.25">
      <c r="U10925"/>
    </row>
    <row r="10926" spans="21:21" x14ac:dyDescent="0.25">
      <c r="U10926"/>
    </row>
    <row r="10927" spans="21:21" x14ac:dyDescent="0.25">
      <c r="U10927"/>
    </row>
    <row r="10928" spans="21:21" x14ac:dyDescent="0.25">
      <c r="U10928"/>
    </row>
    <row r="10929" spans="21:21" x14ac:dyDescent="0.25">
      <c r="U10929"/>
    </row>
    <row r="10930" spans="21:21" x14ac:dyDescent="0.25">
      <c r="U10930"/>
    </row>
    <row r="10931" spans="21:21" x14ac:dyDescent="0.25">
      <c r="U10931"/>
    </row>
    <row r="10932" spans="21:21" x14ac:dyDescent="0.25">
      <c r="U10932"/>
    </row>
    <row r="10933" spans="21:21" x14ac:dyDescent="0.25">
      <c r="U10933"/>
    </row>
    <row r="10934" spans="21:21" x14ac:dyDescent="0.25">
      <c r="U10934"/>
    </row>
    <row r="10935" spans="21:21" x14ac:dyDescent="0.25">
      <c r="U10935"/>
    </row>
    <row r="10936" spans="21:21" x14ac:dyDescent="0.25">
      <c r="U10936"/>
    </row>
    <row r="10937" spans="21:21" x14ac:dyDescent="0.25">
      <c r="U10937"/>
    </row>
    <row r="10938" spans="21:21" x14ac:dyDescent="0.25">
      <c r="U10938"/>
    </row>
    <row r="10939" spans="21:21" x14ac:dyDescent="0.25">
      <c r="U10939"/>
    </row>
    <row r="10940" spans="21:21" x14ac:dyDescent="0.25">
      <c r="U10940"/>
    </row>
    <row r="10941" spans="21:21" x14ac:dyDescent="0.25">
      <c r="U10941"/>
    </row>
    <row r="10942" spans="21:21" x14ac:dyDescent="0.25">
      <c r="U10942"/>
    </row>
    <row r="10943" spans="21:21" x14ac:dyDescent="0.25">
      <c r="U10943"/>
    </row>
    <row r="10944" spans="21:21" x14ac:dyDescent="0.25">
      <c r="U10944"/>
    </row>
    <row r="10945" spans="21:21" x14ac:dyDescent="0.25">
      <c r="U10945"/>
    </row>
    <row r="10946" spans="21:21" x14ac:dyDescent="0.25">
      <c r="U10946"/>
    </row>
    <row r="10947" spans="21:21" x14ac:dyDescent="0.25">
      <c r="U10947"/>
    </row>
    <row r="10948" spans="21:21" x14ac:dyDescent="0.25">
      <c r="U10948"/>
    </row>
    <row r="10949" spans="21:21" x14ac:dyDescent="0.25">
      <c r="U10949"/>
    </row>
    <row r="10950" spans="21:21" x14ac:dyDescent="0.25">
      <c r="U10950"/>
    </row>
    <row r="10951" spans="21:21" x14ac:dyDescent="0.25">
      <c r="U10951"/>
    </row>
    <row r="10952" spans="21:21" x14ac:dyDescent="0.25">
      <c r="U10952"/>
    </row>
    <row r="10953" spans="21:21" x14ac:dyDescent="0.25">
      <c r="U10953"/>
    </row>
    <row r="10954" spans="21:21" x14ac:dyDescent="0.25">
      <c r="U10954"/>
    </row>
    <row r="10955" spans="21:21" x14ac:dyDescent="0.25">
      <c r="U10955"/>
    </row>
    <row r="10956" spans="21:21" x14ac:dyDescent="0.25">
      <c r="U10956"/>
    </row>
    <row r="10957" spans="21:21" x14ac:dyDescent="0.25">
      <c r="U10957"/>
    </row>
    <row r="10958" spans="21:21" x14ac:dyDescent="0.25">
      <c r="U10958"/>
    </row>
    <row r="10959" spans="21:21" x14ac:dyDescent="0.25">
      <c r="U10959"/>
    </row>
    <row r="10960" spans="21:21" x14ac:dyDescent="0.25">
      <c r="U10960"/>
    </row>
    <row r="10961" spans="21:21" x14ac:dyDescent="0.25">
      <c r="U10961"/>
    </row>
    <row r="10962" spans="21:21" x14ac:dyDescent="0.25">
      <c r="U10962"/>
    </row>
    <row r="10963" spans="21:21" x14ac:dyDescent="0.25">
      <c r="U10963"/>
    </row>
    <row r="10964" spans="21:21" x14ac:dyDescent="0.25">
      <c r="U10964"/>
    </row>
    <row r="10965" spans="21:21" x14ac:dyDescent="0.25">
      <c r="U10965"/>
    </row>
    <row r="10966" spans="21:21" x14ac:dyDescent="0.25">
      <c r="U10966"/>
    </row>
    <row r="10967" spans="21:21" x14ac:dyDescent="0.25">
      <c r="U10967"/>
    </row>
    <row r="10968" spans="21:21" x14ac:dyDescent="0.25">
      <c r="U10968"/>
    </row>
    <row r="10969" spans="21:21" x14ac:dyDescent="0.25">
      <c r="U10969"/>
    </row>
    <row r="10970" spans="21:21" x14ac:dyDescent="0.25">
      <c r="U10970"/>
    </row>
    <row r="10971" spans="21:21" x14ac:dyDescent="0.25">
      <c r="U10971"/>
    </row>
    <row r="10972" spans="21:21" x14ac:dyDescent="0.25">
      <c r="U10972"/>
    </row>
    <row r="10973" spans="21:21" x14ac:dyDescent="0.25">
      <c r="U10973"/>
    </row>
    <row r="10974" spans="21:21" x14ac:dyDescent="0.25">
      <c r="U10974"/>
    </row>
    <row r="10975" spans="21:21" x14ac:dyDescent="0.25">
      <c r="U10975"/>
    </row>
    <row r="10976" spans="21:21" x14ac:dyDescent="0.25">
      <c r="U10976"/>
    </row>
    <row r="10977" spans="21:21" x14ac:dyDescent="0.25">
      <c r="U10977"/>
    </row>
    <row r="10978" spans="21:21" x14ac:dyDescent="0.25">
      <c r="U10978"/>
    </row>
    <row r="10979" spans="21:21" x14ac:dyDescent="0.25">
      <c r="U10979"/>
    </row>
    <row r="10980" spans="21:21" x14ac:dyDescent="0.25">
      <c r="U10980"/>
    </row>
    <row r="10981" spans="21:21" x14ac:dyDescent="0.25">
      <c r="U10981"/>
    </row>
    <row r="10982" spans="21:21" x14ac:dyDescent="0.25">
      <c r="U10982"/>
    </row>
    <row r="10983" spans="21:21" x14ac:dyDescent="0.25">
      <c r="U10983"/>
    </row>
    <row r="10984" spans="21:21" x14ac:dyDescent="0.25">
      <c r="U10984"/>
    </row>
    <row r="10985" spans="21:21" x14ac:dyDescent="0.25">
      <c r="U10985"/>
    </row>
    <row r="10986" spans="21:21" x14ac:dyDescent="0.25">
      <c r="U10986"/>
    </row>
    <row r="10987" spans="21:21" x14ac:dyDescent="0.25">
      <c r="U10987"/>
    </row>
    <row r="10988" spans="21:21" x14ac:dyDescent="0.25">
      <c r="U10988"/>
    </row>
    <row r="10989" spans="21:21" x14ac:dyDescent="0.25">
      <c r="U10989"/>
    </row>
    <row r="10990" spans="21:21" x14ac:dyDescent="0.25">
      <c r="U10990"/>
    </row>
    <row r="10991" spans="21:21" x14ac:dyDescent="0.25">
      <c r="U10991"/>
    </row>
    <row r="10992" spans="21:21" x14ac:dyDescent="0.25">
      <c r="U10992"/>
    </row>
    <row r="10993" spans="21:21" x14ac:dyDescent="0.25">
      <c r="U10993"/>
    </row>
    <row r="10994" spans="21:21" x14ac:dyDescent="0.25">
      <c r="U10994"/>
    </row>
    <row r="10995" spans="21:21" x14ac:dyDescent="0.25">
      <c r="U10995"/>
    </row>
    <row r="10996" spans="21:21" x14ac:dyDescent="0.25">
      <c r="U10996"/>
    </row>
    <row r="10997" spans="21:21" x14ac:dyDescent="0.25">
      <c r="U10997"/>
    </row>
    <row r="10998" spans="21:21" x14ac:dyDescent="0.25">
      <c r="U10998"/>
    </row>
    <row r="10999" spans="21:21" x14ac:dyDescent="0.25">
      <c r="U10999"/>
    </row>
    <row r="11000" spans="21:21" x14ac:dyDescent="0.25">
      <c r="U11000"/>
    </row>
    <row r="11001" spans="21:21" x14ac:dyDescent="0.25">
      <c r="U11001"/>
    </row>
    <row r="11002" spans="21:21" x14ac:dyDescent="0.25">
      <c r="U11002"/>
    </row>
    <row r="11003" spans="21:21" x14ac:dyDescent="0.25">
      <c r="U11003"/>
    </row>
    <row r="11004" spans="21:21" x14ac:dyDescent="0.25">
      <c r="U11004"/>
    </row>
    <row r="11005" spans="21:21" x14ac:dyDescent="0.25">
      <c r="U11005"/>
    </row>
    <row r="11006" spans="21:21" x14ac:dyDescent="0.25">
      <c r="U11006"/>
    </row>
    <row r="11007" spans="21:21" x14ac:dyDescent="0.25">
      <c r="U11007"/>
    </row>
    <row r="11008" spans="21:21" x14ac:dyDescent="0.25">
      <c r="U11008"/>
    </row>
    <row r="11009" spans="21:21" x14ac:dyDescent="0.25">
      <c r="U11009"/>
    </row>
    <row r="11010" spans="21:21" x14ac:dyDescent="0.25">
      <c r="U11010"/>
    </row>
    <row r="11011" spans="21:21" x14ac:dyDescent="0.25">
      <c r="U11011"/>
    </row>
    <row r="11012" spans="21:21" x14ac:dyDescent="0.25">
      <c r="U11012"/>
    </row>
    <row r="11013" spans="21:21" x14ac:dyDescent="0.25">
      <c r="U11013"/>
    </row>
    <row r="11014" spans="21:21" x14ac:dyDescent="0.25">
      <c r="U11014"/>
    </row>
    <row r="11015" spans="21:21" x14ac:dyDescent="0.25">
      <c r="U11015"/>
    </row>
    <row r="11016" spans="21:21" x14ac:dyDescent="0.25">
      <c r="U11016"/>
    </row>
    <row r="11017" spans="21:21" x14ac:dyDescent="0.25">
      <c r="U11017"/>
    </row>
    <row r="11018" spans="21:21" x14ac:dyDescent="0.25">
      <c r="U11018"/>
    </row>
    <row r="11019" spans="21:21" x14ac:dyDescent="0.25">
      <c r="U11019"/>
    </row>
    <row r="11020" spans="21:21" x14ac:dyDescent="0.25">
      <c r="U11020"/>
    </row>
    <row r="11021" spans="21:21" x14ac:dyDescent="0.25">
      <c r="U11021"/>
    </row>
    <row r="11022" spans="21:21" x14ac:dyDescent="0.25">
      <c r="U11022"/>
    </row>
    <row r="11023" spans="21:21" x14ac:dyDescent="0.25">
      <c r="U11023"/>
    </row>
    <row r="11024" spans="21:21" x14ac:dyDescent="0.25">
      <c r="U11024"/>
    </row>
    <row r="11025" spans="21:21" x14ac:dyDescent="0.25">
      <c r="U11025"/>
    </row>
    <row r="11026" spans="21:21" x14ac:dyDescent="0.25">
      <c r="U11026"/>
    </row>
    <row r="11027" spans="21:21" x14ac:dyDescent="0.25">
      <c r="U11027"/>
    </row>
    <row r="11028" spans="21:21" x14ac:dyDescent="0.25">
      <c r="U11028"/>
    </row>
    <row r="11029" spans="21:21" x14ac:dyDescent="0.25">
      <c r="U11029"/>
    </row>
    <row r="11030" spans="21:21" x14ac:dyDescent="0.25">
      <c r="U11030"/>
    </row>
    <row r="11031" spans="21:21" x14ac:dyDescent="0.25">
      <c r="U11031"/>
    </row>
    <row r="11032" spans="21:21" x14ac:dyDescent="0.25">
      <c r="U11032"/>
    </row>
    <row r="11033" spans="21:21" x14ac:dyDescent="0.25">
      <c r="U11033"/>
    </row>
    <row r="11034" spans="21:21" x14ac:dyDescent="0.25">
      <c r="U11034"/>
    </row>
    <row r="11035" spans="21:21" x14ac:dyDescent="0.25">
      <c r="U11035"/>
    </row>
    <row r="11036" spans="21:21" x14ac:dyDescent="0.25">
      <c r="U11036"/>
    </row>
    <row r="11037" spans="21:21" x14ac:dyDescent="0.25">
      <c r="U11037"/>
    </row>
    <row r="11038" spans="21:21" x14ac:dyDescent="0.25">
      <c r="U11038"/>
    </row>
    <row r="11039" spans="21:21" x14ac:dyDescent="0.25">
      <c r="U11039"/>
    </row>
    <row r="11040" spans="21:21" x14ac:dyDescent="0.25">
      <c r="U11040"/>
    </row>
    <row r="11041" spans="21:21" x14ac:dyDescent="0.25">
      <c r="U11041"/>
    </row>
    <row r="11042" spans="21:21" x14ac:dyDescent="0.25">
      <c r="U11042"/>
    </row>
    <row r="11043" spans="21:21" x14ac:dyDescent="0.25">
      <c r="U11043"/>
    </row>
    <row r="11044" spans="21:21" x14ac:dyDescent="0.25">
      <c r="U11044"/>
    </row>
    <row r="11045" spans="21:21" x14ac:dyDescent="0.25">
      <c r="U11045"/>
    </row>
    <row r="11046" spans="21:21" x14ac:dyDescent="0.25">
      <c r="U11046"/>
    </row>
    <row r="11047" spans="21:21" x14ac:dyDescent="0.25">
      <c r="U11047"/>
    </row>
    <row r="11048" spans="21:21" x14ac:dyDescent="0.25">
      <c r="U11048"/>
    </row>
    <row r="11049" spans="21:21" x14ac:dyDescent="0.25">
      <c r="U11049"/>
    </row>
    <row r="11050" spans="21:21" x14ac:dyDescent="0.25">
      <c r="U11050"/>
    </row>
    <row r="11051" spans="21:21" x14ac:dyDescent="0.25">
      <c r="U11051"/>
    </row>
    <row r="11052" spans="21:21" x14ac:dyDescent="0.25">
      <c r="U11052"/>
    </row>
    <row r="11053" spans="21:21" x14ac:dyDescent="0.25">
      <c r="U11053"/>
    </row>
    <row r="11054" spans="21:21" x14ac:dyDescent="0.25">
      <c r="U11054"/>
    </row>
    <row r="11055" spans="21:21" x14ac:dyDescent="0.25">
      <c r="U11055"/>
    </row>
    <row r="11056" spans="21:21" x14ac:dyDescent="0.25">
      <c r="U11056"/>
    </row>
    <row r="11057" spans="21:21" x14ac:dyDescent="0.25">
      <c r="U11057"/>
    </row>
    <row r="11058" spans="21:21" x14ac:dyDescent="0.25">
      <c r="U11058"/>
    </row>
    <row r="11059" spans="21:21" x14ac:dyDescent="0.25">
      <c r="U11059"/>
    </row>
    <row r="11060" spans="21:21" x14ac:dyDescent="0.25">
      <c r="U11060"/>
    </row>
    <row r="11061" spans="21:21" x14ac:dyDescent="0.25">
      <c r="U11061"/>
    </row>
    <row r="11062" spans="21:21" x14ac:dyDescent="0.25">
      <c r="U11062"/>
    </row>
    <row r="11063" spans="21:21" x14ac:dyDescent="0.25">
      <c r="U11063"/>
    </row>
    <row r="11064" spans="21:21" x14ac:dyDescent="0.25">
      <c r="U11064"/>
    </row>
    <row r="11065" spans="21:21" x14ac:dyDescent="0.25">
      <c r="U11065"/>
    </row>
    <row r="11066" spans="21:21" x14ac:dyDescent="0.25">
      <c r="U11066"/>
    </row>
    <row r="11067" spans="21:21" x14ac:dyDescent="0.25">
      <c r="U11067"/>
    </row>
    <row r="11068" spans="21:21" x14ac:dyDescent="0.25">
      <c r="U11068"/>
    </row>
    <row r="11069" spans="21:21" x14ac:dyDescent="0.25">
      <c r="U11069"/>
    </row>
    <row r="11070" spans="21:21" x14ac:dyDescent="0.25">
      <c r="U11070"/>
    </row>
    <row r="11071" spans="21:21" x14ac:dyDescent="0.25">
      <c r="U11071"/>
    </row>
    <row r="11072" spans="21:21" x14ac:dyDescent="0.25">
      <c r="U11072"/>
    </row>
    <row r="11073" spans="21:21" x14ac:dyDescent="0.25">
      <c r="U11073"/>
    </row>
    <row r="11074" spans="21:21" x14ac:dyDescent="0.25">
      <c r="U11074"/>
    </row>
    <row r="11075" spans="21:21" x14ac:dyDescent="0.25">
      <c r="U11075"/>
    </row>
    <row r="11076" spans="21:21" x14ac:dyDescent="0.25">
      <c r="U11076"/>
    </row>
    <row r="11077" spans="21:21" x14ac:dyDescent="0.25">
      <c r="U11077"/>
    </row>
    <row r="11078" spans="21:21" x14ac:dyDescent="0.25">
      <c r="U11078"/>
    </row>
    <row r="11079" spans="21:21" x14ac:dyDescent="0.25">
      <c r="U11079"/>
    </row>
    <row r="11080" spans="21:21" x14ac:dyDescent="0.25">
      <c r="U11080"/>
    </row>
    <row r="11081" spans="21:21" x14ac:dyDescent="0.25">
      <c r="U11081"/>
    </row>
    <row r="11082" spans="21:21" x14ac:dyDescent="0.25">
      <c r="U11082"/>
    </row>
    <row r="11083" spans="21:21" x14ac:dyDescent="0.25">
      <c r="U11083"/>
    </row>
    <row r="11084" spans="21:21" x14ac:dyDescent="0.25">
      <c r="U11084"/>
    </row>
    <row r="11085" spans="21:21" x14ac:dyDescent="0.25">
      <c r="U11085"/>
    </row>
    <row r="11086" spans="21:21" x14ac:dyDescent="0.25">
      <c r="U11086"/>
    </row>
    <row r="11087" spans="21:21" x14ac:dyDescent="0.25">
      <c r="U11087"/>
    </row>
    <row r="11088" spans="21:21" x14ac:dyDescent="0.25">
      <c r="U11088"/>
    </row>
    <row r="11089" spans="21:21" x14ac:dyDescent="0.25">
      <c r="U11089"/>
    </row>
    <row r="11090" spans="21:21" x14ac:dyDescent="0.25">
      <c r="U11090"/>
    </row>
    <row r="11091" spans="21:21" x14ac:dyDescent="0.25">
      <c r="U11091"/>
    </row>
    <row r="11092" spans="21:21" x14ac:dyDescent="0.25">
      <c r="U11092"/>
    </row>
    <row r="11093" spans="21:21" x14ac:dyDescent="0.25">
      <c r="U11093"/>
    </row>
    <row r="11094" spans="21:21" x14ac:dyDescent="0.25">
      <c r="U11094"/>
    </row>
    <row r="11095" spans="21:21" x14ac:dyDescent="0.25">
      <c r="U11095"/>
    </row>
    <row r="11096" spans="21:21" x14ac:dyDescent="0.25">
      <c r="U11096"/>
    </row>
    <row r="11097" spans="21:21" x14ac:dyDescent="0.25">
      <c r="U11097"/>
    </row>
    <row r="11098" spans="21:21" x14ac:dyDescent="0.25">
      <c r="U11098"/>
    </row>
    <row r="11099" spans="21:21" x14ac:dyDescent="0.25">
      <c r="U11099"/>
    </row>
    <row r="11100" spans="21:21" x14ac:dyDescent="0.25">
      <c r="U11100"/>
    </row>
    <row r="11101" spans="21:21" x14ac:dyDescent="0.25">
      <c r="U11101"/>
    </row>
    <row r="11102" spans="21:21" x14ac:dyDescent="0.25">
      <c r="U11102"/>
    </row>
    <row r="11103" spans="21:21" x14ac:dyDescent="0.25">
      <c r="U11103"/>
    </row>
    <row r="11104" spans="21:21" x14ac:dyDescent="0.25">
      <c r="U11104"/>
    </row>
    <row r="11105" spans="21:21" x14ac:dyDescent="0.25">
      <c r="U11105"/>
    </row>
    <row r="11106" spans="21:21" x14ac:dyDescent="0.25">
      <c r="U11106"/>
    </row>
    <row r="11107" spans="21:21" x14ac:dyDescent="0.25">
      <c r="U11107"/>
    </row>
    <row r="11108" spans="21:21" x14ac:dyDescent="0.25">
      <c r="U11108"/>
    </row>
    <row r="11109" spans="21:21" x14ac:dyDescent="0.25">
      <c r="U11109"/>
    </row>
    <row r="11110" spans="21:21" x14ac:dyDescent="0.25">
      <c r="U11110"/>
    </row>
    <row r="11111" spans="21:21" x14ac:dyDescent="0.25">
      <c r="U11111"/>
    </row>
    <row r="11112" spans="21:21" x14ac:dyDescent="0.25">
      <c r="U11112"/>
    </row>
    <row r="11113" spans="21:21" x14ac:dyDescent="0.25">
      <c r="U11113"/>
    </row>
    <row r="11114" spans="21:21" x14ac:dyDescent="0.25">
      <c r="U11114"/>
    </row>
    <row r="11115" spans="21:21" x14ac:dyDescent="0.25">
      <c r="U11115"/>
    </row>
    <row r="11116" spans="21:21" x14ac:dyDescent="0.25">
      <c r="U11116"/>
    </row>
    <row r="11117" spans="21:21" x14ac:dyDescent="0.25">
      <c r="U11117"/>
    </row>
    <row r="11118" spans="21:21" x14ac:dyDescent="0.25">
      <c r="U11118"/>
    </row>
    <row r="11119" spans="21:21" x14ac:dyDescent="0.25">
      <c r="U11119"/>
    </row>
    <row r="11120" spans="21:21" x14ac:dyDescent="0.25">
      <c r="U11120"/>
    </row>
    <row r="11121" spans="21:21" x14ac:dyDescent="0.25">
      <c r="U11121"/>
    </row>
    <row r="11122" spans="21:21" x14ac:dyDescent="0.25">
      <c r="U11122"/>
    </row>
    <row r="11123" spans="21:21" x14ac:dyDescent="0.25">
      <c r="U11123"/>
    </row>
    <row r="11124" spans="21:21" x14ac:dyDescent="0.25">
      <c r="U11124"/>
    </row>
    <row r="11125" spans="21:21" x14ac:dyDescent="0.25">
      <c r="U11125"/>
    </row>
    <row r="11126" spans="21:21" x14ac:dyDescent="0.25">
      <c r="U11126"/>
    </row>
    <row r="11127" spans="21:21" x14ac:dyDescent="0.25">
      <c r="U11127"/>
    </row>
    <row r="11128" spans="21:21" x14ac:dyDescent="0.25">
      <c r="U11128"/>
    </row>
    <row r="11129" spans="21:21" x14ac:dyDescent="0.25">
      <c r="U11129"/>
    </row>
    <row r="11130" spans="21:21" x14ac:dyDescent="0.25">
      <c r="U11130"/>
    </row>
    <row r="11131" spans="21:21" x14ac:dyDescent="0.25">
      <c r="U11131"/>
    </row>
    <row r="11132" spans="21:21" x14ac:dyDescent="0.25">
      <c r="U11132"/>
    </row>
    <row r="11133" spans="21:21" x14ac:dyDescent="0.25">
      <c r="U11133"/>
    </row>
    <row r="11134" spans="21:21" x14ac:dyDescent="0.25">
      <c r="U11134"/>
    </row>
    <row r="11135" spans="21:21" x14ac:dyDescent="0.25">
      <c r="U11135"/>
    </row>
    <row r="11136" spans="21:21" x14ac:dyDescent="0.25">
      <c r="U11136"/>
    </row>
    <row r="11137" spans="21:21" x14ac:dyDescent="0.25">
      <c r="U11137"/>
    </row>
    <row r="11138" spans="21:21" x14ac:dyDescent="0.25">
      <c r="U11138"/>
    </row>
    <row r="11139" spans="21:21" x14ac:dyDescent="0.25">
      <c r="U11139"/>
    </row>
    <row r="11140" spans="21:21" x14ac:dyDescent="0.25">
      <c r="U11140"/>
    </row>
    <row r="11141" spans="21:21" x14ac:dyDescent="0.25">
      <c r="U11141"/>
    </row>
    <row r="11142" spans="21:21" x14ac:dyDescent="0.25">
      <c r="U11142"/>
    </row>
    <row r="11143" spans="21:21" x14ac:dyDescent="0.25">
      <c r="U11143"/>
    </row>
    <row r="11144" spans="21:21" x14ac:dyDescent="0.25">
      <c r="U11144"/>
    </row>
    <row r="11145" spans="21:21" x14ac:dyDescent="0.25">
      <c r="U11145"/>
    </row>
    <row r="11146" spans="21:21" x14ac:dyDescent="0.25">
      <c r="U11146"/>
    </row>
    <row r="11147" spans="21:21" x14ac:dyDescent="0.25">
      <c r="U11147"/>
    </row>
    <row r="11148" spans="21:21" x14ac:dyDescent="0.25">
      <c r="U11148"/>
    </row>
    <row r="11149" spans="21:21" x14ac:dyDescent="0.25">
      <c r="U11149"/>
    </row>
    <row r="11150" spans="21:21" x14ac:dyDescent="0.25">
      <c r="U11150"/>
    </row>
    <row r="11151" spans="21:21" x14ac:dyDescent="0.25">
      <c r="U11151"/>
    </row>
    <row r="11152" spans="21:21" x14ac:dyDescent="0.25">
      <c r="U11152"/>
    </row>
    <row r="11153" spans="21:21" x14ac:dyDescent="0.25">
      <c r="U11153"/>
    </row>
    <row r="11154" spans="21:21" x14ac:dyDescent="0.25">
      <c r="U11154"/>
    </row>
    <row r="11155" spans="21:21" x14ac:dyDescent="0.25">
      <c r="U11155"/>
    </row>
    <row r="11156" spans="21:21" x14ac:dyDescent="0.25">
      <c r="U11156"/>
    </row>
    <row r="11157" spans="21:21" x14ac:dyDescent="0.25">
      <c r="U11157"/>
    </row>
    <row r="11158" spans="21:21" x14ac:dyDescent="0.25">
      <c r="U11158"/>
    </row>
    <row r="11159" spans="21:21" x14ac:dyDescent="0.25">
      <c r="U11159"/>
    </row>
    <row r="11160" spans="21:21" x14ac:dyDescent="0.25">
      <c r="U11160"/>
    </row>
    <row r="11161" spans="21:21" x14ac:dyDescent="0.25">
      <c r="U11161"/>
    </row>
    <row r="11162" spans="21:21" x14ac:dyDescent="0.25">
      <c r="U11162"/>
    </row>
    <row r="11163" spans="21:21" x14ac:dyDescent="0.25">
      <c r="U11163"/>
    </row>
    <row r="11164" spans="21:21" x14ac:dyDescent="0.25">
      <c r="U11164"/>
    </row>
    <row r="11165" spans="21:21" x14ac:dyDescent="0.25">
      <c r="U11165"/>
    </row>
    <row r="11166" spans="21:21" x14ac:dyDescent="0.25">
      <c r="U11166"/>
    </row>
    <row r="11167" spans="21:21" x14ac:dyDescent="0.25">
      <c r="U11167"/>
    </row>
    <row r="11168" spans="21:21" x14ac:dyDescent="0.25">
      <c r="U11168"/>
    </row>
    <row r="11169" spans="21:21" x14ac:dyDescent="0.25">
      <c r="U11169"/>
    </row>
    <row r="11170" spans="21:21" x14ac:dyDescent="0.25">
      <c r="U11170"/>
    </row>
    <row r="11171" spans="21:21" x14ac:dyDescent="0.25">
      <c r="U11171"/>
    </row>
    <row r="11172" spans="21:21" x14ac:dyDescent="0.25">
      <c r="U11172"/>
    </row>
    <row r="11173" spans="21:21" x14ac:dyDescent="0.25">
      <c r="U11173"/>
    </row>
    <row r="11174" spans="21:21" x14ac:dyDescent="0.25">
      <c r="U11174"/>
    </row>
    <row r="11175" spans="21:21" x14ac:dyDescent="0.25">
      <c r="U11175"/>
    </row>
    <row r="11176" spans="21:21" x14ac:dyDescent="0.25">
      <c r="U11176"/>
    </row>
    <row r="11177" spans="21:21" x14ac:dyDescent="0.25">
      <c r="U11177"/>
    </row>
    <row r="11178" spans="21:21" x14ac:dyDescent="0.25">
      <c r="U11178"/>
    </row>
    <row r="11179" spans="21:21" x14ac:dyDescent="0.25">
      <c r="U11179"/>
    </row>
    <row r="11180" spans="21:21" x14ac:dyDescent="0.25">
      <c r="U11180"/>
    </row>
    <row r="11181" spans="21:21" x14ac:dyDescent="0.25">
      <c r="U11181"/>
    </row>
    <row r="11182" spans="21:21" x14ac:dyDescent="0.25">
      <c r="U11182"/>
    </row>
    <row r="11183" spans="21:21" x14ac:dyDescent="0.25">
      <c r="U11183"/>
    </row>
    <row r="11184" spans="21:21" x14ac:dyDescent="0.25">
      <c r="U11184"/>
    </row>
    <row r="11185" spans="21:21" x14ac:dyDescent="0.25">
      <c r="U11185"/>
    </row>
    <row r="11186" spans="21:21" x14ac:dyDescent="0.25">
      <c r="U11186"/>
    </row>
    <row r="11187" spans="21:21" x14ac:dyDescent="0.25">
      <c r="U11187"/>
    </row>
    <row r="11188" spans="21:21" x14ac:dyDescent="0.25">
      <c r="U11188"/>
    </row>
    <row r="11189" spans="21:21" x14ac:dyDescent="0.25">
      <c r="U11189"/>
    </row>
    <row r="11190" spans="21:21" x14ac:dyDescent="0.25">
      <c r="U11190"/>
    </row>
    <row r="11191" spans="21:21" x14ac:dyDescent="0.25">
      <c r="U11191"/>
    </row>
    <row r="11192" spans="21:21" x14ac:dyDescent="0.25">
      <c r="U11192"/>
    </row>
    <row r="11193" spans="21:21" x14ac:dyDescent="0.25">
      <c r="U11193"/>
    </row>
    <row r="11194" spans="21:21" x14ac:dyDescent="0.25">
      <c r="U11194"/>
    </row>
    <row r="11195" spans="21:21" x14ac:dyDescent="0.25">
      <c r="U11195"/>
    </row>
    <row r="11196" spans="21:21" x14ac:dyDescent="0.25">
      <c r="U11196"/>
    </row>
    <row r="11197" spans="21:21" x14ac:dyDescent="0.25">
      <c r="U11197"/>
    </row>
    <row r="11198" spans="21:21" x14ac:dyDescent="0.25">
      <c r="U11198"/>
    </row>
    <row r="11199" spans="21:21" x14ac:dyDescent="0.25">
      <c r="U11199"/>
    </row>
    <row r="11200" spans="21:21" x14ac:dyDescent="0.25">
      <c r="U11200"/>
    </row>
    <row r="11201" spans="21:21" x14ac:dyDescent="0.25">
      <c r="U11201"/>
    </row>
    <row r="11202" spans="21:21" x14ac:dyDescent="0.25">
      <c r="U11202"/>
    </row>
    <row r="11203" spans="21:21" x14ac:dyDescent="0.25">
      <c r="U11203"/>
    </row>
    <row r="11204" spans="21:21" x14ac:dyDescent="0.25">
      <c r="U11204"/>
    </row>
    <row r="11205" spans="21:21" x14ac:dyDescent="0.25">
      <c r="U11205"/>
    </row>
    <row r="11206" spans="21:21" x14ac:dyDescent="0.25">
      <c r="U11206"/>
    </row>
    <row r="11207" spans="21:21" x14ac:dyDescent="0.25">
      <c r="U11207"/>
    </row>
    <row r="11208" spans="21:21" x14ac:dyDescent="0.25">
      <c r="U11208"/>
    </row>
    <row r="11209" spans="21:21" x14ac:dyDescent="0.25">
      <c r="U11209"/>
    </row>
    <row r="11210" spans="21:21" x14ac:dyDescent="0.25">
      <c r="U11210"/>
    </row>
    <row r="11211" spans="21:21" x14ac:dyDescent="0.25">
      <c r="U11211"/>
    </row>
    <row r="11212" spans="21:21" x14ac:dyDescent="0.25">
      <c r="U11212"/>
    </row>
    <row r="11213" spans="21:21" x14ac:dyDescent="0.25">
      <c r="U11213"/>
    </row>
    <row r="11214" spans="21:21" x14ac:dyDescent="0.25">
      <c r="U11214"/>
    </row>
    <row r="11215" spans="21:21" x14ac:dyDescent="0.25">
      <c r="U11215"/>
    </row>
    <row r="11216" spans="21:21" x14ac:dyDescent="0.25">
      <c r="U11216"/>
    </row>
    <row r="11217" spans="21:21" x14ac:dyDescent="0.25">
      <c r="U11217"/>
    </row>
    <row r="11218" spans="21:21" x14ac:dyDescent="0.25">
      <c r="U11218"/>
    </row>
    <row r="11219" spans="21:21" x14ac:dyDescent="0.25">
      <c r="U11219"/>
    </row>
    <row r="11220" spans="21:21" x14ac:dyDescent="0.25">
      <c r="U11220"/>
    </row>
    <row r="11221" spans="21:21" x14ac:dyDescent="0.25">
      <c r="U11221"/>
    </row>
    <row r="11222" spans="21:21" x14ac:dyDescent="0.25">
      <c r="U11222"/>
    </row>
    <row r="11223" spans="21:21" x14ac:dyDescent="0.25">
      <c r="U11223"/>
    </row>
    <row r="11224" spans="21:21" x14ac:dyDescent="0.25">
      <c r="U11224"/>
    </row>
    <row r="11225" spans="21:21" x14ac:dyDescent="0.25">
      <c r="U11225"/>
    </row>
    <row r="11226" spans="21:21" x14ac:dyDescent="0.25">
      <c r="U11226"/>
    </row>
    <row r="11227" spans="21:21" x14ac:dyDescent="0.25">
      <c r="U11227"/>
    </row>
    <row r="11228" spans="21:21" x14ac:dyDescent="0.25">
      <c r="U11228"/>
    </row>
    <row r="11229" spans="21:21" x14ac:dyDescent="0.25">
      <c r="U11229"/>
    </row>
    <row r="11230" spans="21:21" x14ac:dyDescent="0.25">
      <c r="U11230"/>
    </row>
    <row r="11231" spans="21:21" x14ac:dyDescent="0.25">
      <c r="U11231"/>
    </row>
    <row r="11232" spans="21:21" x14ac:dyDescent="0.25">
      <c r="U11232"/>
    </row>
    <row r="11233" spans="21:21" x14ac:dyDescent="0.25">
      <c r="U11233"/>
    </row>
    <row r="11234" spans="21:21" x14ac:dyDescent="0.25">
      <c r="U11234"/>
    </row>
    <row r="11235" spans="21:21" x14ac:dyDescent="0.25">
      <c r="U11235"/>
    </row>
    <row r="11236" spans="21:21" x14ac:dyDescent="0.25">
      <c r="U11236"/>
    </row>
    <row r="11237" spans="21:21" x14ac:dyDescent="0.25">
      <c r="U11237"/>
    </row>
    <row r="11238" spans="21:21" x14ac:dyDescent="0.25">
      <c r="U11238"/>
    </row>
    <row r="11239" spans="21:21" x14ac:dyDescent="0.25">
      <c r="U11239"/>
    </row>
    <row r="11240" spans="21:21" x14ac:dyDescent="0.25">
      <c r="U11240"/>
    </row>
    <row r="11241" spans="21:21" x14ac:dyDescent="0.25">
      <c r="U11241"/>
    </row>
    <row r="11242" spans="21:21" x14ac:dyDescent="0.25">
      <c r="U11242"/>
    </row>
    <row r="11243" spans="21:21" x14ac:dyDescent="0.25">
      <c r="U11243"/>
    </row>
    <row r="11244" spans="21:21" x14ac:dyDescent="0.25">
      <c r="U11244"/>
    </row>
    <row r="11245" spans="21:21" x14ac:dyDescent="0.25">
      <c r="U11245"/>
    </row>
    <row r="11246" spans="21:21" x14ac:dyDescent="0.25">
      <c r="U11246"/>
    </row>
    <row r="11247" spans="21:21" x14ac:dyDescent="0.25">
      <c r="U11247"/>
    </row>
    <row r="11248" spans="21:21" x14ac:dyDescent="0.25">
      <c r="U11248"/>
    </row>
    <row r="11249" spans="21:21" x14ac:dyDescent="0.25">
      <c r="U11249"/>
    </row>
    <row r="11250" spans="21:21" x14ac:dyDescent="0.25">
      <c r="U11250"/>
    </row>
    <row r="11251" spans="21:21" x14ac:dyDescent="0.25">
      <c r="U11251"/>
    </row>
    <row r="11252" spans="21:21" x14ac:dyDescent="0.25">
      <c r="U11252"/>
    </row>
    <row r="11253" spans="21:21" x14ac:dyDescent="0.25">
      <c r="U11253"/>
    </row>
    <row r="11254" spans="21:21" x14ac:dyDescent="0.25">
      <c r="U11254"/>
    </row>
    <row r="11255" spans="21:21" x14ac:dyDescent="0.25">
      <c r="U11255"/>
    </row>
    <row r="11256" spans="21:21" x14ac:dyDescent="0.25">
      <c r="U11256"/>
    </row>
    <row r="11257" spans="21:21" x14ac:dyDescent="0.25">
      <c r="U11257"/>
    </row>
    <row r="11258" spans="21:21" x14ac:dyDescent="0.25">
      <c r="U11258"/>
    </row>
    <row r="11259" spans="21:21" x14ac:dyDescent="0.25">
      <c r="U11259"/>
    </row>
    <row r="11260" spans="21:21" x14ac:dyDescent="0.25">
      <c r="U11260"/>
    </row>
    <row r="11261" spans="21:21" x14ac:dyDescent="0.25">
      <c r="U11261"/>
    </row>
    <row r="11262" spans="21:21" x14ac:dyDescent="0.25">
      <c r="U11262"/>
    </row>
    <row r="11263" spans="21:21" x14ac:dyDescent="0.25">
      <c r="U11263"/>
    </row>
    <row r="11264" spans="21:21" x14ac:dyDescent="0.25">
      <c r="U11264"/>
    </row>
    <row r="11265" spans="21:21" x14ac:dyDescent="0.25">
      <c r="U11265"/>
    </row>
    <row r="11266" spans="21:21" x14ac:dyDescent="0.25">
      <c r="U11266"/>
    </row>
    <row r="11267" spans="21:21" x14ac:dyDescent="0.25">
      <c r="U11267"/>
    </row>
    <row r="11268" spans="21:21" x14ac:dyDescent="0.25">
      <c r="U11268"/>
    </row>
    <row r="11269" spans="21:21" x14ac:dyDescent="0.25">
      <c r="U11269"/>
    </row>
    <row r="11270" spans="21:21" x14ac:dyDescent="0.25">
      <c r="U11270"/>
    </row>
    <row r="11271" spans="21:21" x14ac:dyDescent="0.25">
      <c r="U11271"/>
    </row>
    <row r="11272" spans="21:21" x14ac:dyDescent="0.25">
      <c r="U11272"/>
    </row>
    <row r="11273" spans="21:21" x14ac:dyDescent="0.25">
      <c r="U11273"/>
    </row>
    <row r="11274" spans="21:21" x14ac:dyDescent="0.25">
      <c r="U11274"/>
    </row>
    <row r="11275" spans="21:21" x14ac:dyDescent="0.25">
      <c r="U11275"/>
    </row>
    <row r="11276" spans="21:21" x14ac:dyDescent="0.25">
      <c r="U11276"/>
    </row>
    <row r="11277" spans="21:21" x14ac:dyDescent="0.25">
      <c r="U11277"/>
    </row>
    <row r="11278" spans="21:21" x14ac:dyDescent="0.25">
      <c r="U11278"/>
    </row>
    <row r="11279" spans="21:21" x14ac:dyDescent="0.25">
      <c r="U11279"/>
    </row>
    <row r="11280" spans="21:21" x14ac:dyDescent="0.25">
      <c r="U11280"/>
    </row>
    <row r="11281" spans="21:21" x14ac:dyDescent="0.25">
      <c r="U11281"/>
    </row>
    <row r="11282" spans="21:21" x14ac:dyDescent="0.25">
      <c r="U11282"/>
    </row>
    <row r="11283" spans="21:21" x14ac:dyDescent="0.25">
      <c r="U11283"/>
    </row>
    <row r="11284" spans="21:21" x14ac:dyDescent="0.25">
      <c r="U11284"/>
    </row>
    <row r="11285" spans="21:21" x14ac:dyDescent="0.25">
      <c r="U11285"/>
    </row>
    <row r="11286" spans="21:21" x14ac:dyDescent="0.25">
      <c r="U11286"/>
    </row>
    <row r="11287" spans="21:21" x14ac:dyDescent="0.25">
      <c r="U11287"/>
    </row>
    <row r="11288" spans="21:21" x14ac:dyDescent="0.25">
      <c r="U11288"/>
    </row>
    <row r="11289" spans="21:21" x14ac:dyDescent="0.25">
      <c r="U11289"/>
    </row>
    <row r="11290" spans="21:21" x14ac:dyDescent="0.25">
      <c r="U11290"/>
    </row>
    <row r="11291" spans="21:21" x14ac:dyDescent="0.25">
      <c r="U11291"/>
    </row>
    <row r="11292" spans="21:21" x14ac:dyDescent="0.25">
      <c r="U11292"/>
    </row>
    <row r="11293" spans="21:21" x14ac:dyDescent="0.25">
      <c r="U11293"/>
    </row>
    <row r="11294" spans="21:21" x14ac:dyDescent="0.25">
      <c r="U11294"/>
    </row>
    <row r="11295" spans="21:21" x14ac:dyDescent="0.25">
      <c r="U11295"/>
    </row>
    <row r="11296" spans="21:21" x14ac:dyDescent="0.25">
      <c r="U11296"/>
    </row>
    <row r="11297" spans="21:21" x14ac:dyDescent="0.25">
      <c r="U11297"/>
    </row>
    <row r="11298" spans="21:21" x14ac:dyDescent="0.25">
      <c r="U11298"/>
    </row>
    <row r="11299" spans="21:21" x14ac:dyDescent="0.25">
      <c r="U11299"/>
    </row>
    <row r="11300" spans="21:21" x14ac:dyDescent="0.25">
      <c r="U11300"/>
    </row>
    <row r="11301" spans="21:21" x14ac:dyDescent="0.25">
      <c r="U11301"/>
    </row>
    <row r="11302" spans="21:21" x14ac:dyDescent="0.25">
      <c r="U11302"/>
    </row>
    <row r="11303" spans="21:21" x14ac:dyDescent="0.25">
      <c r="U11303"/>
    </row>
    <row r="11304" spans="21:21" x14ac:dyDescent="0.25">
      <c r="U11304"/>
    </row>
    <row r="11305" spans="21:21" x14ac:dyDescent="0.25">
      <c r="U11305"/>
    </row>
    <row r="11306" spans="21:21" x14ac:dyDescent="0.25">
      <c r="U11306"/>
    </row>
    <row r="11307" spans="21:21" x14ac:dyDescent="0.25">
      <c r="U11307"/>
    </row>
    <row r="11308" spans="21:21" x14ac:dyDescent="0.25">
      <c r="U11308"/>
    </row>
    <row r="11309" spans="21:21" x14ac:dyDescent="0.25">
      <c r="U11309"/>
    </row>
    <row r="11310" spans="21:21" x14ac:dyDescent="0.25">
      <c r="U11310"/>
    </row>
    <row r="11311" spans="21:21" x14ac:dyDescent="0.25">
      <c r="U11311"/>
    </row>
    <row r="11312" spans="21:21" x14ac:dyDescent="0.25">
      <c r="U11312"/>
    </row>
    <row r="11313" spans="21:21" x14ac:dyDescent="0.25">
      <c r="U11313"/>
    </row>
    <row r="11314" spans="21:21" x14ac:dyDescent="0.25">
      <c r="U11314"/>
    </row>
    <row r="11315" spans="21:21" x14ac:dyDescent="0.25">
      <c r="U11315"/>
    </row>
    <row r="11316" spans="21:21" x14ac:dyDescent="0.25">
      <c r="U11316"/>
    </row>
    <row r="11317" spans="21:21" x14ac:dyDescent="0.25">
      <c r="U11317"/>
    </row>
    <row r="11318" spans="21:21" x14ac:dyDescent="0.25">
      <c r="U11318"/>
    </row>
    <row r="11319" spans="21:21" x14ac:dyDescent="0.25">
      <c r="U11319"/>
    </row>
    <row r="11320" spans="21:21" x14ac:dyDescent="0.25">
      <c r="U11320"/>
    </row>
    <row r="11321" spans="21:21" x14ac:dyDescent="0.25">
      <c r="U11321"/>
    </row>
    <row r="11322" spans="21:21" x14ac:dyDescent="0.25">
      <c r="U11322"/>
    </row>
    <row r="11323" spans="21:21" x14ac:dyDescent="0.25">
      <c r="U11323"/>
    </row>
    <row r="11324" spans="21:21" x14ac:dyDescent="0.25">
      <c r="U11324"/>
    </row>
    <row r="11325" spans="21:21" x14ac:dyDescent="0.25">
      <c r="U11325"/>
    </row>
    <row r="11326" spans="21:21" x14ac:dyDescent="0.25">
      <c r="U11326"/>
    </row>
    <row r="11327" spans="21:21" x14ac:dyDescent="0.25">
      <c r="U11327"/>
    </row>
    <row r="11328" spans="21:21" x14ac:dyDescent="0.25">
      <c r="U11328"/>
    </row>
    <row r="11329" spans="21:21" x14ac:dyDescent="0.25">
      <c r="U11329"/>
    </row>
    <row r="11330" spans="21:21" x14ac:dyDescent="0.25">
      <c r="U11330"/>
    </row>
    <row r="11331" spans="21:21" x14ac:dyDescent="0.25">
      <c r="U11331"/>
    </row>
    <row r="11332" spans="21:21" x14ac:dyDescent="0.25">
      <c r="U11332"/>
    </row>
    <row r="11333" spans="21:21" x14ac:dyDescent="0.25">
      <c r="U11333"/>
    </row>
    <row r="11334" spans="21:21" x14ac:dyDescent="0.25">
      <c r="U11334"/>
    </row>
    <row r="11335" spans="21:21" x14ac:dyDescent="0.25">
      <c r="U11335"/>
    </row>
    <row r="11336" spans="21:21" x14ac:dyDescent="0.25">
      <c r="U11336"/>
    </row>
    <row r="11337" spans="21:21" x14ac:dyDescent="0.25">
      <c r="U11337"/>
    </row>
    <row r="11338" spans="21:21" x14ac:dyDescent="0.25">
      <c r="U11338"/>
    </row>
    <row r="11339" spans="21:21" x14ac:dyDescent="0.25">
      <c r="U11339"/>
    </row>
    <row r="11340" spans="21:21" x14ac:dyDescent="0.25">
      <c r="U11340"/>
    </row>
    <row r="11341" spans="21:21" x14ac:dyDescent="0.25">
      <c r="U11341"/>
    </row>
    <row r="11342" spans="21:21" x14ac:dyDescent="0.25">
      <c r="U11342"/>
    </row>
    <row r="11343" spans="21:21" x14ac:dyDescent="0.25">
      <c r="U11343"/>
    </row>
    <row r="11344" spans="21:21" x14ac:dyDescent="0.25">
      <c r="U11344"/>
    </row>
    <row r="11345" spans="21:21" x14ac:dyDescent="0.25">
      <c r="U11345"/>
    </row>
    <row r="11346" spans="21:21" x14ac:dyDescent="0.25">
      <c r="U11346"/>
    </row>
    <row r="11347" spans="21:21" x14ac:dyDescent="0.25">
      <c r="U11347"/>
    </row>
    <row r="11348" spans="21:21" x14ac:dyDescent="0.25">
      <c r="U11348"/>
    </row>
    <row r="11349" spans="21:21" x14ac:dyDescent="0.25">
      <c r="U11349"/>
    </row>
    <row r="11350" spans="21:21" x14ac:dyDescent="0.25">
      <c r="U11350"/>
    </row>
    <row r="11351" spans="21:21" x14ac:dyDescent="0.25">
      <c r="U11351"/>
    </row>
    <row r="11352" spans="21:21" x14ac:dyDescent="0.25">
      <c r="U11352"/>
    </row>
    <row r="11353" spans="21:21" x14ac:dyDescent="0.25">
      <c r="U11353"/>
    </row>
    <row r="11354" spans="21:21" x14ac:dyDescent="0.25">
      <c r="U11354"/>
    </row>
    <row r="11355" spans="21:21" x14ac:dyDescent="0.25">
      <c r="U11355"/>
    </row>
    <row r="11356" spans="21:21" x14ac:dyDescent="0.25">
      <c r="U11356"/>
    </row>
    <row r="11357" spans="21:21" x14ac:dyDescent="0.25">
      <c r="U11357"/>
    </row>
    <row r="11358" spans="21:21" x14ac:dyDescent="0.25">
      <c r="U11358"/>
    </row>
    <row r="11359" spans="21:21" x14ac:dyDescent="0.25">
      <c r="U11359"/>
    </row>
    <row r="11360" spans="21:21" x14ac:dyDescent="0.25">
      <c r="U11360"/>
    </row>
    <row r="11361" spans="21:21" x14ac:dyDescent="0.25">
      <c r="U11361"/>
    </row>
    <row r="11362" spans="21:21" x14ac:dyDescent="0.25">
      <c r="U11362"/>
    </row>
    <row r="11363" spans="21:21" x14ac:dyDescent="0.25">
      <c r="U11363"/>
    </row>
    <row r="11364" spans="21:21" x14ac:dyDescent="0.25">
      <c r="U11364"/>
    </row>
    <row r="11365" spans="21:21" x14ac:dyDescent="0.25">
      <c r="U11365"/>
    </row>
    <row r="11366" spans="21:21" x14ac:dyDescent="0.25">
      <c r="U11366"/>
    </row>
    <row r="11367" spans="21:21" x14ac:dyDescent="0.25">
      <c r="U11367"/>
    </row>
    <row r="11368" spans="21:21" x14ac:dyDescent="0.25">
      <c r="U11368"/>
    </row>
    <row r="11369" spans="21:21" x14ac:dyDescent="0.25">
      <c r="U11369"/>
    </row>
    <row r="11370" spans="21:21" x14ac:dyDescent="0.25">
      <c r="U11370"/>
    </row>
    <row r="11371" spans="21:21" x14ac:dyDescent="0.25">
      <c r="U11371"/>
    </row>
    <row r="11372" spans="21:21" x14ac:dyDescent="0.25">
      <c r="U11372"/>
    </row>
    <row r="11373" spans="21:21" x14ac:dyDescent="0.25">
      <c r="U11373"/>
    </row>
    <row r="11374" spans="21:21" x14ac:dyDescent="0.25">
      <c r="U11374"/>
    </row>
    <row r="11375" spans="21:21" x14ac:dyDescent="0.25">
      <c r="U11375"/>
    </row>
    <row r="11376" spans="21:21" x14ac:dyDescent="0.25">
      <c r="U11376"/>
    </row>
    <row r="11377" spans="21:21" x14ac:dyDescent="0.25">
      <c r="U11377"/>
    </row>
    <row r="11378" spans="21:21" x14ac:dyDescent="0.25">
      <c r="U11378"/>
    </row>
    <row r="11379" spans="21:21" x14ac:dyDescent="0.25">
      <c r="U11379"/>
    </row>
    <row r="11380" spans="21:21" x14ac:dyDescent="0.25">
      <c r="U11380"/>
    </row>
    <row r="11381" spans="21:21" x14ac:dyDescent="0.25">
      <c r="U11381"/>
    </row>
    <row r="11382" spans="21:21" x14ac:dyDescent="0.25">
      <c r="U11382"/>
    </row>
    <row r="11383" spans="21:21" x14ac:dyDescent="0.25">
      <c r="U11383"/>
    </row>
    <row r="11384" spans="21:21" x14ac:dyDescent="0.25">
      <c r="U11384"/>
    </row>
    <row r="11385" spans="21:21" x14ac:dyDescent="0.25">
      <c r="U11385"/>
    </row>
    <row r="11386" spans="21:21" x14ac:dyDescent="0.25">
      <c r="U11386"/>
    </row>
    <row r="11387" spans="21:21" x14ac:dyDescent="0.25">
      <c r="U11387"/>
    </row>
    <row r="11388" spans="21:21" x14ac:dyDescent="0.25">
      <c r="U11388"/>
    </row>
    <row r="11389" spans="21:21" x14ac:dyDescent="0.25">
      <c r="U11389"/>
    </row>
    <row r="11390" spans="21:21" x14ac:dyDescent="0.25">
      <c r="U11390"/>
    </row>
    <row r="11391" spans="21:21" x14ac:dyDescent="0.25">
      <c r="U11391"/>
    </row>
    <row r="11392" spans="21:21" x14ac:dyDescent="0.25">
      <c r="U11392"/>
    </row>
    <row r="11393" spans="21:21" x14ac:dyDescent="0.25">
      <c r="U11393"/>
    </row>
    <row r="11394" spans="21:21" x14ac:dyDescent="0.25">
      <c r="U11394"/>
    </row>
    <row r="11395" spans="21:21" x14ac:dyDescent="0.25">
      <c r="U11395"/>
    </row>
    <row r="11396" spans="21:21" x14ac:dyDescent="0.25">
      <c r="U11396"/>
    </row>
    <row r="11397" spans="21:21" x14ac:dyDescent="0.25">
      <c r="U11397"/>
    </row>
    <row r="11398" spans="21:21" x14ac:dyDescent="0.25">
      <c r="U11398"/>
    </row>
    <row r="11399" spans="21:21" x14ac:dyDescent="0.25">
      <c r="U11399"/>
    </row>
    <row r="11400" spans="21:21" x14ac:dyDescent="0.25">
      <c r="U11400"/>
    </row>
    <row r="11401" spans="21:21" x14ac:dyDescent="0.25">
      <c r="U11401"/>
    </row>
    <row r="11402" spans="21:21" x14ac:dyDescent="0.25">
      <c r="U11402"/>
    </row>
    <row r="11403" spans="21:21" x14ac:dyDescent="0.25">
      <c r="U11403"/>
    </row>
    <row r="11404" spans="21:21" x14ac:dyDescent="0.25">
      <c r="U11404"/>
    </row>
    <row r="11405" spans="21:21" x14ac:dyDescent="0.25">
      <c r="U11405"/>
    </row>
    <row r="11406" spans="21:21" x14ac:dyDescent="0.25">
      <c r="U11406"/>
    </row>
    <row r="11407" spans="21:21" x14ac:dyDescent="0.25">
      <c r="U11407"/>
    </row>
    <row r="11408" spans="21:21" x14ac:dyDescent="0.25">
      <c r="U11408"/>
    </row>
    <row r="11409" spans="21:21" x14ac:dyDescent="0.25">
      <c r="U11409"/>
    </row>
    <row r="11410" spans="21:21" x14ac:dyDescent="0.25">
      <c r="U11410"/>
    </row>
    <row r="11411" spans="21:21" x14ac:dyDescent="0.25">
      <c r="U11411"/>
    </row>
    <row r="11412" spans="21:21" x14ac:dyDescent="0.25">
      <c r="U11412"/>
    </row>
    <row r="11413" spans="21:21" x14ac:dyDescent="0.25">
      <c r="U11413"/>
    </row>
    <row r="11414" spans="21:21" x14ac:dyDescent="0.25">
      <c r="U11414"/>
    </row>
    <row r="11415" spans="21:21" x14ac:dyDescent="0.25">
      <c r="U11415"/>
    </row>
    <row r="11416" spans="21:21" x14ac:dyDescent="0.25">
      <c r="U11416"/>
    </row>
    <row r="11417" spans="21:21" x14ac:dyDescent="0.25">
      <c r="U11417"/>
    </row>
    <row r="11418" spans="21:21" x14ac:dyDescent="0.25">
      <c r="U11418"/>
    </row>
    <row r="11419" spans="21:21" x14ac:dyDescent="0.25">
      <c r="U11419"/>
    </row>
    <row r="11420" spans="21:21" x14ac:dyDescent="0.25">
      <c r="U11420"/>
    </row>
    <row r="11421" spans="21:21" x14ac:dyDescent="0.25">
      <c r="U11421"/>
    </row>
    <row r="11422" spans="21:21" x14ac:dyDescent="0.25">
      <c r="U11422"/>
    </row>
    <row r="11423" spans="21:21" x14ac:dyDescent="0.25">
      <c r="U11423"/>
    </row>
    <row r="11424" spans="21:21" x14ac:dyDescent="0.25">
      <c r="U11424"/>
    </row>
    <row r="11425" spans="21:21" x14ac:dyDescent="0.25">
      <c r="U11425"/>
    </row>
    <row r="11426" spans="21:21" x14ac:dyDescent="0.25">
      <c r="U11426"/>
    </row>
    <row r="11427" spans="21:21" x14ac:dyDescent="0.25">
      <c r="U11427"/>
    </row>
    <row r="11428" spans="21:21" x14ac:dyDescent="0.25">
      <c r="U11428"/>
    </row>
    <row r="11429" spans="21:21" x14ac:dyDescent="0.25">
      <c r="U11429"/>
    </row>
    <row r="11430" spans="21:21" x14ac:dyDescent="0.25">
      <c r="U11430"/>
    </row>
    <row r="11431" spans="21:21" x14ac:dyDescent="0.25">
      <c r="U11431"/>
    </row>
    <row r="11432" spans="21:21" x14ac:dyDescent="0.25">
      <c r="U11432"/>
    </row>
    <row r="11433" spans="21:21" x14ac:dyDescent="0.25">
      <c r="U11433"/>
    </row>
    <row r="11434" spans="21:21" x14ac:dyDescent="0.25">
      <c r="U11434"/>
    </row>
    <row r="11435" spans="21:21" x14ac:dyDescent="0.25">
      <c r="U11435"/>
    </row>
    <row r="11436" spans="21:21" x14ac:dyDescent="0.25">
      <c r="U11436"/>
    </row>
    <row r="11437" spans="21:21" x14ac:dyDescent="0.25">
      <c r="U11437"/>
    </row>
    <row r="11438" spans="21:21" x14ac:dyDescent="0.25">
      <c r="U11438"/>
    </row>
    <row r="11439" spans="21:21" x14ac:dyDescent="0.25">
      <c r="U11439"/>
    </row>
    <row r="11440" spans="21:21" x14ac:dyDescent="0.25">
      <c r="U11440"/>
    </row>
    <row r="11441" spans="21:21" x14ac:dyDescent="0.25">
      <c r="U11441"/>
    </row>
    <row r="11442" spans="21:21" x14ac:dyDescent="0.25">
      <c r="U11442"/>
    </row>
    <row r="11443" spans="21:21" x14ac:dyDescent="0.25">
      <c r="U11443"/>
    </row>
    <row r="11444" spans="21:21" x14ac:dyDescent="0.25">
      <c r="U11444"/>
    </row>
    <row r="11445" spans="21:21" x14ac:dyDescent="0.25">
      <c r="U11445"/>
    </row>
    <row r="11446" spans="21:21" x14ac:dyDescent="0.25">
      <c r="U11446"/>
    </row>
    <row r="11447" spans="21:21" x14ac:dyDescent="0.25">
      <c r="U11447"/>
    </row>
    <row r="11448" spans="21:21" x14ac:dyDescent="0.25">
      <c r="U11448"/>
    </row>
    <row r="11449" spans="21:21" x14ac:dyDescent="0.25">
      <c r="U11449"/>
    </row>
    <row r="11450" spans="21:21" x14ac:dyDescent="0.25">
      <c r="U11450"/>
    </row>
    <row r="11451" spans="21:21" x14ac:dyDescent="0.25">
      <c r="U11451"/>
    </row>
    <row r="11452" spans="21:21" x14ac:dyDescent="0.25">
      <c r="U11452"/>
    </row>
    <row r="11453" spans="21:21" x14ac:dyDescent="0.25">
      <c r="U11453"/>
    </row>
    <row r="11454" spans="21:21" x14ac:dyDescent="0.25">
      <c r="U11454"/>
    </row>
    <row r="11455" spans="21:21" x14ac:dyDescent="0.25">
      <c r="U11455"/>
    </row>
    <row r="11456" spans="21:21" x14ac:dyDescent="0.25">
      <c r="U11456"/>
    </row>
    <row r="11457" spans="21:21" x14ac:dyDescent="0.25">
      <c r="U11457"/>
    </row>
    <row r="11458" spans="21:21" x14ac:dyDescent="0.25">
      <c r="U11458"/>
    </row>
    <row r="11459" spans="21:21" x14ac:dyDescent="0.25">
      <c r="U11459"/>
    </row>
    <row r="11460" spans="21:21" x14ac:dyDescent="0.25">
      <c r="U11460"/>
    </row>
    <row r="11461" spans="21:21" x14ac:dyDescent="0.25">
      <c r="U11461"/>
    </row>
    <row r="11462" spans="21:21" x14ac:dyDescent="0.25">
      <c r="U11462"/>
    </row>
    <row r="11463" spans="21:21" x14ac:dyDescent="0.25">
      <c r="U11463"/>
    </row>
    <row r="11464" spans="21:21" x14ac:dyDescent="0.25">
      <c r="U11464"/>
    </row>
    <row r="11465" spans="21:21" x14ac:dyDescent="0.25">
      <c r="U11465"/>
    </row>
    <row r="11466" spans="21:21" x14ac:dyDescent="0.25">
      <c r="U11466"/>
    </row>
    <row r="11467" spans="21:21" x14ac:dyDescent="0.25">
      <c r="U11467"/>
    </row>
    <row r="11468" spans="21:21" x14ac:dyDescent="0.25">
      <c r="U11468"/>
    </row>
    <row r="11469" spans="21:21" x14ac:dyDescent="0.25">
      <c r="U11469"/>
    </row>
    <row r="11470" spans="21:21" x14ac:dyDescent="0.25">
      <c r="U11470"/>
    </row>
    <row r="11471" spans="21:21" x14ac:dyDescent="0.25">
      <c r="U11471"/>
    </row>
    <row r="11472" spans="21:21" x14ac:dyDescent="0.25">
      <c r="U11472"/>
    </row>
    <row r="11473" spans="21:21" x14ac:dyDescent="0.25">
      <c r="U11473"/>
    </row>
    <row r="11474" spans="21:21" x14ac:dyDescent="0.25">
      <c r="U11474"/>
    </row>
    <row r="11475" spans="21:21" x14ac:dyDescent="0.25">
      <c r="U11475"/>
    </row>
    <row r="11476" spans="21:21" x14ac:dyDescent="0.25">
      <c r="U11476"/>
    </row>
    <row r="11477" spans="21:21" x14ac:dyDescent="0.25">
      <c r="U11477"/>
    </row>
    <row r="11478" spans="21:21" x14ac:dyDescent="0.25">
      <c r="U11478"/>
    </row>
    <row r="11479" spans="21:21" x14ac:dyDescent="0.25">
      <c r="U11479"/>
    </row>
    <row r="11480" spans="21:21" x14ac:dyDescent="0.25">
      <c r="U11480"/>
    </row>
    <row r="11481" spans="21:21" x14ac:dyDescent="0.25">
      <c r="U11481"/>
    </row>
    <row r="11482" spans="21:21" x14ac:dyDescent="0.25">
      <c r="U11482"/>
    </row>
    <row r="11483" spans="21:21" x14ac:dyDescent="0.25">
      <c r="U11483"/>
    </row>
    <row r="11484" spans="21:21" x14ac:dyDescent="0.25">
      <c r="U11484"/>
    </row>
    <row r="11485" spans="21:21" x14ac:dyDescent="0.25">
      <c r="U11485"/>
    </row>
    <row r="11486" spans="21:21" x14ac:dyDescent="0.25">
      <c r="U11486"/>
    </row>
    <row r="11487" spans="21:21" x14ac:dyDescent="0.25">
      <c r="U11487"/>
    </row>
    <row r="11488" spans="21:21" x14ac:dyDescent="0.25">
      <c r="U11488"/>
    </row>
    <row r="11489" spans="21:21" x14ac:dyDescent="0.25">
      <c r="U11489"/>
    </row>
    <row r="11490" spans="21:21" x14ac:dyDescent="0.25">
      <c r="U11490"/>
    </row>
    <row r="11491" spans="21:21" x14ac:dyDescent="0.25">
      <c r="U11491"/>
    </row>
    <row r="11492" spans="21:21" x14ac:dyDescent="0.25">
      <c r="U11492"/>
    </row>
    <row r="11493" spans="21:21" x14ac:dyDescent="0.25">
      <c r="U11493"/>
    </row>
    <row r="11494" spans="21:21" x14ac:dyDescent="0.25">
      <c r="U11494"/>
    </row>
    <row r="11495" spans="21:21" x14ac:dyDescent="0.25">
      <c r="U11495"/>
    </row>
    <row r="11496" spans="21:21" x14ac:dyDescent="0.25">
      <c r="U11496"/>
    </row>
    <row r="11497" spans="21:21" x14ac:dyDescent="0.25">
      <c r="U11497"/>
    </row>
    <row r="11498" spans="21:21" x14ac:dyDescent="0.25">
      <c r="U11498"/>
    </row>
    <row r="11499" spans="21:21" x14ac:dyDescent="0.25">
      <c r="U11499"/>
    </row>
    <row r="11500" spans="21:21" x14ac:dyDescent="0.25">
      <c r="U11500"/>
    </row>
    <row r="11501" spans="21:21" x14ac:dyDescent="0.25">
      <c r="U11501"/>
    </row>
    <row r="11502" spans="21:21" x14ac:dyDescent="0.25">
      <c r="U11502"/>
    </row>
    <row r="11503" spans="21:21" x14ac:dyDescent="0.25">
      <c r="U11503"/>
    </row>
    <row r="11504" spans="21:21" x14ac:dyDescent="0.25">
      <c r="U11504"/>
    </row>
    <row r="11505" spans="21:21" x14ac:dyDescent="0.25">
      <c r="U11505"/>
    </row>
    <row r="11506" spans="21:21" x14ac:dyDescent="0.25">
      <c r="U11506"/>
    </row>
    <row r="11507" spans="21:21" x14ac:dyDescent="0.25">
      <c r="U11507"/>
    </row>
    <row r="11508" spans="21:21" x14ac:dyDescent="0.25">
      <c r="U11508"/>
    </row>
    <row r="11509" spans="21:21" x14ac:dyDescent="0.25">
      <c r="U11509"/>
    </row>
    <row r="11510" spans="21:21" x14ac:dyDescent="0.25">
      <c r="U11510"/>
    </row>
    <row r="11511" spans="21:21" x14ac:dyDescent="0.25">
      <c r="U11511"/>
    </row>
    <row r="11512" spans="21:21" x14ac:dyDescent="0.25">
      <c r="U11512"/>
    </row>
    <row r="11513" spans="21:21" x14ac:dyDescent="0.25">
      <c r="U11513"/>
    </row>
    <row r="11514" spans="21:21" x14ac:dyDescent="0.25">
      <c r="U11514"/>
    </row>
    <row r="11515" spans="21:21" x14ac:dyDescent="0.25">
      <c r="U11515"/>
    </row>
    <row r="11516" spans="21:21" x14ac:dyDescent="0.25">
      <c r="U11516"/>
    </row>
    <row r="11517" spans="21:21" x14ac:dyDescent="0.25">
      <c r="U11517"/>
    </row>
    <row r="11518" spans="21:21" x14ac:dyDescent="0.25">
      <c r="U11518"/>
    </row>
    <row r="11519" spans="21:21" x14ac:dyDescent="0.25">
      <c r="U11519"/>
    </row>
    <row r="11520" spans="21:21" x14ac:dyDescent="0.25">
      <c r="U11520"/>
    </row>
    <row r="11521" spans="21:21" x14ac:dyDescent="0.25">
      <c r="U11521"/>
    </row>
    <row r="11522" spans="21:21" x14ac:dyDescent="0.25">
      <c r="U11522"/>
    </row>
    <row r="11523" spans="21:21" x14ac:dyDescent="0.25">
      <c r="U11523"/>
    </row>
    <row r="11524" spans="21:21" x14ac:dyDescent="0.25">
      <c r="U11524"/>
    </row>
    <row r="11525" spans="21:21" x14ac:dyDescent="0.25">
      <c r="U11525"/>
    </row>
    <row r="11526" spans="21:21" x14ac:dyDescent="0.25">
      <c r="U11526"/>
    </row>
    <row r="11527" spans="21:21" x14ac:dyDescent="0.25">
      <c r="U11527"/>
    </row>
    <row r="11528" spans="21:21" x14ac:dyDescent="0.25">
      <c r="U11528"/>
    </row>
    <row r="11529" spans="21:21" x14ac:dyDescent="0.25">
      <c r="U11529"/>
    </row>
    <row r="11530" spans="21:21" x14ac:dyDescent="0.25">
      <c r="U11530"/>
    </row>
    <row r="11531" spans="21:21" x14ac:dyDescent="0.25">
      <c r="U11531"/>
    </row>
    <row r="11532" spans="21:21" x14ac:dyDescent="0.25">
      <c r="U11532"/>
    </row>
    <row r="11533" spans="21:21" x14ac:dyDescent="0.25">
      <c r="U11533"/>
    </row>
    <row r="11534" spans="21:21" x14ac:dyDescent="0.25">
      <c r="U11534"/>
    </row>
    <row r="11535" spans="21:21" x14ac:dyDescent="0.25">
      <c r="U11535"/>
    </row>
    <row r="11536" spans="21:21" x14ac:dyDescent="0.25">
      <c r="U11536"/>
    </row>
    <row r="11537" spans="21:21" x14ac:dyDescent="0.25">
      <c r="U11537"/>
    </row>
    <row r="11538" spans="21:21" x14ac:dyDescent="0.25">
      <c r="U11538"/>
    </row>
    <row r="11539" spans="21:21" x14ac:dyDescent="0.25">
      <c r="U11539"/>
    </row>
    <row r="11540" spans="21:21" x14ac:dyDescent="0.25">
      <c r="U11540"/>
    </row>
    <row r="11541" spans="21:21" x14ac:dyDescent="0.25">
      <c r="U11541"/>
    </row>
    <row r="11542" spans="21:21" x14ac:dyDescent="0.25">
      <c r="U11542"/>
    </row>
    <row r="11543" spans="21:21" x14ac:dyDescent="0.25">
      <c r="U11543"/>
    </row>
    <row r="11544" spans="21:21" x14ac:dyDescent="0.25">
      <c r="U11544"/>
    </row>
    <row r="11545" spans="21:21" x14ac:dyDescent="0.25">
      <c r="U11545"/>
    </row>
    <row r="11546" spans="21:21" x14ac:dyDescent="0.25">
      <c r="U11546"/>
    </row>
    <row r="11547" spans="21:21" x14ac:dyDescent="0.25">
      <c r="U11547"/>
    </row>
    <row r="11548" spans="21:21" x14ac:dyDescent="0.25">
      <c r="U11548"/>
    </row>
    <row r="11549" spans="21:21" x14ac:dyDescent="0.25">
      <c r="U11549"/>
    </row>
    <row r="11550" spans="21:21" x14ac:dyDescent="0.25">
      <c r="U11550"/>
    </row>
    <row r="11551" spans="21:21" x14ac:dyDescent="0.25">
      <c r="U11551"/>
    </row>
    <row r="11552" spans="21:21" x14ac:dyDescent="0.25">
      <c r="U11552"/>
    </row>
    <row r="11553" spans="21:21" x14ac:dyDescent="0.25">
      <c r="U11553"/>
    </row>
    <row r="11554" spans="21:21" x14ac:dyDescent="0.25">
      <c r="U11554"/>
    </row>
    <row r="11555" spans="21:21" x14ac:dyDescent="0.25">
      <c r="U11555"/>
    </row>
    <row r="11556" spans="21:21" x14ac:dyDescent="0.25">
      <c r="U11556"/>
    </row>
    <row r="11557" spans="21:21" x14ac:dyDescent="0.25">
      <c r="U11557"/>
    </row>
    <row r="11558" spans="21:21" x14ac:dyDescent="0.25">
      <c r="U11558"/>
    </row>
    <row r="11559" spans="21:21" x14ac:dyDescent="0.25">
      <c r="U11559"/>
    </row>
    <row r="11560" spans="21:21" x14ac:dyDescent="0.25">
      <c r="U11560"/>
    </row>
    <row r="11561" spans="21:21" x14ac:dyDescent="0.25">
      <c r="U11561"/>
    </row>
    <row r="11562" spans="21:21" x14ac:dyDescent="0.25">
      <c r="U11562"/>
    </row>
    <row r="11563" spans="21:21" x14ac:dyDescent="0.25">
      <c r="U11563"/>
    </row>
    <row r="11564" spans="21:21" x14ac:dyDescent="0.25">
      <c r="U11564"/>
    </row>
    <row r="11565" spans="21:21" x14ac:dyDescent="0.25">
      <c r="U11565"/>
    </row>
    <row r="11566" spans="21:21" x14ac:dyDescent="0.25">
      <c r="U11566"/>
    </row>
    <row r="11567" spans="21:21" x14ac:dyDescent="0.25">
      <c r="U11567"/>
    </row>
    <row r="11568" spans="21:21" x14ac:dyDescent="0.25">
      <c r="U11568"/>
    </row>
    <row r="11569" spans="21:21" x14ac:dyDescent="0.25">
      <c r="U11569"/>
    </row>
    <row r="11570" spans="21:21" x14ac:dyDescent="0.25">
      <c r="U11570"/>
    </row>
    <row r="11571" spans="21:21" x14ac:dyDescent="0.25">
      <c r="U11571"/>
    </row>
    <row r="11572" spans="21:21" x14ac:dyDescent="0.25">
      <c r="U11572"/>
    </row>
    <row r="11573" spans="21:21" x14ac:dyDescent="0.25">
      <c r="U11573"/>
    </row>
    <row r="11574" spans="21:21" x14ac:dyDescent="0.25">
      <c r="U11574"/>
    </row>
    <row r="11575" spans="21:21" x14ac:dyDescent="0.25">
      <c r="U11575"/>
    </row>
    <row r="11576" spans="21:21" x14ac:dyDescent="0.25">
      <c r="U11576"/>
    </row>
    <row r="11577" spans="21:21" x14ac:dyDescent="0.25">
      <c r="U11577"/>
    </row>
    <row r="11578" spans="21:21" x14ac:dyDescent="0.25">
      <c r="U11578"/>
    </row>
    <row r="11579" spans="21:21" x14ac:dyDescent="0.25">
      <c r="U11579"/>
    </row>
    <row r="11580" spans="21:21" x14ac:dyDescent="0.25">
      <c r="U11580"/>
    </row>
    <row r="11581" spans="21:21" x14ac:dyDescent="0.25">
      <c r="U11581"/>
    </row>
    <row r="11582" spans="21:21" x14ac:dyDescent="0.25">
      <c r="U11582"/>
    </row>
    <row r="11583" spans="21:21" x14ac:dyDescent="0.25">
      <c r="U11583"/>
    </row>
    <row r="11584" spans="21:21" x14ac:dyDescent="0.25">
      <c r="U11584"/>
    </row>
    <row r="11585" spans="21:21" x14ac:dyDescent="0.25">
      <c r="U11585"/>
    </row>
    <row r="11586" spans="21:21" x14ac:dyDescent="0.25">
      <c r="U11586"/>
    </row>
    <row r="11587" spans="21:21" x14ac:dyDescent="0.25">
      <c r="U11587"/>
    </row>
    <row r="11588" spans="21:21" x14ac:dyDescent="0.25">
      <c r="U11588"/>
    </row>
    <row r="11589" spans="21:21" x14ac:dyDescent="0.25">
      <c r="U11589"/>
    </row>
    <row r="11590" spans="21:21" x14ac:dyDescent="0.25">
      <c r="U11590"/>
    </row>
    <row r="11591" spans="21:21" x14ac:dyDescent="0.25">
      <c r="U11591"/>
    </row>
    <row r="11592" spans="21:21" x14ac:dyDescent="0.25">
      <c r="U11592"/>
    </row>
    <row r="11593" spans="21:21" x14ac:dyDescent="0.25">
      <c r="U11593"/>
    </row>
    <row r="11594" spans="21:21" x14ac:dyDescent="0.25">
      <c r="U11594"/>
    </row>
    <row r="11595" spans="21:21" x14ac:dyDescent="0.25">
      <c r="U11595"/>
    </row>
    <row r="11596" spans="21:21" x14ac:dyDescent="0.25">
      <c r="U11596"/>
    </row>
    <row r="11597" spans="21:21" x14ac:dyDescent="0.25">
      <c r="U11597"/>
    </row>
    <row r="11598" spans="21:21" x14ac:dyDescent="0.25">
      <c r="U11598"/>
    </row>
    <row r="11599" spans="21:21" x14ac:dyDescent="0.25">
      <c r="U11599"/>
    </row>
    <row r="11600" spans="21:21" x14ac:dyDescent="0.25">
      <c r="U11600"/>
    </row>
    <row r="11601" spans="21:21" x14ac:dyDescent="0.25">
      <c r="U11601"/>
    </row>
    <row r="11602" spans="21:21" x14ac:dyDescent="0.25">
      <c r="U11602"/>
    </row>
    <row r="11603" spans="21:21" x14ac:dyDescent="0.25">
      <c r="U11603"/>
    </row>
    <row r="11604" spans="21:21" x14ac:dyDescent="0.25">
      <c r="U11604"/>
    </row>
    <row r="11605" spans="21:21" x14ac:dyDescent="0.25">
      <c r="U11605"/>
    </row>
    <row r="11606" spans="21:21" x14ac:dyDescent="0.25">
      <c r="U11606"/>
    </row>
    <row r="11607" spans="21:21" x14ac:dyDescent="0.25">
      <c r="U11607"/>
    </row>
    <row r="11608" spans="21:21" x14ac:dyDescent="0.25">
      <c r="U11608"/>
    </row>
    <row r="11609" spans="21:21" x14ac:dyDescent="0.25">
      <c r="U11609"/>
    </row>
    <row r="11610" spans="21:21" x14ac:dyDescent="0.25">
      <c r="U11610"/>
    </row>
    <row r="11611" spans="21:21" x14ac:dyDescent="0.25">
      <c r="U11611"/>
    </row>
    <row r="11612" spans="21:21" x14ac:dyDescent="0.25">
      <c r="U11612"/>
    </row>
    <row r="11613" spans="21:21" x14ac:dyDescent="0.25">
      <c r="U11613"/>
    </row>
    <row r="11614" spans="21:21" x14ac:dyDescent="0.25">
      <c r="U11614"/>
    </row>
    <row r="11615" spans="21:21" x14ac:dyDescent="0.25">
      <c r="U11615"/>
    </row>
    <row r="11616" spans="21:21" x14ac:dyDescent="0.25">
      <c r="U11616"/>
    </row>
    <row r="11617" spans="21:21" x14ac:dyDescent="0.25">
      <c r="U11617"/>
    </row>
    <row r="11618" spans="21:21" x14ac:dyDescent="0.25">
      <c r="U11618"/>
    </row>
    <row r="11619" spans="21:21" x14ac:dyDescent="0.25">
      <c r="U11619"/>
    </row>
    <row r="11620" spans="21:21" x14ac:dyDescent="0.25">
      <c r="U11620"/>
    </row>
    <row r="11621" spans="21:21" x14ac:dyDescent="0.25">
      <c r="U11621"/>
    </row>
    <row r="11622" spans="21:21" x14ac:dyDescent="0.25">
      <c r="U11622"/>
    </row>
    <row r="11623" spans="21:21" x14ac:dyDescent="0.25">
      <c r="U11623"/>
    </row>
    <row r="11624" spans="21:21" x14ac:dyDescent="0.25">
      <c r="U11624"/>
    </row>
    <row r="11625" spans="21:21" x14ac:dyDescent="0.25">
      <c r="U11625"/>
    </row>
    <row r="11626" spans="21:21" x14ac:dyDescent="0.25">
      <c r="U11626"/>
    </row>
    <row r="11627" spans="21:21" x14ac:dyDescent="0.25">
      <c r="U11627"/>
    </row>
    <row r="11628" spans="21:21" x14ac:dyDescent="0.25">
      <c r="U11628"/>
    </row>
    <row r="11629" spans="21:21" x14ac:dyDescent="0.25">
      <c r="U11629"/>
    </row>
    <row r="11630" spans="21:21" x14ac:dyDescent="0.25">
      <c r="U11630"/>
    </row>
    <row r="11631" spans="21:21" x14ac:dyDescent="0.25">
      <c r="U11631"/>
    </row>
    <row r="11632" spans="21:21" x14ac:dyDescent="0.25">
      <c r="U11632"/>
    </row>
    <row r="11633" spans="21:21" x14ac:dyDescent="0.25">
      <c r="U11633"/>
    </row>
    <row r="11634" spans="21:21" x14ac:dyDescent="0.25">
      <c r="U11634"/>
    </row>
    <row r="11635" spans="21:21" x14ac:dyDescent="0.25">
      <c r="U11635"/>
    </row>
    <row r="11636" spans="21:21" x14ac:dyDescent="0.25">
      <c r="U11636"/>
    </row>
    <row r="11637" spans="21:21" x14ac:dyDescent="0.25">
      <c r="U11637"/>
    </row>
    <row r="11638" spans="21:21" x14ac:dyDescent="0.25">
      <c r="U11638"/>
    </row>
    <row r="11639" spans="21:21" x14ac:dyDescent="0.25">
      <c r="U11639"/>
    </row>
    <row r="11640" spans="21:21" x14ac:dyDescent="0.25">
      <c r="U11640"/>
    </row>
    <row r="11641" spans="21:21" x14ac:dyDescent="0.25">
      <c r="U11641"/>
    </row>
    <row r="11642" spans="21:21" x14ac:dyDescent="0.25">
      <c r="U11642"/>
    </row>
    <row r="11643" spans="21:21" x14ac:dyDescent="0.25">
      <c r="U11643"/>
    </row>
    <row r="11644" spans="21:21" x14ac:dyDescent="0.25">
      <c r="U11644"/>
    </row>
    <row r="11645" spans="21:21" x14ac:dyDescent="0.25">
      <c r="U11645"/>
    </row>
    <row r="11646" spans="21:21" x14ac:dyDescent="0.25">
      <c r="U11646"/>
    </row>
    <row r="11647" spans="21:21" x14ac:dyDescent="0.25">
      <c r="U11647"/>
    </row>
    <row r="11648" spans="21:21" x14ac:dyDescent="0.25">
      <c r="U11648"/>
    </row>
    <row r="11649" spans="21:21" x14ac:dyDescent="0.25">
      <c r="U11649"/>
    </row>
    <row r="11650" spans="21:21" x14ac:dyDescent="0.25">
      <c r="U11650"/>
    </row>
    <row r="11651" spans="21:21" x14ac:dyDescent="0.25">
      <c r="U11651"/>
    </row>
    <row r="11652" spans="21:21" x14ac:dyDescent="0.25">
      <c r="U11652"/>
    </row>
    <row r="11653" spans="21:21" x14ac:dyDescent="0.25">
      <c r="U11653"/>
    </row>
    <row r="11654" spans="21:21" x14ac:dyDescent="0.25">
      <c r="U11654"/>
    </row>
    <row r="11655" spans="21:21" x14ac:dyDescent="0.25">
      <c r="U11655"/>
    </row>
    <row r="11656" spans="21:21" x14ac:dyDescent="0.25">
      <c r="U11656"/>
    </row>
    <row r="11657" spans="21:21" x14ac:dyDescent="0.25">
      <c r="U11657"/>
    </row>
    <row r="11658" spans="21:21" x14ac:dyDescent="0.25">
      <c r="U11658"/>
    </row>
    <row r="11659" spans="21:21" x14ac:dyDescent="0.25">
      <c r="U11659"/>
    </row>
    <row r="11660" spans="21:21" x14ac:dyDescent="0.25">
      <c r="U11660"/>
    </row>
    <row r="11661" spans="21:21" x14ac:dyDescent="0.25">
      <c r="U11661"/>
    </row>
    <row r="11662" spans="21:21" x14ac:dyDescent="0.25">
      <c r="U11662"/>
    </row>
    <row r="11663" spans="21:21" x14ac:dyDescent="0.25">
      <c r="U11663"/>
    </row>
    <row r="11664" spans="21:21" x14ac:dyDescent="0.25">
      <c r="U11664"/>
    </row>
    <row r="11665" spans="21:21" x14ac:dyDescent="0.25">
      <c r="U11665"/>
    </row>
    <row r="11666" spans="21:21" x14ac:dyDescent="0.25">
      <c r="U11666"/>
    </row>
    <row r="11667" spans="21:21" x14ac:dyDescent="0.25">
      <c r="U11667"/>
    </row>
    <row r="11668" spans="21:21" x14ac:dyDescent="0.25">
      <c r="U11668"/>
    </row>
    <row r="11669" spans="21:21" x14ac:dyDescent="0.25">
      <c r="U11669"/>
    </row>
    <row r="11670" spans="21:21" x14ac:dyDescent="0.25">
      <c r="U11670"/>
    </row>
    <row r="11671" spans="21:21" x14ac:dyDescent="0.25">
      <c r="U11671"/>
    </row>
    <row r="11672" spans="21:21" x14ac:dyDescent="0.25">
      <c r="U11672"/>
    </row>
    <row r="11673" spans="21:21" x14ac:dyDescent="0.25">
      <c r="U11673"/>
    </row>
    <row r="11674" spans="21:21" x14ac:dyDescent="0.25">
      <c r="U11674"/>
    </row>
    <row r="11675" spans="21:21" x14ac:dyDescent="0.25">
      <c r="U11675"/>
    </row>
    <row r="11676" spans="21:21" x14ac:dyDescent="0.25">
      <c r="U11676"/>
    </row>
    <row r="11677" spans="21:21" x14ac:dyDescent="0.25">
      <c r="U11677"/>
    </row>
    <row r="11678" spans="21:21" x14ac:dyDescent="0.25">
      <c r="U11678"/>
    </row>
    <row r="11679" spans="21:21" x14ac:dyDescent="0.25">
      <c r="U11679"/>
    </row>
    <row r="11680" spans="21:21" x14ac:dyDescent="0.25">
      <c r="U11680"/>
    </row>
    <row r="11681" spans="21:21" x14ac:dyDescent="0.25">
      <c r="U11681"/>
    </row>
    <row r="11682" spans="21:21" x14ac:dyDescent="0.25">
      <c r="U11682"/>
    </row>
    <row r="11683" spans="21:21" x14ac:dyDescent="0.25">
      <c r="U11683"/>
    </row>
    <row r="11684" spans="21:21" x14ac:dyDescent="0.25">
      <c r="U11684"/>
    </row>
    <row r="11685" spans="21:21" x14ac:dyDescent="0.25">
      <c r="U11685"/>
    </row>
    <row r="11686" spans="21:21" x14ac:dyDescent="0.25">
      <c r="U11686"/>
    </row>
    <row r="11687" spans="21:21" x14ac:dyDescent="0.25">
      <c r="U11687"/>
    </row>
    <row r="11688" spans="21:21" x14ac:dyDescent="0.25">
      <c r="U11688"/>
    </row>
    <row r="11689" spans="21:21" x14ac:dyDescent="0.25">
      <c r="U11689"/>
    </row>
    <row r="11690" spans="21:21" x14ac:dyDescent="0.25">
      <c r="U11690"/>
    </row>
    <row r="11691" spans="21:21" x14ac:dyDescent="0.25">
      <c r="U11691"/>
    </row>
    <row r="11692" spans="21:21" x14ac:dyDescent="0.25">
      <c r="U11692"/>
    </row>
    <row r="11693" spans="21:21" x14ac:dyDescent="0.25">
      <c r="U11693"/>
    </row>
    <row r="11694" spans="21:21" x14ac:dyDescent="0.25">
      <c r="U11694"/>
    </row>
    <row r="11695" spans="21:21" x14ac:dyDescent="0.25">
      <c r="U11695"/>
    </row>
    <row r="11696" spans="21:21" x14ac:dyDescent="0.25">
      <c r="U11696"/>
    </row>
    <row r="11697" spans="21:21" x14ac:dyDescent="0.25">
      <c r="U11697"/>
    </row>
    <row r="11698" spans="21:21" x14ac:dyDescent="0.25">
      <c r="U11698"/>
    </row>
    <row r="11699" spans="21:21" x14ac:dyDescent="0.25">
      <c r="U11699"/>
    </row>
    <row r="11700" spans="21:21" x14ac:dyDescent="0.25">
      <c r="U11700"/>
    </row>
    <row r="11701" spans="21:21" x14ac:dyDescent="0.25">
      <c r="U11701"/>
    </row>
    <row r="11702" spans="21:21" x14ac:dyDescent="0.25">
      <c r="U11702"/>
    </row>
    <row r="11703" spans="21:21" x14ac:dyDescent="0.25">
      <c r="U11703"/>
    </row>
    <row r="11704" spans="21:21" x14ac:dyDescent="0.25">
      <c r="U11704"/>
    </row>
    <row r="11705" spans="21:21" x14ac:dyDescent="0.25">
      <c r="U11705"/>
    </row>
    <row r="11706" spans="21:21" x14ac:dyDescent="0.25">
      <c r="U11706"/>
    </row>
    <row r="11707" spans="21:21" x14ac:dyDescent="0.25">
      <c r="U11707"/>
    </row>
    <row r="11708" spans="21:21" x14ac:dyDescent="0.25">
      <c r="U11708"/>
    </row>
    <row r="11709" spans="21:21" x14ac:dyDescent="0.25">
      <c r="U11709"/>
    </row>
    <row r="11710" spans="21:21" x14ac:dyDescent="0.25">
      <c r="U11710"/>
    </row>
    <row r="11711" spans="21:21" x14ac:dyDescent="0.25">
      <c r="U11711"/>
    </row>
    <row r="11712" spans="21:21" x14ac:dyDescent="0.25">
      <c r="U11712"/>
    </row>
    <row r="11713" spans="21:21" x14ac:dyDescent="0.25">
      <c r="U11713"/>
    </row>
    <row r="11714" spans="21:21" x14ac:dyDescent="0.25">
      <c r="U11714"/>
    </row>
    <row r="11715" spans="21:21" x14ac:dyDescent="0.25">
      <c r="U11715"/>
    </row>
    <row r="11716" spans="21:21" x14ac:dyDescent="0.25">
      <c r="U11716"/>
    </row>
    <row r="11717" spans="21:21" x14ac:dyDescent="0.25">
      <c r="U11717"/>
    </row>
    <row r="11718" spans="21:21" x14ac:dyDescent="0.25">
      <c r="U11718"/>
    </row>
    <row r="11719" spans="21:21" x14ac:dyDescent="0.25">
      <c r="U11719"/>
    </row>
    <row r="11720" spans="21:21" x14ac:dyDescent="0.25">
      <c r="U11720"/>
    </row>
    <row r="11721" spans="21:21" x14ac:dyDescent="0.25">
      <c r="U11721"/>
    </row>
    <row r="11722" spans="21:21" x14ac:dyDescent="0.25">
      <c r="U11722"/>
    </row>
    <row r="11723" spans="21:21" x14ac:dyDescent="0.25">
      <c r="U11723"/>
    </row>
    <row r="11724" spans="21:21" x14ac:dyDescent="0.25">
      <c r="U11724"/>
    </row>
    <row r="11725" spans="21:21" x14ac:dyDescent="0.25">
      <c r="U11725"/>
    </row>
    <row r="11726" spans="21:21" x14ac:dyDescent="0.25">
      <c r="U11726"/>
    </row>
    <row r="11727" spans="21:21" x14ac:dyDescent="0.25">
      <c r="U11727"/>
    </row>
    <row r="11728" spans="21:21" x14ac:dyDescent="0.25">
      <c r="U11728"/>
    </row>
    <row r="11729" spans="21:21" x14ac:dyDescent="0.25">
      <c r="U11729"/>
    </row>
    <row r="11730" spans="21:21" x14ac:dyDescent="0.25">
      <c r="U11730"/>
    </row>
    <row r="11731" spans="21:21" x14ac:dyDescent="0.25">
      <c r="U11731"/>
    </row>
    <row r="11732" spans="21:21" x14ac:dyDescent="0.25">
      <c r="U11732"/>
    </row>
    <row r="11733" spans="21:21" x14ac:dyDescent="0.25">
      <c r="U11733"/>
    </row>
    <row r="11734" spans="21:21" x14ac:dyDescent="0.25">
      <c r="U11734"/>
    </row>
    <row r="11735" spans="21:21" x14ac:dyDescent="0.25">
      <c r="U11735"/>
    </row>
    <row r="11736" spans="21:21" x14ac:dyDescent="0.25">
      <c r="U11736"/>
    </row>
    <row r="11737" spans="21:21" x14ac:dyDescent="0.25">
      <c r="U11737"/>
    </row>
    <row r="11738" spans="21:21" x14ac:dyDescent="0.25">
      <c r="U11738"/>
    </row>
    <row r="11739" spans="21:21" x14ac:dyDescent="0.25">
      <c r="U11739"/>
    </row>
    <row r="11740" spans="21:21" x14ac:dyDescent="0.25">
      <c r="U11740"/>
    </row>
    <row r="11741" spans="21:21" x14ac:dyDescent="0.25">
      <c r="U11741"/>
    </row>
    <row r="11742" spans="21:21" x14ac:dyDescent="0.25">
      <c r="U11742"/>
    </row>
    <row r="11743" spans="21:21" x14ac:dyDescent="0.25">
      <c r="U11743"/>
    </row>
    <row r="11744" spans="21:21" x14ac:dyDescent="0.25">
      <c r="U11744"/>
    </row>
    <row r="11745" spans="21:21" x14ac:dyDescent="0.25">
      <c r="U11745"/>
    </row>
    <row r="11746" spans="21:21" x14ac:dyDescent="0.25">
      <c r="U11746"/>
    </row>
    <row r="11747" spans="21:21" x14ac:dyDescent="0.25">
      <c r="U11747"/>
    </row>
    <row r="11748" spans="21:21" x14ac:dyDescent="0.25">
      <c r="U11748"/>
    </row>
    <row r="11749" spans="21:21" x14ac:dyDescent="0.25">
      <c r="U11749"/>
    </row>
    <row r="11750" spans="21:21" x14ac:dyDescent="0.25">
      <c r="U11750"/>
    </row>
    <row r="11751" spans="21:21" x14ac:dyDescent="0.25">
      <c r="U11751"/>
    </row>
    <row r="11752" spans="21:21" x14ac:dyDescent="0.25">
      <c r="U11752"/>
    </row>
    <row r="11753" spans="21:21" x14ac:dyDescent="0.25">
      <c r="U11753"/>
    </row>
    <row r="11754" spans="21:21" x14ac:dyDescent="0.25">
      <c r="U11754"/>
    </row>
    <row r="11755" spans="21:21" x14ac:dyDescent="0.25">
      <c r="U11755"/>
    </row>
    <row r="11756" spans="21:21" x14ac:dyDescent="0.25">
      <c r="U11756"/>
    </row>
    <row r="11757" spans="21:21" x14ac:dyDescent="0.25">
      <c r="U11757"/>
    </row>
    <row r="11758" spans="21:21" x14ac:dyDescent="0.25">
      <c r="U11758"/>
    </row>
    <row r="11759" spans="21:21" x14ac:dyDescent="0.25">
      <c r="U11759"/>
    </row>
    <row r="11760" spans="21:21" x14ac:dyDescent="0.25">
      <c r="U11760"/>
    </row>
    <row r="11761" spans="21:21" x14ac:dyDescent="0.25">
      <c r="U11761"/>
    </row>
    <row r="11762" spans="21:21" x14ac:dyDescent="0.25">
      <c r="U11762"/>
    </row>
    <row r="11763" spans="21:21" x14ac:dyDescent="0.25">
      <c r="U11763"/>
    </row>
    <row r="11764" spans="21:21" x14ac:dyDescent="0.25">
      <c r="U11764"/>
    </row>
    <row r="11765" spans="21:21" x14ac:dyDescent="0.25">
      <c r="U11765"/>
    </row>
    <row r="11766" spans="21:21" x14ac:dyDescent="0.25">
      <c r="U11766"/>
    </row>
    <row r="11767" spans="21:21" x14ac:dyDescent="0.25">
      <c r="U11767"/>
    </row>
    <row r="11768" spans="21:21" x14ac:dyDescent="0.25">
      <c r="U11768"/>
    </row>
    <row r="11769" spans="21:21" x14ac:dyDescent="0.25">
      <c r="U11769"/>
    </row>
    <row r="11770" spans="21:21" x14ac:dyDescent="0.25">
      <c r="U11770"/>
    </row>
    <row r="11771" spans="21:21" x14ac:dyDescent="0.25">
      <c r="U11771"/>
    </row>
    <row r="11772" spans="21:21" x14ac:dyDescent="0.25">
      <c r="U11772"/>
    </row>
    <row r="11773" spans="21:21" x14ac:dyDescent="0.25">
      <c r="U11773"/>
    </row>
    <row r="11774" spans="21:21" x14ac:dyDescent="0.25">
      <c r="U11774"/>
    </row>
    <row r="11775" spans="21:21" x14ac:dyDescent="0.25">
      <c r="U11775"/>
    </row>
    <row r="11776" spans="21:21" x14ac:dyDescent="0.25">
      <c r="U11776"/>
    </row>
    <row r="11777" spans="21:21" x14ac:dyDescent="0.25">
      <c r="U11777"/>
    </row>
    <row r="11778" spans="21:21" x14ac:dyDescent="0.25">
      <c r="U11778"/>
    </row>
    <row r="11779" spans="21:21" x14ac:dyDescent="0.25">
      <c r="U11779"/>
    </row>
    <row r="11780" spans="21:21" x14ac:dyDescent="0.25">
      <c r="U11780"/>
    </row>
    <row r="11781" spans="21:21" x14ac:dyDescent="0.25">
      <c r="U11781"/>
    </row>
    <row r="11782" spans="21:21" x14ac:dyDescent="0.25">
      <c r="U11782"/>
    </row>
    <row r="11783" spans="21:21" x14ac:dyDescent="0.25">
      <c r="U11783"/>
    </row>
    <row r="11784" spans="21:21" x14ac:dyDescent="0.25">
      <c r="U11784"/>
    </row>
    <row r="11785" spans="21:21" x14ac:dyDescent="0.25">
      <c r="U11785"/>
    </row>
    <row r="11786" spans="21:21" x14ac:dyDescent="0.25">
      <c r="U11786"/>
    </row>
    <row r="11787" spans="21:21" x14ac:dyDescent="0.25">
      <c r="U11787"/>
    </row>
    <row r="11788" spans="21:21" x14ac:dyDescent="0.25">
      <c r="U11788"/>
    </row>
    <row r="11789" spans="21:21" x14ac:dyDescent="0.25">
      <c r="U11789"/>
    </row>
    <row r="11790" spans="21:21" x14ac:dyDescent="0.25">
      <c r="U11790"/>
    </row>
    <row r="11791" spans="21:21" x14ac:dyDescent="0.25">
      <c r="U11791"/>
    </row>
    <row r="11792" spans="21:21" x14ac:dyDescent="0.25">
      <c r="U11792"/>
    </row>
    <row r="11793" spans="21:21" x14ac:dyDescent="0.25">
      <c r="U11793"/>
    </row>
    <row r="11794" spans="21:21" x14ac:dyDescent="0.25">
      <c r="U11794"/>
    </row>
    <row r="11795" spans="21:21" x14ac:dyDescent="0.25">
      <c r="U11795"/>
    </row>
    <row r="11796" spans="21:21" x14ac:dyDescent="0.25">
      <c r="U11796"/>
    </row>
    <row r="11797" spans="21:21" x14ac:dyDescent="0.25">
      <c r="U11797"/>
    </row>
    <row r="11798" spans="21:21" x14ac:dyDescent="0.25">
      <c r="U11798"/>
    </row>
    <row r="11799" spans="21:21" x14ac:dyDescent="0.25">
      <c r="U11799"/>
    </row>
    <row r="11800" spans="21:21" x14ac:dyDescent="0.25">
      <c r="U11800"/>
    </row>
    <row r="11801" spans="21:21" x14ac:dyDescent="0.25">
      <c r="U11801"/>
    </row>
    <row r="11802" spans="21:21" x14ac:dyDescent="0.25">
      <c r="U11802"/>
    </row>
    <row r="11803" spans="21:21" x14ac:dyDescent="0.25">
      <c r="U11803"/>
    </row>
    <row r="11804" spans="21:21" x14ac:dyDescent="0.25">
      <c r="U11804"/>
    </row>
    <row r="11805" spans="21:21" x14ac:dyDescent="0.25">
      <c r="U11805"/>
    </row>
    <row r="11806" spans="21:21" x14ac:dyDescent="0.25">
      <c r="U11806"/>
    </row>
    <row r="11807" spans="21:21" x14ac:dyDescent="0.25">
      <c r="U11807"/>
    </row>
    <row r="11808" spans="21:21" x14ac:dyDescent="0.25">
      <c r="U11808"/>
    </row>
    <row r="11809" spans="21:21" x14ac:dyDescent="0.25">
      <c r="U11809"/>
    </row>
    <row r="11810" spans="21:21" x14ac:dyDescent="0.25">
      <c r="U11810"/>
    </row>
    <row r="11811" spans="21:21" x14ac:dyDescent="0.25">
      <c r="U11811"/>
    </row>
    <row r="11812" spans="21:21" x14ac:dyDescent="0.25">
      <c r="U11812"/>
    </row>
    <row r="11813" spans="21:21" x14ac:dyDescent="0.25">
      <c r="U11813"/>
    </row>
    <row r="11814" spans="21:21" x14ac:dyDescent="0.25">
      <c r="U11814"/>
    </row>
    <row r="11815" spans="21:21" x14ac:dyDescent="0.25">
      <c r="U11815"/>
    </row>
    <row r="11816" spans="21:21" x14ac:dyDescent="0.25">
      <c r="U11816"/>
    </row>
    <row r="11817" spans="21:21" x14ac:dyDescent="0.25">
      <c r="U11817"/>
    </row>
    <row r="11818" spans="21:21" x14ac:dyDescent="0.25">
      <c r="U11818"/>
    </row>
    <row r="11819" spans="21:21" x14ac:dyDescent="0.25">
      <c r="U11819"/>
    </row>
    <row r="11820" spans="21:21" x14ac:dyDescent="0.25">
      <c r="U11820"/>
    </row>
    <row r="11821" spans="21:21" x14ac:dyDescent="0.25">
      <c r="U11821"/>
    </row>
    <row r="11822" spans="21:21" x14ac:dyDescent="0.25">
      <c r="U11822"/>
    </row>
    <row r="11823" spans="21:21" x14ac:dyDescent="0.25">
      <c r="U11823"/>
    </row>
    <row r="11824" spans="21:21" x14ac:dyDescent="0.25">
      <c r="U11824"/>
    </row>
    <row r="11825" spans="21:21" x14ac:dyDescent="0.25">
      <c r="U11825"/>
    </row>
    <row r="11826" spans="21:21" x14ac:dyDescent="0.25">
      <c r="U11826"/>
    </row>
    <row r="11827" spans="21:21" x14ac:dyDescent="0.25">
      <c r="U11827"/>
    </row>
    <row r="11828" spans="21:21" x14ac:dyDescent="0.25">
      <c r="U11828"/>
    </row>
    <row r="11829" spans="21:21" x14ac:dyDescent="0.25">
      <c r="U11829"/>
    </row>
    <row r="11830" spans="21:21" x14ac:dyDescent="0.25">
      <c r="U11830"/>
    </row>
    <row r="11831" spans="21:21" x14ac:dyDescent="0.25">
      <c r="U11831"/>
    </row>
    <row r="11832" spans="21:21" x14ac:dyDescent="0.25">
      <c r="U11832"/>
    </row>
    <row r="11833" spans="21:21" x14ac:dyDescent="0.25">
      <c r="U11833"/>
    </row>
    <row r="11834" spans="21:21" x14ac:dyDescent="0.25">
      <c r="U11834"/>
    </row>
    <row r="11835" spans="21:21" x14ac:dyDescent="0.25">
      <c r="U11835"/>
    </row>
    <row r="11836" spans="21:21" x14ac:dyDescent="0.25">
      <c r="U11836"/>
    </row>
    <row r="11837" spans="21:21" x14ac:dyDescent="0.25">
      <c r="U11837"/>
    </row>
    <row r="11838" spans="21:21" x14ac:dyDescent="0.25">
      <c r="U11838"/>
    </row>
    <row r="11839" spans="21:21" x14ac:dyDescent="0.25">
      <c r="U11839"/>
    </row>
    <row r="11840" spans="21:21" x14ac:dyDescent="0.25">
      <c r="U11840"/>
    </row>
    <row r="11841" spans="21:21" x14ac:dyDescent="0.25">
      <c r="U11841"/>
    </row>
    <row r="11842" spans="21:21" x14ac:dyDescent="0.25">
      <c r="U11842"/>
    </row>
    <row r="11843" spans="21:21" x14ac:dyDescent="0.25">
      <c r="U11843"/>
    </row>
    <row r="11844" spans="21:21" x14ac:dyDescent="0.25">
      <c r="U11844"/>
    </row>
    <row r="11845" spans="21:21" x14ac:dyDescent="0.25">
      <c r="U11845"/>
    </row>
    <row r="11846" spans="21:21" x14ac:dyDescent="0.25">
      <c r="U11846"/>
    </row>
    <row r="11847" spans="21:21" x14ac:dyDescent="0.25">
      <c r="U11847"/>
    </row>
    <row r="11848" spans="21:21" x14ac:dyDescent="0.25">
      <c r="U11848"/>
    </row>
    <row r="11849" spans="21:21" x14ac:dyDescent="0.25">
      <c r="U11849"/>
    </row>
    <row r="11850" spans="21:21" x14ac:dyDescent="0.25">
      <c r="U11850"/>
    </row>
    <row r="11851" spans="21:21" x14ac:dyDescent="0.25">
      <c r="U11851"/>
    </row>
    <row r="11852" spans="21:21" x14ac:dyDescent="0.25">
      <c r="U11852"/>
    </row>
    <row r="11853" spans="21:21" x14ac:dyDescent="0.25">
      <c r="U11853"/>
    </row>
    <row r="11854" spans="21:21" x14ac:dyDescent="0.25">
      <c r="U11854"/>
    </row>
    <row r="11855" spans="21:21" x14ac:dyDescent="0.25">
      <c r="U11855"/>
    </row>
    <row r="11856" spans="21:21" x14ac:dyDescent="0.25">
      <c r="U11856"/>
    </row>
    <row r="11857" spans="21:21" x14ac:dyDescent="0.25">
      <c r="U11857"/>
    </row>
    <row r="11858" spans="21:21" x14ac:dyDescent="0.25">
      <c r="U11858"/>
    </row>
    <row r="11859" spans="21:21" x14ac:dyDescent="0.25">
      <c r="U11859"/>
    </row>
    <row r="11860" spans="21:21" x14ac:dyDescent="0.25">
      <c r="U11860"/>
    </row>
    <row r="11861" spans="21:21" x14ac:dyDescent="0.25">
      <c r="U11861"/>
    </row>
    <row r="11862" spans="21:21" x14ac:dyDescent="0.25">
      <c r="U11862"/>
    </row>
    <row r="11863" spans="21:21" x14ac:dyDescent="0.25">
      <c r="U11863"/>
    </row>
    <row r="11864" spans="21:21" x14ac:dyDescent="0.25">
      <c r="U11864"/>
    </row>
    <row r="11865" spans="21:21" x14ac:dyDescent="0.25">
      <c r="U11865"/>
    </row>
    <row r="11866" spans="21:21" x14ac:dyDescent="0.25">
      <c r="U11866"/>
    </row>
    <row r="11867" spans="21:21" x14ac:dyDescent="0.25">
      <c r="U11867"/>
    </row>
    <row r="11868" spans="21:21" x14ac:dyDescent="0.25">
      <c r="U11868"/>
    </row>
    <row r="11869" spans="21:21" x14ac:dyDescent="0.25">
      <c r="U11869"/>
    </row>
    <row r="11870" spans="21:21" x14ac:dyDescent="0.25">
      <c r="U11870"/>
    </row>
    <row r="11871" spans="21:21" x14ac:dyDescent="0.25">
      <c r="U11871"/>
    </row>
    <row r="11872" spans="21:21" x14ac:dyDescent="0.25">
      <c r="U11872"/>
    </row>
    <row r="11873" spans="21:21" x14ac:dyDescent="0.25">
      <c r="U11873"/>
    </row>
    <row r="11874" spans="21:21" x14ac:dyDescent="0.25">
      <c r="U11874"/>
    </row>
    <row r="11875" spans="21:21" x14ac:dyDescent="0.25">
      <c r="U11875"/>
    </row>
    <row r="11876" spans="21:21" x14ac:dyDescent="0.25">
      <c r="U11876"/>
    </row>
    <row r="11877" spans="21:21" x14ac:dyDescent="0.25">
      <c r="U11877"/>
    </row>
    <row r="11878" spans="21:21" x14ac:dyDescent="0.25">
      <c r="U11878"/>
    </row>
    <row r="11879" spans="21:21" x14ac:dyDescent="0.25">
      <c r="U11879"/>
    </row>
    <row r="11880" spans="21:21" x14ac:dyDescent="0.25">
      <c r="U11880"/>
    </row>
    <row r="11881" spans="21:21" x14ac:dyDescent="0.25">
      <c r="U11881"/>
    </row>
    <row r="11882" spans="21:21" x14ac:dyDescent="0.25">
      <c r="U11882"/>
    </row>
    <row r="11883" spans="21:21" x14ac:dyDescent="0.25">
      <c r="U11883"/>
    </row>
    <row r="11884" spans="21:21" x14ac:dyDescent="0.25">
      <c r="U11884"/>
    </row>
    <row r="11885" spans="21:21" x14ac:dyDescent="0.25">
      <c r="U11885"/>
    </row>
    <row r="11886" spans="21:21" x14ac:dyDescent="0.25">
      <c r="U11886"/>
    </row>
    <row r="11887" spans="21:21" x14ac:dyDescent="0.25">
      <c r="U11887"/>
    </row>
    <row r="11888" spans="21:21" x14ac:dyDescent="0.25">
      <c r="U11888"/>
    </row>
    <row r="11889" spans="21:21" x14ac:dyDescent="0.25">
      <c r="U11889"/>
    </row>
    <row r="11890" spans="21:21" x14ac:dyDescent="0.25">
      <c r="U11890"/>
    </row>
    <row r="11891" spans="21:21" x14ac:dyDescent="0.25">
      <c r="U11891"/>
    </row>
    <row r="11892" spans="21:21" x14ac:dyDescent="0.25">
      <c r="U11892"/>
    </row>
    <row r="11893" spans="21:21" x14ac:dyDescent="0.25">
      <c r="U11893"/>
    </row>
    <row r="11894" spans="21:21" x14ac:dyDescent="0.25">
      <c r="U11894"/>
    </row>
    <row r="11895" spans="21:21" x14ac:dyDescent="0.25">
      <c r="U11895"/>
    </row>
    <row r="11896" spans="21:21" x14ac:dyDescent="0.25">
      <c r="U11896"/>
    </row>
    <row r="11897" spans="21:21" x14ac:dyDescent="0.25">
      <c r="U11897"/>
    </row>
    <row r="11898" spans="21:21" x14ac:dyDescent="0.25">
      <c r="U11898"/>
    </row>
    <row r="11899" spans="21:21" x14ac:dyDescent="0.25">
      <c r="U11899"/>
    </row>
    <row r="11900" spans="21:21" x14ac:dyDescent="0.25">
      <c r="U11900"/>
    </row>
    <row r="11901" spans="21:21" x14ac:dyDescent="0.25">
      <c r="U11901"/>
    </row>
    <row r="11902" spans="21:21" x14ac:dyDescent="0.25">
      <c r="U11902"/>
    </row>
    <row r="11903" spans="21:21" x14ac:dyDescent="0.25">
      <c r="U11903"/>
    </row>
    <row r="11904" spans="21:21" x14ac:dyDescent="0.25">
      <c r="U11904"/>
    </row>
    <row r="11905" spans="21:21" x14ac:dyDescent="0.25">
      <c r="U11905"/>
    </row>
    <row r="11906" spans="21:21" x14ac:dyDescent="0.25">
      <c r="U11906"/>
    </row>
    <row r="11907" spans="21:21" x14ac:dyDescent="0.25">
      <c r="U11907"/>
    </row>
    <row r="11908" spans="21:21" x14ac:dyDescent="0.25">
      <c r="U11908"/>
    </row>
    <row r="11909" spans="21:21" x14ac:dyDescent="0.25">
      <c r="U11909"/>
    </row>
    <row r="11910" spans="21:21" x14ac:dyDescent="0.25">
      <c r="U11910"/>
    </row>
    <row r="11911" spans="21:21" x14ac:dyDescent="0.25">
      <c r="U11911"/>
    </row>
    <row r="11912" spans="21:21" x14ac:dyDescent="0.25">
      <c r="U11912"/>
    </row>
    <row r="11913" spans="21:21" x14ac:dyDescent="0.25">
      <c r="U11913"/>
    </row>
    <row r="11914" spans="21:21" x14ac:dyDescent="0.25">
      <c r="U11914"/>
    </row>
    <row r="11915" spans="21:21" x14ac:dyDescent="0.25">
      <c r="U11915"/>
    </row>
    <row r="11916" spans="21:21" x14ac:dyDescent="0.25">
      <c r="U11916"/>
    </row>
    <row r="11917" spans="21:21" x14ac:dyDescent="0.25">
      <c r="U11917"/>
    </row>
    <row r="11918" spans="21:21" x14ac:dyDescent="0.25">
      <c r="U11918"/>
    </row>
    <row r="11919" spans="21:21" x14ac:dyDescent="0.25">
      <c r="U11919"/>
    </row>
    <row r="11920" spans="21:21" x14ac:dyDescent="0.25">
      <c r="U11920"/>
    </row>
    <row r="11921" spans="21:21" x14ac:dyDescent="0.25">
      <c r="U11921"/>
    </row>
    <row r="11922" spans="21:21" x14ac:dyDescent="0.25">
      <c r="U11922"/>
    </row>
    <row r="11923" spans="21:21" x14ac:dyDescent="0.25">
      <c r="U11923"/>
    </row>
    <row r="11924" spans="21:21" x14ac:dyDescent="0.25">
      <c r="U11924"/>
    </row>
    <row r="11925" spans="21:21" x14ac:dyDescent="0.25">
      <c r="U11925"/>
    </row>
    <row r="11926" spans="21:21" x14ac:dyDescent="0.25">
      <c r="U11926"/>
    </row>
    <row r="11927" spans="21:21" x14ac:dyDescent="0.25">
      <c r="U11927"/>
    </row>
    <row r="11928" spans="21:21" x14ac:dyDescent="0.25">
      <c r="U11928"/>
    </row>
    <row r="11929" spans="21:21" x14ac:dyDescent="0.25">
      <c r="U11929"/>
    </row>
    <row r="11930" spans="21:21" x14ac:dyDescent="0.25">
      <c r="U11930"/>
    </row>
    <row r="11931" spans="21:21" x14ac:dyDescent="0.25">
      <c r="U11931"/>
    </row>
    <row r="11932" spans="21:21" x14ac:dyDescent="0.25">
      <c r="U11932"/>
    </row>
    <row r="11933" spans="21:21" x14ac:dyDescent="0.25">
      <c r="U11933"/>
    </row>
    <row r="11934" spans="21:21" x14ac:dyDescent="0.25">
      <c r="U11934"/>
    </row>
    <row r="11935" spans="21:21" x14ac:dyDescent="0.25">
      <c r="U11935"/>
    </row>
    <row r="11936" spans="21:21" x14ac:dyDescent="0.25">
      <c r="U11936"/>
    </row>
    <row r="11937" spans="21:21" x14ac:dyDescent="0.25">
      <c r="U11937"/>
    </row>
    <row r="11938" spans="21:21" x14ac:dyDescent="0.25">
      <c r="U11938"/>
    </row>
    <row r="11939" spans="21:21" x14ac:dyDescent="0.25">
      <c r="U11939"/>
    </row>
    <row r="11940" spans="21:21" x14ac:dyDescent="0.25">
      <c r="U11940"/>
    </row>
    <row r="11941" spans="21:21" x14ac:dyDescent="0.25">
      <c r="U11941"/>
    </row>
    <row r="11942" spans="21:21" x14ac:dyDescent="0.25">
      <c r="U11942"/>
    </row>
    <row r="11943" spans="21:21" x14ac:dyDescent="0.25">
      <c r="U11943"/>
    </row>
    <row r="11944" spans="21:21" x14ac:dyDescent="0.25">
      <c r="U11944"/>
    </row>
    <row r="11945" spans="21:21" x14ac:dyDescent="0.25">
      <c r="U11945"/>
    </row>
    <row r="11946" spans="21:21" x14ac:dyDescent="0.25">
      <c r="U11946"/>
    </row>
    <row r="11947" spans="21:21" x14ac:dyDescent="0.25">
      <c r="U11947"/>
    </row>
    <row r="11948" spans="21:21" x14ac:dyDescent="0.25">
      <c r="U11948"/>
    </row>
    <row r="11949" spans="21:21" x14ac:dyDescent="0.25">
      <c r="U11949"/>
    </row>
    <row r="11950" spans="21:21" x14ac:dyDescent="0.25">
      <c r="U11950"/>
    </row>
    <row r="11951" spans="21:21" x14ac:dyDescent="0.25">
      <c r="U11951"/>
    </row>
    <row r="11952" spans="21:21" x14ac:dyDescent="0.25">
      <c r="U11952"/>
    </row>
    <row r="11953" spans="21:21" x14ac:dyDescent="0.25">
      <c r="U11953"/>
    </row>
    <row r="11954" spans="21:21" x14ac:dyDescent="0.25">
      <c r="U11954"/>
    </row>
    <row r="11955" spans="21:21" x14ac:dyDescent="0.25">
      <c r="U11955"/>
    </row>
    <row r="11956" spans="21:21" x14ac:dyDescent="0.25">
      <c r="U11956"/>
    </row>
    <row r="11957" spans="21:21" x14ac:dyDescent="0.25">
      <c r="U11957"/>
    </row>
    <row r="11958" spans="21:21" x14ac:dyDescent="0.25">
      <c r="U11958"/>
    </row>
    <row r="11959" spans="21:21" x14ac:dyDescent="0.25">
      <c r="U11959"/>
    </row>
    <row r="11960" spans="21:21" x14ac:dyDescent="0.25">
      <c r="U11960"/>
    </row>
    <row r="11961" spans="21:21" x14ac:dyDescent="0.25">
      <c r="U11961"/>
    </row>
    <row r="11962" spans="21:21" x14ac:dyDescent="0.25">
      <c r="U11962"/>
    </row>
    <row r="11963" spans="21:21" x14ac:dyDescent="0.25">
      <c r="U11963"/>
    </row>
    <row r="11964" spans="21:21" x14ac:dyDescent="0.25">
      <c r="U11964"/>
    </row>
    <row r="11965" spans="21:21" x14ac:dyDescent="0.25">
      <c r="U11965"/>
    </row>
    <row r="11966" spans="21:21" x14ac:dyDescent="0.25">
      <c r="U11966"/>
    </row>
    <row r="11967" spans="21:21" x14ac:dyDescent="0.25">
      <c r="U11967"/>
    </row>
    <row r="11968" spans="21:21" x14ac:dyDescent="0.25">
      <c r="U11968"/>
    </row>
    <row r="11969" spans="21:21" x14ac:dyDescent="0.25">
      <c r="U11969"/>
    </row>
    <row r="11970" spans="21:21" x14ac:dyDescent="0.25">
      <c r="U11970"/>
    </row>
    <row r="11971" spans="21:21" x14ac:dyDescent="0.25">
      <c r="U11971"/>
    </row>
    <row r="11972" spans="21:21" x14ac:dyDescent="0.25">
      <c r="U11972"/>
    </row>
    <row r="11973" spans="21:21" x14ac:dyDescent="0.25">
      <c r="U11973"/>
    </row>
    <row r="11974" spans="21:21" x14ac:dyDescent="0.25">
      <c r="U11974"/>
    </row>
    <row r="11975" spans="21:21" x14ac:dyDescent="0.25">
      <c r="U11975"/>
    </row>
    <row r="11976" spans="21:21" x14ac:dyDescent="0.25">
      <c r="U11976"/>
    </row>
    <row r="11977" spans="21:21" x14ac:dyDescent="0.25">
      <c r="U11977"/>
    </row>
    <row r="11978" spans="21:21" x14ac:dyDescent="0.25">
      <c r="U11978"/>
    </row>
    <row r="11979" spans="21:21" x14ac:dyDescent="0.25">
      <c r="U11979"/>
    </row>
    <row r="11980" spans="21:21" x14ac:dyDescent="0.25">
      <c r="U11980"/>
    </row>
    <row r="11981" spans="21:21" x14ac:dyDescent="0.25">
      <c r="U11981"/>
    </row>
    <row r="11982" spans="21:21" x14ac:dyDescent="0.25">
      <c r="U11982"/>
    </row>
    <row r="11983" spans="21:21" x14ac:dyDescent="0.25">
      <c r="U11983"/>
    </row>
    <row r="11984" spans="21:21" x14ac:dyDescent="0.25">
      <c r="U11984"/>
    </row>
    <row r="11985" spans="21:21" x14ac:dyDescent="0.25">
      <c r="U11985"/>
    </row>
    <row r="11986" spans="21:21" x14ac:dyDescent="0.25">
      <c r="U11986"/>
    </row>
    <row r="11987" spans="21:21" x14ac:dyDescent="0.25">
      <c r="U11987"/>
    </row>
    <row r="11988" spans="21:21" x14ac:dyDescent="0.25">
      <c r="U11988"/>
    </row>
    <row r="11989" spans="21:21" x14ac:dyDescent="0.25">
      <c r="U11989"/>
    </row>
    <row r="11990" spans="21:21" x14ac:dyDescent="0.25">
      <c r="U11990"/>
    </row>
    <row r="11991" spans="21:21" x14ac:dyDescent="0.25">
      <c r="U11991"/>
    </row>
    <row r="11992" spans="21:21" x14ac:dyDescent="0.25">
      <c r="U11992"/>
    </row>
    <row r="11993" spans="21:21" x14ac:dyDescent="0.25">
      <c r="U11993"/>
    </row>
    <row r="11994" spans="21:21" x14ac:dyDescent="0.25">
      <c r="U11994"/>
    </row>
    <row r="11995" spans="21:21" x14ac:dyDescent="0.25">
      <c r="U11995"/>
    </row>
    <row r="11996" spans="21:21" x14ac:dyDescent="0.25">
      <c r="U11996"/>
    </row>
    <row r="11997" spans="21:21" x14ac:dyDescent="0.25">
      <c r="U11997"/>
    </row>
    <row r="11998" spans="21:21" x14ac:dyDescent="0.25">
      <c r="U11998"/>
    </row>
    <row r="11999" spans="21:21" x14ac:dyDescent="0.25">
      <c r="U11999"/>
    </row>
    <row r="12000" spans="21:21" x14ac:dyDescent="0.25">
      <c r="U12000"/>
    </row>
    <row r="12001" spans="21:21" x14ac:dyDescent="0.25">
      <c r="U12001"/>
    </row>
    <row r="12002" spans="21:21" x14ac:dyDescent="0.25">
      <c r="U12002"/>
    </row>
    <row r="12003" spans="21:21" x14ac:dyDescent="0.25">
      <c r="U12003"/>
    </row>
    <row r="12004" spans="21:21" x14ac:dyDescent="0.25">
      <c r="U12004"/>
    </row>
    <row r="12005" spans="21:21" x14ac:dyDescent="0.25">
      <c r="U12005"/>
    </row>
    <row r="12006" spans="21:21" x14ac:dyDescent="0.25">
      <c r="U12006"/>
    </row>
    <row r="12007" spans="21:21" x14ac:dyDescent="0.25">
      <c r="U12007"/>
    </row>
    <row r="12008" spans="21:21" x14ac:dyDescent="0.25">
      <c r="U12008"/>
    </row>
    <row r="12009" spans="21:21" x14ac:dyDescent="0.25">
      <c r="U12009"/>
    </row>
    <row r="12010" spans="21:21" x14ac:dyDescent="0.25">
      <c r="U12010"/>
    </row>
    <row r="12011" spans="21:21" x14ac:dyDescent="0.25">
      <c r="U12011"/>
    </row>
    <row r="12012" spans="21:21" x14ac:dyDescent="0.25">
      <c r="U12012"/>
    </row>
    <row r="12013" spans="21:21" x14ac:dyDescent="0.25">
      <c r="U12013"/>
    </row>
    <row r="12014" spans="21:21" x14ac:dyDescent="0.25">
      <c r="U12014"/>
    </row>
    <row r="12015" spans="21:21" x14ac:dyDescent="0.25">
      <c r="U12015"/>
    </row>
    <row r="12016" spans="21:21" x14ac:dyDescent="0.25">
      <c r="U12016"/>
    </row>
    <row r="12017" spans="21:21" x14ac:dyDescent="0.25">
      <c r="U12017"/>
    </row>
    <row r="12018" spans="21:21" x14ac:dyDescent="0.25">
      <c r="U12018"/>
    </row>
    <row r="12019" spans="21:21" x14ac:dyDescent="0.25">
      <c r="U12019"/>
    </row>
    <row r="12020" spans="21:21" x14ac:dyDescent="0.25">
      <c r="U12020"/>
    </row>
    <row r="12021" spans="21:21" x14ac:dyDescent="0.25">
      <c r="U12021"/>
    </row>
    <row r="12022" spans="21:21" x14ac:dyDescent="0.25">
      <c r="U12022"/>
    </row>
    <row r="12023" spans="21:21" x14ac:dyDescent="0.25">
      <c r="U12023"/>
    </row>
    <row r="12024" spans="21:21" x14ac:dyDescent="0.25">
      <c r="U12024"/>
    </row>
    <row r="12025" spans="21:21" x14ac:dyDescent="0.25">
      <c r="U12025"/>
    </row>
    <row r="12026" spans="21:21" x14ac:dyDescent="0.25">
      <c r="U12026"/>
    </row>
    <row r="12027" spans="21:21" x14ac:dyDescent="0.25">
      <c r="U12027"/>
    </row>
    <row r="12028" spans="21:21" x14ac:dyDescent="0.25">
      <c r="U12028"/>
    </row>
    <row r="12029" spans="21:21" x14ac:dyDescent="0.25">
      <c r="U12029"/>
    </row>
    <row r="12030" spans="21:21" x14ac:dyDescent="0.25">
      <c r="U12030"/>
    </row>
    <row r="12031" spans="21:21" x14ac:dyDescent="0.25">
      <c r="U12031"/>
    </row>
    <row r="12032" spans="21:21" x14ac:dyDescent="0.25">
      <c r="U12032"/>
    </row>
    <row r="12033" spans="21:21" x14ac:dyDescent="0.25">
      <c r="U12033"/>
    </row>
    <row r="12034" spans="21:21" x14ac:dyDescent="0.25">
      <c r="U12034"/>
    </row>
    <row r="12035" spans="21:21" x14ac:dyDescent="0.25">
      <c r="U12035"/>
    </row>
    <row r="12036" spans="21:21" x14ac:dyDescent="0.25">
      <c r="U12036"/>
    </row>
    <row r="12037" spans="21:21" x14ac:dyDescent="0.25">
      <c r="U12037"/>
    </row>
    <row r="12038" spans="21:21" x14ac:dyDescent="0.25">
      <c r="U12038"/>
    </row>
    <row r="12039" spans="21:21" x14ac:dyDescent="0.25">
      <c r="U12039"/>
    </row>
    <row r="12040" spans="21:21" x14ac:dyDescent="0.25">
      <c r="U12040"/>
    </row>
    <row r="12041" spans="21:21" x14ac:dyDescent="0.25">
      <c r="U12041"/>
    </row>
    <row r="12042" spans="21:21" x14ac:dyDescent="0.25">
      <c r="U12042"/>
    </row>
    <row r="12043" spans="21:21" x14ac:dyDescent="0.25">
      <c r="U12043"/>
    </row>
    <row r="12044" spans="21:21" x14ac:dyDescent="0.25">
      <c r="U12044"/>
    </row>
    <row r="12045" spans="21:21" x14ac:dyDescent="0.25">
      <c r="U12045"/>
    </row>
    <row r="12046" spans="21:21" x14ac:dyDescent="0.25">
      <c r="U12046"/>
    </row>
    <row r="12047" spans="21:21" x14ac:dyDescent="0.25">
      <c r="U12047"/>
    </row>
    <row r="12048" spans="21:21" x14ac:dyDescent="0.25">
      <c r="U12048"/>
    </row>
    <row r="12049" spans="21:21" x14ac:dyDescent="0.25">
      <c r="U12049"/>
    </row>
    <row r="12050" spans="21:21" x14ac:dyDescent="0.25">
      <c r="U12050"/>
    </row>
    <row r="12051" spans="21:21" x14ac:dyDescent="0.25">
      <c r="U12051"/>
    </row>
    <row r="12052" spans="21:21" x14ac:dyDescent="0.25">
      <c r="U12052"/>
    </row>
    <row r="12053" spans="21:21" x14ac:dyDescent="0.25">
      <c r="U12053"/>
    </row>
    <row r="12054" spans="21:21" x14ac:dyDescent="0.25">
      <c r="U12054"/>
    </row>
    <row r="12055" spans="21:21" x14ac:dyDescent="0.25">
      <c r="U12055"/>
    </row>
    <row r="12056" spans="21:21" x14ac:dyDescent="0.25">
      <c r="U12056"/>
    </row>
    <row r="12057" spans="21:21" x14ac:dyDescent="0.25">
      <c r="U12057"/>
    </row>
    <row r="12058" spans="21:21" x14ac:dyDescent="0.25">
      <c r="U12058"/>
    </row>
    <row r="12059" spans="21:21" x14ac:dyDescent="0.25">
      <c r="U12059"/>
    </row>
    <row r="12060" spans="21:21" x14ac:dyDescent="0.25">
      <c r="U12060"/>
    </row>
    <row r="12061" spans="21:21" x14ac:dyDescent="0.25">
      <c r="U12061"/>
    </row>
    <row r="12062" spans="21:21" x14ac:dyDescent="0.25">
      <c r="U12062"/>
    </row>
    <row r="12063" spans="21:21" x14ac:dyDescent="0.25">
      <c r="U12063"/>
    </row>
    <row r="12064" spans="21:21" x14ac:dyDescent="0.25">
      <c r="U12064"/>
    </row>
    <row r="12065" spans="21:21" x14ac:dyDescent="0.25">
      <c r="U12065"/>
    </row>
    <row r="12066" spans="21:21" x14ac:dyDescent="0.25">
      <c r="U12066"/>
    </row>
    <row r="12067" spans="21:21" x14ac:dyDescent="0.25">
      <c r="U12067"/>
    </row>
    <row r="12068" spans="21:21" x14ac:dyDescent="0.25">
      <c r="U12068"/>
    </row>
    <row r="12069" spans="21:21" x14ac:dyDescent="0.25">
      <c r="U12069"/>
    </row>
    <row r="12070" spans="21:21" x14ac:dyDescent="0.25">
      <c r="U12070"/>
    </row>
    <row r="12071" spans="21:21" x14ac:dyDescent="0.25">
      <c r="U12071"/>
    </row>
    <row r="12072" spans="21:21" x14ac:dyDescent="0.25">
      <c r="U12072"/>
    </row>
    <row r="12073" spans="21:21" x14ac:dyDescent="0.25">
      <c r="U12073"/>
    </row>
    <row r="12074" spans="21:21" x14ac:dyDescent="0.25">
      <c r="U12074"/>
    </row>
    <row r="12075" spans="21:21" x14ac:dyDescent="0.25">
      <c r="U12075"/>
    </row>
    <row r="12076" spans="21:21" x14ac:dyDescent="0.25">
      <c r="U12076"/>
    </row>
    <row r="12077" spans="21:21" x14ac:dyDescent="0.25">
      <c r="U12077"/>
    </row>
    <row r="12078" spans="21:21" x14ac:dyDescent="0.25">
      <c r="U12078"/>
    </row>
    <row r="12079" spans="21:21" x14ac:dyDescent="0.25">
      <c r="U12079"/>
    </row>
    <row r="12080" spans="21:21" x14ac:dyDescent="0.25">
      <c r="U12080"/>
    </row>
    <row r="12081" spans="21:21" x14ac:dyDescent="0.25">
      <c r="U12081"/>
    </row>
    <row r="12082" spans="21:21" x14ac:dyDescent="0.25">
      <c r="U12082"/>
    </row>
    <row r="12083" spans="21:21" x14ac:dyDescent="0.25">
      <c r="U12083"/>
    </row>
    <row r="12084" spans="21:21" x14ac:dyDescent="0.25">
      <c r="U12084"/>
    </row>
    <row r="12085" spans="21:21" x14ac:dyDescent="0.25">
      <c r="U12085"/>
    </row>
    <row r="12086" spans="21:21" x14ac:dyDescent="0.25">
      <c r="U12086"/>
    </row>
    <row r="12087" spans="21:21" x14ac:dyDescent="0.25">
      <c r="U12087"/>
    </row>
    <row r="12088" spans="21:21" x14ac:dyDescent="0.25">
      <c r="U12088"/>
    </row>
    <row r="12089" spans="21:21" x14ac:dyDescent="0.25">
      <c r="U12089"/>
    </row>
    <row r="12090" spans="21:21" x14ac:dyDescent="0.25">
      <c r="U12090"/>
    </row>
    <row r="12091" spans="21:21" x14ac:dyDescent="0.25">
      <c r="U12091"/>
    </row>
    <row r="12092" spans="21:21" x14ac:dyDescent="0.25">
      <c r="U12092"/>
    </row>
    <row r="12093" spans="21:21" x14ac:dyDescent="0.25">
      <c r="U12093"/>
    </row>
    <row r="12094" spans="21:21" x14ac:dyDescent="0.25">
      <c r="U12094"/>
    </row>
    <row r="12095" spans="21:21" x14ac:dyDescent="0.25">
      <c r="U12095"/>
    </row>
    <row r="12096" spans="21:21" x14ac:dyDescent="0.25">
      <c r="U12096"/>
    </row>
    <row r="12097" spans="21:21" x14ac:dyDescent="0.25">
      <c r="U12097"/>
    </row>
    <row r="12098" spans="21:21" x14ac:dyDescent="0.25">
      <c r="U12098"/>
    </row>
    <row r="12099" spans="21:21" x14ac:dyDescent="0.25">
      <c r="U12099"/>
    </row>
    <row r="12100" spans="21:21" x14ac:dyDescent="0.25">
      <c r="U12100"/>
    </row>
    <row r="12101" spans="21:21" x14ac:dyDescent="0.25">
      <c r="U12101"/>
    </row>
    <row r="12102" spans="21:21" x14ac:dyDescent="0.25">
      <c r="U12102"/>
    </row>
    <row r="12103" spans="21:21" x14ac:dyDescent="0.25">
      <c r="U12103"/>
    </row>
    <row r="12104" spans="21:21" x14ac:dyDescent="0.25">
      <c r="U12104"/>
    </row>
    <row r="12105" spans="21:21" x14ac:dyDescent="0.25">
      <c r="U12105"/>
    </row>
    <row r="12106" spans="21:21" x14ac:dyDescent="0.25">
      <c r="U12106"/>
    </row>
    <row r="12107" spans="21:21" x14ac:dyDescent="0.25">
      <c r="U12107"/>
    </row>
    <row r="12108" spans="21:21" x14ac:dyDescent="0.25">
      <c r="U12108"/>
    </row>
    <row r="12109" spans="21:21" x14ac:dyDescent="0.25">
      <c r="U12109"/>
    </row>
    <row r="12110" spans="21:21" x14ac:dyDescent="0.25">
      <c r="U12110"/>
    </row>
    <row r="12111" spans="21:21" x14ac:dyDescent="0.25">
      <c r="U12111"/>
    </row>
    <row r="12112" spans="21:21" x14ac:dyDescent="0.25">
      <c r="U12112"/>
    </row>
    <row r="12113" spans="21:21" x14ac:dyDescent="0.25">
      <c r="U12113"/>
    </row>
    <row r="12114" spans="21:21" x14ac:dyDescent="0.25">
      <c r="U12114"/>
    </row>
    <row r="12115" spans="21:21" x14ac:dyDescent="0.25">
      <c r="U12115"/>
    </row>
    <row r="12116" spans="21:21" x14ac:dyDescent="0.25">
      <c r="U12116"/>
    </row>
    <row r="12117" spans="21:21" x14ac:dyDescent="0.25">
      <c r="U12117"/>
    </row>
    <row r="12118" spans="21:21" x14ac:dyDescent="0.25">
      <c r="U12118"/>
    </row>
    <row r="12119" spans="21:21" x14ac:dyDescent="0.25">
      <c r="U12119"/>
    </row>
    <row r="12120" spans="21:21" x14ac:dyDescent="0.25">
      <c r="U12120"/>
    </row>
    <row r="12121" spans="21:21" x14ac:dyDescent="0.25">
      <c r="U12121"/>
    </row>
    <row r="12122" spans="21:21" x14ac:dyDescent="0.25">
      <c r="U12122"/>
    </row>
    <row r="12123" spans="21:21" x14ac:dyDescent="0.25">
      <c r="U12123"/>
    </row>
    <row r="12124" spans="21:21" x14ac:dyDescent="0.25">
      <c r="U12124"/>
    </row>
    <row r="12125" spans="21:21" x14ac:dyDescent="0.25">
      <c r="U12125"/>
    </row>
    <row r="12126" spans="21:21" x14ac:dyDescent="0.25">
      <c r="U12126"/>
    </row>
    <row r="12127" spans="21:21" x14ac:dyDescent="0.25">
      <c r="U12127"/>
    </row>
    <row r="12128" spans="21:21" x14ac:dyDescent="0.25">
      <c r="U12128"/>
    </row>
    <row r="12129" spans="21:21" x14ac:dyDescent="0.25">
      <c r="U12129"/>
    </row>
    <row r="12130" spans="21:21" x14ac:dyDescent="0.25">
      <c r="U12130"/>
    </row>
    <row r="12131" spans="21:21" x14ac:dyDescent="0.25">
      <c r="U12131"/>
    </row>
    <row r="12132" spans="21:21" x14ac:dyDescent="0.25">
      <c r="U12132"/>
    </row>
    <row r="12133" spans="21:21" x14ac:dyDescent="0.25">
      <c r="U12133"/>
    </row>
    <row r="12134" spans="21:21" x14ac:dyDescent="0.25">
      <c r="U12134"/>
    </row>
    <row r="12135" spans="21:21" x14ac:dyDescent="0.25">
      <c r="U12135"/>
    </row>
    <row r="12136" spans="21:21" x14ac:dyDescent="0.25">
      <c r="U12136"/>
    </row>
    <row r="12137" spans="21:21" x14ac:dyDescent="0.25">
      <c r="U12137"/>
    </row>
    <row r="12138" spans="21:21" x14ac:dyDescent="0.25">
      <c r="U12138"/>
    </row>
    <row r="12139" spans="21:21" x14ac:dyDescent="0.25">
      <c r="U12139"/>
    </row>
    <row r="12140" spans="21:21" x14ac:dyDescent="0.25">
      <c r="U12140"/>
    </row>
    <row r="12141" spans="21:21" x14ac:dyDescent="0.25">
      <c r="U12141"/>
    </row>
    <row r="12142" spans="21:21" x14ac:dyDescent="0.25">
      <c r="U12142"/>
    </row>
    <row r="12143" spans="21:21" x14ac:dyDescent="0.25">
      <c r="U12143"/>
    </row>
    <row r="12144" spans="21:21" x14ac:dyDescent="0.25">
      <c r="U12144"/>
    </row>
    <row r="12145" spans="21:21" x14ac:dyDescent="0.25">
      <c r="U12145"/>
    </row>
    <row r="12146" spans="21:21" x14ac:dyDescent="0.25">
      <c r="U12146"/>
    </row>
    <row r="12147" spans="21:21" x14ac:dyDescent="0.25">
      <c r="U12147"/>
    </row>
    <row r="12148" spans="21:21" x14ac:dyDescent="0.25">
      <c r="U12148"/>
    </row>
    <row r="12149" spans="21:21" x14ac:dyDescent="0.25">
      <c r="U12149"/>
    </row>
    <row r="12150" spans="21:21" x14ac:dyDescent="0.25">
      <c r="U12150"/>
    </row>
    <row r="12151" spans="21:21" x14ac:dyDescent="0.25">
      <c r="U12151"/>
    </row>
    <row r="12152" spans="21:21" x14ac:dyDescent="0.25">
      <c r="U12152"/>
    </row>
    <row r="12153" spans="21:21" x14ac:dyDescent="0.25">
      <c r="U12153"/>
    </row>
    <row r="12154" spans="21:21" x14ac:dyDescent="0.25">
      <c r="U12154"/>
    </row>
    <row r="12155" spans="21:21" x14ac:dyDescent="0.25">
      <c r="U12155"/>
    </row>
    <row r="12156" spans="21:21" x14ac:dyDescent="0.25">
      <c r="U12156"/>
    </row>
    <row r="12157" spans="21:21" x14ac:dyDescent="0.25">
      <c r="U12157"/>
    </row>
    <row r="12158" spans="21:21" x14ac:dyDescent="0.25">
      <c r="U12158"/>
    </row>
    <row r="12159" spans="21:21" x14ac:dyDescent="0.25">
      <c r="U12159"/>
    </row>
    <row r="12160" spans="21:21" x14ac:dyDescent="0.25">
      <c r="U12160"/>
    </row>
    <row r="12161" spans="21:21" x14ac:dyDescent="0.25">
      <c r="U12161"/>
    </row>
    <row r="12162" spans="21:21" x14ac:dyDescent="0.25">
      <c r="U12162"/>
    </row>
    <row r="12163" spans="21:21" x14ac:dyDescent="0.25">
      <c r="U12163"/>
    </row>
    <row r="12164" spans="21:21" x14ac:dyDescent="0.25">
      <c r="U12164"/>
    </row>
    <row r="12165" spans="21:21" x14ac:dyDescent="0.25">
      <c r="U12165"/>
    </row>
    <row r="12166" spans="21:21" x14ac:dyDescent="0.25">
      <c r="U12166"/>
    </row>
    <row r="12167" spans="21:21" x14ac:dyDescent="0.25">
      <c r="U12167"/>
    </row>
    <row r="12168" spans="21:21" x14ac:dyDescent="0.25">
      <c r="U12168"/>
    </row>
    <row r="12169" spans="21:21" x14ac:dyDescent="0.25">
      <c r="U12169"/>
    </row>
    <row r="12170" spans="21:21" x14ac:dyDescent="0.25">
      <c r="U12170"/>
    </row>
    <row r="12171" spans="21:21" x14ac:dyDescent="0.25">
      <c r="U12171"/>
    </row>
    <row r="12172" spans="21:21" x14ac:dyDescent="0.25">
      <c r="U12172"/>
    </row>
    <row r="12173" spans="21:21" x14ac:dyDescent="0.25">
      <c r="U12173"/>
    </row>
    <row r="12174" spans="21:21" x14ac:dyDescent="0.25">
      <c r="U12174"/>
    </row>
    <row r="12175" spans="21:21" x14ac:dyDescent="0.25">
      <c r="U12175"/>
    </row>
    <row r="12176" spans="21:21" x14ac:dyDescent="0.25">
      <c r="U12176"/>
    </row>
    <row r="12177" spans="21:21" x14ac:dyDescent="0.25">
      <c r="U12177"/>
    </row>
    <row r="12178" spans="21:21" x14ac:dyDescent="0.25">
      <c r="U12178"/>
    </row>
    <row r="12179" spans="21:21" x14ac:dyDescent="0.25">
      <c r="U12179"/>
    </row>
    <row r="12180" spans="21:21" x14ac:dyDescent="0.25">
      <c r="U12180"/>
    </row>
    <row r="12181" spans="21:21" x14ac:dyDescent="0.25">
      <c r="U12181"/>
    </row>
    <row r="12182" spans="21:21" x14ac:dyDescent="0.25">
      <c r="U12182"/>
    </row>
    <row r="12183" spans="21:21" x14ac:dyDescent="0.25">
      <c r="U12183"/>
    </row>
    <row r="12184" spans="21:21" x14ac:dyDescent="0.25">
      <c r="U12184"/>
    </row>
    <row r="12185" spans="21:21" x14ac:dyDescent="0.25">
      <c r="U12185"/>
    </row>
    <row r="12186" spans="21:21" x14ac:dyDescent="0.25">
      <c r="U12186"/>
    </row>
    <row r="12187" spans="21:21" x14ac:dyDescent="0.25">
      <c r="U12187"/>
    </row>
    <row r="12188" spans="21:21" x14ac:dyDescent="0.25">
      <c r="U12188"/>
    </row>
    <row r="12189" spans="21:21" x14ac:dyDescent="0.25">
      <c r="U12189"/>
    </row>
    <row r="12190" spans="21:21" x14ac:dyDescent="0.25">
      <c r="U12190"/>
    </row>
    <row r="12191" spans="21:21" x14ac:dyDescent="0.25">
      <c r="U12191"/>
    </row>
    <row r="12192" spans="21:21" x14ac:dyDescent="0.25">
      <c r="U12192"/>
    </row>
    <row r="12193" spans="21:21" x14ac:dyDescent="0.25">
      <c r="U12193"/>
    </row>
    <row r="12194" spans="21:21" x14ac:dyDescent="0.25">
      <c r="U12194"/>
    </row>
    <row r="12195" spans="21:21" x14ac:dyDescent="0.25">
      <c r="U12195"/>
    </row>
    <row r="12196" spans="21:21" x14ac:dyDescent="0.25">
      <c r="U12196"/>
    </row>
    <row r="12197" spans="21:21" x14ac:dyDescent="0.25">
      <c r="U12197"/>
    </row>
    <row r="12198" spans="21:21" x14ac:dyDescent="0.25">
      <c r="U12198"/>
    </row>
    <row r="12199" spans="21:21" x14ac:dyDescent="0.25">
      <c r="U12199"/>
    </row>
    <row r="12200" spans="21:21" x14ac:dyDescent="0.25">
      <c r="U12200"/>
    </row>
    <row r="12201" spans="21:21" x14ac:dyDescent="0.25">
      <c r="U12201"/>
    </row>
    <row r="12202" spans="21:21" x14ac:dyDescent="0.25">
      <c r="U12202"/>
    </row>
    <row r="12203" spans="21:21" x14ac:dyDescent="0.25">
      <c r="U12203"/>
    </row>
    <row r="12204" spans="21:21" x14ac:dyDescent="0.25">
      <c r="U12204"/>
    </row>
    <row r="12205" spans="21:21" x14ac:dyDescent="0.25">
      <c r="U12205"/>
    </row>
    <row r="12206" spans="21:21" x14ac:dyDescent="0.25">
      <c r="U12206"/>
    </row>
    <row r="12207" spans="21:21" x14ac:dyDescent="0.25">
      <c r="U12207"/>
    </row>
    <row r="12208" spans="21:21" x14ac:dyDescent="0.25">
      <c r="U12208"/>
    </row>
    <row r="12209" spans="21:21" x14ac:dyDescent="0.25">
      <c r="U12209"/>
    </row>
    <row r="12210" spans="21:21" x14ac:dyDescent="0.25">
      <c r="U12210"/>
    </row>
    <row r="12211" spans="21:21" x14ac:dyDescent="0.25">
      <c r="U12211"/>
    </row>
    <row r="12212" spans="21:21" x14ac:dyDescent="0.25">
      <c r="U12212"/>
    </row>
    <row r="12213" spans="21:21" x14ac:dyDescent="0.25">
      <c r="U12213"/>
    </row>
    <row r="12214" spans="21:21" x14ac:dyDescent="0.25">
      <c r="U12214"/>
    </row>
    <row r="12215" spans="21:21" x14ac:dyDescent="0.25">
      <c r="U12215"/>
    </row>
    <row r="12216" spans="21:21" x14ac:dyDescent="0.25">
      <c r="U12216"/>
    </row>
    <row r="12217" spans="21:21" x14ac:dyDescent="0.25">
      <c r="U12217"/>
    </row>
    <row r="12218" spans="21:21" x14ac:dyDescent="0.25">
      <c r="U12218"/>
    </row>
    <row r="12219" spans="21:21" x14ac:dyDescent="0.25">
      <c r="U12219"/>
    </row>
    <row r="12220" spans="21:21" x14ac:dyDescent="0.25">
      <c r="U12220"/>
    </row>
    <row r="12221" spans="21:21" x14ac:dyDescent="0.25">
      <c r="U12221"/>
    </row>
    <row r="12222" spans="21:21" x14ac:dyDescent="0.25">
      <c r="U12222"/>
    </row>
    <row r="12223" spans="21:21" x14ac:dyDescent="0.25">
      <c r="U12223"/>
    </row>
    <row r="12224" spans="21:21" x14ac:dyDescent="0.25">
      <c r="U12224"/>
    </row>
    <row r="12225" spans="21:21" x14ac:dyDescent="0.25">
      <c r="U12225"/>
    </row>
    <row r="12226" spans="21:21" x14ac:dyDescent="0.25">
      <c r="U12226"/>
    </row>
    <row r="12227" spans="21:21" x14ac:dyDescent="0.25">
      <c r="U12227"/>
    </row>
    <row r="12228" spans="21:21" x14ac:dyDescent="0.25">
      <c r="U12228"/>
    </row>
    <row r="12229" spans="21:21" x14ac:dyDescent="0.25">
      <c r="U12229"/>
    </row>
    <row r="12230" spans="21:21" x14ac:dyDescent="0.25">
      <c r="U12230"/>
    </row>
    <row r="12231" spans="21:21" x14ac:dyDescent="0.25">
      <c r="U12231"/>
    </row>
    <row r="12232" spans="21:21" x14ac:dyDescent="0.25">
      <c r="U12232"/>
    </row>
    <row r="12233" spans="21:21" x14ac:dyDescent="0.25">
      <c r="U12233"/>
    </row>
    <row r="12234" spans="21:21" x14ac:dyDescent="0.25">
      <c r="U12234"/>
    </row>
    <row r="12235" spans="21:21" x14ac:dyDescent="0.25">
      <c r="U12235"/>
    </row>
    <row r="12236" spans="21:21" x14ac:dyDescent="0.25">
      <c r="U12236"/>
    </row>
    <row r="12237" spans="21:21" x14ac:dyDescent="0.25">
      <c r="U12237"/>
    </row>
    <row r="12238" spans="21:21" x14ac:dyDescent="0.25">
      <c r="U12238"/>
    </row>
    <row r="12239" spans="21:21" x14ac:dyDescent="0.25">
      <c r="U12239"/>
    </row>
    <row r="12240" spans="21:21" x14ac:dyDescent="0.25">
      <c r="U12240"/>
    </row>
    <row r="12241" spans="21:21" x14ac:dyDescent="0.25">
      <c r="U12241"/>
    </row>
    <row r="12242" spans="21:21" x14ac:dyDescent="0.25">
      <c r="U12242"/>
    </row>
    <row r="12243" spans="21:21" x14ac:dyDescent="0.25">
      <c r="U12243"/>
    </row>
    <row r="12244" spans="21:21" x14ac:dyDescent="0.25">
      <c r="U12244"/>
    </row>
    <row r="12245" spans="21:21" x14ac:dyDescent="0.25">
      <c r="U12245"/>
    </row>
    <row r="12246" spans="21:21" x14ac:dyDescent="0.25">
      <c r="U12246"/>
    </row>
    <row r="12247" spans="21:21" x14ac:dyDescent="0.25">
      <c r="U12247"/>
    </row>
    <row r="12248" spans="21:21" x14ac:dyDescent="0.25">
      <c r="U12248"/>
    </row>
    <row r="12249" spans="21:21" x14ac:dyDescent="0.25">
      <c r="U12249"/>
    </row>
    <row r="12250" spans="21:21" x14ac:dyDescent="0.25">
      <c r="U12250"/>
    </row>
    <row r="12251" spans="21:21" x14ac:dyDescent="0.25">
      <c r="U12251"/>
    </row>
    <row r="12252" spans="21:21" x14ac:dyDescent="0.25">
      <c r="U12252"/>
    </row>
    <row r="12253" spans="21:21" x14ac:dyDescent="0.25">
      <c r="U12253"/>
    </row>
    <row r="12254" spans="21:21" x14ac:dyDescent="0.25">
      <c r="U12254"/>
    </row>
    <row r="12255" spans="21:21" x14ac:dyDescent="0.25">
      <c r="U12255"/>
    </row>
    <row r="12256" spans="21:21" x14ac:dyDescent="0.25">
      <c r="U12256"/>
    </row>
    <row r="12257" spans="21:21" x14ac:dyDescent="0.25">
      <c r="U12257"/>
    </row>
    <row r="12258" spans="21:21" x14ac:dyDescent="0.25">
      <c r="U12258"/>
    </row>
    <row r="12259" spans="21:21" x14ac:dyDescent="0.25">
      <c r="U12259"/>
    </row>
    <row r="12260" spans="21:21" x14ac:dyDescent="0.25">
      <c r="U12260"/>
    </row>
    <row r="12261" spans="21:21" x14ac:dyDescent="0.25">
      <c r="U12261"/>
    </row>
    <row r="12262" spans="21:21" x14ac:dyDescent="0.25">
      <c r="U12262"/>
    </row>
    <row r="12263" spans="21:21" x14ac:dyDescent="0.25">
      <c r="U12263"/>
    </row>
    <row r="12264" spans="21:21" x14ac:dyDescent="0.25">
      <c r="U12264"/>
    </row>
    <row r="12265" spans="21:21" x14ac:dyDescent="0.25">
      <c r="U12265"/>
    </row>
    <row r="12266" spans="21:21" x14ac:dyDescent="0.25">
      <c r="U12266"/>
    </row>
    <row r="12267" spans="21:21" x14ac:dyDescent="0.25">
      <c r="U12267"/>
    </row>
    <row r="12268" spans="21:21" x14ac:dyDescent="0.25">
      <c r="U12268"/>
    </row>
    <row r="12269" spans="21:21" x14ac:dyDescent="0.25">
      <c r="U12269"/>
    </row>
    <row r="12270" spans="21:21" x14ac:dyDescent="0.25">
      <c r="U12270"/>
    </row>
    <row r="12271" spans="21:21" x14ac:dyDescent="0.25">
      <c r="U12271"/>
    </row>
    <row r="12272" spans="21:21" x14ac:dyDescent="0.25">
      <c r="U12272"/>
    </row>
    <row r="12273" spans="21:21" x14ac:dyDescent="0.25">
      <c r="U12273"/>
    </row>
    <row r="12274" spans="21:21" x14ac:dyDescent="0.25">
      <c r="U12274"/>
    </row>
    <row r="12275" spans="21:21" x14ac:dyDescent="0.25">
      <c r="U12275"/>
    </row>
    <row r="12276" spans="21:21" x14ac:dyDescent="0.25">
      <c r="U12276"/>
    </row>
    <row r="12277" spans="21:21" x14ac:dyDescent="0.25">
      <c r="U12277"/>
    </row>
    <row r="12278" spans="21:21" x14ac:dyDescent="0.25">
      <c r="U12278"/>
    </row>
    <row r="12279" spans="21:21" x14ac:dyDescent="0.25">
      <c r="U12279"/>
    </row>
    <row r="12280" spans="21:21" x14ac:dyDescent="0.25">
      <c r="U12280"/>
    </row>
    <row r="12281" spans="21:21" x14ac:dyDescent="0.25">
      <c r="U12281"/>
    </row>
    <row r="12282" spans="21:21" x14ac:dyDescent="0.25">
      <c r="U12282"/>
    </row>
    <row r="12283" spans="21:21" x14ac:dyDescent="0.25">
      <c r="U12283"/>
    </row>
    <row r="12284" spans="21:21" x14ac:dyDescent="0.25">
      <c r="U12284"/>
    </row>
    <row r="12285" spans="21:21" x14ac:dyDescent="0.25">
      <c r="U12285"/>
    </row>
    <row r="12286" spans="21:21" x14ac:dyDescent="0.25">
      <c r="U12286"/>
    </row>
    <row r="12287" spans="21:21" x14ac:dyDescent="0.25">
      <c r="U12287"/>
    </row>
    <row r="12288" spans="21:21" x14ac:dyDescent="0.25">
      <c r="U12288"/>
    </row>
    <row r="12289" spans="21:21" x14ac:dyDescent="0.25">
      <c r="U12289"/>
    </row>
    <row r="12290" spans="21:21" x14ac:dyDescent="0.25">
      <c r="U12290"/>
    </row>
    <row r="12291" spans="21:21" x14ac:dyDescent="0.25">
      <c r="U12291"/>
    </row>
    <row r="12292" spans="21:21" x14ac:dyDescent="0.25">
      <c r="U12292"/>
    </row>
    <row r="12293" spans="21:21" x14ac:dyDescent="0.25">
      <c r="U12293"/>
    </row>
    <row r="12294" spans="21:21" x14ac:dyDescent="0.25">
      <c r="U12294"/>
    </row>
    <row r="12295" spans="21:21" x14ac:dyDescent="0.25">
      <c r="U12295"/>
    </row>
    <row r="12296" spans="21:21" x14ac:dyDescent="0.25">
      <c r="U12296"/>
    </row>
    <row r="12297" spans="21:21" x14ac:dyDescent="0.25">
      <c r="U12297"/>
    </row>
    <row r="12298" spans="21:21" x14ac:dyDescent="0.25">
      <c r="U12298"/>
    </row>
    <row r="12299" spans="21:21" x14ac:dyDescent="0.25">
      <c r="U12299"/>
    </row>
    <row r="12300" spans="21:21" x14ac:dyDescent="0.25">
      <c r="U12300"/>
    </row>
    <row r="12301" spans="21:21" x14ac:dyDescent="0.25">
      <c r="U12301"/>
    </row>
    <row r="12302" spans="21:21" x14ac:dyDescent="0.25">
      <c r="U12302"/>
    </row>
    <row r="12303" spans="21:21" x14ac:dyDescent="0.25">
      <c r="U12303"/>
    </row>
    <row r="12304" spans="21:21" x14ac:dyDescent="0.25">
      <c r="U12304"/>
    </row>
    <row r="12305" spans="21:21" x14ac:dyDescent="0.25">
      <c r="U12305"/>
    </row>
    <row r="12306" spans="21:21" x14ac:dyDescent="0.25">
      <c r="U12306"/>
    </row>
    <row r="12307" spans="21:21" x14ac:dyDescent="0.25">
      <c r="U12307"/>
    </row>
    <row r="12308" spans="21:21" x14ac:dyDescent="0.25">
      <c r="U12308"/>
    </row>
    <row r="12309" spans="21:21" x14ac:dyDescent="0.25">
      <c r="U12309"/>
    </row>
    <row r="12310" spans="21:21" x14ac:dyDescent="0.25">
      <c r="U12310"/>
    </row>
    <row r="12311" spans="21:21" x14ac:dyDescent="0.25">
      <c r="U12311"/>
    </row>
    <row r="12312" spans="21:21" x14ac:dyDescent="0.25">
      <c r="U12312"/>
    </row>
    <row r="12313" spans="21:21" x14ac:dyDescent="0.25">
      <c r="U12313"/>
    </row>
    <row r="12314" spans="21:21" x14ac:dyDescent="0.25">
      <c r="U12314"/>
    </row>
    <row r="12315" spans="21:21" x14ac:dyDescent="0.25">
      <c r="U12315"/>
    </row>
    <row r="12316" spans="21:21" x14ac:dyDescent="0.25">
      <c r="U12316"/>
    </row>
    <row r="12317" spans="21:21" x14ac:dyDescent="0.25">
      <c r="U12317"/>
    </row>
    <row r="12318" spans="21:21" x14ac:dyDescent="0.25">
      <c r="U12318"/>
    </row>
    <row r="12319" spans="21:21" x14ac:dyDescent="0.25">
      <c r="U12319"/>
    </row>
    <row r="12320" spans="21:21" x14ac:dyDescent="0.25">
      <c r="U12320"/>
    </row>
    <row r="12321" spans="21:21" x14ac:dyDescent="0.25">
      <c r="U12321"/>
    </row>
    <row r="12322" spans="21:21" x14ac:dyDescent="0.25">
      <c r="U12322"/>
    </row>
    <row r="12323" spans="21:21" x14ac:dyDescent="0.25">
      <c r="U12323"/>
    </row>
    <row r="12324" spans="21:21" x14ac:dyDescent="0.25">
      <c r="U12324"/>
    </row>
    <row r="12325" spans="21:21" x14ac:dyDescent="0.25">
      <c r="U12325"/>
    </row>
    <row r="12326" spans="21:21" x14ac:dyDescent="0.25">
      <c r="U12326"/>
    </row>
    <row r="12327" spans="21:21" x14ac:dyDescent="0.25">
      <c r="U12327"/>
    </row>
    <row r="12328" spans="21:21" x14ac:dyDescent="0.25">
      <c r="U12328"/>
    </row>
    <row r="12329" spans="21:21" x14ac:dyDescent="0.25">
      <c r="U12329"/>
    </row>
    <row r="12330" spans="21:21" x14ac:dyDescent="0.25">
      <c r="U12330"/>
    </row>
    <row r="12331" spans="21:21" x14ac:dyDescent="0.25">
      <c r="U12331"/>
    </row>
    <row r="12332" spans="21:21" x14ac:dyDescent="0.25">
      <c r="U12332"/>
    </row>
    <row r="12333" spans="21:21" x14ac:dyDescent="0.25">
      <c r="U12333"/>
    </row>
    <row r="12334" spans="21:21" x14ac:dyDescent="0.25">
      <c r="U12334"/>
    </row>
    <row r="12335" spans="21:21" x14ac:dyDescent="0.25">
      <c r="U12335"/>
    </row>
    <row r="12336" spans="21:21" x14ac:dyDescent="0.25">
      <c r="U12336"/>
    </row>
    <row r="12337" spans="21:21" x14ac:dyDescent="0.25">
      <c r="U12337"/>
    </row>
    <row r="12338" spans="21:21" x14ac:dyDescent="0.25">
      <c r="U12338"/>
    </row>
    <row r="12339" spans="21:21" x14ac:dyDescent="0.25">
      <c r="U12339"/>
    </row>
    <row r="12340" spans="21:21" x14ac:dyDescent="0.25">
      <c r="U12340"/>
    </row>
    <row r="12341" spans="21:21" x14ac:dyDescent="0.25">
      <c r="U12341"/>
    </row>
    <row r="12342" spans="21:21" x14ac:dyDescent="0.25">
      <c r="U12342"/>
    </row>
    <row r="12343" spans="21:21" x14ac:dyDescent="0.25">
      <c r="U12343"/>
    </row>
    <row r="12344" spans="21:21" x14ac:dyDescent="0.25">
      <c r="U12344"/>
    </row>
    <row r="12345" spans="21:21" x14ac:dyDescent="0.25">
      <c r="U12345"/>
    </row>
    <row r="12346" spans="21:21" x14ac:dyDescent="0.25">
      <c r="U12346"/>
    </row>
    <row r="12347" spans="21:21" x14ac:dyDescent="0.25">
      <c r="U12347"/>
    </row>
    <row r="12348" spans="21:21" x14ac:dyDescent="0.25">
      <c r="U12348"/>
    </row>
    <row r="12349" spans="21:21" x14ac:dyDescent="0.25">
      <c r="U12349"/>
    </row>
    <row r="12350" spans="21:21" x14ac:dyDescent="0.25">
      <c r="U12350"/>
    </row>
    <row r="12351" spans="21:21" x14ac:dyDescent="0.25">
      <c r="U12351"/>
    </row>
    <row r="12352" spans="21:21" x14ac:dyDescent="0.25">
      <c r="U12352"/>
    </row>
    <row r="12353" spans="21:21" x14ac:dyDescent="0.25">
      <c r="U12353"/>
    </row>
    <row r="12354" spans="21:21" x14ac:dyDescent="0.25">
      <c r="U12354"/>
    </row>
    <row r="12355" spans="21:21" x14ac:dyDescent="0.25">
      <c r="U12355"/>
    </row>
    <row r="12356" spans="21:21" x14ac:dyDescent="0.25">
      <c r="U12356"/>
    </row>
    <row r="12357" spans="21:21" x14ac:dyDescent="0.25">
      <c r="U12357"/>
    </row>
    <row r="12358" spans="21:21" x14ac:dyDescent="0.25">
      <c r="U12358"/>
    </row>
    <row r="12359" spans="21:21" x14ac:dyDescent="0.25">
      <c r="U12359"/>
    </row>
    <row r="12360" spans="21:21" x14ac:dyDescent="0.25">
      <c r="U12360"/>
    </row>
    <row r="12361" spans="21:21" x14ac:dyDescent="0.25">
      <c r="U12361"/>
    </row>
    <row r="12362" spans="21:21" x14ac:dyDescent="0.25">
      <c r="U12362"/>
    </row>
    <row r="12363" spans="21:21" x14ac:dyDescent="0.25">
      <c r="U12363"/>
    </row>
    <row r="12364" spans="21:21" x14ac:dyDescent="0.25">
      <c r="U12364"/>
    </row>
    <row r="12365" spans="21:21" x14ac:dyDescent="0.25">
      <c r="U12365"/>
    </row>
    <row r="12366" spans="21:21" x14ac:dyDescent="0.25">
      <c r="U12366"/>
    </row>
    <row r="12367" spans="21:21" x14ac:dyDescent="0.25">
      <c r="U12367"/>
    </row>
    <row r="12368" spans="21:21" x14ac:dyDescent="0.25">
      <c r="U12368"/>
    </row>
    <row r="12369" spans="21:21" x14ac:dyDescent="0.25">
      <c r="U12369"/>
    </row>
    <row r="12370" spans="21:21" x14ac:dyDescent="0.25">
      <c r="U12370"/>
    </row>
    <row r="12371" spans="21:21" x14ac:dyDescent="0.25">
      <c r="U12371"/>
    </row>
    <row r="12372" spans="21:21" x14ac:dyDescent="0.25">
      <c r="U12372"/>
    </row>
    <row r="12373" spans="21:21" x14ac:dyDescent="0.25">
      <c r="U12373"/>
    </row>
    <row r="12374" spans="21:21" x14ac:dyDescent="0.25">
      <c r="U12374"/>
    </row>
    <row r="12375" spans="21:21" x14ac:dyDescent="0.25">
      <c r="U12375"/>
    </row>
    <row r="12376" spans="21:21" x14ac:dyDescent="0.25">
      <c r="U12376"/>
    </row>
    <row r="12377" spans="21:21" x14ac:dyDescent="0.25">
      <c r="U12377"/>
    </row>
    <row r="12378" spans="21:21" x14ac:dyDescent="0.25">
      <c r="U12378"/>
    </row>
    <row r="12379" spans="21:21" x14ac:dyDescent="0.25">
      <c r="U12379"/>
    </row>
    <row r="12380" spans="21:21" x14ac:dyDescent="0.25">
      <c r="U12380"/>
    </row>
    <row r="12381" spans="21:21" x14ac:dyDescent="0.25">
      <c r="U12381"/>
    </row>
    <row r="12382" spans="21:21" x14ac:dyDescent="0.25">
      <c r="U12382"/>
    </row>
    <row r="12383" spans="21:21" x14ac:dyDescent="0.25">
      <c r="U12383"/>
    </row>
    <row r="12384" spans="21:21" x14ac:dyDescent="0.25">
      <c r="U12384"/>
    </row>
    <row r="12385" spans="21:21" x14ac:dyDescent="0.25">
      <c r="U12385"/>
    </row>
    <row r="12386" spans="21:21" x14ac:dyDescent="0.25">
      <c r="U12386"/>
    </row>
    <row r="12387" spans="21:21" x14ac:dyDescent="0.25">
      <c r="U12387"/>
    </row>
    <row r="12388" spans="21:21" x14ac:dyDescent="0.25">
      <c r="U12388"/>
    </row>
    <row r="12389" spans="21:21" x14ac:dyDescent="0.25">
      <c r="U12389"/>
    </row>
    <row r="12390" spans="21:21" x14ac:dyDescent="0.25">
      <c r="U12390"/>
    </row>
    <row r="12391" spans="21:21" x14ac:dyDescent="0.25">
      <c r="U12391"/>
    </row>
    <row r="12392" spans="21:21" x14ac:dyDescent="0.25">
      <c r="U12392"/>
    </row>
    <row r="12393" spans="21:21" x14ac:dyDescent="0.25">
      <c r="U12393"/>
    </row>
    <row r="12394" spans="21:21" x14ac:dyDescent="0.25">
      <c r="U12394"/>
    </row>
    <row r="12395" spans="21:21" x14ac:dyDescent="0.25">
      <c r="U12395"/>
    </row>
    <row r="12396" spans="21:21" x14ac:dyDescent="0.25">
      <c r="U12396"/>
    </row>
    <row r="12397" spans="21:21" x14ac:dyDescent="0.25">
      <c r="U12397"/>
    </row>
    <row r="12398" spans="21:21" x14ac:dyDescent="0.25">
      <c r="U12398"/>
    </row>
    <row r="12399" spans="21:21" x14ac:dyDescent="0.25">
      <c r="U12399"/>
    </row>
    <row r="12400" spans="21:21" x14ac:dyDescent="0.25">
      <c r="U12400"/>
    </row>
    <row r="12401" spans="21:21" x14ac:dyDescent="0.25">
      <c r="U12401"/>
    </row>
    <row r="12402" spans="21:21" x14ac:dyDescent="0.25">
      <c r="U12402"/>
    </row>
    <row r="12403" spans="21:21" x14ac:dyDescent="0.25">
      <c r="U12403"/>
    </row>
    <row r="12404" spans="21:21" x14ac:dyDescent="0.25">
      <c r="U12404"/>
    </row>
    <row r="12405" spans="21:21" x14ac:dyDescent="0.25">
      <c r="U12405"/>
    </row>
    <row r="12406" spans="21:21" x14ac:dyDescent="0.25">
      <c r="U12406"/>
    </row>
    <row r="12407" spans="21:21" x14ac:dyDescent="0.25">
      <c r="U12407"/>
    </row>
    <row r="12408" spans="21:21" x14ac:dyDescent="0.25">
      <c r="U12408"/>
    </row>
    <row r="12409" spans="21:21" x14ac:dyDescent="0.25">
      <c r="U12409"/>
    </row>
    <row r="12410" spans="21:21" x14ac:dyDescent="0.25">
      <c r="U12410"/>
    </row>
    <row r="12411" spans="21:21" x14ac:dyDescent="0.25">
      <c r="U12411"/>
    </row>
    <row r="12412" spans="21:21" x14ac:dyDescent="0.25">
      <c r="U12412"/>
    </row>
    <row r="12413" spans="21:21" x14ac:dyDescent="0.25">
      <c r="U12413"/>
    </row>
    <row r="12414" spans="21:21" x14ac:dyDescent="0.25">
      <c r="U12414"/>
    </row>
    <row r="12415" spans="21:21" x14ac:dyDescent="0.25">
      <c r="U12415"/>
    </row>
    <row r="12416" spans="21:21" x14ac:dyDescent="0.25">
      <c r="U12416"/>
    </row>
    <row r="12417" spans="21:21" x14ac:dyDescent="0.25">
      <c r="U12417"/>
    </row>
    <row r="12418" spans="21:21" x14ac:dyDescent="0.25">
      <c r="U12418"/>
    </row>
    <row r="12419" spans="21:21" x14ac:dyDescent="0.25">
      <c r="U12419"/>
    </row>
    <row r="12420" spans="21:21" x14ac:dyDescent="0.25">
      <c r="U12420"/>
    </row>
    <row r="12421" spans="21:21" x14ac:dyDescent="0.25">
      <c r="U12421"/>
    </row>
    <row r="12422" spans="21:21" x14ac:dyDescent="0.25">
      <c r="U12422"/>
    </row>
    <row r="12423" spans="21:21" x14ac:dyDescent="0.25">
      <c r="U12423"/>
    </row>
    <row r="12424" spans="21:21" x14ac:dyDescent="0.25">
      <c r="U12424"/>
    </row>
    <row r="12425" spans="21:21" x14ac:dyDescent="0.25">
      <c r="U12425"/>
    </row>
    <row r="12426" spans="21:21" x14ac:dyDescent="0.25">
      <c r="U12426"/>
    </row>
    <row r="12427" spans="21:21" x14ac:dyDescent="0.25">
      <c r="U12427"/>
    </row>
    <row r="12428" spans="21:21" x14ac:dyDescent="0.25">
      <c r="U12428"/>
    </row>
    <row r="12429" spans="21:21" x14ac:dyDescent="0.25">
      <c r="U12429"/>
    </row>
    <row r="12430" spans="21:21" x14ac:dyDescent="0.25">
      <c r="U12430"/>
    </row>
    <row r="12431" spans="21:21" x14ac:dyDescent="0.25">
      <c r="U12431"/>
    </row>
    <row r="12432" spans="21:21" x14ac:dyDescent="0.25">
      <c r="U12432"/>
    </row>
    <row r="12433" spans="21:21" x14ac:dyDescent="0.25">
      <c r="U12433"/>
    </row>
    <row r="12434" spans="21:21" x14ac:dyDescent="0.25">
      <c r="U12434"/>
    </row>
    <row r="12435" spans="21:21" x14ac:dyDescent="0.25">
      <c r="U12435"/>
    </row>
    <row r="12436" spans="21:21" x14ac:dyDescent="0.25">
      <c r="U12436"/>
    </row>
    <row r="12437" spans="21:21" x14ac:dyDescent="0.25">
      <c r="U12437"/>
    </row>
    <row r="12438" spans="21:21" x14ac:dyDescent="0.25">
      <c r="U12438"/>
    </row>
    <row r="12439" spans="21:21" x14ac:dyDescent="0.25">
      <c r="U12439"/>
    </row>
    <row r="12440" spans="21:21" x14ac:dyDescent="0.25">
      <c r="U12440"/>
    </row>
    <row r="12441" spans="21:21" x14ac:dyDescent="0.25">
      <c r="U12441"/>
    </row>
    <row r="12442" spans="21:21" x14ac:dyDescent="0.25">
      <c r="U12442"/>
    </row>
    <row r="12443" spans="21:21" x14ac:dyDescent="0.25">
      <c r="U12443"/>
    </row>
    <row r="12444" spans="21:21" x14ac:dyDescent="0.25">
      <c r="U12444"/>
    </row>
    <row r="12445" spans="21:21" x14ac:dyDescent="0.25">
      <c r="U12445"/>
    </row>
    <row r="12446" spans="21:21" x14ac:dyDescent="0.25">
      <c r="U12446"/>
    </row>
    <row r="12447" spans="21:21" x14ac:dyDescent="0.25">
      <c r="U12447"/>
    </row>
    <row r="12448" spans="21:21" x14ac:dyDescent="0.25">
      <c r="U12448"/>
    </row>
    <row r="12449" spans="21:21" x14ac:dyDescent="0.25">
      <c r="U12449"/>
    </row>
    <row r="12450" spans="21:21" x14ac:dyDescent="0.25">
      <c r="U12450"/>
    </row>
    <row r="12451" spans="21:21" x14ac:dyDescent="0.25">
      <c r="U12451"/>
    </row>
    <row r="12452" spans="21:21" x14ac:dyDescent="0.25">
      <c r="U12452"/>
    </row>
    <row r="12453" spans="21:21" x14ac:dyDescent="0.25">
      <c r="U12453"/>
    </row>
    <row r="12454" spans="21:21" x14ac:dyDescent="0.25">
      <c r="U12454"/>
    </row>
    <row r="12455" spans="21:21" x14ac:dyDescent="0.25">
      <c r="U12455"/>
    </row>
    <row r="12456" spans="21:21" x14ac:dyDescent="0.25">
      <c r="U12456"/>
    </row>
    <row r="12457" spans="21:21" x14ac:dyDescent="0.25">
      <c r="U12457"/>
    </row>
    <row r="12458" spans="21:21" x14ac:dyDescent="0.25">
      <c r="U12458"/>
    </row>
    <row r="12459" spans="21:21" x14ac:dyDescent="0.25">
      <c r="U12459"/>
    </row>
    <row r="12460" spans="21:21" x14ac:dyDescent="0.25">
      <c r="U12460"/>
    </row>
    <row r="12461" spans="21:21" x14ac:dyDescent="0.25">
      <c r="U12461"/>
    </row>
    <row r="12462" spans="21:21" x14ac:dyDescent="0.25">
      <c r="U12462"/>
    </row>
    <row r="12463" spans="21:21" x14ac:dyDescent="0.25">
      <c r="U12463"/>
    </row>
    <row r="12464" spans="21:21" x14ac:dyDescent="0.25">
      <c r="U12464"/>
    </row>
    <row r="12465" spans="21:21" x14ac:dyDescent="0.25">
      <c r="U12465"/>
    </row>
    <row r="12466" spans="21:21" x14ac:dyDescent="0.25">
      <c r="U12466"/>
    </row>
    <row r="12467" spans="21:21" x14ac:dyDescent="0.25">
      <c r="U12467"/>
    </row>
    <row r="12468" spans="21:21" x14ac:dyDescent="0.25">
      <c r="U12468"/>
    </row>
    <row r="12469" spans="21:21" x14ac:dyDescent="0.25">
      <c r="U12469"/>
    </row>
    <row r="12470" spans="21:21" x14ac:dyDescent="0.25">
      <c r="U12470"/>
    </row>
    <row r="12471" spans="21:21" x14ac:dyDescent="0.25">
      <c r="U12471"/>
    </row>
    <row r="12472" spans="21:21" x14ac:dyDescent="0.25">
      <c r="U12472"/>
    </row>
    <row r="12473" spans="21:21" x14ac:dyDescent="0.25">
      <c r="U12473"/>
    </row>
    <row r="12474" spans="21:21" x14ac:dyDescent="0.25">
      <c r="U12474"/>
    </row>
    <row r="12475" spans="21:21" x14ac:dyDescent="0.25">
      <c r="U12475"/>
    </row>
    <row r="12476" spans="21:21" x14ac:dyDescent="0.25">
      <c r="U12476"/>
    </row>
    <row r="12477" spans="21:21" x14ac:dyDescent="0.25">
      <c r="U12477"/>
    </row>
    <row r="12478" spans="21:21" x14ac:dyDescent="0.25">
      <c r="U12478"/>
    </row>
    <row r="12479" spans="21:21" x14ac:dyDescent="0.25">
      <c r="U12479"/>
    </row>
    <row r="12480" spans="21:21" x14ac:dyDescent="0.25">
      <c r="U12480"/>
    </row>
    <row r="12481" spans="21:21" x14ac:dyDescent="0.25">
      <c r="U12481"/>
    </row>
    <row r="12482" spans="21:21" x14ac:dyDescent="0.25">
      <c r="U12482"/>
    </row>
    <row r="12483" spans="21:21" x14ac:dyDescent="0.25">
      <c r="U12483"/>
    </row>
    <row r="12484" spans="21:21" x14ac:dyDescent="0.25">
      <c r="U12484"/>
    </row>
    <row r="12485" spans="21:21" x14ac:dyDescent="0.25">
      <c r="U12485"/>
    </row>
    <row r="12486" spans="21:21" x14ac:dyDescent="0.25">
      <c r="U12486"/>
    </row>
    <row r="12487" spans="21:21" x14ac:dyDescent="0.25">
      <c r="U12487"/>
    </row>
    <row r="12488" spans="21:21" x14ac:dyDescent="0.25">
      <c r="U12488"/>
    </row>
    <row r="12489" spans="21:21" x14ac:dyDescent="0.25">
      <c r="U12489"/>
    </row>
    <row r="12490" spans="21:21" x14ac:dyDescent="0.25">
      <c r="U12490"/>
    </row>
    <row r="12491" spans="21:21" x14ac:dyDescent="0.25">
      <c r="U12491"/>
    </row>
    <row r="12492" spans="21:21" x14ac:dyDescent="0.25">
      <c r="U12492"/>
    </row>
    <row r="12493" spans="21:21" x14ac:dyDescent="0.25">
      <c r="U12493"/>
    </row>
    <row r="12494" spans="21:21" x14ac:dyDescent="0.25">
      <c r="U12494"/>
    </row>
    <row r="12495" spans="21:21" x14ac:dyDescent="0.25">
      <c r="U12495"/>
    </row>
    <row r="12496" spans="21:21" x14ac:dyDescent="0.25">
      <c r="U12496"/>
    </row>
    <row r="12497" spans="21:21" x14ac:dyDescent="0.25">
      <c r="U12497"/>
    </row>
    <row r="12498" spans="21:21" x14ac:dyDescent="0.25">
      <c r="U12498"/>
    </row>
    <row r="12499" spans="21:21" x14ac:dyDescent="0.25">
      <c r="U12499"/>
    </row>
    <row r="12500" spans="21:21" x14ac:dyDescent="0.25">
      <c r="U12500"/>
    </row>
    <row r="12501" spans="21:21" x14ac:dyDescent="0.25">
      <c r="U12501"/>
    </row>
    <row r="12502" spans="21:21" x14ac:dyDescent="0.25">
      <c r="U12502"/>
    </row>
    <row r="12503" spans="21:21" x14ac:dyDescent="0.25">
      <c r="U12503"/>
    </row>
    <row r="12504" spans="21:21" x14ac:dyDescent="0.25">
      <c r="U12504"/>
    </row>
    <row r="12505" spans="21:21" x14ac:dyDescent="0.25">
      <c r="U12505"/>
    </row>
    <row r="12506" spans="21:21" x14ac:dyDescent="0.25">
      <c r="U12506"/>
    </row>
    <row r="12507" spans="21:21" x14ac:dyDescent="0.25">
      <c r="U12507"/>
    </row>
    <row r="12508" spans="21:21" x14ac:dyDescent="0.25">
      <c r="U12508"/>
    </row>
    <row r="12509" spans="21:21" x14ac:dyDescent="0.25">
      <c r="U12509"/>
    </row>
    <row r="12510" spans="21:21" x14ac:dyDescent="0.25">
      <c r="U12510"/>
    </row>
    <row r="12511" spans="21:21" x14ac:dyDescent="0.25">
      <c r="U12511"/>
    </row>
    <row r="12512" spans="21:21" x14ac:dyDescent="0.25">
      <c r="U12512"/>
    </row>
    <row r="12513" spans="21:21" x14ac:dyDescent="0.25">
      <c r="U12513"/>
    </row>
    <row r="12514" spans="21:21" x14ac:dyDescent="0.25">
      <c r="U12514"/>
    </row>
    <row r="12515" spans="21:21" x14ac:dyDescent="0.25">
      <c r="U12515"/>
    </row>
    <row r="12516" spans="21:21" x14ac:dyDescent="0.25">
      <c r="U12516"/>
    </row>
    <row r="12517" spans="21:21" x14ac:dyDescent="0.25">
      <c r="U12517"/>
    </row>
    <row r="12518" spans="21:21" x14ac:dyDescent="0.25">
      <c r="U12518"/>
    </row>
    <row r="12519" spans="21:21" x14ac:dyDescent="0.25">
      <c r="U12519"/>
    </row>
    <row r="12520" spans="21:21" x14ac:dyDescent="0.25">
      <c r="U12520"/>
    </row>
    <row r="12521" spans="21:21" x14ac:dyDescent="0.25">
      <c r="U12521"/>
    </row>
    <row r="12522" spans="21:21" x14ac:dyDescent="0.25">
      <c r="U12522"/>
    </row>
    <row r="12523" spans="21:21" x14ac:dyDescent="0.25">
      <c r="U12523"/>
    </row>
    <row r="12524" spans="21:21" x14ac:dyDescent="0.25">
      <c r="U12524"/>
    </row>
    <row r="12525" spans="21:21" x14ac:dyDescent="0.25">
      <c r="U12525"/>
    </row>
    <row r="12526" spans="21:21" x14ac:dyDescent="0.25">
      <c r="U12526"/>
    </row>
    <row r="12527" spans="21:21" x14ac:dyDescent="0.25">
      <c r="U12527"/>
    </row>
    <row r="12528" spans="21:21" x14ac:dyDescent="0.25">
      <c r="U12528"/>
    </row>
    <row r="12529" spans="21:21" x14ac:dyDescent="0.25">
      <c r="U12529"/>
    </row>
    <row r="12530" spans="21:21" x14ac:dyDescent="0.25">
      <c r="U12530"/>
    </row>
    <row r="12531" spans="21:21" x14ac:dyDescent="0.25">
      <c r="U12531"/>
    </row>
    <row r="12532" spans="21:21" x14ac:dyDescent="0.25">
      <c r="U12532"/>
    </row>
    <row r="12533" spans="21:21" x14ac:dyDescent="0.25">
      <c r="U12533"/>
    </row>
    <row r="12534" spans="21:21" x14ac:dyDescent="0.25">
      <c r="U12534"/>
    </row>
    <row r="12535" spans="21:21" x14ac:dyDescent="0.25">
      <c r="U12535"/>
    </row>
    <row r="12536" spans="21:21" x14ac:dyDescent="0.25">
      <c r="U12536"/>
    </row>
    <row r="12537" spans="21:21" x14ac:dyDescent="0.25">
      <c r="U12537"/>
    </row>
    <row r="12538" spans="21:21" x14ac:dyDescent="0.25">
      <c r="U12538"/>
    </row>
    <row r="12539" spans="21:21" x14ac:dyDescent="0.25">
      <c r="U12539"/>
    </row>
    <row r="12540" spans="21:21" x14ac:dyDescent="0.25">
      <c r="U12540"/>
    </row>
    <row r="12541" spans="21:21" x14ac:dyDescent="0.25">
      <c r="U12541"/>
    </row>
    <row r="12542" spans="21:21" x14ac:dyDescent="0.25">
      <c r="U12542"/>
    </row>
    <row r="12543" spans="21:21" x14ac:dyDescent="0.25">
      <c r="U12543"/>
    </row>
    <row r="12544" spans="21:21" x14ac:dyDescent="0.25">
      <c r="U12544"/>
    </row>
    <row r="12545" spans="21:21" x14ac:dyDescent="0.25">
      <c r="U12545"/>
    </row>
    <row r="12546" spans="21:21" x14ac:dyDescent="0.25">
      <c r="U12546"/>
    </row>
    <row r="12547" spans="21:21" x14ac:dyDescent="0.25">
      <c r="U12547"/>
    </row>
    <row r="12548" spans="21:21" x14ac:dyDescent="0.25">
      <c r="U12548"/>
    </row>
    <row r="12549" spans="21:21" x14ac:dyDescent="0.25">
      <c r="U12549"/>
    </row>
    <row r="12550" spans="21:21" x14ac:dyDescent="0.25">
      <c r="U12550"/>
    </row>
    <row r="12551" spans="21:21" x14ac:dyDescent="0.25">
      <c r="U12551"/>
    </row>
    <row r="12552" spans="21:21" x14ac:dyDescent="0.25">
      <c r="U12552"/>
    </row>
    <row r="12553" spans="21:21" x14ac:dyDescent="0.25">
      <c r="U12553"/>
    </row>
    <row r="12554" spans="21:21" x14ac:dyDescent="0.25">
      <c r="U12554"/>
    </row>
    <row r="12555" spans="21:21" x14ac:dyDescent="0.25">
      <c r="U12555"/>
    </row>
    <row r="12556" spans="21:21" x14ac:dyDescent="0.25">
      <c r="U12556"/>
    </row>
    <row r="12557" spans="21:21" x14ac:dyDescent="0.25">
      <c r="U12557"/>
    </row>
    <row r="12558" spans="21:21" x14ac:dyDescent="0.25">
      <c r="U12558"/>
    </row>
    <row r="12559" spans="21:21" x14ac:dyDescent="0.25">
      <c r="U12559"/>
    </row>
    <row r="12560" spans="21:21" x14ac:dyDescent="0.25">
      <c r="U12560"/>
    </row>
    <row r="12561" spans="21:21" x14ac:dyDescent="0.25">
      <c r="U12561"/>
    </row>
    <row r="12562" spans="21:21" x14ac:dyDescent="0.25">
      <c r="U12562"/>
    </row>
    <row r="12563" spans="21:21" x14ac:dyDescent="0.25">
      <c r="U12563"/>
    </row>
    <row r="12564" spans="21:21" x14ac:dyDescent="0.25">
      <c r="U12564"/>
    </row>
    <row r="12565" spans="21:21" x14ac:dyDescent="0.25">
      <c r="U12565"/>
    </row>
    <row r="12566" spans="21:21" x14ac:dyDescent="0.25">
      <c r="U12566"/>
    </row>
    <row r="12567" spans="21:21" x14ac:dyDescent="0.25">
      <c r="U12567"/>
    </row>
    <row r="12568" spans="21:21" x14ac:dyDescent="0.25">
      <c r="U12568"/>
    </row>
    <row r="12569" spans="21:21" x14ac:dyDescent="0.25">
      <c r="U12569"/>
    </row>
    <row r="12570" spans="21:21" x14ac:dyDescent="0.25">
      <c r="U12570"/>
    </row>
    <row r="12571" spans="21:21" x14ac:dyDescent="0.25">
      <c r="U12571"/>
    </row>
    <row r="12572" spans="21:21" x14ac:dyDescent="0.25">
      <c r="U12572"/>
    </row>
    <row r="12573" spans="21:21" x14ac:dyDescent="0.25">
      <c r="U12573"/>
    </row>
    <row r="12574" spans="21:21" x14ac:dyDescent="0.25">
      <c r="U12574"/>
    </row>
    <row r="12575" spans="21:21" x14ac:dyDescent="0.25">
      <c r="U12575"/>
    </row>
    <row r="12576" spans="21:21" x14ac:dyDescent="0.25">
      <c r="U12576"/>
    </row>
    <row r="12577" spans="21:21" x14ac:dyDescent="0.25">
      <c r="U12577"/>
    </row>
    <row r="12578" spans="21:21" x14ac:dyDescent="0.25">
      <c r="U12578"/>
    </row>
    <row r="12579" spans="21:21" x14ac:dyDescent="0.25">
      <c r="U12579"/>
    </row>
    <row r="12580" spans="21:21" x14ac:dyDescent="0.25">
      <c r="U12580"/>
    </row>
    <row r="12581" spans="21:21" x14ac:dyDescent="0.25">
      <c r="U12581"/>
    </row>
    <row r="12582" spans="21:21" x14ac:dyDescent="0.25">
      <c r="U12582"/>
    </row>
    <row r="12583" spans="21:21" x14ac:dyDescent="0.25">
      <c r="U12583"/>
    </row>
    <row r="12584" spans="21:21" x14ac:dyDescent="0.25">
      <c r="U12584"/>
    </row>
    <row r="12585" spans="21:21" x14ac:dyDescent="0.25">
      <c r="U12585"/>
    </row>
    <row r="12586" spans="21:21" x14ac:dyDescent="0.25">
      <c r="U12586"/>
    </row>
    <row r="12587" spans="21:21" x14ac:dyDescent="0.25">
      <c r="U12587"/>
    </row>
    <row r="12588" spans="21:21" x14ac:dyDescent="0.25">
      <c r="U12588"/>
    </row>
    <row r="12589" spans="21:21" x14ac:dyDescent="0.25">
      <c r="U12589"/>
    </row>
    <row r="12590" spans="21:21" x14ac:dyDescent="0.25">
      <c r="U12590"/>
    </row>
    <row r="12591" spans="21:21" x14ac:dyDescent="0.25">
      <c r="U12591"/>
    </row>
    <row r="12592" spans="21:21" x14ac:dyDescent="0.25">
      <c r="U12592"/>
    </row>
    <row r="12593" spans="21:21" x14ac:dyDescent="0.25">
      <c r="U12593"/>
    </row>
    <row r="12594" spans="21:21" x14ac:dyDescent="0.25">
      <c r="U12594"/>
    </row>
    <row r="12595" spans="21:21" x14ac:dyDescent="0.25">
      <c r="U12595"/>
    </row>
    <row r="12596" spans="21:21" x14ac:dyDescent="0.25">
      <c r="U12596"/>
    </row>
    <row r="12597" spans="21:21" x14ac:dyDescent="0.25">
      <c r="U12597"/>
    </row>
    <row r="12598" spans="21:21" x14ac:dyDescent="0.25">
      <c r="U12598"/>
    </row>
    <row r="12599" spans="21:21" x14ac:dyDescent="0.25">
      <c r="U12599"/>
    </row>
    <row r="12600" spans="21:21" x14ac:dyDescent="0.25">
      <c r="U12600"/>
    </row>
    <row r="12601" spans="21:21" x14ac:dyDescent="0.25">
      <c r="U12601"/>
    </row>
    <row r="12602" spans="21:21" x14ac:dyDescent="0.25">
      <c r="U12602"/>
    </row>
    <row r="12603" spans="21:21" x14ac:dyDescent="0.25">
      <c r="U12603"/>
    </row>
    <row r="12604" spans="21:21" x14ac:dyDescent="0.25">
      <c r="U12604"/>
    </row>
    <row r="12605" spans="21:21" x14ac:dyDescent="0.25">
      <c r="U12605"/>
    </row>
    <row r="12606" spans="21:21" x14ac:dyDescent="0.25">
      <c r="U12606"/>
    </row>
    <row r="12607" spans="21:21" x14ac:dyDescent="0.25">
      <c r="U12607"/>
    </row>
    <row r="12608" spans="21:21" x14ac:dyDescent="0.25">
      <c r="U12608"/>
    </row>
    <row r="12609" spans="21:21" x14ac:dyDescent="0.25">
      <c r="U12609"/>
    </row>
    <row r="12610" spans="21:21" x14ac:dyDescent="0.25">
      <c r="U12610"/>
    </row>
    <row r="12611" spans="21:21" x14ac:dyDescent="0.25">
      <c r="U12611"/>
    </row>
    <row r="12612" spans="21:21" x14ac:dyDescent="0.25">
      <c r="U12612"/>
    </row>
    <row r="12613" spans="21:21" x14ac:dyDescent="0.25">
      <c r="U12613"/>
    </row>
    <row r="12614" spans="21:21" x14ac:dyDescent="0.25">
      <c r="U12614"/>
    </row>
    <row r="12615" spans="21:21" x14ac:dyDescent="0.25">
      <c r="U12615"/>
    </row>
    <row r="12616" spans="21:21" x14ac:dyDescent="0.25">
      <c r="U12616"/>
    </row>
    <row r="12617" spans="21:21" x14ac:dyDescent="0.25">
      <c r="U12617"/>
    </row>
    <row r="12618" spans="21:21" x14ac:dyDescent="0.25">
      <c r="U12618"/>
    </row>
    <row r="12619" spans="21:21" x14ac:dyDescent="0.25">
      <c r="U12619"/>
    </row>
    <row r="12620" spans="21:21" x14ac:dyDescent="0.25">
      <c r="U12620"/>
    </row>
    <row r="12621" spans="21:21" x14ac:dyDescent="0.25">
      <c r="U12621"/>
    </row>
    <row r="12622" spans="21:21" x14ac:dyDescent="0.25">
      <c r="U12622"/>
    </row>
    <row r="12623" spans="21:21" x14ac:dyDescent="0.25">
      <c r="U12623"/>
    </row>
    <row r="12624" spans="21:21" x14ac:dyDescent="0.25">
      <c r="U12624"/>
    </row>
    <row r="12625" spans="21:21" x14ac:dyDescent="0.25">
      <c r="U12625"/>
    </row>
    <row r="12626" spans="21:21" x14ac:dyDescent="0.25">
      <c r="U12626"/>
    </row>
    <row r="12627" spans="21:21" x14ac:dyDescent="0.25">
      <c r="U12627"/>
    </row>
    <row r="12628" spans="21:21" x14ac:dyDescent="0.25">
      <c r="U12628"/>
    </row>
    <row r="12629" spans="21:21" x14ac:dyDescent="0.25">
      <c r="U12629"/>
    </row>
    <row r="12630" spans="21:21" x14ac:dyDescent="0.25">
      <c r="U12630"/>
    </row>
    <row r="12631" spans="21:21" x14ac:dyDescent="0.25">
      <c r="U12631"/>
    </row>
    <row r="12632" spans="21:21" x14ac:dyDescent="0.25">
      <c r="U12632"/>
    </row>
    <row r="12633" spans="21:21" x14ac:dyDescent="0.25">
      <c r="U12633"/>
    </row>
    <row r="12634" spans="21:21" x14ac:dyDescent="0.25">
      <c r="U12634"/>
    </row>
    <row r="12635" spans="21:21" x14ac:dyDescent="0.25">
      <c r="U12635"/>
    </row>
    <row r="12636" spans="21:21" x14ac:dyDescent="0.25">
      <c r="U12636"/>
    </row>
    <row r="12637" spans="21:21" x14ac:dyDescent="0.25">
      <c r="U12637"/>
    </row>
    <row r="12638" spans="21:21" x14ac:dyDescent="0.25">
      <c r="U12638"/>
    </row>
    <row r="12639" spans="21:21" x14ac:dyDescent="0.25">
      <c r="U12639"/>
    </row>
    <row r="12640" spans="21:21" x14ac:dyDescent="0.25">
      <c r="U12640"/>
    </row>
    <row r="12641" spans="21:21" x14ac:dyDescent="0.25">
      <c r="U12641"/>
    </row>
    <row r="12642" spans="21:21" x14ac:dyDescent="0.25">
      <c r="U12642"/>
    </row>
    <row r="12643" spans="21:21" x14ac:dyDescent="0.25">
      <c r="U12643"/>
    </row>
    <row r="12644" spans="21:21" x14ac:dyDescent="0.25">
      <c r="U12644"/>
    </row>
    <row r="12645" spans="21:21" x14ac:dyDescent="0.25">
      <c r="U12645"/>
    </row>
    <row r="12646" spans="21:21" x14ac:dyDescent="0.25">
      <c r="U12646"/>
    </row>
    <row r="12647" spans="21:21" x14ac:dyDescent="0.25">
      <c r="U12647"/>
    </row>
    <row r="12648" spans="21:21" x14ac:dyDescent="0.25">
      <c r="U12648"/>
    </row>
    <row r="12649" spans="21:21" x14ac:dyDescent="0.25">
      <c r="U12649"/>
    </row>
    <row r="12650" spans="21:21" x14ac:dyDescent="0.25">
      <c r="U12650"/>
    </row>
    <row r="12651" spans="21:21" x14ac:dyDescent="0.25">
      <c r="U12651"/>
    </row>
    <row r="12652" spans="21:21" x14ac:dyDescent="0.25">
      <c r="U12652"/>
    </row>
    <row r="12653" spans="21:21" x14ac:dyDescent="0.25">
      <c r="U12653"/>
    </row>
    <row r="12654" spans="21:21" x14ac:dyDescent="0.25">
      <c r="U12654"/>
    </row>
    <row r="12655" spans="21:21" x14ac:dyDescent="0.25">
      <c r="U12655"/>
    </row>
    <row r="12656" spans="21:21" x14ac:dyDescent="0.25">
      <c r="U12656"/>
    </row>
    <row r="12657" spans="21:21" x14ac:dyDescent="0.25">
      <c r="U12657"/>
    </row>
    <row r="12658" spans="21:21" x14ac:dyDescent="0.25">
      <c r="U12658"/>
    </row>
    <row r="12659" spans="21:21" x14ac:dyDescent="0.25">
      <c r="U12659"/>
    </row>
    <row r="12660" spans="21:21" x14ac:dyDescent="0.25">
      <c r="U12660"/>
    </row>
    <row r="12661" spans="21:21" x14ac:dyDescent="0.25">
      <c r="U12661"/>
    </row>
    <row r="12662" spans="21:21" x14ac:dyDescent="0.25">
      <c r="U12662"/>
    </row>
    <row r="12663" spans="21:21" x14ac:dyDescent="0.25">
      <c r="U12663"/>
    </row>
    <row r="12664" spans="21:21" x14ac:dyDescent="0.25">
      <c r="U12664"/>
    </row>
    <row r="12665" spans="21:21" x14ac:dyDescent="0.25">
      <c r="U12665"/>
    </row>
    <row r="12666" spans="21:21" x14ac:dyDescent="0.25">
      <c r="U12666"/>
    </row>
    <row r="12667" spans="21:21" x14ac:dyDescent="0.25">
      <c r="U12667"/>
    </row>
    <row r="12668" spans="21:21" x14ac:dyDescent="0.25">
      <c r="U12668"/>
    </row>
    <row r="12669" spans="21:21" x14ac:dyDescent="0.25">
      <c r="U12669"/>
    </row>
    <row r="12670" spans="21:21" x14ac:dyDescent="0.25">
      <c r="U12670"/>
    </row>
    <row r="12671" spans="21:21" x14ac:dyDescent="0.25">
      <c r="U12671"/>
    </row>
    <row r="12672" spans="21:21" x14ac:dyDescent="0.25">
      <c r="U12672"/>
    </row>
    <row r="12673" spans="21:21" x14ac:dyDescent="0.25">
      <c r="U12673"/>
    </row>
    <row r="12674" spans="21:21" x14ac:dyDescent="0.25">
      <c r="U12674"/>
    </row>
    <row r="12675" spans="21:21" x14ac:dyDescent="0.25">
      <c r="U12675"/>
    </row>
    <row r="12676" spans="21:21" x14ac:dyDescent="0.25">
      <c r="U12676"/>
    </row>
    <row r="12677" spans="21:21" x14ac:dyDescent="0.25">
      <c r="U12677"/>
    </row>
    <row r="12678" spans="21:21" x14ac:dyDescent="0.25">
      <c r="U12678"/>
    </row>
    <row r="12679" spans="21:21" x14ac:dyDescent="0.25">
      <c r="U12679"/>
    </row>
    <row r="12680" spans="21:21" x14ac:dyDescent="0.25">
      <c r="U12680"/>
    </row>
    <row r="12681" spans="21:21" x14ac:dyDescent="0.25">
      <c r="U12681"/>
    </row>
    <row r="12682" spans="21:21" x14ac:dyDescent="0.25">
      <c r="U12682"/>
    </row>
    <row r="12683" spans="21:21" x14ac:dyDescent="0.25">
      <c r="U12683"/>
    </row>
    <row r="12684" spans="21:21" x14ac:dyDescent="0.25">
      <c r="U12684"/>
    </row>
    <row r="12685" spans="21:21" x14ac:dyDescent="0.25">
      <c r="U12685"/>
    </row>
    <row r="12686" spans="21:21" x14ac:dyDescent="0.25">
      <c r="U12686"/>
    </row>
    <row r="12687" spans="21:21" x14ac:dyDescent="0.25">
      <c r="U12687"/>
    </row>
    <row r="12688" spans="21:21" x14ac:dyDescent="0.25">
      <c r="U12688"/>
    </row>
    <row r="12689" spans="21:21" x14ac:dyDescent="0.25">
      <c r="U12689"/>
    </row>
    <row r="12690" spans="21:21" x14ac:dyDescent="0.25">
      <c r="U12690"/>
    </row>
    <row r="12691" spans="21:21" x14ac:dyDescent="0.25">
      <c r="U12691"/>
    </row>
    <row r="12692" spans="21:21" x14ac:dyDescent="0.25">
      <c r="U12692"/>
    </row>
    <row r="12693" spans="21:21" x14ac:dyDescent="0.25">
      <c r="U12693"/>
    </row>
    <row r="12694" spans="21:21" x14ac:dyDescent="0.25">
      <c r="U12694"/>
    </row>
    <row r="12695" spans="21:21" x14ac:dyDescent="0.25">
      <c r="U12695"/>
    </row>
    <row r="12696" spans="21:21" x14ac:dyDescent="0.25">
      <c r="U12696"/>
    </row>
    <row r="12697" spans="21:21" x14ac:dyDescent="0.25">
      <c r="U12697"/>
    </row>
    <row r="12698" spans="21:21" x14ac:dyDescent="0.25">
      <c r="U12698"/>
    </row>
    <row r="12699" spans="21:21" x14ac:dyDescent="0.25">
      <c r="U12699"/>
    </row>
    <row r="12700" spans="21:21" x14ac:dyDescent="0.25">
      <c r="U12700"/>
    </row>
    <row r="12701" spans="21:21" x14ac:dyDescent="0.25">
      <c r="U12701"/>
    </row>
    <row r="12702" spans="21:21" x14ac:dyDescent="0.25">
      <c r="U12702"/>
    </row>
    <row r="12703" spans="21:21" x14ac:dyDescent="0.25">
      <c r="U12703"/>
    </row>
    <row r="12704" spans="21:21" x14ac:dyDescent="0.25">
      <c r="U12704"/>
    </row>
    <row r="12705" spans="21:21" x14ac:dyDescent="0.25">
      <c r="U12705"/>
    </row>
    <row r="12706" spans="21:21" x14ac:dyDescent="0.25">
      <c r="U12706"/>
    </row>
    <row r="12707" spans="21:21" x14ac:dyDescent="0.25">
      <c r="U12707"/>
    </row>
    <row r="12708" spans="21:21" x14ac:dyDescent="0.25">
      <c r="U12708"/>
    </row>
    <row r="12709" spans="21:21" x14ac:dyDescent="0.25">
      <c r="U12709"/>
    </row>
    <row r="12710" spans="21:21" x14ac:dyDescent="0.25">
      <c r="U12710"/>
    </row>
    <row r="12711" spans="21:21" x14ac:dyDescent="0.25">
      <c r="U12711"/>
    </row>
    <row r="12712" spans="21:21" x14ac:dyDescent="0.25">
      <c r="U12712"/>
    </row>
    <row r="12713" spans="21:21" x14ac:dyDescent="0.25">
      <c r="U12713"/>
    </row>
    <row r="12714" spans="21:21" x14ac:dyDescent="0.25">
      <c r="U12714"/>
    </row>
    <row r="12715" spans="21:21" x14ac:dyDescent="0.25">
      <c r="U12715"/>
    </row>
    <row r="12716" spans="21:21" x14ac:dyDescent="0.25">
      <c r="U12716"/>
    </row>
    <row r="12717" spans="21:21" x14ac:dyDescent="0.25">
      <c r="U12717"/>
    </row>
    <row r="12718" spans="21:21" x14ac:dyDescent="0.25">
      <c r="U12718"/>
    </row>
    <row r="12719" spans="21:21" x14ac:dyDescent="0.25">
      <c r="U12719"/>
    </row>
    <row r="12720" spans="21:21" x14ac:dyDescent="0.25">
      <c r="U12720"/>
    </row>
    <row r="12721" spans="21:21" x14ac:dyDescent="0.25">
      <c r="U12721"/>
    </row>
    <row r="12722" spans="21:21" x14ac:dyDescent="0.25">
      <c r="U12722"/>
    </row>
    <row r="12723" spans="21:21" x14ac:dyDescent="0.25">
      <c r="U12723"/>
    </row>
    <row r="12724" spans="21:21" x14ac:dyDescent="0.25">
      <c r="U12724"/>
    </row>
    <row r="12725" spans="21:21" x14ac:dyDescent="0.25">
      <c r="U12725"/>
    </row>
    <row r="12726" spans="21:21" x14ac:dyDescent="0.25">
      <c r="U12726"/>
    </row>
    <row r="12727" spans="21:21" x14ac:dyDescent="0.25">
      <c r="U12727"/>
    </row>
    <row r="12728" spans="21:21" x14ac:dyDescent="0.25">
      <c r="U12728"/>
    </row>
    <row r="12729" spans="21:21" x14ac:dyDescent="0.25">
      <c r="U12729"/>
    </row>
    <row r="12730" spans="21:21" x14ac:dyDescent="0.25">
      <c r="U12730"/>
    </row>
    <row r="12731" spans="21:21" x14ac:dyDescent="0.25">
      <c r="U12731"/>
    </row>
    <row r="12732" spans="21:21" x14ac:dyDescent="0.25">
      <c r="U12732"/>
    </row>
    <row r="12733" spans="21:21" x14ac:dyDescent="0.25">
      <c r="U12733"/>
    </row>
    <row r="12734" spans="21:21" x14ac:dyDescent="0.25">
      <c r="U12734"/>
    </row>
    <row r="12735" spans="21:21" x14ac:dyDescent="0.25">
      <c r="U12735"/>
    </row>
    <row r="12736" spans="21:21" x14ac:dyDescent="0.25">
      <c r="U12736"/>
    </row>
    <row r="12737" spans="21:21" x14ac:dyDescent="0.25">
      <c r="U12737"/>
    </row>
    <row r="12738" spans="21:21" x14ac:dyDescent="0.25">
      <c r="U12738"/>
    </row>
    <row r="12739" spans="21:21" x14ac:dyDescent="0.25">
      <c r="U12739"/>
    </row>
    <row r="12740" spans="21:21" x14ac:dyDescent="0.25">
      <c r="U12740"/>
    </row>
    <row r="12741" spans="21:21" x14ac:dyDescent="0.25">
      <c r="U12741"/>
    </row>
    <row r="12742" spans="21:21" x14ac:dyDescent="0.25">
      <c r="U12742"/>
    </row>
    <row r="12743" spans="21:21" x14ac:dyDescent="0.25">
      <c r="U12743"/>
    </row>
    <row r="12744" spans="21:21" x14ac:dyDescent="0.25">
      <c r="U12744"/>
    </row>
    <row r="12745" spans="21:21" x14ac:dyDescent="0.25">
      <c r="U12745"/>
    </row>
    <row r="12746" spans="21:21" x14ac:dyDescent="0.25">
      <c r="U12746"/>
    </row>
    <row r="12747" spans="21:21" x14ac:dyDescent="0.25">
      <c r="U12747"/>
    </row>
    <row r="12748" spans="21:21" x14ac:dyDescent="0.25">
      <c r="U12748"/>
    </row>
    <row r="12749" spans="21:21" x14ac:dyDescent="0.25">
      <c r="U12749"/>
    </row>
    <row r="12750" spans="21:21" x14ac:dyDescent="0.25">
      <c r="U12750"/>
    </row>
    <row r="12751" spans="21:21" x14ac:dyDescent="0.25">
      <c r="U12751"/>
    </row>
    <row r="12752" spans="21:21" x14ac:dyDescent="0.25">
      <c r="U12752"/>
    </row>
    <row r="12753" spans="21:21" x14ac:dyDescent="0.25">
      <c r="U12753"/>
    </row>
    <row r="12754" spans="21:21" x14ac:dyDescent="0.25">
      <c r="U12754"/>
    </row>
    <row r="12755" spans="21:21" x14ac:dyDescent="0.25">
      <c r="U12755"/>
    </row>
    <row r="12756" spans="21:21" x14ac:dyDescent="0.25">
      <c r="U12756"/>
    </row>
    <row r="12757" spans="21:21" x14ac:dyDescent="0.25">
      <c r="U12757"/>
    </row>
    <row r="12758" spans="21:21" x14ac:dyDescent="0.25">
      <c r="U12758"/>
    </row>
    <row r="12759" spans="21:21" x14ac:dyDescent="0.25">
      <c r="U12759"/>
    </row>
    <row r="12760" spans="21:21" x14ac:dyDescent="0.25">
      <c r="U12760"/>
    </row>
    <row r="12761" spans="21:21" x14ac:dyDescent="0.25">
      <c r="U12761"/>
    </row>
    <row r="12762" spans="21:21" x14ac:dyDescent="0.25">
      <c r="U12762"/>
    </row>
    <row r="12763" spans="21:21" x14ac:dyDescent="0.25">
      <c r="U12763"/>
    </row>
    <row r="12764" spans="21:21" x14ac:dyDescent="0.25">
      <c r="U12764"/>
    </row>
    <row r="12765" spans="21:21" x14ac:dyDescent="0.25">
      <c r="U12765"/>
    </row>
    <row r="12766" spans="21:21" x14ac:dyDescent="0.25">
      <c r="U12766"/>
    </row>
    <row r="12767" spans="21:21" x14ac:dyDescent="0.25">
      <c r="U12767"/>
    </row>
    <row r="12768" spans="21:21" x14ac:dyDescent="0.25">
      <c r="U12768"/>
    </row>
    <row r="12769" spans="21:21" x14ac:dyDescent="0.25">
      <c r="U12769"/>
    </row>
    <row r="12770" spans="21:21" x14ac:dyDescent="0.25">
      <c r="U12770"/>
    </row>
    <row r="12771" spans="21:21" x14ac:dyDescent="0.25">
      <c r="U12771"/>
    </row>
    <row r="12772" spans="21:21" x14ac:dyDescent="0.25">
      <c r="U12772"/>
    </row>
    <row r="12773" spans="21:21" x14ac:dyDescent="0.25">
      <c r="U12773"/>
    </row>
    <row r="12774" spans="21:21" x14ac:dyDescent="0.25">
      <c r="U12774"/>
    </row>
    <row r="12775" spans="21:21" x14ac:dyDescent="0.25">
      <c r="U12775"/>
    </row>
    <row r="12776" spans="21:21" x14ac:dyDescent="0.25">
      <c r="U12776"/>
    </row>
    <row r="12777" spans="21:21" x14ac:dyDescent="0.25">
      <c r="U12777"/>
    </row>
    <row r="12778" spans="21:21" x14ac:dyDescent="0.25">
      <c r="U12778"/>
    </row>
    <row r="12779" spans="21:21" x14ac:dyDescent="0.25">
      <c r="U12779"/>
    </row>
    <row r="12780" spans="21:21" x14ac:dyDescent="0.25">
      <c r="U12780"/>
    </row>
    <row r="12781" spans="21:21" x14ac:dyDescent="0.25">
      <c r="U12781"/>
    </row>
    <row r="12782" spans="21:21" x14ac:dyDescent="0.25">
      <c r="U12782"/>
    </row>
    <row r="12783" spans="21:21" x14ac:dyDescent="0.25">
      <c r="U12783"/>
    </row>
    <row r="12784" spans="21:21" x14ac:dyDescent="0.25">
      <c r="U12784"/>
    </row>
    <row r="12785" spans="21:21" x14ac:dyDescent="0.25">
      <c r="U12785"/>
    </row>
    <row r="12786" spans="21:21" x14ac:dyDescent="0.25">
      <c r="U12786"/>
    </row>
    <row r="12787" spans="21:21" x14ac:dyDescent="0.25">
      <c r="U12787"/>
    </row>
    <row r="12788" spans="21:21" x14ac:dyDescent="0.25">
      <c r="U12788"/>
    </row>
    <row r="12789" spans="21:21" x14ac:dyDescent="0.25">
      <c r="U12789"/>
    </row>
    <row r="12790" spans="21:21" x14ac:dyDescent="0.25">
      <c r="U12790"/>
    </row>
    <row r="12791" spans="21:21" x14ac:dyDescent="0.25">
      <c r="U12791"/>
    </row>
    <row r="12792" spans="21:21" x14ac:dyDescent="0.25">
      <c r="U12792"/>
    </row>
    <row r="12793" spans="21:21" x14ac:dyDescent="0.25">
      <c r="U12793"/>
    </row>
    <row r="12794" spans="21:21" x14ac:dyDescent="0.25">
      <c r="U12794"/>
    </row>
    <row r="12795" spans="21:21" x14ac:dyDescent="0.25">
      <c r="U12795"/>
    </row>
    <row r="12796" spans="21:21" x14ac:dyDescent="0.25">
      <c r="U12796"/>
    </row>
    <row r="12797" spans="21:21" x14ac:dyDescent="0.25">
      <c r="U12797"/>
    </row>
    <row r="12798" spans="21:21" x14ac:dyDescent="0.25">
      <c r="U12798"/>
    </row>
    <row r="12799" spans="21:21" x14ac:dyDescent="0.25">
      <c r="U12799"/>
    </row>
    <row r="12800" spans="21:21" x14ac:dyDescent="0.25">
      <c r="U12800"/>
    </row>
    <row r="12801" spans="21:21" x14ac:dyDescent="0.25">
      <c r="U12801"/>
    </row>
    <row r="12802" spans="21:21" x14ac:dyDescent="0.25">
      <c r="U12802"/>
    </row>
    <row r="12803" spans="21:21" x14ac:dyDescent="0.25">
      <c r="U12803"/>
    </row>
    <row r="12804" spans="21:21" x14ac:dyDescent="0.25">
      <c r="U12804"/>
    </row>
    <row r="12805" spans="21:21" x14ac:dyDescent="0.25">
      <c r="U12805"/>
    </row>
    <row r="12806" spans="21:21" x14ac:dyDescent="0.25">
      <c r="U12806"/>
    </row>
    <row r="12807" spans="21:21" x14ac:dyDescent="0.25">
      <c r="U12807"/>
    </row>
    <row r="12808" spans="21:21" x14ac:dyDescent="0.25">
      <c r="U12808"/>
    </row>
    <row r="12809" spans="21:21" x14ac:dyDescent="0.25">
      <c r="U12809"/>
    </row>
    <row r="12810" spans="21:21" x14ac:dyDescent="0.25">
      <c r="U12810"/>
    </row>
    <row r="12811" spans="21:21" x14ac:dyDescent="0.25">
      <c r="U12811"/>
    </row>
    <row r="12812" spans="21:21" x14ac:dyDescent="0.25">
      <c r="U12812"/>
    </row>
    <row r="12813" spans="21:21" x14ac:dyDescent="0.25">
      <c r="U12813"/>
    </row>
    <row r="12814" spans="21:21" x14ac:dyDescent="0.25">
      <c r="U12814"/>
    </row>
    <row r="12815" spans="21:21" x14ac:dyDescent="0.25">
      <c r="U12815"/>
    </row>
    <row r="12816" spans="21:21" x14ac:dyDescent="0.25">
      <c r="U12816"/>
    </row>
    <row r="12817" spans="21:21" x14ac:dyDescent="0.25">
      <c r="U12817"/>
    </row>
    <row r="12818" spans="21:21" x14ac:dyDescent="0.25">
      <c r="U12818"/>
    </row>
    <row r="12819" spans="21:21" x14ac:dyDescent="0.25">
      <c r="U12819"/>
    </row>
    <row r="12820" spans="21:21" x14ac:dyDescent="0.25">
      <c r="U12820"/>
    </row>
    <row r="12821" spans="21:21" x14ac:dyDescent="0.25">
      <c r="U12821"/>
    </row>
    <row r="12822" spans="21:21" x14ac:dyDescent="0.25">
      <c r="U12822"/>
    </row>
    <row r="12823" spans="21:21" x14ac:dyDescent="0.25">
      <c r="U12823"/>
    </row>
    <row r="12824" spans="21:21" x14ac:dyDescent="0.25">
      <c r="U12824"/>
    </row>
    <row r="12825" spans="21:21" x14ac:dyDescent="0.25">
      <c r="U12825"/>
    </row>
    <row r="12826" spans="21:21" x14ac:dyDescent="0.25">
      <c r="U12826"/>
    </row>
    <row r="12827" spans="21:21" x14ac:dyDescent="0.25">
      <c r="U12827"/>
    </row>
    <row r="12828" spans="21:21" x14ac:dyDescent="0.25">
      <c r="U12828"/>
    </row>
    <row r="12829" spans="21:21" x14ac:dyDescent="0.25">
      <c r="U12829"/>
    </row>
    <row r="12830" spans="21:21" x14ac:dyDescent="0.25">
      <c r="U12830"/>
    </row>
    <row r="12831" spans="21:21" x14ac:dyDescent="0.25">
      <c r="U12831"/>
    </row>
    <row r="12832" spans="21:21" x14ac:dyDescent="0.25">
      <c r="U12832"/>
    </row>
    <row r="12833" spans="21:21" x14ac:dyDescent="0.25">
      <c r="U12833"/>
    </row>
    <row r="12834" spans="21:21" x14ac:dyDescent="0.25">
      <c r="U12834"/>
    </row>
    <row r="12835" spans="21:21" x14ac:dyDescent="0.25">
      <c r="U12835"/>
    </row>
    <row r="12836" spans="21:21" x14ac:dyDescent="0.25">
      <c r="U12836"/>
    </row>
    <row r="12837" spans="21:21" x14ac:dyDescent="0.25">
      <c r="U12837"/>
    </row>
    <row r="12838" spans="21:21" x14ac:dyDescent="0.25">
      <c r="U12838"/>
    </row>
    <row r="12839" spans="21:21" x14ac:dyDescent="0.25">
      <c r="U12839"/>
    </row>
    <row r="12840" spans="21:21" x14ac:dyDescent="0.25">
      <c r="U12840"/>
    </row>
    <row r="12841" spans="21:21" x14ac:dyDescent="0.25">
      <c r="U12841"/>
    </row>
    <row r="12842" spans="21:21" x14ac:dyDescent="0.25">
      <c r="U12842"/>
    </row>
    <row r="12843" spans="21:21" x14ac:dyDescent="0.25">
      <c r="U12843"/>
    </row>
    <row r="12844" spans="21:21" x14ac:dyDescent="0.25">
      <c r="U12844"/>
    </row>
    <row r="12845" spans="21:21" x14ac:dyDescent="0.25">
      <c r="U12845"/>
    </row>
    <row r="12846" spans="21:21" x14ac:dyDescent="0.25">
      <c r="U12846"/>
    </row>
    <row r="12847" spans="21:21" x14ac:dyDescent="0.25">
      <c r="U12847"/>
    </row>
    <row r="12848" spans="21:21" x14ac:dyDescent="0.25">
      <c r="U12848"/>
    </row>
    <row r="12849" spans="21:21" x14ac:dyDescent="0.25">
      <c r="U12849"/>
    </row>
    <row r="12850" spans="21:21" x14ac:dyDescent="0.25">
      <c r="U12850"/>
    </row>
    <row r="12851" spans="21:21" x14ac:dyDescent="0.25">
      <c r="U12851"/>
    </row>
    <row r="12852" spans="21:21" x14ac:dyDescent="0.25">
      <c r="U12852"/>
    </row>
    <row r="12853" spans="21:21" x14ac:dyDescent="0.25">
      <c r="U12853"/>
    </row>
    <row r="12854" spans="21:21" x14ac:dyDescent="0.25">
      <c r="U12854"/>
    </row>
    <row r="12855" spans="21:21" x14ac:dyDescent="0.25">
      <c r="U12855"/>
    </row>
    <row r="12856" spans="21:21" x14ac:dyDescent="0.25">
      <c r="U12856"/>
    </row>
    <row r="12857" spans="21:21" x14ac:dyDescent="0.25">
      <c r="U12857"/>
    </row>
    <row r="12858" spans="21:21" x14ac:dyDescent="0.25">
      <c r="U12858"/>
    </row>
    <row r="12859" spans="21:21" x14ac:dyDescent="0.25">
      <c r="U12859"/>
    </row>
    <row r="12860" spans="21:21" x14ac:dyDescent="0.25">
      <c r="U12860"/>
    </row>
    <row r="12861" spans="21:21" x14ac:dyDescent="0.25">
      <c r="U12861"/>
    </row>
    <row r="12862" spans="21:21" x14ac:dyDescent="0.25">
      <c r="U12862"/>
    </row>
    <row r="12863" spans="21:21" x14ac:dyDescent="0.25">
      <c r="U12863"/>
    </row>
    <row r="12864" spans="21:21" x14ac:dyDescent="0.25">
      <c r="U12864"/>
    </row>
    <row r="12865" spans="21:21" x14ac:dyDescent="0.25">
      <c r="U12865"/>
    </row>
    <row r="12866" spans="21:21" x14ac:dyDescent="0.25">
      <c r="U12866"/>
    </row>
    <row r="12867" spans="21:21" x14ac:dyDescent="0.25">
      <c r="U12867"/>
    </row>
    <row r="12868" spans="21:21" x14ac:dyDescent="0.25">
      <c r="U12868"/>
    </row>
    <row r="12869" spans="21:21" x14ac:dyDescent="0.25">
      <c r="U12869"/>
    </row>
    <row r="12870" spans="21:21" x14ac:dyDescent="0.25">
      <c r="U12870"/>
    </row>
    <row r="12871" spans="21:21" x14ac:dyDescent="0.25">
      <c r="U12871"/>
    </row>
    <row r="12872" spans="21:21" x14ac:dyDescent="0.25">
      <c r="U12872"/>
    </row>
    <row r="12873" spans="21:21" x14ac:dyDescent="0.25">
      <c r="U12873"/>
    </row>
    <row r="12874" spans="21:21" x14ac:dyDescent="0.25">
      <c r="U12874"/>
    </row>
    <row r="12875" spans="21:21" x14ac:dyDescent="0.25">
      <c r="U12875"/>
    </row>
    <row r="12876" spans="21:21" x14ac:dyDescent="0.25">
      <c r="U12876"/>
    </row>
    <row r="12877" spans="21:21" x14ac:dyDescent="0.25">
      <c r="U12877"/>
    </row>
    <row r="12878" spans="21:21" x14ac:dyDescent="0.25">
      <c r="U12878"/>
    </row>
    <row r="12879" spans="21:21" x14ac:dyDescent="0.25">
      <c r="U12879"/>
    </row>
    <row r="12880" spans="21:21" x14ac:dyDescent="0.25">
      <c r="U12880"/>
    </row>
    <row r="12881" spans="21:21" x14ac:dyDescent="0.25">
      <c r="U12881"/>
    </row>
    <row r="12882" spans="21:21" x14ac:dyDescent="0.25">
      <c r="U12882"/>
    </row>
    <row r="12883" spans="21:21" x14ac:dyDescent="0.25">
      <c r="U12883"/>
    </row>
    <row r="12884" spans="21:21" x14ac:dyDescent="0.25">
      <c r="U12884"/>
    </row>
    <row r="12885" spans="21:21" x14ac:dyDescent="0.25">
      <c r="U12885"/>
    </row>
    <row r="12886" spans="21:21" x14ac:dyDescent="0.25">
      <c r="U12886"/>
    </row>
    <row r="12887" spans="21:21" x14ac:dyDescent="0.25">
      <c r="U12887"/>
    </row>
    <row r="12888" spans="21:21" x14ac:dyDescent="0.25">
      <c r="U12888"/>
    </row>
    <row r="12889" spans="21:21" x14ac:dyDescent="0.25">
      <c r="U12889"/>
    </row>
    <row r="12890" spans="21:21" x14ac:dyDescent="0.25">
      <c r="U12890"/>
    </row>
    <row r="12891" spans="21:21" x14ac:dyDescent="0.25">
      <c r="U12891"/>
    </row>
    <row r="12892" spans="21:21" x14ac:dyDescent="0.25">
      <c r="U12892"/>
    </row>
    <row r="12893" spans="21:21" x14ac:dyDescent="0.25">
      <c r="U12893"/>
    </row>
    <row r="12894" spans="21:21" x14ac:dyDescent="0.25">
      <c r="U12894"/>
    </row>
    <row r="12895" spans="21:21" x14ac:dyDescent="0.25">
      <c r="U12895"/>
    </row>
    <row r="12896" spans="21:21" x14ac:dyDescent="0.25">
      <c r="U12896"/>
    </row>
    <row r="12897" spans="21:21" x14ac:dyDescent="0.25">
      <c r="U12897"/>
    </row>
    <row r="12898" spans="21:21" x14ac:dyDescent="0.25">
      <c r="U12898"/>
    </row>
    <row r="12899" spans="21:21" x14ac:dyDescent="0.25">
      <c r="U12899"/>
    </row>
    <row r="12900" spans="21:21" x14ac:dyDescent="0.25">
      <c r="U12900"/>
    </row>
    <row r="12901" spans="21:21" x14ac:dyDescent="0.25">
      <c r="U12901"/>
    </row>
    <row r="12902" spans="21:21" x14ac:dyDescent="0.25">
      <c r="U12902"/>
    </row>
    <row r="12903" spans="21:21" x14ac:dyDescent="0.25">
      <c r="U12903"/>
    </row>
    <row r="12904" spans="21:21" x14ac:dyDescent="0.25">
      <c r="U12904"/>
    </row>
    <row r="12905" spans="21:21" x14ac:dyDescent="0.25">
      <c r="U12905"/>
    </row>
    <row r="12906" spans="21:21" x14ac:dyDescent="0.25">
      <c r="U12906"/>
    </row>
    <row r="12907" spans="21:21" x14ac:dyDescent="0.25">
      <c r="U12907"/>
    </row>
    <row r="12908" spans="21:21" x14ac:dyDescent="0.25">
      <c r="U12908"/>
    </row>
    <row r="12909" spans="21:21" x14ac:dyDescent="0.25">
      <c r="U12909"/>
    </row>
    <row r="12910" spans="21:21" x14ac:dyDescent="0.25">
      <c r="U12910"/>
    </row>
    <row r="12911" spans="21:21" x14ac:dyDescent="0.25">
      <c r="U12911"/>
    </row>
    <row r="12912" spans="21:21" x14ac:dyDescent="0.25">
      <c r="U12912"/>
    </row>
    <row r="12913" spans="21:21" x14ac:dyDescent="0.25">
      <c r="U12913"/>
    </row>
    <row r="12914" spans="21:21" x14ac:dyDescent="0.25">
      <c r="U12914"/>
    </row>
    <row r="12915" spans="21:21" x14ac:dyDescent="0.25">
      <c r="U12915"/>
    </row>
    <row r="12916" spans="21:21" x14ac:dyDescent="0.25">
      <c r="U12916"/>
    </row>
    <row r="12917" spans="21:21" x14ac:dyDescent="0.25">
      <c r="U12917"/>
    </row>
    <row r="12918" spans="21:21" x14ac:dyDescent="0.25">
      <c r="U12918"/>
    </row>
    <row r="12919" spans="21:21" x14ac:dyDescent="0.25">
      <c r="U12919"/>
    </row>
    <row r="12920" spans="21:21" x14ac:dyDescent="0.25">
      <c r="U12920"/>
    </row>
    <row r="12921" spans="21:21" x14ac:dyDescent="0.25">
      <c r="U12921"/>
    </row>
    <row r="12922" spans="21:21" x14ac:dyDescent="0.25">
      <c r="U12922"/>
    </row>
    <row r="12923" spans="21:21" x14ac:dyDescent="0.25">
      <c r="U12923"/>
    </row>
    <row r="12924" spans="21:21" x14ac:dyDescent="0.25">
      <c r="U12924"/>
    </row>
    <row r="12925" spans="21:21" x14ac:dyDescent="0.25">
      <c r="U12925"/>
    </row>
    <row r="12926" spans="21:21" x14ac:dyDescent="0.25">
      <c r="U12926"/>
    </row>
    <row r="12927" spans="21:21" x14ac:dyDescent="0.25">
      <c r="U12927"/>
    </row>
    <row r="12928" spans="21:21" x14ac:dyDescent="0.25">
      <c r="U12928"/>
    </row>
    <row r="12929" spans="21:21" x14ac:dyDescent="0.25">
      <c r="U12929"/>
    </row>
    <row r="12930" spans="21:21" x14ac:dyDescent="0.25">
      <c r="U12930"/>
    </row>
    <row r="12931" spans="21:21" x14ac:dyDescent="0.25">
      <c r="U12931"/>
    </row>
    <row r="12932" spans="21:21" x14ac:dyDescent="0.25">
      <c r="U12932"/>
    </row>
    <row r="12933" spans="21:21" x14ac:dyDescent="0.25">
      <c r="U12933"/>
    </row>
    <row r="12934" spans="21:21" x14ac:dyDescent="0.25">
      <c r="U12934"/>
    </row>
    <row r="12935" spans="21:21" x14ac:dyDescent="0.25">
      <c r="U12935"/>
    </row>
    <row r="12936" spans="21:21" x14ac:dyDescent="0.25">
      <c r="U12936"/>
    </row>
    <row r="12937" spans="21:21" x14ac:dyDescent="0.25">
      <c r="U12937"/>
    </row>
    <row r="12938" spans="21:21" x14ac:dyDescent="0.25">
      <c r="U12938"/>
    </row>
    <row r="12939" spans="21:21" x14ac:dyDescent="0.25">
      <c r="U12939"/>
    </row>
    <row r="12940" spans="21:21" x14ac:dyDescent="0.25">
      <c r="U12940"/>
    </row>
    <row r="12941" spans="21:21" x14ac:dyDescent="0.25">
      <c r="U12941"/>
    </row>
    <row r="12942" spans="21:21" x14ac:dyDescent="0.25">
      <c r="U12942"/>
    </row>
    <row r="12943" spans="21:21" x14ac:dyDescent="0.25">
      <c r="U12943"/>
    </row>
    <row r="12944" spans="21:21" x14ac:dyDescent="0.25">
      <c r="U12944"/>
    </row>
    <row r="12945" spans="21:21" x14ac:dyDescent="0.25">
      <c r="U12945"/>
    </row>
    <row r="12946" spans="21:21" x14ac:dyDescent="0.25">
      <c r="U12946"/>
    </row>
    <row r="12947" spans="21:21" x14ac:dyDescent="0.25">
      <c r="U12947"/>
    </row>
    <row r="12948" spans="21:21" x14ac:dyDescent="0.25">
      <c r="U12948"/>
    </row>
    <row r="12949" spans="21:21" x14ac:dyDescent="0.25">
      <c r="U12949"/>
    </row>
    <row r="12950" spans="21:21" x14ac:dyDescent="0.25">
      <c r="U12950"/>
    </row>
    <row r="12951" spans="21:21" x14ac:dyDescent="0.25">
      <c r="U12951"/>
    </row>
    <row r="12952" spans="21:21" x14ac:dyDescent="0.25">
      <c r="U12952"/>
    </row>
    <row r="12953" spans="21:21" x14ac:dyDescent="0.25">
      <c r="U12953"/>
    </row>
    <row r="12954" spans="21:21" x14ac:dyDescent="0.25">
      <c r="U12954"/>
    </row>
    <row r="12955" spans="21:21" x14ac:dyDescent="0.25">
      <c r="U12955"/>
    </row>
    <row r="12956" spans="21:21" x14ac:dyDescent="0.25">
      <c r="U12956"/>
    </row>
    <row r="12957" spans="21:21" x14ac:dyDescent="0.25">
      <c r="U12957"/>
    </row>
    <row r="12958" spans="21:21" x14ac:dyDescent="0.25">
      <c r="U12958"/>
    </row>
    <row r="12959" spans="21:21" x14ac:dyDescent="0.25">
      <c r="U12959"/>
    </row>
    <row r="12960" spans="21:21" x14ac:dyDescent="0.25">
      <c r="U12960"/>
    </row>
    <row r="12961" spans="21:21" x14ac:dyDescent="0.25">
      <c r="U12961"/>
    </row>
    <row r="12962" spans="21:21" x14ac:dyDescent="0.25">
      <c r="U12962"/>
    </row>
    <row r="12963" spans="21:21" x14ac:dyDescent="0.25">
      <c r="U12963"/>
    </row>
    <row r="12964" spans="21:21" x14ac:dyDescent="0.25">
      <c r="U12964"/>
    </row>
    <row r="12965" spans="21:21" x14ac:dyDescent="0.25">
      <c r="U12965"/>
    </row>
    <row r="12966" spans="21:21" x14ac:dyDescent="0.25">
      <c r="U12966"/>
    </row>
    <row r="12967" spans="21:21" x14ac:dyDescent="0.25">
      <c r="U12967"/>
    </row>
    <row r="12968" spans="21:21" x14ac:dyDescent="0.25">
      <c r="U12968"/>
    </row>
    <row r="12969" spans="21:21" x14ac:dyDescent="0.25">
      <c r="U12969"/>
    </row>
    <row r="12970" spans="21:21" x14ac:dyDescent="0.25">
      <c r="U12970"/>
    </row>
    <row r="12971" spans="21:21" x14ac:dyDescent="0.25">
      <c r="U12971"/>
    </row>
    <row r="12972" spans="21:21" x14ac:dyDescent="0.25">
      <c r="U12972"/>
    </row>
    <row r="12973" spans="21:21" x14ac:dyDescent="0.25">
      <c r="U12973"/>
    </row>
    <row r="12974" spans="21:21" x14ac:dyDescent="0.25">
      <c r="U12974"/>
    </row>
    <row r="12975" spans="21:21" x14ac:dyDescent="0.25">
      <c r="U12975"/>
    </row>
    <row r="12976" spans="21:21" x14ac:dyDescent="0.25">
      <c r="U12976"/>
    </row>
    <row r="12977" spans="21:21" x14ac:dyDescent="0.25">
      <c r="U12977"/>
    </row>
    <row r="12978" spans="21:21" x14ac:dyDescent="0.25">
      <c r="U12978"/>
    </row>
    <row r="12979" spans="21:21" x14ac:dyDescent="0.25">
      <c r="U12979"/>
    </row>
    <row r="12980" spans="21:21" x14ac:dyDescent="0.25">
      <c r="U12980"/>
    </row>
    <row r="12981" spans="21:21" x14ac:dyDescent="0.25">
      <c r="U12981"/>
    </row>
    <row r="12982" spans="21:21" x14ac:dyDescent="0.25">
      <c r="U12982"/>
    </row>
    <row r="12983" spans="21:21" x14ac:dyDescent="0.25">
      <c r="U12983"/>
    </row>
    <row r="12984" spans="21:21" x14ac:dyDescent="0.25">
      <c r="U12984"/>
    </row>
    <row r="12985" spans="21:21" x14ac:dyDescent="0.25">
      <c r="U12985"/>
    </row>
    <row r="12986" spans="21:21" x14ac:dyDescent="0.25">
      <c r="U12986"/>
    </row>
    <row r="12987" spans="21:21" x14ac:dyDescent="0.25">
      <c r="U12987"/>
    </row>
    <row r="12988" spans="21:21" x14ac:dyDescent="0.25">
      <c r="U12988"/>
    </row>
    <row r="12989" spans="21:21" x14ac:dyDescent="0.25">
      <c r="U12989"/>
    </row>
    <row r="12990" spans="21:21" x14ac:dyDescent="0.25">
      <c r="U12990"/>
    </row>
    <row r="12991" spans="21:21" x14ac:dyDescent="0.25">
      <c r="U12991"/>
    </row>
    <row r="12992" spans="21:21" x14ac:dyDescent="0.25">
      <c r="U12992"/>
    </row>
    <row r="12993" spans="21:21" x14ac:dyDescent="0.25">
      <c r="U12993"/>
    </row>
    <row r="12994" spans="21:21" x14ac:dyDescent="0.25">
      <c r="U12994"/>
    </row>
    <row r="12995" spans="21:21" x14ac:dyDescent="0.25">
      <c r="U12995"/>
    </row>
    <row r="12996" spans="21:21" x14ac:dyDescent="0.25">
      <c r="U12996"/>
    </row>
    <row r="12997" spans="21:21" x14ac:dyDescent="0.25">
      <c r="U12997"/>
    </row>
    <row r="12998" spans="21:21" x14ac:dyDescent="0.25">
      <c r="U12998"/>
    </row>
    <row r="12999" spans="21:21" x14ac:dyDescent="0.25">
      <c r="U12999"/>
    </row>
    <row r="13000" spans="21:21" x14ac:dyDescent="0.25">
      <c r="U13000"/>
    </row>
    <row r="13001" spans="21:21" x14ac:dyDescent="0.25">
      <c r="U13001"/>
    </row>
    <row r="13002" spans="21:21" x14ac:dyDescent="0.25">
      <c r="U13002"/>
    </row>
    <row r="13003" spans="21:21" x14ac:dyDescent="0.25">
      <c r="U13003"/>
    </row>
    <row r="13004" spans="21:21" x14ac:dyDescent="0.25">
      <c r="U13004"/>
    </row>
    <row r="13005" spans="21:21" x14ac:dyDescent="0.25">
      <c r="U13005"/>
    </row>
    <row r="13006" spans="21:21" x14ac:dyDescent="0.25">
      <c r="U13006"/>
    </row>
    <row r="13007" spans="21:21" x14ac:dyDescent="0.25">
      <c r="U13007"/>
    </row>
    <row r="13008" spans="21:21" x14ac:dyDescent="0.25">
      <c r="U13008"/>
    </row>
    <row r="13009" spans="21:21" x14ac:dyDescent="0.25">
      <c r="U13009"/>
    </row>
    <row r="13010" spans="21:21" x14ac:dyDescent="0.25">
      <c r="U13010"/>
    </row>
    <row r="13011" spans="21:21" x14ac:dyDescent="0.25">
      <c r="U13011"/>
    </row>
    <row r="13012" spans="21:21" x14ac:dyDescent="0.25">
      <c r="U13012"/>
    </row>
    <row r="13013" spans="21:21" x14ac:dyDescent="0.25">
      <c r="U13013"/>
    </row>
    <row r="13014" spans="21:21" x14ac:dyDescent="0.25">
      <c r="U13014"/>
    </row>
    <row r="13015" spans="21:21" x14ac:dyDescent="0.25">
      <c r="U13015"/>
    </row>
    <row r="13016" spans="21:21" x14ac:dyDescent="0.25">
      <c r="U13016"/>
    </row>
    <row r="13017" spans="21:21" x14ac:dyDescent="0.25">
      <c r="U13017"/>
    </row>
    <row r="13018" spans="21:21" x14ac:dyDescent="0.25">
      <c r="U13018"/>
    </row>
    <row r="13019" spans="21:21" x14ac:dyDescent="0.25">
      <c r="U13019"/>
    </row>
    <row r="13020" spans="21:21" x14ac:dyDescent="0.25">
      <c r="U13020"/>
    </row>
    <row r="13021" spans="21:21" x14ac:dyDescent="0.25">
      <c r="U13021"/>
    </row>
    <row r="13022" spans="21:21" x14ac:dyDescent="0.25">
      <c r="U13022"/>
    </row>
    <row r="13023" spans="21:21" x14ac:dyDescent="0.25">
      <c r="U13023"/>
    </row>
    <row r="13024" spans="21:21" x14ac:dyDescent="0.25">
      <c r="U13024"/>
    </row>
    <row r="13025" spans="21:21" x14ac:dyDescent="0.25">
      <c r="U13025"/>
    </row>
    <row r="13026" spans="21:21" x14ac:dyDescent="0.25">
      <c r="U13026"/>
    </row>
    <row r="13027" spans="21:21" x14ac:dyDescent="0.25">
      <c r="U13027"/>
    </row>
    <row r="13028" spans="21:21" x14ac:dyDescent="0.25">
      <c r="U13028"/>
    </row>
    <row r="13029" spans="21:21" x14ac:dyDescent="0.25">
      <c r="U13029"/>
    </row>
    <row r="13030" spans="21:21" x14ac:dyDescent="0.25">
      <c r="U13030"/>
    </row>
    <row r="13031" spans="21:21" x14ac:dyDescent="0.25">
      <c r="U13031"/>
    </row>
    <row r="13032" spans="21:21" x14ac:dyDescent="0.25">
      <c r="U13032"/>
    </row>
    <row r="13033" spans="21:21" x14ac:dyDescent="0.25">
      <c r="U13033"/>
    </row>
    <row r="13034" spans="21:21" x14ac:dyDescent="0.25">
      <c r="U13034"/>
    </row>
    <row r="13035" spans="21:21" x14ac:dyDescent="0.25">
      <c r="U13035"/>
    </row>
    <row r="13036" spans="21:21" x14ac:dyDescent="0.25">
      <c r="U13036"/>
    </row>
    <row r="13037" spans="21:21" x14ac:dyDescent="0.25">
      <c r="U13037"/>
    </row>
    <row r="13038" spans="21:21" x14ac:dyDescent="0.25">
      <c r="U13038"/>
    </row>
    <row r="13039" spans="21:21" x14ac:dyDescent="0.25">
      <c r="U13039"/>
    </row>
    <row r="13040" spans="21:21" x14ac:dyDescent="0.25">
      <c r="U13040"/>
    </row>
    <row r="13041" spans="21:21" x14ac:dyDescent="0.25">
      <c r="U13041"/>
    </row>
    <row r="13042" spans="21:21" x14ac:dyDescent="0.25">
      <c r="U13042"/>
    </row>
    <row r="13043" spans="21:21" x14ac:dyDescent="0.25">
      <c r="U13043"/>
    </row>
    <row r="13044" spans="21:21" x14ac:dyDescent="0.25">
      <c r="U13044"/>
    </row>
    <row r="13045" spans="21:21" x14ac:dyDescent="0.25">
      <c r="U13045"/>
    </row>
    <row r="13046" spans="21:21" x14ac:dyDescent="0.25">
      <c r="U13046"/>
    </row>
    <row r="13047" spans="21:21" x14ac:dyDescent="0.25">
      <c r="U13047"/>
    </row>
    <row r="13048" spans="21:21" x14ac:dyDescent="0.25">
      <c r="U13048"/>
    </row>
    <row r="13049" spans="21:21" x14ac:dyDescent="0.25">
      <c r="U13049"/>
    </row>
    <row r="13050" spans="21:21" x14ac:dyDescent="0.25">
      <c r="U13050"/>
    </row>
    <row r="13051" spans="21:21" x14ac:dyDescent="0.25">
      <c r="U13051"/>
    </row>
    <row r="13052" spans="21:21" x14ac:dyDescent="0.25">
      <c r="U13052"/>
    </row>
    <row r="13053" spans="21:21" x14ac:dyDescent="0.25">
      <c r="U13053"/>
    </row>
    <row r="13054" spans="21:21" x14ac:dyDescent="0.25">
      <c r="U13054"/>
    </row>
    <row r="13055" spans="21:21" x14ac:dyDescent="0.25">
      <c r="U13055"/>
    </row>
    <row r="13056" spans="21:21" x14ac:dyDescent="0.25">
      <c r="U13056"/>
    </row>
    <row r="13057" spans="21:21" x14ac:dyDescent="0.25">
      <c r="U13057"/>
    </row>
    <row r="13058" spans="21:21" x14ac:dyDescent="0.25">
      <c r="U13058"/>
    </row>
    <row r="13059" spans="21:21" x14ac:dyDescent="0.25">
      <c r="U13059"/>
    </row>
    <row r="13060" spans="21:21" x14ac:dyDescent="0.25">
      <c r="U13060"/>
    </row>
    <row r="13061" spans="21:21" x14ac:dyDescent="0.25">
      <c r="U13061"/>
    </row>
    <row r="13062" spans="21:21" x14ac:dyDescent="0.25">
      <c r="U13062"/>
    </row>
    <row r="13063" spans="21:21" x14ac:dyDescent="0.25">
      <c r="U13063"/>
    </row>
    <row r="13064" spans="21:21" x14ac:dyDescent="0.25">
      <c r="U13064"/>
    </row>
    <row r="13065" spans="21:21" x14ac:dyDescent="0.25">
      <c r="U13065"/>
    </row>
    <row r="13066" spans="21:21" x14ac:dyDescent="0.25">
      <c r="U13066"/>
    </row>
    <row r="13067" spans="21:21" x14ac:dyDescent="0.25">
      <c r="U13067"/>
    </row>
    <row r="13068" spans="21:21" x14ac:dyDescent="0.25">
      <c r="U13068"/>
    </row>
    <row r="13069" spans="21:21" x14ac:dyDescent="0.25">
      <c r="U13069"/>
    </row>
    <row r="13070" spans="21:21" x14ac:dyDescent="0.25">
      <c r="U13070"/>
    </row>
    <row r="13071" spans="21:21" x14ac:dyDescent="0.25">
      <c r="U13071"/>
    </row>
    <row r="13072" spans="21:21" x14ac:dyDescent="0.25">
      <c r="U13072"/>
    </row>
    <row r="13073" spans="21:21" x14ac:dyDescent="0.25">
      <c r="U13073"/>
    </row>
    <row r="13074" spans="21:21" x14ac:dyDescent="0.25">
      <c r="U13074"/>
    </row>
    <row r="13075" spans="21:21" x14ac:dyDescent="0.25">
      <c r="U13075"/>
    </row>
    <row r="13076" spans="21:21" x14ac:dyDescent="0.25">
      <c r="U13076"/>
    </row>
    <row r="13077" spans="21:21" x14ac:dyDescent="0.25">
      <c r="U13077"/>
    </row>
    <row r="13078" spans="21:21" x14ac:dyDescent="0.25">
      <c r="U13078"/>
    </row>
    <row r="13079" spans="21:21" x14ac:dyDescent="0.25">
      <c r="U13079"/>
    </row>
    <row r="13080" spans="21:21" x14ac:dyDescent="0.25">
      <c r="U13080"/>
    </row>
    <row r="13081" spans="21:21" x14ac:dyDescent="0.25">
      <c r="U13081"/>
    </row>
    <row r="13082" spans="21:21" x14ac:dyDescent="0.25">
      <c r="U13082"/>
    </row>
    <row r="13083" spans="21:21" x14ac:dyDescent="0.25">
      <c r="U13083"/>
    </row>
    <row r="13084" spans="21:21" x14ac:dyDescent="0.25">
      <c r="U13084"/>
    </row>
    <row r="13085" spans="21:21" x14ac:dyDescent="0.25">
      <c r="U13085"/>
    </row>
    <row r="13086" spans="21:21" x14ac:dyDescent="0.25">
      <c r="U13086"/>
    </row>
    <row r="13087" spans="21:21" x14ac:dyDescent="0.25">
      <c r="U13087"/>
    </row>
    <row r="13088" spans="21:21" x14ac:dyDescent="0.25">
      <c r="U13088"/>
    </row>
    <row r="13089" spans="21:21" x14ac:dyDescent="0.25">
      <c r="U13089"/>
    </row>
    <row r="13090" spans="21:21" x14ac:dyDescent="0.25">
      <c r="U13090"/>
    </row>
    <row r="13091" spans="21:21" x14ac:dyDescent="0.25">
      <c r="U13091"/>
    </row>
    <row r="13092" spans="21:21" x14ac:dyDescent="0.25">
      <c r="U13092"/>
    </row>
    <row r="13093" spans="21:21" x14ac:dyDescent="0.25">
      <c r="U13093"/>
    </row>
    <row r="13094" spans="21:21" x14ac:dyDescent="0.25">
      <c r="U13094"/>
    </row>
    <row r="13095" spans="21:21" x14ac:dyDescent="0.25">
      <c r="U13095"/>
    </row>
    <row r="13096" spans="21:21" x14ac:dyDescent="0.25">
      <c r="U13096"/>
    </row>
    <row r="13097" spans="21:21" x14ac:dyDescent="0.25">
      <c r="U13097"/>
    </row>
    <row r="13098" spans="21:21" x14ac:dyDescent="0.25">
      <c r="U13098"/>
    </row>
    <row r="13099" spans="21:21" x14ac:dyDescent="0.25">
      <c r="U13099"/>
    </row>
    <row r="13100" spans="21:21" x14ac:dyDescent="0.25">
      <c r="U13100"/>
    </row>
    <row r="13101" spans="21:21" x14ac:dyDescent="0.25">
      <c r="U13101"/>
    </row>
    <row r="13102" spans="21:21" x14ac:dyDescent="0.25">
      <c r="U13102"/>
    </row>
    <row r="13103" spans="21:21" x14ac:dyDescent="0.25">
      <c r="U13103"/>
    </row>
    <row r="13104" spans="21:21" x14ac:dyDescent="0.25">
      <c r="U13104"/>
    </row>
    <row r="13105" spans="21:21" x14ac:dyDescent="0.25">
      <c r="U13105"/>
    </row>
    <row r="13106" spans="21:21" x14ac:dyDescent="0.25">
      <c r="U13106"/>
    </row>
    <row r="13107" spans="21:21" x14ac:dyDescent="0.25">
      <c r="U13107"/>
    </row>
    <row r="13108" spans="21:21" x14ac:dyDescent="0.25">
      <c r="U13108"/>
    </row>
    <row r="13109" spans="21:21" x14ac:dyDescent="0.25">
      <c r="U13109"/>
    </row>
    <row r="13110" spans="21:21" x14ac:dyDescent="0.25">
      <c r="U13110"/>
    </row>
    <row r="13111" spans="21:21" x14ac:dyDescent="0.25">
      <c r="U13111"/>
    </row>
    <row r="13112" spans="21:21" x14ac:dyDescent="0.25">
      <c r="U13112"/>
    </row>
    <row r="13113" spans="21:21" x14ac:dyDescent="0.25">
      <c r="U13113"/>
    </row>
    <row r="13114" spans="21:21" x14ac:dyDescent="0.25">
      <c r="U13114"/>
    </row>
    <row r="13115" spans="21:21" x14ac:dyDescent="0.25">
      <c r="U13115"/>
    </row>
    <row r="13116" spans="21:21" x14ac:dyDescent="0.25">
      <c r="U13116"/>
    </row>
    <row r="13117" spans="21:21" x14ac:dyDescent="0.25">
      <c r="U13117"/>
    </row>
    <row r="13118" spans="21:21" x14ac:dyDescent="0.25">
      <c r="U13118"/>
    </row>
    <row r="13119" spans="21:21" x14ac:dyDescent="0.25">
      <c r="U13119"/>
    </row>
    <row r="13120" spans="21:21" x14ac:dyDescent="0.25">
      <c r="U13120"/>
    </row>
    <row r="13121" spans="21:21" x14ac:dyDescent="0.25">
      <c r="U13121"/>
    </row>
    <row r="13122" spans="21:21" x14ac:dyDescent="0.25">
      <c r="U13122"/>
    </row>
    <row r="13123" spans="21:21" x14ac:dyDescent="0.25">
      <c r="U13123"/>
    </row>
    <row r="13124" spans="21:21" x14ac:dyDescent="0.25">
      <c r="U13124"/>
    </row>
    <row r="13125" spans="21:21" x14ac:dyDescent="0.25">
      <c r="U13125"/>
    </row>
    <row r="13126" spans="21:21" x14ac:dyDescent="0.25">
      <c r="U13126"/>
    </row>
    <row r="13127" spans="21:21" x14ac:dyDescent="0.25">
      <c r="U13127"/>
    </row>
    <row r="13128" spans="21:21" x14ac:dyDescent="0.25">
      <c r="U13128"/>
    </row>
    <row r="13129" spans="21:21" x14ac:dyDescent="0.25">
      <c r="U13129"/>
    </row>
    <row r="13130" spans="21:21" x14ac:dyDescent="0.25">
      <c r="U13130"/>
    </row>
    <row r="13131" spans="21:21" x14ac:dyDescent="0.25">
      <c r="U13131"/>
    </row>
    <row r="13132" spans="21:21" x14ac:dyDescent="0.25">
      <c r="U13132"/>
    </row>
    <row r="13133" spans="21:21" x14ac:dyDescent="0.25">
      <c r="U13133"/>
    </row>
    <row r="13134" spans="21:21" x14ac:dyDescent="0.25">
      <c r="U13134"/>
    </row>
    <row r="13135" spans="21:21" x14ac:dyDescent="0.25">
      <c r="U13135"/>
    </row>
    <row r="13136" spans="21:21" x14ac:dyDescent="0.25">
      <c r="U13136"/>
    </row>
    <row r="13137" spans="21:21" x14ac:dyDescent="0.25">
      <c r="U13137"/>
    </row>
    <row r="13138" spans="21:21" x14ac:dyDescent="0.25">
      <c r="U13138"/>
    </row>
    <row r="13139" spans="21:21" x14ac:dyDescent="0.25">
      <c r="U13139"/>
    </row>
    <row r="13140" spans="21:21" x14ac:dyDescent="0.25">
      <c r="U13140"/>
    </row>
    <row r="13141" spans="21:21" x14ac:dyDescent="0.25">
      <c r="U13141"/>
    </row>
    <row r="13142" spans="21:21" x14ac:dyDescent="0.25">
      <c r="U13142"/>
    </row>
    <row r="13143" spans="21:21" x14ac:dyDescent="0.25">
      <c r="U13143"/>
    </row>
    <row r="13144" spans="21:21" x14ac:dyDescent="0.25">
      <c r="U13144"/>
    </row>
    <row r="13145" spans="21:21" x14ac:dyDescent="0.25">
      <c r="U13145"/>
    </row>
    <row r="13146" spans="21:21" x14ac:dyDescent="0.25">
      <c r="U13146"/>
    </row>
    <row r="13147" spans="21:21" x14ac:dyDescent="0.25">
      <c r="U13147"/>
    </row>
    <row r="13148" spans="21:21" x14ac:dyDescent="0.25">
      <c r="U13148"/>
    </row>
    <row r="13149" spans="21:21" x14ac:dyDescent="0.25">
      <c r="U13149"/>
    </row>
    <row r="13150" spans="21:21" x14ac:dyDescent="0.25">
      <c r="U13150"/>
    </row>
    <row r="13151" spans="21:21" x14ac:dyDescent="0.25">
      <c r="U13151"/>
    </row>
    <row r="13152" spans="21:21" x14ac:dyDescent="0.25">
      <c r="U13152"/>
    </row>
    <row r="13153" spans="21:21" x14ac:dyDescent="0.25">
      <c r="U13153"/>
    </row>
    <row r="13154" spans="21:21" x14ac:dyDescent="0.25">
      <c r="U13154"/>
    </row>
    <row r="13155" spans="21:21" x14ac:dyDescent="0.25">
      <c r="U13155"/>
    </row>
    <row r="13156" spans="21:21" x14ac:dyDescent="0.25">
      <c r="U13156"/>
    </row>
    <row r="13157" spans="21:21" x14ac:dyDescent="0.25">
      <c r="U13157"/>
    </row>
    <row r="13158" spans="21:21" x14ac:dyDescent="0.25">
      <c r="U13158"/>
    </row>
    <row r="13159" spans="21:21" x14ac:dyDescent="0.25">
      <c r="U13159"/>
    </row>
    <row r="13160" spans="21:21" x14ac:dyDescent="0.25">
      <c r="U13160"/>
    </row>
    <row r="13161" spans="21:21" x14ac:dyDescent="0.25">
      <c r="U13161"/>
    </row>
    <row r="13162" spans="21:21" x14ac:dyDescent="0.25">
      <c r="U13162"/>
    </row>
    <row r="13163" spans="21:21" x14ac:dyDescent="0.25">
      <c r="U13163"/>
    </row>
    <row r="13164" spans="21:21" x14ac:dyDescent="0.25">
      <c r="U13164"/>
    </row>
    <row r="13165" spans="21:21" x14ac:dyDescent="0.25">
      <c r="U13165"/>
    </row>
    <row r="13166" spans="21:21" x14ac:dyDescent="0.25">
      <c r="U13166"/>
    </row>
    <row r="13167" spans="21:21" x14ac:dyDescent="0.25">
      <c r="U13167"/>
    </row>
    <row r="13168" spans="21:21" x14ac:dyDescent="0.25">
      <c r="U13168"/>
    </row>
    <row r="13169" spans="21:21" x14ac:dyDescent="0.25">
      <c r="U13169"/>
    </row>
    <row r="13170" spans="21:21" x14ac:dyDescent="0.25">
      <c r="U13170"/>
    </row>
    <row r="13171" spans="21:21" x14ac:dyDescent="0.25">
      <c r="U13171"/>
    </row>
    <row r="13172" spans="21:21" x14ac:dyDescent="0.25">
      <c r="U13172"/>
    </row>
    <row r="13173" spans="21:21" x14ac:dyDescent="0.25">
      <c r="U13173"/>
    </row>
    <row r="13174" spans="21:21" x14ac:dyDescent="0.25">
      <c r="U13174"/>
    </row>
    <row r="13175" spans="21:21" x14ac:dyDescent="0.25">
      <c r="U13175"/>
    </row>
    <row r="13176" spans="21:21" x14ac:dyDescent="0.25">
      <c r="U13176"/>
    </row>
    <row r="13177" spans="21:21" x14ac:dyDescent="0.25">
      <c r="U13177"/>
    </row>
    <row r="13178" spans="21:21" x14ac:dyDescent="0.25">
      <c r="U13178"/>
    </row>
    <row r="13179" spans="21:21" x14ac:dyDescent="0.25">
      <c r="U13179"/>
    </row>
    <row r="13180" spans="21:21" x14ac:dyDescent="0.25">
      <c r="U13180"/>
    </row>
    <row r="13181" spans="21:21" x14ac:dyDescent="0.25">
      <c r="U13181"/>
    </row>
    <row r="13182" spans="21:21" x14ac:dyDescent="0.25">
      <c r="U13182"/>
    </row>
    <row r="13183" spans="21:21" x14ac:dyDescent="0.25">
      <c r="U13183"/>
    </row>
    <row r="13184" spans="21:21" x14ac:dyDescent="0.25">
      <c r="U13184"/>
    </row>
    <row r="13185" spans="21:21" x14ac:dyDescent="0.25">
      <c r="U13185"/>
    </row>
    <row r="13186" spans="21:21" x14ac:dyDescent="0.25">
      <c r="U13186"/>
    </row>
    <row r="13187" spans="21:21" x14ac:dyDescent="0.25">
      <c r="U13187"/>
    </row>
    <row r="13188" spans="21:21" x14ac:dyDescent="0.25">
      <c r="U13188"/>
    </row>
    <row r="13189" spans="21:21" x14ac:dyDescent="0.25">
      <c r="U13189"/>
    </row>
    <row r="13190" spans="21:21" x14ac:dyDescent="0.25">
      <c r="U13190"/>
    </row>
    <row r="13191" spans="21:21" x14ac:dyDescent="0.25">
      <c r="U13191"/>
    </row>
    <row r="13192" spans="21:21" x14ac:dyDescent="0.25">
      <c r="U13192"/>
    </row>
    <row r="13193" spans="21:21" x14ac:dyDescent="0.25">
      <c r="U13193"/>
    </row>
    <row r="13194" spans="21:21" x14ac:dyDescent="0.25">
      <c r="U13194"/>
    </row>
    <row r="13195" spans="21:21" x14ac:dyDescent="0.25">
      <c r="U13195"/>
    </row>
    <row r="13196" spans="21:21" x14ac:dyDescent="0.25">
      <c r="U13196"/>
    </row>
    <row r="13197" spans="21:21" x14ac:dyDescent="0.25">
      <c r="U13197"/>
    </row>
    <row r="13198" spans="21:21" x14ac:dyDescent="0.25">
      <c r="U13198"/>
    </row>
    <row r="13199" spans="21:21" x14ac:dyDescent="0.25">
      <c r="U13199"/>
    </row>
    <row r="13200" spans="21:21" x14ac:dyDescent="0.25">
      <c r="U13200"/>
    </row>
    <row r="13201" spans="21:21" x14ac:dyDescent="0.25">
      <c r="U13201"/>
    </row>
    <row r="13202" spans="21:21" x14ac:dyDescent="0.25">
      <c r="U13202"/>
    </row>
    <row r="13203" spans="21:21" x14ac:dyDescent="0.25">
      <c r="U13203"/>
    </row>
    <row r="13204" spans="21:21" x14ac:dyDescent="0.25">
      <c r="U13204"/>
    </row>
    <row r="13205" spans="21:21" x14ac:dyDescent="0.25">
      <c r="U13205"/>
    </row>
    <row r="13206" spans="21:21" x14ac:dyDescent="0.25">
      <c r="U13206"/>
    </row>
    <row r="13207" spans="21:21" x14ac:dyDescent="0.25">
      <c r="U13207"/>
    </row>
    <row r="13208" spans="21:21" x14ac:dyDescent="0.25">
      <c r="U13208"/>
    </row>
    <row r="13209" spans="21:21" x14ac:dyDescent="0.25">
      <c r="U13209"/>
    </row>
    <row r="13210" spans="21:21" x14ac:dyDescent="0.25">
      <c r="U13210"/>
    </row>
    <row r="13211" spans="21:21" x14ac:dyDescent="0.25">
      <c r="U13211"/>
    </row>
    <row r="13212" spans="21:21" x14ac:dyDescent="0.25">
      <c r="U13212"/>
    </row>
    <row r="13213" spans="21:21" x14ac:dyDescent="0.25">
      <c r="U13213"/>
    </row>
    <row r="13214" spans="21:21" x14ac:dyDescent="0.25">
      <c r="U13214"/>
    </row>
    <row r="13215" spans="21:21" x14ac:dyDescent="0.25">
      <c r="U13215"/>
    </row>
    <row r="13216" spans="21:21" x14ac:dyDescent="0.25">
      <c r="U13216"/>
    </row>
    <row r="13217" spans="21:21" x14ac:dyDescent="0.25">
      <c r="U13217"/>
    </row>
    <row r="13218" spans="21:21" x14ac:dyDescent="0.25">
      <c r="U13218"/>
    </row>
    <row r="13219" spans="21:21" x14ac:dyDescent="0.25">
      <c r="U13219"/>
    </row>
    <row r="13220" spans="21:21" x14ac:dyDescent="0.25">
      <c r="U13220"/>
    </row>
    <row r="13221" spans="21:21" x14ac:dyDescent="0.25">
      <c r="U13221"/>
    </row>
    <row r="13222" spans="21:21" x14ac:dyDescent="0.25">
      <c r="U13222"/>
    </row>
    <row r="13223" spans="21:21" x14ac:dyDescent="0.25">
      <c r="U13223"/>
    </row>
    <row r="13224" spans="21:21" x14ac:dyDescent="0.25">
      <c r="U13224"/>
    </row>
    <row r="13225" spans="21:21" x14ac:dyDescent="0.25">
      <c r="U13225"/>
    </row>
    <row r="13226" spans="21:21" x14ac:dyDescent="0.25">
      <c r="U13226"/>
    </row>
    <row r="13227" spans="21:21" x14ac:dyDescent="0.25">
      <c r="U13227"/>
    </row>
    <row r="13228" spans="21:21" x14ac:dyDescent="0.25">
      <c r="U13228"/>
    </row>
    <row r="13229" spans="21:21" x14ac:dyDescent="0.25">
      <c r="U13229"/>
    </row>
    <row r="13230" spans="21:21" x14ac:dyDescent="0.25">
      <c r="U13230"/>
    </row>
    <row r="13231" spans="21:21" x14ac:dyDescent="0.25">
      <c r="U13231"/>
    </row>
    <row r="13232" spans="21:21" x14ac:dyDescent="0.25">
      <c r="U13232"/>
    </row>
    <row r="13233" spans="21:21" x14ac:dyDescent="0.25">
      <c r="U13233"/>
    </row>
    <row r="13234" spans="21:21" x14ac:dyDescent="0.25">
      <c r="U13234"/>
    </row>
    <row r="13235" spans="21:21" x14ac:dyDescent="0.25">
      <c r="U13235"/>
    </row>
    <row r="13236" spans="21:21" x14ac:dyDescent="0.25">
      <c r="U13236"/>
    </row>
    <row r="13237" spans="21:21" x14ac:dyDescent="0.25">
      <c r="U13237"/>
    </row>
    <row r="13238" spans="21:21" x14ac:dyDescent="0.25">
      <c r="U13238"/>
    </row>
    <row r="13239" spans="21:21" x14ac:dyDescent="0.25">
      <c r="U13239"/>
    </row>
    <row r="13240" spans="21:21" x14ac:dyDescent="0.25">
      <c r="U13240"/>
    </row>
    <row r="13241" spans="21:21" x14ac:dyDescent="0.25">
      <c r="U13241"/>
    </row>
    <row r="13242" spans="21:21" x14ac:dyDescent="0.25">
      <c r="U13242"/>
    </row>
    <row r="13243" spans="21:21" x14ac:dyDescent="0.25">
      <c r="U13243"/>
    </row>
    <row r="13244" spans="21:21" x14ac:dyDescent="0.25">
      <c r="U13244"/>
    </row>
    <row r="13245" spans="21:21" x14ac:dyDescent="0.25">
      <c r="U13245"/>
    </row>
    <row r="13246" spans="21:21" x14ac:dyDescent="0.25">
      <c r="U13246"/>
    </row>
    <row r="13247" spans="21:21" x14ac:dyDescent="0.25">
      <c r="U13247"/>
    </row>
    <row r="13248" spans="21:21" x14ac:dyDescent="0.25">
      <c r="U13248"/>
    </row>
    <row r="13249" spans="21:21" x14ac:dyDescent="0.25">
      <c r="U13249"/>
    </row>
    <row r="13250" spans="21:21" x14ac:dyDescent="0.25">
      <c r="U13250"/>
    </row>
    <row r="13251" spans="21:21" x14ac:dyDescent="0.25">
      <c r="U13251"/>
    </row>
    <row r="13252" spans="21:21" x14ac:dyDescent="0.25">
      <c r="U13252"/>
    </row>
    <row r="13253" spans="21:21" x14ac:dyDescent="0.25">
      <c r="U13253"/>
    </row>
    <row r="13254" spans="21:21" x14ac:dyDescent="0.25">
      <c r="U13254"/>
    </row>
    <row r="13255" spans="21:21" x14ac:dyDescent="0.25">
      <c r="U13255"/>
    </row>
    <row r="13256" spans="21:21" x14ac:dyDescent="0.25">
      <c r="U13256"/>
    </row>
    <row r="13257" spans="21:21" x14ac:dyDescent="0.25">
      <c r="U13257"/>
    </row>
    <row r="13258" spans="21:21" x14ac:dyDescent="0.25">
      <c r="U13258"/>
    </row>
    <row r="13259" spans="21:21" x14ac:dyDescent="0.25">
      <c r="U13259"/>
    </row>
    <row r="13260" spans="21:21" x14ac:dyDescent="0.25">
      <c r="U13260"/>
    </row>
    <row r="13261" spans="21:21" x14ac:dyDescent="0.25">
      <c r="U13261"/>
    </row>
    <row r="13262" spans="21:21" x14ac:dyDescent="0.25">
      <c r="U13262"/>
    </row>
    <row r="13263" spans="21:21" x14ac:dyDescent="0.25">
      <c r="U13263"/>
    </row>
    <row r="13264" spans="21:21" x14ac:dyDescent="0.25">
      <c r="U13264"/>
    </row>
    <row r="13265" spans="21:21" x14ac:dyDescent="0.25">
      <c r="U13265"/>
    </row>
    <row r="13266" spans="21:21" x14ac:dyDescent="0.25">
      <c r="U13266"/>
    </row>
    <row r="13267" spans="21:21" x14ac:dyDescent="0.25">
      <c r="U13267"/>
    </row>
    <row r="13268" spans="21:21" x14ac:dyDescent="0.25">
      <c r="U13268"/>
    </row>
    <row r="13269" spans="21:21" x14ac:dyDescent="0.25">
      <c r="U13269"/>
    </row>
    <row r="13270" spans="21:21" x14ac:dyDescent="0.25">
      <c r="U13270"/>
    </row>
    <row r="13271" spans="21:21" x14ac:dyDescent="0.25">
      <c r="U13271"/>
    </row>
    <row r="13272" spans="21:21" x14ac:dyDescent="0.25">
      <c r="U13272"/>
    </row>
    <row r="13273" spans="21:21" x14ac:dyDescent="0.25">
      <c r="U13273"/>
    </row>
    <row r="13274" spans="21:21" x14ac:dyDescent="0.25">
      <c r="U13274"/>
    </row>
    <row r="13275" spans="21:21" x14ac:dyDescent="0.25">
      <c r="U13275"/>
    </row>
    <row r="13276" spans="21:21" x14ac:dyDescent="0.25">
      <c r="U13276"/>
    </row>
    <row r="13277" spans="21:21" x14ac:dyDescent="0.25">
      <c r="U13277"/>
    </row>
    <row r="13278" spans="21:21" x14ac:dyDescent="0.25">
      <c r="U13278"/>
    </row>
    <row r="13279" spans="21:21" x14ac:dyDescent="0.25">
      <c r="U13279"/>
    </row>
    <row r="13280" spans="21:21" x14ac:dyDescent="0.25">
      <c r="U13280"/>
    </row>
    <row r="13281" spans="21:21" x14ac:dyDescent="0.25">
      <c r="U13281"/>
    </row>
    <row r="13282" spans="21:21" x14ac:dyDescent="0.25">
      <c r="U13282"/>
    </row>
    <row r="13283" spans="21:21" x14ac:dyDescent="0.25">
      <c r="U13283"/>
    </row>
    <row r="13284" spans="21:21" x14ac:dyDescent="0.25">
      <c r="U13284"/>
    </row>
    <row r="13285" spans="21:21" x14ac:dyDescent="0.25">
      <c r="U13285"/>
    </row>
    <row r="13286" spans="21:21" x14ac:dyDescent="0.25">
      <c r="U13286"/>
    </row>
    <row r="13287" spans="21:21" x14ac:dyDescent="0.25">
      <c r="U13287"/>
    </row>
    <row r="13288" spans="21:21" x14ac:dyDescent="0.25">
      <c r="U13288"/>
    </row>
    <row r="13289" spans="21:21" x14ac:dyDescent="0.25">
      <c r="U13289"/>
    </row>
    <row r="13290" spans="21:21" x14ac:dyDescent="0.25">
      <c r="U13290"/>
    </row>
    <row r="13291" spans="21:21" x14ac:dyDescent="0.25">
      <c r="U13291"/>
    </row>
    <row r="13292" spans="21:21" x14ac:dyDescent="0.25">
      <c r="U13292"/>
    </row>
    <row r="13293" spans="21:21" x14ac:dyDescent="0.25">
      <c r="U13293"/>
    </row>
    <row r="13294" spans="21:21" x14ac:dyDescent="0.25">
      <c r="U13294"/>
    </row>
    <row r="13295" spans="21:21" x14ac:dyDescent="0.25">
      <c r="U13295"/>
    </row>
    <row r="13296" spans="21:21" x14ac:dyDescent="0.25">
      <c r="U13296"/>
    </row>
    <row r="13297" spans="21:21" x14ac:dyDescent="0.25">
      <c r="U13297"/>
    </row>
    <row r="13298" spans="21:21" x14ac:dyDescent="0.25">
      <c r="U13298"/>
    </row>
    <row r="13299" spans="21:21" x14ac:dyDescent="0.25">
      <c r="U13299"/>
    </row>
    <row r="13300" spans="21:21" x14ac:dyDescent="0.25">
      <c r="U13300"/>
    </row>
    <row r="13301" spans="21:21" x14ac:dyDescent="0.25">
      <c r="U13301"/>
    </row>
    <row r="13302" spans="21:21" x14ac:dyDescent="0.25">
      <c r="U13302"/>
    </row>
    <row r="13303" spans="21:21" x14ac:dyDescent="0.25">
      <c r="U13303"/>
    </row>
    <row r="13304" spans="21:21" x14ac:dyDescent="0.25">
      <c r="U13304"/>
    </row>
    <row r="13305" spans="21:21" x14ac:dyDescent="0.25">
      <c r="U13305"/>
    </row>
    <row r="13306" spans="21:21" x14ac:dyDescent="0.25">
      <c r="U13306"/>
    </row>
    <row r="13307" spans="21:21" x14ac:dyDescent="0.25">
      <c r="U13307"/>
    </row>
    <row r="13308" spans="21:21" x14ac:dyDescent="0.25">
      <c r="U13308"/>
    </row>
    <row r="13309" spans="21:21" x14ac:dyDescent="0.25">
      <c r="U13309"/>
    </row>
    <row r="13310" spans="21:21" x14ac:dyDescent="0.25">
      <c r="U13310"/>
    </row>
    <row r="13311" spans="21:21" x14ac:dyDescent="0.25">
      <c r="U13311"/>
    </row>
    <row r="13312" spans="21:21" x14ac:dyDescent="0.25">
      <c r="U13312"/>
    </row>
    <row r="13313" spans="21:21" x14ac:dyDescent="0.25">
      <c r="U13313"/>
    </row>
    <row r="13314" spans="21:21" x14ac:dyDescent="0.25">
      <c r="U13314"/>
    </row>
    <row r="13315" spans="21:21" x14ac:dyDescent="0.25">
      <c r="U13315"/>
    </row>
    <row r="13316" spans="21:21" x14ac:dyDescent="0.25">
      <c r="U13316"/>
    </row>
    <row r="13317" spans="21:21" x14ac:dyDescent="0.25">
      <c r="U13317"/>
    </row>
    <row r="13318" spans="21:21" x14ac:dyDescent="0.25">
      <c r="U13318"/>
    </row>
    <row r="13319" spans="21:21" x14ac:dyDescent="0.25">
      <c r="U13319"/>
    </row>
    <row r="13320" spans="21:21" x14ac:dyDescent="0.25">
      <c r="U13320"/>
    </row>
    <row r="13321" spans="21:21" x14ac:dyDescent="0.25">
      <c r="U13321"/>
    </row>
    <row r="13322" spans="21:21" x14ac:dyDescent="0.25">
      <c r="U13322"/>
    </row>
    <row r="13323" spans="21:21" x14ac:dyDescent="0.25">
      <c r="U13323"/>
    </row>
    <row r="13324" spans="21:21" x14ac:dyDescent="0.25">
      <c r="U13324"/>
    </row>
    <row r="13325" spans="21:21" x14ac:dyDescent="0.25">
      <c r="U13325"/>
    </row>
    <row r="13326" spans="21:21" x14ac:dyDescent="0.25">
      <c r="U13326"/>
    </row>
    <row r="13327" spans="21:21" x14ac:dyDescent="0.25">
      <c r="U13327"/>
    </row>
    <row r="13328" spans="21:21" x14ac:dyDescent="0.25">
      <c r="U13328"/>
    </row>
    <row r="13329" spans="21:21" x14ac:dyDescent="0.25">
      <c r="U13329"/>
    </row>
    <row r="13330" spans="21:21" x14ac:dyDescent="0.25">
      <c r="U13330"/>
    </row>
    <row r="13331" spans="21:21" x14ac:dyDescent="0.25">
      <c r="U13331"/>
    </row>
    <row r="13332" spans="21:21" x14ac:dyDescent="0.25">
      <c r="U13332"/>
    </row>
    <row r="13333" spans="21:21" x14ac:dyDescent="0.25">
      <c r="U13333"/>
    </row>
    <row r="13334" spans="21:21" x14ac:dyDescent="0.25">
      <c r="U13334"/>
    </row>
    <row r="13335" spans="21:21" x14ac:dyDescent="0.25">
      <c r="U13335"/>
    </row>
    <row r="13336" spans="21:21" x14ac:dyDescent="0.25">
      <c r="U13336"/>
    </row>
    <row r="13337" spans="21:21" x14ac:dyDescent="0.25">
      <c r="U13337"/>
    </row>
    <row r="13338" spans="21:21" x14ac:dyDescent="0.25">
      <c r="U13338"/>
    </row>
    <row r="13339" spans="21:21" x14ac:dyDescent="0.25">
      <c r="U13339"/>
    </row>
    <row r="13340" spans="21:21" x14ac:dyDescent="0.25">
      <c r="U13340"/>
    </row>
    <row r="13341" spans="21:21" x14ac:dyDescent="0.25">
      <c r="U13341"/>
    </row>
    <row r="13342" spans="21:21" x14ac:dyDescent="0.25">
      <c r="U13342"/>
    </row>
    <row r="13343" spans="21:21" x14ac:dyDescent="0.25">
      <c r="U13343"/>
    </row>
    <row r="13344" spans="21:21" x14ac:dyDescent="0.25">
      <c r="U13344"/>
    </row>
    <row r="13345" spans="21:21" x14ac:dyDescent="0.25">
      <c r="U13345"/>
    </row>
    <row r="13346" spans="21:21" x14ac:dyDescent="0.25">
      <c r="U13346"/>
    </row>
    <row r="13347" spans="21:21" x14ac:dyDescent="0.25">
      <c r="U13347"/>
    </row>
    <row r="13348" spans="21:21" x14ac:dyDescent="0.25">
      <c r="U13348"/>
    </row>
    <row r="13349" spans="21:21" x14ac:dyDescent="0.25">
      <c r="U13349"/>
    </row>
    <row r="13350" spans="21:21" x14ac:dyDescent="0.25">
      <c r="U13350"/>
    </row>
    <row r="13351" spans="21:21" x14ac:dyDescent="0.25">
      <c r="U13351"/>
    </row>
    <row r="13352" spans="21:21" x14ac:dyDescent="0.25">
      <c r="U13352"/>
    </row>
    <row r="13353" spans="21:21" x14ac:dyDescent="0.25">
      <c r="U13353"/>
    </row>
    <row r="13354" spans="21:21" x14ac:dyDescent="0.25">
      <c r="U13354"/>
    </row>
    <row r="13355" spans="21:21" x14ac:dyDescent="0.25">
      <c r="U13355"/>
    </row>
    <row r="13356" spans="21:21" x14ac:dyDescent="0.25">
      <c r="U13356"/>
    </row>
    <row r="13357" spans="21:21" x14ac:dyDescent="0.25">
      <c r="U13357"/>
    </row>
    <row r="13358" spans="21:21" x14ac:dyDescent="0.25">
      <c r="U13358"/>
    </row>
    <row r="13359" spans="21:21" x14ac:dyDescent="0.25">
      <c r="U13359"/>
    </row>
    <row r="13360" spans="21:21" x14ac:dyDescent="0.25">
      <c r="U13360"/>
    </row>
    <row r="13361" spans="21:21" x14ac:dyDescent="0.25">
      <c r="U13361"/>
    </row>
    <row r="13362" spans="21:21" x14ac:dyDescent="0.25">
      <c r="U13362"/>
    </row>
    <row r="13363" spans="21:21" x14ac:dyDescent="0.25">
      <c r="U13363"/>
    </row>
    <row r="13364" spans="21:21" x14ac:dyDescent="0.25">
      <c r="U13364"/>
    </row>
    <row r="13365" spans="21:21" x14ac:dyDescent="0.25">
      <c r="U13365"/>
    </row>
    <row r="13366" spans="21:21" x14ac:dyDescent="0.25">
      <c r="U13366"/>
    </row>
    <row r="13367" spans="21:21" x14ac:dyDescent="0.25">
      <c r="U13367"/>
    </row>
    <row r="13368" spans="21:21" x14ac:dyDescent="0.25">
      <c r="U13368"/>
    </row>
    <row r="13369" spans="21:21" x14ac:dyDescent="0.25">
      <c r="U13369"/>
    </row>
    <row r="13370" spans="21:21" x14ac:dyDescent="0.25">
      <c r="U13370"/>
    </row>
    <row r="13371" spans="21:21" x14ac:dyDescent="0.25">
      <c r="U13371"/>
    </row>
    <row r="13372" spans="21:21" x14ac:dyDescent="0.25">
      <c r="U13372"/>
    </row>
    <row r="13373" spans="21:21" x14ac:dyDescent="0.25">
      <c r="U13373"/>
    </row>
    <row r="13374" spans="21:21" x14ac:dyDescent="0.25">
      <c r="U13374"/>
    </row>
    <row r="13375" spans="21:21" x14ac:dyDescent="0.25">
      <c r="U13375"/>
    </row>
    <row r="13376" spans="21:21" x14ac:dyDescent="0.25">
      <c r="U13376"/>
    </row>
    <row r="13377" spans="21:21" x14ac:dyDescent="0.25">
      <c r="U13377"/>
    </row>
    <row r="13378" spans="21:21" x14ac:dyDescent="0.25">
      <c r="U13378"/>
    </row>
    <row r="13379" spans="21:21" x14ac:dyDescent="0.25">
      <c r="U13379"/>
    </row>
    <row r="13380" spans="21:21" x14ac:dyDescent="0.25">
      <c r="U13380"/>
    </row>
    <row r="13381" spans="21:21" x14ac:dyDescent="0.25">
      <c r="U13381"/>
    </row>
    <row r="13382" spans="21:21" x14ac:dyDescent="0.25">
      <c r="U13382"/>
    </row>
    <row r="13383" spans="21:21" x14ac:dyDescent="0.25">
      <c r="U13383"/>
    </row>
    <row r="13384" spans="21:21" x14ac:dyDescent="0.25">
      <c r="U13384"/>
    </row>
    <row r="13385" spans="21:21" x14ac:dyDescent="0.25">
      <c r="U13385"/>
    </row>
    <row r="13386" spans="21:21" x14ac:dyDescent="0.25">
      <c r="U13386"/>
    </row>
    <row r="13387" spans="21:21" x14ac:dyDescent="0.25">
      <c r="U13387"/>
    </row>
    <row r="13388" spans="21:21" x14ac:dyDescent="0.25">
      <c r="U13388"/>
    </row>
    <row r="13389" spans="21:21" x14ac:dyDescent="0.25">
      <c r="U13389"/>
    </row>
    <row r="13390" spans="21:21" x14ac:dyDescent="0.25">
      <c r="U13390"/>
    </row>
    <row r="13391" spans="21:21" x14ac:dyDescent="0.25">
      <c r="U13391"/>
    </row>
    <row r="13392" spans="21:21" x14ac:dyDescent="0.25">
      <c r="U13392"/>
    </row>
    <row r="13393" spans="21:21" x14ac:dyDescent="0.25">
      <c r="U13393"/>
    </row>
    <row r="13394" spans="21:21" x14ac:dyDescent="0.25">
      <c r="U13394"/>
    </row>
    <row r="13395" spans="21:21" x14ac:dyDescent="0.25">
      <c r="U13395"/>
    </row>
    <row r="13396" spans="21:21" x14ac:dyDescent="0.25">
      <c r="U13396"/>
    </row>
    <row r="13397" spans="21:21" x14ac:dyDescent="0.25">
      <c r="U13397"/>
    </row>
    <row r="13398" spans="21:21" x14ac:dyDescent="0.25">
      <c r="U13398"/>
    </row>
    <row r="13399" spans="21:21" x14ac:dyDescent="0.25">
      <c r="U13399"/>
    </row>
    <row r="13400" spans="21:21" x14ac:dyDescent="0.25">
      <c r="U13400"/>
    </row>
    <row r="13401" spans="21:21" x14ac:dyDescent="0.25">
      <c r="U13401"/>
    </row>
    <row r="13402" spans="21:21" x14ac:dyDescent="0.25">
      <c r="U13402"/>
    </row>
    <row r="13403" spans="21:21" x14ac:dyDescent="0.25">
      <c r="U13403"/>
    </row>
    <row r="13404" spans="21:21" x14ac:dyDescent="0.25">
      <c r="U13404"/>
    </row>
    <row r="13405" spans="21:21" x14ac:dyDescent="0.25">
      <c r="U13405"/>
    </row>
    <row r="13406" spans="21:21" x14ac:dyDescent="0.25">
      <c r="U13406"/>
    </row>
    <row r="13407" spans="21:21" x14ac:dyDescent="0.25">
      <c r="U13407"/>
    </row>
    <row r="13408" spans="21:21" x14ac:dyDescent="0.25">
      <c r="U13408"/>
    </row>
    <row r="13409" spans="21:21" x14ac:dyDescent="0.25">
      <c r="U13409"/>
    </row>
    <row r="13410" spans="21:21" x14ac:dyDescent="0.25">
      <c r="U13410"/>
    </row>
    <row r="13411" spans="21:21" x14ac:dyDescent="0.25">
      <c r="U13411"/>
    </row>
    <row r="13412" spans="21:21" x14ac:dyDescent="0.25">
      <c r="U13412"/>
    </row>
    <row r="13413" spans="21:21" x14ac:dyDescent="0.25">
      <c r="U13413"/>
    </row>
    <row r="13414" spans="21:21" x14ac:dyDescent="0.25">
      <c r="U13414"/>
    </row>
    <row r="13415" spans="21:21" x14ac:dyDescent="0.25">
      <c r="U13415"/>
    </row>
    <row r="13416" spans="21:21" x14ac:dyDescent="0.25">
      <c r="U13416"/>
    </row>
    <row r="13417" spans="21:21" x14ac:dyDescent="0.25">
      <c r="U13417"/>
    </row>
    <row r="13418" spans="21:21" x14ac:dyDescent="0.25">
      <c r="U13418"/>
    </row>
    <row r="13419" spans="21:21" x14ac:dyDescent="0.25">
      <c r="U13419"/>
    </row>
    <row r="13420" spans="21:21" x14ac:dyDescent="0.25">
      <c r="U13420"/>
    </row>
    <row r="13421" spans="21:21" x14ac:dyDescent="0.25">
      <c r="U13421"/>
    </row>
    <row r="13422" spans="21:21" x14ac:dyDescent="0.25">
      <c r="U13422"/>
    </row>
    <row r="13423" spans="21:21" x14ac:dyDescent="0.25">
      <c r="U13423"/>
    </row>
    <row r="13424" spans="21:21" x14ac:dyDescent="0.25">
      <c r="U13424"/>
    </row>
    <row r="13425" spans="21:21" x14ac:dyDescent="0.25">
      <c r="U13425"/>
    </row>
    <row r="13426" spans="21:21" x14ac:dyDescent="0.25">
      <c r="U13426"/>
    </row>
    <row r="13427" spans="21:21" x14ac:dyDescent="0.25">
      <c r="U13427"/>
    </row>
    <row r="13428" spans="21:21" x14ac:dyDescent="0.25">
      <c r="U13428"/>
    </row>
    <row r="13429" spans="21:21" x14ac:dyDescent="0.25">
      <c r="U13429"/>
    </row>
    <row r="13430" spans="21:21" x14ac:dyDescent="0.25">
      <c r="U13430"/>
    </row>
    <row r="13431" spans="21:21" x14ac:dyDescent="0.25">
      <c r="U13431"/>
    </row>
    <row r="13432" spans="21:21" x14ac:dyDescent="0.25">
      <c r="U13432"/>
    </row>
    <row r="13433" spans="21:21" x14ac:dyDescent="0.25">
      <c r="U13433"/>
    </row>
    <row r="13434" spans="21:21" x14ac:dyDescent="0.25">
      <c r="U13434"/>
    </row>
    <row r="13435" spans="21:21" x14ac:dyDescent="0.25">
      <c r="U13435"/>
    </row>
    <row r="13436" spans="21:21" x14ac:dyDescent="0.25">
      <c r="U13436"/>
    </row>
    <row r="13437" spans="21:21" x14ac:dyDescent="0.25">
      <c r="U13437"/>
    </row>
    <row r="13438" spans="21:21" x14ac:dyDescent="0.25">
      <c r="U13438"/>
    </row>
    <row r="13439" spans="21:21" x14ac:dyDescent="0.25">
      <c r="U13439"/>
    </row>
    <row r="13440" spans="21:21" x14ac:dyDescent="0.25">
      <c r="U13440"/>
    </row>
    <row r="13441" spans="21:21" x14ac:dyDescent="0.25">
      <c r="U13441"/>
    </row>
    <row r="13442" spans="21:21" x14ac:dyDescent="0.25">
      <c r="U13442"/>
    </row>
    <row r="13443" spans="21:21" x14ac:dyDescent="0.25">
      <c r="U13443"/>
    </row>
    <row r="13444" spans="21:21" x14ac:dyDescent="0.25">
      <c r="U13444"/>
    </row>
    <row r="13445" spans="21:21" x14ac:dyDescent="0.25">
      <c r="U13445"/>
    </row>
    <row r="13446" spans="21:21" x14ac:dyDescent="0.25">
      <c r="U13446"/>
    </row>
    <row r="13447" spans="21:21" x14ac:dyDescent="0.25">
      <c r="U13447"/>
    </row>
    <row r="13448" spans="21:21" x14ac:dyDescent="0.25">
      <c r="U13448"/>
    </row>
    <row r="13449" spans="21:21" x14ac:dyDescent="0.25">
      <c r="U13449"/>
    </row>
    <row r="13450" spans="21:21" x14ac:dyDescent="0.25">
      <c r="U13450"/>
    </row>
    <row r="13451" spans="21:21" x14ac:dyDescent="0.25">
      <c r="U13451"/>
    </row>
    <row r="13452" spans="21:21" x14ac:dyDescent="0.25">
      <c r="U13452"/>
    </row>
    <row r="13453" spans="21:21" x14ac:dyDescent="0.25">
      <c r="U13453"/>
    </row>
    <row r="13454" spans="21:21" x14ac:dyDescent="0.25">
      <c r="U13454"/>
    </row>
    <row r="13455" spans="21:21" x14ac:dyDescent="0.25">
      <c r="U13455"/>
    </row>
    <row r="13456" spans="21:21" x14ac:dyDescent="0.25">
      <c r="U13456"/>
    </row>
    <row r="13457" spans="21:21" x14ac:dyDescent="0.25">
      <c r="U13457"/>
    </row>
    <row r="13458" spans="21:21" x14ac:dyDescent="0.25">
      <c r="U13458"/>
    </row>
    <row r="13459" spans="21:21" x14ac:dyDescent="0.25">
      <c r="U13459"/>
    </row>
    <row r="13460" spans="21:21" x14ac:dyDescent="0.25">
      <c r="U13460"/>
    </row>
    <row r="13461" spans="21:21" x14ac:dyDescent="0.25">
      <c r="U13461"/>
    </row>
    <row r="13462" spans="21:21" x14ac:dyDescent="0.25">
      <c r="U13462"/>
    </row>
    <row r="13463" spans="21:21" x14ac:dyDescent="0.25">
      <c r="U13463"/>
    </row>
    <row r="13464" spans="21:21" x14ac:dyDescent="0.25">
      <c r="U13464"/>
    </row>
    <row r="13465" spans="21:21" x14ac:dyDescent="0.25">
      <c r="U13465"/>
    </row>
    <row r="13466" spans="21:21" x14ac:dyDescent="0.25">
      <c r="U13466"/>
    </row>
    <row r="13467" spans="21:21" x14ac:dyDescent="0.25">
      <c r="U13467"/>
    </row>
    <row r="13468" spans="21:21" x14ac:dyDescent="0.25">
      <c r="U13468"/>
    </row>
    <row r="13469" spans="21:21" x14ac:dyDescent="0.25">
      <c r="U13469"/>
    </row>
    <row r="13470" spans="21:21" x14ac:dyDescent="0.25">
      <c r="U13470"/>
    </row>
    <row r="13471" spans="21:21" x14ac:dyDescent="0.25">
      <c r="U13471"/>
    </row>
    <row r="13472" spans="21:21" x14ac:dyDescent="0.25">
      <c r="U13472"/>
    </row>
    <row r="13473" spans="21:21" x14ac:dyDescent="0.25">
      <c r="U13473"/>
    </row>
    <row r="13474" spans="21:21" x14ac:dyDescent="0.25">
      <c r="U13474"/>
    </row>
    <row r="13475" spans="21:21" x14ac:dyDescent="0.25">
      <c r="U13475"/>
    </row>
    <row r="13476" spans="21:21" x14ac:dyDescent="0.25">
      <c r="U13476"/>
    </row>
    <row r="13477" spans="21:21" x14ac:dyDescent="0.25">
      <c r="U13477"/>
    </row>
    <row r="13478" spans="21:21" x14ac:dyDescent="0.25">
      <c r="U13478"/>
    </row>
    <row r="13479" spans="21:21" x14ac:dyDescent="0.25">
      <c r="U13479"/>
    </row>
    <row r="13480" spans="21:21" x14ac:dyDescent="0.25">
      <c r="U13480"/>
    </row>
    <row r="13481" spans="21:21" x14ac:dyDescent="0.25">
      <c r="U13481"/>
    </row>
    <row r="13482" spans="21:21" x14ac:dyDescent="0.25">
      <c r="U13482"/>
    </row>
    <row r="13483" spans="21:21" x14ac:dyDescent="0.25">
      <c r="U13483"/>
    </row>
    <row r="13484" spans="21:21" x14ac:dyDescent="0.25">
      <c r="U13484"/>
    </row>
    <row r="13485" spans="21:21" x14ac:dyDescent="0.25">
      <c r="U13485"/>
    </row>
    <row r="13486" spans="21:21" x14ac:dyDescent="0.25">
      <c r="U13486"/>
    </row>
    <row r="13487" spans="21:21" x14ac:dyDescent="0.25">
      <c r="U13487"/>
    </row>
    <row r="13488" spans="21:21" x14ac:dyDescent="0.25">
      <c r="U13488"/>
    </row>
    <row r="13489" spans="21:21" x14ac:dyDescent="0.25">
      <c r="U13489"/>
    </row>
    <row r="13490" spans="21:21" x14ac:dyDescent="0.25">
      <c r="U13490"/>
    </row>
    <row r="13491" spans="21:21" x14ac:dyDescent="0.25">
      <c r="U13491"/>
    </row>
    <row r="13492" spans="21:21" x14ac:dyDescent="0.25">
      <c r="U13492"/>
    </row>
    <row r="13493" spans="21:21" x14ac:dyDescent="0.25">
      <c r="U13493"/>
    </row>
    <row r="13494" spans="21:21" x14ac:dyDescent="0.25">
      <c r="U13494"/>
    </row>
    <row r="13495" spans="21:21" x14ac:dyDescent="0.25">
      <c r="U13495"/>
    </row>
    <row r="13496" spans="21:21" x14ac:dyDescent="0.25">
      <c r="U13496"/>
    </row>
    <row r="13497" spans="21:21" x14ac:dyDescent="0.25">
      <c r="U13497"/>
    </row>
    <row r="13498" spans="21:21" x14ac:dyDescent="0.25">
      <c r="U13498"/>
    </row>
    <row r="13499" spans="21:21" x14ac:dyDescent="0.25">
      <c r="U13499"/>
    </row>
    <row r="13500" spans="21:21" x14ac:dyDescent="0.25">
      <c r="U13500"/>
    </row>
    <row r="13501" spans="21:21" x14ac:dyDescent="0.25">
      <c r="U13501"/>
    </row>
    <row r="13502" spans="21:21" x14ac:dyDescent="0.25">
      <c r="U13502"/>
    </row>
    <row r="13503" spans="21:21" x14ac:dyDescent="0.25">
      <c r="U13503"/>
    </row>
    <row r="13504" spans="21:21" x14ac:dyDescent="0.25">
      <c r="U13504"/>
    </row>
    <row r="13505" spans="21:21" x14ac:dyDescent="0.25">
      <c r="U13505"/>
    </row>
    <row r="13506" spans="21:21" x14ac:dyDescent="0.25">
      <c r="U13506"/>
    </row>
    <row r="13507" spans="21:21" x14ac:dyDescent="0.25">
      <c r="U13507"/>
    </row>
    <row r="13508" spans="21:21" x14ac:dyDescent="0.25">
      <c r="U13508"/>
    </row>
    <row r="13509" spans="21:21" x14ac:dyDescent="0.25">
      <c r="U13509"/>
    </row>
    <row r="13510" spans="21:21" x14ac:dyDescent="0.25">
      <c r="U13510"/>
    </row>
    <row r="13511" spans="21:21" x14ac:dyDescent="0.25">
      <c r="U13511"/>
    </row>
    <row r="13512" spans="21:21" x14ac:dyDescent="0.25">
      <c r="U13512"/>
    </row>
    <row r="13513" spans="21:21" x14ac:dyDescent="0.25">
      <c r="U13513"/>
    </row>
    <row r="13514" spans="21:21" x14ac:dyDescent="0.25">
      <c r="U13514"/>
    </row>
    <row r="13515" spans="21:21" x14ac:dyDescent="0.25">
      <c r="U13515"/>
    </row>
    <row r="13516" spans="21:21" x14ac:dyDescent="0.25">
      <c r="U13516"/>
    </row>
    <row r="13517" spans="21:21" x14ac:dyDescent="0.25">
      <c r="U13517"/>
    </row>
    <row r="13518" spans="21:21" x14ac:dyDescent="0.25">
      <c r="U13518"/>
    </row>
    <row r="13519" spans="21:21" x14ac:dyDescent="0.25">
      <c r="U13519"/>
    </row>
    <row r="13520" spans="21:21" x14ac:dyDescent="0.25">
      <c r="U13520"/>
    </row>
    <row r="13521" spans="21:21" x14ac:dyDescent="0.25">
      <c r="U13521"/>
    </row>
    <row r="13522" spans="21:21" x14ac:dyDescent="0.25">
      <c r="U13522"/>
    </row>
    <row r="13523" spans="21:21" x14ac:dyDescent="0.25">
      <c r="U13523"/>
    </row>
    <row r="13524" spans="21:21" x14ac:dyDescent="0.25">
      <c r="U13524"/>
    </row>
    <row r="13525" spans="21:21" x14ac:dyDescent="0.25">
      <c r="U13525"/>
    </row>
    <row r="13526" spans="21:21" x14ac:dyDescent="0.25">
      <c r="U13526"/>
    </row>
    <row r="13527" spans="21:21" x14ac:dyDescent="0.25">
      <c r="U13527"/>
    </row>
    <row r="13528" spans="21:21" x14ac:dyDescent="0.25">
      <c r="U13528"/>
    </row>
    <row r="13529" spans="21:21" x14ac:dyDescent="0.25">
      <c r="U13529"/>
    </row>
    <row r="13530" spans="21:21" x14ac:dyDescent="0.25">
      <c r="U13530"/>
    </row>
    <row r="13531" spans="21:21" x14ac:dyDescent="0.25">
      <c r="U13531"/>
    </row>
    <row r="13532" spans="21:21" x14ac:dyDescent="0.25">
      <c r="U13532"/>
    </row>
    <row r="13533" spans="21:21" x14ac:dyDescent="0.25">
      <c r="U13533"/>
    </row>
    <row r="13534" spans="21:21" x14ac:dyDescent="0.25">
      <c r="U13534"/>
    </row>
    <row r="13535" spans="21:21" x14ac:dyDescent="0.25">
      <c r="U13535"/>
    </row>
    <row r="13536" spans="21:21" x14ac:dyDescent="0.25">
      <c r="U13536"/>
    </row>
    <row r="13537" spans="21:21" x14ac:dyDescent="0.25">
      <c r="U13537"/>
    </row>
    <row r="13538" spans="21:21" x14ac:dyDescent="0.25">
      <c r="U13538"/>
    </row>
    <row r="13539" spans="21:21" x14ac:dyDescent="0.25">
      <c r="U13539"/>
    </row>
    <row r="13540" spans="21:21" x14ac:dyDescent="0.25">
      <c r="U13540"/>
    </row>
    <row r="13541" spans="21:21" x14ac:dyDescent="0.25">
      <c r="U13541"/>
    </row>
    <row r="13542" spans="21:21" x14ac:dyDescent="0.25">
      <c r="U13542"/>
    </row>
    <row r="13543" spans="21:21" x14ac:dyDescent="0.25">
      <c r="U13543"/>
    </row>
    <row r="13544" spans="21:21" x14ac:dyDescent="0.25">
      <c r="U13544"/>
    </row>
    <row r="13545" spans="21:21" x14ac:dyDescent="0.25">
      <c r="U13545"/>
    </row>
    <row r="13546" spans="21:21" x14ac:dyDescent="0.25">
      <c r="U13546"/>
    </row>
    <row r="13547" spans="21:21" x14ac:dyDescent="0.25">
      <c r="U13547"/>
    </row>
    <row r="13548" spans="21:21" x14ac:dyDescent="0.25">
      <c r="U13548"/>
    </row>
    <row r="13549" spans="21:21" x14ac:dyDescent="0.25">
      <c r="U13549"/>
    </row>
    <row r="13550" spans="21:21" x14ac:dyDescent="0.25">
      <c r="U13550"/>
    </row>
    <row r="13551" spans="21:21" x14ac:dyDescent="0.25">
      <c r="U13551"/>
    </row>
    <row r="13552" spans="21:21" x14ac:dyDescent="0.25">
      <c r="U13552"/>
    </row>
    <row r="13553" spans="21:21" x14ac:dyDescent="0.25">
      <c r="U13553"/>
    </row>
    <row r="13554" spans="21:21" x14ac:dyDescent="0.25">
      <c r="U13554"/>
    </row>
    <row r="13555" spans="21:21" x14ac:dyDescent="0.25">
      <c r="U13555"/>
    </row>
    <row r="13556" spans="21:21" x14ac:dyDescent="0.25">
      <c r="U13556"/>
    </row>
    <row r="13557" spans="21:21" x14ac:dyDescent="0.25">
      <c r="U13557"/>
    </row>
    <row r="13558" spans="21:21" x14ac:dyDescent="0.25">
      <c r="U13558"/>
    </row>
    <row r="13559" spans="21:21" x14ac:dyDescent="0.25">
      <c r="U13559"/>
    </row>
    <row r="13560" spans="21:21" x14ac:dyDescent="0.25">
      <c r="U13560"/>
    </row>
    <row r="13561" spans="21:21" x14ac:dyDescent="0.25">
      <c r="U13561"/>
    </row>
    <row r="13562" spans="21:21" x14ac:dyDescent="0.25">
      <c r="U13562"/>
    </row>
    <row r="13563" spans="21:21" x14ac:dyDescent="0.25">
      <c r="U13563"/>
    </row>
    <row r="13564" spans="21:21" x14ac:dyDescent="0.25">
      <c r="U13564"/>
    </row>
    <row r="13565" spans="21:21" x14ac:dyDescent="0.25">
      <c r="U13565"/>
    </row>
    <row r="13566" spans="21:21" x14ac:dyDescent="0.25">
      <c r="U13566"/>
    </row>
    <row r="13567" spans="21:21" x14ac:dyDescent="0.25">
      <c r="U13567"/>
    </row>
    <row r="13568" spans="21:21" x14ac:dyDescent="0.25">
      <c r="U13568"/>
    </row>
    <row r="13569" spans="21:21" x14ac:dyDescent="0.25">
      <c r="U13569"/>
    </row>
    <row r="13570" spans="21:21" x14ac:dyDescent="0.25">
      <c r="U13570"/>
    </row>
    <row r="13571" spans="21:21" x14ac:dyDescent="0.25">
      <c r="U13571"/>
    </row>
    <row r="13572" spans="21:21" x14ac:dyDescent="0.25">
      <c r="U13572"/>
    </row>
    <row r="13573" spans="21:21" x14ac:dyDescent="0.25">
      <c r="U13573"/>
    </row>
    <row r="13574" spans="21:21" x14ac:dyDescent="0.25">
      <c r="U13574"/>
    </row>
    <row r="13575" spans="21:21" x14ac:dyDescent="0.25">
      <c r="U13575"/>
    </row>
    <row r="13576" spans="21:21" x14ac:dyDescent="0.25">
      <c r="U13576"/>
    </row>
    <row r="13577" spans="21:21" x14ac:dyDescent="0.25">
      <c r="U13577"/>
    </row>
    <row r="13578" spans="21:21" x14ac:dyDescent="0.25">
      <c r="U13578"/>
    </row>
    <row r="13579" spans="21:21" x14ac:dyDescent="0.25">
      <c r="U13579"/>
    </row>
    <row r="13580" spans="21:21" x14ac:dyDescent="0.25">
      <c r="U13580"/>
    </row>
    <row r="13581" spans="21:21" x14ac:dyDescent="0.25">
      <c r="U13581"/>
    </row>
    <row r="13582" spans="21:21" x14ac:dyDescent="0.25">
      <c r="U13582"/>
    </row>
    <row r="13583" spans="21:21" x14ac:dyDescent="0.25">
      <c r="U13583"/>
    </row>
    <row r="13584" spans="21:21" x14ac:dyDescent="0.25">
      <c r="U13584"/>
    </row>
    <row r="13585" spans="21:21" x14ac:dyDescent="0.25">
      <c r="U13585"/>
    </row>
    <row r="13586" spans="21:21" x14ac:dyDescent="0.25">
      <c r="U13586"/>
    </row>
    <row r="13587" spans="21:21" x14ac:dyDescent="0.25">
      <c r="U13587"/>
    </row>
    <row r="13588" spans="21:21" x14ac:dyDescent="0.25">
      <c r="U13588"/>
    </row>
    <row r="13589" spans="21:21" x14ac:dyDescent="0.25">
      <c r="U13589"/>
    </row>
    <row r="13590" spans="21:21" x14ac:dyDescent="0.25">
      <c r="U13590"/>
    </row>
    <row r="13591" spans="21:21" x14ac:dyDescent="0.25">
      <c r="U13591"/>
    </row>
    <row r="13592" spans="21:21" x14ac:dyDescent="0.25">
      <c r="U13592"/>
    </row>
    <row r="13593" spans="21:21" x14ac:dyDescent="0.25">
      <c r="U13593"/>
    </row>
    <row r="13594" spans="21:21" x14ac:dyDescent="0.25">
      <c r="U13594"/>
    </row>
    <row r="13595" spans="21:21" x14ac:dyDescent="0.25">
      <c r="U13595"/>
    </row>
    <row r="13596" spans="21:21" x14ac:dyDescent="0.25">
      <c r="U13596"/>
    </row>
    <row r="13597" spans="21:21" x14ac:dyDescent="0.25">
      <c r="U13597"/>
    </row>
    <row r="13598" spans="21:21" x14ac:dyDescent="0.25">
      <c r="U13598"/>
    </row>
    <row r="13599" spans="21:21" x14ac:dyDescent="0.25">
      <c r="U13599"/>
    </row>
    <row r="13600" spans="21:21" x14ac:dyDescent="0.25">
      <c r="U13600"/>
    </row>
    <row r="13601" spans="21:21" x14ac:dyDescent="0.25">
      <c r="U13601"/>
    </row>
    <row r="13602" spans="21:21" x14ac:dyDescent="0.25">
      <c r="U13602"/>
    </row>
    <row r="13603" spans="21:21" x14ac:dyDescent="0.25">
      <c r="U13603"/>
    </row>
    <row r="13604" spans="21:21" x14ac:dyDescent="0.25">
      <c r="U13604"/>
    </row>
    <row r="13605" spans="21:21" x14ac:dyDescent="0.25">
      <c r="U13605"/>
    </row>
    <row r="13606" spans="21:21" x14ac:dyDescent="0.25">
      <c r="U13606"/>
    </row>
    <row r="13607" spans="21:21" x14ac:dyDescent="0.25">
      <c r="U13607"/>
    </row>
    <row r="13608" spans="21:21" x14ac:dyDescent="0.25">
      <c r="U13608"/>
    </row>
    <row r="13609" spans="21:21" x14ac:dyDescent="0.25">
      <c r="U13609"/>
    </row>
    <row r="13610" spans="21:21" x14ac:dyDescent="0.25">
      <c r="U13610"/>
    </row>
    <row r="13611" spans="21:21" x14ac:dyDescent="0.25">
      <c r="U13611"/>
    </row>
    <row r="13612" spans="21:21" x14ac:dyDescent="0.25">
      <c r="U13612"/>
    </row>
    <row r="13613" spans="21:21" x14ac:dyDescent="0.25">
      <c r="U13613"/>
    </row>
    <row r="13614" spans="21:21" x14ac:dyDescent="0.25">
      <c r="U13614"/>
    </row>
    <row r="13615" spans="21:21" x14ac:dyDescent="0.25">
      <c r="U13615"/>
    </row>
    <row r="13616" spans="21:21" x14ac:dyDescent="0.25">
      <c r="U13616"/>
    </row>
    <row r="13617" spans="21:21" x14ac:dyDescent="0.25">
      <c r="U13617"/>
    </row>
    <row r="13618" spans="21:21" x14ac:dyDescent="0.25">
      <c r="U13618"/>
    </row>
    <row r="13619" spans="21:21" x14ac:dyDescent="0.25">
      <c r="U13619"/>
    </row>
    <row r="13620" spans="21:21" x14ac:dyDescent="0.25">
      <c r="U13620"/>
    </row>
    <row r="13621" spans="21:21" x14ac:dyDescent="0.25">
      <c r="U13621"/>
    </row>
    <row r="13622" spans="21:21" x14ac:dyDescent="0.25">
      <c r="U13622"/>
    </row>
    <row r="13623" spans="21:21" x14ac:dyDescent="0.25">
      <c r="U13623"/>
    </row>
    <row r="13624" spans="21:21" x14ac:dyDescent="0.25">
      <c r="U13624"/>
    </row>
    <row r="13625" spans="21:21" x14ac:dyDescent="0.25">
      <c r="U13625"/>
    </row>
    <row r="13626" spans="21:21" x14ac:dyDescent="0.25">
      <c r="U13626"/>
    </row>
    <row r="13627" spans="21:21" x14ac:dyDescent="0.25">
      <c r="U13627"/>
    </row>
    <row r="13628" spans="21:21" x14ac:dyDescent="0.25">
      <c r="U13628"/>
    </row>
    <row r="13629" spans="21:21" x14ac:dyDescent="0.25">
      <c r="U13629"/>
    </row>
    <row r="13630" spans="21:21" x14ac:dyDescent="0.25">
      <c r="U13630"/>
    </row>
    <row r="13631" spans="21:21" x14ac:dyDescent="0.25">
      <c r="U13631"/>
    </row>
    <row r="13632" spans="21:21" x14ac:dyDescent="0.25">
      <c r="U13632"/>
    </row>
    <row r="13633" spans="21:21" x14ac:dyDescent="0.25">
      <c r="U13633"/>
    </row>
    <row r="13634" spans="21:21" x14ac:dyDescent="0.25">
      <c r="U13634"/>
    </row>
    <row r="13635" spans="21:21" x14ac:dyDescent="0.25">
      <c r="U13635"/>
    </row>
    <row r="13636" spans="21:21" x14ac:dyDescent="0.25">
      <c r="U13636"/>
    </row>
    <row r="13637" spans="21:21" x14ac:dyDescent="0.25">
      <c r="U13637"/>
    </row>
    <row r="13638" spans="21:21" x14ac:dyDescent="0.25">
      <c r="U13638"/>
    </row>
    <row r="13639" spans="21:21" x14ac:dyDescent="0.25">
      <c r="U13639"/>
    </row>
    <row r="13640" spans="21:21" x14ac:dyDescent="0.25">
      <c r="U13640"/>
    </row>
    <row r="13641" spans="21:21" x14ac:dyDescent="0.25">
      <c r="U13641"/>
    </row>
    <row r="13642" spans="21:21" x14ac:dyDescent="0.25">
      <c r="U13642"/>
    </row>
    <row r="13643" spans="21:21" x14ac:dyDescent="0.25">
      <c r="U13643"/>
    </row>
    <row r="13644" spans="21:21" x14ac:dyDescent="0.25">
      <c r="U13644"/>
    </row>
    <row r="13645" spans="21:21" x14ac:dyDescent="0.25">
      <c r="U13645"/>
    </row>
    <row r="13646" spans="21:21" x14ac:dyDescent="0.25">
      <c r="U13646"/>
    </row>
    <row r="13647" spans="21:21" x14ac:dyDescent="0.25">
      <c r="U13647"/>
    </row>
    <row r="13648" spans="21:21" x14ac:dyDescent="0.25">
      <c r="U13648"/>
    </row>
    <row r="13649" spans="21:21" x14ac:dyDescent="0.25">
      <c r="U13649"/>
    </row>
    <row r="13650" spans="21:21" x14ac:dyDescent="0.25">
      <c r="U13650"/>
    </row>
    <row r="13651" spans="21:21" x14ac:dyDescent="0.25">
      <c r="U13651"/>
    </row>
    <row r="13652" spans="21:21" x14ac:dyDescent="0.25">
      <c r="U13652"/>
    </row>
    <row r="13653" spans="21:21" x14ac:dyDescent="0.25">
      <c r="U13653"/>
    </row>
    <row r="13654" spans="21:21" x14ac:dyDescent="0.25">
      <c r="U13654"/>
    </row>
    <row r="13655" spans="21:21" x14ac:dyDescent="0.25">
      <c r="U13655"/>
    </row>
    <row r="13656" spans="21:21" x14ac:dyDescent="0.25">
      <c r="U13656"/>
    </row>
    <row r="13657" spans="21:21" x14ac:dyDescent="0.25">
      <c r="U13657"/>
    </row>
    <row r="13658" spans="21:21" x14ac:dyDescent="0.25">
      <c r="U13658"/>
    </row>
    <row r="13659" spans="21:21" x14ac:dyDescent="0.25">
      <c r="U13659"/>
    </row>
    <row r="13660" spans="21:21" x14ac:dyDescent="0.25">
      <c r="U13660"/>
    </row>
    <row r="13661" spans="21:21" x14ac:dyDescent="0.25">
      <c r="U13661"/>
    </row>
    <row r="13662" spans="21:21" x14ac:dyDescent="0.25">
      <c r="U13662"/>
    </row>
    <row r="13663" spans="21:21" x14ac:dyDescent="0.25">
      <c r="U13663"/>
    </row>
    <row r="13664" spans="21:21" x14ac:dyDescent="0.25">
      <c r="U13664"/>
    </row>
    <row r="13665" spans="21:21" x14ac:dyDescent="0.25">
      <c r="U13665"/>
    </row>
    <row r="13666" spans="21:21" x14ac:dyDescent="0.25">
      <c r="U13666"/>
    </row>
    <row r="13667" spans="21:21" x14ac:dyDescent="0.25">
      <c r="U13667"/>
    </row>
    <row r="13668" spans="21:21" x14ac:dyDescent="0.25">
      <c r="U13668"/>
    </row>
    <row r="13669" spans="21:21" x14ac:dyDescent="0.25">
      <c r="U13669"/>
    </row>
    <row r="13670" spans="21:21" x14ac:dyDescent="0.25">
      <c r="U13670"/>
    </row>
    <row r="13671" spans="21:21" x14ac:dyDescent="0.25">
      <c r="U13671"/>
    </row>
    <row r="13672" spans="21:21" x14ac:dyDescent="0.25">
      <c r="U13672"/>
    </row>
    <row r="13673" spans="21:21" x14ac:dyDescent="0.25">
      <c r="U13673"/>
    </row>
    <row r="13674" spans="21:21" x14ac:dyDescent="0.25">
      <c r="U13674"/>
    </row>
    <row r="13675" spans="21:21" x14ac:dyDescent="0.25">
      <c r="U13675"/>
    </row>
    <row r="13676" spans="21:21" x14ac:dyDescent="0.25">
      <c r="U13676"/>
    </row>
    <row r="13677" spans="21:21" x14ac:dyDescent="0.25">
      <c r="U13677"/>
    </row>
    <row r="13678" spans="21:21" x14ac:dyDescent="0.25">
      <c r="U13678"/>
    </row>
    <row r="13679" spans="21:21" x14ac:dyDescent="0.25">
      <c r="U13679"/>
    </row>
    <row r="13680" spans="21:21" x14ac:dyDescent="0.25">
      <c r="U13680"/>
    </row>
    <row r="13681" spans="21:21" x14ac:dyDescent="0.25">
      <c r="U13681"/>
    </row>
    <row r="13682" spans="21:21" x14ac:dyDescent="0.25">
      <c r="U13682"/>
    </row>
    <row r="13683" spans="21:21" x14ac:dyDescent="0.25">
      <c r="U13683"/>
    </row>
    <row r="13684" spans="21:21" x14ac:dyDescent="0.25">
      <c r="U13684"/>
    </row>
    <row r="13685" spans="21:21" x14ac:dyDescent="0.25">
      <c r="U13685"/>
    </row>
    <row r="13686" spans="21:21" x14ac:dyDescent="0.25">
      <c r="U13686"/>
    </row>
    <row r="13687" spans="21:21" x14ac:dyDescent="0.25">
      <c r="U13687"/>
    </row>
    <row r="13688" spans="21:21" x14ac:dyDescent="0.25">
      <c r="U13688"/>
    </row>
    <row r="13689" spans="21:21" x14ac:dyDescent="0.25">
      <c r="U13689"/>
    </row>
    <row r="13690" spans="21:21" x14ac:dyDescent="0.25">
      <c r="U13690"/>
    </row>
    <row r="13691" spans="21:21" x14ac:dyDescent="0.25">
      <c r="U13691"/>
    </row>
    <row r="13692" spans="21:21" x14ac:dyDescent="0.25">
      <c r="U13692"/>
    </row>
    <row r="13693" spans="21:21" x14ac:dyDescent="0.25">
      <c r="U13693"/>
    </row>
    <row r="13694" spans="21:21" x14ac:dyDescent="0.25">
      <c r="U13694"/>
    </row>
    <row r="13695" spans="21:21" x14ac:dyDescent="0.25">
      <c r="U13695"/>
    </row>
    <row r="13696" spans="21:21" x14ac:dyDescent="0.25">
      <c r="U13696"/>
    </row>
    <row r="13697" spans="21:21" x14ac:dyDescent="0.25">
      <c r="U13697"/>
    </row>
    <row r="13698" spans="21:21" x14ac:dyDescent="0.25">
      <c r="U13698"/>
    </row>
    <row r="13699" spans="21:21" x14ac:dyDescent="0.25">
      <c r="U13699"/>
    </row>
    <row r="13700" spans="21:21" x14ac:dyDescent="0.25">
      <c r="U13700"/>
    </row>
    <row r="13701" spans="21:21" x14ac:dyDescent="0.25">
      <c r="U13701"/>
    </row>
    <row r="13702" spans="21:21" x14ac:dyDescent="0.25">
      <c r="U13702"/>
    </row>
    <row r="13703" spans="21:21" x14ac:dyDescent="0.25">
      <c r="U13703"/>
    </row>
    <row r="13704" spans="21:21" x14ac:dyDescent="0.25">
      <c r="U13704"/>
    </row>
    <row r="13705" spans="21:21" x14ac:dyDescent="0.25">
      <c r="U13705"/>
    </row>
    <row r="13706" spans="21:21" x14ac:dyDescent="0.25">
      <c r="U13706"/>
    </row>
    <row r="13707" spans="21:21" x14ac:dyDescent="0.25">
      <c r="U13707"/>
    </row>
    <row r="13708" spans="21:21" x14ac:dyDescent="0.25">
      <c r="U13708"/>
    </row>
    <row r="13709" spans="21:21" x14ac:dyDescent="0.25">
      <c r="U13709"/>
    </row>
    <row r="13710" spans="21:21" x14ac:dyDescent="0.25">
      <c r="U13710"/>
    </row>
    <row r="13711" spans="21:21" x14ac:dyDescent="0.25">
      <c r="U13711"/>
    </row>
    <row r="13712" spans="21:21" x14ac:dyDescent="0.25">
      <c r="U13712"/>
    </row>
    <row r="13713" spans="21:21" x14ac:dyDescent="0.25">
      <c r="U13713"/>
    </row>
    <row r="13714" spans="21:21" x14ac:dyDescent="0.25">
      <c r="U13714"/>
    </row>
    <row r="13715" spans="21:21" x14ac:dyDescent="0.25">
      <c r="U13715"/>
    </row>
    <row r="13716" spans="21:21" x14ac:dyDescent="0.25">
      <c r="U13716"/>
    </row>
    <row r="13717" spans="21:21" x14ac:dyDescent="0.25">
      <c r="U13717"/>
    </row>
    <row r="13718" spans="21:21" x14ac:dyDescent="0.25">
      <c r="U13718"/>
    </row>
    <row r="13719" spans="21:21" x14ac:dyDescent="0.25">
      <c r="U13719"/>
    </row>
    <row r="13720" spans="21:21" x14ac:dyDescent="0.25">
      <c r="U13720"/>
    </row>
    <row r="13721" spans="21:21" x14ac:dyDescent="0.25">
      <c r="U13721"/>
    </row>
    <row r="13722" spans="21:21" x14ac:dyDescent="0.25">
      <c r="U13722"/>
    </row>
    <row r="13723" spans="21:21" x14ac:dyDescent="0.25">
      <c r="U13723"/>
    </row>
    <row r="13724" spans="21:21" x14ac:dyDescent="0.25">
      <c r="U13724"/>
    </row>
    <row r="13725" spans="21:21" x14ac:dyDescent="0.25">
      <c r="U13725"/>
    </row>
    <row r="13726" spans="21:21" x14ac:dyDescent="0.25">
      <c r="U13726"/>
    </row>
    <row r="13727" spans="21:21" x14ac:dyDescent="0.25">
      <c r="U13727"/>
    </row>
    <row r="13728" spans="21:21" x14ac:dyDescent="0.25">
      <c r="U13728"/>
    </row>
    <row r="13729" spans="21:21" x14ac:dyDescent="0.25">
      <c r="U13729"/>
    </row>
    <row r="13730" spans="21:21" x14ac:dyDescent="0.25">
      <c r="U13730"/>
    </row>
    <row r="13731" spans="21:21" x14ac:dyDescent="0.25">
      <c r="U13731"/>
    </row>
    <row r="13732" spans="21:21" x14ac:dyDescent="0.25">
      <c r="U13732"/>
    </row>
    <row r="13733" spans="21:21" x14ac:dyDescent="0.25">
      <c r="U13733"/>
    </row>
    <row r="13734" spans="21:21" x14ac:dyDescent="0.25">
      <c r="U13734"/>
    </row>
    <row r="13735" spans="21:21" x14ac:dyDescent="0.25">
      <c r="U13735"/>
    </row>
    <row r="13736" spans="21:21" x14ac:dyDescent="0.25">
      <c r="U13736"/>
    </row>
    <row r="13737" spans="21:21" x14ac:dyDescent="0.25">
      <c r="U13737"/>
    </row>
    <row r="13738" spans="21:21" x14ac:dyDescent="0.25">
      <c r="U13738"/>
    </row>
    <row r="13739" spans="21:21" x14ac:dyDescent="0.25">
      <c r="U13739"/>
    </row>
    <row r="13740" spans="21:21" x14ac:dyDescent="0.25">
      <c r="U13740"/>
    </row>
    <row r="13741" spans="21:21" x14ac:dyDescent="0.25">
      <c r="U13741"/>
    </row>
    <row r="13742" spans="21:21" x14ac:dyDescent="0.25">
      <c r="U13742"/>
    </row>
    <row r="13743" spans="21:21" x14ac:dyDescent="0.25">
      <c r="U13743"/>
    </row>
    <row r="13744" spans="21:21" x14ac:dyDescent="0.25">
      <c r="U13744"/>
    </row>
    <row r="13745" spans="21:21" x14ac:dyDescent="0.25">
      <c r="U13745"/>
    </row>
    <row r="13746" spans="21:21" x14ac:dyDescent="0.25">
      <c r="U13746"/>
    </row>
    <row r="13747" spans="21:21" x14ac:dyDescent="0.25">
      <c r="U13747"/>
    </row>
    <row r="13748" spans="21:21" x14ac:dyDescent="0.25">
      <c r="U13748"/>
    </row>
    <row r="13749" spans="21:21" x14ac:dyDescent="0.25">
      <c r="U13749"/>
    </row>
    <row r="13750" spans="21:21" x14ac:dyDescent="0.25">
      <c r="U13750"/>
    </row>
    <row r="13751" spans="21:21" x14ac:dyDescent="0.25">
      <c r="U13751"/>
    </row>
    <row r="13752" spans="21:21" x14ac:dyDescent="0.25">
      <c r="U13752"/>
    </row>
    <row r="13753" spans="21:21" x14ac:dyDescent="0.25">
      <c r="U13753"/>
    </row>
    <row r="13754" spans="21:21" x14ac:dyDescent="0.25">
      <c r="U13754"/>
    </row>
    <row r="13755" spans="21:21" x14ac:dyDescent="0.25">
      <c r="U13755"/>
    </row>
    <row r="13756" spans="21:21" x14ac:dyDescent="0.25">
      <c r="U13756"/>
    </row>
    <row r="13757" spans="21:21" x14ac:dyDescent="0.25">
      <c r="U13757"/>
    </row>
    <row r="13758" spans="21:21" x14ac:dyDescent="0.25">
      <c r="U13758"/>
    </row>
    <row r="13759" spans="21:21" x14ac:dyDescent="0.25">
      <c r="U13759"/>
    </row>
    <row r="13760" spans="21:21" x14ac:dyDescent="0.25">
      <c r="U13760"/>
    </row>
    <row r="13761" spans="21:21" x14ac:dyDescent="0.25">
      <c r="U13761"/>
    </row>
    <row r="13762" spans="21:21" x14ac:dyDescent="0.25">
      <c r="U13762"/>
    </row>
    <row r="13763" spans="21:21" x14ac:dyDescent="0.25">
      <c r="U13763"/>
    </row>
    <row r="13764" spans="21:21" x14ac:dyDescent="0.25">
      <c r="U13764"/>
    </row>
    <row r="13765" spans="21:21" x14ac:dyDescent="0.25">
      <c r="U13765"/>
    </row>
    <row r="13766" spans="21:21" x14ac:dyDescent="0.25">
      <c r="U13766"/>
    </row>
    <row r="13767" spans="21:21" x14ac:dyDescent="0.25">
      <c r="U13767"/>
    </row>
    <row r="13768" spans="21:21" x14ac:dyDescent="0.25">
      <c r="U13768"/>
    </row>
    <row r="13769" spans="21:21" x14ac:dyDescent="0.25">
      <c r="U13769"/>
    </row>
    <row r="13770" spans="21:21" x14ac:dyDescent="0.25">
      <c r="U13770"/>
    </row>
    <row r="13771" spans="21:21" x14ac:dyDescent="0.25">
      <c r="U13771"/>
    </row>
    <row r="13772" spans="21:21" x14ac:dyDescent="0.25">
      <c r="U13772"/>
    </row>
    <row r="13773" spans="21:21" x14ac:dyDescent="0.25">
      <c r="U13773"/>
    </row>
    <row r="13774" spans="21:21" x14ac:dyDescent="0.25">
      <c r="U13774"/>
    </row>
    <row r="13775" spans="21:21" x14ac:dyDescent="0.25">
      <c r="U13775"/>
    </row>
    <row r="13776" spans="21:21" x14ac:dyDescent="0.25">
      <c r="U13776"/>
    </row>
    <row r="13777" spans="21:21" x14ac:dyDescent="0.25">
      <c r="U13777"/>
    </row>
    <row r="13778" spans="21:21" x14ac:dyDescent="0.25">
      <c r="U13778"/>
    </row>
    <row r="13779" spans="21:21" x14ac:dyDescent="0.25">
      <c r="U13779"/>
    </row>
    <row r="13780" spans="21:21" x14ac:dyDescent="0.25">
      <c r="U13780"/>
    </row>
    <row r="13781" spans="21:21" x14ac:dyDescent="0.25">
      <c r="U13781"/>
    </row>
    <row r="13782" spans="21:21" x14ac:dyDescent="0.25">
      <c r="U13782"/>
    </row>
    <row r="13783" spans="21:21" x14ac:dyDescent="0.25">
      <c r="U13783"/>
    </row>
    <row r="13784" spans="21:21" x14ac:dyDescent="0.25">
      <c r="U13784"/>
    </row>
    <row r="13785" spans="21:21" x14ac:dyDescent="0.25">
      <c r="U13785"/>
    </row>
    <row r="13786" spans="21:21" x14ac:dyDescent="0.25">
      <c r="U13786"/>
    </row>
    <row r="13787" spans="21:21" x14ac:dyDescent="0.25">
      <c r="U13787"/>
    </row>
    <row r="13788" spans="21:21" x14ac:dyDescent="0.25">
      <c r="U13788"/>
    </row>
    <row r="13789" spans="21:21" x14ac:dyDescent="0.25">
      <c r="U13789"/>
    </row>
    <row r="13790" spans="21:21" x14ac:dyDescent="0.25">
      <c r="U13790"/>
    </row>
    <row r="13791" spans="21:21" x14ac:dyDescent="0.25">
      <c r="U13791"/>
    </row>
    <row r="13792" spans="21:21" x14ac:dyDescent="0.25">
      <c r="U13792"/>
    </row>
    <row r="13793" spans="21:21" x14ac:dyDescent="0.25">
      <c r="U13793"/>
    </row>
    <row r="13794" spans="21:21" x14ac:dyDescent="0.25">
      <c r="U13794"/>
    </row>
    <row r="13795" spans="21:21" x14ac:dyDescent="0.25">
      <c r="U13795"/>
    </row>
    <row r="13796" spans="21:21" x14ac:dyDescent="0.25">
      <c r="U13796"/>
    </row>
    <row r="13797" spans="21:21" x14ac:dyDescent="0.25">
      <c r="U13797"/>
    </row>
    <row r="13798" spans="21:21" x14ac:dyDescent="0.25">
      <c r="U13798"/>
    </row>
    <row r="13799" spans="21:21" x14ac:dyDescent="0.25">
      <c r="U13799"/>
    </row>
    <row r="13800" spans="21:21" x14ac:dyDescent="0.25">
      <c r="U13800"/>
    </row>
    <row r="13801" spans="21:21" x14ac:dyDescent="0.25">
      <c r="U13801"/>
    </row>
    <row r="13802" spans="21:21" x14ac:dyDescent="0.25">
      <c r="U13802"/>
    </row>
    <row r="13803" spans="21:21" x14ac:dyDescent="0.25">
      <c r="U13803"/>
    </row>
    <row r="13804" spans="21:21" x14ac:dyDescent="0.25">
      <c r="U13804"/>
    </row>
    <row r="13805" spans="21:21" x14ac:dyDescent="0.25">
      <c r="U13805"/>
    </row>
    <row r="13806" spans="21:21" x14ac:dyDescent="0.25">
      <c r="U13806"/>
    </row>
    <row r="13807" spans="21:21" x14ac:dyDescent="0.25">
      <c r="U13807"/>
    </row>
    <row r="13808" spans="21:21" x14ac:dyDescent="0.25">
      <c r="U13808"/>
    </row>
    <row r="13809" spans="21:21" x14ac:dyDescent="0.25">
      <c r="U13809"/>
    </row>
    <row r="13810" spans="21:21" x14ac:dyDescent="0.25">
      <c r="U13810"/>
    </row>
    <row r="13811" spans="21:21" x14ac:dyDescent="0.25">
      <c r="U13811"/>
    </row>
    <row r="13812" spans="21:21" x14ac:dyDescent="0.25">
      <c r="U13812"/>
    </row>
    <row r="13813" spans="21:21" x14ac:dyDescent="0.25">
      <c r="U13813"/>
    </row>
    <row r="13814" spans="21:21" x14ac:dyDescent="0.25">
      <c r="U13814"/>
    </row>
    <row r="13815" spans="21:21" x14ac:dyDescent="0.25">
      <c r="U13815"/>
    </row>
    <row r="13816" spans="21:21" x14ac:dyDescent="0.25">
      <c r="U13816"/>
    </row>
    <row r="13817" spans="21:21" x14ac:dyDescent="0.25">
      <c r="U13817"/>
    </row>
    <row r="13818" spans="21:21" x14ac:dyDescent="0.25">
      <c r="U13818"/>
    </row>
    <row r="13819" spans="21:21" x14ac:dyDescent="0.25">
      <c r="U13819"/>
    </row>
    <row r="13820" spans="21:21" x14ac:dyDescent="0.25">
      <c r="U13820"/>
    </row>
    <row r="13821" spans="21:21" x14ac:dyDescent="0.25">
      <c r="U13821"/>
    </row>
    <row r="13822" spans="21:21" x14ac:dyDescent="0.25">
      <c r="U13822"/>
    </row>
    <row r="13823" spans="21:21" x14ac:dyDescent="0.25">
      <c r="U13823"/>
    </row>
    <row r="13824" spans="21:21" x14ac:dyDescent="0.25">
      <c r="U13824"/>
    </row>
    <row r="13825" spans="21:21" x14ac:dyDescent="0.25">
      <c r="U13825"/>
    </row>
    <row r="13826" spans="21:21" x14ac:dyDescent="0.25">
      <c r="U13826"/>
    </row>
    <row r="13827" spans="21:21" x14ac:dyDescent="0.25">
      <c r="U13827"/>
    </row>
    <row r="13828" spans="21:21" x14ac:dyDescent="0.25">
      <c r="U13828"/>
    </row>
    <row r="13829" spans="21:21" x14ac:dyDescent="0.25">
      <c r="U13829"/>
    </row>
    <row r="13830" spans="21:21" x14ac:dyDescent="0.25">
      <c r="U13830"/>
    </row>
    <row r="13831" spans="21:21" x14ac:dyDescent="0.25">
      <c r="U13831"/>
    </row>
    <row r="13832" spans="21:21" x14ac:dyDescent="0.25">
      <c r="U13832"/>
    </row>
    <row r="13833" spans="21:21" x14ac:dyDescent="0.25">
      <c r="U13833"/>
    </row>
    <row r="13834" spans="21:21" x14ac:dyDescent="0.25">
      <c r="U13834"/>
    </row>
    <row r="13835" spans="21:21" x14ac:dyDescent="0.25">
      <c r="U13835"/>
    </row>
    <row r="13836" spans="21:21" x14ac:dyDescent="0.25">
      <c r="U13836"/>
    </row>
    <row r="13837" spans="21:21" x14ac:dyDescent="0.25">
      <c r="U13837"/>
    </row>
    <row r="13838" spans="21:21" x14ac:dyDescent="0.25">
      <c r="U13838"/>
    </row>
    <row r="13839" spans="21:21" x14ac:dyDescent="0.25">
      <c r="U13839"/>
    </row>
    <row r="13840" spans="21:21" x14ac:dyDescent="0.25">
      <c r="U13840"/>
    </row>
    <row r="13841" spans="21:21" x14ac:dyDescent="0.25">
      <c r="U13841"/>
    </row>
    <row r="13842" spans="21:21" x14ac:dyDescent="0.25">
      <c r="U13842"/>
    </row>
    <row r="13843" spans="21:21" x14ac:dyDescent="0.25">
      <c r="U13843"/>
    </row>
    <row r="13844" spans="21:21" x14ac:dyDescent="0.25">
      <c r="U13844"/>
    </row>
    <row r="13845" spans="21:21" x14ac:dyDescent="0.25">
      <c r="U13845"/>
    </row>
    <row r="13846" spans="21:21" x14ac:dyDescent="0.25">
      <c r="U13846"/>
    </row>
    <row r="13847" spans="21:21" x14ac:dyDescent="0.25">
      <c r="U13847"/>
    </row>
    <row r="13848" spans="21:21" x14ac:dyDescent="0.25">
      <c r="U13848"/>
    </row>
    <row r="13849" spans="21:21" x14ac:dyDescent="0.25">
      <c r="U13849"/>
    </row>
    <row r="13850" spans="21:21" x14ac:dyDescent="0.25">
      <c r="U13850"/>
    </row>
    <row r="13851" spans="21:21" x14ac:dyDescent="0.25">
      <c r="U13851"/>
    </row>
    <row r="13852" spans="21:21" x14ac:dyDescent="0.25">
      <c r="U13852"/>
    </row>
    <row r="13853" spans="21:21" x14ac:dyDescent="0.25">
      <c r="U13853"/>
    </row>
    <row r="13854" spans="21:21" x14ac:dyDescent="0.25">
      <c r="U13854"/>
    </row>
    <row r="13855" spans="21:21" x14ac:dyDescent="0.25">
      <c r="U13855"/>
    </row>
    <row r="13856" spans="21:21" x14ac:dyDescent="0.25">
      <c r="U13856"/>
    </row>
    <row r="13857" spans="21:21" x14ac:dyDescent="0.25">
      <c r="U13857"/>
    </row>
    <row r="13858" spans="21:21" x14ac:dyDescent="0.25">
      <c r="U13858"/>
    </row>
    <row r="13859" spans="21:21" x14ac:dyDescent="0.25">
      <c r="U13859"/>
    </row>
    <row r="13860" spans="21:21" x14ac:dyDescent="0.25">
      <c r="U13860"/>
    </row>
    <row r="13861" spans="21:21" x14ac:dyDescent="0.25">
      <c r="U13861"/>
    </row>
    <row r="13862" spans="21:21" x14ac:dyDescent="0.25">
      <c r="U13862"/>
    </row>
    <row r="13863" spans="21:21" x14ac:dyDescent="0.25">
      <c r="U13863"/>
    </row>
    <row r="13864" spans="21:21" x14ac:dyDescent="0.25">
      <c r="U13864"/>
    </row>
    <row r="13865" spans="21:21" x14ac:dyDescent="0.25">
      <c r="U13865"/>
    </row>
    <row r="13866" spans="21:21" x14ac:dyDescent="0.25">
      <c r="U13866"/>
    </row>
    <row r="13867" spans="21:21" x14ac:dyDescent="0.25">
      <c r="U13867"/>
    </row>
    <row r="13868" spans="21:21" x14ac:dyDescent="0.25">
      <c r="U13868"/>
    </row>
    <row r="13869" spans="21:21" x14ac:dyDescent="0.25">
      <c r="U13869"/>
    </row>
    <row r="13870" spans="21:21" x14ac:dyDescent="0.25">
      <c r="U13870"/>
    </row>
    <row r="13871" spans="21:21" x14ac:dyDescent="0.25">
      <c r="U13871"/>
    </row>
    <row r="13872" spans="21:21" x14ac:dyDescent="0.25">
      <c r="U13872"/>
    </row>
    <row r="13873" spans="21:21" x14ac:dyDescent="0.25">
      <c r="U13873"/>
    </row>
    <row r="13874" spans="21:21" x14ac:dyDescent="0.25">
      <c r="U13874"/>
    </row>
    <row r="13875" spans="21:21" x14ac:dyDescent="0.25">
      <c r="U13875"/>
    </row>
    <row r="13876" spans="21:21" x14ac:dyDescent="0.25">
      <c r="U13876"/>
    </row>
    <row r="13877" spans="21:21" x14ac:dyDescent="0.25">
      <c r="U13877"/>
    </row>
    <row r="13878" spans="21:21" x14ac:dyDescent="0.25">
      <c r="U13878"/>
    </row>
    <row r="13879" spans="21:21" x14ac:dyDescent="0.25">
      <c r="U13879"/>
    </row>
    <row r="13880" spans="21:21" x14ac:dyDescent="0.25">
      <c r="U13880"/>
    </row>
    <row r="13881" spans="21:21" x14ac:dyDescent="0.25">
      <c r="U13881"/>
    </row>
    <row r="13882" spans="21:21" x14ac:dyDescent="0.25">
      <c r="U13882"/>
    </row>
    <row r="13883" spans="21:21" x14ac:dyDescent="0.25">
      <c r="U13883"/>
    </row>
    <row r="13884" spans="21:21" x14ac:dyDescent="0.25">
      <c r="U13884"/>
    </row>
    <row r="13885" spans="21:21" x14ac:dyDescent="0.25">
      <c r="U13885"/>
    </row>
    <row r="13886" spans="21:21" x14ac:dyDescent="0.25">
      <c r="U13886"/>
    </row>
    <row r="13887" spans="21:21" x14ac:dyDescent="0.25">
      <c r="U13887"/>
    </row>
    <row r="13888" spans="21:21" x14ac:dyDescent="0.25">
      <c r="U13888"/>
    </row>
    <row r="13889" spans="21:21" x14ac:dyDescent="0.25">
      <c r="U13889"/>
    </row>
    <row r="13890" spans="21:21" x14ac:dyDescent="0.25">
      <c r="U13890"/>
    </row>
    <row r="13891" spans="21:21" x14ac:dyDescent="0.25">
      <c r="U13891"/>
    </row>
    <row r="13892" spans="21:21" x14ac:dyDescent="0.25">
      <c r="U13892"/>
    </row>
    <row r="13893" spans="21:21" x14ac:dyDescent="0.25">
      <c r="U13893"/>
    </row>
    <row r="13894" spans="21:21" x14ac:dyDescent="0.25">
      <c r="U13894"/>
    </row>
    <row r="13895" spans="21:21" x14ac:dyDescent="0.25">
      <c r="U13895"/>
    </row>
    <row r="13896" spans="21:21" x14ac:dyDescent="0.25">
      <c r="U13896"/>
    </row>
    <row r="13897" spans="21:21" x14ac:dyDescent="0.25">
      <c r="U13897"/>
    </row>
    <row r="13898" spans="21:21" x14ac:dyDescent="0.25">
      <c r="U13898"/>
    </row>
    <row r="13899" spans="21:21" x14ac:dyDescent="0.25">
      <c r="U13899"/>
    </row>
    <row r="13900" spans="21:21" x14ac:dyDescent="0.25">
      <c r="U13900"/>
    </row>
    <row r="13901" spans="21:21" x14ac:dyDescent="0.25">
      <c r="U13901"/>
    </row>
    <row r="13902" spans="21:21" x14ac:dyDescent="0.25">
      <c r="U13902"/>
    </row>
    <row r="13903" spans="21:21" x14ac:dyDescent="0.25">
      <c r="U13903"/>
    </row>
    <row r="13904" spans="21:21" x14ac:dyDescent="0.25">
      <c r="U13904"/>
    </row>
    <row r="13905" spans="21:21" x14ac:dyDescent="0.25">
      <c r="U13905"/>
    </row>
    <row r="13906" spans="21:21" x14ac:dyDescent="0.25">
      <c r="U13906"/>
    </row>
    <row r="13907" spans="21:21" x14ac:dyDescent="0.25">
      <c r="U13907"/>
    </row>
    <row r="13908" spans="21:21" x14ac:dyDescent="0.25">
      <c r="U13908"/>
    </row>
    <row r="13909" spans="21:21" x14ac:dyDescent="0.25">
      <c r="U13909"/>
    </row>
    <row r="13910" spans="21:21" x14ac:dyDescent="0.25">
      <c r="U13910"/>
    </row>
    <row r="13911" spans="21:21" x14ac:dyDescent="0.25">
      <c r="U13911"/>
    </row>
    <row r="13912" spans="21:21" x14ac:dyDescent="0.25">
      <c r="U13912"/>
    </row>
    <row r="13913" spans="21:21" x14ac:dyDescent="0.25">
      <c r="U13913"/>
    </row>
    <row r="13914" spans="21:21" x14ac:dyDescent="0.25">
      <c r="U13914"/>
    </row>
    <row r="13915" spans="21:21" x14ac:dyDescent="0.25">
      <c r="U13915"/>
    </row>
    <row r="13916" spans="21:21" x14ac:dyDescent="0.25">
      <c r="U13916"/>
    </row>
    <row r="13917" spans="21:21" x14ac:dyDescent="0.25">
      <c r="U13917"/>
    </row>
    <row r="13918" spans="21:21" x14ac:dyDescent="0.25">
      <c r="U13918"/>
    </row>
    <row r="13919" spans="21:21" x14ac:dyDescent="0.25">
      <c r="U13919"/>
    </row>
    <row r="13920" spans="21:21" x14ac:dyDescent="0.25">
      <c r="U13920"/>
    </row>
    <row r="13921" spans="21:21" x14ac:dyDescent="0.25">
      <c r="U13921"/>
    </row>
    <row r="13922" spans="21:21" x14ac:dyDescent="0.25">
      <c r="U13922"/>
    </row>
    <row r="13923" spans="21:21" x14ac:dyDescent="0.25">
      <c r="U13923"/>
    </row>
    <row r="13924" spans="21:21" x14ac:dyDescent="0.25">
      <c r="U13924"/>
    </row>
    <row r="13925" spans="21:21" x14ac:dyDescent="0.25">
      <c r="U13925"/>
    </row>
    <row r="13926" spans="21:21" x14ac:dyDescent="0.25">
      <c r="U13926"/>
    </row>
    <row r="13927" spans="21:21" x14ac:dyDescent="0.25">
      <c r="U13927"/>
    </row>
    <row r="13928" spans="21:21" x14ac:dyDescent="0.25">
      <c r="U13928"/>
    </row>
    <row r="13929" spans="21:21" x14ac:dyDescent="0.25">
      <c r="U13929"/>
    </row>
    <row r="13930" spans="21:21" x14ac:dyDescent="0.25">
      <c r="U13930"/>
    </row>
    <row r="13931" spans="21:21" x14ac:dyDescent="0.25">
      <c r="U13931"/>
    </row>
    <row r="13932" spans="21:21" x14ac:dyDescent="0.25">
      <c r="U13932"/>
    </row>
    <row r="13933" spans="21:21" x14ac:dyDescent="0.25">
      <c r="U13933"/>
    </row>
    <row r="13934" spans="21:21" x14ac:dyDescent="0.25">
      <c r="U13934"/>
    </row>
    <row r="13935" spans="21:21" x14ac:dyDescent="0.25">
      <c r="U13935"/>
    </row>
    <row r="13936" spans="21:21" x14ac:dyDescent="0.25">
      <c r="U13936"/>
    </row>
    <row r="13937" spans="21:21" x14ac:dyDescent="0.25">
      <c r="U13937"/>
    </row>
    <row r="13938" spans="21:21" x14ac:dyDescent="0.25">
      <c r="U13938"/>
    </row>
    <row r="13939" spans="21:21" x14ac:dyDescent="0.25">
      <c r="U13939"/>
    </row>
    <row r="13940" spans="21:21" x14ac:dyDescent="0.25">
      <c r="U13940"/>
    </row>
    <row r="13941" spans="21:21" x14ac:dyDescent="0.25">
      <c r="U13941"/>
    </row>
    <row r="13942" spans="21:21" x14ac:dyDescent="0.25">
      <c r="U13942"/>
    </row>
    <row r="13943" spans="21:21" x14ac:dyDescent="0.25">
      <c r="U13943"/>
    </row>
    <row r="13944" spans="21:21" x14ac:dyDescent="0.25">
      <c r="U13944"/>
    </row>
    <row r="13945" spans="21:21" x14ac:dyDescent="0.25">
      <c r="U13945"/>
    </row>
    <row r="13946" spans="21:21" x14ac:dyDescent="0.25">
      <c r="U13946"/>
    </row>
    <row r="13947" spans="21:21" x14ac:dyDescent="0.25">
      <c r="U13947"/>
    </row>
    <row r="13948" spans="21:21" x14ac:dyDescent="0.25">
      <c r="U13948"/>
    </row>
    <row r="13949" spans="21:21" x14ac:dyDescent="0.25">
      <c r="U13949"/>
    </row>
    <row r="13950" spans="21:21" x14ac:dyDescent="0.25">
      <c r="U13950"/>
    </row>
    <row r="13951" spans="21:21" x14ac:dyDescent="0.25">
      <c r="U13951"/>
    </row>
    <row r="13952" spans="21:21" x14ac:dyDescent="0.25">
      <c r="U13952"/>
    </row>
    <row r="13953" spans="21:21" x14ac:dyDescent="0.25">
      <c r="U13953"/>
    </row>
    <row r="13954" spans="21:21" x14ac:dyDescent="0.25">
      <c r="U13954"/>
    </row>
    <row r="13955" spans="21:21" x14ac:dyDescent="0.25">
      <c r="U13955"/>
    </row>
    <row r="13956" spans="21:21" x14ac:dyDescent="0.25">
      <c r="U13956"/>
    </row>
    <row r="13957" spans="21:21" x14ac:dyDescent="0.25">
      <c r="U13957"/>
    </row>
    <row r="13958" spans="21:21" x14ac:dyDescent="0.25">
      <c r="U13958"/>
    </row>
    <row r="13959" spans="21:21" x14ac:dyDescent="0.25">
      <c r="U13959"/>
    </row>
    <row r="13960" spans="21:21" x14ac:dyDescent="0.25">
      <c r="U13960"/>
    </row>
    <row r="13961" spans="21:21" x14ac:dyDescent="0.25">
      <c r="U13961"/>
    </row>
    <row r="13962" spans="21:21" x14ac:dyDescent="0.25">
      <c r="U13962"/>
    </row>
    <row r="13963" spans="21:21" x14ac:dyDescent="0.25">
      <c r="U13963"/>
    </row>
    <row r="13964" spans="21:21" x14ac:dyDescent="0.25">
      <c r="U13964"/>
    </row>
    <row r="13965" spans="21:21" x14ac:dyDescent="0.25">
      <c r="U13965"/>
    </row>
    <row r="13966" spans="21:21" x14ac:dyDescent="0.25">
      <c r="U13966"/>
    </row>
    <row r="13967" spans="21:21" x14ac:dyDescent="0.25">
      <c r="U13967"/>
    </row>
    <row r="13968" spans="21:21" x14ac:dyDescent="0.25">
      <c r="U13968"/>
    </row>
    <row r="13969" spans="21:21" x14ac:dyDescent="0.25">
      <c r="U13969"/>
    </row>
    <row r="13970" spans="21:21" x14ac:dyDescent="0.25">
      <c r="U13970"/>
    </row>
    <row r="13971" spans="21:21" x14ac:dyDescent="0.25">
      <c r="U13971"/>
    </row>
    <row r="13972" spans="21:21" x14ac:dyDescent="0.25">
      <c r="U13972"/>
    </row>
    <row r="13973" spans="21:21" x14ac:dyDescent="0.25">
      <c r="U13973"/>
    </row>
    <row r="13974" spans="21:21" x14ac:dyDescent="0.25">
      <c r="U13974"/>
    </row>
    <row r="13975" spans="21:21" x14ac:dyDescent="0.25">
      <c r="U13975"/>
    </row>
    <row r="13976" spans="21:21" x14ac:dyDescent="0.25">
      <c r="U13976"/>
    </row>
    <row r="13977" spans="21:21" x14ac:dyDescent="0.25">
      <c r="U13977"/>
    </row>
    <row r="13978" spans="21:21" x14ac:dyDescent="0.25">
      <c r="U13978"/>
    </row>
    <row r="13979" spans="21:21" x14ac:dyDescent="0.25">
      <c r="U13979"/>
    </row>
    <row r="13980" spans="21:21" x14ac:dyDescent="0.25">
      <c r="U13980"/>
    </row>
    <row r="13981" spans="21:21" x14ac:dyDescent="0.25">
      <c r="U13981"/>
    </row>
    <row r="13982" spans="21:21" x14ac:dyDescent="0.25">
      <c r="U13982"/>
    </row>
    <row r="13983" spans="21:21" x14ac:dyDescent="0.25">
      <c r="U13983"/>
    </row>
    <row r="13984" spans="21:21" x14ac:dyDescent="0.25">
      <c r="U13984"/>
    </row>
    <row r="13985" spans="21:21" x14ac:dyDescent="0.25">
      <c r="U13985"/>
    </row>
    <row r="13986" spans="21:21" x14ac:dyDescent="0.25">
      <c r="U13986"/>
    </row>
    <row r="13987" spans="21:21" x14ac:dyDescent="0.25">
      <c r="U13987"/>
    </row>
    <row r="13988" spans="21:21" x14ac:dyDescent="0.25">
      <c r="U13988"/>
    </row>
    <row r="13989" spans="21:21" x14ac:dyDescent="0.25">
      <c r="U13989"/>
    </row>
    <row r="13990" spans="21:21" x14ac:dyDescent="0.25">
      <c r="U13990"/>
    </row>
    <row r="13991" spans="21:21" x14ac:dyDescent="0.25">
      <c r="U13991"/>
    </row>
    <row r="13992" spans="21:21" x14ac:dyDescent="0.25">
      <c r="U13992"/>
    </row>
    <row r="13993" spans="21:21" x14ac:dyDescent="0.25">
      <c r="U13993"/>
    </row>
    <row r="13994" spans="21:21" x14ac:dyDescent="0.25">
      <c r="U13994"/>
    </row>
    <row r="13995" spans="21:21" x14ac:dyDescent="0.25">
      <c r="U13995"/>
    </row>
    <row r="13996" spans="21:21" x14ac:dyDescent="0.25">
      <c r="U13996"/>
    </row>
    <row r="13997" spans="21:21" x14ac:dyDescent="0.25">
      <c r="U13997"/>
    </row>
    <row r="13998" spans="21:21" x14ac:dyDescent="0.25">
      <c r="U13998"/>
    </row>
    <row r="13999" spans="21:21" x14ac:dyDescent="0.25">
      <c r="U13999"/>
    </row>
    <row r="14000" spans="21:21" x14ac:dyDescent="0.25">
      <c r="U14000"/>
    </row>
    <row r="14001" spans="21:21" x14ac:dyDescent="0.25">
      <c r="U14001"/>
    </row>
    <row r="14002" spans="21:21" x14ac:dyDescent="0.25">
      <c r="U14002"/>
    </row>
    <row r="14003" spans="21:21" x14ac:dyDescent="0.25">
      <c r="U14003"/>
    </row>
    <row r="14004" spans="21:21" x14ac:dyDescent="0.25">
      <c r="U14004"/>
    </row>
    <row r="14005" spans="21:21" x14ac:dyDescent="0.25">
      <c r="U14005"/>
    </row>
    <row r="14006" spans="21:21" x14ac:dyDescent="0.25">
      <c r="U14006"/>
    </row>
    <row r="14007" spans="21:21" x14ac:dyDescent="0.25">
      <c r="U14007"/>
    </row>
    <row r="14008" spans="21:21" x14ac:dyDescent="0.25">
      <c r="U14008"/>
    </row>
    <row r="14009" spans="21:21" x14ac:dyDescent="0.25">
      <c r="U14009"/>
    </row>
    <row r="14010" spans="21:21" x14ac:dyDescent="0.25">
      <c r="U14010"/>
    </row>
    <row r="14011" spans="21:21" x14ac:dyDescent="0.25">
      <c r="U14011"/>
    </row>
    <row r="14012" spans="21:21" x14ac:dyDescent="0.25">
      <c r="U14012"/>
    </row>
    <row r="14013" spans="21:21" x14ac:dyDescent="0.25">
      <c r="U14013"/>
    </row>
    <row r="14014" spans="21:21" x14ac:dyDescent="0.25">
      <c r="U14014"/>
    </row>
    <row r="14015" spans="21:21" x14ac:dyDescent="0.25">
      <c r="U14015"/>
    </row>
    <row r="14016" spans="21:21" x14ac:dyDescent="0.25">
      <c r="U14016"/>
    </row>
    <row r="14017" spans="21:21" x14ac:dyDescent="0.25">
      <c r="U14017"/>
    </row>
    <row r="14018" spans="21:21" x14ac:dyDescent="0.25">
      <c r="U14018"/>
    </row>
    <row r="14019" spans="21:21" x14ac:dyDescent="0.25">
      <c r="U14019"/>
    </row>
    <row r="14020" spans="21:21" x14ac:dyDescent="0.25">
      <c r="U14020"/>
    </row>
    <row r="14021" spans="21:21" x14ac:dyDescent="0.25">
      <c r="U14021"/>
    </row>
    <row r="14022" spans="21:21" x14ac:dyDescent="0.25">
      <c r="U14022"/>
    </row>
    <row r="14023" spans="21:21" x14ac:dyDescent="0.25">
      <c r="U14023"/>
    </row>
    <row r="14024" spans="21:21" x14ac:dyDescent="0.25">
      <c r="U14024"/>
    </row>
    <row r="14025" spans="21:21" x14ac:dyDescent="0.25">
      <c r="U14025"/>
    </row>
    <row r="14026" spans="21:21" x14ac:dyDescent="0.25">
      <c r="U14026"/>
    </row>
    <row r="14027" spans="21:21" x14ac:dyDescent="0.25">
      <c r="U14027"/>
    </row>
    <row r="14028" spans="21:21" x14ac:dyDescent="0.25">
      <c r="U14028"/>
    </row>
    <row r="14029" spans="21:21" x14ac:dyDescent="0.25">
      <c r="U14029"/>
    </row>
    <row r="14030" spans="21:21" x14ac:dyDescent="0.25">
      <c r="U14030"/>
    </row>
    <row r="14031" spans="21:21" x14ac:dyDescent="0.25">
      <c r="U14031"/>
    </row>
    <row r="14032" spans="21:21" x14ac:dyDescent="0.25">
      <c r="U14032"/>
    </row>
    <row r="14033" spans="21:21" x14ac:dyDescent="0.25">
      <c r="U14033"/>
    </row>
    <row r="14034" spans="21:21" x14ac:dyDescent="0.25">
      <c r="U14034"/>
    </row>
    <row r="14035" spans="21:21" x14ac:dyDescent="0.25">
      <c r="U14035"/>
    </row>
    <row r="14036" spans="21:21" x14ac:dyDescent="0.25">
      <c r="U14036"/>
    </row>
    <row r="14037" spans="21:21" x14ac:dyDescent="0.25">
      <c r="U14037"/>
    </row>
    <row r="14038" spans="21:21" x14ac:dyDescent="0.25">
      <c r="U14038"/>
    </row>
    <row r="14039" spans="21:21" x14ac:dyDescent="0.25">
      <c r="U14039"/>
    </row>
    <row r="14040" spans="21:21" x14ac:dyDescent="0.25">
      <c r="U14040"/>
    </row>
    <row r="14041" spans="21:21" x14ac:dyDescent="0.25">
      <c r="U14041"/>
    </row>
    <row r="14042" spans="21:21" x14ac:dyDescent="0.25">
      <c r="U14042"/>
    </row>
    <row r="14043" spans="21:21" x14ac:dyDescent="0.25">
      <c r="U14043"/>
    </row>
    <row r="14044" spans="21:21" x14ac:dyDescent="0.25">
      <c r="U14044"/>
    </row>
    <row r="14045" spans="21:21" x14ac:dyDescent="0.25">
      <c r="U14045"/>
    </row>
    <row r="14046" spans="21:21" x14ac:dyDescent="0.25">
      <c r="U14046"/>
    </row>
    <row r="14047" spans="21:21" x14ac:dyDescent="0.25">
      <c r="U14047"/>
    </row>
    <row r="14048" spans="21:21" x14ac:dyDescent="0.25">
      <c r="U14048"/>
    </row>
    <row r="14049" spans="21:21" x14ac:dyDescent="0.25">
      <c r="U14049"/>
    </row>
    <row r="14050" spans="21:21" x14ac:dyDescent="0.25">
      <c r="U14050"/>
    </row>
    <row r="14051" spans="21:21" x14ac:dyDescent="0.25">
      <c r="U14051"/>
    </row>
    <row r="14052" spans="21:21" x14ac:dyDescent="0.25">
      <c r="U14052"/>
    </row>
    <row r="14053" spans="21:21" x14ac:dyDescent="0.25">
      <c r="U14053"/>
    </row>
    <row r="14054" spans="21:21" x14ac:dyDescent="0.25">
      <c r="U14054"/>
    </row>
    <row r="14055" spans="21:21" x14ac:dyDescent="0.25">
      <c r="U14055"/>
    </row>
    <row r="14056" spans="21:21" x14ac:dyDescent="0.25">
      <c r="U14056"/>
    </row>
    <row r="14057" spans="21:21" x14ac:dyDescent="0.25">
      <c r="U14057"/>
    </row>
    <row r="14058" spans="21:21" x14ac:dyDescent="0.25">
      <c r="U14058"/>
    </row>
    <row r="14059" spans="21:21" x14ac:dyDescent="0.25">
      <c r="U14059"/>
    </row>
    <row r="14060" spans="21:21" x14ac:dyDescent="0.25">
      <c r="U14060"/>
    </row>
    <row r="14061" spans="21:21" x14ac:dyDescent="0.25">
      <c r="U14061"/>
    </row>
    <row r="14062" spans="21:21" x14ac:dyDescent="0.25">
      <c r="U14062"/>
    </row>
    <row r="14063" spans="21:21" x14ac:dyDescent="0.25">
      <c r="U14063"/>
    </row>
    <row r="14064" spans="21:21" x14ac:dyDescent="0.25">
      <c r="U14064"/>
    </row>
    <row r="14065" spans="21:21" x14ac:dyDescent="0.25">
      <c r="U14065"/>
    </row>
    <row r="14066" spans="21:21" x14ac:dyDescent="0.25">
      <c r="U14066"/>
    </row>
    <row r="14067" spans="21:21" x14ac:dyDescent="0.25">
      <c r="U14067"/>
    </row>
    <row r="14068" spans="21:21" x14ac:dyDescent="0.25">
      <c r="U14068"/>
    </row>
    <row r="14069" spans="21:21" x14ac:dyDescent="0.25">
      <c r="U14069"/>
    </row>
    <row r="14070" spans="21:21" x14ac:dyDescent="0.25">
      <c r="U14070"/>
    </row>
    <row r="14071" spans="21:21" x14ac:dyDescent="0.25">
      <c r="U14071"/>
    </row>
    <row r="14072" spans="21:21" x14ac:dyDescent="0.25">
      <c r="U14072"/>
    </row>
    <row r="14073" spans="21:21" x14ac:dyDescent="0.25">
      <c r="U14073"/>
    </row>
    <row r="14074" spans="21:21" x14ac:dyDescent="0.25">
      <c r="U14074"/>
    </row>
    <row r="14075" spans="21:21" x14ac:dyDescent="0.25">
      <c r="U14075"/>
    </row>
    <row r="14076" spans="21:21" x14ac:dyDescent="0.25">
      <c r="U14076"/>
    </row>
    <row r="14077" spans="21:21" x14ac:dyDescent="0.25">
      <c r="U14077"/>
    </row>
    <row r="14078" spans="21:21" x14ac:dyDescent="0.25">
      <c r="U14078"/>
    </row>
    <row r="14079" spans="21:21" x14ac:dyDescent="0.25">
      <c r="U14079"/>
    </row>
    <row r="14080" spans="21:21" x14ac:dyDescent="0.25">
      <c r="U14080"/>
    </row>
    <row r="14081" spans="21:21" x14ac:dyDescent="0.25">
      <c r="U14081"/>
    </row>
    <row r="14082" spans="21:21" x14ac:dyDescent="0.25">
      <c r="U14082"/>
    </row>
    <row r="14083" spans="21:21" x14ac:dyDescent="0.25">
      <c r="U14083"/>
    </row>
    <row r="14084" spans="21:21" x14ac:dyDescent="0.25">
      <c r="U14084"/>
    </row>
    <row r="14085" spans="21:21" x14ac:dyDescent="0.25">
      <c r="U14085"/>
    </row>
    <row r="14086" spans="21:21" x14ac:dyDescent="0.25">
      <c r="U14086"/>
    </row>
    <row r="14087" spans="21:21" x14ac:dyDescent="0.25">
      <c r="U14087"/>
    </row>
    <row r="14088" spans="21:21" x14ac:dyDescent="0.25">
      <c r="U14088"/>
    </row>
    <row r="14089" spans="21:21" x14ac:dyDescent="0.25">
      <c r="U14089"/>
    </row>
    <row r="14090" spans="21:21" x14ac:dyDescent="0.25">
      <c r="U14090"/>
    </row>
    <row r="14091" spans="21:21" x14ac:dyDescent="0.25">
      <c r="U14091"/>
    </row>
    <row r="14092" spans="21:21" x14ac:dyDescent="0.25">
      <c r="U14092"/>
    </row>
    <row r="14093" spans="21:21" x14ac:dyDescent="0.25">
      <c r="U14093"/>
    </row>
    <row r="14094" spans="21:21" x14ac:dyDescent="0.25">
      <c r="U14094"/>
    </row>
    <row r="14095" spans="21:21" x14ac:dyDescent="0.25">
      <c r="U14095"/>
    </row>
    <row r="14096" spans="21:21" x14ac:dyDescent="0.25">
      <c r="U14096"/>
    </row>
    <row r="14097" spans="21:21" x14ac:dyDescent="0.25">
      <c r="U14097"/>
    </row>
    <row r="14098" spans="21:21" x14ac:dyDescent="0.25">
      <c r="U14098"/>
    </row>
    <row r="14099" spans="21:21" x14ac:dyDescent="0.25">
      <c r="U14099"/>
    </row>
    <row r="14100" spans="21:21" x14ac:dyDescent="0.25">
      <c r="U14100"/>
    </row>
    <row r="14101" spans="21:21" x14ac:dyDescent="0.25">
      <c r="U14101"/>
    </row>
    <row r="14102" spans="21:21" x14ac:dyDescent="0.25">
      <c r="U14102"/>
    </row>
    <row r="14103" spans="21:21" x14ac:dyDescent="0.25">
      <c r="U14103"/>
    </row>
    <row r="14104" spans="21:21" x14ac:dyDescent="0.25">
      <c r="U14104"/>
    </row>
    <row r="14105" spans="21:21" x14ac:dyDescent="0.25">
      <c r="U14105"/>
    </row>
    <row r="14106" spans="21:21" x14ac:dyDescent="0.25">
      <c r="U14106"/>
    </row>
    <row r="14107" spans="21:21" x14ac:dyDescent="0.25">
      <c r="U14107"/>
    </row>
    <row r="14108" spans="21:21" x14ac:dyDescent="0.25">
      <c r="U14108"/>
    </row>
    <row r="14109" spans="21:21" x14ac:dyDescent="0.25">
      <c r="U14109"/>
    </row>
    <row r="14110" spans="21:21" x14ac:dyDescent="0.25">
      <c r="U14110"/>
    </row>
    <row r="14111" spans="21:21" x14ac:dyDescent="0.25">
      <c r="U14111"/>
    </row>
    <row r="14112" spans="21:21" x14ac:dyDescent="0.25">
      <c r="U14112"/>
    </row>
    <row r="14113" spans="21:21" x14ac:dyDescent="0.25">
      <c r="U14113"/>
    </row>
    <row r="14114" spans="21:21" x14ac:dyDescent="0.25">
      <c r="U14114"/>
    </row>
    <row r="14115" spans="21:21" x14ac:dyDescent="0.25">
      <c r="U14115"/>
    </row>
    <row r="14116" spans="21:21" x14ac:dyDescent="0.25">
      <c r="U14116"/>
    </row>
    <row r="14117" spans="21:21" x14ac:dyDescent="0.25">
      <c r="U14117"/>
    </row>
    <row r="14118" spans="21:21" x14ac:dyDescent="0.25">
      <c r="U14118"/>
    </row>
    <row r="14119" spans="21:21" x14ac:dyDescent="0.25">
      <c r="U14119"/>
    </row>
    <row r="14120" spans="21:21" x14ac:dyDescent="0.25">
      <c r="U14120"/>
    </row>
    <row r="14121" spans="21:21" x14ac:dyDescent="0.25">
      <c r="U14121"/>
    </row>
    <row r="14122" spans="21:21" x14ac:dyDescent="0.25">
      <c r="U14122"/>
    </row>
    <row r="14123" spans="21:21" x14ac:dyDescent="0.25">
      <c r="U14123"/>
    </row>
    <row r="14124" spans="21:21" x14ac:dyDescent="0.25">
      <c r="U14124"/>
    </row>
    <row r="14125" spans="21:21" x14ac:dyDescent="0.25">
      <c r="U14125"/>
    </row>
    <row r="14126" spans="21:21" x14ac:dyDescent="0.25">
      <c r="U14126"/>
    </row>
    <row r="14127" spans="21:21" x14ac:dyDescent="0.25">
      <c r="U14127"/>
    </row>
    <row r="14128" spans="21:21" x14ac:dyDescent="0.25">
      <c r="U14128"/>
    </row>
    <row r="14129" spans="21:21" x14ac:dyDescent="0.25">
      <c r="U14129"/>
    </row>
    <row r="14130" spans="21:21" x14ac:dyDescent="0.25">
      <c r="U14130"/>
    </row>
    <row r="14131" spans="21:21" x14ac:dyDescent="0.25">
      <c r="U14131"/>
    </row>
    <row r="14132" spans="21:21" x14ac:dyDescent="0.25">
      <c r="U14132"/>
    </row>
    <row r="14133" spans="21:21" x14ac:dyDescent="0.25">
      <c r="U14133"/>
    </row>
    <row r="14134" spans="21:21" x14ac:dyDescent="0.25">
      <c r="U14134"/>
    </row>
    <row r="14135" spans="21:21" x14ac:dyDescent="0.25">
      <c r="U14135"/>
    </row>
    <row r="14136" spans="21:21" x14ac:dyDescent="0.25">
      <c r="U14136"/>
    </row>
    <row r="14137" spans="21:21" x14ac:dyDescent="0.25">
      <c r="U14137"/>
    </row>
    <row r="14138" spans="21:21" x14ac:dyDescent="0.25">
      <c r="U14138"/>
    </row>
    <row r="14139" spans="21:21" x14ac:dyDescent="0.25">
      <c r="U14139"/>
    </row>
    <row r="14140" spans="21:21" x14ac:dyDescent="0.25">
      <c r="U14140"/>
    </row>
    <row r="14141" spans="21:21" x14ac:dyDescent="0.25">
      <c r="U14141"/>
    </row>
    <row r="14142" spans="21:21" x14ac:dyDescent="0.25">
      <c r="U14142"/>
    </row>
    <row r="14143" spans="21:21" x14ac:dyDescent="0.25">
      <c r="U14143"/>
    </row>
    <row r="14144" spans="21:21" x14ac:dyDescent="0.25">
      <c r="U14144"/>
    </row>
    <row r="14145" spans="21:21" x14ac:dyDescent="0.25">
      <c r="U14145"/>
    </row>
    <row r="14146" spans="21:21" x14ac:dyDescent="0.25">
      <c r="U14146"/>
    </row>
    <row r="14147" spans="21:21" x14ac:dyDescent="0.25">
      <c r="U14147"/>
    </row>
    <row r="14148" spans="21:21" x14ac:dyDescent="0.25">
      <c r="U14148"/>
    </row>
    <row r="14149" spans="21:21" x14ac:dyDescent="0.25">
      <c r="U14149"/>
    </row>
    <row r="14150" spans="21:21" x14ac:dyDescent="0.25">
      <c r="U14150"/>
    </row>
    <row r="14151" spans="21:21" x14ac:dyDescent="0.25">
      <c r="U14151"/>
    </row>
    <row r="14152" spans="21:21" x14ac:dyDescent="0.25">
      <c r="U14152"/>
    </row>
    <row r="14153" spans="21:21" x14ac:dyDescent="0.25">
      <c r="U14153"/>
    </row>
    <row r="14154" spans="21:21" x14ac:dyDescent="0.25">
      <c r="U14154"/>
    </row>
    <row r="14155" spans="21:21" x14ac:dyDescent="0.25">
      <c r="U14155"/>
    </row>
    <row r="14156" spans="21:21" x14ac:dyDescent="0.25">
      <c r="U14156"/>
    </row>
    <row r="14157" spans="21:21" x14ac:dyDescent="0.25">
      <c r="U14157"/>
    </row>
    <row r="14158" spans="21:21" x14ac:dyDescent="0.25">
      <c r="U14158"/>
    </row>
    <row r="14159" spans="21:21" x14ac:dyDescent="0.25">
      <c r="U14159"/>
    </row>
    <row r="14160" spans="21:21" x14ac:dyDescent="0.25">
      <c r="U14160"/>
    </row>
    <row r="14161" spans="21:21" x14ac:dyDescent="0.25">
      <c r="U14161"/>
    </row>
    <row r="14162" spans="21:21" x14ac:dyDescent="0.25">
      <c r="U14162"/>
    </row>
    <row r="14163" spans="21:21" x14ac:dyDescent="0.25">
      <c r="U14163"/>
    </row>
    <row r="14164" spans="21:21" x14ac:dyDescent="0.25">
      <c r="U14164"/>
    </row>
    <row r="14165" spans="21:21" x14ac:dyDescent="0.25">
      <c r="U14165"/>
    </row>
    <row r="14166" spans="21:21" x14ac:dyDescent="0.25">
      <c r="U14166"/>
    </row>
    <row r="14167" spans="21:21" x14ac:dyDescent="0.25">
      <c r="U14167"/>
    </row>
    <row r="14168" spans="21:21" x14ac:dyDescent="0.25">
      <c r="U14168"/>
    </row>
    <row r="14169" spans="21:21" x14ac:dyDescent="0.25">
      <c r="U14169"/>
    </row>
    <row r="14170" spans="21:21" x14ac:dyDescent="0.25">
      <c r="U14170"/>
    </row>
    <row r="14171" spans="21:21" x14ac:dyDescent="0.25">
      <c r="U14171"/>
    </row>
    <row r="14172" spans="21:21" x14ac:dyDescent="0.25">
      <c r="U14172"/>
    </row>
    <row r="14173" spans="21:21" x14ac:dyDescent="0.25">
      <c r="U14173"/>
    </row>
    <row r="14174" spans="21:21" x14ac:dyDescent="0.25">
      <c r="U14174"/>
    </row>
    <row r="14175" spans="21:21" x14ac:dyDescent="0.25">
      <c r="U14175"/>
    </row>
    <row r="14176" spans="21:21" x14ac:dyDescent="0.25">
      <c r="U14176"/>
    </row>
    <row r="14177" spans="21:21" x14ac:dyDescent="0.25">
      <c r="U14177"/>
    </row>
    <row r="14178" spans="21:21" x14ac:dyDescent="0.25">
      <c r="U14178"/>
    </row>
    <row r="14179" spans="21:21" x14ac:dyDescent="0.25">
      <c r="U14179"/>
    </row>
    <row r="14180" spans="21:21" x14ac:dyDescent="0.25">
      <c r="U14180"/>
    </row>
    <row r="14181" spans="21:21" x14ac:dyDescent="0.25">
      <c r="U14181"/>
    </row>
    <row r="14182" spans="21:21" x14ac:dyDescent="0.25">
      <c r="U14182"/>
    </row>
    <row r="14183" spans="21:21" x14ac:dyDescent="0.25">
      <c r="U14183"/>
    </row>
    <row r="14184" spans="21:21" x14ac:dyDescent="0.25">
      <c r="U14184"/>
    </row>
    <row r="14185" spans="21:21" x14ac:dyDescent="0.25">
      <c r="U14185"/>
    </row>
    <row r="14186" spans="21:21" x14ac:dyDescent="0.25">
      <c r="U14186"/>
    </row>
    <row r="14187" spans="21:21" x14ac:dyDescent="0.25">
      <c r="U14187"/>
    </row>
    <row r="14188" spans="21:21" x14ac:dyDescent="0.25">
      <c r="U14188"/>
    </row>
    <row r="14189" spans="21:21" x14ac:dyDescent="0.25">
      <c r="U14189"/>
    </row>
    <row r="14190" spans="21:21" x14ac:dyDescent="0.25">
      <c r="U14190"/>
    </row>
    <row r="14191" spans="21:21" x14ac:dyDescent="0.25">
      <c r="U14191"/>
    </row>
    <row r="14192" spans="21:21" x14ac:dyDescent="0.25">
      <c r="U14192"/>
    </row>
    <row r="14193" spans="21:21" x14ac:dyDescent="0.25">
      <c r="U14193"/>
    </row>
    <row r="14194" spans="21:21" x14ac:dyDescent="0.25">
      <c r="U14194"/>
    </row>
    <row r="14195" spans="21:21" x14ac:dyDescent="0.25">
      <c r="U14195"/>
    </row>
    <row r="14196" spans="21:21" x14ac:dyDescent="0.25">
      <c r="U14196"/>
    </row>
    <row r="14197" spans="21:21" x14ac:dyDescent="0.25">
      <c r="U14197"/>
    </row>
    <row r="14198" spans="21:21" x14ac:dyDescent="0.25">
      <c r="U14198"/>
    </row>
    <row r="14199" spans="21:21" x14ac:dyDescent="0.25">
      <c r="U14199"/>
    </row>
    <row r="14200" spans="21:21" x14ac:dyDescent="0.25">
      <c r="U14200"/>
    </row>
    <row r="14201" spans="21:21" x14ac:dyDescent="0.25">
      <c r="U14201"/>
    </row>
    <row r="14202" spans="21:21" x14ac:dyDescent="0.25">
      <c r="U14202"/>
    </row>
    <row r="14203" spans="21:21" x14ac:dyDescent="0.25">
      <c r="U14203"/>
    </row>
    <row r="14204" spans="21:21" x14ac:dyDescent="0.25">
      <c r="U14204"/>
    </row>
    <row r="14205" spans="21:21" x14ac:dyDescent="0.25">
      <c r="U14205"/>
    </row>
    <row r="14206" spans="21:21" x14ac:dyDescent="0.25">
      <c r="U14206"/>
    </row>
    <row r="14207" spans="21:21" x14ac:dyDescent="0.25">
      <c r="U14207"/>
    </row>
    <row r="14208" spans="21:21" x14ac:dyDescent="0.25">
      <c r="U14208"/>
    </row>
    <row r="14209" spans="21:21" x14ac:dyDescent="0.25">
      <c r="U14209"/>
    </row>
    <row r="14210" spans="21:21" x14ac:dyDescent="0.25">
      <c r="U14210"/>
    </row>
    <row r="14211" spans="21:21" x14ac:dyDescent="0.25">
      <c r="U14211"/>
    </row>
    <row r="14212" spans="21:21" x14ac:dyDescent="0.25">
      <c r="U14212"/>
    </row>
    <row r="14213" spans="21:21" x14ac:dyDescent="0.25">
      <c r="U14213"/>
    </row>
    <row r="14214" spans="21:21" x14ac:dyDescent="0.25">
      <c r="U14214"/>
    </row>
    <row r="14215" spans="21:21" x14ac:dyDescent="0.25">
      <c r="U14215"/>
    </row>
    <row r="14216" spans="21:21" x14ac:dyDescent="0.25">
      <c r="U14216"/>
    </row>
    <row r="14217" spans="21:21" x14ac:dyDescent="0.25">
      <c r="U14217"/>
    </row>
    <row r="14218" spans="21:21" x14ac:dyDescent="0.25">
      <c r="U14218"/>
    </row>
    <row r="14219" spans="21:21" x14ac:dyDescent="0.25">
      <c r="U14219"/>
    </row>
    <row r="14220" spans="21:21" x14ac:dyDescent="0.25">
      <c r="U14220"/>
    </row>
    <row r="14221" spans="21:21" x14ac:dyDescent="0.25">
      <c r="U14221"/>
    </row>
    <row r="14222" spans="21:21" x14ac:dyDescent="0.25">
      <c r="U14222"/>
    </row>
    <row r="14223" spans="21:21" x14ac:dyDescent="0.25">
      <c r="U14223"/>
    </row>
    <row r="14224" spans="21:21" x14ac:dyDescent="0.25">
      <c r="U14224"/>
    </row>
    <row r="14225" spans="21:21" x14ac:dyDescent="0.25">
      <c r="U14225"/>
    </row>
    <row r="14226" spans="21:21" x14ac:dyDescent="0.25">
      <c r="U14226"/>
    </row>
    <row r="14227" spans="21:21" x14ac:dyDescent="0.25">
      <c r="U14227"/>
    </row>
    <row r="14228" spans="21:21" x14ac:dyDescent="0.25">
      <c r="U14228"/>
    </row>
    <row r="14229" spans="21:21" x14ac:dyDescent="0.25">
      <c r="U14229"/>
    </row>
    <row r="14230" spans="21:21" x14ac:dyDescent="0.25">
      <c r="U14230"/>
    </row>
    <row r="14231" spans="21:21" x14ac:dyDescent="0.25">
      <c r="U14231"/>
    </row>
    <row r="14232" spans="21:21" x14ac:dyDescent="0.25">
      <c r="U14232"/>
    </row>
    <row r="14233" spans="21:21" x14ac:dyDescent="0.25">
      <c r="U14233"/>
    </row>
    <row r="14234" spans="21:21" x14ac:dyDescent="0.25">
      <c r="U14234"/>
    </row>
    <row r="14235" spans="21:21" x14ac:dyDescent="0.25">
      <c r="U14235"/>
    </row>
    <row r="14236" spans="21:21" x14ac:dyDescent="0.25">
      <c r="U14236"/>
    </row>
    <row r="14237" spans="21:21" x14ac:dyDescent="0.25">
      <c r="U14237"/>
    </row>
    <row r="14238" spans="21:21" x14ac:dyDescent="0.25">
      <c r="U14238"/>
    </row>
    <row r="14239" spans="21:21" x14ac:dyDescent="0.25">
      <c r="U14239"/>
    </row>
    <row r="14240" spans="21:21" x14ac:dyDescent="0.25">
      <c r="U14240"/>
    </row>
    <row r="14241" spans="21:21" x14ac:dyDescent="0.25">
      <c r="U14241"/>
    </row>
    <row r="14242" spans="21:21" x14ac:dyDescent="0.25">
      <c r="U14242"/>
    </row>
    <row r="14243" spans="21:21" x14ac:dyDescent="0.25">
      <c r="U14243"/>
    </row>
    <row r="14244" spans="21:21" x14ac:dyDescent="0.25">
      <c r="U14244"/>
    </row>
    <row r="14245" spans="21:21" x14ac:dyDescent="0.25">
      <c r="U14245"/>
    </row>
    <row r="14246" spans="21:21" x14ac:dyDescent="0.25">
      <c r="U14246"/>
    </row>
    <row r="14247" spans="21:21" x14ac:dyDescent="0.25">
      <c r="U14247"/>
    </row>
    <row r="14248" spans="21:21" x14ac:dyDescent="0.25">
      <c r="U14248"/>
    </row>
    <row r="14249" spans="21:21" x14ac:dyDescent="0.25">
      <c r="U14249"/>
    </row>
    <row r="14250" spans="21:21" x14ac:dyDescent="0.25">
      <c r="U14250"/>
    </row>
    <row r="14251" spans="21:21" x14ac:dyDescent="0.25">
      <c r="U14251"/>
    </row>
    <row r="14252" spans="21:21" x14ac:dyDescent="0.25">
      <c r="U14252"/>
    </row>
    <row r="14253" spans="21:21" x14ac:dyDescent="0.25">
      <c r="U14253"/>
    </row>
    <row r="14254" spans="21:21" x14ac:dyDescent="0.25">
      <c r="U14254"/>
    </row>
    <row r="14255" spans="21:21" x14ac:dyDescent="0.25">
      <c r="U14255"/>
    </row>
    <row r="14256" spans="21:21" x14ac:dyDescent="0.25">
      <c r="U14256"/>
    </row>
    <row r="14257" spans="21:21" x14ac:dyDescent="0.25">
      <c r="U14257"/>
    </row>
    <row r="14258" spans="21:21" x14ac:dyDescent="0.25">
      <c r="U14258"/>
    </row>
    <row r="14259" spans="21:21" x14ac:dyDescent="0.25">
      <c r="U14259"/>
    </row>
    <row r="14260" spans="21:21" x14ac:dyDescent="0.25">
      <c r="U14260"/>
    </row>
    <row r="14261" spans="21:21" x14ac:dyDescent="0.25">
      <c r="U14261"/>
    </row>
    <row r="14262" spans="21:21" x14ac:dyDescent="0.25">
      <c r="U14262"/>
    </row>
    <row r="14263" spans="21:21" x14ac:dyDescent="0.25">
      <c r="U14263"/>
    </row>
    <row r="14264" spans="21:21" x14ac:dyDescent="0.25">
      <c r="U14264"/>
    </row>
    <row r="14265" spans="21:21" x14ac:dyDescent="0.25">
      <c r="U14265"/>
    </row>
    <row r="14266" spans="21:21" x14ac:dyDescent="0.25">
      <c r="U14266"/>
    </row>
    <row r="14267" spans="21:21" x14ac:dyDescent="0.25">
      <c r="U14267"/>
    </row>
    <row r="14268" spans="21:21" x14ac:dyDescent="0.25">
      <c r="U14268"/>
    </row>
    <row r="14269" spans="21:21" x14ac:dyDescent="0.25">
      <c r="U14269"/>
    </row>
    <row r="14270" spans="21:21" x14ac:dyDescent="0.25">
      <c r="U14270"/>
    </row>
    <row r="14271" spans="21:21" x14ac:dyDescent="0.25">
      <c r="U14271"/>
    </row>
    <row r="14272" spans="21:21" x14ac:dyDescent="0.25">
      <c r="U14272"/>
    </row>
    <row r="14273" spans="21:21" x14ac:dyDescent="0.25">
      <c r="U14273"/>
    </row>
    <row r="14274" spans="21:21" x14ac:dyDescent="0.25">
      <c r="U14274"/>
    </row>
    <row r="14275" spans="21:21" x14ac:dyDescent="0.25">
      <c r="U14275"/>
    </row>
    <row r="14276" spans="21:21" x14ac:dyDescent="0.25">
      <c r="U14276"/>
    </row>
    <row r="14277" spans="21:21" x14ac:dyDescent="0.25">
      <c r="U14277"/>
    </row>
    <row r="14278" spans="21:21" x14ac:dyDescent="0.25">
      <c r="U14278"/>
    </row>
    <row r="14279" spans="21:21" x14ac:dyDescent="0.25">
      <c r="U14279"/>
    </row>
    <row r="14280" spans="21:21" x14ac:dyDescent="0.25">
      <c r="U14280"/>
    </row>
    <row r="14281" spans="21:21" x14ac:dyDescent="0.25">
      <c r="U14281"/>
    </row>
    <row r="14282" spans="21:21" x14ac:dyDescent="0.25">
      <c r="U14282"/>
    </row>
    <row r="14283" spans="21:21" x14ac:dyDescent="0.25">
      <c r="U14283"/>
    </row>
    <row r="14284" spans="21:21" x14ac:dyDescent="0.25">
      <c r="U14284"/>
    </row>
    <row r="14285" spans="21:21" x14ac:dyDescent="0.25">
      <c r="U14285"/>
    </row>
    <row r="14286" spans="21:21" x14ac:dyDescent="0.25">
      <c r="U14286"/>
    </row>
    <row r="14287" spans="21:21" x14ac:dyDescent="0.25">
      <c r="U14287"/>
    </row>
    <row r="14288" spans="21:21" x14ac:dyDescent="0.25">
      <c r="U14288"/>
    </row>
    <row r="14289" spans="21:21" x14ac:dyDescent="0.25">
      <c r="U14289"/>
    </row>
    <row r="14290" spans="21:21" x14ac:dyDescent="0.25">
      <c r="U14290"/>
    </row>
    <row r="14291" spans="21:21" x14ac:dyDescent="0.25">
      <c r="U14291"/>
    </row>
    <row r="14292" spans="21:21" x14ac:dyDescent="0.25">
      <c r="U14292"/>
    </row>
    <row r="14293" spans="21:21" x14ac:dyDescent="0.25">
      <c r="U14293"/>
    </row>
    <row r="14294" spans="21:21" x14ac:dyDescent="0.25">
      <c r="U14294"/>
    </row>
    <row r="14295" spans="21:21" x14ac:dyDescent="0.25">
      <c r="U14295"/>
    </row>
    <row r="14296" spans="21:21" x14ac:dyDescent="0.25">
      <c r="U14296"/>
    </row>
    <row r="14297" spans="21:21" x14ac:dyDescent="0.25">
      <c r="U14297"/>
    </row>
    <row r="14298" spans="21:21" x14ac:dyDescent="0.25">
      <c r="U14298"/>
    </row>
    <row r="14299" spans="21:21" x14ac:dyDescent="0.25">
      <c r="U14299"/>
    </row>
    <row r="14300" spans="21:21" x14ac:dyDescent="0.25">
      <c r="U14300"/>
    </row>
    <row r="14301" spans="21:21" x14ac:dyDescent="0.25">
      <c r="U14301"/>
    </row>
    <row r="14302" spans="21:21" x14ac:dyDescent="0.25">
      <c r="U14302"/>
    </row>
    <row r="14303" spans="21:21" x14ac:dyDescent="0.25">
      <c r="U14303"/>
    </row>
    <row r="14304" spans="21:21" x14ac:dyDescent="0.25">
      <c r="U14304"/>
    </row>
    <row r="14305" spans="21:21" x14ac:dyDescent="0.25">
      <c r="U14305"/>
    </row>
    <row r="14306" spans="21:21" x14ac:dyDescent="0.25">
      <c r="U14306"/>
    </row>
    <row r="14307" spans="21:21" x14ac:dyDescent="0.25">
      <c r="U14307"/>
    </row>
    <row r="14308" spans="21:21" x14ac:dyDescent="0.25">
      <c r="U14308"/>
    </row>
    <row r="14309" spans="21:21" x14ac:dyDescent="0.25">
      <c r="U14309"/>
    </row>
    <row r="14310" spans="21:21" x14ac:dyDescent="0.25">
      <c r="U14310"/>
    </row>
    <row r="14311" spans="21:21" x14ac:dyDescent="0.25">
      <c r="U14311"/>
    </row>
    <row r="14312" spans="21:21" x14ac:dyDescent="0.25">
      <c r="U14312"/>
    </row>
    <row r="14313" spans="21:21" x14ac:dyDescent="0.25">
      <c r="U14313"/>
    </row>
    <row r="14314" spans="21:21" x14ac:dyDescent="0.25">
      <c r="U14314"/>
    </row>
    <row r="14315" spans="21:21" x14ac:dyDescent="0.25">
      <c r="U14315"/>
    </row>
    <row r="14316" spans="21:21" x14ac:dyDescent="0.25">
      <c r="U14316"/>
    </row>
    <row r="14317" spans="21:21" x14ac:dyDescent="0.25">
      <c r="U14317"/>
    </row>
    <row r="14318" spans="21:21" x14ac:dyDescent="0.25">
      <c r="U14318"/>
    </row>
    <row r="14319" spans="21:21" x14ac:dyDescent="0.25">
      <c r="U14319"/>
    </row>
    <row r="14320" spans="21:21" x14ac:dyDescent="0.25">
      <c r="U14320"/>
    </row>
    <row r="14321" spans="21:21" x14ac:dyDescent="0.25">
      <c r="U14321"/>
    </row>
    <row r="14322" spans="21:21" x14ac:dyDescent="0.25">
      <c r="U14322"/>
    </row>
    <row r="14323" spans="21:21" x14ac:dyDescent="0.25">
      <c r="U14323"/>
    </row>
    <row r="14324" spans="21:21" x14ac:dyDescent="0.25">
      <c r="U14324"/>
    </row>
    <row r="14325" spans="21:21" x14ac:dyDescent="0.25">
      <c r="U14325"/>
    </row>
    <row r="14326" spans="21:21" x14ac:dyDescent="0.25">
      <c r="U14326"/>
    </row>
    <row r="14327" spans="21:21" x14ac:dyDescent="0.25">
      <c r="U14327"/>
    </row>
    <row r="14328" spans="21:21" x14ac:dyDescent="0.25">
      <c r="U14328"/>
    </row>
    <row r="14329" spans="21:21" x14ac:dyDescent="0.25">
      <c r="U14329"/>
    </row>
    <row r="14330" spans="21:21" x14ac:dyDescent="0.25">
      <c r="U14330"/>
    </row>
    <row r="14331" spans="21:21" x14ac:dyDescent="0.25">
      <c r="U14331"/>
    </row>
    <row r="14332" spans="21:21" x14ac:dyDescent="0.25">
      <c r="U14332"/>
    </row>
    <row r="14333" spans="21:21" x14ac:dyDescent="0.25">
      <c r="U14333"/>
    </row>
    <row r="14334" spans="21:21" x14ac:dyDescent="0.25">
      <c r="U14334"/>
    </row>
    <row r="14335" spans="21:21" x14ac:dyDescent="0.25">
      <c r="U14335"/>
    </row>
    <row r="14336" spans="21:21" x14ac:dyDescent="0.25">
      <c r="U14336"/>
    </row>
    <row r="14337" spans="21:21" x14ac:dyDescent="0.25">
      <c r="U14337"/>
    </row>
    <row r="14338" spans="21:21" x14ac:dyDescent="0.25">
      <c r="U14338"/>
    </row>
    <row r="14339" spans="21:21" x14ac:dyDescent="0.25">
      <c r="U14339"/>
    </row>
    <row r="14340" spans="21:21" x14ac:dyDescent="0.25">
      <c r="U14340"/>
    </row>
    <row r="14341" spans="21:21" x14ac:dyDescent="0.25">
      <c r="U14341"/>
    </row>
    <row r="14342" spans="21:21" x14ac:dyDescent="0.25">
      <c r="U14342"/>
    </row>
    <row r="14343" spans="21:21" x14ac:dyDescent="0.25">
      <c r="U14343"/>
    </row>
    <row r="14344" spans="21:21" x14ac:dyDescent="0.25">
      <c r="U14344"/>
    </row>
    <row r="14345" spans="21:21" x14ac:dyDescent="0.25">
      <c r="U14345"/>
    </row>
    <row r="14346" spans="21:21" x14ac:dyDescent="0.25">
      <c r="U14346"/>
    </row>
    <row r="14347" spans="21:21" x14ac:dyDescent="0.25">
      <c r="U14347"/>
    </row>
    <row r="14348" spans="21:21" x14ac:dyDescent="0.25">
      <c r="U14348"/>
    </row>
    <row r="14349" spans="21:21" x14ac:dyDescent="0.25">
      <c r="U14349"/>
    </row>
    <row r="14350" spans="21:21" x14ac:dyDescent="0.25">
      <c r="U14350"/>
    </row>
    <row r="14351" spans="21:21" x14ac:dyDescent="0.25">
      <c r="U14351"/>
    </row>
    <row r="14352" spans="21:21" x14ac:dyDescent="0.25">
      <c r="U14352"/>
    </row>
    <row r="14353" spans="21:21" x14ac:dyDescent="0.25">
      <c r="U14353"/>
    </row>
    <row r="14354" spans="21:21" x14ac:dyDescent="0.25">
      <c r="U14354"/>
    </row>
    <row r="14355" spans="21:21" x14ac:dyDescent="0.25">
      <c r="U14355"/>
    </row>
    <row r="14356" spans="21:21" x14ac:dyDescent="0.25">
      <c r="U14356"/>
    </row>
    <row r="14357" spans="21:21" x14ac:dyDescent="0.25">
      <c r="U14357"/>
    </row>
    <row r="14358" spans="21:21" x14ac:dyDescent="0.25">
      <c r="U14358"/>
    </row>
    <row r="14359" spans="21:21" x14ac:dyDescent="0.25">
      <c r="U14359"/>
    </row>
    <row r="14360" spans="21:21" x14ac:dyDescent="0.25">
      <c r="U14360"/>
    </row>
    <row r="14361" spans="21:21" x14ac:dyDescent="0.25">
      <c r="U14361"/>
    </row>
    <row r="14362" spans="21:21" x14ac:dyDescent="0.25">
      <c r="U14362"/>
    </row>
    <row r="14363" spans="21:21" x14ac:dyDescent="0.25">
      <c r="U14363"/>
    </row>
    <row r="14364" spans="21:21" x14ac:dyDescent="0.25">
      <c r="U14364"/>
    </row>
    <row r="14365" spans="21:21" x14ac:dyDescent="0.25">
      <c r="U14365"/>
    </row>
    <row r="14366" spans="21:21" x14ac:dyDescent="0.25">
      <c r="U14366"/>
    </row>
    <row r="14367" spans="21:21" x14ac:dyDescent="0.25">
      <c r="U14367"/>
    </row>
    <row r="14368" spans="21:21" x14ac:dyDescent="0.25">
      <c r="U14368"/>
    </row>
    <row r="14369" spans="21:21" x14ac:dyDescent="0.25">
      <c r="U14369"/>
    </row>
    <row r="14370" spans="21:21" x14ac:dyDescent="0.25">
      <c r="U14370"/>
    </row>
    <row r="14371" spans="21:21" x14ac:dyDescent="0.25">
      <c r="U14371"/>
    </row>
    <row r="14372" spans="21:21" x14ac:dyDescent="0.25">
      <c r="U14372"/>
    </row>
    <row r="14373" spans="21:21" x14ac:dyDescent="0.25">
      <c r="U14373"/>
    </row>
    <row r="14374" spans="21:21" x14ac:dyDescent="0.25">
      <c r="U14374"/>
    </row>
    <row r="14375" spans="21:21" x14ac:dyDescent="0.25">
      <c r="U14375"/>
    </row>
    <row r="14376" spans="21:21" x14ac:dyDescent="0.25">
      <c r="U14376"/>
    </row>
    <row r="14377" spans="21:21" x14ac:dyDescent="0.25">
      <c r="U14377"/>
    </row>
    <row r="14378" spans="21:21" x14ac:dyDescent="0.25">
      <c r="U14378"/>
    </row>
    <row r="14379" spans="21:21" x14ac:dyDescent="0.25">
      <c r="U14379"/>
    </row>
    <row r="14380" spans="21:21" x14ac:dyDescent="0.25">
      <c r="U14380"/>
    </row>
    <row r="14381" spans="21:21" x14ac:dyDescent="0.25">
      <c r="U14381"/>
    </row>
    <row r="14382" spans="21:21" x14ac:dyDescent="0.25">
      <c r="U14382"/>
    </row>
    <row r="14383" spans="21:21" x14ac:dyDescent="0.25">
      <c r="U14383"/>
    </row>
    <row r="14384" spans="21:21" x14ac:dyDescent="0.25">
      <c r="U14384"/>
    </row>
    <row r="14385" spans="21:21" x14ac:dyDescent="0.25">
      <c r="U14385"/>
    </row>
    <row r="14386" spans="21:21" x14ac:dyDescent="0.25">
      <c r="U14386"/>
    </row>
    <row r="14387" spans="21:21" x14ac:dyDescent="0.25">
      <c r="U14387"/>
    </row>
    <row r="14388" spans="21:21" x14ac:dyDescent="0.25">
      <c r="U14388"/>
    </row>
    <row r="14389" spans="21:21" x14ac:dyDescent="0.25">
      <c r="U14389"/>
    </row>
    <row r="14390" spans="21:21" x14ac:dyDescent="0.25">
      <c r="U14390"/>
    </row>
    <row r="14391" spans="21:21" x14ac:dyDescent="0.25">
      <c r="U14391"/>
    </row>
    <row r="14392" spans="21:21" x14ac:dyDescent="0.25">
      <c r="U14392"/>
    </row>
    <row r="14393" spans="21:21" x14ac:dyDescent="0.25">
      <c r="U14393"/>
    </row>
    <row r="14394" spans="21:21" x14ac:dyDescent="0.25">
      <c r="U14394"/>
    </row>
    <row r="14395" spans="21:21" x14ac:dyDescent="0.25">
      <c r="U14395"/>
    </row>
    <row r="14396" spans="21:21" x14ac:dyDescent="0.25">
      <c r="U14396"/>
    </row>
    <row r="14397" spans="21:21" x14ac:dyDescent="0.25">
      <c r="U14397"/>
    </row>
    <row r="14398" spans="21:21" x14ac:dyDescent="0.25">
      <c r="U14398"/>
    </row>
    <row r="14399" spans="21:21" x14ac:dyDescent="0.25">
      <c r="U14399"/>
    </row>
    <row r="14400" spans="21:21" x14ac:dyDescent="0.25">
      <c r="U14400"/>
    </row>
    <row r="14401" spans="21:21" x14ac:dyDescent="0.25">
      <c r="U14401"/>
    </row>
    <row r="14402" spans="21:21" x14ac:dyDescent="0.25">
      <c r="U14402"/>
    </row>
    <row r="14403" spans="21:21" x14ac:dyDescent="0.25">
      <c r="U14403"/>
    </row>
    <row r="14404" spans="21:21" x14ac:dyDescent="0.25">
      <c r="U14404"/>
    </row>
    <row r="14405" spans="21:21" x14ac:dyDescent="0.25">
      <c r="U14405"/>
    </row>
    <row r="14406" spans="21:21" x14ac:dyDescent="0.25">
      <c r="U14406"/>
    </row>
    <row r="14407" spans="21:21" x14ac:dyDescent="0.25">
      <c r="U14407"/>
    </row>
    <row r="14408" spans="21:21" x14ac:dyDescent="0.25">
      <c r="U14408"/>
    </row>
    <row r="14409" spans="21:21" x14ac:dyDescent="0.25">
      <c r="U14409"/>
    </row>
    <row r="14410" spans="21:21" x14ac:dyDescent="0.25">
      <c r="U14410"/>
    </row>
    <row r="14411" spans="21:21" x14ac:dyDescent="0.25">
      <c r="U14411"/>
    </row>
    <row r="14412" spans="21:21" x14ac:dyDescent="0.25">
      <c r="U14412"/>
    </row>
    <row r="14413" spans="21:21" x14ac:dyDescent="0.25">
      <c r="U14413"/>
    </row>
    <row r="14414" spans="21:21" x14ac:dyDescent="0.25">
      <c r="U14414"/>
    </row>
    <row r="14415" spans="21:21" x14ac:dyDescent="0.25">
      <c r="U14415"/>
    </row>
    <row r="14416" spans="21:21" x14ac:dyDescent="0.25">
      <c r="U14416"/>
    </row>
    <row r="14417" spans="21:21" x14ac:dyDescent="0.25">
      <c r="U14417"/>
    </row>
    <row r="14418" spans="21:21" x14ac:dyDescent="0.25">
      <c r="U14418"/>
    </row>
    <row r="14419" spans="21:21" x14ac:dyDescent="0.25">
      <c r="U14419"/>
    </row>
    <row r="14420" spans="21:21" x14ac:dyDescent="0.25">
      <c r="U14420"/>
    </row>
    <row r="14421" spans="21:21" x14ac:dyDescent="0.25">
      <c r="U14421"/>
    </row>
    <row r="14422" spans="21:21" x14ac:dyDescent="0.25">
      <c r="U14422"/>
    </row>
    <row r="14423" spans="21:21" x14ac:dyDescent="0.25">
      <c r="U14423"/>
    </row>
    <row r="14424" spans="21:21" x14ac:dyDescent="0.25">
      <c r="U14424"/>
    </row>
    <row r="14425" spans="21:21" x14ac:dyDescent="0.25">
      <c r="U14425"/>
    </row>
    <row r="14426" spans="21:21" x14ac:dyDescent="0.25">
      <c r="U14426"/>
    </row>
    <row r="14427" spans="21:21" x14ac:dyDescent="0.25">
      <c r="U14427"/>
    </row>
    <row r="14428" spans="21:21" x14ac:dyDescent="0.25">
      <c r="U14428"/>
    </row>
    <row r="14429" spans="21:21" x14ac:dyDescent="0.25">
      <c r="U14429"/>
    </row>
    <row r="14430" spans="21:21" x14ac:dyDescent="0.25">
      <c r="U14430"/>
    </row>
    <row r="14431" spans="21:21" x14ac:dyDescent="0.25">
      <c r="U14431"/>
    </row>
    <row r="14432" spans="21:21" x14ac:dyDescent="0.25">
      <c r="U14432"/>
    </row>
    <row r="14433" spans="21:21" x14ac:dyDescent="0.25">
      <c r="U14433"/>
    </row>
    <row r="14434" spans="21:21" x14ac:dyDescent="0.25">
      <c r="U14434"/>
    </row>
    <row r="14435" spans="21:21" x14ac:dyDescent="0.25">
      <c r="U14435"/>
    </row>
    <row r="14436" spans="21:21" x14ac:dyDescent="0.25">
      <c r="U14436"/>
    </row>
    <row r="14437" spans="21:21" x14ac:dyDescent="0.25">
      <c r="U14437"/>
    </row>
    <row r="14438" spans="21:21" x14ac:dyDescent="0.25">
      <c r="U14438"/>
    </row>
    <row r="14439" spans="21:21" x14ac:dyDescent="0.25">
      <c r="U14439"/>
    </row>
    <row r="14440" spans="21:21" x14ac:dyDescent="0.25">
      <c r="U14440"/>
    </row>
    <row r="14441" spans="21:21" x14ac:dyDescent="0.25">
      <c r="U14441"/>
    </row>
    <row r="14442" spans="21:21" x14ac:dyDescent="0.25">
      <c r="U14442"/>
    </row>
    <row r="14443" spans="21:21" x14ac:dyDescent="0.25">
      <c r="U14443"/>
    </row>
    <row r="14444" spans="21:21" x14ac:dyDescent="0.25">
      <c r="U14444"/>
    </row>
    <row r="14445" spans="21:21" x14ac:dyDescent="0.25">
      <c r="U14445"/>
    </row>
    <row r="14446" spans="21:21" x14ac:dyDescent="0.25">
      <c r="U14446"/>
    </row>
    <row r="14447" spans="21:21" x14ac:dyDescent="0.25">
      <c r="U14447"/>
    </row>
    <row r="14448" spans="21:21" x14ac:dyDescent="0.25">
      <c r="U14448"/>
    </row>
    <row r="14449" spans="21:21" x14ac:dyDescent="0.25">
      <c r="U14449"/>
    </row>
    <row r="14450" spans="21:21" x14ac:dyDescent="0.25">
      <c r="U14450"/>
    </row>
    <row r="14451" spans="21:21" x14ac:dyDescent="0.25">
      <c r="U14451"/>
    </row>
    <row r="14452" spans="21:21" x14ac:dyDescent="0.25">
      <c r="U14452"/>
    </row>
    <row r="14453" spans="21:21" x14ac:dyDescent="0.25">
      <c r="U14453"/>
    </row>
    <row r="14454" spans="21:21" x14ac:dyDescent="0.25">
      <c r="U14454"/>
    </row>
    <row r="14455" spans="21:21" x14ac:dyDescent="0.25">
      <c r="U14455"/>
    </row>
    <row r="14456" spans="21:21" x14ac:dyDescent="0.25">
      <c r="U14456"/>
    </row>
    <row r="14457" spans="21:21" x14ac:dyDescent="0.25">
      <c r="U14457"/>
    </row>
    <row r="14458" spans="21:21" x14ac:dyDescent="0.25">
      <c r="U14458"/>
    </row>
    <row r="14459" spans="21:21" x14ac:dyDescent="0.25">
      <c r="U14459"/>
    </row>
    <row r="14460" spans="21:21" x14ac:dyDescent="0.25">
      <c r="U14460"/>
    </row>
    <row r="14461" spans="21:21" x14ac:dyDescent="0.25">
      <c r="U14461"/>
    </row>
    <row r="14462" spans="21:21" x14ac:dyDescent="0.25">
      <c r="U14462"/>
    </row>
    <row r="14463" spans="21:21" x14ac:dyDescent="0.25">
      <c r="U14463"/>
    </row>
    <row r="14464" spans="21:21" x14ac:dyDescent="0.25">
      <c r="U14464"/>
    </row>
    <row r="14465" spans="21:21" x14ac:dyDescent="0.25">
      <c r="U14465"/>
    </row>
    <row r="14466" spans="21:21" x14ac:dyDescent="0.25">
      <c r="U14466"/>
    </row>
    <row r="14467" spans="21:21" x14ac:dyDescent="0.25">
      <c r="U14467"/>
    </row>
    <row r="14468" spans="21:21" x14ac:dyDescent="0.25">
      <c r="U14468"/>
    </row>
    <row r="14469" spans="21:21" x14ac:dyDescent="0.25">
      <c r="U14469"/>
    </row>
    <row r="14470" spans="21:21" x14ac:dyDescent="0.25">
      <c r="U14470"/>
    </row>
    <row r="14471" spans="21:21" x14ac:dyDescent="0.25">
      <c r="U14471"/>
    </row>
    <row r="14472" spans="21:21" x14ac:dyDescent="0.25">
      <c r="U14472"/>
    </row>
    <row r="14473" spans="21:21" x14ac:dyDescent="0.25">
      <c r="U14473"/>
    </row>
    <row r="14474" spans="21:21" x14ac:dyDescent="0.25">
      <c r="U14474"/>
    </row>
    <row r="14475" spans="21:21" x14ac:dyDescent="0.25">
      <c r="U14475"/>
    </row>
    <row r="14476" spans="21:21" x14ac:dyDescent="0.25">
      <c r="U14476"/>
    </row>
    <row r="14477" spans="21:21" x14ac:dyDescent="0.25">
      <c r="U14477"/>
    </row>
    <row r="14478" spans="21:21" x14ac:dyDescent="0.25">
      <c r="U14478"/>
    </row>
    <row r="14479" spans="21:21" x14ac:dyDescent="0.25">
      <c r="U14479"/>
    </row>
    <row r="14480" spans="21:21" x14ac:dyDescent="0.25">
      <c r="U14480"/>
    </row>
    <row r="14481" spans="21:21" x14ac:dyDescent="0.25">
      <c r="U14481"/>
    </row>
    <row r="14482" spans="21:21" x14ac:dyDescent="0.25">
      <c r="U14482"/>
    </row>
    <row r="14483" spans="21:21" x14ac:dyDescent="0.25">
      <c r="U14483"/>
    </row>
    <row r="14484" spans="21:21" x14ac:dyDescent="0.25">
      <c r="U14484"/>
    </row>
    <row r="14485" spans="21:21" x14ac:dyDescent="0.25">
      <c r="U14485"/>
    </row>
    <row r="14486" spans="21:21" x14ac:dyDescent="0.25">
      <c r="U14486"/>
    </row>
    <row r="14487" spans="21:21" x14ac:dyDescent="0.25">
      <c r="U14487"/>
    </row>
    <row r="14488" spans="21:21" x14ac:dyDescent="0.25">
      <c r="U14488"/>
    </row>
    <row r="14489" spans="21:21" x14ac:dyDescent="0.25">
      <c r="U14489"/>
    </row>
    <row r="14490" spans="21:21" x14ac:dyDescent="0.25">
      <c r="U14490"/>
    </row>
    <row r="14491" spans="21:21" x14ac:dyDescent="0.25">
      <c r="U14491"/>
    </row>
    <row r="14492" spans="21:21" x14ac:dyDescent="0.25">
      <c r="U14492"/>
    </row>
    <row r="14493" spans="21:21" x14ac:dyDescent="0.25">
      <c r="U14493"/>
    </row>
    <row r="14494" spans="21:21" x14ac:dyDescent="0.25">
      <c r="U14494"/>
    </row>
    <row r="14495" spans="21:21" x14ac:dyDescent="0.25">
      <c r="U14495"/>
    </row>
    <row r="14496" spans="21:21" x14ac:dyDescent="0.25">
      <c r="U14496"/>
    </row>
    <row r="14497" spans="21:21" x14ac:dyDescent="0.25">
      <c r="U14497"/>
    </row>
    <row r="14498" spans="21:21" x14ac:dyDescent="0.25">
      <c r="U14498"/>
    </row>
    <row r="14499" spans="21:21" x14ac:dyDescent="0.25">
      <c r="U14499"/>
    </row>
    <row r="14500" spans="21:21" x14ac:dyDescent="0.25">
      <c r="U14500"/>
    </row>
    <row r="14501" spans="21:21" x14ac:dyDescent="0.25">
      <c r="U14501"/>
    </row>
    <row r="14502" spans="21:21" x14ac:dyDescent="0.25">
      <c r="U14502"/>
    </row>
    <row r="14503" spans="21:21" x14ac:dyDescent="0.25">
      <c r="U14503"/>
    </row>
    <row r="14504" spans="21:21" x14ac:dyDescent="0.25">
      <c r="U14504"/>
    </row>
    <row r="14505" spans="21:21" x14ac:dyDescent="0.25">
      <c r="U14505"/>
    </row>
    <row r="14506" spans="21:21" x14ac:dyDescent="0.25">
      <c r="U14506"/>
    </row>
    <row r="14507" spans="21:21" x14ac:dyDescent="0.25">
      <c r="U14507"/>
    </row>
    <row r="14508" spans="21:21" x14ac:dyDescent="0.25">
      <c r="U14508"/>
    </row>
    <row r="14509" spans="21:21" x14ac:dyDescent="0.25">
      <c r="U14509"/>
    </row>
    <row r="14510" spans="21:21" x14ac:dyDescent="0.25">
      <c r="U14510"/>
    </row>
    <row r="14511" spans="21:21" x14ac:dyDescent="0.25">
      <c r="U14511"/>
    </row>
    <row r="14512" spans="21:21" x14ac:dyDescent="0.25">
      <c r="U14512"/>
    </row>
    <row r="14513" spans="21:21" x14ac:dyDescent="0.25">
      <c r="U14513"/>
    </row>
    <row r="14514" spans="21:21" x14ac:dyDescent="0.25">
      <c r="U14514"/>
    </row>
    <row r="14515" spans="21:21" x14ac:dyDescent="0.25">
      <c r="U14515"/>
    </row>
    <row r="14516" spans="21:21" x14ac:dyDescent="0.25">
      <c r="U14516"/>
    </row>
    <row r="14517" spans="21:21" x14ac:dyDescent="0.25">
      <c r="U14517"/>
    </row>
    <row r="14518" spans="21:21" x14ac:dyDescent="0.25">
      <c r="U14518"/>
    </row>
    <row r="14519" spans="21:21" x14ac:dyDescent="0.25">
      <c r="U14519"/>
    </row>
    <row r="14520" spans="21:21" x14ac:dyDescent="0.25">
      <c r="U14520"/>
    </row>
    <row r="14521" spans="21:21" x14ac:dyDescent="0.25">
      <c r="U14521"/>
    </row>
    <row r="14522" spans="21:21" x14ac:dyDescent="0.25">
      <c r="U14522"/>
    </row>
    <row r="14523" spans="21:21" x14ac:dyDescent="0.25">
      <c r="U14523"/>
    </row>
    <row r="14524" spans="21:21" x14ac:dyDescent="0.25">
      <c r="U14524"/>
    </row>
    <row r="14525" spans="21:21" x14ac:dyDescent="0.25">
      <c r="U14525"/>
    </row>
    <row r="14526" spans="21:21" x14ac:dyDescent="0.25">
      <c r="U14526"/>
    </row>
    <row r="14527" spans="21:21" x14ac:dyDescent="0.25">
      <c r="U14527"/>
    </row>
    <row r="14528" spans="21:21" x14ac:dyDescent="0.25">
      <c r="U14528"/>
    </row>
    <row r="14529" spans="21:21" x14ac:dyDescent="0.25">
      <c r="U14529"/>
    </row>
    <row r="14530" spans="21:21" x14ac:dyDescent="0.25">
      <c r="U14530"/>
    </row>
    <row r="14531" spans="21:21" x14ac:dyDescent="0.25">
      <c r="U14531"/>
    </row>
    <row r="14532" spans="21:21" x14ac:dyDescent="0.25">
      <c r="U14532"/>
    </row>
    <row r="14533" spans="21:21" x14ac:dyDescent="0.25">
      <c r="U14533"/>
    </row>
    <row r="14534" spans="21:21" x14ac:dyDescent="0.25">
      <c r="U14534"/>
    </row>
    <row r="14535" spans="21:21" x14ac:dyDescent="0.25">
      <c r="U14535"/>
    </row>
    <row r="14536" spans="21:21" x14ac:dyDescent="0.25">
      <c r="U14536"/>
    </row>
    <row r="14537" spans="21:21" x14ac:dyDescent="0.25">
      <c r="U14537"/>
    </row>
    <row r="14538" spans="21:21" x14ac:dyDescent="0.25">
      <c r="U14538"/>
    </row>
    <row r="14539" spans="21:21" x14ac:dyDescent="0.25">
      <c r="U14539"/>
    </row>
    <row r="14540" spans="21:21" x14ac:dyDescent="0.25">
      <c r="U14540"/>
    </row>
    <row r="14541" spans="21:21" x14ac:dyDescent="0.25">
      <c r="U14541"/>
    </row>
    <row r="14542" spans="21:21" x14ac:dyDescent="0.25">
      <c r="U14542"/>
    </row>
    <row r="14543" spans="21:21" x14ac:dyDescent="0.25">
      <c r="U14543"/>
    </row>
    <row r="14544" spans="21:21" x14ac:dyDescent="0.25">
      <c r="U14544"/>
    </row>
    <row r="14545" spans="21:21" x14ac:dyDescent="0.25">
      <c r="U14545"/>
    </row>
    <row r="14546" spans="21:21" x14ac:dyDescent="0.25">
      <c r="U14546"/>
    </row>
    <row r="14547" spans="21:21" x14ac:dyDescent="0.25">
      <c r="U14547"/>
    </row>
    <row r="14548" spans="21:21" x14ac:dyDescent="0.25">
      <c r="U14548"/>
    </row>
    <row r="14549" spans="21:21" x14ac:dyDescent="0.25">
      <c r="U14549"/>
    </row>
    <row r="14550" spans="21:21" x14ac:dyDescent="0.25">
      <c r="U14550"/>
    </row>
    <row r="14551" spans="21:21" x14ac:dyDescent="0.25">
      <c r="U14551"/>
    </row>
    <row r="14552" spans="21:21" x14ac:dyDescent="0.25">
      <c r="U14552"/>
    </row>
    <row r="14553" spans="21:21" x14ac:dyDescent="0.25">
      <c r="U14553"/>
    </row>
    <row r="14554" spans="21:21" x14ac:dyDescent="0.25">
      <c r="U14554"/>
    </row>
    <row r="14555" spans="21:21" x14ac:dyDescent="0.25">
      <c r="U14555"/>
    </row>
    <row r="14556" spans="21:21" x14ac:dyDescent="0.25">
      <c r="U14556"/>
    </row>
    <row r="14557" spans="21:21" x14ac:dyDescent="0.25">
      <c r="U14557"/>
    </row>
    <row r="14558" spans="21:21" x14ac:dyDescent="0.25">
      <c r="U14558"/>
    </row>
    <row r="14559" spans="21:21" x14ac:dyDescent="0.25">
      <c r="U14559"/>
    </row>
    <row r="14560" spans="21:21" x14ac:dyDescent="0.25">
      <c r="U14560"/>
    </row>
    <row r="14561" spans="21:21" x14ac:dyDescent="0.25">
      <c r="U14561"/>
    </row>
    <row r="14562" spans="21:21" x14ac:dyDescent="0.25">
      <c r="U14562"/>
    </row>
    <row r="14563" spans="21:21" x14ac:dyDescent="0.25">
      <c r="U14563"/>
    </row>
    <row r="14564" spans="21:21" x14ac:dyDescent="0.25">
      <c r="U14564"/>
    </row>
    <row r="14565" spans="21:21" x14ac:dyDescent="0.25">
      <c r="U14565"/>
    </row>
    <row r="14566" spans="21:21" x14ac:dyDescent="0.25">
      <c r="U14566"/>
    </row>
    <row r="14567" spans="21:21" x14ac:dyDescent="0.25">
      <c r="U14567"/>
    </row>
    <row r="14568" spans="21:21" x14ac:dyDescent="0.25">
      <c r="U14568"/>
    </row>
    <row r="14569" spans="21:21" x14ac:dyDescent="0.25">
      <c r="U14569"/>
    </row>
    <row r="14570" spans="21:21" x14ac:dyDescent="0.25">
      <c r="U14570"/>
    </row>
    <row r="14571" spans="21:21" x14ac:dyDescent="0.25">
      <c r="U14571"/>
    </row>
    <row r="14572" spans="21:21" x14ac:dyDescent="0.25">
      <c r="U14572"/>
    </row>
    <row r="14573" spans="21:21" x14ac:dyDescent="0.25">
      <c r="U14573"/>
    </row>
    <row r="14574" spans="21:21" x14ac:dyDescent="0.25">
      <c r="U14574"/>
    </row>
    <row r="14575" spans="21:21" x14ac:dyDescent="0.25">
      <c r="U14575"/>
    </row>
    <row r="14576" spans="21:21" x14ac:dyDescent="0.25">
      <c r="U14576"/>
    </row>
    <row r="14577" spans="21:21" x14ac:dyDescent="0.25">
      <c r="U14577"/>
    </row>
    <row r="14578" spans="21:21" x14ac:dyDescent="0.25">
      <c r="U14578"/>
    </row>
    <row r="14579" spans="21:21" x14ac:dyDescent="0.25">
      <c r="U14579"/>
    </row>
    <row r="14580" spans="21:21" x14ac:dyDescent="0.25">
      <c r="U14580"/>
    </row>
    <row r="14581" spans="21:21" x14ac:dyDescent="0.25">
      <c r="U14581"/>
    </row>
    <row r="14582" spans="21:21" x14ac:dyDescent="0.25">
      <c r="U14582"/>
    </row>
    <row r="14583" spans="21:21" x14ac:dyDescent="0.25">
      <c r="U14583"/>
    </row>
    <row r="14584" spans="21:21" x14ac:dyDescent="0.25">
      <c r="U14584"/>
    </row>
    <row r="14585" spans="21:21" x14ac:dyDescent="0.25">
      <c r="U14585"/>
    </row>
    <row r="14586" spans="21:21" x14ac:dyDescent="0.25">
      <c r="U14586"/>
    </row>
    <row r="14587" spans="21:21" x14ac:dyDescent="0.25">
      <c r="U14587"/>
    </row>
    <row r="14588" spans="21:21" x14ac:dyDescent="0.25">
      <c r="U14588"/>
    </row>
    <row r="14589" spans="21:21" x14ac:dyDescent="0.25">
      <c r="U14589"/>
    </row>
    <row r="14590" spans="21:21" x14ac:dyDescent="0.25">
      <c r="U14590"/>
    </row>
    <row r="14591" spans="21:21" x14ac:dyDescent="0.25">
      <c r="U14591"/>
    </row>
    <row r="14592" spans="21:21" x14ac:dyDescent="0.25">
      <c r="U14592"/>
    </row>
    <row r="14593" spans="21:21" x14ac:dyDescent="0.25">
      <c r="U14593"/>
    </row>
    <row r="14594" spans="21:21" x14ac:dyDescent="0.25">
      <c r="U14594"/>
    </row>
    <row r="14595" spans="21:21" x14ac:dyDescent="0.25">
      <c r="U14595"/>
    </row>
    <row r="14596" spans="21:21" x14ac:dyDescent="0.25">
      <c r="U14596"/>
    </row>
    <row r="14597" spans="21:21" x14ac:dyDescent="0.25">
      <c r="U14597"/>
    </row>
    <row r="14598" spans="21:21" x14ac:dyDescent="0.25">
      <c r="U14598"/>
    </row>
    <row r="14599" spans="21:21" x14ac:dyDescent="0.25">
      <c r="U14599"/>
    </row>
    <row r="14600" spans="21:21" x14ac:dyDescent="0.25">
      <c r="U14600"/>
    </row>
    <row r="14601" spans="21:21" x14ac:dyDescent="0.25">
      <c r="U14601"/>
    </row>
    <row r="14602" spans="21:21" x14ac:dyDescent="0.25">
      <c r="U14602"/>
    </row>
    <row r="14603" spans="21:21" x14ac:dyDescent="0.25">
      <c r="U14603"/>
    </row>
    <row r="14604" spans="21:21" x14ac:dyDescent="0.25">
      <c r="U14604"/>
    </row>
    <row r="14605" spans="21:21" x14ac:dyDescent="0.25">
      <c r="U14605"/>
    </row>
    <row r="14606" spans="21:21" x14ac:dyDescent="0.25">
      <c r="U14606"/>
    </row>
    <row r="14607" spans="21:21" x14ac:dyDescent="0.25">
      <c r="U14607"/>
    </row>
    <row r="14608" spans="21:21" x14ac:dyDescent="0.25">
      <c r="U14608"/>
    </row>
    <row r="14609" spans="21:21" x14ac:dyDescent="0.25">
      <c r="U14609"/>
    </row>
    <row r="14610" spans="21:21" x14ac:dyDescent="0.25">
      <c r="U14610"/>
    </row>
    <row r="14611" spans="21:21" x14ac:dyDescent="0.25">
      <c r="U14611"/>
    </row>
    <row r="14612" spans="21:21" x14ac:dyDescent="0.25">
      <c r="U14612"/>
    </row>
    <row r="14613" spans="21:21" x14ac:dyDescent="0.25">
      <c r="U14613"/>
    </row>
    <row r="14614" spans="21:21" x14ac:dyDescent="0.25">
      <c r="U14614"/>
    </row>
    <row r="14615" spans="21:21" x14ac:dyDescent="0.25">
      <c r="U14615"/>
    </row>
    <row r="14616" spans="21:21" x14ac:dyDescent="0.25">
      <c r="U14616"/>
    </row>
    <row r="14617" spans="21:21" x14ac:dyDescent="0.25">
      <c r="U14617"/>
    </row>
    <row r="14618" spans="21:21" x14ac:dyDescent="0.25">
      <c r="U14618"/>
    </row>
    <row r="14619" spans="21:21" x14ac:dyDescent="0.25">
      <c r="U14619"/>
    </row>
    <row r="14620" spans="21:21" x14ac:dyDescent="0.25">
      <c r="U14620"/>
    </row>
    <row r="14621" spans="21:21" x14ac:dyDescent="0.25">
      <c r="U14621"/>
    </row>
    <row r="14622" spans="21:21" x14ac:dyDescent="0.25">
      <c r="U14622"/>
    </row>
    <row r="14623" spans="21:21" x14ac:dyDescent="0.25">
      <c r="U14623"/>
    </row>
    <row r="14624" spans="21:21" x14ac:dyDescent="0.25">
      <c r="U14624"/>
    </row>
    <row r="14625" spans="21:21" x14ac:dyDescent="0.25">
      <c r="U14625"/>
    </row>
    <row r="14626" spans="21:21" x14ac:dyDescent="0.25">
      <c r="U14626"/>
    </row>
    <row r="14627" spans="21:21" x14ac:dyDescent="0.25">
      <c r="U14627"/>
    </row>
    <row r="14628" spans="21:21" x14ac:dyDescent="0.25">
      <c r="U14628"/>
    </row>
    <row r="14629" spans="21:21" x14ac:dyDescent="0.25">
      <c r="U14629"/>
    </row>
    <row r="14630" spans="21:21" x14ac:dyDescent="0.25">
      <c r="U14630"/>
    </row>
    <row r="14631" spans="21:21" x14ac:dyDescent="0.25">
      <c r="U14631"/>
    </row>
    <row r="14632" spans="21:21" x14ac:dyDescent="0.25">
      <c r="U14632"/>
    </row>
    <row r="14633" spans="21:21" x14ac:dyDescent="0.25">
      <c r="U14633"/>
    </row>
    <row r="14634" spans="21:21" x14ac:dyDescent="0.25">
      <c r="U14634"/>
    </row>
    <row r="14635" spans="21:21" x14ac:dyDescent="0.25">
      <c r="U14635"/>
    </row>
    <row r="14636" spans="21:21" x14ac:dyDescent="0.25">
      <c r="U14636"/>
    </row>
    <row r="14637" spans="21:21" x14ac:dyDescent="0.25">
      <c r="U14637"/>
    </row>
    <row r="14638" spans="21:21" x14ac:dyDescent="0.25">
      <c r="U14638"/>
    </row>
    <row r="14639" spans="21:21" x14ac:dyDescent="0.25">
      <c r="U14639"/>
    </row>
    <row r="14640" spans="21:21" x14ac:dyDescent="0.25">
      <c r="U14640"/>
    </row>
    <row r="14641" spans="21:21" x14ac:dyDescent="0.25">
      <c r="U14641"/>
    </row>
    <row r="14642" spans="21:21" x14ac:dyDescent="0.25">
      <c r="U14642"/>
    </row>
    <row r="14643" spans="21:21" x14ac:dyDescent="0.25">
      <c r="U14643"/>
    </row>
    <row r="14644" spans="21:21" x14ac:dyDescent="0.25">
      <c r="U14644"/>
    </row>
    <row r="14645" spans="21:21" x14ac:dyDescent="0.25">
      <c r="U14645"/>
    </row>
    <row r="14646" spans="21:21" x14ac:dyDescent="0.25">
      <c r="U14646"/>
    </row>
    <row r="14647" spans="21:21" x14ac:dyDescent="0.25">
      <c r="U14647"/>
    </row>
    <row r="14648" spans="21:21" x14ac:dyDescent="0.25">
      <c r="U14648"/>
    </row>
    <row r="14649" spans="21:21" x14ac:dyDescent="0.25">
      <c r="U14649"/>
    </row>
    <row r="14650" spans="21:21" x14ac:dyDescent="0.25">
      <c r="U14650"/>
    </row>
    <row r="14651" spans="21:21" x14ac:dyDescent="0.25">
      <c r="U14651"/>
    </row>
    <row r="14652" spans="21:21" x14ac:dyDescent="0.25">
      <c r="U14652"/>
    </row>
    <row r="14653" spans="21:21" x14ac:dyDescent="0.25">
      <c r="U14653"/>
    </row>
    <row r="14654" spans="21:21" x14ac:dyDescent="0.25">
      <c r="U14654"/>
    </row>
    <row r="14655" spans="21:21" x14ac:dyDescent="0.25">
      <c r="U14655"/>
    </row>
    <row r="14656" spans="21:21" x14ac:dyDescent="0.25">
      <c r="U14656"/>
    </row>
    <row r="14657" spans="21:21" x14ac:dyDescent="0.25">
      <c r="U14657"/>
    </row>
    <row r="14658" spans="21:21" x14ac:dyDescent="0.25">
      <c r="U14658"/>
    </row>
    <row r="14659" spans="21:21" x14ac:dyDescent="0.25">
      <c r="U14659"/>
    </row>
    <row r="14660" spans="21:21" x14ac:dyDescent="0.25">
      <c r="U14660"/>
    </row>
    <row r="14661" spans="21:21" x14ac:dyDescent="0.25">
      <c r="U14661"/>
    </row>
    <row r="14662" spans="21:21" x14ac:dyDescent="0.25">
      <c r="U14662"/>
    </row>
    <row r="14663" spans="21:21" x14ac:dyDescent="0.25">
      <c r="U14663"/>
    </row>
    <row r="14664" spans="21:21" x14ac:dyDescent="0.25">
      <c r="U14664"/>
    </row>
    <row r="14665" spans="21:21" x14ac:dyDescent="0.25">
      <c r="U14665"/>
    </row>
    <row r="14666" spans="21:21" x14ac:dyDescent="0.25">
      <c r="U14666"/>
    </row>
    <row r="14667" spans="21:21" x14ac:dyDescent="0.25">
      <c r="U14667"/>
    </row>
    <row r="14668" spans="21:21" x14ac:dyDescent="0.25">
      <c r="U14668"/>
    </row>
    <row r="14669" spans="21:21" x14ac:dyDescent="0.25">
      <c r="U14669"/>
    </row>
    <row r="14670" spans="21:21" x14ac:dyDescent="0.25">
      <c r="U14670"/>
    </row>
    <row r="14671" spans="21:21" x14ac:dyDescent="0.25">
      <c r="U14671"/>
    </row>
    <row r="14672" spans="21:21" x14ac:dyDescent="0.25">
      <c r="U14672"/>
    </row>
    <row r="14673" spans="21:21" x14ac:dyDescent="0.25">
      <c r="U14673"/>
    </row>
    <row r="14674" spans="21:21" x14ac:dyDescent="0.25">
      <c r="U14674"/>
    </row>
    <row r="14675" spans="21:21" x14ac:dyDescent="0.25">
      <c r="U14675"/>
    </row>
    <row r="14676" spans="21:21" x14ac:dyDescent="0.25">
      <c r="U14676"/>
    </row>
    <row r="14677" spans="21:21" x14ac:dyDescent="0.25">
      <c r="U14677"/>
    </row>
    <row r="14678" spans="21:21" x14ac:dyDescent="0.25">
      <c r="U14678"/>
    </row>
    <row r="14679" spans="21:21" x14ac:dyDescent="0.25">
      <c r="U14679"/>
    </row>
    <row r="14680" spans="21:21" x14ac:dyDescent="0.25">
      <c r="U14680"/>
    </row>
    <row r="14681" spans="21:21" x14ac:dyDescent="0.25">
      <c r="U14681"/>
    </row>
    <row r="14682" spans="21:21" x14ac:dyDescent="0.25">
      <c r="U14682"/>
    </row>
    <row r="14683" spans="21:21" x14ac:dyDescent="0.25">
      <c r="U14683"/>
    </row>
    <row r="14684" spans="21:21" x14ac:dyDescent="0.25">
      <c r="U14684"/>
    </row>
    <row r="14685" spans="21:21" x14ac:dyDescent="0.25">
      <c r="U14685"/>
    </row>
    <row r="14686" spans="21:21" x14ac:dyDescent="0.25">
      <c r="U14686"/>
    </row>
    <row r="14687" spans="21:21" x14ac:dyDescent="0.25">
      <c r="U14687"/>
    </row>
    <row r="14688" spans="21:21" x14ac:dyDescent="0.25">
      <c r="U14688"/>
    </row>
    <row r="14689" spans="21:21" x14ac:dyDescent="0.25">
      <c r="U14689"/>
    </row>
    <row r="14690" spans="21:21" x14ac:dyDescent="0.25">
      <c r="U14690"/>
    </row>
    <row r="14691" spans="21:21" x14ac:dyDescent="0.25">
      <c r="U14691"/>
    </row>
    <row r="14692" spans="21:21" x14ac:dyDescent="0.25">
      <c r="U14692"/>
    </row>
    <row r="14693" spans="21:21" x14ac:dyDescent="0.25">
      <c r="U14693"/>
    </row>
    <row r="14694" spans="21:21" x14ac:dyDescent="0.25">
      <c r="U14694"/>
    </row>
    <row r="14695" spans="21:21" x14ac:dyDescent="0.25">
      <c r="U14695"/>
    </row>
    <row r="14696" spans="21:21" x14ac:dyDescent="0.25">
      <c r="U14696"/>
    </row>
    <row r="14697" spans="21:21" x14ac:dyDescent="0.25">
      <c r="U14697"/>
    </row>
    <row r="14698" spans="21:21" x14ac:dyDescent="0.25">
      <c r="U14698"/>
    </row>
    <row r="14699" spans="21:21" x14ac:dyDescent="0.25">
      <c r="U14699"/>
    </row>
    <row r="14700" spans="21:21" x14ac:dyDescent="0.25">
      <c r="U14700"/>
    </row>
    <row r="14701" spans="21:21" x14ac:dyDescent="0.25">
      <c r="U14701"/>
    </row>
    <row r="14702" spans="21:21" x14ac:dyDescent="0.25">
      <c r="U14702"/>
    </row>
    <row r="14703" spans="21:21" x14ac:dyDescent="0.25">
      <c r="U14703"/>
    </row>
    <row r="14704" spans="21:21" x14ac:dyDescent="0.25">
      <c r="U14704"/>
    </row>
    <row r="14705" spans="21:21" x14ac:dyDescent="0.25">
      <c r="U14705"/>
    </row>
    <row r="14706" spans="21:21" x14ac:dyDescent="0.25">
      <c r="U14706"/>
    </row>
    <row r="14707" spans="21:21" x14ac:dyDescent="0.25">
      <c r="U14707"/>
    </row>
    <row r="14708" spans="21:21" x14ac:dyDescent="0.25">
      <c r="U14708"/>
    </row>
    <row r="14709" spans="21:21" x14ac:dyDescent="0.25">
      <c r="U14709"/>
    </row>
    <row r="14710" spans="21:21" x14ac:dyDescent="0.25">
      <c r="U14710"/>
    </row>
    <row r="14711" spans="21:21" x14ac:dyDescent="0.25">
      <c r="U14711"/>
    </row>
    <row r="14712" spans="21:21" x14ac:dyDescent="0.25">
      <c r="U14712"/>
    </row>
    <row r="14713" spans="21:21" x14ac:dyDescent="0.25">
      <c r="U14713"/>
    </row>
    <row r="14714" spans="21:21" x14ac:dyDescent="0.25">
      <c r="U14714"/>
    </row>
    <row r="14715" spans="21:21" x14ac:dyDescent="0.25">
      <c r="U14715"/>
    </row>
    <row r="14716" spans="21:21" x14ac:dyDescent="0.25">
      <c r="U14716"/>
    </row>
    <row r="14717" spans="21:21" x14ac:dyDescent="0.25">
      <c r="U14717"/>
    </row>
    <row r="14718" spans="21:21" x14ac:dyDescent="0.25">
      <c r="U14718"/>
    </row>
    <row r="14719" spans="21:21" x14ac:dyDescent="0.25">
      <c r="U14719"/>
    </row>
    <row r="14720" spans="21:21" x14ac:dyDescent="0.25">
      <c r="U14720"/>
    </row>
    <row r="14721" spans="21:21" x14ac:dyDescent="0.25">
      <c r="U14721"/>
    </row>
    <row r="14722" spans="21:21" x14ac:dyDescent="0.25">
      <c r="U14722"/>
    </row>
    <row r="14723" spans="21:21" x14ac:dyDescent="0.25">
      <c r="U14723"/>
    </row>
    <row r="14724" spans="21:21" x14ac:dyDescent="0.25">
      <c r="U14724"/>
    </row>
    <row r="14725" spans="21:21" x14ac:dyDescent="0.25">
      <c r="U14725"/>
    </row>
    <row r="14726" spans="21:21" x14ac:dyDescent="0.25">
      <c r="U14726"/>
    </row>
    <row r="14727" spans="21:21" x14ac:dyDescent="0.25">
      <c r="U14727"/>
    </row>
    <row r="14728" spans="21:21" x14ac:dyDescent="0.25">
      <c r="U14728"/>
    </row>
    <row r="14729" spans="21:21" x14ac:dyDescent="0.25">
      <c r="U14729"/>
    </row>
    <row r="14730" spans="21:21" x14ac:dyDescent="0.25">
      <c r="U14730"/>
    </row>
    <row r="14731" spans="21:21" x14ac:dyDescent="0.25">
      <c r="U14731"/>
    </row>
    <row r="14732" spans="21:21" x14ac:dyDescent="0.25">
      <c r="U14732"/>
    </row>
    <row r="14733" spans="21:21" x14ac:dyDescent="0.25">
      <c r="U14733"/>
    </row>
    <row r="14734" spans="21:21" x14ac:dyDescent="0.25">
      <c r="U14734"/>
    </row>
    <row r="14735" spans="21:21" x14ac:dyDescent="0.25">
      <c r="U14735"/>
    </row>
    <row r="14736" spans="21:21" x14ac:dyDescent="0.25">
      <c r="U14736"/>
    </row>
    <row r="14737" spans="21:21" x14ac:dyDescent="0.25">
      <c r="U14737"/>
    </row>
    <row r="14738" spans="21:21" x14ac:dyDescent="0.25">
      <c r="U14738"/>
    </row>
    <row r="14739" spans="21:21" x14ac:dyDescent="0.25">
      <c r="U14739"/>
    </row>
    <row r="14740" spans="21:21" x14ac:dyDescent="0.25">
      <c r="U14740"/>
    </row>
    <row r="14741" spans="21:21" x14ac:dyDescent="0.25">
      <c r="U14741"/>
    </row>
    <row r="14742" spans="21:21" x14ac:dyDescent="0.25">
      <c r="U14742"/>
    </row>
    <row r="14743" spans="21:21" x14ac:dyDescent="0.25">
      <c r="U14743"/>
    </row>
    <row r="14744" spans="21:21" x14ac:dyDescent="0.25">
      <c r="U14744"/>
    </row>
    <row r="14745" spans="21:21" x14ac:dyDescent="0.25">
      <c r="U14745"/>
    </row>
    <row r="14746" spans="21:21" x14ac:dyDescent="0.25">
      <c r="U14746"/>
    </row>
    <row r="14747" spans="21:21" x14ac:dyDescent="0.25">
      <c r="U14747"/>
    </row>
    <row r="14748" spans="21:21" x14ac:dyDescent="0.25">
      <c r="U14748"/>
    </row>
    <row r="14749" spans="21:21" x14ac:dyDescent="0.25">
      <c r="U14749"/>
    </row>
    <row r="14750" spans="21:21" x14ac:dyDescent="0.25">
      <c r="U14750"/>
    </row>
    <row r="14751" spans="21:21" x14ac:dyDescent="0.25">
      <c r="U14751"/>
    </row>
    <row r="14752" spans="21:21" x14ac:dyDescent="0.25">
      <c r="U14752"/>
    </row>
    <row r="14753" spans="21:21" x14ac:dyDescent="0.25">
      <c r="U14753"/>
    </row>
    <row r="14754" spans="21:21" x14ac:dyDescent="0.25">
      <c r="U14754"/>
    </row>
    <row r="14755" spans="21:21" x14ac:dyDescent="0.25">
      <c r="U14755"/>
    </row>
    <row r="14756" spans="21:21" x14ac:dyDescent="0.25">
      <c r="U14756"/>
    </row>
    <row r="14757" spans="21:21" x14ac:dyDescent="0.25">
      <c r="U14757"/>
    </row>
    <row r="14758" spans="21:21" x14ac:dyDescent="0.25">
      <c r="U14758"/>
    </row>
    <row r="14759" spans="21:21" x14ac:dyDescent="0.25">
      <c r="U14759"/>
    </row>
    <row r="14760" spans="21:21" x14ac:dyDescent="0.25">
      <c r="U14760"/>
    </row>
    <row r="14761" spans="21:21" x14ac:dyDescent="0.25">
      <c r="U14761"/>
    </row>
    <row r="14762" spans="21:21" x14ac:dyDescent="0.25">
      <c r="U14762"/>
    </row>
    <row r="14763" spans="21:21" x14ac:dyDescent="0.25">
      <c r="U14763"/>
    </row>
    <row r="14764" spans="21:21" x14ac:dyDescent="0.25">
      <c r="U14764"/>
    </row>
    <row r="14765" spans="21:21" x14ac:dyDescent="0.25">
      <c r="U14765"/>
    </row>
    <row r="14766" spans="21:21" x14ac:dyDescent="0.25">
      <c r="U14766"/>
    </row>
    <row r="14767" spans="21:21" x14ac:dyDescent="0.25">
      <c r="U14767"/>
    </row>
    <row r="14768" spans="21:21" x14ac:dyDescent="0.25">
      <c r="U14768"/>
    </row>
    <row r="14769" spans="21:21" x14ac:dyDescent="0.25">
      <c r="U14769"/>
    </row>
    <row r="14770" spans="21:21" x14ac:dyDescent="0.25">
      <c r="U14770"/>
    </row>
    <row r="14771" spans="21:21" x14ac:dyDescent="0.25">
      <c r="U14771"/>
    </row>
    <row r="14772" spans="21:21" x14ac:dyDescent="0.25">
      <c r="U14772"/>
    </row>
    <row r="14773" spans="21:21" x14ac:dyDescent="0.25">
      <c r="U14773"/>
    </row>
    <row r="14774" spans="21:21" x14ac:dyDescent="0.25">
      <c r="U14774"/>
    </row>
    <row r="14775" spans="21:21" x14ac:dyDescent="0.25">
      <c r="U14775"/>
    </row>
    <row r="14776" spans="21:21" x14ac:dyDescent="0.25">
      <c r="U14776"/>
    </row>
    <row r="14777" spans="21:21" x14ac:dyDescent="0.25">
      <c r="U14777"/>
    </row>
    <row r="14778" spans="21:21" x14ac:dyDescent="0.25">
      <c r="U14778"/>
    </row>
    <row r="14779" spans="21:21" x14ac:dyDescent="0.25">
      <c r="U14779"/>
    </row>
    <row r="14780" spans="21:21" x14ac:dyDescent="0.25">
      <c r="U14780"/>
    </row>
    <row r="14781" spans="21:21" x14ac:dyDescent="0.25">
      <c r="U14781"/>
    </row>
    <row r="14782" spans="21:21" x14ac:dyDescent="0.25">
      <c r="U14782"/>
    </row>
    <row r="14783" spans="21:21" x14ac:dyDescent="0.25">
      <c r="U14783"/>
    </row>
    <row r="14784" spans="21:21" x14ac:dyDescent="0.25">
      <c r="U14784"/>
    </row>
    <row r="14785" spans="21:21" x14ac:dyDescent="0.25">
      <c r="U14785"/>
    </row>
    <row r="14786" spans="21:21" x14ac:dyDescent="0.25">
      <c r="U14786"/>
    </row>
    <row r="14787" spans="21:21" x14ac:dyDescent="0.25">
      <c r="U14787"/>
    </row>
    <row r="14788" spans="21:21" x14ac:dyDescent="0.25">
      <c r="U14788"/>
    </row>
    <row r="14789" spans="21:21" x14ac:dyDescent="0.25">
      <c r="U14789"/>
    </row>
    <row r="14790" spans="21:21" x14ac:dyDescent="0.25">
      <c r="U14790"/>
    </row>
    <row r="14791" spans="21:21" x14ac:dyDescent="0.25">
      <c r="U14791"/>
    </row>
    <row r="14792" spans="21:21" x14ac:dyDescent="0.25">
      <c r="U14792"/>
    </row>
    <row r="14793" spans="21:21" x14ac:dyDescent="0.25">
      <c r="U14793"/>
    </row>
    <row r="14794" spans="21:21" x14ac:dyDescent="0.25">
      <c r="U14794"/>
    </row>
    <row r="14795" spans="21:21" x14ac:dyDescent="0.25">
      <c r="U14795"/>
    </row>
    <row r="14796" spans="21:21" x14ac:dyDescent="0.25">
      <c r="U14796"/>
    </row>
    <row r="14797" spans="21:21" x14ac:dyDescent="0.25">
      <c r="U14797"/>
    </row>
    <row r="14798" spans="21:21" x14ac:dyDescent="0.25">
      <c r="U14798"/>
    </row>
    <row r="14799" spans="21:21" x14ac:dyDescent="0.25">
      <c r="U14799"/>
    </row>
    <row r="14800" spans="21:21" x14ac:dyDescent="0.25">
      <c r="U14800"/>
    </row>
    <row r="14801" spans="21:21" x14ac:dyDescent="0.25">
      <c r="U14801"/>
    </row>
    <row r="14802" spans="21:21" x14ac:dyDescent="0.25">
      <c r="U14802"/>
    </row>
    <row r="14803" spans="21:21" x14ac:dyDescent="0.25">
      <c r="U14803"/>
    </row>
    <row r="14804" spans="21:21" x14ac:dyDescent="0.25">
      <c r="U14804"/>
    </row>
    <row r="14805" spans="21:21" x14ac:dyDescent="0.25">
      <c r="U14805"/>
    </row>
    <row r="14806" spans="21:21" x14ac:dyDescent="0.25">
      <c r="U14806"/>
    </row>
    <row r="14807" spans="21:21" x14ac:dyDescent="0.25">
      <c r="U14807"/>
    </row>
    <row r="14808" spans="21:21" x14ac:dyDescent="0.25">
      <c r="U14808"/>
    </row>
    <row r="14809" spans="21:21" x14ac:dyDescent="0.25">
      <c r="U14809"/>
    </row>
    <row r="14810" spans="21:21" x14ac:dyDescent="0.25">
      <c r="U14810"/>
    </row>
    <row r="14811" spans="21:21" x14ac:dyDescent="0.25">
      <c r="U14811"/>
    </row>
    <row r="14812" spans="21:21" x14ac:dyDescent="0.25">
      <c r="U14812"/>
    </row>
    <row r="14813" spans="21:21" x14ac:dyDescent="0.25">
      <c r="U14813"/>
    </row>
    <row r="14814" spans="21:21" x14ac:dyDescent="0.25">
      <c r="U14814"/>
    </row>
    <row r="14815" spans="21:21" x14ac:dyDescent="0.25">
      <c r="U14815"/>
    </row>
    <row r="14816" spans="21:21" x14ac:dyDescent="0.25">
      <c r="U14816"/>
    </row>
    <row r="14817" spans="21:21" x14ac:dyDescent="0.25">
      <c r="U14817"/>
    </row>
    <row r="14818" spans="21:21" x14ac:dyDescent="0.25">
      <c r="U14818"/>
    </row>
    <row r="14819" spans="21:21" x14ac:dyDescent="0.25">
      <c r="U14819"/>
    </row>
    <row r="14820" spans="21:21" x14ac:dyDescent="0.25">
      <c r="U14820"/>
    </row>
    <row r="14821" spans="21:21" x14ac:dyDescent="0.25">
      <c r="U14821"/>
    </row>
    <row r="14822" spans="21:21" x14ac:dyDescent="0.25">
      <c r="U14822"/>
    </row>
    <row r="14823" spans="21:21" x14ac:dyDescent="0.25">
      <c r="U14823"/>
    </row>
    <row r="14824" spans="21:21" x14ac:dyDescent="0.25">
      <c r="U14824"/>
    </row>
    <row r="14825" spans="21:21" x14ac:dyDescent="0.25">
      <c r="U14825"/>
    </row>
    <row r="14826" spans="21:21" x14ac:dyDescent="0.25">
      <c r="U14826"/>
    </row>
    <row r="14827" spans="21:21" x14ac:dyDescent="0.25">
      <c r="U14827"/>
    </row>
    <row r="14828" spans="21:21" x14ac:dyDescent="0.25">
      <c r="U14828"/>
    </row>
    <row r="14829" spans="21:21" x14ac:dyDescent="0.25">
      <c r="U14829"/>
    </row>
    <row r="14830" spans="21:21" x14ac:dyDescent="0.25">
      <c r="U14830"/>
    </row>
    <row r="14831" spans="21:21" x14ac:dyDescent="0.25">
      <c r="U14831"/>
    </row>
    <row r="14832" spans="21:21" x14ac:dyDescent="0.25">
      <c r="U14832"/>
    </row>
    <row r="14833" spans="21:21" x14ac:dyDescent="0.25">
      <c r="U14833"/>
    </row>
    <row r="14834" spans="21:21" x14ac:dyDescent="0.25">
      <c r="U14834"/>
    </row>
    <row r="14835" spans="21:21" x14ac:dyDescent="0.25">
      <c r="U14835"/>
    </row>
    <row r="14836" spans="21:21" x14ac:dyDescent="0.25">
      <c r="U14836"/>
    </row>
    <row r="14837" spans="21:21" x14ac:dyDescent="0.25">
      <c r="U14837"/>
    </row>
    <row r="14838" spans="21:21" x14ac:dyDescent="0.25">
      <c r="U14838"/>
    </row>
    <row r="14839" spans="21:21" x14ac:dyDescent="0.25">
      <c r="U14839"/>
    </row>
    <row r="14840" spans="21:21" x14ac:dyDescent="0.25">
      <c r="U14840"/>
    </row>
    <row r="14841" spans="21:21" x14ac:dyDescent="0.25">
      <c r="U14841"/>
    </row>
    <row r="14842" spans="21:21" x14ac:dyDescent="0.25">
      <c r="U14842"/>
    </row>
    <row r="14843" spans="21:21" x14ac:dyDescent="0.25">
      <c r="U14843"/>
    </row>
    <row r="14844" spans="21:21" x14ac:dyDescent="0.25">
      <c r="U14844"/>
    </row>
    <row r="14845" spans="21:21" x14ac:dyDescent="0.25">
      <c r="U14845"/>
    </row>
    <row r="14846" spans="21:21" x14ac:dyDescent="0.25">
      <c r="U14846"/>
    </row>
    <row r="14847" spans="21:21" x14ac:dyDescent="0.25">
      <c r="U14847"/>
    </row>
    <row r="14848" spans="21:21" x14ac:dyDescent="0.25">
      <c r="U14848"/>
    </row>
    <row r="14849" spans="21:21" x14ac:dyDescent="0.25">
      <c r="U14849"/>
    </row>
    <row r="14850" spans="21:21" x14ac:dyDescent="0.25">
      <c r="U14850"/>
    </row>
    <row r="14851" spans="21:21" x14ac:dyDescent="0.25">
      <c r="U14851"/>
    </row>
    <row r="14852" spans="21:21" x14ac:dyDescent="0.25">
      <c r="U14852"/>
    </row>
    <row r="14853" spans="21:21" x14ac:dyDescent="0.25">
      <c r="U14853"/>
    </row>
    <row r="14854" spans="21:21" x14ac:dyDescent="0.25">
      <c r="U14854"/>
    </row>
    <row r="14855" spans="21:21" x14ac:dyDescent="0.25">
      <c r="U14855"/>
    </row>
    <row r="14856" spans="21:21" x14ac:dyDescent="0.25">
      <c r="U14856"/>
    </row>
    <row r="14857" spans="21:21" x14ac:dyDescent="0.25">
      <c r="U14857"/>
    </row>
    <row r="14858" spans="21:21" x14ac:dyDescent="0.25">
      <c r="U14858"/>
    </row>
    <row r="14859" spans="21:21" x14ac:dyDescent="0.25">
      <c r="U14859"/>
    </row>
    <row r="14860" spans="21:21" x14ac:dyDescent="0.25">
      <c r="U14860"/>
    </row>
    <row r="14861" spans="21:21" x14ac:dyDescent="0.25">
      <c r="U14861"/>
    </row>
    <row r="14862" spans="21:21" x14ac:dyDescent="0.25">
      <c r="U14862"/>
    </row>
    <row r="14863" spans="21:21" x14ac:dyDescent="0.25">
      <c r="U14863"/>
    </row>
    <row r="14864" spans="21:21" x14ac:dyDescent="0.25">
      <c r="U14864"/>
    </row>
    <row r="14865" spans="21:21" x14ac:dyDescent="0.25">
      <c r="U14865"/>
    </row>
    <row r="14866" spans="21:21" x14ac:dyDescent="0.25">
      <c r="U14866"/>
    </row>
    <row r="14867" spans="21:21" x14ac:dyDescent="0.25">
      <c r="U14867"/>
    </row>
    <row r="14868" spans="21:21" x14ac:dyDescent="0.25">
      <c r="U14868"/>
    </row>
    <row r="14869" spans="21:21" x14ac:dyDescent="0.25">
      <c r="U14869"/>
    </row>
    <row r="14870" spans="21:21" x14ac:dyDescent="0.25">
      <c r="U14870"/>
    </row>
    <row r="14871" spans="21:21" x14ac:dyDescent="0.25">
      <c r="U14871"/>
    </row>
    <row r="14872" spans="21:21" x14ac:dyDescent="0.25">
      <c r="U14872"/>
    </row>
    <row r="14873" spans="21:21" x14ac:dyDescent="0.25">
      <c r="U14873"/>
    </row>
    <row r="14874" spans="21:21" x14ac:dyDescent="0.25">
      <c r="U14874"/>
    </row>
    <row r="14875" spans="21:21" x14ac:dyDescent="0.25">
      <c r="U14875"/>
    </row>
    <row r="14876" spans="21:21" x14ac:dyDescent="0.25">
      <c r="U14876"/>
    </row>
    <row r="14877" spans="21:21" x14ac:dyDescent="0.25">
      <c r="U14877"/>
    </row>
    <row r="14878" spans="21:21" x14ac:dyDescent="0.25">
      <c r="U14878"/>
    </row>
    <row r="14879" spans="21:21" x14ac:dyDescent="0.25">
      <c r="U14879"/>
    </row>
    <row r="14880" spans="21:21" x14ac:dyDescent="0.25">
      <c r="U14880"/>
    </row>
    <row r="14881" spans="21:21" x14ac:dyDescent="0.25">
      <c r="U14881"/>
    </row>
    <row r="14882" spans="21:21" x14ac:dyDescent="0.25">
      <c r="U14882"/>
    </row>
    <row r="14883" spans="21:21" x14ac:dyDescent="0.25">
      <c r="U14883"/>
    </row>
    <row r="14884" spans="21:21" x14ac:dyDescent="0.25">
      <c r="U14884"/>
    </row>
    <row r="14885" spans="21:21" x14ac:dyDescent="0.25">
      <c r="U14885"/>
    </row>
    <row r="14886" spans="21:21" x14ac:dyDescent="0.25">
      <c r="U14886"/>
    </row>
    <row r="14887" spans="21:21" x14ac:dyDescent="0.25">
      <c r="U14887"/>
    </row>
    <row r="14888" spans="21:21" x14ac:dyDescent="0.25">
      <c r="U14888"/>
    </row>
    <row r="14889" spans="21:21" x14ac:dyDescent="0.25">
      <c r="U14889"/>
    </row>
    <row r="14890" spans="21:21" x14ac:dyDescent="0.25">
      <c r="U14890"/>
    </row>
    <row r="14891" spans="21:21" x14ac:dyDescent="0.25">
      <c r="U14891"/>
    </row>
    <row r="14892" spans="21:21" x14ac:dyDescent="0.25">
      <c r="U14892"/>
    </row>
    <row r="14893" spans="21:21" x14ac:dyDescent="0.25">
      <c r="U14893"/>
    </row>
    <row r="14894" spans="21:21" x14ac:dyDescent="0.25">
      <c r="U14894"/>
    </row>
    <row r="14895" spans="21:21" x14ac:dyDescent="0.25">
      <c r="U14895"/>
    </row>
    <row r="14896" spans="21:21" x14ac:dyDescent="0.25">
      <c r="U14896"/>
    </row>
    <row r="14897" spans="21:21" x14ac:dyDescent="0.25">
      <c r="U14897"/>
    </row>
    <row r="14898" spans="21:21" x14ac:dyDescent="0.25">
      <c r="U14898"/>
    </row>
    <row r="14899" spans="21:21" x14ac:dyDescent="0.25">
      <c r="U14899"/>
    </row>
    <row r="14900" spans="21:21" x14ac:dyDescent="0.25">
      <c r="U14900"/>
    </row>
    <row r="14901" spans="21:21" x14ac:dyDescent="0.25">
      <c r="U14901"/>
    </row>
    <row r="14902" spans="21:21" x14ac:dyDescent="0.25">
      <c r="U14902"/>
    </row>
    <row r="14903" spans="21:21" x14ac:dyDescent="0.25">
      <c r="U14903"/>
    </row>
    <row r="14904" spans="21:21" x14ac:dyDescent="0.25">
      <c r="U14904"/>
    </row>
    <row r="14905" spans="21:21" x14ac:dyDescent="0.25">
      <c r="U14905"/>
    </row>
    <row r="14906" spans="21:21" x14ac:dyDescent="0.25">
      <c r="U14906"/>
    </row>
    <row r="14907" spans="21:21" x14ac:dyDescent="0.25">
      <c r="U14907"/>
    </row>
    <row r="14908" spans="21:21" x14ac:dyDescent="0.25">
      <c r="U14908"/>
    </row>
    <row r="14909" spans="21:21" x14ac:dyDescent="0.25">
      <c r="U14909"/>
    </row>
    <row r="14910" spans="21:21" x14ac:dyDescent="0.25">
      <c r="U14910"/>
    </row>
    <row r="14911" spans="21:21" x14ac:dyDescent="0.25">
      <c r="U14911"/>
    </row>
    <row r="14912" spans="21:21" x14ac:dyDescent="0.25">
      <c r="U14912"/>
    </row>
    <row r="14913" spans="21:21" x14ac:dyDescent="0.25">
      <c r="U14913"/>
    </row>
    <row r="14914" spans="21:21" x14ac:dyDescent="0.25">
      <c r="U14914"/>
    </row>
    <row r="14915" spans="21:21" x14ac:dyDescent="0.25">
      <c r="U14915"/>
    </row>
    <row r="14916" spans="21:21" x14ac:dyDescent="0.25">
      <c r="U14916"/>
    </row>
    <row r="14917" spans="21:21" x14ac:dyDescent="0.25">
      <c r="U14917"/>
    </row>
    <row r="14918" spans="21:21" x14ac:dyDescent="0.25">
      <c r="U14918"/>
    </row>
    <row r="14919" spans="21:21" x14ac:dyDescent="0.25">
      <c r="U14919"/>
    </row>
    <row r="14920" spans="21:21" x14ac:dyDescent="0.25">
      <c r="U14920"/>
    </row>
    <row r="14921" spans="21:21" x14ac:dyDescent="0.25">
      <c r="U14921"/>
    </row>
    <row r="14922" spans="21:21" x14ac:dyDescent="0.25">
      <c r="U14922"/>
    </row>
    <row r="14923" spans="21:21" x14ac:dyDescent="0.25">
      <c r="U14923"/>
    </row>
    <row r="14924" spans="21:21" x14ac:dyDescent="0.25">
      <c r="U14924"/>
    </row>
    <row r="14925" spans="21:21" x14ac:dyDescent="0.25">
      <c r="U14925"/>
    </row>
    <row r="14926" spans="21:21" x14ac:dyDescent="0.25">
      <c r="U14926"/>
    </row>
    <row r="14927" spans="21:21" x14ac:dyDescent="0.25">
      <c r="U14927"/>
    </row>
    <row r="14928" spans="21:21" x14ac:dyDescent="0.25">
      <c r="U14928"/>
    </row>
    <row r="14929" spans="21:21" x14ac:dyDescent="0.25">
      <c r="U14929"/>
    </row>
    <row r="14930" spans="21:21" x14ac:dyDescent="0.25">
      <c r="U14930"/>
    </row>
    <row r="14931" spans="21:21" x14ac:dyDescent="0.25">
      <c r="U14931"/>
    </row>
    <row r="14932" spans="21:21" x14ac:dyDescent="0.25">
      <c r="U14932"/>
    </row>
    <row r="14933" spans="21:21" x14ac:dyDescent="0.25">
      <c r="U14933"/>
    </row>
    <row r="14934" spans="21:21" x14ac:dyDescent="0.25">
      <c r="U14934"/>
    </row>
    <row r="14935" spans="21:21" x14ac:dyDescent="0.25">
      <c r="U14935"/>
    </row>
    <row r="14936" spans="21:21" x14ac:dyDescent="0.25">
      <c r="U14936"/>
    </row>
    <row r="14937" spans="21:21" x14ac:dyDescent="0.25">
      <c r="U14937"/>
    </row>
    <row r="14938" spans="21:21" x14ac:dyDescent="0.25">
      <c r="U14938"/>
    </row>
    <row r="14939" spans="21:21" x14ac:dyDescent="0.25">
      <c r="U14939"/>
    </row>
    <row r="14940" spans="21:21" x14ac:dyDescent="0.25">
      <c r="U14940"/>
    </row>
    <row r="14941" spans="21:21" x14ac:dyDescent="0.25">
      <c r="U14941"/>
    </row>
    <row r="14942" spans="21:21" x14ac:dyDescent="0.25">
      <c r="U14942"/>
    </row>
    <row r="14943" spans="21:21" x14ac:dyDescent="0.25">
      <c r="U14943"/>
    </row>
    <row r="14944" spans="21:21" x14ac:dyDescent="0.25">
      <c r="U14944"/>
    </row>
    <row r="14945" spans="21:21" x14ac:dyDescent="0.25">
      <c r="U14945"/>
    </row>
    <row r="14946" spans="21:21" x14ac:dyDescent="0.25">
      <c r="U14946"/>
    </row>
    <row r="14947" spans="21:21" x14ac:dyDescent="0.25">
      <c r="U14947"/>
    </row>
    <row r="14948" spans="21:21" x14ac:dyDescent="0.25">
      <c r="U14948"/>
    </row>
    <row r="14949" spans="21:21" x14ac:dyDescent="0.25">
      <c r="U14949"/>
    </row>
    <row r="14950" spans="21:21" x14ac:dyDescent="0.25">
      <c r="U14950"/>
    </row>
    <row r="14951" spans="21:21" x14ac:dyDescent="0.25">
      <c r="U14951"/>
    </row>
    <row r="14952" spans="21:21" x14ac:dyDescent="0.25">
      <c r="U14952"/>
    </row>
    <row r="14953" spans="21:21" x14ac:dyDescent="0.25">
      <c r="U14953"/>
    </row>
    <row r="14954" spans="21:21" x14ac:dyDescent="0.25">
      <c r="U14954"/>
    </row>
    <row r="14955" spans="21:21" x14ac:dyDescent="0.25">
      <c r="U14955"/>
    </row>
    <row r="14956" spans="21:21" x14ac:dyDescent="0.25">
      <c r="U14956"/>
    </row>
    <row r="14957" spans="21:21" x14ac:dyDescent="0.25">
      <c r="U14957"/>
    </row>
    <row r="14958" spans="21:21" x14ac:dyDescent="0.25">
      <c r="U14958"/>
    </row>
    <row r="14959" spans="21:21" x14ac:dyDescent="0.25">
      <c r="U14959"/>
    </row>
    <row r="14960" spans="21:21" x14ac:dyDescent="0.25">
      <c r="U14960"/>
    </row>
    <row r="14961" spans="21:21" x14ac:dyDescent="0.25">
      <c r="U14961"/>
    </row>
    <row r="14962" spans="21:21" x14ac:dyDescent="0.25">
      <c r="U14962"/>
    </row>
    <row r="14963" spans="21:21" x14ac:dyDescent="0.25">
      <c r="U14963"/>
    </row>
    <row r="14964" spans="21:21" x14ac:dyDescent="0.25">
      <c r="U14964"/>
    </row>
    <row r="14965" spans="21:21" x14ac:dyDescent="0.25">
      <c r="U14965"/>
    </row>
    <row r="14966" spans="21:21" x14ac:dyDescent="0.25">
      <c r="U14966"/>
    </row>
    <row r="14967" spans="21:21" x14ac:dyDescent="0.25">
      <c r="U14967"/>
    </row>
    <row r="14968" spans="21:21" x14ac:dyDescent="0.25">
      <c r="U14968"/>
    </row>
    <row r="14969" spans="21:21" x14ac:dyDescent="0.25">
      <c r="U14969"/>
    </row>
    <row r="14970" spans="21:21" x14ac:dyDescent="0.25">
      <c r="U14970"/>
    </row>
    <row r="14971" spans="21:21" x14ac:dyDescent="0.25">
      <c r="U14971"/>
    </row>
    <row r="14972" spans="21:21" x14ac:dyDescent="0.25">
      <c r="U14972"/>
    </row>
    <row r="14973" spans="21:21" x14ac:dyDescent="0.25">
      <c r="U14973"/>
    </row>
    <row r="14974" spans="21:21" x14ac:dyDescent="0.25">
      <c r="U14974"/>
    </row>
    <row r="14975" spans="21:21" x14ac:dyDescent="0.25">
      <c r="U14975"/>
    </row>
    <row r="14976" spans="21:21" x14ac:dyDescent="0.25">
      <c r="U14976"/>
    </row>
    <row r="14977" spans="21:21" x14ac:dyDescent="0.25">
      <c r="U14977"/>
    </row>
    <row r="14978" spans="21:21" x14ac:dyDescent="0.25">
      <c r="U14978"/>
    </row>
    <row r="14979" spans="21:21" x14ac:dyDescent="0.25">
      <c r="U14979"/>
    </row>
    <row r="14980" spans="21:21" x14ac:dyDescent="0.25">
      <c r="U14980"/>
    </row>
    <row r="14981" spans="21:21" x14ac:dyDescent="0.25">
      <c r="U14981"/>
    </row>
    <row r="14982" spans="21:21" x14ac:dyDescent="0.25">
      <c r="U14982"/>
    </row>
    <row r="14983" spans="21:21" x14ac:dyDescent="0.25">
      <c r="U14983"/>
    </row>
    <row r="14984" spans="21:21" x14ac:dyDescent="0.25">
      <c r="U14984"/>
    </row>
    <row r="14985" spans="21:21" x14ac:dyDescent="0.25">
      <c r="U14985"/>
    </row>
    <row r="14986" spans="21:21" x14ac:dyDescent="0.25">
      <c r="U14986"/>
    </row>
    <row r="14987" spans="21:21" x14ac:dyDescent="0.25">
      <c r="U14987"/>
    </row>
    <row r="14988" spans="21:21" x14ac:dyDescent="0.25">
      <c r="U14988"/>
    </row>
    <row r="14989" spans="21:21" x14ac:dyDescent="0.25">
      <c r="U14989"/>
    </row>
    <row r="14990" spans="21:21" x14ac:dyDescent="0.25">
      <c r="U14990"/>
    </row>
    <row r="14991" spans="21:21" x14ac:dyDescent="0.25">
      <c r="U14991"/>
    </row>
    <row r="14992" spans="21:21" x14ac:dyDescent="0.25">
      <c r="U14992"/>
    </row>
    <row r="14993" spans="21:21" x14ac:dyDescent="0.25">
      <c r="U14993"/>
    </row>
    <row r="14994" spans="21:21" x14ac:dyDescent="0.25">
      <c r="U14994"/>
    </row>
    <row r="14995" spans="21:21" x14ac:dyDescent="0.25">
      <c r="U14995"/>
    </row>
    <row r="14996" spans="21:21" x14ac:dyDescent="0.25">
      <c r="U14996"/>
    </row>
    <row r="14997" spans="21:21" x14ac:dyDescent="0.25">
      <c r="U14997"/>
    </row>
    <row r="14998" spans="21:21" x14ac:dyDescent="0.25">
      <c r="U14998"/>
    </row>
    <row r="14999" spans="21:21" x14ac:dyDescent="0.25">
      <c r="U14999"/>
    </row>
    <row r="15000" spans="21:21" x14ac:dyDescent="0.25">
      <c r="U15000"/>
    </row>
    <row r="15001" spans="21:21" x14ac:dyDescent="0.25">
      <c r="U15001"/>
    </row>
    <row r="15002" spans="21:21" x14ac:dyDescent="0.25">
      <c r="U15002"/>
    </row>
    <row r="15003" spans="21:21" x14ac:dyDescent="0.25">
      <c r="U15003"/>
    </row>
    <row r="15004" spans="21:21" x14ac:dyDescent="0.25">
      <c r="U15004"/>
    </row>
    <row r="15005" spans="21:21" x14ac:dyDescent="0.25">
      <c r="U15005"/>
    </row>
    <row r="15006" spans="21:21" x14ac:dyDescent="0.25">
      <c r="U15006"/>
    </row>
    <row r="15007" spans="21:21" x14ac:dyDescent="0.25">
      <c r="U15007"/>
    </row>
    <row r="15008" spans="21:21" x14ac:dyDescent="0.25">
      <c r="U15008"/>
    </row>
    <row r="15009" spans="21:21" x14ac:dyDescent="0.25">
      <c r="U15009"/>
    </row>
    <row r="15010" spans="21:21" x14ac:dyDescent="0.25">
      <c r="U15010"/>
    </row>
    <row r="15011" spans="21:21" x14ac:dyDescent="0.25">
      <c r="U15011"/>
    </row>
    <row r="15012" spans="21:21" x14ac:dyDescent="0.25">
      <c r="U15012"/>
    </row>
    <row r="15013" spans="21:21" x14ac:dyDescent="0.25">
      <c r="U15013"/>
    </row>
    <row r="15014" spans="21:21" x14ac:dyDescent="0.25">
      <c r="U15014"/>
    </row>
    <row r="15015" spans="21:21" x14ac:dyDescent="0.25">
      <c r="U15015"/>
    </row>
    <row r="15016" spans="21:21" x14ac:dyDescent="0.25">
      <c r="U15016"/>
    </row>
    <row r="15017" spans="21:21" x14ac:dyDescent="0.25">
      <c r="U15017"/>
    </row>
    <row r="15018" spans="21:21" x14ac:dyDescent="0.25">
      <c r="U15018"/>
    </row>
    <row r="15019" spans="21:21" x14ac:dyDescent="0.25">
      <c r="U15019"/>
    </row>
    <row r="15020" spans="21:21" x14ac:dyDescent="0.25">
      <c r="U15020"/>
    </row>
    <row r="15021" spans="21:21" x14ac:dyDescent="0.25">
      <c r="U15021"/>
    </row>
    <row r="15022" spans="21:21" x14ac:dyDescent="0.25">
      <c r="U15022"/>
    </row>
    <row r="15023" spans="21:21" x14ac:dyDescent="0.25">
      <c r="U15023"/>
    </row>
    <row r="15024" spans="21:21" x14ac:dyDescent="0.25">
      <c r="U15024"/>
    </row>
    <row r="15025" spans="21:21" x14ac:dyDescent="0.25">
      <c r="U15025"/>
    </row>
    <row r="15026" spans="21:21" x14ac:dyDescent="0.25">
      <c r="U15026"/>
    </row>
    <row r="15027" spans="21:21" x14ac:dyDescent="0.25">
      <c r="U15027"/>
    </row>
    <row r="15028" spans="21:21" x14ac:dyDescent="0.25">
      <c r="U15028"/>
    </row>
    <row r="15029" spans="21:21" x14ac:dyDescent="0.25">
      <c r="U15029"/>
    </row>
    <row r="15030" spans="21:21" x14ac:dyDescent="0.25">
      <c r="U15030"/>
    </row>
    <row r="15031" spans="21:21" x14ac:dyDescent="0.25">
      <c r="U15031"/>
    </row>
    <row r="15032" spans="21:21" x14ac:dyDescent="0.25">
      <c r="U15032"/>
    </row>
    <row r="15033" spans="21:21" x14ac:dyDescent="0.25">
      <c r="U15033"/>
    </row>
    <row r="15034" spans="21:21" x14ac:dyDescent="0.25">
      <c r="U15034"/>
    </row>
    <row r="15035" spans="21:21" x14ac:dyDescent="0.25">
      <c r="U15035"/>
    </row>
    <row r="15036" spans="21:21" x14ac:dyDescent="0.25">
      <c r="U15036"/>
    </row>
    <row r="15037" spans="21:21" x14ac:dyDescent="0.25">
      <c r="U15037"/>
    </row>
    <row r="15038" spans="21:21" x14ac:dyDescent="0.25">
      <c r="U15038"/>
    </row>
    <row r="15039" spans="21:21" x14ac:dyDescent="0.25">
      <c r="U15039"/>
    </row>
    <row r="15040" spans="21:21" x14ac:dyDescent="0.25">
      <c r="U15040"/>
    </row>
    <row r="15041" spans="21:21" x14ac:dyDescent="0.25">
      <c r="U15041"/>
    </row>
    <row r="15042" spans="21:21" x14ac:dyDescent="0.25">
      <c r="U15042"/>
    </row>
    <row r="15043" spans="21:21" x14ac:dyDescent="0.25">
      <c r="U15043"/>
    </row>
    <row r="15044" spans="21:21" x14ac:dyDescent="0.25">
      <c r="U15044"/>
    </row>
    <row r="15045" spans="21:21" x14ac:dyDescent="0.25">
      <c r="U15045"/>
    </row>
    <row r="15046" spans="21:21" x14ac:dyDescent="0.25">
      <c r="U15046"/>
    </row>
    <row r="15047" spans="21:21" x14ac:dyDescent="0.25">
      <c r="U15047"/>
    </row>
    <row r="15048" spans="21:21" x14ac:dyDescent="0.25">
      <c r="U15048"/>
    </row>
    <row r="15049" spans="21:21" x14ac:dyDescent="0.25">
      <c r="U15049"/>
    </row>
    <row r="15050" spans="21:21" x14ac:dyDescent="0.25">
      <c r="U15050"/>
    </row>
    <row r="15051" spans="21:21" x14ac:dyDescent="0.25">
      <c r="U15051"/>
    </row>
    <row r="15052" spans="21:21" x14ac:dyDescent="0.25">
      <c r="U15052"/>
    </row>
    <row r="15053" spans="21:21" x14ac:dyDescent="0.25">
      <c r="U15053"/>
    </row>
    <row r="15054" spans="21:21" x14ac:dyDescent="0.25">
      <c r="U15054"/>
    </row>
    <row r="15055" spans="21:21" x14ac:dyDescent="0.25">
      <c r="U15055"/>
    </row>
    <row r="15056" spans="21:21" x14ac:dyDescent="0.25">
      <c r="U15056"/>
    </row>
    <row r="15057" spans="21:21" x14ac:dyDescent="0.25">
      <c r="U15057"/>
    </row>
    <row r="15058" spans="21:21" x14ac:dyDescent="0.25">
      <c r="U15058"/>
    </row>
    <row r="15059" spans="21:21" x14ac:dyDescent="0.25">
      <c r="U15059"/>
    </row>
    <row r="15060" spans="21:21" x14ac:dyDescent="0.25">
      <c r="U15060"/>
    </row>
    <row r="15061" spans="21:21" x14ac:dyDescent="0.25">
      <c r="U15061"/>
    </row>
    <row r="15062" spans="21:21" x14ac:dyDescent="0.25">
      <c r="U15062"/>
    </row>
    <row r="15063" spans="21:21" x14ac:dyDescent="0.25">
      <c r="U15063"/>
    </row>
    <row r="15064" spans="21:21" x14ac:dyDescent="0.25">
      <c r="U15064"/>
    </row>
    <row r="15065" spans="21:21" x14ac:dyDescent="0.25">
      <c r="U15065"/>
    </row>
    <row r="15066" spans="21:21" x14ac:dyDescent="0.25">
      <c r="U15066"/>
    </row>
    <row r="15067" spans="21:21" x14ac:dyDescent="0.25">
      <c r="U15067"/>
    </row>
    <row r="15068" spans="21:21" x14ac:dyDescent="0.25">
      <c r="U15068"/>
    </row>
    <row r="15069" spans="21:21" x14ac:dyDescent="0.25">
      <c r="U15069"/>
    </row>
    <row r="15070" spans="21:21" x14ac:dyDescent="0.25">
      <c r="U15070"/>
    </row>
    <row r="15071" spans="21:21" x14ac:dyDescent="0.25">
      <c r="U15071"/>
    </row>
    <row r="15072" spans="21:21" x14ac:dyDescent="0.25">
      <c r="U15072"/>
    </row>
    <row r="15073" spans="21:21" x14ac:dyDescent="0.25">
      <c r="U15073"/>
    </row>
    <row r="15074" spans="21:21" x14ac:dyDescent="0.25">
      <c r="U15074"/>
    </row>
    <row r="15075" spans="21:21" x14ac:dyDescent="0.25">
      <c r="U15075"/>
    </row>
    <row r="15076" spans="21:21" x14ac:dyDescent="0.25">
      <c r="U15076"/>
    </row>
    <row r="15077" spans="21:21" x14ac:dyDescent="0.25">
      <c r="U15077"/>
    </row>
    <row r="15078" spans="21:21" x14ac:dyDescent="0.25">
      <c r="U15078"/>
    </row>
    <row r="15079" spans="21:21" x14ac:dyDescent="0.25">
      <c r="U15079"/>
    </row>
    <row r="15080" spans="21:21" x14ac:dyDescent="0.25">
      <c r="U15080"/>
    </row>
    <row r="15081" spans="21:21" x14ac:dyDescent="0.25">
      <c r="U15081"/>
    </row>
    <row r="15082" spans="21:21" x14ac:dyDescent="0.25">
      <c r="U15082"/>
    </row>
    <row r="15083" spans="21:21" x14ac:dyDescent="0.25">
      <c r="U15083"/>
    </row>
    <row r="15084" spans="21:21" x14ac:dyDescent="0.25">
      <c r="U15084"/>
    </row>
    <row r="15085" spans="21:21" x14ac:dyDescent="0.25">
      <c r="U15085"/>
    </row>
    <row r="15086" spans="21:21" x14ac:dyDescent="0.25">
      <c r="U15086"/>
    </row>
    <row r="15087" spans="21:21" x14ac:dyDescent="0.25">
      <c r="U15087"/>
    </row>
    <row r="15088" spans="21:21" x14ac:dyDescent="0.25">
      <c r="U15088"/>
    </row>
    <row r="15089" spans="21:21" x14ac:dyDescent="0.25">
      <c r="U15089"/>
    </row>
    <row r="15090" spans="21:21" x14ac:dyDescent="0.25">
      <c r="U15090"/>
    </row>
    <row r="15091" spans="21:21" x14ac:dyDescent="0.25">
      <c r="U15091"/>
    </row>
    <row r="15092" spans="21:21" x14ac:dyDescent="0.25">
      <c r="U15092"/>
    </row>
    <row r="15093" spans="21:21" x14ac:dyDescent="0.25">
      <c r="U15093"/>
    </row>
    <row r="15094" spans="21:21" x14ac:dyDescent="0.25">
      <c r="U15094"/>
    </row>
    <row r="15095" spans="21:21" x14ac:dyDescent="0.25">
      <c r="U15095"/>
    </row>
    <row r="15096" spans="21:21" x14ac:dyDescent="0.25">
      <c r="U15096"/>
    </row>
    <row r="15097" spans="21:21" x14ac:dyDescent="0.25">
      <c r="U15097"/>
    </row>
    <row r="15098" spans="21:21" x14ac:dyDescent="0.25">
      <c r="U15098"/>
    </row>
    <row r="15099" spans="21:21" x14ac:dyDescent="0.25">
      <c r="U15099"/>
    </row>
    <row r="15100" spans="21:21" x14ac:dyDescent="0.25">
      <c r="U15100"/>
    </row>
    <row r="15101" spans="21:21" x14ac:dyDescent="0.25">
      <c r="U15101"/>
    </row>
    <row r="15102" spans="21:21" x14ac:dyDescent="0.25">
      <c r="U15102"/>
    </row>
    <row r="15103" spans="21:21" x14ac:dyDescent="0.25">
      <c r="U15103"/>
    </row>
    <row r="15104" spans="21:21" x14ac:dyDescent="0.25">
      <c r="U15104"/>
    </row>
    <row r="15105" spans="21:21" x14ac:dyDescent="0.25">
      <c r="U15105"/>
    </row>
    <row r="15106" spans="21:21" x14ac:dyDescent="0.25">
      <c r="U15106"/>
    </row>
    <row r="15107" spans="21:21" x14ac:dyDescent="0.25">
      <c r="U15107"/>
    </row>
    <row r="15108" spans="21:21" x14ac:dyDescent="0.25">
      <c r="U15108"/>
    </row>
    <row r="15109" spans="21:21" x14ac:dyDescent="0.25">
      <c r="U15109"/>
    </row>
    <row r="15110" spans="21:21" x14ac:dyDescent="0.25">
      <c r="U15110"/>
    </row>
    <row r="15111" spans="21:21" x14ac:dyDescent="0.25">
      <c r="U15111"/>
    </row>
    <row r="15112" spans="21:21" x14ac:dyDescent="0.25">
      <c r="U15112"/>
    </row>
    <row r="15113" spans="21:21" x14ac:dyDescent="0.25">
      <c r="U15113"/>
    </row>
    <row r="15114" spans="21:21" x14ac:dyDescent="0.25">
      <c r="U15114"/>
    </row>
    <row r="15115" spans="21:21" x14ac:dyDescent="0.25">
      <c r="U15115"/>
    </row>
    <row r="15116" spans="21:21" x14ac:dyDescent="0.25">
      <c r="U15116"/>
    </row>
    <row r="15117" spans="21:21" x14ac:dyDescent="0.25">
      <c r="U15117"/>
    </row>
    <row r="15118" spans="21:21" x14ac:dyDescent="0.25">
      <c r="U15118"/>
    </row>
    <row r="15119" spans="21:21" x14ac:dyDescent="0.25">
      <c r="U15119"/>
    </row>
    <row r="15120" spans="21:21" x14ac:dyDescent="0.25">
      <c r="U15120"/>
    </row>
    <row r="15121" spans="21:21" x14ac:dyDescent="0.25">
      <c r="U15121"/>
    </row>
    <row r="15122" spans="21:21" x14ac:dyDescent="0.25">
      <c r="U15122"/>
    </row>
    <row r="15123" spans="21:21" x14ac:dyDescent="0.25">
      <c r="U15123"/>
    </row>
    <row r="15124" spans="21:21" x14ac:dyDescent="0.25">
      <c r="U15124"/>
    </row>
    <row r="15125" spans="21:21" x14ac:dyDescent="0.25">
      <c r="U15125"/>
    </row>
    <row r="15126" spans="21:21" x14ac:dyDescent="0.25">
      <c r="U15126"/>
    </row>
    <row r="15127" spans="21:21" x14ac:dyDescent="0.25">
      <c r="U15127"/>
    </row>
    <row r="15128" spans="21:21" x14ac:dyDescent="0.25">
      <c r="U15128"/>
    </row>
    <row r="15129" spans="21:21" x14ac:dyDescent="0.25">
      <c r="U15129"/>
    </row>
    <row r="15130" spans="21:21" x14ac:dyDescent="0.25">
      <c r="U15130"/>
    </row>
    <row r="15131" spans="21:21" x14ac:dyDescent="0.25">
      <c r="U15131"/>
    </row>
    <row r="15132" spans="21:21" x14ac:dyDescent="0.25">
      <c r="U15132"/>
    </row>
    <row r="15133" spans="21:21" x14ac:dyDescent="0.25">
      <c r="U15133"/>
    </row>
    <row r="15134" spans="21:21" x14ac:dyDescent="0.25">
      <c r="U15134"/>
    </row>
    <row r="15135" spans="21:21" x14ac:dyDescent="0.25">
      <c r="U15135"/>
    </row>
    <row r="15136" spans="21:21" x14ac:dyDescent="0.25">
      <c r="U15136"/>
    </row>
    <row r="15137" spans="21:21" x14ac:dyDescent="0.25">
      <c r="U15137"/>
    </row>
    <row r="15138" spans="21:21" x14ac:dyDescent="0.25">
      <c r="U15138"/>
    </row>
    <row r="15139" spans="21:21" x14ac:dyDescent="0.25">
      <c r="U15139"/>
    </row>
    <row r="15140" spans="21:21" x14ac:dyDescent="0.25">
      <c r="U15140"/>
    </row>
    <row r="15141" spans="21:21" x14ac:dyDescent="0.25">
      <c r="U15141"/>
    </row>
    <row r="15142" spans="21:21" x14ac:dyDescent="0.25">
      <c r="U15142"/>
    </row>
    <row r="15143" spans="21:21" x14ac:dyDescent="0.25">
      <c r="U15143"/>
    </row>
    <row r="15144" spans="21:21" x14ac:dyDescent="0.25">
      <c r="U15144"/>
    </row>
    <row r="15145" spans="21:21" x14ac:dyDescent="0.25">
      <c r="U15145"/>
    </row>
    <row r="15146" spans="21:21" x14ac:dyDescent="0.25">
      <c r="U15146"/>
    </row>
    <row r="15147" spans="21:21" x14ac:dyDescent="0.25">
      <c r="U15147"/>
    </row>
    <row r="15148" spans="21:21" x14ac:dyDescent="0.25">
      <c r="U15148"/>
    </row>
    <row r="15149" spans="21:21" x14ac:dyDescent="0.25">
      <c r="U15149"/>
    </row>
    <row r="15150" spans="21:21" x14ac:dyDescent="0.25">
      <c r="U15150"/>
    </row>
    <row r="15151" spans="21:21" x14ac:dyDescent="0.25">
      <c r="U15151"/>
    </row>
    <row r="15152" spans="21:21" x14ac:dyDescent="0.25">
      <c r="U15152"/>
    </row>
    <row r="15153" spans="21:21" x14ac:dyDescent="0.25">
      <c r="U15153"/>
    </row>
    <row r="15154" spans="21:21" x14ac:dyDescent="0.25">
      <c r="U15154"/>
    </row>
    <row r="15155" spans="21:21" x14ac:dyDescent="0.25">
      <c r="U15155"/>
    </row>
    <row r="15156" spans="21:21" x14ac:dyDescent="0.25">
      <c r="U15156"/>
    </row>
    <row r="15157" spans="21:21" x14ac:dyDescent="0.25">
      <c r="U15157"/>
    </row>
    <row r="15158" spans="21:21" x14ac:dyDescent="0.25">
      <c r="U15158"/>
    </row>
    <row r="15159" spans="21:21" x14ac:dyDescent="0.25">
      <c r="U15159"/>
    </row>
    <row r="15160" spans="21:21" x14ac:dyDescent="0.25">
      <c r="U15160"/>
    </row>
    <row r="15161" spans="21:21" x14ac:dyDescent="0.25">
      <c r="U15161"/>
    </row>
    <row r="15162" spans="21:21" x14ac:dyDescent="0.25">
      <c r="U15162"/>
    </row>
    <row r="15163" spans="21:21" x14ac:dyDescent="0.25">
      <c r="U15163"/>
    </row>
    <row r="15164" spans="21:21" x14ac:dyDescent="0.25">
      <c r="U15164"/>
    </row>
    <row r="15165" spans="21:21" x14ac:dyDescent="0.25">
      <c r="U15165"/>
    </row>
    <row r="15166" spans="21:21" x14ac:dyDescent="0.25">
      <c r="U15166"/>
    </row>
    <row r="15167" spans="21:21" x14ac:dyDescent="0.25">
      <c r="U15167"/>
    </row>
    <row r="15168" spans="21:21" x14ac:dyDescent="0.25">
      <c r="U15168"/>
    </row>
    <row r="15169" spans="21:21" x14ac:dyDescent="0.25">
      <c r="U15169"/>
    </row>
    <row r="15170" spans="21:21" x14ac:dyDescent="0.25">
      <c r="U15170"/>
    </row>
    <row r="15171" spans="21:21" x14ac:dyDescent="0.25">
      <c r="U15171"/>
    </row>
    <row r="15172" spans="21:21" x14ac:dyDescent="0.25">
      <c r="U15172"/>
    </row>
    <row r="15173" spans="21:21" x14ac:dyDescent="0.25">
      <c r="U15173"/>
    </row>
    <row r="15174" spans="21:21" x14ac:dyDescent="0.25">
      <c r="U15174"/>
    </row>
    <row r="15175" spans="21:21" x14ac:dyDescent="0.25">
      <c r="U15175"/>
    </row>
    <row r="15176" spans="21:21" x14ac:dyDescent="0.25">
      <c r="U15176"/>
    </row>
    <row r="15177" spans="21:21" x14ac:dyDescent="0.25">
      <c r="U15177"/>
    </row>
    <row r="15178" spans="21:21" x14ac:dyDescent="0.25">
      <c r="U15178"/>
    </row>
    <row r="15179" spans="21:21" x14ac:dyDescent="0.25">
      <c r="U15179"/>
    </row>
    <row r="15180" spans="21:21" x14ac:dyDescent="0.25">
      <c r="U15180"/>
    </row>
    <row r="15181" spans="21:21" x14ac:dyDescent="0.25">
      <c r="U15181"/>
    </row>
    <row r="15182" spans="21:21" x14ac:dyDescent="0.25">
      <c r="U15182"/>
    </row>
    <row r="15183" spans="21:21" x14ac:dyDescent="0.25">
      <c r="U15183"/>
    </row>
    <row r="15184" spans="21:21" x14ac:dyDescent="0.25">
      <c r="U15184"/>
    </row>
    <row r="15185" spans="21:21" x14ac:dyDescent="0.25">
      <c r="U15185"/>
    </row>
    <row r="15186" spans="21:21" x14ac:dyDescent="0.25">
      <c r="U15186"/>
    </row>
    <row r="15187" spans="21:21" x14ac:dyDescent="0.25">
      <c r="U15187"/>
    </row>
    <row r="15188" spans="21:21" x14ac:dyDescent="0.25">
      <c r="U15188"/>
    </row>
    <row r="15189" spans="21:21" x14ac:dyDescent="0.25">
      <c r="U15189"/>
    </row>
    <row r="15190" spans="21:21" x14ac:dyDescent="0.25">
      <c r="U15190"/>
    </row>
    <row r="15191" spans="21:21" x14ac:dyDescent="0.25">
      <c r="U15191"/>
    </row>
    <row r="15192" spans="21:21" x14ac:dyDescent="0.25">
      <c r="U15192"/>
    </row>
    <row r="15193" spans="21:21" x14ac:dyDescent="0.25">
      <c r="U15193"/>
    </row>
    <row r="15194" spans="21:21" x14ac:dyDescent="0.25">
      <c r="U15194"/>
    </row>
    <row r="15195" spans="21:21" x14ac:dyDescent="0.25">
      <c r="U15195"/>
    </row>
    <row r="15196" spans="21:21" x14ac:dyDescent="0.25">
      <c r="U15196"/>
    </row>
    <row r="15197" spans="21:21" x14ac:dyDescent="0.25">
      <c r="U15197"/>
    </row>
    <row r="15198" spans="21:21" x14ac:dyDescent="0.25">
      <c r="U15198"/>
    </row>
    <row r="15199" spans="21:21" x14ac:dyDescent="0.25">
      <c r="U15199"/>
    </row>
    <row r="15200" spans="21:21" x14ac:dyDescent="0.25">
      <c r="U15200"/>
    </row>
    <row r="15201" spans="21:21" x14ac:dyDescent="0.25">
      <c r="U15201"/>
    </row>
    <row r="15202" spans="21:21" x14ac:dyDescent="0.25">
      <c r="U15202"/>
    </row>
    <row r="15203" spans="21:21" x14ac:dyDescent="0.25">
      <c r="U15203"/>
    </row>
    <row r="15204" spans="21:21" x14ac:dyDescent="0.25">
      <c r="U15204"/>
    </row>
    <row r="15205" spans="21:21" x14ac:dyDescent="0.25">
      <c r="U15205"/>
    </row>
    <row r="15206" spans="21:21" x14ac:dyDescent="0.25">
      <c r="U15206"/>
    </row>
    <row r="15207" spans="21:21" x14ac:dyDescent="0.25">
      <c r="U15207"/>
    </row>
    <row r="15208" spans="21:21" x14ac:dyDescent="0.25">
      <c r="U15208"/>
    </row>
    <row r="15209" spans="21:21" x14ac:dyDescent="0.25">
      <c r="U15209"/>
    </row>
    <row r="15210" spans="21:21" x14ac:dyDescent="0.25">
      <c r="U15210"/>
    </row>
    <row r="15211" spans="21:21" x14ac:dyDescent="0.25">
      <c r="U15211"/>
    </row>
    <row r="15212" spans="21:21" x14ac:dyDescent="0.25">
      <c r="U15212"/>
    </row>
    <row r="15213" spans="21:21" x14ac:dyDescent="0.25">
      <c r="U15213"/>
    </row>
    <row r="15214" spans="21:21" x14ac:dyDescent="0.25">
      <c r="U15214"/>
    </row>
    <row r="15215" spans="21:21" x14ac:dyDescent="0.25">
      <c r="U15215"/>
    </row>
    <row r="15216" spans="21:21" x14ac:dyDescent="0.25">
      <c r="U15216"/>
    </row>
    <row r="15217" spans="21:21" x14ac:dyDescent="0.25">
      <c r="U15217"/>
    </row>
    <row r="15218" spans="21:21" x14ac:dyDescent="0.25">
      <c r="U15218"/>
    </row>
    <row r="15219" spans="21:21" x14ac:dyDescent="0.25">
      <c r="U15219"/>
    </row>
    <row r="15220" spans="21:21" x14ac:dyDescent="0.25">
      <c r="U15220"/>
    </row>
    <row r="15221" spans="21:21" x14ac:dyDescent="0.25">
      <c r="U15221"/>
    </row>
    <row r="15222" spans="21:21" x14ac:dyDescent="0.25">
      <c r="U15222"/>
    </row>
    <row r="15223" spans="21:21" x14ac:dyDescent="0.25">
      <c r="U15223"/>
    </row>
    <row r="15224" spans="21:21" x14ac:dyDescent="0.25">
      <c r="U15224"/>
    </row>
    <row r="15225" spans="21:21" x14ac:dyDescent="0.25">
      <c r="U15225"/>
    </row>
    <row r="15226" spans="21:21" x14ac:dyDescent="0.25">
      <c r="U15226"/>
    </row>
    <row r="15227" spans="21:21" x14ac:dyDescent="0.25">
      <c r="U15227"/>
    </row>
    <row r="15228" spans="21:21" x14ac:dyDescent="0.25">
      <c r="U15228"/>
    </row>
    <row r="15229" spans="21:21" x14ac:dyDescent="0.25">
      <c r="U15229"/>
    </row>
    <row r="15230" spans="21:21" x14ac:dyDescent="0.25">
      <c r="U15230"/>
    </row>
    <row r="15231" spans="21:21" x14ac:dyDescent="0.25">
      <c r="U15231"/>
    </row>
    <row r="15232" spans="21:21" x14ac:dyDescent="0.25">
      <c r="U15232"/>
    </row>
    <row r="15233" spans="21:21" x14ac:dyDescent="0.25">
      <c r="U15233"/>
    </row>
    <row r="15234" spans="21:21" x14ac:dyDescent="0.25">
      <c r="U15234"/>
    </row>
    <row r="15235" spans="21:21" x14ac:dyDescent="0.25">
      <c r="U15235"/>
    </row>
    <row r="15236" spans="21:21" x14ac:dyDescent="0.25">
      <c r="U15236"/>
    </row>
    <row r="15237" spans="21:21" x14ac:dyDescent="0.25">
      <c r="U15237"/>
    </row>
    <row r="15238" spans="21:21" x14ac:dyDescent="0.25">
      <c r="U15238"/>
    </row>
    <row r="15239" spans="21:21" x14ac:dyDescent="0.25">
      <c r="U15239"/>
    </row>
    <row r="15240" spans="21:21" x14ac:dyDescent="0.25">
      <c r="U15240"/>
    </row>
    <row r="15241" spans="21:21" x14ac:dyDescent="0.25">
      <c r="U15241"/>
    </row>
    <row r="15242" spans="21:21" x14ac:dyDescent="0.25">
      <c r="U15242"/>
    </row>
    <row r="15243" spans="21:21" x14ac:dyDescent="0.25">
      <c r="U15243"/>
    </row>
    <row r="15244" spans="21:21" x14ac:dyDescent="0.25">
      <c r="U15244"/>
    </row>
    <row r="15245" spans="21:21" x14ac:dyDescent="0.25">
      <c r="U15245"/>
    </row>
    <row r="15246" spans="21:21" x14ac:dyDescent="0.25">
      <c r="U15246"/>
    </row>
    <row r="15247" spans="21:21" x14ac:dyDescent="0.25">
      <c r="U15247"/>
    </row>
    <row r="15248" spans="21:21" x14ac:dyDescent="0.25">
      <c r="U15248"/>
    </row>
    <row r="15249" spans="21:21" x14ac:dyDescent="0.25">
      <c r="U15249"/>
    </row>
    <row r="15250" spans="21:21" x14ac:dyDescent="0.25">
      <c r="U15250"/>
    </row>
    <row r="15251" spans="21:21" x14ac:dyDescent="0.25">
      <c r="U15251"/>
    </row>
    <row r="15252" spans="21:21" x14ac:dyDescent="0.25">
      <c r="U15252"/>
    </row>
    <row r="15253" spans="21:21" x14ac:dyDescent="0.25">
      <c r="U15253"/>
    </row>
    <row r="15254" spans="21:21" x14ac:dyDescent="0.25">
      <c r="U15254"/>
    </row>
    <row r="15255" spans="21:21" x14ac:dyDescent="0.25">
      <c r="U15255"/>
    </row>
    <row r="15256" spans="21:21" x14ac:dyDescent="0.25">
      <c r="U15256"/>
    </row>
    <row r="15257" spans="21:21" x14ac:dyDescent="0.25">
      <c r="U15257"/>
    </row>
    <row r="15258" spans="21:21" x14ac:dyDescent="0.25">
      <c r="U15258"/>
    </row>
    <row r="15259" spans="21:21" x14ac:dyDescent="0.25">
      <c r="U15259"/>
    </row>
    <row r="15260" spans="21:21" x14ac:dyDescent="0.25">
      <c r="U15260"/>
    </row>
    <row r="15261" spans="21:21" x14ac:dyDescent="0.25">
      <c r="U15261"/>
    </row>
    <row r="15262" spans="21:21" x14ac:dyDescent="0.25">
      <c r="U15262"/>
    </row>
    <row r="15263" spans="21:21" x14ac:dyDescent="0.25">
      <c r="U15263"/>
    </row>
    <row r="15264" spans="21:21" x14ac:dyDescent="0.25">
      <c r="U15264"/>
    </row>
    <row r="15265" spans="21:21" x14ac:dyDescent="0.25">
      <c r="U15265"/>
    </row>
    <row r="15266" spans="21:21" x14ac:dyDescent="0.25">
      <c r="U15266"/>
    </row>
    <row r="15267" spans="21:21" x14ac:dyDescent="0.25">
      <c r="U15267"/>
    </row>
    <row r="15268" spans="21:21" x14ac:dyDescent="0.25">
      <c r="U15268"/>
    </row>
    <row r="15269" spans="21:21" x14ac:dyDescent="0.25">
      <c r="U15269"/>
    </row>
    <row r="15270" spans="21:21" x14ac:dyDescent="0.25">
      <c r="U15270"/>
    </row>
    <row r="15271" spans="21:21" x14ac:dyDescent="0.25">
      <c r="U15271"/>
    </row>
    <row r="15272" spans="21:21" x14ac:dyDescent="0.25">
      <c r="U15272"/>
    </row>
    <row r="15273" spans="21:21" x14ac:dyDescent="0.25">
      <c r="U15273"/>
    </row>
    <row r="15274" spans="21:21" x14ac:dyDescent="0.25">
      <c r="U15274"/>
    </row>
    <row r="15275" spans="21:21" x14ac:dyDescent="0.25">
      <c r="U15275"/>
    </row>
    <row r="15276" spans="21:21" x14ac:dyDescent="0.25">
      <c r="U15276"/>
    </row>
    <row r="15277" spans="21:21" x14ac:dyDescent="0.25">
      <c r="U15277"/>
    </row>
    <row r="15278" spans="21:21" x14ac:dyDescent="0.25">
      <c r="U15278"/>
    </row>
    <row r="15279" spans="21:21" x14ac:dyDescent="0.25">
      <c r="U15279"/>
    </row>
    <row r="15280" spans="21:21" x14ac:dyDescent="0.25">
      <c r="U15280"/>
    </row>
    <row r="15281" spans="21:21" x14ac:dyDescent="0.25">
      <c r="U15281"/>
    </row>
    <row r="15282" spans="21:21" x14ac:dyDescent="0.25">
      <c r="U15282"/>
    </row>
    <row r="15283" spans="21:21" x14ac:dyDescent="0.25">
      <c r="U15283"/>
    </row>
    <row r="15284" spans="21:21" x14ac:dyDescent="0.25">
      <c r="U15284"/>
    </row>
    <row r="15285" spans="21:21" x14ac:dyDescent="0.25">
      <c r="U15285"/>
    </row>
    <row r="15286" spans="21:21" x14ac:dyDescent="0.25">
      <c r="U15286"/>
    </row>
    <row r="15287" spans="21:21" x14ac:dyDescent="0.25">
      <c r="U15287"/>
    </row>
    <row r="15288" spans="21:21" x14ac:dyDescent="0.25">
      <c r="U15288"/>
    </row>
    <row r="15289" spans="21:21" x14ac:dyDescent="0.25">
      <c r="U15289"/>
    </row>
    <row r="15290" spans="21:21" x14ac:dyDescent="0.25">
      <c r="U15290"/>
    </row>
    <row r="15291" spans="21:21" x14ac:dyDescent="0.25">
      <c r="U15291"/>
    </row>
    <row r="15292" spans="21:21" x14ac:dyDescent="0.25">
      <c r="U15292"/>
    </row>
    <row r="15293" spans="21:21" x14ac:dyDescent="0.25">
      <c r="U15293"/>
    </row>
    <row r="15294" spans="21:21" x14ac:dyDescent="0.25">
      <c r="U15294"/>
    </row>
    <row r="15295" spans="21:21" x14ac:dyDescent="0.25">
      <c r="U15295"/>
    </row>
    <row r="15296" spans="21:21" x14ac:dyDescent="0.25">
      <c r="U15296"/>
    </row>
    <row r="15297" spans="21:21" x14ac:dyDescent="0.25">
      <c r="U15297"/>
    </row>
    <row r="15298" spans="21:21" x14ac:dyDescent="0.25">
      <c r="U15298"/>
    </row>
    <row r="15299" spans="21:21" x14ac:dyDescent="0.25">
      <c r="U15299"/>
    </row>
    <row r="15300" spans="21:21" x14ac:dyDescent="0.25">
      <c r="U15300"/>
    </row>
    <row r="15301" spans="21:21" x14ac:dyDescent="0.25">
      <c r="U15301"/>
    </row>
    <row r="15302" spans="21:21" x14ac:dyDescent="0.25">
      <c r="U15302"/>
    </row>
    <row r="15303" spans="21:21" x14ac:dyDescent="0.25">
      <c r="U15303"/>
    </row>
    <row r="15304" spans="21:21" x14ac:dyDescent="0.25">
      <c r="U15304"/>
    </row>
    <row r="15305" spans="21:21" x14ac:dyDescent="0.25">
      <c r="U15305"/>
    </row>
    <row r="15306" spans="21:21" x14ac:dyDescent="0.25">
      <c r="U15306"/>
    </row>
    <row r="15307" spans="21:21" x14ac:dyDescent="0.25">
      <c r="U15307"/>
    </row>
    <row r="15308" spans="21:21" x14ac:dyDescent="0.25">
      <c r="U15308"/>
    </row>
    <row r="15309" spans="21:21" x14ac:dyDescent="0.25">
      <c r="U15309"/>
    </row>
    <row r="15310" spans="21:21" x14ac:dyDescent="0.25">
      <c r="U15310"/>
    </row>
    <row r="15311" spans="21:21" x14ac:dyDescent="0.25">
      <c r="U15311"/>
    </row>
    <row r="15312" spans="21:21" x14ac:dyDescent="0.25">
      <c r="U15312"/>
    </row>
    <row r="15313" spans="21:21" x14ac:dyDescent="0.25">
      <c r="U15313"/>
    </row>
    <row r="15314" spans="21:21" x14ac:dyDescent="0.25">
      <c r="U15314"/>
    </row>
    <row r="15315" spans="21:21" x14ac:dyDescent="0.25">
      <c r="U15315"/>
    </row>
    <row r="15316" spans="21:21" x14ac:dyDescent="0.25">
      <c r="U15316"/>
    </row>
    <row r="15317" spans="21:21" x14ac:dyDescent="0.25">
      <c r="U15317"/>
    </row>
    <row r="15318" spans="21:21" x14ac:dyDescent="0.25">
      <c r="U15318"/>
    </row>
    <row r="15319" spans="21:21" x14ac:dyDescent="0.25">
      <c r="U15319"/>
    </row>
    <row r="15320" spans="21:21" x14ac:dyDescent="0.25">
      <c r="U15320"/>
    </row>
    <row r="15321" spans="21:21" x14ac:dyDescent="0.25">
      <c r="U15321"/>
    </row>
    <row r="15322" spans="21:21" x14ac:dyDescent="0.25">
      <c r="U15322"/>
    </row>
    <row r="15323" spans="21:21" x14ac:dyDescent="0.25">
      <c r="U15323"/>
    </row>
    <row r="15324" spans="21:21" x14ac:dyDescent="0.25">
      <c r="U15324"/>
    </row>
    <row r="15325" spans="21:21" x14ac:dyDescent="0.25">
      <c r="U15325"/>
    </row>
    <row r="15326" spans="21:21" x14ac:dyDescent="0.25">
      <c r="U15326"/>
    </row>
    <row r="15327" spans="21:21" x14ac:dyDescent="0.25">
      <c r="U15327"/>
    </row>
    <row r="15328" spans="21:21" x14ac:dyDescent="0.25">
      <c r="U15328"/>
    </row>
    <row r="15329" spans="21:21" x14ac:dyDescent="0.25">
      <c r="U15329"/>
    </row>
    <row r="15330" spans="21:21" x14ac:dyDescent="0.25">
      <c r="U15330"/>
    </row>
    <row r="15331" spans="21:21" x14ac:dyDescent="0.25">
      <c r="U15331"/>
    </row>
    <row r="15332" spans="21:21" x14ac:dyDescent="0.25">
      <c r="U15332"/>
    </row>
    <row r="15333" spans="21:21" x14ac:dyDescent="0.25">
      <c r="U15333"/>
    </row>
    <row r="15334" spans="21:21" x14ac:dyDescent="0.25">
      <c r="U15334"/>
    </row>
    <row r="15335" spans="21:21" x14ac:dyDescent="0.25">
      <c r="U15335"/>
    </row>
    <row r="15336" spans="21:21" x14ac:dyDescent="0.25">
      <c r="U15336"/>
    </row>
    <row r="15337" spans="21:21" x14ac:dyDescent="0.25">
      <c r="U15337"/>
    </row>
    <row r="15338" spans="21:21" x14ac:dyDescent="0.25">
      <c r="U15338"/>
    </row>
    <row r="15339" spans="21:21" x14ac:dyDescent="0.25">
      <c r="U15339"/>
    </row>
    <row r="15340" spans="21:21" x14ac:dyDescent="0.25">
      <c r="U15340"/>
    </row>
    <row r="15341" spans="21:21" x14ac:dyDescent="0.25">
      <c r="U15341"/>
    </row>
    <row r="15342" spans="21:21" x14ac:dyDescent="0.25">
      <c r="U15342"/>
    </row>
    <row r="15343" spans="21:21" x14ac:dyDescent="0.25">
      <c r="U15343"/>
    </row>
    <row r="15344" spans="21:21" x14ac:dyDescent="0.25">
      <c r="U15344"/>
    </row>
    <row r="15345" spans="21:21" x14ac:dyDescent="0.25">
      <c r="U15345"/>
    </row>
    <row r="15346" spans="21:21" x14ac:dyDescent="0.25">
      <c r="U15346"/>
    </row>
    <row r="15347" spans="21:21" x14ac:dyDescent="0.25">
      <c r="U15347"/>
    </row>
    <row r="15348" spans="21:21" x14ac:dyDescent="0.25">
      <c r="U15348"/>
    </row>
    <row r="15349" spans="21:21" x14ac:dyDescent="0.25">
      <c r="U15349"/>
    </row>
    <row r="15350" spans="21:21" x14ac:dyDescent="0.25">
      <c r="U15350"/>
    </row>
    <row r="15351" spans="21:21" x14ac:dyDescent="0.25">
      <c r="U15351"/>
    </row>
    <row r="15352" spans="21:21" x14ac:dyDescent="0.25">
      <c r="U15352"/>
    </row>
    <row r="15353" spans="21:21" x14ac:dyDescent="0.25">
      <c r="U15353"/>
    </row>
    <row r="15354" spans="21:21" x14ac:dyDescent="0.25">
      <c r="U15354"/>
    </row>
    <row r="15355" spans="21:21" x14ac:dyDescent="0.25">
      <c r="U15355"/>
    </row>
    <row r="15356" spans="21:21" x14ac:dyDescent="0.25">
      <c r="U15356"/>
    </row>
    <row r="15357" spans="21:21" x14ac:dyDescent="0.25">
      <c r="U15357"/>
    </row>
    <row r="15358" spans="21:21" x14ac:dyDescent="0.25">
      <c r="U15358"/>
    </row>
    <row r="15359" spans="21:21" x14ac:dyDescent="0.25">
      <c r="U15359"/>
    </row>
    <row r="15360" spans="21:21" x14ac:dyDescent="0.25">
      <c r="U15360"/>
    </row>
    <row r="15361" spans="21:21" x14ac:dyDescent="0.25">
      <c r="U15361"/>
    </row>
    <row r="15362" spans="21:21" x14ac:dyDescent="0.25">
      <c r="U15362"/>
    </row>
    <row r="15363" spans="21:21" x14ac:dyDescent="0.25">
      <c r="U15363"/>
    </row>
    <row r="15364" spans="21:21" x14ac:dyDescent="0.25">
      <c r="U15364"/>
    </row>
    <row r="15365" spans="21:21" x14ac:dyDescent="0.25">
      <c r="U15365"/>
    </row>
    <row r="15366" spans="21:21" x14ac:dyDescent="0.25">
      <c r="U15366"/>
    </row>
    <row r="15367" spans="21:21" x14ac:dyDescent="0.25">
      <c r="U15367"/>
    </row>
    <row r="15368" spans="21:21" x14ac:dyDescent="0.25">
      <c r="U15368"/>
    </row>
    <row r="15369" spans="21:21" x14ac:dyDescent="0.25">
      <c r="U15369"/>
    </row>
    <row r="15370" spans="21:21" x14ac:dyDescent="0.25">
      <c r="U15370"/>
    </row>
    <row r="15371" spans="21:21" x14ac:dyDescent="0.25">
      <c r="U15371"/>
    </row>
    <row r="15372" spans="21:21" x14ac:dyDescent="0.25">
      <c r="U15372"/>
    </row>
    <row r="15373" spans="21:21" x14ac:dyDescent="0.25">
      <c r="U15373"/>
    </row>
    <row r="15374" spans="21:21" x14ac:dyDescent="0.25">
      <c r="U15374"/>
    </row>
    <row r="15375" spans="21:21" x14ac:dyDescent="0.25">
      <c r="U15375"/>
    </row>
    <row r="15376" spans="21:21" x14ac:dyDescent="0.25">
      <c r="U15376"/>
    </row>
    <row r="15377" spans="21:21" x14ac:dyDescent="0.25">
      <c r="U15377"/>
    </row>
    <row r="15378" spans="21:21" x14ac:dyDescent="0.25">
      <c r="U15378"/>
    </row>
    <row r="15379" spans="21:21" x14ac:dyDescent="0.25">
      <c r="U15379"/>
    </row>
    <row r="15380" spans="21:21" x14ac:dyDescent="0.25">
      <c r="U15380"/>
    </row>
    <row r="15381" spans="21:21" x14ac:dyDescent="0.25">
      <c r="U15381"/>
    </row>
    <row r="15382" spans="21:21" x14ac:dyDescent="0.25">
      <c r="U15382"/>
    </row>
    <row r="15383" spans="21:21" x14ac:dyDescent="0.25">
      <c r="U15383"/>
    </row>
    <row r="15384" spans="21:21" x14ac:dyDescent="0.25">
      <c r="U15384"/>
    </row>
    <row r="15385" spans="21:21" x14ac:dyDescent="0.25">
      <c r="U15385"/>
    </row>
    <row r="15386" spans="21:21" x14ac:dyDescent="0.25">
      <c r="U15386"/>
    </row>
    <row r="15387" spans="21:21" x14ac:dyDescent="0.25">
      <c r="U15387"/>
    </row>
    <row r="15388" spans="21:21" x14ac:dyDescent="0.25">
      <c r="U15388"/>
    </row>
    <row r="15389" spans="21:21" x14ac:dyDescent="0.25">
      <c r="U15389"/>
    </row>
    <row r="15390" spans="21:21" x14ac:dyDescent="0.25">
      <c r="U15390"/>
    </row>
    <row r="15391" spans="21:21" x14ac:dyDescent="0.25">
      <c r="U15391"/>
    </row>
    <row r="15392" spans="21:21" x14ac:dyDescent="0.25">
      <c r="U15392"/>
    </row>
    <row r="15393" spans="21:21" x14ac:dyDescent="0.25">
      <c r="U15393"/>
    </row>
    <row r="15394" spans="21:21" x14ac:dyDescent="0.25">
      <c r="U15394"/>
    </row>
    <row r="15395" spans="21:21" x14ac:dyDescent="0.25">
      <c r="U15395"/>
    </row>
    <row r="15396" spans="21:21" x14ac:dyDescent="0.25">
      <c r="U15396"/>
    </row>
    <row r="15397" spans="21:21" x14ac:dyDescent="0.25">
      <c r="U15397"/>
    </row>
    <row r="15398" spans="21:21" x14ac:dyDescent="0.25">
      <c r="U15398"/>
    </row>
    <row r="15399" spans="21:21" x14ac:dyDescent="0.25">
      <c r="U15399"/>
    </row>
    <row r="15400" spans="21:21" x14ac:dyDescent="0.25">
      <c r="U15400"/>
    </row>
    <row r="15401" spans="21:21" x14ac:dyDescent="0.25">
      <c r="U15401"/>
    </row>
    <row r="15402" spans="21:21" x14ac:dyDescent="0.25">
      <c r="U15402"/>
    </row>
    <row r="15403" spans="21:21" x14ac:dyDescent="0.25">
      <c r="U15403"/>
    </row>
    <row r="15404" spans="21:21" x14ac:dyDescent="0.25">
      <c r="U15404"/>
    </row>
    <row r="15405" spans="21:21" x14ac:dyDescent="0.25">
      <c r="U15405"/>
    </row>
    <row r="15406" spans="21:21" x14ac:dyDescent="0.25">
      <c r="U15406"/>
    </row>
    <row r="15407" spans="21:21" x14ac:dyDescent="0.25">
      <c r="U15407"/>
    </row>
    <row r="15408" spans="21:21" x14ac:dyDescent="0.25">
      <c r="U15408"/>
    </row>
    <row r="15409" spans="21:21" x14ac:dyDescent="0.25">
      <c r="U15409"/>
    </row>
    <row r="15410" spans="21:21" x14ac:dyDescent="0.25">
      <c r="U15410"/>
    </row>
    <row r="15411" spans="21:21" x14ac:dyDescent="0.25">
      <c r="U15411"/>
    </row>
    <row r="15412" spans="21:21" x14ac:dyDescent="0.25">
      <c r="U15412"/>
    </row>
    <row r="15413" spans="21:21" x14ac:dyDescent="0.25">
      <c r="U15413"/>
    </row>
    <row r="15414" spans="21:21" x14ac:dyDescent="0.25">
      <c r="U15414"/>
    </row>
    <row r="15415" spans="21:21" x14ac:dyDescent="0.25">
      <c r="U15415"/>
    </row>
    <row r="15416" spans="21:21" x14ac:dyDescent="0.25">
      <c r="U15416"/>
    </row>
    <row r="15417" spans="21:21" x14ac:dyDescent="0.25">
      <c r="U15417"/>
    </row>
    <row r="15418" spans="21:21" x14ac:dyDescent="0.25">
      <c r="U15418"/>
    </row>
    <row r="15419" spans="21:21" x14ac:dyDescent="0.25">
      <c r="U15419"/>
    </row>
    <row r="15420" spans="21:21" x14ac:dyDescent="0.25">
      <c r="U15420"/>
    </row>
    <row r="15421" spans="21:21" x14ac:dyDescent="0.25">
      <c r="U15421"/>
    </row>
    <row r="15422" spans="21:21" x14ac:dyDescent="0.25">
      <c r="U15422"/>
    </row>
    <row r="15423" spans="21:21" x14ac:dyDescent="0.25">
      <c r="U15423"/>
    </row>
    <row r="15424" spans="21:21" x14ac:dyDescent="0.25">
      <c r="U15424"/>
    </row>
    <row r="15425" spans="21:21" x14ac:dyDescent="0.25">
      <c r="U15425"/>
    </row>
    <row r="15426" spans="21:21" x14ac:dyDescent="0.25">
      <c r="U15426"/>
    </row>
    <row r="15427" spans="21:21" x14ac:dyDescent="0.25">
      <c r="U15427"/>
    </row>
    <row r="15428" spans="21:21" x14ac:dyDescent="0.25">
      <c r="U15428"/>
    </row>
    <row r="15429" spans="21:21" x14ac:dyDescent="0.25">
      <c r="U15429"/>
    </row>
    <row r="15430" spans="21:21" x14ac:dyDescent="0.25">
      <c r="U15430"/>
    </row>
    <row r="15431" spans="21:21" x14ac:dyDescent="0.25">
      <c r="U15431"/>
    </row>
    <row r="15432" spans="21:21" x14ac:dyDescent="0.25">
      <c r="U15432"/>
    </row>
    <row r="15433" spans="21:21" x14ac:dyDescent="0.25">
      <c r="U15433"/>
    </row>
    <row r="15434" spans="21:21" x14ac:dyDescent="0.25">
      <c r="U15434"/>
    </row>
    <row r="15435" spans="21:21" x14ac:dyDescent="0.25">
      <c r="U15435"/>
    </row>
    <row r="15436" spans="21:21" x14ac:dyDescent="0.25">
      <c r="U15436"/>
    </row>
    <row r="15437" spans="21:21" x14ac:dyDescent="0.25">
      <c r="U15437"/>
    </row>
    <row r="15438" spans="21:21" x14ac:dyDescent="0.25">
      <c r="U15438"/>
    </row>
    <row r="15439" spans="21:21" x14ac:dyDescent="0.25">
      <c r="U15439"/>
    </row>
    <row r="15440" spans="21:21" x14ac:dyDescent="0.25">
      <c r="U15440"/>
    </row>
    <row r="15441" spans="21:21" x14ac:dyDescent="0.25">
      <c r="U15441"/>
    </row>
    <row r="15442" spans="21:21" x14ac:dyDescent="0.25">
      <c r="U15442"/>
    </row>
    <row r="15443" spans="21:21" x14ac:dyDescent="0.25">
      <c r="U15443"/>
    </row>
    <row r="15444" spans="21:21" x14ac:dyDescent="0.25">
      <c r="U15444"/>
    </row>
    <row r="15445" spans="21:21" x14ac:dyDescent="0.25">
      <c r="U15445"/>
    </row>
    <row r="15446" spans="21:21" x14ac:dyDescent="0.25">
      <c r="U15446"/>
    </row>
    <row r="15447" spans="21:21" x14ac:dyDescent="0.25">
      <c r="U15447"/>
    </row>
    <row r="15448" spans="21:21" x14ac:dyDescent="0.25">
      <c r="U15448"/>
    </row>
    <row r="15449" spans="21:21" x14ac:dyDescent="0.25">
      <c r="U15449"/>
    </row>
    <row r="15450" spans="21:21" x14ac:dyDescent="0.25">
      <c r="U15450"/>
    </row>
    <row r="15451" spans="21:21" x14ac:dyDescent="0.25">
      <c r="U15451"/>
    </row>
    <row r="15452" spans="21:21" x14ac:dyDescent="0.25">
      <c r="U15452"/>
    </row>
    <row r="15453" spans="21:21" x14ac:dyDescent="0.25">
      <c r="U15453"/>
    </row>
    <row r="15454" spans="21:21" x14ac:dyDescent="0.25">
      <c r="U15454"/>
    </row>
    <row r="15455" spans="21:21" x14ac:dyDescent="0.25">
      <c r="U15455"/>
    </row>
    <row r="15456" spans="21:21" x14ac:dyDescent="0.25">
      <c r="U15456"/>
    </row>
    <row r="15457" spans="21:21" x14ac:dyDescent="0.25">
      <c r="U15457"/>
    </row>
    <row r="15458" spans="21:21" x14ac:dyDescent="0.25">
      <c r="U15458"/>
    </row>
    <row r="15459" spans="21:21" x14ac:dyDescent="0.25">
      <c r="U15459"/>
    </row>
    <row r="15460" spans="21:21" x14ac:dyDescent="0.25">
      <c r="U15460"/>
    </row>
    <row r="15461" spans="21:21" x14ac:dyDescent="0.25">
      <c r="U15461"/>
    </row>
    <row r="15462" spans="21:21" x14ac:dyDescent="0.25">
      <c r="U15462"/>
    </row>
    <row r="15463" spans="21:21" x14ac:dyDescent="0.25">
      <c r="U15463"/>
    </row>
    <row r="15464" spans="21:21" x14ac:dyDescent="0.25">
      <c r="U15464"/>
    </row>
    <row r="15465" spans="21:21" x14ac:dyDescent="0.25">
      <c r="U15465"/>
    </row>
    <row r="15466" spans="21:21" x14ac:dyDescent="0.25">
      <c r="U15466"/>
    </row>
    <row r="15467" spans="21:21" x14ac:dyDescent="0.25">
      <c r="U15467"/>
    </row>
    <row r="15468" spans="21:21" x14ac:dyDescent="0.25">
      <c r="U15468"/>
    </row>
    <row r="15469" spans="21:21" x14ac:dyDescent="0.25">
      <c r="U15469"/>
    </row>
    <row r="15470" spans="21:21" x14ac:dyDescent="0.25">
      <c r="U15470"/>
    </row>
    <row r="15471" spans="21:21" x14ac:dyDescent="0.25">
      <c r="U15471"/>
    </row>
    <row r="15472" spans="21:21" x14ac:dyDescent="0.25">
      <c r="U15472"/>
    </row>
    <row r="15473" spans="21:21" x14ac:dyDescent="0.25">
      <c r="U15473"/>
    </row>
    <row r="15474" spans="21:21" x14ac:dyDescent="0.25">
      <c r="U15474"/>
    </row>
    <row r="15475" spans="21:21" x14ac:dyDescent="0.25">
      <c r="U15475"/>
    </row>
    <row r="15476" spans="21:21" x14ac:dyDescent="0.25">
      <c r="U15476"/>
    </row>
    <row r="15477" spans="21:21" x14ac:dyDescent="0.25">
      <c r="U15477"/>
    </row>
    <row r="15478" spans="21:21" x14ac:dyDescent="0.25">
      <c r="U15478"/>
    </row>
    <row r="15479" spans="21:21" x14ac:dyDescent="0.25">
      <c r="U15479"/>
    </row>
    <row r="15480" spans="21:21" x14ac:dyDescent="0.25">
      <c r="U15480"/>
    </row>
    <row r="15481" spans="21:21" x14ac:dyDescent="0.25">
      <c r="U15481"/>
    </row>
    <row r="15482" spans="21:21" x14ac:dyDescent="0.25">
      <c r="U15482"/>
    </row>
    <row r="15483" spans="21:21" x14ac:dyDescent="0.25">
      <c r="U15483"/>
    </row>
    <row r="15484" spans="21:21" x14ac:dyDescent="0.25">
      <c r="U15484"/>
    </row>
    <row r="15485" spans="21:21" x14ac:dyDescent="0.25">
      <c r="U15485"/>
    </row>
    <row r="15486" spans="21:21" x14ac:dyDescent="0.25">
      <c r="U15486"/>
    </row>
    <row r="15487" spans="21:21" x14ac:dyDescent="0.25">
      <c r="U15487"/>
    </row>
    <row r="15488" spans="21:21" x14ac:dyDescent="0.25">
      <c r="U15488"/>
    </row>
    <row r="15489" spans="21:21" x14ac:dyDescent="0.25">
      <c r="U15489"/>
    </row>
    <row r="15490" spans="21:21" x14ac:dyDescent="0.25">
      <c r="U15490"/>
    </row>
    <row r="15491" spans="21:21" x14ac:dyDescent="0.25">
      <c r="U15491"/>
    </row>
    <row r="15492" spans="21:21" x14ac:dyDescent="0.25">
      <c r="U15492"/>
    </row>
    <row r="15493" spans="21:21" x14ac:dyDescent="0.25">
      <c r="U15493"/>
    </row>
    <row r="15494" spans="21:21" x14ac:dyDescent="0.25">
      <c r="U15494"/>
    </row>
    <row r="15495" spans="21:21" x14ac:dyDescent="0.25">
      <c r="U15495"/>
    </row>
    <row r="15496" spans="21:21" x14ac:dyDescent="0.25">
      <c r="U15496"/>
    </row>
    <row r="15497" spans="21:21" x14ac:dyDescent="0.25">
      <c r="U15497"/>
    </row>
    <row r="15498" spans="21:21" x14ac:dyDescent="0.25">
      <c r="U15498"/>
    </row>
    <row r="15499" spans="21:21" x14ac:dyDescent="0.25">
      <c r="U15499"/>
    </row>
    <row r="15500" spans="21:21" x14ac:dyDescent="0.25">
      <c r="U15500"/>
    </row>
    <row r="15501" spans="21:21" x14ac:dyDescent="0.25">
      <c r="U15501"/>
    </row>
    <row r="15502" spans="21:21" x14ac:dyDescent="0.25">
      <c r="U15502"/>
    </row>
    <row r="15503" spans="21:21" x14ac:dyDescent="0.25">
      <c r="U15503"/>
    </row>
    <row r="15504" spans="21:21" x14ac:dyDescent="0.25">
      <c r="U15504"/>
    </row>
    <row r="15505" spans="21:21" x14ac:dyDescent="0.25">
      <c r="U15505"/>
    </row>
    <row r="15506" spans="21:21" x14ac:dyDescent="0.25">
      <c r="U15506"/>
    </row>
    <row r="15507" spans="21:21" x14ac:dyDescent="0.25">
      <c r="U15507"/>
    </row>
    <row r="15508" spans="21:21" x14ac:dyDescent="0.25">
      <c r="U15508"/>
    </row>
    <row r="15509" spans="21:21" x14ac:dyDescent="0.25">
      <c r="U15509"/>
    </row>
    <row r="15510" spans="21:21" x14ac:dyDescent="0.25">
      <c r="U15510"/>
    </row>
    <row r="15511" spans="21:21" x14ac:dyDescent="0.25">
      <c r="U15511"/>
    </row>
    <row r="15512" spans="21:21" x14ac:dyDescent="0.25">
      <c r="U15512"/>
    </row>
    <row r="15513" spans="21:21" x14ac:dyDescent="0.25">
      <c r="U15513"/>
    </row>
    <row r="15514" spans="21:21" x14ac:dyDescent="0.25">
      <c r="U15514"/>
    </row>
    <row r="15515" spans="21:21" x14ac:dyDescent="0.25">
      <c r="U15515"/>
    </row>
    <row r="15516" spans="21:21" x14ac:dyDescent="0.25">
      <c r="U15516"/>
    </row>
    <row r="15517" spans="21:21" x14ac:dyDescent="0.25">
      <c r="U15517"/>
    </row>
    <row r="15518" spans="21:21" x14ac:dyDescent="0.25">
      <c r="U15518"/>
    </row>
    <row r="15519" spans="21:21" x14ac:dyDescent="0.25">
      <c r="U15519"/>
    </row>
    <row r="15520" spans="21:21" x14ac:dyDescent="0.25">
      <c r="U15520"/>
    </row>
    <row r="15521" spans="21:21" x14ac:dyDescent="0.25">
      <c r="U15521"/>
    </row>
    <row r="15522" spans="21:21" x14ac:dyDescent="0.25">
      <c r="U15522"/>
    </row>
    <row r="15523" spans="21:21" x14ac:dyDescent="0.25">
      <c r="U15523"/>
    </row>
    <row r="15524" spans="21:21" x14ac:dyDescent="0.25">
      <c r="U15524"/>
    </row>
    <row r="15525" spans="21:21" x14ac:dyDescent="0.25">
      <c r="U15525"/>
    </row>
    <row r="15526" spans="21:21" x14ac:dyDescent="0.25">
      <c r="U15526"/>
    </row>
    <row r="15527" spans="21:21" x14ac:dyDescent="0.25">
      <c r="U15527"/>
    </row>
    <row r="15528" spans="21:21" x14ac:dyDescent="0.25">
      <c r="U15528"/>
    </row>
    <row r="15529" spans="21:21" x14ac:dyDescent="0.25">
      <c r="U15529"/>
    </row>
    <row r="15530" spans="21:21" x14ac:dyDescent="0.25">
      <c r="U15530"/>
    </row>
    <row r="15531" spans="21:21" x14ac:dyDescent="0.25">
      <c r="U15531"/>
    </row>
    <row r="15532" spans="21:21" x14ac:dyDescent="0.25">
      <c r="U15532"/>
    </row>
    <row r="15533" spans="21:21" x14ac:dyDescent="0.25">
      <c r="U15533"/>
    </row>
    <row r="15534" spans="21:21" x14ac:dyDescent="0.25">
      <c r="U15534"/>
    </row>
    <row r="15535" spans="21:21" x14ac:dyDescent="0.25">
      <c r="U15535"/>
    </row>
    <row r="15536" spans="21:21" x14ac:dyDescent="0.25">
      <c r="U15536"/>
    </row>
    <row r="15537" spans="21:21" x14ac:dyDescent="0.25">
      <c r="U15537"/>
    </row>
    <row r="15538" spans="21:21" x14ac:dyDescent="0.25">
      <c r="U15538"/>
    </row>
    <row r="15539" spans="21:21" x14ac:dyDescent="0.25">
      <c r="U15539"/>
    </row>
    <row r="15540" spans="21:21" x14ac:dyDescent="0.25">
      <c r="U15540"/>
    </row>
    <row r="15541" spans="21:21" x14ac:dyDescent="0.25">
      <c r="U15541"/>
    </row>
    <row r="15542" spans="21:21" x14ac:dyDescent="0.25">
      <c r="U15542"/>
    </row>
    <row r="15543" spans="21:21" x14ac:dyDescent="0.25">
      <c r="U15543"/>
    </row>
    <row r="15544" spans="21:21" x14ac:dyDescent="0.25">
      <c r="U15544"/>
    </row>
    <row r="15545" spans="21:21" x14ac:dyDescent="0.25">
      <c r="U15545"/>
    </row>
    <row r="15546" spans="21:21" x14ac:dyDescent="0.25">
      <c r="U15546"/>
    </row>
    <row r="15547" spans="21:21" x14ac:dyDescent="0.25">
      <c r="U15547"/>
    </row>
    <row r="15548" spans="21:21" x14ac:dyDescent="0.25">
      <c r="U15548"/>
    </row>
    <row r="15549" spans="21:21" x14ac:dyDescent="0.25">
      <c r="U15549"/>
    </row>
    <row r="15550" spans="21:21" x14ac:dyDescent="0.25">
      <c r="U15550"/>
    </row>
    <row r="15551" spans="21:21" x14ac:dyDescent="0.25">
      <c r="U15551"/>
    </row>
    <row r="15552" spans="21:21" x14ac:dyDescent="0.25">
      <c r="U15552"/>
    </row>
    <row r="15553" spans="21:21" x14ac:dyDescent="0.25">
      <c r="U15553"/>
    </row>
    <row r="15554" spans="21:21" x14ac:dyDescent="0.25">
      <c r="U15554"/>
    </row>
    <row r="15555" spans="21:21" x14ac:dyDescent="0.25">
      <c r="U15555"/>
    </row>
    <row r="15556" spans="21:21" x14ac:dyDescent="0.25">
      <c r="U15556"/>
    </row>
    <row r="15557" spans="21:21" x14ac:dyDescent="0.25">
      <c r="U15557"/>
    </row>
    <row r="15558" spans="21:21" x14ac:dyDescent="0.25">
      <c r="U15558"/>
    </row>
    <row r="15559" spans="21:21" x14ac:dyDescent="0.25">
      <c r="U15559"/>
    </row>
    <row r="15560" spans="21:21" x14ac:dyDescent="0.25">
      <c r="U15560"/>
    </row>
    <row r="15561" spans="21:21" x14ac:dyDescent="0.25">
      <c r="U15561"/>
    </row>
    <row r="15562" spans="21:21" x14ac:dyDescent="0.25">
      <c r="U15562"/>
    </row>
    <row r="15563" spans="21:21" x14ac:dyDescent="0.25">
      <c r="U15563"/>
    </row>
    <row r="15564" spans="21:21" x14ac:dyDescent="0.25">
      <c r="U15564"/>
    </row>
    <row r="15565" spans="21:21" x14ac:dyDescent="0.25">
      <c r="U15565"/>
    </row>
    <row r="15566" spans="21:21" x14ac:dyDescent="0.25">
      <c r="U15566"/>
    </row>
    <row r="15567" spans="21:21" x14ac:dyDescent="0.25">
      <c r="U15567"/>
    </row>
    <row r="15568" spans="21:21" x14ac:dyDescent="0.25">
      <c r="U15568"/>
    </row>
    <row r="15569" spans="21:21" x14ac:dyDescent="0.25">
      <c r="U15569"/>
    </row>
    <row r="15570" spans="21:21" x14ac:dyDescent="0.25">
      <c r="U15570"/>
    </row>
    <row r="15571" spans="21:21" x14ac:dyDescent="0.25">
      <c r="U15571"/>
    </row>
    <row r="15572" spans="21:21" x14ac:dyDescent="0.25">
      <c r="U15572"/>
    </row>
    <row r="15573" spans="21:21" x14ac:dyDescent="0.25">
      <c r="U15573"/>
    </row>
    <row r="15574" spans="21:21" x14ac:dyDescent="0.25">
      <c r="U15574"/>
    </row>
    <row r="15575" spans="21:21" x14ac:dyDescent="0.25">
      <c r="U15575"/>
    </row>
    <row r="15576" spans="21:21" x14ac:dyDescent="0.25">
      <c r="U15576"/>
    </row>
    <row r="15577" spans="21:21" x14ac:dyDescent="0.25">
      <c r="U15577"/>
    </row>
    <row r="15578" spans="21:21" x14ac:dyDescent="0.25">
      <c r="U15578"/>
    </row>
    <row r="15579" spans="21:21" x14ac:dyDescent="0.25">
      <c r="U15579"/>
    </row>
    <row r="15580" spans="21:21" x14ac:dyDescent="0.25">
      <c r="U15580"/>
    </row>
    <row r="15581" spans="21:21" x14ac:dyDescent="0.25">
      <c r="U15581"/>
    </row>
    <row r="15582" spans="21:21" x14ac:dyDescent="0.25">
      <c r="U15582"/>
    </row>
    <row r="15583" spans="21:21" x14ac:dyDescent="0.25">
      <c r="U15583"/>
    </row>
    <row r="15584" spans="21:21" x14ac:dyDescent="0.25">
      <c r="U15584"/>
    </row>
    <row r="15585" spans="21:21" x14ac:dyDescent="0.25">
      <c r="U15585"/>
    </row>
    <row r="15586" spans="21:21" x14ac:dyDescent="0.25">
      <c r="U15586"/>
    </row>
    <row r="15587" spans="21:21" x14ac:dyDescent="0.25">
      <c r="U15587"/>
    </row>
    <row r="15588" spans="21:21" x14ac:dyDescent="0.25">
      <c r="U15588"/>
    </row>
    <row r="15589" spans="21:21" x14ac:dyDescent="0.25">
      <c r="U15589"/>
    </row>
    <row r="15590" spans="21:21" x14ac:dyDescent="0.25">
      <c r="U15590"/>
    </row>
    <row r="15591" spans="21:21" x14ac:dyDescent="0.25">
      <c r="U15591"/>
    </row>
    <row r="15592" spans="21:21" x14ac:dyDescent="0.25">
      <c r="U15592"/>
    </row>
    <row r="15593" spans="21:21" x14ac:dyDescent="0.25">
      <c r="U15593"/>
    </row>
    <row r="15594" spans="21:21" x14ac:dyDescent="0.25">
      <c r="U15594"/>
    </row>
    <row r="15595" spans="21:21" x14ac:dyDescent="0.25">
      <c r="U15595"/>
    </row>
    <row r="15596" spans="21:21" x14ac:dyDescent="0.25">
      <c r="U15596"/>
    </row>
    <row r="15597" spans="21:21" x14ac:dyDescent="0.25">
      <c r="U15597"/>
    </row>
    <row r="15598" spans="21:21" x14ac:dyDescent="0.25">
      <c r="U15598"/>
    </row>
    <row r="15599" spans="21:21" x14ac:dyDescent="0.25">
      <c r="U15599"/>
    </row>
    <row r="15600" spans="21:21" x14ac:dyDescent="0.25">
      <c r="U15600"/>
    </row>
    <row r="15601" spans="21:21" x14ac:dyDescent="0.25">
      <c r="U15601"/>
    </row>
    <row r="15602" spans="21:21" x14ac:dyDescent="0.25">
      <c r="U15602"/>
    </row>
    <row r="15603" spans="21:21" x14ac:dyDescent="0.25">
      <c r="U15603"/>
    </row>
    <row r="15604" spans="21:21" x14ac:dyDescent="0.25">
      <c r="U15604"/>
    </row>
    <row r="15605" spans="21:21" x14ac:dyDescent="0.25">
      <c r="U15605"/>
    </row>
    <row r="15606" spans="21:21" x14ac:dyDescent="0.25">
      <c r="U15606"/>
    </row>
    <row r="15607" spans="21:21" x14ac:dyDescent="0.25">
      <c r="U15607"/>
    </row>
    <row r="15608" spans="21:21" x14ac:dyDescent="0.25">
      <c r="U15608"/>
    </row>
    <row r="15609" spans="21:21" x14ac:dyDescent="0.25">
      <c r="U15609"/>
    </row>
    <row r="15610" spans="21:21" x14ac:dyDescent="0.25">
      <c r="U15610"/>
    </row>
    <row r="15611" spans="21:21" x14ac:dyDescent="0.25">
      <c r="U15611"/>
    </row>
    <row r="15612" spans="21:21" x14ac:dyDescent="0.25">
      <c r="U15612"/>
    </row>
    <row r="15613" spans="21:21" x14ac:dyDescent="0.25">
      <c r="U15613"/>
    </row>
    <row r="15614" spans="21:21" x14ac:dyDescent="0.25">
      <c r="U15614"/>
    </row>
    <row r="15615" spans="21:21" x14ac:dyDescent="0.25">
      <c r="U15615"/>
    </row>
    <row r="15616" spans="21:21" x14ac:dyDescent="0.25">
      <c r="U15616"/>
    </row>
    <row r="15617" spans="21:21" x14ac:dyDescent="0.25">
      <c r="U15617"/>
    </row>
    <row r="15618" spans="21:21" x14ac:dyDescent="0.25">
      <c r="U15618"/>
    </row>
    <row r="15619" spans="21:21" x14ac:dyDescent="0.25">
      <c r="U15619"/>
    </row>
    <row r="15620" spans="21:21" x14ac:dyDescent="0.25">
      <c r="U15620"/>
    </row>
    <row r="15621" spans="21:21" x14ac:dyDescent="0.25">
      <c r="U15621"/>
    </row>
    <row r="15622" spans="21:21" x14ac:dyDescent="0.25">
      <c r="U15622"/>
    </row>
    <row r="15623" spans="21:21" x14ac:dyDescent="0.25">
      <c r="U15623"/>
    </row>
    <row r="15624" spans="21:21" x14ac:dyDescent="0.25">
      <c r="U15624"/>
    </row>
    <row r="15625" spans="21:21" x14ac:dyDescent="0.25">
      <c r="U15625"/>
    </row>
    <row r="15626" spans="21:21" x14ac:dyDescent="0.25">
      <c r="U15626"/>
    </row>
    <row r="15627" spans="21:21" x14ac:dyDescent="0.25">
      <c r="U15627"/>
    </row>
    <row r="15628" spans="21:21" x14ac:dyDescent="0.25">
      <c r="U15628"/>
    </row>
    <row r="15629" spans="21:21" x14ac:dyDescent="0.25">
      <c r="U15629"/>
    </row>
    <row r="15630" spans="21:21" x14ac:dyDescent="0.25">
      <c r="U15630"/>
    </row>
    <row r="15631" spans="21:21" x14ac:dyDescent="0.25">
      <c r="U15631"/>
    </row>
    <row r="15632" spans="21:21" x14ac:dyDescent="0.25">
      <c r="U15632"/>
    </row>
    <row r="15633" spans="21:21" x14ac:dyDescent="0.25">
      <c r="U15633"/>
    </row>
    <row r="15634" spans="21:21" x14ac:dyDescent="0.25">
      <c r="U15634"/>
    </row>
    <row r="15635" spans="21:21" x14ac:dyDescent="0.25">
      <c r="U15635"/>
    </row>
    <row r="15636" spans="21:21" x14ac:dyDescent="0.25">
      <c r="U15636"/>
    </row>
    <row r="15637" spans="21:21" x14ac:dyDescent="0.25">
      <c r="U15637"/>
    </row>
    <row r="15638" spans="21:21" x14ac:dyDescent="0.25">
      <c r="U15638"/>
    </row>
    <row r="15639" spans="21:21" x14ac:dyDescent="0.25">
      <c r="U15639"/>
    </row>
    <row r="15640" spans="21:21" x14ac:dyDescent="0.25">
      <c r="U15640"/>
    </row>
    <row r="15641" spans="21:21" x14ac:dyDescent="0.25">
      <c r="U15641"/>
    </row>
    <row r="15642" spans="21:21" x14ac:dyDescent="0.25">
      <c r="U15642"/>
    </row>
    <row r="15643" spans="21:21" x14ac:dyDescent="0.25">
      <c r="U15643"/>
    </row>
    <row r="15644" spans="21:21" x14ac:dyDescent="0.25">
      <c r="U15644"/>
    </row>
    <row r="15645" spans="21:21" x14ac:dyDescent="0.25">
      <c r="U15645"/>
    </row>
    <row r="15646" spans="21:21" x14ac:dyDescent="0.25">
      <c r="U15646"/>
    </row>
    <row r="15647" spans="21:21" x14ac:dyDescent="0.25">
      <c r="U15647"/>
    </row>
    <row r="15648" spans="21:21" x14ac:dyDescent="0.25">
      <c r="U15648"/>
    </row>
    <row r="15649" spans="21:21" x14ac:dyDescent="0.25">
      <c r="U15649"/>
    </row>
    <row r="15650" spans="21:21" x14ac:dyDescent="0.25">
      <c r="U15650"/>
    </row>
    <row r="15651" spans="21:21" x14ac:dyDescent="0.25">
      <c r="U15651"/>
    </row>
    <row r="15652" spans="21:21" x14ac:dyDescent="0.25">
      <c r="U15652"/>
    </row>
    <row r="15653" spans="21:21" x14ac:dyDescent="0.25">
      <c r="U15653"/>
    </row>
    <row r="15654" spans="21:21" x14ac:dyDescent="0.25">
      <c r="U15654"/>
    </row>
    <row r="15655" spans="21:21" x14ac:dyDescent="0.25">
      <c r="U15655"/>
    </row>
    <row r="15656" spans="21:21" x14ac:dyDescent="0.25">
      <c r="U15656"/>
    </row>
    <row r="15657" spans="21:21" x14ac:dyDescent="0.25">
      <c r="U15657"/>
    </row>
    <row r="15658" spans="21:21" x14ac:dyDescent="0.25">
      <c r="U15658"/>
    </row>
    <row r="15659" spans="21:21" x14ac:dyDescent="0.25">
      <c r="U15659"/>
    </row>
    <row r="15660" spans="21:21" x14ac:dyDescent="0.25">
      <c r="U15660"/>
    </row>
    <row r="15661" spans="21:21" x14ac:dyDescent="0.25">
      <c r="U15661"/>
    </row>
    <row r="15662" spans="21:21" x14ac:dyDescent="0.25">
      <c r="U15662"/>
    </row>
    <row r="15663" spans="21:21" x14ac:dyDescent="0.25">
      <c r="U15663"/>
    </row>
    <row r="15664" spans="21:21" x14ac:dyDescent="0.25">
      <c r="U15664"/>
    </row>
    <row r="15665" spans="21:21" x14ac:dyDescent="0.25">
      <c r="U15665"/>
    </row>
    <row r="15666" spans="21:21" x14ac:dyDescent="0.25">
      <c r="U15666"/>
    </row>
    <row r="15667" spans="21:21" x14ac:dyDescent="0.25">
      <c r="U15667"/>
    </row>
    <row r="15668" spans="21:21" x14ac:dyDescent="0.25">
      <c r="U15668"/>
    </row>
    <row r="15669" spans="21:21" x14ac:dyDescent="0.25">
      <c r="U15669"/>
    </row>
    <row r="15670" spans="21:21" x14ac:dyDescent="0.25">
      <c r="U15670"/>
    </row>
    <row r="15671" spans="21:21" x14ac:dyDescent="0.25">
      <c r="U15671"/>
    </row>
    <row r="15672" spans="21:21" x14ac:dyDescent="0.25">
      <c r="U15672"/>
    </row>
    <row r="15673" spans="21:21" x14ac:dyDescent="0.25">
      <c r="U15673"/>
    </row>
    <row r="15674" spans="21:21" x14ac:dyDescent="0.25">
      <c r="U15674"/>
    </row>
    <row r="15675" spans="21:21" x14ac:dyDescent="0.25">
      <c r="U15675"/>
    </row>
    <row r="15676" spans="21:21" x14ac:dyDescent="0.25">
      <c r="U15676"/>
    </row>
    <row r="15677" spans="21:21" x14ac:dyDescent="0.25">
      <c r="U15677"/>
    </row>
    <row r="15678" spans="21:21" x14ac:dyDescent="0.25">
      <c r="U15678"/>
    </row>
    <row r="15679" spans="21:21" x14ac:dyDescent="0.25">
      <c r="U15679"/>
    </row>
    <row r="15680" spans="21:21" x14ac:dyDescent="0.25">
      <c r="U15680"/>
    </row>
    <row r="15681" spans="21:21" x14ac:dyDescent="0.25">
      <c r="U15681"/>
    </row>
    <row r="15682" spans="21:21" x14ac:dyDescent="0.25">
      <c r="U15682"/>
    </row>
    <row r="15683" spans="21:21" x14ac:dyDescent="0.25">
      <c r="U15683"/>
    </row>
    <row r="15684" spans="21:21" x14ac:dyDescent="0.25">
      <c r="U15684"/>
    </row>
    <row r="15685" spans="21:21" x14ac:dyDescent="0.25">
      <c r="U15685"/>
    </row>
    <row r="15686" spans="21:21" x14ac:dyDescent="0.25">
      <c r="U15686"/>
    </row>
    <row r="15687" spans="21:21" x14ac:dyDescent="0.25">
      <c r="U15687"/>
    </row>
    <row r="15688" spans="21:21" x14ac:dyDescent="0.25">
      <c r="U15688"/>
    </row>
    <row r="15689" spans="21:21" x14ac:dyDescent="0.25">
      <c r="U15689"/>
    </row>
    <row r="15690" spans="21:21" x14ac:dyDescent="0.25">
      <c r="U15690"/>
    </row>
    <row r="15691" spans="21:21" x14ac:dyDescent="0.25">
      <c r="U15691"/>
    </row>
    <row r="15692" spans="21:21" x14ac:dyDescent="0.25">
      <c r="U15692"/>
    </row>
    <row r="15693" spans="21:21" x14ac:dyDescent="0.25">
      <c r="U15693"/>
    </row>
    <row r="15694" spans="21:21" x14ac:dyDescent="0.25">
      <c r="U15694"/>
    </row>
    <row r="15695" spans="21:21" x14ac:dyDescent="0.25">
      <c r="U15695"/>
    </row>
    <row r="15696" spans="21:21" x14ac:dyDescent="0.25">
      <c r="U15696"/>
    </row>
    <row r="15697" spans="21:21" x14ac:dyDescent="0.25">
      <c r="U15697"/>
    </row>
    <row r="15698" spans="21:21" x14ac:dyDescent="0.25">
      <c r="U15698"/>
    </row>
    <row r="15699" spans="21:21" x14ac:dyDescent="0.25">
      <c r="U15699"/>
    </row>
    <row r="15700" spans="21:21" x14ac:dyDescent="0.25">
      <c r="U15700"/>
    </row>
    <row r="15701" spans="21:21" x14ac:dyDescent="0.25">
      <c r="U15701"/>
    </row>
    <row r="15702" spans="21:21" x14ac:dyDescent="0.25">
      <c r="U15702"/>
    </row>
    <row r="15703" spans="21:21" x14ac:dyDescent="0.25">
      <c r="U15703"/>
    </row>
    <row r="15704" spans="21:21" x14ac:dyDescent="0.25">
      <c r="U15704"/>
    </row>
    <row r="15705" spans="21:21" x14ac:dyDescent="0.25">
      <c r="U15705"/>
    </row>
    <row r="15706" spans="21:21" x14ac:dyDescent="0.25">
      <c r="U15706"/>
    </row>
    <row r="15707" spans="21:21" x14ac:dyDescent="0.25">
      <c r="U15707"/>
    </row>
    <row r="15708" spans="21:21" x14ac:dyDescent="0.25">
      <c r="U15708"/>
    </row>
    <row r="15709" spans="21:21" x14ac:dyDescent="0.25">
      <c r="U15709"/>
    </row>
    <row r="15710" spans="21:21" x14ac:dyDescent="0.25">
      <c r="U15710"/>
    </row>
    <row r="15711" spans="21:21" x14ac:dyDescent="0.25">
      <c r="U15711"/>
    </row>
    <row r="15712" spans="21:21" x14ac:dyDescent="0.25">
      <c r="U15712"/>
    </row>
    <row r="15713" spans="21:21" x14ac:dyDescent="0.25">
      <c r="U15713"/>
    </row>
    <row r="15714" spans="21:21" x14ac:dyDescent="0.25">
      <c r="U15714"/>
    </row>
    <row r="15715" spans="21:21" x14ac:dyDescent="0.25">
      <c r="U15715"/>
    </row>
    <row r="15716" spans="21:21" x14ac:dyDescent="0.25">
      <c r="U15716"/>
    </row>
    <row r="15717" spans="21:21" x14ac:dyDescent="0.25">
      <c r="U15717"/>
    </row>
    <row r="15718" spans="21:21" x14ac:dyDescent="0.25">
      <c r="U15718"/>
    </row>
    <row r="15719" spans="21:21" x14ac:dyDescent="0.25">
      <c r="U15719"/>
    </row>
    <row r="15720" spans="21:21" x14ac:dyDescent="0.25">
      <c r="U15720"/>
    </row>
    <row r="15721" spans="21:21" x14ac:dyDescent="0.25">
      <c r="U15721"/>
    </row>
    <row r="15722" spans="21:21" x14ac:dyDescent="0.25">
      <c r="U15722"/>
    </row>
    <row r="15723" spans="21:21" x14ac:dyDescent="0.25">
      <c r="U15723"/>
    </row>
    <row r="15724" spans="21:21" x14ac:dyDescent="0.25">
      <c r="U15724"/>
    </row>
    <row r="15725" spans="21:21" x14ac:dyDescent="0.25">
      <c r="U15725"/>
    </row>
    <row r="15726" spans="21:21" x14ac:dyDescent="0.25">
      <c r="U15726"/>
    </row>
    <row r="15727" spans="21:21" x14ac:dyDescent="0.25">
      <c r="U15727"/>
    </row>
    <row r="15728" spans="21:21" x14ac:dyDescent="0.25">
      <c r="U15728"/>
    </row>
    <row r="15729" spans="21:21" x14ac:dyDescent="0.25">
      <c r="U15729"/>
    </row>
    <row r="15730" spans="21:21" x14ac:dyDescent="0.25">
      <c r="U15730"/>
    </row>
    <row r="15731" spans="21:21" x14ac:dyDescent="0.25">
      <c r="U15731"/>
    </row>
    <row r="15732" spans="21:21" x14ac:dyDescent="0.25">
      <c r="U15732"/>
    </row>
    <row r="15733" spans="21:21" x14ac:dyDescent="0.25">
      <c r="U15733"/>
    </row>
    <row r="15734" spans="21:21" x14ac:dyDescent="0.25">
      <c r="U15734"/>
    </row>
    <row r="15735" spans="21:21" x14ac:dyDescent="0.25">
      <c r="U15735"/>
    </row>
    <row r="15736" spans="21:21" x14ac:dyDescent="0.25">
      <c r="U15736"/>
    </row>
    <row r="15737" spans="21:21" x14ac:dyDescent="0.25">
      <c r="U15737"/>
    </row>
    <row r="15738" spans="21:21" x14ac:dyDescent="0.25">
      <c r="U15738"/>
    </row>
    <row r="15739" spans="21:21" x14ac:dyDescent="0.25">
      <c r="U15739"/>
    </row>
    <row r="15740" spans="21:21" x14ac:dyDescent="0.25">
      <c r="U15740"/>
    </row>
    <row r="15741" spans="21:21" x14ac:dyDescent="0.25">
      <c r="U15741"/>
    </row>
    <row r="15742" spans="21:21" x14ac:dyDescent="0.25">
      <c r="U15742"/>
    </row>
    <row r="15743" spans="21:21" x14ac:dyDescent="0.25">
      <c r="U15743"/>
    </row>
    <row r="15744" spans="21:21" x14ac:dyDescent="0.25">
      <c r="U15744"/>
    </row>
    <row r="15745" spans="21:21" x14ac:dyDescent="0.25">
      <c r="U15745"/>
    </row>
    <row r="15746" spans="21:21" x14ac:dyDescent="0.25">
      <c r="U15746"/>
    </row>
    <row r="15747" spans="21:21" x14ac:dyDescent="0.25">
      <c r="U15747"/>
    </row>
    <row r="15748" spans="21:21" x14ac:dyDescent="0.25">
      <c r="U15748"/>
    </row>
    <row r="15749" spans="21:21" x14ac:dyDescent="0.25">
      <c r="U15749"/>
    </row>
    <row r="15750" spans="21:21" x14ac:dyDescent="0.25">
      <c r="U15750"/>
    </row>
    <row r="15751" spans="21:21" x14ac:dyDescent="0.25">
      <c r="U15751"/>
    </row>
    <row r="15752" spans="21:21" x14ac:dyDescent="0.25">
      <c r="U15752"/>
    </row>
    <row r="15753" spans="21:21" x14ac:dyDescent="0.25">
      <c r="U15753"/>
    </row>
    <row r="15754" spans="21:21" x14ac:dyDescent="0.25">
      <c r="U15754"/>
    </row>
    <row r="15755" spans="21:21" x14ac:dyDescent="0.25">
      <c r="U15755"/>
    </row>
    <row r="15756" spans="21:21" x14ac:dyDescent="0.25">
      <c r="U15756"/>
    </row>
    <row r="15757" spans="21:21" x14ac:dyDescent="0.25">
      <c r="U15757"/>
    </row>
    <row r="15758" spans="21:21" x14ac:dyDescent="0.25">
      <c r="U15758"/>
    </row>
    <row r="15759" spans="21:21" x14ac:dyDescent="0.25">
      <c r="U15759"/>
    </row>
    <row r="15760" spans="21:21" x14ac:dyDescent="0.25">
      <c r="U15760"/>
    </row>
    <row r="15761" spans="21:21" x14ac:dyDescent="0.25">
      <c r="U15761"/>
    </row>
    <row r="15762" spans="21:21" x14ac:dyDescent="0.25">
      <c r="U15762"/>
    </row>
    <row r="15763" spans="21:21" x14ac:dyDescent="0.25">
      <c r="U15763"/>
    </row>
    <row r="15764" spans="21:21" x14ac:dyDescent="0.25">
      <c r="U15764"/>
    </row>
    <row r="15765" spans="21:21" x14ac:dyDescent="0.25">
      <c r="U15765"/>
    </row>
    <row r="15766" spans="21:21" x14ac:dyDescent="0.25">
      <c r="U15766"/>
    </row>
    <row r="15767" spans="21:21" x14ac:dyDescent="0.25">
      <c r="U15767"/>
    </row>
    <row r="15768" spans="21:21" x14ac:dyDescent="0.25">
      <c r="U15768"/>
    </row>
    <row r="15769" spans="21:21" x14ac:dyDescent="0.25">
      <c r="U15769"/>
    </row>
    <row r="15770" spans="21:21" x14ac:dyDescent="0.25">
      <c r="U15770"/>
    </row>
    <row r="15771" spans="21:21" x14ac:dyDescent="0.25">
      <c r="U15771"/>
    </row>
    <row r="15772" spans="21:21" x14ac:dyDescent="0.25">
      <c r="U15772"/>
    </row>
    <row r="15773" spans="21:21" x14ac:dyDescent="0.25">
      <c r="U15773"/>
    </row>
    <row r="15774" spans="21:21" x14ac:dyDescent="0.25">
      <c r="U15774"/>
    </row>
    <row r="15775" spans="21:21" x14ac:dyDescent="0.25">
      <c r="U15775"/>
    </row>
    <row r="15776" spans="21:21" x14ac:dyDescent="0.25">
      <c r="U15776"/>
    </row>
    <row r="15777" spans="21:21" x14ac:dyDescent="0.25">
      <c r="U15777"/>
    </row>
    <row r="15778" spans="21:21" x14ac:dyDescent="0.25">
      <c r="U15778"/>
    </row>
    <row r="15779" spans="21:21" x14ac:dyDescent="0.25">
      <c r="U15779"/>
    </row>
    <row r="15780" spans="21:21" x14ac:dyDescent="0.25">
      <c r="U15780"/>
    </row>
    <row r="15781" spans="21:21" x14ac:dyDescent="0.25">
      <c r="U15781"/>
    </row>
    <row r="15782" spans="21:21" x14ac:dyDescent="0.25">
      <c r="U15782"/>
    </row>
    <row r="15783" spans="21:21" x14ac:dyDescent="0.25">
      <c r="U15783"/>
    </row>
    <row r="15784" spans="21:21" x14ac:dyDescent="0.25">
      <c r="U15784"/>
    </row>
    <row r="15785" spans="21:21" x14ac:dyDescent="0.25">
      <c r="U15785"/>
    </row>
    <row r="15786" spans="21:21" x14ac:dyDescent="0.25">
      <c r="U15786"/>
    </row>
    <row r="15787" spans="21:21" x14ac:dyDescent="0.25">
      <c r="U15787"/>
    </row>
    <row r="15788" spans="21:21" x14ac:dyDescent="0.25">
      <c r="U15788"/>
    </row>
    <row r="15789" spans="21:21" x14ac:dyDescent="0.25">
      <c r="U15789"/>
    </row>
    <row r="15790" spans="21:21" x14ac:dyDescent="0.25">
      <c r="U15790"/>
    </row>
    <row r="15791" spans="21:21" x14ac:dyDescent="0.25">
      <c r="U15791"/>
    </row>
    <row r="15792" spans="21:21" x14ac:dyDescent="0.25">
      <c r="U15792"/>
    </row>
    <row r="15793" spans="21:21" x14ac:dyDescent="0.25">
      <c r="U15793"/>
    </row>
    <row r="15794" spans="21:21" x14ac:dyDescent="0.25">
      <c r="U15794"/>
    </row>
    <row r="15795" spans="21:21" x14ac:dyDescent="0.25">
      <c r="U15795"/>
    </row>
    <row r="15796" spans="21:21" x14ac:dyDescent="0.25">
      <c r="U15796"/>
    </row>
    <row r="15797" spans="21:21" x14ac:dyDescent="0.25">
      <c r="U15797"/>
    </row>
    <row r="15798" spans="21:21" x14ac:dyDescent="0.25">
      <c r="U15798"/>
    </row>
    <row r="15799" spans="21:21" x14ac:dyDescent="0.25">
      <c r="U15799"/>
    </row>
    <row r="15800" spans="21:21" x14ac:dyDescent="0.25">
      <c r="U15800"/>
    </row>
    <row r="15801" spans="21:21" x14ac:dyDescent="0.25">
      <c r="U15801"/>
    </row>
    <row r="15802" spans="21:21" x14ac:dyDescent="0.25">
      <c r="U15802"/>
    </row>
    <row r="15803" spans="21:21" x14ac:dyDescent="0.25">
      <c r="U15803"/>
    </row>
    <row r="15804" spans="21:21" x14ac:dyDescent="0.25">
      <c r="U15804"/>
    </row>
    <row r="15805" spans="21:21" x14ac:dyDescent="0.25">
      <c r="U15805"/>
    </row>
    <row r="15806" spans="21:21" x14ac:dyDescent="0.25">
      <c r="U15806"/>
    </row>
    <row r="15807" spans="21:21" x14ac:dyDescent="0.25">
      <c r="U15807"/>
    </row>
    <row r="15808" spans="21:21" x14ac:dyDescent="0.25">
      <c r="U15808"/>
    </row>
    <row r="15809" spans="21:21" x14ac:dyDescent="0.25">
      <c r="U15809"/>
    </row>
    <row r="15810" spans="21:21" x14ac:dyDescent="0.25">
      <c r="U15810"/>
    </row>
    <row r="15811" spans="21:21" x14ac:dyDescent="0.25">
      <c r="U15811"/>
    </row>
    <row r="15812" spans="21:21" x14ac:dyDescent="0.25">
      <c r="U15812"/>
    </row>
    <row r="15813" spans="21:21" x14ac:dyDescent="0.25">
      <c r="U15813"/>
    </row>
    <row r="15814" spans="21:21" x14ac:dyDescent="0.25">
      <c r="U15814"/>
    </row>
    <row r="15815" spans="21:21" x14ac:dyDescent="0.25">
      <c r="U15815"/>
    </row>
    <row r="15816" spans="21:21" x14ac:dyDescent="0.25">
      <c r="U15816"/>
    </row>
    <row r="15817" spans="21:21" x14ac:dyDescent="0.25">
      <c r="U15817"/>
    </row>
    <row r="15818" spans="21:21" x14ac:dyDescent="0.25">
      <c r="U15818"/>
    </row>
    <row r="15819" spans="21:21" x14ac:dyDescent="0.25">
      <c r="U15819"/>
    </row>
    <row r="15820" spans="21:21" x14ac:dyDescent="0.25">
      <c r="U15820"/>
    </row>
    <row r="15821" spans="21:21" x14ac:dyDescent="0.25">
      <c r="U15821"/>
    </row>
    <row r="15822" spans="21:21" x14ac:dyDescent="0.25">
      <c r="U15822"/>
    </row>
    <row r="15823" spans="21:21" x14ac:dyDescent="0.25">
      <c r="U15823"/>
    </row>
    <row r="15824" spans="21:21" x14ac:dyDescent="0.25">
      <c r="U15824"/>
    </row>
    <row r="15825" spans="21:21" x14ac:dyDescent="0.25">
      <c r="U15825"/>
    </row>
    <row r="15826" spans="21:21" x14ac:dyDescent="0.25">
      <c r="U15826"/>
    </row>
    <row r="15827" spans="21:21" x14ac:dyDescent="0.25">
      <c r="U15827"/>
    </row>
    <row r="15828" spans="21:21" x14ac:dyDescent="0.25">
      <c r="U15828"/>
    </row>
    <row r="15829" spans="21:21" x14ac:dyDescent="0.25">
      <c r="U15829"/>
    </row>
    <row r="15830" spans="21:21" x14ac:dyDescent="0.25">
      <c r="U15830"/>
    </row>
    <row r="15831" spans="21:21" x14ac:dyDescent="0.25">
      <c r="U15831"/>
    </row>
    <row r="15832" spans="21:21" x14ac:dyDescent="0.25">
      <c r="U15832"/>
    </row>
    <row r="15833" spans="21:21" x14ac:dyDescent="0.25">
      <c r="U15833"/>
    </row>
    <row r="15834" spans="21:21" x14ac:dyDescent="0.25">
      <c r="U15834"/>
    </row>
    <row r="15835" spans="21:21" x14ac:dyDescent="0.25">
      <c r="U15835"/>
    </row>
    <row r="15836" spans="21:21" x14ac:dyDescent="0.25">
      <c r="U15836"/>
    </row>
    <row r="15837" spans="21:21" x14ac:dyDescent="0.25">
      <c r="U15837"/>
    </row>
    <row r="15838" spans="21:21" x14ac:dyDescent="0.25">
      <c r="U15838"/>
    </row>
    <row r="15839" spans="21:21" x14ac:dyDescent="0.25">
      <c r="U15839"/>
    </row>
    <row r="15840" spans="21:21" x14ac:dyDescent="0.25">
      <c r="U15840"/>
    </row>
    <row r="15841" spans="21:21" x14ac:dyDescent="0.25">
      <c r="U15841"/>
    </row>
    <row r="15842" spans="21:21" x14ac:dyDescent="0.25">
      <c r="U15842"/>
    </row>
    <row r="15843" spans="21:21" x14ac:dyDescent="0.25">
      <c r="U15843"/>
    </row>
    <row r="15844" spans="21:21" x14ac:dyDescent="0.25">
      <c r="U15844"/>
    </row>
    <row r="15845" spans="21:21" x14ac:dyDescent="0.25">
      <c r="U15845"/>
    </row>
    <row r="15846" spans="21:21" x14ac:dyDescent="0.25">
      <c r="U15846"/>
    </row>
    <row r="15847" spans="21:21" x14ac:dyDescent="0.25">
      <c r="U15847"/>
    </row>
    <row r="15848" spans="21:21" x14ac:dyDescent="0.25">
      <c r="U15848"/>
    </row>
    <row r="15849" spans="21:21" x14ac:dyDescent="0.25">
      <c r="U15849"/>
    </row>
    <row r="15850" spans="21:21" x14ac:dyDescent="0.25">
      <c r="U15850"/>
    </row>
    <row r="15851" spans="21:21" x14ac:dyDescent="0.25">
      <c r="U15851"/>
    </row>
    <row r="15852" spans="21:21" x14ac:dyDescent="0.25">
      <c r="U15852"/>
    </row>
    <row r="15853" spans="21:21" x14ac:dyDescent="0.25">
      <c r="U15853"/>
    </row>
    <row r="15854" spans="21:21" x14ac:dyDescent="0.25">
      <c r="U15854"/>
    </row>
    <row r="15855" spans="21:21" x14ac:dyDescent="0.25">
      <c r="U15855"/>
    </row>
    <row r="15856" spans="21:21" x14ac:dyDescent="0.25">
      <c r="U15856"/>
    </row>
    <row r="15857" spans="21:21" x14ac:dyDescent="0.25">
      <c r="U15857"/>
    </row>
    <row r="15858" spans="21:21" x14ac:dyDescent="0.25">
      <c r="U15858"/>
    </row>
    <row r="15859" spans="21:21" x14ac:dyDescent="0.25">
      <c r="U15859"/>
    </row>
    <row r="15860" spans="21:21" x14ac:dyDescent="0.25">
      <c r="U15860"/>
    </row>
    <row r="15861" spans="21:21" x14ac:dyDescent="0.25">
      <c r="U15861"/>
    </row>
    <row r="15862" spans="21:21" x14ac:dyDescent="0.25">
      <c r="U15862"/>
    </row>
    <row r="15863" spans="21:21" x14ac:dyDescent="0.25">
      <c r="U15863"/>
    </row>
    <row r="15864" spans="21:21" x14ac:dyDescent="0.25">
      <c r="U15864"/>
    </row>
    <row r="15865" spans="21:21" x14ac:dyDescent="0.25">
      <c r="U15865"/>
    </row>
    <row r="15866" spans="21:21" x14ac:dyDescent="0.25">
      <c r="U15866"/>
    </row>
    <row r="15867" spans="21:21" x14ac:dyDescent="0.25">
      <c r="U15867"/>
    </row>
    <row r="15868" spans="21:21" x14ac:dyDescent="0.25">
      <c r="U15868"/>
    </row>
    <row r="15869" spans="21:21" x14ac:dyDescent="0.25">
      <c r="U15869"/>
    </row>
    <row r="15870" spans="21:21" x14ac:dyDescent="0.25">
      <c r="U15870"/>
    </row>
    <row r="15871" spans="21:21" x14ac:dyDescent="0.25">
      <c r="U15871"/>
    </row>
    <row r="15872" spans="21:21" x14ac:dyDescent="0.25">
      <c r="U15872"/>
    </row>
    <row r="15873" spans="21:21" x14ac:dyDescent="0.25">
      <c r="U15873"/>
    </row>
    <row r="15874" spans="21:21" x14ac:dyDescent="0.25">
      <c r="U15874"/>
    </row>
    <row r="15875" spans="21:21" x14ac:dyDescent="0.25">
      <c r="U15875"/>
    </row>
    <row r="15876" spans="21:21" x14ac:dyDescent="0.25">
      <c r="U15876"/>
    </row>
    <row r="15877" spans="21:21" x14ac:dyDescent="0.25">
      <c r="U15877"/>
    </row>
    <row r="15878" spans="21:21" x14ac:dyDescent="0.25">
      <c r="U15878"/>
    </row>
    <row r="15879" spans="21:21" x14ac:dyDescent="0.25">
      <c r="U15879"/>
    </row>
    <row r="15880" spans="21:21" x14ac:dyDescent="0.25">
      <c r="U15880"/>
    </row>
    <row r="15881" spans="21:21" x14ac:dyDescent="0.25">
      <c r="U15881"/>
    </row>
    <row r="15882" spans="21:21" x14ac:dyDescent="0.25">
      <c r="U15882"/>
    </row>
    <row r="15883" spans="21:21" x14ac:dyDescent="0.25">
      <c r="U15883"/>
    </row>
    <row r="15884" spans="21:21" x14ac:dyDescent="0.25">
      <c r="U15884"/>
    </row>
    <row r="15885" spans="21:21" x14ac:dyDescent="0.25">
      <c r="U15885"/>
    </row>
    <row r="15886" spans="21:21" x14ac:dyDescent="0.25">
      <c r="U15886"/>
    </row>
    <row r="15887" spans="21:21" x14ac:dyDescent="0.25">
      <c r="U15887"/>
    </row>
    <row r="15888" spans="21:21" x14ac:dyDescent="0.25">
      <c r="U15888"/>
    </row>
    <row r="15889" spans="21:21" x14ac:dyDescent="0.25">
      <c r="U15889"/>
    </row>
    <row r="15890" spans="21:21" x14ac:dyDescent="0.25">
      <c r="U15890"/>
    </row>
    <row r="15891" spans="21:21" x14ac:dyDescent="0.25">
      <c r="U15891"/>
    </row>
    <row r="15892" spans="21:21" x14ac:dyDescent="0.25">
      <c r="U15892"/>
    </row>
    <row r="15893" spans="21:21" x14ac:dyDescent="0.25">
      <c r="U15893"/>
    </row>
    <row r="15894" spans="21:21" x14ac:dyDescent="0.25">
      <c r="U15894"/>
    </row>
    <row r="15895" spans="21:21" x14ac:dyDescent="0.25">
      <c r="U15895"/>
    </row>
    <row r="15896" spans="21:21" x14ac:dyDescent="0.25">
      <c r="U15896"/>
    </row>
    <row r="15897" spans="21:21" x14ac:dyDescent="0.25">
      <c r="U15897"/>
    </row>
    <row r="15898" spans="21:21" x14ac:dyDescent="0.25">
      <c r="U15898"/>
    </row>
    <row r="15899" spans="21:21" x14ac:dyDescent="0.25">
      <c r="U15899"/>
    </row>
    <row r="15900" spans="21:21" x14ac:dyDescent="0.25">
      <c r="U15900"/>
    </row>
    <row r="15901" spans="21:21" x14ac:dyDescent="0.25">
      <c r="U15901"/>
    </row>
    <row r="15902" spans="21:21" x14ac:dyDescent="0.25">
      <c r="U15902"/>
    </row>
    <row r="15903" spans="21:21" x14ac:dyDescent="0.25">
      <c r="U15903"/>
    </row>
    <row r="15904" spans="21:21" x14ac:dyDescent="0.25">
      <c r="U15904"/>
    </row>
    <row r="15905" spans="21:21" x14ac:dyDescent="0.25">
      <c r="U15905"/>
    </row>
    <row r="15906" spans="21:21" x14ac:dyDescent="0.25">
      <c r="U15906"/>
    </row>
    <row r="15907" spans="21:21" x14ac:dyDescent="0.25">
      <c r="U15907"/>
    </row>
    <row r="15908" spans="21:21" x14ac:dyDescent="0.25">
      <c r="U15908"/>
    </row>
    <row r="15909" spans="21:21" x14ac:dyDescent="0.25">
      <c r="U15909"/>
    </row>
    <row r="15910" spans="21:21" x14ac:dyDescent="0.25">
      <c r="U15910"/>
    </row>
    <row r="15911" spans="21:21" x14ac:dyDescent="0.25">
      <c r="U15911"/>
    </row>
    <row r="15912" spans="21:21" x14ac:dyDescent="0.25">
      <c r="U15912"/>
    </row>
    <row r="15913" spans="21:21" x14ac:dyDescent="0.25">
      <c r="U15913"/>
    </row>
    <row r="15914" spans="21:21" x14ac:dyDescent="0.25">
      <c r="U15914"/>
    </row>
    <row r="15915" spans="21:21" x14ac:dyDescent="0.25">
      <c r="U15915"/>
    </row>
    <row r="15916" spans="21:21" x14ac:dyDescent="0.25">
      <c r="U15916"/>
    </row>
    <row r="15917" spans="21:21" x14ac:dyDescent="0.25">
      <c r="U15917"/>
    </row>
    <row r="15918" spans="21:21" x14ac:dyDescent="0.25">
      <c r="U15918"/>
    </row>
    <row r="15919" spans="21:21" x14ac:dyDescent="0.25">
      <c r="U15919"/>
    </row>
    <row r="15920" spans="21:21" x14ac:dyDescent="0.25">
      <c r="U15920"/>
    </row>
    <row r="15921" spans="21:21" x14ac:dyDescent="0.25">
      <c r="U15921"/>
    </row>
    <row r="15922" spans="21:21" x14ac:dyDescent="0.25">
      <c r="U15922"/>
    </row>
    <row r="15923" spans="21:21" x14ac:dyDescent="0.25">
      <c r="U15923"/>
    </row>
    <row r="15924" spans="21:21" x14ac:dyDescent="0.25">
      <c r="U15924"/>
    </row>
    <row r="15925" spans="21:21" x14ac:dyDescent="0.25">
      <c r="U15925"/>
    </row>
    <row r="15926" spans="21:21" x14ac:dyDescent="0.25">
      <c r="U15926"/>
    </row>
    <row r="15927" spans="21:21" x14ac:dyDescent="0.25">
      <c r="U15927"/>
    </row>
    <row r="15928" spans="21:21" x14ac:dyDescent="0.25">
      <c r="U15928"/>
    </row>
    <row r="15929" spans="21:21" x14ac:dyDescent="0.25">
      <c r="U15929"/>
    </row>
    <row r="15930" spans="21:21" x14ac:dyDescent="0.25">
      <c r="U15930"/>
    </row>
    <row r="15931" spans="21:21" x14ac:dyDescent="0.25">
      <c r="U15931"/>
    </row>
    <row r="15932" spans="21:21" x14ac:dyDescent="0.25">
      <c r="U15932"/>
    </row>
    <row r="15933" spans="21:21" x14ac:dyDescent="0.25">
      <c r="U15933"/>
    </row>
    <row r="15934" spans="21:21" x14ac:dyDescent="0.25">
      <c r="U15934"/>
    </row>
    <row r="15935" spans="21:21" x14ac:dyDescent="0.25">
      <c r="U15935"/>
    </row>
    <row r="15936" spans="21:21" x14ac:dyDescent="0.25">
      <c r="U15936"/>
    </row>
    <row r="15937" spans="21:21" x14ac:dyDescent="0.25">
      <c r="U15937"/>
    </row>
    <row r="15938" spans="21:21" x14ac:dyDescent="0.25">
      <c r="U15938"/>
    </row>
    <row r="15939" spans="21:21" x14ac:dyDescent="0.25">
      <c r="U15939"/>
    </row>
    <row r="15940" spans="21:21" x14ac:dyDescent="0.25">
      <c r="U15940"/>
    </row>
    <row r="15941" spans="21:21" x14ac:dyDescent="0.25">
      <c r="U15941"/>
    </row>
    <row r="15942" spans="21:21" x14ac:dyDescent="0.25">
      <c r="U15942"/>
    </row>
    <row r="15943" spans="21:21" x14ac:dyDescent="0.25">
      <c r="U15943"/>
    </row>
    <row r="15944" spans="21:21" x14ac:dyDescent="0.25">
      <c r="U15944"/>
    </row>
    <row r="15945" spans="21:21" x14ac:dyDescent="0.25">
      <c r="U15945"/>
    </row>
    <row r="15946" spans="21:21" x14ac:dyDescent="0.25">
      <c r="U15946"/>
    </row>
    <row r="15947" spans="21:21" x14ac:dyDescent="0.25">
      <c r="U15947"/>
    </row>
    <row r="15948" spans="21:21" x14ac:dyDescent="0.25">
      <c r="U15948"/>
    </row>
    <row r="15949" spans="21:21" x14ac:dyDescent="0.25">
      <c r="U15949"/>
    </row>
    <row r="15950" spans="21:21" x14ac:dyDescent="0.25">
      <c r="U15950"/>
    </row>
    <row r="15951" spans="21:21" x14ac:dyDescent="0.25">
      <c r="U15951"/>
    </row>
    <row r="15952" spans="21:21" x14ac:dyDescent="0.25">
      <c r="U15952"/>
    </row>
    <row r="15953" spans="21:21" x14ac:dyDescent="0.25">
      <c r="U15953"/>
    </row>
    <row r="15954" spans="21:21" x14ac:dyDescent="0.25">
      <c r="U15954"/>
    </row>
    <row r="15955" spans="21:21" x14ac:dyDescent="0.25">
      <c r="U15955"/>
    </row>
    <row r="15956" spans="21:21" x14ac:dyDescent="0.25">
      <c r="U15956"/>
    </row>
    <row r="15957" spans="21:21" x14ac:dyDescent="0.25">
      <c r="U15957"/>
    </row>
    <row r="15958" spans="21:21" x14ac:dyDescent="0.25">
      <c r="U15958"/>
    </row>
    <row r="15959" spans="21:21" x14ac:dyDescent="0.25">
      <c r="U15959"/>
    </row>
    <row r="15960" spans="21:21" x14ac:dyDescent="0.25">
      <c r="U15960"/>
    </row>
    <row r="15961" spans="21:21" x14ac:dyDescent="0.25">
      <c r="U15961"/>
    </row>
    <row r="15962" spans="21:21" x14ac:dyDescent="0.25">
      <c r="U15962"/>
    </row>
    <row r="15963" spans="21:21" x14ac:dyDescent="0.25">
      <c r="U15963"/>
    </row>
    <row r="15964" spans="21:21" x14ac:dyDescent="0.25">
      <c r="U15964"/>
    </row>
    <row r="15965" spans="21:21" x14ac:dyDescent="0.25">
      <c r="U15965"/>
    </row>
    <row r="15966" spans="21:21" x14ac:dyDescent="0.25">
      <c r="U15966"/>
    </row>
    <row r="15967" spans="21:21" x14ac:dyDescent="0.25">
      <c r="U15967"/>
    </row>
    <row r="15968" spans="21:21" x14ac:dyDescent="0.25">
      <c r="U15968"/>
    </row>
    <row r="15969" spans="21:21" x14ac:dyDescent="0.25">
      <c r="U15969"/>
    </row>
    <row r="15970" spans="21:21" x14ac:dyDescent="0.25">
      <c r="U15970"/>
    </row>
    <row r="15971" spans="21:21" x14ac:dyDescent="0.25">
      <c r="U15971"/>
    </row>
    <row r="15972" spans="21:21" x14ac:dyDescent="0.25">
      <c r="U15972"/>
    </row>
    <row r="15973" spans="21:21" x14ac:dyDescent="0.25">
      <c r="U15973"/>
    </row>
    <row r="15974" spans="21:21" x14ac:dyDescent="0.25">
      <c r="U15974"/>
    </row>
    <row r="15975" spans="21:21" x14ac:dyDescent="0.25">
      <c r="U15975"/>
    </row>
    <row r="15976" spans="21:21" x14ac:dyDescent="0.25">
      <c r="U15976"/>
    </row>
    <row r="15977" spans="21:21" x14ac:dyDescent="0.25">
      <c r="U15977"/>
    </row>
    <row r="15978" spans="21:21" x14ac:dyDescent="0.25">
      <c r="U15978"/>
    </row>
    <row r="15979" spans="21:21" x14ac:dyDescent="0.25">
      <c r="U15979"/>
    </row>
    <row r="15980" spans="21:21" x14ac:dyDescent="0.25">
      <c r="U15980"/>
    </row>
    <row r="15981" spans="21:21" x14ac:dyDescent="0.25">
      <c r="U15981"/>
    </row>
    <row r="15982" spans="21:21" x14ac:dyDescent="0.25">
      <c r="U15982"/>
    </row>
    <row r="15983" spans="21:21" x14ac:dyDescent="0.25">
      <c r="U15983"/>
    </row>
    <row r="15984" spans="21:21" x14ac:dyDescent="0.25">
      <c r="U15984"/>
    </row>
    <row r="15985" spans="21:21" x14ac:dyDescent="0.25">
      <c r="U15985"/>
    </row>
    <row r="15986" spans="21:21" x14ac:dyDescent="0.25">
      <c r="U15986"/>
    </row>
    <row r="15987" spans="21:21" x14ac:dyDescent="0.25">
      <c r="U15987"/>
    </row>
    <row r="15988" spans="21:21" x14ac:dyDescent="0.25">
      <c r="U15988"/>
    </row>
    <row r="15989" spans="21:21" x14ac:dyDescent="0.25">
      <c r="U15989"/>
    </row>
    <row r="15990" spans="21:21" x14ac:dyDescent="0.25">
      <c r="U15990"/>
    </row>
    <row r="15991" spans="21:21" x14ac:dyDescent="0.25">
      <c r="U15991"/>
    </row>
    <row r="15992" spans="21:21" x14ac:dyDescent="0.25">
      <c r="U15992"/>
    </row>
    <row r="15993" spans="21:21" x14ac:dyDescent="0.25">
      <c r="U15993"/>
    </row>
    <row r="15994" spans="21:21" x14ac:dyDescent="0.25">
      <c r="U15994"/>
    </row>
    <row r="15995" spans="21:21" x14ac:dyDescent="0.25">
      <c r="U15995"/>
    </row>
    <row r="15996" spans="21:21" x14ac:dyDescent="0.25">
      <c r="U15996"/>
    </row>
    <row r="15997" spans="21:21" x14ac:dyDescent="0.25">
      <c r="U15997"/>
    </row>
    <row r="15998" spans="21:21" x14ac:dyDescent="0.25">
      <c r="U15998"/>
    </row>
    <row r="15999" spans="21:21" x14ac:dyDescent="0.25">
      <c r="U15999"/>
    </row>
    <row r="16000" spans="21:21" x14ac:dyDescent="0.25">
      <c r="U16000"/>
    </row>
    <row r="16001" spans="21:21" x14ac:dyDescent="0.25">
      <c r="U16001"/>
    </row>
    <row r="16002" spans="21:21" x14ac:dyDescent="0.25">
      <c r="U16002"/>
    </row>
    <row r="16003" spans="21:21" x14ac:dyDescent="0.25">
      <c r="U16003"/>
    </row>
    <row r="16004" spans="21:21" x14ac:dyDescent="0.25">
      <c r="U16004"/>
    </row>
    <row r="16005" spans="21:21" x14ac:dyDescent="0.25">
      <c r="U16005"/>
    </row>
    <row r="16006" spans="21:21" x14ac:dyDescent="0.25">
      <c r="U16006"/>
    </row>
    <row r="16007" spans="21:21" x14ac:dyDescent="0.25">
      <c r="U16007"/>
    </row>
    <row r="16008" spans="21:21" x14ac:dyDescent="0.25">
      <c r="U16008"/>
    </row>
    <row r="16009" spans="21:21" x14ac:dyDescent="0.25">
      <c r="U16009"/>
    </row>
    <row r="16010" spans="21:21" x14ac:dyDescent="0.25">
      <c r="U16010"/>
    </row>
    <row r="16011" spans="21:21" x14ac:dyDescent="0.25">
      <c r="U16011"/>
    </row>
    <row r="16012" spans="21:21" x14ac:dyDescent="0.25">
      <c r="U16012"/>
    </row>
    <row r="16013" spans="21:21" x14ac:dyDescent="0.25">
      <c r="U16013"/>
    </row>
    <row r="16014" spans="21:21" x14ac:dyDescent="0.25">
      <c r="U16014"/>
    </row>
    <row r="16015" spans="21:21" x14ac:dyDescent="0.25">
      <c r="U16015"/>
    </row>
    <row r="16016" spans="21:21" x14ac:dyDescent="0.25">
      <c r="U16016"/>
    </row>
    <row r="16017" spans="21:21" x14ac:dyDescent="0.25">
      <c r="U16017"/>
    </row>
    <row r="16018" spans="21:21" x14ac:dyDescent="0.25">
      <c r="U16018"/>
    </row>
    <row r="16019" spans="21:21" x14ac:dyDescent="0.25">
      <c r="U16019"/>
    </row>
    <row r="16020" spans="21:21" x14ac:dyDescent="0.25">
      <c r="U16020"/>
    </row>
    <row r="16021" spans="21:21" x14ac:dyDescent="0.25">
      <c r="U16021"/>
    </row>
    <row r="16022" spans="21:21" x14ac:dyDescent="0.25">
      <c r="U16022"/>
    </row>
    <row r="16023" spans="21:21" x14ac:dyDescent="0.25">
      <c r="U16023"/>
    </row>
    <row r="16024" spans="21:21" x14ac:dyDescent="0.25">
      <c r="U16024"/>
    </row>
    <row r="16025" spans="21:21" x14ac:dyDescent="0.25">
      <c r="U16025"/>
    </row>
    <row r="16026" spans="21:21" x14ac:dyDescent="0.25">
      <c r="U16026"/>
    </row>
    <row r="16027" spans="21:21" x14ac:dyDescent="0.25">
      <c r="U16027"/>
    </row>
    <row r="16028" spans="21:21" x14ac:dyDescent="0.25">
      <c r="U16028"/>
    </row>
    <row r="16029" spans="21:21" x14ac:dyDescent="0.25">
      <c r="U16029"/>
    </row>
    <row r="16030" spans="21:21" x14ac:dyDescent="0.25">
      <c r="U16030"/>
    </row>
    <row r="16031" spans="21:21" x14ac:dyDescent="0.25">
      <c r="U16031"/>
    </row>
    <row r="16032" spans="21:21" x14ac:dyDescent="0.25">
      <c r="U16032"/>
    </row>
    <row r="16033" spans="21:21" x14ac:dyDescent="0.25">
      <c r="U16033"/>
    </row>
    <row r="16034" spans="21:21" x14ac:dyDescent="0.25">
      <c r="U16034"/>
    </row>
    <row r="16035" spans="21:21" x14ac:dyDescent="0.25">
      <c r="U16035"/>
    </row>
    <row r="16036" spans="21:21" x14ac:dyDescent="0.25">
      <c r="U16036"/>
    </row>
    <row r="16037" spans="21:21" x14ac:dyDescent="0.25">
      <c r="U16037"/>
    </row>
    <row r="16038" spans="21:21" x14ac:dyDescent="0.25">
      <c r="U16038"/>
    </row>
    <row r="16039" spans="21:21" x14ac:dyDescent="0.25">
      <c r="U16039"/>
    </row>
    <row r="16040" spans="21:21" x14ac:dyDescent="0.25">
      <c r="U16040"/>
    </row>
    <row r="16041" spans="21:21" x14ac:dyDescent="0.25">
      <c r="U16041"/>
    </row>
    <row r="16042" spans="21:21" x14ac:dyDescent="0.25">
      <c r="U16042"/>
    </row>
    <row r="16043" spans="21:21" x14ac:dyDescent="0.25">
      <c r="U16043"/>
    </row>
    <row r="16044" spans="21:21" x14ac:dyDescent="0.25">
      <c r="U16044"/>
    </row>
    <row r="16045" spans="21:21" x14ac:dyDescent="0.25">
      <c r="U16045"/>
    </row>
    <row r="16046" spans="21:21" x14ac:dyDescent="0.25">
      <c r="U16046"/>
    </row>
    <row r="16047" spans="21:21" x14ac:dyDescent="0.25">
      <c r="U16047"/>
    </row>
    <row r="16048" spans="21:21" x14ac:dyDescent="0.25">
      <c r="U16048"/>
    </row>
    <row r="16049" spans="21:21" x14ac:dyDescent="0.25">
      <c r="U16049"/>
    </row>
    <row r="16050" spans="21:21" x14ac:dyDescent="0.25">
      <c r="U16050"/>
    </row>
    <row r="16051" spans="21:21" x14ac:dyDescent="0.25">
      <c r="U16051"/>
    </row>
    <row r="16052" spans="21:21" x14ac:dyDescent="0.25">
      <c r="U16052"/>
    </row>
    <row r="16053" spans="21:21" x14ac:dyDescent="0.25">
      <c r="U16053"/>
    </row>
    <row r="16054" spans="21:21" x14ac:dyDescent="0.25">
      <c r="U16054"/>
    </row>
    <row r="16055" spans="21:21" x14ac:dyDescent="0.25">
      <c r="U16055"/>
    </row>
    <row r="16056" spans="21:21" x14ac:dyDescent="0.25">
      <c r="U16056"/>
    </row>
    <row r="16057" spans="21:21" x14ac:dyDescent="0.25">
      <c r="U16057"/>
    </row>
    <row r="16058" spans="21:21" x14ac:dyDescent="0.25">
      <c r="U16058"/>
    </row>
    <row r="16059" spans="21:21" x14ac:dyDescent="0.25">
      <c r="U16059"/>
    </row>
    <row r="16060" spans="21:21" x14ac:dyDescent="0.25">
      <c r="U16060"/>
    </row>
    <row r="16061" spans="21:21" x14ac:dyDescent="0.25">
      <c r="U16061"/>
    </row>
    <row r="16062" spans="21:21" x14ac:dyDescent="0.25">
      <c r="U16062"/>
    </row>
    <row r="16063" spans="21:21" x14ac:dyDescent="0.25">
      <c r="U16063"/>
    </row>
    <row r="16064" spans="21:21" x14ac:dyDescent="0.25">
      <c r="U16064"/>
    </row>
    <row r="16065" spans="21:21" x14ac:dyDescent="0.25">
      <c r="U16065"/>
    </row>
    <row r="16066" spans="21:21" x14ac:dyDescent="0.25">
      <c r="U16066"/>
    </row>
    <row r="16067" spans="21:21" x14ac:dyDescent="0.25">
      <c r="U16067"/>
    </row>
    <row r="16068" spans="21:21" x14ac:dyDescent="0.25">
      <c r="U16068"/>
    </row>
    <row r="16069" spans="21:21" x14ac:dyDescent="0.25">
      <c r="U16069"/>
    </row>
    <row r="16070" spans="21:21" x14ac:dyDescent="0.25">
      <c r="U16070"/>
    </row>
    <row r="16071" spans="21:21" x14ac:dyDescent="0.25">
      <c r="U16071"/>
    </row>
    <row r="16072" spans="21:21" x14ac:dyDescent="0.25">
      <c r="U16072"/>
    </row>
    <row r="16073" spans="21:21" x14ac:dyDescent="0.25">
      <c r="U16073"/>
    </row>
    <row r="16074" spans="21:21" x14ac:dyDescent="0.25">
      <c r="U16074"/>
    </row>
    <row r="16075" spans="21:21" x14ac:dyDescent="0.25">
      <c r="U16075"/>
    </row>
    <row r="16076" spans="21:21" x14ac:dyDescent="0.25">
      <c r="U16076"/>
    </row>
    <row r="16077" spans="21:21" x14ac:dyDescent="0.25">
      <c r="U16077"/>
    </row>
    <row r="16078" spans="21:21" x14ac:dyDescent="0.25">
      <c r="U16078"/>
    </row>
    <row r="16079" spans="21:21" x14ac:dyDescent="0.25">
      <c r="U16079"/>
    </row>
    <row r="16080" spans="21:21" x14ac:dyDescent="0.25">
      <c r="U16080"/>
    </row>
    <row r="16081" spans="21:21" x14ac:dyDescent="0.25">
      <c r="U16081"/>
    </row>
    <row r="16082" spans="21:21" x14ac:dyDescent="0.25">
      <c r="U16082"/>
    </row>
    <row r="16083" spans="21:21" x14ac:dyDescent="0.25">
      <c r="U16083"/>
    </row>
    <row r="16084" spans="21:21" x14ac:dyDescent="0.25">
      <c r="U16084"/>
    </row>
    <row r="16085" spans="21:21" x14ac:dyDescent="0.25">
      <c r="U16085"/>
    </row>
    <row r="16086" spans="21:21" x14ac:dyDescent="0.25">
      <c r="U16086"/>
    </row>
    <row r="16087" spans="21:21" x14ac:dyDescent="0.25">
      <c r="U16087"/>
    </row>
    <row r="16088" spans="21:21" x14ac:dyDescent="0.25">
      <c r="U16088"/>
    </row>
    <row r="16089" spans="21:21" x14ac:dyDescent="0.25">
      <c r="U16089"/>
    </row>
    <row r="16090" spans="21:21" x14ac:dyDescent="0.25">
      <c r="U16090"/>
    </row>
    <row r="16091" spans="21:21" x14ac:dyDescent="0.25">
      <c r="U16091"/>
    </row>
    <row r="16092" spans="21:21" x14ac:dyDescent="0.25">
      <c r="U16092"/>
    </row>
    <row r="16093" spans="21:21" x14ac:dyDescent="0.25">
      <c r="U16093"/>
    </row>
    <row r="16094" spans="21:21" x14ac:dyDescent="0.25">
      <c r="U16094"/>
    </row>
    <row r="16095" spans="21:21" x14ac:dyDescent="0.25">
      <c r="U16095"/>
    </row>
    <row r="16096" spans="21:21" x14ac:dyDescent="0.25">
      <c r="U16096"/>
    </row>
    <row r="16097" spans="21:21" x14ac:dyDescent="0.25">
      <c r="U16097"/>
    </row>
    <row r="16098" spans="21:21" x14ac:dyDescent="0.25">
      <c r="U16098"/>
    </row>
    <row r="16099" spans="21:21" x14ac:dyDescent="0.25">
      <c r="U16099"/>
    </row>
    <row r="16100" spans="21:21" x14ac:dyDescent="0.25">
      <c r="U16100"/>
    </row>
    <row r="16101" spans="21:21" x14ac:dyDescent="0.25">
      <c r="U16101"/>
    </row>
    <row r="16102" spans="21:21" x14ac:dyDescent="0.25">
      <c r="U16102"/>
    </row>
    <row r="16103" spans="21:21" x14ac:dyDescent="0.25">
      <c r="U16103"/>
    </row>
    <row r="16104" spans="21:21" x14ac:dyDescent="0.25">
      <c r="U16104"/>
    </row>
    <row r="16105" spans="21:21" x14ac:dyDescent="0.25">
      <c r="U16105"/>
    </row>
    <row r="16106" spans="21:21" x14ac:dyDescent="0.25">
      <c r="U16106"/>
    </row>
    <row r="16107" spans="21:21" x14ac:dyDescent="0.25">
      <c r="U16107"/>
    </row>
    <row r="16108" spans="21:21" x14ac:dyDescent="0.25">
      <c r="U16108"/>
    </row>
    <row r="16109" spans="21:21" x14ac:dyDescent="0.25">
      <c r="U16109"/>
    </row>
    <row r="16110" spans="21:21" x14ac:dyDescent="0.25">
      <c r="U16110"/>
    </row>
    <row r="16111" spans="21:21" x14ac:dyDescent="0.25">
      <c r="U16111"/>
    </row>
    <row r="16112" spans="21:21" x14ac:dyDescent="0.25">
      <c r="U16112"/>
    </row>
    <row r="16113" spans="21:21" x14ac:dyDescent="0.25">
      <c r="U16113"/>
    </row>
    <row r="16114" spans="21:21" x14ac:dyDescent="0.25">
      <c r="U16114"/>
    </row>
    <row r="16115" spans="21:21" x14ac:dyDescent="0.25">
      <c r="U16115"/>
    </row>
    <row r="16116" spans="21:21" x14ac:dyDescent="0.25">
      <c r="U16116"/>
    </row>
    <row r="16117" spans="21:21" x14ac:dyDescent="0.25">
      <c r="U16117"/>
    </row>
    <row r="16118" spans="21:21" x14ac:dyDescent="0.25">
      <c r="U16118"/>
    </row>
    <row r="16119" spans="21:21" x14ac:dyDescent="0.25">
      <c r="U16119"/>
    </row>
    <row r="16120" spans="21:21" x14ac:dyDescent="0.25">
      <c r="U16120"/>
    </row>
    <row r="16121" spans="21:21" x14ac:dyDescent="0.25">
      <c r="U16121"/>
    </row>
    <row r="16122" spans="21:21" x14ac:dyDescent="0.25">
      <c r="U16122"/>
    </row>
    <row r="16123" spans="21:21" x14ac:dyDescent="0.25">
      <c r="U16123"/>
    </row>
    <row r="16124" spans="21:21" x14ac:dyDescent="0.25">
      <c r="U16124"/>
    </row>
    <row r="16125" spans="21:21" x14ac:dyDescent="0.25">
      <c r="U16125"/>
    </row>
    <row r="16126" spans="21:21" x14ac:dyDescent="0.25">
      <c r="U16126"/>
    </row>
    <row r="16127" spans="21:21" x14ac:dyDescent="0.25">
      <c r="U16127"/>
    </row>
    <row r="16128" spans="21:21" x14ac:dyDescent="0.25">
      <c r="U16128"/>
    </row>
    <row r="16129" spans="21:21" x14ac:dyDescent="0.25">
      <c r="U16129"/>
    </row>
    <row r="16130" spans="21:21" x14ac:dyDescent="0.25">
      <c r="U16130"/>
    </row>
    <row r="16131" spans="21:21" x14ac:dyDescent="0.25">
      <c r="U16131"/>
    </row>
    <row r="16132" spans="21:21" x14ac:dyDescent="0.25">
      <c r="U16132"/>
    </row>
    <row r="16133" spans="21:21" x14ac:dyDescent="0.25">
      <c r="U16133"/>
    </row>
    <row r="16134" spans="21:21" x14ac:dyDescent="0.25">
      <c r="U16134"/>
    </row>
    <row r="16135" spans="21:21" x14ac:dyDescent="0.25">
      <c r="U16135"/>
    </row>
    <row r="16136" spans="21:21" x14ac:dyDescent="0.25">
      <c r="U16136"/>
    </row>
    <row r="16137" spans="21:21" x14ac:dyDescent="0.25">
      <c r="U16137"/>
    </row>
    <row r="16138" spans="21:21" x14ac:dyDescent="0.25">
      <c r="U16138"/>
    </row>
    <row r="16139" spans="21:21" x14ac:dyDescent="0.25">
      <c r="U16139"/>
    </row>
    <row r="16140" spans="21:21" x14ac:dyDescent="0.25">
      <c r="U16140"/>
    </row>
    <row r="16141" spans="21:21" x14ac:dyDescent="0.25">
      <c r="U16141"/>
    </row>
    <row r="16142" spans="21:21" x14ac:dyDescent="0.25">
      <c r="U16142"/>
    </row>
    <row r="16143" spans="21:21" x14ac:dyDescent="0.25">
      <c r="U16143"/>
    </row>
    <row r="16144" spans="21:21" x14ac:dyDescent="0.25">
      <c r="U16144"/>
    </row>
    <row r="16145" spans="21:21" x14ac:dyDescent="0.25">
      <c r="U16145"/>
    </row>
    <row r="16146" spans="21:21" x14ac:dyDescent="0.25">
      <c r="U16146"/>
    </row>
    <row r="16147" spans="21:21" x14ac:dyDescent="0.25">
      <c r="U16147"/>
    </row>
    <row r="16148" spans="21:21" x14ac:dyDescent="0.25">
      <c r="U16148"/>
    </row>
    <row r="16149" spans="21:21" x14ac:dyDescent="0.25">
      <c r="U16149"/>
    </row>
    <row r="16150" spans="21:21" x14ac:dyDescent="0.25">
      <c r="U16150"/>
    </row>
    <row r="16151" spans="21:21" x14ac:dyDescent="0.25">
      <c r="U16151"/>
    </row>
    <row r="16152" spans="21:21" x14ac:dyDescent="0.25">
      <c r="U16152"/>
    </row>
    <row r="16153" spans="21:21" x14ac:dyDescent="0.25">
      <c r="U16153"/>
    </row>
    <row r="16154" spans="21:21" x14ac:dyDescent="0.25">
      <c r="U16154"/>
    </row>
    <row r="16155" spans="21:21" x14ac:dyDescent="0.25">
      <c r="U16155"/>
    </row>
    <row r="16156" spans="21:21" x14ac:dyDescent="0.25">
      <c r="U16156"/>
    </row>
    <row r="16157" spans="21:21" x14ac:dyDescent="0.25">
      <c r="U16157"/>
    </row>
    <row r="16158" spans="21:21" x14ac:dyDescent="0.25">
      <c r="U16158"/>
    </row>
    <row r="16159" spans="21:21" x14ac:dyDescent="0.25">
      <c r="U16159"/>
    </row>
    <row r="16160" spans="21:21" x14ac:dyDescent="0.25">
      <c r="U16160"/>
    </row>
    <row r="16161" spans="21:21" x14ac:dyDescent="0.25">
      <c r="U16161"/>
    </row>
    <row r="16162" spans="21:21" x14ac:dyDescent="0.25">
      <c r="U16162"/>
    </row>
    <row r="16163" spans="21:21" x14ac:dyDescent="0.25">
      <c r="U16163"/>
    </row>
    <row r="16164" spans="21:21" x14ac:dyDescent="0.25">
      <c r="U16164"/>
    </row>
    <row r="16165" spans="21:21" x14ac:dyDescent="0.25">
      <c r="U16165"/>
    </row>
    <row r="16166" spans="21:21" x14ac:dyDescent="0.25">
      <c r="U16166"/>
    </row>
    <row r="16167" spans="21:21" x14ac:dyDescent="0.25">
      <c r="U16167"/>
    </row>
    <row r="16168" spans="21:21" x14ac:dyDescent="0.25">
      <c r="U16168"/>
    </row>
    <row r="16169" spans="21:21" x14ac:dyDescent="0.25">
      <c r="U16169"/>
    </row>
    <row r="16170" spans="21:21" x14ac:dyDescent="0.25">
      <c r="U16170"/>
    </row>
    <row r="16171" spans="21:21" x14ac:dyDescent="0.25">
      <c r="U16171"/>
    </row>
    <row r="16172" spans="21:21" x14ac:dyDescent="0.25">
      <c r="U16172"/>
    </row>
    <row r="16173" spans="21:21" x14ac:dyDescent="0.25">
      <c r="U16173"/>
    </row>
    <row r="16174" spans="21:21" x14ac:dyDescent="0.25">
      <c r="U16174"/>
    </row>
    <row r="16175" spans="21:21" x14ac:dyDescent="0.25">
      <c r="U16175"/>
    </row>
    <row r="16176" spans="21:21" x14ac:dyDescent="0.25">
      <c r="U16176"/>
    </row>
    <row r="16177" spans="21:21" x14ac:dyDescent="0.25">
      <c r="U16177"/>
    </row>
    <row r="16178" spans="21:21" x14ac:dyDescent="0.25">
      <c r="U16178"/>
    </row>
    <row r="16179" spans="21:21" x14ac:dyDescent="0.25">
      <c r="U16179"/>
    </row>
    <row r="16180" spans="21:21" x14ac:dyDescent="0.25">
      <c r="U16180"/>
    </row>
    <row r="16181" spans="21:21" x14ac:dyDescent="0.25">
      <c r="U16181"/>
    </row>
    <row r="16182" spans="21:21" x14ac:dyDescent="0.25">
      <c r="U16182"/>
    </row>
    <row r="16183" spans="21:21" x14ac:dyDescent="0.25">
      <c r="U16183"/>
    </row>
    <row r="16184" spans="21:21" x14ac:dyDescent="0.25">
      <c r="U16184"/>
    </row>
    <row r="16185" spans="21:21" x14ac:dyDescent="0.25">
      <c r="U16185"/>
    </row>
    <row r="16186" spans="21:21" x14ac:dyDescent="0.25">
      <c r="U16186"/>
    </row>
    <row r="16187" spans="21:21" x14ac:dyDescent="0.25">
      <c r="U16187"/>
    </row>
    <row r="16188" spans="21:21" x14ac:dyDescent="0.25">
      <c r="U16188"/>
    </row>
    <row r="16189" spans="21:21" x14ac:dyDescent="0.25">
      <c r="U16189"/>
    </row>
    <row r="16190" spans="21:21" x14ac:dyDescent="0.25">
      <c r="U16190"/>
    </row>
    <row r="16191" spans="21:21" x14ac:dyDescent="0.25">
      <c r="U16191"/>
    </row>
    <row r="16192" spans="21:21" x14ac:dyDescent="0.25">
      <c r="U16192"/>
    </row>
    <row r="16193" spans="21:21" x14ac:dyDescent="0.25">
      <c r="U16193"/>
    </row>
    <row r="16194" spans="21:21" x14ac:dyDescent="0.25">
      <c r="U16194"/>
    </row>
    <row r="16195" spans="21:21" x14ac:dyDescent="0.25">
      <c r="U16195"/>
    </row>
    <row r="16196" spans="21:21" x14ac:dyDescent="0.25">
      <c r="U16196"/>
    </row>
    <row r="16197" spans="21:21" x14ac:dyDescent="0.25">
      <c r="U16197"/>
    </row>
    <row r="16198" spans="21:21" x14ac:dyDescent="0.25">
      <c r="U16198"/>
    </row>
    <row r="16199" spans="21:21" x14ac:dyDescent="0.25">
      <c r="U16199"/>
    </row>
    <row r="16200" spans="21:21" x14ac:dyDescent="0.25">
      <c r="U16200"/>
    </row>
    <row r="16201" spans="21:21" x14ac:dyDescent="0.25">
      <c r="U16201"/>
    </row>
    <row r="16202" spans="21:21" x14ac:dyDescent="0.25">
      <c r="U16202"/>
    </row>
    <row r="16203" spans="21:21" x14ac:dyDescent="0.25">
      <c r="U16203"/>
    </row>
    <row r="16204" spans="21:21" x14ac:dyDescent="0.25">
      <c r="U16204"/>
    </row>
    <row r="16205" spans="21:21" x14ac:dyDescent="0.25">
      <c r="U16205"/>
    </row>
    <row r="16206" spans="21:21" x14ac:dyDescent="0.25">
      <c r="U16206"/>
    </row>
    <row r="16207" spans="21:21" x14ac:dyDescent="0.25">
      <c r="U16207"/>
    </row>
    <row r="16208" spans="21:21" x14ac:dyDescent="0.25">
      <c r="U16208"/>
    </row>
    <row r="16209" spans="21:21" x14ac:dyDescent="0.25">
      <c r="U16209"/>
    </row>
    <row r="16210" spans="21:21" x14ac:dyDescent="0.25">
      <c r="U16210"/>
    </row>
    <row r="16211" spans="21:21" x14ac:dyDescent="0.25">
      <c r="U16211"/>
    </row>
    <row r="16212" spans="21:21" x14ac:dyDescent="0.25">
      <c r="U16212"/>
    </row>
    <row r="16213" spans="21:21" x14ac:dyDescent="0.25">
      <c r="U16213"/>
    </row>
    <row r="16214" spans="21:21" x14ac:dyDescent="0.25">
      <c r="U16214"/>
    </row>
    <row r="16215" spans="21:21" x14ac:dyDescent="0.25">
      <c r="U16215"/>
    </row>
    <row r="16216" spans="21:21" x14ac:dyDescent="0.25">
      <c r="U16216"/>
    </row>
    <row r="16217" spans="21:21" x14ac:dyDescent="0.25">
      <c r="U16217"/>
    </row>
    <row r="16218" spans="21:21" x14ac:dyDescent="0.25">
      <c r="U16218"/>
    </row>
    <row r="16219" spans="21:21" x14ac:dyDescent="0.25">
      <c r="U16219"/>
    </row>
    <row r="16220" spans="21:21" x14ac:dyDescent="0.25">
      <c r="U16220"/>
    </row>
    <row r="16221" spans="21:21" x14ac:dyDescent="0.25">
      <c r="U16221"/>
    </row>
    <row r="16222" spans="21:21" x14ac:dyDescent="0.25">
      <c r="U16222"/>
    </row>
    <row r="16223" spans="21:21" x14ac:dyDescent="0.25">
      <c r="U16223"/>
    </row>
    <row r="16224" spans="21:21" x14ac:dyDescent="0.25">
      <c r="U16224"/>
    </row>
    <row r="16225" spans="21:21" x14ac:dyDescent="0.25">
      <c r="U16225"/>
    </row>
    <row r="16226" spans="21:21" x14ac:dyDescent="0.25">
      <c r="U16226"/>
    </row>
    <row r="16227" spans="21:21" x14ac:dyDescent="0.25">
      <c r="U16227"/>
    </row>
    <row r="16228" spans="21:21" x14ac:dyDescent="0.25">
      <c r="U16228"/>
    </row>
    <row r="16229" spans="21:21" x14ac:dyDescent="0.25">
      <c r="U16229"/>
    </row>
    <row r="16230" spans="21:21" x14ac:dyDescent="0.25">
      <c r="U16230"/>
    </row>
    <row r="16231" spans="21:21" x14ac:dyDescent="0.25">
      <c r="U16231"/>
    </row>
    <row r="16232" spans="21:21" x14ac:dyDescent="0.25">
      <c r="U16232"/>
    </row>
    <row r="16233" spans="21:21" x14ac:dyDescent="0.25">
      <c r="U16233"/>
    </row>
    <row r="16234" spans="21:21" x14ac:dyDescent="0.25">
      <c r="U16234"/>
    </row>
    <row r="16235" spans="21:21" x14ac:dyDescent="0.25">
      <c r="U16235"/>
    </row>
    <row r="16236" spans="21:21" x14ac:dyDescent="0.25">
      <c r="U16236"/>
    </row>
    <row r="16237" spans="21:21" x14ac:dyDescent="0.25">
      <c r="U16237"/>
    </row>
    <row r="16238" spans="21:21" x14ac:dyDescent="0.25">
      <c r="U16238"/>
    </row>
    <row r="16239" spans="21:21" x14ac:dyDescent="0.25">
      <c r="U16239"/>
    </row>
    <row r="16240" spans="21:21" x14ac:dyDescent="0.25">
      <c r="U16240"/>
    </row>
    <row r="16241" spans="21:21" x14ac:dyDescent="0.25">
      <c r="U16241"/>
    </row>
    <row r="16242" spans="21:21" x14ac:dyDescent="0.25">
      <c r="U16242"/>
    </row>
    <row r="16243" spans="21:21" x14ac:dyDescent="0.25">
      <c r="U16243"/>
    </row>
    <row r="16244" spans="21:21" x14ac:dyDescent="0.25">
      <c r="U16244"/>
    </row>
    <row r="16245" spans="21:21" x14ac:dyDescent="0.25">
      <c r="U16245"/>
    </row>
    <row r="16246" spans="21:21" x14ac:dyDescent="0.25">
      <c r="U16246"/>
    </row>
    <row r="16247" spans="21:21" x14ac:dyDescent="0.25">
      <c r="U16247"/>
    </row>
    <row r="16248" spans="21:21" x14ac:dyDescent="0.25">
      <c r="U16248"/>
    </row>
    <row r="16249" spans="21:21" x14ac:dyDescent="0.25">
      <c r="U16249"/>
    </row>
    <row r="16250" spans="21:21" x14ac:dyDescent="0.25">
      <c r="U16250"/>
    </row>
    <row r="16251" spans="21:21" x14ac:dyDescent="0.25">
      <c r="U16251"/>
    </row>
    <row r="16252" spans="21:21" x14ac:dyDescent="0.25">
      <c r="U16252"/>
    </row>
    <row r="16253" spans="21:21" x14ac:dyDescent="0.25">
      <c r="U16253"/>
    </row>
    <row r="16254" spans="21:21" x14ac:dyDescent="0.25">
      <c r="U16254"/>
    </row>
    <row r="16255" spans="21:21" x14ac:dyDescent="0.25">
      <c r="U16255"/>
    </row>
    <row r="16256" spans="21:21" x14ac:dyDescent="0.25">
      <c r="U16256"/>
    </row>
    <row r="16257" spans="21:21" x14ac:dyDescent="0.25">
      <c r="U16257"/>
    </row>
    <row r="16258" spans="21:21" x14ac:dyDescent="0.25">
      <c r="U16258"/>
    </row>
    <row r="16259" spans="21:21" x14ac:dyDescent="0.25">
      <c r="U16259"/>
    </row>
    <row r="16260" spans="21:21" x14ac:dyDescent="0.25">
      <c r="U16260"/>
    </row>
    <row r="16261" spans="21:21" x14ac:dyDescent="0.25">
      <c r="U16261"/>
    </row>
    <row r="16262" spans="21:21" x14ac:dyDescent="0.25">
      <c r="U16262"/>
    </row>
    <row r="16263" spans="21:21" x14ac:dyDescent="0.25">
      <c r="U16263"/>
    </row>
    <row r="16264" spans="21:21" x14ac:dyDescent="0.25">
      <c r="U16264"/>
    </row>
    <row r="16265" spans="21:21" x14ac:dyDescent="0.25">
      <c r="U16265"/>
    </row>
    <row r="16266" spans="21:21" x14ac:dyDescent="0.25">
      <c r="U16266"/>
    </row>
    <row r="16267" spans="21:21" x14ac:dyDescent="0.25">
      <c r="U16267"/>
    </row>
    <row r="16268" spans="21:21" x14ac:dyDescent="0.25">
      <c r="U16268"/>
    </row>
    <row r="16269" spans="21:21" x14ac:dyDescent="0.25">
      <c r="U16269"/>
    </row>
    <row r="16270" spans="21:21" x14ac:dyDescent="0.25">
      <c r="U16270"/>
    </row>
    <row r="16271" spans="21:21" x14ac:dyDescent="0.25">
      <c r="U16271"/>
    </row>
    <row r="16272" spans="21:21" x14ac:dyDescent="0.25">
      <c r="U16272"/>
    </row>
    <row r="16273" spans="21:21" x14ac:dyDescent="0.25">
      <c r="U16273"/>
    </row>
    <row r="16274" spans="21:21" x14ac:dyDescent="0.25">
      <c r="U16274"/>
    </row>
    <row r="16275" spans="21:21" x14ac:dyDescent="0.25">
      <c r="U16275"/>
    </row>
    <row r="16276" spans="21:21" x14ac:dyDescent="0.25">
      <c r="U16276"/>
    </row>
    <row r="16277" spans="21:21" x14ac:dyDescent="0.25">
      <c r="U16277"/>
    </row>
    <row r="16278" spans="21:21" x14ac:dyDescent="0.25">
      <c r="U16278"/>
    </row>
    <row r="16279" spans="21:21" x14ac:dyDescent="0.25">
      <c r="U16279"/>
    </row>
    <row r="16280" spans="21:21" x14ac:dyDescent="0.25">
      <c r="U16280"/>
    </row>
    <row r="16281" spans="21:21" x14ac:dyDescent="0.25">
      <c r="U16281"/>
    </row>
    <row r="16282" spans="21:21" x14ac:dyDescent="0.25">
      <c r="U16282"/>
    </row>
    <row r="16283" spans="21:21" x14ac:dyDescent="0.25">
      <c r="U16283"/>
    </row>
    <row r="16284" spans="21:21" x14ac:dyDescent="0.25">
      <c r="U16284"/>
    </row>
    <row r="16285" spans="21:21" x14ac:dyDescent="0.25">
      <c r="U16285"/>
    </row>
    <row r="16286" spans="21:21" x14ac:dyDescent="0.25">
      <c r="U16286"/>
    </row>
    <row r="16287" spans="21:21" x14ac:dyDescent="0.25">
      <c r="U16287"/>
    </row>
    <row r="16288" spans="21:21" x14ac:dyDescent="0.25">
      <c r="U16288"/>
    </row>
    <row r="16289" spans="21:21" x14ac:dyDescent="0.25">
      <c r="U16289"/>
    </row>
    <row r="16290" spans="21:21" x14ac:dyDescent="0.25">
      <c r="U16290"/>
    </row>
    <row r="16291" spans="21:21" x14ac:dyDescent="0.25">
      <c r="U16291"/>
    </row>
    <row r="16292" spans="21:21" x14ac:dyDescent="0.25">
      <c r="U16292"/>
    </row>
    <row r="16293" spans="21:21" x14ac:dyDescent="0.25">
      <c r="U16293"/>
    </row>
    <row r="16294" spans="21:21" x14ac:dyDescent="0.25">
      <c r="U16294"/>
    </row>
    <row r="16295" spans="21:21" x14ac:dyDescent="0.25">
      <c r="U16295"/>
    </row>
    <row r="16296" spans="21:21" x14ac:dyDescent="0.25">
      <c r="U16296"/>
    </row>
    <row r="16297" spans="21:21" x14ac:dyDescent="0.25">
      <c r="U16297"/>
    </row>
    <row r="16298" spans="21:21" x14ac:dyDescent="0.25">
      <c r="U16298"/>
    </row>
    <row r="16299" spans="21:21" x14ac:dyDescent="0.25">
      <c r="U16299"/>
    </row>
    <row r="16300" spans="21:21" x14ac:dyDescent="0.25">
      <c r="U16300"/>
    </row>
    <row r="16301" spans="21:21" x14ac:dyDescent="0.25">
      <c r="U16301"/>
    </row>
    <row r="16302" spans="21:21" x14ac:dyDescent="0.25">
      <c r="U16302"/>
    </row>
    <row r="16303" spans="21:21" x14ac:dyDescent="0.25">
      <c r="U16303"/>
    </row>
    <row r="16304" spans="21:21" x14ac:dyDescent="0.25">
      <c r="U16304"/>
    </row>
    <row r="16305" spans="21:21" x14ac:dyDescent="0.25">
      <c r="U16305"/>
    </row>
    <row r="16306" spans="21:21" x14ac:dyDescent="0.25">
      <c r="U16306"/>
    </row>
    <row r="16307" spans="21:21" x14ac:dyDescent="0.25">
      <c r="U16307"/>
    </row>
    <row r="16308" spans="21:21" x14ac:dyDescent="0.25">
      <c r="U16308"/>
    </row>
    <row r="16309" spans="21:21" x14ac:dyDescent="0.25">
      <c r="U16309"/>
    </row>
    <row r="16310" spans="21:21" x14ac:dyDescent="0.25">
      <c r="U16310"/>
    </row>
    <row r="16311" spans="21:21" x14ac:dyDescent="0.25">
      <c r="U16311"/>
    </row>
    <row r="16312" spans="21:21" x14ac:dyDescent="0.25">
      <c r="U16312"/>
    </row>
    <row r="16313" spans="21:21" x14ac:dyDescent="0.25">
      <c r="U16313"/>
    </row>
    <row r="16314" spans="21:21" x14ac:dyDescent="0.25">
      <c r="U16314"/>
    </row>
    <row r="16315" spans="21:21" x14ac:dyDescent="0.25">
      <c r="U16315"/>
    </row>
    <row r="16316" spans="21:21" x14ac:dyDescent="0.25">
      <c r="U16316"/>
    </row>
    <row r="16317" spans="21:21" x14ac:dyDescent="0.25">
      <c r="U16317"/>
    </row>
    <row r="16318" spans="21:21" x14ac:dyDescent="0.25">
      <c r="U16318"/>
    </row>
    <row r="16319" spans="21:21" x14ac:dyDescent="0.25">
      <c r="U16319"/>
    </row>
    <row r="16320" spans="21:21" x14ac:dyDescent="0.25">
      <c r="U16320"/>
    </row>
    <row r="16321" spans="21:21" x14ac:dyDescent="0.25">
      <c r="U16321"/>
    </row>
    <row r="16322" spans="21:21" x14ac:dyDescent="0.25">
      <c r="U16322"/>
    </row>
    <row r="16323" spans="21:21" x14ac:dyDescent="0.25">
      <c r="U16323"/>
    </row>
    <row r="16324" spans="21:21" x14ac:dyDescent="0.25">
      <c r="U16324"/>
    </row>
    <row r="16325" spans="21:21" x14ac:dyDescent="0.25">
      <c r="U16325"/>
    </row>
    <row r="16326" spans="21:21" x14ac:dyDescent="0.25">
      <c r="U16326"/>
    </row>
    <row r="16327" spans="21:21" x14ac:dyDescent="0.25">
      <c r="U16327"/>
    </row>
    <row r="16328" spans="21:21" x14ac:dyDescent="0.25">
      <c r="U16328"/>
    </row>
    <row r="16329" spans="21:21" x14ac:dyDescent="0.25">
      <c r="U16329"/>
    </row>
    <row r="16330" spans="21:21" x14ac:dyDescent="0.25">
      <c r="U16330"/>
    </row>
    <row r="16331" spans="21:21" x14ac:dyDescent="0.25">
      <c r="U16331"/>
    </row>
    <row r="16332" spans="21:21" x14ac:dyDescent="0.25">
      <c r="U16332"/>
    </row>
    <row r="16333" spans="21:21" x14ac:dyDescent="0.25">
      <c r="U16333"/>
    </row>
    <row r="16334" spans="21:21" x14ac:dyDescent="0.25">
      <c r="U16334"/>
    </row>
    <row r="16335" spans="21:21" x14ac:dyDescent="0.25">
      <c r="U16335"/>
    </row>
    <row r="16336" spans="21:21" x14ac:dyDescent="0.25">
      <c r="U16336"/>
    </row>
    <row r="16337" spans="21:21" x14ac:dyDescent="0.25">
      <c r="U16337"/>
    </row>
    <row r="16338" spans="21:21" x14ac:dyDescent="0.25">
      <c r="U16338"/>
    </row>
    <row r="16339" spans="21:21" x14ac:dyDescent="0.25">
      <c r="U16339"/>
    </row>
    <row r="16340" spans="21:21" x14ac:dyDescent="0.25">
      <c r="U16340"/>
    </row>
    <row r="16341" spans="21:21" x14ac:dyDescent="0.25">
      <c r="U16341"/>
    </row>
    <row r="16342" spans="21:21" x14ac:dyDescent="0.25">
      <c r="U16342"/>
    </row>
    <row r="16343" spans="21:21" x14ac:dyDescent="0.25">
      <c r="U16343"/>
    </row>
    <row r="16344" spans="21:21" x14ac:dyDescent="0.25">
      <c r="U16344"/>
    </row>
    <row r="16345" spans="21:21" x14ac:dyDescent="0.25">
      <c r="U16345"/>
    </row>
    <row r="16346" spans="21:21" x14ac:dyDescent="0.25">
      <c r="U16346"/>
    </row>
    <row r="16347" spans="21:21" x14ac:dyDescent="0.25">
      <c r="U16347"/>
    </row>
    <row r="16348" spans="21:21" x14ac:dyDescent="0.25">
      <c r="U16348"/>
    </row>
    <row r="16349" spans="21:21" x14ac:dyDescent="0.25">
      <c r="U16349"/>
    </row>
    <row r="16350" spans="21:21" x14ac:dyDescent="0.25">
      <c r="U16350"/>
    </row>
    <row r="16351" spans="21:21" x14ac:dyDescent="0.25">
      <c r="U16351"/>
    </row>
    <row r="16352" spans="21:21" x14ac:dyDescent="0.25">
      <c r="U16352"/>
    </row>
    <row r="16353" spans="21:21" x14ac:dyDescent="0.25">
      <c r="U16353"/>
    </row>
    <row r="16354" spans="21:21" x14ac:dyDescent="0.25">
      <c r="U16354"/>
    </row>
    <row r="16355" spans="21:21" x14ac:dyDescent="0.25">
      <c r="U16355"/>
    </row>
    <row r="16356" spans="21:21" x14ac:dyDescent="0.25">
      <c r="U16356"/>
    </row>
    <row r="16357" spans="21:21" x14ac:dyDescent="0.25">
      <c r="U16357"/>
    </row>
    <row r="16358" spans="21:21" x14ac:dyDescent="0.25">
      <c r="U16358"/>
    </row>
    <row r="16359" spans="21:21" x14ac:dyDescent="0.25">
      <c r="U16359"/>
    </row>
    <row r="16360" spans="21:21" x14ac:dyDescent="0.25">
      <c r="U16360"/>
    </row>
    <row r="16361" spans="21:21" x14ac:dyDescent="0.25">
      <c r="U16361"/>
    </row>
    <row r="16362" spans="21:21" x14ac:dyDescent="0.25">
      <c r="U16362"/>
    </row>
    <row r="16363" spans="21:21" x14ac:dyDescent="0.25">
      <c r="U16363"/>
    </row>
    <row r="16364" spans="21:21" x14ac:dyDescent="0.25">
      <c r="U16364"/>
    </row>
    <row r="16365" spans="21:21" x14ac:dyDescent="0.25">
      <c r="U16365"/>
    </row>
    <row r="16366" spans="21:21" x14ac:dyDescent="0.25">
      <c r="U16366"/>
    </row>
    <row r="16367" spans="21:21" x14ac:dyDescent="0.25">
      <c r="U16367"/>
    </row>
    <row r="16368" spans="21:21" x14ac:dyDescent="0.25">
      <c r="U16368"/>
    </row>
    <row r="16369" spans="21:21" x14ac:dyDescent="0.25">
      <c r="U16369"/>
    </row>
    <row r="16370" spans="21:21" x14ac:dyDescent="0.25">
      <c r="U16370"/>
    </row>
    <row r="16371" spans="21:21" x14ac:dyDescent="0.25">
      <c r="U16371"/>
    </row>
    <row r="16372" spans="21:21" x14ac:dyDescent="0.25">
      <c r="U16372"/>
    </row>
    <row r="16373" spans="21:21" x14ac:dyDescent="0.25">
      <c r="U16373"/>
    </row>
    <row r="16374" spans="21:21" x14ac:dyDescent="0.25">
      <c r="U16374"/>
    </row>
    <row r="16375" spans="21:21" x14ac:dyDescent="0.25">
      <c r="U16375"/>
    </row>
    <row r="16376" spans="21:21" x14ac:dyDescent="0.25">
      <c r="U16376"/>
    </row>
    <row r="16377" spans="21:21" x14ac:dyDescent="0.25">
      <c r="U16377"/>
    </row>
    <row r="16378" spans="21:21" x14ac:dyDescent="0.25">
      <c r="U16378"/>
    </row>
    <row r="16379" spans="21:21" x14ac:dyDescent="0.25">
      <c r="U16379"/>
    </row>
    <row r="16380" spans="21:21" x14ac:dyDescent="0.25">
      <c r="U16380"/>
    </row>
    <row r="16381" spans="21:21" x14ac:dyDescent="0.25">
      <c r="U16381"/>
    </row>
    <row r="16382" spans="21:21" x14ac:dyDescent="0.25">
      <c r="U16382"/>
    </row>
    <row r="16383" spans="21:21" x14ac:dyDescent="0.25">
      <c r="U16383"/>
    </row>
    <row r="16384" spans="21:21" x14ac:dyDescent="0.25">
      <c r="U16384"/>
    </row>
    <row r="16385" spans="21:21" x14ac:dyDescent="0.25">
      <c r="U16385"/>
    </row>
    <row r="16386" spans="21:21" x14ac:dyDescent="0.25">
      <c r="U16386"/>
    </row>
    <row r="16387" spans="21:21" x14ac:dyDescent="0.25">
      <c r="U16387"/>
    </row>
  </sheetData>
  <sheetProtection algorithmName="SHA-512" hashValue="nCmsOQsWM+/xXCgz3/hmJ46CrbH5616PG92BPLNzl6+BbEDmpjVH+GOQdfQWnvjyh9prnrO756Z17Gu2DOp8Mg==" saltValue="NNIX+b9Dp7UPnM0trTtemg==" spinCount="100000" sheet="1" objects="1" scenarios="1" formatColumns="0" formatRows="0" autoFilter="0"/>
  <autoFilter ref="B3:W3" xr:uid="{BB196586-E756-40E2-95EC-B6926E992E50}"/>
  <phoneticPr fontId="22" type="noConversion"/>
  <pageMargins left="0.7" right="0.7" top="0.75" bottom="0.75" header="0.3" footer="0.3"/>
  <pageSetup paperSize="9" scale="57" orientation="landscape" r:id="rId1"/>
  <extLst>
    <ext xmlns:x14="http://schemas.microsoft.com/office/spreadsheetml/2009/9/main" uri="{CCE6A557-97BC-4b89-ADB6-D9C93CAAB3DF}">
      <x14:dataValidations xmlns:xm="http://schemas.microsoft.com/office/excel/2006/main" count="7">
        <x14:dataValidation type="list" allowBlank="1" showInputMessage="1" showErrorMessage="1" xr:uid="{5D2B9AB0-ECC7-477F-A66F-ED27EB613D5B}">
          <x14:formula1>
            <xm:f>Room_List!$B$3:$B$11</xm:f>
          </x14:formula1>
          <xm:sqref>B4:B2003</xm:sqref>
        </x14:dataValidation>
        <x14:dataValidation type="list" allowBlank="1" showInputMessage="1" showErrorMessage="1" xr:uid="{48F568CD-6AB8-40FD-B4E5-0ED47FE00522}">
          <x14:formula1>
            <xm:f>Room_List!$D$2:$D$20</xm:f>
          </x14:formula1>
          <xm:sqref>D4:D2003</xm:sqref>
        </x14:dataValidation>
        <x14:dataValidation type="list" allowBlank="1" showInputMessage="1" showErrorMessage="1" xr:uid="{EB762162-BB16-482F-90A0-F3A681340969}">
          <x14:formula1>
            <xm:f>Room_List!$J$2:$J$12</xm:f>
          </x14:formula1>
          <xm:sqref>M4:M2003 N208:N2003</xm:sqref>
        </x14:dataValidation>
        <x14:dataValidation type="list" allowBlank="1" showInputMessage="1" showErrorMessage="1" xr:uid="{EAA16A01-839F-486F-B5EC-001087CC5D07}">
          <x14:formula1>
            <xm:f>Room_List!$I$2:$I$8</xm:f>
          </x14:formula1>
          <xm:sqref>V4:V2003</xm:sqref>
        </x14:dataValidation>
        <x14:dataValidation type="list" allowBlank="1" showInputMessage="1" showErrorMessage="1" xr:uid="{C4E6E7B3-ACD5-4802-B7C2-A75E1EBCBAA9}">
          <x14:formula1>
            <xm:f>Room_List!$K$2:$K$4</xm:f>
          </x14:formula1>
          <xm:sqref>P4:P2003</xm:sqref>
        </x14:dataValidation>
        <x14:dataValidation type="list" allowBlank="1" showInputMessage="1" showErrorMessage="1" xr:uid="{26DFFDED-4AF7-4D37-98CB-3158B8F8C7B4}">
          <x14:formula1>
            <xm:f>IF($B4="OUT",Room_List!$H$14:$H$25,INDIRECT('Establishment details'!$C$14))</xm:f>
          </x14:formula1>
          <xm:sqref>I4:I2003</xm:sqref>
        </x14:dataValidation>
        <x14:dataValidation type="list" allowBlank="1" showInputMessage="1" showErrorMessage="1" xr:uid="{8EE46945-30C5-418F-95AE-9646317FBA27}">
          <x14:formula1>
            <xm:f>Room_Types!$BYK21:$CCF21</xm:f>
          </x14:formula1>
          <xm:sqref>U4:U2003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F3764-1B47-41C1-B63C-E09600DFED98}">
  <sheetPr codeName="Sheet10">
    <tabColor rgb="FF00B050"/>
  </sheetPr>
  <dimension ref="A1:R2002"/>
  <sheetViews>
    <sheetView zoomScale="75" workbookViewId="0">
      <selection activeCell="A2" sqref="A2"/>
    </sheetView>
  </sheetViews>
  <sheetFormatPr defaultRowHeight="15" x14ac:dyDescent="0.25"/>
  <cols>
    <col min="3" max="3" width="21.140625" bestFit="1" customWidth="1"/>
    <col min="4" max="4" width="25.42578125" bestFit="1" customWidth="1"/>
    <col min="8" max="8" width="24.7109375" bestFit="1" customWidth="1"/>
    <col min="16" max="16" width="10.28515625" bestFit="1" customWidth="1"/>
    <col min="17" max="17" width="15" bestFit="1" customWidth="1"/>
  </cols>
  <sheetData>
    <row r="1" spans="1:18" x14ac:dyDescent="0.25">
      <c r="A1" s="63" t="s">
        <v>6</v>
      </c>
      <c r="B1" s="63" t="s">
        <v>7</v>
      </c>
      <c r="C1" s="63" t="s">
        <v>175</v>
      </c>
      <c r="D1" s="63" t="s">
        <v>176</v>
      </c>
      <c r="E1" s="63" t="s">
        <v>8</v>
      </c>
      <c r="F1" s="63" t="s">
        <v>9</v>
      </c>
      <c r="G1" s="63" t="s">
        <v>10</v>
      </c>
      <c r="H1" s="63" t="s">
        <v>11</v>
      </c>
      <c r="I1" s="63" t="s">
        <v>12</v>
      </c>
      <c r="J1" s="63" t="s">
        <v>13</v>
      </c>
      <c r="K1" s="63" t="s">
        <v>14</v>
      </c>
      <c r="L1" s="63" t="s">
        <v>15</v>
      </c>
      <c r="M1" s="63" t="s">
        <v>16</v>
      </c>
      <c r="N1" s="63" t="s">
        <v>17</v>
      </c>
      <c r="O1" s="63" t="s">
        <v>18</v>
      </c>
      <c r="P1" s="63" t="s">
        <v>19</v>
      </c>
      <c r="Q1" s="63" t="s">
        <v>20</v>
      </c>
      <c r="R1" s="63" t="s">
        <v>206</v>
      </c>
    </row>
    <row r="2" spans="1:18" x14ac:dyDescent="0.25">
      <c r="A2" cm="1">
        <f t="array" aca="1" ref="A2" ca="1">INDIRECT("'Room Details'!$B$4")</f>
        <v>0</v>
      </c>
      <c r="B2" cm="1">
        <f t="array" aca="1" ref="B2" ca="1">INDIRECT("'Room Details'!$C$4")</f>
        <v>0</v>
      </c>
      <c r="C2" cm="1">
        <f t="array" aca="1" ref="C2" ca="1">INDIRECT("'Room Details'!$D$4")</f>
        <v>0</v>
      </c>
      <c r="D2" cm="1">
        <f t="array" aca="1" ref="D2" ca="1">INDIRECT("'Room Details'!$E$4")</f>
        <v>0</v>
      </c>
      <c r="E2" t="str" cm="1">
        <f t="array" aca="1" ref="E2" ca="1">INDIRECT("'Room Details'!$F$4")</f>
        <v xml:space="preserve"> </v>
      </c>
      <c r="F2" cm="1">
        <f t="array" aca="1" ref="F2" ca="1">INDIRECT("'Room Details'!$G$4")</f>
        <v>0</v>
      </c>
      <c r="G2" cm="1">
        <f t="array" aca="1" ref="G2" ca="1">INDIRECT("'Room Details'!$H$4")</f>
        <v>0</v>
      </c>
      <c r="H2" cm="1">
        <f t="array" aca="1" ref="H2" ca="1">INDIRECT("'Room Details'!$I$4")</f>
        <v>0</v>
      </c>
      <c r="I2" cm="1">
        <f t="array" aca="1" ref="I2" ca="1">INDIRECT("'Room Details'!$J$4")</f>
        <v>0</v>
      </c>
      <c r="J2" cm="1">
        <f t="array" aca="1" ref="J2" ca="1">INDIRECT("'Room Details'!$K$4")</f>
        <v>0</v>
      </c>
      <c r="K2" t="str" cm="1">
        <f t="array" aca="1" ref="K2" ca="1">INDIRECT("'Room Details'!$L$4")</f>
        <v xml:space="preserve"> </v>
      </c>
      <c r="L2" cm="1">
        <f t="array" aca="1" ref="L2" ca="1">INDIRECT("'Room Details'!$M$4")</f>
        <v>0</v>
      </c>
      <c r="M2" cm="1">
        <f t="array" aca="1" ref="M2" ca="1">INDIRECT("'Room Details'!$N$4")</f>
        <v>0</v>
      </c>
      <c r="N2" cm="1">
        <f t="array" aca="1" ref="N2" ca="1">INDIRECT("'Room Details'!$O$4")</f>
        <v>0</v>
      </c>
      <c r="O2" cm="1">
        <f t="array" aca="1" ref="O2" ca="1">INDIRECT("'Room Details'!$P$4")</f>
        <v>0</v>
      </c>
    </row>
    <row r="3" spans="1:18" x14ac:dyDescent="0.25">
      <c r="A3" cm="1">
        <f t="array" aca="1" ref="A3" ca="1">INDIRECT("'Room Details'!$B$5")</f>
        <v>0</v>
      </c>
      <c r="B3" cm="1">
        <f t="array" aca="1" ref="B3" ca="1">INDIRECT("'Room Details'!$C$5")</f>
        <v>0</v>
      </c>
      <c r="C3" cm="1">
        <f t="array" aca="1" ref="C3" ca="1">INDIRECT("'Room Details'!$D$5")</f>
        <v>0</v>
      </c>
      <c r="D3" cm="1">
        <f t="array" aca="1" ref="D3" ca="1">INDIRECT("'Room Details'!$E$5")</f>
        <v>0</v>
      </c>
      <c r="E3" t="str" cm="1">
        <f t="array" aca="1" ref="E3" ca="1">INDIRECT("'Room Details'!$F$5")</f>
        <v xml:space="preserve"> </v>
      </c>
      <c r="F3" cm="1">
        <f t="array" aca="1" ref="F3" ca="1">INDIRECT("'Room Details'!$G$5")</f>
        <v>0</v>
      </c>
      <c r="G3" cm="1">
        <f t="array" aca="1" ref="G3" ca="1">INDIRECT("'Room Details'!$H$5")</f>
        <v>0</v>
      </c>
      <c r="H3" cm="1">
        <f t="array" aca="1" ref="H3" ca="1">INDIRECT("'Room Details'!$I$5")</f>
        <v>0</v>
      </c>
      <c r="I3" cm="1">
        <f t="array" aca="1" ref="I3" ca="1">INDIRECT("'Room Details'!$J$5")</f>
        <v>0</v>
      </c>
      <c r="J3" cm="1">
        <f t="array" aca="1" ref="J3" ca="1">INDIRECT("'Room Details'!$K$5")</f>
        <v>0</v>
      </c>
      <c r="K3" t="str" cm="1">
        <f t="array" aca="1" ref="K3" ca="1">INDIRECT("'Room Details'!$L$5")</f>
        <v xml:space="preserve"> </v>
      </c>
      <c r="L3" cm="1">
        <f t="array" aca="1" ref="L3" ca="1">INDIRECT("'Room Details'!$M$5")</f>
        <v>0</v>
      </c>
      <c r="M3" cm="1">
        <f t="array" aca="1" ref="M3" ca="1">INDIRECT("'Room Details'!$N$5")</f>
        <v>0</v>
      </c>
      <c r="N3" cm="1">
        <f t="array" aca="1" ref="N3" ca="1">INDIRECT("'Room Details'!$O$5")</f>
        <v>0</v>
      </c>
      <c r="O3" cm="1">
        <f t="array" aca="1" ref="O3" ca="1">INDIRECT("'Room Details'!$P$5")</f>
        <v>0</v>
      </c>
    </row>
    <row r="4" spans="1:18" x14ac:dyDescent="0.25">
      <c r="A4" cm="1">
        <f t="array" aca="1" ref="A4" ca="1">INDIRECT("'Room Details'!$B$6")</f>
        <v>0</v>
      </c>
      <c r="B4" cm="1">
        <f t="array" aca="1" ref="B4" ca="1">INDIRECT("'Room Details'!$C$6")</f>
        <v>0</v>
      </c>
      <c r="C4" cm="1">
        <f t="array" aca="1" ref="C4" ca="1">INDIRECT("'Room Details'!$D$6")</f>
        <v>0</v>
      </c>
      <c r="D4" cm="1">
        <f t="array" aca="1" ref="D4" ca="1">INDIRECT("'Room Details'!$E$6")</f>
        <v>0</v>
      </c>
      <c r="E4" t="str" cm="1">
        <f t="array" aca="1" ref="E4" ca="1">INDIRECT("'Room Details'!$F$6")</f>
        <v xml:space="preserve"> </v>
      </c>
      <c r="F4" cm="1">
        <f t="array" aca="1" ref="F4" ca="1">INDIRECT("'Room Details'!$G$6")</f>
        <v>0</v>
      </c>
      <c r="G4" cm="1">
        <f t="array" aca="1" ref="G4" ca="1">INDIRECT("'Room Details'!$H$6")</f>
        <v>0</v>
      </c>
      <c r="H4" cm="1">
        <f t="array" aca="1" ref="H4" ca="1">INDIRECT("'Room Details'!$I$6")</f>
        <v>0</v>
      </c>
      <c r="I4" cm="1">
        <f t="array" aca="1" ref="I4" ca="1">INDIRECT("'Room Details'!$J$6")</f>
        <v>0</v>
      </c>
      <c r="J4" cm="1">
        <f t="array" aca="1" ref="J4" ca="1">INDIRECT("'Room Details'!$K$6")</f>
        <v>0</v>
      </c>
      <c r="K4" t="str" cm="1">
        <f t="array" aca="1" ref="K4" ca="1">INDIRECT("'Room Details'!$L$6")</f>
        <v xml:space="preserve"> </v>
      </c>
      <c r="L4" cm="1">
        <f t="array" aca="1" ref="L4" ca="1">INDIRECT("'Room Details'!$M$6")</f>
        <v>0</v>
      </c>
      <c r="M4" cm="1">
        <f t="array" aca="1" ref="M4" ca="1">INDIRECT("'Room Details'!$N$6")</f>
        <v>0</v>
      </c>
      <c r="N4" cm="1">
        <f t="array" aca="1" ref="N4" ca="1">INDIRECT("'Room Details'!$O$6")</f>
        <v>0</v>
      </c>
      <c r="O4" cm="1">
        <f t="array" aca="1" ref="O4" ca="1">INDIRECT("'Room Details'!$P$6")</f>
        <v>0</v>
      </c>
    </row>
    <row r="5" spans="1:18" x14ac:dyDescent="0.25">
      <c r="A5" cm="1">
        <f t="array" aca="1" ref="A5" ca="1">INDIRECT("'Room Details'!$B$7")</f>
        <v>0</v>
      </c>
      <c r="B5" cm="1">
        <f t="array" aca="1" ref="B5" ca="1">INDIRECT("'Room Details'!$C$7")</f>
        <v>0</v>
      </c>
      <c r="C5" cm="1">
        <f t="array" aca="1" ref="C5" ca="1">INDIRECT("'Room Details'!$D$7")</f>
        <v>0</v>
      </c>
      <c r="D5" cm="1">
        <f t="array" aca="1" ref="D5" ca="1">INDIRECT("'Room Details'!$E$7")</f>
        <v>0</v>
      </c>
      <c r="E5" t="str" cm="1">
        <f t="array" aca="1" ref="E5" ca="1">INDIRECT("'Room Details'!$F$7")</f>
        <v xml:space="preserve"> </v>
      </c>
      <c r="F5" cm="1">
        <f t="array" aca="1" ref="F5" ca="1">INDIRECT("'Room Details'!$G$7")</f>
        <v>0</v>
      </c>
      <c r="G5" cm="1">
        <f t="array" aca="1" ref="G5" ca="1">INDIRECT("'Room Details'!$H$7")</f>
        <v>0</v>
      </c>
      <c r="H5" cm="1">
        <f t="array" aca="1" ref="H5" ca="1">INDIRECT("'Room Details'!$I$7")</f>
        <v>0</v>
      </c>
      <c r="I5" cm="1">
        <f t="array" aca="1" ref="I5" ca="1">INDIRECT("'Room Details'!$J$7")</f>
        <v>0</v>
      </c>
      <c r="J5" cm="1">
        <f t="array" aca="1" ref="J5" ca="1">INDIRECT("'Room Details'!$K$7")</f>
        <v>0</v>
      </c>
      <c r="K5" t="str" cm="1">
        <f t="array" aca="1" ref="K5" ca="1">INDIRECT("'Room Details'!$L$7")</f>
        <v xml:space="preserve"> </v>
      </c>
      <c r="L5" cm="1">
        <f t="array" aca="1" ref="L5" ca="1">INDIRECT("'Room Details'!$M$7")</f>
        <v>0</v>
      </c>
      <c r="M5" cm="1">
        <f t="array" aca="1" ref="M5" ca="1">INDIRECT("'Room Details'!$N$7")</f>
        <v>0</v>
      </c>
      <c r="N5" cm="1">
        <f t="array" aca="1" ref="N5" ca="1">INDIRECT("'Room Details'!$O$7")</f>
        <v>0</v>
      </c>
      <c r="O5" cm="1">
        <f t="array" aca="1" ref="O5" ca="1">INDIRECT("'Room Details'!$P$7")</f>
        <v>0</v>
      </c>
    </row>
    <row r="6" spans="1:18" x14ac:dyDescent="0.25">
      <c r="A6" cm="1">
        <f t="array" aca="1" ref="A6" ca="1">INDIRECT("'Room Details'!$B$8")</f>
        <v>0</v>
      </c>
      <c r="B6" cm="1">
        <f t="array" aca="1" ref="B6" ca="1">INDIRECT("'Room Details'!$C$8")</f>
        <v>0</v>
      </c>
      <c r="C6" cm="1">
        <f t="array" aca="1" ref="C6" ca="1">INDIRECT("'Room Details'!$D$8")</f>
        <v>0</v>
      </c>
      <c r="D6" cm="1">
        <f t="array" aca="1" ref="D6" ca="1">INDIRECT("'Room Details'!$E$8")</f>
        <v>0</v>
      </c>
      <c r="E6" t="str" cm="1">
        <f t="array" aca="1" ref="E6" ca="1">INDIRECT("'Room Details'!$F$8")</f>
        <v xml:space="preserve"> </v>
      </c>
      <c r="F6" cm="1">
        <f t="array" aca="1" ref="F6" ca="1">INDIRECT("'Room Details'!$G$8")</f>
        <v>0</v>
      </c>
      <c r="G6" cm="1">
        <f t="array" aca="1" ref="G6" ca="1">INDIRECT("'Room Details'!$H$8")</f>
        <v>0</v>
      </c>
      <c r="H6" cm="1">
        <f t="array" aca="1" ref="H6" ca="1">INDIRECT("'Room Details'!$I$8")</f>
        <v>0</v>
      </c>
      <c r="I6" cm="1">
        <f t="array" aca="1" ref="I6" ca="1">INDIRECT("'Room Details'!$J$8")</f>
        <v>0</v>
      </c>
      <c r="J6" cm="1">
        <f t="array" aca="1" ref="J6" ca="1">INDIRECT("'Room Details'!$K$8")</f>
        <v>0</v>
      </c>
      <c r="K6" t="str" cm="1">
        <f t="array" aca="1" ref="K6" ca="1">INDIRECT("'Room Details'!$L$8")</f>
        <v xml:space="preserve"> </v>
      </c>
      <c r="L6" cm="1">
        <f t="array" aca="1" ref="L6" ca="1">INDIRECT("'Room Details'!$M$8")</f>
        <v>0</v>
      </c>
      <c r="M6" cm="1">
        <f t="array" aca="1" ref="M6" ca="1">INDIRECT("'Room Details'!$N$8")</f>
        <v>0</v>
      </c>
      <c r="N6" cm="1">
        <f t="array" aca="1" ref="N6" ca="1">INDIRECT("'Room Details'!$O$8")</f>
        <v>0</v>
      </c>
      <c r="O6" cm="1">
        <f t="array" aca="1" ref="O6" ca="1">INDIRECT("'Room Details'!$P$8")</f>
        <v>0</v>
      </c>
    </row>
    <row r="7" spans="1:18" x14ac:dyDescent="0.25">
      <c r="A7" cm="1">
        <f t="array" aca="1" ref="A7" ca="1">INDIRECT("'Room Details'!$B$9")</f>
        <v>0</v>
      </c>
      <c r="B7" cm="1">
        <f t="array" aca="1" ref="B7" ca="1">INDIRECT("'Room Details'!$C$9")</f>
        <v>0</v>
      </c>
      <c r="C7" cm="1">
        <f t="array" aca="1" ref="C7" ca="1">INDIRECT("'Room Details'!$D$9")</f>
        <v>0</v>
      </c>
      <c r="D7" cm="1">
        <f t="array" aca="1" ref="D7" ca="1">INDIRECT("'Room Details'!$E$9")</f>
        <v>0</v>
      </c>
      <c r="E7" t="str" cm="1">
        <f t="array" aca="1" ref="E7" ca="1">INDIRECT("'Room Details'!$F$9")</f>
        <v xml:space="preserve"> </v>
      </c>
      <c r="F7" cm="1">
        <f t="array" aca="1" ref="F7" ca="1">INDIRECT("'Room Details'!$G$9")</f>
        <v>0</v>
      </c>
      <c r="G7" cm="1">
        <f t="array" aca="1" ref="G7" ca="1">INDIRECT("'Room Details'!$H$9")</f>
        <v>0</v>
      </c>
      <c r="H7" cm="1">
        <f t="array" aca="1" ref="H7" ca="1">INDIRECT("'Room Details'!$I$9")</f>
        <v>0</v>
      </c>
      <c r="I7" cm="1">
        <f t="array" aca="1" ref="I7" ca="1">INDIRECT("'Room Details'!$J$9")</f>
        <v>0</v>
      </c>
      <c r="J7" cm="1">
        <f t="array" aca="1" ref="J7" ca="1">INDIRECT("'Room Details'!$K$9")</f>
        <v>0</v>
      </c>
      <c r="K7" t="str" cm="1">
        <f t="array" aca="1" ref="K7" ca="1">INDIRECT("'Room Details'!$L$9")</f>
        <v xml:space="preserve"> </v>
      </c>
      <c r="L7" cm="1">
        <f t="array" aca="1" ref="L7" ca="1">INDIRECT("'Room Details'!$M$9")</f>
        <v>0</v>
      </c>
      <c r="M7" cm="1">
        <f t="array" aca="1" ref="M7" ca="1">INDIRECT("'Room Details'!$N$9")</f>
        <v>0</v>
      </c>
      <c r="N7" cm="1">
        <f t="array" aca="1" ref="N7" ca="1">INDIRECT("'Room Details'!$O$9")</f>
        <v>0</v>
      </c>
      <c r="O7" cm="1">
        <f t="array" aca="1" ref="O7" ca="1">INDIRECT("'Room Details'!$P$9")</f>
        <v>0</v>
      </c>
    </row>
    <row r="8" spans="1:18" x14ac:dyDescent="0.25">
      <c r="A8" cm="1">
        <f t="array" aca="1" ref="A8" ca="1">INDIRECT("'Room Details'!$B$10")</f>
        <v>0</v>
      </c>
      <c r="B8" cm="1">
        <f t="array" aca="1" ref="B8" ca="1">INDIRECT("'Room Details'!$C$10")</f>
        <v>0</v>
      </c>
      <c r="C8" cm="1">
        <f t="array" aca="1" ref="C8" ca="1">INDIRECT("'Room Details'!$D$10")</f>
        <v>0</v>
      </c>
      <c r="D8" cm="1">
        <f t="array" aca="1" ref="D8" ca="1">INDIRECT("'Room Details'!$E$10")</f>
        <v>0</v>
      </c>
      <c r="E8" t="str" cm="1">
        <f t="array" aca="1" ref="E8" ca="1">INDIRECT("'Room Details'!$F$10")</f>
        <v xml:space="preserve"> </v>
      </c>
      <c r="F8" cm="1">
        <f t="array" aca="1" ref="F8" ca="1">INDIRECT("'Room Details'!$G$10")</f>
        <v>0</v>
      </c>
      <c r="G8" cm="1">
        <f t="array" aca="1" ref="G8" ca="1">INDIRECT("'Room Details'!$H$10")</f>
        <v>0</v>
      </c>
      <c r="H8" cm="1">
        <f t="array" aca="1" ref="H8" ca="1">INDIRECT("'Room Details'!$I$10")</f>
        <v>0</v>
      </c>
      <c r="I8" cm="1">
        <f t="array" aca="1" ref="I8" ca="1">INDIRECT("'Room Details'!$J$10")</f>
        <v>0</v>
      </c>
      <c r="J8" cm="1">
        <f t="array" aca="1" ref="J8" ca="1">INDIRECT("'Room Details'!$K$10")</f>
        <v>0</v>
      </c>
      <c r="K8" t="str" cm="1">
        <f t="array" aca="1" ref="K8" ca="1">INDIRECT("'Room Details'!$L$10")</f>
        <v xml:space="preserve"> </v>
      </c>
      <c r="L8" cm="1">
        <f t="array" aca="1" ref="L8" ca="1">INDIRECT("'Room Details'!$M$10")</f>
        <v>0</v>
      </c>
      <c r="M8" cm="1">
        <f t="array" aca="1" ref="M8" ca="1">INDIRECT("'Room Details'!$N$10")</f>
        <v>0</v>
      </c>
      <c r="N8" cm="1">
        <f t="array" aca="1" ref="N8" ca="1">INDIRECT("'Room Details'!$O$10")</f>
        <v>0</v>
      </c>
      <c r="O8" cm="1">
        <f t="array" aca="1" ref="O8" ca="1">INDIRECT("'Room Details'!$P$10")</f>
        <v>0</v>
      </c>
    </row>
    <row r="9" spans="1:18" x14ac:dyDescent="0.25">
      <c r="A9" cm="1">
        <f t="array" aca="1" ref="A9" ca="1">INDIRECT("'Room Details'!$B$11")</f>
        <v>0</v>
      </c>
      <c r="B9" cm="1">
        <f t="array" aca="1" ref="B9" ca="1">INDIRECT("'Room Details'!$C$11")</f>
        <v>0</v>
      </c>
      <c r="C9" cm="1">
        <f t="array" aca="1" ref="C9" ca="1">INDIRECT("'Room Details'!$D$11")</f>
        <v>0</v>
      </c>
      <c r="D9" cm="1">
        <f t="array" aca="1" ref="D9" ca="1">INDIRECT("'Room Details'!$E$11")</f>
        <v>0</v>
      </c>
      <c r="E9" t="str" cm="1">
        <f t="array" aca="1" ref="E9" ca="1">INDIRECT("'Room Details'!$F$11")</f>
        <v xml:space="preserve"> </v>
      </c>
      <c r="F9" cm="1">
        <f t="array" aca="1" ref="F9" ca="1">INDIRECT("'Room Details'!$G$11")</f>
        <v>0</v>
      </c>
      <c r="G9" cm="1">
        <f t="array" aca="1" ref="G9" ca="1">INDIRECT("'Room Details'!$H$11")</f>
        <v>0</v>
      </c>
      <c r="H9" cm="1">
        <f t="array" aca="1" ref="H9" ca="1">INDIRECT("'Room Details'!$I$11")</f>
        <v>0</v>
      </c>
      <c r="I9" cm="1">
        <f t="array" aca="1" ref="I9" ca="1">INDIRECT("'Room Details'!$J$11")</f>
        <v>0</v>
      </c>
      <c r="J9" cm="1">
        <f t="array" aca="1" ref="J9" ca="1">INDIRECT("'Room Details'!$K$11")</f>
        <v>0</v>
      </c>
      <c r="K9" t="str" cm="1">
        <f t="array" aca="1" ref="K9" ca="1">INDIRECT("'Room Details'!$L$11")</f>
        <v xml:space="preserve"> </v>
      </c>
      <c r="L9" cm="1">
        <f t="array" aca="1" ref="L9" ca="1">INDIRECT("'Room Details'!$M$11")</f>
        <v>0</v>
      </c>
      <c r="M9" cm="1">
        <f t="array" aca="1" ref="M9" ca="1">INDIRECT("'Room Details'!$N$11")</f>
        <v>0</v>
      </c>
      <c r="N9" cm="1">
        <f t="array" aca="1" ref="N9" ca="1">INDIRECT("'Room Details'!$O$11")</f>
        <v>0</v>
      </c>
      <c r="O9" cm="1">
        <f t="array" aca="1" ref="O9" ca="1">INDIRECT("'Room Details'!$P$11")</f>
        <v>0</v>
      </c>
    </row>
    <row r="10" spans="1:18" x14ac:dyDescent="0.25">
      <c r="A10" cm="1">
        <f t="array" aca="1" ref="A10" ca="1">INDIRECT("'Room Details'!$B$12")</f>
        <v>0</v>
      </c>
      <c r="B10" cm="1">
        <f t="array" aca="1" ref="B10" ca="1">INDIRECT("'Room Details'!$C$12")</f>
        <v>0</v>
      </c>
      <c r="C10" cm="1">
        <f t="array" aca="1" ref="C10" ca="1">INDIRECT("'Room Details'!$D$12")</f>
        <v>0</v>
      </c>
      <c r="D10" cm="1">
        <f t="array" aca="1" ref="D10" ca="1">INDIRECT("'Room Details'!$E$12")</f>
        <v>0</v>
      </c>
      <c r="E10" t="str" cm="1">
        <f t="array" aca="1" ref="E10" ca="1">INDIRECT("'Room Details'!$F$12")</f>
        <v xml:space="preserve"> </v>
      </c>
      <c r="F10" cm="1">
        <f t="array" aca="1" ref="F10" ca="1">INDIRECT("'Room Details'!$G$12")</f>
        <v>0</v>
      </c>
      <c r="G10" cm="1">
        <f t="array" aca="1" ref="G10" ca="1">INDIRECT("'Room Details'!$H$12")</f>
        <v>0</v>
      </c>
      <c r="H10" cm="1">
        <f t="array" aca="1" ref="H10" ca="1">INDIRECT("'Room Details'!$I$12")</f>
        <v>0</v>
      </c>
      <c r="I10" cm="1">
        <f t="array" aca="1" ref="I10" ca="1">INDIRECT("'Room Details'!$J$12")</f>
        <v>0</v>
      </c>
      <c r="J10" cm="1">
        <f t="array" aca="1" ref="J10" ca="1">INDIRECT("'Room Details'!$K$12")</f>
        <v>0</v>
      </c>
      <c r="K10" t="str" cm="1">
        <f t="array" aca="1" ref="K10" ca="1">INDIRECT("'Room Details'!$L$12")</f>
        <v xml:space="preserve"> </v>
      </c>
      <c r="L10" cm="1">
        <f t="array" aca="1" ref="L10" ca="1">INDIRECT("'Room Details'!$M$12")</f>
        <v>0</v>
      </c>
      <c r="M10" cm="1">
        <f t="array" aca="1" ref="M10" ca="1">INDIRECT("'Room Details'!$N$12")</f>
        <v>0</v>
      </c>
      <c r="N10" cm="1">
        <f t="array" aca="1" ref="N10" ca="1">INDIRECT("'Room Details'!$O$12")</f>
        <v>0</v>
      </c>
      <c r="O10" cm="1">
        <f t="array" aca="1" ref="O10" ca="1">INDIRECT("'Room Details'!$P$12")</f>
        <v>0</v>
      </c>
    </row>
    <row r="11" spans="1:18" x14ac:dyDescent="0.25">
      <c r="A11" cm="1">
        <f t="array" aca="1" ref="A11" ca="1">INDIRECT("'Room Details'!$B$13")</f>
        <v>0</v>
      </c>
      <c r="B11" cm="1">
        <f t="array" aca="1" ref="B11" ca="1">INDIRECT("'Room Details'!$C$13")</f>
        <v>0</v>
      </c>
      <c r="C11" cm="1">
        <f t="array" aca="1" ref="C11" ca="1">INDIRECT("'Room Details'!$D$13")</f>
        <v>0</v>
      </c>
      <c r="D11" cm="1">
        <f t="array" aca="1" ref="D11" ca="1">INDIRECT("'Room Details'!$E$13")</f>
        <v>0</v>
      </c>
      <c r="E11" t="str" cm="1">
        <f t="array" aca="1" ref="E11" ca="1">INDIRECT("'Room Details'!$F$13")</f>
        <v xml:space="preserve"> </v>
      </c>
      <c r="F11" cm="1">
        <f t="array" aca="1" ref="F11" ca="1">INDIRECT("'Room Details'!$G$13")</f>
        <v>0</v>
      </c>
      <c r="G11" cm="1">
        <f t="array" aca="1" ref="G11" ca="1">INDIRECT("'Room Details'!$H$13")</f>
        <v>0</v>
      </c>
      <c r="H11" cm="1">
        <f t="array" aca="1" ref="H11" ca="1">INDIRECT("'Room Details'!$I$13")</f>
        <v>0</v>
      </c>
      <c r="I11" cm="1">
        <f t="array" aca="1" ref="I11" ca="1">INDIRECT("'Room Details'!$J$13")</f>
        <v>0</v>
      </c>
      <c r="J11" cm="1">
        <f t="array" aca="1" ref="J11" ca="1">INDIRECT("'Room Details'!$K$13")</f>
        <v>0</v>
      </c>
      <c r="K11" t="str" cm="1">
        <f t="array" aca="1" ref="K11" ca="1">INDIRECT("'Room Details'!$L$13")</f>
        <v xml:space="preserve"> </v>
      </c>
      <c r="L11" cm="1">
        <f t="array" aca="1" ref="L11" ca="1">INDIRECT("'Room Details'!$M$13")</f>
        <v>0</v>
      </c>
      <c r="M11" cm="1">
        <f t="array" aca="1" ref="M11" ca="1">INDIRECT("'Room Details'!$N$13")</f>
        <v>0</v>
      </c>
      <c r="N11" cm="1">
        <f t="array" aca="1" ref="N11" ca="1">INDIRECT("'Room Details'!$O$13")</f>
        <v>0</v>
      </c>
      <c r="O11" cm="1">
        <f t="array" aca="1" ref="O11" ca="1">INDIRECT("'Room Details'!$P$13")</f>
        <v>0</v>
      </c>
    </row>
    <row r="12" spans="1:18" x14ac:dyDescent="0.25">
      <c r="A12" cm="1">
        <f t="array" aca="1" ref="A12" ca="1">INDIRECT("'Room Details'!$B$14")</f>
        <v>0</v>
      </c>
      <c r="B12" cm="1">
        <f t="array" aca="1" ref="B12" ca="1">INDIRECT("'Room Details'!$C$14")</f>
        <v>0</v>
      </c>
      <c r="C12" cm="1">
        <f t="array" aca="1" ref="C12" ca="1">INDIRECT("'Room Details'!$D$14")</f>
        <v>0</v>
      </c>
      <c r="D12" cm="1">
        <f t="array" aca="1" ref="D12" ca="1">INDIRECT("'Room Details'!$E$14")</f>
        <v>0</v>
      </c>
      <c r="E12" t="str" cm="1">
        <f t="array" aca="1" ref="E12" ca="1">INDIRECT("'Room Details'!$F$14")</f>
        <v xml:space="preserve"> </v>
      </c>
      <c r="F12" cm="1">
        <f t="array" aca="1" ref="F12" ca="1">INDIRECT("'Room Details'!$G$14")</f>
        <v>0</v>
      </c>
      <c r="G12" cm="1">
        <f t="array" aca="1" ref="G12" ca="1">INDIRECT("'Room Details'!$H$14")</f>
        <v>0</v>
      </c>
      <c r="H12" cm="1">
        <f t="array" aca="1" ref="H12" ca="1">INDIRECT("'Room Details'!$I$14")</f>
        <v>0</v>
      </c>
      <c r="I12" cm="1">
        <f t="array" aca="1" ref="I12" ca="1">INDIRECT("'Room Details'!$J$14")</f>
        <v>0</v>
      </c>
      <c r="J12" cm="1">
        <f t="array" aca="1" ref="J12" ca="1">INDIRECT("'Room Details'!$K$14")</f>
        <v>0</v>
      </c>
      <c r="K12" t="str" cm="1">
        <f t="array" aca="1" ref="K12" ca="1">INDIRECT("'Room Details'!$L$14")</f>
        <v xml:space="preserve"> </v>
      </c>
      <c r="L12" cm="1">
        <f t="array" aca="1" ref="L12" ca="1">INDIRECT("'Room Details'!$M$14")</f>
        <v>0</v>
      </c>
      <c r="M12" cm="1">
        <f t="array" aca="1" ref="M12" ca="1">INDIRECT("'Room Details'!$N$14")</f>
        <v>0</v>
      </c>
      <c r="N12" cm="1">
        <f t="array" aca="1" ref="N12" ca="1">INDIRECT("'Room Details'!$O$14")</f>
        <v>0</v>
      </c>
      <c r="O12" cm="1">
        <f t="array" aca="1" ref="O12" ca="1">INDIRECT("'Room Details'!$P$14")</f>
        <v>0</v>
      </c>
    </row>
    <row r="13" spans="1:18" x14ac:dyDescent="0.25">
      <c r="A13" cm="1">
        <f t="array" aca="1" ref="A13" ca="1">INDIRECT("'Room Details'!$B$15")</f>
        <v>0</v>
      </c>
      <c r="B13" cm="1">
        <f t="array" aca="1" ref="B13" ca="1">INDIRECT("'Room Details'!$C$15")</f>
        <v>0</v>
      </c>
      <c r="C13" cm="1">
        <f t="array" aca="1" ref="C13" ca="1">INDIRECT("'Room Details'!$D$15")</f>
        <v>0</v>
      </c>
      <c r="D13" cm="1">
        <f t="array" aca="1" ref="D13" ca="1">INDIRECT("'Room Details'!$E$15")</f>
        <v>0</v>
      </c>
      <c r="E13" t="str" cm="1">
        <f t="array" aca="1" ref="E13" ca="1">INDIRECT("'Room Details'!$F$15")</f>
        <v xml:space="preserve"> </v>
      </c>
      <c r="F13" cm="1">
        <f t="array" aca="1" ref="F13" ca="1">INDIRECT("'Room Details'!$G$15")</f>
        <v>0</v>
      </c>
      <c r="G13" cm="1">
        <f t="array" aca="1" ref="G13" ca="1">INDIRECT("'Room Details'!$H$15")</f>
        <v>0</v>
      </c>
      <c r="H13" cm="1">
        <f t="array" aca="1" ref="H13" ca="1">INDIRECT("'Room Details'!$I$15")</f>
        <v>0</v>
      </c>
      <c r="I13" cm="1">
        <f t="array" aca="1" ref="I13" ca="1">INDIRECT("'Room Details'!$J$15")</f>
        <v>0</v>
      </c>
      <c r="J13" cm="1">
        <f t="array" aca="1" ref="J13" ca="1">INDIRECT("'Room Details'!$K$15")</f>
        <v>0</v>
      </c>
      <c r="K13" t="str" cm="1">
        <f t="array" aca="1" ref="K13" ca="1">INDIRECT("'Room Details'!$L$15")</f>
        <v xml:space="preserve"> </v>
      </c>
      <c r="L13" cm="1">
        <f t="array" aca="1" ref="L13" ca="1">INDIRECT("'Room Details'!$M$15")</f>
        <v>0</v>
      </c>
      <c r="M13" cm="1">
        <f t="array" aca="1" ref="M13" ca="1">INDIRECT("'Room Details'!$N$15")</f>
        <v>0</v>
      </c>
      <c r="N13" cm="1">
        <f t="array" aca="1" ref="N13" ca="1">INDIRECT("'Room Details'!$O$15")</f>
        <v>0</v>
      </c>
      <c r="O13" cm="1">
        <f t="array" aca="1" ref="O13" ca="1">INDIRECT("'Room Details'!$P$15")</f>
        <v>0</v>
      </c>
    </row>
    <row r="14" spans="1:18" x14ac:dyDescent="0.25">
      <c r="A14" cm="1">
        <f t="array" aca="1" ref="A14" ca="1">INDIRECT("'Room Details'!$B$16")</f>
        <v>0</v>
      </c>
      <c r="B14" cm="1">
        <f t="array" aca="1" ref="B14" ca="1">INDIRECT("'Room Details'!$C$16")</f>
        <v>0</v>
      </c>
      <c r="C14" cm="1">
        <f t="array" aca="1" ref="C14" ca="1">INDIRECT("'Room Details'!$D$16")</f>
        <v>0</v>
      </c>
      <c r="D14" cm="1">
        <f t="array" aca="1" ref="D14" ca="1">INDIRECT("'Room Details'!$E$16")</f>
        <v>0</v>
      </c>
      <c r="E14" t="str" cm="1">
        <f t="array" aca="1" ref="E14" ca="1">INDIRECT("'Room Details'!$F$16")</f>
        <v xml:space="preserve"> </v>
      </c>
      <c r="F14" cm="1">
        <f t="array" aca="1" ref="F14" ca="1">INDIRECT("'Room Details'!$G$16")</f>
        <v>0</v>
      </c>
      <c r="G14" cm="1">
        <f t="array" aca="1" ref="G14" ca="1">INDIRECT("'Room Details'!$H$16")</f>
        <v>0</v>
      </c>
      <c r="H14" cm="1">
        <f t="array" aca="1" ref="H14" ca="1">INDIRECT("'Room Details'!$I$16")</f>
        <v>0</v>
      </c>
      <c r="I14" cm="1">
        <f t="array" aca="1" ref="I14" ca="1">INDIRECT("'Room Details'!$J$16")</f>
        <v>0</v>
      </c>
      <c r="J14" cm="1">
        <f t="array" aca="1" ref="J14" ca="1">INDIRECT("'Room Details'!$K$16")</f>
        <v>0</v>
      </c>
      <c r="K14" t="str" cm="1">
        <f t="array" aca="1" ref="K14" ca="1">INDIRECT("'Room Details'!$L$16")</f>
        <v xml:space="preserve"> </v>
      </c>
      <c r="L14" cm="1">
        <f t="array" aca="1" ref="L14" ca="1">INDIRECT("'Room Details'!$M$16")</f>
        <v>0</v>
      </c>
      <c r="M14" cm="1">
        <f t="array" aca="1" ref="M14" ca="1">INDIRECT("'Room Details'!$N$16")</f>
        <v>0</v>
      </c>
      <c r="N14" cm="1">
        <f t="array" aca="1" ref="N14" ca="1">INDIRECT("'Room Details'!$O$16")</f>
        <v>0</v>
      </c>
      <c r="O14" cm="1">
        <f t="array" aca="1" ref="O14" ca="1">INDIRECT("'Room Details'!$P$16")</f>
        <v>0</v>
      </c>
    </row>
    <row r="15" spans="1:18" x14ac:dyDescent="0.25">
      <c r="A15" cm="1">
        <f t="array" aca="1" ref="A15" ca="1">INDIRECT("'Room Details'!$B$17")</f>
        <v>0</v>
      </c>
      <c r="B15" cm="1">
        <f t="array" aca="1" ref="B15" ca="1">INDIRECT("'Room Details'!$C$17")</f>
        <v>0</v>
      </c>
      <c r="C15" cm="1">
        <f t="array" aca="1" ref="C15" ca="1">INDIRECT("'Room Details'!$D$17")</f>
        <v>0</v>
      </c>
      <c r="D15" cm="1">
        <f t="array" aca="1" ref="D15" ca="1">INDIRECT("'Room Details'!$E$17")</f>
        <v>0</v>
      </c>
      <c r="E15" t="str" cm="1">
        <f t="array" aca="1" ref="E15" ca="1">INDIRECT("'Room Details'!$F$17")</f>
        <v xml:space="preserve"> </v>
      </c>
      <c r="F15" cm="1">
        <f t="array" aca="1" ref="F15" ca="1">INDIRECT("'Room Details'!$G$17")</f>
        <v>0</v>
      </c>
      <c r="G15" cm="1">
        <f t="array" aca="1" ref="G15" ca="1">INDIRECT("'Room Details'!$H$17")</f>
        <v>0</v>
      </c>
      <c r="H15" cm="1">
        <f t="array" aca="1" ref="H15" ca="1">INDIRECT("'Room Details'!$I$17")</f>
        <v>0</v>
      </c>
      <c r="I15" cm="1">
        <f t="array" aca="1" ref="I15" ca="1">INDIRECT("'Room Details'!$J$17")</f>
        <v>0</v>
      </c>
      <c r="J15" cm="1">
        <f t="array" aca="1" ref="J15" ca="1">INDIRECT("'Room Details'!$K$17")</f>
        <v>0</v>
      </c>
      <c r="K15" t="str" cm="1">
        <f t="array" aca="1" ref="K15" ca="1">INDIRECT("'Room Details'!$L$17")</f>
        <v xml:space="preserve"> </v>
      </c>
      <c r="L15" cm="1">
        <f t="array" aca="1" ref="L15" ca="1">INDIRECT("'Room Details'!$M$17")</f>
        <v>0</v>
      </c>
      <c r="M15" cm="1">
        <f t="array" aca="1" ref="M15" ca="1">INDIRECT("'Room Details'!$N$17")</f>
        <v>0</v>
      </c>
      <c r="N15" cm="1">
        <f t="array" aca="1" ref="N15" ca="1">INDIRECT("'Room Details'!$O$17")</f>
        <v>0</v>
      </c>
      <c r="O15" cm="1">
        <f t="array" aca="1" ref="O15" ca="1">INDIRECT("'Room Details'!$P$17")</f>
        <v>0</v>
      </c>
    </row>
    <row r="16" spans="1:18" x14ac:dyDescent="0.25">
      <c r="A16" cm="1">
        <f t="array" aca="1" ref="A16" ca="1">INDIRECT("'Room Details'!$B$18")</f>
        <v>0</v>
      </c>
      <c r="B16" cm="1">
        <f t="array" aca="1" ref="B16" ca="1">INDIRECT("'Room Details'!$C$18")</f>
        <v>0</v>
      </c>
      <c r="C16" cm="1">
        <f t="array" aca="1" ref="C16" ca="1">INDIRECT("'Room Details'!$D$18")</f>
        <v>0</v>
      </c>
      <c r="D16" cm="1">
        <f t="array" aca="1" ref="D16" ca="1">INDIRECT("'Room Details'!$E$18")</f>
        <v>0</v>
      </c>
      <c r="E16" t="str" cm="1">
        <f t="array" aca="1" ref="E16" ca="1">INDIRECT("'Room Details'!$F$18")</f>
        <v xml:space="preserve"> </v>
      </c>
      <c r="F16" cm="1">
        <f t="array" aca="1" ref="F16" ca="1">INDIRECT("'Room Details'!$G$18")</f>
        <v>0</v>
      </c>
      <c r="G16" cm="1">
        <f t="array" aca="1" ref="G16" ca="1">INDIRECT("'Room Details'!$H$18")</f>
        <v>0</v>
      </c>
      <c r="H16" cm="1">
        <f t="array" aca="1" ref="H16" ca="1">INDIRECT("'Room Details'!$I$18")</f>
        <v>0</v>
      </c>
      <c r="I16" cm="1">
        <f t="array" aca="1" ref="I16" ca="1">INDIRECT("'Room Details'!$J$18")</f>
        <v>0</v>
      </c>
      <c r="J16" cm="1">
        <f t="array" aca="1" ref="J16" ca="1">INDIRECT("'Room Details'!$K$18")</f>
        <v>0</v>
      </c>
      <c r="K16" t="str" cm="1">
        <f t="array" aca="1" ref="K16" ca="1">INDIRECT("'Room Details'!$L$18")</f>
        <v xml:space="preserve"> </v>
      </c>
      <c r="L16" cm="1">
        <f t="array" aca="1" ref="L16" ca="1">INDIRECT("'Room Details'!$M$18")</f>
        <v>0</v>
      </c>
      <c r="M16" cm="1">
        <f t="array" aca="1" ref="M16" ca="1">INDIRECT("'Room Details'!$N$18")</f>
        <v>0</v>
      </c>
      <c r="N16" cm="1">
        <f t="array" aca="1" ref="N16" ca="1">INDIRECT("'Room Details'!$O$18")</f>
        <v>0</v>
      </c>
      <c r="O16" cm="1">
        <f t="array" aca="1" ref="O16" ca="1">INDIRECT("'Room Details'!$P$18")</f>
        <v>0</v>
      </c>
    </row>
    <row r="17" spans="1:15" x14ac:dyDescent="0.25">
      <c r="A17" cm="1">
        <f t="array" aca="1" ref="A17" ca="1">INDIRECT("'Room Details'!$B$19")</f>
        <v>0</v>
      </c>
      <c r="B17" cm="1">
        <f t="array" aca="1" ref="B17" ca="1">INDIRECT("'Room Details'!$C$19")</f>
        <v>0</v>
      </c>
      <c r="C17" cm="1">
        <f t="array" aca="1" ref="C17" ca="1">INDIRECT("'Room Details'!$D$19")</f>
        <v>0</v>
      </c>
      <c r="D17" cm="1">
        <f t="array" aca="1" ref="D17" ca="1">INDIRECT("'Room Details'!$E$19")</f>
        <v>0</v>
      </c>
      <c r="E17" t="str" cm="1">
        <f t="array" aca="1" ref="E17" ca="1">INDIRECT("'Room Details'!$F$19")</f>
        <v xml:space="preserve"> </v>
      </c>
      <c r="F17" cm="1">
        <f t="array" aca="1" ref="F17" ca="1">INDIRECT("'Room Details'!$G$19")</f>
        <v>0</v>
      </c>
      <c r="G17" cm="1">
        <f t="array" aca="1" ref="G17" ca="1">INDIRECT("'Room Details'!$H$19")</f>
        <v>0</v>
      </c>
      <c r="H17" cm="1">
        <f t="array" aca="1" ref="H17" ca="1">INDIRECT("'Room Details'!$I$19")</f>
        <v>0</v>
      </c>
      <c r="I17" cm="1">
        <f t="array" aca="1" ref="I17" ca="1">INDIRECT("'Room Details'!$J$19")</f>
        <v>0</v>
      </c>
      <c r="J17" cm="1">
        <f t="array" aca="1" ref="J17" ca="1">INDIRECT("'Room Details'!$K$19")</f>
        <v>0</v>
      </c>
      <c r="K17" t="str" cm="1">
        <f t="array" aca="1" ref="K17" ca="1">INDIRECT("'Room Details'!$L$19")</f>
        <v xml:space="preserve"> </v>
      </c>
      <c r="L17" cm="1">
        <f t="array" aca="1" ref="L17" ca="1">INDIRECT("'Room Details'!$M$19")</f>
        <v>0</v>
      </c>
      <c r="M17" cm="1">
        <f t="array" aca="1" ref="M17" ca="1">INDIRECT("'Room Details'!$N$19")</f>
        <v>0</v>
      </c>
      <c r="N17" cm="1">
        <f t="array" aca="1" ref="N17" ca="1">INDIRECT("'Room Details'!$O$19")</f>
        <v>0</v>
      </c>
      <c r="O17" cm="1">
        <f t="array" aca="1" ref="O17" ca="1">INDIRECT("'Room Details'!$P$19")</f>
        <v>0</v>
      </c>
    </row>
    <row r="18" spans="1:15" x14ac:dyDescent="0.25">
      <c r="A18" cm="1">
        <f t="array" aca="1" ref="A18" ca="1">INDIRECT("'Room Details'!$B$20")</f>
        <v>0</v>
      </c>
      <c r="B18" cm="1">
        <f t="array" aca="1" ref="B18" ca="1">INDIRECT("'Room Details'!$C$20")</f>
        <v>0</v>
      </c>
      <c r="C18" cm="1">
        <f t="array" aca="1" ref="C18" ca="1">INDIRECT("'Room Details'!$D$20")</f>
        <v>0</v>
      </c>
      <c r="D18" cm="1">
        <f t="array" aca="1" ref="D18" ca="1">INDIRECT("'Room Details'!$E$20")</f>
        <v>0</v>
      </c>
      <c r="E18" t="str" cm="1">
        <f t="array" aca="1" ref="E18" ca="1">INDIRECT("'Room Details'!$F$20")</f>
        <v xml:space="preserve"> </v>
      </c>
      <c r="F18" cm="1">
        <f t="array" aca="1" ref="F18" ca="1">INDIRECT("'Room Details'!$G$20")</f>
        <v>0</v>
      </c>
      <c r="G18" cm="1">
        <f t="array" aca="1" ref="G18" ca="1">INDIRECT("'Room Details'!$H$20")</f>
        <v>0</v>
      </c>
      <c r="H18" cm="1">
        <f t="array" aca="1" ref="H18" ca="1">INDIRECT("'Room Details'!$I$20")</f>
        <v>0</v>
      </c>
      <c r="I18" cm="1">
        <f t="array" aca="1" ref="I18" ca="1">INDIRECT("'Room Details'!$J$20")</f>
        <v>0</v>
      </c>
      <c r="J18" cm="1">
        <f t="array" aca="1" ref="J18" ca="1">INDIRECT("'Room Details'!$K$20")</f>
        <v>0</v>
      </c>
      <c r="K18" t="str" cm="1">
        <f t="array" aca="1" ref="K18" ca="1">INDIRECT("'Room Details'!$L$20")</f>
        <v xml:space="preserve"> </v>
      </c>
      <c r="L18" cm="1">
        <f t="array" aca="1" ref="L18" ca="1">INDIRECT("'Room Details'!$M$20")</f>
        <v>0</v>
      </c>
      <c r="M18" cm="1">
        <f t="array" aca="1" ref="M18" ca="1">INDIRECT("'Room Details'!$N$20")</f>
        <v>0</v>
      </c>
      <c r="N18" cm="1">
        <f t="array" aca="1" ref="N18" ca="1">INDIRECT("'Room Details'!$O$20")</f>
        <v>0</v>
      </c>
      <c r="O18" cm="1">
        <f t="array" aca="1" ref="O18" ca="1">INDIRECT("'Room Details'!$P$20")</f>
        <v>0</v>
      </c>
    </row>
    <row r="19" spans="1:15" x14ac:dyDescent="0.25">
      <c r="A19" cm="1">
        <f t="array" aca="1" ref="A19" ca="1">INDIRECT("'Room Details'!$B$21")</f>
        <v>0</v>
      </c>
      <c r="B19" cm="1">
        <f t="array" aca="1" ref="B19" ca="1">INDIRECT("'Room Details'!$C$21")</f>
        <v>0</v>
      </c>
      <c r="C19" cm="1">
        <f t="array" aca="1" ref="C19" ca="1">INDIRECT("'Room Details'!$D$21")</f>
        <v>0</v>
      </c>
      <c r="D19" cm="1">
        <f t="array" aca="1" ref="D19" ca="1">INDIRECT("'Room Details'!$E$21")</f>
        <v>0</v>
      </c>
      <c r="E19" t="str" cm="1">
        <f t="array" aca="1" ref="E19" ca="1">INDIRECT("'Room Details'!$F$21")</f>
        <v xml:space="preserve"> </v>
      </c>
      <c r="F19" cm="1">
        <f t="array" aca="1" ref="F19" ca="1">INDIRECT("'Room Details'!$G$21")</f>
        <v>0</v>
      </c>
      <c r="G19" cm="1">
        <f t="array" aca="1" ref="G19" ca="1">INDIRECT("'Room Details'!$H$21")</f>
        <v>0</v>
      </c>
      <c r="H19" cm="1">
        <f t="array" aca="1" ref="H19" ca="1">INDIRECT("'Room Details'!$I$21")</f>
        <v>0</v>
      </c>
      <c r="I19" cm="1">
        <f t="array" aca="1" ref="I19" ca="1">INDIRECT("'Room Details'!$J$21")</f>
        <v>0</v>
      </c>
      <c r="J19" cm="1">
        <f t="array" aca="1" ref="J19" ca="1">INDIRECT("'Room Details'!$K$21")</f>
        <v>0</v>
      </c>
      <c r="K19" t="str" cm="1">
        <f t="array" aca="1" ref="K19" ca="1">INDIRECT("'Room Details'!$L$21")</f>
        <v xml:space="preserve"> </v>
      </c>
      <c r="L19" cm="1">
        <f t="array" aca="1" ref="L19" ca="1">INDIRECT("'Room Details'!$M$21")</f>
        <v>0</v>
      </c>
      <c r="M19" cm="1">
        <f t="array" aca="1" ref="M19" ca="1">INDIRECT("'Room Details'!$N$21")</f>
        <v>0</v>
      </c>
      <c r="N19" cm="1">
        <f t="array" aca="1" ref="N19" ca="1">INDIRECT("'Room Details'!$O$21")</f>
        <v>0</v>
      </c>
      <c r="O19" cm="1">
        <f t="array" aca="1" ref="O19" ca="1">INDIRECT("'Room Details'!$P$21")</f>
        <v>0</v>
      </c>
    </row>
    <row r="20" spans="1:15" x14ac:dyDescent="0.25">
      <c r="A20" cm="1">
        <f t="array" aca="1" ref="A20" ca="1">INDIRECT("'Room Details'!$B$22")</f>
        <v>0</v>
      </c>
      <c r="B20" cm="1">
        <f t="array" aca="1" ref="B20" ca="1">INDIRECT("'Room Details'!$C$22")</f>
        <v>0</v>
      </c>
      <c r="C20" cm="1">
        <f t="array" aca="1" ref="C20" ca="1">INDIRECT("'Room Details'!$D$22")</f>
        <v>0</v>
      </c>
      <c r="D20" cm="1">
        <f t="array" aca="1" ref="D20" ca="1">INDIRECT("'Room Details'!$E$22")</f>
        <v>0</v>
      </c>
      <c r="E20" t="str" cm="1">
        <f t="array" aca="1" ref="E20" ca="1">INDIRECT("'Room Details'!$F$22")</f>
        <v xml:space="preserve"> </v>
      </c>
      <c r="F20" cm="1">
        <f t="array" aca="1" ref="F20" ca="1">INDIRECT("'Room Details'!$G$22")</f>
        <v>0</v>
      </c>
      <c r="G20" cm="1">
        <f t="array" aca="1" ref="G20" ca="1">INDIRECT("'Room Details'!$H$22")</f>
        <v>0</v>
      </c>
      <c r="H20" cm="1">
        <f t="array" aca="1" ref="H20" ca="1">INDIRECT("'Room Details'!$I$22")</f>
        <v>0</v>
      </c>
      <c r="I20" cm="1">
        <f t="array" aca="1" ref="I20" ca="1">INDIRECT("'Room Details'!$J$22")</f>
        <v>0</v>
      </c>
      <c r="J20" cm="1">
        <f t="array" aca="1" ref="J20" ca="1">INDIRECT("'Room Details'!$K$22")</f>
        <v>0</v>
      </c>
      <c r="K20" t="str" cm="1">
        <f t="array" aca="1" ref="K20" ca="1">INDIRECT("'Room Details'!$L$22")</f>
        <v xml:space="preserve"> </v>
      </c>
      <c r="L20" cm="1">
        <f t="array" aca="1" ref="L20" ca="1">INDIRECT("'Room Details'!$M$22")</f>
        <v>0</v>
      </c>
      <c r="M20" cm="1">
        <f t="array" aca="1" ref="M20" ca="1">INDIRECT("'Room Details'!$N$22")</f>
        <v>0</v>
      </c>
      <c r="N20" cm="1">
        <f t="array" aca="1" ref="N20" ca="1">INDIRECT("'Room Details'!$O$22")</f>
        <v>0</v>
      </c>
      <c r="O20" cm="1">
        <f t="array" aca="1" ref="O20" ca="1">INDIRECT("'Room Details'!$P$22")</f>
        <v>0</v>
      </c>
    </row>
    <row r="21" spans="1:15" x14ac:dyDescent="0.25">
      <c r="A21" cm="1">
        <f t="array" aca="1" ref="A21" ca="1">INDIRECT("'Room Details'!$B$23")</f>
        <v>0</v>
      </c>
      <c r="B21" cm="1">
        <f t="array" aca="1" ref="B21" ca="1">INDIRECT("'Room Details'!$C$23")</f>
        <v>0</v>
      </c>
      <c r="C21" cm="1">
        <f t="array" aca="1" ref="C21" ca="1">INDIRECT("'Room Details'!$D$23")</f>
        <v>0</v>
      </c>
      <c r="D21" cm="1">
        <f t="array" aca="1" ref="D21" ca="1">INDIRECT("'Room Details'!$E$23")</f>
        <v>0</v>
      </c>
      <c r="E21" t="str" cm="1">
        <f t="array" aca="1" ref="E21" ca="1">INDIRECT("'Room Details'!$F$23")</f>
        <v xml:space="preserve"> </v>
      </c>
      <c r="F21" cm="1">
        <f t="array" aca="1" ref="F21" ca="1">INDIRECT("'Room Details'!$G$23")</f>
        <v>0</v>
      </c>
      <c r="G21" cm="1">
        <f t="array" aca="1" ref="G21" ca="1">INDIRECT("'Room Details'!$H$23")</f>
        <v>0</v>
      </c>
      <c r="H21" cm="1">
        <f t="array" aca="1" ref="H21" ca="1">INDIRECT("'Room Details'!$I$23")</f>
        <v>0</v>
      </c>
      <c r="I21" cm="1">
        <f t="array" aca="1" ref="I21" ca="1">INDIRECT("'Room Details'!$J$23")</f>
        <v>0</v>
      </c>
      <c r="J21" cm="1">
        <f t="array" aca="1" ref="J21" ca="1">INDIRECT("'Room Details'!$K$23")</f>
        <v>0</v>
      </c>
      <c r="K21" t="str" cm="1">
        <f t="array" aca="1" ref="K21" ca="1">INDIRECT("'Room Details'!$L$23")</f>
        <v xml:space="preserve"> </v>
      </c>
      <c r="L21" cm="1">
        <f t="array" aca="1" ref="L21" ca="1">INDIRECT("'Room Details'!$M$23")</f>
        <v>0</v>
      </c>
      <c r="M21" cm="1">
        <f t="array" aca="1" ref="M21" ca="1">INDIRECT("'Room Details'!$N$23")</f>
        <v>0</v>
      </c>
      <c r="N21" cm="1">
        <f t="array" aca="1" ref="N21" ca="1">INDIRECT("'Room Details'!$O$23")</f>
        <v>0</v>
      </c>
      <c r="O21" cm="1">
        <f t="array" aca="1" ref="O21" ca="1">INDIRECT("'Room Details'!$P$23")</f>
        <v>0</v>
      </c>
    </row>
    <row r="22" spans="1:15" x14ac:dyDescent="0.25">
      <c r="A22" cm="1">
        <f t="array" aca="1" ref="A22" ca="1">INDIRECT("'Room Details'!$B$24")</f>
        <v>0</v>
      </c>
      <c r="B22" cm="1">
        <f t="array" aca="1" ref="B22" ca="1">INDIRECT("'Room Details'!$C$24")</f>
        <v>0</v>
      </c>
      <c r="C22" cm="1">
        <f t="array" aca="1" ref="C22" ca="1">INDIRECT("'Room Details'!$D$24")</f>
        <v>0</v>
      </c>
      <c r="D22" cm="1">
        <f t="array" aca="1" ref="D22" ca="1">INDIRECT("'Room Details'!$E$24")</f>
        <v>0</v>
      </c>
      <c r="E22" t="str" cm="1">
        <f t="array" aca="1" ref="E22" ca="1">INDIRECT("'Room Details'!$F$24")</f>
        <v xml:space="preserve"> </v>
      </c>
      <c r="F22" cm="1">
        <f t="array" aca="1" ref="F22" ca="1">INDIRECT("'Room Details'!$G$24")</f>
        <v>0</v>
      </c>
      <c r="G22" cm="1">
        <f t="array" aca="1" ref="G22" ca="1">INDIRECT("'Room Details'!$H$24")</f>
        <v>0</v>
      </c>
      <c r="H22" cm="1">
        <f t="array" aca="1" ref="H22" ca="1">INDIRECT("'Room Details'!$I$24")</f>
        <v>0</v>
      </c>
      <c r="I22" cm="1">
        <f t="array" aca="1" ref="I22" ca="1">INDIRECT("'Room Details'!$J$24")</f>
        <v>0</v>
      </c>
      <c r="J22" cm="1">
        <f t="array" aca="1" ref="J22" ca="1">INDIRECT("'Room Details'!$K$24")</f>
        <v>0</v>
      </c>
      <c r="K22" t="str" cm="1">
        <f t="array" aca="1" ref="K22" ca="1">INDIRECT("'Room Details'!$L$24")</f>
        <v xml:space="preserve"> </v>
      </c>
      <c r="L22" cm="1">
        <f t="array" aca="1" ref="L22" ca="1">INDIRECT("'Room Details'!$M$24")</f>
        <v>0</v>
      </c>
      <c r="M22" cm="1">
        <f t="array" aca="1" ref="M22" ca="1">INDIRECT("'Room Details'!$N$24")</f>
        <v>0</v>
      </c>
      <c r="N22" cm="1">
        <f t="array" aca="1" ref="N22" ca="1">INDIRECT("'Room Details'!$O$24")</f>
        <v>0</v>
      </c>
      <c r="O22" cm="1">
        <f t="array" aca="1" ref="O22" ca="1">INDIRECT("'Room Details'!$P$24")</f>
        <v>0</v>
      </c>
    </row>
    <row r="23" spans="1:15" x14ac:dyDescent="0.25">
      <c r="A23" cm="1">
        <f t="array" aca="1" ref="A23" ca="1">INDIRECT("'Room Details'!$B$25")</f>
        <v>0</v>
      </c>
      <c r="B23" cm="1">
        <f t="array" aca="1" ref="B23" ca="1">INDIRECT("'Room Details'!$C$25")</f>
        <v>0</v>
      </c>
      <c r="C23" cm="1">
        <f t="array" aca="1" ref="C23" ca="1">INDIRECT("'Room Details'!$D$25")</f>
        <v>0</v>
      </c>
      <c r="D23" cm="1">
        <f t="array" aca="1" ref="D23" ca="1">INDIRECT("'Room Details'!$E$25")</f>
        <v>0</v>
      </c>
      <c r="E23" t="str" cm="1">
        <f t="array" aca="1" ref="E23" ca="1">INDIRECT("'Room Details'!$F$25")</f>
        <v xml:space="preserve"> </v>
      </c>
      <c r="F23" cm="1">
        <f t="array" aca="1" ref="F23" ca="1">INDIRECT("'Room Details'!$G$25")</f>
        <v>0</v>
      </c>
      <c r="G23" cm="1">
        <f t="array" aca="1" ref="G23" ca="1">INDIRECT("'Room Details'!$H$25")</f>
        <v>0</v>
      </c>
      <c r="H23" cm="1">
        <f t="array" aca="1" ref="H23" ca="1">INDIRECT("'Room Details'!$I$25")</f>
        <v>0</v>
      </c>
      <c r="I23" cm="1">
        <f t="array" aca="1" ref="I23" ca="1">INDIRECT("'Room Details'!$J$25")</f>
        <v>0</v>
      </c>
      <c r="J23" cm="1">
        <f t="array" aca="1" ref="J23" ca="1">INDIRECT("'Room Details'!$K$25")</f>
        <v>0</v>
      </c>
      <c r="K23" t="str" cm="1">
        <f t="array" aca="1" ref="K23" ca="1">INDIRECT("'Room Details'!$L$25")</f>
        <v xml:space="preserve"> </v>
      </c>
      <c r="L23" cm="1">
        <f t="array" aca="1" ref="L23" ca="1">INDIRECT("'Room Details'!$M$25")</f>
        <v>0</v>
      </c>
      <c r="M23" cm="1">
        <f t="array" aca="1" ref="M23" ca="1">INDIRECT("'Room Details'!$N$25")</f>
        <v>0</v>
      </c>
      <c r="N23" cm="1">
        <f t="array" aca="1" ref="N23" ca="1">INDIRECT("'Room Details'!$O$25")</f>
        <v>0</v>
      </c>
      <c r="O23" cm="1">
        <f t="array" aca="1" ref="O23" ca="1">INDIRECT("'Room Details'!$P$25")</f>
        <v>0</v>
      </c>
    </row>
    <row r="24" spans="1:15" x14ac:dyDescent="0.25">
      <c r="A24" cm="1">
        <f t="array" aca="1" ref="A24" ca="1">INDIRECT("'Room Details'!$B$26")</f>
        <v>0</v>
      </c>
      <c r="B24" cm="1">
        <f t="array" aca="1" ref="B24" ca="1">INDIRECT("'Room Details'!$C$26")</f>
        <v>0</v>
      </c>
      <c r="C24" cm="1">
        <f t="array" aca="1" ref="C24" ca="1">INDIRECT("'Room Details'!$D$26")</f>
        <v>0</v>
      </c>
      <c r="D24" cm="1">
        <f t="array" aca="1" ref="D24" ca="1">INDIRECT("'Room Details'!$E$26")</f>
        <v>0</v>
      </c>
      <c r="E24" t="str" cm="1">
        <f t="array" aca="1" ref="E24" ca="1">INDIRECT("'Room Details'!$F$26")</f>
        <v xml:space="preserve"> </v>
      </c>
      <c r="F24" cm="1">
        <f t="array" aca="1" ref="F24" ca="1">INDIRECT("'Room Details'!$G$26")</f>
        <v>0</v>
      </c>
      <c r="G24" cm="1">
        <f t="array" aca="1" ref="G24" ca="1">INDIRECT("'Room Details'!$H$26")</f>
        <v>0</v>
      </c>
      <c r="H24" cm="1">
        <f t="array" aca="1" ref="H24" ca="1">INDIRECT("'Room Details'!$I$26")</f>
        <v>0</v>
      </c>
      <c r="I24" cm="1">
        <f t="array" aca="1" ref="I24" ca="1">INDIRECT("'Room Details'!$J$26")</f>
        <v>0</v>
      </c>
      <c r="J24" cm="1">
        <f t="array" aca="1" ref="J24" ca="1">INDIRECT("'Room Details'!$K$26")</f>
        <v>0</v>
      </c>
      <c r="K24" t="str" cm="1">
        <f t="array" aca="1" ref="K24" ca="1">INDIRECT("'Room Details'!$L$26")</f>
        <v xml:space="preserve"> </v>
      </c>
      <c r="L24" cm="1">
        <f t="array" aca="1" ref="L24" ca="1">INDIRECT("'Room Details'!$M$26")</f>
        <v>0</v>
      </c>
      <c r="M24" cm="1">
        <f t="array" aca="1" ref="M24" ca="1">INDIRECT("'Room Details'!$N$26")</f>
        <v>0</v>
      </c>
      <c r="N24" cm="1">
        <f t="array" aca="1" ref="N24" ca="1">INDIRECT("'Room Details'!$O$26")</f>
        <v>0</v>
      </c>
      <c r="O24" cm="1">
        <f t="array" aca="1" ref="O24" ca="1">INDIRECT("'Room Details'!$P$26")</f>
        <v>0</v>
      </c>
    </row>
    <row r="25" spans="1:15" x14ac:dyDescent="0.25">
      <c r="A25" cm="1">
        <f t="array" aca="1" ref="A25" ca="1">INDIRECT("'Room Details'!$B$27")</f>
        <v>0</v>
      </c>
      <c r="B25" cm="1">
        <f t="array" aca="1" ref="B25" ca="1">INDIRECT("'Room Details'!$C$27")</f>
        <v>0</v>
      </c>
      <c r="C25" cm="1">
        <f t="array" aca="1" ref="C25" ca="1">INDIRECT("'Room Details'!$D$27")</f>
        <v>0</v>
      </c>
      <c r="D25" cm="1">
        <f t="array" aca="1" ref="D25" ca="1">INDIRECT("'Room Details'!$E$27")</f>
        <v>0</v>
      </c>
      <c r="E25" t="str" cm="1">
        <f t="array" aca="1" ref="E25" ca="1">INDIRECT("'Room Details'!$F$27")</f>
        <v xml:space="preserve"> </v>
      </c>
      <c r="F25" cm="1">
        <f t="array" aca="1" ref="F25" ca="1">INDIRECT("'Room Details'!$G$27")</f>
        <v>0</v>
      </c>
      <c r="G25" cm="1">
        <f t="array" aca="1" ref="G25" ca="1">INDIRECT("'Room Details'!$H$27")</f>
        <v>0</v>
      </c>
      <c r="H25" cm="1">
        <f t="array" aca="1" ref="H25" ca="1">INDIRECT("'Room Details'!$I$27")</f>
        <v>0</v>
      </c>
      <c r="I25" cm="1">
        <f t="array" aca="1" ref="I25" ca="1">INDIRECT("'Room Details'!$J$27")</f>
        <v>0</v>
      </c>
      <c r="J25" cm="1">
        <f t="array" aca="1" ref="J25" ca="1">INDIRECT("'Room Details'!$K$27")</f>
        <v>0</v>
      </c>
      <c r="K25" t="str" cm="1">
        <f t="array" aca="1" ref="K25" ca="1">INDIRECT("'Room Details'!$L$27")</f>
        <v xml:space="preserve"> </v>
      </c>
      <c r="L25" cm="1">
        <f t="array" aca="1" ref="L25" ca="1">INDIRECT("'Room Details'!$M$27")</f>
        <v>0</v>
      </c>
      <c r="M25" cm="1">
        <f t="array" aca="1" ref="M25" ca="1">INDIRECT("'Room Details'!$N$27")</f>
        <v>0</v>
      </c>
      <c r="N25" cm="1">
        <f t="array" aca="1" ref="N25" ca="1">INDIRECT("'Room Details'!$O$27")</f>
        <v>0</v>
      </c>
      <c r="O25" cm="1">
        <f t="array" aca="1" ref="O25" ca="1">INDIRECT("'Room Details'!$P$27")</f>
        <v>0</v>
      </c>
    </row>
    <row r="26" spans="1:15" x14ac:dyDescent="0.25">
      <c r="A26" cm="1">
        <f t="array" aca="1" ref="A26" ca="1">INDIRECT("'Room Details'!$B$28")</f>
        <v>0</v>
      </c>
      <c r="B26" cm="1">
        <f t="array" aca="1" ref="B26" ca="1">INDIRECT("'Room Details'!$C$28")</f>
        <v>0</v>
      </c>
      <c r="C26" cm="1">
        <f t="array" aca="1" ref="C26" ca="1">INDIRECT("'Room Details'!$D$28")</f>
        <v>0</v>
      </c>
      <c r="D26" cm="1">
        <f t="array" aca="1" ref="D26" ca="1">INDIRECT("'Room Details'!$E$28")</f>
        <v>0</v>
      </c>
      <c r="E26" t="str" cm="1">
        <f t="array" aca="1" ref="E26" ca="1">INDIRECT("'Room Details'!$F$28")</f>
        <v xml:space="preserve"> </v>
      </c>
      <c r="F26" cm="1">
        <f t="array" aca="1" ref="F26" ca="1">INDIRECT("'Room Details'!$G$28")</f>
        <v>0</v>
      </c>
      <c r="G26" cm="1">
        <f t="array" aca="1" ref="G26" ca="1">INDIRECT("'Room Details'!$H$28")</f>
        <v>0</v>
      </c>
      <c r="H26" cm="1">
        <f t="array" aca="1" ref="H26" ca="1">INDIRECT("'Room Details'!$I$28")</f>
        <v>0</v>
      </c>
      <c r="I26" cm="1">
        <f t="array" aca="1" ref="I26" ca="1">INDIRECT("'Room Details'!$J$28")</f>
        <v>0</v>
      </c>
      <c r="J26" cm="1">
        <f t="array" aca="1" ref="J26" ca="1">INDIRECT("'Room Details'!$K$28")</f>
        <v>0</v>
      </c>
      <c r="K26" t="str" cm="1">
        <f t="array" aca="1" ref="K26" ca="1">INDIRECT("'Room Details'!$L$28")</f>
        <v xml:space="preserve"> </v>
      </c>
      <c r="L26" cm="1">
        <f t="array" aca="1" ref="L26" ca="1">INDIRECT("'Room Details'!$M$28")</f>
        <v>0</v>
      </c>
      <c r="M26" cm="1">
        <f t="array" aca="1" ref="M26" ca="1">INDIRECT("'Room Details'!$N$28")</f>
        <v>0</v>
      </c>
      <c r="N26" cm="1">
        <f t="array" aca="1" ref="N26" ca="1">INDIRECT("'Room Details'!$O$28")</f>
        <v>0</v>
      </c>
      <c r="O26" cm="1">
        <f t="array" aca="1" ref="O26" ca="1">INDIRECT("'Room Details'!$P$28")</f>
        <v>0</v>
      </c>
    </row>
    <row r="27" spans="1:15" x14ac:dyDescent="0.25">
      <c r="A27" cm="1">
        <f t="array" aca="1" ref="A27" ca="1">INDIRECT("'Room Details'!$B$29")</f>
        <v>0</v>
      </c>
      <c r="B27" cm="1">
        <f t="array" aca="1" ref="B27" ca="1">INDIRECT("'Room Details'!$C$29")</f>
        <v>0</v>
      </c>
      <c r="C27" cm="1">
        <f t="array" aca="1" ref="C27" ca="1">INDIRECT("'Room Details'!$D$29")</f>
        <v>0</v>
      </c>
      <c r="D27" cm="1">
        <f t="array" aca="1" ref="D27" ca="1">INDIRECT("'Room Details'!$E$29")</f>
        <v>0</v>
      </c>
      <c r="E27" t="str" cm="1">
        <f t="array" aca="1" ref="E27" ca="1">INDIRECT("'Room Details'!$F$29")</f>
        <v xml:space="preserve"> </v>
      </c>
      <c r="F27" cm="1">
        <f t="array" aca="1" ref="F27" ca="1">INDIRECT("'Room Details'!$G$29")</f>
        <v>0</v>
      </c>
      <c r="G27" cm="1">
        <f t="array" aca="1" ref="G27" ca="1">INDIRECT("'Room Details'!$H$29")</f>
        <v>0</v>
      </c>
      <c r="H27" cm="1">
        <f t="array" aca="1" ref="H27" ca="1">INDIRECT("'Room Details'!$I$29")</f>
        <v>0</v>
      </c>
      <c r="I27" cm="1">
        <f t="array" aca="1" ref="I27" ca="1">INDIRECT("'Room Details'!$J$29")</f>
        <v>0</v>
      </c>
      <c r="J27" cm="1">
        <f t="array" aca="1" ref="J27" ca="1">INDIRECT("'Room Details'!$K$29")</f>
        <v>0</v>
      </c>
      <c r="K27" t="str" cm="1">
        <f t="array" aca="1" ref="K27" ca="1">INDIRECT("'Room Details'!$L$29")</f>
        <v xml:space="preserve"> </v>
      </c>
      <c r="L27" cm="1">
        <f t="array" aca="1" ref="L27" ca="1">INDIRECT("'Room Details'!$M$29")</f>
        <v>0</v>
      </c>
      <c r="M27" cm="1">
        <f t="array" aca="1" ref="M27" ca="1">INDIRECT("'Room Details'!$N$29")</f>
        <v>0</v>
      </c>
      <c r="N27" cm="1">
        <f t="array" aca="1" ref="N27" ca="1">INDIRECT("'Room Details'!$O$29")</f>
        <v>0</v>
      </c>
      <c r="O27" cm="1">
        <f t="array" aca="1" ref="O27" ca="1">INDIRECT("'Room Details'!$P$29")</f>
        <v>0</v>
      </c>
    </row>
    <row r="28" spans="1:15" x14ac:dyDescent="0.25">
      <c r="A28" cm="1">
        <f t="array" aca="1" ref="A28" ca="1">INDIRECT("'Room Details'!$B$30")</f>
        <v>0</v>
      </c>
      <c r="B28" cm="1">
        <f t="array" aca="1" ref="B28" ca="1">INDIRECT("'Room Details'!$C$30")</f>
        <v>0</v>
      </c>
      <c r="C28" cm="1">
        <f t="array" aca="1" ref="C28" ca="1">INDIRECT("'Room Details'!$D$30")</f>
        <v>0</v>
      </c>
      <c r="D28" cm="1">
        <f t="array" aca="1" ref="D28" ca="1">INDIRECT("'Room Details'!$E$30")</f>
        <v>0</v>
      </c>
      <c r="E28" t="str" cm="1">
        <f t="array" aca="1" ref="E28" ca="1">INDIRECT("'Room Details'!$F$30")</f>
        <v xml:space="preserve"> </v>
      </c>
      <c r="F28" cm="1">
        <f t="array" aca="1" ref="F28" ca="1">INDIRECT("'Room Details'!$G$30")</f>
        <v>0</v>
      </c>
      <c r="G28" cm="1">
        <f t="array" aca="1" ref="G28" ca="1">INDIRECT("'Room Details'!$H$30")</f>
        <v>0</v>
      </c>
      <c r="H28" cm="1">
        <f t="array" aca="1" ref="H28" ca="1">INDIRECT("'Room Details'!$I$30")</f>
        <v>0</v>
      </c>
      <c r="I28" cm="1">
        <f t="array" aca="1" ref="I28" ca="1">INDIRECT("'Room Details'!$J$30")</f>
        <v>0</v>
      </c>
      <c r="J28" cm="1">
        <f t="array" aca="1" ref="J28" ca="1">INDIRECT("'Room Details'!$K$30")</f>
        <v>0</v>
      </c>
      <c r="K28" t="str" cm="1">
        <f t="array" aca="1" ref="K28" ca="1">INDIRECT("'Room Details'!$L$30")</f>
        <v xml:space="preserve"> </v>
      </c>
      <c r="L28" cm="1">
        <f t="array" aca="1" ref="L28" ca="1">INDIRECT("'Room Details'!$M$30")</f>
        <v>0</v>
      </c>
      <c r="M28" cm="1">
        <f t="array" aca="1" ref="M28" ca="1">INDIRECT("'Room Details'!$N$30")</f>
        <v>0</v>
      </c>
      <c r="N28" cm="1">
        <f t="array" aca="1" ref="N28" ca="1">INDIRECT("'Room Details'!$O$30")</f>
        <v>0</v>
      </c>
      <c r="O28" cm="1">
        <f t="array" aca="1" ref="O28" ca="1">INDIRECT("'Room Details'!$P$30")</f>
        <v>0</v>
      </c>
    </row>
    <row r="29" spans="1:15" x14ac:dyDescent="0.25">
      <c r="A29" cm="1">
        <f t="array" aca="1" ref="A29" ca="1">INDIRECT("'Room Details'!$B$31")</f>
        <v>0</v>
      </c>
      <c r="B29" cm="1">
        <f t="array" aca="1" ref="B29" ca="1">INDIRECT("'Room Details'!$C$31")</f>
        <v>0</v>
      </c>
      <c r="C29" cm="1">
        <f t="array" aca="1" ref="C29" ca="1">INDIRECT("'Room Details'!$D$31")</f>
        <v>0</v>
      </c>
      <c r="D29" cm="1">
        <f t="array" aca="1" ref="D29" ca="1">INDIRECT("'Room Details'!$E$31")</f>
        <v>0</v>
      </c>
      <c r="E29" t="str" cm="1">
        <f t="array" aca="1" ref="E29" ca="1">INDIRECT("'Room Details'!$F$31")</f>
        <v xml:space="preserve"> </v>
      </c>
      <c r="F29" cm="1">
        <f t="array" aca="1" ref="F29" ca="1">INDIRECT("'Room Details'!$G$31")</f>
        <v>0</v>
      </c>
      <c r="G29" cm="1">
        <f t="array" aca="1" ref="G29" ca="1">INDIRECT("'Room Details'!$H$31")</f>
        <v>0</v>
      </c>
      <c r="H29" cm="1">
        <f t="array" aca="1" ref="H29" ca="1">INDIRECT("'Room Details'!$I$31")</f>
        <v>0</v>
      </c>
      <c r="I29" cm="1">
        <f t="array" aca="1" ref="I29" ca="1">INDIRECT("'Room Details'!$J$31")</f>
        <v>0</v>
      </c>
      <c r="J29" cm="1">
        <f t="array" aca="1" ref="J29" ca="1">INDIRECT("'Room Details'!$K$31")</f>
        <v>0</v>
      </c>
      <c r="K29" t="str" cm="1">
        <f t="array" aca="1" ref="K29" ca="1">INDIRECT("'Room Details'!$L$31")</f>
        <v xml:space="preserve"> </v>
      </c>
      <c r="L29" cm="1">
        <f t="array" aca="1" ref="L29" ca="1">INDIRECT("'Room Details'!$M$31")</f>
        <v>0</v>
      </c>
      <c r="M29" cm="1">
        <f t="array" aca="1" ref="M29" ca="1">INDIRECT("'Room Details'!$N$31")</f>
        <v>0</v>
      </c>
      <c r="N29" cm="1">
        <f t="array" aca="1" ref="N29" ca="1">INDIRECT("'Room Details'!$O$31")</f>
        <v>0</v>
      </c>
      <c r="O29" cm="1">
        <f t="array" aca="1" ref="O29" ca="1">INDIRECT("'Room Details'!$P$31")</f>
        <v>0</v>
      </c>
    </row>
    <row r="30" spans="1:15" x14ac:dyDescent="0.25">
      <c r="A30" cm="1">
        <f t="array" aca="1" ref="A30" ca="1">INDIRECT("'Room Details'!$B$32")</f>
        <v>0</v>
      </c>
      <c r="B30" cm="1">
        <f t="array" aca="1" ref="B30" ca="1">INDIRECT("'Room Details'!$C$32")</f>
        <v>0</v>
      </c>
      <c r="C30" cm="1">
        <f t="array" aca="1" ref="C30" ca="1">INDIRECT("'Room Details'!$D$32")</f>
        <v>0</v>
      </c>
      <c r="D30" cm="1">
        <f t="array" aca="1" ref="D30" ca="1">INDIRECT("'Room Details'!$E$32")</f>
        <v>0</v>
      </c>
      <c r="E30" t="str" cm="1">
        <f t="array" aca="1" ref="E30" ca="1">INDIRECT("'Room Details'!$F$32")</f>
        <v xml:space="preserve"> </v>
      </c>
      <c r="F30" cm="1">
        <f t="array" aca="1" ref="F30" ca="1">INDIRECT("'Room Details'!$G$32")</f>
        <v>0</v>
      </c>
      <c r="G30" cm="1">
        <f t="array" aca="1" ref="G30" ca="1">INDIRECT("'Room Details'!$H$32")</f>
        <v>0</v>
      </c>
      <c r="H30" cm="1">
        <f t="array" aca="1" ref="H30" ca="1">INDIRECT("'Room Details'!$I$32")</f>
        <v>0</v>
      </c>
      <c r="I30" cm="1">
        <f t="array" aca="1" ref="I30" ca="1">INDIRECT("'Room Details'!$J$32")</f>
        <v>0</v>
      </c>
      <c r="J30" cm="1">
        <f t="array" aca="1" ref="J30" ca="1">INDIRECT("'Room Details'!$K$32")</f>
        <v>0</v>
      </c>
      <c r="K30" t="str" cm="1">
        <f t="array" aca="1" ref="K30" ca="1">INDIRECT("'Room Details'!$L$32")</f>
        <v xml:space="preserve"> </v>
      </c>
      <c r="L30" cm="1">
        <f t="array" aca="1" ref="L30" ca="1">INDIRECT("'Room Details'!$M$32")</f>
        <v>0</v>
      </c>
      <c r="M30" cm="1">
        <f t="array" aca="1" ref="M30" ca="1">INDIRECT("'Room Details'!$N$32")</f>
        <v>0</v>
      </c>
      <c r="N30" cm="1">
        <f t="array" aca="1" ref="N30" ca="1">INDIRECT("'Room Details'!$O$32")</f>
        <v>0</v>
      </c>
      <c r="O30" cm="1">
        <f t="array" aca="1" ref="O30" ca="1">INDIRECT("'Room Details'!$P$32")</f>
        <v>0</v>
      </c>
    </row>
    <row r="31" spans="1:15" x14ac:dyDescent="0.25">
      <c r="A31" cm="1">
        <f t="array" aca="1" ref="A31" ca="1">INDIRECT("'Room Details'!$B$33")</f>
        <v>0</v>
      </c>
      <c r="B31" cm="1">
        <f t="array" aca="1" ref="B31" ca="1">INDIRECT("'Room Details'!$C$33")</f>
        <v>0</v>
      </c>
      <c r="C31" cm="1">
        <f t="array" aca="1" ref="C31" ca="1">INDIRECT("'Room Details'!$D$33")</f>
        <v>0</v>
      </c>
      <c r="D31" cm="1">
        <f t="array" aca="1" ref="D31" ca="1">INDIRECT("'Room Details'!$E$33")</f>
        <v>0</v>
      </c>
      <c r="E31" t="str" cm="1">
        <f t="array" aca="1" ref="E31" ca="1">INDIRECT("'Room Details'!$F$33")</f>
        <v xml:space="preserve"> </v>
      </c>
      <c r="F31" cm="1">
        <f t="array" aca="1" ref="F31" ca="1">INDIRECT("'Room Details'!$G$33")</f>
        <v>0</v>
      </c>
      <c r="G31" cm="1">
        <f t="array" aca="1" ref="G31" ca="1">INDIRECT("'Room Details'!$H$33")</f>
        <v>0</v>
      </c>
      <c r="H31" cm="1">
        <f t="array" aca="1" ref="H31" ca="1">INDIRECT("'Room Details'!$I$33")</f>
        <v>0</v>
      </c>
      <c r="I31" cm="1">
        <f t="array" aca="1" ref="I31" ca="1">INDIRECT("'Room Details'!$J$33")</f>
        <v>0</v>
      </c>
      <c r="J31" cm="1">
        <f t="array" aca="1" ref="J31" ca="1">INDIRECT("'Room Details'!$K$33")</f>
        <v>0</v>
      </c>
      <c r="K31" t="str" cm="1">
        <f t="array" aca="1" ref="K31" ca="1">INDIRECT("'Room Details'!$L$33")</f>
        <v xml:space="preserve"> </v>
      </c>
      <c r="L31" cm="1">
        <f t="array" aca="1" ref="L31" ca="1">INDIRECT("'Room Details'!$M$33")</f>
        <v>0</v>
      </c>
      <c r="M31" cm="1">
        <f t="array" aca="1" ref="M31" ca="1">INDIRECT("'Room Details'!$N$33")</f>
        <v>0</v>
      </c>
      <c r="N31" cm="1">
        <f t="array" aca="1" ref="N31" ca="1">INDIRECT("'Room Details'!$O$33")</f>
        <v>0</v>
      </c>
      <c r="O31" cm="1">
        <f t="array" aca="1" ref="O31" ca="1">INDIRECT("'Room Details'!$P$33")</f>
        <v>0</v>
      </c>
    </row>
    <row r="32" spans="1:15" x14ac:dyDescent="0.25">
      <c r="A32" cm="1">
        <f t="array" aca="1" ref="A32" ca="1">INDIRECT("'Room Details'!$B$34")</f>
        <v>0</v>
      </c>
      <c r="B32" cm="1">
        <f t="array" aca="1" ref="B32" ca="1">INDIRECT("'Room Details'!$C$34")</f>
        <v>0</v>
      </c>
      <c r="C32" cm="1">
        <f t="array" aca="1" ref="C32" ca="1">INDIRECT("'Room Details'!$D$34")</f>
        <v>0</v>
      </c>
      <c r="D32" cm="1">
        <f t="array" aca="1" ref="D32" ca="1">INDIRECT("'Room Details'!$E$34")</f>
        <v>0</v>
      </c>
      <c r="E32" t="str" cm="1">
        <f t="array" aca="1" ref="E32" ca="1">INDIRECT("'Room Details'!$F$34")</f>
        <v xml:space="preserve"> </v>
      </c>
      <c r="F32" cm="1">
        <f t="array" aca="1" ref="F32" ca="1">INDIRECT("'Room Details'!$G$34")</f>
        <v>0</v>
      </c>
      <c r="G32" cm="1">
        <f t="array" aca="1" ref="G32" ca="1">INDIRECT("'Room Details'!$H$34")</f>
        <v>0</v>
      </c>
      <c r="H32" cm="1">
        <f t="array" aca="1" ref="H32" ca="1">INDIRECT("'Room Details'!$I$34")</f>
        <v>0</v>
      </c>
      <c r="I32" cm="1">
        <f t="array" aca="1" ref="I32" ca="1">INDIRECT("'Room Details'!$J$34")</f>
        <v>0</v>
      </c>
      <c r="J32" cm="1">
        <f t="array" aca="1" ref="J32" ca="1">INDIRECT("'Room Details'!$K$34")</f>
        <v>0</v>
      </c>
      <c r="K32" t="str" cm="1">
        <f t="array" aca="1" ref="K32" ca="1">INDIRECT("'Room Details'!$L$34")</f>
        <v xml:space="preserve"> </v>
      </c>
      <c r="L32" cm="1">
        <f t="array" aca="1" ref="L32" ca="1">INDIRECT("'Room Details'!$M$34")</f>
        <v>0</v>
      </c>
      <c r="M32" cm="1">
        <f t="array" aca="1" ref="M32" ca="1">INDIRECT("'Room Details'!$N$34")</f>
        <v>0</v>
      </c>
      <c r="N32" cm="1">
        <f t="array" aca="1" ref="N32" ca="1">INDIRECT("'Room Details'!$O$34")</f>
        <v>0</v>
      </c>
      <c r="O32" cm="1">
        <f t="array" aca="1" ref="O32" ca="1">INDIRECT("'Room Details'!$P$34")</f>
        <v>0</v>
      </c>
    </row>
    <row r="33" spans="1:15" x14ac:dyDescent="0.25">
      <c r="A33" cm="1">
        <f t="array" aca="1" ref="A33" ca="1">INDIRECT("'Room Details'!$B$35")</f>
        <v>0</v>
      </c>
      <c r="B33" cm="1">
        <f t="array" aca="1" ref="B33" ca="1">INDIRECT("'Room Details'!$C$35")</f>
        <v>0</v>
      </c>
      <c r="C33" cm="1">
        <f t="array" aca="1" ref="C33" ca="1">INDIRECT("'Room Details'!$D$35")</f>
        <v>0</v>
      </c>
      <c r="D33" cm="1">
        <f t="array" aca="1" ref="D33" ca="1">INDIRECT("'Room Details'!$E$35")</f>
        <v>0</v>
      </c>
      <c r="E33" t="str" cm="1">
        <f t="array" aca="1" ref="E33" ca="1">INDIRECT("'Room Details'!$F$35")</f>
        <v xml:space="preserve"> </v>
      </c>
      <c r="F33" cm="1">
        <f t="array" aca="1" ref="F33" ca="1">INDIRECT("'Room Details'!$G$35")</f>
        <v>0</v>
      </c>
      <c r="G33" cm="1">
        <f t="array" aca="1" ref="G33" ca="1">INDIRECT("'Room Details'!$H$35")</f>
        <v>0</v>
      </c>
      <c r="H33" cm="1">
        <f t="array" aca="1" ref="H33" ca="1">INDIRECT("'Room Details'!$I$35")</f>
        <v>0</v>
      </c>
      <c r="I33" cm="1">
        <f t="array" aca="1" ref="I33" ca="1">INDIRECT("'Room Details'!$J$35")</f>
        <v>0</v>
      </c>
      <c r="J33" cm="1">
        <f t="array" aca="1" ref="J33" ca="1">INDIRECT("'Room Details'!$K$35")</f>
        <v>0</v>
      </c>
      <c r="K33" t="str" cm="1">
        <f t="array" aca="1" ref="K33" ca="1">INDIRECT("'Room Details'!$L$35")</f>
        <v xml:space="preserve"> </v>
      </c>
      <c r="L33" cm="1">
        <f t="array" aca="1" ref="L33" ca="1">INDIRECT("'Room Details'!$M$35")</f>
        <v>0</v>
      </c>
      <c r="M33" cm="1">
        <f t="array" aca="1" ref="M33" ca="1">INDIRECT("'Room Details'!$N$35")</f>
        <v>0</v>
      </c>
      <c r="N33" cm="1">
        <f t="array" aca="1" ref="N33" ca="1">INDIRECT("'Room Details'!$O$35")</f>
        <v>0</v>
      </c>
      <c r="O33" cm="1">
        <f t="array" aca="1" ref="O33" ca="1">INDIRECT("'Room Details'!$P$35")</f>
        <v>0</v>
      </c>
    </row>
    <row r="34" spans="1:15" x14ac:dyDescent="0.25">
      <c r="A34" cm="1">
        <f t="array" aca="1" ref="A34" ca="1">INDIRECT("'Room Details'!$B$36")</f>
        <v>0</v>
      </c>
      <c r="B34" cm="1">
        <f t="array" aca="1" ref="B34" ca="1">INDIRECT("'Room Details'!$C$36")</f>
        <v>0</v>
      </c>
      <c r="C34" cm="1">
        <f t="array" aca="1" ref="C34" ca="1">INDIRECT("'Room Details'!$D$36")</f>
        <v>0</v>
      </c>
      <c r="D34" cm="1">
        <f t="array" aca="1" ref="D34" ca="1">INDIRECT("'Room Details'!$E$36")</f>
        <v>0</v>
      </c>
      <c r="E34" t="str" cm="1">
        <f t="array" aca="1" ref="E34" ca="1">INDIRECT("'Room Details'!$F$36")</f>
        <v xml:space="preserve"> </v>
      </c>
      <c r="F34" cm="1">
        <f t="array" aca="1" ref="F34" ca="1">INDIRECT("'Room Details'!$G$36")</f>
        <v>0</v>
      </c>
      <c r="G34" cm="1">
        <f t="array" aca="1" ref="G34" ca="1">INDIRECT("'Room Details'!$H$36")</f>
        <v>0</v>
      </c>
      <c r="H34" cm="1">
        <f t="array" aca="1" ref="H34" ca="1">INDIRECT("'Room Details'!$I$36")</f>
        <v>0</v>
      </c>
      <c r="I34" cm="1">
        <f t="array" aca="1" ref="I34" ca="1">INDIRECT("'Room Details'!$J$36")</f>
        <v>0</v>
      </c>
      <c r="J34" cm="1">
        <f t="array" aca="1" ref="J34" ca="1">INDIRECT("'Room Details'!$K$36")</f>
        <v>0</v>
      </c>
      <c r="K34" t="str" cm="1">
        <f t="array" aca="1" ref="K34" ca="1">INDIRECT("'Room Details'!$L$36")</f>
        <v xml:space="preserve"> </v>
      </c>
      <c r="L34" cm="1">
        <f t="array" aca="1" ref="L34" ca="1">INDIRECT("'Room Details'!$M$36")</f>
        <v>0</v>
      </c>
      <c r="M34" cm="1">
        <f t="array" aca="1" ref="M34" ca="1">INDIRECT("'Room Details'!$N$36")</f>
        <v>0</v>
      </c>
      <c r="N34" cm="1">
        <f t="array" aca="1" ref="N34" ca="1">INDIRECT("'Room Details'!$O$36")</f>
        <v>0</v>
      </c>
      <c r="O34" cm="1">
        <f t="array" aca="1" ref="O34" ca="1">INDIRECT("'Room Details'!$P$36")</f>
        <v>0</v>
      </c>
    </row>
    <row r="35" spans="1:15" x14ac:dyDescent="0.25">
      <c r="A35" cm="1">
        <f t="array" aca="1" ref="A35" ca="1">INDIRECT("'Room Details'!$B$37")</f>
        <v>0</v>
      </c>
      <c r="B35" cm="1">
        <f t="array" aca="1" ref="B35" ca="1">INDIRECT("'Room Details'!$C$37")</f>
        <v>0</v>
      </c>
      <c r="C35" cm="1">
        <f t="array" aca="1" ref="C35" ca="1">INDIRECT("'Room Details'!$D$37")</f>
        <v>0</v>
      </c>
      <c r="D35" cm="1">
        <f t="array" aca="1" ref="D35" ca="1">INDIRECT("'Room Details'!$E$37")</f>
        <v>0</v>
      </c>
      <c r="E35" t="str" cm="1">
        <f t="array" aca="1" ref="E35" ca="1">INDIRECT("'Room Details'!$F$37")</f>
        <v xml:space="preserve"> </v>
      </c>
      <c r="F35" cm="1">
        <f t="array" aca="1" ref="F35" ca="1">INDIRECT("'Room Details'!$G$37")</f>
        <v>0</v>
      </c>
      <c r="G35" cm="1">
        <f t="array" aca="1" ref="G35" ca="1">INDIRECT("'Room Details'!$H$37")</f>
        <v>0</v>
      </c>
      <c r="H35" cm="1">
        <f t="array" aca="1" ref="H35" ca="1">INDIRECT("'Room Details'!$I$37")</f>
        <v>0</v>
      </c>
      <c r="I35" cm="1">
        <f t="array" aca="1" ref="I35" ca="1">INDIRECT("'Room Details'!$J$37")</f>
        <v>0</v>
      </c>
      <c r="J35" cm="1">
        <f t="array" aca="1" ref="J35" ca="1">INDIRECT("'Room Details'!$K$37")</f>
        <v>0</v>
      </c>
      <c r="K35" t="str" cm="1">
        <f t="array" aca="1" ref="K35" ca="1">INDIRECT("'Room Details'!$L$37")</f>
        <v xml:space="preserve"> </v>
      </c>
      <c r="L35" cm="1">
        <f t="array" aca="1" ref="L35" ca="1">INDIRECT("'Room Details'!$M$37")</f>
        <v>0</v>
      </c>
      <c r="M35" cm="1">
        <f t="array" aca="1" ref="M35" ca="1">INDIRECT("'Room Details'!$N$37")</f>
        <v>0</v>
      </c>
      <c r="N35" cm="1">
        <f t="array" aca="1" ref="N35" ca="1">INDIRECT("'Room Details'!$O$37")</f>
        <v>0</v>
      </c>
      <c r="O35" cm="1">
        <f t="array" aca="1" ref="O35" ca="1">INDIRECT("'Room Details'!$P$37")</f>
        <v>0</v>
      </c>
    </row>
    <row r="36" spans="1:15" x14ac:dyDescent="0.25">
      <c r="A36" cm="1">
        <f t="array" aca="1" ref="A36" ca="1">INDIRECT("'Room Details'!$B$38")</f>
        <v>0</v>
      </c>
      <c r="B36" cm="1">
        <f t="array" aca="1" ref="B36" ca="1">INDIRECT("'Room Details'!$C$38")</f>
        <v>0</v>
      </c>
      <c r="C36" cm="1">
        <f t="array" aca="1" ref="C36" ca="1">INDIRECT("'Room Details'!$D$38")</f>
        <v>0</v>
      </c>
      <c r="D36" cm="1">
        <f t="array" aca="1" ref="D36" ca="1">INDIRECT("'Room Details'!$E$38")</f>
        <v>0</v>
      </c>
      <c r="E36" t="str" cm="1">
        <f t="array" aca="1" ref="E36" ca="1">INDIRECT("'Room Details'!$F$38")</f>
        <v xml:space="preserve"> </v>
      </c>
      <c r="F36" cm="1">
        <f t="array" aca="1" ref="F36" ca="1">INDIRECT("'Room Details'!$G$38")</f>
        <v>0</v>
      </c>
      <c r="G36" cm="1">
        <f t="array" aca="1" ref="G36" ca="1">INDIRECT("'Room Details'!$H$38")</f>
        <v>0</v>
      </c>
      <c r="H36" cm="1">
        <f t="array" aca="1" ref="H36" ca="1">INDIRECT("'Room Details'!$I$38")</f>
        <v>0</v>
      </c>
      <c r="I36" cm="1">
        <f t="array" aca="1" ref="I36" ca="1">INDIRECT("'Room Details'!$J$38")</f>
        <v>0</v>
      </c>
      <c r="J36" cm="1">
        <f t="array" aca="1" ref="J36" ca="1">INDIRECT("'Room Details'!$K$38")</f>
        <v>0</v>
      </c>
      <c r="K36" t="str" cm="1">
        <f t="array" aca="1" ref="K36" ca="1">INDIRECT("'Room Details'!$L$38")</f>
        <v xml:space="preserve"> </v>
      </c>
      <c r="L36" cm="1">
        <f t="array" aca="1" ref="L36" ca="1">INDIRECT("'Room Details'!$M$38")</f>
        <v>0</v>
      </c>
      <c r="M36" cm="1">
        <f t="array" aca="1" ref="M36" ca="1">INDIRECT("'Room Details'!$N$38")</f>
        <v>0</v>
      </c>
      <c r="N36" cm="1">
        <f t="array" aca="1" ref="N36" ca="1">INDIRECT("'Room Details'!$O$38")</f>
        <v>0</v>
      </c>
      <c r="O36" cm="1">
        <f t="array" aca="1" ref="O36" ca="1">INDIRECT("'Room Details'!$P$38")</f>
        <v>0</v>
      </c>
    </row>
    <row r="37" spans="1:15" x14ac:dyDescent="0.25">
      <c r="A37" cm="1">
        <f t="array" aca="1" ref="A37" ca="1">INDIRECT("'Room Details'!$B$39")</f>
        <v>0</v>
      </c>
      <c r="B37" cm="1">
        <f t="array" aca="1" ref="B37" ca="1">INDIRECT("'Room Details'!$C$39")</f>
        <v>0</v>
      </c>
      <c r="C37" cm="1">
        <f t="array" aca="1" ref="C37" ca="1">INDIRECT("'Room Details'!$D$39")</f>
        <v>0</v>
      </c>
      <c r="D37" cm="1">
        <f t="array" aca="1" ref="D37" ca="1">INDIRECT("'Room Details'!$E$39")</f>
        <v>0</v>
      </c>
      <c r="E37" t="str" cm="1">
        <f t="array" aca="1" ref="E37" ca="1">INDIRECT("'Room Details'!$F$39")</f>
        <v xml:space="preserve"> </v>
      </c>
      <c r="F37" cm="1">
        <f t="array" aca="1" ref="F37" ca="1">INDIRECT("'Room Details'!$G$39")</f>
        <v>0</v>
      </c>
      <c r="G37" cm="1">
        <f t="array" aca="1" ref="G37" ca="1">INDIRECT("'Room Details'!$H$39")</f>
        <v>0</v>
      </c>
      <c r="H37" cm="1">
        <f t="array" aca="1" ref="H37" ca="1">INDIRECT("'Room Details'!$I$39")</f>
        <v>0</v>
      </c>
      <c r="I37" cm="1">
        <f t="array" aca="1" ref="I37" ca="1">INDIRECT("'Room Details'!$J$39")</f>
        <v>0</v>
      </c>
      <c r="J37" cm="1">
        <f t="array" aca="1" ref="J37" ca="1">INDIRECT("'Room Details'!$K$39")</f>
        <v>0</v>
      </c>
      <c r="K37" t="str" cm="1">
        <f t="array" aca="1" ref="K37" ca="1">INDIRECT("'Room Details'!$L$39")</f>
        <v xml:space="preserve"> </v>
      </c>
      <c r="L37" cm="1">
        <f t="array" aca="1" ref="L37" ca="1">INDIRECT("'Room Details'!$M$39")</f>
        <v>0</v>
      </c>
      <c r="M37" cm="1">
        <f t="array" aca="1" ref="M37" ca="1">INDIRECT("'Room Details'!$N$39")</f>
        <v>0</v>
      </c>
      <c r="N37" cm="1">
        <f t="array" aca="1" ref="N37" ca="1">INDIRECT("'Room Details'!$O$39")</f>
        <v>0</v>
      </c>
      <c r="O37" cm="1">
        <f t="array" aca="1" ref="O37" ca="1">INDIRECT("'Room Details'!$P$39")</f>
        <v>0</v>
      </c>
    </row>
    <row r="38" spans="1:15" x14ac:dyDescent="0.25">
      <c r="A38" cm="1">
        <f t="array" aca="1" ref="A38" ca="1">INDIRECT("'Room Details'!$B$40")</f>
        <v>0</v>
      </c>
      <c r="B38" cm="1">
        <f t="array" aca="1" ref="B38" ca="1">INDIRECT("'Room Details'!$C$40")</f>
        <v>0</v>
      </c>
      <c r="C38" cm="1">
        <f t="array" aca="1" ref="C38" ca="1">INDIRECT("'Room Details'!$D$40")</f>
        <v>0</v>
      </c>
      <c r="D38" cm="1">
        <f t="array" aca="1" ref="D38" ca="1">INDIRECT("'Room Details'!$E$40")</f>
        <v>0</v>
      </c>
      <c r="E38" t="str" cm="1">
        <f t="array" aca="1" ref="E38" ca="1">INDIRECT("'Room Details'!$F$40")</f>
        <v xml:space="preserve"> </v>
      </c>
      <c r="F38" cm="1">
        <f t="array" aca="1" ref="F38" ca="1">INDIRECT("'Room Details'!$G$40")</f>
        <v>0</v>
      </c>
      <c r="G38" cm="1">
        <f t="array" aca="1" ref="G38" ca="1">INDIRECT("'Room Details'!$H$40")</f>
        <v>0</v>
      </c>
      <c r="H38" cm="1">
        <f t="array" aca="1" ref="H38" ca="1">INDIRECT("'Room Details'!$I$40")</f>
        <v>0</v>
      </c>
      <c r="I38" cm="1">
        <f t="array" aca="1" ref="I38" ca="1">INDIRECT("'Room Details'!$J$40")</f>
        <v>0</v>
      </c>
      <c r="J38" cm="1">
        <f t="array" aca="1" ref="J38" ca="1">INDIRECT("'Room Details'!$K$40")</f>
        <v>0</v>
      </c>
      <c r="K38" t="str" cm="1">
        <f t="array" aca="1" ref="K38" ca="1">INDIRECT("'Room Details'!$L$40")</f>
        <v xml:space="preserve"> </v>
      </c>
      <c r="L38" cm="1">
        <f t="array" aca="1" ref="L38" ca="1">INDIRECT("'Room Details'!$M$40")</f>
        <v>0</v>
      </c>
      <c r="M38" cm="1">
        <f t="array" aca="1" ref="M38" ca="1">INDIRECT("'Room Details'!$N$40")</f>
        <v>0</v>
      </c>
      <c r="N38" cm="1">
        <f t="array" aca="1" ref="N38" ca="1">INDIRECT("'Room Details'!$O$40")</f>
        <v>0</v>
      </c>
      <c r="O38" cm="1">
        <f t="array" aca="1" ref="O38" ca="1">INDIRECT("'Room Details'!$P$40")</f>
        <v>0</v>
      </c>
    </row>
    <row r="39" spans="1:15" x14ac:dyDescent="0.25">
      <c r="A39" cm="1">
        <f t="array" aca="1" ref="A39" ca="1">INDIRECT("'Room Details'!$B$41")</f>
        <v>0</v>
      </c>
      <c r="B39" cm="1">
        <f t="array" aca="1" ref="B39" ca="1">INDIRECT("'Room Details'!$C$41")</f>
        <v>0</v>
      </c>
      <c r="C39" cm="1">
        <f t="array" aca="1" ref="C39" ca="1">INDIRECT("'Room Details'!$D$41")</f>
        <v>0</v>
      </c>
      <c r="D39" cm="1">
        <f t="array" aca="1" ref="D39" ca="1">INDIRECT("'Room Details'!$E$41")</f>
        <v>0</v>
      </c>
      <c r="E39" t="str" cm="1">
        <f t="array" aca="1" ref="E39" ca="1">INDIRECT("'Room Details'!$F$41")</f>
        <v xml:space="preserve"> </v>
      </c>
      <c r="F39" cm="1">
        <f t="array" aca="1" ref="F39" ca="1">INDIRECT("'Room Details'!$G$41")</f>
        <v>0</v>
      </c>
      <c r="G39" cm="1">
        <f t="array" aca="1" ref="G39" ca="1">INDIRECT("'Room Details'!$H$41")</f>
        <v>0</v>
      </c>
      <c r="H39" cm="1">
        <f t="array" aca="1" ref="H39" ca="1">INDIRECT("'Room Details'!$I$41")</f>
        <v>0</v>
      </c>
      <c r="I39" cm="1">
        <f t="array" aca="1" ref="I39" ca="1">INDIRECT("'Room Details'!$J$41")</f>
        <v>0</v>
      </c>
      <c r="J39" cm="1">
        <f t="array" aca="1" ref="J39" ca="1">INDIRECT("'Room Details'!$K$41")</f>
        <v>0</v>
      </c>
      <c r="K39" t="str" cm="1">
        <f t="array" aca="1" ref="K39" ca="1">INDIRECT("'Room Details'!$L$41")</f>
        <v xml:space="preserve"> </v>
      </c>
      <c r="L39" cm="1">
        <f t="array" aca="1" ref="L39" ca="1">INDIRECT("'Room Details'!$M$41")</f>
        <v>0</v>
      </c>
      <c r="M39" cm="1">
        <f t="array" aca="1" ref="M39" ca="1">INDIRECT("'Room Details'!$N$41")</f>
        <v>0</v>
      </c>
      <c r="N39" cm="1">
        <f t="array" aca="1" ref="N39" ca="1">INDIRECT("'Room Details'!$O$41")</f>
        <v>0</v>
      </c>
      <c r="O39" cm="1">
        <f t="array" aca="1" ref="O39" ca="1">INDIRECT("'Room Details'!$P$41")</f>
        <v>0</v>
      </c>
    </row>
    <row r="40" spans="1:15" x14ac:dyDescent="0.25">
      <c r="A40" cm="1">
        <f t="array" aca="1" ref="A40" ca="1">INDIRECT("'Room Details'!$B$42")</f>
        <v>0</v>
      </c>
      <c r="B40" cm="1">
        <f t="array" aca="1" ref="B40" ca="1">INDIRECT("'Room Details'!$C$42")</f>
        <v>0</v>
      </c>
      <c r="C40" cm="1">
        <f t="array" aca="1" ref="C40" ca="1">INDIRECT("'Room Details'!$D$42")</f>
        <v>0</v>
      </c>
      <c r="D40" cm="1">
        <f t="array" aca="1" ref="D40" ca="1">INDIRECT("'Room Details'!$E$42")</f>
        <v>0</v>
      </c>
      <c r="E40" t="str" cm="1">
        <f t="array" aca="1" ref="E40" ca="1">INDIRECT("'Room Details'!$F$42")</f>
        <v xml:space="preserve"> </v>
      </c>
      <c r="F40" cm="1">
        <f t="array" aca="1" ref="F40" ca="1">INDIRECT("'Room Details'!$G$42")</f>
        <v>0</v>
      </c>
      <c r="G40" cm="1">
        <f t="array" aca="1" ref="G40" ca="1">INDIRECT("'Room Details'!$H$42")</f>
        <v>0</v>
      </c>
      <c r="H40" cm="1">
        <f t="array" aca="1" ref="H40" ca="1">INDIRECT("'Room Details'!$I$42")</f>
        <v>0</v>
      </c>
      <c r="I40" cm="1">
        <f t="array" aca="1" ref="I40" ca="1">INDIRECT("'Room Details'!$J$42")</f>
        <v>0</v>
      </c>
      <c r="J40" cm="1">
        <f t="array" aca="1" ref="J40" ca="1">INDIRECT("'Room Details'!$K$42")</f>
        <v>0</v>
      </c>
      <c r="K40" t="str" cm="1">
        <f t="array" aca="1" ref="K40" ca="1">INDIRECT("'Room Details'!$L$42")</f>
        <v xml:space="preserve"> </v>
      </c>
      <c r="L40" cm="1">
        <f t="array" aca="1" ref="L40" ca="1">INDIRECT("'Room Details'!$M$42")</f>
        <v>0</v>
      </c>
      <c r="M40" cm="1">
        <f t="array" aca="1" ref="M40" ca="1">INDIRECT("'Room Details'!$N$42")</f>
        <v>0</v>
      </c>
      <c r="N40" cm="1">
        <f t="array" aca="1" ref="N40" ca="1">INDIRECT("'Room Details'!$O$42")</f>
        <v>0</v>
      </c>
      <c r="O40" cm="1">
        <f t="array" aca="1" ref="O40" ca="1">INDIRECT("'Room Details'!$P$42")</f>
        <v>0</v>
      </c>
    </row>
    <row r="41" spans="1:15" x14ac:dyDescent="0.25">
      <c r="A41" cm="1">
        <f t="array" aca="1" ref="A41" ca="1">INDIRECT("'Room Details'!$B$43")</f>
        <v>0</v>
      </c>
      <c r="B41" cm="1">
        <f t="array" aca="1" ref="B41" ca="1">INDIRECT("'Room Details'!$C$43")</f>
        <v>0</v>
      </c>
      <c r="C41" cm="1">
        <f t="array" aca="1" ref="C41" ca="1">INDIRECT("'Room Details'!$D$43")</f>
        <v>0</v>
      </c>
      <c r="D41" cm="1">
        <f t="array" aca="1" ref="D41" ca="1">INDIRECT("'Room Details'!$E$43")</f>
        <v>0</v>
      </c>
      <c r="E41" t="str" cm="1">
        <f t="array" aca="1" ref="E41" ca="1">INDIRECT("'Room Details'!$F$43")</f>
        <v xml:space="preserve"> </v>
      </c>
      <c r="F41" cm="1">
        <f t="array" aca="1" ref="F41" ca="1">INDIRECT("'Room Details'!$G$43")</f>
        <v>0</v>
      </c>
      <c r="G41" cm="1">
        <f t="array" aca="1" ref="G41" ca="1">INDIRECT("'Room Details'!$H$43")</f>
        <v>0</v>
      </c>
      <c r="H41" cm="1">
        <f t="array" aca="1" ref="H41" ca="1">INDIRECT("'Room Details'!$I$43")</f>
        <v>0</v>
      </c>
      <c r="I41" cm="1">
        <f t="array" aca="1" ref="I41" ca="1">INDIRECT("'Room Details'!$J$43")</f>
        <v>0</v>
      </c>
      <c r="J41" cm="1">
        <f t="array" aca="1" ref="J41" ca="1">INDIRECT("'Room Details'!$K$43")</f>
        <v>0</v>
      </c>
      <c r="K41" t="str" cm="1">
        <f t="array" aca="1" ref="K41" ca="1">INDIRECT("'Room Details'!$L$43")</f>
        <v xml:space="preserve"> </v>
      </c>
      <c r="L41" cm="1">
        <f t="array" aca="1" ref="L41" ca="1">INDIRECT("'Room Details'!$M$43")</f>
        <v>0</v>
      </c>
      <c r="M41" cm="1">
        <f t="array" aca="1" ref="M41" ca="1">INDIRECT("'Room Details'!$N$43")</f>
        <v>0</v>
      </c>
      <c r="N41" cm="1">
        <f t="array" aca="1" ref="N41" ca="1">INDIRECT("'Room Details'!$O$43")</f>
        <v>0</v>
      </c>
      <c r="O41" cm="1">
        <f t="array" aca="1" ref="O41" ca="1">INDIRECT("'Room Details'!$P$43")</f>
        <v>0</v>
      </c>
    </row>
    <row r="42" spans="1:15" x14ac:dyDescent="0.25">
      <c r="A42" cm="1">
        <f t="array" aca="1" ref="A42" ca="1">INDIRECT("'Room Details'!$B$44")</f>
        <v>0</v>
      </c>
      <c r="B42" cm="1">
        <f t="array" aca="1" ref="B42" ca="1">INDIRECT("'Room Details'!$C$44")</f>
        <v>0</v>
      </c>
      <c r="C42" cm="1">
        <f t="array" aca="1" ref="C42" ca="1">INDIRECT("'Room Details'!$D$44")</f>
        <v>0</v>
      </c>
      <c r="D42" cm="1">
        <f t="array" aca="1" ref="D42" ca="1">INDIRECT("'Room Details'!$E$44")</f>
        <v>0</v>
      </c>
      <c r="E42" t="str" cm="1">
        <f t="array" aca="1" ref="E42" ca="1">INDIRECT("'Room Details'!$F$44")</f>
        <v xml:space="preserve"> </v>
      </c>
      <c r="F42" cm="1">
        <f t="array" aca="1" ref="F42" ca="1">INDIRECT("'Room Details'!$G$44")</f>
        <v>0</v>
      </c>
      <c r="G42" cm="1">
        <f t="array" aca="1" ref="G42" ca="1">INDIRECT("'Room Details'!$H$44")</f>
        <v>0</v>
      </c>
      <c r="H42" cm="1">
        <f t="array" aca="1" ref="H42" ca="1">INDIRECT("'Room Details'!$I$44")</f>
        <v>0</v>
      </c>
      <c r="I42" cm="1">
        <f t="array" aca="1" ref="I42" ca="1">INDIRECT("'Room Details'!$J$44")</f>
        <v>0</v>
      </c>
      <c r="J42" cm="1">
        <f t="array" aca="1" ref="J42" ca="1">INDIRECT("'Room Details'!$K$44")</f>
        <v>0</v>
      </c>
      <c r="K42" t="str" cm="1">
        <f t="array" aca="1" ref="K42" ca="1">INDIRECT("'Room Details'!$L$44")</f>
        <v xml:space="preserve"> </v>
      </c>
      <c r="L42" cm="1">
        <f t="array" aca="1" ref="L42" ca="1">INDIRECT("'Room Details'!$M$44")</f>
        <v>0</v>
      </c>
      <c r="M42" cm="1">
        <f t="array" aca="1" ref="M42" ca="1">INDIRECT("'Room Details'!$N$44")</f>
        <v>0</v>
      </c>
      <c r="N42" cm="1">
        <f t="array" aca="1" ref="N42" ca="1">INDIRECT("'Room Details'!$O$44")</f>
        <v>0</v>
      </c>
      <c r="O42" cm="1">
        <f t="array" aca="1" ref="O42" ca="1">INDIRECT("'Room Details'!$P$44")</f>
        <v>0</v>
      </c>
    </row>
    <row r="43" spans="1:15" x14ac:dyDescent="0.25">
      <c r="A43" cm="1">
        <f t="array" aca="1" ref="A43" ca="1">INDIRECT("'Room Details'!$B$45")</f>
        <v>0</v>
      </c>
      <c r="B43" cm="1">
        <f t="array" aca="1" ref="B43" ca="1">INDIRECT("'Room Details'!$C$45")</f>
        <v>0</v>
      </c>
      <c r="C43" cm="1">
        <f t="array" aca="1" ref="C43" ca="1">INDIRECT("'Room Details'!$D$45")</f>
        <v>0</v>
      </c>
      <c r="D43" cm="1">
        <f t="array" aca="1" ref="D43" ca="1">INDIRECT("'Room Details'!$E$45")</f>
        <v>0</v>
      </c>
      <c r="E43" t="str" cm="1">
        <f t="array" aca="1" ref="E43" ca="1">INDIRECT("'Room Details'!$F$45")</f>
        <v xml:space="preserve"> </v>
      </c>
      <c r="F43" cm="1">
        <f t="array" aca="1" ref="F43" ca="1">INDIRECT("'Room Details'!$G$45")</f>
        <v>0</v>
      </c>
      <c r="G43" cm="1">
        <f t="array" aca="1" ref="G43" ca="1">INDIRECT("'Room Details'!$H$45")</f>
        <v>0</v>
      </c>
      <c r="H43" cm="1">
        <f t="array" aca="1" ref="H43" ca="1">INDIRECT("'Room Details'!$I$45")</f>
        <v>0</v>
      </c>
      <c r="I43" cm="1">
        <f t="array" aca="1" ref="I43" ca="1">INDIRECT("'Room Details'!$J$45")</f>
        <v>0</v>
      </c>
      <c r="J43" cm="1">
        <f t="array" aca="1" ref="J43" ca="1">INDIRECT("'Room Details'!$K$45")</f>
        <v>0</v>
      </c>
      <c r="K43" t="str" cm="1">
        <f t="array" aca="1" ref="K43" ca="1">INDIRECT("'Room Details'!$L$45")</f>
        <v xml:space="preserve"> </v>
      </c>
      <c r="L43" cm="1">
        <f t="array" aca="1" ref="L43" ca="1">INDIRECT("'Room Details'!$M$45")</f>
        <v>0</v>
      </c>
      <c r="M43" cm="1">
        <f t="array" aca="1" ref="M43" ca="1">INDIRECT("'Room Details'!$N$45")</f>
        <v>0</v>
      </c>
      <c r="N43" cm="1">
        <f t="array" aca="1" ref="N43" ca="1">INDIRECT("'Room Details'!$O$45")</f>
        <v>0</v>
      </c>
      <c r="O43" cm="1">
        <f t="array" aca="1" ref="O43" ca="1">INDIRECT("'Room Details'!$P$45")</f>
        <v>0</v>
      </c>
    </row>
    <row r="44" spans="1:15" x14ac:dyDescent="0.25">
      <c r="A44" cm="1">
        <f t="array" aca="1" ref="A44" ca="1">INDIRECT("'Room Details'!$B$46")</f>
        <v>0</v>
      </c>
      <c r="B44" cm="1">
        <f t="array" aca="1" ref="B44" ca="1">INDIRECT("'Room Details'!$C$46")</f>
        <v>0</v>
      </c>
      <c r="C44" cm="1">
        <f t="array" aca="1" ref="C44" ca="1">INDIRECT("'Room Details'!$D$46")</f>
        <v>0</v>
      </c>
      <c r="D44" cm="1">
        <f t="array" aca="1" ref="D44" ca="1">INDIRECT("'Room Details'!$E$46")</f>
        <v>0</v>
      </c>
      <c r="E44" t="str" cm="1">
        <f t="array" aca="1" ref="E44" ca="1">INDIRECT("'Room Details'!$F$46")</f>
        <v xml:space="preserve"> </v>
      </c>
      <c r="F44" cm="1">
        <f t="array" aca="1" ref="F44" ca="1">INDIRECT("'Room Details'!$G$46")</f>
        <v>0</v>
      </c>
      <c r="G44" cm="1">
        <f t="array" aca="1" ref="G44" ca="1">INDIRECT("'Room Details'!$H$46")</f>
        <v>0</v>
      </c>
      <c r="H44" cm="1">
        <f t="array" aca="1" ref="H44" ca="1">INDIRECT("'Room Details'!$I$46")</f>
        <v>0</v>
      </c>
      <c r="I44" cm="1">
        <f t="array" aca="1" ref="I44" ca="1">INDIRECT("'Room Details'!$J$46")</f>
        <v>0</v>
      </c>
      <c r="J44" cm="1">
        <f t="array" aca="1" ref="J44" ca="1">INDIRECT("'Room Details'!$K$46")</f>
        <v>0</v>
      </c>
      <c r="K44" t="str" cm="1">
        <f t="array" aca="1" ref="K44" ca="1">INDIRECT("'Room Details'!$L$46")</f>
        <v xml:space="preserve"> </v>
      </c>
      <c r="L44" cm="1">
        <f t="array" aca="1" ref="L44" ca="1">INDIRECT("'Room Details'!$M$46")</f>
        <v>0</v>
      </c>
      <c r="M44" cm="1">
        <f t="array" aca="1" ref="M44" ca="1">INDIRECT("'Room Details'!$N$46")</f>
        <v>0</v>
      </c>
      <c r="N44" cm="1">
        <f t="array" aca="1" ref="N44" ca="1">INDIRECT("'Room Details'!$O$46")</f>
        <v>0</v>
      </c>
      <c r="O44" cm="1">
        <f t="array" aca="1" ref="O44" ca="1">INDIRECT("'Room Details'!$P$46")</f>
        <v>0</v>
      </c>
    </row>
    <row r="45" spans="1:15" x14ac:dyDescent="0.25">
      <c r="A45" cm="1">
        <f t="array" aca="1" ref="A45" ca="1">INDIRECT("'Room Details'!$B$47")</f>
        <v>0</v>
      </c>
      <c r="B45" cm="1">
        <f t="array" aca="1" ref="B45" ca="1">INDIRECT("'Room Details'!$C$47")</f>
        <v>0</v>
      </c>
      <c r="C45" cm="1">
        <f t="array" aca="1" ref="C45" ca="1">INDIRECT("'Room Details'!$D$47")</f>
        <v>0</v>
      </c>
      <c r="D45" cm="1">
        <f t="array" aca="1" ref="D45" ca="1">INDIRECT("'Room Details'!$E$47")</f>
        <v>0</v>
      </c>
      <c r="E45" t="str" cm="1">
        <f t="array" aca="1" ref="E45" ca="1">INDIRECT("'Room Details'!$F$47")</f>
        <v xml:space="preserve"> </v>
      </c>
      <c r="F45" cm="1">
        <f t="array" aca="1" ref="F45" ca="1">INDIRECT("'Room Details'!$G$47")</f>
        <v>0</v>
      </c>
      <c r="G45" cm="1">
        <f t="array" aca="1" ref="G45" ca="1">INDIRECT("'Room Details'!$H$47")</f>
        <v>0</v>
      </c>
      <c r="H45" cm="1">
        <f t="array" aca="1" ref="H45" ca="1">INDIRECT("'Room Details'!$I$47")</f>
        <v>0</v>
      </c>
      <c r="I45" cm="1">
        <f t="array" aca="1" ref="I45" ca="1">INDIRECT("'Room Details'!$J$47")</f>
        <v>0</v>
      </c>
      <c r="J45" cm="1">
        <f t="array" aca="1" ref="J45" ca="1">INDIRECT("'Room Details'!$K$47")</f>
        <v>0</v>
      </c>
      <c r="K45" t="str" cm="1">
        <f t="array" aca="1" ref="K45" ca="1">INDIRECT("'Room Details'!$L$47")</f>
        <v xml:space="preserve"> </v>
      </c>
      <c r="L45" cm="1">
        <f t="array" aca="1" ref="L45" ca="1">INDIRECT("'Room Details'!$M$47")</f>
        <v>0</v>
      </c>
      <c r="M45" cm="1">
        <f t="array" aca="1" ref="M45" ca="1">INDIRECT("'Room Details'!$N$47")</f>
        <v>0</v>
      </c>
      <c r="N45" cm="1">
        <f t="array" aca="1" ref="N45" ca="1">INDIRECT("'Room Details'!$O$47")</f>
        <v>0</v>
      </c>
      <c r="O45" cm="1">
        <f t="array" aca="1" ref="O45" ca="1">INDIRECT("'Room Details'!$P$47")</f>
        <v>0</v>
      </c>
    </row>
    <row r="46" spans="1:15" x14ac:dyDescent="0.25">
      <c r="A46" cm="1">
        <f t="array" aca="1" ref="A46" ca="1">INDIRECT("'Room Details'!$B$48")</f>
        <v>0</v>
      </c>
      <c r="B46" cm="1">
        <f t="array" aca="1" ref="B46" ca="1">INDIRECT("'Room Details'!$C$48")</f>
        <v>0</v>
      </c>
      <c r="C46" cm="1">
        <f t="array" aca="1" ref="C46" ca="1">INDIRECT("'Room Details'!$D$48")</f>
        <v>0</v>
      </c>
      <c r="D46" cm="1">
        <f t="array" aca="1" ref="D46" ca="1">INDIRECT("'Room Details'!$E$48")</f>
        <v>0</v>
      </c>
      <c r="E46" t="str" cm="1">
        <f t="array" aca="1" ref="E46" ca="1">INDIRECT("'Room Details'!$F$48")</f>
        <v xml:space="preserve"> </v>
      </c>
      <c r="F46" cm="1">
        <f t="array" aca="1" ref="F46" ca="1">INDIRECT("'Room Details'!$G$48")</f>
        <v>0</v>
      </c>
      <c r="G46" cm="1">
        <f t="array" aca="1" ref="G46" ca="1">INDIRECT("'Room Details'!$H$48")</f>
        <v>0</v>
      </c>
      <c r="H46" cm="1">
        <f t="array" aca="1" ref="H46" ca="1">INDIRECT("'Room Details'!$I$48")</f>
        <v>0</v>
      </c>
      <c r="I46" cm="1">
        <f t="array" aca="1" ref="I46" ca="1">INDIRECT("'Room Details'!$J$48")</f>
        <v>0</v>
      </c>
      <c r="J46" cm="1">
        <f t="array" aca="1" ref="J46" ca="1">INDIRECT("'Room Details'!$K$48")</f>
        <v>0</v>
      </c>
      <c r="K46" t="str" cm="1">
        <f t="array" aca="1" ref="K46" ca="1">INDIRECT("'Room Details'!$L$48")</f>
        <v xml:space="preserve"> </v>
      </c>
      <c r="L46" cm="1">
        <f t="array" aca="1" ref="L46" ca="1">INDIRECT("'Room Details'!$M$48")</f>
        <v>0</v>
      </c>
      <c r="M46" cm="1">
        <f t="array" aca="1" ref="M46" ca="1">INDIRECT("'Room Details'!$N$48")</f>
        <v>0</v>
      </c>
      <c r="N46" cm="1">
        <f t="array" aca="1" ref="N46" ca="1">INDIRECT("'Room Details'!$O$48")</f>
        <v>0</v>
      </c>
      <c r="O46" cm="1">
        <f t="array" aca="1" ref="O46" ca="1">INDIRECT("'Room Details'!$P$48")</f>
        <v>0</v>
      </c>
    </row>
    <row r="47" spans="1:15" x14ac:dyDescent="0.25">
      <c r="A47" cm="1">
        <f t="array" aca="1" ref="A47" ca="1">INDIRECT("'Room Details'!$B$49")</f>
        <v>0</v>
      </c>
      <c r="B47" cm="1">
        <f t="array" aca="1" ref="B47" ca="1">INDIRECT("'Room Details'!$C$49")</f>
        <v>0</v>
      </c>
      <c r="C47" cm="1">
        <f t="array" aca="1" ref="C47" ca="1">INDIRECT("'Room Details'!$D$49")</f>
        <v>0</v>
      </c>
      <c r="D47" cm="1">
        <f t="array" aca="1" ref="D47" ca="1">INDIRECT("'Room Details'!$E$49")</f>
        <v>0</v>
      </c>
      <c r="E47" t="str" cm="1">
        <f t="array" aca="1" ref="E47" ca="1">INDIRECT("'Room Details'!$F$49")</f>
        <v xml:space="preserve"> </v>
      </c>
      <c r="F47" cm="1">
        <f t="array" aca="1" ref="F47" ca="1">INDIRECT("'Room Details'!$G$49")</f>
        <v>0</v>
      </c>
      <c r="G47" cm="1">
        <f t="array" aca="1" ref="G47" ca="1">INDIRECT("'Room Details'!$H$49")</f>
        <v>0</v>
      </c>
      <c r="H47" cm="1">
        <f t="array" aca="1" ref="H47" ca="1">INDIRECT("'Room Details'!$I$49")</f>
        <v>0</v>
      </c>
      <c r="I47" cm="1">
        <f t="array" aca="1" ref="I47" ca="1">INDIRECT("'Room Details'!$J$49")</f>
        <v>0</v>
      </c>
      <c r="J47" cm="1">
        <f t="array" aca="1" ref="J47" ca="1">INDIRECT("'Room Details'!$K$49")</f>
        <v>0</v>
      </c>
      <c r="K47" t="str" cm="1">
        <f t="array" aca="1" ref="K47" ca="1">INDIRECT("'Room Details'!$L$49")</f>
        <v xml:space="preserve"> </v>
      </c>
      <c r="L47" cm="1">
        <f t="array" aca="1" ref="L47" ca="1">INDIRECT("'Room Details'!$M$49")</f>
        <v>0</v>
      </c>
      <c r="M47" cm="1">
        <f t="array" aca="1" ref="M47" ca="1">INDIRECT("'Room Details'!$N$49")</f>
        <v>0</v>
      </c>
      <c r="N47" cm="1">
        <f t="array" aca="1" ref="N47" ca="1">INDIRECT("'Room Details'!$O$49")</f>
        <v>0</v>
      </c>
      <c r="O47" cm="1">
        <f t="array" aca="1" ref="O47" ca="1">INDIRECT("'Room Details'!$P$49")</f>
        <v>0</v>
      </c>
    </row>
    <row r="48" spans="1:15" x14ac:dyDescent="0.25">
      <c r="A48" cm="1">
        <f t="array" aca="1" ref="A48" ca="1">INDIRECT("'Room Details'!$B$50")</f>
        <v>0</v>
      </c>
      <c r="B48" cm="1">
        <f t="array" aca="1" ref="B48" ca="1">INDIRECT("'Room Details'!$C$50")</f>
        <v>0</v>
      </c>
      <c r="C48" cm="1">
        <f t="array" aca="1" ref="C48" ca="1">INDIRECT("'Room Details'!$D$50")</f>
        <v>0</v>
      </c>
      <c r="D48" cm="1">
        <f t="array" aca="1" ref="D48" ca="1">INDIRECT("'Room Details'!$E$50")</f>
        <v>0</v>
      </c>
      <c r="E48" t="str" cm="1">
        <f t="array" aca="1" ref="E48" ca="1">INDIRECT("'Room Details'!$F$50")</f>
        <v xml:space="preserve"> </v>
      </c>
      <c r="F48" cm="1">
        <f t="array" aca="1" ref="F48" ca="1">INDIRECT("'Room Details'!$G$50")</f>
        <v>0</v>
      </c>
      <c r="G48" cm="1">
        <f t="array" aca="1" ref="G48" ca="1">INDIRECT("'Room Details'!$H$50")</f>
        <v>0</v>
      </c>
      <c r="H48" cm="1">
        <f t="array" aca="1" ref="H48" ca="1">INDIRECT("'Room Details'!$I$50")</f>
        <v>0</v>
      </c>
      <c r="I48" cm="1">
        <f t="array" aca="1" ref="I48" ca="1">INDIRECT("'Room Details'!$J$50")</f>
        <v>0</v>
      </c>
      <c r="J48" cm="1">
        <f t="array" aca="1" ref="J48" ca="1">INDIRECT("'Room Details'!$K$50")</f>
        <v>0</v>
      </c>
      <c r="K48" t="str" cm="1">
        <f t="array" aca="1" ref="K48" ca="1">INDIRECT("'Room Details'!$L$50")</f>
        <v xml:space="preserve"> </v>
      </c>
      <c r="L48" cm="1">
        <f t="array" aca="1" ref="L48" ca="1">INDIRECT("'Room Details'!$M$50")</f>
        <v>0</v>
      </c>
      <c r="M48" cm="1">
        <f t="array" aca="1" ref="M48" ca="1">INDIRECT("'Room Details'!$N$50")</f>
        <v>0</v>
      </c>
      <c r="N48" cm="1">
        <f t="array" aca="1" ref="N48" ca="1">INDIRECT("'Room Details'!$O$50")</f>
        <v>0</v>
      </c>
      <c r="O48" cm="1">
        <f t="array" aca="1" ref="O48" ca="1">INDIRECT("'Room Details'!$P$50")</f>
        <v>0</v>
      </c>
    </row>
    <row r="49" spans="1:15" x14ac:dyDescent="0.25">
      <c r="A49" cm="1">
        <f t="array" aca="1" ref="A49" ca="1">INDIRECT("'Room Details'!$B$51")</f>
        <v>0</v>
      </c>
      <c r="B49" cm="1">
        <f t="array" aca="1" ref="B49" ca="1">INDIRECT("'Room Details'!$C$51")</f>
        <v>0</v>
      </c>
      <c r="C49" cm="1">
        <f t="array" aca="1" ref="C49" ca="1">INDIRECT("'Room Details'!$D$51")</f>
        <v>0</v>
      </c>
      <c r="D49" cm="1">
        <f t="array" aca="1" ref="D49" ca="1">INDIRECT("'Room Details'!$E$51")</f>
        <v>0</v>
      </c>
      <c r="E49" t="str" cm="1">
        <f t="array" aca="1" ref="E49" ca="1">INDIRECT("'Room Details'!$F$51")</f>
        <v xml:space="preserve"> </v>
      </c>
      <c r="F49" cm="1">
        <f t="array" aca="1" ref="F49" ca="1">INDIRECT("'Room Details'!$G$51")</f>
        <v>0</v>
      </c>
      <c r="G49" cm="1">
        <f t="array" aca="1" ref="G49" ca="1">INDIRECT("'Room Details'!$H$51")</f>
        <v>0</v>
      </c>
      <c r="H49" cm="1">
        <f t="array" aca="1" ref="H49" ca="1">INDIRECT("'Room Details'!$I$51")</f>
        <v>0</v>
      </c>
      <c r="I49" cm="1">
        <f t="array" aca="1" ref="I49" ca="1">INDIRECT("'Room Details'!$J$51")</f>
        <v>0</v>
      </c>
      <c r="J49" cm="1">
        <f t="array" aca="1" ref="J49" ca="1">INDIRECT("'Room Details'!$K$51")</f>
        <v>0</v>
      </c>
      <c r="K49" t="str" cm="1">
        <f t="array" aca="1" ref="K49" ca="1">INDIRECT("'Room Details'!$L$51")</f>
        <v xml:space="preserve"> </v>
      </c>
      <c r="L49" cm="1">
        <f t="array" aca="1" ref="L49" ca="1">INDIRECT("'Room Details'!$M$51")</f>
        <v>0</v>
      </c>
      <c r="M49" cm="1">
        <f t="array" aca="1" ref="M49" ca="1">INDIRECT("'Room Details'!$N$51")</f>
        <v>0</v>
      </c>
      <c r="N49" cm="1">
        <f t="array" aca="1" ref="N49" ca="1">INDIRECT("'Room Details'!$O$51")</f>
        <v>0</v>
      </c>
      <c r="O49" cm="1">
        <f t="array" aca="1" ref="O49" ca="1">INDIRECT("'Room Details'!$P$51")</f>
        <v>0</v>
      </c>
    </row>
    <row r="50" spans="1:15" x14ac:dyDescent="0.25">
      <c r="A50" cm="1">
        <f t="array" aca="1" ref="A50" ca="1">INDIRECT("'Room Details'!$B$52")</f>
        <v>0</v>
      </c>
      <c r="B50" cm="1">
        <f t="array" aca="1" ref="B50" ca="1">INDIRECT("'Room Details'!$C$52")</f>
        <v>0</v>
      </c>
      <c r="C50" cm="1">
        <f t="array" aca="1" ref="C50" ca="1">INDIRECT("'Room Details'!$D$52")</f>
        <v>0</v>
      </c>
      <c r="D50" cm="1">
        <f t="array" aca="1" ref="D50" ca="1">INDIRECT("'Room Details'!$E$52")</f>
        <v>0</v>
      </c>
      <c r="E50" t="str" cm="1">
        <f t="array" aca="1" ref="E50" ca="1">INDIRECT("'Room Details'!$F$52")</f>
        <v xml:space="preserve"> </v>
      </c>
      <c r="F50" cm="1">
        <f t="array" aca="1" ref="F50" ca="1">INDIRECT("'Room Details'!$G$52")</f>
        <v>0</v>
      </c>
      <c r="G50" cm="1">
        <f t="array" aca="1" ref="G50" ca="1">INDIRECT("'Room Details'!$H$52")</f>
        <v>0</v>
      </c>
      <c r="H50" cm="1">
        <f t="array" aca="1" ref="H50" ca="1">INDIRECT("'Room Details'!$I$52")</f>
        <v>0</v>
      </c>
      <c r="I50" cm="1">
        <f t="array" aca="1" ref="I50" ca="1">INDIRECT("'Room Details'!$J$52")</f>
        <v>0</v>
      </c>
      <c r="J50" cm="1">
        <f t="array" aca="1" ref="J50" ca="1">INDIRECT("'Room Details'!$K$52")</f>
        <v>0</v>
      </c>
      <c r="K50" t="str" cm="1">
        <f t="array" aca="1" ref="K50" ca="1">INDIRECT("'Room Details'!$L$52")</f>
        <v xml:space="preserve"> </v>
      </c>
      <c r="L50" cm="1">
        <f t="array" aca="1" ref="L50" ca="1">INDIRECT("'Room Details'!$M$52")</f>
        <v>0</v>
      </c>
      <c r="M50" cm="1">
        <f t="array" aca="1" ref="M50" ca="1">INDIRECT("'Room Details'!$N$52")</f>
        <v>0</v>
      </c>
      <c r="N50" cm="1">
        <f t="array" aca="1" ref="N50" ca="1">INDIRECT("'Room Details'!$O$52")</f>
        <v>0</v>
      </c>
      <c r="O50" cm="1">
        <f t="array" aca="1" ref="O50" ca="1">INDIRECT("'Room Details'!$P$52")</f>
        <v>0</v>
      </c>
    </row>
    <row r="51" spans="1:15" x14ac:dyDescent="0.25">
      <c r="A51" cm="1">
        <f t="array" aca="1" ref="A51" ca="1">INDIRECT("'Room Details'!$B$53")</f>
        <v>0</v>
      </c>
      <c r="B51" cm="1">
        <f t="array" aca="1" ref="B51" ca="1">INDIRECT("'Room Details'!$C$53")</f>
        <v>0</v>
      </c>
      <c r="C51" cm="1">
        <f t="array" aca="1" ref="C51" ca="1">INDIRECT("'Room Details'!$D$53")</f>
        <v>0</v>
      </c>
      <c r="D51" cm="1">
        <f t="array" aca="1" ref="D51" ca="1">INDIRECT("'Room Details'!$E$53")</f>
        <v>0</v>
      </c>
      <c r="E51" t="str" cm="1">
        <f t="array" aca="1" ref="E51" ca="1">INDIRECT("'Room Details'!$F$53")</f>
        <v xml:space="preserve"> </v>
      </c>
      <c r="F51" cm="1">
        <f t="array" aca="1" ref="F51" ca="1">INDIRECT("'Room Details'!$G$53")</f>
        <v>0</v>
      </c>
      <c r="G51" cm="1">
        <f t="array" aca="1" ref="G51" ca="1">INDIRECT("'Room Details'!$H$53")</f>
        <v>0</v>
      </c>
      <c r="H51" cm="1">
        <f t="array" aca="1" ref="H51" ca="1">INDIRECT("'Room Details'!$I$53")</f>
        <v>0</v>
      </c>
      <c r="I51" cm="1">
        <f t="array" aca="1" ref="I51" ca="1">INDIRECT("'Room Details'!$J$53")</f>
        <v>0</v>
      </c>
      <c r="J51" cm="1">
        <f t="array" aca="1" ref="J51" ca="1">INDIRECT("'Room Details'!$K$53")</f>
        <v>0</v>
      </c>
      <c r="K51" t="str" cm="1">
        <f t="array" aca="1" ref="K51" ca="1">INDIRECT("'Room Details'!$L$53")</f>
        <v xml:space="preserve"> </v>
      </c>
      <c r="L51" cm="1">
        <f t="array" aca="1" ref="L51" ca="1">INDIRECT("'Room Details'!$M$53")</f>
        <v>0</v>
      </c>
      <c r="M51" cm="1">
        <f t="array" aca="1" ref="M51" ca="1">INDIRECT("'Room Details'!$N$53")</f>
        <v>0</v>
      </c>
      <c r="N51" cm="1">
        <f t="array" aca="1" ref="N51" ca="1">INDIRECT("'Room Details'!$O$53")</f>
        <v>0</v>
      </c>
      <c r="O51" cm="1">
        <f t="array" aca="1" ref="O51" ca="1">INDIRECT("'Room Details'!$P$53")</f>
        <v>0</v>
      </c>
    </row>
    <row r="52" spans="1:15" x14ac:dyDescent="0.25">
      <c r="A52" cm="1">
        <f t="array" aca="1" ref="A52" ca="1">INDIRECT("'Room Details'!$B$54")</f>
        <v>0</v>
      </c>
      <c r="B52" cm="1">
        <f t="array" aca="1" ref="B52" ca="1">INDIRECT("'Room Details'!$C$54")</f>
        <v>0</v>
      </c>
      <c r="C52" cm="1">
        <f t="array" aca="1" ref="C52" ca="1">INDIRECT("'Room Details'!$D$54")</f>
        <v>0</v>
      </c>
      <c r="D52" cm="1">
        <f t="array" aca="1" ref="D52" ca="1">INDIRECT("'Room Details'!$E$54")</f>
        <v>0</v>
      </c>
      <c r="E52" t="str" cm="1">
        <f t="array" aca="1" ref="E52" ca="1">INDIRECT("'Room Details'!$F$54")</f>
        <v xml:space="preserve"> </v>
      </c>
      <c r="F52" cm="1">
        <f t="array" aca="1" ref="F52" ca="1">INDIRECT("'Room Details'!$G$54")</f>
        <v>0</v>
      </c>
      <c r="G52" cm="1">
        <f t="array" aca="1" ref="G52" ca="1">INDIRECT("'Room Details'!$H$54")</f>
        <v>0</v>
      </c>
      <c r="H52" cm="1">
        <f t="array" aca="1" ref="H52" ca="1">INDIRECT("'Room Details'!$I$54")</f>
        <v>0</v>
      </c>
      <c r="I52" cm="1">
        <f t="array" aca="1" ref="I52" ca="1">INDIRECT("'Room Details'!$J$54")</f>
        <v>0</v>
      </c>
      <c r="J52" cm="1">
        <f t="array" aca="1" ref="J52" ca="1">INDIRECT("'Room Details'!$K$54")</f>
        <v>0</v>
      </c>
      <c r="K52" t="str" cm="1">
        <f t="array" aca="1" ref="K52" ca="1">INDIRECT("'Room Details'!$L$54")</f>
        <v xml:space="preserve"> </v>
      </c>
      <c r="L52" cm="1">
        <f t="array" aca="1" ref="L52" ca="1">INDIRECT("'Room Details'!$M$54")</f>
        <v>0</v>
      </c>
      <c r="M52" cm="1">
        <f t="array" aca="1" ref="M52" ca="1">INDIRECT("'Room Details'!$N$54")</f>
        <v>0</v>
      </c>
      <c r="N52" cm="1">
        <f t="array" aca="1" ref="N52" ca="1">INDIRECT("'Room Details'!$O$54")</f>
        <v>0</v>
      </c>
      <c r="O52" cm="1">
        <f t="array" aca="1" ref="O52" ca="1">INDIRECT("'Room Details'!$P$54")</f>
        <v>0</v>
      </c>
    </row>
    <row r="53" spans="1:15" x14ac:dyDescent="0.25">
      <c r="A53" cm="1">
        <f t="array" aca="1" ref="A53" ca="1">INDIRECT("'Room Details'!$B$55")</f>
        <v>0</v>
      </c>
      <c r="B53" cm="1">
        <f t="array" aca="1" ref="B53" ca="1">INDIRECT("'Room Details'!$C$55")</f>
        <v>0</v>
      </c>
      <c r="C53" cm="1">
        <f t="array" aca="1" ref="C53" ca="1">INDIRECT("'Room Details'!$D$55")</f>
        <v>0</v>
      </c>
      <c r="D53" cm="1">
        <f t="array" aca="1" ref="D53" ca="1">INDIRECT("'Room Details'!$E$55")</f>
        <v>0</v>
      </c>
      <c r="E53" t="str" cm="1">
        <f t="array" aca="1" ref="E53" ca="1">INDIRECT("'Room Details'!$F$55")</f>
        <v xml:space="preserve"> </v>
      </c>
      <c r="F53" cm="1">
        <f t="array" aca="1" ref="F53" ca="1">INDIRECT("'Room Details'!$G$55")</f>
        <v>0</v>
      </c>
      <c r="G53" cm="1">
        <f t="array" aca="1" ref="G53" ca="1">INDIRECT("'Room Details'!$H$55")</f>
        <v>0</v>
      </c>
      <c r="H53" cm="1">
        <f t="array" aca="1" ref="H53" ca="1">INDIRECT("'Room Details'!$I$55")</f>
        <v>0</v>
      </c>
      <c r="I53" cm="1">
        <f t="array" aca="1" ref="I53" ca="1">INDIRECT("'Room Details'!$J$55")</f>
        <v>0</v>
      </c>
      <c r="J53" cm="1">
        <f t="array" aca="1" ref="J53" ca="1">INDIRECT("'Room Details'!$K$55")</f>
        <v>0</v>
      </c>
      <c r="K53" t="str" cm="1">
        <f t="array" aca="1" ref="K53" ca="1">INDIRECT("'Room Details'!$L$55")</f>
        <v xml:space="preserve"> </v>
      </c>
      <c r="L53" cm="1">
        <f t="array" aca="1" ref="L53" ca="1">INDIRECT("'Room Details'!$M$55")</f>
        <v>0</v>
      </c>
      <c r="M53" cm="1">
        <f t="array" aca="1" ref="M53" ca="1">INDIRECT("'Room Details'!$N$55")</f>
        <v>0</v>
      </c>
      <c r="N53" cm="1">
        <f t="array" aca="1" ref="N53" ca="1">INDIRECT("'Room Details'!$O$55")</f>
        <v>0</v>
      </c>
      <c r="O53" cm="1">
        <f t="array" aca="1" ref="O53" ca="1">INDIRECT("'Room Details'!$P$55")</f>
        <v>0</v>
      </c>
    </row>
    <row r="54" spans="1:15" x14ac:dyDescent="0.25">
      <c r="A54" cm="1">
        <f t="array" aca="1" ref="A54" ca="1">INDIRECT("'Room Details'!$B$56")</f>
        <v>0</v>
      </c>
      <c r="B54" cm="1">
        <f t="array" aca="1" ref="B54" ca="1">INDIRECT("'Room Details'!$C$56")</f>
        <v>0</v>
      </c>
      <c r="C54" cm="1">
        <f t="array" aca="1" ref="C54" ca="1">INDIRECT("'Room Details'!$D$56")</f>
        <v>0</v>
      </c>
      <c r="D54" cm="1">
        <f t="array" aca="1" ref="D54" ca="1">INDIRECT("'Room Details'!$E$56")</f>
        <v>0</v>
      </c>
      <c r="E54" t="str" cm="1">
        <f t="array" aca="1" ref="E54" ca="1">INDIRECT("'Room Details'!$F$56")</f>
        <v xml:space="preserve"> </v>
      </c>
      <c r="F54" cm="1">
        <f t="array" aca="1" ref="F54" ca="1">INDIRECT("'Room Details'!$G$56")</f>
        <v>0</v>
      </c>
      <c r="G54" cm="1">
        <f t="array" aca="1" ref="G54" ca="1">INDIRECT("'Room Details'!$H$56")</f>
        <v>0</v>
      </c>
      <c r="H54" cm="1">
        <f t="array" aca="1" ref="H54" ca="1">INDIRECT("'Room Details'!$I$56")</f>
        <v>0</v>
      </c>
      <c r="I54" cm="1">
        <f t="array" aca="1" ref="I54" ca="1">INDIRECT("'Room Details'!$J$56")</f>
        <v>0</v>
      </c>
      <c r="J54" cm="1">
        <f t="array" aca="1" ref="J54" ca="1">INDIRECT("'Room Details'!$K$56")</f>
        <v>0</v>
      </c>
      <c r="K54" t="str" cm="1">
        <f t="array" aca="1" ref="K54" ca="1">INDIRECT("'Room Details'!$L$56")</f>
        <v xml:space="preserve"> </v>
      </c>
      <c r="L54" cm="1">
        <f t="array" aca="1" ref="L54" ca="1">INDIRECT("'Room Details'!$M$56")</f>
        <v>0</v>
      </c>
      <c r="M54" cm="1">
        <f t="array" aca="1" ref="M54" ca="1">INDIRECT("'Room Details'!$N$56")</f>
        <v>0</v>
      </c>
      <c r="N54" cm="1">
        <f t="array" aca="1" ref="N54" ca="1">INDIRECT("'Room Details'!$O$56")</f>
        <v>0</v>
      </c>
      <c r="O54" cm="1">
        <f t="array" aca="1" ref="O54" ca="1">INDIRECT("'Room Details'!$P$56")</f>
        <v>0</v>
      </c>
    </row>
    <row r="55" spans="1:15" x14ac:dyDescent="0.25">
      <c r="A55" cm="1">
        <f t="array" aca="1" ref="A55" ca="1">INDIRECT("'Room Details'!$B$57")</f>
        <v>0</v>
      </c>
      <c r="B55" cm="1">
        <f t="array" aca="1" ref="B55" ca="1">INDIRECT("'Room Details'!$C$57")</f>
        <v>0</v>
      </c>
      <c r="C55" cm="1">
        <f t="array" aca="1" ref="C55" ca="1">INDIRECT("'Room Details'!$D$57")</f>
        <v>0</v>
      </c>
      <c r="D55" cm="1">
        <f t="array" aca="1" ref="D55" ca="1">INDIRECT("'Room Details'!$E$57")</f>
        <v>0</v>
      </c>
      <c r="E55" t="str" cm="1">
        <f t="array" aca="1" ref="E55" ca="1">INDIRECT("'Room Details'!$F$57")</f>
        <v xml:space="preserve"> </v>
      </c>
      <c r="F55" cm="1">
        <f t="array" aca="1" ref="F55" ca="1">INDIRECT("'Room Details'!$G$57")</f>
        <v>0</v>
      </c>
      <c r="G55" cm="1">
        <f t="array" aca="1" ref="G55" ca="1">INDIRECT("'Room Details'!$H$57")</f>
        <v>0</v>
      </c>
      <c r="H55" cm="1">
        <f t="array" aca="1" ref="H55" ca="1">INDIRECT("'Room Details'!$I$57")</f>
        <v>0</v>
      </c>
      <c r="I55" cm="1">
        <f t="array" aca="1" ref="I55" ca="1">INDIRECT("'Room Details'!$J$57")</f>
        <v>0</v>
      </c>
      <c r="J55" cm="1">
        <f t="array" aca="1" ref="J55" ca="1">INDIRECT("'Room Details'!$K$57")</f>
        <v>0</v>
      </c>
      <c r="K55" t="str" cm="1">
        <f t="array" aca="1" ref="K55" ca="1">INDIRECT("'Room Details'!$L$57")</f>
        <v xml:space="preserve"> </v>
      </c>
      <c r="L55" cm="1">
        <f t="array" aca="1" ref="L55" ca="1">INDIRECT("'Room Details'!$M$57")</f>
        <v>0</v>
      </c>
      <c r="M55" cm="1">
        <f t="array" aca="1" ref="M55" ca="1">INDIRECT("'Room Details'!$N$57")</f>
        <v>0</v>
      </c>
      <c r="N55" cm="1">
        <f t="array" aca="1" ref="N55" ca="1">INDIRECT("'Room Details'!$O$57")</f>
        <v>0</v>
      </c>
      <c r="O55" cm="1">
        <f t="array" aca="1" ref="O55" ca="1">INDIRECT("'Room Details'!$P$57")</f>
        <v>0</v>
      </c>
    </row>
    <row r="56" spans="1:15" x14ac:dyDescent="0.25">
      <c r="A56" cm="1">
        <f t="array" aca="1" ref="A56" ca="1">INDIRECT("'Room Details'!$B$58")</f>
        <v>0</v>
      </c>
      <c r="B56" cm="1">
        <f t="array" aca="1" ref="B56" ca="1">INDIRECT("'Room Details'!$C$58")</f>
        <v>0</v>
      </c>
      <c r="C56" cm="1">
        <f t="array" aca="1" ref="C56" ca="1">INDIRECT("'Room Details'!$D$58")</f>
        <v>0</v>
      </c>
      <c r="D56" cm="1">
        <f t="array" aca="1" ref="D56" ca="1">INDIRECT("'Room Details'!$E$58")</f>
        <v>0</v>
      </c>
      <c r="E56" t="str" cm="1">
        <f t="array" aca="1" ref="E56" ca="1">INDIRECT("'Room Details'!$F$58")</f>
        <v xml:space="preserve"> </v>
      </c>
      <c r="F56" cm="1">
        <f t="array" aca="1" ref="F56" ca="1">INDIRECT("'Room Details'!$G$58")</f>
        <v>0</v>
      </c>
      <c r="G56" cm="1">
        <f t="array" aca="1" ref="G56" ca="1">INDIRECT("'Room Details'!$H$58")</f>
        <v>0</v>
      </c>
      <c r="H56" cm="1">
        <f t="array" aca="1" ref="H56" ca="1">INDIRECT("'Room Details'!$I$58")</f>
        <v>0</v>
      </c>
      <c r="I56" cm="1">
        <f t="array" aca="1" ref="I56" ca="1">INDIRECT("'Room Details'!$J$58")</f>
        <v>0</v>
      </c>
      <c r="J56" cm="1">
        <f t="array" aca="1" ref="J56" ca="1">INDIRECT("'Room Details'!$K$58")</f>
        <v>0</v>
      </c>
      <c r="K56" t="str" cm="1">
        <f t="array" aca="1" ref="K56" ca="1">INDIRECT("'Room Details'!$L$58")</f>
        <v xml:space="preserve"> </v>
      </c>
      <c r="L56" cm="1">
        <f t="array" aca="1" ref="L56" ca="1">INDIRECT("'Room Details'!$M$58")</f>
        <v>0</v>
      </c>
      <c r="M56" cm="1">
        <f t="array" aca="1" ref="M56" ca="1">INDIRECT("'Room Details'!$N$58")</f>
        <v>0</v>
      </c>
      <c r="N56" cm="1">
        <f t="array" aca="1" ref="N56" ca="1">INDIRECT("'Room Details'!$O$58")</f>
        <v>0</v>
      </c>
      <c r="O56" cm="1">
        <f t="array" aca="1" ref="O56" ca="1">INDIRECT("'Room Details'!$P$58")</f>
        <v>0</v>
      </c>
    </row>
    <row r="57" spans="1:15" x14ac:dyDescent="0.25">
      <c r="A57" cm="1">
        <f t="array" aca="1" ref="A57" ca="1">INDIRECT("'Room Details'!$B$59")</f>
        <v>0</v>
      </c>
      <c r="B57" cm="1">
        <f t="array" aca="1" ref="B57" ca="1">INDIRECT("'Room Details'!$C$59")</f>
        <v>0</v>
      </c>
      <c r="C57" cm="1">
        <f t="array" aca="1" ref="C57" ca="1">INDIRECT("'Room Details'!$D$59")</f>
        <v>0</v>
      </c>
      <c r="D57" cm="1">
        <f t="array" aca="1" ref="D57" ca="1">INDIRECT("'Room Details'!$E$59")</f>
        <v>0</v>
      </c>
      <c r="E57" t="str" cm="1">
        <f t="array" aca="1" ref="E57" ca="1">INDIRECT("'Room Details'!$F$59")</f>
        <v xml:space="preserve"> </v>
      </c>
      <c r="F57" cm="1">
        <f t="array" aca="1" ref="F57" ca="1">INDIRECT("'Room Details'!$G$59")</f>
        <v>0</v>
      </c>
      <c r="G57" cm="1">
        <f t="array" aca="1" ref="G57" ca="1">INDIRECT("'Room Details'!$H$59")</f>
        <v>0</v>
      </c>
      <c r="H57" cm="1">
        <f t="array" aca="1" ref="H57" ca="1">INDIRECT("'Room Details'!$I$59")</f>
        <v>0</v>
      </c>
      <c r="I57" cm="1">
        <f t="array" aca="1" ref="I57" ca="1">INDIRECT("'Room Details'!$J$59")</f>
        <v>0</v>
      </c>
      <c r="J57" cm="1">
        <f t="array" aca="1" ref="J57" ca="1">INDIRECT("'Room Details'!$K$59")</f>
        <v>0</v>
      </c>
      <c r="K57" t="str" cm="1">
        <f t="array" aca="1" ref="K57" ca="1">INDIRECT("'Room Details'!$L$59")</f>
        <v xml:space="preserve"> </v>
      </c>
      <c r="L57" cm="1">
        <f t="array" aca="1" ref="L57" ca="1">INDIRECT("'Room Details'!$M$59")</f>
        <v>0</v>
      </c>
      <c r="M57" cm="1">
        <f t="array" aca="1" ref="M57" ca="1">INDIRECT("'Room Details'!$N$59")</f>
        <v>0</v>
      </c>
      <c r="N57" cm="1">
        <f t="array" aca="1" ref="N57" ca="1">INDIRECT("'Room Details'!$O$59")</f>
        <v>0</v>
      </c>
      <c r="O57" cm="1">
        <f t="array" aca="1" ref="O57" ca="1">INDIRECT("'Room Details'!$P$59")</f>
        <v>0</v>
      </c>
    </row>
    <row r="58" spans="1:15" x14ac:dyDescent="0.25">
      <c r="A58" cm="1">
        <f t="array" aca="1" ref="A58" ca="1">INDIRECT("'Room Details'!$B$60")</f>
        <v>0</v>
      </c>
      <c r="B58" cm="1">
        <f t="array" aca="1" ref="B58" ca="1">INDIRECT("'Room Details'!$C$60")</f>
        <v>0</v>
      </c>
      <c r="C58" cm="1">
        <f t="array" aca="1" ref="C58" ca="1">INDIRECT("'Room Details'!$D$60")</f>
        <v>0</v>
      </c>
      <c r="D58" cm="1">
        <f t="array" aca="1" ref="D58" ca="1">INDIRECT("'Room Details'!$E$60")</f>
        <v>0</v>
      </c>
      <c r="E58" t="str" cm="1">
        <f t="array" aca="1" ref="E58" ca="1">INDIRECT("'Room Details'!$F$60")</f>
        <v xml:space="preserve"> </v>
      </c>
      <c r="F58" cm="1">
        <f t="array" aca="1" ref="F58" ca="1">INDIRECT("'Room Details'!$G$60")</f>
        <v>0</v>
      </c>
      <c r="G58" cm="1">
        <f t="array" aca="1" ref="G58" ca="1">INDIRECT("'Room Details'!$H$60")</f>
        <v>0</v>
      </c>
      <c r="H58" cm="1">
        <f t="array" aca="1" ref="H58" ca="1">INDIRECT("'Room Details'!$I$60")</f>
        <v>0</v>
      </c>
      <c r="I58" cm="1">
        <f t="array" aca="1" ref="I58" ca="1">INDIRECT("'Room Details'!$J$60")</f>
        <v>0</v>
      </c>
      <c r="J58" cm="1">
        <f t="array" aca="1" ref="J58" ca="1">INDIRECT("'Room Details'!$K$60")</f>
        <v>0</v>
      </c>
      <c r="K58" t="str" cm="1">
        <f t="array" aca="1" ref="K58" ca="1">INDIRECT("'Room Details'!$L$60")</f>
        <v xml:space="preserve"> </v>
      </c>
      <c r="L58" cm="1">
        <f t="array" aca="1" ref="L58" ca="1">INDIRECT("'Room Details'!$M$60")</f>
        <v>0</v>
      </c>
      <c r="M58" cm="1">
        <f t="array" aca="1" ref="M58" ca="1">INDIRECT("'Room Details'!$N$60")</f>
        <v>0</v>
      </c>
      <c r="N58" cm="1">
        <f t="array" aca="1" ref="N58" ca="1">INDIRECT("'Room Details'!$O$60")</f>
        <v>0</v>
      </c>
      <c r="O58" cm="1">
        <f t="array" aca="1" ref="O58" ca="1">INDIRECT("'Room Details'!$P$60")</f>
        <v>0</v>
      </c>
    </row>
    <row r="59" spans="1:15" x14ac:dyDescent="0.25">
      <c r="A59" cm="1">
        <f t="array" aca="1" ref="A59" ca="1">INDIRECT("'Room Details'!$B$61")</f>
        <v>0</v>
      </c>
      <c r="B59" cm="1">
        <f t="array" aca="1" ref="B59" ca="1">INDIRECT("'Room Details'!$C$61")</f>
        <v>0</v>
      </c>
      <c r="C59" cm="1">
        <f t="array" aca="1" ref="C59" ca="1">INDIRECT("'Room Details'!$D$61")</f>
        <v>0</v>
      </c>
      <c r="D59" cm="1">
        <f t="array" aca="1" ref="D59" ca="1">INDIRECT("'Room Details'!$E$61")</f>
        <v>0</v>
      </c>
      <c r="E59" t="str" cm="1">
        <f t="array" aca="1" ref="E59" ca="1">INDIRECT("'Room Details'!$F$61")</f>
        <v xml:space="preserve"> </v>
      </c>
      <c r="F59" cm="1">
        <f t="array" aca="1" ref="F59" ca="1">INDIRECT("'Room Details'!$G$61")</f>
        <v>0</v>
      </c>
      <c r="G59" cm="1">
        <f t="array" aca="1" ref="G59" ca="1">INDIRECT("'Room Details'!$H$61")</f>
        <v>0</v>
      </c>
      <c r="H59" cm="1">
        <f t="array" aca="1" ref="H59" ca="1">INDIRECT("'Room Details'!$I$61")</f>
        <v>0</v>
      </c>
      <c r="I59" cm="1">
        <f t="array" aca="1" ref="I59" ca="1">INDIRECT("'Room Details'!$J$61")</f>
        <v>0</v>
      </c>
      <c r="J59" cm="1">
        <f t="array" aca="1" ref="J59" ca="1">INDIRECT("'Room Details'!$K$61")</f>
        <v>0</v>
      </c>
      <c r="K59" t="str" cm="1">
        <f t="array" aca="1" ref="K59" ca="1">INDIRECT("'Room Details'!$L$61")</f>
        <v xml:space="preserve"> </v>
      </c>
      <c r="L59" cm="1">
        <f t="array" aca="1" ref="L59" ca="1">INDIRECT("'Room Details'!$M$61")</f>
        <v>0</v>
      </c>
      <c r="M59" cm="1">
        <f t="array" aca="1" ref="M59" ca="1">INDIRECT("'Room Details'!$N$61")</f>
        <v>0</v>
      </c>
      <c r="N59" cm="1">
        <f t="array" aca="1" ref="N59" ca="1">INDIRECT("'Room Details'!$O$61")</f>
        <v>0</v>
      </c>
      <c r="O59" cm="1">
        <f t="array" aca="1" ref="O59" ca="1">INDIRECT("'Room Details'!$P$61")</f>
        <v>0</v>
      </c>
    </row>
    <row r="60" spans="1:15" x14ac:dyDescent="0.25">
      <c r="A60" cm="1">
        <f t="array" aca="1" ref="A60" ca="1">INDIRECT("'Room Details'!$B$62")</f>
        <v>0</v>
      </c>
      <c r="B60" cm="1">
        <f t="array" aca="1" ref="B60" ca="1">INDIRECT("'Room Details'!$C$62")</f>
        <v>0</v>
      </c>
      <c r="C60" cm="1">
        <f t="array" aca="1" ref="C60" ca="1">INDIRECT("'Room Details'!$D$62")</f>
        <v>0</v>
      </c>
      <c r="D60" cm="1">
        <f t="array" aca="1" ref="D60" ca="1">INDIRECT("'Room Details'!$E$62")</f>
        <v>0</v>
      </c>
      <c r="E60" t="str" cm="1">
        <f t="array" aca="1" ref="E60" ca="1">INDIRECT("'Room Details'!$F$62")</f>
        <v xml:space="preserve"> </v>
      </c>
      <c r="F60" cm="1">
        <f t="array" aca="1" ref="F60" ca="1">INDIRECT("'Room Details'!$G$62")</f>
        <v>0</v>
      </c>
      <c r="G60" cm="1">
        <f t="array" aca="1" ref="G60" ca="1">INDIRECT("'Room Details'!$H$62")</f>
        <v>0</v>
      </c>
      <c r="H60" cm="1">
        <f t="array" aca="1" ref="H60" ca="1">INDIRECT("'Room Details'!$I$62")</f>
        <v>0</v>
      </c>
      <c r="I60" cm="1">
        <f t="array" aca="1" ref="I60" ca="1">INDIRECT("'Room Details'!$J$62")</f>
        <v>0</v>
      </c>
      <c r="J60" cm="1">
        <f t="array" aca="1" ref="J60" ca="1">INDIRECT("'Room Details'!$K$62")</f>
        <v>0</v>
      </c>
      <c r="K60" t="str" cm="1">
        <f t="array" aca="1" ref="K60" ca="1">INDIRECT("'Room Details'!$L$62")</f>
        <v xml:space="preserve"> </v>
      </c>
      <c r="L60" cm="1">
        <f t="array" aca="1" ref="L60" ca="1">INDIRECT("'Room Details'!$M$62")</f>
        <v>0</v>
      </c>
      <c r="M60" cm="1">
        <f t="array" aca="1" ref="M60" ca="1">INDIRECT("'Room Details'!$N$62")</f>
        <v>0</v>
      </c>
      <c r="N60" cm="1">
        <f t="array" aca="1" ref="N60" ca="1">INDIRECT("'Room Details'!$O$62")</f>
        <v>0</v>
      </c>
      <c r="O60" cm="1">
        <f t="array" aca="1" ref="O60" ca="1">INDIRECT("'Room Details'!$P$62")</f>
        <v>0</v>
      </c>
    </row>
    <row r="61" spans="1:15" x14ac:dyDescent="0.25">
      <c r="A61" cm="1">
        <f t="array" aca="1" ref="A61" ca="1">INDIRECT("'Room Details'!$B$63")</f>
        <v>0</v>
      </c>
      <c r="B61" cm="1">
        <f t="array" aca="1" ref="B61" ca="1">INDIRECT("'Room Details'!$C$63")</f>
        <v>0</v>
      </c>
      <c r="C61" cm="1">
        <f t="array" aca="1" ref="C61" ca="1">INDIRECT("'Room Details'!$D$63")</f>
        <v>0</v>
      </c>
      <c r="D61" cm="1">
        <f t="array" aca="1" ref="D61" ca="1">INDIRECT("'Room Details'!$E$63")</f>
        <v>0</v>
      </c>
      <c r="E61" t="str" cm="1">
        <f t="array" aca="1" ref="E61" ca="1">INDIRECT("'Room Details'!$F$63")</f>
        <v xml:space="preserve"> </v>
      </c>
      <c r="F61" cm="1">
        <f t="array" aca="1" ref="F61" ca="1">INDIRECT("'Room Details'!$G$63")</f>
        <v>0</v>
      </c>
      <c r="G61" cm="1">
        <f t="array" aca="1" ref="G61" ca="1">INDIRECT("'Room Details'!$H$63")</f>
        <v>0</v>
      </c>
      <c r="H61" cm="1">
        <f t="array" aca="1" ref="H61" ca="1">INDIRECT("'Room Details'!$I$63")</f>
        <v>0</v>
      </c>
      <c r="I61" cm="1">
        <f t="array" aca="1" ref="I61" ca="1">INDIRECT("'Room Details'!$J$63")</f>
        <v>0</v>
      </c>
      <c r="J61" cm="1">
        <f t="array" aca="1" ref="J61" ca="1">INDIRECT("'Room Details'!$K$63")</f>
        <v>0</v>
      </c>
      <c r="K61" t="str" cm="1">
        <f t="array" aca="1" ref="K61" ca="1">INDIRECT("'Room Details'!$L$63")</f>
        <v xml:space="preserve"> </v>
      </c>
      <c r="L61" cm="1">
        <f t="array" aca="1" ref="L61" ca="1">INDIRECT("'Room Details'!$M$63")</f>
        <v>0</v>
      </c>
      <c r="M61" cm="1">
        <f t="array" aca="1" ref="M61" ca="1">INDIRECT("'Room Details'!$N$63")</f>
        <v>0</v>
      </c>
      <c r="N61" cm="1">
        <f t="array" aca="1" ref="N61" ca="1">INDIRECT("'Room Details'!$O$63")</f>
        <v>0</v>
      </c>
      <c r="O61" cm="1">
        <f t="array" aca="1" ref="O61" ca="1">INDIRECT("'Room Details'!$P$63")</f>
        <v>0</v>
      </c>
    </row>
    <row r="62" spans="1:15" x14ac:dyDescent="0.25">
      <c r="A62" cm="1">
        <f t="array" aca="1" ref="A62" ca="1">INDIRECT("'Room Details'!$B$64")</f>
        <v>0</v>
      </c>
      <c r="B62" cm="1">
        <f t="array" aca="1" ref="B62" ca="1">INDIRECT("'Room Details'!$C$64")</f>
        <v>0</v>
      </c>
      <c r="C62" cm="1">
        <f t="array" aca="1" ref="C62" ca="1">INDIRECT("'Room Details'!$D$64")</f>
        <v>0</v>
      </c>
      <c r="D62" cm="1">
        <f t="array" aca="1" ref="D62" ca="1">INDIRECT("'Room Details'!$E$64")</f>
        <v>0</v>
      </c>
      <c r="E62" t="str" cm="1">
        <f t="array" aca="1" ref="E62" ca="1">INDIRECT("'Room Details'!$F$64")</f>
        <v xml:space="preserve"> </v>
      </c>
      <c r="F62" cm="1">
        <f t="array" aca="1" ref="F62" ca="1">INDIRECT("'Room Details'!$G$64")</f>
        <v>0</v>
      </c>
      <c r="G62" cm="1">
        <f t="array" aca="1" ref="G62" ca="1">INDIRECT("'Room Details'!$H$64")</f>
        <v>0</v>
      </c>
      <c r="H62" cm="1">
        <f t="array" aca="1" ref="H62" ca="1">INDIRECT("'Room Details'!$I$64")</f>
        <v>0</v>
      </c>
      <c r="I62" cm="1">
        <f t="array" aca="1" ref="I62" ca="1">INDIRECT("'Room Details'!$J$64")</f>
        <v>0</v>
      </c>
      <c r="J62" cm="1">
        <f t="array" aca="1" ref="J62" ca="1">INDIRECT("'Room Details'!$K$64")</f>
        <v>0</v>
      </c>
      <c r="K62" t="str" cm="1">
        <f t="array" aca="1" ref="K62" ca="1">INDIRECT("'Room Details'!$L$64")</f>
        <v xml:space="preserve"> </v>
      </c>
      <c r="L62" cm="1">
        <f t="array" aca="1" ref="L62" ca="1">INDIRECT("'Room Details'!$M$64")</f>
        <v>0</v>
      </c>
      <c r="M62" cm="1">
        <f t="array" aca="1" ref="M62" ca="1">INDIRECT("'Room Details'!$N$64")</f>
        <v>0</v>
      </c>
      <c r="N62" cm="1">
        <f t="array" aca="1" ref="N62" ca="1">INDIRECT("'Room Details'!$O$64")</f>
        <v>0</v>
      </c>
      <c r="O62" cm="1">
        <f t="array" aca="1" ref="O62" ca="1">INDIRECT("'Room Details'!$P$64")</f>
        <v>0</v>
      </c>
    </row>
    <row r="63" spans="1:15" x14ac:dyDescent="0.25">
      <c r="A63" cm="1">
        <f t="array" aca="1" ref="A63" ca="1">INDIRECT("'Room Details'!$B$65")</f>
        <v>0</v>
      </c>
      <c r="B63" cm="1">
        <f t="array" aca="1" ref="B63" ca="1">INDIRECT("'Room Details'!$C$65")</f>
        <v>0</v>
      </c>
      <c r="C63" cm="1">
        <f t="array" aca="1" ref="C63" ca="1">INDIRECT("'Room Details'!$D$65")</f>
        <v>0</v>
      </c>
      <c r="D63" cm="1">
        <f t="array" aca="1" ref="D63" ca="1">INDIRECT("'Room Details'!$E$65")</f>
        <v>0</v>
      </c>
      <c r="E63" t="str" cm="1">
        <f t="array" aca="1" ref="E63" ca="1">INDIRECT("'Room Details'!$F$65")</f>
        <v xml:space="preserve"> </v>
      </c>
      <c r="F63" cm="1">
        <f t="array" aca="1" ref="F63" ca="1">INDIRECT("'Room Details'!$G$65")</f>
        <v>0</v>
      </c>
      <c r="G63" cm="1">
        <f t="array" aca="1" ref="G63" ca="1">INDIRECT("'Room Details'!$H$65")</f>
        <v>0</v>
      </c>
      <c r="H63" cm="1">
        <f t="array" aca="1" ref="H63" ca="1">INDIRECT("'Room Details'!$I$65")</f>
        <v>0</v>
      </c>
      <c r="I63" cm="1">
        <f t="array" aca="1" ref="I63" ca="1">INDIRECT("'Room Details'!$J$65")</f>
        <v>0</v>
      </c>
      <c r="J63" cm="1">
        <f t="array" aca="1" ref="J63" ca="1">INDIRECT("'Room Details'!$K$65")</f>
        <v>0</v>
      </c>
      <c r="K63" t="str" cm="1">
        <f t="array" aca="1" ref="K63" ca="1">INDIRECT("'Room Details'!$L$65")</f>
        <v xml:space="preserve"> </v>
      </c>
      <c r="L63" cm="1">
        <f t="array" aca="1" ref="L63" ca="1">INDIRECT("'Room Details'!$M$65")</f>
        <v>0</v>
      </c>
      <c r="M63" cm="1">
        <f t="array" aca="1" ref="M63" ca="1">INDIRECT("'Room Details'!$N$65")</f>
        <v>0</v>
      </c>
      <c r="N63" cm="1">
        <f t="array" aca="1" ref="N63" ca="1">INDIRECT("'Room Details'!$O$65")</f>
        <v>0</v>
      </c>
      <c r="O63" cm="1">
        <f t="array" aca="1" ref="O63" ca="1">INDIRECT("'Room Details'!$P$65")</f>
        <v>0</v>
      </c>
    </row>
    <row r="64" spans="1:15" x14ac:dyDescent="0.25">
      <c r="A64" cm="1">
        <f t="array" aca="1" ref="A64" ca="1">INDIRECT("'Room Details'!$B$66")</f>
        <v>0</v>
      </c>
      <c r="B64" cm="1">
        <f t="array" aca="1" ref="B64" ca="1">INDIRECT("'Room Details'!$C$66")</f>
        <v>0</v>
      </c>
      <c r="C64" cm="1">
        <f t="array" aca="1" ref="C64" ca="1">INDIRECT("'Room Details'!$D$66")</f>
        <v>0</v>
      </c>
      <c r="D64" cm="1">
        <f t="array" aca="1" ref="D64" ca="1">INDIRECT("'Room Details'!$E$66")</f>
        <v>0</v>
      </c>
      <c r="E64" t="str" cm="1">
        <f t="array" aca="1" ref="E64" ca="1">INDIRECT("'Room Details'!$F$66")</f>
        <v xml:space="preserve"> </v>
      </c>
      <c r="F64" cm="1">
        <f t="array" aca="1" ref="F64" ca="1">INDIRECT("'Room Details'!$G$66")</f>
        <v>0</v>
      </c>
      <c r="G64" cm="1">
        <f t="array" aca="1" ref="G64" ca="1">INDIRECT("'Room Details'!$H$66")</f>
        <v>0</v>
      </c>
      <c r="H64" cm="1">
        <f t="array" aca="1" ref="H64" ca="1">INDIRECT("'Room Details'!$I$66")</f>
        <v>0</v>
      </c>
      <c r="I64" cm="1">
        <f t="array" aca="1" ref="I64" ca="1">INDIRECT("'Room Details'!$J$66")</f>
        <v>0</v>
      </c>
      <c r="J64" cm="1">
        <f t="array" aca="1" ref="J64" ca="1">INDIRECT("'Room Details'!$K$66")</f>
        <v>0</v>
      </c>
      <c r="K64" t="str" cm="1">
        <f t="array" aca="1" ref="K64" ca="1">INDIRECT("'Room Details'!$L$66")</f>
        <v xml:space="preserve"> </v>
      </c>
      <c r="L64" cm="1">
        <f t="array" aca="1" ref="L64" ca="1">INDIRECT("'Room Details'!$M$66")</f>
        <v>0</v>
      </c>
      <c r="M64" cm="1">
        <f t="array" aca="1" ref="M64" ca="1">INDIRECT("'Room Details'!$N$66")</f>
        <v>0</v>
      </c>
      <c r="N64" cm="1">
        <f t="array" aca="1" ref="N64" ca="1">INDIRECT("'Room Details'!$O$66")</f>
        <v>0</v>
      </c>
      <c r="O64" cm="1">
        <f t="array" aca="1" ref="O64" ca="1">INDIRECT("'Room Details'!$P$66")</f>
        <v>0</v>
      </c>
    </row>
    <row r="65" spans="1:15" x14ac:dyDescent="0.25">
      <c r="A65" cm="1">
        <f t="array" aca="1" ref="A65" ca="1">INDIRECT("'Room Details'!$B$67")</f>
        <v>0</v>
      </c>
      <c r="B65" cm="1">
        <f t="array" aca="1" ref="B65" ca="1">INDIRECT("'Room Details'!$C$67")</f>
        <v>0</v>
      </c>
      <c r="C65" cm="1">
        <f t="array" aca="1" ref="C65" ca="1">INDIRECT("'Room Details'!$D$67")</f>
        <v>0</v>
      </c>
      <c r="D65" cm="1">
        <f t="array" aca="1" ref="D65" ca="1">INDIRECT("'Room Details'!$E$67")</f>
        <v>0</v>
      </c>
      <c r="E65" t="str" cm="1">
        <f t="array" aca="1" ref="E65" ca="1">INDIRECT("'Room Details'!$F$67")</f>
        <v xml:space="preserve"> </v>
      </c>
      <c r="F65" cm="1">
        <f t="array" aca="1" ref="F65" ca="1">INDIRECT("'Room Details'!$G$67")</f>
        <v>0</v>
      </c>
      <c r="G65" cm="1">
        <f t="array" aca="1" ref="G65" ca="1">INDIRECT("'Room Details'!$H$67")</f>
        <v>0</v>
      </c>
      <c r="H65" cm="1">
        <f t="array" aca="1" ref="H65" ca="1">INDIRECT("'Room Details'!$I$67")</f>
        <v>0</v>
      </c>
      <c r="I65" cm="1">
        <f t="array" aca="1" ref="I65" ca="1">INDIRECT("'Room Details'!$J$67")</f>
        <v>0</v>
      </c>
      <c r="J65" cm="1">
        <f t="array" aca="1" ref="J65" ca="1">INDIRECT("'Room Details'!$K$67")</f>
        <v>0</v>
      </c>
      <c r="K65" t="str" cm="1">
        <f t="array" aca="1" ref="K65" ca="1">INDIRECT("'Room Details'!$L$67")</f>
        <v xml:space="preserve"> </v>
      </c>
      <c r="L65" cm="1">
        <f t="array" aca="1" ref="L65" ca="1">INDIRECT("'Room Details'!$M$67")</f>
        <v>0</v>
      </c>
      <c r="M65" cm="1">
        <f t="array" aca="1" ref="M65" ca="1">INDIRECT("'Room Details'!$N$67")</f>
        <v>0</v>
      </c>
      <c r="N65" cm="1">
        <f t="array" aca="1" ref="N65" ca="1">INDIRECT("'Room Details'!$O$67")</f>
        <v>0</v>
      </c>
      <c r="O65" cm="1">
        <f t="array" aca="1" ref="O65" ca="1">INDIRECT("'Room Details'!$P$67")</f>
        <v>0</v>
      </c>
    </row>
    <row r="66" spans="1:15" x14ac:dyDescent="0.25">
      <c r="A66" cm="1">
        <f t="array" aca="1" ref="A66" ca="1">INDIRECT("'Room Details'!$B$68")</f>
        <v>0</v>
      </c>
      <c r="B66" cm="1">
        <f t="array" aca="1" ref="B66" ca="1">INDIRECT("'Room Details'!$C$68")</f>
        <v>0</v>
      </c>
      <c r="C66" cm="1">
        <f t="array" aca="1" ref="C66" ca="1">INDIRECT("'Room Details'!$D$68")</f>
        <v>0</v>
      </c>
      <c r="D66" cm="1">
        <f t="array" aca="1" ref="D66" ca="1">INDIRECT("'Room Details'!$E$68")</f>
        <v>0</v>
      </c>
      <c r="E66" t="str" cm="1">
        <f t="array" aca="1" ref="E66" ca="1">INDIRECT("'Room Details'!$F$68")</f>
        <v xml:space="preserve"> </v>
      </c>
      <c r="F66" cm="1">
        <f t="array" aca="1" ref="F66" ca="1">INDIRECT("'Room Details'!$G$68")</f>
        <v>0</v>
      </c>
      <c r="G66" cm="1">
        <f t="array" aca="1" ref="G66" ca="1">INDIRECT("'Room Details'!$H$68")</f>
        <v>0</v>
      </c>
      <c r="H66" cm="1">
        <f t="array" aca="1" ref="H66" ca="1">INDIRECT("'Room Details'!$I$68")</f>
        <v>0</v>
      </c>
      <c r="I66" cm="1">
        <f t="array" aca="1" ref="I66" ca="1">INDIRECT("'Room Details'!$J$68")</f>
        <v>0</v>
      </c>
      <c r="J66" cm="1">
        <f t="array" aca="1" ref="J66" ca="1">INDIRECT("'Room Details'!$K$68")</f>
        <v>0</v>
      </c>
      <c r="K66" t="str" cm="1">
        <f t="array" aca="1" ref="K66" ca="1">INDIRECT("'Room Details'!$L$68")</f>
        <v xml:space="preserve"> </v>
      </c>
      <c r="L66" cm="1">
        <f t="array" aca="1" ref="L66" ca="1">INDIRECT("'Room Details'!$M$68")</f>
        <v>0</v>
      </c>
      <c r="M66" cm="1">
        <f t="array" aca="1" ref="M66" ca="1">INDIRECT("'Room Details'!$N$68")</f>
        <v>0</v>
      </c>
      <c r="N66" cm="1">
        <f t="array" aca="1" ref="N66" ca="1">INDIRECT("'Room Details'!$O$68")</f>
        <v>0</v>
      </c>
      <c r="O66" cm="1">
        <f t="array" aca="1" ref="O66" ca="1">INDIRECT("'Room Details'!$P$68")</f>
        <v>0</v>
      </c>
    </row>
    <row r="67" spans="1:15" x14ac:dyDescent="0.25">
      <c r="A67" cm="1">
        <f t="array" aca="1" ref="A67" ca="1">INDIRECT("'Room Details'!$B$69")</f>
        <v>0</v>
      </c>
      <c r="B67" cm="1">
        <f t="array" aca="1" ref="B67" ca="1">INDIRECT("'Room Details'!$C$69")</f>
        <v>0</v>
      </c>
      <c r="C67" cm="1">
        <f t="array" aca="1" ref="C67" ca="1">INDIRECT("'Room Details'!$D$69")</f>
        <v>0</v>
      </c>
      <c r="D67" cm="1">
        <f t="array" aca="1" ref="D67" ca="1">INDIRECT("'Room Details'!$E$69")</f>
        <v>0</v>
      </c>
      <c r="E67" t="str" cm="1">
        <f t="array" aca="1" ref="E67" ca="1">INDIRECT("'Room Details'!$F$69")</f>
        <v xml:space="preserve"> </v>
      </c>
      <c r="F67" cm="1">
        <f t="array" aca="1" ref="F67" ca="1">INDIRECT("'Room Details'!$G$69")</f>
        <v>0</v>
      </c>
      <c r="G67" cm="1">
        <f t="array" aca="1" ref="G67" ca="1">INDIRECT("'Room Details'!$H$69")</f>
        <v>0</v>
      </c>
      <c r="H67" cm="1">
        <f t="array" aca="1" ref="H67" ca="1">INDIRECT("'Room Details'!$I$69")</f>
        <v>0</v>
      </c>
      <c r="I67" cm="1">
        <f t="array" aca="1" ref="I67" ca="1">INDIRECT("'Room Details'!$J$69")</f>
        <v>0</v>
      </c>
      <c r="J67" cm="1">
        <f t="array" aca="1" ref="J67" ca="1">INDIRECT("'Room Details'!$K$69")</f>
        <v>0</v>
      </c>
      <c r="K67" t="str" cm="1">
        <f t="array" aca="1" ref="K67" ca="1">INDIRECT("'Room Details'!$L$69")</f>
        <v xml:space="preserve"> </v>
      </c>
      <c r="L67" cm="1">
        <f t="array" aca="1" ref="L67" ca="1">INDIRECT("'Room Details'!$M$69")</f>
        <v>0</v>
      </c>
      <c r="M67" cm="1">
        <f t="array" aca="1" ref="M67" ca="1">INDIRECT("'Room Details'!$N$69")</f>
        <v>0</v>
      </c>
      <c r="N67" cm="1">
        <f t="array" aca="1" ref="N67" ca="1">INDIRECT("'Room Details'!$O$69")</f>
        <v>0</v>
      </c>
      <c r="O67" cm="1">
        <f t="array" aca="1" ref="O67" ca="1">INDIRECT("'Room Details'!$P$69")</f>
        <v>0</v>
      </c>
    </row>
    <row r="68" spans="1:15" x14ac:dyDescent="0.25">
      <c r="A68" cm="1">
        <f t="array" aca="1" ref="A68" ca="1">INDIRECT("'Room Details'!$B$70")</f>
        <v>0</v>
      </c>
      <c r="B68" cm="1">
        <f t="array" aca="1" ref="B68" ca="1">INDIRECT("'Room Details'!$C$70")</f>
        <v>0</v>
      </c>
      <c r="C68" cm="1">
        <f t="array" aca="1" ref="C68" ca="1">INDIRECT("'Room Details'!$D$70")</f>
        <v>0</v>
      </c>
      <c r="D68" cm="1">
        <f t="array" aca="1" ref="D68" ca="1">INDIRECT("'Room Details'!$E$70")</f>
        <v>0</v>
      </c>
      <c r="E68" t="str" cm="1">
        <f t="array" aca="1" ref="E68" ca="1">INDIRECT("'Room Details'!$F$70")</f>
        <v xml:space="preserve"> </v>
      </c>
      <c r="F68" cm="1">
        <f t="array" aca="1" ref="F68" ca="1">INDIRECT("'Room Details'!$G$70")</f>
        <v>0</v>
      </c>
      <c r="G68" cm="1">
        <f t="array" aca="1" ref="G68" ca="1">INDIRECT("'Room Details'!$H$70")</f>
        <v>0</v>
      </c>
      <c r="H68" cm="1">
        <f t="array" aca="1" ref="H68" ca="1">INDIRECT("'Room Details'!$I$70")</f>
        <v>0</v>
      </c>
      <c r="I68" cm="1">
        <f t="array" aca="1" ref="I68" ca="1">INDIRECT("'Room Details'!$J$70")</f>
        <v>0</v>
      </c>
      <c r="J68" cm="1">
        <f t="array" aca="1" ref="J68" ca="1">INDIRECT("'Room Details'!$K$70")</f>
        <v>0</v>
      </c>
      <c r="K68" t="str" cm="1">
        <f t="array" aca="1" ref="K68" ca="1">INDIRECT("'Room Details'!$L$70")</f>
        <v xml:space="preserve"> </v>
      </c>
      <c r="L68" cm="1">
        <f t="array" aca="1" ref="L68" ca="1">INDIRECT("'Room Details'!$M$70")</f>
        <v>0</v>
      </c>
      <c r="M68" cm="1">
        <f t="array" aca="1" ref="M68" ca="1">INDIRECT("'Room Details'!$N$70")</f>
        <v>0</v>
      </c>
      <c r="N68" cm="1">
        <f t="array" aca="1" ref="N68" ca="1">INDIRECT("'Room Details'!$O$70")</f>
        <v>0</v>
      </c>
      <c r="O68" cm="1">
        <f t="array" aca="1" ref="O68" ca="1">INDIRECT("'Room Details'!$P$70")</f>
        <v>0</v>
      </c>
    </row>
    <row r="69" spans="1:15" x14ac:dyDescent="0.25">
      <c r="A69" cm="1">
        <f t="array" aca="1" ref="A69" ca="1">INDIRECT("'Room Details'!$B$71")</f>
        <v>0</v>
      </c>
      <c r="B69" cm="1">
        <f t="array" aca="1" ref="B69" ca="1">INDIRECT("'Room Details'!$C$71")</f>
        <v>0</v>
      </c>
      <c r="C69" cm="1">
        <f t="array" aca="1" ref="C69" ca="1">INDIRECT("'Room Details'!$D$71")</f>
        <v>0</v>
      </c>
      <c r="D69" cm="1">
        <f t="array" aca="1" ref="D69" ca="1">INDIRECT("'Room Details'!$E$71")</f>
        <v>0</v>
      </c>
      <c r="E69" t="str" cm="1">
        <f t="array" aca="1" ref="E69" ca="1">INDIRECT("'Room Details'!$F$71")</f>
        <v xml:space="preserve"> </v>
      </c>
      <c r="F69" cm="1">
        <f t="array" aca="1" ref="F69" ca="1">INDIRECT("'Room Details'!$G$71")</f>
        <v>0</v>
      </c>
      <c r="G69" cm="1">
        <f t="array" aca="1" ref="G69" ca="1">INDIRECT("'Room Details'!$H$71")</f>
        <v>0</v>
      </c>
      <c r="H69" cm="1">
        <f t="array" aca="1" ref="H69" ca="1">INDIRECT("'Room Details'!$I$71")</f>
        <v>0</v>
      </c>
      <c r="I69" cm="1">
        <f t="array" aca="1" ref="I69" ca="1">INDIRECT("'Room Details'!$J$71")</f>
        <v>0</v>
      </c>
      <c r="J69" cm="1">
        <f t="array" aca="1" ref="J69" ca="1">INDIRECT("'Room Details'!$K$71")</f>
        <v>0</v>
      </c>
      <c r="K69" t="str" cm="1">
        <f t="array" aca="1" ref="K69" ca="1">INDIRECT("'Room Details'!$L$71")</f>
        <v xml:space="preserve"> </v>
      </c>
      <c r="L69" cm="1">
        <f t="array" aca="1" ref="L69" ca="1">INDIRECT("'Room Details'!$M$71")</f>
        <v>0</v>
      </c>
      <c r="M69" cm="1">
        <f t="array" aca="1" ref="M69" ca="1">INDIRECT("'Room Details'!$N$71")</f>
        <v>0</v>
      </c>
      <c r="N69" cm="1">
        <f t="array" aca="1" ref="N69" ca="1">INDIRECT("'Room Details'!$O$71")</f>
        <v>0</v>
      </c>
      <c r="O69" cm="1">
        <f t="array" aca="1" ref="O69" ca="1">INDIRECT("'Room Details'!$P$71")</f>
        <v>0</v>
      </c>
    </row>
    <row r="70" spans="1:15" x14ac:dyDescent="0.25">
      <c r="A70" cm="1">
        <f t="array" aca="1" ref="A70" ca="1">INDIRECT("'Room Details'!$B$72")</f>
        <v>0</v>
      </c>
      <c r="B70" cm="1">
        <f t="array" aca="1" ref="B70" ca="1">INDIRECT("'Room Details'!$C$72")</f>
        <v>0</v>
      </c>
      <c r="C70" cm="1">
        <f t="array" aca="1" ref="C70" ca="1">INDIRECT("'Room Details'!$D$72")</f>
        <v>0</v>
      </c>
      <c r="D70" cm="1">
        <f t="array" aca="1" ref="D70" ca="1">INDIRECT("'Room Details'!$E$72")</f>
        <v>0</v>
      </c>
      <c r="E70" t="str" cm="1">
        <f t="array" aca="1" ref="E70" ca="1">INDIRECT("'Room Details'!$F$72")</f>
        <v xml:space="preserve"> </v>
      </c>
      <c r="F70" cm="1">
        <f t="array" aca="1" ref="F70" ca="1">INDIRECT("'Room Details'!$G$72")</f>
        <v>0</v>
      </c>
      <c r="G70" cm="1">
        <f t="array" aca="1" ref="G70" ca="1">INDIRECT("'Room Details'!$H$72")</f>
        <v>0</v>
      </c>
      <c r="H70" cm="1">
        <f t="array" aca="1" ref="H70" ca="1">INDIRECT("'Room Details'!$I$72")</f>
        <v>0</v>
      </c>
      <c r="I70" cm="1">
        <f t="array" aca="1" ref="I70" ca="1">INDIRECT("'Room Details'!$J$72")</f>
        <v>0</v>
      </c>
      <c r="J70" cm="1">
        <f t="array" aca="1" ref="J70" ca="1">INDIRECT("'Room Details'!$K$72")</f>
        <v>0</v>
      </c>
      <c r="K70" t="str" cm="1">
        <f t="array" aca="1" ref="K70" ca="1">INDIRECT("'Room Details'!$L$72")</f>
        <v xml:space="preserve"> </v>
      </c>
      <c r="L70" cm="1">
        <f t="array" aca="1" ref="L70" ca="1">INDIRECT("'Room Details'!$M$72")</f>
        <v>0</v>
      </c>
      <c r="M70" cm="1">
        <f t="array" aca="1" ref="M70" ca="1">INDIRECT("'Room Details'!$N$72")</f>
        <v>0</v>
      </c>
      <c r="N70" cm="1">
        <f t="array" aca="1" ref="N70" ca="1">INDIRECT("'Room Details'!$O$72")</f>
        <v>0</v>
      </c>
      <c r="O70" cm="1">
        <f t="array" aca="1" ref="O70" ca="1">INDIRECT("'Room Details'!$P$72")</f>
        <v>0</v>
      </c>
    </row>
    <row r="71" spans="1:15" x14ac:dyDescent="0.25">
      <c r="A71" cm="1">
        <f t="array" aca="1" ref="A71" ca="1">INDIRECT("'Room Details'!$B$73")</f>
        <v>0</v>
      </c>
      <c r="B71" cm="1">
        <f t="array" aca="1" ref="B71" ca="1">INDIRECT("'Room Details'!$C$73")</f>
        <v>0</v>
      </c>
      <c r="C71" cm="1">
        <f t="array" aca="1" ref="C71" ca="1">INDIRECT("'Room Details'!$D$73")</f>
        <v>0</v>
      </c>
      <c r="D71" cm="1">
        <f t="array" aca="1" ref="D71" ca="1">INDIRECT("'Room Details'!$E$73")</f>
        <v>0</v>
      </c>
      <c r="E71" t="str" cm="1">
        <f t="array" aca="1" ref="E71" ca="1">INDIRECT("'Room Details'!$F$73")</f>
        <v xml:space="preserve"> </v>
      </c>
      <c r="F71" cm="1">
        <f t="array" aca="1" ref="F71" ca="1">INDIRECT("'Room Details'!$G$73")</f>
        <v>0</v>
      </c>
      <c r="G71" cm="1">
        <f t="array" aca="1" ref="G71" ca="1">INDIRECT("'Room Details'!$H$73")</f>
        <v>0</v>
      </c>
      <c r="H71" cm="1">
        <f t="array" aca="1" ref="H71" ca="1">INDIRECT("'Room Details'!$I$73")</f>
        <v>0</v>
      </c>
      <c r="I71" cm="1">
        <f t="array" aca="1" ref="I71" ca="1">INDIRECT("'Room Details'!$J$73")</f>
        <v>0</v>
      </c>
      <c r="J71" cm="1">
        <f t="array" aca="1" ref="J71" ca="1">INDIRECT("'Room Details'!$K$73")</f>
        <v>0</v>
      </c>
      <c r="K71" t="str" cm="1">
        <f t="array" aca="1" ref="K71" ca="1">INDIRECT("'Room Details'!$L$73")</f>
        <v xml:space="preserve"> </v>
      </c>
      <c r="L71" cm="1">
        <f t="array" aca="1" ref="L71" ca="1">INDIRECT("'Room Details'!$M$73")</f>
        <v>0</v>
      </c>
      <c r="M71" cm="1">
        <f t="array" aca="1" ref="M71" ca="1">INDIRECT("'Room Details'!$N$73")</f>
        <v>0</v>
      </c>
      <c r="N71" cm="1">
        <f t="array" aca="1" ref="N71" ca="1">INDIRECT("'Room Details'!$O$73")</f>
        <v>0</v>
      </c>
      <c r="O71" cm="1">
        <f t="array" aca="1" ref="O71" ca="1">INDIRECT("'Room Details'!$P$73")</f>
        <v>0</v>
      </c>
    </row>
    <row r="72" spans="1:15" x14ac:dyDescent="0.25">
      <c r="A72" cm="1">
        <f t="array" aca="1" ref="A72" ca="1">INDIRECT("'Room Details'!$B$74")</f>
        <v>0</v>
      </c>
      <c r="B72" cm="1">
        <f t="array" aca="1" ref="B72" ca="1">INDIRECT("'Room Details'!$C$74")</f>
        <v>0</v>
      </c>
      <c r="C72" cm="1">
        <f t="array" aca="1" ref="C72" ca="1">INDIRECT("'Room Details'!$D$74")</f>
        <v>0</v>
      </c>
      <c r="D72" cm="1">
        <f t="array" aca="1" ref="D72" ca="1">INDIRECT("'Room Details'!$E$74")</f>
        <v>0</v>
      </c>
      <c r="E72" t="str" cm="1">
        <f t="array" aca="1" ref="E72" ca="1">INDIRECT("'Room Details'!$F$74")</f>
        <v xml:space="preserve"> </v>
      </c>
      <c r="F72" cm="1">
        <f t="array" aca="1" ref="F72" ca="1">INDIRECT("'Room Details'!$G$74")</f>
        <v>0</v>
      </c>
      <c r="G72" cm="1">
        <f t="array" aca="1" ref="G72" ca="1">INDIRECT("'Room Details'!$H$74")</f>
        <v>0</v>
      </c>
      <c r="H72" cm="1">
        <f t="array" aca="1" ref="H72" ca="1">INDIRECT("'Room Details'!$I$74")</f>
        <v>0</v>
      </c>
      <c r="I72" cm="1">
        <f t="array" aca="1" ref="I72" ca="1">INDIRECT("'Room Details'!$J$74")</f>
        <v>0</v>
      </c>
      <c r="J72" cm="1">
        <f t="array" aca="1" ref="J72" ca="1">INDIRECT("'Room Details'!$K$74")</f>
        <v>0</v>
      </c>
      <c r="K72" t="str" cm="1">
        <f t="array" aca="1" ref="K72" ca="1">INDIRECT("'Room Details'!$L$74")</f>
        <v xml:space="preserve"> </v>
      </c>
      <c r="L72" cm="1">
        <f t="array" aca="1" ref="L72" ca="1">INDIRECT("'Room Details'!$M$74")</f>
        <v>0</v>
      </c>
      <c r="M72" cm="1">
        <f t="array" aca="1" ref="M72" ca="1">INDIRECT("'Room Details'!$N$74")</f>
        <v>0</v>
      </c>
      <c r="N72" cm="1">
        <f t="array" aca="1" ref="N72" ca="1">INDIRECT("'Room Details'!$O$74")</f>
        <v>0</v>
      </c>
      <c r="O72" cm="1">
        <f t="array" aca="1" ref="O72" ca="1">INDIRECT("'Room Details'!$P$74")</f>
        <v>0</v>
      </c>
    </row>
    <row r="73" spans="1:15" x14ac:dyDescent="0.25">
      <c r="A73" cm="1">
        <f t="array" aca="1" ref="A73" ca="1">INDIRECT("'Room Details'!$B$75")</f>
        <v>0</v>
      </c>
      <c r="B73" cm="1">
        <f t="array" aca="1" ref="B73" ca="1">INDIRECT("'Room Details'!$C$75")</f>
        <v>0</v>
      </c>
      <c r="C73" cm="1">
        <f t="array" aca="1" ref="C73" ca="1">INDIRECT("'Room Details'!$D$75")</f>
        <v>0</v>
      </c>
      <c r="D73" cm="1">
        <f t="array" aca="1" ref="D73" ca="1">INDIRECT("'Room Details'!$E$75")</f>
        <v>0</v>
      </c>
      <c r="E73" t="str" cm="1">
        <f t="array" aca="1" ref="E73" ca="1">INDIRECT("'Room Details'!$F$75")</f>
        <v xml:space="preserve"> </v>
      </c>
      <c r="F73" cm="1">
        <f t="array" aca="1" ref="F73" ca="1">INDIRECT("'Room Details'!$G$75")</f>
        <v>0</v>
      </c>
      <c r="G73" cm="1">
        <f t="array" aca="1" ref="G73" ca="1">INDIRECT("'Room Details'!$H$75")</f>
        <v>0</v>
      </c>
      <c r="H73" cm="1">
        <f t="array" aca="1" ref="H73" ca="1">INDIRECT("'Room Details'!$I$75")</f>
        <v>0</v>
      </c>
      <c r="I73" cm="1">
        <f t="array" aca="1" ref="I73" ca="1">INDIRECT("'Room Details'!$J$75")</f>
        <v>0</v>
      </c>
      <c r="J73" cm="1">
        <f t="array" aca="1" ref="J73" ca="1">INDIRECT("'Room Details'!$K$75")</f>
        <v>0</v>
      </c>
      <c r="K73" t="str" cm="1">
        <f t="array" aca="1" ref="K73" ca="1">INDIRECT("'Room Details'!$L$75")</f>
        <v xml:space="preserve"> </v>
      </c>
      <c r="L73" cm="1">
        <f t="array" aca="1" ref="L73" ca="1">INDIRECT("'Room Details'!$M$75")</f>
        <v>0</v>
      </c>
      <c r="M73" cm="1">
        <f t="array" aca="1" ref="M73" ca="1">INDIRECT("'Room Details'!$N$75")</f>
        <v>0</v>
      </c>
      <c r="N73" cm="1">
        <f t="array" aca="1" ref="N73" ca="1">INDIRECT("'Room Details'!$O$75")</f>
        <v>0</v>
      </c>
      <c r="O73" cm="1">
        <f t="array" aca="1" ref="O73" ca="1">INDIRECT("'Room Details'!$P$75")</f>
        <v>0</v>
      </c>
    </row>
    <row r="74" spans="1:15" x14ac:dyDescent="0.25">
      <c r="A74" cm="1">
        <f t="array" aca="1" ref="A74" ca="1">INDIRECT("'Room Details'!$B$76")</f>
        <v>0</v>
      </c>
      <c r="B74" cm="1">
        <f t="array" aca="1" ref="B74" ca="1">INDIRECT("'Room Details'!$C$76")</f>
        <v>0</v>
      </c>
      <c r="C74" cm="1">
        <f t="array" aca="1" ref="C74" ca="1">INDIRECT("'Room Details'!$D$76")</f>
        <v>0</v>
      </c>
      <c r="D74" cm="1">
        <f t="array" aca="1" ref="D74" ca="1">INDIRECT("'Room Details'!$E$76")</f>
        <v>0</v>
      </c>
      <c r="E74" t="str" cm="1">
        <f t="array" aca="1" ref="E74" ca="1">INDIRECT("'Room Details'!$F$76")</f>
        <v xml:space="preserve"> </v>
      </c>
      <c r="F74" cm="1">
        <f t="array" aca="1" ref="F74" ca="1">INDIRECT("'Room Details'!$G$76")</f>
        <v>0</v>
      </c>
      <c r="G74" cm="1">
        <f t="array" aca="1" ref="G74" ca="1">INDIRECT("'Room Details'!$H$76")</f>
        <v>0</v>
      </c>
      <c r="H74" cm="1">
        <f t="array" aca="1" ref="H74" ca="1">INDIRECT("'Room Details'!$I$76")</f>
        <v>0</v>
      </c>
      <c r="I74" cm="1">
        <f t="array" aca="1" ref="I74" ca="1">INDIRECT("'Room Details'!$J$76")</f>
        <v>0</v>
      </c>
      <c r="J74" cm="1">
        <f t="array" aca="1" ref="J74" ca="1">INDIRECT("'Room Details'!$K$76")</f>
        <v>0</v>
      </c>
      <c r="K74" t="str" cm="1">
        <f t="array" aca="1" ref="K74" ca="1">INDIRECT("'Room Details'!$L$76")</f>
        <v xml:space="preserve"> </v>
      </c>
      <c r="L74" cm="1">
        <f t="array" aca="1" ref="L74" ca="1">INDIRECT("'Room Details'!$M$76")</f>
        <v>0</v>
      </c>
      <c r="M74" cm="1">
        <f t="array" aca="1" ref="M74" ca="1">INDIRECT("'Room Details'!$N$76")</f>
        <v>0</v>
      </c>
      <c r="N74" cm="1">
        <f t="array" aca="1" ref="N74" ca="1">INDIRECT("'Room Details'!$O$76")</f>
        <v>0</v>
      </c>
      <c r="O74" cm="1">
        <f t="array" aca="1" ref="O74" ca="1">INDIRECT("'Room Details'!$P$76")</f>
        <v>0</v>
      </c>
    </row>
    <row r="75" spans="1:15" x14ac:dyDescent="0.25">
      <c r="A75" cm="1">
        <f t="array" aca="1" ref="A75" ca="1">INDIRECT("'Room Details'!$B$77")</f>
        <v>0</v>
      </c>
      <c r="B75" cm="1">
        <f t="array" aca="1" ref="B75" ca="1">INDIRECT("'Room Details'!$C$77")</f>
        <v>0</v>
      </c>
      <c r="C75" cm="1">
        <f t="array" aca="1" ref="C75" ca="1">INDIRECT("'Room Details'!$D$77")</f>
        <v>0</v>
      </c>
      <c r="D75" cm="1">
        <f t="array" aca="1" ref="D75" ca="1">INDIRECT("'Room Details'!$E$77")</f>
        <v>0</v>
      </c>
      <c r="E75" t="str" cm="1">
        <f t="array" aca="1" ref="E75" ca="1">INDIRECT("'Room Details'!$F$77")</f>
        <v xml:space="preserve"> </v>
      </c>
      <c r="F75" cm="1">
        <f t="array" aca="1" ref="F75" ca="1">INDIRECT("'Room Details'!$G$77")</f>
        <v>0</v>
      </c>
      <c r="G75" cm="1">
        <f t="array" aca="1" ref="G75" ca="1">INDIRECT("'Room Details'!$H$77")</f>
        <v>0</v>
      </c>
      <c r="H75" cm="1">
        <f t="array" aca="1" ref="H75" ca="1">INDIRECT("'Room Details'!$I$77")</f>
        <v>0</v>
      </c>
      <c r="I75" cm="1">
        <f t="array" aca="1" ref="I75" ca="1">INDIRECT("'Room Details'!$J$77")</f>
        <v>0</v>
      </c>
      <c r="J75" cm="1">
        <f t="array" aca="1" ref="J75" ca="1">INDIRECT("'Room Details'!$K$77")</f>
        <v>0</v>
      </c>
      <c r="K75" t="str" cm="1">
        <f t="array" aca="1" ref="K75" ca="1">INDIRECT("'Room Details'!$L$77")</f>
        <v xml:space="preserve"> </v>
      </c>
      <c r="L75" cm="1">
        <f t="array" aca="1" ref="L75" ca="1">INDIRECT("'Room Details'!$M$77")</f>
        <v>0</v>
      </c>
      <c r="M75" cm="1">
        <f t="array" aca="1" ref="M75" ca="1">INDIRECT("'Room Details'!$N$77")</f>
        <v>0</v>
      </c>
      <c r="N75" cm="1">
        <f t="array" aca="1" ref="N75" ca="1">INDIRECT("'Room Details'!$O$77")</f>
        <v>0</v>
      </c>
      <c r="O75" cm="1">
        <f t="array" aca="1" ref="O75" ca="1">INDIRECT("'Room Details'!$P$77")</f>
        <v>0</v>
      </c>
    </row>
    <row r="76" spans="1:15" x14ac:dyDescent="0.25">
      <c r="A76" cm="1">
        <f t="array" aca="1" ref="A76" ca="1">INDIRECT("'Room Details'!$B$78")</f>
        <v>0</v>
      </c>
      <c r="B76" cm="1">
        <f t="array" aca="1" ref="B76" ca="1">INDIRECT("'Room Details'!$C$78")</f>
        <v>0</v>
      </c>
      <c r="C76" cm="1">
        <f t="array" aca="1" ref="C76" ca="1">INDIRECT("'Room Details'!$D$78")</f>
        <v>0</v>
      </c>
      <c r="D76" cm="1">
        <f t="array" aca="1" ref="D76" ca="1">INDIRECT("'Room Details'!$E$78")</f>
        <v>0</v>
      </c>
      <c r="E76" t="str" cm="1">
        <f t="array" aca="1" ref="E76" ca="1">INDIRECT("'Room Details'!$F$78")</f>
        <v xml:space="preserve"> </v>
      </c>
      <c r="F76" cm="1">
        <f t="array" aca="1" ref="F76" ca="1">INDIRECT("'Room Details'!$G$78")</f>
        <v>0</v>
      </c>
      <c r="G76" cm="1">
        <f t="array" aca="1" ref="G76" ca="1">INDIRECT("'Room Details'!$H$78")</f>
        <v>0</v>
      </c>
      <c r="H76" cm="1">
        <f t="array" aca="1" ref="H76" ca="1">INDIRECT("'Room Details'!$I$78")</f>
        <v>0</v>
      </c>
      <c r="I76" cm="1">
        <f t="array" aca="1" ref="I76" ca="1">INDIRECT("'Room Details'!$J$78")</f>
        <v>0</v>
      </c>
      <c r="J76" cm="1">
        <f t="array" aca="1" ref="J76" ca="1">INDIRECT("'Room Details'!$K$78")</f>
        <v>0</v>
      </c>
      <c r="K76" t="str" cm="1">
        <f t="array" aca="1" ref="K76" ca="1">INDIRECT("'Room Details'!$L$78")</f>
        <v xml:space="preserve"> </v>
      </c>
      <c r="L76" cm="1">
        <f t="array" aca="1" ref="L76" ca="1">INDIRECT("'Room Details'!$M$78")</f>
        <v>0</v>
      </c>
      <c r="M76" cm="1">
        <f t="array" aca="1" ref="M76" ca="1">INDIRECT("'Room Details'!$N$78")</f>
        <v>0</v>
      </c>
      <c r="N76" cm="1">
        <f t="array" aca="1" ref="N76" ca="1">INDIRECT("'Room Details'!$O$78")</f>
        <v>0</v>
      </c>
      <c r="O76" cm="1">
        <f t="array" aca="1" ref="O76" ca="1">INDIRECT("'Room Details'!$P$78")</f>
        <v>0</v>
      </c>
    </row>
    <row r="77" spans="1:15" x14ac:dyDescent="0.25">
      <c r="A77" cm="1">
        <f t="array" aca="1" ref="A77" ca="1">INDIRECT("'Room Details'!$B$79")</f>
        <v>0</v>
      </c>
      <c r="B77" cm="1">
        <f t="array" aca="1" ref="B77" ca="1">INDIRECT("'Room Details'!$C$79")</f>
        <v>0</v>
      </c>
      <c r="C77" cm="1">
        <f t="array" aca="1" ref="C77" ca="1">INDIRECT("'Room Details'!$D$79")</f>
        <v>0</v>
      </c>
      <c r="D77" cm="1">
        <f t="array" aca="1" ref="D77" ca="1">INDIRECT("'Room Details'!$E$79")</f>
        <v>0</v>
      </c>
      <c r="E77" t="str" cm="1">
        <f t="array" aca="1" ref="E77" ca="1">INDIRECT("'Room Details'!$F$79")</f>
        <v xml:space="preserve"> </v>
      </c>
      <c r="F77" cm="1">
        <f t="array" aca="1" ref="F77" ca="1">INDIRECT("'Room Details'!$G$79")</f>
        <v>0</v>
      </c>
      <c r="G77" cm="1">
        <f t="array" aca="1" ref="G77" ca="1">INDIRECT("'Room Details'!$H$79")</f>
        <v>0</v>
      </c>
      <c r="H77" cm="1">
        <f t="array" aca="1" ref="H77" ca="1">INDIRECT("'Room Details'!$I$79")</f>
        <v>0</v>
      </c>
      <c r="I77" cm="1">
        <f t="array" aca="1" ref="I77" ca="1">INDIRECT("'Room Details'!$J$79")</f>
        <v>0</v>
      </c>
      <c r="J77" cm="1">
        <f t="array" aca="1" ref="J77" ca="1">INDIRECT("'Room Details'!$K$79")</f>
        <v>0</v>
      </c>
      <c r="K77" t="str" cm="1">
        <f t="array" aca="1" ref="K77" ca="1">INDIRECT("'Room Details'!$L$79")</f>
        <v xml:space="preserve"> </v>
      </c>
      <c r="L77" cm="1">
        <f t="array" aca="1" ref="L77" ca="1">INDIRECT("'Room Details'!$M$79")</f>
        <v>0</v>
      </c>
      <c r="M77" cm="1">
        <f t="array" aca="1" ref="M77" ca="1">INDIRECT("'Room Details'!$N$79")</f>
        <v>0</v>
      </c>
      <c r="N77" cm="1">
        <f t="array" aca="1" ref="N77" ca="1">INDIRECT("'Room Details'!$O$79")</f>
        <v>0</v>
      </c>
      <c r="O77" cm="1">
        <f t="array" aca="1" ref="O77" ca="1">INDIRECT("'Room Details'!$P$79")</f>
        <v>0</v>
      </c>
    </row>
    <row r="78" spans="1:15" x14ac:dyDescent="0.25">
      <c r="A78" cm="1">
        <f t="array" aca="1" ref="A78" ca="1">INDIRECT("'Room Details'!$B$80")</f>
        <v>0</v>
      </c>
      <c r="B78" cm="1">
        <f t="array" aca="1" ref="B78" ca="1">INDIRECT("'Room Details'!$C$80")</f>
        <v>0</v>
      </c>
      <c r="C78" cm="1">
        <f t="array" aca="1" ref="C78" ca="1">INDIRECT("'Room Details'!$D$80")</f>
        <v>0</v>
      </c>
      <c r="D78" cm="1">
        <f t="array" aca="1" ref="D78" ca="1">INDIRECT("'Room Details'!$E$80")</f>
        <v>0</v>
      </c>
      <c r="E78" t="str" cm="1">
        <f t="array" aca="1" ref="E78" ca="1">INDIRECT("'Room Details'!$F$80")</f>
        <v xml:space="preserve"> </v>
      </c>
      <c r="F78" cm="1">
        <f t="array" aca="1" ref="F78" ca="1">INDIRECT("'Room Details'!$G$80")</f>
        <v>0</v>
      </c>
      <c r="G78" cm="1">
        <f t="array" aca="1" ref="G78" ca="1">INDIRECT("'Room Details'!$H$80")</f>
        <v>0</v>
      </c>
      <c r="H78" cm="1">
        <f t="array" aca="1" ref="H78" ca="1">INDIRECT("'Room Details'!$I$80")</f>
        <v>0</v>
      </c>
      <c r="I78" cm="1">
        <f t="array" aca="1" ref="I78" ca="1">INDIRECT("'Room Details'!$J$80")</f>
        <v>0</v>
      </c>
      <c r="J78" cm="1">
        <f t="array" aca="1" ref="J78" ca="1">INDIRECT("'Room Details'!$K$80")</f>
        <v>0</v>
      </c>
      <c r="K78" t="str" cm="1">
        <f t="array" aca="1" ref="K78" ca="1">INDIRECT("'Room Details'!$L$80")</f>
        <v xml:space="preserve"> </v>
      </c>
      <c r="L78" cm="1">
        <f t="array" aca="1" ref="L78" ca="1">INDIRECT("'Room Details'!$M$80")</f>
        <v>0</v>
      </c>
      <c r="M78" cm="1">
        <f t="array" aca="1" ref="M78" ca="1">INDIRECT("'Room Details'!$N$80")</f>
        <v>0</v>
      </c>
      <c r="N78" cm="1">
        <f t="array" aca="1" ref="N78" ca="1">INDIRECT("'Room Details'!$O$80")</f>
        <v>0</v>
      </c>
      <c r="O78" cm="1">
        <f t="array" aca="1" ref="O78" ca="1">INDIRECT("'Room Details'!$P$80")</f>
        <v>0</v>
      </c>
    </row>
    <row r="79" spans="1:15" x14ac:dyDescent="0.25">
      <c r="A79" cm="1">
        <f t="array" aca="1" ref="A79" ca="1">INDIRECT("'Room Details'!$B$81")</f>
        <v>0</v>
      </c>
      <c r="B79" cm="1">
        <f t="array" aca="1" ref="B79" ca="1">INDIRECT("'Room Details'!$C$81")</f>
        <v>0</v>
      </c>
      <c r="C79" cm="1">
        <f t="array" aca="1" ref="C79" ca="1">INDIRECT("'Room Details'!$D$81")</f>
        <v>0</v>
      </c>
      <c r="D79" cm="1">
        <f t="array" aca="1" ref="D79" ca="1">INDIRECT("'Room Details'!$E$81")</f>
        <v>0</v>
      </c>
      <c r="E79" t="str" cm="1">
        <f t="array" aca="1" ref="E79" ca="1">INDIRECT("'Room Details'!$F$81")</f>
        <v xml:space="preserve"> </v>
      </c>
      <c r="F79" cm="1">
        <f t="array" aca="1" ref="F79" ca="1">INDIRECT("'Room Details'!$G$81")</f>
        <v>0</v>
      </c>
      <c r="G79" cm="1">
        <f t="array" aca="1" ref="G79" ca="1">INDIRECT("'Room Details'!$H$81")</f>
        <v>0</v>
      </c>
      <c r="H79" cm="1">
        <f t="array" aca="1" ref="H79" ca="1">INDIRECT("'Room Details'!$I$81")</f>
        <v>0</v>
      </c>
      <c r="I79" cm="1">
        <f t="array" aca="1" ref="I79" ca="1">INDIRECT("'Room Details'!$J$81")</f>
        <v>0</v>
      </c>
      <c r="J79" cm="1">
        <f t="array" aca="1" ref="J79" ca="1">INDIRECT("'Room Details'!$K$81")</f>
        <v>0</v>
      </c>
      <c r="K79" t="str" cm="1">
        <f t="array" aca="1" ref="K79" ca="1">INDIRECT("'Room Details'!$L$81")</f>
        <v xml:space="preserve"> </v>
      </c>
      <c r="L79" cm="1">
        <f t="array" aca="1" ref="L79" ca="1">INDIRECT("'Room Details'!$M$81")</f>
        <v>0</v>
      </c>
      <c r="M79" cm="1">
        <f t="array" aca="1" ref="M79" ca="1">INDIRECT("'Room Details'!$N$81")</f>
        <v>0</v>
      </c>
      <c r="N79" cm="1">
        <f t="array" aca="1" ref="N79" ca="1">INDIRECT("'Room Details'!$O$81")</f>
        <v>0</v>
      </c>
      <c r="O79" cm="1">
        <f t="array" aca="1" ref="O79" ca="1">INDIRECT("'Room Details'!$P$81")</f>
        <v>0</v>
      </c>
    </row>
    <row r="80" spans="1:15" x14ac:dyDescent="0.25">
      <c r="A80" cm="1">
        <f t="array" aca="1" ref="A80" ca="1">INDIRECT("'Room Details'!$B$82")</f>
        <v>0</v>
      </c>
      <c r="B80" cm="1">
        <f t="array" aca="1" ref="B80" ca="1">INDIRECT("'Room Details'!$C$82")</f>
        <v>0</v>
      </c>
      <c r="C80" cm="1">
        <f t="array" aca="1" ref="C80" ca="1">INDIRECT("'Room Details'!$D$82")</f>
        <v>0</v>
      </c>
      <c r="D80" cm="1">
        <f t="array" aca="1" ref="D80" ca="1">INDIRECT("'Room Details'!$E$82")</f>
        <v>0</v>
      </c>
      <c r="E80" t="str" cm="1">
        <f t="array" aca="1" ref="E80" ca="1">INDIRECT("'Room Details'!$F$82")</f>
        <v xml:space="preserve"> </v>
      </c>
      <c r="F80" cm="1">
        <f t="array" aca="1" ref="F80" ca="1">INDIRECT("'Room Details'!$G$82")</f>
        <v>0</v>
      </c>
      <c r="G80" cm="1">
        <f t="array" aca="1" ref="G80" ca="1">INDIRECT("'Room Details'!$H$82")</f>
        <v>0</v>
      </c>
      <c r="H80" cm="1">
        <f t="array" aca="1" ref="H80" ca="1">INDIRECT("'Room Details'!$I$82")</f>
        <v>0</v>
      </c>
      <c r="I80" cm="1">
        <f t="array" aca="1" ref="I80" ca="1">INDIRECT("'Room Details'!$J$82")</f>
        <v>0</v>
      </c>
      <c r="J80" cm="1">
        <f t="array" aca="1" ref="J80" ca="1">INDIRECT("'Room Details'!$K$82")</f>
        <v>0</v>
      </c>
      <c r="K80" t="str" cm="1">
        <f t="array" aca="1" ref="K80" ca="1">INDIRECT("'Room Details'!$L$82")</f>
        <v xml:space="preserve"> </v>
      </c>
      <c r="L80" cm="1">
        <f t="array" aca="1" ref="L80" ca="1">INDIRECT("'Room Details'!$M$82")</f>
        <v>0</v>
      </c>
      <c r="M80" cm="1">
        <f t="array" aca="1" ref="M80" ca="1">INDIRECT("'Room Details'!$N$82")</f>
        <v>0</v>
      </c>
      <c r="N80" cm="1">
        <f t="array" aca="1" ref="N80" ca="1">INDIRECT("'Room Details'!$O$82")</f>
        <v>0</v>
      </c>
      <c r="O80" cm="1">
        <f t="array" aca="1" ref="O80" ca="1">INDIRECT("'Room Details'!$P$82")</f>
        <v>0</v>
      </c>
    </row>
    <row r="81" spans="1:15" x14ac:dyDescent="0.25">
      <c r="A81" cm="1">
        <f t="array" aca="1" ref="A81" ca="1">INDIRECT("'Room Details'!$B$83")</f>
        <v>0</v>
      </c>
      <c r="B81" cm="1">
        <f t="array" aca="1" ref="B81" ca="1">INDIRECT("'Room Details'!$C$83")</f>
        <v>0</v>
      </c>
      <c r="C81" cm="1">
        <f t="array" aca="1" ref="C81" ca="1">INDIRECT("'Room Details'!$D$83")</f>
        <v>0</v>
      </c>
      <c r="D81" cm="1">
        <f t="array" aca="1" ref="D81" ca="1">INDIRECT("'Room Details'!$E$83")</f>
        <v>0</v>
      </c>
      <c r="E81" t="str" cm="1">
        <f t="array" aca="1" ref="E81" ca="1">INDIRECT("'Room Details'!$F$83")</f>
        <v xml:space="preserve"> </v>
      </c>
      <c r="F81" cm="1">
        <f t="array" aca="1" ref="F81" ca="1">INDIRECT("'Room Details'!$G$83")</f>
        <v>0</v>
      </c>
      <c r="G81" cm="1">
        <f t="array" aca="1" ref="G81" ca="1">INDIRECT("'Room Details'!$H$83")</f>
        <v>0</v>
      </c>
      <c r="H81" cm="1">
        <f t="array" aca="1" ref="H81" ca="1">INDIRECT("'Room Details'!$I$83")</f>
        <v>0</v>
      </c>
      <c r="I81" cm="1">
        <f t="array" aca="1" ref="I81" ca="1">INDIRECT("'Room Details'!$J$83")</f>
        <v>0</v>
      </c>
      <c r="J81" cm="1">
        <f t="array" aca="1" ref="J81" ca="1">INDIRECT("'Room Details'!$K$83")</f>
        <v>0</v>
      </c>
      <c r="K81" t="str" cm="1">
        <f t="array" aca="1" ref="K81" ca="1">INDIRECT("'Room Details'!$L$83")</f>
        <v xml:space="preserve"> </v>
      </c>
      <c r="L81" cm="1">
        <f t="array" aca="1" ref="L81" ca="1">INDIRECT("'Room Details'!$M$83")</f>
        <v>0</v>
      </c>
      <c r="M81" cm="1">
        <f t="array" aca="1" ref="M81" ca="1">INDIRECT("'Room Details'!$N$83")</f>
        <v>0</v>
      </c>
      <c r="N81" cm="1">
        <f t="array" aca="1" ref="N81" ca="1">INDIRECT("'Room Details'!$O$83")</f>
        <v>0</v>
      </c>
      <c r="O81" cm="1">
        <f t="array" aca="1" ref="O81" ca="1">INDIRECT("'Room Details'!$P$83")</f>
        <v>0</v>
      </c>
    </row>
    <row r="82" spans="1:15" x14ac:dyDescent="0.25">
      <c r="A82" cm="1">
        <f t="array" aca="1" ref="A82" ca="1">INDIRECT("'Room Details'!$B$84")</f>
        <v>0</v>
      </c>
      <c r="B82" cm="1">
        <f t="array" aca="1" ref="B82" ca="1">INDIRECT("'Room Details'!$C$84")</f>
        <v>0</v>
      </c>
      <c r="C82" cm="1">
        <f t="array" aca="1" ref="C82" ca="1">INDIRECT("'Room Details'!$D$84")</f>
        <v>0</v>
      </c>
      <c r="D82" cm="1">
        <f t="array" aca="1" ref="D82" ca="1">INDIRECT("'Room Details'!$E$84")</f>
        <v>0</v>
      </c>
      <c r="E82" t="str" cm="1">
        <f t="array" aca="1" ref="E82" ca="1">INDIRECT("'Room Details'!$F$84")</f>
        <v xml:space="preserve"> </v>
      </c>
      <c r="F82" cm="1">
        <f t="array" aca="1" ref="F82" ca="1">INDIRECT("'Room Details'!$G$84")</f>
        <v>0</v>
      </c>
      <c r="G82" cm="1">
        <f t="array" aca="1" ref="G82" ca="1">INDIRECT("'Room Details'!$H$84")</f>
        <v>0</v>
      </c>
      <c r="H82" cm="1">
        <f t="array" aca="1" ref="H82" ca="1">INDIRECT("'Room Details'!$I$84")</f>
        <v>0</v>
      </c>
      <c r="I82" cm="1">
        <f t="array" aca="1" ref="I82" ca="1">INDIRECT("'Room Details'!$J$84")</f>
        <v>0</v>
      </c>
      <c r="J82" cm="1">
        <f t="array" aca="1" ref="J82" ca="1">INDIRECT("'Room Details'!$K$84")</f>
        <v>0</v>
      </c>
      <c r="K82" t="str" cm="1">
        <f t="array" aca="1" ref="K82" ca="1">INDIRECT("'Room Details'!$L$84")</f>
        <v xml:space="preserve"> </v>
      </c>
      <c r="L82" cm="1">
        <f t="array" aca="1" ref="L82" ca="1">INDIRECT("'Room Details'!$M$84")</f>
        <v>0</v>
      </c>
      <c r="M82" cm="1">
        <f t="array" aca="1" ref="M82" ca="1">INDIRECT("'Room Details'!$N$84")</f>
        <v>0</v>
      </c>
      <c r="N82" cm="1">
        <f t="array" aca="1" ref="N82" ca="1">INDIRECT("'Room Details'!$O$84")</f>
        <v>0</v>
      </c>
      <c r="O82" cm="1">
        <f t="array" aca="1" ref="O82" ca="1">INDIRECT("'Room Details'!$P$84")</f>
        <v>0</v>
      </c>
    </row>
    <row r="83" spans="1:15" x14ac:dyDescent="0.25">
      <c r="A83" cm="1">
        <f t="array" aca="1" ref="A83" ca="1">INDIRECT("'Room Details'!$B$85")</f>
        <v>0</v>
      </c>
      <c r="B83" cm="1">
        <f t="array" aca="1" ref="B83" ca="1">INDIRECT("'Room Details'!$C$85")</f>
        <v>0</v>
      </c>
      <c r="C83" cm="1">
        <f t="array" aca="1" ref="C83" ca="1">INDIRECT("'Room Details'!$D$85")</f>
        <v>0</v>
      </c>
      <c r="D83" cm="1">
        <f t="array" aca="1" ref="D83" ca="1">INDIRECT("'Room Details'!$E$85")</f>
        <v>0</v>
      </c>
      <c r="E83" t="str" cm="1">
        <f t="array" aca="1" ref="E83" ca="1">INDIRECT("'Room Details'!$F$85")</f>
        <v xml:space="preserve"> </v>
      </c>
      <c r="F83" cm="1">
        <f t="array" aca="1" ref="F83" ca="1">INDIRECT("'Room Details'!$G$85")</f>
        <v>0</v>
      </c>
      <c r="G83" cm="1">
        <f t="array" aca="1" ref="G83" ca="1">INDIRECT("'Room Details'!$H$85")</f>
        <v>0</v>
      </c>
      <c r="H83" cm="1">
        <f t="array" aca="1" ref="H83" ca="1">INDIRECT("'Room Details'!$I$85")</f>
        <v>0</v>
      </c>
      <c r="I83" cm="1">
        <f t="array" aca="1" ref="I83" ca="1">INDIRECT("'Room Details'!$J$85")</f>
        <v>0</v>
      </c>
      <c r="J83" cm="1">
        <f t="array" aca="1" ref="J83" ca="1">INDIRECT("'Room Details'!$K$85")</f>
        <v>0</v>
      </c>
      <c r="K83" t="str" cm="1">
        <f t="array" aca="1" ref="K83" ca="1">INDIRECT("'Room Details'!$L$85")</f>
        <v xml:space="preserve"> </v>
      </c>
      <c r="L83" cm="1">
        <f t="array" aca="1" ref="L83" ca="1">INDIRECT("'Room Details'!$M$85")</f>
        <v>0</v>
      </c>
      <c r="M83" cm="1">
        <f t="array" aca="1" ref="M83" ca="1">INDIRECT("'Room Details'!$N$85")</f>
        <v>0</v>
      </c>
      <c r="N83" cm="1">
        <f t="array" aca="1" ref="N83" ca="1">INDIRECT("'Room Details'!$O$85")</f>
        <v>0</v>
      </c>
      <c r="O83" cm="1">
        <f t="array" aca="1" ref="O83" ca="1">INDIRECT("'Room Details'!$P$85")</f>
        <v>0</v>
      </c>
    </row>
    <row r="84" spans="1:15" x14ac:dyDescent="0.25">
      <c r="A84" cm="1">
        <f t="array" aca="1" ref="A84" ca="1">INDIRECT("'Room Details'!$B$86")</f>
        <v>0</v>
      </c>
      <c r="B84" cm="1">
        <f t="array" aca="1" ref="B84" ca="1">INDIRECT("'Room Details'!$C$86")</f>
        <v>0</v>
      </c>
      <c r="C84" cm="1">
        <f t="array" aca="1" ref="C84" ca="1">INDIRECT("'Room Details'!$D$86")</f>
        <v>0</v>
      </c>
      <c r="D84" cm="1">
        <f t="array" aca="1" ref="D84" ca="1">INDIRECT("'Room Details'!$E$86")</f>
        <v>0</v>
      </c>
      <c r="E84" t="str" cm="1">
        <f t="array" aca="1" ref="E84" ca="1">INDIRECT("'Room Details'!$F$86")</f>
        <v xml:space="preserve"> </v>
      </c>
      <c r="F84" cm="1">
        <f t="array" aca="1" ref="F84" ca="1">INDIRECT("'Room Details'!$G$86")</f>
        <v>0</v>
      </c>
      <c r="G84" cm="1">
        <f t="array" aca="1" ref="G84" ca="1">INDIRECT("'Room Details'!$H$86")</f>
        <v>0</v>
      </c>
      <c r="H84" cm="1">
        <f t="array" aca="1" ref="H84" ca="1">INDIRECT("'Room Details'!$I$86")</f>
        <v>0</v>
      </c>
      <c r="I84" cm="1">
        <f t="array" aca="1" ref="I84" ca="1">INDIRECT("'Room Details'!$J$86")</f>
        <v>0</v>
      </c>
      <c r="J84" cm="1">
        <f t="array" aca="1" ref="J84" ca="1">INDIRECT("'Room Details'!$K$86")</f>
        <v>0</v>
      </c>
      <c r="K84" t="str" cm="1">
        <f t="array" aca="1" ref="K84" ca="1">INDIRECT("'Room Details'!$L$86")</f>
        <v xml:space="preserve"> </v>
      </c>
      <c r="L84" cm="1">
        <f t="array" aca="1" ref="L84" ca="1">INDIRECT("'Room Details'!$M$86")</f>
        <v>0</v>
      </c>
      <c r="M84" cm="1">
        <f t="array" aca="1" ref="M84" ca="1">INDIRECT("'Room Details'!$N$86")</f>
        <v>0</v>
      </c>
      <c r="N84" cm="1">
        <f t="array" aca="1" ref="N84" ca="1">INDIRECT("'Room Details'!$O$86")</f>
        <v>0</v>
      </c>
      <c r="O84" cm="1">
        <f t="array" aca="1" ref="O84" ca="1">INDIRECT("'Room Details'!$P$86")</f>
        <v>0</v>
      </c>
    </row>
    <row r="85" spans="1:15" x14ac:dyDescent="0.25">
      <c r="A85" cm="1">
        <f t="array" aca="1" ref="A85" ca="1">INDIRECT("'Room Details'!$B$87")</f>
        <v>0</v>
      </c>
      <c r="B85" cm="1">
        <f t="array" aca="1" ref="B85" ca="1">INDIRECT("'Room Details'!$C$87")</f>
        <v>0</v>
      </c>
      <c r="C85" cm="1">
        <f t="array" aca="1" ref="C85" ca="1">INDIRECT("'Room Details'!$D$87")</f>
        <v>0</v>
      </c>
      <c r="D85" cm="1">
        <f t="array" aca="1" ref="D85" ca="1">INDIRECT("'Room Details'!$E$87")</f>
        <v>0</v>
      </c>
      <c r="E85" t="str" cm="1">
        <f t="array" aca="1" ref="E85" ca="1">INDIRECT("'Room Details'!$F$87")</f>
        <v xml:space="preserve"> </v>
      </c>
      <c r="F85" cm="1">
        <f t="array" aca="1" ref="F85" ca="1">INDIRECT("'Room Details'!$G$87")</f>
        <v>0</v>
      </c>
      <c r="G85" cm="1">
        <f t="array" aca="1" ref="G85" ca="1">INDIRECT("'Room Details'!$H$87")</f>
        <v>0</v>
      </c>
      <c r="H85" cm="1">
        <f t="array" aca="1" ref="H85" ca="1">INDIRECT("'Room Details'!$I$87")</f>
        <v>0</v>
      </c>
      <c r="I85" cm="1">
        <f t="array" aca="1" ref="I85" ca="1">INDIRECT("'Room Details'!$J$87")</f>
        <v>0</v>
      </c>
      <c r="J85" cm="1">
        <f t="array" aca="1" ref="J85" ca="1">INDIRECT("'Room Details'!$K$87")</f>
        <v>0</v>
      </c>
      <c r="K85" t="str" cm="1">
        <f t="array" aca="1" ref="K85" ca="1">INDIRECT("'Room Details'!$L$87")</f>
        <v xml:space="preserve"> </v>
      </c>
      <c r="L85" cm="1">
        <f t="array" aca="1" ref="L85" ca="1">INDIRECT("'Room Details'!$M$87")</f>
        <v>0</v>
      </c>
      <c r="M85" cm="1">
        <f t="array" aca="1" ref="M85" ca="1">INDIRECT("'Room Details'!$N$87")</f>
        <v>0</v>
      </c>
      <c r="N85" cm="1">
        <f t="array" aca="1" ref="N85" ca="1">INDIRECT("'Room Details'!$O$87")</f>
        <v>0</v>
      </c>
      <c r="O85" cm="1">
        <f t="array" aca="1" ref="O85" ca="1">INDIRECT("'Room Details'!$P$87")</f>
        <v>0</v>
      </c>
    </row>
    <row r="86" spans="1:15" x14ac:dyDescent="0.25">
      <c r="A86" cm="1">
        <f t="array" aca="1" ref="A86" ca="1">INDIRECT("'Room Details'!$B$88")</f>
        <v>0</v>
      </c>
      <c r="B86" cm="1">
        <f t="array" aca="1" ref="B86" ca="1">INDIRECT("'Room Details'!$C$88")</f>
        <v>0</v>
      </c>
      <c r="C86" cm="1">
        <f t="array" aca="1" ref="C86" ca="1">INDIRECT("'Room Details'!$D$88")</f>
        <v>0</v>
      </c>
      <c r="D86" cm="1">
        <f t="array" aca="1" ref="D86" ca="1">INDIRECT("'Room Details'!$E$88")</f>
        <v>0</v>
      </c>
      <c r="E86" t="str" cm="1">
        <f t="array" aca="1" ref="E86" ca="1">INDIRECT("'Room Details'!$F$88")</f>
        <v xml:space="preserve"> </v>
      </c>
      <c r="F86" cm="1">
        <f t="array" aca="1" ref="F86" ca="1">INDIRECT("'Room Details'!$G$88")</f>
        <v>0</v>
      </c>
      <c r="G86" cm="1">
        <f t="array" aca="1" ref="G86" ca="1">INDIRECT("'Room Details'!$H$88")</f>
        <v>0</v>
      </c>
      <c r="H86" cm="1">
        <f t="array" aca="1" ref="H86" ca="1">INDIRECT("'Room Details'!$I$88")</f>
        <v>0</v>
      </c>
      <c r="I86" cm="1">
        <f t="array" aca="1" ref="I86" ca="1">INDIRECT("'Room Details'!$J$88")</f>
        <v>0</v>
      </c>
      <c r="J86" cm="1">
        <f t="array" aca="1" ref="J86" ca="1">INDIRECT("'Room Details'!$K$88")</f>
        <v>0</v>
      </c>
      <c r="K86" t="str" cm="1">
        <f t="array" aca="1" ref="K86" ca="1">INDIRECT("'Room Details'!$L$88")</f>
        <v xml:space="preserve"> </v>
      </c>
      <c r="L86" cm="1">
        <f t="array" aca="1" ref="L86" ca="1">INDIRECT("'Room Details'!$M$88")</f>
        <v>0</v>
      </c>
      <c r="M86" cm="1">
        <f t="array" aca="1" ref="M86" ca="1">INDIRECT("'Room Details'!$N$88")</f>
        <v>0</v>
      </c>
      <c r="N86" cm="1">
        <f t="array" aca="1" ref="N86" ca="1">INDIRECT("'Room Details'!$O$88")</f>
        <v>0</v>
      </c>
      <c r="O86" cm="1">
        <f t="array" aca="1" ref="O86" ca="1">INDIRECT("'Room Details'!$P$88")</f>
        <v>0</v>
      </c>
    </row>
    <row r="87" spans="1:15" x14ac:dyDescent="0.25">
      <c r="A87" cm="1">
        <f t="array" aca="1" ref="A87" ca="1">INDIRECT("'Room Details'!$B$89")</f>
        <v>0</v>
      </c>
      <c r="B87" cm="1">
        <f t="array" aca="1" ref="B87" ca="1">INDIRECT("'Room Details'!$C$89")</f>
        <v>0</v>
      </c>
      <c r="C87" cm="1">
        <f t="array" aca="1" ref="C87" ca="1">INDIRECT("'Room Details'!$D$89")</f>
        <v>0</v>
      </c>
      <c r="D87" cm="1">
        <f t="array" aca="1" ref="D87" ca="1">INDIRECT("'Room Details'!$E$89")</f>
        <v>0</v>
      </c>
      <c r="E87" t="str" cm="1">
        <f t="array" aca="1" ref="E87" ca="1">INDIRECT("'Room Details'!$F$89")</f>
        <v xml:space="preserve"> </v>
      </c>
      <c r="F87" cm="1">
        <f t="array" aca="1" ref="F87" ca="1">INDIRECT("'Room Details'!$G$89")</f>
        <v>0</v>
      </c>
      <c r="G87" cm="1">
        <f t="array" aca="1" ref="G87" ca="1">INDIRECT("'Room Details'!$H$89")</f>
        <v>0</v>
      </c>
      <c r="H87" cm="1">
        <f t="array" aca="1" ref="H87" ca="1">INDIRECT("'Room Details'!$I$89")</f>
        <v>0</v>
      </c>
      <c r="I87" cm="1">
        <f t="array" aca="1" ref="I87" ca="1">INDIRECT("'Room Details'!$J$89")</f>
        <v>0</v>
      </c>
      <c r="J87" cm="1">
        <f t="array" aca="1" ref="J87" ca="1">INDIRECT("'Room Details'!$K$89")</f>
        <v>0</v>
      </c>
      <c r="K87" t="str" cm="1">
        <f t="array" aca="1" ref="K87" ca="1">INDIRECT("'Room Details'!$L$89")</f>
        <v xml:space="preserve"> </v>
      </c>
      <c r="L87" cm="1">
        <f t="array" aca="1" ref="L87" ca="1">INDIRECT("'Room Details'!$M$89")</f>
        <v>0</v>
      </c>
      <c r="M87" cm="1">
        <f t="array" aca="1" ref="M87" ca="1">INDIRECT("'Room Details'!$N$89")</f>
        <v>0</v>
      </c>
      <c r="N87" cm="1">
        <f t="array" aca="1" ref="N87" ca="1">INDIRECT("'Room Details'!$O$89")</f>
        <v>0</v>
      </c>
      <c r="O87" cm="1">
        <f t="array" aca="1" ref="O87" ca="1">INDIRECT("'Room Details'!$P$89")</f>
        <v>0</v>
      </c>
    </row>
    <row r="88" spans="1:15" x14ac:dyDescent="0.25">
      <c r="A88" cm="1">
        <f t="array" aca="1" ref="A88" ca="1">INDIRECT("'Room Details'!$B$90")</f>
        <v>0</v>
      </c>
      <c r="B88" cm="1">
        <f t="array" aca="1" ref="B88" ca="1">INDIRECT("'Room Details'!$C$90")</f>
        <v>0</v>
      </c>
      <c r="C88" cm="1">
        <f t="array" aca="1" ref="C88" ca="1">INDIRECT("'Room Details'!$D$90")</f>
        <v>0</v>
      </c>
      <c r="D88" cm="1">
        <f t="array" aca="1" ref="D88" ca="1">INDIRECT("'Room Details'!$E$90")</f>
        <v>0</v>
      </c>
      <c r="E88" t="str" cm="1">
        <f t="array" aca="1" ref="E88" ca="1">INDIRECT("'Room Details'!$F$90")</f>
        <v xml:space="preserve"> </v>
      </c>
      <c r="F88" cm="1">
        <f t="array" aca="1" ref="F88" ca="1">INDIRECT("'Room Details'!$G$90")</f>
        <v>0</v>
      </c>
      <c r="G88" cm="1">
        <f t="array" aca="1" ref="G88" ca="1">INDIRECT("'Room Details'!$H$90")</f>
        <v>0</v>
      </c>
      <c r="H88" cm="1">
        <f t="array" aca="1" ref="H88" ca="1">INDIRECT("'Room Details'!$I$90")</f>
        <v>0</v>
      </c>
      <c r="I88" cm="1">
        <f t="array" aca="1" ref="I88" ca="1">INDIRECT("'Room Details'!$J$90")</f>
        <v>0</v>
      </c>
      <c r="J88" cm="1">
        <f t="array" aca="1" ref="J88" ca="1">INDIRECT("'Room Details'!$K$90")</f>
        <v>0</v>
      </c>
      <c r="K88" t="str" cm="1">
        <f t="array" aca="1" ref="K88" ca="1">INDIRECT("'Room Details'!$L$90")</f>
        <v xml:space="preserve"> </v>
      </c>
      <c r="L88" cm="1">
        <f t="array" aca="1" ref="L88" ca="1">INDIRECT("'Room Details'!$M$90")</f>
        <v>0</v>
      </c>
      <c r="M88" cm="1">
        <f t="array" aca="1" ref="M88" ca="1">INDIRECT("'Room Details'!$N$90")</f>
        <v>0</v>
      </c>
      <c r="N88" cm="1">
        <f t="array" aca="1" ref="N88" ca="1">INDIRECT("'Room Details'!$O$90")</f>
        <v>0</v>
      </c>
      <c r="O88" cm="1">
        <f t="array" aca="1" ref="O88" ca="1">INDIRECT("'Room Details'!$P$90")</f>
        <v>0</v>
      </c>
    </row>
    <row r="89" spans="1:15" x14ac:dyDescent="0.25">
      <c r="A89" cm="1">
        <f t="array" aca="1" ref="A89" ca="1">INDIRECT("'Room Details'!$B$91")</f>
        <v>0</v>
      </c>
      <c r="B89" cm="1">
        <f t="array" aca="1" ref="B89" ca="1">INDIRECT("'Room Details'!$C$91")</f>
        <v>0</v>
      </c>
      <c r="C89" cm="1">
        <f t="array" aca="1" ref="C89" ca="1">INDIRECT("'Room Details'!$D$91")</f>
        <v>0</v>
      </c>
      <c r="D89" cm="1">
        <f t="array" aca="1" ref="D89" ca="1">INDIRECT("'Room Details'!$E$91")</f>
        <v>0</v>
      </c>
      <c r="E89" t="str" cm="1">
        <f t="array" aca="1" ref="E89" ca="1">INDIRECT("'Room Details'!$F$91")</f>
        <v xml:space="preserve"> </v>
      </c>
      <c r="F89" cm="1">
        <f t="array" aca="1" ref="F89" ca="1">INDIRECT("'Room Details'!$G$91")</f>
        <v>0</v>
      </c>
      <c r="G89" cm="1">
        <f t="array" aca="1" ref="G89" ca="1">INDIRECT("'Room Details'!$H$91")</f>
        <v>0</v>
      </c>
      <c r="H89" cm="1">
        <f t="array" aca="1" ref="H89" ca="1">INDIRECT("'Room Details'!$I$91")</f>
        <v>0</v>
      </c>
      <c r="I89" cm="1">
        <f t="array" aca="1" ref="I89" ca="1">INDIRECT("'Room Details'!$J$91")</f>
        <v>0</v>
      </c>
      <c r="J89" cm="1">
        <f t="array" aca="1" ref="J89" ca="1">INDIRECT("'Room Details'!$K$91")</f>
        <v>0</v>
      </c>
      <c r="K89" t="str" cm="1">
        <f t="array" aca="1" ref="K89" ca="1">INDIRECT("'Room Details'!$L$91")</f>
        <v xml:space="preserve"> </v>
      </c>
      <c r="L89" cm="1">
        <f t="array" aca="1" ref="L89" ca="1">INDIRECT("'Room Details'!$M$91")</f>
        <v>0</v>
      </c>
      <c r="M89" cm="1">
        <f t="array" aca="1" ref="M89" ca="1">INDIRECT("'Room Details'!$N$91")</f>
        <v>0</v>
      </c>
      <c r="N89" cm="1">
        <f t="array" aca="1" ref="N89" ca="1">INDIRECT("'Room Details'!$O$91")</f>
        <v>0</v>
      </c>
      <c r="O89" cm="1">
        <f t="array" aca="1" ref="O89" ca="1">INDIRECT("'Room Details'!$P$91")</f>
        <v>0</v>
      </c>
    </row>
    <row r="90" spans="1:15" x14ac:dyDescent="0.25">
      <c r="A90" cm="1">
        <f t="array" aca="1" ref="A90" ca="1">INDIRECT("'Room Details'!$B$92")</f>
        <v>0</v>
      </c>
      <c r="B90" cm="1">
        <f t="array" aca="1" ref="B90" ca="1">INDIRECT("'Room Details'!$C$92")</f>
        <v>0</v>
      </c>
      <c r="C90" cm="1">
        <f t="array" aca="1" ref="C90" ca="1">INDIRECT("'Room Details'!$D$92")</f>
        <v>0</v>
      </c>
      <c r="D90" cm="1">
        <f t="array" aca="1" ref="D90" ca="1">INDIRECT("'Room Details'!$E$92")</f>
        <v>0</v>
      </c>
      <c r="E90" t="str" cm="1">
        <f t="array" aca="1" ref="E90" ca="1">INDIRECT("'Room Details'!$F$92")</f>
        <v xml:space="preserve"> </v>
      </c>
      <c r="F90" cm="1">
        <f t="array" aca="1" ref="F90" ca="1">INDIRECT("'Room Details'!$G$92")</f>
        <v>0</v>
      </c>
      <c r="G90" cm="1">
        <f t="array" aca="1" ref="G90" ca="1">INDIRECT("'Room Details'!$H$92")</f>
        <v>0</v>
      </c>
      <c r="H90" cm="1">
        <f t="array" aca="1" ref="H90" ca="1">INDIRECT("'Room Details'!$I$92")</f>
        <v>0</v>
      </c>
      <c r="I90" cm="1">
        <f t="array" aca="1" ref="I90" ca="1">INDIRECT("'Room Details'!$J$92")</f>
        <v>0</v>
      </c>
      <c r="J90" cm="1">
        <f t="array" aca="1" ref="J90" ca="1">INDIRECT("'Room Details'!$K$92")</f>
        <v>0</v>
      </c>
      <c r="K90" t="str" cm="1">
        <f t="array" aca="1" ref="K90" ca="1">INDIRECT("'Room Details'!$L$92")</f>
        <v xml:space="preserve"> </v>
      </c>
      <c r="L90" cm="1">
        <f t="array" aca="1" ref="L90" ca="1">INDIRECT("'Room Details'!$M$92")</f>
        <v>0</v>
      </c>
      <c r="M90" cm="1">
        <f t="array" aca="1" ref="M90" ca="1">INDIRECT("'Room Details'!$N$92")</f>
        <v>0</v>
      </c>
      <c r="N90" cm="1">
        <f t="array" aca="1" ref="N90" ca="1">INDIRECT("'Room Details'!$O$92")</f>
        <v>0</v>
      </c>
      <c r="O90" cm="1">
        <f t="array" aca="1" ref="O90" ca="1">INDIRECT("'Room Details'!$P$92")</f>
        <v>0</v>
      </c>
    </row>
    <row r="91" spans="1:15" x14ac:dyDescent="0.25">
      <c r="A91" cm="1">
        <f t="array" aca="1" ref="A91" ca="1">INDIRECT("'Room Details'!$B$93")</f>
        <v>0</v>
      </c>
      <c r="B91" cm="1">
        <f t="array" aca="1" ref="B91" ca="1">INDIRECT("'Room Details'!$C$93")</f>
        <v>0</v>
      </c>
      <c r="C91" cm="1">
        <f t="array" aca="1" ref="C91" ca="1">INDIRECT("'Room Details'!$D$93")</f>
        <v>0</v>
      </c>
      <c r="D91" cm="1">
        <f t="array" aca="1" ref="D91" ca="1">INDIRECT("'Room Details'!$E$93")</f>
        <v>0</v>
      </c>
      <c r="E91" t="str" cm="1">
        <f t="array" aca="1" ref="E91" ca="1">INDIRECT("'Room Details'!$F$93")</f>
        <v xml:space="preserve"> </v>
      </c>
      <c r="F91" cm="1">
        <f t="array" aca="1" ref="F91" ca="1">INDIRECT("'Room Details'!$G$93")</f>
        <v>0</v>
      </c>
      <c r="G91" cm="1">
        <f t="array" aca="1" ref="G91" ca="1">INDIRECT("'Room Details'!$H$93")</f>
        <v>0</v>
      </c>
      <c r="H91" cm="1">
        <f t="array" aca="1" ref="H91" ca="1">INDIRECT("'Room Details'!$I$93")</f>
        <v>0</v>
      </c>
      <c r="I91" cm="1">
        <f t="array" aca="1" ref="I91" ca="1">INDIRECT("'Room Details'!$J$93")</f>
        <v>0</v>
      </c>
      <c r="J91" cm="1">
        <f t="array" aca="1" ref="J91" ca="1">INDIRECT("'Room Details'!$K$93")</f>
        <v>0</v>
      </c>
      <c r="K91" t="str" cm="1">
        <f t="array" aca="1" ref="K91" ca="1">INDIRECT("'Room Details'!$L$93")</f>
        <v xml:space="preserve"> </v>
      </c>
      <c r="L91" cm="1">
        <f t="array" aca="1" ref="L91" ca="1">INDIRECT("'Room Details'!$M$93")</f>
        <v>0</v>
      </c>
      <c r="M91" cm="1">
        <f t="array" aca="1" ref="M91" ca="1">INDIRECT("'Room Details'!$N$93")</f>
        <v>0</v>
      </c>
      <c r="N91" cm="1">
        <f t="array" aca="1" ref="N91" ca="1">INDIRECT("'Room Details'!$O$93")</f>
        <v>0</v>
      </c>
      <c r="O91" cm="1">
        <f t="array" aca="1" ref="O91" ca="1">INDIRECT("'Room Details'!$P$93")</f>
        <v>0</v>
      </c>
    </row>
    <row r="92" spans="1:15" x14ac:dyDescent="0.25">
      <c r="A92" cm="1">
        <f t="array" aca="1" ref="A92" ca="1">INDIRECT("'Room Details'!$B$94")</f>
        <v>0</v>
      </c>
      <c r="B92" cm="1">
        <f t="array" aca="1" ref="B92" ca="1">INDIRECT("'Room Details'!$C$94")</f>
        <v>0</v>
      </c>
      <c r="C92" cm="1">
        <f t="array" aca="1" ref="C92" ca="1">INDIRECT("'Room Details'!$D$94")</f>
        <v>0</v>
      </c>
      <c r="D92" cm="1">
        <f t="array" aca="1" ref="D92" ca="1">INDIRECT("'Room Details'!$E$94")</f>
        <v>0</v>
      </c>
      <c r="E92" t="str" cm="1">
        <f t="array" aca="1" ref="E92" ca="1">INDIRECT("'Room Details'!$F$94")</f>
        <v xml:space="preserve"> </v>
      </c>
      <c r="F92" cm="1">
        <f t="array" aca="1" ref="F92" ca="1">INDIRECT("'Room Details'!$G$94")</f>
        <v>0</v>
      </c>
      <c r="G92" cm="1">
        <f t="array" aca="1" ref="G92" ca="1">INDIRECT("'Room Details'!$H$94")</f>
        <v>0</v>
      </c>
      <c r="H92" cm="1">
        <f t="array" aca="1" ref="H92" ca="1">INDIRECT("'Room Details'!$I$94")</f>
        <v>0</v>
      </c>
      <c r="I92" cm="1">
        <f t="array" aca="1" ref="I92" ca="1">INDIRECT("'Room Details'!$J$94")</f>
        <v>0</v>
      </c>
      <c r="J92" cm="1">
        <f t="array" aca="1" ref="J92" ca="1">INDIRECT("'Room Details'!$K$94")</f>
        <v>0</v>
      </c>
      <c r="K92" t="str" cm="1">
        <f t="array" aca="1" ref="K92" ca="1">INDIRECT("'Room Details'!$L$94")</f>
        <v xml:space="preserve"> </v>
      </c>
      <c r="L92" cm="1">
        <f t="array" aca="1" ref="L92" ca="1">INDIRECT("'Room Details'!$M$94")</f>
        <v>0</v>
      </c>
      <c r="M92" cm="1">
        <f t="array" aca="1" ref="M92" ca="1">INDIRECT("'Room Details'!$N$94")</f>
        <v>0</v>
      </c>
      <c r="N92" cm="1">
        <f t="array" aca="1" ref="N92" ca="1">INDIRECT("'Room Details'!$O$94")</f>
        <v>0</v>
      </c>
      <c r="O92" cm="1">
        <f t="array" aca="1" ref="O92" ca="1">INDIRECT("'Room Details'!$P$94")</f>
        <v>0</v>
      </c>
    </row>
    <row r="93" spans="1:15" x14ac:dyDescent="0.25">
      <c r="A93" cm="1">
        <f t="array" aca="1" ref="A93" ca="1">INDIRECT("'Room Details'!$B$95")</f>
        <v>0</v>
      </c>
      <c r="B93" cm="1">
        <f t="array" aca="1" ref="B93" ca="1">INDIRECT("'Room Details'!$C$95")</f>
        <v>0</v>
      </c>
      <c r="C93" cm="1">
        <f t="array" aca="1" ref="C93" ca="1">INDIRECT("'Room Details'!$D$95")</f>
        <v>0</v>
      </c>
      <c r="D93" cm="1">
        <f t="array" aca="1" ref="D93" ca="1">INDIRECT("'Room Details'!$E$95")</f>
        <v>0</v>
      </c>
      <c r="E93" t="str" cm="1">
        <f t="array" aca="1" ref="E93" ca="1">INDIRECT("'Room Details'!$F$95")</f>
        <v xml:space="preserve"> </v>
      </c>
      <c r="F93" cm="1">
        <f t="array" aca="1" ref="F93" ca="1">INDIRECT("'Room Details'!$G$95")</f>
        <v>0</v>
      </c>
      <c r="G93" cm="1">
        <f t="array" aca="1" ref="G93" ca="1">INDIRECT("'Room Details'!$H$95")</f>
        <v>0</v>
      </c>
      <c r="H93" cm="1">
        <f t="array" aca="1" ref="H93" ca="1">INDIRECT("'Room Details'!$I$95")</f>
        <v>0</v>
      </c>
      <c r="I93" cm="1">
        <f t="array" aca="1" ref="I93" ca="1">INDIRECT("'Room Details'!$J$95")</f>
        <v>0</v>
      </c>
      <c r="J93" cm="1">
        <f t="array" aca="1" ref="J93" ca="1">INDIRECT("'Room Details'!$K$95")</f>
        <v>0</v>
      </c>
      <c r="K93" t="str" cm="1">
        <f t="array" aca="1" ref="K93" ca="1">INDIRECT("'Room Details'!$L$95")</f>
        <v xml:space="preserve"> </v>
      </c>
      <c r="L93" cm="1">
        <f t="array" aca="1" ref="L93" ca="1">INDIRECT("'Room Details'!$M$95")</f>
        <v>0</v>
      </c>
      <c r="M93" cm="1">
        <f t="array" aca="1" ref="M93" ca="1">INDIRECT("'Room Details'!$N$95")</f>
        <v>0</v>
      </c>
      <c r="N93" cm="1">
        <f t="array" aca="1" ref="N93" ca="1">INDIRECT("'Room Details'!$O$95")</f>
        <v>0</v>
      </c>
      <c r="O93" cm="1">
        <f t="array" aca="1" ref="O93" ca="1">INDIRECT("'Room Details'!$P$95")</f>
        <v>0</v>
      </c>
    </row>
    <row r="94" spans="1:15" x14ac:dyDescent="0.25">
      <c r="A94" cm="1">
        <f t="array" aca="1" ref="A94" ca="1">INDIRECT("'Room Details'!$B$96")</f>
        <v>0</v>
      </c>
      <c r="B94" cm="1">
        <f t="array" aca="1" ref="B94" ca="1">INDIRECT("'Room Details'!$C$96")</f>
        <v>0</v>
      </c>
      <c r="C94" cm="1">
        <f t="array" aca="1" ref="C94" ca="1">INDIRECT("'Room Details'!$D$96")</f>
        <v>0</v>
      </c>
      <c r="D94" cm="1">
        <f t="array" aca="1" ref="D94" ca="1">INDIRECT("'Room Details'!$E$96")</f>
        <v>0</v>
      </c>
      <c r="E94" t="str" cm="1">
        <f t="array" aca="1" ref="E94" ca="1">INDIRECT("'Room Details'!$F$96")</f>
        <v xml:space="preserve"> </v>
      </c>
      <c r="F94" cm="1">
        <f t="array" aca="1" ref="F94" ca="1">INDIRECT("'Room Details'!$G$96")</f>
        <v>0</v>
      </c>
      <c r="G94" cm="1">
        <f t="array" aca="1" ref="G94" ca="1">INDIRECT("'Room Details'!$H$96")</f>
        <v>0</v>
      </c>
      <c r="H94" cm="1">
        <f t="array" aca="1" ref="H94" ca="1">INDIRECT("'Room Details'!$I$96")</f>
        <v>0</v>
      </c>
      <c r="I94" cm="1">
        <f t="array" aca="1" ref="I94" ca="1">INDIRECT("'Room Details'!$J$96")</f>
        <v>0</v>
      </c>
      <c r="J94" cm="1">
        <f t="array" aca="1" ref="J94" ca="1">INDIRECT("'Room Details'!$K$96")</f>
        <v>0</v>
      </c>
      <c r="K94" t="str" cm="1">
        <f t="array" aca="1" ref="K94" ca="1">INDIRECT("'Room Details'!$L$96")</f>
        <v xml:space="preserve"> </v>
      </c>
      <c r="L94" cm="1">
        <f t="array" aca="1" ref="L94" ca="1">INDIRECT("'Room Details'!$M$96")</f>
        <v>0</v>
      </c>
      <c r="M94" cm="1">
        <f t="array" aca="1" ref="M94" ca="1">INDIRECT("'Room Details'!$N$96")</f>
        <v>0</v>
      </c>
      <c r="N94" cm="1">
        <f t="array" aca="1" ref="N94" ca="1">INDIRECT("'Room Details'!$O$96")</f>
        <v>0</v>
      </c>
      <c r="O94" cm="1">
        <f t="array" aca="1" ref="O94" ca="1">INDIRECT("'Room Details'!$P$96")</f>
        <v>0</v>
      </c>
    </row>
    <row r="95" spans="1:15" x14ac:dyDescent="0.25">
      <c r="A95" cm="1">
        <f t="array" aca="1" ref="A95" ca="1">INDIRECT("'Room Details'!$B$97")</f>
        <v>0</v>
      </c>
      <c r="B95" cm="1">
        <f t="array" aca="1" ref="B95" ca="1">INDIRECT("'Room Details'!$C$97")</f>
        <v>0</v>
      </c>
      <c r="C95" cm="1">
        <f t="array" aca="1" ref="C95" ca="1">INDIRECT("'Room Details'!$D$97")</f>
        <v>0</v>
      </c>
      <c r="D95" cm="1">
        <f t="array" aca="1" ref="D95" ca="1">INDIRECT("'Room Details'!$E$97")</f>
        <v>0</v>
      </c>
      <c r="E95" t="str" cm="1">
        <f t="array" aca="1" ref="E95" ca="1">INDIRECT("'Room Details'!$F$97")</f>
        <v xml:space="preserve"> </v>
      </c>
      <c r="F95" cm="1">
        <f t="array" aca="1" ref="F95" ca="1">INDIRECT("'Room Details'!$G$97")</f>
        <v>0</v>
      </c>
      <c r="G95" cm="1">
        <f t="array" aca="1" ref="G95" ca="1">INDIRECT("'Room Details'!$H$97")</f>
        <v>0</v>
      </c>
      <c r="H95" cm="1">
        <f t="array" aca="1" ref="H95" ca="1">INDIRECT("'Room Details'!$I$97")</f>
        <v>0</v>
      </c>
      <c r="I95" cm="1">
        <f t="array" aca="1" ref="I95" ca="1">INDIRECT("'Room Details'!$J$97")</f>
        <v>0</v>
      </c>
      <c r="J95" cm="1">
        <f t="array" aca="1" ref="J95" ca="1">INDIRECT("'Room Details'!$K$97")</f>
        <v>0</v>
      </c>
      <c r="K95" t="str" cm="1">
        <f t="array" aca="1" ref="K95" ca="1">INDIRECT("'Room Details'!$L$97")</f>
        <v xml:space="preserve"> </v>
      </c>
      <c r="L95" cm="1">
        <f t="array" aca="1" ref="L95" ca="1">INDIRECT("'Room Details'!$M$97")</f>
        <v>0</v>
      </c>
      <c r="M95" cm="1">
        <f t="array" aca="1" ref="M95" ca="1">INDIRECT("'Room Details'!$N$97")</f>
        <v>0</v>
      </c>
      <c r="N95" cm="1">
        <f t="array" aca="1" ref="N95" ca="1">INDIRECT("'Room Details'!$O$97")</f>
        <v>0</v>
      </c>
      <c r="O95" cm="1">
        <f t="array" aca="1" ref="O95" ca="1">INDIRECT("'Room Details'!$P$97")</f>
        <v>0</v>
      </c>
    </row>
    <row r="96" spans="1:15" x14ac:dyDescent="0.25">
      <c r="A96" cm="1">
        <f t="array" aca="1" ref="A96" ca="1">INDIRECT("'Room Details'!$B$98")</f>
        <v>0</v>
      </c>
      <c r="B96" cm="1">
        <f t="array" aca="1" ref="B96" ca="1">INDIRECT("'Room Details'!$C$98")</f>
        <v>0</v>
      </c>
      <c r="C96" cm="1">
        <f t="array" aca="1" ref="C96" ca="1">INDIRECT("'Room Details'!$D$98")</f>
        <v>0</v>
      </c>
      <c r="D96" cm="1">
        <f t="array" aca="1" ref="D96" ca="1">INDIRECT("'Room Details'!$E$98")</f>
        <v>0</v>
      </c>
      <c r="E96" t="str" cm="1">
        <f t="array" aca="1" ref="E96" ca="1">INDIRECT("'Room Details'!$F$98")</f>
        <v xml:space="preserve"> </v>
      </c>
      <c r="F96" cm="1">
        <f t="array" aca="1" ref="F96" ca="1">INDIRECT("'Room Details'!$G$98")</f>
        <v>0</v>
      </c>
      <c r="G96" cm="1">
        <f t="array" aca="1" ref="G96" ca="1">INDIRECT("'Room Details'!$H$98")</f>
        <v>0</v>
      </c>
      <c r="H96" cm="1">
        <f t="array" aca="1" ref="H96" ca="1">INDIRECT("'Room Details'!$I$98")</f>
        <v>0</v>
      </c>
      <c r="I96" cm="1">
        <f t="array" aca="1" ref="I96" ca="1">INDIRECT("'Room Details'!$J$98")</f>
        <v>0</v>
      </c>
      <c r="J96" cm="1">
        <f t="array" aca="1" ref="J96" ca="1">INDIRECT("'Room Details'!$K$98")</f>
        <v>0</v>
      </c>
      <c r="K96" t="str" cm="1">
        <f t="array" aca="1" ref="K96" ca="1">INDIRECT("'Room Details'!$L$98")</f>
        <v xml:space="preserve"> </v>
      </c>
      <c r="L96" cm="1">
        <f t="array" aca="1" ref="L96" ca="1">INDIRECT("'Room Details'!$M$98")</f>
        <v>0</v>
      </c>
      <c r="M96" cm="1">
        <f t="array" aca="1" ref="M96" ca="1">INDIRECT("'Room Details'!$N$98")</f>
        <v>0</v>
      </c>
      <c r="N96" cm="1">
        <f t="array" aca="1" ref="N96" ca="1">INDIRECT("'Room Details'!$O$98")</f>
        <v>0</v>
      </c>
      <c r="O96" cm="1">
        <f t="array" aca="1" ref="O96" ca="1">INDIRECT("'Room Details'!$P$98")</f>
        <v>0</v>
      </c>
    </row>
    <row r="97" spans="1:15" x14ac:dyDescent="0.25">
      <c r="A97" cm="1">
        <f t="array" aca="1" ref="A97" ca="1">INDIRECT("'Room Details'!$B$99")</f>
        <v>0</v>
      </c>
      <c r="B97" cm="1">
        <f t="array" aca="1" ref="B97" ca="1">INDIRECT("'Room Details'!$C$99")</f>
        <v>0</v>
      </c>
      <c r="C97" cm="1">
        <f t="array" aca="1" ref="C97" ca="1">INDIRECT("'Room Details'!$D$99")</f>
        <v>0</v>
      </c>
      <c r="D97" cm="1">
        <f t="array" aca="1" ref="D97" ca="1">INDIRECT("'Room Details'!$E$99")</f>
        <v>0</v>
      </c>
      <c r="E97" t="str" cm="1">
        <f t="array" aca="1" ref="E97" ca="1">INDIRECT("'Room Details'!$F$99")</f>
        <v xml:space="preserve"> </v>
      </c>
      <c r="F97" cm="1">
        <f t="array" aca="1" ref="F97" ca="1">INDIRECT("'Room Details'!$G$99")</f>
        <v>0</v>
      </c>
      <c r="G97" cm="1">
        <f t="array" aca="1" ref="G97" ca="1">INDIRECT("'Room Details'!$H$99")</f>
        <v>0</v>
      </c>
      <c r="H97" cm="1">
        <f t="array" aca="1" ref="H97" ca="1">INDIRECT("'Room Details'!$I$99")</f>
        <v>0</v>
      </c>
      <c r="I97" cm="1">
        <f t="array" aca="1" ref="I97" ca="1">INDIRECT("'Room Details'!$J$99")</f>
        <v>0</v>
      </c>
      <c r="J97" cm="1">
        <f t="array" aca="1" ref="J97" ca="1">INDIRECT("'Room Details'!$K$99")</f>
        <v>0</v>
      </c>
      <c r="K97" t="str" cm="1">
        <f t="array" aca="1" ref="K97" ca="1">INDIRECT("'Room Details'!$L$99")</f>
        <v xml:space="preserve"> </v>
      </c>
      <c r="L97" cm="1">
        <f t="array" aca="1" ref="L97" ca="1">INDIRECT("'Room Details'!$M$99")</f>
        <v>0</v>
      </c>
      <c r="M97" cm="1">
        <f t="array" aca="1" ref="M97" ca="1">INDIRECT("'Room Details'!$N$99")</f>
        <v>0</v>
      </c>
      <c r="N97" cm="1">
        <f t="array" aca="1" ref="N97" ca="1">INDIRECT("'Room Details'!$O$99")</f>
        <v>0</v>
      </c>
      <c r="O97" cm="1">
        <f t="array" aca="1" ref="O97" ca="1">INDIRECT("'Room Details'!$P$99")</f>
        <v>0</v>
      </c>
    </row>
    <row r="98" spans="1:15" x14ac:dyDescent="0.25">
      <c r="A98" cm="1">
        <f t="array" aca="1" ref="A98" ca="1">INDIRECT("'Room Details'!$B$100")</f>
        <v>0</v>
      </c>
      <c r="B98" cm="1">
        <f t="array" aca="1" ref="B98" ca="1">INDIRECT("'Room Details'!$C$100")</f>
        <v>0</v>
      </c>
      <c r="C98" cm="1">
        <f t="array" aca="1" ref="C98" ca="1">INDIRECT("'Room Details'!$D$100")</f>
        <v>0</v>
      </c>
      <c r="D98" cm="1">
        <f t="array" aca="1" ref="D98" ca="1">INDIRECT("'Room Details'!$E$100")</f>
        <v>0</v>
      </c>
      <c r="E98" t="str" cm="1">
        <f t="array" aca="1" ref="E98" ca="1">INDIRECT("'Room Details'!$F$100")</f>
        <v xml:space="preserve"> </v>
      </c>
      <c r="F98" cm="1">
        <f t="array" aca="1" ref="F98" ca="1">INDIRECT("'Room Details'!$G$100")</f>
        <v>0</v>
      </c>
      <c r="G98" cm="1">
        <f t="array" aca="1" ref="G98" ca="1">INDIRECT("'Room Details'!$H$100")</f>
        <v>0</v>
      </c>
      <c r="H98" cm="1">
        <f t="array" aca="1" ref="H98" ca="1">INDIRECT("'Room Details'!$I$100")</f>
        <v>0</v>
      </c>
      <c r="I98" cm="1">
        <f t="array" aca="1" ref="I98" ca="1">INDIRECT("'Room Details'!$J$100")</f>
        <v>0</v>
      </c>
      <c r="J98" cm="1">
        <f t="array" aca="1" ref="J98" ca="1">INDIRECT("'Room Details'!$K$100")</f>
        <v>0</v>
      </c>
      <c r="K98" t="str" cm="1">
        <f t="array" aca="1" ref="K98" ca="1">INDIRECT("'Room Details'!$L$100")</f>
        <v xml:space="preserve"> </v>
      </c>
      <c r="L98" cm="1">
        <f t="array" aca="1" ref="L98" ca="1">INDIRECT("'Room Details'!$M$100")</f>
        <v>0</v>
      </c>
      <c r="M98" cm="1">
        <f t="array" aca="1" ref="M98" ca="1">INDIRECT("'Room Details'!$N$100")</f>
        <v>0</v>
      </c>
      <c r="N98" cm="1">
        <f t="array" aca="1" ref="N98" ca="1">INDIRECT("'Room Details'!$O$100")</f>
        <v>0</v>
      </c>
      <c r="O98" cm="1">
        <f t="array" aca="1" ref="O98" ca="1">INDIRECT("'Room Details'!$P$100")</f>
        <v>0</v>
      </c>
    </row>
    <row r="99" spans="1:15" x14ac:dyDescent="0.25">
      <c r="A99" cm="1">
        <f t="array" aca="1" ref="A99" ca="1">INDIRECT("'Room Details'!$B$101")</f>
        <v>0</v>
      </c>
      <c r="B99" cm="1">
        <f t="array" aca="1" ref="B99" ca="1">INDIRECT("'Room Details'!$C$101")</f>
        <v>0</v>
      </c>
      <c r="C99" cm="1">
        <f t="array" aca="1" ref="C99" ca="1">INDIRECT("'Room Details'!$D$101")</f>
        <v>0</v>
      </c>
      <c r="D99" cm="1">
        <f t="array" aca="1" ref="D99" ca="1">INDIRECT("'Room Details'!$E$101")</f>
        <v>0</v>
      </c>
      <c r="E99" t="str" cm="1">
        <f t="array" aca="1" ref="E99" ca="1">INDIRECT("'Room Details'!$F$101")</f>
        <v xml:space="preserve"> </v>
      </c>
      <c r="F99" cm="1">
        <f t="array" aca="1" ref="F99" ca="1">INDIRECT("'Room Details'!$G$101")</f>
        <v>0</v>
      </c>
      <c r="G99" cm="1">
        <f t="array" aca="1" ref="G99" ca="1">INDIRECT("'Room Details'!$H$101")</f>
        <v>0</v>
      </c>
      <c r="H99" cm="1">
        <f t="array" aca="1" ref="H99" ca="1">INDIRECT("'Room Details'!$I$101")</f>
        <v>0</v>
      </c>
      <c r="I99" cm="1">
        <f t="array" aca="1" ref="I99" ca="1">INDIRECT("'Room Details'!$J$101")</f>
        <v>0</v>
      </c>
      <c r="J99" cm="1">
        <f t="array" aca="1" ref="J99" ca="1">INDIRECT("'Room Details'!$K$101")</f>
        <v>0</v>
      </c>
      <c r="K99" t="str" cm="1">
        <f t="array" aca="1" ref="K99" ca="1">INDIRECT("'Room Details'!$L$101")</f>
        <v xml:space="preserve"> </v>
      </c>
      <c r="L99" cm="1">
        <f t="array" aca="1" ref="L99" ca="1">INDIRECT("'Room Details'!$M$101")</f>
        <v>0</v>
      </c>
      <c r="M99" cm="1">
        <f t="array" aca="1" ref="M99" ca="1">INDIRECT("'Room Details'!$N$101")</f>
        <v>0</v>
      </c>
      <c r="N99" cm="1">
        <f t="array" aca="1" ref="N99" ca="1">INDIRECT("'Room Details'!$O$101")</f>
        <v>0</v>
      </c>
      <c r="O99" cm="1">
        <f t="array" aca="1" ref="O99" ca="1">INDIRECT("'Room Details'!$P$101")</f>
        <v>0</v>
      </c>
    </row>
    <row r="100" spans="1:15" x14ac:dyDescent="0.25">
      <c r="A100" cm="1">
        <f t="array" aca="1" ref="A100" ca="1">INDIRECT("'Room Details'!$B$102")</f>
        <v>0</v>
      </c>
      <c r="B100" cm="1">
        <f t="array" aca="1" ref="B100" ca="1">INDIRECT("'Room Details'!$C$102")</f>
        <v>0</v>
      </c>
      <c r="C100" cm="1">
        <f t="array" aca="1" ref="C100" ca="1">INDIRECT("'Room Details'!$D$102")</f>
        <v>0</v>
      </c>
      <c r="D100" cm="1">
        <f t="array" aca="1" ref="D100" ca="1">INDIRECT("'Room Details'!$E$102")</f>
        <v>0</v>
      </c>
      <c r="E100" t="str" cm="1">
        <f t="array" aca="1" ref="E100" ca="1">INDIRECT("'Room Details'!$F$102")</f>
        <v xml:space="preserve"> </v>
      </c>
      <c r="F100" cm="1">
        <f t="array" aca="1" ref="F100" ca="1">INDIRECT("'Room Details'!$G$102")</f>
        <v>0</v>
      </c>
      <c r="G100" cm="1">
        <f t="array" aca="1" ref="G100" ca="1">INDIRECT("'Room Details'!$H$102")</f>
        <v>0</v>
      </c>
      <c r="H100" cm="1">
        <f t="array" aca="1" ref="H100" ca="1">INDIRECT("'Room Details'!$I$102")</f>
        <v>0</v>
      </c>
      <c r="I100" cm="1">
        <f t="array" aca="1" ref="I100" ca="1">INDIRECT("'Room Details'!$J$102")</f>
        <v>0</v>
      </c>
      <c r="J100" cm="1">
        <f t="array" aca="1" ref="J100" ca="1">INDIRECT("'Room Details'!$K$102")</f>
        <v>0</v>
      </c>
      <c r="K100" t="str" cm="1">
        <f t="array" aca="1" ref="K100" ca="1">INDIRECT("'Room Details'!$L$102")</f>
        <v xml:space="preserve"> </v>
      </c>
      <c r="L100" cm="1">
        <f t="array" aca="1" ref="L100" ca="1">INDIRECT("'Room Details'!$M$102")</f>
        <v>0</v>
      </c>
      <c r="M100" cm="1">
        <f t="array" aca="1" ref="M100" ca="1">INDIRECT("'Room Details'!$N$102")</f>
        <v>0</v>
      </c>
      <c r="N100" cm="1">
        <f t="array" aca="1" ref="N100" ca="1">INDIRECT("'Room Details'!$O$102")</f>
        <v>0</v>
      </c>
      <c r="O100" cm="1">
        <f t="array" aca="1" ref="O100" ca="1">INDIRECT("'Room Details'!$P$102")</f>
        <v>0</v>
      </c>
    </row>
    <row r="101" spans="1:15" x14ac:dyDescent="0.25">
      <c r="A101" cm="1">
        <f t="array" aca="1" ref="A101" ca="1">INDIRECT("'Room Details'!$B$103")</f>
        <v>0</v>
      </c>
      <c r="B101" cm="1">
        <f t="array" aca="1" ref="B101" ca="1">INDIRECT("'Room Details'!$C$103")</f>
        <v>0</v>
      </c>
      <c r="C101" cm="1">
        <f t="array" aca="1" ref="C101" ca="1">INDIRECT("'Room Details'!$D$103")</f>
        <v>0</v>
      </c>
      <c r="D101" cm="1">
        <f t="array" aca="1" ref="D101" ca="1">INDIRECT("'Room Details'!$E$103")</f>
        <v>0</v>
      </c>
      <c r="E101" t="str" cm="1">
        <f t="array" aca="1" ref="E101" ca="1">INDIRECT("'Room Details'!$F$103")</f>
        <v xml:space="preserve"> </v>
      </c>
      <c r="F101" cm="1">
        <f t="array" aca="1" ref="F101" ca="1">INDIRECT("'Room Details'!$G$103")</f>
        <v>0</v>
      </c>
      <c r="G101" cm="1">
        <f t="array" aca="1" ref="G101" ca="1">INDIRECT("'Room Details'!$H$103")</f>
        <v>0</v>
      </c>
      <c r="H101" cm="1">
        <f t="array" aca="1" ref="H101" ca="1">INDIRECT("'Room Details'!$I$103")</f>
        <v>0</v>
      </c>
      <c r="I101" cm="1">
        <f t="array" aca="1" ref="I101" ca="1">INDIRECT("'Room Details'!$J$103")</f>
        <v>0</v>
      </c>
      <c r="J101" cm="1">
        <f t="array" aca="1" ref="J101" ca="1">INDIRECT("'Room Details'!$K$103")</f>
        <v>0</v>
      </c>
      <c r="K101" t="str" cm="1">
        <f t="array" aca="1" ref="K101" ca="1">INDIRECT("'Room Details'!$L$103")</f>
        <v xml:space="preserve"> </v>
      </c>
      <c r="L101" cm="1">
        <f t="array" aca="1" ref="L101" ca="1">INDIRECT("'Room Details'!$M$103")</f>
        <v>0</v>
      </c>
      <c r="M101" cm="1">
        <f t="array" aca="1" ref="M101" ca="1">INDIRECT("'Room Details'!$N$103")</f>
        <v>0</v>
      </c>
      <c r="N101" cm="1">
        <f t="array" aca="1" ref="N101" ca="1">INDIRECT("'Room Details'!$O$103")</f>
        <v>0</v>
      </c>
      <c r="O101" cm="1">
        <f t="array" aca="1" ref="O101" ca="1">INDIRECT("'Room Details'!$P$103")</f>
        <v>0</v>
      </c>
    </row>
    <row r="102" spans="1:15" x14ac:dyDescent="0.25">
      <c r="A102" cm="1">
        <f t="array" aca="1" ref="A102" ca="1">INDIRECT("'Room Details'!$B$104")</f>
        <v>0</v>
      </c>
      <c r="B102" cm="1">
        <f t="array" aca="1" ref="B102" ca="1">INDIRECT("'Room Details'!$C$104")</f>
        <v>0</v>
      </c>
      <c r="C102" cm="1">
        <f t="array" aca="1" ref="C102" ca="1">INDIRECT("'Room Details'!$D$104")</f>
        <v>0</v>
      </c>
      <c r="D102" cm="1">
        <f t="array" aca="1" ref="D102" ca="1">INDIRECT("'Room Details'!$E$104")</f>
        <v>0</v>
      </c>
      <c r="E102" t="str" cm="1">
        <f t="array" aca="1" ref="E102" ca="1">INDIRECT("'Room Details'!$F$104")</f>
        <v xml:space="preserve"> </v>
      </c>
      <c r="F102" cm="1">
        <f t="array" aca="1" ref="F102" ca="1">INDIRECT("'Room Details'!$G$104")</f>
        <v>0</v>
      </c>
      <c r="G102" cm="1">
        <f t="array" aca="1" ref="G102" ca="1">INDIRECT("'Room Details'!$H$104")</f>
        <v>0</v>
      </c>
      <c r="H102" cm="1">
        <f t="array" aca="1" ref="H102" ca="1">INDIRECT("'Room Details'!$I$104")</f>
        <v>0</v>
      </c>
      <c r="I102" cm="1">
        <f t="array" aca="1" ref="I102" ca="1">INDIRECT("'Room Details'!$J$104")</f>
        <v>0</v>
      </c>
      <c r="J102" cm="1">
        <f t="array" aca="1" ref="J102" ca="1">INDIRECT("'Room Details'!$K$104")</f>
        <v>0</v>
      </c>
      <c r="K102" t="str" cm="1">
        <f t="array" aca="1" ref="K102" ca="1">INDIRECT("'Room Details'!$L$104")</f>
        <v xml:space="preserve"> </v>
      </c>
      <c r="L102" cm="1">
        <f t="array" aca="1" ref="L102" ca="1">INDIRECT("'Room Details'!$M$104")</f>
        <v>0</v>
      </c>
      <c r="M102" cm="1">
        <f t="array" aca="1" ref="M102" ca="1">INDIRECT("'Room Details'!$N$104")</f>
        <v>0</v>
      </c>
      <c r="N102" cm="1">
        <f t="array" aca="1" ref="N102" ca="1">INDIRECT("'Room Details'!$O$104")</f>
        <v>0</v>
      </c>
      <c r="O102" cm="1">
        <f t="array" aca="1" ref="O102" ca="1">INDIRECT("'Room Details'!$P$104")</f>
        <v>0</v>
      </c>
    </row>
    <row r="103" spans="1:15" x14ac:dyDescent="0.25">
      <c r="A103" cm="1">
        <f t="array" aca="1" ref="A103" ca="1">INDIRECT("'Room Details'!$B$105")</f>
        <v>0</v>
      </c>
      <c r="B103" cm="1">
        <f t="array" aca="1" ref="B103" ca="1">INDIRECT("'Room Details'!$C$105")</f>
        <v>0</v>
      </c>
      <c r="C103" cm="1">
        <f t="array" aca="1" ref="C103" ca="1">INDIRECT("'Room Details'!$D$105")</f>
        <v>0</v>
      </c>
      <c r="D103" cm="1">
        <f t="array" aca="1" ref="D103" ca="1">INDIRECT("'Room Details'!$E$105")</f>
        <v>0</v>
      </c>
      <c r="E103" t="str" cm="1">
        <f t="array" aca="1" ref="E103" ca="1">INDIRECT("'Room Details'!$F$105")</f>
        <v xml:space="preserve"> </v>
      </c>
      <c r="F103" cm="1">
        <f t="array" aca="1" ref="F103" ca="1">INDIRECT("'Room Details'!$G$105")</f>
        <v>0</v>
      </c>
      <c r="G103" cm="1">
        <f t="array" aca="1" ref="G103" ca="1">INDIRECT("'Room Details'!$H$105")</f>
        <v>0</v>
      </c>
      <c r="H103" cm="1">
        <f t="array" aca="1" ref="H103" ca="1">INDIRECT("'Room Details'!$I$105")</f>
        <v>0</v>
      </c>
      <c r="I103" cm="1">
        <f t="array" aca="1" ref="I103" ca="1">INDIRECT("'Room Details'!$J$105")</f>
        <v>0</v>
      </c>
      <c r="J103" cm="1">
        <f t="array" aca="1" ref="J103" ca="1">INDIRECT("'Room Details'!$K$105")</f>
        <v>0</v>
      </c>
      <c r="K103" t="str" cm="1">
        <f t="array" aca="1" ref="K103" ca="1">INDIRECT("'Room Details'!$L$105")</f>
        <v xml:space="preserve"> </v>
      </c>
      <c r="L103" cm="1">
        <f t="array" aca="1" ref="L103" ca="1">INDIRECT("'Room Details'!$M$105")</f>
        <v>0</v>
      </c>
      <c r="M103" cm="1">
        <f t="array" aca="1" ref="M103" ca="1">INDIRECT("'Room Details'!$N$105")</f>
        <v>0</v>
      </c>
      <c r="N103" cm="1">
        <f t="array" aca="1" ref="N103" ca="1">INDIRECT("'Room Details'!$O$105")</f>
        <v>0</v>
      </c>
      <c r="O103" cm="1">
        <f t="array" aca="1" ref="O103" ca="1">INDIRECT("'Room Details'!$P$105")</f>
        <v>0</v>
      </c>
    </row>
    <row r="104" spans="1:15" x14ac:dyDescent="0.25">
      <c r="A104" cm="1">
        <f t="array" aca="1" ref="A104" ca="1">INDIRECT("'Room Details'!$B$106")</f>
        <v>0</v>
      </c>
      <c r="B104" cm="1">
        <f t="array" aca="1" ref="B104" ca="1">INDIRECT("'Room Details'!$C$106")</f>
        <v>0</v>
      </c>
      <c r="C104" cm="1">
        <f t="array" aca="1" ref="C104" ca="1">INDIRECT("'Room Details'!$D$106")</f>
        <v>0</v>
      </c>
      <c r="D104" cm="1">
        <f t="array" aca="1" ref="D104" ca="1">INDIRECT("'Room Details'!$E$106")</f>
        <v>0</v>
      </c>
      <c r="E104" t="str" cm="1">
        <f t="array" aca="1" ref="E104" ca="1">INDIRECT("'Room Details'!$F$106")</f>
        <v xml:space="preserve"> </v>
      </c>
      <c r="F104" cm="1">
        <f t="array" aca="1" ref="F104" ca="1">INDIRECT("'Room Details'!$G$106")</f>
        <v>0</v>
      </c>
      <c r="G104" cm="1">
        <f t="array" aca="1" ref="G104" ca="1">INDIRECT("'Room Details'!$H$106")</f>
        <v>0</v>
      </c>
      <c r="H104" cm="1">
        <f t="array" aca="1" ref="H104" ca="1">INDIRECT("'Room Details'!$I$106")</f>
        <v>0</v>
      </c>
      <c r="I104" cm="1">
        <f t="array" aca="1" ref="I104" ca="1">INDIRECT("'Room Details'!$J$106")</f>
        <v>0</v>
      </c>
      <c r="J104" cm="1">
        <f t="array" aca="1" ref="J104" ca="1">INDIRECT("'Room Details'!$K$106")</f>
        <v>0</v>
      </c>
      <c r="K104" t="str" cm="1">
        <f t="array" aca="1" ref="K104" ca="1">INDIRECT("'Room Details'!$L$106")</f>
        <v xml:space="preserve"> </v>
      </c>
      <c r="L104" cm="1">
        <f t="array" aca="1" ref="L104" ca="1">INDIRECT("'Room Details'!$M$106")</f>
        <v>0</v>
      </c>
      <c r="M104" cm="1">
        <f t="array" aca="1" ref="M104" ca="1">INDIRECT("'Room Details'!$N$106")</f>
        <v>0</v>
      </c>
      <c r="N104" cm="1">
        <f t="array" aca="1" ref="N104" ca="1">INDIRECT("'Room Details'!$O$106")</f>
        <v>0</v>
      </c>
      <c r="O104" cm="1">
        <f t="array" aca="1" ref="O104" ca="1">INDIRECT("'Room Details'!$P$106")</f>
        <v>0</v>
      </c>
    </row>
    <row r="105" spans="1:15" x14ac:dyDescent="0.25">
      <c r="A105" cm="1">
        <f t="array" aca="1" ref="A105" ca="1">INDIRECT("'Room Details'!$B$107")</f>
        <v>0</v>
      </c>
      <c r="B105" cm="1">
        <f t="array" aca="1" ref="B105" ca="1">INDIRECT("'Room Details'!$C$107")</f>
        <v>0</v>
      </c>
      <c r="C105" cm="1">
        <f t="array" aca="1" ref="C105" ca="1">INDIRECT("'Room Details'!$D$107")</f>
        <v>0</v>
      </c>
      <c r="D105" cm="1">
        <f t="array" aca="1" ref="D105" ca="1">INDIRECT("'Room Details'!$E$107")</f>
        <v>0</v>
      </c>
      <c r="E105" t="str" cm="1">
        <f t="array" aca="1" ref="E105" ca="1">INDIRECT("'Room Details'!$F$107")</f>
        <v xml:space="preserve"> </v>
      </c>
      <c r="F105" cm="1">
        <f t="array" aca="1" ref="F105" ca="1">INDIRECT("'Room Details'!$G$107")</f>
        <v>0</v>
      </c>
      <c r="G105" cm="1">
        <f t="array" aca="1" ref="G105" ca="1">INDIRECT("'Room Details'!$H$107")</f>
        <v>0</v>
      </c>
      <c r="H105" cm="1">
        <f t="array" aca="1" ref="H105" ca="1">INDIRECT("'Room Details'!$I$107")</f>
        <v>0</v>
      </c>
      <c r="I105" cm="1">
        <f t="array" aca="1" ref="I105" ca="1">INDIRECT("'Room Details'!$J$107")</f>
        <v>0</v>
      </c>
      <c r="J105" cm="1">
        <f t="array" aca="1" ref="J105" ca="1">INDIRECT("'Room Details'!$K$107")</f>
        <v>0</v>
      </c>
      <c r="K105" t="str" cm="1">
        <f t="array" aca="1" ref="K105" ca="1">INDIRECT("'Room Details'!$L$107")</f>
        <v xml:space="preserve"> </v>
      </c>
      <c r="L105" cm="1">
        <f t="array" aca="1" ref="L105" ca="1">INDIRECT("'Room Details'!$M$107")</f>
        <v>0</v>
      </c>
      <c r="M105" cm="1">
        <f t="array" aca="1" ref="M105" ca="1">INDIRECT("'Room Details'!$N$107")</f>
        <v>0</v>
      </c>
      <c r="N105" cm="1">
        <f t="array" aca="1" ref="N105" ca="1">INDIRECT("'Room Details'!$O$107")</f>
        <v>0</v>
      </c>
      <c r="O105" cm="1">
        <f t="array" aca="1" ref="O105" ca="1">INDIRECT("'Room Details'!$P$107")</f>
        <v>0</v>
      </c>
    </row>
    <row r="106" spans="1:15" x14ac:dyDescent="0.25">
      <c r="A106" cm="1">
        <f t="array" aca="1" ref="A106" ca="1">INDIRECT("'Room Details'!$B$108")</f>
        <v>0</v>
      </c>
      <c r="B106" cm="1">
        <f t="array" aca="1" ref="B106" ca="1">INDIRECT("'Room Details'!$C$108")</f>
        <v>0</v>
      </c>
      <c r="C106" cm="1">
        <f t="array" aca="1" ref="C106" ca="1">INDIRECT("'Room Details'!$D$108")</f>
        <v>0</v>
      </c>
      <c r="D106" cm="1">
        <f t="array" aca="1" ref="D106" ca="1">INDIRECT("'Room Details'!$E$108")</f>
        <v>0</v>
      </c>
      <c r="E106" t="str" cm="1">
        <f t="array" aca="1" ref="E106" ca="1">INDIRECT("'Room Details'!$F$108")</f>
        <v xml:space="preserve"> </v>
      </c>
      <c r="F106" cm="1">
        <f t="array" aca="1" ref="F106" ca="1">INDIRECT("'Room Details'!$G$108")</f>
        <v>0</v>
      </c>
      <c r="G106" cm="1">
        <f t="array" aca="1" ref="G106" ca="1">INDIRECT("'Room Details'!$H$108")</f>
        <v>0</v>
      </c>
      <c r="H106" cm="1">
        <f t="array" aca="1" ref="H106" ca="1">INDIRECT("'Room Details'!$I$108")</f>
        <v>0</v>
      </c>
      <c r="I106" cm="1">
        <f t="array" aca="1" ref="I106" ca="1">INDIRECT("'Room Details'!$J$108")</f>
        <v>0</v>
      </c>
      <c r="J106" cm="1">
        <f t="array" aca="1" ref="J106" ca="1">INDIRECT("'Room Details'!$K$108")</f>
        <v>0</v>
      </c>
      <c r="K106" t="str" cm="1">
        <f t="array" aca="1" ref="K106" ca="1">INDIRECT("'Room Details'!$L$108")</f>
        <v xml:space="preserve"> </v>
      </c>
      <c r="L106" cm="1">
        <f t="array" aca="1" ref="L106" ca="1">INDIRECT("'Room Details'!$M$108")</f>
        <v>0</v>
      </c>
      <c r="M106" cm="1">
        <f t="array" aca="1" ref="M106" ca="1">INDIRECT("'Room Details'!$N$108")</f>
        <v>0</v>
      </c>
      <c r="N106" cm="1">
        <f t="array" aca="1" ref="N106" ca="1">INDIRECT("'Room Details'!$O$108")</f>
        <v>0</v>
      </c>
      <c r="O106" cm="1">
        <f t="array" aca="1" ref="O106" ca="1">INDIRECT("'Room Details'!$P$108")</f>
        <v>0</v>
      </c>
    </row>
    <row r="107" spans="1:15" x14ac:dyDescent="0.25">
      <c r="A107" cm="1">
        <f t="array" aca="1" ref="A107" ca="1">INDIRECT("'Room Details'!$B$109")</f>
        <v>0</v>
      </c>
      <c r="B107" cm="1">
        <f t="array" aca="1" ref="B107" ca="1">INDIRECT("'Room Details'!$C$109")</f>
        <v>0</v>
      </c>
      <c r="C107" cm="1">
        <f t="array" aca="1" ref="C107" ca="1">INDIRECT("'Room Details'!$D$109")</f>
        <v>0</v>
      </c>
      <c r="D107" cm="1">
        <f t="array" aca="1" ref="D107" ca="1">INDIRECT("'Room Details'!$E$109")</f>
        <v>0</v>
      </c>
      <c r="E107" t="str" cm="1">
        <f t="array" aca="1" ref="E107" ca="1">INDIRECT("'Room Details'!$F$109")</f>
        <v xml:space="preserve"> </v>
      </c>
      <c r="F107" cm="1">
        <f t="array" aca="1" ref="F107" ca="1">INDIRECT("'Room Details'!$G$109")</f>
        <v>0</v>
      </c>
      <c r="G107" cm="1">
        <f t="array" aca="1" ref="G107" ca="1">INDIRECT("'Room Details'!$H$109")</f>
        <v>0</v>
      </c>
      <c r="H107" cm="1">
        <f t="array" aca="1" ref="H107" ca="1">INDIRECT("'Room Details'!$I$109")</f>
        <v>0</v>
      </c>
      <c r="I107" cm="1">
        <f t="array" aca="1" ref="I107" ca="1">INDIRECT("'Room Details'!$J$109")</f>
        <v>0</v>
      </c>
      <c r="J107" cm="1">
        <f t="array" aca="1" ref="J107" ca="1">INDIRECT("'Room Details'!$K$109")</f>
        <v>0</v>
      </c>
      <c r="K107" t="str" cm="1">
        <f t="array" aca="1" ref="K107" ca="1">INDIRECT("'Room Details'!$L$109")</f>
        <v xml:space="preserve"> </v>
      </c>
      <c r="L107" cm="1">
        <f t="array" aca="1" ref="L107" ca="1">INDIRECT("'Room Details'!$M$109")</f>
        <v>0</v>
      </c>
      <c r="M107" cm="1">
        <f t="array" aca="1" ref="M107" ca="1">INDIRECT("'Room Details'!$N$109")</f>
        <v>0</v>
      </c>
      <c r="N107" cm="1">
        <f t="array" aca="1" ref="N107" ca="1">INDIRECT("'Room Details'!$O$109")</f>
        <v>0</v>
      </c>
      <c r="O107" cm="1">
        <f t="array" aca="1" ref="O107" ca="1">INDIRECT("'Room Details'!$P$109")</f>
        <v>0</v>
      </c>
    </row>
    <row r="108" spans="1:15" x14ac:dyDescent="0.25">
      <c r="A108" cm="1">
        <f t="array" aca="1" ref="A108" ca="1">INDIRECT("'Room Details'!$B$110")</f>
        <v>0</v>
      </c>
      <c r="B108" cm="1">
        <f t="array" aca="1" ref="B108" ca="1">INDIRECT("'Room Details'!$C$110")</f>
        <v>0</v>
      </c>
      <c r="C108" cm="1">
        <f t="array" aca="1" ref="C108" ca="1">INDIRECT("'Room Details'!$D$110")</f>
        <v>0</v>
      </c>
      <c r="D108" cm="1">
        <f t="array" aca="1" ref="D108" ca="1">INDIRECT("'Room Details'!$E$110")</f>
        <v>0</v>
      </c>
      <c r="E108" t="str" cm="1">
        <f t="array" aca="1" ref="E108" ca="1">INDIRECT("'Room Details'!$F$110")</f>
        <v xml:space="preserve"> </v>
      </c>
      <c r="F108" cm="1">
        <f t="array" aca="1" ref="F108" ca="1">INDIRECT("'Room Details'!$G$110")</f>
        <v>0</v>
      </c>
      <c r="G108" cm="1">
        <f t="array" aca="1" ref="G108" ca="1">INDIRECT("'Room Details'!$H$110")</f>
        <v>0</v>
      </c>
      <c r="H108" cm="1">
        <f t="array" aca="1" ref="H108" ca="1">INDIRECT("'Room Details'!$I$110")</f>
        <v>0</v>
      </c>
      <c r="I108" cm="1">
        <f t="array" aca="1" ref="I108" ca="1">INDIRECT("'Room Details'!$J$110")</f>
        <v>0</v>
      </c>
      <c r="J108" cm="1">
        <f t="array" aca="1" ref="J108" ca="1">INDIRECT("'Room Details'!$K$110")</f>
        <v>0</v>
      </c>
      <c r="K108" t="str" cm="1">
        <f t="array" aca="1" ref="K108" ca="1">INDIRECT("'Room Details'!$L$110")</f>
        <v xml:space="preserve"> </v>
      </c>
      <c r="L108" cm="1">
        <f t="array" aca="1" ref="L108" ca="1">INDIRECT("'Room Details'!$M$110")</f>
        <v>0</v>
      </c>
      <c r="M108" cm="1">
        <f t="array" aca="1" ref="M108" ca="1">INDIRECT("'Room Details'!$N$110")</f>
        <v>0</v>
      </c>
      <c r="N108" cm="1">
        <f t="array" aca="1" ref="N108" ca="1">INDIRECT("'Room Details'!$O$110")</f>
        <v>0</v>
      </c>
      <c r="O108" cm="1">
        <f t="array" aca="1" ref="O108" ca="1">INDIRECT("'Room Details'!$P$110")</f>
        <v>0</v>
      </c>
    </row>
    <row r="109" spans="1:15" x14ac:dyDescent="0.25">
      <c r="A109" cm="1">
        <f t="array" aca="1" ref="A109" ca="1">INDIRECT("'Room Details'!$B$111")</f>
        <v>0</v>
      </c>
      <c r="B109" cm="1">
        <f t="array" aca="1" ref="B109" ca="1">INDIRECT("'Room Details'!$C$111")</f>
        <v>0</v>
      </c>
      <c r="C109" cm="1">
        <f t="array" aca="1" ref="C109" ca="1">INDIRECT("'Room Details'!$D$111")</f>
        <v>0</v>
      </c>
      <c r="D109" cm="1">
        <f t="array" aca="1" ref="D109" ca="1">INDIRECT("'Room Details'!$E$111")</f>
        <v>0</v>
      </c>
      <c r="E109" t="str" cm="1">
        <f t="array" aca="1" ref="E109" ca="1">INDIRECT("'Room Details'!$F$111")</f>
        <v xml:space="preserve"> </v>
      </c>
      <c r="F109" cm="1">
        <f t="array" aca="1" ref="F109" ca="1">INDIRECT("'Room Details'!$G$111")</f>
        <v>0</v>
      </c>
      <c r="G109" cm="1">
        <f t="array" aca="1" ref="G109" ca="1">INDIRECT("'Room Details'!$H$111")</f>
        <v>0</v>
      </c>
      <c r="H109" cm="1">
        <f t="array" aca="1" ref="H109" ca="1">INDIRECT("'Room Details'!$I$111")</f>
        <v>0</v>
      </c>
      <c r="I109" cm="1">
        <f t="array" aca="1" ref="I109" ca="1">INDIRECT("'Room Details'!$J$111")</f>
        <v>0</v>
      </c>
      <c r="J109" cm="1">
        <f t="array" aca="1" ref="J109" ca="1">INDIRECT("'Room Details'!$K$111")</f>
        <v>0</v>
      </c>
      <c r="K109" t="str" cm="1">
        <f t="array" aca="1" ref="K109" ca="1">INDIRECT("'Room Details'!$L$111")</f>
        <v xml:space="preserve"> </v>
      </c>
      <c r="L109" cm="1">
        <f t="array" aca="1" ref="L109" ca="1">INDIRECT("'Room Details'!$M$111")</f>
        <v>0</v>
      </c>
      <c r="M109" cm="1">
        <f t="array" aca="1" ref="M109" ca="1">INDIRECT("'Room Details'!$N$111")</f>
        <v>0</v>
      </c>
      <c r="N109" cm="1">
        <f t="array" aca="1" ref="N109" ca="1">INDIRECT("'Room Details'!$O$111")</f>
        <v>0</v>
      </c>
      <c r="O109" cm="1">
        <f t="array" aca="1" ref="O109" ca="1">INDIRECT("'Room Details'!$P$111")</f>
        <v>0</v>
      </c>
    </row>
    <row r="110" spans="1:15" x14ac:dyDescent="0.25">
      <c r="A110" cm="1">
        <f t="array" aca="1" ref="A110" ca="1">INDIRECT("'Room Details'!$B$112")</f>
        <v>0</v>
      </c>
      <c r="B110" cm="1">
        <f t="array" aca="1" ref="B110" ca="1">INDIRECT("'Room Details'!$C$112")</f>
        <v>0</v>
      </c>
      <c r="C110" cm="1">
        <f t="array" aca="1" ref="C110" ca="1">INDIRECT("'Room Details'!$D$112")</f>
        <v>0</v>
      </c>
      <c r="D110" cm="1">
        <f t="array" aca="1" ref="D110" ca="1">INDIRECT("'Room Details'!$E$112")</f>
        <v>0</v>
      </c>
      <c r="E110" t="str" cm="1">
        <f t="array" aca="1" ref="E110" ca="1">INDIRECT("'Room Details'!$F$112")</f>
        <v xml:space="preserve"> </v>
      </c>
      <c r="F110" cm="1">
        <f t="array" aca="1" ref="F110" ca="1">INDIRECT("'Room Details'!$G$112")</f>
        <v>0</v>
      </c>
      <c r="G110" cm="1">
        <f t="array" aca="1" ref="G110" ca="1">INDIRECT("'Room Details'!$H$112")</f>
        <v>0</v>
      </c>
      <c r="H110" cm="1">
        <f t="array" aca="1" ref="H110" ca="1">INDIRECT("'Room Details'!$I$112")</f>
        <v>0</v>
      </c>
      <c r="I110" cm="1">
        <f t="array" aca="1" ref="I110" ca="1">INDIRECT("'Room Details'!$J$112")</f>
        <v>0</v>
      </c>
      <c r="J110" cm="1">
        <f t="array" aca="1" ref="J110" ca="1">INDIRECT("'Room Details'!$K$112")</f>
        <v>0</v>
      </c>
      <c r="K110" t="str" cm="1">
        <f t="array" aca="1" ref="K110" ca="1">INDIRECT("'Room Details'!$L$112")</f>
        <v xml:space="preserve"> </v>
      </c>
      <c r="L110" cm="1">
        <f t="array" aca="1" ref="L110" ca="1">INDIRECT("'Room Details'!$M$112")</f>
        <v>0</v>
      </c>
      <c r="M110" cm="1">
        <f t="array" aca="1" ref="M110" ca="1">INDIRECT("'Room Details'!$N$112")</f>
        <v>0</v>
      </c>
      <c r="N110" cm="1">
        <f t="array" aca="1" ref="N110" ca="1">INDIRECT("'Room Details'!$O$112")</f>
        <v>0</v>
      </c>
      <c r="O110" cm="1">
        <f t="array" aca="1" ref="O110" ca="1">INDIRECT("'Room Details'!$P$112")</f>
        <v>0</v>
      </c>
    </row>
    <row r="111" spans="1:15" x14ac:dyDescent="0.25">
      <c r="A111" cm="1">
        <f t="array" aca="1" ref="A111" ca="1">INDIRECT("'Room Details'!$B$113")</f>
        <v>0</v>
      </c>
      <c r="B111" cm="1">
        <f t="array" aca="1" ref="B111" ca="1">INDIRECT("'Room Details'!$C$113")</f>
        <v>0</v>
      </c>
      <c r="C111" cm="1">
        <f t="array" aca="1" ref="C111" ca="1">INDIRECT("'Room Details'!$D$113")</f>
        <v>0</v>
      </c>
      <c r="D111" cm="1">
        <f t="array" aca="1" ref="D111" ca="1">INDIRECT("'Room Details'!$E$113")</f>
        <v>0</v>
      </c>
      <c r="E111" t="str" cm="1">
        <f t="array" aca="1" ref="E111" ca="1">INDIRECT("'Room Details'!$F$113")</f>
        <v xml:space="preserve"> </v>
      </c>
      <c r="F111" cm="1">
        <f t="array" aca="1" ref="F111" ca="1">INDIRECT("'Room Details'!$G$113")</f>
        <v>0</v>
      </c>
      <c r="G111" cm="1">
        <f t="array" aca="1" ref="G111" ca="1">INDIRECT("'Room Details'!$H$113")</f>
        <v>0</v>
      </c>
      <c r="H111" cm="1">
        <f t="array" aca="1" ref="H111" ca="1">INDIRECT("'Room Details'!$I$113")</f>
        <v>0</v>
      </c>
      <c r="I111" cm="1">
        <f t="array" aca="1" ref="I111" ca="1">INDIRECT("'Room Details'!$J$113")</f>
        <v>0</v>
      </c>
      <c r="J111" cm="1">
        <f t="array" aca="1" ref="J111" ca="1">INDIRECT("'Room Details'!$K$113")</f>
        <v>0</v>
      </c>
      <c r="K111" t="str" cm="1">
        <f t="array" aca="1" ref="K111" ca="1">INDIRECT("'Room Details'!$L$113")</f>
        <v xml:space="preserve"> </v>
      </c>
      <c r="L111" cm="1">
        <f t="array" aca="1" ref="L111" ca="1">INDIRECT("'Room Details'!$M$113")</f>
        <v>0</v>
      </c>
      <c r="M111" cm="1">
        <f t="array" aca="1" ref="M111" ca="1">INDIRECT("'Room Details'!$N$113")</f>
        <v>0</v>
      </c>
      <c r="N111" cm="1">
        <f t="array" aca="1" ref="N111" ca="1">INDIRECT("'Room Details'!$O$113")</f>
        <v>0</v>
      </c>
      <c r="O111" cm="1">
        <f t="array" aca="1" ref="O111" ca="1">INDIRECT("'Room Details'!$P$113")</f>
        <v>0</v>
      </c>
    </row>
    <row r="112" spans="1:15" x14ac:dyDescent="0.25">
      <c r="A112" cm="1">
        <f t="array" aca="1" ref="A112" ca="1">INDIRECT("'Room Details'!$B$114")</f>
        <v>0</v>
      </c>
      <c r="B112" cm="1">
        <f t="array" aca="1" ref="B112" ca="1">INDIRECT("'Room Details'!$C$114")</f>
        <v>0</v>
      </c>
      <c r="C112" cm="1">
        <f t="array" aca="1" ref="C112" ca="1">INDIRECT("'Room Details'!$D$114")</f>
        <v>0</v>
      </c>
      <c r="D112" cm="1">
        <f t="array" aca="1" ref="D112" ca="1">INDIRECT("'Room Details'!$E$114")</f>
        <v>0</v>
      </c>
      <c r="E112" t="str" cm="1">
        <f t="array" aca="1" ref="E112" ca="1">INDIRECT("'Room Details'!$F$114")</f>
        <v xml:space="preserve"> </v>
      </c>
      <c r="F112" cm="1">
        <f t="array" aca="1" ref="F112" ca="1">INDIRECT("'Room Details'!$G$114")</f>
        <v>0</v>
      </c>
      <c r="G112" cm="1">
        <f t="array" aca="1" ref="G112" ca="1">INDIRECT("'Room Details'!$H$114")</f>
        <v>0</v>
      </c>
      <c r="H112" cm="1">
        <f t="array" aca="1" ref="H112" ca="1">INDIRECT("'Room Details'!$I$114")</f>
        <v>0</v>
      </c>
      <c r="I112" cm="1">
        <f t="array" aca="1" ref="I112" ca="1">INDIRECT("'Room Details'!$J$114")</f>
        <v>0</v>
      </c>
      <c r="J112" cm="1">
        <f t="array" aca="1" ref="J112" ca="1">INDIRECT("'Room Details'!$K$114")</f>
        <v>0</v>
      </c>
      <c r="K112" t="str" cm="1">
        <f t="array" aca="1" ref="K112" ca="1">INDIRECT("'Room Details'!$L$114")</f>
        <v xml:space="preserve"> </v>
      </c>
      <c r="L112" cm="1">
        <f t="array" aca="1" ref="L112" ca="1">INDIRECT("'Room Details'!$M$114")</f>
        <v>0</v>
      </c>
      <c r="M112" cm="1">
        <f t="array" aca="1" ref="M112" ca="1">INDIRECT("'Room Details'!$N$114")</f>
        <v>0</v>
      </c>
      <c r="N112" cm="1">
        <f t="array" aca="1" ref="N112" ca="1">INDIRECT("'Room Details'!$O$114")</f>
        <v>0</v>
      </c>
      <c r="O112" cm="1">
        <f t="array" aca="1" ref="O112" ca="1">INDIRECT("'Room Details'!$P$114")</f>
        <v>0</v>
      </c>
    </row>
    <row r="113" spans="1:15" x14ac:dyDescent="0.25">
      <c r="A113" cm="1">
        <f t="array" aca="1" ref="A113" ca="1">INDIRECT("'Room Details'!$B$115")</f>
        <v>0</v>
      </c>
      <c r="B113" cm="1">
        <f t="array" aca="1" ref="B113" ca="1">INDIRECT("'Room Details'!$C$115")</f>
        <v>0</v>
      </c>
      <c r="C113" cm="1">
        <f t="array" aca="1" ref="C113" ca="1">INDIRECT("'Room Details'!$D$115")</f>
        <v>0</v>
      </c>
      <c r="D113" cm="1">
        <f t="array" aca="1" ref="D113" ca="1">INDIRECT("'Room Details'!$E$115")</f>
        <v>0</v>
      </c>
      <c r="E113" t="str" cm="1">
        <f t="array" aca="1" ref="E113" ca="1">INDIRECT("'Room Details'!$F$115")</f>
        <v xml:space="preserve"> </v>
      </c>
      <c r="F113" cm="1">
        <f t="array" aca="1" ref="F113" ca="1">INDIRECT("'Room Details'!$G$115")</f>
        <v>0</v>
      </c>
      <c r="G113" cm="1">
        <f t="array" aca="1" ref="G113" ca="1">INDIRECT("'Room Details'!$H$115")</f>
        <v>0</v>
      </c>
      <c r="H113" cm="1">
        <f t="array" aca="1" ref="H113" ca="1">INDIRECT("'Room Details'!$I$115")</f>
        <v>0</v>
      </c>
      <c r="I113" cm="1">
        <f t="array" aca="1" ref="I113" ca="1">INDIRECT("'Room Details'!$J$115")</f>
        <v>0</v>
      </c>
      <c r="J113" cm="1">
        <f t="array" aca="1" ref="J113" ca="1">INDIRECT("'Room Details'!$K$115")</f>
        <v>0</v>
      </c>
      <c r="K113" t="str" cm="1">
        <f t="array" aca="1" ref="K113" ca="1">INDIRECT("'Room Details'!$L$115")</f>
        <v xml:space="preserve"> </v>
      </c>
      <c r="L113" cm="1">
        <f t="array" aca="1" ref="L113" ca="1">INDIRECT("'Room Details'!$M$115")</f>
        <v>0</v>
      </c>
      <c r="M113" cm="1">
        <f t="array" aca="1" ref="M113" ca="1">INDIRECT("'Room Details'!$N$115")</f>
        <v>0</v>
      </c>
      <c r="N113" cm="1">
        <f t="array" aca="1" ref="N113" ca="1">INDIRECT("'Room Details'!$O$115")</f>
        <v>0</v>
      </c>
      <c r="O113" cm="1">
        <f t="array" aca="1" ref="O113" ca="1">INDIRECT("'Room Details'!$P$115")</f>
        <v>0</v>
      </c>
    </row>
    <row r="114" spans="1:15" x14ac:dyDescent="0.25">
      <c r="A114" cm="1">
        <f t="array" aca="1" ref="A114" ca="1">INDIRECT("'Room Details'!$B$116")</f>
        <v>0</v>
      </c>
      <c r="B114" cm="1">
        <f t="array" aca="1" ref="B114" ca="1">INDIRECT("'Room Details'!$C$116")</f>
        <v>0</v>
      </c>
      <c r="C114" cm="1">
        <f t="array" aca="1" ref="C114" ca="1">INDIRECT("'Room Details'!$D$116")</f>
        <v>0</v>
      </c>
      <c r="D114" cm="1">
        <f t="array" aca="1" ref="D114" ca="1">INDIRECT("'Room Details'!$E$116")</f>
        <v>0</v>
      </c>
      <c r="E114" t="str" cm="1">
        <f t="array" aca="1" ref="E114" ca="1">INDIRECT("'Room Details'!$F$116")</f>
        <v xml:space="preserve"> </v>
      </c>
      <c r="F114" cm="1">
        <f t="array" aca="1" ref="F114" ca="1">INDIRECT("'Room Details'!$G$116")</f>
        <v>0</v>
      </c>
      <c r="G114" cm="1">
        <f t="array" aca="1" ref="G114" ca="1">INDIRECT("'Room Details'!$H$116")</f>
        <v>0</v>
      </c>
      <c r="H114" cm="1">
        <f t="array" aca="1" ref="H114" ca="1">INDIRECT("'Room Details'!$I$116")</f>
        <v>0</v>
      </c>
      <c r="I114" cm="1">
        <f t="array" aca="1" ref="I114" ca="1">INDIRECT("'Room Details'!$J$116")</f>
        <v>0</v>
      </c>
      <c r="J114" cm="1">
        <f t="array" aca="1" ref="J114" ca="1">INDIRECT("'Room Details'!$K$116")</f>
        <v>0</v>
      </c>
      <c r="K114" t="str" cm="1">
        <f t="array" aca="1" ref="K114" ca="1">INDIRECT("'Room Details'!$L$116")</f>
        <v xml:space="preserve"> </v>
      </c>
      <c r="L114" cm="1">
        <f t="array" aca="1" ref="L114" ca="1">INDIRECT("'Room Details'!$M$116")</f>
        <v>0</v>
      </c>
      <c r="M114" cm="1">
        <f t="array" aca="1" ref="M114" ca="1">INDIRECT("'Room Details'!$N$116")</f>
        <v>0</v>
      </c>
      <c r="N114" cm="1">
        <f t="array" aca="1" ref="N114" ca="1">INDIRECT("'Room Details'!$O$116")</f>
        <v>0</v>
      </c>
      <c r="O114" cm="1">
        <f t="array" aca="1" ref="O114" ca="1">INDIRECT("'Room Details'!$P$116")</f>
        <v>0</v>
      </c>
    </row>
    <row r="115" spans="1:15" x14ac:dyDescent="0.25">
      <c r="A115" cm="1">
        <f t="array" aca="1" ref="A115" ca="1">INDIRECT("'Room Details'!$B$117")</f>
        <v>0</v>
      </c>
      <c r="B115" cm="1">
        <f t="array" aca="1" ref="B115" ca="1">INDIRECT("'Room Details'!$C$117")</f>
        <v>0</v>
      </c>
      <c r="C115" cm="1">
        <f t="array" aca="1" ref="C115" ca="1">INDIRECT("'Room Details'!$D$117")</f>
        <v>0</v>
      </c>
      <c r="D115" cm="1">
        <f t="array" aca="1" ref="D115" ca="1">INDIRECT("'Room Details'!$E$117")</f>
        <v>0</v>
      </c>
      <c r="E115" t="str" cm="1">
        <f t="array" aca="1" ref="E115" ca="1">INDIRECT("'Room Details'!$F$117")</f>
        <v xml:space="preserve"> </v>
      </c>
      <c r="F115" cm="1">
        <f t="array" aca="1" ref="F115" ca="1">INDIRECT("'Room Details'!$G$117")</f>
        <v>0</v>
      </c>
      <c r="G115" cm="1">
        <f t="array" aca="1" ref="G115" ca="1">INDIRECT("'Room Details'!$H$117")</f>
        <v>0</v>
      </c>
      <c r="H115" cm="1">
        <f t="array" aca="1" ref="H115" ca="1">INDIRECT("'Room Details'!$I$117")</f>
        <v>0</v>
      </c>
      <c r="I115" cm="1">
        <f t="array" aca="1" ref="I115" ca="1">INDIRECT("'Room Details'!$J$117")</f>
        <v>0</v>
      </c>
      <c r="J115" cm="1">
        <f t="array" aca="1" ref="J115" ca="1">INDIRECT("'Room Details'!$K$117")</f>
        <v>0</v>
      </c>
      <c r="K115" t="str" cm="1">
        <f t="array" aca="1" ref="K115" ca="1">INDIRECT("'Room Details'!$L$117")</f>
        <v xml:space="preserve"> </v>
      </c>
      <c r="L115" cm="1">
        <f t="array" aca="1" ref="L115" ca="1">INDIRECT("'Room Details'!$M$117")</f>
        <v>0</v>
      </c>
      <c r="M115" cm="1">
        <f t="array" aca="1" ref="M115" ca="1">INDIRECT("'Room Details'!$N$117")</f>
        <v>0</v>
      </c>
      <c r="N115" cm="1">
        <f t="array" aca="1" ref="N115" ca="1">INDIRECT("'Room Details'!$O$117")</f>
        <v>0</v>
      </c>
      <c r="O115" cm="1">
        <f t="array" aca="1" ref="O115" ca="1">INDIRECT("'Room Details'!$P$117")</f>
        <v>0</v>
      </c>
    </row>
    <row r="116" spans="1:15" x14ac:dyDescent="0.25">
      <c r="A116" cm="1">
        <f t="array" aca="1" ref="A116" ca="1">INDIRECT("'Room Details'!$B$118")</f>
        <v>0</v>
      </c>
      <c r="B116" cm="1">
        <f t="array" aca="1" ref="B116" ca="1">INDIRECT("'Room Details'!$C$118")</f>
        <v>0</v>
      </c>
      <c r="C116" cm="1">
        <f t="array" aca="1" ref="C116" ca="1">INDIRECT("'Room Details'!$D$118")</f>
        <v>0</v>
      </c>
      <c r="D116" cm="1">
        <f t="array" aca="1" ref="D116" ca="1">INDIRECT("'Room Details'!$E$118")</f>
        <v>0</v>
      </c>
      <c r="E116" t="str" cm="1">
        <f t="array" aca="1" ref="E116" ca="1">INDIRECT("'Room Details'!$F$118")</f>
        <v xml:space="preserve"> </v>
      </c>
      <c r="F116" cm="1">
        <f t="array" aca="1" ref="F116" ca="1">INDIRECT("'Room Details'!$G$118")</f>
        <v>0</v>
      </c>
      <c r="G116" cm="1">
        <f t="array" aca="1" ref="G116" ca="1">INDIRECT("'Room Details'!$H$118")</f>
        <v>0</v>
      </c>
      <c r="H116" cm="1">
        <f t="array" aca="1" ref="H116" ca="1">INDIRECT("'Room Details'!$I$118")</f>
        <v>0</v>
      </c>
      <c r="I116" cm="1">
        <f t="array" aca="1" ref="I116" ca="1">INDIRECT("'Room Details'!$J$118")</f>
        <v>0</v>
      </c>
      <c r="J116" cm="1">
        <f t="array" aca="1" ref="J116" ca="1">INDIRECT("'Room Details'!$K$118")</f>
        <v>0</v>
      </c>
      <c r="K116" t="str" cm="1">
        <f t="array" aca="1" ref="K116" ca="1">INDIRECT("'Room Details'!$L$118")</f>
        <v xml:space="preserve"> </v>
      </c>
      <c r="L116" cm="1">
        <f t="array" aca="1" ref="L116" ca="1">INDIRECT("'Room Details'!$M$118")</f>
        <v>0</v>
      </c>
      <c r="M116" cm="1">
        <f t="array" aca="1" ref="M116" ca="1">INDIRECT("'Room Details'!$N$118")</f>
        <v>0</v>
      </c>
      <c r="N116" cm="1">
        <f t="array" aca="1" ref="N116" ca="1">INDIRECT("'Room Details'!$O$118")</f>
        <v>0</v>
      </c>
      <c r="O116" cm="1">
        <f t="array" aca="1" ref="O116" ca="1">INDIRECT("'Room Details'!$P$118")</f>
        <v>0</v>
      </c>
    </row>
    <row r="117" spans="1:15" x14ac:dyDescent="0.25">
      <c r="A117" cm="1">
        <f t="array" aca="1" ref="A117" ca="1">INDIRECT("'Room Details'!$B$119")</f>
        <v>0</v>
      </c>
      <c r="B117" cm="1">
        <f t="array" aca="1" ref="B117" ca="1">INDIRECT("'Room Details'!$C$119")</f>
        <v>0</v>
      </c>
      <c r="C117" cm="1">
        <f t="array" aca="1" ref="C117" ca="1">INDIRECT("'Room Details'!$D$119")</f>
        <v>0</v>
      </c>
      <c r="D117" cm="1">
        <f t="array" aca="1" ref="D117" ca="1">INDIRECT("'Room Details'!$E$119")</f>
        <v>0</v>
      </c>
      <c r="E117" t="str" cm="1">
        <f t="array" aca="1" ref="E117" ca="1">INDIRECT("'Room Details'!$F$119")</f>
        <v xml:space="preserve"> </v>
      </c>
      <c r="F117" cm="1">
        <f t="array" aca="1" ref="F117" ca="1">INDIRECT("'Room Details'!$G$119")</f>
        <v>0</v>
      </c>
      <c r="G117" cm="1">
        <f t="array" aca="1" ref="G117" ca="1">INDIRECT("'Room Details'!$H$119")</f>
        <v>0</v>
      </c>
      <c r="H117" cm="1">
        <f t="array" aca="1" ref="H117" ca="1">INDIRECT("'Room Details'!$I$119")</f>
        <v>0</v>
      </c>
      <c r="I117" cm="1">
        <f t="array" aca="1" ref="I117" ca="1">INDIRECT("'Room Details'!$J$119")</f>
        <v>0</v>
      </c>
      <c r="J117" cm="1">
        <f t="array" aca="1" ref="J117" ca="1">INDIRECT("'Room Details'!$K$119")</f>
        <v>0</v>
      </c>
      <c r="K117" t="str" cm="1">
        <f t="array" aca="1" ref="K117" ca="1">INDIRECT("'Room Details'!$L$119")</f>
        <v xml:space="preserve"> </v>
      </c>
      <c r="L117" cm="1">
        <f t="array" aca="1" ref="L117" ca="1">INDIRECT("'Room Details'!$M$119")</f>
        <v>0</v>
      </c>
      <c r="M117" cm="1">
        <f t="array" aca="1" ref="M117" ca="1">INDIRECT("'Room Details'!$N$119")</f>
        <v>0</v>
      </c>
      <c r="N117" cm="1">
        <f t="array" aca="1" ref="N117" ca="1">INDIRECT("'Room Details'!$O$119")</f>
        <v>0</v>
      </c>
      <c r="O117" cm="1">
        <f t="array" aca="1" ref="O117" ca="1">INDIRECT("'Room Details'!$P$119")</f>
        <v>0</v>
      </c>
    </row>
    <row r="118" spans="1:15" x14ac:dyDescent="0.25">
      <c r="A118" cm="1">
        <f t="array" aca="1" ref="A118" ca="1">INDIRECT("'Room Details'!$B$120")</f>
        <v>0</v>
      </c>
      <c r="B118" cm="1">
        <f t="array" aca="1" ref="B118" ca="1">INDIRECT("'Room Details'!$C$120")</f>
        <v>0</v>
      </c>
      <c r="C118" cm="1">
        <f t="array" aca="1" ref="C118" ca="1">INDIRECT("'Room Details'!$D$120")</f>
        <v>0</v>
      </c>
      <c r="D118" cm="1">
        <f t="array" aca="1" ref="D118" ca="1">INDIRECT("'Room Details'!$E$120")</f>
        <v>0</v>
      </c>
      <c r="E118" t="str" cm="1">
        <f t="array" aca="1" ref="E118" ca="1">INDIRECT("'Room Details'!$F$120")</f>
        <v xml:space="preserve"> </v>
      </c>
      <c r="F118" cm="1">
        <f t="array" aca="1" ref="F118" ca="1">INDIRECT("'Room Details'!$G$120")</f>
        <v>0</v>
      </c>
      <c r="G118" cm="1">
        <f t="array" aca="1" ref="G118" ca="1">INDIRECT("'Room Details'!$H$120")</f>
        <v>0</v>
      </c>
      <c r="H118" cm="1">
        <f t="array" aca="1" ref="H118" ca="1">INDIRECT("'Room Details'!$I$120")</f>
        <v>0</v>
      </c>
      <c r="I118" cm="1">
        <f t="array" aca="1" ref="I118" ca="1">INDIRECT("'Room Details'!$J$120")</f>
        <v>0</v>
      </c>
      <c r="J118" cm="1">
        <f t="array" aca="1" ref="J118" ca="1">INDIRECT("'Room Details'!$K$120")</f>
        <v>0</v>
      </c>
      <c r="K118" t="str" cm="1">
        <f t="array" aca="1" ref="K118" ca="1">INDIRECT("'Room Details'!$L$120")</f>
        <v xml:space="preserve"> </v>
      </c>
      <c r="L118" cm="1">
        <f t="array" aca="1" ref="L118" ca="1">INDIRECT("'Room Details'!$M$120")</f>
        <v>0</v>
      </c>
      <c r="M118" cm="1">
        <f t="array" aca="1" ref="M118" ca="1">INDIRECT("'Room Details'!$N$120")</f>
        <v>0</v>
      </c>
      <c r="N118" cm="1">
        <f t="array" aca="1" ref="N118" ca="1">INDIRECT("'Room Details'!$O$120")</f>
        <v>0</v>
      </c>
      <c r="O118" cm="1">
        <f t="array" aca="1" ref="O118" ca="1">INDIRECT("'Room Details'!$P$120")</f>
        <v>0</v>
      </c>
    </row>
    <row r="119" spans="1:15" x14ac:dyDescent="0.25">
      <c r="A119" cm="1">
        <f t="array" aca="1" ref="A119" ca="1">INDIRECT("'Room Details'!$B$121")</f>
        <v>0</v>
      </c>
      <c r="B119" cm="1">
        <f t="array" aca="1" ref="B119" ca="1">INDIRECT("'Room Details'!$C$121")</f>
        <v>0</v>
      </c>
      <c r="C119" cm="1">
        <f t="array" aca="1" ref="C119" ca="1">INDIRECT("'Room Details'!$D$121")</f>
        <v>0</v>
      </c>
      <c r="D119" cm="1">
        <f t="array" aca="1" ref="D119" ca="1">INDIRECT("'Room Details'!$E$121")</f>
        <v>0</v>
      </c>
      <c r="E119" t="str" cm="1">
        <f t="array" aca="1" ref="E119" ca="1">INDIRECT("'Room Details'!$F$121")</f>
        <v xml:space="preserve"> </v>
      </c>
      <c r="F119" cm="1">
        <f t="array" aca="1" ref="F119" ca="1">INDIRECT("'Room Details'!$G$121")</f>
        <v>0</v>
      </c>
      <c r="G119" cm="1">
        <f t="array" aca="1" ref="G119" ca="1">INDIRECT("'Room Details'!$H$121")</f>
        <v>0</v>
      </c>
      <c r="H119" cm="1">
        <f t="array" aca="1" ref="H119" ca="1">INDIRECT("'Room Details'!$I$121")</f>
        <v>0</v>
      </c>
      <c r="I119" cm="1">
        <f t="array" aca="1" ref="I119" ca="1">INDIRECT("'Room Details'!$J$121")</f>
        <v>0</v>
      </c>
      <c r="J119" cm="1">
        <f t="array" aca="1" ref="J119" ca="1">INDIRECT("'Room Details'!$K$121")</f>
        <v>0</v>
      </c>
      <c r="K119" t="str" cm="1">
        <f t="array" aca="1" ref="K119" ca="1">INDIRECT("'Room Details'!$L$121")</f>
        <v xml:space="preserve"> </v>
      </c>
      <c r="L119" cm="1">
        <f t="array" aca="1" ref="L119" ca="1">INDIRECT("'Room Details'!$M$121")</f>
        <v>0</v>
      </c>
      <c r="M119" cm="1">
        <f t="array" aca="1" ref="M119" ca="1">INDIRECT("'Room Details'!$N$121")</f>
        <v>0</v>
      </c>
      <c r="N119" cm="1">
        <f t="array" aca="1" ref="N119" ca="1">INDIRECT("'Room Details'!$O$121")</f>
        <v>0</v>
      </c>
      <c r="O119" cm="1">
        <f t="array" aca="1" ref="O119" ca="1">INDIRECT("'Room Details'!$P$121")</f>
        <v>0</v>
      </c>
    </row>
    <row r="120" spans="1:15" x14ac:dyDescent="0.25">
      <c r="A120" cm="1">
        <f t="array" aca="1" ref="A120" ca="1">INDIRECT("'Room Details'!$B$122")</f>
        <v>0</v>
      </c>
      <c r="B120" cm="1">
        <f t="array" aca="1" ref="B120" ca="1">INDIRECT("'Room Details'!$C$122")</f>
        <v>0</v>
      </c>
      <c r="C120" cm="1">
        <f t="array" aca="1" ref="C120" ca="1">INDIRECT("'Room Details'!$D$122")</f>
        <v>0</v>
      </c>
      <c r="D120" cm="1">
        <f t="array" aca="1" ref="D120" ca="1">INDIRECT("'Room Details'!$E$122")</f>
        <v>0</v>
      </c>
      <c r="E120" t="str" cm="1">
        <f t="array" aca="1" ref="E120" ca="1">INDIRECT("'Room Details'!$F$122")</f>
        <v xml:space="preserve"> </v>
      </c>
      <c r="F120" cm="1">
        <f t="array" aca="1" ref="F120" ca="1">INDIRECT("'Room Details'!$G$122")</f>
        <v>0</v>
      </c>
      <c r="G120" cm="1">
        <f t="array" aca="1" ref="G120" ca="1">INDIRECT("'Room Details'!$H$122")</f>
        <v>0</v>
      </c>
      <c r="H120" cm="1">
        <f t="array" aca="1" ref="H120" ca="1">INDIRECT("'Room Details'!$I$122")</f>
        <v>0</v>
      </c>
      <c r="I120" cm="1">
        <f t="array" aca="1" ref="I120" ca="1">INDIRECT("'Room Details'!$J$122")</f>
        <v>0</v>
      </c>
      <c r="J120" cm="1">
        <f t="array" aca="1" ref="J120" ca="1">INDIRECT("'Room Details'!$K$122")</f>
        <v>0</v>
      </c>
      <c r="K120" t="str" cm="1">
        <f t="array" aca="1" ref="K120" ca="1">INDIRECT("'Room Details'!$L$122")</f>
        <v xml:space="preserve"> </v>
      </c>
      <c r="L120" cm="1">
        <f t="array" aca="1" ref="L120" ca="1">INDIRECT("'Room Details'!$M$122")</f>
        <v>0</v>
      </c>
      <c r="M120" cm="1">
        <f t="array" aca="1" ref="M120" ca="1">INDIRECT("'Room Details'!$N$122")</f>
        <v>0</v>
      </c>
      <c r="N120" cm="1">
        <f t="array" aca="1" ref="N120" ca="1">INDIRECT("'Room Details'!$O$122")</f>
        <v>0</v>
      </c>
      <c r="O120" cm="1">
        <f t="array" aca="1" ref="O120" ca="1">INDIRECT("'Room Details'!$P$122")</f>
        <v>0</v>
      </c>
    </row>
    <row r="121" spans="1:15" x14ac:dyDescent="0.25">
      <c r="A121" cm="1">
        <f t="array" aca="1" ref="A121" ca="1">INDIRECT("'Room Details'!$B$123")</f>
        <v>0</v>
      </c>
      <c r="B121" cm="1">
        <f t="array" aca="1" ref="B121" ca="1">INDIRECT("'Room Details'!$C$123")</f>
        <v>0</v>
      </c>
      <c r="C121" cm="1">
        <f t="array" aca="1" ref="C121" ca="1">INDIRECT("'Room Details'!$D$123")</f>
        <v>0</v>
      </c>
      <c r="D121" cm="1">
        <f t="array" aca="1" ref="D121" ca="1">INDIRECT("'Room Details'!$E$123")</f>
        <v>0</v>
      </c>
      <c r="E121" t="str" cm="1">
        <f t="array" aca="1" ref="E121" ca="1">INDIRECT("'Room Details'!$F$123")</f>
        <v xml:space="preserve"> </v>
      </c>
      <c r="F121" cm="1">
        <f t="array" aca="1" ref="F121" ca="1">INDIRECT("'Room Details'!$G$123")</f>
        <v>0</v>
      </c>
      <c r="G121" cm="1">
        <f t="array" aca="1" ref="G121" ca="1">INDIRECT("'Room Details'!$H$123")</f>
        <v>0</v>
      </c>
      <c r="H121" cm="1">
        <f t="array" aca="1" ref="H121" ca="1">INDIRECT("'Room Details'!$I$123")</f>
        <v>0</v>
      </c>
      <c r="I121" cm="1">
        <f t="array" aca="1" ref="I121" ca="1">INDIRECT("'Room Details'!$J$123")</f>
        <v>0</v>
      </c>
      <c r="J121" cm="1">
        <f t="array" aca="1" ref="J121" ca="1">INDIRECT("'Room Details'!$K$123")</f>
        <v>0</v>
      </c>
      <c r="K121" t="str" cm="1">
        <f t="array" aca="1" ref="K121" ca="1">INDIRECT("'Room Details'!$L$123")</f>
        <v xml:space="preserve"> </v>
      </c>
      <c r="L121" cm="1">
        <f t="array" aca="1" ref="L121" ca="1">INDIRECT("'Room Details'!$M$123")</f>
        <v>0</v>
      </c>
      <c r="M121" cm="1">
        <f t="array" aca="1" ref="M121" ca="1">INDIRECT("'Room Details'!$N$123")</f>
        <v>0</v>
      </c>
      <c r="N121" cm="1">
        <f t="array" aca="1" ref="N121" ca="1">INDIRECT("'Room Details'!$O$123")</f>
        <v>0</v>
      </c>
      <c r="O121" cm="1">
        <f t="array" aca="1" ref="O121" ca="1">INDIRECT("'Room Details'!$P$123")</f>
        <v>0</v>
      </c>
    </row>
    <row r="122" spans="1:15" x14ac:dyDescent="0.25">
      <c r="A122" cm="1">
        <f t="array" aca="1" ref="A122" ca="1">INDIRECT("'Room Details'!$B$124")</f>
        <v>0</v>
      </c>
      <c r="B122" cm="1">
        <f t="array" aca="1" ref="B122" ca="1">INDIRECT("'Room Details'!$C$124")</f>
        <v>0</v>
      </c>
      <c r="C122" cm="1">
        <f t="array" aca="1" ref="C122" ca="1">INDIRECT("'Room Details'!$D$124")</f>
        <v>0</v>
      </c>
      <c r="D122" cm="1">
        <f t="array" aca="1" ref="D122" ca="1">INDIRECT("'Room Details'!$E$124")</f>
        <v>0</v>
      </c>
      <c r="E122" t="str" cm="1">
        <f t="array" aca="1" ref="E122" ca="1">INDIRECT("'Room Details'!$F$124")</f>
        <v xml:space="preserve"> </v>
      </c>
      <c r="F122" cm="1">
        <f t="array" aca="1" ref="F122" ca="1">INDIRECT("'Room Details'!$G$124")</f>
        <v>0</v>
      </c>
      <c r="G122" cm="1">
        <f t="array" aca="1" ref="G122" ca="1">INDIRECT("'Room Details'!$H$124")</f>
        <v>0</v>
      </c>
      <c r="H122" cm="1">
        <f t="array" aca="1" ref="H122" ca="1">INDIRECT("'Room Details'!$I$124")</f>
        <v>0</v>
      </c>
      <c r="I122" cm="1">
        <f t="array" aca="1" ref="I122" ca="1">INDIRECT("'Room Details'!$J$124")</f>
        <v>0</v>
      </c>
      <c r="J122" cm="1">
        <f t="array" aca="1" ref="J122" ca="1">INDIRECT("'Room Details'!$K$124")</f>
        <v>0</v>
      </c>
      <c r="K122" t="str" cm="1">
        <f t="array" aca="1" ref="K122" ca="1">INDIRECT("'Room Details'!$L$124")</f>
        <v xml:space="preserve"> </v>
      </c>
      <c r="L122" cm="1">
        <f t="array" aca="1" ref="L122" ca="1">INDIRECT("'Room Details'!$M$124")</f>
        <v>0</v>
      </c>
      <c r="M122" cm="1">
        <f t="array" aca="1" ref="M122" ca="1">INDIRECT("'Room Details'!$N$124")</f>
        <v>0</v>
      </c>
      <c r="N122" cm="1">
        <f t="array" aca="1" ref="N122" ca="1">INDIRECT("'Room Details'!$O$124")</f>
        <v>0</v>
      </c>
      <c r="O122" cm="1">
        <f t="array" aca="1" ref="O122" ca="1">INDIRECT("'Room Details'!$P$124")</f>
        <v>0</v>
      </c>
    </row>
    <row r="123" spans="1:15" x14ac:dyDescent="0.25">
      <c r="A123" cm="1">
        <f t="array" aca="1" ref="A123" ca="1">INDIRECT("'Room Details'!$B$125")</f>
        <v>0</v>
      </c>
      <c r="B123" cm="1">
        <f t="array" aca="1" ref="B123" ca="1">INDIRECT("'Room Details'!$C$125")</f>
        <v>0</v>
      </c>
      <c r="C123" cm="1">
        <f t="array" aca="1" ref="C123" ca="1">INDIRECT("'Room Details'!$D$125")</f>
        <v>0</v>
      </c>
      <c r="D123" cm="1">
        <f t="array" aca="1" ref="D123" ca="1">INDIRECT("'Room Details'!$E$125")</f>
        <v>0</v>
      </c>
      <c r="E123" t="str" cm="1">
        <f t="array" aca="1" ref="E123" ca="1">INDIRECT("'Room Details'!$F$125")</f>
        <v xml:space="preserve"> </v>
      </c>
      <c r="F123" cm="1">
        <f t="array" aca="1" ref="F123" ca="1">INDIRECT("'Room Details'!$G$125")</f>
        <v>0</v>
      </c>
      <c r="G123" cm="1">
        <f t="array" aca="1" ref="G123" ca="1">INDIRECT("'Room Details'!$H$125")</f>
        <v>0</v>
      </c>
      <c r="H123" cm="1">
        <f t="array" aca="1" ref="H123" ca="1">INDIRECT("'Room Details'!$I$125")</f>
        <v>0</v>
      </c>
      <c r="I123" cm="1">
        <f t="array" aca="1" ref="I123" ca="1">INDIRECT("'Room Details'!$J$125")</f>
        <v>0</v>
      </c>
      <c r="J123" cm="1">
        <f t="array" aca="1" ref="J123" ca="1">INDIRECT("'Room Details'!$K$125")</f>
        <v>0</v>
      </c>
      <c r="K123" t="str" cm="1">
        <f t="array" aca="1" ref="K123" ca="1">INDIRECT("'Room Details'!$L$125")</f>
        <v xml:space="preserve"> </v>
      </c>
      <c r="L123" cm="1">
        <f t="array" aca="1" ref="L123" ca="1">INDIRECT("'Room Details'!$M$125")</f>
        <v>0</v>
      </c>
      <c r="M123" cm="1">
        <f t="array" aca="1" ref="M123" ca="1">INDIRECT("'Room Details'!$N$125")</f>
        <v>0</v>
      </c>
      <c r="N123" cm="1">
        <f t="array" aca="1" ref="N123" ca="1">INDIRECT("'Room Details'!$O$125")</f>
        <v>0</v>
      </c>
      <c r="O123" cm="1">
        <f t="array" aca="1" ref="O123" ca="1">INDIRECT("'Room Details'!$P$125")</f>
        <v>0</v>
      </c>
    </row>
    <row r="124" spans="1:15" x14ac:dyDescent="0.25">
      <c r="A124" cm="1">
        <f t="array" aca="1" ref="A124" ca="1">INDIRECT("'Room Details'!$B$126")</f>
        <v>0</v>
      </c>
      <c r="B124" cm="1">
        <f t="array" aca="1" ref="B124" ca="1">INDIRECT("'Room Details'!$C$126")</f>
        <v>0</v>
      </c>
      <c r="C124" cm="1">
        <f t="array" aca="1" ref="C124" ca="1">INDIRECT("'Room Details'!$D$126")</f>
        <v>0</v>
      </c>
      <c r="D124" cm="1">
        <f t="array" aca="1" ref="D124" ca="1">INDIRECT("'Room Details'!$E$126")</f>
        <v>0</v>
      </c>
      <c r="E124" t="str" cm="1">
        <f t="array" aca="1" ref="E124" ca="1">INDIRECT("'Room Details'!$F$126")</f>
        <v xml:space="preserve"> </v>
      </c>
      <c r="F124" cm="1">
        <f t="array" aca="1" ref="F124" ca="1">INDIRECT("'Room Details'!$G$126")</f>
        <v>0</v>
      </c>
      <c r="G124" cm="1">
        <f t="array" aca="1" ref="G124" ca="1">INDIRECT("'Room Details'!$H$126")</f>
        <v>0</v>
      </c>
      <c r="H124" cm="1">
        <f t="array" aca="1" ref="H124" ca="1">INDIRECT("'Room Details'!$I$126")</f>
        <v>0</v>
      </c>
      <c r="I124" cm="1">
        <f t="array" aca="1" ref="I124" ca="1">INDIRECT("'Room Details'!$J$126")</f>
        <v>0</v>
      </c>
      <c r="J124" cm="1">
        <f t="array" aca="1" ref="J124" ca="1">INDIRECT("'Room Details'!$K$126")</f>
        <v>0</v>
      </c>
      <c r="K124" t="str" cm="1">
        <f t="array" aca="1" ref="K124" ca="1">INDIRECT("'Room Details'!$L$126")</f>
        <v xml:space="preserve"> </v>
      </c>
      <c r="L124" cm="1">
        <f t="array" aca="1" ref="L124" ca="1">INDIRECT("'Room Details'!$M$126")</f>
        <v>0</v>
      </c>
      <c r="M124" cm="1">
        <f t="array" aca="1" ref="M124" ca="1">INDIRECT("'Room Details'!$N$126")</f>
        <v>0</v>
      </c>
      <c r="N124" cm="1">
        <f t="array" aca="1" ref="N124" ca="1">INDIRECT("'Room Details'!$O$126")</f>
        <v>0</v>
      </c>
      <c r="O124" cm="1">
        <f t="array" aca="1" ref="O124" ca="1">INDIRECT("'Room Details'!$P$126")</f>
        <v>0</v>
      </c>
    </row>
    <row r="125" spans="1:15" x14ac:dyDescent="0.25">
      <c r="A125" cm="1">
        <f t="array" aca="1" ref="A125" ca="1">INDIRECT("'Room Details'!$B$127")</f>
        <v>0</v>
      </c>
      <c r="B125" cm="1">
        <f t="array" aca="1" ref="B125" ca="1">INDIRECT("'Room Details'!$C$127")</f>
        <v>0</v>
      </c>
      <c r="C125" cm="1">
        <f t="array" aca="1" ref="C125" ca="1">INDIRECT("'Room Details'!$D$127")</f>
        <v>0</v>
      </c>
      <c r="D125" cm="1">
        <f t="array" aca="1" ref="D125" ca="1">INDIRECT("'Room Details'!$E$127")</f>
        <v>0</v>
      </c>
      <c r="E125" t="str" cm="1">
        <f t="array" aca="1" ref="E125" ca="1">INDIRECT("'Room Details'!$F$127")</f>
        <v xml:space="preserve"> </v>
      </c>
      <c r="F125" cm="1">
        <f t="array" aca="1" ref="F125" ca="1">INDIRECT("'Room Details'!$G$127")</f>
        <v>0</v>
      </c>
      <c r="G125" cm="1">
        <f t="array" aca="1" ref="G125" ca="1">INDIRECT("'Room Details'!$H$127")</f>
        <v>0</v>
      </c>
      <c r="H125" cm="1">
        <f t="array" aca="1" ref="H125" ca="1">INDIRECT("'Room Details'!$I$127")</f>
        <v>0</v>
      </c>
      <c r="I125" cm="1">
        <f t="array" aca="1" ref="I125" ca="1">INDIRECT("'Room Details'!$J$127")</f>
        <v>0</v>
      </c>
      <c r="J125" cm="1">
        <f t="array" aca="1" ref="J125" ca="1">INDIRECT("'Room Details'!$K$127")</f>
        <v>0</v>
      </c>
      <c r="K125" t="str" cm="1">
        <f t="array" aca="1" ref="K125" ca="1">INDIRECT("'Room Details'!$L$127")</f>
        <v xml:space="preserve"> </v>
      </c>
      <c r="L125" cm="1">
        <f t="array" aca="1" ref="L125" ca="1">INDIRECT("'Room Details'!$M$127")</f>
        <v>0</v>
      </c>
      <c r="M125" cm="1">
        <f t="array" aca="1" ref="M125" ca="1">INDIRECT("'Room Details'!$N$127")</f>
        <v>0</v>
      </c>
      <c r="N125" cm="1">
        <f t="array" aca="1" ref="N125" ca="1">INDIRECT("'Room Details'!$O$127")</f>
        <v>0</v>
      </c>
      <c r="O125" cm="1">
        <f t="array" aca="1" ref="O125" ca="1">INDIRECT("'Room Details'!$P$127")</f>
        <v>0</v>
      </c>
    </row>
    <row r="126" spans="1:15" x14ac:dyDescent="0.25">
      <c r="A126" cm="1">
        <f t="array" aca="1" ref="A126" ca="1">INDIRECT("'Room Details'!$B$128")</f>
        <v>0</v>
      </c>
      <c r="B126" cm="1">
        <f t="array" aca="1" ref="B126" ca="1">INDIRECT("'Room Details'!$C$128")</f>
        <v>0</v>
      </c>
      <c r="C126" cm="1">
        <f t="array" aca="1" ref="C126" ca="1">INDIRECT("'Room Details'!$D$128")</f>
        <v>0</v>
      </c>
      <c r="D126" cm="1">
        <f t="array" aca="1" ref="D126" ca="1">INDIRECT("'Room Details'!$E$128")</f>
        <v>0</v>
      </c>
      <c r="E126" t="str" cm="1">
        <f t="array" aca="1" ref="E126" ca="1">INDIRECT("'Room Details'!$F$128")</f>
        <v xml:space="preserve"> </v>
      </c>
      <c r="F126" cm="1">
        <f t="array" aca="1" ref="F126" ca="1">INDIRECT("'Room Details'!$G$128")</f>
        <v>0</v>
      </c>
      <c r="G126" cm="1">
        <f t="array" aca="1" ref="G126" ca="1">INDIRECT("'Room Details'!$H$128")</f>
        <v>0</v>
      </c>
      <c r="H126" cm="1">
        <f t="array" aca="1" ref="H126" ca="1">INDIRECT("'Room Details'!$I$128")</f>
        <v>0</v>
      </c>
      <c r="I126" cm="1">
        <f t="array" aca="1" ref="I126" ca="1">INDIRECT("'Room Details'!$J$128")</f>
        <v>0</v>
      </c>
      <c r="J126" cm="1">
        <f t="array" aca="1" ref="J126" ca="1">INDIRECT("'Room Details'!$K$128")</f>
        <v>0</v>
      </c>
      <c r="K126" t="str" cm="1">
        <f t="array" aca="1" ref="K126" ca="1">INDIRECT("'Room Details'!$L$128")</f>
        <v xml:space="preserve"> </v>
      </c>
      <c r="L126" cm="1">
        <f t="array" aca="1" ref="L126" ca="1">INDIRECT("'Room Details'!$M$128")</f>
        <v>0</v>
      </c>
      <c r="M126" cm="1">
        <f t="array" aca="1" ref="M126" ca="1">INDIRECT("'Room Details'!$N$128")</f>
        <v>0</v>
      </c>
      <c r="N126" cm="1">
        <f t="array" aca="1" ref="N126" ca="1">INDIRECT("'Room Details'!$O$128")</f>
        <v>0</v>
      </c>
      <c r="O126" cm="1">
        <f t="array" aca="1" ref="O126" ca="1">INDIRECT("'Room Details'!$P$128")</f>
        <v>0</v>
      </c>
    </row>
    <row r="127" spans="1:15" x14ac:dyDescent="0.25">
      <c r="A127" cm="1">
        <f t="array" aca="1" ref="A127" ca="1">INDIRECT("'Room Details'!$B$129")</f>
        <v>0</v>
      </c>
      <c r="B127" cm="1">
        <f t="array" aca="1" ref="B127" ca="1">INDIRECT("'Room Details'!$C$129")</f>
        <v>0</v>
      </c>
      <c r="C127" cm="1">
        <f t="array" aca="1" ref="C127" ca="1">INDIRECT("'Room Details'!$D$129")</f>
        <v>0</v>
      </c>
      <c r="D127" cm="1">
        <f t="array" aca="1" ref="D127" ca="1">INDIRECT("'Room Details'!$E$129")</f>
        <v>0</v>
      </c>
      <c r="E127" t="str" cm="1">
        <f t="array" aca="1" ref="E127" ca="1">INDIRECT("'Room Details'!$F$129")</f>
        <v xml:space="preserve"> </v>
      </c>
      <c r="F127" cm="1">
        <f t="array" aca="1" ref="F127" ca="1">INDIRECT("'Room Details'!$G$129")</f>
        <v>0</v>
      </c>
      <c r="G127" cm="1">
        <f t="array" aca="1" ref="G127" ca="1">INDIRECT("'Room Details'!$H$129")</f>
        <v>0</v>
      </c>
      <c r="H127" cm="1">
        <f t="array" aca="1" ref="H127" ca="1">INDIRECT("'Room Details'!$I$129")</f>
        <v>0</v>
      </c>
      <c r="I127" cm="1">
        <f t="array" aca="1" ref="I127" ca="1">INDIRECT("'Room Details'!$J$129")</f>
        <v>0</v>
      </c>
      <c r="J127" cm="1">
        <f t="array" aca="1" ref="J127" ca="1">INDIRECT("'Room Details'!$K$129")</f>
        <v>0</v>
      </c>
      <c r="K127" t="str" cm="1">
        <f t="array" aca="1" ref="K127" ca="1">INDIRECT("'Room Details'!$L$129")</f>
        <v xml:space="preserve"> </v>
      </c>
      <c r="L127" cm="1">
        <f t="array" aca="1" ref="L127" ca="1">INDIRECT("'Room Details'!$M$129")</f>
        <v>0</v>
      </c>
      <c r="M127" cm="1">
        <f t="array" aca="1" ref="M127" ca="1">INDIRECT("'Room Details'!$N$129")</f>
        <v>0</v>
      </c>
      <c r="N127" cm="1">
        <f t="array" aca="1" ref="N127" ca="1">INDIRECT("'Room Details'!$O$129")</f>
        <v>0</v>
      </c>
      <c r="O127" cm="1">
        <f t="array" aca="1" ref="O127" ca="1">INDIRECT("'Room Details'!$P$129")</f>
        <v>0</v>
      </c>
    </row>
    <row r="128" spans="1:15" x14ac:dyDescent="0.25">
      <c r="A128" cm="1">
        <f t="array" aca="1" ref="A128" ca="1">INDIRECT("'Room Details'!$B$130")</f>
        <v>0</v>
      </c>
      <c r="B128" cm="1">
        <f t="array" aca="1" ref="B128" ca="1">INDIRECT("'Room Details'!$C$130")</f>
        <v>0</v>
      </c>
      <c r="C128" cm="1">
        <f t="array" aca="1" ref="C128" ca="1">INDIRECT("'Room Details'!$D$130")</f>
        <v>0</v>
      </c>
      <c r="D128" cm="1">
        <f t="array" aca="1" ref="D128" ca="1">INDIRECT("'Room Details'!$E$130")</f>
        <v>0</v>
      </c>
      <c r="E128" t="str" cm="1">
        <f t="array" aca="1" ref="E128" ca="1">INDIRECT("'Room Details'!$F$130")</f>
        <v xml:space="preserve"> </v>
      </c>
      <c r="F128" cm="1">
        <f t="array" aca="1" ref="F128" ca="1">INDIRECT("'Room Details'!$G$130")</f>
        <v>0</v>
      </c>
      <c r="G128" cm="1">
        <f t="array" aca="1" ref="G128" ca="1">INDIRECT("'Room Details'!$H$130")</f>
        <v>0</v>
      </c>
      <c r="H128" cm="1">
        <f t="array" aca="1" ref="H128" ca="1">INDIRECT("'Room Details'!$I$130")</f>
        <v>0</v>
      </c>
      <c r="I128" cm="1">
        <f t="array" aca="1" ref="I128" ca="1">INDIRECT("'Room Details'!$J$130")</f>
        <v>0</v>
      </c>
      <c r="J128" cm="1">
        <f t="array" aca="1" ref="J128" ca="1">INDIRECT("'Room Details'!$K$130")</f>
        <v>0</v>
      </c>
      <c r="K128" t="str" cm="1">
        <f t="array" aca="1" ref="K128" ca="1">INDIRECT("'Room Details'!$L$130")</f>
        <v xml:space="preserve"> </v>
      </c>
      <c r="L128" cm="1">
        <f t="array" aca="1" ref="L128" ca="1">INDIRECT("'Room Details'!$M$130")</f>
        <v>0</v>
      </c>
      <c r="M128" cm="1">
        <f t="array" aca="1" ref="M128" ca="1">INDIRECT("'Room Details'!$N$130")</f>
        <v>0</v>
      </c>
      <c r="N128" cm="1">
        <f t="array" aca="1" ref="N128" ca="1">INDIRECT("'Room Details'!$O$130")</f>
        <v>0</v>
      </c>
      <c r="O128" cm="1">
        <f t="array" aca="1" ref="O128" ca="1">INDIRECT("'Room Details'!$P$130")</f>
        <v>0</v>
      </c>
    </row>
    <row r="129" spans="1:15" x14ac:dyDescent="0.25">
      <c r="A129" cm="1">
        <f t="array" aca="1" ref="A129" ca="1">INDIRECT("'Room Details'!$B$131")</f>
        <v>0</v>
      </c>
      <c r="B129" cm="1">
        <f t="array" aca="1" ref="B129" ca="1">INDIRECT("'Room Details'!$C$131")</f>
        <v>0</v>
      </c>
      <c r="C129" cm="1">
        <f t="array" aca="1" ref="C129" ca="1">INDIRECT("'Room Details'!$D$131")</f>
        <v>0</v>
      </c>
      <c r="D129" cm="1">
        <f t="array" aca="1" ref="D129" ca="1">INDIRECT("'Room Details'!$E$131")</f>
        <v>0</v>
      </c>
      <c r="E129" t="str" cm="1">
        <f t="array" aca="1" ref="E129" ca="1">INDIRECT("'Room Details'!$F$131")</f>
        <v xml:space="preserve"> </v>
      </c>
      <c r="F129" cm="1">
        <f t="array" aca="1" ref="F129" ca="1">INDIRECT("'Room Details'!$G$131")</f>
        <v>0</v>
      </c>
      <c r="G129" cm="1">
        <f t="array" aca="1" ref="G129" ca="1">INDIRECT("'Room Details'!$H$131")</f>
        <v>0</v>
      </c>
      <c r="H129" cm="1">
        <f t="array" aca="1" ref="H129" ca="1">INDIRECT("'Room Details'!$I$131")</f>
        <v>0</v>
      </c>
      <c r="I129" cm="1">
        <f t="array" aca="1" ref="I129" ca="1">INDIRECT("'Room Details'!$J$131")</f>
        <v>0</v>
      </c>
      <c r="J129" cm="1">
        <f t="array" aca="1" ref="J129" ca="1">INDIRECT("'Room Details'!$K$131")</f>
        <v>0</v>
      </c>
      <c r="K129" t="str" cm="1">
        <f t="array" aca="1" ref="K129" ca="1">INDIRECT("'Room Details'!$L$131")</f>
        <v xml:space="preserve"> </v>
      </c>
      <c r="L129" cm="1">
        <f t="array" aca="1" ref="L129" ca="1">INDIRECT("'Room Details'!$M$131")</f>
        <v>0</v>
      </c>
      <c r="M129" cm="1">
        <f t="array" aca="1" ref="M129" ca="1">INDIRECT("'Room Details'!$N$131")</f>
        <v>0</v>
      </c>
      <c r="N129" cm="1">
        <f t="array" aca="1" ref="N129" ca="1">INDIRECT("'Room Details'!$O$131")</f>
        <v>0</v>
      </c>
      <c r="O129" cm="1">
        <f t="array" aca="1" ref="O129" ca="1">INDIRECT("'Room Details'!$P$131")</f>
        <v>0</v>
      </c>
    </row>
    <row r="130" spans="1:15" x14ac:dyDescent="0.25">
      <c r="A130" cm="1">
        <f t="array" aca="1" ref="A130" ca="1">INDIRECT("'Room Details'!$B$132")</f>
        <v>0</v>
      </c>
      <c r="B130" cm="1">
        <f t="array" aca="1" ref="B130" ca="1">INDIRECT("'Room Details'!$C$132")</f>
        <v>0</v>
      </c>
      <c r="C130" cm="1">
        <f t="array" aca="1" ref="C130" ca="1">INDIRECT("'Room Details'!$D$132")</f>
        <v>0</v>
      </c>
      <c r="D130" cm="1">
        <f t="array" aca="1" ref="D130" ca="1">INDIRECT("'Room Details'!$E$132")</f>
        <v>0</v>
      </c>
      <c r="E130" t="str" cm="1">
        <f t="array" aca="1" ref="E130" ca="1">INDIRECT("'Room Details'!$F$132")</f>
        <v xml:space="preserve"> </v>
      </c>
      <c r="F130" cm="1">
        <f t="array" aca="1" ref="F130" ca="1">INDIRECT("'Room Details'!$G$132")</f>
        <v>0</v>
      </c>
      <c r="G130" cm="1">
        <f t="array" aca="1" ref="G130" ca="1">INDIRECT("'Room Details'!$H$132")</f>
        <v>0</v>
      </c>
      <c r="H130" cm="1">
        <f t="array" aca="1" ref="H130" ca="1">INDIRECT("'Room Details'!$I$132")</f>
        <v>0</v>
      </c>
      <c r="I130" cm="1">
        <f t="array" aca="1" ref="I130" ca="1">INDIRECT("'Room Details'!$J$132")</f>
        <v>0</v>
      </c>
      <c r="J130" cm="1">
        <f t="array" aca="1" ref="J130" ca="1">INDIRECT("'Room Details'!$K$132")</f>
        <v>0</v>
      </c>
      <c r="K130" t="str" cm="1">
        <f t="array" aca="1" ref="K130" ca="1">INDIRECT("'Room Details'!$L$132")</f>
        <v xml:space="preserve"> </v>
      </c>
      <c r="L130" cm="1">
        <f t="array" aca="1" ref="L130" ca="1">INDIRECT("'Room Details'!$M$132")</f>
        <v>0</v>
      </c>
      <c r="M130" cm="1">
        <f t="array" aca="1" ref="M130" ca="1">INDIRECT("'Room Details'!$N$132")</f>
        <v>0</v>
      </c>
      <c r="N130" cm="1">
        <f t="array" aca="1" ref="N130" ca="1">INDIRECT("'Room Details'!$O$132")</f>
        <v>0</v>
      </c>
      <c r="O130" cm="1">
        <f t="array" aca="1" ref="O130" ca="1">INDIRECT("'Room Details'!$P$132")</f>
        <v>0</v>
      </c>
    </row>
    <row r="131" spans="1:15" x14ac:dyDescent="0.25">
      <c r="A131" cm="1">
        <f t="array" aca="1" ref="A131" ca="1">INDIRECT("'Room Details'!$B$133")</f>
        <v>0</v>
      </c>
      <c r="B131" cm="1">
        <f t="array" aca="1" ref="B131" ca="1">INDIRECT("'Room Details'!$C$133")</f>
        <v>0</v>
      </c>
      <c r="C131" cm="1">
        <f t="array" aca="1" ref="C131" ca="1">INDIRECT("'Room Details'!$D$133")</f>
        <v>0</v>
      </c>
      <c r="D131" cm="1">
        <f t="array" aca="1" ref="D131" ca="1">INDIRECT("'Room Details'!$E$133")</f>
        <v>0</v>
      </c>
      <c r="E131" t="str" cm="1">
        <f t="array" aca="1" ref="E131" ca="1">INDIRECT("'Room Details'!$F$133")</f>
        <v xml:space="preserve"> </v>
      </c>
      <c r="F131" cm="1">
        <f t="array" aca="1" ref="F131" ca="1">INDIRECT("'Room Details'!$G$133")</f>
        <v>0</v>
      </c>
      <c r="G131" cm="1">
        <f t="array" aca="1" ref="G131" ca="1">INDIRECT("'Room Details'!$H$133")</f>
        <v>0</v>
      </c>
      <c r="H131" cm="1">
        <f t="array" aca="1" ref="H131" ca="1">INDIRECT("'Room Details'!$I$133")</f>
        <v>0</v>
      </c>
      <c r="I131" cm="1">
        <f t="array" aca="1" ref="I131" ca="1">INDIRECT("'Room Details'!$J$133")</f>
        <v>0</v>
      </c>
      <c r="J131" cm="1">
        <f t="array" aca="1" ref="J131" ca="1">INDIRECT("'Room Details'!$K$133")</f>
        <v>0</v>
      </c>
      <c r="K131" t="str" cm="1">
        <f t="array" aca="1" ref="K131" ca="1">INDIRECT("'Room Details'!$L$133")</f>
        <v xml:space="preserve"> </v>
      </c>
      <c r="L131" cm="1">
        <f t="array" aca="1" ref="L131" ca="1">INDIRECT("'Room Details'!$M$133")</f>
        <v>0</v>
      </c>
      <c r="M131" cm="1">
        <f t="array" aca="1" ref="M131" ca="1">INDIRECT("'Room Details'!$N$133")</f>
        <v>0</v>
      </c>
      <c r="N131" cm="1">
        <f t="array" aca="1" ref="N131" ca="1">INDIRECT("'Room Details'!$O$133")</f>
        <v>0</v>
      </c>
      <c r="O131" cm="1">
        <f t="array" aca="1" ref="O131" ca="1">INDIRECT("'Room Details'!$P$133")</f>
        <v>0</v>
      </c>
    </row>
    <row r="132" spans="1:15" x14ac:dyDescent="0.25">
      <c r="A132" cm="1">
        <f t="array" aca="1" ref="A132" ca="1">INDIRECT("'Room Details'!$B$134")</f>
        <v>0</v>
      </c>
      <c r="B132" cm="1">
        <f t="array" aca="1" ref="B132" ca="1">INDIRECT("'Room Details'!$C$134")</f>
        <v>0</v>
      </c>
      <c r="C132" cm="1">
        <f t="array" aca="1" ref="C132" ca="1">INDIRECT("'Room Details'!$D$134")</f>
        <v>0</v>
      </c>
      <c r="D132" cm="1">
        <f t="array" aca="1" ref="D132" ca="1">INDIRECT("'Room Details'!$E$134")</f>
        <v>0</v>
      </c>
      <c r="E132" t="str" cm="1">
        <f t="array" aca="1" ref="E132" ca="1">INDIRECT("'Room Details'!$F$134")</f>
        <v xml:space="preserve"> </v>
      </c>
      <c r="F132" cm="1">
        <f t="array" aca="1" ref="F132" ca="1">INDIRECT("'Room Details'!$G$134")</f>
        <v>0</v>
      </c>
      <c r="G132" cm="1">
        <f t="array" aca="1" ref="G132" ca="1">INDIRECT("'Room Details'!$H$134")</f>
        <v>0</v>
      </c>
      <c r="H132" cm="1">
        <f t="array" aca="1" ref="H132" ca="1">INDIRECT("'Room Details'!$I$134")</f>
        <v>0</v>
      </c>
      <c r="I132" cm="1">
        <f t="array" aca="1" ref="I132" ca="1">INDIRECT("'Room Details'!$J$134")</f>
        <v>0</v>
      </c>
      <c r="J132" cm="1">
        <f t="array" aca="1" ref="J132" ca="1">INDIRECT("'Room Details'!$K$134")</f>
        <v>0</v>
      </c>
      <c r="K132" t="str" cm="1">
        <f t="array" aca="1" ref="K132" ca="1">INDIRECT("'Room Details'!$L$134")</f>
        <v xml:space="preserve"> </v>
      </c>
      <c r="L132" cm="1">
        <f t="array" aca="1" ref="L132" ca="1">INDIRECT("'Room Details'!$M$134")</f>
        <v>0</v>
      </c>
      <c r="M132" cm="1">
        <f t="array" aca="1" ref="M132" ca="1">INDIRECT("'Room Details'!$N$134")</f>
        <v>0</v>
      </c>
      <c r="N132" cm="1">
        <f t="array" aca="1" ref="N132" ca="1">INDIRECT("'Room Details'!$O$134")</f>
        <v>0</v>
      </c>
      <c r="O132" cm="1">
        <f t="array" aca="1" ref="O132" ca="1">INDIRECT("'Room Details'!$P$134")</f>
        <v>0</v>
      </c>
    </row>
    <row r="133" spans="1:15" x14ac:dyDescent="0.25">
      <c r="A133" cm="1">
        <f t="array" aca="1" ref="A133" ca="1">INDIRECT("'Room Details'!$B$135")</f>
        <v>0</v>
      </c>
      <c r="B133" cm="1">
        <f t="array" aca="1" ref="B133" ca="1">INDIRECT("'Room Details'!$C$135")</f>
        <v>0</v>
      </c>
      <c r="C133" cm="1">
        <f t="array" aca="1" ref="C133" ca="1">INDIRECT("'Room Details'!$D$135")</f>
        <v>0</v>
      </c>
      <c r="D133" cm="1">
        <f t="array" aca="1" ref="D133" ca="1">INDIRECT("'Room Details'!$E$135")</f>
        <v>0</v>
      </c>
      <c r="E133" t="str" cm="1">
        <f t="array" aca="1" ref="E133" ca="1">INDIRECT("'Room Details'!$F$135")</f>
        <v xml:space="preserve"> </v>
      </c>
      <c r="F133" cm="1">
        <f t="array" aca="1" ref="F133" ca="1">INDIRECT("'Room Details'!$G$135")</f>
        <v>0</v>
      </c>
      <c r="G133" cm="1">
        <f t="array" aca="1" ref="G133" ca="1">INDIRECT("'Room Details'!$H$135")</f>
        <v>0</v>
      </c>
      <c r="H133" cm="1">
        <f t="array" aca="1" ref="H133" ca="1">INDIRECT("'Room Details'!$I$135")</f>
        <v>0</v>
      </c>
      <c r="I133" cm="1">
        <f t="array" aca="1" ref="I133" ca="1">INDIRECT("'Room Details'!$J$135")</f>
        <v>0</v>
      </c>
      <c r="J133" cm="1">
        <f t="array" aca="1" ref="J133" ca="1">INDIRECT("'Room Details'!$K$135")</f>
        <v>0</v>
      </c>
      <c r="K133" t="str" cm="1">
        <f t="array" aca="1" ref="K133" ca="1">INDIRECT("'Room Details'!$L$135")</f>
        <v xml:space="preserve"> </v>
      </c>
      <c r="L133" cm="1">
        <f t="array" aca="1" ref="L133" ca="1">INDIRECT("'Room Details'!$M$135")</f>
        <v>0</v>
      </c>
      <c r="M133" cm="1">
        <f t="array" aca="1" ref="M133" ca="1">INDIRECT("'Room Details'!$N$135")</f>
        <v>0</v>
      </c>
      <c r="N133" cm="1">
        <f t="array" aca="1" ref="N133" ca="1">INDIRECT("'Room Details'!$O$135")</f>
        <v>0</v>
      </c>
      <c r="O133" cm="1">
        <f t="array" aca="1" ref="O133" ca="1">INDIRECT("'Room Details'!$P$135")</f>
        <v>0</v>
      </c>
    </row>
    <row r="134" spans="1:15" x14ac:dyDescent="0.25">
      <c r="A134" cm="1">
        <f t="array" aca="1" ref="A134" ca="1">INDIRECT("'Room Details'!$B$136")</f>
        <v>0</v>
      </c>
      <c r="B134" cm="1">
        <f t="array" aca="1" ref="B134" ca="1">INDIRECT("'Room Details'!$C$136")</f>
        <v>0</v>
      </c>
      <c r="C134" cm="1">
        <f t="array" aca="1" ref="C134" ca="1">INDIRECT("'Room Details'!$D$136")</f>
        <v>0</v>
      </c>
      <c r="D134" cm="1">
        <f t="array" aca="1" ref="D134" ca="1">INDIRECT("'Room Details'!$E$136")</f>
        <v>0</v>
      </c>
      <c r="E134" t="str" cm="1">
        <f t="array" aca="1" ref="E134" ca="1">INDIRECT("'Room Details'!$F$136")</f>
        <v xml:space="preserve"> </v>
      </c>
      <c r="F134" cm="1">
        <f t="array" aca="1" ref="F134" ca="1">INDIRECT("'Room Details'!$G$136")</f>
        <v>0</v>
      </c>
      <c r="G134" cm="1">
        <f t="array" aca="1" ref="G134" ca="1">INDIRECT("'Room Details'!$H$136")</f>
        <v>0</v>
      </c>
      <c r="H134" cm="1">
        <f t="array" aca="1" ref="H134" ca="1">INDIRECT("'Room Details'!$I$136")</f>
        <v>0</v>
      </c>
      <c r="I134" cm="1">
        <f t="array" aca="1" ref="I134" ca="1">INDIRECT("'Room Details'!$J$136")</f>
        <v>0</v>
      </c>
      <c r="J134" cm="1">
        <f t="array" aca="1" ref="J134" ca="1">INDIRECT("'Room Details'!$K$136")</f>
        <v>0</v>
      </c>
      <c r="K134" t="str" cm="1">
        <f t="array" aca="1" ref="K134" ca="1">INDIRECT("'Room Details'!$L$136")</f>
        <v xml:space="preserve"> </v>
      </c>
      <c r="L134" cm="1">
        <f t="array" aca="1" ref="L134" ca="1">INDIRECT("'Room Details'!$M$136")</f>
        <v>0</v>
      </c>
      <c r="M134" cm="1">
        <f t="array" aca="1" ref="M134" ca="1">INDIRECT("'Room Details'!$N$136")</f>
        <v>0</v>
      </c>
      <c r="N134" cm="1">
        <f t="array" aca="1" ref="N134" ca="1">INDIRECT("'Room Details'!$O$136")</f>
        <v>0</v>
      </c>
      <c r="O134" cm="1">
        <f t="array" aca="1" ref="O134" ca="1">INDIRECT("'Room Details'!$P$136")</f>
        <v>0</v>
      </c>
    </row>
    <row r="135" spans="1:15" x14ac:dyDescent="0.25">
      <c r="A135" cm="1">
        <f t="array" aca="1" ref="A135" ca="1">INDIRECT("'Room Details'!$B$137")</f>
        <v>0</v>
      </c>
      <c r="B135" cm="1">
        <f t="array" aca="1" ref="B135" ca="1">INDIRECT("'Room Details'!$C$137")</f>
        <v>0</v>
      </c>
      <c r="C135" cm="1">
        <f t="array" aca="1" ref="C135" ca="1">INDIRECT("'Room Details'!$D$137")</f>
        <v>0</v>
      </c>
      <c r="D135" cm="1">
        <f t="array" aca="1" ref="D135" ca="1">INDIRECT("'Room Details'!$E$137")</f>
        <v>0</v>
      </c>
      <c r="E135" t="str" cm="1">
        <f t="array" aca="1" ref="E135" ca="1">INDIRECT("'Room Details'!$F$137")</f>
        <v xml:space="preserve"> </v>
      </c>
      <c r="F135" cm="1">
        <f t="array" aca="1" ref="F135" ca="1">INDIRECT("'Room Details'!$G$137")</f>
        <v>0</v>
      </c>
      <c r="G135" cm="1">
        <f t="array" aca="1" ref="G135" ca="1">INDIRECT("'Room Details'!$H$137")</f>
        <v>0</v>
      </c>
      <c r="H135" cm="1">
        <f t="array" aca="1" ref="H135" ca="1">INDIRECT("'Room Details'!$I$137")</f>
        <v>0</v>
      </c>
      <c r="I135" cm="1">
        <f t="array" aca="1" ref="I135" ca="1">INDIRECT("'Room Details'!$J$137")</f>
        <v>0</v>
      </c>
      <c r="J135" cm="1">
        <f t="array" aca="1" ref="J135" ca="1">INDIRECT("'Room Details'!$K$137")</f>
        <v>0</v>
      </c>
      <c r="K135" t="str" cm="1">
        <f t="array" aca="1" ref="K135" ca="1">INDIRECT("'Room Details'!$L$137")</f>
        <v xml:space="preserve"> </v>
      </c>
      <c r="L135" cm="1">
        <f t="array" aca="1" ref="L135" ca="1">INDIRECT("'Room Details'!$M$137")</f>
        <v>0</v>
      </c>
      <c r="M135" cm="1">
        <f t="array" aca="1" ref="M135" ca="1">INDIRECT("'Room Details'!$N$137")</f>
        <v>0</v>
      </c>
      <c r="N135" cm="1">
        <f t="array" aca="1" ref="N135" ca="1">INDIRECT("'Room Details'!$O$137")</f>
        <v>0</v>
      </c>
      <c r="O135" cm="1">
        <f t="array" aca="1" ref="O135" ca="1">INDIRECT("'Room Details'!$P$137")</f>
        <v>0</v>
      </c>
    </row>
    <row r="136" spans="1:15" x14ac:dyDescent="0.25">
      <c r="A136" cm="1">
        <f t="array" aca="1" ref="A136" ca="1">INDIRECT("'Room Details'!$B$138")</f>
        <v>0</v>
      </c>
      <c r="B136" cm="1">
        <f t="array" aca="1" ref="B136" ca="1">INDIRECT("'Room Details'!$C$138")</f>
        <v>0</v>
      </c>
      <c r="C136" cm="1">
        <f t="array" aca="1" ref="C136" ca="1">INDIRECT("'Room Details'!$D$138")</f>
        <v>0</v>
      </c>
      <c r="D136" cm="1">
        <f t="array" aca="1" ref="D136" ca="1">INDIRECT("'Room Details'!$E$138")</f>
        <v>0</v>
      </c>
      <c r="E136" t="str" cm="1">
        <f t="array" aca="1" ref="E136" ca="1">INDIRECT("'Room Details'!$F$138")</f>
        <v xml:space="preserve"> </v>
      </c>
      <c r="F136" cm="1">
        <f t="array" aca="1" ref="F136" ca="1">INDIRECT("'Room Details'!$G$138")</f>
        <v>0</v>
      </c>
      <c r="G136" cm="1">
        <f t="array" aca="1" ref="G136" ca="1">INDIRECT("'Room Details'!$H$138")</f>
        <v>0</v>
      </c>
      <c r="H136" cm="1">
        <f t="array" aca="1" ref="H136" ca="1">INDIRECT("'Room Details'!$I$138")</f>
        <v>0</v>
      </c>
      <c r="I136" cm="1">
        <f t="array" aca="1" ref="I136" ca="1">INDIRECT("'Room Details'!$J$138")</f>
        <v>0</v>
      </c>
      <c r="J136" cm="1">
        <f t="array" aca="1" ref="J136" ca="1">INDIRECT("'Room Details'!$K$138")</f>
        <v>0</v>
      </c>
      <c r="K136" t="str" cm="1">
        <f t="array" aca="1" ref="K136" ca="1">INDIRECT("'Room Details'!$L$138")</f>
        <v xml:space="preserve"> </v>
      </c>
      <c r="L136" cm="1">
        <f t="array" aca="1" ref="L136" ca="1">INDIRECT("'Room Details'!$M$138")</f>
        <v>0</v>
      </c>
      <c r="M136" cm="1">
        <f t="array" aca="1" ref="M136" ca="1">INDIRECT("'Room Details'!$N$138")</f>
        <v>0</v>
      </c>
      <c r="N136" cm="1">
        <f t="array" aca="1" ref="N136" ca="1">INDIRECT("'Room Details'!$O$138")</f>
        <v>0</v>
      </c>
      <c r="O136" cm="1">
        <f t="array" aca="1" ref="O136" ca="1">INDIRECT("'Room Details'!$P$138")</f>
        <v>0</v>
      </c>
    </row>
    <row r="137" spans="1:15" x14ac:dyDescent="0.25">
      <c r="A137" cm="1">
        <f t="array" aca="1" ref="A137" ca="1">INDIRECT("'Room Details'!$B$139")</f>
        <v>0</v>
      </c>
      <c r="B137" cm="1">
        <f t="array" aca="1" ref="B137" ca="1">INDIRECT("'Room Details'!$C$139")</f>
        <v>0</v>
      </c>
      <c r="C137" cm="1">
        <f t="array" aca="1" ref="C137" ca="1">INDIRECT("'Room Details'!$D$139")</f>
        <v>0</v>
      </c>
      <c r="D137" cm="1">
        <f t="array" aca="1" ref="D137" ca="1">INDIRECT("'Room Details'!$E$139")</f>
        <v>0</v>
      </c>
      <c r="E137" t="str" cm="1">
        <f t="array" aca="1" ref="E137" ca="1">INDIRECT("'Room Details'!$F$139")</f>
        <v xml:space="preserve"> </v>
      </c>
      <c r="F137" cm="1">
        <f t="array" aca="1" ref="F137" ca="1">INDIRECT("'Room Details'!$G$139")</f>
        <v>0</v>
      </c>
      <c r="G137" cm="1">
        <f t="array" aca="1" ref="G137" ca="1">INDIRECT("'Room Details'!$H$139")</f>
        <v>0</v>
      </c>
      <c r="H137" cm="1">
        <f t="array" aca="1" ref="H137" ca="1">INDIRECT("'Room Details'!$I$139")</f>
        <v>0</v>
      </c>
      <c r="I137" cm="1">
        <f t="array" aca="1" ref="I137" ca="1">INDIRECT("'Room Details'!$J$139")</f>
        <v>0</v>
      </c>
      <c r="J137" cm="1">
        <f t="array" aca="1" ref="J137" ca="1">INDIRECT("'Room Details'!$K$139")</f>
        <v>0</v>
      </c>
      <c r="K137" t="str" cm="1">
        <f t="array" aca="1" ref="K137" ca="1">INDIRECT("'Room Details'!$L$139")</f>
        <v xml:space="preserve"> </v>
      </c>
      <c r="L137" cm="1">
        <f t="array" aca="1" ref="L137" ca="1">INDIRECT("'Room Details'!$M$139")</f>
        <v>0</v>
      </c>
      <c r="M137" cm="1">
        <f t="array" aca="1" ref="M137" ca="1">INDIRECT("'Room Details'!$N$139")</f>
        <v>0</v>
      </c>
      <c r="N137" cm="1">
        <f t="array" aca="1" ref="N137" ca="1">INDIRECT("'Room Details'!$O$139")</f>
        <v>0</v>
      </c>
      <c r="O137" cm="1">
        <f t="array" aca="1" ref="O137" ca="1">INDIRECT("'Room Details'!$P$139")</f>
        <v>0</v>
      </c>
    </row>
    <row r="138" spans="1:15" x14ac:dyDescent="0.25">
      <c r="A138" cm="1">
        <f t="array" aca="1" ref="A138" ca="1">INDIRECT("'Room Details'!$B$140")</f>
        <v>0</v>
      </c>
      <c r="B138" cm="1">
        <f t="array" aca="1" ref="B138" ca="1">INDIRECT("'Room Details'!$C$140")</f>
        <v>0</v>
      </c>
      <c r="C138" cm="1">
        <f t="array" aca="1" ref="C138" ca="1">INDIRECT("'Room Details'!$D$140")</f>
        <v>0</v>
      </c>
      <c r="D138" cm="1">
        <f t="array" aca="1" ref="D138" ca="1">INDIRECT("'Room Details'!$E$140")</f>
        <v>0</v>
      </c>
      <c r="E138" t="str" cm="1">
        <f t="array" aca="1" ref="E138" ca="1">INDIRECT("'Room Details'!$F$140")</f>
        <v xml:space="preserve"> </v>
      </c>
      <c r="F138" cm="1">
        <f t="array" aca="1" ref="F138" ca="1">INDIRECT("'Room Details'!$G$140")</f>
        <v>0</v>
      </c>
      <c r="G138" cm="1">
        <f t="array" aca="1" ref="G138" ca="1">INDIRECT("'Room Details'!$H$140")</f>
        <v>0</v>
      </c>
      <c r="H138" cm="1">
        <f t="array" aca="1" ref="H138" ca="1">INDIRECT("'Room Details'!$I$140")</f>
        <v>0</v>
      </c>
      <c r="I138" cm="1">
        <f t="array" aca="1" ref="I138" ca="1">INDIRECT("'Room Details'!$J$140")</f>
        <v>0</v>
      </c>
      <c r="J138" cm="1">
        <f t="array" aca="1" ref="J138" ca="1">INDIRECT("'Room Details'!$K$140")</f>
        <v>0</v>
      </c>
      <c r="K138" t="str" cm="1">
        <f t="array" aca="1" ref="K138" ca="1">INDIRECT("'Room Details'!$L$140")</f>
        <v xml:space="preserve"> </v>
      </c>
      <c r="L138" cm="1">
        <f t="array" aca="1" ref="L138" ca="1">INDIRECT("'Room Details'!$M$140")</f>
        <v>0</v>
      </c>
      <c r="M138" cm="1">
        <f t="array" aca="1" ref="M138" ca="1">INDIRECT("'Room Details'!$N$140")</f>
        <v>0</v>
      </c>
      <c r="N138" cm="1">
        <f t="array" aca="1" ref="N138" ca="1">INDIRECT("'Room Details'!$O$140")</f>
        <v>0</v>
      </c>
      <c r="O138" cm="1">
        <f t="array" aca="1" ref="O138" ca="1">INDIRECT("'Room Details'!$P$140")</f>
        <v>0</v>
      </c>
    </row>
    <row r="139" spans="1:15" x14ac:dyDescent="0.25">
      <c r="A139" cm="1">
        <f t="array" aca="1" ref="A139" ca="1">INDIRECT("'Room Details'!$B$141")</f>
        <v>0</v>
      </c>
      <c r="B139" cm="1">
        <f t="array" aca="1" ref="B139" ca="1">INDIRECT("'Room Details'!$C$141")</f>
        <v>0</v>
      </c>
      <c r="C139" cm="1">
        <f t="array" aca="1" ref="C139" ca="1">INDIRECT("'Room Details'!$D$141")</f>
        <v>0</v>
      </c>
      <c r="D139" cm="1">
        <f t="array" aca="1" ref="D139" ca="1">INDIRECT("'Room Details'!$E$141")</f>
        <v>0</v>
      </c>
      <c r="E139" t="str" cm="1">
        <f t="array" aca="1" ref="E139" ca="1">INDIRECT("'Room Details'!$F$141")</f>
        <v xml:space="preserve"> </v>
      </c>
      <c r="F139" cm="1">
        <f t="array" aca="1" ref="F139" ca="1">INDIRECT("'Room Details'!$G$141")</f>
        <v>0</v>
      </c>
      <c r="G139" cm="1">
        <f t="array" aca="1" ref="G139" ca="1">INDIRECT("'Room Details'!$H$141")</f>
        <v>0</v>
      </c>
      <c r="H139" cm="1">
        <f t="array" aca="1" ref="H139" ca="1">INDIRECT("'Room Details'!$I$141")</f>
        <v>0</v>
      </c>
      <c r="I139" cm="1">
        <f t="array" aca="1" ref="I139" ca="1">INDIRECT("'Room Details'!$J$141")</f>
        <v>0</v>
      </c>
      <c r="J139" cm="1">
        <f t="array" aca="1" ref="J139" ca="1">INDIRECT("'Room Details'!$K$141")</f>
        <v>0</v>
      </c>
      <c r="K139" t="str" cm="1">
        <f t="array" aca="1" ref="K139" ca="1">INDIRECT("'Room Details'!$L$141")</f>
        <v xml:space="preserve"> </v>
      </c>
      <c r="L139" cm="1">
        <f t="array" aca="1" ref="L139" ca="1">INDIRECT("'Room Details'!$M$141")</f>
        <v>0</v>
      </c>
      <c r="M139" cm="1">
        <f t="array" aca="1" ref="M139" ca="1">INDIRECT("'Room Details'!$N$141")</f>
        <v>0</v>
      </c>
      <c r="N139" cm="1">
        <f t="array" aca="1" ref="N139" ca="1">INDIRECT("'Room Details'!$O$141")</f>
        <v>0</v>
      </c>
      <c r="O139" cm="1">
        <f t="array" aca="1" ref="O139" ca="1">INDIRECT("'Room Details'!$P$141")</f>
        <v>0</v>
      </c>
    </row>
    <row r="140" spans="1:15" x14ac:dyDescent="0.25">
      <c r="A140" cm="1">
        <f t="array" aca="1" ref="A140" ca="1">INDIRECT("'Room Details'!$B$142")</f>
        <v>0</v>
      </c>
      <c r="B140" cm="1">
        <f t="array" aca="1" ref="B140" ca="1">INDIRECT("'Room Details'!$C$142")</f>
        <v>0</v>
      </c>
      <c r="C140" cm="1">
        <f t="array" aca="1" ref="C140" ca="1">INDIRECT("'Room Details'!$D$142")</f>
        <v>0</v>
      </c>
      <c r="D140" cm="1">
        <f t="array" aca="1" ref="D140" ca="1">INDIRECT("'Room Details'!$E$142")</f>
        <v>0</v>
      </c>
      <c r="E140" t="str" cm="1">
        <f t="array" aca="1" ref="E140" ca="1">INDIRECT("'Room Details'!$F$142")</f>
        <v xml:space="preserve"> </v>
      </c>
      <c r="F140" cm="1">
        <f t="array" aca="1" ref="F140" ca="1">INDIRECT("'Room Details'!$G$142")</f>
        <v>0</v>
      </c>
      <c r="G140" cm="1">
        <f t="array" aca="1" ref="G140" ca="1">INDIRECT("'Room Details'!$H$142")</f>
        <v>0</v>
      </c>
      <c r="H140" cm="1">
        <f t="array" aca="1" ref="H140" ca="1">INDIRECT("'Room Details'!$I$142")</f>
        <v>0</v>
      </c>
      <c r="I140" cm="1">
        <f t="array" aca="1" ref="I140" ca="1">INDIRECT("'Room Details'!$J$142")</f>
        <v>0</v>
      </c>
      <c r="J140" cm="1">
        <f t="array" aca="1" ref="J140" ca="1">INDIRECT("'Room Details'!$K$142")</f>
        <v>0</v>
      </c>
      <c r="K140" t="str" cm="1">
        <f t="array" aca="1" ref="K140" ca="1">INDIRECT("'Room Details'!$L$142")</f>
        <v xml:space="preserve"> </v>
      </c>
      <c r="L140" cm="1">
        <f t="array" aca="1" ref="L140" ca="1">INDIRECT("'Room Details'!$M$142")</f>
        <v>0</v>
      </c>
      <c r="M140" cm="1">
        <f t="array" aca="1" ref="M140" ca="1">INDIRECT("'Room Details'!$N$142")</f>
        <v>0</v>
      </c>
      <c r="N140" cm="1">
        <f t="array" aca="1" ref="N140" ca="1">INDIRECT("'Room Details'!$O$142")</f>
        <v>0</v>
      </c>
      <c r="O140" cm="1">
        <f t="array" aca="1" ref="O140" ca="1">INDIRECT("'Room Details'!$P$142")</f>
        <v>0</v>
      </c>
    </row>
    <row r="141" spans="1:15" x14ac:dyDescent="0.25">
      <c r="A141" cm="1">
        <f t="array" aca="1" ref="A141" ca="1">INDIRECT("'Room Details'!$B$143")</f>
        <v>0</v>
      </c>
      <c r="B141" cm="1">
        <f t="array" aca="1" ref="B141" ca="1">INDIRECT("'Room Details'!$C$143")</f>
        <v>0</v>
      </c>
      <c r="C141" cm="1">
        <f t="array" aca="1" ref="C141" ca="1">INDIRECT("'Room Details'!$D$143")</f>
        <v>0</v>
      </c>
      <c r="D141" cm="1">
        <f t="array" aca="1" ref="D141" ca="1">INDIRECT("'Room Details'!$E$143")</f>
        <v>0</v>
      </c>
      <c r="E141" t="str" cm="1">
        <f t="array" aca="1" ref="E141" ca="1">INDIRECT("'Room Details'!$F$143")</f>
        <v xml:space="preserve"> </v>
      </c>
      <c r="F141" cm="1">
        <f t="array" aca="1" ref="F141" ca="1">INDIRECT("'Room Details'!$G$143")</f>
        <v>0</v>
      </c>
      <c r="G141" cm="1">
        <f t="array" aca="1" ref="G141" ca="1">INDIRECT("'Room Details'!$H$143")</f>
        <v>0</v>
      </c>
      <c r="H141" cm="1">
        <f t="array" aca="1" ref="H141" ca="1">INDIRECT("'Room Details'!$I$143")</f>
        <v>0</v>
      </c>
      <c r="I141" cm="1">
        <f t="array" aca="1" ref="I141" ca="1">INDIRECT("'Room Details'!$J$143")</f>
        <v>0</v>
      </c>
      <c r="J141" cm="1">
        <f t="array" aca="1" ref="J141" ca="1">INDIRECT("'Room Details'!$K$143")</f>
        <v>0</v>
      </c>
      <c r="K141" t="str" cm="1">
        <f t="array" aca="1" ref="K141" ca="1">INDIRECT("'Room Details'!$L$143")</f>
        <v xml:space="preserve"> </v>
      </c>
      <c r="L141" cm="1">
        <f t="array" aca="1" ref="L141" ca="1">INDIRECT("'Room Details'!$M$143")</f>
        <v>0</v>
      </c>
      <c r="M141" cm="1">
        <f t="array" aca="1" ref="M141" ca="1">INDIRECT("'Room Details'!$N$143")</f>
        <v>0</v>
      </c>
      <c r="N141" cm="1">
        <f t="array" aca="1" ref="N141" ca="1">INDIRECT("'Room Details'!$O$143")</f>
        <v>0</v>
      </c>
      <c r="O141" cm="1">
        <f t="array" aca="1" ref="O141" ca="1">INDIRECT("'Room Details'!$P$143")</f>
        <v>0</v>
      </c>
    </row>
    <row r="142" spans="1:15" x14ac:dyDescent="0.25">
      <c r="A142" cm="1">
        <f t="array" aca="1" ref="A142" ca="1">INDIRECT("'Room Details'!$B$144")</f>
        <v>0</v>
      </c>
      <c r="B142" cm="1">
        <f t="array" aca="1" ref="B142" ca="1">INDIRECT("'Room Details'!$C$144")</f>
        <v>0</v>
      </c>
      <c r="C142" cm="1">
        <f t="array" aca="1" ref="C142" ca="1">INDIRECT("'Room Details'!$D$144")</f>
        <v>0</v>
      </c>
      <c r="D142" cm="1">
        <f t="array" aca="1" ref="D142" ca="1">INDIRECT("'Room Details'!$E$144")</f>
        <v>0</v>
      </c>
      <c r="E142" t="str" cm="1">
        <f t="array" aca="1" ref="E142" ca="1">INDIRECT("'Room Details'!$F$144")</f>
        <v xml:space="preserve"> </v>
      </c>
      <c r="F142" cm="1">
        <f t="array" aca="1" ref="F142" ca="1">INDIRECT("'Room Details'!$G$144")</f>
        <v>0</v>
      </c>
      <c r="G142" cm="1">
        <f t="array" aca="1" ref="G142" ca="1">INDIRECT("'Room Details'!$H$144")</f>
        <v>0</v>
      </c>
      <c r="H142" cm="1">
        <f t="array" aca="1" ref="H142" ca="1">INDIRECT("'Room Details'!$I$144")</f>
        <v>0</v>
      </c>
      <c r="I142" cm="1">
        <f t="array" aca="1" ref="I142" ca="1">INDIRECT("'Room Details'!$J$144")</f>
        <v>0</v>
      </c>
      <c r="J142" cm="1">
        <f t="array" aca="1" ref="J142" ca="1">INDIRECT("'Room Details'!$K$144")</f>
        <v>0</v>
      </c>
      <c r="K142" t="str" cm="1">
        <f t="array" aca="1" ref="K142" ca="1">INDIRECT("'Room Details'!$L$144")</f>
        <v xml:space="preserve"> </v>
      </c>
      <c r="L142" cm="1">
        <f t="array" aca="1" ref="L142" ca="1">INDIRECT("'Room Details'!$M$144")</f>
        <v>0</v>
      </c>
      <c r="M142" cm="1">
        <f t="array" aca="1" ref="M142" ca="1">INDIRECT("'Room Details'!$N$144")</f>
        <v>0</v>
      </c>
      <c r="N142" cm="1">
        <f t="array" aca="1" ref="N142" ca="1">INDIRECT("'Room Details'!$O$144")</f>
        <v>0</v>
      </c>
      <c r="O142" cm="1">
        <f t="array" aca="1" ref="O142" ca="1">INDIRECT("'Room Details'!$P$144")</f>
        <v>0</v>
      </c>
    </row>
    <row r="143" spans="1:15" x14ac:dyDescent="0.25">
      <c r="A143" cm="1">
        <f t="array" aca="1" ref="A143" ca="1">INDIRECT("'Room Details'!$B$145")</f>
        <v>0</v>
      </c>
      <c r="B143" cm="1">
        <f t="array" aca="1" ref="B143" ca="1">INDIRECT("'Room Details'!$C$145")</f>
        <v>0</v>
      </c>
      <c r="C143" cm="1">
        <f t="array" aca="1" ref="C143" ca="1">INDIRECT("'Room Details'!$D$145")</f>
        <v>0</v>
      </c>
      <c r="D143" cm="1">
        <f t="array" aca="1" ref="D143" ca="1">INDIRECT("'Room Details'!$E$145")</f>
        <v>0</v>
      </c>
      <c r="E143" t="str" cm="1">
        <f t="array" aca="1" ref="E143" ca="1">INDIRECT("'Room Details'!$F$145")</f>
        <v xml:space="preserve"> </v>
      </c>
      <c r="F143" cm="1">
        <f t="array" aca="1" ref="F143" ca="1">INDIRECT("'Room Details'!$G$145")</f>
        <v>0</v>
      </c>
      <c r="G143" cm="1">
        <f t="array" aca="1" ref="G143" ca="1">INDIRECT("'Room Details'!$H$145")</f>
        <v>0</v>
      </c>
      <c r="H143" cm="1">
        <f t="array" aca="1" ref="H143" ca="1">INDIRECT("'Room Details'!$I$145")</f>
        <v>0</v>
      </c>
      <c r="I143" cm="1">
        <f t="array" aca="1" ref="I143" ca="1">INDIRECT("'Room Details'!$J$145")</f>
        <v>0</v>
      </c>
      <c r="J143" cm="1">
        <f t="array" aca="1" ref="J143" ca="1">INDIRECT("'Room Details'!$K$145")</f>
        <v>0</v>
      </c>
      <c r="K143" t="str" cm="1">
        <f t="array" aca="1" ref="K143" ca="1">INDIRECT("'Room Details'!$L$145")</f>
        <v xml:space="preserve"> </v>
      </c>
      <c r="L143" cm="1">
        <f t="array" aca="1" ref="L143" ca="1">INDIRECT("'Room Details'!$M$145")</f>
        <v>0</v>
      </c>
      <c r="M143" cm="1">
        <f t="array" aca="1" ref="M143" ca="1">INDIRECT("'Room Details'!$N$145")</f>
        <v>0</v>
      </c>
      <c r="N143" cm="1">
        <f t="array" aca="1" ref="N143" ca="1">INDIRECT("'Room Details'!$O$145")</f>
        <v>0</v>
      </c>
      <c r="O143" cm="1">
        <f t="array" aca="1" ref="O143" ca="1">INDIRECT("'Room Details'!$P$145")</f>
        <v>0</v>
      </c>
    </row>
    <row r="144" spans="1:15" x14ac:dyDescent="0.25">
      <c r="A144" cm="1">
        <f t="array" aca="1" ref="A144" ca="1">INDIRECT("'Room Details'!$B$146")</f>
        <v>0</v>
      </c>
      <c r="B144" cm="1">
        <f t="array" aca="1" ref="B144" ca="1">INDIRECT("'Room Details'!$C$146")</f>
        <v>0</v>
      </c>
      <c r="C144" cm="1">
        <f t="array" aca="1" ref="C144" ca="1">INDIRECT("'Room Details'!$D$146")</f>
        <v>0</v>
      </c>
      <c r="D144" cm="1">
        <f t="array" aca="1" ref="D144" ca="1">INDIRECT("'Room Details'!$E$146")</f>
        <v>0</v>
      </c>
      <c r="E144" t="str" cm="1">
        <f t="array" aca="1" ref="E144" ca="1">INDIRECT("'Room Details'!$F$146")</f>
        <v xml:space="preserve"> </v>
      </c>
      <c r="F144" cm="1">
        <f t="array" aca="1" ref="F144" ca="1">INDIRECT("'Room Details'!$G$146")</f>
        <v>0</v>
      </c>
      <c r="G144" cm="1">
        <f t="array" aca="1" ref="G144" ca="1">INDIRECT("'Room Details'!$H$146")</f>
        <v>0</v>
      </c>
      <c r="H144" cm="1">
        <f t="array" aca="1" ref="H144" ca="1">INDIRECT("'Room Details'!$I$146")</f>
        <v>0</v>
      </c>
      <c r="I144" cm="1">
        <f t="array" aca="1" ref="I144" ca="1">INDIRECT("'Room Details'!$J$146")</f>
        <v>0</v>
      </c>
      <c r="J144" cm="1">
        <f t="array" aca="1" ref="J144" ca="1">INDIRECT("'Room Details'!$K$146")</f>
        <v>0</v>
      </c>
      <c r="K144" t="str" cm="1">
        <f t="array" aca="1" ref="K144" ca="1">INDIRECT("'Room Details'!$L$146")</f>
        <v xml:space="preserve"> </v>
      </c>
      <c r="L144" cm="1">
        <f t="array" aca="1" ref="L144" ca="1">INDIRECT("'Room Details'!$M$146")</f>
        <v>0</v>
      </c>
      <c r="M144" cm="1">
        <f t="array" aca="1" ref="M144" ca="1">INDIRECT("'Room Details'!$N$146")</f>
        <v>0</v>
      </c>
      <c r="N144" cm="1">
        <f t="array" aca="1" ref="N144" ca="1">INDIRECT("'Room Details'!$O$146")</f>
        <v>0</v>
      </c>
      <c r="O144" cm="1">
        <f t="array" aca="1" ref="O144" ca="1">INDIRECT("'Room Details'!$P$146")</f>
        <v>0</v>
      </c>
    </row>
    <row r="145" spans="1:15" x14ac:dyDescent="0.25">
      <c r="A145" cm="1">
        <f t="array" aca="1" ref="A145" ca="1">INDIRECT("'Room Details'!$B$147")</f>
        <v>0</v>
      </c>
      <c r="B145" cm="1">
        <f t="array" aca="1" ref="B145" ca="1">INDIRECT("'Room Details'!$C$147")</f>
        <v>0</v>
      </c>
      <c r="C145" cm="1">
        <f t="array" aca="1" ref="C145" ca="1">INDIRECT("'Room Details'!$D$147")</f>
        <v>0</v>
      </c>
      <c r="D145" cm="1">
        <f t="array" aca="1" ref="D145" ca="1">INDIRECT("'Room Details'!$E$147")</f>
        <v>0</v>
      </c>
      <c r="E145" t="str" cm="1">
        <f t="array" aca="1" ref="E145" ca="1">INDIRECT("'Room Details'!$F$147")</f>
        <v xml:space="preserve"> </v>
      </c>
      <c r="F145" cm="1">
        <f t="array" aca="1" ref="F145" ca="1">INDIRECT("'Room Details'!$G$147")</f>
        <v>0</v>
      </c>
      <c r="G145" cm="1">
        <f t="array" aca="1" ref="G145" ca="1">INDIRECT("'Room Details'!$H$147")</f>
        <v>0</v>
      </c>
      <c r="H145" cm="1">
        <f t="array" aca="1" ref="H145" ca="1">INDIRECT("'Room Details'!$I$147")</f>
        <v>0</v>
      </c>
      <c r="I145" cm="1">
        <f t="array" aca="1" ref="I145" ca="1">INDIRECT("'Room Details'!$J$147")</f>
        <v>0</v>
      </c>
      <c r="J145" cm="1">
        <f t="array" aca="1" ref="J145" ca="1">INDIRECT("'Room Details'!$K$147")</f>
        <v>0</v>
      </c>
      <c r="K145" t="str" cm="1">
        <f t="array" aca="1" ref="K145" ca="1">INDIRECT("'Room Details'!$L$147")</f>
        <v xml:space="preserve"> </v>
      </c>
      <c r="L145" cm="1">
        <f t="array" aca="1" ref="L145" ca="1">INDIRECT("'Room Details'!$M$147")</f>
        <v>0</v>
      </c>
      <c r="M145" cm="1">
        <f t="array" aca="1" ref="M145" ca="1">INDIRECT("'Room Details'!$N$147")</f>
        <v>0</v>
      </c>
      <c r="N145" cm="1">
        <f t="array" aca="1" ref="N145" ca="1">INDIRECT("'Room Details'!$O$147")</f>
        <v>0</v>
      </c>
      <c r="O145" cm="1">
        <f t="array" aca="1" ref="O145" ca="1">INDIRECT("'Room Details'!$P$147")</f>
        <v>0</v>
      </c>
    </row>
    <row r="146" spans="1:15" x14ac:dyDescent="0.25">
      <c r="A146" cm="1">
        <f t="array" aca="1" ref="A146" ca="1">INDIRECT("'Room Details'!$B$148")</f>
        <v>0</v>
      </c>
      <c r="B146" cm="1">
        <f t="array" aca="1" ref="B146" ca="1">INDIRECT("'Room Details'!$C$148")</f>
        <v>0</v>
      </c>
      <c r="C146" cm="1">
        <f t="array" aca="1" ref="C146" ca="1">INDIRECT("'Room Details'!$D$148")</f>
        <v>0</v>
      </c>
      <c r="D146" cm="1">
        <f t="array" aca="1" ref="D146" ca="1">INDIRECT("'Room Details'!$E$148")</f>
        <v>0</v>
      </c>
      <c r="E146" t="str" cm="1">
        <f t="array" aca="1" ref="E146" ca="1">INDIRECT("'Room Details'!$F$148")</f>
        <v xml:space="preserve"> </v>
      </c>
      <c r="F146" cm="1">
        <f t="array" aca="1" ref="F146" ca="1">INDIRECT("'Room Details'!$G$148")</f>
        <v>0</v>
      </c>
      <c r="G146" cm="1">
        <f t="array" aca="1" ref="G146" ca="1">INDIRECT("'Room Details'!$H$148")</f>
        <v>0</v>
      </c>
      <c r="H146" cm="1">
        <f t="array" aca="1" ref="H146" ca="1">INDIRECT("'Room Details'!$I$148")</f>
        <v>0</v>
      </c>
      <c r="I146" cm="1">
        <f t="array" aca="1" ref="I146" ca="1">INDIRECT("'Room Details'!$J$148")</f>
        <v>0</v>
      </c>
      <c r="J146" cm="1">
        <f t="array" aca="1" ref="J146" ca="1">INDIRECT("'Room Details'!$K$148")</f>
        <v>0</v>
      </c>
      <c r="K146" t="str" cm="1">
        <f t="array" aca="1" ref="K146" ca="1">INDIRECT("'Room Details'!$L$148")</f>
        <v xml:space="preserve"> </v>
      </c>
      <c r="L146" cm="1">
        <f t="array" aca="1" ref="L146" ca="1">INDIRECT("'Room Details'!$M$148")</f>
        <v>0</v>
      </c>
      <c r="M146" cm="1">
        <f t="array" aca="1" ref="M146" ca="1">INDIRECT("'Room Details'!$N$148")</f>
        <v>0</v>
      </c>
      <c r="N146" cm="1">
        <f t="array" aca="1" ref="N146" ca="1">INDIRECT("'Room Details'!$O$148")</f>
        <v>0</v>
      </c>
      <c r="O146" cm="1">
        <f t="array" aca="1" ref="O146" ca="1">INDIRECT("'Room Details'!$P$148")</f>
        <v>0</v>
      </c>
    </row>
    <row r="147" spans="1:15" x14ac:dyDescent="0.25">
      <c r="A147" cm="1">
        <f t="array" aca="1" ref="A147" ca="1">INDIRECT("'Room Details'!$B$149")</f>
        <v>0</v>
      </c>
      <c r="B147" cm="1">
        <f t="array" aca="1" ref="B147" ca="1">INDIRECT("'Room Details'!$C$149")</f>
        <v>0</v>
      </c>
      <c r="C147" cm="1">
        <f t="array" aca="1" ref="C147" ca="1">INDIRECT("'Room Details'!$D$149")</f>
        <v>0</v>
      </c>
      <c r="D147" cm="1">
        <f t="array" aca="1" ref="D147" ca="1">INDIRECT("'Room Details'!$E$149")</f>
        <v>0</v>
      </c>
      <c r="E147" t="str" cm="1">
        <f t="array" aca="1" ref="E147" ca="1">INDIRECT("'Room Details'!$F$149")</f>
        <v xml:space="preserve"> </v>
      </c>
      <c r="F147" cm="1">
        <f t="array" aca="1" ref="F147" ca="1">INDIRECT("'Room Details'!$G$149")</f>
        <v>0</v>
      </c>
      <c r="G147" cm="1">
        <f t="array" aca="1" ref="G147" ca="1">INDIRECT("'Room Details'!$H$149")</f>
        <v>0</v>
      </c>
      <c r="H147" cm="1">
        <f t="array" aca="1" ref="H147" ca="1">INDIRECT("'Room Details'!$I$149")</f>
        <v>0</v>
      </c>
      <c r="I147" cm="1">
        <f t="array" aca="1" ref="I147" ca="1">INDIRECT("'Room Details'!$J$149")</f>
        <v>0</v>
      </c>
      <c r="J147" cm="1">
        <f t="array" aca="1" ref="J147" ca="1">INDIRECT("'Room Details'!$K$149")</f>
        <v>0</v>
      </c>
      <c r="K147" t="str" cm="1">
        <f t="array" aca="1" ref="K147" ca="1">INDIRECT("'Room Details'!$L$149")</f>
        <v xml:space="preserve"> </v>
      </c>
      <c r="L147" cm="1">
        <f t="array" aca="1" ref="L147" ca="1">INDIRECT("'Room Details'!$M$149")</f>
        <v>0</v>
      </c>
      <c r="M147" cm="1">
        <f t="array" aca="1" ref="M147" ca="1">INDIRECT("'Room Details'!$N$149")</f>
        <v>0</v>
      </c>
      <c r="N147" cm="1">
        <f t="array" aca="1" ref="N147" ca="1">INDIRECT("'Room Details'!$O$149")</f>
        <v>0</v>
      </c>
      <c r="O147" cm="1">
        <f t="array" aca="1" ref="O147" ca="1">INDIRECT("'Room Details'!$P$149")</f>
        <v>0</v>
      </c>
    </row>
    <row r="148" spans="1:15" x14ac:dyDescent="0.25">
      <c r="A148" cm="1">
        <f t="array" aca="1" ref="A148" ca="1">INDIRECT("'Room Details'!$B$150")</f>
        <v>0</v>
      </c>
      <c r="B148" cm="1">
        <f t="array" aca="1" ref="B148" ca="1">INDIRECT("'Room Details'!$C$150")</f>
        <v>0</v>
      </c>
      <c r="C148" cm="1">
        <f t="array" aca="1" ref="C148" ca="1">INDIRECT("'Room Details'!$D$150")</f>
        <v>0</v>
      </c>
      <c r="D148" cm="1">
        <f t="array" aca="1" ref="D148" ca="1">INDIRECT("'Room Details'!$E$150")</f>
        <v>0</v>
      </c>
      <c r="E148" t="str" cm="1">
        <f t="array" aca="1" ref="E148" ca="1">INDIRECT("'Room Details'!$F$150")</f>
        <v xml:space="preserve"> </v>
      </c>
      <c r="F148" cm="1">
        <f t="array" aca="1" ref="F148" ca="1">INDIRECT("'Room Details'!$G$150")</f>
        <v>0</v>
      </c>
      <c r="G148" cm="1">
        <f t="array" aca="1" ref="G148" ca="1">INDIRECT("'Room Details'!$H$150")</f>
        <v>0</v>
      </c>
      <c r="H148" cm="1">
        <f t="array" aca="1" ref="H148" ca="1">INDIRECT("'Room Details'!$I$150")</f>
        <v>0</v>
      </c>
      <c r="I148" cm="1">
        <f t="array" aca="1" ref="I148" ca="1">INDIRECT("'Room Details'!$J$150")</f>
        <v>0</v>
      </c>
      <c r="J148" cm="1">
        <f t="array" aca="1" ref="J148" ca="1">INDIRECT("'Room Details'!$K$150")</f>
        <v>0</v>
      </c>
      <c r="K148" t="str" cm="1">
        <f t="array" aca="1" ref="K148" ca="1">INDIRECT("'Room Details'!$L$150")</f>
        <v xml:space="preserve"> </v>
      </c>
      <c r="L148" cm="1">
        <f t="array" aca="1" ref="L148" ca="1">INDIRECT("'Room Details'!$M$150")</f>
        <v>0</v>
      </c>
      <c r="M148" cm="1">
        <f t="array" aca="1" ref="M148" ca="1">INDIRECT("'Room Details'!$N$150")</f>
        <v>0</v>
      </c>
      <c r="N148" cm="1">
        <f t="array" aca="1" ref="N148" ca="1">INDIRECT("'Room Details'!$O$150")</f>
        <v>0</v>
      </c>
      <c r="O148" cm="1">
        <f t="array" aca="1" ref="O148" ca="1">INDIRECT("'Room Details'!$P$150")</f>
        <v>0</v>
      </c>
    </row>
    <row r="149" spans="1:15" x14ac:dyDescent="0.25">
      <c r="A149" cm="1">
        <f t="array" aca="1" ref="A149" ca="1">INDIRECT("'Room Details'!$B$151")</f>
        <v>0</v>
      </c>
      <c r="B149" cm="1">
        <f t="array" aca="1" ref="B149" ca="1">INDIRECT("'Room Details'!$C$151")</f>
        <v>0</v>
      </c>
      <c r="C149" cm="1">
        <f t="array" aca="1" ref="C149" ca="1">INDIRECT("'Room Details'!$D$151")</f>
        <v>0</v>
      </c>
      <c r="D149" cm="1">
        <f t="array" aca="1" ref="D149" ca="1">INDIRECT("'Room Details'!$E$151")</f>
        <v>0</v>
      </c>
      <c r="E149" t="str" cm="1">
        <f t="array" aca="1" ref="E149" ca="1">INDIRECT("'Room Details'!$F$151")</f>
        <v xml:space="preserve"> </v>
      </c>
      <c r="F149" cm="1">
        <f t="array" aca="1" ref="F149" ca="1">INDIRECT("'Room Details'!$G$151")</f>
        <v>0</v>
      </c>
      <c r="G149" cm="1">
        <f t="array" aca="1" ref="G149" ca="1">INDIRECT("'Room Details'!$H$151")</f>
        <v>0</v>
      </c>
      <c r="H149" cm="1">
        <f t="array" aca="1" ref="H149" ca="1">INDIRECT("'Room Details'!$I$151")</f>
        <v>0</v>
      </c>
      <c r="I149" cm="1">
        <f t="array" aca="1" ref="I149" ca="1">INDIRECT("'Room Details'!$J$151")</f>
        <v>0</v>
      </c>
      <c r="J149" cm="1">
        <f t="array" aca="1" ref="J149" ca="1">INDIRECT("'Room Details'!$K$151")</f>
        <v>0</v>
      </c>
      <c r="K149" t="str" cm="1">
        <f t="array" aca="1" ref="K149" ca="1">INDIRECT("'Room Details'!$L$151")</f>
        <v xml:space="preserve"> </v>
      </c>
      <c r="L149" cm="1">
        <f t="array" aca="1" ref="L149" ca="1">INDIRECT("'Room Details'!$M$151")</f>
        <v>0</v>
      </c>
      <c r="M149" cm="1">
        <f t="array" aca="1" ref="M149" ca="1">INDIRECT("'Room Details'!$N$151")</f>
        <v>0</v>
      </c>
      <c r="N149" cm="1">
        <f t="array" aca="1" ref="N149" ca="1">INDIRECT("'Room Details'!$O$151")</f>
        <v>0</v>
      </c>
      <c r="O149" cm="1">
        <f t="array" aca="1" ref="O149" ca="1">INDIRECT("'Room Details'!$P$151")</f>
        <v>0</v>
      </c>
    </row>
    <row r="150" spans="1:15" x14ac:dyDescent="0.25">
      <c r="A150" cm="1">
        <f t="array" aca="1" ref="A150" ca="1">INDIRECT("'Room Details'!$B$152")</f>
        <v>0</v>
      </c>
      <c r="B150" cm="1">
        <f t="array" aca="1" ref="B150" ca="1">INDIRECT("'Room Details'!$C$152")</f>
        <v>0</v>
      </c>
      <c r="C150" cm="1">
        <f t="array" aca="1" ref="C150" ca="1">INDIRECT("'Room Details'!$D$152")</f>
        <v>0</v>
      </c>
      <c r="D150" cm="1">
        <f t="array" aca="1" ref="D150" ca="1">INDIRECT("'Room Details'!$E$152")</f>
        <v>0</v>
      </c>
      <c r="E150" t="str" cm="1">
        <f t="array" aca="1" ref="E150" ca="1">INDIRECT("'Room Details'!$F$152")</f>
        <v xml:space="preserve"> </v>
      </c>
      <c r="F150" cm="1">
        <f t="array" aca="1" ref="F150" ca="1">INDIRECT("'Room Details'!$G$152")</f>
        <v>0</v>
      </c>
      <c r="G150" cm="1">
        <f t="array" aca="1" ref="G150" ca="1">INDIRECT("'Room Details'!$H$152")</f>
        <v>0</v>
      </c>
      <c r="H150" cm="1">
        <f t="array" aca="1" ref="H150" ca="1">INDIRECT("'Room Details'!$I$152")</f>
        <v>0</v>
      </c>
      <c r="I150" cm="1">
        <f t="array" aca="1" ref="I150" ca="1">INDIRECT("'Room Details'!$J$152")</f>
        <v>0</v>
      </c>
      <c r="J150" cm="1">
        <f t="array" aca="1" ref="J150" ca="1">INDIRECT("'Room Details'!$K$152")</f>
        <v>0</v>
      </c>
      <c r="K150" t="str" cm="1">
        <f t="array" aca="1" ref="K150" ca="1">INDIRECT("'Room Details'!$L$152")</f>
        <v xml:space="preserve"> </v>
      </c>
      <c r="L150" cm="1">
        <f t="array" aca="1" ref="L150" ca="1">INDIRECT("'Room Details'!$M$152")</f>
        <v>0</v>
      </c>
      <c r="M150" cm="1">
        <f t="array" aca="1" ref="M150" ca="1">INDIRECT("'Room Details'!$N$152")</f>
        <v>0</v>
      </c>
      <c r="N150" cm="1">
        <f t="array" aca="1" ref="N150" ca="1">INDIRECT("'Room Details'!$O$152")</f>
        <v>0</v>
      </c>
      <c r="O150" cm="1">
        <f t="array" aca="1" ref="O150" ca="1">INDIRECT("'Room Details'!$P$152")</f>
        <v>0</v>
      </c>
    </row>
    <row r="151" spans="1:15" x14ac:dyDescent="0.25">
      <c r="A151" cm="1">
        <f t="array" aca="1" ref="A151" ca="1">INDIRECT("'Room Details'!$B$153")</f>
        <v>0</v>
      </c>
      <c r="B151" cm="1">
        <f t="array" aca="1" ref="B151" ca="1">INDIRECT("'Room Details'!$C$153")</f>
        <v>0</v>
      </c>
      <c r="C151" cm="1">
        <f t="array" aca="1" ref="C151" ca="1">INDIRECT("'Room Details'!$D$153")</f>
        <v>0</v>
      </c>
      <c r="D151" cm="1">
        <f t="array" aca="1" ref="D151" ca="1">INDIRECT("'Room Details'!$E$153")</f>
        <v>0</v>
      </c>
      <c r="E151" t="str" cm="1">
        <f t="array" aca="1" ref="E151" ca="1">INDIRECT("'Room Details'!$F$153")</f>
        <v xml:space="preserve"> </v>
      </c>
      <c r="F151" cm="1">
        <f t="array" aca="1" ref="F151" ca="1">INDIRECT("'Room Details'!$G$153")</f>
        <v>0</v>
      </c>
      <c r="G151" cm="1">
        <f t="array" aca="1" ref="G151" ca="1">INDIRECT("'Room Details'!$H$153")</f>
        <v>0</v>
      </c>
      <c r="H151" cm="1">
        <f t="array" aca="1" ref="H151" ca="1">INDIRECT("'Room Details'!$I$153")</f>
        <v>0</v>
      </c>
      <c r="I151" cm="1">
        <f t="array" aca="1" ref="I151" ca="1">INDIRECT("'Room Details'!$J$153")</f>
        <v>0</v>
      </c>
      <c r="J151" cm="1">
        <f t="array" aca="1" ref="J151" ca="1">INDIRECT("'Room Details'!$K$153")</f>
        <v>0</v>
      </c>
      <c r="K151" t="str" cm="1">
        <f t="array" aca="1" ref="K151" ca="1">INDIRECT("'Room Details'!$L$153")</f>
        <v xml:space="preserve"> </v>
      </c>
      <c r="L151" cm="1">
        <f t="array" aca="1" ref="L151" ca="1">INDIRECT("'Room Details'!$M$153")</f>
        <v>0</v>
      </c>
      <c r="M151" cm="1">
        <f t="array" aca="1" ref="M151" ca="1">INDIRECT("'Room Details'!$N$153")</f>
        <v>0</v>
      </c>
      <c r="N151" cm="1">
        <f t="array" aca="1" ref="N151" ca="1">INDIRECT("'Room Details'!$O$153")</f>
        <v>0</v>
      </c>
      <c r="O151" cm="1">
        <f t="array" aca="1" ref="O151" ca="1">INDIRECT("'Room Details'!$P$153")</f>
        <v>0</v>
      </c>
    </row>
    <row r="152" spans="1:15" x14ac:dyDescent="0.25">
      <c r="A152" cm="1">
        <f t="array" aca="1" ref="A152" ca="1">INDIRECT("'Room Details'!$B$154")</f>
        <v>0</v>
      </c>
      <c r="B152" cm="1">
        <f t="array" aca="1" ref="B152" ca="1">INDIRECT("'Room Details'!$C$154")</f>
        <v>0</v>
      </c>
      <c r="C152" cm="1">
        <f t="array" aca="1" ref="C152" ca="1">INDIRECT("'Room Details'!$D$154")</f>
        <v>0</v>
      </c>
      <c r="D152" cm="1">
        <f t="array" aca="1" ref="D152" ca="1">INDIRECT("'Room Details'!$E$154")</f>
        <v>0</v>
      </c>
      <c r="E152" t="str" cm="1">
        <f t="array" aca="1" ref="E152" ca="1">INDIRECT("'Room Details'!$F$154")</f>
        <v xml:space="preserve"> </v>
      </c>
      <c r="F152" cm="1">
        <f t="array" aca="1" ref="F152" ca="1">INDIRECT("'Room Details'!$G$154")</f>
        <v>0</v>
      </c>
      <c r="G152" cm="1">
        <f t="array" aca="1" ref="G152" ca="1">INDIRECT("'Room Details'!$H$154")</f>
        <v>0</v>
      </c>
      <c r="H152" cm="1">
        <f t="array" aca="1" ref="H152" ca="1">INDIRECT("'Room Details'!$I$154")</f>
        <v>0</v>
      </c>
      <c r="I152" cm="1">
        <f t="array" aca="1" ref="I152" ca="1">INDIRECT("'Room Details'!$J$154")</f>
        <v>0</v>
      </c>
      <c r="J152" cm="1">
        <f t="array" aca="1" ref="J152" ca="1">INDIRECT("'Room Details'!$K$154")</f>
        <v>0</v>
      </c>
      <c r="K152" t="str" cm="1">
        <f t="array" aca="1" ref="K152" ca="1">INDIRECT("'Room Details'!$L$154")</f>
        <v xml:space="preserve"> </v>
      </c>
      <c r="L152" cm="1">
        <f t="array" aca="1" ref="L152" ca="1">INDIRECT("'Room Details'!$M$154")</f>
        <v>0</v>
      </c>
      <c r="M152" cm="1">
        <f t="array" aca="1" ref="M152" ca="1">INDIRECT("'Room Details'!$N$154")</f>
        <v>0</v>
      </c>
      <c r="N152" cm="1">
        <f t="array" aca="1" ref="N152" ca="1">INDIRECT("'Room Details'!$O$154")</f>
        <v>0</v>
      </c>
      <c r="O152" cm="1">
        <f t="array" aca="1" ref="O152" ca="1">INDIRECT("'Room Details'!$P$154")</f>
        <v>0</v>
      </c>
    </row>
    <row r="153" spans="1:15" x14ac:dyDescent="0.25">
      <c r="A153" cm="1">
        <f t="array" aca="1" ref="A153" ca="1">INDIRECT("'Room Details'!$B$155")</f>
        <v>0</v>
      </c>
      <c r="B153" cm="1">
        <f t="array" aca="1" ref="B153" ca="1">INDIRECT("'Room Details'!$C$155")</f>
        <v>0</v>
      </c>
      <c r="C153" cm="1">
        <f t="array" aca="1" ref="C153" ca="1">INDIRECT("'Room Details'!$D$155")</f>
        <v>0</v>
      </c>
      <c r="D153" cm="1">
        <f t="array" aca="1" ref="D153" ca="1">INDIRECT("'Room Details'!$E$155")</f>
        <v>0</v>
      </c>
      <c r="E153" t="str" cm="1">
        <f t="array" aca="1" ref="E153" ca="1">INDIRECT("'Room Details'!$F$155")</f>
        <v xml:space="preserve"> </v>
      </c>
      <c r="F153" cm="1">
        <f t="array" aca="1" ref="F153" ca="1">INDIRECT("'Room Details'!$G$155")</f>
        <v>0</v>
      </c>
      <c r="G153" cm="1">
        <f t="array" aca="1" ref="G153" ca="1">INDIRECT("'Room Details'!$H$155")</f>
        <v>0</v>
      </c>
      <c r="H153" cm="1">
        <f t="array" aca="1" ref="H153" ca="1">INDIRECT("'Room Details'!$I$155")</f>
        <v>0</v>
      </c>
      <c r="I153" cm="1">
        <f t="array" aca="1" ref="I153" ca="1">INDIRECT("'Room Details'!$J$155")</f>
        <v>0</v>
      </c>
      <c r="J153" cm="1">
        <f t="array" aca="1" ref="J153" ca="1">INDIRECT("'Room Details'!$K$155")</f>
        <v>0</v>
      </c>
      <c r="K153" t="str" cm="1">
        <f t="array" aca="1" ref="K153" ca="1">INDIRECT("'Room Details'!$L$155")</f>
        <v xml:space="preserve"> </v>
      </c>
      <c r="L153" cm="1">
        <f t="array" aca="1" ref="L153" ca="1">INDIRECT("'Room Details'!$M$155")</f>
        <v>0</v>
      </c>
      <c r="M153" cm="1">
        <f t="array" aca="1" ref="M153" ca="1">INDIRECT("'Room Details'!$N$155")</f>
        <v>0</v>
      </c>
      <c r="N153" cm="1">
        <f t="array" aca="1" ref="N153" ca="1">INDIRECT("'Room Details'!$O$155")</f>
        <v>0</v>
      </c>
      <c r="O153" cm="1">
        <f t="array" aca="1" ref="O153" ca="1">INDIRECT("'Room Details'!$P$155")</f>
        <v>0</v>
      </c>
    </row>
    <row r="154" spans="1:15" x14ac:dyDescent="0.25">
      <c r="A154" cm="1">
        <f t="array" aca="1" ref="A154" ca="1">INDIRECT("'Room Details'!$B$156")</f>
        <v>0</v>
      </c>
      <c r="B154" cm="1">
        <f t="array" aca="1" ref="B154" ca="1">INDIRECT("'Room Details'!$C$156")</f>
        <v>0</v>
      </c>
      <c r="C154" cm="1">
        <f t="array" aca="1" ref="C154" ca="1">INDIRECT("'Room Details'!$D$156")</f>
        <v>0</v>
      </c>
      <c r="D154" cm="1">
        <f t="array" aca="1" ref="D154" ca="1">INDIRECT("'Room Details'!$E$156")</f>
        <v>0</v>
      </c>
      <c r="E154" t="str" cm="1">
        <f t="array" aca="1" ref="E154" ca="1">INDIRECT("'Room Details'!$F$156")</f>
        <v xml:space="preserve"> </v>
      </c>
      <c r="F154" cm="1">
        <f t="array" aca="1" ref="F154" ca="1">INDIRECT("'Room Details'!$G$156")</f>
        <v>0</v>
      </c>
      <c r="G154" cm="1">
        <f t="array" aca="1" ref="G154" ca="1">INDIRECT("'Room Details'!$H$156")</f>
        <v>0</v>
      </c>
      <c r="H154" cm="1">
        <f t="array" aca="1" ref="H154" ca="1">INDIRECT("'Room Details'!$I$156")</f>
        <v>0</v>
      </c>
      <c r="I154" cm="1">
        <f t="array" aca="1" ref="I154" ca="1">INDIRECT("'Room Details'!$J$156")</f>
        <v>0</v>
      </c>
      <c r="J154" cm="1">
        <f t="array" aca="1" ref="J154" ca="1">INDIRECT("'Room Details'!$K$156")</f>
        <v>0</v>
      </c>
      <c r="K154" t="str" cm="1">
        <f t="array" aca="1" ref="K154" ca="1">INDIRECT("'Room Details'!$L$156")</f>
        <v xml:space="preserve"> </v>
      </c>
      <c r="L154" cm="1">
        <f t="array" aca="1" ref="L154" ca="1">INDIRECT("'Room Details'!$M$156")</f>
        <v>0</v>
      </c>
      <c r="M154" cm="1">
        <f t="array" aca="1" ref="M154" ca="1">INDIRECT("'Room Details'!$N$156")</f>
        <v>0</v>
      </c>
      <c r="N154" cm="1">
        <f t="array" aca="1" ref="N154" ca="1">INDIRECT("'Room Details'!$O$156")</f>
        <v>0</v>
      </c>
      <c r="O154" cm="1">
        <f t="array" aca="1" ref="O154" ca="1">INDIRECT("'Room Details'!$P$156")</f>
        <v>0</v>
      </c>
    </row>
    <row r="155" spans="1:15" x14ac:dyDescent="0.25">
      <c r="A155" cm="1">
        <f t="array" aca="1" ref="A155" ca="1">INDIRECT("'Room Details'!$B$157")</f>
        <v>0</v>
      </c>
      <c r="B155" cm="1">
        <f t="array" aca="1" ref="B155" ca="1">INDIRECT("'Room Details'!$C$157")</f>
        <v>0</v>
      </c>
      <c r="C155" cm="1">
        <f t="array" aca="1" ref="C155" ca="1">INDIRECT("'Room Details'!$D$157")</f>
        <v>0</v>
      </c>
      <c r="D155" cm="1">
        <f t="array" aca="1" ref="D155" ca="1">INDIRECT("'Room Details'!$E$157")</f>
        <v>0</v>
      </c>
      <c r="E155" t="str" cm="1">
        <f t="array" aca="1" ref="E155" ca="1">INDIRECT("'Room Details'!$F$157")</f>
        <v xml:space="preserve"> </v>
      </c>
      <c r="F155" cm="1">
        <f t="array" aca="1" ref="F155" ca="1">INDIRECT("'Room Details'!$G$157")</f>
        <v>0</v>
      </c>
      <c r="G155" cm="1">
        <f t="array" aca="1" ref="G155" ca="1">INDIRECT("'Room Details'!$H$157")</f>
        <v>0</v>
      </c>
      <c r="H155" cm="1">
        <f t="array" aca="1" ref="H155" ca="1">INDIRECT("'Room Details'!$I$157")</f>
        <v>0</v>
      </c>
      <c r="I155" cm="1">
        <f t="array" aca="1" ref="I155" ca="1">INDIRECT("'Room Details'!$J$157")</f>
        <v>0</v>
      </c>
      <c r="J155" cm="1">
        <f t="array" aca="1" ref="J155" ca="1">INDIRECT("'Room Details'!$K$157")</f>
        <v>0</v>
      </c>
      <c r="K155" t="str" cm="1">
        <f t="array" aca="1" ref="K155" ca="1">INDIRECT("'Room Details'!$L$157")</f>
        <v xml:space="preserve"> </v>
      </c>
      <c r="L155" cm="1">
        <f t="array" aca="1" ref="L155" ca="1">INDIRECT("'Room Details'!$M$157")</f>
        <v>0</v>
      </c>
      <c r="M155" cm="1">
        <f t="array" aca="1" ref="M155" ca="1">INDIRECT("'Room Details'!$N$157")</f>
        <v>0</v>
      </c>
      <c r="N155" cm="1">
        <f t="array" aca="1" ref="N155" ca="1">INDIRECT("'Room Details'!$O$157")</f>
        <v>0</v>
      </c>
      <c r="O155" cm="1">
        <f t="array" aca="1" ref="O155" ca="1">INDIRECT("'Room Details'!$P$157")</f>
        <v>0</v>
      </c>
    </row>
    <row r="156" spans="1:15" x14ac:dyDescent="0.25">
      <c r="A156" cm="1">
        <f t="array" aca="1" ref="A156" ca="1">INDIRECT("'Room Details'!$B$158")</f>
        <v>0</v>
      </c>
      <c r="B156" cm="1">
        <f t="array" aca="1" ref="B156" ca="1">INDIRECT("'Room Details'!$C$158")</f>
        <v>0</v>
      </c>
      <c r="C156" cm="1">
        <f t="array" aca="1" ref="C156" ca="1">INDIRECT("'Room Details'!$D$158")</f>
        <v>0</v>
      </c>
      <c r="D156" cm="1">
        <f t="array" aca="1" ref="D156" ca="1">INDIRECT("'Room Details'!$E$158")</f>
        <v>0</v>
      </c>
      <c r="E156" t="str" cm="1">
        <f t="array" aca="1" ref="E156" ca="1">INDIRECT("'Room Details'!$F$158")</f>
        <v xml:space="preserve"> </v>
      </c>
      <c r="F156" cm="1">
        <f t="array" aca="1" ref="F156" ca="1">INDIRECT("'Room Details'!$G$158")</f>
        <v>0</v>
      </c>
      <c r="G156" cm="1">
        <f t="array" aca="1" ref="G156" ca="1">INDIRECT("'Room Details'!$H$158")</f>
        <v>0</v>
      </c>
      <c r="H156" cm="1">
        <f t="array" aca="1" ref="H156" ca="1">INDIRECT("'Room Details'!$I$158")</f>
        <v>0</v>
      </c>
      <c r="I156" cm="1">
        <f t="array" aca="1" ref="I156" ca="1">INDIRECT("'Room Details'!$J$158")</f>
        <v>0</v>
      </c>
      <c r="J156" cm="1">
        <f t="array" aca="1" ref="J156" ca="1">INDIRECT("'Room Details'!$K$158")</f>
        <v>0</v>
      </c>
      <c r="K156" t="str" cm="1">
        <f t="array" aca="1" ref="K156" ca="1">INDIRECT("'Room Details'!$L$158")</f>
        <v xml:space="preserve"> </v>
      </c>
      <c r="L156" cm="1">
        <f t="array" aca="1" ref="L156" ca="1">INDIRECT("'Room Details'!$M$158")</f>
        <v>0</v>
      </c>
      <c r="M156" cm="1">
        <f t="array" aca="1" ref="M156" ca="1">INDIRECT("'Room Details'!$N$158")</f>
        <v>0</v>
      </c>
      <c r="N156" cm="1">
        <f t="array" aca="1" ref="N156" ca="1">INDIRECT("'Room Details'!$O$158")</f>
        <v>0</v>
      </c>
      <c r="O156" cm="1">
        <f t="array" aca="1" ref="O156" ca="1">INDIRECT("'Room Details'!$P$158")</f>
        <v>0</v>
      </c>
    </row>
    <row r="157" spans="1:15" x14ac:dyDescent="0.25">
      <c r="A157" cm="1">
        <f t="array" aca="1" ref="A157" ca="1">INDIRECT("'Room Details'!$B$159")</f>
        <v>0</v>
      </c>
      <c r="B157" cm="1">
        <f t="array" aca="1" ref="B157" ca="1">INDIRECT("'Room Details'!$C$159")</f>
        <v>0</v>
      </c>
      <c r="C157" cm="1">
        <f t="array" aca="1" ref="C157" ca="1">INDIRECT("'Room Details'!$D$159")</f>
        <v>0</v>
      </c>
      <c r="D157" cm="1">
        <f t="array" aca="1" ref="D157" ca="1">INDIRECT("'Room Details'!$E$159")</f>
        <v>0</v>
      </c>
      <c r="E157" t="str" cm="1">
        <f t="array" aca="1" ref="E157" ca="1">INDIRECT("'Room Details'!$F$159")</f>
        <v xml:space="preserve"> </v>
      </c>
      <c r="F157" cm="1">
        <f t="array" aca="1" ref="F157" ca="1">INDIRECT("'Room Details'!$G$159")</f>
        <v>0</v>
      </c>
      <c r="G157" cm="1">
        <f t="array" aca="1" ref="G157" ca="1">INDIRECT("'Room Details'!$H$159")</f>
        <v>0</v>
      </c>
      <c r="H157" cm="1">
        <f t="array" aca="1" ref="H157" ca="1">INDIRECT("'Room Details'!$I$159")</f>
        <v>0</v>
      </c>
      <c r="I157" cm="1">
        <f t="array" aca="1" ref="I157" ca="1">INDIRECT("'Room Details'!$J$159")</f>
        <v>0</v>
      </c>
      <c r="J157" cm="1">
        <f t="array" aca="1" ref="J157" ca="1">INDIRECT("'Room Details'!$K$159")</f>
        <v>0</v>
      </c>
      <c r="K157" t="str" cm="1">
        <f t="array" aca="1" ref="K157" ca="1">INDIRECT("'Room Details'!$L$159")</f>
        <v xml:space="preserve"> </v>
      </c>
      <c r="L157" cm="1">
        <f t="array" aca="1" ref="L157" ca="1">INDIRECT("'Room Details'!$M$159")</f>
        <v>0</v>
      </c>
      <c r="M157" cm="1">
        <f t="array" aca="1" ref="M157" ca="1">INDIRECT("'Room Details'!$N$159")</f>
        <v>0</v>
      </c>
      <c r="N157" cm="1">
        <f t="array" aca="1" ref="N157" ca="1">INDIRECT("'Room Details'!$O$159")</f>
        <v>0</v>
      </c>
      <c r="O157" cm="1">
        <f t="array" aca="1" ref="O157" ca="1">INDIRECT("'Room Details'!$P$159")</f>
        <v>0</v>
      </c>
    </row>
    <row r="158" spans="1:15" x14ac:dyDescent="0.25">
      <c r="A158" cm="1">
        <f t="array" aca="1" ref="A158" ca="1">INDIRECT("'Room Details'!$B$160")</f>
        <v>0</v>
      </c>
      <c r="B158" cm="1">
        <f t="array" aca="1" ref="B158" ca="1">INDIRECT("'Room Details'!$C$160")</f>
        <v>0</v>
      </c>
      <c r="C158" cm="1">
        <f t="array" aca="1" ref="C158" ca="1">INDIRECT("'Room Details'!$D$160")</f>
        <v>0</v>
      </c>
      <c r="D158" cm="1">
        <f t="array" aca="1" ref="D158" ca="1">INDIRECT("'Room Details'!$E$160")</f>
        <v>0</v>
      </c>
      <c r="E158" t="str" cm="1">
        <f t="array" aca="1" ref="E158" ca="1">INDIRECT("'Room Details'!$F$160")</f>
        <v xml:space="preserve"> </v>
      </c>
      <c r="F158" cm="1">
        <f t="array" aca="1" ref="F158" ca="1">INDIRECT("'Room Details'!$G$160")</f>
        <v>0</v>
      </c>
      <c r="G158" cm="1">
        <f t="array" aca="1" ref="G158" ca="1">INDIRECT("'Room Details'!$H$160")</f>
        <v>0</v>
      </c>
      <c r="H158" cm="1">
        <f t="array" aca="1" ref="H158" ca="1">INDIRECT("'Room Details'!$I$160")</f>
        <v>0</v>
      </c>
      <c r="I158" cm="1">
        <f t="array" aca="1" ref="I158" ca="1">INDIRECT("'Room Details'!$J$160")</f>
        <v>0</v>
      </c>
      <c r="J158" cm="1">
        <f t="array" aca="1" ref="J158" ca="1">INDIRECT("'Room Details'!$K$160")</f>
        <v>0</v>
      </c>
      <c r="K158" t="str" cm="1">
        <f t="array" aca="1" ref="K158" ca="1">INDIRECT("'Room Details'!$L$160")</f>
        <v xml:space="preserve"> </v>
      </c>
      <c r="L158" cm="1">
        <f t="array" aca="1" ref="L158" ca="1">INDIRECT("'Room Details'!$M$160")</f>
        <v>0</v>
      </c>
      <c r="M158" cm="1">
        <f t="array" aca="1" ref="M158" ca="1">INDIRECT("'Room Details'!$N$160")</f>
        <v>0</v>
      </c>
      <c r="N158" cm="1">
        <f t="array" aca="1" ref="N158" ca="1">INDIRECT("'Room Details'!$O$160")</f>
        <v>0</v>
      </c>
      <c r="O158" cm="1">
        <f t="array" aca="1" ref="O158" ca="1">INDIRECT("'Room Details'!$P$160")</f>
        <v>0</v>
      </c>
    </row>
    <row r="159" spans="1:15" x14ac:dyDescent="0.25">
      <c r="A159" cm="1">
        <f t="array" aca="1" ref="A159" ca="1">INDIRECT("'Room Details'!$B$161")</f>
        <v>0</v>
      </c>
      <c r="B159" cm="1">
        <f t="array" aca="1" ref="B159" ca="1">INDIRECT("'Room Details'!$C$161")</f>
        <v>0</v>
      </c>
      <c r="C159" cm="1">
        <f t="array" aca="1" ref="C159" ca="1">INDIRECT("'Room Details'!$D$161")</f>
        <v>0</v>
      </c>
      <c r="D159" cm="1">
        <f t="array" aca="1" ref="D159" ca="1">INDIRECT("'Room Details'!$E$161")</f>
        <v>0</v>
      </c>
      <c r="E159" t="str" cm="1">
        <f t="array" aca="1" ref="E159" ca="1">INDIRECT("'Room Details'!$F$161")</f>
        <v xml:space="preserve"> </v>
      </c>
      <c r="F159" cm="1">
        <f t="array" aca="1" ref="F159" ca="1">INDIRECT("'Room Details'!$G$161")</f>
        <v>0</v>
      </c>
      <c r="G159" cm="1">
        <f t="array" aca="1" ref="G159" ca="1">INDIRECT("'Room Details'!$H$161")</f>
        <v>0</v>
      </c>
      <c r="H159" cm="1">
        <f t="array" aca="1" ref="H159" ca="1">INDIRECT("'Room Details'!$I$161")</f>
        <v>0</v>
      </c>
      <c r="I159" cm="1">
        <f t="array" aca="1" ref="I159" ca="1">INDIRECT("'Room Details'!$J$161")</f>
        <v>0</v>
      </c>
      <c r="J159" cm="1">
        <f t="array" aca="1" ref="J159" ca="1">INDIRECT("'Room Details'!$K$161")</f>
        <v>0</v>
      </c>
      <c r="K159" t="str" cm="1">
        <f t="array" aca="1" ref="K159" ca="1">INDIRECT("'Room Details'!$L$161")</f>
        <v xml:space="preserve"> </v>
      </c>
      <c r="L159" cm="1">
        <f t="array" aca="1" ref="L159" ca="1">INDIRECT("'Room Details'!$M$161")</f>
        <v>0</v>
      </c>
      <c r="M159" cm="1">
        <f t="array" aca="1" ref="M159" ca="1">INDIRECT("'Room Details'!$N$161")</f>
        <v>0</v>
      </c>
      <c r="N159" cm="1">
        <f t="array" aca="1" ref="N159" ca="1">INDIRECT("'Room Details'!$O$161")</f>
        <v>0</v>
      </c>
      <c r="O159" cm="1">
        <f t="array" aca="1" ref="O159" ca="1">INDIRECT("'Room Details'!$P$161")</f>
        <v>0</v>
      </c>
    </row>
    <row r="160" spans="1:15" x14ac:dyDescent="0.25">
      <c r="A160" cm="1">
        <f t="array" aca="1" ref="A160" ca="1">INDIRECT("'Room Details'!$B$162")</f>
        <v>0</v>
      </c>
      <c r="B160" cm="1">
        <f t="array" aca="1" ref="B160" ca="1">INDIRECT("'Room Details'!$C$162")</f>
        <v>0</v>
      </c>
      <c r="C160" cm="1">
        <f t="array" aca="1" ref="C160" ca="1">INDIRECT("'Room Details'!$D$162")</f>
        <v>0</v>
      </c>
      <c r="D160" cm="1">
        <f t="array" aca="1" ref="D160" ca="1">INDIRECT("'Room Details'!$E$162")</f>
        <v>0</v>
      </c>
      <c r="E160" t="str" cm="1">
        <f t="array" aca="1" ref="E160" ca="1">INDIRECT("'Room Details'!$F$162")</f>
        <v xml:space="preserve"> </v>
      </c>
      <c r="F160" cm="1">
        <f t="array" aca="1" ref="F160" ca="1">INDIRECT("'Room Details'!$G$162")</f>
        <v>0</v>
      </c>
      <c r="G160" cm="1">
        <f t="array" aca="1" ref="G160" ca="1">INDIRECT("'Room Details'!$H$162")</f>
        <v>0</v>
      </c>
      <c r="H160" cm="1">
        <f t="array" aca="1" ref="H160" ca="1">INDIRECT("'Room Details'!$I$162")</f>
        <v>0</v>
      </c>
      <c r="I160" cm="1">
        <f t="array" aca="1" ref="I160" ca="1">INDIRECT("'Room Details'!$J$162")</f>
        <v>0</v>
      </c>
      <c r="J160" cm="1">
        <f t="array" aca="1" ref="J160" ca="1">INDIRECT("'Room Details'!$K$162")</f>
        <v>0</v>
      </c>
      <c r="K160" t="str" cm="1">
        <f t="array" aca="1" ref="K160" ca="1">INDIRECT("'Room Details'!$L$162")</f>
        <v xml:space="preserve"> </v>
      </c>
      <c r="L160" cm="1">
        <f t="array" aca="1" ref="L160" ca="1">INDIRECT("'Room Details'!$M$162")</f>
        <v>0</v>
      </c>
      <c r="M160" cm="1">
        <f t="array" aca="1" ref="M160" ca="1">INDIRECT("'Room Details'!$N$162")</f>
        <v>0</v>
      </c>
      <c r="N160" cm="1">
        <f t="array" aca="1" ref="N160" ca="1">INDIRECT("'Room Details'!$O$162")</f>
        <v>0</v>
      </c>
      <c r="O160" cm="1">
        <f t="array" aca="1" ref="O160" ca="1">INDIRECT("'Room Details'!$P$162")</f>
        <v>0</v>
      </c>
    </row>
    <row r="161" spans="1:15" x14ac:dyDescent="0.25">
      <c r="A161" cm="1">
        <f t="array" aca="1" ref="A161" ca="1">INDIRECT("'Room Details'!$B$163")</f>
        <v>0</v>
      </c>
      <c r="B161" cm="1">
        <f t="array" aca="1" ref="B161" ca="1">INDIRECT("'Room Details'!$C$163")</f>
        <v>0</v>
      </c>
      <c r="C161" cm="1">
        <f t="array" aca="1" ref="C161" ca="1">INDIRECT("'Room Details'!$D$163")</f>
        <v>0</v>
      </c>
      <c r="D161" cm="1">
        <f t="array" aca="1" ref="D161" ca="1">INDIRECT("'Room Details'!$E$163")</f>
        <v>0</v>
      </c>
      <c r="E161" t="str" cm="1">
        <f t="array" aca="1" ref="E161" ca="1">INDIRECT("'Room Details'!$F$163")</f>
        <v xml:space="preserve"> </v>
      </c>
      <c r="F161" cm="1">
        <f t="array" aca="1" ref="F161" ca="1">INDIRECT("'Room Details'!$G$163")</f>
        <v>0</v>
      </c>
      <c r="G161" cm="1">
        <f t="array" aca="1" ref="G161" ca="1">INDIRECT("'Room Details'!$H$163")</f>
        <v>0</v>
      </c>
      <c r="H161" cm="1">
        <f t="array" aca="1" ref="H161" ca="1">INDIRECT("'Room Details'!$I$163")</f>
        <v>0</v>
      </c>
      <c r="I161" cm="1">
        <f t="array" aca="1" ref="I161" ca="1">INDIRECT("'Room Details'!$J$163")</f>
        <v>0</v>
      </c>
      <c r="J161" cm="1">
        <f t="array" aca="1" ref="J161" ca="1">INDIRECT("'Room Details'!$K$163")</f>
        <v>0</v>
      </c>
      <c r="K161" t="str" cm="1">
        <f t="array" aca="1" ref="K161" ca="1">INDIRECT("'Room Details'!$L$163")</f>
        <v xml:space="preserve"> </v>
      </c>
      <c r="L161" cm="1">
        <f t="array" aca="1" ref="L161" ca="1">INDIRECT("'Room Details'!$M$163")</f>
        <v>0</v>
      </c>
      <c r="M161" cm="1">
        <f t="array" aca="1" ref="M161" ca="1">INDIRECT("'Room Details'!$N$163")</f>
        <v>0</v>
      </c>
      <c r="N161" cm="1">
        <f t="array" aca="1" ref="N161" ca="1">INDIRECT("'Room Details'!$O$163")</f>
        <v>0</v>
      </c>
      <c r="O161" cm="1">
        <f t="array" aca="1" ref="O161" ca="1">INDIRECT("'Room Details'!$P$163")</f>
        <v>0</v>
      </c>
    </row>
    <row r="162" spans="1:15" x14ac:dyDescent="0.25">
      <c r="A162" cm="1">
        <f t="array" aca="1" ref="A162" ca="1">INDIRECT("'Room Details'!$B$164")</f>
        <v>0</v>
      </c>
      <c r="B162" cm="1">
        <f t="array" aca="1" ref="B162" ca="1">INDIRECT("'Room Details'!$C$164")</f>
        <v>0</v>
      </c>
      <c r="C162" cm="1">
        <f t="array" aca="1" ref="C162" ca="1">INDIRECT("'Room Details'!$D$164")</f>
        <v>0</v>
      </c>
      <c r="D162" cm="1">
        <f t="array" aca="1" ref="D162" ca="1">INDIRECT("'Room Details'!$E$164")</f>
        <v>0</v>
      </c>
      <c r="E162" t="str" cm="1">
        <f t="array" aca="1" ref="E162" ca="1">INDIRECT("'Room Details'!$F$164")</f>
        <v xml:space="preserve"> </v>
      </c>
      <c r="F162" cm="1">
        <f t="array" aca="1" ref="F162" ca="1">INDIRECT("'Room Details'!$G$164")</f>
        <v>0</v>
      </c>
      <c r="G162" cm="1">
        <f t="array" aca="1" ref="G162" ca="1">INDIRECT("'Room Details'!$H$164")</f>
        <v>0</v>
      </c>
      <c r="H162" cm="1">
        <f t="array" aca="1" ref="H162" ca="1">INDIRECT("'Room Details'!$I$164")</f>
        <v>0</v>
      </c>
      <c r="I162" cm="1">
        <f t="array" aca="1" ref="I162" ca="1">INDIRECT("'Room Details'!$J$164")</f>
        <v>0</v>
      </c>
      <c r="J162" cm="1">
        <f t="array" aca="1" ref="J162" ca="1">INDIRECT("'Room Details'!$K$164")</f>
        <v>0</v>
      </c>
      <c r="K162" t="str" cm="1">
        <f t="array" aca="1" ref="K162" ca="1">INDIRECT("'Room Details'!$L$164")</f>
        <v xml:space="preserve"> </v>
      </c>
      <c r="L162" cm="1">
        <f t="array" aca="1" ref="L162" ca="1">INDIRECT("'Room Details'!$M$164")</f>
        <v>0</v>
      </c>
      <c r="M162" cm="1">
        <f t="array" aca="1" ref="M162" ca="1">INDIRECT("'Room Details'!$N$164")</f>
        <v>0</v>
      </c>
      <c r="N162" cm="1">
        <f t="array" aca="1" ref="N162" ca="1">INDIRECT("'Room Details'!$O$164")</f>
        <v>0</v>
      </c>
      <c r="O162" cm="1">
        <f t="array" aca="1" ref="O162" ca="1">INDIRECT("'Room Details'!$P$164")</f>
        <v>0</v>
      </c>
    </row>
    <row r="163" spans="1:15" x14ac:dyDescent="0.25">
      <c r="A163" cm="1">
        <f t="array" aca="1" ref="A163" ca="1">INDIRECT("'Room Details'!$B$165")</f>
        <v>0</v>
      </c>
      <c r="B163" cm="1">
        <f t="array" aca="1" ref="B163" ca="1">INDIRECT("'Room Details'!$C$165")</f>
        <v>0</v>
      </c>
      <c r="C163" cm="1">
        <f t="array" aca="1" ref="C163" ca="1">INDIRECT("'Room Details'!$D$165")</f>
        <v>0</v>
      </c>
      <c r="D163" cm="1">
        <f t="array" aca="1" ref="D163" ca="1">INDIRECT("'Room Details'!$E$165")</f>
        <v>0</v>
      </c>
      <c r="E163" t="str" cm="1">
        <f t="array" aca="1" ref="E163" ca="1">INDIRECT("'Room Details'!$F$165")</f>
        <v xml:space="preserve"> </v>
      </c>
      <c r="F163" cm="1">
        <f t="array" aca="1" ref="F163" ca="1">INDIRECT("'Room Details'!$G$165")</f>
        <v>0</v>
      </c>
      <c r="G163" cm="1">
        <f t="array" aca="1" ref="G163" ca="1">INDIRECT("'Room Details'!$H$165")</f>
        <v>0</v>
      </c>
      <c r="H163" cm="1">
        <f t="array" aca="1" ref="H163" ca="1">INDIRECT("'Room Details'!$I$165")</f>
        <v>0</v>
      </c>
      <c r="I163" cm="1">
        <f t="array" aca="1" ref="I163" ca="1">INDIRECT("'Room Details'!$J$165")</f>
        <v>0</v>
      </c>
      <c r="J163" cm="1">
        <f t="array" aca="1" ref="J163" ca="1">INDIRECT("'Room Details'!$K$165")</f>
        <v>0</v>
      </c>
      <c r="K163" t="str" cm="1">
        <f t="array" aca="1" ref="K163" ca="1">INDIRECT("'Room Details'!$L$165")</f>
        <v xml:space="preserve"> </v>
      </c>
      <c r="L163" cm="1">
        <f t="array" aca="1" ref="L163" ca="1">INDIRECT("'Room Details'!$M$165")</f>
        <v>0</v>
      </c>
      <c r="M163" cm="1">
        <f t="array" aca="1" ref="M163" ca="1">INDIRECT("'Room Details'!$N$165")</f>
        <v>0</v>
      </c>
      <c r="N163" cm="1">
        <f t="array" aca="1" ref="N163" ca="1">INDIRECT("'Room Details'!$O$165")</f>
        <v>0</v>
      </c>
      <c r="O163" cm="1">
        <f t="array" aca="1" ref="O163" ca="1">INDIRECT("'Room Details'!$P$165")</f>
        <v>0</v>
      </c>
    </row>
    <row r="164" spans="1:15" x14ac:dyDescent="0.25">
      <c r="A164" cm="1">
        <f t="array" aca="1" ref="A164" ca="1">INDIRECT("'Room Details'!$B$166")</f>
        <v>0</v>
      </c>
      <c r="B164" cm="1">
        <f t="array" aca="1" ref="B164" ca="1">INDIRECT("'Room Details'!$C$166")</f>
        <v>0</v>
      </c>
      <c r="C164" cm="1">
        <f t="array" aca="1" ref="C164" ca="1">INDIRECT("'Room Details'!$D$166")</f>
        <v>0</v>
      </c>
      <c r="D164" cm="1">
        <f t="array" aca="1" ref="D164" ca="1">INDIRECT("'Room Details'!$E$166")</f>
        <v>0</v>
      </c>
      <c r="E164" t="str" cm="1">
        <f t="array" aca="1" ref="E164" ca="1">INDIRECT("'Room Details'!$F$166")</f>
        <v xml:space="preserve"> </v>
      </c>
      <c r="F164" cm="1">
        <f t="array" aca="1" ref="F164" ca="1">INDIRECT("'Room Details'!$G$166")</f>
        <v>0</v>
      </c>
      <c r="G164" cm="1">
        <f t="array" aca="1" ref="G164" ca="1">INDIRECT("'Room Details'!$H$166")</f>
        <v>0</v>
      </c>
      <c r="H164" cm="1">
        <f t="array" aca="1" ref="H164" ca="1">INDIRECT("'Room Details'!$I$166")</f>
        <v>0</v>
      </c>
      <c r="I164" cm="1">
        <f t="array" aca="1" ref="I164" ca="1">INDIRECT("'Room Details'!$J$166")</f>
        <v>0</v>
      </c>
      <c r="J164" cm="1">
        <f t="array" aca="1" ref="J164" ca="1">INDIRECT("'Room Details'!$K$166")</f>
        <v>0</v>
      </c>
      <c r="K164" t="str" cm="1">
        <f t="array" aca="1" ref="K164" ca="1">INDIRECT("'Room Details'!$L$166")</f>
        <v xml:space="preserve"> </v>
      </c>
      <c r="L164" cm="1">
        <f t="array" aca="1" ref="L164" ca="1">INDIRECT("'Room Details'!$M$166")</f>
        <v>0</v>
      </c>
      <c r="M164" cm="1">
        <f t="array" aca="1" ref="M164" ca="1">INDIRECT("'Room Details'!$N$166")</f>
        <v>0</v>
      </c>
      <c r="N164" cm="1">
        <f t="array" aca="1" ref="N164" ca="1">INDIRECT("'Room Details'!$O$166")</f>
        <v>0</v>
      </c>
      <c r="O164" cm="1">
        <f t="array" aca="1" ref="O164" ca="1">INDIRECT("'Room Details'!$P$166")</f>
        <v>0</v>
      </c>
    </row>
    <row r="165" spans="1:15" x14ac:dyDescent="0.25">
      <c r="A165" cm="1">
        <f t="array" aca="1" ref="A165" ca="1">INDIRECT("'Room Details'!$B$167")</f>
        <v>0</v>
      </c>
      <c r="B165" cm="1">
        <f t="array" aca="1" ref="B165" ca="1">INDIRECT("'Room Details'!$C$167")</f>
        <v>0</v>
      </c>
      <c r="C165" cm="1">
        <f t="array" aca="1" ref="C165" ca="1">INDIRECT("'Room Details'!$D$167")</f>
        <v>0</v>
      </c>
      <c r="D165" cm="1">
        <f t="array" aca="1" ref="D165" ca="1">INDIRECT("'Room Details'!$E$167")</f>
        <v>0</v>
      </c>
      <c r="E165" t="str" cm="1">
        <f t="array" aca="1" ref="E165" ca="1">INDIRECT("'Room Details'!$F$167")</f>
        <v xml:space="preserve"> </v>
      </c>
      <c r="F165" cm="1">
        <f t="array" aca="1" ref="F165" ca="1">INDIRECT("'Room Details'!$G$167")</f>
        <v>0</v>
      </c>
      <c r="G165" cm="1">
        <f t="array" aca="1" ref="G165" ca="1">INDIRECT("'Room Details'!$H$167")</f>
        <v>0</v>
      </c>
      <c r="H165" cm="1">
        <f t="array" aca="1" ref="H165" ca="1">INDIRECT("'Room Details'!$I$167")</f>
        <v>0</v>
      </c>
      <c r="I165" cm="1">
        <f t="array" aca="1" ref="I165" ca="1">INDIRECT("'Room Details'!$J$167")</f>
        <v>0</v>
      </c>
      <c r="J165" cm="1">
        <f t="array" aca="1" ref="J165" ca="1">INDIRECT("'Room Details'!$K$167")</f>
        <v>0</v>
      </c>
      <c r="K165" t="str" cm="1">
        <f t="array" aca="1" ref="K165" ca="1">INDIRECT("'Room Details'!$L$167")</f>
        <v xml:space="preserve"> </v>
      </c>
      <c r="L165" cm="1">
        <f t="array" aca="1" ref="L165" ca="1">INDIRECT("'Room Details'!$M$167")</f>
        <v>0</v>
      </c>
      <c r="M165" cm="1">
        <f t="array" aca="1" ref="M165" ca="1">INDIRECT("'Room Details'!$N$167")</f>
        <v>0</v>
      </c>
      <c r="N165" cm="1">
        <f t="array" aca="1" ref="N165" ca="1">INDIRECT("'Room Details'!$O$167")</f>
        <v>0</v>
      </c>
      <c r="O165" cm="1">
        <f t="array" aca="1" ref="O165" ca="1">INDIRECT("'Room Details'!$P$167")</f>
        <v>0</v>
      </c>
    </row>
    <row r="166" spans="1:15" x14ac:dyDescent="0.25">
      <c r="A166" cm="1">
        <f t="array" aca="1" ref="A166" ca="1">INDIRECT("'Room Details'!$B$168")</f>
        <v>0</v>
      </c>
      <c r="B166" cm="1">
        <f t="array" aca="1" ref="B166" ca="1">INDIRECT("'Room Details'!$C$168")</f>
        <v>0</v>
      </c>
      <c r="C166" cm="1">
        <f t="array" aca="1" ref="C166" ca="1">INDIRECT("'Room Details'!$D$168")</f>
        <v>0</v>
      </c>
      <c r="D166" cm="1">
        <f t="array" aca="1" ref="D166" ca="1">INDIRECT("'Room Details'!$E$168")</f>
        <v>0</v>
      </c>
      <c r="E166" t="str" cm="1">
        <f t="array" aca="1" ref="E166" ca="1">INDIRECT("'Room Details'!$F$168")</f>
        <v xml:space="preserve"> </v>
      </c>
      <c r="F166" cm="1">
        <f t="array" aca="1" ref="F166" ca="1">INDIRECT("'Room Details'!$G$168")</f>
        <v>0</v>
      </c>
      <c r="G166" cm="1">
        <f t="array" aca="1" ref="G166" ca="1">INDIRECT("'Room Details'!$H$168")</f>
        <v>0</v>
      </c>
      <c r="H166" cm="1">
        <f t="array" aca="1" ref="H166" ca="1">INDIRECT("'Room Details'!$I$168")</f>
        <v>0</v>
      </c>
      <c r="I166" cm="1">
        <f t="array" aca="1" ref="I166" ca="1">INDIRECT("'Room Details'!$J$168")</f>
        <v>0</v>
      </c>
      <c r="J166" cm="1">
        <f t="array" aca="1" ref="J166" ca="1">INDIRECT("'Room Details'!$K$168")</f>
        <v>0</v>
      </c>
      <c r="K166" t="str" cm="1">
        <f t="array" aca="1" ref="K166" ca="1">INDIRECT("'Room Details'!$L$168")</f>
        <v xml:space="preserve"> </v>
      </c>
      <c r="L166" cm="1">
        <f t="array" aca="1" ref="L166" ca="1">INDIRECT("'Room Details'!$M$168")</f>
        <v>0</v>
      </c>
      <c r="M166" cm="1">
        <f t="array" aca="1" ref="M166" ca="1">INDIRECT("'Room Details'!$N$168")</f>
        <v>0</v>
      </c>
      <c r="N166" cm="1">
        <f t="array" aca="1" ref="N166" ca="1">INDIRECT("'Room Details'!$O$168")</f>
        <v>0</v>
      </c>
      <c r="O166" cm="1">
        <f t="array" aca="1" ref="O166" ca="1">INDIRECT("'Room Details'!$P$168")</f>
        <v>0</v>
      </c>
    </row>
    <row r="167" spans="1:15" x14ac:dyDescent="0.25">
      <c r="A167" cm="1">
        <f t="array" aca="1" ref="A167" ca="1">INDIRECT("'Room Details'!$B$169")</f>
        <v>0</v>
      </c>
      <c r="B167" cm="1">
        <f t="array" aca="1" ref="B167" ca="1">INDIRECT("'Room Details'!$C$169")</f>
        <v>0</v>
      </c>
      <c r="C167" cm="1">
        <f t="array" aca="1" ref="C167" ca="1">INDIRECT("'Room Details'!$D$169")</f>
        <v>0</v>
      </c>
      <c r="D167" cm="1">
        <f t="array" aca="1" ref="D167" ca="1">INDIRECT("'Room Details'!$E$169")</f>
        <v>0</v>
      </c>
      <c r="E167" t="str" cm="1">
        <f t="array" aca="1" ref="E167" ca="1">INDIRECT("'Room Details'!$F$169")</f>
        <v xml:space="preserve"> </v>
      </c>
      <c r="F167" cm="1">
        <f t="array" aca="1" ref="F167" ca="1">INDIRECT("'Room Details'!$G$169")</f>
        <v>0</v>
      </c>
      <c r="G167" cm="1">
        <f t="array" aca="1" ref="G167" ca="1">INDIRECT("'Room Details'!$H$169")</f>
        <v>0</v>
      </c>
      <c r="H167" cm="1">
        <f t="array" aca="1" ref="H167" ca="1">INDIRECT("'Room Details'!$I$169")</f>
        <v>0</v>
      </c>
      <c r="I167" cm="1">
        <f t="array" aca="1" ref="I167" ca="1">INDIRECT("'Room Details'!$J$169")</f>
        <v>0</v>
      </c>
      <c r="J167" cm="1">
        <f t="array" aca="1" ref="J167" ca="1">INDIRECT("'Room Details'!$K$169")</f>
        <v>0</v>
      </c>
      <c r="K167" t="str" cm="1">
        <f t="array" aca="1" ref="K167" ca="1">INDIRECT("'Room Details'!$L$169")</f>
        <v xml:space="preserve"> </v>
      </c>
      <c r="L167" cm="1">
        <f t="array" aca="1" ref="L167" ca="1">INDIRECT("'Room Details'!$M$169")</f>
        <v>0</v>
      </c>
      <c r="M167" cm="1">
        <f t="array" aca="1" ref="M167" ca="1">INDIRECT("'Room Details'!$N$169")</f>
        <v>0</v>
      </c>
      <c r="N167" cm="1">
        <f t="array" aca="1" ref="N167" ca="1">INDIRECT("'Room Details'!$O$169")</f>
        <v>0</v>
      </c>
      <c r="O167" cm="1">
        <f t="array" aca="1" ref="O167" ca="1">INDIRECT("'Room Details'!$P$169")</f>
        <v>0</v>
      </c>
    </row>
    <row r="168" spans="1:15" x14ac:dyDescent="0.25">
      <c r="A168" cm="1">
        <f t="array" aca="1" ref="A168" ca="1">INDIRECT("'Room Details'!$B$170")</f>
        <v>0</v>
      </c>
      <c r="B168" cm="1">
        <f t="array" aca="1" ref="B168" ca="1">INDIRECT("'Room Details'!$C$170")</f>
        <v>0</v>
      </c>
      <c r="C168" cm="1">
        <f t="array" aca="1" ref="C168" ca="1">INDIRECT("'Room Details'!$D$170")</f>
        <v>0</v>
      </c>
      <c r="D168" cm="1">
        <f t="array" aca="1" ref="D168" ca="1">INDIRECT("'Room Details'!$E$170")</f>
        <v>0</v>
      </c>
      <c r="E168" t="str" cm="1">
        <f t="array" aca="1" ref="E168" ca="1">INDIRECT("'Room Details'!$F$170")</f>
        <v xml:space="preserve"> </v>
      </c>
      <c r="F168" cm="1">
        <f t="array" aca="1" ref="F168" ca="1">INDIRECT("'Room Details'!$G$170")</f>
        <v>0</v>
      </c>
      <c r="G168" cm="1">
        <f t="array" aca="1" ref="G168" ca="1">INDIRECT("'Room Details'!$H$170")</f>
        <v>0</v>
      </c>
      <c r="H168" cm="1">
        <f t="array" aca="1" ref="H168" ca="1">INDIRECT("'Room Details'!$I$170")</f>
        <v>0</v>
      </c>
      <c r="I168" cm="1">
        <f t="array" aca="1" ref="I168" ca="1">INDIRECT("'Room Details'!$J$170")</f>
        <v>0</v>
      </c>
      <c r="J168" cm="1">
        <f t="array" aca="1" ref="J168" ca="1">INDIRECT("'Room Details'!$K$170")</f>
        <v>0</v>
      </c>
      <c r="K168" t="str" cm="1">
        <f t="array" aca="1" ref="K168" ca="1">INDIRECT("'Room Details'!$L$170")</f>
        <v xml:space="preserve"> </v>
      </c>
      <c r="L168" cm="1">
        <f t="array" aca="1" ref="L168" ca="1">INDIRECT("'Room Details'!$M$170")</f>
        <v>0</v>
      </c>
      <c r="M168" cm="1">
        <f t="array" aca="1" ref="M168" ca="1">INDIRECT("'Room Details'!$N$170")</f>
        <v>0</v>
      </c>
      <c r="N168" cm="1">
        <f t="array" aca="1" ref="N168" ca="1">INDIRECT("'Room Details'!$O$170")</f>
        <v>0</v>
      </c>
      <c r="O168" cm="1">
        <f t="array" aca="1" ref="O168" ca="1">INDIRECT("'Room Details'!$P$170")</f>
        <v>0</v>
      </c>
    </row>
    <row r="169" spans="1:15" x14ac:dyDescent="0.25">
      <c r="A169" cm="1">
        <f t="array" aca="1" ref="A169" ca="1">INDIRECT("'Room Details'!$B$171")</f>
        <v>0</v>
      </c>
      <c r="B169" cm="1">
        <f t="array" aca="1" ref="B169" ca="1">INDIRECT("'Room Details'!$C$171")</f>
        <v>0</v>
      </c>
      <c r="C169" cm="1">
        <f t="array" aca="1" ref="C169" ca="1">INDIRECT("'Room Details'!$D$171")</f>
        <v>0</v>
      </c>
      <c r="D169" cm="1">
        <f t="array" aca="1" ref="D169" ca="1">INDIRECT("'Room Details'!$E$171")</f>
        <v>0</v>
      </c>
      <c r="E169" t="str" cm="1">
        <f t="array" aca="1" ref="E169" ca="1">INDIRECT("'Room Details'!$F$171")</f>
        <v xml:space="preserve"> </v>
      </c>
      <c r="F169" cm="1">
        <f t="array" aca="1" ref="F169" ca="1">INDIRECT("'Room Details'!$G$171")</f>
        <v>0</v>
      </c>
      <c r="G169" cm="1">
        <f t="array" aca="1" ref="G169" ca="1">INDIRECT("'Room Details'!$H$171")</f>
        <v>0</v>
      </c>
      <c r="H169" cm="1">
        <f t="array" aca="1" ref="H169" ca="1">INDIRECT("'Room Details'!$I$171")</f>
        <v>0</v>
      </c>
      <c r="I169" cm="1">
        <f t="array" aca="1" ref="I169" ca="1">INDIRECT("'Room Details'!$J$171")</f>
        <v>0</v>
      </c>
      <c r="J169" cm="1">
        <f t="array" aca="1" ref="J169" ca="1">INDIRECT("'Room Details'!$K$171")</f>
        <v>0</v>
      </c>
      <c r="K169" t="str" cm="1">
        <f t="array" aca="1" ref="K169" ca="1">INDIRECT("'Room Details'!$L$171")</f>
        <v xml:space="preserve"> </v>
      </c>
      <c r="L169" cm="1">
        <f t="array" aca="1" ref="L169" ca="1">INDIRECT("'Room Details'!$M$171")</f>
        <v>0</v>
      </c>
      <c r="M169" cm="1">
        <f t="array" aca="1" ref="M169" ca="1">INDIRECT("'Room Details'!$N$171")</f>
        <v>0</v>
      </c>
      <c r="N169" cm="1">
        <f t="array" aca="1" ref="N169" ca="1">INDIRECT("'Room Details'!$O$171")</f>
        <v>0</v>
      </c>
      <c r="O169" cm="1">
        <f t="array" aca="1" ref="O169" ca="1">INDIRECT("'Room Details'!$P$171")</f>
        <v>0</v>
      </c>
    </row>
    <row r="170" spans="1:15" x14ac:dyDescent="0.25">
      <c r="A170" cm="1">
        <f t="array" aca="1" ref="A170" ca="1">INDIRECT("'Room Details'!$B$172")</f>
        <v>0</v>
      </c>
      <c r="B170" cm="1">
        <f t="array" aca="1" ref="B170" ca="1">INDIRECT("'Room Details'!$C$172")</f>
        <v>0</v>
      </c>
      <c r="C170" cm="1">
        <f t="array" aca="1" ref="C170" ca="1">INDIRECT("'Room Details'!$D$172")</f>
        <v>0</v>
      </c>
      <c r="D170" cm="1">
        <f t="array" aca="1" ref="D170" ca="1">INDIRECT("'Room Details'!$E$172")</f>
        <v>0</v>
      </c>
      <c r="E170" t="str" cm="1">
        <f t="array" aca="1" ref="E170" ca="1">INDIRECT("'Room Details'!$F$172")</f>
        <v xml:space="preserve"> </v>
      </c>
      <c r="F170" cm="1">
        <f t="array" aca="1" ref="F170" ca="1">INDIRECT("'Room Details'!$G$172")</f>
        <v>0</v>
      </c>
      <c r="G170" cm="1">
        <f t="array" aca="1" ref="G170" ca="1">INDIRECT("'Room Details'!$H$172")</f>
        <v>0</v>
      </c>
      <c r="H170" cm="1">
        <f t="array" aca="1" ref="H170" ca="1">INDIRECT("'Room Details'!$I$172")</f>
        <v>0</v>
      </c>
      <c r="I170" cm="1">
        <f t="array" aca="1" ref="I170" ca="1">INDIRECT("'Room Details'!$J$172")</f>
        <v>0</v>
      </c>
      <c r="J170" cm="1">
        <f t="array" aca="1" ref="J170" ca="1">INDIRECT("'Room Details'!$K$172")</f>
        <v>0</v>
      </c>
      <c r="K170" t="str" cm="1">
        <f t="array" aca="1" ref="K170" ca="1">INDIRECT("'Room Details'!$L$172")</f>
        <v xml:space="preserve"> </v>
      </c>
      <c r="L170" cm="1">
        <f t="array" aca="1" ref="L170" ca="1">INDIRECT("'Room Details'!$M$172")</f>
        <v>0</v>
      </c>
      <c r="M170" cm="1">
        <f t="array" aca="1" ref="M170" ca="1">INDIRECT("'Room Details'!$N$172")</f>
        <v>0</v>
      </c>
      <c r="N170" cm="1">
        <f t="array" aca="1" ref="N170" ca="1">INDIRECT("'Room Details'!$O$172")</f>
        <v>0</v>
      </c>
      <c r="O170" cm="1">
        <f t="array" aca="1" ref="O170" ca="1">INDIRECT("'Room Details'!$P$172")</f>
        <v>0</v>
      </c>
    </row>
    <row r="171" spans="1:15" x14ac:dyDescent="0.25">
      <c r="A171" cm="1">
        <f t="array" aca="1" ref="A171" ca="1">INDIRECT("'Room Details'!$B$173")</f>
        <v>0</v>
      </c>
      <c r="B171" cm="1">
        <f t="array" aca="1" ref="B171" ca="1">INDIRECT("'Room Details'!$C$173")</f>
        <v>0</v>
      </c>
      <c r="C171" cm="1">
        <f t="array" aca="1" ref="C171" ca="1">INDIRECT("'Room Details'!$D$173")</f>
        <v>0</v>
      </c>
      <c r="D171" cm="1">
        <f t="array" aca="1" ref="D171" ca="1">INDIRECT("'Room Details'!$E$173")</f>
        <v>0</v>
      </c>
      <c r="E171" t="str" cm="1">
        <f t="array" aca="1" ref="E171" ca="1">INDIRECT("'Room Details'!$F$173")</f>
        <v xml:space="preserve"> </v>
      </c>
      <c r="F171" cm="1">
        <f t="array" aca="1" ref="F171" ca="1">INDIRECT("'Room Details'!$G$173")</f>
        <v>0</v>
      </c>
      <c r="G171" cm="1">
        <f t="array" aca="1" ref="G171" ca="1">INDIRECT("'Room Details'!$H$173")</f>
        <v>0</v>
      </c>
      <c r="H171" cm="1">
        <f t="array" aca="1" ref="H171" ca="1">INDIRECT("'Room Details'!$I$173")</f>
        <v>0</v>
      </c>
      <c r="I171" cm="1">
        <f t="array" aca="1" ref="I171" ca="1">INDIRECT("'Room Details'!$J$173")</f>
        <v>0</v>
      </c>
      <c r="J171" cm="1">
        <f t="array" aca="1" ref="J171" ca="1">INDIRECT("'Room Details'!$K$173")</f>
        <v>0</v>
      </c>
      <c r="K171" t="str" cm="1">
        <f t="array" aca="1" ref="K171" ca="1">INDIRECT("'Room Details'!$L$173")</f>
        <v xml:space="preserve"> </v>
      </c>
      <c r="L171" cm="1">
        <f t="array" aca="1" ref="L171" ca="1">INDIRECT("'Room Details'!$M$173")</f>
        <v>0</v>
      </c>
      <c r="M171" cm="1">
        <f t="array" aca="1" ref="M171" ca="1">INDIRECT("'Room Details'!$N$173")</f>
        <v>0</v>
      </c>
      <c r="N171" cm="1">
        <f t="array" aca="1" ref="N171" ca="1">INDIRECT("'Room Details'!$O$173")</f>
        <v>0</v>
      </c>
      <c r="O171" cm="1">
        <f t="array" aca="1" ref="O171" ca="1">INDIRECT("'Room Details'!$P$173")</f>
        <v>0</v>
      </c>
    </row>
    <row r="172" spans="1:15" x14ac:dyDescent="0.25">
      <c r="A172" cm="1">
        <f t="array" aca="1" ref="A172" ca="1">INDIRECT("'Room Details'!$B$174")</f>
        <v>0</v>
      </c>
      <c r="B172" cm="1">
        <f t="array" aca="1" ref="B172" ca="1">INDIRECT("'Room Details'!$C$174")</f>
        <v>0</v>
      </c>
      <c r="C172" cm="1">
        <f t="array" aca="1" ref="C172" ca="1">INDIRECT("'Room Details'!$D$174")</f>
        <v>0</v>
      </c>
      <c r="D172" cm="1">
        <f t="array" aca="1" ref="D172" ca="1">INDIRECT("'Room Details'!$E$174")</f>
        <v>0</v>
      </c>
      <c r="E172" t="str" cm="1">
        <f t="array" aca="1" ref="E172" ca="1">INDIRECT("'Room Details'!$F$174")</f>
        <v xml:space="preserve"> </v>
      </c>
      <c r="F172" cm="1">
        <f t="array" aca="1" ref="F172" ca="1">INDIRECT("'Room Details'!$G$174")</f>
        <v>0</v>
      </c>
      <c r="G172" cm="1">
        <f t="array" aca="1" ref="G172" ca="1">INDIRECT("'Room Details'!$H$174")</f>
        <v>0</v>
      </c>
      <c r="H172" cm="1">
        <f t="array" aca="1" ref="H172" ca="1">INDIRECT("'Room Details'!$I$174")</f>
        <v>0</v>
      </c>
      <c r="I172" cm="1">
        <f t="array" aca="1" ref="I172" ca="1">INDIRECT("'Room Details'!$J$174")</f>
        <v>0</v>
      </c>
      <c r="J172" cm="1">
        <f t="array" aca="1" ref="J172" ca="1">INDIRECT("'Room Details'!$K$174")</f>
        <v>0</v>
      </c>
      <c r="K172" t="str" cm="1">
        <f t="array" aca="1" ref="K172" ca="1">INDIRECT("'Room Details'!$L$174")</f>
        <v xml:space="preserve"> </v>
      </c>
      <c r="L172" cm="1">
        <f t="array" aca="1" ref="L172" ca="1">INDIRECT("'Room Details'!$M$174")</f>
        <v>0</v>
      </c>
      <c r="M172" cm="1">
        <f t="array" aca="1" ref="M172" ca="1">INDIRECT("'Room Details'!$N$174")</f>
        <v>0</v>
      </c>
      <c r="N172" cm="1">
        <f t="array" aca="1" ref="N172" ca="1">INDIRECT("'Room Details'!$O$174")</f>
        <v>0</v>
      </c>
      <c r="O172" cm="1">
        <f t="array" aca="1" ref="O172" ca="1">INDIRECT("'Room Details'!$P$174")</f>
        <v>0</v>
      </c>
    </row>
    <row r="173" spans="1:15" x14ac:dyDescent="0.25">
      <c r="A173" cm="1">
        <f t="array" aca="1" ref="A173" ca="1">INDIRECT("'Room Details'!$B$175")</f>
        <v>0</v>
      </c>
      <c r="B173" cm="1">
        <f t="array" aca="1" ref="B173" ca="1">INDIRECT("'Room Details'!$C$175")</f>
        <v>0</v>
      </c>
      <c r="C173" cm="1">
        <f t="array" aca="1" ref="C173" ca="1">INDIRECT("'Room Details'!$D$175")</f>
        <v>0</v>
      </c>
      <c r="D173" cm="1">
        <f t="array" aca="1" ref="D173" ca="1">INDIRECT("'Room Details'!$E$175")</f>
        <v>0</v>
      </c>
      <c r="E173" t="str" cm="1">
        <f t="array" aca="1" ref="E173" ca="1">INDIRECT("'Room Details'!$F$175")</f>
        <v xml:space="preserve"> </v>
      </c>
      <c r="F173" cm="1">
        <f t="array" aca="1" ref="F173" ca="1">INDIRECT("'Room Details'!$G$175")</f>
        <v>0</v>
      </c>
      <c r="G173" cm="1">
        <f t="array" aca="1" ref="G173" ca="1">INDIRECT("'Room Details'!$H$175")</f>
        <v>0</v>
      </c>
      <c r="H173" cm="1">
        <f t="array" aca="1" ref="H173" ca="1">INDIRECT("'Room Details'!$I$175")</f>
        <v>0</v>
      </c>
      <c r="I173" cm="1">
        <f t="array" aca="1" ref="I173" ca="1">INDIRECT("'Room Details'!$J$175")</f>
        <v>0</v>
      </c>
      <c r="J173" cm="1">
        <f t="array" aca="1" ref="J173" ca="1">INDIRECT("'Room Details'!$K$175")</f>
        <v>0</v>
      </c>
      <c r="K173" t="str" cm="1">
        <f t="array" aca="1" ref="K173" ca="1">INDIRECT("'Room Details'!$L$175")</f>
        <v xml:space="preserve"> </v>
      </c>
      <c r="L173" cm="1">
        <f t="array" aca="1" ref="L173" ca="1">INDIRECT("'Room Details'!$M$175")</f>
        <v>0</v>
      </c>
      <c r="M173" cm="1">
        <f t="array" aca="1" ref="M173" ca="1">INDIRECT("'Room Details'!$N$175")</f>
        <v>0</v>
      </c>
      <c r="N173" cm="1">
        <f t="array" aca="1" ref="N173" ca="1">INDIRECT("'Room Details'!$O$175")</f>
        <v>0</v>
      </c>
      <c r="O173" cm="1">
        <f t="array" aca="1" ref="O173" ca="1">INDIRECT("'Room Details'!$P$175")</f>
        <v>0</v>
      </c>
    </row>
    <row r="174" spans="1:15" x14ac:dyDescent="0.25">
      <c r="A174" cm="1">
        <f t="array" aca="1" ref="A174" ca="1">INDIRECT("'Room Details'!$B$176")</f>
        <v>0</v>
      </c>
      <c r="B174" cm="1">
        <f t="array" aca="1" ref="B174" ca="1">INDIRECT("'Room Details'!$C$176")</f>
        <v>0</v>
      </c>
      <c r="C174" cm="1">
        <f t="array" aca="1" ref="C174" ca="1">INDIRECT("'Room Details'!$D$176")</f>
        <v>0</v>
      </c>
      <c r="D174" cm="1">
        <f t="array" aca="1" ref="D174" ca="1">INDIRECT("'Room Details'!$E$176")</f>
        <v>0</v>
      </c>
      <c r="E174" t="str" cm="1">
        <f t="array" aca="1" ref="E174" ca="1">INDIRECT("'Room Details'!$F$176")</f>
        <v xml:space="preserve"> </v>
      </c>
      <c r="F174" cm="1">
        <f t="array" aca="1" ref="F174" ca="1">INDIRECT("'Room Details'!$G$176")</f>
        <v>0</v>
      </c>
      <c r="G174" cm="1">
        <f t="array" aca="1" ref="G174" ca="1">INDIRECT("'Room Details'!$H$176")</f>
        <v>0</v>
      </c>
      <c r="H174" cm="1">
        <f t="array" aca="1" ref="H174" ca="1">INDIRECT("'Room Details'!$I$176")</f>
        <v>0</v>
      </c>
      <c r="I174" cm="1">
        <f t="array" aca="1" ref="I174" ca="1">INDIRECT("'Room Details'!$J$176")</f>
        <v>0</v>
      </c>
      <c r="J174" cm="1">
        <f t="array" aca="1" ref="J174" ca="1">INDIRECT("'Room Details'!$K$176")</f>
        <v>0</v>
      </c>
      <c r="K174" t="str" cm="1">
        <f t="array" aca="1" ref="K174" ca="1">INDIRECT("'Room Details'!$L$176")</f>
        <v xml:space="preserve"> </v>
      </c>
      <c r="L174" cm="1">
        <f t="array" aca="1" ref="L174" ca="1">INDIRECT("'Room Details'!$M$176")</f>
        <v>0</v>
      </c>
      <c r="M174" cm="1">
        <f t="array" aca="1" ref="M174" ca="1">INDIRECT("'Room Details'!$N$176")</f>
        <v>0</v>
      </c>
      <c r="N174" cm="1">
        <f t="array" aca="1" ref="N174" ca="1">INDIRECT("'Room Details'!$O$176")</f>
        <v>0</v>
      </c>
      <c r="O174" cm="1">
        <f t="array" aca="1" ref="O174" ca="1">INDIRECT("'Room Details'!$P$176")</f>
        <v>0</v>
      </c>
    </row>
    <row r="175" spans="1:15" x14ac:dyDescent="0.25">
      <c r="A175" cm="1">
        <f t="array" aca="1" ref="A175" ca="1">INDIRECT("'Room Details'!$B$177")</f>
        <v>0</v>
      </c>
      <c r="B175" cm="1">
        <f t="array" aca="1" ref="B175" ca="1">INDIRECT("'Room Details'!$C$177")</f>
        <v>0</v>
      </c>
      <c r="C175" cm="1">
        <f t="array" aca="1" ref="C175" ca="1">INDIRECT("'Room Details'!$D$177")</f>
        <v>0</v>
      </c>
      <c r="D175" cm="1">
        <f t="array" aca="1" ref="D175" ca="1">INDIRECT("'Room Details'!$E$177")</f>
        <v>0</v>
      </c>
      <c r="E175" t="str" cm="1">
        <f t="array" aca="1" ref="E175" ca="1">INDIRECT("'Room Details'!$F$177")</f>
        <v xml:space="preserve"> </v>
      </c>
      <c r="F175" cm="1">
        <f t="array" aca="1" ref="F175" ca="1">INDIRECT("'Room Details'!$G$177")</f>
        <v>0</v>
      </c>
      <c r="G175" cm="1">
        <f t="array" aca="1" ref="G175" ca="1">INDIRECT("'Room Details'!$H$177")</f>
        <v>0</v>
      </c>
      <c r="H175" cm="1">
        <f t="array" aca="1" ref="H175" ca="1">INDIRECT("'Room Details'!$I$177")</f>
        <v>0</v>
      </c>
      <c r="I175" cm="1">
        <f t="array" aca="1" ref="I175" ca="1">INDIRECT("'Room Details'!$J$177")</f>
        <v>0</v>
      </c>
      <c r="J175" cm="1">
        <f t="array" aca="1" ref="J175" ca="1">INDIRECT("'Room Details'!$K$177")</f>
        <v>0</v>
      </c>
      <c r="K175" t="str" cm="1">
        <f t="array" aca="1" ref="K175" ca="1">INDIRECT("'Room Details'!$L$177")</f>
        <v xml:space="preserve"> </v>
      </c>
      <c r="L175" cm="1">
        <f t="array" aca="1" ref="L175" ca="1">INDIRECT("'Room Details'!$M$177")</f>
        <v>0</v>
      </c>
      <c r="M175" cm="1">
        <f t="array" aca="1" ref="M175" ca="1">INDIRECT("'Room Details'!$N$177")</f>
        <v>0</v>
      </c>
      <c r="N175" cm="1">
        <f t="array" aca="1" ref="N175" ca="1">INDIRECT("'Room Details'!$O$177")</f>
        <v>0</v>
      </c>
      <c r="O175" cm="1">
        <f t="array" aca="1" ref="O175" ca="1">INDIRECT("'Room Details'!$P$177")</f>
        <v>0</v>
      </c>
    </row>
    <row r="176" spans="1:15" x14ac:dyDescent="0.25">
      <c r="A176" cm="1">
        <f t="array" aca="1" ref="A176" ca="1">INDIRECT("'Room Details'!$B$178")</f>
        <v>0</v>
      </c>
      <c r="B176" cm="1">
        <f t="array" aca="1" ref="B176" ca="1">INDIRECT("'Room Details'!$C$178")</f>
        <v>0</v>
      </c>
      <c r="C176" cm="1">
        <f t="array" aca="1" ref="C176" ca="1">INDIRECT("'Room Details'!$D$178")</f>
        <v>0</v>
      </c>
      <c r="D176" cm="1">
        <f t="array" aca="1" ref="D176" ca="1">INDIRECT("'Room Details'!$E$178")</f>
        <v>0</v>
      </c>
      <c r="E176" t="str" cm="1">
        <f t="array" aca="1" ref="E176" ca="1">INDIRECT("'Room Details'!$F$178")</f>
        <v xml:space="preserve"> </v>
      </c>
      <c r="F176" cm="1">
        <f t="array" aca="1" ref="F176" ca="1">INDIRECT("'Room Details'!$G$178")</f>
        <v>0</v>
      </c>
      <c r="G176" cm="1">
        <f t="array" aca="1" ref="G176" ca="1">INDIRECT("'Room Details'!$H$178")</f>
        <v>0</v>
      </c>
      <c r="H176" cm="1">
        <f t="array" aca="1" ref="H176" ca="1">INDIRECT("'Room Details'!$I$178")</f>
        <v>0</v>
      </c>
      <c r="I176" cm="1">
        <f t="array" aca="1" ref="I176" ca="1">INDIRECT("'Room Details'!$J$178")</f>
        <v>0</v>
      </c>
      <c r="J176" cm="1">
        <f t="array" aca="1" ref="J176" ca="1">INDIRECT("'Room Details'!$K$178")</f>
        <v>0</v>
      </c>
      <c r="K176" t="str" cm="1">
        <f t="array" aca="1" ref="K176" ca="1">INDIRECT("'Room Details'!$L$178")</f>
        <v xml:space="preserve"> </v>
      </c>
      <c r="L176" cm="1">
        <f t="array" aca="1" ref="L176" ca="1">INDIRECT("'Room Details'!$M$178")</f>
        <v>0</v>
      </c>
      <c r="M176" cm="1">
        <f t="array" aca="1" ref="M176" ca="1">INDIRECT("'Room Details'!$N$178")</f>
        <v>0</v>
      </c>
      <c r="N176" cm="1">
        <f t="array" aca="1" ref="N176" ca="1">INDIRECT("'Room Details'!$O$178")</f>
        <v>0</v>
      </c>
      <c r="O176" cm="1">
        <f t="array" aca="1" ref="O176" ca="1">INDIRECT("'Room Details'!$P$178")</f>
        <v>0</v>
      </c>
    </row>
    <row r="177" spans="1:15" x14ac:dyDescent="0.25">
      <c r="A177" cm="1">
        <f t="array" aca="1" ref="A177" ca="1">INDIRECT("'Room Details'!$B$179")</f>
        <v>0</v>
      </c>
      <c r="B177" cm="1">
        <f t="array" aca="1" ref="B177" ca="1">INDIRECT("'Room Details'!$C$179")</f>
        <v>0</v>
      </c>
      <c r="C177" cm="1">
        <f t="array" aca="1" ref="C177" ca="1">INDIRECT("'Room Details'!$D$179")</f>
        <v>0</v>
      </c>
      <c r="D177" cm="1">
        <f t="array" aca="1" ref="D177" ca="1">INDIRECT("'Room Details'!$E$179")</f>
        <v>0</v>
      </c>
      <c r="E177" t="str" cm="1">
        <f t="array" aca="1" ref="E177" ca="1">INDIRECT("'Room Details'!$F$179")</f>
        <v xml:space="preserve"> </v>
      </c>
      <c r="F177" cm="1">
        <f t="array" aca="1" ref="F177" ca="1">INDIRECT("'Room Details'!$G$179")</f>
        <v>0</v>
      </c>
      <c r="G177" cm="1">
        <f t="array" aca="1" ref="G177" ca="1">INDIRECT("'Room Details'!$H$179")</f>
        <v>0</v>
      </c>
      <c r="H177" cm="1">
        <f t="array" aca="1" ref="H177" ca="1">INDIRECT("'Room Details'!$I$179")</f>
        <v>0</v>
      </c>
      <c r="I177" cm="1">
        <f t="array" aca="1" ref="I177" ca="1">INDIRECT("'Room Details'!$J$179")</f>
        <v>0</v>
      </c>
      <c r="J177" cm="1">
        <f t="array" aca="1" ref="J177" ca="1">INDIRECT("'Room Details'!$K$179")</f>
        <v>0</v>
      </c>
      <c r="K177" t="str" cm="1">
        <f t="array" aca="1" ref="K177" ca="1">INDIRECT("'Room Details'!$L$179")</f>
        <v xml:space="preserve"> </v>
      </c>
      <c r="L177" cm="1">
        <f t="array" aca="1" ref="L177" ca="1">INDIRECT("'Room Details'!$M$179")</f>
        <v>0</v>
      </c>
      <c r="M177" cm="1">
        <f t="array" aca="1" ref="M177" ca="1">INDIRECT("'Room Details'!$N$179")</f>
        <v>0</v>
      </c>
      <c r="N177" cm="1">
        <f t="array" aca="1" ref="N177" ca="1">INDIRECT("'Room Details'!$O$179")</f>
        <v>0</v>
      </c>
      <c r="O177" cm="1">
        <f t="array" aca="1" ref="O177" ca="1">INDIRECT("'Room Details'!$P$179")</f>
        <v>0</v>
      </c>
    </row>
    <row r="178" spans="1:15" x14ac:dyDescent="0.25">
      <c r="A178" cm="1">
        <f t="array" aca="1" ref="A178" ca="1">INDIRECT("'Room Details'!$B$180")</f>
        <v>0</v>
      </c>
      <c r="B178" cm="1">
        <f t="array" aca="1" ref="B178" ca="1">INDIRECT("'Room Details'!$C$180")</f>
        <v>0</v>
      </c>
      <c r="C178" cm="1">
        <f t="array" aca="1" ref="C178" ca="1">INDIRECT("'Room Details'!$D$180")</f>
        <v>0</v>
      </c>
      <c r="D178" cm="1">
        <f t="array" aca="1" ref="D178" ca="1">INDIRECT("'Room Details'!$E$180")</f>
        <v>0</v>
      </c>
      <c r="E178" t="str" cm="1">
        <f t="array" aca="1" ref="E178" ca="1">INDIRECT("'Room Details'!$F$180")</f>
        <v xml:space="preserve"> </v>
      </c>
      <c r="F178" cm="1">
        <f t="array" aca="1" ref="F178" ca="1">INDIRECT("'Room Details'!$G$180")</f>
        <v>0</v>
      </c>
      <c r="G178" cm="1">
        <f t="array" aca="1" ref="G178" ca="1">INDIRECT("'Room Details'!$H$180")</f>
        <v>0</v>
      </c>
      <c r="H178" cm="1">
        <f t="array" aca="1" ref="H178" ca="1">INDIRECT("'Room Details'!$I$180")</f>
        <v>0</v>
      </c>
      <c r="I178" cm="1">
        <f t="array" aca="1" ref="I178" ca="1">INDIRECT("'Room Details'!$J$180")</f>
        <v>0</v>
      </c>
      <c r="J178" cm="1">
        <f t="array" aca="1" ref="J178" ca="1">INDIRECT("'Room Details'!$K$180")</f>
        <v>0</v>
      </c>
      <c r="K178" t="str" cm="1">
        <f t="array" aca="1" ref="K178" ca="1">INDIRECT("'Room Details'!$L$180")</f>
        <v xml:space="preserve"> </v>
      </c>
      <c r="L178" cm="1">
        <f t="array" aca="1" ref="L178" ca="1">INDIRECT("'Room Details'!$M$180")</f>
        <v>0</v>
      </c>
      <c r="M178" cm="1">
        <f t="array" aca="1" ref="M178" ca="1">INDIRECT("'Room Details'!$N$180")</f>
        <v>0</v>
      </c>
      <c r="N178" cm="1">
        <f t="array" aca="1" ref="N178" ca="1">INDIRECT("'Room Details'!$O$180")</f>
        <v>0</v>
      </c>
      <c r="O178" cm="1">
        <f t="array" aca="1" ref="O178" ca="1">INDIRECT("'Room Details'!$P$180")</f>
        <v>0</v>
      </c>
    </row>
    <row r="179" spans="1:15" x14ac:dyDescent="0.25">
      <c r="A179" cm="1">
        <f t="array" aca="1" ref="A179" ca="1">INDIRECT("'Room Details'!$B$181")</f>
        <v>0</v>
      </c>
      <c r="B179" cm="1">
        <f t="array" aca="1" ref="B179" ca="1">INDIRECT("'Room Details'!$C$181")</f>
        <v>0</v>
      </c>
      <c r="C179" cm="1">
        <f t="array" aca="1" ref="C179" ca="1">INDIRECT("'Room Details'!$D$181")</f>
        <v>0</v>
      </c>
      <c r="D179" cm="1">
        <f t="array" aca="1" ref="D179" ca="1">INDIRECT("'Room Details'!$E$181")</f>
        <v>0</v>
      </c>
      <c r="E179" t="str" cm="1">
        <f t="array" aca="1" ref="E179" ca="1">INDIRECT("'Room Details'!$F$181")</f>
        <v xml:space="preserve"> </v>
      </c>
      <c r="F179" cm="1">
        <f t="array" aca="1" ref="F179" ca="1">INDIRECT("'Room Details'!$G$181")</f>
        <v>0</v>
      </c>
      <c r="G179" cm="1">
        <f t="array" aca="1" ref="G179" ca="1">INDIRECT("'Room Details'!$H$181")</f>
        <v>0</v>
      </c>
      <c r="H179" cm="1">
        <f t="array" aca="1" ref="H179" ca="1">INDIRECT("'Room Details'!$I$181")</f>
        <v>0</v>
      </c>
      <c r="I179" cm="1">
        <f t="array" aca="1" ref="I179" ca="1">INDIRECT("'Room Details'!$J$181")</f>
        <v>0</v>
      </c>
      <c r="J179" cm="1">
        <f t="array" aca="1" ref="J179" ca="1">INDIRECT("'Room Details'!$K$181")</f>
        <v>0</v>
      </c>
      <c r="K179" t="str" cm="1">
        <f t="array" aca="1" ref="K179" ca="1">INDIRECT("'Room Details'!$L$181")</f>
        <v xml:space="preserve"> </v>
      </c>
      <c r="L179" cm="1">
        <f t="array" aca="1" ref="L179" ca="1">INDIRECT("'Room Details'!$M$181")</f>
        <v>0</v>
      </c>
      <c r="M179" cm="1">
        <f t="array" aca="1" ref="M179" ca="1">INDIRECT("'Room Details'!$N$181")</f>
        <v>0</v>
      </c>
      <c r="N179" cm="1">
        <f t="array" aca="1" ref="N179" ca="1">INDIRECT("'Room Details'!$O$181")</f>
        <v>0</v>
      </c>
      <c r="O179" cm="1">
        <f t="array" aca="1" ref="O179" ca="1">INDIRECT("'Room Details'!$P$181")</f>
        <v>0</v>
      </c>
    </row>
    <row r="180" spans="1:15" x14ac:dyDescent="0.25">
      <c r="A180" cm="1">
        <f t="array" aca="1" ref="A180" ca="1">INDIRECT("'Room Details'!$B$182")</f>
        <v>0</v>
      </c>
      <c r="B180" cm="1">
        <f t="array" aca="1" ref="B180" ca="1">INDIRECT("'Room Details'!$C$182")</f>
        <v>0</v>
      </c>
      <c r="C180" cm="1">
        <f t="array" aca="1" ref="C180" ca="1">INDIRECT("'Room Details'!$D$182")</f>
        <v>0</v>
      </c>
      <c r="D180" cm="1">
        <f t="array" aca="1" ref="D180" ca="1">INDIRECT("'Room Details'!$E$182")</f>
        <v>0</v>
      </c>
      <c r="E180" t="str" cm="1">
        <f t="array" aca="1" ref="E180" ca="1">INDIRECT("'Room Details'!$F$182")</f>
        <v xml:space="preserve"> </v>
      </c>
      <c r="F180" cm="1">
        <f t="array" aca="1" ref="F180" ca="1">INDIRECT("'Room Details'!$G$182")</f>
        <v>0</v>
      </c>
      <c r="G180" cm="1">
        <f t="array" aca="1" ref="G180" ca="1">INDIRECT("'Room Details'!$H$182")</f>
        <v>0</v>
      </c>
      <c r="H180" cm="1">
        <f t="array" aca="1" ref="H180" ca="1">INDIRECT("'Room Details'!$I$182")</f>
        <v>0</v>
      </c>
      <c r="I180" cm="1">
        <f t="array" aca="1" ref="I180" ca="1">INDIRECT("'Room Details'!$J$182")</f>
        <v>0</v>
      </c>
      <c r="J180" cm="1">
        <f t="array" aca="1" ref="J180" ca="1">INDIRECT("'Room Details'!$K$182")</f>
        <v>0</v>
      </c>
      <c r="K180" t="str" cm="1">
        <f t="array" aca="1" ref="K180" ca="1">INDIRECT("'Room Details'!$L$182")</f>
        <v xml:space="preserve"> </v>
      </c>
      <c r="L180" cm="1">
        <f t="array" aca="1" ref="L180" ca="1">INDIRECT("'Room Details'!$M$182")</f>
        <v>0</v>
      </c>
      <c r="M180" cm="1">
        <f t="array" aca="1" ref="M180" ca="1">INDIRECT("'Room Details'!$N$182")</f>
        <v>0</v>
      </c>
      <c r="N180" cm="1">
        <f t="array" aca="1" ref="N180" ca="1">INDIRECT("'Room Details'!$O$182")</f>
        <v>0</v>
      </c>
      <c r="O180" cm="1">
        <f t="array" aca="1" ref="O180" ca="1">INDIRECT("'Room Details'!$P$182")</f>
        <v>0</v>
      </c>
    </row>
    <row r="181" spans="1:15" x14ac:dyDescent="0.25">
      <c r="A181" cm="1">
        <f t="array" aca="1" ref="A181" ca="1">INDIRECT("'Room Details'!$B$183")</f>
        <v>0</v>
      </c>
      <c r="B181" cm="1">
        <f t="array" aca="1" ref="B181" ca="1">INDIRECT("'Room Details'!$C$183")</f>
        <v>0</v>
      </c>
      <c r="C181" cm="1">
        <f t="array" aca="1" ref="C181" ca="1">INDIRECT("'Room Details'!$D$183")</f>
        <v>0</v>
      </c>
      <c r="D181" cm="1">
        <f t="array" aca="1" ref="D181" ca="1">INDIRECT("'Room Details'!$E$183")</f>
        <v>0</v>
      </c>
      <c r="E181" t="str" cm="1">
        <f t="array" aca="1" ref="E181" ca="1">INDIRECT("'Room Details'!$F$183")</f>
        <v xml:space="preserve"> </v>
      </c>
      <c r="F181" cm="1">
        <f t="array" aca="1" ref="F181" ca="1">INDIRECT("'Room Details'!$G$183")</f>
        <v>0</v>
      </c>
      <c r="G181" cm="1">
        <f t="array" aca="1" ref="G181" ca="1">INDIRECT("'Room Details'!$H$183")</f>
        <v>0</v>
      </c>
      <c r="H181" cm="1">
        <f t="array" aca="1" ref="H181" ca="1">INDIRECT("'Room Details'!$I$183")</f>
        <v>0</v>
      </c>
      <c r="I181" cm="1">
        <f t="array" aca="1" ref="I181" ca="1">INDIRECT("'Room Details'!$J$183")</f>
        <v>0</v>
      </c>
      <c r="J181" cm="1">
        <f t="array" aca="1" ref="J181" ca="1">INDIRECT("'Room Details'!$K$183")</f>
        <v>0</v>
      </c>
      <c r="K181" t="str" cm="1">
        <f t="array" aca="1" ref="K181" ca="1">INDIRECT("'Room Details'!$L$183")</f>
        <v xml:space="preserve"> </v>
      </c>
      <c r="L181" cm="1">
        <f t="array" aca="1" ref="L181" ca="1">INDIRECT("'Room Details'!$M$183")</f>
        <v>0</v>
      </c>
      <c r="M181" cm="1">
        <f t="array" aca="1" ref="M181" ca="1">INDIRECT("'Room Details'!$N$183")</f>
        <v>0</v>
      </c>
      <c r="N181" cm="1">
        <f t="array" aca="1" ref="N181" ca="1">INDIRECT("'Room Details'!$O$183")</f>
        <v>0</v>
      </c>
      <c r="O181" cm="1">
        <f t="array" aca="1" ref="O181" ca="1">INDIRECT("'Room Details'!$P$183")</f>
        <v>0</v>
      </c>
    </row>
    <row r="182" spans="1:15" x14ac:dyDescent="0.25">
      <c r="A182" cm="1">
        <f t="array" aca="1" ref="A182" ca="1">INDIRECT("'Room Details'!$B$184")</f>
        <v>0</v>
      </c>
      <c r="B182" cm="1">
        <f t="array" aca="1" ref="B182" ca="1">INDIRECT("'Room Details'!$C$184")</f>
        <v>0</v>
      </c>
      <c r="C182" cm="1">
        <f t="array" aca="1" ref="C182" ca="1">INDIRECT("'Room Details'!$D$184")</f>
        <v>0</v>
      </c>
      <c r="D182" cm="1">
        <f t="array" aca="1" ref="D182" ca="1">INDIRECT("'Room Details'!$E$184")</f>
        <v>0</v>
      </c>
      <c r="E182" t="str" cm="1">
        <f t="array" aca="1" ref="E182" ca="1">INDIRECT("'Room Details'!$F$184")</f>
        <v xml:space="preserve"> </v>
      </c>
      <c r="F182" cm="1">
        <f t="array" aca="1" ref="F182" ca="1">INDIRECT("'Room Details'!$G$184")</f>
        <v>0</v>
      </c>
      <c r="G182" cm="1">
        <f t="array" aca="1" ref="G182" ca="1">INDIRECT("'Room Details'!$H$184")</f>
        <v>0</v>
      </c>
      <c r="H182" cm="1">
        <f t="array" aca="1" ref="H182" ca="1">INDIRECT("'Room Details'!$I$184")</f>
        <v>0</v>
      </c>
      <c r="I182" cm="1">
        <f t="array" aca="1" ref="I182" ca="1">INDIRECT("'Room Details'!$J$184")</f>
        <v>0</v>
      </c>
      <c r="J182" cm="1">
        <f t="array" aca="1" ref="J182" ca="1">INDIRECT("'Room Details'!$K$184")</f>
        <v>0</v>
      </c>
      <c r="K182" t="str" cm="1">
        <f t="array" aca="1" ref="K182" ca="1">INDIRECT("'Room Details'!$L$184")</f>
        <v xml:space="preserve"> </v>
      </c>
      <c r="L182" cm="1">
        <f t="array" aca="1" ref="L182" ca="1">INDIRECT("'Room Details'!$M$184")</f>
        <v>0</v>
      </c>
      <c r="M182" cm="1">
        <f t="array" aca="1" ref="M182" ca="1">INDIRECT("'Room Details'!$N$184")</f>
        <v>0</v>
      </c>
      <c r="N182" cm="1">
        <f t="array" aca="1" ref="N182" ca="1">INDIRECT("'Room Details'!$O$184")</f>
        <v>0</v>
      </c>
      <c r="O182" cm="1">
        <f t="array" aca="1" ref="O182" ca="1">INDIRECT("'Room Details'!$P$184")</f>
        <v>0</v>
      </c>
    </row>
    <row r="183" spans="1:15" x14ac:dyDescent="0.25">
      <c r="A183" cm="1">
        <f t="array" aca="1" ref="A183" ca="1">INDIRECT("'Room Details'!$B$185")</f>
        <v>0</v>
      </c>
      <c r="B183" cm="1">
        <f t="array" aca="1" ref="B183" ca="1">INDIRECT("'Room Details'!$C$185")</f>
        <v>0</v>
      </c>
      <c r="C183" cm="1">
        <f t="array" aca="1" ref="C183" ca="1">INDIRECT("'Room Details'!$D$185")</f>
        <v>0</v>
      </c>
      <c r="D183" cm="1">
        <f t="array" aca="1" ref="D183" ca="1">INDIRECT("'Room Details'!$E$185")</f>
        <v>0</v>
      </c>
      <c r="E183" t="str" cm="1">
        <f t="array" aca="1" ref="E183" ca="1">INDIRECT("'Room Details'!$F$185")</f>
        <v xml:space="preserve"> </v>
      </c>
      <c r="F183" cm="1">
        <f t="array" aca="1" ref="F183" ca="1">INDIRECT("'Room Details'!$G$185")</f>
        <v>0</v>
      </c>
      <c r="G183" cm="1">
        <f t="array" aca="1" ref="G183" ca="1">INDIRECT("'Room Details'!$H$185")</f>
        <v>0</v>
      </c>
      <c r="H183" cm="1">
        <f t="array" aca="1" ref="H183" ca="1">INDIRECT("'Room Details'!$I$185")</f>
        <v>0</v>
      </c>
      <c r="I183" cm="1">
        <f t="array" aca="1" ref="I183" ca="1">INDIRECT("'Room Details'!$J$185")</f>
        <v>0</v>
      </c>
      <c r="J183" cm="1">
        <f t="array" aca="1" ref="J183" ca="1">INDIRECT("'Room Details'!$K$185")</f>
        <v>0</v>
      </c>
      <c r="K183" t="str" cm="1">
        <f t="array" aca="1" ref="K183" ca="1">INDIRECT("'Room Details'!$L$185")</f>
        <v xml:space="preserve"> </v>
      </c>
      <c r="L183" cm="1">
        <f t="array" aca="1" ref="L183" ca="1">INDIRECT("'Room Details'!$M$185")</f>
        <v>0</v>
      </c>
      <c r="M183" cm="1">
        <f t="array" aca="1" ref="M183" ca="1">INDIRECT("'Room Details'!$N$185")</f>
        <v>0</v>
      </c>
      <c r="N183" cm="1">
        <f t="array" aca="1" ref="N183" ca="1">INDIRECT("'Room Details'!$O$185")</f>
        <v>0</v>
      </c>
      <c r="O183" cm="1">
        <f t="array" aca="1" ref="O183" ca="1">INDIRECT("'Room Details'!$P$185")</f>
        <v>0</v>
      </c>
    </row>
    <row r="184" spans="1:15" x14ac:dyDescent="0.25">
      <c r="A184" cm="1">
        <f t="array" aca="1" ref="A184" ca="1">INDIRECT("'Room Details'!$B$186")</f>
        <v>0</v>
      </c>
      <c r="B184" cm="1">
        <f t="array" aca="1" ref="B184" ca="1">INDIRECT("'Room Details'!$C$186")</f>
        <v>0</v>
      </c>
      <c r="C184" cm="1">
        <f t="array" aca="1" ref="C184" ca="1">INDIRECT("'Room Details'!$D$186")</f>
        <v>0</v>
      </c>
      <c r="D184" cm="1">
        <f t="array" aca="1" ref="D184" ca="1">INDIRECT("'Room Details'!$E$186")</f>
        <v>0</v>
      </c>
      <c r="E184" t="str" cm="1">
        <f t="array" aca="1" ref="E184" ca="1">INDIRECT("'Room Details'!$F$186")</f>
        <v xml:space="preserve"> </v>
      </c>
      <c r="F184" cm="1">
        <f t="array" aca="1" ref="F184" ca="1">INDIRECT("'Room Details'!$G$186")</f>
        <v>0</v>
      </c>
      <c r="G184" cm="1">
        <f t="array" aca="1" ref="G184" ca="1">INDIRECT("'Room Details'!$H$186")</f>
        <v>0</v>
      </c>
      <c r="H184" cm="1">
        <f t="array" aca="1" ref="H184" ca="1">INDIRECT("'Room Details'!$I$186")</f>
        <v>0</v>
      </c>
      <c r="I184" cm="1">
        <f t="array" aca="1" ref="I184" ca="1">INDIRECT("'Room Details'!$J$186")</f>
        <v>0</v>
      </c>
      <c r="J184" cm="1">
        <f t="array" aca="1" ref="J184" ca="1">INDIRECT("'Room Details'!$K$186")</f>
        <v>0</v>
      </c>
      <c r="K184" t="str" cm="1">
        <f t="array" aca="1" ref="K184" ca="1">INDIRECT("'Room Details'!$L$186")</f>
        <v xml:space="preserve"> </v>
      </c>
      <c r="L184" cm="1">
        <f t="array" aca="1" ref="L184" ca="1">INDIRECT("'Room Details'!$M$186")</f>
        <v>0</v>
      </c>
      <c r="M184" cm="1">
        <f t="array" aca="1" ref="M184" ca="1">INDIRECT("'Room Details'!$N$186")</f>
        <v>0</v>
      </c>
      <c r="N184" cm="1">
        <f t="array" aca="1" ref="N184" ca="1">INDIRECT("'Room Details'!$O$186")</f>
        <v>0</v>
      </c>
      <c r="O184" cm="1">
        <f t="array" aca="1" ref="O184" ca="1">INDIRECT("'Room Details'!$P$186")</f>
        <v>0</v>
      </c>
    </row>
    <row r="185" spans="1:15" x14ac:dyDescent="0.25">
      <c r="A185" cm="1">
        <f t="array" aca="1" ref="A185" ca="1">INDIRECT("'Room Details'!$B$187")</f>
        <v>0</v>
      </c>
      <c r="B185" cm="1">
        <f t="array" aca="1" ref="B185" ca="1">INDIRECT("'Room Details'!$C$187")</f>
        <v>0</v>
      </c>
      <c r="C185" cm="1">
        <f t="array" aca="1" ref="C185" ca="1">INDIRECT("'Room Details'!$D$187")</f>
        <v>0</v>
      </c>
      <c r="D185" cm="1">
        <f t="array" aca="1" ref="D185" ca="1">INDIRECT("'Room Details'!$E$187")</f>
        <v>0</v>
      </c>
      <c r="E185" t="str" cm="1">
        <f t="array" aca="1" ref="E185" ca="1">INDIRECT("'Room Details'!$F$187")</f>
        <v xml:space="preserve"> </v>
      </c>
      <c r="F185" cm="1">
        <f t="array" aca="1" ref="F185" ca="1">INDIRECT("'Room Details'!$G$187")</f>
        <v>0</v>
      </c>
      <c r="G185" cm="1">
        <f t="array" aca="1" ref="G185" ca="1">INDIRECT("'Room Details'!$H$187")</f>
        <v>0</v>
      </c>
      <c r="H185" cm="1">
        <f t="array" aca="1" ref="H185" ca="1">INDIRECT("'Room Details'!$I$187")</f>
        <v>0</v>
      </c>
      <c r="I185" cm="1">
        <f t="array" aca="1" ref="I185" ca="1">INDIRECT("'Room Details'!$J$187")</f>
        <v>0</v>
      </c>
      <c r="J185" cm="1">
        <f t="array" aca="1" ref="J185" ca="1">INDIRECT("'Room Details'!$K$187")</f>
        <v>0</v>
      </c>
      <c r="K185" t="str" cm="1">
        <f t="array" aca="1" ref="K185" ca="1">INDIRECT("'Room Details'!$L$187")</f>
        <v xml:space="preserve"> </v>
      </c>
      <c r="L185" cm="1">
        <f t="array" aca="1" ref="L185" ca="1">INDIRECT("'Room Details'!$M$187")</f>
        <v>0</v>
      </c>
      <c r="M185" cm="1">
        <f t="array" aca="1" ref="M185" ca="1">INDIRECT("'Room Details'!$N$187")</f>
        <v>0</v>
      </c>
      <c r="N185" cm="1">
        <f t="array" aca="1" ref="N185" ca="1">INDIRECT("'Room Details'!$O$187")</f>
        <v>0</v>
      </c>
      <c r="O185" cm="1">
        <f t="array" aca="1" ref="O185" ca="1">INDIRECT("'Room Details'!$P$187")</f>
        <v>0</v>
      </c>
    </row>
    <row r="186" spans="1:15" x14ac:dyDescent="0.25">
      <c r="A186" cm="1">
        <f t="array" aca="1" ref="A186" ca="1">INDIRECT("'Room Details'!$B$188")</f>
        <v>0</v>
      </c>
      <c r="B186" cm="1">
        <f t="array" aca="1" ref="B186" ca="1">INDIRECT("'Room Details'!$C$188")</f>
        <v>0</v>
      </c>
      <c r="C186" cm="1">
        <f t="array" aca="1" ref="C186" ca="1">INDIRECT("'Room Details'!$D$188")</f>
        <v>0</v>
      </c>
      <c r="D186" cm="1">
        <f t="array" aca="1" ref="D186" ca="1">INDIRECT("'Room Details'!$E$188")</f>
        <v>0</v>
      </c>
      <c r="E186" t="str" cm="1">
        <f t="array" aca="1" ref="E186" ca="1">INDIRECT("'Room Details'!$F$188")</f>
        <v xml:space="preserve"> </v>
      </c>
      <c r="F186" cm="1">
        <f t="array" aca="1" ref="F186" ca="1">INDIRECT("'Room Details'!$G$188")</f>
        <v>0</v>
      </c>
      <c r="G186" cm="1">
        <f t="array" aca="1" ref="G186" ca="1">INDIRECT("'Room Details'!$H$188")</f>
        <v>0</v>
      </c>
      <c r="H186" cm="1">
        <f t="array" aca="1" ref="H186" ca="1">INDIRECT("'Room Details'!$I$188")</f>
        <v>0</v>
      </c>
      <c r="I186" cm="1">
        <f t="array" aca="1" ref="I186" ca="1">INDIRECT("'Room Details'!$J$188")</f>
        <v>0</v>
      </c>
      <c r="J186" cm="1">
        <f t="array" aca="1" ref="J186" ca="1">INDIRECT("'Room Details'!$K$188")</f>
        <v>0</v>
      </c>
      <c r="K186" t="str" cm="1">
        <f t="array" aca="1" ref="K186" ca="1">INDIRECT("'Room Details'!$L$188")</f>
        <v xml:space="preserve"> </v>
      </c>
      <c r="L186" cm="1">
        <f t="array" aca="1" ref="L186" ca="1">INDIRECT("'Room Details'!$M$188")</f>
        <v>0</v>
      </c>
      <c r="M186" cm="1">
        <f t="array" aca="1" ref="M186" ca="1">INDIRECT("'Room Details'!$N$188")</f>
        <v>0</v>
      </c>
      <c r="N186" cm="1">
        <f t="array" aca="1" ref="N186" ca="1">INDIRECT("'Room Details'!$O$188")</f>
        <v>0</v>
      </c>
      <c r="O186" cm="1">
        <f t="array" aca="1" ref="O186" ca="1">INDIRECT("'Room Details'!$P$188")</f>
        <v>0</v>
      </c>
    </row>
    <row r="187" spans="1:15" x14ac:dyDescent="0.25">
      <c r="A187" cm="1">
        <f t="array" aca="1" ref="A187" ca="1">INDIRECT("'Room Details'!$B$189")</f>
        <v>0</v>
      </c>
      <c r="B187" cm="1">
        <f t="array" aca="1" ref="B187" ca="1">INDIRECT("'Room Details'!$C$189")</f>
        <v>0</v>
      </c>
      <c r="C187" cm="1">
        <f t="array" aca="1" ref="C187" ca="1">INDIRECT("'Room Details'!$D$189")</f>
        <v>0</v>
      </c>
      <c r="D187" cm="1">
        <f t="array" aca="1" ref="D187" ca="1">INDIRECT("'Room Details'!$E$189")</f>
        <v>0</v>
      </c>
      <c r="E187" t="str" cm="1">
        <f t="array" aca="1" ref="E187" ca="1">INDIRECT("'Room Details'!$F$189")</f>
        <v xml:space="preserve"> </v>
      </c>
      <c r="F187" cm="1">
        <f t="array" aca="1" ref="F187" ca="1">INDIRECT("'Room Details'!$G$189")</f>
        <v>0</v>
      </c>
      <c r="G187" cm="1">
        <f t="array" aca="1" ref="G187" ca="1">INDIRECT("'Room Details'!$H$189")</f>
        <v>0</v>
      </c>
      <c r="H187" cm="1">
        <f t="array" aca="1" ref="H187" ca="1">INDIRECT("'Room Details'!$I$189")</f>
        <v>0</v>
      </c>
      <c r="I187" cm="1">
        <f t="array" aca="1" ref="I187" ca="1">INDIRECT("'Room Details'!$J$189")</f>
        <v>0</v>
      </c>
      <c r="J187" cm="1">
        <f t="array" aca="1" ref="J187" ca="1">INDIRECT("'Room Details'!$K$189")</f>
        <v>0</v>
      </c>
      <c r="K187" t="str" cm="1">
        <f t="array" aca="1" ref="K187" ca="1">INDIRECT("'Room Details'!$L$189")</f>
        <v xml:space="preserve"> </v>
      </c>
      <c r="L187" cm="1">
        <f t="array" aca="1" ref="L187" ca="1">INDIRECT("'Room Details'!$M$189")</f>
        <v>0</v>
      </c>
      <c r="M187" cm="1">
        <f t="array" aca="1" ref="M187" ca="1">INDIRECT("'Room Details'!$N$189")</f>
        <v>0</v>
      </c>
      <c r="N187" cm="1">
        <f t="array" aca="1" ref="N187" ca="1">INDIRECT("'Room Details'!$O$189")</f>
        <v>0</v>
      </c>
      <c r="O187" cm="1">
        <f t="array" aca="1" ref="O187" ca="1">INDIRECT("'Room Details'!$P$189")</f>
        <v>0</v>
      </c>
    </row>
    <row r="188" spans="1:15" x14ac:dyDescent="0.25">
      <c r="A188" cm="1">
        <f t="array" aca="1" ref="A188" ca="1">INDIRECT("'Room Details'!$B$190")</f>
        <v>0</v>
      </c>
      <c r="B188" cm="1">
        <f t="array" aca="1" ref="B188" ca="1">INDIRECT("'Room Details'!$C$190")</f>
        <v>0</v>
      </c>
      <c r="C188" cm="1">
        <f t="array" aca="1" ref="C188" ca="1">INDIRECT("'Room Details'!$D$190")</f>
        <v>0</v>
      </c>
      <c r="D188" cm="1">
        <f t="array" aca="1" ref="D188" ca="1">INDIRECT("'Room Details'!$E$190")</f>
        <v>0</v>
      </c>
      <c r="E188" t="str" cm="1">
        <f t="array" aca="1" ref="E188" ca="1">INDIRECT("'Room Details'!$F$190")</f>
        <v xml:space="preserve"> </v>
      </c>
      <c r="F188" cm="1">
        <f t="array" aca="1" ref="F188" ca="1">INDIRECT("'Room Details'!$G$190")</f>
        <v>0</v>
      </c>
      <c r="G188" cm="1">
        <f t="array" aca="1" ref="G188" ca="1">INDIRECT("'Room Details'!$H$190")</f>
        <v>0</v>
      </c>
      <c r="H188" cm="1">
        <f t="array" aca="1" ref="H188" ca="1">INDIRECT("'Room Details'!$I$190")</f>
        <v>0</v>
      </c>
      <c r="I188" cm="1">
        <f t="array" aca="1" ref="I188" ca="1">INDIRECT("'Room Details'!$J$190")</f>
        <v>0</v>
      </c>
      <c r="J188" cm="1">
        <f t="array" aca="1" ref="J188" ca="1">INDIRECT("'Room Details'!$K$190")</f>
        <v>0</v>
      </c>
      <c r="K188" t="str" cm="1">
        <f t="array" aca="1" ref="K188" ca="1">INDIRECT("'Room Details'!$L$190")</f>
        <v xml:space="preserve"> </v>
      </c>
      <c r="L188" cm="1">
        <f t="array" aca="1" ref="L188" ca="1">INDIRECT("'Room Details'!$M$190")</f>
        <v>0</v>
      </c>
      <c r="M188" cm="1">
        <f t="array" aca="1" ref="M188" ca="1">INDIRECT("'Room Details'!$N$190")</f>
        <v>0</v>
      </c>
      <c r="N188" cm="1">
        <f t="array" aca="1" ref="N188" ca="1">INDIRECT("'Room Details'!$O$190")</f>
        <v>0</v>
      </c>
      <c r="O188" cm="1">
        <f t="array" aca="1" ref="O188" ca="1">INDIRECT("'Room Details'!$P$190")</f>
        <v>0</v>
      </c>
    </row>
    <row r="189" spans="1:15" x14ac:dyDescent="0.25">
      <c r="A189" cm="1">
        <f t="array" aca="1" ref="A189" ca="1">INDIRECT("'Room Details'!$B$191")</f>
        <v>0</v>
      </c>
      <c r="B189" cm="1">
        <f t="array" aca="1" ref="B189" ca="1">INDIRECT("'Room Details'!$C$191")</f>
        <v>0</v>
      </c>
      <c r="C189" cm="1">
        <f t="array" aca="1" ref="C189" ca="1">INDIRECT("'Room Details'!$D$191")</f>
        <v>0</v>
      </c>
      <c r="D189" cm="1">
        <f t="array" aca="1" ref="D189" ca="1">INDIRECT("'Room Details'!$E$191")</f>
        <v>0</v>
      </c>
      <c r="E189" t="str" cm="1">
        <f t="array" aca="1" ref="E189" ca="1">INDIRECT("'Room Details'!$F$191")</f>
        <v xml:space="preserve"> </v>
      </c>
      <c r="F189" cm="1">
        <f t="array" aca="1" ref="F189" ca="1">INDIRECT("'Room Details'!$G$191")</f>
        <v>0</v>
      </c>
      <c r="G189" cm="1">
        <f t="array" aca="1" ref="G189" ca="1">INDIRECT("'Room Details'!$H$191")</f>
        <v>0</v>
      </c>
      <c r="H189" cm="1">
        <f t="array" aca="1" ref="H189" ca="1">INDIRECT("'Room Details'!$I$191")</f>
        <v>0</v>
      </c>
      <c r="I189" cm="1">
        <f t="array" aca="1" ref="I189" ca="1">INDIRECT("'Room Details'!$J$191")</f>
        <v>0</v>
      </c>
      <c r="J189" cm="1">
        <f t="array" aca="1" ref="J189" ca="1">INDIRECT("'Room Details'!$K$191")</f>
        <v>0</v>
      </c>
      <c r="K189" t="str" cm="1">
        <f t="array" aca="1" ref="K189" ca="1">INDIRECT("'Room Details'!$L$191")</f>
        <v xml:space="preserve"> </v>
      </c>
      <c r="L189" cm="1">
        <f t="array" aca="1" ref="L189" ca="1">INDIRECT("'Room Details'!$M$191")</f>
        <v>0</v>
      </c>
      <c r="M189" cm="1">
        <f t="array" aca="1" ref="M189" ca="1">INDIRECT("'Room Details'!$N$191")</f>
        <v>0</v>
      </c>
      <c r="N189" cm="1">
        <f t="array" aca="1" ref="N189" ca="1">INDIRECT("'Room Details'!$O$191")</f>
        <v>0</v>
      </c>
      <c r="O189" cm="1">
        <f t="array" aca="1" ref="O189" ca="1">INDIRECT("'Room Details'!$P$191")</f>
        <v>0</v>
      </c>
    </row>
    <row r="190" spans="1:15" x14ac:dyDescent="0.25">
      <c r="A190" cm="1">
        <f t="array" aca="1" ref="A190" ca="1">INDIRECT("'Room Details'!$B$192")</f>
        <v>0</v>
      </c>
      <c r="B190" cm="1">
        <f t="array" aca="1" ref="B190" ca="1">INDIRECT("'Room Details'!$C$192")</f>
        <v>0</v>
      </c>
      <c r="C190" cm="1">
        <f t="array" aca="1" ref="C190" ca="1">INDIRECT("'Room Details'!$D$192")</f>
        <v>0</v>
      </c>
      <c r="D190" cm="1">
        <f t="array" aca="1" ref="D190" ca="1">INDIRECT("'Room Details'!$E$192")</f>
        <v>0</v>
      </c>
      <c r="E190" t="str" cm="1">
        <f t="array" aca="1" ref="E190" ca="1">INDIRECT("'Room Details'!$F$192")</f>
        <v xml:space="preserve"> </v>
      </c>
      <c r="F190" cm="1">
        <f t="array" aca="1" ref="F190" ca="1">INDIRECT("'Room Details'!$G$192")</f>
        <v>0</v>
      </c>
      <c r="G190" cm="1">
        <f t="array" aca="1" ref="G190" ca="1">INDIRECT("'Room Details'!$H$192")</f>
        <v>0</v>
      </c>
      <c r="H190" cm="1">
        <f t="array" aca="1" ref="H190" ca="1">INDIRECT("'Room Details'!$I$192")</f>
        <v>0</v>
      </c>
      <c r="I190" cm="1">
        <f t="array" aca="1" ref="I190" ca="1">INDIRECT("'Room Details'!$J$192")</f>
        <v>0</v>
      </c>
      <c r="J190" cm="1">
        <f t="array" aca="1" ref="J190" ca="1">INDIRECT("'Room Details'!$K$192")</f>
        <v>0</v>
      </c>
      <c r="K190" t="str" cm="1">
        <f t="array" aca="1" ref="K190" ca="1">INDIRECT("'Room Details'!$L$192")</f>
        <v xml:space="preserve"> </v>
      </c>
      <c r="L190" cm="1">
        <f t="array" aca="1" ref="L190" ca="1">INDIRECT("'Room Details'!$M$192")</f>
        <v>0</v>
      </c>
      <c r="M190" cm="1">
        <f t="array" aca="1" ref="M190" ca="1">INDIRECT("'Room Details'!$N$192")</f>
        <v>0</v>
      </c>
      <c r="N190" cm="1">
        <f t="array" aca="1" ref="N190" ca="1">INDIRECT("'Room Details'!$O$192")</f>
        <v>0</v>
      </c>
      <c r="O190" cm="1">
        <f t="array" aca="1" ref="O190" ca="1">INDIRECT("'Room Details'!$P$192")</f>
        <v>0</v>
      </c>
    </row>
    <row r="191" spans="1:15" x14ac:dyDescent="0.25">
      <c r="A191" cm="1">
        <f t="array" aca="1" ref="A191" ca="1">INDIRECT("'Room Details'!$B$193")</f>
        <v>0</v>
      </c>
      <c r="B191" cm="1">
        <f t="array" aca="1" ref="B191" ca="1">INDIRECT("'Room Details'!$C$193")</f>
        <v>0</v>
      </c>
      <c r="C191" cm="1">
        <f t="array" aca="1" ref="C191" ca="1">INDIRECT("'Room Details'!$D$193")</f>
        <v>0</v>
      </c>
      <c r="D191" cm="1">
        <f t="array" aca="1" ref="D191" ca="1">INDIRECT("'Room Details'!$E$193")</f>
        <v>0</v>
      </c>
      <c r="E191" t="str" cm="1">
        <f t="array" aca="1" ref="E191" ca="1">INDIRECT("'Room Details'!$F$193")</f>
        <v xml:space="preserve"> </v>
      </c>
      <c r="F191" cm="1">
        <f t="array" aca="1" ref="F191" ca="1">INDIRECT("'Room Details'!$G$193")</f>
        <v>0</v>
      </c>
      <c r="G191" cm="1">
        <f t="array" aca="1" ref="G191" ca="1">INDIRECT("'Room Details'!$H$193")</f>
        <v>0</v>
      </c>
      <c r="H191" cm="1">
        <f t="array" aca="1" ref="H191" ca="1">INDIRECT("'Room Details'!$I$193")</f>
        <v>0</v>
      </c>
      <c r="I191" cm="1">
        <f t="array" aca="1" ref="I191" ca="1">INDIRECT("'Room Details'!$J$193")</f>
        <v>0</v>
      </c>
      <c r="J191" cm="1">
        <f t="array" aca="1" ref="J191" ca="1">INDIRECT("'Room Details'!$K$193")</f>
        <v>0</v>
      </c>
      <c r="K191" t="str" cm="1">
        <f t="array" aca="1" ref="K191" ca="1">INDIRECT("'Room Details'!$L$193")</f>
        <v xml:space="preserve"> </v>
      </c>
      <c r="L191" cm="1">
        <f t="array" aca="1" ref="L191" ca="1">INDIRECT("'Room Details'!$M$193")</f>
        <v>0</v>
      </c>
      <c r="M191" cm="1">
        <f t="array" aca="1" ref="M191" ca="1">INDIRECT("'Room Details'!$N$193")</f>
        <v>0</v>
      </c>
      <c r="N191" cm="1">
        <f t="array" aca="1" ref="N191" ca="1">INDIRECT("'Room Details'!$O$193")</f>
        <v>0</v>
      </c>
      <c r="O191" cm="1">
        <f t="array" aca="1" ref="O191" ca="1">INDIRECT("'Room Details'!$P$193")</f>
        <v>0</v>
      </c>
    </row>
    <row r="192" spans="1:15" x14ac:dyDescent="0.25">
      <c r="A192" cm="1">
        <f t="array" aca="1" ref="A192" ca="1">INDIRECT("'Room Details'!$B$194")</f>
        <v>0</v>
      </c>
      <c r="B192" cm="1">
        <f t="array" aca="1" ref="B192" ca="1">INDIRECT("'Room Details'!$C$194")</f>
        <v>0</v>
      </c>
      <c r="C192" cm="1">
        <f t="array" aca="1" ref="C192" ca="1">INDIRECT("'Room Details'!$D$194")</f>
        <v>0</v>
      </c>
      <c r="D192" cm="1">
        <f t="array" aca="1" ref="D192" ca="1">INDIRECT("'Room Details'!$E$194")</f>
        <v>0</v>
      </c>
      <c r="E192" t="str" cm="1">
        <f t="array" aca="1" ref="E192" ca="1">INDIRECT("'Room Details'!$F$194")</f>
        <v xml:space="preserve"> </v>
      </c>
      <c r="F192" cm="1">
        <f t="array" aca="1" ref="F192" ca="1">INDIRECT("'Room Details'!$G$194")</f>
        <v>0</v>
      </c>
      <c r="G192" cm="1">
        <f t="array" aca="1" ref="G192" ca="1">INDIRECT("'Room Details'!$H$194")</f>
        <v>0</v>
      </c>
      <c r="H192" cm="1">
        <f t="array" aca="1" ref="H192" ca="1">INDIRECT("'Room Details'!$I$194")</f>
        <v>0</v>
      </c>
      <c r="I192" cm="1">
        <f t="array" aca="1" ref="I192" ca="1">INDIRECT("'Room Details'!$J$194")</f>
        <v>0</v>
      </c>
      <c r="J192" cm="1">
        <f t="array" aca="1" ref="J192" ca="1">INDIRECT("'Room Details'!$K$194")</f>
        <v>0</v>
      </c>
      <c r="K192" t="str" cm="1">
        <f t="array" aca="1" ref="K192" ca="1">INDIRECT("'Room Details'!$L$194")</f>
        <v xml:space="preserve"> </v>
      </c>
      <c r="L192" cm="1">
        <f t="array" aca="1" ref="L192" ca="1">INDIRECT("'Room Details'!$M$194")</f>
        <v>0</v>
      </c>
      <c r="M192" cm="1">
        <f t="array" aca="1" ref="M192" ca="1">INDIRECT("'Room Details'!$N$194")</f>
        <v>0</v>
      </c>
      <c r="N192" cm="1">
        <f t="array" aca="1" ref="N192" ca="1">INDIRECT("'Room Details'!$O$194")</f>
        <v>0</v>
      </c>
      <c r="O192" cm="1">
        <f t="array" aca="1" ref="O192" ca="1">INDIRECT("'Room Details'!$P$194")</f>
        <v>0</v>
      </c>
    </row>
    <row r="193" spans="1:15" x14ac:dyDescent="0.25">
      <c r="A193" cm="1">
        <f t="array" aca="1" ref="A193" ca="1">INDIRECT("'Room Details'!$B$195")</f>
        <v>0</v>
      </c>
      <c r="B193" cm="1">
        <f t="array" aca="1" ref="B193" ca="1">INDIRECT("'Room Details'!$C$195")</f>
        <v>0</v>
      </c>
      <c r="C193" cm="1">
        <f t="array" aca="1" ref="C193" ca="1">INDIRECT("'Room Details'!$D$195")</f>
        <v>0</v>
      </c>
      <c r="D193" cm="1">
        <f t="array" aca="1" ref="D193" ca="1">INDIRECT("'Room Details'!$E$195")</f>
        <v>0</v>
      </c>
      <c r="E193" t="str" cm="1">
        <f t="array" aca="1" ref="E193" ca="1">INDIRECT("'Room Details'!$F$195")</f>
        <v xml:space="preserve"> </v>
      </c>
      <c r="F193" cm="1">
        <f t="array" aca="1" ref="F193" ca="1">INDIRECT("'Room Details'!$G$195")</f>
        <v>0</v>
      </c>
      <c r="G193" cm="1">
        <f t="array" aca="1" ref="G193" ca="1">INDIRECT("'Room Details'!$H$195")</f>
        <v>0</v>
      </c>
      <c r="H193" cm="1">
        <f t="array" aca="1" ref="H193" ca="1">INDIRECT("'Room Details'!$I$195")</f>
        <v>0</v>
      </c>
      <c r="I193" cm="1">
        <f t="array" aca="1" ref="I193" ca="1">INDIRECT("'Room Details'!$J$195")</f>
        <v>0</v>
      </c>
      <c r="J193" cm="1">
        <f t="array" aca="1" ref="J193" ca="1">INDIRECT("'Room Details'!$K$195")</f>
        <v>0</v>
      </c>
      <c r="K193" t="str" cm="1">
        <f t="array" aca="1" ref="K193" ca="1">INDIRECT("'Room Details'!$L$195")</f>
        <v xml:space="preserve"> </v>
      </c>
      <c r="L193" cm="1">
        <f t="array" aca="1" ref="L193" ca="1">INDIRECT("'Room Details'!$M$195")</f>
        <v>0</v>
      </c>
      <c r="M193" cm="1">
        <f t="array" aca="1" ref="M193" ca="1">INDIRECT("'Room Details'!$N$195")</f>
        <v>0</v>
      </c>
      <c r="N193" cm="1">
        <f t="array" aca="1" ref="N193" ca="1">INDIRECT("'Room Details'!$O$195")</f>
        <v>0</v>
      </c>
      <c r="O193" cm="1">
        <f t="array" aca="1" ref="O193" ca="1">INDIRECT("'Room Details'!$P$195")</f>
        <v>0</v>
      </c>
    </row>
    <row r="194" spans="1:15" x14ac:dyDescent="0.25">
      <c r="A194" cm="1">
        <f t="array" aca="1" ref="A194" ca="1">INDIRECT("'Room Details'!$B$196")</f>
        <v>0</v>
      </c>
      <c r="B194" cm="1">
        <f t="array" aca="1" ref="B194" ca="1">INDIRECT("'Room Details'!$C$196")</f>
        <v>0</v>
      </c>
      <c r="C194" cm="1">
        <f t="array" aca="1" ref="C194" ca="1">INDIRECT("'Room Details'!$D$196")</f>
        <v>0</v>
      </c>
      <c r="D194" cm="1">
        <f t="array" aca="1" ref="D194" ca="1">INDIRECT("'Room Details'!$E$196")</f>
        <v>0</v>
      </c>
      <c r="E194" t="str" cm="1">
        <f t="array" aca="1" ref="E194" ca="1">INDIRECT("'Room Details'!$F$196")</f>
        <v xml:space="preserve"> </v>
      </c>
      <c r="F194" cm="1">
        <f t="array" aca="1" ref="F194" ca="1">INDIRECT("'Room Details'!$G$196")</f>
        <v>0</v>
      </c>
      <c r="G194" cm="1">
        <f t="array" aca="1" ref="G194" ca="1">INDIRECT("'Room Details'!$H$196")</f>
        <v>0</v>
      </c>
      <c r="H194" cm="1">
        <f t="array" aca="1" ref="H194" ca="1">INDIRECT("'Room Details'!$I$196")</f>
        <v>0</v>
      </c>
      <c r="I194" cm="1">
        <f t="array" aca="1" ref="I194" ca="1">INDIRECT("'Room Details'!$J$196")</f>
        <v>0</v>
      </c>
      <c r="J194" cm="1">
        <f t="array" aca="1" ref="J194" ca="1">INDIRECT("'Room Details'!$K$196")</f>
        <v>0</v>
      </c>
      <c r="K194" t="str" cm="1">
        <f t="array" aca="1" ref="K194" ca="1">INDIRECT("'Room Details'!$L$196")</f>
        <v xml:space="preserve"> </v>
      </c>
      <c r="L194" cm="1">
        <f t="array" aca="1" ref="L194" ca="1">INDIRECT("'Room Details'!$M$196")</f>
        <v>0</v>
      </c>
      <c r="M194" cm="1">
        <f t="array" aca="1" ref="M194" ca="1">INDIRECT("'Room Details'!$N$196")</f>
        <v>0</v>
      </c>
      <c r="N194" cm="1">
        <f t="array" aca="1" ref="N194" ca="1">INDIRECT("'Room Details'!$O$196")</f>
        <v>0</v>
      </c>
      <c r="O194" cm="1">
        <f t="array" aca="1" ref="O194" ca="1">INDIRECT("'Room Details'!$P$196")</f>
        <v>0</v>
      </c>
    </row>
    <row r="195" spans="1:15" x14ac:dyDescent="0.25">
      <c r="A195" cm="1">
        <f t="array" aca="1" ref="A195" ca="1">INDIRECT("'Room Details'!$B$197")</f>
        <v>0</v>
      </c>
      <c r="B195" cm="1">
        <f t="array" aca="1" ref="B195" ca="1">INDIRECT("'Room Details'!$C$197")</f>
        <v>0</v>
      </c>
      <c r="C195" cm="1">
        <f t="array" aca="1" ref="C195" ca="1">INDIRECT("'Room Details'!$D$197")</f>
        <v>0</v>
      </c>
      <c r="D195" cm="1">
        <f t="array" aca="1" ref="D195" ca="1">INDIRECT("'Room Details'!$E$197")</f>
        <v>0</v>
      </c>
      <c r="E195" t="str" cm="1">
        <f t="array" aca="1" ref="E195" ca="1">INDIRECT("'Room Details'!$F$197")</f>
        <v xml:space="preserve"> </v>
      </c>
      <c r="F195" cm="1">
        <f t="array" aca="1" ref="F195" ca="1">INDIRECT("'Room Details'!$G$197")</f>
        <v>0</v>
      </c>
      <c r="G195" cm="1">
        <f t="array" aca="1" ref="G195" ca="1">INDIRECT("'Room Details'!$H$197")</f>
        <v>0</v>
      </c>
      <c r="H195" cm="1">
        <f t="array" aca="1" ref="H195" ca="1">INDIRECT("'Room Details'!$I$197")</f>
        <v>0</v>
      </c>
      <c r="I195" cm="1">
        <f t="array" aca="1" ref="I195" ca="1">INDIRECT("'Room Details'!$J$197")</f>
        <v>0</v>
      </c>
      <c r="J195" cm="1">
        <f t="array" aca="1" ref="J195" ca="1">INDIRECT("'Room Details'!$K$197")</f>
        <v>0</v>
      </c>
      <c r="K195" t="str" cm="1">
        <f t="array" aca="1" ref="K195" ca="1">INDIRECT("'Room Details'!$L$197")</f>
        <v xml:space="preserve"> </v>
      </c>
      <c r="L195" cm="1">
        <f t="array" aca="1" ref="L195" ca="1">INDIRECT("'Room Details'!$M$197")</f>
        <v>0</v>
      </c>
      <c r="M195" cm="1">
        <f t="array" aca="1" ref="M195" ca="1">INDIRECT("'Room Details'!$N$197")</f>
        <v>0</v>
      </c>
      <c r="N195" cm="1">
        <f t="array" aca="1" ref="N195" ca="1">INDIRECT("'Room Details'!$O$197")</f>
        <v>0</v>
      </c>
      <c r="O195" cm="1">
        <f t="array" aca="1" ref="O195" ca="1">INDIRECT("'Room Details'!$P$197")</f>
        <v>0</v>
      </c>
    </row>
    <row r="196" spans="1:15" x14ac:dyDescent="0.25">
      <c r="A196" cm="1">
        <f t="array" aca="1" ref="A196" ca="1">INDIRECT("'Room Details'!$B$198")</f>
        <v>0</v>
      </c>
      <c r="B196" cm="1">
        <f t="array" aca="1" ref="B196" ca="1">INDIRECT("'Room Details'!$C$198")</f>
        <v>0</v>
      </c>
      <c r="C196" cm="1">
        <f t="array" aca="1" ref="C196" ca="1">INDIRECT("'Room Details'!$D$198")</f>
        <v>0</v>
      </c>
      <c r="D196" cm="1">
        <f t="array" aca="1" ref="D196" ca="1">INDIRECT("'Room Details'!$E$198")</f>
        <v>0</v>
      </c>
      <c r="E196" t="str" cm="1">
        <f t="array" aca="1" ref="E196" ca="1">INDIRECT("'Room Details'!$F$198")</f>
        <v xml:space="preserve"> </v>
      </c>
      <c r="F196" cm="1">
        <f t="array" aca="1" ref="F196" ca="1">INDIRECT("'Room Details'!$G$198")</f>
        <v>0</v>
      </c>
      <c r="G196" cm="1">
        <f t="array" aca="1" ref="G196" ca="1">INDIRECT("'Room Details'!$H$198")</f>
        <v>0</v>
      </c>
      <c r="H196" cm="1">
        <f t="array" aca="1" ref="H196" ca="1">INDIRECT("'Room Details'!$I$198")</f>
        <v>0</v>
      </c>
      <c r="I196" cm="1">
        <f t="array" aca="1" ref="I196" ca="1">INDIRECT("'Room Details'!$J$198")</f>
        <v>0</v>
      </c>
      <c r="J196" cm="1">
        <f t="array" aca="1" ref="J196" ca="1">INDIRECT("'Room Details'!$K$198")</f>
        <v>0</v>
      </c>
      <c r="K196" t="str" cm="1">
        <f t="array" aca="1" ref="K196" ca="1">INDIRECT("'Room Details'!$L$198")</f>
        <v xml:space="preserve"> </v>
      </c>
      <c r="L196" cm="1">
        <f t="array" aca="1" ref="L196" ca="1">INDIRECT("'Room Details'!$M$198")</f>
        <v>0</v>
      </c>
      <c r="M196" cm="1">
        <f t="array" aca="1" ref="M196" ca="1">INDIRECT("'Room Details'!$N$198")</f>
        <v>0</v>
      </c>
      <c r="N196" cm="1">
        <f t="array" aca="1" ref="N196" ca="1">INDIRECT("'Room Details'!$O$198")</f>
        <v>0</v>
      </c>
      <c r="O196" cm="1">
        <f t="array" aca="1" ref="O196" ca="1">INDIRECT("'Room Details'!$P$198")</f>
        <v>0</v>
      </c>
    </row>
    <row r="197" spans="1:15" x14ac:dyDescent="0.25">
      <c r="A197" cm="1">
        <f t="array" aca="1" ref="A197" ca="1">INDIRECT("'Room Details'!$B$199")</f>
        <v>0</v>
      </c>
      <c r="B197" cm="1">
        <f t="array" aca="1" ref="B197" ca="1">INDIRECT("'Room Details'!$C$199")</f>
        <v>0</v>
      </c>
      <c r="C197" cm="1">
        <f t="array" aca="1" ref="C197" ca="1">INDIRECT("'Room Details'!$D$199")</f>
        <v>0</v>
      </c>
      <c r="D197" cm="1">
        <f t="array" aca="1" ref="D197" ca="1">INDIRECT("'Room Details'!$E$199")</f>
        <v>0</v>
      </c>
      <c r="E197" t="str" cm="1">
        <f t="array" aca="1" ref="E197" ca="1">INDIRECT("'Room Details'!$F$199")</f>
        <v xml:space="preserve"> </v>
      </c>
      <c r="F197" cm="1">
        <f t="array" aca="1" ref="F197" ca="1">INDIRECT("'Room Details'!$G$199")</f>
        <v>0</v>
      </c>
      <c r="G197" cm="1">
        <f t="array" aca="1" ref="G197" ca="1">INDIRECT("'Room Details'!$H$199")</f>
        <v>0</v>
      </c>
      <c r="H197" cm="1">
        <f t="array" aca="1" ref="H197" ca="1">INDIRECT("'Room Details'!$I$199")</f>
        <v>0</v>
      </c>
      <c r="I197" cm="1">
        <f t="array" aca="1" ref="I197" ca="1">INDIRECT("'Room Details'!$J$199")</f>
        <v>0</v>
      </c>
      <c r="J197" cm="1">
        <f t="array" aca="1" ref="J197" ca="1">INDIRECT("'Room Details'!$K$199")</f>
        <v>0</v>
      </c>
      <c r="K197" t="str" cm="1">
        <f t="array" aca="1" ref="K197" ca="1">INDIRECT("'Room Details'!$L$199")</f>
        <v xml:space="preserve"> </v>
      </c>
      <c r="L197" cm="1">
        <f t="array" aca="1" ref="L197" ca="1">INDIRECT("'Room Details'!$M$199")</f>
        <v>0</v>
      </c>
      <c r="M197" cm="1">
        <f t="array" aca="1" ref="M197" ca="1">INDIRECT("'Room Details'!$N$199")</f>
        <v>0</v>
      </c>
      <c r="N197" cm="1">
        <f t="array" aca="1" ref="N197" ca="1">INDIRECT("'Room Details'!$O$199")</f>
        <v>0</v>
      </c>
      <c r="O197" cm="1">
        <f t="array" aca="1" ref="O197" ca="1">INDIRECT("'Room Details'!$P$199")</f>
        <v>0</v>
      </c>
    </row>
    <row r="198" spans="1:15" x14ac:dyDescent="0.25">
      <c r="A198" cm="1">
        <f t="array" aca="1" ref="A198" ca="1">INDIRECT("'Room Details'!$B$200")</f>
        <v>0</v>
      </c>
      <c r="B198" cm="1">
        <f t="array" aca="1" ref="B198" ca="1">INDIRECT("'Room Details'!$C$200")</f>
        <v>0</v>
      </c>
      <c r="C198" cm="1">
        <f t="array" aca="1" ref="C198" ca="1">INDIRECT("'Room Details'!$D$200")</f>
        <v>0</v>
      </c>
      <c r="D198" cm="1">
        <f t="array" aca="1" ref="D198" ca="1">INDIRECT("'Room Details'!$E$200")</f>
        <v>0</v>
      </c>
      <c r="E198" t="str" cm="1">
        <f t="array" aca="1" ref="E198" ca="1">INDIRECT("'Room Details'!$F$200")</f>
        <v xml:space="preserve"> </v>
      </c>
      <c r="F198" cm="1">
        <f t="array" aca="1" ref="F198" ca="1">INDIRECT("'Room Details'!$G$200")</f>
        <v>0</v>
      </c>
      <c r="G198" cm="1">
        <f t="array" aca="1" ref="G198" ca="1">INDIRECT("'Room Details'!$H$200")</f>
        <v>0</v>
      </c>
      <c r="H198" cm="1">
        <f t="array" aca="1" ref="H198" ca="1">INDIRECT("'Room Details'!$I$200")</f>
        <v>0</v>
      </c>
      <c r="I198" cm="1">
        <f t="array" aca="1" ref="I198" ca="1">INDIRECT("'Room Details'!$J$200")</f>
        <v>0</v>
      </c>
      <c r="J198" cm="1">
        <f t="array" aca="1" ref="J198" ca="1">INDIRECT("'Room Details'!$K$200")</f>
        <v>0</v>
      </c>
      <c r="K198" t="str" cm="1">
        <f t="array" aca="1" ref="K198" ca="1">INDIRECT("'Room Details'!$L$200")</f>
        <v xml:space="preserve"> </v>
      </c>
      <c r="L198" cm="1">
        <f t="array" aca="1" ref="L198" ca="1">INDIRECT("'Room Details'!$M$200")</f>
        <v>0</v>
      </c>
      <c r="M198" cm="1">
        <f t="array" aca="1" ref="M198" ca="1">INDIRECT("'Room Details'!$N$200")</f>
        <v>0</v>
      </c>
      <c r="N198" cm="1">
        <f t="array" aca="1" ref="N198" ca="1">INDIRECT("'Room Details'!$O$200")</f>
        <v>0</v>
      </c>
      <c r="O198" cm="1">
        <f t="array" aca="1" ref="O198" ca="1">INDIRECT("'Room Details'!$P$200")</f>
        <v>0</v>
      </c>
    </row>
    <row r="199" spans="1:15" x14ac:dyDescent="0.25">
      <c r="A199" cm="1">
        <f t="array" aca="1" ref="A199" ca="1">INDIRECT("'Room Details'!$B$201")</f>
        <v>0</v>
      </c>
      <c r="B199" cm="1">
        <f t="array" aca="1" ref="B199" ca="1">INDIRECT("'Room Details'!$C$201")</f>
        <v>0</v>
      </c>
      <c r="C199" cm="1">
        <f t="array" aca="1" ref="C199" ca="1">INDIRECT("'Room Details'!$D$201")</f>
        <v>0</v>
      </c>
      <c r="D199" cm="1">
        <f t="array" aca="1" ref="D199" ca="1">INDIRECT("'Room Details'!$E$201")</f>
        <v>0</v>
      </c>
      <c r="E199" t="str" cm="1">
        <f t="array" aca="1" ref="E199" ca="1">INDIRECT("'Room Details'!$F$201")</f>
        <v xml:space="preserve"> </v>
      </c>
      <c r="F199" cm="1">
        <f t="array" aca="1" ref="F199" ca="1">INDIRECT("'Room Details'!$G$201")</f>
        <v>0</v>
      </c>
      <c r="G199" cm="1">
        <f t="array" aca="1" ref="G199" ca="1">INDIRECT("'Room Details'!$H$201")</f>
        <v>0</v>
      </c>
      <c r="H199" cm="1">
        <f t="array" aca="1" ref="H199" ca="1">INDIRECT("'Room Details'!$I$201")</f>
        <v>0</v>
      </c>
      <c r="I199" cm="1">
        <f t="array" aca="1" ref="I199" ca="1">INDIRECT("'Room Details'!$J$201")</f>
        <v>0</v>
      </c>
      <c r="J199" cm="1">
        <f t="array" aca="1" ref="J199" ca="1">INDIRECT("'Room Details'!$K$201")</f>
        <v>0</v>
      </c>
      <c r="K199" t="str" cm="1">
        <f t="array" aca="1" ref="K199" ca="1">INDIRECT("'Room Details'!$L$201")</f>
        <v xml:space="preserve"> </v>
      </c>
      <c r="L199" cm="1">
        <f t="array" aca="1" ref="L199" ca="1">INDIRECT("'Room Details'!$M$201")</f>
        <v>0</v>
      </c>
      <c r="M199" cm="1">
        <f t="array" aca="1" ref="M199" ca="1">INDIRECT("'Room Details'!$N$201")</f>
        <v>0</v>
      </c>
      <c r="N199" cm="1">
        <f t="array" aca="1" ref="N199" ca="1">INDIRECT("'Room Details'!$O$201")</f>
        <v>0</v>
      </c>
      <c r="O199" cm="1">
        <f t="array" aca="1" ref="O199" ca="1">INDIRECT("'Room Details'!$P$201")</f>
        <v>0</v>
      </c>
    </row>
    <row r="200" spans="1:15" x14ac:dyDescent="0.25">
      <c r="A200" cm="1">
        <f t="array" aca="1" ref="A200" ca="1">INDIRECT("'Room Details'!$B$202")</f>
        <v>0</v>
      </c>
      <c r="B200" cm="1">
        <f t="array" aca="1" ref="B200" ca="1">INDIRECT("'Room Details'!$C$202")</f>
        <v>0</v>
      </c>
      <c r="C200" cm="1">
        <f t="array" aca="1" ref="C200" ca="1">INDIRECT("'Room Details'!$D$202")</f>
        <v>0</v>
      </c>
      <c r="D200" cm="1">
        <f t="array" aca="1" ref="D200" ca="1">INDIRECT("'Room Details'!$E$202")</f>
        <v>0</v>
      </c>
      <c r="E200" t="str" cm="1">
        <f t="array" aca="1" ref="E200" ca="1">INDIRECT("'Room Details'!$F$202")</f>
        <v xml:space="preserve"> </v>
      </c>
      <c r="F200" cm="1">
        <f t="array" aca="1" ref="F200" ca="1">INDIRECT("'Room Details'!$G$202")</f>
        <v>0</v>
      </c>
      <c r="G200" cm="1">
        <f t="array" aca="1" ref="G200" ca="1">INDIRECT("'Room Details'!$H$202")</f>
        <v>0</v>
      </c>
      <c r="H200" cm="1">
        <f t="array" aca="1" ref="H200" ca="1">INDIRECT("'Room Details'!$I$202")</f>
        <v>0</v>
      </c>
      <c r="I200" cm="1">
        <f t="array" aca="1" ref="I200" ca="1">INDIRECT("'Room Details'!$J$202")</f>
        <v>0</v>
      </c>
      <c r="J200" cm="1">
        <f t="array" aca="1" ref="J200" ca="1">INDIRECT("'Room Details'!$K$202")</f>
        <v>0</v>
      </c>
      <c r="K200" t="str" cm="1">
        <f t="array" aca="1" ref="K200" ca="1">INDIRECT("'Room Details'!$L$202")</f>
        <v xml:space="preserve"> </v>
      </c>
      <c r="L200" cm="1">
        <f t="array" aca="1" ref="L200" ca="1">INDIRECT("'Room Details'!$M$202")</f>
        <v>0</v>
      </c>
      <c r="M200" cm="1">
        <f t="array" aca="1" ref="M200" ca="1">INDIRECT("'Room Details'!$N$202")</f>
        <v>0</v>
      </c>
      <c r="N200" cm="1">
        <f t="array" aca="1" ref="N200" ca="1">INDIRECT("'Room Details'!$O$202")</f>
        <v>0</v>
      </c>
      <c r="O200" cm="1">
        <f t="array" aca="1" ref="O200" ca="1">INDIRECT("'Room Details'!$P$202")</f>
        <v>0</v>
      </c>
    </row>
    <row r="201" spans="1:15" x14ac:dyDescent="0.25">
      <c r="A201" cm="1">
        <f t="array" aca="1" ref="A201" ca="1">INDIRECT("'Room Details'!$B$203")</f>
        <v>0</v>
      </c>
      <c r="B201" cm="1">
        <f t="array" aca="1" ref="B201" ca="1">INDIRECT("'Room Details'!$C$203")</f>
        <v>0</v>
      </c>
      <c r="C201" cm="1">
        <f t="array" aca="1" ref="C201" ca="1">INDIRECT("'Room Details'!$D$203")</f>
        <v>0</v>
      </c>
      <c r="D201" cm="1">
        <f t="array" aca="1" ref="D201" ca="1">INDIRECT("'Room Details'!$E$203")</f>
        <v>0</v>
      </c>
      <c r="E201" t="str" cm="1">
        <f t="array" aca="1" ref="E201" ca="1">INDIRECT("'Room Details'!$F$203")</f>
        <v xml:space="preserve"> </v>
      </c>
      <c r="F201" cm="1">
        <f t="array" aca="1" ref="F201" ca="1">INDIRECT("'Room Details'!$G$203")</f>
        <v>0</v>
      </c>
      <c r="G201" cm="1">
        <f t="array" aca="1" ref="G201" ca="1">INDIRECT("'Room Details'!$H$203")</f>
        <v>0</v>
      </c>
      <c r="H201" cm="1">
        <f t="array" aca="1" ref="H201" ca="1">INDIRECT("'Room Details'!$I$203")</f>
        <v>0</v>
      </c>
      <c r="I201" cm="1">
        <f t="array" aca="1" ref="I201" ca="1">INDIRECT("'Room Details'!$J$203")</f>
        <v>0</v>
      </c>
      <c r="J201" cm="1">
        <f t="array" aca="1" ref="J201" ca="1">INDIRECT("'Room Details'!$K$203")</f>
        <v>0</v>
      </c>
      <c r="K201" t="str" cm="1">
        <f t="array" aca="1" ref="K201" ca="1">INDIRECT("'Room Details'!$L$203")</f>
        <v xml:space="preserve"> </v>
      </c>
      <c r="L201" cm="1">
        <f t="array" aca="1" ref="L201" ca="1">INDIRECT("'Room Details'!$M$203")</f>
        <v>0</v>
      </c>
      <c r="M201" cm="1">
        <f t="array" aca="1" ref="M201" ca="1">INDIRECT("'Room Details'!$N$203")</f>
        <v>0</v>
      </c>
      <c r="N201" cm="1">
        <f t="array" aca="1" ref="N201" ca="1">INDIRECT("'Room Details'!$O$203")</f>
        <v>0</v>
      </c>
      <c r="O201" cm="1">
        <f t="array" aca="1" ref="O201" ca="1">INDIRECT("'Room Details'!$P$203")</f>
        <v>0</v>
      </c>
    </row>
    <row r="202" spans="1:15" x14ac:dyDescent="0.25">
      <c r="A202" cm="1">
        <f t="array" aca="1" ref="A202" ca="1">INDIRECT("'Room Details'!$B$204")</f>
        <v>0</v>
      </c>
      <c r="B202" cm="1">
        <f t="array" aca="1" ref="B202" ca="1">INDIRECT("'Room Details'!$C$204")</f>
        <v>0</v>
      </c>
      <c r="C202" cm="1">
        <f t="array" aca="1" ref="C202" ca="1">INDIRECT("'Room Details'!$D$204")</f>
        <v>0</v>
      </c>
      <c r="D202" cm="1">
        <f t="array" aca="1" ref="D202" ca="1">INDIRECT("'Room Details'!$E$204")</f>
        <v>0</v>
      </c>
      <c r="E202" t="str" cm="1">
        <f t="array" aca="1" ref="E202" ca="1">INDIRECT("'Room Details'!$F$204")</f>
        <v xml:space="preserve"> </v>
      </c>
      <c r="F202" cm="1">
        <f t="array" aca="1" ref="F202" ca="1">INDIRECT("'Room Details'!$G$204")</f>
        <v>0</v>
      </c>
      <c r="G202" cm="1">
        <f t="array" aca="1" ref="G202" ca="1">INDIRECT("'Room Details'!$H$204")</f>
        <v>0</v>
      </c>
      <c r="H202" cm="1">
        <f t="array" aca="1" ref="H202" ca="1">INDIRECT("'Room Details'!$I$204")</f>
        <v>0</v>
      </c>
      <c r="I202" cm="1">
        <f t="array" aca="1" ref="I202" ca="1">INDIRECT("'Room Details'!$J$204")</f>
        <v>0</v>
      </c>
      <c r="J202" cm="1">
        <f t="array" aca="1" ref="J202" ca="1">INDIRECT("'Room Details'!$K$204")</f>
        <v>0</v>
      </c>
      <c r="K202" t="str" cm="1">
        <f t="array" aca="1" ref="K202" ca="1">INDIRECT("'Room Details'!$L$204")</f>
        <v xml:space="preserve"> </v>
      </c>
      <c r="L202" cm="1">
        <f t="array" aca="1" ref="L202" ca="1">INDIRECT("'Room Details'!$M$204")</f>
        <v>0</v>
      </c>
      <c r="M202" cm="1">
        <f t="array" aca="1" ref="M202" ca="1">INDIRECT("'Room Details'!$N$204")</f>
        <v>0</v>
      </c>
      <c r="N202" cm="1">
        <f t="array" aca="1" ref="N202" ca="1">INDIRECT("'Room Details'!$O$204")</f>
        <v>0</v>
      </c>
      <c r="O202" cm="1">
        <f t="array" aca="1" ref="O202" ca="1">INDIRECT("'Room Details'!$P$204")</f>
        <v>0</v>
      </c>
    </row>
    <row r="203" spans="1:15" x14ac:dyDescent="0.25">
      <c r="A203" cm="1">
        <f t="array" aca="1" ref="A203" ca="1">INDIRECT("'Room Details'!$B$205")</f>
        <v>0</v>
      </c>
      <c r="B203" cm="1">
        <f t="array" aca="1" ref="B203" ca="1">INDIRECT("'Room Details'!$C$205")</f>
        <v>0</v>
      </c>
      <c r="C203" cm="1">
        <f t="array" aca="1" ref="C203" ca="1">INDIRECT("'Room Details'!$D$205")</f>
        <v>0</v>
      </c>
      <c r="D203" cm="1">
        <f t="array" aca="1" ref="D203" ca="1">INDIRECT("'Room Details'!$E$205")</f>
        <v>0</v>
      </c>
      <c r="E203" t="str" cm="1">
        <f t="array" aca="1" ref="E203" ca="1">INDIRECT("'Room Details'!$F$205")</f>
        <v xml:space="preserve"> </v>
      </c>
      <c r="F203" cm="1">
        <f t="array" aca="1" ref="F203" ca="1">INDIRECT("'Room Details'!$G$205")</f>
        <v>0</v>
      </c>
      <c r="G203" cm="1">
        <f t="array" aca="1" ref="G203" ca="1">INDIRECT("'Room Details'!$H$205")</f>
        <v>0</v>
      </c>
      <c r="H203" cm="1">
        <f t="array" aca="1" ref="H203" ca="1">INDIRECT("'Room Details'!$I$205")</f>
        <v>0</v>
      </c>
      <c r="I203" cm="1">
        <f t="array" aca="1" ref="I203" ca="1">INDIRECT("'Room Details'!$J$205")</f>
        <v>0</v>
      </c>
      <c r="J203" cm="1">
        <f t="array" aca="1" ref="J203" ca="1">INDIRECT("'Room Details'!$K$205")</f>
        <v>0</v>
      </c>
      <c r="K203" t="str" cm="1">
        <f t="array" aca="1" ref="K203" ca="1">INDIRECT("'Room Details'!$L$205")</f>
        <v xml:space="preserve"> </v>
      </c>
      <c r="L203" cm="1">
        <f t="array" aca="1" ref="L203" ca="1">INDIRECT("'Room Details'!$M$205")</f>
        <v>0</v>
      </c>
      <c r="M203" cm="1">
        <f t="array" aca="1" ref="M203" ca="1">INDIRECT("'Room Details'!$N$205")</f>
        <v>0</v>
      </c>
      <c r="N203" cm="1">
        <f t="array" aca="1" ref="N203" ca="1">INDIRECT("'Room Details'!$O$205")</f>
        <v>0</v>
      </c>
      <c r="O203" cm="1">
        <f t="array" aca="1" ref="O203" ca="1">INDIRECT("'Room Details'!$P$205")</f>
        <v>0</v>
      </c>
    </row>
    <row r="204" spans="1:15" x14ac:dyDescent="0.25">
      <c r="A204" cm="1">
        <f t="array" aca="1" ref="A204" ca="1">INDIRECT("'Room Details'!$B$206")</f>
        <v>0</v>
      </c>
      <c r="B204" cm="1">
        <f t="array" aca="1" ref="B204" ca="1">INDIRECT("'Room Details'!$C$206")</f>
        <v>0</v>
      </c>
      <c r="C204" cm="1">
        <f t="array" aca="1" ref="C204" ca="1">INDIRECT("'Room Details'!$D$206")</f>
        <v>0</v>
      </c>
      <c r="D204" cm="1">
        <f t="array" aca="1" ref="D204" ca="1">INDIRECT("'Room Details'!$E$206")</f>
        <v>0</v>
      </c>
      <c r="E204" t="str" cm="1">
        <f t="array" aca="1" ref="E204" ca="1">INDIRECT("'Room Details'!$F$206")</f>
        <v xml:space="preserve"> </v>
      </c>
      <c r="F204" cm="1">
        <f t="array" aca="1" ref="F204" ca="1">INDIRECT("'Room Details'!$G$206")</f>
        <v>0</v>
      </c>
      <c r="G204" cm="1">
        <f t="array" aca="1" ref="G204" ca="1">INDIRECT("'Room Details'!$H$206")</f>
        <v>0</v>
      </c>
      <c r="H204" cm="1">
        <f t="array" aca="1" ref="H204" ca="1">INDIRECT("'Room Details'!$I$206")</f>
        <v>0</v>
      </c>
      <c r="I204" cm="1">
        <f t="array" aca="1" ref="I204" ca="1">INDIRECT("'Room Details'!$J$206")</f>
        <v>0</v>
      </c>
      <c r="J204" cm="1">
        <f t="array" aca="1" ref="J204" ca="1">INDIRECT("'Room Details'!$K$206")</f>
        <v>0</v>
      </c>
      <c r="K204" t="str" cm="1">
        <f t="array" aca="1" ref="K204" ca="1">INDIRECT("'Room Details'!$L$206")</f>
        <v xml:space="preserve"> </v>
      </c>
      <c r="L204" cm="1">
        <f t="array" aca="1" ref="L204" ca="1">INDIRECT("'Room Details'!$M$206")</f>
        <v>0</v>
      </c>
      <c r="M204" cm="1">
        <f t="array" aca="1" ref="M204" ca="1">INDIRECT("'Room Details'!$N$206")</f>
        <v>0</v>
      </c>
      <c r="N204" cm="1">
        <f t="array" aca="1" ref="N204" ca="1">INDIRECT("'Room Details'!$O$206")</f>
        <v>0</v>
      </c>
      <c r="O204" cm="1">
        <f t="array" aca="1" ref="O204" ca="1">INDIRECT("'Room Details'!$P$206")</f>
        <v>0</v>
      </c>
    </row>
    <row r="205" spans="1:15" x14ac:dyDescent="0.25">
      <c r="A205" cm="1">
        <f t="array" aca="1" ref="A205" ca="1">INDIRECT("'Room Details'!$B$207")</f>
        <v>0</v>
      </c>
      <c r="B205" cm="1">
        <f t="array" aca="1" ref="B205" ca="1">INDIRECT("'Room Details'!$C$207")</f>
        <v>0</v>
      </c>
      <c r="C205" cm="1">
        <f t="array" aca="1" ref="C205" ca="1">INDIRECT("'Room Details'!$D$207")</f>
        <v>0</v>
      </c>
      <c r="D205" cm="1">
        <f t="array" aca="1" ref="D205" ca="1">INDIRECT("'Room Details'!$E$207")</f>
        <v>0</v>
      </c>
      <c r="E205" t="str" cm="1">
        <f t="array" aca="1" ref="E205" ca="1">INDIRECT("'Room Details'!$F$207")</f>
        <v xml:space="preserve"> </v>
      </c>
      <c r="F205" cm="1">
        <f t="array" aca="1" ref="F205" ca="1">INDIRECT("'Room Details'!$G$207")</f>
        <v>0</v>
      </c>
      <c r="G205" cm="1">
        <f t="array" aca="1" ref="G205" ca="1">INDIRECT("'Room Details'!$H$207")</f>
        <v>0</v>
      </c>
      <c r="H205" cm="1">
        <f t="array" aca="1" ref="H205" ca="1">INDIRECT("'Room Details'!$I$207")</f>
        <v>0</v>
      </c>
      <c r="I205" cm="1">
        <f t="array" aca="1" ref="I205" ca="1">INDIRECT("'Room Details'!$J$207")</f>
        <v>0</v>
      </c>
      <c r="J205" cm="1">
        <f t="array" aca="1" ref="J205" ca="1">INDIRECT("'Room Details'!$K$207")</f>
        <v>0</v>
      </c>
      <c r="K205" t="str" cm="1">
        <f t="array" aca="1" ref="K205" ca="1">INDIRECT("'Room Details'!$L$207")</f>
        <v xml:space="preserve"> </v>
      </c>
      <c r="L205" cm="1">
        <f t="array" aca="1" ref="L205" ca="1">INDIRECT("'Room Details'!$M$207")</f>
        <v>0</v>
      </c>
      <c r="M205" cm="1">
        <f t="array" aca="1" ref="M205" ca="1">INDIRECT("'Room Details'!$N$207")</f>
        <v>0</v>
      </c>
      <c r="N205" cm="1">
        <f t="array" aca="1" ref="N205" ca="1">INDIRECT("'Room Details'!$O$207")</f>
        <v>0</v>
      </c>
      <c r="O205" cm="1">
        <f t="array" aca="1" ref="O205" ca="1">INDIRECT("'Room Details'!$P$207")</f>
        <v>0</v>
      </c>
    </row>
    <row r="206" spans="1:15" x14ac:dyDescent="0.25">
      <c r="A206" cm="1">
        <f t="array" aca="1" ref="A206" ca="1">INDIRECT("'Room Details'!$B$208")</f>
        <v>0</v>
      </c>
      <c r="B206" cm="1">
        <f t="array" aca="1" ref="B206" ca="1">INDIRECT("'Room Details'!$C$208")</f>
        <v>0</v>
      </c>
      <c r="C206" cm="1">
        <f t="array" aca="1" ref="C206" ca="1">INDIRECT("'Room Details'!$D$208")</f>
        <v>0</v>
      </c>
      <c r="D206" cm="1">
        <f t="array" aca="1" ref="D206" ca="1">INDIRECT("'Room Details'!$E$208")</f>
        <v>0</v>
      </c>
      <c r="E206" t="str" cm="1">
        <f t="array" aca="1" ref="E206" ca="1">INDIRECT("'Room Details'!$F$208")</f>
        <v xml:space="preserve"> </v>
      </c>
      <c r="F206" cm="1">
        <f t="array" aca="1" ref="F206" ca="1">INDIRECT("'Room Details'!$G$208")</f>
        <v>0</v>
      </c>
      <c r="G206" cm="1">
        <f t="array" aca="1" ref="G206" ca="1">INDIRECT("'Room Details'!$H$208")</f>
        <v>0</v>
      </c>
      <c r="H206" cm="1">
        <f t="array" aca="1" ref="H206" ca="1">INDIRECT("'Room Details'!$I$208")</f>
        <v>0</v>
      </c>
      <c r="I206" cm="1">
        <f t="array" aca="1" ref="I206" ca="1">INDIRECT("'Room Details'!$J$208")</f>
        <v>0</v>
      </c>
      <c r="J206" cm="1">
        <f t="array" aca="1" ref="J206" ca="1">INDIRECT("'Room Details'!$K$208")</f>
        <v>0</v>
      </c>
      <c r="K206" cm="1">
        <f t="array" aca="1" ref="K206" ca="1">INDIRECT("'Room Details'!$L$208")</f>
        <v>0</v>
      </c>
      <c r="L206" cm="1">
        <f t="array" aca="1" ref="L206" ca="1">INDIRECT("'Room Details'!$M$208")</f>
        <v>0</v>
      </c>
      <c r="M206" cm="1">
        <f t="array" aca="1" ref="M206" ca="1">INDIRECT("'Room Details'!$N$208")</f>
        <v>0</v>
      </c>
      <c r="N206" cm="1">
        <f t="array" aca="1" ref="N206" ca="1">INDIRECT("'Room Details'!$O$208")</f>
        <v>0</v>
      </c>
      <c r="O206" cm="1">
        <f t="array" aca="1" ref="O206" ca="1">INDIRECT("'Room Details'!$P$208")</f>
        <v>0</v>
      </c>
    </row>
    <row r="207" spans="1:15" x14ac:dyDescent="0.25">
      <c r="A207" cm="1">
        <f t="array" aca="1" ref="A207" ca="1">INDIRECT("'Room Details'!$B$209")</f>
        <v>0</v>
      </c>
      <c r="B207" cm="1">
        <f t="array" aca="1" ref="B207" ca="1">INDIRECT("'Room Details'!$C$209")</f>
        <v>0</v>
      </c>
      <c r="C207" cm="1">
        <f t="array" aca="1" ref="C207" ca="1">INDIRECT("'Room Details'!$D$209")</f>
        <v>0</v>
      </c>
      <c r="D207" cm="1">
        <f t="array" aca="1" ref="D207" ca="1">INDIRECT("'Room Details'!$E$209")</f>
        <v>0</v>
      </c>
      <c r="E207" t="str" cm="1">
        <f t="array" aca="1" ref="E207" ca="1">INDIRECT("'Room Details'!$F$209")</f>
        <v xml:space="preserve"> </v>
      </c>
      <c r="F207" cm="1">
        <f t="array" aca="1" ref="F207" ca="1">INDIRECT("'Room Details'!$G$209")</f>
        <v>0</v>
      </c>
      <c r="G207" cm="1">
        <f t="array" aca="1" ref="G207" ca="1">INDIRECT("'Room Details'!$H$209")</f>
        <v>0</v>
      </c>
      <c r="H207" cm="1">
        <f t="array" aca="1" ref="H207" ca="1">INDIRECT("'Room Details'!$I$209")</f>
        <v>0</v>
      </c>
      <c r="I207" cm="1">
        <f t="array" aca="1" ref="I207" ca="1">INDIRECT("'Room Details'!$J$209")</f>
        <v>0</v>
      </c>
      <c r="J207" cm="1">
        <f t="array" aca="1" ref="J207" ca="1">INDIRECT("'Room Details'!$K$209")</f>
        <v>0</v>
      </c>
      <c r="K207" cm="1">
        <f t="array" aca="1" ref="K207" ca="1">INDIRECT("'Room Details'!$L$209")</f>
        <v>0</v>
      </c>
      <c r="L207" cm="1">
        <f t="array" aca="1" ref="L207" ca="1">INDIRECT("'Room Details'!$M$209")</f>
        <v>0</v>
      </c>
      <c r="M207" cm="1">
        <f t="array" aca="1" ref="M207" ca="1">INDIRECT("'Room Details'!$N$209")</f>
        <v>0</v>
      </c>
      <c r="N207" cm="1">
        <f t="array" aca="1" ref="N207" ca="1">INDIRECT("'Room Details'!$O$209")</f>
        <v>0</v>
      </c>
      <c r="O207" cm="1">
        <f t="array" aca="1" ref="O207" ca="1">INDIRECT("'Room Details'!$P$209")</f>
        <v>0</v>
      </c>
    </row>
    <row r="208" spans="1:15" x14ac:dyDescent="0.25">
      <c r="A208" cm="1">
        <f t="array" aca="1" ref="A208" ca="1">INDIRECT("'Room Details'!$B$210")</f>
        <v>0</v>
      </c>
      <c r="B208" cm="1">
        <f t="array" aca="1" ref="B208" ca="1">INDIRECT("'Room Details'!$C$210")</f>
        <v>0</v>
      </c>
      <c r="C208" cm="1">
        <f t="array" aca="1" ref="C208" ca="1">INDIRECT("'Room Details'!$D$210")</f>
        <v>0</v>
      </c>
      <c r="D208" cm="1">
        <f t="array" aca="1" ref="D208" ca="1">INDIRECT("'Room Details'!$E$210")</f>
        <v>0</v>
      </c>
      <c r="E208" t="str" cm="1">
        <f t="array" aca="1" ref="E208" ca="1">INDIRECT("'Room Details'!$F$210")</f>
        <v xml:space="preserve"> </v>
      </c>
      <c r="F208" cm="1">
        <f t="array" aca="1" ref="F208" ca="1">INDIRECT("'Room Details'!$G$210")</f>
        <v>0</v>
      </c>
      <c r="G208" cm="1">
        <f t="array" aca="1" ref="G208" ca="1">INDIRECT("'Room Details'!$H$210")</f>
        <v>0</v>
      </c>
      <c r="H208" cm="1">
        <f t="array" aca="1" ref="H208" ca="1">INDIRECT("'Room Details'!$I$210")</f>
        <v>0</v>
      </c>
      <c r="I208" cm="1">
        <f t="array" aca="1" ref="I208" ca="1">INDIRECT("'Room Details'!$J$210")</f>
        <v>0</v>
      </c>
      <c r="J208" cm="1">
        <f t="array" aca="1" ref="J208" ca="1">INDIRECT("'Room Details'!$K$210")</f>
        <v>0</v>
      </c>
      <c r="K208" cm="1">
        <f t="array" aca="1" ref="K208" ca="1">INDIRECT("'Room Details'!$L$210")</f>
        <v>0</v>
      </c>
      <c r="L208" cm="1">
        <f t="array" aca="1" ref="L208" ca="1">INDIRECT("'Room Details'!$M$210")</f>
        <v>0</v>
      </c>
      <c r="M208" cm="1">
        <f t="array" aca="1" ref="M208" ca="1">INDIRECT("'Room Details'!$N$210")</f>
        <v>0</v>
      </c>
      <c r="N208" cm="1">
        <f t="array" aca="1" ref="N208" ca="1">INDIRECT("'Room Details'!$O$210")</f>
        <v>0</v>
      </c>
      <c r="O208" cm="1">
        <f t="array" aca="1" ref="O208" ca="1">INDIRECT("'Room Details'!$P$210")</f>
        <v>0</v>
      </c>
    </row>
    <row r="209" spans="1:15" x14ac:dyDescent="0.25">
      <c r="A209" cm="1">
        <f t="array" aca="1" ref="A209" ca="1">INDIRECT("'Room Details'!$B$211")</f>
        <v>0</v>
      </c>
      <c r="B209" cm="1">
        <f t="array" aca="1" ref="B209" ca="1">INDIRECT("'Room Details'!$C$211")</f>
        <v>0</v>
      </c>
      <c r="C209" cm="1">
        <f t="array" aca="1" ref="C209" ca="1">INDIRECT("'Room Details'!$D$211")</f>
        <v>0</v>
      </c>
      <c r="D209" cm="1">
        <f t="array" aca="1" ref="D209" ca="1">INDIRECT("'Room Details'!$E$211")</f>
        <v>0</v>
      </c>
      <c r="E209" t="str" cm="1">
        <f t="array" aca="1" ref="E209" ca="1">INDIRECT("'Room Details'!$F$211")</f>
        <v xml:space="preserve"> </v>
      </c>
      <c r="F209" cm="1">
        <f t="array" aca="1" ref="F209" ca="1">INDIRECT("'Room Details'!$G$211")</f>
        <v>0</v>
      </c>
      <c r="G209" cm="1">
        <f t="array" aca="1" ref="G209" ca="1">INDIRECT("'Room Details'!$H$211")</f>
        <v>0</v>
      </c>
      <c r="H209" cm="1">
        <f t="array" aca="1" ref="H209" ca="1">INDIRECT("'Room Details'!$I$211")</f>
        <v>0</v>
      </c>
      <c r="I209" cm="1">
        <f t="array" aca="1" ref="I209" ca="1">INDIRECT("'Room Details'!$J$211")</f>
        <v>0</v>
      </c>
      <c r="J209" cm="1">
        <f t="array" aca="1" ref="J209" ca="1">INDIRECT("'Room Details'!$K$211")</f>
        <v>0</v>
      </c>
      <c r="K209" cm="1">
        <f t="array" aca="1" ref="K209" ca="1">INDIRECT("'Room Details'!$L$211")</f>
        <v>0</v>
      </c>
      <c r="L209" cm="1">
        <f t="array" aca="1" ref="L209" ca="1">INDIRECT("'Room Details'!$M$211")</f>
        <v>0</v>
      </c>
      <c r="M209" cm="1">
        <f t="array" aca="1" ref="M209" ca="1">INDIRECT("'Room Details'!$N$211")</f>
        <v>0</v>
      </c>
      <c r="N209" cm="1">
        <f t="array" aca="1" ref="N209" ca="1">INDIRECT("'Room Details'!$O$211")</f>
        <v>0</v>
      </c>
      <c r="O209" cm="1">
        <f t="array" aca="1" ref="O209" ca="1">INDIRECT("'Room Details'!$P$211")</f>
        <v>0</v>
      </c>
    </row>
    <row r="210" spans="1:15" x14ac:dyDescent="0.25">
      <c r="A210" cm="1">
        <f t="array" aca="1" ref="A210" ca="1">INDIRECT("'Room Details'!$B$212")</f>
        <v>0</v>
      </c>
      <c r="B210" cm="1">
        <f t="array" aca="1" ref="B210" ca="1">INDIRECT("'Room Details'!$C$212")</f>
        <v>0</v>
      </c>
      <c r="C210" cm="1">
        <f t="array" aca="1" ref="C210" ca="1">INDIRECT("'Room Details'!$D$212")</f>
        <v>0</v>
      </c>
      <c r="D210" cm="1">
        <f t="array" aca="1" ref="D210" ca="1">INDIRECT("'Room Details'!$E$212")</f>
        <v>0</v>
      </c>
      <c r="E210" t="str" cm="1">
        <f t="array" aca="1" ref="E210" ca="1">INDIRECT("'Room Details'!$F$212")</f>
        <v xml:space="preserve"> </v>
      </c>
      <c r="F210" cm="1">
        <f t="array" aca="1" ref="F210" ca="1">INDIRECT("'Room Details'!$G$212")</f>
        <v>0</v>
      </c>
      <c r="G210" cm="1">
        <f t="array" aca="1" ref="G210" ca="1">INDIRECT("'Room Details'!$H$212")</f>
        <v>0</v>
      </c>
      <c r="H210" cm="1">
        <f t="array" aca="1" ref="H210" ca="1">INDIRECT("'Room Details'!$I$212")</f>
        <v>0</v>
      </c>
      <c r="I210" cm="1">
        <f t="array" aca="1" ref="I210" ca="1">INDIRECT("'Room Details'!$J$212")</f>
        <v>0</v>
      </c>
      <c r="J210" cm="1">
        <f t="array" aca="1" ref="J210" ca="1">INDIRECT("'Room Details'!$K$212")</f>
        <v>0</v>
      </c>
      <c r="K210" cm="1">
        <f t="array" aca="1" ref="K210" ca="1">INDIRECT("'Room Details'!$L$212")</f>
        <v>0</v>
      </c>
      <c r="L210" cm="1">
        <f t="array" aca="1" ref="L210" ca="1">INDIRECT("'Room Details'!$M$212")</f>
        <v>0</v>
      </c>
      <c r="M210" cm="1">
        <f t="array" aca="1" ref="M210" ca="1">INDIRECT("'Room Details'!$N$212")</f>
        <v>0</v>
      </c>
      <c r="N210" cm="1">
        <f t="array" aca="1" ref="N210" ca="1">INDIRECT("'Room Details'!$O$212")</f>
        <v>0</v>
      </c>
      <c r="O210" cm="1">
        <f t="array" aca="1" ref="O210" ca="1">INDIRECT("'Room Details'!$P$212")</f>
        <v>0</v>
      </c>
    </row>
    <row r="211" spans="1:15" x14ac:dyDescent="0.25">
      <c r="A211" cm="1">
        <f t="array" aca="1" ref="A211" ca="1">INDIRECT("'Room Details'!$B$213")</f>
        <v>0</v>
      </c>
      <c r="B211" cm="1">
        <f t="array" aca="1" ref="B211" ca="1">INDIRECT("'Room Details'!$C$213")</f>
        <v>0</v>
      </c>
      <c r="C211" cm="1">
        <f t="array" aca="1" ref="C211" ca="1">INDIRECT("'Room Details'!$D$213")</f>
        <v>0</v>
      </c>
      <c r="D211" cm="1">
        <f t="array" aca="1" ref="D211" ca="1">INDIRECT("'Room Details'!$E$213")</f>
        <v>0</v>
      </c>
      <c r="E211" t="str" cm="1">
        <f t="array" aca="1" ref="E211" ca="1">INDIRECT("'Room Details'!$F$213")</f>
        <v xml:space="preserve"> </v>
      </c>
      <c r="F211" cm="1">
        <f t="array" aca="1" ref="F211" ca="1">INDIRECT("'Room Details'!$G$213")</f>
        <v>0</v>
      </c>
      <c r="G211" cm="1">
        <f t="array" aca="1" ref="G211" ca="1">INDIRECT("'Room Details'!$H$213")</f>
        <v>0</v>
      </c>
      <c r="H211" cm="1">
        <f t="array" aca="1" ref="H211" ca="1">INDIRECT("'Room Details'!$I$213")</f>
        <v>0</v>
      </c>
      <c r="I211" cm="1">
        <f t="array" aca="1" ref="I211" ca="1">INDIRECT("'Room Details'!$J$213")</f>
        <v>0</v>
      </c>
      <c r="J211" cm="1">
        <f t="array" aca="1" ref="J211" ca="1">INDIRECT("'Room Details'!$K$213")</f>
        <v>0</v>
      </c>
      <c r="K211" cm="1">
        <f t="array" aca="1" ref="K211" ca="1">INDIRECT("'Room Details'!$L$213")</f>
        <v>0</v>
      </c>
      <c r="L211" cm="1">
        <f t="array" aca="1" ref="L211" ca="1">INDIRECT("'Room Details'!$M$213")</f>
        <v>0</v>
      </c>
      <c r="M211" cm="1">
        <f t="array" aca="1" ref="M211" ca="1">INDIRECT("'Room Details'!$N$213")</f>
        <v>0</v>
      </c>
      <c r="N211" cm="1">
        <f t="array" aca="1" ref="N211" ca="1">INDIRECT("'Room Details'!$O$213")</f>
        <v>0</v>
      </c>
      <c r="O211" cm="1">
        <f t="array" aca="1" ref="O211" ca="1">INDIRECT("'Room Details'!$P$213")</f>
        <v>0</v>
      </c>
    </row>
    <row r="212" spans="1:15" x14ac:dyDescent="0.25">
      <c r="A212" cm="1">
        <f t="array" aca="1" ref="A212" ca="1">INDIRECT("'Room Details'!$B$214")</f>
        <v>0</v>
      </c>
      <c r="B212" cm="1">
        <f t="array" aca="1" ref="B212" ca="1">INDIRECT("'Room Details'!$C$214")</f>
        <v>0</v>
      </c>
      <c r="C212" cm="1">
        <f t="array" aca="1" ref="C212" ca="1">INDIRECT("'Room Details'!$D$214")</f>
        <v>0</v>
      </c>
      <c r="D212" cm="1">
        <f t="array" aca="1" ref="D212" ca="1">INDIRECT("'Room Details'!$E$214")</f>
        <v>0</v>
      </c>
      <c r="E212" t="str" cm="1">
        <f t="array" aca="1" ref="E212" ca="1">INDIRECT("'Room Details'!$F$214")</f>
        <v xml:space="preserve"> </v>
      </c>
      <c r="F212" cm="1">
        <f t="array" aca="1" ref="F212" ca="1">INDIRECT("'Room Details'!$G$214")</f>
        <v>0</v>
      </c>
      <c r="G212" cm="1">
        <f t="array" aca="1" ref="G212" ca="1">INDIRECT("'Room Details'!$H$214")</f>
        <v>0</v>
      </c>
      <c r="H212" cm="1">
        <f t="array" aca="1" ref="H212" ca="1">INDIRECT("'Room Details'!$I$214")</f>
        <v>0</v>
      </c>
      <c r="I212" cm="1">
        <f t="array" aca="1" ref="I212" ca="1">INDIRECT("'Room Details'!$J$214")</f>
        <v>0</v>
      </c>
      <c r="J212" cm="1">
        <f t="array" aca="1" ref="J212" ca="1">INDIRECT("'Room Details'!$K$214")</f>
        <v>0</v>
      </c>
      <c r="K212" cm="1">
        <f t="array" aca="1" ref="K212" ca="1">INDIRECT("'Room Details'!$L$214")</f>
        <v>0</v>
      </c>
      <c r="L212" cm="1">
        <f t="array" aca="1" ref="L212" ca="1">INDIRECT("'Room Details'!$M$214")</f>
        <v>0</v>
      </c>
      <c r="M212" cm="1">
        <f t="array" aca="1" ref="M212" ca="1">INDIRECT("'Room Details'!$N$214")</f>
        <v>0</v>
      </c>
      <c r="N212" cm="1">
        <f t="array" aca="1" ref="N212" ca="1">INDIRECT("'Room Details'!$O$214")</f>
        <v>0</v>
      </c>
      <c r="O212" cm="1">
        <f t="array" aca="1" ref="O212" ca="1">INDIRECT("'Room Details'!$P$214")</f>
        <v>0</v>
      </c>
    </row>
    <row r="213" spans="1:15" x14ac:dyDescent="0.25">
      <c r="A213" cm="1">
        <f t="array" aca="1" ref="A213" ca="1">INDIRECT("'Room Details'!$B$215")</f>
        <v>0</v>
      </c>
      <c r="B213" cm="1">
        <f t="array" aca="1" ref="B213" ca="1">INDIRECT("'Room Details'!$C$215")</f>
        <v>0</v>
      </c>
      <c r="C213" cm="1">
        <f t="array" aca="1" ref="C213" ca="1">INDIRECT("'Room Details'!$D$215")</f>
        <v>0</v>
      </c>
      <c r="D213" cm="1">
        <f t="array" aca="1" ref="D213" ca="1">INDIRECT("'Room Details'!$E$215")</f>
        <v>0</v>
      </c>
      <c r="E213" t="str" cm="1">
        <f t="array" aca="1" ref="E213" ca="1">INDIRECT("'Room Details'!$F$215")</f>
        <v xml:space="preserve"> </v>
      </c>
      <c r="F213" cm="1">
        <f t="array" aca="1" ref="F213" ca="1">INDIRECT("'Room Details'!$G$215")</f>
        <v>0</v>
      </c>
      <c r="G213" cm="1">
        <f t="array" aca="1" ref="G213" ca="1">INDIRECT("'Room Details'!$H$215")</f>
        <v>0</v>
      </c>
      <c r="H213" cm="1">
        <f t="array" aca="1" ref="H213" ca="1">INDIRECT("'Room Details'!$I$215")</f>
        <v>0</v>
      </c>
      <c r="I213" cm="1">
        <f t="array" aca="1" ref="I213" ca="1">INDIRECT("'Room Details'!$J$215")</f>
        <v>0</v>
      </c>
      <c r="J213" cm="1">
        <f t="array" aca="1" ref="J213" ca="1">INDIRECT("'Room Details'!$K$215")</f>
        <v>0</v>
      </c>
      <c r="K213" cm="1">
        <f t="array" aca="1" ref="K213" ca="1">INDIRECT("'Room Details'!$L$215")</f>
        <v>0</v>
      </c>
      <c r="L213" cm="1">
        <f t="array" aca="1" ref="L213" ca="1">INDIRECT("'Room Details'!$M$215")</f>
        <v>0</v>
      </c>
      <c r="M213" cm="1">
        <f t="array" aca="1" ref="M213" ca="1">INDIRECT("'Room Details'!$N$215")</f>
        <v>0</v>
      </c>
      <c r="N213" cm="1">
        <f t="array" aca="1" ref="N213" ca="1">INDIRECT("'Room Details'!$O$215")</f>
        <v>0</v>
      </c>
      <c r="O213" cm="1">
        <f t="array" aca="1" ref="O213" ca="1">INDIRECT("'Room Details'!$P$215")</f>
        <v>0</v>
      </c>
    </row>
    <row r="214" spans="1:15" x14ac:dyDescent="0.25">
      <c r="A214" cm="1">
        <f t="array" aca="1" ref="A214" ca="1">INDIRECT("'Room Details'!$B$216")</f>
        <v>0</v>
      </c>
      <c r="B214" cm="1">
        <f t="array" aca="1" ref="B214" ca="1">INDIRECT("'Room Details'!$C$216")</f>
        <v>0</v>
      </c>
      <c r="C214" cm="1">
        <f t="array" aca="1" ref="C214" ca="1">INDIRECT("'Room Details'!$D$216")</f>
        <v>0</v>
      </c>
      <c r="D214" cm="1">
        <f t="array" aca="1" ref="D214" ca="1">INDIRECT("'Room Details'!$E$216")</f>
        <v>0</v>
      </c>
      <c r="E214" t="str" cm="1">
        <f t="array" aca="1" ref="E214" ca="1">INDIRECT("'Room Details'!$F$216")</f>
        <v xml:space="preserve"> </v>
      </c>
      <c r="F214" cm="1">
        <f t="array" aca="1" ref="F214" ca="1">INDIRECT("'Room Details'!$G$216")</f>
        <v>0</v>
      </c>
      <c r="G214" cm="1">
        <f t="array" aca="1" ref="G214" ca="1">INDIRECT("'Room Details'!$H$216")</f>
        <v>0</v>
      </c>
      <c r="H214" cm="1">
        <f t="array" aca="1" ref="H214" ca="1">INDIRECT("'Room Details'!$I$216")</f>
        <v>0</v>
      </c>
      <c r="I214" cm="1">
        <f t="array" aca="1" ref="I214" ca="1">INDIRECT("'Room Details'!$J$216")</f>
        <v>0</v>
      </c>
      <c r="J214" cm="1">
        <f t="array" aca="1" ref="J214" ca="1">INDIRECT("'Room Details'!$K$216")</f>
        <v>0</v>
      </c>
      <c r="K214" cm="1">
        <f t="array" aca="1" ref="K214" ca="1">INDIRECT("'Room Details'!$L$216")</f>
        <v>0</v>
      </c>
      <c r="L214" cm="1">
        <f t="array" aca="1" ref="L214" ca="1">INDIRECT("'Room Details'!$M$216")</f>
        <v>0</v>
      </c>
      <c r="M214" cm="1">
        <f t="array" aca="1" ref="M214" ca="1">INDIRECT("'Room Details'!$N$216")</f>
        <v>0</v>
      </c>
      <c r="N214" cm="1">
        <f t="array" aca="1" ref="N214" ca="1">INDIRECT("'Room Details'!$O$216")</f>
        <v>0</v>
      </c>
      <c r="O214" cm="1">
        <f t="array" aca="1" ref="O214" ca="1">INDIRECT("'Room Details'!$P$216")</f>
        <v>0</v>
      </c>
    </row>
    <row r="215" spans="1:15" x14ac:dyDescent="0.25">
      <c r="A215" cm="1">
        <f t="array" aca="1" ref="A215" ca="1">INDIRECT("'Room Details'!$B$217")</f>
        <v>0</v>
      </c>
      <c r="B215" cm="1">
        <f t="array" aca="1" ref="B215" ca="1">INDIRECT("'Room Details'!$C$217")</f>
        <v>0</v>
      </c>
      <c r="C215" cm="1">
        <f t="array" aca="1" ref="C215" ca="1">INDIRECT("'Room Details'!$D$217")</f>
        <v>0</v>
      </c>
      <c r="D215" cm="1">
        <f t="array" aca="1" ref="D215" ca="1">INDIRECT("'Room Details'!$E$217")</f>
        <v>0</v>
      </c>
      <c r="E215" t="str" cm="1">
        <f t="array" aca="1" ref="E215" ca="1">INDIRECT("'Room Details'!$F$217")</f>
        <v xml:space="preserve"> </v>
      </c>
      <c r="F215" cm="1">
        <f t="array" aca="1" ref="F215" ca="1">INDIRECT("'Room Details'!$G$217")</f>
        <v>0</v>
      </c>
      <c r="G215" cm="1">
        <f t="array" aca="1" ref="G215" ca="1">INDIRECT("'Room Details'!$H$217")</f>
        <v>0</v>
      </c>
      <c r="H215" cm="1">
        <f t="array" aca="1" ref="H215" ca="1">INDIRECT("'Room Details'!$I$217")</f>
        <v>0</v>
      </c>
      <c r="I215" cm="1">
        <f t="array" aca="1" ref="I215" ca="1">INDIRECT("'Room Details'!$J$217")</f>
        <v>0</v>
      </c>
      <c r="J215" cm="1">
        <f t="array" aca="1" ref="J215" ca="1">INDIRECT("'Room Details'!$K$217")</f>
        <v>0</v>
      </c>
      <c r="K215" cm="1">
        <f t="array" aca="1" ref="K215" ca="1">INDIRECT("'Room Details'!$L$217")</f>
        <v>0</v>
      </c>
      <c r="L215" cm="1">
        <f t="array" aca="1" ref="L215" ca="1">INDIRECT("'Room Details'!$M$217")</f>
        <v>0</v>
      </c>
      <c r="M215" cm="1">
        <f t="array" aca="1" ref="M215" ca="1">INDIRECT("'Room Details'!$N$217")</f>
        <v>0</v>
      </c>
      <c r="N215" cm="1">
        <f t="array" aca="1" ref="N215" ca="1">INDIRECT("'Room Details'!$O$217")</f>
        <v>0</v>
      </c>
      <c r="O215" cm="1">
        <f t="array" aca="1" ref="O215" ca="1">INDIRECT("'Room Details'!$P$217")</f>
        <v>0</v>
      </c>
    </row>
    <row r="216" spans="1:15" x14ac:dyDescent="0.25">
      <c r="A216" cm="1">
        <f t="array" aca="1" ref="A216" ca="1">INDIRECT("'Room Details'!$B$218")</f>
        <v>0</v>
      </c>
      <c r="B216" cm="1">
        <f t="array" aca="1" ref="B216" ca="1">INDIRECT("'Room Details'!$C$218")</f>
        <v>0</v>
      </c>
      <c r="C216" cm="1">
        <f t="array" aca="1" ref="C216" ca="1">INDIRECT("'Room Details'!$D$218")</f>
        <v>0</v>
      </c>
      <c r="D216" cm="1">
        <f t="array" aca="1" ref="D216" ca="1">INDIRECT("'Room Details'!$E$218")</f>
        <v>0</v>
      </c>
      <c r="E216" t="str" cm="1">
        <f t="array" aca="1" ref="E216" ca="1">INDIRECT("'Room Details'!$F$218")</f>
        <v xml:space="preserve"> </v>
      </c>
      <c r="F216" cm="1">
        <f t="array" aca="1" ref="F216" ca="1">INDIRECT("'Room Details'!$G$218")</f>
        <v>0</v>
      </c>
      <c r="G216" cm="1">
        <f t="array" aca="1" ref="G216" ca="1">INDIRECT("'Room Details'!$H$218")</f>
        <v>0</v>
      </c>
      <c r="H216" cm="1">
        <f t="array" aca="1" ref="H216" ca="1">INDIRECT("'Room Details'!$I$218")</f>
        <v>0</v>
      </c>
      <c r="I216" cm="1">
        <f t="array" aca="1" ref="I216" ca="1">INDIRECT("'Room Details'!$J$218")</f>
        <v>0</v>
      </c>
      <c r="J216" cm="1">
        <f t="array" aca="1" ref="J216" ca="1">INDIRECT("'Room Details'!$K$218")</f>
        <v>0</v>
      </c>
      <c r="K216" cm="1">
        <f t="array" aca="1" ref="K216" ca="1">INDIRECT("'Room Details'!$L$218")</f>
        <v>0</v>
      </c>
      <c r="L216" cm="1">
        <f t="array" aca="1" ref="L216" ca="1">INDIRECT("'Room Details'!$M$218")</f>
        <v>0</v>
      </c>
      <c r="M216" cm="1">
        <f t="array" aca="1" ref="M216" ca="1">INDIRECT("'Room Details'!$N$218")</f>
        <v>0</v>
      </c>
      <c r="N216" cm="1">
        <f t="array" aca="1" ref="N216" ca="1">INDIRECT("'Room Details'!$O$218")</f>
        <v>0</v>
      </c>
      <c r="O216" cm="1">
        <f t="array" aca="1" ref="O216" ca="1">INDIRECT("'Room Details'!$P$218")</f>
        <v>0</v>
      </c>
    </row>
    <row r="217" spans="1:15" x14ac:dyDescent="0.25">
      <c r="A217" cm="1">
        <f t="array" aca="1" ref="A217" ca="1">INDIRECT("'Room Details'!$B$219")</f>
        <v>0</v>
      </c>
      <c r="B217" cm="1">
        <f t="array" aca="1" ref="B217" ca="1">INDIRECT("'Room Details'!$C$219")</f>
        <v>0</v>
      </c>
      <c r="C217" cm="1">
        <f t="array" aca="1" ref="C217" ca="1">INDIRECT("'Room Details'!$D$219")</f>
        <v>0</v>
      </c>
      <c r="D217" cm="1">
        <f t="array" aca="1" ref="D217" ca="1">INDIRECT("'Room Details'!$E$219")</f>
        <v>0</v>
      </c>
      <c r="E217" t="str" cm="1">
        <f t="array" aca="1" ref="E217" ca="1">INDIRECT("'Room Details'!$F$219")</f>
        <v xml:space="preserve"> </v>
      </c>
      <c r="F217" cm="1">
        <f t="array" aca="1" ref="F217" ca="1">INDIRECT("'Room Details'!$G$219")</f>
        <v>0</v>
      </c>
      <c r="G217" cm="1">
        <f t="array" aca="1" ref="G217" ca="1">INDIRECT("'Room Details'!$H$219")</f>
        <v>0</v>
      </c>
      <c r="H217" cm="1">
        <f t="array" aca="1" ref="H217" ca="1">INDIRECT("'Room Details'!$I$219")</f>
        <v>0</v>
      </c>
      <c r="I217" cm="1">
        <f t="array" aca="1" ref="I217" ca="1">INDIRECT("'Room Details'!$J$219")</f>
        <v>0</v>
      </c>
      <c r="J217" cm="1">
        <f t="array" aca="1" ref="J217" ca="1">INDIRECT("'Room Details'!$K$219")</f>
        <v>0</v>
      </c>
      <c r="K217" cm="1">
        <f t="array" aca="1" ref="K217" ca="1">INDIRECT("'Room Details'!$L$219")</f>
        <v>0</v>
      </c>
      <c r="L217" cm="1">
        <f t="array" aca="1" ref="L217" ca="1">INDIRECT("'Room Details'!$M$219")</f>
        <v>0</v>
      </c>
      <c r="M217" cm="1">
        <f t="array" aca="1" ref="M217" ca="1">INDIRECT("'Room Details'!$N$219")</f>
        <v>0</v>
      </c>
      <c r="N217" cm="1">
        <f t="array" aca="1" ref="N217" ca="1">INDIRECT("'Room Details'!$O$219")</f>
        <v>0</v>
      </c>
      <c r="O217" cm="1">
        <f t="array" aca="1" ref="O217" ca="1">INDIRECT("'Room Details'!$P$219")</f>
        <v>0</v>
      </c>
    </row>
    <row r="218" spans="1:15" x14ac:dyDescent="0.25">
      <c r="A218" cm="1">
        <f t="array" aca="1" ref="A218" ca="1">INDIRECT("'Room Details'!$B$220")</f>
        <v>0</v>
      </c>
      <c r="B218" cm="1">
        <f t="array" aca="1" ref="B218" ca="1">INDIRECT("'Room Details'!$C$220")</f>
        <v>0</v>
      </c>
      <c r="C218" cm="1">
        <f t="array" aca="1" ref="C218" ca="1">INDIRECT("'Room Details'!$D$220")</f>
        <v>0</v>
      </c>
      <c r="D218" cm="1">
        <f t="array" aca="1" ref="D218" ca="1">INDIRECT("'Room Details'!$E$220")</f>
        <v>0</v>
      </c>
      <c r="E218" t="str" cm="1">
        <f t="array" aca="1" ref="E218" ca="1">INDIRECT("'Room Details'!$F$220")</f>
        <v xml:space="preserve"> </v>
      </c>
      <c r="F218" cm="1">
        <f t="array" aca="1" ref="F218" ca="1">INDIRECT("'Room Details'!$G$220")</f>
        <v>0</v>
      </c>
      <c r="G218" cm="1">
        <f t="array" aca="1" ref="G218" ca="1">INDIRECT("'Room Details'!$H$220")</f>
        <v>0</v>
      </c>
      <c r="H218" cm="1">
        <f t="array" aca="1" ref="H218" ca="1">INDIRECT("'Room Details'!$I$220")</f>
        <v>0</v>
      </c>
      <c r="I218" cm="1">
        <f t="array" aca="1" ref="I218" ca="1">INDIRECT("'Room Details'!$J$220")</f>
        <v>0</v>
      </c>
      <c r="J218" cm="1">
        <f t="array" aca="1" ref="J218" ca="1">INDIRECT("'Room Details'!$K$220")</f>
        <v>0</v>
      </c>
      <c r="K218" cm="1">
        <f t="array" aca="1" ref="K218" ca="1">INDIRECT("'Room Details'!$L$220")</f>
        <v>0</v>
      </c>
      <c r="L218" cm="1">
        <f t="array" aca="1" ref="L218" ca="1">INDIRECT("'Room Details'!$M$220")</f>
        <v>0</v>
      </c>
      <c r="M218" cm="1">
        <f t="array" aca="1" ref="M218" ca="1">INDIRECT("'Room Details'!$N$220")</f>
        <v>0</v>
      </c>
      <c r="N218" cm="1">
        <f t="array" aca="1" ref="N218" ca="1">INDIRECT("'Room Details'!$O$220")</f>
        <v>0</v>
      </c>
      <c r="O218" cm="1">
        <f t="array" aca="1" ref="O218" ca="1">INDIRECT("'Room Details'!$P$220")</f>
        <v>0</v>
      </c>
    </row>
    <row r="219" spans="1:15" x14ac:dyDescent="0.25">
      <c r="A219" cm="1">
        <f t="array" aca="1" ref="A219" ca="1">INDIRECT("'Room Details'!$B$221")</f>
        <v>0</v>
      </c>
      <c r="B219" cm="1">
        <f t="array" aca="1" ref="B219" ca="1">INDIRECT("'Room Details'!$C$221")</f>
        <v>0</v>
      </c>
      <c r="C219" cm="1">
        <f t="array" aca="1" ref="C219" ca="1">INDIRECT("'Room Details'!$D$221")</f>
        <v>0</v>
      </c>
      <c r="D219" cm="1">
        <f t="array" aca="1" ref="D219" ca="1">INDIRECT("'Room Details'!$E$221")</f>
        <v>0</v>
      </c>
      <c r="E219" t="str" cm="1">
        <f t="array" aca="1" ref="E219" ca="1">INDIRECT("'Room Details'!$F$221")</f>
        <v xml:space="preserve"> </v>
      </c>
      <c r="F219" cm="1">
        <f t="array" aca="1" ref="F219" ca="1">INDIRECT("'Room Details'!$G$221")</f>
        <v>0</v>
      </c>
      <c r="G219" cm="1">
        <f t="array" aca="1" ref="G219" ca="1">INDIRECT("'Room Details'!$H$221")</f>
        <v>0</v>
      </c>
      <c r="H219" cm="1">
        <f t="array" aca="1" ref="H219" ca="1">INDIRECT("'Room Details'!$I$221")</f>
        <v>0</v>
      </c>
      <c r="I219" cm="1">
        <f t="array" aca="1" ref="I219" ca="1">INDIRECT("'Room Details'!$J$221")</f>
        <v>0</v>
      </c>
      <c r="J219" cm="1">
        <f t="array" aca="1" ref="J219" ca="1">INDIRECT("'Room Details'!$K$221")</f>
        <v>0</v>
      </c>
      <c r="K219" cm="1">
        <f t="array" aca="1" ref="K219" ca="1">INDIRECT("'Room Details'!$L$221")</f>
        <v>0</v>
      </c>
      <c r="L219" cm="1">
        <f t="array" aca="1" ref="L219" ca="1">INDIRECT("'Room Details'!$M$221")</f>
        <v>0</v>
      </c>
      <c r="M219" cm="1">
        <f t="array" aca="1" ref="M219" ca="1">INDIRECT("'Room Details'!$N$221")</f>
        <v>0</v>
      </c>
      <c r="N219" cm="1">
        <f t="array" aca="1" ref="N219" ca="1">INDIRECT("'Room Details'!$O$221")</f>
        <v>0</v>
      </c>
      <c r="O219" cm="1">
        <f t="array" aca="1" ref="O219" ca="1">INDIRECT("'Room Details'!$P$221")</f>
        <v>0</v>
      </c>
    </row>
    <row r="220" spans="1:15" x14ac:dyDescent="0.25">
      <c r="A220" cm="1">
        <f t="array" aca="1" ref="A220" ca="1">INDIRECT("'Room Details'!$B$222")</f>
        <v>0</v>
      </c>
      <c r="B220" cm="1">
        <f t="array" aca="1" ref="B220" ca="1">INDIRECT("'Room Details'!$C$222")</f>
        <v>0</v>
      </c>
      <c r="C220" cm="1">
        <f t="array" aca="1" ref="C220" ca="1">INDIRECT("'Room Details'!$D$222")</f>
        <v>0</v>
      </c>
      <c r="D220" cm="1">
        <f t="array" aca="1" ref="D220" ca="1">INDIRECT("'Room Details'!$E$222")</f>
        <v>0</v>
      </c>
      <c r="E220" t="str" cm="1">
        <f t="array" aca="1" ref="E220" ca="1">INDIRECT("'Room Details'!$F$222")</f>
        <v xml:space="preserve"> </v>
      </c>
      <c r="F220" cm="1">
        <f t="array" aca="1" ref="F220" ca="1">INDIRECT("'Room Details'!$G$222")</f>
        <v>0</v>
      </c>
      <c r="G220" cm="1">
        <f t="array" aca="1" ref="G220" ca="1">INDIRECT("'Room Details'!$H$222")</f>
        <v>0</v>
      </c>
      <c r="H220" cm="1">
        <f t="array" aca="1" ref="H220" ca="1">INDIRECT("'Room Details'!$I$222")</f>
        <v>0</v>
      </c>
      <c r="I220" cm="1">
        <f t="array" aca="1" ref="I220" ca="1">INDIRECT("'Room Details'!$J$222")</f>
        <v>0</v>
      </c>
      <c r="J220" cm="1">
        <f t="array" aca="1" ref="J220" ca="1">INDIRECT("'Room Details'!$K$222")</f>
        <v>0</v>
      </c>
      <c r="K220" cm="1">
        <f t="array" aca="1" ref="K220" ca="1">INDIRECT("'Room Details'!$L$222")</f>
        <v>0</v>
      </c>
      <c r="L220" cm="1">
        <f t="array" aca="1" ref="L220" ca="1">INDIRECT("'Room Details'!$M$222")</f>
        <v>0</v>
      </c>
      <c r="M220" cm="1">
        <f t="array" aca="1" ref="M220" ca="1">INDIRECT("'Room Details'!$N$222")</f>
        <v>0</v>
      </c>
      <c r="N220" cm="1">
        <f t="array" aca="1" ref="N220" ca="1">INDIRECT("'Room Details'!$O$222")</f>
        <v>0</v>
      </c>
      <c r="O220" cm="1">
        <f t="array" aca="1" ref="O220" ca="1">INDIRECT("'Room Details'!$P$222")</f>
        <v>0</v>
      </c>
    </row>
    <row r="221" spans="1:15" x14ac:dyDescent="0.25">
      <c r="A221" cm="1">
        <f t="array" aca="1" ref="A221" ca="1">INDIRECT("'Room Details'!$B$223")</f>
        <v>0</v>
      </c>
      <c r="B221" cm="1">
        <f t="array" aca="1" ref="B221" ca="1">INDIRECT("'Room Details'!$C$223")</f>
        <v>0</v>
      </c>
      <c r="C221" cm="1">
        <f t="array" aca="1" ref="C221" ca="1">INDIRECT("'Room Details'!$D$223")</f>
        <v>0</v>
      </c>
      <c r="D221" cm="1">
        <f t="array" aca="1" ref="D221" ca="1">INDIRECT("'Room Details'!$E$223")</f>
        <v>0</v>
      </c>
      <c r="E221" t="str" cm="1">
        <f t="array" aca="1" ref="E221" ca="1">INDIRECT("'Room Details'!$F$223")</f>
        <v xml:space="preserve"> </v>
      </c>
      <c r="F221" cm="1">
        <f t="array" aca="1" ref="F221" ca="1">INDIRECT("'Room Details'!$G$223")</f>
        <v>0</v>
      </c>
      <c r="G221" cm="1">
        <f t="array" aca="1" ref="G221" ca="1">INDIRECT("'Room Details'!$H$223")</f>
        <v>0</v>
      </c>
      <c r="H221" cm="1">
        <f t="array" aca="1" ref="H221" ca="1">INDIRECT("'Room Details'!$I$223")</f>
        <v>0</v>
      </c>
      <c r="I221" cm="1">
        <f t="array" aca="1" ref="I221" ca="1">INDIRECT("'Room Details'!$J$223")</f>
        <v>0</v>
      </c>
      <c r="J221" cm="1">
        <f t="array" aca="1" ref="J221" ca="1">INDIRECT("'Room Details'!$K$223")</f>
        <v>0</v>
      </c>
      <c r="K221" cm="1">
        <f t="array" aca="1" ref="K221" ca="1">INDIRECT("'Room Details'!$L$223")</f>
        <v>0</v>
      </c>
      <c r="L221" cm="1">
        <f t="array" aca="1" ref="L221" ca="1">INDIRECT("'Room Details'!$M$223")</f>
        <v>0</v>
      </c>
      <c r="M221" cm="1">
        <f t="array" aca="1" ref="M221" ca="1">INDIRECT("'Room Details'!$N$223")</f>
        <v>0</v>
      </c>
      <c r="N221" cm="1">
        <f t="array" aca="1" ref="N221" ca="1">INDIRECT("'Room Details'!$O$223")</f>
        <v>0</v>
      </c>
      <c r="O221" cm="1">
        <f t="array" aca="1" ref="O221" ca="1">INDIRECT("'Room Details'!$P$223")</f>
        <v>0</v>
      </c>
    </row>
    <row r="222" spans="1:15" x14ac:dyDescent="0.25">
      <c r="A222" cm="1">
        <f t="array" aca="1" ref="A222" ca="1">INDIRECT("'Room Details'!$B$224")</f>
        <v>0</v>
      </c>
      <c r="B222" cm="1">
        <f t="array" aca="1" ref="B222" ca="1">INDIRECT("'Room Details'!$C$224")</f>
        <v>0</v>
      </c>
      <c r="C222" cm="1">
        <f t="array" aca="1" ref="C222" ca="1">INDIRECT("'Room Details'!$D$224")</f>
        <v>0</v>
      </c>
      <c r="D222" cm="1">
        <f t="array" aca="1" ref="D222" ca="1">INDIRECT("'Room Details'!$E$224")</f>
        <v>0</v>
      </c>
      <c r="E222" t="str" cm="1">
        <f t="array" aca="1" ref="E222" ca="1">INDIRECT("'Room Details'!$F$224")</f>
        <v xml:space="preserve"> </v>
      </c>
      <c r="F222" cm="1">
        <f t="array" aca="1" ref="F222" ca="1">INDIRECT("'Room Details'!$G$224")</f>
        <v>0</v>
      </c>
      <c r="G222" cm="1">
        <f t="array" aca="1" ref="G222" ca="1">INDIRECT("'Room Details'!$H$224")</f>
        <v>0</v>
      </c>
      <c r="H222" cm="1">
        <f t="array" aca="1" ref="H222" ca="1">INDIRECT("'Room Details'!$I$224")</f>
        <v>0</v>
      </c>
      <c r="I222" cm="1">
        <f t="array" aca="1" ref="I222" ca="1">INDIRECT("'Room Details'!$J$224")</f>
        <v>0</v>
      </c>
      <c r="J222" cm="1">
        <f t="array" aca="1" ref="J222" ca="1">INDIRECT("'Room Details'!$K$224")</f>
        <v>0</v>
      </c>
      <c r="K222" cm="1">
        <f t="array" aca="1" ref="K222" ca="1">INDIRECT("'Room Details'!$L$224")</f>
        <v>0</v>
      </c>
      <c r="L222" cm="1">
        <f t="array" aca="1" ref="L222" ca="1">INDIRECT("'Room Details'!$M$224")</f>
        <v>0</v>
      </c>
      <c r="M222" cm="1">
        <f t="array" aca="1" ref="M222" ca="1">INDIRECT("'Room Details'!$N$224")</f>
        <v>0</v>
      </c>
      <c r="N222" cm="1">
        <f t="array" aca="1" ref="N222" ca="1">INDIRECT("'Room Details'!$O$224")</f>
        <v>0</v>
      </c>
      <c r="O222" cm="1">
        <f t="array" aca="1" ref="O222" ca="1">INDIRECT("'Room Details'!$P$224")</f>
        <v>0</v>
      </c>
    </row>
    <row r="223" spans="1:15" x14ac:dyDescent="0.25">
      <c r="A223" cm="1">
        <f t="array" aca="1" ref="A223" ca="1">INDIRECT("'Room Details'!$B$225")</f>
        <v>0</v>
      </c>
      <c r="B223" cm="1">
        <f t="array" aca="1" ref="B223" ca="1">INDIRECT("'Room Details'!$C$225")</f>
        <v>0</v>
      </c>
      <c r="C223" cm="1">
        <f t="array" aca="1" ref="C223" ca="1">INDIRECT("'Room Details'!$D$225")</f>
        <v>0</v>
      </c>
      <c r="D223" cm="1">
        <f t="array" aca="1" ref="D223" ca="1">INDIRECT("'Room Details'!$E$225")</f>
        <v>0</v>
      </c>
      <c r="E223" t="str" cm="1">
        <f t="array" aca="1" ref="E223" ca="1">INDIRECT("'Room Details'!$F$225")</f>
        <v xml:space="preserve"> </v>
      </c>
      <c r="F223" cm="1">
        <f t="array" aca="1" ref="F223" ca="1">INDIRECT("'Room Details'!$G$225")</f>
        <v>0</v>
      </c>
      <c r="G223" cm="1">
        <f t="array" aca="1" ref="G223" ca="1">INDIRECT("'Room Details'!$H$225")</f>
        <v>0</v>
      </c>
      <c r="H223" cm="1">
        <f t="array" aca="1" ref="H223" ca="1">INDIRECT("'Room Details'!$I$225")</f>
        <v>0</v>
      </c>
      <c r="I223" cm="1">
        <f t="array" aca="1" ref="I223" ca="1">INDIRECT("'Room Details'!$J$225")</f>
        <v>0</v>
      </c>
      <c r="J223" cm="1">
        <f t="array" aca="1" ref="J223" ca="1">INDIRECT("'Room Details'!$K$225")</f>
        <v>0</v>
      </c>
      <c r="K223" cm="1">
        <f t="array" aca="1" ref="K223" ca="1">INDIRECT("'Room Details'!$L$225")</f>
        <v>0</v>
      </c>
      <c r="L223" cm="1">
        <f t="array" aca="1" ref="L223" ca="1">INDIRECT("'Room Details'!$M$225")</f>
        <v>0</v>
      </c>
      <c r="M223" cm="1">
        <f t="array" aca="1" ref="M223" ca="1">INDIRECT("'Room Details'!$N$225")</f>
        <v>0</v>
      </c>
      <c r="N223" cm="1">
        <f t="array" aca="1" ref="N223" ca="1">INDIRECT("'Room Details'!$O$225")</f>
        <v>0</v>
      </c>
      <c r="O223" cm="1">
        <f t="array" aca="1" ref="O223" ca="1">INDIRECT("'Room Details'!$P$225")</f>
        <v>0</v>
      </c>
    </row>
    <row r="224" spans="1:15" x14ac:dyDescent="0.25">
      <c r="A224" cm="1">
        <f t="array" aca="1" ref="A224" ca="1">INDIRECT("'Room Details'!$B$226")</f>
        <v>0</v>
      </c>
      <c r="B224" cm="1">
        <f t="array" aca="1" ref="B224" ca="1">INDIRECT("'Room Details'!$C$226")</f>
        <v>0</v>
      </c>
      <c r="C224" cm="1">
        <f t="array" aca="1" ref="C224" ca="1">INDIRECT("'Room Details'!$D$226")</f>
        <v>0</v>
      </c>
      <c r="D224" cm="1">
        <f t="array" aca="1" ref="D224" ca="1">INDIRECT("'Room Details'!$E$226")</f>
        <v>0</v>
      </c>
      <c r="E224" t="str" cm="1">
        <f t="array" aca="1" ref="E224" ca="1">INDIRECT("'Room Details'!$F$226")</f>
        <v xml:space="preserve"> </v>
      </c>
      <c r="F224" cm="1">
        <f t="array" aca="1" ref="F224" ca="1">INDIRECT("'Room Details'!$G$226")</f>
        <v>0</v>
      </c>
      <c r="G224" cm="1">
        <f t="array" aca="1" ref="G224" ca="1">INDIRECT("'Room Details'!$H$226")</f>
        <v>0</v>
      </c>
      <c r="H224" cm="1">
        <f t="array" aca="1" ref="H224" ca="1">INDIRECT("'Room Details'!$I$226")</f>
        <v>0</v>
      </c>
      <c r="I224" cm="1">
        <f t="array" aca="1" ref="I224" ca="1">INDIRECT("'Room Details'!$J$226")</f>
        <v>0</v>
      </c>
      <c r="J224" cm="1">
        <f t="array" aca="1" ref="J224" ca="1">INDIRECT("'Room Details'!$K$226")</f>
        <v>0</v>
      </c>
      <c r="K224" cm="1">
        <f t="array" aca="1" ref="K224" ca="1">INDIRECT("'Room Details'!$L$226")</f>
        <v>0</v>
      </c>
      <c r="L224" cm="1">
        <f t="array" aca="1" ref="L224" ca="1">INDIRECT("'Room Details'!$M$226")</f>
        <v>0</v>
      </c>
      <c r="M224" cm="1">
        <f t="array" aca="1" ref="M224" ca="1">INDIRECT("'Room Details'!$N$226")</f>
        <v>0</v>
      </c>
      <c r="N224" cm="1">
        <f t="array" aca="1" ref="N224" ca="1">INDIRECT("'Room Details'!$O$226")</f>
        <v>0</v>
      </c>
      <c r="O224" cm="1">
        <f t="array" aca="1" ref="O224" ca="1">INDIRECT("'Room Details'!$P$226")</f>
        <v>0</v>
      </c>
    </row>
    <row r="225" spans="1:15" x14ac:dyDescent="0.25">
      <c r="A225" cm="1">
        <f t="array" aca="1" ref="A225" ca="1">INDIRECT("'Room Details'!$B$227")</f>
        <v>0</v>
      </c>
      <c r="B225" cm="1">
        <f t="array" aca="1" ref="B225" ca="1">INDIRECT("'Room Details'!$C$227")</f>
        <v>0</v>
      </c>
      <c r="C225" cm="1">
        <f t="array" aca="1" ref="C225" ca="1">INDIRECT("'Room Details'!$D$227")</f>
        <v>0</v>
      </c>
      <c r="D225" cm="1">
        <f t="array" aca="1" ref="D225" ca="1">INDIRECT("'Room Details'!$E$227")</f>
        <v>0</v>
      </c>
      <c r="E225" t="str" cm="1">
        <f t="array" aca="1" ref="E225" ca="1">INDIRECT("'Room Details'!$F$227")</f>
        <v xml:space="preserve"> </v>
      </c>
      <c r="F225" cm="1">
        <f t="array" aca="1" ref="F225" ca="1">INDIRECT("'Room Details'!$G$227")</f>
        <v>0</v>
      </c>
      <c r="G225" cm="1">
        <f t="array" aca="1" ref="G225" ca="1">INDIRECT("'Room Details'!$H$227")</f>
        <v>0</v>
      </c>
      <c r="H225" cm="1">
        <f t="array" aca="1" ref="H225" ca="1">INDIRECT("'Room Details'!$I$227")</f>
        <v>0</v>
      </c>
      <c r="I225" cm="1">
        <f t="array" aca="1" ref="I225" ca="1">INDIRECT("'Room Details'!$J$227")</f>
        <v>0</v>
      </c>
      <c r="J225" cm="1">
        <f t="array" aca="1" ref="J225" ca="1">INDIRECT("'Room Details'!$K$227")</f>
        <v>0</v>
      </c>
      <c r="K225" cm="1">
        <f t="array" aca="1" ref="K225" ca="1">INDIRECT("'Room Details'!$L$227")</f>
        <v>0</v>
      </c>
      <c r="L225" cm="1">
        <f t="array" aca="1" ref="L225" ca="1">INDIRECT("'Room Details'!$M$227")</f>
        <v>0</v>
      </c>
      <c r="M225" cm="1">
        <f t="array" aca="1" ref="M225" ca="1">INDIRECT("'Room Details'!$N$227")</f>
        <v>0</v>
      </c>
      <c r="N225" cm="1">
        <f t="array" aca="1" ref="N225" ca="1">INDIRECT("'Room Details'!$O$227")</f>
        <v>0</v>
      </c>
      <c r="O225" cm="1">
        <f t="array" aca="1" ref="O225" ca="1">INDIRECT("'Room Details'!$P$227")</f>
        <v>0</v>
      </c>
    </row>
    <row r="226" spans="1:15" x14ac:dyDescent="0.25">
      <c r="A226" cm="1">
        <f t="array" aca="1" ref="A226" ca="1">INDIRECT("'Room Details'!$B$228")</f>
        <v>0</v>
      </c>
      <c r="B226" cm="1">
        <f t="array" aca="1" ref="B226" ca="1">INDIRECT("'Room Details'!$C$228")</f>
        <v>0</v>
      </c>
      <c r="C226" cm="1">
        <f t="array" aca="1" ref="C226" ca="1">INDIRECT("'Room Details'!$D$228")</f>
        <v>0</v>
      </c>
      <c r="D226" cm="1">
        <f t="array" aca="1" ref="D226" ca="1">INDIRECT("'Room Details'!$E$228")</f>
        <v>0</v>
      </c>
      <c r="E226" t="str" cm="1">
        <f t="array" aca="1" ref="E226" ca="1">INDIRECT("'Room Details'!$F$228")</f>
        <v xml:space="preserve"> </v>
      </c>
      <c r="F226" cm="1">
        <f t="array" aca="1" ref="F226" ca="1">INDIRECT("'Room Details'!$G$228")</f>
        <v>0</v>
      </c>
      <c r="G226" cm="1">
        <f t="array" aca="1" ref="G226" ca="1">INDIRECT("'Room Details'!$H$228")</f>
        <v>0</v>
      </c>
      <c r="H226" cm="1">
        <f t="array" aca="1" ref="H226" ca="1">INDIRECT("'Room Details'!$I$228")</f>
        <v>0</v>
      </c>
      <c r="I226" cm="1">
        <f t="array" aca="1" ref="I226" ca="1">INDIRECT("'Room Details'!$J$228")</f>
        <v>0</v>
      </c>
      <c r="J226" cm="1">
        <f t="array" aca="1" ref="J226" ca="1">INDIRECT("'Room Details'!$K$228")</f>
        <v>0</v>
      </c>
      <c r="K226" cm="1">
        <f t="array" aca="1" ref="K226" ca="1">INDIRECT("'Room Details'!$L$228")</f>
        <v>0</v>
      </c>
      <c r="L226" cm="1">
        <f t="array" aca="1" ref="L226" ca="1">INDIRECT("'Room Details'!$M$228")</f>
        <v>0</v>
      </c>
      <c r="M226" cm="1">
        <f t="array" aca="1" ref="M226" ca="1">INDIRECT("'Room Details'!$N$228")</f>
        <v>0</v>
      </c>
      <c r="N226" cm="1">
        <f t="array" aca="1" ref="N226" ca="1">INDIRECT("'Room Details'!$O$228")</f>
        <v>0</v>
      </c>
      <c r="O226" cm="1">
        <f t="array" aca="1" ref="O226" ca="1">INDIRECT("'Room Details'!$P$228")</f>
        <v>0</v>
      </c>
    </row>
    <row r="227" spans="1:15" x14ac:dyDescent="0.25">
      <c r="A227" cm="1">
        <f t="array" aca="1" ref="A227" ca="1">INDIRECT("'Room Details'!$B$229")</f>
        <v>0</v>
      </c>
      <c r="B227" cm="1">
        <f t="array" aca="1" ref="B227" ca="1">INDIRECT("'Room Details'!$C$229")</f>
        <v>0</v>
      </c>
      <c r="C227" cm="1">
        <f t="array" aca="1" ref="C227" ca="1">INDIRECT("'Room Details'!$D$229")</f>
        <v>0</v>
      </c>
      <c r="D227" cm="1">
        <f t="array" aca="1" ref="D227" ca="1">INDIRECT("'Room Details'!$E$229")</f>
        <v>0</v>
      </c>
      <c r="E227" t="str" cm="1">
        <f t="array" aca="1" ref="E227" ca="1">INDIRECT("'Room Details'!$F$229")</f>
        <v xml:space="preserve"> </v>
      </c>
      <c r="F227" cm="1">
        <f t="array" aca="1" ref="F227" ca="1">INDIRECT("'Room Details'!$G$229")</f>
        <v>0</v>
      </c>
      <c r="G227" cm="1">
        <f t="array" aca="1" ref="G227" ca="1">INDIRECT("'Room Details'!$H$229")</f>
        <v>0</v>
      </c>
      <c r="H227" cm="1">
        <f t="array" aca="1" ref="H227" ca="1">INDIRECT("'Room Details'!$I$229")</f>
        <v>0</v>
      </c>
      <c r="I227" cm="1">
        <f t="array" aca="1" ref="I227" ca="1">INDIRECT("'Room Details'!$J$229")</f>
        <v>0</v>
      </c>
      <c r="J227" cm="1">
        <f t="array" aca="1" ref="J227" ca="1">INDIRECT("'Room Details'!$K$229")</f>
        <v>0</v>
      </c>
      <c r="K227" cm="1">
        <f t="array" aca="1" ref="K227" ca="1">INDIRECT("'Room Details'!$L$229")</f>
        <v>0</v>
      </c>
      <c r="L227" cm="1">
        <f t="array" aca="1" ref="L227" ca="1">INDIRECT("'Room Details'!$M$229")</f>
        <v>0</v>
      </c>
      <c r="M227" cm="1">
        <f t="array" aca="1" ref="M227" ca="1">INDIRECT("'Room Details'!$N$229")</f>
        <v>0</v>
      </c>
      <c r="N227" cm="1">
        <f t="array" aca="1" ref="N227" ca="1">INDIRECT("'Room Details'!$O$229")</f>
        <v>0</v>
      </c>
      <c r="O227" cm="1">
        <f t="array" aca="1" ref="O227" ca="1">INDIRECT("'Room Details'!$P$229")</f>
        <v>0</v>
      </c>
    </row>
    <row r="228" spans="1:15" x14ac:dyDescent="0.25">
      <c r="A228" cm="1">
        <f t="array" aca="1" ref="A228" ca="1">INDIRECT("'Room Details'!$B$230")</f>
        <v>0</v>
      </c>
      <c r="B228" cm="1">
        <f t="array" aca="1" ref="B228" ca="1">INDIRECT("'Room Details'!$C$230")</f>
        <v>0</v>
      </c>
      <c r="C228" cm="1">
        <f t="array" aca="1" ref="C228" ca="1">INDIRECT("'Room Details'!$D$230")</f>
        <v>0</v>
      </c>
      <c r="D228" cm="1">
        <f t="array" aca="1" ref="D228" ca="1">INDIRECT("'Room Details'!$E$230")</f>
        <v>0</v>
      </c>
      <c r="E228" t="str" cm="1">
        <f t="array" aca="1" ref="E228" ca="1">INDIRECT("'Room Details'!$F$230")</f>
        <v xml:space="preserve"> </v>
      </c>
      <c r="F228" cm="1">
        <f t="array" aca="1" ref="F228" ca="1">INDIRECT("'Room Details'!$G$230")</f>
        <v>0</v>
      </c>
      <c r="G228" cm="1">
        <f t="array" aca="1" ref="G228" ca="1">INDIRECT("'Room Details'!$H$230")</f>
        <v>0</v>
      </c>
      <c r="H228" cm="1">
        <f t="array" aca="1" ref="H228" ca="1">INDIRECT("'Room Details'!$I$230")</f>
        <v>0</v>
      </c>
      <c r="I228" cm="1">
        <f t="array" aca="1" ref="I228" ca="1">INDIRECT("'Room Details'!$J$230")</f>
        <v>0</v>
      </c>
      <c r="J228" cm="1">
        <f t="array" aca="1" ref="J228" ca="1">INDIRECT("'Room Details'!$K$230")</f>
        <v>0</v>
      </c>
      <c r="K228" cm="1">
        <f t="array" aca="1" ref="K228" ca="1">INDIRECT("'Room Details'!$L$230")</f>
        <v>0</v>
      </c>
      <c r="L228" cm="1">
        <f t="array" aca="1" ref="L228" ca="1">INDIRECT("'Room Details'!$M$230")</f>
        <v>0</v>
      </c>
      <c r="M228" cm="1">
        <f t="array" aca="1" ref="M228" ca="1">INDIRECT("'Room Details'!$N$230")</f>
        <v>0</v>
      </c>
      <c r="N228" cm="1">
        <f t="array" aca="1" ref="N228" ca="1">INDIRECT("'Room Details'!$O$230")</f>
        <v>0</v>
      </c>
      <c r="O228" cm="1">
        <f t="array" aca="1" ref="O228" ca="1">INDIRECT("'Room Details'!$P$230")</f>
        <v>0</v>
      </c>
    </row>
    <row r="229" spans="1:15" x14ac:dyDescent="0.25">
      <c r="A229" cm="1">
        <f t="array" aca="1" ref="A229" ca="1">INDIRECT("'Room Details'!$B$231")</f>
        <v>0</v>
      </c>
      <c r="B229" cm="1">
        <f t="array" aca="1" ref="B229" ca="1">INDIRECT("'Room Details'!$C$231")</f>
        <v>0</v>
      </c>
      <c r="C229" cm="1">
        <f t="array" aca="1" ref="C229" ca="1">INDIRECT("'Room Details'!$D$231")</f>
        <v>0</v>
      </c>
      <c r="D229" cm="1">
        <f t="array" aca="1" ref="D229" ca="1">INDIRECT("'Room Details'!$E$231")</f>
        <v>0</v>
      </c>
      <c r="E229" t="str" cm="1">
        <f t="array" aca="1" ref="E229" ca="1">INDIRECT("'Room Details'!$F$231")</f>
        <v xml:space="preserve"> </v>
      </c>
      <c r="F229" cm="1">
        <f t="array" aca="1" ref="F229" ca="1">INDIRECT("'Room Details'!$G$231")</f>
        <v>0</v>
      </c>
      <c r="G229" cm="1">
        <f t="array" aca="1" ref="G229" ca="1">INDIRECT("'Room Details'!$H$231")</f>
        <v>0</v>
      </c>
      <c r="H229" cm="1">
        <f t="array" aca="1" ref="H229" ca="1">INDIRECT("'Room Details'!$I$231")</f>
        <v>0</v>
      </c>
      <c r="I229" cm="1">
        <f t="array" aca="1" ref="I229" ca="1">INDIRECT("'Room Details'!$J$231")</f>
        <v>0</v>
      </c>
      <c r="J229" cm="1">
        <f t="array" aca="1" ref="J229" ca="1">INDIRECT("'Room Details'!$K$231")</f>
        <v>0</v>
      </c>
      <c r="K229" cm="1">
        <f t="array" aca="1" ref="K229" ca="1">INDIRECT("'Room Details'!$L$231")</f>
        <v>0</v>
      </c>
      <c r="L229" cm="1">
        <f t="array" aca="1" ref="L229" ca="1">INDIRECT("'Room Details'!$M$231")</f>
        <v>0</v>
      </c>
      <c r="M229" cm="1">
        <f t="array" aca="1" ref="M229" ca="1">INDIRECT("'Room Details'!$N$231")</f>
        <v>0</v>
      </c>
      <c r="N229" cm="1">
        <f t="array" aca="1" ref="N229" ca="1">INDIRECT("'Room Details'!$O$231")</f>
        <v>0</v>
      </c>
      <c r="O229" cm="1">
        <f t="array" aca="1" ref="O229" ca="1">INDIRECT("'Room Details'!$P$231")</f>
        <v>0</v>
      </c>
    </row>
    <row r="230" spans="1:15" x14ac:dyDescent="0.25">
      <c r="A230" cm="1">
        <f t="array" aca="1" ref="A230" ca="1">INDIRECT("'Room Details'!$B$232")</f>
        <v>0</v>
      </c>
      <c r="B230" cm="1">
        <f t="array" aca="1" ref="B230" ca="1">INDIRECT("'Room Details'!$C$232")</f>
        <v>0</v>
      </c>
      <c r="C230" cm="1">
        <f t="array" aca="1" ref="C230" ca="1">INDIRECT("'Room Details'!$D$232")</f>
        <v>0</v>
      </c>
      <c r="D230" cm="1">
        <f t="array" aca="1" ref="D230" ca="1">INDIRECT("'Room Details'!$E$232")</f>
        <v>0</v>
      </c>
      <c r="E230" t="str" cm="1">
        <f t="array" aca="1" ref="E230" ca="1">INDIRECT("'Room Details'!$F$232")</f>
        <v xml:space="preserve"> </v>
      </c>
      <c r="F230" cm="1">
        <f t="array" aca="1" ref="F230" ca="1">INDIRECT("'Room Details'!$G$232")</f>
        <v>0</v>
      </c>
      <c r="G230" cm="1">
        <f t="array" aca="1" ref="G230" ca="1">INDIRECT("'Room Details'!$H$232")</f>
        <v>0</v>
      </c>
      <c r="H230" cm="1">
        <f t="array" aca="1" ref="H230" ca="1">INDIRECT("'Room Details'!$I$232")</f>
        <v>0</v>
      </c>
      <c r="I230" cm="1">
        <f t="array" aca="1" ref="I230" ca="1">INDIRECT("'Room Details'!$J$232")</f>
        <v>0</v>
      </c>
      <c r="J230" cm="1">
        <f t="array" aca="1" ref="J230" ca="1">INDIRECT("'Room Details'!$K$232")</f>
        <v>0</v>
      </c>
      <c r="K230" cm="1">
        <f t="array" aca="1" ref="K230" ca="1">INDIRECT("'Room Details'!$L$232")</f>
        <v>0</v>
      </c>
      <c r="L230" cm="1">
        <f t="array" aca="1" ref="L230" ca="1">INDIRECT("'Room Details'!$M$232")</f>
        <v>0</v>
      </c>
      <c r="M230" cm="1">
        <f t="array" aca="1" ref="M230" ca="1">INDIRECT("'Room Details'!$N$232")</f>
        <v>0</v>
      </c>
      <c r="N230" cm="1">
        <f t="array" aca="1" ref="N230" ca="1">INDIRECT("'Room Details'!$O$232")</f>
        <v>0</v>
      </c>
      <c r="O230" cm="1">
        <f t="array" aca="1" ref="O230" ca="1">INDIRECT("'Room Details'!$P$232")</f>
        <v>0</v>
      </c>
    </row>
    <row r="231" spans="1:15" x14ac:dyDescent="0.25">
      <c r="A231" cm="1">
        <f t="array" aca="1" ref="A231" ca="1">INDIRECT("'Room Details'!$B$233")</f>
        <v>0</v>
      </c>
      <c r="B231" cm="1">
        <f t="array" aca="1" ref="B231" ca="1">INDIRECT("'Room Details'!$C$233")</f>
        <v>0</v>
      </c>
      <c r="C231" cm="1">
        <f t="array" aca="1" ref="C231" ca="1">INDIRECT("'Room Details'!$D$233")</f>
        <v>0</v>
      </c>
      <c r="D231" cm="1">
        <f t="array" aca="1" ref="D231" ca="1">INDIRECT("'Room Details'!$E$233")</f>
        <v>0</v>
      </c>
      <c r="E231" t="str" cm="1">
        <f t="array" aca="1" ref="E231" ca="1">INDIRECT("'Room Details'!$F$233")</f>
        <v xml:space="preserve"> </v>
      </c>
      <c r="F231" cm="1">
        <f t="array" aca="1" ref="F231" ca="1">INDIRECT("'Room Details'!$G$233")</f>
        <v>0</v>
      </c>
      <c r="G231" cm="1">
        <f t="array" aca="1" ref="G231" ca="1">INDIRECT("'Room Details'!$H$233")</f>
        <v>0</v>
      </c>
      <c r="H231" cm="1">
        <f t="array" aca="1" ref="H231" ca="1">INDIRECT("'Room Details'!$I$233")</f>
        <v>0</v>
      </c>
      <c r="I231" cm="1">
        <f t="array" aca="1" ref="I231" ca="1">INDIRECT("'Room Details'!$J$233")</f>
        <v>0</v>
      </c>
      <c r="J231" cm="1">
        <f t="array" aca="1" ref="J231" ca="1">INDIRECT("'Room Details'!$K$233")</f>
        <v>0</v>
      </c>
      <c r="K231" cm="1">
        <f t="array" aca="1" ref="K231" ca="1">INDIRECT("'Room Details'!$L$233")</f>
        <v>0</v>
      </c>
      <c r="L231" cm="1">
        <f t="array" aca="1" ref="L231" ca="1">INDIRECT("'Room Details'!$M$233")</f>
        <v>0</v>
      </c>
      <c r="M231" cm="1">
        <f t="array" aca="1" ref="M231" ca="1">INDIRECT("'Room Details'!$N$233")</f>
        <v>0</v>
      </c>
      <c r="N231" cm="1">
        <f t="array" aca="1" ref="N231" ca="1">INDIRECT("'Room Details'!$O$233")</f>
        <v>0</v>
      </c>
      <c r="O231" cm="1">
        <f t="array" aca="1" ref="O231" ca="1">INDIRECT("'Room Details'!$P$233")</f>
        <v>0</v>
      </c>
    </row>
    <row r="232" spans="1:15" x14ac:dyDescent="0.25">
      <c r="A232" cm="1">
        <f t="array" aca="1" ref="A232" ca="1">INDIRECT("'Room Details'!$B$234")</f>
        <v>0</v>
      </c>
      <c r="B232" cm="1">
        <f t="array" aca="1" ref="B232" ca="1">INDIRECT("'Room Details'!$C$234")</f>
        <v>0</v>
      </c>
      <c r="C232" cm="1">
        <f t="array" aca="1" ref="C232" ca="1">INDIRECT("'Room Details'!$D$234")</f>
        <v>0</v>
      </c>
      <c r="D232" cm="1">
        <f t="array" aca="1" ref="D232" ca="1">INDIRECT("'Room Details'!$E$234")</f>
        <v>0</v>
      </c>
      <c r="E232" t="str" cm="1">
        <f t="array" aca="1" ref="E232" ca="1">INDIRECT("'Room Details'!$F$234")</f>
        <v xml:space="preserve"> </v>
      </c>
      <c r="F232" cm="1">
        <f t="array" aca="1" ref="F232" ca="1">INDIRECT("'Room Details'!$G$234")</f>
        <v>0</v>
      </c>
      <c r="G232" cm="1">
        <f t="array" aca="1" ref="G232" ca="1">INDIRECT("'Room Details'!$H$234")</f>
        <v>0</v>
      </c>
      <c r="H232" cm="1">
        <f t="array" aca="1" ref="H232" ca="1">INDIRECT("'Room Details'!$I$234")</f>
        <v>0</v>
      </c>
      <c r="I232" cm="1">
        <f t="array" aca="1" ref="I232" ca="1">INDIRECT("'Room Details'!$J$234")</f>
        <v>0</v>
      </c>
      <c r="J232" cm="1">
        <f t="array" aca="1" ref="J232" ca="1">INDIRECT("'Room Details'!$K$234")</f>
        <v>0</v>
      </c>
      <c r="K232" cm="1">
        <f t="array" aca="1" ref="K232" ca="1">INDIRECT("'Room Details'!$L$234")</f>
        <v>0</v>
      </c>
      <c r="L232" cm="1">
        <f t="array" aca="1" ref="L232" ca="1">INDIRECT("'Room Details'!$M$234")</f>
        <v>0</v>
      </c>
      <c r="M232" cm="1">
        <f t="array" aca="1" ref="M232" ca="1">INDIRECT("'Room Details'!$N$234")</f>
        <v>0</v>
      </c>
      <c r="N232" cm="1">
        <f t="array" aca="1" ref="N232" ca="1">INDIRECT("'Room Details'!$O$234")</f>
        <v>0</v>
      </c>
      <c r="O232" cm="1">
        <f t="array" aca="1" ref="O232" ca="1">INDIRECT("'Room Details'!$P$234")</f>
        <v>0</v>
      </c>
    </row>
    <row r="233" spans="1:15" x14ac:dyDescent="0.25">
      <c r="A233" cm="1">
        <f t="array" aca="1" ref="A233" ca="1">INDIRECT("'Room Details'!$B$235")</f>
        <v>0</v>
      </c>
      <c r="B233" cm="1">
        <f t="array" aca="1" ref="B233" ca="1">INDIRECT("'Room Details'!$C$235")</f>
        <v>0</v>
      </c>
      <c r="C233" cm="1">
        <f t="array" aca="1" ref="C233" ca="1">INDIRECT("'Room Details'!$D$235")</f>
        <v>0</v>
      </c>
      <c r="D233" cm="1">
        <f t="array" aca="1" ref="D233" ca="1">INDIRECT("'Room Details'!$E$235")</f>
        <v>0</v>
      </c>
      <c r="E233" t="str" cm="1">
        <f t="array" aca="1" ref="E233" ca="1">INDIRECT("'Room Details'!$F$235")</f>
        <v xml:space="preserve"> </v>
      </c>
      <c r="F233" cm="1">
        <f t="array" aca="1" ref="F233" ca="1">INDIRECT("'Room Details'!$G$235")</f>
        <v>0</v>
      </c>
      <c r="G233" cm="1">
        <f t="array" aca="1" ref="G233" ca="1">INDIRECT("'Room Details'!$H$235")</f>
        <v>0</v>
      </c>
      <c r="H233" cm="1">
        <f t="array" aca="1" ref="H233" ca="1">INDIRECT("'Room Details'!$I$235")</f>
        <v>0</v>
      </c>
      <c r="I233" cm="1">
        <f t="array" aca="1" ref="I233" ca="1">INDIRECT("'Room Details'!$J$235")</f>
        <v>0</v>
      </c>
      <c r="J233" cm="1">
        <f t="array" aca="1" ref="J233" ca="1">INDIRECT("'Room Details'!$K$235")</f>
        <v>0</v>
      </c>
      <c r="K233" cm="1">
        <f t="array" aca="1" ref="K233" ca="1">INDIRECT("'Room Details'!$L$235")</f>
        <v>0</v>
      </c>
      <c r="L233" cm="1">
        <f t="array" aca="1" ref="L233" ca="1">INDIRECT("'Room Details'!$M$235")</f>
        <v>0</v>
      </c>
      <c r="M233" cm="1">
        <f t="array" aca="1" ref="M233" ca="1">INDIRECT("'Room Details'!$N$235")</f>
        <v>0</v>
      </c>
      <c r="N233" cm="1">
        <f t="array" aca="1" ref="N233" ca="1">INDIRECT("'Room Details'!$O$235")</f>
        <v>0</v>
      </c>
      <c r="O233" cm="1">
        <f t="array" aca="1" ref="O233" ca="1">INDIRECT("'Room Details'!$P$235")</f>
        <v>0</v>
      </c>
    </row>
    <row r="234" spans="1:15" x14ac:dyDescent="0.25">
      <c r="A234" cm="1">
        <f t="array" aca="1" ref="A234" ca="1">INDIRECT("'Room Details'!$B$236")</f>
        <v>0</v>
      </c>
      <c r="B234" cm="1">
        <f t="array" aca="1" ref="B234" ca="1">INDIRECT("'Room Details'!$C$236")</f>
        <v>0</v>
      </c>
      <c r="C234" cm="1">
        <f t="array" aca="1" ref="C234" ca="1">INDIRECT("'Room Details'!$D$236")</f>
        <v>0</v>
      </c>
      <c r="D234" cm="1">
        <f t="array" aca="1" ref="D234" ca="1">INDIRECT("'Room Details'!$E$236")</f>
        <v>0</v>
      </c>
      <c r="E234" t="str" cm="1">
        <f t="array" aca="1" ref="E234" ca="1">INDIRECT("'Room Details'!$F$236")</f>
        <v xml:space="preserve"> </v>
      </c>
      <c r="F234" cm="1">
        <f t="array" aca="1" ref="F234" ca="1">INDIRECT("'Room Details'!$G$236")</f>
        <v>0</v>
      </c>
      <c r="G234" cm="1">
        <f t="array" aca="1" ref="G234" ca="1">INDIRECT("'Room Details'!$H$236")</f>
        <v>0</v>
      </c>
      <c r="H234" cm="1">
        <f t="array" aca="1" ref="H234" ca="1">INDIRECT("'Room Details'!$I$236")</f>
        <v>0</v>
      </c>
      <c r="I234" cm="1">
        <f t="array" aca="1" ref="I234" ca="1">INDIRECT("'Room Details'!$J$236")</f>
        <v>0</v>
      </c>
      <c r="J234" cm="1">
        <f t="array" aca="1" ref="J234" ca="1">INDIRECT("'Room Details'!$K$236")</f>
        <v>0</v>
      </c>
      <c r="K234" cm="1">
        <f t="array" aca="1" ref="K234" ca="1">INDIRECT("'Room Details'!$L$236")</f>
        <v>0</v>
      </c>
      <c r="L234" cm="1">
        <f t="array" aca="1" ref="L234" ca="1">INDIRECT("'Room Details'!$M$236")</f>
        <v>0</v>
      </c>
      <c r="M234" cm="1">
        <f t="array" aca="1" ref="M234" ca="1">INDIRECT("'Room Details'!$N$236")</f>
        <v>0</v>
      </c>
      <c r="N234" cm="1">
        <f t="array" aca="1" ref="N234" ca="1">INDIRECT("'Room Details'!$O$236")</f>
        <v>0</v>
      </c>
      <c r="O234" cm="1">
        <f t="array" aca="1" ref="O234" ca="1">INDIRECT("'Room Details'!$P$236")</f>
        <v>0</v>
      </c>
    </row>
    <row r="235" spans="1:15" x14ac:dyDescent="0.25">
      <c r="A235" cm="1">
        <f t="array" aca="1" ref="A235" ca="1">INDIRECT("'Room Details'!$B$237")</f>
        <v>0</v>
      </c>
      <c r="B235" cm="1">
        <f t="array" aca="1" ref="B235" ca="1">INDIRECT("'Room Details'!$C$237")</f>
        <v>0</v>
      </c>
      <c r="C235" cm="1">
        <f t="array" aca="1" ref="C235" ca="1">INDIRECT("'Room Details'!$D$237")</f>
        <v>0</v>
      </c>
      <c r="D235" cm="1">
        <f t="array" aca="1" ref="D235" ca="1">INDIRECT("'Room Details'!$E$237")</f>
        <v>0</v>
      </c>
      <c r="E235" t="str" cm="1">
        <f t="array" aca="1" ref="E235" ca="1">INDIRECT("'Room Details'!$F$237")</f>
        <v xml:space="preserve"> </v>
      </c>
      <c r="F235" cm="1">
        <f t="array" aca="1" ref="F235" ca="1">INDIRECT("'Room Details'!$G$237")</f>
        <v>0</v>
      </c>
      <c r="G235" cm="1">
        <f t="array" aca="1" ref="G235" ca="1">INDIRECT("'Room Details'!$H$237")</f>
        <v>0</v>
      </c>
      <c r="H235" cm="1">
        <f t="array" aca="1" ref="H235" ca="1">INDIRECT("'Room Details'!$I$237")</f>
        <v>0</v>
      </c>
      <c r="I235" cm="1">
        <f t="array" aca="1" ref="I235" ca="1">INDIRECT("'Room Details'!$J$237")</f>
        <v>0</v>
      </c>
      <c r="J235" cm="1">
        <f t="array" aca="1" ref="J235" ca="1">INDIRECT("'Room Details'!$K$237")</f>
        <v>0</v>
      </c>
      <c r="K235" cm="1">
        <f t="array" aca="1" ref="K235" ca="1">INDIRECT("'Room Details'!$L$237")</f>
        <v>0</v>
      </c>
      <c r="L235" cm="1">
        <f t="array" aca="1" ref="L235" ca="1">INDIRECT("'Room Details'!$M$237")</f>
        <v>0</v>
      </c>
      <c r="M235" cm="1">
        <f t="array" aca="1" ref="M235" ca="1">INDIRECT("'Room Details'!$N$237")</f>
        <v>0</v>
      </c>
      <c r="N235" cm="1">
        <f t="array" aca="1" ref="N235" ca="1">INDIRECT("'Room Details'!$O$237")</f>
        <v>0</v>
      </c>
      <c r="O235" cm="1">
        <f t="array" aca="1" ref="O235" ca="1">INDIRECT("'Room Details'!$P$237")</f>
        <v>0</v>
      </c>
    </row>
    <row r="236" spans="1:15" x14ac:dyDescent="0.25">
      <c r="A236" cm="1">
        <f t="array" aca="1" ref="A236" ca="1">INDIRECT("'Room Details'!$B$238")</f>
        <v>0</v>
      </c>
      <c r="B236" cm="1">
        <f t="array" aca="1" ref="B236" ca="1">INDIRECT("'Room Details'!$C$238")</f>
        <v>0</v>
      </c>
      <c r="C236" cm="1">
        <f t="array" aca="1" ref="C236" ca="1">INDIRECT("'Room Details'!$D$238")</f>
        <v>0</v>
      </c>
      <c r="D236" cm="1">
        <f t="array" aca="1" ref="D236" ca="1">INDIRECT("'Room Details'!$E$238")</f>
        <v>0</v>
      </c>
      <c r="E236" t="str" cm="1">
        <f t="array" aca="1" ref="E236" ca="1">INDIRECT("'Room Details'!$F$238")</f>
        <v xml:space="preserve"> </v>
      </c>
      <c r="F236" cm="1">
        <f t="array" aca="1" ref="F236" ca="1">INDIRECT("'Room Details'!$G$238")</f>
        <v>0</v>
      </c>
      <c r="G236" cm="1">
        <f t="array" aca="1" ref="G236" ca="1">INDIRECT("'Room Details'!$H$238")</f>
        <v>0</v>
      </c>
      <c r="H236" cm="1">
        <f t="array" aca="1" ref="H236" ca="1">INDIRECT("'Room Details'!$I$238")</f>
        <v>0</v>
      </c>
      <c r="I236" cm="1">
        <f t="array" aca="1" ref="I236" ca="1">INDIRECT("'Room Details'!$J$238")</f>
        <v>0</v>
      </c>
      <c r="J236" cm="1">
        <f t="array" aca="1" ref="J236" ca="1">INDIRECT("'Room Details'!$K$238")</f>
        <v>0</v>
      </c>
      <c r="K236" cm="1">
        <f t="array" aca="1" ref="K236" ca="1">INDIRECT("'Room Details'!$L$238")</f>
        <v>0</v>
      </c>
      <c r="L236" cm="1">
        <f t="array" aca="1" ref="L236" ca="1">INDIRECT("'Room Details'!$M$238")</f>
        <v>0</v>
      </c>
      <c r="M236" cm="1">
        <f t="array" aca="1" ref="M236" ca="1">INDIRECT("'Room Details'!$N$238")</f>
        <v>0</v>
      </c>
      <c r="N236" cm="1">
        <f t="array" aca="1" ref="N236" ca="1">INDIRECT("'Room Details'!$O$238")</f>
        <v>0</v>
      </c>
      <c r="O236" cm="1">
        <f t="array" aca="1" ref="O236" ca="1">INDIRECT("'Room Details'!$P$238")</f>
        <v>0</v>
      </c>
    </row>
    <row r="237" spans="1:15" x14ac:dyDescent="0.25">
      <c r="A237" cm="1">
        <f t="array" aca="1" ref="A237" ca="1">INDIRECT("'Room Details'!$B$239")</f>
        <v>0</v>
      </c>
      <c r="B237" cm="1">
        <f t="array" aca="1" ref="B237" ca="1">INDIRECT("'Room Details'!$C$239")</f>
        <v>0</v>
      </c>
      <c r="C237" cm="1">
        <f t="array" aca="1" ref="C237" ca="1">INDIRECT("'Room Details'!$D$239")</f>
        <v>0</v>
      </c>
      <c r="D237" cm="1">
        <f t="array" aca="1" ref="D237" ca="1">INDIRECT("'Room Details'!$E$239")</f>
        <v>0</v>
      </c>
      <c r="E237" t="str" cm="1">
        <f t="array" aca="1" ref="E237" ca="1">INDIRECT("'Room Details'!$F$239")</f>
        <v xml:space="preserve"> </v>
      </c>
      <c r="F237" cm="1">
        <f t="array" aca="1" ref="F237" ca="1">INDIRECT("'Room Details'!$G$239")</f>
        <v>0</v>
      </c>
      <c r="G237" cm="1">
        <f t="array" aca="1" ref="G237" ca="1">INDIRECT("'Room Details'!$H$239")</f>
        <v>0</v>
      </c>
      <c r="H237" cm="1">
        <f t="array" aca="1" ref="H237" ca="1">INDIRECT("'Room Details'!$I$239")</f>
        <v>0</v>
      </c>
      <c r="I237" cm="1">
        <f t="array" aca="1" ref="I237" ca="1">INDIRECT("'Room Details'!$J$239")</f>
        <v>0</v>
      </c>
      <c r="J237" cm="1">
        <f t="array" aca="1" ref="J237" ca="1">INDIRECT("'Room Details'!$K$239")</f>
        <v>0</v>
      </c>
      <c r="K237" cm="1">
        <f t="array" aca="1" ref="K237" ca="1">INDIRECT("'Room Details'!$L$239")</f>
        <v>0</v>
      </c>
      <c r="L237" cm="1">
        <f t="array" aca="1" ref="L237" ca="1">INDIRECT("'Room Details'!$M$239")</f>
        <v>0</v>
      </c>
      <c r="M237" cm="1">
        <f t="array" aca="1" ref="M237" ca="1">INDIRECT("'Room Details'!$N$239")</f>
        <v>0</v>
      </c>
      <c r="N237" cm="1">
        <f t="array" aca="1" ref="N237" ca="1">INDIRECT("'Room Details'!$O$239")</f>
        <v>0</v>
      </c>
      <c r="O237" cm="1">
        <f t="array" aca="1" ref="O237" ca="1">INDIRECT("'Room Details'!$P$239")</f>
        <v>0</v>
      </c>
    </row>
    <row r="238" spans="1:15" x14ac:dyDescent="0.25">
      <c r="A238" cm="1">
        <f t="array" aca="1" ref="A238" ca="1">INDIRECT("'Room Details'!$B$240")</f>
        <v>0</v>
      </c>
      <c r="B238" cm="1">
        <f t="array" aca="1" ref="B238" ca="1">INDIRECT("'Room Details'!$C$240")</f>
        <v>0</v>
      </c>
      <c r="C238" cm="1">
        <f t="array" aca="1" ref="C238" ca="1">INDIRECT("'Room Details'!$D$240")</f>
        <v>0</v>
      </c>
      <c r="D238" cm="1">
        <f t="array" aca="1" ref="D238" ca="1">INDIRECT("'Room Details'!$E$240")</f>
        <v>0</v>
      </c>
      <c r="E238" t="str" cm="1">
        <f t="array" aca="1" ref="E238" ca="1">INDIRECT("'Room Details'!$F$240")</f>
        <v xml:space="preserve"> </v>
      </c>
      <c r="F238" cm="1">
        <f t="array" aca="1" ref="F238" ca="1">INDIRECT("'Room Details'!$G$240")</f>
        <v>0</v>
      </c>
      <c r="G238" cm="1">
        <f t="array" aca="1" ref="G238" ca="1">INDIRECT("'Room Details'!$H$240")</f>
        <v>0</v>
      </c>
      <c r="H238" cm="1">
        <f t="array" aca="1" ref="H238" ca="1">INDIRECT("'Room Details'!$I$240")</f>
        <v>0</v>
      </c>
      <c r="I238" cm="1">
        <f t="array" aca="1" ref="I238" ca="1">INDIRECT("'Room Details'!$J$240")</f>
        <v>0</v>
      </c>
      <c r="J238" cm="1">
        <f t="array" aca="1" ref="J238" ca="1">INDIRECT("'Room Details'!$K$240")</f>
        <v>0</v>
      </c>
      <c r="K238" cm="1">
        <f t="array" aca="1" ref="K238" ca="1">INDIRECT("'Room Details'!$L$240")</f>
        <v>0</v>
      </c>
      <c r="L238" cm="1">
        <f t="array" aca="1" ref="L238" ca="1">INDIRECT("'Room Details'!$M$240")</f>
        <v>0</v>
      </c>
      <c r="M238" cm="1">
        <f t="array" aca="1" ref="M238" ca="1">INDIRECT("'Room Details'!$N$240")</f>
        <v>0</v>
      </c>
      <c r="N238" cm="1">
        <f t="array" aca="1" ref="N238" ca="1">INDIRECT("'Room Details'!$O$240")</f>
        <v>0</v>
      </c>
      <c r="O238" cm="1">
        <f t="array" aca="1" ref="O238" ca="1">INDIRECT("'Room Details'!$P$240")</f>
        <v>0</v>
      </c>
    </row>
    <row r="239" spans="1:15" x14ac:dyDescent="0.25">
      <c r="A239" cm="1">
        <f t="array" aca="1" ref="A239" ca="1">INDIRECT("'Room Details'!$B$241")</f>
        <v>0</v>
      </c>
      <c r="B239" cm="1">
        <f t="array" aca="1" ref="B239" ca="1">INDIRECT("'Room Details'!$C$241")</f>
        <v>0</v>
      </c>
      <c r="C239" cm="1">
        <f t="array" aca="1" ref="C239" ca="1">INDIRECT("'Room Details'!$D$241")</f>
        <v>0</v>
      </c>
      <c r="D239" cm="1">
        <f t="array" aca="1" ref="D239" ca="1">INDIRECT("'Room Details'!$E$241")</f>
        <v>0</v>
      </c>
      <c r="E239" t="str" cm="1">
        <f t="array" aca="1" ref="E239" ca="1">INDIRECT("'Room Details'!$F$241")</f>
        <v xml:space="preserve"> </v>
      </c>
      <c r="F239" cm="1">
        <f t="array" aca="1" ref="F239" ca="1">INDIRECT("'Room Details'!$G$241")</f>
        <v>0</v>
      </c>
      <c r="G239" cm="1">
        <f t="array" aca="1" ref="G239" ca="1">INDIRECT("'Room Details'!$H$241")</f>
        <v>0</v>
      </c>
      <c r="H239" cm="1">
        <f t="array" aca="1" ref="H239" ca="1">INDIRECT("'Room Details'!$I$241")</f>
        <v>0</v>
      </c>
      <c r="I239" cm="1">
        <f t="array" aca="1" ref="I239" ca="1">INDIRECT("'Room Details'!$J$241")</f>
        <v>0</v>
      </c>
      <c r="J239" cm="1">
        <f t="array" aca="1" ref="J239" ca="1">INDIRECT("'Room Details'!$K$241")</f>
        <v>0</v>
      </c>
      <c r="K239" cm="1">
        <f t="array" aca="1" ref="K239" ca="1">INDIRECT("'Room Details'!$L$241")</f>
        <v>0</v>
      </c>
      <c r="L239" cm="1">
        <f t="array" aca="1" ref="L239" ca="1">INDIRECT("'Room Details'!$M$241")</f>
        <v>0</v>
      </c>
      <c r="M239" cm="1">
        <f t="array" aca="1" ref="M239" ca="1">INDIRECT("'Room Details'!$N$241")</f>
        <v>0</v>
      </c>
      <c r="N239" cm="1">
        <f t="array" aca="1" ref="N239" ca="1">INDIRECT("'Room Details'!$O$241")</f>
        <v>0</v>
      </c>
      <c r="O239" cm="1">
        <f t="array" aca="1" ref="O239" ca="1">INDIRECT("'Room Details'!$P$241")</f>
        <v>0</v>
      </c>
    </row>
    <row r="240" spans="1:15" x14ac:dyDescent="0.25">
      <c r="A240" cm="1">
        <f t="array" aca="1" ref="A240" ca="1">INDIRECT("'Room Details'!$B$242")</f>
        <v>0</v>
      </c>
      <c r="B240" cm="1">
        <f t="array" aca="1" ref="B240" ca="1">INDIRECT("'Room Details'!$C$242")</f>
        <v>0</v>
      </c>
      <c r="C240" cm="1">
        <f t="array" aca="1" ref="C240" ca="1">INDIRECT("'Room Details'!$D$242")</f>
        <v>0</v>
      </c>
      <c r="D240" cm="1">
        <f t="array" aca="1" ref="D240" ca="1">INDIRECT("'Room Details'!$E$242")</f>
        <v>0</v>
      </c>
      <c r="E240" t="str" cm="1">
        <f t="array" aca="1" ref="E240" ca="1">INDIRECT("'Room Details'!$F$242")</f>
        <v xml:space="preserve"> </v>
      </c>
      <c r="F240" cm="1">
        <f t="array" aca="1" ref="F240" ca="1">INDIRECT("'Room Details'!$G$242")</f>
        <v>0</v>
      </c>
      <c r="G240" cm="1">
        <f t="array" aca="1" ref="G240" ca="1">INDIRECT("'Room Details'!$H$242")</f>
        <v>0</v>
      </c>
      <c r="H240" cm="1">
        <f t="array" aca="1" ref="H240" ca="1">INDIRECT("'Room Details'!$I$242")</f>
        <v>0</v>
      </c>
      <c r="I240" cm="1">
        <f t="array" aca="1" ref="I240" ca="1">INDIRECT("'Room Details'!$J$242")</f>
        <v>0</v>
      </c>
      <c r="J240" cm="1">
        <f t="array" aca="1" ref="J240" ca="1">INDIRECT("'Room Details'!$K$242")</f>
        <v>0</v>
      </c>
      <c r="K240" cm="1">
        <f t="array" aca="1" ref="K240" ca="1">INDIRECT("'Room Details'!$L$242")</f>
        <v>0</v>
      </c>
      <c r="L240" cm="1">
        <f t="array" aca="1" ref="L240" ca="1">INDIRECT("'Room Details'!$M$242")</f>
        <v>0</v>
      </c>
      <c r="M240" cm="1">
        <f t="array" aca="1" ref="M240" ca="1">INDIRECT("'Room Details'!$N$242")</f>
        <v>0</v>
      </c>
      <c r="N240" cm="1">
        <f t="array" aca="1" ref="N240" ca="1">INDIRECT("'Room Details'!$O$242")</f>
        <v>0</v>
      </c>
      <c r="O240" cm="1">
        <f t="array" aca="1" ref="O240" ca="1">INDIRECT("'Room Details'!$P$242")</f>
        <v>0</v>
      </c>
    </row>
    <row r="241" spans="1:15" x14ac:dyDescent="0.25">
      <c r="A241" cm="1">
        <f t="array" aca="1" ref="A241" ca="1">INDIRECT("'Room Details'!$B$243")</f>
        <v>0</v>
      </c>
      <c r="B241" cm="1">
        <f t="array" aca="1" ref="B241" ca="1">INDIRECT("'Room Details'!$C$243")</f>
        <v>0</v>
      </c>
      <c r="C241" cm="1">
        <f t="array" aca="1" ref="C241" ca="1">INDIRECT("'Room Details'!$D$243")</f>
        <v>0</v>
      </c>
      <c r="D241" cm="1">
        <f t="array" aca="1" ref="D241" ca="1">INDIRECT("'Room Details'!$E$243")</f>
        <v>0</v>
      </c>
      <c r="E241" t="str" cm="1">
        <f t="array" aca="1" ref="E241" ca="1">INDIRECT("'Room Details'!$F$243")</f>
        <v xml:space="preserve"> </v>
      </c>
      <c r="F241" cm="1">
        <f t="array" aca="1" ref="F241" ca="1">INDIRECT("'Room Details'!$G$243")</f>
        <v>0</v>
      </c>
      <c r="G241" cm="1">
        <f t="array" aca="1" ref="G241" ca="1">INDIRECT("'Room Details'!$H$243")</f>
        <v>0</v>
      </c>
      <c r="H241" cm="1">
        <f t="array" aca="1" ref="H241" ca="1">INDIRECT("'Room Details'!$I$243")</f>
        <v>0</v>
      </c>
      <c r="I241" cm="1">
        <f t="array" aca="1" ref="I241" ca="1">INDIRECT("'Room Details'!$J$243")</f>
        <v>0</v>
      </c>
      <c r="J241" cm="1">
        <f t="array" aca="1" ref="J241" ca="1">INDIRECT("'Room Details'!$K$243")</f>
        <v>0</v>
      </c>
      <c r="K241" cm="1">
        <f t="array" aca="1" ref="K241" ca="1">INDIRECT("'Room Details'!$L$243")</f>
        <v>0</v>
      </c>
      <c r="L241" cm="1">
        <f t="array" aca="1" ref="L241" ca="1">INDIRECT("'Room Details'!$M$243")</f>
        <v>0</v>
      </c>
      <c r="M241" cm="1">
        <f t="array" aca="1" ref="M241" ca="1">INDIRECT("'Room Details'!$N$243")</f>
        <v>0</v>
      </c>
      <c r="N241" cm="1">
        <f t="array" aca="1" ref="N241" ca="1">INDIRECT("'Room Details'!$O$243")</f>
        <v>0</v>
      </c>
      <c r="O241" cm="1">
        <f t="array" aca="1" ref="O241" ca="1">INDIRECT("'Room Details'!$P$243")</f>
        <v>0</v>
      </c>
    </row>
    <row r="242" spans="1:15" x14ac:dyDescent="0.25">
      <c r="A242" cm="1">
        <f t="array" aca="1" ref="A242" ca="1">INDIRECT("'Room Details'!$B$244")</f>
        <v>0</v>
      </c>
      <c r="B242" cm="1">
        <f t="array" aca="1" ref="B242" ca="1">INDIRECT("'Room Details'!$C$244")</f>
        <v>0</v>
      </c>
      <c r="C242" cm="1">
        <f t="array" aca="1" ref="C242" ca="1">INDIRECT("'Room Details'!$D$244")</f>
        <v>0</v>
      </c>
      <c r="D242" cm="1">
        <f t="array" aca="1" ref="D242" ca="1">INDIRECT("'Room Details'!$E$244")</f>
        <v>0</v>
      </c>
      <c r="E242" t="str" cm="1">
        <f t="array" aca="1" ref="E242" ca="1">INDIRECT("'Room Details'!$F$244")</f>
        <v xml:space="preserve"> </v>
      </c>
      <c r="F242" cm="1">
        <f t="array" aca="1" ref="F242" ca="1">INDIRECT("'Room Details'!$G$244")</f>
        <v>0</v>
      </c>
      <c r="G242" cm="1">
        <f t="array" aca="1" ref="G242" ca="1">INDIRECT("'Room Details'!$H$244")</f>
        <v>0</v>
      </c>
      <c r="H242" cm="1">
        <f t="array" aca="1" ref="H242" ca="1">INDIRECT("'Room Details'!$I$244")</f>
        <v>0</v>
      </c>
      <c r="I242" cm="1">
        <f t="array" aca="1" ref="I242" ca="1">INDIRECT("'Room Details'!$J$244")</f>
        <v>0</v>
      </c>
      <c r="J242" cm="1">
        <f t="array" aca="1" ref="J242" ca="1">INDIRECT("'Room Details'!$K$244")</f>
        <v>0</v>
      </c>
      <c r="K242" cm="1">
        <f t="array" aca="1" ref="K242" ca="1">INDIRECT("'Room Details'!$L$244")</f>
        <v>0</v>
      </c>
      <c r="L242" cm="1">
        <f t="array" aca="1" ref="L242" ca="1">INDIRECT("'Room Details'!$M$244")</f>
        <v>0</v>
      </c>
      <c r="M242" cm="1">
        <f t="array" aca="1" ref="M242" ca="1">INDIRECT("'Room Details'!$N$244")</f>
        <v>0</v>
      </c>
      <c r="N242" cm="1">
        <f t="array" aca="1" ref="N242" ca="1">INDIRECT("'Room Details'!$O$244")</f>
        <v>0</v>
      </c>
      <c r="O242" cm="1">
        <f t="array" aca="1" ref="O242" ca="1">INDIRECT("'Room Details'!$P$244")</f>
        <v>0</v>
      </c>
    </row>
    <row r="243" spans="1:15" x14ac:dyDescent="0.25">
      <c r="A243" cm="1">
        <f t="array" aca="1" ref="A243" ca="1">INDIRECT("'Room Details'!$B$245")</f>
        <v>0</v>
      </c>
      <c r="B243" cm="1">
        <f t="array" aca="1" ref="B243" ca="1">INDIRECT("'Room Details'!$C$245")</f>
        <v>0</v>
      </c>
      <c r="C243" cm="1">
        <f t="array" aca="1" ref="C243" ca="1">INDIRECT("'Room Details'!$D$245")</f>
        <v>0</v>
      </c>
      <c r="D243" cm="1">
        <f t="array" aca="1" ref="D243" ca="1">INDIRECT("'Room Details'!$E$245")</f>
        <v>0</v>
      </c>
      <c r="E243" t="str" cm="1">
        <f t="array" aca="1" ref="E243" ca="1">INDIRECT("'Room Details'!$F$245")</f>
        <v xml:space="preserve"> </v>
      </c>
      <c r="F243" cm="1">
        <f t="array" aca="1" ref="F243" ca="1">INDIRECT("'Room Details'!$G$245")</f>
        <v>0</v>
      </c>
      <c r="G243" cm="1">
        <f t="array" aca="1" ref="G243" ca="1">INDIRECT("'Room Details'!$H$245")</f>
        <v>0</v>
      </c>
      <c r="H243" cm="1">
        <f t="array" aca="1" ref="H243" ca="1">INDIRECT("'Room Details'!$I$245")</f>
        <v>0</v>
      </c>
      <c r="I243" cm="1">
        <f t="array" aca="1" ref="I243" ca="1">INDIRECT("'Room Details'!$J$245")</f>
        <v>0</v>
      </c>
      <c r="J243" cm="1">
        <f t="array" aca="1" ref="J243" ca="1">INDIRECT("'Room Details'!$K$245")</f>
        <v>0</v>
      </c>
      <c r="K243" cm="1">
        <f t="array" aca="1" ref="K243" ca="1">INDIRECT("'Room Details'!$L$245")</f>
        <v>0</v>
      </c>
      <c r="L243" cm="1">
        <f t="array" aca="1" ref="L243" ca="1">INDIRECT("'Room Details'!$M$245")</f>
        <v>0</v>
      </c>
      <c r="M243" cm="1">
        <f t="array" aca="1" ref="M243" ca="1">INDIRECT("'Room Details'!$N$245")</f>
        <v>0</v>
      </c>
      <c r="N243" cm="1">
        <f t="array" aca="1" ref="N243" ca="1">INDIRECT("'Room Details'!$O$245")</f>
        <v>0</v>
      </c>
      <c r="O243" cm="1">
        <f t="array" aca="1" ref="O243" ca="1">INDIRECT("'Room Details'!$P$245")</f>
        <v>0</v>
      </c>
    </row>
    <row r="244" spans="1:15" x14ac:dyDescent="0.25">
      <c r="A244" cm="1">
        <f t="array" aca="1" ref="A244" ca="1">INDIRECT("'Room Details'!$B$246")</f>
        <v>0</v>
      </c>
      <c r="B244" cm="1">
        <f t="array" aca="1" ref="B244" ca="1">INDIRECT("'Room Details'!$C$246")</f>
        <v>0</v>
      </c>
      <c r="C244" cm="1">
        <f t="array" aca="1" ref="C244" ca="1">INDIRECT("'Room Details'!$D$246")</f>
        <v>0</v>
      </c>
      <c r="D244" cm="1">
        <f t="array" aca="1" ref="D244" ca="1">INDIRECT("'Room Details'!$E$246")</f>
        <v>0</v>
      </c>
      <c r="E244" t="str" cm="1">
        <f t="array" aca="1" ref="E244" ca="1">INDIRECT("'Room Details'!$F$246")</f>
        <v xml:space="preserve"> </v>
      </c>
      <c r="F244" cm="1">
        <f t="array" aca="1" ref="F244" ca="1">INDIRECT("'Room Details'!$G$246")</f>
        <v>0</v>
      </c>
      <c r="G244" cm="1">
        <f t="array" aca="1" ref="G244" ca="1">INDIRECT("'Room Details'!$H$246")</f>
        <v>0</v>
      </c>
      <c r="H244" cm="1">
        <f t="array" aca="1" ref="H244" ca="1">INDIRECT("'Room Details'!$I$246")</f>
        <v>0</v>
      </c>
      <c r="I244" cm="1">
        <f t="array" aca="1" ref="I244" ca="1">INDIRECT("'Room Details'!$J$246")</f>
        <v>0</v>
      </c>
      <c r="J244" cm="1">
        <f t="array" aca="1" ref="J244" ca="1">INDIRECT("'Room Details'!$K$246")</f>
        <v>0</v>
      </c>
      <c r="K244" cm="1">
        <f t="array" aca="1" ref="K244" ca="1">INDIRECT("'Room Details'!$L$246")</f>
        <v>0</v>
      </c>
      <c r="L244" cm="1">
        <f t="array" aca="1" ref="L244" ca="1">INDIRECT("'Room Details'!$M$246")</f>
        <v>0</v>
      </c>
      <c r="M244" cm="1">
        <f t="array" aca="1" ref="M244" ca="1">INDIRECT("'Room Details'!$N$246")</f>
        <v>0</v>
      </c>
      <c r="N244" cm="1">
        <f t="array" aca="1" ref="N244" ca="1">INDIRECT("'Room Details'!$O$246")</f>
        <v>0</v>
      </c>
      <c r="O244" cm="1">
        <f t="array" aca="1" ref="O244" ca="1">INDIRECT("'Room Details'!$P$246")</f>
        <v>0</v>
      </c>
    </row>
    <row r="245" spans="1:15" x14ac:dyDescent="0.25">
      <c r="A245" cm="1">
        <f t="array" aca="1" ref="A245" ca="1">INDIRECT("'Room Details'!$B$247")</f>
        <v>0</v>
      </c>
      <c r="B245" cm="1">
        <f t="array" aca="1" ref="B245" ca="1">INDIRECT("'Room Details'!$C$247")</f>
        <v>0</v>
      </c>
      <c r="C245" cm="1">
        <f t="array" aca="1" ref="C245" ca="1">INDIRECT("'Room Details'!$D$247")</f>
        <v>0</v>
      </c>
      <c r="D245" cm="1">
        <f t="array" aca="1" ref="D245" ca="1">INDIRECT("'Room Details'!$E$247")</f>
        <v>0</v>
      </c>
      <c r="E245" t="str" cm="1">
        <f t="array" aca="1" ref="E245" ca="1">INDIRECT("'Room Details'!$F$247")</f>
        <v xml:space="preserve"> </v>
      </c>
      <c r="F245" cm="1">
        <f t="array" aca="1" ref="F245" ca="1">INDIRECT("'Room Details'!$G$247")</f>
        <v>0</v>
      </c>
      <c r="G245" cm="1">
        <f t="array" aca="1" ref="G245" ca="1">INDIRECT("'Room Details'!$H$247")</f>
        <v>0</v>
      </c>
      <c r="H245" cm="1">
        <f t="array" aca="1" ref="H245" ca="1">INDIRECT("'Room Details'!$I$247")</f>
        <v>0</v>
      </c>
      <c r="I245" cm="1">
        <f t="array" aca="1" ref="I245" ca="1">INDIRECT("'Room Details'!$J$247")</f>
        <v>0</v>
      </c>
      <c r="J245" cm="1">
        <f t="array" aca="1" ref="J245" ca="1">INDIRECT("'Room Details'!$K$247")</f>
        <v>0</v>
      </c>
      <c r="K245" cm="1">
        <f t="array" aca="1" ref="K245" ca="1">INDIRECT("'Room Details'!$L$247")</f>
        <v>0</v>
      </c>
      <c r="L245" cm="1">
        <f t="array" aca="1" ref="L245" ca="1">INDIRECT("'Room Details'!$M$247")</f>
        <v>0</v>
      </c>
      <c r="M245" cm="1">
        <f t="array" aca="1" ref="M245" ca="1">INDIRECT("'Room Details'!$N$247")</f>
        <v>0</v>
      </c>
      <c r="N245" cm="1">
        <f t="array" aca="1" ref="N245" ca="1">INDIRECT("'Room Details'!$O$247")</f>
        <v>0</v>
      </c>
      <c r="O245" cm="1">
        <f t="array" aca="1" ref="O245" ca="1">INDIRECT("'Room Details'!$P$247")</f>
        <v>0</v>
      </c>
    </row>
    <row r="246" spans="1:15" x14ac:dyDescent="0.25">
      <c r="A246" cm="1">
        <f t="array" aca="1" ref="A246" ca="1">INDIRECT("'Room Details'!$B$248")</f>
        <v>0</v>
      </c>
      <c r="B246" cm="1">
        <f t="array" aca="1" ref="B246" ca="1">INDIRECT("'Room Details'!$C$248")</f>
        <v>0</v>
      </c>
      <c r="C246" cm="1">
        <f t="array" aca="1" ref="C246" ca="1">INDIRECT("'Room Details'!$D$248")</f>
        <v>0</v>
      </c>
      <c r="D246" cm="1">
        <f t="array" aca="1" ref="D246" ca="1">INDIRECT("'Room Details'!$E$248")</f>
        <v>0</v>
      </c>
      <c r="E246" t="str" cm="1">
        <f t="array" aca="1" ref="E246" ca="1">INDIRECT("'Room Details'!$F$248")</f>
        <v xml:space="preserve"> </v>
      </c>
      <c r="F246" cm="1">
        <f t="array" aca="1" ref="F246" ca="1">INDIRECT("'Room Details'!$G$248")</f>
        <v>0</v>
      </c>
      <c r="G246" cm="1">
        <f t="array" aca="1" ref="G246" ca="1">INDIRECT("'Room Details'!$H$248")</f>
        <v>0</v>
      </c>
      <c r="H246" cm="1">
        <f t="array" aca="1" ref="H246" ca="1">INDIRECT("'Room Details'!$I$248")</f>
        <v>0</v>
      </c>
      <c r="I246" cm="1">
        <f t="array" aca="1" ref="I246" ca="1">INDIRECT("'Room Details'!$J$248")</f>
        <v>0</v>
      </c>
      <c r="J246" cm="1">
        <f t="array" aca="1" ref="J246" ca="1">INDIRECT("'Room Details'!$K$248")</f>
        <v>0</v>
      </c>
      <c r="K246" cm="1">
        <f t="array" aca="1" ref="K246" ca="1">INDIRECT("'Room Details'!$L$248")</f>
        <v>0</v>
      </c>
      <c r="L246" cm="1">
        <f t="array" aca="1" ref="L246" ca="1">INDIRECT("'Room Details'!$M$248")</f>
        <v>0</v>
      </c>
      <c r="M246" cm="1">
        <f t="array" aca="1" ref="M246" ca="1">INDIRECT("'Room Details'!$N$248")</f>
        <v>0</v>
      </c>
      <c r="N246" cm="1">
        <f t="array" aca="1" ref="N246" ca="1">INDIRECT("'Room Details'!$O$248")</f>
        <v>0</v>
      </c>
      <c r="O246" cm="1">
        <f t="array" aca="1" ref="O246" ca="1">INDIRECT("'Room Details'!$P$248")</f>
        <v>0</v>
      </c>
    </row>
    <row r="247" spans="1:15" x14ac:dyDescent="0.25">
      <c r="A247" cm="1">
        <f t="array" aca="1" ref="A247" ca="1">INDIRECT("'Room Details'!$B$249")</f>
        <v>0</v>
      </c>
      <c r="B247" cm="1">
        <f t="array" aca="1" ref="B247" ca="1">INDIRECT("'Room Details'!$C$249")</f>
        <v>0</v>
      </c>
      <c r="C247" cm="1">
        <f t="array" aca="1" ref="C247" ca="1">INDIRECT("'Room Details'!$D$249")</f>
        <v>0</v>
      </c>
      <c r="D247" cm="1">
        <f t="array" aca="1" ref="D247" ca="1">INDIRECT("'Room Details'!$E$249")</f>
        <v>0</v>
      </c>
      <c r="E247" t="str" cm="1">
        <f t="array" aca="1" ref="E247" ca="1">INDIRECT("'Room Details'!$F$249")</f>
        <v xml:space="preserve"> </v>
      </c>
      <c r="F247" cm="1">
        <f t="array" aca="1" ref="F247" ca="1">INDIRECT("'Room Details'!$G$249")</f>
        <v>0</v>
      </c>
      <c r="G247" cm="1">
        <f t="array" aca="1" ref="G247" ca="1">INDIRECT("'Room Details'!$H$249")</f>
        <v>0</v>
      </c>
      <c r="H247" cm="1">
        <f t="array" aca="1" ref="H247" ca="1">INDIRECT("'Room Details'!$I$249")</f>
        <v>0</v>
      </c>
      <c r="I247" cm="1">
        <f t="array" aca="1" ref="I247" ca="1">INDIRECT("'Room Details'!$J$249")</f>
        <v>0</v>
      </c>
      <c r="J247" cm="1">
        <f t="array" aca="1" ref="J247" ca="1">INDIRECT("'Room Details'!$K$249")</f>
        <v>0</v>
      </c>
      <c r="K247" cm="1">
        <f t="array" aca="1" ref="K247" ca="1">INDIRECT("'Room Details'!$L$249")</f>
        <v>0</v>
      </c>
      <c r="L247" cm="1">
        <f t="array" aca="1" ref="L247" ca="1">INDIRECT("'Room Details'!$M$249")</f>
        <v>0</v>
      </c>
      <c r="M247" cm="1">
        <f t="array" aca="1" ref="M247" ca="1">INDIRECT("'Room Details'!$N$249")</f>
        <v>0</v>
      </c>
      <c r="N247" cm="1">
        <f t="array" aca="1" ref="N247" ca="1">INDIRECT("'Room Details'!$O$249")</f>
        <v>0</v>
      </c>
      <c r="O247" cm="1">
        <f t="array" aca="1" ref="O247" ca="1">INDIRECT("'Room Details'!$P$249")</f>
        <v>0</v>
      </c>
    </row>
    <row r="248" spans="1:15" x14ac:dyDescent="0.25">
      <c r="A248" cm="1">
        <f t="array" aca="1" ref="A248" ca="1">INDIRECT("'Room Details'!$B$250")</f>
        <v>0</v>
      </c>
      <c r="B248" cm="1">
        <f t="array" aca="1" ref="B248" ca="1">INDIRECT("'Room Details'!$C$250")</f>
        <v>0</v>
      </c>
      <c r="C248" cm="1">
        <f t="array" aca="1" ref="C248" ca="1">INDIRECT("'Room Details'!$D$250")</f>
        <v>0</v>
      </c>
      <c r="D248" cm="1">
        <f t="array" aca="1" ref="D248" ca="1">INDIRECT("'Room Details'!$E$250")</f>
        <v>0</v>
      </c>
      <c r="E248" t="str" cm="1">
        <f t="array" aca="1" ref="E248" ca="1">INDIRECT("'Room Details'!$F$250")</f>
        <v xml:space="preserve"> </v>
      </c>
      <c r="F248" cm="1">
        <f t="array" aca="1" ref="F248" ca="1">INDIRECT("'Room Details'!$G$250")</f>
        <v>0</v>
      </c>
      <c r="G248" cm="1">
        <f t="array" aca="1" ref="G248" ca="1">INDIRECT("'Room Details'!$H$250")</f>
        <v>0</v>
      </c>
      <c r="H248" cm="1">
        <f t="array" aca="1" ref="H248" ca="1">INDIRECT("'Room Details'!$I$250")</f>
        <v>0</v>
      </c>
      <c r="I248" cm="1">
        <f t="array" aca="1" ref="I248" ca="1">INDIRECT("'Room Details'!$J$250")</f>
        <v>0</v>
      </c>
      <c r="J248" cm="1">
        <f t="array" aca="1" ref="J248" ca="1">INDIRECT("'Room Details'!$K$250")</f>
        <v>0</v>
      </c>
      <c r="K248" cm="1">
        <f t="array" aca="1" ref="K248" ca="1">INDIRECT("'Room Details'!$L$250")</f>
        <v>0</v>
      </c>
      <c r="L248" cm="1">
        <f t="array" aca="1" ref="L248" ca="1">INDIRECT("'Room Details'!$M$250")</f>
        <v>0</v>
      </c>
      <c r="M248" cm="1">
        <f t="array" aca="1" ref="M248" ca="1">INDIRECT("'Room Details'!$N$250")</f>
        <v>0</v>
      </c>
      <c r="N248" cm="1">
        <f t="array" aca="1" ref="N248" ca="1">INDIRECT("'Room Details'!$O$250")</f>
        <v>0</v>
      </c>
      <c r="O248" cm="1">
        <f t="array" aca="1" ref="O248" ca="1">INDIRECT("'Room Details'!$P$250")</f>
        <v>0</v>
      </c>
    </row>
    <row r="249" spans="1:15" x14ac:dyDescent="0.25">
      <c r="A249" cm="1">
        <f t="array" aca="1" ref="A249" ca="1">INDIRECT("'Room Details'!$B$251")</f>
        <v>0</v>
      </c>
      <c r="B249" cm="1">
        <f t="array" aca="1" ref="B249" ca="1">INDIRECT("'Room Details'!$C$251")</f>
        <v>0</v>
      </c>
      <c r="C249" cm="1">
        <f t="array" aca="1" ref="C249" ca="1">INDIRECT("'Room Details'!$D$251")</f>
        <v>0</v>
      </c>
      <c r="D249" cm="1">
        <f t="array" aca="1" ref="D249" ca="1">INDIRECT("'Room Details'!$E$251")</f>
        <v>0</v>
      </c>
      <c r="E249" t="str" cm="1">
        <f t="array" aca="1" ref="E249" ca="1">INDIRECT("'Room Details'!$F$251")</f>
        <v xml:space="preserve"> </v>
      </c>
      <c r="F249" cm="1">
        <f t="array" aca="1" ref="F249" ca="1">INDIRECT("'Room Details'!$G$251")</f>
        <v>0</v>
      </c>
      <c r="G249" cm="1">
        <f t="array" aca="1" ref="G249" ca="1">INDIRECT("'Room Details'!$H$251")</f>
        <v>0</v>
      </c>
      <c r="H249" cm="1">
        <f t="array" aca="1" ref="H249" ca="1">INDIRECT("'Room Details'!$I$251")</f>
        <v>0</v>
      </c>
      <c r="I249" cm="1">
        <f t="array" aca="1" ref="I249" ca="1">INDIRECT("'Room Details'!$J$251")</f>
        <v>0</v>
      </c>
      <c r="J249" cm="1">
        <f t="array" aca="1" ref="J249" ca="1">INDIRECT("'Room Details'!$K$251")</f>
        <v>0</v>
      </c>
      <c r="K249" cm="1">
        <f t="array" aca="1" ref="K249" ca="1">INDIRECT("'Room Details'!$L$251")</f>
        <v>0</v>
      </c>
      <c r="L249" cm="1">
        <f t="array" aca="1" ref="L249" ca="1">INDIRECT("'Room Details'!$M$251")</f>
        <v>0</v>
      </c>
      <c r="M249" cm="1">
        <f t="array" aca="1" ref="M249" ca="1">INDIRECT("'Room Details'!$N$251")</f>
        <v>0</v>
      </c>
      <c r="N249" cm="1">
        <f t="array" aca="1" ref="N249" ca="1">INDIRECT("'Room Details'!$O$251")</f>
        <v>0</v>
      </c>
      <c r="O249" cm="1">
        <f t="array" aca="1" ref="O249" ca="1">INDIRECT("'Room Details'!$P$251")</f>
        <v>0</v>
      </c>
    </row>
    <row r="250" spans="1:15" x14ac:dyDescent="0.25">
      <c r="A250" cm="1">
        <f t="array" aca="1" ref="A250" ca="1">INDIRECT("'Room Details'!$B$252")</f>
        <v>0</v>
      </c>
      <c r="B250" cm="1">
        <f t="array" aca="1" ref="B250" ca="1">INDIRECT("'Room Details'!$C$252")</f>
        <v>0</v>
      </c>
      <c r="C250" cm="1">
        <f t="array" aca="1" ref="C250" ca="1">INDIRECT("'Room Details'!$D$252")</f>
        <v>0</v>
      </c>
      <c r="D250" cm="1">
        <f t="array" aca="1" ref="D250" ca="1">INDIRECT("'Room Details'!$E$252")</f>
        <v>0</v>
      </c>
      <c r="E250" t="str" cm="1">
        <f t="array" aca="1" ref="E250" ca="1">INDIRECT("'Room Details'!$F$252")</f>
        <v xml:space="preserve"> </v>
      </c>
      <c r="F250" cm="1">
        <f t="array" aca="1" ref="F250" ca="1">INDIRECT("'Room Details'!$G$252")</f>
        <v>0</v>
      </c>
      <c r="G250" cm="1">
        <f t="array" aca="1" ref="G250" ca="1">INDIRECT("'Room Details'!$H$252")</f>
        <v>0</v>
      </c>
      <c r="H250" cm="1">
        <f t="array" aca="1" ref="H250" ca="1">INDIRECT("'Room Details'!$I$252")</f>
        <v>0</v>
      </c>
      <c r="I250" cm="1">
        <f t="array" aca="1" ref="I250" ca="1">INDIRECT("'Room Details'!$J$252")</f>
        <v>0</v>
      </c>
      <c r="J250" cm="1">
        <f t="array" aca="1" ref="J250" ca="1">INDIRECT("'Room Details'!$K$252")</f>
        <v>0</v>
      </c>
      <c r="K250" cm="1">
        <f t="array" aca="1" ref="K250" ca="1">INDIRECT("'Room Details'!$L$252")</f>
        <v>0</v>
      </c>
      <c r="L250" cm="1">
        <f t="array" aca="1" ref="L250" ca="1">INDIRECT("'Room Details'!$M$252")</f>
        <v>0</v>
      </c>
      <c r="M250" cm="1">
        <f t="array" aca="1" ref="M250" ca="1">INDIRECT("'Room Details'!$N$252")</f>
        <v>0</v>
      </c>
      <c r="N250" cm="1">
        <f t="array" aca="1" ref="N250" ca="1">INDIRECT("'Room Details'!$O$252")</f>
        <v>0</v>
      </c>
      <c r="O250" cm="1">
        <f t="array" aca="1" ref="O250" ca="1">INDIRECT("'Room Details'!$P$252")</f>
        <v>0</v>
      </c>
    </row>
    <row r="251" spans="1:15" x14ac:dyDescent="0.25">
      <c r="A251" cm="1">
        <f t="array" aca="1" ref="A251" ca="1">INDIRECT("'Room Details'!$B$253")</f>
        <v>0</v>
      </c>
      <c r="B251" cm="1">
        <f t="array" aca="1" ref="B251" ca="1">INDIRECT("'Room Details'!$C$253")</f>
        <v>0</v>
      </c>
      <c r="C251" cm="1">
        <f t="array" aca="1" ref="C251" ca="1">INDIRECT("'Room Details'!$D$253")</f>
        <v>0</v>
      </c>
      <c r="D251" cm="1">
        <f t="array" aca="1" ref="D251" ca="1">INDIRECT("'Room Details'!$E$253")</f>
        <v>0</v>
      </c>
      <c r="E251" t="str" cm="1">
        <f t="array" aca="1" ref="E251" ca="1">INDIRECT("'Room Details'!$F$253")</f>
        <v xml:space="preserve"> </v>
      </c>
      <c r="F251" cm="1">
        <f t="array" aca="1" ref="F251" ca="1">INDIRECT("'Room Details'!$G$253")</f>
        <v>0</v>
      </c>
      <c r="G251" cm="1">
        <f t="array" aca="1" ref="G251" ca="1">INDIRECT("'Room Details'!$H$253")</f>
        <v>0</v>
      </c>
      <c r="H251" cm="1">
        <f t="array" aca="1" ref="H251" ca="1">INDIRECT("'Room Details'!$I$253")</f>
        <v>0</v>
      </c>
      <c r="I251" cm="1">
        <f t="array" aca="1" ref="I251" ca="1">INDIRECT("'Room Details'!$J$253")</f>
        <v>0</v>
      </c>
      <c r="J251" cm="1">
        <f t="array" aca="1" ref="J251" ca="1">INDIRECT("'Room Details'!$K$253")</f>
        <v>0</v>
      </c>
      <c r="K251" cm="1">
        <f t="array" aca="1" ref="K251" ca="1">INDIRECT("'Room Details'!$L$253")</f>
        <v>0</v>
      </c>
      <c r="L251" cm="1">
        <f t="array" aca="1" ref="L251" ca="1">INDIRECT("'Room Details'!$M$253")</f>
        <v>0</v>
      </c>
      <c r="M251" cm="1">
        <f t="array" aca="1" ref="M251" ca="1">INDIRECT("'Room Details'!$N$253")</f>
        <v>0</v>
      </c>
      <c r="N251" cm="1">
        <f t="array" aca="1" ref="N251" ca="1">INDIRECT("'Room Details'!$O$253")</f>
        <v>0</v>
      </c>
      <c r="O251" cm="1">
        <f t="array" aca="1" ref="O251" ca="1">INDIRECT("'Room Details'!$P$253")</f>
        <v>0</v>
      </c>
    </row>
    <row r="252" spans="1:15" x14ac:dyDescent="0.25">
      <c r="A252" cm="1">
        <f t="array" aca="1" ref="A252" ca="1">INDIRECT("'Room Details'!$B$254")</f>
        <v>0</v>
      </c>
      <c r="B252" cm="1">
        <f t="array" aca="1" ref="B252" ca="1">INDIRECT("'Room Details'!$C$254")</f>
        <v>0</v>
      </c>
      <c r="C252" cm="1">
        <f t="array" aca="1" ref="C252" ca="1">INDIRECT("'Room Details'!$D$254")</f>
        <v>0</v>
      </c>
      <c r="D252" cm="1">
        <f t="array" aca="1" ref="D252" ca="1">INDIRECT("'Room Details'!$E$254")</f>
        <v>0</v>
      </c>
      <c r="E252" t="str" cm="1">
        <f t="array" aca="1" ref="E252" ca="1">INDIRECT("'Room Details'!$F$254")</f>
        <v xml:space="preserve"> </v>
      </c>
      <c r="F252" cm="1">
        <f t="array" aca="1" ref="F252" ca="1">INDIRECT("'Room Details'!$G$254")</f>
        <v>0</v>
      </c>
      <c r="G252" cm="1">
        <f t="array" aca="1" ref="G252" ca="1">INDIRECT("'Room Details'!$H$254")</f>
        <v>0</v>
      </c>
      <c r="H252" cm="1">
        <f t="array" aca="1" ref="H252" ca="1">INDIRECT("'Room Details'!$I$254")</f>
        <v>0</v>
      </c>
      <c r="I252" cm="1">
        <f t="array" aca="1" ref="I252" ca="1">INDIRECT("'Room Details'!$J$254")</f>
        <v>0</v>
      </c>
      <c r="J252" cm="1">
        <f t="array" aca="1" ref="J252" ca="1">INDIRECT("'Room Details'!$K$254")</f>
        <v>0</v>
      </c>
      <c r="K252" cm="1">
        <f t="array" aca="1" ref="K252" ca="1">INDIRECT("'Room Details'!$L$254")</f>
        <v>0</v>
      </c>
      <c r="L252" cm="1">
        <f t="array" aca="1" ref="L252" ca="1">INDIRECT("'Room Details'!$M$254")</f>
        <v>0</v>
      </c>
      <c r="M252" cm="1">
        <f t="array" aca="1" ref="M252" ca="1">INDIRECT("'Room Details'!$N$254")</f>
        <v>0</v>
      </c>
      <c r="N252" cm="1">
        <f t="array" aca="1" ref="N252" ca="1">INDIRECT("'Room Details'!$O$254")</f>
        <v>0</v>
      </c>
      <c r="O252" cm="1">
        <f t="array" aca="1" ref="O252" ca="1">INDIRECT("'Room Details'!$P$254")</f>
        <v>0</v>
      </c>
    </row>
    <row r="253" spans="1:15" x14ac:dyDescent="0.25">
      <c r="A253" cm="1">
        <f t="array" aca="1" ref="A253" ca="1">INDIRECT("'Room Details'!$B$255")</f>
        <v>0</v>
      </c>
      <c r="B253" cm="1">
        <f t="array" aca="1" ref="B253" ca="1">INDIRECT("'Room Details'!$C$255")</f>
        <v>0</v>
      </c>
      <c r="C253" cm="1">
        <f t="array" aca="1" ref="C253" ca="1">INDIRECT("'Room Details'!$D$255")</f>
        <v>0</v>
      </c>
      <c r="D253" cm="1">
        <f t="array" aca="1" ref="D253" ca="1">INDIRECT("'Room Details'!$E$255")</f>
        <v>0</v>
      </c>
      <c r="E253" t="str" cm="1">
        <f t="array" aca="1" ref="E253" ca="1">INDIRECT("'Room Details'!$F$255")</f>
        <v xml:space="preserve"> </v>
      </c>
      <c r="F253" cm="1">
        <f t="array" aca="1" ref="F253" ca="1">INDIRECT("'Room Details'!$G$255")</f>
        <v>0</v>
      </c>
      <c r="G253" cm="1">
        <f t="array" aca="1" ref="G253" ca="1">INDIRECT("'Room Details'!$H$255")</f>
        <v>0</v>
      </c>
      <c r="H253" cm="1">
        <f t="array" aca="1" ref="H253" ca="1">INDIRECT("'Room Details'!$I$255")</f>
        <v>0</v>
      </c>
      <c r="I253" cm="1">
        <f t="array" aca="1" ref="I253" ca="1">INDIRECT("'Room Details'!$J$255")</f>
        <v>0</v>
      </c>
      <c r="J253" cm="1">
        <f t="array" aca="1" ref="J253" ca="1">INDIRECT("'Room Details'!$K$255")</f>
        <v>0</v>
      </c>
      <c r="K253" cm="1">
        <f t="array" aca="1" ref="K253" ca="1">INDIRECT("'Room Details'!$L$255")</f>
        <v>0</v>
      </c>
      <c r="L253" cm="1">
        <f t="array" aca="1" ref="L253" ca="1">INDIRECT("'Room Details'!$M$255")</f>
        <v>0</v>
      </c>
      <c r="M253" cm="1">
        <f t="array" aca="1" ref="M253" ca="1">INDIRECT("'Room Details'!$N$255")</f>
        <v>0</v>
      </c>
      <c r="N253" cm="1">
        <f t="array" aca="1" ref="N253" ca="1">INDIRECT("'Room Details'!$O$255")</f>
        <v>0</v>
      </c>
      <c r="O253" cm="1">
        <f t="array" aca="1" ref="O253" ca="1">INDIRECT("'Room Details'!$P$255")</f>
        <v>0</v>
      </c>
    </row>
    <row r="254" spans="1:15" x14ac:dyDescent="0.25">
      <c r="A254" cm="1">
        <f t="array" aca="1" ref="A254" ca="1">INDIRECT("'Room Details'!$B$256")</f>
        <v>0</v>
      </c>
      <c r="B254" cm="1">
        <f t="array" aca="1" ref="B254" ca="1">INDIRECT("'Room Details'!$C$256")</f>
        <v>0</v>
      </c>
      <c r="C254" cm="1">
        <f t="array" aca="1" ref="C254" ca="1">INDIRECT("'Room Details'!$D$256")</f>
        <v>0</v>
      </c>
      <c r="D254" cm="1">
        <f t="array" aca="1" ref="D254" ca="1">INDIRECT("'Room Details'!$E$256")</f>
        <v>0</v>
      </c>
      <c r="E254" t="str" cm="1">
        <f t="array" aca="1" ref="E254" ca="1">INDIRECT("'Room Details'!$F$256")</f>
        <v xml:space="preserve"> </v>
      </c>
      <c r="F254" cm="1">
        <f t="array" aca="1" ref="F254" ca="1">INDIRECT("'Room Details'!$G$256")</f>
        <v>0</v>
      </c>
      <c r="G254" cm="1">
        <f t="array" aca="1" ref="G254" ca="1">INDIRECT("'Room Details'!$H$256")</f>
        <v>0</v>
      </c>
      <c r="H254" cm="1">
        <f t="array" aca="1" ref="H254" ca="1">INDIRECT("'Room Details'!$I$256")</f>
        <v>0</v>
      </c>
      <c r="I254" cm="1">
        <f t="array" aca="1" ref="I254" ca="1">INDIRECT("'Room Details'!$J$256")</f>
        <v>0</v>
      </c>
      <c r="J254" cm="1">
        <f t="array" aca="1" ref="J254" ca="1">INDIRECT("'Room Details'!$K$256")</f>
        <v>0</v>
      </c>
      <c r="K254" cm="1">
        <f t="array" aca="1" ref="K254" ca="1">INDIRECT("'Room Details'!$L$256")</f>
        <v>0</v>
      </c>
      <c r="L254" cm="1">
        <f t="array" aca="1" ref="L254" ca="1">INDIRECT("'Room Details'!$M$256")</f>
        <v>0</v>
      </c>
      <c r="M254" cm="1">
        <f t="array" aca="1" ref="M254" ca="1">INDIRECT("'Room Details'!$N$256")</f>
        <v>0</v>
      </c>
      <c r="N254" cm="1">
        <f t="array" aca="1" ref="N254" ca="1">INDIRECT("'Room Details'!$O$256")</f>
        <v>0</v>
      </c>
      <c r="O254" cm="1">
        <f t="array" aca="1" ref="O254" ca="1">INDIRECT("'Room Details'!$P$256")</f>
        <v>0</v>
      </c>
    </row>
    <row r="255" spans="1:15" x14ac:dyDescent="0.25">
      <c r="A255" cm="1">
        <f t="array" aca="1" ref="A255" ca="1">INDIRECT("'Room Details'!$B$257")</f>
        <v>0</v>
      </c>
      <c r="B255" cm="1">
        <f t="array" aca="1" ref="B255" ca="1">INDIRECT("'Room Details'!$C$257")</f>
        <v>0</v>
      </c>
      <c r="C255" cm="1">
        <f t="array" aca="1" ref="C255" ca="1">INDIRECT("'Room Details'!$D$257")</f>
        <v>0</v>
      </c>
      <c r="D255" cm="1">
        <f t="array" aca="1" ref="D255" ca="1">INDIRECT("'Room Details'!$E$257")</f>
        <v>0</v>
      </c>
      <c r="E255" t="str" cm="1">
        <f t="array" aca="1" ref="E255" ca="1">INDIRECT("'Room Details'!$F$257")</f>
        <v xml:space="preserve"> </v>
      </c>
      <c r="F255" cm="1">
        <f t="array" aca="1" ref="F255" ca="1">INDIRECT("'Room Details'!$G$257")</f>
        <v>0</v>
      </c>
      <c r="G255" cm="1">
        <f t="array" aca="1" ref="G255" ca="1">INDIRECT("'Room Details'!$H$257")</f>
        <v>0</v>
      </c>
      <c r="H255" cm="1">
        <f t="array" aca="1" ref="H255" ca="1">INDIRECT("'Room Details'!$I$257")</f>
        <v>0</v>
      </c>
      <c r="I255" cm="1">
        <f t="array" aca="1" ref="I255" ca="1">INDIRECT("'Room Details'!$J$257")</f>
        <v>0</v>
      </c>
      <c r="J255" cm="1">
        <f t="array" aca="1" ref="J255" ca="1">INDIRECT("'Room Details'!$K$257")</f>
        <v>0</v>
      </c>
      <c r="K255" cm="1">
        <f t="array" aca="1" ref="K255" ca="1">INDIRECT("'Room Details'!$L$257")</f>
        <v>0</v>
      </c>
      <c r="L255" cm="1">
        <f t="array" aca="1" ref="L255" ca="1">INDIRECT("'Room Details'!$M$257")</f>
        <v>0</v>
      </c>
      <c r="M255" cm="1">
        <f t="array" aca="1" ref="M255" ca="1">INDIRECT("'Room Details'!$N$257")</f>
        <v>0</v>
      </c>
      <c r="N255" cm="1">
        <f t="array" aca="1" ref="N255" ca="1">INDIRECT("'Room Details'!$O$257")</f>
        <v>0</v>
      </c>
      <c r="O255" cm="1">
        <f t="array" aca="1" ref="O255" ca="1">INDIRECT("'Room Details'!$P$257")</f>
        <v>0</v>
      </c>
    </row>
    <row r="256" spans="1:15" x14ac:dyDescent="0.25">
      <c r="A256" cm="1">
        <f t="array" aca="1" ref="A256" ca="1">INDIRECT("'Room Details'!$B$258")</f>
        <v>0</v>
      </c>
      <c r="B256" cm="1">
        <f t="array" aca="1" ref="B256" ca="1">INDIRECT("'Room Details'!$C$258")</f>
        <v>0</v>
      </c>
      <c r="C256" cm="1">
        <f t="array" aca="1" ref="C256" ca="1">INDIRECT("'Room Details'!$D$258")</f>
        <v>0</v>
      </c>
      <c r="D256" cm="1">
        <f t="array" aca="1" ref="D256" ca="1">INDIRECT("'Room Details'!$E$258")</f>
        <v>0</v>
      </c>
      <c r="E256" t="str" cm="1">
        <f t="array" aca="1" ref="E256" ca="1">INDIRECT("'Room Details'!$F$258")</f>
        <v xml:space="preserve"> </v>
      </c>
      <c r="F256" cm="1">
        <f t="array" aca="1" ref="F256" ca="1">INDIRECT("'Room Details'!$G$258")</f>
        <v>0</v>
      </c>
      <c r="G256" cm="1">
        <f t="array" aca="1" ref="G256" ca="1">INDIRECT("'Room Details'!$H$258")</f>
        <v>0</v>
      </c>
      <c r="H256" cm="1">
        <f t="array" aca="1" ref="H256" ca="1">INDIRECT("'Room Details'!$I$258")</f>
        <v>0</v>
      </c>
      <c r="I256" cm="1">
        <f t="array" aca="1" ref="I256" ca="1">INDIRECT("'Room Details'!$J$258")</f>
        <v>0</v>
      </c>
      <c r="J256" cm="1">
        <f t="array" aca="1" ref="J256" ca="1">INDIRECT("'Room Details'!$K$258")</f>
        <v>0</v>
      </c>
      <c r="K256" cm="1">
        <f t="array" aca="1" ref="K256" ca="1">INDIRECT("'Room Details'!$L$258")</f>
        <v>0</v>
      </c>
      <c r="L256" cm="1">
        <f t="array" aca="1" ref="L256" ca="1">INDIRECT("'Room Details'!$M$258")</f>
        <v>0</v>
      </c>
      <c r="M256" cm="1">
        <f t="array" aca="1" ref="M256" ca="1">INDIRECT("'Room Details'!$N$258")</f>
        <v>0</v>
      </c>
      <c r="N256" cm="1">
        <f t="array" aca="1" ref="N256" ca="1">INDIRECT("'Room Details'!$O$258")</f>
        <v>0</v>
      </c>
      <c r="O256" cm="1">
        <f t="array" aca="1" ref="O256" ca="1">INDIRECT("'Room Details'!$P$258")</f>
        <v>0</v>
      </c>
    </row>
    <row r="257" spans="1:15" x14ac:dyDescent="0.25">
      <c r="A257" cm="1">
        <f t="array" aca="1" ref="A257" ca="1">INDIRECT("'Room Details'!$B$259")</f>
        <v>0</v>
      </c>
      <c r="B257" cm="1">
        <f t="array" aca="1" ref="B257" ca="1">INDIRECT("'Room Details'!$C$259")</f>
        <v>0</v>
      </c>
      <c r="C257" cm="1">
        <f t="array" aca="1" ref="C257" ca="1">INDIRECT("'Room Details'!$D$259")</f>
        <v>0</v>
      </c>
      <c r="D257" cm="1">
        <f t="array" aca="1" ref="D257" ca="1">INDIRECT("'Room Details'!$E$259")</f>
        <v>0</v>
      </c>
      <c r="E257" t="str" cm="1">
        <f t="array" aca="1" ref="E257" ca="1">INDIRECT("'Room Details'!$F$259")</f>
        <v xml:space="preserve"> </v>
      </c>
      <c r="F257" cm="1">
        <f t="array" aca="1" ref="F257" ca="1">INDIRECT("'Room Details'!$G$259")</f>
        <v>0</v>
      </c>
      <c r="G257" cm="1">
        <f t="array" aca="1" ref="G257" ca="1">INDIRECT("'Room Details'!$H$259")</f>
        <v>0</v>
      </c>
      <c r="H257" cm="1">
        <f t="array" aca="1" ref="H257" ca="1">INDIRECT("'Room Details'!$I$259")</f>
        <v>0</v>
      </c>
      <c r="I257" cm="1">
        <f t="array" aca="1" ref="I257" ca="1">INDIRECT("'Room Details'!$J$259")</f>
        <v>0</v>
      </c>
      <c r="J257" cm="1">
        <f t="array" aca="1" ref="J257" ca="1">INDIRECT("'Room Details'!$K$259")</f>
        <v>0</v>
      </c>
      <c r="K257" cm="1">
        <f t="array" aca="1" ref="K257" ca="1">INDIRECT("'Room Details'!$L$259")</f>
        <v>0</v>
      </c>
      <c r="L257" cm="1">
        <f t="array" aca="1" ref="L257" ca="1">INDIRECT("'Room Details'!$M$259")</f>
        <v>0</v>
      </c>
      <c r="M257" cm="1">
        <f t="array" aca="1" ref="M257" ca="1">INDIRECT("'Room Details'!$N$259")</f>
        <v>0</v>
      </c>
      <c r="N257" cm="1">
        <f t="array" aca="1" ref="N257" ca="1">INDIRECT("'Room Details'!$O$259")</f>
        <v>0</v>
      </c>
      <c r="O257" cm="1">
        <f t="array" aca="1" ref="O257" ca="1">INDIRECT("'Room Details'!$P$259")</f>
        <v>0</v>
      </c>
    </row>
    <row r="258" spans="1:15" x14ac:dyDescent="0.25">
      <c r="A258" cm="1">
        <f t="array" aca="1" ref="A258" ca="1">INDIRECT("'Room Details'!$B$260")</f>
        <v>0</v>
      </c>
      <c r="B258" cm="1">
        <f t="array" aca="1" ref="B258" ca="1">INDIRECT("'Room Details'!$C$260")</f>
        <v>0</v>
      </c>
      <c r="C258" cm="1">
        <f t="array" aca="1" ref="C258" ca="1">INDIRECT("'Room Details'!$D$260")</f>
        <v>0</v>
      </c>
      <c r="D258" cm="1">
        <f t="array" aca="1" ref="D258" ca="1">INDIRECT("'Room Details'!$E$260")</f>
        <v>0</v>
      </c>
      <c r="E258" t="str" cm="1">
        <f t="array" aca="1" ref="E258" ca="1">INDIRECT("'Room Details'!$F$260")</f>
        <v xml:space="preserve"> </v>
      </c>
      <c r="F258" cm="1">
        <f t="array" aca="1" ref="F258" ca="1">INDIRECT("'Room Details'!$G$260")</f>
        <v>0</v>
      </c>
      <c r="G258" cm="1">
        <f t="array" aca="1" ref="G258" ca="1">INDIRECT("'Room Details'!$H$260")</f>
        <v>0</v>
      </c>
      <c r="H258" cm="1">
        <f t="array" aca="1" ref="H258" ca="1">INDIRECT("'Room Details'!$I$260")</f>
        <v>0</v>
      </c>
      <c r="I258" cm="1">
        <f t="array" aca="1" ref="I258" ca="1">INDIRECT("'Room Details'!$J$260")</f>
        <v>0</v>
      </c>
      <c r="J258" cm="1">
        <f t="array" aca="1" ref="J258" ca="1">INDIRECT("'Room Details'!$K$260")</f>
        <v>0</v>
      </c>
      <c r="K258" cm="1">
        <f t="array" aca="1" ref="K258" ca="1">INDIRECT("'Room Details'!$L$260")</f>
        <v>0</v>
      </c>
      <c r="L258" cm="1">
        <f t="array" aca="1" ref="L258" ca="1">INDIRECT("'Room Details'!$M$260")</f>
        <v>0</v>
      </c>
      <c r="M258" cm="1">
        <f t="array" aca="1" ref="M258" ca="1">INDIRECT("'Room Details'!$N$260")</f>
        <v>0</v>
      </c>
      <c r="N258" cm="1">
        <f t="array" aca="1" ref="N258" ca="1">INDIRECT("'Room Details'!$O$260")</f>
        <v>0</v>
      </c>
      <c r="O258" cm="1">
        <f t="array" aca="1" ref="O258" ca="1">INDIRECT("'Room Details'!$P$260")</f>
        <v>0</v>
      </c>
    </row>
    <row r="259" spans="1:15" x14ac:dyDescent="0.25">
      <c r="A259" cm="1">
        <f t="array" aca="1" ref="A259" ca="1">INDIRECT("'Room Details'!$B$261")</f>
        <v>0</v>
      </c>
      <c r="B259" cm="1">
        <f t="array" aca="1" ref="B259" ca="1">INDIRECT("'Room Details'!$C$261")</f>
        <v>0</v>
      </c>
      <c r="C259" cm="1">
        <f t="array" aca="1" ref="C259" ca="1">INDIRECT("'Room Details'!$D$261")</f>
        <v>0</v>
      </c>
      <c r="D259" cm="1">
        <f t="array" aca="1" ref="D259" ca="1">INDIRECT("'Room Details'!$E$261")</f>
        <v>0</v>
      </c>
      <c r="E259" t="str" cm="1">
        <f t="array" aca="1" ref="E259" ca="1">INDIRECT("'Room Details'!$F$261")</f>
        <v xml:space="preserve"> </v>
      </c>
      <c r="F259" cm="1">
        <f t="array" aca="1" ref="F259" ca="1">INDIRECT("'Room Details'!$G$261")</f>
        <v>0</v>
      </c>
      <c r="G259" cm="1">
        <f t="array" aca="1" ref="G259" ca="1">INDIRECT("'Room Details'!$H$261")</f>
        <v>0</v>
      </c>
      <c r="H259" cm="1">
        <f t="array" aca="1" ref="H259" ca="1">INDIRECT("'Room Details'!$I$261")</f>
        <v>0</v>
      </c>
      <c r="I259" cm="1">
        <f t="array" aca="1" ref="I259" ca="1">INDIRECT("'Room Details'!$J$261")</f>
        <v>0</v>
      </c>
      <c r="J259" cm="1">
        <f t="array" aca="1" ref="J259" ca="1">INDIRECT("'Room Details'!$K$261")</f>
        <v>0</v>
      </c>
      <c r="K259" cm="1">
        <f t="array" aca="1" ref="K259" ca="1">INDIRECT("'Room Details'!$L$261")</f>
        <v>0</v>
      </c>
      <c r="L259" cm="1">
        <f t="array" aca="1" ref="L259" ca="1">INDIRECT("'Room Details'!$M$261")</f>
        <v>0</v>
      </c>
      <c r="M259" cm="1">
        <f t="array" aca="1" ref="M259" ca="1">INDIRECT("'Room Details'!$N$261")</f>
        <v>0</v>
      </c>
      <c r="N259" cm="1">
        <f t="array" aca="1" ref="N259" ca="1">INDIRECT("'Room Details'!$O$261")</f>
        <v>0</v>
      </c>
      <c r="O259" cm="1">
        <f t="array" aca="1" ref="O259" ca="1">INDIRECT("'Room Details'!$P$261")</f>
        <v>0</v>
      </c>
    </row>
    <row r="260" spans="1:15" x14ac:dyDescent="0.25">
      <c r="A260" cm="1">
        <f t="array" aca="1" ref="A260" ca="1">INDIRECT("'Room Details'!$B$262")</f>
        <v>0</v>
      </c>
      <c r="B260" cm="1">
        <f t="array" aca="1" ref="B260" ca="1">INDIRECT("'Room Details'!$C$262")</f>
        <v>0</v>
      </c>
      <c r="C260" cm="1">
        <f t="array" aca="1" ref="C260" ca="1">INDIRECT("'Room Details'!$D$262")</f>
        <v>0</v>
      </c>
      <c r="D260" cm="1">
        <f t="array" aca="1" ref="D260" ca="1">INDIRECT("'Room Details'!$E$262")</f>
        <v>0</v>
      </c>
      <c r="E260" t="str" cm="1">
        <f t="array" aca="1" ref="E260" ca="1">INDIRECT("'Room Details'!$F$262")</f>
        <v xml:space="preserve"> </v>
      </c>
      <c r="F260" cm="1">
        <f t="array" aca="1" ref="F260" ca="1">INDIRECT("'Room Details'!$G$262")</f>
        <v>0</v>
      </c>
      <c r="G260" cm="1">
        <f t="array" aca="1" ref="G260" ca="1">INDIRECT("'Room Details'!$H$262")</f>
        <v>0</v>
      </c>
      <c r="H260" cm="1">
        <f t="array" aca="1" ref="H260" ca="1">INDIRECT("'Room Details'!$I$262")</f>
        <v>0</v>
      </c>
      <c r="I260" cm="1">
        <f t="array" aca="1" ref="I260" ca="1">INDIRECT("'Room Details'!$J$262")</f>
        <v>0</v>
      </c>
      <c r="J260" cm="1">
        <f t="array" aca="1" ref="J260" ca="1">INDIRECT("'Room Details'!$K$262")</f>
        <v>0</v>
      </c>
      <c r="K260" cm="1">
        <f t="array" aca="1" ref="K260" ca="1">INDIRECT("'Room Details'!$L$262")</f>
        <v>0</v>
      </c>
      <c r="L260" cm="1">
        <f t="array" aca="1" ref="L260" ca="1">INDIRECT("'Room Details'!$M$262")</f>
        <v>0</v>
      </c>
      <c r="M260" cm="1">
        <f t="array" aca="1" ref="M260" ca="1">INDIRECT("'Room Details'!$N$262")</f>
        <v>0</v>
      </c>
      <c r="N260" cm="1">
        <f t="array" aca="1" ref="N260" ca="1">INDIRECT("'Room Details'!$O$262")</f>
        <v>0</v>
      </c>
      <c r="O260" cm="1">
        <f t="array" aca="1" ref="O260" ca="1">INDIRECT("'Room Details'!$P$262")</f>
        <v>0</v>
      </c>
    </row>
    <row r="261" spans="1:15" x14ac:dyDescent="0.25">
      <c r="A261" cm="1">
        <f t="array" aca="1" ref="A261" ca="1">INDIRECT("'Room Details'!$B$263")</f>
        <v>0</v>
      </c>
      <c r="B261" cm="1">
        <f t="array" aca="1" ref="B261" ca="1">INDIRECT("'Room Details'!$C$263")</f>
        <v>0</v>
      </c>
      <c r="C261" cm="1">
        <f t="array" aca="1" ref="C261" ca="1">INDIRECT("'Room Details'!$D$263")</f>
        <v>0</v>
      </c>
      <c r="D261" cm="1">
        <f t="array" aca="1" ref="D261" ca="1">INDIRECT("'Room Details'!$E$263")</f>
        <v>0</v>
      </c>
      <c r="E261" t="str" cm="1">
        <f t="array" aca="1" ref="E261" ca="1">INDIRECT("'Room Details'!$F$263")</f>
        <v xml:space="preserve"> </v>
      </c>
      <c r="F261" cm="1">
        <f t="array" aca="1" ref="F261" ca="1">INDIRECT("'Room Details'!$G$263")</f>
        <v>0</v>
      </c>
      <c r="G261" cm="1">
        <f t="array" aca="1" ref="G261" ca="1">INDIRECT("'Room Details'!$H$263")</f>
        <v>0</v>
      </c>
      <c r="H261" cm="1">
        <f t="array" aca="1" ref="H261" ca="1">INDIRECT("'Room Details'!$I$263")</f>
        <v>0</v>
      </c>
      <c r="I261" cm="1">
        <f t="array" aca="1" ref="I261" ca="1">INDIRECT("'Room Details'!$J$263")</f>
        <v>0</v>
      </c>
      <c r="J261" cm="1">
        <f t="array" aca="1" ref="J261" ca="1">INDIRECT("'Room Details'!$K$263")</f>
        <v>0</v>
      </c>
      <c r="K261" cm="1">
        <f t="array" aca="1" ref="K261" ca="1">INDIRECT("'Room Details'!$L$263")</f>
        <v>0</v>
      </c>
      <c r="L261" cm="1">
        <f t="array" aca="1" ref="L261" ca="1">INDIRECT("'Room Details'!$M$263")</f>
        <v>0</v>
      </c>
      <c r="M261" cm="1">
        <f t="array" aca="1" ref="M261" ca="1">INDIRECT("'Room Details'!$N$263")</f>
        <v>0</v>
      </c>
      <c r="N261" cm="1">
        <f t="array" aca="1" ref="N261" ca="1">INDIRECT("'Room Details'!$O$263")</f>
        <v>0</v>
      </c>
      <c r="O261" cm="1">
        <f t="array" aca="1" ref="O261" ca="1">INDIRECT("'Room Details'!$P$263")</f>
        <v>0</v>
      </c>
    </row>
    <row r="262" spans="1:15" x14ac:dyDescent="0.25">
      <c r="A262" cm="1">
        <f t="array" aca="1" ref="A262" ca="1">INDIRECT("'Room Details'!$B$264")</f>
        <v>0</v>
      </c>
      <c r="B262" cm="1">
        <f t="array" aca="1" ref="B262" ca="1">INDIRECT("'Room Details'!$C$264")</f>
        <v>0</v>
      </c>
      <c r="C262" cm="1">
        <f t="array" aca="1" ref="C262" ca="1">INDIRECT("'Room Details'!$D$264")</f>
        <v>0</v>
      </c>
      <c r="D262" cm="1">
        <f t="array" aca="1" ref="D262" ca="1">INDIRECT("'Room Details'!$E$264")</f>
        <v>0</v>
      </c>
      <c r="E262" t="str" cm="1">
        <f t="array" aca="1" ref="E262" ca="1">INDIRECT("'Room Details'!$F$264")</f>
        <v xml:space="preserve"> </v>
      </c>
      <c r="F262" cm="1">
        <f t="array" aca="1" ref="F262" ca="1">INDIRECT("'Room Details'!$G$264")</f>
        <v>0</v>
      </c>
      <c r="G262" cm="1">
        <f t="array" aca="1" ref="G262" ca="1">INDIRECT("'Room Details'!$H$264")</f>
        <v>0</v>
      </c>
      <c r="H262" cm="1">
        <f t="array" aca="1" ref="H262" ca="1">INDIRECT("'Room Details'!$I$264")</f>
        <v>0</v>
      </c>
      <c r="I262" cm="1">
        <f t="array" aca="1" ref="I262" ca="1">INDIRECT("'Room Details'!$J$264")</f>
        <v>0</v>
      </c>
      <c r="J262" cm="1">
        <f t="array" aca="1" ref="J262" ca="1">INDIRECT("'Room Details'!$K$264")</f>
        <v>0</v>
      </c>
      <c r="K262" cm="1">
        <f t="array" aca="1" ref="K262" ca="1">INDIRECT("'Room Details'!$L$264")</f>
        <v>0</v>
      </c>
      <c r="L262" cm="1">
        <f t="array" aca="1" ref="L262" ca="1">INDIRECT("'Room Details'!$M$264")</f>
        <v>0</v>
      </c>
      <c r="M262" cm="1">
        <f t="array" aca="1" ref="M262" ca="1">INDIRECT("'Room Details'!$N$264")</f>
        <v>0</v>
      </c>
      <c r="N262" cm="1">
        <f t="array" aca="1" ref="N262" ca="1">INDIRECT("'Room Details'!$O$264")</f>
        <v>0</v>
      </c>
      <c r="O262" cm="1">
        <f t="array" aca="1" ref="O262" ca="1">INDIRECT("'Room Details'!$P$264")</f>
        <v>0</v>
      </c>
    </row>
    <row r="263" spans="1:15" x14ac:dyDescent="0.25">
      <c r="A263" cm="1">
        <f t="array" aca="1" ref="A263" ca="1">INDIRECT("'Room Details'!$B$265")</f>
        <v>0</v>
      </c>
      <c r="B263" cm="1">
        <f t="array" aca="1" ref="B263" ca="1">INDIRECT("'Room Details'!$C$265")</f>
        <v>0</v>
      </c>
      <c r="C263" cm="1">
        <f t="array" aca="1" ref="C263" ca="1">INDIRECT("'Room Details'!$D$265")</f>
        <v>0</v>
      </c>
      <c r="D263" cm="1">
        <f t="array" aca="1" ref="D263" ca="1">INDIRECT("'Room Details'!$E$265")</f>
        <v>0</v>
      </c>
      <c r="E263" t="str" cm="1">
        <f t="array" aca="1" ref="E263" ca="1">INDIRECT("'Room Details'!$F$265")</f>
        <v xml:space="preserve"> </v>
      </c>
      <c r="F263" cm="1">
        <f t="array" aca="1" ref="F263" ca="1">INDIRECT("'Room Details'!$G$265")</f>
        <v>0</v>
      </c>
      <c r="G263" cm="1">
        <f t="array" aca="1" ref="G263" ca="1">INDIRECT("'Room Details'!$H$265")</f>
        <v>0</v>
      </c>
      <c r="H263" cm="1">
        <f t="array" aca="1" ref="H263" ca="1">INDIRECT("'Room Details'!$I$265")</f>
        <v>0</v>
      </c>
      <c r="I263" cm="1">
        <f t="array" aca="1" ref="I263" ca="1">INDIRECT("'Room Details'!$J$265")</f>
        <v>0</v>
      </c>
      <c r="J263" cm="1">
        <f t="array" aca="1" ref="J263" ca="1">INDIRECT("'Room Details'!$K$265")</f>
        <v>0</v>
      </c>
      <c r="K263" cm="1">
        <f t="array" aca="1" ref="K263" ca="1">INDIRECT("'Room Details'!$L$265")</f>
        <v>0</v>
      </c>
      <c r="L263" cm="1">
        <f t="array" aca="1" ref="L263" ca="1">INDIRECT("'Room Details'!$M$265")</f>
        <v>0</v>
      </c>
      <c r="M263" cm="1">
        <f t="array" aca="1" ref="M263" ca="1">INDIRECT("'Room Details'!$N$265")</f>
        <v>0</v>
      </c>
      <c r="N263" cm="1">
        <f t="array" aca="1" ref="N263" ca="1">INDIRECT("'Room Details'!$O$265")</f>
        <v>0</v>
      </c>
      <c r="O263" cm="1">
        <f t="array" aca="1" ref="O263" ca="1">INDIRECT("'Room Details'!$P$265")</f>
        <v>0</v>
      </c>
    </row>
    <row r="264" spans="1:15" x14ac:dyDescent="0.25">
      <c r="A264" cm="1">
        <f t="array" aca="1" ref="A264" ca="1">INDIRECT("'Room Details'!$B$266")</f>
        <v>0</v>
      </c>
      <c r="B264" cm="1">
        <f t="array" aca="1" ref="B264" ca="1">INDIRECT("'Room Details'!$C$266")</f>
        <v>0</v>
      </c>
      <c r="C264" cm="1">
        <f t="array" aca="1" ref="C264" ca="1">INDIRECT("'Room Details'!$D$266")</f>
        <v>0</v>
      </c>
      <c r="D264" cm="1">
        <f t="array" aca="1" ref="D264" ca="1">INDIRECT("'Room Details'!$E$266")</f>
        <v>0</v>
      </c>
      <c r="E264" t="str" cm="1">
        <f t="array" aca="1" ref="E264" ca="1">INDIRECT("'Room Details'!$F$266")</f>
        <v xml:space="preserve"> </v>
      </c>
      <c r="F264" cm="1">
        <f t="array" aca="1" ref="F264" ca="1">INDIRECT("'Room Details'!$G$266")</f>
        <v>0</v>
      </c>
      <c r="G264" cm="1">
        <f t="array" aca="1" ref="G264" ca="1">INDIRECT("'Room Details'!$H$266")</f>
        <v>0</v>
      </c>
      <c r="H264" cm="1">
        <f t="array" aca="1" ref="H264" ca="1">INDIRECT("'Room Details'!$I$266")</f>
        <v>0</v>
      </c>
      <c r="I264" cm="1">
        <f t="array" aca="1" ref="I264" ca="1">INDIRECT("'Room Details'!$J$266")</f>
        <v>0</v>
      </c>
      <c r="J264" cm="1">
        <f t="array" aca="1" ref="J264" ca="1">INDIRECT("'Room Details'!$K$266")</f>
        <v>0</v>
      </c>
      <c r="K264" cm="1">
        <f t="array" aca="1" ref="K264" ca="1">INDIRECT("'Room Details'!$L$266")</f>
        <v>0</v>
      </c>
      <c r="L264" cm="1">
        <f t="array" aca="1" ref="L264" ca="1">INDIRECT("'Room Details'!$M$266")</f>
        <v>0</v>
      </c>
      <c r="M264" cm="1">
        <f t="array" aca="1" ref="M264" ca="1">INDIRECT("'Room Details'!$N$266")</f>
        <v>0</v>
      </c>
      <c r="N264" cm="1">
        <f t="array" aca="1" ref="N264" ca="1">INDIRECT("'Room Details'!$O$266")</f>
        <v>0</v>
      </c>
      <c r="O264" cm="1">
        <f t="array" aca="1" ref="O264" ca="1">INDIRECT("'Room Details'!$P$266")</f>
        <v>0</v>
      </c>
    </row>
    <row r="265" spans="1:15" x14ac:dyDescent="0.25">
      <c r="A265" cm="1">
        <f t="array" aca="1" ref="A265" ca="1">INDIRECT("'Room Details'!$B$267")</f>
        <v>0</v>
      </c>
      <c r="B265" cm="1">
        <f t="array" aca="1" ref="B265" ca="1">INDIRECT("'Room Details'!$C$267")</f>
        <v>0</v>
      </c>
      <c r="C265" cm="1">
        <f t="array" aca="1" ref="C265" ca="1">INDIRECT("'Room Details'!$D$267")</f>
        <v>0</v>
      </c>
      <c r="D265" cm="1">
        <f t="array" aca="1" ref="D265" ca="1">INDIRECT("'Room Details'!$E$267")</f>
        <v>0</v>
      </c>
      <c r="E265" t="str" cm="1">
        <f t="array" aca="1" ref="E265" ca="1">INDIRECT("'Room Details'!$F$267")</f>
        <v xml:space="preserve"> </v>
      </c>
      <c r="F265" cm="1">
        <f t="array" aca="1" ref="F265" ca="1">INDIRECT("'Room Details'!$G$267")</f>
        <v>0</v>
      </c>
      <c r="G265" cm="1">
        <f t="array" aca="1" ref="G265" ca="1">INDIRECT("'Room Details'!$H$267")</f>
        <v>0</v>
      </c>
      <c r="H265" cm="1">
        <f t="array" aca="1" ref="H265" ca="1">INDIRECT("'Room Details'!$I$267")</f>
        <v>0</v>
      </c>
      <c r="I265" cm="1">
        <f t="array" aca="1" ref="I265" ca="1">INDIRECT("'Room Details'!$J$267")</f>
        <v>0</v>
      </c>
      <c r="J265" cm="1">
        <f t="array" aca="1" ref="J265" ca="1">INDIRECT("'Room Details'!$K$267")</f>
        <v>0</v>
      </c>
      <c r="K265" cm="1">
        <f t="array" aca="1" ref="K265" ca="1">INDIRECT("'Room Details'!$L$267")</f>
        <v>0</v>
      </c>
      <c r="L265" cm="1">
        <f t="array" aca="1" ref="L265" ca="1">INDIRECT("'Room Details'!$M$267")</f>
        <v>0</v>
      </c>
      <c r="M265" cm="1">
        <f t="array" aca="1" ref="M265" ca="1">INDIRECT("'Room Details'!$N$267")</f>
        <v>0</v>
      </c>
      <c r="N265" cm="1">
        <f t="array" aca="1" ref="N265" ca="1">INDIRECT("'Room Details'!$O$267")</f>
        <v>0</v>
      </c>
      <c r="O265" cm="1">
        <f t="array" aca="1" ref="O265" ca="1">INDIRECT("'Room Details'!$P$267")</f>
        <v>0</v>
      </c>
    </row>
    <row r="266" spans="1:15" x14ac:dyDescent="0.25">
      <c r="A266" cm="1">
        <f t="array" aca="1" ref="A266" ca="1">INDIRECT("'Room Details'!$B$268")</f>
        <v>0</v>
      </c>
      <c r="B266" cm="1">
        <f t="array" aca="1" ref="B266" ca="1">INDIRECT("'Room Details'!$C$268")</f>
        <v>0</v>
      </c>
      <c r="C266" cm="1">
        <f t="array" aca="1" ref="C266" ca="1">INDIRECT("'Room Details'!$D$268")</f>
        <v>0</v>
      </c>
      <c r="D266" cm="1">
        <f t="array" aca="1" ref="D266" ca="1">INDIRECT("'Room Details'!$E$268")</f>
        <v>0</v>
      </c>
      <c r="E266" t="str" cm="1">
        <f t="array" aca="1" ref="E266" ca="1">INDIRECT("'Room Details'!$F$268")</f>
        <v xml:space="preserve"> </v>
      </c>
      <c r="F266" cm="1">
        <f t="array" aca="1" ref="F266" ca="1">INDIRECT("'Room Details'!$G$268")</f>
        <v>0</v>
      </c>
      <c r="G266" cm="1">
        <f t="array" aca="1" ref="G266" ca="1">INDIRECT("'Room Details'!$H$268")</f>
        <v>0</v>
      </c>
      <c r="H266" cm="1">
        <f t="array" aca="1" ref="H266" ca="1">INDIRECT("'Room Details'!$I$268")</f>
        <v>0</v>
      </c>
      <c r="I266" cm="1">
        <f t="array" aca="1" ref="I266" ca="1">INDIRECT("'Room Details'!$J$268")</f>
        <v>0</v>
      </c>
      <c r="J266" cm="1">
        <f t="array" aca="1" ref="J266" ca="1">INDIRECT("'Room Details'!$K$268")</f>
        <v>0</v>
      </c>
      <c r="K266" cm="1">
        <f t="array" aca="1" ref="K266" ca="1">INDIRECT("'Room Details'!$L$268")</f>
        <v>0</v>
      </c>
      <c r="L266" cm="1">
        <f t="array" aca="1" ref="L266" ca="1">INDIRECT("'Room Details'!$M$268")</f>
        <v>0</v>
      </c>
      <c r="M266" cm="1">
        <f t="array" aca="1" ref="M266" ca="1">INDIRECT("'Room Details'!$N$268")</f>
        <v>0</v>
      </c>
      <c r="N266" cm="1">
        <f t="array" aca="1" ref="N266" ca="1">INDIRECT("'Room Details'!$O$268")</f>
        <v>0</v>
      </c>
      <c r="O266" cm="1">
        <f t="array" aca="1" ref="O266" ca="1">INDIRECT("'Room Details'!$P$268")</f>
        <v>0</v>
      </c>
    </row>
    <row r="267" spans="1:15" x14ac:dyDescent="0.25">
      <c r="A267" cm="1">
        <f t="array" aca="1" ref="A267" ca="1">INDIRECT("'Room Details'!$B$269")</f>
        <v>0</v>
      </c>
      <c r="B267" cm="1">
        <f t="array" aca="1" ref="B267" ca="1">INDIRECT("'Room Details'!$C$269")</f>
        <v>0</v>
      </c>
      <c r="C267" cm="1">
        <f t="array" aca="1" ref="C267" ca="1">INDIRECT("'Room Details'!$D$269")</f>
        <v>0</v>
      </c>
      <c r="D267" cm="1">
        <f t="array" aca="1" ref="D267" ca="1">INDIRECT("'Room Details'!$E$269")</f>
        <v>0</v>
      </c>
      <c r="E267" t="str" cm="1">
        <f t="array" aca="1" ref="E267" ca="1">INDIRECT("'Room Details'!$F$269")</f>
        <v xml:space="preserve"> </v>
      </c>
      <c r="F267" cm="1">
        <f t="array" aca="1" ref="F267" ca="1">INDIRECT("'Room Details'!$G$269")</f>
        <v>0</v>
      </c>
      <c r="G267" cm="1">
        <f t="array" aca="1" ref="G267" ca="1">INDIRECT("'Room Details'!$H$269")</f>
        <v>0</v>
      </c>
      <c r="H267" cm="1">
        <f t="array" aca="1" ref="H267" ca="1">INDIRECT("'Room Details'!$I$269")</f>
        <v>0</v>
      </c>
      <c r="I267" cm="1">
        <f t="array" aca="1" ref="I267" ca="1">INDIRECT("'Room Details'!$J$269")</f>
        <v>0</v>
      </c>
      <c r="J267" cm="1">
        <f t="array" aca="1" ref="J267" ca="1">INDIRECT("'Room Details'!$K$269")</f>
        <v>0</v>
      </c>
      <c r="K267" cm="1">
        <f t="array" aca="1" ref="K267" ca="1">INDIRECT("'Room Details'!$L$269")</f>
        <v>0</v>
      </c>
      <c r="L267" cm="1">
        <f t="array" aca="1" ref="L267" ca="1">INDIRECT("'Room Details'!$M$269")</f>
        <v>0</v>
      </c>
      <c r="M267" cm="1">
        <f t="array" aca="1" ref="M267" ca="1">INDIRECT("'Room Details'!$N$269")</f>
        <v>0</v>
      </c>
      <c r="N267" cm="1">
        <f t="array" aca="1" ref="N267" ca="1">INDIRECT("'Room Details'!$O$269")</f>
        <v>0</v>
      </c>
      <c r="O267" cm="1">
        <f t="array" aca="1" ref="O267" ca="1">INDIRECT("'Room Details'!$P$269")</f>
        <v>0</v>
      </c>
    </row>
    <row r="268" spans="1:15" x14ac:dyDescent="0.25">
      <c r="A268" cm="1">
        <f t="array" aca="1" ref="A268" ca="1">INDIRECT("'Room Details'!$B$270")</f>
        <v>0</v>
      </c>
      <c r="B268" cm="1">
        <f t="array" aca="1" ref="B268" ca="1">INDIRECT("'Room Details'!$C$270")</f>
        <v>0</v>
      </c>
      <c r="C268" cm="1">
        <f t="array" aca="1" ref="C268" ca="1">INDIRECT("'Room Details'!$D$270")</f>
        <v>0</v>
      </c>
      <c r="D268" cm="1">
        <f t="array" aca="1" ref="D268" ca="1">INDIRECT("'Room Details'!$E$270")</f>
        <v>0</v>
      </c>
      <c r="E268" t="str" cm="1">
        <f t="array" aca="1" ref="E268" ca="1">INDIRECT("'Room Details'!$F$270")</f>
        <v xml:space="preserve"> </v>
      </c>
      <c r="F268" cm="1">
        <f t="array" aca="1" ref="F268" ca="1">INDIRECT("'Room Details'!$G$270")</f>
        <v>0</v>
      </c>
      <c r="G268" cm="1">
        <f t="array" aca="1" ref="G268" ca="1">INDIRECT("'Room Details'!$H$270")</f>
        <v>0</v>
      </c>
      <c r="H268" cm="1">
        <f t="array" aca="1" ref="H268" ca="1">INDIRECT("'Room Details'!$I$270")</f>
        <v>0</v>
      </c>
      <c r="I268" cm="1">
        <f t="array" aca="1" ref="I268" ca="1">INDIRECT("'Room Details'!$J$270")</f>
        <v>0</v>
      </c>
      <c r="J268" cm="1">
        <f t="array" aca="1" ref="J268" ca="1">INDIRECT("'Room Details'!$K$270")</f>
        <v>0</v>
      </c>
      <c r="K268" cm="1">
        <f t="array" aca="1" ref="K268" ca="1">INDIRECT("'Room Details'!$L$270")</f>
        <v>0</v>
      </c>
      <c r="L268" cm="1">
        <f t="array" aca="1" ref="L268" ca="1">INDIRECT("'Room Details'!$M$270")</f>
        <v>0</v>
      </c>
      <c r="M268" cm="1">
        <f t="array" aca="1" ref="M268" ca="1">INDIRECT("'Room Details'!$N$270")</f>
        <v>0</v>
      </c>
      <c r="N268" cm="1">
        <f t="array" aca="1" ref="N268" ca="1">INDIRECT("'Room Details'!$O$270")</f>
        <v>0</v>
      </c>
      <c r="O268" cm="1">
        <f t="array" aca="1" ref="O268" ca="1">INDIRECT("'Room Details'!$P$270")</f>
        <v>0</v>
      </c>
    </row>
    <row r="269" spans="1:15" x14ac:dyDescent="0.25">
      <c r="A269" cm="1">
        <f t="array" aca="1" ref="A269" ca="1">INDIRECT("'Room Details'!$B$271")</f>
        <v>0</v>
      </c>
      <c r="B269" cm="1">
        <f t="array" aca="1" ref="B269" ca="1">INDIRECT("'Room Details'!$C$271")</f>
        <v>0</v>
      </c>
      <c r="C269" cm="1">
        <f t="array" aca="1" ref="C269" ca="1">INDIRECT("'Room Details'!$D$271")</f>
        <v>0</v>
      </c>
      <c r="D269" cm="1">
        <f t="array" aca="1" ref="D269" ca="1">INDIRECT("'Room Details'!$E$271")</f>
        <v>0</v>
      </c>
      <c r="E269" t="str" cm="1">
        <f t="array" aca="1" ref="E269" ca="1">INDIRECT("'Room Details'!$F$271")</f>
        <v xml:space="preserve"> </v>
      </c>
      <c r="F269" cm="1">
        <f t="array" aca="1" ref="F269" ca="1">INDIRECT("'Room Details'!$G$271")</f>
        <v>0</v>
      </c>
      <c r="G269" cm="1">
        <f t="array" aca="1" ref="G269" ca="1">INDIRECT("'Room Details'!$H$271")</f>
        <v>0</v>
      </c>
      <c r="H269" cm="1">
        <f t="array" aca="1" ref="H269" ca="1">INDIRECT("'Room Details'!$I$271")</f>
        <v>0</v>
      </c>
      <c r="I269" cm="1">
        <f t="array" aca="1" ref="I269" ca="1">INDIRECT("'Room Details'!$J$271")</f>
        <v>0</v>
      </c>
      <c r="J269" cm="1">
        <f t="array" aca="1" ref="J269" ca="1">INDIRECT("'Room Details'!$K$271")</f>
        <v>0</v>
      </c>
      <c r="K269" cm="1">
        <f t="array" aca="1" ref="K269" ca="1">INDIRECT("'Room Details'!$L$271")</f>
        <v>0</v>
      </c>
      <c r="L269" cm="1">
        <f t="array" aca="1" ref="L269" ca="1">INDIRECT("'Room Details'!$M$271")</f>
        <v>0</v>
      </c>
      <c r="M269" cm="1">
        <f t="array" aca="1" ref="M269" ca="1">INDIRECT("'Room Details'!$N$271")</f>
        <v>0</v>
      </c>
      <c r="N269" cm="1">
        <f t="array" aca="1" ref="N269" ca="1">INDIRECT("'Room Details'!$O$271")</f>
        <v>0</v>
      </c>
      <c r="O269" cm="1">
        <f t="array" aca="1" ref="O269" ca="1">INDIRECT("'Room Details'!$P$271")</f>
        <v>0</v>
      </c>
    </row>
    <row r="270" spans="1:15" x14ac:dyDescent="0.25">
      <c r="A270" cm="1">
        <f t="array" aca="1" ref="A270" ca="1">INDIRECT("'Room Details'!$B$272")</f>
        <v>0</v>
      </c>
      <c r="B270" cm="1">
        <f t="array" aca="1" ref="B270" ca="1">INDIRECT("'Room Details'!$C$272")</f>
        <v>0</v>
      </c>
      <c r="C270" cm="1">
        <f t="array" aca="1" ref="C270" ca="1">INDIRECT("'Room Details'!$D$272")</f>
        <v>0</v>
      </c>
      <c r="D270" cm="1">
        <f t="array" aca="1" ref="D270" ca="1">INDIRECT("'Room Details'!$E$272")</f>
        <v>0</v>
      </c>
      <c r="E270" t="str" cm="1">
        <f t="array" aca="1" ref="E270" ca="1">INDIRECT("'Room Details'!$F$272")</f>
        <v xml:space="preserve"> </v>
      </c>
      <c r="F270" cm="1">
        <f t="array" aca="1" ref="F270" ca="1">INDIRECT("'Room Details'!$G$272")</f>
        <v>0</v>
      </c>
      <c r="G270" cm="1">
        <f t="array" aca="1" ref="G270" ca="1">INDIRECT("'Room Details'!$H$272")</f>
        <v>0</v>
      </c>
      <c r="H270" cm="1">
        <f t="array" aca="1" ref="H270" ca="1">INDIRECT("'Room Details'!$I$272")</f>
        <v>0</v>
      </c>
      <c r="I270" cm="1">
        <f t="array" aca="1" ref="I270" ca="1">INDIRECT("'Room Details'!$J$272")</f>
        <v>0</v>
      </c>
      <c r="J270" cm="1">
        <f t="array" aca="1" ref="J270" ca="1">INDIRECT("'Room Details'!$K$272")</f>
        <v>0</v>
      </c>
      <c r="K270" cm="1">
        <f t="array" aca="1" ref="K270" ca="1">INDIRECT("'Room Details'!$L$272")</f>
        <v>0</v>
      </c>
      <c r="L270" cm="1">
        <f t="array" aca="1" ref="L270" ca="1">INDIRECT("'Room Details'!$M$272")</f>
        <v>0</v>
      </c>
      <c r="M270" cm="1">
        <f t="array" aca="1" ref="M270" ca="1">INDIRECT("'Room Details'!$N$272")</f>
        <v>0</v>
      </c>
      <c r="N270" cm="1">
        <f t="array" aca="1" ref="N270" ca="1">INDIRECT("'Room Details'!$O$272")</f>
        <v>0</v>
      </c>
      <c r="O270" cm="1">
        <f t="array" aca="1" ref="O270" ca="1">INDIRECT("'Room Details'!$P$272")</f>
        <v>0</v>
      </c>
    </row>
    <row r="271" spans="1:15" x14ac:dyDescent="0.25">
      <c r="A271" cm="1">
        <f t="array" aca="1" ref="A271" ca="1">INDIRECT("'Room Details'!$B$273")</f>
        <v>0</v>
      </c>
      <c r="B271" cm="1">
        <f t="array" aca="1" ref="B271" ca="1">INDIRECT("'Room Details'!$C$273")</f>
        <v>0</v>
      </c>
      <c r="C271" cm="1">
        <f t="array" aca="1" ref="C271" ca="1">INDIRECT("'Room Details'!$D$273")</f>
        <v>0</v>
      </c>
      <c r="D271" cm="1">
        <f t="array" aca="1" ref="D271" ca="1">INDIRECT("'Room Details'!$E$273")</f>
        <v>0</v>
      </c>
      <c r="E271" t="str" cm="1">
        <f t="array" aca="1" ref="E271" ca="1">INDIRECT("'Room Details'!$F$273")</f>
        <v xml:space="preserve"> </v>
      </c>
      <c r="F271" cm="1">
        <f t="array" aca="1" ref="F271" ca="1">INDIRECT("'Room Details'!$G$273")</f>
        <v>0</v>
      </c>
      <c r="G271" cm="1">
        <f t="array" aca="1" ref="G271" ca="1">INDIRECT("'Room Details'!$H$273")</f>
        <v>0</v>
      </c>
      <c r="H271" cm="1">
        <f t="array" aca="1" ref="H271" ca="1">INDIRECT("'Room Details'!$I$273")</f>
        <v>0</v>
      </c>
      <c r="I271" cm="1">
        <f t="array" aca="1" ref="I271" ca="1">INDIRECT("'Room Details'!$J$273")</f>
        <v>0</v>
      </c>
      <c r="J271" cm="1">
        <f t="array" aca="1" ref="J271" ca="1">INDIRECT("'Room Details'!$K$273")</f>
        <v>0</v>
      </c>
      <c r="K271" cm="1">
        <f t="array" aca="1" ref="K271" ca="1">INDIRECT("'Room Details'!$L$273")</f>
        <v>0</v>
      </c>
      <c r="L271" cm="1">
        <f t="array" aca="1" ref="L271" ca="1">INDIRECT("'Room Details'!$M$273")</f>
        <v>0</v>
      </c>
      <c r="M271" cm="1">
        <f t="array" aca="1" ref="M271" ca="1">INDIRECT("'Room Details'!$N$273")</f>
        <v>0</v>
      </c>
      <c r="N271" cm="1">
        <f t="array" aca="1" ref="N271" ca="1">INDIRECT("'Room Details'!$O$273")</f>
        <v>0</v>
      </c>
      <c r="O271" cm="1">
        <f t="array" aca="1" ref="O271" ca="1">INDIRECT("'Room Details'!$P$273")</f>
        <v>0</v>
      </c>
    </row>
    <row r="272" spans="1:15" x14ac:dyDescent="0.25">
      <c r="A272" cm="1">
        <f t="array" aca="1" ref="A272" ca="1">INDIRECT("'Room Details'!$B$274")</f>
        <v>0</v>
      </c>
      <c r="B272" cm="1">
        <f t="array" aca="1" ref="B272" ca="1">INDIRECT("'Room Details'!$C$274")</f>
        <v>0</v>
      </c>
      <c r="C272" cm="1">
        <f t="array" aca="1" ref="C272" ca="1">INDIRECT("'Room Details'!$D$274")</f>
        <v>0</v>
      </c>
      <c r="D272" cm="1">
        <f t="array" aca="1" ref="D272" ca="1">INDIRECT("'Room Details'!$E$274")</f>
        <v>0</v>
      </c>
      <c r="E272" t="str" cm="1">
        <f t="array" aca="1" ref="E272" ca="1">INDIRECT("'Room Details'!$F$274")</f>
        <v xml:space="preserve"> </v>
      </c>
      <c r="F272" cm="1">
        <f t="array" aca="1" ref="F272" ca="1">INDIRECT("'Room Details'!$G$274")</f>
        <v>0</v>
      </c>
      <c r="G272" cm="1">
        <f t="array" aca="1" ref="G272" ca="1">INDIRECT("'Room Details'!$H$274")</f>
        <v>0</v>
      </c>
      <c r="H272" cm="1">
        <f t="array" aca="1" ref="H272" ca="1">INDIRECT("'Room Details'!$I$274")</f>
        <v>0</v>
      </c>
      <c r="I272" cm="1">
        <f t="array" aca="1" ref="I272" ca="1">INDIRECT("'Room Details'!$J$274")</f>
        <v>0</v>
      </c>
      <c r="J272" cm="1">
        <f t="array" aca="1" ref="J272" ca="1">INDIRECT("'Room Details'!$K$274")</f>
        <v>0</v>
      </c>
      <c r="K272" cm="1">
        <f t="array" aca="1" ref="K272" ca="1">INDIRECT("'Room Details'!$L$274")</f>
        <v>0</v>
      </c>
      <c r="L272" cm="1">
        <f t="array" aca="1" ref="L272" ca="1">INDIRECT("'Room Details'!$M$274")</f>
        <v>0</v>
      </c>
      <c r="M272" cm="1">
        <f t="array" aca="1" ref="M272" ca="1">INDIRECT("'Room Details'!$N$274")</f>
        <v>0</v>
      </c>
      <c r="N272" cm="1">
        <f t="array" aca="1" ref="N272" ca="1">INDIRECT("'Room Details'!$O$274")</f>
        <v>0</v>
      </c>
      <c r="O272" cm="1">
        <f t="array" aca="1" ref="O272" ca="1">INDIRECT("'Room Details'!$P$274")</f>
        <v>0</v>
      </c>
    </row>
    <row r="273" spans="1:15" x14ac:dyDescent="0.25">
      <c r="A273" cm="1">
        <f t="array" aca="1" ref="A273" ca="1">INDIRECT("'Room Details'!$B$275")</f>
        <v>0</v>
      </c>
      <c r="B273" cm="1">
        <f t="array" aca="1" ref="B273" ca="1">INDIRECT("'Room Details'!$C$275")</f>
        <v>0</v>
      </c>
      <c r="C273" cm="1">
        <f t="array" aca="1" ref="C273" ca="1">INDIRECT("'Room Details'!$D$275")</f>
        <v>0</v>
      </c>
      <c r="D273" cm="1">
        <f t="array" aca="1" ref="D273" ca="1">INDIRECT("'Room Details'!$E$275")</f>
        <v>0</v>
      </c>
      <c r="E273" t="str" cm="1">
        <f t="array" aca="1" ref="E273" ca="1">INDIRECT("'Room Details'!$F$275")</f>
        <v xml:space="preserve"> </v>
      </c>
      <c r="F273" cm="1">
        <f t="array" aca="1" ref="F273" ca="1">INDIRECT("'Room Details'!$G$275")</f>
        <v>0</v>
      </c>
      <c r="G273" cm="1">
        <f t="array" aca="1" ref="G273" ca="1">INDIRECT("'Room Details'!$H$275")</f>
        <v>0</v>
      </c>
      <c r="H273" cm="1">
        <f t="array" aca="1" ref="H273" ca="1">INDIRECT("'Room Details'!$I$275")</f>
        <v>0</v>
      </c>
      <c r="I273" cm="1">
        <f t="array" aca="1" ref="I273" ca="1">INDIRECT("'Room Details'!$J$275")</f>
        <v>0</v>
      </c>
      <c r="J273" cm="1">
        <f t="array" aca="1" ref="J273" ca="1">INDIRECT("'Room Details'!$K$275")</f>
        <v>0</v>
      </c>
      <c r="K273" cm="1">
        <f t="array" aca="1" ref="K273" ca="1">INDIRECT("'Room Details'!$L$275")</f>
        <v>0</v>
      </c>
      <c r="L273" cm="1">
        <f t="array" aca="1" ref="L273" ca="1">INDIRECT("'Room Details'!$M$275")</f>
        <v>0</v>
      </c>
      <c r="M273" cm="1">
        <f t="array" aca="1" ref="M273" ca="1">INDIRECT("'Room Details'!$N$275")</f>
        <v>0</v>
      </c>
      <c r="N273" cm="1">
        <f t="array" aca="1" ref="N273" ca="1">INDIRECT("'Room Details'!$O$275")</f>
        <v>0</v>
      </c>
      <c r="O273" cm="1">
        <f t="array" aca="1" ref="O273" ca="1">INDIRECT("'Room Details'!$P$275")</f>
        <v>0</v>
      </c>
    </row>
    <row r="274" spans="1:15" x14ac:dyDescent="0.25">
      <c r="A274" cm="1">
        <f t="array" aca="1" ref="A274" ca="1">INDIRECT("'Room Details'!$B$276")</f>
        <v>0</v>
      </c>
      <c r="B274" cm="1">
        <f t="array" aca="1" ref="B274" ca="1">INDIRECT("'Room Details'!$C$276")</f>
        <v>0</v>
      </c>
      <c r="C274" cm="1">
        <f t="array" aca="1" ref="C274" ca="1">INDIRECT("'Room Details'!$D$276")</f>
        <v>0</v>
      </c>
      <c r="D274" cm="1">
        <f t="array" aca="1" ref="D274" ca="1">INDIRECT("'Room Details'!$E$276")</f>
        <v>0</v>
      </c>
      <c r="E274" t="str" cm="1">
        <f t="array" aca="1" ref="E274" ca="1">INDIRECT("'Room Details'!$F$276")</f>
        <v xml:space="preserve"> </v>
      </c>
      <c r="F274" cm="1">
        <f t="array" aca="1" ref="F274" ca="1">INDIRECT("'Room Details'!$G$276")</f>
        <v>0</v>
      </c>
      <c r="G274" cm="1">
        <f t="array" aca="1" ref="G274" ca="1">INDIRECT("'Room Details'!$H$276")</f>
        <v>0</v>
      </c>
      <c r="H274" cm="1">
        <f t="array" aca="1" ref="H274" ca="1">INDIRECT("'Room Details'!$I$276")</f>
        <v>0</v>
      </c>
      <c r="I274" cm="1">
        <f t="array" aca="1" ref="I274" ca="1">INDIRECT("'Room Details'!$J$276")</f>
        <v>0</v>
      </c>
      <c r="J274" cm="1">
        <f t="array" aca="1" ref="J274" ca="1">INDIRECT("'Room Details'!$K$276")</f>
        <v>0</v>
      </c>
      <c r="K274" cm="1">
        <f t="array" aca="1" ref="K274" ca="1">INDIRECT("'Room Details'!$L$276")</f>
        <v>0</v>
      </c>
      <c r="L274" cm="1">
        <f t="array" aca="1" ref="L274" ca="1">INDIRECT("'Room Details'!$M$276")</f>
        <v>0</v>
      </c>
      <c r="M274" cm="1">
        <f t="array" aca="1" ref="M274" ca="1">INDIRECT("'Room Details'!$N$276")</f>
        <v>0</v>
      </c>
      <c r="N274" cm="1">
        <f t="array" aca="1" ref="N274" ca="1">INDIRECT("'Room Details'!$O$276")</f>
        <v>0</v>
      </c>
      <c r="O274" cm="1">
        <f t="array" aca="1" ref="O274" ca="1">INDIRECT("'Room Details'!$P$276")</f>
        <v>0</v>
      </c>
    </row>
    <row r="275" spans="1:15" x14ac:dyDescent="0.25">
      <c r="A275" cm="1">
        <f t="array" aca="1" ref="A275" ca="1">INDIRECT("'Room Details'!$B$277")</f>
        <v>0</v>
      </c>
      <c r="B275" cm="1">
        <f t="array" aca="1" ref="B275" ca="1">INDIRECT("'Room Details'!$C$277")</f>
        <v>0</v>
      </c>
      <c r="C275" cm="1">
        <f t="array" aca="1" ref="C275" ca="1">INDIRECT("'Room Details'!$D$277")</f>
        <v>0</v>
      </c>
      <c r="D275" cm="1">
        <f t="array" aca="1" ref="D275" ca="1">INDIRECT("'Room Details'!$E$277")</f>
        <v>0</v>
      </c>
      <c r="E275" t="str" cm="1">
        <f t="array" aca="1" ref="E275" ca="1">INDIRECT("'Room Details'!$F$277")</f>
        <v xml:space="preserve"> </v>
      </c>
      <c r="F275" cm="1">
        <f t="array" aca="1" ref="F275" ca="1">INDIRECT("'Room Details'!$G$277")</f>
        <v>0</v>
      </c>
      <c r="G275" cm="1">
        <f t="array" aca="1" ref="G275" ca="1">INDIRECT("'Room Details'!$H$277")</f>
        <v>0</v>
      </c>
      <c r="H275" cm="1">
        <f t="array" aca="1" ref="H275" ca="1">INDIRECT("'Room Details'!$I$277")</f>
        <v>0</v>
      </c>
      <c r="I275" cm="1">
        <f t="array" aca="1" ref="I275" ca="1">INDIRECT("'Room Details'!$J$277")</f>
        <v>0</v>
      </c>
      <c r="J275" cm="1">
        <f t="array" aca="1" ref="J275" ca="1">INDIRECT("'Room Details'!$K$277")</f>
        <v>0</v>
      </c>
      <c r="K275" cm="1">
        <f t="array" aca="1" ref="K275" ca="1">INDIRECT("'Room Details'!$L$277")</f>
        <v>0</v>
      </c>
      <c r="L275" cm="1">
        <f t="array" aca="1" ref="L275" ca="1">INDIRECT("'Room Details'!$M$277")</f>
        <v>0</v>
      </c>
      <c r="M275" cm="1">
        <f t="array" aca="1" ref="M275" ca="1">INDIRECT("'Room Details'!$N$277")</f>
        <v>0</v>
      </c>
      <c r="N275" cm="1">
        <f t="array" aca="1" ref="N275" ca="1">INDIRECT("'Room Details'!$O$277")</f>
        <v>0</v>
      </c>
      <c r="O275" cm="1">
        <f t="array" aca="1" ref="O275" ca="1">INDIRECT("'Room Details'!$P$277")</f>
        <v>0</v>
      </c>
    </row>
    <row r="276" spans="1:15" x14ac:dyDescent="0.25">
      <c r="A276" cm="1">
        <f t="array" aca="1" ref="A276" ca="1">INDIRECT("'Room Details'!$B$278")</f>
        <v>0</v>
      </c>
      <c r="B276" cm="1">
        <f t="array" aca="1" ref="B276" ca="1">INDIRECT("'Room Details'!$C$278")</f>
        <v>0</v>
      </c>
      <c r="C276" cm="1">
        <f t="array" aca="1" ref="C276" ca="1">INDIRECT("'Room Details'!$D$278")</f>
        <v>0</v>
      </c>
      <c r="D276" cm="1">
        <f t="array" aca="1" ref="D276" ca="1">INDIRECT("'Room Details'!$E$278")</f>
        <v>0</v>
      </c>
      <c r="E276" t="str" cm="1">
        <f t="array" aca="1" ref="E276" ca="1">INDIRECT("'Room Details'!$F$278")</f>
        <v xml:space="preserve"> </v>
      </c>
      <c r="F276" cm="1">
        <f t="array" aca="1" ref="F276" ca="1">INDIRECT("'Room Details'!$G$278")</f>
        <v>0</v>
      </c>
      <c r="G276" cm="1">
        <f t="array" aca="1" ref="G276" ca="1">INDIRECT("'Room Details'!$H$278")</f>
        <v>0</v>
      </c>
      <c r="H276" cm="1">
        <f t="array" aca="1" ref="H276" ca="1">INDIRECT("'Room Details'!$I$278")</f>
        <v>0</v>
      </c>
      <c r="I276" cm="1">
        <f t="array" aca="1" ref="I276" ca="1">INDIRECT("'Room Details'!$J$278")</f>
        <v>0</v>
      </c>
      <c r="J276" cm="1">
        <f t="array" aca="1" ref="J276" ca="1">INDIRECT("'Room Details'!$K$278")</f>
        <v>0</v>
      </c>
      <c r="K276" t="str" cm="1">
        <f t="array" aca="1" ref="K276" ca="1">INDIRECT("'Room Details'!$L$278")</f>
        <v xml:space="preserve"> </v>
      </c>
      <c r="L276" cm="1">
        <f t="array" aca="1" ref="L276" ca="1">INDIRECT("'Room Details'!$M$278")</f>
        <v>0</v>
      </c>
      <c r="M276" cm="1">
        <f t="array" aca="1" ref="M276" ca="1">INDIRECT("'Room Details'!$N$278")</f>
        <v>0</v>
      </c>
      <c r="N276" cm="1">
        <f t="array" aca="1" ref="N276" ca="1">INDIRECT("'Room Details'!$O$278")</f>
        <v>0</v>
      </c>
      <c r="O276" cm="1">
        <f t="array" aca="1" ref="O276" ca="1">INDIRECT("'Room Details'!$P$278")</f>
        <v>0</v>
      </c>
    </row>
    <row r="277" spans="1:15" x14ac:dyDescent="0.25">
      <c r="A277" cm="1">
        <f t="array" aca="1" ref="A277" ca="1">INDIRECT("'Room Details'!$B$279")</f>
        <v>0</v>
      </c>
      <c r="B277" cm="1">
        <f t="array" aca="1" ref="B277" ca="1">INDIRECT("'Room Details'!$C$279")</f>
        <v>0</v>
      </c>
      <c r="C277" cm="1">
        <f t="array" aca="1" ref="C277" ca="1">INDIRECT("'Room Details'!$D$279")</f>
        <v>0</v>
      </c>
      <c r="D277" cm="1">
        <f t="array" aca="1" ref="D277" ca="1">INDIRECT("'Room Details'!$E$279")</f>
        <v>0</v>
      </c>
      <c r="E277" t="str" cm="1">
        <f t="array" aca="1" ref="E277" ca="1">INDIRECT("'Room Details'!$F$279")</f>
        <v xml:space="preserve"> </v>
      </c>
      <c r="F277" cm="1">
        <f t="array" aca="1" ref="F277" ca="1">INDIRECT("'Room Details'!$G$279")</f>
        <v>0</v>
      </c>
      <c r="G277" cm="1">
        <f t="array" aca="1" ref="G277" ca="1">INDIRECT("'Room Details'!$H$279")</f>
        <v>0</v>
      </c>
      <c r="H277" cm="1">
        <f t="array" aca="1" ref="H277" ca="1">INDIRECT("'Room Details'!$I$279")</f>
        <v>0</v>
      </c>
      <c r="I277" cm="1">
        <f t="array" aca="1" ref="I277" ca="1">INDIRECT("'Room Details'!$J$279")</f>
        <v>0</v>
      </c>
      <c r="J277" cm="1">
        <f t="array" aca="1" ref="J277" ca="1">INDIRECT("'Room Details'!$K$279")</f>
        <v>0</v>
      </c>
      <c r="K277" t="str" cm="1">
        <f t="array" aca="1" ref="K277" ca="1">INDIRECT("'Room Details'!$L$279")</f>
        <v xml:space="preserve"> </v>
      </c>
      <c r="L277" cm="1">
        <f t="array" aca="1" ref="L277" ca="1">INDIRECT("'Room Details'!$M$279")</f>
        <v>0</v>
      </c>
      <c r="M277" cm="1">
        <f t="array" aca="1" ref="M277" ca="1">INDIRECT("'Room Details'!$N$279")</f>
        <v>0</v>
      </c>
      <c r="N277" cm="1">
        <f t="array" aca="1" ref="N277" ca="1">INDIRECT("'Room Details'!$O$279")</f>
        <v>0</v>
      </c>
      <c r="O277" cm="1">
        <f t="array" aca="1" ref="O277" ca="1">INDIRECT("'Room Details'!$P$279")</f>
        <v>0</v>
      </c>
    </row>
    <row r="278" spans="1:15" x14ac:dyDescent="0.25">
      <c r="A278" cm="1">
        <f t="array" aca="1" ref="A278" ca="1">INDIRECT("'Room Details'!$B$280")</f>
        <v>0</v>
      </c>
      <c r="B278" cm="1">
        <f t="array" aca="1" ref="B278" ca="1">INDIRECT("'Room Details'!$C$280")</f>
        <v>0</v>
      </c>
      <c r="C278" cm="1">
        <f t="array" aca="1" ref="C278" ca="1">INDIRECT("'Room Details'!$D$280")</f>
        <v>0</v>
      </c>
      <c r="D278" cm="1">
        <f t="array" aca="1" ref="D278" ca="1">INDIRECT("'Room Details'!$E$280")</f>
        <v>0</v>
      </c>
      <c r="E278" t="str" cm="1">
        <f t="array" aca="1" ref="E278" ca="1">INDIRECT("'Room Details'!$F$280")</f>
        <v xml:space="preserve"> </v>
      </c>
      <c r="F278" cm="1">
        <f t="array" aca="1" ref="F278" ca="1">INDIRECT("'Room Details'!$G$280")</f>
        <v>0</v>
      </c>
      <c r="G278" cm="1">
        <f t="array" aca="1" ref="G278" ca="1">INDIRECT("'Room Details'!$H$280")</f>
        <v>0</v>
      </c>
      <c r="H278" cm="1">
        <f t="array" aca="1" ref="H278" ca="1">INDIRECT("'Room Details'!$I$280")</f>
        <v>0</v>
      </c>
      <c r="I278" cm="1">
        <f t="array" aca="1" ref="I278" ca="1">INDIRECT("'Room Details'!$J$280")</f>
        <v>0</v>
      </c>
      <c r="J278" cm="1">
        <f t="array" aca="1" ref="J278" ca="1">INDIRECT("'Room Details'!$K$280")</f>
        <v>0</v>
      </c>
      <c r="K278" t="str" cm="1">
        <f t="array" aca="1" ref="K278" ca="1">INDIRECT("'Room Details'!$L$280")</f>
        <v xml:space="preserve"> </v>
      </c>
      <c r="L278" cm="1">
        <f t="array" aca="1" ref="L278" ca="1">INDIRECT("'Room Details'!$M$280")</f>
        <v>0</v>
      </c>
      <c r="M278" cm="1">
        <f t="array" aca="1" ref="M278" ca="1">INDIRECT("'Room Details'!$N$280")</f>
        <v>0</v>
      </c>
      <c r="N278" cm="1">
        <f t="array" aca="1" ref="N278" ca="1">INDIRECT("'Room Details'!$O$280")</f>
        <v>0</v>
      </c>
      <c r="O278" cm="1">
        <f t="array" aca="1" ref="O278" ca="1">INDIRECT("'Room Details'!$P$280")</f>
        <v>0</v>
      </c>
    </row>
    <row r="279" spans="1:15" x14ac:dyDescent="0.25">
      <c r="A279" cm="1">
        <f t="array" aca="1" ref="A279" ca="1">INDIRECT("'Room Details'!$B$281")</f>
        <v>0</v>
      </c>
      <c r="B279" cm="1">
        <f t="array" aca="1" ref="B279" ca="1">INDIRECT("'Room Details'!$C$281")</f>
        <v>0</v>
      </c>
      <c r="C279" cm="1">
        <f t="array" aca="1" ref="C279" ca="1">INDIRECT("'Room Details'!$D$281")</f>
        <v>0</v>
      </c>
      <c r="D279" cm="1">
        <f t="array" aca="1" ref="D279" ca="1">INDIRECT("'Room Details'!$E$281")</f>
        <v>0</v>
      </c>
      <c r="E279" t="str" cm="1">
        <f t="array" aca="1" ref="E279" ca="1">INDIRECT("'Room Details'!$F$281")</f>
        <v xml:space="preserve"> </v>
      </c>
      <c r="F279" cm="1">
        <f t="array" aca="1" ref="F279" ca="1">INDIRECT("'Room Details'!$G$281")</f>
        <v>0</v>
      </c>
      <c r="G279" cm="1">
        <f t="array" aca="1" ref="G279" ca="1">INDIRECT("'Room Details'!$H$281")</f>
        <v>0</v>
      </c>
      <c r="H279" cm="1">
        <f t="array" aca="1" ref="H279" ca="1">INDIRECT("'Room Details'!$I$281")</f>
        <v>0</v>
      </c>
      <c r="I279" cm="1">
        <f t="array" aca="1" ref="I279" ca="1">INDIRECT("'Room Details'!$J$281")</f>
        <v>0</v>
      </c>
      <c r="J279" cm="1">
        <f t="array" aca="1" ref="J279" ca="1">INDIRECT("'Room Details'!$K$281")</f>
        <v>0</v>
      </c>
      <c r="K279" t="str" cm="1">
        <f t="array" aca="1" ref="K279" ca="1">INDIRECT("'Room Details'!$L$281")</f>
        <v xml:space="preserve"> </v>
      </c>
      <c r="L279" cm="1">
        <f t="array" aca="1" ref="L279" ca="1">INDIRECT("'Room Details'!$M$281")</f>
        <v>0</v>
      </c>
      <c r="M279" cm="1">
        <f t="array" aca="1" ref="M279" ca="1">INDIRECT("'Room Details'!$N$281")</f>
        <v>0</v>
      </c>
      <c r="N279" cm="1">
        <f t="array" aca="1" ref="N279" ca="1">INDIRECT("'Room Details'!$O$281")</f>
        <v>0</v>
      </c>
      <c r="O279" cm="1">
        <f t="array" aca="1" ref="O279" ca="1">INDIRECT("'Room Details'!$P$281")</f>
        <v>0</v>
      </c>
    </row>
    <row r="280" spans="1:15" x14ac:dyDescent="0.25">
      <c r="A280" cm="1">
        <f t="array" aca="1" ref="A280" ca="1">INDIRECT("'Room Details'!$B$282")</f>
        <v>0</v>
      </c>
      <c r="B280" cm="1">
        <f t="array" aca="1" ref="B280" ca="1">INDIRECT("'Room Details'!$C$282")</f>
        <v>0</v>
      </c>
      <c r="C280" cm="1">
        <f t="array" aca="1" ref="C280" ca="1">INDIRECT("'Room Details'!$D$282")</f>
        <v>0</v>
      </c>
      <c r="D280" cm="1">
        <f t="array" aca="1" ref="D280" ca="1">INDIRECT("'Room Details'!$E$282")</f>
        <v>0</v>
      </c>
      <c r="E280" t="str" cm="1">
        <f t="array" aca="1" ref="E280" ca="1">INDIRECT("'Room Details'!$F$282")</f>
        <v xml:space="preserve"> </v>
      </c>
      <c r="F280" cm="1">
        <f t="array" aca="1" ref="F280" ca="1">INDIRECT("'Room Details'!$G$282")</f>
        <v>0</v>
      </c>
      <c r="G280" cm="1">
        <f t="array" aca="1" ref="G280" ca="1">INDIRECT("'Room Details'!$H$282")</f>
        <v>0</v>
      </c>
      <c r="H280" cm="1">
        <f t="array" aca="1" ref="H280" ca="1">INDIRECT("'Room Details'!$I$282")</f>
        <v>0</v>
      </c>
      <c r="I280" cm="1">
        <f t="array" aca="1" ref="I280" ca="1">INDIRECT("'Room Details'!$J$282")</f>
        <v>0</v>
      </c>
      <c r="J280" cm="1">
        <f t="array" aca="1" ref="J280" ca="1">INDIRECT("'Room Details'!$K$282")</f>
        <v>0</v>
      </c>
      <c r="K280" t="str" cm="1">
        <f t="array" aca="1" ref="K280" ca="1">INDIRECT("'Room Details'!$L$282")</f>
        <v xml:space="preserve"> </v>
      </c>
      <c r="L280" cm="1">
        <f t="array" aca="1" ref="L280" ca="1">INDIRECT("'Room Details'!$M$282")</f>
        <v>0</v>
      </c>
      <c r="M280" cm="1">
        <f t="array" aca="1" ref="M280" ca="1">INDIRECT("'Room Details'!$N$282")</f>
        <v>0</v>
      </c>
      <c r="N280" cm="1">
        <f t="array" aca="1" ref="N280" ca="1">INDIRECT("'Room Details'!$O$282")</f>
        <v>0</v>
      </c>
      <c r="O280" cm="1">
        <f t="array" aca="1" ref="O280" ca="1">INDIRECT("'Room Details'!$P$282")</f>
        <v>0</v>
      </c>
    </row>
    <row r="281" spans="1:15" x14ac:dyDescent="0.25">
      <c r="A281" cm="1">
        <f t="array" aca="1" ref="A281" ca="1">INDIRECT("'Room Details'!$B$283")</f>
        <v>0</v>
      </c>
      <c r="B281" cm="1">
        <f t="array" aca="1" ref="B281" ca="1">INDIRECT("'Room Details'!$C$283")</f>
        <v>0</v>
      </c>
      <c r="C281" cm="1">
        <f t="array" aca="1" ref="C281" ca="1">INDIRECT("'Room Details'!$D$283")</f>
        <v>0</v>
      </c>
      <c r="D281" cm="1">
        <f t="array" aca="1" ref="D281" ca="1">INDIRECT("'Room Details'!$E$283")</f>
        <v>0</v>
      </c>
      <c r="E281" t="str" cm="1">
        <f t="array" aca="1" ref="E281" ca="1">INDIRECT("'Room Details'!$F$283")</f>
        <v xml:space="preserve"> </v>
      </c>
      <c r="F281" cm="1">
        <f t="array" aca="1" ref="F281" ca="1">INDIRECT("'Room Details'!$G$283")</f>
        <v>0</v>
      </c>
      <c r="G281" cm="1">
        <f t="array" aca="1" ref="G281" ca="1">INDIRECT("'Room Details'!$H$283")</f>
        <v>0</v>
      </c>
      <c r="H281" cm="1">
        <f t="array" aca="1" ref="H281" ca="1">INDIRECT("'Room Details'!$I$283")</f>
        <v>0</v>
      </c>
      <c r="I281" cm="1">
        <f t="array" aca="1" ref="I281" ca="1">INDIRECT("'Room Details'!$J$283")</f>
        <v>0</v>
      </c>
      <c r="J281" cm="1">
        <f t="array" aca="1" ref="J281" ca="1">INDIRECT("'Room Details'!$K$283")</f>
        <v>0</v>
      </c>
      <c r="K281" t="str" cm="1">
        <f t="array" aca="1" ref="K281" ca="1">INDIRECT("'Room Details'!$L$283")</f>
        <v xml:space="preserve"> </v>
      </c>
      <c r="L281" cm="1">
        <f t="array" aca="1" ref="L281" ca="1">INDIRECT("'Room Details'!$M$283")</f>
        <v>0</v>
      </c>
      <c r="M281" cm="1">
        <f t="array" aca="1" ref="M281" ca="1">INDIRECT("'Room Details'!$N$283")</f>
        <v>0</v>
      </c>
      <c r="N281" cm="1">
        <f t="array" aca="1" ref="N281" ca="1">INDIRECT("'Room Details'!$O$283")</f>
        <v>0</v>
      </c>
      <c r="O281" cm="1">
        <f t="array" aca="1" ref="O281" ca="1">INDIRECT("'Room Details'!$P$283")</f>
        <v>0</v>
      </c>
    </row>
    <row r="282" spans="1:15" x14ac:dyDescent="0.25">
      <c r="A282" cm="1">
        <f t="array" aca="1" ref="A282" ca="1">INDIRECT("'Room Details'!$B$284")</f>
        <v>0</v>
      </c>
      <c r="B282" cm="1">
        <f t="array" aca="1" ref="B282" ca="1">INDIRECT("'Room Details'!$C$284")</f>
        <v>0</v>
      </c>
      <c r="C282" cm="1">
        <f t="array" aca="1" ref="C282" ca="1">INDIRECT("'Room Details'!$D$284")</f>
        <v>0</v>
      </c>
      <c r="D282" cm="1">
        <f t="array" aca="1" ref="D282" ca="1">INDIRECT("'Room Details'!$E$284")</f>
        <v>0</v>
      </c>
      <c r="E282" t="str" cm="1">
        <f t="array" aca="1" ref="E282" ca="1">INDIRECT("'Room Details'!$F$284")</f>
        <v xml:space="preserve"> </v>
      </c>
      <c r="F282" cm="1">
        <f t="array" aca="1" ref="F282" ca="1">INDIRECT("'Room Details'!$G$284")</f>
        <v>0</v>
      </c>
      <c r="G282" cm="1">
        <f t="array" aca="1" ref="G282" ca="1">INDIRECT("'Room Details'!$H$284")</f>
        <v>0</v>
      </c>
      <c r="H282" cm="1">
        <f t="array" aca="1" ref="H282" ca="1">INDIRECT("'Room Details'!$I$284")</f>
        <v>0</v>
      </c>
      <c r="I282" cm="1">
        <f t="array" aca="1" ref="I282" ca="1">INDIRECT("'Room Details'!$J$284")</f>
        <v>0</v>
      </c>
      <c r="J282" cm="1">
        <f t="array" aca="1" ref="J282" ca="1">INDIRECT("'Room Details'!$K$284")</f>
        <v>0</v>
      </c>
      <c r="K282" t="str" cm="1">
        <f t="array" aca="1" ref="K282" ca="1">INDIRECT("'Room Details'!$L$284")</f>
        <v xml:space="preserve"> </v>
      </c>
      <c r="L282" cm="1">
        <f t="array" aca="1" ref="L282" ca="1">INDIRECT("'Room Details'!$M$284")</f>
        <v>0</v>
      </c>
      <c r="M282" cm="1">
        <f t="array" aca="1" ref="M282" ca="1">INDIRECT("'Room Details'!$N$284")</f>
        <v>0</v>
      </c>
      <c r="N282" cm="1">
        <f t="array" aca="1" ref="N282" ca="1">INDIRECT("'Room Details'!$O$284")</f>
        <v>0</v>
      </c>
      <c r="O282" cm="1">
        <f t="array" aca="1" ref="O282" ca="1">INDIRECT("'Room Details'!$P$284")</f>
        <v>0</v>
      </c>
    </row>
    <row r="283" spans="1:15" x14ac:dyDescent="0.25">
      <c r="A283" cm="1">
        <f t="array" aca="1" ref="A283" ca="1">INDIRECT("'Room Details'!$B$285")</f>
        <v>0</v>
      </c>
      <c r="B283" cm="1">
        <f t="array" aca="1" ref="B283" ca="1">INDIRECT("'Room Details'!$C$285")</f>
        <v>0</v>
      </c>
      <c r="C283" cm="1">
        <f t="array" aca="1" ref="C283" ca="1">INDIRECT("'Room Details'!$D$285")</f>
        <v>0</v>
      </c>
      <c r="D283" cm="1">
        <f t="array" aca="1" ref="D283" ca="1">INDIRECT("'Room Details'!$E$285")</f>
        <v>0</v>
      </c>
      <c r="E283" t="str" cm="1">
        <f t="array" aca="1" ref="E283" ca="1">INDIRECT("'Room Details'!$F$285")</f>
        <v xml:space="preserve"> </v>
      </c>
      <c r="F283" cm="1">
        <f t="array" aca="1" ref="F283" ca="1">INDIRECT("'Room Details'!$G$285")</f>
        <v>0</v>
      </c>
      <c r="G283" cm="1">
        <f t="array" aca="1" ref="G283" ca="1">INDIRECT("'Room Details'!$H$285")</f>
        <v>0</v>
      </c>
      <c r="H283" cm="1">
        <f t="array" aca="1" ref="H283" ca="1">INDIRECT("'Room Details'!$I$285")</f>
        <v>0</v>
      </c>
      <c r="I283" cm="1">
        <f t="array" aca="1" ref="I283" ca="1">INDIRECT("'Room Details'!$J$285")</f>
        <v>0</v>
      </c>
      <c r="J283" cm="1">
        <f t="array" aca="1" ref="J283" ca="1">INDIRECT("'Room Details'!$K$285")</f>
        <v>0</v>
      </c>
      <c r="K283" t="str" cm="1">
        <f t="array" aca="1" ref="K283" ca="1">INDIRECT("'Room Details'!$L$285")</f>
        <v xml:space="preserve"> </v>
      </c>
      <c r="L283" cm="1">
        <f t="array" aca="1" ref="L283" ca="1">INDIRECT("'Room Details'!$M$285")</f>
        <v>0</v>
      </c>
      <c r="M283" cm="1">
        <f t="array" aca="1" ref="M283" ca="1">INDIRECT("'Room Details'!$N$285")</f>
        <v>0</v>
      </c>
      <c r="N283" cm="1">
        <f t="array" aca="1" ref="N283" ca="1">INDIRECT("'Room Details'!$O$285")</f>
        <v>0</v>
      </c>
      <c r="O283" cm="1">
        <f t="array" aca="1" ref="O283" ca="1">INDIRECT("'Room Details'!$P$285")</f>
        <v>0</v>
      </c>
    </row>
    <row r="284" spans="1:15" x14ac:dyDescent="0.25">
      <c r="A284" cm="1">
        <f t="array" aca="1" ref="A284" ca="1">INDIRECT("'Room Details'!$B$286")</f>
        <v>0</v>
      </c>
      <c r="B284" cm="1">
        <f t="array" aca="1" ref="B284" ca="1">INDIRECT("'Room Details'!$C$286")</f>
        <v>0</v>
      </c>
      <c r="C284" cm="1">
        <f t="array" aca="1" ref="C284" ca="1">INDIRECT("'Room Details'!$D$286")</f>
        <v>0</v>
      </c>
      <c r="D284" cm="1">
        <f t="array" aca="1" ref="D284" ca="1">INDIRECT("'Room Details'!$E$286")</f>
        <v>0</v>
      </c>
      <c r="E284" t="str" cm="1">
        <f t="array" aca="1" ref="E284" ca="1">INDIRECT("'Room Details'!$F$286")</f>
        <v xml:space="preserve"> </v>
      </c>
      <c r="F284" cm="1">
        <f t="array" aca="1" ref="F284" ca="1">INDIRECT("'Room Details'!$G$286")</f>
        <v>0</v>
      </c>
      <c r="G284" cm="1">
        <f t="array" aca="1" ref="G284" ca="1">INDIRECT("'Room Details'!$H$286")</f>
        <v>0</v>
      </c>
      <c r="H284" cm="1">
        <f t="array" aca="1" ref="H284" ca="1">INDIRECT("'Room Details'!$I$286")</f>
        <v>0</v>
      </c>
      <c r="I284" cm="1">
        <f t="array" aca="1" ref="I284" ca="1">INDIRECT("'Room Details'!$J$286")</f>
        <v>0</v>
      </c>
      <c r="J284" cm="1">
        <f t="array" aca="1" ref="J284" ca="1">INDIRECT("'Room Details'!$K$286")</f>
        <v>0</v>
      </c>
      <c r="K284" t="str" cm="1">
        <f t="array" aca="1" ref="K284" ca="1">INDIRECT("'Room Details'!$L$286")</f>
        <v xml:space="preserve"> </v>
      </c>
      <c r="L284" cm="1">
        <f t="array" aca="1" ref="L284" ca="1">INDIRECT("'Room Details'!$M$286")</f>
        <v>0</v>
      </c>
      <c r="M284" cm="1">
        <f t="array" aca="1" ref="M284" ca="1">INDIRECT("'Room Details'!$N$286")</f>
        <v>0</v>
      </c>
      <c r="N284" cm="1">
        <f t="array" aca="1" ref="N284" ca="1">INDIRECT("'Room Details'!$O$286")</f>
        <v>0</v>
      </c>
      <c r="O284" cm="1">
        <f t="array" aca="1" ref="O284" ca="1">INDIRECT("'Room Details'!$P$286")</f>
        <v>0</v>
      </c>
    </row>
    <row r="285" spans="1:15" x14ac:dyDescent="0.25">
      <c r="A285" cm="1">
        <f t="array" aca="1" ref="A285" ca="1">INDIRECT("'Room Details'!$B$287")</f>
        <v>0</v>
      </c>
      <c r="B285" cm="1">
        <f t="array" aca="1" ref="B285" ca="1">INDIRECT("'Room Details'!$C$287")</f>
        <v>0</v>
      </c>
      <c r="C285" cm="1">
        <f t="array" aca="1" ref="C285" ca="1">INDIRECT("'Room Details'!$D$287")</f>
        <v>0</v>
      </c>
      <c r="D285" cm="1">
        <f t="array" aca="1" ref="D285" ca="1">INDIRECT("'Room Details'!$E$287")</f>
        <v>0</v>
      </c>
      <c r="E285" t="str" cm="1">
        <f t="array" aca="1" ref="E285" ca="1">INDIRECT("'Room Details'!$F$287")</f>
        <v xml:space="preserve"> </v>
      </c>
      <c r="F285" cm="1">
        <f t="array" aca="1" ref="F285" ca="1">INDIRECT("'Room Details'!$G$287")</f>
        <v>0</v>
      </c>
      <c r="G285" cm="1">
        <f t="array" aca="1" ref="G285" ca="1">INDIRECT("'Room Details'!$H$287")</f>
        <v>0</v>
      </c>
      <c r="H285" cm="1">
        <f t="array" aca="1" ref="H285" ca="1">INDIRECT("'Room Details'!$I$287")</f>
        <v>0</v>
      </c>
      <c r="I285" cm="1">
        <f t="array" aca="1" ref="I285" ca="1">INDIRECT("'Room Details'!$J$287")</f>
        <v>0</v>
      </c>
      <c r="J285" cm="1">
        <f t="array" aca="1" ref="J285" ca="1">INDIRECT("'Room Details'!$K$287")</f>
        <v>0</v>
      </c>
      <c r="K285" t="str" cm="1">
        <f t="array" aca="1" ref="K285" ca="1">INDIRECT("'Room Details'!$L$287")</f>
        <v xml:space="preserve"> </v>
      </c>
      <c r="L285" cm="1">
        <f t="array" aca="1" ref="L285" ca="1">INDIRECT("'Room Details'!$M$287")</f>
        <v>0</v>
      </c>
      <c r="M285" cm="1">
        <f t="array" aca="1" ref="M285" ca="1">INDIRECT("'Room Details'!$N$287")</f>
        <v>0</v>
      </c>
      <c r="N285" cm="1">
        <f t="array" aca="1" ref="N285" ca="1">INDIRECT("'Room Details'!$O$287")</f>
        <v>0</v>
      </c>
      <c r="O285" cm="1">
        <f t="array" aca="1" ref="O285" ca="1">INDIRECT("'Room Details'!$P$287")</f>
        <v>0</v>
      </c>
    </row>
    <row r="286" spans="1:15" x14ac:dyDescent="0.25">
      <c r="A286" cm="1">
        <f t="array" aca="1" ref="A286" ca="1">INDIRECT("'Room Details'!$B$288")</f>
        <v>0</v>
      </c>
      <c r="B286" cm="1">
        <f t="array" aca="1" ref="B286" ca="1">INDIRECT("'Room Details'!$C$288")</f>
        <v>0</v>
      </c>
      <c r="C286" cm="1">
        <f t="array" aca="1" ref="C286" ca="1">INDIRECT("'Room Details'!$D$288")</f>
        <v>0</v>
      </c>
      <c r="D286" cm="1">
        <f t="array" aca="1" ref="D286" ca="1">INDIRECT("'Room Details'!$E$288")</f>
        <v>0</v>
      </c>
      <c r="E286" t="str" cm="1">
        <f t="array" aca="1" ref="E286" ca="1">INDIRECT("'Room Details'!$F$288")</f>
        <v xml:space="preserve"> </v>
      </c>
      <c r="F286" cm="1">
        <f t="array" aca="1" ref="F286" ca="1">INDIRECT("'Room Details'!$G$288")</f>
        <v>0</v>
      </c>
      <c r="G286" cm="1">
        <f t="array" aca="1" ref="G286" ca="1">INDIRECT("'Room Details'!$H$288")</f>
        <v>0</v>
      </c>
      <c r="H286" cm="1">
        <f t="array" aca="1" ref="H286" ca="1">INDIRECT("'Room Details'!$I$288")</f>
        <v>0</v>
      </c>
      <c r="I286" cm="1">
        <f t="array" aca="1" ref="I286" ca="1">INDIRECT("'Room Details'!$J$288")</f>
        <v>0</v>
      </c>
      <c r="J286" cm="1">
        <f t="array" aca="1" ref="J286" ca="1">INDIRECT("'Room Details'!$K$288")</f>
        <v>0</v>
      </c>
      <c r="K286" t="str" cm="1">
        <f t="array" aca="1" ref="K286" ca="1">INDIRECT("'Room Details'!$L$288")</f>
        <v xml:space="preserve"> </v>
      </c>
      <c r="L286" cm="1">
        <f t="array" aca="1" ref="L286" ca="1">INDIRECT("'Room Details'!$M$288")</f>
        <v>0</v>
      </c>
      <c r="M286" cm="1">
        <f t="array" aca="1" ref="M286" ca="1">INDIRECT("'Room Details'!$N$288")</f>
        <v>0</v>
      </c>
      <c r="N286" cm="1">
        <f t="array" aca="1" ref="N286" ca="1">INDIRECT("'Room Details'!$O$288")</f>
        <v>0</v>
      </c>
      <c r="O286" cm="1">
        <f t="array" aca="1" ref="O286" ca="1">INDIRECT("'Room Details'!$P$288")</f>
        <v>0</v>
      </c>
    </row>
    <row r="287" spans="1:15" x14ac:dyDescent="0.25">
      <c r="A287" cm="1">
        <f t="array" aca="1" ref="A287" ca="1">INDIRECT("'Room Details'!$B$289")</f>
        <v>0</v>
      </c>
      <c r="B287" cm="1">
        <f t="array" aca="1" ref="B287" ca="1">INDIRECT("'Room Details'!$C$289")</f>
        <v>0</v>
      </c>
      <c r="C287" cm="1">
        <f t="array" aca="1" ref="C287" ca="1">INDIRECT("'Room Details'!$D$289")</f>
        <v>0</v>
      </c>
      <c r="D287" cm="1">
        <f t="array" aca="1" ref="D287" ca="1">INDIRECT("'Room Details'!$E$289")</f>
        <v>0</v>
      </c>
      <c r="E287" t="str" cm="1">
        <f t="array" aca="1" ref="E287" ca="1">INDIRECT("'Room Details'!$F$289")</f>
        <v xml:space="preserve"> </v>
      </c>
      <c r="F287" cm="1">
        <f t="array" aca="1" ref="F287" ca="1">INDIRECT("'Room Details'!$G$289")</f>
        <v>0</v>
      </c>
      <c r="G287" cm="1">
        <f t="array" aca="1" ref="G287" ca="1">INDIRECT("'Room Details'!$H$289")</f>
        <v>0</v>
      </c>
      <c r="H287" cm="1">
        <f t="array" aca="1" ref="H287" ca="1">INDIRECT("'Room Details'!$I$289")</f>
        <v>0</v>
      </c>
      <c r="I287" cm="1">
        <f t="array" aca="1" ref="I287" ca="1">INDIRECT("'Room Details'!$J$289")</f>
        <v>0</v>
      </c>
      <c r="J287" cm="1">
        <f t="array" aca="1" ref="J287" ca="1">INDIRECT("'Room Details'!$K$289")</f>
        <v>0</v>
      </c>
      <c r="K287" t="str" cm="1">
        <f t="array" aca="1" ref="K287" ca="1">INDIRECT("'Room Details'!$L$289")</f>
        <v xml:space="preserve"> </v>
      </c>
      <c r="L287" cm="1">
        <f t="array" aca="1" ref="L287" ca="1">INDIRECT("'Room Details'!$M$289")</f>
        <v>0</v>
      </c>
      <c r="M287" cm="1">
        <f t="array" aca="1" ref="M287" ca="1">INDIRECT("'Room Details'!$N$289")</f>
        <v>0</v>
      </c>
      <c r="N287" cm="1">
        <f t="array" aca="1" ref="N287" ca="1">INDIRECT("'Room Details'!$O$289")</f>
        <v>0</v>
      </c>
      <c r="O287" cm="1">
        <f t="array" aca="1" ref="O287" ca="1">INDIRECT("'Room Details'!$P$289")</f>
        <v>0</v>
      </c>
    </row>
    <row r="288" spans="1:15" x14ac:dyDescent="0.25">
      <c r="A288" cm="1">
        <f t="array" aca="1" ref="A288" ca="1">INDIRECT("'Room Details'!$B$290")</f>
        <v>0</v>
      </c>
      <c r="B288" cm="1">
        <f t="array" aca="1" ref="B288" ca="1">INDIRECT("'Room Details'!$C$290")</f>
        <v>0</v>
      </c>
      <c r="C288" cm="1">
        <f t="array" aca="1" ref="C288" ca="1">INDIRECT("'Room Details'!$D$290")</f>
        <v>0</v>
      </c>
      <c r="D288" cm="1">
        <f t="array" aca="1" ref="D288" ca="1">INDIRECT("'Room Details'!$E$290")</f>
        <v>0</v>
      </c>
      <c r="E288" t="str" cm="1">
        <f t="array" aca="1" ref="E288" ca="1">INDIRECT("'Room Details'!$F$290")</f>
        <v xml:space="preserve"> </v>
      </c>
      <c r="F288" cm="1">
        <f t="array" aca="1" ref="F288" ca="1">INDIRECT("'Room Details'!$G$290")</f>
        <v>0</v>
      </c>
      <c r="G288" cm="1">
        <f t="array" aca="1" ref="G288" ca="1">INDIRECT("'Room Details'!$H$290")</f>
        <v>0</v>
      </c>
      <c r="H288" cm="1">
        <f t="array" aca="1" ref="H288" ca="1">INDIRECT("'Room Details'!$I$290")</f>
        <v>0</v>
      </c>
      <c r="I288" cm="1">
        <f t="array" aca="1" ref="I288" ca="1">INDIRECT("'Room Details'!$J$290")</f>
        <v>0</v>
      </c>
      <c r="J288" cm="1">
        <f t="array" aca="1" ref="J288" ca="1">INDIRECT("'Room Details'!$K$290")</f>
        <v>0</v>
      </c>
      <c r="K288" t="str" cm="1">
        <f t="array" aca="1" ref="K288" ca="1">INDIRECT("'Room Details'!$L$290")</f>
        <v xml:space="preserve"> </v>
      </c>
      <c r="L288" cm="1">
        <f t="array" aca="1" ref="L288" ca="1">INDIRECT("'Room Details'!$M$290")</f>
        <v>0</v>
      </c>
      <c r="M288" cm="1">
        <f t="array" aca="1" ref="M288" ca="1">INDIRECT("'Room Details'!$N$290")</f>
        <v>0</v>
      </c>
      <c r="N288" cm="1">
        <f t="array" aca="1" ref="N288" ca="1">INDIRECT("'Room Details'!$O$290")</f>
        <v>0</v>
      </c>
      <c r="O288" cm="1">
        <f t="array" aca="1" ref="O288" ca="1">INDIRECT("'Room Details'!$P$290")</f>
        <v>0</v>
      </c>
    </row>
    <row r="289" spans="1:15" x14ac:dyDescent="0.25">
      <c r="A289" cm="1">
        <f t="array" aca="1" ref="A289" ca="1">INDIRECT("'Room Details'!$B$291")</f>
        <v>0</v>
      </c>
      <c r="B289" cm="1">
        <f t="array" aca="1" ref="B289" ca="1">INDIRECT("'Room Details'!$C$291")</f>
        <v>0</v>
      </c>
      <c r="C289" cm="1">
        <f t="array" aca="1" ref="C289" ca="1">INDIRECT("'Room Details'!$D$291")</f>
        <v>0</v>
      </c>
      <c r="D289" cm="1">
        <f t="array" aca="1" ref="D289" ca="1">INDIRECT("'Room Details'!$E$291")</f>
        <v>0</v>
      </c>
      <c r="E289" t="str" cm="1">
        <f t="array" aca="1" ref="E289" ca="1">INDIRECT("'Room Details'!$F$291")</f>
        <v xml:space="preserve"> </v>
      </c>
      <c r="F289" cm="1">
        <f t="array" aca="1" ref="F289" ca="1">INDIRECT("'Room Details'!$G$291")</f>
        <v>0</v>
      </c>
      <c r="G289" cm="1">
        <f t="array" aca="1" ref="G289" ca="1">INDIRECT("'Room Details'!$H$291")</f>
        <v>0</v>
      </c>
      <c r="H289" cm="1">
        <f t="array" aca="1" ref="H289" ca="1">INDIRECT("'Room Details'!$I$291")</f>
        <v>0</v>
      </c>
      <c r="I289" cm="1">
        <f t="array" aca="1" ref="I289" ca="1">INDIRECT("'Room Details'!$J$291")</f>
        <v>0</v>
      </c>
      <c r="J289" cm="1">
        <f t="array" aca="1" ref="J289" ca="1">INDIRECT("'Room Details'!$K$291")</f>
        <v>0</v>
      </c>
      <c r="K289" t="str" cm="1">
        <f t="array" aca="1" ref="K289" ca="1">INDIRECT("'Room Details'!$L$291")</f>
        <v xml:space="preserve"> </v>
      </c>
      <c r="L289" cm="1">
        <f t="array" aca="1" ref="L289" ca="1">INDIRECT("'Room Details'!$M$291")</f>
        <v>0</v>
      </c>
      <c r="M289" cm="1">
        <f t="array" aca="1" ref="M289" ca="1">INDIRECT("'Room Details'!$N$291")</f>
        <v>0</v>
      </c>
      <c r="N289" cm="1">
        <f t="array" aca="1" ref="N289" ca="1">INDIRECT("'Room Details'!$O$291")</f>
        <v>0</v>
      </c>
      <c r="O289" cm="1">
        <f t="array" aca="1" ref="O289" ca="1">INDIRECT("'Room Details'!$P$291")</f>
        <v>0</v>
      </c>
    </row>
    <row r="290" spans="1:15" x14ac:dyDescent="0.25">
      <c r="A290" cm="1">
        <f t="array" aca="1" ref="A290" ca="1">INDIRECT("'Room Details'!$B$292")</f>
        <v>0</v>
      </c>
      <c r="B290" cm="1">
        <f t="array" aca="1" ref="B290" ca="1">INDIRECT("'Room Details'!$C$292")</f>
        <v>0</v>
      </c>
      <c r="C290" cm="1">
        <f t="array" aca="1" ref="C290" ca="1">INDIRECT("'Room Details'!$D$292")</f>
        <v>0</v>
      </c>
      <c r="D290" cm="1">
        <f t="array" aca="1" ref="D290" ca="1">INDIRECT("'Room Details'!$E$292")</f>
        <v>0</v>
      </c>
      <c r="E290" t="str" cm="1">
        <f t="array" aca="1" ref="E290" ca="1">INDIRECT("'Room Details'!$F$292")</f>
        <v xml:space="preserve"> </v>
      </c>
      <c r="F290" cm="1">
        <f t="array" aca="1" ref="F290" ca="1">INDIRECT("'Room Details'!$G$292")</f>
        <v>0</v>
      </c>
      <c r="G290" cm="1">
        <f t="array" aca="1" ref="G290" ca="1">INDIRECT("'Room Details'!$H$292")</f>
        <v>0</v>
      </c>
      <c r="H290" cm="1">
        <f t="array" aca="1" ref="H290" ca="1">INDIRECT("'Room Details'!$I$292")</f>
        <v>0</v>
      </c>
      <c r="I290" cm="1">
        <f t="array" aca="1" ref="I290" ca="1">INDIRECT("'Room Details'!$J$292")</f>
        <v>0</v>
      </c>
      <c r="J290" cm="1">
        <f t="array" aca="1" ref="J290" ca="1">INDIRECT("'Room Details'!$K$292")</f>
        <v>0</v>
      </c>
      <c r="K290" t="str" cm="1">
        <f t="array" aca="1" ref="K290" ca="1">INDIRECT("'Room Details'!$L$292")</f>
        <v xml:space="preserve"> </v>
      </c>
      <c r="L290" cm="1">
        <f t="array" aca="1" ref="L290" ca="1">INDIRECT("'Room Details'!$M$292")</f>
        <v>0</v>
      </c>
      <c r="M290" cm="1">
        <f t="array" aca="1" ref="M290" ca="1">INDIRECT("'Room Details'!$N$292")</f>
        <v>0</v>
      </c>
      <c r="N290" cm="1">
        <f t="array" aca="1" ref="N290" ca="1">INDIRECT("'Room Details'!$O$292")</f>
        <v>0</v>
      </c>
      <c r="O290" cm="1">
        <f t="array" aca="1" ref="O290" ca="1">INDIRECT("'Room Details'!$P$292")</f>
        <v>0</v>
      </c>
    </row>
    <row r="291" spans="1:15" x14ac:dyDescent="0.25">
      <c r="A291" cm="1">
        <f t="array" aca="1" ref="A291" ca="1">INDIRECT("'Room Details'!$B$293")</f>
        <v>0</v>
      </c>
      <c r="B291" cm="1">
        <f t="array" aca="1" ref="B291" ca="1">INDIRECT("'Room Details'!$C$293")</f>
        <v>0</v>
      </c>
      <c r="C291" cm="1">
        <f t="array" aca="1" ref="C291" ca="1">INDIRECT("'Room Details'!$D$293")</f>
        <v>0</v>
      </c>
      <c r="D291" cm="1">
        <f t="array" aca="1" ref="D291" ca="1">INDIRECT("'Room Details'!$E$293")</f>
        <v>0</v>
      </c>
      <c r="E291" t="str" cm="1">
        <f t="array" aca="1" ref="E291" ca="1">INDIRECT("'Room Details'!$F$293")</f>
        <v xml:space="preserve"> </v>
      </c>
      <c r="F291" cm="1">
        <f t="array" aca="1" ref="F291" ca="1">INDIRECT("'Room Details'!$G$293")</f>
        <v>0</v>
      </c>
      <c r="G291" cm="1">
        <f t="array" aca="1" ref="G291" ca="1">INDIRECT("'Room Details'!$H$293")</f>
        <v>0</v>
      </c>
      <c r="H291" cm="1">
        <f t="array" aca="1" ref="H291" ca="1">INDIRECT("'Room Details'!$I$293")</f>
        <v>0</v>
      </c>
      <c r="I291" cm="1">
        <f t="array" aca="1" ref="I291" ca="1">INDIRECT("'Room Details'!$J$293")</f>
        <v>0</v>
      </c>
      <c r="J291" cm="1">
        <f t="array" aca="1" ref="J291" ca="1">INDIRECT("'Room Details'!$K$293")</f>
        <v>0</v>
      </c>
      <c r="K291" t="str" cm="1">
        <f t="array" aca="1" ref="K291" ca="1">INDIRECT("'Room Details'!$L$293")</f>
        <v xml:space="preserve"> </v>
      </c>
      <c r="L291" cm="1">
        <f t="array" aca="1" ref="L291" ca="1">INDIRECT("'Room Details'!$M$293")</f>
        <v>0</v>
      </c>
      <c r="M291" cm="1">
        <f t="array" aca="1" ref="M291" ca="1">INDIRECT("'Room Details'!$N$293")</f>
        <v>0</v>
      </c>
      <c r="N291" cm="1">
        <f t="array" aca="1" ref="N291" ca="1">INDIRECT("'Room Details'!$O$293")</f>
        <v>0</v>
      </c>
      <c r="O291" cm="1">
        <f t="array" aca="1" ref="O291" ca="1">INDIRECT("'Room Details'!$P$293")</f>
        <v>0</v>
      </c>
    </row>
    <row r="292" spans="1:15" x14ac:dyDescent="0.25">
      <c r="A292" cm="1">
        <f t="array" aca="1" ref="A292" ca="1">INDIRECT("'Room Details'!$B$294")</f>
        <v>0</v>
      </c>
      <c r="B292" cm="1">
        <f t="array" aca="1" ref="B292" ca="1">INDIRECT("'Room Details'!$C$294")</f>
        <v>0</v>
      </c>
      <c r="C292" cm="1">
        <f t="array" aca="1" ref="C292" ca="1">INDIRECT("'Room Details'!$D$294")</f>
        <v>0</v>
      </c>
      <c r="D292" cm="1">
        <f t="array" aca="1" ref="D292" ca="1">INDIRECT("'Room Details'!$E$294")</f>
        <v>0</v>
      </c>
      <c r="E292" t="str" cm="1">
        <f t="array" aca="1" ref="E292" ca="1">INDIRECT("'Room Details'!$F$294")</f>
        <v xml:space="preserve"> </v>
      </c>
      <c r="F292" cm="1">
        <f t="array" aca="1" ref="F292" ca="1">INDIRECT("'Room Details'!$G$294")</f>
        <v>0</v>
      </c>
      <c r="G292" cm="1">
        <f t="array" aca="1" ref="G292" ca="1">INDIRECT("'Room Details'!$H$294")</f>
        <v>0</v>
      </c>
      <c r="H292" cm="1">
        <f t="array" aca="1" ref="H292" ca="1">INDIRECT("'Room Details'!$I$294")</f>
        <v>0</v>
      </c>
      <c r="I292" cm="1">
        <f t="array" aca="1" ref="I292" ca="1">INDIRECT("'Room Details'!$J$294")</f>
        <v>0</v>
      </c>
      <c r="J292" cm="1">
        <f t="array" aca="1" ref="J292" ca="1">INDIRECT("'Room Details'!$K$294")</f>
        <v>0</v>
      </c>
      <c r="K292" t="str" cm="1">
        <f t="array" aca="1" ref="K292" ca="1">INDIRECT("'Room Details'!$L$294")</f>
        <v xml:space="preserve"> </v>
      </c>
      <c r="L292" cm="1">
        <f t="array" aca="1" ref="L292" ca="1">INDIRECT("'Room Details'!$M$294")</f>
        <v>0</v>
      </c>
      <c r="M292" cm="1">
        <f t="array" aca="1" ref="M292" ca="1">INDIRECT("'Room Details'!$N$294")</f>
        <v>0</v>
      </c>
      <c r="N292" cm="1">
        <f t="array" aca="1" ref="N292" ca="1">INDIRECT("'Room Details'!$O$294")</f>
        <v>0</v>
      </c>
      <c r="O292" cm="1">
        <f t="array" aca="1" ref="O292" ca="1">INDIRECT("'Room Details'!$P$294")</f>
        <v>0</v>
      </c>
    </row>
    <row r="293" spans="1:15" x14ac:dyDescent="0.25">
      <c r="A293" cm="1">
        <f t="array" aca="1" ref="A293" ca="1">INDIRECT("'Room Details'!$B$295")</f>
        <v>0</v>
      </c>
      <c r="B293" cm="1">
        <f t="array" aca="1" ref="B293" ca="1">INDIRECT("'Room Details'!$C$295")</f>
        <v>0</v>
      </c>
      <c r="C293" cm="1">
        <f t="array" aca="1" ref="C293" ca="1">INDIRECT("'Room Details'!$D$295")</f>
        <v>0</v>
      </c>
      <c r="D293" cm="1">
        <f t="array" aca="1" ref="D293" ca="1">INDIRECT("'Room Details'!$E$295")</f>
        <v>0</v>
      </c>
      <c r="E293" t="str" cm="1">
        <f t="array" aca="1" ref="E293" ca="1">INDIRECT("'Room Details'!$F$295")</f>
        <v xml:space="preserve"> </v>
      </c>
      <c r="F293" cm="1">
        <f t="array" aca="1" ref="F293" ca="1">INDIRECT("'Room Details'!$G$295")</f>
        <v>0</v>
      </c>
      <c r="G293" cm="1">
        <f t="array" aca="1" ref="G293" ca="1">INDIRECT("'Room Details'!$H$295")</f>
        <v>0</v>
      </c>
      <c r="H293" cm="1">
        <f t="array" aca="1" ref="H293" ca="1">INDIRECT("'Room Details'!$I$295")</f>
        <v>0</v>
      </c>
      <c r="I293" cm="1">
        <f t="array" aca="1" ref="I293" ca="1">INDIRECT("'Room Details'!$J$295")</f>
        <v>0</v>
      </c>
      <c r="J293" cm="1">
        <f t="array" aca="1" ref="J293" ca="1">INDIRECT("'Room Details'!$K$295")</f>
        <v>0</v>
      </c>
      <c r="K293" t="str" cm="1">
        <f t="array" aca="1" ref="K293" ca="1">INDIRECT("'Room Details'!$L$295")</f>
        <v xml:space="preserve"> </v>
      </c>
      <c r="L293" cm="1">
        <f t="array" aca="1" ref="L293" ca="1">INDIRECT("'Room Details'!$M$295")</f>
        <v>0</v>
      </c>
      <c r="M293" cm="1">
        <f t="array" aca="1" ref="M293" ca="1">INDIRECT("'Room Details'!$N$295")</f>
        <v>0</v>
      </c>
      <c r="N293" cm="1">
        <f t="array" aca="1" ref="N293" ca="1">INDIRECT("'Room Details'!$O$295")</f>
        <v>0</v>
      </c>
      <c r="O293" cm="1">
        <f t="array" aca="1" ref="O293" ca="1">INDIRECT("'Room Details'!$P$295")</f>
        <v>0</v>
      </c>
    </row>
    <row r="294" spans="1:15" x14ac:dyDescent="0.25">
      <c r="A294" cm="1">
        <f t="array" aca="1" ref="A294" ca="1">INDIRECT("'Room Details'!$B$296")</f>
        <v>0</v>
      </c>
      <c r="B294" cm="1">
        <f t="array" aca="1" ref="B294" ca="1">INDIRECT("'Room Details'!$C$296")</f>
        <v>0</v>
      </c>
      <c r="C294" cm="1">
        <f t="array" aca="1" ref="C294" ca="1">INDIRECT("'Room Details'!$D$296")</f>
        <v>0</v>
      </c>
      <c r="D294" cm="1">
        <f t="array" aca="1" ref="D294" ca="1">INDIRECT("'Room Details'!$E$296")</f>
        <v>0</v>
      </c>
      <c r="E294" t="str" cm="1">
        <f t="array" aca="1" ref="E294" ca="1">INDIRECT("'Room Details'!$F$296")</f>
        <v xml:space="preserve"> </v>
      </c>
      <c r="F294" cm="1">
        <f t="array" aca="1" ref="F294" ca="1">INDIRECT("'Room Details'!$G$296")</f>
        <v>0</v>
      </c>
      <c r="G294" cm="1">
        <f t="array" aca="1" ref="G294" ca="1">INDIRECT("'Room Details'!$H$296")</f>
        <v>0</v>
      </c>
      <c r="H294" cm="1">
        <f t="array" aca="1" ref="H294" ca="1">INDIRECT("'Room Details'!$I$296")</f>
        <v>0</v>
      </c>
      <c r="I294" cm="1">
        <f t="array" aca="1" ref="I294" ca="1">INDIRECT("'Room Details'!$J$296")</f>
        <v>0</v>
      </c>
      <c r="J294" cm="1">
        <f t="array" aca="1" ref="J294" ca="1">INDIRECT("'Room Details'!$K$296")</f>
        <v>0</v>
      </c>
      <c r="K294" t="str" cm="1">
        <f t="array" aca="1" ref="K294" ca="1">INDIRECT("'Room Details'!$L$296")</f>
        <v xml:space="preserve"> </v>
      </c>
      <c r="L294" cm="1">
        <f t="array" aca="1" ref="L294" ca="1">INDIRECT("'Room Details'!$M$296")</f>
        <v>0</v>
      </c>
      <c r="M294" cm="1">
        <f t="array" aca="1" ref="M294" ca="1">INDIRECT("'Room Details'!$N$296")</f>
        <v>0</v>
      </c>
      <c r="N294" cm="1">
        <f t="array" aca="1" ref="N294" ca="1">INDIRECT("'Room Details'!$O$296")</f>
        <v>0</v>
      </c>
      <c r="O294" cm="1">
        <f t="array" aca="1" ref="O294" ca="1">INDIRECT("'Room Details'!$P$296")</f>
        <v>0</v>
      </c>
    </row>
    <row r="295" spans="1:15" x14ac:dyDescent="0.25">
      <c r="A295" cm="1">
        <f t="array" aca="1" ref="A295" ca="1">INDIRECT("'Room Details'!$B$297")</f>
        <v>0</v>
      </c>
      <c r="B295" cm="1">
        <f t="array" aca="1" ref="B295" ca="1">INDIRECT("'Room Details'!$C$297")</f>
        <v>0</v>
      </c>
      <c r="C295" cm="1">
        <f t="array" aca="1" ref="C295" ca="1">INDIRECT("'Room Details'!$D$297")</f>
        <v>0</v>
      </c>
      <c r="D295" cm="1">
        <f t="array" aca="1" ref="D295" ca="1">INDIRECT("'Room Details'!$E$297")</f>
        <v>0</v>
      </c>
      <c r="E295" t="str" cm="1">
        <f t="array" aca="1" ref="E295" ca="1">INDIRECT("'Room Details'!$F$297")</f>
        <v xml:space="preserve"> </v>
      </c>
      <c r="F295" cm="1">
        <f t="array" aca="1" ref="F295" ca="1">INDIRECT("'Room Details'!$G$297")</f>
        <v>0</v>
      </c>
      <c r="G295" cm="1">
        <f t="array" aca="1" ref="G295" ca="1">INDIRECT("'Room Details'!$H$297")</f>
        <v>0</v>
      </c>
      <c r="H295" cm="1">
        <f t="array" aca="1" ref="H295" ca="1">INDIRECT("'Room Details'!$I$297")</f>
        <v>0</v>
      </c>
      <c r="I295" cm="1">
        <f t="array" aca="1" ref="I295" ca="1">INDIRECT("'Room Details'!$J$297")</f>
        <v>0</v>
      </c>
      <c r="J295" cm="1">
        <f t="array" aca="1" ref="J295" ca="1">INDIRECT("'Room Details'!$K$297")</f>
        <v>0</v>
      </c>
      <c r="K295" t="str" cm="1">
        <f t="array" aca="1" ref="K295" ca="1">INDIRECT("'Room Details'!$L$297")</f>
        <v xml:space="preserve"> </v>
      </c>
      <c r="L295" cm="1">
        <f t="array" aca="1" ref="L295" ca="1">INDIRECT("'Room Details'!$M$297")</f>
        <v>0</v>
      </c>
      <c r="M295" cm="1">
        <f t="array" aca="1" ref="M295" ca="1">INDIRECT("'Room Details'!$N$297")</f>
        <v>0</v>
      </c>
      <c r="N295" cm="1">
        <f t="array" aca="1" ref="N295" ca="1">INDIRECT("'Room Details'!$O$297")</f>
        <v>0</v>
      </c>
      <c r="O295" cm="1">
        <f t="array" aca="1" ref="O295" ca="1">INDIRECT("'Room Details'!$P$297")</f>
        <v>0</v>
      </c>
    </row>
    <row r="296" spans="1:15" x14ac:dyDescent="0.25">
      <c r="A296" cm="1">
        <f t="array" aca="1" ref="A296" ca="1">INDIRECT("'Room Details'!$B$298")</f>
        <v>0</v>
      </c>
      <c r="B296" cm="1">
        <f t="array" aca="1" ref="B296" ca="1">INDIRECT("'Room Details'!$C$298")</f>
        <v>0</v>
      </c>
      <c r="C296" cm="1">
        <f t="array" aca="1" ref="C296" ca="1">INDIRECT("'Room Details'!$D$298")</f>
        <v>0</v>
      </c>
      <c r="D296" cm="1">
        <f t="array" aca="1" ref="D296" ca="1">INDIRECT("'Room Details'!$E$298")</f>
        <v>0</v>
      </c>
      <c r="E296" t="str" cm="1">
        <f t="array" aca="1" ref="E296" ca="1">INDIRECT("'Room Details'!$F$298")</f>
        <v xml:space="preserve"> </v>
      </c>
      <c r="F296" cm="1">
        <f t="array" aca="1" ref="F296" ca="1">INDIRECT("'Room Details'!$G$298")</f>
        <v>0</v>
      </c>
      <c r="G296" cm="1">
        <f t="array" aca="1" ref="G296" ca="1">INDIRECT("'Room Details'!$H$298")</f>
        <v>0</v>
      </c>
      <c r="H296" cm="1">
        <f t="array" aca="1" ref="H296" ca="1">INDIRECT("'Room Details'!$I$298")</f>
        <v>0</v>
      </c>
      <c r="I296" cm="1">
        <f t="array" aca="1" ref="I296" ca="1">INDIRECT("'Room Details'!$J$298")</f>
        <v>0</v>
      </c>
      <c r="J296" cm="1">
        <f t="array" aca="1" ref="J296" ca="1">INDIRECT("'Room Details'!$K$298")</f>
        <v>0</v>
      </c>
      <c r="K296" t="str" cm="1">
        <f t="array" aca="1" ref="K296" ca="1">INDIRECT("'Room Details'!$L$298")</f>
        <v xml:space="preserve"> </v>
      </c>
      <c r="L296" cm="1">
        <f t="array" aca="1" ref="L296" ca="1">INDIRECT("'Room Details'!$M$298")</f>
        <v>0</v>
      </c>
      <c r="M296" cm="1">
        <f t="array" aca="1" ref="M296" ca="1">INDIRECT("'Room Details'!$N$298")</f>
        <v>0</v>
      </c>
      <c r="N296" cm="1">
        <f t="array" aca="1" ref="N296" ca="1">INDIRECT("'Room Details'!$O$298")</f>
        <v>0</v>
      </c>
      <c r="O296" cm="1">
        <f t="array" aca="1" ref="O296" ca="1">INDIRECT("'Room Details'!$P$298")</f>
        <v>0</v>
      </c>
    </row>
    <row r="297" spans="1:15" x14ac:dyDescent="0.25">
      <c r="A297" cm="1">
        <f t="array" aca="1" ref="A297" ca="1">INDIRECT("'Room Details'!$B$299")</f>
        <v>0</v>
      </c>
      <c r="B297" cm="1">
        <f t="array" aca="1" ref="B297" ca="1">INDIRECT("'Room Details'!$C$299")</f>
        <v>0</v>
      </c>
      <c r="C297" cm="1">
        <f t="array" aca="1" ref="C297" ca="1">INDIRECT("'Room Details'!$D$299")</f>
        <v>0</v>
      </c>
      <c r="D297" cm="1">
        <f t="array" aca="1" ref="D297" ca="1">INDIRECT("'Room Details'!$E$299")</f>
        <v>0</v>
      </c>
      <c r="E297" t="str" cm="1">
        <f t="array" aca="1" ref="E297" ca="1">INDIRECT("'Room Details'!$F$299")</f>
        <v xml:space="preserve"> </v>
      </c>
      <c r="F297" cm="1">
        <f t="array" aca="1" ref="F297" ca="1">INDIRECT("'Room Details'!$G$299")</f>
        <v>0</v>
      </c>
      <c r="G297" cm="1">
        <f t="array" aca="1" ref="G297" ca="1">INDIRECT("'Room Details'!$H$299")</f>
        <v>0</v>
      </c>
      <c r="H297" cm="1">
        <f t="array" aca="1" ref="H297" ca="1">INDIRECT("'Room Details'!$I$299")</f>
        <v>0</v>
      </c>
      <c r="I297" cm="1">
        <f t="array" aca="1" ref="I297" ca="1">INDIRECT("'Room Details'!$J$299")</f>
        <v>0</v>
      </c>
      <c r="J297" cm="1">
        <f t="array" aca="1" ref="J297" ca="1">INDIRECT("'Room Details'!$K$299")</f>
        <v>0</v>
      </c>
      <c r="K297" t="str" cm="1">
        <f t="array" aca="1" ref="K297" ca="1">INDIRECT("'Room Details'!$L$299")</f>
        <v xml:space="preserve"> </v>
      </c>
      <c r="L297" cm="1">
        <f t="array" aca="1" ref="L297" ca="1">INDIRECT("'Room Details'!$M$299")</f>
        <v>0</v>
      </c>
      <c r="M297" cm="1">
        <f t="array" aca="1" ref="M297" ca="1">INDIRECT("'Room Details'!$N$299")</f>
        <v>0</v>
      </c>
      <c r="N297" cm="1">
        <f t="array" aca="1" ref="N297" ca="1">INDIRECT("'Room Details'!$O$299")</f>
        <v>0</v>
      </c>
      <c r="O297" cm="1">
        <f t="array" aca="1" ref="O297" ca="1">INDIRECT("'Room Details'!$P$299")</f>
        <v>0</v>
      </c>
    </row>
    <row r="298" spans="1:15" x14ac:dyDescent="0.25">
      <c r="A298" cm="1">
        <f t="array" aca="1" ref="A298" ca="1">INDIRECT("'Room Details'!$B$300")</f>
        <v>0</v>
      </c>
      <c r="B298" cm="1">
        <f t="array" aca="1" ref="B298" ca="1">INDIRECT("'Room Details'!$C$300")</f>
        <v>0</v>
      </c>
      <c r="C298" cm="1">
        <f t="array" aca="1" ref="C298" ca="1">INDIRECT("'Room Details'!$D$300")</f>
        <v>0</v>
      </c>
      <c r="D298" cm="1">
        <f t="array" aca="1" ref="D298" ca="1">INDIRECT("'Room Details'!$E$300")</f>
        <v>0</v>
      </c>
      <c r="E298" t="str" cm="1">
        <f t="array" aca="1" ref="E298" ca="1">INDIRECT("'Room Details'!$F$300")</f>
        <v xml:space="preserve"> </v>
      </c>
      <c r="F298" cm="1">
        <f t="array" aca="1" ref="F298" ca="1">INDIRECT("'Room Details'!$G$300")</f>
        <v>0</v>
      </c>
      <c r="G298" cm="1">
        <f t="array" aca="1" ref="G298" ca="1">INDIRECT("'Room Details'!$H$300")</f>
        <v>0</v>
      </c>
      <c r="H298" cm="1">
        <f t="array" aca="1" ref="H298" ca="1">INDIRECT("'Room Details'!$I$300")</f>
        <v>0</v>
      </c>
      <c r="I298" cm="1">
        <f t="array" aca="1" ref="I298" ca="1">INDIRECT("'Room Details'!$J$300")</f>
        <v>0</v>
      </c>
      <c r="J298" cm="1">
        <f t="array" aca="1" ref="J298" ca="1">INDIRECT("'Room Details'!$K$300")</f>
        <v>0</v>
      </c>
      <c r="K298" t="str" cm="1">
        <f t="array" aca="1" ref="K298" ca="1">INDIRECT("'Room Details'!$L$300")</f>
        <v xml:space="preserve"> </v>
      </c>
      <c r="L298" cm="1">
        <f t="array" aca="1" ref="L298" ca="1">INDIRECT("'Room Details'!$M$300")</f>
        <v>0</v>
      </c>
      <c r="M298" cm="1">
        <f t="array" aca="1" ref="M298" ca="1">INDIRECT("'Room Details'!$N$300")</f>
        <v>0</v>
      </c>
      <c r="N298" cm="1">
        <f t="array" aca="1" ref="N298" ca="1">INDIRECT("'Room Details'!$O$300")</f>
        <v>0</v>
      </c>
      <c r="O298" cm="1">
        <f t="array" aca="1" ref="O298" ca="1">INDIRECT("'Room Details'!$P$300")</f>
        <v>0</v>
      </c>
    </row>
    <row r="299" spans="1:15" x14ac:dyDescent="0.25">
      <c r="A299" cm="1">
        <f t="array" aca="1" ref="A299" ca="1">INDIRECT("'Room Details'!$B$301")</f>
        <v>0</v>
      </c>
      <c r="B299" cm="1">
        <f t="array" aca="1" ref="B299" ca="1">INDIRECT("'Room Details'!$C$301")</f>
        <v>0</v>
      </c>
      <c r="C299" cm="1">
        <f t="array" aca="1" ref="C299" ca="1">INDIRECT("'Room Details'!$D$301")</f>
        <v>0</v>
      </c>
      <c r="D299" cm="1">
        <f t="array" aca="1" ref="D299" ca="1">INDIRECT("'Room Details'!$E$301")</f>
        <v>0</v>
      </c>
      <c r="E299" t="str" cm="1">
        <f t="array" aca="1" ref="E299" ca="1">INDIRECT("'Room Details'!$F$301")</f>
        <v xml:space="preserve"> </v>
      </c>
      <c r="F299" cm="1">
        <f t="array" aca="1" ref="F299" ca="1">INDIRECT("'Room Details'!$G$301")</f>
        <v>0</v>
      </c>
      <c r="G299" cm="1">
        <f t="array" aca="1" ref="G299" ca="1">INDIRECT("'Room Details'!$H$301")</f>
        <v>0</v>
      </c>
      <c r="H299" cm="1">
        <f t="array" aca="1" ref="H299" ca="1">INDIRECT("'Room Details'!$I$301")</f>
        <v>0</v>
      </c>
      <c r="I299" cm="1">
        <f t="array" aca="1" ref="I299" ca="1">INDIRECT("'Room Details'!$J$301")</f>
        <v>0</v>
      </c>
      <c r="J299" cm="1">
        <f t="array" aca="1" ref="J299" ca="1">INDIRECT("'Room Details'!$K$301")</f>
        <v>0</v>
      </c>
      <c r="K299" t="str" cm="1">
        <f t="array" aca="1" ref="K299" ca="1">INDIRECT("'Room Details'!$L$301")</f>
        <v xml:space="preserve"> </v>
      </c>
      <c r="L299" cm="1">
        <f t="array" aca="1" ref="L299" ca="1">INDIRECT("'Room Details'!$M$301")</f>
        <v>0</v>
      </c>
      <c r="M299" cm="1">
        <f t="array" aca="1" ref="M299" ca="1">INDIRECT("'Room Details'!$N$301")</f>
        <v>0</v>
      </c>
      <c r="N299" cm="1">
        <f t="array" aca="1" ref="N299" ca="1">INDIRECT("'Room Details'!$O$301")</f>
        <v>0</v>
      </c>
      <c r="O299" cm="1">
        <f t="array" aca="1" ref="O299" ca="1">INDIRECT("'Room Details'!$P$301")</f>
        <v>0</v>
      </c>
    </row>
    <row r="300" spans="1:15" x14ac:dyDescent="0.25">
      <c r="A300" cm="1">
        <f t="array" aca="1" ref="A300" ca="1">INDIRECT("'Room Details'!$B$302")</f>
        <v>0</v>
      </c>
      <c r="B300" cm="1">
        <f t="array" aca="1" ref="B300" ca="1">INDIRECT("'Room Details'!$C$302")</f>
        <v>0</v>
      </c>
      <c r="C300" cm="1">
        <f t="array" aca="1" ref="C300" ca="1">INDIRECT("'Room Details'!$D$302")</f>
        <v>0</v>
      </c>
      <c r="D300" cm="1">
        <f t="array" aca="1" ref="D300" ca="1">INDIRECT("'Room Details'!$E$302")</f>
        <v>0</v>
      </c>
      <c r="E300" t="str" cm="1">
        <f t="array" aca="1" ref="E300" ca="1">INDIRECT("'Room Details'!$F$302")</f>
        <v xml:space="preserve"> </v>
      </c>
      <c r="F300" cm="1">
        <f t="array" aca="1" ref="F300" ca="1">INDIRECT("'Room Details'!$G$302")</f>
        <v>0</v>
      </c>
      <c r="G300" cm="1">
        <f t="array" aca="1" ref="G300" ca="1">INDIRECT("'Room Details'!$H$302")</f>
        <v>0</v>
      </c>
      <c r="H300" cm="1">
        <f t="array" aca="1" ref="H300" ca="1">INDIRECT("'Room Details'!$I$302")</f>
        <v>0</v>
      </c>
      <c r="I300" cm="1">
        <f t="array" aca="1" ref="I300" ca="1">INDIRECT("'Room Details'!$J$302")</f>
        <v>0</v>
      </c>
      <c r="J300" cm="1">
        <f t="array" aca="1" ref="J300" ca="1">INDIRECT("'Room Details'!$K$302")</f>
        <v>0</v>
      </c>
      <c r="K300" t="str" cm="1">
        <f t="array" aca="1" ref="K300" ca="1">INDIRECT("'Room Details'!$L$302")</f>
        <v xml:space="preserve"> </v>
      </c>
      <c r="L300" cm="1">
        <f t="array" aca="1" ref="L300" ca="1">INDIRECT("'Room Details'!$M$302")</f>
        <v>0</v>
      </c>
      <c r="M300" cm="1">
        <f t="array" aca="1" ref="M300" ca="1">INDIRECT("'Room Details'!$N$302")</f>
        <v>0</v>
      </c>
      <c r="N300" cm="1">
        <f t="array" aca="1" ref="N300" ca="1">INDIRECT("'Room Details'!$O$302")</f>
        <v>0</v>
      </c>
      <c r="O300" cm="1">
        <f t="array" aca="1" ref="O300" ca="1">INDIRECT("'Room Details'!$P$302")</f>
        <v>0</v>
      </c>
    </row>
    <row r="301" spans="1:15" x14ac:dyDescent="0.25">
      <c r="A301" cm="1">
        <f t="array" aca="1" ref="A301" ca="1">INDIRECT("'Room Details'!$B$303")</f>
        <v>0</v>
      </c>
      <c r="B301" cm="1">
        <f t="array" aca="1" ref="B301" ca="1">INDIRECT("'Room Details'!$C$303")</f>
        <v>0</v>
      </c>
      <c r="C301" cm="1">
        <f t="array" aca="1" ref="C301" ca="1">INDIRECT("'Room Details'!$D$303")</f>
        <v>0</v>
      </c>
      <c r="D301" cm="1">
        <f t="array" aca="1" ref="D301" ca="1">INDIRECT("'Room Details'!$E$303")</f>
        <v>0</v>
      </c>
      <c r="E301" t="str" cm="1">
        <f t="array" aca="1" ref="E301" ca="1">INDIRECT("'Room Details'!$F$303")</f>
        <v xml:space="preserve"> </v>
      </c>
      <c r="F301" cm="1">
        <f t="array" aca="1" ref="F301" ca="1">INDIRECT("'Room Details'!$G$303")</f>
        <v>0</v>
      </c>
      <c r="G301" cm="1">
        <f t="array" aca="1" ref="G301" ca="1">INDIRECT("'Room Details'!$H$303")</f>
        <v>0</v>
      </c>
      <c r="H301" cm="1">
        <f t="array" aca="1" ref="H301" ca="1">INDIRECT("'Room Details'!$I$303")</f>
        <v>0</v>
      </c>
      <c r="I301" cm="1">
        <f t="array" aca="1" ref="I301" ca="1">INDIRECT("'Room Details'!$J$303")</f>
        <v>0</v>
      </c>
      <c r="J301" cm="1">
        <f t="array" aca="1" ref="J301" ca="1">INDIRECT("'Room Details'!$K$303")</f>
        <v>0</v>
      </c>
      <c r="K301" t="str" cm="1">
        <f t="array" aca="1" ref="K301" ca="1">INDIRECT("'Room Details'!$L$303")</f>
        <v xml:space="preserve"> </v>
      </c>
      <c r="L301" cm="1">
        <f t="array" aca="1" ref="L301" ca="1">INDIRECT("'Room Details'!$M$303")</f>
        <v>0</v>
      </c>
      <c r="M301" cm="1">
        <f t="array" aca="1" ref="M301" ca="1">INDIRECT("'Room Details'!$N$303")</f>
        <v>0</v>
      </c>
      <c r="N301" cm="1">
        <f t="array" aca="1" ref="N301" ca="1">INDIRECT("'Room Details'!$O$303")</f>
        <v>0</v>
      </c>
      <c r="O301" cm="1">
        <f t="array" aca="1" ref="O301" ca="1">INDIRECT("'Room Details'!$P$303")</f>
        <v>0</v>
      </c>
    </row>
    <row r="302" spans="1:15" x14ac:dyDescent="0.25">
      <c r="A302" cm="1">
        <f t="array" aca="1" ref="A302" ca="1">INDIRECT("'Room Details'!$B$304")</f>
        <v>0</v>
      </c>
      <c r="B302" cm="1">
        <f t="array" aca="1" ref="B302" ca="1">INDIRECT("'Room Details'!$C$304")</f>
        <v>0</v>
      </c>
      <c r="C302" cm="1">
        <f t="array" aca="1" ref="C302" ca="1">INDIRECT("'Room Details'!$D$304")</f>
        <v>0</v>
      </c>
      <c r="D302" cm="1">
        <f t="array" aca="1" ref="D302" ca="1">INDIRECT("'Room Details'!$E$304")</f>
        <v>0</v>
      </c>
      <c r="E302" t="str" cm="1">
        <f t="array" aca="1" ref="E302" ca="1">INDIRECT("'Room Details'!$F$304")</f>
        <v xml:space="preserve"> </v>
      </c>
      <c r="F302" cm="1">
        <f t="array" aca="1" ref="F302" ca="1">INDIRECT("'Room Details'!$G$304")</f>
        <v>0</v>
      </c>
      <c r="G302" cm="1">
        <f t="array" aca="1" ref="G302" ca="1">INDIRECT("'Room Details'!$H$304")</f>
        <v>0</v>
      </c>
      <c r="H302" cm="1">
        <f t="array" aca="1" ref="H302" ca="1">INDIRECT("'Room Details'!$I$304")</f>
        <v>0</v>
      </c>
      <c r="I302" cm="1">
        <f t="array" aca="1" ref="I302" ca="1">INDIRECT("'Room Details'!$J$304")</f>
        <v>0</v>
      </c>
      <c r="J302" cm="1">
        <f t="array" aca="1" ref="J302" ca="1">INDIRECT("'Room Details'!$K$304")</f>
        <v>0</v>
      </c>
      <c r="K302" t="str" cm="1">
        <f t="array" aca="1" ref="K302" ca="1">INDIRECT("'Room Details'!$L$304")</f>
        <v xml:space="preserve"> </v>
      </c>
      <c r="L302" cm="1">
        <f t="array" aca="1" ref="L302" ca="1">INDIRECT("'Room Details'!$M$304")</f>
        <v>0</v>
      </c>
      <c r="M302" cm="1">
        <f t="array" aca="1" ref="M302" ca="1">INDIRECT("'Room Details'!$N$304")</f>
        <v>0</v>
      </c>
      <c r="N302" cm="1">
        <f t="array" aca="1" ref="N302" ca="1">INDIRECT("'Room Details'!$O$304")</f>
        <v>0</v>
      </c>
      <c r="O302" cm="1">
        <f t="array" aca="1" ref="O302" ca="1">INDIRECT("'Room Details'!$P$304")</f>
        <v>0</v>
      </c>
    </row>
    <row r="303" spans="1:15" x14ac:dyDescent="0.25">
      <c r="A303" cm="1">
        <f t="array" aca="1" ref="A303" ca="1">INDIRECT("'Room Details'!$B$305")</f>
        <v>0</v>
      </c>
      <c r="B303" cm="1">
        <f t="array" aca="1" ref="B303" ca="1">INDIRECT("'Room Details'!$C$305")</f>
        <v>0</v>
      </c>
      <c r="C303" cm="1">
        <f t="array" aca="1" ref="C303" ca="1">INDIRECT("'Room Details'!$D$305")</f>
        <v>0</v>
      </c>
      <c r="D303" cm="1">
        <f t="array" aca="1" ref="D303" ca="1">INDIRECT("'Room Details'!$E$305")</f>
        <v>0</v>
      </c>
      <c r="E303" t="str" cm="1">
        <f t="array" aca="1" ref="E303" ca="1">INDIRECT("'Room Details'!$F$305")</f>
        <v xml:space="preserve"> </v>
      </c>
      <c r="F303" cm="1">
        <f t="array" aca="1" ref="F303" ca="1">INDIRECT("'Room Details'!$G$305")</f>
        <v>0</v>
      </c>
      <c r="G303" cm="1">
        <f t="array" aca="1" ref="G303" ca="1">INDIRECT("'Room Details'!$H$305")</f>
        <v>0</v>
      </c>
      <c r="H303" cm="1">
        <f t="array" aca="1" ref="H303" ca="1">INDIRECT("'Room Details'!$I$305")</f>
        <v>0</v>
      </c>
      <c r="I303" cm="1">
        <f t="array" aca="1" ref="I303" ca="1">INDIRECT("'Room Details'!$J$305")</f>
        <v>0</v>
      </c>
      <c r="J303" cm="1">
        <f t="array" aca="1" ref="J303" ca="1">INDIRECT("'Room Details'!$K$305")</f>
        <v>0</v>
      </c>
      <c r="K303" t="str" cm="1">
        <f t="array" aca="1" ref="K303" ca="1">INDIRECT("'Room Details'!$L$305")</f>
        <v xml:space="preserve"> </v>
      </c>
      <c r="L303" cm="1">
        <f t="array" aca="1" ref="L303" ca="1">INDIRECT("'Room Details'!$M$305")</f>
        <v>0</v>
      </c>
      <c r="M303" cm="1">
        <f t="array" aca="1" ref="M303" ca="1">INDIRECT("'Room Details'!$N$305")</f>
        <v>0</v>
      </c>
      <c r="N303" cm="1">
        <f t="array" aca="1" ref="N303" ca="1">INDIRECT("'Room Details'!$O$305")</f>
        <v>0</v>
      </c>
      <c r="O303" cm="1">
        <f t="array" aca="1" ref="O303" ca="1">INDIRECT("'Room Details'!$P$305")</f>
        <v>0</v>
      </c>
    </row>
    <row r="304" spans="1:15" x14ac:dyDescent="0.25">
      <c r="A304" cm="1">
        <f t="array" aca="1" ref="A304" ca="1">INDIRECT("'Room Details'!$B$306")</f>
        <v>0</v>
      </c>
      <c r="B304" cm="1">
        <f t="array" aca="1" ref="B304" ca="1">INDIRECT("'Room Details'!$C$306")</f>
        <v>0</v>
      </c>
      <c r="C304" cm="1">
        <f t="array" aca="1" ref="C304" ca="1">INDIRECT("'Room Details'!$D$306")</f>
        <v>0</v>
      </c>
      <c r="D304" cm="1">
        <f t="array" aca="1" ref="D304" ca="1">INDIRECT("'Room Details'!$E$306")</f>
        <v>0</v>
      </c>
      <c r="E304" t="str" cm="1">
        <f t="array" aca="1" ref="E304" ca="1">INDIRECT("'Room Details'!$F$306")</f>
        <v xml:space="preserve"> </v>
      </c>
      <c r="F304" cm="1">
        <f t="array" aca="1" ref="F304" ca="1">INDIRECT("'Room Details'!$G$306")</f>
        <v>0</v>
      </c>
      <c r="G304" cm="1">
        <f t="array" aca="1" ref="G304" ca="1">INDIRECT("'Room Details'!$H$306")</f>
        <v>0</v>
      </c>
      <c r="H304" cm="1">
        <f t="array" aca="1" ref="H304" ca="1">INDIRECT("'Room Details'!$I$306")</f>
        <v>0</v>
      </c>
      <c r="I304" cm="1">
        <f t="array" aca="1" ref="I304" ca="1">INDIRECT("'Room Details'!$J$306")</f>
        <v>0</v>
      </c>
      <c r="J304" cm="1">
        <f t="array" aca="1" ref="J304" ca="1">INDIRECT("'Room Details'!$K$306")</f>
        <v>0</v>
      </c>
      <c r="K304" t="str" cm="1">
        <f t="array" aca="1" ref="K304" ca="1">INDIRECT("'Room Details'!$L$306")</f>
        <v xml:space="preserve"> </v>
      </c>
      <c r="L304" cm="1">
        <f t="array" aca="1" ref="L304" ca="1">INDIRECT("'Room Details'!$M$306")</f>
        <v>0</v>
      </c>
      <c r="M304" cm="1">
        <f t="array" aca="1" ref="M304" ca="1">INDIRECT("'Room Details'!$N$306")</f>
        <v>0</v>
      </c>
      <c r="N304" cm="1">
        <f t="array" aca="1" ref="N304" ca="1">INDIRECT("'Room Details'!$O$306")</f>
        <v>0</v>
      </c>
      <c r="O304" cm="1">
        <f t="array" aca="1" ref="O304" ca="1">INDIRECT("'Room Details'!$P$306")</f>
        <v>0</v>
      </c>
    </row>
    <row r="305" spans="1:15" x14ac:dyDescent="0.25">
      <c r="A305" cm="1">
        <f t="array" aca="1" ref="A305" ca="1">INDIRECT("'Room Details'!$B$307")</f>
        <v>0</v>
      </c>
      <c r="B305" cm="1">
        <f t="array" aca="1" ref="B305" ca="1">INDIRECT("'Room Details'!$C$307")</f>
        <v>0</v>
      </c>
      <c r="C305" cm="1">
        <f t="array" aca="1" ref="C305" ca="1">INDIRECT("'Room Details'!$D$307")</f>
        <v>0</v>
      </c>
      <c r="D305" cm="1">
        <f t="array" aca="1" ref="D305" ca="1">INDIRECT("'Room Details'!$E$307")</f>
        <v>0</v>
      </c>
      <c r="E305" t="str" cm="1">
        <f t="array" aca="1" ref="E305" ca="1">INDIRECT("'Room Details'!$F$307")</f>
        <v xml:space="preserve"> </v>
      </c>
      <c r="F305" cm="1">
        <f t="array" aca="1" ref="F305" ca="1">INDIRECT("'Room Details'!$G$307")</f>
        <v>0</v>
      </c>
      <c r="G305" cm="1">
        <f t="array" aca="1" ref="G305" ca="1">INDIRECT("'Room Details'!$H$307")</f>
        <v>0</v>
      </c>
      <c r="H305" cm="1">
        <f t="array" aca="1" ref="H305" ca="1">INDIRECT("'Room Details'!$I$307")</f>
        <v>0</v>
      </c>
      <c r="I305" cm="1">
        <f t="array" aca="1" ref="I305" ca="1">INDIRECT("'Room Details'!$J$307")</f>
        <v>0</v>
      </c>
      <c r="J305" cm="1">
        <f t="array" aca="1" ref="J305" ca="1">INDIRECT("'Room Details'!$K$307")</f>
        <v>0</v>
      </c>
      <c r="K305" t="str" cm="1">
        <f t="array" aca="1" ref="K305" ca="1">INDIRECT("'Room Details'!$L$307")</f>
        <v xml:space="preserve"> </v>
      </c>
      <c r="L305" cm="1">
        <f t="array" aca="1" ref="L305" ca="1">INDIRECT("'Room Details'!$M$307")</f>
        <v>0</v>
      </c>
      <c r="M305" cm="1">
        <f t="array" aca="1" ref="M305" ca="1">INDIRECT("'Room Details'!$N$307")</f>
        <v>0</v>
      </c>
      <c r="N305" cm="1">
        <f t="array" aca="1" ref="N305" ca="1">INDIRECT("'Room Details'!$O$307")</f>
        <v>0</v>
      </c>
      <c r="O305" cm="1">
        <f t="array" aca="1" ref="O305" ca="1">INDIRECT("'Room Details'!$P$307")</f>
        <v>0</v>
      </c>
    </row>
    <row r="306" spans="1:15" x14ac:dyDescent="0.25">
      <c r="A306" cm="1">
        <f t="array" aca="1" ref="A306" ca="1">INDIRECT("'Room Details'!$B$308")</f>
        <v>0</v>
      </c>
      <c r="B306" cm="1">
        <f t="array" aca="1" ref="B306" ca="1">INDIRECT("'Room Details'!$C$308")</f>
        <v>0</v>
      </c>
      <c r="C306" cm="1">
        <f t="array" aca="1" ref="C306" ca="1">INDIRECT("'Room Details'!$D$308")</f>
        <v>0</v>
      </c>
      <c r="D306" cm="1">
        <f t="array" aca="1" ref="D306" ca="1">INDIRECT("'Room Details'!$E$308")</f>
        <v>0</v>
      </c>
      <c r="E306" t="str" cm="1">
        <f t="array" aca="1" ref="E306" ca="1">INDIRECT("'Room Details'!$F$308")</f>
        <v xml:space="preserve"> </v>
      </c>
      <c r="F306" cm="1">
        <f t="array" aca="1" ref="F306" ca="1">INDIRECT("'Room Details'!$G$308")</f>
        <v>0</v>
      </c>
      <c r="G306" cm="1">
        <f t="array" aca="1" ref="G306" ca="1">INDIRECT("'Room Details'!$H$308")</f>
        <v>0</v>
      </c>
      <c r="H306" cm="1">
        <f t="array" aca="1" ref="H306" ca="1">INDIRECT("'Room Details'!$I$308")</f>
        <v>0</v>
      </c>
      <c r="I306" cm="1">
        <f t="array" aca="1" ref="I306" ca="1">INDIRECT("'Room Details'!$J$308")</f>
        <v>0</v>
      </c>
      <c r="J306" cm="1">
        <f t="array" aca="1" ref="J306" ca="1">INDIRECT("'Room Details'!$K$308")</f>
        <v>0</v>
      </c>
      <c r="K306" t="str" cm="1">
        <f t="array" aca="1" ref="K306" ca="1">INDIRECT("'Room Details'!$L$308")</f>
        <v xml:space="preserve"> </v>
      </c>
      <c r="L306" cm="1">
        <f t="array" aca="1" ref="L306" ca="1">INDIRECT("'Room Details'!$M$308")</f>
        <v>0</v>
      </c>
      <c r="M306" cm="1">
        <f t="array" aca="1" ref="M306" ca="1">INDIRECT("'Room Details'!$N$308")</f>
        <v>0</v>
      </c>
      <c r="N306" cm="1">
        <f t="array" aca="1" ref="N306" ca="1">INDIRECT("'Room Details'!$O$308")</f>
        <v>0</v>
      </c>
      <c r="O306" cm="1">
        <f t="array" aca="1" ref="O306" ca="1">INDIRECT("'Room Details'!$P$308")</f>
        <v>0</v>
      </c>
    </row>
    <row r="307" spans="1:15" x14ac:dyDescent="0.25">
      <c r="A307" cm="1">
        <f t="array" aca="1" ref="A307" ca="1">INDIRECT("'Room Details'!$B$309")</f>
        <v>0</v>
      </c>
      <c r="B307" cm="1">
        <f t="array" aca="1" ref="B307" ca="1">INDIRECT("'Room Details'!$C$309")</f>
        <v>0</v>
      </c>
      <c r="C307" cm="1">
        <f t="array" aca="1" ref="C307" ca="1">INDIRECT("'Room Details'!$D$309")</f>
        <v>0</v>
      </c>
      <c r="D307" cm="1">
        <f t="array" aca="1" ref="D307" ca="1">INDIRECT("'Room Details'!$E$309")</f>
        <v>0</v>
      </c>
      <c r="E307" t="str" cm="1">
        <f t="array" aca="1" ref="E307" ca="1">INDIRECT("'Room Details'!$F$309")</f>
        <v xml:space="preserve"> </v>
      </c>
      <c r="F307" cm="1">
        <f t="array" aca="1" ref="F307" ca="1">INDIRECT("'Room Details'!$G$309")</f>
        <v>0</v>
      </c>
      <c r="G307" cm="1">
        <f t="array" aca="1" ref="G307" ca="1">INDIRECT("'Room Details'!$H$309")</f>
        <v>0</v>
      </c>
      <c r="H307" cm="1">
        <f t="array" aca="1" ref="H307" ca="1">INDIRECT("'Room Details'!$I$309")</f>
        <v>0</v>
      </c>
      <c r="I307" cm="1">
        <f t="array" aca="1" ref="I307" ca="1">INDIRECT("'Room Details'!$J$309")</f>
        <v>0</v>
      </c>
      <c r="J307" cm="1">
        <f t="array" aca="1" ref="J307" ca="1">INDIRECT("'Room Details'!$K$309")</f>
        <v>0</v>
      </c>
      <c r="K307" t="str" cm="1">
        <f t="array" aca="1" ref="K307" ca="1">INDIRECT("'Room Details'!$L$309")</f>
        <v xml:space="preserve"> </v>
      </c>
      <c r="L307" cm="1">
        <f t="array" aca="1" ref="L307" ca="1">INDIRECT("'Room Details'!$M$309")</f>
        <v>0</v>
      </c>
      <c r="M307" cm="1">
        <f t="array" aca="1" ref="M307" ca="1">INDIRECT("'Room Details'!$N$309")</f>
        <v>0</v>
      </c>
      <c r="N307" cm="1">
        <f t="array" aca="1" ref="N307" ca="1">INDIRECT("'Room Details'!$O$309")</f>
        <v>0</v>
      </c>
      <c r="O307" cm="1">
        <f t="array" aca="1" ref="O307" ca="1">INDIRECT("'Room Details'!$P$309")</f>
        <v>0</v>
      </c>
    </row>
    <row r="308" spans="1:15" x14ac:dyDescent="0.25">
      <c r="A308" cm="1">
        <f t="array" aca="1" ref="A308" ca="1">INDIRECT("'Room Details'!$B$310")</f>
        <v>0</v>
      </c>
      <c r="B308" cm="1">
        <f t="array" aca="1" ref="B308" ca="1">INDIRECT("'Room Details'!$C$310")</f>
        <v>0</v>
      </c>
      <c r="C308" cm="1">
        <f t="array" aca="1" ref="C308" ca="1">INDIRECT("'Room Details'!$D$310")</f>
        <v>0</v>
      </c>
      <c r="D308" cm="1">
        <f t="array" aca="1" ref="D308" ca="1">INDIRECT("'Room Details'!$E$310")</f>
        <v>0</v>
      </c>
      <c r="E308" t="str" cm="1">
        <f t="array" aca="1" ref="E308" ca="1">INDIRECT("'Room Details'!$F$310")</f>
        <v xml:space="preserve"> </v>
      </c>
      <c r="F308" cm="1">
        <f t="array" aca="1" ref="F308" ca="1">INDIRECT("'Room Details'!$G$310")</f>
        <v>0</v>
      </c>
      <c r="G308" cm="1">
        <f t="array" aca="1" ref="G308" ca="1">INDIRECT("'Room Details'!$H$310")</f>
        <v>0</v>
      </c>
      <c r="H308" cm="1">
        <f t="array" aca="1" ref="H308" ca="1">INDIRECT("'Room Details'!$I$310")</f>
        <v>0</v>
      </c>
      <c r="I308" cm="1">
        <f t="array" aca="1" ref="I308" ca="1">INDIRECT("'Room Details'!$J$310")</f>
        <v>0</v>
      </c>
      <c r="J308" cm="1">
        <f t="array" aca="1" ref="J308" ca="1">INDIRECT("'Room Details'!$K$310")</f>
        <v>0</v>
      </c>
      <c r="K308" t="str" cm="1">
        <f t="array" aca="1" ref="K308" ca="1">INDIRECT("'Room Details'!$L$310")</f>
        <v xml:space="preserve"> </v>
      </c>
      <c r="L308" cm="1">
        <f t="array" aca="1" ref="L308" ca="1">INDIRECT("'Room Details'!$M$310")</f>
        <v>0</v>
      </c>
      <c r="M308" cm="1">
        <f t="array" aca="1" ref="M308" ca="1">INDIRECT("'Room Details'!$N$310")</f>
        <v>0</v>
      </c>
      <c r="N308" cm="1">
        <f t="array" aca="1" ref="N308" ca="1">INDIRECT("'Room Details'!$O$310")</f>
        <v>0</v>
      </c>
      <c r="O308" cm="1">
        <f t="array" aca="1" ref="O308" ca="1">INDIRECT("'Room Details'!$P$310")</f>
        <v>0</v>
      </c>
    </row>
    <row r="309" spans="1:15" x14ac:dyDescent="0.25">
      <c r="A309" cm="1">
        <f t="array" aca="1" ref="A309" ca="1">INDIRECT("'Room Details'!$B$311")</f>
        <v>0</v>
      </c>
      <c r="B309" cm="1">
        <f t="array" aca="1" ref="B309" ca="1">INDIRECT("'Room Details'!$C$311")</f>
        <v>0</v>
      </c>
      <c r="C309" cm="1">
        <f t="array" aca="1" ref="C309" ca="1">INDIRECT("'Room Details'!$D$311")</f>
        <v>0</v>
      </c>
      <c r="D309" cm="1">
        <f t="array" aca="1" ref="D309" ca="1">INDIRECT("'Room Details'!$E$311")</f>
        <v>0</v>
      </c>
      <c r="E309" t="str" cm="1">
        <f t="array" aca="1" ref="E309" ca="1">INDIRECT("'Room Details'!$F$311")</f>
        <v xml:space="preserve"> </v>
      </c>
      <c r="F309" cm="1">
        <f t="array" aca="1" ref="F309" ca="1">INDIRECT("'Room Details'!$G$311")</f>
        <v>0</v>
      </c>
      <c r="G309" cm="1">
        <f t="array" aca="1" ref="G309" ca="1">INDIRECT("'Room Details'!$H$311")</f>
        <v>0</v>
      </c>
      <c r="H309" cm="1">
        <f t="array" aca="1" ref="H309" ca="1">INDIRECT("'Room Details'!$I$311")</f>
        <v>0</v>
      </c>
      <c r="I309" cm="1">
        <f t="array" aca="1" ref="I309" ca="1">INDIRECT("'Room Details'!$J$311")</f>
        <v>0</v>
      </c>
      <c r="J309" cm="1">
        <f t="array" aca="1" ref="J309" ca="1">INDIRECT("'Room Details'!$K$311")</f>
        <v>0</v>
      </c>
      <c r="K309" t="str" cm="1">
        <f t="array" aca="1" ref="K309" ca="1">INDIRECT("'Room Details'!$L$311")</f>
        <v xml:space="preserve"> </v>
      </c>
      <c r="L309" cm="1">
        <f t="array" aca="1" ref="L309" ca="1">INDIRECT("'Room Details'!$M$311")</f>
        <v>0</v>
      </c>
      <c r="M309" cm="1">
        <f t="array" aca="1" ref="M309" ca="1">INDIRECT("'Room Details'!$N$311")</f>
        <v>0</v>
      </c>
      <c r="N309" cm="1">
        <f t="array" aca="1" ref="N309" ca="1">INDIRECT("'Room Details'!$O$311")</f>
        <v>0</v>
      </c>
      <c r="O309" cm="1">
        <f t="array" aca="1" ref="O309" ca="1">INDIRECT("'Room Details'!$P$311")</f>
        <v>0</v>
      </c>
    </row>
    <row r="310" spans="1:15" x14ac:dyDescent="0.25">
      <c r="A310" cm="1">
        <f t="array" aca="1" ref="A310" ca="1">INDIRECT("'Room Details'!$B$312")</f>
        <v>0</v>
      </c>
      <c r="B310" cm="1">
        <f t="array" aca="1" ref="B310" ca="1">INDIRECT("'Room Details'!$C$312")</f>
        <v>0</v>
      </c>
      <c r="C310" cm="1">
        <f t="array" aca="1" ref="C310" ca="1">INDIRECT("'Room Details'!$D$312")</f>
        <v>0</v>
      </c>
      <c r="D310" cm="1">
        <f t="array" aca="1" ref="D310" ca="1">INDIRECT("'Room Details'!$E$312")</f>
        <v>0</v>
      </c>
      <c r="E310" t="str" cm="1">
        <f t="array" aca="1" ref="E310" ca="1">INDIRECT("'Room Details'!$F$312")</f>
        <v xml:space="preserve"> </v>
      </c>
      <c r="F310" cm="1">
        <f t="array" aca="1" ref="F310" ca="1">INDIRECT("'Room Details'!$G$312")</f>
        <v>0</v>
      </c>
      <c r="G310" cm="1">
        <f t="array" aca="1" ref="G310" ca="1">INDIRECT("'Room Details'!$H$312")</f>
        <v>0</v>
      </c>
      <c r="H310" cm="1">
        <f t="array" aca="1" ref="H310" ca="1">INDIRECT("'Room Details'!$I$312")</f>
        <v>0</v>
      </c>
      <c r="I310" cm="1">
        <f t="array" aca="1" ref="I310" ca="1">INDIRECT("'Room Details'!$J$312")</f>
        <v>0</v>
      </c>
      <c r="J310" cm="1">
        <f t="array" aca="1" ref="J310" ca="1">INDIRECT("'Room Details'!$K$312")</f>
        <v>0</v>
      </c>
      <c r="K310" t="str" cm="1">
        <f t="array" aca="1" ref="K310" ca="1">INDIRECT("'Room Details'!$L$312")</f>
        <v xml:space="preserve"> </v>
      </c>
      <c r="L310" cm="1">
        <f t="array" aca="1" ref="L310" ca="1">INDIRECT("'Room Details'!$M$312")</f>
        <v>0</v>
      </c>
      <c r="M310" cm="1">
        <f t="array" aca="1" ref="M310" ca="1">INDIRECT("'Room Details'!$N$312")</f>
        <v>0</v>
      </c>
      <c r="N310" cm="1">
        <f t="array" aca="1" ref="N310" ca="1">INDIRECT("'Room Details'!$O$312")</f>
        <v>0</v>
      </c>
      <c r="O310" cm="1">
        <f t="array" aca="1" ref="O310" ca="1">INDIRECT("'Room Details'!$P$312")</f>
        <v>0</v>
      </c>
    </row>
    <row r="311" spans="1:15" x14ac:dyDescent="0.25">
      <c r="A311" cm="1">
        <f t="array" aca="1" ref="A311" ca="1">INDIRECT("'Room Details'!$B$313")</f>
        <v>0</v>
      </c>
      <c r="B311" cm="1">
        <f t="array" aca="1" ref="B311" ca="1">INDIRECT("'Room Details'!$C$313")</f>
        <v>0</v>
      </c>
      <c r="C311" cm="1">
        <f t="array" aca="1" ref="C311" ca="1">INDIRECT("'Room Details'!$D$313")</f>
        <v>0</v>
      </c>
      <c r="D311" cm="1">
        <f t="array" aca="1" ref="D311" ca="1">INDIRECT("'Room Details'!$E$313")</f>
        <v>0</v>
      </c>
      <c r="E311" t="str" cm="1">
        <f t="array" aca="1" ref="E311" ca="1">INDIRECT("'Room Details'!$F$313")</f>
        <v xml:space="preserve"> </v>
      </c>
      <c r="F311" cm="1">
        <f t="array" aca="1" ref="F311" ca="1">INDIRECT("'Room Details'!$G$313")</f>
        <v>0</v>
      </c>
      <c r="G311" cm="1">
        <f t="array" aca="1" ref="G311" ca="1">INDIRECT("'Room Details'!$H$313")</f>
        <v>0</v>
      </c>
      <c r="H311" cm="1">
        <f t="array" aca="1" ref="H311" ca="1">INDIRECT("'Room Details'!$I$313")</f>
        <v>0</v>
      </c>
      <c r="I311" cm="1">
        <f t="array" aca="1" ref="I311" ca="1">INDIRECT("'Room Details'!$J$313")</f>
        <v>0</v>
      </c>
      <c r="J311" cm="1">
        <f t="array" aca="1" ref="J311" ca="1">INDIRECT("'Room Details'!$K$313")</f>
        <v>0</v>
      </c>
      <c r="K311" t="str" cm="1">
        <f t="array" aca="1" ref="K311" ca="1">INDIRECT("'Room Details'!$L$313")</f>
        <v xml:space="preserve"> </v>
      </c>
      <c r="L311" cm="1">
        <f t="array" aca="1" ref="L311" ca="1">INDIRECT("'Room Details'!$M$313")</f>
        <v>0</v>
      </c>
      <c r="M311" cm="1">
        <f t="array" aca="1" ref="M311" ca="1">INDIRECT("'Room Details'!$N$313")</f>
        <v>0</v>
      </c>
      <c r="N311" cm="1">
        <f t="array" aca="1" ref="N311" ca="1">INDIRECT("'Room Details'!$O$313")</f>
        <v>0</v>
      </c>
      <c r="O311" cm="1">
        <f t="array" aca="1" ref="O311" ca="1">INDIRECT("'Room Details'!$P$313")</f>
        <v>0</v>
      </c>
    </row>
    <row r="312" spans="1:15" x14ac:dyDescent="0.25">
      <c r="A312" cm="1">
        <f t="array" aca="1" ref="A312" ca="1">INDIRECT("'Room Details'!$B$314")</f>
        <v>0</v>
      </c>
      <c r="B312" cm="1">
        <f t="array" aca="1" ref="B312" ca="1">INDIRECT("'Room Details'!$C$314")</f>
        <v>0</v>
      </c>
      <c r="C312" cm="1">
        <f t="array" aca="1" ref="C312" ca="1">INDIRECT("'Room Details'!$D$314")</f>
        <v>0</v>
      </c>
      <c r="D312" cm="1">
        <f t="array" aca="1" ref="D312" ca="1">INDIRECT("'Room Details'!$E$314")</f>
        <v>0</v>
      </c>
      <c r="E312" t="str" cm="1">
        <f t="array" aca="1" ref="E312" ca="1">INDIRECT("'Room Details'!$F$314")</f>
        <v xml:space="preserve"> </v>
      </c>
      <c r="F312" cm="1">
        <f t="array" aca="1" ref="F312" ca="1">INDIRECT("'Room Details'!$G$314")</f>
        <v>0</v>
      </c>
      <c r="G312" cm="1">
        <f t="array" aca="1" ref="G312" ca="1">INDIRECT("'Room Details'!$H$314")</f>
        <v>0</v>
      </c>
      <c r="H312" cm="1">
        <f t="array" aca="1" ref="H312" ca="1">INDIRECT("'Room Details'!$I$314")</f>
        <v>0</v>
      </c>
      <c r="I312" cm="1">
        <f t="array" aca="1" ref="I312" ca="1">INDIRECT("'Room Details'!$J$314")</f>
        <v>0</v>
      </c>
      <c r="J312" cm="1">
        <f t="array" aca="1" ref="J312" ca="1">INDIRECT("'Room Details'!$K$314")</f>
        <v>0</v>
      </c>
      <c r="K312" t="str" cm="1">
        <f t="array" aca="1" ref="K312" ca="1">INDIRECT("'Room Details'!$L$314")</f>
        <v xml:space="preserve"> </v>
      </c>
      <c r="L312" cm="1">
        <f t="array" aca="1" ref="L312" ca="1">INDIRECT("'Room Details'!$M$314")</f>
        <v>0</v>
      </c>
      <c r="M312" cm="1">
        <f t="array" aca="1" ref="M312" ca="1">INDIRECT("'Room Details'!$N$314")</f>
        <v>0</v>
      </c>
      <c r="N312" cm="1">
        <f t="array" aca="1" ref="N312" ca="1">INDIRECT("'Room Details'!$O$314")</f>
        <v>0</v>
      </c>
      <c r="O312" cm="1">
        <f t="array" aca="1" ref="O312" ca="1">INDIRECT("'Room Details'!$P$314")</f>
        <v>0</v>
      </c>
    </row>
    <row r="313" spans="1:15" x14ac:dyDescent="0.25">
      <c r="A313" cm="1">
        <f t="array" aca="1" ref="A313" ca="1">INDIRECT("'Room Details'!$B$315")</f>
        <v>0</v>
      </c>
      <c r="B313" cm="1">
        <f t="array" aca="1" ref="B313" ca="1">INDIRECT("'Room Details'!$C$315")</f>
        <v>0</v>
      </c>
      <c r="C313" cm="1">
        <f t="array" aca="1" ref="C313" ca="1">INDIRECT("'Room Details'!$D$315")</f>
        <v>0</v>
      </c>
      <c r="D313" cm="1">
        <f t="array" aca="1" ref="D313" ca="1">INDIRECT("'Room Details'!$E$315")</f>
        <v>0</v>
      </c>
      <c r="E313" t="str" cm="1">
        <f t="array" aca="1" ref="E313" ca="1">INDIRECT("'Room Details'!$F$315")</f>
        <v xml:space="preserve"> </v>
      </c>
      <c r="F313" cm="1">
        <f t="array" aca="1" ref="F313" ca="1">INDIRECT("'Room Details'!$G$315")</f>
        <v>0</v>
      </c>
      <c r="G313" cm="1">
        <f t="array" aca="1" ref="G313" ca="1">INDIRECT("'Room Details'!$H$315")</f>
        <v>0</v>
      </c>
      <c r="H313" cm="1">
        <f t="array" aca="1" ref="H313" ca="1">INDIRECT("'Room Details'!$I$315")</f>
        <v>0</v>
      </c>
      <c r="I313" cm="1">
        <f t="array" aca="1" ref="I313" ca="1">INDIRECT("'Room Details'!$J$315")</f>
        <v>0</v>
      </c>
      <c r="J313" cm="1">
        <f t="array" aca="1" ref="J313" ca="1">INDIRECT("'Room Details'!$K$315")</f>
        <v>0</v>
      </c>
      <c r="K313" t="str" cm="1">
        <f t="array" aca="1" ref="K313" ca="1">INDIRECT("'Room Details'!$L$315")</f>
        <v xml:space="preserve"> </v>
      </c>
      <c r="L313" cm="1">
        <f t="array" aca="1" ref="L313" ca="1">INDIRECT("'Room Details'!$M$315")</f>
        <v>0</v>
      </c>
      <c r="M313" cm="1">
        <f t="array" aca="1" ref="M313" ca="1">INDIRECT("'Room Details'!$N$315")</f>
        <v>0</v>
      </c>
      <c r="N313" cm="1">
        <f t="array" aca="1" ref="N313" ca="1">INDIRECT("'Room Details'!$O$315")</f>
        <v>0</v>
      </c>
      <c r="O313" cm="1">
        <f t="array" aca="1" ref="O313" ca="1">INDIRECT("'Room Details'!$P$315")</f>
        <v>0</v>
      </c>
    </row>
    <row r="314" spans="1:15" x14ac:dyDescent="0.25">
      <c r="A314" cm="1">
        <f t="array" aca="1" ref="A314" ca="1">INDIRECT("'Room Details'!$B$316")</f>
        <v>0</v>
      </c>
      <c r="B314" cm="1">
        <f t="array" aca="1" ref="B314" ca="1">INDIRECT("'Room Details'!$C$316")</f>
        <v>0</v>
      </c>
      <c r="C314" cm="1">
        <f t="array" aca="1" ref="C314" ca="1">INDIRECT("'Room Details'!$D$316")</f>
        <v>0</v>
      </c>
      <c r="D314" cm="1">
        <f t="array" aca="1" ref="D314" ca="1">INDIRECT("'Room Details'!$E$316")</f>
        <v>0</v>
      </c>
      <c r="E314" t="str" cm="1">
        <f t="array" aca="1" ref="E314" ca="1">INDIRECT("'Room Details'!$F$316")</f>
        <v xml:space="preserve"> </v>
      </c>
      <c r="F314" cm="1">
        <f t="array" aca="1" ref="F314" ca="1">INDIRECT("'Room Details'!$G$316")</f>
        <v>0</v>
      </c>
      <c r="G314" cm="1">
        <f t="array" aca="1" ref="G314" ca="1">INDIRECT("'Room Details'!$H$316")</f>
        <v>0</v>
      </c>
      <c r="H314" cm="1">
        <f t="array" aca="1" ref="H314" ca="1">INDIRECT("'Room Details'!$I$316")</f>
        <v>0</v>
      </c>
      <c r="I314" cm="1">
        <f t="array" aca="1" ref="I314" ca="1">INDIRECT("'Room Details'!$J$316")</f>
        <v>0</v>
      </c>
      <c r="J314" cm="1">
        <f t="array" aca="1" ref="J314" ca="1">INDIRECT("'Room Details'!$K$316")</f>
        <v>0</v>
      </c>
      <c r="K314" t="str" cm="1">
        <f t="array" aca="1" ref="K314" ca="1">INDIRECT("'Room Details'!$L$316")</f>
        <v xml:space="preserve"> </v>
      </c>
      <c r="L314" cm="1">
        <f t="array" aca="1" ref="L314" ca="1">INDIRECT("'Room Details'!$M$316")</f>
        <v>0</v>
      </c>
      <c r="M314" cm="1">
        <f t="array" aca="1" ref="M314" ca="1">INDIRECT("'Room Details'!$N$316")</f>
        <v>0</v>
      </c>
      <c r="N314" cm="1">
        <f t="array" aca="1" ref="N314" ca="1">INDIRECT("'Room Details'!$O$316")</f>
        <v>0</v>
      </c>
      <c r="O314" cm="1">
        <f t="array" aca="1" ref="O314" ca="1">INDIRECT("'Room Details'!$P$316")</f>
        <v>0</v>
      </c>
    </row>
    <row r="315" spans="1:15" x14ac:dyDescent="0.25">
      <c r="A315" cm="1">
        <f t="array" aca="1" ref="A315" ca="1">INDIRECT("'Room Details'!$B$317")</f>
        <v>0</v>
      </c>
      <c r="B315" cm="1">
        <f t="array" aca="1" ref="B315" ca="1">INDIRECT("'Room Details'!$C$317")</f>
        <v>0</v>
      </c>
      <c r="C315" cm="1">
        <f t="array" aca="1" ref="C315" ca="1">INDIRECT("'Room Details'!$D$317")</f>
        <v>0</v>
      </c>
      <c r="D315" cm="1">
        <f t="array" aca="1" ref="D315" ca="1">INDIRECT("'Room Details'!$E$317")</f>
        <v>0</v>
      </c>
      <c r="E315" t="str" cm="1">
        <f t="array" aca="1" ref="E315" ca="1">INDIRECT("'Room Details'!$F$317")</f>
        <v xml:space="preserve"> </v>
      </c>
      <c r="F315" cm="1">
        <f t="array" aca="1" ref="F315" ca="1">INDIRECT("'Room Details'!$G$317")</f>
        <v>0</v>
      </c>
      <c r="G315" cm="1">
        <f t="array" aca="1" ref="G315" ca="1">INDIRECT("'Room Details'!$H$317")</f>
        <v>0</v>
      </c>
      <c r="H315" cm="1">
        <f t="array" aca="1" ref="H315" ca="1">INDIRECT("'Room Details'!$I$317")</f>
        <v>0</v>
      </c>
      <c r="I315" cm="1">
        <f t="array" aca="1" ref="I315" ca="1">INDIRECT("'Room Details'!$J$317")</f>
        <v>0</v>
      </c>
      <c r="J315" cm="1">
        <f t="array" aca="1" ref="J315" ca="1">INDIRECT("'Room Details'!$K$317")</f>
        <v>0</v>
      </c>
      <c r="K315" t="str" cm="1">
        <f t="array" aca="1" ref="K315" ca="1">INDIRECT("'Room Details'!$L$317")</f>
        <v xml:space="preserve"> </v>
      </c>
      <c r="L315" cm="1">
        <f t="array" aca="1" ref="L315" ca="1">INDIRECT("'Room Details'!$M$317")</f>
        <v>0</v>
      </c>
      <c r="M315" cm="1">
        <f t="array" aca="1" ref="M315" ca="1">INDIRECT("'Room Details'!$N$317")</f>
        <v>0</v>
      </c>
      <c r="N315" cm="1">
        <f t="array" aca="1" ref="N315" ca="1">INDIRECT("'Room Details'!$O$317")</f>
        <v>0</v>
      </c>
      <c r="O315" cm="1">
        <f t="array" aca="1" ref="O315" ca="1">INDIRECT("'Room Details'!$P$317")</f>
        <v>0</v>
      </c>
    </row>
    <row r="316" spans="1:15" x14ac:dyDescent="0.25">
      <c r="A316" cm="1">
        <f t="array" aca="1" ref="A316" ca="1">INDIRECT("'Room Details'!$B$318")</f>
        <v>0</v>
      </c>
      <c r="B316" cm="1">
        <f t="array" aca="1" ref="B316" ca="1">INDIRECT("'Room Details'!$C$318")</f>
        <v>0</v>
      </c>
      <c r="C316" cm="1">
        <f t="array" aca="1" ref="C316" ca="1">INDIRECT("'Room Details'!$D$318")</f>
        <v>0</v>
      </c>
      <c r="D316" cm="1">
        <f t="array" aca="1" ref="D316" ca="1">INDIRECT("'Room Details'!$E$318")</f>
        <v>0</v>
      </c>
      <c r="E316" t="str" cm="1">
        <f t="array" aca="1" ref="E316" ca="1">INDIRECT("'Room Details'!$F$318")</f>
        <v xml:space="preserve"> </v>
      </c>
      <c r="F316" cm="1">
        <f t="array" aca="1" ref="F316" ca="1">INDIRECT("'Room Details'!$G$318")</f>
        <v>0</v>
      </c>
      <c r="G316" cm="1">
        <f t="array" aca="1" ref="G316" ca="1">INDIRECT("'Room Details'!$H$318")</f>
        <v>0</v>
      </c>
      <c r="H316" cm="1">
        <f t="array" aca="1" ref="H316" ca="1">INDIRECT("'Room Details'!$I$318")</f>
        <v>0</v>
      </c>
      <c r="I316" cm="1">
        <f t="array" aca="1" ref="I316" ca="1">INDIRECT("'Room Details'!$J$318")</f>
        <v>0</v>
      </c>
      <c r="J316" cm="1">
        <f t="array" aca="1" ref="J316" ca="1">INDIRECT("'Room Details'!$K$318")</f>
        <v>0</v>
      </c>
      <c r="K316" t="str" cm="1">
        <f t="array" aca="1" ref="K316" ca="1">INDIRECT("'Room Details'!$L$318")</f>
        <v xml:space="preserve"> </v>
      </c>
      <c r="L316" cm="1">
        <f t="array" aca="1" ref="L316" ca="1">INDIRECT("'Room Details'!$M$318")</f>
        <v>0</v>
      </c>
      <c r="M316" cm="1">
        <f t="array" aca="1" ref="M316" ca="1">INDIRECT("'Room Details'!$N$318")</f>
        <v>0</v>
      </c>
      <c r="N316" cm="1">
        <f t="array" aca="1" ref="N316" ca="1">INDIRECT("'Room Details'!$O$318")</f>
        <v>0</v>
      </c>
      <c r="O316" cm="1">
        <f t="array" aca="1" ref="O316" ca="1">INDIRECT("'Room Details'!$P$318")</f>
        <v>0</v>
      </c>
    </row>
    <row r="317" spans="1:15" x14ac:dyDescent="0.25">
      <c r="A317" cm="1">
        <f t="array" aca="1" ref="A317" ca="1">INDIRECT("'Room Details'!$B$319")</f>
        <v>0</v>
      </c>
      <c r="B317" cm="1">
        <f t="array" aca="1" ref="B317" ca="1">INDIRECT("'Room Details'!$C$319")</f>
        <v>0</v>
      </c>
      <c r="C317" cm="1">
        <f t="array" aca="1" ref="C317" ca="1">INDIRECT("'Room Details'!$D$319")</f>
        <v>0</v>
      </c>
      <c r="D317" cm="1">
        <f t="array" aca="1" ref="D317" ca="1">INDIRECT("'Room Details'!$E$319")</f>
        <v>0</v>
      </c>
      <c r="E317" t="str" cm="1">
        <f t="array" aca="1" ref="E317" ca="1">INDIRECT("'Room Details'!$F$319")</f>
        <v xml:space="preserve"> </v>
      </c>
      <c r="F317" cm="1">
        <f t="array" aca="1" ref="F317" ca="1">INDIRECT("'Room Details'!$G$319")</f>
        <v>0</v>
      </c>
      <c r="G317" cm="1">
        <f t="array" aca="1" ref="G317" ca="1">INDIRECT("'Room Details'!$H$319")</f>
        <v>0</v>
      </c>
      <c r="H317" cm="1">
        <f t="array" aca="1" ref="H317" ca="1">INDIRECT("'Room Details'!$I$319")</f>
        <v>0</v>
      </c>
      <c r="I317" cm="1">
        <f t="array" aca="1" ref="I317" ca="1">INDIRECT("'Room Details'!$J$319")</f>
        <v>0</v>
      </c>
      <c r="J317" cm="1">
        <f t="array" aca="1" ref="J317" ca="1">INDIRECT("'Room Details'!$K$319")</f>
        <v>0</v>
      </c>
      <c r="K317" t="str" cm="1">
        <f t="array" aca="1" ref="K317" ca="1">INDIRECT("'Room Details'!$L$319")</f>
        <v xml:space="preserve"> </v>
      </c>
      <c r="L317" cm="1">
        <f t="array" aca="1" ref="L317" ca="1">INDIRECT("'Room Details'!$M$319")</f>
        <v>0</v>
      </c>
      <c r="M317" cm="1">
        <f t="array" aca="1" ref="M317" ca="1">INDIRECT("'Room Details'!$N$319")</f>
        <v>0</v>
      </c>
      <c r="N317" cm="1">
        <f t="array" aca="1" ref="N317" ca="1">INDIRECT("'Room Details'!$O$319")</f>
        <v>0</v>
      </c>
      <c r="O317" cm="1">
        <f t="array" aca="1" ref="O317" ca="1">INDIRECT("'Room Details'!$P$319")</f>
        <v>0</v>
      </c>
    </row>
    <row r="318" spans="1:15" x14ac:dyDescent="0.25">
      <c r="A318" cm="1">
        <f t="array" aca="1" ref="A318" ca="1">INDIRECT("'Room Details'!$B$320")</f>
        <v>0</v>
      </c>
      <c r="B318" cm="1">
        <f t="array" aca="1" ref="B318" ca="1">INDIRECT("'Room Details'!$C$320")</f>
        <v>0</v>
      </c>
      <c r="C318" cm="1">
        <f t="array" aca="1" ref="C318" ca="1">INDIRECT("'Room Details'!$D$320")</f>
        <v>0</v>
      </c>
      <c r="D318" cm="1">
        <f t="array" aca="1" ref="D318" ca="1">INDIRECT("'Room Details'!$E$320")</f>
        <v>0</v>
      </c>
      <c r="E318" t="str" cm="1">
        <f t="array" aca="1" ref="E318" ca="1">INDIRECT("'Room Details'!$F$320")</f>
        <v xml:space="preserve"> </v>
      </c>
      <c r="F318" cm="1">
        <f t="array" aca="1" ref="F318" ca="1">INDIRECT("'Room Details'!$G$320")</f>
        <v>0</v>
      </c>
      <c r="G318" cm="1">
        <f t="array" aca="1" ref="G318" ca="1">INDIRECT("'Room Details'!$H$320")</f>
        <v>0</v>
      </c>
      <c r="H318" cm="1">
        <f t="array" aca="1" ref="H318" ca="1">INDIRECT("'Room Details'!$I$320")</f>
        <v>0</v>
      </c>
      <c r="I318" cm="1">
        <f t="array" aca="1" ref="I318" ca="1">INDIRECT("'Room Details'!$J$320")</f>
        <v>0</v>
      </c>
      <c r="J318" cm="1">
        <f t="array" aca="1" ref="J318" ca="1">INDIRECT("'Room Details'!$K$320")</f>
        <v>0</v>
      </c>
      <c r="K318" t="str" cm="1">
        <f t="array" aca="1" ref="K318" ca="1">INDIRECT("'Room Details'!$L$320")</f>
        <v xml:space="preserve"> </v>
      </c>
      <c r="L318" cm="1">
        <f t="array" aca="1" ref="L318" ca="1">INDIRECT("'Room Details'!$M$320")</f>
        <v>0</v>
      </c>
      <c r="M318" cm="1">
        <f t="array" aca="1" ref="M318" ca="1">INDIRECT("'Room Details'!$N$320")</f>
        <v>0</v>
      </c>
      <c r="N318" cm="1">
        <f t="array" aca="1" ref="N318" ca="1">INDIRECT("'Room Details'!$O$320")</f>
        <v>0</v>
      </c>
      <c r="O318" cm="1">
        <f t="array" aca="1" ref="O318" ca="1">INDIRECT("'Room Details'!$P$320")</f>
        <v>0</v>
      </c>
    </row>
    <row r="319" spans="1:15" x14ac:dyDescent="0.25">
      <c r="A319" cm="1">
        <f t="array" aca="1" ref="A319" ca="1">INDIRECT("'Room Details'!$B$321")</f>
        <v>0</v>
      </c>
      <c r="B319" cm="1">
        <f t="array" aca="1" ref="B319" ca="1">INDIRECT("'Room Details'!$C$321")</f>
        <v>0</v>
      </c>
      <c r="C319" cm="1">
        <f t="array" aca="1" ref="C319" ca="1">INDIRECT("'Room Details'!$D$321")</f>
        <v>0</v>
      </c>
      <c r="D319" cm="1">
        <f t="array" aca="1" ref="D319" ca="1">INDIRECT("'Room Details'!$E$321")</f>
        <v>0</v>
      </c>
      <c r="E319" t="str" cm="1">
        <f t="array" aca="1" ref="E319" ca="1">INDIRECT("'Room Details'!$F$321")</f>
        <v xml:space="preserve"> </v>
      </c>
      <c r="F319" cm="1">
        <f t="array" aca="1" ref="F319" ca="1">INDIRECT("'Room Details'!$G$321")</f>
        <v>0</v>
      </c>
      <c r="G319" cm="1">
        <f t="array" aca="1" ref="G319" ca="1">INDIRECT("'Room Details'!$H$321")</f>
        <v>0</v>
      </c>
      <c r="H319" cm="1">
        <f t="array" aca="1" ref="H319" ca="1">INDIRECT("'Room Details'!$I$321")</f>
        <v>0</v>
      </c>
      <c r="I319" cm="1">
        <f t="array" aca="1" ref="I319" ca="1">INDIRECT("'Room Details'!$J$321")</f>
        <v>0</v>
      </c>
      <c r="J319" cm="1">
        <f t="array" aca="1" ref="J319" ca="1">INDIRECT("'Room Details'!$K$321")</f>
        <v>0</v>
      </c>
      <c r="K319" t="str" cm="1">
        <f t="array" aca="1" ref="K319" ca="1">INDIRECT("'Room Details'!$L$321")</f>
        <v xml:space="preserve"> </v>
      </c>
      <c r="L319" cm="1">
        <f t="array" aca="1" ref="L319" ca="1">INDIRECT("'Room Details'!$M$321")</f>
        <v>0</v>
      </c>
      <c r="M319" cm="1">
        <f t="array" aca="1" ref="M319" ca="1">INDIRECT("'Room Details'!$N$321")</f>
        <v>0</v>
      </c>
      <c r="N319" cm="1">
        <f t="array" aca="1" ref="N319" ca="1">INDIRECT("'Room Details'!$O$321")</f>
        <v>0</v>
      </c>
      <c r="O319" cm="1">
        <f t="array" aca="1" ref="O319" ca="1">INDIRECT("'Room Details'!$P$321")</f>
        <v>0</v>
      </c>
    </row>
    <row r="320" spans="1:15" x14ac:dyDescent="0.25">
      <c r="A320" cm="1">
        <f t="array" aca="1" ref="A320" ca="1">INDIRECT("'Room Details'!$B$322")</f>
        <v>0</v>
      </c>
      <c r="B320" cm="1">
        <f t="array" aca="1" ref="B320" ca="1">INDIRECT("'Room Details'!$C$322")</f>
        <v>0</v>
      </c>
      <c r="C320" cm="1">
        <f t="array" aca="1" ref="C320" ca="1">INDIRECT("'Room Details'!$D$322")</f>
        <v>0</v>
      </c>
      <c r="D320" cm="1">
        <f t="array" aca="1" ref="D320" ca="1">INDIRECT("'Room Details'!$E$322")</f>
        <v>0</v>
      </c>
      <c r="E320" t="str" cm="1">
        <f t="array" aca="1" ref="E320" ca="1">INDIRECT("'Room Details'!$F$322")</f>
        <v xml:space="preserve"> </v>
      </c>
      <c r="F320" cm="1">
        <f t="array" aca="1" ref="F320" ca="1">INDIRECT("'Room Details'!$G$322")</f>
        <v>0</v>
      </c>
      <c r="G320" cm="1">
        <f t="array" aca="1" ref="G320" ca="1">INDIRECT("'Room Details'!$H$322")</f>
        <v>0</v>
      </c>
      <c r="H320" cm="1">
        <f t="array" aca="1" ref="H320" ca="1">INDIRECT("'Room Details'!$I$322")</f>
        <v>0</v>
      </c>
      <c r="I320" cm="1">
        <f t="array" aca="1" ref="I320" ca="1">INDIRECT("'Room Details'!$J$322")</f>
        <v>0</v>
      </c>
      <c r="J320" cm="1">
        <f t="array" aca="1" ref="J320" ca="1">INDIRECT("'Room Details'!$K$322")</f>
        <v>0</v>
      </c>
      <c r="K320" t="str" cm="1">
        <f t="array" aca="1" ref="K320" ca="1">INDIRECT("'Room Details'!$L$322")</f>
        <v xml:space="preserve"> </v>
      </c>
      <c r="L320" cm="1">
        <f t="array" aca="1" ref="L320" ca="1">INDIRECT("'Room Details'!$M$322")</f>
        <v>0</v>
      </c>
      <c r="M320" cm="1">
        <f t="array" aca="1" ref="M320" ca="1">INDIRECT("'Room Details'!$N$322")</f>
        <v>0</v>
      </c>
      <c r="N320" cm="1">
        <f t="array" aca="1" ref="N320" ca="1">INDIRECT("'Room Details'!$O$322")</f>
        <v>0</v>
      </c>
      <c r="O320" cm="1">
        <f t="array" aca="1" ref="O320" ca="1">INDIRECT("'Room Details'!$P$322")</f>
        <v>0</v>
      </c>
    </row>
    <row r="321" spans="1:15" x14ac:dyDescent="0.25">
      <c r="A321" cm="1">
        <f t="array" aca="1" ref="A321" ca="1">INDIRECT("'Room Details'!$B$323")</f>
        <v>0</v>
      </c>
      <c r="B321" cm="1">
        <f t="array" aca="1" ref="B321" ca="1">INDIRECT("'Room Details'!$C$323")</f>
        <v>0</v>
      </c>
      <c r="C321" cm="1">
        <f t="array" aca="1" ref="C321" ca="1">INDIRECT("'Room Details'!$D$323")</f>
        <v>0</v>
      </c>
      <c r="D321" cm="1">
        <f t="array" aca="1" ref="D321" ca="1">INDIRECT("'Room Details'!$E$323")</f>
        <v>0</v>
      </c>
      <c r="E321" t="str" cm="1">
        <f t="array" aca="1" ref="E321" ca="1">INDIRECT("'Room Details'!$F$323")</f>
        <v xml:space="preserve"> </v>
      </c>
      <c r="F321" cm="1">
        <f t="array" aca="1" ref="F321" ca="1">INDIRECT("'Room Details'!$G$323")</f>
        <v>0</v>
      </c>
      <c r="G321" cm="1">
        <f t="array" aca="1" ref="G321" ca="1">INDIRECT("'Room Details'!$H$323")</f>
        <v>0</v>
      </c>
      <c r="H321" cm="1">
        <f t="array" aca="1" ref="H321" ca="1">INDIRECT("'Room Details'!$I$323")</f>
        <v>0</v>
      </c>
      <c r="I321" cm="1">
        <f t="array" aca="1" ref="I321" ca="1">INDIRECT("'Room Details'!$J$323")</f>
        <v>0</v>
      </c>
      <c r="J321" cm="1">
        <f t="array" aca="1" ref="J321" ca="1">INDIRECT("'Room Details'!$K$323")</f>
        <v>0</v>
      </c>
      <c r="K321" t="str" cm="1">
        <f t="array" aca="1" ref="K321" ca="1">INDIRECT("'Room Details'!$L$323")</f>
        <v xml:space="preserve"> </v>
      </c>
      <c r="L321" cm="1">
        <f t="array" aca="1" ref="L321" ca="1">INDIRECT("'Room Details'!$M$323")</f>
        <v>0</v>
      </c>
      <c r="M321" cm="1">
        <f t="array" aca="1" ref="M321" ca="1">INDIRECT("'Room Details'!$N$323")</f>
        <v>0</v>
      </c>
      <c r="N321" cm="1">
        <f t="array" aca="1" ref="N321" ca="1">INDIRECT("'Room Details'!$O$323")</f>
        <v>0</v>
      </c>
      <c r="O321" cm="1">
        <f t="array" aca="1" ref="O321" ca="1">INDIRECT("'Room Details'!$P$323")</f>
        <v>0</v>
      </c>
    </row>
    <row r="322" spans="1:15" x14ac:dyDescent="0.25">
      <c r="A322" cm="1">
        <f t="array" aca="1" ref="A322" ca="1">INDIRECT("'Room Details'!$B$324")</f>
        <v>0</v>
      </c>
      <c r="B322" cm="1">
        <f t="array" aca="1" ref="B322" ca="1">INDIRECT("'Room Details'!$C$324")</f>
        <v>0</v>
      </c>
      <c r="C322" cm="1">
        <f t="array" aca="1" ref="C322" ca="1">INDIRECT("'Room Details'!$D$324")</f>
        <v>0</v>
      </c>
      <c r="D322" cm="1">
        <f t="array" aca="1" ref="D322" ca="1">INDIRECT("'Room Details'!$E$324")</f>
        <v>0</v>
      </c>
      <c r="E322" t="str" cm="1">
        <f t="array" aca="1" ref="E322" ca="1">INDIRECT("'Room Details'!$F$324")</f>
        <v xml:space="preserve"> </v>
      </c>
      <c r="F322" cm="1">
        <f t="array" aca="1" ref="F322" ca="1">INDIRECT("'Room Details'!$G$324")</f>
        <v>0</v>
      </c>
      <c r="G322" cm="1">
        <f t="array" aca="1" ref="G322" ca="1">INDIRECT("'Room Details'!$H$324")</f>
        <v>0</v>
      </c>
      <c r="H322" cm="1">
        <f t="array" aca="1" ref="H322" ca="1">INDIRECT("'Room Details'!$I$324")</f>
        <v>0</v>
      </c>
      <c r="I322" cm="1">
        <f t="array" aca="1" ref="I322" ca="1">INDIRECT("'Room Details'!$J$324")</f>
        <v>0</v>
      </c>
      <c r="J322" cm="1">
        <f t="array" aca="1" ref="J322" ca="1">INDIRECT("'Room Details'!$K$324")</f>
        <v>0</v>
      </c>
      <c r="K322" t="str" cm="1">
        <f t="array" aca="1" ref="K322" ca="1">INDIRECT("'Room Details'!$L$324")</f>
        <v xml:space="preserve"> </v>
      </c>
      <c r="L322" cm="1">
        <f t="array" aca="1" ref="L322" ca="1">INDIRECT("'Room Details'!$M$324")</f>
        <v>0</v>
      </c>
      <c r="M322" cm="1">
        <f t="array" aca="1" ref="M322" ca="1">INDIRECT("'Room Details'!$N$324")</f>
        <v>0</v>
      </c>
      <c r="N322" cm="1">
        <f t="array" aca="1" ref="N322" ca="1">INDIRECT("'Room Details'!$O$324")</f>
        <v>0</v>
      </c>
      <c r="O322" cm="1">
        <f t="array" aca="1" ref="O322" ca="1">INDIRECT("'Room Details'!$P$324")</f>
        <v>0</v>
      </c>
    </row>
    <row r="323" spans="1:15" x14ac:dyDescent="0.25">
      <c r="A323" cm="1">
        <f t="array" aca="1" ref="A323" ca="1">INDIRECT("'Room Details'!$B$325")</f>
        <v>0</v>
      </c>
      <c r="B323" cm="1">
        <f t="array" aca="1" ref="B323" ca="1">INDIRECT("'Room Details'!$C$325")</f>
        <v>0</v>
      </c>
      <c r="C323" cm="1">
        <f t="array" aca="1" ref="C323" ca="1">INDIRECT("'Room Details'!$D$325")</f>
        <v>0</v>
      </c>
      <c r="D323" cm="1">
        <f t="array" aca="1" ref="D323" ca="1">INDIRECT("'Room Details'!$E$325")</f>
        <v>0</v>
      </c>
      <c r="E323" t="str" cm="1">
        <f t="array" aca="1" ref="E323" ca="1">INDIRECT("'Room Details'!$F$325")</f>
        <v xml:space="preserve"> </v>
      </c>
      <c r="F323" cm="1">
        <f t="array" aca="1" ref="F323" ca="1">INDIRECT("'Room Details'!$G$325")</f>
        <v>0</v>
      </c>
      <c r="G323" cm="1">
        <f t="array" aca="1" ref="G323" ca="1">INDIRECT("'Room Details'!$H$325")</f>
        <v>0</v>
      </c>
      <c r="H323" cm="1">
        <f t="array" aca="1" ref="H323" ca="1">INDIRECT("'Room Details'!$I$325")</f>
        <v>0</v>
      </c>
      <c r="I323" cm="1">
        <f t="array" aca="1" ref="I323" ca="1">INDIRECT("'Room Details'!$J$325")</f>
        <v>0</v>
      </c>
      <c r="J323" cm="1">
        <f t="array" aca="1" ref="J323" ca="1">INDIRECT("'Room Details'!$K$325")</f>
        <v>0</v>
      </c>
      <c r="K323" t="str" cm="1">
        <f t="array" aca="1" ref="K323" ca="1">INDIRECT("'Room Details'!$L$325")</f>
        <v xml:space="preserve"> </v>
      </c>
      <c r="L323" cm="1">
        <f t="array" aca="1" ref="L323" ca="1">INDIRECT("'Room Details'!$M$325")</f>
        <v>0</v>
      </c>
      <c r="M323" cm="1">
        <f t="array" aca="1" ref="M323" ca="1">INDIRECT("'Room Details'!$N$325")</f>
        <v>0</v>
      </c>
      <c r="N323" cm="1">
        <f t="array" aca="1" ref="N323" ca="1">INDIRECT("'Room Details'!$O$325")</f>
        <v>0</v>
      </c>
      <c r="O323" cm="1">
        <f t="array" aca="1" ref="O323" ca="1">INDIRECT("'Room Details'!$P$325")</f>
        <v>0</v>
      </c>
    </row>
    <row r="324" spans="1:15" x14ac:dyDescent="0.25">
      <c r="A324" cm="1">
        <f t="array" aca="1" ref="A324" ca="1">INDIRECT("'Room Details'!$B$326")</f>
        <v>0</v>
      </c>
      <c r="B324" cm="1">
        <f t="array" aca="1" ref="B324" ca="1">INDIRECT("'Room Details'!$C$326")</f>
        <v>0</v>
      </c>
      <c r="C324" cm="1">
        <f t="array" aca="1" ref="C324" ca="1">INDIRECT("'Room Details'!$D$326")</f>
        <v>0</v>
      </c>
      <c r="D324" cm="1">
        <f t="array" aca="1" ref="D324" ca="1">INDIRECT("'Room Details'!$E$326")</f>
        <v>0</v>
      </c>
      <c r="E324" t="str" cm="1">
        <f t="array" aca="1" ref="E324" ca="1">INDIRECT("'Room Details'!$F$326")</f>
        <v xml:space="preserve"> </v>
      </c>
      <c r="F324" cm="1">
        <f t="array" aca="1" ref="F324" ca="1">INDIRECT("'Room Details'!$G$326")</f>
        <v>0</v>
      </c>
      <c r="G324" cm="1">
        <f t="array" aca="1" ref="G324" ca="1">INDIRECT("'Room Details'!$H$326")</f>
        <v>0</v>
      </c>
      <c r="H324" cm="1">
        <f t="array" aca="1" ref="H324" ca="1">INDIRECT("'Room Details'!$I$326")</f>
        <v>0</v>
      </c>
      <c r="I324" cm="1">
        <f t="array" aca="1" ref="I324" ca="1">INDIRECT("'Room Details'!$J$326")</f>
        <v>0</v>
      </c>
      <c r="J324" cm="1">
        <f t="array" aca="1" ref="J324" ca="1">INDIRECT("'Room Details'!$K$326")</f>
        <v>0</v>
      </c>
      <c r="K324" t="str" cm="1">
        <f t="array" aca="1" ref="K324" ca="1">INDIRECT("'Room Details'!$L$326")</f>
        <v xml:space="preserve"> </v>
      </c>
      <c r="L324" cm="1">
        <f t="array" aca="1" ref="L324" ca="1">INDIRECT("'Room Details'!$M$326")</f>
        <v>0</v>
      </c>
      <c r="M324" cm="1">
        <f t="array" aca="1" ref="M324" ca="1">INDIRECT("'Room Details'!$N$326")</f>
        <v>0</v>
      </c>
      <c r="N324" cm="1">
        <f t="array" aca="1" ref="N324" ca="1">INDIRECT("'Room Details'!$O$326")</f>
        <v>0</v>
      </c>
      <c r="O324" cm="1">
        <f t="array" aca="1" ref="O324" ca="1">INDIRECT("'Room Details'!$P$326")</f>
        <v>0</v>
      </c>
    </row>
    <row r="325" spans="1:15" x14ac:dyDescent="0.25">
      <c r="A325" cm="1">
        <f t="array" aca="1" ref="A325" ca="1">INDIRECT("'Room Details'!$B$327")</f>
        <v>0</v>
      </c>
      <c r="B325" cm="1">
        <f t="array" aca="1" ref="B325" ca="1">INDIRECT("'Room Details'!$C$327")</f>
        <v>0</v>
      </c>
      <c r="C325" cm="1">
        <f t="array" aca="1" ref="C325" ca="1">INDIRECT("'Room Details'!$D$327")</f>
        <v>0</v>
      </c>
      <c r="D325" cm="1">
        <f t="array" aca="1" ref="D325" ca="1">INDIRECT("'Room Details'!$E$327")</f>
        <v>0</v>
      </c>
      <c r="E325" t="str" cm="1">
        <f t="array" aca="1" ref="E325" ca="1">INDIRECT("'Room Details'!$F$327")</f>
        <v xml:space="preserve"> </v>
      </c>
      <c r="F325" cm="1">
        <f t="array" aca="1" ref="F325" ca="1">INDIRECT("'Room Details'!$G$327")</f>
        <v>0</v>
      </c>
      <c r="G325" cm="1">
        <f t="array" aca="1" ref="G325" ca="1">INDIRECT("'Room Details'!$H$327")</f>
        <v>0</v>
      </c>
      <c r="H325" cm="1">
        <f t="array" aca="1" ref="H325" ca="1">INDIRECT("'Room Details'!$I$327")</f>
        <v>0</v>
      </c>
      <c r="I325" cm="1">
        <f t="array" aca="1" ref="I325" ca="1">INDIRECT("'Room Details'!$J$327")</f>
        <v>0</v>
      </c>
      <c r="J325" cm="1">
        <f t="array" aca="1" ref="J325" ca="1">INDIRECT("'Room Details'!$K$327")</f>
        <v>0</v>
      </c>
      <c r="K325" t="str" cm="1">
        <f t="array" aca="1" ref="K325" ca="1">INDIRECT("'Room Details'!$L$327")</f>
        <v xml:space="preserve"> </v>
      </c>
      <c r="L325" cm="1">
        <f t="array" aca="1" ref="L325" ca="1">INDIRECT("'Room Details'!$M$327")</f>
        <v>0</v>
      </c>
      <c r="M325" cm="1">
        <f t="array" aca="1" ref="M325" ca="1">INDIRECT("'Room Details'!$N$327")</f>
        <v>0</v>
      </c>
      <c r="N325" cm="1">
        <f t="array" aca="1" ref="N325" ca="1">INDIRECT("'Room Details'!$O$327")</f>
        <v>0</v>
      </c>
      <c r="O325" cm="1">
        <f t="array" aca="1" ref="O325" ca="1">INDIRECT("'Room Details'!$P$327")</f>
        <v>0</v>
      </c>
    </row>
    <row r="326" spans="1:15" x14ac:dyDescent="0.25">
      <c r="A326" cm="1">
        <f t="array" aca="1" ref="A326" ca="1">INDIRECT("'Room Details'!$B$328")</f>
        <v>0</v>
      </c>
      <c r="B326" cm="1">
        <f t="array" aca="1" ref="B326" ca="1">INDIRECT("'Room Details'!$C$328")</f>
        <v>0</v>
      </c>
      <c r="C326" cm="1">
        <f t="array" aca="1" ref="C326" ca="1">INDIRECT("'Room Details'!$D$328")</f>
        <v>0</v>
      </c>
      <c r="D326" cm="1">
        <f t="array" aca="1" ref="D326" ca="1">INDIRECT("'Room Details'!$E$328")</f>
        <v>0</v>
      </c>
      <c r="E326" t="str" cm="1">
        <f t="array" aca="1" ref="E326" ca="1">INDIRECT("'Room Details'!$F$328")</f>
        <v xml:space="preserve"> </v>
      </c>
      <c r="F326" cm="1">
        <f t="array" aca="1" ref="F326" ca="1">INDIRECT("'Room Details'!$G$328")</f>
        <v>0</v>
      </c>
      <c r="G326" cm="1">
        <f t="array" aca="1" ref="G326" ca="1">INDIRECT("'Room Details'!$H$328")</f>
        <v>0</v>
      </c>
      <c r="H326" cm="1">
        <f t="array" aca="1" ref="H326" ca="1">INDIRECT("'Room Details'!$I$328")</f>
        <v>0</v>
      </c>
      <c r="I326" cm="1">
        <f t="array" aca="1" ref="I326" ca="1">INDIRECT("'Room Details'!$J$328")</f>
        <v>0</v>
      </c>
      <c r="J326" cm="1">
        <f t="array" aca="1" ref="J326" ca="1">INDIRECT("'Room Details'!$K$328")</f>
        <v>0</v>
      </c>
      <c r="K326" t="str" cm="1">
        <f t="array" aca="1" ref="K326" ca="1">INDIRECT("'Room Details'!$L$328")</f>
        <v xml:space="preserve"> </v>
      </c>
      <c r="L326" cm="1">
        <f t="array" aca="1" ref="L326" ca="1">INDIRECT("'Room Details'!$M$328")</f>
        <v>0</v>
      </c>
      <c r="M326" cm="1">
        <f t="array" aca="1" ref="M326" ca="1">INDIRECT("'Room Details'!$N$328")</f>
        <v>0</v>
      </c>
      <c r="N326" cm="1">
        <f t="array" aca="1" ref="N326" ca="1">INDIRECT("'Room Details'!$O$328")</f>
        <v>0</v>
      </c>
      <c r="O326" cm="1">
        <f t="array" aca="1" ref="O326" ca="1">INDIRECT("'Room Details'!$P$328")</f>
        <v>0</v>
      </c>
    </row>
    <row r="327" spans="1:15" x14ac:dyDescent="0.25">
      <c r="A327" cm="1">
        <f t="array" aca="1" ref="A327" ca="1">INDIRECT("'Room Details'!$B$329")</f>
        <v>0</v>
      </c>
      <c r="B327" cm="1">
        <f t="array" aca="1" ref="B327" ca="1">INDIRECT("'Room Details'!$C$329")</f>
        <v>0</v>
      </c>
      <c r="C327" cm="1">
        <f t="array" aca="1" ref="C327" ca="1">INDIRECT("'Room Details'!$D$329")</f>
        <v>0</v>
      </c>
      <c r="D327" cm="1">
        <f t="array" aca="1" ref="D327" ca="1">INDIRECT("'Room Details'!$E$329")</f>
        <v>0</v>
      </c>
      <c r="E327" t="str" cm="1">
        <f t="array" aca="1" ref="E327" ca="1">INDIRECT("'Room Details'!$F$329")</f>
        <v xml:space="preserve"> </v>
      </c>
      <c r="F327" cm="1">
        <f t="array" aca="1" ref="F327" ca="1">INDIRECT("'Room Details'!$G$329")</f>
        <v>0</v>
      </c>
      <c r="G327" cm="1">
        <f t="array" aca="1" ref="G327" ca="1">INDIRECT("'Room Details'!$H$329")</f>
        <v>0</v>
      </c>
      <c r="H327" cm="1">
        <f t="array" aca="1" ref="H327" ca="1">INDIRECT("'Room Details'!$I$329")</f>
        <v>0</v>
      </c>
      <c r="I327" cm="1">
        <f t="array" aca="1" ref="I327" ca="1">INDIRECT("'Room Details'!$J$329")</f>
        <v>0</v>
      </c>
      <c r="J327" cm="1">
        <f t="array" aca="1" ref="J327" ca="1">INDIRECT("'Room Details'!$K$329")</f>
        <v>0</v>
      </c>
      <c r="K327" t="str" cm="1">
        <f t="array" aca="1" ref="K327" ca="1">INDIRECT("'Room Details'!$L$329")</f>
        <v xml:space="preserve"> </v>
      </c>
      <c r="L327" cm="1">
        <f t="array" aca="1" ref="L327" ca="1">INDIRECT("'Room Details'!$M$329")</f>
        <v>0</v>
      </c>
      <c r="M327" cm="1">
        <f t="array" aca="1" ref="M327" ca="1">INDIRECT("'Room Details'!$N$329")</f>
        <v>0</v>
      </c>
      <c r="N327" cm="1">
        <f t="array" aca="1" ref="N327" ca="1">INDIRECT("'Room Details'!$O$329")</f>
        <v>0</v>
      </c>
      <c r="O327" cm="1">
        <f t="array" aca="1" ref="O327" ca="1">INDIRECT("'Room Details'!$P$329")</f>
        <v>0</v>
      </c>
    </row>
    <row r="328" spans="1:15" x14ac:dyDescent="0.25">
      <c r="A328" cm="1">
        <f t="array" aca="1" ref="A328" ca="1">INDIRECT("'Room Details'!$B$330")</f>
        <v>0</v>
      </c>
      <c r="B328" cm="1">
        <f t="array" aca="1" ref="B328" ca="1">INDIRECT("'Room Details'!$C$330")</f>
        <v>0</v>
      </c>
      <c r="C328" cm="1">
        <f t="array" aca="1" ref="C328" ca="1">INDIRECT("'Room Details'!$D$330")</f>
        <v>0</v>
      </c>
      <c r="D328" cm="1">
        <f t="array" aca="1" ref="D328" ca="1">INDIRECT("'Room Details'!$E$330")</f>
        <v>0</v>
      </c>
      <c r="E328" t="str" cm="1">
        <f t="array" aca="1" ref="E328" ca="1">INDIRECT("'Room Details'!$F$330")</f>
        <v xml:space="preserve"> </v>
      </c>
      <c r="F328" cm="1">
        <f t="array" aca="1" ref="F328" ca="1">INDIRECT("'Room Details'!$G$330")</f>
        <v>0</v>
      </c>
      <c r="G328" cm="1">
        <f t="array" aca="1" ref="G328" ca="1">INDIRECT("'Room Details'!$H$330")</f>
        <v>0</v>
      </c>
      <c r="H328" cm="1">
        <f t="array" aca="1" ref="H328" ca="1">INDIRECT("'Room Details'!$I$330")</f>
        <v>0</v>
      </c>
      <c r="I328" cm="1">
        <f t="array" aca="1" ref="I328" ca="1">INDIRECT("'Room Details'!$J$330")</f>
        <v>0</v>
      </c>
      <c r="J328" cm="1">
        <f t="array" aca="1" ref="J328" ca="1">INDIRECT("'Room Details'!$K$330")</f>
        <v>0</v>
      </c>
      <c r="K328" t="str" cm="1">
        <f t="array" aca="1" ref="K328" ca="1">INDIRECT("'Room Details'!$L$330")</f>
        <v xml:space="preserve"> </v>
      </c>
      <c r="L328" cm="1">
        <f t="array" aca="1" ref="L328" ca="1">INDIRECT("'Room Details'!$M$330")</f>
        <v>0</v>
      </c>
      <c r="M328" cm="1">
        <f t="array" aca="1" ref="M328" ca="1">INDIRECT("'Room Details'!$N$330")</f>
        <v>0</v>
      </c>
      <c r="N328" cm="1">
        <f t="array" aca="1" ref="N328" ca="1">INDIRECT("'Room Details'!$O$330")</f>
        <v>0</v>
      </c>
      <c r="O328" cm="1">
        <f t="array" aca="1" ref="O328" ca="1">INDIRECT("'Room Details'!$P$330")</f>
        <v>0</v>
      </c>
    </row>
    <row r="329" spans="1:15" x14ac:dyDescent="0.25">
      <c r="A329" cm="1">
        <f t="array" aca="1" ref="A329" ca="1">INDIRECT("'Room Details'!$B$331")</f>
        <v>0</v>
      </c>
      <c r="B329" cm="1">
        <f t="array" aca="1" ref="B329" ca="1">INDIRECT("'Room Details'!$C$331")</f>
        <v>0</v>
      </c>
      <c r="C329" cm="1">
        <f t="array" aca="1" ref="C329" ca="1">INDIRECT("'Room Details'!$D$331")</f>
        <v>0</v>
      </c>
      <c r="D329" cm="1">
        <f t="array" aca="1" ref="D329" ca="1">INDIRECT("'Room Details'!$E$331")</f>
        <v>0</v>
      </c>
      <c r="E329" t="str" cm="1">
        <f t="array" aca="1" ref="E329" ca="1">INDIRECT("'Room Details'!$F$331")</f>
        <v xml:space="preserve"> </v>
      </c>
      <c r="F329" cm="1">
        <f t="array" aca="1" ref="F329" ca="1">INDIRECT("'Room Details'!$G$331")</f>
        <v>0</v>
      </c>
      <c r="G329" cm="1">
        <f t="array" aca="1" ref="G329" ca="1">INDIRECT("'Room Details'!$H$331")</f>
        <v>0</v>
      </c>
      <c r="H329" cm="1">
        <f t="array" aca="1" ref="H329" ca="1">INDIRECT("'Room Details'!$I$331")</f>
        <v>0</v>
      </c>
      <c r="I329" cm="1">
        <f t="array" aca="1" ref="I329" ca="1">INDIRECT("'Room Details'!$J$331")</f>
        <v>0</v>
      </c>
      <c r="J329" cm="1">
        <f t="array" aca="1" ref="J329" ca="1">INDIRECT("'Room Details'!$K$331")</f>
        <v>0</v>
      </c>
      <c r="K329" t="str" cm="1">
        <f t="array" aca="1" ref="K329" ca="1">INDIRECT("'Room Details'!$L$331")</f>
        <v xml:space="preserve"> </v>
      </c>
      <c r="L329" cm="1">
        <f t="array" aca="1" ref="L329" ca="1">INDIRECT("'Room Details'!$M$331")</f>
        <v>0</v>
      </c>
      <c r="M329" cm="1">
        <f t="array" aca="1" ref="M329" ca="1">INDIRECT("'Room Details'!$N$331")</f>
        <v>0</v>
      </c>
      <c r="N329" cm="1">
        <f t="array" aca="1" ref="N329" ca="1">INDIRECT("'Room Details'!$O$331")</f>
        <v>0</v>
      </c>
      <c r="O329" cm="1">
        <f t="array" aca="1" ref="O329" ca="1">INDIRECT("'Room Details'!$P$331")</f>
        <v>0</v>
      </c>
    </row>
    <row r="330" spans="1:15" x14ac:dyDescent="0.25">
      <c r="A330" cm="1">
        <f t="array" aca="1" ref="A330" ca="1">INDIRECT("'Room Details'!$B$332")</f>
        <v>0</v>
      </c>
      <c r="B330" cm="1">
        <f t="array" aca="1" ref="B330" ca="1">INDIRECT("'Room Details'!$C$332")</f>
        <v>0</v>
      </c>
      <c r="C330" cm="1">
        <f t="array" aca="1" ref="C330" ca="1">INDIRECT("'Room Details'!$D$332")</f>
        <v>0</v>
      </c>
      <c r="D330" cm="1">
        <f t="array" aca="1" ref="D330" ca="1">INDIRECT("'Room Details'!$E$332")</f>
        <v>0</v>
      </c>
      <c r="E330" t="str" cm="1">
        <f t="array" aca="1" ref="E330" ca="1">INDIRECT("'Room Details'!$F$332")</f>
        <v xml:space="preserve"> </v>
      </c>
      <c r="F330" cm="1">
        <f t="array" aca="1" ref="F330" ca="1">INDIRECT("'Room Details'!$G$332")</f>
        <v>0</v>
      </c>
      <c r="G330" cm="1">
        <f t="array" aca="1" ref="G330" ca="1">INDIRECT("'Room Details'!$H$332")</f>
        <v>0</v>
      </c>
      <c r="H330" cm="1">
        <f t="array" aca="1" ref="H330" ca="1">INDIRECT("'Room Details'!$I$332")</f>
        <v>0</v>
      </c>
      <c r="I330" cm="1">
        <f t="array" aca="1" ref="I330" ca="1">INDIRECT("'Room Details'!$J$332")</f>
        <v>0</v>
      </c>
      <c r="J330" cm="1">
        <f t="array" aca="1" ref="J330" ca="1">INDIRECT("'Room Details'!$K$332")</f>
        <v>0</v>
      </c>
      <c r="K330" t="str" cm="1">
        <f t="array" aca="1" ref="K330" ca="1">INDIRECT("'Room Details'!$L$332")</f>
        <v xml:space="preserve"> </v>
      </c>
      <c r="L330" cm="1">
        <f t="array" aca="1" ref="L330" ca="1">INDIRECT("'Room Details'!$M$332")</f>
        <v>0</v>
      </c>
      <c r="M330" cm="1">
        <f t="array" aca="1" ref="M330" ca="1">INDIRECT("'Room Details'!$N$332")</f>
        <v>0</v>
      </c>
      <c r="N330" cm="1">
        <f t="array" aca="1" ref="N330" ca="1">INDIRECT("'Room Details'!$O$332")</f>
        <v>0</v>
      </c>
      <c r="O330" cm="1">
        <f t="array" aca="1" ref="O330" ca="1">INDIRECT("'Room Details'!$P$332")</f>
        <v>0</v>
      </c>
    </row>
    <row r="331" spans="1:15" x14ac:dyDescent="0.25">
      <c r="A331" cm="1">
        <f t="array" aca="1" ref="A331" ca="1">INDIRECT("'Room Details'!$B$333")</f>
        <v>0</v>
      </c>
      <c r="B331" cm="1">
        <f t="array" aca="1" ref="B331" ca="1">INDIRECT("'Room Details'!$C$333")</f>
        <v>0</v>
      </c>
      <c r="C331" cm="1">
        <f t="array" aca="1" ref="C331" ca="1">INDIRECT("'Room Details'!$D$333")</f>
        <v>0</v>
      </c>
      <c r="D331" cm="1">
        <f t="array" aca="1" ref="D331" ca="1">INDIRECT("'Room Details'!$E$333")</f>
        <v>0</v>
      </c>
      <c r="E331" t="str" cm="1">
        <f t="array" aca="1" ref="E331" ca="1">INDIRECT("'Room Details'!$F$333")</f>
        <v xml:space="preserve"> </v>
      </c>
      <c r="F331" cm="1">
        <f t="array" aca="1" ref="F331" ca="1">INDIRECT("'Room Details'!$G$333")</f>
        <v>0</v>
      </c>
      <c r="G331" cm="1">
        <f t="array" aca="1" ref="G331" ca="1">INDIRECT("'Room Details'!$H$333")</f>
        <v>0</v>
      </c>
      <c r="H331" cm="1">
        <f t="array" aca="1" ref="H331" ca="1">INDIRECT("'Room Details'!$I$333")</f>
        <v>0</v>
      </c>
      <c r="I331" cm="1">
        <f t="array" aca="1" ref="I331" ca="1">INDIRECT("'Room Details'!$J$333")</f>
        <v>0</v>
      </c>
      <c r="J331" cm="1">
        <f t="array" aca="1" ref="J331" ca="1">INDIRECT("'Room Details'!$K$333")</f>
        <v>0</v>
      </c>
      <c r="K331" t="str" cm="1">
        <f t="array" aca="1" ref="K331" ca="1">INDIRECT("'Room Details'!$L$333")</f>
        <v xml:space="preserve"> </v>
      </c>
      <c r="L331" cm="1">
        <f t="array" aca="1" ref="L331" ca="1">INDIRECT("'Room Details'!$M$333")</f>
        <v>0</v>
      </c>
      <c r="M331" cm="1">
        <f t="array" aca="1" ref="M331" ca="1">INDIRECT("'Room Details'!$N$333")</f>
        <v>0</v>
      </c>
      <c r="N331" cm="1">
        <f t="array" aca="1" ref="N331" ca="1">INDIRECT("'Room Details'!$O$333")</f>
        <v>0</v>
      </c>
      <c r="O331" cm="1">
        <f t="array" aca="1" ref="O331" ca="1">INDIRECT("'Room Details'!$P$333")</f>
        <v>0</v>
      </c>
    </row>
    <row r="332" spans="1:15" x14ac:dyDescent="0.25">
      <c r="A332" cm="1">
        <f t="array" aca="1" ref="A332" ca="1">INDIRECT("'Room Details'!$B$334")</f>
        <v>0</v>
      </c>
      <c r="B332" cm="1">
        <f t="array" aca="1" ref="B332" ca="1">INDIRECT("'Room Details'!$C$334")</f>
        <v>0</v>
      </c>
      <c r="C332" cm="1">
        <f t="array" aca="1" ref="C332" ca="1">INDIRECT("'Room Details'!$D$334")</f>
        <v>0</v>
      </c>
      <c r="D332" cm="1">
        <f t="array" aca="1" ref="D332" ca="1">INDIRECT("'Room Details'!$E$334")</f>
        <v>0</v>
      </c>
      <c r="E332" t="str" cm="1">
        <f t="array" aca="1" ref="E332" ca="1">INDIRECT("'Room Details'!$F$334")</f>
        <v xml:space="preserve"> </v>
      </c>
      <c r="F332" cm="1">
        <f t="array" aca="1" ref="F332" ca="1">INDIRECT("'Room Details'!$G$334")</f>
        <v>0</v>
      </c>
      <c r="G332" cm="1">
        <f t="array" aca="1" ref="G332" ca="1">INDIRECT("'Room Details'!$H$334")</f>
        <v>0</v>
      </c>
      <c r="H332" cm="1">
        <f t="array" aca="1" ref="H332" ca="1">INDIRECT("'Room Details'!$I$334")</f>
        <v>0</v>
      </c>
      <c r="I332" cm="1">
        <f t="array" aca="1" ref="I332" ca="1">INDIRECT("'Room Details'!$J$334")</f>
        <v>0</v>
      </c>
      <c r="J332" cm="1">
        <f t="array" aca="1" ref="J332" ca="1">INDIRECT("'Room Details'!$K$334")</f>
        <v>0</v>
      </c>
      <c r="K332" t="str" cm="1">
        <f t="array" aca="1" ref="K332" ca="1">INDIRECT("'Room Details'!$L$334")</f>
        <v xml:space="preserve"> </v>
      </c>
      <c r="L332" cm="1">
        <f t="array" aca="1" ref="L332" ca="1">INDIRECT("'Room Details'!$M$334")</f>
        <v>0</v>
      </c>
      <c r="M332" cm="1">
        <f t="array" aca="1" ref="M332" ca="1">INDIRECT("'Room Details'!$N$334")</f>
        <v>0</v>
      </c>
      <c r="N332" cm="1">
        <f t="array" aca="1" ref="N332" ca="1">INDIRECT("'Room Details'!$O$334")</f>
        <v>0</v>
      </c>
      <c r="O332" cm="1">
        <f t="array" aca="1" ref="O332" ca="1">INDIRECT("'Room Details'!$P$334")</f>
        <v>0</v>
      </c>
    </row>
    <row r="333" spans="1:15" x14ac:dyDescent="0.25">
      <c r="A333" cm="1">
        <f t="array" aca="1" ref="A333" ca="1">INDIRECT("'Room Details'!$B$335")</f>
        <v>0</v>
      </c>
      <c r="B333" cm="1">
        <f t="array" aca="1" ref="B333" ca="1">INDIRECT("'Room Details'!$C$335")</f>
        <v>0</v>
      </c>
      <c r="C333" cm="1">
        <f t="array" aca="1" ref="C333" ca="1">INDIRECT("'Room Details'!$D$335")</f>
        <v>0</v>
      </c>
      <c r="D333" cm="1">
        <f t="array" aca="1" ref="D333" ca="1">INDIRECT("'Room Details'!$E$335")</f>
        <v>0</v>
      </c>
      <c r="E333" t="str" cm="1">
        <f t="array" aca="1" ref="E333" ca="1">INDIRECT("'Room Details'!$F$335")</f>
        <v xml:space="preserve"> </v>
      </c>
      <c r="F333" cm="1">
        <f t="array" aca="1" ref="F333" ca="1">INDIRECT("'Room Details'!$G$335")</f>
        <v>0</v>
      </c>
      <c r="G333" cm="1">
        <f t="array" aca="1" ref="G333" ca="1">INDIRECT("'Room Details'!$H$335")</f>
        <v>0</v>
      </c>
      <c r="H333" cm="1">
        <f t="array" aca="1" ref="H333" ca="1">INDIRECT("'Room Details'!$I$335")</f>
        <v>0</v>
      </c>
      <c r="I333" cm="1">
        <f t="array" aca="1" ref="I333" ca="1">INDIRECT("'Room Details'!$J$335")</f>
        <v>0</v>
      </c>
      <c r="J333" cm="1">
        <f t="array" aca="1" ref="J333" ca="1">INDIRECT("'Room Details'!$K$335")</f>
        <v>0</v>
      </c>
      <c r="K333" t="str" cm="1">
        <f t="array" aca="1" ref="K333" ca="1">INDIRECT("'Room Details'!$L$335")</f>
        <v xml:space="preserve"> </v>
      </c>
      <c r="L333" cm="1">
        <f t="array" aca="1" ref="L333" ca="1">INDIRECT("'Room Details'!$M$335")</f>
        <v>0</v>
      </c>
      <c r="M333" cm="1">
        <f t="array" aca="1" ref="M333" ca="1">INDIRECT("'Room Details'!$N$335")</f>
        <v>0</v>
      </c>
      <c r="N333" cm="1">
        <f t="array" aca="1" ref="N333" ca="1">INDIRECT("'Room Details'!$O$335")</f>
        <v>0</v>
      </c>
      <c r="O333" cm="1">
        <f t="array" aca="1" ref="O333" ca="1">INDIRECT("'Room Details'!$P$335")</f>
        <v>0</v>
      </c>
    </row>
    <row r="334" spans="1:15" x14ac:dyDescent="0.25">
      <c r="A334" cm="1">
        <f t="array" aca="1" ref="A334" ca="1">INDIRECT("'Room Details'!$B$336")</f>
        <v>0</v>
      </c>
      <c r="B334" cm="1">
        <f t="array" aca="1" ref="B334" ca="1">INDIRECT("'Room Details'!$C$336")</f>
        <v>0</v>
      </c>
      <c r="C334" cm="1">
        <f t="array" aca="1" ref="C334" ca="1">INDIRECT("'Room Details'!$D$336")</f>
        <v>0</v>
      </c>
      <c r="D334" cm="1">
        <f t="array" aca="1" ref="D334" ca="1">INDIRECT("'Room Details'!$E$336")</f>
        <v>0</v>
      </c>
      <c r="E334" t="str" cm="1">
        <f t="array" aca="1" ref="E334" ca="1">INDIRECT("'Room Details'!$F$336")</f>
        <v xml:space="preserve"> </v>
      </c>
      <c r="F334" cm="1">
        <f t="array" aca="1" ref="F334" ca="1">INDIRECT("'Room Details'!$G$336")</f>
        <v>0</v>
      </c>
      <c r="G334" cm="1">
        <f t="array" aca="1" ref="G334" ca="1">INDIRECT("'Room Details'!$H$336")</f>
        <v>0</v>
      </c>
      <c r="H334" cm="1">
        <f t="array" aca="1" ref="H334" ca="1">INDIRECT("'Room Details'!$I$336")</f>
        <v>0</v>
      </c>
      <c r="I334" cm="1">
        <f t="array" aca="1" ref="I334" ca="1">INDIRECT("'Room Details'!$J$336")</f>
        <v>0</v>
      </c>
      <c r="J334" cm="1">
        <f t="array" aca="1" ref="J334" ca="1">INDIRECT("'Room Details'!$K$336")</f>
        <v>0</v>
      </c>
      <c r="K334" t="str" cm="1">
        <f t="array" aca="1" ref="K334" ca="1">INDIRECT("'Room Details'!$L$336")</f>
        <v xml:space="preserve"> </v>
      </c>
      <c r="L334" cm="1">
        <f t="array" aca="1" ref="L334" ca="1">INDIRECT("'Room Details'!$M$336")</f>
        <v>0</v>
      </c>
      <c r="M334" cm="1">
        <f t="array" aca="1" ref="M334" ca="1">INDIRECT("'Room Details'!$N$336")</f>
        <v>0</v>
      </c>
      <c r="N334" cm="1">
        <f t="array" aca="1" ref="N334" ca="1">INDIRECT("'Room Details'!$O$336")</f>
        <v>0</v>
      </c>
      <c r="O334" cm="1">
        <f t="array" aca="1" ref="O334" ca="1">INDIRECT("'Room Details'!$P$336")</f>
        <v>0</v>
      </c>
    </row>
    <row r="335" spans="1:15" x14ac:dyDescent="0.25">
      <c r="A335" cm="1">
        <f t="array" aca="1" ref="A335" ca="1">INDIRECT("'Room Details'!$B$337")</f>
        <v>0</v>
      </c>
      <c r="B335" cm="1">
        <f t="array" aca="1" ref="B335" ca="1">INDIRECT("'Room Details'!$C$337")</f>
        <v>0</v>
      </c>
      <c r="C335" cm="1">
        <f t="array" aca="1" ref="C335" ca="1">INDIRECT("'Room Details'!$D$337")</f>
        <v>0</v>
      </c>
      <c r="D335" cm="1">
        <f t="array" aca="1" ref="D335" ca="1">INDIRECT("'Room Details'!$E$337")</f>
        <v>0</v>
      </c>
      <c r="E335" t="str" cm="1">
        <f t="array" aca="1" ref="E335" ca="1">INDIRECT("'Room Details'!$F$337")</f>
        <v xml:space="preserve"> </v>
      </c>
      <c r="F335" cm="1">
        <f t="array" aca="1" ref="F335" ca="1">INDIRECT("'Room Details'!$G$337")</f>
        <v>0</v>
      </c>
      <c r="G335" cm="1">
        <f t="array" aca="1" ref="G335" ca="1">INDIRECT("'Room Details'!$H$337")</f>
        <v>0</v>
      </c>
      <c r="H335" cm="1">
        <f t="array" aca="1" ref="H335" ca="1">INDIRECT("'Room Details'!$I$337")</f>
        <v>0</v>
      </c>
      <c r="I335" cm="1">
        <f t="array" aca="1" ref="I335" ca="1">INDIRECT("'Room Details'!$J$337")</f>
        <v>0</v>
      </c>
      <c r="J335" cm="1">
        <f t="array" aca="1" ref="J335" ca="1">INDIRECT("'Room Details'!$K$337")</f>
        <v>0</v>
      </c>
      <c r="K335" t="str" cm="1">
        <f t="array" aca="1" ref="K335" ca="1">INDIRECT("'Room Details'!$L$337")</f>
        <v xml:space="preserve"> </v>
      </c>
      <c r="L335" cm="1">
        <f t="array" aca="1" ref="L335" ca="1">INDIRECT("'Room Details'!$M$337")</f>
        <v>0</v>
      </c>
      <c r="M335" cm="1">
        <f t="array" aca="1" ref="M335" ca="1">INDIRECT("'Room Details'!$N$337")</f>
        <v>0</v>
      </c>
      <c r="N335" cm="1">
        <f t="array" aca="1" ref="N335" ca="1">INDIRECT("'Room Details'!$O$337")</f>
        <v>0</v>
      </c>
      <c r="O335" cm="1">
        <f t="array" aca="1" ref="O335" ca="1">INDIRECT("'Room Details'!$P$337")</f>
        <v>0</v>
      </c>
    </row>
    <row r="336" spans="1:15" x14ac:dyDescent="0.25">
      <c r="A336" cm="1">
        <f t="array" aca="1" ref="A336" ca="1">INDIRECT("'Room Details'!$B$338")</f>
        <v>0</v>
      </c>
      <c r="B336" cm="1">
        <f t="array" aca="1" ref="B336" ca="1">INDIRECT("'Room Details'!$C$338")</f>
        <v>0</v>
      </c>
      <c r="C336" cm="1">
        <f t="array" aca="1" ref="C336" ca="1">INDIRECT("'Room Details'!$D$338")</f>
        <v>0</v>
      </c>
      <c r="D336" cm="1">
        <f t="array" aca="1" ref="D336" ca="1">INDIRECT("'Room Details'!$E$338")</f>
        <v>0</v>
      </c>
      <c r="E336" t="str" cm="1">
        <f t="array" aca="1" ref="E336" ca="1">INDIRECT("'Room Details'!$F$338")</f>
        <v xml:space="preserve"> </v>
      </c>
      <c r="F336" cm="1">
        <f t="array" aca="1" ref="F336" ca="1">INDIRECT("'Room Details'!$G$338")</f>
        <v>0</v>
      </c>
      <c r="G336" cm="1">
        <f t="array" aca="1" ref="G336" ca="1">INDIRECT("'Room Details'!$H$338")</f>
        <v>0</v>
      </c>
      <c r="H336" cm="1">
        <f t="array" aca="1" ref="H336" ca="1">INDIRECT("'Room Details'!$I$338")</f>
        <v>0</v>
      </c>
      <c r="I336" cm="1">
        <f t="array" aca="1" ref="I336" ca="1">INDIRECT("'Room Details'!$J$338")</f>
        <v>0</v>
      </c>
      <c r="J336" cm="1">
        <f t="array" aca="1" ref="J336" ca="1">INDIRECT("'Room Details'!$K$338")</f>
        <v>0</v>
      </c>
      <c r="K336" t="str" cm="1">
        <f t="array" aca="1" ref="K336" ca="1">INDIRECT("'Room Details'!$L$338")</f>
        <v xml:space="preserve"> </v>
      </c>
      <c r="L336" cm="1">
        <f t="array" aca="1" ref="L336" ca="1">INDIRECT("'Room Details'!$M$338")</f>
        <v>0</v>
      </c>
      <c r="M336" cm="1">
        <f t="array" aca="1" ref="M336" ca="1">INDIRECT("'Room Details'!$N$338")</f>
        <v>0</v>
      </c>
      <c r="N336" cm="1">
        <f t="array" aca="1" ref="N336" ca="1">INDIRECT("'Room Details'!$O$338")</f>
        <v>0</v>
      </c>
      <c r="O336" cm="1">
        <f t="array" aca="1" ref="O336" ca="1">INDIRECT("'Room Details'!$P$338")</f>
        <v>0</v>
      </c>
    </row>
    <row r="337" spans="1:15" x14ac:dyDescent="0.25">
      <c r="A337" cm="1">
        <f t="array" aca="1" ref="A337" ca="1">INDIRECT("'Room Details'!$B$339")</f>
        <v>0</v>
      </c>
      <c r="B337" cm="1">
        <f t="array" aca="1" ref="B337" ca="1">INDIRECT("'Room Details'!$C$339")</f>
        <v>0</v>
      </c>
      <c r="C337" cm="1">
        <f t="array" aca="1" ref="C337" ca="1">INDIRECT("'Room Details'!$D$339")</f>
        <v>0</v>
      </c>
      <c r="D337" cm="1">
        <f t="array" aca="1" ref="D337" ca="1">INDIRECT("'Room Details'!$E$339")</f>
        <v>0</v>
      </c>
      <c r="E337" t="str" cm="1">
        <f t="array" aca="1" ref="E337" ca="1">INDIRECT("'Room Details'!$F$339")</f>
        <v xml:space="preserve"> </v>
      </c>
      <c r="F337" cm="1">
        <f t="array" aca="1" ref="F337" ca="1">INDIRECT("'Room Details'!$G$339")</f>
        <v>0</v>
      </c>
      <c r="G337" cm="1">
        <f t="array" aca="1" ref="G337" ca="1">INDIRECT("'Room Details'!$H$339")</f>
        <v>0</v>
      </c>
      <c r="H337" cm="1">
        <f t="array" aca="1" ref="H337" ca="1">INDIRECT("'Room Details'!$I$339")</f>
        <v>0</v>
      </c>
      <c r="I337" cm="1">
        <f t="array" aca="1" ref="I337" ca="1">INDIRECT("'Room Details'!$J$339")</f>
        <v>0</v>
      </c>
      <c r="J337" cm="1">
        <f t="array" aca="1" ref="J337" ca="1">INDIRECT("'Room Details'!$K$339")</f>
        <v>0</v>
      </c>
      <c r="K337" t="str" cm="1">
        <f t="array" aca="1" ref="K337" ca="1">INDIRECT("'Room Details'!$L$339")</f>
        <v xml:space="preserve"> </v>
      </c>
      <c r="L337" cm="1">
        <f t="array" aca="1" ref="L337" ca="1">INDIRECT("'Room Details'!$M$339")</f>
        <v>0</v>
      </c>
      <c r="M337" cm="1">
        <f t="array" aca="1" ref="M337" ca="1">INDIRECT("'Room Details'!$N$339")</f>
        <v>0</v>
      </c>
      <c r="N337" cm="1">
        <f t="array" aca="1" ref="N337" ca="1">INDIRECT("'Room Details'!$O$339")</f>
        <v>0</v>
      </c>
      <c r="O337" cm="1">
        <f t="array" aca="1" ref="O337" ca="1">INDIRECT("'Room Details'!$P$339")</f>
        <v>0</v>
      </c>
    </row>
    <row r="338" spans="1:15" x14ac:dyDescent="0.25">
      <c r="A338" cm="1">
        <f t="array" aca="1" ref="A338" ca="1">INDIRECT("'Room Details'!$B$340")</f>
        <v>0</v>
      </c>
      <c r="B338" cm="1">
        <f t="array" aca="1" ref="B338" ca="1">INDIRECT("'Room Details'!$C$340")</f>
        <v>0</v>
      </c>
      <c r="C338" cm="1">
        <f t="array" aca="1" ref="C338" ca="1">INDIRECT("'Room Details'!$D$340")</f>
        <v>0</v>
      </c>
      <c r="D338" cm="1">
        <f t="array" aca="1" ref="D338" ca="1">INDIRECT("'Room Details'!$E$340")</f>
        <v>0</v>
      </c>
      <c r="E338" t="str" cm="1">
        <f t="array" aca="1" ref="E338" ca="1">INDIRECT("'Room Details'!$F$340")</f>
        <v xml:space="preserve"> </v>
      </c>
      <c r="F338" cm="1">
        <f t="array" aca="1" ref="F338" ca="1">INDIRECT("'Room Details'!$G$340")</f>
        <v>0</v>
      </c>
      <c r="G338" cm="1">
        <f t="array" aca="1" ref="G338" ca="1">INDIRECT("'Room Details'!$H$340")</f>
        <v>0</v>
      </c>
      <c r="H338" cm="1">
        <f t="array" aca="1" ref="H338" ca="1">INDIRECT("'Room Details'!$I$340")</f>
        <v>0</v>
      </c>
      <c r="I338" cm="1">
        <f t="array" aca="1" ref="I338" ca="1">INDIRECT("'Room Details'!$J$340")</f>
        <v>0</v>
      </c>
      <c r="J338" cm="1">
        <f t="array" aca="1" ref="J338" ca="1">INDIRECT("'Room Details'!$K$340")</f>
        <v>0</v>
      </c>
      <c r="K338" t="str" cm="1">
        <f t="array" aca="1" ref="K338" ca="1">INDIRECT("'Room Details'!$L$340")</f>
        <v xml:space="preserve"> </v>
      </c>
      <c r="L338" cm="1">
        <f t="array" aca="1" ref="L338" ca="1">INDIRECT("'Room Details'!$M$340")</f>
        <v>0</v>
      </c>
      <c r="M338" cm="1">
        <f t="array" aca="1" ref="M338" ca="1">INDIRECT("'Room Details'!$N$340")</f>
        <v>0</v>
      </c>
      <c r="N338" cm="1">
        <f t="array" aca="1" ref="N338" ca="1">INDIRECT("'Room Details'!$O$340")</f>
        <v>0</v>
      </c>
      <c r="O338" cm="1">
        <f t="array" aca="1" ref="O338" ca="1">INDIRECT("'Room Details'!$P$340")</f>
        <v>0</v>
      </c>
    </row>
    <row r="339" spans="1:15" x14ac:dyDescent="0.25">
      <c r="A339" cm="1">
        <f t="array" aca="1" ref="A339" ca="1">INDIRECT("'Room Details'!$B$341")</f>
        <v>0</v>
      </c>
      <c r="B339" cm="1">
        <f t="array" aca="1" ref="B339" ca="1">INDIRECT("'Room Details'!$C$341")</f>
        <v>0</v>
      </c>
      <c r="C339" cm="1">
        <f t="array" aca="1" ref="C339" ca="1">INDIRECT("'Room Details'!$D$341")</f>
        <v>0</v>
      </c>
      <c r="D339" cm="1">
        <f t="array" aca="1" ref="D339" ca="1">INDIRECT("'Room Details'!$E$341")</f>
        <v>0</v>
      </c>
      <c r="E339" t="str" cm="1">
        <f t="array" aca="1" ref="E339" ca="1">INDIRECT("'Room Details'!$F$341")</f>
        <v xml:space="preserve"> </v>
      </c>
      <c r="F339" cm="1">
        <f t="array" aca="1" ref="F339" ca="1">INDIRECT("'Room Details'!$G$341")</f>
        <v>0</v>
      </c>
      <c r="G339" cm="1">
        <f t="array" aca="1" ref="G339" ca="1">INDIRECT("'Room Details'!$H$341")</f>
        <v>0</v>
      </c>
      <c r="H339" cm="1">
        <f t="array" aca="1" ref="H339" ca="1">INDIRECT("'Room Details'!$I$341")</f>
        <v>0</v>
      </c>
      <c r="I339" cm="1">
        <f t="array" aca="1" ref="I339" ca="1">INDIRECT("'Room Details'!$J$341")</f>
        <v>0</v>
      </c>
      <c r="J339" cm="1">
        <f t="array" aca="1" ref="J339" ca="1">INDIRECT("'Room Details'!$K$341")</f>
        <v>0</v>
      </c>
      <c r="K339" t="str" cm="1">
        <f t="array" aca="1" ref="K339" ca="1">INDIRECT("'Room Details'!$L$341")</f>
        <v xml:space="preserve"> </v>
      </c>
      <c r="L339" cm="1">
        <f t="array" aca="1" ref="L339" ca="1">INDIRECT("'Room Details'!$M$341")</f>
        <v>0</v>
      </c>
      <c r="M339" cm="1">
        <f t="array" aca="1" ref="M339" ca="1">INDIRECT("'Room Details'!$N$341")</f>
        <v>0</v>
      </c>
      <c r="N339" cm="1">
        <f t="array" aca="1" ref="N339" ca="1">INDIRECT("'Room Details'!$O$341")</f>
        <v>0</v>
      </c>
      <c r="O339" cm="1">
        <f t="array" aca="1" ref="O339" ca="1">INDIRECT("'Room Details'!$P$341")</f>
        <v>0</v>
      </c>
    </row>
    <row r="340" spans="1:15" x14ac:dyDescent="0.25">
      <c r="A340" cm="1">
        <f t="array" aca="1" ref="A340" ca="1">INDIRECT("'Room Details'!$B$342")</f>
        <v>0</v>
      </c>
      <c r="B340" cm="1">
        <f t="array" aca="1" ref="B340" ca="1">INDIRECT("'Room Details'!$C$342")</f>
        <v>0</v>
      </c>
      <c r="C340" cm="1">
        <f t="array" aca="1" ref="C340" ca="1">INDIRECT("'Room Details'!$D$342")</f>
        <v>0</v>
      </c>
      <c r="D340" cm="1">
        <f t="array" aca="1" ref="D340" ca="1">INDIRECT("'Room Details'!$E$342")</f>
        <v>0</v>
      </c>
      <c r="E340" t="str" cm="1">
        <f t="array" aca="1" ref="E340" ca="1">INDIRECT("'Room Details'!$F$342")</f>
        <v xml:space="preserve"> </v>
      </c>
      <c r="F340" cm="1">
        <f t="array" aca="1" ref="F340" ca="1">INDIRECT("'Room Details'!$G$342")</f>
        <v>0</v>
      </c>
      <c r="G340" cm="1">
        <f t="array" aca="1" ref="G340" ca="1">INDIRECT("'Room Details'!$H$342")</f>
        <v>0</v>
      </c>
      <c r="H340" cm="1">
        <f t="array" aca="1" ref="H340" ca="1">INDIRECT("'Room Details'!$I$342")</f>
        <v>0</v>
      </c>
      <c r="I340" cm="1">
        <f t="array" aca="1" ref="I340" ca="1">INDIRECT("'Room Details'!$J$342")</f>
        <v>0</v>
      </c>
      <c r="J340" cm="1">
        <f t="array" aca="1" ref="J340" ca="1">INDIRECT("'Room Details'!$K$342")</f>
        <v>0</v>
      </c>
      <c r="K340" t="str" cm="1">
        <f t="array" aca="1" ref="K340" ca="1">INDIRECT("'Room Details'!$L$342")</f>
        <v xml:space="preserve"> </v>
      </c>
      <c r="L340" cm="1">
        <f t="array" aca="1" ref="L340" ca="1">INDIRECT("'Room Details'!$M$342")</f>
        <v>0</v>
      </c>
      <c r="M340" cm="1">
        <f t="array" aca="1" ref="M340" ca="1">INDIRECT("'Room Details'!$N$342")</f>
        <v>0</v>
      </c>
      <c r="N340" cm="1">
        <f t="array" aca="1" ref="N340" ca="1">INDIRECT("'Room Details'!$O$342")</f>
        <v>0</v>
      </c>
      <c r="O340" cm="1">
        <f t="array" aca="1" ref="O340" ca="1">INDIRECT("'Room Details'!$P$342")</f>
        <v>0</v>
      </c>
    </row>
    <row r="341" spans="1:15" x14ac:dyDescent="0.25">
      <c r="A341" cm="1">
        <f t="array" aca="1" ref="A341" ca="1">INDIRECT("'Room Details'!$B$343")</f>
        <v>0</v>
      </c>
      <c r="B341" cm="1">
        <f t="array" aca="1" ref="B341" ca="1">INDIRECT("'Room Details'!$C$343")</f>
        <v>0</v>
      </c>
      <c r="C341" cm="1">
        <f t="array" aca="1" ref="C341" ca="1">INDIRECT("'Room Details'!$D$343")</f>
        <v>0</v>
      </c>
      <c r="D341" cm="1">
        <f t="array" aca="1" ref="D341" ca="1">INDIRECT("'Room Details'!$E$343")</f>
        <v>0</v>
      </c>
      <c r="E341" t="str" cm="1">
        <f t="array" aca="1" ref="E341" ca="1">INDIRECT("'Room Details'!$F$343")</f>
        <v xml:space="preserve"> </v>
      </c>
      <c r="F341" cm="1">
        <f t="array" aca="1" ref="F341" ca="1">INDIRECT("'Room Details'!$G$343")</f>
        <v>0</v>
      </c>
      <c r="G341" cm="1">
        <f t="array" aca="1" ref="G341" ca="1">INDIRECT("'Room Details'!$H$343")</f>
        <v>0</v>
      </c>
      <c r="H341" cm="1">
        <f t="array" aca="1" ref="H341" ca="1">INDIRECT("'Room Details'!$I$343")</f>
        <v>0</v>
      </c>
      <c r="I341" cm="1">
        <f t="array" aca="1" ref="I341" ca="1">INDIRECT("'Room Details'!$J$343")</f>
        <v>0</v>
      </c>
      <c r="J341" cm="1">
        <f t="array" aca="1" ref="J341" ca="1">INDIRECT("'Room Details'!$K$343")</f>
        <v>0</v>
      </c>
      <c r="K341" t="str" cm="1">
        <f t="array" aca="1" ref="K341" ca="1">INDIRECT("'Room Details'!$L$343")</f>
        <v xml:space="preserve"> </v>
      </c>
      <c r="L341" cm="1">
        <f t="array" aca="1" ref="L341" ca="1">INDIRECT("'Room Details'!$M$343")</f>
        <v>0</v>
      </c>
      <c r="M341" cm="1">
        <f t="array" aca="1" ref="M341" ca="1">INDIRECT("'Room Details'!$N$343")</f>
        <v>0</v>
      </c>
      <c r="N341" cm="1">
        <f t="array" aca="1" ref="N341" ca="1">INDIRECT("'Room Details'!$O$343")</f>
        <v>0</v>
      </c>
      <c r="O341" cm="1">
        <f t="array" aca="1" ref="O341" ca="1">INDIRECT("'Room Details'!$P$343")</f>
        <v>0</v>
      </c>
    </row>
    <row r="342" spans="1:15" x14ac:dyDescent="0.25">
      <c r="A342" cm="1">
        <f t="array" aca="1" ref="A342" ca="1">INDIRECT("'Room Details'!$B$344")</f>
        <v>0</v>
      </c>
      <c r="B342" cm="1">
        <f t="array" aca="1" ref="B342" ca="1">INDIRECT("'Room Details'!$C$344")</f>
        <v>0</v>
      </c>
      <c r="C342" cm="1">
        <f t="array" aca="1" ref="C342" ca="1">INDIRECT("'Room Details'!$D$344")</f>
        <v>0</v>
      </c>
      <c r="D342" cm="1">
        <f t="array" aca="1" ref="D342" ca="1">INDIRECT("'Room Details'!$E$344")</f>
        <v>0</v>
      </c>
      <c r="E342" t="str" cm="1">
        <f t="array" aca="1" ref="E342" ca="1">INDIRECT("'Room Details'!$F$344")</f>
        <v xml:space="preserve"> </v>
      </c>
      <c r="F342" cm="1">
        <f t="array" aca="1" ref="F342" ca="1">INDIRECT("'Room Details'!$G$344")</f>
        <v>0</v>
      </c>
      <c r="G342" cm="1">
        <f t="array" aca="1" ref="G342" ca="1">INDIRECT("'Room Details'!$H$344")</f>
        <v>0</v>
      </c>
      <c r="H342" cm="1">
        <f t="array" aca="1" ref="H342" ca="1">INDIRECT("'Room Details'!$I$344")</f>
        <v>0</v>
      </c>
      <c r="I342" cm="1">
        <f t="array" aca="1" ref="I342" ca="1">INDIRECT("'Room Details'!$J$344")</f>
        <v>0</v>
      </c>
      <c r="J342" cm="1">
        <f t="array" aca="1" ref="J342" ca="1">INDIRECT("'Room Details'!$K$344")</f>
        <v>0</v>
      </c>
      <c r="K342" t="str" cm="1">
        <f t="array" aca="1" ref="K342" ca="1">INDIRECT("'Room Details'!$L$344")</f>
        <v xml:space="preserve"> </v>
      </c>
      <c r="L342" cm="1">
        <f t="array" aca="1" ref="L342" ca="1">INDIRECT("'Room Details'!$M$344")</f>
        <v>0</v>
      </c>
      <c r="M342" cm="1">
        <f t="array" aca="1" ref="M342" ca="1">INDIRECT("'Room Details'!$N$344")</f>
        <v>0</v>
      </c>
      <c r="N342" cm="1">
        <f t="array" aca="1" ref="N342" ca="1">INDIRECT("'Room Details'!$O$344")</f>
        <v>0</v>
      </c>
      <c r="O342" cm="1">
        <f t="array" aca="1" ref="O342" ca="1">INDIRECT("'Room Details'!$P$344")</f>
        <v>0</v>
      </c>
    </row>
    <row r="343" spans="1:15" x14ac:dyDescent="0.25">
      <c r="A343" cm="1">
        <f t="array" aca="1" ref="A343" ca="1">INDIRECT("'Room Details'!$B$345")</f>
        <v>0</v>
      </c>
      <c r="B343" cm="1">
        <f t="array" aca="1" ref="B343" ca="1">INDIRECT("'Room Details'!$C$345")</f>
        <v>0</v>
      </c>
      <c r="C343" cm="1">
        <f t="array" aca="1" ref="C343" ca="1">INDIRECT("'Room Details'!$D$345")</f>
        <v>0</v>
      </c>
      <c r="D343" cm="1">
        <f t="array" aca="1" ref="D343" ca="1">INDIRECT("'Room Details'!$E$345")</f>
        <v>0</v>
      </c>
      <c r="E343" t="str" cm="1">
        <f t="array" aca="1" ref="E343" ca="1">INDIRECT("'Room Details'!$F$345")</f>
        <v xml:space="preserve"> </v>
      </c>
      <c r="F343" cm="1">
        <f t="array" aca="1" ref="F343" ca="1">INDIRECT("'Room Details'!$G$345")</f>
        <v>0</v>
      </c>
      <c r="G343" cm="1">
        <f t="array" aca="1" ref="G343" ca="1">INDIRECT("'Room Details'!$H$345")</f>
        <v>0</v>
      </c>
      <c r="H343" cm="1">
        <f t="array" aca="1" ref="H343" ca="1">INDIRECT("'Room Details'!$I$345")</f>
        <v>0</v>
      </c>
      <c r="I343" cm="1">
        <f t="array" aca="1" ref="I343" ca="1">INDIRECT("'Room Details'!$J$345")</f>
        <v>0</v>
      </c>
      <c r="J343" cm="1">
        <f t="array" aca="1" ref="J343" ca="1">INDIRECT("'Room Details'!$K$345")</f>
        <v>0</v>
      </c>
      <c r="K343" t="str" cm="1">
        <f t="array" aca="1" ref="K343" ca="1">INDIRECT("'Room Details'!$L$345")</f>
        <v xml:space="preserve"> </v>
      </c>
      <c r="L343" cm="1">
        <f t="array" aca="1" ref="L343" ca="1">INDIRECT("'Room Details'!$M$345")</f>
        <v>0</v>
      </c>
      <c r="M343" cm="1">
        <f t="array" aca="1" ref="M343" ca="1">INDIRECT("'Room Details'!$N$345")</f>
        <v>0</v>
      </c>
      <c r="N343" cm="1">
        <f t="array" aca="1" ref="N343" ca="1">INDIRECT("'Room Details'!$O$345")</f>
        <v>0</v>
      </c>
      <c r="O343" cm="1">
        <f t="array" aca="1" ref="O343" ca="1">INDIRECT("'Room Details'!$P$345")</f>
        <v>0</v>
      </c>
    </row>
    <row r="344" spans="1:15" x14ac:dyDescent="0.25">
      <c r="A344" cm="1">
        <f t="array" aca="1" ref="A344" ca="1">INDIRECT("'Room Details'!$B$346")</f>
        <v>0</v>
      </c>
      <c r="B344" cm="1">
        <f t="array" aca="1" ref="B344" ca="1">INDIRECT("'Room Details'!$C$346")</f>
        <v>0</v>
      </c>
      <c r="C344" cm="1">
        <f t="array" aca="1" ref="C344" ca="1">INDIRECT("'Room Details'!$D$346")</f>
        <v>0</v>
      </c>
      <c r="D344" cm="1">
        <f t="array" aca="1" ref="D344" ca="1">INDIRECT("'Room Details'!$E$346")</f>
        <v>0</v>
      </c>
      <c r="E344" t="str" cm="1">
        <f t="array" aca="1" ref="E344" ca="1">INDIRECT("'Room Details'!$F$346")</f>
        <v xml:space="preserve"> </v>
      </c>
      <c r="F344" cm="1">
        <f t="array" aca="1" ref="F344" ca="1">INDIRECT("'Room Details'!$G$346")</f>
        <v>0</v>
      </c>
      <c r="G344" cm="1">
        <f t="array" aca="1" ref="G344" ca="1">INDIRECT("'Room Details'!$H$346")</f>
        <v>0</v>
      </c>
      <c r="H344" cm="1">
        <f t="array" aca="1" ref="H344" ca="1">INDIRECT("'Room Details'!$I$346")</f>
        <v>0</v>
      </c>
      <c r="I344" cm="1">
        <f t="array" aca="1" ref="I344" ca="1">INDIRECT("'Room Details'!$J$346")</f>
        <v>0</v>
      </c>
      <c r="J344" cm="1">
        <f t="array" aca="1" ref="J344" ca="1">INDIRECT("'Room Details'!$K$346")</f>
        <v>0</v>
      </c>
      <c r="K344" t="str" cm="1">
        <f t="array" aca="1" ref="K344" ca="1">INDIRECT("'Room Details'!$L$346")</f>
        <v xml:space="preserve"> </v>
      </c>
      <c r="L344" cm="1">
        <f t="array" aca="1" ref="L344" ca="1">INDIRECT("'Room Details'!$M$346")</f>
        <v>0</v>
      </c>
      <c r="M344" cm="1">
        <f t="array" aca="1" ref="M344" ca="1">INDIRECT("'Room Details'!$N$346")</f>
        <v>0</v>
      </c>
      <c r="N344" cm="1">
        <f t="array" aca="1" ref="N344" ca="1">INDIRECT("'Room Details'!$O$346")</f>
        <v>0</v>
      </c>
      <c r="O344" cm="1">
        <f t="array" aca="1" ref="O344" ca="1">INDIRECT("'Room Details'!$P$346")</f>
        <v>0</v>
      </c>
    </row>
    <row r="345" spans="1:15" x14ac:dyDescent="0.25">
      <c r="A345" cm="1">
        <f t="array" aca="1" ref="A345" ca="1">INDIRECT("'Room Details'!$B$347")</f>
        <v>0</v>
      </c>
      <c r="B345" cm="1">
        <f t="array" aca="1" ref="B345" ca="1">INDIRECT("'Room Details'!$C$347")</f>
        <v>0</v>
      </c>
      <c r="C345" cm="1">
        <f t="array" aca="1" ref="C345" ca="1">INDIRECT("'Room Details'!$D$347")</f>
        <v>0</v>
      </c>
      <c r="D345" cm="1">
        <f t="array" aca="1" ref="D345" ca="1">INDIRECT("'Room Details'!$E$347")</f>
        <v>0</v>
      </c>
      <c r="E345" t="str" cm="1">
        <f t="array" aca="1" ref="E345" ca="1">INDIRECT("'Room Details'!$F$347")</f>
        <v xml:space="preserve"> </v>
      </c>
      <c r="F345" cm="1">
        <f t="array" aca="1" ref="F345" ca="1">INDIRECT("'Room Details'!$G$347")</f>
        <v>0</v>
      </c>
      <c r="G345" cm="1">
        <f t="array" aca="1" ref="G345" ca="1">INDIRECT("'Room Details'!$H$347")</f>
        <v>0</v>
      </c>
      <c r="H345" cm="1">
        <f t="array" aca="1" ref="H345" ca="1">INDIRECT("'Room Details'!$I$347")</f>
        <v>0</v>
      </c>
      <c r="I345" cm="1">
        <f t="array" aca="1" ref="I345" ca="1">INDIRECT("'Room Details'!$J$347")</f>
        <v>0</v>
      </c>
      <c r="J345" cm="1">
        <f t="array" aca="1" ref="J345" ca="1">INDIRECT("'Room Details'!$K$347")</f>
        <v>0</v>
      </c>
      <c r="K345" t="str" cm="1">
        <f t="array" aca="1" ref="K345" ca="1">INDIRECT("'Room Details'!$L$347")</f>
        <v xml:space="preserve"> </v>
      </c>
      <c r="L345" cm="1">
        <f t="array" aca="1" ref="L345" ca="1">INDIRECT("'Room Details'!$M$347")</f>
        <v>0</v>
      </c>
      <c r="M345" cm="1">
        <f t="array" aca="1" ref="M345" ca="1">INDIRECT("'Room Details'!$N$347")</f>
        <v>0</v>
      </c>
      <c r="N345" cm="1">
        <f t="array" aca="1" ref="N345" ca="1">INDIRECT("'Room Details'!$O$347")</f>
        <v>0</v>
      </c>
      <c r="O345" cm="1">
        <f t="array" aca="1" ref="O345" ca="1">INDIRECT("'Room Details'!$P$347")</f>
        <v>0</v>
      </c>
    </row>
    <row r="346" spans="1:15" x14ac:dyDescent="0.25">
      <c r="A346" cm="1">
        <f t="array" aca="1" ref="A346" ca="1">INDIRECT("'Room Details'!$B$348")</f>
        <v>0</v>
      </c>
      <c r="B346" cm="1">
        <f t="array" aca="1" ref="B346" ca="1">INDIRECT("'Room Details'!$C$348")</f>
        <v>0</v>
      </c>
      <c r="C346" cm="1">
        <f t="array" aca="1" ref="C346" ca="1">INDIRECT("'Room Details'!$D$348")</f>
        <v>0</v>
      </c>
      <c r="D346" cm="1">
        <f t="array" aca="1" ref="D346" ca="1">INDIRECT("'Room Details'!$E$348")</f>
        <v>0</v>
      </c>
      <c r="E346" t="str" cm="1">
        <f t="array" aca="1" ref="E346" ca="1">INDIRECT("'Room Details'!$F$348")</f>
        <v xml:space="preserve"> </v>
      </c>
      <c r="F346" cm="1">
        <f t="array" aca="1" ref="F346" ca="1">INDIRECT("'Room Details'!$G$348")</f>
        <v>0</v>
      </c>
      <c r="G346" cm="1">
        <f t="array" aca="1" ref="G346" ca="1">INDIRECT("'Room Details'!$H$348")</f>
        <v>0</v>
      </c>
      <c r="H346" cm="1">
        <f t="array" aca="1" ref="H346" ca="1">INDIRECT("'Room Details'!$I$348")</f>
        <v>0</v>
      </c>
      <c r="I346" cm="1">
        <f t="array" aca="1" ref="I346" ca="1">INDIRECT("'Room Details'!$J$348")</f>
        <v>0</v>
      </c>
      <c r="J346" cm="1">
        <f t="array" aca="1" ref="J346" ca="1">INDIRECT("'Room Details'!$K$348")</f>
        <v>0</v>
      </c>
      <c r="K346" t="str" cm="1">
        <f t="array" aca="1" ref="K346" ca="1">INDIRECT("'Room Details'!$L$348")</f>
        <v xml:space="preserve"> </v>
      </c>
      <c r="L346" cm="1">
        <f t="array" aca="1" ref="L346" ca="1">INDIRECT("'Room Details'!$M$348")</f>
        <v>0</v>
      </c>
      <c r="M346" cm="1">
        <f t="array" aca="1" ref="M346" ca="1">INDIRECT("'Room Details'!$N$348")</f>
        <v>0</v>
      </c>
      <c r="N346" cm="1">
        <f t="array" aca="1" ref="N346" ca="1">INDIRECT("'Room Details'!$O$348")</f>
        <v>0</v>
      </c>
      <c r="O346" cm="1">
        <f t="array" aca="1" ref="O346" ca="1">INDIRECT("'Room Details'!$P$348")</f>
        <v>0</v>
      </c>
    </row>
    <row r="347" spans="1:15" x14ac:dyDescent="0.25">
      <c r="A347" cm="1">
        <f t="array" aca="1" ref="A347" ca="1">INDIRECT("'Room Details'!$B$349")</f>
        <v>0</v>
      </c>
      <c r="B347" cm="1">
        <f t="array" aca="1" ref="B347" ca="1">INDIRECT("'Room Details'!$C$349")</f>
        <v>0</v>
      </c>
      <c r="C347" cm="1">
        <f t="array" aca="1" ref="C347" ca="1">INDIRECT("'Room Details'!$D$349")</f>
        <v>0</v>
      </c>
      <c r="D347" cm="1">
        <f t="array" aca="1" ref="D347" ca="1">INDIRECT("'Room Details'!$E$349")</f>
        <v>0</v>
      </c>
      <c r="E347" t="str" cm="1">
        <f t="array" aca="1" ref="E347" ca="1">INDIRECT("'Room Details'!$F$349")</f>
        <v xml:space="preserve"> </v>
      </c>
      <c r="F347" cm="1">
        <f t="array" aca="1" ref="F347" ca="1">INDIRECT("'Room Details'!$G$349")</f>
        <v>0</v>
      </c>
      <c r="G347" cm="1">
        <f t="array" aca="1" ref="G347" ca="1">INDIRECT("'Room Details'!$H$349")</f>
        <v>0</v>
      </c>
      <c r="H347" cm="1">
        <f t="array" aca="1" ref="H347" ca="1">INDIRECT("'Room Details'!$I$349")</f>
        <v>0</v>
      </c>
      <c r="I347" cm="1">
        <f t="array" aca="1" ref="I347" ca="1">INDIRECT("'Room Details'!$J$349")</f>
        <v>0</v>
      </c>
      <c r="J347" cm="1">
        <f t="array" aca="1" ref="J347" ca="1">INDIRECT("'Room Details'!$K$349")</f>
        <v>0</v>
      </c>
      <c r="K347" t="str" cm="1">
        <f t="array" aca="1" ref="K347" ca="1">INDIRECT("'Room Details'!$L$349")</f>
        <v xml:space="preserve"> </v>
      </c>
      <c r="L347" cm="1">
        <f t="array" aca="1" ref="L347" ca="1">INDIRECT("'Room Details'!$M$349")</f>
        <v>0</v>
      </c>
      <c r="M347" cm="1">
        <f t="array" aca="1" ref="M347" ca="1">INDIRECT("'Room Details'!$N$349")</f>
        <v>0</v>
      </c>
      <c r="N347" cm="1">
        <f t="array" aca="1" ref="N347" ca="1">INDIRECT("'Room Details'!$O$349")</f>
        <v>0</v>
      </c>
      <c r="O347" cm="1">
        <f t="array" aca="1" ref="O347" ca="1">INDIRECT("'Room Details'!$P$349")</f>
        <v>0</v>
      </c>
    </row>
    <row r="348" spans="1:15" x14ac:dyDescent="0.25">
      <c r="A348" cm="1">
        <f t="array" aca="1" ref="A348" ca="1">INDIRECT("'Room Details'!$B$350")</f>
        <v>0</v>
      </c>
      <c r="B348" cm="1">
        <f t="array" aca="1" ref="B348" ca="1">INDIRECT("'Room Details'!$C$350")</f>
        <v>0</v>
      </c>
      <c r="C348" cm="1">
        <f t="array" aca="1" ref="C348" ca="1">INDIRECT("'Room Details'!$D$350")</f>
        <v>0</v>
      </c>
      <c r="D348" cm="1">
        <f t="array" aca="1" ref="D348" ca="1">INDIRECT("'Room Details'!$E$350")</f>
        <v>0</v>
      </c>
      <c r="E348" t="str" cm="1">
        <f t="array" aca="1" ref="E348" ca="1">INDIRECT("'Room Details'!$F$350")</f>
        <v xml:space="preserve"> </v>
      </c>
      <c r="F348" cm="1">
        <f t="array" aca="1" ref="F348" ca="1">INDIRECT("'Room Details'!$G$350")</f>
        <v>0</v>
      </c>
      <c r="G348" cm="1">
        <f t="array" aca="1" ref="G348" ca="1">INDIRECT("'Room Details'!$H$350")</f>
        <v>0</v>
      </c>
      <c r="H348" cm="1">
        <f t="array" aca="1" ref="H348" ca="1">INDIRECT("'Room Details'!$I$350")</f>
        <v>0</v>
      </c>
      <c r="I348" cm="1">
        <f t="array" aca="1" ref="I348" ca="1">INDIRECT("'Room Details'!$J$350")</f>
        <v>0</v>
      </c>
      <c r="J348" cm="1">
        <f t="array" aca="1" ref="J348" ca="1">INDIRECT("'Room Details'!$K$350")</f>
        <v>0</v>
      </c>
      <c r="K348" t="str" cm="1">
        <f t="array" aca="1" ref="K348" ca="1">INDIRECT("'Room Details'!$L$350")</f>
        <v xml:space="preserve"> </v>
      </c>
      <c r="L348" cm="1">
        <f t="array" aca="1" ref="L348" ca="1">INDIRECT("'Room Details'!$M$350")</f>
        <v>0</v>
      </c>
      <c r="M348" cm="1">
        <f t="array" aca="1" ref="M348" ca="1">INDIRECT("'Room Details'!$N$350")</f>
        <v>0</v>
      </c>
      <c r="N348" cm="1">
        <f t="array" aca="1" ref="N348" ca="1">INDIRECT("'Room Details'!$O$350")</f>
        <v>0</v>
      </c>
      <c r="O348" cm="1">
        <f t="array" aca="1" ref="O348" ca="1">INDIRECT("'Room Details'!$P$350")</f>
        <v>0</v>
      </c>
    </row>
    <row r="349" spans="1:15" x14ac:dyDescent="0.25">
      <c r="A349" cm="1">
        <f t="array" aca="1" ref="A349" ca="1">INDIRECT("'Room Details'!$B$351")</f>
        <v>0</v>
      </c>
      <c r="B349" cm="1">
        <f t="array" aca="1" ref="B349" ca="1">INDIRECT("'Room Details'!$C$351")</f>
        <v>0</v>
      </c>
      <c r="C349" cm="1">
        <f t="array" aca="1" ref="C349" ca="1">INDIRECT("'Room Details'!$D$351")</f>
        <v>0</v>
      </c>
      <c r="D349" cm="1">
        <f t="array" aca="1" ref="D349" ca="1">INDIRECT("'Room Details'!$E$351")</f>
        <v>0</v>
      </c>
      <c r="E349" t="str" cm="1">
        <f t="array" aca="1" ref="E349" ca="1">INDIRECT("'Room Details'!$F$351")</f>
        <v xml:space="preserve"> </v>
      </c>
      <c r="F349" cm="1">
        <f t="array" aca="1" ref="F349" ca="1">INDIRECT("'Room Details'!$G$351")</f>
        <v>0</v>
      </c>
      <c r="G349" cm="1">
        <f t="array" aca="1" ref="G349" ca="1">INDIRECT("'Room Details'!$H$351")</f>
        <v>0</v>
      </c>
      <c r="H349" cm="1">
        <f t="array" aca="1" ref="H349" ca="1">INDIRECT("'Room Details'!$I$351")</f>
        <v>0</v>
      </c>
      <c r="I349" cm="1">
        <f t="array" aca="1" ref="I349" ca="1">INDIRECT("'Room Details'!$J$351")</f>
        <v>0</v>
      </c>
      <c r="J349" cm="1">
        <f t="array" aca="1" ref="J349" ca="1">INDIRECT("'Room Details'!$K$351")</f>
        <v>0</v>
      </c>
      <c r="K349" t="str" cm="1">
        <f t="array" aca="1" ref="K349" ca="1">INDIRECT("'Room Details'!$L$351")</f>
        <v xml:space="preserve"> </v>
      </c>
      <c r="L349" cm="1">
        <f t="array" aca="1" ref="L349" ca="1">INDIRECT("'Room Details'!$M$351")</f>
        <v>0</v>
      </c>
      <c r="M349" cm="1">
        <f t="array" aca="1" ref="M349" ca="1">INDIRECT("'Room Details'!$N$351")</f>
        <v>0</v>
      </c>
      <c r="N349" cm="1">
        <f t="array" aca="1" ref="N349" ca="1">INDIRECT("'Room Details'!$O$351")</f>
        <v>0</v>
      </c>
      <c r="O349" cm="1">
        <f t="array" aca="1" ref="O349" ca="1">INDIRECT("'Room Details'!$P$351")</f>
        <v>0</v>
      </c>
    </row>
    <row r="350" spans="1:15" x14ac:dyDescent="0.25">
      <c r="A350" cm="1">
        <f t="array" aca="1" ref="A350" ca="1">INDIRECT("'Room Details'!$B$352")</f>
        <v>0</v>
      </c>
      <c r="B350" cm="1">
        <f t="array" aca="1" ref="B350" ca="1">INDIRECT("'Room Details'!$C$352")</f>
        <v>0</v>
      </c>
      <c r="C350" cm="1">
        <f t="array" aca="1" ref="C350" ca="1">INDIRECT("'Room Details'!$D$352")</f>
        <v>0</v>
      </c>
      <c r="D350" cm="1">
        <f t="array" aca="1" ref="D350" ca="1">INDIRECT("'Room Details'!$E$352")</f>
        <v>0</v>
      </c>
      <c r="E350" t="str" cm="1">
        <f t="array" aca="1" ref="E350" ca="1">INDIRECT("'Room Details'!$F$352")</f>
        <v xml:space="preserve"> </v>
      </c>
      <c r="F350" cm="1">
        <f t="array" aca="1" ref="F350" ca="1">INDIRECT("'Room Details'!$G$352")</f>
        <v>0</v>
      </c>
      <c r="G350" cm="1">
        <f t="array" aca="1" ref="G350" ca="1">INDIRECT("'Room Details'!$H$352")</f>
        <v>0</v>
      </c>
      <c r="H350" cm="1">
        <f t="array" aca="1" ref="H350" ca="1">INDIRECT("'Room Details'!$I$352")</f>
        <v>0</v>
      </c>
      <c r="I350" cm="1">
        <f t="array" aca="1" ref="I350" ca="1">INDIRECT("'Room Details'!$J$352")</f>
        <v>0</v>
      </c>
      <c r="J350" cm="1">
        <f t="array" aca="1" ref="J350" ca="1">INDIRECT("'Room Details'!$K$352")</f>
        <v>0</v>
      </c>
      <c r="K350" t="str" cm="1">
        <f t="array" aca="1" ref="K350" ca="1">INDIRECT("'Room Details'!$L$352")</f>
        <v xml:space="preserve"> </v>
      </c>
      <c r="L350" cm="1">
        <f t="array" aca="1" ref="L350" ca="1">INDIRECT("'Room Details'!$M$352")</f>
        <v>0</v>
      </c>
      <c r="M350" cm="1">
        <f t="array" aca="1" ref="M350" ca="1">INDIRECT("'Room Details'!$N$352")</f>
        <v>0</v>
      </c>
      <c r="N350" cm="1">
        <f t="array" aca="1" ref="N350" ca="1">INDIRECT("'Room Details'!$O$352")</f>
        <v>0</v>
      </c>
      <c r="O350" cm="1">
        <f t="array" aca="1" ref="O350" ca="1">INDIRECT("'Room Details'!$P$352")</f>
        <v>0</v>
      </c>
    </row>
    <row r="351" spans="1:15" x14ac:dyDescent="0.25">
      <c r="A351" cm="1">
        <f t="array" aca="1" ref="A351" ca="1">INDIRECT("'Room Details'!$B$353")</f>
        <v>0</v>
      </c>
      <c r="B351" cm="1">
        <f t="array" aca="1" ref="B351" ca="1">INDIRECT("'Room Details'!$C$353")</f>
        <v>0</v>
      </c>
      <c r="C351" cm="1">
        <f t="array" aca="1" ref="C351" ca="1">INDIRECT("'Room Details'!$D$353")</f>
        <v>0</v>
      </c>
      <c r="D351" cm="1">
        <f t="array" aca="1" ref="D351" ca="1">INDIRECT("'Room Details'!$E$353")</f>
        <v>0</v>
      </c>
      <c r="E351" t="str" cm="1">
        <f t="array" aca="1" ref="E351" ca="1">INDIRECT("'Room Details'!$F$353")</f>
        <v xml:space="preserve"> </v>
      </c>
      <c r="F351" cm="1">
        <f t="array" aca="1" ref="F351" ca="1">INDIRECT("'Room Details'!$G$353")</f>
        <v>0</v>
      </c>
      <c r="G351" cm="1">
        <f t="array" aca="1" ref="G351" ca="1">INDIRECT("'Room Details'!$H$353")</f>
        <v>0</v>
      </c>
      <c r="H351" cm="1">
        <f t="array" aca="1" ref="H351" ca="1">INDIRECT("'Room Details'!$I$353")</f>
        <v>0</v>
      </c>
      <c r="I351" cm="1">
        <f t="array" aca="1" ref="I351" ca="1">INDIRECT("'Room Details'!$J$353")</f>
        <v>0</v>
      </c>
      <c r="J351" cm="1">
        <f t="array" aca="1" ref="J351" ca="1">INDIRECT("'Room Details'!$K$353")</f>
        <v>0</v>
      </c>
      <c r="K351" t="str" cm="1">
        <f t="array" aca="1" ref="K351" ca="1">INDIRECT("'Room Details'!$L$353")</f>
        <v xml:space="preserve"> </v>
      </c>
      <c r="L351" cm="1">
        <f t="array" aca="1" ref="L351" ca="1">INDIRECT("'Room Details'!$M$353")</f>
        <v>0</v>
      </c>
      <c r="M351" cm="1">
        <f t="array" aca="1" ref="M351" ca="1">INDIRECT("'Room Details'!$N$353")</f>
        <v>0</v>
      </c>
      <c r="N351" cm="1">
        <f t="array" aca="1" ref="N351" ca="1">INDIRECT("'Room Details'!$O$353")</f>
        <v>0</v>
      </c>
      <c r="O351" cm="1">
        <f t="array" aca="1" ref="O351" ca="1">INDIRECT("'Room Details'!$P$353")</f>
        <v>0</v>
      </c>
    </row>
    <row r="352" spans="1:15" x14ac:dyDescent="0.25">
      <c r="A352" cm="1">
        <f t="array" aca="1" ref="A352" ca="1">INDIRECT("'Room Details'!$B$354")</f>
        <v>0</v>
      </c>
      <c r="B352" cm="1">
        <f t="array" aca="1" ref="B352" ca="1">INDIRECT("'Room Details'!$C$354")</f>
        <v>0</v>
      </c>
      <c r="C352" cm="1">
        <f t="array" aca="1" ref="C352" ca="1">INDIRECT("'Room Details'!$D$354")</f>
        <v>0</v>
      </c>
      <c r="D352" cm="1">
        <f t="array" aca="1" ref="D352" ca="1">INDIRECT("'Room Details'!$E$354")</f>
        <v>0</v>
      </c>
      <c r="E352" t="str" cm="1">
        <f t="array" aca="1" ref="E352" ca="1">INDIRECT("'Room Details'!$F$354")</f>
        <v xml:space="preserve"> </v>
      </c>
      <c r="F352" cm="1">
        <f t="array" aca="1" ref="F352" ca="1">INDIRECT("'Room Details'!$G$354")</f>
        <v>0</v>
      </c>
      <c r="G352" cm="1">
        <f t="array" aca="1" ref="G352" ca="1">INDIRECT("'Room Details'!$H$354")</f>
        <v>0</v>
      </c>
      <c r="H352" cm="1">
        <f t="array" aca="1" ref="H352" ca="1">INDIRECT("'Room Details'!$I$354")</f>
        <v>0</v>
      </c>
      <c r="I352" cm="1">
        <f t="array" aca="1" ref="I352" ca="1">INDIRECT("'Room Details'!$J$354")</f>
        <v>0</v>
      </c>
      <c r="J352" cm="1">
        <f t="array" aca="1" ref="J352" ca="1">INDIRECT("'Room Details'!$K$354")</f>
        <v>0</v>
      </c>
      <c r="K352" t="str" cm="1">
        <f t="array" aca="1" ref="K352" ca="1">INDIRECT("'Room Details'!$L$354")</f>
        <v xml:space="preserve"> </v>
      </c>
      <c r="L352" cm="1">
        <f t="array" aca="1" ref="L352" ca="1">INDIRECT("'Room Details'!$M$354")</f>
        <v>0</v>
      </c>
      <c r="M352" cm="1">
        <f t="array" aca="1" ref="M352" ca="1">INDIRECT("'Room Details'!$N$354")</f>
        <v>0</v>
      </c>
      <c r="N352" cm="1">
        <f t="array" aca="1" ref="N352" ca="1">INDIRECT("'Room Details'!$O$354")</f>
        <v>0</v>
      </c>
      <c r="O352" cm="1">
        <f t="array" aca="1" ref="O352" ca="1">INDIRECT("'Room Details'!$P$354")</f>
        <v>0</v>
      </c>
    </row>
    <row r="353" spans="1:15" x14ac:dyDescent="0.25">
      <c r="A353" cm="1">
        <f t="array" aca="1" ref="A353" ca="1">INDIRECT("'Room Details'!$B$355")</f>
        <v>0</v>
      </c>
      <c r="B353" cm="1">
        <f t="array" aca="1" ref="B353" ca="1">INDIRECT("'Room Details'!$C$355")</f>
        <v>0</v>
      </c>
      <c r="C353" cm="1">
        <f t="array" aca="1" ref="C353" ca="1">INDIRECT("'Room Details'!$D$355")</f>
        <v>0</v>
      </c>
      <c r="D353" cm="1">
        <f t="array" aca="1" ref="D353" ca="1">INDIRECT("'Room Details'!$E$355")</f>
        <v>0</v>
      </c>
      <c r="E353" t="str" cm="1">
        <f t="array" aca="1" ref="E353" ca="1">INDIRECT("'Room Details'!$F$355")</f>
        <v xml:space="preserve"> </v>
      </c>
      <c r="F353" cm="1">
        <f t="array" aca="1" ref="F353" ca="1">INDIRECT("'Room Details'!$G$355")</f>
        <v>0</v>
      </c>
      <c r="G353" cm="1">
        <f t="array" aca="1" ref="G353" ca="1">INDIRECT("'Room Details'!$H$355")</f>
        <v>0</v>
      </c>
      <c r="H353" cm="1">
        <f t="array" aca="1" ref="H353" ca="1">INDIRECT("'Room Details'!$I$355")</f>
        <v>0</v>
      </c>
      <c r="I353" cm="1">
        <f t="array" aca="1" ref="I353" ca="1">INDIRECT("'Room Details'!$J$355")</f>
        <v>0</v>
      </c>
      <c r="J353" cm="1">
        <f t="array" aca="1" ref="J353" ca="1">INDIRECT("'Room Details'!$K$355")</f>
        <v>0</v>
      </c>
      <c r="K353" t="str" cm="1">
        <f t="array" aca="1" ref="K353" ca="1">INDIRECT("'Room Details'!$L$355")</f>
        <v xml:space="preserve"> </v>
      </c>
      <c r="L353" cm="1">
        <f t="array" aca="1" ref="L353" ca="1">INDIRECT("'Room Details'!$M$355")</f>
        <v>0</v>
      </c>
      <c r="M353" cm="1">
        <f t="array" aca="1" ref="M353" ca="1">INDIRECT("'Room Details'!$N$355")</f>
        <v>0</v>
      </c>
      <c r="N353" cm="1">
        <f t="array" aca="1" ref="N353" ca="1">INDIRECT("'Room Details'!$O$355")</f>
        <v>0</v>
      </c>
      <c r="O353" cm="1">
        <f t="array" aca="1" ref="O353" ca="1">INDIRECT("'Room Details'!$P$355")</f>
        <v>0</v>
      </c>
    </row>
    <row r="354" spans="1:15" x14ac:dyDescent="0.25">
      <c r="A354" cm="1">
        <f t="array" aca="1" ref="A354" ca="1">INDIRECT("'Room Details'!$B$356")</f>
        <v>0</v>
      </c>
      <c r="B354" cm="1">
        <f t="array" aca="1" ref="B354" ca="1">INDIRECT("'Room Details'!$C$356")</f>
        <v>0</v>
      </c>
      <c r="C354" cm="1">
        <f t="array" aca="1" ref="C354" ca="1">INDIRECT("'Room Details'!$D$356")</f>
        <v>0</v>
      </c>
      <c r="D354" cm="1">
        <f t="array" aca="1" ref="D354" ca="1">INDIRECT("'Room Details'!$E$356")</f>
        <v>0</v>
      </c>
      <c r="E354" t="str" cm="1">
        <f t="array" aca="1" ref="E354" ca="1">INDIRECT("'Room Details'!$F$356")</f>
        <v xml:space="preserve"> </v>
      </c>
      <c r="F354" cm="1">
        <f t="array" aca="1" ref="F354" ca="1">INDIRECT("'Room Details'!$G$356")</f>
        <v>0</v>
      </c>
      <c r="G354" cm="1">
        <f t="array" aca="1" ref="G354" ca="1">INDIRECT("'Room Details'!$H$356")</f>
        <v>0</v>
      </c>
      <c r="H354" cm="1">
        <f t="array" aca="1" ref="H354" ca="1">INDIRECT("'Room Details'!$I$356")</f>
        <v>0</v>
      </c>
      <c r="I354" cm="1">
        <f t="array" aca="1" ref="I354" ca="1">INDIRECT("'Room Details'!$J$356")</f>
        <v>0</v>
      </c>
      <c r="J354" cm="1">
        <f t="array" aca="1" ref="J354" ca="1">INDIRECT("'Room Details'!$K$356")</f>
        <v>0</v>
      </c>
      <c r="K354" t="str" cm="1">
        <f t="array" aca="1" ref="K354" ca="1">INDIRECT("'Room Details'!$L$356")</f>
        <v xml:space="preserve"> </v>
      </c>
      <c r="L354" cm="1">
        <f t="array" aca="1" ref="L354" ca="1">INDIRECT("'Room Details'!$M$356")</f>
        <v>0</v>
      </c>
      <c r="M354" cm="1">
        <f t="array" aca="1" ref="M354" ca="1">INDIRECT("'Room Details'!$N$356")</f>
        <v>0</v>
      </c>
      <c r="N354" cm="1">
        <f t="array" aca="1" ref="N354" ca="1">INDIRECT("'Room Details'!$O$356")</f>
        <v>0</v>
      </c>
      <c r="O354" cm="1">
        <f t="array" aca="1" ref="O354" ca="1">INDIRECT("'Room Details'!$P$356")</f>
        <v>0</v>
      </c>
    </row>
    <row r="355" spans="1:15" x14ac:dyDescent="0.25">
      <c r="A355" cm="1">
        <f t="array" aca="1" ref="A355" ca="1">INDIRECT("'Room Details'!$B$357")</f>
        <v>0</v>
      </c>
      <c r="B355" cm="1">
        <f t="array" aca="1" ref="B355" ca="1">INDIRECT("'Room Details'!$C$357")</f>
        <v>0</v>
      </c>
      <c r="C355" cm="1">
        <f t="array" aca="1" ref="C355" ca="1">INDIRECT("'Room Details'!$D$357")</f>
        <v>0</v>
      </c>
      <c r="D355" cm="1">
        <f t="array" aca="1" ref="D355" ca="1">INDIRECT("'Room Details'!$E$357")</f>
        <v>0</v>
      </c>
      <c r="E355" t="str" cm="1">
        <f t="array" aca="1" ref="E355" ca="1">INDIRECT("'Room Details'!$F$357")</f>
        <v xml:space="preserve"> </v>
      </c>
      <c r="F355" cm="1">
        <f t="array" aca="1" ref="F355" ca="1">INDIRECT("'Room Details'!$G$357")</f>
        <v>0</v>
      </c>
      <c r="G355" cm="1">
        <f t="array" aca="1" ref="G355" ca="1">INDIRECT("'Room Details'!$H$357")</f>
        <v>0</v>
      </c>
      <c r="H355" cm="1">
        <f t="array" aca="1" ref="H355" ca="1">INDIRECT("'Room Details'!$I$357")</f>
        <v>0</v>
      </c>
      <c r="I355" cm="1">
        <f t="array" aca="1" ref="I355" ca="1">INDIRECT("'Room Details'!$J$357")</f>
        <v>0</v>
      </c>
      <c r="J355" cm="1">
        <f t="array" aca="1" ref="J355" ca="1">INDIRECT("'Room Details'!$K$357")</f>
        <v>0</v>
      </c>
      <c r="K355" t="str" cm="1">
        <f t="array" aca="1" ref="K355" ca="1">INDIRECT("'Room Details'!$L$357")</f>
        <v xml:space="preserve"> </v>
      </c>
      <c r="L355" cm="1">
        <f t="array" aca="1" ref="L355" ca="1">INDIRECT("'Room Details'!$M$357")</f>
        <v>0</v>
      </c>
      <c r="M355" cm="1">
        <f t="array" aca="1" ref="M355" ca="1">INDIRECT("'Room Details'!$N$357")</f>
        <v>0</v>
      </c>
      <c r="N355" cm="1">
        <f t="array" aca="1" ref="N355" ca="1">INDIRECT("'Room Details'!$O$357")</f>
        <v>0</v>
      </c>
      <c r="O355" cm="1">
        <f t="array" aca="1" ref="O355" ca="1">INDIRECT("'Room Details'!$P$357")</f>
        <v>0</v>
      </c>
    </row>
    <row r="356" spans="1:15" x14ac:dyDescent="0.25">
      <c r="A356" cm="1">
        <f t="array" aca="1" ref="A356" ca="1">INDIRECT("'Room Details'!$B$358")</f>
        <v>0</v>
      </c>
      <c r="B356" cm="1">
        <f t="array" aca="1" ref="B356" ca="1">INDIRECT("'Room Details'!$C$358")</f>
        <v>0</v>
      </c>
      <c r="C356" cm="1">
        <f t="array" aca="1" ref="C356" ca="1">INDIRECT("'Room Details'!$D$358")</f>
        <v>0</v>
      </c>
      <c r="D356" cm="1">
        <f t="array" aca="1" ref="D356" ca="1">INDIRECT("'Room Details'!$E$358")</f>
        <v>0</v>
      </c>
      <c r="E356" t="str" cm="1">
        <f t="array" aca="1" ref="E356" ca="1">INDIRECT("'Room Details'!$F$358")</f>
        <v xml:space="preserve"> </v>
      </c>
      <c r="F356" cm="1">
        <f t="array" aca="1" ref="F356" ca="1">INDIRECT("'Room Details'!$G$358")</f>
        <v>0</v>
      </c>
      <c r="G356" cm="1">
        <f t="array" aca="1" ref="G356" ca="1">INDIRECT("'Room Details'!$H$358")</f>
        <v>0</v>
      </c>
      <c r="H356" cm="1">
        <f t="array" aca="1" ref="H356" ca="1">INDIRECT("'Room Details'!$I$358")</f>
        <v>0</v>
      </c>
      <c r="I356" cm="1">
        <f t="array" aca="1" ref="I356" ca="1">INDIRECT("'Room Details'!$J$358")</f>
        <v>0</v>
      </c>
      <c r="J356" cm="1">
        <f t="array" aca="1" ref="J356" ca="1">INDIRECT("'Room Details'!$K$358")</f>
        <v>0</v>
      </c>
      <c r="K356" t="str" cm="1">
        <f t="array" aca="1" ref="K356" ca="1">INDIRECT("'Room Details'!$L$358")</f>
        <v xml:space="preserve"> </v>
      </c>
      <c r="L356" cm="1">
        <f t="array" aca="1" ref="L356" ca="1">INDIRECT("'Room Details'!$M$358")</f>
        <v>0</v>
      </c>
      <c r="M356" cm="1">
        <f t="array" aca="1" ref="M356" ca="1">INDIRECT("'Room Details'!$N$358")</f>
        <v>0</v>
      </c>
      <c r="N356" cm="1">
        <f t="array" aca="1" ref="N356" ca="1">INDIRECT("'Room Details'!$O$358")</f>
        <v>0</v>
      </c>
      <c r="O356" cm="1">
        <f t="array" aca="1" ref="O356" ca="1">INDIRECT("'Room Details'!$P$358")</f>
        <v>0</v>
      </c>
    </row>
    <row r="357" spans="1:15" x14ac:dyDescent="0.25">
      <c r="A357" cm="1">
        <f t="array" aca="1" ref="A357" ca="1">INDIRECT("'Room Details'!$B$359")</f>
        <v>0</v>
      </c>
      <c r="B357" cm="1">
        <f t="array" aca="1" ref="B357" ca="1">INDIRECT("'Room Details'!$C$359")</f>
        <v>0</v>
      </c>
      <c r="C357" cm="1">
        <f t="array" aca="1" ref="C357" ca="1">INDIRECT("'Room Details'!$D$359")</f>
        <v>0</v>
      </c>
      <c r="D357" cm="1">
        <f t="array" aca="1" ref="D357" ca="1">INDIRECT("'Room Details'!$E$359")</f>
        <v>0</v>
      </c>
      <c r="E357" t="str" cm="1">
        <f t="array" aca="1" ref="E357" ca="1">INDIRECT("'Room Details'!$F$359")</f>
        <v xml:space="preserve"> </v>
      </c>
      <c r="F357" cm="1">
        <f t="array" aca="1" ref="F357" ca="1">INDIRECT("'Room Details'!$G$359")</f>
        <v>0</v>
      </c>
      <c r="G357" cm="1">
        <f t="array" aca="1" ref="G357" ca="1">INDIRECT("'Room Details'!$H$359")</f>
        <v>0</v>
      </c>
      <c r="H357" cm="1">
        <f t="array" aca="1" ref="H357" ca="1">INDIRECT("'Room Details'!$I$359")</f>
        <v>0</v>
      </c>
      <c r="I357" cm="1">
        <f t="array" aca="1" ref="I357" ca="1">INDIRECT("'Room Details'!$J$359")</f>
        <v>0</v>
      </c>
      <c r="J357" cm="1">
        <f t="array" aca="1" ref="J357" ca="1">INDIRECT("'Room Details'!$K$359")</f>
        <v>0</v>
      </c>
      <c r="K357" t="str" cm="1">
        <f t="array" aca="1" ref="K357" ca="1">INDIRECT("'Room Details'!$L$359")</f>
        <v xml:space="preserve"> </v>
      </c>
      <c r="L357" cm="1">
        <f t="array" aca="1" ref="L357" ca="1">INDIRECT("'Room Details'!$M$359")</f>
        <v>0</v>
      </c>
      <c r="M357" cm="1">
        <f t="array" aca="1" ref="M357" ca="1">INDIRECT("'Room Details'!$N$359")</f>
        <v>0</v>
      </c>
      <c r="N357" cm="1">
        <f t="array" aca="1" ref="N357" ca="1">INDIRECT("'Room Details'!$O$359")</f>
        <v>0</v>
      </c>
      <c r="O357" cm="1">
        <f t="array" aca="1" ref="O357" ca="1">INDIRECT("'Room Details'!$P$359")</f>
        <v>0</v>
      </c>
    </row>
    <row r="358" spans="1:15" x14ac:dyDescent="0.25">
      <c r="A358" cm="1">
        <f t="array" aca="1" ref="A358" ca="1">INDIRECT("'Room Details'!$B$360")</f>
        <v>0</v>
      </c>
      <c r="B358" cm="1">
        <f t="array" aca="1" ref="B358" ca="1">INDIRECT("'Room Details'!$C$360")</f>
        <v>0</v>
      </c>
      <c r="C358" cm="1">
        <f t="array" aca="1" ref="C358" ca="1">INDIRECT("'Room Details'!$D$360")</f>
        <v>0</v>
      </c>
      <c r="D358" cm="1">
        <f t="array" aca="1" ref="D358" ca="1">INDIRECT("'Room Details'!$E$360")</f>
        <v>0</v>
      </c>
      <c r="E358" t="str" cm="1">
        <f t="array" aca="1" ref="E358" ca="1">INDIRECT("'Room Details'!$F$360")</f>
        <v xml:space="preserve"> </v>
      </c>
      <c r="F358" cm="1">
        <f t="array" aca="1" ref="F358" ca="1">INDIRECT("'Room Details'!$G$360")</f>
        <v>0</v>
      </c>
      <c r="G358" cm="1">
        <f t="array" aca="1" ref="G358" ca="1">INDIRECT("'Room Details'!$H$360")</f>
        <v>0</v>
      </c>
      <c r="H358" cm="1">
        <f t="array" aca="1" ref="H358" ca="1">INDIRECT("'Room Details'!$I$360")</f>
        <v>0</v>
      </c>
      <c r="I358" cm="1">
        <f t="array" aca="1" ref="I358" ca="1">INDIRECT("'Room Details'!$J$360")</f>
        <v>0</v>
      </c>
      <c r="J358" cm="1">
        <f t="array" aca="1" ref="J358" ca="1">INDIRECT("'Room Details'!$K$360")</f>
        <v>0</v>
      </c>
      <c r="K358" t="str" cm="1">
        <f t="array" aca="1" ref="K358" ca="1">INDIRECT("'Room Details'!$L$360")</f>
        <v xml:space="preserve"> </v>
      </c>
      <c r="L358" cm="1">
        <f t="array" aca="1" ref="L358" ca="1">INDIRECT("'Room Details'!$M$360")</f>
        <v>0</v>
      </c>
      <c r="M358" cm="1">
        <f t="array" aca="1" ref="M358" ca="1">INDIRECT("'Room Details'!$N$360")</f>
        <v>0</v>
      </c>
      <c r="N358" cm="1">
        <f t="array" aca="1" ref="N358" ca="1">INDIRECT("'Room Details'!$O$360")</f>
        <v>0</v>
      </c>
      <c r="O358" cm="1">
        <f t="array" aca="1" ref="O358" ca="1">INDIRECT("'Room Details'!$P$360")</f>
        <v>0</v>
      </c>
    </row>
    <row r="359" spans="1:15" x14ac:dyDescent="0.25">
      <c r="A359" cm="1">
        <f t="array" aca="1" ref="A359" ca="1">INDIRECT("'Room Details'!$B$361")</f>
        <v>0</v>
      </c>
      <c r="B359" cm="1">
        <f t="array" aca="1" ref="B359" ca="1">INDIRECT("'Room Details'!$C$361")</f>
        <v>0</v>
      </c>
      <c r="C359" cm="1">
        <f t="array" aca="1" ref="C359" ca="1">INDIRECT("'Room Details'!$D$361")</f>
        <v>0</v>
      </c>
      <c r="D359" cm="1">
        <f t="array" aca="1" ref="D359" ca="1">INDIRECT("'Room Details'!$E$361")</f>
        <v>0</v>
      </c>
      <c r="E359" t="str" cm="1">
        <f t="array" aca="1" ref="E359" ca="1">INDIRECT("'Room Details'!$F$361")</f>
        <v xml:space="preserve"> </v>
      </c>
      <c r="F359" cm="1">
        <f t="array" aca="1" ref="F359" ca="1">INDIRECT("'Room Details'!$G$361")</f>
        <v>0</v>
      </c>
      <c r="G359" cm="1">
        <f t="array" aca="1" ref="G359" ca="1">INDIRECT("'Room Details'!$H$361")</f>
        <v>0</v>
      </c>
      <c r="H359" cm="1">
        <f t="array" aca="1" ref="H359" ca="1">INDIRECT("'Room Details'!$I$361")</f>
        <v>0</v>
      </c>
      <c r="I359" cm="1">
        <f t="array" aca="1" ref="I359" ca="1">INDIRECT("'Room Details'!$J$361")</f>
        <v>0</v>
      </c>
      <c r="J359" cm="1">
        <f t="array" aca="1" ref="J359" ca="1">INDIRECT("'Room Details'!$K$361")</f>
        <v>0</v>
      </c>
      <c r="K359" t="str" cm="1">
        <f t="array" aca="1" ref="K359" ca="1">INDIRECT("'Room Details'!$L$361")</f>
        <v xml:space="preserve"> </v>
      </c>
      <c r="L359" cm="1">
        <f t="array" aca="1" ref="L359" ca="1">INDIRECT("'Room Details'!$M$361")</f>
        <v>0</v>
      </c>
      <c r="M359" cm="1">
        <f t="array" aca="1" ref="M359" ca="1">INDIRECT("'Room Details'!$N$361")</f>
        <v>0</v>
      </c>
      <c r="N359" cm="1">
        <f t="array" aca="1" ref="N359" ca="1">INDIRECT("'Room Details'!$O$361")</f>
        <v>0</v>
      </c>
      <c r="O359" cm="1">
        <f t="array" aca="1" ref="O359" ca="1">INDIRECT("'Room Details'!$P$361")</f>
        <v>0</v>
      </c>
    </row>
    <row r="360" spans="1:15" x14ac:dyDescent="0.25">
      <c r="A360" cm="1">
        <f t="array" aca="1" ref="A360" ca="1">INDIRECT("'Room Details'!$B$362")</f>
        <v>0</v>
      </c>
      <c r="B360" cm="1">
        <f t="array" aca="1" ref="B360" ca="1">INDIRECT("'Room Details'!$C$362")</f>
        <v>0</v>
      </c>
      <c r="C360" cm="1">
        <f t="array" aca="1" ref="C360" ca="1">INDIRECT("'Room Details'!$D$362")</f>
        <v>0</v>
      </c>
      <c r="D360" cm="1">
        <f t="array" aca="1" ref="D360" ca="1">INDIRECT("'Room Details'!$E$362")</f>
        <v>0</v>
      </c>
      <c r="E360" t="str" cm="1">
        <f t="array" aca="1" ref="E360" ca="1">INDIRECT("'Room Details'!$F$362")</f>
        <v xml:space="preserve"> </v>
      </c>
      <c r="F360" cm="1">
        <f t="array" aca="1" ref="F360" ca="1">INDIRECT("'Room Details'!$G$362")</f>
        <v>0</v>
      </c>
      <c r="G360" cm="1">
        <f t="array" aca="1" ref="G360" ca="1">INDIRECT("'Room Details'!$H$362")</f>
        <v>0</v>
      </c>
      <c r="H360" cm="1">
        <f t="array" aca="1" ref="H360" ca="1">INDIRECT("'Room Details'!$I$362")</f>
        <v>0</v>
      </c>
      <c r="I360" cm="1">
        <f t="array" aca="1" ref="I360" ca="1">INDIRECT("'Room Details'!$J$362")</f>
        <v>0</v>
      </c>
      <c r="J360" cm="1">
        <f t="array" aca="1" ref="J360" ca="1">INDIRECT("'Room Details'!$K$362")</f>
        <v>0</v>
      </c>
      <c r="K360" t="str" cm="1">
        <f t="array" aca="1" ref="K360" ca="1">INDIRECT("'Room Details'!$L$362")</f>
        <v xml:space="preserve"> </v>
      </c>
      <c r="L360" cm="1">
        <f t="array" aca="1" ref="L360" ca="1">INDIRECT("'Room Details'!$M$362")</f>
        <v>0</v>
      </c>
      <c r="M360" cm="1">
        <f t="array" aca="1" ref="M360" ca="1">INDIRECT("'Room Details'!$N$362")</f>
        <v>0</v>
      </c>
      <c r="N360" cm="1">
        <f t="array" aca="1" ref="N360" ca="1">INDIRECT("'Room Details'!$O$362")</f>
        <v>0</v>
      </c>
      <c r="O360" cm="1">
        <f t="array" aca="1" ref="O360" ca="1">INDIRECT("'Room Details'!$P$362")</f>
        <v>0</v>
      </c>
    </row>
    <row r="361" spans="1:15" x14ac:dyDescent="0.25">
      <c r="A361" cm="1">
        <f t="array" aca="1" ref="A361" ca="1">INDIRECT("'Room Details'!$B$363")</f>
        <v>0</v>
      </c>
      <c r="B361" cm="1">
        <f t="array" aca="1" ref="B361" ca="1">INDIRECT("'Room Details'!$C$363")</f>
        <v>0</v>
      </c>
      <c r="C361" cm="1">
        <f t="array" aca="1" ref="C361" ca="1">INDIRECT("'Room Details'!$D$363")</f>
        <v>0</v>
      </c>
      <c r="D361" cm="1">
        <f t="array" aca="1" ref="D361" ca="1">INDIRECT("'Room Details'!$E$363")</f>
        <v>0</v>
      </c>
      <c r="E361" t="str" cm="1">
        <f t="array" aca="1" ref="E361" ca="1">INDIRECT("'Room Details'!$F$363")</f>
        <v xml:space="preserve"> </v>
      </c>
      <c r="F361" cm="1">
        <f t="array" aca="1" ref="F361" ca="1">INDIRECT("'Room Details'!$G$363")</f>
        <v>0</v>
      </c>
      <c r="G361" cm="1">
        <f t="array" aca="1" ref="G361" ca="1">INDIRECT("'Room Details'!$H$363")</f>
        <v>0</v>
      </c>
      <c r="H361" cm="1">
        <f t="array" aca="1" ref="H361" ca="1">INDIRECT("'Room Details'!$I$363")</f>
        <v>0</v>
      </c>
      <c r="I361" cm="1">
        <f t="array" aca="1" ref="I361" ca="1">INDIRECT("'Room Details'!$J$363")</f>
        <v>0</v>
      </c>
      <c r="J361" cm="1">
        <f t="array" aca="1" ref="J361" ca="1">INDIRECT("'Room Details'!$K$363")</f>
        <v>0</v>
      </c>
      <c r="K361" t="str" cm="1">
        <f t="array" aca="1" ref="K361" ca="1">INDIRECT("'Room Details'!$L$363")</f>
        <v xml:space="preserve"> </v>
      </c>
      <c r="L361" cm="1">
        <f t="array" aca="1" ref="L361" ca="1">INDIRECT("'Room Details'!$M$363")</f>
        <v>0</v>
      </c>
      <c r="M361" cm="1">
        <f t="array" aca="1" ref="M361" ca="1">INDIRECT("'Room Details'!$N$363")</f>
        <v>0</v>
      </c>
      <c r="N361" cm="1">
        <f t="array" aca="1" ref="N361" ca="1">INDIRECT("'Room Details'!$O$363")</f>
        <v>0</v>
      </c>
      <c r="O361" cm="1">
        <f t="array" aca="1" ref="O361" ca="1">INDIRECT("'Room Details'!$P$363")</f>
        <v>0</v>
      </c>
    </row>
    <row r="362" spans="1:15" x14ac:dyDescent="0.25">
      <c r="A362" cm="1">
        <f t="array" aca="1" ref="A362" ca="1">INDIRECT("'Room Details'!$B$364")</f>
        <v>0</v>
      </c>
      <c r="B362" cm="1">
        <f t="array" aca="1" ref="B362" ca="1">INDIRECT("'Room Details'!$C$364")</f>
        <v>0</v>
      </c>
      <c r="C362" cm="1">
        <f t="array" aca="1" ref="C362" ca="1">INDIRECT("'Room Details'!$D$364")</f>
        <v>0</v>
      </c>
      <c r="D362" cm="1">
        <f t="array" aca="1" ref="D362" ca="1">INDIRECT("'Room Details'!$E$364")</f>
        <v>0</v>
      </c>
      <c r="E362" t="str" cm="1">
        <f t="array" aca="1" ref="E362" ca="1">INDIRECT("'Room Details'!$F$364")</f>
        <v xml:space="preserve"> </v>
      </c>
      <c r="F362" cm="1">
        <f t="array" aca="1" ref="F362" ca="1">INDIRECT("'Room Details'!$G$364")</f>
        <v>0</v>
      </c>
      <c r="G362" cm="1">
        <f t="array" aca="1" ref="G362" ca="1">INDIRECT("'Room Details'!$H$364")</f>
        <v>0</v>
      </c>
      <c r="H362" cm="1">
        <f t="array" aca="1" ref="H362" ca="1">INDIRECT("'Room Details'!$I$364")</f>
        <v>0</v>
      </c>
      <c r="I362" cm="1">
        <f t="array" aca="1" ref="I362" ca="1">INDIRECT("'Room Details'!$J$364")</f>
        <v>0</v>
      </c>
      <c r="J362" cm="1">
        <f t="array" aca="1" ref="J362" ca="1">INDIRECT("'Room Details'!$K$364")</f>
        <v>0</v>
      </c>
      <c r="K362" t="str" cm="1">
        <f t="array" aca="1" ref="K362" ca="1">INDIRECT("'Room Details'!$L$364")</f>
        <v xml:space="preserve"> </v>
      </c>
      <c r="L362" cm="1">
        <f t="array" aca="1" ref="L362" ca="1">INDIRECT("'Room Details'!$M$364")</f>
        <v>0</v>
      </c>
      <c r="M362" cm="1">
        <f t="array" aca="1" ref="M362" ca="1">INDIRECT("'Room Details'!$N$364")</f>
        <v>0</v>
      </c>
      <c r="N362" cm="1">
        <f t="array" aca="1" ref="N362" ca="1">INDIRECT("'Room Details'!$O$364")</f>
        <v>0</v>
      </c>
      <c r="O362" cm="1">
        <f t="array" aca="1" ref="O362" ca="1">INDIRECT("'Room Details'!$P$364")</f>
        <v>0</v>
      </c>
    </row>
    <row r="363" spans="1:15" x14ac:dyDescent="0.25">
      <c r="A363" cm="1">
        <f t="array" aca="1" ref="A363" ca="1">INDIRECT("'Room Details'!$B$365")</f>
        <v>0</v>
      </c>
      <c r="B363" cm="1">
        <f t="array" aca="1" ref="B363" ca="1">INDIRECT("'Room Details'!$C$365")</f>
        <v>0</v>
      </c>
      <c r="C363" cm="1">
        <f t="array" aca="1" ref="C363" ca="1">INDIRECT("'Room Details'!$D$365")</f>
        <v>0</v>
      </c>
      <c r="D363" cm="1">
        <f t="array" aca="1" ref="D363" ca="1">INDIRECT("'Room Details'!$E$365")</f>
        <v>0</v>
      </c>
      <c r="E363" t="str" cm="1">
        <f t="array" aca="1" ref="E363" ca="1">INDIRECT("'Room Details'!$F$365")</f>
        <v xml:space="preserve"> </v>
      </c>
      <c r="F363" cm="1">
        <f t="array" aca="1" ref="F363" ca="1">INDIRECT("'Room Details'!$G$365")</f>
        <v>0</v>
      </c>
      <c r="G363" cm="1">
        <f t="array" aca="1" ref="G363" ca="1">INDIRECT("'Room Details'!$H$365")</f>
        <v>0</v>
      </c>
      <c r="H363" cm="1">
        <f t="array" aca="1" ref="H363" ca="1">INDIRECT("'Room Details'!$I$365")</f>
        <v>0</v>
      </c>
      <c r="I363" cm="1">
        <f t="array" aca="1" ref="I363" ca="1">INDIRECT("'Room Details'!$J$365")</f>
        <v>0</v>
      </c>
      <c r="J363" cm="1">
        <f t="array" aca="1" ref="J363" ca="1">INDIRECT("'Room Details'!$K$365")</f>
        <v>0</v>
      </c>
      <c r="K363" t="str" cm="1">
        <f t="array" aca="1" ref="K363" ca="1">INDIRECT("'Room Details'!$L$365")</f>
        <v xml:space="preserve"> </v>
      </c>
      <c r="L363" cm="1">
        <f t="array" aca="1" ref="L363" ca="1">INDIRECT("'Room Details'!$M$365")</f>
        <v>0</v>
      </c>
      <c r="M363" cm="1">
        <f t="array" aca="1" ref="M363" ca="1">INDIRECT("'Room Details'!$N$365")</f>
        <v>0</v>
      </c>
      <c r="N363" cm="1">
        <f t="array" aca="1" ref="N363" ca="1">INDIRECT("'Room Details'!$O$365")</f>
        <v>0</v>
      </c>
      <c r="O363" cm="1">
        <f t="array" aca="1" ref="O363" ca="1">INDIRECT("'Room Details'!$P$365")</f>
        <v>0</v>
      </c>
    </row>
    <row r="364" spans="1:15" x14ac:dyDescent="0.25">
      <c r="A364" cm="1">
        <f t="array" aca="1" ref="A364" ca="1">INDIRECT("'Room Details'!$B$366")</f>
        <v>0</v>
      </c>
      <c r="B364" cm="1">
        <f t="array" aca="1" ref="B364" ca="1">INDIRECT("'Room Details'!$C$366")</f>
        <v>0</v>
      </c>
      <c r="C364" cm="1">
        <f t="array" aca="1" ref="C364" ca="1">INDIRECT("'Room Details'!$D$366")</f>
        <v>0</v>
      </c>
      <c r="D364" cm="1">
        <f t="array" aca="1" ref="D364" ca="1">INDIRECT("'Room Details'!$E$366")</f>
        <v>0</v>
      </c>
      <c r="E364" t="str" cm="1">
        <f t="array" aca="1" ref="E364" ca="1">INDIRECT("'Room Details'!$F$366")</f>
        <v xml:space="preserve"> </v>
      </c>
      <c r="F364" cm="1">
        <f t="array" aca="1" ref="F364" ca="1">INDIRECT("'Room Details'!$G$366")</f>
        <v>0</v>
      </c>
      <c r="G364" cm="1">
        <f t="array" aca="1" ref="G364" ca="1">INDIRECT("'Room Details'!$H$366")</f>
        <v>0</v>
      </c>
      <c r="H364" cm="1">
        <f t="array" aca="1" ref="H364" ca="1">INDIRECT("'Room Details'!$I$366")</f>
        <v>0</v>
      </c>
      <c r="I364" cm="1">
        <f t="array" aca="1" ref="I364" ca="1">INDIRECT("'Room Details'!$J$366")</f>
        <v>0</v>
      </c>
      <c r="J364" cm="1">
        <f t="array" aca="1" ref="J364" ca="1">INDIRECT("'Room Details'!$K$366")</f>
        <v>0</v>
      </c>
      <c r="K364" t="str" cm="1">
        <f t="array" aca="1" ref="K364" ca="1">INDIRECT("'Room Details'!$L$366")</f>
        <v xml:space="preserve"> </v>
      </c>
      <c r="L364" cm="1">
        <f t="array" aca="1" ref="L364" ca="1">INDIRECT("'Room Details'!$M$366")</f>
        <v>0</v>
      </c>
      <c r="M364" cm="1">
        <f t="array" aca="1" ref="M364" ca="1">INDIRECT("'Room Details'!$N$366")</f>
        <v>0</v>
      </c>
      <c r="N364" cm="1">
        <f t="array" aca="1" ref="N364" ca="1">INDIRECT("'Room Details'!$O$366")</f>
        <v>0</v>
      </c>
      <c r="O364" cm="1">
        <f t="array" aca="1" ref="O364" ca="1">INDIRECT("'Room Details'!$P$366")</f>
        <v>0</v>
      </c>
    </row>
    <row r="365" spans="1:15" x14ac:dyDescent="0.25">
      <c r="A365" cm="1">
        <f t="array" aca="1" ref="A365" ca="1">INDIRECT("'Room Details'!$B$367")</f>
        <v>0</v>
      </c>
      <c r="B365" cm="1">
        <f t="array" aca="1" ref="B365" ca="1">INDIRECT("'Room Details'!$C$367")</f>
        <v>0</v>
      </c>
      <c r="C365" cm="1">
        <f t="array" aca="1" ref="C365" ca="1">INDIRECT("'Room Details'!$D$367")</f>
        <v>0</v>
      </c>
      <c r="D365" cm="1">
        <f t="array" aca="1" ref="D365" ca="1">INDIRECT("'Room Details'!$E$367")</f>
        <v>0</v>
      </c>
      <c r="E365" t="str" cm="1">
        <f t="array" aca="1" ref="E365" ca="1">INDIRECT("'Room Details'!$F$367")</f>
        <v xml:space="preserve"> </v>
      </c>
      <c r="F365" cm="1">
        <f t="array" aca="1" ref="F365" ca="1">INDIRECT("'Room Details'!$G$367")</f>
        <v>0</v>
      </c>
      <c r="G365" cm="1">
        <f t="array" aca="1" ref="G365" ca="1">INDIRECT("'Room Details'!$H$367")</f>
        <v>0</v>
      </c>
      <c r="H365" cm="1">
        <f t="array" aca="1" ref="H365" ca="1">INDIRECT("'Room Details'!$I$367")</f>
        <v>0</v>
      </c>
      <c r="I365" cm="1">
        <f t="array" aca="1" ref="I365" ca="1">INDIRECT("'Room Details'!$J$367")</f>
        <v>0</v>
      </c>
      <c r="J365" cm="1">
        <f t="array" aca="1" ref="J365" ca="1">INDIRECT("'Room Details'!$K$367")</f>
        <v>0</v>
      </c>
      <c r="K365" t="str" cm="1">
        <f t="array" aca="1" ref="K365" ca="1">INDIRECT("'Room Details'!$L$367")</f>
        <v xml:space="preserve"> </v>
      </c>
      <c r="L365" cm="1">
        <f t="array" aca="1" ref="L365" ca="1">INDIRECT("'Room Details'!$M$367")</f>
        <v>0</v>
      </c>
      <c r="M365" cm="1">
        <f t="array" aca="1" ref="M365" ca="1">INDIRECT("'Room Details'!$N$367")</f>
        <v>0</v>
      </c>
      <c r="N365" cm="1">
        <f t="array" aca="1" ref="N365" ca="1">INDIRECT("'Room Details'!$O$367")</f>
        <v>0</v>
      </c>
      <c r="O365" cm="1">
        <f t="array" aca="1" ref="O365" ca="1">INDIRECT("'Room Details'!$P$367")</f>
        <v>0</v>
      </c>
    </row>
    <row r="366" spans="1:15" x14ac:dyDescent="0.25">
      <c r="A366" cm="1">
        <f t="array" aca="1" ref="A366" ca="1">INDIRECT("'Room Details'!$B$368")</f>
        <v>0</v>
      </c>
      <c r="B366" cm="1">
        <f t="array" aca="1" ref="B366" ca="1">INDIRECT("'Room Details'!$C$368")</f>
        <v>0</v>
      </c>
      <c r="C366" cm="1">
        <f t="array" aca="1" ref="C366" ca="1">INDIRECT("'Room Details'!$D$368")</f>
        <v>0</v>
      </c>
      <c r="D366" cm="1">
        <f t="array" aca="1" ref="D366" ca="1">INDIRECT("'Room Details'!$E$368")</f>
        <v>0</v>
      </c>
      <c r="E366" t="str" cm="1">
        <f t="array" aca="1" ref="E366" ca="1">INDIRECT("'Room Details'!$F$368")</f>
        <v xml:space="preserve"> </v>
      </c>
      <c r="F366" cm="1">
        <f t="array" aca="1" ref="F366" ca="1">INDIRECT("'Room Details'!$G$368")</f>
        <v>0</v>
      </c>
      <c r="G366" cm="1">
        <f t="array" aca="1" ref="G366" ca="1">INDIRECT("'Room Details'!$H$368")</f>
        <v>0</v>
      </c>
      <c r="H366" cm="1">
        <f t="array" aca="1" ref="H366" ca="1">INDIRECT("'Room Details'!$I$368")</f>
        <v>0</v>
      </c>
      <c r="I366" cm="1">
        <f t="array" aca="1" ref="I366" ca="1">INDIRECT("'Room Details'!$J$368")</f>
        <v>0</v>
      </c>
      <c r="J366" cm="1">
        <f t="array" aca="1" ref="J366" ca="1">INDIRECT("'Room Details'!$K$368")</f>
        <v>0</v>
      </c>
      <c r="K366" t="str" cm="1">
        <f t="array" aca="1" ref="K366" ca="1">INDIRECT("'Room Details'!$L$368")</f>
        <v xml:space="preserve"> </v>
      </c>
      <c r="L366" cm="1">
        <f t="array" aca="1" ref="L366" ca="1">INDIRECT("'Room Details'!$M$368")</f>
        <v>0</v>
      </c>
      <c r="M366" cm="1">
        <f t="array" aca="1" ref="M366" ca="1">INDIRECT("'Room Details'!$N$368")</f>
        <v>0</v>
      </c>
      <c r="N366" cm="1">
        <f t="array" aca="1" ref="N366" ca="1">INDIRECT("'Room Details'!$O$368")</f>
        <v>0</v>
      </c>
      <c r="O366" cm="1">
        <f t="array" aca="1" ref="O366" ca="1">INDIRECT("'Room Details'!$P$368")</f>
        <v>0</v>
      </c>
    </row>
    <row r="367" spans="1:15" x14ac:dyDescent="0.25">
      <c r="A367" cm="1">
        <f t="array" aca="1" ref="A367" ca="1">INDIRECT("'Room Details'!$B$369")</f>
        <v>0</v>
      </c>
      <c r="B367" cm="1">
        <f t="array" aca="1" ref="B367" ca="1">INDIRECT("'Room Details'!$C$369")</f>
        <v>0</v>
      </c>
      <c r="C367" cm="1">
        <f t="array" aca="1" ref="C367" ca="1">INDIRECT("'Room Details'!$D$369")</f>
        <v>0</v>
      </c>
      <c r="D367" cm="1">
        <f t="array" aca="1" ref="D367" ca="1">INDIRECT("'Room Details'!$E$369")</f>
        <v>0</v>
      </c>
      <c r="E367" t="str" cm="1">
        <f t="array" aca="1" ref="E367" ca="1">INDIRECT("'Room Details'!$F$369")</f>
        <v xml:space="preserve"> </v>
      </c>
      <c r="F367" cm="1">
        <f t="array" aca="1" ref="F367" ca="1">INDIRECT("'Room Details'!$G$369")</f>
        <v>0</v>
      </c>
      <c r="G367" cm="1">
        <f t="array" aca="1" ref="G367" ca="1">INDIRECT("'Room Details'!$H$369")</f>
        <v>0</v>
      </c>
      <c r="H367" cm="1">
        <f t="array" aca="1" ref="H367" ca="1">INDIRECT("'Room Details'!$I$369")</f>
        <v>0</v>
      </c>
      <c r="I367" cm="1">
        <f t="array" aca="1" ref="I367" ca="1">INDIRECT("'Room Details'!$J$369")</f>
        <v>0</v>
      </c>
      <c r="J367" cm="1">
        <f t="array" aca="1" ref="J367" ca="1">INDIRECT("'Room Details'!$K$369")</f>
        <v>0</v>
      </c>
      <c r="K367" t="str" cm="1">
        <f t="array" aca="1" ref="K367" ca="1">INDIRECT("'Room Details'!$L$369")</f>
        <v xml:space="preserve"> </v>
      </c>
      <c r="L367" cm="1">
        <f t="array" aca="1" ref="L367" ca="1">INDIRECT("'Room Details'!$M$369")</f>
        <v>0</v>
      </c>
      <c r="M367" cm="1">
        <f t="array" aca="1" ref="M367" ca="1">INDIRECT("'Room Details'!$N$369")</f>
        <v>0</v>
      </c>
      <c r="N367" cm="1">
        <f t="array" aca="1" ref="N367" ca="1">INDIRECT("'Room Details'!$O$369")</f>
        <v>0</v>
      </c>
      <c r="O367" cm="1">
        <f t="array" aca="1" ref="O367" ca="1">INDIRECT("'Room Details'!$P$369")</f>
        <v>0</v>
      </c>
    </row>
    <row r="368" spans="1:15" x14ac:dyDescent="0.25">
      <c r="A368" cm="1">
        <f t="array" aca="1" ref="A368" ca="1">INDIRECT("'Room Details'!$B$370")</f>
        <v>0</v>
      </c>
      <c r="B368" cm="1">
        <f t="array" aca="1" ref="B368" ca="1">INDIRECT("'Room Details'!$C$370")</f>
        <v>0</v>
      </c>
      <c r="C368" cm="1">
        <f t="array" aca="1" ref="C368" ca="1">INDIRECT("'Room Details'!$D$370")</f>
        <v>0</v>
      </c>
      <c r="D368" cm="1">
        <f t="array" aca="1" ref="D368" ca="1">INDIRECT("'Room Details'!$E$370")</f>
        <v>0</v>
      </c>
      <c r="E368" t="str" cm="1">
        <f t="array" aca="1" ref="E368" ca="1">INDIRECT("'Room Details'!$F$370")</f>
        <v xml:space="preserve"> </v>
      </c>
      <c r="F368" cm="1">
        <f t="array" aca="1" ref="F368" ca="1">INDIRECT("'Room Details'!$G$370")</f>
        <v>0</v>
      </c>
      <c r="G368" cm="1">
        <f t="array" aca="1" ref="G368" ca="1">INDIRECT("'Room Details'!$H$370")</f>
        <v>0</v>
      </c>
      <c r="H368" cm="1">
        <f t="array" aca="1" ref="H368" ca="1">INDIRECT("'Room Details'!$I$370")</f>
        <v>0</v>
      </c>
      <c r="I368" cm="1">
        <f t="array" aca="1" ref="I368" ca="1">INDIRECT("'Room Details'!$J$370")</f>
        <v>0</v>
      </c>
      <c r="J368" cm="1">
        <f t="array" aca="1" ref="J368" ca="1">INDIRECT("'Room Details'!$K$370")</f>
        <v>0</v>
      </c>
      <c r="K368" t="str" cm="1">
        <f t="array" aca="1" ref="K368" ca="1">INDIRECT("'Room Details'!$L$370")</f>
        <v xml:space="preserve"> </v>
      </c>
      <c r="L368" cm="1">
        <f t="array" aca="1" ref="L368" ca="1">INDIRECT("'Room Details'!$M$370")</f>
        <v>0</v>
      </c>
      <c r="M368" cm="1">
        <f t="array" aca="1" ref="M368" ca="1">INDIRECT("'Room Details'!$N$370")</f>
        <v>0</v>
      </c>
      <c r="N368" cm="1">
        <f t="array" aca="1" ref="N368" ca="1">INDIRECT("'Room Details'!$O$370")</f>
        <v>0</v>
      </c>
      <c r="O368" cm="1">
        <f t="array" aca="1" ref="O368" ca="1">INDIRECT("'Room Details'!$P$370")</f>
        <v>0</v>
      </c>
    </row>
    <row r="369" spans="1:15" x14ac:dyDescent="0.25">
      <c r="A369" cm="1">
        <f t="array" aca="1" ref="A369" ca="1">INDIRECT("'Room Details'!$B$371")</f>
        <v>0</v>
      </c>
      <c r="B369" cm="1">
        <f t="array" aca="1" ref="B369" ca="1">INDIRECT("'Room Details'!$C$371")</f>
        <v>0</v>
      </c>
      <c r="C369" cm="1">
        <f t="array" aca="1" ref="C369" ca="1">INDIRECT("'Room Details'!$D$371")</f>
        <v>0</v>
      </c>
      <c r="D369" cm="1">
        <f t="array" aca="1" ref="D369" ca="1">INDIRECT("'Room Details'!$E$371")</f>
        <v>0</v>
      </c>
      <c r="E369" t="str" cm="1">
        <f t="array" aca="1" ref="E369" ca="1">INDIRECT("'Room Details'!$F$371")</f>
        <v xml:space="preserve"> </v>
      </c>
      <c r="F369" cm="1">
        <f t="array" aca="1" ref="F369" ca="1">INDIRECT("'Room Details'!$G$371")</f>
        <v>0</v>
      </c>
      <c r="G369" cm="1">
        <f t="array" aca="1" ref="G369" ca="1">INDIRECT("'Room Details'!$H$371")</f>
        <v>0</v>
      </c>
      <c r="H369" cm="1">
        <f t="array" aca="1" ref="H369" ca="1">INDIRECT("'Room Details'!$I$371")</f>
        <v>0</v>
      </c>
      <c r="I369" cm="1">
        <f t="array" aca="1" ref="I369" ca="1">INDIRECT("'Room Details'!$J$371")</f>
        <v>0</v>
      </c>
      <c r="J369" cm="1">
        <f t="array" aca="1" ref="J369" ca="1">INDIRECT("'Room Details'!$K$371")</f>
        <v>0</v>
      </c>
      <c r="K369" t="str" cm="1">
        <f t="array" aca="1" ref="K369" ca="1">INDIRECT("'Room Details'!$L$371")</f>
        <v xml:space="preserve"> </v>
      </c>
      <c r="L369" cm="1">
        <f t="array" aca="1" ref="L369" ca="1">INDIRECT("'Room Details'!$M$371")</f>
        <v>0</v>
      </c>
      <c r="M369" cm="1">
        <f t="array" aca="1" ref="M369" ca="1">INDIRECT("'Room Details'!$N$371")</f>
        <v>0</v>
      </c>
      <c r="N369" cm="1">
        <f t="array" aca="1" ref="N369" ca="1">INDIRECT("'Room Details'!$O$371")</f>
        <v>0</v>
      </c>
      <c r="O369" cm="1">
        <f t="array" aca="1" ref="O369" ca="1">INDIRECT("'Room Details'!$P$371")</f>
        <v>0</v>
      </c>
    </row>
    <row r="370" spans="1:15" x14ac:dyDescent="0.25">
      <c r="A370" cm="1">
        <f t="array" aca="1" ref="A370" ca="1">INDIRECT("'Room Details'!$B$372")</f>
        <v>0</v>
      </c>
      <c r="B370" cm="1">
        <f t="array" aca="1" ref="B370" ca="1">INDIRECT("'Room Details'!$C$372")</f>
        <v>0</v>
      </c>
      <c r="C370" cm="1">
        <f t="array" aca="1" ref="C370" ca="1">INDIRECT("'Room Details'!$D$372")</f>
        <v>0</v>
      </c>
      <c r="D370" cm="1">
        <f t="array" aca="1" ref="D370" ca="1">INDIRECT("'Room Details'!$E$372")</f>
        <v>0</v>
      </c>
      <c r="E370" t="str" cm="1">
        <f t="array" aca="1" ref="E370" ca="1">INDIRECT("'Room Details'!$F$372")</f>
        <v xml:space="preserve"> </v>
      </c>
      <c r="F370" cm="1">
        <f t="array" aca="1" ref="F370" ca="1">INDIRECT("'Room Details'!$G$372")</f>
        <v>0</v>
      </c>
      <c r="G370" cm="1">
        <f t="array" aca="1" ref="G370" ca="1">INDIRECT("'Room Details'!$H$372")</f>
        <v>0</v>
      </c>
      <c r="H370" cm="1">
        <f t="array" aca="1" ref="H370" ca="1">INDIRECT("'Room Details'!$I$372")</f>
        <v>0</v>
      </c>
      <c r="I370" cm="1">
        <f t="array" aca="1" ref="I370" ca="1">INDIRECT("'Room Details'!$J$372")</f>
        <v>0</v>
      </c>
      <c r="J370" cm="1">
        <f t="array" aca="1" ref="J370" ca="1">INDIRECT("'Room Details'!$K$372")</f>
        <v>0</v>
      </c>
      <c r="K370" t="str" cm="1">
        <f t="array" aca="1" ref="K370" ca="1">INDIRECT("'Room Details'!$L$372")</f>
        <v xml:space="preserve"> </v>
      </c>
      <c r="L370" cm="1">
        <f t="array" aca="1" ref="L370" ca="1">INDIRECT("'Room Details'!$M$372")</f>
        <v>0</v>
      </c>
      <c r="M370" cm="1">
        <f t="array" aca="1" ref="M370" ca="1">INDIRECT("'Room Details'!$N$372")</f>
        <v>0</v>
      </c>
      <c r="N370" cm="1">
        <f t="array" aca="1" ref="N370" ca="1">INDIRECT("'Room Details'!$O$372")</f>
        <v>0</v>
      </c>
      <c r="O370" cm="1">
        <f t="array" aca="1" ref="O370" ca="1">INDIRECT("'Room Details'!$P$372")</f>
        <v>0</v>
      </c>
    </row>
    <row r="371" spans="1:15" x14ac:dyDescent="0.25">
      <c r="A371" cm="1">
        <f t="array" aca="1" ref="A371" ca="1">INDIRECT("'Room Details'!$B$373")</f>
        <v>0</v>
      </c>
      <c r="B371" cm="1">
        <f t="array" aca="1" ref="B371" ca="1">INDIRECT("'Room Details'!$C$373")</f>
        <v>0</v>
      </c>
      <c r="C371" cm="1">
        <f t="array" aca="1" ref="C371" ca="1">INDIRECT("'Room Details'!$D$373")</f>
        <v>0</v>
      </c>
      <c r="D371" cm="1">
        <f t="array" aca="1" ref="D371" ca="1">INDIRECT("'Room Details'!$E$373")</f>
        <v>0</v>
      </c>
      <c r="E371" t="str" cm="1">
        <f t="array" aca="1" ref="E371" ca="1">INDIRECT("'Room Details'!$F$373")</f>
        <v xml:space="preserve"> </v>
      </c>
      <c r="F371" cm="1">
        <f t="array" aca="1" ref="F371" ca="1">INDIRECT("'Room Details'!$G$373")</f>
        <v>0</v>
      </c>
      <c r="G371" cm="1">
        <f t="array" aca="1" ref="G371" ca="1">INDIRECT("'Room Details'!$H$373")</f>
        <v>0</v>
      </c>
      <c r="H371" cm="1">
        <f t="array" aca="1" ref="H371" ca="1">INDIRECT("'Room Details'!$I$373")</f>
        <v>0</v>
      </c>
      <c r="I371" cm="1">
        <f t="array" aca="1" ref="I371" ca="1">INDIRECT("'Room Details'!$J$373")</f>
        <v>0</v>
      </c>
      <c r="J371" cm="1">
        <f t="array" aca="1" ref="J371" ca="1">INDIRECT("'Room Details'!$K$373")</f>
        <v>0</v>
      </c>
      <c r="K371" t="str" cm="1">
        <f t="array" aca="1" ref="K371" ca="1">INDIRECT("'Room Details'!$L$373")</f>
        <v xml:space="preserve"> </v>
      </c>
      <c r="L371" cm="1">
        <f t="array" aca="1" ref="L371" ca="1">INDIRECT("'Room Details'!$M$373")</f>
        <v>0</v>
      </c>
      <c r="M371" cm="1">
        <f t="array" aca="1" ref="M371" ca="1">INDIRECT("'Room Details'!$N$373")</f>
        <v>0</v>
      </c>
      <c r="N371" cm="1">
        <f t="array" aca="1" ref="N371" ca="1">INDIRECT("'Room Details'!$O$373")</f>
        <v>0</v>
      </c>
      <c r="O371" cm="1">
        <f t="array" aca="1" ref="O371" ca="1">INDIRECT("'Room Details'!$P$373")</f>
        <v>0</v>
      </c>
    </row>
    <row r="372" spans="1:15" x14ac:dyDescent="0.25">
      <c r="A372" cm="1">
        <f t="array" aca="1" ref="A372" ca="1">INDIRECT("'Room Details'!$B$374")</f>
        <v>0</v>
      </c>
      <c r="B372" cm="1">
        <f t="array" aca="1" ref="B372" ca="1">INDIRECT("'Room Details'!$C$374")</f>
        <v>0</v>
      </c>
      <c r="C372" cm="1">
        <f t="array" aca="1" ref="C372" ca="1">INDIRECT("'Room Details'!$D$374")</f>
        <v>0</v>
      </c>
      <c r="D372" cm="1">
        <f t="array" aca="1" ref="D372" ca="1">INDIRECT("'Room Details'!$E$374")</f>
        <v>0</v>
      </c>
      <c r="E372" t="str" cm="1">
        <f t="array" aca="1" ref="E372" ca="1">INDIRECT("'Room Details'!$F$374")</f>
        <v xml:space="preserve"> </v>
      </c>
      <c r="F372" cm="1">
        <f t="array" aca="1" ref="F372" ca="1">INDIRECT("'Room Details'!$G$374")</f>
        <v>0</v>
      </c>
      <c r="G372" cm="1">
        <f t="array" aca="1" ref="G372" ca="1">INDIRECT("'Room Details'!$H$374")</f>
        <v>0</v>
      </c>
      <c r="H372" cm="1">
        <f t="array" aca="1" ref="H372" ca="1">INDIRECT("'Room Details'!$I$374")</f>
        <v>0</v>
      </c>
      <c r="I372" cm="1">
        <f t="array" aca="1" ref="I372" ca="1">INDIRECT("'Room Details'!$J$374")</f>
        <v>0</v>
      </c>
      <c r="J372" cm="1">
        <f t="array" aca="1" ref="J372" ca="1">INDIRECT("'Room Details'!$K$374")</f>
        <v>0</v>
      </c>
      <c r="K372" t="str" cm="1">
        <f t="array" aca="1" ref="K372" ca="1">INDIRECT("'Room Details'!$L$374")</f>
        <v xml:space="preserve"> </v>
      </c>
      <c r="L372" cm="1">
        <f t="array" aca="1" ref="L372" ca="1">INDIRECT("'Room Details'!$M$374")</f>
        <v>0</v>
      </c>
      <c r="M372" cm="1">
        <f t="array" aca="1" ref="M372" ca="1">INDIRECT("'Room Details'!$N$374")</f>
        <v>0</v>
      </c>
      <c r="N372" cm="1">
        <f t="array" aca="1" ref="N372" ca="1">INDIRECT("'Room Details'!$O$374")</f>
        <v>0</v>
      </c>
      <c r="O372" cm="1">
        <f t="array" aca="1" ref="O372" ca="1">INDIRECT("'Room Details'!$P$374")</f>
        <v>0</v>
      </c>
    </row>
    <row r="373" spans="1:15" x14ac:dyDescent="0.25">
      <c r="A373" cm="1">
        <f t="array" aca="1" ref="A373" ca="1">INDIRECT("'Room Details'!$B$375")</f>
        <v>0</v>
      </c>
      <c r="B373" cm="1">
        <f t="array" aca="1" ref="B373" ca="1">INDIRECT("'Room Details'!$C$375")</f>
        <v>0</v>
      </c>
      <c r="C373" cm="1">
        <f t="array" aca="1" ref="C373" ca="1">INDIRECT("'Room Details'!$D$375")</f>
        <v>0</v>
      </c>
      <c r="D373" cm="1">
        <f t="array" aca="1" ref="D373" ca="1">INDIRECT("'Room Details'!$E$375")</f>
        <v>0</v>
      </c>
      <c r="E373" t="str" cm="1">
        <f t="array" aca="1" ref="E373" ca="1">INDIRECT("'Room Details'!$F$375")</f>
        <v xml:space="preserve"> </v>
      </c>
      <c r="F373" cm="1">
        <f t="array" aca="1" ref="F373" ca="1">INDIRECT("'Room Details'!$G$375")</f>
        <v>0</v>
      </c>
      <c r="G373" cm="1">
        <f t="array" aca="1" ref="G373" ca="1">INDIRECT("'Room Details'!$H$375")</f>
        <v>0</v>
      </c>
      <c r="H373" cm="1">
        <f t="array" aca="1" ref="H373" ca="1">INDIRECT("'Room Details'!$I$375")</f>
        <v>0</v>
      </c>
      <c r="I373" cm="1">
        <f t="array" aca="1" ref="I373" ca="1">INDIRECT("'Room Details'!$J$375")</f>
        <v>0</v>
      </c>
      <c r="J373" cm="1">
        <f t="array" aca="1" ref="J373" ca="1">INDIRECT("'Room Details'!$K$375")</f>
        <v>0</v>
      </c>
      <c r="K373" t="str" cm="1">
        <f t="array" aca="1" ref="K373" ca="1">INDIRECT("'Room Details'!$L$375")</f>
        <v xml:space="preserve"> </v>
      </c>
      <c r="L373" cm="1">
        <f t="array" aca="1" ref="L373" ca="1">INDIRECT("'Room Details'!$M$375")</f>
        <v>0</v>
      </c>
      <c r="M373" cm="1">
        <f t="array" aca="1" ref="M373" ca="1">INDIRECT("'Room Details'!$N$375")</f>
        <v>0</v>
      </c>
      <c r="N373" cm="1">
        <f t="array" aca="1" ref="N373" ca="1">INDIRECT("'Room Details'!$O$375")</f>
        <v>0</v>
      </c>
      <c r="O373" cm="1">
        <f t="array" aca="1" ref="O373" ca="1">INDIRECT("'Room Details'!$P$375")</f>
        <v>0</v>
      </c>
    </row>
    <row r="374" spans="1:15" x14ac:dyDescent="0.25">
      <c r="A374" cm="1">
        <f t="array" aca="1" ref="A374" ca="1">INDIRECT("'Room Details'!$B$376")</f>
        <v>0</v>
      </c>
      <c r="B374" cm="1">
        <f t="array" aca="1" ref="B374" ca="1">INDIRECT("'Room Details'!$C$376")</f>
        <v>0</v>
      </c>
      <c r="C374" cm="1">
        <f t="array" aca="1" ref="C374" ca="1">INDIRECT("'Room Details'!$D$376")</f>
        <v>0</v>
      </c>
      <c r="D374" cm="1">
        <f t="array" aca="1" ref="D374" ca="1">INDIRECT("'Room Details'!$E$376")</f>
        <v>0</v>
      </c>
      <c r="E374" t="str" cm="1">
        <f t="array" aca="1" ref="E374" ca="1">INDIRECT("'Room Details'!$F$376")</f>
        <v xml:space="preserve"> </v>
      </c>
      <c r="F374" cm="1">
        <f t="array" aca="1" ref="F374" ca="1">INDIRECT("'Room Details'!$G$376")</f>
        <v>0</v>
      </c>
      <c r="G374" cm="1">
        <f t="array" aca="1" ref="G374" ca="1">INDIRECT("'Room Details'!$H$376")</f>
        <v>0</v>
      </c>
      <c r="H374" cm="1">
        <f t="array" aca="1" ref="H374" ca="1">INDIRECT("'Room Details'!$I$376")</f>
        <v>0</v>
      </c>
      <c r="I374" cm="1">
        <f t="array" aca="1" ref="I374" ca="1">INDIRECT("'Room Details'!$J$376")</f>
        <v>0</v>
      </c>
      <c r="J374" cm="1">
        <f t="array" aca="1" ref="J374" ca="1">INDIRECT("'Room Details'!$K$376")</f>
        <v>0</v>
      </c>
      <c r="K374" t="str" cm="1">
        <f t="array" aca="1" ref="K374" ca="1">INDIRECT("'Room Details'!$L$376")</f>
        <v xml:space="preserve"> </v>
      </c>
      <c r="L374" cm="1">
        <f t="array" aca="1" ref="L374" ca="1">INDIRECT("'Room Details'!$M$376")</f>
        <v>0</v>
      </c>
      <c r="M374" cm="1">
        <f t="array" aca="1" ref="M374" ca="1">INDIRECT("'Room Details'!$N$376")</f>
        <v>0</v>
      </c>
      <c r="N374" cm="1">
        <f t="array" aca="1" ref="N374" ca="1">INDIRECT("'Room Details'!$O$376")</f>
        <v>0</v>
      </c>
      <c r="O374" cm="1">
        <f t="array" aca="1" ref="O374" ca="1">INDIRECT("'Room Details'!$P$376")</f>
        <v>0</v>
      </c>
    </row>
    <row r="375" spans="1:15" x14ac:dyDescent="0.25">
      <c r="A375" cm="1">
        <f t="array" aca="1" ref="A375" ca="1">INDIRECT("'Room Details'!$B$377")</f>
        <v>0</v>
      </c>
      <c r="B375" cm="1">
        <f t="array" aca="1" ref="B375" ca="1">INDIRECT("'Room Details'!$C$377")</f>
        <v>0</v>
      </c>
      <c r="C375" cm="1">
        <f t="array" aca="1" ref="C375" ca="1">INDIRECT("'Room Details'!$D$377")</f>
        <v>0</v>
      </c>
      <c r="D375" cm="1">
        <f t="array" aca="1" ref="D375" ca="1">INDIRECT("'Room Details'!$E$377")</f>
        <v>0</v>
      </c>
      <c r="E375" t="str" cm="1">
        <f t="array" aca="1" ref="E375" ca="1">INDIRECT("'Room Details'!$F$377")</f>
        <v xml:space="preserve"> </v>
      </c>
      <c r="F375" cm="1">
        <f t="array" aca="1" ref="F375" ca="1">INDIRECT("'Room Details'!$G$377")</f>
        <v>0</v>
      </c>
      <c r="G375" cm="1">
        <f t="array" aca="1" ref="G375" ca="1">INDIRECT("'Room Details'!$H$377")</f>
        <v>0</v>
      </c>
      <c r="H375" cm="1">
        <f t="array" aca="1" ref="H375" ca="1">INDIRECT("'Room Details'!$I$377")</f>
        <v>0</v>
      </c>
      <c r="I375" cm="1">
        <f t="array" aca="1" ref="I375" ca="1">INDIRECT("'Room Details'!$J$377")</f>
        <v>0</v>
      </c>
      <c r="J375" cm="1">
        <f t="array" aca="1" ref="J375" ca="1">INDIRECT("'Room Details'!$K$377")</f>
        <v>0</v>
      </c>
      <c r="K375" t="str" cm="1">
        <f t="array" aca="1" ref="K375" ca="1">INDIRECT("'Room Details'!$L$377")</f>
        <v xml:space="preserve"> </v>
      </c>
      <c r="L375" cm="1">
        <f t="array" aca="1" ref="L375" ca="1">INDIRECT("'Room Details'!$M$377")</f>
        <v>0</v>
      </c>
      <c r="M375" cm="1">
        <f t="array" aca="1" ref="M375" ca="1">INDIRECT("'Room Details'!$N$377")</f>
        <v>0</v>
      </c>
      <c r="N375" cm="1">
        <f t="array" aca="1" ref="N375" ca="1">INDIRECT("'Room Details'!$O$377")</f>
        <v>0</v>
      </c>
      <c r="O375" cm="1">
        <f t="array" aca="1" ref="O375" ca="1">INDIRECT("'Room Details'!$P$377")</f>
        <v>0</v>
      </c>
    </row>
    <row r="376" spans="1:15" x14ac:dyDescent="0.25">
      <c r="A376" cm="1">
        <f t="array" aca="1" ref="A376" ca="1">INDIRECT("'Room Details'!$B$378")</f>
        <v>0</v>
      </c>
      <c r="B376" cm="1">
        <f t="array" aca="1" ref="B376" ca="1">INDIRECT("'Room Details'!$C$378")</f>
        <v>0</v>
      </c>
      <c r="C376" cm="1">
        <f t="array" aca="1" ref="C376" ca="1">INDIRECT("'Room Details'!$D$378")</f>
        <v>0</v>
      </c>
      <c r="D376" cm="1">
        <f t="array" aca="1" ref="D376" ca="1">INDIRECT("'Room Details'!$E$378")</f>
        <v>0</v>
      </c>
      <c r="E376" t="str" cm="1">
        <f t="array" aca="1" ref="E376" ca="1">INDIRECT("'Room Details'!$F$378")</f>
        <v xml:space="preserve"> </v>
      </c>
      <c r="F376" cm="1">
        <f t="array" aca="1" ref="F376" ca="1">INDIRECT("'Room Details'!$G$378")</f>
        <v>0</v>
      </c>
      <c r="G376" cm="1">
        <f t="array" aca="1" ref="G376" ca="1">INDIRECT("'Room Details'!$H$378")</f>
        <v>0</v>
      </c>
      <c r="H376" cm="1">
        <f t="array" aca="1" ref="H376" ca="1">INDIRECT("'Room Details'!$I$378")</f>
        <v>0</v>
      </c>
      <c r="I376" cm="1">
        <f t="array" aca="1" ref="I376" ca="1">INDIRECT("'Room Details'!$J$378")</f>
        <v>0</v>
      </c>
      <c r="J376" cm="1">
        <f t="array" aca="1" ref="J376" ca="1">INDIRECT("'Room Details'!$K$378")</f>
        <v>0</v>
      </c>
      <c r="K376" t="str" cm="1">
        <f t="array" aca="1" ref="K376" ca="1">INDIRECT("'Room Details'!$L$378")</f>
        <v xml:space="preserve"> </v>
      </c>
      <c r="L376" cm="1">
        <f t="array" aca="1" ref="L376" ca="1">INDIRECT("'Room Details'!$M$378")</f>
        <v>0</v>
      </c>
      <c r="M376" cm="1">
        <f t="array" aca="1" ref="M376" ca="1">INDIRECT("'Room Details'!$N$378")</f>
        <v>0</v>
      </c>
      <c r="N376" cm="1">
        <f t="array" aca="1" ref="N376" ca="1">INDIRECT("'Room Details'!$O$378")</f>
        <v>0</v>
      </c>
      <c r="O376" cm="1">
        <f t="array" aca="1" ref="O376" ca="1">INDIRECT("'Room Details'!$P$378")</f>
        <v>0</v>
      </c>
    </row>
    <row r="377" spans="1:15" x14ac:dyDescent="0.25">
      <c r="A377" cm="1">
        <f t="array" aca="1" ref="A377" ca="1">INDIRECT("'Room Details'!$B$379")</f>
        <v>0</v>
      </c>
      <c r="B377" cm="1">
        <f t="array" aca="1" ref="B377" ca="1">INDIRECT("'Room Details'!$C$379")</f>
        <v>0</v>
      </c>
      <c r="C377" cm="1">
        <f t="array" aca="1" ref="C377" ca="1">INDIRECT("'Room Details'!$D$379")</f>
        <v>0</v>
      </c>
      <c r="D377" cm="1">
        <f t="array" aca="1" ref="D377" ca="1">INDIRECT("'Room Details'!$E$379")</f>
        <v>0</v>
      </c>
      <c r="E377" t="str" cm="1">
        <f t="array" aca="1" ref="E377" ca="1">INDIRECT("'Room Details'!$F$379")</f>
        <v xml:space="preserve"> </v>
      </c>
      <c r="F377" cm="1">
        <f t="array" aca="1" ref="F377" ca="1">INDIRECT("'Room Details'!$G$379")</f>
        <v>0</v>
      </c>
      <c r="G377" cm="1">
        <f t="array" aca="1" ref="G377" ca="1">INDIRECT("'Room Details'!$H$379")</f>
        <v>0</v>
      </c>
      <c r="H377" cm="1">
        <f t="array" aca="1" ref="H377" ca="1">INDIRECT("'Room Details'!$I$379")</f>
        <v>0</v>
      </c>
      <c r="I377" cm="1">
        <f t="array" aca="1" ref="I377" ca="1">INDIRECT("'Room Details'!$J$379")</f>
        <v>0</v>
      </c>
      <c r="J377" cm="1">
        <f t="array" aca="1" ref="J377" ca="1">INDIRECT("'Room Details'!$K$379")</f>
        <v>0</v>
      </c>
      <c r="K377" t="str" cm="1">
        <f t="array" aca="1" ref="K377" ca="1">INDIRECT("'Room Details'!$L$379")</f>
        <v xml:space="preserve"> </v>
      </c>
      <c r="L377" cm="1">
        <f t="array" aca="1" ref="L377" ca="1">INDIRECT("'Room Details'!$M$379")</f>
        <v>0</v>
      </c>
      <c r="M377" cm="1">
        <f t="array" aca="1" ref="M377" ca="1">INDIRECT("'Room Details'!$N$379")</f>
        <v>0</v>
      </c>
      <c r="N377" cm="1">
        <f t="array" aca="1" ref="N377" ca="1">INDIRECT("'Room Details'!$O$379")</f>
        <v>0</v>
      </c>
      <c r="O377" cm="1">
        <f t="array" aca="1" ref="O377" ca="1">INDIRECT("'Room Details'!$P$379")</f>
        <v>0</v>
      </c>
    </row>
    <row r="378" spans="1:15" x14ac:dyDescent="0.25">
      <c r="A378" cm="1">
        <f t="array" aca="1" ref="A378" ca="1">INDIRECT("'Room Details'!$B$380")</f>
        <v>0</v>
      </c>
      <c r="B378" cm="1">
        <f t="array" aca="1" ref="B378" ca="1">INDIRECT("'Room Details'!$C$380")</f>
        <v>0</v>
      </c>
      <c r="C378" cm="1">
        <f t="array" aca="1" ref="C378" ca="1">INDIRECT("'Room Details'!$D$380")</f>
        <v>0</v>
      </c>
      <c r="D378" cm="1">
        <f t="array" aca="1" ref="D378" ca="1">INDIRECT("'Room Details'!$E$380")</f>
        <v>0</v>
      </c>
      <c r="E378" t="str" cm="1">
        <f t="array" aca="1" ref="E378" ca="1">INDIRECT("'Room Details'!$F$380")</f>
        <v xml:space="preserve"> </v>
      </c>
      <c r="F378" cm="1">
        <f t="array" aca="1" ref="F378" ca="1">INDIRECT("'Room Details'!$G$380")</f>
        <v>0</v>
      </c>
      <c r="G378" cm="1">
        <f t="array" aca="1" ref="G378" ca="1">INDIRECT("'Room Details'!$H$380")</f>
        <v>0</v>
      </c>
      <c r="H378" cm="1">
        <f t="array" aca="1" ref="H378" ca="1">INDIRECT("'Room Details'!$I$380")</f>
        <v>0</v>
      </c>
      <c r="I378" cm="1">
        <f t="array" aca="1" ref="I378" ca="1">INDIRECT("'Room Details'!$J$380")</f>
        <v>0</v>
      </c>
      <c r="J378" cm="1">
        <f t="array" aca="1" ref="J378" ca="1">INDIRECT("'Room Details'!$K$380")</f>
        <v>0</v>
      </c>
      <c r="K378" t="str" cm="1">
        <f t="array" aca="1" ref="K378" ca="1">INDIRECT("'Room Details'!$L$380")</f>
        <v xml:space="preserve"> </v>
      </c>
      <c r="L378" cm="1">
        <f t="array" aca="1" ref="L378" ca="1">INDIRECT("'Room Details'!$M$380")</f>
        <v>0</v>
      </c>
      <c r="M378" cm="1">
        <f t="array" aca="1" ref="M378" ca="1">INDIRECT("'Room Details'!$N$380")</f>
        <v>0</v>
      </c>
      <c r="N378" cm="1">
        <f t="array" aca="1" ref="N378" ca="1">INDIRECT("'Room Details'!$O$380")</f>
        <v>0</v>
      </c>
      <c r="O378" cm="1">
        <f t="array" aca="1" ref="O378" ca="1">INDIRECT("'Room Details'!$P$380")</f>
        <v>0</v>
      </c>
    </row>
    <row r="379" spans="1:15" x14ac:dyDescent="0.25">
      <c r="A379" cm="1">
        <f t="array" aca="1" ref="A379" ca="1">INDIRECT("'Room Details'!$B$381")</f>
        <v>0</v>
      </c>
      <c r="B379" cm="1">
        <f t="array" aca="1" ref="B379" ca="1">INDIRECT("'Room Details'!$C$381")</f>
        <v>0</v>
      </c>
      <c r="C379" cm="1">
        <f t="array" aca="1" ref="C379" ca="1">INDIRECT("'Room Details'!$D$381")</f>
        <v>0</v>
      </c>
      <c r="D379" cm="1">
        <f t="array" aca="1" ref="D379" ca="1">INDIRECT("'Room Details'!$E$381")</f>
        <v>0</v>
      </c>
      <c r="E379" t="str" cm="1">
        <f t="array" aca="1" ref="E379" ca="1">INDIRECT("'Room Details'!$F$381")</f>
        <v xml:space="preserve"> </v>
      </c>
      <c r="F379" cm="1">
        <f t="array" aca="1" ref="F379" ca="1">INDIRECT("'Room Details'!$G$381")</f>
        <v>0</v>
      </c>
      <c r="G379" cm="1">
        <f t="array" aca="1" ref="G379" ca="1">INDIRECT("'Room Details'!$H$381")</f>
        <v>0</v>
      </c>
      <c r="H379" cm="1">
        <f t="array" aca="1" ref="H379" ca="1">INDIRECT("'Room Details'!$I$381")</f>
        <v>0</v>
      </c>
      <c r="I379" cm="1">
        <f t="array" aca="1" ref="I379" ca="1">INDIRECT("'Room Details'!$J$381")</f>
        <v>0</v>
      </c>
      <c r="J379" cm="1">
        <f t="array" aca="1" ref="J379" ca="1">INDIRECT("'Room Details'!$K$381")</f>
        <v>0</v>
      </c>
      <c r="K379" t="str" cm="1">
        <f t="array" aca="1" ref="K379" ca="1">INDIRECT("'Room Details'!$L$381")</f>
        <v xml:space="preserve"> </v>
      </c>
      <c r="L379" cm="1">
        <f t="array" aca="1" ref="L379" ca="1">INDIRECT("'Room Details'!$M$381")</f>
        <v>0</v>
      </c>
      <c r="M379" cm="1">
        <f t="array" aca="1" ref="M379" ca="1">INDIRECT("'Room Details'!$N$381")</f>
        <v>0</v>
      </c>
      <c r="N379" cm="1">
        <f t="array" aca="1" ref="N379" ca="1">INDIRECT("'Room Details'!$O$381")</f>
        <v>0</v>
      </c>
      <c r="O379" cm="1">
        <f t="array" aca="1" ref="O379" ca="1">INDIRECT("'Room Details'!$P$381")</f>
        <v>0</v>
      </c>
    </row>
    <row r="380" spans="1:15" x14ac:dyDescent="0.25">
      <c r="A380" cm="1">
        <f t="array" aca="1" ref="A380" ca="1">INDIRECT("'Room Details'!$B$382")</f>
        <v>0</v>
      </c>
      <c r="B380" cm="1">
        <f t="array" aca="1" ref="B380" ca="1">INDIRECT("'Room Details'!$C$382")</f>
        <v>0</v>
      </c>
      <c r="C380" cm="1">
        <f t="array" aca="1" ref="C380" ca="1">INDIRECT("'Room Details'!$D$382")</f>
        <v>0</v>
      </c>
      <c r="D380" cm="1">
        <f t="array" aca="1" ref="D380" ca="1">INDIRECT("'Room Details'!$E$382")</f>
        <v>0</v>
      </c>
      <c r="E380" t="str" cm="1">
        <f t="array" aca="1" ref="E380" ca="1">INDIRECT("'Room Details'!$F$382")</f>
        <v xml:space="preserve"> </v>
      </c>
      <c r="F380" cm="1">
        <f t="array" aca="1" ref="F380" ca="1">INDIRECT("'Room Details'!$G$382")</f>
        <v>0</v>
      </c>
      <c r="G380" cm="1">
        <f t="array" aca="1" ref="G380" ca="1">INDIRECT("'Room Details'!$H$382")</f>
        <v>0</v>
      </c>
      <c r="H380" cm="1">
        <f t="array" aca="1" ref="H380" ca="1">INDIRECT("'Room Details'!$I$382")</f>
        <v>0</v>
      </c>
      <c r="I380" cm="1">
        <f t="array" aca="1" ref="I380" ca="1">INDIRECT("'Room Details'!$J$382")</f>
        <v>0</v>
      </c>
      <c r="J380" cm="1">
        <f t="array" aca="1" ref="J380" ca="1">INDIRECT("'Room Details'!$K$382")</f>
        <v>0</v>
      </c>
      <c r="K380" t="str" cm="1">
        <f t="array" aca="1" ref="K380" ca="1">INDIRECT("'Room Details'!$L$382")</f>
        <v xml:space="preserve"> </v>
      </c>
      <c r="L380" cm="1">
        <f t="array" aca="1" ref="L380" ca="1">INDIRECT("'Room Details'!$M$382")</f>
        <v>0</v>
      </c>
      <c r="M380" cm="1">
        <f t="array" aca="1" ref="M380" ca="1">INDIRECT("'Room Details'!$N$382")</f>
        <v>0</v>
      </c>
      <c r="N380" cm="1">
        <f t="array" aca="1" ref="N380" ca="1">INDIRECT("'Room Details'!$O$382")</f>
        <v>0</v>
      </c>
      <c r="O380" cm="1">
        <f t="array" aca="1" ref="O380" ca="1">INDIRECT("'Room Details'!$P$382")</f>
        <v>0</v>
      </c>
    </row>
    <row r="381" spans="1:15" x14ac:dyDescent="0.25">
      <c r="A381" cm="1">
        <f t="array" aca="1" ref="A381" ca="1">INDIRECT("'Room Details'!$B$383")</f>
        <v>0</v>
      </c>
      <c r="B381" cm="1">
        <f t="array" aca="1" ref="B381" ca="1">INDIRECT("'Room Details'!$C$383")</f>
        <v>0</v>
      </c>
      <c r="C381" cm="1">
        <f t="array" aca="1" ref="C381" ca="1">INDIRECT("'Room Details'!$D$383")</f>
        <v>0</v>
      </c>
      <c r="D381" cm="1">
        <f t="array" aca="1" ref="D381" ca="1">INDIRECT("'Room Details'!$E$383")</f>
        <v>0</v>
      </c>
      <c r="E381" t="str" cm="1">
        <f t="array" aca="1" ref="E381" ca="1">INDIRECT("'Room Details'!$F$383")</f>
        <v xml:space="preserve"> </v>
      </c>
      <c r="F381" cm="1">
        <f t="array" aca="1" ref="F381" ca="1">INDIRECT("'Room Details'!$G$383")</f>
        <v>0</v>
      </c>
      <c r="G381" cm="1">
        <f t="array" aca="1" ref="G381" ca="1">INDIRECT("'Room Details'!$H$383")</f>
        <v>0</v>
      </c>
      <c r="H381" cm="1">
        <f t="array" aca="1" ref="H381" ca="1">INDIRECT("'Room Details'!$I$383")</f>
        <v>0</v>
      </c>
      <c r="I381" cm="1">
        <f t="array" aca="1" ref="I381" ca="1">INDIRECT("'Room Details'!$J$383")</f>
        <v>0</v>
      </c>
      <c r="J381" cm="1">
        <f t="array" aca="1" ref="J381" ca="1">INDIRECT("'Room Details'!$K$383")</f>
        <v>0</v>
      </c>
      <c r="K381" t="str" cm="1">
        <f t="array" aca="1" ref="K381" ca="1">INDIRECT("'Room Details'!$L$383")</f>
        <v xml:space="preserve"> </v>
      </c>
      <c r="L381" cm="1">
        <f t="array" aca="1" ref="L381" ca="1">INDIRECT("'Room Details'!$M$383")</f>
        <v>0</v>
      </c>
      <c r="M381" cm="1">
        <f t="array" aca="1" ref="M381" ca="1">INDIRECT("'Room Details'!$N$383")</f>
        <v>0</v>
      </c>
      <c r="N381" cm="1">
        <f t="array" aca="1" ref="N381" ca="1">INDIRECT("'Room Details'!$O$383")</f>
        <v>0</v>
      </c>
      <c r="O381" cm="1">
        <f t="array" aca="1" ref="O381" ca="1">INDIRECT("'Room Details'!$P$383")</f>
        <v>0</v>
      </c>
    </row>
    <row r="382" spans="1:15" x14ac:dyDescent="0.25">
      <c r="A382" cm="1">
        <f t="array" aca="1" ref="A382" ca="1">INDIRECT("'Room Details'!$B$384")</f>
        <v>0</v>
      </c>
      <c r="B382" cm="1">
        <f t="array" aca="1" ref="B382" ca="1">INDIRECT("'Room Details'!$C$384")</f>
        <v>0</v>
      </c>
      <c r="C382" cm="1">
        <f t="array" aca="1" ref="C382" ca="1">INDIRECT("'Room Details'!$D$384")</f>
        <v>0</v>
      </c>
      <c r="D382" cm="1">
        <f t="array" aca="1" ref="D382" ca="1">INDIRECT("'Room Details'!$E$384")</f>
        <v>0</v>
      </c>
      <c r="E382" t="str" cm="1">
        <f t="array" aca="1" ref="E382" ca="1">INDIRECT("'Room Details'!$F$384")</f>
        <v xml:space="preserve"> </v>
      </c>
      <c r="F382" cm="1">
        <f t="array" aca="1" ref="F382" ca="1">INDIRECT("'Room Details'!$G$384")</f>
        <v>0</v>
      </c>
      <c r="G382" cm="1">
        <f t="array" aca="1" ref="G382" ca="1">INDIRECT("'Room Details'!$H$384")</f>
        <v>0</v>
      </c>
      <c r="H382" cm="1">
        <f t="array" aca="1" ref="H382" ca="1">INDIRECT("'Room Details'!$I$384")</f>
        <v>0</v>
      </c>
      <c r="I382" cm="1">
        <f t="array" aca="1" ref="I382" ca="1">INDIRECT("'Room Details'!$J$384")</f>
        <v>0</v>
      </c>
      <c r="J382" cm="1">
        <f t="array" aca="1" ref="J382" ca="1">INDIRECT("'Room Details'!$K$384")</f>
        <v>0</v>
      </c>
      <c r="K382" t="str" cm="1">
        <f t="array" aca="1" ref="K382" ca="1">INDIRECT("'Room Details'!$L$384")</f>
        <v xml:space="preserve"> </v>
      </c>
      <c r="L382" cm="1">
        <f t="array" aca="1" ref="L382" ca="1">INDIRECT("'Room Details'!$M$384")</f>
        <v>0</v>
      </c>
      <c r="M382" cm="1">
        <f t="array" aca="1" ref="M382" ca="1">INDIRECT("'Room Details'!$N$384")</f>
        <v>0</v>
      </c>
      <c r="N382" cm="1">
        <f t="array" aca="1" ref="N382" ca="1">INDIRECT("'Room Details'!$O$384")</f>
        <v>0</v>
      </c>
      <c r="O382" cm="1">
        <f t="array" aca="1" ref="O382" ca="1">INDIRECT("'Room Details'!$P$384")</f>
        <v>0</v>
      </c>
    </row>
    <row r="383" spans="1:15" x14ac:dyDescent="0.25">
      <c r="A383" cm="1">
        <f t="array" aca="1" ref="A383" ca="1">INDIRECT("'Room Details'!$B$385")</f>
        <v>0</v>
      </c>
      <c r="B383" cm="1">
        <f t="array" aca="1" ref="B383" ca="1">INDIRECT("'Room Details'!$C$385")</f>
        <v>0</v>
      </c>
      <c r="C383" cm="1">
        <f t="array" aca="1" ref="C383" ca="1">INDIRECT("'Room Details'!$D$385")</f>
        <v>0</v>
      </c>
      <c r="D383" cm="1">
        <f t="array" aca="1" ref="D383" ca="1">INDIRECT("'Room Details'!$E$385")</f>
        <v>0</v>
      </c>
      <c r="E383" t="str" cm="1">
        <f t="array" aca="1" ref="E383" ca="1">INDIRECT("'Room Details'!$F$385")</f>
        <v xml:space="preserve"> </v>
      </c>
      <c r="F383" cm="1">
        <f t="array" aca="1" ref="F383" ca="1">INDIRECT("'Room Details'!$G$385")</f>
        <v>0</v>
      </c>
      <c r="G383" cm="1">
        <f t="array" aca="1" ref="G383" ca="1">INDIRECT("'Room Details'!$H$385")</f>
        <v>0</v>
      </c>
      <c r="H383" cm="1">
        <f t="array" aca="1" ref="H383" ca="1">INDIRECT("'Room Details'!$I$385")</f>
        <v>0</v>
      </c>
      <c r="I383" cm="1">
        <f t="array" aca="1" ref="I383" ca="1">INDIRECT("'Room Details'!$J$385")</f>
        <v>0</v>
      </c>
      <c r="J383" cm="1">
        <f t="array" aca="1" ref="J383" ca="1">INDIRECT("'Room Details'!$K$385")</f>
        <v>0</v>
      </c>
      <c r="K383" t="str" cm="1">
        <f t="array" aca="1" ref="K383" ca="1">INDIRECT("'Room Details'!$L$385")</f>
        <v xml:space="preserve"> </v>
      </c>
      <c r="L383" cm="1">
        <f t="array" aca="1" ref="L383" ca="1">INDIRECT("'Room Details'!$M$385")</f>
        <v>0</v>
      </c>
      <c r="M383" cm="1">
        <f t="array" aca="1" ref="M383" ca="1">INDIRECT("'Room Details'!$N$385")</f>
        <v>0</v>
      </c>
      <c r="N383" cm="1">
        <f t="array" aca="1" ref="N383" ca="1">INDIRECT("'Room Details'!$O$385")</f>
        <v>0</v>
      </c>
      <c r="O383" cm="1">
        <f t="array" aca="1" ref="O383" ca="1">INDIRECT("'Room Details'!$P$385")</f>
        <v>0</v>
      </c>
    </row>
    <row r="384" spans="1:15" x14ac:dyDescent="0.25">
      <c r="A384" cm="1">
        <f t="array" aca="1" ref="A384" ca="1">INDIRECT("'Room Details'!$B$386")</f>
        <v>0</v>
      </c>
      <c r="B384" cm="1">
        <f t="array" aca="1" ref="B384" ca="1">INDIRECT("'Room Details'!$C$386")</f>
        <v>0</v>
      </c>
      <c r="C384" cm="1">
        <f t="array" aca="1" ref="C384" ca="1">INDIRECT("'Room Details'!$D$386")</f>
        <v>0</v>
      </c>
      <c r="D384" cm="1">
        <f t="array" aca="1" ref="D384" ca="1">INDIRECT("'Room Details'!$E$386")</f>
        <v>0</v>
      </c>
      <c r="E384" t="str" cm="1">
        <f t="array" aca="1" ref="E384" ca="1">INDIRECT("'Room Details'!$F$386")</f>
        <v xml:space="preserve"> </v>
      </c>
      <c r="F384" cm="1">
        <f t="array" aca="1" ref="F384" ca="1">INDIRECT("'Room Details'!$G$386")</f>
        <v>0</v>
      </c>
      <c r="G384" cm="1">
        <f t="array" aca="1" ref="G384" ca="1">INDIRECT("'Room Details'!$H$386")</f>
        <v>0</v>
      </c>
      <c r="H384" cm="1">
        <f t="array" aca="1" ref="H384" ca="1">INDIRECT("'Room Details'!$I$386")</f>
        <v>0</v>
      </c>
      <c r="I384" cm="1">
        <f t="array" aca="1" ref="I384" ca="1">INDIRECT("'Room Details'!$J$386")</f>
        <v>0</v>
      </c>
      <c r="J384" cm="1">
        <f t="array" aca="1" ref="J384" ca="1">INDIRECT("'Room Details'!$K$386")</f>
        <v>0</v>
      </c>
      <c r="K384" t="str" cm="1">
        <f t="array" aca="1" ref="K384" ca="1">INDIRECT("'Room Details'!$L$386")</f>
        <v xml:space="preserve"> </v>
      </c>
      <c r="L384" cm="1">
        <f t="array" aca="1" ref="L384" ca="1">INDIRECT("'Room Details'!$M$386")</f>
        <v>0</v>
      </c>
      <c r="M384" cm="1">
        <f t="array" aca="1" ref="M384" ca="1">INDIRECT("'Room Details'!$N$386")</f>
        <v>0</v>
      </c>
      <c r="N384" cm="1">
        <f t="array" aca="1" ref="N384" ca="1">INDIRECT("'Room Details'!$O$386")</f>
        <v>0</v>
      </c>
      <c r="O384" cm="1">
        <f t="array" aca="1" ref="O384" ca="1">INDIRECT("'Room Details'!$P$386")</f>
        <v>0</v>
      </c>
    </row>
    <row r="385" spans="1:15" x14ac:dyDescent="0.25">
      <c r="A385" cm="1">
        <f t="array" aca="1" ref="A385" ca="1">INDIRECT("'Room Details'!$B$387")</f>
        <v>0</v>
      </c>
      <c r="B385" cm="1">
        <f t="array" aca="1" ref="B385" ca="1">INDIRECT("'Room Details'!$C$387")</f>
        <v>0</v>
      </c>
      <c r="C385" cm="1">
        <f t="array" aca="1" ref="C385" ca="1">INDIRECT("'Room Details'!$D$387")</f>
        <v>0</v>
      </c>
      <c r="D385" cm="1">
        <f t="array" aca="1" ref="D385" ca="1">INDIRECT("'Room Details'!$E$387")</f>
        <v>0</v>
      </c>
      <c r="E385" t="str" cm="1">
        <f t="array" aca="1" ref="E385" ca="1">INDIRECT("'Room Details'!$F$387")</f>
        <v xml:space="preserve"> </v>
      </c>
      <c r="F385" cm="1">
        <f t="array" aca="1" ref="F385" ca="1">INDIRECT("'Room Details'!$G$387")</f>
        <v>0</v>
      </c>
      <c r="G385" cm="1">
        <f t="array" aca="1" ref="G385" ca="1">INDIRECT("'Room Details'!$H$387")</f>
        <v>0</v>
      </c>
      <c r="H385" cm="1">
        <f t="array" aca="1" ref="H385" ca="1">INDIRECT("'Room Details'!$I$387")</f>
        <v>0</v>
      </c>
      <c r="I385" cm="1">
        <f t="array" aca="1" ref="I385" ca="1">INDIRECT("'Room Details'!$J$387")</f>
        <v>0</v>
      </c>
      <c r="J385" cm="1">
        <f t="array" aca="1" ref="J385" ca="1">INDIRECT("'Room Details'!$K$387")</f>
        <v>0</v>
      </c>
      <c r="K385" t="str" cm="1">
        <f t="array" aca="1" ref="K385" ca="1">INDIRECT("'Room Details'!$L$387")</f>
        <v xml:space="preserve"> </v>
      </c>
      <c r="L385" cm="1">
        <f t="array" aca="1" ref="L385" ca="1">INDIRECT("'Room Details'!$M$387")</f>
        <v>0</v>
      </c>
      <c r="M385" cm="1">
        <f t="array" aca="1" ref="M385" ca="1">INDIRECT("'Room Details'!$N$387")</f>
        <v>0</v>
      </c>
      <c r="N385" cm="1">
        <f t="array" aca="1" ref="N385" ca="1">INDIRECT("'Room Details'!$O$387")</f>
        <v>0</v>
      </c>
      <c r="O385" cm="1">
        <f t="array" aca="1" ref="O385" ca="1">INDIRECT("'Room Details'!$P$387")</f>
        <v>0</v>
      </c>
    </row>
    <row r="386" spans="1:15" x14ac:dyDescent="0.25">
      <c r="A386" cm="1">
        <f t="array" aca="1" ref="A386" ca="1">INDIRECT("'Room Details'!$B$388")</f>
        <v>0</v>
      </c>
      <c r="B386" cm="1">
        <f t="array" aca="1" ref="B386" ca="1">INDIRECT("'Room Details'!$C$388")</f>
        <v>0</v>
      </c>
      <c r="C386" cm="1">
        <f t="array" aca="1" ref="C386" ca="1">INDIRECT("'Room Details'!$D$388")</f>
        <v>0</v>
      </c>
      <c r="D386" cm="1">
        <f t="array" aca="1" ref="D386" ca="1">INDIRECT("'Room Details'!$E$388")</f>
        <v>0</v>
      </c>
      <c r="E386" t="str" cm="1">
        <f t="array" aca="1" ref="E386" ca="1">INDIRECT("'Room Details'!$F$388")</f>
        <v xml:space="preserve"> </v>
      </c>
      <c r="F386" cm="1">
        <f t="array" aca="1" ref="F386" ca="1">INDIRECT("'Room Details'!$G$388")</f>
        <v>0</v>
      </c>
      <c r="G386" cm="1">
        <f t="array" aca="1" ref="G386" ca="1">INDIRECT("'Room Details'!$H$388")</f>
        <v>0</v>
      </c>
      <c r="H386" cm="1">
        <f t="array" aca="1" ref="H386" ca="1">INDIRECT("'Room Details'!$I$388")</f>
        <v>0</v>
      </c>
      <c r="I386" cm="1">
        <f t="array" aca="1" ref="I386" ca="1">INDIRECT("'Room Details'!$J$388")</f>
        <v>0</v>
      </c>
      <c r="J386" cm="1">
        <f t="array" aca="1" ref="J386" ca="1">INDIRECT("'Room Details'!$K$388")</f>
        <v>0</v>
      </c>
      <c r="K386" t="str" cm="1">
        <f t="array" aca="1" ref="K386" ca="1">INDIRECT("'Room Details'!$L$388")</f>
        <v xml:space="preserve"> </v>
      </c>
      <c r="L386" cm="1">
        <f t="array" aca="1" ref="L386" ca="1">INDIRECT("'Room Details'!$M$388")</f>
        <v>0</v>
      </c>
      <c r="M386" cm="1">
        <f t="array" aca="1" ref="M386" ca="1">INDIRECT("'Room Details'!$N$388")</f>
        <v>0</v>
      </c>
      <c r="N386" cm="1">
        <f t="array" aca="1" ref="N386" ca="1">INDIRECT("'Room Details'!$O$388")</f>
        <v>0</v>
      </c>
      <c r="O386" cm="1">
        <f t="array" aca="1" ref="O386" ca="1">INDIRECT("'Room Details'!$P$388")</f>
        <v>0</v>
      </c>
    </row>
    <row r="387" spans="1:15" x14ac:dyDescent="0.25">
      <c r="A387" cm="1">
        <f t="array" aca="1" ref="A387" ca="1">INDIRECT("'Room Details'!$B$389")</f>
        <v>0</v>
      </c>
      <c r="B387" cm="1">
        <f t="array" aca="1" ref="B387" ca="1">INDIRECT("'Room Details'!$C$389")</f>
        <v>0</v>
      </c>
      <c r="C387" cm="1">
        <f t="array" aca="1" ref="C387" ca="1">INDIRECT("'Room Details'!$D$389")</f>
        <v>0</v>
      </c>
      <c r="D387" cm="1">
        <f t="array" aca="1" ref="D387" ca="1">INDIRECT("'Room Details'!$E$389")</f>
        <v>0</v>
      </c>
      <c r="E387" t="str" cm="1">
        <f t="array" aca="1" ref="E387" ca="1">INDIRECT("'Room Details'!$F$389")</f>
        <v xml:space="preserve"> </v>
      </c>
      <c r="F387" cm="1">
        <f t="array" aca="1" ref="F387" ca="1">INDIRECT("'Room Details'!$G$389")</f>
        <v>0</v>
      </c>
      <c r="G387" cm="1">
        <f t="array" aca="1" ref="G387" ca="1">INDIRECT("'Room Details'!$H$389")</f>
        <v>0</v>
      </c>
      <c r="H387" cm="1">
        <f t="array" aca="1" ref="H387" ca="1">INDIRECT("'Room Details'!$I$389")</f>
        <v>0</v>
      </c>
      <c r="I387" cm="1">
        <f t="array" aca="1" ref="I387" ca="1">INDIRECT("'Room Details'!$J$389")</f>
        <v>0</v>
      </c>
      <c r="J387" cm="1">
        <f t="array" aca="1" ref="J387" ca="1">INDIRECT("'Room Details'!$K$389")</f>
        <v>0</v>
      </c>
      <c r="K387" t="str" cm="1">
        <f t="array" aca="1" ref="K387" ca="1">INDIRECT("'Room Details'!$L$389")</f>
        <v xml:space="preserve"> </v>
      </c>
      <c r="L387" cm="1">
        <f t="array" aca="1" ref="L387" ca="1">INDIRECT("'Room Details'!$M$389")</f>
        <v>0</v>
      </c>
      <c r="M387" cm="1">
        <f t="array" aca="1" ref="M387" ca="1">INDIRECT("'Room Details'!$N$389")</f>
        <v>0</v>
      </c>
      <c r="N387" cm="1">
        <f t="array" aca="1" ref="N387" ca="1">INDIRECT("'Room Details'!$O$389")</f>
        <v>0</v>
      </c>
      <c r="O387" cm="1">
        <f t="array" aca="1" ref="O387" ca="1">INDIRECT("'Room Details'!$P$389")</f>
        <v>0</v>
      </c>
    </row>
    <row r="388" spans="1:15" x14ac:dyDescent="0.25">
      <c r="A388" cm="1">
        <f t="array" aca="1" ref="A388" ca="1">INDIRECT("'Room Details'!$B$390")</f>
        <v>0</v>
      </c>
      <c r="B388" cm="1">
        <f t="array" aca="1" ref="B388" ca="1">INDIRECT("'Room Details'!$C$390")</f>
        <v>0</v>
      </c>
      <c r="C388" cm="1">
        <f t="array" aca="1" ref="C388" ca="1">INDIRECT("'Room Details'!$D$390")</f>
        <v>0</v>
      </c>
      <c r="D388" cm="1">
        <f t="array" aca="1" ref="D388" ca="1">INDIRECT("'Room Details'!$E$390")</f>
        <v>0</v>
      </c>
      <c r="E388" t="str" cm="1">
        <f t="array" aca="1" ref="E388" ca="1">INDIRECT("'Room Details'!$F$390")</f>
        <v xml:space="preserve"> </v>
      </c>
      <c r="F388" cm="1">
        <f t="array" aca="1" ref="F388" ca="1">INDIRECT("'Room Details'!$G$390")</f>
        <v>0</v>
      </c>
      <c r="G388" cm="1">
        <f t="array" aca="1" ref="G388" ca="1">INDIRECT("'Room Details'!$H$390")</f>
        <v>0</v>
      </c>
      <c r="H388" cm="1">
        <f t="array" aca="1" ref="H388" ca="1">INDIRECT("'Room Details'!$I$390")</f>
        <v>0</v>
      </c>
      <c r="I388" cm="1">
        <f t="array" aca="1" ref="I388" ca="1">INDIRECT("'Room Details'!$J$390")</f>
        <v>0</v>
      </c>
      <c r="J388" cm="1">
        <f t="array" aca="1" ref="J388" ca="1">INDIRECT("'Room Details'!$K$390")</f>
        <v>0</v>
      </c>
      <c r="K388" t="str" cm="1">
        <f t="array" aca="1" ref="K388" ca="1">INDIRECT("'Room Details'!$L$390")</f>
        <v xml:space="preserve"> </v>
      </c>
      <c r="L388" cm="1">
        <f t="array" aca="1" ref="L388" ca="1">INDIRECT("'Room Details'!$M$390")</f>
        <v>0</v>
      </c>
      <c r="M388" cm="1">
        <f t="array" aca="1" ref="M388" ca="1">INDIRECT("'Room Details'!$N$390")</f>
        <v>0</v>
      </c>
      <c r="N388" cm="1">
        <f t="array" aca="1" ref="N388" ca="1">INDIRECT("'Room Details'!$O$390")</f>
        <v>0</v>
      </c>
      <c r="O388" cm="1">
        <f t="array" aca="1" ref="O388" ca="1">INDIRECT("'Room Details'!$P$390")</f>
        <v>0</v>
      </c>
    </row>
    <row r="389" spans="1:15" x14ac:dyDescent="0.25">
      <c r="A389" cm="1">
        <f t="array" aca="1" ref="A389" ca="1">INDIRECT("'Room Details'!$B$391")</f>
        <v>0</v>
      </c>
      <c r="B389" cm="1">
        <f t="array" aca="1" ref="B389" ca="1">INDIRECT("'Room Details'!$C$391")</f>
        <v>0</v>
      </c>
      <c r="C389" cm="1">
        <f t="array" aca="1" ref="C389" ca="1">INDIRECT("'Room Details'!$D$391")</f>
        <v>0</v>
      </c>
      <c r="D389" cm="1">
        <f t="array" aca="1" ref="D389" ca="1">INDIRECT("'Room Details'!$E$391")</f>
        <v>0</v>
      </c>
      <c r="E389" t="str" cm="1">
        <f t="array" aca="1" ref="E389" ca="1">INDIRECT("'Room Details'!$F$391")</f>
        <v xml:space="preserve"> </v>
      </c>
      <c r="F389" cm="1">
        <f t="array" aca="1" ref="F389" ca="1">INDIRECT("'Room Details'!$G$391")</f>
        <v>0</v>
      </c>
      <c r="G389" cm="1">
        <f t="array" aca="1" ref="G389" ca="1">INDIRECT("'Room Details'!$H$391")</f>
        <v>0</v>
      </c>
      <c r="H389" cm="1">
        <f t="array" aca="1" ref="H389" ca="1">INDIRECT("'Room Details'!$I$391")</f>
        <v>0</v>
      </c>
      <c r="I389" cm="1">
        <f t="array" aca="1" ref="I389" ca="1">INDIRECT("'Room Details'!$J$391")</f>
        <v>0</v>
      </c>
      <c r="J389" cm="1">
        <f t="array" aca="1" ref="J389" ca="1">INDIRECT("'Room Details'!$K$391")</f>
        <v>0</v>
      </c>
      <c r="K389" t="str" cm="1">
        <f t="array" aca="1" ref="K389" ca="1">INDIRECT("'Room Details'!$L$391")</f>
        <v xml:space="preserve"> </v>
      </c>
      <c r="L389" cm="1">
        <f t="array" aca="1" ref="L389" ca="1">INDIRECT("'Room Details'!$M$391")</f>
        <v>0</v>
      </c>
      <c r="M389" cm="1">
        <f t="array" aca="1" ref="M389" ca="1">INDIRECT("'Room Details'!$N$391")</f>
        <v>0</v>
      </c>
      <c r="N389" cm="1">
        <f t="array" aca="1" ref="N389" ca="1">INDIRECT("'Room Details'!$O$391")</f>
        <v>0</v>
      </c>
      <c r="O389" cm="1">
        <f t="array" aca="1" ref="O389" ca="1">INDIRECT("'Room Details'!$P$391")</f>
        <v>0</v>
      </c>
    </row>
    <row r="390" spans="1:15" x14ac:dyDescent="0.25">
      <c r="A390" cm="1">
        <f t="array" aca="1" ref="A390" ca="1">INDIRECT("'Room Details'!$B$392")</f>
        <v>0</v>
      </c>
      <c r="B390" cm="1">
        <f t="array" aca="1" ref="B390" ca="1">INDIRECT("'Room Details'!$C$392")</f>
        <v>0</v>
      </c>
      <c r="C390" cm="1">
        <f t="array" aca="1" ref="C390" ca="1">INDIRECT("'Room Details'!$D$392")</f>
        <v>0</v>
      </c>
      <c r="D390" cm="1">
        <f t="array" aca="1" ref="D390" ca="1">INDIRECT("'Room Details'!$E$392")</f>
        <v>0</v>
      </c>
      <c r="E390" t="str" cm="1">
        <f t="array" aca="1" ref="E390" ca="1">INDIRECT("'Room Details'!$F$392")</f>
        <v xml:space="preserve"> </v>
      </c>
      <c r="F390" cm="1">
        <f t="array" aca="1" ref="F390" ca="1">INDIRECT("'Room Details'!$G$392")</f>
        <v>0</v>
      </c>
      <c r="G390" cm="1">
        <f t="array" aca="1" ref="G390" ca="1">INDIRECT("'Room Details'!$H$392")</f>
        <v>0</v>
      </c>
      <c r="H390" cm="1">
        <f t="array" aca="1" ref="H390" ca="1">INDIRECT("'Room Details'!$I$392")</f>
        <v>0</v>
      </c>
      <c r="I390" cm="1">
        <f t="array" aca="1" ref="I390" ca="1">INDIRECT("'Room Details'!$J$392")</f>
        <v>0</v>
      </c>
      <c r="J390" cm="1">
        <f t="array" aca="1" ref="J390" ca="1">INDIRECT("'Room Details'!$K$392")</f>
        <v>0</v>
      </c>
      <c r="K390" t="str" cm="1">
        <f t="array" aca="1" ref="K390" ca="1">INDIRECT("'Room Details'!$L$392")</f>
        <v xml:space="preserve"> </v>
      </c>
      <c r="L390" cm="1">
        <f t="array" aca="1" ref="L390" ca="1">INDIRECT("'Room Details'!$M$392")</f>
        <v>0</v>
      </c>
      <c r="M390" cm="1">
        <f t="array" aca="1" ref="M390" ca="1">INDIRECT("'Room Details'!$N$392")</f>
        <v>0</v>
      </c>
      <c r="N390" cm="1">
        <f t="array" aca="1" ref="N390" ca="1">INDIRECT("'Room Details'!$O$392")</f>
        <v>0</v>
      </c>
      <c r="O390" cm="1">
        <f t="array" aca="1" ref="O390" ca="1">INDIRECT("'Room Details'!$P$392")</f>
        <v>0</v>
      </c>
    </row>
    <row r="391" spans="1:15" x14ac:dyDescent="0.25">
      <c r="A391" cm="1">
        <f t="array" aca="1" ref="A391" ca="1">INDIRECT("'Room Details'!$B$393")</f>
        <v>0</v>
      </c>
      <c r="B391" cm="1">
        <f t="array" aca="1" ref="B391" ca="1">INDIRECT("'Room Details'!$C$393")</f>
        <v>0</v>
      </c>
      <c r="C391" cm="1">
        <f t="array" aca="1" ref="C391" ca="1">INDIRECT("'Room Details'!$D$393")</f>
        <v>0</v>
      </c>
      <c r="D391" cm="1">
        <f t="array" aca="1" ref="D391" ca="1">INDIRECT("'Room Details'!$E$393")</f>
        <v>0</v>
      </c>
      <c r="E391" t="str" cm="1">
        <f t="array" aca="1" ref="E391" ca="1">INDIRECT("'Room Details'!$F$393")</f>
        <v xml:space="preserve"> </v>
      </c>
      <c r="F391" cm="1">
        <f t="array" aca="1" ref="F391" ca="1">INDIRECT("'Room Details'!$G$393")</f>
        <v>0</v>
      </c>
      <c r="G391" cm="1">
        <f t="array" aca="1" ref="G391" ca="1">INDIRECT("'Room Details'!$H$393")</f>
        <v>0</v>
      </c>
      <c r="H391" cm="1">
        <f t="array" aca="1" ref="H391" ca="1">INDIRECT("'Room Details'!$I$393")</f>
        <v>0</v>
      </c>
      <c r="I391" cm="1">
        <f t="array" aca="1" ref="I391" ca="1">INDIRECT("'Room Details'!$J$393")</f>
        <v>0</v>
      </c>
      <c r="J391" cm="1">
        <f t="array" aca="1" ref="J391" ca="1">INDIRECT("'Room Details'!$K$393")</f>
        <v>0</v>
      </c>
      <c r="K391" t="str" cm="1">
        <f t="array" aca="1" ref="K391" ca="1">INDIRECT("'Room Details'!$L$393")</f>
        <v xml:space="preserve"> </v>
      </c>
      <c r="L391" cm="1">
        <f t="array" aca="1" ref="L391" ca="1">INDIRECT("'Room Details'!$M$393")</f>
        <v>0</v>
      </c>
      <c r="M391" cm="1">
        <f t="array" aca="1" ref="M391" ca="1">INDIRECT("'Room Details'!$N$393")</f>
        <v>0</v>
      </c>
      <c r="N391" cm="1">
        <f t="array" aca="1" ref="N391" ca="1">INDIRECT("'Room Details'!$O$393")</f>
        <v>0</v>
      </c>
      <c r="O391" cm="1">
        <f t="array" aca="1" ref="O391" ca="1">INDIRECT("'Room Details'!$P$393")</f>
        <v>0</v>
      </c>
    </row>
    <row r="392" spans="1:15" x14ac:dyDescent="0.25">
      <c r="A392" cm="1">
        <f t="array" aca="1" ref="A392" ca="1">INDIRECT("'Room Details'!$B$394")</f>
        <v>0</v>
      </c>
      <c r="B392" cm="1">
        <f t="array" aca="1" ref="B392" ca="1">INDIRECT("'Room Details'!$C$394")</f>
        <v>0</v>
      </c>
      <c r="C392" cm="1">
        <f t="array" aca="1" ref="C392" ca="1">INDIRECT("'Room Details'!$D$394")</f>
        <v>0</v>
      </c>
      <c r="D392" cm="1">
        <f t="array" aca="1" ref="D392" ca="1">INDIRECT("'Room Details'!$E$394")</f>
        <v>0</v>
      </c>
      <c r="E392" t="str" cm="1">
        <f t="array" aca="1" ref="E392" ca="1">INDIRECT("'Room Details'!$F$394")</f>
        <v xml:space="preserve"> </v>
      </c>
      <c r="F392" cm="1">
        <f t="array" aca="1" ref="F392" ca="1">INDIRECT("'Room Details'!$G$394")</f>
        <v>0</v>
      </c>
      <c r="G392" cm="1">
        <f t="array" aca="1" ref="G392" ca="1">INDIRECT("'Room Details'!$H$394")</f>
        <v>0</v>
      </c>
      <c r="H392" cm="1">
        <f t="array" aca="1" ref="H392" ca="1">INDIRECT("'Room Details'!$I$394")</f>
        <v>0</v>
      </c>
      <c r="I392" cm="1">
        <f t="array" aca="1" ref="I392" ca="1">INDIRECT("'Room Details'!$J$394")</f>
        <v>0</v>
      </c>
      <c r="J392" cm="1">
        <f t="array" aca="1" ref="J392" ca="1">INDIRECT("'Room Details'!$K$394")</f>
        <v>0</v>
      </c>
      <c r="K392" t="str" cm="1">
        <f t="array" aca="1" ref="K392" ca="1">INDIRECT("'Room Details'!$L$394")</f>
        <v xml:space="preserve"> </v>
      </c>
      <c r="L392" cm="1">
        <f t="array" aca="1" ref="L392" ca="1">INDIRECT("'Room Details'!$M$394")</f>
        <v>0</v>
      </c>
      <c r="M392" cm="1">
        <f t="array" aca="1" ref="M392" ca="1">INDIRECT("'Room Details'!$N$394")</f>
        <v>0</v>
      </c>
      <c r="N392" cm="1">
        <f t="array" aca="1" ref="N392" ca="1">INDIRECT("'Room Details'!$O$394")</f>
        <v>0</v>
      </c>
      <c r="O392" cm="1">
        <f t="array" aca="1" ref="O392" ca="1">INDIRECT("'Room Details'!$P$394")</f>
        <v>0</v>
      </c>
    </row>
    <row r="393" spans="1:15" x14ac:dyDescent="0.25">
      <c r="A393" cm="1">
        <f t="array" aca="1" ref="A393" ca="1">INDIRECT("'Room Details'!$B$395")</f>
        <v>0</v>
      </c>
      <c r="B393" cm="1">
        <f t="array" aca="1" ref="B393" ca="1">INDIRECT("'Room Details'!$C$395")</f>
        <v>0</v>
      </c>
      <c r="C393" cm="1">
        <f t="array" aca="1" ref="C393" ca="1">INDIRECT("'Room Details'!$D$395")</f>
        <v>0</v>
      </c>
      <c r="D393" cm="1">
        <f t="array" aca="1" ref="D393" ca="1">INDIRECT("'Room Details'!$E$395")</f>
        <v>0</v>
      </c>
      <c r="E393" t="str" cm="1">
        <f t="array" aca="1" ref="E393" ca="1">INDIRECT("'Room Details'!$F$395")</f>
        <v xml:space="preserve"> </v>
      </c>
      <c r="F393" cm="1">
        <f t="array" aca="1" ref="F393" ca="1">INDIRECT("'Room Details'!$G$395")</f>
        <v>0</v>
      </c>
      <c r="G393" cm="1">
        <f t="array" aca="1" ref="G393" ca="1">INDIRECT("'Room Details'!$H$395")</f>
        <v>0</v>
      </c>
      <c r="H393" cm="1">
        <f t="array" aca="1" ref="H393" ca="1">INDIRECT("'Room Details'!$I$395")</f>
        <v>0</v>
      </c>
      <c r="I393" cm="1">
        <f t="array" aca="1" ref="I393" ca="1">INDIRECT("'Room Details'!$J$395")</f>
        <v>0</v>
      </c>
      <c r="J393" cm="1">
        <f t="array" aca="1" ref="J393" ca="1">INDIRECT("'Room Details'!$K$395")</f>
        <v>0</v>
      </c>
      <c r="K393" t="str" cm="1">
        <f t="array" aca="1" ref="K393" ca="1">INDIRECT("'Room Details'!$L$395")</f>
        <v xml:space="preserve"> </v>
      </c>
      <c r="L393" cm="1">
        <f t="array" aca="1" ref="L393" ca="1">INDIRECT("'Room Details'!$M$395")</f>
        <v>0</v>
      </c>
      <c r="M393" cm="1">
        <f t="array" aca="1" ref="M393" ca="1">INDIRECT("'Room Details'!$N$395")</f>
        <v>0</v>
      </c>
      <c r="N393" cm="1">
        <f t="array" aca="1" ref="N393" ca="1">INDIRECT("'Room Details'!$O$395")</f>
        <v>0</v>
      </c>
      <c r="O393" cm="1">
        <f t="array" aca="1" ref="O393" ca="1">INDIRECT("'Room Details'!$P$395")</f>
        <v>0</v>
      </c>
    </row>
    <row r="394" spans="1:15" x14ac:dyDescent="0.25">
      <c r="A394" cm="1">
        <f t="array" aca="1" ref="A394" ca="1">INDIRECT("'Room Details'!$B$396")</f>
        <v>0</v>
      </c>
      <c r="B394" cm="1">
        <f t="array" aca="1" ref="B394" ca="1">INDIRECT("'Room Details'!$C$396")</f>
        <v>0</v>
      </c>
      <c r="C394" cm="1">
        <f t="array" aca="1" ref="C394" ca="1">INDIRECT("'Room Details'!$D$396")</f>
        <v>0</v>
      </c>
      <c r="D394" cm="1">
        <f t="array" aca="1" ref="D394" ca="1">INDIRECT("'Room Details'!$E$396")</f>
        <v>0</v>
      </c>
      <c r="E394" t="str" cm="1">
        <f t="array" aca="1" ref="E394" ca="1">INDIRECT("'Room Details'!$F$396")</f>
        <v xml:space="preserve"> </v>
      </c>
      <c r="F394" cm="1">
        <f t="array" aca="1" ref="F394" ca="1">INDIRECT("'Room Details'!$G$396")</f>
        <v>0</v>
      </c>
      <c r="G394" cm="1">
        <f t="array" aca="1" ref="G394" ca="1">INDIRECT("'Room Details'!$H$396")</f>
        <v>0</v>
      </c>
      <c r="H394" cm="1">
        <f t="array" aca="1" ref="H394" ca="1">INDIRECT("'Room Details'!$I$396")</f>
        <v>0</v>
      </c>
      <c r="I394" cm="1">
        <f t="array" aca="1" ref="I394" ca="1">INDIRECT("'Room Details'!$J$396")</f>
        <v>0</v>
      </c>
      <c r="J394" cm="1">
        <f t="array" aca="1" ref="J394" ca="1">INDIRECT("'Room Details'!$K$396")</f>
        <v>0</v>
      </c>
      <c r="K394" t="str" cm="1">
        <f t="array" aca="1" ref="K394" ca="1">INDIRECT("'Room Details'!$L$396")</f>
        <v xml:space="preserve"> </v>
      </c>
      <c r="L394" cm="1">
        <f t="array" aca="1" ref="L394" ca="1">INDIRECT("'Room Details'!$M$396")</f>
        <v>0</v>
      </c>
      <c r="M394" cm="1">
        <f t="array" aca="1" ref="M394" ca="1">INDIRECT("'Room Details'!$N$396")</f>
        <v>0</v>
      </c>
      <c r="N394" cm="1">
        <f t="array" aca="1" ref="N394" ca="1">INDIRECT("'Room Details'!$O$396")</f>
        <v>0</v>
      </c>
      <c r="O394" cm="1">
        <f t="array" aca="1" ref="O394" ca="1">INDIRECT("'Room Details'!$P$396")</f>
        <v>0</v>
      </c>
    </row>
    <row r="395" spans="1:15" x14ac:dyDescent="0.25">
      <c r="A395" cm="1">
        <f t="array" aca="1" ref="A395" ca="1">INDIRECT("'Room Details'!$B$397")</f>
        <v>0</v>
      </c>
      <c r="B395" cm="1">
        <f t="array" aca="1" ref="B395" ca="1">INDIRECT("'Room Details'!$C$397")</f>
        <v>0</v>
      </c>
      <c r="C395" cm="1">
        <f t="array" aca="1" ref="C395" ca="1">INDIRECT("'Room Details'!$D$397")</f>
        <v>0</v>
      </c>
      <c r="D395" cm="1">
        <f t="array" aca="1" ref="D395" ca="1">INDIRECT("'Room Details'!$E$397")</f>
        <v>0</v>
      </c>
      <c r="E395" t="str" cm="1">
        <f t="array" aca="1" ref="E395" ca="1">INDIRECT("'Room Details'!$F$397")</f>
        <v xml:space="preserve"> </v>
      </c>
      <c r="F395" cm="1">
        <f t="array" aca="1" ref="F395" ca="1">INDIRECT("'Room Details'!$G$397")</f>
        <v>0</v>
      </c>
      <c r="G395" cm="1">
        <f t="array" aca="1" ref="G395" ca="1">INDIRECT("'Room Details'!$H$397")</f>
        <v>0</v>
      </c>
      <c r="H395" cm="1">
        <f t="array" aca="1" ref="H395" ca="1">INDIRECT("'Room Details'!$I$397")</f>
        <v>0</v>
      </c>
      <c r="I395" cm="1">
        <f t="array" aca="1" ref="I395" ca="1">INDIRECT("'Room Details'!$J$397")</f>
        <v>0</v>
      </c>
      <c r="J395" cm="1">
        <f t="array" aca="1" ref="J395" ca="1">INDIRECT("'Room Details'!$K$397")</f>
        <v>0</v>
      </c>
      <c r="K395" t="str" cm="1">
        <f t="array" aca="1" ref="K395" ca="1">INDIRECT("'Room Details'!$L$397")</f>
        <v xml:space="preserve"> </v>
      </c>
      <c r="L395" cm="1">
        <f t="array" aca="1" ref="L395" ca="1">INDIRECT("'Room Details'!$M$397")</f>
        <v>0</v>
      </c>
      <c r="M395" cm="1">
        <f t="array" aca="1" ref="M395" ca="1">INDIRECT("'Room Details'!$N$397")</f>
        <v>0</v>
      </c>
      <c r="N395" cm="1">
        <f t="array" aca="1" ref="N395" ca="1">INDIRECT("'Room Details'!$O$397")</f>
        <v>0</v>
      </c>
      <c r="O395" cm="1">
        <f t="array" aca="1" ref="O395" ca="1">INDIRECT("'Room Details'!$P$397")</f>
        <v>0</v>
      </c>
    </row>
    <row r="396" spans="1:15" x14ac:dyDescent="0.25">
      <c r="A396" cm="1">
        <f t="array" aca="1" ref="A396" ca="1">INDIRECT("'Room Details'!$B$398")</f>
        <v>0</v>
      </c>
      <c r="B396" cm="1">
        <f t="array" aca="1" ref="B396" ca="1">INDIRECT("'Room Details'!$C$398")</f>
        <v>0</v>
      </c>
      <c r="C396" cm="1">
        <f t="array" aca="1" ref="C396" ca="1">INDIRECT("'Room Details'!$D$398")</f>
        <v>0</v>
      </c>
      <c r="D396" cm="1">
        <f t="array" aca="1" ref="D396" ca="1">INDIRECT("'Room Details'!$E$398")</f>
        <v>0</v>
      </c>
      <c r="E396" t="str" cm="1">
        <f t="array" aca="1" ref="E396" ca="1">INDIRECT("'Room Details'!$F$398")</f>
        <v xml:space="preserve"> </v>
      </c>
      <c r="F396" cm="1">
        <f t="array" aca="1" ref="F396" ca="1">INDIRECT("'Room Details'!$G$398")</f>
        <v>0</v>
      </c>
      <c r="G396" cm="1">
        <f t="array" aca="1" ref="G396" ca="1">INDIRECT("'Room Details'!$H$398")</f>
        <v>0</v>
      </c>
      <c r="H396" cm="1">
        <f t="array" aca="1" ref="H396" ca="1">INDIRECT("'Room Details'!$I$398")</f>
        <v>0</v>
      </c>
      <c r="I396" cm="1">
        <f t="array" aca="1" ref="I396" ca="1">INDIRECT("'Room Details'!$J$398")</f>
        <v>0</v>
      </c>
      <c r="J396" cm="1">
        <f t="array" aca="1" ref="J396" ca="1">INDIRECT("'Room Details'!$K$398")</f>
        <v>0</v>
      </c>
      <c r="K396" t="str" cm="1">
        <f t="array" aca="1" ref="K396" ca="1">INDIRECT("'Room Details'!$L$398")</f>
        <v xml:space="preserve"> </v>
      </c>
      <c r="L396" cm="1">
        <f t="array" aca="1" ref="L396" ca="1">INDIRECT("'Room Details'!$M$398")</f>
        <v>0</v>
      </c>
      <c r="M396" cm="1">
        <f t="array" aca="1" ref="M396" ca="1">INDIRECT("'Room Details'!$N$398")</f>
        <v>0</v>
      </c>
      <c r="N396" cm="1">
        <f t="array" aca="1" ref="N396" ca="1">INDIRECT("'Room Details'!$O$398")</f>
        <v>0</v>
      </c>
      <c r="O396" cm="1">
        <f t="array" aca="1" ref="O396" ca="1">INDIRECT("'Room Details'!$P$398")</f>
        <v>0</v>
      </c>
    </row>
    <row r="397" spans="1:15" x14ac:dyDescent="0.25">
      <c r="A397" cm="1">
        <f t="array" aca="1" ref="A397" ca="1">INDIRECT("'Room Details'!$B$399")</f>
        <v>0</v>
      </c>
      <c r="B397" cm="1">
        <f t="array" aca="1" ref="B397" ca="1">INDIRECT("'Room Details'!$C$399")</f>
        <v>0</v>
      </c>
      <c r="C397" cm="1">
        <f t="array" aca="1" ref="C397" ca="1">INDIRECT("'Room Details'!$D$399")</f>
        <v>0</v>
      </c>
      <c r="D397" cm="1">
        <f t="array" aca="1" ref="D397" ca="1">INDIRECT("'Room Details'!$E$399")</f>
        <v>0</v>
      </c>
      <c r="E397" t="str" cm="1">
        <f t="array" aca="1" ref="E397" ca="1">INDIRECT("'Room Details'!$F$399")</f>
        <v xml:space="preserve"> </v>
      </c>
      <c r="F397" cm="1">
        <f t="array" aca="1" ref="F397" ca="1">INDIRECT("'Room Details'!$G$399")</f>
        <v>0</v>
      </c>
      <c r="G397" cm="1">
        <f t="array" aca="1" ref="G397" ca="1">INDIRECT("'Room Details'!$H$399")</f>
        <v>0</v>
      </c>
      <c r="H397" cm="1">
        <f t="array" aca="1" ref="H397" ca="1">INDIRECT("'Room Details'!$I$399")</f>
        <v>0</v>
      </c>
      <c r="I397" cm="1">
        <f t="array" aca="1" ref="I397" ca="1">INDIRECT("'Room Details'!$J$399")</f>
        <v>0</v>
      </c>
      <c r="J397" cm="1">
        <f t="array" aca="1" ref="J397" ca="1">INDIRECT("'Room Details'!$K$399")</f>
        <v>0</v>
      </c>
      <c r="K397" t="str" cm="1">
        <f t="array" aca="1" ref="K397" ca="1">INDIRECT("'Room Details'!$L$399")</f>
        <v xml:space="preserve"> </v>
      </c>
      <c r="L397" cm="1">
        <f t="array" aca="1" ref="L397" ca="1">INDIRECT("'Room Details'!$M$399")</f>
        <v>0</v>
      </c>
      <c r="M397" cm="1">
        <f t="array" aca="1" ref="M397" ca="1">INDIRECT("'Room Details'!$N$399")</f>
        <v>0</v>
      </c>
      <c r="N397" cm="1">
        <f t="array" aca="1" ref="N397" ca="1">INDIRECT("'Room Details'!$O$399")</f>
        <v>0</v>
      </c>
      <c r="O397" cm="1">
        <f t="array" aca="1" ref="O397" ca="1">INDIRECT("'Room Details'!$P$399")</f>
        <v>0</v>
      </c>
    </row>
    <row r="398" spans="1:15" x14ac:dyDescent="0.25">
      <c r="A398" cm="1">
        <f t="array" aca="1" ref="A398" ca="1">INDIRECT("'Room Details'!$B$400")</f>
        <v>0</v>
      </c>
      <c r="B398" cm="1">
        <f t="array" aca="1" ref="B398" ca="1">INDIRECT("'Room Details'!$C$400")</f>
        <v>0</v>
      </c>
      <c r="C398" cm="1">
        <f t="array" aca="1" ref="C398" ca="1">INDIRECT("'Room Details'!$D$400")</f>
        <v>0</v>
      </c>
      <c r="D398" cm="1">
        <f t="array" aca="1" ref="D398" ca="1">INDIRECT("'Room Details'!$E$400")</f>
        <v>0</v>
      </c>
      <c r="E398" t="str" cm="1">
        <f t="array" aca="1" ref="E398" ca="1">INDIRECT("'Room Details'!$F$400")</f>
        <v xml:space="preserve"> </v>
      </c>
      <c r="F398" cm="1">
        <f t="array" aca="1" ref="F398" ca="1">INDIRECT("'Room Details'!$G$400")</f>
        <v>0</v>
      </c>
      <c r="G398" cm="1">
        <f t="array" aca="1" ref="G398" ca="1">INDIRECT("'Room Details'!$H$400")</f>
        <v>0</v>
      </c>
      <c r="H398" cm="1">
        <f t="array" aca="1" ref="H398" ca="1">INDIRECT("'Room Details'!$I$400")</f>
        <v>0</v>
      </c>
      <c r="I398" cm="1">
        <f t="array" aca="1" ref="I398" ca="1">INDIRECT("'Room Details'!$J$400")</f>
        <v>0</v>
      </c>
      <c r="J398" cm="1">
        <f t="array" aca="1" ref="J398" ca="1">INDIRECT("'Room Details'!$K$400")</f>
        <v>0</v>
      </c>
      <c r="K398" t="str" cm="1">
        <f t="array" aca="1" ref="K398" ca="1">INDIRECT("'Room Details'!$L$400")</f>
        <v xml:space="preserve"> </v>
      </c>
      <c r="L398" cm="1">
        <f t="array" aca="1" ref="L398" ca="1">INDIRECT("'Room Details'!$M$400")</f>
        <v>0</v>
      </c>
      <c r="M398" cm="1">
        <f t="array" aca="1" ref="M398" ca="1">INDIRECT("'Room Details'!$N$400")</f>
        <v>0</v>
      </c>
      <c r="N398" cm="1">
        <f t="array" aca="1" ref="N398" ca="1">INDIRECT("'Room Details'!$O$400")</f>
        <v>0</v>
      </c>
      <c r="O398" cm="1">
        <f t="array" aca="1" ref="O398" ca="1">INDIRECT("'Room Details'!$P$400")</f>
        <v>0</v>
      </c>
    </row>
    <row r="399" spans="1:15" x14ac:dyDescent="0.25">
      <c r="A399" cm="1">
        <f t="array" aca="1" ref="A399" ca="1">INDIRECT("'Room Details'!$B$401")</f>
        <v>0</v>
      </c>
      <c r="B399" cm="1">
        <f t="array" aca="1" ref="B399" ca="1">INDIRECT("'Room Details'!$C$401")</f>
        <v>0</v>
      </c>
      <c r="C399" cm="1">
        <f t="array" aca="1" ref="C399" ca="1">INDIRECT("'Room Details'!$D$401")</f>
        <v>0</v>
      </c>
      <c r="D399" cm="1">
        <f t="array" aca="1" ref="D399" ca="1">INDIRECT("'Room Details'!$E$401")</f>
        <v>0</v>
      </c>
      <c r="E399" t="str" cm="1">
        <f t="array" aca="1" ref="E399" ca="1">INDIRECT("'Room Details'!$F$401")</f>
        <v xml:space="preserve"> </v>
      </c>
      <c r="F399" cm="1">
        <f t="array" aca="1" ref="F399" ca="1">INDIRECT("'Room Details'!$G$401")</f>
        <v>0</v>
      </c>
      <c r="G399" cm="1">
        <f t="array" aca="1" ref="G399" ca="1">INDIRECT("'Room Details'!$H$401")</f>
        <v>0</v>
      </c>
      <c r="H399" cm="1">
        <f t="array" aca="1" ref="H399" ca="1">INDIRECT("'Room Details'!$I$401")</f>
        <v>0</v>
      </c>
      <c r="I399" cm="1">
        <f t="array" aca="1" ref="I399" ca="1">INDIRECT("'Room Details'!$J$401")</f>
        <v>0</v>
      </c>
      <c r="J399" cm="1">
        <f t="array" aca="1" ref="J399" ca="1">INDIRECT("'Room Details'!$K$401")</f>
        <v>0</v>
      </c>
      <c r="K399" t="str" cm="1">
        <f t="array" aca="1" ref="K399" ca="1">INDIRECT("'Room Details'!$L$401")</f>
        <v xml:space="preserve"> </v>
      </c>
      <c r="L399" cm="1">
        <f t="array" aca="1" ref="L399" ca="1">INDIRECT("'Room Details'!$M$401")</f>
        <v>0</v>
      </c>
      <c r="M399" cm="1">
        <f t="array" aca="1" ref="M399" ca="1">INDIRECT("'Room Details'!$N$401")</f>
        <v>0</v>
      </c>
      <c r="N399" cm="1">
        <f t="array" aca="1" ref="N399" ca="1">INDIRECT("'Room Details'!$O$401")</f>
        <v>0</v>
      </c>
      <c r="O399" cm="1">
        <f t="array" aca="1" ref="O399" ca="1">INDIRECT("'Room Details'!$P$401")</f>
        <v>0</v>
      </c>
    </row>
    <row r="400" spans="1:15" x14ac:dyDescent="0.25">
      <c r="A400" cm="1">
        <f t="array" aca="1" ref="A400" ca="1">INDIRECT("'Room Details'!$B$402")</f>
        <v>0</v>
      </c>
      <c r="B400" cm="1">
        <f t="array" aca="1" ref="B400" ca="1">INDIRECT("'Room Details'!$C$402")</f>
        <v>0</v>
      </c>
      <c r="C400" cm="1">
        <f t="array" aca="1" ref="C400" ca="1">INDIRECT("'Room Details'!$D$402")</f>
        <v>0</v>
      </c>
      <c r="D400" cm="1">
        <f t="array" aca="1" ref="D400" ca="1">INDIRECT("'Room Details'!$E$402")</f>
        <v>0</v>
      </c>
      <c r="E400" t="str" cm="1">
        <f t="array" aca="1" ref="E400" ca="1">INDIRECT("'Room Details'!$F$402")</f>
        <v xml:space="preserve"> </v>
      </c>
      <c r="F400" cm="1">
        <f t="array" aca="1" ref="F400" ca="1">INDIRECT("'Room Details'!$G$402")</f>
        <v>0</v>
      </c>
      <c r="G400" cm="1">
        <f t="array" aca="1" ref="G400" ca="1">INDIRECT("'Room Details'!$H$402")</f>
        <v>0</v>
      </c>
      <c r="H400" cm="1">
        <f t="array" aca="1" ref="H400" ca="1">INDIRECT("'Room Details'!$I$402")</f>
        <v>0</v>
      </c>
      <c r="I400" cm="1">
        <f t="array" aca="1" ref="I400" ca="1">INDIRECT("'Room Details'!$J$402")</f>
        <v>0</v>
      </c>
      <c r="J400" cm="1">
        <f t="array" aca="1" ref="J400" ca="1">INDIRECT("'Room Details'!$K$402")</f>
        <v>0</v>
      </c>
      <c r="K400" t="str" cm="1">
        <f t="array" aca="1" ref="K400" ca="1">INDIRECT("'Room Details'!$L$402")</f>
        <v xml:space="preserve"> </v>
      </c>
      <c r="L400" cm="1">
        <f t="array" aca="1" ref="L400" ca="1">INDIRECT("'Room Details'!$M$402")</f>
        <v>0</v>
      </c>
      <c r="M400" cm="1">
        <f t="array" aca="1" ref="M400" ca="1">INDIRECT("'Room Details'!$N$402")</f>
        <v>0</v>
      </c>
      <c r="N400" cm="1">
        <f t="array" aca="1" ref="N400" ca="1">INDIRECT("'Room Details'!$O$402")</f>
        <v>0</v>
      </c>
      <c r="O400" cm="1">
        <f t="array" aca="1" ref="O400" ca="1">INDIRECT("'Room Details'!$P$402")</f>
        <v>0</v>
      </c>
    </row>
    <row r="401" spans="1:15" x14ac:dyDescent="0.25">
      <c r="A401" cm="1">
        <f t="array" aca="1" ref="A401" ca="1">INDIRECT("'Room Details'!$B$403")</f>
        <v>0</v>
      </c>
      <c r="B401" cm="1">
        <f t="array" aca="1" ref="B401" ca="1">INDIRECT("'Room Details'!$C$403")</f>
        <v>0</v>
      </c>
      <c r="C401" cm="1">
        <f t="array" aca="1" ref="C401" ca="1">INDIRECT("'Room Details'!$D$403")</f>
        <v>0</v>
      </c>
      <c r="D401" cm="1">
        <f t="array" aca="1" ref="D401" ca="1">INDIRECT("'Room Details'!$E$403")</f>
        <v>0</v>
      </c>
      <c r="E401" t="str" cm="1">
        <f t="array" aca="1" ref="E401" ca="1">INDIRECT("'Room Details'!$F$403")</f>
        <v xml:space="preserve"> </v>
      </c>
      <c r="F401" cm="1">
        <f t="array" aca="1" ref="F401" ca="1">INDIRECT("'Room Details'!$G$403")</f>
        <v>0</v>
      </c>
      <c r="G401" cm="1">
        <f t="array" aca="1" ref="G401" ca="1">INDIRECT("'Room Details'!$H$403")</f>
        <v>0</v>
      </c>
      <c r="H401" cm="1">
        <f t="array" aca="1" ref="H401" ca="1">INDIRECT("'Room Details'!$I$403")</f>
        <v>0</v>
      </c>
      <c r="I401" cm="1">
        <f t="array" aca="1" ref="I401" ca="1">INDIRECT("'Room Details'!$J$403")</f>
        <v>0</v>
      </c>
      <c r="J401" cm="1">
        <f t="array" aca="1" ref="J401" ca="1">INDIRECT("'Room Details'!$K$403")</f>
        <v>0</v>
      </c>
      <c r="K401" t="str" cm="1">
        <f t="array" aca="1" ref="K401" ca="1">INDIRECT("'Room Details'!$L$403")</f>
        <v xml:space="preserve"> </v>
      </c>
      <c r="L401" cm="1">
        <f t="array" aca="1" ref="L401" ca="1">INDIRECT("'Room Details'!$M$403")</f>
        <v>0</v>
      </c>
      <c r="M401" cm="1">
        <f t="array" aca="1" ref="M401" ca="1">INDIRECT("'Room Details'!$N$403")</f>
        <v>0</v>
      </c>
      <c r="N401" cm="1">
        <f t="array" aca="1" ref="N401" ca="1">INDIRECT("'Room Details'!$O$403")</f>
        <v>0</v>
      </c>
      <c r="O401" cm="1">
        <f t="array" aca="1" ref="O401" ca="1">INDIRECT("'Room Details'!$P$403")</f>
        <v>0</v>
      </c>
    </row>
    <row r="402" spans="1:15" x14ac:dyDescent="0.25">
      <c r="A402" cm="1">
        <f t="array" aca="1" ref="A402" ca="1">INDIRECT("'Room Details'!$B$404")</f>
        <v>0</v>
      </c>
      <c r="B402" cm="1">
        <f t="array" aca="1" ref="B402" ca="1">INDIRECT("'Room Details'!$C$404")</f>
        <v>0</v>
      </c>
      <c r="C402" cm="1">
        <f t="array" aca="1" ref="C402" ca="1">INDIRECT("'Room Details'!$D$404")</f>
        <v>0</v>
      </c>
      <c r="D402" cm="1">
        <f t="array" aca="1" ref="D402" ca="1">INDIRECT("'Room Details'!$E$404")</f>
        <v>0</v>
      </c>
      <c r="E402" t="str" cm="1">
        <f t="array" aca="1" ref="E402" ca="1">INDIRECT("'Room Details'!$F$404")</f>
        <v xml:space="preserve"> </v>
      </c>
      <c r="F402" cm="1">
        <f t="array" aca="1" ref="F402" ca="1">INDIRECT("'Room Details'!$G$404")</f>
        <v>0</v>
      </c>
      <c r="G402" cm="1">
        <f t="array" aca="1" ref="G402" ca="1">INDIRECT("'Room Details'!$H$404")</f>
        <v>0</v>
      </c>
      <c r="H402" cm="1">
        <f t="array" aca="1" ref="H402" ca="1">INDIRECT("'Room Details'!$I$404")</f>
        <v>0</v>
      </c>
      <c r="I402" cm="1">
        <f t="array" aca="1" ref="I402" ca="1">INDIRECT("'Room Details'!$J$404")</f>
        <v>0</v>
      </c>
      <c r="J402" cm="1">
        <f t="array" aca="1" ref="J402" ca="1">INDIRECT("'Room Details'!$K$404")</f>
        <v>0</v>
      </c>
      <c r="K402" t="str" cm="1">
        <f t="array" aca="1" ref="K402" ca="1">INDIRECT("'Room Details'!$L$404")</f>
        <v xml:space="preserve"> </v>
      </c>
      <c r="L402" cm="1">
        <f t="array" aca="1" ref="L402" ca="1">INDIRECT("'Room Details'!$M$404")</f>
        <v>0</v>
      </c>
      <c r="M402" cm="1">
        <f t="array" aca="1" ref="M402" ca="1">INDIRECT("'Room Details'!$N$404")</f>
        <v>0</v>
      </c>
      <c r="N402" cm="1">
        <f t="array" aca="1" ref="N402" ca="1">INDIRECT("'Room Details'!$O$404")</f>
        <v>0</v>
      </c>
      <c r="O402" cm="1">
        <f t="array" aca="1" ref="O402" ca="1">INDIRECT("'Room Details'!$P$404")</f>
        <v>0</v>
      </c>
    </row>
    <row r="403" spans="1:15" x14ac:dyDescent="0.25">
      <c r="A403" cm="1">
        <f t="array" aca="1" ref="A403" ca="1">INDIRECT("'Room Details'!$B$405")</f>
        <v>0</v>
      </c>
      <c r="B403" cm="1">
        <f t="array" aca="1" ref="B403" ca="1">INDIRECT("'Room Details'!$C$405")</f>
        <v>0</v>
      </c>
      <c r="C403" cm="1">
        <f t="array" aca="1" ref="C403" ca="1">INDIRECT("'Room Details'!$D$405")</f>
        <v>0</v>
      </c>
      <c r="D403" cm="1">
        <f t="array" aca="1" ref="D403" ca="1">INDIRECT("'Room Details'!$E$405")</f>
        <v>0</v>
      </c>
      <c r="E403" t="str" cm="1">
        <f t="array" aca="1" ref="E403" ca="1">INDIRECT("'Room Details'!$F$405")</f>
        <v xml:space="preserve"> </v>
      </c>
      <c r="F403" cm="1">
        <f t="array" aca="1" ref="F403" ca="1">INDIRECT("'Room Details'!$G$405")</f>
        <v>0</v>
      </c>
      <c r="G403" cm="1">
        <f t="array" aca="1" ref="G403" ca="1">INDIRECT("'Room Details'!$H$405")</f>
        <v>0</v>
      </c>
      <c r="H403" cm="1">
        <f t="array" aca="1" ref="H403" ca="1">INDIRECT("'Room Details'!$I$405")</f>
        <v>0</v>
      </c>
      <c r="I403" cm="1">
        <f t="array" aca="1" ref="I403" ca="1">INDIRECT("'Room Details'!$J$405")</f>
        <v>0</v>
      </c>
      <c r="J403" cm="1">
        <f t="array" aca="1" ref="J403" ca="1">INDIRECT("'Room Details'!$K$405")</f>
        <v>0</v>
      </c>
      <c r="K403" t="str" cm="1">
        <f t="array" aca="1" ref="K403" ca="1">INDIRECT("'Room Details'!$L$405")</f>
        <v xml:space="preserve"> </v>
      </c>
      <c r="L403" cm="1">
        <f t="array" aca="1" ref="L403" ca="1">INDIRECT("'Room Details'!$M$405")</f>
        <v>0</v>
      </c>
      <c r="M403" cm="1">
        <f t="array" aca="1" ref="M403" ca="1">INDIRECT("'Room Details'!$N$405")</f>
        <v>0</v>
      </c>
      <c r="N403" cm="1">
        <f t="array" aca="1" ref="N403" ca="1">INDIRECT("'Room Details'!$O$405")</f>
        <v>0</v>
      </c>
      <c r="O403" cm="1">
        <f t="array" aca="1" ref="O403" ca="1">INDIRECT("'Room Details'!$P$405")</f>
        <v>0</v>
      </c>
    </row>
    <row r="404" spans="1:15" x14ac:dyDescent="0.25">
      <c r="A404" cm="1">
        <f t="array" aca="1" ref="A404" ca="1">INDIRECT("'Room Details'!$B$406")</f>
        <v>0</v>
      </c>
      <c r="B404" cm="1">
        <f t="array" aca="1" ref="B404" ca="1">INDIRECT("'Room Details'!$C$406")</f>
        <v>0</v>
      </c>
      <c r="C404" cm="1">
        <f t="array" aca="1" ref="C404" ca="1">INDIRECT("'Room Details'!$D$406")</f>
        <v>0</v>
      </c>
      <c r="D404" cm="1">
        <f t="array" aca="1" ref="D404" ca="1">INDIRECT("'Room Details'!$E$406")</f>
        <v>0</v>
      </c>
      <c r="E404" t="str" cm="1">
        <f t="array" aca="1" ref="E404" ca="1">INDIRECT("'Room Details'!$F$406")</f>
        <v xml:space="preserve"> </v>
      </c>
      <c r="F404" cm="1">
        <f t="array" aca="1" ref="F404" ca="1">INDIRECT("'Room Details'!$G$406")</f>
        <v>0</v>
      </c>
      <c r="G404" cm="1">
        <f t="array" aca="1" ref="G404" ca="1">INDIRECT("'Room Details'!$H$406")</f>
        <v>0</v>
      </c>
      <c r="H404" cm="1">
        <f t="array" aca="1" ref="H404" ca="1">INDIRECT("'Room Details'!$I$406")</f>
        <v>0</v>
      </c>
      <c r="I404" cm="1">
        <f t="array" aca="1" ref="I404" ca="1">INDIRECT("'Room Details'!$J$406")</f>
        <v>0</v>
      </c>
      <c r="J404" cm="1">
        <f t="array" aca="1" ref="J404" ca="1">INDIRECT("'Room Details'!$K$406")</f>
        <v>0</v>
      </c>
      <c r="K404" t="str" cm="1">
        <f t="array" aca="1" ref="K404" ca="1">INDIRECT("'Room Details'!$L$406")</f>
        <v xml:space="preserve"> </v>
      </c>
      <c r="L404" cm="1">
        <f t="array" aca="1" ref="L404" ca="1">INDIRECT("'Room Details'!$M$406")</f>
        <v>0</v>
      </c>
      <c r="M404" cm="1">
        <f t="array" aca="1" ref="M404" ca="1">INDIRECT("'Room Details'!$N$406")</f>
        <v>0</v>
      </c>
      <c r="N404" cm="1">
        <f t="array" aca="1" ref="N404" ca="1">INDIRECT("'Room Details'!$O$406")</f>
        <v>0</v>
      </c>
      <c r="O404" cm="1">
        <f t="array" aca="1" ref="O404" ca="1">INDIRECT("'Room Details'!$P$406")</f>
        <v>0</v>
      </c>
    </row>
    <row r="405" spans="1:15" x14ac:dyDescent="0.25">
      <c r="A405" cm="1">
        <f t="array" aca="1" ref="A405" ca="1">INDIRECT("'Room Details'!$B$407")</f>
        <v>0</v>
      </c>
      <c r="B405" cm="1">
        <f t="array" aca="1" ref="B405" ca="1">INDIRECT("'Room Details'!$C$407")</f>
        <v>0</v>
      </c>
      <c r="C405" cm="1">
        <f t="array" aca="1" ref="C405" ca="1">INDIRECT("'Room Details'!$D$407")</f>
        <v>0</v>
      </c>
      <c r="D405" cm="1">
        <f t="array" aca="1" ref="D405" ca="1">INDIRECT("'Room Details'!$E$407")</f>
        <v>0</v>
      </c>
      <c r="E405" t="str" cm="1">
        <f t="array" aca="1" ref="E405" ca="1">INDIRECT("'Room Details'!$F$407")</f>
        <v xml:space="preserve"> </v>
      </c>
      <c r="F405" cm="1">
        <f t="array" aca="1" ref="F405" ca="1">INDIRECT("'Room Details'!$G$407")</f>
        <v>0</v>
      </c>
      <c r="G405" cm="1">
        <f t="array" aca="1" ref="G405" ca="1">INDIRECT("'Room Details'!$H$407")</f>
        <v>0</v>
      </c>
      <c r="H405" cm="1">
        <f t="array" aca="1" ref="H405" ca="1">INDIRECT("'Room Details'!$I$407")</f>
        <v>0</v>
      </c>
      <c r="I405" cm="1">
        <f t="array" aca="1" ref="I405" ca="1">INDIRECT("'Room Details'!$J$407")</f>
        <v>0</v>
      </c>
      <c r="J405" cm="1">
        <f t="array" aca="1" ref="J405" ca="1">INDIRECT("'Room Details'!$K$407")</f>
        <v>0</v>
      </c>
      <c r="K405" t="str" cm="1">
        <f t="array" aca="1" ref="K405" ca="1">INDIRECT("'Room Details'!$L$407")</f>
        <v xml:space="preserve"> </v>
      </c>
      <c r="L405" cm="1">
        <f t="array" aca="1" ref="L405" ca="1">INDIRECT("'Room Details'!$M$407")</f>
        <v>0</v>
      </c>
      <c r="M405" cm="1">
        <f t="array" aca="1" ref="M405" ca="1">INDIRECT("'Room Details'!$N$407")</f>
        <v>0</v>
      </c>
      <c r="N405" cm="1">
        <f t="array" aca="1" ref="N405" ca="1">INDIRECT("'Room Details'!$O$407")</f>
        <v>0</v>
      </c>
      <c r="O405" cm="1">
        <f t="array" aca="1" ref="O405" ca="1">INDIRECT("'Room Details'!$P$407")</f>
        <v>0</v>
      </c>
    </row>
    <row r="406" spans="1:15" x14ac:dyDescent="0.25">
      <c r="A406" cm="1">
        <f t="array" aca="1" ref="A406" ca="1">INDIRECT("'Room Details'!$B$408")</f>
        <v>0</v>
      </c>
      <c r="B406" cm="1">
        <f t="array" aca="1" ref="B406" ca="1">INDIRECT("'Room Details'!$C$408")</f>
        <v>0</v>
      </c>
      <c r="C406" cm="1">
        <f t="array" aca="1" ref="C406" ca="1">INDIRECT("'Room Details'!$D$408")</f>
        <v>0</v>
      </c>
      <c r="D406" cm="1">
        <f t="array" aca="1" ref="D406" ca="1">INDIRECT("'Room Details'!$E$408")</f>
        <v>0</v>
      </c>
      <c r="E406" t="str" cm="1">
        <f t="array" aca="1" ref="E406" ca="1">INDIRECT("'Room Details'!$F$408")</f>
        <v xml:space="preserve"> </v>
      </c>
      <c r="F406" cm="1">
        <f t="array" aca="1" ref="F406" ca="1">INDIRECT("'Room Details'!$G$408")</f>
        <v>0</v>
      </c>
      <c r="G406" cm="1">
        <f t="array" aca="1" ref="G406" ca="1">INDIRECT("'Room Details'!$H$408")</f>
        <v>0</v>
      </c>
      <c r="H406" cm="1">
        <f t="array" aca="1" ref="H406" ca="1">INDIRECT("'Room Details'!$I$408")</f>
        <v>0</v>
      </c>
      <c r="I406" cm="1">
        <f t="array" aca="1" ref="I406" ca="1">INDIRECT("'Room Details'!$J$408")</f>
        <v>0</v>
      </c>
      <c r="J406" cm="1">
        <f t="array" aca="1" ref="J406" ca="1">INDIRECT("'Room Details'!$K$408")</f>
        <v>0</v>
      </c>
      <c r="K406" t="str" cm="1">
        <f t="array" aca="1" ref="K406" ca="1">INDIRECT("'Room Details'!$L$408")</f>
        <v xml:space="preserve"> </v>
      </c>
      <c r="L406" cm="1">
        <f t="array" aca="1" ref="L406" ca="1">INDIRECT("'Room Details'!$M$408")</f>
        <v>0</v>
      </c>
      <c r="M406" cm="1">
        <f t="array" aca="1" ref="M406" ca="1">INDIRECT("'Room Details'!$N$408")</f>
        <v>0</v>
      </c>
      <c r="N406" cm="1">
        <f t="array" aca="1" ref="N406" ca="1">INDIRECT("'Room Details'!$O$408")</f>
        <v>0</v>
      </c>
      <c r="O406" cm="1">
        <f t="array" aca="1" ref="O406" ca="1">INDIRECT("'Room Details'!$P$408")</f>
        <v>0</v>
      </c>
    </row>
    <row r="407" spans="1:15" x14ac:dyDescent="0.25">
      <c r="A407" cm="1">
        <f t="array" aca="1" ref="A407" ca="1">INDIRECT("'Room Details'!$B$409")</f>
        <v>0</v>
      </c>
      <c r="B407" cm="1">
        <f t="array" aca="1" ref="B407" ca="1">INDIRECT("'Room Details'!$C$409")</f>
        <v>0</v>
      </c>
      <c r="C407" cm="1">
        <f t="array" aca="1" ref="C407" ca="1">INDIRECT("'Room Details'!$D$409")</f>
        <v>0</v>
      </c>
      <c r="D407" cm="1">
        <f t="array" aca="1" ref="D407" ca="1">INDIRECT("'Room Details'!$E$409")</f>
        <v>0</v>
      </c>
      <c r="E407" t="str" cm="1">
        <f t="array" aca="1" ref="E407" ca="1">INDIRECT("'Room Details'!$F$409")</f>
        <v xml:space="preserve"> </v>
      </c>
      <c r="F407" cm="1">
        <f t="array" aca="1" ref="F407" ca="1">INDIRECT("'Room Details'!$G$409")</f>
        <v>0</v>
      </c>
      <c r="G407" cm="1">
        <f t="array" aca="1" ref="G407" ca="1">INDIRECT("'Room Details'!$H$409")</f>
        <v>0</v>
      </c>
      <c r="H407" cm="1">
        <f t="array" aca="1" ref="H407" ca="1">INDIRECT("'Room Details'!$I$409")</f>
        <v>0</v>
      </c>
      <c r="I407" cm="1">
        <f t="array" aca="1" ref="I407" ca="1">INDIRECT("'Room Details'!$J$409")</f>
        <v>0</v>
      </c>
      <c r="J407" cm="1">
        <f t="array" aca="1" ref="J407" ca="1">INDIRECT("'Room Details'!$K$409")</f>
        <v>0</v>
      </c>
      <c r="K407" t="str" cm="1">
        <f t="array" aca="1" ref="K407" ca="1">INDIRECT("'Room Details'!$L$409")</f>
        <v xml:space="preserve"> </v>
      </c>
      <c r="L407" cm="1">
        <f t="array" aca="1" ref="L407" ca="1">INDIRECT("'Room Details'!$M$409")</f>
        <v>0</v>
      </c>
      <c r="M407" cm="1">
        <f t="array" aca="1" ref="M407" ca="1">INDIRECT("'Room Details'!$N$409")</f>
        <v>0</v>
      </c>
      <c r="N407" cm="1">
        <f t="array" aca="1" ref="N407" ca="1">INDIRECT("'Room Details'!$O$409")</f>
        <v>0</v>
      </c>
      <c r="O407" cm="1">
        <f t="array" aca="1" ref="O407" ca="1">INDIRECT("'Room Details'!$P$409")</f>
        <v>0</v>
      </c>
    </row>
    <row r="408" spans="1:15" x14ac:dyDescent="0.25">
      <c r="A408" cm="1">
        <f t="array" aca="1" ref="A408" ca="1">INDIRECT("'Room Details'!$B$410")</f>
        <v>0</v>
      </c>
      <c r="B408" cm="1">
        <f t="array" aca="1" ref="B408" ca="1">INDIRECT("'Room Details'!$C$410")</f>
        <v>0</v>
      </c>
      <c r="C408" cm="1">
        <f t="array" aca="1" ref="C408" ca="1">INDIRECT("'Room Details'!$D$410")</f>
        <v>0</v>
      </c>
      <c r="D408" cm="1">
        <f t="array" aca="1" ref="D408" ca="1">INDIRECT("'Room Details'!$E$410")</f>
        <v>0</v>
      </c>
      <c r="E408" t="str" cm="1">
        <f t="array" aca="1" ref="E408" ca="1">INDIRECT("'Room Details'!$F$410")</f>
        <v xml:space="preserve"> </v>
      </c>
      <c r="F408" cm="1">
        <f t="array" aca="1" ref="F408" ca="1">INDIRECT("'Room Details'!$G$410")</f>
        <v>0</v>
      </c>
      <c r="G408" cm="1">
        <f t="array" aca="1" ref="G408" ca="1">INDIRECT("'Room Details'!$H$410")</f>
        <v>0</v>
      </c>
      <c r="H408" cm="1">
        <f t="array" aca="1" ref="H408" ca="1">INDIRECT("'Room Details'!$I$410")</f>
        <v>0</v>
      </c>
      <c r="I408" cm="1">
        <f t="array" aca="1" ref="I408" ca="1">INDIRECT("'Room Details'!$J$410")</f>
        <v>0</v>
      </c>
      <c r="J408" cm="1">
        <f t="array" aca="1" ref="J408" ca="1">INDIRECT("'Room Details'!$K$410")</f>
        <v>0</v>
      </c>
      <c r="K408" t="str" cm="1">
        <f t="array" aca="1" ref="K408" ca="1">INDIRECT("'Room Details'!$L$410")</f>
        <v xml:space="preserve"> </v>
      </c>
      <c r="L408" cm="1">
        <f t="array" aca="1" ref="L408" ca="1">INDIRECT("'Room Details'!$M$410")</f>
        <v>0</v>
      </c>
      <c r="M408" cm="1">
        <f t="array" aca="1" ref="M408" ca="1">INDIRECT("'Room Details'!$N$410")</f>
        <v>0</v>
      </c>
      <c r="N408" cm="1">
        <f t="array" aca="1" ref="N408" ca="1">INDIRECT("'Room Details'!$O$410")</f>
        <v>0</v>
      </c>
      <c r="O408" cm="1">
        <f t="array" aca="1" ref="O408" ca="1">INDIRECT("'Room Details'!$P$410")</f>
        <v>0</v>
      </c>
    </row>
    <row r="409" spans="1:15" x14ac:dyDescent="0.25">
      <c r="A409" cm="1">
        <f t="array" aca="1" ref="A409" ca="1">INDIRECT("'Room Details'!$B$411")</f>
        <v>0</v>
      </c>
      <c r="B409" cm="1">
        <f t="array" aca="1" ref="B409" ca="1">INDIRECT("'Room Details'!$C$411")</f>
        <v>0</v>
      </c>
      <c r="C409" cm="1">
        <f t="array" aca="1" ref="C409" ca="1">INDIRECT("'Room Details'!$D$411")</f>
        <v>0</v>
      </c>
      <c r="D409" cm="1">
        <f t="array" aca="1" ref="D409" ca="1">INDIRECT("'Room Details'!$E$411")</f>
        <v>0</v>
      </c>
      <c r="E409" t="str" cm="1">
        <f t="array" aca="1" ref="E409" ca="1">INDIRECT("'Room Details'!$F$411")</f>
        <v xml:space="preserve"> </v>
      </c>
      <c r="F409" cm="1">
        <f t="array" aca="1" ref="F409" ca="1">INDIRECT("'Room Details'!$G$411")</f>
        <v>0</v>
      </c>
      <c r="G409" cm="1">
        <f t="array" aca="1" ref="G409" ca="1">INDIRECT("'Room Details'!$H$411")</f>
        <v>0</v>
      </c>
      <c r="H409" cm="1">
        <f t="array" aca="1" ref="H409" ca="1">INDIRECT("'Room Details'!$I$411")</f>
        <v>0</v>
      </c>
      <c r="I409" cm="1">
        <f t="array" aca="1" ref="I409" ca="1">INDIRECT("'Room Details'!$J$411")</f>
        <v>0</v>
      </c>
      <c r="J409" cm="1">
        <f t="array" aca="1" ref="J409" ca="1">INDIRECT("'Room Details'!$K$411")</f>
        <v>0</v>
      </c>
      <c r="K409" t="str" cm="1">
        <f t="array" aca="1" ref="K409" ca="1">INDIRECT("'Room Details'!$L$411")</f>
        <v xml:space="preserve"> </v>
      </c>
      <c r="L409" cm="1">
        <f t="array" aca="1" ref="L409" ca="1">INDIRECT("'Room Details'!$M$411")</f>
        <v>0</v>
      </c>
      <c r="M409" cm="1">
        <f t="array" aca="1" ref="M409" ca="1">INDIRECT("'Room Details'!$N$411")</f>
        <v>0</v>
      </c>
      <c r="N409" cm="1">
        <f t="array" aca="1" ref="N409" ca="1">INDIRECT("'Room Details'!$O$411")</f>
        <v>0</v>
      </c>
      <c r="O409" cm="1">
        <f t="array" aca="1" ref="O409" ca="1">INDIRECT("'Room Details'!$P$411")</f>
        <v>0</v>
      </c>
    </row>
    <row r="410" spans="1:15" x14ac:dyDescent="0.25">
      <c r="A410" cm="1">
        <f t="array" aca="1" ref="A410" ca="1">INDIRECT("'Room Details'!$B$412")</f>
        <v>0</v>
      </c>
      <c r="B410" cm="1">
        <f t="array" aca="1" ref="B410" ca="1">INDIRECT("'Room Details'!$C$412")</f>
        <v>0</v>
      </c>
      <c r="C410" cm="1">
        <f t="array" aca="1" ref="C410" ca="1">INDIRECT("'Room Details'!$D$412")</f>
        <v>0</v>
      </c>
      <c r="D410" cm="1">
        <f t="array" aca="1" ref="D410" ca="1">INDIRECT("'Room Details'!$E$412")</f>
        <v>0</v>
      </c>
      <c r="E410" t="str" cm="1">
        <f t="array" aca="1" ref="E410" ca="1">INDIRECT("'Room Details'!$F$412")</f>
        <v xml:space="preserve"> </v>
      </c>
      <c r="F410" cm="1">
        <f t="array" aca="1" ref="F410" ca="1">INDIRECT("'Room Details'!$G$412")</f>
        <v>0</v>
      </c>
      <c r="G410" cm="1">
        <f t="array" aca="1" ref="G410" ca="1">INDIRECT("'Room Details'!$H$412")</f>
        <v>0</v>
      </c>
      <c r="H410" cm="1">
        <f t="array" aca="1" ref="H410" ca="1">INDIRECT("'Room Details'!$I$412")</f>
        <v>0</v>
      </c>
      <c r="I410" cm="1">
        <f t="array" aca="1" ref="I410" ca="1">INDIRECT("'Room Details'!$J$412")</f>
        <v>0</v>
      </c>
      <c r="J410" cm="1">
        <f t="array" aca="1" ref="J410" ca="1">INDIRECT("'Room Details'!$K$412")</f>
        <v>0</v>
      </c>
      <c r="K410" t="str" cm="1">
        <f t="array" aca="1" ref="K410" ca="1">INDIRECT("'Room Details'!$L$412")</f>
        <v xml:space="preserve"> </v>
      </c>
      <c r="L410" cm="1">
        <f t="array" aca="1" ref="L410" ca="1">INDIRECT("'Room Details'!$M$412")</f>
        <v>0</v>
      </c>
      <c r="M410" cm="1">
        <f t="array" aca="1" ref="M410" ca="1">INDIRECT("'Room Details'!$N$412")</f>
        <v>0</v>
      </c>
      <c r="N410" cm="1">
        <f t="array" aca="1" ref="N410" ca="1">INDIRECT("'Room Details'!$O$412")</f>
        <v>0</v>
      </c>
      <c r="O410" cm="1">
        <f t="array" aca="1" ref="O410" ca="1">INDIRECT("'Room Details'!$P$412")</f>
        <v>0</v>
      </c>
    </row>
    <row r="411" spans="1:15" x14ac:dyDescent="0.25">
      <c r="A411" cm="1">
        <f t="array" aca="1" ref="A411" ca="1">INDIRECT("'Room Details'!$B$413")</f>
        <v>0</v>
      </c>
      <c r="B411" cm="1">
        <f t="array" aca="1" ref="B411" ca="1">INDIRECT("'Room Details'!$C$413")</f>
        <v>0</v>
      </c>
      <c r="C411" cm="1">
        <f t="array" aca="1" ref="C411" ca="1">INDIRECT("'Room Details'!$D$413")</f>
        <v>0</v>
      </c>
      <c r="D411" cm="1">
        <f t="array" aca="1" ref="D411" ca="1">INDIRECT("'Room Details'!$E$413")</f>
        <v>0</v>
      </c>
      <c r="E411" t="str" cm="1">
        <f t="array" aca="1" ref="E411" ca="1">INDIRECT("'Room Details'!$F$413")</f>
        <v xml:space="preserve"> </v>
      </c>
      <c r="F411" cm="1">
        <f t="array" aca="1" ref="F411" ca="1">INDIRECT("'Room Details'!$G$413")</f>
        <v>0</v>
      </c>
      <c r="G411" cm="1">
        <f t="array" aca="1" ref="G411" ca="1">INDIRECT("'Room Details'!$H$413")</f>
        <v>0</v>
      </c>
      <c r="H411" cm="1">
        <f t="array" aca="1" ref="H411" ca="1">INDIRECT("'Room Details'!$I$413")</f>
        <v>0</v>
      </c>
      <c r="I411" cm="1">
        <f t="array" aca="1" ref="I411" ca="1">INDIRECT("'Room Details'!$J$413")</f>
        <v>0</v>
      </c>
      <c r="J411" cm="1">
        <f t="array" aca="1" ref="J411" ca="1">INDIRECT("'Room Details'!$K$413")</f>
        <v>0</v>
      </c>
      <c r="K411" t="str" cm="1">
        <f t="array" aca="1" ref="K411" ca="1">INDIRECT("'Room Details'!$L$413")</f>
        <v xml:space="preserve"> </v>
      </c>
      <c r="L411" cm="1">
        <f t="array" aca="1" ref="L411" ca="1">INDIRECT("'Room Details'!$M$413")</f>
        <v>0</v>
      </c>
      <c r="M411" cm="1">
        <f t="array" aca="1" ref="M411" ca="1">INDIRECT("'Room Details'!$N$413")</f>
        <v>0</v>
      </c>
      <c r="N411" cm="1">
        <f t="array" aca="1" ref="N411" ca="1">INDIRECT("'Room Details'!$O$413")</f>
        <v>0</v>
      </c>
      <c r="O411" cm="1">
        <f t="array" aca="1" ref="O411" ca="1">INDIRECT("'Room Details'!$P$413")</f>
        <v>0</v>
      </c>
    </row>
    <row r="412" spans="1:15" x14ac:dyDescent="0.25">
      <c r="A412" cm="1">
        <f t="array" aca="1" ref="A412" ca="1">INDIRECT("'Room Details'!$B$414")</f>
        <v>0</v>
      </c>
      <c r="B412" cm="1">
        <f t="array" aca="1" ref="B412" ca="1">INDIRECT("'Room Details'!$C$414")</f>
        <v>0</v>
      </c>
      <c r="C412" cm="1">
        <f t="array" aca="1" ref="C412" ca="1">INDIRECT("'Room Details'!$D$414")</f>
        <v>0</v>
      </c>
      <c r="D412" cm="1">
        <f t="array" aca="1" ref="D412" ca="1">INDIRECT("'Room Details'!$E$414")</f>
        <v>0</v>
      </c>
      <c r="E412" t="str" cm="1">
        <f t="array" aca="1" ref="E412" ca="1">INDIRECT("'Room Details'!$F$414")</f>
        <v xml:space="preserve"> </v>
      </c>
      <c r="F412" cm="1">
        <f t="array" aca="1" ref="F412" ca="1">INDIRECT("'Room Details'!$G$414")</f>
        <v>0</v>
      </c>
      <c r="G412" cm="1">
        <f t="array" aca="1" ref="G412" ca="1">INDIRECT("'Room Details'!$H$414")</f>
        <v>0</v>
      </c>
      <c r="H412" cm="1">
        <f t="array" aca="1" ref="H412" ca="1">INDIRECT("'Room Details'!$I$414")</f>
        <v>0</v>
      </c>
      <c r="I412" cm="1">
        <f t="array" aca="1" ref="I412" ca="1">INDIRECT("'Room Details'!$J$414")</f>
        <v>0</v>
      </c>
      <c r="J412" cm="1">
        <f t="array" aca="1" ref="J412" ca="1">INDIRECT("'Room Details'!$K$414")</f>
        <v>0</v>
      </c>
      <c r="K412" t="str" cm="1">
        <f t="array" aca="1" ref="K412" ca="1">INDIRECT("'Room Details'!$L$414")</f>
        <v xml:space="preserve"> </v>
      </c>
      <c r="L412" cm="1">
        <f t="array" aca="1" ref="L412" ca="1">INDIRECT("'Room Details'!$M$414")</f>
        <v>0</v>
      </c>
      <c r="M412" cm="1">
        <f t="array" aca="1" ref="M412" ca="1">INDIRECT("'Room Details'!$N$414")</f>
        <v>0</v>
      </c>
      <c r="N412" cm="1">
        <f t="array" aca="1" ref="N412" ca="1">INDIRECT("'Room Details'!$O$414")</f>
        <v>0</v>
      </c>
      <c r="O412" cm="1">
        <f t="array" aca="1" ref="O412" ca="1">INDIRECT("'Room Details'!$P$414")</f>
        <v>0</v>
      </c>
    </row>
    <row r="413" spans="1:15" x14ac:dyDescent="0.25">
      <c r="A413" cm="1">
        <f t="array" aca="1" ref="A413" ca="1">INDIRECT("'Room Details'!$B$415")</f>
        <v>0</v>
      </c>
      <c r="B413" cm="1">
        <f t="array" aca="1" ref="B413" ca="1">INDIRECT("'Room Details'!$C$415")</f>
        <v>0</v>
      </c>
      <c r="C413" cm="1">
        <f t="array" aca="1" ref="C413" ca="1">INDIRECT("'Room Details'!$D$415")</f>
        <v>0</v>
      </c>
      <c r="D413" cm="1">
        <f t="array" aca="1" ref="D413" ca="1">INDIRECT("'Room Details'!$E$415")</f>
        <v>0</v>
      </c>
      <c r="E413" t="str" cm="1">
        <f t="array" aca="1" ref="E413" ca="1">INDIRECT("'Room Details'!$F$415")</f>
        <v xml:space="preserve"> </v>
      </c>
      <c r="F413" cm="1">
        <f t="array" aca="1" ref="F413" ca="1">INDIRECT("'Room Details'!$G$415")</f>
        <v>0</v>
      </c>
      <c r="G413" cm="1">
        <f t="array" aca="1" ref="G413" ca="1">INDIRECT("'Room Details'!$H$415")</f>
        <v>0</v>
      </c>
      <c r="H413" cm="1">
        <f t="array" aca="1" ref="H413" ca="1">INDIRECT("'Room Details'!$I$415")</f>
        <v>0</v>
      </c>
      <c r="I413" cm="1">
        <f t="array" aca="1" ref="I413" ca="1">INDIRECT("'Room Details'!$J$415")</f>
        <v>0</v>
      </c>
      <c r="J413" cm="1">
        <f t="array" aca="1" ref="J413" ca="1">INDIRECT("'Room Details'!$K$415")</f>
        <v>0</v>
      </c>
      <c r="K413" t="str" cm="1">
        <f t="array" aca="1" ref="K413" ca="1">INDIRECT("'Room Details'!$L$415")</f>
        <v xml:space="preserve"> </v>
      </c>
      <c r="L413" cm="1">
        <f t="array" aca="1" ref="L413" ca="1">INDIRECT("'Room Details'!$M$415")</f>
        <v>0</v>
      </c>
      <c r="M413" cm="1">
        <f t="array" aca="1" ref="M413" ca="1">INDIRECT("'Room Details'!$N$415")</f>
        <v>0</v>
      </c>
      <c r="N413" cm="1">
        <f t="array" aca="1" ref="N413" ca="1">INDIRECT("'Room Details'!$O$415")</f>
        <v>0</v>
      </c>
      <c r="O413" cm="1">
        <f t="array" aca="1" ref="O413" ca="1">INDIRECT("'Room Details'!$P$415")</f>
        <v>0</v>
      </c>
    </row>
    <row r="414" spans="1:15" x14ac:dyDescent="0.25">
      <c r="A414" cm="1">
        <f t="array" aca="1" ref="A414" ca="1">INDIRECT("'Room Details'!$B$416")</f>
        <v>0</v>
      </c>
      <c r="B414" cm="1">
        <f t="array" aca="1" ref="B414" ca="1">INDIRECT("'Room Details'!$C$416")</f>
        <v>0</v>
      </c>
      <c r="C414" cm="1">
        <f t="array" aca="1" ref="C414" ca="1">INDIRECT("'Room Details'!$D$416")</f>
        <v>0</v>
      </c>
      <c r="D414" cm="1">
        <f t="array" aca="1" ref="D414" ca="1">INDIRECT("'Room Details'!$E$416")</f>
        <v>0</v>
      </c>
      <c r="E414" t="str" cm="1">
        <f t="array" aca="1" ref="E414" ca="1">INDIRECT("'Room Details'!$F$416")</f>
        <v xml:space="preserve"> </v>
      </c>
      <c r="F414" cm="1">
        <f t="array" aca="1" ref="F414" ca="1">INDIRECT("'Room Details'!$G$416")</f>
        <v>0</v>
      </c>
      <c r="G414" cm="1">
        <f t="array" aca="1" ref="G414" ca="1">INDIRECT("'Room Details'!$H$416")</f>
        <v>0</v>
      </c>
      <c r="H414" cm="1">
        <f t="array" aca="1" ref="H414" ca="1">INDIRECT("'Room Details'!$I$416")</f>
        <v>0</v>
      </c>
      <c r="I414" cm="1">
        <f t="array" aca="1" ref="I414" ca="1">INDIRECT("'Room Details'!$J$416")</f>
        <v>0</v>
      </c>
      <c r="J414" cm="1">
        <f t="array" aca="1" ref="J414" ca="1">INDIRECT("'Room Details'!$K$416")</f>
        <v>0</v>
      </c>
      <c r="K414" t="str" cm="1">
        <f t="array" aca="1" ref="K414" ca="1">INDIRECT("'Room Details'!$L$416")</f>
        <v xml:space="preserve"> </v>
      </c>
      <c r="L414" cm="1">
        <f t="array" aca="1" ref="L414" ca="1">INDIRECT("'Room Details'!$M$416")</f>
        <v>0</v>
      </c>
      <c r="M414" cm="1">
        <f t="array" aca="1" ref="M414" ca="1">INDIRECT("'Room Details'!$N$416")</f>
        <v>0</v>
      </c>
      <c r="N414" cm="1">
        <f t="array" aca="1" ref="N414" ca="1">INDIRECT("'Room Details'!$O$416")</f>
        <v>0</v>
      </c>
      <c r="O414" cm="1">
        <f t="array" aca="1" ref="O414" ca="1">INDIRECT("'Room Details'!$P$416")</f>
        <v>0</v>
      </c>
    </row>
    <row r="415" spans="1:15" x14ac:dyDescent="0.25">
      <c r="A415" cm="1">
        <f t="array" aca="1" ref="A415" ca="1">INDIRECT("'Room Details'!$B$417")</f>
        <v>0</v>
      </c>
      <c r="B415" cm="1">
        <f t="array" aca="1" ref="B415" ca="1">INDIRECT("'Room Details'!$C$417")</f>
        <v>0</v>
      </c>
      <c r="C415" cm="1">
        <f t="array" aca="1" ref="C415" ca="1">INDIRECT("'Room Details'!$D$417")</f>
        <v>0</v>
      </c>
      <c r="D415" cm="1">
        <f t="array" aca="1" ref="D415" ca="1">INDIRECT("'Room Details'!$E$417")</f>
        <v>0</v>
      </c>
      <c r="E415" t="str" cm="1">
        <f t="array" aca="1" ref="E415" ca="1">INDIRECT("'Room Details'!$F$417")</f>
        <v xml:space="preserve"> </v>
      </c>
      <c r="F415" cm="1">
        <f t="array" aca="1" ref="F415" ca="1">INDIRECT("'Room Details'!$G$417")</f>
        <v>0</v>
      </c>
      <c r="G415" cm="1">
        <f t="array" aca="1" ref="G415" ca="1">INDIRECT("'Room Details'!$H$417")</f>
        <v>0</v>
      </c>
      <c r="H415" cm="1">
        <f t="array" aca="1" ref="H415" ca="1">INDIRECT("'Room Details'!$I$417")</f>
        <v>0</v>
      </c>
      <c r="I415" cm="1">
        <f t="array" aca="1" ref="I415" ca="1">INDIRECT("'Room Details'!$J$417")</f>
        <v>0</v>
      </c>
      <c r="J415" cm="1">
        <f t="array" aca="1" ref="J415" ca="1">INDIRECT("'Room Details'!$K$417")</f>
        <v>0</v>
      </c>
      <c r="K415" t="str" cm="1">
        <f t="array" aca="1" ref="K415" ca="1">INDIRECT("'Room Details'!$L$417")</f>
        <v xml:space="preserve"> </v>
      </c>
      <c r="L415" cm="1">
        <f t="array" aca="1" ref="L415" ca="1">INDIRECT("'Room Details'!$M$417")</f>
        <v>0</v>
      </c>
      <c r="M415" cm="1">
        <f t="array" aca="1" ref="M415" ca="1">INDIRECT("'Room Details'!$N$417")</f>
        <v>0</v>
      </c>
      <c r="N415" cm="1">
        <f t="array" aca="1" ref="N415" ca="1">INDIRECT("'Room Details'!$O$417")</f>
        <v>0</v>
      </c>
      <c r="O415" cm="1">
        <f t="array" aca="1" ref="O415" ca="1">INDIRECT("'Room Details'!$P$417")</f>
        <v>0</v>
      </c>
    </row>
    <row r="416" spans="1:15" x14ac:dyDescent="0.25">
      <c r="A416" cm="1">
        <f t="array" aca="1" ref="A416" ca="1">INDIRECT("'Room Details'!$B$418")</f>
        <v>0</v>
      </c>
      <c r="B416" cm="1">
        <f t="array" aca="1" ref="B416" ca="1">INDIRECT("'Room Details'!$C$418")</f>
        <v>0</v>
      </c>
      <c r="C416" cm="1">
        <f t="array" aca="1" ref="C416" ca="1">INDIRECT("'Room Details'!$D$418")</f>
        <v>0</v>
      </c>
      <c r="D416" cm="1">
        <f t="array" aca="1" ref="D416" ca="1">INDIRECT("'Room Details'!$E$418")</f>
        <v>0</v>
      </c>
      <c r="E416" t="str" cm="1">
        <f t="array" aca="1" ref="E416" ca="1">INDIRECT("'Room Details'!$F$418")</f>
        <v xml:space="preserve"> </v>
      </c>
      <c r="F416" cm="1">
        <f t="array" aca="1" ref="F416" ca="1">INDIRECT("'Room Details'!$G$418")</f>
        <v>0</v>
      </c>
      <c r="G416" cm="1">
        <f t="array" aca="1" ref="G416" ca="1">INDIRECT("'Room Details'!$H$418")</f>
        <v>0</v>
      </c>
      <c r="H416" cm="1">
        <f t="array" aca="1" ref="H416" ca="1">INDIRECT("'Room Details'!$I$418")</f>
        <v>0</v>
      </c>
      <c r="I416" cm="1">
        <f t="array" aca="1" ref="I416" ca="1">INDIRECT("'Room Details'!$J$418")</f>
        <v>0</v>
      </c>
      <c r="J416" cm="1">
        <f t="array" aca="1" ref="J416" ca="1">INDIRECT("'Room Details'!$K$418")</f>
        <v>0</v>
      </c>
      <c r="K416" t="str" cm="1">
        <f t="array" aca="1" ref="K416" ca="1">INDIRECT("'Room Details'!$L$418")</f>
        <v xml:space="preserve"> </v>
      </c>
      <c r="L416" cm="1">
        <f t="array" aca="1" ref="L416" ca="1">INDIRECT("'Room Details'!$M$418")</f>
        <v>0</v>
      </c>
      <c r="M416" cm="1">
        <f t="array" aca="1" ref="M416" ca="1">INDIRECT("'Room Details'!$N$418")</f>
        <v>0</v>
      </c>
      <c r="N416" cm="1">
        <f t="array" aca="1" ref="N416" ca="1">INDIRECT("'Room Details'!$O$418")</f>
        <v>0</v>
      </c>
      <c r="O416" cm="1">
        <f t="array" aca="1" ref="O416" ca="1">INDIRECT("'Room Details'!$P$418")</f>
        <v>0</v>
      </c>
    </row>
    <row r="417" spans="1:15" x14ac:dyDescent="0.25">
      <c r="A417" cm="1">
        <f t="array" aca="1" ref="A417" ca="1">INDIRECT("'Room Details'!$B$419")</f>
        <v>0</v>
      </c>
      <c r="B417" cm="1">
        <f t="array" aca="1" ref="B417" ca="1">INDIRECT("'Room Details'!$C$419")</f>
        <v>0</v>
      </c>
      <c r="C417" cm="1">
        <f t="array" aca="1" ref="C417" ca="1">INDIRECT("'Room Details'!$D$419")</f>
        <v>0</v>
      </c>
      <c r="D417" cm="1">
        <f t="array" aca="1" ref="D417" ca="1">INDIRECT("'Room Details'!$E$419")</f>
        <v>0</v>
      </c>
      <c r="E417" t="str" cm="1">
        <f t="array" aca="1" ref="E417" ca="1">INDIRECT("'Room Details'!$F$419")</f>
        <v xml:space="preserve"> </v>
      </c>
      <c r="F417" cm="1">
        <f t="array" aca="1" ref="F417" ca="1">INDIRECT("'Room Details'!$G$419")</f>
        <v>0</v>
      </c>
      <c r="G417" cm="1">
        <f t="array" aca="1" ref="G417" ca="1">INDIRECT("'Room Details'!$H$419")</f>
        <v>0</v>
      </c>
      <c r="H417" cm="1">
        <f t="array" aca="1" ref="H417" ca="1">INDIRECT("'Room Details'!$I$419")</f>
        <v>0</v>
      </c>
      <c r="I417" cm="1">
        <f t="array" aca="1" ref="I417" ca="1">INDIRECT("'Room Details'!$J$419")</f>
        <v>0</v>
      </c>
      <c r="J417" cm="1">
        <f t="array" aca="1" ref="J417" ca="1">INDIRECT("'Room Details'!$K$419")</f>
        <v>0</v>
      </c>
      <c r="K417" t="str" cm="1">
        <f t="array" aca="1" ref="K417" ca="1">INDIRECT("'Room Details'!$L$419")</f>
        <v xml:space="preserve"> </v>
      </c>
      <c r="L417" cm="1">
        <f t="array" aca="1" ref="L417" ca="1">INDIRECT("'Room Details'!$M$419")</f>
        <v>0</v>
      </c>
      <c r="M417" cm="1">
        <f t="array" aca="1" ref="M417" ca="1">INDIRECT("'Room Details'!$N$419")</f>
        <v>0</v>
      </c>
      <c r="N417" cm="1">
        <f t="array" aca="1" ref="N417" ca="1">INDIRECT("'Room Details'!$O$419")</f>
        <v>0</v>
      </c>
      <c r="O417" cm="1">
        <f t="array" aca="1" ref="O417" ca="1">INDIRECT("'Room Details'!$P$419")</f>
        <v>0</v>
      </c>
    </row>
    <row r="418" spans="1:15" x14ac:dyDescent="0.25">
      <c r="A418" cm="1">
        <f t="array" aca="1" ref="A418" ca="1">INDIRECT("'Room Details'!$B$420")</f>
        <v>0</v>
      </c>
      <c r="B418" cm="1">
        <f t="array" aca="1" ref="B418" ca="1">INDIRECT("'Room Details'!$C$420")</f>
        <v>0</v>
      </c>
      <c r="C418" cm="1">
        <f t="array" aca="1" ref="C418" ca="1">INDIRECT("'Room Details'!$D$420")</f>
        <v>0</v>
      </c>
      <c r="D418" cm="1">
        <f t="array" aca="1" ref="D418" ca="1">INDIRECT("'Room Details'!$E$420")</f>
        <v>0</v>
      </c>
      <c r="E418" t="str" cm="1">
        <f t="array" aca="1" ref="E418" ca="1">INDIRECT("'Room Details'!$F$420")</f>
        <v xml:space="preserve"> </v>
      </c>
      <c r="F418" cm="1">
        <f t="array" aca="1" ref="F418" ca="1">INDIRECT("'Room Details'!$G$420")</f>
        <v>0</v>
      </c>
      <c r="G418" cm="1">
        <f t="array" aca="1" ref="G418" ca="1">INDIRECT("'Room Details'!$H$420")</f>
        <v>0</v>
      </c>
      <c r="H418" cm="1">
        <f t="array" aca="1" ref="H418" ca="1">INDIRECT("'Room Details'!$I$420")</f>
        <v>0</v>
      </c>
      <c r="I418" cm="1">
        <f t="array" aca="1" ref="I418" ca="1">INDIRECT("'Room Details'!$J$420")</f>
        <v>0</v>
      </c>
      <c r="J418" cm="1">
        <f t="array" aca="1" ref="J418" ca="1">INDIRECT("'Room Details'!$K$420")</f>
        <v>0</v>
      </c>
      <c r="K418" t="str" cm="1">
        <f t="array" aca="1" ref="K418" ca="1">INDIRECT("'Room Details'!$L$420")</f>
        <v xml:space="preserve"> </v>
      </c>
      <c r="L418" cm="1">
        <f t="array" aca="1" ref="L418" ca="1">INDIRECT("'Room Details'!$M$420")</f>
        <v>0</v>
      </c>
      <c r="M418" cm="1">
        <f t="array" aca="1" ref="M418" ca="1">INDIRECT("'Room Details'!$N$420")</f>
        <v>0</v>
      </c>
      <c r="N418" cm="1">
        <f t="array" aca="1" ref="N418" ca="1">INDIRECT("'Room Details'!$O$420")</f>
        <v>0</v>
      </c>
      <c r="O418" cm="1">
        <f t="array" aca="1" ref="O418" ca="1">INDIRECT("'Room Details'!$P$420")</f>
        <v>0</v>
      </c>
    </row>
    <row r="419" spans="1:15" x14ac:dyDescent="0.25">
      <c r="A419" cm="1">
        <f t="array" aca="1" ref="A419" ca="1">INDIRECT("'Room Details'!$B$421")</f>
        <v>0</v>
      </c>
      <c r="B419" cm="1">
        <f t="array" aca="1" ref="B419" ca="1">INDIRECT("'Room Details'!$C$421")</f>
        <v>0</v>
      </c>
      <c r="C419" cm="1">
        <f t="array" aca="1" ref="C419" ca="1">INDIRECT("'Room Details'!$D$421")</f>
        <v>0</v>
      </c>
      <c r="D419" cm="1">
        <f t="array" aca="1" ref="D419" ca="1">INDIRECT("'Room Details'!$E$421")</f>
        <v>0</v>
      </c>
      <c r="E419" t="str" cm="1">
        <f t="array" aca="1" ref="E419" ca="1">INDIRECT("'Room Details'!$F$421")</f>
        <v xml:space="preserve"> </v>
      </c>
      <c r="F419" cm="1">
        <f t="array" aca="1" ref="F419" ca="1">INDIRECT("'Room Details'!$G$421")</f>
        <v>0</v>
      </c>
      <c r="G419" cm="1">
        <f t="array" aca="1" ref="G419" ca="1">INDIRECT("'Room Details'!$H$421")</f>
        <v>0</v>
      </c>
      <c r="H419" cm="1">
        <f t="array" aca="1" ref="H419" ca="1">INDIRECT("'Room Details'!$I$421")</f>
        <v>0</v>
      </c>
      <c r="I419" cm="1">
        <f t="array" aca="1" ref="I419" ca="1">INDIRECT("'Room Details'!$J$421")</f>
        <v>0</v>
      </c>
      <c r="J419" cm="1">
        <f t="array" aca="1" ref="J419" ca="1">INDIRECT("'Room Details'!$K$421")</f>
        <v>0</v>
      </c>
      <c r="K419" t="str" cm="1">
        <f t="array" aca="1" ref="K419" ca="1">INDIRECT("'Room Details'!$L$421")</f>
        <v xml:space="preserve"> </v>
      </c>
      <c r="L419" cm="1">
        <f t="array" aca="1" ref="L419" ca="1">INDIRECT("'Room Details'!$M$421")</f>
        <v>0</v>
      </c>
      <c r="M419" cm="1">
        <f t="array" aca="1" ref="M419" ca="1">INDIRECT("'Room Details'!$N$421")</f>
        <v>0</v>
      </c>
      <c r="N419" cm="1">
        <f t="array" aca="1" ref="N419" ca="1">INDIRECT("'Room Details'!$O$421")</f>
        <v>0</v>
      </c>
      <c r="O419" cm="1">
        <f t="array" aca="1" ref="O419" ca="1">INDIRECT("'Room Details'!$P$421")</f>
        <v>0</v>
      </c>
    </row>
    <row r="420" spans="1:15" x14ac:dyDescent="0.25">
      <c r="A420" cm="1">
        <f t="array" aca="1" ref="A420" ca="1">INDIRECT("'Room Details'!$B$422")</f>
        <v>0</v>
      </c>
      <c r="B420" cm="1">
        <f t="array" aca="1" ref="B420" ca="1">INDIRECT("'Room Details'!$C$422")</f>
        <v>0</v>
      </c>
      <c r="C420" cm="1">
        <f t="array" aca="1" ref="C420" ca="1">INDIRECT("'Room Details'!$D$422")</f>
        <v>0</v>
      </c>
      <c r="D420" cm="1">
        <f t="array" aca="1" ref="D420" ca="1">INDIRECT("'Room Details'!$E$422")</f>
        <v>0</v>
      </c>
      <c r="E420" t="str" cm="1">
        <f t="array" aca="1" ref="E420" ca="1">INDIRECT("'Room Details'!$F$422")</f>
        <v xml:space="preserve"> </v>
      </c>
      <c r="F420" cm="1">
        <f t="array" aca="1" ref="F420" ca="1">INDIRECT("'Room Details'!$G$422")</f>
        <v>0</v>
      </c>
      <c r="G420" cm="1">
        <f t="array" aca="1" ref="G420" ca="1">INDIRECT("'Room Details'!$H$422")</f>
        <v>0</v>
      </c>
      <c r="H420" cm="1">
        <f t="array" aca="1" ref="H420" ca="1">INDIRECT("'Room Details'!$I$422")</f>
        <v>0</v>
      </c>
      <c r="I420" cm="1">
        <f t="array" aca="1" ref="I420" ca="1">INDIRECT("'Room Details'!$J$422")</f>
        <v>0</v>
      </c>
      <c r="J420" cm="1">
        <f t="array" aca="1" ref="J420" ca="1">INDIRECT("'Room Details'!$K$422")</f>
        <v>0</v>
      </c>
      <c r="K420" t="str" cm="1">
        <f t="array" aca="1" ref="K420" ca="1">INDIRECT("'Room Details'!$L$422")</f>
        <v xml:space="preserve"> </v>
      </c>
      <c r="L420" cm="1">
        <f t="array" aca="1" ref="L420" ca="1">INDIRECT("'Room Details'!$M$422")</f>
        <v>0</v>
      </c>
      <c r="M420" cm="1">
        <f t="array" aca="1" ref="M420" ca="1">INDIRECT("'Room Details'!$N$422")</f>
        <v>0</v>
      </c>
      <c r="N420" cm="1">
        <f t="array" aca="1" ref="N420" ca="1">INDIRECT("'Room Details'!$O$422")</f>
        <v>0</v>
      </c>
      <c r="O420" cm="1">
        <f t="array" aca="1" ref="O420" ca="1">INDIRECT("'Room Details'!$P$422")</f>
        <v>0</v>
      </c>
    </row>
    <row r="421" spans="1:15" x14ac:dyDescent="0.25">
      <c r="A421" cm="1">
        <f t="array" aca="1" ref="A421" ca="1">INDIRECT("'Room Details'!$B$423")</f>
        <v>0</v>
      </c>
      <c r="B421" cm="1">
        <f t="array" aca="1" ref="B421" ca="1">INDIRECT("'Room Details'!$C$423")</f>
        <v>0</v>
      </c>
      <c r="C421" cm="1">
        <f t="array" aca="1" ref="C421" ca="1">INDIRECT("'Room Details'!$D$423")</f>
        <v>0</v>
      </c>
      <c r="D421" cm="1">
        <f t="array" aca="1" ref="D421" ca="1">INDIRECT("'Room Details'!$E$423")</f>
        <v>0</v>
      </c>
      <c r="E421" t="str" cm="1">
        <f t="array" aca="1" ref="E421" ca="1">INDIRECT("'Room Details'!$F$423")</f>
        <v xml:space="preserve"> </v>
      </c>
      <c r="F421" cm="1">
        <f t="array" aca="1" ref="F421" ca="1">INDIRECT("'Room Details'!$G$423")</f>
        <v>0</v>
      </c>
      <c r="G421" cm="1">
        <f t="array" aca="1" ref="G421" ca="1">INDIRECT("'Room Details'!$H$423")</f>
        <v>0</v>
      </c>
      <c r="H421" cm="1">
        <f t="array" aca="1" ref="H421" ca="1">INDIRECT("'Room Details'!$I$423")</f>
        <v>0</v>
      </c>
      <c r="I421" cm="1">
        <f t="array" aca="1" ref="I421" ca="1">INDIRECT("'Room Details'!$J$423")</f>
        <v>0</v>
      </c>
      <c r="J421" cm="1">
        <f t="array" aca="1" ref="J421" ca="1">INDIRECT("'Room Details'!$K$423")</f>
        <v>0</v>
      </c>
      <c r="K421" t="str" cm="1">
        <f t="array" aca="1" ref="K421" ca="1">INDIRECT("'Room Details'!$L$423")</f>
        <v xml:space="preserve"> </v>
      </c>
      <c r="L421" cm="1">
        <f t="array" aca="1" ref="L421" ca="1">INDIRECT("'Room Details'!$M$423")</f>
        <v>0</v>
      </c>
      <c r="M421" cm="1">
        <f t="array" aca="1" ref="M421" ca="1">INDIRECT("'Room Details'!$N$423")</f>
        <v>0</v>
      </c>
      <c r="N421" cm="1">
        <f t="array" aca="1" ref="N421" ca="1">INDIRECT("'Room Details'!$O$423")</f>
        <v>0</v>
      </c>
      <c r="O421" cm="1">
        <f t="array" aca="1" ref="O421" ca="1">INDIRECT("'Room Details'!$P$423")</f>
        <v>0</v>
      </c>
    </row>
    <row r="422" spans="1:15" x14ac:dyDescent="0.25">
      <c r="A422" cm="1">
        <f t="array" aca="1" ref="A422" ca="1">INDIRECT("'Room Details'!$B$424")</f>
        <v>0</v>
      </c>
      <c r="B422" cm="1">
        <f t="array" aca="1" ref="B422" ca="1">INDIRECT("'Room Details'!$C$424")</f>
        <v>0</v>
      </c>
      <c r="C422" cm="1">
        <f t="array" aca="1" ref="C422" ca="1">INDIRECT("'Room Details'!$D$424")</f>
        <v>0</v>
      </c>
      <c r="D422" cm="1">
        <f t="array" aca="1" ref="D422" ca="1">INDIRECT("'Room Details'!$E$424")</f>
        <v>0</v>
      </c>
      <c r="E422" t="str" cm="1">
        <f t="array" aca="1" ref="E422" ca="1">INDIRECT("'Room Details'!$F$424")</f>
        <v xml:space="preserve"> </v>
      </c>
      <c r="F422" cm="1">
        <f t="array" aca="1" ref="F422" ca="1">INDIRECT("'Room Details'!$G$424")</f>
        <v>0</v>
      </c>
      <c r="G422" cm="1">
        <f t="array" aca="1" ref="G422" ca="1">INDIRECT("'Room Details'!$H$424")</f>
        <v>0</v>
      </c>
      <c r="H422" cm="1">
        <f t="array" aca="1" ref="H422" ca="1">INDIRECT("'Room Details'!$I$424")</f>
        <v>0</v>
      </c>
      <c r="I422" cm="1">
        <f t="array" aca="1" ref="I422" ca="1">INDIRECT("'Room Details'!$J$424")</f>
        <v>0</v>
      </c>
      <c r="J422" cm="1">
        <f t="array" aca="1" ref="J422" ca="1">INDIRECT("'Room Details'!$K$424")</f>
        <v>0</v>
      </c>
      <c r="K422" t="str" cm="1">
        <f t="array" aca="1" ref="K422" ca="1">INDIRECT("'Room Details'!$L$424")</f>
        <v xml:space="preserve"> </v>
      </c>
      <c r="L422" cm="1">
        <f t="array" aca="1" ref="L422" ca="1">INDIRECT("'Room Details'!$M$424")</f>
        <v>0</v>
      </c>
      <c r="M422" cm="1">
        <f t="array" aca="1" ref="M422" ca="1">INDIRECT("'Room Details'!$N$424")</f>
        <v>0</v>
      </c>
      <c r="N422" cm="1">
        <f t="array" aca="1" ref="N422" ca="1">INDIRECT("'Room Details'!$O$424")</f>
        <v>0</v>
      </c>
      <c r="O422" cm="1">
        <f t="array" aca="1" ref="O422" ca="1">INDIRECT("'Room Details'!$P$424")</f>
        <v>0</v>
      </c>
    </row>
    <row r="423" spans="1:15" x14ac:dyDescent="0.25">
      <c r="A423" cm="1">
        <f t="array" aca="1" ref="A423" ca="1">INDIRECT("'Room Details'!$B$425")</f>
        <v>0</v>
      </c>
      <c r="B423" cm="1">
        <f t="array" aca="1" ref="B423" ca="1">INDIRECT("'Room Details'!$C$425")</f>
        <v>0</v>
      </c>
      <c r="C423" cm="1">
        <f t="array" aca="1" ref="C423" ca="1">INDIRECT("'Room Details'!$D$425")</f>
        <v>0</v>
      </c>
      <c r="D423" cm="1">
        <f t="array" aca="1" ref="D423" ca="1">INDIRECT("'Room Details'!$E$425")</f>
        <v>0</v>
      </c>
      <c r="E423" t="str" cm="1">
        <f t="array" aca="1" ref="E423" ca="1">INDIRECT("'Room Details'!$F$425")</f>
        <v xml:space="preserve"> </v>
      </c>
      <c r="F423" cm="1">
        <f t="array" aca="1" ref="F423" ca="1">INDIRECT("'Room Details'!$G$425")</f>
        <v>0</v>
      </c>
      <c r="G423" cm="1">
        <f t="array" aca="1" ref="G423" ca="1">INDIRECT("'Room Details'!$H$425")</f>
        <v>0</v>
      </c>
      <c r="H423" cm="1">
        <f t="array" aca="1" ref="H423" ca="1">INDIRECT("'Room Details'!$I$425")</f>
        <v>0</v>
      </c>
      <c r="I423" cm="1">
        <f t="array" aca="1" ref="I423" ca="1">INDIRECT("'Room Details'!$J$425")</f>
        <v>0</v>
      </c>
      <c r="J423" cm="1">
        <f t="array" aca="1" ref="J423" ca="1">INDIRECT("'Room Details'!$K$425")</f>
        <v>0</v>
      </c>
      <c r="K423" t="str" cm="1">
        <f t="array" aca="1" ref="K423" ca="1">INDIRECT("'Room Details'!$L$425")</f>
        <v xml:space="preserve"> </v>
      </c>
      <c r="L423" cm="1">
        <f t="array" aca="1" ref="L423" ca="1">INDIRECT("'Room Details'!$M$425")</f>
        <v>0</v>
      </c>
      <c r="M423" cm="1">
        <f t="array" aca="1" ref="M423" ca="1">INDIRECT("'Room Details'!$N$425")</f>
        <v>0</v>
      </c>
      <c r="N423" cm="1">
        <f t="array" aca="1" ref="N423" ca="1">INDIRECT("'Room Details'!$O$425")</f>
        <v>0</v>
      </c>
      <c r="O423" cm="1">
        <f t="array" aca="1" ref="O423" ca="1">INDIRECT("'Room Details'!$P$425")</f>
        <v>0</v>
      </c>
    </row>
    <row r="424" spans="1:15" x14ac:dyDescent="0.25">
      <c r="A424" cm="1">
        <f t="array" aca="1" ref="A424" ca="1">INDIRECT("'Room Details'!$B$426")</f>
        <v>0</v>
      </c>
      <c r="B424" cm="1">
        <f t="array" aca="1" ref="B424" ca="1">INDIRECT("'Room Details'!$C$426")</f>
        <v>0</v>
      </c>
      <c r="C424" cm="1">
        <f t="array" aca="1" ref="C424" ca="1">INDIRECT("'Room Details'!$D$426")</f>
        <v>0</v>
      </c>
      <c r="D424" cm="1">
        <f t="array" aca="1" ref="D424" ca="1">INDIRECT("'Room Details'!$E$426")</f>
        <v>0</v>
      </c>
      <c r="E424" t="str" cm="1">
        <f t="array" aca="1" ref="E424" ca="1">INDIRECT("'Room Details'!$F$426")</f>
        <v xml:space="preserve"> </v>
      </c>
      <c r="F424" cm="1">
        <f t="array" aca="1" ref="F424" ca="1">INDIRECT("'Room Details'!$G$426")</f>
        <v>0</v>
      </c>
      <c r="G424" cm="1">
        <f t="array" aca="1" ref="G424" ca="1">INDIRECT("'Room Details'!$H$426")</f>
        <v>0</v>
      </c>
      <c r="H424" cm="1">
        <f t="array" aca="1" ref="H424" ca="1">INDIRECT("'Room Details'!$I$426")</f>
        <v>0</v>
      </c>
      <c r="I424" cm="1">
        <f t="array" aca="1" ref="I424" ca="1">INDIRECT("'Room Details'!$J$426")</f>
        <v>0</v>
      </c>
      <c r="J424" cm="1">
        <f t="array" aca="1" ref="J424" ca="1">INDIRECT("'Room Details'!$K$426")</f>
        <v>0</v>
      </c>
      <c r="K424" t="str" cm="1">
        <f t="array" aca="1" ref="K424" ca="1">INDIRECT("'Room Details'!$L$426")</f>
        <v xml:space="preserve"> </v>
      </c>
      <c r="L424" cm="1">
        <f t="array" aca="1" ref="L424" ca="1">INDIRECT("'Room Details'!$M$426")</f>
        <v>0</v>
      </c>
      <c r="M424" cm="1">
        <f t="array" aca="1" ref="M424" ca="1">INDIRECT("'Room Details'!$N$426")</f>
        <v>0</v>
      </c>
      <c r="N424" cm="1">
        <f t="array" aca="1" ref="N424" ca="1">INDIRECT("'Room Details'!$O$426")</f>
        <v>0</v>
      </c>
      <c r="O424" cm="1">
        <f t="array" aca="1" ref="O424" ca="1">INDIRECT("'Room Details'!$P$426")</f>
        <v>0</v>
      </c>
    </row>
    <row r="425" spans="1:15" x14ac:dyDescent="0.25">
      <c r="A425" cm="1">
        <f t="array" aca="1" ref="A425" ca="1">INDIRECT("'Room Details'!$B$427")</f>
        <v>0</v>
      </c>
      <c r="B425" cm="1">
        <f t="array" aca="1" ref="B425" ca="1">INDIRECT("'Room Details'!$C$427")</f>
        <v>0</v>
      </c>
      <c r="C425" cm="1">
        <f t="array" aca="1" ref="C425" ca="1">INDIRECT("'Room Details'!$D$427")</f>
        <v>0</v>
      </c>
      <c r="D425" cm="1">
        <f t="array" aca="1" ref="D425" ca="1">INDIRECT("'Room Details'!$E$427")</f>
        <v>0</v>
      </c>
      <c r="E425" t="str" cm="1">
        <f t="array" aca="1" ref="E425" ca="1">INDIRECT("'Room Details'!$F$427")</f>
        <v xml:space="preserve"> </v>
      </c>
      <c r="F425" cm="1">
        <f t="array" aca="1" ref="F425" ca="1">INDIRECT("'Room Details'!$G$427")</f>
        <v>0</v>
      </c>
      <c r="G425" cm="1">
        <f t="array" aca="1" ref="G425" ca="1">INDIRECT("'Room Details'!$H$427")</f>
        <v>0</v>
      </c>
      <c r="H425" cm="1">
        <f t="array" aca="1" ref="H425" ca="1">INDIRECT("'Room Details'!$I$427")</f>
        <v>0</v>
      </c>
      <c r="I425" cm="1">
        <f t="array" aca="1" ref="I425" ca="1">INDIRECT("'Room Details'!$J$427")</f>
        <v>0</v>
      </c>
      <c r="J425" cm="1">
        <f t="array" aca="1" ref="J425" ca="1">INDIRECT("'Room Details'!$K$427")</f>
        <v>0</v>
      </c>
      <c r="K425" t="str" cm="1">
        <f t="array" aca="1" ref="K425" ca="1">INDIRECT("'Room Details'!$L$427")</f>
        <v xml:space="preserve"> </v>
      </c>
      <c r="L425" cm="1">
        <f t="array" aca="1" ref="L425" ca="1">INDIRECT("'Room Details'!$M$427")</f>
        <v>0</v>
      </c>
      <c r="M425" cm="1">
        <f t="array" aca="1" ref="M425" ca="1">INDIRECT("'Room Details'!$N$427")</f>
        <v>0</v>
      </c>
      <c r="N425" cm="1">
        <f t="array" aca="1" ref="N425" ca="1">INDIRECT("'Room Details'!$O$427")</f>
        <v>0</v>
      </c>
      <c r="O425" cm="1">
        <f t="array" aca="1" ref="O425" ca="1">INDIRECT("'Room Details'!$P$427")</f>
        <v>0</v>
      </c>
    </row>
    <row r="426" spans="1:15" x14ac:dyDescent="0.25">
      <c r="A426" cm="1">
        <f t="array" aca="1" ref="A426" ca="1">INDIRECT("'Room Details'!$B$428")</f>
        <v>0</v>
      </c>
      <c r="B426" cm="1">
        <f t="array" aca="1" ref="B426" ca="1">INDIRECT("'Room Details'!$C$428")</f>
        <v>0</v>
      </c>
      <c r="C426" cm="1">
        <f t="array" aca="1" ref="C426" ca="1">INDIRECT("'Room Details'!$D$428")</f>
        <v>0</v>
      </c>
      <c r="D426" cm="1">
        <f t="array" aca="1" ref="D426" ca="1">INDIRECT("'Room Details'!$E$428")</f>
        <v>0</v>
      </c>
      <c r="E426" t="str" cm="1">
        <f t="array" aca="1" ref="E426" ca="1">INDIRECT("'Room Details'!$F$428")</f>
        <v xml:space="preserve"> </v>
      </c>
      <c r="F426" cm="1">
        <f t="array" aca="1" ref="F426" ca="1">INDIRECT("'Room Details'!$G$428")</f>
        <v>0</v>
      </c>
      <c r="G426" cm="1">
        <f t="array" aca="1" ref="G426" ca="1">INDIRECT("'Room Details'!$H$428")</f>
        <v>0</v>
      </c>
      <c r="H426" cm="1">
        <f t="array" aca="1" ref="H426" ca="1">INDIRECT("'Room Details'!$I$428")</f>
        <v>0</v>
      </c>
      <c r="I426" cm="1">
        <f t="array" aca="1" ref="I426" ca="1">INDIRECT("'Room Details'!$J$428")</f>
        <v>0</v>
      </c>
      <c r="J426" cm="1">
        <f t="array" aca="1" ref="J426" ca="1">INDIRECT("'Room Details'!$K$428")</f>
        <v>0</v>
      </c>
      <c r="K426" t="str" cm="1">
        <f t="array" aca="1" ref="K426" ca="1">INDIRECT("'Room Details'!$L$428")</f>
        <v xml:space="preserve"> </v>
      </c>
      <c r="L426" cm="1">
        <f t="array" aca="1" ref="L426" ca="1">INDIRECT("'Room Details'!$M$428")</f>
        <v>0</v>
      </c>
      <c r="M426" cm="1">
        <f t="array" aca="1" ref="M426" ca="1">INDIRECT("'Room Details'!$N$428")</f>
        <v>0</v>
      </c>
      <c r="N426" cm="1">
        <f t="array" aca="1" ref="N426" ca="1">INDIRECT("'Room Details'!$O$428")</f>
        <v>0</v>
      </c>
      <c r="O426" cm="1">
        <f t="array" aca="1" ref="O426" ca="1">INDIRECT("'Room Details'!$P$428")</f>
        <v>0</v>
      </c>
    </row>
    <row r="427" spans="1:15" x14ac:dyDescent="0.25">
      <c r="A427" cm="1">
        <f t="array" aca="1" ref="A427" ca="1">INDIRECT("'Room Details'!$B$429")</f>
        <v>0</v>
      </c>
      <c r="B427" cm="1">
        <f t="array" aca="1" ref="B427" ca="1">INDIRECT("'Room Details'!$C$429")</f>
        <v>0</v>
      </c>
      <c r="C427" cm="1">
        <f t="array" aca="1" ref="C427" ca="1">INDIRECT("'Room Details'!$D$429")</f>
        <v>0</v>
      </c>
      <c r="D427" cm="1">
        <f t="array" aca="1" ref="D427" ca="1">INDIRECT("'Room Details'!$E$429")</f>
        <v>0</v>
      </c>
      <c r="E427" t="str" cm="1">
        <f t="array" aca="1" ref="E427" ca="1">INDIRECT("'Room Details'!$F$429")</f>
        <v xml:space="preserve"> </v>
      </c>
      <c r="F427" cm="1">
        <f t="array" aca="1" ref="F427" ca="1">INDIRECT("'Room Details'!$G$429")</f>
        <v>0</v>
      </c>
      <c r="G427" cm="1">
        <f t="array" aca="1" ref="G427" ca="1">INDIRECT("'Room Details'!$H$429")</f>
        <v>0</v>
      </c>
      <c r="H427" cm="1">
        <f t="array" aca="1" ref="H427" ca="1">INDIRECT("'Room Details'!$I$429")</f>
        <v>0</v>
      </c>
      <c r="I427" cm="1">
        <f t="array" aca="1" ref="I427" ca="1">INDIRECT("'Room Details'!$J$429")</f>
        <v>0</v>
      </c>
      <c r="J427" cm="1">
        <f t="array" aca="1" ref="J427" ca="1">INDIRECT("'Room Details'!$K$429")</f>
        <v>0</v>
      </c>
      <c r="K427" t="str" cm="1">
        <f t="array" aca="1" ref="K427" ca="1">INDIRECT("'Room Details'!$L$429")</f>
        <v xml:space="preserve"> </v>
      </c>
      <c r="L427" cm="1">
        <f t="array" aca="1" ref="L427" ca="1">INDIRECT("'Room Details'!$M$429")</f>
        <v>0</v>
      </c>
      <c r="M427" cm="1">
        <f t="array" aca="1" ref="M427" ca="1">INDIRECT("'Room Details'!$N$429")</f>
        <v>0</v>
      </c>
      <c r="N427" cm="1">
        <f t="array" aca="1" ref="N427" ca="1">INDIRECT("'Room Details'!$O$429")</f>
        <v>0</v>
      </c>
      <c r="O427" cm="1">
        <f t="array" aca="1" ref="O427" ca="1">INDIRECT("'Room Details'!$P$429")</f>
        <v>0</v>
      </c>
    </row>
    <row r="428" spans="1:15" x14ac:dyDescent="0.25">
      <c r="A428" cm="1">
        <f t="array" aca="1" ref="A428" ca="1">INDIRECT("'Room Details'!$B$430")</f>
        <v>0</v>
      </c>
      <c r="B428" cm="1">
        <f t="array" aca="1" ref="B428" ca="1">INDIRECT("'Room Details'!$C$430")</f>
        <v>0</v>
      </c>
      <c r="C428" cm="1">
        <f t="array" aca="1" ref="C428" ca="1">INDIRECT("'Room Details'!$D$430")</f>
        <v>0</v>
      </c>
      <c r="D428" cm="1">
        <f t="array" aca="1" ref="D428" ca="1">INDIRECT("'Room Details'!$E$430")</f>
        <v>0</v>
      </c>
      <c r="E428" t="str" cm="1">
        <f t="array" aca="1" ref="E428" ca="1">INDIRECT("'Room Details'!$F$430")</f>
        <v xml:space="preserve"> </v>
      </c>
      <c r="F428" cm="1">
        <f t="array" aca="1" ref="F428" ca="1">INDIRECT("'Room Details'!$G$430")</f>
        <v>0</v>
      </c>
      <c r="G428" cm="1">
        <f t="array" aca="1" ref="G428" ca="1">INDIRECT("'Room Details'!$H$430")</f>
        <v>0</v>
      </c>
      <c r="H428" cm="1">
        <f t="array" aca="1" ref="H428" ca="1">INDIRECT("'Room Details'!$I$430")</f>
        <v>0</v>
      </c>
      <c r="I428" cm="1">
        <f t="array" aca="1" ref="I428" ca="1">INDIRECT("'Room Details'!$J$430")</f>
        <v>0</v>
      </c>
      <c r="J428" cm="1">
        <f t="array" aca="1" ref="J428" ca="1">INDIRECT("'Room Details'!$K$430")</f>
        <v>0</v>
      </c>
      <c r="K428" t="str" cm="1">
        <f t="array" aca="1" ref="K428" ca="1">INDIRECT("'Room Details'!$L$430")</f>
        <v xml:space="preserve"> </v>
      </c>
      <c r="L428" cm="1">
        <f t="array" aca="1" ref="L428" ca="1">INDIRECT("'Room Details'!$M$430")</f>
        <v>0</v>
      </c>
      <c r="M428" cm="1">
        <f t="array" aca="1" ref="M428" ca="1">INDIRECT("'Room Details'!$N$430")</f>
        <v>0</v>
      </c>
      <c r="N428" cm="1">
        <f t="array" aca="1" ref="N428" ca="1">INDIRECT("'Room Details'!$O$430")</f>
        <v>0</v>
      </c>
      <c r="O428" cm="1">
        <f t="array" aca="1" ref="O428" ca="1">INDIRECT("'Room Details'!$P$430")</f>
        <v>0</v>
      </c>
    </row>
    <row r="429" spans="1:15" x14ac:dyDescent="0.25">
      <c r="A429" cm="1">
        <f t="array" aca="1" ref="A429" ca="1">INDIRECT("'Room Details'!$B$431")</f>
        <v>0</v>
      </c>
      <c r="B429" cm="1">
        <f t="array" aca="1" ref="B429" ca="1">INDIRECT("'Room Details'!$C$431")</f>
        <v>0</v>
      </c>
      <c r="C429" cm="1">
        <f t="array" aca="1" ref="C429" ca="1">INDIRECT("'Room Details'!$D$431")</f>
        <v>0</v>
      </c>
      <c r="D429" cm="1">
        <f t="array" aca="1" ref="D429" ca="1">INDIRECT("'Room Details'!$E$431")</f>
        <v>0</v>
      </c>
      <c r="E429" t="str" cm="1">
        <f t="array" aca="1" ref="E429" ca="1">INDIRECT("'Room Details'!$F$431")</f>
        <v xml:space="preserve"> </v>
      </c>
      <c r="F429" cm="1">
        <f t="array" aca="1" ref="F429" ca="1">INDIRECT("'Room Details'!$G$431")</f>
        <v>0</v>
      </c>
      <c r="G429" cm="1">
        <f t="array" aca="1" ref="G429" ca="1">INDIRECT("'Room Details'!$H$431")</f>
        <v>0</v>
      </c>
      <c r="H429" cm="1">
        <f t="array" aca="1" ref="H429" ca="1">INDIRECT("'Room Details'!$I$431")</f>
        <v>0</v>
      </c>
      <c r="I429" cm="1">
        <f t="array" aca="1" ref="I429" ca="1">INDIRECT("'Room Details'!$J$431")</f>
        <v>0</v>
      </c>
      <c r="J429" cm="1">
        <f t="array" aca="1" ref="J429" ca="1">INDIRECT("'Room Details'!$K$431")</f>
        <v>0</v>
      </c>
      <c r="K429" t="str" cm="1">
        <f t="array" aca="1" ref="K429" ca="1">INDIRECT("'Room Details'!$L$431")</f>
        <v xml:space="preserve"> </v>
      </c>
      <c r="L429" cm="1">
        <f t="array" aca="1" ref="L429" ca="1">INDIRECT("'Room Details'!$M$431")</f>
        <v>0</v>
      </c>
      <c r="M429" cm="1">
        <f t="array" aca="1" ref="M429" ca="1">INDIRECT("'Room Details'!$N$431")</f>
        <v>0</v>
      </c>
      <c r="N429" cm="1">
        <f t="array" aca="1" ref="N429" ca="1">INDIRECT("'Room Details'!$O$431")</f>
        <v>0</v>
      </c>
      <c r="O429" cm="1">
        <f t="array" aca="1" ref="O429" ca="1">INDIRECT("'Room Details'!$P$431")</f>
        <v>0</v>
      </c>
    </row>
    <row r="430" spans="1:15" x14ac:dyDescent="0.25">
      <c r="A430" cm="1">
        <f t="array" aca="1" ref="A430" ca="1">INDIRECT("'Room Details'!$B$432")</f>
        <v>0</v>
      </c>
      <c r="B430" cm="1">
        <f t="array" aca="1" ref="B430" ca="1">INDIRECT("'Room Details'!$C$432")</f>
        <v>0</v>
      </c>
      <c r="C430" cm="1">
        <f t="array" aca="1" ref="C430" ca="1">INDIRECT("'Room Details'!$D$432")</f>
        <v>0</v>
      </c>
      <c r="D430" cm="1">
        <f t="array" aca="1" ref="D430" ca="1">INDIRECT("'Room Details'!$E$432")</f>
        <v>0</v>
      </c>
      <c r="E430" t="str" cm="1">
        <f t="array" aca="1" ref="E430" ca="1">INDIRECT("'Room Details'!$F$432")</f>
        <v xml:space="preserve"> </v>
      </c>
      <c r="F430" cm="1">
        <f t="array" aca="1" ref="F430" ca="1">INDIRECT("'Room Details'!$G$432")</f>
        <v>0</v>
      </c>
      <c r="G430" cm="1">
        <f t="array" aca="1" ref="G430" ca="1">INDIRECT("'Room Details'!$H$432")</f>
        <v>0</v>
      </c>
      <c r="H430" cm="1">
        <f t="array" aca="1" ref="H430" ca="1">INDIRECT("'Room Details'!$I$432")</f>
        <v>0</v>
      </c>
      <c r="I430" cm="1">
        <f t="array" aca="1" ref="I430" ca="1">INDIRECT("'Room Details'!$J$432")</f>
        <v>0</v>
      </c>
      <c r="J430" cm="1">
        <f t="array" aca="1" ref="J430" ca="1">INDIRECT("'Room Details'!$K$432")</f>
        <v>0</v>
      </c>
      <c r="K430" t="str" cm="1">
        <f t="array" aca="1" ref="K430" ca="1">INDIRECT("'Room Details'!$L$432")</f>
        <v xml:space="preserve"> </v>
      </c>
      <c r="L430" cm="1">
        <f t="array" aca="1" ref="L430" ca="1">INDIRECT("'Room Details'!$M$432")</f>
        <v>0</v>
      </c>
      <c r="M430" cm="1">
        <f t="array" aca="1" ref="M430" ca="1">INDIRECT("'Room Details'!$N$432")</f>
        <v>0</v>
      </c>
      <c r="N430" cm="1">
        <f t="array" aca="1" ref="N430" ca="1">INDIRECT("'Room Details'!$O$432")</f>
        <v>0</v>
      </c>
      <c r="O430" cm="1">
        <f t="array" aca="1" ref="O430" ca="1">INDIRECT("'Room Details'!$P$432")</f>
        <v>0</v>
      </c>
    </row>
    <row r="431" spans="1:15" x14ac:dyDescent="0.25">
      <c r="A431" cm="1">
        <f t="array" aca="1" ref="A431" ca="1">INDIRECT("'Room Details'!$B$433")</f>
        <v>0</v>
      </c>
      <c r="B431" cm="1">
        <f t="array" aca="1" ref="B431" ca="1">INDIRECT("'Room Details'!$C$433")</f>
        <v>0</v>
      </c>
      <c r="C431" cm="1">
        <f t="array" aca="1" ref="C431" ca="1">INDIRECT("'Room Details'!$D$433")</f>
        <v>0</v>
      </c>
      <c r="D431" cm="1">
        <f t="array" aca="1" ref="D431" ca="1">INDIRECT("'Room Details'!$E$433")</f>
        <v>0</v>
      </c>
      <c r="E431" t="str" cm="1">
        <f t="array" aca="1" ref="E431" ca="1">INDIRECT("'Room Details'!$F$433")</f>
        <v xml:space="preserve"> </v>
      </c>
      <c r="F431" cm="1">
        <f t="array" aca="1" ref="F431" ca="1">INDIRECT("'Room Details'!$G$433")</f>
        <v>0</v>
      </c>
      <c r="G431" cm="1">
        <f t="array" aca="1" ref="G431" ca="1">INDIRECT("'Room Details'!$H$433")</f>
        <v>0</v>
      </c>
      <c r="H431" cm="1">
        <f t="array" aca="1" ref="H431" ca="1">INDIRECT("'Room Details'!$I$433")</f>
        <v>0</v>
      </c>
      <c r="I431" cm="1">
        <f t="array" aca="1" ref="I431" ca="1">INDIRECT("'Room Details'!$J$433")</f>
        <v>0</v>
      </c>
      <c r="J431" cm="1">
        <f t="array" aca="1" ref="J431" ca="1">INDIRECT("'Room Details'!$K$433")</f>
        <v>0</v>
      </c>
      <c r="K431" t="str" cm="1">
        <f t="array" aca="1" ref="K431" ca="1">INDIRECT("'Room Details'!$L$433")</f>
        <v xml:space="preserve"> </v>
      </c>
      <c r="L431" cm="1">
        <f t="array" aca="1" ref="L431" ca="1">INDIRECT("'Room Details'!$M$433")</f>
        <v>0</v>
      </c>
      <c r="M431" cm="1">
        <f t="array" aca="1" ref="M431" ca="1">INDIRECT("'Room Details'!$N$433")</f>
        <v>0</v>
      </c>
      <c r="N431" cm="1">
        <f t="array" aca="1" ref="N431" ca="1">INDIRECT("'Room Details'!$O$433")</f>
        <v>0</v>
      </c>
      <c r="O431" cm="1">
        <f t="array" aca="1" ref="O431" ca="1">INDIRECT("'Room Details'!$P$433")</f>
        <v>0</v>
      </c>
    </row>
    <row r="432" spans="1:15" x14ac:dyDescent="0.25">
      <c r="A432" cm="1">
        <f t="array" aca="1" ref="A432" ca="1">INDIRECT("'Room Details'!$B$434")</f>
        <v>0</v>
      </c>
      <c r="B432" cm="1">
        <f t="array" aca="1" ref="B432" ca="1">INDIRECT("'Room Details'!$C$434")</f>
        <v>0</v>
      </c>
      <c r="C432" cm="1">
        <f t="array" aca="1" ref="C432" ca="1">INDIRECT("'Room Details'!$D$434")</f>
        <v>0</v>
      </c>
      <c r="D432" cm="1">
        <f t="array" aca="1" ref="D432" ca="1">INDIRECT("'Room Details'!$E$434")</f>
        <v>0</v>
      </c>
      <c r="E432" t="str" cm="1">
        <f t="array" aca="1" ref="E432" ca="1">INDIRECT("'Room Details'!$F$434")</f>
        <v xml:space="preserve"> </v>
      </c>
      <c r="F432" cm="1">
        <f t="array" aca="1" ref="F432" ca="1">INDIRECT("'Room Details'!$G$434")</f>
        <v>0</v>
      </c>
      <c r="G432" cm="1">
        <f t="array" aca="1" ref="G432" ca="1">INDIRECT("'Room Details'!$H$434")</f>
        <v>0</v>
      </c>
      <c r="H432" cm="1">
        <f t="array" aca="1" ref="H432" ca="1">INDIRECT("'Room Details'!$I$434")</f>
        <v>0</v>
      </c>
      <c r="I432" cm="1">
        <f t="array" aca="1" ref="I432" ca="1">INDIRECT("'Room Details'!$J$434")</f>
        <v>0</v>
      </c>
      <c r="J432" cm="1">
        <f t="array" aca="1" ref="J432" ca="1">INDIRECT("'Room Details'!$K$434")</f>
        <v>0</v>
      </c>
      <c r="K432" t="str" cm="1">
        <f t="array" aca="1" ref="K432" ca="1">INDIRECT("'Room Details'!$L$434")</f>
        <v xml:space="preserve"> </v>
      </c>
      <c r="L432" cm="1">
        <f t="array" aca="1" ref="L432" ca="1">INDIRECT("'Room Details'!$M$434")</f>
        <v>0</v>
      </c>
      <c r="M432" cm="1">
        <f t="array" aca="1" ref="M432" ca="1">INDIRECT("'Room Details'!$N$434")</f>
        <v>0</v>
      </c>
      <c r="N432" cm="1">
        <f t="array" aca="1" ref="N432" ca="1">INDIRECT("'Room Details'!$O$434")</f>
        <v>0</v>
      </c>
      <c r="O432" cm="1">
        <f t="array" aca="1" ref="O432" ca="1">INDIRECT("'Room Details'!$P$434")</f>
        <v>0</v>
      </c>
    </row>
    <row r="433" spans="1:15" x14ac:dyDescent="0.25">
      <c r="A433" cm="1">
        <f t="array" aca="1" ref="A433" ca="1">INDIRECT("'Room Details'!$B$435")</f>
        <v>0</v>
      </c>
      <c r="B433" cm="1">
        <f t="array" aca="1" ref="B433" ca="1">INDIRECT("'Room Details'!$C$435")</f>
        <v>0</v>
      </c>
      <c r="C433" cm="1">
        <f t="array" aca="1" ref="C433" ca="1">INDIRECT("'Room Details'!$D$435")</f>
        <v>0</v>
      </c>
      <c r="D433" cm="1">
        <f t="array" aca="1" ref="D433" ca="1">INDIRECT("'Room Details'!$E$435")</f>
        <v>0</v>
      </c>
      <c r="E433" t="str" cm="1">
        <f t="array" aca="1" ref="E433" ca="1">INDIRECT("'Room Details'!$F$435")</f>
        <v xml:space="preserve"> </v>
      </c>
      <c r="F433" cm="1">
        <f t="array" aca="1" ref="F433" ca="1">INDIRECT("'Room Details'!$G$435")</f>
        <v>0</v>
      </c>
      <c r="G433" cm="1">
        <f t="array" aca="1" ref="G433" ca="1">INDIRECT("'Room Details'!$H$435")</f>
        <v>0</v>
      </c>
      <c r="H433" cm="1">
        <f t="array" aca="1" ref="H433" ca="1">INDIRECT("'Room Details'!$I$435")</f>
        <v>0</v>
      </c>
      <c r="I433" cm="1">
        <f t="array" aca="1" ref="I433" ca="1">INDIRECT("'Room Details'!$J$435")</f>
        <v>0</v>
      </c>
      <c r="J433" cm="1">
        <f t="array" aca="1" ref="J433" ca="1">INDIRECT("'Room Details'!$K$435")</f>
        <v>0</v>
      </c>
      <c r="K433" t="str" cm="1">
        <f t="array" aca="1" ref="K433" ca="1">INDIRECT("'Room Details'!$L$435")</f>
        <v xml:space="preserve"> </v>
      </c>
      <c r="L433" cm="1">
        <f t="array" aca="1" ref="L433" ca="1">INDIRECT("'Room Details'!$M$435")</f>
        <v>0</v>
      </c>
      <c r="M433" cm="1">
        <f t="array" aca="1" ref="M433" ca="1">INDIRECT("'Room Details'!$N$435")</f>
        <v>0</v>
      </c>
      <c r="N433" cm="1">
        <f t="array" aca="1" ref="N433" ca="1">INDIRECT("'Room Details'!$O$435")</f>
        <v>0</v>
      </c>
      <c r="O433" cm="1">
        <f t="array" aca="1" ref="O433" ca="1">INDIRECT("'Room Details'!$P$435")</f>
        <v>0</v>
      </c>
    </row>
    <row r="434" spans="1:15" x14ac:dyDescent="0.25">
      <c r="A434" cm="1">
        <f t="array" aca="1" ref="A434" ca="1">INDIRECT("'Room Details'!$B$436")</f>
        <v>0</v>
      </c>
      <c r="B434" cm="1">
        <f t="array" aca="1" ref="B434" ca="1">INDIRECT("'Room Details'!$C$436")</f>
        <v>0</v>
      </c>
      <c r="C434" cm="1">
        <f t="array" aca="1" ref="C434" ca="1">INDIRECT("'Room Details'!$D$436")</f>
        <v>0</v>
      </c>
      <c r="D434" cm="1">
        <f t="array" aca="1" ref="D434" ca="1">INDIRECT("'Room Details'!$E$436")</f>
        <v>0</v>
      </c>
      <c r="E434" t="str" cm="1">
        <f t="array" aca="1" ref="E434" ca="1">INDIRECT("'Room Details'!$F$436")</f>
        <v xml:space="preserve"> </v>
      </c>
      <c r="F434" cm="1">
        <f t="array" aca="1" ref="F434" ca="1">INDIRECT("'Room Details'!$G$436")</f>
        <v>0</v>
      </c>
      <c r="G434" cm="1">
        <f t="array" aca="1" ref="G434" ca="1">INDIRECT("'Room Details'!$H$436")</f>
        <v>0</v>
      </c>
      <c r="H434" cm="1">
        <f t="array" aca="1" ref="H434" ca="1">INDIRECT("'Room Details'!$I$436")</f>
        <v>0</v>
      </c>
      <c r="I434" cm="1">
        <f t="array" aca="1" ref="I434" ca="1">INDIRECT("'Room Details'!$J$436")</f>
        <v>0</v>
      </c>
      <c r="J434" cm="1">
        <f t="array" aca="1" ref="J434" ca="1">INDIRECT("'Room Details'!$K$436")</f>
        <v>0</v>
      </c>
      <c r="K434" t="str" cm="1">
        <f t="array" aca="1" ref="K434" ca="1">INDIRECT("'Room Details'!$L$436")</f>
        <v xml:space="preserve"> </v>
      </c>
      <c r="L434" cm="1">
        <f t="array" aca="1" ref="L434" ca="1">INDIRECT("'Room Details'!$M$436")</f>
        <v>0</v>
      </c>
      <c r="M434" cm="1">
        <f t="array" aca="1" ref="M434" ca="1">INDIRECT("'Room Details'!$N$436")</f>
        <v>0</v>
      </c>
      <c r="N434" cm="1">
        <f t="array" aca="1" ref="N434" ca="1">INDIRECT("'Room Details'!$O$436")</f>
        <v>0</v>
      </c>
      <c r="O434" cm="1">
        <f t="array" aca="1" ref="O434" ca="1">INDIRECT("'Room Details'!$P$436")</f>
        <v>0</v>
      </c>
    </row>
    <row r="435" spans="1:15" x14ac:dyDescent="0.25">
      <c r="A435" cm="1">
        <f t="array" aca="1" ref="A435" ca="1">INDIRECT("'Room Details'!$B$437")</f>
        <v>0</v>
      </c>
      <c r="B435" cm="1">
        <f t="array" aca="1" ref="B435" ca="1">INDIRECT("'Room Details'!$C$437")</f>
        <v>0</v>
      </c>
      <c r="C435" cm="1">
        <f t="array" aca="1" ref="C435" ca="1">INDIRECT("'Room Details'!$D$437")</f>
        <v>0</v>
      </c>
      <c r="D435" cm="1">
        <f t="array" aca="1" ref="D435" ca="1">INDIRECT("'Room Details'!$E$437")</f>
        <v>0</v>
      </c>
      <c r="E435" t="str" cm="1">
        <f t="array" aca="1" ref="E435" ca="1">INDIRECT("'Room Details'!$F$437")</f>
        <v xml:space="preserve"> </v>
      </c>
      <c r="F435" cm="1">
        <f t="array" aca="1" ref="F435" ca="1">INDIRECT("'Room Details'!$G$437")</f>
        <v>0</v>
      </c>
      <c r="G435" cm="1">
        <f t="array" aca="1" ref="G435" ca="1">INDIRECT("'Room Details'!$H$437")</f>
        <v>0</v>
      </c>
      <c r="H435" cm="1">
        <f t="array" aca="1" ref="H435" ca="1">INDIRECT("'Room Details'!$I$437")</f>
        <v>0</v>
      </c>
      <c r="I435" cm="1">
        <f t="array" aca="1" ref="I435" ca="1">INDIRECT("'Room Details'!$J$437")</f>
        <v>0</v>
      </c>
      <c r="J435" cm="1">
        <f t="array" aca="1" ref="J435" ca="1">INDIRECT("'Room Details'!$K$437")</f>
        <v>0</v>
      </c>
      <c r="K435" t="str" cm="1">
        <f t="array" aca="1" ref="K435" ca="1">INDIRECT("'Room Details'!$L$437")</f>
        <v xml:space="preserve"> </v>
      </c>
      <c r="L435" cm="1">
        <f t="array" aca="1" ref="L435" ca="1">INDIRECT("'Room Details'!$M$437")</f>
        <v>0</v>
      </c>
      <c r="M435" cm="1">
        <f t="array" aca="1" ref="M435" ca="1">INDIRECT("'Room Details'!$N$437")</f>
        <v>0</v>
      </c>
      <c r="N435" cm="1">
        <f t="array" aca="1" ref="N435" ca="1">INDIRECT("'Room Details'!$O$437")</f>
        <v>0</v>
      </c>
      <c r="O435" cm="1">
        <f t="array" aca="1" ref="O435" ca="1">INDIRECT("'Room Details'!$P$437")</f>
        <v>0</v>
      </c>
    </row>
    <row r="436" spans="1:15" x14ac:dyDescent="0.25">
      <c r="A436" cm="1">
        <f t="array" aca="1" ref="A436" ca="1">INDIRECT("'Room Details'!$B$438")</f>
        <v>0</v>
      </c>
      <c r="B436" cm="1">
        <f t="array" aca="1" ref="B436" ca="1">INDIRECT("'Room Details'!$C$438")</f>
        <v>0</v>
      </c>
      <c r="C436" cm="1">
        <f t="array" aca="1" ref="C436" ca="1">INDIRECT("'Room Details'!$D$438")</f>
        <v>0</v>
      </c>
      <c r="D436" cm="1">
        <f t="array" aca="1" ref="D436" ca="1">INDIRECT("'Room Details'!$E$438")</f>
        <v>0</v>
      </c>
      <c r="E436" t="str" cm="1">
        <f t="array" aca="1" ref="E436" ca="1">INDIRECT("'Room Details'!$F$438")</f>
        <v xml:space="preserve"> </v>
      </c>
      <c r="F436" cm="1">
        <f t="array" aca="1" ref="F436" ca="1">INDIRECT("'Room Details'!$G$438")</f>
        <v>0</v>
      </c>
      <c r="G436" cm="1">
        <f t="array" aca="1" ref="G436" ca="1">INDIRECT("'Room Details'!$H$438")</f>
        <v>0</v>
      </c>
      <c r="H436" cm="1">
        <f t="array" aca="1" ref="H436" ca="1">INDIRECT("'Room Details'!$I$438")</f>
        <v>0</v>
      </c>
      <c r="I436" cm="1">
        <f t="array" aca="1" ref="I436" ca="1">INDIRECT("'Room Details'!$J$438")</f>
        <v>0</v>
      </c>
      <c r="J436" cm="1">
        <f t="array" aca="1" ref="J436" ca="1">INDIRECT("'Room Details'!$K$438")</f>
        <v>0</v>
      </c>
      <c r="K436" t="str" cm="1">
        <f t="array" aca="1" ref="K436" ca="1">INDIRECT("'Room Details'!$L$438")</f>
        <v xml:space="preserve"> </v>
      </c>
      <c r="L436" cm="1">
        <f t="array" aca="1" ref="L436" ca="1">INDIRECT("'Room Details'!$M$438")</f>
        <v>0</v>
      </c>
      <c r="M436" cm="1">
        <f t="array" aca="1" ref="M436" ca="1">INDIRECT("'Room Details'!$N$438")</f>
        <v>0</v>
      </c>
      <c r="N436" cm="1">
        <f t="array" aca="1" ref="N436" ca="1">INDIRECT("'Room Details'!$O$438")</f>
        <v>0</v>
      </c>
      <c r="O436" cm="1">
        <f t="array" aca="1" ref="O436" ca="1">INDIRECT("'Room Details'!$P$438")</f>
        <v>0</v>
      </c>
    </row>
    <row r="437" spans="1:15" x14ac:dyDescent="0.25">
      <c r="A437" cm="1">
        <f t="array" aca="1" ref="A437" ca="1">INDIRECT("'Room Details'!$B$439")</f>
        <v>0</v>
      </c>
      <c r="B437" cm="1">
        <f t="array" aca="1" ref="B437" ca="1">INDIRECT("'Room Details'!$C$439")</f>
        <v>0</v>
      </c>
      <c r="C437" cm="1">
        <f t="array" aca="1" ref="C437" ca="1">INDIRECT("'Room Details'!$D$439")</f>
        <v>0</v>
      </c>
      <c r="D437" cm="1">
        <f t="array" aca="1" ref="D437" ca="1">INDIRECT("'Room Details'!$E$439")</f>
        <v>0</v>
      </c>
      <c r="E437" t="str" cm="1">
        <f t="array" aca="1" ref="E437" ca="1">INDIRECT("'Room Details'!$F$439")</f>
        <v xml:space="preserve"> </v>
      </c>
      <c r="F437" cm="1">
        <f t="array" aca="1" ref="F437" ca="1">INDIRECT("'Room Details'!$G$439")</f>
        <v>0</v>
      </c>
      <c r="G437" cm="1">
        <f t="array" aca="1" ref="G437" ca="1">INDIRECT("'Room Details'!$H$439")</f>
        <v>0</v>
      </c>
      <c r="H437" cm="1">
        <f t="array" aca="1" ref="H437" ca="1">INDIRECT("'Room Details'!$I$439")</f>
        <v>0</v>
      </c>
      <c r="I437" cm="1">
        <f t="array" aca="1" ref="I437" ca="1">INDIRECT("'Room Details'!$J$439")</f>
        <v>0</v>
      </c>
      <c r="J437" cm="1">
        <f t="array" aca="1" ref="J437" ca="1">INDIRECT("'Room Details'!$K$439")</f>
        <v>0</v>
      </c>
      <c r="K437" t="str" cm="1">
        <f t="array" aca="1" ref="K437" ca="1">INDIRECT("'Room Details'!$L$439")</f>
        <v xml:space="preserve"> </v>
      </c>
      <c r="L437" cm="1">
        <f t="array" aca="1" ref="L437" ca="1">INDIRECT("'Room Details'!$M$439")</f>
        <v>0</v>
      </c>
      <c r="M437" cm="1">
        <f t="array" aca="1" ref="M437" ca="1">INDIRECT("'Room Details'!$N$439")</f>
        <v>0</v>
      </c>
      <c r="N437" cm="1">
        <f t="array" aca="1" ref="N437" ca="1">INDIRECT("'Room Details'!$O$439")</f>
        <v>0</v>
      </c>
      <c r="O437" cm="1">
        <f t="array" aca="1" ref="O437" ca="1">INDIRECT("'Room Details'!$P$439")</f>
        <v>0</v>
      </c>
    </row>
    <row r="438" spans="1:15" x14ac:dyDescent="0.25">
      <c r="A438" cm="1">
        <f t="array" aca="1" ref="A438" ca="1">INDIRECT("'Room Details'!$B$440")</f>
        <v>0</v>
      </c>
      <c r="B438" cm="1">
        <f t="array" aca="1" ref="B438" ca="1">INDIRECT("'Room Details'!$C$440")</f>
        <v>0</v>
      </c>
      <c r="C438" cm="1">
        <f t="array" aca="1" ref="C438" ca="1">INDIRECT("'Room Details'!$D$440")</f>
        <v>0</v>
      </c>
      <c r="D438" cm="1">
        <f t="array" aca="1" ref="D438" ca="1">INDIRECT("'Room Details'!$E$440")</f>
        <v>0</v>
      </c>
      <c r="E438" t="str" cm="1">
        <f t="array" aca="1" ref="E438" ca="1">INDIRECT("'Room Details'!$F$440")</f>
        <v xml:space="preserve"> </v>
      </c>
      <c r="F438" cm="1">
        <f t="array" aca="1" ref="F438" ca="1">INDIRECT("'Room Details'!$G$440")</f>
        <v>0</v>
      </c>
      <c r="G438" cm="1">
        <f t="array" aca="1" ref="G438" ca="1">INDIRECT("'Room Details'!$H$440")</f>
        <v>0</v>
      </c>
      <c r="H438" cm="1">
        <f t="array" aca="1" ref="H438" ca="1">INDIRECT("'Room Details'!$I$440")</f>
        <v>0</v>
      </c>
      <c r="I438" cm="1">
        <f t="array" aca="1" ref="I438" ca="1">INDIRECT("'Room Details'!$J$440")</f>
        <v>0</v>
      </c>
      <c r="J438" cm="1">
        <f t="array" aca="1" ref="J438" ca="1">INDIRECT("'Room Details'!$K$440")</f>
        <v>0</v>
      </c>
      <c r="K438" t="str" cm="1">
        <f t="array" aca="1" ref="K438" ca="1">INDIRECT("'Room Details'!$L$440")</f>
        <v xml:space="preserve"> </v>
      </c>
      <c r="L438" cm="1">
        <f t="array" aca="1" ref="L438" ca="1">INDIRECT("'Room Details'!$M$440")</f>
        <v>0</v>
      </c>
      <c r="M438" cm="1">
        <f t="array" aca="1" ref="M438" ca="1">INDIRECT("'Room Details'!$N$440")</f>
        <v>0</v>
      </c>
      <c r="N438" cm="1">
        <f t="array" aca="1" ref="N438" ca="1">INDIRECT("'Room Details'!$O$440")</f>
        <v>0</v>
      </c>
      <c r="O438" cm="1">
        <f t="array" aca="1" ref="O438" ca="1">INDIRECT("'Room Details'!$P$440")</f>
        <v>0</v>
      </c>
    </row>
    <row r="439" spans="1:15" x14ac:dyDescent="0.25">
      <c r="A439" cm="1">
        <f t="array" aca="1" ref="A439" ca="1">INDIRECT("'Room Details'!$B$441")</f>
        <v>0</v>
      </c>
      <c r="B439" cm="1">
        <f t="array" aca="1" ref="B439" ca="1">INDIRECT("'Room Details'!$C$441")</f>
        <v>0</v>
      </c>
      <c r="C439" cm="1">
        <f t="array" aca="1" ref="C439" ca="1">INDIRECT("'Room Details'!$D$441")</f>
        <v>0</v>
      </c>
      <c r="D439" cm="1">
        <f t="array" aca="1" ref="D439" ca="1">INDIRECT("'Room Details'!$E$441")</f>
        <v>0</v>
      </c>
      <c r="E439" t="str" cm="1">
        <f t="array" aca="1" ref="E439" ca="1">INDIRECT("'Room Details'!$F$441")</f>
        <v xml:space="preserve"> </v>
      </c>
      <c r="F439" cm="1">
        <f t="array" aca="1" ref="F439" ca="1">INDIRECT("'Room Details'!$G$441")</f>
        <v>0</v>
      </c>
      <c r="G439" cm="1">
        <f t="array" aca="1" ref="G439" ca="1">INDIRECT("'Room Details'!$H$441")</f>
        <v>0</v>
      </c>
      <c r="H439" cm="1">
        <f t="array" aca="1" ref="H439" ca="1">INDIRECT("'Room Details'!$I$441")</f>
        <v>0</v>
      </c>
      <c r="I439" cm="1">
        <f t="array" aca="1" ref="I439" ca="1">INDIRECT("'Room Details'!$J$441")</f>
        <v>0</v>
      </c>
      <c r="J439" cm="1">
        <f t="array" aca="1" ref="J439" ca="1">INDIRECT("'Room Details'!$K$441")</f>
        <v>0</v>
      </c>
      <c r="K439" t="str" cm="1">
        <f t="array" aca="1" ref="K439" ca="1">INDIRECT("'Room Details'!$L$441")</f>
        <v xml:space="preserve"> </v>
      </c>
      <c r="L439" cm="1">
        <f t="array" aca="1" ref="L439" ca="1">INDIRECT("'Room Details'!$M$441")</f>
        <v>0</v>
      </c>
      <c r="M439" cm="1">
        <f t="array" aca="1" ref="M439" ca="1">INDIRECT("'Room Details'!$N$441")</f>
        <v>0</v>
      </c>
      <c r="N439" cm="1">
        <f t="array" aca="1" ref="N439" ca="1">INDIRECT("'Room Details'!$O$441")</f>
        <v>0</v>
      </c>
      <c r="O439" cm="1">
        <f t="array" aca="1" ref="O439" ca="1">INDIRECT("'Room Details'!$P$441")</f>
        <v>0</v>
      </c>
    </row>
    <row r="440" spans="1:15" x14ac:dyDescent="0.25">
      <c r="A440" cm="1">
        <f t="array" aca="1" ref="A440" ca="1">INDIRECT("'Room Details'!$B$442")</f>
        <v>0</v>
      </c>
      <c r="B440" cm="1">
        <f t="array" aca="1" ref="B440" ca="1">INDIRECT("'Room Details'!$C$442")</f>
        <v>0</v>
      </c>
      <c r="C440" cm="1">
        <f t="array" aca="1" ref="C440" ca="1">INDIRECT("'Room Details'!$D$442")</f>
        <v>0</v>
      </c>
      <c r="D440" cm="1">
        <f t="array" aca="1" ref="D440" ca="1">INDIRECT("'Room Details'!$E$442")</f>
        <v>0</v>
      </c>
      <c r="E440" t="str" cm="1">
        <f t="array" aca="1" ref="E440" ca="1">INDIRECT("'Room Details'!$F$442")</f>
        <v xml:space="preserve"> </v>
      </c>
      <c r="F440" cm="1">
        <f t="array" aca="1" ref="F440" ca="1">INDIRECT("'Room Details'!$G$442")</f>
        <v>0</v>
      </c>
      <c r="G440" cm="1">
        <f t="array" aca="1" ref="G440" ca="1">INDIRECT("'Room Details'!$H$442")</f>
        <v>0</v>
      </c>
      <c r="H440" cm="1">
        <f t="array" aca="1" ref="H440" ca="1">INDIRECT("'Room Details'!$I$442")</f>
        <v>0</v>
      </c>
      <c r="I440" cm="1">
        <f t="array" aca="1" ref="I440" ca="1">INDIRECT("'Room Details'!$J$442")</f>
        <v>0</v>
      </c>
      <c r="J440" cm="1">
        <f t="array" aca="1" ref="J440" ca="1">INDIRECT("'Room Details'!$K$442")</f>
        <v>0</v>
      </c>
      <c r="K440" t="str" cm="1">
        <f t="array" aca="1" ref="K440" ca="1">INDIRECT("'Room Details'!$L$442")</f>
        <v xml:space="preserve"> </v>
      </c>
      <c r="L440" cm="1">
        <f t="array" aca="1" ref="L440" ca="1">INDIRECT("'Room Details'!$M$442")</f>
        <v>0</v>
      </c>
      <c r="M440" cm="1">
        <f t="array" aca="1" ref="M440" ca="1">INDIRECT("'Room Details'!$N$442")</f>
        <v>0</v>
      </c>
      <c r="N440" cm="1">
        <f t="array" aca="1" ref="N440" ca="1">INDIRECT("'Room Details'!$O$442")</f>
        <v>0</v>
      </c>
      <c r="O440" cm="1">
        <f t="array" aca="1" ref="O440" ca="1">INDIRECT("'Room Details'!$P$442")</f>
        <v>0</v>
      </c>
    </row>
    <row r="441" spans="1:15" x14ac:dyDescent="0.25">
      <c r="A441" cm="1">
        <f t="array" aca="1" ref="A441" ca="1">INDIRECT("'Room Details'!$B$443")</f>
        <v>0</v>
      </c>
      <c r="B441" cm="1">
        <f t="array" aca="1" ref="B441" ca="1">INDIRECT("'Room Details'!$C$443")</f>
        <v>0</v>
      </c>
      <c r="C441" cm="1">
        <f t="array" aca="1" ref="C441" ca="1">INDIRECT("'Room Details'!$D$443")</f>
        <v>0</v>
      </c>
      <c r="D441" cm="1">
        <f t="array" aca="1" ref="D441" ca="1">INDIRECT("'Room Details'!$E$443")</f>
        <v>0</v>
      </c>
      <c r="E441" t="str" cm="1">
        <f t="array" aca="1" ref="E441" ca="1">INDIRECT("'Room Details'!$F$443")</f>
        <v xml:space="preserve"> </v>
      </c>
      <c r="F441" cm="1">
        <f t="array" aca="1" ref="F441" ca="1">INDIRECT("'Room Details'!$G$443")</f>
        <v>0</v>
      </c>
      <c r="G441" cm="1">
        <f t="array" aca="1" ref="G441" ca="1">INDIRECT("'Room Details'!$H$443")</f>
        <v>0</v>
      </c>
      <c r="H441" cm="1">
        <f t="array" aca="1" ref="H441" ca="1">INDIRECT("'Room Details'!$I$443")</f>
        <v>0</v>
      </c>
      <c r="I441" cm="1">
        <f t="array" aca="1" ref="I441" ca="1">INDIRECT("'Room Details'!$J$443")</f>
        <v>0</v>
      </c>
      <c r="J441" cm="1">
        <f t="array" aca="1" ref="J441" ca="1">INDIRECT("'Room Details'!$K$443")</f>
        <v>0</v>
      </c>
      <c r="K441" t="str" cm="1">
        <f t="array" aca="1" ref="K441" ca="1">INDIRECT("'Room Details'!$L$443")</f>
        <v xml:space="preserve"> </v>
      </c>
      <c r="L441" cm="1">
        <f t="array" aca="1" ref="L441" ca="1">INDIRECT("'Room Details'!$M$443")</f>
        <v>0</v>
      </c>
      <c r="M441" cm="1">
        <f t="array" aca="1" ref="M441" ca="1">INDIRECT("'Room Details'!$N$443")</f>
        <v>0</v>
      </c>
      <c r="N441" cm="1">
        <f t="array" aca="1" ref="N441" ca="1">INDIRECT("'Room Details'!$O$443")</f>
        <v>0</v>
      </c>
      <c r="O441" cm="1">
        <f t="array" aca="1" ref="O441" ca="1">INDIRECT("'Room Details'!$P$443")</f>
        <v>0</v>
      </c>
    </row>
    <row r="442" spans="1:15" x14ac:dyDescent="0.25">
      <c r="A442" cm="1">
        <f t="array" aca="1" ref="A442" ca="1">INDIRECT("'Room Details'!$B$444")</f>
        <v>0</v>
      </c>
      <c r="B442" cm="1">
        <f t="array" aca="1" ref="B442" ca="1">INDIRECT("'Room Details'!$C$444")</f>
        <v>0</v>
      </c>
      <c r="C442" cm="1">
        <f t="array" aca="1" ref="C442" ca="1">INDIRECT("'Room Details'!$D$444")</f>
        <v>0</v>
      </c>
      <c r="D442" cm="1">
        <f t="array" aca="1" ref="D442" ca="1">INDIRECT("'Room Details'!$E$444")</f>
        <v>0</v>
      </c>
      <c r="E442" t="str" cm="1">
        <f t="array" aca="1" ref="E442" ca="1">INDIRECT("'Room Details'!$F$444")</f>
        <v xml:space="preserve"> </v>
      </c>
      <c r="F442" cm="1">
        <f t="array" aca="1" ref="F442" ca="1">INDIRECT("'Room Details'!$G$444")</f>
        <v>0</v>
      </c>
      <c r="G442" cm="1">
        <f t="array" aca="1" ref="G442" ca="1">INDIRECT("'Room Details'!$H$444")</f>
        <v>0</v>
      </c>
      <c r="H442" cm="1">
        <f t="array" aca="1" ref="H442" ca="1">INDIRECT("'Room Details'!$I$444")</f>
        <v>0</v>
      </c>
      <c r="I442" cm="1">
        <f t="array" aca="1" ref="I442" ca="1">INDIRECT("'Room Details'!$J$444")</f>
        <v>0</v>
      </c>
      <c r="J442" cm="1">
        <f t="array" aca="1" ref="J442" ca="1">INDIRECT("'Room Details'!$K$444")</f>
        <v>0</v>
      </c>
      <c r="K442" t="str" cm="1">
        <f t="array" aca="1" ref="K442" ca="1">INDIRECT("'Room Details'!$L$444")</f>
        <v xml:space="preserve"> </v>
      </c>
      <c r="L442" cm="1">
        <f t="array" aca="1" ref="L442" ca="1">INDIRECT("'Room Details'!$M$444")</f>
        <v>0</v>
      </c>
      <c r="M442" cm="1">
        <f t="array" aca="1" ref="M442" ca="1">INDIRECT("'Room Details'!$N$444")</f>
        <v>0</v>
      </c>
      <c r="N442" cm="1">
        <f t="array" aca="1" ref="N442" ca="1">INDIRECT("'Room Details'!$O$444")</f>
        <v>0</v>
      </c>
      <c r="O442" cm="1">
        <f t="array" aca="1" ref="O442" ca="1">INDIRECT("'Room Details'!$P$444")</f>
        <v>0</v>
      </c>
    </row>
    <row r="443" spans="1:15" x14ac:dyDescent="0.25">
      <c r="A443" cm="1">
        <f t="array" aca="1" ref="A443" ca="1">INDIRECT("'Room Details'!$B$445")</f>
        <v>0</v>
      </c>
      <c r="B443" cm="1">
        <f t="array" aca="1" ref="B443" ca="1">INDIRECT("'Room Details'!$C$445")</f>
        <v>0</v>
      </c>
      <c r="C443" cm="1">
        <f t="array" aca="1" ref="C443" ca="1">INDIRECT("'Room Details'!$D$445")</f>
        <v>0</v>
      </c>
      <c r="D443" cm="1">
        <f t="array" aca="1" ref="D443" ca="1">INDIRECT("'Room Details'!$E$445")</f>
        <v>0</v>
      </c>
      <c r="E443" t="str" cm="1">
        <f t="array" aca="1" ref="E443" ca="1">INDIRECT("'Room Details'!$F$445")</f>
        <v xml:space="preserve"> </v>
      </c>
      <c r="F443" cm="1">
        <f t="array" aca="1" ref="F443" ca="1">INDIRECT("'Room Details'!$G$445")</f>
        <v>0</v>
      </c>
      <c r="G443" cm="1">
        <f t="array" aca="1" ref="G443" ca="1">INDIRECT("'Room Details'!$H$445")</f>
        <v>0</v>
      </c>
      <c r="H443" cm="1">
        <f t="array" aca="1" ref="H443" ca="1">INDIRECT("'Room Details'!$I$445")</f>
        <v>0</v>
      </c>
      <c r="I443" cm="1">
        <f t="array" aca="1" ref="I443" ca="1">INDIRECT("'Room Details'!$J$445")</f>
        <v>0</v>
      </c>
      <c r="J443" cm="1">
        <f t="array" aca="1" ref="J443" ca="1">INDIRECT("'Room Details'!$K$445")</f>
        <v>0</v>
      </c>
      <c r="K443" t="str" cm="1">
        <f t="array" aca="1" ref="K443" ca="1">INDIRECT("'Room Details'!$L$445")</f>
        <v xml:space="preserve"> </v>
      </c>
      <c r="L443" cm="1">
        <f t="array" aca="1" ref="L443" ca="1">INDIRECT("'Room Details'!$M$445")</f>
        <v>0</v>
      </c>
      <c r="M443" cm="1">
        <f t="array" aca="1" ref="M443" ca="1">INDIRECT("'Room Details'!$N$445")</f>
        <v>0</v>
      </c>
      <c r="N443" cm="1">
        <f t="array" aca="1" ref="N443" ca="1">INDIRECT("'Room Details'!$O$445")</f>
        <v>0</v>
      </c>
      <c r="O443" cm="1">
        <f t="array" aca="1" ref="O443" ca="1">INDIRECT("'Room Details'!$P$445")</f>
        <v>0</v>
      </c>
    </row>
    <row r="444" spans="1:15" x14ac:dyDescent="0.25">
      <c r="A444" cm="1">
        <f t="array" aca="1" ref="A444" ca="1">INDIRECT("'Room Details'!$B$446")</f>
        <v>0</v>
      </c>
      <c r="B444" cm="1">
        <f t="array" aca="1" ref="B444" ca="1">INDIRECT("'Room Details'!$C$446")</f>
        <v>0</v>
      </c>
      <c r="C444" cm="1">
        <f t="array" aca="1" ref="C444" ca="1">INDIRECT("'Room Details'!$D$446")</f>
        <v>0</v>
      </c>
      <c r="D444" cm="1">
        <f t="array" aca="1" ref="D444" ca="1">INDIRECT("'Room Details'!$E$446")</f>
        <v>0</v>
      </c>
      <c r="E444" t="str" cm="1">
        <f t="array" aca="1" ref="E444" ca="1">INDIRECT("'Room Details'!$F$446")</f>
        <v xml:space="preserve"> </v>
      </c>
      <c r="F444" cm="1">
        <f t="array" aca="1" ref="F444" ca="1">INDIRECT("'Room Details'!$G$446")</f>
        <v>0</v>
      </c>
      <c r="G444" cm="1">
        <f t="array" aca="1" ref="G444" ca="1">INDIRECT("'Room Details'!$H$446")</f>
        <v>0</v>
      </c>
      <c r="H444" cm="1">
        <f t="array" aca="1" ref="H444" ca="1">INDIRECT("'Room Details'!$I$446")</f>
        <v>0</v>
      </c>
      <c r="I444" cm="1">
        <f t="array" aca="1" ref="I444" ca="1">INDIRECT("'Room Details'!$J$446")</f>
        <v>0</v>
      </c>
      <c r="J444" cm="1">
        <f t="array" aca="1" ref="J444" ca="1">INDIRECT("'Room Details'!$K$446")</f>
        <v>0</v>
      </c>
      <c r="K444" t="str" cm="1">
        <f t="array" aca="1" ref="K444" ca="1">INDIRECT("'Room Details'!$L$446")</f>
        <v xml:space="preserve"> </v>
      </c>
      <c r="L444" cm="1">
        <f t="array" aca="1" ref="L444" ca="1">INDIRECT("'Room Details'!$M$446")</f>
        <v>0</v>
      </c>
      <c r="M444" cm="1">
        <f t="array" aca="1" ref="M444" ca="1">INDIRECT("'Room Details'!$N$446")</f>
        <v>0</v>
      </c>
      <c r="N444" cm="1">
        <f t="array" aca="1" ref="N444" ca="1">INDIRECT("'Room Details'!$O$446")</f>
        <v>0</v>
      </c>
      <c r="O444" cm="1">
        <f t="array" aca="1" ref="O444" ca="1">INDIRECT("'Room Details'!$P$446")</f>
        <v>0</v>
      </c>
    </row>
    <row r="445" spans="1:15" x14ac:dyDescent="0.25">
      <c r="A445" cm="1">
        <f t="array" aca="1" ref="A445" ca="1">INDIRECT("'Room Details'!$B$447")</f>
        <v>0</v>
      </c>
      <c r="B445" cm="1">
        <f t="array" aca="1" ref="B445" ca="1">INDIRECT("'Room Details'!$C$447")</f>
        <v>0</v>
      </c>
      <c r="C445" cm="1">
        <f t="array" aca="1" ref="C445" ca="1">INDIRECT("'Room Details'!$D$447")</f>
        <v>0</v>
      </c>
      <c r="D445" cm="1">
        <f t="array" aca="1" ref="D445" ca="1">INDIRECT("'Room Details'!$E$447")</f>
        <v>0</v>
      </c>
      <c r="E445" t="str" cm="1">
        <f t="array" aca="1" ref="E445" ca="1">INDIRECT("'Room Details'!$F$447")</f>
        <v xml:space="preserve"> </v>
      </c>
      <c r="F445" cm="1">
        <f t="array" aca="1" ref="F445" ca="1">INDIRECT("'Room Details'!$G$447")</f>
        <v>0</v>
      </c>
      <c r="G445" cm="1">
        <f t="array" aca="1" ref="G445" ca="1">INDIRECT("'Room Details'!$H$447")</f>
        <v>0</v>
      </c>
      <c r="H445" cm="1">
        <f t="array" aca="1" ref="H445" ca="1">INDIRECT("'Room Details'!$I$447")</f>
        <v>0</v>
      </c>
      <c r="I445" cm="1">
        <f t="array" aca="1" ref="I445" ca="1">INDIRECT("'Room Details'!$J$447")</f>
        <v>0</v>
      </c>
      <c r="J445" cm="1">
        <f t="array" aca="1" ref="J445" ca="1">INDIRECT("'Room Details'!$K$447")</f>
        <v>0</v>
      </c>
      <c r="K445" t="str" cm="1">
        <f t="array" aca="1" ref="K445" ca="1">INDIRECT("'Room Details'!$L$447")</f>
        <v xml:space="preserve"> </v>
      </c>
      <c r="L445" cm="1">
        <f t="array" aca="1" ref="L445" ca="1">INDIRECT("'Room Details'!$M$447")</f>
        <v>0</v>
      </c>
      <c r="M445" cm="1">
        <f t="array" aca="1" ref="M445" ca="1">INDIRECT("'Room Details'!$N$447")</f>
        <v>0</v>
      </c>
      <c r="N445" cm="1">
        <f t="array" aca="1" ref="N445" ca="1">INDIRECT("'Room Details'!$O$447")</f>
        <v>0</v>
      </c>
      <c r="O445" cm="1">
        <f t="array" aca="1" ref="O445" ca="1">INDIRECT("'Room Details'!$P$447")</f>
        <v>0</v>
      </c>
    </row>
    <row r="446" spans="1:15" x14ac:dyDescent="0.25">
      <c r="A446" cm="1">
        <f t="array" aca="1" ref="A446" ca="1">INDIRECT("'Room Details'!$B$448")</f>
        <v>0</v>
      </c>
      <c r="B446" cm="1">
        <f t="array" aca="1" ref="B446" ca="1">INDIRECT("'Room Details'!$C$448")</f>
        <v>0</v>
      </c>
      <c r="C446" cm="1">
        <f t="array" aca="1" ref="C446" ca="1">INDIRECT("'Room Details'!$D$448")</f>
        <v>0</v>
      </c>
      <c r="D446" cm="1">
        <f t="array" aca="1" ref="D446" ca="1">INDIRECT("'Room Details'!$E$448")</f>
        <v>0</v>
      </c>
      <c r="E446" t="str" cm="1">
        <f t="array" aca="1" ref="E446" ca="1">INDIRECT("'Room Details'!$F$448")</f>
        <v xml:space="preserve"> </v>
      </c>
      <c r="F446" cm="1">
        <f t="array" aca="1" ref="F446" ca="1">INDIRECT("'Room Details'!$G$448")</f>
        <v>0</v>
      </c>
      <c r="G446" cm="1">
        <f t="array" aca="1" ref="G446" ca="1">INDIRECT("'Room Details'!$H$448")</f>
        <v>0</v>
      </c>
      <c r="H446" cm="1">
        <f t="array" aca="1" ref="H446" ca="1">INDIRECT("'Room Details'!$I$448")</f>
        <v>0</v>
      </c>
      <c r="I446" cm="1">
        <f t="array" aca="1" ref="I446" ca="1">INDIRECT("'Room Details'!$J$448")</f>
        <v>0</v>
      </c>
      <c r="J446" cm="1">
        <f t="array" aca="1" ref="J446" ca="1">INDIRECT("'Room Details'!$K$448")</f>
        <v>0</v>
      </c>
      <c r="K446" t="str" cm="1">
        <f t="array" aca="1" ref="K446" ca="1">INDIRECT("'Room Details'!$L$448")</f>
        <v xml:space="preserve"> </v>
      </c>
      <c r="L446" cm="1">
        <f t="array" aca="1" ref="L446" ca="1">INDIRECT("'Room Details'!$M$448")</f>
        <v>0</v>
      </c>
      <c r="M446" cm="1">
        <f t="array" aca="1" ref="M446" ca="1">INDIRECT("'Room Details'!$N$448")</f>
        <v>0</v>
      </c>
      <c r="N446" cm="1">
        <f t="array" aca="1" ref="N446" ca="1">INDIRECT("'Room Details'!$O$448")</f>
        <v>0</v>
      </c>
      <c r="O446" cm="1">
        <f t="array" aca="1" ref="O446" ca="1">INDIRECT("'Room Details'!$P$448")</f>
        <v>0</v>
      </c>
    </row>
    <row r="447" spans="1:15" x14ac:dyDescent="0.25">
      <c r="A447" cm="1">
        <f t="array" aca="1" ref="A447" ca="1">INDIRECT("'Room Details'!$B$449")</f>
        <v>0</v>
      </c>
      <c r="B447" cm="1">
        <f t="array" aca="1" ref="B447" ca="1">INDIRECT("'Room Details'!$C$449")</f>
        <v>0</v>
      </c>
      <c r="C447" cm="1">
        <f t="array" aca="1" ref="C447" ca="1">INDIRECT("'Room Details'!$D$449")</f>
        <v>0</v>
      </c>
      <c r="D447" cm="1">
        <f t="array" aca="1" ref="D447" ca="1">INDIRECT("'Room Details'!$E$449")</f>
        <v>0</v>
      </c>
      <c r="E447" t="str" cm="1">
        <f t="array" aca="1" ref="E447" ca="1">INDIRECT("'Room Details'!$F$449")</f>
        <v xml:space="preserve"> </v>
      </c>
      <c r="F447" cm="1">
        <f t="array" aca="1" ref="F447" ca="1">INDIRECT("'Room Details'!$G$449")</f>
        <v>0</v>
      </c>
      <c r="G447" cm="1">
        <f t="array" aca="1" ref="G447" ca="1">INDIRECT("'Room Details'!$H$449")</f>
        <v>0</v>
      </c>
      <c r="H447" cm="1">
        <f t="array" aca="1" ref="H447" ca="1">INDIRECT("'Room Details'!$I$449")</f>
        <v>0</v>
      </c>
      <c r="I447" cm="1">
        <f t="array" aca="1" ref="I447" ca="1">INDIRECT("'Room Details'!$J$449")</f>
        <v>0</v>
      </c>
      <c r="J447" cm="1">
        <f t="array" aca="1" ref="J447" ca="1">INDIRECT("'Room Details'!$K$449")</f>
        <v>0</v>
      </c>
      <c r="K447" t="str" cm="1">
        <f t="array" aca="1" ref="K447" ca="1">INDIRECT("'Room Details'!$L$449")</f>
        <v xml:space="preserve"> </v>
      </c>
      <c r="L447" cm="1">
        <f t="array" aca="1" ref="L447" ca="1">INDIRECT("'Room Details'!$M$449")</f>
        <v>0</v>
      </c>
      <c r="M447" cm="1">
        <f t="array" aca="1" ref="M447" ca="1">INDIRECT("'Room Details'!$N$449")</f>
        <v>0</v>
      </c>
      <c r="N447" cm="1">
        <f t="array" aca="1" ref="N447" ca="1">INDIRECT("'Room Details'!$O$449")</f>
        <v>0</v>
      </c>
      <c r="O447" cm="1">
        <f t="array" aca="1" ref="O447" ca="1">INDIRECT("'Room Details'!$P$449")</f>
        <v>0</v>
      </c>
    </row>
    <row r="448" spans="1:15" x14ac:dyDescent="0.25">
      <c r="A448" cm="1">
        <f t="array" aca="1" ref="A448" ca="1">INDIRECT("'Room Details'!$B$450")</f>
        <v>0</v>
      </c>
      <c r="B448" cm="1">
        <f t="array" aca="1" ref="B448" ca="1">INDIRECT("'Room Details'!$C$450")</f>
        <v>0</v>
      </c>
      <c r="C448" cm="1">
        <f t="array" aca="1" ref="C448" ca="1">INDIRECT("'Room Details'!$D$450")</f>
        <v>0</v>
      </c>
      <c r="D448" cm="1">
        <f t="array" aca="1" ref="D448" ca="1">INDIRECT("'Room Details'!$E$450")</f>
        <v>0</v>
      </c>
      <c r="E448" t="str" cm="1">
        <f t="array" aca="1" ref="E448" ca="1">INDIRECT("'Room Details'!$F$450")</f>
        <v xml:space="preserve"> </v>
      </c>
      <c r="F448" cm="1">
        <f t="array" aca="1" ref="F448" ca="1">INDIRECT("'Room Details'!$G$450")</f>
        <v>0</v>
      </c>
      <c r="G448" cm="1">
        <f t="array" aca="1" ref="G448" ca="1">INDIRECT("'Room Details'!$H$450")</f>
        <v>0</v>
      </c>
      <c r="H448" cm="1">
        <f t="array" aca="1" ref="H448" ca="1">INDIRECT("'Room Details'!$I$450")</f>
        <v>0</v>
      </c>
      <c r="I448" cm="1">
        <f t="array" aca="1" ref="I448" ca="1">INDIRECT("'Room Details'!$J$450")</f>
        <v>0</v>
      </c>
      <c r="J448" cm="1">
        <f t="array" aca="1" ref="J448" ca="1">INDIRECT("'Room Details'!$K$450")</f>
        <v>0</v>
      </c>
      <c r="K448" t="str" cm="1">
        <f t="array" aca="1" ref="K448" ca="1">INDIRECT("'Room Details'!$L$450")</f>
        <v xml:space="preserve"> </v>
      </c>
      <c r="L448" cm="1">
        <f t="array" aca="1" ref="L448" ca="1">INDIRECT("'Room Details'!$M$450")</f>
        <v>0</v>
      </c>
      <c r="M448" cm="1">
        <f t="array" aca="1" ref="M448" ca="1">INDIRECT("'Room Details'!$N$450")</f>
        <v>0</v>
      </c>
      <c r="N448" cm="1">
        <f t="array" aca="1" ref="N448" ca="1">INDIRECT("'Room Details'!$O$450")</f>
        <v>0</v>
      </c>
      <c r="O448" cm="1">
        <f t="array" aca="1" ref="O448" ca="1">INDIRECT("'Room Details'!$P$450")</f>
        <v>0</v>
      </c>
    </row>
    <row r="449" spans="1:15" x14ac:dyDescent="0.25">
      <c r="A449" cm="1">
        <f t="array" aca="1" ref="A449" ca="1">INDIRECT("'Room Details'!$B$451")</f>
        <v>0</v>
      </c>
      <c r="B449" cm="1">
        <f t="array" aca="1" ref="B449" ca="1">INDIRECT("'Room Details'!$C$451")</f>
        <v>0</v>
      </c>
      <c r="C449" cm="1">
        <f t="array" aca="1" ref="C449" ca="1">INDIRECT("'Room Details'!$D$451")</f>
        <v>0</v>
      </c>
      <c r="D449" cm="1">
        <f t="array" aca="1" ref="D449" ca="1">INDIRECT("'Room Details'!$E$451")</f>
        <v>0</v>
      </c>
      <c r="E449" t="str" cm="1">
        <f t="array" aca="1" ref="E449" ca="1">INDIRECT("'Room Details'!$F$451")</f>
        <v xml:space="preserve"> </v>
      </c>
      <c r="F449" cm="1">
        <f t="array" aca="1" ref="F449" ca="1">INDIRECT("'Room Details'!$G$451")</f>
        <v>0</v>
      </c>
      <c r="G449" cm="1">
        <f t="array" aca="1" ref="G449" ca="1">INDIRECT("'Room Details'!$H$451")</f>
        <v>0</v>
      </c>
      <c r="H449" cm="1">
        <f t="array" aca="1" ref="H449" ca="1">INDIRECT("'Room Details'!$I$451")</f>
        <v>0</v>
      </c>
      <c r="I449" cm="1">
        <f t="array" aca="1" ref="I449" ca="1">INDIRECT("'Room Details'!$J$451")</f>
        <v>0</v>
      </c>
      <c r="J449" cm="1">
        <f t="array" aca="1" ref="J449" ca="1">INDIRECT("'Room Details'!$K$451")</f>
        <v>0</v>
      </c>
      <c r="K449" t="str" cm="1">
        <f t="array" aca="1" ref="K449" ca="1">INDIRECT("'Room Details'!$L$451")</f>
        <v xml:space="preserve"> </v>
      </c>
      <c r="L449" cm="1">
        <f t="array" aca="1" ref="L449" ca="1">INDIRECT("'Room Details'!$M$451")</f>
        <v>0</v>
      </c>
      <c r="M449" cm="1">
        <f t="array" aca="1" ref="M449" ca="1">INDIRECT("'Room Details'!$N$451")</f>
        <v>0</v>
      </c>
      <c r="N449" cm="1">
        <f t="array" aca="1" ref="N449" ca="1">INDIRECT("'Room Details'!$O$451")</f>
        <v>0</v>
      </c>
      <c r="O449" cm="1">
        <f t="array" aca="1" ref="O449" ca="1">INDIRECT("'Room Details'!$P$451")</f>
        <v>0</v>
      </c>
    </row>
    <row r="450" spans="1:15" x14ac:dyDescent="0.25">
      <c r="A450" cm="1">
        <f t="array" aca="1" ref="A450" ca="1">INDIRECT("'Room Details'!$B$452")</f>
        <v>0</v>
      </c>
      <c r="B450" cm="1">
        <f t="array" aca="1" ref="B450" ca="1">INDIRECT("'Room Details'!$C$452")</f>
        <v>0</v>
      </c>
      <c r="C450" cm="1">
        <f t="array" aca="1" ref="C450" ca="1">INDIRECT("'Room Details'!$D$452")</f>
        <v>0</v>
      </c>
      <c r="D450" cm="1">
        <f t="array" aca="1" ref="D450" ca="1">INDIRECT("'Room Details'!$E$452")</f>
        <v>0</v>
      </c>
      <c r="E450" t="str" cm="1">
        <f t="array" aca="1" ref="E450" ca="1">INDIRECT("'Room Details'!$F$452")</f>
        <v xml:space="preserve"> </v>
      </c>
      <c r="F450" cm="1">
        <f t="array" aca="1" ref="F450" ca="1">INDIRECT("'Room Details'!$G$452")</f>
        <v>0</v>
      </c>
      <c r="G450" cm="1">
        <f t="array" aca="1" ref="G450" ca="1">INDIRECT("'Room Details'!$H$452")</f>
        <v>0</v>
      </c>
      <c r="H450" cm="1">
        <f t="array" aca="1" ref="H450" ca="1">INDIRECT("'Room Details'!$I$452")</f>
        <v>0</v>
      </c>
      <c r="I450" cm="1">
        <f t="array" aca="1" ref="I450" ca="1">INDIRECT("'Room Details'!$J$452")</f>
        <v>0</v>
      </c>
      <c r="J450" cm="1">
        <f t="array" aca="1" ref="J450" ca="1">INDIRECT("'Room Details'!$K$452")</f>
        <v>0</v>
      </c>
      <c r="K450" t="str" cm="1">
        <f t="array" aca="1" ref="K450" ca="1">INDIRECT("'Room Details'!$L$452")</f>
        <v xml:space="preserve"> </v>
      </c>
      <c r="L450" cm="1">
        <f t="array" aca="1" ref="L450" ca="1">INDIRECT("'Room Details'!$M$452")</f>
        <v>0</v>
      </c>
      <c r="M450" cm="1">
        <f t="array" aca="1" ref="M450" ca="1">INDIRECT("'Room Details'!$N$452")</f>
        <v>0</v>
      </c>
      <c r="N450" cm="1">
        <f t="array" aca="1" ref="N450" ca="1">INDIRECT("'Room Details'!$O$452")</f>
        <v>0</v>
      </c>
      <c r="O450" cm="1">
        <f t="array" aca="1" ref="O450" ca="1">INDIRECT("'Room Details'!$P$452")</f>
        <v>0</v>
      </c>
    </row>
    <row r="451" spans="1:15" x14ac:dyDescent="0.25">
      <c r="A451" cm="1">
        <f t="array" aca="1" ref="A451" ca="1">INDIRECT("'Room Details'!$B$453")</f>
        <v>0</v>
      </c>
      <c r="B451" cm="1">
        <f t="array" aca="1" ref="B451" ca="1">INDIRECT("'Room Details'!$C$453")</f>
        <v>0</v>
      </c>
      <c r="C451" cm="1">
        <f t="array" aca="1" ref="C451" ca="1">INDIRECT("'Room Details'!$D$453")</f>
        <v>0</v>
      </c>
      <c r="D451" cm="1">
        <f t="array" aca="1" ref="D451" ca="1">INDIRECT("'Room Details'!$E$453")</f>
        <v>0</v>
      </c>
      <c r="E451" t="str" cm="1">
        <f t="array" aca="1" ref="E451" ca="1">INDIRECT("'Room Details'!$F$453")</f>
        <v xml:space="preserve"> </v>
      </c>
      <c r="F451" cm="1">
        <f t="array" aca="1" ref="F451" ca="1">INDIRECT("'Room Details'!$G$453")</f>
        <v>0</v>
      </c>
      <c r="G451" cm="1">
        <f t="array" aca="1" ref="G451" ca="1">INDIRECT("'Room Details'!$H$453")</f>
        <v>0</v>
      </c>
      <c r="H451" cm="1">
        <f t="array" aca="1" ref="H451" ca="1">INDIRECT("'Room Details'!$I$453")</f>
        <v>0</v>
      </c>
      <c r="I451" cm="1">
        <f t="array" aca="1" ref="I451" ca="1">INDIRECT("'Room Details'!$J$453")</f>
        <v>0</v>
      </c>
      <c r="J451" cm="1">
        <f t="array" aca="1" ref="J451" ca="1">INDIRECT("'Room Details'!$K$453")</f>
        <v>0</v>
      </c>
      <c r="K451" t="str" cm="1">
        <f t="array" aca="1" ref="K451" ca="1">INDIRECT("'Room Details'!$L$453")</f>
        <v xml:space="preserve"> </v>
      </c>
      <c r="L451" cm="1">
        <f t="array" aca="1" ref="L451" ca="1">INDIRECT("'Room Details'!$M$453")</f>
        <v>0</v>
      </c>
      <c r="M451" cm="1">
        <f t="array" aca="1" ref="M451" ca="1">INDIRECT("'Room Details'!$N$453")</f>
        <v>0</v>
      </c>
      <c r="N451" cm="1">
        <f t="array" aca="1" ref="N451" ca="1">INDIRECT("'Room Details'!$O$453")</f>
        <v>0</v>
      </c>
      <c r="O451" cm="1">
        <f t="array" aca="1" ref="O451" ca="1">INDIRECT("'Room Details'!$P$453")</f>
        <v>0</v>
      </c>
    </row>
    <row r="452" spans="1:15" x14ac:dyDescent="0.25">
      <c r="A452" cm="1">
        <f t="array" aca="1" ref="A452" ca="1">INDIRECT("'Room Details'!$B$454")</f>
        <v>0</v>
      </c>
      <c r="B452" cm="1">
        <f t="array" aca="1" ref="B452" ca="1">INDIRECT("'Room Details'!$C$454")</f>
        <v>0</v>
      </c>
      <c r="C452" cm="1">
        <f t="array" aca="1" ref="C452" ca="1">INDIRECT("'Room Details'!$D$454")</f>
        <v>0</v>
      </c>
      <c r="D452" cm="1">
        <f t="array" aca="1" ref="D452" ca="1">INDIRECT("'Room Details'!$E$454")</f>
        <v>0</v>
      </c>
      <c r="E452" t="str" cm="1">
        <f t="array" aca="1" ref="E452" ca="1">INDIRECT("'Room Details'!$F$454")</f>
        <v xml:space="preserve"> </v>
      </c>
      <c r="F452" cm="1">
        <f t="array" aca="1" ref="F452" ca="1">INDIRECT("'Room Details'!$G$454")</f>
        <v>0</v>
      </c>
      <c r="G452" cm="1">
        <f t="array" aca="1" ref="G452" ca="1">INDIRECT("'Room Details'!$H$454")</f>
        <v>0</v>
      </c>
      <c r="H452" cm="1">
        <f t="array" aca="1" ref="H452" ca="1">INDIRECT("'Room Details'!$I$454")</f>
        <v>0</v>
      </c>
      <c r="I452" cm="1">
        <f t="array" aca="1" ref="I452" ca="1">INDIRECT("'Room Details'!$J$454")</f>
        <v>0</v>
      </c>
      <c r="J452" cm="1">
        <f t="array" aca="1" ref="J452" ca="1">INDIRECT("'Room Details'!$K$454")</f>
        <v>0</v>
      </c>
      <c r="K452" t="str" cm="1">
        <f t="array" aca="1" ref="K452" ca="1">INDIRECT("'Room Details'!$L$454")</f>
        <v xml:space="preserve"> </v>
      </c>
      <c r="L452" cm="1">
        <f t="array" aca="1" ref="L452" ca="1">INDIRECT("'Room Details'!$M$454")</f>
        <v>0</v>
      </c>
      <c r="M452" cm="1">
        <f t="array" aca="1" ref="M452" ca="1">INDIRECT("'Room Details'!$N$454")</f>
        <v>0</v>
      </c>
      <c r="N452" cm="1">
        <f t="array" aca="1" ref="N452" ca="1">INDIRECT("'Room Details'!$O$454")</f>
        <v>0</v>
      </c>
      <c r="O452" cm="1">
        <f t="array" aca="1" ref="O452" ca="1">INDIRECT("'Room Details'!$P$454")</f>
        <v>0</v>
      </c>
    </row>
    <row r="453" spans="1:15" x14ac:dyDescent="0.25">
      <c r="A453" cm="1">
        <f t="array" aca="1" ref="A453" ca="1">INDIRECT("'Room Details'!$B$455")</f>
        <v>0</v>
      </c>
      <c r="B453" cm="1">
        <f t="array" aca="1" ref="B453" ca="1">INDIRECT("'Room Details'!$C$455")</f>
        <v>0</v>
      </c>
      <c r="C453" cm="1">
        <f t="array" aca="1" ref="C453" ca="1">INDIRECT("'Room Details'!$D$455")</f>
        <v>0</v>
      </c>
      <c r="D453" cm="1">
        <f t="array" aca="1" ref="D453" ca="1">INDIRECT("'Room Details'!$E$455")</f>
        <v>0</v>
      </c>
      <c r="E453" t="str" cm="1">
        <f t="array" aca="1" ref="E453" ca="1">INDIRECT("'Room Details'!$F$455")</f>
        <v xml:space="preserve"> </v>
      </c>
      <c r="F453" cm="1">
        <f t="array" aca="1" ref="F453" ca="1">INDIRECT("'Room Details'!$G$455")</f>
        <v>0</v>
      </c>
      <c r="G453" cm="1">
        <f t="array" aca="1" ref="G453" ca="1">INDIRECT("'Room Details'!$H$455")</f>
        <v>0</v>
      </c>
      <c r="H453" cm="1">
        <f t="array" aca="1" ref="H453" ca="1">INDIRECT("'Room Details'!$I$455")</f>
        <v>0</v>
      </c>
      <c r="I453" cm="1">
        <f t="array" aca="1" ref="I453" ca="1">INDIRECT("'Room Details'!$J$455")</f>
        <v>0</v>
      </c>
      <c r="J453" cm="1">
        <f t="array" aca="1" ref="J453" ca="1">INDIRECT("'Room Details'!$K$455")</f>
        <v>0</v>
      </c>
      <c r="K453" t="str" cm="1">
        <f t="array" aca="1" ref="K453" ca="1">INDIRECT("'Room Details'!$L$455")</f>
        <v xml:space="preserve"> </v>
      </c>
      <c r="L453" cm="1">
        <f t="array" aca="1" ref="L453" ca="1">INDIRECT("'Room Details'!$M$455")</f>
        <v>0</v>
      </c>
      <c r="M453" cm="1">
        <f t="array" aca="1" ref="M453" ca="1">INDIRECT("'Room Details'!$N$455")</f>
        <v>0</v>
      </c>
      <c r="N453" cm="1">
        <f t="array" aca="1" ref="N453" ca="1">INDIRECT("'Room Details'!$O$455")</f>
        <v>0</v>
      </c>
      <c r="O453" cm="1">
        <f t="array" aca="1" ref="O453" ca="1">INDIRECT("'Room Details'!$P$455")</f>
        <v>0</v>
      </c>
    </row>
    <row r="454" spans="1:15" x14ac:dyDescent="0.25">
      <c r="A454" cm="1">
        <f t="array" aca="1" ref="A454" ca="1">INDIRECT("'Room Details'!$B$456")</f>
        <v>0</v>
      </c>
      <c r="B454" cm="1">
        <f t="array" aca="1" ref="B454" ca="1">INDIRECT("'Room Details'!$C$456")</f>
        <v>0</v>
      </c>
      <c r="C454" cm="1">
        <f t="array" aca="1" ref="C454" ca="1">INDIRECT("'Room Details'!$D$456")</f>
        <v>0</v>
      </c>
      <c r="D454" cm="1">
        <f t="array" aca="1" ref="D454" ca="1">INDIRECT("'Room Details'!$E$456")</f>
        <v>0</v>
      </c>
      <c r="E454" t="str" cm="1">
        <f t="array" aca="1" ref="E454" ca="1">INDIRECT("'Room Details'!$F$456")</f>
        <v xml:space="preserve"> </v>
      </c>
      <c r="F454" cm="1">
        <f t="array" aca="1" ref="F454" ca="1">INDIRECT("'Room Details'!$G$456")</f>
        <v>0</v>
      </c>
      <c r="G454" cm="1">
        <f t="array" aca="1" ref="G454" ca="1">INDIRECT("'Room Details'!$H$456")</f>
        <v>0</v>
      </c>
      <c r="H454" cm="1">
        <f t="array" aca="1" ref="H454" ca="1">INDIRECT("'Room Details'!$I$456")</f>
        <v>0</v>
      </c>
      <c r="I454" cm="1">
        <f t="array" aca="1" ref="I454" ca="1">INDIRECT("'Room Details'!$J$456")</f>
        <v>0</v>
      </c>
      <c r="J454" cm="1">
        <f t="array" aca="1" ref="J454" ca="1">INDIRECT("'Room Details'!$K$456")</f>
        <v>0</v>
      </c>
      <c r="K454" t="str" cm="1">
        <f t="array" aca="1" ref="K454" ca="1">INDIRECT("'Room Details'!$L$456")</f>
        <v xml:space="preserve"> </v>
      </c>
      <c r="L454" cm="1">
        <f t="array" aca="1" ref="L454" ca="1">INDIRECT("'Room Details'!$M$456")</f>
        <v>0</v>
      </c>
      <c r="M454" cm="1">
        <f t="array" aca="1" ref="M454" ca="1">INDIRECT("'Room Details'!$N$456")</f>
        <v>0</v>
      </c>
      <c r="N454" cm="1">
        <f t="array" aca="1" ref="N454" ca="1">INDIRECT("'Room Details'!$O$456")</f>
        <v>0</v>
      </c>
      <c r="O454" cm="1">
        <f t="array" aca="1" ref="O454" ca="1">INDIRECT("'Room Details'!$P$456")</f>
        <v>0</v>
      </c>
    </row>
    <row r="455" spans="1:15" x14ac:dyDescent="0.25">
      <c r="A455" cm="1">
        <f t="array" aca="1" ref="A455" ca="1">INDIRECT("'Room Details'!$B$457")</f>
        <v>0</v>
      </c>
      <c r="B455" cm="1">
        <f t="array" aca="1" ref="B455" ca="1">INDIRECT("'Room Details'!$C$457")</f>
        <v>0</v>
      </c>
      <c r="C455" cm="1">
        <f t="array" aca="1" ref="C455" ca="1">INDIRECT("'Room Details'!$D$457")</f>
        <v>0</v>
      </c>
      <c r="D455" cm="1">
        <f t="array" aca="1" ref="D455" ca="1">INDIRECT("'Room Details'!$E$457")</f>
        <v>0</v>
      </c>
      <c r="E455" t="str" cm="1">
        <f t="array" aca="1" ref="E455" ca="1">INDIRECT("'Room Details'!$F$457")</f>
        <v xml:space="preserve"> </v>
      </c>
      <c r="F455" cm="1">
        <f t="array" aca="1" ref="F455" ca="1">INDIRECT("'Room Details'!$G$457")</f>
        <v>0</v>
      </c>
      <c r="G455" cm="1">
        <f t="array" aca="1" ref="G455" ca="1">INDIRECT("'Room Details'!$H$457")</f>
        <v>0</v>
      </c>
      <c r="H455" cm="1">
        <f t="array" aca="1" ref="H455" ca="1">INDIRECT("'Room Details'!$I$457")</f>
        <v>0</v>
      </c>
      <c r="I455" cm="1">
        <f t="array" aca="1" ref="I455" ca="1">INDIRECT("'Room Details'!$J$457")</f>
        <v>0</v>
      </c>
      <c r="J455" cm="1">
        <f t="array" aca="1" ref="J455" ca="1">INDIRECT("'Room Details'!$K$457")</f>
        <v>0</v>
      </c>
      <c r="K455" t="str" cm="1">
        <f t="array" aca="1" ref="K455" ca="1">INDIRECT("'Room Details'!$L$457")</f>
        <v xml:space="preserve"> </v>
      </c>
      <c r="L455" cm="1">
        <f t="array" aca="1" ref="L455" ca="1">INDIRECT("'Room Details'!$M$457")</f>
        <v>0</v>
      </c>
      <c r="M455" cm="1">
        <f t="array" aca="1" ref="M455" ca="1">INDIRECT("'Room Details'!$N$457")</f>
        <v>0</v>
      </c>
      <c r="N455" cm="1">
        <f t="array" aca="1" ref="N455" ca="1">INDIRECT("'Room Details'!$O$457")</f>
        <v>0</v>
      </c>
      <c r="O455" cm="1">
        <f t="array" aca="1" ref="O455" ca="1">INDIRECT("'Room Details'!$P$457")</f>
        <v>0</v>
      </c>
    </row>
    <row r="456" spans="1:15" x14ac:dyDescent="0.25">
      <c r="A456" cm="1">
        <f t="array" aca="1" ref="A456" ca="1">INDIRECT("'Room Details'!$B$458")</f>
        <v>0</v>
      </c>
      <c r="B456" cm="1">
        <f t="array" aca="1" ref="B456" ca="1">INDIRECT("'Room Details'!$C$458")</f>
        <v>0</v>
      </c>
      <c r="C456" cm="1">
        <f t="array" aca="1" ref="C456" ca="1">INDIRECT("'Room Details'!$D$458")</f>
        <v>0</v>
      </c>
      <c r="D456" cm="1">
        <f t="array" aca="1" ref="D456" ca="1">INDIRECT("'Room Details'!$E$458")</f>
        <v>0</v>
      </c>
      <c r="E456" t="str" cm="1">
        <f t="array" aca="1" ref="E456" ca="1">INDIRECT("'Room Details'!$F$458")</f>
        <v xml:space="preserve"> </v>
      </c>
      <c r="F456" cm="1">
        <f t="array" aca="1" ref="F456" ca="1">INDIRECT("'Room Details'!$G$458")</f>
        <v>0</v>
      </c>
      <c r="G456" cm="1">
        <f t="array" aca="1" ref="G456" ca="1">INDIRECT("'Room Details'!$H$458")</f>
        <v>0</v>
      </c>
      <c r="H456" cm="1">
        <f t="array" aca="1" ref="H456" ca="1">INDIRECT("'Room Details'!$I$458")</f>
        <v>0</v>
      </c>
      <c r="I456" cm="1">
        <f t="array" aca="1" ref="I456" ca="1">INDIRECT("'Room Details'!$J$458")</f>
        <v>0</v>
      </c>
      <c r="J456" cm="1">
        <f t="array" aca="1" ref="J456" ca="1">INDIRECT("'Room Details'!$K$458")</f>
        <v>0</v>
      </c>
      <c r="K456" t="str" cm="1">
        <f t="array" aca="1" ref="K456" ca="1">INDIRECT("'Room Details'!$L$458")</f>
        <v xml:space="preserve"> </v>
      </c>
      <c r="L456" cm="1">
        <f t="array" aca="1" ref="L456" ca="1">INDIRECT("'Room Details'!$M$458")</f>
        <v>0</v>
      </c>
      <c r="M456" cm="1">
        <f t="array" aca="1" ref="M456" ca="1">INDIRECT("'Room Details'!$N$458")</f>
        <v>0</v>
      </c>
      <c r="N456" cm="1">
        <f t="array" aca="1" ref="N456" ca="1">INDIRECT("'Room Details'!$O$458")</f>
        <v>0</v>
      </c>
      <c r="O456" cm="1">
        <f t="array" aca="1" ref="O456" ca="1">INDIRECT("'Room Details'!$P$458")</f>
        <v>0</v>
      </c>
    </row>
    <row r="457" spans="1:15" x14ac:dyDescent="0.25">
      <c r="A457" cm="1">
        <f t="array" aca="1" ref="A457" ca="1">INDIRECT("'Room Details'!$B$459")</f>
        <v>0</v>
      </c>
      <c r="B457" cm="1">
        <f t="array" aca="1" ref="B457" ca="1">INDIRECT("'Room Details'!$C$459")</f>
        <v>0</v>
      </c>
      <c r="C457" cm="1">
        <f t="array" aca="1" ref="C457" ca="1">INDIRECT("'Room Details'!$D$459")</f>
        <v>0</v>
      </c>
      <c r="D457" cm="1">
        <f t="array" aca="1" ref="D457" ca="1">INDIRECT("'Room Details'!$E$459")</f>
        <v>0</v>
      </c>
      <c r="E457" t="str" cm="1">
        <f t="array" aca="1" ref="E457" ca="1">INDIRECT("'Room Details'!$F$459")</f>
        <v xml:space="preserve"> </v>
      </c>
      <c r="F457" cm="1">
        <f t="array" aca="1" ref="F457" ca="1">INDIRECT("'Room Details'!$G$459")</f>
        <v>0</v>
      </c>
      <c r="G457" cm="1">
        <f t="array" aca="1" ref="G457" ca="1">INDIRECT("'Room Details'!$H$459")</f>
        <v>0</v>
      </c>
      <c r="H457" cm="1">
        <f t="array" aca="1" ref="H457" ca="1">INDIRECT("'Room Details'!$I$459")</f>
        <v>0</v>
      </c>
      <c r="I457" cm="1">
        <f t="array" aca="1" ref="I457" ca="1">INDIRECT("'Room Details'!$J$459")</f>
        <v>0</v>
      </c>
      <c r="J457" cm="1">
        <f t="array" aca="1" ref="J457" ca="1">INDIRECT("'Room Details'!$K$459")</f>
        <v>0</v>
      </c>
      <c r="K457" t="str" cm="1">
        <f t="array" aca="1" ref="K457" ca="1">INDIRECT("'Room Details'!$L$459")</f>
        <v xml:space="preserve"> </v>
      </c>
      <c r="L457" cm="1">
        <f t="array" aca="1" ref="L457" ca="1">INDIRECT("'Room Details'!$M$459")</f>
        <v>0</v>
      </c>
      <c r="M457" cm="1">
        <f t="array" aca="1" ref="M457" ca="1">INDIRECT("'Room Details'!$N$459")</f>
        <v>0</v>
      </c>
      <c r="N457" cm="1">
        <f t="array" aca="1" ref="N457" ca="1">INDIRECT("'Room Details'!$O$459")</f>
        <v>0</v>
      </c>
      <c r="O457" cm="1">
        <f t="array" aca="1" ref="O457" ca="1">INDIRECT("'Room Details'!$P$459")</f>
        <v>0</v>
      </c>
    </row>
    <row r="458" spans="1:15" x14ac:dyDescent="0.25">
      <c r="A458" cm="1">
        <f t="array" aca="1" ref="A458" ca="1">INDIRECT("'Room Details'!$B$460")</f>
        <v>0</v>
      </c>
      <c r="B458" cm="1">
        <f t="array" aca="1" ref="B458" ca="1">INDIRECT("'Room Details'!$C$460")</f>
        <v>0</v>
      </c>
      <c r="C458" cm="1">
        <f t="array" aca="1" ref="C458" ca="1">INDIRECT("'Room Details'!$D$460")</f>
        <v>0</v>
      </c>
      <c r="D458" cm="1">
        <f t="array" aca="1" ref="D458" ca="1">INDIRECT("'Room Details'!$E$460")</f>
        <v>0</v>
      </c>
      <c r="E458" t="str" cm="1">
        <f t="array" aca="1" ref="E458" ca="1">INDIRECT("'Room Details'!$F$460")</f>
        <v xml:space="preserve"> </v>
      </c>
      <c r="F458" cm="1">
        <f t="array" aca="1" ref="F458" ca="1">INDIRECT("'Room Details'!$G$460")</f>
        <v>0</v>
      </c>
      <c r="G458" cm="1">
        <f t="array" aca="1" ref="G458" ca="1">INDIRECT("'Room Details'!$H$460")</f>
        <v>0</v>
      </c>
      <c r="H458" cm="1">
        <f t="array" aca="1" ref="H458" ca="1">INDIRECT("'Room Details'!$I$460")</f>
        <v>0</v>
      </c>
      <c r="I458" cm="1">
        <f t="array" aca="1" ref="I458" ca="1">INDIRECT("'Room Details'!$J$460")</f>
        <v>0</v>
      </c>
      <c r="J458" cm="1">
        <f t="array" aca="1" ref="J458" ca="1">INDIRECT("'Room Details'!$K$460")</f>
        <v>0</v>
      </c>
      <c r="K458" t="str" cm="1">
        <f t="array" aca="1" ref="K458" ca="1">INDIRECT("'Room Details'!$L$460")</f>
        <v xml:space="preserve"> </v>
      </c>
      <c r="L458" cm="1">
        <f t="array" aca="1" ref="L458" ca="1">INDIRECT("'Room Details'!$M$460")</f>
        <v>0</v>
      </c>
      <c r="M458" cm="1">
        <f t="array" aca="1" ref="M458" ca="1">INDIRECT("'Room Details'!$N$460")</f>
        <v>0</v>
      </c>
      <c r="N458" cm="1">
        <f t="array" aca="1" ref="N458" ca="1">INDIRECT("'Room Details'!$O$460")</f>
        <v>0</v>
      </c>
      <c r="O458" cm="1">
        <f t="array" aca="1" ref="O458" ca="1">INDIRECT("'Room Details'!$P$460")</f>
        <v>0</v>
      </c>
    </row>
    <row r="459" spans="1:15" x14ac:dyDescent="0.25">
      <c r="A459" cm="1">
        <f t="array" aca="1" ref="A459" ca="1">INDIRECT("'Room Details'!$B$461")</f>
        <v>0</v>
      </c>
      <c r="B459" cm="1">
        <f t="array" aca="1" ref="B459" ca="1">INDIRECT("'Room Details'!$C$461")</f>
        <v>0</v>
      </c>
      <c r="C459" cm="1">
        <f t="array" aca="1" ref="C459" ca="1">INDIRECT("'Room Details'!$D$461")</f>
        <v>0</v>
      </c>
      <c r="D459" cm="1">
        <f t="array" aca="1" ref="D459" ca="1">INDIRECT("'Room Details'!$E$461")</f>
        <v>0</v>
      </c>
      <c r="E459" t="str" cm="1">
        <f t="array" aca="1" ref="E459" ca="1">INDIRECT("'Room Details'!$F$461")</f>
        <v xml:space="preserve"> </v>
      </c>
      <c r="F459" cm="1">
        <f t="array" aca="1" ref="F459" ca="1">INDIRECT("'Room Details'!$G$461")</f>
        <v>0</v>
      </c>
      <c r="G459" cm="1">
        <f t="array" aca="1" ref="G459" ca="1">INDIRECT("'Room Details'!$H$461")</f>
        <v>0</v>
      </c>
      <c r="H459" cm="1">
        <f t="array" aca="1" ref="H459" ca="1">INDIRECT("'Room Details'!$I$461")</f>
        <v>0</v>
      </c>
      <c r="I459" cm="1">
        <f t="array" aca="1" ref="I459" ca="1">INDIRECT("'Room Details'!$J$461")</f>
        <v>0</v>
      </c>
      <c r="J459" cm="1">
        <f t="array" aca="1" ref="J459" ca="1">INDIRECT("'Room Details'!$K$461")</f>
        <v>0</v>
      </c>
      <c r="K459" t="str" cm="1">
        <f t="array" aca="1" ref="K459" ca="1">INDIRECT("'Room Details'!$L$461")</f>
        <v xml:space="preserve"> </v>
      </c>
      <c r="L459" cm="1">
        <f t="array" aca="1" ref="L459" ca="1">INDIRECT("'Room Details'!$M$461")</f>
        <v>0</v>
      </c>
      <c r="M459" cm="1">
        <f t="array" aca="1" ref="M459" ca="1">INDIRECT("'Room Details'!$N$461")</f>
        <v>0</v>
      </c>
      <c r="N459" cm="1">
        <f t="array" aca="1" ref="N459" ca="1">INDIRECT("'Room Details'!$O$461")</f>
        <v>0</v>
      </c>
      <c r="O459" cm="1">
        <f t="array" aca="1" ref="O459" ca="1">INDIRECT("'Room Details'!$P$461")</f>
        <v>0</v>
      </c>
    </row>
    <row r="460" spans="1:15" x14ac:dyDescent="0.25">
      <c r="A460" cm="1">
        <f t="array" aca="1" ref="A460" ca="1">INDIRECT("'Room Details'!$B$462")</f>
        <v>0</v>
      </c>
      <c r="B460" cm="1">
        <f t="array" aca="1" ref="B460" ca="1">INDIRECT("'Room Details'!$C$462")</f>
        <v>0</v>
      </c>
      <c r="C460" cm="1">
        <f t="array" aca="1" ref="C460" ca="1">INDIRECT("'Room Details'!$D$462")</f>
        <v>0</v>
      </c>
      <c r="D460" cm="1">
        <f t="array" aca="1" ref="D460" ca="1">INDIRECT("'Room Details'!$E$462")</f>
        <v>0</v>
      </c>
      <c r="E460" t="str" cm="1">
        <f t="array" aca="1" ref="E460" ca="1">INDIRECT("'Room Details'!$F$462")</f>
        <v xml:space="preserve"> </v>
      </c>
      <c r="F460" cm="1">
        <f t="array" aca="1" ref="F460" ca="1">INDIRECT("'Room Details'!$G$462")</f>
        <v>0</v>
      </c>
      <c r="G460" cm="1">
        <f t="array" aca="1" ref="G460" ca="1">INDIRECT("'Room Details'!$H$462")</f>
        <v>0</v>
      </c>
      <c r="H460" cm="1">
        <f t="array" aca="1" ref="H460" ca="1">INDIRECT("'Room Details'!$I$462")</f>
        <v>0</v>
      </c>
      <c r="I460" cm="1">
        <f t="array" aca="1" ref="I460" ca="1">INDIRECT("'Room Details'!$J$462")</f>
        <v>0</v>
      </c>
      <c r="J460" cm="1">
        <f t="array" aca="1" ref="J460" ca="1">INDIRECT("'Room Details'!$K$462")</f>
        <v>0</v>
      </c>
      <c r="K460" t="str" cm="1">
        <f t="array" aca="1" ref="K460" ca="1">INDIRECT("'Room Details'!$L$462")</f>
        <v xml:space="preserve"> </v>
      </c>
      <c r="L460" cm="1">
        <f t="array" aca="1" ref="L460" ca="1">INDIRECT("'Room Details'!$M$462")</f>
        <v>0</v>
      </c>
      <c r="M460" cm="1">
        <f t="array" aca="1" ref="M460" ca="1">INDIRECT("'Room Details'!$N$462")</f>
        <v>0</v>
      </c>
      <c r="N460" cm="1">
        <f t="array" aca="1" ref="N460" ca="1">INDIRECT("'Room Details'!$O$462")</f>
        <v>0</v>
      </c>
      <c r="O460" cm="1">
        <f t="array" aca="1" ref="O460" ca="1">INDIRECT("'Room Details'!$P$462")</f>
        <v>0</v>
      </c>
    </row>
    <row r="461" spans="1:15" x14ac:dyDescent="0.25">
      <c r="A461" cm="1">
        <f t="array" aca="1" ref="A461" ca="1">INDIRECT("'Room Details'!$B$463")</f>
        <v>0</v>
      </c>
      <c r="B461" cm="1">
        <f t="array" aca="1" ref="B461" ca="1">INDIRECT("'Room Details'!$C$463")</f>
        <v>0</v>
      </c>
      <c r="C461" cm="1">
        <f t="array" aca="1" ref="C461" ca="1">INDIRECT("'Room Details'!$D$463")</f>
        <v>0</v>
      </c>
      <c r="D461" cm="1">
        <f t="array" aca="1" ref="D461" ca="1">INDIRECT("'Room Details'!$E$463")</f>
        <v>0</v>
      </c>
      <c r="E461" t="str" cm="1">
        <f t="array" aca="1" ref="E461" ca="1">INDIRECT("'Room Details'!$F$463")</f>
        <v xml:space="preserve"> </v>
      </c>
      <c r="F461" cm="1">
        <f t="array" aca="1" ref="F461" ca="1">INDIRECT("'Room Details'!$G$463")</f>
        <v>0</v>
      </c>
      <c r="G461" cm="1">
        <f t="array" aca="1" ref="G461" ca="1">INDIRECT("'Room Details'!$H$463")</f>
        <v>0</v>
      </c>
      <c r="H461" cm="1">
        <f t="array" aca="1" ref="H461" ca="1">INDIRECT("'Room Details'!$I$463")</f>
        <v>0</v>
      </c>
      <c r="I461" cm="1">
        <f t="array" aca="1" ref="I461" ca="1">INDIRECT("'Room Details'!$J$463")</f>
        <v>0</v>
      </c>
      <c r="J461" cm="1">
        <f t="array" aca="1" ref="J461" ca="1">INDIRECT("'Room Details'!$K$463")</f>
        <v>0</v>
      </c>
      <c r="K461" t="str" cm="1">
        <f t="array" aca="1" ref="K461" ca="1">INDIRECT("'Room Details'!$L$463")</f>
        <v xml:space="preserve"> </v>
      </c>
      <c r="L461" cm="1">
        <f t="array" aca="1" ref="L461" ca="1">INDIRECT("'Room Details'!$M$463")</f>
        <v>0</v>
      </c>
      <c r="M461" cm="1">
        <f t="array" aca="1" ref="M461" ca="1">INDIRECT("'Room Details'!$N$463")</f>
        <v>0</v>
      </c>
      <c r="N461" cm="1">
        <f t="array" aca="1" ref="N461" ca="1">INDIRECT("'Room Details'!$O$463")</f>
        <v>0</v>
      </c>
      <c r="O461" cm="1">
        <f t="array" aca="1" ref="O461" ca="1">INDIRECT("'Room Details'!$P$463")</f>
        <v>0</v>
      </c>
    </row>
    <row r="462" spans="1:15" x14ac:dyDescent="0.25">
      <c r="A462" cm="1">
        <f t="array" aca="1" ref="A462" ca="1">INDIRECT("'Room Details'!$B$464")</f>
        <v>0</v>
      </c>
      <c r="B462" cm="1">
        <f t="array" aca="1" ref="B462" ca="1">INDIRECT("'Room Details'!$C$464")</f>
        <v>0</v>
      </c>
      <c r="C462" cm="1">
        <f t="array" aca="1" ref="C462" ca="1">INDIRECT("'Room Details'!$D$464")</f>
        <v>0</v>
      </c>
      <c r="D462" cm="1">
        <f t="array" aca="1" ref="D462" ca="1">INDIRECT("'Room Details'!$E$464")</f>
        <v>0</v>
      </c>
      <c r="E462" t="str" cm="1">
        <f t="array" aca="1" ref="E462" ca="1">INDIRECT("'Room Details'!$F$464")</f>
        <v xml:space="preserve"> </v>
      </c>
      <c r="F462" cm="1">
        <f t="array" aca="1" ref="F462" ca="1">INDIRECT("'Room Details'!$G$464")</f>
        <v>0</v>
      </c>
      <c r="G462" cm="1">
        <f t="array" aca="1" ref="G462" ca="1">INDIRECT("'Room Details'!$H$464")</f>
        <v>0</v>
      </c>
      <c r="H462" cm="1">
        <f t="array" aca="1" ref="H462" ca="1">INDIRECT("'Room Details'!$I$464")</f>
        <v>0</v>
      </c>
      <c r="I462" cm="1">
        <f t="array" aca="1" ref="I462" ca="1">INDIRECT("'Room Details'!$J$464")</f>
        <v>0</v>
      </c>
      <c r="J462" cm="1">
        <f t="array" aca="1" ref="J462" ca="1">INDIRECT("'Room Details'!$K$464")</f>
        <v>0</v>
      </c>
      <c r="K462" t="str" cm="1">
        <f t="array" aca="1" ref="K462" ca="1">INDIRECT("'Room Details'!$L$464")</f>
        <v xml:space="preserve"> </v>
      </c>
      <c r="L462" cm="1">
        <f t="array" aca="1" ref="L462" ca="1">INDIRECT("'Room Details'!$M$464")</f>
        <v>0</v>
      </c>
      <c r="M462" cm="1">
        <f t="array" aca="1" ref="M462" ca="1">INDIRECT("'Room Details'!$N$464")</f>
        <v>0</v>
      </c>
      <c r="N462" cm="1">
        <f t="array" aca="1" ref="N462" ca="1">INDIRECT("'Room Details'!$O$464")</f>
        <v>0</v>
      </c>
      <c r="O462" cm="1">
        <f t="array" aca="1" ref="O462" ca="1">INDIRECT("'Room Details'!$P$464")</f>
        <v>0</v>
      </c>
    </row>
    <row r="463" spans="1:15" x14ac:dyDescent="0.25">
      <c r="A463" cm="1">
        <f t="array" aca="1" ref="A463" ca="1">INDIRECT("'Room Details'!$B$465")</f>
        <v>0</v>
      </c>
      <c r="B463" cm="1">
        <f t="array" aca="1" ref="B463" ca="1">INDIRECT("'Room Details'!$C$465")</f>
        <v>0</v>
      </c>
      <c r="C463" cm="1">
        <f t="array" aca="1" ref="C463" ca="1">INDIRECT("'Room Details'!$D$465")</f>
        <v>0</v>
      </c>
      <c r="D463" cm="1">
        <f t="array" aca="1" ref="D463" ca="1">INDIRECT("'Room Details'!$E$465")</f>
        <v>0</v>
      </c>
      <c r="E463" t="str" cm="1">
        <f t="array" aca="1" ref="E463" ca="1">INDIRECT("'Room Details'!$F$465")</f>
        <v xml:space="preserve"> </v>
      </c>
      <c r="F463" cm="1">
        <f t="array" aca="1" ref="F463" ca="1">INDIRECT("'Room Details'!$G$465")</f>
        <v>0</v>
      </c>
      <c r="G463" cm="1">
        <f t="array" aca="1" ref="G463" ca="1">INDIRECT("'Room Details'!$H$465")</f>
        <v>0</v>
      </c>
      <c r="H463" cm="1">
        <f t="array" aca="1" ref="H463" ca="1">INDIRECT("'Room Details'!$I$465")</f>
        <v>0</v>
      </c>
      <c r="I463" cm="1">
        <f t="array" aca="1" ref="I463" ca="1">INDIRECT("'Room Details'!$J$465")</f>
        <v>0</v>
      </c>
      <c r="J463" cm="1">
        <f t="array" aca="1" ref="J463" ca="1">INDIRECT("'Room Details'!$K$465")</f>
        <v>0</v>
      </c>
      <c r="K463" t="str" cm="1">
        <f t="array" aca="1" ref="K463" ca="1">INDIRECT("'Room Details'!$L$465")</f>
        <v xml:space="preserve"> </v>
      </c>
      <c r="L463" cm="1">
        <f t="array" aca="1" ref="L463" ca="1">INDIRECT("'Room Details'!$M$465")</f>
        <v>0</v>
      </c>
      <c r="M463" cm="1">
        <f t="array" aca="1" ref="M463" ca="1">INDIRECT("'Room Details'!$N$465")</f>
        <v>0</v>
      </c>
      <c r="N463" cm="1">
        <f t="array" aca="1" ref="N463" ca="1">INDIRECT("'Room Details'!$O$465")</f>
        <v>0</v>
      </c>
      <c r="O463" cm="1">
        <f t="array" aca="1" ref="O463" ca="1">INDIRECT("'Room Details'!$P$465")</f>
        <v>0</v>
      </c>
    </row>
    <row r="464" spans="1:15" x14ac:dyDescent="0.25">
      <c r="A464" cm="1">
        <f t="array" aca="1" ref="A464" ca="1">INDIRECT("'Room Details'!$B$466")</f>
        <v>0</v>
      </c>
      <c r="B464" cm="1">
        <f t="array" aca="1" ref="B464" ca="1">INDIRECT("'Room Details'!$C$466")</f>
        <v>0</v>
      </c>
      <c r="C464" cm="1">
        <f t="array" aca="1" ref="C464" ca="1">INDIRECT("'Room Details'!$D$466")</f>
        <v>0</v>
      </c>
      <c r="D464" cm="1">
        <f t="array" aca="1" ref="D464" ca="1">INDIRECT("'Room Details'!$E$466")</f>
        <v>0</v>
      </c>
      <c r="E464" t="str" cm="1">
        <f t="array" aca="1" ref="E464" ca="1">INDIRECT("'Room Details'!$F$466")</f>
        <v xml:space="preserve"> </v>
      </c>
      <c r="F464" cm="1">
        <f t="array" aca="1" ref="F464" ca="1">INDIRECT("'Room Details'!$G$466")</f>
        <v>0</v>
      </c>
      <c r="G464" cm="1">
        <f t="array" aca="1" ref="G464" ca="1">INDIRECT("'Room Details'!$H$466")</f>
        <v>0</v>
      </c>
      <c r="H464" cm="1">
        <f t="array" aca="1" ref="H464" ca="1">INDIRECT("'Room Details'!$I$466")</f>
        <v>0</v>
      </c>
      <c r="I464" cm="1">
        <f t="array" aca="1" ref="I464" ca="1">INDIRECT("'Room Details'!$J$466")</f>
        <v>0</v>
      </c>
      <c r="J464" cm="1">
        <f t="array" aca="1" ref="J464" ca="1">INDIRECT("'Room Details'!$K$466")</f>
        <v>0</v>
      </c>
      <c r="K464" t="str" cm="1">
        <f t="array" aca="1" ref="K464" ca="1">INDIRECT("'Room Details'!$L$466")</f>
        <v xml:space="preserve"> </v>
      </c>
      <c r="L464" cm="1">
        <f t="array" aca="1" ref="L464" ca="1">INDIRECT("'Room Details'!$M$466")</f>
        <v>0</v>
      </c>
      <c r="M464" cm="1">
        <f t="array" aca="1" ref="M464" ca="1">INDIRECT("'Room Details'!$N$466")</f>
        <v>0</v>
      </c>
      <c r="N464" cm="1">
        <f t="array" aca="1" ref="N464" ca="1">INDIRECT("'Room Details'!$O$466")</f>
        <v>0</v>
      </c>
      <c r="O464" cm="1">
        <f t="array" aca="1" ref="O464" ca="1">INDIRECT("'Room Details'!$P$466")</f>
        <v>0</v>
      </c>
    </row>
    <row r="465" spans="1:15" x14ac:dyDescent="0.25">
      <c r="A465" cm="1">
        <f t="array" aca="1" ref="A465" ca="1">INDIRECT("'Room Details'!$B$467")</f>
        <v>0</v>
      </c>
      <c r="B465" cm="1">
        <f t="array" aca="1" ref="B465" ca="1">INDIRECT("'Room Details'!$C$467")</f>
        <v>0</v>
      </c>
      <c r="C465" cm="1">
        <f t="array" aca="1" ref="C465" ca="1">INDIRECT("'Room Details'!$D$467")</f>
        <v>0</v>
      </c>
      <c r="D465" cm="1">
        <f t="array" aca="1" ref="D465" ca="1">INDIRECT("'Room Details'!$E$467")</f>
        <v>0</v>
      </c>
      <c r="E465" t="str" cm="1">
        <f t="array" aca="1" ref="E465" ca="1">INDIRECT("'Room Details'!$F$467")</f>
        <v xml:space="preserve"> </v>
      </c>
      <c r="F465" cm="1">
        <f t="array" aca="1" ref="F465" ca="1">INDIRECT("'Room Details'!$G$467")</f>
        <v>0</v>
      </c>
      <c r="G465" cm="1">
        <f t="array" aca="1" ref="G465" ca="1">INDIRECT("'Room Details'!$H$467")</f>
        <v>0</v>
      </c>
      <c r="H465" cm="1">
        <f t="array" aca="1" ref="H465" ca="1">INDIRECT("'Room Details'!$I$467")</f>
        <v>0</v>
      </c>
      <c r="I465" cm="1">
        <f t="array" aca="1" ref="I465" ca="1">INDIRECT("'Room Details'!$J$467")</f>
        <v>0</v>
      </c>
      <c r="J465" cm="1">
        <f t="array" aca="1" ref="J465" ca="1">INDIRECT("'Room Details'!$K$467")</f>
        <v>0</v>
      </c>
      <c r="K465" t="str" cm="1">
        <f t="array" aca="1" ref="K465" ca="1">INDIRECT("'Room Details'!$L$467")</f>
        <v xml:space="preserve"> </v>
      </c>
      <c r="L465" cm="1">
        <f t="array" aca="1" ref="L465" ca="1">INDIRECT("'Room Details'!$M$467")</f>
        <v>0</v>
      </c>
      <c r="M465" cm="1">
        <f t="array" aca="1" ref="M465" ca="1">INDIRECT("'Room Details'!$N$467")</f>
        <v>0</v>
      </c>
      <c r="N465" cm="1">
        <f t="array" aca="1" ref="N465" ca="1">INDIRECT("'Room Details'!$O$467")</f>
        <v>0</v>
      </c>
      <c r="O465" cm="1">
        <f t="array" aca="1" ref="O465" ca="1">INDIRECT("'Room Details'!$P$467")</f>
        <v>0</v>
      </c>
    </row>
    <row r="466" spans="1:15" x14ac:dyDescent="0.25">
      <c r="A466" cm="1">
        <f t="array" aca="1" ref="A466" ca="1">INDIRECT("'Room Details'!$B$468")</f>
        <v>0</v>
      </c>
      <c r="B466" cm="1">
        <f t="array" aca="1" ref="B466" ca="1">INDIRECT("'Room Details'!$C$468")</f>
        <v>0</v>
      </c>
      <c r="C466" cm="1">
        <f t="array" aca="1" ref="C466" ca="1">INDIRECT("'Room Details'!$D$468")</f>
        <v>0</v>
      </c>
      <c r="D466" cm="1">
        <f t="array" aca="1" ref="D466" ca="1">INDIRECT("'Room Details'!$E$468")</f>
        <v>0</v>
      </c>
      <c r="E466" t="str" cm="1">
        <f t="array" aca="1" ref="E466" ca="1">INDIRECT("'Room Details'!$F$468")</f>
        <v xml:space="preserve"> </v>
      </c>
      <c r="F466" cm="1">
        <f t="array" aca="1" ref="F466" ca="1">INDIRECT("'Room Details'!$G$468")</f>
        <v>0</v>
      </c>
      <c r="G466" cm="1">
        <f t="array" aca="1" ref="G466" ca="1">INDIRECT("'Room Details'!$H$468")</f>
        <v>0</v>
      </c>
      <c r="H466" cm="1">
        <f t="array" aca="1" ref="H466" ca="1">INDIRECT("'Room Details'!$I$468")</f>
        <v>0</v>
      </c>
      <c r="I466" cm="1">
        <f t="array" aca="1" ref="I466" ca="1">INDIRECT("'Room Details'!$J$468")</f>
        <v>0</v>
      </c>
      <c r="J466" cm="1">
        <f t="array" aca="1" ref="J466" ca="1">INDIRECT("'Room Details'!$K$468")</f>
        <v>0</v>
      </c>
      <c r="K466" t="str" cm="1">
        <f t="array" aca="1" ref="K466" ca="1">INDIRECT("'Room Details'!$L$468")</f>
        <v xml:space="preserve"> </v>
      </c>
      <c r="L466" cm="1">
        <f t="array" aca="1" ref="L466" ca="1">INDIRECT("'Room Details'!$M$468")</f>
        <v>0</v>
      </c>
      <c r="M466" cm="1">
        <f t="array" aca="1" ref="M466" ca="1">INDIRECT("'Room Details'!$N$468")</f>
        <v>0</v>
      </c>
      <c r="N466" cm="1">
        <f t="array" aca="1" ref="N466" ca="1">INDIRECT("'Room Details'!$O$468")</f>
        <v>0</v>
      </c>
      <c r="O466" cm="1">
        <f t="array" aca="1" ref="O466" ca="1">INDIRECT("'Room Details'!$P$468")</f>
        <v>0</v>
      </c>
    </row>
    <row r="467" spans="1:15" x14ac:dyDescent="0.25">
      <c r="A467" cm="1">
        <f t="array" aca="1" ref="A467" ca="1">INDIRECT("'Room Details'!$B$469")</f>
        <v>0</v>
      </c>
      <c r="B467" cm="1">
        <f t="array" aca="1" ref="B467" ca="1">INDIRECT("'Room Details'!$C$469")</f>
        <v>0</v>
      </c>
      <c r="C467" cm="1">
        <f t="array" aca="1" ref="C467" ca="1">INDIRECT("'Room Details'!$D$469")</f>
        <v>0</v>
      </c>
      <c r="D467" cm="1">
        <f t="array" aca="1" ref="D467" ca="1">INDIRECT("'Room Details'!$E$469")</f>
        <v>0</v>
      </c>
      <c r="E467" t="str" cm="1">
        <f t="array" aca="1" ref="E467" ca="1">INDIRECT("'Room Details'!$F$469")</f>
        <v xml:space="preserve"> </v>
      </c>
      <c r="F467" cm="1">
        <f t="array" aca="1" ref="F467" ca="1">INDIRECT("'Room Details'!$G$469")</f>
        <v>0</v>
      </c>
      <c r="G467" cm="1">
        <f t="array" aca="1" ref="G467" ca="1">INDIRECT("'Room Details'!$H$469")</f>
        <v>0</v>
      </c>
      <c r="H467" cm="1">
        <f t="array" aca="1" ref="H467" ca="1">INDIRECT("'Room Details'!$I$469")</f>
        <v>0</v>
      </c>
      <c r="I467" cm="1">
        <f t="array" aca="1" ref="I467" ca="1">INDIRECT("'Room Details'!$J$469")</f>
        <v>0</v>
      </c>
      <c r="J467" cm="1">
        <f t="array" aca="1" ref="J467" ca="1">INDIRECT("'Room Details'!$K$469")</f>
        <v>0</v>
      </c>
      <c r="K467" t="str" cm="1">
        <f t="array" aca="1" ref="K467" ca="1">INDIRECT("'Room Details'!$L$469")</f>
        <v xml:space="preserve"> </v>
      </c>
      <c r="L467" cm="1">
        <f t="array" aca="1" ref="L467" ca="1">INDIRECT("'Room Details'!$M$469")</f>
        <v>0</v>
      </c>
      <c r="M467" cm="1">
        <f t="array" aca="1" ref="M467" ca="1">INDIRECT("'Room Details'!$N$469")</f>
        <v>0</v>
      </c>
      <c r="N467" cm="1">
        <f t="array" aca="1" ref="N467" ca="1">INDIRECT("'Room Details'!$O$469")</f>
        <v>0</v>
      </c>
      <c r="O467" cm="1">
        <f t="array" aca="1" ref="O467" ca="1">INDIRECT("'Room Details'!$P$469")</f>
        <v>0</v>
      </c>
    </row>
    <row r="468" spans="1:15" x14ac:dyDescent="0.25">
      <c r="A468" cm="1">
        <f t="array" aca="1" ref="A468" ca="1">INDIRECT("'Room Details'!$B$470")</f>
        <v>0</v>
      </c>
      <c r="B468" cm="1">
        <f t="array" aca="1" ref="B468" ca="1">INDIRECT("'Room Details'!$C$470")</f>
        <v>0</v>
      </c>
      <c r="C468" cm="1">
        <f t="array" aca="1" ref="C468" ca="1">INDIRECT("'Room Details'!$D$470")</f>
        <v>0</v>
      </c>
      <c r="D468" cm="1">
        <f t="array" aca="1" ref="D468" ca="1">INDIRECT("'Room Details'!$E$470")</f>
        <v>0</v>
      </c>
      <c r="E468" t="str" cm="1">
        <f t="array" aca="1" ref="E468" ca="1">INDIRECT("'Room Details'!$F$470")</f>
        <v xml:space="preserve"> </v>
      </c>
      <c r="F468" cm="1">
        <f t="array" aca="1" ref="F468" ca="1">INDIRECT("'Room Details'!$G$470")</f>
        <v>0</v>
      </c>
      <c r="G468" cm="1">
        <f t="array" aca="1" ref="G468" ca="1">INDIRECT("'Room Details'!$H$470")</f>
        <v>0</v>
      </c>
      <c r="H468" cm="1">
        <f t="array" aca="1" ref="H468" ca="1">INDIRECT("'Room Details'!$I$470")</f>
        <v>0</v>
      </c>
      <c r="I468" cm="1">
        <f t="array" aca="1" ref="I468" ca="1">INDIRECT("'Room Details'!$J$470")</f>
        <v>0</v>
      </c>
      <c r="J468" cm="1">
        <f t="array" aca="1" ref="J468" ca="1">INDIRECT("'Room Details'!$K$470")</f>
        <v>0</v>
      </c>
      <c r="K468" t="str" cm="1">
        <f t="array" aca="1" ref="K468" ca="1">INDIRECT("'Room Details'!$L$470")</f>
        <v xml:space="preserve"> </v>
      </c>
      <c r="L468" cm="1">
        <f t="array" aca="1" ref="L468" ca="1">INDIRECT("'Room Details'!$M$470")</f>
        <v>0</v>
      </c>
      <c r="M468" cm="1">
        <f t="array" aca="1" ref="M468" ca="1">INDIRECT("'Room Details'!$N$470")</f>
        <v>0</v>
      </c>
      <c r="N468" cm="1">
        <f t="array" aca="1" ref="N468" ca="1">INDIRECT("'Room Details'!$O$470")</f>
        <v>0</v>
      </c>
      <c r="O468" cm="1">
        <f t="array" aca="1" ref="O468" ca="1">INDIRECT("'Room Details'!$P$470")</f>
        <v>0</v>
      </c>
    </row>
    <row r="469" spans="1:15" x14ac:dyDescent="0.25">
      <c r="A469" cm="1">
        <f t="array" aca="1" ref="A469" ca="1">INDIRECT("'Room Details'!$B$471")</f>
        <v>0</v>
      </c>
      <c r="B469" cm="1">
        <f t="array" aca="1" ref="B469" ca="1">INDIRECT("'Room Details'!$C$471")</f>
        <v>0</v>
      </c>
      <c r="C469" cm="1">
        <f t="array" aca="1" ref="C469" ca="1">INDIRECT("'Room Details'!$D$471")</f>
        <v>0</v>
      </c>
      <c r="D469" cm="1">
        <f t="array" aca="1" ref="D469" ca="1">INDIRECT("'Room Details'!$E$471")</f>
        <v>0</v>
      </c>
      <c r="E469" t="str" cm="1">
        <f t="array" aca="1" ref="E469" ca="1">INDIRECT("'Room Details'!$F$471")</f>
        <v xml:space="preserve"> </v>
      </c>
      <c r="F469" cm="1">
        <f t="array" aca="1" ref="F469" ca="1">INDIRECT("'Room Details'!$G$471")</f>
        <v>0</v>
      </c>
      <c r="G469" cm="1">
        <f t="array" aca="1" ref="G469" ca="1">INDIRECT("'Room Details'!$H$471")</f>
        <v>0</v>
      </c>
      <c r="H469" cm="1">
        <f t="array" aca="1" ref="H469" ca="1">INDIRECT("'Room Details'!$I$471")</f>
        <v>0</v>
      </c>
      <c r="I469" cm="1">
        <f t="array" aca="1" ref="I469" ca="1">INDIRECT("'Room Details'!$J$471")</f>
        <v>0</v>
      </c>
      <c r="J469" cm="1">
        <f t="array" aca="1" ref="J469" ca="1">INDIRECT("'Room Details'!$K$471")</f>
        <v>0</v>
      </c>
      <c r="K469" t="str" cm="1">
        <f t="array" aca="1" ref="K469" ca="1">INDIRECT("'Room Details'!$L$471")</f>
        <v xml:space="preserve"> </v>
      </c>
      <c r="L469" cm="1">
        <f t="array" aca="1" ref="L469" ca="1">INDIRECT("'Room Details'!$M$471")</f>
        <v>0</v>
      </c>
      <c r="M469" cm="1">
        <f t="array" aca="1" ref="M469" ca="1">INDIRECT("'Room Details'!$N$471")</f>
        <v>0</v>
      </c>
      <c r="N469" cm="1">
        <f t="array" aca="1" ref="N469" ca="1">INDIRECT("'Room Details'!$O$471")</f>
        <v>0</v>
      </c>
      <c r="O469" cm="1">
        <f t="array" aca="1" ref="O469" ca="1">INDIRECT("'Room Details'!$P$471")</f>
        <v>0</v>
      </c>
    </row>
    <row r="470" spans="1:15" x14ac:dyDescent="0.25">
      <c r="A470" cm="1">
        <f t="array" aca="1" ref="A470" ca="1">INDIRECT("'Room Details'!$B$472")</f>
        <v>0</v>
      </c>
      <c r="B470" cm="1">
        <f t="array" aca="1" ref="B470" ca="1">INDIRECT("'Room Details'!$C$472")</f>
        <v>0</v>
      </c>
      <c r="C470" cm="1">
        <f t="array" aca="1" ref="C470" ca="1">INDIRECT("'Room Details'!$D$472")</f>
        <v>0</v>
      </c>
      <c r="D470" cm="1">
        <f t="array" aca="1" ref="D470" ca="1">INDIRECT("'Room Details'!$E$472")</f>
        <v>0</v>
      </c>
      <c r="E470" t="str" cm="1">
        <f t="array" aca="1" ref="E470" ca="1">INDIRECT("'Room Details'!$F$472")</f>
        <v xml:space="preserve"> </v>
      </c>
      <c r="F470" cm="1">
        <f t="array" aca="1" ref="F470" ca="1">INDIRECT("'Room Details'!$G$472")</f>
        <v>0</v>
      </c>
      <c r="G470" cm="1">
        <f t="array" aca="1" ref="G470" ca="1">INDIRECT("'Room Details'!$H$472")</f>
        <v>0</v>
      </c>
      <c r="H470" cm="1">
        <f t="array" aca="1" ref="H470" ca="1">INDIRECT("'Room Details'!$I$472")</f>
        <v>0</v>
      </c>
      <c r="I470" cm="1">
        <f t="array" aca="1" ref="I470" ca="1">INDIRECT("'Room Details'!$J$472")</f>
        <v>0</v>
      </c>
      <c r="J470" cm="1">
        <f t="array" aca="1" ref="J470" ca="1">INDIRECT("'Room Details'!$K$472")</f>
        <v>0</v>
      </c>
      <c r="K470" t="str" cm="1">
        <f t="array" aca="1" ref="K470" ca="1">INDIRECT("'Room Details'!$L$472")</f>
        <v xml:space="preserve"> </v>
      </c>
      <c r="L470" cm="1">
        <f t="array" aca="1" ref="L470" ca="1">INDIRECT("'Room Details'!$M$472")</f>
        <v>0</v>
      </c>
      <c r="M470" cm="1">
        <f t="array" aca="1" ref="M470" ca="1">INDIRECT("'Room Details'!$N$472")</f>
        <v>0</v>
      </c>
      <c r="N470" cm="1">
        <f t="array" aca="1" ref="N470" ca="1">INDIRECT("'Room Details'!$O$472")</f>
        <v>0</v>
      </c>
      <c r="O470" cm="1">
        <f t="array" aca="1" ref="O470" ca="1">INDIRECT("'Room Details'!$P$472")</f>
        <v>0</v>
      </c>
    </row>
    <row r="471" spans="1:15" x14ac:dyDescent="0.25">
      <c r="A471" cm="1">
        <f t="array" aca="1" ref="A471" ca="1">INDIRECT("'Room Details'!$B$473")</f>
        <v>0</v>
      </c>
      <c r="B471" cm="1">
        <f t="array" aca="1" ref="B471" ca="1">INDIRECT("'Room Details'!$C$473")</f>
        <v>0</v>
      </c>
      <c r="C471" cm="1">
        <f t="array" aca="1" ref="C471" ca="1">INDIRECT("'Room Details'!$D$473")</f>
        <v>0</v>
      </c>
      <c r="D471" cm="1">
        <f t="array" aca="1" ref="D471" ca="1">INDIRECT("'Room Details'!$E$473")</f>
        <v>0</v>
      </c>
      <c r="E471" t="str" cm="1">
        <f t="array" aca="1" ref="E471" ca="1">INDIRECT("'Room Details'!$F$473")</f>
        <v xml:space="preserve"> </v>
      </c>
      <c r="F471" cm="1">
        <f t="array" aca="1" ref="F471" ca="1">INDIRECT("'Room Details'!$G$473")</f>
        <v>0</v>
      </c>
      <c r="G471" cm="1">
        <f t="array" aca="1" ref="G471" ca="1">INDIRECT("'Room Details'!$H$473")</f>
        <v>0</v>
      </c>
      <c r="H471" cm="1">
        <f t="array" aca="1" ref="H471" ca="1">INDIRECT("'Room Details'!$I$473")</f>
        <v>0</v>
      </c>
      <c r="I471" cm="1">
        <f t="array" aca="1" ref="I471" ca="1">INDIRECT("'Room Details'!$J$473")</f>
        <v>0</v>
      </c>
      <c r="J471" cm="1">
        <f t="array" aca="1" ref="J471" ca="1">INDIRECT("'Room Details'!$K$473")</f>
        <v>0</v>
      </c>
      <c r="K471" t="str" cm="1">
        <f t="array" aca="1" ref="K471" ca="1">INDIRECT("'Room Details'!$L$473")</f>
        <v xml:space="preserve"> </v>
      </c>
      <c r="L471" cm="1">
        <f t="array" aca="1" ref="L471" ca="1">INDIRECT("'Room Details'!$M$473")</f>
        <v>0</v>
      </c>
      <c r="M471" cm="1">
        <f t="array" aca="1" ref="M471" ca="1">INDIRECT("'Room Details'!$N$473")</f>
        <v>0</v>
      </c>
      <c r="N471" cm="1">
        <f t="array" aca="1" ref="N471" ca="1">INDIRECT("'Room Details'!$O$473")</f>
        <v>0</v>
      </c>
      <c r="O471" cm="1">
        <f t="array" aca="1" ref="O471" ca="1">INDIRECT("'Room Details'!$P$473")</f>
        <v>0</v>
      </c>
    </row>
    <row r="472" spans="1:15" x14ac:dyDescent="0.25">
      <c r="A472" cm="1">
        <f t="array" aca="1" ref="A472" ca="1">INDIRECT("'Room Details'!$B$474")</f>
        <v>0</v>
      </c>
      <c r="B472" cm="1">
        <f t="array" aca="1" ref="B472" ca="1">INDIRECT("'Room Details'!$C$474")</f>
        <v>0</v>
      </c>
      <c r="C472" cm="1">
        <f t="array" aca="1" ref="C472" ca="1">INDIRECT("'Room Details'!$D$474")</f>
        <v>0</v>
      </c>
      <c r="D472" cm="1">
        <f t="array" aca="1" ref="D472" ca="1">INDIRECT("'Room Details'!$E$474")</f>
        <v>0</v>
      </c>
      <c r="E472" t="str" cm="1">
        <f t="array" aca="1" ref="E472" ca="1">INDIRECT("'Room Details'!$F$474")</f>
        <v xml:space="preserve"> </v>
      </c>
      <c r="F472" cm="1">
        <f t="array" aca="1" ref="F472" ca="1">INDIRECT("'Room Details'!$G$474")</f>
        <v>0</v>
      </c>
      <c r="G472" cm="1">
        <f t="array" aca="1" ref="G472" ca="1">INDIRECT("'Room Details'!$H$474")</f>
        <v>0</v>
      </c>
      <c r="H472" cm="1">
        <f t="array" aca="1" ref="H472" ca="1">INDIRECT("'Room Details'!$I$474")</f>
        <v>0</v>
      </c>
      <c r="I472" cm="1">
        <f t="array" aca="1" ref="I472" ca="1">INDIRECT("'Room Details'!$J$474")</f>
        <v>0</v>
      </c>
      <c r="J472" cm="1">
        <f t="array" aca="1" ref="J472" ca="1">INDIRECT("'Room Details'!$K$474")</f>
        <v>0</v>
      </c>
      <c r="K472" t="str" cm="1">
        <f t="array" aca="1" ref="K472" ca="1">INDIRECT("'Room Details'!$L$474")</f>
        <v xml:space="preserve"> </v>
      </c>
      <c r="L472" cm="1">
        <f t="array" aca="1" ref="L472" ca="1">INDIRECT("'Room Details'!$M$474")</f>
        <v>0</v>
      </c>
      <c r="M472" cm="1">
        <f t="array" aca="1" ref="M472" ca="1">INDIRECT("'Room Details'!$N$474")</f>
        <v>0</v>
      </c>
      <c r="N472" cm="1">
        <f t="array" aca="1" ref="N472" ca="1">INDIRECT("'Room Details'!$O$474")</f>
        <v>0</v>
      </c>
      <c r="O472" cm="1">
        <f t="array" aca="1" ref="O472" ca="1">INDIRECT("'Room Details'!$P$474")</f>
        <v>0</v>
      </c>
    </row>
    <row r="473" spans="1:15" x14ac:dyDescent="0.25">
      <c r="A473" cm="1">
        <f t="array" aca="1" ref="A473" ca="1">INDIRECT("'Room Details'!$B$475")</f>
        <v>0</v>
      </c>
      <c r="B473" cm="1">
        <f t="array" aca="1" ref="B473" ca="1">INDIRECT("'Room Details'!$C$475")</f>
        <v>0</v>
      </c>
      <c r="C473" cm="1">
        <f t="array" aca="1" ref="C473" ca="1">INDIRECT("'Room Details'!$D$475")</f>
        <v>0</v>
      </c>
      <c r="D473" cm="1">
        <f t="array" aca="1" ref="D473" ca="1">INDIRECT("'Room Details'!$E$475")</f>
        <v>0</v>
      </c>
      <c r="E473" t="str" cm="1">
        <f t="array" aca="1" ref="E473" ca="1">INDIRECT("'Room Details'!$F$475")</f>
        <v xml:space="preserve"> </v>
      </c>
      <c r="F473" cm="1">
        <f t="array" aca="1" ref="F473" ca="1">INDIRECT("'Room Details'!$G$475")</f>
        <v>0</v>
      </c>
      <c r="G473" cm="1">
        <f t="array" aca="1" ref="G473" ca="1">INDIRECT("'Room Details'!$H$475")</f>
        <v>0</v>
      </c>
      <c r="H473" cm="1">
        <f t="array" aca="1" ref="H473" ca="1">INDIRECT("'Room Details'!$I$475")</f>
        <v>0</v>
      </c>
      <c r="I473" cm="1">
        <f t="array" aca="1" ref="I473" ca="1">INDIRECT("'Room Details'!$J$475")</f>
        <v>0</v>
      </c>
      <c r="J473" cm="1">
        <f t="array" aca="1" ref="J473" ca="1">INDIRECT("'Room Details'!$K$475")</f>
        <v>0</v>
      </c>
      <c r="K473" t="str" cm="1">
        <f t="array" aca="1" ref="K473" ca="1">INDIRECT("'Room Details'!$L$475")</f>
        <v xml:space="preserve"> </v>
      </c>
      <c r="L473" cm="1">
        <f t="array" aca="1" ref="L473" ca="1">INDIRECT("'Room Details'!$M$475")</f>
        <v>0</v>
      </c>
      <c r="M473" cm="1">
        <f t="array" aca="1" ref="M473" ca="1">INDIRECT("'Room Details'!$N$475")</f>
        <v>0</v>
      </c>
      <c r="N473" cm="1">
        <f t="array" aca="1" ref="N473" ca="1">INDIRECT("'Room Details'!$O$475")</f>
        <v>0</v>
      </c>
      <c r="O473" cm="1">
        <f t="array" aca="1" ref="O473" ca="1">INDIRECT("'Room Details'!$P$475")</f>
        <v>0</v>
      </c>
    </row>
    <row r="474" spans="1:15" x14ac:dyDescent="0.25">
      <c r="A474" cm="1">
        <f t="array" aca="1" ref="A474" ca="1">INDIRECT("'Room Details'!$B$476")</f>
        <v>0</v>
      </c>
      <c r="B474" cm="1">
        <f t="array" aca="1" ref="B474" ca="1">INDIRECT("'Room Details'!$C$476")</f>
        <v>0</v>
      </c>
      <c r="C474" cm="1">
        <f t="array" aca="1" ref="C474" ca="1">INDIRECT("'Room Details'!$D$476")</f>
        <v>0</v>
      </c>
      <c r="D474" cm="1">
        <f t="array" aca="1" ref="D474" ca="1">INDIRECT("'Room Details'!$E$476")</f>
        <v>0</v>
      </c>
      <c r="E474" t="str" cm="1">
        <f t="array" aca="1" ref="E474" ca="1">INDIRECT("'Room Details'!$F$476")</f>
        <v xml:space="preserve"> </v>
      </c>
      <c r="F474" cm="1">
        <f t="array" aca="1" ref="F474" ca="1">INDIRECT("'Room Details'!$G$476")</f>
        <v>0</v>
      </c>
      <c r="G474" cm="1">
        <f t="array" aca="1" ref="G474" ca="1">INDIRECT("'Room Details'!$H$476")</f>
        <v>0</v>
      </c>
      <c r="H474" cm="1">
        <f t="array" aca="1" ref="H474" ca="1">INDIRECT("'Room Details'!$I$476")</f>
        <v>0</v>
      </c>
      <c r="I474" cm="1">
        <f t="array" aca="1" ref="I474" ca="1">INDIRECT("'Room Details'!$J$476")</f>
        <v>0</v>
      </c>
      <c r="J474" cm="1">
        <f t="array" aca="1" ref="J474" ca="1">INDIRECT("'Room Details'!$K$476")</f>
        <v>0</v>
      </c>
      <c r="K474" t="str" cm="1">
        <f t="array" aca="1" ref="K474" ca="1">INDIRECT("'Room Details'!$L$476")</f>
        <v xml:space="preserve"> </v>
      </c>
      <c r="L474" cm="1">
        <f t="array" aca="1" ref="L474" ca="1">INDIRECT("'Room Details'!$M$476")</f>
        <v>0</v>
      </c>
      <c r="M474" cm="1">
        <f t="array" aca="1" ref="M474" ca="1">INDIRECT("'Room Details'!$N$476")</f>
        <v>0</v>
      </c>
      <c r="N474" cm="1">
        <f t="array" aca="1" ref="N474" ca="1">INDIRECT("'Room Details'!$O$476")</f>
        <v>0</v>
      </c>
      <c r="O474" cm="1">
        <f t="array" aca="1" ref="O474" ca="1">INDIRECT("'Room Details'!$P$476")</f>
        <v>0</v>
      </c>
    </row>
    <row r="475" spans="1:15" x14ac:dyDescent="0.25">
      <c r="A475" cm="1">
        <f t="array" aca="1" ref="A475" ca="1">INDIRECT("'Room Details'!$B$477")</f>
        <v>0</v>
      </c>
      <c r="B475" cm="1">
        <f t="array" aca="1" ref="B475" ca="1">INDIRECT("'Room Details'!$C$477")</f>
        <v>0</v>
      </c>
      <c r="C475" cm="1">
        <f t="array" aca="1" ref="C475" ca="1">INDIRECT("'Room Details'!$D$477")</f>
        <v>0</v>
      </c>
      <c r="D475" cm="1">
        <f t="array" aca="1" ref="D475" ca="1">INDIRECT("'Room Details'!$E$477")</f>
        <v>0</v>
      </c>
      <c r="E475" t="str" cm="1">
        <f t="array" aca="1" ref="E475" ca="1">INDIRECT("'Room Details'!$F$477")</f>
        <v xml:space="preserve"> </v>
      </c>
      <c r="F475" cm="1">
        <f t="array" aca="1" ref="F475" ca="1">INDIRECT("'Room Details'!$G$477")</f>
        <v>0</v>
      </c>
      <c r="G475" cm="1">
        <f t="array" aca="1" ref="G475" ca="1">INDIRECT("'Room Details'!$H$477")</f>
        <v>0</v>
      </c>
      <c r="H475" cm="1">
        <f t="array" aca="1" ref="H475" ca="1">INDIRECT("'Room Details'!$I$477")</f>
        <v>0</v>
      </c>
      <c r="I475" cm="1">
        <f t="array" aca="1" ref="I475" ca="1">INDIRECT("'Room Details'!$J$477")</f>
        <v>0</v>
      </c>
      <c r="J475" cm="1">
        <f t="array" aca="1" ref="J475" ca="1">INDIRECT("'Room Details'!$K$477")</f>
        <v>0</v>
      </c>
      <c r="K475" t="str" cm="1">
        <f t="array" aca="1" ref="K475" ca="1">INDIRECT("'Room Details'!$L$477")</f>
        <v xml:space="preserve"> </v>
      </c>
      <c r="L475" cm="1">
        <f t="array" aca="1" ref="L475" ca="1">INDIRECT("'Room Details'!$M$477")</f>
        <v>0</v>
      </c>
      <c r="M475" cm="1">
        <f t="array" aca="1" ref="M475" ca="1">INDIRECT("'Room Details'!$N$477")</f>
        <v>0</v>
      </c>
      <c r="N475" cm="1">
        <f t="array" aca="1" ref="N475" ca="1">INDIRECT("'Room Details'!$O$477")</f>
        <v>0</v>
      </c>
      <c r="O475" cm="1">
        <f t="array" aca="1" ref="O475" ca="1">INDIRECT("'Room Details'!$P$477")</f>
        <v>0</v>
      </c>
    </row>
    <row r="476" spans="1:15" x14ac:dyDescent="0.25">
      <c r="A476" cm="1">
        <f t="array" aca="1" ref="A476" ca="1">INDIRECT("'Room Details'!$B$478")</f>
        <v>0</v>
      </c>
      <c r="B476" cm="1">
        <f t="array" aca="1" ref="B476" ca="1">INDIRECT("'Room Details'!$C$478")</f>
        <v>0</v>
      </c>
      <c r="C476" cm="1">
        <f t="array" aca="1" ref="C476" ca="1">INDIRECT("'Room Details'!$D$478")</f>
        <v>0</v>
      </c>
      <c r="D476" cm="1">
        <f t="array" aca="1" ref="D476" ca="1">INDIRECT("'Room Details'!$E$478")</f>
        <v>0</v>
      </c>
      <c r="E476" t="str" cm="1">
        <f t="array" aca="1" ref="E476" ca="1">INDIRECT("'Room Details'!$F$478")</f>
        <v xml:space="preserve"> </v>
      </c>
      <c r="F476" cm="1">
        <f t="array" aca="1" ref="F476" ca="1">INDIRECT("'Room Details'!$G$478")</f>
        <v>0</v>
      </c>
      <c r="G476" cm="1">
        <f t="array" aca="1" ref="G476" ca="1">INDIRECT("'Room Details'!$H$478")</f>
        <v>0</v>
      </c>
      <c r="H476" cm="1">
        <f t="array" aca="1" ref="H476" ca="1">INDIRECT("'Room Details'!$I$478")</f>
        <v>0</v>
      </c>
      <c r="I476" cm="1">
        <f t="array" aca="1" ref="I476" ca="1">INDIRECT("'Room Details'!$J$478")</f>
        <v>0</v>
      </c>
      <c r="J476" cm="1">
        <f t="array" aca="1" ref="J476" ca="1">INDIRECT("'Room Details'!$K$478")</f>
        <v>0</v>
      </c>
      <c r="K476" t="str" cm="1">
        <f t="array" aca="1" ref="K476" ca="1">INDIRECT("'Room Details'!$L$478")</f>
        <v xml:space="preserve"> </v>
      </c>
      <c r="L476" cm="1">
        <f t="array" aca="1" ref="L476" ca="1">INDIRECT("'Room Details'!$M$478")</f>
        <v>0</v>
      </c>
      <c r="M476" cm="1">
        <f t="array" aca="1" ref="M476" ca="1">INDIRECT("'Room Details'!$N$478")</f>
        <v>0</v>
      </c>
      <c r="N476" cm="1">
        <f t="array" aca="1" ref="N476" ca="1">INDIRECT("'Room Details'!$O$478")</f>
        <v>0</v>
      </c>
      <c r="O476" cm="1">
        <f t="array" aca="1" ref="O476" ca="1">INDIRECT("'Room Details'!$P$478")</f>
        <v>0</v>
      </c>
    </row>
    <row r="477" spans="1:15" x14ac:dyDescent="0.25">
      <c r="A477" cm="1">
        <f t="array" aca="1" ref="A477" ca="1">INDIRECT("'Room Details'!$B$479")</f>
        <v>0</v>
      </c>
      <c r="B477" cm="1">
        <f t="array" aca="1" ref="B477" ca="1">INDIRECT("'Room Details'!$C$479")</f>
        <v>0</v>
      </c>
      <c r="C477" cm="1">
        <f t="array" aca="1" ref="C477" ca="1">INDIRECT("'Room Details'!$D$479")</f>
        <v>0</v>
      </c>
      <c r="D477" cm="1">
        <f t="array" aca="1" ref="D477" ca="1">INDIRECT("'Room Details'!$E$479")</f>
        <v>0</v>
      </c>
      <c r="E477" t="str" cm="1">
        <f t="array" aca="1" ref="E477" ca="1">INDIRECT("'Room Details'!$F$479")</f>
        <v xml:space="preserve"> </v>
      </c>
      <c r="F477" cm="1">
        <f t="array" aca="1" ref="F477" ca="1">INDIRECT("'Room Details'!$G$479")</f>
        <v>0</v>
      </c>
      <c r="G477" cm="1">
        <f t="array" aca="1" ref="G477" ca="1">INDIRECT("'Room Details'!$H$479")</f>
        <v>0</v>
      </c>
      <c r="H477" cm="1">
        <f t="array" aca="1" ref="H477" ca="1">INDIRECT("'Room Details'!$I$479")</f>
        <v>0</v>
      </c>
      <c r="I477" cm="1">
        <f t="array" aca="1" ref="I477" ca="1">INDIRECT("'Room Details'!$J$479")</f>
        <v>0</v>
      </c>
      <c r="J477" cm="1">
        <f t="array" aca="1" ref="J477" ca="1">INDIRECT("'Room Details'!$K$479")</f>
        <v>0</v>
      </c>
      <c r="K477" t="str" cm="1">
        <f t="array" aca="1" ref="K477" ca="1">INDIRECT("'Room Details'!$L$479")</f>
        <v xml:space="preserve"> </v>
      </c>
      <c r="L477" cm="1">
        <f t="array" aca="1" ref="L477" ca="1">INDIRECT("'Room Details'!$M$479")</f>
        <v>0</v>
      </c>
      <c r="M477" cm="1">
        <f t="array" aca="1" ref="M477" ca="1">INDIRECT("'Room Details'!$N$479")</f>
        <v>0</v>
      </c>
      <c r="N477" cm="1">
        <f t="array" aca="1" ref="N477" ca="1">INDIRECT("'Room Details'!$O$479")</f>
        <v>0</v>
      </c>
      <c r="O477" cm="1">
        <f t="array" aca="1" ref="O477" ca="1">INDIRECT("'Room Details'!$P$479")</f>
        <v>0</v>
      </c>
    </row>
    <row r="478" spans="1:15" x14ac:dyDescent="0.25">
      <c r="A478" cm="1">
        <f t="array" aca="1" ref="A478" ca="1">INDIRECT("'Room Details'!$B$480")</f>
        <v>0</v>
      </c>
      <c r="B478" cm="1">
        <f t="array" aca="1" ref="B478" ca="1">INDIRECT("'Room Details'!$C$480")</f>
        <v>0</v>
      </c>
      <c r="C478" cm="1">
        <f t="array" aca="1" ref="C478" ca="1">INDIRECT("'Room Details'!$D$480")</f>
        <v>0</v>
      </c>
      <c r="D478" cm="1">
        <f t="array" aca="1" ref="D478" ca="1">INDIRECT("'Room Details'!$E$480")</f>
        <v>0</v>
      </c>
      <c r="E478" t="str" cm="1">
        <f t="array" aca="1" ref="E478" ca="1">INDIRECT("'Room Details'!$F$480")</f>
        <v xml:space="preserve"> </v>
      </c>
      <c r="F478" cm="1">
        <f t="array" aca="1" ref="F478" ca="1">INDIRECT("'Room Details'!$G$480")</f>
        <v>0</v>
      </c>
      <c r="G478" cm="1">
        <f t="array" aca="1" ref="G478" ca="1">INDIRECT("'Room Details'!$H$480")</f>
        <v>0</v>
      </c>
      <c r="H478" cm="1">
        <f t="array" aca="1" ref="H478" ca="1">INDIRECT("'Room Details'!$I$480")</f>
        <v>0</v>
      </c>
      <c r="I478" cm="1">
        <f t="array" aca="1" ref="I478" ca="1">INDIRECT("'Room Details'!$J$480")</f>
        <v>0</v>
      </c>
      <c r="J478" cm="1">
        <f t="array" aca="1" ref="J478" ca="1">INDIRECT("'Room Details'!$K$480")</f>
        <v>0</v>
      </c>
      <c r="K478" t="str" cm="1">
        <f t="array" aca="1" ref="K478" ca="1">INDIRECT("'Room Details'!$L$480")</f>
        <v xml:space="preserve"> </v>
      </c>
      <c r="L478" cm="1">
        <f t="array" aca="1" ref="L478" ca="1">INDIRECT("'Room Details'!$M$480")</f>
        <v>0</v>
      </c>
      <c r="M478" cm="1">
        <f t="array" aca="1" ref="M478" ca="1">INDIRECT("'Room Details'!$N$480")</f>
        <v>0</v>
      </c>
      <c r="N478" cm="1">
        <f t="array" aca="1" ref="N478" ca="1">INDIRECT("'Room Details'!$O$480")</f>
        <v>0</v>
      </c>
      <c r="O478" cm="1">
        <f t="array" aca="1" ref="O478" ca="1">INDIRECT("'Room Details'!$P$480")</f>
        <v>0</v>
      </c>
    </row>
    <row r="479" spans="1:15" x14ac:dyDescent="0.25">
      <c r="A479" cm="1">
        <f t="array" aca="1" ref="A479" ca="1">INDIRECT("'Room Details'!$B$481")</f>
        <v>0</v>
      </c>
      <c r="B479" cm="1">
        <f t="array" aca="1" ref="B479" ca="1">INDIRECT("'Room Details'!$C$481")</f>
        <v>0</v>
      </c>
      <c r="C479" cm="1">
        <f t="array" aca="1" ref="C479" ca="1">INDIRECT("'Room Details'!$D$481")</f>
        <v>0</v>
      </c>
      <c r="D479" cm="1">
        <f t="array" aca="1" ref="D479" ca="1">INDIRECT("'Room Details'!$E$481")</f>
        <v>0</v>
      </c>
      <c r="E479" t="str" cm="1">
        <f t="array" aca="1" ref="E479" ca="1">INDIRECT("'Room Details'!$F$481")</f>
        <v xml:space="preserve"> </v>
      </c>
      <c r="F479" cm="1">
        <f t="array" aca="1" ref="F479" ca="1">INDIRECT("'Room Details'!$G$481")</f>
        <v>0</v>
      </c>
      <c r="G479" cm="1">
        <f t="array" aca="1" ref="G479" ca="1">INDIRECT("'Room Details'!$H$481")</f>
        <v>0</v>
      </c>
      <c r="H479" cm="1">
        <f t="array" aca="1" ref="H479" ca="1">INDIRECT("'Room Details'!$I$481")</f>
        <v>0</v>
      </c>
      <c r="I479" cm="1">
        <f t="array" aca="1" ref="I479" ca="1">INDIRECT("'Room Details'!$J$481")</f>
        <v>0</v>
      </c>
      <c r="J479" cm="1">
        <f t="array" aca="1" ref="J479" ca="1">INDIRECT("'Room Details'!$K$481")</f>
        <v>0</v>
      </c>
      <c r="K479" t="str" cm="1">
        <f t="array" aca="1" ref="K479" ca="1">INDIRECT("'Room Details'!$L$481")</f>
        <v xml:space="preserve"> </v>
      </c>
      <c r="L479" cm="1">
        <f t="array" aca="1" ref="L479" ca="1">INDIRECT("'Room Details'!$M$481")</f>
        <v>0</v>
      </c>
      <c r="M479" cm="1">
        <f t="array" aca="1" ref="M479" ca="1">INDIRECT("'Room Details'!$N$481")</f>
        <v>0</v>
      </c>
      <c r="N479" cm="1">
        <f t="array" aca="1" ref="N479" ca="1">INDIRECT("'Room Details'!$O$481")</f>
        <v>0</v>
      </c>
      <c r="O479" cm="1">
        <f t="array" aca="1" ref="O479" ca="1">INDIRECT("'Room Details'!$P$481")</f>
        <v>0</v>
      </c>
    </row>
    <row r="480" spans="1:15" x14ac:dyDescent="0.25">
      <c r="A480" cm="1">
        <f t="array" aca="1" ref="A480" ca="1">INDIRECT("'Room Details'!$B$482")</f>
        <v>0</v>
      </c>
      <c r="B480" cm="1">
        <f t="array" aca="1" ref="B480" ca="1">INDIRECT("'Room Details'!$C$482")</f>
        <v>0</v>
      </c>
      <c r="C480" cm="1">
        <f t="array" aca="1" ref="C480" ca="1">INDIRECT("'Room Details'!$D$482")</f>
        <v>0</v>
      </c>
      <c r="D480" cm="1">
        <f t="array" aca="1" ref="D480" ca="1">INDIRECT("'Room Details'!$E$482")</f>
        <v>0</v>
      </c>
      <c r="E480" t="str" cm="1">
        <f t="array" aca="1" ref="E480" ca="1">INDIRECT("'Room Details'!$F$482")</f>
        <v xml:space="preserve"> </v>
      </c>
      <c r="F480" cm="1">
        <f t="array" aca="1" ref="F480" ca="1">INDIRECT("'Room Details'!$G$482")</f>
        <v>0</v>
      </c>
      <c r="G480" cm="1">
        <f t="array" aca="1" ref="G480" ca="1">INDIRECT("'Room Details'!$H$482")</f>
        <v>0</v>
      </c>
      <c r="H480" cm="1">
        <f t="array" aca="1" ref="H480" ca="1">INDIRECT("'Room Details'!$I$482")</f>
        <v>0</v>
      </c>
      <c r="I480" cm="1">
        <f t="array" aca="1" ref="I480" ca="1">INDIRECT("'Room Details'!$J$482")</f>
        <v>0</v>
      </c>
      <c r="J480" cm="1">
        <f t="array" aca="1" ref="J480" ca="1">INDIRECT("'Room Details'!$K$482")</f>
        <v>0</v>
      </c>
      <c r="K480" t="str" cm="1">
        <f t="array" aca="1" ref="K480" ca="1">INDIRECT("'Room Details'!$L$482")</f>
        <v xml:space="preserve"> </v>
      </c>
      <c r="L480" cm="1">
        <f t="array" aca="1" ref="L480" ca="1">INDIRECT("'Room Details'!$M$482")</f>
        <v>0</v>
      </c>
      <c r="M480" cm="1">
        <f t="array" aca="1" ref="M480" ca="1">INDIRECT("'Room Details'!$N$482")</f>
        <v>0</v>
      </c>
      <c r="N480" cm="1">
        <f t="array" aca="1" ref="N480" ca="1">INDIRECT("'Room Details'!$O$482")</f>
        <v>0</v>
      </c>
      <c r="O480" cm="1">
        <f t="array" aca="1" ref="O480" ca="1">INDIRECT("'Room Details'!$P$482")</f>
        <v>0</v>
      </c>
    </row>
    <row r="481" spans="1:15" x14ac:dyDescent="0.25">
      <c r="A481" cm="1">
        <f t="array" aca="1" ref="A481" ca="1">INDIRECT("'Room Details'!$B$483")</f>
        <v>0</v>
      </c>
      <c r="B481" cm="1">
        <f t="array" aca="1" ref="B481" ca="1">INDIRECT("'Room Details'!$C$483")</f>
        <v>0</v>
      </c>
      <c r="C481" cm="1">
        <f t="array" aca="1" ref="C481" ca="1">INDIRECT("'Room Details'!$D$483")</f>
        <v>0</v>
      </c>
      <c r="D481" cm="1">
        <f t="array" aca="1" ref="D481" ca="1">INDIRECT("'Room Details'!$E$483")</f>
        <v>0</v>
      </c>
      <c r="E481" t="str" cm="1">
        <f t="array" aca="1" ref="E481" ca="1">INDIRECT("'Room Details'!$F$483")</f>
        <v xml:space="preserve"> </v>
      </c>
      <c r="F481" cm="1">
        <f t="array" aca="1" ref="F481" ca="1">INDIRECT("'Room Details'!$G$483")</f>
        <v>0</v>
      </c>
      <c r="G481" cm="1">
        <f t="array" aca="1" ref="G481" ca="1">INDIRECT("'Room Details'!$H$483")</f>
        <v>0</v>
      </c>
      <c r="H481" cm="1">
        <f t="array" aca="1" ref="H481" ca="1">INDIRECT("'Room Details'!$I$483")</f>
        <v>0</v>
      </c>
      <c r="I481" cm="1">
        <f t="array" aca="1" ref="I481" ca="1">INDIRECT("'Room Details'!$J$483")</f>
        <v>0</v>
      </c>
      <c r="J481" cm="1">
        <f t="array" aca="1" ref="J481" ca="1">INDIRECT("'Room Details'!$K$483")</f>
        <v>0</v>
      </c>
      <c r="K481" t="str" cm="1">
        <f t="array" aca="1" ref="K481" ca="1">INDIRECT("'Room Details'!$L$483")</f>
        <v xml:space="preserve"> </v>
      </c>
      <c r="L481" cm="1">
        <f t="array" aca="1" ref="L481" ca="1">INDIRECT("'Room Details'!$M$483")</f>
        <v>0</v>
      </c>
      <c r="M481" cm="1">
        <f t="array" aca="1" ref="M481" ca="1">INDIRECT("'Room Details'!$N$483")</f>
        <v>0</v>
      </c>
      <c r="N481" cm="1">
        <f t="array" aca="1" ref="N481" ca="1">INDIRECT("'Room Details'!$O$483")</f>
        <v>0</v>
      </c>
      <c r="O481" cm="1">
        <f t="array" aca="1" ref="O481" ca="1">INDIRECT("'Room Details'!$P$483")</f>
        <v>0</v>
      </c>
    </row>
    <row r="482" spans="1:15" x14ac:dyDescent="0.25">
      <c r="A482" cm="1">
        <f t="array" aca="1" ref="A482" ca="1">INDIRECT("'Room Details'!$B$484")</f>
        <v>0</v>
      </c>
      <c r="B482" cm="1">
        <f t="array" aca="1" ref="B482" ca="1">INDIRECT("'Room Details'!$C$484")</f>
        <v>0</v>
      </c>
      <c r="C482" cm="1">
        <f t="array" aca="1" ref="C482" ca="1">INDIRECT("'Room Details'!$D$484")</f>
        <v>0</v>
      </c>
      <c r="D482" cm="1">
        <f t="array" aca="1" ref="D482" ca="1">INDIRECT("'Room Details'!$E$484")</f>
        <v>0</v>
      </c>
      <c r="E482" t="str" cm="1">
        <f t="array" aca="1" ref="E482" ca="1">INDIRECT("'Room Details'!$F$484")</f>
        <v xml:space="preserve"> </v>
      </c>
      <c r="F482" cm="1">
        <f t="array" aca="1" ref="F482" ca="1">INDIRECT("'Room Details'!$G$484")</f>
        <v>0</v>
      </c>
      <c r="G482" cm="1">
        <f t="array" aca="1" ref="G482" ca="1">INDIRECT("'Room Details'!$H$484")</f>
        <v>0</v>
      </c>
      <c r="H482" cm="1">
        <f t="array" aca="1" ref="H482" ca="1">INDIRECT("'Room Details'!$I$484")</f>
        <v>0</v>
      </c>
      <c r="I482" cm="1">
        <f t="array" aca="1" ref="I482" ca="1">INDIRECT("'Room Details'!$J$484")</f>
        <v>0</v>
      </c>
      <c r="J482" cm="1">
        <f t="array" aca="1" ref="J482" ca="1">INDIRECT("'Room Details'!$K$484")</f>
        <v>0</v>
      </c>
      <c r="K482" t="str" cm="1">
        <f t="array" aca="1" ref="K482" ca="1">INDIRECT("'Room Details'!$L$484")</f>
        <v xml:space="preserve"> </v>
      </c>
      <c r="L482" cm="1">
        <f t="array" aca="1" ref="L482" ca="1">INDIRECT("'Room Details'!$M$484")</f>
        <v>0</v>
      </c>
      <c r="M482" cm="1">
        <f t="array" aca="1" ref="M482" ca="1">INDIRECT("'Room Details'!$N$484")</f>
        <v>0</v>
      </c>
      <c r="N482" cm="1">
        <f t="array" aca="1" ref="N482" ca="1">INDIRECT("'Room Details'!$O$484")</f>
        <v>0</v>
      </c>
      <c r="O482" cm="1">
        <f t="array" aca="1" ref="O482" ca="1">INDIRECT("'Room Details'!$P$484")</f>
        <v>0</v>
      </c>
    </row>
    <row r="483" spans="1:15" x14ac:dyDescent="0.25">
      <c r="A483" cm="1">
        <f t="array" aca="1" ref="A483" ca="1">INDIRECT("'Room Details'!$B$485")</f>
        <v>0</v>
      </c>
      <c r="B483" cm="1">
        <f t="array" aca="1" ref="B483" ca="1">INDIRECT("'Room Details'!$C$485")</f>
        <v>0</v>
      </c>
      <c r="C483" cm="1">
        <f t="array" aca="1" ref="C483" ca="1">INDIRECT("'Room Details'!$D$485")</f>
        <v>0</v>
      </c>
      <c r="D483" cm="1">
        <f t="array" aca="1" ref="D483" ca="1">INDIRECT("'Room Details'!$E$485")</f>
        <v>0</v>
      </c>
      <c r="E483" t="str" cm="1">
        <f t="array" aca="1" ref="E483" ca="1">INDIRECT("'Room Details'!$F$485")</f>
        <v xml:space="preserve"> </v>
      </c>
      <c r="F483" cm="1">
        <f t="array" aca="1" ref="F483" ca="1">INDIRECT("'Room Details'!$G$485")</f>
        <v>0</v>
      </c>
      <c r="G483" cm="1">
        <f t="array" aca="1" ref="G483" ca="1">INDIRECT("'Room Details'!$H$485")</f>
        <v>0</v>
      </c>
      <c r="H483" cm="1">
        <f t="array" aca="1" ref="H483" ca="1">INDIRECT("'Room Details'!$I$485")</f>
        <v>0</v>
      </c>
      <c r="I483" cm="1">
        <f t="array" aca="1" ref="I483" ca="1">INDIRECT("'Room Details'!$J$485")</f>
        <v>0</v>
      </c>
      <c r="J483" cm="1">
        <f t="array" aca="1" ref="J483" ca="1">INDIRECT("'Room Details'!$K$485")</f>
        <v>0</v>
      </c>
      <c r="K483" t="str" cm="1">
        <f t="array" aca="1" ref="K483" ca="1">INDIRECT("'Room Details'!$L$485")</f>
        <v xml:space="preserve"> </v>
      </c>
      <c r="L483" cm="1">
        <f t="array" aca="1" ref="L483" ca="1">INDIRECT("'Room Details'!$M$485")</f>
        <v>0</v>
      </c>
      <c r="M483" cm="1">
        <f t="array" aca="1" ref="M483" ca="1">INDIRECT("'Room Details'!$N$485")</f>
        <v>0</v>
      </c>
      <c r="N483" cm="1">
        <f t="array" aca="1" ref="N483" ca="1">INDIRECT("'Room Details'!$O$485")</f>
        <v>0</v>
      </c>
      <c r="O483" cm="1">
        <f t="array" aca="1" ref="O483" ca="1">INDIRECT("'Room Details'!$P$485")</f>
        <v>0</v>
      </c>
    </row>
    <row r="484" spans="1:15" x14ac:dyDescent="0.25">
      <c r="A484" cm="1">
        <f t="array" aca="1" ref="A484" ca="1">INDIRECT("'Room Details'!$B$486")</f>
        <v>0</v>
      </c>
      <c r="B484" cm="1">
        <f t="array" aca="1" ref="B484" ca="1">INDIRECT("'Room Details'!$C$486")</f>
        <v>0</v>
      </c>
      <c r="C484" cm="1">
        <f t="array" aca="1" ref="C484" ca="1">INDIRECT("'Room Details'!$D$486")</f>
        <v>0</v>
      </c>
      <c r="D484" cm="1">
        <f t="array" aca="1" ref="D484" ca="1">INDIRECT("'Room Details'!$E$486")</f>
        <v>0</v>
      </c>
      <c r="E484" t="str" cm="1">
        <f t="array" aca="1" ref="E484" ca="1">INDIRECT("'Room Details'!$F$486")</f>
        <v xml:space="preserve"> </v>
      </c>
      <c r="F484" cm="1">
        <f t="array" aca="1" ref="F484" ca="1">INDIRECT("'Room Details'!$G$486")</f>
        <v>0</v>
      </c>
      <c r="G484" cm="1">
        <f t="array" aca="1" ref="G484" ca="1">INDIRECT("'Room Details'!$H$486")</f>
        <v>0</v>
      </c>
      <c r="H484" cm="1">
        <f t="array" aca="1" ref="H484" ca="1">INDIRECT("'Room Details'!$I$486")</f>
        <v>0</v>
      </c>
      <c r="I484" cm="1">
        <f t="array" aca="1" ref="I484" ca="1">INDIRECT("'Room Details'!$J$486")</f>
        <v>0</v>
      </c>
      <c r="J484" cm="1">
        <f t="array" aca="1" ref="J484" ca="1">INDIRECT("'Room Details'!$K$486")</f>
        <v>0</v>
      </c>
      <c r="K484" t="str" cm="1">
        <f t="array" aca="1" ref="K484" ca="1">INDIRECT("'Room Details'!$L$486")</f>
        <v xml:space="preserve"> </v>
      </c>
      <c r="L484" cm="1">
        <f t="array" aca="1" ref="L484" ca="1">INDIRECT("'Room Details'!$M$486")</f>
        <v>0</v>
      </c>
      <c r="M484" cm="1">
        <f t="array" aca="1" ref="M484" ca="1">INDIRECT("'Room Details'!$N$486")</f>
        <v>0</v>
      </c>
      <c r="N484" cm="1">
        <f t="array" aca="1" ref="N484" ca="1">INDIRECT("'Room Details'!$O$486")</f>
        <v>0</v>
      </c>
      <c r="O484" cm="1">
        <f t="array" aca="1" ref="O484" ca="1">INDIRECT("'Room Details'!$P$486")</f>
        <v>0</v>
      </c>
    </row>
    <row r="485" spans="1:15" x14ac:dyDescent="0.25">
      <c r="A485" cm="1">
        <f t="array" aca="1" ref="A485" ca="1">INDIRECT("'Room Details'!$B$487")</f>
        <v>0</v>
      </c>
      <c r="B485" cm="1">
        <f t="array" aca="1" ref="B485" ca="1">INDIRECT("'Room Details'!$C$487")</f>
        <v>0</v>
      </c>
      <c r="C485" cm="1">
        <f t="array" aca="1" ref="C485" ca="1">INDIRECT("'Room Details'!$D$487")</f>
        <v>0</v>
      </c>
      <c r="D485" cm="1">
        <f t="array" aca="1" ref="D485" ca="1">INDIRECT("'Room Details'!$E$487")</f>
        <v>0</v>
      </c>
      <c r="E485" t="str" cm="1">
        <f t="array" aca="1" ref="E485" ca="1">INDIRECT("'Room Details'!$F$487")</f>
        <v xml:space="preserve"> </v>
      </c>
      <c r="F485" cm="1">
        <f t="array" aca="1" ref="F485" ca="1">INDIRECT("'Room Details'!$G$487")</f>
        <v>0</v>
      </c>
      <c r="G485" cm="1">
        <f t="array" aca="1" ref="G485" ca="1">INDIRECT("'Room Details'!$H$487")</f>
        <v>0</v>
      </c>
      <c r="H485" cm="1">
        <f t="array" aca="1" ref="H485" ca="1">INDIRECT("'Room Details'!$I$487")</f>
        <v>0</v>
      </c>
      <c r="I485" cm="1">
        <f t="array" aca="1" ref="I485" ca="1">INDIRECT("'Room Details'!$J$487")</f>
        <v>0</v>
      </c>
      <c r="J485" cm="1">
        <f t="array" aca="1" ref="J485" ca="1">INDIRECT("'Room Details'!$K$487")</f>
        <v>0</v>
      </c>
      <c r="K485" t="str" cm="1">
        <f t="array" aca="1" ref="K485" ca="1">INDIRECT("'Room Details'!$L$487")</f>
        <v xml:space="preserve"> </v>
      </c>
      <c r="L485" cm="1">
        <f t="array" aca="1" ref="L485" ca="1">INDIRECT("'Room Details'!$M$487")</f>
        <v>0</v>
      </c>
      <c r="M485" cm="1">
        <f t="array" aca="1" ref="M485" ca="1">INDIRECT("'Room Details'!$N$487")</f>
        <v>0</v>
      </c>
      <c r="N485" cm="1">
        <f t="array" aca="1" ref="N485" ca="1">INDIRECT("'Room Details'!$O$487")</f>
        <v>0</v>
      </c>
      <c r="O485" cm="1">
        <f t="array" aca="1" ref="O485" ca="1">INDIRECT("'Room Details'!$P$487")</f>
        <v>0</v>
      </c>
    </row>
    <row r="486" spans="1:15" x14ac:dyDescent="0.25">
      <c r="A486" cm="1">
        <f t="array" aca="1" ref="A486" ca="1">INDIRECT("'Room Details'!$B$488")</f>
        <v>0</v>
      </c>
      <c r="B486" cm="1">
        <f t="array" aca="1" ref="B486" ca="1">INDIRECT("'Room Details'!$C$488")</f>
        <v>0</v>
      </c>
      <c r="C486" cm="1">
        <f t="array" aca="1" ref="C486" ca="1">INDIRECT("'Room Details'!$D$488")</f>
        <v>0</v>
      </c>
      <c r="D486" cm="1">
        <f t="array" aca="1" ref="D486" ca="1">INDIRECT("'Room Details'!$E$488")</f>
        <v>0</v>
      </c>
      <c r="E486" t="str" cm="1">
        <f t="array" aca="1" ref="E486" ca="1">INDIRECT("'Room Details'!$F$488")</f>
        <v xml:space="preserve"> </v>
      </c>
      <c r="F486" cm="1">
        <f t="array" aca="1" ref="F486" ca="1">INDIRECT("'Room Details'!$G$488")</f>
        <v>0</v>
      </c>
      <c r="G486" cm="1">
        <f t="array" aca="1" ref="G486" ca="1">INDIRECT("'Room Details'!$H$488")</f>
        <v>0</v>
      </c>
      <c r="H486" cm="1">
        <f t="array" aca="1" ref="H486" ca="1">INDIRECT("'Room Details'!$I$488")</f>
        <v>0</v>
      </c>
      <c r="I486" cm="1">
        <f t="array" aca="1" ref="I486" ca="1">INDIRECT("'Room Details'!$J$488")</f>
        <v>0</v>
      </c>
      <c r="J486" cm="1">
        <f t="array" aca="1" ref="J486" ca="1">INDIRECT("'Room Details'!$K$488")</f>
        <v>0</v>
      </c>
      <c r="K486" t="str" cm="1">
        <f t="array" aca="1" ref="K486" ca="1">INDIRECT("'Room Details'!$L$488")</f>
        <v xml:space="preserve"> </v>
      </c>
      <c r="L486" cm="1">
        <f t="array" aca="1" ref="L486" ca="1">INDIRECT("'Room Details'!$M$488")</f>
        <v>0</v>
      </c>
      <c r="M486" cm="1">
        <f t="array" aca="1" ref="M486" ca="1">INDIRECT("'Room Details'!$N$488")</f>
        <v>0</v>
      </c>
      <c r="N486" cm="1">
        <f t="array" aca="1" ref="N486" ca="1">INDIRECT("'Room Details'!$O$488")</f>
        <v>0</v>
      </c>
      <c r="O486" cm="1">
        <f t="array" aca="1" ref="O486" ca="1">INDIRECT("'Room Details'!$P$488")</f>
        <v>0</v>
      </c>
    </row>
    <row r="487" spans="1:15" x14ac:dyDescent="0.25">
      <c r="A487" cm="1">
        <f t="array" aca="1" ref="A487" ca="1">INDIRECT("'Room Details'!$B$489")</f>
        <v>0</v>
      </c>
      <c r="B487" cm="1">
        <f t="array" aca="1" ref="B487" ca="1">INDIRECT("'Room Details'!$C$489")</f>
        <v>0</v>
      </c>
      <c r="C487" cm="1">
        <f t="array" aca="1" ref="C487" ca="1">INDIRECT("'Room Details'!$D$489")</f>
        <v>0</v>
      </c>
      <c r="D487" cm="1">
        <f t="array" aca="1" ref="D487" ca="1">INDIRECT("'Room Details'!$E$489")</f>
        <v>0</v>
      </c>
      <c r="E487" t="str" cm="1">
        <f t="array" aca="1" ref="E487" ca="1">INDIRECT("'Room Details'!$F$489")</f>
        <v xml:space="preserve"> </v>
      </c>
      <c r="F487" cm="1">
        <f t="array" aca="1" ref="F487" ca="1">INDIRECT("'Room Details'!$G$489")</f>
        <v>0</v>
      </c>
      <c r="G487" cm="1">
        <f t="array" aca="1" ref="G487" ca="1">INDIRECT("'Room Details'!$H$489")</f>
        <v>0</v>
      </c>
      <c r="H487" cm="1">
        <f t="array" aca="1" ref="H487" ca="1">INDIRECT("'Room Details'!$I$489")</f>
        <v>0</v>
      </c>
      <c r="I487" cm="1">
        <f t="array" aca="1" ref="I487" ca="1">INDIRECT("'Room Details'!$J$489")</f>
        <v>0</v>
      </c>
      <c r="J487" cm="1">
        <f t="array" aca="1" ref="J487" ca="1">INDIRECT("'Room Details'!$K$489")</f>
        <v>0</v>
      </c>
      <c r="K487" t="str" cm="1">
        <f t="array" aca="1" ref="K487" ca="1">INDIRECT("'Room Details'!$L$489")</f>
        <v xml:space="preserve"> </v>
      </c>
      <c r="L487" cm="1">
        <f t="array" aca="1" ref="L487" ca="1">INDIRECT("'Room Details'!$M$489")</f>
        <v>0</v>
      </c>
      <c r="M487" cm="1">
        <f t="array" aca="1" ref="M487" ca="1">INDIRECT("'Room Details'!$N$489")</f>
        <v>0</v>
      </c>
      <c r="N487" cm="1">
        <f t="array" aca="1" ref="N487" ca="1">INDIRECT("'Room Details'!$O$489")</f>
        <v>0</v>
      </c>
      <c r="O487" cm="1">
        <f t="array" aca="1" ref="O487" ca="1">INDIRECT("'Room Details'!$P$489")</f>
        <v>0</v>
      </c>
    </row>
    <row r="488" spans="1:15" x14ac:dyDescent="0.25">
      <c r="A488" cm="1">
        <f t="array" aca="1" ref="A488" ca="1">INDIRECT("'Room Details'!$B$490")</f>
        <v>0</v>
      </c>
      <c r="B488" cm="1">
        <f t="array" aca="1" ref="B488" ca="1">INDIRECT("'Room Details'!$C$490")</f>
        <v>0</v>
      </c>
      <c r="C488" cm="1">
        <f t="array" aca="1" ref="C488" ca="1">INDIRECT("'Room Details'!$D$490")</f>
        <v>0</v>
      </c>
      <c r="D488" cm="1">
        <f t="array" aca="1" ref="D488" ca="1">INDIRECT("'Room Details'!$E$490")</f>
        <v>0</v>
      </c>
      <c r="E488" t="str" cm="1">
        <f t="array" aca="1" ref="E488" ca="1">INDIRECT("'Room Details'!$F$490")</f>
        <v xml:space="preserve"> </v>
      </c>
      <c r="F488" cm="1">
        <f t="array" aca="1" ref="F488" ca="1">INDIRECT("'Room Details'!$G$490")</f>
        <v>0</v>
      </c>
      <c r="G488" cm="1">
        <f t="array" aca="1" ref="G488" ca="1">INDIRECT("'Room Details'!$H$490")</f>
        <v>0</v>
      </c>
      <c r="H488" cm="1">
        <f t="array" aca="1" ref="H488" ca="1">INDIRECT("'Room Details'!$I$490")</f>
        <v>0</v>
      </c>
      <c r="I488" cm="1">
        <f t="array" aca="1" ref="I488" ca="1">INDIRECT("'Room Details'!$J$490")</f>
        <v>0</v>
      </c>
      <c r="J488" cm="1">
        <f t="array" aca="1" ref="J488" ca="1">INDIRECT("'Room Details'!$K$490")</f>
        <v>0</v>
      </c>
      <c r="K488" t="str" cm="1">
        <f t="array" aca="1" ref="K488" ca="1">INDIRECT("'Room Details'!$L$490")</f>
        <v xml:space="preserve"> </v>
      </c>
      <c r="L488" cm="1">
        <f t="array" aca="1" ref="L488" ca="1">INDIRECT("'Room Details'!$M$490")</f>
        <v>0</v>
      </c>
      <c r="M488" cm="1">
        <f t="array" aca="1" ref="M488" ca="1">INDIRECT("'Room Details'!$N$490")</f>
        <v>0</v>
      </c>
      <c r="N488" cm="1">
        <f t="array" aca="1" ref="N488" ca="1">INDIRECT("'Room Details'!$O$490")</f>
        <v>0</v>
      </c>
      <c r="O488" cm="1">
        <f t="array" aca="1" ref="O488" ca="1">INDIRECT("'Room Details'!$P$490")</f>
        <v>0</v>
      </c>
    </row>
    <row r="489" spans="1:15" x14ac:dyDescent="0.25">
      <c r="A489" cm="1">
        <f t="array" aca="1" ref="A489" ca="1">INDIRECT("'Room Details'!$B$491")</f>
        <v>0</v>
      </c>
      <c r="B489" cm="1">
        <f t="array" aca="1" ref="B489" ca="1">INDIRECT("'Room Details'!$C$491")</f>
        <v>0</v>
      </c>
      <c r="C489" cm="1">
        <f t="array" aca="1" ref="C489" ca="1">INDIRECT("'Room Details'!$D$491")</f>
        <v>0</v>
      </c>
      <c r="D489" cm="1">
        <f t="array" aca="1" ref="D489" ca="1">INDIRECT("'Room Details'!$E$491")</f>
        <v>0</v>
      </c>
      <c r="E489" t="str" cm="1">
        <f t="array" aca="1" ref="E489" ca="1">INDIRECT("'Room Details'!$F$491")</f>
        <v xml:space="preserve"> </v>
      </c>
      <c r="F489" cm="1">
        <f t="array" aca="1" ref="F489" ca="1">INDIRECT("'Room Details'!$G$491")</f>
        <v>0</v>
      </c>
      <c r="G489" cm="1">
        <f t="array" aca="1" ref="G489" ca="1">INDIRECT("'Room Details'!$H$491")</f>
        <v>0</v>
      </c>
      <c r="H489" cm="1">
        <f t="array" aca="1" ref="H489" ca="1">INDIRECT("'Room Details'!$I$491")</f>
        <v>0</v>
      </c>
      <c r="I489" cm="1">
        <f t="array" aca="1" ref="I489" ca="1">INDIRECT("'Room Details'!$J$491")</f>
        <v>0</v>
      </c>
      <c r="J489" cm="1">
        <f t="array" aca="1" ref="J489" ca="1">INDIRECT("'Room Details'!$K$491")</f>
        <v>0</v>
      </c>
      <c r="K489" t="str" cm="1">
        <f t="array" aca="1" ref="K489" ca="1">INDIRECT("'Room Details'!$L$491")</f>
        <v xml:space="preserve"> </v>
      </c>
      <c r="L489" cm="1">
        <f t="array" aca="1" ref="L489" ca="1">INDIRECT("'Room Details'!$M$491")</f>
        <v>0</v>
      </c>
      <c r="M489" cm="1">
        <f t="array" aca="1" ref="M489" ca="1">INDIRECT("'Room Details'!$N$491")</f>
        <v>0</v>
      </c>
      <c r="N489" cm="1">
        <f t="array" aca="1" ref="N489" ca="1">INDIRECT("'Room Details'!$O$491")</f>
        <v>0</v>
      </c>
      <c r="O489" cm="1">
        <f t="array" aca="1" ref="O489" ca="1">INDIRECT("'Room Details'!$P$491")</f>
        <v>0</v>
      </c>
    </row>
    <row r="490" spans="1:15" x14ac:dyDescent="0.25">
      <c r="A490" cm="1">
        <f t="array" aca="1" ref="A490" ca="1">INDIRECT("'Room Details'!$B$492")</f>
        <v>0</v>
      </c>
      <c r="B490" cm="1">
        <f t="array" aca="1" ref="B490" ca="1">INDIRECT("'Room Details'!$C$492")</f>
        <v>0</v>
      </c>
      <c r="C490" cm="1">
        <f t="array" aca="1" ref="C490" ca="1">INDIRECT("'Room Details'!$D$492")</f>
        <v>0</v>
      </c>
      <c r="D490" cm="1">
        <f t="array" aca="1" ref="D490" ca="1">INDIRECT("'Room Details'!$E$492")</f>
        <v>0</v>
      </c>
      <c r="E490" t="str" cm="1">
        <f t="array" aca="1" ref="E490" ca="1">INDIRECT("'Room Details'!$F$492")</f>
        <v xml:space="preserve"> </v>
      </c>
      <c r="F490" cm="1">
        <f t="array" aca="1" ref="F490" ca="1">INDIRECT("'Room Details'!$G$492")</f>
        <v>0</v>
      </c>
      <c r="G490" cm="1">
        <f t="array" aca="1" ref="G490" ca="1">INDIRECT("'Room Details'!$H$492")</f>
        <v>0</v>
      </c>
      <c r="H490" cm="1">
        <f t="array" aca="1" ref="H490" ca="1">INDIRECT("'Room Details'!$I$492")</f>
        <v>0</v>
      </c>
      <c r="I490" cm="1">
        <f t="array" aca="1" ref="I490" ca="1">INDIRECT("'Room Details'!$J$492")</f>
        <v>0</v>
      </c>
      <c r="J490" cm="1">
        <f t="array" aca="1" ref="J490" ca="1">INDIRECT("'Room Details'!$K$492")</f>
        <v>0</v>
      </c>
      <c r="K490" t="str" cm="1">
        <f t="array" aca="1" ref="K490" ca="1">INDIRECT("'Room Details'!$L$492")</f>
        <v xml:space="preserve"> </v>
      </c>
      <c r="L490" cm="1">
        <f t="array" aca="1" ref="L490" ca="1">INDIRECT("'Room Details'!$M$492")</f>
        <v>0</v>
      </c>
      <c r="M490" cm="1">
        <f t="array" aca="1" ref="M490" ca="1">INDIRECT("'Room Details'!$N$492")</f>
        <v>0</v>
      </c>
      <c r="N490" cm="1">
        <f t="array" aca="1" ref="N490" ca="1">INDIRECT("'Room Details'!$O$492")</f>
        <v>0</v>
      </c>
      <c r="O490" cm="1">
        <f t="array" aca="1" ref="O490" ca="1">INDIRECT("'Room Details'!$P$492")</f>
        <v>0</v>
      </c>
    </row>
    <row r="491" spans="1:15" x14ac:dyDescent="0.25">
      <c r="A491" cm="1">
        <f t="array" aca="1" ref="A491" ca="1">INDIRECT("'Room Details'!$B$493")</f>
        <v>0</v>
      </c>
      <c r="B491" cm="1">
        <f t="array" aca="1" ref="B491" ca="1">INDIRECT("'Room Details'!$C$493")</f>
        <v>0</v>
      </c>
      <c r="C491" cm="1">
        <f t="array" aca="1" ref="C491" ca="1">INDIRECT("'Room Details'!$D$493")</f>
        <v>0</v>
      </c>
      <c r="D491" cm="1">
        <f t="array" aca="1" ref="D491" ca="1">INDIRECT("'Room Details'!$E$493")</f>
        <v>0</v>
      </c>
      <c r="E491" t="str" cm="1">
        <f t="array" aca="1" ref="E491" ca="1">INDIRECT("'Room Details'!$F$493")</f>
        <v xml:space="preserve"> </v>
      </c>
      <c r="F491" cm="1">
        <f t="array" aca="1" ref="F491" ca="1">INDIRECT("'Room Details'!$G$493")</f>
        <v>0</v>
      </c>
      <c r="G491" cm="1">
        <f t="array" aca="1" ref="G491" ca="1">INDIRECT("'Room Details'!$H$493")</f>
        <v>0</v>
      </c>
      <c r="H491" cm="1">
        <f t="array" aca="1" ref="H491" ca="1">INDIRECT("'Room Details'!$I$493")</f>
        <v>0</v>
      </c>
      <c r="I491" cm="1">
        <f t="array" aca="1" ref="I491" ca="1">INDIRECT("'Room Details'!$J$493")</f>
        <v>0</v>
      </c>
      <c r="J491" cm="1">
        <f t="array" aca="1" ref="J491" ca="1">INDIRECT("'Room Details'!$K$493")</f>
        <v>0</v>
      </c>
      <c r="K491" t="str" cm="1">
        <f t="array" aca="1" ref="K491" ca="1">INDIRECT("'Room Details'!$L$493")</f>
        <v xml:space="preserve"> </v>
      </c>
      <c r="L491" cm="1">
        <f t="array" aca="1" ref="L491" ca="1">INDIRECT("'Room Details'!$M$493")</f>
        <v>0</v>
      </c>
      <c r="M491" cm="1">
        <f t="array" aca="1" ref="M491" ca="1">INDIRECT("'Room Details'!$N$493")</f>
        <v>0</v>
      </c>
      <c r="N491" cm="1">
        <f t="array" aca="1" ref="N491" ca="1">INDIRECT("'Room Details'!$O$493")</f>
        <v>0</v>
      </c>
      <c r="O491" cm="1">
        <f t="array" aca="1" ref="O491" ca="1">INDIRECT("'Room Details'!$P$493")</f>
        <v>0</v>
      </c>
    </row>
    <row r="492" spans="1:15" x14ac:dyDescent="0.25">
      <c r="A492" cm="1">
        <f t="array" aca="1" ref="A492" ca="1">INDIRECT("'Room Details'!$B$494")</f>
        <v>0</v>
      </c>
      <c r="B492" cm="1">
        <f t="array" aca="1" ref="B492" ca="1">INDIRECT("'Room Details'!$C$494")</f>
        <v>0</v>
      </c>
      <c r="C492" cm="1">
        <f t="array" aca="1" ref="C492" ca="1">INDIRECT("'Room Details'!$D$494")</f>
        <v>0</v>
      </c>
      <c r="D492" cm="1">
        <f t="array" aca="1" ref="D492" ca="1">INDIRECT("'Room Details'!$E$494")</f>
        <v>0</v>
      </c>
      <c r="E492" t="str" cm="1">
        <f t="array" aca="1" ref="E492" ca="1">INDIRECT("'Room Details'!$F$494")</f>
        <v xml:space="preserve"> </v>
      </c>
      <c r="F492" cm="1">
        <f t="array" aca="1" ref="F492" ca="1">INDIRECT("'Room Details'!$G$494")</f>
        <v>0</v>
      </c>
      <c r="G492" cm="1">
        <f t="array" aca="1" ref="G492" ca="1">INDIRECT("'Room Details'!$H$494")</f>
        <v>0</v>
      </c>
      <c r="H492" cm="1">
        <f t="array" aca="1" ref="H492" ca="1">INDIRECT("'Room Details'!$I$494")</f>
        <v>0</v>
      </c>
      <c r="I492" cm="1">
        <f t="array" aca="1" ref="I492" ca="1">INDIRECT("'Room Details'!$J$494")</f>
        <v>0</v>
      </c>
      <c r="J492" cm="1">
        <f t="array" aca="1" ref="J492" ca="1">INDIRECT("'Room Details'!$K$494")</f>
        <v>0</v>
      </c>
      <c r="K492" t="str" cm="1">
        <f t="array" aca="1" ref="K492" ca="1">INDIRECT("'Room Details'!$L$494")</f>
        <v xml:space="preserve"> </v>
      </c>
      <c r="L492" cm="1">
        <f t="array" aca="1" ref="L492" ca="1">INDIRECT("'Room Details'!$M$494")</f>
        <v>0</v>
      </c>
      <c r="M492" cm="1">
        <f t="array" aca="1" ref="M492" ca="1">INDIRECT("'Room Details'!$N$494")</f>
        <v>0</v>
      </c>
      <c r="N492" cm="1">
        <f t="array" aca="1" ref="N492" ca="1">INDIRECT("'Room Details'!$O$494")</f>
        <v>0</v>
      </c>
      <c r="O492" cm="1">
        <f t="array" aca="1" ref="O492" ca="1">INDIRECT("'Room Details'!$P$494")</f>
        <v>0</v>
      </c>
    </row>
    <row r="493" spans="1:15" x14ac:dyDescent="0.25">
      <c r="A493" cm="1">
        <f t="array" aca="1" ref="A493" ca="1">INDIRECT("'Room Details'!$B$495")</f>
        <v>0</v>
      </c>
      <c r="B493" cm="1">
        <f t="array" aca="1" ref="B493" ca="1">INDIRECT("'Room Details'!$C$495")</f>
        <v>0</v>
      </c>
      <c r="C493" cm="1">
        <f t="array" aca="1" ref="C493" ca="1">INDIRECT("'Room Details'!$D$495")</f>
        <v>0</v>
      </c>
      <c r="D493" cm="1">
        <f t="array" aca="1" ref="D493" ca="1">INDIRECT("'Room Details'!$E$495")</f>
        <v>0</v>
      </c>
      <c r="E493" t="str" cm="1">
        <f t="array" aca="1" ref="E493" ca="1">INDIRECT("'Room Details'!$F$495")</f>
        <v xml:space="preserve"> </v>
      </c>
      <c r="F493" cm="1">
        <f t="array" aca="1" ref="F493" ca="1">INDIRECT("'Room Details'!$G$495")</f>
        <v>0</v>
      </c>
      <c r="G493" cm="1">
        <f t="array" aca="1" ref="G493" ca="1">INDIRECT("'Room Details'!$H$495")</f>
        <v>0</v>
      </c>
      <c r="H493" cm="1">
        <f t="array" aca="1" ref="H493" ca="1">INDIRECT("'Room Details'!$I$495")</f>
        <v>0</v>
      </c>
      <c r="I493" cm="1">
        <f t="array" aca="1" ref="I493" ca="1">INDIRECT("'Room Details'!$J$495")</f>
        <v>0</v>
      </c>
      <c r="J493" cm="1">
        <f t="array" aca="1" ref="J493" ca="1">INDIRECT("'Room Details'!$K$495")</f>
        <v>0</v>
      </c>
      <c r="K493" t="str" cm="1">
        <f t="array" aca="1" ref="K493" ca="1">INDIRECT("'Room Details'!$L$495")</f>
        <v xml:space="preserve"> </v>
      </c>
      <c r="L493" cm="1">
        <f t="array" aca="1" ref="L493" ca="1">INDIRECT("'Room Details'!$M$495")</f>
        <v>0</v>
      </c>
      <c r="M493" cm="1">
        <f t="array" aca="1" ref="M493" ca="1">INDIRECT("'Room Details'!$N$495")</f>
        <v>0</v>
      </c>
      <c r="N493" cm="1">
        <f t="array" aca="1" ref="N493" ca="1">INDIRECT("'Room Details'!$O$495")</f>
        <v>0</v>
      </c>
      <c r="O493" cm="1">
        <f t="array" aca="1" ref="O493" ca="1">INDIRECT("'Room Details'!$P$495")</f>
        <v>0</v>
      </c>
    </row>
    <row r="494" spans="1:15" x14ac:dyDescent="0.25">
      <c r="A494" cm="1">
        <f t="array" aca="1" ref="A494" ca="1">INDIRECT("'Room Details'!$B$496")</f>
        <v>0</v>
      </c>
      <c r="B494" cm="1">
        <f t="array" aca="1" ref="B494" ca="1">INDIRECT("'Room Details'!$C$496")</f>
        <v>0</v>
      </c>
      <c r="C494" cm="1">
        <f t="array" aca="1" ref="C494" ca="1">INDIRECT("'Room Details'!$D$496")</f>
        <v>0</v>
      </c>
      <c r="D494" cm="1">
        <f t="array" aca="1" ref="D494" ca="1">INDIRECT("'Room Details'!$E$496")</f>
        <v>0</v>
      </c>
      <c r="E494" t="str" cm="1">
        <f t="array" aca="1" ref="E494" ca="1">INDIRECT("'Room Details'!$F$496")</f>
        <v xml:space="preserve"> </v>
      </c>
      <c r="F494" cm="1">
        <f t="array" aca="1" ref="F494" ca="1">INDIRECT("'Room Details'!$G$496")</f>
        <v>0</v>
      </c>
      <c r="G494" cm="1">
        <f t="array" aca="1" ref="G494" ca="1">INDIRECT("'Room Details'!$H$496")</f>
        <v>0</v>
      </c>
      <c r="H494" cm="1">
        <f t="array" aca="1" ref="H494" ca="1">INDIRECT("'Room Details'!$I$496")</f>
        <v>0</v>
      </c>
      <c r="I494" cm="1">
        <f t="array" aca="1" ref="I494" ca="1">INDIRECT("'Room Details'!$J$496")</f>
        <v>0</v>
      </c>
      <c r="J494" cm="1">
        <f t="array" aca="1" ref="J494" ca="1">INDIRECT("'Room Details'!$K$496")</f>
        <v>0</v>
      </c>
      <c r="K494" t="str" cm="1">
        <f t="array" aca="1" ref="K494" ca="1">INDIRECT("'Room Details'!$L$496")</f>
        <v xml:space="preserve"> </v>
      </c>
      <c r="L494" cm="1">
        <f t="array" aca="1" ref="L494" ca="1">INDIRECT("'Room Details'!$M$496")</f>
        <v>0</v>
      </c>
      <c r="M494" cm="1">
        <f t="array" aca="1" ref="M494" ca="1">INDIRECT("'Room Details'!$N$496")</f>
        <v>0</v>
      </c>
      <c r="N494" cm="1">
        <f t="array" aca="1" ref="N494" ca="1">INDIRECT("'Room Details'!$O$496")</f>
        <v>0</v>
      </c>
      <c r="O494" cm="1">
        <f t="array" aca="1" ref="O494" ca="1">INDIRECT("'Room Details'!$P$496")</f>
        <v>0</v>
      </c>
    </row>
    <row r="495" spans="1:15" x14ac:dyDescent="0.25">
      <c r="A495" cm="1">
        <f t="array" aca="1" ref="A495" ca="1">INDIRECT("'Room Details'!$B$497")</f>
        <v>0</v>
      </c>
      <c r="B495" cm="1">
        <f t="array" aca="1" ref="B495" ca="1">INDIRECT("'Room Details'!$C$497")</f>
        <v>0</v>
      </c>
      <c r="C495" cm="1">
        <f t="array" aca="1" ref="C495" ca="1">INDIRECT("'Room Details'!$D$497")</f>
        <v>0</v>
      </c>
      <c r="D495" cm="1">
        <f t="array" aca="1" ref="D495" ca="1">INDIRECT("'Room Details'!$E$497")</f>
        <v>0</v>
      </c>
      <c r="E495" t="str" cm="1">
        <f t="array" aca="1" ref="E495" ca="1">INDIRECT("'Room Details'!$F$497")</f>
        <v xml:space="preserve"> </v>
      </c>
      <c r="F495" cm="1">
        <f t="array" aca="1" ref="F495" ca="1">INDIRECT("'Room Details'!$G$497")</f>
        <v>0</v>
      </c>
      <c r="G495" cm="1">
        <f t="array" aca="1" ref="G495" ca="1">INDIRECT("'Room Details'!$H$497")</f>
        <v>0</v>
      </c>
      <c r="H495" cm="1">
        <f t="array" aca="1" ref="H495" ca="1">INDIRECT("'Room Details'!$I$497")</f>
        <v>0</v>
      </c>
      <c r="I495" cm="1">
        <f t="array" aca="1" ref="I495" ca="1">INDIRECT("'Room Details'!$J$497")</f>
        <v>0</v>
      </c>
      <c r="J495" cm="1">
        <f t="array" aca="1" ref="J495" ca="1">INDIRECT("'Room Details'!$K$497")</f>
        <v>0</v>
      </c>
      <c r="K495" t="str" cm="1">
        <f t="array" aca="1" ref="K495" ca="1">INDIRECT("'Room Details'!$L$497")</f>
        <v xml:space="preserve"> </v>
      </c>
      <c r="L495" cm="1">
        <f t="array" aca="1" ref="L495" ca="1">INDIRECT("'Room Details'!$M$497")</f>
        <v>0</v>
      </c>
      <c r="M495" cm="1">
        <f t="array" aca="1" ref="M495" ca="1">INDIRECT("'Room Details'!$N$497")</f>
        <v>0</v>
      </c>
      <c r="N495" cm="1">
        <f t="array" aca="1" ref="N495" ca="1">INDIRECT("'Room Details'!$O$497")</f>
        <v>0</v>
      </c>
      <c r="O495" cm="1">
        <f t="array" aca="1" ref="O495" ca="1">INDIRECT("'Room Details'!$P$497")</f>
        <v>0</v>
      </c>
    </row>
    <row r="496" spans="1:15" x14ac:dyDescent="0.25">
      <c r="A496" cm="1">
        <f t="array" aca="1" ref="A496" ca="1">INDIRECT("'Room Details'!$B$498")</f>
        <v>0</v>
      </c>
      <c r="B496" cm="1">
        <f t="array" aca="1" ref="B496" ca="1">INDIRECT("'Room Details'!$C$498")</f>
        <v>0</v>
      </c>
      <c r="C496" cm="1">
        <f t="array" aca="1" ref="C496" ca="1">INDIRECT("'Room Details'!$D$498")</f>
        <v>0</v>
      </c>
      <c r="D496" cm="1">
        <f t="array" aca="1" ref="D496" ca="1">INDIRECT("'Room Details'!$E$498")</f>
        <v>0</v>
      </c>
      <c r="E496" t="str" cm="1">
        <f t="array" aca="1" ref="E496" ca="1">INDIRECT("'Room Details'!$F$498")</f>
        <v xml:space="preserve"> </v>
      </c>
      <c r="F496" cm="1">
        <f t="array" aca="1" ref="F496" ca="1">INDIRECT("'Room Details'!$G$498")</f>
        <v>0</v>
      </c>
      <c r="G496" cm="1">
        <f t="array" aca="1" ref="G496" ca="1">INDIRECT("'Room Details'!$H$498")</f>
        <v>0</v>
      </c>
      <c r="H496" cm="1">
        <f t="array" aca="1" ref="H496" ca="1">INDIRECT("'Room Details'!$I$498")</f>
        <v>0</v>
      </c>
      <c r="I496" cm="1">
        <f t="array" aca="1" ref="I496" ca="1">INDIRECT("'Room Details'!$J$498")</f>
        <v>0</v>
      </c>
      <c r="J496" cm="1">
        <f t="array" aca="1" ref="J496" ca="1">INDIRECT("'Room Details'!$K$498")</f>
        <v>0</v>
      </c>
      <c r="K496" t="str" cm="1">
        <f t="array" aca="1" ref="K496" ca="1">INDIRECT("'Room Details'!$L$498")</f>
        <v xml:space="preserve"> </v>
      </c>
      <c r="L496" cm="1">
        <f t="array" aca="1" ref="L496" ca="1">INDIRECT("'Room Details'!$M$498")</f>
        <v>0</v>
      </c>
      <c r="M496" cm="1">
        <f t="array" aca="1" ref="M496" ca="1">INDIRECT("'Room Details'!$N$498")</f>
        <v>0</v>
      </c>
      <c r="N496" cm="1">
        <f t="array" aca="1" ref="N496" ca="1">INDIRECT("'Room Details'!$O$498")</f>
        <v>0</v>
      </c>
      <c r="O496" cm="1">
        <f t="array" aca="1" ref="O496" ca="1">INDIRECT("'Room Details'!$P$498")</f>
        <v>0</v>
      </c>
    </row>
    <row r="497" spans="1:15" x14ac:dyDescent="0.25">
      <c r="A497" cm="1">
        <f t="array" aca="1" ref="A497" ca="1">INDIRECT("'Room Details'!$B$499")</f>
        <v>0</v>
      </c>
      <c r="B497" cm="1">
        <f t="array" aca="1" ref="B497" ca="1">INDIRECT("'Room Details'!$C$499")</f>
        <v>0</v>
      </c>
      <c r="C497" cm="1">
        <f t="array" aca="1" ref="C497" ca="1">INDIRECT("'Room Details'!$D$499")</f>
        <v>0</v>
      </c>
      <c r="D497" cm="1">
        <f t="array" aca="1" ref="D497" ca="1">INDIRECT("'Room Details'!$E$499")</f>
        <v>0</v>
      </c>
      <c r="E497" t="str" cm="1">
        <f t="array" aca="1" ref="E497" ca="1">INDIRECT("'Room Details'!$F$499")</f>
        <v xml:space="preserve"> </v>
      </c>
      <c r="F497" cm="1">
        <f t="array" aca="1" ref="F497" ca="1">INDIRECT("'Room Details'!$G$499")</f>
        <v>0</v>
      </c>
      <c r="G497" cm="1">
        <f t="array" aca="1" ref="G497" ca="1">INDIRECT("'Room Details'!$H$499")</f>
        <v>0</v>
      </c>
      <c r="H497" cm="1">
        <f t="array" aca="1" ref="H497" ca="1">INDIRECT("'Room Details'!$I$499")</f>
        <v>0</v>
      </c>
      <c r="I497" cm="1">
        <f t="array" aca="1" ref="I497" ca="1">INDIRECT("'Room Details'!$J$499")</f>
        <v>0</v>
      </c>
      <c r="J497" cm="1">
        <f t="array" aca="1" ref="J497" ca="1">INDIRECT("'Room Details'!$K$499")</f>
        <v>0</v>
      </c>
      <c r="K497" t="str" cm="1">
        <f t="array" aca="1" ref="K497" ca="1">INDIRECT("'Room Details'!$L$499")</f>
        <v xml:space="preserve"> </v>
      </c>
      <c r="L497" cm="1">
        <f t="array" aca="1" ref="L497" ca="1">INDIRECT("'Room Details'!$M$499")</f>
        <v>0</v>
      </c>
      <c r="M497" cm="1">
        <f t="array" aca="1" ref="M497" ca="1">INDIRECT("'Room Details'!$N$499")</f>
        <v>0</v>
      </c>
      <c r="N497" cm="1">
        <f t="array" aca="1" ref="N497" ca="1">INDIRECT("'Room Details'!$O$499")</f>
        <v>0</v>
      </c>
      <c r="O497" cm="1">
        <f t="array" aca="1" ref="O497" ca="1">INDIRECT("'Room Details'!$P$499")</f>
        <v>0</v>
      </c>
    </row>
    <row r="498" spans="1:15" x14ac:dyDescent="0.25">
      <c r="A498" cm="1">
        <f t="array" aca="1" ref="A498" ca="1">INDIRECT("'Room Details'!$B$500")</f>
        <v>0</v>
      </c>
      <c r="B498" cm="1">
        <f t="array" aca="1" ref="B498" ca="1">INDIRECT("'Room Details'!$C$500")</f>
        <v>0</v>
      </c>
      <c r="C498" cm="1">
        <f t="array" aca="1" ref="C498" ca="1">INDIRECT("'Room Details'!$D$500")</f>
        <v>0</v>
      </c>
      <c r="D498" cm="1">
        <f t="array" aca="1" ref="D498" ca="1">INDIRECT("'Room Details'!$E$500")</f>
        <v>0</v>
      </c>
      <c r="E498" t="str" cm="1">
        <f t="array" aca="1" ref="E498" ca="1">INDIRECT("'Room Details'!$F$500")</f>
        <v xml:space="preserve"> </v>
      </c>
      <c r="F498" cm="1">
        <f t="array" aca="1" ref="F498" ca="1">INDIRECT("'Room Details'!$G$500")</f>
        <v>0</v>
      </c>
      <c r="G498" cm="1">
        <f t="array" aca="1" ref="G498" ca="1">INDIRECT("'Room Details'!$H$500")</f>
        <v>0</v>
      </c>
      <c r="H498" cm="1">
        <f t="array" aca="1" ref="H498" ca="1">INDIRECT("'Room Details'!$I$500")</f>
        <v>0</v>
      </c>
      <c r="I498" cm="1">
        <f t="array" aca="1" ref="I498" ca="1">INDIRECT("'Room Details'!$J$500")</f>
        <v>0</v>
      </c>
      <c r="J498" cm="1">
        <f t="array" aca="1" ref="J498" ca="1">INDIRECT("'Room Details'!$K$500")</f>
        <v>0</v>
      </c>
      <c r="K498" t="str" cm="1">
        <f t="array" aca="1" ref="K498" ca="1">INDIRECT("'Room Details'!$L$500")</f>
        <v xml:space="preserve"> </v>
      </c>
      <c r="L498" cm="1">
        <f t="array" aca="1" ref="L498" ca="1">INDIRECT("'Room Details'!$M$500")</f>
        <v>0</v>
      </c>
      <c r="M498" cm="1">
        <f t="array" aca="1" ref="M498" ca="1">INDIRECT("'Room Details'!$N$500")</f>
        <v>0</v>
      </c>
      <c r="N498" cm="1">
        <f t="array" aca="1" ref="N498" ca="1">INDIRECT("'Room Details'!$O$500")</f>
        <v>0</v>
      </c>
      <c r="O498" cm="1">
        <f t="array" aca="1" ref="O498" ca="1">INDIRECT("'Room Details'!$P$500")</f>
        <v>0</v>
      </c>
    </row>
    <row r="499" spans="1:15" x14ac:dyDescent="0.25">
      <c r="A499" cm="1">
        <f t="array" aca="1" ref="A499" ca="1">INDIRECT("'Room Details'!$B$501")</f>
        <v>0</v>
      </c>
      <c r="B499" cm="1">
        <f t="array" aca="1" ref="B499" ca="1">INDIRECT("'Room Details'!$C$501")</f>
        <v>0</v>
      </c>
      <c r="C499" cm="1">
        <f t="array" aca="1" ref="C499" ca="1">INDIRECT("'Room Details'!$D$501")</f>
        <v>0</v>
      </c>
      <c r="D499" cm="1">
        <f t="array" aca="1" ref="D499" ca="1">INDIRECT("'Room Details'!$E$501")</f>
        <v>0</v>
      </c>
      <c r="E499" t="str" cm="1">
        <f t="array" aca="1" ref="E499" ca="1">INDIRECT("'Room Details'!$F$501")</f>
        <v xml:space="preserve"> </v>
      </c>
      <c r="F499" cm="1">
        <f t="array" aca="1" ref="F499" ca="1">INDIRECT("'Room Details'!$G$501")</f>
        <v>0</v>
      </c>
      <c r="G499" cm="1">
        <f t="array" aca="1" ref="G499" ca="1">INDIRECT("'Room Details'!$H$501")</f>
        <v>0</v>
      </c>
      <c r="H499" cm="1">
        <f t="array" aca="1" ref="H499" ca="1">INDIRECT("'Room Details'!$I$501")</f>
        <v>0</v>
      </c>
      <c r="I499" cm="1">
        <f t="array" aca="1" ref="I499" ca="1">INDIRECT("'Room Details'!$J$501")</f>
        <v>0</v>
      </c>
      <c r="J499" cm="1">
        <f t="array" aca="1" ref="J499" ca="1">INDIRECT("'Room Details'!$K$501")</f>
        <v>0</v>
      </c>
      <c r="K499" t="str" cm="1">
        <f t="array" aca="1" ref="K499" ca="1">INDIRECT("'Room Details'!$L$501")</f>
        <v xml:space="preserve"> </v>
      </c>
      <c r="L499" cm="1">
        <f t="array" aca="1" ref="L499" ca="1">INDIRECT("'Room Details'!$M$501")</f>
        <v>0</v>
      </c>
      <c r="M499" cm="1">
        <f t="array" aca="1" ref="M499" ca="1">INDIRECT("'Room Details'!$N$501")</f>
        <v>0</v>
      </c>
      <c r="N499" cm="1">
        <f t="array" aca="1" ref="N499" ca="1">INDIRECT("'Room Details'!$O$501")</f>
        <v>0</v>
      </c>
      <c r="O499" cm="1">
        <f t="array" aca="1" ref="O499" ca="1">INDIRECT("'Room Details'!$P$501")</f>
        <v>0</v>
      </c>
    </row>
    <row r="500" spans="1:15" x14ac:dyDescent="0.25">
      <c r="A500" cm="1">
        <f t="array" aca="1" ref="A500" ca="1">INDIRECT("'Room Details'!$B$502")</f>
        <v>0</v>
      </c>
      <c r="B500" cm="1">
        <f t="array" aca="1" ref="B500" ca="1">INDIRECT("'Room Details'!$C$502")</f>
        <v>0</v>
      </c>
      <c r="C500" cm="1">
        <f t="array" aca="1" ref="C500" ca="1">INDIRECT("'Room Details'!$D$502")</f>
        <v>0</v>
      </c>
      <c r="D500" cm="1">
        <f t="array" aca="1" ref="D500" ca="1">INDIRECT("'Room Details'!$E$502")</f>
        <v>0</v>
      </c>
      <c r="E500" t="str" cm="1">
        <f t="array" aca="1" ref="E500" ca="1">INDIRECT("'Room Details'!$F$502")</f>
        <v xml:space="preserve"> </v>
      </c>
      <c r="F500" cm="1">
        <f t="array" aca="1" ref="F500" ca="1">INDIRECT("'Room Details'!$G$502")</f>
        <v>0</v>
      </c>
      <c r="G500" cm="1">
        <f t="array" aca="1" ref="G500" ca="1">INDIRECT("'Room Details'!$H$502")</f>
        <v>0</v>
      </c>
      <c r="H500" cm="1">
        <f t="array" aca="1" ref="H500" ca="1">INDIRECT("'Room Details'!$I$502")</f>
        <v>0</v>
      </c>
      <c r="I500" cm="1">
        <f t="array" aca="1" ref="I500" ca="1">INDIRECT("'Room Details'!$J$502")</f>
        <v>0</v>
      </c>
      <c r="J500" cm="1">
        <f t="array" aca="1" ref="J500" ca="1">INDIRECT("'Room Details'!$K$502")</f>
        <v>0</v>
      </c>
      <c r="K500" t="str" cm="1">
        <f t="array" aca="1" ref="K500" ca="1">INDIRECT("'Room Details'!$L$502")</f>
        <v xml:space="preserve"> </v>
      </c>
      <c r="L500" cm="1">
        <f t="array" aca="1" ref="L500" ca="1">INDIRECT("'Room Details'!$M$502")</f>
        <v>0</v>
      </c>
      <c r="M500" cm="1">
        <f t="array" aca="1" ref="M500" ca="1">INDIRECT("'Room Details'!$N$502")</f>
        <v>0</v>
      </c>
      <c r="N500" cm="1">
        <f t="array" aca="1" ref="N500" ca="1">INDIRECT("'Room Details'!$O$502")</f>
        <v>0</v>
      </c>
      <c r="O500" cm="1">
        <f t="array" aca="1" ref="O500" ca="1">INDIRECT("'Room Details'!$P$502")</f>
        <v>0</v>
      </c>
    </row>
    <row r="501" spans="1:15" x14ac:dyDescent="0.25">
      <c r="A501" cm="1">
        <f t="array" aca="1" ref="A501" ca="1">INDIRECT("'Room Details'!$B$503")</f>
        <v>0</v>
      </c>
      <c r="B501" cm="1">
        <f t="array" aca="1" ref="B501" ca="1">INDIRECT("'Room Details'!$C$503")</f>
        <v>0</v>
      </c>
      <c r="C501" cm="1">
        <f t="array" aca="1" ref="C501" ca="1">INDIRECT("'Room Details'!$D$503")</f>
        <v>0</v>
      </c>
      <c r="D501" cm="1">
        <f t="array" aca="1" ref="D501" ca="1">INDIRECT("'Room Details'!$E$503")</f>
        <v>0</v>
      </c>
      <c r="E501" t="str" cm="1">
        <f t="array" aca="1" ref="E501" ca="1">INDIRECT("'Room Details'!$F$503")</f>
        <v xml:space="preserve"> </v>
      </c>
      <c r="F501" cm="1">
        <f t="array" aca="1" ref="F501" ca="1">INDIRECT("'Room Details'!$G$503")</f>
        <v>0</v>
      </c>
      <c r="G501" cm="1">
        <f t="array" aca="1" ref="G501" ca="1">INDIRECT("'Room Details'!$H$503")</f>
        <v>0</v>
      </c>
      <c r="H501" cm="1">
        <f t="array" aca="1" ref="H501" ca="1">INDIRECT("'Room Details'!$I$503")</f>
        <v>0</v>
      </c>
      <c r="I501" cm="1">
        <f t="array" aca="1" ref="I501" ca="1">INDIRECT("'Room Details'!$J$503")</f>
        <v>0</v>
      </c>
      <c r="J501" cm="1">
        <f t="array" aca="1" ref="J501" ca="1">INDIRECT("'Room Details'!$K$503")</f>
        <v>0</v>
      </c>
      <c r="K501" t="str" cm="1">
        <f t="array" aca="1" ref="K501" ca="1">INDIRECT("'Room Details'!$L$503")</f>
        <v xml:space="preserve"> </v>
      </c>
      <c r="L501" cm="1">
        <f t="array" aca="1" ref="L501" ca="1">INDIRECT("'Room Details'!$M$503")</f>
        <v>0</v>
      </c>
      <c r="M501" cm="1">
        <f t="array" aca="1" ref="M501" ca="1">INDIRECT("'Room Details'!$N$503")</f>
        <v>0</v>
      </c>
      <c r="N501" cm="1">
        <f t="array" aca="1" ref="N501" ca="1">INDIRECT("'Room Details'!$O$503")</f>
        <v>0</v>
      </c>
      <c r="O501" cm="1">
        <f t="array" aca="1" ref="O501" ca="1">INDIRECT("'Room Details'!$P$503")</f>
        <v>0</v>
      </c>
    </row>
    <row r="502" spans="1:15" x14ac:dyDescent="0.25">
      <c r="A502" cm="1">
        <f t="array" aca="1" ref="A502" ca="1">INDIRECT("'Room Details'!$B$504")</f>
        <v>0</v>
      </c>
      <c r="B502" cm="1">
        <f t="array" aca="1" ref="B502" ca="1">INDIRECT("'Room Details'!$C$504")</f>
        <v>0</v>
      </c>
      <c r="C502" cm="1">
        <f t="array" aca="1" ref="C502" ca="1">INDIRECT("'Room Details'!$D$504")</f>
        <v>0</v>
      </c>
      <c r="D502" cm="1">
        <f t="array" aca="1" ref="D502" ca="1">INDIRECT("'Room Details'!$E$504")</f>
        <v>0</v>
      </c>
      <c r="E502" t="str" cm="1">
        <f t="array" aca="1" ref="E502" ca="1">INDIRECT("'Room Details'!$F$504")</f>
        <v xml:space="preserve"> </v>
      </c>
      <c r="F502" cm="1">
        <f t="array" aca="1" ref="F502" ca="1">INDIRECT("'Room Details'!$G$504")</f>
        <v>0</v>
      </c>
      <c r="G502" cm="1">
        <f t="array" aca="1" ref="G502" ca="1">INDIRECT("'Room Details'!$H$504")</f>
        <v>0</v>
      </c>
      <c r="H502" cm="1">
        <f t="array" aca="1" ref="H502" ca="1">INDIRECT("'Room Details'!$I$504")</f>
        <v>0</v>
      </c>
      <c r="I502" cm="1">
        <f t="array" aca="1" ref="I502" ca="1">INDIRECT("'Room Details'!$J$504")</f>
        <v>0</v>
      </c>
      <c r="J502" cm="1">
        <f t="array" aca="1" ref="J502" ca="1">INDIRECT("'Room Details'!$K$504")</f>
        <v>0</v>
      </c>
      <c r="K502" t="str" cm="1">
        <f t="array" aca="1" ref="K502" ca="1">INDIRECT("'Room Details'!$L$504")</f>
        <v xml:space="preserve"> </v>
      </c>
      <c r="L502" cm="1">
        <f t="array" aca="1" ref="L502" ca="1">INDIRECT("'Room Details'!$M$504")</f>
        <v>0</v>
      </c>
      <c r="M502" cm="1">
        <f t="array" aca="1" ref="M502" ca="1">INDIRECT("'Room Details'!$N$504")</f>
        <v>0</v>
      </c>
      <c r="N502" cm="1">
        <f t="array" aca="1" ref="N502" ca="1">INDIRECT("'Room Details'!$O$504")</f>
        <v>0</v>
      </c>
      <c r="O502" cm="1">
        <f t="array" aca="1" ref="O502" ca="1">INDIRECT("'Room Details'!$P$504")</f>
        <v>0</v>
      </c>
    </row>
    <row r="503" spans="1:15" x14ac:dyDescent="0.25">
      <c r="A503" cm="1">
        <f t="array" aca="1" ref="A503" ca="1">INDIRECT("'Room Details'!$B$505")</f>
        <v>0</v>
      </c>
      <c r="B503" cm="1">
        <f t="array" aca="1" ref="B503" ca="1">INDIRECT("'Room Details'!$C$505")</f>
        <v>0</v>
      </c>
      <c r="C503" cm="1">
        <f t="array" aca="1" ref="C503" ca="1">INDIRECT("'Room Details'!$D$505")</f>
        <v>0</v>
      </c>
      <c r="D503" cm="1">
        <f t="array" aca="1" ref="D503" ca="1">INDIRECT("'Room Details'!$E$505")</f>
        <v>0</v>
      </c>
      <c r="E503" t="str" cm="1">
        <f t="array" aca="1" ref="E503" ca="1">INDIRECT("'Room Details'!$F$505")</f>
        <v xml:space="preserve"> </v>
      </c>
      <c r="F503" cm="1">
        <f t="array" aca="1" ref="F503" ca="1">INDIRECT("'Room Details'!$G$505")</f>
        <v>0</v>
      </c>
      <c r="G503" cm="1">
        <f t="array" aca="1" ref="G503" ca="1">INDIRECT("'Room Details'!$H$505")</f>
        <v>0</v>
      </c>
      <c r="H503" cm="1">
        <f t="array" aca="1" ref="H503" ca="1">INDIRECT("'Room Details'!$I$505")</f>
        <v>0</v>
      </c>
      <c r="I503" cm="1">
        <f t="array" aca="1" ref="I503" ca="1">INDIRECT("'Room Details'!$J$505")</f>
        <v>0</v>
      </c>
      <c r="J503" cm="1">
        <f t="array" aca="1" ref="J503" ca="1">INDIRECT("'Room Details'!$K$505")</f>
        <v>0</v>
      </c>
      <c r="K503" t="str" cm="1">
        <f t="array" aca="1" ref="K503" ca="1">INDIRECT("'Room Details'!$L$505")</f>
        <v xml:space="preserve"> </v>
      </c>
      <c r="L503" cm="1">
        <f t="array" aca="1" ref="L503" ca="1">INDIRECT("'Room Details'!$M$505")</f>
        <v>0</v>
      </c>
      <c r="M503" cm="1">
        <f t="array" aca="1" ref="M503" ca="1">INDIRECT("'Room Details'!$N$505")</f>
        <v>0</v>
      </c>
      <c r="N503" cm="1">
        <f t="array" aca="1" ref="N503" ca="1">INDIRECT("'Room Details'!$O$505")</f>
        <v>0</v>
      </c>
      <c r="O503" cm="1">
        <f t="array" aca="1" ref="O503" ca="1">INDIRECT("'Room Details'!$P$505")</f>
        <v>0</v>
      </c>
    </row>
    <row r="504" spans="1:15" x14ac:dyDescent="0.25">
      <c r="A504" cm="1">
        <f t="array" aca="1" ref="A504" ca="1">INDIRECT("'Room Details'!$B$506")</f>
        <v>0</v>
      </c>
      <c r="B504" cm="1">
        <f t="array" aca="1" ref="B504" ca="1">INDIRECT("'Room Details'!$C$506")</f>
        <v>0</v>
      </c>
      <c r="C504" cm="1">
        <f t="array" aca="1" ref="C504" ca="1">INDIRECT("'Room Details'!$D$506")</f>
        <v>0</v>
      </c>
      <c r="D504" cm="1">
        <f t="array" aca="1" ref="D504" ca="1">INDIRECT("'Room Details'!$E$506")</f>
        <v>0</v>
      </c>
      <c r="E504" t="str" cm="1">
        <f t="array" aca="1" ref="E504" ca="1">INDIRECT("'Room Details'!$F$506")</f>
        <v xml:space="preserve"> </v>
      </c>
      <c r="F504" cm="1">
        <f t="array" aca="1" ref="F504" ca="1">INDIRECT("'Room Details'!$G$506")</f>
        <v>0</v>
      </c>
      <c r="G504" cm="1">
        <f t="array" aca="1" ref="G504" ca="1">INDIRECT("'Room Details'!$H$506")</f>
        <v>0</v>
      </c>
      <c r="H504" cm="1">
        <f t="array" aca="1" ref="H504" ca="1">INDIRECT("'Room Details'!$I$506")</f>
        <v>0</v>
      </c>
      <c r="I504" cm="1">
        <f t="array" aca="1" ref="I504" ca="1">INDIRECT("'Room Details'!$J$506")</f>
        <v>0</v>
      </c>
      <c r="J504" cm="1">
        <f t="array" aca="1" ref="J504" ca="1">INDIRECT("'Room Details'!$K$506")</f>
        <v>0</v>
      </c>
      <c r="K504" t="str" cm="1">
        <f t="array" aca="1" ref="K504" ca="1">INDIRECT("'Room Details'!$L$506")</f>
        <v xml:space="preserve"> </v>
      </c>
      <c r="L504" cm="1">
        <f t="array" aca="1" ref="L504" ca="1">INDIRECT("'Room Details'!$M$506")</f>
        <v>0</v>
      </c>
      <c r="M504" cm="1">
        <f t="array" aca="1" ref="M504" ca="1">INDIRECT("'Room Details'!$N$506")</f>
        <v>0</v>
      </c>
      <c r="N504" cm="1">
        <f t="array" aca="1" ref="N504" ca="1">INDIRECT("'Room Details'!$O$506")</f>
        <v>0</v>
      </c>
      <c r="O504" cm="1">
        <f t="array" aca="1" ref="O504" ca="1">INDIRECT("'Room Details'!$P$506")</f>
        <v>0</v>
      </c>
    </row>
    <row r="505" spans="1:15" x14ac:dyDescent="0.25">
      <c r="A505" cm="1">
        <f t="array" aca="1" ref="A505" ca="1">INDIRECT("'Room Details'!$B$507")</f>
        <v>0</v>
      </c>
      <c r="B505" cm="1">
        <f t="array" aca="1" ref="B505" ca="1">INDIRECT("'Room Details'!$C$507")</f>
        <v>0</v>
      </c>
      <c r="C505" cm="1">
        <f t="array" aca="1" ref="C505" ca="1">INDIRECT("'Room Details'!$D$507")</f>
        <v>0</v>
      </c>
      <c r="D505" cm="1">
        <f t="array" aca="1" ref="D505" ca="1">INDIRECT("'Room Details'!$E$507")</f>
        <v>0</v>
      </c>
      <c r="E505" t="str" cm="1">
        <f t="array" aca="1" ref="E505" ca="1">INDIRECT("'Room Details'!$F$507")</f>
        <v xml:space="preserve"> </v>
      </c>
      <c r="F505" cm="1">
        <f t="array" aca="1" ref="F505" ca="1">INDIRECT("'Room Details'!$G$507")</f>
        <v>0</v>
      </c>
      <c r="G505" cm="1">
        <f t="array" aca="1" ref="G505" ca="1">INDIRECT("'Room Details'!$H$507")</f>
        <v>0</v>
      </c>
      <c r="H505" cm="1">
        <f t="array" aca="1" ref="H505" ca="1">INDIRECT("'Room Details'!$I$507")</f>
        <v>0</v>
      </c>
      <c r="I505" cm="1">
        <f t="array" aca="1" ref="I505" ca="1">INDIRECT("'Room Details'!$J$507")</f>
        <v>0</v>
      </c>
      <c r="J505" cm="1">
        <f t="array" aca="1" ref="J505" ca="1">INDIRECT("'Room Details'!$K$507")</f>
        <v>0</v>
      </c>
      <c r="K505" t="str" cm="1">
        <f t="array" aca="1" ref="K505" ca="1">INDIRECT("'Room Details'!$L$507")</f>
        <v xml:space="preserve"> </v>
      </c>
      <c r="L505" cm="1">
        <f t="array" aca="1" ref="L505" ca="1">INDIRECT("'Room Details'!$M$507")</f>
        <v>0</v>
      </c>
      <c r="M505" cm="1">
        <f t="array" aca="1" ref="M505" ca="1">INDIRECT("'Room Details'!$N$507")</f>
        <v>0</v>
      </c>
      <c r="N505" cm="1">
        <f t="array" aca="1" ref="N505" ca="1">INDIRECT("'Room Details'!$O$507")</f>
        <v>0</v>
      </c>
      <c r="O505" cm="1">
        <f t="array" aca="1" ref="O505" ca="1">INDIRECT("'Room Details'!$P$507")</f>
        <v>0</v>
      </c>
    </row>
    <row r="506" spans="1:15" x14ac:dyDescent="0.25">
      <c r="A506" cm="1">
        <f t="array" aca="1" ref="A506" ca="1">INDIRECT("'Room Details'!$B$508")</f>
        <v>0</v>
      </c>
      <c r="B506" cm="1">
        <f t="array" aca="1" ref="B506" ca="1">INDIRECT("'Room Details'!$C$508")</f>
        <v>0</v>
      </c>
      <c r="C506" cm="1">
        <f t="array" aca="1" ref="C506" ca="1">INDIRECT("'Room Details'!$D$508")</f>
        <v>0</v>
      </c>
      <c r="D506" cm="1">
        <f t="array" aca="1" ref="D506" ca="1">INDIRECT("'Room Details'!$E$508")</f>
        <v>0</v>
      </c>
      <c r="E506" t="str" cm="1">
        <f t="array" aca="1" ref="E506" ca="1">INDIRECT("'Room Details'!$F$508")</f>
        <v xml:space="preserve"> </v>
      </c>
      <c r="F506" cm="1">
        <f t="array" aca="1" ref="F506" ca="1">INDIRECT("'Room Details'!$G$508")</f>
        <v>0</v>
      </c>
      <c r="G506" cm="1">
        <f t="array" aca="1" ref="G506" ca="1">INDIRECT("'Room Details'!$H$508")</f>
        <v>0</v>
      </c>
      <c r="H506" cm="1">
        <f t="array" aca="1" ref="H506" ca="1">INDIRECT("'Room Details'!$I$508")</f>
        <v>0</v>
      </c>
      <c r="I506" cm="1">
        <f t="array" aca="1" ref="I506" ca="1">INDIRECT("'Room Details'!$J$508")</f>
        <v>0</v>
      </c>
      <c r="J506" cm="1">
        <f t="array" aca="1" ref="J506" ca="1">INDIRECT("'Room Details'!$K$508")</f>
        <v>0</v>
      </c>
      <c r="K506" t="str" cm="1">
        <f t="array" aca="1" ref="K506" ca="1">INDIRECT("'Room Details'!$L$508")</f>
        <v xml:space="preserve"> </v>
      </c>
      <c r="L506" cm="1">
        <f t="array" aca="1" ref="L506" ca="1">INDIRECT("'Room Details'!$M$508")</f>
        <v>0</v>
      </c>
      <c r="M506" cm="1">
        <f t="array" aca="1" ref="M506" ca="1">INDIRECT("'Room Details'!$N$508")</f>
        <v>0</v>
      </c>
      <c r="N506" cm="1">
        <f t="array" aca="1" ref="N506" ca="1">INDIRECT("'Room Details'!$O$508")</f>
        <v>0</v>
      </c>
      <c r="O506" cm="1">
        <f t="array" aca="1" ref="O506" ca="1">INDIRECT("'Room Details'!$P$508")</f>
        <v>0</v>
      </c>
    </row>
    <row r="507" spans="1:15" x14ac:dyDescent="0.25">
      <c r="A507" cm="1">
        <f t="array" aca="1" ref="A507" ca="1">INDIRECT("'Room Details'!$B$509")</f>
        <v>0</v>
      </c>
      <c r="B507" cm="1">
        <f t="array" aca="1" ref="B507" ca="1">INDIRECT("'Room Details'!$C$509")</f>
        <v>0</v>
      </c>
      <c r="C507" cm="1">
        <f t="array" aca="1" ref="C507" ca="1">INDIRECT("'Room Details'!$D$509")</f>
        <v>0</v>
      </c>
      <c r="D507" cm="1">
        <f t="array" aca="1" ref="D507" ca="1">INDIRECT("'Room Details'!$E$509")</f>
        <v>0</v>
      </c>
      <c r="E507" t="str" cm="1">
        <f t="array" aca="1" ref="E507" ca="1">INDIRECT("'Room Details'!$F$509")</f>
        <v xml:space="preserve"> </v>
      </c>
      <c r="F507" cm="1">
        <f t="array" aca="1" ref="F507" ca="1">INDIRECT("'Room Details'!$G$509")</f>
        <v>0</v>
      </c>
      <c r="G507" cm="1">
        <f t="array" aca="1" ref="G507" ca="1">INDIRECT("'Room Details'!$H$509")</f>
        <v>0</v>
      </c>
      <c r="H507" cm="1">
        <f t="array" aca="1" ref="H507" ca="1">INDIRECT("'Room Details'!$I$509")</f>
        <v>0</v>
      </c>
      <c r="I507" cm="1">
        <f t="array" aca="1" ref="I507" ca="1">INDIRECT("'Room Details'!$J$509")</f>
        <v>0</v>
      </c>
      <c r="J507" cm="1">
        <f t="array" aca="1" ref="J507" ca="1">INDIRECT("'Room Details'!$K$509")</f>
        <v>0</v>
      </c>
      <c r="K507" t="str" cm="1">
        <f t="array" aca="1" ref="K507" ca="1">INDIRECT("'Room Details'!$L$509")</f>
        <v xml:space="preserve"> </v>
      </c>
      <c r="L507" cm="1">
        <f t="array" aca="1" ref="L507" ca="1">INDIRECT("'Room Details'!$M$509")</f>
        <v>0</v>
      </c>
      <c r="M507" cm="1">
        <f t="array" aca="1" ref="M507" ca="1">INDIRECT("'Room Details'!$N$509")</f>
        <v>0</v>
      </c>
      <c r="N507" cm="1">
        <f t="array" aca="1" ref="N507" ca="1">INDIRECT("'Room Details'!$O$509")</f>
        <v>0</v>
      </c>
      <c r="O507" cm="1">
        <f t="array" aca="1" ref="O507" ca="1">INDIRECT("'Room Details'!$P$509")</f>
        <v>0</v>
      </c>
    </row>
    <row r="508" spans="1:15" x14ac:dyDescent="0.25">
      <c r="A508" cm="1">
        <f t="array" aca="1" ref="A508" ca="1">INDIRECT("'Room Details'!$B$510")</f>
        <v>0</v>
      </c>
      <c r="B508" cm="1">
        <f t="array" aca="1" ref="B508" ca="1">INDIRECT("'Room Details'!$C$510")</f>
        <v>0</v>
      </c>
      <c r="C508" cm="1">
        <f t="array" aca="1" ref="C508" ca="1">INDIRECT("'Room Details'!$D$510")</f>
        <v>0</v>
      </c>
      <c r="D508" cm="1">
        <f t="array" aca="1" ref="D508" ca="1">INDIRECT("'Room Details'!$E$510")</f>
        <v>0</v>
      </c>
      <c r="E508" t="str" cm="1">
        <f t="array" aca="1" ref="E508" ca="1">INDIRECT("'Room Details'!$F$510")</f>
        <v xml:space="preserve"> </v>
      </c>
      <c r="F508" cm="1">
        <f t="array" aca="1" ref="F508" ca="1">INDIRECT("'Room Details'!$G$510")</f>
        <v>0</v>
      </c>
      <c r="G508" cm="1">
        <f t="array" aca="1" ref="G508" ca="1">INDIRECT("'Room Details'!$H$510")</f>
        <v>0</v>
      </c>
      <c r="H508" cm="1">
        <f t="array" aca="1" ref="H508" ca="1">INDIRECT("'Room Details'!$I$510")</f>
        <v>0</v>
      </c>
      <c r="I508" cm="1">
        <f t="array" aca="1" ref="I508" ca="1">INDIRECT("'Room Details'!$J$510")</f>
        <v>0</v>
      </c>
      <c r="J508" cm="1">
        <f t="array" aca="1" ref="J508" ca="1">INDIRECT("'Room Details'!$K$510")</f>
        <v>0</v>
      </c>
      <c r="K508" t="str" cm="1">
        <f t="array" aca="1" ref="K508" ca="1">INDIRECT("'Room Details'!$L$510")</f>
        <v xml:space="preserve"> </v>
      </c>
      <c r="L508" cm="1">
        <f t="array" aca="1" ref="L508" ca="1">INDIRECT("'Room Details'!$M$510")</f>
        <v>0</v>
      </c>
      <c r="M508" cm="1">
        <f t="array" aca="1" ref="M508" ca="1">INDIRECT("'Room Details'!$N$510")</f>
        <v>0</v>
      </c>
      <c r="N508" cm="1">
        <f t="array" aca="1" ref="N508" ca="1">INDIRECT("'Room Details'!$O$510")</f>
        <v>0</v>
      </c>
      <c r="O508" cm="1">
        <f t="array" aca="1" ref="O508" ca="1">INDIRECT("'Room Details'!$P$510")</f>
        <v>0</v>
      </c>
    </row>
    <row r="509" spans="1:15" x14ac:dyDescent="0.25">
      <c r="A509" cm="1">
        <f t="array" aca="1" ref="A509" ca="1">INDIRECT("'Room Details'!$B$511")</f>
        <v>0</v>
      </c>
      <c r="B509" cm="1">
        <f t="array" aca="1" ref="B509" ca="1">INDIRECT("'Room Details'!$C$511")</f>
        <v>0</v>
      </c>
      <c r="C509" cm="1">
        <f t="array" aca="1" ref="C509" ca="1">INDIRECT("'Room Details'!$D$511")</f>
        <v>0</v>
      </c>
      <c r="D509" cm="1">
        <f t="array" aca="1" ref="D509" ca="1">INDIRECT("'Room Details'!$E$511")</f>
        <v>0</v>
      </c>
      <c r="E509" t="str" cm="1">
        <f t="array" aca="1" ref="E509" ca="1">INDIRECT("'Room Details'!$F$511")</f>
        <v xml:space="preserve"> </v>
      </c>
      <c r="F509" cm="1">
        <f t="array" aca="1" ref="F509" ca="1">INDIRECT("'Room Details'!$G$511")</f>
        <v>0</v>
      </c>
      <c r="G509" cm="1">
        <f t="array" aca="1" ref="G509" ca="1">INDIRECT("'Room Details'!$H$511")</f>
        <v>0</v>
      </c>
      <c r="H509" cm="1">
        <f t="array" aca="1" ref="H509" ca="1">INDIRECT("'Room Details'!$I$511")</f>
        <v>0</v>
      </c>
      <c r="I509" cm="1">
        <f t="array" aca="1" ref="I509" ca="1">INDIRECT("'Room Details'!$J$511")</f>
        <v>0</v>
      </c>
      <c r="J509" cm="1">
        <f t="array" aca="1" ref="J509" ca="1">INDIRECT("'Room Details'!$K$511")</f>
        <v>0</v>
      </c>
      <c r="K509" t="str" cm="1">
        <f t="array" aca="1" ref="K509" ca="1">INDIRECT("'Room Details'!$L$511")</f>
        <v xml:space="preserve"> </v>
      </c>
      <c r="L509" cm="1">
        <f t="array" aca="1" ref="L509" ca="1">INDIRECT("'Room Details'!$M$511")</f>
        <v>0</v>
      </c>
      <c r="M509" cm="1">
        <f t="array" aca="1" ref="M509" ca="1">INDIRECT("'Room Details'!$N$511")</f>
        <v>0</v>
      </c>
      <c r="N509" cm="1">
        <f t="array" aca="1" ref="N509" ca="1">INDIRECT("'Room Details'!$O$511")</f>
        <v>0</v>
      </c>
      <c r="O509" cm="1">
        <f t="array" aca="1" ref="O509" ca="1">INDIRECT("'Room Details'!$P$511")</f>
        <v>0</v>
      </c>
    </row>
    <row r="510" spans="1:15" x14ac:dyDescent="0.25">
      <c r="A510" cm="1">
        <f t="array" aca="1" ref="A510" ca="1">INDIRECT("'Room Details'!$B$512")</f>
        <v>0</v>
      </c>
      <c r="B510" cm="1">
        <f t="array" aca="1" ref="B510" ca="1">INDIRECT("'Room Details'!$C$512")</f>
        <v>0</v>
      </c>
      <c r="C510" cm="1">
        <f t="array" aca="1" ref="C510" ca="1">INDIRECT("'Room Details'!$D$512")</f>
        <v>0</v>
      </c>
      <c r="D510" cm="1">
        <f t="array" aca="1" ref="D510" ca="1">INDIRECT("'Room Details'!$E$512")</f>
        <v>0</v>
      </c>
      <c r="E510" t="str" cm="1">
        <f t="array" aca="1" ref="E510" ca="1">INDIRECT("'Room Details'!$F$512")</f>
        <v xml:space="preserve"> </v>
      </c>
      <c r="F510" cm="1">
        <f t="array" aca="1" ref="F510" ca="1">INDIRECT("'Room Details'!$G$512")</f>
        <v>0</v>
      </c>
      <c r="G510" cm="1">
        <f t="array" aca="1" ref="G510" ca="1">INDIRECT("'Room Details'!$H$512")</f>
        <v>0</v>
      </c>
      <c r="H510" cm="1">
        <f t="array" aca="1" ref="H510" ca="1">INDIRECT("'Room Details'!$I$512")</f>
        <v>0</v>
      </c>
      <c r="I510" cm="1">
        <f t="array" aca="1" ref="I510" ca="1">INDIRECT("'Room Details'!$J$512")</f>
        <v>0</v>
      </c>
      <c r="J510" cm="1">
        <f t="array" aca="1" ref="J510" ca="1">INDIRECT("'Room Details'!$K$512")</f>
        <v>0</v>
      </c>
      <c r="K510" t="str" cm="1">
        <f t="array" aca="1" ref="K510" ca="1">INDIRECT("'Room Details'!$L$512")</f>
        <v xml:space="preserve"> </v>
      </c>
      <c r="L510" cm="1">
        <f t="array" aca="1" ref="L510" ca="1">INDIRECT("'Room Details'!$M$512")</f>
        <v>0</v>
      </c>
      <c r="M510" cm="1">
        <f t="array" aca="1" ref="M510" ca="1">INDIRECT("'Room Details'!$N$512")</f>
        <v>0</v>
      </c>
      <c r="N510" cm="1">
        <f t="array" aca="1" ref="N510" ca="1">INDIRECT("'Room Details'!$O$512")</f>
        <v>0</v>
      </c>
      <c r="O510" cm="1">
        <f t="array" aca="1" ref="O510" ca="1">INDIRECT("'Room Details'!$P$512")</f>
        <v>0</v>
      </c>
    </row>
    <row r="511" spans="1:15" x14ac:dyDescent="0.25">
      <c r="A511" cm="1">
        <f t="array" aca="1" ref="A511" ca="1">INDIRECT("'Room Details'!$B$513")</f>
        <v>0</v>
      </c>
      <c r="B511" cm="1">
        <f t="array" aca="1" ref="B511" ca="1">INDIRECT("'Room Details'!$C$513")</f>
        <v>0</v>
      </c>
      <c r="C511" cm="1">
        <f t="array" aca="1" ref="C511" ca="1">INDIRECT("'Room Details'!$D$513")</f>
        <v>0</v>
      </c>
      <c r="D511" cm="1">
        <f t="array" aca="1" ref="D511" ca="1">INDIRECT("'Room Details'!$E$513")</f>
        <v>0</v>
      </c>
      <c r="E511" t="str" cm="1">
        <f t="array" aca="1" ref="E511" ca="1">INDIRECT("'Room Details'!$F$513")</f>
        <v xml:space="preserve"> </v>
      </c>
      <c r="F511" cm="1">
        <f t="array" aca="1" ref="F511" ca="1">INDIRECT("'Room Details'!$G$513")</f>
        <v>0</v>
      </c>
      <c r="G511" cm="1">
        <f t="array" aca="1" ref="G511" ca="1">INDIRECT("'Room Details'!$H$513")</f>
        <v>0</v>
      </c>
      <c r="H511" cm="1">
        <f t="array" aca="1" ref="H511" ca="1">INDIRECT("'Room Details'!$I$513")</f>
        <v>0</v>
      </c>
      <c r="I511" cm="1">
        <f t="array" aca="1" ref="I511" ca="1">INDIRECT("'Room Details'!$J$513")</f>
        <v>0</v>
      </c>
      <c r="J511" cm="1">
        <f t="array" aca="1" ref="J511" ca="1">INDIRECT("'Room Details'!$K$513")</f>
        <v>0</v>
      </c>
      <c r="K511" t="str" cm="1">
        <f t="array" aca="1" ref="K511" ca="1">INDIRECT("'Room Details'!$L$513")</f>
        <v xml:space="preserve"> </v>
      </c>
      <c r="L511" cm="1">
        <f t="array" aca="1" ref="L511" ca="1">INDIRECT("'Room Details'!$M$513")</f>
        <v>0</v>
      </c>
      <c r="M511" cm="1">
        <f t="array" aca="1" ref="M511" ca="1">INDIRECT("'Room Details'!$N$513")</f>
        <v>0</v>
      </c>
      <c r="N511" cm="1">
        <f t="array" aca="1" ref="N511" ca="1">INDIRECT("'Room Details'!$O$513")</f>
        <v>0</v>
      </c>
      <c r="O511" cm="1">
        <f t="array" aca="1" ref="O511" ca="1">INDIRECT("'Room Details'!$P$513")</f>
        <v>0</v>
      </c>
    </row>
    <row r="512" spans="1:15" x14ac:dyDescent="0.25">
      <c r="A512" cm="1">
        <f t="array" aca="1" ref="A512" ca="1">INDIRECT("'Room Details'!$B$514")</f>
        <v>0</v>
      </c>
      <c r="B512" cm="1">
        <f t="array" aca="1" ref="B512" ca="1">INDIRECT("'Room Details'!$C$514")</f>
        <v>0</v>
      </c>
      <c r="C512" cm="1">
        <f t="array" aca="1" ref="C512" ca="1">INDIRECT("'Room Details'!$D$514")</f>
        <v>0</v>
      </c>
      <c r="D512" cm="1">
        <f t="array" aca="1" ref="D512" ca="1">INDIRECT("'Room Details'!$E$514")</f>
        <v>0</v>
      </c>
      <c r="E512" t="str" cm="1">
        <f t="array" aca="1" ref="E512" ca="1">INDIRECT("'Room Details'!$F$514")</f>
        <v xml:space="preserve"> </v>
      </c>
      <c r="F512" cm="1">
        <f t="array" aca="1" ref="F512" ca="1">INDIRECT("'Room Details'!$G$514")</f>
        <v>0</v>
      </c>
      <c r="G512" cm="1">
        <f t="array" aca="1" ref="G512" ca="1">INDIRECT("'Room Details'!$H$514")</f>
        <v>0</v>
      </c>
      <c r="H512" cm="1">
        <f t="array" aca="1" ref="H512" ca="1">INDIRECT("'Room Details'!$I$514")</f>
        <v>0</v>
      </c>
      <c r="I512" cm="1">
        <f t="array" aca="1" ref="I512" ca="1">INDIRECT("'Room Details'!$J$514")</f>
        <v>0</v>
      </c>
      <c r="J512" cm="1">
        <f t="array" aca="1" ref="J512" ca="1">INDIRECT("'Room Details'!$K$514")</f>
        <v>0</v>
      </c>
      <c r="K512" t="str" cm="1">
        <f t="array" aca="1" ref="K512" ca="1">INDIRECT("'Room Details'!$L$514")</f>
        <v xml:space="preserve"> </v>
      </c>
      <c r="L512" cm="1">
        <f t="array" aca="1" ref="L512" ca="1">INDIRECT("'Room Details'!$M$514")</f>
        <v>0</v>
      </c>
      <c r="M512" cm="1">
        <f t="array" aca="1" ref="M512" ca="1">INDIRECT("'Room Details'!$N$514")</f>
        <v>0</v>
      </c>
      <c r="N512" cm="1">
        <f t="array" aca="1" ref="N512" ca="1">INDIRECT("'Room Details'!$O$514")</f>
        <v>0</v>
      </c>
      <c r="O512" cm="1">
        <f t="array" aca="1" ref="O512" ca="1">INDIRECT("'Room Details'!$P$514")</f>
        <v>0</v>
      </c>
    </row>
    <row r="513" spans="1:15" x14ac:dyDescent="0.25">
      <c r="A513" cm="1">
        <f t="array" aca="1" ref="A513" ca="1">INDIRECT("'Room Details'!$B$515")</f>
        <v>0</v>
      </c>
      <c r="B513" cm="1">
        <f t="array" aca="1" ref="B513" ca="1">INDIRECT("'Room Details'!$C$515")</f>
        <v>0</v>
      </c>
      <c r="C513" cm="1">
        <f t="array" aca="1" ref="C513" ca="1">INDIRECT("'Room Details'!$D$515")</f>
        <v>0</v>
      </c>
      <c r="D513" cm="1">
        <f t="array" aca="1" ref="D513" ca="1">INDIRECT("'Room Details'!$E$515")</f>
        <v>0</v>
      </c>
      <c r="E513" t="str" cm="1">
        <f t="array" aca="1" ref="E513" ca="1">INDIRECT("'Room Details'!$F$515")</f>
        <v xml:space="preserve"> </v>
      </c>
      <c r="F513" cm="1">
        <f t="array" aca="1" ref="F513" ca="1">INDIRECT("'Room Details'!$G$515")</f>
        <v>0</v>
      </c>
      <c r="G513" cm="1">
        <f t="array" aca="1" ref="G513" ca="1">INDIRECT("'Room Details'!$H$515")</f>
        <v>0</v>
      </c>
      <c r="H513" cm="1">
        <f t="array" aca="1" ref="H513" ca="1">INDIRECT("'Room Details'!$I$515")</f>
        <v>0</v>
      </c>
      <c r="I513" cm="1">
        <f t="array" aca="1" ref="I513" ca="1">INDIRECT("'Room Details'!$J$515")</f>
        <v>0</v>
      </c>
      <c r="J513" cm="1">
        <f t="array" aca="1" ref="J513" ca="1">INDIRECT("'Room Details'!$K$515")</f>
        <v>0</v>
      </c>
      <c r="K513" t="str" cm="1">
        <f t="array" aca="1" ref="K513" ca="1">INDIRECT("'Room Details'!$L$515")</f>
        <v xml:space="preserve"> </v>
      </c>
      <c r="L513" cm="1">
        <f t="array" aca="1" ref="L513" ca="1">INDIRECT("'Room Details'!$M$515")</f>
        <v>0</v>
      </c>
      <c r="M513" cm="1">
        <f t="array" aca="1" ref="M513" ca="1">INDIRECT("'Room Details'!$N$515")</f>
        <v>0</v>
      </c>
      <c r="N513" cm="1">
        <f t="array" aca="1" ref="N513" ca="1">INDIRECT("'Room Details'!$O$515")</f>
        <v>0</v>
      </c>
      <c r="O513" cm="1">
        <f t="array" aca="1" ref="O513" ca="1">INDIRECT("'Room Details'!$P$515")</f>
        <v>0</v>
      </c>
    </row>
    <row r="514" spans="1:15" x14ac:dyDescent="0.25">
      <c r="A514" cm="1">
        <f t="array" aca="1" ref="A514" ca="1">INDIRECT("'Room Details'!$B$516")</f>
        <v>0</v>
      </c>
      <c r="B514" cm="1">
        <f t="array" aca="1" ref="B514" ca="1">INDIRECT("'Room Details'!$C$516")</f>
        <v>0</v>
      </c>
      <c r="C514" cm="1">
        <f t="array" aca="1" ref="C514" ca="1">INDIRECT("'Room Details'!$D$516")</f>
        <v>0</v>
      </c>
      <c r="D514" cm="1">
        <f t="array" aca="1" ref="D514" ca="1">INDIRECT("'Room Details'!$E$516")</f>
        <v>0</v>
      </c>
      <c r="E514" t="str" cm="1">
        <f t="array" aca="1" ref="E514" ca="1">INDIRECT("'Room Details'!$F$516")</f>
        <v xml:space="preserve"> </v>
      </c>
      <c r="F514" cm="1">
        <f t="array" aca="1" ref="F514" ca="1">INDIRECT("'Room Details'!$G$516")</f>
        <v>0</v>
      </c>
      <c r="G514" cm="1">
        <f t="array" aca="1" ref="G514" ca="1">INDIRECT("'Room Details'!$H$516")</f>
        <v>0</v>
      </c>
      <c r="H514" cm="1">
        <f t="array" aca="1" ref="H514" ca="1">INDIRECT("'Room Details'!$I$516")</f>
        <v>0</v>
      </c>
      <c r="I514" cm="1">
        <f t="array" aca="1" ref="I514" ca="1">INDIRECT("'Room Details'!$J$516")</f>
        <v>0</v>
      </c>
      <c r="J514" cm="1">
        <f t="array" aca="1" ref="J514" ca="1">INDIRECT("'Room Details'!$K$516")</f>
        <v>0</v>
      </c>
      <c r="K514" t="str" cm="1">
        <f t="array" aca="1" ref="K514" ca="1">INDIRECT("'Room Details'!$L$516")</f>
        <v xml:space="preserve"> </v>
      </c>
      <c r="L514" cm="1">
        <f t="array" aca="1" ref="L514" ca="1">INDIRECT("'Room Details'!$M$516")</f>
        <v>0</v>
      </c>
      <c r="M514" cm="1">
        <f t="array" aca="1" ref="M514" ca="1">INDIRECT("'Room Details'!$N$516")</f>
        <v>0</v>
      </c>
      <c r="N514" cm="1">
        <f t="array" aca="1" ref="N514" ca="1">INDIRECT("'Room Details'!$O$516")</f>
        <v>0</v>
      </c>
      <c r="O514" cm="1">
        <f t="array" aca="1" ref="O514" ca="1">INDIRECT("'Room Details'!$P$516")</f>
        <v>0</v>
      </c>
    </row>
    <row r="515" spans="1:15" x14ac:dyDescent="0.25">
      <c r="A515" cm="1">
        <f t="array" aca="1" ref="A515" ca="1">INDIRECT("'Room Details'!$B$517")</f>
        <v>0</v>
      </c>
      <c r="B515" cm="1">
        <f t="array" aca="1" ref="B515" ca="1">INDIRECT("'Room Details'!$C$517")</f>
        <v>0</v>
      </c>
      <c r="C515" cm="1">
        <f t="array" aca="1" ref="C515" ca="1">INDIRECT("'Room Details'!$D$517")</f>
        <v>0</v>
      </c>
      <c r="D515" cm="1">
        <f t="array" aca="1" ref="D515" ca="1">INDIRECT("'Room Details'!$E$517")</f>
        <v>0</v>
      </c>
      <c r="E515" t="str" cm="1">
        <f t="array" aca="1" ref="E515" ca="1">INDIRECT("'Room Details'!$F$517")</f>
        <v xml:space="preserve"> </v>
      </c>
      <c r="F515" cm="1">
        <f t="array" aca="1" ref="F515" ca="1">INDIRECT("'Room Details'!$G$517")</f>
        <v>0</v>
      </c>
      <c r="G515" cm="1">
        <f t="array" aca="1" ref="G515" ca="1">INDIRECT("'Room Details'!$H$517")</f>
        <v>0</v>
      </c>
      <c r="H515" cm="1">
        <f t="array" aca="1" ref="H515" ca="1">INDIRECT("'Room Details'!$I$517")</f>
        <v>0</v>
      </c>
      <c r="I515" cm="1">
        <f t="array" aca="1" ref="I515" ca="1">INDIRECT("'Room Details'!$J$517")</f>
        <v>0</v>
      </c>
      <c r="J515" cm="1">
        <f t="array" aca="1" ref="J515" ca="1">INDIRECT("'Room Details'!$K$517")</f>
        <v>0</v>
      </c>
      <c r="K515" t="str" cm="1">
        <f t="array" aca="1" ref="K515" ca="1">INDIRECT("'Room Details'!$L$517")</f>
        <v xml:space="preserve"> </v>
      </c>
      <c r="L515" cm="1">
        <f t="array" aca="1" ref="L515" ca="1">INDIRECT("'Room Details'!$M$517")</f>
        <v>0</v>
      </c>
      <c r="M515" cm="1">
        <f t="array" aca="1" ref="M515" ca="1">INDIRECT("'Room Details'!$N$517")</f>
        <v>0</v>
      </c>
      <c r="N515" cm="1">
        <f t="array" aca="1" ref="N515" ca="1">INDIRECT("'Room Details'!$O$517")</f>
        <v>0</v>
      </c>
      <c r="O515" cm="1">
        <f t="array" aca="1" ref="O515" ca="1">INDIRECT("'Room Details'!$P$517")</f>
        <v>0</v>
      </c>
    </row>
    <row r="516" spans="1:15" x14ac:dyDescent="0.25">
      <c r="A516" cm="1">
        <f t="array" aca="1" ref="A516" ca="1">INDIRECT("'Room Details'!$B$518")</f>
        <v>0</v>
      </c>
      <c r="B516" cm="1">
        <f t="array" aca="1" ref="B516" ca="1">INDIRECT("'Room Details'!$C$518")</f>
        <v>0</v>
      </c>
      <c r="C516" cm="1">
        <f t="array" aca="1" ref="C516" ca="1">INDIRECT("'Room Details'!$D$518")</f>
        <v>0</v>
      </c>
      <c r="D516" cm="1">
        <f t="array" aca="1" ref="D516" ca="1">INDIRECT("'Room Details'!$E$518")</f>
        <v>0</v>
      </c>
      <c r="E516" t="str" cm="1">
        <f t="array" aca="1" ref="E516" ca="1">INDIRECT("'Room Details'!$F$518")</f>
        <v xml:space="preserve"> </v>
      </c>
      <c r="F516" cm="1">
        <f t="array" aca="1" ref="F516" ca="1">INDIRECT("'Room Details'!$G$518")</f>
        <v>0</v>
      </c>
      <c r="G516" cm="1">
        <f t="array" aca="1" ref="G516" ca="1">INDIRECT("'Room Details'!$H$518")</f>
        <v>0</v>
      </c>
      <c r="H516" cm="1">
        <f t="array" aca="1" ref="H516" ca="1">INDIRECT("'Room Details'!$I$518")</f>
        <v>0</v>
      </c>
      <c r="I516" cm="1">
        <f t="array" aca="1" ref="I516" ca="1">INDIRECT("'Room Details'!$J$518")</f>
        <v>0</v>
      </c>
      <c r="J516" cm="1">
        <f t="array" aca="1" ref="J516" ca="1">INDIRECT("'Room Details'!$K$518")</f>
        <v>0</v>
      </c>
      <c r="K516" t="str" cm="1">
        <f t="array" aca="1" ref="K516" ca="1">INDIRECT("'Room Details'!$L$518")</f>
        <v xml:space="preserve"> </v>
      </c>
      <c r="L516" cm="1">
        <f t="array" aca="1" ref="L516" ca="1">INDIRECT("'Room Details'!$M$518")</f>
        <v>0</v>
      </c>
      <c r="M516" cm="1">
        <f t="array" aca="1" ref="M516" ca="1">INDIRECT("'Room Details'!$N$518")</f>
        <v>0</v>
      </c>
      <c r="N516" cm="1">
        <f t="array" aca="1" ref="N516" ca="1">INDIRECT("'Room Details'!$O$518")</f>
        <v>0</v>
      </c>
      <c r="O516" cm="1">
        <f t="array" aca="1" ref="O516" ca="1">INDIRECT("'Room Details'!$P$518")</f>
        <v>0</v>
      </c>
    </row>
    <row r="517" spans="1:15" x14ac:dyDescent="0.25">
      <c r="A517" cm="1">
        <f t="array" aca="1" ref="A517" ca="1">INDIRECT("'Room Details'!$B$519")</f>
        <v>0</v>
      </c>
      <c r="B517" cm="1">
        <f t="array" aca="1" ref="B517" ca="1">INDIRECT("'Room Details'!$C$519")</f>
        <v>0</v>
      </c>
      <c r="C517" cm="1">
        <f t="array" aca="1" ref="C517" ca="1">INDIRECT("'Room Details'!$D$519")</f>
        <v>0</v>
      </c>
      <c r="D517" cm="1">
        <f t="array" aca="1" ref="D517" ca="1">INDIRECT("'Room Details'!$E$519")</f>
        <v>0</v>
      </c>
      <c r="E517" t="str" cm="1">
        <f t="array" aca="1" ref="E517" ca="1">INDIRECT("'Room Details'!$F$519")</f>
        <v xml:space="preserve"> </v>
      </c>
      <c r="F517" cm="1">
        <f t="array" aca="1" ref="F517" ca="1">INDIRECT("'Room Details'!$G$519")</f>
        <v>0</v>
      </c>
      <c r="G517" cm="1">
        <f t="array" aca="1" ref="G517" ca="1">INDIRECT("'Room Details'!$H$519")</f>
        <v>0</v>
      </c>
      <c r="H517" cm="1">
        <f t="array" aca="1" ref="H517" ca="1">INDIRECT("'Room Details'!$I$519")</f>
        <v>0</v>
      </c>
      <c r="I517" cm="1">
        <f t="array" aca="1" ref="I517" ca="1">INDIRECT("'Room Details'!$J$519")</f>
        <v>0</v>
      </c>
      <c r="J517" cm="1">
        <f t="array" aca="1" ref="J517" ca="1">INDIRECT("'Room Details'!$K$519")</f>
        <v>0</v>
      </c>
      <c r="K517" t="str" cm="1">
        <f t="array" aca="1" ref="K517" ca="1">INDIRECT("'Room Details'!$L$519")</f>
        <v xml:space="preserve"> </v>
      </c>
      <c r="L517" cm="1">
        <f t="array" aca="1" ref="L517" ca="1">INDIRECT("'Room Details'!$M$519")</f>
        <v>0</v>
      </c>
      <c r="M517" cm="1">
        <f t="array" aca="1" ref="M517" ca="1">INDIRECT("'Room Details'!$N$519")</f>
        <v>0</v>
      </c>
      <c r="N517" cm="1">
        <f t="array" aca="1" ref="N517" ca="1">INDIRECT("'Room Details'!$O$519")</f>
        <v>0</v>
      </c>
      <c r="O517" cm="1">
        <f t="array" aca="1" ref="O517" ca="1">INDIRECT("'Room Details'!$P$519")</f>
        <v>0</v>
      </c>
    </row>
    <row r="518" spans="1:15" x14ac:dyDescent="0.25">
      <c r="A518" cm="1">
        <f t="array" aca="1" ref="A518" ca="1">INDIRECT("'Room Details'!$B$520")</f>
        <v>0</v>
      </c>
      <c r="B518" cm="1">
        <f t="array" aca="1" ref="B518" ca="1">INDIRECT("'Room Details'!$C$520")</f>
        <v>0</v>
      </c>
      <c r="C518" cm="1">
        <f t="array" aca="1" ref="C518" ca="1">INDIRECT("'Room Details'!$D$520")</f>
        <v>0</v>
      </c>
      <c r="D518" cm="1">
        <f t="array" aca="1" ref="D518" ca="1">INDIRECT("'Room Details'!$E$520")</f>
        <v>0</v>
      </c>
      <c r="E518" t="str" cm="1">
        <f t="array" aca="1" ref="E518" ca="1">INDIRECT("'Room Details'!$F$520")</f>
        <v xml:space="preserve"> </v>
      </c>
      <c r="F518" cm="1">
        <f t="array" aca="1" ref="F518" ca="1">INDIRECT("'Room Details'!$G$520")</f>
        <v>0</v>
      </c>
      <c r="G518" cm="1">
        <f t="array" aca="1" ref="G518" ca="1">INDIRECT("'Room Details'!$H$520")</f>
        <v>0</v>
      </c>
      <c r="H518" cm="1">
        <f t="array" aca="1" ref="H518" ca="1">INDIRECT("'Room Details'!$I$520")</f>
        <v>0</v>
      </c>
      <c r="I518" cm="1">
        <f t="array" aca="1" ref="I518" ca="1">INDIRECT("'Room Details'!$J$520")</f>
        <v>0</v>
      </c>
      <c r="J518" cm="1">
        <f t="array" aca="1" ref="J518" ca="1">INDIRECT("'Room Details'!$K$520")</f>
        <v>0</v>
      </c>
      <c r="K518" t="str" cm="1">
        <f t="array" aca="1" ref="K518" ca="1">INDIRECT("'Room Details'!$L$520")</f>
        <v xml:space="preserve"> </v>
      </c>
      <c r="L518" cm="1">
        <f t="array" aca="1" ref="L518" ca="1">INDIRECT("'Room Details'!$M$520")</f>
        <v>0</v>
      </c>
      <c r="M518" cm="1">
        <f t="array" aca="1" ref="M518" ca="1">INDIRECT("'Room Details'!$N$520")</f>
        <v>0</v>
      </c>
      <c r="N518" cm="1">
        <f t="array" aca="1" ref="N518" ca="1">INDIRECT("'Room Details'!$O$520")</f>
        <v>0</v>
      </c>
      <c r="O518" cm="1">
        <f t="array" aca="1" ref="O518" ca="1">INDIRECT("'Room Details'!$P$520")</f>
        <v>0</v>
      </c>
    </row>
    <row r="519" spans="1:15" x14ac:dyDescent="0.25">
      <c r="A519" cm="1">
        <f t="array" aca="1" ref="A519" ca="1">INDIRECT("'Room Details'!$B$521")</f>
        <v>0</v>
      </c>
      <c r="B519" cm="1">
        <f t="array" aca="1" ref="B519" ca="1">INDIRECT("'Room Details'!$C$521")</f>
        <v>0</v>
      </c>
      <c r="C519" cm="1">
        <f t="array" aca="1" ref="C519" ca="1">INDIRECT("'Room Details'!$D$521")</f>
        <v>0</v>
      </c>
      <c r="D519" cm="1">
        <f t="array" aca="1" ref="D519" ca="1">INDIRECT("'Room Details'!$E$521")</f>
        <v>0</v>
      </c>
      <c r="E519" t="str" cm="1">
        <f t="array" aca="1" ref="E519" ca="1">INDIRECT("'Room Details'!$F$521")</f>
        <v xml:space="preserve"> </v>
      </c>
      <c r="F519" cm="1">
        <f t="array" aca="1" ref="F519" ca="1">INDIRECT("'Room Details'!$G$521")</f>
        <v>0</v>
      </c>
      <c r="G519" cm="1">
        <f t="array" aca="1" ref="G519" ca="1">INDIRECT("'Room Details'!$H$521")</f>
        <v>0</v>
      </c>
      <c r="H519" cm="1">
        <f t="array" aca="1" ref="H519" ca="1">INDIRECT("'Room Details'!$I$521")</f>
        <v>0</v>
      </c>
      <c r="I519" cm="1">
        <f t="array" aca="1" ref="I519" ca="1">INDIRECT("'Room Details'!$J$521")</f>
        <v>0</v>
      </c>
      <c r="J519" cm="1">
        <f t="array" aca="1" ref="J519" ca="1">INDIRECT("'Room Details'!$K$521")</f>
        <v>0</v>
      </c>
      <c r="K519" t="str" cm="1">
        <f t="array" aca="1" ref="K519" ca="1">INDIRECT("'Room Details'!$L$521")</f>
        <v xml:space="preserve"> </v>
      </c>
      <c r="L519" cm="1">
        <f t="array" aca="1" ref="L519" ca="1">INDIRECT("'Room Details'!$M$521")</f>
        <v>0</v>
      </c>
      <c r="M519" cm="1">
        <f t="array" aca="1" ref="M519" ca="1">INDIRECT("'Room Details'!$N$521")</f>
        <v>0</v>
      </c>
      <c r="N519" cm="1">
        <f t="array" aca="1" ref="N519" ca="1">INDIRECT("'Room Details'!$O$521")</f>
        <v>0</v>
      </c>
      <c r="O519" cm="1">
        <f t="array" aca="1" ref="O519" ca="1">INDIRECT("'Room Details'!$P$521")</f>
        <v>0</v>
      </c>
    </row>
    <row r="520" spans="1:15" x14ac:dyDescent="0.25">
      <c r="A520" cm="1">
        <f t="array" aca="1" ref="A520" ca="1">INDIRECT("'Room Details'!$B$522")</f>
        <v>0</v>
      </c>
      <c r="B520" cm="1">
        <f t="array" aca="1" ref="B520" ca="1">INDIRECT("'Room Details'!$C$522")</f>
        <v>0</v>
      </c>
      <c r="C520" cm="1">
        <f t="array" aca="1" ref="C520" ca="1">INDIRECT("'Room Details'!$D$522")</f>
        <v>0</v>
      </c>
      <c r="D520" cm="1">
        <f t="array" aca="1" ref="D520" ca="1">INDIRECT("'Room Details'!$E$522")</f>
        <v>0</v>
      </c>
      <c r="E520" t="str" cm="1">
        <f t="array" aca="1" ref="E520" ca="1">INDIRECT("'Room Details'!$F$522")</f>
        <v xml:space="preserve"> </v>
      </c>
      <c r="F520" cm="1">
        <f t="array" aca="1" ref="F520" ca="1">INDIRECT("'Room Details'!$G$522")</f>
        <v>0</v>
      </c>
      <c r="G520" cm="1">
        <f t="array" aca="1" ref="G520" ca="1">INDIRECT("'Room Details'!$H$522")</f>
        <v>0</v>
      </c>
      <c r="H520" cm="1">
        <f t="array" aca="1" ref="H520" ca="1">INDIRECT("'Room Details'!$I$522")</f>
        <v>0</v>
      </c>
      <c r="I520" cm="1">
        <f t="array" aca="1" ref="I520" ca="1">INDIRECT("'Room Details'!$J$522")</f>
        <v>0</v>
      </c>
      <c r="J520" cm="1">
        <f t="array" aca="1" ref="J520" ca="1">INDIRECT("'Room Details'!$K$522")</f>
        <v>0</v>
      </c>
      <c r="K520" t="str" cm="1">
        <f t="array" aca="1" ref="K520" ca="1">INDIRECT("'Room Details'!$L$522")</f>
        <v xml:space="preserve"> </v>
      </c>
      <c r="L520" cm="1">
        <f t="array" aca="1" ref="L520" ca="1">INDIRECT("'Room Details'!$M$522")</f>
        <v>0</v>
      </c>
      <c r="M520" cm="1">
        <f t="array" aca="1" ref="M520" ca="1">INDIRECT("'Room Details'!$N$522")</f>
        <v>0</v>
      </c>
      <c r="N520" cm="1">
        <f t="array" aca="1" ref="N520" ca="1">INDIRECT("'Room Details'!$O$522")</f>
        <v>0</v>
      </c>
      <c r="O520" cm="1">
        <f t="array" aca="1" ref="O520" ca="1">INDIRECT("'Room Details'!$P$522")</f>
        <v>0</v>
      </c>
    </row>
    <row r="521" spans="1:15" x14ac:dyDescent="0.25">
      <c r="A521" cm="1">
        <f t="array" aca="1" ref="A521" ca="1">INDIRECT("'Room Details'!$B$523")</f>
        <v>0</v>
      </c>
      <c r="B521" cm="1">
        <f t="array" aca="1" ref="B521" ca="1">INDIRECT("'Room Details'!$C$523")</f>
        <v>0</v>
      </c>
      <c r="C521" cm="1">
        <f t="array" aca="1" ref="C521" ca="1">INDIRECT("'Room Details'!$D$523")</f>
        <v>0</v>
      </c>
      <c r="D521" cm="1">
        <f t="array" aca="1" ref="D521" ca="1">INDIRECT("'Room Details'!$E$523")</f>
        <v>0</v>
      </c>
      <c r="E521" t="str" cm="1">
        <f t="array" aca="1" ref="E521" ca="1">INDIRECT("'Room Details'!$F$523")</f>
        <v xml:space="preserve"> </v>
      </c>
      <c r="F521" cm="1">
        <f t="array" aca="1" ref="F521" ca="1">INDIRECT("'Room Details'!$G$523")</f>
        <v>0</v>
      </c>
      <c r="G521" cm="1">
        <f t="array" aca="1" ref="G521" ca="1">INDIRECT("'Room Details'!$H$523")</f>
        <v>0</v>
      </c>
      <c r="H521" cm="1">
        <f t="array" aca="1" ref="H521" ca="1">INDIRECT("'Room Details'!$I$523")</f>
        <v>0</v>
      </c>
      <c r="I521" cm="1">
        <f t="array" aca="1" ref="I521" ca="1">INDIRECT("'Room Details'!$J$523")</f>
        <v>0</v>
      </c>
      <c r="J521" cm="1">
        <f t="array" aca="1" ref="J521" ca="1">INDIRECT("'Room Details'!$K$523")</f>
        <v>0</v>
      </c>
      <c r="K521" t="str" cm="1">
        <f t="array" aca="1" ref="K521" ca="1">INDIRECT("'Room Details'!$L$523")</f>
        <v xml:space="preserve"> </v>
      </c>
      <c r="L521" cm="1">
        <f t="array" aca="1" ref="L521" ca="1">INDIRECT("'Room Details'!$M$523")</f>
        <v>0</v>
      </c>
      <c r="M521" cm="1">
        <f t="array" aca="1" ref="M521" ca="1">INDIRECT("'Room Details'!$N$523")</f>
        <v>0</v>
      </c>
      <c r="N521" cm="1">
        <f t="array" aca="1" ref="N521" ca="1">INDIRECT("'Room Details'!$O$523")</f>
        <v>0</v>
      </c>
      <c r="O521" cm="1">
        <f t="array" aca="1" ref="O521" ca="1">INDIRECT("'Room Details'!$P$523")</f>
        <v>0</v>
      </c>
    </row>
    <row r="522" spans="1:15" x14ac:dyDescent="0.25">
      <c r="A522" cm="1">
        <f t="array" aca="1" ref="A522" ca="1">INDIRECT("'Room Details'!$B$524")</f>
        <v>0</v>
      </c>
      <c r="B522" cm="1">
        <f t="array" aca="1" ref="B522" ca="1">INDIRECT("'Room Details'!$C$524")</f>
        <v>0</v>
      </c>
      <c r="C522" cm="1">
        <f t="array" aca="1" ref="C522" ca="1">INDIRECT("'Room Details'!$D$524")</f>
        <v>0</v>
      </c>
      <c r="D522" cm="1">
        <f t="array" aca="1" ref="D522" ca="1">INDIRECT("'Room Details'!$E$524")</f>
        <v>0</v>
      </c>
      <c r="E522" t="str" cm="1">
        <f t="array" aca="1" ref="E522" ca="1">INDIRECT("'Room Details'!$F$524")</f>
        <v xml:space="preserve"> </v>
      </c>
      <c r="F522" cm="1">
        <f t="array" aca="1" ref="F522" ca="1">INDIRECT("'Room Details'!$G$524")</f>
        <v>0</v>
      </c>
      <c r="G522" cm="1">
        <f t="array" aca="1" ref="G522" ca="1">INDIRECT("'Room Details'!$H$524")</f>
        <v>0</v>
      </c>
      <c r="H522" cm="1">
        <f t="array" aca="1" ref="H522" ca="1">INDIRECT("'Room Details'!$I$524")</f>
        <v>0</v>
      </c>
      <c r="I522" cm="1">
        <f t="array" aca="1" ref="I522" ca="1">INDIRECT("'Room Details'!$J$524")</f>
        <v>0</v>
      </c>
      <c r="J522" cm="1">
        <f t="array" aca="1" ref="J522" ca="1">INDIRECT("'Room Details'!$K$524")</f>
        <v>0</v>
      </c>
      <c r="K522" t="str" cm="1">
        <f t="array" aca="1" ref="K522" ca="1">INDIRECT("'Room Details'!$L$524")</f>
        <v xml:space="preserve"> </v>
      </c>
      <c r="L522" cm="1">
        <f t="array" aca="1" ref="L522" ca="1">INDIRECT("'Room Details'!$M$524")</f>
        <v>0</v>
      </c>
      <c r="M522" cm="1">
        <f t="array" aca="1" ref="M522" ca="1">INDIRECT("'Room Details'!$N$524")</f>
        <v>0</v>
      </c>
      <c r="N522" cm="1">
        <f t="array" aca="1" ref="N522" ca="1">INDIRECT("'Room Details'!$O$524")</f>
        <v>0</v>
      </c>
      <c r="O522" cm="1">
        <f t="array" aca="1" ref="O522" ca="1">INDIRECT("'Room Details'!$P$524")</f>
        <v>0</v>
      </c>
    </row>
    <row r="523" spans="1:15" x14ac:dyDescent="0.25">
      <c r="A523" cm="1">
        <f t="array" aca="1" ref="A523" ca="1">INDIRECT("'Room Details'!$B$525")</f>
        <v>0</v>
      </c>
      <c r="B523" cm="1">
        <f t="array" aca="1" ref="B523" ca="1">INDIRECT("'Room Details'!$C$525")</f>
        <v>0</v>
      </c>
      <c r="C523" cm="1">
        <f t="array" aca="1" ref="C523" ca="1">INDIRECT("'Room Details'!$D$525")</f>
        <v>0</v>
      </c>
      <c r="D523" cm="1">
        <f t="array" aca="1" ref="D523" ca="1">INDIRECT("'Room Details'!$E$525")</f>
        <v>0</v>
      </c>
      <c r="E523" t="str" cm="1">
        <f t="array" aca="1" ref="E523" ca="1">INDIRECT("'Room Details'!$F$525")</f>
        <v xml:space="preserve"> </v>
      </c>
      <c r="F523" cm="1">
        <f t="array" aca="1" ref="F523" ca="1">INDIRECT("'Room Details'!$G$525")</f>
        <v>0</v>
      </c>
      <c r="G523" cm="1">
        <f t="array" aca="1" ref="G523" ca="1">INDIRECT("'Room Details'!$H$525")</f>
        <v>0</v>
      </c>
      <c r="H523" cm="1">
        <f t="array" aca="1" ref="H523" ca="1">INDIRECT("'Room Details'!$I$525")</f>
        <v>0</v>
      </c>
      <c r="I523" cm="1">
        <f t="array" aca="1" ref="I523" ca="1">INDIRECT("'Room Details'!$J$525")</f>
        <v>0</v>
      </c>
      <c r="J523" cm="1">
        <f t="array" aca="1" ref="J523" ca="1">INDIRECT("'Room Details'!$K$525")</f>
        <v>0</v>
      </c>
      <c r="K523" t="str" cm="1">
        <f t="array" aca="1" ref="K523" ca="1">INDIRECT("'Room Details'!$L$525")</f>
        <v xml:space="preserve"> </v>
      </c>
      <c r="L523" cm="1">
        <f t="array" aca="1" ref="L523" ca="1">INDIRECT("'Room Details'!$M$525")</f>
        <v>0</v>
      </c>
      <c r="M523" cm="1">
        <f t="array" aca="1" ref="M523" ca="1">INDIRECT("'Room Details'!$N$525")</f>
        <v>0</v>
      </c>
      <c r="N523" cm="1">
        <f t="array" aca="1" ref="N523" ca="1">INDIRECT("'Room Details'!$O$525")</f>
        <v>0</v>
      </c>
      <c r="O523" cm="1">
        <f t="array" aca="1" ref="O523" ca="1">INDIRECT("'Room Details'!$P$525")</f>
        <v>0</v>
      </c>
    </row>
    <row r="524" spans="1:15" x14ac:dyDescent="0.25">
      <c r="A524" cm="1">
        <f t="array" aca="1" ref="A524" ca="1">INDIRECT("'Room Details'!$B$526")</f>
        <v>0</v>
      </c>
      <c r="B524" cm="1">
        <f t="array" aca="1" ref="B524" ca="1">INDIRECT("'Room Details'!$C$526")</f>
        <v>0</v>
      </c>
      <c r="C524" cm="1">
        <f t="array" aca="1" ref="C524" ca="1">INDIRECT("'Room Details'!$D$526")</f>
        <v>0</v>
      </c>
      <c r="D524" cm="1">
        <f t="array" aca="1" ref="D524" ca="1">INDIRECT("'Room Details'!$E$526")</f>
        <v>0</v>
      </c>
      <c r="E524" t="str" cm="1">
        <f t="array" aca="1" ref="E524" ca="1">INDIRECT("'Room Details'!$F$526")</f>
        <v xml:space="preserve"> </v>
      </c>
      <c r="F524" cm="1">
        <f t="array" aca="1" ref="F524" ca="1">INDIRECT("'Room Details'!$G$526")</f>
        <v>0</v>
      </c>
      <c r="G524" cm="1">
        <f t="array" aca="1" ref="G524" ca="1">INDIRECT("'Room Details'!$H$526")</f>
        <v>0</v>
      </c>
      <c r="H524" cm="1">
        <f t="array" aca="1" ref="H524" ca="1">INDIRECT("'Room Details'!$I$526")</f>
        <v>0</v>
      </c>
      <c r="I524" cm="1">
        <f t="array" aca="1" ref="I524" ca="1">INDIRECT("'Room Details'!$J$526")</f>
        <v>0</v>
      </c>
      <c r="J524" cm="1">
        <f t="array" aca="1" ref="J524" ca="1">INDIRECT("'Room Details'!$K$526")</f>
        <v>0</v>
      </c>
      <c r="K524" t="str" cm="1">
        <f t="array" aca="1" ref="K524" ca="1">INDIRECT("'Room Details'!$L$526")</f>
        <v xml:space="preserve"> </v>
      </c>
      <c r="L524" cm="1">
        <f t="array" aca="1" ref="L524" ca="1">INDIRECT("'Room Details'!$M$526")</f>
        <v>0</v>
      </c>
      <c r="M524" cm="1">
        <f t="array" aca="1" ref="M524" ca="1">INDIRECT("'Room Details'!$N$526")</f>
        <v>0</v>
      </c>
      <c r="N524" cm="1">
        <f t="array" aca="1" ref="N524" ca="1">INDIRECT("'Room Details'!$O$526")</f>
        <v>0</v>
      </c>
      <c r="O524" cm="1">
        <f t="array" aca="1" ref="O524" ca="1">INDIRECT("'Room Details'!$P$526")</f>
        <v>0</v>
      </c>
    </row>
    <row r="525" spans="1:15" x14ac:dyDescent="0.25">
      <c r="A525" cm="1">
        <f t="array" aca="1" ref="A525" ca="1">INDIRECT("'Room Details'!$B$527")</f>
        <v>0</v>
      </c>
      <c r="B525" cm="1">
        <f t="array" aca="1" ref="B525" ca="1">INDIRECT("'Room Details'!$C$527")</f>
        <v>0</v>
      </c>
      <c r="C525" cm="1">
        <f t="array" aca="1" ref="C525" ca="1">INDIRECT("'Room Details'!$D$527")</f>
        <v>0</v>
      </c>
      <c r="D525" cm="1">
        <f t="array" aca="1" ref="D525" ca="1">INDIRECT("'Room Details'!$E$527")</f>
        <v>0</v>
      </c>
      <c r="E525" t="str" cm="1">
        <f t="array" aca="1" ref="E525" ca="1">INDIRECT("'Room Details'!$F$527")</f>
        <v xml:space="preserve"> </v>
      </c>
      <c r="F525" cm="1">
        <f t="array" aca="1" ref="F525" ca="1">INDIRECT("'Room Details'!$G$527")</f>
        <v>0</v>
      </c>
      <c r="G525" cm="1">
        <f t="array" aca="1" ref="G525" ca="1">INDIRECT("'Room Details'!$H$527")</f>
        <v>0</v>
      </c>
      <c r="H525" cm="1">
        <f t="array" aca="1" ref="H525" ca="1">INDIRECT("'Room Details'!$I$527")</f>
        <v>0</v>
      </c>
      <c r="I525" cm="1">
        <f t="array" aca="1" ref="I525" ca="1">INDIRECT("'Room Details'!$J$527")</f>
        <v>0</v>
      </c>
      <c r="J525" cm="1">
        <f t="array" aca="1" ref="J525" ca="1">INDIRECT("'Room Details'!$K$527")</f>
        <v>0</v>
      </c>
      <c r="K525" t="str" cm="1">
        <f t="array" aca="1" ref="K525" ca="1">INDIRECT("'Room Details'!$L$527")</f>
        <v xml:space="preserve"> </v>
      </c>
      <c r="L525" cm="1">
        <f t="array" aca="1" ref="L525" ca="1">INDIRECT("'Room Details'!$M$527")</f>
        <v>0</v>
      </c>
      <c r="M525" cm="1">
        <f t="array" aca="1" ref="M525" ca="1">INDIRECT("'Room Details'!$N$527")</f>
        <v>0</v>
      </c>
      <c r="N525" cm="1">
        <f t="array" aca="1" ref="N525" ca="1">INDIRECT("'Room Details'!$O$527")</f>
        <v>0</v>
      </c>
      <c r="O525" cm="1">
        <f t="array" aca="1" ref="O525" ca="1">INDIRECT("'Room Details'!$P$527")</f>
        <v>0</v>
      </c>
    </row>
    <row r="526" spans="1:15" x14ac:dyDescent="0.25">
      <c r="A526" cm="1">
        <f t="array" aca="1" ref="A526" ca="1">INDIRECT("'Room Details'!$B$528")</f>
        <v>0</v>
      </c>
      <c r="B526" cm="1">
        <f t="array" aca="1" ref="B526" ca="1">INDIRECT("'Room Details'!$C$528")</f>
        <v>0</v>
      </c>
      <c r="C526" cm="1">
        <f t="array" aca="1" ref="C526" ca="1">INDIRECT("'Room Details'!$D$528")</f>
        <v>0</v>
      </c>
      <c r="D526" cm="1">
        <f t="array" aca="1" ref="D526" ca="1">INDIRECT("'Room Details'!$E$528")</f>
        <v>0</v>
      </c>
      <c r="E526" t="str" cm="1">
        <f t="array" aca="1" ref="E526" ca="1">INDIRECT("'Room Details'!$F$528")</f>
        <v xml:space="preserve"> </v>
      </c>
      <c r="F526" cm="1">
        <f t="array" aca="1" ref="F526" ca="1">INDIRECT("'Room Details'!$G$528")</f>
        <v>0</v>
      </c>
      <c r="G526" cm="1">
        <f t="array" aca="1" ref="G526" ca="1">INDIRECT("'Room Details'!$H$528")</f>
        <v>0</v>
      </c>
      <c r="H526" cm="1">
        <f t="array" aca="1" ref="H526" ca="1">INDIRECT("'Room Details'!$I$528")</f>
        <v>0</v>
      </c>
      <c r="I526" cm="1">
        <f t="array" aca="1" ref="I526" ca="1">INDIRECT("'Room Details'!$J$528")</f>
        <v>0</v>
      </c>
      <c r="J526" cm="1">
        <f t="array" aca="1" ref="J526" ca="1">INDIRECT("'Room Details'!$K$528")</f>
        <v>0</v>
      </c>
      <c r="K526" t="str" cm="1">
        <f t="array" aca="1" ref="K526" ca="1">INDIRECT("'Room Details'!$L$528")</f>
        <v xml:space="preserve"> </v>
      </c>
      <c r="L526" cm="1">
        <f t="array" aca="1" ref="L526" ca="1">INDIRECT("'Room Details'!$M$528")</f>
        <v>0</v>
      </c>
      <c r="M526" cm="1">
        <f t="array" aca="1" ref="M526" ca="1">INDIRECT("'Room Details'!$N$528")</f>
        <v>0</v>
      </c>
      <c r="N526" cm="1">
        <f t="array" aca="1" ref="N526" ca="1">INDIRECT("'Room Details'!$O$528")</f>
        <v>0</v>
      </c>
      <c r="O526" cm="1">
        <f t="array" aca="1" ref="O526" ca="1">INDIRECT("'Room Details'!$P$528")</f>
        <v>0</v>
      </c>
    </row>
    <row r="527" spans="1:15" x14ac:dyDescent="0.25">
      <c r="A527" cm="1">
        <f t="array" aca="1" ref="A527" ca="1">INDIRECT("'Room Details'!$B$529")</f>
        <v>0</v>
      </c>
      <c r="B527" cm="1">
        <f t="array" aca="1" ref="B527" ca="1">INDIRECT("'Room Details'!$C$529")</f>
        <v>0</v>
      </c>
      <c r="C527" cm="1">
        <f t="array" aca="1" ref="C527" ca="1">INDIRECT("'Room Details'!$D$529")</f>
        <v>0</v>
      </c>
      <c r="D527" cm="1">
        <f t="array" aca="1" ref="D527" ca="1">INDIRECT("'Room Details'!$E$529")</f>
        <v>0</v>
      </c>
      <c r="E527" t="str" cm="1">
        <f t="array" aca="1" ref="E527" ca="1">INDIRECT("'Room Details'!$F$529")</f>
        <v xml:space="preserve"> </v>
      </c>
      <c r="F527" cm="1">
        <f t="array" aca="1" ref="F527" ca="1">INDIRECT("'Room Details'!$G$529")</f>
        <v>0</v>
      </c>
      <c r="G527" cm="1">
        <f t="array" aca="1" ref="G527" ca="1">INDIRECT("'Room Details'!$H$529")</f>
        <v>0</v>
      </c>
      <c r="H527" cm="1">
        <f t="array" aca="1" ref="H527" ca="1">INDIRECT("'Room Details'!$I$529")</f>
        <v>0</v>
      </c>
      <c r="I527" cm="1">
        <f t="array" aca="1" ref="I527" ca="1">INDIRECT("'Room Details'!$J$529")</f>
        <v>0</v>
      </c>
      <c r="J527" cm="1">
        <f t="array" aca="1" ref="J527" ca="1">INDIRECT("'Room Details'!$K$529")</f>
        <v>0</v>
      </c>
      <c r="K527" t="str" cm="1">
        <f t="array" aca="1" ref="K527" ca="1">INDIRECT("'Room Details'!$L$529")</f>
        <v xml:space="preserve"> </v>
      </c>
      <c r="L527" cm="1">
        <f t="array" aca="1" ref="L527" ca="1">INDIRECT("'Room Details'!$M$529")</f>
        <v>0</v>
      </c>
      <c r="M527" cm="1">
        <f t="array" aca="1" ref="M527" ca="1">INDIRECT("'Room Details'!$N$529")</f>
        <v>0</v>
      </c>
      <c r="N527" cm="1">
        <f t="array" aca="1" ref="N527" ca="1">INDIRECT("'Room Details'!$O$529")</f>
        <v>0</v>
      </c>
      <c r="O527" cm="1">
        <f t="array" aca="1" ref="O527" ca="1">INDIRECT("'Room Details'!$P$529")</f>
        <v>0</v>
      </c>
    </row>
    <row r="528" spans="1:15" x14ac:dyDescent="0.25">
      <c r="A528" cm="1">
        <f t="array" aca="1" ref="A528" ca="1">INDIRECT("'Room Details'!$B$530")</f>
        <v>0</v>
      </c>
      <c r="B528" cm="1">
        <f t="array" aca="1" ref="B528" ca="1">INDIRECT("'Room Details'!$C$530")</f>
        <v>0</v>
      </c>
      <c r="C528" cm="1">
        <f t="array" aca="1" ref="C528" ca="1">INDIRECT("'Room Details'!$D$530")</f>
        <v>0</v>
      </c>
      <c r="D528" cm="1">
        <f t="array" aca="1" ref="D528" ca="1">INDIRECT("'Room Details'!$E$530")</f>
        <v>0</v>
      </c>
      <c r="E528" t="str" cm="1">
        <f t="array" aca="1" ref="E528" ca="1">INDIRECT("'Room Details'!$F$530")</f>
        <v xml:space="preserve"> </v>
      </c>
      <c r="F528" cm="1">
        <f t="array" aca="1" ref="F528" ca="1">INDIRECT("'Room Details'!$G$530")</f>
        <v>0</v>
      </c>
      <c r="G528" cm="1">
        <f t="array" aca="1" ref="G528" ca="1">INDIRECT("'Room Details'!$H$530")</f>
        <v>0</v>
      </c>
      <c r="H528" cm="1">
        <f t="array" aca="1" ref="H528" ca="1">INDIRECT("'Room Details'!$I$530")</f>
        <v>0</v>
      </c>
      <c r="I528" cm="1">
        <f t="array" aca="1" ref="I528" ca="1">INDIRECT("'Room Details'!$J$530")</f>
        <v>0</v>
      </c>
      <c r="J528" cm="1">
        <f t="array" aca="1" ref="J528" ca="1">INDIRECT("'Room Details'!$K$530")</f>
        <v>0</v>
      </c>
      <c r="K528" t="str" cm="1">
        <f t="array" aca="1" ref="K528" ca="1">INDIRECT("'Room Details'!$L$530")</f>
        <v xml:space="preserve"> </v>
      </c>
      <c r="L528" cm="1">
        <f t="array" aca="1" ref="L528" ca="1">INDIRECT("'Room Details'!$M$530")</f>
        <v>0</v>
      </c>
      <c r="M528" cm="1">
        <f t="array" aca="1" ref="M528" ca="1">INDIRECT("'Room Details'!$N$530")</f>
        <v>0</v>
      </c>
      <c r="N528" cm="1">
        <f t="array" aca="1" ref="N528" ca="1">INDIRECT("'Room Details'!$O$530")</f>
        <v>0</v>
      </c>
      <c r="O528" cm="1">
        <f t="array" aca="1" ref="O528" ca="1">INDIRECT("'Room Details'!$P$530")</f>
        <v>0</v>
      </c>
    </row>
    <row r="529" spans="1:15" x14ac:dyDescent="0.25">
      <c r="A529" cm="1">
        <f t="array" aca="1" ref="A529" ca="1">INDIRECT("'Room Details'!$B$531")</f>
        <v>0</v>
      </c>
      <c r="B529" cm="1">
        <f t="array" aca="1" ref="B529" ca="1">INDIRECT("'Room Details'!$C$531")</f>
        <v>0</v>
      </c>
      <c r="C529" cm="1">
        <f t="array" aca="1" ref="C529" ca="1">INDIRECT("'Room Details'!$D$531")</f>
        <v>0</v>
      </c>
      <c r="D529" cm="1">
        <f t="array" aca="1" ref="D529" ca="1">INDIRECT("'Room Details'!$E$531")</f>
        <v>0</v>
      </c>
      <c r="E529" t="str" cm="1">
        <f t="array" aca="1" ref="E529" ca="1">INDIRECT("'Room Details'!$F$531")</f>
        <v xml:space="preserve"> </v>
      </c>
      <c r="F529" cm="1">
        <f t="array" aca="1" ref="F529" ca="1">INDIRECT("'Room Details'!$G$531")</f>
        <v>0</v>
      </c>
      <c r="G529" cm="1">
        <f t="array" aca="1" ref="G529" ca="1">INDIRECT("'Room Details'!$H$531")</f>
        <v>0</v>
      </c>
      <c r="H529" cm="1">
        <f t="array" aca="1" ref="H529" ca="1">INDIRECT("'Room Details'!$I$531")</f>
        <v>0</v>
      </c>
      <c r="I529" cm="1">
        <f t="array" aca="1" ref="I529" ca="1">INDIRECT("'Room Details'!$J$531")</f>
        <v>0</v>
      </c>
      <c r="J529" cm="1">
        <f t="array" aca="1" ref="J529" ca="1">INDIRECT("'Room Details'!$K$531")</f>
        <v>0</v>
      </c>
      <c r="K529" t="str" cm="1">
        <f t="array" aca="1" ref="K529" ca="1">INDIRECT("'Room Details'!$L$531")</f>
        <v xml:space="preserve"> </v>
      </c>
      <c r="L529" cm="1">
        <f t="array" aca="1" ref="L529" ca="1">INDIRECT("'Room Details'!$M$531")</f>
        <v>0</v>
      </c>
      <c r="M529" cm="1">
        <f t="array" aca="1" ref="M529" ca="1">INDIRECT("'Room Details'!$N$531")</f>
        <v>0</v>
      </c>
      <c r="N529" cm="1">
        <f t="array" aca="1" ref="N529" ca="1">INDIRECT("'Room Details'!$O$531")</f>
        <v>0</v>
      </c>
      <c r="O529" cm="1">
        <f t="array" aca="1" ref="O529" ca="1">INDIRECT("'Room Details'!$P$531")</f>
        <v>0</v>
      </c>
    </row>
    <row r="530" spans="1:15" x14ac:dyDescent="0.25">
      <c r="A530" cm="1">
        <f t="array" aca="1" ref="A530" ca="1">INDIRECT("'Room Details'!$B$532")</f>
        <v>0</v>
      </c>
      <c r="B530" cm="1">
        <f t="array" aca="1" ref="B530" ca="1">INDIRECT("'Room Details'!$C$532")</f>
        <v>0</v>
      </c>
      <c r="C530" cm="1">
        <f t="array" aca="1" ref="C530" ca="1">INDIRECT("'Room Details'!$D$532")</f>
        <v>0</v>
      </c>
      <c r="D530" cm="1">
        <f t="array" aca="1" ref="D530" ca="1">INDIRECT("'Room Details'!$E$532")</f>
        <v>0</v>
      </c>
      <c r="E530" t="str" cm="1">
        <f t="array" aca="1" ref="E530" ca="1">INDIRECT("'Room Details'!$F$532")</f>
        <v xml:space="preserve"> </v>
      </c>
      <c r="F530" cm="1">
        <f t="array" aca="1" ref="F530" ca="1">INDIRECT("'Room Details'!$G$532")</f>
        <v>0</v>
      </c>
      <c r="G530" cm="1">
        <f t="array" aca="1" ref="G530" ca="1">INDIRECT("'Room Details'!$H$532")</f>
        <v>0</v>
      </c>
      <c r="H530" cm="1">
        <f t="array" aca="1" ref="H530" ca="1">INDIRECT("'Room Details'!$I$532")</f>
        <v>0</v>
      </c>
      <c r="I530" cm="1">
        <f t="array" aca="1" ref="I530" ca="1">INDIRECT("'Room Details'!$J$532")</f>
        <v>0</v>
      </c>
      <c r="J530" cm="1">
        <f t="array" aca="1" ref="J530" ca="1">INDIRECT("'Room Details'!$K$532")</f>
        <v>0</v>
      </c>
      <c r="K530" t="str" cm="1">
        <f t="array" aca="1" ref="K530" ca="1">INDIRECT("'Room Details'!$L$532")</f>
        <v xml:space="preserve"> </v>
      </c>
      <c r="L530" cm="1">
        <f t="array" aca="1" ref="L530" ca="1">INDIRECT("'Room Details'!$M$532")</f>
        <v>0</v>
      </c>
      <c r="M530" cm="1">
        <f t="array" aca="1" ref="M530" ca="1">INDIRECT("'Room Details'!$N$532")</f>
        <v>0</v>
      </c>
      <c r="N530" cm="1">
        <f t="array" aca="1" ref="N530" ca="1">INDIRECT("'Room Details'!$O$532")</f>
        <v>0</v>
      </c>
      <c r="O530" cm="1">
        <f t="array" aca="1" ref="O530" ca="1">INDIRECT("'Room Details'!$P$532")</f>
        <v>0</v>
      </c>
    </row>
    <row r="531" spans="1:15" x14ac:dyDescent="0.25">
      <c r="A531" cm="1">
        <f t="array" aca="1" ref="A531" ca="1">INDIRECT("'Room Details'!$B$533")</f>
        <v>0</v>
      </c>
      <c r="B531" cm="1">
        <f t="array" aca="1" ref="B531" ca="1">INDIRECT("'Room Details'!$C$533")</f>
        <v>0</v>
      </c>
      <c r="C531" cm="1">
        <f t="array" aca="1" ref="C531" ca="1">INDIRECT("'Room Details'!$D$533")</f>
        <v>0</v>
      </c>
      <c r="D531" cm="1">
        <f t="array" aca="1" ref="D531" ca="1">INDIRECT("'Room Details'!$E$533")</f>
        <v>0</v>
      </c>
      <c r="E531" t="str" cm="1">
        <f t="array" aca="1" ref="E531" ca="1">INDIRECT("'Room Details'!$F$533")</f>
        <v xml:space="preserve"> </v>
      </c>
      <c r="F531" cm="1">
        <f t="array" aca="1" ref="F531" ca="1">INDIRECT("'Room Details'!$G$533")</f>
        <v>0</v>
      </c>
      <c r="G531" cm="1">
        <f t="array" aca="1" ref="G531" ca="1">INDIRECT("'Room Details'!$H$533")</f>
        <v>0</v>
      </c>
      <c r="H531" cm="1">
        <f t="array" aca="1" ref="H531" ca="1">INDIRECT("'Room Details'!$I$533")</f>
        <v>0</v>
      </c>
      <c r="I531" cm="1">
        <f t="array" aca="1" ref="I531" ca="1">INDIRECT("'Room Details'!$J$533")</f>
        <v>0</v>
      </c>
      <c r="J531" cm="1">
        <f t="array" aca="1" ref="J531" ca="1">INDIRECT("'Room Details'!$K$533")</f>
        <v>0</v>
      </c>
      <c r="K531" t="str" cm="1">
        <f t="array" aca="1" ref="K531" ca="1">INDIRECT("'Room Details'!$L$533")</f>
        <v xml:space="preserve"> </v>
      </c>
      <c r="L531" cm="1">
        <f t="array" aca="1" ref="L531" ca="1">INDIRECT("'Room Details'!$M$533")</f>
        <v>0</v>
      </c>
      <c r="M531" cm="1">
        <f t="array" aca="1" ref="M531" ca="1">INDIRECT("'Room Details'!$N$533")</f>
        <v>0</v>
      </c>
      <c r="N531" cm="1">
        <f t="array" aca="1" ref="N531" ca="1">INDIRECT("'Room Details'!$O$533")</f>
        <v>0</v>
      </c>
      <c r="O531" cm="1">
        <f t="array" aca="1" ref="O531" ca="1">INDIRECT("'Room Details'!$P$533")</f>
        <v>0</v>
      </c>
    </row>
    <row r="532" spans="1:15" x14ac:dyDescent="0.25">
      <c r="A532" cm="1">
        <f t="array" aca="1" ref="A532" ca="1">INDIRECT("'Room Details'!$B$534")</f>
        <v>0</v>
      </c>
      <c r="B532" cm="1">
        <f t="array" aca="1" ref="B532" ca="1">INDIRECT("'Room Details'!$C$534")</f>
        <v>0</v>
      </c>
      <c r="C532" cm="1">
        <f t="array" aca="1" ref="C532" ca="1">INDIRECT("'Room Details'!$D$534")</f>
        <v>0</v>
      </c>
      <c r="D532" cm="1">
        <f t="array" aca="1" ref="D532" ca="1">INDIRECT("'Room Details'!$E$534")</f>
        <v>0</v>
      </c>
      <c r="E532" t="str" cm="1">
        <f t="array" aca="1" ref="E532" ca="1">INDIRECT("'Room Details'!$F$534")</f>
        <v xml:space="preserve"> </v>
      </c>
      <c r="F532" cm="1">
        <f t="array" aca="1" ref="F532" ca="1">INDIRECT("'Room Details'!$G$534")</f>
        <v>0</v>
      </c>
      <c r="G532" cm="1">
        <f t="array" aca="1" ref="G532" ca="1">INDIRECT("'Room Details'!$H$534")</f>
        <v>0</v>
      </c>
      <c r="H532" cm="1">
        <f t="array" aca="1" ref="H532" ca="1">INDIRECT("'Room Details'!$I$534")</f>
        <v>0</v>
      </c>
      <c r="I532" cm="1">
        <f t="array" aca="1" ref="I532" ca="1">INDIRECT("'Room Details'!$J$534")</f>
        <v>0</v>
      </c>
      <c r="J532" cm="1">
        <f t="array" aca="1" ref="J532" ca="1">INDIRECT("'Room Details'!$K$534")</f>
        <v>0</v>
      </c>
      <c r="K532" t="str" cm="1">
        <f t="array" aca="1" ref="K532" ca="1">INDIRECT("'Room Details'!$L$534")</f>
        <v xml:space="preserve"> </v>
      </c>
      <c r="L532" cm="1">
        <f t="array" aca="1" ref="L532" ca="1">INDIRECT("'Room Details'!$M$534")</f>
        <v>0</v>
      </c>
      <c r="M532" cm="1">
        <f t="array" aca="1" ref="M532" ca="1">INDIRECT("'Room Details'!$N$534")</f>
        <v>0</v>
      </c>
      <c r="N532" cm="1">
        <f t="array" aca="1" ref="N532" ca="1">INDIRECT("'Room Details'!$O$534")</f>
        <v>0</v>
      </c>
      <c r="O532" cm="1">
        <f t="array" aca="1" ref="O532" ca="1">INDIRECT("'Room Details'!$P$534")</f>
        <v>0</v>
      </c>
    </row>
    <row r="533" spans="1:15" x14ac:dyDescent="0.25">
      <c r="A533" cm="1">
        <f t="array" aca="1" ref="A533" ca="1">INDIRECT("'Room Details'!$B$535")</f>
        <v>0</v>
      </c>
      <c r="B533" cm="1">
        <f t="array" aca="1" ref="B533" ca="1">INDIRECT("'Room Details'!$C$535")</f>
        <v>0</v>
      </c>
      <c r="C533" cm="1">
        <f t="array" aca="1" ref="C533" ca="1">INDIRECT("'Room Details'!$D$535")</f>
        <v>0</v>
      </c>
      <c r="D533" cm="1">
        <f t="array" aca="1" ref="D533" ca="1">INDIRECT("'Room Details'!$E$535")</f>
        <v>0</v>
      </c>
      <c r="E533" t="str" cm="1">
        <f t="array" aca="1" ref="E533" ca="1">INDIRECT("'Room Details'!$F$535")</f>
        <v xml:space="preserve"> </v>
      </c>
      <c r="F533" cm="1">
        <f t="array" aca="1" ref="F533" ca="1">INDIRECT("'Room Details'!$G$535")</f>
        <v>0</v>
      </c>
      <c r="G533" cm="1">
        <f t="array" aca="1" ref="G533" ca="1">INDIRECT("'Room Details'!$H$535")</f>
        <v>0</v>
      </c>
      <c r="H533" cm="1">
        <f t="array" aca="1" ref="H533" ca="1">INDIRECT("'Room Details'!$I$535")</f>
        <v>0</v>
      </c>
      <c r="I533" cm="1">
        <f t="array" aca="1" ref="I533" ca="1">INDIRECT("'Room Details'!$J$535")</f>
        <v>0</v>
      </c>
      <c r="J533" cm="1">
        <f t="array" aca="1" ref="J533" ca="1">INDIRECT("'Room Details'!$K$535")</f>
        <v>0</v>
      </c>
      <c r="K533" t="str" cm="1">
        <f t="array" aca="1" ref="K533" ca="1">INDIRECT("'Room Details'!$L$535")</f>
        <v xml:space="preserve"> </v>
      </c>
      <c r="L533" cm="1">
        <f t="array" aca="1" ref="L533" ca="1">INDIRECT("'Room Details'!$M$535")</f>
        <v>0</v>
      </c>
      <c r="M533" cm="1">
        <f t="array" aca="1" ref="M533" ca="1">INDIRECT("'Room Details'!$N$535")</f>
        <v>0</v>
      </c>
      <c r="N533" cm="1">
        <f t="array" aca="1" ref="N533" ca="1">INDIRECT("'Room Details'!$O$535")</f>
        <v>0</v>
      </c>
      <c r="O533" cm="1">
        <f t="array" aca="1" ref="O533" ca="1">INDIRECT("'Room Details'!$P$535")</f>
        <v>0</v>
      </c>
    </row>
    <row r="534" spans="1:15" x14ac:dyDescent="0.25">
      <c r="A534" cm="1">
        <f t="array" aca="1" ref="A534" ca="1">INDIRECT("'Room Details'!$B$536")</f>
        <v>0</v>
      </c>
      <c r="B534" cm="1">
        <f t="array" aca="1" ref="B534" ca="1">INDIRECT("'Room Details'!$C$536")</f>
        <v>0</v>
      </c>
      <c r="C534" cm="1">
        <f t="array" aca="1" ref="C534" ca="1">INDIRECT("'Room Details'!$D$536")</f>
        <v>0</v>
      </c>
      <c r="D534" cm="1">
        <f t="array" aca="1" ref="D534" ca="1">INDIRECT("'Room Details'!$E$536")</f>
        <v>0</v>
      </c>
      <c r="E534" t="str" cm="1">
        <f t="array" aca="1" ref="E534" ca="1">INDIRECT("'Room Details'!$F$536")</f>
        <v xml:space="preserve"> </v>
      </c>
      <c r="F534" cm="1">
        <f t="array" aca="1" ref="F534" ca="1">INDIRECT("'Room Details'!$G$536")</f>
        <v>0</v>
      </c>
      <c r="G534" cm="1">
        <f t="array" aca="1" ref="G534" ca="1">INDIRECT("'Room Details'!$H$536")</f>
        <v>0</v>
      </c>
      <c r="H534" cm="1">
        <f t="array" aca="1" ref="H534" ca="1">INDIRECT("'Room Details'!$I$536")</f>
        <v>0</v>
      </c>
      <c r="I534" cm="1">
        <f t="array" aca="1" ref="I534" ca="1">INDIRECT("'Room Details'!$J$536")</f>
        <v>0</v>
      </c>
      <c r="J534" cm="1">
        <f t="array" aca="1" ref="J534" ca="1">INDIRECT("'Room Details'!$K$536")</f>
        <v>0</v>
      </c>
      <c r="K534" t="str" cm="1">
        <f t="array" aca="1" ref="K534" ca="1">INDIRECT("'Room Details'!$L$536")</f>
        <v xml:space="preserve"> </v>
      </c>
      <c r="L534" cm="1">
        <f t="array" aca="1" ref="L534" ca="1">INDIRECT("'Room Details'!$M$536")</f>
        <v>0</v>
      </c>
      <c r="M534" cm="1">
        <f t="array" aca="1" ref="M534" ca="1">INDIRECT("'Room Details'!$N$536")</f>
        <v>0</v>
      </c>
      <c r="N534" cm="1">
        <f t="array" aca="1" ref="N534" ca="1">INDIRECT("'Room Details'!$O$536")</f>
        <v>0</v>
      </c>
      <c r="O534" cm="1">
        <f t="array" aca="1" ref="O534" ca="1">INDIRECT("'Room Details'!$P$536")</f>
        <v>0</v>
      </c>
    </row>
    <row r="535" spans="1:15" x14ac:dyDescent="0.25">
      <c r="A535" cm="1">
        <f t="array" aca="1" ref="A535" ca="1">INDIRECT("'Room Details'!$B$537")</f>
        <v>0</v>
      </c>
      <c r="B535" cm="1">
        <f t="array" aca="1" ref="B535" ca="1">INDIRECT("'Room Details'!$C$537")</f>
        <v>0</v>
      </c>
      <c r="C535" cm="1">
        <f t="array" aca="1" ref="C535" ca="1">INDIRECT("'Room Details'!$D$537")</f>
        <v>0</v>
      </c>
      <c r="D535" cm="1">
        <f t="array" aca="1" ref="D535" ca="1">INDIRECT("'Room Details'!$E$537")</f>
        <v>0</v>
      </c>
      <c r="E535" t="str" cm="1">
        <f t="array" aca="1" ref="E535" ca="1">INDIRECT("'Room Details'!$F$537")</f>
        <v xml:space="preserve"> </v>
      </c>
      <c r="F535" cm="1">
        <f t="array" aca="1" ref="F535" ca="1">INDIRECT("'Room Details'!$G$537")</f>
        <v>0</v>
      </c>
      <c r="G535" cm="1">
        <f t="array" aca="1" ref="G535" ca="1">INDIRECT("'Room Details'!$H$537")</f>
        <v>0</v>
      </c>
      <c r="H535" cm="1">
        <f t="array" aca="1" ref="H535" ca="1">INDIRECT("'Room Details'!$I$537")</f>
        <v>0</v>
      </c>
      <c r="I535" cm="1">
        <f t="array" aca="1" ref="I535" ca="1">INDIRECT("'Room Details'!$J$537")</f>
        <v>0</v>
      </c>
      <c r="J535" cm="1">
        <f t="array" aca="1" ref="J535" ca="1">INDIRECT("'Room Details'!$K$537")</f>
        <v>0</v>
      </c>
      <c r="K535" t="str" cm="1">
        <f t="array" aca="1" ref="K535" ca="1">INDIRECT("'Room Details'!$L$537")</f>
        <v xml:space="preserve"> </v>
      </c>
      <c r="L535" cm="1">
        <f t="array" aca="1" ref="L535" ca="1">INDIRECT("'Room Details'!$M$537")</f>
        <v>0</v>
      </c>
      <c r="M535" cm="1">
        <f t="array" aca="1" ref="M535" ca="1">INDIRECT("'Room Details'!$N$537")</f>
        <v>0</v>
      </c>
      <c r="N535" cm="1">
        <f t="array" aca="1" ref="N535" ca="1">INDIRECT("'Room Details'!$O$537")</f>
        <v>0</v>
      </c>
      <c r="O535" cm="1">
        <f t="array" aca="1" ref="O535" ca="1">INDIRECT("'Room Details'!$P$537")</f>
        <v>0</v>
      </c>
    </row>
    <row r="536" spans="1:15" x14ac:dyDescent="0.25">
      <c r="A536" cm="1">
        <f t="array" aca="1" ref="A536" ca="1">INDIRECT("'Room Details'!$B$538")</f>
        <v>0</v>
      </c>
      <c r="B536" cm="1">
        <f t="array" aca="1" ref="B536" ca="1">INDIRECT("'Room Details'!$C$538")</f>
        <v>0</v>
      </c>
      <c r="C536" cm="1">
        <f t="array" aca="1" ref="C536" ca="1">INDIRECT("'Room Details'!$D$538")</f>
        <v>0</v>
      </c>
      <c r="D536" cm="1">
        <f t="array" aca="1" ref="D536" ca="1">INDIRECT("'Room Details'!$E$538")</f>
        <v>0</v>
      </c>
      <c r="E536" t="str" cm="1">
        <f t="array" aca="1" ref="E536" ca="1">INDIRECT("'Room Details'!$F$538")</f>
        <v xml:space="preserve"> </v>
      </c>
      <c r="F536" cm="1">
        <f t="array" aca="1" ref="F536" ca="1">INDIRECT("'Room Details'!$G$538")</f>
        <v>0</v>
      </c>
      <c r="G536" cm="1">
        <f t="array" aca="1" ref="G536" ca="1">INDIRECT("'Room Details'!$H$538")</f>
        <v>0</v>
      </c>
      <c r="H536" cm="1">
        <f t="array" aca="1" ref="H536" ca="1">INDIRECT("'Room Details'!$I$538")</f>
        <v>0</v>
      </c>
      <c r="I536" cm="1">
        <f t="array" aca="1" ref="I536" ca="1">INDIRECT("'Room Details'!$J$538")</f>
        <v>0</v>
      </c>
      <c r="J536" cm="1">
        <f t="array" aca="1" ref="J536" ca="1">INDIRECT("'Room Details'!$K$538")</f>
        <v>0</v>
      </c>
      <c r="K536" t="str" cm="1">
        <f t="array" aca="1" ref="K536" ca="1">INDIRECT("'Room Details'!$L$538")</f>
        <v xml:space="preserve"> </v>
      </c>
      <c r="L536" cm="1">
        <f t="array" aca="1" ref="L536" ca="1">INDIRECT("'Room Details'!$M$538")</f>
        <v>0</v>
      </c>
      <c r="M536" cm="1">
        <f t="array" aca="1" ref="M536" ca="1">INDIRECT("'Room Details'!$N$538")</f>
        <v>0</v>
      </c>
      <c r="N536" cm="1">
        <f t="array" aca="1" ref="N536" ca="1">INDIRECT("'Room Details'!$O$538")</f>
        <v>0</v>
      </c>
      <c r="O536" cm="1">
        <f t="array" aca="1" ref="O536" ca="1">INDIRECT("'Room Details'!$P$538")</f>
        <v>0</v>
      </c>
    </row>
    <row r="537" spans="1:15" x14ac:dyDescent="0.25">
      <c r="A537" cm="1">
        <f t="array" aca="1" ref="A537" ca="1">INDIRECT("'Room Details'!$B$539")</f>
        <v>0</v>
      </c>
      <c r="B537" cm="1">
        <f t="array" aca="1" ref="B537" ca="1">INDIRECT("'Room Details'!$C$539")</f>
        <v>0</v>
      </c>
      <c r="C537" cm="1">
        <f t="array" aca="1" ref="C537" ca="1">INDIRECT("'Room Details'!$D$539")</f>
        <v>0</v>
      </c>
      <c r="D537" cm="1">
        <f t="array" aca="1" ref="D537" ca="1">INDIRECT("'Room Details'!$E$539")</f>
        <v>0</v>
      </c>
      <c r="E537" t="str" cm="1">
        <f t="array" aca="1" ref="E537" ca="1">INDIRECT("'Room Details'!$F$539")</f>
        <v xml:space="preserve"> </v>
      </c>
      <c r="F537" cm="1">
        <f t="array" aca="1" ref="F537" ca="1">INDIRECT("'Room Details'!$G$539")</f>
        <v>0</v>
      </c>
      <c r="G537" cm="1">
        <f t="array" aca="1" ref="G537" ca="1">INDIRECT("'Room Details'!$H$539")</f>
        <v>0</v>
      </c>
      <c r="H537" cm="1">
        <f t="array" aca="1" ref="H537" ca="1">INDIRECT("'Room Details'!$I$539")</f>
        <v>0</v>
      </c>
      <c r="I537" cm="1">
        <f t="array" aca="1" ref="I537" ca="1">INDIRECT("'Room Details'!$J$539")</f>
        <v>0</v>
      </c>
      <c r="J537" cm="1">
        <f t="array" aca="1" ref="J537" ca="1">INDIRECT("'Room Details'!$K$539")</f>
        <v>0</v>
      </c>
      <c r="K537" t="str" cm="1">
        <f t="array" aca="1" ref="K537" ca="1">INDIRECT("'Room Details'!$L$539")</f>
        <v xml:space="preserve"> </v>
      </c>
      <c r="L537" cm="1">
        <f t="array" aca="1" ref="L537" ca="1">INDIRECT("'Room Details'!$M$539")</f>
        <v>0</v>
      </c>
      <c r="M537" cm="1">
        <f t="array" aca="1" ref="M537" ca="1">INDIRECT("'Room Details'!$N$539")</f>
        <v>0</v>
      </c>
      <c r="N537" cm="1">
        <f t="array" aca="1" ref="N537" ca="1">INDIRECT("'Room Details'!$O$539")</f>
        <v>0</v>
      </c>
      <c r="O537" cm="1">
        <f t="array" aca="1" ref="O537" ca="1">INDIRECT("'Room Details'!$P$539")</f>
        <v>0</v>
      </c>
    </row>
    <row r="538" spans="1:15" x14ac:dyDescent="0.25">
      <c r="A538" cm="1">
        <f t="array" aca="1" ref="A538" ca="1">INDIRECT("'Room Details'!$B$540")</f>
        <v>0</v>
      </c>
      <c r="B538" cm="1">
        <f t="array" aca="1" ref="B538" ca="1">INDIRECT("'Room Details'!$C$540")</f>
        <v>0</v>
      </c>
      <c r="C538" cm="1">
        <f t="array" aca="1" ref="C538" ca="1">INDIRECT("'Room Details'!$D$540")</f>
        <v>0</v>
      </c>
      <c r="D538" cm="1">
        <f t="array" aca="1" ref="D538" ca="1">INDIRECT("'Room Details'!$E$540")</f>
        <v>0</v>
      </c>
      <c r="E538" t="str" cm="1">
        <f t="array" aca="1" ref="E538" ca="1">INDIRECT("'Room Details'!$F$540")</f>
        <v xml:space="preserve"> </v>
      </c>
      <c r="F538" cm="1">
        <f t="array" aca="1" ref="F538" ca="1">INDIRECT("'Room Details'!$G$540")</f>
        <v>0</v>
      </c>
      <c r="G538" cm="1">
        <f t="array" aca="1" ref="G538" ca="1">INDIRECT("'Room Details'!$H$540")</f>
        <v>0</v>
      </c>
      <c r="H538" cm="1">
        <f t="array" aca="1" ref="H538" ca="1">INDIRECT("'Room Details'!$I$540")</f>
        <v>0</v>
      </c>
      <c r="I538" cm="1">
        <f t="array" aca="1" ref="I538" ca="1">INDIRECT("'Room Details'!$J$540")</f>
        <v>0</v>
      </c>
      <c r="J538" cm="1">
        <f t="array" aca="1" ref="J538" ca="1">INDIRECT("'Room Details'!$K$540")</f>
        <v>0</v>
      </c>
      <c r="K538" t="str" cm="1">
        <f t="array" aca="1" ref="K538" ca="1">INDIRECT("'Room Details'!$L$540")</f>
        <v xml:space="preserve"> </v>
      </c>
      <c r="L538" cm="1">
        <f t="array" aca="1" ref="L538" ca="1">INDIRECT("'Room Details'!$M$540")</f>
        <v>0</v>
      </c>
      <c r="M538" cm="1">
        <f t="array" aca="1" ref="M538" ca="1">INDIRECT("'Room Details'!$N$540")</f>
        <v>0</v>
      </c>
      <c r="N538" cm="1">
        <f t="array" aca="1" ref="N538" ca="1">INDIRECT("'Room Details'!$O$540")</f>
        <v>0</v>
      </c>
      <c r="O538" cm="1">
        <f t="array" aca="1" ref="O538" ca="1">INDIRECT("'Room Details'!$P$540")</f>
        <v>0</v>
      </c>
    </row>
    <row r="539" spans="1:15" x14ac:dyDescent="0.25">
      <c r="A539" cm="1">
        <f t="array" aca="1" ref="A539" ca="1">INDIRECT("'Room Details'!$B$541")</f>
        <v>0</v>
      </c>
      <c r="B539" cm="1">
        <f t="array" aca="1" ref="B539" ca="1">INDIRECT("'Room Details'!$C$541")</f>
        <v>0</v>
      </c>
      <c r="C539" cm="1">
        <f t="array" aca="1" ref="C539" ca="1">INDIRECT("'Room Details'!$D$541")</f>
        <v>0</v>
      </c>
      <c r="D539" cm="1">
        <f t="array" aca="1" ref="D539" ca="1">INDIRECT("'Room Details'!$E$541")</f>
        <v>0</v>
      </c>
      <c r="E539" t="str" cm="1">
        <f t="array" aca="1" ref="E539" ca="1">INDIRECT("'Room Details'!$F$541")</f>
        <v xml:space="preserve"> </v>
      </c>
      <c r="F539" cm="1">
        <f t="array" aca="1" ref="F539" ca="1">INDIRECT("'Room Details'!$G$541")</f>
        <v>0</v>
      </c>
      <c r="G539" cm="1">
        <f t="array" aca="1" ref="G539" ca="1">INDIRECT("'Room Details'!$H$541")</f>
        <v>0</v>
      </c>
      <c r="H539" cm="1">
        <f t="array" aca="1" ref="H539" ca="1">INDIRECT("'Room Details'!$I$541")</f>
        <v>0</v>
      </c>
      <c r="I539" cm="1">
        <f t="array" aca="1" ref="I539" ca="1">INDIRECT("'Room Details'!$J$541")</f>
        <v>0</v>
      </c>
      <c r="J539" cm="1">
        <f t="array" aca="1" ref="J539" ca="1">INDIRECT("'Room Details'!$K$541")</f>
        <v>0</v>
      </c>
      <c r="K539" t="str" cm="1">
        <f t="array" aca="1" ref="K539" ca="1">INDIRECT("'Room Details'!$L$541")</f>
        <v xml:space="preserve"> </v>
      </c>
      <c r="L539" cm="1">
        <f t="array" aca="1" ref="L539" ca="1">INDIRECT("'Room Details'!$M$541")</f>
        <v>0</v>
      </c>
      <c r="M539" cm="1">
        <f t="array" aca="1" ref="M539" ca="1">INDIRECT("'Room Details'!$N$541")</f>
        <v>0</v>
      </c>
      <c r="N539" cm="1">
        <f t="array" aca="1" ref="N539" ca="1">INDIRECT("'Room Details'!$O$541")</f>
        <v>0</v>
      </c>
      <c r="O539" cm="1">
        <f t="array" aca="1" ref="O539" ca="1">INDIRECT("'Room Details'!$P$541")</f>
        <v>0</v>
      </c>
    </row>
    <row r="540" spans="1:15" x14ac:dyDescent="0.25">
      <c r="A540" cm="1">
        <f t="array" aca="1" ref="A540" ca="1">INDIRECT("'Room Details'!$B$542")</f>
        <v>0</v>
      </c>
      <c r="B540" cm="1">
        <f t="array" aca="1" ref="B540" ca="1">INDIRECT("'Room Details'!$C$542")</f>
        <v>0</v>
      </c>
      <c r="C540" cm="1">
        <f t="array" aca="1" ref="C540" ca="1">INDIRECT("'Room Details'!$D$542")</f>
        <v>0</v>
      </c>
      <c r="D540" cm="1">
        <f t="array" aca="1" ref="D540" ca="1">INDIRECT("'Room Details'!$E$542")</f>
        <v>0</v>
      </c>
      <c r="E540" t="str" cm="1">
        <f t="array" aca="1" ref="E540" ca="1">INDIRECT("'Room Details'!$F$542")</f>
        <v xml:space="preserve"> </v>
      </c>
      <c r="F540" cm="1">
        <f t="array" aca="1" ref="F540" ca="1">INDIRECT("'Room Details'!$G$542")</f>
        <v>0</v>
      </c>
      <c r="G540" cm="1">
        <f t="array" aca="1" ref="G540" ca="1">INDIRECT("'Room Details'!$H$542")</f>
        <v>0</v>
      </c>
      <c r="H540" cm="1">
        <f t="array" aca="1" ref="H540" ca="1">INDIRECT("'Room Details'!$I$542")</f>
        <v>0</v>
      </c>
      <c r="I540" cm="1">
        <f t="array" aca="1" ref="I540" ca="1">INDIRECT("'Room Details'!$J$542")</f>
        <v>0</v>
      </c>
      <c r="J540" cm="1">
        <f t="array" aca="1" ref="J540" ca="1">INDIRECT("'Room Details'!$K$542")</f>
        <v>0</v>
      </c>
      <c r="K540" t="str" cm="1">
        <f t="array" aca="1" ref="K540" ca="1">INDIRECT("'Room Details'!$L$542")</f>
        <v xml:space="preserve"> </v>
      </c>
      <c r="L540" cm="1">
        <f t="array" aca="1" ref="L540" ca="1">INDIRECT("'Room Details'!$M$542")</f>
        <v>0</v>
      </c>
      <c r="M540" cm="1">
        <f t="array" aca="1" ref="M540" ca="1">INDIRECT("'Room Details'!$N$542")</f>
        <v>0</v>
      </c>
      <c r="N540" cm="1">
        <f t="array" aca="1" ref="N540" ca="1">INDIRECT("'Room Details'!$O$542")</f>
        <v>0</v>
      </c>
      <c r="O540" cm="1">
        <f t="array" aca="1" ref="O540" ca="1">INDIRECT("'Room Details'!$P$542")</f>
        <v>0</v>
      </c>
    </row>
    <row r="541" spans="1:15" x14ac:dyDescent="0.25">
      <c r="A541" cm="1">
        <f t="array" aca="1" ref="A541" ca="1">INDIRECT("'Room Details'!$B$543")</f>
        <v>0</v>
      </c>
      <c r="B541" cm="1">
        <f t="array" aca="1" ref="B541" ca="1">INDIRECT("'Room Details'!$C$543")</f>
        <v>0</v>
      </c>
      <c r="C541" cm="1">
        <f t="array" aca="1" ref="C541" ca="1">INDIRECT("'Room Details'!$D$543")</f>
        <v>0</v>
      </c>
      <c r="D541" cm="1">
        <f t="array" aca="1" ref="D541" ca="1">INDIRECT("'Room Details'!$E$543")</f>
        <v>0</v>
      </c>
      <c r="E541" t="str" cm="1">
        <f t="array" aca="1" ref="E541" ca="1">INDIRECT("'Room Details'!$F$543")</f>
        <v xml:space="preserve"> </v>
      </c>
      <c r="F541" cm="1">
        <f t="array" aca="1" ref="F541" ca="1">INDIRECT("'Room Details'!$G$543")</f>
        <v>0</v>
      </c>
      <c r="G541" cm="1">
        <f t="array" aca="1" ref="G541" ca="1">INDIRECT("'Room Details'!$H$543")</f>
        <v>0</v>
      </c>
      <c r="H541" cm="1">
        <f t="array" aca="1" ref="H541" ca="1">INDIRECT("'Room Details'!$I$543")</f>
        <v>0</v>
      </c>
      <c r="I541" cm="1">
        <f t="array" aca="1" ref="I541" ca="1">INDIRECT("'Room Details'!$J$543")</f>
        <v>0</v>
      </c>
      <c r="J541" cm="1">
        <f t="array" aca="1" ref="J541" ca="1">INDIRECT("'Room Details'!$K$543")</f>
        <v>0</v>
      </c>
      <c r="K541" t="str" cm="1">
        <f t="array" aca="1" ref="K541" ca="1">INDIRECT("'Room Details'!$L$543")</f>
        <v xml:space="preserve"> </v>
      </c>
      <c r="L541" cm="1">
        <f t="array" aca="1" ref="L541" ca="1">INDIRECT("'Room Details'!$M$543")</f>
        <v>0</v>
      </c>
      <c r="M541" cm="1">
        <f t="array" aca="1" ref="M541" ca="1">INDIRECT("'Room Details'!$N$543")</f>
        <v>0</v>
      </c>
      <c r="N541" cm="1">
        <f t="array" aca="1" ref="N541" ca="1">INDIRECT("'Room Details'!$O$543")</f>
        <v>0</v>
      </c>
      <c r="O541" cm="1">
        <f t="array" aca="1" ref="O541" ca="1">INDIRECT("'Room Details'!$P$543")</f>
        <v>0</v>
      </c>
    </row>
    <row r="542" spans="1:15" x14ac:dyDescent="0.25">
      <c r="A542" cm="1">
        <f t="array" aca="1" ref="A542" ca="1">INDIRECT("'Room Details'!$B$544")</f>
        <v>0</v>
      </c>
      <c r="B542" cm="1">
        <f t="array" aca="1" ref="B542" ca="1">INDIRECT("'Room Details'!$C$544")</f>
        <v>0</v>
      </c>
      <c r="C542" cm="1">
        <f t="array" aca="1" ref="C542" ca="1">INDIRECT("'Room Details'!$D$544")</f>
        <v>0</v>
      </c>
      <c r="D542" cm="1">
        <f t="array" aca="1" ref="D542" ca="1">INDIRECT("'Room Details'!$E$544")</f>
        <v>0</v>
      </c>
      <c r="E542" t="str" cm="1">
        <f t="array" aca="1" ref="E542" ca="1">INDIRECT("'Room Details'!$F$544")</f>
        <v xml:space="preserve"> </v>
      </c>
      <c r="F542" cm="1">
        <f t="array" aca="1" ref="F542" ca="1">INDIRECT("'Room Details'!$G$544")</f>
        <v>0</v>
      </c>
      <c r="G542" cm="1">
        <f t="array" aca="1" ref="G542" ca="1">INDIRECT("'Room Details'!$H$544")</f>
        <v>0</v>
      </c>
      <c r="H542" cm="1">
        <f t="array" aca="1" ref="H542" ca="1">INDIRECT("'Room Details'!$I$544")</f>
        <v>0</v>
      </c>
      <c r="I542" cm="1">
        <f t="array" aca="1" ref="I542" ca="1">INDIRECT("'Room Details'!$J$544")</f>
        <v>0</v>
      </c>
      <c r="J542" cm="1">
        <f t="array" aca="1" ref="J542" ca="1">INDIRECT("'Room Details'!$K$544")</f>
        <v>0</v>
      </c>
      <c r="K542" t="str" cm="1">
        <f t="array" aca="1" ref="K542" ca="1">INDIRECT("'Room Details'!$L$544")</f>
        <v xml:space="preserve"> </v>
      </c>
      <c r="L542" cm="1">
        <f t="array" aca="1" ref="L542" ca="1">INDIRECT("'Room Details'!$M$544")</f>
        <v>0</v>
      </c>
      <c r="M542" cm="1">
        <f t="array" aca="1" ref="M542" ca="1">INDIRECT("'Room Details'!$N$544")</f>
        <v>0</v>
      </c>
      <c r="N542" cm="1">
        <f t="array" aca="1" ref="N542" ca="1">INDIRECT("'Room Details'!$O$544")</f>
        <v>0</v>
      </c>
      <c r="O542" cm="1">
        <f t="array" aca="1" ref="O542" ca="1">INDIRECT("'Room Details'!$P$544")</f>
        <v>0</v>
      </c>
    </row>
    <row r="543" spans="1:15" x14ac:dyDescent="0.25">
      <c r="A543" cm="1">
        <f t="array" aca="1" ref="A543" ca="1">INDIRECT("'Room Details'!$B$545")</f>
        <v>0</v>
      </c>
      <c r="B543" cm="1">
        <f t="array" aca="1" ref="B543" ca="1">INDIRECT("'Room Details'!$C$545")</f>
        <v>0</v>
      </c>
      <c r="C543" cm="1">
        <f t="array" aca="1" ref="C543" ca="1">INDIRECT("'Room Details'!$D$545")</f>
        <v>0</v>
      </c>
      <c r="D543" cm="1">
        <f t="array" aca="1" ref="D543" ca="1">INDIRECT("'Room Details'!$E$545")</f>
        <v>0</v>
      </c>
      <c r="E543" t="str" cm="1">
        <f t="array" aca="1" ref="E543" ca="1">INDIRECT("'Room Details'!$F$545")</f>
        <v xml:space="preserve"> </v>
      </c>
      <c r="F543" cm="1">
        <f t="array" aca="1" ref="F543" ca="1">INDIRECT("'Room Details'!$G$545")</f>
        <v>0</v>
      </c>
      <c r="G543" cm="1">
        <f t="array" aca="1" ref="G543" ca="1">INDIRECT("'Room Details'!$H$545")</f>
        <v>0</v>
      </c>
      <c r="H543" cm="1">
        <f t="array" aca="1" ref="H543" ca="1">INDIRECT("'Room Details'!$I$545")</f>
        <v>0</v>
      </c>
      <c r="I543" cm="1">
        <f t="array" aca="1" ref="I543" ca="1">INDIRECT("'Room Details'!$J$545")</f>
        <v>0</v>
      </c>
      <c r="J543" cm="1">
        <f t="array" aca="1" ref="J543" ca="1">INDIRECT("'Room Details'!$K$545")</f>
        <v>0</v>
      </c>
      <c r="K543" t="str" cm="1">
        <f t="array" aca="1" ref="K543" ca="1">INDIRECT("'Room Details'!$L$545")</f>
        <v xml:space="preserve"> </v>
      </c>
      <c r="L543" cm="1">
        <f t="array" aca="1" ref="L543" ca="1">INDIRECT("'Room Details'!$M$545")</f>
        <v>0</v>
      </c>
      <c r="M543" cm="1">
        <f t="array" aca="1" ref="M543" ca="1">INDIRECT("'Room Details'!$N$545")</f>
        <v>0</v>
      </c>
      <c r="N543" cm="1">
        <f t="array" aca="1" ref="N543" ca="1">INDIRECT("'Room Details'!$O$545")</f>
        <v>0</v>
      </c>
      <c r="O543" cm="1">
        <f t="array" aca="1" ref="O543" ca="1">INDIRECT("'Room Details'!$P$545")</f>
        <v>0</v>
      </c>
    </row>
    <row r="544" spans="1:15" x14ac:dyDescent="0.25">
      <c r="A544" cm="1">
        <f t="array" aca="1" ref="A544" ca="1">INDIRECT("'Room Details'!$B$546")</f>
        <v>0</v>
      </c>
      <c r="B544" cm="1">
        <f t="array" aca="1" ref="B544" ca="1">INDIRECT("'Room Details'!$C$546")</f>
        <v>0</v>
      </c>
      <c r="C544" cm="1">
        <f t="array" aca="1" ref="C544" ca="1">INDIRECT("'Room Details'!$D$546")</f>
        <v>0</v>
      </c>
      <c r="D544" cm="1">
        <f t="array" aca="1" ref="D544" ca="1">INDIRECT("'Room Details'!$E$546")</f>
        <v>0</v>
      </c>
      <c r="E544" t="str" cm="1">
        <f t="array" aca="1" ref="E544" ca="1">INDIRECT("'Room Details'!$F$546")</f>
        <v xml:space="preserve"> </v>
      </c>
      <c r="F544" cm="1">
        <f t="array" aca="1" ref="F544" ca="1">INDIRECT("'Room Details'!$G$546")</f>
        <v>0</v>
      </c>
      <c r="G544" cm="1">
        <f t="array" aca="1" ref="G544" ca="1">INDIRECT("'Room Details'!$H$546")</f>
        <v>0</v>
      </c>
      <c r="H544" cm="1">
        <f t="array" aca="1" ref="H544" ca="1">INDIRECT("'Room Details'!$I$546")</f>
        <v>0</v>
      </c>
      <c r="I544" cm="1">
        <f t="array" aca="1" ref="I544" ca="1">INDIRECT("'Room Details'!$J$546")</f>
        <v>0</v>
      </c>
      <c r="J544" cm="1">
        <f t="array" aca="1" ref="J544" ca="1">INDIRECT("'Room Details'!$K$546")</f>
        <v>0</v>
      </c>
      <c r="K544" t="str" cm="1">
        <f t="array" aca="1" ref="K544" ca="1">INDIRECT("'Room Details'!$L$546")</f>
        <v xml:space="preserve"> </v>
      </c>
      <c r="L544" cm="1">
        <f t="array" aca="1" ref="L544" ca="1">INDIRECT("'Room Details'!$M$546")</f>
        <v>0</v>
      </c>
      <c r="M544" cm="1">
        <f t="array" aca="1" ref="M544" ca="1">INDIRECT("'Room Details'!$N$546")</f>
        <v>0</v>
      </c>
      <c r="N544" cm="1">
        <f t="array" aca="1" ref="N544" ca="1">INDIRECT("'Room Details'!$O$546")</f>
        <v>0</v>
      </c>
      <c r="O544" cm="1">
        <f t="array" aca="1" ref="O544" ca="1">INDIRECT("'Room Details'!$P$546")</f>
        <v>0</v>
      </c>
    </row>
    <row r="545" spans="1:15" x14ac:dyDescent="0.25">
      <c r="A545" cm="1">
        <f t="array" aca="1" ref="A545" ca="1">INDIRECT("'Room Details'!$B$547")</f>
        <v>0</v>
      </c>
      <c r="B545" cm="1">
        <f t="array" aca="1" ref="B545" ca="1">INDIRECT("'Room Details'!$C$547")</f>
        <v>0</v>
      </c>
      <c r="C545" cm="1">
        <f t="array" aca="1" ref="C545" ca="1">INDIRECT("'Room Details'!$D$547")</f>
        <v>0</v>
      </c>
      <c r="D545" cm="1">
        <f t="array" aca="1" ref="D545" ca="1">INDIRECT("'Room Details'!$E$547")</f>
        <v>0</v>
      </c>
      <c r="E545" t="str" cm="1">
        <f t="array" aca="1" ref="E545" ca="1">INDIRECT("'Room Details'!$F$547")</f>
        <v xml:space="preserve"> </v>
      </c>
      <c r="F545" cm="1">
        <f t="array" aca="1" ref="F545" ca="1">INDIRECT("'Room Details'!$G$547")</f>
        <v>0</v>
      </c>
      <c r="G545" cm="1">
        <f t="array" aca="1" ref="G545" ca="1">INDIRECT("'Room Details'!$H$547")</f>
        <v>0</v>
      </c>
      <c r="H545" cm="1">
        <f t="array" aca="1" ref="H545" ca="1">INDIRECT("'Room Details'!$I$547")</f>
        <v>0</v>
      </c>
      <c r="I545" cm="1">
        <f t="array" aca="1" ref="I545" ca="1">INDIRECT("'Room Details'!$J$547")</f>
        <v>0</v>
      </c>
      <c r="J545" cm="1">
        <f t="array" aca="1" ref="J545" ca="1">INDIRECT("'Room Details'!$K$547")</f>
        <v>0</v>
      </c>
      <c r="K545" t="str" cm="1">
        <f t="array" aca="1" ref="K545" ca="1">INDIRECT("'Room Details'!$L$547")</f>
        <v xml:space="preserve"> </v>
      </c>
      <c r="L545" cm="1">
        <f t="array" aca="1" ref="L545" ca="1">INDIRECT("'Room Details'!$M$547")</f>
        <v>0</v>
      </c>
      <c r="M545" cm="1">
        <f t="array" aca="1" ref="M545" ca="1">INDIRECT("'Room Details'!$N$547")</f>
        <v>0</v>
      </c>
      <c r="N545" cm="1">
        <f t="array" aca="1" ref="N545" ca="1">INDIRECT("'Room Details'!$O$547")</f>
        <v>0</v>
      </c>
      <c r="O545" cm="1">
        <f t="array" aca="1" ref="O545" ca="1">INDIRECT("'Room Details'!$P$547")</f>
        <v>0</v>
      </c>
    </row>
    <row r="546" spans="1:15" x14ac:dyDescent="0.25">
      <c r="A546" cm="1">
        <f t="array" aca="1" ref="A546" ca="1">INDIRECT("'Room Details'!$B$548")</f>
        <v>0</v>
      </c>
      <c r="B546" cm="1">
        <f t="array" aca="1" ref="B546" ca="1">INDIRECT("'Room Details'!$C$548")</f>
        <v>0</v>
      </c>
      <c r="C546" cm="1">
        <f t="array" aca="1" ref="C546" ca="1">INDIRECT("'Room Details'!$D$548")</f>
        <v>0</v>
      </c>
      <c r="D546" cm="1">
        <f t="array" aca="1" ref="D546" ca="1">INDIRECT("'Room Details'!$E$548")</f>
        <v>0</v>
      </c>
      <c r="E546" t="str" cm="1">
        <f t="array" aca="1" ref="E546" ca="1">INDIRECT("'Room Details'!$F$548")</f>
        <v xml:space="preserve"> </v>
      </c>
      <c r="F546" cm="1">
        <f t="array" aca="1" ref="F546" ca="1">INDIRECT("'Room Details'!$G$548")</f>
        <v>0</v>
      </c>
      <c r="G546" cm="1">
        <f t="array" aca="1" ref="G546" ca="1">INDIRECT("'Room Details'!$H$548")</f>
        <v>0</v>
      </c>
      <c r="H546" cm="1">
        <f t="array" aca="1" ref="H546" ca="1">INDIRECT("'Room Details'!$I$548")</f>
        <v>0</v>
      </c>
      <c r="I546" cm="1">
        <f t="array" aca="1" ref="I546" ca="1">INDIRECT("'Room Details'!$J$548")</f>
        <v>0</v>
      </c>
      <c r="J546" cm="1">
        <f t="array" aca="1" ref="J546" ca="1">INDIRECT("'Room Details'!$K$548")</f>
        <v>0</v>
      </c>
      <c r="K546" t="str" cm="1">
        <f t="array" aca="1" ref="K546" ca="1">INDIRECT("'Room Details'!$L$548")</f>
        <v xml:space="preserve"> </v>
      </c>
      <c r="L546" cm="1">
        <f t="array" aca="1" ref="L546" ca="1">INDIRECT("'Room Details'!$M$548")</f>
        <v>0</v>
      </c>
      <c r="M546" cm="1">
        <f t="array" aca="1" ref="M546" ca="1">INDIRECT("'Room Details'!$N$548")</f>
        <v>0</v>
      </c>
      <c r="N546" cm="1">
        <f t="array" aca="1" ref="N546" ca="1">INDIRECT("'Room Details'!$O$548")</f>
        <v>0</v>
      </c>
      <c r="O546" cm="1">
        <f t="array" aca="1" ref="O546" ca="1">INDIRECT("'Room Details'!$P$548")</f>
        <v>0</v>
      </c>
    </row>
    <row r="547" spans="1:15" x14ac:dyDescent="0.25">
      <c r="A547" cm="1">
        <f t="array" aca="1" ref="A547" ca="1">INDIRECT("'Room Details'!$B$549")</f>
        <v>0</v>
      </c>
      <c r="B547" cm="1">
        <f t="array" aca="1" ref="B547" ca="1">INDIRECT("'Room Details'!$C$549")</f>
        <v>0</v>
      </c>
      <c r="C547" cm="1">
        <f t="array" aca="1" ref="C547" ca="1">INDIRECT("'Room Details'!$D$549")</f>
        <v>0</v>
      </c>
      <c r="D547" cm="1">
        <f t="array" aca="1" ref="D547" ca="1">INDIRECT("'Room Details'!$E$549")</f>
        <v>0</v>
      </c>
      <c r="E547" t="str" cm="1">
        <f t="array" aca="1" ref="E547" ca="1">INDIRECT("'Room Details'!$F$549")</f>
        <v xml:space="preserve"> </v>
      </c>
      <c r="F547" cm="1">
        <f t="array" aca="1" ref="F547" ca="1">INDIRECT("'Room Details'!$G$549")</f>
        <v>0</v>
      </c>
      <c r="G547" cm="1">
        <f t="array" aca="1" ref="G547" ca="1">INDIRECT("'Room Details'!$H$549")</f>
        <v>0</v>
      </c>
      <c r="H547" cm="1">
        <f t="array" aca="1" ref="H547" ca="1">INDIRECT("'Room Details'!$I$549")</f>
        <v>0</v>
      </c>
      <c r="I547" cm="1">
        <f t="array" aca="1" ref="I547" ca="1">INDIRECT("'Room Details'!$J$549")</f>
        <v>0</v>
      </c>
      <c r="J547" cm="1">
        <f t="array" aca="1" ref="J547" ca="1">INDIRECT("'Room Details'!$K$549")</f>
        <v>0</v>
      </c>
      <c r="K547" t="str" cm="1">
        <f t="array" aca="1" ref="K547" ca="1">INDIRECT("'Room Details'!$L$549")</f>
        <v xml:space="preserve"> </v>
      </c>
      <c r="L547" cm="1">
        <f t="array" aca="1" ref="L547" ca="1">INDIRECT("'Room Details'!$M$549")</f>
        <v>0</v>
      </c>
      <c r="M547" cm="1">
        <f t="array" aca="1" ref="M547" ca="1">INDIRECT("'Room Details'!$N$549")</f>
        <v>0</v>
      </c>
      <c r="N547" cm="1">
        <f t="array" aca="1" ref="N547" ca="1">INDIRECT("'Room Details'!$O$549")</f>
        <v>0</v>
      </c>
      <c r="O547" cm="1">
        <f t="array" aca="1" ref="O547" ca="1">INDIRECT("'Room Details'!$P$549")</f>
        <v>0</v>
      </c>
    </row>
    <row r="548" spans="1:15" x14ac:dyDescent="0.25">
      <c r="A548" cm="1">
        <f t="array" aca="1" ref="A548" ca="1">INDIRECT("'Room Details'!$B$550")</f>
        <v>0</v>
      </c>
      <c r="B548" cm="1">
        <f t="array" aca="1" ref="B548" ca="1">INDIRECT("'Room Details'!$C$550")</f>
        <v>0</v>
      </c>
      <c r="C548" cm="1">
        <f t="array" aca="1" ref="C548" ca="1">INDIRECT("'Room Details'!$D$550")</f>
        <v>0</v>
      </c>
      <c r="D548" cm="1">
        <f t="array" aca="1" ref="D548" ca="1">INDIRECT("'Room Details'!$E$550")</f>
        <v>0</v>
      </c>
      <c r="E548" t="str" cm="1">
        <f t="array" aca="1" ref="E548" ca="1">INDIRECT("'Room Details'!$F$550")</f>
        <v xml:space="preserve"> </v>
      </c>
      <c r="F548" cm="1">
        <f t="array" aca="1" ref="F548" ca="1">INDIRECT("'Room Details'!$G$550")</f>
        <v>0</v>
      </c>
      <c r="G548" cm="1">
        <f t="array" aca="1" ref="G548" ca="1">INDIRECT("'Room Details'!$H$550")</f>
        <v>0</v>
      </c>
      <c r="H548" cm="1">
        <f t="array" aca="1" ref="H548" ca="1">INDIRECT("'Room Details'!$I$550")</f>
        <v>0</v>
      </c>
      <c r="I548" cm="1">
        <f t="array" aca="1" ref="I548" ca="1">INDIRECT("'Room Details'!$J$550")</f>
        <v>0</v>
      </c>
      <c r="J548" cm="1">
        <f t="array" aca="1" ref="J548" ca="1">INDIRECT("'Room Details'!$K$550")</f>
        <v>0</v>
      </c>
      <c r="K548" t="str" cm="1">
        <f t="array" aca="1" ref="K548" ca="1">INDIRECT("'Room Details'!$L$550")</f>
        <v xml:space="preserve"> </v>
      </c>
      <c r="L548" cm="1">
        <f t="array" aca="1" ref="L548" ca="1">INDIRECT("'Room Details'!$M$550")</f>
        <v>0</v>
      </c>
      <c r="M548" cm="1">
        <f t="array" aca="1" ref="M548" ca="1">INDIRECT("'Room Details'!$N$550")</f>
        <v>0</v>
      </c>
      <c r="N548" cm="1">
        <f t="array" aca="1" ref="N548" ca="1">INDIRECT("'Room Details'!$O$550")</f>
        <v>0</v>
      </c>
      <c r="O548" cm="1">
        <f t="array" aca="1" ref="O548" ca="1">INDIRECT("'Room Details'!$P$550")</f>
        <v>0</v>
      </c>
    </row>
    <row r="549" spans="1:15" x14ac:dyDescent="0.25">
      <c r="A549" cm="1">
        <f t="array" aca="1" ref="A549" ca="1">INDIRECT("'Room Details'!$B$551")</f>
        <v>0</v>
      </c>
      <c r="B549" cm="1">
        <f t="array" aca="1" ref="B549" ca="1">INDIRECT("'Room Details'!$C$551")</f>
        <v>0</v>
      </c>
      <c r="C549" cm="1">
        <f t="array" aca="1" ref="C549" ca="1">INDIRECT("'Room Details'!$D$551")</f>
        <v>0</v>
      </c>
      <c r="D549" cm="1">
        <f t="array" aca="1" ref="D549" ca="1">INDIRECT("'Room Details'!$E$551")</f>
        <v>0</v>
      </c>
      <c r="E549" t="str" cm="1">
        <f t="array" aca="1" ref="E549" ca="1">INDIRECT("'Room Details'!$F$551")</f>
        <v xml:space="preserve"> </v>
      </c>
      <c r="F549" cm="1">
        <f t="array" aca="1" ref="F549" ca="1">INDIRECT("'Room Details'!$G$551")</f>
        <v>0</v>
      </c>
      <c r="G549" cm="1">
        <f t="array" aca="1" ref="G549" ca="1">INDIRECT("'Room Details'!$H$551")</f>
        <v>0</v>
      </c>
      <c r="H549" cm="1">
        <f t="array" aca="1" ref="H549" ca="1">INDIRECT("'Room Details'!$I$551")</f>
        <v>0</v>
      </c>
      <c r="I549" cm="1">
        <f t="array" aca="1" ref="I549" ca="1">INDIRECT("'Room Details'!$J$551")</f>
        <v>0</v>
      </c>
      <c r="J549" cm="1">
        <f t="array" aca="1" ref="J549" ca="1">INDIRECT("'Room Details'!$K$551")</f>
        <v>0</v>
      </c>
      <c r="K549" t="str" cm="1">
        <f t="array" aca="1" ref="K549" ca="1">INDIRECT("'Room Details'!$L$551")</f>
        <v xml:space="preserve"> </v>
      </c>
      <c r="L549" cm="1">
        <f t="array" aca="1" ref="L549" ca="1">INDIRECT("'Room Details'!$M$551")</f>
        <v>0</v>
      </c>
      <c r="M549" cm="1">
        <f t="array" aca="1" ref="M549" ca="1">INDIRECT("'Room Details'!$N$551")</f>
        <v>0</v>
      </c>
      <c r="N549" cm="1">
        <f t="array" aca="1" ref="N549" ca="1">INDIRECT("'Room Details'!$O$551")</f>
        <v>0</v>
      </c>
      <c r="O549" cm="1">
        <f t="array" aca="1" ref="O549" ca="1">INDIRECT("'Room Details'!$P$551")</f>
        <v>0</v>
      </c>
    </row>
    <row r="550" spans="1:15" x14ac:dyDescent="0.25">
      <c r="A550" cm="1">
        <f t="array" aca="1" ref="A550" ca="1">INDIRECT("'Room Details'!$B$552")</f>
        <v>0</v>
      </c>
      <c r="B550" cm="1">
        <f t="array" aca="1" ref="B550" ca="1">INDIRECT("'Room Details'!$C$552")</f>
        <v>0</v>
      </c>
      <c r="C550" cm="1">
        <f t="array" aca="1" ref="C550" ca="1">INDIRECT("'Room Details'!$D$552")</f>
        <v>0</v>
      </c>
      <c r="D550" cm="1">
        <f t="array" aca="1" ref="D550" ca="1">INDIRECT("'Room Details'!$E$552")</f>
        <v>0</v>
      </c>
      <c r="E550" t="str" cm="1">
        <f t="array" aca="1" ref="E550" ca="1">INDIRECT("'Room Details'!$F$552")</f>
        <v xml:space="preserve"> </v>
      </c>
      <c r="F550" cm="1">
        <f t="array" aca="1" ref="F550" ca="1">INDIRECT("'Room Details'!$G$552")</f>
        <v>0</v>
      </c>
      <c r="G550" cm="1">
        <f t="array" aca="1" ref="G550" ca="1">INDIRECT("'Room Details'!$H$552")</f>
        <v>0</v>
      </c>
      <c r="H550" cm="1">
        <f t="array" aca="1" ref="H550" ca="1">INDIRECT("'Room Details'!$I$552")</f>
        <v>0</v>
      </c>
      <c r="I550" cm="1">
        <f t="array" aca="1" ref="I550" ca="1">INDIRECT("'Room Details'!$J$552")</f>
        <v>0</v>
      </c>
      <c r="J550" cm="1">
        <f t="array" aca="1" ref="J550" ca="1">INDIRECT("'Room Details'!$K$552")</f>
        <v>0</v>
      </c>
      <c r="K550" t="str" cm="1">
        <f t="array" aca="1" ref="K550" ca="1">INDIRECT("'Room Details'!$L$552")</f>
        <v xml:space="preserve"> </v>
      </c>
      <c r="L550" cm="1">
        <f t="array" aca="1" ref="L550" ca="1">INDIRECT("'Room Details'!$M$552")</f>
        <v>0</v>
      </c>
      <c r="M550" cm="1">
        <f t="array" aca="1" ref="M550" ca="1">INDIRECT("'Room Details'!$N$552")</f>
        <v>0</v>
      </c>
      <c r="N550" cm="1">
        <f t="array" aca="1" ref="N550" ca="1">INDIRECT("'Room Details'!$O$552")</f>
        <v>0</v>
      </c>
      <c r="O550" cm="1">
        <f t="array" aca="1" ref="O550" ca="1">INDIRECT("'Room Details'!$P$552")</f>
        <v>0</v>
      </c>
    </row>
    <row r="551" spans="1:15" x14ac:dyDescent="0.25">
      <c r="A551" cm="1">
        <f t="array" aca="1" ref="A551" ca="1">INDIRECT("'Room Details'!$B$553")</f>
        <v>0</v>
      </c>
      <c r="B551" cm="1">
        <f t="array" aca="1" ref="B551" ca="1">INDIRECT("'Room Details'!$C$553")</f>
        <v>0</v>
      </c>
      <c r="C551" cm="1">
        <f t="array" aca="1" ref="C551" ca="1">INDIRECT("'Room Details'!$D$553")</f>
        <v>0</v>
      </c>
      <c r="D551" cm="1">
        <f t="array" aca="1" ref="D551" ca="1">INDIRECT("'Room Details'!$E$553")</f>
        <v>0</v>
      </c>
      <c r="E551" t="str" cm="1">
        <f t="array" aca="1" ref="E551" ca="1">INDIRECT("'Room Details'!$F$553")</f>
        <v xml:space="preserve"> </v>
      </c>
      <c r="F551" cm="1">
        <f t="array" aca="1" ref="F551" ca="1">INDIRECT("'Room Details'!$G$553")</f>
        <v>0</v>
      </c>
      <c r="G551" cm="1">
        <f t="array" aca="1" ref="G551" ca="1">INDIRECT("'Room Details'!$H$553")</f>
        <v>0</v>
      </c>
      <c r="H551" cm="1">
        <f t="array" aca="1" ref="H551" ca="1">INDIRECT("'Room Details'!$I$553")</f>
        <v>0</v>
      </c>
      <c r="I551" cm="1">
        <f t="array" aca="1" ref="I551" ca="1">INDIRECT("'Room Details'!$J$553")</f>
        <v>0</v>
      </c>
      <c r="J551" cm="1">
        <f t="array" aca="1" ref="J551" ca="1">INDIRECT("'Room Details'!$K$553")</f>
        <v>0</v>
      </c>
      <c r="K551" t="str" cm="1">
        <f t="array" aca="1" ref="K551" ca="1">INDIRECT("'Room Details'!$L$553")</f>
        <v xml:space="preserve"> </v>
      </c>
      <c r="L551" cm="1">
        <f t="array" aca="1" ref="L551" ca="1">INDIRECT("'Room Details'!$M$553")</f>
        <v>0</v>
      </c>
      <c r="M551" cm="1">
        <f t="array" aca="1" ref="M551" ca="1">INDIRECT("'Room Details'!$N$553")</f>
        <v>0</v>
      </c>
      <c r="N551" cm="1">
        <f t="array" aca="1" ref="N551" ca="1">INDIRECT("'Room Details'!$O$553")</f>
        <v>0</v>
      </c>
      <c r="O551" cm="1">
        <f t="array" aca="1" ref="O551" ca="1">INDIRECT("'Room Details'!$P$553")</f>
        <v>0</v>
      </c>
    </row>
    <row r="552" spans="1:15" x14ac:dyDescent="0.25">
      <c r="A552" cm="1">
        <f t="array" aca="1" ref="A552" ca="1">INDIRECT("'Room Details'!$B$554")</f>
        <v>0</v>
      </c>
      <c r="B552" cm="1">
        <f t="array" aca="1" ref="B552" ca="1">INDIRECT("'Room Details'!$C$554")</f>
        <v>0</v>
      </c>
      <c r="C552" cm="1">
        <f t="array" aca="1" ref="C552" ca="1">INDIRECT("'Room Details'!$D$554")</f>
        <v>0</v>
      </c>
      <c r="D552" cm="1">
        <f t="array" aca="1" ref="D552" ca="1">INDIRECT("'Room Details'!$E$554")</f>
        <v>0</v>
      </c>
      <c r="E552" t="str" cm="1">
        <f t="array" aca="1" ref="E552" ca="1">INDIRECT("'Room Details'!$F$554")</f>
        <v xml:space="preserve"> </v>
      </c>
      <c r="F552" cm="1">
        <f t="array" aca="1" ref="F552" ca="1">INDIRECT("'Room Details'!$G$554")</f>
        <v>0</v>
      </c>
      <c r="G552" cm="1">
        <f t="array" aca="1" ref="G552" ca="1">INDIRECT("'Room Details'!$H$554")</f>
        <v>0</v>
      </c>
      <c r="H552" cm="1">
        <f t="array" aca="1" ref="H552" ca="1">INDIRECT("'Room Details'!$I$554")</f>
        <v>0</v>
      </c>
      <c r="I552" cm="1">
        <f t="array" aca="1" ref="I552" ca="1">INDIRECT("'Room Details'!$J$554")</f>
        <v>0</v>
      </c>
      <c r="J552" cm="1">
        <f t="array" aca="1" ref="J552" ca="1">INDIRECT("'Room Details'!$K$554")</f>
        <v>0</v>
      </c>
      <c r="K552" t="str" cm="1">
        <f t="array" aca="1" ref="K552" ca="1">INDIRECT("'Room Details'!$L$554")</f>
        <v xml:space="preserve"> </v>
      </c>
      <c r="L552" cm="1">
        <f t="array" aca="1" ref="L552" ca="1">INDIRECT("'Room Details'!$M$554")</f>
        <v>0</v>
      </c>
      <c r="M552" cm="1">
        <f t="array" aca="1" ref="M552" ca="1">INDIRECT("'Room Details'!$N$554")</f>
        <v>0</v>
      </c>
      <c r="N552" cm="1">
        <f t="array" aca="1" ref="N552" ca="1">INDIRECT("'Room Details'!$O$554")</f>
        <v>0</v>
      </c>
      <c r="O552" cm="1">
        <f t="array" aca="1" ref="O552" ca="1">INDIRECT("'Room Details'!$P$554")</f>
        <v>0</v>
      </c>
    </row>
    <row r="553" spans="1:15" x14ac:dyDescent="0.25">
      <c r="A553" cm="1">
        <f t="array" aca="1" ref="A553" ca="1">INDIRECT("'Room Details'!$B$555")</f>
        <v>0</v>
      </c>
      <c r="B553" cm="1">
        <f t="array" aca="1" ref="B553" ca="1">INDIRECT("'Room Details'!$C$555")</f>
        <v>0</v>
      </c>
      <c r="C553" cm="1">
        <f t="array" aca="1" ref="C553" ca="1">INDIRECT("'Room Details'!$D$555")</f>
        <v>0</v>
      </c>
      <c r="D553" cm="1">
        <f t="array" aca="1" ref="D553" ca="1">INDIRECT("'Room Details'!$E$555")</f>
        <v>0</v>
      </c>
      <c r="E553" t="str" cm="1">
        <f t="array" aca="1" ref="E553" ca="1">INDIRECT("'Room Details'!$F$555")</f>
        <v xml:space="preserve"> </v>
      </c>
      <c r="F553" cm="1">
        <f t="array" aca="1" ref="F553" ca="1">INDIRECT("'Room Details'!$G$555")</f>
        <v>0</v>
      </c>
      <c r="G553" cm="1">
        <f t="array" aca="1" ref="G553" ca="1">INDIRECT("'Room Details'!$H$555")</f>
        <v>0</v>
      </c>
      <c r="H553" cm="1">
        <f t="array" aca="1" ref="H553" ca="1">INDIRECT("'Room Details'!$I$555")</f>
        <v>0</v>
      </c>
      <c r="I553" cm="1">
        <f t="array" aca="1" ref="I553" ca="1">INDIRECT("'Room Details'!$J$555")</f>
        <v>0</v>
      </c>
      <c r="J553" cm="1">
        <f t="array" aca="1" ref="J553" ca="1">INDIRECT("'Room Details'!$K$555")</f>
        <v>0</v>
      </c>
      <c r="K553" t="str" cm="1">
        <f t="array" aca="1" ref="K553" ca="1">INDIRECT("'Room Details'!$L$555")</f>
        <v xml:space="preserve"> </v>
      </c>
      <c r="L553" cm="1">
        <f t="array" aca="1" ref="L553" ca="1">INDIRECT("'Room Details'!$M$555")</f>
        <v>0</v>
      </c>
      <c r="M553" cm="1">
        <f t="array" aca="1" ref="M553" ca="1">INDIRECT("'Room Details'!$N$555")</f>
        <v>0</v>
      </c>
      <c r="N553" cm="1">
        <f t="array" aca="1" ref="N553" ca="1">INDIRECT("'Room Details'!$O$555")</f>
        <v>0</v>
      </c>
      <c r="O553" cm="1">
        <f t="array" aca="1" ref="O553" ca="1">INDIRECT("'Room Details'!$P$555")</f>
        <v>0</v>
      </c>
    </row>
    <row r="554" spans="1:15" x14ac:dyDescent="0.25">
      <c r="A554" cm="1">
        <f t="array" aca="1" ref="A554" ca="1">INDIRECT("'Room Details'!$B$556")</f>
        <v>0</v>
      </c>
      <c r="B554" cm="1">
        <f t="array" aca="1" ref="B554" ca="1">INDIRECT("'Room Details'!$C$556")</f>
        <v>0</v>
      </c>
      <c r="C554" cm="1">
        <f t="array" aca="1" ref="C554" ca="1">INDIRECT("'Room Details'!$D$556")</f>
        <v>0</v>
      </c>
      <c r="D554" cm="1">
        <f t="array" aca="1" ref="D554" ca="1">INDIRECT("'Room Details'!$E$556")</f>
        <v>0</v>
      </c>
      <c r="E554" t="str" cm="1">
        <f t="array" aca="1" ref="E554" ca="1">INDIRECT("'Room Details'!$F$556")</f>
        <v xml:space="preserve"> </v>
      </c>
      <c r="F554" cm="1">
        <f t="array" aca="1" ref="F554" ca="1">INDIRECT("'Room Details'!$G$556")</f>
        <v>0</v>
      </c>
      <c r="G554" cm="1">
        <f t="array" aca="1" ref="G554" ca="1">INDIRECT("'Room Details'!$H$556")</f>
        <v>0</v>
      </c>
      <c r="H554" cm="1">
        <f t="array" aca="1" ref="H554" ca="1">INDIRECT("'Room Details'!$I$556")</f>
        <v>0</v>
      </c>
      <c r="I554" cm="1">
        <f t="array" aca="1" ref="I554" ca="1">INDIRECT("'Room Details'!$J$556")</f>
        <v>0</v>
      </c>
      <c r="J554" cm="1">
        <f t="array" aca="1" ref="J554" ca="1">INDIRECT("'Room Details'!$K$556")</f>
        <v>0</v>
      </c>
      <c r="K554" t="str" cm="1">
        <f t="array" aca="1" ref="K554" ca="1">INDIRECT("'Room Details'!$L$556")</f>
        <v xml:space="preserve"> </v>
      </c>
      <c r="L554" cm="1">
        <f t="array" aca="1" ref="L554" ca="1">INDIRECT("'Room Details'!$M$556")</f>
        <v>0</v>
      </c>
      <c r="M554" cm="1">
        <f t="array" aca="1" ref="M554" ca="1">INDIRECT("'Room Details'!$N$556")</f>
        <v>0</v>
      </c>
      <c r="N554" cm="1">
        <f t="array" aca="1" ref="N554" ca="1">INDIRECT("'Room Details'!$O$556")</f>
        <v>0</v>
      </c>
      <c r="O554" cm="1">
        <f t="array" aca="1" ref="O554" ca="1">INDIRECT("'Room Details'!$P$556")</f>
        <v>0</v>
      </c>
    </row>
    <row r="555" spans="1:15" x14ac:dyDescent="0.25">
      <c r="A555" cm="1">
        <f t="array" aca="1" ref="A555" ca="1">INDIRECT("'Room Details'!$B$557")</f>
        <v>0</v>
      </c>
      <c r="B555" cm="1">
        <f t="array" aca="1" ref="B555" ca="1">INDIRECT("'Room Details'!$C$557")</f>
        <v>0</v>
      </c>
      <c r="C555" cm="1">
        <f t="array" aca="1" ref="C555" ca="1">INDIRECT("'Room Details'!$D$557")</f>
        <v>0</v>
      </c>
      <c r="D555" cm="1">
        <f t="array" aca="1" ref="D555" ca="1">INDIRECT("'Room Details'!$E$557")</f>
        <v>0</v>
      </c>
      <c r="E555" t="str" cm="1">
        <f t="array" aca="1" ref="E555" ca="1">INDIRECT("'Room Details'!$F$557")</f>
        <v xml:space="preserve"> </v>
      </c>
      <c r="F555" cm="1">
        <f t="array" aca="1" ref="F555" ca="1">INDIRECT("'Room Details'!$G$557")</f>
        <v>0</v>
      </c>
      <c r="G555" cm="1">
        <f t="array" aca="1" ref="G555" ca="1">INDIRECT("'Room Details'!$H$557")</f>
        <v>0</v>
      </c>
      <c r="H555" cm="1">
        <f t="array" aca="1" ref="H555" ca="1">INDIRECT("'Room Details'!$I$557")</f>
        <v>0</v>
      </c>
      <c r="I555" cm="1">
        <f t="array" aca="1" ref="I555" ca="1">INDIRECT("'Room Details'!$J$557")</f>
        <v>0</v>
      </c>
      <c r="J555" cm="1">
        <f t="array" aca="1" ref="J555" ca="1">INDIRECT("'Room Details'!$K$557")</f>
        <v>0</v>
      </c>
      <c r="K555" t="str" cm="1">
        <f t="array" aca="1" ref="K555" ca="1">INDIRECT("'Room Details'!$L$557")</f>
        <v xml:space="preserve"> </v>
      </c>
      <c r="L555" cm="1">
        <f t="array" aca="1" ref="L555" ca="1">INDIRECT("'Room Details'!$M$557")</f>
        <v>0</v>
      </c>
      <c r="M555" cm="1">
        <f t="array" aca="1" ref="M555" ca="1">INDIRECT("'Room Details'!$N$557")</f>
        <v>0</v>
      </c>
      <c r="N555" cm="1">
        <f t="array" aca="1" ref="N555" ca="1">INDIRECT("'Room Details'!$O$557")</f>
        <v>0</v>
      </c>
      <c r="O555" cm="1">
        <f t="array" aca="1" ref="O555" ca="1">INDIRECT("'Room Details'!$P$557")</f>
        <v>0</v>
      </c>
    </row>
    <row r="556" spans="1:15" x14ac:dyDescent="0.25">
      <c r="A556" cm="1">
        <f t="array" aca="1" ref="A556" ca="1">INDIRECT("'Room Details'!$B$558")</f>
        <v>0</v>
      </c>
      <c r="B556" cm="1">
        <f t="array" aca="1" ref="B556" ca="1">INDIRECT("'Room Details'!$C$558")</f>
        <v>0</v>
      </c>
      <c r="C556" cm="1">
        <f t="array" aca="1" ref="C556" ca="1">INDIRECT("'Room Details'!$D$558")</f>
        <v>0</v>
      </c>
      <c r="D556" cm="1">
        <f t="array" aca="1" ref="D556" ca="1">INDIRECT("'Room Details'!$E$558")</f>
        <v>0</v>
      </c>
      <c r="E556" t="str" cm="1">
        <f t="array" aca="1" ref="E556" ca="1">INDIRECT("'Room Details'!$F$558")</f>
        <v xml:space="preserve"> </v>
      </c>
      <c r="F556" cm="1">
        <f t="array" aca="1" ref="F556" ca="1">INDIRECT("'Room Details'!$G$558")</f>
        <v>0</v>
      </c>
      <c r="G556" cm="1">
        <f t="array" aca="1" ref="G556" ca="1">INDIRECT("'Room Details'!$H$558")</f>
        <v>0</v>
      </c>
      <c r="H556" cm="1">
        <f t="array" aca="1" ref="H556" ca="1">INDIRECT("'Room Details'!$I$558")</f>
        <v>0</v>
      </c>
      <c r="I556" cm="1">
        <f t="array" aca="1" ref="I556" ca="1">INDIRECT("'Room Details'!$J$558")</f>
        <v>0</v>
      </c>
      <c r="J556" cm="1">
        <f t="array" aca="1" ref="J556" ca="1">INDIRECT("'Room Details'!$K$558")</f>
        <v>0</v>
      </c>
      <c r="K556" t="str" cm="1">
        <f t="array" aca="1" ref="K556" ca="1">INDIRECT("'Room Details'!$L$558")</f>
        <v xml:space="preserve"> </v>
      </c>
      <c r="L556" cm="1">
        <f t="array" aca="1" ref="L556" ca="1">INDIRECT("'Room Details'!$M$558")</f>
        <v>0</v>
      </c>
      <c r="M556" cm="1">
        <f t="array" aca="1" ref="M556" ca="1">INDIRECT("'Room Details'!$N$558")</f>
        <v>0</v>
      </c>
      <c r="N556" cm="1">
        <f t="array" aca="1" ref="N556" ca="1">INDIRECT("'Room Details'!$O$558")</f>
        <v>0</v>
      </c>
      <c r="O556" cm="1">
        <f t="array" aca="1" ref="O556" ca="1">INDIRECT("'Room Details'!$P$558")</f>
        <v>0</v>
      </c>
    </row>
    <row r="557" spans="1:15" x14ac:dyDescent="0.25">
      <c r="A557" cm="1">
        <f t="array" aca="1" ref="A557" ca="1">INDIRECT("'Room Details'!$B$559")</f>
        <v>0</v>
      </c>
      <c r="B557" cm="1">
        <f t="array" aca="1" ref="B557" ca="1">INDIRECT("'Room Details'!$C$559")</f>
        <v>0</v>
      </c>
      <c r="C557" cm="1">
        <f t="array" aca="1" ref="C557" ca="1">INDIRECT("'Room Details'!$D$559")</f>
        <v>0</v>
      </c>
      <c r="D557" cm="1">
        <f t="array" aca="1" ref="D557" ca="1">INDIRECT("'Room Details'!$E$559")</f>
        <v>0</v>
      </c>
      <c r="E557" t="str" cm="1">
        <f t="array" aca="1" ref="E557" ca="1">INDIRECT("'Room Details'!$F$559")</f>
        <v xml:space="preserve"> </v>
      </c>
      <c r="F557" cm="1">
        <f t="array" aca="1" ref="F557" ca="1">INDIRECT("'Room Details'!$G$559")</f>
        <v>0</v>
      </c>
      <c r="G557" cm="1">
        <f t="array" aca="1" ref="G557" ca="1">INDIRECT("'Room Details'!$H$559")</f>
        <v>0</v>
      </c>
      <c r="H557" cm="1">
        <f t="array" aca="1" ref="H557" ca="1">INDIRECT("'Room Details'!$I$559")</f>
        <v>0</v>
      </c>
      <c r="I557" cm="1">
        <f t="array" aca="1" ref="I557" ca="1">INDIRECT("'Room Details'!$J$559")</f>
        <v>0</v>
      </c>
      <c r="J557" cm="1">
        <f t="array" aca="1" ref="J557" ca="1">INDIRECT("'Room Details'!$K$559")</f>
        <v>0</v>
      </c>
      <c r="K557" t="str" cm="1">
        <f t="array" aca="1" ref="K557" ca="1">INDIRECT("'Room Details'!$L$559")</f>
        <v xml:space="preserve"> </v>
      </c>
      <c r="L557" cm="1">
        <f t="array" aca="1" ref="L557" ca="1">INDIRECT("'Room Details'!$M$559")</f>
        <v>0</v>
      </c>
      <c r="M557" cm="1">
        <f t="array" aca="1" ref="M557" ca="1">INDIRECT("'Room Details'!$N$559")</f>
        <v>0</v>
      </c>
      <c r="N557" cm="1">
        <f t="array" aca="1" ref="N557" ca="1">INDIRECT("'Room Details'!$O$559")</f>
        <v>0</v>
      </c>
      <c r="O557" cm="1">
        <f t="array" aca="1" ref="O557" ca="1">INDIRECT("'Room Details'!$P$559")</f>
        <v>0</v>
      </c>
    </row>
    <row r="558" spans="1:15" x14ac:dyDescent="0.25">
      <c r="A558" cm="1">
        <f t="array" aca="1" ref="A558" ca="1">INDIRECT("'Room Details'!$B$560")</f>
        <v>0</v>
      </c>
      <c r="B558" cm="1">
        <f t="array" aca="1" ref="B558" ca="1">INDIRECT("'Room Details'!$C$560")</f>
        <v>0</v>
      </c>
      <c r="C558" cm="1">
        <f t="array" aca="1" ref="C558" ca="1">INDIRECT("'Room Details'!$D$560")</f>
        <v>0</v>
      </c>
      <c r="D558" cm="1">
        <f t="array" aca="1" ref="D558" ca="1">INDIRECT("'Room Details'!$E$560")</f>
        <v>0</v>
      </c>
      <c r="E558" t="str" cm="1">
        <f t="array" aca="1" ref="E558" ca="1">INDIRECT("'Room Details'!$F$560")</f>
        <v xml:space="preserve"> </v>
      </c>
      <c r="F558" cm="1">
        <f t="array" aca="1" ref="F558" ca="1">INDIRECT("'Room Details'!$G$560")</f>
        <v>0</v>
      </c>
      <c r="G558" cm="1">
        <f t="array" aca="1" ref="G558" ca="1">INDIRECT("'Room Details'!$H$560")</f>
        <v>0</v>
      </c>
      <c r="H558" cm="1">
        <f t="array" aca="1" ref="H558" ca="1">INDIRECT("'Room Details'!$I$560")</f>
        <v>0</v>
      </c>
      <c r="I558" cm="1">
        <f t="array" aca="1" ref="I558" ca="1">INDIRECT("'Room Details'!$J$560")</f>
        <v>0</v>
      </c>
      <c r="J558" cm="1">
        <f t="array" aca="1" ref="J558" ca="1">INDIRECT("'Room Details'!$K$560")</f>
        <v>0</v>
      </c>
      <c r="K558" t="str" cm="1">
        <f t="array" aca="1" ref="K558" ca="1">INDIRECT("'Room Details'!$L$560")</f>
        <v xml:space="preserve"> </v>
      </c>
      <c r="L558" cm="1">
        <f t="array" aca="1" ref="L558" ca="1">INDIRECT("'Room Details'!$M$560")</f>
        <v>0</v>
      </c>
      <c r="M558" cm="1">
        <f t="array" aca="1" ref="M558" ca="1">INDIRECT("'Room Details'!$N$560")</f>
        <v>0</v>
      </c>
      <c r="N558" cm="1">
        <f t="array" aca="1" ref="N558" ca="1">INDIRECT("'Room Details'!$O$560")</f>
        <v>0</v>
      </c>
      <c r="O558" cm="1">
        <f t="array" aca="1" ref="O558" ca="1">INDIRECT("'Room Details'!$P$560")</f>
        <v>0</v>
      </c>
    </row>
    <row r="559" spans="1:15" x14ac:dyDescent="0.25">
      <c r="A559" cm="1">
        <f t="array" aca="1" ref="A559" ca="1">INDIRECT("'Room Details'!$B$561")</f>
        <v>0</v>
      </c>
      <c r="B559" cm="1">
        <f t="array" aca="1" ref="B559" ca="1">INDIRECT("'Room Details'!$C$561")</f>
        <v>0</v>
      </c>
      <c r="C559" cm="1">
        <f t="array" aca="1" ref="C559" ca="1">INDIRECT("'Room Details'!$D$561")</f>
        <v>0</v>
      </c>
      <c r="D559" cm="1">
        <f t="array" aca="1" ref="D559" ca="1">INDIRECT("'Room Details'!$E$561")</f>
        <v>0</v>
      </c>
      <c r="E559" t="str" cm="1">
        <f t="array" aca="1" ref="E559" ca="1">INDIRECT("'Room Details'!$F$561")</f>
        <v xml:space="preserve"> </v>
      </c>
      <c r="F559" cm="1">
        <f t="array" aca="1" ref="F559" ca="1">INDIRECT("'Room Details'!$G$561")</f>
        <v>0</v>
      </c>
      <c r="G559" cm="1">
        <f t="array" aca="1" ref="G559" ca="1">INDIRECT("'Room Details'!$H$561")</f>
        <v>0</v>
      </c>
      <c r="H559" cm="1">
        <f t="array" aca="1" ref="H559" ca="1">INDIRECT("'Room Details'!$I$561")</f>
        <v>0</v>
      </c>
      <c r="I559" cm="1">
        <f t="array" aca="1" ref="I559" ca="1">INDIRECT("'Room Details'!$J$561")</f>
        <v>0</v>
      </c>
      <c r="J559" cm="1">
        <f t="array" aca="1" ref="J559" ca="1">INDIRECT("'Room Details'!$K$561")</f>
        <v>0</v>
      </c>
      <c r="K559" t="str" cm="1">
        <f t="array" aca="1" ref="K559" ca="1">INDIRECT("'Room Details'!$L$561")</f>
        <v xml:space="preserve"> </v>
      </c>
      <c r="L559" cm="1">
        <f t="array" aca="1" ref="L559" ca="1">INDIRECT("'Room Details'!$M$561")</f>
        <v>0</v>
      </c>
      <c r="M559" cm="1">
        <f t="array" aca="1" ref="M559" ca="1">INDIRECT("'Room Details'!$N$561")</f>
        <v>0</v>
      </c>
      <c r="N559" cm="1">
        <f t="array" aca="1" ref="N559" ca="1">INDIRECT("'Room Details'!$O$561")</f>
        <v>0</v>
      </c>
      <c r="O559" cm="1">
        <f t="array" aca="1" ref="O559" ca="1">INDIRECT("'Room Details'!$P$561")</f>
        <v>0</v>
      </c>
    </row>
    <row r="560" spans="1:15" x14ac:dyDescent="0.25">
      <c r="A560" cm="1">
        <f t="array" aca="1" ref="A560" ca="1">INDIRECT("'Room Details'!$B$562")</f>
        <v>0</v>
      </c>
      <c r="B560" cm="1">
        <f t="array" aca="1" ref="B560" ca="1">INDIRECT("'Room Details'!$C$562")</f>
        <v>0</v>
      </c>
      <c r="C560" cm="1">
        <f t="array" aca="1" ref="C560" ca="1">INDIRECT("'Room Details'!$D$562")</f>
        <v>0</v>
      </c>
      <c r="D560" cm="1">
        <f t="array" aca="1" ref="D560" ca="1">INDIRECT("'Room Details'!$E$562")</f>
        <v>0</v>
      </c>
      <c r="E560" t="str" cm="1">
        <f t="array" aca="1" ref="E560" ca="1">INDIRECT("'Room Details'!$F$562")</f>
        <v xml:space="preserve"> </v>
      </c>
      <c r="F560" cm="1">
        <f t="array" aca="1" ref="F560" ca="1">INDIRECT("'Room Details'!$G$562")</f>
        <v>0</v>
      </c>
      <c r="G560" cm="1">
        <f t="array" aca="1" ref="G560" ca="1">INDIRECT("'Room Details'!$H$562")</f>
        <v>0</v>
      </c>
      <c r="H560" cm="1">
        <f t="array" aca="1" ref="H560" ca="1">INDIRECT("'Room Details'!$I$562")</f>
        <v>0</v>
      </c>
      <c r="I560" cm="1">
        <f t="array" aca="1" ref="I560" ca="1">INDIRECT("'Room Details'!$J$562")</f>
        <v>0</v>
      </c>
      <c r="J560" cm="1">
        <f t="array" aca="1" ref="J560" ca="1">INDIRECT("'Room Details'!$K$562")</f>
        <v>0</v>
      </c>
      <c r="K560" t="str" cm="1">
        <f t="array" aca="1" ref="K560" ca="1">INDIRECT("'Room Details'!$L$562")</f>
        <v xml:space="preserve"> </v>
      </c>
      <c r="L560" cm="1">
        <f t="array" aca="1" ref="L560" ca="1">INDIRECT("'Room Details'!$M$562")</f>
        <v>0</v>
      </c>
      <c r="M560" cm="1">
        <f t="array" aca="1" ref="M560" ca="1">INDIRECT("'Room Details'!$N$562")</f>
        <v>0</v>
      </c>
      <c r="N560" cm="1">
        <f t="array" aca="1" ref="N560" ca="1">INDIRECT("'Room Details'!$O$562")</f>
        <v>0</v>
      </c>
      <c r="O560" cm="1">
        <f t="array" aca="1" ref="O560" ca="1">INDIRECT("'Room Details'!$P$562")</f>
        <v>0</v>
      </c>
    </row>
    <row r="561" spans="1:15" x14ac:dyDescent="0.25">
      <c r="A561" cm="1">
        <f t="array" aca="1" ref="A561" ca="1">INDIRECT("'Room Details'!$B$563")</f>
        <v>0</v>
      </c>
      <c r="B561" cm="1">
        <f t="array" aca="1" ref="B561" ca="1">INDIRECT("'Room Details'!$C$563")</f>
        <v>0</v>
      </c>
      <c r="C561" cm="1">
        <f t="array" aca="1" ref="C561" ca="1">INDIRECT("'Room Details'!$D$563")</f>
        <v>0</v>
      </c>
      <c r="D561" cm="1">
        <f t="array" aca="1" ref="D561" ca="1">INDIRECT("'Room Details'!$E$563")</f>
        <v>0</v>
      </c>
      <c r="E561" t="str" cm="1">
        <f t="array" aca="1" ref="E561" ca="1">INDIRECT("'Room Details'!$F$563")</f>
        <v xml:space="preserve"> </v>
      </c>
      <c r="F561" cm="1">
        <f t="array" aca="1" ref="F561" ca="1">INDIRECT("'Room Details'!$G$563")</f>
        <v>0</v>
      </c>
      <c r="G561" cm="1">
        <f t="array" aca="1" ref="G561" ca="1">INDIRECT("'Room Details'!$H$563")</f>
        <v>0</v>
      </c>
      <c r="H561" cm="1">
        <f t="array" aca="1" ref="H561" ca="1">INDIRECT("'Room Details'!$I$563")</f>
        <v>0</v>
      </c>
      <c r="I561" cm="1">
        <f t="array" aca="1" ref="I561" ca="1">INDIRECT("'Room Details'!$J$563")</f>
        <v>0</v>
      </c>
      <c r="J561" cm="1">
        <f t="array" aca="1" ref="J561" ca="1">INDIRECT("'Room Details'!$K$563")</f>
        <v>0</v>
      </c>
      <c r="K561" t="str" cm="1">
        <f t="array" aca="1" ref="K561" ca="1">INDIRECT("'Room Details'!$L$563")</f>
        <v xml:space="preserve"> </v>
      </c>
      <c r="L561" cm="1">
        <f t="array" aca="1" ref="L561" ca="1">INDIRECT("'Room Details'!$M$563")</f>
        <v>0</v>
      </c>
      <c r="M561" cm="1">
        <f t="array" aca="1" ref="M561" ca="1">INDIRECT("'Room Details'!$N$563")</f>
        <v>0</v>
      </c>
      <c r="N561" cm="1">
        <f t="array" aca="1" ref="N561" ca="1">INDIRECT("'Room Details'!$O$563")</f>
        <v>0</v>
      </c>
      <c r="O561" cm="1">
        <f t="array" aca="1" ref="O561" ca="1">INDIRECT("'Room Details'!$P$563")</f>
        <v>0</v>
      </c>
    </row>
    <row r="562" spans="1:15" x14ac:dyDescent="0.25">
      <c r="A562" cm="1">
        <f t="array" aca="1" ref="A562" ca="1">INDIRECT("'Room Details'!$B$564")</f>
        <v>0</v>
      </c>
      <c r="B562" cm="1">
        <f t="array" aca="1" ref="B562" ca="1">INDIRECT("'Room Details'!$C$564")</f>
        <v>0</v>
      </c>
      <c r="C562" cm="1">
        <f t="array" aca="1" ref="C562" ca="1">INDIRECT("'Room Details'!$D$564")</f>
        <v>0</v>
      </c>
      <c r="D562" cm="1">
        <f t="array" aca="1" ref="D562" ca="1">INDIRECT("'Room Details'!$E$564")</f>
        <v>0</v>
      </c>
      <c r="E562" t="str" cm="1">
        <f t="array" aca="1" ref="E562" ca="1">INDIRECT("'Room Details'!$F$564")</f>
        <v xml:space="preserve"> </v>
      </c>
      <c r="F562" cm="1">
        <f t="array" aca="1" ref="F562" ca="1">INDIRECT("'Room Details'!$G$564")</f>
        <v>0</v>
      </c>
      <c r="G562" cm="1">
        <f t="array" aca="1" ref="G562" ca="1">INDIRECT("'Room Details'!$H$564")</f>
        <v>0</v>
      </c>
      <c r="H562" cm="1">
        <f t="array" aca="1" ref="H562" ca="1">INDIRECT("'Room Details'!$I$564")</f>
        <v>0</v>
      </c>
      <c r="I562" cm="1">
        <f t="array" aca="1" ref="I562" ca="1">INDIRECT("'Room Details'!$J$564")</f>
        <v>0</v>
      </c>
      <c r="J562" cm="1">
        <f t="array" aca="1" ref="J562" ca="1">INDIRECT("'Room Details'!$K$564")</f>
        <v>0</v>
      </c>
      <c r="K562" t="str" cm="1">
        <f t="array" aca="1" ref="K562" ca="1">INDIRECT("'Room Details'!$L$564")</f>
        <v xml:space="preserve"> </v>
      </c>
      <c r="L562" cm="1">
        <f t="array" aca="1" ref="L562" ca="1">INDIRECT("'Room Details'!$M$564")</f>
        <v>0</v>
      </c>
      <c r="M562" cm="1">
        <f t="array" aca="1" ref="M562" ca="1">INDIRECT("'Room Details'!$N$564")</f>
        <v>0</v>
      </c>
      <c r="N562" cm="1">
        <f t="array" aca="1" ref="N562" ca="1">INDIRECT("'Room Details'!$O$564")</f>
        <v>0</v>
      </c>
      <c r="O562" cm="1">
        <f t="array" aca="1" ref="O562" ca="1">INDIRECT("'Room Details'!$P$564")</f>
        <v>0</v>
      </c>
    </row>
    <row r="563" spans="1:15" x14ac:dyDescent="0.25">
      <c r="A563" cm="1">
        <f t="array" aca="1" ref="A563" ca="1">INDIRECT("'Room Details'!$B$565")</f>
        <v>0</v>
      </c>
      <c r="B563" cm="1">
        <f t="array" aca="1" ref="B563" ca="1">INDIRECT("'Room Details'!$C$565")</f>
        <v>0</v>
      </c>
      <c r="C563" cm="1">
        <f t="array" aca="1" ref="C563" ca="1">INDIRECT("'Room Details'!$D$565")</f>
        <v>0</v>
      </c>
      <c r="D563" cm="1">
        <f t="array" aca="1" ref="D563" ca="1">INDIRECT("'Room Details'!$E$565")</f>
        <v>0</v>
      </c>
      <c r="E563" t="str" cm="1">
        <f t="array" aca="1" ref="E563" ca="1">INDIRECT("'Room Details'!$F$565")</f>
        <v xml:space="preserve"> </v>
      </c>
      <c r="F563" cm="1">
        <f t="array" aca="1" ref="F563" ca="1">INDIRECT("'Room Details'!$G$565")</f>
        <v>0</v>
      </c>
      <c r="G563" cm="1">
        <f t="array" aca="1" ref="G563" ca="1">INDIRECT("'Room Details'!$H$565")</f>
        <v>0</v>
      </c>
      <c r="H563" cm="1">
        <f t="array" aca="1" ref="H563" ca="1">INDIRECT("'Room Details'!$I$565")</f>
        <v>0</v>
      </c>
      <c r="I563" cm="1">
        <f t="array" aca="1" ref="I563" ca="1">INDIRECT("'Room Details'!$J$565")</f>
        <v>0</v>
      </c>
      <c r="J563" cm="1">
        <f t="array" aca="1" ref="J563" ca="1">INDIRECT("'Room Details'!$K$565")</f>
        <v>0</v>
      </c>
      <c r="K563" t="str" cm="1">
        <f t="array" aca="1" ref="K563" ca="1">INDIRECT("'Room Details'!$L$565")</f>
        <v xml:space="preserve"> </v>
      </c>
      <c r="L563" cm="1">
        <f t="array" aca="1" ref="L563" ca="1">INDIRECT("'Room Details'!$M$565")</f>
        <v>0</v>
      </c>
      <c r="M563" cm="1">
        <f t="array" aca="1" ref="M563" ca="1">INDIRECT("'Room Details'!$N$565")</f>
        <v>0</v>
      </c>
      <c r="N563" cm="1">
        <f t="array" aca="1" ref="N563" ca="1">INDIRECT("'Room Details'!$O$565")</f>
        <v>0</v>
      </c>
      <c r="O563" cm="1">
        <f t="array" aca="1" ref="O563" ca="1">INDIRECT("'Room Details'!$P$565")</f>
        <v>0</v>
      </c>
    </row>
    <row r="564" spans="1:15" x14ac:dyDescent="0.25">
      <c r="A564" cm="1">
        <f t="array" aca="1" ref="A564" ca="1">INDIRECT("'Room Details'!$B$566")</f>
        <v>0</v>
      </c>
      <c r="B564" cm="1">
        <f t="array" aca="1" ref="B564" ca="1">INDIRECT("'Room Details'!$C$566")</f>
        <v>0</v>
      </c>
      <c r="C564" cm="1">
        <f t="array" aca="1" ref="C564" ca="1">INDIRECT("'Room Details'!$D$566")</f>
        <v>0</v>
      </c>
      <c r="D564" cm="1">
        <f t="array" aca="1" ref="D564" ca="1">INDIRECT("'Room Details'!$E$566")</f>
        <v>0</v>
      </c>
      <c r="E564" t="str" cm="1">
        <f t="array" aca="1" ref="E564" ca="1">INDIRECT("'Room Details'!$F$566")</f>
        <v xml:space="preserve"> </v>
      </c>
      <c r="F564" cm="1">
        <f t="array" aca="1" ref="F564" ca="1">INDIRECT("'Room Details'!$G$566")</f>
        <v>0</v>
      </c>
      <c r="G564" cm="1">
        <f t="array" aca="1" ref="G564" ca="1">INDIRECT("'Room Details'!$H$566")</f>
        <v>0</v>
      </c>
      <c r="H564" cm="1">
        <f t="array" aca="1" ref="H564" ca="1">INDIRECT("'Room Details'!$I$566")</f>
        <v>0</v>
      </c>
      <c r="I564" cm="1">
        <f t="array" aca="1" ref="I564" ca="1">INDIRECT("'Room Details'!$J$566")</f>
        <v>0</v>
      </c>
      <c r="J564" cm="1">
        <f t="array" aca="1" ref="J564" ca="1">INDIRECT("'Room Details'!$K$566")</f>
        <v>0</v>
      </c>
      <c r="K564" t="str" cm="1">
        <f t="array" aca="1" ref="K564" ca="1">INDIRECT("'Room Details'!$L$566")</f>
        <v xml:space="preserve"> </v>
      </c>
      <c r="L564" cm="1">
        <f t="array" aca="1" ref="L564" ca="1">INDIRECT("'Room Details'!$M$566")</f>
        <v>0</v>
      </c>
      <c r="M564" cm="1">
        <f t="array" aca="1" ref="M564" ca="1">INDIRECT("'Room Details'!$N$566")</f>
        <v>0</v>
      </c>
      <c r="N564" cm="1">
        <f t="array" aca="1" ref="N564" ca="1">INDIRECT("'Room Details'!$O$566")</f>
        <v>0</v>
      </c>
      <c r="O564" cm="1">
        <f t="array" aca="1" ref="O564" ca="1">INDIRECT("'Room Details'!$P$566")</f>
        <v>0</v>
      </c>
    </row>
    <row r="565" spans="1:15" x14ac:dyDescent="0.25">
      <c r="A565" cm="1">
        <f t="array" aca="1" ref="A565" ca="1">INDIRECT("'Room Details'!$B$567")</f>
        <v>0</v>
      </c>
      <c r="B565" cm="1">
        <f t="array" aca="1" ref="B565" ca="1">INDIRECT("'Room Details'!$C$567")</f>
        <v>0</v>
      </c>
      <c r="C565" cm="1">
        <f t="array" aca="1" ref="C565" ca="1">INDIRECT("'Room Details'!$D$567")</f>
        <v>0</v>
      </c>
      <c r="D565" cm="1">
        <f t="array" aca="1" ref="D565" ca="1">INDIRECT("'Room Details'!$E$567")</f>
        <v>0</v>
      </c>
      <c r="E565" t="str" cm="1">
        <f t="array" aca="1" ref="E565" ca="1">INDIRECT("'Room Details'!$F$567")</f>
        <v xml:space="preserve"> </v>
      </c>
      <c r="F565" cm="1">
        <f t="array" aca="1" ref="F565" ca="1">INDIRECT("'Room Details'!$G$567")</f>
        <v>0</v>
      </c>
      <c r="G565" cm="1">
        <f t="array" aca="1" ref="G565" ca="1">INDIRECT("'Room Details'!$H$567")</f>
        <v>0</v>
      </c>
      <c r="H565" cm="1">
        <f t="array" aca="1" ref="H565" ca="1">INDIRECT("'Room Details'!$I$567")</f>
        <v>0</v>
      </c>
      <c r="I565" cm="1">
        <f t="array" aca="1" ref="I565" ca="1">INDIRECT("'Room Details'!$J$567")</f>
        <v>0</v>
      </c>
      <c r="J565" cm="1">
        <f t="array" aca="1" ref="J565" ca="1">INDIRECT("'Room Details'!$K$567")</f>
        <v>0</v>
      </c>
      <c r="K565" t="str" cm="1">
        <f t="array" aca="1" ref="K565" ca="1">INDIRECT("'Room Details'!$L$567")</f>
        <v xml:space="preserve"> </v>
      </c>
      <c r="L565" cm="1">
        <f t="array" aca="1" ref="L565" ca="1">INDIRECT("'Room Details'!$M$567")</f>
        <v>0</v>
      </c>
      <c r="M565" cm="1">
        <f t="array" aca="1" ref="M565" ca="1">INDIRECT("'Room Details'!$N$567")</f>
        <v>0</v>
      </c>
      <c r="N565" cm="1">
        <f t="array" aca="1" ref="N565" ca="1">INDIRECT("'Room Details'!$O$567")</f>
        <v>0</v>
      </c>
      <c r="O565" cm="1">
        <f t="array" aca="1" ref="O565" ca="1">INDIRECT("'Room Details'!$P$567")</f>
        <v>0</v>
      </c>
    </row>
    <row r="566" spans="1:15" x14ac:dyDescent="0.25">
      <c r="A566" cm="1">
        <f t="array" aca="1" ref="A566" ca="1">INDIRECT("'Room Details'!$B$568")</f>
        <v>0</v>
      </c>
      <c r="B566" cm="1">
        <f t="array" aca="1" ref="B566" ca="1">INDIRECT("'Room Details'!$C$568")</f>
        <v>0</v>
      </c>
      <c r="C566" cm="1">
        <f t="array" aca="1" ref="C566" ca="1">INDIRECT("'Room Details'!$D$568")</f>
        <v>0</v>
      </c>
      <c r="D566" cm="1">
        <f t="array" aca="1" ref="D566" ca="1">INDIRECT("'Room Details'!$E$568")</f>
        <v>0</v>
      </c>
      <c r="E566" t="str" cm="1">
        <f t="array" aca="1" ref="E566" ca="1">INDIRECT("'Room Details'!$F$568")</f>
        <v xml:space="preserve"> </v>
      </c>
      <c r="F566" cm="1">
        <f t="array" aca="1" ref="F566" ca="1">INDIRECT("'Room Details'!$G$568")</f>
        <v>0</v>
      </c>
      <c r="G566" cm="1">
        <f t="array" aca="1" ref="G566" ca="1">INDIRECT("'Room Details'!$H$568")</f>
        <v>0</v>
      </c>
      <c r="H566" cm="1">
        <f t="array" aca="1" ref="H566" ca="1">INDIRECT("'Room Details'!$I$568")</f>
        <v>0</v>
      </c>
      <c r="I566" cm="1">
        <f t="array" aca="1" ref="I566" ca="1">INDIRECT("'Room Details'!$J$568")</f>
        <v>0</v>
      </c>
      <c r="J566" cm="1">
        <f t="array" aca="1" ref="J566" ca="1">INDIRECT("'Room Details'!$K$568")</f>
        <v>0</v>
      </c>
      <c r="K566" t="str" cm="1">
        <f t="array" aca="1" ref="K566" ca="1">INDIRECT("'Room Details'!$L$568")</f>
        <v xml:space="preserve"> </v>
      </c>
      <c r="L566" cm="1">
        <f t="array" aca="1" ref="L566" ca="1">INDIRECT("'Room Details'!$M$568")</f>
        <v>0</v>
      </c>
      <c r="M566" cm="1">
        <f t="array" aca="1" ref="M566" ca="1">INDIRECT("'Room Details'!$N$568")</f>
        <v>0</v>
      </c>
      <c r="N566" cm="1">
        <f t="array" aca="1" ref="N566" ca="1">INDIRECT("'Room Details'!$O$568")</f>
        <v>0</v>
      </c>
      <c r="O566" cm="1">
        <f t="array" aca="1" ref="O566" ca="1">INDIRECT("'Room Details'!$P$568")</f>
        <v>0</v>
      </c>
    </row>
    <row r="567" spans="1:15" x14ac:dyDescent="0.25">
      <c r="A567" cm="1">
        <f t="array" aca="1" ref="A567" ca="1">INDIRECT("'Room Details'!$B$569")</f>
        <v>0</v>
      </c>
      <c r="B567" cm="1">
        <f t="array" aca="1" ref="B567" ca="1">INDIRECT("'Room Details'!$C$569")</f>
        <v>0</v>
      </c>
      <c r="C567" cm="1">
        <f t="array" aca="1" ref="C567" ca="1">INDIRECT("'Room Details'!$D$569")</f>
        <v>0</v>
      </c>
      <c r="D567" cm="1">
        <f t="array" aca="1" ref="D567" ca="1">INDIRECT("'Room Details'!$E$569")</f>
        <v>0</v>
      </c>
      <c r="E567" t="str" cm="1">
        <f t="array" aca="1" ref="E567" ca="1">INDIRECT("'Room Details'!$F$569")</f>
        <v xml:space="preserve"> </v>
      </c>
      <c r="F567" cm="1">
        <f t="array" aca="1" ref="F567" ca="1">INDIRECT("'Room Details'!$G$569")</f>
        <v>0</v>
      </c>
      <c r="G567" cm="1">
        <f t="array" aca="1" ref="G567" ca="1">INDIRECT("'Room Details'!$H$569")</f>
        <v>0</v>
      </c>
      <c r="H567" cm="1">
        <f t="array" aca="1" ref="H567" ca="1">INDIRECT("'Room Details'!$I$569")</f>
        <v>0</v>
      </c>
      <c r="I567" cm="1">
        <f t="array" aca="1" ref="I567" ca="1">INDIRECT("'Room Details'!$J$569")</f>
        <v>0</v>
      </c>
      <c r="J567" cm="1">
        <f t="array" aca="1" ref="J567" ca="1">INDIRECT("'Room Details'!$K$569")</f>
        <v>0</v>
      </c>
      <c r="K567" t="str" cm="1">
        <f t="array" aca="1" ref="K567" ca="1">INDIRECT("'Room Details'!$L$569")</f>
        <v xml:space="preserve"> </v>
      </c>
      <c r="L567" cm="1">
        <f t="array" aca="1" ref="L567" ca="1">INDIRECT("'Room Details'!$M$569")</f>
        <v>0</v>
      </c>
      <c r="M567" cm="1">
        <f t="array" aca="1" ref="M567" ca="1">INDIRECT("'Room Details'!$N$569")</f>
        <v>0</v>
      </c>
      <c r="N567" cm="1">
        <f t="array" aca="1" ref="N567" ca="1">INDIRECT("'Room Details'!$O$569")</f>
        <v>0</v>
      </c>
      <c r="O567" cm="1">
        <f t="array" aca="1" ref="O567" ca="1">INDIRECT("'Room Details'!$P$569")</f>
        <v>0</v>
      </c>
    </row>
    <row r="568" spans="1:15" x14ac:dyDescent="0.25">
      <c r="A568" cm="1">
        <f t="array" aca="1" ref="A568" ca="1">INDIRECT("'Room Details'!$B$570")</f>
        <v>0</v>
      </c>
      <c r="B568" cm="1">
        <f t="array" aca="1" ref="B568" ca="1">INDIRECT("'Room Details'!$C$570")</f>
        <v>0</v>
      </c>
      <c r="C568" cm="1">
        <f t="array" aca="1" ref="C568" ca="1">INDIRECT("'Room Details'!$D$570")</f>
        <v>0</v>
      </c>
      <c r="D568" cm="1">
        <f t="array" aca="1" ref="D568" ca="1">INDIRECT("'Room Details'!$E$570")</f>
        <v>0</v>
      </c>
      <c r="E568" t="str" cm="1">
        <f t="array" aca="1" ref="E568" ca="1">INDIRECT("'Room Details'!$F$570")</f>
        <v xml:space="preserve"> </v>
      </c>
      <c r="F568" cm="1">
        <f t="array" aca="1" ref="F568" ca="1">INDIRECT("'Room Details'!$G$570")</f>
        <v>0</v>
      </c>
      <c r="G568" cm="1">
        <f t="array" aca="1" ref="G568" ca="1">INDIRECT("'Room Details'!$H$570")</f>
        <v>0</v>
      </c>
      <c r="H568" cm="1">
        <f t="array" aca="1" ref="H568" ca="1">INDIRECT("'Room Details'!$I$570")</f>
        <v>0</v>
      </c>
      <c r="I568" cm="1">
        <f t="array" aca="1" ref="I568" ca="1">INDIRECT("'Room Details'!$J$570")</f>
        <v>0</v>
      </c>
      <c r="J568" cm="1">
        <f t="array" aca="1" ref="J568" ca="1">INDIRECT("'Room Details'!$K$570")</f>
        <v>0</v>
      </c>
      <c r="K568" t="str" cm="1">
        <f t="array" aca="1" ref="K568" ca="1">INDIRECT("'Room Details'!$L$570")</f>
        <v xml:space="preserve"> </v>
      </c>
      <c r="L568" cm="1">
        <f t="array" aca="1" ref="L568" ca="1">INDIRECT("'Room Details'!$M$570")</f>
        <v>0</v>
      </c>
      <c r="M568" cm="1">
        <f t="array" aca="1" ref="M568" ca="1">INDIRECT("'Room Details'!$N$570")</f>
        <v>0</v>
      </c>
      <c r="N568" cm="1">
        <f t="array" aca="1" ref="N568" ca="1">INDIRECT("'Room Details'!$O$570")</f>
        <v>0</v>
      </c>
      <c r="O568" cm="1">
        <f t="array" aca="1" ref="O568" ca="1">INDIRECT("'Room Details'!$P$570")</f>
        <v>0</v>
      </c>
    </row>
    <row r="569" spans="1:15" x14ac:dyDescent="0.25">
      <c r="A569" cm="1">
        <f t="array" aca="1" ref="A569" ca="1">INDIRECT("'Room Details'!$B$571")</f>
        <v>0</v>
      </c>
      <c r="B569" cm="1">
        <f t="array" aca="1" ref="B569" ca="1">INDIRECT("'Room Details'!$C$571")</f>
        <v>0</v>
      </c>
      <c r="C569" cm="1">
        <f t="array" aca="1" ref="C569" ca="1">INDIRECT("'Room Details'!$D$571")</f>
        <v>0</v>
      </c>
      <c r="D569" cm="1">
        <f t="array" aca="1" ref="D569" ca="1">INDIRECT("'Room Details'!$E$571")</f>
        <v>0</v>
      </c>
      <c r="E569" t="str" cm="1">
        <f t="array" aca="1" ref="E569" ca="1">INDIRECT("'Room Details'!$F$571")</f>
        <v xml:space="preserve"> </v>
      </c>
      <c r="F569" cm="1">
        <f t="array" aca="1" ref="F569" ca="1">INDIRECT("'Room Details'!$G$571")</f>
        <v>0</v>
      </c>
      <c r="G569" cm="1">
        <f t="array" aca="1" ref="G569" ca="1">INDIRECT("'Room Details'!$H$571")</f>
        <v>0</v>
      </c>
      <c r="H569" cm="1">
        <f t="array" aca="1" ref="H569" ca="1">INDIRECT("'Room Details'!$I$571")</f>
        <v>0</v>
      </c>
      <c r="I569" cm="1">
        <f t="array" aca="1" ref="I569" ca="1">INDIRECT("'Room Details'!$J$571")</f>
        <v>0</v>
      </c>
      <c r="J569" cm="1">
        <f t="array" aca="1" ref="J569" ca="1">INDIRECT("'Room Details'!$K$571")</f>
        <v>0</v>
      </c>
      <c r="K569" t="str" cm="1">
        <f t="array" aca="1" ref="K569" ca="1">INDIRECT("'Room Details'!$L$571")</f>
        <v xml:space="preserve"> </v>
      </c>
      <c r="L569" cm="1">
        <f t="array" aca="1" ref="L569" ca="1">INDIRECT("'Room Details'!$M$571")</f>
        <v>0</v>
      </c>
      <c r="M569" cm="1">
        <f t="array" aca="1" ref="M569" ca="1">INDIRECT("'Room Details'!$N$571")</f>
        <v>0</v>
      </c>
      <c r="N569" cm="1">
        <f t="array" aca="1" ref="N569" ca="1">INDIRECT("'Room Details'!$O$571")</f>
        <v>0</v>
      </c>
      <c r="O569" cm="1">
        <f t="array" aca="1" ref="O569" ca="1">INDIRECT("'Room Details'!$P$571")</f>
        <v>0</v>
      </c>
    </row>
    <row r="570" spans="1:15" x14ac:dyDescent="0.25">
      <c r="A570" cm="1">
        <f t="array" aca="1" ref="A570" ca="1">INDIRECT("'Room Details'!$B$572")</f>
        <v>0</v>
      </c>
      <c r="B570" cm="1">
        <f t="array" aca="1" ref="B570" ca="1">INDIRECT("'Room Details'!$C$572")</f>
        <v>0</v>
      </c>
      <c r="C570" cm="1">
        <f t="array" aca="1" ref="C570" ca="1">INDIRECT("'Room Details'!$D$572")</f>
        <v>0</v>
      </c>
      <c r="D570" cm="1">
        <f t="array" aca="1" ref="D570" ca="1">INDIRECT("'Room Details'!$E$572")</f>
        <v>0</v>
      </c>
      <c r="E570" t="str" cm="1">
        <f t="array" aca="1" ref="E570" ca="1">INDIRECT("'Room Details'!$F$572")</f>
        <v xml:space="preserve"> </v>
      </c>
      <c r="F570" cm="1">
        <f t="array" aca="1" ref="F570" ca="1">INDIRECT("'Room Details'!$G$572")</f>
        <v>0</v>
      </c>
      <c r="G570" cm="1">
        <f t="array" aca="1" ref="G570" ca="1">INDIRECT("'Room Details'!$H$572")</f>
        <v>0</v>
      </c>
      <c r="H570" cm="1">
        <f t="array" aca="1" ref="H570" ca="1">INDIRECT("'Room Details'!$I$572")</f>
        <v>0</v>
      </c>
      <c r="I570" cm="1">
        <f t="array" aca="1" ref="I570" ca="1">INDIRECT("'Room Details'!$J$572")</f>
        <v>0</v>
      </c>
      <c r="J570" cm="1">
        <f t="array" aca="1" ref="J570" ca="1">INDIRECT("'Room Details'!$K$572")</f>
        <v>0</v>
      </c>
      <c r="K570" t="str" cm="1">
        <f t="array" aca="1" ref="K570" ca="1">INDIRECT("'Room Details'!$L$572")</f>
        <v xml:space="preserve"> </v>
      </c>
      <c r="L570" cm="1">
        <f t="array" aca="1" ref="L570" ca="1">INDIRECT("'Room Details'!$M$572")</f>
        <v>0</v>
      </c>
      <c r="M570" cm="1">
        <f t="array" aca="1" ref="M570" ca="1">INDIRECT("'Room Details'!$N$572")</f>
        <v>0</v>
      </c>
      <c r="N570" cm="1">
        <f t="array" aca="1" ref="N570" ca="1">INDIRECT("'Room Details'!$O$572")</f>
        <v>0</v>
      </c>
      <c r="O570" cm="1">
        <f t="array" aca="1" ref="O570" ca="1">INDIRECT("'Room Details'!$P$572")</f>
        <v>0</v>
      </c>
    </row>
    <row r="571" spans="1:15" x14ac:dyDescent="0.25">
      <c r="A571" cm="1">
        <f t="array" aca="1" ref="A571" ca="1">INDIRECT("'Room Details'!$B$573")</f>
        <v>0</v>
      </c>
      <c r="B571" cm="1">
        <f t="array" aca="1" ref="B571" ca="1">INDIRECT("'Room Details'!$C$573")</f>
        <v>0</v>
      </c>
      <c r="C571" cm="1">
        <f t="array" aca="1" ref="C571" ca="1">INDIRECT("'Room Details'!$D$573")</f>
        <v>0</v>
      </c>
      <c r="D571" cm="1">
        <f t="array" aca="1" ref="D571" ca="1">INDIRECT("'Room Details'!$E$573")</f>
        <v>0</v>
      </c>
      <c r="E571" t="str" cm="1">
        <f t="array" aca="1" ref="E571" ca="1">INDIRECT("'Room Details'!$F$573")</f>
        <v xml:space="preserve"> </v>
      </c>
      <c r="F571" cm="1">
        <f t="array" aca="1" ref="F571" ca="1">INDIRECT("'Room Details'!$G$573")</f>
        <v>0</v>
      </c>
      <c r="G571" cm="1">
        <f t="array" aca="1" ref="G571" ca="1">INDIRECT("'Room Details'!$H$573")</f>
        <v>0</v>
      </c>
      <c r="H571" cm="1">
        <f t="array" aca="1" ref="H571" ca="1">INDIRECT("'Room Details'!$I$573")</f>
        <v>0</v>
      </c>
      <c r="I571" cm="1">
        <f t="array" aca="1" ref="I571" ca="1">INDIRECT("'Room Details'!$J$573")</f>
        <v>0</v>
      </c>
      <c r="J571" cm="1">
        <f t="array" aca="1" ref="J571" ca="1">INDIRECT("'Room Details'!$K$573")</f>
        <v>0</v>
      </c>
      <c r="K571" t="str" cm="1">
        <f t="array" aca="1" ref="K571" ca="1">INDIRECT("'Room Details'!$L$573")</f>
        <v xml:space="preserve"> </v>
      </c>
      <c r="L571" cm="1">
        <f t="array" aca="1" ref="L571" ca="1">INDIRECT("'Room Details'!$M$573")</f>
        <v>0</v>
      </c>
      <c r="M571" cm="1">
        <f t="array" aca="1" ref="M571" ca="1">INDIRECT("'Room Details'!$N$573")</f>
        <v>0</v>
      </c>
      <c r="N571" cm="1">
        <f t="array" aca="1" ref="N571" ca="1">INDIRECT("'Room Details'!$O$573")</f>
        <v>0</v>
      </c>
      <c r="O571" cm="1">
        <f t="array" aca="1" ref="O571" ca="1">INDIRECT("'Room Details'!$P$573")</f>
        <v>0</v>
      </c>
    </row>
    <row r="572" spans="1:15" x14ac:dyDescent="0.25">
      <c r="A572" cm="1">
        <f t="array" aca="1" ref="A572" ca="1">INDIRECT("'Room Details'!$B$574")</f>
        <v>0</v>
      </c>
      <c r="B572" cm="1">
        <f t="array" aca="1" ref="B572" ca="1">INDIRECT("'Room Details'!$C$574")</f>
        <v>0</v>
      </c>
      <c r="C572" cm="1">
        <f t="array" aca="1" ref="C572" ca="1">INDIRECT("'Room Details'!$D$574")</f>
        <v>0</v>
      </c>
      <c r="D572" cm="1">
        <f t="array" aca="1" ref="D572" ca="1">INDIRECT("'Room Details'!$E$574")</f>
        <v>0</v>
      </c>
      <c r="E572" t="str" cm="1">
        <f t="array" aca="1" ref="E572" ca="1">INDIRECT("'Room Details'!$F$574")</f>
        <v xml:space="preserve"> </v>
      </c>
      <c r="F572" cm="1">
        <f t="array" aca="1" ref="F572" ca="1">INDIRECT("'Room Details'!$G$574")</f>
        <v>0</v>
      </c>
      <c r="G572" cm="1">
        <f t="array" aca="1" ref="G572" ca="1">INDIRECT("'Room Details'!$H$574")</f>
        <v>0</v>
      </c>
      <c r="H572" cm="1">
        <f t="array" aca="1" ref="H572" ca="1">INDIRECT("'Room Details'!$I$574")</f>
        <v>0</v>
      </c>
      <c r="I572" cm="1">
        <f t="array" aca="1" ref="I572" ca="1">INDIRECT("'Room Details'!$J$574")</f>
        <v>0</v>
      </c>
      <c r="J572" cm="1">
        <f t="array" aca="1" ref="J572" ca="1">INDIRECT("'Room Details'!$K$574")</f>
        <v>0</v>
      </c>
      <c r="K572" t="str" cm="1">
        <f t="array" aca="1" ref="K572" ca="1">INDIRECT("'Room Details'!$L$574")</f>
        <v xml:space="preserve"> </v>
      </c>
      <c r="L572" cm="1">
        <f t="array" aca="1" ref="L572" ca="1">INDIRECT("'Room Details'!$M$574")</f>
        <v>0</v>
      </c>
      <c r="M572" cm="1">
        <f t="array" aca="1" ref="M572" ca="1">INDIRECT("'Room Details'!$N$574")</f>
        <v>0</v>
      </c>
      <c r="N572" cm="1">
        <f t="array" aca="1" ref="N572" ca="1">INDIRECT("'Room Details'!$O$574")</f>
        <v>0</v>
      </c>
      <c r="O572" cm="1">
        <f t="array" aca="1" ref="O572" ca="1">INDIRECT("'Room Details'!$P$574")</f>
        <v>0</v>
      </c>
    </row>
    <row r="573" spans="1:15" x14ac:dyDescent="0.25">
      <c r="A573" cm="1">
        <f t="array" aca="1" ref="A573" ca="1">INDIRECT("'Room Details'!$B$575")</f>
        <v>0</v>
      </c>
      <c r="B573" cm="1">
        <f t="array" aca="1" ref="B573" ca="1">INDIRECT("'Room Details'!$C$575")</f>
        <v>0</v>
      </c>
      <c r="C573" cm="1">
        <f t="array" aca="1" ref="C573" ca="1">INDIRECT("'Room Details'!$D$575")</f>
        <v>0</v>
      </c>
      <c r="D573" cm="1">
        <f t="array" aca="1" ref="D573" ca="1">INDIRECT("'Room Details'!$E$575")</f>
        <v>0</v>
      </c>
      <c r="E573" t="str" cm="1">
        <f t="array" aca="1" ref="E573" ca="1">INDIRECT("'Room Details'!$F$575")</f>
        <v xml:space="preserve"> </v>
      </c>
      <c r="F573" cm="1">
        <f t="array" aca="1" ref="F573" ca="1">INDIRECT("'Room Details'!$G$575")</f>
        <v>0</v>
      </c>
      <c r="G573" cm="1">
        <f t="array" aca="1" ref="G573" ca="1">INDIRECT("'Room Details'!$H$575")</f>
        <v>0</v>
      </c>
      <c r="H573" cm="1">
        <f t="array" aca="1" ref="H573" ca="1">INDIRECT("'Room Details'!$I$575")</f>
        <v>0</v>
      </c>
      <c r="I573" cm="1">
        <f t="array" aca="1" ref="I573" ca="1">INDIRECT("'Room Details'!$J$575")</f>
        <v>0</v>
      </c>
      <c r="J573" cm="1">
        <f t="array" aca="1" ref="J573" ca="1">INDIRECT("'Room Details'!$K$575")</f>
        <v>0</v>
      </c>
      <c r="K573" t="str" cm="1">
        <f t="array" aca="1" ref="K573" ca="1">INDIRECT("'Room Details'!$L$575")</f>
        <v xml:space="preserve"> </v>
      </c>
      <c r="L573" cm="1">
        <f t="array" aca="1" ref="L573" ca="1">INDIRECT("'Room Details'!$M$575")</f>
        <v>0</v>
      </c>
      <c r="M573" cm="1">
        <f t="array" aca="1" ref="M573" ca="1">INDIRECT("'Room Details'!$N$575")</f>
        <v>0</v>
      </c>
      <c r="N573" cm="1">
        <f t="array" aca="1" ref="N573" ca="1">INDIRECT("'Room Details'!$O$575")</f>
        <v>0</v>
      </c>
      <c r="O573" cm="1">
        <f t="array" aca="1" ref="O573" ca="1">INDIRECT("'Room Details'!$P$575")</f>
        <v>0</v>
      </c>
    </row>
    <row r="574" spans="1:15" x14ac:dyDescent="0.25">
      <c r="A574" cm="1">
        <f t="array" aca="1" ref="A574" ca="1">INDIRECT("'Room Details'!$B$576")</f>
        <v>0</v>
      </c>
      <c r="B574" cm="1">
        <f t="array" aca="1" ref="B574" ca="1">INDIRECT("'Room Details'!$C$576")</f>
        <v>0</v>
      </c>
      <c r="C574" cm="1">
        <f t="array" aca="1" ref="C574" ca="1">INDIRECT("'Room Details'!$D$576")</f>
        <v>0</v>
      </c>
      <c r="D574" cm="1">
        <f t="array" aca="1" ref="D574" ca="1">INDIRECT("'Room Details'!$E$576")</f>
        <v>0</v>
      </c>
      <c r="E574" t="str" cm="1">
        <f t="array" aca="1" ref="E574" ca="1">INDIRECT("'Room Details'!$F$576")</f>
        <v xml:space="preserve"> </v>
      </c>
      <c r="F574" cm="1">
        <f t="array" aca="1" ref="F574" ca="1">INDIRECT("'Room Details'!$G$576")</f>
        <v>0</v>
      </c>
      <c r="G574" cm="1">
        <f t="array" aca="1" ref="G574" ca="1">INDIRECT("'Room Details'!$H$576")</f>
        <v>0</v>
      </c>
      <c r="H574" cm="1">
        <f t="array" aca="1" ref="H574" ca="1">INDIRECT("'Room Details'!$I$576")</f>
        <v>0</v>
      </c>
      <c r="I574" cm="1">
        <f t="array" aca="1" ref="I574" ca="1">INDIRECT("'Room Details'!$J$576")</f>
        <v>0</v>
      </c>
      <c r="J574" cm="1">
        <f t="array" aca="1" ref="J574" ca="1">INDIRECT("'Room Details'!$K$576")</f>
        <v>0</v>
      </c>
      <c r="K574" t="str" cm="1">
        <f t="array" aca="1" ref="K574" ca="1">INDIRECT("'Room Details'!$L$576")</f>
        <v xml:space="preserve"> </v>
      </c>
      <c r="L574" cm="1">
        <f t="array" aca="1" ref="L574" ca="1">INDIRECT("'Room Details'!$M$576")</f>
        <v>0</v>
      </c>
      <c r="M574" cm="1">
        <f t="array" aca="1" ref="M574" ca="1">INDIRECT("'Room Details'!$N$576")</f>
        <v>0</v>
      </c>
      <c r="N574" cm="1">
        <f t="array" aca="1" ref="N574" ca="1">INDIRECT("'Room Details'!$O$576")</f>
        <v>0</v>
      </c>
      <c r="O574" cm="1">
        <f t="array" aca="1" ref="O574" ca="1">INDIRECT("'Room Details'!$P$576")</f>
        <v>0</v>
      </c>
    </row>
    <row r="575" spans="1:15" x14ac:dyDescent="0.25">
      <c r="A575" cm="1">
        <f t="array" aca="1" ref="A575" ca="1">INDIRECT("'Room Details'!$B$577")</f>
        <v>0</v>
      </c>
      <c r="B575" cm="1">
        <f t="array" aca="1" ref="B575" ca="1">INDIRECT("'Room Details'!$C$577")</f>
        <v>0</v>
      </c>
      <c r="C575" cm="1">
        <f t="array" aca="1" ref="C575" ca="1">INDIRECT("'Room Details'!$D$577")</f>
        <v>0</v>
      </c>
      <c r="D575" cm="1">
        <f t="array" aca="1" ref="D575" ca="1">INDIRECT("'Room Details'!$E$577")</f>
        <v>0</v>
      </c>
      <c r="E575" t="str" cm="1">
        <f t="array" aca="1" ref="E575" ca="1">INDIRECT("'Room Details'!$F$577")</f>
        <v xml:space="preserve"> </v>
      </c>
      <c r="F575" cm="1">
        <f t="array" aca="1" ref="F575" ca="1">INDIRECT("'Room Details'!$G$577")</f>
        <v>0</v>
      </c>
      <c r="G575" cm="1">
        <f t="array" aca="1" ref="G575" ca="1">INDIRECT("'Room Details'!$H$577")</f>
        <v>0</v>
      </c>
      <c r="H575" cm="1">
        <f t="array" aca="1" ref="H575" ca="1">INDIRECT("'Room Details'!$I$577")</f>
        <v>0</v>
      </c>
      <c r="I575" cm="1">
        <f t="array" aca="1" ref="I575" ca="1">INDIRECT("'Room Details'!$J$577")</f>
        <v>0</v>
      </c>
      <c r="J575" cm="1">
        <f t="array" aca="1" ref="J575" ca="1">INDIRECT("'Room Details'!$K$577")</f>
        <v>0</v>
      </c>
      <c r="K575" t="str" cm="1">
        <f t="array" aca="1" ref="K575" ca="1">INDIRECT("'Room Details'!$L$577")</f>
        <v xml:space="preserve"> </v>
      </c>
      <c r="L575" cm="1">
        <f t="array" aca="1" ref="L575" ca="1">INDIRECT("'Room Details'!$M$577")</f>
        <v>0</v>
      </c>
      <c r="M575" cm="1">
        <f t="array" aca="1" ref="M575" ca="1">INDIRECT("'Room Details'!$N$577")</f>
        <v>0</v>
      </c>
      <c r="N575" cm="1">
        <f t="array" aca="1" ref="N575" ca="1">INDIRECT("'Room Details'!$O$577")</f>
        <v>0</v>
      </c>
      <c r="O575" cm="1">
        <f t="array" aca="1" ref="O575" ca="1">INDIRECT("'Room Details'!$P$577")</f>
        <v>0</v>
      </c>
    </row>
    <row r="576" spans="1:15" x14ac:dyDescent="0.25">
      <c r="A576" cm="1">
        <f t="array" aca="1" ref="A576" ca="1">INDIRECT("'Room Details'!$B$578")</f>
        <v>0</v>
      </c>
      <c r="B576" cm="1">
        <f t="array" aca="1" ref="B576" ca="1">INDIRECT("'Room Details'!$C$578")</f>
        <v>0</v>
      </c>
      <c r="C576" cm="1">
        <f t="array" aca="1" ref="C576" ca="1">INDIRECT("'Room Details'!$D$578")</f>
        <v>0</v>
      </c>
      <c r="D576" cm="1">
        <f t="array" aca="1" ref="D576" ca="1">INDIRECT("'Room Details'!$E$578")</f>
        <v>0</v>
      </c>
      <c r="E576" t="str" cm="1">
        <f t="array" aca="1" ref="E576" ca="1">INDIRECT("'Room Details'!$F$578")</f>
        <v xml:space="preserve"> </v>
      </c>
      <c r="F576" cm="1">
        <f t="array" aca="1" ref="F576" ca="1">INDIRECT("'Room Details'!$G$578")</f>
        <v>0</v>
      </c>
      <c r="G576" cm="1">
        <f t="array" aca="1" ref="G576" ca="1">INDIRECT("'Room Details'!$H$578")</f>
        <v>0</v>
      </c>
      <c r="H576" cm="1">
        <f t="array" aca="1" ref="H576" ca="1">INDIRECT("'Room Details'!$I$578")</f>
        <v>0</v>
      </c>
      <c r="I576" cm="1">
        <f t="array" aca="1" ref="I576" ca="1">INDIRECT("'Room Details'!$J$578")</f>
        <v>0</v>
      </c>
      <c r="J576" cm="1">
        <f t="array" aca="1" ref="J576" ca="1">INDIRECT("'Room Details'!$K$578")</f>
        <v>0</v>
      </c>
      <c r="K576" t="str" cm="1">
        <f t="array" aca="1" ref="K576" ca="1">INDIRECT("'Room Details'!$L$578")</f>
        <v xml:space="preserve"> </v>
      </c>
      <c r="L576" cm="1">
        <f t="array" aca="1" ref="L576" ca="1">INDIRECT("'Room Details'!$M$578")</f>
        <v>0</v>
      </c>
      <c r="M576" cm="1">
        <f t="array" aca="1" ref="M576" ca="1">INDIRECT("'Room Details'!$N$578")</f>
        <v>0</v>
      </c>
      <c r="N576" cm="1">
        <f t="array" aca="1" ref="N576" ca="1">INDIRECT("'Room Details'!$O$578")</f>
        <v>0</v>
      </c>
      <c r="O576" cm="1">
        <f t="array" aca="1" ref="O576" ca="1">INDIRECT("'Room Details'!$P$578")</f>
        <v>0</v>
      </c>
    </row>
    <row r="577" spans="1:15" x14ac:dyDescent="0.25">
      <c r="A577" cm="1">
        <f t="array" aca="1" ref="A577" ca="1">INDIRECT("'Room Details'!$B$579")</f>
        <v>0</v>
      </c>
      <c r="B577" cm="1">
        <f t="array" aca="1" ref="B577" ca="1">INDIRECT("'Room Details'!$C$579")</f>
        <v>0</v>
      </c>
      <c r="C577" cm="1">
        <f t="array" aca="1" ref="C577" ca="1">INDIRECT("'Room Details'!$D$579")</f>
        <v>0</v>
      </c>
      <c r="D577" cm="1">
        <f t="array" aca="1" ref="D577" ca="1">INDIRECT("'Room Details'!$E$579")</f>
        <v>0</v>
      </c>
      <c r="E577" t="str" cm="1">
        <f t="array" aca="1" ref="E577" ca="1">INDIRECT("'Room Details'!$F$579")</f>
        <v xml:space="preserve"> </v>
      </c>
      <c r="F577" cm="1">
        <f t="array" aca="1" ref="F577" ca="1">INDIRECT("'Room Details'!$G$579")</f>
        <v>0</v>
      </c>
      <c r="G577" cm="1">
        <f t="array" aca="1" ref="G577" ca="1">INDIRECT("'Room Details'!$H$579")</f>
        <v>0</v>
      </c>
      <c r="H577" cm="1">
        <f t="array" aca="1" ref="H577" ca="1">INDIRECT("'Room Details'!$I$579")</f>
        <v>0</v>
      </c>
      <c r="I577" cm="1">
        <f t="array" aca="1" ref="I577" ca="1">INDIRECT("'Room Details'!$J$579")</f>
        <v>0</v>
      </c>
      <c r="J577" cm="1">
        <f t="array" aca="1" ref="J577" ca="1">INDIRECT("'Room Details'!$K$579")</f>
        <v>0</v>
      </c>
      <c r="K577" t="str" cm="1">
        <f t="array" aca="1" ref="K577" ca="1">INDIRECT("'Room Details'!$L$579")</f>
        <v xml:space="preserve"> </v>
      </c>
      <c r="L577" cm="1">
        <f t="array" aca="1" ref="L577" ca="1">INDIRECT("'Room Details'!$M$579")</f>
        <v>0</v>
      </c>
      <c r="M577" cm="1">
        <f t="array" aca="1" ref="M577" ca="1">INDIRECT("'Room Details'!$N$579")</f>
        <v>0</v>
      </c>
      <c r="N577" cm="1">
        <f t="array" aca="1" ref="N577" ca="1">INDIRECT("'Room Details'!$O$579")</f>
        <v>0</v>
      </c>
      <c r="O577" cm="1">
        <f t="array" aca="1" ref="O577" ca="1">INDIRECT("'Room Details'!$P$579")</f>
        <v>0</v>
      </c>
    </row>
    <row r="578" spans="1:15" x14ac:dyDescent="0.25">
      <c r="A578" cm="1">
        <f t="array" aca="1" ref="A578" ca="1">INDIRECT("'Room Details'!$B$580")</f>
        <v>0</v>
      </c>
      <c r="B578" cm="1">
        <f t="array" aca="1" ref="B578" ca="1">INDIRECT("'Room Details'!$C$580")</f>
        <v>0</v>
      </c>
      <c r="C578" cm="1">
        <f t="array" aca="1" ref="C578" ca="1">INDIRECT("'Room Details'!$D$580")</f>
        <v>0</v>
      </c>
      <c r="D578" cm="1">
        <f t="array" aca="1" ref="D578" ca="1">INDIRECT("'Room Details'!$E$580")</f>
        <v>0</v>
      </c>
      <c r="E578" t="str" cm="1">
        <f t="array" aca="1" ref="E578" ca="1">INDIRECT("'Room Details'!$F$580")</f>
        <v xml:space="preserve"> </v>
      </c>
      <c r="F578" cm="1">
        <f t="array" aca="1" ref="F578" ca="1">INDIRECT("'Room Details'!$G$580")</f>
        <v>0</v>
      </c>
      <c r="G578" cm="1">
        <f t="array" aca="1" ref="G578" ca="1">INDIRECT("'Room Details'!$H$580")</f>
        <v>0</v>
      </c>
      <c r="H578" cm="1">
        <f t="array" aca="1" ref="H578" ca="1">INDIRECT("'Room Details'!$I$580")</f>
        <v>0</v>
      </c>
      <c r="I578" cm="1">
        <f t="array" aca="1" ref="I578" ca="1">INDIRECT("'Room Details'!$J$580")</f>
        <v>0</v>
      </c>
      <c r="J578" cm="1">
        <f t="array" aca="1" ref="J578" ca="1">INDIRECT("'Room Details'!$K$580")</f>
        <v>0</v>
      </c>
      <c r="K578" t="str" cm="1">
        <f t="array" aca="1" ref="K578" ca="1">INDIRECT("'Room Details'!$L$580")</f>
        <v xml:space="preserve"> </v>
      </c>
      <c r="L578" cm="1">
        <f t="array" aca="1" ref="L578" ca="1">INDIRECT("'Room Details'!$M$580")</f>
        <v>0</v>
      </c>
      <c r="M578" cm="1">
        <f t="array" aca="1" ref="M578" ca="1">INDIRECT("'Room Details'!$N$580")</f>
        <v>0</v>
      </c>
      <c r="N578" cm="1">
        <f t="array" aca="1" ref="N578" ca="1">INDIRECT("'Room Details'!$O$580")</f>
        <v>0</v>
      </c>
      <c r="O578" cm="1">
        <f t="array" aca="1" ref="O578" ca="1">INDIRECT("'Room Details'!$P$580")</f>
        <v>0</v>
      </c>
    </row>
    <row r="579" spans="1:15" x14ac:dyDescent="0.25">
      <c r="A579" cm="1">
        <f t="array" aca="1" ref="A579" ca="1">INDIRECT("'Room Details'!$B$581")</f>
        <v>0</v>
      </c>
      <c r="B579" cm="1">
        <f t="array" aca="1" ref="B579" ca="1">INDIRECT("'Room Details'!$C$581")</f>
        <v>0</v>
      </c>
      <c r="C579" cm="1">
        <f t="array" aca="1" ref="C579" ca="1">INDIRECT("'Room Details'!$D$581")</f>
        <v>0</v>
      </c>
      <c r="D579" cm="1">
        <f t="array" aca="1" ref="D579" ca="1">INDIRECT("'Room Details'!$E$581")</f>
        <v>0</v>
      </c>
      <c r="E579" t="str" cm="1">
        <f t="array" aca="1" ref="E579" ca="1">INDIRECT("'Room Details'!$F$581")</f>
        <v xml:space="preserve"> </v>
      </c>
      <c r="F579" cm="1">
        <f t="array" aca="1" ref="F579" ca="1">INDIRECT("'Room Details'!$G$581")</f>
        <v>0</v>
      </c>
      <c r="G579" cm="1">
        <f t="array" aca="1" ref="G579" ca="1">INDIRECT("'Room Details'!$H$581")</f>
        <v>0</v>
      </c>
      <c r="H579" cm="1">
        <f t="array" aca="1" ref="H579" ca="1">INDIRECT("'Room Details'!$I$581")</f>
        <v>0</v>
      </c>
      <c r="I579" cm="1">
        <f t="array" aca="1" ref="I579" ca="1">INDIRECT("'Room Details'!$J$581")</f>
        <v>0</v>
      </c>
      <c r="J579" cm="1">
        <f t="array" aca="1" ref="J579" ca="1">INDIRECT("'Room Details'!$K$581")</f>
        <v>0</v>
      </c>
      <c r="K579" t="str" cm="1">
        <f t="array" aca="1" ref="K579" ca="1">INDIRECT("'Room Details'!$L$581")</f>
        <v xml:space="preserve"> </v>
      </c>
      <c r="L579" cm="1">
        <f t="array" aca="1" ref="L579" ca="1">INDIRECT("'Room Details'!$M$581")</f>
        <v>0</v>
      </c>
      <c r="M579" cm="1">
        <f t="array" aca="1" ref="M579" ca="1">INDIRECT("'Room Details'!$N$581")</f>
        <v>0</v>
      </c>
      <c r="N579" cm="1">
        <f t="array" aca="1" ref="N579" ca="1">INDIRECT("'Room Details'!$O$581")</f>
        <v>0</v>
      </c>
      <c r="O579" cm="1">
        <f t="array" aca="1" ref="O579" ca="1">INDIRECT("'Room Details'!$P$581")</f>
        <v>0</v>
      </c>
    </row>
    <row r="580" spans="1:15" x14ac:dyDescent="0.25">
      <c r="A580" cm="1">
        <f t="array" aca="1" ref="A580" ca="1">INDIRECT("'Room Details'!$B$582")</f>
        <v>0</v>
      </c>
      <c r="B580" cm="1">
        <f t="array" aca="1" ref="B580" ca="1">INDIRECT("'Room Details'!$C$582")</f>
        <v>0</v>
      </c>
      <c r="C580" cm="1">
        <f t="array" aca="1" ref="C580" ca="1">INDIRECT("'Room Details'!$D$582")</f>
        <v>0</v>
      </c>
      <c r="D580" cm="1">
        <f t="array" aca="1" ref="D580" ca="1">INDIRECT("'Room Details'!$E$582")</f>
        <v>0</v>
      </c>
      <c r="E580" t="str" cm="1">
        <f t="array" aca="1" ref="E580" ca="1">INDIRECT("'Room Details'!$F$582")</f>
        <v xml:space="preserve"> </v>
      </c>
      <c r="F580" cm="1">
        <f t="array" aca="1" ref="F580" ca="1">INDIRECT("'Room Details'!$G$582")</f>
        <v>0</v>
      </c>
      <c r="G580" cm="1">
        <f t="array" aca="1" ref="G580" ca="1">INDIRECT("'Room Details'!$H$582")</f>
        <v>0</v>
      </c>
      <c r="H580" cm="1">
        <f t="array" aca="1" ref="H580" ca="1">INDIRECT("'Room Details'!$I$582")</f>
        <v>0</v>
      </c>
      <c r="I580" cm="1">
        <f t="array" aca="1" ref="I580" ca="1">INDIRECT("'Room Details'!$J$582")</f>
        <v>0</v>
      </c>
      <c r="J580" cm="1">
        <f t="array" aca="1" ref="J580" ca="1">INDIRECT("'Room Details'!$K$582")</f>
        <v>0</v>
      </c>
      <c r="K580" t="str" cm="1">
        <f t="array" aca="1" ref="K580" ca="1">INDIRECT("'Room Details'!$L$582")</f>
        <v xml:space="preserve"> </v>
      </c>
      <c r="L580" cm="1">
        <f t="array" aca="1" ref="L580" ca="1">INDIRECT("'Room Details'!$M$582")</f>
        <v>0</v>
      </c>
      <c r="M580" cm="1">
        <f t="array" aca="1" ref="M580" ca="1">INDIRECT("'Room Details'!$N$582")</f>
        <v>0</v>
      </c>
      <c r="N580" cm="1">
        <f t="array" aca="1" ref="N580" ca="1">INDIRECT("'Room Details'!$O$582")</f>
        <v>0</v>
      </c>
      <c r="O580" cm="1">
        <f t="array" aca="1" ref="O580" ca="1">INDIRECT("'Room Details'!$P$582")</f>
        <v>0</v>
      </c>
    </row>
    <row r="581" spans="1:15" x14ac:dyDescent="0.25">
      <c r="A581" cm="1">
        <f t="array" aca="1" ref="A581" ca="1">INDIRECT("'Room Details'!$B$583")</f>
        <v>0</v>
      </c>
      <c r="B581" cm="1">
        <f t="array" aca="1" ref="B581" ca="1">INDIRECT("'Room Details'!$C$583")</f>
        <v>0</v>
      </c>
      <c r="C581" cm="1">
        <f t="array" aca="1" ref="C581" ca="1">INDIRECT("'Room Details'!$D$583")</f>
        <v>0</v>
      </c>
      <c r="D581" cm="1">
        <f t="array" aca="1" ref="D581" ca="1">INDIRECT("'Room Details'!$E$583")</f>
        <v>0</v>
      </c>
      <c r="E581" t="str" cm="1">
        <f t="array" aca="1" ref="E581" ca="1">INDIRECT("'Room Details'!$F$583")</f>
        <v xml:space="preserve"> </v>
      </c>
      <c r="F581" cm="1">
        <f t="array" aca="1" ref="F581" ca="1">INDIRECT("'Room Details'!$G$583")</f>
        <v>0</v>
      </c>
      <c r="G581" cm="1">
        <f t="array" aca="1" ref="G581" ca="1">INDIRECT("'Room Details'!$H$583")</f>
        <v>0</v>
      </c>
      <c r="H581" cm="1">
        <f t="array" aca="1" ref="H581" ca="1">INDIRECT("'Room Details'!$I$583")</f>
        <v>0</v>
      </c>
      <c r="I581" cm="1">
        <f t="array" aca="1" ref="I581" ca="1">INDIRECT("'Room Details'!$J$583")</f>
        <v>0</v>
      </c>
      <c r="J581" cm="1">
        <f t="array" aca="1" ref="J581" ca="1">INDIRECT("'Room Details'!$K$583")</f>
        <v>0</v>
      </c>
      <c r="K581" t="str" cm="1">
        <f t="array" aca="1" ref="K581" ca="1">INDIRECT("'Room Details'!$L$583")</f>
        <v xml:space="preserve"> </v>
      </c>
      <c r="L581" cm="1">
        <f t="array" aca="1" ref="L581" ca="1">INDIRECT("'Room Details'!$M$583")</f>
        <v>0</v>
      </c>
      <c r="M581" cm="1">
        <f t="array" aca="1" ref="M581" ca="1">INDIRECT("'Room Details'!$N$583")</f>
        <v>0</v>
      </c>
      <c r="N581" cm="1">
        <f t="array" aca="1" ref="N581" ca="1">INDIRECT("'Room Details'!$O$583")</f>
        <v>0</v>
      </c>
      <c r="O581" cm="1">
        <f t="array" aca="1" ref="O581" ca="1">INDIRECT("'Room Details'!$P$583")</f>
        <v>0</v>
      </c>
    </row>
    <row r="582" spans="1:15" x14ac:dyDescent="0.25">
      <c r="A582" cm="1">
        <f t="array" aca="1" ref="A582" ca="1">INDIRECT("'Room Details'!$B$584")</f>
        <v>0</v>
      </c>
      <c r="B582" cm="1">
        <f t="array" aca="1" ref="B582" ca="1">INDIRECT("'Room Details'!$C$584")</f>
        <v>0</v>
      </c>
      <c r="C582" cm="1">
        <f t="array" aca="1" ref="C582" ca="1">INDIRECT("'Room Details'!$D$584")</f>
        <v>0</v>
      </c>
      <c r="D582" cm="1">
        <f t="array" aca="1" ref="D582" ca="1">INDIRECT("'Room Details'!$E$584")</f>
        <v>0</v>
      </c>
      <c r="E582" t="str" cm="1">
        <f t="array" aca="1" ref="E582" ca="1">INDIRECT("'Room Details'!$F$584")</f>
        <v xml:space="preserve"> </v>
      </c>
      <c r="F582" cm="1">
        <f t="array" aca="1" ref="F582" ca="1">INDIRECT("'Room Details'!$G$584")</f>
        <v>0</v>
      </c>
      <c r="G582" cm="1">
        <f t="array" aca="1" ref="G582" ca="1">INDIRECT("'Room Details'!$H$584")</f>
        <v>0</v>
      </c>
      <c r="H582" cm="1">
        <f t="array" aca="1" ref="H582" ca="1">INDIRECT("'Room Details'!$I$584")</f>
        <v>0</v>
      </c>
      <c r="I582" cm="1">
        <f t="array" aca="1" ref="I582" ca="1">INDIRECT("'Room Details'!$J$584")</f>
        <v>0</v>
      </c>
      <c r="J582" cm="1">
        <f t="array" aca="1" ref="J582" ca="1">INDIRECT("'Room Details'!$K$584")</f>
        <v>0</v>
      </c>
      <c r="K582" t="str" cm="1">
        <f t="array" aca="1" ref="K582" ca="1">INDIRECT("'Room Details'!$L$584")</f>
        <v xml:space="preserve"> </v>
      </c>
      <c r="L582" cm="1">
        <f t="array" aca="1" ref="L582" ca="1">INDIRECT("'Room Details'!$M$584")</f>
        <v>0</v>
      </c>
      <c r="M582" cm="1">
        <f t="array" aca="1" ref="M582" ca="1">INDIRECT("'Room Details'!$N$584")</f>
        <v>0</v>
      </c>
      <c r="N582" cm="1">
        <f t="array" aca="1" ref="N582" ca="1">INDIRECT("'Room Details'!$O$584")</f>
        <v>0</v>
      </c>
      <c r="O582" cm="1">
        <f t="array" aca="1" ref="O582" ca="1">INDIRECT("'Room Details'!$P$584")</f>
        <v>0</v>
      </c>
    </row>
    <row r="583" spans="1:15" x14ac:dyDescent="0.25">
      <c r="A583" cm="1">
        <f t="array" aca="1" ref="A583" ca="1">INDIRECT("'Room Details'!$B$585")</f>
        <v>0</v>
      </c>
      <c r="B583" cm="1">
        <f t="array" aca="1" ref="B583" ca="1">INDIRECT("'Room Details'!$C$585")</f>
        <v>0</v>
      </c>
      <c r="C583" cm="1">
        <f t="array" aca="1" ref="C583" ca="1">INDIRECT("'Room Details'!$D$585")</f>
        <v>0</v>
      </c>
      <c r="D583" cm="1">
        <f t="array" aca="1" ref="D583" ca="1">INDIRECT("'Room Details'!$E$585")</f>
        <v>0</v>
      </c>
      <c r="E583" t="str" cm="1">
        <f t="array" aca="1" ref="E583" ca="1">INDIRECT("'Room Details'!$F$585")</f>
        <v xml:space="preserve"> </v>
      </c>
      <c r="F583" cm="1">
        <f t="array" aca="1" ref="F583" ca="1">INDIRECT("'Room Details'!$G$585")</f>
        <v>0</v>
      </c>
      <c r="G583" cm="1">
        <f t="array" aca="1" ref="G583" ca="1">INDIRECT("'Room Details'!$H$585")</f>
        <v>0</v>
      </c>
      <c r="H583" cm="1">
        <f t="array" aca="1" ref="H583" ca="1">INDIRECT("'Room Details'!$I$585")</f>
        <v>0</v>
      </c>
      <c r="I583" cm="1">
        <f t="array" aca="1" ref="I583" ca="1">INDIRECT("'Room Details'!$J$585")</f>
        <v>0</v>
      </c>
      <c r="J583" cm="1">
        <f t="array" aca="1" ref="J583" ca="1">INDIRECT("'Room Details'!$K$585")</f>
        <v>0</v>
      </c>
      <c r="K583" t="str" cm="1">
        <f t="array" aca="1" ref="K583" ca="1">INDIRECT("'Room Details'!$L$585")</f>
        <v xml:space="preserve"> </v>
      </c>
      <c r="L583" cm="1">
        <f t="array" aca="1" ref="L583" ca="1">INDIRECT("'Room Details'!$M$585")</f>
        <v>0</v>
      </c>
      <c r="M583" cm="1">
        <f t="array" aca="1" ref="M583" ca="1">INDIRECT("'Room Details'!$N$585")</f>
        <v>0</v>
      </c>
      <c r="N583" cm="1">
        <f t="array" aca="1" ref="N583" ca="1">INDIRECT("'Room Details'!$O$585")</f>
        <v>0</v>
      </c>
      <c r="O583" cm="1">
        <f t="array" aca="1" ref="O583" ca="1">INDIRECT("'Room Details'!$P$585")</f>
        <v>0</v>
      </c>
    </row>
    <row r="584" spans="1:15" x14ac:dyDescent="0.25">
      <c r="A584" cm="1">
        <f t="array" aca="1" ref="A584" ca="1">INDIRECT("'Room Details'!$B$586")</f>
        <v>0</v>
      </c>
      <c r="B584" cm="1">
        <f t="array" aca="1" ref="B584" ca="1">INDIRECT("'Room Details'!$C$586")</f>
        <v>0</v>
      </c>
      <c r="C584" cm="1">
        <f t="array" aca="1" ref="C584" ca="1">INDIRECT("'Room Details'!$D$586")</f>
        <v>0</v>
      </c>
      <c r="D584" cm="1">
        <f t="array" aca="1" ref="D584" ca="1">INDIRECT("'Room Details'!$E$586")</f>
        <v>0</v>
      </c>
      <c r="E584" t="str" cm="1">
        <f t="array" aca="1" ref="E584" ca="1">INDIRECT("'Room Details'!$F$586")</f>
        <v xml:space="preserve"> </v>
      </c>
      <c r="F584" cm="1">
        <f t="array" aca="1" ref="F584" ca="1">INDIRECT("'Room Details'!$G$586")</f>
        <v>0</v>
      </c>
      <c r="G584" cm="1">
        <f t="array" aca="1" ref="G584" ca="1">INDIRECT("'Room Details'!$H$586")</f>
        <v>0</v>
      </c>
      <c r="H584" cm="1">
        <f t="array" aca="1" ref="H584" ca="1">INDIRECT("'Room Details'!$I$586")</f>
        <v>0</v>
      </c>
      <c r="I584" cm="1">
        <f t="array" aca="1" ref="I584" ca="1">INDIRECT("'Room Details'!$J$586")</f>
        <v>0</v>
      </c>
      <c r="J584" cm="1">
        <f t="array" aca="1" ref="J584" ca="1">INDIRECT("'Room Details'!$K$586")</f>
        <v>0</v>
      </c>
      <c r="K584" t="str" cm="1">
        <f t="array" aca="1" ref="K584" ca="1">INDIRECT("'Room Details'!$L$586")</f>
        <v xml:space="preserve"> </v>
      </c>
      <c r="L584" cm="1">
        <f t="array" aca="1" ref="L584" ca="1">INDIRECT("'Room Details'!$M$586")</f>
        <v>0</v>
      </c>
      <c r="M584" cm="1">
        <f t="array" aca="1" ref="M584" ca="1">INDIRECT("'Room Details'!$N$586")</f>
        <v>0</v>
      </c>
      <c r="N584" cm="1">
        <f t="array" aca="1" ref="N584" ca="1">INDIRECT("'Room Details'!$O$586")</f>
        <v>0</v>
      </c>
      <c r="O584" cm="1">
        <f t="array" aca="1" ref="O584" ca="1">INDIRECT("'Room Details'!$P$586")</f>
        <v>0</v>
      </c>
    </row>
    <row r="585" spans="1:15" x14ac:dyDescent="0.25">
      <c r="A585" cm="1">
        <f t="array" aca="1" ref="A585" ca="1">INDIRECT("'Room Details'!$B$587")</f>
        <v>0</v>
      </c>
      <c r="B585" cm="1">
        <f t="array" aca="1" ref="B585" ca="1">INDIRECT("'Room Details'!$C$587")</f>
        <v>0</v>
      </c>
      <c r="C585" cm="1">
        <f t="array" aca="1" ref="C585" ca="1">INDIRECT("'Room Details'!$D$587")</f>
        <v>0</v>
      </c>
      <c r="D585" cm="1">
        <f t="array" aca="1" ref="D585" ca="1">INDIRECT("'Room Details'!$E$587")</f>
        <v>0</v>
      </c>
      <c r="E585" t="str" cm="1">
        <f t="array" aca="1" ref="E585" ca="1">INDIRECT("'Room Details'!$F$587")</f>
        <v xml:space="preserve"> </v>
      </c>
      <c r="F585" cm="1">
        <f t="array" aca="1" ref="F585" ca="1">INDIRECT("'Room Details'!$G$587")</f>
        <v>0</v>
      </c>
      <c r="G585" cm="1">
        <f t="array" aca="1" ref="G585" ca="1">INDIRECT("'Room Details'!$H$587")</f>
        <v>0</v>
      </c>
      <c r="H585" cm="1">
        <f t="array" aca="1" ref="H585" ca="1">INDIRECT("'Room Details'!$I$587")</f>
        <v>0</v>
      </c>
      <c r="I585" cm="1">
        <f t="array" aca="1" ref="I585" ca="1">INDIRECT("'Room Details'!$J$587")</f>
        <v>0</v>
      </c>
      <c r="J585" cm="1">
        <f t="array" aca="1" ref="J585" ca="1">INDIRECT("'Room Details'!$K$587")</f>
        <v>0</v>
      </c>
      <c r="K585" t="str" cm="1">
        <f t="array" aca="1" ref="K585" ca="1">INDIRECT("'Room Details'!$L$587")</f>
        <v xml:space="preserve"> </v>
      </c>
      <c r="L585" cm="1">
        <f t="array" aca="1" ref="L585" ca="1">INDIRECT("'Room Details'!$M$587")</f>
        <v>0</v>
      </c>
      <c r="M585" cm="1">
        <f t="array" aca="1" ref="M585" ca="1">INDIRECT("'Room Details'!$N$587")</f>
        <v>0</v>
      </c>
      <c r="N585" cm="1">
        <f t="array" aca="1" ref="N585" ca="1">INDIRECT("'Room Details'!$O$587")</f>
        <v>0</v>
      </c>
      <c r="O585" cm="1">
        <f t="array" aca="1" ref="O585" ca="1">INDIRECT("'Room Details'!$P$587")</f>
        <v>0</v>
      </c>
    </row>
    <row r="586" spans="1:15" x14ac:dyDescent="0.25">
      <c r="A586" cm="1">
        <f t="array" aca="1" ref="A586" ca="1">INDIRECT("'Room Details'!$B$588")</f>
        <v>0</v>
      </c>
      <c r="B586" cm="1">
        <f t="array" aca="1" ref="B586" ca="1">INDIRECT("'Room Details'!$C$588")</f>
        <v>0</v>
      </c>
      <c r="C586" cm="1">
        <f t="array" aca="1" ref="C586" ca="1">INDIRECT("'Room Details'!$D$588")</f>
        <v>0</v>
      </c>
      <c r="D586" cm="1">
        <f t="array" aca="1" ref="D586" ca="1">INDIRECT("'Room Details'!$E$588")</f>
        <v>0</v>
      </c>
      <c r="E586" t="str" cm="1">
        <f t="array" aca="1" ref="E586" ca="1">INDIRECT("'Room Details'!$F$588")</f>
        <v xml:space="preserve"> </v>
      </c>
      <c r="F586" cm="1">
        <f t="array" aca="1" ref="F586" ca="1">INDIRECT("'Room Details'!$G$588")</f>
        <v>0</v>
      </c>
      <c r="G586" cm="1">
        <f t="array" aca="1" ref="G586" ca="1">INDIRECT("'Room Details'!$H$588")</f>
        <v>0</v>
      </c>
      <c r="H586" cm="1">
        <f t="array" aca="1" ref="H586" ca="1">INDIRECT("'Room Details'!$I$588")</f>
        <v>0</v>
      </c>
      <c r="I586" cm="1">
        <f t="array" aca="1" ref="I586" ca="1">INDIRECT("'Room Details'!$J$588")</f>
        <v>0</v>
      </c>
      <c r="J586" cm="1">
        <f t="array" aca="1" ref="J586" ca="1">INDIRECT("'Room Details'!$K$588")</f>
        <v>0</v>
      </c>
      <c r="K586" t="str" cm="1">
        <f t="array" aca="1" ref="K586" ca="1">INDIRECT("'Room Details'!$L$588")</f>
        <v xml:space="preserve"> </v>
      </c>
      <c r="L586" cm="1">
        <f t="array" aca="1" ref="L586" ca="1">INDIRECT("'Room Details'!$M$588")</f>
        <v>0</v>
      </c>
      <c r="M586" cm="1">
        <f t="array" aca="1" ref="M586" ca="1">INDIRECT("'Room Details'!$N$588")</f>
        <v>0</v>
      </c>
      <c r="N586" cm="1">
        <f t="array" aca="1" ref="N586" ca="1">INDIRECT("'Room Details'!$O$588")</f>
        <v>0</v>
      </c>
      <c r="O586" cm="1">
        <f t="array" aca="1" ref="O586" ca="1">INDIRECT("'Room Details'!$P$588")</f>
        <v>0</v>
      </c>
    </row>
    <row r="587" spans="1:15" x14ac:dyDescent="0.25">
      <c r="A587" cm="1">
        <f t="array" aca="1" ref="A587" ca="1">INDIRECT("'Room Details'!$B$589")</f>
        <v>0</v>
      </c>
      <c r="B587" cm="1">
        <f t="array" aca="1" ref="B587" ca="1">INDIRECT("'Room Details'!$C$589")</f>
        <v>0</v>
      </c>
      <c r="C587" cm="1">
        <f t="array" aca="1" ref="C587" ca="1">INDIRECT("'Room Details'!$D$589")</f>
        <v>0</v>
      </c>
      <c r="D587" cm="1">
        <f t="array" aca="1" ref="D587" ca="1">INDIRECT("'Room Details'!$E$589")</f>
        <v>0</v>
      </c>
      <c r="E587" t="str" cm="1">
        <f t="array" aca="1" ref="E587" ca="1">INDIRECT("'Room Details'!$F$589")</f>
        <v xml:space="preserve"> </v>
      </c>
      <c r="F587" cm="1">
        <f t="array" aca="1" ref="F587" ca="1">INDIRECT("'Room Details'!$G$589")</f>
        <v>0</v>
      </c>
      <c r="G587" cm="1">
        <f t="array" aca="1" ref="G587" ca="1">INDIRECT("'Room Details'!$H$589")</f>
        <v>0</v>
      </c>
      <c r="H587" cm="1">
        <f t="array" aca="1" ref="H587" ca="1">INDIRECT("'Room Details'!$I$589")</f>
        <v>0</v>
      </c>
      <c r="I587" cm="1">
        <f t="array" aca="1" ref="I587" ca="1">INDIRECT("'Room Details'!$J$589")</f>
        <v>0</v>
      </c>
      <c r="J587" cm="1">
        <f t="array" aca="1" ref="J587" ca="1">INDIRECT("'Room Details'!$K$589")</f>
        <v>0</v>
      </c>
      <c r="K587" t="str" cm="1">
        <f t="array" aca="1" ref="K587" ca="1">INDIRECT("'Room Details'!$L$589")</f>
        <v xml:space="preserve"> </v>
      </c>
      <c r="L587" cm="1">
        <f t="array" aca="1" ref="L587" ca="1">INDIRECT("'Room Details'!$M$589")</f>
        <v>0</v>
      </c>
      <c r="M587" cm="1">
        <f t="array" aca="1" ref="M587" ca="1">INDIRECT("'Room Details'!$N$589")</f>
        <v>0</v>
      </c>
      <c r="N587" cm="1">
        <f t="array" aca="1" ref="N587" ca="1">INDIRECT("'Room Details'!$O$589")</f>
        <v>0</v>
      </c>
      <c r="O587" cm="1">
        <f t="array" aca="1" ref="O587" ca="1">INDIRECT("'Room Details'!$P$589")</f>
        <v>0</v>
      </c>
    </row>
    <row r="588" spans="1:15" x14ac:dyDescent="0.25">
      <c r="A588" cm="1">
        <f t="array" aca="1" ref="A588" ca="1">INDIRECT("'Room Details'!$B$590")</f>
        <v>0</v>
      </c>
      <c r="B588" cm="1">
        <f t="array" aca="1" ref="B588" ca="1">INDIRECT("'Room Details'!$C$590")</f>
        <v>0</v>
      </c>
      <c r="C588" cm="1">
        <f t="array" aca="1" ref="C588" ca="1">INDIRECT("'Room Details'!$D$590")</f>
        <v>0</v>
      </c>
      <c r="D588" cm="1">
        <f t="array" aca="1" ref="D588" ca="1">INDIRECT("'Room Details'!$E$590")</f>
        <v>0</v>
      </c>
      <c r="E588" t="str" cm="1">
        <f t="array" aca="1" ref="E588" ca="1">INDIRECT("'Room Details'!$F$590")</f>
        <v xml:space="preserve"> </v>
      </c>
      <c r="F588" cm="1">
        <f t="array" aca="1" ref="F588" ca="1">INDIRECT("'Room Details'!$G$590")</f>
        <v>0</v>
      </c>
      <c r="G588" cm="1">
        <f t="array" aca="1" ref="G588" ca="1">INDIRECT("'Room Details'!$H$590")</f>
        <v>0</v>
      </c>
      <c r="H588" cm="1">
        <f t="array" aca="1" ref="H588" ca="1">INDIRECT("'Room Details'!$I$590")</f>
        <v>0</v>
      </c>
      <c r="I588" cm="1">
        <f t="array" aca="1" ref="I588" ca="1">INDIRECT("'Room Details'!$J$590")</f>
        <v>0</v>
      </c>
      <c r="J588" cm="1">
        <f t="array" aca="1" ref="J588" ca="1">INDIRECT("'Room Details'!$K$590")</f>
        <v>0</v>
      </c>
      <c r="K588" t="str" cm="1">
        <f t="array" aca="1" ref="K588" ca="1">INDIRECT("'Room Details'!$L$590")</f>
        <v xml:space="preserve"> </v>
      </c>
      <c r="L588" cm="1">
        <f t="array" aca="1" ref="L588" ca="1">INDIRECT("'Room Details'!$M$590")</f>
        <v>0</v>
      </c>
      <c r="M588" cm="1">
        <f t="array" aca="1" ref="M588" ca="1">INDIRECT("'Room Details'!$N$590")</f>
        <v>0</v>
      </c>
      <c r="N588" cm="1">
        <f t="array" aca="1" ref="N588" ca="1">INDIRECT("'Room Details'!$O$590")</f>
        <v>0</v>
      </c>
      <c r="O588" cm="1">
        <f t="array" aca="1" ref="O588" ca="1">INDIRECT("'Room Details'!$P$590")</f>
        <v>0</v>
      </c>
    </row>
    <row r="589" spans="1:15" x14ac:dyDescent="0.25">
      <c r="A589" cm="1">
        <f t="array" aca="1" ref="A589" ca="1">INDIRECT("'Room Details'!$B$591")</f>
        <v>0</v>
      </c>
      <c r="B589" cm="1">
        <f t="array" aca="1" ref="B589" ca="1">INDIRECT("'Room Details'!$C$591")</f>
        <v>0</v>
      </c>
      <c r="C589" cm="1">
        <f t="array" aca="1" ref="C589" ca="1">INDIRECT("'Room Details'!$D$591")</f>
        <v>0</v>
      </c>
      <c r="D589" cm="1">
        <f t="array" aca="1" ref="D589" ca="1">INDIRECT("'Room Details'!$E$591")</f>
        <v>0</v>
      </c>
      <c r="E589" t="str" cm="1">
        <f t="array" aca="1" ref="E589" ca="1">INDIRECT("'Room Details'!$F$591")</f>
        <v xml:space="preserve"> </v>
      </c>
      <c r="F589" cm="1">
        <f t="array" aca="1" ref="F589" ca="1">INDIRECT("'Room Details'!$G$591")</f>
        <v>0</v>
      </c>
      <c r="G589" cm="1">
        <f t="array" aca="1" ref="G589" ca="1">INDIRECT("'Room Details'!$H$591")</f>
        <v>0</v>
      </c>
      <c r="H589" cm="1">
        <f t="array" aca="1" ref="H589" ca="1">INDIRECT("'Room Details'!$I$591")</f>
        <v>0</v>
      </c>
      <c r="I589" cm="1">
        <f t="array" aca="1" ref="I589" ca="1">INDIRECT("'Room Details'!$J$591")</f>
        <v>0</v>
      </c>
      <c r="J589" cm="1">
        <f t="array" aca="1" ref="J589" ca="1">INDIRECT("'Room Details'!$K$591")</f>
        <v>0</v>
      </c>
      <c r="K589" t="str" cm="1">
        <f t="array" aca="1" ref="K589" ca="1">INDIRECT("'Room Details'!$L$591")</f>
        <v xml:space="preserve"> </v>
      </c>
      <c r="L589" cm="1">
        <f t="array" aca="1" ref="L589" ca="1">INDIRECT("'Room Details'!$M$591")</f>
        <v>0</v>
      </c>
      <c r="M589" cm="1">
        <f t="array" aca="1" ref="M589" ca="1">INDIRECT("'Room Details'!$N$591")</f>
        <v>0</v>
      </c>
      <c r="N589" cm="1">
        <f t="array" aca="1" ref="N589" ca="1">INDIRECT("'Room Details'!$O$591")</f>
        <v>0</v>
      </c>
      <c r="O589" cm="1">
        <f t="array" aca="1" ref="O589" ca="1">INDIRECT("'Room Details'!$P$591")</f>
        <v>0</v>
      </c>
    </row>
    <row r="590" spans="1:15" x14ac:dyDescent="0.25">
      <c r="A590" cm="1">
        <f t="array" aca="1" ref="A590" ca="1">INDIRECT("'Room Details'!$B$592")</f>
        <v>0</v>
      </c>
      <c r="B590" cm="1">
        <f t="array" aca="1" ref="B590" ca="1">INDIRECT("'Room Details'!$C$592")</f>
        <v>0</v>
      </c>
      <c r="C590" cm="1">
        <f t="array" aca="1" ref="C590" ca="1">INDIRECT("'Room Details'!$D$592")</f>
        <v>0</v>
      </c>
      <c r="D590" cm="1">
        <f t="array" aca="1" ref="D590" ca="1">INDIRECT("'Room Details'!$E$592")</f>
        <v>0</v>
      </c>
      <c r="E590" t="str" cm="1">
        <f t="array" aca="1" ref="E590" ca="1">INDIRECT("'Room Details'!$F$592")</f>
        <v xml:space="preserve"> </v>
      </c>
      <c r="F590" cm="1">
        <f t="array" aca="1" ref="F590" ca="1">INDIRECT("'Room Details'!$G$592")</f>
        <v>0</v>
      </c>
      <c r="G590" cm="1">
        <f t="array" aca="1" ref="G590" ca="1">INDIRECT("'Room Details'!$H$592")</f>
        <v>0</v>
      </c>
      <c r="H590" cm="1">
        <f t="array" aca="1" ref="H590" ca="1">INDIRECT("'Room Details'!$I$592")</f>
        <v>0</v>
      </c>
      <c r="I590" cm="1">
        <f t="array" aca="1" ref="I590" ca="1">INDIRECT("'Room Details'!$J$592")</f>
        <v>0</v>
      </c>
      <c r="J590" cm="1">
        <f t="array" aca="1" ref="J590" ca="1">INDIRECT("'Room Details'!$K$592")</f>
        <v>0</v>
      </c>
      <c r="K590" t="str" cm="1">
        <f t="array" aca="1" ref="K590" ca="1">INDIRECT("'Room Details'!$L$592")</f>
        <v xml:space="preserve"> </v>
      </c>
      <c r="L590" cm="1">
        <f t="array" aca="1" ref="L590" ca="1">INDIRECT("'Room Details'!$M$592")</f>
        <v>0</v>
      </c>
      <c r="M590" cm="1">
        <f t="array" aca="1" ref="M590" ca="1">INDIRECT("'Room Details'!$N$592")</f>
        <v>0</v>
      </c>
      <c r="N590" cm="1">
        <f t="array" aca="1" ref="N590" ca="1">INDIRECT("'Room Details'!$O$592")</f>
        <v>0</v>
      </c>
      <c r="O590" cm="1">
        <f t="array" aca="1" ref="O590" ca="1">INDIRECT("'Room Details'!$P$592")</f>
        <v>0</v>
      </c>
    </row>
    <row r="591" spans="1:15" x14ac:dyDescent="0.25">
      <c r="A591" cm="1">
        <f t="array" aca="1" ref="A591" ca="1">INDIRECT("'Room Details'!$B$593")</f>
        <v>0</v>
      </c>
      <c r="B591" cm="1">
        <f t="array" aca="1" ref="B591" ca="1">INDIRECT("'Room Details'!$C$593")</f>
        <v>0</v>
      </c>
      <c r="C591" cm="1">
        <f t="array" aca="1" ref="C591" ca="1">INDIRECT("'Room Details'!$D$593")</f>
        <v>0</v>
      </c>
      <c r="D591" cm="1">
        <f t="array" aca="1" ref="D591" ca="1">INDIRECT("'Room Details'!$E$593")</f>
        <v>0</v>
      </c>
      <c r="E591" t="str" cm="1">
        <f t="array" aca="1" ref="E591" ca="1">INDIRECT("'Room Details'!$F$593")</f>
        <v xml:space="preserve"> </v>
      </c>
      <c r="F591" cm="1">
        <f t="array" aca="1" ref="F591" ca="1">INDIRECT("'Room Details'!$G$593")</f>
        <v>0</v>
      </c>
      <c r="G591" cm="1">
        <f t="array" aca="1" ref="G591" ca="1">INDIRECT("'Room Details'!$H$593")</f>
        <v>0</v>
      </c>
      <c r="H591" cm="1">
        <f t="array" aca="1" ref="H591" ca="1">INDIRECT("'Room Details'!$I$593")</f>
        <v>0</v>
      </c>
      <c r="I591" cm="1">
        <f t="array" aca="1" ref="I591" ca="1">INDIRECT("'Room Details'!$J$593")</f>
        <v>0</v>
      </c>
      <c r="J591" cm="1">
        <f t="array" aca="1" ref="J591" ca="1">INDIRECT("'Room Details'!$K$593")</f>
        <v>0</v>
      </c>
      <c r="K591" t="str" cm="1">
        <f t="array" aca="1" ref="K591" ca="1">INDIRECT("'Room Details'!$L$593")</f>
        <v xml:space="preserve"> </v>
      </c>
      <c r="L591" cm="1">
        <f t="array" aca="1" ref="L591" ca="1">INDIRECT("'Room Details'!$M$593")</f>
        <v>0</v>
      </c>
      <c r="M591" cm="1">
        <f t="array" aca="1" ref="M591" ca="1">INDIRECT("'Room Details'!$N$593")</f>
        <v>0</v>
      </c>
      <c r="N591" cm="1">
        <f t="array" aca="1" ref="N591" ca="1">INDIRECT("'Room Details'!$O$593")</f>
        <v>0</v>
      </c>
      <c r="O591" cm="1">
        <f t="array" aca="1" ref="O591" ca="1">INDIRECT("'Room Details'!$P$593")</f>
        <v>0</v>
      </c>
    </row>
    <row r="592" spans="1:15" x14ac:dyDescent="0.25">
      <c r="A592" cm="1">
        <f t="array" aca="1" ref="A592" ca="1">INDIRECT("'Room Details'!$B$594")</f>
        <v>0</v>
      </c>
      <c r="B592" cm="1">
        <f t="array" aca="1" ref="B592" ca="1">INDIRECT("'Room Details'!$C$594")</f>
        <v>0</v>
      </c>
      <c r="C592" cm="1">
        <f t="array" aca="1" ref="C592" ca="1">INDIRECT("'Room Details'!$D$594")</f>
        <v>0</v>
      </c>
      <c r="D592" cm="1">
        <f t="array" aca="1" ref="D592" ca="1">INDIRECT("'Room Details'!$E$594")</f>
        <v>0</v>
      </c>
      <c r="E592" t="str" cm="1">
        <f t="array" aca="1" ref="E592" ca="1">INDIRECT("'Room Details'!$F$594")</f>
        <v xml:space="preserve"> </v>
      </c>
      <c r="F592" cm="1">
        <f t="array" aca="1" ref="F592" ca="1">INDIRECT("'Room Details'!$G$594")</f>
        <v>0</v>
      </c>
      <c r="G592" cm="1">
        <f t="array" aca="1" ref="G592" ca="1">INDIRECT("'Room Details'!$H$594")</f>
        <v>0</v>
      </c>
      <c r="H592" cm="1">
        <f t="array" aca="1" ref="H592" ca="1">INDIRECT("'Room Details'!$I$594")</f>
        <v>0</v>
      </c>
      <c r="I592" cm="1">
        <f t="array" aca="1" ref="I592" ca="1">INDIRECT("'Room Details'!$J$594")</f>
        <v>0</v>
      </c>
      <c r="J592" cm="1">
        <f t="array" aca="1" ref="J592" ca="1">INDIRECT("'Room Details'!$K$594")</f>
        <v>0</v>
      </c>
      <c r="K592" t="str" cm="1">
        <f t="array" aca="1" ref="K592" ca="1">INDIRECT("'Room Details'!$L$594")</f>
        <v xml:space="preserve"> </v>
      </c>
      <c r="L592" cm="1">
        <f t="array" aca="1" ref="L592" ca="1">INDIRECT("'Room Details'!$M$594")</f>
        <v>0</v>
      </c>
      <c r="M592" cm="1">
        <f t="array" aca="1" ref="M592" ca="1">INDIRECT("'Room Details'!$N$594")</f>
        <v>0</v>
      </c>
      <c r="N592" cm="1">
        <f t="array" aca="1" ref="N592" ca="1">INDIRECT("'Room Details'!$O$594")</f>
        <v>0</v>
      </c>
      <c r="O592" cm="1">
        <f t="array" aca="1" ref="O592" ca="1">INDIRECT("'Room Details'!$P$594")</f>
        <v>0</v>
      </c>
    </row>
    <row r="593" spans="1:15" x14ac:dyDescent="0.25">
      <c r="A593" cm="1">
        <f t="array" aca="1" ref="A593" ca="1">INDIRECT("'Room Details'!$B$595")</f>
        <v>0</v>
      </c>
      <c r="B593" cm="1">
        <f t="array" aca="1" ref="B593" ca="1">INDIRECT("'Room Details'!$C$595")</f>
        <v>0</v>
      </c>
      <c r="C593" cm="1">
        <f t="array" aca="1" ref="C593" ca="1">INDIRECT("'Room Details'!$D$595")</f>
        <v>0</v>
      </c>
      <c r="D593" cm="1">
        <f t="array" aca="1" ref="D593" ca="1">INDIRECT("'Room Details'!$E$595")</f>
        <v>0</v>
      </c>
      <c r="E593" t="str" cm="1">
        <f t="array" aca="1" ref="E593" ca="1">INDIRECT("'Room Details'!$F$595")</f>
        <v xml:space="preserve"> </v>
      </c>
      <c r="F593" cm="1">
        <f t="array" aca="1" ref="F593" ca="1">INDIRECT("'Room Details'!$G$595")</f>
        <v>0</v>
      </c>
      <c r="G593" cm="1">
        <f t="array" aca="1" ref="G593" ca="1">INDIRECT("'Room Details'!$H$595")</f>
        <v>0</v>
      </c>
      <c r="H593" cm="1">
        <f t="array" aca="1" ref="H593" ca="1">INDIRECT("'Room Details'!$I$595")</f>
        <v>0</v>
      </c>
      <c r="I593" cm="1">
        <f t="array" aca="1" ref="I593" ca="1">INDIRECT("'Room Details'!$J$595")</f>
        <v>0</v>
      </c>
      <c r="J593" cm="1">
        <f t="array" aca="1" ref="J593" ca="1">INDIRECT("'Room Details'!$K$595")</f>
        <v>0</v>
      </c>
      <c r="K593" t="str" cm="1">
        <f t="array" aca="1" ref="K593" ca="1">INDIRECT("'Room Details'!$L$595")</f>
        <v xml:space="preserve"> </v>
      </c>
      <c r="L593" cm="1">
        <f t="array" aca="1" ref="L593" ca="1">INDIRECT("'Room Details'!$M$595")</f>
        <v>0</v>
      </c>
      <c r="M593" cm="1">
        <f t="array" aca="1" ref="M593" ca="1">INDIRECT("'Room Details'!$N$595")</f>
        <v>0</v>
      </c>
      <c r="N593" cm="1">
        <f t="array" aca="1" ref="N593" ca="1">INDIRECT("'Room Details'!$O$595")</f>
        <v>0</v>
      </c>
      <c r="O593" cm="1">
        <f t="array" aca="1" ref="O593" ca="1">INDIRECT("'Room Details'!$P$595")</f>
        <v>0</v>
      </c>
    </row>
    <row r="594" spans="1:15" x14ac:dyDescent="0.25">
      <c r="A594" cm="1">
        <f t="array" aca="1" ref="A594" ca="1">INDIRECT("'Room Details'!$B$596")</f>
        <v>0</v>
      </c>
      <c r="B594" cm="1">
        <f t="array" aca="1" ref="B594" ca="1">INDIRECT("'Room Details'!$C$596")</f>
        <v>0</v>
      </c>
      <c r="C594" cm="1">
        <f t="array" aca="1" ref="C594" ca="1">INDIRECT("'Room Details'!$D$596")</f>
        <v>0</v>
      </c>
      <c r="D594" cm="1">
        <f t="array" aca="1" ref="D594" ca="1">INDIRECT("'Room Details'!$E$596")</f>
        <v>0</v>
      </c>
      <c r="E594" t="str" cm="1">
        <f t="array" aca="1" ref="E594" ca="1">INDIRECT("'Room Details'!$F$596")</f>
        <v xml:space="preserve"> </v>
      </c>
      <c r="F594" cm="1">
        <f t="array" aca="1" ref="F594" ca="1">INDIRECT("'Room Details'!$G$596")</f>
        <v>0</v>
      </c>
      <c r="G594" cm="1">
        <f t="array" aca="1" ref="G594" ca="1">INDIRECT("'Room Details'!$H$596")</f>
        <v>0</v>
      </c>
      <c r="H594" cm="1">
        <f t="array" aca="1" ref="H594" ca="1">INDIRECT("'Room Details'!$I$596")</f>
        <v>0</v>
      </c>
      <c r="I594" cm="1">
        <f t="array" aca="1" ref="I594" ca="1">INDIRECT("'Room Details'!$J$596")</f>
        <v>0</v>
      </c>
      <c r="J594" cm="1">
        <f t="array" aca="1" ref="J594" ca="1">INDIRECT("'Room Details'!$K$596")</f>
        <v>0</v>
      </c>
      <c r="K594" t="str" cm="1">
        <f t="array" aca="1" ref="K594" ca="1">INDIRECT("'Room Details'!$L$596")</f>
        <v xml:space="preserve"> </v>
      </c>
      <c r="L594" cm="1">
        <f t="array" aca="1" ref="L594" ca="1">INDIRECT("'Room Details'!$M$596")</f>
        <v>0</v>
      </c>
      <c r="M594" cm="1">
        <f t="array" aca="1" ref="M594" ca="1">INDIRECT("'Room Details'!$N$596")</f>
        <v>0</v>
      </c>
      <c r="N594" cm="1">
        <f t="array" aca="1" ref="N594" ca="1">INDIRECT("'Room Details'!$O$596")</f>
        <v>0</v>
      </c>
      <c r="O594" cm="1">
        <f t="array" aca="1" ref="O594" ca="1">INDIRECT("'Room Details'!$P$596")</f>
        <v>0</v>
      </c>
    </row>
    <row r="595" spans="1:15" x14ac:dyDescent="0.25">
      <c r="A595" cm="1">
        <f t="array" aca="1" ref="A595" ca="1">INDIRECT("'Room Details'!$B$597")</f>
        <v>0</v>
      </c>
      <c r="B595" cm="1">
        <f t="array" aca="1" ref="B595" ca="1">INDIRECT("'Room Details'!$C$597")</f>
        <v>0</v>
      </c>
      <c r="C595" cm="1">
        <f t="array" aca="1" ref="C595" ca="1">INDIRECT("'Room Details'!$D$597")</f>
        <v>0</v>
      </c>
      <c r="D595" cm="1">
        <f t="array" aca="1" ref="D595" ca="1">INDIRECT("'Room Details'!$E$597")</f>
        <v>0</v>
      </c>
      <c r="E595" t="str" cm="1">
        <f t="array" aca="1" ref="E595" ca="1">INDIRECT("'Room Details'!$F$597")</f>
        <v xml:space="preserve"> </v>
      </c>
      <c r="F595" cm="1">
        <f t="array" aca="1" ref="F595" ca="1">INDIRECT("'Room Details'!$G$597")</f>
        <v>0</v>
      </c>
      <c r="G595" cm="1">
        <f t="array" aca="1" ref="G595" ca="1">INDIRECT("'Room Details'!$H$597")</f>
        <v>0</v>
      </c>
      <c r="H595" cm="1">
        <f t="array" aca="1" ref="H595" ca="1">INDIRECT("'Room Details'!$I$597")</f>
        <v>0</v>
      </c>
      <c r="I595" cm="1">
        <f t="array" aca="1" ref="I595" ca="1">INDIRECT("'Room Details'!$J$597")</f>
        <v>0</v>
      </c>
      <c r="J595" cm="1">
        <f t="array" aca="1" ref="J595" ca="1">INDIRECT("'Room Details'!$K$597")</f>
        <v>0</v>
      </c>
      <c r="K595" t="str" cm="1">
        <f t="array" aca="1" ref="K595" ca="1">INDIRECT("'Room Details'!$L$597")</f>
        <v xml:space="preserve"> </v>
      </c>
      <c r="L595" cm="1">
        <f t="array" aca="1" ref="L595" ca="1">INDIRECT("'Room Details'!$M$597")</f>
        <v>0</v>
      </c>
      <c r="M595" cm="1">
        <f t="array" aca="1" ref="M595" ca="1">INDIRECT("'Room Details'!$N$597")</f>
        <v>0</v>
      </c>
      <c r="N595" cm="1">
        <f t="array" aca="1" ref="N595" ca="1">INDIRECT("'Room Details'!$O$597")</f>
        <v>0</v>
      </c>
      <c r="O595" cm="1">
        <f t="array" aca="1" ref="O595" ca="1">INDIRECT("'Room Details'!$P$597")</f>
        <v>0</v>
      </c>
    </row>
    <row r="596" spans="1:15" x14ac:dyDescent="0.25">
      <c r="A596" cm="1">
        <f t="array" aca="1" ref="A596" ca="1">INDIRECT("'Room Details'!$B$598")</f>
        <v>0</v>
      </c>
      <c r="B596" cm="1">
        <f t="array" aca="1" ref="B596" ca="1">INDIRECT("'Room Details'!$C$598")</f>
        <v>0</v>
      </c>
      <c r="C596" cm="1">
        <f t="array" aca="1" ref="C596" ca="1">INDIRECT("'Room Details'!$D$598")</f>
        <v>0</v>
      </c>
      <c r="D596" cm="1">
        <f t="array" aca="1" ref="D596" ca="1">INDIRECT("'Room Details'!$E$598")</f>
        <v>0</v>
      </c>
      <c r="E596" t="str" cm="1">
        <f t="array" aca="1" ref="E596" ca="1">INDIRECT("'Room Details'!$F$598")</f>
        <v xml:space="preserve"> </v>
      </c>
      <c r="F596" cm="1">
        <f t="array" aca="1" ref="F596" ca="1">INDIRECT("'Room Details'!$G$598")</f>
        <v>0</v>
      </c>
      <c r="G596" cm="1">
        <f t="array" aca="1" ref="G596" ca="1">INDIRECT("'Room Details'!$H$598")</f>
        <v>0</v>
      </c>
      <c r="H596" cm="1">
        <f t="array" aca="1" ref="H596" ca="1">INDIRECT("'Room Details'!$I$598")</f>
        <v>0</v>
      </c>
      <c r="I596" cm="1">
        <f t="array" aca="1" ref="I596" ca="1">INDIRECT("'Room Details'!$J$598")</f>
        <v>0</v>
      </c>
      <c r="J596" cm="1">
        <f t="array" aca="1" ref="J596" ca="1">INDIRECT("'Room Details'!$K$598")</f>
        <v>0</v>
      </c>
      <c r="K596" t="str" cm="1">
        <f t="array" aca="1" ref="K596" ca="1">INDIRECT("'Room Details'!$L$598")</f>
        <v xml:space="preserve"> </v>
      </c>
      <c r="L596" cm="1">
        <f t="array" aca="1" ref="L596" ca="1">INDIRECT("'Room Details'!$M$598")</f>
        <v>0</v>
      </c>
      <c r="M596" cm="1">
        <f t="array" aca="1" ref="M596" ca="1">INDIRECT("'Room Details'!$N$598")</f>
        <v>0</v>
      </c>
      <c r="N596" cm="1">
        <f t="array" aca="1" ref="N596" ca="1">INDIRECT("'Room Details'!$O$598")</f>
        <v>0</v>
      </c>
      <c r="O596" cm="1">
        <f t="array" aca="1" ref="O596" ca="1">INDIRECT("'Room Details'!$P$598")</f>
        <v>0</v>
      </c>
    </row>
    <row r="597" spans="1:15" x14ac:dyDescent="0.25">
      <c r="A597" cm="1">
        <f t="array" aca="1" ref="A597" ca="1">INDIRECT("'Room Details'!$B$599")</f>
        <v>0</v>
      </c>
      <c r="B597" cm="1">
        <f t="array" aca="1" ref="B597" ca="1">INDIRECT("'Room Details'!$C$599")</f>
        <v>0</v>
      </c>
      <c r="C597" cm="1">
        <f t="array" aca="1" ref="C597" ca="1">INDIRECT("'Room Details'!$D$599")</f>
        <v>0</v>
      </c>
      <c r="D597" cm="1">
        <f t="array" aca="1" ref="D597" ca="1">INDIRECT("'Room Details'!$E$599")</f>
        <v>0</v>
      </c>
      <c r="E597" t="str" cm="1">
        <f t="array" aca="1" ref="E597" ca="1">INDIRECT("'Room Details'!$F$599")</f>
        <v xml:space="preserve"> </v>
      </c>
      <c r="F597" cm="1">
        <f t="array" aca="1" ref="F597" ca="1">INDIRECT("'Room Details'!$G$599")</f>
        <v>0</v>
      </c>
      <c r="G597" cm="1">
        <f t="array" aca="1" ref="G597" ca="1">INDIRECT("'Room Details'!$H$599")</f>
        <v>0</v>
      </c>
      <c r="H597" cm="1">
        <f t="array" aca="1" ref="H597" ca="1">INDIRECT("'Room Details'!$I$599")</f>
        <v>0</v>
      </c>
      <c r="I597" cm="1">
        <f t="array" aca="1" ref="I597" ca="1">INDIRECT("'Room Details'!$J$599")</f>
        <v>0</v>
      </c>
      <c r="J597" cm="1">
        <f t="array" aca="1" ref="J597" ca="1">INDIRECT("'Room Details'!$K$599")</f>
        <v>0</v>
      </c>
      <c r="K597" t="str" cm="1">
        <f t="array" aca="1" ref="K597" ca="1">INDIRECT("'Room Details'!$L$599")</f>
        <v xml:space="preserve"> </v>
      </c>
      <c r="L597" cm="1">
        <f t="array" aca="1" ref="L597" ca="1">INDIRECT("'Room Details'!$M$599")</f>
        <v>0</v>
      </c>
      <c r="M597" cm="1">
        <f t="array" aca="1" ref="M597" ca="1">INDIRECT("'Room Details'!$N$599")</f>
        <v>0</v>
      </c>
      <c r="N597" cm="1">
        <f t="array" aca="1" ref="N597" ca="1">INDIRECT("'Room Details'!$O$599")</f>
        <v>0</v>
      </c>
      <c r="O597" cm="1">
        <f t="array" aca="1" ref="O597" ca="1">INDIRECT("'Room Details'!$P$599")</f>
        <v>0</v>
      </c>
    </row>
    <row r="598" spans="1:15" x14ac:dyDescent="0.25">
      <c r="A598" cm="1">
        <f t="array" aca="1" ref="A598" ca="1">INDIRECT("'Room Details'!$B$600")</f>
        <v>0</v>
      </c>
      <c r="B598" cm="1">
        <f t="array" aca="1" ref="B598" ca="1">INDIRECT("'Room Details'!$C$600")</f>
        <v>0</v>
      </c>
      <c r="C598" cm="1">
        <f t="array" aca="1" ref="C598" ca="1">INDIRECT("'Room Details'!$D$600")</f>
        <v>0</v>
      </c>
      <c r="D598" cm="1">
        <f t="array" aca="1" ref="D598" ca="1">INDIRECT("'Room Details'!$E$600")</f>
        <v>0</v>
      </c>
      <c r="E598" t="str" cm="1">
        <f t="array" aca="1" ref="E598" ca="1">INDIRECT("'Room Details'!$F$600")</f>
        <v xml:space="preserve"> </v>
      </c>
      <c r="F598" cm="1">
        <f t="array" aca="1" ref="F598" ca="1">INDIRECT("'Room Details'!$G$600")</f>
        <v>0</v>
      </c>
      <c r="G598" cm="1">
        <f t="array" aca="1" ref="G598" ca="1">INDIRECT("'Room Details'!$H$600")</f>
        <v>0</v>
      </c>
      <c r="H598" cm="1">
        <f t="array" aca="1" ref="H598" ca="1">INDIRECT("'Room Details'!$I$600")</f>
        <v>0</v>
      </c>
      <c r="I598" cm="1">
        <f t="array" aca="1" ref="I598" ca="1">INDIRECT("'Room Details'!$J$600")</f>
        <v>0</v>
      </c>
      <c r="J598" cm="1">
        <f t="array" aca="1" ref="J598" ca="1">INDIRECT("'Room Details'!$K$600")</f>
        <v>0</v>
      </c>
      <c r="K598" t="str" cm="1">
        <f t="array" aca="1" ref="K598" ca="1">INDIRECT("'Room Details'!$L$600")</f>
        <v xml:space="preserve"> </v>
      </c>
      <c r="L598" cm="1">
        <f t="array" aca="1" ref="L598" ca="1">INDIRECT("'Room Details'!$M$600")</f>
        <v>0</v>
      </c>
      <c r="M598" cm="1">
        <f t="array" aca="1" ref="M598" ca="1">INDIRECT("'Room Details'!$N$600")</f>
        <v>0</v>
      </c>
      <c r="N598" cm="1">
        <f t="array" aca="1" ref="N598" ca="1">INDIRECT("'Room Details'!$O$600")</f>
        <v>0</v>
      </c>
      <c r="O598" cm="1">
        <f t="array" aca="1" ref="O598" ca="1">INDIRECT("'Room Details'!$P$600")</f>
        <v>0</v>
      </c>
    </row>
    <row r="599" spans="1:15" x14ac:dyDescent="0.25">
      <c r="A599" cm="1">
        <f t="array" aca="1" ref="A599" ca="1">INDIRECT("'Room Details'!$B$601")</f>
        <v>0</v>
      </c>
      <c r="B599" cm="1">
        <f t="array" aca="1" ref="B599" ca="1">INDIRECT("'Room Details'!$C$601")</f>
        <v>0</v>
      </c>
      <c r="C599" cm="1">
        <f t="array" aca="1" ref="C599" ca="1">INDIRECT("'Room Details'!$D$601")</f>
        <v>0</v>
      </c>
      <c r="D599" cm="1">
        <f t="array" aca="1" ref="D599" ca="1">INDIRECT("'Room Details'!$E$601")</f>
        <v>0</v>
      </c>
      <c r="E599" t="str" cm="1">
        <f t="array" aca="1" ref="E599" ca="1">INDIRECT("'Room Details'!$F$601")</f>
        <v xml:space="preserve"> </v>
      </c>
      <c r="F599" cm="1">
        <f t="array" aca="1" ref="F599" ca="1">INDIRECT("'Room Details'!$G$601")</f>
        <v>0</v>
      </c>
      <c r="G599" cm="1">
        <f t="array" aca="1" ref="G599" ca="1">INDIRECT("'Room Details'!$H$601")</f>
        <v>0</v>
      </c>
      <c r="H599" cm="1">
        <f t="array" aca="1" ref="H599" ca="1">INDIRECT("'Room Details'!$I$601")</f>
        <v>0</v>
      </c>
      <c r="I599" cm="1">
        <f t="array" aca="1" ref="I599" ca="1">INDIRECT("'Room Details'!$J$601")</f>
        <v>0</v>
      </c>
      <c r="J599" cm="1">
        <f t="array" aca="1" ref="J599" ca="1">INDIRECT("'Room Details'!$K$601")</f>
        <v>0</v>
      </c>
      <c r="K599" t="str" cm="1">
        <f t="array" aca="1" ref="K599" ca="1">INDIRECT("'Room Details'!$L$601")</f>
        <v xml:space="preserve"> </v>
      </c>
      <c r="L599" cm="1">
        <f t="array" aca="1" ref="L599" ca="1">INDIRECT("'Room Details'!$M$601")</f>
        <v>0</v>
      </c>
      <c r="M599" cm="1">
        <f t="array" aca="1" ref="M599" ca="1">INDIRECT("'Room Details'!$N$601")</f>
        <v>0</v>
      </c>
      <c r="N599" cm="1">
        <f t="array" aca="1" ref="N599" ca="1">INDIRECT("'Room Details'!$O$601")</f>
        <v>0</v>
      </c>
      <c r="O599" cm="1">
        <f t="array" aca="1" ref="O599" ca="1">INDIRECT("'Room Details'!$P$601")</f>
        <v>0</v>
      </c>
    </row>
    <row r="600" spans="1:15" x14ac:dyDescent="0.25">
      <c r="A600" cm="1">
        <f t="array" aca="1" ref="A600" ca="1">INDIRECT("'Room Details'!$B$602")</f>
        <v>0</v>
      </c>
      <c r="B600" cm="1">
        <f t="array" aca="1" ref="B600" ca="1">INDIRECT("'Room Details'!$C$602")</f>
        <v>0</v>
      </c>
      <c r="C600" cm="1">
        <f t="array" aca="1" ref="C600" ca="1">INDIRECT("'Room Details'!$D$602")</f>
        <v>0</v>
      </c>
      <c r="D600" cm="1">
        <f t="array" aca="1" ref="D600" ca="1">INDIRECT("'Room Details'!$E$602")</f>
        <v>0</v>
      </c>
      <c r="E600" t="str" cm="1">
        <f t="array" aca="1" ref="E600" ca="1">INDIRECT("'Room Details'!$F$602")</f>
        <v xml:space="preserve"> </v>
      </c>
      <c r="F600" cm="1">
        <f t="array" aca="1" ref="F600" ca="1">INDIRECT("'Room Details'!$G$602")</f>
        <v>0</v>
      </c>
      <c r="G600" cm="1">
        <f t="array" aca="1" ref="G600" ca="1">INDIRECT("'Room Details'!$H$602")</f>
        <v>0</v>
      </c>
      <c r="H600" cm="1">
        <f t="array" aca="1" ref="H600" ca="1">INDIRECT("'Room Details'!$I$602")</f>
        <v>0</v>
      </c>
      <c r="I600" cm="1">
        <f t="array" aca="1" ref="I600" ca="1">INDIRECT("'Room Details'!$J$602")</f>
        <v>0</v>
      </c>
      <c r="J600" cm="1">
        <f t="array" aca="1" ref="J600" ca="1">INDIRECT("'Room Details'!$K$602")</f>
        <v>0</v>
      </c>
      <c r="K600" t="str" cm="1">
        <f t="array" aca="1" ref="K600" ca="1">INDIRECT("'Room Details'!$L$602")</f>
        <v xml:space="preserve"> </v>
      </c>
      <c r="L600" cm="1">
        <f t="array" aca="1" ref="L600" ca="1">INDIRECT("'Room Details'!$M$602")</f>
        <v>0</v>
      </c>
      <c r="M600" cm="1">
        <f t="array" aca="1" ref="M600" ca="1">INDIRECT("'Room Details'!$N$602")</f>
        <v>0</v>
      </c>
      <c r="N600" cm="1">
        <f t="array" aca="1" ref="N600" ca="1">INDIRECT("'Room Details'!$O$602")</f>
        <v>0</v>
      </c>
      <c r="O600" cm="1">
        <f t="array" aca="1" ref="O600" ca="1">INDIRECT("'Room Details'!$P$602")</f>
        <v>0</v>
      </c>
    </row>
    <row r="601" spans="1:15" x14ac:dyDescent="0.25">
      <c r="A601" cm="1">
        <f t="array" aca="1" ref="A601" ca="1">INDIRECT("'Room Details'!$B$603")</f>
        <v>0</v>
      </c>
      <c r="B601" cm="1">
        <f t="array" aca="1" ref="B601" ca="1">INDIRECT("'Room Details'!$C$603")</f>
        <v>0</v>
      </c>
      <c r="C601" cm="1">
        <f t="array" aca="1" ref="C601" ca="1">INDIRECT("'Room Details'!$D$603")</f>
        <v>0</v>
      </c>
      <c r="D601" cm="1">
        <f t="array" aca="1" ref="D601" ca="1">INDIRECT("'Room Details'!$E$603")</f>
        <v>0</v>
      </c>
      <c r="E601" t="str" cm="1">
        <f t="array" aca="1" ref="E601" ca="1">INDIRECT("'Room Details'!$F$603")</f>
        <v xml:space="preserve"> </v>
      </c>
      <c r="F601" cm="1">
        <f t="array" aca="1" ref="F601" ca="1">INDIRECT("'Room Details'!$G$603")</f>
        <v>0</v>
      </c>
      <c r="G601" cm="1">
        <f t="array" aca="1" ref="G601" ca="1">INDIRECT("'Room Details'!$H$603")</f>
        <v>0</v>
      </c>
      <c r="H601" cm="1">
        <f t="array" aca="1" ref="H601" ca="1">INDIRECT("'Room Details'!$I$603")</f>
        <v>0</v>
      </c>
      <c r="I601" cm="1">
        <f t="array" aca="1" ref="I601" ca="1">INDIRECT("'Room Details'!$J$603")</f>
        <v>0</v>
      </c>
      <c r="J601" cm="1">
        <f t="array" aca="1" ref="J601" ca="1">INDIRECT("'Room Details'!$K$603")</f>
        <v>0</v>
      </c>
      <c r="K601" t="str" cm="1">
        <f t="array" aca="1" ref="K601" ca="1">INDIRECT("'Room Details'!$L$603")</f>
        <v xml:space="preserve"> </v>
      </c>
      <c r="L601" cm="1">
        <f t="array" aca="1" ref="L601" ca="1">INDIRECT("'Room Details'!$M$603")</f>
        <v>0</v>
      </c>
      <c r="M601" cm="1">
        <f t="array" aca="1" ref="M601" ca="1">INDIRECT("'Room Details'!$N$603")</f>
        <v>0</v>
      </c>
      <c r="N601" cm="1">
        <f t="array" aca="1" ref="N601" ca="1">INDIRECT("'Room Details'!$O$603")</f>
        <v>0</v>
      </c>
      <c r="O601" cm="1">
        <f t="array" aca="1" ref="O601" ca="1">INDIRECT("'Room Details'!$P$603")</f>
        <v>0</v>
      </c>
    </row>
    <row r="602" spans="1:15" x14ac:dyDescent="0.25">
      <c r="A602" cm="1">
        <f t="array" aca="1" ref="A602" ca="1">INDIRECT("'Room Details'!$B$604")</f>
        <v>0</v>
      </c>
      <c r="B602" cm="1">
        <f t="array" aca="1" ref="B602" ca="1">INDIRECT("'Room Details'!$C$604")</f>
        <v>0</v>
      </c>
      <c r="C602" cm="1">
        <f t="array" aca="1" ref="C602" ca="1">INDIRECT("'Room Details'!$D$604")</f>
        <v>0</v>
      </c>
      <c r="D602" cm="1">
        <f t="array" aca="1" ref="D602" ca="1">INDIRECT("'Room Details'!$E$604")</f>
        <v>0</v>
      </c>
      <c r="E602" t="str" cm="1">
        <f t="array" aca="1" ref="E602" ca="1">INDIRECT("'Room Details'!$F$604")</f>
        <v xml:space="preserve"> </v>
      </c>
      <c r="F602" cm="1">
        <f t="array" aca="1" ref="F602" ca="1">INDIRECT("'Room Details'!$G$604")</f>
        <v>0</v>
      </c>
      <c r="G602" cm="1">
        <f t="array" aca="1" ref="G602" ca="1">INDIRECT("'Room Details'!$H$604")</f>
        <v>0</v>
      </c>
      <c r="H602" cm="1">
        <f t="array" aca="1" ref="H602" ca="1">INDIRECT("'Room Details'!$I$604")</f>
        <v>0</v>
      </c>
      <c r="I602" cm="1">
        <f t="array" aca="1" ref="I602" ca="1">INDIRECT("'Room Details'!$J$604")</f>
        <v>0</v>
      </c>
      <c r="J602" cm="1">
        <f t="array" aca="1" ref="J602" ca="1">INDIRECT("'Room Details'!$K$604")</f>
        <v>0</v>
      </c>
      <c r="K602" t="str" cm="1">
        <f t="array" aca="1" ref="K602" ca="1">INDIRECT("'Room Details'!$L$604")</f>
        <v xml:space="preserve"> </v>
      </c>
      <c r="L602" cm="1">
        <f t="array" aca="1" ref="L602" ca="1">INDIRECT("'Room Details'!$M$604")</f>
        <v>0</v>
      </c>
      <c r="M602" cm="1">
        <f t="array" aca="1" ref="M602" ca="1">INDIRECT("'Room Details'!$N$604")</f>
        <v>0</v>
      </c>
      <c r="N602" cm="1">
        <f t="array" aca="1" ref="N602" ca="1">INDIRECT("'Room Details'!$O$604")</f>
        <v>0</v>
      </c>
      <c r="O602" cm="1">
        <f t="array" aca="1" ref="O602" ca="1">INDIRECT("'Room Details'!$P$604")</f>
        <v>0</v>
      </c>
    </row>
    <row r="603" spans="1:15" x14ac:dyDescent="0.25">
      <c r="A603" cm="1">
        <f t="array" aca="1" ref="A603" ca="1">INDIRECT("'Room Details'!$B$605")</f>
        <v>0</v>
      </c>
      <c r="B603" cm="1">
        <f t="array" aca="1" ref="B603" ca="1">INDIRECT("'Room Details'!$C$605")</f>
        <v>0</v>
      </c>
      <c r="C603" cm="1">
        <f t="array" aca="1" ref="C603" ca="1">INDIRECT("'Room Details'!$D$605")</f>
        <v>0</v>
      </c>
      <c r="D603" cm="1">
        <f t="array" aca="1" ref="D603" ca="1">INDIRECT("'Room Details'!$E$605")</f>
        <v>0</v>
      </c>
      <c r="E603" t="str" cm="1">
        <f t="array" aca="1" ref="E603" ca="1">INDIRECT("'Room Details'!$F$605")</f>
        <v xml:space="preserve"> </v>
      </c>
      <c r="F603" cm="1">
        <f t="array" aca="1" ref="F603" ca="1">INDIRECT("'Room Details'!$G$605")</f>
        <v>0</v>
      </c>
      <c r="G603" cm="1">
        <f t="array" aca="1" ref="G603" ca="1">INDIRECT("'Room Details'!$H$605")</f>
        <v>0</v>
      </c>
      <c r="H603" cm="1">
        <f t="array" aca="1" ref="H603" ca="1">INDIRECT("'Room Details'!$I$605")</f>
        <v>0</v>
      </c>
      <c r="I603" cm="1">
        <f t="array" aca="1" ref="I603" ca="1">INDIRECT("'Room Details'!$J$605")</f>
        <v>0</v>
      </c>
      <c r="J603" cm="1">
        <f t="array" aca="1" ref="J603" ca="1">INDIRECT("'Room Details'!$K$605")</f>
        <v>0</v>
      </c>
      <c r="K603" t="str" cm="1">
        <f t="array" aca="1" ref="K603" ca="1">INDIRECT("'Room Details'!$L$605")</f>
        <v xml:space="preserve"> </v>
      </c>
      <c r="L603" cm="1">
        <f t="array" aca="1" ref="L603" ca="1">INDIRECT("'Room Details'!$M$605")</f>
        <v>0</v>
      </c>
      <c r="M603" cm="1">
        <f t="array" aca="1" ref="M603" ca="1">INDIRECT("'Room Details'!$N$605")</f>
        <v>0</v>
      </c>
      <c r="N603" cm="1">
        <f t="array" aca="1" ref="N603" ca="1">INDIRECT("'Room Details'!$O$605")</f>
        <v>0</v>
      </c>
      <c r="O603" cm="1">
        <f t="array" aca="1" ref="O603" ca="1">INDIRECT("'Room Details'!$P$605")</f>
        <v>0</v>
      </c>
    </row>
    <row r="604" spans="1:15" x14ac:dyDescent="0.25">
      <c r="A604" cm="1">
        <f t="array" aca="1" ref="A604" ca="1">INDIRECT("'Room Details'!$B$606")</f>
        <v>0</v>
      </c>
      <c r="B604" cm="1">
        <f t="array" aca="1" ref="B604" ca="1">INDIRECT("'Room Details'!$C$606")</f>
        <v>0</v>
      </c>
      <c r="C604" cm="1">
        <f t="array" aca="1" ref="C604" ca="1">INDIRECT("'Room Details'!$D$606")</f>
        <v>0</v>
      </c>
      <c r="D604" cm="1">
        <f t="array" aca="1" ref="D604" ca="1">INDIRECT("'Room Details'!$E$606")</f>
        <v>0</v>
      </c>
      <c r="E604" t="str" cm="1">
        <f t="array" aca="1" ref="E604" ca="1">INDIRECT("'Room Details'!$F$606")</f>
        <v xml:space="preserve"> </v>
      </c>
      <c r="F604" cm="1">
        <f t="array" aca="1" ref="F604" ca="1">INDIRECT("'Room Details'!$G$606")</f>
        <v>0</v>
      </c>
      <c r="G604" cm="1">
        <f t="array" aca="1" ref="G604" ca="1">INDIRECT("'Room Details'!$H$606")</f>
        <v>0</v>
      </c>
      <c r="H604" cm="1">
        <f t="array" aca="1" ref="H604" ca="1">INDIRECT("'Room Details'!$I$606")</f>
        <v>0</v>
      </c>
      <c r="I604" cm="1">
        <f t="array" aca="1" ref="I604" ca="1">INDIRECT("'Room Details'!$J$606")</f>
        <v>0</v>
      </c>
      <c r="J604" cm="1">
        <f t="array" aca="1" ref="J604" ca="1">INDIRECT("'Room Details'!$K$606")</f>
        <v>0</v>
      </c>
      <c r="K604" t="str" cm="1">
        <f t="array" aca="1" ref="K604" ca="1">INDIRECT("'Room Details'!$L$606")</f>
        <v xml:space="preserve"> </v>
      </c>
      <c r="L604" cm="1">
        <f t="array" aca="1" ref="L604" ca="1">INDIRECT("'Room Details'!$M$606")</f>
        <v>0</v>
      </c>
      <c r="M604" cm="1">
        <f t="array" aca="1" ref="M604" ca="1">INDIRECT("'Room Details'!$N$606")</f>
        <v>0</v>
      </c>
      <c r="N604" cm="1">
        <f t="array" aca="1" ref="N604" ca="1">INDIRECT("'Room Details'!$O$606")</f>
        <v>0</v>
      </c>
      <c r="O604" cm="1">
        <f t="array" aca="1" ref="O604" ca="1">INDIRECT("'Room Details'!$P$606")</f>
        <v>0</v>
      </c>
    </row>
    <row r="605" spans="1:15" x14ac:dyDescent="0.25">
      <c r="A605" cm="1">
        <f t="array" aca="1" ref="A605" ca="1">INDIRECT("'Room Details'!$B$607")</f>
        <v>0</v>
      </c>
      <c r="B605" cm="1">
        <f t="array" aca="1" ref="B605" ca="1">INDIRECT("'Room Details'!$C$607")</f>
        <v>0</v>
      </c>
      <c r="C605" cm="1">
        <f t="array" aca="1" ref="C605" ca="1">INDIRECT("'Room Details'!$D$607")</f>
        <v>0</v>
      </c>
      <c r="D605" cm="1">
        <f t="array" aca="1" ref="D605" ca="1">INDIRECT("'Room Details'!$E$607")</f>
        <v>0</v>
      </c>
      <c r="E605" t="str" cm="1">
        <f t="array" aca="1" ref="E605" ca="1">INDIRECT("'Room Details'!$F$607")</f>
        <v xml:space="preserve"> </v>
      </c>
      <c r="F605" cm="1">
        <f t="array" aca="1" ref="F605" ca="1">INDIRECT("'Room Details'!$G$607")</f>
        <v>0</v>
      </c>
      <c r="G605" cm="1">
        <f t="array" aca="1" ref="G605" ca="1">INDIRECT("'Room Details'!$H$607")</f>
        <v>0</v>
      </c>
      <c r="H605" cm="1">
        <f t="array" aca="1" ref="H605" ca="1">INDIRECT("'Room Details'!$I$607")</f>
        <v>0</v>
      </c>
      <c r="I605" cm="1">
        <f t="array" aca="1" ref="I605" ca="1">INDIRECT("'Room Details'!$J$607")</f>
        <v>0</v>
      </c>
      <c r="J605" cm="1">
        <f t="array" aca="1" ref="J605" ca="1">INDIRECT("'Room Details'!$K$607")</f>
        <v>0</v>
      </c>
      <c r="K605" t="str" cm="1">
        <f t="array" aca="1" ref="K605" ca="1">INDIRECT("'Room Details'!$L$607")</f>
        <v xml:space="preserve"> </v>
      </c>
      <c r="L605" cm="1">
        <f t="array" aca="1" ref="L605" ca="1">INDIRECT("'Room Details'!$M$607")</f>
        <v>0</v>
      </c>
      <c r="M605" cm="1">
        <f t="array" aca="1" ref="M605" ca="1">INDIRECT("'Room Details'!$N$607")</f>
        <v>0</v>
      </c>
      <c r="N605" cm="1">
        <f t="array" aca="1" ref="N605" ca="1">INDIRECT("'Room Details'!$O$607")</f>
        <v>0</v>
      </c>
      <c r="O605" cm="1">
        <f t="array" aca="1" ref="O605" ca="1">INDIRECT("'Room Details'!$P$607")</f>
        <v>0</v>
      </c>
    </row>
    <row r="606" spans="1:15" x14ac:dyDescent="0.25">
      <c r="A606" cm="1">
        <f t="array" aca="1" ref="A606" ca="1">INDIRECT("'Room Details'!$B$608")</f>
        <v>0</v>
      </c>
      <c r="B606" cm="1">
        <f t="array" aca="1" ref="B606" ca="1">INDIRECT("'Room Details'!$C$608")</f>
        <v>0</v>
      </c>
      <c r="C606" cm="1">
        <f t="array" aca="1" ref="C606" ca="1">INDIRECT("'Room Details'!$D$608")</f>
        <v>0</v>
      </c>
      <c r="D606" cm="1">
        <f t="array" aca="1" ref="D606" ca="1">INDIRECT("'Room Details'!$E$608")</f>
        <v>0</v>
      </c>
      <c r="E606" t="str" cm="1">
        <f t="array" aca="1" ref="E606" ca="1">INDIRECT("'Room Details'!$F$608")</f>
        <v xml:space="preserve"> </v>
      </c>
      <c r="F606" cm="1">
        <f t="array" aca="1" ref="F606" ca="1">INDIRECT("'Room Details'!$G$608")</f>
        <v>0</v>
      </c>
      <c r="G606" cm="1">
        <f t="array" aca="1" ref="G606" ca="1">INDIRECT("'Room Details'!$H$608")</f>
        <v>0</v>
      </c>
      <c r="H606" cm="1">
        <f t="array" aca="1" ref="H606" ca="1">INDIRECT("'Room Details'!$I$608")</f>
        <v>0</v>
      </c>
      <c r="I606" cm="1">
        <f t="array" aca="1" ref="I606" ca="1">INDIRECT("'Room Details'!$J$608")</f>
        <v>0</v>
      </c>
      <c r="J606" cm="1">
        <f t="array" aca="1" ref="J606" ca="1">INDIRECT("'Room Details'!$K$608")</f>
        <v>0</v>
      </c>
      <c r="K606" t="str" cm="1">
        <f t="array" aca="1" ref="K606" ca="1">INDIRECT("'Room Details'!$L$608")</f>
        <v xml:space="preserve"> </v>
      </c>
      <c r="L606" cm="1">
        <f t="array" aca="1" ref="L606" ca="1">INDIRECT("'Room Details'!$M$608")</f>
        <v>0</v>
      </c>
      <c r="M606" cm="1">
        <f t="array" aca="1" ref="M606" ca="1">INDIRECT("'Room Details'!$N$608")</f>
        <v>0</v>
      </c>
      <c r="N606" cm="1">
        <f t="array" aca="1" ref="N606" ca="1">INDIRECT("'Room Details'!$O$608")</f>
        <v>0</v>
      </c>
      <c r="O606" cm="1">
        <f t="array" aca="1" ref="O606" ca="1">INDIRECT("'Room Details'!$P$608")</f>
        <v>0</v>
      </c>
    </row>
    <row r="607" spans="1:15" x14ac:dyDescent="0.25">
      <c r="A607" cm="1">
        <f t="array" aca="1" ref="A607" ca="1">INDIRECT("'Room Details'!$B$609")</f>
        <v>0</v>
      </c>
      <c r="B607" cm="1">
        <f t="array" aca="1" ref="B607" ca="1">INDIRECT("'Room Details'!$C$609")</f>
        <v>0</v>
      </c>
      <c r="C607" cm="1">
        <f t="array" aca="1" ref="C607" ca="1">INDIRECT("'Room Details'!$D$609")</f>
        <v>0</v>
      </c>
      <c r="D607" cm="1">
        <f t="array" aca="1" ref="D607" ca="1">INDIRECT("'Room Details'!$E$609")</f>
        <v>0</v>
      </c>
      <c r="E607" t="str" cm="1">
        <f t="array" aca="1" ref="E607" ca="1">INDIRECT("'Room Details'!$F$609")</f>
        <v xml:space="preserve"> </v>
      </c>
      <c r="F607" cm="1">
        <f t="array" aca="1" ref="F607" ca="1">INDIRECT("'Room Details'!$G$609")</f>
        <v>0</v>
      </c>
      <c r="G607" cm="1">
        <f t="array" aca="1" ref="G607" ca="1">INDIRECT("'Room Details'!$H$609")</f>
        <v>0</v>
      </c>
      <c r="H607" cm="1">
        <f t="array" aca="1" ref="H607" ca="1">INDIRECT("'Room Details'!$I$609")</f>
        <v>0</v>
      </c>
      <c r="I607" cm="1">
        <f t="array" aca="1" ref="I607" ca="1">INDIRECT("'Room Details'!$J$609")</f>
        <v>0</v>
      </c>
      <c r="J607" cm="1">
        <f t="array" aca="1" ref="J607" ca="1">INDIRECT("'Room Details'!$K$609")</f>
        <v>0</v>
      </c>
      <c r="K607" t="str" cm="1">
        <f t="array" aca="1" ref="K607" ca="1">INDIRECT("'Room Details'!$L$609")</f>
        <v xml:space="preserve"> </v>
      </c>
      <c r="L607" cm="1">
        <f t="array" aca="1" ref="L607" ca="1">INDIRECT("'Room Details'!$M$609")</f>
        <v>0</v>
      </c>
      <c r="M607" cm="1">
        <f t="array" aca="1" ref="M607" ca="1">INDIRECT("'Room Details'!$N$609")</f>
        <v>0</v>
      </c>
      <c r="N607" cm="1">
        <f t="array" aca="1" ref="N607" ca="1">INDIRECT("'Room Details'!$O$609")</f>
        <v>0</v>
      </c>
      <c r="O607" cm="1">
        <f t="array" aca="1" ref="O607" ca="1">INDIRECT("'Room Details'!$P$609")</f>
        <v>0</v>
      </c>
    </row>
    <row r="608" spans="1:15" x14ac:dyDescent="0.25">
      <c r="A608" cm="1">
        <f t="array" aca="1" ref="A608" ca="1">INDIRECT("'Room Details'!$B$610")</f>
        <v>0</v>
      </c>
      <c r="B608" cm="1">
        <f t="array" aca="1" ref="B608" ca="1">INDIRECT("'Room Details'!$C$610")</f>
        <v>0</v>
      </c>
      <c r="C608" cm="1">
        <f t="array" aca="1" ref="C608" ca="1">INDIRECT("'Room Details'!$D$610")</f>
        <v>0</v>
      </c>
      <c r="D608" cm="1">
        <f t="array" aca="1" ref="D608" ca="1">INDIRECT("'Room Details'!$E$610")</f>
        <v>0</v>
      </c>
      <c r="E608" t="str" cm="1">
        <f t="array" aca="1" ref="E608" ca="1">INDIRECT("'Room Details'!$F$610")</f>
        <v xml:space="preserve"> </v>
      </c>
      <c r="F608" cm="1">
        <f t="array" aca="1" ref="F608" ca="1">INDIRECT("'Room Details'!$G$610")</f>
        <v>0</v>
      </c>
      <c r="G608" cm="1">
        <f t="array" aca="1" ref="G608" ca="1">INDIRECT("'Room Details'!$H$610")</f>
        <v>0</v>
      </c>
      <c r="H608" cm="1">
        <f t="array" aca="1" ref="H608" ca="1">INDIRECT("'Room Details'!$I$610")</f>
        <v>0</v>
      </c>
      <c r="I608" cm="1">
        <f t="array" aca="1" ref="I608" ca="1">INDIRECT("'Room Details'!$J$610")</f>
        <v>0</v>
      </c>
      <c r="J608" cm="1">
        <f t="array" aca="1" ref="J608" ca="1">INDIRECT("'Room Details'!$K$610")</f>
        <v>0</v>
      </c>
      <c r="K608" t="str" cm="1">
        <f t="array" aca="1" ref="K608" ca="1">INDIRECT("'Room Details'!$L$610")</f>
        <v xml:space="preserve"> </v>
      </c>
      <c r="L608" cm="1">
        <f t="array" aca="1" ref="L608" ca="1">INDIRECT("'Room Details'!$M$610")</f>
        <v>0</v>
      </c>
      <c r="M608" cm="1">
        <f t="array" aca="1" ref="M608" ca="1">INDIRECT("'Room Details'!$N$610")</f>
        <v>0</v>
      </c>
      <c r="N608" cm="1">
        <f t="array" aca="1" ref="N608" ca="1">INDIRECT("'Room Details'!$O$610")</f>
        <v>0</v>
      </c>
      <c r="O608" cm="1">
        <f t="array" aca="1" ref="O608" ca="1">INDIRECT("'Room Details'!$P$610")</f>
        <v>0</v>
      </c>
    </row>
    <row r="609" spans="1:15" x14ac:dyDescent="0.25">
      <c r="A609" cm="1">
        <f t="array" aca="1" ref="A609" ca="1">INDIRECT("'Room Details'!$B$611")</f>
        <v>0</v>
      </c>
      <c r="B609" cm="1">
        <f t="array" aca="1" ref="B609" ca="1">INDIRECT("'Room Details'!$C$611")</f>
        <v>0</v>
      </c>
      <c r="C609" cm="1">
        <f t="array" aca="1" ref="C609" ca="1">INDIRECT("'Room Details'!$D$611")</f>
        <v>0</v>
      </c>
      <c r="D609" cm="1">
        <f t="array" aca="1" ref="D609" ca="1">INDIRECT("'Room Details'!$E$611")</f>
        <v>0</v>
      </c>
      <c r="E609" t="str" cm="1">
        <f t="array" aca="1" ref="E609" ca="1">INDIRECT("'Room Details'!$F$611")</f>
        <v xml:space="preserve"> </v>
      </c>
      <c r="F609" cm="1">
        <f t="array" aca="1" ref="F609" ca="1">INDIRECT("'Room Details'!$G$611")</f>
        <v>0</v>
      </c>
      <c r="G609" cm="1">
        <f t="array" aca="1" ref="G609" ca="1">INDIRECT("'Room Details'!$H$611")</f>
        <v>0</v>
      </c>
      <c r="H609" cm="1">
        <f t="array" aca="1" ref="H609" ca="1">INDIRECT("'Room Details'!$I$611")</f>
        <v>0</v>
      </c>
      <c r="I609" cm="1">
        <f t="array" aca="1" ref="I609" ca="1">INDIRECT("'Room Details'!$J$611")</f>
        <v>0</v>
      </c>
      <c r="J609" cm="1">
        <f t="array" aca="1" ref="J609" ca="1">INDIRECT("'Room Details'!$K$611")</f>
        <v>0</v>
      </c>
      <c r="K609" t="str" cm="1">
        <f t="array" aca="1" ref="K609" ca="1">INDIRECT("'Room Details'!$L$611")</f>
        <v xml:space="preserve"> </v>
      </c>
      <c r="L609" cm="1">
        <f t="array" aca="1" ref="L609" ca="1">INDIRECT("'Room Details'!$M$611")</f>
        <v>0</v>
      </c>
      <c r="M609" cm="1">
        <f t="array" aca="1" ref="M609" ca="1">INDIRECT("'Room Details'!$N$611")</f>
        <v>0</v>
      </c>
      <c r="N609" cm="1">
        <f t="array" aca="1" ref="N609" ca="1">INDIRECT("'Room Details'!$O$611")</f>
        <v>0</v>
      </c>
      <c r="O609" cm="1">
        <f t="array" aca="1" ref="O609" ca="1">INDIRECT("'Room Details'!$P$611")</f>
        <v>0</v>
      </c>
    </row>
    <row r="610" spans="1:15" x14ac:dyDescent="0.25">
      <c r="A610" cm="1">
        <f t="array" aca="1" ref="A610" ca="1">INDIRECT("'Room Details'!$B$612")</f>
        <v>0</v>
      </c>
      <c r="B610" cm="1">
        <f t="array" aca="1" ref="B610" ca="1">INDIRECT("'Room Details'!$C$612")</f>
        <v>0</v>
      </c>
      <c r="C610" cm="1">
        <f t="array" aca="1" ref="C610" ca="1">INDIRECT("'Room Details'!$D$612")</f>
        <v>0</v>
      </c>
      <c r="D610" cm="1">
        <f t="array" aca="1" ref="D610" ca="1">INDIRECT("'Room Details'!$E$612")</f>
        <v>0</v>
      </c>
      <c r="E610" t="str" cm="1">
        <f t="array" aca="1" ref="E610" ca="1">INDIRECT("'Room Details'!$F$612")</f>
        <v xml:space="preserve"> </v>
      </c>
      <c r="F610" cm="1">
        <f t="array" aca="1" ref="F610" ca="1">INDIRECT("'Room Details'!$G$612")</f>
        <v>0</v>
      </c>
      <c r="G610" cm="1">
        <f t="array" aca="1" ref="G610" ca="1">INDIRECT("'Room Details'!$H$612")</f>
        <v>0</v>
      </c>
      <c r="H610" cm="1">
        <f t="array" aca="1" ref="H610" ca="1">INDIRECT("'Room Details'!$I$612")</f>
        <v>0</v>
      </c>
      <c r="I610" cm="1">
        <f t="array" aca="1" ref="I610" ca="1">INDIRECT("'Room Details'!$J$612")</f>
        <v>0</v>
      </c>
      <c r="J610" cm="1">
        <f t="array" aca="1" ref="J610" ca="1">INDIRECT("'Room Details'!$K$612")</f>
        <v>0</v>
      </c>
      <c r="K610" t="str" cm="1">
        <f t="array" aca="1" ref="K610" ca="1">INDIRECT("'Room Details'!$L$612")</f>
        <v xml:space="preserve"> </v>
      </c>
      <c r="L610" cm="1">
        <f t="array" aca="1" ref="L610" ca="1">INDIRECT("'Room Details'!$M$612")</f>
        <v>0</v>
      </c>
      <c r="M610" cm="1">
        <f t="array" aca="1" ref="M610" ca="1">INDIRECT("'Room Details'!$N$612")</f>
        <v>0</v>
      </c>
      <c r="N610" cm="1">
        <f t="array" aca="1" ref="N610" ca="1">INDIRECT("'Room Details'!$O$612")</f>
        <v>0</v>
      </c>
      <c r="O610" cm="1">
        <f t="array" aca="1" ref="O610" ca="1">INDIRECT("'Room Details'!$P$612")</f>
        <v>0</v>
      </c>
    </row>
    <row r="611" spans="1:15" x14ac:dyDescent="0.25">
      <c r="A611" cm="1">
        <f t="array" aca="1" ref="A611" ca="1">INDIRECT("'Room Details'!$B$613")</f>
        <v>0</v>
      </c>
      <c r="B611" cm="1">
        <f t="array" aca="1" ref="B611" ca="1">INDIRECT("'Room Details'!$C$613")</f>
        <v>0</v>
      </c>
      <c r="C611" cm="1">
        <f t="array" aca="1" ref="C611" ca="1">INDIRECT("'Room Details'!$D$613")</f>
        <v>0</v>
      </c>
      <c r="D611" cm="1">
        <f t="array" aca="1" ref="D611" ca="1">INDIRECT("'Room Details'!$E$613")</f>
        <v>0</v>
      </c>
      <c r="E611" t="str" cm="1">
        <f t="array" aca="1" ref="E611" ca="1">INDIRECT("'Room Details'!$F$613")</f>
        <v xml:space="preserve"> </v>
      </c>
      <c r="F611" cm="1">
        <f t="array" aca="1" ref="F611" ca="1">INDIRECT("'Room Details'!$G$613")</f>
        <v>0</v>
      </c>
      <c r="G611" cm="1">
        <f t="array" aca="1" ref="G611" ca="1">INDIRECT("'Room Details'!$H$613")</f>
        <v>0</v>
      </c>
      <c r="H611" cm="1">
        <f t="array" aca="1" ref="H611" ca="1">INDIRECT("'Room Details'!$I$613")</f>
        <v>0</v>
      </c>
      <c r="I611" cm="1">
        <f t="array" aca="1" ref="I611" ca="1">INDIRECT("'Room Details'!$J$613")</f>
        <v>0</v>
      </c>
      <c r="J611" cm="1">
        <f t="array" aca="1" ref="J611" ca="1">INDIRECT("'Room Details'!$K$613")</f>
        <v>0</v>
      </c>
      <c r="K611" t="str" cm="1">
        <f t="array" aca="1" ref="K611" ca="1">INDIRECT("'Room Details'!$L$613")</f>
        <v xml:space="preserve"> </v>
      </c>
      <c r="L611" cm="1">
        <f t="array" aca="1" ref="L611" ca="1">INDIRECT("'Room Details'!$M$613")</f>
        <v>0</v>
      </c>
      <c r="M611" cm="1">
        <f t="array" aca="1" ref="M611" ca="1">INDIRECT("'Room Details'!$N$613")</f>
        <v>0</v>
      </c>
      <c r="N611" cm="1">
        <f t="array" aca="1" ref="N611" ca="1">INDIRECT("'Room Details'!$O$613")</f>
        <v>0</v>
      </c>
      <c r="O611" cm="1">
        <f t="array" aca="1" ref="O611" ca="1">INDIRECT("'Room Details'!$P$613")</f>
        <v>0</v>
      </c>
    </row>
    <row r="612" spans="1:15" x14ac:dyDescent="0.25">
      <c r="A612" cm="1">
        <f t="array" aca="1" ref="A612" ca="1">INDIRECT("'Room Details'!$B$614")</f>
        <v>0</v>
      </c>
      <c r="B612" cm="1">
        <f t="array" aca="1" ref="B612" ca="1">INDIRECT("'Room Details'!$C$614")</f>
        <v>0</v>
      </c>
      <c r="C612" cm="1">
        <f t="array" aca="1" ref="C612" ca="1">INDIRECT("'Room Details'!$D$614")</f>
        <v>0</v>
      </c>
      <c r="D612" cm="1">
        <f t="array" aca="1" ref="D612" ca="1">INDIRECT("'Room Details'!$E$614")</f>
        <v>0</v>
      </c>
      <c r="E612" t="str" cm="1">
        <f t="array" aca="1" ref="E612" ca="1">INDIRECT("'Room Details'!$F$614")</f>
        <v xml:space="preserve"> </v>
      </c>
      <c r="F612" cm="1">
        <f t="array" aca="1" ref="F612" ca="1">INDIRECT("'Room Details'!$G$614")</f>
        <v>0</v>
      </c>
      <c r="G612" cm="1">
        <f t="array" aca="1" ref="G612" ca="1">INDIRECT("'Room Details'!$H$614")</f>
        <v>0</v>
      </c>
      <c r="H612" cm="1">
        <f t="array" aca="1" ref="H612" ca="1">INDIRECT("'Room Details'!$I$614")</f>
        <v>0</v>
      </c>
      <c r="I612" cm="1">
        <f t="array" aca="1" ref="I612" ca="1">INDIRECT("'Room Details'!$J$614")</f>
        <v>0</v>
      </c>
      <c r="J612" cm="1">
        <f t="array" aca="1" ref="J612" ca="1">INDIRECT("'Room Details'!$K$614")</f>
        <v>0</v>
      </c>
      <c r="K612" t="str" cm="1">
        <f t="array" aca="1" ref="K612" ca="1">INDIRECT("'Room Details'!$L$614")</f>
        <v xml:space="preserve"> </v>
      </c>
      <c r="L612" cm="1">
        <f t="array" aca="1" ref="L612" ca="1">INDIRECT("'Room Details'!$M$614")</f>
        <v>0</v>
      </c>
      <c r="M612" cm="1">
        <f t="array" aca="1" ref="M612" ca="1">INDIRECT("'Room Details'!$N$614")</f>
        <v>0</v>
      </c>
      <c r="N612" cm="1">
        <f t="array" aca="1" ref="N612" ca="1">INDIRECT("'Room Details'!$O$614")</f>
        <v>0</v>
      </c>
      <c r="O612" cm="1">
        <f t="array" aca="1" ref="O612" ca="1">INDIRECT("'Room Details'!$P$614")</f>
        <v>0</v>
      </c>
    </row>
    <row r="613" spans="1:15" x14ac:dyDescent="0.25">
      <c r="A613" cm="1">
        <f t="array" aca="1" ref="A613" ca="1">INDIRECT("'Room Details'!$B$615")</f>
        <v>0</v>
      </c>
      <c r="B613" cm="1">
        <f t="array" aca="1" ref="B613" ca="1">INDIRECT("'Room Details'!$C$615")</f>
        <v>0</v>
      </c>
      <c r="C613" cm="1">
        <f t="array" aca="1" ref="C613" ca="1">INDIRECT("'Room Details'!$D$615")</f>
        <v>0</v>
      </c>
      <c r="D613" cm="1">
        <f t="array" aca="1" ref="D613" ca="1">INDIRECT("'Room Details'!$E$615")</f>
        <v>0</v>
      </c>
      <c r="E613" t="str" cm="1">
        <f t="array" aca="1" ref="E613" ca="1">INDIRECT("'Room Details'!$F$615")</f>
        <v xml:space="preserve"> </v>
      </c>
      <c r="F613" cm="1">
        <f t="array" aca="1" ref="F613" ca="1">INDIRECT("'Room Details'!$G$615")</f>
        <v>0</v>
      </c>
      <c r="G613" cm="1">
        <f t="array" aca="1" ref="G613" ca="1">INDIRECT("'Room Details'!$H$615")</f>
        <v>0</v>
      </c>
      <c r="H613" cm="1">
        <f t="array" aca="1" ref="H613" ca="1">INDIRECT("'Room Details'!$I$615")</f>
        <v>0</v>
      </c>
      <c r="I613" cm="1">
        <f t="array" aca="1" ref="I613" ca="1">INDIRECT("'Room Details'!$J$615")</f>
        <v>0</v>
      </c>
      <c r="J613" cm="1">
        <f t="array" aca="1" ref="J613" ca="1">INDIRECT("'Room Details'!$K$615")</f>
        <v>0</v>
      </c>
      <c r="K613" t="str" cm="1">
        <f t="array" aca="1" ref="K613" ca="1">INDIRECT("'Room Details'!$L$615")</f>
        <v xml:space="preserve"> </v>
      </c>
      <c r="L613" cm="1">
        <f t="array" aca="1" ref="L613" ca="1">INDIRECT("'Room Details'!$M$615")</f>
        <v>0</v>
      </c>
      <c r="M613" cm="1">
        <f t="array" aca="1" ref="M613" ca="1">INDIRECT("'Room Details'!$N$615")</f>
        <v>0</v>
      </c>
      <c r="N613" cm="1">
        <f t="array" aca="1" ref="N613" ca="1">INDIRECT("'Room Details'!$O$615")</f>
        <v>0</v>
      </c>
      <c r="O613" cm="1">
        <f t="array" aca="1" ref="O613" ca="1">INDIRECT("'Room Details'!$P$615")</f>
        <v>0</v>
      </c>
    </row>
    <row r="614" spans="1:15" x14ac:dyDescent="0.25">
      <c r="A614" cm="1">
        <f t="array" aca="1" ref="A614" ca="1">INDIRECT("'Room Details'!$B$616")</f>
        <v>0</v>
      </c>
      <c r="B614" cm="1">
        <f t="array" aca="1" ref="B614" ca="1">INDIRECT("'Room Details'!$C$616")</f>
        <v>0</v>
      </c>
      <c r="C614" cm="1">
        <f t="array" aca="1" ref="C614" ca="1">INDIRECT("'Room Details'!$D$616")</f>
        <v>0</v>
      </c>
      <c r="D614" cm="1">
        <f t="array" aca="1" ref="D614" ca="1">INDIRECT("'Room Details'!$E$616")</f>
        <v>0</v>
      </c>
      <c r="E614" t="str" cm="1">
        <f t="array" aca="1" ref="E614" ca="1">INDIRECT("'Room Details'!$F$616")</f>
        <v xml:space="preserve"> </v>
      </c>
      <c r="F614" cm="1">
        <f t="array" aca="1" ref="F614" ca="1">INDIRECT("'Room Details'!$G$616")</f>
        <v>0</v>
      </c>
      <c r="G614" cm="1">
        <f t="array" aca="1" ref="G614" ca="1">INDIRECT("'Room Details'!$H$616")</f>
        <v>0</v>
      </c>
      <c r="H614" cm="1">
        <f t="array" aca="1" ref="H614" ca="1">INDIRECT("'Room Details'!$I$616")</f>
        <v>0</v>
      </c>
      <c r="I614" cm="1">
        <f t="array" aca="1" ref="I614" ca="1">INDIRECT("'Room Details'!$J$616")</f>
        <v>0</v>
      </c>
      <c r="J614" cm="1">
        <f t="array" aca="1" ref="J614" ca="1">INDIRECT("'Room Details'!$K$616")</f>
        <v>0</v>
      </c>
      <c r="K614" t="str" cm="1">
        <f t="array" aca="1" ref="K614" ca="1">INDIRECT("'Room Details'!$L$616")</f>
        <v xml:space="preserve"> </v>
      </c>
      <c r="L614" cm="1">
        <f t="array" aca="1" ref="L614" ca="1">INDIRECT("'Room Details'!$M$616")</f>
        <v>0</v>
      </c>
      <c r="M614" cm="1">
        <f t="array" aca="1" ref="M614" ca="1">INDIRECT("'Room Details'!$N$616")</f>
        <v>0</v>
      </c>
      <c r="N614" cm="1">
        <f t="array" aca="1" ref="N614" ca="1">INDIRECT("'Room Details'!$O$616")</f>
        <v>0</v>
      </c>
      <c r="O614" cm="1">
        <f t="array" aca="1" ref="O614" ca="1">INDIRECT("'Room Details'!$P$616")</f>
        <v>0</v>
      </c>
    </row>
    <row r="615" spans="1:15" x14ac:dyDescent="0.25">
      <c r="A615" cm="1">
        <f t="array" aca="1" ref="A615" ca="1">INDIRECT("'Room Details'!$B$617")</f>
        <v>0</v>
      </c>
      <c r="B615" cm="1">
        <f t="array" aca="1" ref="B615" ca="1">INDIRECT("'Room Details'!$C$617")</f>
        <v>0</v>
      </c>
      <c r="C615" cm="1">
        <f t="array" aca="1" ref="C615" ca="1">INDIRECT("'Room Details'!$D$617")</f>
        <v>0</v>
      </c>
      <c r="D615" cm="1">
        <f t="array" aca="1" ref="D615" ca="1">INDIRECT("'Room Details'!$E$617")</f>
        <v>0</v>
      </c>
      <c r="E615" t="str" cm="1">
        <f t="array" aca="1" ref="E615" ca="1">INDIRECT("'Room Details'!$F$617")</f>
        <v xml:space="preserve"> </v>
      </c>
      <c r="F615" cm="1">
        <f t="array" aca="1" ref="F615" ca="1">INDIRECT("'Room Details'!$G$617")</f>
        <v>0</v>
      </c>
      <c r="G615" cm="1">
        <f t="array" aca="1" ref="G615" ca="1">INDIRECT("'Room Details'!$H$617")</f>
        <v>0</v>
      </c>
      <c r="H615" cm="1">
        <f t="array" aca="1" ref="H615" ca="1">INDIRECT("'Room Details'!$I$617")</f>
        <v>0</v>
      </c>
      <c r="I615" cm="1">
        <f t="array" aca="1" ref="I615" ca="1">INDIRECT("'Room Details'!$J$617")</f>
        <v>0</v>
      </c>
      <c r="J615" cm="1">
        <f t="array" aca="1" ref="J615" ca="1">INDIRECT("'Room Details'!$K$617")</f>
        <v>0</v>
      </c>
      <c r="K615" t="str" cm="1">
        <f t="array" aca="1" ref="K615" ca="1">INDIRECT("'Room Details'!$L$617")</f>
        <v xml:space="preserve"> </v>
      </c>
      <c r="L615" cm="1">
        <f t="array" aca="1" ref="L615" ca="1">INDIRECT("'Room Details'!$M$617")</f>
        <v>0</v>
      </c>
      <c r="M615" cm="1">
        <f t="array" aca="1" ref="M615" ca="1">INDIRECT("'Room Details'!$N$617")</f>
        <v>0</v>
      </c>
      <c r="N615" cm="1">
        <f t="array" aca="1" ref="N615" ca="1">INDIRECT("'Room Details'!$O$617")</f>
        <v>0</v>
      </c>
      <c r="O615" cm="1">
        <f t="array" aca="1" ref="O615" ca="1">INDIRECT("'Room Details'!$P$617")</f>
        <v>0</v>
      </c>
    </row>
    <row r="616" spans="1:15" x14ac:dyDescent="0.25">
      <c r="A616" cm="1">
        <f t="array" aca="1" ref="A616" ca="1">INDIRECT("'Room Details'!$B$618")</f>
        <v>0</v>
      </c>
      <c r="B616" cm="1">
        <f t="array" aca="1" ref="B616" ca="1">INDIRECT("'Room Details'!$C$618")</f>
        <v>0</v>
      </c>
      <c r="C616" cm="1">
        <f t="array" aca="1" ref="C616" ca="1">INDIRECT("'Room Details'!$D$618")</f>
        <v>0</v>
      </c>
      <c r="D616" cm="1">
        <f t="array" aca="1" ref="D616" ca="1">INDIRECT("'Room Details'!$E$618")</f>
        <v>0</v>
      </c>
      <c r="E616" t="str" cm="1">
        <f t="array" aca="1" ref="E616" ca="1">INDIRECT("'Room Details'!$F$618")</f>
        <v xml:space="preserve"> </v>
      </c>
      <c r="F616" cm="1">
        <f t="array" aca="1" ref="F616" ca="1">INDIRECT("'Room Details'!$G$618")</f>
        <v>0</v>
      </c>
      <c r="G616" cm="1">
        <f t="array" aca="1" ref="G616" ca="1">INDIRECT("'Room Details'!$H$618")</f>
        <v>0</v>
      </c>
      <c r="H616" cm="1">
        <f t="array" aca="1" ref="H616" ca="1">INDIRECT("'Room Details'!$I$618")</f>
        <v>0</v>
      </c>
      <c r="I616" cm="1">
        <f t="array" aca="1" ref="I616" ca="1">INDIRECT("'Room Details'!$J$618")</f>
        <v>0</v>
      </c>
      <c r="J616" cm="1">
        <f t="array" aca="1" ref="J616" ca="1">INDIRECT("'Room Details'!$K$618")</f>
        <v>0</v>
      </c>
      <c r="K616" t="str" cm="1">
        <f t="array" aca="1" ref="K616" ca="1">INDIRECT("'Room Details'!$L$618")</f>
        <v xml:space="preserve"> </v>
      </c>
      <c r="L616" cm="1">
        <f t="array" aca="1" ref="L616" ca="1">INDIRECT("'Room Details'!$M$618")</f>
        <v>0</v>
      </c>
      <c r="M616" cm="1">
        <f t="array" aca="1" ref="M616" ca="1">INDIRECT("'Room Details'!$N$618")</f>
        <v>0</v>
      </c>
      <c r="N616" cm="1">
        <f t="array" aca="1" ref="N616" ca="1">INDIRECT("'Room Details'!$O$618")</f>
        <v>0</v>
      </c>
      <c r="O616" cm="1">
        <f t="array" aca="1" ref="O616" ca="1">INDIRECT("'Room Details'!$P$618")</f>
        <v>0</v>
      </c>
    </row>
    <row r="617" spans="1:15" x14ac:dyDescent="0.25">
      <c r="A617" cm="1">
        <f t="array" aca="1" ref="A617" ca="1">INDIRECT("'Room Details'!$B$619")</f>
        <v>0</v>
      </c>
      <c r="B617" cm="1">
        <f t="array" aca="1" ref="B617" ca="1">INDIRECT("'Room Details'!$C$619")</f>
        <v>0</v>
      </c>
      <c r="C617" cm="1">
        <f t="array" aca="1" ref="C617" ca="1">INDIRECT("'Room Details'!$D$619")</f>
        <v>0</v>
      </c>
      <c r="D617" cm="1">
        <f t="array" aca="1" ref="D617" ca="1">INDIRECT("'Room Details'!$E$619")</f>
        <v>0</v>
      </c>
      <c r="E617" t="str" cm="1">
        <f t="array" aca="1" ref="E617" ca="1">INDIRECT("'Room Details'!$F$619")</f>
        <v xml:space="preserve"> </v>
      </c>
      <c r="F617" cm="1">
        <f t="array" aca="1" ref="F617" ca="1">INDIRECT("'Room Details'!$G$619")</f>
        <v>0</v>
      </c>
      <c r="G617" cm="1">
        <f t="array" aca="1" ref="G617" ca="1">INDIRECT("'Room Details'!$H$619")</f>
        <v>0</v>
      </c>
      <c r="H617" cm="1">
        <f t="array" aca="1" ref="H617" ca="1">INDIRECT("'Room Details'!$I$619")</f>
        <v>0</v>
      </c>
      <c r="I617" cm="1">
        <f t="array" aca="1" ref="I617" ca="1">INDIRECT("'Room Details'!$J$619")</f>
        <v>0</v>
      </c>
      <c r="J617" cm="1">
        <f t="array" aca="1" ref="J617" ca="1">INDIRECT("'Room Details'!$K$619")</f>
        <v>0</v>
      </c>
      <c r="K617" t="str" cm="1">
        <f t="array" aca="1" ref="K617" ca="1">INDIRECT("'Room Details'!$L$619")</f>
        <v xml:space="preserve"> </v>
      </c>
      <c r="L617" cm="1">
        <f t="array" aca="1" ref="L617" ca="1">INDIRECT("'Room Details'!$M$619")</f>
        <v>0</v>
      </c>
      <c r="M617" cm="1">
        <f t="array" aca="1" ref="M617" ca="1">INDIRECT("'Room Details'!$N$619")</f>
        <v>0</v>
      </c>
      <c r="N617" cm="1">
        <f t="array" aca="1" ref="N617" ca="1">INDIRECT("'Room Details'!$O$619")</f>
        <v>0</v>
      </c>
      <c r="O617" cm="1">
        <f t="array" aca="1" ref="O617" ca="1">INDIRECT("'Room Details'!$P$619")</f>
        <v>0</v>
      </c>
    </row>
    <row r="618" spans="1:15" x14ac:dyDescent="0.25">
      <c r="A618" cm="1">
        <f t="array" aca="1" ref="A618" ca="1">INDIRECT("'Room Details'!$B$620")</f>
        <v>0</v>
      </c>
      <c r="B618" cm="1">
        <f t="array" aca="1" ref="B618" ca="1">INDIRECT("'Room Details'!$C$620")</f>
        <v>0</v>
      </c>
      <c r="C618" cm="1">
        <f t="array" aca="1" ref="C618" ca="1">INDIRECT("'Room Details'!$D$620")</f>
        <v>0</v>
      </c>
      <c r="D618" cm="1">
        <f t="array" aca="1" ref="D618" ca="1">INDIRECT("'Room Details'!$E$620")</f>
        <v>0</v>
      </c>
      <c r="E618" t="str" cm="1">
        <f t="array" aca="1" ref="E618" ca="1">INDIRECT("'Room Details'!$F$620")</f>
        <v xml:space="preserve"> </v>
      </c>
      <c r="F618" cm="1">
        <f t="array" aca="1" ref="F618" ca="1">INDIRECT("'Room Details'!$G$620")</f>
        <v>0</v>
      </c>
      <c r="G618" cm="1">
        <f t="array" aca="1" ref="G618" ca="1">INDIRECT("'Room Details'!$H$620")</f>
        <v>0</v>
      </c>
      <c r="H618" cm="1">
        <f t="array" aca="1" ref="H618" ca="1">INDIRECT("'Room Details'!$I$620")</f>
        <v>0</v>
      </c>
      <c r="I618" cm="1">
        <f t="array" aca="1" ref="I618" ca="1">INDIRECT("'Room Details'!$J$620")</f>
        <v>0</v>
      </c>
      <c r="J618" cm="1">
        <f t="array" aca="1" ref="J618" ca="1">INDIRECT("'Room Details'!$K$620")</f>
        <v>0</v>
      </c>
      <c r="K618" t="str" cm="1">
        <f t="array" aca="1" ref="K618" ca="1">INDIRECT("'Room Details'!$L$620")</f>
        <v xml:space="preserve"> </v>
      </c>
      <c r="L618" cm="1">
        <f t="array" aca="1" ref="L618" ca="1">INDIRECT("'Room Details'!$M$620")</f>
        <v>0</v>
      </c>
      <c r="M618" cm="1">
        <f t="array" aca="1" ref="M618" ca="1">INDIRECT("'Room Details'!$N$620")</f>
        <v>0</v>
      </c>
      <c r="N618" cm="1">
        <f t="array" aca="1" ref="N618" ca="1">INDIRECT("'Room Details'!$O$620")</f>
        <v>0</v>
      </c>
      <c r="O618" cm="1">
        <f t="array" aca="1" ref="O618" ca="1">INDIRECT("'Room Details'!$P$620")</f>
        <v>0</v>
      </c>
    </row>
    <row r="619" spans="1:15" x14ac:dyDescent="0.25">
      <c r="A619" cm="1">
        <f t="array" aca="1" ref="A619" ca="1">INDIRECT("'Room Details'!$B$621")</f>
        <v>0</v>
      </c>
      <c r="B619" cm="1">
        <f t="array" aca="1" ref="B619" ca="1">INDIRECT("'Room Details'!$C$621")</f>
        <v>0</v>
      </c>
      <c r="C619" cm="1">
        <f t="array" aca="1" ref="C619" ca="1">INDIRECT("'Room Details'!$D$621")</f>
        <v>0</v>
      </c>
      <c r="D619" cm="1">
        <f t="array" aca="1" ref="D619" ca="1">INDIRECT("'Room Details'!$E$621")</f>
        <v>0</v>
      </c>
      <c r="E619" t="str" cm="1">
        <f t="array" aca="1" ref="E619" ca="1">INDIRECT("'Room Details'!$F$621")</f>
        <v xml:space="preserve"> </v>
      </c>
      <c r="F619" cm="1">
        <f t="array" aca="1" ref="F619" ca="1">INDIRECT("'Room Details'!$G$621")</f>
        <v>0</v>
      </c>
      <c r="G619" cm="1">
        <f t="array" aca="1" ref="G619" ca="1">INDIRECT("'Room Details'!$H$621")</f>
        <v>0</v>
      </c>
      <c r="H619" cm="1">
        <f t="array" aca="1" ref="H619" ca="1">INDIRECT("'Room Details'!$I$621")</f>
        <v>0</v>
      </c>
      <c r="I619" cm="1">
        <f t="array" aca="1" ref="I619" ca="1">INDIRECT("'Room Details'!$J$621")</f>
        <v>0</v>
      </c>
      <c r="J619" cm="1">
        <f t="array" aca="1" ref="J619" ca="1">INDIRECT("'Room Details'!$K$621")</f>
        <v>0</v>
      </c>
      <c r="K619" t="str" cm="1">
        <f t="array" aca="1" ref="K619" ca="1">INDIRECT("'Room Details'!$L$621")</f>
        <v xml:space="preserve"> </v>
      </c>
      <c r="L619" cm="1">
        <f t="array" aca="1" ref="L619" ca="1">INDIRECT("'Room Details'!$M$621")</f>
        <v>0</v>
      </c>
      <c r="M619" cm="1">
        <f t="array" aca="1" ref="M619" ca="1">INDIRECT("'Room Details'!$N$621")</f>
        <v>0</v>
      </c>
      <c r="N619" cm="1">
        <f t="array" aca="1" ref="N619" ca="1">INDIRECT("'Room Details'!$O$621")</f>
        <v>0</v>
      </c>
      <c r="O619" cm="1">
        <f t="array" aca="1" ref="O619" ca="1">INDIRECT("'Room Details'!$P$621")</f>
        <v>0</v>
      </c>
    </row>
    <row r="620" spans="1:15" x14ac:dyDescent="0.25">
      <c r="A620" cm="1">
        <f t="array" aca="1" ref="A620" ca="1">INDIRECT("'Room Details'!$B$622")</f>
        <v>0</v>
      </c>
      <c r="B620" cm="1">
        <f t="array" aca="1" ref="B620" ca="1">INDIRECT("'Room Details'!$C$622")</f>
        <v>0</v>
      </c>
      <c r="C620" cm="1">
        <f t="array" aca="1" ref="C620" ca="1">INDIRECT("'Room Details'!$D$622")</f>
        <v>0</v>
      </c>
      <c r="D620" cm="1">
        <f t="array" aca="1" ref="D620" ca="1">INDIRECT("'Room Details'!$E$622")</f>
        <v>0</v>
      </c>
      <c r="E620" t="str" cm="1">
        <f t="array" aca="1" ref="E620" ca="1">INDIRECT("'Room Details'!$F$622")</f>
        <v xml:space="preserve"> </v>
      </c>
      <c r="F620" cm="1">
        <f t="array" aca="1" ref="F620" ca="1">INDIRECT("'Room Details'!$G$622")</f>
        <v>0</v>
      </c>
      <c r="G620" cm="1">
        <f t="array" aca="1" ref="G620" ca="1">INDIRECT("'Room Details'!$H$622")</f>
        <v>0</v>
      </c>
      <c r="H620" cm="1">
        <f t="array" aca="1" ref="H620" ca="1">INDIRECT("'Room Details'!$I$622")</f>
        <v>0</v>
      </c>
      <c r="I620" cm="1">
        <f t="array" aca="1" ref="I620" ca="1">INDIRECT("'Room Details'!$J$622")</f>
        <v>0</v>
      </c>
      <c r="J620" cm="1">
        <f t="array" aca="1" ref="J620" ca="1">INDIRECT("'Room Details'!$K$622")</f>
        <v>0</v>
      </c>
      <c r="K620" t="str" cm="1">
        <f t="array" aca="1" ref="K620" ca="1">INDIRECT("'Room Details'!$L$622")</f>
        <v xml:space="preserve"> </v>
      </c>
      <c r="L620" cm="1">
        <f t="array" aca="1" ref="L620" ca="1">INDIRECT("'Room Details'!$M$622")</f>
        <v>0</v>
      </c>
      <c r="M620" cm="1">
        <f t="array" aca="1" ref="M620" ca="1">INDIRECT("'Room Details'!$N$622")</f>
        <v>0</v>
      </c>
      <c r="N620" cm="1">
        <f t="array" aca="1" ref="N620" ca="1">INDIRECT("'Room Details'!$O$622")</f>
        <v>0</v>
      </c>
      <c r="O620" cm="1">
        <f t="array" aca="1" ref="O620" ca="1">INDIRECT("'Room Details'!$P$622")</f>
        <v>0</v>
      </c>
    </row>
    <row r="621" spans="1:15" x14ac:dyDescent="0.25">
      <c r="A621" cm="1">
        <f t="array" aca="1" ref="A621" ca="1">INDIRECT("'Room Details'!$B$623")</f>
        <v>0</v>
      </c>
      <c r="B621" cm="1">
        <f t="array" aca="1" ref="B621" ca="1">INDIRECT("'Room Details'!$C$623")</f>
        <v>0</v>
      </c>
      <c r="C621" cm="1">
        <f t="array" aca="1" ref="C621" ca="1">INDIRECT("'Room Details'!$D$623")</f>
        <v>0</v>
      </c>
      <c r="D621" cm="1">
        <f t="array" aca="1" ref="D621" ca="1">INDIRECT("'Room Details'!$E$623")</f>
        <v>0</v>
      </c>
      <c r="E621" t="str" cm="1">
        <f t="array" aca="1" ref="E621" ca="1">INDIRECT("'Room Details'!$F$623")</f>
        <v xml:space="preserve"> </v>
      </c>
      <c r="F621" cm="1">
        <f t="array" aca="1" ref="F621" ca="1">INDIRECT("'Room Details'!$G$623")</f>
        <v>0</v>
      </c>
      <c r="G621" cm="1">
        <f t="array" aca="1" ref="G621" ca="1">INDIRECT("'Room Details'!$H$623")</f>
        <v>0</v>
      </c>
      <c r="H621" cm="1">
        <f t="array" aca="1" ref="H621" ca="1">INDIRECT("'Room Details'!$I$623")</f>
        <v>0</v>
      </c>
      <c r="I621" cm="1">
        <f t="array" aca="1" ref="I621" ca="1">INDIRECT("'Room Details'!$J$623")</f>
        <v>0</v>
      </c>
      <c r="J621" cm="1">
        <f t="array" aca="1" ref="J621" ca="1">INDIRECT("'Room Details'!$K$623")</f>
        <v>0</v>
      </c>
      <c r="K621" t="str" cm="1">
        <f t="array" aca="1" ref="K621" ca="1">INDIRECT("'Room Details'!$L$623")</f>
        <v xml:space="preserve"> </v>
      </c>
      <c r="L621" cm="1">
        <f t="array" aca="1" ref="L621" ca="1">INDIRECT("'Room Details'!$M$623")</f>
        <v>0</v>
      </c>
      <c r="M621" cm="1">
        <f t="array" aca="1" ref="M621" ca="1">INDIRECT("'Room Details'!$N$623")</f>
        <v>0</v>
      </c>
      <c r="N621" cm="1">
        <f t="array" aca="1" ref="N621" ca="1">INDIRECT("'Room Details'!$O$623")</f>
        <v>0</v>
      </c>
      <c r="O621" cm="1">
        <f t="array" aca="1" ref="O621" ca="1">INDIRECT("'Room Details'!$P$623")</f>
        <v>0</v>
      </c>
    </row>
    <row r="622" spans="1:15" x14ac:dyDescent="0.25">
      <c r="A622" cm="1">
        <f t="array" aca="1" ref="A622" ca="1">INDIRECT("'Room Details'!$B$624")</f>
        <v>0</v>
      </c>
      <c r="B622" cm="1">
        <f t="array" aca="1" ref="B622" ca="1">INDIRECT("'Room Details'!$C$624")</f>
        <v>0</v>
      </c>
      <c r="C622" cm="1">
        <f t="array" aca="1" ref="C622" ca="1">INDIRECT("'Room Details'!$D$624")</f>
        <v>0</v>
      </c>
      <c r="D622" cm="1">
        <f t="array" aca="1" ref="D622" ca="1">INDIRECT("'Room Details'!$E$624")</f>
        <v>0</v>
      </c>
      <c r="E622" t="str" cm="1">
        <f t="array" aca="1" ref="E622" ca="1">INDIRECT("'Room Details'!$F$624")</f>
        <v xml:space="preserve"> </v>
      </c>
      <c r="F622" cm="1">
        <f t="array" aca="1" ref="F622" ca="1">INDIRECT("'Room Details'!$G$624")</f>
        <v>0</v>
      </c>
      <c r="G622" cm="1">
        <f t="array" aca="1" ref="G622" ca="1">INDIRECT("'Room Details'!$H$624")</f>
        <v>0</v>
      </c>
      <c r="H622" cm="1">
        <f t="array" aca="1" ref="H622" ca="1">INDIRECT("'Room Details'!$I$624")</f>
        <v>0</v>
      </c>
      <c r="I622" cm="1">
        <f t="array" aca="1" ref="I622" ca="1">INDIRECT("'Room Details'!$J$624")</f>
        <v>0</v>
      </c>
      <c r="J622" cm="1">
        <f t="array" aca="1" ref="J622" ca="1">INDIRECT("'Room Details'!$K$624")</f>
        <v>0</v>
      </c>
      <c r="K622" t="str" cm="1">
        <f t="array" aca="1" ref="K622" ca="1">INDIRECT("'Room Details'!$L$624")</f>
        <v xml:space="preserve"> </v>
      </c>
      <c r="L622" cm="1">
        <f t="array" aca="1" ref="L622" ca="1">INDIRECT("'Room Details'!$M$624")</f>
        <v>0</v>
      </c>
      <c r="M622" cm="1">
        <f t="array" aca="1" ref="M622" ca="1">INDIRECT("'Room Details'!$N$624")</f>
        <v>0</v>
      </c>
      <c r="N622" cm="1">
        <f t="array" aca="1" ref="N622" ca="1">INDIRECT("'Room Details'!$O$624")</f>
        <v>0</v>
      </c>
      <c r="O622" cm="1">
        <f t="array" aca="1" ref="O622" ca="1">INDIRECT("'Room Details'!$P$624")</f>
        <v>0</v>
      </c>
    </row>
    <row r="623" spans="1:15" x14ac:dyDescent="0.25">
      <c r="A623" cm="1">
        <f t="array" aca="1" ref="A623" ca="1">INDIRECT("'Room Details'!$B$625")</f>
        <v>0</v>
      </c>
      <c r="B623" cm="1">
        <f t="array" aca="1" ref="B623" ca="1">INDIRECT("'Room Details'!$C$625")</f>
        <v>0</v>
      </c>
      <c r="C623" cm="1">
        <f t="array" aca="1" ref="C623" ca="1">INDIRECT("'Room Details'!$D$625")</f>
        <v>0</v>
      </c>
      <c r="D623" cm="1">
        <f t="array" aca="1" ref="D623" ca="1">INDIRECT("'Room Details'!$E$625")</f>
        <v>0</v>
      </c>
      <c r="E623" t="str" cm="1">
        <f t="array" aca="1" ref="E623" ca="1">INDIRECT("'Room Details'!$F$625")</f>
        <v xml:space="preserve"> </v>
      </c>
      <c r="F623" cm="1">
        <f t="array" aca="1" ref="F623" ca="1">INDIRECT("'Room Details'!$G$625")</f>
        <v>0</v>
      </c>
      <c r="G623" cm="1">
        <f t="array" aca="1" ref="G623" ca="1">INDIRECT("'Room Details'!$H$625")</f>
        <v>0</v>
      </c>
      <c r="H623" cm="1">
        <f t="array" aca="1" ref="H623" ca="1">INDIRECT("'Room Details'!$I$625")</f>
        <v>0</v>
      </c>
      <c r="I623" cm="1">
        <f t="array" aca="1" ref="I623" ca="1">INDIRECT("'Room Details'!$J$625")</f>
        <v>0</v>
      </c>
      <c r="J623" cm="1">
        <f t="array" aca="1" ref="J623" ca="1">INDIRECT("'Room Details'!$K$625")</f>
        <v>0</v>
      </c>
      <c r="K623" t="str" cm="1">
        <f t="array" aca="1" ref="K623" ca="1">INDIRECT("'Room Details'!$L$625")</f>
        <v xml:space="preserve"> </v>
      </c>
      <c r="L623" cm="1">
        <f t="array" aca="1" ref="L623" ca="1">INDIRECT("'Room Details'!$M$625")</f>
        <v>0</v>
      </c>
      <c r="M623" cm="1">
        <f t="array" aca="1" ref="M623" ca="1">INDIRECT("'Room Details'!$N$625")</f>
        <v>0</v>
      </c>
      <c r="N623" cm="1">
        <f t="array" aca="1" ref="N623" ca="1">INDIRECT("'Room Details'!$O$625")</f>
        <v>0</v>
      </c>
      <c r="O623" cm="1">
        <f t="array" aca="1" ref="O623" ca="1">INDIRECT("'Room Details'!$P$625")</f>
        <v>0</v>
      </c>
    </row>
    <row r="624" spans="1:15" x14ac:dyDescent="0.25">
      <c r="A624" cm="1">
        <f t="array" aca="1" ref="A624" ca="1">INDIRECT("'Room Details'!$B$626")</f>
        <v>0</v>
      </c>
      <c r="B624" cm="1">
        <f t="array" aca="1" ref="B624" ca="1">INDIRECT("'Room Details'!$C$626")</f>
        <v>0</v>
      </c>
      <c r="C624" cm="1">
        <f t="array" aca="1" ref="C624" ca="1">INDIRECT("'Room Details'!$D$626")</f>
        <v>0</v>
      </c>
      <c r="D624" cm="1">
        <f t="array" aca="1" ref="D624" ca="1">INDIRECT("'Room Details'!$E$626")</f>
        <v>0</v>
      </c>
      <c r="E624" t="str" cm="1">
        <f t="array" aca="1" ref="E624" ca="1">INDIRECT("'Room Details'!$F$626")</f>
        <v xml:space="preserve"> </v>
      </c>
      <c r="F624" cm="1">
        <f t="array" aca="1" ref="F624" ca="1">INDIRECT("'Room Details'!$G$626")</f>
        <v>0</v>
      </c>
      <c r="G624" cm="1">
        <f t="array" aca="1" ref="G624" ca="1">INDIRECT("'Room Details'!$H$626")</f>
        <v>0</v>
      </c>
      <c r="H624" cm="1">
        <f t="array" aca="1" ref="H624" ca="1">INDIRECT("'Room Details'!$I$626")</f>
        <v>0</v>
      </c>
      <c r="I624" cm="1">
        <f t="array" aca="1" ref="I624" ca="1">INDIRECT("'Room Details'!$J$626")</f>
        <v>0</v>
      </c>
      <c r="J624" cm="1">
        <f t="array" aca="1" ref="J624" ca="1">INDIRECT("'Room Details'!$K$626")</f>
        <v>0</v>
      </c>
      <c r="K624" t="str" cm="1">
        <f t="array" aca="1" ref="K624" ca="1">INDIRECT("'Room Details'!$L$626")</f>
        <v xml:space="preserve"> </v>
      </c>
      <c r="L624" cm="1">
        <f t="array" aca="1" ref="L624" ca="1">INDIRECT("'Room Details'!$M$626")</f>
        <v>0</v>
      </c>
      <c r="M624" cm="1">
        <f t="array" aca="1" ref="M624" ca="1">INDIRECT("'Room Details'!$N$626")</f>
        <v>0</v>
      </c>
      <c r="N624" cm="1">
        <f t="array" aca="1" ref="N624" ca="1">INDIRECT("'Room Details'!$O$626")</f>
        <v>0</v>
      </c>
      <c r="O624" cm="1">
        <f t="array" aca="1" ref="O624" ca="1">INDIRECT("'Room Details'!$P$626")</f>
        <v>0</v>
      </c>
    </row>
    <row r="625" spans="1:15" x14ac:dyDescent="0.25">
      <c r="A625" cm="1">
        <f t="array" aca="1" ref="A625" ca="1">INDIRECT("'Room Details'!$B$627")</f>
        <v>0</v>
      </c>
      <c r="B625" cm="1">
        <f t="array" aca="1" ref="B625" ca="1">INDIRECT("'Room Details'!$C$627")</f>
        <v>0</v>
      </c>
      <c r="C625" cm="1">
        <f t="array" aca="1" ref="C625" ca="1">INDIRECT("'Room Details'!$D$627")</f>
        <v>0</v>
      </c>
      <c r="D625" cm="1">
        <f t="array" aca="1" ref="D625" ca="1">INDIRECT("'Room Details'!$E$627")</f>
        <v>0</v>
      </c>
      <c r="E625" t="str" cm="1">
        <f t="array" aca="1" ref="E625" ca="1">INDIRECT("'Room Details'!$F$627")</f>
        <v xml:space="preserve"> </v>
      </c>
      <c r="F625" cm="1">
        <f t="array" aca="1" ref="F625" ca="1">INDIRECT("'Room Details'!$G$627")</f>
        <v>0</v>
      </c>
      <c r="G625" cm="1">
        <f t="array" aca="1" ref="G625" ca="1">INDIRECT("'Room Details'!$H$627")</f>
        <v>0</v>
      </c>
      <c r="H625" cm="1">
        <f t="array" aca="1" ref="H625" ca="1">INDIRECT("'Room Details'!$I$627")</f>
        <v>0</v>
      </c>
      <c r="I625" cm="1">
        <f t="array" aca="1" ref="I625" ca="1">INDIRECT("'Room Details'!$J$627")</f>
        <v>0</v>
      </c>
      <c r="J625" cm="1">
        <f t="array" aca="1" ref="J625" ca="1">INDIRECT("'Room Details'!$K$627")</f>
        <v>0</v>
      </c>
      <c r="K625" t="str" cm="1">
        <f t="array" aca="1" ref="K625" ca="1">INDIRECT("'Room Details'!$L$627")</f>
        <v xml:space="preserve"> </v>
      </c>
      <c r="L625" cm="1">
        <f t="array" aca="1" ref="L625" ca="1">INDIRECT("'Room Details'!$M$627")</f>
        <v>0</v>
      </c>
      <c r="M625" cm="1">
        <f t="array" aca="1" ref="M625" ca="1">INDIRECT("'Room Details'!$N$627")</f>
        <v>0</v>
      </c>
      <c r="N625" cm="1">
        <f t="array" aca="1" ref="N625" ca="1">INDIRECT("'Room Details'!$O$627")</f>
        <v>0</v>
      </c>
      <c r="O625" cm="1">
        <f t="array" aca="1" ref="O625" ca="1">INDIRECT("'Room Details'!$P$627")</f>
        <v>0</v>
      </c>
    </row>
    <row r="626" spans="1:15" x14ac:dyDescent="0.25">
      <c r="A626" cm="1">
        <f t="array" aca="1" ref="A626" ca="1">INDIRECT("'Room Details'!$B$628")</f>
        <v>0</v>
      </c>
      <c r="B626" cm="1">
        <f t="array" aca="1" ref="B626" ca="1">INDIRECT("'Room Details'!$C$628")</f>
        <v>0</v>
      </c>
      <c r="C626" cm="1">
        <f t="array" aca="1" ref="C626" ca="1">INDIRECT("'Room Details'!$D$628")</f>
        <v>0</v>
      </c>
      <c r="D626" cm="1">
        <f t="array" aca="1" ref="D626" ca="1">INDIRECT("'Room Details'!$E$628")</f>
        <v>0</v>
      </c>
      <c r="E626" t="str" cm="1">
        <f t="array" aca="1" ref="E626" ca="1">INDIRECT("'Room Details'!$F$628")</f>
        <v xml:space="preserve"> </v>
      </c>
      <c r="F626" cm="1">
        <f t="array" aca="1" ref="F626" ca="1">INDIRECT("'Room Details'!$G$628")</f>
        <v>0</v>
      </c>
      <c r="G626" cm="1">
        <f t="array" aca="1" ref="G626" ca="1">INDIRECT("'Room Details'!$H$628")</f>
        <v>0</v>
      </c>
      <c r="H626" cm="1">
        <f t="array" aca="1" ref="H626" ca="1">INDIRECT("'Room Details'!$I$628")</f>
        <v>0</v>
      </c>
      <c r="I626" cm="1">
        <f t="array" aca="1" ref="I626" ca="1">INDIRECT("'Room Details'!$J$628")</f>
        <v>0</v>
      </c>
      <c r="J626" cm="1">
        <f t="array" aca="1" ref="J626" ca="1">INDIRECT("'Room Details'!$K$628")</f>
        <v>0</v>
      </c>
      <c r="K626" t="str" cm="1">
        <f t="array" aca="1" ref="K626" ca="1">INDIRECT("'Room Details'!$L$628")</f>
        <v xml:space="preserve"> </v>
      </c>
      <c r="L626" cm="1">
        <f t="array" aca="1" ref="L626" ca="1">INDIRECT("'Room Details'!$M$628")</f>
        <v>0</v>
      </c>
      <c r="M626" cm="1">
        <f t="array" aca="1" ref="M626" ca="1">INDIRECT("'Room Details'!$N$628")</f>
        <v>0</v>
      </c>
      <c r="N626" cm="1">
        <f t="array" aca="1" ref="N626" ca="1">INDIRECT("'Room Details'!$O$628")</f>
        <v>0</v>
      </c>
      <c r="O626" cm="1">
        <f t="array" aca="1" ref="O626" ca="1">INDIRECT("'Room Details'!$P$628")</f>
        <v>0</v>
      </c>
    </row>
    <row r="627" spans="1:15" x14ac:dyDescent="0.25">
      <c r="A627" cm="1">
        <f t="array" aca="1" ref="A627" ca="1">INDIRECT("'Room Details'!$B$629")</f>
        <v>0</v>
      </c>
      <c r="B627" cm="1">
        <f t="array" aca="1" ref="B627" ca="1">INDIRECT("'Room Details'!$C$629")</f>
        <v>0</v>
      </c>
      <c r="C627" cm="1">
        <f t="array" aca="1" ref="C627" ca="1">INDIRECT("'Room Details'!$D$629")</f>
        <v>0</v>
      </c>
      <c r="D627" cm="1">
        <f t="array" aca="1" ref="D627" ca="1">INDIRECT("'Room Details'!$E$629")</f>
        <v>0</v>
      </c>
      <c r="E627" t="str" cm="1">
        <f t="array" aca="1" ref="E627" ca="1">INDIRECT("'Room Details'!$F$629")</f>
        <v xml:space="preserve"> </v>
      </c>
      <c r="F627" cm="1">
        <f t="array" aca="1" ref="F627" ca="1">INDIRECT("'Room Details'!$G$629")</f>
        <v>0</v>
      </c>
      <c r="G627" cm="1">
        <f t="array" aca="1" ref="G627" ca="1">INDIRECT("'Room Details'!$H$629")</f>
        <v>0</v>
      </c>
      <c r="H627" cm="1">
        <f t="array" aca="1" ref="H627" ca="1">INDIRECT("'Room Details'!$I$629")</f>
        <v>0</v>
      </c>
      <c r="I627" cm="1">
        <f t="array" aca="1" ref="I627" ca="1">INDIRECT("'Room Details'!$J$629")</f>
        <v>0</v>
      </c>
      <c r="J627" cm="1">
        <f t="array" aca="1" ref="J627" ca="1">INDIRECT("'Room Details'!$K$629")</f>
        <v>0</v>
      </c>
      <c r="K627" t="str" cm="1">
        <f t="array" aca="1" ref="K627" ca="1">INDIRECT("'Room Details'!$L$629")</f>
        <v xml:space="preserve"> </v>
      </c>
      <c r="L627" cm="1">
        <f t="array" aca="1" ref="L627" ca="1">INDIRECT("'Room Details'!$M$629")</f>
        <v>0</v>
      </c>
      <c r="M627" cm="1">
        <f t="array" aca="1" ref="M627" ca="1">INDIRECT("'Room Details'!$N$629")</f>
        <v>0</v>
      </c>
      <c r="N627" cm="1">
        <f t="array" aca="1" ref="N627" ca="1">INDIRECT("'Room Details'!$O$629")</f>
        <v>0</v>
      </c>
      <c r="O627" cm="1">
        <f t="array" aca="1" ref="O627" ca="1">INDIRECT("'Room Details'!$P$629")</f>
        <v>0</v>
      </c>
    </row>
    <row r="628" spans="1:15" x14ac:dyDescent="0.25">
      <c r="A628" cm="1">
        <f t="array" aca="1" ref="A628" ca="1">INDIRECT("'Room Details'!$B$630")</f>
        <v>0</v>
      </c>
      <c r="B628" cm="1">
        <f t="array" aca="1" ref="B628" ca="1">INDIRECT("'Room Details'!$C$630")</f>
        <v>0</v>
      </c>
      <c r="C628" cm="1">
        <f t="array" aca="1" ref="C628" ca="1">INDIRECT("'Room Details'!$D$630")</f>
        <v>0</v>
      </c>
      <c r="D628" cm="1">
        <f t="array" aca="1" ref="D628" ca="1">INDIRECT("'Room Details'!$E$630")</f>
        <v>0</v>
      </c>
      <c r="E628" t="str" cm="1">
        <f t="array" aca="1" ref="E628" ca="1">INDIRECT("'Room Details'!$F$630")</f>
        <v xml:space="preserve"> </v>
      </c>
      <c r="F628" cm="1">
        <f t="array" aca="1" ref="F628" ca="1">INDIRECT("'Room Details'!$G$630")</f>
        <v>0</v>
      </c>
      <c r="G628" cm="1">
        <f t="array" aca="1" ref="G628" ca="1">INDIRECT("'Room Details'!$H$630")</f>
        <v>0</v>
      </c>
      <c r="H628" cm="1">
        <f t="array" aca="1" ref="H628" ca="1">INDIRECT("'Room Details'!$I$630")</f>
        <v>0</v>
      </c>
      <c r="I628" cm="1">
        <f t="array" aca="1" ref="I628" ca="1">INDIRECT("'Room Details'!$J$630")</f>
        <v>0</v>
      </c>
      <c r="J628" cm="1">
        <f t="array" aca="1" ref="J628" ca="1">INDIRECT("'Room Details'!$K$630")</f>
        <v>0</v>
      </c>
      <c r="K628" t="str" cm="1">
        <f t="array" aca="1" ref="K628" ca="1">INDIRECT("'Room Details'!$L$630")</f>
        <v xml:space="preserve"> </v>
      </c>
      <c r="L628" cm="1">
        <f t="array" aca="1" ref="L628" ca="1">INDIRECT("'Room Details'!$M$630")</f>
        <v>0</v>
      </c>
      <c r="M628" cm="1">
        <f t="array" aca="1" ref="M628" ca="1">INDIRECT("'Room Details'!$N$630")</f>
        <v>0</v>
      </c>
      <c r="N628" cm="1">
        <f t="array" aca="1" ref="N628" ca="1">INDIRECT("'Room Details'!$O$630")</f>
        <v>0</v>
      </c>
      <c r="O628" cm="1">
        <f t="array" aca="1" ref="O628" ca="1">INDIRECT("'Room Details'!$P$630")</f>
        <v>0</v>
      </c>
    </row>
    <row r="629" spans="1:15" x14ac:dyDescent="0.25">
      <c r="A629" cm="1">
        <f t="array" aca="1" ref="A629" ca="1">INDIRECT("'Room Details'!$B$631")</f>
        <v>0</v>
      </c>
      <c r="B629" cm="1">
        <f t="array" aca="1" ref="B629" ca="1">INDIRECT("'Room Details'!$C$631")</f>
        <v>0</v>
      </c>
      <c r="C629" cm="1">
        <f t="array" aca="1" ref="C629" ca="1">INDIRECT("'Room Details'!$D$631")</f>
        <v>0</v>
      </c>
      <c r="D629" cm="1">
        <f t="array" aca="1" ref="D629" ca="1">INDIRECT("'Room Details'!$E$631")</f>
        <v>0</v>
      </c>
      <c r="E629" t="str" cm="1">
        <f t="array" aca="1" ref="E629" ca="1">INDIRECT("'Room Details'!$F$631")</f>
        <v xml:space="preserve"> </v>
      </c>
      <c r="F629" cm="1">
        <f t="array" aca="1" ref="F629" ca="1">INDIRECT("'Room Details'!$G$631")</f>
        <v>0</v>
      </c>
      <c r="G629" cm="1">
        <f t="array" aca="1" ref="G629" ca="1">INDIRECT("'Room Details'!$H$631")</f>
        <v>0</v>
      </c>
      <c r="H629" cm="1">
        <f t="array" aca="1" ref="H629" ca="1">INDIRECT("'Room Details'!$I$631")</f>
        <v>0</v>
      </c>
      <c r="I629" cm="1">
        <f t="array" aca="1" ref="I629" ca="1">INDIRECT("'Room Details'!$J$631")</f>
        <v>0</v>
      </c>
      <c r="J629" cm="1">
        <f t="array" aca="1" ref="J629" ca="1">INDIRECT("'Room Details'!$K$631")</f>
        <v>0</v>
      </c>
      <c r="K629" t="str" cm="1">
        <f t="array" aca="1" ref="K629" ca="1">INDIRECT("'Room Details'!$L$631")</f>
        <v xml:space="preserve"> </v>
      </c>
      <c r="L629" cm="1">
        <f t="array" aca="1" ref="L629" ca="1">INDIRECT("'Room Details'!$M$631")</f>
        <v>0</v>
      </c>
      <c r="M629" cm="1">
        <f t="array" aca="1" ref="M629" ca="1">INDIRECT("'Room Details'!$N$631")</f>
        <v>0</v>
      </c>
      <c r="N629" cm="1">
        <f t="array" aca="1" ref="N629" ca="1">INDIRECT("'Room Details'!$O$631")</f>
        <v>0</v>
      </c>
      <c r="O629" cm="1">
        <f t="array" aca="1" ref="O629" ca="1">INDIRECT("'Room Details'!$P$631")</f>
        <v>0</v>
      </c>
    </row>
    <row r="630" spans="1:15" x14ac:dyDescent="0.25">
      <c r="A630" cm="1">
        <f t="array" aca="1" ref="A630" ca="1">INDIRECT("'Room Details'!$B$632")</f>
        <v>0</v>
      </c>
      <c r="B630" cm="1">
        <f t="array" aca="1" ref="B630" ca="1">INDIRECT("'Room Details'!$C$632")</f>
        <v>0</v>
      </c>
      <c r="C630" cm="1">
        <f t="array" aca="1" ref="C630" ca="1">INDIRECT("'Room Details'!$D$632")</f>
        <v>0</v>
      </c>
      <c r="D630" cm="1">
        <f t="array" aca="1" ref="D630" ca="1">INDIRECT("'Room Details'!$E$632")</f>
        <v>0</v>
      </c>
      <c r="E630" t="str" cm="1">
        <f t="array" aca="1" ref="E630" ca="1">INDIRECT("'Room Details'!$F$632")</f>
        <v xml:space="preserve"> </v>
      </c>
      <c r="F630" cm="1">
        <f t="array" aca="1" ref="F630" ca="1">INDIRECT("'Room Details'!$G$632")</f>
        <v>0</v>
      </c>
      <c r="G630" cm="1">
        <f t="array" aca="1" ref="G630" ca="1">INDIRECT("'Room Details'!$H$632")</f>
        <v>0</v>
      </c>
      <c r="H630" cm="1">
        <f t="array" aca="1" ref="H630" ca="1">INDIRECT("'Room Details'!$I$632")</f>
        <v>0</v>
      </c>
      <c r="I630" cm="1">
        <f t="array" aca="1" ref="I630" ca="1">INDIRECT("'Room Details'!$J$632")</f>
        <v>0</v>
      </c>
      <c r="J630" cm="1">
        <f t="array" aca="1" ref="J630" ca="1">INDIRECT("'Room Details'!$K$632")</f>
        <v>0</v>
      </c>
      <c r="K630" t="str" cm="1">
        <f t="array" aca="1" ref="K630" ca="1">INDIRECT("'Room Details'!$L$632")</f>
        <v xml:space="preserve"> </v>
      </c>
      <c r="L630" cm="1">
        <f t="array" aca="1" ref="L630" ca="1">INDIRECT("'Room Details'!$M$632")</f>
        <v>0</v>
      </c>
      <c r="M630" cm="1">
        <f t="array" aca="1" ref="M630" ca="1">INDIRECT("'Room Details'!$N$632")</f>
        <v>0</v>
      </c>
      <c r="N630" cm="1">
        <f t="array" aca="1" ref="N630" ca="1">INDIRECT("'Room Details'!$O$632")</f>
        <v>0</v>
      </c>
      <c r="O630" cm="1">
        <f t="array" aca="1" ref="O630" ca="1">INDIRECT("'Room Details'!$P$632")</f>
        <v>0</v>
      </c>
    </row>
    <row r="631" spans="1:15" x14ac:dyDescent="0.25">
      <c r="A631" cm="1">
        <f t="array" aca="1" ref="A631" ca="1">INDIRECT("'Room Details'!$B$633")</f>
        <v>0</v>
      </c>
      <c r="B631" cm="1">
        <f t="array" aca="1" ref="B631" ca="1">INDIRECT("'Room Details'!$C$633")</f>
        <v>0</v>
      </c>
      <c r="C631" cm="1">
        <f t="array" aca="1" ref="C631" ca="1">INDIRECT("'Room Details'!$D$633")</f>
        <v>0</v>
      </c>
      <c r="D631" cm="1">
        <f t="array" aca="1" ref="D631" ca="1">INDIRECT("'Room Details'!$E$633")</f>
        <v>0</v>
      </c>
      <c r="E631" t="str" cm="1">
        <f t="array" aca="1" ref="E631" ca="1">INDIRECT("'Room Details'!$F$633")</f>
        <v xml:space="preserve"> </v>
      </c>
      <c r="F631" cm="1">
        <f t="array" aca="1" ref="F631" ca="1">INDIRECT("'Room Details'!$G$633")</f>
        <v>0</v>
      </c>
      <c r="G631" cm="1">
        <f t="array" aca="1" ref="G631" ca="1">INDIRECT("'Room Details'!$H$633")</f>
        <v>0</v>
      </c>
      <c r="H631" cm="1">
        <f t="array" aca="1" ref="H631" ca="1">INDIRECT("'Room Details'!$I$633")</f>
        <v>0</v>
      </c>
      <c r="I631" cm="1">
        <f t="array" aca="1" ref="I631" ca="1">INDIRECT("'Room Details'!$J$633")</f>
        <v>0</v>
      </c>
      <c r="J631" cm="1">
        <f t="array" aca="1" ref="J631" ca="1">INDIRECT("'Room Details'!$K$633")</f>
        <v>0</v>
      </c>
      <c r="K631" t="str" cm="1">
        <f t="array" aca="1" ref="K631" ca="1">INDIRECT("'Room Details'!$L$633")</f>
        <v xml:space="preserve"> </v>
      </c>
      <c r="L631" cm="1">
        <f t="array" aca="1" ref="L631" ca="1">INDIRECT("'Room Details'!$M$633")</f>
        <v>0</v>
      </c>
      <c r="M631" cm="1">
        <f t="array" aca="1" ref="M631" ca="1">INDIRECT("'Room Details'!$N$633")</f>
        <v>0</v>
      </c>
      <c r="N631" cm="1">
        <f t="array" aca="1" ref="N631" ca="1">INDIRECT("'Room Details'!$O$633")</f>
        <v>0</v>
      </c>
      <c r="O631" cm="1">
        <f t="array" aca="1" ref="O631" ca="1">INDIRECT("'Room Details'!$P$633")</f>
        <v>0</v>
      </c>
    </row>
    <row r="632" spans="1:15" x14ac:dyDescent="0.25">
      <c r="A632" cm="1">
        <f t="array" aca="1" ref="A632" ca="1">INDIRECT("'Room Details'!$B$634")</f>
        <v>0</v>
      </c>
      <c r="B632" cm="1">
        <f t="array" aca="1" ref="B632" ca="1">INDIRECT("'Room Details'!$C$634")</f>
        <v>0</v>
      </c>
      <c r="C632" cm="1">
        <f t="array" aca="1" ref="C632" ca="1">INDIRECT("'Room Details'!$D$634")</f>
        <v>0</v>
      </c>
      <c r="D632" cm="1">
        <f t="array" aca="1" ref="D632" ca="1">INDIRECT("'Room Details'!$E$634")</f>
        <v>0</v>
      </c>
      <c r="E632" t="str" cm="1">
        <f t="array" aca="1" ref="E632" ca="1">INDIRECT("'Room Details'!$F$634")</f>
        <v xml:space="preserve"> </v>
      </c>
      <c r="F632" cm="1">
        <f t="array" aca="1" ref="F632" ca="1">INDIRECT("'Room Details'!$G$634")</f>
        <v>0</v>
      </c>
      <c r="G632" cm="1">
        <f t="array" aca="1" ref="G632" ca="1">INDIRECT("'Room Details'!$H$634")</f>
        <v>0</v>
      </c>
      <c r="H632" cm="1">
        <f t="array" aca="1" ref="H632" ca="1">INDIRECT("'Room Details'!$I$634")</f>
        <v>0</v>
      </c>
      <c r="I632" cm="1">
        <f t="array" aca="1" ref="I632" ca="1">INDIRECT("'Room Details'!$J$634")</f>
        <v>0</v>
      </c>
      <c r="J632" cm="1">
        <f t="array" aca="1" ref="J632" ca="1">INDIRECT("'Room Details'!$K$634")</f>
        <v>0</v>
      </c>
      <c r="K632" t="str" cm="1">
        <f t="array" aca="1" ref="K632" ca="1">INDIRECT("'Room Details'!$L$634")</f>
        <v xml:space="preserve"> </v>
      </c>
      <c r="L632" cm="1">
        <f t="array" aca="1" ref="L632" ca="1">INDIRECT("'Room Details'!$M$634")</f>
        <v>0</v>
      </c>
      <c r="M632" cm="1">
        <f t="array" aca="1" ref="M632" ca="1">INDIRECT("'Room Details'!$N$634")</f>
        <v>0</v>
      </c>
      <c r="N632" cm="1">
        <f t="array" aca="1" ref="N632" ca="1">INDIRECT("'Room Details'!$O$634")</f>
        <v>0</v>
      </c>
      <c r="O632" cm="1">
        <f t="array" aca="1" ref="O632" ca="1">INDIRECT("'Room Details'!$P$634")</f>
        <v>0</v>
      </c>
    </row>
    <row r="633" spans="1:15" x14ac:dyDescent="0.25">
      <c r="A633" cm="1">
        <f t="array" aca="1" ref="A633" ca="1">INDIRECT("'Room Details'!$B$635")</f>
        <v>0</v>
      </c>
      <c r="B633" cm="1">
        <f t="array" aca="1" ref="B633" ca="1">INDIRECT("'Room Details'!$C$635")</f>
        <v>0</v>
      </c>
      <c r="C633" cm="1">
        <f t="array" aca="1" ref="C633" ca="1">INDIRECT("'Room Details'!$D$635")</f>
        <v>0</v>
      </c>
      <c r="D633" cm="1">
        <f t="array" aca="1" ref="D633" ca="1">INDIRECT("'Room Details'!$E$635")</f>
        <v>0</v>
      </c>
      <c r="E633" t="str" cm="1">
        <f t="array" aca="1" ref="E633" ca="1">INDIRECT("'Room Details'!$F$635")</f>
        <v xml:space="preserve"> </v>
      </c>
      <c r="F633" cm="1">
        <f t="array" aca="1" ref="F633" ca="1">INDIRECT("'Room Details'!$G$635")</f>
        <v>0</v>
      </c>
      <c r="G633" cm="1">
        <f t="array" aca="1" ref="G633" ca="1">INDIRECT("'Room Details'!$H$635")</f>
        <v>0</v>
      </c>
      <c r="H633" cm="1">
        <f t="array" aca="1" ref="H633" ca="1">INDIRECT("'Room Details'!$I$635")</f>
        <v>0</v>
      </c>
      <c r="I633" cm="1">
        <f t="array" aca="1" ref="I633" ca="1">INDIRECT("'Room Details'!$J$635")</f>
        <v>0</v>
      </c>
      <c r="J633" cm="1">
        <f t="array" aca="1" ref="J633" ca="1">INDIRECT("'Room Details'!$K$635")</f>
        <v>0</v>
      </c>
      <c r="K633" t="str" cm="1">
        <f t="array" aca="1" ref="K633" ca="1">INDIRECT("'Room Details'!$L$635")</f>
        <v xml:space="preserve"> </v>
      </c>
      <c r="L633" cm="1">
        <f t="array" aca="1" ref="L633" ca="1">INDIRECT("'Room Details'!$M$635")</f>
        <v>0</v>
      </c>
      <c r="M633" cm="1">
        <f t="array" aca="1" ref="M633" ca="1">INDIRECT("'Room Details'!$N$635")</f>
        <v>0</v>
      </c>
      <c r="N633" cm="1">
        <f t="array" aca="1" ref="N633" ca="1">INDIRECT("'Room Details'!$O$635")</f>
        <v>0</v>
      </c>
      <c r="O633" cm="1">
        <f t="array" aca="1" ref="O633" ca="1">INDIRECT("'Room Details'!$P$635")</f>
        <v>0</v>
      </c>
    </row>
    <row r="634" spans="1:15" x14ac:dyDescent="0.25">
      <c r="A634" cm="1">
        <f t="array" aca="1" ref="A634" ca="1">INDIRECT("'Room Details'!$B$636")</f>
        <v>0</v>
      </c>
      <c r="B634" cm="1">
        <f t="array" aca="1" ref="B634" ca="1">INDIRECT("'Room Details'!$C$636")</f>
        <v>0</v>
      </c>
      <c r="C634" cm="1">
        <f t="array" aca="1" ref="C634" ca="1">INDIRECT("'Room Details'!$D$636")</f>
        <v>0</v>
      </c>
      <c r="D634" cm="1">
        <f t="array" aca="1" ref="D634" ca="1">INDIRECT("'Room Details'!$E$636")</f>
        <v>0</v>
      </c>
      <c r="E634" t="str" cm="1">
        <f t="array" aca="1" ref="E634" ca="1">INDIRECT("'Room Details'!$F$636")</f>
        <v xml:space="preserve"> </v>
      </c>
      <c r="F634" cm="1">
        <f t="array" aca="1" ref="F634" ca="1">INDIRECT("'Room Details'!$G$636")</f>
        <v>0</v>
      </c>
      <c r="G634" cm="1">
        <f t="array" aca="1" ref="G634" ca="1">INDIRECT("'Room Details'!$H$636")</f>
        <v>0</v>
      </c>
      <c r="H634" cm="1">
        <f t="array" aca="1" ref="H634" ca="1">INDIRECT("'Room Details'!$I$636")</f>
        <v>0</v>
      </c>
      <c r="I634" cm="1">
        <f t="array" aca="1" ref="I634" ca="1">INDIRECT("'Room Details'!$J$636")</f>
        <v>0</v>
      </c>
      <c r="J634" cm="1">
        <f t="array" aca="1" ref="J634" ca="1">INDIRECT("'Room Details'!$K$636")</f>
        <v>0</v>
      </c>
      <c r="K634" t="str" cm="1">
        <f t="array" aca="1" ref="K634" ca="1">INDIRECT("'Room Details'!$L$636")</f>
        <v xml:space="preserve"> </v>
      </c>
      <c r="L634" cm="1">
        <f t="array" aca="1" ref="L634" ca="1">INDIRECT("'Room Details'!$M$636")</f>
        <v>0</v>
      </c>
      <c r="M634" cm="1">
        <f t="array" aca="1" ref="M634" ca="1">INDIRECT("'Room Details'!$N$636")</f>
        <v>0</v>
      </c>
      <c r="N634" cm="1">
        <f t="array" aca="1" ref="N634" ca="1">INDIRECT("'Room Details'!$O$636")</f>
        <v>0</v>
      </c>
      <c r="O634" cm="1">
        <f t="array" aca="1" ref="O634" ca="1">INDIRECT("'Room Details'!$P$636")</f>
        <v>0</v>
      </c>
    </row>
    <row r="635" spans="1:15" x14ac:dyDescent="0.25">
      <c r="A635" cm="1">
        <f t="array" aca="1" ref="A635" ca="1">INDIRECT("'Room Details'!$B$637")</f>
        <v>0</v>
      </c>
      <c r="B635" cm="1">
        <f t="array" aca="1" ref="B635" ca="1">INDIRECT("'Room Details'!$C$637")</f>
        <v>0</v>
      </c>
      <c r="C635" cm="1">
        <f t="array" aca="1" ref="C635" ca="1">INDIRECT("'Room Details'!$D$637")</f>
        <v>0</v>
      </c>
      <c r="D635" cm="1">
        <f t="array" aca="1" ref="D635" ca="1">INDIRECT("'Room Details'!$E$637")</f>
        <v>0</v>
      </c>
      <c r="E635" t="str" cm="1">
        <f t="array" aca="1" ref="E635" ca="1">INDIRECT("'Room Details'!$F$637")</f>
        <v xml:space="preserve"> </v>
      </c>
      <c r="F635" cm="1">
        <f t="array" aca="1" ref="F635" ca="1">INDIRECT("'Room Details'!$G$637")</f>
        <v>0</v>
      </c>
      <c r="G635" cm="1">
        <f t="array" aca="1" ref="G635" ca="1">INDIRECT("'Room Details'!$H$637")</f>
        <v>0</v>
      </c>
      <c r="H635" cm="1">
        <f t="array" aca="1" ref="H635" ca="1">INDIRECT("'Room Details'!$I$637")</f>
        <v>0</v>
      </c>
      <c r="I635" cm="1">
        <f t="array" aca="1" ref="I635" ca="1">INDIRECT("'Room Details'!$J$637")</f>
        <v>0</v>
      </c>
      <c r="J635" cm="1">
        <f t="array" aca="1" ref="J635" ca="1">INDIRECT("'Room Details'!$K$637")</f>
        <v>0</v>
      </c>
      <c r="K635" t="str" cm="1">
        <f t="array" aca="1" ref="K635" ca="1">INDIRECT("'Room Details'!$L$637")</f>
        <v xml:space="preserve"> </v>
      </c>
      <c r="L635" cm="1">
        <f t="array" aca="1" ref="L635" ca="1">INDIRECT("'Room Details'!$M$637")</f>
        <v>0</v>
      </c>
      <c r="M635" cm="1">
        <f t="array" aca="1" ref="M635" ca="1">INDIRECT("'Room Details'!$N$637")</f>
        <v>0</v>
      </c>
      <c r="N635" cm="1">
        <f t="array" aca="1" ref="N635" ca="1">INDIRECT("'Room Details'!$O$637")</f>
        <v>0</v>
      </c>
      <c r="O635" cm="1">
        <f t="array" aca="1" ref="O635" ca="1">INDIRECT("'Room Details'!$P$637")</f>
        <v>0</v>
      </c>
    </row>
    <row r="636" spans="1:15" x14ac:dyDescent="0.25">
      <c r="A636" cm="1">
        <f t="array" aca="1" ref="A636" ca="1">INDIRECT("'Room Details'!$B$638")</f>
        <v>0</v>
      </c>
      <c r="B636" cm="1">
        <f t="array" aca="1" ref="B636" ca="1">INDIRECT("'Room Details'!$C$638")</f>
        <v>0</v>
      </c>
      <c r="C636" cm="1">
        <f t="array" aca="1" ref="C636" ca="1">INDIRECT("'Room Details'!$D$638")</f>
        <v>0</v>
      </c>
      <c r="D636" cm="1">
        <f t="array" aca="1" ref="D636" ca="1">INDIRECT("'Room Details'!$E$638")</f>
        <v>0</v>
      </c>
      <c r="E636" t="str" cm="1">
        <f t="array" aca="1" ref="E636" ca="1">INDIRECT("'Room Details'!$F$638")</f>
        <v xml:space="preserve"> </v>
      </c>
      <c r="F636" cm="1">
        <f t="array" aca="1" ref="F636" ca="1">INDIRECT("'Room Details'!$G$638")</f>
        <v>0</v>
      </c>
      <c r="G636" cm="1">
        <f t="array" aca="1" ref="G636" ca="1">INDIRECT("'Room Details'!$H$638")</f>
        <v>0</v>
      </c>
      <c r="H636" cm="1">
        <f t="array" aca="1" ref="H636" ca="1">INDIRECT("'Room Details'!$I$638")</f>
        <v>0</v>
      </c>
      <c r="I636" cm="1">
        <f t="array" aca="1" ref="I636" ca="1">INDIRECT("'Room Details'!$J$638")</f>
        <v>0</v>
      </c>
      <c r="J636" cm="1">
        <f t="array" aca="1" ref="J636" ca="1">INDIRECT("'Room Details'!$K$638")</f>
        <v>0</v>
      </c>
      <c r="K636" t="str" cm="1">
        <f t="array" aca="1" ref="K636" ca="1">INDIRECT("'Room Details'!$L$638")</f>
        <v xml:space="preserve"> </v>
      </c>
      <c r="L636" cm="1">
        <f t="array" aca="1" ref="L636" ca="1">INDIRECT("'Room Details'!$M$638")</f>
        <v>0</v>
      </c>
      <c r="M636" cm="1">
        <f t="array" aca="1" ref="M636" ca="1">INDIRECT("'Room Details'!$N$638")</f>
        <v>0</v>
      </c>
      <c r="N636" cm="1">
        <f t="array" aca="1" ref="N636" ca="1">INDIRECT("'Room Details'!$O$638")</f>
        <v>0</v>
      </c>
      <c r="O636" cm="1">
        <f t="array" aca="1" ref="O636" ca="1">INDIRECT("'Room Details'!$P$638")</f>
        <v>0</v>
      </c>
    </row>
    <row r="637" spans="1:15" x14ac:dyDescent="0.25">
      <c r="A637" cm="1">
        <f t="array" aca="1" ref="A637" ca="1">INDIRECT("'Room Details'!$B$639")</f>
        <v>0</v>
      </c>
      <c r="B637" cm="1">
        <f t="array" aca="1" ref="B637" ca="1">INDIRECT("'Room Details'!$C$639")</f>
        <v>0</v>
      </c>
      <c r="C637" cm="1">
        <f t="array" aca="1" ref="C637" ca="1">INDIRECT("'Room Details'!$D$639")</f>
        <v>0</v>
      </c>
      <c r="D637" cm="1">
        <f t="array" aca="1" ref="D637" ca="1">INDIRECT("'Room Details'!$E$639")</f>
        <v>0</v>
      </c>
      <c r="E637" t="str" cm="1">
        <f t="array" aca="1" ref="E637" ca="1">INDIRECT("'Room Details'!$F$639")</f>
        <v xml:space="preserve"> </v>
      </c>
      <c r="F637" cm="1">
        <f t="array" aca="1" ref="F637" ca="1">INDIRECT("'Room Details'!$G$639")</f>
        <v>0</v>
      </c>
      <c r="G637" cm="1">
        <f t="array" aca="1" ref="G637" ca="1">INDIRECT("'Room Details'!$H$639")</f>
        <v>0</v>
      </c>
      <c r="H637" cm="1">
        <f t="array" aca="1" ref="H637" ca="1">INDIRECT("'Room Details'!$I$639")</f>
        <v>0</v>
      </c>
      <c r="I637" cm="1">
        <f t="array" aca="1" ref="I637" ca="1">INDIRECT("'Room Details'!$J$639")</f>
        <v>0</v>
      </c>
      <c r="J637" cm="1">
        <f t="array" aca="1" ref="J637" ca="1">INDIRECT("'Room Details'!$K$639")</f>
        <v>0</v>
      </c>
      <c r="K637" t="str" cm="1">
        <f t="array" aca="1" ref="K637" ca="1">INDIRECT("'Room Details'!$L$639")</f>
        <v xml:space="preserve"> </v>
      </c>
      <c r="L637" cm="1">
        <f t="array" aca="1" ref="L637" ca="1">INDIRECT("'Room Details'!$M$639")</f>
        <v>0</v>
      </c>
      <c r="M637" cm="1">
        <f t="array" aca="1" ref="M637" ca="1">INDIRECT("'Room Details'!$N$639")</f>
        <v>0</v>
      </c>
      <c r="N637" cm="1">
        <f t="array" aca="1" ref="N637" ca="1">INDIRECT("'Room Details'!$O$639")</f>
        <v>0</v>
      </c>
      <c r="O637" cm="1">
        <f t="array" aca="1" ref="O637" ca="1">INDIRECT("'Room Details'!$P$639")</f>
        <v>0</v>
      </c>
    </row>
    <row r="638" spans="1:15" x14ac:dyDescent="0.25">
      <c r="A638" cm="1">
        <f t="array" aca="1" ref="A638" ca="1">INDIRECT("'Room Details'!$B$640")</f>
        <v>0</v>
      </c>
      <c r="B638" cm="1">
        <f t="array" aca="1" ref="B638" ca="1">INDIRECT("'Room Details'!$C$640")</f>
        <v>0</v>
      </c>
      <c r="C638" cm="1">
        <f t="array" aca="1" ref="C638" ca="1">INDIRECT("'Room Details'!$D$640")</f>
        <v>0</v>
      </c>
      <c r="D638" cm="1">
        <f t="array" aca="1" ref="D638" ca="1">INDIRECT("'Room Details'!$E$640")</f>
        <v>0</v>
      </c>
      <c r="E638" t="str" cm="1">
        <f t="array" aca="1" ref="E638" ca="1">INDIRECT("'Room Details'!$F$640")</f>
        <v xml:space="preserve"> </v>
      </c>
      <c r="F638" cm="1">
        <f t="array" aca="1" ref="F638" ca="1">INDIRECT("'Room Details'!$G$640")</f>
        <v>0</v>
      </c>
      <c r="G638" cm="1">
        <f t="array" aca="1" ref="G638" ca="1">INDIRECT("'Room Details'!$H$640")</f>
        <v>0</v>
      </c>
      <c r="H638" cm="1">
        <f t="array" aca="1" ref="H638" ca="1">INDIRECT("'Room Details'!$I$640")</f>
        <v>0</v>
      </c>
      <c r="I638" cm="1">
        <f t="array" aca="1" ref="I638" ca="1">INDIRECT("'Room Details'!$J$640")</f>
        <v>0</v>
      </c>
      <c r="J638" cm="1">
        <f t="array" aca="1" ref="J638" ca="1">INDIRECT("'Room Details'!$K$640")</f>
        <v>0</v>
      </c>
      <c r="K638" t="str" cm="1">
        <f t="array" aca="1" ref="K638" ca="1">INDIRECT("'Room Details'!$L$640")</f>
        <v xml:space="preserve"> </v>
      </c>
      <c r="L638" cm="1">
        <f t="array" aca="1" ref="L638" ca="1">INDIRECT("'Room Details'!$M$640")</f>
        <v>0</v>
      </c>
      <c r="M638" cm="1">
        <f t="array" aca="1" ref="M638" ca="1">INDIRECT("'Room Details'!$N$640")</f>
        <v>0</v>
      </c>
      <c r="N638" cm="1">
        <f t="array" aca="1" ref="N638" ca="1">INDIRECT("'Room Details'!$O$640")</f>
        <v>0</v>
      </c>
      <c r="O638" cm="1">
        <f t="array" aca="1" ref="O638" ca="1">INDIRECT("'Room Details'!$P$640")</f>
        <v>0</v>
      </c>
    </row>
    <row r="639" spans="1:15" x14ac:dyDescent="0.25">
      <c r="A639" cm="1">
        <f t="array" aca="1" ref="A639" ca="1">INDIRECT("'Room Details'!$B$641")</f>
        <v>0</v>
      </c>
      <c r="B639" cm="1">
        <f t="array" aca="1" ref="B639" ca="1">INDIRECT("'Room Details'!$C$641")</f>
        <v>0</v>
      </c>
      <c r="C639" cm="1">
        <f t="array" aca="1" ref="C639" ca="1">INDIRECT("'Room Details'!$D$641")</f>
        <v>0</v>
      </c>
      <c r="D639" cm="1">
        <f t="array" aca="1" ref="D639" ca="1">INDIRECT("'Room Details'!$E$641")</f>
        <v>0</v>
      </c>
      <c r="E639" t="str" cm="1">
        <f t="array" aca="1" ref="E639" ca="1">INDIRECT("'Room Details'!$F$641")</f>
        <v xml:space="preserve"> </v>
      </c>
      <c r="F639" cm="1">
        <f t="array" aca="1" ref="F639" ca="1">INDIRECT("'Room Details'!$G$641")</f>
        <v>0</v>
      </c>
      <c r="G639" cm="1">
        <f t="array" aca="1" ref="G639" ca="1">INDIRECT("'Room Details'!$H$641")</f>
        <v>0</v>
      </c>
      <c r="H639" cm="1">
        <f t="array" aca="1" ref="H639" ca="1">INDIRECT("'Room Details'!$I$641")</f>
        <v>0</v>
      </c>
      <c r="I639" cm="1">
        <f t="array" aca="1" ref="I639" ca="1">INDIRECT("'Room Details'!$J$641")</f>
        <v>0</v>
      </c>
      <c r="J639" cm="1">
        <f t="array" aca="1" ref="J639" ca="1">INDIRECT("'Room Details'!$K$641")</f>
        <v>0</v>
      </c>
      <c r="K639" t="str" cm="1">
        <f t="array" aca="1" ref="K639" ca="1">INDIRECT("'Room Details'!$L$641")</f>
        <v xml:space="preserve"> </v>
      </c>
      <c r="L639" cm="1">
        <f t="array" aca="1" ref="L639" ca="1">INDIRECT("'Room Details'!$M$641")</f>
        <v>0</v>
      </c>
      <c r="M639" cm="1">
        <f t="array" aca="1" ref="M639" ca="1">INDIRECT("'Room Details'!$N$641")</f>
        <v>0</v>
      </c>
      <c r="N639" cm="1">
        <f t="array" aca="1" ref="N639" ca="1">INDIRECT("'Room Details'!$O$641")</f>
        <v>0</v>
      </c>
      <c r="O639" cm="1">
        <f t="array" aca="1" ref="O639" ca="1">INDIRECT("'Room Details'!$P$641")</f>
        <v>0</v>
      </c>
    </row>
    <row r="640" spans="1:15" x14ac:dyDescent="0.25">
      <c r="A640" cm="1">
        <f t="array" aca="1" ref="A640" ca="1">INDIRECT("'Room Details'!$B$642")</f>
        <v>0</v>
      </c>
      <c r="B640" cm="1">
        <f t="array" aca="1" ref="B640" ca="1">INDIRECT("'Room Details'!$C$642")</f>
        <v>0</v>
      </c>
      <c r="C640" cm="1">
        <f t="array" aca="1" ref="C640" ca="1">INDIRECT("'Room Details'!$D$642")</f>
        <v>0</v>
      </c>
      <c r="D640" cm="1">
        <f t="array" aca="1" ref="D640" ca="1">INDIRECT("'Room Details'!$E$642")</f>
        <v>0</v>
      </c>
      <c r="E640" t="str" cm="1">
        <f t="array" aca="1" ref="E640" ca="1">INDIRECT("'Room Details'!$F$642")</f>
        <v xml:space="preserve"> </v>
      </c>
      <c r="F640" cm="1">
        <f t="array" aca="1" ref="F640" ca="1">INDIRECT("'Room Details'!$G$642")</f>
        <v>0</v>
      </c>
      <c r="G640" cm="1">
        <f t="array" aca="1" ref="G640" ca="1">INDIRECT("'Room Details'!$H$642")</f>
        <v>0</v>
      </c>
      <c r="H640" cm="1">
        <f t="array" aca="1" ref="H640" ca="1">INDIRECT("'Room Details'!$I$642")</f>
        <v>0</v>
      </c>
      <c r="I640" cm="1">
        <f t="array" aca="1" ref="I640" ca="1">INDIRECT("'Room Details'!$J$642")</f>
        <v>0</v>
      </c>
      <c r="J640" cm="1">
        <f t="array" aca="1" ref="J640" ca="1">INDIRECT("'Room Details'!$K$642")</f>
        <v>0</v>
      </c>
      <c r="K640" t="str" cm="1">
        <f t="array" aca="1" ref="K640" ca="1">INDIRECT("'Room Details'!$L$642")</f>
        <v xml:space="preserve"> </v>
      </c>
      <c r="L640" cm="1">
        <f t="array" aca="1" ref="L640" ca="1">INDIRECT("'Room Details'!$M$642")</f>
        <v>0</v>
      </c>
      <c r="M640" cm="1">
        <f t="array" aca="1" ref="M640" ca="1">INDIRECT("'Room Details'!$N$642")</f>
        <v>0</v>
      </c>
      <c r="N640" cm="1">
        <f t="array" aca="1" ref="N640" ca="1">INDIRECT("'Room Details'!$O$642")</f>
        <v>0</v>
      </c>
      <c r="O640" cm="1">
        <f t="array" aca="1" ref="O640" ca="1">INDIRECT("'Room Details'!$P$642")</f>
        <v>0</v>
      </c>
    </row>
    <row r="641" spans="1:15" x14ac:dyDescent="0.25">
      <c r="A641" cm="1">
        <f t="array" aca="1" ref="A641" ca="1">INDIRECT("'Room Details'!$B$643")</f>
        <v>0</v>
      </c>
      <c r="B641" cm="1">
        <f t="array" aca="1" ref="B641" ca="1">INDIRECT("'Room Details'!$C$643")</f>
        <v>0</v>
      </c>
      <c r="C641" cm="1">
        <f t="array" aca="1" ref="C641" ca="1">INDIRECT("'Room Details'!$D$643")</f>
        <v>0</v>
      </c>
      <c r="D641" cm="1">
        <f t="array" aca="1" ref="D641" ca="1">INDIRECT("'Room Details'!$E$643")</f>
        <v>0</v>
      </c>
      <c r="E641" t="str" cm="1">
        <f t="array" aca="1" ref="E641" ca="1">INDIRECT("'Room Details'!$F$643")</f>
        <v xml:space="preserve"> </v>
      </c>
      <c r="F641" cm="1">
        <f t="array" aca="1" ref="F641" ca="1">INDIRECT("'Room Details'!$G$643")</f>
        <v>0</v>
      </c>
      <c r="G641" cm="1">
        <f t="array" aca="1" ref="G641" ca="1">INDIRECT("'Room Details'!$H$643")</f>
        <v>0</v>
      </c>
      <c r="H641" cm="1">
        <f t="array" aca="1" ref="H641" ca="1">INDIRECT("'Room Details'!$I$643")</f>
        <v>0</v>
      </c>
      <c r="I641" cm="1">
        <f t="array" aca="1" ref="I641" ca="1">INDIRECT("'Room Details'!$J$643")</f>
        <v>0</v>
      </c>
      <c r="J641" cm="1">
        <f t="array" aca="1" ref="J641" ca="1">INDIRECT("'Room Details'!$K$643")</f>
        <v>0</v>
      </c>
      <c r="K641" t="str" cm="1">
        <f t="array" aca="1" ref="K641" ca="1">INDIRECT("'Room Details'!$L$643")</f>
        <v xml:space="preserve"> </v>
      </c>
      <c r="L641" cm="1">
        <f t="array" aca="1" ref="L641" ca="1">INDIRECT("'Room Details'!$M$643")</f>
        <v>0</v>
      </c>
      <c r="M641" cm="1">
        <f t="array" aca="1" ref="M641" ca="1">INDIRECT("'Room Details'!$N$643")</f>
        <v>0</v>
      </c>
      <c r="N641" cm="1">
        <f t="array" aca="1" ref="N641" ca="1">INDIRECT("'Room Details'!$O$643")</f>
        <v>0</v>
      </c>
      <c r="O641" cm="1">
        <f t="array" aca="1" ref="O641" ca="1">INDIRECT("'Room Details'!$P$643")</f>
        <v>0</v>
      </c>
    </row>
    <row r="642" spans="1:15" x14ac:dyDescent="0.25">
      <c r="A642" cm="1">
        <f t="array" aca="1" ref="A642" ca="1">INDIRECT("'Room Details'!$B$644")</f>
        <v>0</v>
      </c>
      <c r="B642" cm="1">
        <f t="array" aca="1" ref="B642" ca="1">INDIRECT("'Room Details'!$C$644")</f>
        <v>0</v>
      </c>
      <c r="C642" cm="1">
        <f t="array" aca="1" ref="C642" ca="1">INDIRECT("'Room Details'!$D$644")</f>
        <v>0</v>
      </c>
      <c r="D642" cm="1">
        <f t="array" aca="1" ref="D642" ca="1">INDIRECT("'Room Details'!$E$644")</f>
        <v>0</v>
      </c>
      <c r="E642" t="str" cm="1">
        <f t="array" aca="1" ref="E642" ca="1">INDIRECT("'Room Details'!$F$644")</f>
        <v xml:space="preserve"> </v>
      </c>
      <c r="F642" cm="1">
        <f t="array" aca="1" ref="F642" ca="1">INDIRECT("'Room Details'!$G$644")</f>
        <v>0</v>
      </c>
      <c r="G642" cm="1">
        <f t="array" aca="1" ref="G642" ca="1">INDIRECT("'Room Details'!$H$644")</f>
        <v>0</v>
      </c>
      <c r="H642" cm="1">
        <f t="array" aca="1" ref="H642" ca="1">INDIRECT("'Room Details'!$I$644")</f>
        <v>0</v>
      </c>
      <c r="I642" cm="1">
        <f t="array" aca="1" ref="I642" ca="1">INDIRECT("'Room Details'!$J$644")</f>
        <v>0</v>
      </c>
      <c r="J642" cm="1">
        <f t="array" aca="1" ref="J642" ca="1">INDIRECT("'Room Details'!$K$644")</f>
        <v>0</v>
      </c>
      <c r="K642" t="str" cm="1">
        <f t="array" aca="1" ref="K642" ca="1">INDIRECT("'Room Details'!$L$644")</f>
        <v xml:space="preserve"> </v>
      </c>
      <c r="L642" cm="1">
        <f t="array" aca="1" ref="L642" ca="1">INDIRECT("'Room Details'!$M$644")</f>
        <v>0</v>
      </c>
      <c r="M642" cm="1">
        <f t="array" aca="1" ref="M642" ca="1">INDIRECT("'Room Details'!$N$644")</f>
        <v>0</v>
      </c>
      <c r="N642" cm="1">
        <f t="array" aca="1" ref="N642" ca="1">INDIRECT("'Room Details'!$O$644")</f>
        <v>0</v>
      </c>
      <c r="O642" cm="1">
        <f t="array" aca="1" ref="O642" ca="1">INDIRECT("'Room Details'!$P$644")</f>
        <v>0</v>
      </c>
    </row>
    <row r="643" spans="1:15" x14ac:dyDescent="0.25">
      <c r="A643" cm="1">
        <f t="array" aca="1" ref="A643" ca="1">INDIRECT("'Room Details'!$B$645")</f>
        <v>0</v>
      </c>
      <c r="B643" cm="1">
        <f t="array" aca="1" ref="B643" ca="1">INDIRECT("'Room Details'!$C$645")</f>
        <v>0</v>
      </c>
      <c r="C643" cm="1">
        <f t="array" aca="1" ref="C643" ca="1">INDIRECT("'Room Details'!$D$645")</f>
        <v>0</v>
      </c>
      <c r="D643" cm="1">
        <f t="array" aca="1" ref="D643" ca="1">INDIRECT("'Room Details'!$E$645")</f>
        <v>0</v>
      </c>
      <c r="E643" t="str" cm="1">
        <f t="array" aca="1" ref="E643" ca="1">INDIRECT("'Room Details'!$F$645")</f>
        <v xml:space="preserve"> </v>
      </c>
      <c r="F643" cm="1">
        <f t="array" aca="1" ref="F643" ca="1">INDIRECT("'Room Details'!$G$645")</f>
        <v>0</v>
      </c>
      <c r="G643" cm="1">
        <f t="array" aca="1" ref="G643" ca="1">INDIRECT("'Room Details'!$H$645")</f>
        <v>0</v>
      </c>
      <c r="H643" cm="1">
        <f t="array" aca="1" ref="H643" ca="1">INDIRECT("'Room Details'!$I$645")</f>
        <v>0</v>
      </c>
      <c r="I643" cm="1">
        <f t="array" aca="1" ref="I643" ca="1">INDIRECT("'Room Details'!$J$645")</f>
        <v>0</v>
      </c>
      <c r="J643" cm="1">
        <f t="array" aca="1" ref="J643" ca="1">INDIRECT("'Room Details'!$K$645")</f>
        <v>0</v>
      </c>
      <c r="K643" t="str" cm="1">
        <f t="array" aca="1" ref="K643" ca="1">INDIRECT("'Room Details'!$L$645")</f>
        <v xml:space="preserve"> </v>
      </c>
      <c r="L643" cm="1">
        <f t="array" aca="1" ref="L643" ca="1">INDIRECT("'Room Details'!$M$645")</f>
        <v>0</v>
      </c>
      <c r="M643" cm="1">
        <f t="array" aca="1" ref="M643" ca="1">INDIRECT("'Room Details'!$N$645")</f>
        <v>0</v>
      </c>
      <c r="N643" cm="1">
        <f t="array" aca="1" ref="N643" ca="1">INDIRECT("'Room Details'!$O$645")</f>
        <v>0</v>
      </c>
      <c r="O643" cm="1">
        <f t="array" aca="1" ref="O643" ca="1">INDIRECT("'Room Details'!$P$645")</f>
        <v>0</v>
      </c>
    </row>
    <row r="644" spans="1:15" x14ac:dyDescent="0.25">
      <c r="A644" cm="1">
        <f t="array" aca="1" ref="A644" ca="1">INDIRECT("'Room Details'!$B$646")</f>
        <v>0</v>
      </c>
      <c r="B644" cm="1">
        <f t="array" aca="1" ref="B644" ca="1">INDIRECT("'Room Details'!$C$646")</f>
        <v>0</v>
      </c>
      <c r="C644" cm="1">
        <f t="array" aca="1" ref="C644" ca="1">INDIRECT("'Room Details'!$D$646")</f>
        <v>0</v>
      </c>
      <c r="D644" cm="1">
        <f t="array" aca="1" ref="D644" ca="1">INDIRECT("'Room Details'!$E$646")</f>
        <v>0</v>
      </c>
      <c r="E644" t="str" cm="1">
        <f t="array" aca="1" ref="E644" ca="1">INDIRECT("'Room Details'!$F$646")</f>
        <v xml:space="preserve"> </v>
      </c>
      <c r="F644" cm="1">
        <f t="array" aca="1" ref="F644" ca="1">INDIRECT("'Room Details'!$G$646")</f>
        <v>0</v>
      </c>
      <c r="G644" cm="1">
        <f t="array" aca="1" ref="G644" ca="1">INDIRECT("'Room Details'!$H$646")</f>
        <v>0</v>
      </c>
      <c r="H644" cm="1">
        <f t="array" aca="1" ref="H644" ca="1">INDIRECT("'Room Details'!$I$646")</f>
        <v>0</v>
      </c>
      <c r="I644" cm="1">
        <f t="array" aca="1" ref="I644" ca="1">INDIRECT("'Room Details'!$J$646")</f>
        <v>0</v>
      </c>
      <c r="J644" cm="1">
        <f t="array" aca="1" ref="J644" ca="1">INDIRECT("'Room Details'!$K$646")</f>
        <v>0</v>
      </c>
      <c r="K644" t="str" cm="1">
        <f t="array" aca="1" ref="K644" ca="1">INDIRECT("'Room Details'!$L$646")</f>
        <v xml:space="preserve"> </v>
      </c>
      <c r="L644" cm="1">
        <f t="array" aca="1" ref="L644" ca="1">INDIRECT("'Room Details'!$M$646")</f>
        <v>0</v>
      </c>
      <c r="M644" cm="1">
        <f t="array" aca="1" ref="M644" ca="1">INDIRECT("'Room Details'!$N$646")</f>
        <v>0</v>
      </c>
      <c r="N644" cm="1">
        <f t="array" aca="1" ref="N644" ca="1">INDIRECT("'Room Details'!$O$646")</f>
        <v>0</v>
      </c>
      <c r="O644" cm="1">
        <f t="array" aca="1" ref="O644" ca="1">INDIRECT("'Room Details'!$P$646")</f>
        <v>0</v>
      </c>
    </row>
    <row r="645" spans="1:15" x14ac:dyDescent="0.25">
      <c r="A645" cm="1">
        <f t="array" aca="1" ref="A645" ca="1">INDIRECT("'Room Details'!$B$647")</f>
        <v>0</v>
      </c>
      <c r="B645" cm="1">
        <f t="array" aca="1" ref="B645" ca="1">INDIRECT("'Room Details'!$C$647")</f>
        <v>0</v>
      </c>
      <c r="C645" cm="1">
        <f t="array" aca="1" ref="C645" ca="1">INDIRECT("'Room Details'!$D$647")</f>
        <v>0</v>
      </c>
      <c r="D645" cm="1">
        <f t="array" aca="1" ref="D645" ca="1">INDIRECT("'Room Details'!$E$647")</f>
        <v>0</v>
      </c>
      <c r="E645" t="str" cm="1">
        <f t="array" aca="1" ref="E645" ca="1">INDIRECT("'Room Details'!$F$647")</f>
        <v xml:space="preserve"> </v>
      </c>
      <c r="F645" cm="1">
        <f t="array" aca="1" ref="F645" ca="1">INDIRECT("'Room Details'!$G$647")</f>
        <v>0</v>
      </c>
      <c r="G645" cm="1">
        <f t="array" aca="1" ref="G645" ca="1">INDIRECT("'Room Details'!$H$647")</f>
        <v>0</v>
      </c>
      <c r="H645" cm="1">
        <f t="array" aca="1" ref="H645" ca="1">INDIRECT("'Room Details'!$I$647")</f>
        <v>0</v>
      </c>
      <c r="I645" cm="1">
        <f t="array" aca="1" ref="I645" ca="1">INDIRECT("'Room Details'!$J$647")</f>
        <v>0</v>
      </c>
      <c r="J645" cm="1">
        <f t="array" aca="1" ref="J645" ca="1">INDIRECT("'Room Details'!$K$647")</f>
        <v>0</v>
      </c>
      <c r="K645" t="str" cm="1">
        <f t="array" aca="1" ref="K645" ca="1">INDIRECT("'Room Details'!$L$647")</f>
        <v xml:space="preserve"> </v>
      </c>
      <c r="L645" cm="1">
        <f t="array" aca="1" ref="L645" ca="1">INDIRECT("'Room Details'!$M$647")</f>
        <v>0</v>
      </c>
      <c r="M645" cm="1">
        <f t="array" aca="1" ref="M645" ca="1">INDIRECT("'Room Details'!$N$647")</f>
        <v>0</v>
      </c>
      <c r="N645" cm="1">
        <f t="array" aca="1" ref="N645" ca="1">INDIRECT("'Room Details'!$O$647")</f>
        <v>0</v>
      </c>
      <c r="O645" cm="1">
        <f t="array" aca="1" ref="O645" ca="1">INDIRECT("'Room Details'!$P$647")</f>
        <v>0</v>
      </c>
    </row>
    <row r="646" spans="1:15" x14ac:dyDescent="0.25">
      <c r="A646" cm="1">
        <f t="array" aca="1" ref="A646" ca="1">INDIRECT("'Room Details'!$B$648")</f>
        <v>0</v>
      </c>
      <c r="B646" cm="1">
        <f t="array" aca="1" ref="B646" ca="1">INDIRECT("'Room Details'!$C$648")</f>
        <v>0</v>
      </c>
      <c r="C646" cm="1">
        <f t="array" aca="1" ref="C646" ca="1">INDIRECT("'Room Details'!$D$648")</f>
        <v>0</v>
      </c>
      <c r="D646" cm="1">
        <f t="array" aca="1" ref="D646" ca="1">INDIRECT("'Room Details'!$E$648")</f>
        <v>0</v>
      </c>
      <c r="E646" t="str" cm="1">
        <f t="array" aca="1" ref="E646" ca="1">INDIRECT("'Room Details'!$F$648")</f>
        <v xml:space="preserve"> </v>
      </c>
      <c r="F646" cm="1">
        <f t="array" aca="1" ref="F646" ca="1">INDIRECT("'Room Details'!$G$648")</f>
        <v>0</v>
      </c>
      <c r="G646" cm="1">
        <f t="array" aca="1" ref="G646" ca="1">INDIRECT("'Room Details'!$H$648")</f>
        <v>0</v>
      </c>
      <c r="H646" cm="1">
        <f t="array" aca="1" ref="H646" ca="1">INDIRECT("'Room Details'!$I$648")</f>
        <v>0</v>
      </c>
      <c r="I646" cm="1">
        <f t="array" aca="1" ref="I646" ca="1">INDIRECT("'Room Details'!$J$648")</f>
        <v>0</v>
      </c>
      <c r="J646" cm="1">
        <f t="array" aca="1" ref="J646" ca="1">INDIRECT("'Room Details'!$K$648")</f>
        <v>0</v>
      </c>
      <c r="K646" t="str" cm="1">
        <f t="array" aca="1" ref="K646" ca="1">INDIRECT("'Room Details'!$L$648")</f>
        <v xml:space="preserve"> </v>
      </c>
      <c r="L646" cm="1">
        <f t="array" aca="1" ref="L646" ca="1">INDIRECT("'Room Details'!$M$648")</f>
        <v>0</v>
      </c>
      <c r="M646" cm="1">
        <f t="array" aca="1" ref="M646" ca="1">INDIRECT("'Room Details'!$N$648")</f>
        <v>0</v>
      </c>
      <c r="N646" cm="1">
        <f t="array" aca="1" ref="N646" ca="1">INDIRECT("'Room Details'!$O$648")</f>
        <v>0</v>
      </c>
      <c r="O646" cm="1">
        <f t="array" aca="1" ref="O646" ca="1">INDIRECT("'Room Details'!$P$648")</f>
        <v>0</v>
      </c>
    </row>
    <row r="647" spans="1:15" x14ac:dyDescent="0.25">
      <c r="A647" cm="1">
        <f t="array" aca="1" ref="A647" ca="1">INDIRECT("'Room Details'!$B$649")</f>
        <v>0</v>
      </c>
      <c r="B647" cm="1">
        <f t="array" aca="1" ref="B647" ca="1">INDIRECT("'Room Details'!$C$649")</f>
        <v>0</v>
      </c>
      <c r="C647" cm="1">
        <f t="array" aca="1" ref="C647" ca="1">INDIRECT("'Room Details'!$D$649")</f>
        <v>0</v>
      </c>
      <c r="D647" cm="1">
        <f t="array" aca="1" ref="D647" ca="1">INDIRECT("'Room Details'!$E$649")</f>
        <v>0</v>
      </c>
      <c r="E647" t="str" cm="1">
        <f t="array" aca="1" ref="E647" ca="1">INDIRECT("'Room Details'!$F$649")</f>
        <v xml:space="preserve"> </v>
      </c>
      <c r="F647" cm="1">
        <f t="array" aca="1" ref="F647" ca="1">INDIRECT("'Room Details'!$G$649")</f>
        <v>0</v>
      </c>
      <c r="G647" cm="1">
        <f t="array" aca="1" ref="G647" ca="1">INDIRECT("'Room Details'!$H$649")</f>
        <v>0</v>
      </c>
      <c r="H647" cm="1">
        <f t="array" aca="1" ref="H647" ca="1">INDIRECT("'Room Details'!$I$649")</f>
        <v>0</v>
      </c>
      <c r="I647" cm="1">
        <f t="array" aca="1" ref="I647" ca="1">INDIRECT("'Room Details'!$J$649")</f>
        <v>0</v>
      </c>
      <c r="J647" cm="1">
        <f t="array" aca="1" ref="J647" ca="1">INDIRECT("'Room Details'!$K$649")</f>
        <v>0</v>
      </c>
      <c r="K647" t="str" cm="1">
        <f t="array" aca="1" ref="K647" ca="1">INDIRECT("'Room Details'!$L$649")</f>
        <v xml:space="preserve"> </v>
      </c>
      <c r="L647" cm="1">
        <f t="array" aca="1" ref="L647" ca="1">INDIRECT("'Room Details'!$M$649")</f>
        <v>0</v>
      </c>
      <c r="M647" cm="1">
        <f t="array" aca="1" ref="M647" ca="1">INDIRECT("'Room Details'!$N$649")</f>
        <v>0</v>
      </c>
      <c r="N647" cm="1">
        <f t="array" aca="1" ref="N647" ca="1">INDIRECT("'Room Details'!$O$649")</f>
        <v>0</v>
      </c>
      <c r="O647" cm="1">
        <f t="array" aca="1" ref="O647" ca="1">INDIRECT("'Room Details'!$P$649")</f>
        <v>0</v>
      </c>
    </row>
    <row r="648" spans="1:15" x14ac:dyDescent="0.25">
      <c r="A648" cm="1">
        <f t="array" aca="1" ref="A648" ca="1">INDIRECT("'Room Details'!$B$650")</f>
        <v>0</v>
      </c>
      <c r="B648" cm="1">
        <f t="array" aca="1" ref="B648" ca="1">INDIRECT("'Room Details'!$C$650")</f>
        <v>0</v>
      </c>
      <c r="C648" cm="1">
        <f t="array" aca="1" ref="C648" ca="1">INDIRECT("'Room Details'!$D$650")</f>
        <v>0</v>
      </c>
      <c r="D648" cm="1">
        <f t="array" aca="1" ref="D648" ca="1">INDIRECT("'Room Details'!$E$650")</f>
        <v>0</v>
      </c>
      <c r="E648" t="str" cm="1">
        <f t="array" aca="1" ref="E648" ca="1">INDIRECT("'Room Details'!$F$650")</f>
        <v xml:space="preserve"> </v>
      </c>
      <c r="F648" cm="1">
        <f t="array" aca="1" ref="F648" ca="1">INDIRECT("'Room Details'!$G$650")</f>
        <v>0</v>
      </c>
      <c r="G648" cm="1">
        <f t="array" aca="1" ref="G648" ca="1">INDIRECT("'Room Details'!$H$650")</f>
        <v>0</v>
      </c>
      <c r="H648" cm="1">
        <f t="array" aca="1" ref="H648" ca="1">INDIRECT("'Room Details'!$I$650")</f>
        <v>0</v>
      </c>
      <c r="I648" cm="1">
        <f t="array" aca="1" ref="I648" ca="1">INDIRECT("'Room Details'!$J$650")</f>
        <v>0</v>
      </c>
      <c r="J648" cm="1">
        <f t="array" aca="1" ref="J648" ca="1">INDIRECT("'Room Details'!$K$650")</f>
        <v>0</v>
      </c>
      <c r="K648" t="str" cm="1">
        <f t="array" aca="1" ref="K648" ca="1">INDIRECT("'Room Details'!$L$650")</f>
        <v xml:space="preserve"> </v>
      </c>
      <c r="L648" cm="1">
        <f t="array" aca="1" ref="L648" ca="1">INDIRECT("'Room Details'!$M$650")</f>
        <v>0</v>
      </c>
      <c r="M648" cm="1">
        <f t="array" aca="1" ref="M648" ca="1">INDIRECT("'Room Details'!$N$650")</f>
        <v>0</v>
      </c>
      <c r="N648" cm="1">
        <f t="array" aca="1" ref="N648" ca="1">INDIRECT("'Room Details'!$O$650")</f>
        <v>0</v>
      </c>
      <c r="O648" cm="1">
        <f t="array" aca="1" ref="O648" ca="1">INDIRECT("'Room Details'!$P$650")</f>
        <v>0</v>
      </c>
    </row>
    <row r="649" spans="1:15" x14ac:dyDescent="0.25">
      <c r="A649" cm="1">
        <f t="array" aca="1" ref="A649" ca="1">INDIRECT("'Room Details'!$B$651")</f>
        <v>0</v>
      </c>
      <c r="B649" cm="1">
        <f t="array" aca="1" ref="B649" ca="1">INDIRECT("'Room Details'!$C$651")</f>
        <v>0</v>
      </c>
      <c r="C649" cm="1">
        <f t="array" aca="1" ref="C649" ca="1">INDIRECT("'Room Details'!$D$651")</f>
        <v>0</v>
      </c>
      <c r="D649" cm="1">
        <f t="array" aca="1" ref="D649" ca="1">INDIRECT("'Room Details'!$E$651")</f>
        <v>0</v>
      </c>
      <c r="E649" t="str" cm="1">
        <f t="array" aca="1" ref="E649" ca="1">INDIRECT("'Room Details'!$F$651")</f>
        <v xml:space="preserve"> </v>
      </c>
      <c r="F649" cm="1">
        <f t="array" aca="1" ref="F649" ca="1">INDIRECT("'Room Details'!$G$651")</f>
        <v>0</v>
      </c>
      <c r="G649" cm="1">
        <f t="array" aca="1" ref="G649" ca="1">INDIRECT("'Room Details'!$H$651")</f>
        <v>0</v>
      </c>
      <c r="H649" cm="1">
        <f t="array" aca="1" ref="H649" ca="1">INDIRECT("'Room Details'!$I$651")</f>
        <v>0</v>
      </c>
      <c r="I649" cm="1">
        <f t="array" aca="1" ref="I649" ca="1">INDIRECT("'Room Details'!$J$651")</f>
        <v>0</v>
      </c>
      <c r="J649" cm="1">
        <f t="array" aca="1" ref="J649" ca="1">INDIRECT("'Room Details'!$K$651")</f>
        <v>0</v>
      </c>
      <c r="K649" t="str" cm="1">
        <f t="array" aca="1" ref="K649" ca="1">INDIRECT("'Room Details'!$L$651")</f>
        <v xml:space="preserve"> </v>
      </c>
      <c r="L649" cm="1">
        <f t="array" aca="1" ref="L649" ca="1">INDIRECT("'Room Details'!$M$651")</f>
        <v>0</v>
      </c>
      <c r="M649" cm="1">
        <f t="array" aca="1" ref="M649" ca="1">INDIRECT("'Room Details'!$N$651")</f>
        <v>0</v>
      </c>
      <c r="N649" cm="1">
        <f t="array" aca="1" ref="N649" ca="1">INDIRECT("'Room Details'!$O$651")</f>
        <v>0</v>
      </c>
      <c r="O649" cm="1">
        <f t="array" aca="1" ref="O649" ca="1">INDIRECT("'Room Details'!$P$651")</f>
        <v>0</v>
      </c>
    </row>
    <row r="650" spans="1:15" x14ac:dyDescent="0.25">
      <c r="A650" cm="1">
        <f t="array" aca="1" ref="A650" ca="1">INDIRECT("'Room Details'!$B$652")</f>
        <v>0</v>
      </c>
      <c r="B650" cm="1">
        <f t="array" aca="1" ref="B650" ca="1">INDIRECT("'Room Details'!$C$652")</f>
        <v>0</v>
      </c>
      <c r="C650" cm="1">
        <f t="array" aca="1" ref="C650" ca="1">INDIRECT("'Room Details'!$D$652")</f>
        <v>0</v>
      </c>
      <c r="D650" cm="1">
        <f t="array" aca="1" ref="D650" ca="1">INDIRECT("'Room Details'!$E$652")</f>
        <v>0</v>
      </c>
      <c r="E650" t="str" cm="1">
        <f t="array" aca="1" ref="E650" ca="1">INDIRECT("'Room Details'!$F$652")</f>
        <v xml:space="preserve"> </v>
      </c>
      <c r="F650" cm="1">
        <f t="array" aca="1" ref="F650" ca="1">INDIRECT("'Room Details'!$G$652")</f>
        <v>0</v>
      </c>
      <c r="G650" cm="1">
        <f t="array" aca="1" ref="G650" ca="1">INDIRECT("'Room Details'!$H$652")</f>
        <v>0</v>
      </c>
      <c r="H650" cm="1">
        <f t="array" aca="1" ref="H650" ca="1">INDIRECT("'Room Details'!$I$652")</f>
        <v>0</v>
      </c>
      <c r="I650" cm="1">
        <f t="array" aca="1" ref="I650" ca="1">INDIRECT("'Room Details'!$J$652")</f>
        <v>0</v>
      </c>
      <c r="J650" cm="1">
        <f t="array" aca="1" ref="J650" ca="1">INDIRECT("'Room Details'!$K$652")</f>
        <v>0</v>
      </c>
      <c r="K650" t="str" cm="1">
        <f t="array" aca="1" ref="K650" ca="1">INDIRECT("'Room Details'!$L$652")</f>
        <v xml:space="preserve"> </v>
      </c>
      <c r="L650" cm="1">
        <f t="array" aca="1" ref="L650" ca="1">INDIRECT("'Room Details'!$M$652")</f>
        <v>0</v>
      </c>
      <c r="M650" cm="1">
        <f t="array" aca="1" ref="M650" ca="1">INDIRECT("'Room Details'!$N$652")</f>
        <v>0</v>
      </c>
      <c r="N650" cm="1">
        <f t="array" aca="1" ref="N650" ca="1">INDIRECT("'Room Details'!$O$652")</f>
        <v>0</v>
      </c>
      <c r="O650" cm="1">
        <f t="array" aca="1" ref="O650" ca="1">INDIRECT("'Room Details'!$P$652")</f>
        <v>0</v>
      </c>
    </row>
    <row r="651" spans="1:15" x14ac:dyDescent="0.25">
      <c r="A651" cm="1">
        <f t="array" aca="1" ref="A651" ca="1">INDIRECT("'Room Details'!$B$653")</f>
        <v>0</v>
      </c>
      <c r="B651" cm="1">
        <f t="array" aca="1" ref="B651" ca="1">INDIRECT("'Room Details'!$C$653")</f>
        <v>0</v>
      </c>
      <c r="C651" cm="1">
        <f t="array" aca="1" ref="C651" ca="1">INDIRECT("'Room Details'!$D$653")</f>
        <v>0</v>
      </c>
      <c r="D651" cm="1">
        <f t="array" aca="1" ref="D651" ca="1">INDIRECT("'Room Details'!$E$653")</f>
        <v>0</v>
      </c>
      <c r="E651" t="str" cm="1">
        <f t="array" aca="1" ref="E651" ca="1">INDIRECT("'Room Details'!$F$653")</f>
        <v xml:space="preserve"> </v>
      </c>
      <c r="F651" cm="1">
        <f t="array" aca="1" ref="F651" ca="1">INDIRECT("'Room Details'!$G$653")</f>
        <v>0</v>
      </c>
      <c r="G651" cm="1">
        <f t="array" aca="1" ref="G651" ca="1">INDIRECT("'Room Details'!$H$653")</f>
        <v>0</v>
      </c>
      <c r="H651" cm="1">
        <f t="array" aca="1" ref="H651" ca="1">INDIRECT("'Room Details'!$I$653")</f>
        <v>0</v>
      </c>
      <c r="I651" cm="1">
        <f t="array" aca="1" ref="I651" ca="1">INDIRECT("'Room Details'!$J$653")</f>
        <v>0</v>
      </c>
      <c r="J651" cm="1">
        <f t="array" aca="1" ref="J651" ca="1">INDIRECT("'Room Details'!$K$653")</f>
        <v>0</v>
      </c>
      <c r="K651" t="str" cm="1">
        <f t="array" aca="1" ref="K651" ca="1">INDIRECT("'Room Details'!$L$653")</f>
        <v xml:space="preserve"> </v>
      </c>
      <c r="L651" cm="1">
        <f t="array" aca="1" ref="L651" ca="1">INDIRECT("'Room Details'!$M$653")</f>
        <v>0</v>
      </c>
      <c r="M651" cm="1">
        <f t="array" aca="1" ref="M651" ca="1">INDIRECT("'Room Details'!$N$653")</f>
        <v>0</v>
      </c>
      <c r="N651" cm="1">
        <f t="array" aca="1" ref="N651" ca="1">INDIRECT("'Room Details'!$O$653")</f>
        <v>0</v>
      </c>
      <c r="O651" cm="1">
        <f t="array" aca="1" ref="O651" ca="1">INDIRECT("'Room Details'!$P$653")</f>
        <v>0</v>
      </c>
    </row>
    <row r="652" spans="1:15" x14ac:dyDescent="0.25">
      <c r="A652" cm="1">
        <f t="array" aca="1" ref="A652" ca="1">INDIRECT("'Room Details'!$B$654")</f>
        <v>0</v>
      </c>
      <c r="B652" cm="1">
        <f t="array" aca="1" ref="B652" ca="1">INDIRECT("'Room Details'!$C$654")</f>
        <v>0</v>
      </c>
      <c r="C652" cm="1">
        <f t="array" aca="1" ref="C652" ca="1">INDIRECT("'Room Details'!$D$654")</f>
        <v>0</v>
      </c>
      <c r="D652" cm="1">
        <f t="array" aca="1" ref="D652" ca="1">INDIRECT("'Room Details'!$E$654")</f>
        <v>0</v>
      </c>
      <c r="E652" t="str" cm="1">
        <f t="array" aca="1" ref="E652" ca="1">INDIRECT("'Room Details'!$F$654")</f>
        <v xml:space="preserve"> </v>
      </c>
      <c r="F652" cm="1">
        <f t="array" aca="1" ref="F652" ca="1">INDIRECT("'Room Details'!$G$654")</f>
        <v>0</v>
      </c>
      <c r="G652" cm="1">
        <f t="array" aca="1" ref="G652" ca="1">INDIRECT("'Room Details'!$H$654")</f>
        <v>0</v>
      </c>
      <c r="H652" cm="1">
        <f t="array" aca="1" ref="H652" ca="1">INDIRECT("'Room Details'!$I$654")</f>
        <v>0</v>
      </c>
      <c r="I652" cm="1">
        <f t="array" aca="1" ref="I652" ca="1">INDIRECT("'Room Details'!$J$654")</f>
        <v>0</v>
      </c>
      <c r="J652" cm="1">
        <f t="array" aca="1" ref="J652" ca="1">INDIRECT("'Room Details'!$K$654")</f>
        <v>0</v>
      </c>
      <c r="K652" t="str" cm="1">
        <f t="array" aca="1" ref="K652" ca="1">INDIRECT("'Room Details'!$L$654")</f>
        <v xml:space="preserve"> </v>
      </c>
      <c r="L652" cm="1">
        <f t="array" aca="1" ref="L652" ca="1">INDIRECT("'Room Details'!$M$654")</f>
        <v>0</v>
      </c>
      <c r="M652" cm="1">
        <f t="array" aca="1" ref="M652" ca="1">INDIRECT("'Room Details'!$N$654")</f>
        <v>0</v>
      </c>
      <c r="N652" cm="1">
        <f t="array" aca="1" ref="N652" ca="1">INDIRECT("'Room Details'!$O$654")</f>
        <v>0</v>
      </c>
      <c r="O652" cm="1">
        <f t="array" aca="1" ref="O652" ca="1">INDIRECT("'Room Details'!$P$654")</f>
        <v>0</v>
      </c>
    </row>
    <row r="653" spans="1:15" x14ac:dyDescent="0.25">
      <c r="A653" cm="1">
        <f t="array" aca="1" ref="A653" ca="1">INDIRECT("'Room Details'!$B$655")</f>
        <v>0</v>
      </c>
      <c r="B653" cm="1">
        <f t="array" aca="1" ref="B653" ca="1">INDIRECT("'Room Details'!$C$655")</f>
        <v>0</v>
      </c>
      <c r="C653" cm="1">
        <f t="array" aca="1" ref="C653" ca="1">INDIRECT("'Room Details'!$D$655")</f>
        <v>0</v>
      </c>
      <c r="D653" cm="1">
        <f t="array" aca="1" ref="D653" ca="1">INDIRECT("'Room Details'!$E$655")</f>
        <v>0</v>
      </c>
      <c r="E653" t="str" cm="1">
        <f t="array" aca="1" ref="E653" ca="1">INDIRECT("'Room Details'!$F$655")</f>
        <v xml:space="preserve"> </v>
      </c>
      <c r="F653" cm="1">
        <f t="array" aca="1" ref="F653" ca="1">INDIRECT("'Room Details'!$G$655")</f>
        <v>0</v>
      </c>
      <c r="G653" cm="1">
        <f t="array" aca="1" ref="G653" ca="1">INDIRECT("'Room Details'!$H$655")</f>
        <v>0</v>
      </c>
      <c r="H653" cm="1">
        <f t="array" aca="1" ref="H653" ca="1">INDIRECT("'Room Details'!$I$655")</f>
        <v>0</v>
      </c>
      <c r="I653" cm="1">
        <f t="array" aca="1" ref="I653" ca="1">INDIRECT("'Room Details'!$J$655")</f>
        <v>0</v>
      </c>
      <c r="J653" cm="1">
        <f t="array" aca="1" ref="J653" ca="1">INDIRECT("'Room Details'!$K$655")</f>
        <v>0</v>
      </c>
      <c r="K653" t="str" cm="1">
        <f t="array" aca="1" ref="K653" ca="1">INDIRECT("'Room Details'!$L$655")</f>
        <v xml:space="preserve"> </v>
      </c>
      <c r="L653" cm="1">
        <f t="array" aca="1" ref="L653" ca="1">INDIRECT("'Room Details'!$M$655")</f>
        <v>0</v>
      </c>
      <c r="M653" cm="1">
        <f t="array" aca="1" ref="M653" ca="1">INDIRECT("'Room Details'!$N$655")</f>
        <v>0</v>
      </c>
      <c r="N653" cm="1">
        <f t="array" aca="1" ref="N653" ca="1">INDIRECT("'Room Details'!$O$655")</f>
        <v>0</v>
      </c>
      <c r="O653" cm="1">
        <f t="array" aca="1" ref="O653" ca="1">INDIRECT("'Room Details'!$P$655")</f>
        <v>0</v>
      </c>
    </row>
    <row r="654" spans="1:15" x14ac:dyDescent="0.25">
      <c r="A654" cm="1">
        <f t="array" aca="1" ref="A654" ca="1">INDIRECT("'Room Details'!$B$656")</f>
        <v>0</v>
      </c>
      <c r="B654" cm="1">
        <f t="array" aca="1" ref="B654" ca="1">INDIRECT("'Room Details'!$C$656")</f>
        <v>0</v>
      </c>
      <c r="C654" cm="1">
        <f t="array" aca="1" ref="C654" ca="1">INDIRECT("'Room Details'!$D$656")</f>
        <v>0</v>
      </c>
      <c r="D654" cm="1">
        <f t="array" aca="1" ref="D654" ca="1">INDIRECT("'Room Details'!$E$656")</f>
        <v>0</v>
      </c>
      <c r="E654" t="str" cm="1">
        <f t="array" aca="1" ref="E654" ca="1">INDIRECT("'Room Details'!$F$656")</f>
        <v xml:space="preserve"> </v>
      </c>
      <c r="F654" cm="1">
        <f t="array" aca="1" ref="F654" ca="1">INDIRECT("'Room Details'!$G$656")</f>
        <v>0</v>
      </c>
      <c r="G654" cm="1">
        <f t="array" aca="1" ref="G654" ca="1">INDIRECT("'Room Details'!$H$656")</f>
        <v>0</v>
      </c>
      <c r="H654" cm="1">
        <f t="array" aca="1" ref="H654" ca="1">INDIRECT("'Room Details'!$I$656")</f>
        <v>0</v>
      </c>
      <c r="I654" cm="1">
        <f t="array" aca="1" ref="I654" ca="1">INDIRECT("'Room Details'!$J$656")</f>
        <v>0</v>
      </c>
      <c r="J654" cm="1">
        <f t="array" aca="1" ref="J654" ca="1">INDIRECT("'Room Details'!$K$656")</f>
        <v>0</v>
      </c>
      <c r="K654" t="str" cm="1">
        <f t="array" aca="1" ref="K654" ca="1">INDIRECT("'Room Details'!$L$656")</f>
        <v xml:space="preserve"> </v>
      </c>
      <c r="L654" cm="1">
        <f t="array" aca="1" ref="L654" ca="1">INDIRECT("'Room Details'!$M$656")</f>
        <v>0</v>
      </c>
      <c r="M654" cm="1">
        <f t="array" aca="1" ref="M654" ca="1">INDIRECT("'Room Details'!$N$656")</f>
        <v>0</v>
      </c>
      <c r="N654" cm="1">
        <f t="array" aca="1" ref="N654" ca="1">INDIRECT("'Room Details'!$O$656")</f>
        <v>0</v>
      </c>
      <c r="O654" cm="1">
        <f t="array" aca="1" ref="O654" ca="1">INDIRECT("'Room Details'!$P$656")</f>
        <v>0</v>
      </c>
    </row>
    <row r="655" spans="1:15" x14ac:dyDescent="0.25">
      <c r="A655" cm="1">
        <f t="array" aca="1" ref="A655" ca="1">INDIRECT("'Room Details'!$B$657")</f>
        <v>0</v>
      </c>
      <c r="B655" cm="1">
        <f t="array" aca="1" ref="B655" ca="1">INDIRECT("'Room Details'!$C$657")</f>
        <v>0</v>
      </c>
      <c r="C655" cm="1">
        <f t="array" aca="1" ref="C655" ca="1">INDIRECT("'Room Details'!$D$657")</f>
        <v>0</v>
      </c>
      <c r="D655" cm="1">
        <f t="array" aca="1" ref="D655" ca="1">INDIRECT("'Room Details'!$E$657")</f>
        <v>0</v>
      </c>
      <c r="E655" t="str" cm="1">
        <f t="array" aca="1" ref="E655" ca="1">INDIRECT("'Room Details'!$F$657")</f>
        <v xml:space="preserve"> </v>
      </c>
      <c r="F655" cm="1">
        <f t="array" aca="1" ref="F655" ca="1">INDIRECT("'Room Details'!$G$657")</f>
        <v>0</v>
      </c>
      <c r="G655" cm="1">
        <f t="array" aca="1" ref="G655" ca="1">INDIRECT("'Room Details'!$H$657")</f>
        <v>0</v>
      </c>
      <c r="H655" cm="1">
        <f t="array" aca="1" ref="H655" ca="1">INDIRECT("'Room Details'!$I$657")</f>
        <v>0</v>
      </c>
      <c r="I655" cm="1">
        <f t="array" aca="1" ref="I655" ca="1">INDIRECT("'Room Details'!$J$657")</f>
        <v>0</v>
      </c>
      <c r="J655" cm="1">
        <f t="array" aca="1" ref="J655" ca="1">INDIRECT("'Room Details'!$K$657")</f>
        <v>0</v>
      </c>
      <c r="K655" t="str" cm="1">
        <f t="array" aca="1" ref="K655" ca="1">INDIRECT("'Room Details'!$L$657")</f>
        <v xml:space="preserve"> </v>
      </c>
      <c r="L655" cm="1">
        <f t="array" aca="1" ref="L655" ca="1">INDIRECT("'Room Details'!$M$657")</f>
        <v>0</v>
      </c>
      <c r="M655" cm="1">
        <f t="array" aca="1" ref="M655" ca="1">INDIRECT("'Room Details'!$N$657")</f>
        <v>0</v>
      </c>
      <c r="N655" cm="1">
        <f t="array" aca="1" ref="N655" ca="1">INDIRECT("'Room Details'!$O$657")</f>
        <v>0</v>
      </c>
      <c r="O655" cm="1">
        <f t="array" aca="1" ref="O655" ca="1">INDIRECT("'Room Details'!$P$657")</f>
        <v>0</v>
      </c>
    </row>
    <row r="656" spans="1:15" x14ac:dyDescent="0.25">
      <c r="A656" cm="1">
        <f t="array" aca="1" ref="A656" ca="1">INDIRECT("'Room Details'!$B$658")</f>
        <v>0</v>
      </c>
      <c r="B656" cm="1">
        <f t="array" aca="1" ref="B656" ca="1">INDIRECT("'Room Details'!$C$658")</f>
        <v>0</v>
      </c>
      <c r="C656" cm="1">
        <f t="array" aca="1" ref="C656" ca="1">INDIRECT("'Room Details'!$D$658")</f>
        <v>0</v>
      </c>
      <c r="D656" cm="1">
        <f t="array" aca="1" ref="D656" ca="1">INDIRECT("'Room Details'!$E$658")</f>
        <v>0</v>
      </c>
      <c r="E656" t="str" cm="1">
        <f t="array" aca="1" ref="E656" ca="1">INDIRECT("'Room Details'!$F$658")</f>
        <v xml:space="preserve"> </v>
      </c>
      <c r="F656" cm="1">
        <f t="array" aca="1" ref="F656" ca="1">INDIRECT("'Room Details'!$G$658")</f>
        <v>0</v>
      </c>
      <c r="G656" cm="1">
        <f t="array" aca="1" ref="G656" ca="1">INDIRECT("'Room Details'!$H$658")</f>
        <v>0</v>
      </c>
      <c r="H656" cm="1">
        <f t="array" aca="1" ref="H656" ca="1">INDIRECT("'Room Details'!$I$658")</f>
        <v>0</v>
      </c>
      <c r="I656" cm="1">
        <f t="array" aca="1" ref="I656" ca="1">INDIRECT("'Room Details'!$J$658")</f>
        <v>0</v>
      </c>
      <c r="J656" cm="1">
        <f t="array" aca="1" ref="J656" ca="1">INDIRECT("'Room Details'!$K$658")</f>
        <v>0</v>
      </c>
      <c r="K656" t="str" cm="1">
        <f t="array" aca="1" ref="K656" ca="1">INDIRECT("'Room Details'!$L$658")</f>
        <v xml:space="preserve"> </v>
      </c>
      <c r="L656" cm="1">
        <f t="array" aca="1" ref="L656" ca="1">INDIRECT("'Room Details'!$M$658")</f>
        <v>0</v>
      </c>
      <c r="M656" cm="1">
        <f t="array" aca="1" ref="M656" ca="1">INDIRECT("'Room Details'!$N$658")</f>
        <v>0</v>
      </c>
      <c r="N656" cm="1">
        <f t="array" aca="1" ref="N656" ca="1">INDIRECT("'Room Details'!$O$658")</f>
        <v>0</v>
      </c>
      <c r="O656" cm="1">
        <f t="array" aca="1" ref="O656" ca="1">INDIRECT("'Room Details'!$P$658")</f>
        <v>0</v>
      </c>
    </row>
    <row r="657" spans="1:15" x14ac:dyDescent="0.25">
      <c r="A657" cm="1">
        <f t="array" aca="1" ref="A657" ca="1">INDIRECT("'Room Details'!$B$659")</f>
        <v>0</v>
      </c>
      <c r="B657" cm="1">
        <f t="array" aca="1" ref="B657" ca="1">INDIRECT("'Room Details'!$C$659")</f>
        <v>0</v>
      </c>
      <c r="C657" cm="1">
        <f t="array" aca="1" ref="C657" ca="1">INDIRECT("'Room Details'!$D$659")</f>
        <v>0</v>
      </c>
      <c r="D657" cm="1">
        <f t="array" aca="1" ref="D657" ca="1">INDIRECT("'Room Details'!$E$659")</f>
        <v>0</v>
      </c>
      <c r="E657" t="str" cm="1">
        <f t="array" aca="1" ref="E657" ca="1">INDIRECT("'Room Details'!$F$659")</f>
        <v xml:space="preserve"> </v>
      </c>
      <c r="F657" cm="1">
        <f t="array" aca="1" ref="F657" ca="1">INDIRECT("'Room Details'!$G$659")</f>
        <v>0</v>
      </c>
      <c r="G657" cm="1">
        <f t="array" aca="1" ref="G657" ca="1">INDIRECT("'Room Details'!$H$659")</f>
        <v>0</v>
      </c>
      <c r="H657" cm="1">
        <f t="array" aca="1" ref="H657" ca="1">INDIRECT("'Room Details'!$I$659")</f>
        <v>0</v>
      </c>
      <c r="I657" cm="1">
        <f t="array" aca="1" ref="I657" ca="1">INDIRECT("'Room Details'!$J$659")</f>
        <v>0</v>
      </c>
      <c r="J657" cm="1">
        <f t="array" aca="1" ref="J657" ca="1">INDIRECT("'Room Details'!$K$659")</f>
        <v>0</v>
      </c>
      <c r="K657" t="str" cm="1">
        <f t="array" aca="1" ref="K657" ca="1">INDIRECT("'Room Details'!$L$659")</f>
        <v xml:space="preserve"> </v>
      </c>
      <c r="L657" cm="1">
        <f t="array" aca="1" ref="L657" ca="1">INDIRECT("'Room Details'!$M$659")</f>
        <v>0</v>
      </c>
      <c r="M657" cm="1">
        <f t="array" aca="1" ref="M657" ca="1">INDIRECT("'Room Details'!$N$659")</f>
        <v>0</v>
      </c>
      <c r="N657" cm="1">
        <f t="array" aca="1" ref="N657" ca="1">INDIRECT("'Room Details'!$O$659")</f>
        <v>0</v>
      </c>
      <c r="O657" cm="1">
        <f t="array" aca="1" ref="O657" ca="1">INDIRECT("'Room Details'!$P$659")</f>
        <v>0</v>
      </c>
    </row>
    <row r="658" spans="1:15" x14ac:dyDescent="0.25">
      <c r="A658" cm="1">
        <f t="array" aca="1" ref="A658" ca="1">INDIRECT("'Room Details'!$B$660")</f>
        <v>0</v>
      </c>
      <c r="B658" cm="1">
        <f t="array" aca="1" ref="B658" ca="1">INDIRECT("'Room Details'!$C$660")</f>
        <v>0</v>
      </c>
      <c r="C658" cm="1">
        <f t="array" aca="1" ref="C658" ca="1">INDIRECT("'Room Details'!$D$660")</f>
        <v>0</v>
      </c>
      <c r="D658" cm="1">
        <f t="array" aca="1" ref="D658" ca="1">INDIRECT("'Room Details'!$E$660")</f>
        <v>0</v>
      </c>
      <c r="E658" t="str" cm="1">
        <f t="array" aca="1" ref="E658" ca="1">INDIRECT("'Room Details'!$F$660")</f>
        <v xml:space="preserve"> </v>
      </c>
      <c r="F658" cm="1">
        <f t="array" aca="1" ref="F658" ca="1">INDIRECT("'Room Details'!$G$660")</f>
        <v>0</v>
      </c>
      <c r="G658" cm="1">
        <f t="array" aca="1" ref="G658" ca="1">INDIRECT("'Room Details'!$H$660")</f>
        <v>0</v>
      </c>
      <c r="H658" cm="1">
        <f t="array" aca="1" ref="H658" ca="1">INDIRECT("'Room Details'!$I$660")</f>
        <v>0</v>
      </c>
      <c r="I658" cm="1">
        <f t="array" aca="1" ref="I658" ca="1">INDIRECT("'Room Details'!$J$660")</f>
        <v>0</v>
      </c>
      <c r="J658" cm="1">
        <f t="array" aca="1" ref="J658" ca="1">INDIRECT("'Room Details'!$K$660")</f>
        <v>0</v>
      </c>
      <c r="K658" t="str" cm="1">
        <f t="array" aca="1" ref="K658" ca="1">INDIRECT("'Room Details'!$L$660")</f>
        <v xml:space="preserve"> </v>
      </c>
      <c r="L658" cm="1">
        <f t="array" aca="1" ref="L658" ca="1">INDIRECT("'Room Details'!$M$660")</f>
        <v>0</v>
      </c>
      <c r="M658" cm="1">
        <f t="array" aca="1" ref="M658" ca="1">INDIRECT("'Room Details'!$N$660")</f>
        <v>0</v>
      </c>
      <c r="N658" cm="1">
        <f t="array" aca="1" ref="N658" ca="1">INDIRECT("'Room Details'!$O$660")</f>
        <v>0</v>
      </c>
      <c r="O658" cm="1">
        <f t="array" aca="1" ref="O658" ca="1">INDIRECT("'Room Details'!$P$660")</f>
        <v>0</v>
      </c>
    </row>
    <row r="659" spans="1:15" x14ac:dyDescent="0.25">
      <c r="A659" cm="1">
        <f t="array" aca="1" ref="A659" ca="1">INDIRECT("'Room Details'!$B$661")</f>
        <v>0</v>
      </c>
      <c r="B659" cm="1">
        <f t="array" aca="1" ref="B659" ca="1">INDIRECT("'Room Details'!$C$661")</f>
        <v>0</v>
      </c>
      <c r="C659" cm="1">
        <f t="array" aca="1" ref="C659" ca="1">INDIRECT("'Room Details'!$D$661")</f>
        <v>0</v>
      </c>
      <c r="D659" cm="1">
        <f t="array" aca="1" ref="D659" ca="1">INDIRECT("'Room Details'!$E$661")</f>
        <v>0</v>
      </c>
      <c r="E659" t="str" cm="1">
        <f t="array" aca="1" ref="E659" ca="1">INDIRECT("'Room Details'!$F$661")</f>
        <v xml:space="preserve"> </v>
      </c>
      <c r="F659" cm="1">
        <f t="array" aca="1" ref="F659" ca="1">INDIRECT("'Room Details'!$G$661")</f>
        <v>0</v>
      </c>
      <c r="G659" cm="1">
        <f t="array" aca="1" ref="G659" ca="1">INDIRECT("'Room Details'!$H$661")</f>
        <v>0</v>
      </c>
      <c r="H659" cm="1">
        <f t="array" aca="1" ref="H659" ca="1">INDIRECT("'Room Details'!$I$661")</f>
        <v>0</v>
      </c>
      <c r="I659" cm="1">
        <f t="array" aca="1" ref="I659" ca="1">INDIRECT("'Room Details'!$J$661")</f>
        <v>0</v>
      </c>
      <c r="J659" cm="1">
        <f t="array" aca="1" ref="J659" ca="1">INDIRECT("'Room Details'!$K$661")</f>
        <v>0</v>
      </c>
      <c r="K659" t="str" cm="1">
        <f t="array" aca="1" ref="K659" ca="1">INDIRECT("'Room Details'!$L$661")</f>
        <v xml:space="preserve"> </v>
      </c>
      <c r="L659" cm="1">
        <f t="array" aca="1" ref="L659" ca="1">INDIRECT("'Room Details'!$M$661")</f>
        <v>0</v>
      </c>
      <c r="M659" cm="1">
        <f t="array" aca="1" ref="M659" ca="1">INDIRECT("'Room Details'!$N$661")</f>
        <v>0</v>
      </c>
      <c r="N659" cm="1">
        <f t="array" aca="1" ref="N659" ca="1">INDIRECT("'Room Details'!$O$661")</f>
        <v>0</v>
      </c>
      <c r="O659" cm="1">
        <f t="array" aca="1" ref="O659" ca="1">INDIRECT("'Room Details'!$P$661")</f>
        <v>0</v>
      </c>
    </row>
    <row r="660" spans="1:15" x14ac:dyDescent="0.25">
      <c r="A660" cm="1">
        <f t="array" aca="1" ref="A660" ca="1">INDIRECT("'Room Details'!$B$662")</f>
        <v>0</v>
      </c>
      <c r="B660" cm="1">
        <f t="array" aca="1" ref="B660" ca="1">INDIRECT("'Room Details'!$C$662")</f>
        <v>0</v>
      </c>
      <c r="C660" cm="1">
        <f t="array" aca="1" ref="C660" ca="1">INDIRECT("'Room Details'!$D$662")</f>
        <v>0</v>
      </c>
      <c r="D660" cm="1">
        <f t="array" aca="1" ref="D660" ca="1">INDIRECT("'Room Details'!$E$662")</f>
        <v>0</v>
      </c>
      <c r="E660" t="str" cm="1">
        <f t="array" aca="1" ref="E660" ca="1">INDIRECT("'Room Details'!$F$662")</f>
        <v xml:space="preserve"> </v>
      </c>
      <c r="F660" cm="1">
        <f t="array" aca="1" ref="F660" ca="1">INDIRECT("'Room Details'!$G$662")</f>
        <v>0</v>
      </c>
      <c r="G660" cm="1">
        <f t="array" aca="1" ref="G660" ca="1">INDIRECT("'Room Details'!$H$662")</f>
        <v>0</v>
      </c>
      <c r="H660" cm="1">
        <f t="array" aca="1" ref="H660" ca="1">INDIRECT("'Room Details'!$I$662")</f>
        <v>0</v>
      </c>
      <c r="I660" cm="1">
        <f t="array" aca="1" ref="I660" ca="1">INDIRECT("'Room Details'!$J$662")</f>
        <v>0</v>
      </c>
      <c r="J660" cm="1">
        <f t="array" aca="1" ref="J660" ca="1">INDIRECT("'Room Details'!$K$662")</f>
        <v>0</v>
      </c>
      <c r="K660" t="str" cm="1">
        <f t="array" aca="1" ref="K660" ca="1">INDIRECT("'Room Details'!$L$662")</f>
        <v xml:space="preserve"> </v>
      </c>
      <c r="L660" cm="1">
        <f t="array" aca="1" ref="L660" ca="1">INDIRECT("'Room Details'!$M$662")</f>
        <v>0</v>
      </c>
      <c r="M660" cm="1">
        <f t="array" aca="1" ref="M660" ca="1">INDIRECT("'Room Details'!$N$662")</f>
        <v>0</v>
      </c>
      <c r="N660" cm="1">
        <f t="array" aca="1" ref="N660" ca="1">INDIRECT("'Room Details'!$O$662")</f>
        <v>0</v>
      </c>
      <c r="O660" cm="1">
        <f t="array" aca="1" ref="O660" ca="1">INDIRECT("'Room Details'!$P$662")</f>
        <v>0</v>
      </c>
    </row>
    <row r="661" spans="1:15" x14ac:dyDescent="0.25">
      <c r="A661" cm="1">
        <f t="array" aca="1" ref="A661" ca="1">INDIRECT("'Room Details'!$B$663")</f>
        <v>0</v>
      </c>
      <c r="B661" cm="1">
        <f t="array" aca="1" ref="B661" ca="1">INDIRECT("'Room Details'!$C$663")</f>
        <v>0</v>
      </c>
      <c r="C661" cm="1">
        <f t="array" aca="1" ref="C661" ca="1">INDIRECT("'Room Details'!$D$663")</f>
        <v>0</v>
      </c>
      <c r="D661" cm="1">
        <f t="array" aca="1" ref="D661" ca="1">INDIRECT("'Room Details'!$E$663")</f>
        <v>0</v>
      </c>
      <c r="E661" t="str" cm="1">
        <f t="array" aca="1" ref="E661" ca="1">INDIRECT("'Room Details'!$F$663")</f>
        <v xml:space="preserve"> </v>
      </c>
      <c r="F661" cm="1">
        <f t="array" aca="1" ref="F661" ca="1">INDIRECT("'Room Details'!$G$663")</f>
        <v>0</v>
      </c>
      <c r="G661" cm="1">
        <f t="array" aca="1" ref="G661" ca="1">INDIRECT("'Room Details'!$H$663")</f>
        <v>0</v>
      </c>
      <c r="H661" cm="1">
        <f t="array" aca="1" ref="H661" ca="1">INDIRECT("'Room Details'!$I$663")</f>
        <v>0</v>
      </c>
      <c r="I661" cm="1">
        <f t="array" aca="1" ref="I661" ca="1">INDIRECT("'Room Details'!$J$663")</f>
        <v>0</v>
      </c>
      <c r="J661" cm="1">
        <f t="array" aca="1" ref="J661" ca="1">INDIRECT("'Room Details'!$K$663")</f>
        <v>0</v>
      </c>
      <c r="K661" t="str" cm="1">
        <f t="array" aca="1" ref="K661" ca="1">INDIRECT("'Room Details'!$L$663")</f>
        <v xml:space="preserve"> </v>
      </c>
      <c r="L661" cm="1">
        <f t="array" aca="1" ref="L661" ca="1">INDIRECT("'Room Details'!$M$663")</f>
        <v>0</v>
      </c>
      <c r="M661" cm="1">
        <f t="array" aca="1" ref="M661" ca="1">INDIRECT("'Room Details'!$N$663")</f>
        <v>0</v>
      </c>
      <c r="N661" cm="1">
        <f t="array" aca="1" ref="N661" ca="1">INDIRECT("'Room Details'!$O$663")</f>
        <v>0</v>
      </c>
      <c r="O661" cm="1">
        <f t="array" aca="1" ref="O661" ca="1">INDIRECT("'Room Details'!$P$663")</f>
        <v>0</v>
      </c>
    </row>
    <row r="662" spans="1:15" x14ac:dyDescent="0.25">
      <c r="A662" cm="1">
        <f t="array" aca="1" ref="A662" ca="1">INDIRECT("'Room Details'!$B$664")</f>
        <v>0</v>
      </c>
      <c r="B662" cm="1">
        <f t="array" aca="1" ref="B662" ca="1">INDIRECT("'Room Details'!$C$664")</f>
        <v>0</v>
      </c>
      <c r="C662" cm="1">
        <f t="array" aca="1" ref="C662" ca="1">INDIRECT("'Room Details'!$D$664")</f>
        <v>0</v>
      </c>
      <c r="D662" cm="1">
        <f t="array" aca="1" ref="D662" ca="1">INDIRECT("'Room Details'!$E$664")</f>
        <v>0</v>
      </c>
      <c r="E662" t="str" cm="1">
        <f t="array" aca="1" ref="E662" ca="1">INDIRECT("'Room Details'!$F$664")</f>
        <v xml:space="preserve"> </v>
      </c>
      <c r="F662" cm="1">
        <f t="array" aca="1" ref="F662" ca="1">INDIRECT("'Room Details'!$G$664")</f>
        <v>0</v>
      </c>
      <c r="G662" cm="1">
        <f t="array" aca="1" ref="G662" ca="1">INDIRECT("'Room Details'!$H$664")</f>
        <v>0</v>
      </c>
      <c r="H662" cm="1">
        <f t="array" aca="1" ref="H662" ca="1">INDIRECT("'Room Details'!$I$664")</f>
        <v>0</v>
      </c>
      <c r="I662" cm="1">
        <f t="array" aca="1" ref="I662" ca="1">INDIRECT("'Room Details'!$J$664")</f>
        <v>0</v>
      </c>
      <c r="J662" cm="1">
        <f t="array" aca="1" ref="J662" ca="1">INDIRECT("'Room Details'!$K$664")</f>
        <v>0</v>
      </c>
      <c r="K662" t="str" cm="1">
        <f t="array" aca="1" ref="K662" ca="1">INDIRECT("'Room Details'!$L$664")</f>
        <v xml:space="preserve"> </v>
      </c>
      <c r="L662" cm="1">
        <f t="array" aca="1" ref="L662" ca="1">INDIRECT("'Room Details'!$M$664")</f>
        <v>0</v>
      </c>
      <c r="M662" cm="1">
        <f t="array" aca="1" ref="M662" ca="1">INDIRECT("'Room Details'!$N$664")</f>
        <v>0</v>
      </c>
      <c r="N662" cm="1">
        <f t="array" aca="1" ref="N662" ca="1">INDIRECT("'Room Details'!$O$664")</f>
        <v>0</v>
      </c>
      <c r="O662" cm="1">
        <f t="array" aca="1" ref="O662" ca="1">INDIRECT("'Room Details'!$P$664")</f>
        <v>0</v>
      </c>
    </row>
    <row r="663" spans="1:15" x14ac:dyDescent="0.25">
      <c r="A663" cm="1">
        <f t="array" aca="1" ref="A663" ca="1">INDIRECT("'Room Details'!$B$665")</f>
        <v>0</v>
      </c>
      <c r="B663" cm="1">
        <f t="array" aca="1" ref="B663" ca="1">INDIRECT("'Room Details'!$C$665")</f>
        <v>0</v>
      </c>
      <c r="C663" cm="1">
        <f t="array" aca="1" ref="C663" ca="1">INDIRECT("'Room Details'!$D$665")</f>
        <v>0</v>
      </c>
      <c r="D663" cm="1">
        <f t="array" aca="1" ref="D663" ca="1">INDIRECT("'Room Details'!$E$665")</f>
        <v>0</v>
      </c>
      <c r="E663" t="str" cm="1">
        <f t="array" aca="1" ref="E663" ca="1">INDIRECT("'Room Details'!$F$665")</f>
        <v xml:space="preserve"> </v>
      </c>
      <c r="F663" cm="1">
        <f t="array" aca="1" ref="F663" ca="1">INDIRECT("'Room Details'!$G$665")</f>
        <v>0</v>
      </c>
      <c r="G663" cm="1">
        <f t="array" aca="1" ref="G663" ca="1">INDIRECT("'Room Details'!$H$665")</f>
        <v>0</v>
      </c>
      <c r="H663" cm="1">
        <f t="array" aca="1" ref="H663" ca="1">INDIRECT("'Room Details'!$I$665")</f>
        <v>0</v>
      </c>
      <c r="I663" cm="1">
        <f t="array" aca="1" ref="I663" ca="1">INDIRECT("'Room Details'!$J$665")</f>
        <v>0</v>
      </c>
      <c r="J663" cm="1">
        <f t="array" aca="1" ref="J663" ca="1">INDIRECT("'Room Details'!$K$665")</f>
        <v>0</v>
      </c>
      <c r="K663" t="str" cm="1">
        <f t="array" aca="1" ref="K663" ca="1">INDIRECT("'Room Details'!$L$665")</f>
        <v xml:space="preserve"> </v>
      </c>
      <c r="L663" cm="1">
        <f t="array" aca="1" ref="L663" ca="1">INDIRECT("'Room Details'!$M$665")</f>
        <v>0</v>
      </c>
      <c r="M663" cm="1">
        <f t="array" aca="1" ref="M663" ca="1">INDIRECT("'Room Details'!$N$665")</f>
        <v>0</v>
      </c>
      <c r="N663" cm="1">
        <f t="array" aca="1" ref="N663" ca="1">INDIRECT("'Room Details'!$O$665")</f>
        <v>0</v>
      </c>
      <c r="O663" cm="1">
        <f t="array" aca="1" ref="O663" ca="1">INDIRECT("'Room Details'!$P$665")</f>
        <v>0</v>
      </c>
    </row>
    <row r="664" spans="1:15" x14ac:dyDescent="0.25">
      <c r="A664" cm="1">
        <f t="array" aca="1" ref="A664" ca="1">INDIRECT("'Room Details'!$B$666")</f>
        <v>0</v>
      </c>
      <c r="B664" cm="1">
        <f t="array" aca="1" ref="B664" ca="1">INDIRECT("'Room Details'!$C$666")</f>
        <v>0</v>
      </c>
      <c r="C664" cm="1">
        <f t="array" aca="1" ref="C664" ca="1">INDIRECT("'Room Details'!$D$666")</f>
        <v>0</v>
      </c>
      <c r="D664" cm="1">
        <f t="array" aca="1" ref="D664" ca="1">INDIRECT("'Room Details'!$E$666")</f>
        <v>0</v>
      </c>
      <c r="E664" t="str" cm="1">
        <f t="array" aca="1" ref="E664" ca="1">INDIRECT("'Room Details'!$F$666")</f>
        <v xml:space="preserve"> </v>
      </c>
      <c r="F664" cm="1">
        <f t="array" aca="1" ref="F664" ca="1">INDIRECT("'Room Details'!$G$666")</f>
        <v>0</v>
      </c>
      <c r="G664" cm="1">
        <f t="array" aca="1" ref="G664" ca="1">INDIRECT("'Room Details'!$H$666")</f>
        <v>0</v>
      </c>
      <c r="H664" cm="1">
        <f t="array" aca="1" ref="H664" ca="1">INDIRECT("'Room Details'!$I$666")</f>
        <v>0</v>
      </c>
      <c r="I664" cm="1">
        <f t="array" aca="1" ref="I664" ca="1">INDIRECT("'Room Details'!$J$666")</f>
        <v>0</v>
      </c>
      <c r="J664" cm="1">
        <f t="array" aca="1" ref="J664" ca="1">INDIRECT("'Room Details'!$K$666")</f>
        <v>0</v>
      </c>
      <c r="K664" t="str" cm="1">
        <f t="array" aca="1" ref="K664" ca="1">INDIRECT("'Room Details'!$L$666")</f>
        <v xml:space="preserve"> </v>
      </c>
      <c r="L664" cm="1">
        <f t="array" aca="1" ref="L664" ca="1">INDIRECT("'Room Details'!$M$666")</f>
        <v>0</v>
      </c>
      <c r="M664" cm="1">
        <f t="array" aca="1" ref="M664" ca="1">INDIRECT("'Room Details'!$N$666")</f>
        <v>0</v>
      </c>
      <c r="N664" cm="1">
        <f t="array" aca="1" ref="N664" ca="1">INDIRECT("'Room Details'!$O$666")</f>
        <v>0</v>
      </c>
      <c r="O664" cm="1">
        <f t="array" aca="1" ref="O664" ca="1">INDIRECT("'Room Details'!$P$666")</f>
        <v>0</v>
      </c>
    </row>
    <row r="665" spans="1:15" x14ac:dyDescent="0.25">
      <c r="A665" cm="1">
        <f t="array" aca="1" ref="A665" ca="1">INDIRECT("'Room Details'!$B$667")</f>
        <v>0</v>
      </c>
      <c r="B665" cm="1">
        <f t="array" aca="1" ref="B665" ca="1">INDIRECT("'Room Details'!$C$667")</f>
        <v>0</v>
      </c>
      <c r="C665" cm="1">
        <f t="array" aca="1" ref="C665" ca="1">INDIRECT("'Room Details'!$D$667")</f>
        <v>0</v>
      </c>
      <c r="D665" cm="1">
        <f t="array" aca="1" ref="D665" ca="1">INDIRECT("'Room Details'!$E$667")</f>
        <v>0</v>
      </c>
      <c r="E665" t="str" cm="1">
        <f t="array" aca="1" ref="E665" ca="1">INDIRECT("'Room Details'!$F$667")</f>
        <v xml:space="preserve"> </v>
      </c>
      <c r="F665" cm="1">
        <f t="array" aca="1" ref="F665" ca="1">INDIRECT("'Room Details'!$G$667")</f>
        <v>0</v>
      </c>
      <c r="G665" cm="1">
        <f t="array" aca="1" ref="G665" ca="1">INDIRECT("'Room Details'!$H$667")</f>
        <v>0</v>
      </c>
      <c r="H665" cm="1">
        <f t="array" aca="1" ref="H665" ca="1">INDIRECT("'Room Details'!$I$667")</f>
        <v>0</v>
      </c>
      <c r="I665" cm="1">
        <f t="array" aca="1" ref="I665" ca="1">INDIRECT("'Room Details'!$J$667")</f>
        <v>0</v>
      </c>
      <c r="J665" cm="1">
        <f t="array" aca="1" ref="J665" ca="1">INDIRECT("'Room Details'!$K$667")</f>
        <v>0</v>
      </c>
      <c r="K665" t="str" cm="1">
        <f t="array" aca="1" ref="K665" ca="1">INDIRECT("'Room Details'!$L$667")</f>
        <v xml:space="preserve"> </v>
      </c>
      <c r="L665" cm="1">
        <f t="array" aca="1" ref="L665" ca="1">INDIRECT("'Room Details'!$M$667")</f>
        <v>0</v>
      </c>
      <c r="M665" cm="1">
        <f t="array" aca="1" ref="M665" ca="1">INDIRECT("'Room Details'!$N$667")</f>
        <v>0</v>
      </c>
      <c r="N665" cm="1">
        <f t="array" aca="1" ref="N665" ca="1">INDIRECT("'Room Details'!$O$667")</f>
        <v>0</v>
      </c>
      <c r="O665" cm="1">
        <f t="array" aca="1" ref="O665" ca="1">INDIRECT("'Room Details'!$P$667")</f>
        <v>0</v>
      </c>
    </row>
    <row r="666" spans="1:15" x14ac:dyDescent="0.25">
      <c r="A666" cm="1">
        <f t="array" aca="1" ref="A666" ca="1">INDIRECT("'Room Details'!$B$668")</f>
        <v>0</v>
      </c>
      <c r="B666" cm="1">
        <f t="array" aca="1" ref="B666" ca="1">INDIRECT("'Room Details'!$C$668")</f>
        <v>0</v>
      </c>
      <c r="C666" cm="1">
        <f t="array" aca="1" ref="C666" ca="1">INDIRECT("'Room Details'!$D$668")</f>
        <v>0</v>
      </c>
      <c r="D666" cm="1">
        <f t="array" aca="1" ref="D666" ca="1">INDIRECT("'Room Details'!$E$668")</f>
        <v>0</v>
      </c>
      <c r="E666" t="str" cm="1">
        <f t="array" aca="1" ref="E666" ca="1">INDIRECT("'Room Details'!$F$668")</f>
        <v xml:space="preserve"> </v>
      </c>
      <c r="F666" cm="1">
        <f t="array" aca="1" ref="F666" ca="1">INDIRECT("'Room Details'!$G$668")</f>
        <v>0</v>
      </c>
      <c r="G666" cm="1">
        <f t="array" aca="1" ref="G666" ca="1">INDIRECT("'Room Details'!$H$668")</f>
        <v>0</v>
      </c>
      <c r="H666" cm="1">
        <f t="array" aca="1" ref="H666" ca="1">INDIRECT("'Room Details'!$I$668")</f>
        <v>0</v>
      </c>
      <c r="I666" cm="1">
        <f t="array" aca="1" ref="I666" ca="1">INDIRECT("'Room Details'!$J$668")</f>
        <v>0</v>
      </c>
      <c r="J666" cm="1">
        <f t="array" aca="1" ref="J666" ca="1">INDIRECT("'Room Details'!$K$668")</f>
        <v>0</v>
      </c>
      <c r="K666" t="str" cm="1">
        <f t="array" aca="1" ref="K666" ca="1">INDIRECT("'Room Details'!$L$668")</f>
        <v xml:space="preserve"> </v>
      </c>
      <c r="L666" cm="1">
        <f t="array" aca="1" ref="L666" ca="1">INDIRECT("'Room Details'!$M$668")</f>
        <v>0</v>
      </c>
      <c r="M666" cm="1">
        <f t="array" aca="1" ref="M666" ca="1">INDIRECT("'Room Details'!$N$668")</f>
        <v>0</v>
      </c>
      <c r="N666" cm="1">
        <f t="array" aca="1" ref="N666" ca="1">INDIRECT("'Room Details'!$O$668")</f>
        <v>0</v>
      </c>
      <c r="O666" cm="1">
        <f t="array" aca="1" ref="O666" ca="1">INDIRECT("'Room Details'!$P$668")</f>
        <v>0</v>
      </c>
    </row>
    <row r="667" spans="1:15" x14ac:dyDescent="0.25">
      <c r="A667" cm="1">
        <f t="array" aca="1" ref="A667" ca="1">INDIRECT("'Room Details'!$B$669")</f>
        <v>0</v>
      </c>
      <c r="B667" cm="1">
        <f t="array" aca="1" ref="B667" ca="1">INDIRECT("'Room Details'!$C$669")</f>
        <v>0</v>
      </c>
      <c r="C667" cm="1">
        <f t="array" aca="1" ref="C667" ca="1">INDIRECT("'Room Details'!$D$669")</f>
        <v>0</v>
      </c>
      <c r="D667" cm="1">
        <f t="array" aca="1" ref="D667" ca="1">INDIRECT("'Room Details'!$E$669")</f>
        <v>0</v>
      </c>
      <c r="E667" t="str" cm="1">
        <f t="array" aca="1" ref="E667" ca="1">INDIRECT("'Room Details'!$F$669")</f>
        <v xml:space="preserve"> </v>
      </c>
      <c r="F667" cm="1">
        <f t="array" aca="1" ref="F667" ca="1">INDIRECT("'Room Details'!$G$669")</f>
        <v>0</v>
      </c>
      <c r="G667" cm="1">
        <f t="array" aca="1" ref="G667" ca="1">INDIRECT("'Room Details'!$H$669")</f>
        <v>0</v>
      </c>
      <c r="H667" cm="1">
        <f t="array" aca="1" ref="H667" ca="1">INDIRECT("'Room Details'!$I$669")</f>
        <v>0</v>
      </c>
      <c r="I667" cm="1">
        <f t="array" aca="1" ref="I667" ca="1">INDIRECT("'Room Details'!$J$669")</f>
        <v>0</v>
      </c>
      <c r="J667" cm="1">
        <f t="array" aca="1" ref="J667" ca="1">INDIRECT("'Room Details'!$K$669")</f>
        <v>0</v>
      </c>
      <c r="K667" t="str" cm="1">
        <f t="array" aca="1" ref="K667" ca="1">INDIRECT("'Room Details'!$L$669")</f>
        <v xml:space="preserve"> </v>
      </c>
      <c r="L667" cm="1">
        <f t="array" aca="1" ref="L667" ca="1">INDIRECT("'Room Details'!$M$669")</f>
        <v>0</v>
      </c>
      <c r="M667" cm="1">
        <f t="array" aca="1" ref="M667" ca="1">INDIRECT("'Room Details'!$N$669")</f>
        <v>0</v>
      </c>
      <c r="N667" cm="1">
        <f t="array" aca="1" ref="N667" ca="1">INDIRECT("'Room Details'!$O$669")</f>
        <v>0</v>
      </c>
      <c r="O667" cm="1">
        <f t="array" aca="1" ref="O667" ca="1">INDIRECT("'Room Details'!$P$669")</f>
        <v>0</v>
      </c>
    </row>
    <row r="668" spans="1:15" x14ac:dyDescent="0.25">
      <c r="A668" cm="1">
        <f t="array" aca="1" ref="A668" ca="1">INDIRECT("'Room Details'!$B$670")</f>
        <v>0</v>
      </c>
      <c r="B668" cm="1">
        <f t="array" aca="1" ref="B668" ca="1">INDIRECT("'Room Details'!$C$670")</f>
        <v>0</v>
      </c>
      <c r="C668" cm="1">
        <f t="array" aca="1" ref="C668" ca="1">INDIRECT("'Room Details'!$D$670")</f>
        <v>0</v>
      </c>
      <c r="D668" cm="1">
        <f t="array" aca="1" ref="D668" ca="1">INDIRECT("'Room Details'!$E$670")</f>
        <v>0</v>
      </c>
      <c r="E668" t="str" cm="1">
        <f t="array" aca="1" ref="E668" ca="1">INDIRECT("'Room Details'!$F$670")</f>
        <v xml:space="preserve"> </v>
      </c>
      <c r="F668" cm="1">
        <f t="array" aca="1" ref="F668" ca="1">INDIRECT("'Room Details'!$G$670")</f>
        <v>0</v>
      </c>
      <c r="G668" cm="1">
        <f t="array" aca="1" ref="G668" ca="1">INDIRECT("'Room Details'!$H$670")</f>
        <v>0</v>
      </c>
      <c r="H668" cm="1">
        <f t="array" aca="1" ref="H668" ca="1">INDIRECT("'Room Details'!$I$670")</f>
        <v>0</v>
      </c>
      <c r="I668" cm="1">
        <f t="array" aca="1" ref="I668" ca="1">INDIRECT("'Room Details'!$J$670")</f>
        <v>0</v>
      </c>
      <c r="J668" cm="1">
        <f t="array" aca="1" ref="J668" ca="1">INDIRECT("'Room Details'!$K$670")</f>
        <v>0</v>
      </c>
      <c r="K668" t="str" cm="1">
        <f t="array" aca="1" ref="K668" ca="1">INDIRECT("'Room Details'!$L$670")</f>
        <v xml:space="preserve"> </v>
      </c>
      <c r="L668" cm="1">
        <f t="array" aca="1" ref="L668" ca="1">INDIRECT("'Room Details'!$M$670")</f>
        <v>0</v>
      </c>
      <c r="M668" cm="1">
        <f t="array" aca="1" ref="M668" ca="1">INDIRECT("'Room Details'!$N$670")</f>
        <v>0</v>
      </c>
      <c r="N668" cm="1">
        <f t="array" aca="1" ref="N668" ca="1">INDIRECT("'Room Details'!$O$670")</f>
        <v>0</v>
      </c>
      <c r="O668" cm="1">
        <f t="array" aca="1" ref="O668" ca="1">INDIRECT("'Room Details'!$P$670")</f>
        <v>0</v>
      </c>
    </row>
    <row r="669" spans="1:15" x14ac:dyDescent="0.25">
      <c r="A669" cm="1">
        <f t="array" aca="1" ref="A669" ca="1">INDIRECT("'Room Details'!$B$671")</f>
        <v>0</v>
      </c>
      <c r="B669" cm="1">
        <f t="array" aca="1" ref="B669" ca="1">INDIRECT("'Room Details'!$C$671")</f>
        <v>0</v>
      </c>
      <c r="C669" cm="1">
        <f t="array" aca="1" ref="C669" ca="1">INDIRECT("'Room Details'!$D$671")</f>
        <v>0</v>
      </c>
      <c r="D669" cm="1">
        <f t="array" aca="1" ref="D669" ca="1">INDIRECT("'Room Details'!$E$671")</f>
        <v>0</v>
      </c>
      <c r="E669" t="str" cm="1">
        <f t="array" aca="1" ref="E669" ca="1">INDIRECT("'Room Details'!$F$671")</f>
        <v xml:space="preserve"> </v>
      </c>
      <c r="F669" cm="1">
        <f t="array" aca="1" ref="F669" ca="1">INDIRECT("'Room Details'!$G$671")</f>
        <v>0</v>
      </c>
      <c r="G669" cm="1">
        <f t="array" aca="1" ref="G669" ca="1">INDIRECT("'Room Details'!$H$671")</f>
        <v>0</v>
      </c>
      <c r="H669" cm="1">
        <f t="array" aca="1" ref="H669" ca="1">INDIRECT("'Room Details'!$I$671")</f>
        <v>0</v>
      </c>
      <c r="I669" cm="1">
        <f t="array" aca="1" ref="I669" ca="1">INDIRECT("'Room Details'!$J$671")</f>
        <v>0</v>
      </c>
      <c r="J669" cm="1">
        <f t="array" aca="1" ref="J669" ca="1">INDIRECT("'Room Details'!$K$671")</f>
        <v>0</v>
      </c>
      <c r="K669" t="str" cm="1">
        <f t="array" aca="1" ref="K669" ca="1">INDIRECT("'Room Details'!$L$671")</f>
        <v xml:space="preserve"> </v>
      </c>
      <c r="L669" cm="1">
        <f t="array" aca="1" ref="L669" ca="1">INDIRECT("'Room Details'!$M$671")</f>
        <v>0</v>
      </c>
      <c r="M669" cm="1">
        <f t="array" aca="1" ref="M669" ca="1">INDIRECT("'Room Details'!$N$671")</f>
        <v>0</v>
      </c>
      <c r="N669" cm="1">
        <f t="array" aca="1" ref="N669" ca="1">INDIRECT("'Room Details'!$O$671")</f>
        <v>0</v>
      </c>
      <c r="O669" cm="1">
        <f t="array" aca="1" ref="O669" ca="1">INDIRECT("'Room Details'!$P$671")</f>
        <v>0</v>
      </c>
    </row>
    <row r="670" spans="1:15" x14ac:dyDescent="0.25">
      <c r="A670" cm="1">
        <f t="array" aca="1" ref="A670" ca="1">INDIRECT("'Room Details'!$B$672")</f>
        <v>0</v>
      </c>
      <c r="B670" cm="1">
        <f t="array" aca="1" ref="B670" ca="1">INDIRECT("'Room Details'!$C$672")</f>
        <v>0</v>
      </c>
      <c r="C670" cm="1">
        <f t="array" aca="1" ref="C670" ca="1">INDIRECT("'Room Details'!$D$672")</f>
        <v>0</v>
      </c>
      <c r="D670" cm="1">
        <f t="array" aca="1" ref="D670" ca="1">INDIRECT("'Room Details'!$E$672")</f>
        <v>0</v>
      </c>
      <c r="E670" t="str" cm="1">
        <f t="array" aca="1" ref="E670" ca="1">INDIRECT("'Room Details'!$F$672")</f>
        <v xml:space="preserve"> </v>
      </c>
      <c r="F670" cm="1">
        <f t="array" aca="1" ref="F670" ca="1">INDIRECT("'Room Details'!$G$672")</f>
        <v>0</v>
      </c>
      <c r="G670" cm="1">
        <f t="array" aca="1" ref="G670" ca="1">INDIRECT("'Room Details'!$H$672")</f>
        <v>0</v>
      </c>
      <c r="H670" cm="1">
        <f t="array" aca="1" ref="H670" ca="1">INDIRECT("'Room Details'!$I$672")</f>
        <v>0</v>
      </c>
      <c r="I670" cm="1">
        <f t="array" aca="1" ref="I670" ca="1">INDIRECT("'Room Details'!$J$672")</f>
        <v>0</v>
      </c>
      <c r="J670" cm="1">
        <f t="array" aca="1" ref="J670" ca="1">INDIRECT("'Room Details'!$K$672")</f>
        <v>0</v>
      </c>
      <c r="K670" t="str" cm="1">
        <f t="array" aca="1" ref="K670" ca="1">INDIRECT("'Room Details'!$L$672")</f>
        <v xml:space="preserve"> </v>
      </c>
      <c r="L670" cm="1">
        <f t="array" aca="1" ref="L670" ca="1">INDIRECT("'Room Details'!$M$672")</f>
        <v>0</v>
      </c>
      <c r="M670" cm="1">
        <f t="array" aca="1" ref="M670" ca="1">INDIRECT("'Room Details'!$N$672")</f>
        <v>0</v>
      </c>
      <c r="N670" cm="1">
        <f t="array" aca="1" ref="N670" ca="1">INDIRECT("'Room Details'!$O$672")</f>
        <v>0</v>
      </c>
      <c r="O670" cm="1">
        <f t="array" aca="1" ref="O670" ca="1">INDIRECT("'Room Details'!$P$672")</f>
        <v>0</v>
      </c>
    </row>
    <row r="671" spans="1:15" x14ac:dyDescent="0.25">
      <c r="A671" cm="1">
        <f t="array" aca="1" ref="A671" ca="1">INDIRECT("'Room Details'!$B$673")</f>
        <v>0</v>
      </c>
      <c r="B671" cm="1">
        <f t="array" aca="1" ref="B671" ca="1">INDIRECT("'Room Details'!$C$673")</f>
        <v>0</v>
      </c>
      <c r="C671" cm="1">
        <f t="array" aca="1" ref="C671" ca="1">INDIRECT("'Room Details'!$D$673")</f>
        <v>0</v>
      </c>
      <c r="D671" cm="1">
        <f t="array" aca="1" ref="D671" ca="1">INDIRECT("'Room Details'!$E$673")</f>
        <v>0</v>
      </c>
      <c r="E671" t="str" cm="1">
        <f t="array" aca="1" ref="E671" ca="1">INDIRECT("'Room Details'!$F$673")</f>
        <v xml:space="preserve"> </v>
      </c>
      <c r="F671" cm="1">
        <f t="array" aca="1" ref="F671" ca="1">INDIRECT("'Room Details'!$G$673")</f>
        <v>0</v>
      </c>
      <c r="G671" cm="1">
        <f t="array" aca="1" ref="G671" ca="1">INDIRECT("'Room Details'!$H$673")</f>
        <v>0</v>
      </c>
      <c r="H671" cm="1">
        <f t="array" aca="1" ref="H671" ca="1">INDIRECT("'Room Details'!$I$673")</f>
        <v>0</v>
      </c>
      <c r="I671" cm="1">
        <f t="array" aca="1" ref="I671" ca="1">INDIRECT("'Room Details'!$J$673")</f>
        <v>0</v>
      </c>
      <c r="J671" cm="1">
        <f t="array" aca="1" ref="J671" ca="1">INDIRECT("'Room Details'!$K$673")</f>
        <v>0</v>
      </c>
      <c r="K671" t="str" cm="1">
        <f t="array" aca="1" ref="K671" ca="1">INDIRECT("'Room Details'!$L$673")</f>
        <v xml:space="preserve"> </v>
      </c>
      <c r="L671" cm="1">
        <f t="array" aca="1" ref="L671" ca="1">INDIRECT("'Room Details'!$M$673")</f>
        <v>0</v>
      </c>
      <c r="M671" cm="1">
        <f t="array" aca="1" ref="M671" ca="1">INDIRECT("'Room Details'!$N$673")</f>
        <v>0</v>
      </c>
      <c r="N671" cm="1">
        <f t="array" aca="1" ref="N671" ca="1">INDIRECT("'Room Details'!$O$673")</f>
        <v>0</v>
      </c>
      <c r="O671" cm="1">
        <f t="array" aca="1" ref="O671" ca="1">INDIRECT("'Room Details'!$P$673")</f>
        <v>0</v>
      </c>
    </row>
    <row r="672" spans="1:15" x14ac:dyDescent="0.25">
      <c r="A672" cm="1">
        <f t="array" aca="1" ref="A672" ca="1">INDIRECT("'Room Details'!$B$674")</f>
        <v>0</v>
      </c>
      <c r="B672" cm="1">
        <f t="array" aca="1" ref="B672" ca="1">INDIRECT("'Room Details'!$C$674")</f>
        <v>0</v>
      </c>
      <c r="C672" cm="1">
        <f t="array" aca="1" ref="C672" ca="1">INDIRECT("'Room Details'!$D$674")</f>
        <v>0</v>
      </c>
      <c r="D672" cm="1">
        <f t="array" aca="1" ref="D672" ca="1">INDIRECT("'Room Details'!$E$674")</f>
        <v>0</v>
      </c>
      <c r="E672" t="str" cm="1">
        <f t="array" aca="1" ref="E672" ca="1">INDIRECT("'Room Details'!$F$674")</f>
        <v xml:space="preserve"> </v>
      </c>
      <c r="F672" cm="1">
        <f t="array" aca="1" ref="F672" ca="1">INDIRECT("'Room Details'!$G$674")</f>
        <v>0</v>
      </c>
      <c r="G672" cm="1">
        <f t="array" aca="1" ref="G672" ca="1">INDIRECT("'Room Details'!$H$674")</f>
        <v>0</v>
      </c>
      <c r="H672" cm="1">
        <f t="array" aca="1" ref="H672" ca="1">INDIRECT("'Room Details'!$I$674")</f>
        <v>0</v>
      </c>
      <c r="I672" cm="1">
        <f t="array" aca="1" ref="I672" ca="1">INDIRECT("'Room Details'!$J$674")</f>
        <v>0</v>
      </c>
      <c r="J672" cm="1">
        <f t="array" aca="1" ref="J672" ca="1">INDIRECT("'Room Details'!$K$674")</f>
        <v>0</v>
      </c>
      <c r="K672" t="str" cm="1">
        <f t="array" aca="1" ref="K672" ca="1">INDIRECT("'Room Details'!$L$674")</f>
        <v xml:space="preserve"> </v>
      </c>
      <c r="L672" cm="1">
        <f t="array" aca="1" ref="L672" ca="1">INDIRECT("'Room Details'!$M$674")</f>
        <v>0</v>
      </c>
      <c r="M672" cm="1">
        <f t="array" aca="1" ref="M672" ca="1">INDIRECT("'Room Details'!$N$674")</f>
        <v>0</v>
      </c>
      <c r="N672" cm="1">
        <f t="array" aca="1" ref="N672" ca="1">INDIRECT("'Room Details'!$O$674")</f>
        <v>0</v>
      </c>
      <c r="O672" cm="1">
        <f t="array" aca="1" ref="O672" ca="1">INDIRECT("'Room Details'!$P$674")</f>
        <v>0</v>
      </c>
    </row>
    <row r="673" spans="1:15" x14ac:dyDescent="0.25">
      <c r="A673" cm="1">
        <f t="array" aca="1" ref="A673" ca="1">INDIRECT("'Room Details'!$B$675")</f>
        <v>0</v>
      </c>
      <c r="B673" cm="1">
        <f t="array" aca="1" ref="B673" ca="1">INDIRECT("'Room Details'!$C$675")</f>
        <v>0</v>
      </c>
      <c r="C673" cm="1">
        <f t="array" aca="1" ref="C673" ca="1">INDIRECT("'Room Details'!$D$675")</f>
        <v>0</v>
      </c>
      <c r="D673" cm="1">
        <f t="array" aca="1" ref="D673" ca="1">INDIRECT("'Room Details'!$E$675")</f>
        <v>0</v>
      </c>
      <c r="E673" t="str" cm="1">
        <f t="array" aca="1" ref="E673" ca="1">INDIRECT("'Room Details'!$F$675")</f>
        <v xml:space="preserve"> </v>
      </c>
      <c r="F673" cm="1">
        <f t="array" aca="1" ref="F673" ca="1">INDIRECT("'Room Details'!$G$675")</f>
        <v>0</v>
      </c>
      <c r="G673" cm="1">
        <f t="array" aca="1" ref="G673" ca="1">INDIRECT("'Room Details'!$H$675")</f>
        <v>0</v>
      </c>
      <c r="H673" cm="1">
        <f t="array" aca="1" ref="H673" ca="1">INDIRECT("'Room Details'!$I$675")</f>
        <v>0</v>
      </c>
      <c r="I673" cm="1">
        <f t="array" aca="1" ref="I673" ca="1">INDIRECT("'Room Details'!$J$675")</f>
        <v>0</v>
      </c>
      <c r="J673" cm="1">
        <f t="array" aca="1" ref="J673" ca="1">INDIRECT("'Room Details'!$K$675")</f>
        <v>0</v>
      </c>
      <c r="K673" t="str" cm="1">
        <f t="array" aca="1" ref="K673" ca="1">INDIRECT("'Room Details'!$L$675")</f>
        <v xml:space="preserve"> </v>
      </c>
      <c r="L673" cm="1">
        <f t="array" aca="1" ref="L673" ca="1">INDIRECT("'Room Details'!$M$675")</f>
        <v>0</v>
      </c>
      <c r="M673" cm="1">
        <f t="array" aca="1" ref="M673" ca="1">INDIRECT("'Room Details'!$N$675")</f>
        <v>0</v>
      </c>
      <c r="N673" cm="1">
        <f t="array" aca="1" ref="N673" ca="1">INDIRECT("'Room Details'!$O$675")</f>
        <v>0</v>
      </c>
      <c r="O673" cm="1">
        <f t="array" aca="1" ref="O673" ca="1">INDIRECT("'Room Details'!$P$675")</f>
        <v>0</v>
      </c>
    </row>
    <row r="674" spans="1:15" x14ac:dyDescent="0.25">
      <c r="A674" cm="1">
        <f t="array" aca="1" ref="A674" ca="1">INDIRECT("'Room Details'!$B$676")</f>
        <v>0</v>
      </c>
      <c r="B674" cm="1">
        <f t="array" aca="1" ref="B674" ca="1">INDIRECT("'Room Details'!$C$676")</f>
        <v>0</v>
      </c>
      <c r="C674" cm="1">
        <f t="array" aca="1" ref="C674" ca="1">INDIRECT("'Room Details'!$D$676")</f>
        <v>0</v>
      </c>
      <c r="D674" cm="1">
        <f t="array" aca="1" ref="D674" ca="1">INDIRECT("'Room Details'!$E$676")</f>
        <v>0</v>
      </c>
      <c r="E674" t="str" cm="1">
        <f t="array" aca="1" ref="E674" ca="1">INDIRECT("'Room Details'!$F$676")</f>
        <v xml:space="preserve"> </v>
      </c>
      <c r="F674" cm="1">
        <f t="array" aca="1" ref="F674" ca="1">INDIRECT("'Room Details'!$G$676")</f>
        <v>0</v>
      </c>
      <c r="G674" cm="1">
        <f t="array" aca="1" ref="G674" ca="1">INDIRECT("'Room Details'!$H$676")</f>
        <v>0</v>
      </c>
      <c r="H674" cm="1">
        <f t="array" aca="1" ref="H674" ca="1">INDIRECT("'Room Details'!$I$676")</f>
        <v>0</v>
      </c>
      <c r="I674" cm="1">
        <f t="array" aca="1" ref="I674" ca="1">INDIRECT("'Room Details'!$J$676")</f>
        <v>0</v>
      </c>
      <c r="J674" cm="1">
        <f t="array" aca="1" ref="J674" ca="1">INDIRECT("'Room Details'!$K$676")</f>
        <v>0</v>
      </c>
      <c r="K674" t="str" cm="1">
        <f t="array" aca="1" ref="K674" ca="1">INDIRECT("'Room Details'!$L$676")</f>
        <v xml:space="preserve"> </v>
      </c>
      <c r="L674" cm="1">
        <f t="array" aca="1" ref="L674" ca="1">INDIRECT("'Room Details'!$M$676")</f>
        <v>0</v>
      </c>
      <c r="M674" cm="1">
        <f t="array" aca="1" ref="M674" ca="1">INDIRECT("'Room Details'!$N$676")</f>
        <v>0</v>
      </c>
      <c r="N674" cm="1">
        <f t="array" aca="1" ref="N674" ca="1">INDIRECT("'Room Details'!$O$676")</f>
        <v>0</v>
      </c>
      <c r="O674" cm="1">
        <f t="array" aca="1" ref="O674" ca="1">INDIRECT("'Room Details'!$P$676")</f>
        <v>0</v>
      </c>
    </row>
    <row r="675" spans="1:15" x14ac:dyDescent="0.25">
      <c r="A675" cm="1">
        <f t="array" aca="1" ref="A675" ca="1">INDIRECT("'Room Details'!$B$677")</f>
        <v>0</v>
      </c>
      <c r="B675" cm="1">
        <f t="array" aca="1" ref="B675" ca="1">INDIRECT("'Room Details'!$C$677")</f>
        <v>0</v>
      </c>
      <c r="C675" cm="1">
        <f t="array" aca="1" ref="C675" ca="1">INDIRECT("'Room Details'!$D$677")</f>
        <v>0</v>
      </c>
      <c r="D675" cm="1">
        <f t="array" aca="1" ref="D675" ca="1">INDIRECT("'Room Details'!$E$677")</f>
        <v>0</v>
      </c>
      <c r="E675" t="str" cm="1">
        <f t="array" aca="1" ref="E675" ca="1">INDIRECT("'Room Details'!$F$677")</f>
        <v xml:space="preserve"> </v>
      </c>
      <c r="F675" cm="1">
        <f t="array" aca="1" ref="F675" ca="1">INDIRECT("'Room Details'!$G$677")</f>
        <v>0</v>
      </c>
      <c r="G675" cm="1">
        <f t="array" aca="1" ref="G675" ca="1">INDIRECT("'Room Details'!$H$677")</f>
        <v>0</v>
      </c>
      <c r="H675" cm="1">
        <f t="array" aca="1" ref="H675" ca="1">INDIRECT("'Room Details'!$I$677")</f>
        <v>0</v>
      </c>
      <c r="I675" cm="1">
        <f t="array" aca="1" ref="I675" ca="1">INDIRECT("'Room Details'!$J$677")</f>
        <v>0</v>
      </c>
      <c r="J675" cm="1">
        <f t="array" aca="1" ref="J675" ca="1">INDIRECT("'Room Details'!$K$677")</f>
        <v>0</v>
      </c>
      <c r="K675" t="str" cm="1">
        <f t="array" aca="1" ref="K675" ca="1">INDIRECT("'Room Details'!$L$677")</f>
        <v xml:space="preserve"> </v>
      </c>
      <c r="L675" cm="1">
        <f t="array" aca="1" ref="L675" ca="1">INDIRECT("'Room Details'!$M$677")</f>
        <v>0</v>
      </c>
      <c r="M675" cm="1">
        <f t="array" aca="1" ref="M675" ca="1">INDIRECT("'Room Details'!$N$677")</f>
        <v>0</v>
      </c>
      <c r="N675" cm="1">
        <f t="array" aca="1" ref="N675" ca="1">INDIRECT("'Room Details'!$O$677")</f>
        <v>0</v>
      </c>
      <c r="O675" cm="1">
        <f t="array" aca="1" ref="O675" ca="1">INDIRECT("'Room Details'!$P$677")</f>
        <v>0</v>
      </c>
    </row>
    <row r="676" spans="1:15" x14ac:dyDescent="0.25">
      <c r="A676" cm="1">
        <f t="array" aca="1" ref="A676" ca="1">INDIRECT("'Room Details'!$B$678")</f>
        <v>0</v>
      </c>
      <c r="B676" cm="1">
        <f t="array" aca="1" ref="B676" ca="1">INDIRECT("'Room Details'!$C$678")</f>
        <v>0</v>
      </c>
      <c r="C676" cm="1">
        <f t="array" aca="1" ref="C676" ca="1">INDIRECT("'Room Details'!$D$678")</f>
        <v>0</v>
      </c>
      <c r="D676" cm="1">
        <f t="array" aca="1" ref="D676" ca="1">INDIRECT("'Room Details'!$E$678")</f>
        <v>0</v>
      </c>
      <c r="E676" t="str" cm="1">
        <f t="array" aca="1" ref="E676" ca="1">INDIRECT("'Room Details'!$F$678")</f>
        <v xml:space="preserve"> </v>
      </c>
      <c r="F676" cm="1">
        <f t="array" aca="1" ref="F676" ca="1">INDIRECT("'Room Details'!$G$678")</f>
        <v>0</v>
      </c>
      <c r="G676" cm="1">
        <f t="array" aca="1" ref="G676" ca="1">INDIRECT("'Room Details'!$H$678")</f>
        <v>0</v>
      </c>
      <c r="H676" cm="1">
        <f t="array" aca="1" ref="H676" ca="1">INDIRECT("'Room Details'!$I$678")</f>
        <v>0</v>
      </c>
      <c r="I676" cm="1">
        <f t="array" aca="1" ref="I676" ca="1">INDIRECT("'Room Details'!$J$678")</f>
        <v>0</v>
      </c>
      <c r="J676" cm="1">
        <f t="array" aca="1" ref="J676" ca="1">INDIRECT("'Room Details'!$K$678")</f>
        <v>0</v>
      </c>
      <c r="K676" t="str" cm="1">
        <f t="array" aca="1" ref="K676" ca="1">INDIRECT("'Room Details'!$L$678")</f>
        <v xml:space="preserve"> </v>
      </c>
      <c r="L676" cm="1">
        <f t="array" aca="1" ref="L676" ca="1">INDIRECT("'Room Details'!$M$678")</f>
        <v>0</v>
      </c>
      <c r="M676" cm="1">
        <f t="array" aca="1" ref="M676" ca="1">INDIRECT("'Room Details'!$N$678")</f>
        <v>0</v>
      </c>
      <c r="N676" cm="1">
        <f t="array" aca="1" ref="N676" ca="1">INDIRECT("'Room Details'!$O$678")</f>
        <v>0</v>
      </c>
      <c r="O676" cm="1">
        <f t="array" aca="1" ref="O676" ca="1">INDIRECT("'Room Details'!$P$678")</f>
        <v>0</v>
      </c>
    </row>
    <row r="677" spans="1:15" x14ac:dyDescent="0.25">
      <c r="A677" cm="1">
        <f t="array" aca="1" ref="A677" ca="1">INDIRECT("'Room Details'!$B$679")</f>
        <v>0</v>
      </c>
      <c r="B677" cm="1">
        <f t="array" aca="1" ref="B677" ca="1">INDIRECT("'Room Details'!$C$679")</f>
        <v>0</v>
      </c>
      <c r="C677" cm="1">
        <f t="array" aca="1" ref="C677" ca="1">INDIRECT("'Room Details'!$D$679")</f>
        <v>0</v>
      </c>
      <c r="D677" cm="1">
        <f t="array" aca="1" ref="D677" ca="1">INDIRECT("'Room Details'!$E$679")</f>
        <v>0</v>
      </c>
      <c r="E677" t="str" cm="1">
        <f t="array" aca="1" ref="E677" ca="1">INDIRECT("'Room Details'!$F$679")</f>
        <v xml:space="preserve"> </v>
      </c>
      <c r="F677" cm="1">
        <f t="array" aca="1" ref="F677" ca="1">INDIRECT("'Room Details'!$G$679")</f>
        <v>0</v>
      </c>
      <c r="G677" cm="1">
        <f t="array" aca="1" ref="G677" ca="1">INDIRECT("'Room Details'!$H$679")</f>
        <v>0</v>
      </c>
      <c r="H677" cm="1">
        <f t="array" aca="1" ref="H677" ca="1">INDIRECT("'Room Details'!$I$679")</f>
        <v>0</v>
      </c>
      <c r="I677" cm="1">
        <f t="array" aca="1" ref="I677" ca="1">INDIRECT("'Room Details'!$J$679")</f>
        <v>0</v>
      </c>
      <c r="J677" cm="1">
        <f t="array" aca="1" ref="J677" ca="1">INDIRECT("'Room Details'!$K$679")</f>
        <v>0</v>
      </c>
      <c r="K677" t="str" cm="1">
        <f t="array" aca="1" ref="K677" ca="1">INDIRECT("'Room Details'!$L$679")</f>
        <v xml:space="preserve"> </v>
      </c>
      <c r="L677" cm="1">
        <f t="array" aca="1" ref="L677" ca="1">INDIRECT("'Room Details'!$M$679")</f>
        <v>0</v>
      </c>
      <c r="M677" cm="1">
        <f t="array" aca="1" ref="M677" ca="1">INDIRECT("'Room Details'!$N$679")</f>
        <v>0</v>
      </c>
      <c r="N677" cm="1">
        <f t="array" aca="1" ref="N677" ca="1">INDIRECT("'Room Details'!$O$679")</f>
        <v>0</v>
      </c>
      <c r="O677" cm="1">
        <f t="array" aca="1" ref="O677" ca="1">INDIRECT("'Room Details'!$P$679")</f>
        <v>0</v>
      </c>
    </row>
    <row r="678" spans="1:15" x14ac:dyDescent="0.25">
      <c r="A678" cm="1">
        <f t="array" aca="1" ref="A678" ca="1">INDIRECT("'Room Details'!$B$680")</f>
        <v>0</v>
      </c>
      <c r="B678" cm="1">
        <f t="array" aca="1" ref="B678" ca="1">INDIRECT("'Room Details'!$C$680")</f>
        <v>0</v>
      </c>
      <c r="C678" cm="1">
        <f t="array" aca="1" ref="C678" ca="1">INDIRECT("'Room Details'!$D$680")</f>
        <v>0</v>
      </c>
      <c r="D678" cm="1">
        <f t="array" aca="1" ref="D678" ca="1">INDIRECT("'Room Details'!$E$680")</f>
        <v>0</v>
      </c>
      <c r="E678" t="str" cm="1">
        <f t="array" aca="1" ref="E678" ca="1">INDIRECT("'Room Details'!$F$680")</f>
        <v xml:space="preserve"> </v>
      </c>
      <c r="F678" cm="1">
        <f t="array" aca="1" ref="F678" ca="1">INDIRECT("'Room Details'!$G$680")</f>
        <v>0</v>
      </c>
      <c r="G678" cm="1">
        <f t="array" aca="1" ref="G678" ca="1">INDIRECT("'Room Details'!$H$680")</f>
        <v>0</v>
      </c>
      <c r="H678" cm="1">
        <f t="array" aca="1" ref="H678" ca="1">INDIRECT("'Room Details'!$I$680")</f>
        <v>0</v>
      </c>
      <c r="I678" cm="1">
        <f t="array" aca="1" ref="I678" ca="1">INDIRECT("'Room Details'!$J$680")</f>
        <v>0</v>
      </c>
      <c r="J678" cm="1">
        <f t="array" aca="1" ref="J678" ca="1">INDIRECT("'Room Details'!$K$680")</f>
        <v>0</v>
      </c>
      <c r="K678" t="str" cm="1">
        <f t="array" aca="1" ref="K678" ca="1">INDIRECT("'Room Details'!$L$680")</f>
        <v xml:space="preserve"> </v>
      </c>
      <c r="L678" cm="1">
        <f t="array" aca="1" ref="L678" ca="1">INDIRECT("'Room Details'!$M$680")</f>
        <v>0</v>
      </c>
      <c r="M678" cm="1">
        <f t="array" aca="1" ref="M678" ca="1">INDIRECT("'Room Details'!$N$680")</f>
        <v>0</v>
      </c>
      <c r="N678" cm="1">
        <f t="array" aca="1" ref="N678" ca="1">INDIRECT("'Room Details'!$O$680")</f>
        <v>0</v>
      </c>
      <c r="O678" cm="1">
        <f t="array" aca="1" ref="O678" ca="1">INDIRECT("'Room Details'!$P$680")</f>
        <v>0</v>
      </c>
    </row>
    <row r="679" spans="1:15" x14ac:dyDescent="0.25">
      <c r="A679" cm="1">
        <f t="array" aca="1" ref="A679" ca="1">INDIRECT("'Room Details'!$B$681")</f>
        <v>0</v>
      </c>
      <c r="B679" cm="1">
        <f t="array" aca="1" ref="B679" ca="1">INDIRECT("'Room Details'!$C$681")</f>
        <v>0</v>
      </c>
      <c r="C679" cm="1">
        <f t="array" aca="1" ref="C679" ca="1">INDIRECT("'Room Details'!$D$681")</f>
        <v>0</v>
      </c>
      <c r="D679" cm="1">
        <f t="array" aca="1" ref="D679" ca="1">INDIRECT("'Room Details'!$E$681")</f>
        <v>0</v>
      </c>
      <c r="E679" t="str" cm="1">
        <f t="array" aca="1" ref="E679" ca="1">INDIRECT("'Room Details'!$F$681")</f>
        <v xml:space="preserve"> </v>
      </c>
      <c r="F679" cm="1">
        <f t="array" aca="1" ref="F679" ca="1">INDIRECT("'Room Details'!$G$681")</f>
        <v>0</v>
      </c>
      <c r="G679" cm="1">
        <f t="array" aca="1" ref="G679" ca="1">INDIRECT("'Room Details'!$H$681")</f>
        <v>0</v>
      </c>
      <c r="H679" cm="1">
        <f t="array" aca="1" ref="H679" ca="1">INDIRECT("'Room Details'!$I$681")</f>
        <v>0</v>
      </c>
      <c r="I679" cm="1">
        <f t="array" aca="1" ref="I679" ca="1">INDIRECT("'Room Details'!$J$681")</f>
        <v>0</v>
      </c>
      <c r="J679" cm="1">
        <f t="array" aca="1" ref="J679" ca="1">INDIRECT("'Room Details'!$K$681")</f>
        <v>0</v>
      </c>
      <c r="K679" t="str" cm="1">
        <f t="array" aca="1" ref="K679" ca="1">INDIRECT("'Room Details'!$L$681")</f>
        <v xml:space="preserve"> </v>
      </c>
      <c r="L679" cm="1">
        <f t="array" aca="1" ref="L679" ca="1">INDIRECT("'Room Details'!$M$681")</f>
        <v>0</v>
      </c>
      <c r="M679" cm="1">
        <f t="array" aca="1" ref="M679" ca="1">INDIRECT("'Room Details'!$N$681")</f>
        <v>0</v>
      </c>
      <c r="N679" cm="1">
        <f t="array" aca="1" ref="N679" ca="1">INDIRECT("'Room Details'!$O$681")</f>
        <v>0</v>
      </c>
      <c r="O679" cm="1">
        <f t="array" aca="1" ref="O679" ca="1">INDIRECT("'Room Details'!$P$681")</f>
        <v>0</v>
      </c>
    </row>
    <row r="680" spans="1:15" x14ac:dyDescent="0.25">
      <c r="A680" cm="1">
        <f t="array" aca="1" ref="A680" ca="1">INDIRECT("'Room Details'!$B$682")</f>
        <v>0</v>
      </c>
      <c r="B680" cm="1">
        <f t="array" aca="1" ref="B680" ca="1">INDIRECT("'Room Details'!$C$682")</f>
        <v>0</v>
      </c>
      <c r="C680" cm="1">
        <f t="array" aca="1" ref="C680" ca="1">INDIRECT("'Room Details'!$D$682")</f>
        <v>0</v>
      </c>
      <c r="D680" cm="1">
        <f t="array" aca="1" ref="D680" ca="1">INDIRECT("'Room Details'!$E$682")</f>
        <v>0</v>
      </c>
      <c r="E680" t="str" cm="1">
        <f t="array" aca="1" ref="E680" ca="1">INDIRECT("'Room Details'!$F$682")</f>
        <v xml:space="preserve"> </v>
      </c>
      <c r="F680" cm="1">
        <f t="array" aca="1" ref="F680" ca="1">INDIRECT("'Room Details'!$G$682")</f>
        <v>0</v>
      </c>
      <c r="G680" cm="1">
        <f t="array" aca="1" ref="G680" ca="1">INDIRECT("'Room Details'!$H$682")</f>
        <v>0</v>
      </c>
      <c r="H680" cm="1">
        <f t="array" aca="1" ref="H680" ca="1">INDIRECT("'Room Details'!$I$682")</f>
        <v>0</v>
      </c>
      <c r="I680" cm="1">
        <f t="array" aca="1" ref="I680" ca="1">INDIRECT("'Room Details'!$J$682")</f>
        <v>0</v>
      </c>
      <c r="J680" cm="1">
        <f t="array" aca="1" ref="J680" ca="1">INDIRECT("'Room Details'!$K$682")</f>
        <v>0</v>
      </c>
      <c r="K680" t="str" cm="1">
        <f t="array" aca="1" ref="K680" ca="1">INDIRECT("'Room Details'!$L$682")</f>
        <v xml:space="preserve"> </v>
      </c>
      <c r="L680" cm="1">
        <f t="array" aca="1" ref="L680" ca="1">INDIRECT("'Room Details'!$M$682")</f>
        <v>0</v>
      </c>
      <c r="M680" cm="1">
        <f t="array" aca="1" ref="M680" ca="1">INDIRECT("'Room Details'!$N$682")</f>
        <v>0</v>
      </c>
      <c r="N680" cm="1">
        <f t="array" aca="1" ref="N680" ca="1">INDIRECT("'Room Details'!$O$682")</f>
        <v>0</v>
      </c>
      <c r="O680" cm="1">
        <f t="array" aca="1" ref="O680" ca="1">INDIRECT("'Room Details'!$P$682")</f>
        <v>0</v>
      </c>
    </row>
    <row r="681" spans="1:15" x14ac:dyDescent="0.25">
      <c r="A681" cm="1">
        <f t="array" aca="1" ref="A681" ca="1">INDIRECT("'Room Details'!$B$683")</f>
        <v>0</v>
      </c>
      <c r="B681" cm="1">
        <f t="array" aca="1" ref="B681" ca="1">INDIRECT("'Room Details'!$C$683")</f>
        <v>0</v>
      </c>
      <c r="C681" cm="1">
        <f t="array" aca="1" ref="C681" ca="1">INDIRECT("'Room Details'!$D$683")</f>
        <v>0</v>
      </c>
      <c r="D681" cm="1">
        <f t="array" aca="1" ref="D681" ca="1">INDIRECT("'Room Details'!$E$683")</f>
        <v>0</v>
      </c>
      <c r="E681" t="str" cm="1">
        <f t="array" aca="1" ref="E681" ca="1">INDIRECT("'Room Details'!$F$683")</f>
        <v xml:space="preserve"> </v>
      </c>
      <c r="F681" cm="1">
        <f t="array" aca="1" ref="F681" ca="1">INDIRECT("'Room Details'!$G$683")</f>
        <v>0</v>
      </c>
      <c r="G681" cm="1">
        <f t="array" aca="1" ref="G681" ca="1">INDIRECT("'Room Details'!$H$683")</f>
        <v>0</v>
      </c>
      <c r="H681" cm="1">
        <f t="array" aca="1" ref="H681" ca="1">INDIRECT("'Room Details'!$I$683")</f>
        <v>0</v>
      </c>
      <c r="I681" cm="1">
        <f t="array" aca="1" ref="I681" ca="1">INDIRECT("'Room Details'!$J$683")</f>
        <v>0</v>
      </c>
      <c r="J681" cm="1">
        <f t="array" aca="1" ref="J681" ca="1">INDIRECT("'Room Details'!$K$683")</f>
        <v>0</v>
      </c>
      <c r="K681" t="str" cm="1">
        <f t="array" aca="1" ref="K681" ca="1">INDIRECT("'Room Details'!$L$683")</f>
        <v xml:space="preserve"> </v>
      </c>
      <c r="L681" cm="1">
        <f t="array" aca="1" ref="L681" ca="1">INDIRECT("'Room Details'!$M$683")</f>
        <v>0</v>
      </c>
      <c r="M681" cm="1">
        <f t="array" aca="1" ref="M681" ca="1">INDIRECT("'Room Details'!$N$683")</f>
        <v>0</v>
      </c>
      <c r="N681" cm="1">
        <f t="array" aca="1" ref="N681" ca="1">INDIRECT("'Room Details'!$O$683")</f>
        <v>0</v>
      </c>
      <c r="O681" cm="1">
        <f t="array" aca="1" ref="O681" ca="1">INDIRECT("'Room Details'!$P$683")</f>
        <v>0</v>
      </c>
    </row>
    <row r="682" spans="1:15" x14ac:dyDescent="0.25">
      <c r="A682" cm="1">
        <f t="array" aca="1" ref="A682" ca="1">INDIRECT("'Room Details'!$B$684")</f>
        <v>0</v>
      </c>
      <c r="B682" cm="1">
        <f t="array" aca="1" ref="B682" ca="1">INDIRECT("'Room Details'!$C$684")</f>
        <v>0</v>
      </c>
      <c r="C682" cm="1">
        <f t="array" aca="1" ref="C682" ca="1">INDIRECT("'Room Details'!$D$684")</f>
        <v>0</v>
      </c>
      <c r="D682" cm="1">
        <f t="array" aca="1" ref="D682" ca="1">INDIRECT("'Room Details'!$E$684")</f>
        <v>0</v>
      </c>
      <c r="E682" t="str" cm="1">
        <f t="array" aca="1" ref="E682" ca="1">INDIRECT("'Room Details'!$F$684")</f>
        <v xml:space="preserve"> </v>
      </c>
      <c r="F682" cm="1">
        <f t="array" aca="1" ref="F682" ca="1">INDIRECT("'Room Details'!$G$684")</f>
        <v>0</v>
      </c>
      <c r="G682" cm="1">
        <f t="array" aca="1" ref="G682" ca="1">INDIRECT("'Room Details'!$H$684")</f>
        <v>0</v>
      </c>
      <c r="H682" cm="1">
        <f t="array" aca="1" ref="H682" ca="1">INDIRECT("'Room Details'!$I$684")</f>
        <v>0</v>
      </c>
      <c r="I682" cm="1">
        <f t="array" aca="1" ref="I682" ca="1">INDIRECT("'Room Details'!$J$684")</f>
        <v>0</v>
      </c>
      <c r="J682" cm="1">
        <f t="array" aca="1" ref="J682" ca="1">INDIRECT("'Room Details'!$K$684")</f>
        <v>0</v>
      </c>
      <c r="K682" t="str" cm="1">
        <f t="array" aca="1" ref="K682" ca="1">INDIRECT("'Room Details'!$L$684")</f>
        <v xml:space="preserve"> </v>
      </c>
      <c r="L682" cm="1">
        <f t="array" aca="1" ref="L682" ca="1">INDIRECT("'Room Details'!$M$684")</f>
        <v>0</v>
      </c>
      <c r="M682" cm="1">
        <f t="array" aca="1" ref="M682" ca="1">INDIRECT("'Room Details'!$N$684")</f>
        <v>0</v>
      </c>
      <c r="N682" cm="1">
        <f t="array" aca="1" ref="N682" ca="1">INDIRECT("'Room Details'!$O$684")</f>
        <v>0</v>
      </c>
      <c r="O682" cm="1">
        <f t="array" aca="1" ref="O682" ca="1">INDIRECT("'Room Details'!$P$684")</f>
        <v>0</v>
      </c>
    </row>
    <row r="683" spans="1:15" x14ac:dyDescent="0.25">
      <c r="A683" cm="1">
        <f t="array" aca="1" ref="A683" ca="1">INDIRECT("'Room Details'!$B$685")</f>
        <v>0</v>
      </c>
      <c r="B683" cm="1">
        <f t="array" aca="1" ref="B683" ca="1">INDIRECT("'Room Details'!$C$685")</f>
        <v>0</v>
      </c>
      <c r="C683" cm="1">
        <f t="array" aca="1" ref="C683" ca="1">INDIRECT("'Room Details'!$D$685")</f>
        <v>0</v>
      </c>
      <c r="D683" cm="1">
        <f t="array" aca="1" ref="D683" ca="1">INDIRECT("'Room Details'!$E$685")</f>
        <v>0</v>
      </c>
      <c r="E683" t="str" cm="1">
        <f t="array" aca="1" ref="E683" ca="1">INDIRECT("'Room Details'!$F$685")</f>
        <v xml:space="preserve"> </v>
      </c>
      <c r="F683" cm="1">
        <f t="array" aca="1" ref="F683" ca="1">INDIRECT("'Room Details'!$G$685")</f>
        <v>0</v>
      </c>
      <c r="G683" cm="1">
        <f t="array" aca="1" ref="G683" ca="1">INDIRECT("'Room Details'!$H$685")</f>
        <v>0</v>
      </c>
      <c r="H683" cm="1">
        <f t="array" aca="1" ref="H683" ca="1">INDIRECT("'Room Details'!$I$685")</f>
        <v>0</v>
      </c>
      <c r="I683" cm="1">
        <f t="array" aca="1" ref="I683" ca="1">INDIRECT("'Room Details'!$J$685")</f>
        <v>0</v>
      </c>
      <c r="J683" cm="1">
        <f t="array" aca="1" ref="J683" ca="1">INDIRECT("'Room Details'!$K$685")</f>
        <v>0</v>
      </c>
      <c r="K683" t="str" cm="1">
        <f t="array" aca="1" ref="K683" ca="1">INDIRECT("'Room Details'!$L$685")</f>
        <v xml:space="preserve"> </v>
      </c>
      <c r="L683" cm="1">
        <f t="array" aca="1" ref="L683" ca="1">INDIRECT("'Room Details'!$M$685")</f>
        <v>0</v>
      </c>
      <c r="M683" cm="1">
        <f t="array" aca="1" ref="M683" ca="1">INDIRECT("'Room Details'!$N$685")</f>
        <v>0</v>
      </c>
      <c r="N683" cm="1">
        <f t="array" aca="1" ref="N683" ca="1">INDIRECT("'Room Details'!$O$685")</f>
        <v>0</v>
      </c>
      <c r="O683" cm="1">
        <f t="array" aca="1" ref="O683" ca="1">INDIRECT("'Room Details'!$P$685")</f>
        <v>0</v>
      </c>
    </row>
    <row r="684" spans="1:15" x14ac:dyDescent="0.25">
      <c r="A684" cm="1">
        <f t="array" aca="1" ref="A684" ca="1">INDIRECT("'Room Details'!$B$686")</f>
        <v>0</v>
      </c>
      <c r="B684" cm="1">
        <f t="array" aca="1" ref="B684" ca="1">INDIRECT("'Room Details'!$C$686")</f>
        <v>0</v>
      </c>
      <c r="C684" cm="1">
        <f t="array" aca="1" ref="C684" ca="1">INDIRECT("'Room Details'!$D$686")</f>
        <v>0</v>
      </c>
      <c r="D684" cm="1">
        <f t="array" aca="1" ref="D684" ca="1">INDIRECT("'Room Details'!$E$686")</f>
        <v>0</v>
      </c>
      <c r="E684" t="str" cm="1">
        <f t="array" aca="1" ref="E684" ca="1">INDIRECT("'Room Details'!$F$686")</f>
        <v xml:space="preserve"> </v>
      </c>
      <c r="F684" cm="1">
        <f t="array" aca="1" ref="F684" ca="1">INDIRECT("'Room Details'!$G$686")</f>
        <v>0</v>
      </c>
      <c r="G684" cm="1">
        <f t="array" aca="1" ref="G684" ca="1">INDIRECT("'Room Details'!$H$686")</f>
        <v>0</v>
      </c>
      <c r="H684" cm="1">
        <f t="array" aca="1" ref="H684" ca="1">INDIRECT("'Room Details'!$I$686")</f>
        <v>0</v>
      </c>
      <c r="I684" cm="1">
        <f t="array" aca="1" ref="I684" ca="1">INDIRECT("'Room Details'!$J$686")</f>
        <v>0</v>
      </c>
      <c r="J684" cm="1">
        <f t="array" aca="1" ref="J684" ca="1">INDIRECT("'Room Details'!$K$686")</f>
        <v>0</v>
      </c>
      <c r="K684" t="str" cm="1">
        <f t="array" aca="1" ref="K684" ca="1">INDIRECT("'Room Details'!$L$686")</f>
        <v xml:space="preserve"> </v>
      </c>
      <c r="L684" cm="1">
        <f t="array" aca="1" ref="L684" ca="1">INDIRECT("'Room Details'!$M$686")</f>
        <v>0</v>
      </c>
      <c r="M684" cm="1">
        <f t="array" aca="1" ref="M684" ca="1">INDIRECT("'Room Details'!$N$686")</f>
        <v>0</v>
      </c>
      <c r="N684" cm="1">
        <f t="array" aca="1" ref="N684" ca="1">INDIRECT("'Room Details'!$O$686")</f>
        <v>0</v>
      </c>
      <c r="O684" cm="1">
        <f t="array" aca="1" ref="O684" ca="1">INDIRECT("'Room Details'!$P$686")</f>
        <v>0</v>
      </c>
    </row>
    <row r="685" spans="1:15" x14ac:dyDescent="0.25">
      <c r="A685" cm="1">
        <f t="array" aca="1" ref="A685" ca="1">INDIRECT("'Room Details'!$B$687")</f>
        <v>0</v>
      </c>
      <c r="B685" cm="1">
        <f t="array" aca="1" ref="B685" ca="1">INDIRECT("'Room Details'!$C$687")</f>
        <v>0</v>
      </c>
      <c r="C685" cm="1">
        <f t="array" aca="1" ref="C685" ca="1">INDIRECT("'Room Details'!$D$687")</f>
        <v>0</v>
      </c>
      <c r="D685" cm="1">
        <f t="array" aca="1" ref="D685" ca="1">INDIRECT("'Room Details'!$E$687")</f>
        <v>0</v>
      </c>
      <c r="E685" t="str" cm="1">
        <f t="array" aca="1" ref="E685" ca="1">INDIRECT("'Room Details'!$F$687")</f>
        <v xml:space="preserve"> </v>
      </c>
      <c r="F685" cm="1">
        <f t="array" aca="1" ref="F685" ca="1">INDIRECT("'Room Details'!$G$687")</f>
        <v>0</v>
      </c>
      <c r="G685" cm="1">
        <f t="array" aca="1" ref="G685" ca="1">INDIRECT("'Room Details'!$H$687")</f>
        <v>0</v>
      </c>
      <c r="H685" cm="1">
        <f t="array" aca="1" ref="H685" ca="1">INDIRECT("'Room Details'!$I$687")</f>
        <v>0</v>
      </c>
      <c r="I685" cm="1">
        <f t="array" aca="1" ref="I685" ca="1">INDIRECT("'Room Details'!$J$687")</f>
        <v>0</v>
      </c>
      <c r="J685" cm="1">
        <f t="array" aca="1" ref="J685" ca="1">INDIRECT("'Room Details'!$K$687")</f>
        <v>0</v>
      </c>
      <c r="K685" t="str" cm="1">
        <f t="array" aca="1" ref="K685" ca="1">INDIRECT("'Room Details'!$L$687")</f>
        <v xml:space="preserve"> </v>
      </c>
      <c r="L685" cm="1">
        <f t="array" aca="1" ref="L685" ca="1">INDIRECT("'Room Details'!$M$687")</f>
        <v>0</v>
      </c>
      <c r="M685" cm="1">
        <f t="array" aca="1" ref="M685" ca="1">INDIRECT("'Room Details'!$N$687")</f>
        <v>0</v>
      </c>
      <c r="N685" cm="1">
        <f t="array" aca="1" ref="N685" ca="1">INDIRECT("'Room Details'!$O$687")</f>
        <v>0</v>
      </c>
      <c r="O685" cm="1">
        <f t="array" aca="1" ref="O685" ca="1">INDIRECT("'Room Details'!$P$687")</f>
        <v>0</v>
      </c>
    </row>
    <row r="686" spans="1:15" x14ac:dyDescent="0.25">
      <c r="A686" cm="1">
        <f t="array" aca="1" ref="A686" ca="1">INDIRECT("'Room Details'!$B$688")</f>
        <v>0</v>
      </c>
      <c r="B686" cm="1">
        <f t="array" aca="1" ref="B686" ca="1">INDIRECT("'Room Details'!$C$688")</f>
        <v>0</v>
      </c>
      <c r="C686" cm="1">
        <f t="array" aca="1" ref="C686" ca="1">INDIRECT("'Room Details'!$D$688")</f>
        <v>0</v>
      </c>
      <c r="D686" cm="1">
        <f t="array" aca="1" ref="D686" ca="1">INDIRECT("'Room Details'!$E$688")</f>
        <v>0</v>
      </c>
      <c r="E686" t="str" cm="1">
        <f t="array" aca="1" ref="E686" ca="1">INDIRECT("'Room Details'!$F$688")</f>
        <v xml:space="preserve"> </v>
      </c>
      <c r="F686" cm="1">
        <f t="array" aca="1" ref="F686" ca="1">INDIRECT("'Room Details'!$G$688")</f>
        <v>0</v>
      </c>
      <c r="G686" cm="1">
        <f t="array" aca="1" ref="G686" ca="1">INDIRECT("'Room Details'!$H$688")</f>
        <v>0</v>
      </c>
      <c r="H686" cm="1">
        <f t="array" aca="1" ref="H686" ca="1">INDIRECT("'Room Details'!$I$688")</f>
        <v>0</v>
      </c>
      <c r="I686" cm="1">
        <f t="array" aca="1" ref="I686" ca="1">INDIRECT("'Room Details'!$J$688")</f>
        <v>0</v>
      </c>
      <c r="J686" cm="1">
        <f t="array" aca="1" ref="J686" ca="1">INDIRECT("'Room Details'!$K$688")</f>
        <v>0</v>
      </c>
      <c r="K686" t="str" cm="1">
        <f t="array" aca="1" ref="K686" ca="1">INDIRECT("'Room Details'!$L$688")</f>
        <v xml:space="preserve"> </v>
      </c>
      <c r="L686" cm="1">
        <f t="array" aca="1" ref="L686" ca="1">INDIRECT("'Room Details'!$M$688")</f>
        <v>0</v>
      </c>
      <c r="M686" cm="1">
        <f t="array" aca="1" ref="M686" ca="1">INDIRECT("'Room Details'!$N$688")</f>
        <v>0</v>
      </c>
      <c r="N686" cm="1">
        <f t="array" aca="1" ref="N686" ca="1">INDIRECT("'Room Details'!$O$688")</f>
        <v>0</v>
      </c>
      <c r="O686" cm="1">
        <f t="array" aca="1" ref="O686" ca="1">INDIRECT("'Room Details'!$P$688")</f>
        <v>0</v>
      </c>
    </row>
    <row r="687" spans="1:15" x14ac:dyDescent="0.25">
      <c r="A687" cm="1">
        <f t="array" aca="1" ref="A687" ca="1">INDIRECT("'Room Details'!$B$689")</f>
        <v>0</v>
      </c>
      <c r="B687" cm="1">
        <f t="array" aca="1" ref="B687" ca="1">INDIRECT("'Room Details'!$C$689")</f>
        <v>0</v>
      </c>
      <c r="C687" cm="1">
        <f t="array" aca="1" ref="C687" ca="1">INDIRECT("'Room Details'!$D$689")</f>
        <v>0</v>
      </c>
      <c r="D687" cm="1">
        <f t="array" aca="1" ref="D687" ca="1">INDIRECT("'Room Details'!$E$689")</f>
        <v>0</v>
      </c>
      <c r="E687" t="str" cm="1">
        <f t="array" aca="1" ref="E687" ca="1">INDIRECT("'Room Details'!$F$689")</f>
        <v xml:space="preserve"> </v>
      </c>
      <c r="F687" cm="1">
        <f t="array" aca="1" ref="F687" ca="1">INDIRECT("'Room Details'!$G$689")</f>
        <v>0</v>
      </c>
      <c r="G687" cm="1">
        <f t="array" aca="1" ref="G687" ca="1">INDIRECT("'Room Details'!$H$689")</f>
        <v>0</v>
      </c>
      <c r="H687" cm="1">
        <f t="array" aca="1" ref="H687" ca="1">INDIRECT("'Room Details'!$I$689")</f>
        <v>0</v>
      </c>
      <c r="I687" cm="1">
        <f t="array" aca="1" ref="I687" ca="1">INDIRECT("'Room Details'!$J$689")</f>
        <v>0</v>
      </c>
      <c r="J687" cm="1">
        <f t="array" aca="1" ref="J687" ca="1">INDIRECT("'Room Details'!$K$689")</f>
        <v>0</v>
      </c>
      <c r="K687" t="str" cm="1">
        <f t="array" aca="1" ref="K687" ca="1">INDIRECT("'Room Details'!$L$689")</f>
        <v xml:space="preserve"> </v>
      </c>
      <c r="L687" cm="1">
        <f t="array" aca="1" ref="L687" ca="1">INDIRECT("'Room Details'!$M$689")</f>
        <v>0</v>
      </c>
      <c r="M687" cm="1">
        <f t="array" aca="1" ref="M687" ca="1">INDIRECT("'Room Details'!$N$689")</f>
        <v>0</v>
      </c>
      <c r="N687" cm="1">
        <f t="array" aca="1" ref="N687" ca="1">INDIRECT("'Room Details'!$O$689")</f>
        <v>0</v>
      </c>
      <c r="O687" cm="1">
        <f t="array" aca="1" ref="O687" ca="1">INDIRECT("'Room Details'!$P$689")</f>
        <v>0</v>
      </c>
    </row>
    <row r="688" spans="1:15" x14ac:dyDescent="0.25">
      <c r="A688" cm="1">
        <f t="array" aca="1" ref="A688" ca="1">INDIRECT("'Room Details'!$B$690")</f>
        <v>0</v>
      </c>
      <c r="B688" cm="1">
        <f t="array" aca="1" ref="B688" ca="1">INDIRECT("'Room Details'!$C$690")</f>
        <v>0</v>
      </c>
      <c r="C688" cm="1">
        <f t="array" aca="1" ref="C688" ca="1">INDIRECT("'Room Details'!$D$690")</f>
        <v>0</v>
      </c>
      <c r="D688" cm="1">
        <f t="array" aca="1" ref="D688" ca="1">INDIRECT("'Room Details'!$E$690")</f>
        <v>0</v>
      </c>
      <c r="E688" t="str" cm="1">
        <f t="array" aca="1" ref="E688" ca="1">INDIRECT("'Room Details'!$F$690")</f>
        <v xml:space="preserve"> </v>
      </c>
      <c r="F688" cm="1">
        <f t="array" aca="1" ref="F688" ca="1">INDIRECT("'Room Details'!$G$690")</f>
        <v>0</v>
      </c>
      <c r="G688" cm="1">
        <f t="array" aca="1" ref="G688" ca="1">INDIRECT("'Room Details'!$H$690")</f>
        <v>0</v>
      </c>
      <c r="H688" cm="1">
        <f t="array" aca="1" ref="H688" ca="1">INDIRECT("'Room Details'!$I$690")</f>
        <v>0</v>
      </c>
      <c r="I688" cm="1">
        <f t="array" aca="1" ref="I688" ca="1">INDIRECT("'Room Details'!$J$690")</f>
        <v>0</v>
      </c>
      <c r="J688" cm="1">
        <f t="array" aca="1" ref="J688" ca="1">INDIRECT("'Room Details'!$K$690")</f>
        <v>0</v>
      </c>
      <c r="K688" t="str" cm="1">
        <f t="array" aca="1" ref="K688" ca="1">INDIRECT("'Room Details'!$L$690")</f>
        <v xml:space="preserve"> </v>
      </c>
      <c r="L688" cm="1">
        <f t="array" aca="1" ref="L688" ca="1">INDIRECT("'Room Details'!$M$690")</f>
        <v>0</v>
      </c>
      <c r="M688" cm="1">
        <f t="array" aca="1" ref="M688" ca="1">INDIRECT("'Room Details'!$N$690")</f>
        <v>0</v>
      </c>
      <c r="N688" cm="1">
        <f t="array" aca="1" ref="N688" ca="1">INDIRECT("'Room Details'!$O$690")</f>
        <v>0</v>
      </c>
      <c r="O688" cm="1">
        <f t="array" aca="1" ref="O688" ca="1">INDIRECT("'Room Details'!$P$690")</f>
        <v>0</v>
      </c>
    </row>
    <row r="689" spans="1:15" x14ac:dyDescent="0.25">
      <c r="A689" cm="1">
        <f t="array" aca="1" ref="A689" ca="1">INDIRECT("'Room Details'!$B$691")</f>
        <v>0</v>
      </c>
      <c r="B689" cm="1">
        <f t="array" aca="1" ref="B689" ca="1">INDIRECT("'Room Details'!$C$691")</f>
        <v>0</v>
      </c>
      <c r="C689" cm="1">
        <f t="array" aca="1" ref="C689" ca="1">INDIRECT("'Room Details'!$D$691")</f>
        <v>0</v>
      </c>
      <c r="D689" cm="1">
        <f t="array" aca="1" ref="D689" ca="1">INDIRECT("'Room Details'!$E$691")</f>
        <v>0</v>
      </c>
      <c r="E689" t="str" cm="1">
        <f t="array" aca="1" ref="E689" ca="1">INDIRECT("'Room Details'!$F$691")</f>
        <v xml:space="preserve"> </v>
      </c>
      <c r="F689" cm="1">
        <f t="array" aca="1" ref="F689" ca="1">INDIRECT("'Room Details'!$G$691")</f>
        <v>0</v>
      </c>
      <c r="G689" cm="1">
        <f t="array" aca="1" ref="G689" ca="1">INDIRECT("'Room Details'!$H$691")</f>
        <v>0</v>
      </c>
      <c r="H689" cm="1">
        <f t="array" aca="1" ref="H689" ca="1">INDIRECT("'Room Details'!$I$691")</f>
        <v>0</v>
      </c>
      <c r="I689" cm="1">
        <f t="array" aca="1" ref="I689" ca="1">INDIRECT("'Room Details'!$J$691")</f>
        <v>0</v>
      </c>
      <c r="J689" cm="1">
        <f t="array" aca="1" ref="J689" ca="1">INDIRECT("'Room Details'!$K$691")</f>
        <v>0</v>
      </c>
      <c r="K689" t="str" cm="1">
        <f t="array" aca="1" ref="K689" ca="1">INDIRECT("'Room Details'!$L$691")</f>
        <v xml:space="preserve"> </v>
      </c>
      <c r="L689" cm="1">
        <f t="array" aca="1" ref="L689" ca="1">INDIRECT("'Room Details'!$M$691")</f>
        <v>0</v>
      </c>
      <c r="M689" cm="1">
        <f t="array" aca="1" ref="M689" ca="1">INDIRECT("'Room Details'!$N$691")</f>
        <v>0</v>
      </c>
      <c r="N689" cm="1">
        <f t="array" aca="1" ref="N689" ca="1">INDIRECT("'Room Details'!$O$691")</f>
        <v>0</v>
      </c>
      <c r="O689" cm="1">
        <f t="array" aca="1" ref="O689" ca="1">INDIRECT("'Room Details'!$P$691")</f>
        <v>0</v>
      </c>
    </row>
    <row r="690" spans="1:15" x14ac:dyDescent="0.25">
      <c r="A690" cm="1">
        <f t="array" aca="1" ref="A690" ca="1">INDIRECT("'Room Details'!$B$692")</f>
        <v>0</v>
      </c>
      <c r="B690" cm="1">
        <f t="array" aca="1" ref="B690" ca="1">INDIRECT("'Room Details'!$C$692")</f>
        <v>0</v>
      </c>
      <c r="C690" cm="1">
        <f t="array" aca="1" ref="C690" ca="1">INDIRECT("'Room Details'!$D$692")</f>
        <v>0</v>
      </c>
      <c r="D690" cm="1">
        <f t="array" aca="1" ref="D690" ca="1">INDIRECT("'Room Details'!$E$692")</f>
        <v>0</v>
      </c>
      <c r="E690" t="str" cm="1">
        <f t="array" aca="1" ref="E690" ca="1">INDIRECT("'Room Details'!$F$692")</f>
        <v xml:space="preserve"> </v>
      </c>
      <c r="F690" cm="1">
        <f t="array" aca="1" ref="F690" ca="1">INDIRECT("'Room Details'!$G$692")</f>
        <v>0</v>
      </c>
      <c r="G690" cm="1">
        <f t="array" aca="1" ref="G690" ca="1">INDIRECT("'Room Details'!$H$692")</f>
        <v>0</v>
      </c>
      <c r="H690" cm="1">
        <f t="array" aca="1" ref="H690" ca="1">INDIRECT("'Room Details'!$I$692")</f>
        <v>0</v>
      </c>
      <c r="I690" cm="1">
        <f t="array" aca="1" ref="I690" ca="1">INDIRECT("'Room Details'!$J$692")</f>
        <v>0</v>
      </c>
      <c r="J690" cm="1">
        <f t="array" aca="1" ref="J690" ca="1">INDIRECT("'Room Details'!$K$692")</f>
        <v>0</v>
      </c>
      <c r="K690" t="str" cm="1">
        <f t="array" aca="1" ref="K690" ca="1">INDIRECT("'Room Details'!$L$692")</f>
        <v xml:space="preserve"> </v>
      </c>
      <c r="L690" cm="1">
        <f t="array" aca="1" ref="L690" ca="1">INDIRECT("'Room Details'!$M$692")</f>
        <v>0</v>
      </c>
      <c r="M690" cm="1">
        <f t="array" aca="1" ref="M690" ca="1">INDIRECT("'Room Details'!$N$692")</f>
        <v>0</v>
      </c>
      <c r="N690" cm="1">
        <f t="array" aca="1" ref="N690" ca="1">INDIRECT("'Room Details'!$O$692")</f>
        <v>0</v>
      </c>
      <c r="O690" cm="1">
        <f t="array" aca="1" ref="O690" ca="1">INDIRECT("'Room Details'!$P$692")</f>
        <v>0</v>
      </c>
    </row>
    <row r="691" spans="1:15" x14ac:dyDescent="0.25">
      <c r="A691" cm="1">
        <f t="array" aca="1" ref="A691" ca="1">INDIRECT("'Room Details'!$B$693")</f>
        <v>0</v>
      </c>
      <c r="B691" cm="1">
        <f t="array" aca="1" ref="B691" ca="1">INDIRECT("'Room Details'!$C$693")</f>
        <v>0</v>
      </c>
      <c r="C691" cm="1">
        <f t="array" aca="1" ref="C691" ca="1">INDIRECT("'Room Details'!$D$693")</f>
        <v>0</v>
      </c>
      <c r="D691" cm="1">
        <f t="array" aca="1" ref="D691" ca="1">INDIRECT("'Room Details'!$E$693")</f>
        <v>0</v>
      </c>
      <c r="E691" t="str" cm="1">
        <f t="array" aca="1" ref="E691" ca="1">INDIRECT("'Room Details'!$F$693")</f>
        <v xml:space="preserve"> </v>
      </c>
      <c r="F691" cm="1">
        <f t="array" aca="1" ref="F691" ca="1">INDIRECT("'Room Details'!$G$693")</f>
        <v>0</v>
      </c>
      <c r="G691" cm="1">
        <f t="array" aca="1" ref="G691" ca="1">INDIRECT("'Room Details'!$H$693")</f>
        <v>0</v>
      </c>
      <c r="H691" cm="1">
        <f t="array" aca="1" ref="H691" ca="1">INDIRECT("'Room Details'!$I$693")</f>
        <v>0</v>
      </c>
      <c r="I691" cm="1">
        <f t="array" aca="1" ref="I691" ca="1">INDIRECT("'Room Details'!$J$693")</f>
        <v>0</v>
      </c>
      <c r="J691" cm="1">
        <f t="array" aca="1" ref="J691" ca="1">INDIRECT("'Room Details'!$K$693")</f>
        <v>0</v>
      </c>
      <c r="K691" t="str" cm="1">
        <f t="array" aca="1" ref="K691" ca="1">INDIRECT("'Room Details'!$L$693")</f>
        <v xml:space="preserve"> </v>
      </c>
      <c r="L691" cm="1">
        <f t="array" aca="1" ref="L691" ca="1">INDIRECT("'Room Details'!$M$693")</f>
        <v>0</v>
      </c>
      <c r="M691" cm="1">
        <f t="array" aca="1" ref="M691" ca="1">INDIRECT("'Room Details'!$N$693")</f>
        <v>0</v>
      </c>
      <c r="N691" cm="1">
        <f t="array" aca="1" ref="N691" ca="1">INDIRECT("'Room Details'!$O$693")</f>
        <v>0</v>
      </c>
      <c r="O691" cm="1">
        <f t="array" aca="1" ref="O691" ca="1">INDIRECT("'Room Details'!$P$693")</f>
        <v>0</v>
      </c>
    </row>
    <row r="692" spans="1:15" x14ac:dyDescent="0.25">
      <c r="A692" cm="1">
        <f t="array" aca="1" ref="A692" ca="1">INDIRECT("'Room Details'!$B$694")</f>
        <v>0</v>
      </c>
      <c r="B692" cm="1">
        <f t="array" aca="1" ref="B692" ca="1">INDIRECT("'Room Details'!$C$694")</f>
        <v>0</v>
      </c>
      <c r="C692" cm="1">
        <f t="array" aca="1" ref="C692" ca="1">INDIRECT("'Room Details'!$D$694")</f>
        <v>0</v>
      </c>
      <c r="D692" cm="1">
        <f t="array" aca="1" ref="D692" ca="1">INDIRECT("'Room Details'!$E$694")</f>
        <v>0</v>
      </c>
      <c r="E692" t="str" cm="1">
        <f t="array" aca="1" ref="E692" ca="1">INDIRECT("'Room Details'!$F$694")</f>
        <v xml:space="preserve"> </v>
      </c>
      <c r="F692" cm="1">
        <f t="array" aca="1" ref="F692" ca="1">INDIRECT("'Room Details'!$G$694")</f>
        <v>0</v>
      </c>
      <c r="G692" cm="1">
        <f t="array" aca="1" ref="G692" ca="1">INDIRECT("'Room Details'!$H$694")</f>
        <v>0</v>
      </c>
      <c r="H692" cm="1">
        <f t="array" aca="1" ref="H692" ca="1">INDIRECT("'Room Details'!$I$694")</f>
        <v>0</v>
      </c>
      <c r="I692" cm="1">
        <f t="array" aca="1" ref="I692" ca="1">INDIRECT("'Room Details'!$J$694")</f>
        <v>0</v>
      </c>
      <c r="J692" cm="1">
        <f t="array" aca="1" ref="J692" ca="1">INDIRECT("'Room Details'!$K$694")</f>
        <v>0</v>
      </c>
      <c r="K692" t="str" cm="1">
        <f t="array" aca="1" ref="K692" ca="1">INDIRECT("'Room Details'!$L$694")</f>
        <v xml:space="preserve"> </v>
      </c>
      <c r="L692" cm="1">
        <f t="array" aca="1" ref="L692" ca="1">INDIRECT("'Room Details'!$M$694")</f>
        <v>0</v>
      </c>
      <c r="M692" cm="1">
        <f t="array" aca="1" ref="M692" ca="1">INDIRECT("'Room Details'!$N$694")</f>
        <v>0</v>
      </c>
      <c r="N692" cm="1">
        <f t="array" aca="1" ref="N692" ca="1">INDIRECT("'Room Details'!$O$694")</f>
        <v>0</v>
      </c>
      <c r="O692" cm="1">
        <f t="array" aca="1" ref="O692" ca="1">INDIRECT("'Room Details'!$P$694")</f>
        <v>0</v>
      </c>
    </row>
    <row r="693" spans="1:15" x14ac:dyDescent="0.25">
      <c r="A693" cm="1">
        <f t="array" aca="1" ref="A693" ca="1">INDIRECT("'Room Details'!$B$695")</f>
        <v>0</v>
      </c>
      <c r="B693" cm="1">
        <f t="array" aca="1" ref="B693" ca="1">INDIRECT("'Room Details'!$C$695")</f>
        <v>0</v>
      </c>
      <c r="C693" cm="1">
        <f t="array" aca="1" ref="C693" ca="1">INDIRECT("'Room Details'!$D$695")</f>
        <v>0</v>
      </c>
      <c r="D693" cm="1">
        <f t="array" aca="1" ref="D693" ca="1">INDIRECT("'Room Details'!$E$695")</f>
        <v>0</v>
      </c>
      <c r="E693" t="str" cm="1">
        <f t="array" aca="1" ref="E693" ca="1">INDIRECT("'Room Details'!$F$695")</f>
        <v xml:space="preserve"> </v>
      </c>
      <c r="F693" cm="1">
        <f t="array" aca="1" ref="F693" ca="1">INDIRECT("'Room Details'!$G$695")</f>
        <v>0</v>
      </c>
      <c r="G693" cm="1">
        <f t="array" aca="1" ref="G693" ca="1">INDIRECT("'Room Details'!$H$695")</f>
        <v>0</v>
      </c>
      <c r="H693" cm="1">
        <f t="array" aca="1" ref="H693" ca="1">INDIRECT("'Room Details'!$I$695")</f>
        <v>0</v>
      </c>
      <c r="I693" cm="1">
        <f t="array" aca="1" ref="I693" ca="1">INDIRECT("'Room Details'!$J$695")</f>
        <v>0</v>
      </c>
      <c r="J693" cm="1">
        <f t="array" aca="1" ref="J693" ca="1">INDIRECT("'Room Details'!$K$695")</f>
        <v>0</v>
      </c>
      <c r="K693" t="str" cm="1">
        <f t="array" aca="1" ref="K693" ca="1">INDIRECT("'Room Details'!$L$695")</f>
        <v xml:space="preserve"> </v>
      </c>
      <c r="L693" cm="1">
        <f t="array" aca="1" ref="L693" ca="1">INDIRECT("'Room Details'!$M$695")</f>
        <v>0</v>
      </c>
      <c r="M693" cm="1">
        <f t="array" aca="1" ref="M693" ca="1">INDIRECT("'Room Details'!$N$695")</f>
        <v>0</v>
      </c>
      <c r="N693" cm="1">
        <f t="array" aca="1" ref="N693" ca="1">INDIRECT("'Room Details'!$O$695")</f>
        <v>0</v>
      </c>
      <c r="O693" cm="1">
        <f t="array" aca="1" ref="O693" ca="1">INDIRECT("'Room Details'!$P$695")</f>
        <v>0</v>
      </c>
    </row>
    <row r="694" spans="1:15" x14ac:dyDescent="0.25">
      <c r="A694" cm="1">
        <f t="array" aca="1" ref="A694" ca="1">INDIRECT("'Room Details'!$B$696")</f>
        <v>0</v>
      </c>
      <c r="B694" cm="1">
        <f t="array" aca="1" ref="B694" ca="1">INDIRECT("'Room Details'!$C$696")</f>
        <v>0</v>
      </c>
      <c r="C694" cm="1">
        <f t="array" aca="1" ref="C694" ca="1">INDIRECT("'Room Details'!$D$696")</f>
        <v>0</v>
      </c>
      <c r="D694" cm="1">
        <f t="array" aca="1" ref="D694" ca="1">INDIRECT("'Room Details'!$E$696")</f>
        <v>0</v>
      </c>
      <c r="E694" t="str" cm="1">
        <f t="array" aca="1" ref="E694" ca="1">INDIRECT("'Room Details'!$F$696")</f>
        <v xml:space="preserve"> </v>
      </c>
      <c r="F694" cm="1">
        <f t="array" aca="1" ref="F694" ca="1">INDIRECT("'Room Details'!$G$696")</f>
        <v>0</v>
      </c>
      <c r="G694" cm="1">
        <f t="array" aca="1" ref="G694" ca="1">INDIRECT("'Room Details'!$H$696")</f>
        <v>0</v>
      </c>
      <c r="H694" cm="1">
        <f t="array" aca="1" ref="H694" ca="1">INDIRECT("'Room Details'!$I$696")</f>
        <v>0</v>
      </c>
      <c r="I694" cm="1">
        <f t="array" aca="1" ref="I694" ca="1">INDIRECT("'Room Details'!$J$696")</f>
        <v>0</v>
      </c>
      <c r="J694" cm="1">
        <f t="array" aca="1" ref="J694" ca="1">INDIRECT("'Room Details'!$K$696")</f>
        <v>0</v>
      </c>
      <c r="K694" t="str" cm="1">
        <f t="array" aca="1" ref="K694" ca="1">INDIRECT("'Room Details'!$L$696")</f>
        <v xml:space="preserve"> </v>
      </c>
      <c r="L694" cm="1">
        <f t="array" aca="1" ref="L694" ca="1">INDIRECT("'Room Details'!$M$696")</f>
        <v>0</v>
      </c>
      <c r="M694" cm="1">
        <f t="array" aca="1" ref="M694" ca="1">INDIRECT("'Room Details'!$N$696")</f>
        <v>0</v>
      </c>
      <c r="N694" cm="1">
        <f t="array" aca="1" ref="N694" ca="1">INDIRECT("'Room Details'!$O$696")</f>
        <v>0</v>
      </c>
      <c r="O694" cm="1">
        <f t="array" aca="1" ref="O694" ca="1">INDIRECT("'Room Details'!$P$696")</f>
        <v>0</v>
      </c>
    </row>
    <row r="695" spans="1:15" x14ac:dyDescent="0.25">
      <c r="A695" cm="1">
        <f t="array" aca="1" ref="A695" ca="1">INDIRECT("'Room Details'!$B$697")</f>
        <v>0</v>
      </c>
      <c r="B695" cm="1">
        <f t="array" aca="1" ref="B695" ca="1">INDIRECT("'Room Details'!$C$697")</f>
        <v>0</v>
      </c>
      <c r="C695" cm="1">
        <f t="array" aca="1" ref="C695" ca="1">INDIRECT("'Room Details'!$D$697")</f>
        <v>0</v>
      </c>
      <c r="D695" cm="1">
        <f t="array" aca="1" ref="D695" ca="1">INDIRECT("'Room Details'!$E$697")</f>
        <v>0</v>
      </c>
      <c r="E695" t="str" cm="1">
        <f t="array" aca="1" ref="E695" ca="1">INDIRECT("'Room Details'!$F$697")</f>
        <v xml:space="preserve"> </v>
      </c>
      <c r="F695" cm="1">
        <f t="array" aca="1" ref="F695" ca="1">INDIRECT("'Room Details'!$G$697")</f>
        <v>0</v>
      </c>
      <c r="G695" cm="1">
        <f t="array" aca="1" ref="G695" ca="1">INDIRECT("'Room Details'!$H$697")</f>
        <v>0</v>
      </c>
      <c r="H695" cm="1">
        <f t="array" aca="1" ref="H695" ca="1">INDIRECT("'Room Details'!$I$697")</f>
        <v>0</v>
      </c>
      <c r="I695" cm="1">
        <f t="array" aca="1" ref="I695" ca="1">INDIRECT("'Room Details'!$J$697")</f>
        <v>0</v>
      </c>
      <c r="J695" cm="1">
        <f t="array" aca="1" ref="J695" ca="1">INDIRECT("'Room Details'!$K$697")</f>
        <v>0</v>
      </c>
      <c r="K695" t="str" cm="1">
        <f t="array" aca="1" ref="K695" ca="1">INDIRECT("'Room Details'!$L$697")</f>
        <v xml:space="preserve"> </v>
      </c>
      <c r="L695" cm="1">
        <f t="array" aca="1" ref="L695" ca="1">INDIRECT("'Room Details'!$M$697")</f>
        <v>0</v>
      </c>
      <c r="M695" cm="1">
        <f t="array" aca="1" ref="M695" ca="1">INDIRECT("'Room Details'!$N$697")</f>
        <v>0</v>
      </c>
      <c r="N695" cm="1">
        <f t="array" aca="1" ref="N695" ca="1">INDIRECT("'Room Details'!$O$697")</f>
        <v>0</v>
      </c>
      <c r="O695" cm="1">
        <f t="array" aca="1" ref="O695" ca="1">INDIRECT("'Room Details'!$P$697")</f>
        <v>0</v>
      </c>
    </row>
    <row r="696" spans="1:15" x14ac:dyDescent="0.25">
      <c r="A696" cm="1">
        <f t="array" aca="1" ref="A696" ca="1">INDIRECT("'Room Details'!$B$698")</f>
        <v>0</v>
      </c>
      <c r="B696" cm="1">
        <f t="array" aca="1" ref="B696" ca="1">INDIRECT("'Room Details'!$C$698")</f>
        <v>0</v>
      </c>
      <c r="C696" cm="1">
        <f t="array" aca="1" ref="C696" ca="1">INDIRECT("'Room Details'!$D$698")</f>
        <v>0</v>
      </c>
      <c r="D696" cm="1">
        <f t="array" aca="1" ref="D696" ca="1">INDIRECT("'Room Details'!$E$698")</f>
        <v>0</v>
      </c>
      <c r="E696" t="str" cm="1">
        <f t="array" aca="1" ref="E696" ca="1">INDIRECT("'Room Details'!$F$698")</f>
        <v xml:space="preserve"> </v>
      </c>
      <c r="F696" cm="1">
        <f t="array" aca="1" ref="F696" ca="1">INDIRECT("'Room Details'!$G$698")</f>
        <v>0</v>
      </c>
      <c r="G696" cm="1">
        <f t="array" aca="1" ref="G696" ca="1">INDIRECT("'Room Details'!$H$698")</f>
        <v>0</v>
      </c>
      <c r="H696" cm="1">
        <f t="array" aca="1" ref="H696" ca="1">INDIRECT("'Room Details'!$I$698")</f>
        <v>0</v>
      </c>
      <c r="I696" cm="1">
        <f t="array" aca="1" ref="I696" ca="1">INDIRECT("'Room Details'!$J$698")</f>
        <v>0</v>
      </c>
      <c r="J696" cm="1">
        <f t="array" aca="1" ref="J696" ca="1">INDIRECT("'Room Details'!$K$698")</f>
        <v>0</v>
      </c>
      <c r="K696" t="str" cm="1">
        <f t="array" aca="1" ref="K696" ca="1">INDIRECT("'Room Details'!$L$698")</f>
        <v xml:space="preserve"> </v>
      </c>
      <c r="L696" cm="1">
        <f t="array" aca="1" ref="L696" ca="1">INDIRECT("'Room Details'!$M$698")</f>
        <v>0</v>
      </c>
      <c r="M696" cm="1">
        <f t="array" aca="1" ref="M696" ca="1">INDIRECT("'Room Details'!$N$698")</f>
        <v>0</v>
      </c>
      <c r="N696" cm="1">
        <f t="array" aca="1" ref="N696" ca="1">INDIRECT("'Room Details'!$O$698")</f>
        <v>0</v>
      </c>
      <c r="O696" cm="1">
        <f t="array" aca="1" ref="O696" ca="1">INDIRECT("'Room Details'!$P$698")</f>
        <v>0</v>
      </c>
    </row>
    <row r="697" spans="1:15" x14ac:dyDescent="0.25">
      <c r="A697" cm="1">
        <f t="array" aca="1" ref="A697" ca="1">INDIRECT("'Room Details'!$B$699")</f>
        <v>0</v>
      </c>
      <c r="B697" cm="1">
        <f t="array" aca="1" ref="B697" ca="1">INDIRECT("'Room Details'!$C$699")</f>
        <v>0</v>
      </c>
      <c r="C697" cm="1">
        <f t="array" aca="1" ref="C697" ca="1">INDIRECT("'Room Details'!$D$699")</f>
        <v>0</v>
      </c>
      <c r="D697" cm="1">
        <f t="array" aca="1" ref="D697" ca="1">INDIRECT("'Room Details'!$E$699")</f>
        <v>0</v>
      </c>
      <c r="E697" t="str" cm="1">
        <f t="array" aca="1" ref="E697" ca="1">INDIRECT("'Room Details'!$F$699")</f>
        <v xml:space="preserve"> </v>
      </c>
      <c r="F697" cm="1">
        <f t="array" aca="1" ref="F697" ca="1">INDIRECT("'Room Details'!$G$699")</f>
        <v>0</v>
      </c>
      <c r="G697" cm="1">
        <f t="array" aca="1" ref="G697" ca="1">INDIRECT("'Room Details'!$H$699")</f>
        <v>0</v>
      </c>
      <c r="H697" cm="1">
        <f t="array" aca="1" ref="H697" ca="1">INDIRECT("'Room Details'!$I$699")</f>
        <v>0</v>
      </c>
      <c r="I697" cm="1">
        <f t="array" aca="1" ref="I697" ca="1">INDIRECT("'Room Details'!$J$699")</f>
        <v>0</v>
      </c>
      <c r="J697" cm="1">
        <f t="array" aca="1" ref="J697" ca="1">INDIRECT("'Room Details'!$K$699")</f>
        <v>0</v>
      </c>
      <c r="K697" t="str" cm="1">
        <f t="array" aca="1" ref="K697" ca="1">INDIRECT("'Room Details'!$L$699")</f>
        <v xml:space="preserve"> </v>
      </c>
      <c r="L697" cm="1">
        <f t="array" aca="1" ref="L697" ca="1">INDIRECT("'Room Details'!$M$699")</f>
        <v>0</v>
      </c>
      <c r="M697" cm="1">
        <f t="array" aca="1" ref="M697" ca="1">INDIRECT("'Room Details'!$N$699")</f>
        <v>0</v>
      </c>
      <c r="N697" cm="1">
        <f t="array" aca="1" ref="N697" ca="1">INDIRECT("'Room Details'!$O$699")</f>
        <v>0</v>
      </c>
      <c r="O697" cm="1">
        <f t="array" aca="1" ref="O697" ca="1">INDIRECT("'Room Details'!$P$699")</f>
        <v>0</v>
      </c>
    </row>
    <row r="698" spans="1:15" x14ac:dyDescent="0.25">
      <c r="A698" cm="1">
        <f t="array" aca="1" ref="A698" ca="1">INDIRECT("'Room Details'!$B$700")</f>
        <v>0</v>
      </c>
      <c r="B698" cm="1">
        <f t="array" aca="1" ref="B698" ca="1">INDIRECT("'Room Details'!$C$700")</f>
        <v>0</v>
      </c>
      <c r="C698" cm="1">
        <f t="array" aca="1" ref="C698" ca="1">INDIRECT("'Room Details'!$D$700")</f>
        <v>0</v>
      </c>
      <c r="D698" cm="1">
        <f t="array" aca="1" ref="D698" ca="1">INDIRECT("'Room Details'!$E$700")</f>
        <v>0</v>
      </c>
      <c r="E698" t="str" cm="1">
        <f t="array" aca="1" ref="E698" ca="1">INDIRECT("'Room Details'!$F$700")</f>
        <v xml:space="preserve"> </v>
      </c>
      <c r="F698" cm="1">
        <f t="array" aca="1" ref="F698" ca="1">INDIRECT("'Room Details'!$G$700")</f>
        <v>0</v>
      </c>
      <c r="G698" cm="1">
        <f t="array" aca="1" ref="G698" ca="1">INDIRECT("'Room Details'!$H$700")</f>
        <v>0</v>
      </c>
      <c r="H698" cm="1">
        <f t="array" aca="1" ref="H698" ca="1">INDIRECT("'Room Details'!$I$700")</f>
        <v>0</v>
      </c>
      <c r="I698" cm="1">
        <f t="array" aca="1" ref="I698" ca="1">INDIRECT("'Room Details'!$J$700")</f>
        <v>0</v>
      </c>
      <c r="J698" cm="1">
        <f t="array" aca="1" ref="J698" ca="1">INDIRECT("'Room Details'!$K$700")</f>
        <v>0</v>
      </c>
      <c r="K698" t="str" cm="1">
        <f t="array" aca="1" ref="K698" ca="1">INDIRECT("'Room Details'!$L$700")</f>
        <v xml:space="preserve"> </v>
      </c>
      <c r="L698" cm="1">
        <f t="array" aca="1" ref="L698" ca="1">INDIRECT("'Room Details'!$M$700")</f>
        <v>0</v>
      </c>
      <c r="M698" cm="1">
        <f t="array" aca="1" ref="M698" ca="1">INDIRECT("'Room Details'!$N$700")</f>
        <v>0</v>
      </c>
      <c r="N698" cm="1">
        <f t="array" aca="1" ref="N698" ca="1">INDIRECT("'Room Details'!$O$700")</f>
        <v>0</v>
      </c>
      <c r="O698" cm="1">
        <f t="array" aca="1" ref="O698" ca="1">INDIRECT("'Room Details'!$P$700")</f>
        <v>0</v>
      </c>
    </row>
    <row r="699" spans="1:15" x14ac:dyDescent="0.25">
      <c r="A699" cm="1">
        <f t="array" aca="1" ref="A699" ca="1">INDIRECT("'Room Details'!$B$701")</f>
        <v>0</v>
      </c>
      <c r="B699" cm="1">
        <f t="array" aca="1" ref="B699" ca="1">INDIRECT("'Room Details'!$C$701")</f>
        <v>0</v>
      </c>
      <c r="C699" cm="1">
        <f t="array" aca="1" ref="C699" ca="1">INDIRECT("'Room Details'!$D$701")</f>
        <v>0</v>
      </c>
      <c r="D699" cm="1">
        <f t="array" aca="1" ref="D699" ca="1">INDIRECT("'Room Details'!$E$701")</f>
        <v>0</v>
      </c>
      <c r="E699" t="str" cm="1">
        <f t="array" aca="1" ref="E699" ca="1">INDIRECT("'Room Details'!$F$701")</f>
        <v xml:space="preserve"> </v>
      </c>
      <c r="F699" cm="1">
        <f t="array" aca="1" ref="F699" ca="1">INDIRECT("'Room Details'!$G$701")</f>
        <v>0</v>
      </c>
      <c r="G699" cm="1">
        <f t="array" aca="1" ref="G699" ca="1">INDIRECT("'Room Details'!$H$701")</f>
        <v>0</v>
      </c>
      <c r="H699" cm="1">
        <f t="array" aca="1" ref="H699" ca="1">INDIRECT("'Room Details'!$I$701")</f>
        <v>0</v>
      </c>
      <c r="I699" cm="1">
        <f t="array" aca="1" ref="I699" ca="1">INDIRECT("'Room Details'!$J$701")</f>
        <v>0</v>
      </c>
      <c r="J699" cm="1">
        <f t="array" aca="1" ref="J699" ca="1">INDIRECT("'Room Details'!$K$701")</f>
        <v>0</v>
      </c>
      <c r="K699" t="str" cm="1">
        <f t="array" aca="1" ref="K699" ca="1">INDIRECT("'Room Details'!$L$701")</f>
        <v xml:space="preserve"> </v>
      </c>
      <c r="L699" cm="1">
        <f t="array" aca="1" ref="L699" ca="1">INDIRECT("'Room Details'!$M$701")</f>
        <v>0</v>
      </c>
      <c r="M699" cm="1">
        <f t="array" aca="1" ref="M699" ca="1">INDIRECT("'Room Details'!$N$701")</f>
        <v>0</v>
      </c>
      <c r="N699" cm="1">
        <f t="array" aca="1" ref="N699" ca="1">INDIRECT("'Room Details'!$O$701")</f>
        <v>0</v>
      </c>
      <c r="O699" cm="1">
        <f t="array" aca="1" ref="O699" ca="1">INDIRECT("'Room Details'!$P$701")</f>
        <v>0</v>
      </c>
    </row>
    <row r="700" spans="1:15" x14ac:dyDescent="0.25">
      <c r="A700" cm="1">
        <f t="array" aca="1" ref="A700" ca="1">INDIRECT("'Room Details'!$B$702")</f>
        <v>0</v>
      </c>
      <c r="B700" cm="1">
        <f t="array" aca="1" ref="B700" ca="1">INDIRECT("'Room Details'!$C$702")</f>
        <v>0</v>
      </c>
      <c r="C700" cm="1">
        <f t="array" aca="1" ref="C700" ca="1">INDIRECT("'Room Details'!$D$702")</f>
        <v>0</v>
      </c>
      <c r="D700" cm="1">
        <f t="array" aca="1" ref="D700" ca="1">INDIRECT("'Room Details'!$E$702")</f>
        <v>0</v>
      </c>
      <c r="E700" t="str" cm="1">
        <f t="array" aca="1" ref="E700" ca="1">INDIRECT("'Room Details'!$F$702")</f>
        <v xml:space="preserve"> </v>
      </c>
      <c r="F700" cm="1">
        <f t="array" aca="1" ref="F700" ca="1">INDIRECT("'Room Details'!$G$702")</f>
        <v>0</v>
      </c>
      <c r="G700" cm="1">
        <f t="array" aca="1" ref="G700" ca="1">INDIRECT("'Room Details'!$H$702")</f>
        <v>0</v>
      </c>
      <c r="H700" cm="1">
        <f t="array" aca="1" ref="H700" ca="1">INDIRECT("'Room Details'!$I$702")</f>
        <v>0</v>
      </c>
      <c r="I700" cm="1">
        <f t="array" aca="1" ref="I700" ca="1">INDIRECT("'Room Details'!$J$702")</f>
        <v>0</v>
      </c>
      <c r="J700" cm="1">
        <f t="array" aca="1" ref="J700" ca="1">INDIRECT("'Room Details'!$K$702")</f>
        <v>0</v>
      </c>
      <c r="K700" t="str" cm="1">
        <f t="array" aca="1" ref="K700" ca="1">INDIRECT("'Room Details'!$L$702")</f>
        <v xml:space="preserve"> </v>
      </c>
      <c r="L700" cm="1">
        <f t="array" aca="1" ref="L700" ca="1">INDIRECT("'Room Details'!$M$702")</f>
        <v>0</v>
      </c>
      <c r="M700" cm="1">
        <f t="array" aca="1" ref="M700" ca="1">INDIRECT("'Room Details'!$N$702")</f>
        <v>0</v>
      </c>
      <c r="N700" cm="1">
        <f t="array" aca="1" ref="N700" ca="1">INDIRECT("'Room Details'!$O$702")</f>
        <v>0</v>
      </c>
      <c r="O700" cm="1">
        <f t="array" aca="1" ref="O700" ca="1">INDIRECT("'Room Details'!$P$702")</f>
        <v>0</v>
      </c>
    </row>
    <row r="701" spans="1:15" x14ac:dyDescent="0.25">
      <c r="A701" cm="1">
        <f t="array" aca="1" ref="A701" ca="1">INDIRECT("'Room Details'!$B$703")</f>
        <v>0</v>
      </c>
      <c r="B701" cm="1">
        <f t="array" aca="1" ref="B701" ca="1">INDIRECT("'Room Details'!$C$703")</f>
        <v>0</v>
      </c>
      <c r="C701" cm="1">
        <f t="array" aca="1" ref="C701" ca="1">INDIRECT("'Room Details'!$D$703")</f>
        <v>0</v>
      </c>
      <c r="D701" cm="1">
        <f t="array" aca="1" ref="D701" ca="1">INDIRECT("'Room Details'!$E$703")</f>
        <v>0</v>
      </c>
      <c r="E701" t="str" cm="1">
        <f t="array" aca="1" ref="E701" ca="1">INDIRECT("'Room Details'!$F$703")</f>
        <v xml:space="preserve"> </v>
      </c>
      <c r="F701" cm="1">
        <f t="array" aca="1" ref="F701" ca="1">INDIRECT("'Room Details'!$G$703")</f>
        <v>0</v>
      </c>
      <c r="G701" cm="1">
        <f t="array" aca="1" ref="G701" ca="1">INDIRECT("'Room Details'!$H$703")</f>
        <v>0</v>
      </c>
      <c r="H701" cm="1">
        <f t="array" aca="1" ref="H701" ca="1">INDIRECT("'Room Details'!$I$703")</f>
        <v>0</v>
      </c>
      <c r="I701" cm="1">
        <f t="array" aca="1" ref="I701" ca="1">INDIRECT("'Room Details'!$J$703")</f>
        <v>0</v>
      </c>
      <c r="J701" cm="1">
        <f t="array" aca="1" ref="J701" ca="1">INDIRECT("'Room Details'!$K$703")</f>
        <v>0</v>
      </c>
      <c r="K701" t="str" cm="1">
        <f t="array" aca="1" ref="K701" ca="1">INDIRECT("'Room Details'!$L$703")</f>
        <v xml:space="preserve"> </v>
      </c>
      <c r="L701" cm="1">
        <f t="array" aca="1" ref="L701" ca="1">INDIRECT("'Room Details'!$M$703")</f>
        <v>0</v>
      </c>
      <c r="M701" cm="1">
        <f t="array" aca="1" ref="M701" ca="1">INDIRECT("'Room Details'!$N$703")</f>
        <v>0</v>
      </c>
      <c r="N701" cm="1">
        <f t="array" aca="1" ref="N701" ca="1">INDIRECT("'Room Details'!$O$703")</f>
        <v>0</v>
      </c>
      <c r="O701" cm="1">
        <f t="array" aca="1" ref="O701" ca="1">INDIRECT("'Room Details'!$P$703")</f>
        <v>0</v>
      </c>
    </row>
    <row r="702" spans="1:15" x14ac:dyDescent="0.25">
      <c r="A702" cm="1">
        <f t="array" aca="1" ref="A702" ca="1">INDIRECT("'Room Details'!$B$704")</f>
        <v>0</v>
      </c>
      <c r="B702" cm="1">
        <f t="array" aca="1" ref="B702" ca="1">INDIRECT("'Room Details'!$C$704")</f>
        <v>0</v>
      </c>
      <c r="C702" cm="1">
        <f t="array" aca="1" ref="C702" ca="1">INDIRECT("'Room Details'!$D$704")</f>
        <v>0</v>
      </c>
      <c r="D702" cm="1">
        <f t="array" aca="1" ref="D702" ca="1">INDIRECT("'Room Details'!$E$704")</f>
        <v>0</v>
      </c>
      <c r="E702" t="str" cm="1">
        <f t="array" aca="1" ref="E702" ca="1">INDIRECT("'Room Details'!$F$704")</f>
        <v xml:space="preserve"> </v>
      </c>
      <c r="F702" cm="1">
        <f t="array" aca="1" ref="F702" ca="1">INDIRECT("'Room Details'!$G$704")</f>
        <v>0</v>
      </c>
      <c r="G702" cm="1">
        <f t="array" aca="1" ref="G702" ca="1">INDIRECT("'Room Details'!$H$704")</f>
        <v>0</v>
      </c>
      <c r="H702" cm="1">
        <f t="array" aca="1" ref="H702" ca="1">INDIRECT("'Room Details'!$I$704")</f>
        <v>0</v>
      </c>
      <c r="I702" cm="1">
        <f t="array" aca="1" ref="I702" ca="1">INDIRECT("'Room Details'!$J$704")</f>
        <v>0</v>
      </c>
      <c r="J702" cm="1">
        <f t="array" aca="1" ref="J702" ca="1">INDIRECT("'Room Details'!$K$704")</f>
        <v>0</v>
      </c>
      <c r="K702" t="str" cm="1">
        <f t="array" aca="1" ref="K702" ca="1">INDIRECT("'Room Details'!$L$704")</f>
        <v xml:space="preserve"> </v>
      </c>
      <c r="L702" cm="1">
        <f t="array" aca="1" ref="L702" ca="1">INDIRECT("'Room Details'!$M$704")</f>
        <v>0</v>
      </c>
      <c r="M702" cm="1">
        <f t="array" aca="1" ref="M702" ca="1">INDIRECT("'Room Details'!$N$704")</f>
        <v>0</v>
      </c>
      <c r="N702" cm="1">
        <f t="array" aca="1" ref="N702" ca="1">INDIRECT("'Room Details'!$O$704")</f>
        <v>0</v>
      </c>
      <c r="O702" cm="1">
        <f t="array" aca="1" ref="O702" ca="1">INDIRECT("'Room Details'!$P$704")</f>
        <v>0</v>
      </c>
    </row>
    <row r="703" spans="1:15" x14ac:dyDescent="0.25">
      <c r="A703" cm="1">
        <f t="array" aca="1" ref="A703" ca="1">INDIRECT("'Room Details'!$B$705")</f>
        <v>0</v>
      </c>
      <c r="B703" cm="1">
        <f t="array" aca="1" ref="B703" ca="1">INDIRECT("'Room Details'!$C$705")</f>
        <v>0</v>
      </c>
      <c r="C703" cm="1">
        <f t="array" aca="1" ref="C703" ca="1">INDIRECT("'Room Details'!$D$705")</f>
        <v>0</v>
      </c>
      <c r="D703" cm="1">
        <f t="array" aca="1" ref="D703" ca="1">INDIRECT("'Room Details'!$E$705")</f>
        <v>0</v>
      </c>
      <c r="E703" t="str" cm="1">
        <f t="array" aca="1" ref="E703" ca="1">INDIRECT("'Room Details'!$F$705")</f>
        <v xml:space="preserve"> </v>
      </c>
      <c r="F703" cm="1">
        <f t="array" aca="1" ref="F703" ca="1">INDIRECT("'Room Details'!$G$705")</f>
        <v>0</v>
      </c>
      <c r="G703" cm="1">
        <f t="array" aca="1" ref="G703" ca="1">INDIRECT("'Room Details'!$H$705")</f>
        <v>0</v>
      </c>
      <c r="H703" cm="1">
        <f t="array" aca="1" ref="H703" ca="1">INDIRECT("'Room Details'!$I$705")</f>
        <v>0</v>
      </c>
      <c r="I703" cm="1">
        <f t="array" aca="1" ref="I703" ca="1">INDIRECT("'Room Details'!$J$705")</f>
        <v>0</v>
      </c>
      <c r="J703" cm="1">
        <f t="array" aca="1" ref="J703" ca="1">INDIRECT("'Room Details'!$K$705")</f>
        <v>0</v>
      </c>
      <c r="K703" t="str" cm="1">
        <f t="array" aca="1" ref="K703" ca="1">INDIRECT("'Room Details'!$L$705")</f>
        <v xml:space="preserve"> </v>
      </c>
      <c r="L703" cm="1">
        <f t="array" aca="1" ref="L703" ca="1">INDIRECT("'Room Details'!$M$705")</f>
        <v>0</v>
      </c>
      <c r="M703" cm="1">
        <f t="array" aca="1" ref="M703" ca="1">INDIRECT("'Room Details'!$N$705")</f>
        <v>0</v>
      </c>
      <c r="N703" cm="1">
        <f t="array" aca="1" ref="N703" ca="1">INDIRECT("'Room Details'!$O$705")</f>
        <v>0</v>
      </c>
      <c r="O703" cm="1">
        <f t="array" aca="1" ref="O703" ca="1">INDIRECT("'Room Details'!$P$705")</f>
        <v>0</v>
      </c>
    </row>
    <row r="704" spans="1:15" x14ac:dyDescent="0.25">
      <c r="A704" cm="1">
        <f t="array" aca="1" ref="A704" ca="1">INDIRECT("'Room Details'!$B$706")</f>
        <v>0</v>
      </c>
      <c r="B704" cm="1">
        <f t="array" aca="1" ref="B704" ca="1">INDIRECT("'Room Details'!$C$706")</f>
        <v>0</v>
      </c>
      <c r="C704" cm="1">
        <f t="array" aca="1" ref="C704" ca="1">INDIRECT("'Room Details'!$D$706")</f>
        <v>0</v>
      </c>
      <c r="D704" cm="1">
        <f t="array" aca="1" ref="D704" ca="1">INDIRECT("'Room Details'!$E$706")</f>
        <v>0</v>
      </c>
      <c r="E704" t="str" cm="1">
        <f t="array" aca="1" ref="E704" ca="1">INDIRECT("'Room Details'!$F$706")</f>
        <v xml:space="preserve"> </v>
      </c>
      <c r="F704" cm="1">
        <f t="array" aca="1" ref="F704" ca="1">INDIRECT("'Room Details'!$G$706")</f>
        <v>0</v>
      </c>
      <c r="G704" cm="1">
        <f t="array" aca="1" ref="G704" ca="1">INDIRECT("'Room Details'!$H$706")</f>
        <v>0</v>
      </c>
      <c r="H704" cm="1">
        <f t="array" aca="1" ref="H704" ca="1">INDIRECT("'Room Details'!$I$706")</f>
        <v>0</v>
      </c>
      <c r="I704" cm="1">
        <f t="array" aca="1" ref="I704" ca="1">INDIRECT("'Room Details'!$J$706")</f>
        <v>0</v>
      </c>
      <c r="J704" cm="1">
        <f t="array" aca="1" ref="J704" ca="1">INDIRECT("'Room Details'!$K$706")</f>
        <v>0</v>
      </c>
      <c r="K704" t="str" cm="1">
        <f t="array" aca="1" ref="K704" ca="1">INDIRECT("'Room Details'!$L$706")</f>
        <v xml:space="preserve"> </v>
      </c>
      <c r="L704" cm="1">
        <f t="array" aca="1" ref="L704" ca="1">INDIRECT("'Room Details'!$M$706")</f>
        <v>0</v>
      </c>
      <c r="M704" cm="1">
        <f t="array" aca="1" ref="M704" ca="1">INDIRECT("'Room Details'!$N$706")</f>
        <v>0</v>
      </c>
      <c r="N704" cm="1">
        <f t="array" aca="1" ref="N704" ca="1">INDIRECT("'Room Details'!$O$706")</f>
        <v>0</v>
      </c>
      <c r="O704" cm="1">
        <f t="array" aca="1" ref="O704" ca="1">INDIRECT("'Room Details'!$P$706")</f>
        <v>0</v>
      </c>
    </row>
    <row r="705" spans="1:15" x14ac:dyDescent="0.25">
      <c r="A705" cm="1">
        <f t="array" aca="1" ref="A705" ca="1">INDIRECT("'Room Details'!$B$707")</f>
        <v>0</v>
      </c>
      <c r="B705" cm="1">
        <f t="array" aca="1" ref="B705" ca="1">INDIRECT("'Room Details'!$C$707")</f>
        <v>0</v>
      </c>
      <c r="C705" cm="1">
        <f t="array" aca="1" ref="C705" ca="1">INDIRECT("'Room Details'!$D$707")</f>
        <v>0</v>
      </c>
      <c r="D705" cm="1">
        <f t="array" aca="1" ref="D705" ca="1">INDIRECT("'Room Details'!$E$707")</f>
        <v>0</v>
      </c>
      <c r="E705" t="str" cm="1">
        <f t="array" aca="1" ref="E705" ca="1">INDIRECT("'Room Details'!$F$707")</f>
        <v xml:space="preserve"> </v>
      </c>
      <c r="F705" cm="1">
        <f t="array" aca="1" ref="F705" ca="1">INDIRECT("'Room Details'!$G$707")</f>
        <v>0</v>
      </c>
      <c r="G705" cm="1">
        <f t="array" aca="1" ref="G705" ca="1">INDIRECT("'Room Details'!$H$707")</f>
        <v>0</v>
      </c>
      <c r="H705" cm="1">
        <f t="array" aca="1" ref="H705" ca="1">INDIRECT("'Room Details'!$I$707")</f>
        <v>0</v>
      </c>
      <c r="I705" cm="1">
        <f t="array" aca="1" ref="I705" ca="1">INDIRECT("'Room Details'!$J$707")</f>
        <v>0</v>
      </c>
      <c r="J705" cm="1">
        <f t="array" aca="1" ref="J705" ca="1">INDIRECT("'Room Details'!$K$707")</f>
        <v>0</v>
      </c>
      <c r="K705" t="str" cm="1">
        <f t="array" aca="1" ref="K705" ca="1">INDIRECT("'Room Details'!$L$707")</f>
        <v xml:space="preserve"> </v>
      </c>
      <c r="L705" cm="1">
        <f t="array" aca="1" ref="L705" ca="1">INDIRECT("'Room Details'!$M$707")</f>
        <v>0</v>
      </c>
      <c r="M705" cm="1">
        <f t="array" aca="1" ref="M705" ca="1">INDIRECT("'Room Details'!$N$707")</f>
        <v>0</v>
      </c>
      <c r="N705" cm="1">
        <f t="array" aca="1" ref="N705" ca="1">INDIRECT("'Room Details'!$O$707")</f>
        <v>0</v>
      </c>
      <c r="O705" cm="1">
        <f t="array" aca="1" ref="O705" ca="1">INDIRECT("'Room Details'!$P$707")</f>
        <v>0</v>
      </c>
    </row>
    <row r="706" spans="1:15" x14ac:dyDescent="0.25">
      <c r="A706" cm="1">
        <f t="array" aca="1" ref="A706" ca="1">INDIRECT("'Room Details'!$B$708")</f>
        <v>0</v>
      </c>
      <c r="B706" cm="1">
        <f t="array" aca="1" ref="B706" ca="1">INDIRECT("'Room Details'!$C$708")</f>
        <v>0</v>
      </c>
      <c r="C706" cm="1">
        <f t="array" aca="1" ref="C706" ca="1">INDIRECT("'Room Details'!$D$708")</f>
        <v>0</v>
      </c>
      <c r="D706" cm="1">
        <f t="array" aca="1" ref="D706" ca="1">INDIRECT("'Room Details'!$E$708")</f>
        <v>0</v>
      </c>
      <c r="E706" t="str" cm="1">
        <f t="array" aca="1" ref="E706" ca="1">INDIRECT("'Room Details'!$F$708")</f>
        <v xml:space="preserve"> </v>
      </c>
      <c r="F706" cm="1">
        <f t="array" aca="1" ref="F706" ca="1">INDIRECT("'Room Details'!$G$708")</f>
        <v>0</v>
      </c>
      <c r="G706" cm="1">
        <f t="array" aca="1" ref="G706" ca="1">INDIRECT("'Room Details'!$H$708")</f>
        <v>0</v>
      </c>
      <c r="H706" cm="1">
        <f t="array" aca="1" ref="H706" ca="1">INDIRECT("'Room Details'!$I$708")</f>
        <v>0</v>
      </c>
      <c r="I706" cm="1">
        <f t="array" aca="1" ref="I706" ca="1">INDIRECT("'Room Details'!$J$708")</f>
        <v>0</v>
      </c>
      <c r="J706" cm="1">
        <f t="array" aca="1" ref="J706" ca="1">INDIRECT("'Room Details'!$K$708")</f>
        <v>0</v>
      </c>
      <c r="K706" t="str" cm="1">
        <f t="array" aca="1" ref="K706" ca="1">INDIRECT("'Room Details'!$L$708")</f>
        <v xml:space="preserve"> </v>
      </c>
      <c r="L706" cm="1">
        <f t="array" aca="1" ref="L706" ca="1">INDIRECT("'Room Details'!$M$708")</f>
        <v>0</v>
      </c>
      <c r="M706" cm="1">
        <f t="array" aca="1" ref="M706" ca="1">INDIRECT("'Room Details'!$N$708")</f>
        <v>0</v>
      </c>
      <c r="N706" cm="1">
        <f t="array" aca="1" ref="N706" ca="1">INDIRECT("'Room Details'!$O$708")</f>
        <v>0</v>
      </c>
      <c r="O706" cm="1">
        <f t="array" aca="1" ref="O706" ca="1">INDIRECT("'Room Details'!$P$708")</f>
        <v>0</v>
      </c>
    </row>
    <row r="707" spans="1:15" x14ac:dyDescent="0.25">
      <c r="A707" cm="1">
        <f t="array" aca="1" ref="A707" ca="1">INDIRECT("'Room Details'!$B$709")</f>
        <v>0</v>
      </c>
      <c r="B707" cm="1">
        <f t="array" aca="1" ref="B707" ca="1">INDIRECT("'Room Details'!$C$709")</f>
        <v>0</v>
      </c>
      <c r="C707" cm="1">
        <f t="array" aca="1" ref="C707" ca="1">INDIRECT("'Room Details'!$D$709")</f>
        <v>0</v>
      </c>
      <c r="D707" cm="1">
        <f t="array" aca="1" ref="D707" ca="1">INDIRECT("'Room Details'!$E$709")</f>
        <v>0</v>
      </c>
      <c r="E707" t="str" cm="1">
        <f t="array" aca="1" ref="E707" ca="1">INDIRECT("'Room Details'!$F$709")</f>
        <v xml:space="preserve"> </v>
      </c>
      <c r="F707" cm="1">
        <f t="array" aca="1" ref="F707" ca="1">INDIRECT("'Room Details'!$G$709")</f>
        <v>0</v>
      </c>
      <c r="G707" cm="1">
        <f t="array" aca="1" ref="G707" ca="1">INDIRECT("'Room Details'!$H$709")</f>
        <v>0</v>
      </c>
      <c r="H707" cm="1">
        <f t="array" aca="1" ref="H707" ca="1">INDIRECT("'Room Details'!$I$709")</f>
        <v>0</v>
      </c>
      <c r="I707" cm="1">
        <f t="array" aca="1" ref="I707" ca="1">INDIRECT("'Room Details'!$J$709")</f>
        <v>0</v>
      </c>
      <c r="J707" cm="1">
        <f t="array" aca="1" ref="J707" ca="1">INDIRECT("'Room Details'!$K$709")</f>
        <v>0</v>
      </c>
      <c r="K707" t="str" cm="1">
        <f t="array" aca="1" ref="K707" ca="1">INDIRECT("'Room Details'!$L$709")</f>
        <v xml:space="preserve"> </v>
      </c>
      <c r="L707" cm="1">
        <f t="array" aca="1" ref="L707" ca="1">INDIRECT("'Room Details'!$M$709")</f>
        <v>0</v>
      </c>
      <c r="M707" cm="1">
        <f t="array" aca="1" ref="M707" ca="1">INDIRECT("'Room Details'!$N$709")</f>
        <v>0</v>
      </c>
      <c r="N707" cm="1">
        <f t="array" aca="1" ref="N707" ca="1">INDIRECT("'Room Details'!$O$709")</f>
        <v>0</v>
      </c>
      <c r="O707" cm="1">
        <f t="array" aca="1" ref="O707" ca="1">INDIRECT("'Room Details'!$P$709")</f>
        <v>0</v>
      </c>
    </row>
    <row r="708" spans="1:15" x14ac:dyDescent="0.25">
      <c r="A708" cm="1">
        <f t="array" aca="1" ref="A708" ca="1">INDIRECT("'Room Details'!$B$710")</f>
        <v>0</v>
      </c>
      <c r="B708" cm="1">
        <f t="array" aca="1" ref="B708" ca="1">INDIRECT("'Room Details'!$C$710")</f>
        <v>0</v>
      </c>
      <c r="C708" cm="1">
        <f t="array" aca="1" ref="C708" ca="1">INDIRECT("'Room Details'!$D$710")</f>
        <v>0</v>
      </c>
      <c r="D708" cm="1">
        <f t="array" aca="1" ref="D708" ca="1">INDIRECT("'Room Details'!$E$710")</f>
        <v>0</v>
      </c>
      <c r="E708" t="str" cm="1">
        <f t="array" aca="1" ref="E708" ca="1">INDIRECT("'Room Details'!$F$710")</f>
        <v xml:space="preserve"> </v>
      </c>
      <c r="F708" cm="1">
        <f t="array" aca="1" ref="F708" ca="1">INDIRECT("'Room Details'!$G$710")</f>
        <v>0</v>
      </c>
      <c r="G708" cm="1">
        <f t="array" aca="1" ref="G708" ca="1">INDIRECT("'Room Details'!$H$710")</f>
        <v>0</v>
      </c>
      <c r="H708" cm="1">
        <f t="array" aca="1" ref="H708" ca="1">INDIRECT("'Room Details'!$I$710")</f>
        <v>0</v>
      </c>
      <c r="I708" cm="1">
        <f t="array" aca="1" ref="I708" ca="1">INDIRECT("'Room Details'!$J$710")</f>
        <v>0</v>
      </c>
      <c r="J708" cm="1">
        <f t="array" aca="1" ref="J708" ca="1">INDIRECT("'Room Details'!$K$710")</f>
        <v>0</v>
      </c>
      <c r="K708" t="str" cm="1">
        <f t="array" aca="1" ref="K708" ca="1">INDIRECT("'Room Details'!$L$710")</f>
        <v xml:space="preserve"> </v>
      </c>
      <c r="L708" cm="1">
        <f t="array" aca="1" ref="L708" ca="1">INDIRECT("'Room Details'!$M$710")</f>
        <v>0</v>
      </c>
      <c r="M708" cm="1">
        <f t="array" aca="1" ref="M708" ca="1">INDIRECT("'Room Details'!$N$710")</f>
        <v>0</v>
      </c>
      <c r="N708" cm="1">
        <f t="array" aca="1" ref="N708" ca="1">INDIRECT("'Room Details'!$O$710")</f>
        <v>0</v>
      </c>
      <c r="O708" cm="1">
        <f t="array" aca="1" ref="O708" ca="1">INDIRECT("'Room Details'!$P$710")</f>
        <v>0</v>
      </c>
    </row>
    <row r="709" spans="1:15" x14ac:dyDescent="0.25">
      <c r="A709" cm="1">
        <f t="array" aca="1" ref="A709" ca="1">INDIRECT("'Room Details'!$B$711")</f>
        <v>0</v>
      </c>
      <c r="B709" cm="1">
        <f t="array" aca="1" ref="B709" ca="1">INDIRECT("'Room Details'!$C$711")</f>
        <v>0</v>
      </c>
      <c r="C709" cm="1">
        <f t="array" aca="1" ref="C709" ca="1">INDIRECT("'Room Details'!$D$711")</f>
        <v>0</v>
      </c>
      <c r="D709" cm="1">
        <f t="array" aca="1" ref="D709" ca="1">INDIRECT("'Room Details'!$E$711")</f>
        <v>0</v>
      </c>
      <c r="E709" t="str" cm="1">
        <f t="array" aca="1" ref="E709" ca="1">INDIRECT("'Room Details'!$F$711")</f>
        <v xml:space="preserve"> </v>
      </c>
      <c r="F709" cm="1">
        <f t="array" aca="1" ref="F709" ca="1">INDIRECT("'Room Details'!$G$711")</f>
        <v>0</v>
      </c>
      <c r="G709" cm="1">
        <f t="array" aca="1" ref="G709" ca="1">INDIRECT("'Room Details'!$H$711")</f>
        <v>0</v>
      </c>
      <c r="H709" cm="1">
        <f t="array" aca="1" ref="H709" ca="1">INDIRECT("'Room Details'!$I$711")</f>
        <v>0</v>
      </c>
      <c r="I709" cm="1">
        <f t="array" aca="1" ref="I709" ca="1">INDIRECT("'Room Details'!$J$711")</f>
        <v>0</v>
      </c>
      <c r="J709" cm="1">
        <f t="array" aca="1" ref="J709" ca="1">INDIRECT("'Room Details'!$K$711")</f>
        <v>0</v>
      </c>
      <c r="K709" t="str" cm="1">
        <f t="array" aca="1" ref="K709" ca="1">INDIRECT("'Room Details'!$L$711")</f>
        <v xml:space="preserve"> </v>
      </c>
      <c r="L709" cm="1">
        <f t="array" aca="1" ref="L709" ca="1">INDIRECT("'Room Details'!$M$711")</f>
        <v>0</v>
      </c>
      <c r="M709" cm="1">
        <f t="array" aca="1" ref="M709" ca="1">INDIRECT("'Room Details'!$N$711")</f>
        <v>0</v>
      </c>
      <c r="N709" cm="1">
        <f t="array" aca="1" ref="N709" ca="1">INDIRECT("'Room Details'!$O$711")</f>
        <v>0</v>
      </c>
      <c r="O709" cm="1">
        <f t="array" aca="1" ref="O709" ca="1">INDIRECT("'Room Details'!$P$711")</f>
        <v>0</v>
      </c>
    </row>
    <row r="710" spans="1:15" x14ac:dyDescent="0.25">
      <c r="A710" cm="1">
        <f t="array" aca="1" ref="A710" ca="1">INDIRECT("'Room Details'!$B$712")</f>
        <v>0</v>
      </c>
      <c r="B710" cm="1">
        <f t="array" aca="1" ref="B710" ca="1">INDIRECT("'Room Details'!$C$712")</f>
        <v>0</v>
      </c>
      <c r="C710" cm="1">
        <f t="array" aca="1" ref="C710" ca="1">INDIRECT("'Room Details'!$D$712")</f>
        <v>0</v>
      </c>
      <c r="D710" cm="1">
        <f t="array" aca="1" ref="D710" ca="1">INDIRECT("'Room Details'!$E$712")</f>
        <v>0</v>
      </c>
      <c r="E710" t="str" cm="1">
        <f t="array" aca="1" ref="E710" ca="1">INDIRECT("'Room Details'!$F$712")</f>
        <v xml:space="preserve"> </v>
      </c>
      <c r="F710" cm="1">
        <f t="array" aca="1" ref="F710" ca="1">INDIRECT("'Room Details'!$G$712")</f>
        <v>0</v>
      </c>
      <c r="G710" cm="1">
        <f t="array" aca="1" ref="G710" ca="1">INDIRECT("'Room Details'!$H$712")</f>
        <v>0</v>
      </c>
      <c r="H710" cm="1">
        <f t="array" aca="1" ref="H710" ca="1">INDIRECT("'Room Details'!$I$712")</f>
        <v>0</v>
      </c>
      <c r="I710" cm="1">
        <f t="array" aca="1" ref="I710" ca="1">INDIRECT("'Room Details'!$J$712")</f>
        <v>0</v>
      </c>
      <c r="J710" cm="1">
        <f t="array" aca="1" ref="J710" ca="1">INDIRECT("'Room Details'!$K$712")</f>
        <v>0</v>
      </c>
      <c r="K710" t="str" cm="1">
        <f t="array" aca="1" ref="K710" ca="1">INDIRECT("'Room Details'!$L$712")</f>
        <v xml:space="preserve"> </v>
      </c>
      <c r="L710" cm="1">
        <f t="array" aca="1" ref="L710" ca="1">INDIRECT("'Room Details'!$M$712")</f>
        <v>0</v>
      </c>
      <c r="M710" cm="1">
        <f t="array" aca="1" ref="M710" ca="1">INDIRECT("'Room Details'!$N$712")</f>
        <v>0</v>
      </c>
      <c r="N710" cm="1">
        <f t="array" aca="1" ref="N710" ca="1">INDIRECT("'Room Details'!$O$712")</f>
        <v>0</v>
      </c>
      <c r="O710" cm="1">
        <f t="array" aca="1" ref="O710" ca="1">INDIRECT("'Room Details'!$P$712")</f>
        <v>0</v>
      </c>
    </row>
    <row r="711" spans="1:15" x14ac:dyDescent="0.25">
      <c r="A711" cm="1">
        <f t="array" aca="1" ref="A711" ca="1">INDIRECT("'Room Details'!$B$713")</f>
        <v>0</v>
      </c>
      <c r="B711" cm="1">
        <f t="array" aca="1" ref="B711" ca="1">INDIRECT("'Room Details'!$C$713")</f>
        <v>0</v>
      </c>
      <c r="C711" cm="1">
        <f t="array" aca="1" ref="C711" ca="1">INDIRECT("'Room Details'!$D$713")</f>
        <v>0</v>
      </c>
      <c r="D711" cm="1">
        <f t="array" aca="1" ref="D711" ca="1">INDIRECT("'Room Details'!$E$713")</f>
        <v>0</v>
      </c>
      <c r="E711" t="str" cm="1">
        <f t="array" aca="1" ref="E711" ca="1">INDIRECT("'Room Details'!$F$713")</f>
        <v xml:space="preserve"> </v>
      </c>
      <c r="F711" cm="1">
        <f t="array" aca="1" ref="F711" ca="1">INDIRECT("'Room Details'!$G$713")</f>
        <v>0</v>
      </c>
      <c r="G711" cm="1">
        <f t="array" aca="1" ref="G711" ca="1">INDIRECT("'Room Details'!$H$713")</f>
        <v>0</v>
      </c>
      <c r="H711" cm="1">
        <f t="array" aca="1" ref="H711" ca="1">INDIRECT("'Room Details'!$I$713")</f>
        <v>0</v>
      </c>
      <c r="I711" cm="1">
        <f t="array" aca="1" ref="I711" ca="1">INDIRECT("'Room Details'!$J$713")</f>
        <v>0</v>
      </c>
      <c r="J711" cm="1">
        <f t="array" aca="1" ref="J711" ca="1">INDIRECT("'Room Details'!$K$713")</f>
        <v>0</v>
      </c>
      <c r="K711" t="str" cm="1">
        <f t="array" aca="1" ref="K711" ca="1">INDIRECT("'Room Details'!$L$713")</f>
        <v xml:space="preserve"> </v>
      </c>
      <c r="L711" cm="1">
        <f t="array" aca="1" ref="L711" ca="1">INDIRECT("'Room Details'!$M$713")</f>
        <v>0</v>
      </c>
      <c r="M711" cm="1">
        <f t="array" aca="1" ref="M711" ca="1">INDIRECT("'Room Details'!$N$713")</f>
        <v>0</v>
      </c>
      <c r="N711" cm="1">
        <f t="array" aca="1" ref="N711" ca="1">INDIRECT("'Room Details'!$O$713")</f>
        <v>0</v>
      </c>
      <c r="O711" cm="1">
        <f t="array" aca="1" ref="O711" ca="1">INDIRECT("'Room Details'!$P$713")</f>
        <v>0</v>
      </c>
    </row>
    <row r="712" spans="1:15" x14ac:dyDescent="0.25">
      <c r="A712" cm="1">
        <f t="array" aca="1" ref="A712" ca="1">INDIRECT("'Room Details'!$B$714")</f>
        <v>0</v>
      </c>
      <c r="B712" cm="1">
        <f t="array" aca="1" ref="B712" ca="1">INDIRECT("'Room Details'!$C$714")</f>
        <v>0</v>
      </c>
      <c r="C712" cm="1">
        <f t="array" aca="1" ref="C712" ca="1">INDIRECT("'Room Details'!$D$714")</f>
        <v>0</v>
      </c>
      <c r="D712" cm="1">
        <f t="array" aca="1" ref="D712" ca="1">INDIRECT("'Room Details'!$E$714")</f>
        <v>0</v>
      </c>
      <c r="E712" t="str" cm="1">
        <f t="array" aca="1" ref="E712" ca="1">INDIRECT("'Room Details'!$F$714")</f>
        <v xml:space="preserve"> </v>
      </c>
      <c r="F712" cm="1">
        <f t="array" aca="1" ref="F712" ca="1">INDIRECT("'Room Details'!$G$714")</f>
        <v>0</v>
      </c>
      <c r="G712" cm="1">
        <f t="array" aca="1" ref="G712" ca="1">INDIRECT("'Room Details'!$H$714")</f>
        <v>0</v>
      </c>
      <c r="H712" cm="1">
        <f t="array" aca="1" ref="H712" ca="1">INDIRECT("'Room Details'!$I$714")</f>
        <v>0</v>
      </c>
      <c r="I712" cm="1">
        <f t="array" aca="1" ref="I712" ca="1">INDIRECT("'Room Details'!$J$714")</f>
        <v>0</v>
      </c>
      <c r="J712" cm="1">
        <f t="array" aca="1" ref="J712" ca="1">INDIRECT("'Room Details'!$K$714")</f>
        <v>0</v>
      </c>
      <c r="K712" t="str" cm="1">
        <f t="array" aca="1" ref="K712" ca="1">INDIRECT("'Room Details'!$L$714")</f>
        <v xml:space="preserve"> </v>
      </c>
      <c r="L712" cm="1">
        <f t="array" aca="1" ref="L712" ca="1">INDIRECT("'Room Details'!$M$714")</f>
        <v>0</v>
      </c>
      <c r="M712" cm="1">
        <f t="array" aca="1" ref="M712" ca="1">INDIRECT("'Room Details'!$N$714")</f>
        <v>0</v>
      </c>
      <c r="N712" cm="1">
        <f t="array" aca="1" ref="N712" ca="1">INDIRECT("'Room Details'!$O$714")</f>
        <v>0</v>
      </c>
      <c r="O712" cm="1">
        <f t="array" aca="1" ref="O712" ca="1">INDIRECT("'Room Details'!$P$714")</f>
        <v>0</v>
      </c>
    </row>
    <row r="713" spans="1:15" x14ac:dyDescent="0.25">
      <c r="A713" cm="1">
        <f t="array" aca="1" ref="A713" ca="1">INDIRECT("'Room Details'!$B$715")</f>
        <v>0</v>
      </c>
      <c r="B713" cm="1">
        <f t="array" aca="1" ref="B713" ca="1">INDIRECT("'Room Details'!$C$715")</f>
        <v>0</v>
      </c>
      <c r="C713" cm="1">
        <f t="array" aca="1" ref="C713" ca="1">INDIRECT("'Room Details'!$D$715")</f>
        <v>0</v>
      </c>
      <c r="D713" cm="1">
        <f t="array" aca="1" ref="D713" ca="1">INDIRECT("'Room Details'!$E$715")</f>
        <v>0</v>
      </c>
      <c r="E713" t="str" cm="1">
        <f t="array" aca="1" ref="E713" ca="1">INDIRECT("'Room Details'!$F$715")</f>
        <v xml:space="preserve"> </v>
      </c>
      <c r="F713" cm="1">
        <f t="array" aca="1" ref="F713" ca="1">INDIRECT("'Room Details'!$G$715")</f>
        <v>0</v>
      </c>
      <c r="G713" cm="1">
        <f t="array" aca="1" ref="G713" ca="1">INDIRECT("'Room Details'!$H$715")</f>
        <v>0</v>
      </c>
      <c r="H713" cm="1">
        <f t="array" aca="1" ref="H713" ca="1">INDIRECT("'Room Details'!$I$715")</f>
        <v>0</v>
      </c>
      <c r="I713" cm="1">
        <f t="array" aca="1" ref="I713" ca="1">INDIRECT("'Room Details'!$J$715")</f>
        <v>0</v>
      </c>
      <c r="J713" cm="1">
        <f t="array" aca="1" ref="J713" ca="1">INDIRECT("'Room Details'!$K$715")</f>
        <v>0</v>
      </c>
      <c r="K713" t="str" cm="1">
        <f t="array" aca="1" ref="K713" ca="1">INDIRECT("'Room Details'!$L$715")</f>
        <v xml:space="preserve"> </v>
      </c>
      <c r="L713" cm="1">
        <f t="array" aca="1" ref="L713" ca="1">INDIRECT("'Room Details'!$M$715")</f>
        <v>0</v>
      </c>
      <c r="M713" cm="1">
        <f t="array" aca="1" ref="M713" ca="1">INDIRECT("'Room Details'!$N$715")</f>
        <v>0</v>
      </c>
      <c r="N713" cm="1">
        <f t="array" aca="1" ref="N713" ca="1">INDIRECT("'Room Details'!$O$715")</f>
        <v>0</v>
      </c>
      <c r="O713" cm="1">
        <f t="array" aca="1" ref="O713" ca="1">INDIRECT("'Room Details'!$P$715")</f>
        <v>0</v>
      </c>
    </row>
    <row r="714" spans="1:15" x14ac:dyDescent="0.25">
      <c r="A714" cm="1">
        <f t="array" aca="1" ref="A714" ca="1">INDIRECT("'Room Details'!$B$716")</f>
        <v>0</v>
      </c>
      <c r="B714" cm="1">
        <f t="array" aca="1" ref="B714" ca="1">INDIRECT("'Room Details'!$C$716")</f>
        <v>0</v>
      </c>
      <c r="C714" cm="1">
        <f t="array" aca="1" ref="C714" ca="1">INDIRECT("'Room Details'!$D$716")</f>
        <v>0</v>
      </c>
      <c r="D714" cm="1">
        <f t="array" aca="1" ref="D714" ca="1">INDIRECT("'Room Details'!$E$716")</f>
        <v>0</v>
      </c>
      <c r="E714" t="str" cm="1">
        <f t="array" aca="1" ref="E714" ca="1">INDIRECT("'Room Details'!$F$716")</f>
        <v xml:space="preserve"> </v>
      </c>
      <c r="F714" cm="1">
        <f t="array" aca="1" ref="F714" ca="1">INDIRECT("'Room Details'!$G$716")</f>
        <v>0</v>
      </c>
      <c r="G714" cm="1">
        <f t="array" aca="1" ref="G714" ca="1">INDIRECT("'Room Details'!$H$716")</f>
        <v>0</v>
      </c>
      <c r="H714" cm="1">
        <f t="array" aca="1" ref="H714" ca="1">INDIRECT("'Room Details'!$I$716")</f>
        <v>0</v>
      </c>
      <c r="I714" cm="1">
        <f t="array" aca="1" ref="I714" ca="1">INDIRECT("'Room Details'!$J$716")</f>
        <v>0</v>
      </c>
      <c r="J714" cm="1">
        <f t="array" aca="1" ref="J714" ca="1">INDIRECT("'Room Details'!$K$716")</f>
        <v>0</v>
      </c>
      <c r="K714" t="str" cm="1">
        <f t="array" aca="1" ref="K714" ca="1">INDIRECT("'Room Details'!$L$716")</f>
        <v xml:space="preserve"> </v>
      </c>
      <c r="L714" cm="1">
        <f t="array" aca="1" ref="L714" ca="1">INDIRECT("'Room Details'!$M$716")</f>
        <v>0</v>
      </c>
      <c r="M714" cm="1">
        <f t="array" aca="1" ref="M714" ca="1">INDIRECT("'Room Details'!$N$716")</f>
        <v>0</v>
      </c>
      <c r="N714" cm="1">
        <f t="array" aca="1" ref="N714" ca="1">INDIRECT("'Room Details'!$O$716")</f>
        <v>0</v>
      </c>
      <c r="O714" cm="1">
        <f t="array" aca="1" ref="O714" ca="1">INDIRECT("'Room Details'!$P$716")</f>
        <v>0</v>
      </c>
    </row>
    <row r="715" spans="1:15" x14ac:dyDescent="0.25">
      <c r="A715" cm="1">
        <f t="array" aca="1" ref="A715" ca="1">INDIRECT("'Room Details'!$B$717")</f>
        <v>0</v>
      </c>
      <c r="B715" cm="1">
        <f t="array" aca="1" ref="B715" ca="1">INDIRECT("'Room Details'!$C$717")</f>
        <v>0</v>
      </c>
      <c r="C715" cm="1">
        <f t="array" aca="1" ref="C715" ca="1">INDIRECT("'Room Details'!$D$717")</f>
        <v>0</v>
      </c>
      <c r="D715" cm="1">
        <f t="array" aca="1" ref="D715" ca="1">INDIRECT("'Room Details'!$E$717")</f>
        <v>0</v>
      </c>
      <c r="E715" t="str" cm="1">
        <f t="array" aca="1" ref="E715" ca="1">INDIRECT("'Room Details'!$F$717")</f>
        <v xml:space="preserve"> </v>
      </c>
      <c r="F715" cm="1">
        <f t="array" aca="1" ref="F715" ca="1">INDIRECT("'Room Details'!$G$717")</f>
        <v>0</v>
      </c>
      <c r="G715" cm="1">
        <f t="array" aca="1" ref="G715" ca="1">INDIRECT("'Room Details'!$H$717")</f>
        <v>0</v>
      </c>
      <c r="H715" cm="1">
        <f t="array" aca="1" ref="H715" ca="1">INDIRECT("'Room Details'!$I$717")</f>
        <v>0</v>
      </c>
      <c r="I715" cm="1">
        <f t="array" aca="1" ref="I715" ca="1">INDIRECT("'Room Details'!$J$717")</f>
        <v>0</v>
      </c>
      <c r="J715" cm="1">
        <f t="array" aca="1" ref="J715" ca="1">INDIRECT("'Room Details'!$K$717")</f>
        <v>0</v>
      </c>
      <c r="K715" t="str" cm="1">
        <f t="array" aca="1" ref="K715" ca="1">INDIRECT("'Room Details'!$L$717")</f>
        <v xml:space="preserve"> </v>
      </c>
      <c r="L715" cm="1">
        <f t="array" aca="1" ref="L715" ca="1">INDIRECT("'Room Details'!$M$717")</f>
        <v>0</v>
      </c>
      <c r="M715" cm="1">
        <f t="array" aca="1" ref="M715" ca="1">INDIRECT("'Room Details'!$N$717")</f>
        <v>0</v>
      </c>
      <c r="N715" cm="1">
        <f t="array" aca="1" ref="N715" ca="1">INDIRECT("'Room Details'!$O$717")</f>
        <v>0</v>
      </c>
      <c r="O715" cm="1">
        <f t="array" aca="1" ref="O715" ca="1">INDIRECT("'Room Details'!$P$717")</f>
        <v>0</v>
      </c>
    </row>
    <row r="716" spans="1:15" x14ac:dyDescent="0.25">
      <c r="A716" cm="1">
        <f t="array" aca="1" ref="A716" ca="1">INDIRECT("'Room Details'!$B$718")</f>
        <v>0</v>
      </c>
      <c r="B716" cm="1">
        <f t="array" aca="1" ref="B716" ca="1">INDIRECT("'Room Details'!$C$718")</f>
        <v>0</v>
      </c>
      <c r="C716" cm="1">
        <f t="array" aca="1" ref="C716" ca="1">INDIRECT("'Room Details'!$D$718")</f>
        <v>0</v>
      </c>
      <c r="D716" cm="1">
        <f t="array" aca="1" ref="D716" ca="1">INDIRECT("'Room Details'!$E$718")</f>
        <v>0</v>
      </c>
      <c r="E716" t="str" cm="1">
        <f t="array" aca="1" ref="E716" ca="1">INDIRECT("'Room Details'!$F$718")</f>
        <v xml:space="preserve"> </v>
      </c>
      <c r="F716" cm="1">
        <f t="array" aca="1" ref="F716" ca="1">INDIRECT("'Room Details'!$G$718")</f>
        <v>0</v>
      </c>
      <c r="G716" cm="1">
        <f t="array" aca="1" ref="G716" ca="1">INDIRECT("'Room Details'!$H$718")</f>
        <v>0</v>
      </c>
      <c r="H716" cm="1">
        <f t="array" aca="1" ref="H716" ca="1">INDIRECT("'Room Details'!$I$718")</f>
        <v>0</v>
      </c>
      <c r="I716" cm="1">
        <f t="array" aca="1" ref="I716" ca="1">INDIRECT("'Room Details'!$J$718")</f>
        <v>0</v>
      </c>
      <c r="J716" cm="1">
        <f t="array" aca="1" ref="J716" ca="1">INDIRECT("'Room Details'!$K$718")</f>
        <v>0</v>
      </c>
      <c r="K716" t="str" cm="1">
        <f t="array" aca="1" ref="K716" ca="1">INDIRECT("'Room Details'!$L$718")</f>
        <v xml:space="preserve"> </v>
      </c>
      <c r="L716" cm="1">
        <f t="array" aca="1" ref="L716" ca="1">INDIRECT("'Room Details'!$M$718")</f>
        <v>0</v>
      </c>
      <c r="M716" cm="1">
        <f t="array" aca="1" ref="M716" ca="1">INDIRECT("'Room Details'!$N$718")</f>
        <v>0</v>
      </c>
      <c r="N716" cm="1">
        <f t="array" aca="1" ref="N716" ca="1">INDIRECT("'Room Details'!$O$718")</f>
        <v>0</v>
      </c>
      <c r="O716" cm="1">
        <f t="array" aca="1" ref="O716" ca="1">INDIRECT("'Room Details'!$P$718")</f>
        <v>0</v>
      </c>
    </row>
    <row r="717" spans="1:15" x14ac:dyDescent="0.25">
      <c r="A717" cm="1">
        <f t="array" aca="1" ref="A717" ca="1">INDIRECT("'Room Details'!$B$719")</f>
        <v>0</v>
      </c>
      <c r="B717" cm="1">
        <f t="array" aca="1" ref="B717" ca="1">INDIRECT("'Room Details'!$C$719")</f>
        <v>0</v>
      </c>
      <c r="C717" cm="1">
        <f t="array" aca="1" ref="C717" ca="1">INDIRECT("'Room Details'!$D$719")</f>
        <v>0</v>
      </c>
      <c r="D717" cm="1">
        <f t="array" aca="1" ref="D717" ca="1">INDIRECT("'Room Details'!$E$719")</f>
        <v>0</v>
      </c>
      <c r="E717" t="str" cm="1">
        <f t="array" aca="1" ref="E717" ca="1">INDIRECT("'Room Details'!$F$719")</f>
        <v xml:space="preserve"> </v>
      </c>
      <c r="F717" cm="1">
        <f t="array" aca="1" ref="F717" ca="1">INDIRECT("'Room Details'!$G$719")</f>
        <v>0</v>
      </c>
      <c r="G717" cm="1">
        <f t="array" aca="1" ref="G717" ca="1">INDIRECT("'Room Details'!$H$719")</f>
        <v>0</v>
      </c>
      <c r="H717" cm="1">
        <f t="array" aca="1" ref="H717" ca="1">INDIRECT("'Room Details'!$I$719")</f>
        <v>0</v>
      </c>
      <c r="I717" cm="1">
        <f t="array" aca="1" ref="I717" ca="1">INDIRECT("'Room Details'!$J$719")</f>
        <v>0</v>
      </c>
      <c r="J717" cm="1">
        <f t="array" aca="1" ref="J717" ca="1">INDIRECT("'Room Details'!$K$719")</f>
        <v>0</v>
      </c>
      <c r="K717" t="str" cm="1">
        <f t="array" aca="1" ref="K717" ca="1">INDIRECT("'Room Details'!$L$719")</f>
        <v xml:space="preserve"> </v>
      </c>
      <c r="L717" cm="1">
        <f t="array" aca="1" ref="L717" ca="1">INDIRECT("'Room Details'!$M$719")</f>
        <v>0</v>
      </c>
      <c r="M717" cm="1">
        <f t="array" aca="1" ref="M717" ca="1">INDIRECT("'Room Details'!$N$719")</f>
        <v>0</v>
      </c>
      <c r="N717" cm="1">
        <f t="array" aca="1" ref="N717" ca="1">INDIRECT("'Room Details'!$O$719")</f>
        <v>0</v>
      </c>
      <c r="O717" cm="1">
        <f t="array" aca="1" ref="O717" ca="1">INDIRECT("'Room Details'!$P$719")</f>
        <v>0</v>
      </c>
    </row>
    <row r="718" spans="1:15" x14ac:dyDescent="0.25">
      <c r="A718" cm="1">
        <f t="array" aca="1" ref="A718" ca="1">INDIRECT("'Room Details'!$B$720")</f>
        <v>0</v>
      </c>
      <c r="B718" cm="1">
        <f t="array" aca="1" ref="B718" ca="1">INDIRECT("'Room Details'!$C$720")</f>
        <v>0</v>
      </c>
      <c r="C718" cm="1">
        <f t="array" aca="1" ref="C718" ca="1">INDIRECT("'Room Details'!$D$720")</f>
        <v>0</v>
      </c>
      <c r="D718" cm="1">
        <f t="array" aca="1" ref="D718" ca="1">INDIRECT("'Room Details'!$E$720")</f>
        <v>0</v>
      </c>
      <c r="E718" t="str" cm="1">
        <f t="array" aca="1" ref="E718" ca="1">INDIRECT("'Room Details'!$F$720")</f>
        <v xml:space="preserve"> </v>
      </c>
      <c r="F718" cm="1">
        <f t="array" aca="1" ref="F718" ca="1">INDIRECT("'Room Details'!$G$720")</f>
        <v>0</v>
      </c>
      <c r="G718" cm="1">
        <f t="array" aca="1" ref="G718" ca="1">INDIRECT("'Room Details'!$H$720")</f>
        <v>0</v>
      </c>
      <c r="H718" cm="1">
        <f t="array" aca="1" ref="H718" ca="1">INDIRECT("'Room Details'!$I$720")</f>
        <v>0</v>
      </c>
      <c r="I718" cm="1">
        <f t="array" aca="1" ref="I718" ca="1">INDIRECT("'Room Details'!$J$720")</f>
        <v>0</v>
      </c>
      <c r="J718" cm="1">
        <f t="array" aca="1" ref="J718" ca="1">INDIRECT("'Room Details'!$K$720")</f>
        <v>0</v>
      </c>
      <c r="K718" t="str" cm="1">
        <f t="array" aca="1" ref="K718" ca="1">INDIRECT("'Room Details'!$L$720")</f>
        <v xml:space="preserve"> </v>
      </c>
      <c r="L718" cm="1">
        <f t="array" aca="1" ref="L718" ca="1">INDIRECT("'Room Details'!$M$720")</f>
        <v>0</v>
      </c>
      <c r="M718" cm="1">
        <f t="array" aca="1" ref="M718" ca="1">INDIRECT("'Room Details'!$N$720")</f>
        <v>0</v>
      </c>
      <c r="N718" cm="1">
        <f t="array" aca="1" ref="N718" ca="1">INDIRECT("'Room Details'!$O$720")</f>
        <v>0</v>
      </c>
      <c r="O718" cm="1">
        <f t="array" aca="1" ref="O718" ca="1">INDIRECT("'Room Details'!$P$720")</f>
        <v>0</v>
      </c>
    </row>
    <row r="719" spans="1:15" x14ac:dyDescent="0.25">
      <c r="A719" cm="1">
        <f t="array" aca="1" ref="A719" ca="1">INDIRECT("'Room Details'!$B$721")</f>
        <v>0</v>
      </c>
      <c r="B719" cm="1">
        <f t="array" aca="1" ref="B719" ca="1">INDIRECT("'Room Details'!$C$721")</f>
        <v>0</v>
      </c>
      <c r="C719" cm="1">
        <f t="array" aca="1" ref="C719" ca="1">INDIRECT("'Room Details'!$D$721")</f>
        <v>0</v>
      </c>
      <c r="D719" cm="1">
        <f t="array" aca="1" ref="D719" ca="1">INDIRECT("'Room Details'!$E$721")</f>
        <v>0</v>
      </c>
      <c r="E719" t="str" cm="1">
        <f t="array" aca="1" ref="E719" ca="1">INDIRECT("'Room Details'!$F$721")</f>
        <v xml:space="preserve"> </v>
      </c>
      <c r="F719" cm="1">
        <f t="array" aca="1" ref="F719" ca="1">INDIRECT("'Room Details'!$G$721")</f>
        <v>0</v>
      </c>
      <c r="G719" cm="1">
        <f t="array" aca="1" ref="G719" ca="1">INDIRECT("'Room Details'!$H$721")</f>
        <v>0</v>
      </c>
      <c r="H719" cm="1">
        <f t="array" aca="1" ref="H719" ca="1">INDIRECT("'Room Details'!$I$721")</f>
        <v>0</v>
      </c>
      <c r="I719" cm="1">
        <f t="array" aca="1" ref="I719" ca="1">INDIRECT("'Room Details'!$J$721")</f>
        <v>0</v>
      </c>
      <c r="J719" cm="1">
        <f t="array" aca="1" ref="J719" ca="1">INDIRECT("'Room Details'!$K$721")</f>
        <v>0</v>
      </c>
      <c r="K719" t="str" cm="1">
        <f t="array" aca="1" ref="K719" ca="1">INDIRECT("'Room Details'!$L$721")</f>
        <v xml:space="preserve"> </v>
      </c>
      <c r="L719" cm="1">
        <f t="array" aca="1" ref="L719" ca="1">INDIRECT("'Room Details'!$M$721")</f>
        <v>0</v>
      </c>
      <c r="M719" cm="1">
        <f t="array" aca="1" ref="M719" ca="1">INDIRECT("'Room Details'!$N$721")</f>
        <v>0</v>
      </c>
      <c r="N719" cm="1">
        <f t="array" aca="1" ref="N719" ca="1">INDIRECT("'Room Details'!$O$721")</f>
        <v>0</v>
      </c>
      <c r="O719" cm="1">
        <f t="array" aca="1" ref="O719" ca="1">INDIRECT("'Room Details'!$P$721")</f>
        <v>0</v>
      </c>
    </row>
    <row r="720" spans="1:15" x14ac:dyDescent="0.25">
      <c r="A720" cm="1">
        <f t="array" aca="1" ref="A720" ca="1">INDIRECT("'Room Details'!$B$722")</f>
        <v>0</v>
      </c>
      <c r="B720" cm="1">
        <f t="array" aca="1" ref="B720" ca="1">INDIRECT("'Room Details'!$C$722")</f>
        <v>0</v>
      </c>
      <c r="C720" cm="1">
        <f t="array" aca="1" ref="C720" ca="1">INDIRECT("'Room Details'!$D$722")</f>
        <v>0</v>
      </c>
      <c r="D720" cm="1">
        <f t="array" aca="1" ref="D720" ca="1">INDIRECT("'Room Details'!$E$722")</f>
        <v>0</v>
      </c>
      <c r="E720" t="str" cm="1">
        <f t="array" aca="1" ref="E720" ca="1">INDIRECT("'Room Details'!$F$722")</f>
        <v xml:space="preserve"> </v>
      </c>
      <c r="F720" cm="1">
        <f t="array" aca="1" ref="F720" ca="1">INDIRECT("'Room Details'!$G$722")</f>
        <v>0</v>
      </c>
      <c r="G720" cm="1">
        <f t="array" aca="1" ref="G720" ca="1">INDIRECT("'Room Details'!$H$722")</f>
        <v>0</v>
      </c>
      <c r="H720" cm="1">
        <f t="array" aca="1" ref="H720" ca="1">INDIRECT("'Room Details'!$I$722")</f>
        <v>0</v>
      </c>
      <c r="I720" cm="1">
        <f t="array" aca="1" ref="I720" ca="1">INDIRECT("'Room Details'!$J$722")</f>
        <v>0</v>
      </c>
      <c r="J720" cm="1">
        <f t="array" aca="1" ref="J720" ca="1">INDIRECT("'Room Details'!$K$722")</f>
        <v>0</v>
      </c>
      <c r="K720" t="str" cm="1">
        <f t="array" aca="1" ref="K720" ca="1">INDIRECT("'Room Details'!$L$722")</f>
        <v xml:space="preserve"> </v>
      </c>
      <c r="L720" cm="1">
        <f t="array" aca="1" ref="L720" ca="1">INDIRECT("'Room Details'!$M$722")</f>
        <v>0</v>
      </c>
      <c r="M720" cm="1">
        <f t="array" aca="1" ref="M720" ca="1">INDIRECT("'Room Details'!$N$722")</f>
        <v>0</v>
      </c>
      <c r="N720" cm="1">
        <f t="array" aca="1" ref="N720" ca="1">INDIRECT("'Room Details'!$O$722")</f>
        <v>0</v>
      </c>
      <c r="O720" cm="1">
        <f t="array" aca="1" ref="O720" ca="1">INDIRECT("'Room Details'!$P$722")</f>
        <v>0</v>
      </c>
    </row>
    <row r="721" spans="1:15" x14ac:dyDescent="0.25">
      <c r="A721" cm="1">
        <f t="array" aca="1" ref="A721" ca="1">INDIRECT("'Room Details'!$B$723")</f>
        <v>0</v>
      </c>
      <c r="B721" cm="1">
        <f t="array" aca="1" ref="B721" ca="1">INDIRECT("'Room Details'!$C$723")</f>
        <v>0</v>
      </c>
      <c r="C721" cm="1">
        <f t="array" aca="1" ref="C721" ca="1">INDIRECT("'Room Details'!$D$723")</f>
        <v>0</v>
      </c>
      <c r="D721" cm="1">
        <f t="array" aca="1" ref="D721" ca="1">INDIRECT("'Room Details'!$E$723")</f>
        <v>0</v>
      </c>
      <c r="E721" t="str" cm="1">
        <f t="array" aca="1" ref="E721" ca="1">INDIRECT("'Room Details'!$F$723")</f>
        <v xml:space="preserve"> </v>
      </c>
      <c r="F721" cm="1">
        <f t="array" aca="1" ref="F721" ca="1">INDIRECT("'Room Details'!$G$723")</f>
        <v>0</v>
      </c>
      <c r="G721" cm="1">
        <f t="array" aca="1" ref="G721" ca="1">INDIRECT("'Room Details'!$H$723")</f>
        <v>0</v>
      </c>
      <c r="H721" cm="1">
        <f t="array" aca="1" ref="H721" ca="1">INDIRECT("'Room Details'!$I$723")</f>
        <v>0</v>
      </c>
      <c r="I721" cm="1">
        <f t="array" aca="1" ref="I721" ca="1">INDIRECT("'Room Details'!$J$723")</f>
        <v>0</v>
      </c>
      <c r="J721" cm="1">
        <f t="array" aca="1" ref="J721" ca="1">INDIRECT("'Room Details'!$K$723")</f>
        <v>0</v>
      </c>
      <c r="K721" t="str" cm="1">
        <f t="array" aca="1" ref="K721" ca="1">INDIRECT("'Room Details'!$L$723")</f>
        <v xml:space="preserve"> </v>
      </c>
      <c r="L721" cm="1">
        <f t="array" aca="1" ref="L721" ca="1">INDIRECT("'Room Details'!$M$723")</f>
        <v>0</v>
      </c>
      <c r="M721" cm="1">
        <f t="array" aca="1" ref="M721" ca="1">INDIRECT("'Room Details'!$N$723")</f>
        <v>0</v>
      </c>
      <c r="N721" cm="1">
        <f t="array" aca="1" ref="N721" ca="1">INDIRECT("'Room Details'!$O$723")</f>
        <v>0</v>
      </c>
      <c r="O721" cm="1">
        <f t="array" aca="1" ref="O721" ca="1">INDIRECT("'Room Details'!$P$723")</f>
        <v>0</v>
      </c>
    </row>
    <row r="722" spans="1:15" x14ac:dyDescent="0.25">
      <c r="A722" cm="1">
        <f t="array" aca="1" ref="A722" ca="1">INDIRECT("'Room Details'!$B$724")</f>
        <v>0</v>
      </c>
      <c r="B722" cm="1">
        <f t="array" aca="1" ref="B722" ca="1">INDIRECT("'Room Details'!$C$724")</f>
        <v>0</v>
      </c>
      <c r="C722" cm="1">
        <f t="array" aca="1" ref="C722" ca="1">INDIRECT("'Room Details'!$D$724")</f>
        <v>0</v>
      </c>
      <c r="D722" cm="1">
        <f t="array" aca="1" ref="D722" ca="1">INDIRECT("'Room Details'!$E$724")</f>
        <v>0</v>
      </c>
      <c r="E722" t="str" cm="1">
        <f t="array" aca="1" ref="E722" ca="1">INDIRECT("'Room Details'!$F$724")</f>
        <v xml:space="preserve"> </v>
      </c>
      <c r="F722" cm="1">
        <f t="array" aca="1" ref="F722" ca="1">INDIRECT("'Room Details'!$G$724")</f>
        <v>0</v>
      </c>
      <c r="G722" cm="1">
        <f t="array" aca="1" ref="G722" ca="1">INDIRECT("'Room Details'!$H$724")</f>
        <v>0</v>
      </c>
      <c r="H722" cm="1">
        <f t="array" aca="1" ref="H722" ca="1">INDIRECT("'Room Details'!$I$724")</f>
        <v>0</v>
      </c>
      <c r="I722" cm="1">
        <f t="array" aca="1" ref="I722" ca="1">INDIRECT("'Room Details'!$J$724")</f>
        <v>0</v>
      </c>
      <c r="J722" cm="1">
        <f t="array" aca="1" ref="J722" ca="1">INDIRECT("'Room Details'!$K$724")</f>
        <v>0</v>
      </c>
      <c r="K722" t="str" cm="1">
        <f t="array" aca="1" ref="K722" ca="1">INDIRECT("'Room Details'!$L$724")</f>
        <v xml:space="preserve"> </v>
      </c>
      <c r="L722" cm="1">
        <f t="array" aca="1" ref="L722" ca="1">INDIRECT("'Room Details'!$M$724")</f>
        <v>0</v>
      </c>
      <c r="M722" cm="1">
        <f t="array" aca="1" ref="M722" ca="1">INDIRECT("'Room Details'!$N$724")</f>
        <v>0</v>
      </c>
      <c r="N722" cm="1">
        <f t="array" aca="1" ref="N722" ca="1">INDIRECT("'Room Details'!$O$724")</f>
        <v>0</v>
      </c>
      <c r="O722" cm="1">
        <f t="array" aca="1" ref="O722" ca="1">INDIRECT("'Room Details'!$P$724")</f>
        <v>0</v>
      </c>
    </row>
    <row r="723" spans="1:15" x14ac:dyDescent="0.25">
      <c r="A723" cm="1">
        <f t="array" aca="1" ref="A723" ca="1">INDIRECT("'Room Details'!$B$725")</f>
        <v>0</v>
      </c>
      <c r="B723" cm="1">
        <f t="array" aca="1" ref="B723" ca="1">INDIRECT("'Room Details'!$C$725")</f>
        <v>0</v>
      </c>
      <c r="C723" cm="1">
        <f t="array" aca="1" ref="C723" ca="1">INDIRECT("'Room Details'!$D$725")</f>
        <v>0</v>
      </c>
      <c r="D723" cm="1">
        <f t="array" aca="1" ref="D723" ca="1">INDIRECT("'Room Details'!$E$725")</f>
        <v>0</v>
      </c>
      <c r="E723" t="str" cm="1">
        <f t="array" aca="1" ref="E723" ca="1">INDIRECT("'Room Details'!$F$725")</f>
        <v xml:space="preserve"> </v>
      </c>
      <c r="F723" cm="1">
        <f t="array" aca="1" ref="F723" ca="1">INDIRECT("'Room Details'!$G$725")</f>
        <v>0</v>
      </c>
      <c r="G723" cm="1">
        <f t="array" aca="1" ref="G723" ca="1">INDIRECT("'Room Details'!$H$725")</f>
        <v>0</v>
      </c>
      <c r="H723" cm="1">
        <f t="array" aca="1" ref="H723" ca="1">INDIRECT("'Room Details'!$I$725")</f>
        <v>0</v>
      </c>
      <c r="I723" cm="1">
        <f t="array" aca="1" ref="I723" ca="1">INDIRECT("'Room Details'!$J$725")</f>
        <v>0</v>
      </c>
      <c r="J723" cm="1">
        <f t="array" aca="1" ref="J723" ca="1">INDIRECT("'Room Details'!$K$725")</f>
        <v>0</v>
      </c>
      <c r="K723" t="str" cm="1">
        <f t="array" aca="1" ref="K723" ca="1">INDIRECT("'Room Details'!$L$725")</f>
        <v xml:space="preserve"> </v>
      </c>
      <c r="L723" cm="1">
        <f t="array" aca="1" ref="L723" ca="1">INDIRECT("'Room Details'!$M$725")</f>
        <v>0</v>
      </c>
      <c r="M723" cm="1">
        <f t="array" aca="1" ref="M723" ca="1">INDIRECT("'Room Details'!$N$725")</f>
        <v>0</v>
      </c>
      <c r="N723" cm="1">
        <f t="array" aca="1" ref="N723" ca="1">INDIRECT("'Room Details'!$O$725")</f>
        <v>0</v>
      </c>
      <c r="O723" cm="1">
        <f t="array" aca="1" ref="O723" ca="1">INDIRECT("'Room Details'!$P$725")</f>
        <v>0</v>
      </c>
    </row>
    <row r="724" spans="1:15" x14ac:dyDescent="0.25">
      <c r="A724" cm="1">
        <f t="array" aca="1" ref="A724" ca="1">INDIRECT("'Room Details'!$B$726")</f>
        <v>0</v>
      </c>
      <c r="B724" cm="1">
        <f t="array" aca="1" ref="B724" ca="1">INDIRECT("'Room Details'!$C$726")</f>
        <v>0</v>
      </c>
      <c r="C724" cm="1">
        <f t="array" aca="1" ref="C724" ca="1">INDIRECT("'Room Details'!$D$726")</f>
        <v>0</v>
      </c>
      <c r="D724" cm="1">
        <f t="array" aca="1" ref="D724" ca="1">INDIRECT("'Room Details'!$E$726")</f>
        <v>0</v>
      </c>
      <c r="E724" t="str" cm="1">
        <f t="array" aca="1" ref="E724" ca="1">INDIRECT("'Room Details'!$F$726")</f>
        <v xml:space="preserve"> </v>
      </c>
      <c r="F724" cm="1">
        <f t="array" aca="1" ref="F724" ca="1">INDIRECT("'Room Details'!$G$726")</f>
        <v>0</v>
      </c>
      <c r="G724" cm="1">
        <f t="array" aca="1" ref="G724" ca="1">INDIRECT("'Room Details'!$H$726")</f>
        <v>0</v>
      </c>
      <c r="H724" cm="1">
        <f t="array" aca="1" ref="H724" ca="1">INDIRECT("'Room Details'!$I$726")</f>
        <v>0</v>
      </c>
      <c r="I724" cm="1">
        <f t="array" aca="1" ref="I724" ca="1">INDIRECT("'Room Details'!$J$726")</f>
        <v>0</v>
      </c>
      <c r="J724" cm="1">
        <f t="array" aca="1" ref="J724" ca="1">INDIRECT("'Room Details'!$K$726")</f>
        <v>0</v>
      </c>
      <c r="K724" t="str" cm="1">
        <f t="array" aca="1" ref="K724" ca="1">INDIRECT("'Room Details'!$L$726")</f>
        <v xml:space="preserve"> </v>
      </c>
      <c r="L724" cm="1">
        <f t="array" aca="1" ref="L724" ca="1">INDIRECT("'Room Details'!$M$726")</f>
        <v>0</v>
      </c>
      <c r="M724" cm="1">
        <f t="array" aca="1" ref="M724" ca="1">INDIRECT("'Room Details'!$N$726")</f>
        <v>0</v>
      </c>
      <c r="N724" cm="1">
        <f t="array" aca="1" ref="N724" ca="1">INDIRECT("'Room Details'!$O$726")</f>
        <v>0</v>
      </c>
      <c r="O724" cm="1">
        <f t="array" aca="1" ref="O724" ca="1">INDIRECT("'Room Details'!$P$726")</f>
        <v>0</v>
      </c>
    </row>
    <row r="725" spans="1:15" x14ac:dyDescent="0.25">
      <c r="A725" cm="1">
        <f t="array" aca="1" ref="A725" ca="1">INDIRECT("'Room Details'!$B$727")</f>
        <v>0</v>
      </c>
      <c r="B725" cm="1">
        <f t="array" aca="1" ref="B725" ca="1">INDIRECT("'Room Details'!$C$727")</f>
        <v>0</v>
      </c>
      <c r="C725" cm="1">
        <f t="array" aca="1" ref="C725" ca="1">INDIRECT("'Room Details'!$D$727")</f>
        <v>0</v>
      </c>
      <c r="D725" cm="1">
        <f t="array" aca="1" ref="D725" ca="1">INDIRECT("'Room Details'!$E$727")</f>
        <v>0</v>
      </c>
      <c r="E725" t="str" cm="1">
        <f t="array" aca="1" ref="E725" ca="1">INDIRECT("'Room Details'!$F$727")</f>
        <v xml:space="preserve"> </v>
      </c>
      <c r="F725" cm="1">
        <f t="array" aca="1" ref="F725" ca="1">INDIRECT("'Room Details'!$G$727")</f>
        <v>0</v>
      </c>
      <c r="G725" cm="1">
        <f t="array" aca="1" ref="G725" ca="1">INDIRECT("'Room Details'!$H$727")</f>
        <v>0</v>
      </c>
      <c r="H725" cm="1">
        <f t="array" aca="1" ref="H725" ca="1">INDIRECT("'Room Details'!$I$727")</f>
        <v>0</v>
      </c>
      <c r="I725" cm="1">
        <f t="array" aca="1" ref="I725" ca="1">INDIRECT("'Room Details'!$J$727")</f>
        <v>0</v>
      </c>
      <c r="J725" cm="1">
        <f t="array" aca="1" ref="J725" ca="1">INDIRECT("'Room Details'!$K$727")</f>
        <v>0</v>
      </c>
      <c r="K725" t="str" cm="1">
        <f t="array" aca="1" ref="K725" ca="1">INDIRECT("'Room Details'!$L$727")</f>
        <v xml:space="preserve"> </v>
      </c>
      <c r="L725" cm="1">
        <f t="array" aca="1" ref="L725" ca="1">INDIRECT("'Room Details'!$M$727")</f>
        <v>0</v>
      </c>
      <c r="M725" cm="1">
        <f t="array" aca="1" ref="M725" ca="1">INDIRECT("'Room Details'!$N$727")</f>
        <v>0</v>
      </c>
      <c r="N725" cm="1">
        <f t="array" aca="1" ref="N725" ca="1">INDIRECT("'Room Details'!$O$727")</f>
        <v>0</v>
      </c>
      <c r="O725" cm="1">
        <f t="array" aca="1" ref="O725" ca="1">INDIRECT("'Room Details'!$P$727")</f>
        <v>0</v>
      </c>
    </row>
    <row r="726" spans="1:15" x14ac:dyDescent="0.25">
      <c r="A726" cm="1">
        <f t="array" aca="1" ref="A726" ca="1">INDIRECT("'Room Details'!$B$728")</f>
        <v>0</v>
      </c>
      <c r="B726" cm="1">
        <f t="array" aca="1" ref="B726" ca="1">INDIRECT("'Room Details'!$C$728")</f>
        <v>0</v>
      </c>
      <c r="C726" cm="1">
        <f t="array" aca="1" ref="C726" ca="1">INDIRECT("'Room Details'!$D$728")</f>
        <v>0</v>
      </c>
      <c r="D726" cm="1">
        <f t="array" aca="1" ref="D726" ca="1">INDIRECT("'Room Details'!$E$728")</f>
        <v>0</v>
      </c>
      <c r="E726" t="str" cm="1">
        <f t="array" aca="1" ref="E726" ca="1">INDIRECT("'Room Details'!$F$728")</f>
        <v xml:space="preserve"> </v>
      </c>
      <c r="F726" cm="1">
        <f t="array" aca="1" ref="F726" ca="1">INDIRECT("'Room Details'!$G$728")</f>
        <v>0</v>
      </c>
      <c r="G726" cm="1">
        <f t="array" aca="1" ref="G726" ca="1">INDIRECT("'Room Details'!$H$728")</f>
        <v>0</v>
      </c>
      <c r="H726" cm="1">
        <f t="array" aca="1" ref="H726" ca="1">INDIRECT("'Room Details'!$I$728")</f>
        <v>0</v>
      </c>
      <c r="I726" cm="1">
        <f t="array" aca="1" ref="I726" ca="1">INDIRECT("'Room Details'!$J$728")</f>
        <v>0</v>
      </c>
      <c r="J726" cm="1">
        <f t="array" aca="1" ref="J726" ca="1">INDIRECT("'Room Details'!$K$728")</f>
        <v>0</v>
      </c>
      <c r="K726" t="str" cm="1">
        <f t="array" aca="1" ref="K726" ca="1">INDIRECT("'Room Details'!$L$728")</f>
        <v xml:space="preserve"> </v>
      </c>
      <c r="L726" cm="1">
        <f t="array" aca="1" ref="L726" ca="1">INDIRECT("'Room Details'!$M$728")</f>
        <v>0</v>
      </c>
      <c r="M726" cm="1">
        <f t="array" aca="1" ref="M726" ca="1">INDIRECT("'Room Details'!$N$728")</f>
        <v>0</v>
      </c>
      <c r="N726" cm="1">
        <f t="array" aca="1" ref="N726" ca="1">INDIRECT("'Room Details'!$O$728")</f>
        <v>0</v>
      </c>
      <c r="O726" cm="1">
        <f t="array" aca="1" ref="O726" ca="1">INDIRECT("'Room Details'!$P$728")</f>
        <v>0</v>
      </c>
    </row>
    <row r="727" spans="1:15" x14ac:dyDescent="0.25">
      <c r="A727" cm="1">
        <f t="array" aca="1" ref="A727" ca="1">INDIRECT("'Room Details'!$B$729")</f>
        <v>0</v>
      </c>
      <c r="B727" cm="1">
        <f t="array" aca="1" ref="B727" ca="1">INDIRECT("'Room Details'!$C$729")</f>
        <v>0</v>
      </c>
      <c r="C727" cm="1">
        <f t="array" aca="1" ref="C727" ca="1">INDIRECT("'Room Details'!$D$729")</f>
        <v>0</v>
      </c>
      <c r="D727" cm="1">
        <f t="array" aca="1" ref="D727" ca="1">INDIRECT("'Room Details'!$E$729")</f>
        <v>0</v>
      </c>
      <c r="E727" t="str" cm="1">
        <f t="array" aca="1" ref="E727" ca="1">INDIRECT("'Room Details'!$F$729")</f>
        <v xml:space="preserve"> </v>
      </c>
      <c r="F727" cm="1">
        <f t="array" aca="1" ref="F727" ca="1">INDIRECT("'Room Details'!$G$729")</f>
        <v>0</v>
      </c>
      <c r="G727" cm="1">
        <f t="array" aca="1" ref="G727" ca="1">INDIRECT("'Room Details'!$H$729")</f>
        <v>0</v>
      </c>
      <c r="H727" cm="1">
        <f t="array" aca="1" ref="H727" ca="1">INDIRECT("'Room Details'!$I$729")</f>
        <v>0</v>
      </c>
      <c r="I727" cm="1">
        <f t="array" aca="1" ref="I727" ca="1">INDIRECT("'Room Details'!$J$729")</f>
        <v>0</v>
      </c>
      <c r="J727" cm="1">
        <f t="array" aca="1" ref="J727" ca="1">INDIRECT("'Room Details'!$K$729")</f>
        <v>0</v>
      </c>
      <c r="K727" t="str" cm="1">
        <f t="array" aca="1" ref="K727" ca="1">INDIRECT("'Room Details'!$L$729")</f>
        <v xml:space="preserve"> </v>
      </c>
      <c r="L727" cm="1">
        <f t="array" aca="1" ref="L727" ca="1">INDIRECT("'Room Details'!$M$729")</f>
        <v>0</v>
      </c>
      <c r="M727" cm="1">
        <f t="array" aca="1" ref="M727" ca="1">INDIRECT("'Room Details'!$N$729")</f>
        <v>0</v>
      </c>
      <c r="N727" cm="1">
        <f t="array" aca="1" ref="N727" ca="1">INDIRECT("'Room Details'!$O$729")</f>
        <v>0</v>
      </c>
      <c r="O727" cm="1">
        <f t="array" aca="1" ref="O727" ca="1">INDIRECT("'Room Details'!$P$729")</f>
        <v>0</v>
      </c>
    </row>
    <row r="728" spans="1:15" x14ac:dyDescent="0.25">
      <c r="A728" cm="1">
        <f t="array" aca="1" ref="A728" ca="1">INDIRECT("'Room Details'!$B$730")</f>
        <v>0</v>
      </c>
      <c r="B728" cm="1">
        <f t="array" aca="1" ref="B728" ca="1">INDIRECT("'Room Details'!$C$730")</f>
        <v>0</v>
      </c>
      <c r="C728" cm="1">
        <f t="array" aca="1" ref="C728" ca="1">INDIRECT("'Room Details'!$D$730")</f>
        <v>0</v>
      </c>
      <c r="D728" cm="1">
        <f t="array" aca="1" ref="D728" ca="1">INDIRECT("'Room Details'!$E$730")</f>
        <v>0</v>
      </c>
      <c r="E728" t="str" cm="1">
        <f t="array" aca="1" ref="E728" ca="1">INDIRECT("'Room Details'!$F$730")</f>
        <v xml:space="preserve"> </v>
      </c>
      <c r="F728" cm="1">
        <f t="array" aca="1" ref="F728" ca="1">INDIRECT("'Room Details'!$G$730")</f>
        <v>0</v>
      </c>
      <c r="G728" cm="1">
        <f t="array" aca="1" ref="G728" ca="1">INDIRECT("'Room Details'!$H$730")</f>
        <v>0</v>
      </c>
      <c r="H728" cm="1">
        <f t="array" aca="1" ref="H728" ca="1">INDIRECT("'Room Details'!$I$730")</f>
        <v>0</v>
      </c>
      <c r="I728" cm="1">
        <f t="array" aca="1" ref="I728" ca="1">INDIRECT("'Room Details'!$J$730")</f>
        <v>0</v>
      </c>
      <c r="J728" cm="1">
        <f t="array" aca="1" ref="J728" ca="1">INDIRECT("'Room Details'!$K$730")</f>
        <v>0</v>
      </c>
      <c r="K728" t="str" cm="1">
        <f t="array" aca="1" ref="K728" ca="1">INDIRECT("'Room Details'!$L$730")</f>
        <v xml:space="preserve"> </v>
      </c>
      <c r="L728" cm="1">
        <f t="array" aca="1" ref="L728" ca="1">INDIRECT("'Room Details'!$M$730")</f>
        <v>0</v>
      </c>
      <c r="M728" cm="1">
        <f t="array" aca="1" ref="M728" ca="1">INDIRECT("'Room Details'!$N$730")</f>
        <v>0</v>
      </c>
      <c r="N728" cm="1">
        <f t="array" aca="1" ref="N728" ca="1">INDIRECT("'Room Details'!$O$730")</f>
        <v>0</v>
      </c>
      <c r="O728" cm="1">
        <f t="array" aca="1" ref="O728" ca="1">INDIRECT("'Room Details'!$P$730")</f>
        <v>0</v>
      </c>
    </row>
    <row r="729" spans="1:15" x14ac:dyDescent="0.25">
      <c r="A729" cm="1">
        <f t="array" aca="1" ref="A729" ca="1">INDIRECT("'Room Details'!$B$731")</f>
        <v>0</v>
      </c>
      <c r="B729" cm="1">
        <f t="array" aca="1" ref="B729" ca="1">INDIRECT("'Room Details'!$C$731")</f>
        <v>0</v>
      </c>
      <c r="C729" cm="1">
        <f t="array" aca="1" ref="C729" ca="1">INDIRECT("'Room Details'!$D$731")</f>
        <v>0</v>
      </c>
      <c r="D729" cm="1">
        <f t="array" aca="1" ref="D729" ca="1">INDIRECT("'Room Details'!$E$731")</f>
        <v>0</v>
      </c>
      <c r="E729" t="str" cm="1">
        <f t="array" aca="1" ref="E729" ca="1">INDIRECT("'Room Details'!$F$731")</f>
        <v xml:space="preserve"> </v>
      </c>
      <c r="F729" cm="1">
        <f t="array" aca="1" ref="F729" ca="1">INDIRECT("'Room Details'!$G$731")</f>
        <v>0</v>
      </c>
      <c r="G729" cm="1">
        <f t="array" aca="1" ref="G729" ca="1">INDIRECT("'Room Details'!$H$731")</f>
        <v>0</v>
      </c>
      <c r="H729" cm="1">
        <f t="array" aca="1" ref="H729" ca="1">INDIRECT("'Room Details'!$I$731")</f>
        <v>0</v>
      </c>
      <c r="I729" cm="1">
        <f t="array" aca="1" ref="I729" ca="1">INDIRECT("'Room Details'!$J$731")</f>
        <v>0</v>
      </c>
      <c r="J729" cm="1">
        <f t="array" aca="1" ref="J729" ca="1">INDIRECT("'Room Details'!$K$731")</f>
        <v>0</v>
      </c>
      <c r="K729" t="str" cm="1">
        <f t="array" aca="1" ref="K729" ca="1">INDIRECT("'Room Details'!$L$731")</f>
        <v xml:space="preserve"> </v>
      </c>
      <c r="L729" cm="1">
        <f t="array" aca="1" ref="L729" ca="1">INDIRECT("'Room Details'!$M$731")</f>
        <v>0</v>
      </c>
      <c r="M729" cm="1">
        <f t="array" aca="1" ref="M729" ca="1">INDIRECT("'Room Details'!$N$731")</f>
        <v>0</v>
      </c>
      <c r="N729" cm="1">
        <f t="array" aca="1" ref="N729" ca="1">INDIRECT("'Room Details'!$O$731")</f>
        <v>0</v>
      </c>
      <c r="O729" cm="1">
        <f t="array" aca="1" ref="O729" ca="1">INDIRECT("'Room Details'!$P$731")</f>
        <v>0</v>
      </c>
    </row>
    <row r="730" spans="1:15" x14ac:dyDescent="0.25">
      <c r="A730" cm="1">
        <f t="array" aca="1" ref="A730" ca="1">INDIRECT("'Room Details'!$B$732")</f>
        <v>0</v>
      </c>
      <c r="B730" cm="1">
        <f t="array" aca="1" ref="B730" ca="1">INDIRECT("'Room Details'!$C$732")</f>
        <v>0</v>
      </c>
      <c r="C730" cm="1">
        <f t="array" aca="1" ref="C730" ca="1">INDIRECT("'Room Details'!$D$732")</f>
        <v>0</v>
      </c>
      <c r="D730" cm="1">
        <f t="array" aca="1" ref="D730" ca="1">INDIRECT("'Room Details'!$E$732")</f>
        <v>0</v>
      </c>
      <c r="E730" t="str" cm="1">
        <f t="array" aca="1" ref="E730" ca="1">INDIRECT("'Room Details'!$F$732")</f>
        <v xml:space="preserve"> </v>
      </c>
      <c r="F730" cm="1">
        <f t="array" aca="1" ref="F730" ca="1">INDIRECT("'Room Details'!$G$732")</f>
        <v>0</v>
      </c>
      <c r="G730" cm="1">
        <f t="array" aca="1" ref="G730" ca="1">INDIRECT("'Room Details'!$H$732")</f>
        <v>0</v>
      </c>
      <c r="H730" cm="1">
        <f t="array" aca="1" ref="H730" ca="1">INDIRECT("'Room Details'!$I$732")</f>
        <v>0</v>
      </c>
      <c r="I730" cm="1">
        <f t="array" aca="1" ref="I730" ca="1">INDIRECT("'Room Details'!$J$732")</f>
        <v>0</v>
      </c>
      <c r="J730" cm="1">
        <f t="array" aca="1" ref="J730" ca="1">INDIRECT("'Room Details'!$K$732")</f>
        <v>0</v>
      </c>
      <c r="K730" t="str" cm="1">
        <f t="array" aca="1" ref="K730" ca="1">INDIRECT("'Room Details'!$L$732")</f>
        <v xml:space="preserve"> </v>
      </c>
      <c r="L730" cm="1">
        <f t="array" aca="1" ref="L730" ca="1">INDIRECT("'Room Details'!$M$732")</f>
        <v>0</v>
      </c>
      <c r="M730" cm="1">
        <f t="array" aca="1" ref="M730" ca="1">INDIRECT("'Room Details'!$N$732")</f>
        <v>0</v>
      </c>
      <c r="N730" cm="1">
        <f t="array" aca="1" ref="N730" ca="1">INDIRECT("'Room Details'!$O$732")</f>
        <v>0</v>
      </c>
      <c r="O730" cm="1">
        <f t="array" aca="1" ref="O730" ca="1">INDIRECT("'Room Details'!$P$732")</f>
        <v>0</v>
      </c>
    </row>
    <row r="731" spans="1:15" x14ac:dyDescent="0.25">
      <c r="A731" cm="1">
        <f t="array" aca="1" ref="A731" ca="1">INDIRECT("'Room Details'!$B$733")</f>
        <v>0</v>
      </c>
      <c r="B731" cm="1">
        <f t="array" aca="1" ref="B731" ca="1">INDIRECT("'Room Details'!$C$733")</f>
        <v>0</v>
      </c>
      <c r="C731" cm="1">
        <f t="array" aca="1" ref="C731" ca="1">INDIRECT("'Room Details'!$D$733")</f>
        <v>0</v>
      </c>
      <c r="D731" cm="1">
        <f t="array" aca="1" ref="D731" ca="1">INDIRECT("'Room Details'!$E$733")</f>
        <v>0</v>
      </c>
      <c r="E731" t="str" cm="1">
        <f t="array" aca="1" ref="E731" ca="1">INDIRECT("'Room Details'!$F$733")</f>
        <v xml:space="preserve"> </v>
      </c>
      <c r="F731" cm="1">
        <f t="array" aca="1" ref="F731" ca="1">INDIRECT("'Room Details'!$G$733")</f>
        <v>0</v>
      </c>
      <c r="G731" cm="1">
        <f t="array" aca="1" ref="G731" ca="1">INDIRECT("'Room Details'!$H$733")</f>
        <v>0</v>
      </c>
      <c r="H731" cm="1">
        <f t="array" aca="1" ref="H731" ca="1">INDIRECT("'Room Details'!$I$733")</f>
        <v>0</v>
      </c>
      <c r="I731" cm="1">
        <f t="array" aca="1" ref="I731" ca="1">INDIRECT("'Room Details'!$J$733")</f>
        <v>0</v>
      </c>
      <c r="J731" cm="1">
        <f t="array" aca="1" ref="J731" ca="1">INDIRECT("'Room Details'!$K$733")</f>
        <v>0</v>
      </c>
      <c r="K731" t="str" cm="1">
        <f t="array" aca="1" ref="K731" ca="1">INDIRECT("'Room Details'!$L$733")</f>
        <v xml:space="preserve"> </v>
      </c>
      <c r="L731" cm="1">
        <f t="array" aca="1" ref="L731" ca="1">INDIRECT("'Room Details'!$M$733")</f>
        <v>0</v>
      </c>
      <c r="M731" cm="1">
        <f t="array" aca="1" ref="M731" ca="1">INDIRECT("'Room Details'!$N$733")</f>
        <v>0</v>
      </c>
      <c r="N731" cm="1">
        <f t="array" aca="1" ref="N731" ca="1">INDIRECT("'Room Details'!$O$733")</f>
        <v>0</v>
      </c>
      <c r="O731" cm="1">
        <f t="array" aca="1" ref="O731" ca="1">INDIRECT("'Room Details'!$P$733")</f>
        <v>0</v>
      </c>
    </row>
    <row r="732" spans="1:15" x14ac:dyDescent="0.25">
      <c r="A732" cm="1">
        <f t="array" aca="1" ref="A732" ca="1">INDIRECT("'Room Details'!$B$734")</f>
        <v>0</v>
      </c>
      <c r="B732" cm="1">
        <f t="array" aca="1" ref="B732" ca="1">INDIRECT("'Room Details'!$C$734")</f>
        <v>0</v>
      </c>
      <c r="C732" cm="1">
        <f t="array" aca="1" ref="C732" ca="1">INDIRECT("'Room Details'!$D$734")</f>
        <v>0</v>
      </c>
      <c r="D732" cm="1">
        <f t="array" aca="1" ref="D732" ca="1">INDIRECT("'Room Details'!$E$734")</f>
        <v>0</v>
      </c>
      <c r="E732" t="str" cm="1">
        <f t="array" aca="1" ref="E732" ca="1">INDIRECT("'Room Details'!$F$734")</f>
        <v xml:space="preserve"> </v>
      </c>
      <c r="F732" cm="1">
        <f t="array" aca="1" ref="F732" ca="1">INDIRECT("'Room Details'!$G$734")</f>
        <v>0</v>
      </c>
      <c r="G732" cm="1">
        <f t="array" aca="1" ref="G732" ca="1">INDIRECT("'Room Details'!$H$734")</f>
        <v>0</v>
      </c>
      <c r="H732" cm="1">
        <f t="array" aca="1" ref="H732" ca="1">INDIRECT("'Room Details'!$I$734")</f>
        <v>0</v>
      </c>
      <c r="I732" cm="1">
        <f t="array" aca="1" ref="I732" ca="1">INDIRECT("'Room Details'!$J$734")</f>
        <v>0</v>
      </c>
      <c r="J732" cm="1">
        <f t="array" aca="1" ref="J732" ca="1">INDIRECT("'Room Details'!$K$734")</f>
        <v>0</v>
      </c>
      <c r="K732" t="str" cm="1">
        <f t="array" aca="1" ref="K732" ca="1">INDIRECT("'Room Details'!$L$734")</f>
        <v xml:space="preserve"> </v>
      </c>
      <c r="L732" cm="1">
        <f t="array" aca="1" ref="L732" ca="1">INDIRECT("'Room Details'!$M$734")</f>
        <v>0</v>
      </c>
      <c r="M732" cm="1">
        <f t="array" aca="1" ref="M732" ca="1">INDIRECT("'Room Details'!$N$734")</f>
        <v>0</v>
      </c>
      <c r="N732" cm="1">
        <f t="array" aca="1" ref="N732" ca="1">INDIRECT("'Room Details'!$O$734")</f>
        <v>0</v>
      </c>
      <c r="O732" cm="1">
        <f t="array" aca="1" ref="O732" ca="1">INDIRECT("'Room Details'!$P$734")</f>
        <v>0</v>
      </c>
    </row>
    <row r="733" spans="1:15" x14ac:dyDescent="0.25">
      <c r="A733" cm="1">
        <f t="array" aca="1" ref="A733" ca="1">INDIRECT("'Room Details'!$B$735")</f>
        <v>0</v>
      </c>
      <c r="B733" cm="1">
        <f t="array" aca="1" ref="B733" ca="1">INDIRECT("'Room Details'!$C$735")</f>
        <v>0</v>
      </c>
      <c r="C733" cm="1">
        <f t="array" aca="1" ref="C733" ca="1">INDIRECT("'Room Details'!$D$735")</f>
        <v>0</v>
      </c>
      <c r="D733" cm="1">
        <f t="array" aca="1" ref="D733" ca="1">INDIRECT("'Room Details'!$E$735")</f>
        <v>0</v>
      </c>
      <c r="E733" t="str" cm="1">
        <f t="array" aca="1" ref="E733" ca="1">INDIRECT("'Room Details'!$F$735")</f>
        <v xml:space="preserve"> </v>
      </c>
      <c r="F733" cm="1">
        <f t="array" aca="1" ref="F733" ca="1">INDIRECT("'Room Details'!$G$735")</f>
        <v>0</v>
      </c>
      <c r="G733" cm="1">
        <f t="array" aca="1" ref="G733" ca="1">INDIRECT("'Room Details'!$H$735")</f>
        <v>0</v>
      </c>
      <c r="H733" cm="1">
        <f t="array" aca="1" ref="H733" ca="1">INDIRECT("'Room Details'!$I$735")</f>
        <v>0</v>
      </c>
      <c r="I733" cm="1">
        <f t="array" aca="1" ref="I733" ca="1">INDIRECT("'Room Details'!$J$735")</f>
        <v>0</v>
      </c>
      <c r="J733" cm="1">
        <f t="array" aca="1" ref="J733" ca="1">INDIRECT("'Room Details'!$K$735")</f>
        <v>0</v>
      </c>
      <c r="K733" t="str" cm="1">
        <f t="array" aca="1" ref="K733" ca="1">INDIRECT("'Room Details'!$L$735")</f>
        <v xml:space="preserve"> </v>
      </c>
      <c r="L733" cm="1">
        <f t="array" aca="1" ref="L733" ca="1">INDIRECT("'Room Details'!$M$735")</f>
        <v>0</v>
      </c>
      <c r="M733" cm="1">
        <f t="array" aca="1" ref="M733" ca="1">INDIRECT("'Room Details'!$N$735")</f>
        <v>0</v>
      </c>
      <c r="N733" cm="1">
        <f t="array" aca="1" ref="N733" ca="1">INDIRECT("'Room Details'!$O$735")</f>
        <v>0</v>
      </c>
      <c r="O733" cm="1">
        <f t="array" aca="1" ref="O733" ca="1">INDIRECT("'Room Details'!$P$735")</f>
        <v>0</v>
      </c>
    </row>
    <row r="734" spans="1:15" x14ac:dyDescent="0.25">
      <c r="A734" cm="1">
        <f t="array" aca="1" ref="A734" ca="1">INDIRECT("'Room Details'!$B$736")</f>
        <v>0</v>
      </c>
      <c r="B734" cm="1">
        <f t="array" aca="1" ref="B734" ca="1">INDIRECT("'Room Details'!$C$736")</f>
        <v>0</v>
      </c>
      <c r="C734" cm="1">
        <f t="array" aca="1" ref="C734" ca="1">INDIRECT("'Room Details'!$D$736")</f>
        <v>0</v>
      </c>
      <c r="D734" cm="1">
        <f t="array" aca="1" ref="D734" ca="1">INDIRECT("'Room Details'!$E$736")</f>
        <v>0</v>
      </c>
      <c r="E734" t="str" cm="1">
        <f t="array" aca="1" ref="E734" ca="1">INDIRECT("'Room Details'!$F$736")</f>
        <v xml:space="preserve"> </v>
      </c>
      <c r="F734" cm="1">
        <f t="array" aca="1" ref="F734" ca="1">INDIRECT("'Room Details'!$G$736")</f>
        <v>0</v>
      </c>
      <c r="G734" cm="1">
        <f t="array" aca="1" ref="G734" ca="1">INDIRECT("'Room Details'!$H$736")</f>
        <v>0</v>
      </c>
      <c r="H734" cm="1">
        <f t="array" aca="1" ref="H734" ca="1">INDIRECT("'Room Details'!$I$736")</f>
        <v>0</v>
      </c>
      <c r="I734" cm="1">
        <f t="array" aca="1" ref="I734" ca="1">INDIRECT("'Room Details'!$J$736")</f>
        <v>0</v>
      </c>
      <c r="J734" cm="1">
        <f t="array" aca="1" ref="J734" ca="1">INDIRECT("'Room Details'!$K$736")</f>
        <v>0</v>
      </c>
      <c r="K734" t="str" cm="1">
        <f t="array" aca="1" ref="K734" ca="1">INDIRECT("'Room Details'!$L$736")</f>
        <v xml:space="preserve"> </v>
      </c>
      <c r="L734" cm="1">
        <f t="array" aca="1" ref="L734" ca="1">INDIRECT("'Room Details'!$M$736")</f>
        <v>0</v>
      </c>
      <c r="M734" cm="1">
        <f t="array" aca="1" ref="M734" ca="1">INDIRECT("'Room Details'!$N$736")</f>
        <v>0</v>
      </c>
      <c r="N734" cm="1">
        <f t="array" aca="1" ref="N734" ca="1">INDIRECT("'Room Details'!$O$736")</f>
        <v>0</v>
      </c>
      <c r="O734" cm="1">
        <f t="array" aca="1" ref="O734" ca="1">INDIRECT("'Room Details'!$P$736")</f>
        <v>0</v>
      </c>
    </row>
    <row r="735" spans="1:15" x14ac:dyDescent="0.25">
      <c r="A735" cm="1">
        <f t="array" aca="1" ref="A735" ca="1">INDIRECT("'Room Details'!$B$737")</f>
        <v>0</v>
      </c>
      <c r="B735" cm="1">
        <f t="array" aca="1" ref="B735" ca="1">INDIRECT("'Room Details'!$C$737")</f>
        <v>0</v>
      </c>
      <c r="C735" cm="1">
        <f t="array" aca="1" ref="C735" ca="1">INDIRECT("'Room Details'!$D$737")</f>
        <v>0</v>
      </c>
      <c r="D735" cm="1">
        <f t="array" aca="1" ref="D735" ca="1">INDIRECT("'Room Details'!$E$737")</f>
        <v>0</v>
      </c>
      <c r="E735" t="str" cm="1">
        <f t="array" aca="1" ref="E735" ca="1">INDIRECT("'Room Details'!$F$737")</f>
        <v xml:space="preserve"> </v>
      </c>
      <c r="F735" cm="1">
        <f t="array" aca="1" ref="F735" ca="1">INDIRECT("'Room Details'!$G$737")</f>
        <v>0</v>
      </c>
      <c r="G735" cm="1">
        <f t="array" aca="1" ref="G735" ca="1">INDIRECT("'Room Details'!$H$737")</f>
        <v>0</v>
      </c>
      <c r="H735" cm="1">
        <f t="array" aca="1" ref="H735" ca="1">INDIRECT("'Room Details'!$I$737")</f>
        <v>0</v>
      </c>
      <c r="I735" cm="1">
        <f t="array" aca="1" ref="I735" ca="1">INDIRECT("'Room Details'!$J$737")</f>
        <v>0</v>
      </c>
      <c r="J735" cm="1">
        <f t="array" aca="1" ref="J735" ca="1">INDIRECT("'Room Details'!$K$737")</f>
        <v>0</v>
      </c>
      <c r="K735" t="str" cm="1">
        <f t="array" aca="1" ref="K735" ca="1">INDIRECT("'Room Details'!$L$737")</f>
        <v xml:space="preserve"> </v>
      </c>
      <c r="L735" cm="1">
        <f t="array" aca="1" ref="L735" ca="1">INDIRECT("'Room Details'!$M$737")</f>
        <v>0</v>
      </c>
      <c r="M735" cm="1">
        <f t="array" aca="1" ref="M735" ca="1">INDIRECT("'Room Details'!$N$737")</f>
        <v>0</v>
      </c>
      <c r="N735" cm="1">
        <f t="array" aca="1" ref="N735" ca="1">INDIRECT("'Room Details'!$O$737")</f>
        <v>0</v>
      </c>
      <c r="O735" cm="1">
        <f t="array" aca="1" ref="O735" ca="1">INDIRECT("'Room Details'!$P$737")</f>
        <v>0</v>
      </c>
    </row>
    <row r="736" spans="1:15" x14ac:dyDescent="0.25">
      <c r="A736" cm="1">
        <f t="array" aca="1" ref="A736" ca="1">INDIRECT("'Room Details'!$B$738")</f>
        <v>0</v>
      </c>
      <c r="B736" cm="1">
        <f t="array" aca="1" ref="B736" ca="1">INDIRECT("'Room Details'!$C$738")</f>
        <v>0</v>
      </c>
      <c r="C736" cm="1">
        <f t="array" aca="1" ref="C736" ca="1">INDIRECT("'Room Details'!$D$738")</f>
        <v>0</v>
      </c>
      <c r="D736" cm="1">
        <f t="array" aca="1" ref="D736" ca="1">INDIRECT("'Room Details'!$E$738")</f>
        <v>0</v>
      </c>
      <c r="E736" t="str" cm="1">
        <f t="array" aca="1" ref="E736" ca="1">INDIRECT("'Room Details'!$F$738")</f>
        <v xml:space="preserve"> </v>
      </c>
      <c r="F736" cm="1">
        <f t="array" aca="1" ref="F736" ca="1">INDIRECT("'Room Details'!$G$738")</f>
        <v>0</v>
      </c>
      <c r="G736" cm="1">
        <f t="array" aca="1" ref="G736" ca="1">INDIRECT("'Room Details'!$H$738")</f>
        <v>0</v>
      </c>
      <c r="H736" cm="1">
        <f t="array" aca="1" ref="H736" ca="1">INDIRECT("'Room Details'!$I$738")</f>
        <v>0</v>
      </c>
      <c r="I736" cm="1">
        <f t="array" aca="1" ref="I736" ca="1">INDIRECT("'Room Details'!$J$738")</f>
        <v>0</v>
      </c>
      <c r="J736" cm="1">
        <f t="array" aca="1" ref="J736" ca="1">INDIRECT("'Room Details'!$K$738")</f>
        <v>0</v>
      </c>
      <c r="K736" t="str" cm="1">
        <f t="array" aca="1" ref="K736" ca="1">INDIRECT("'Room Details'!$L$738")</f>
        <v xml:space="preserve"> </v>
      </c>
      <c r="L736" cm="1">
        <f t="array" aca="1" ref="L736" ca="1">INDIRECT("'Room Details'!$M$738")</f>
        <v>0</v>
      </c>
      <c r="M736" cm="1">
        <f t="array" aca="1" ref="M736" ca="1">INDIRECT("'Room Details'!$N$738")</f>
        <v>0</v>
      </c>
      <c r="N736" cm="1">
        <f t="array" aca="1" ref="N736" ca="1">INDIRECT("'Room Details'!$O$738")</f>
        <v>0</v>
      </c>
      <c r="O736" cm="1">
        <f t="array" aca="1" ref="O736" ca="1">INDIRECT("'Room Details'!$P$738")</f>
        <v>0</v>
      </c>
    </row>
    <row r="737" spans="1:15" x14ac:dyDescent="0.25">
      <c r="A737" cm="1">
        <f t="array" aca="1" ref="A737" ca="1">INDIRECT("'Room Details'!$B$739")</f>
        <v>0</v>
      </c>
      <c r="B737" cm="1">
        <f t="array" aca="1" ref="B737" ca="1">INDIRECT("'Room Details'!$C$739")</f>
        <v>0</v>
      </c>
      <c r="C737" cm="1">
        <f t="array" aca="1" ref="C737" ca="1">INDIRECT("'Room Details'!$D$739")</f>
        <v>0</v>
      </c>
      <c r="D737" cm="1">
        <f t="array" aca="1" ref="D737" ca="1">INDIRECT("'Room Details'!$E$739")</f>
        <v>0</v>
      </c>
      <c r="E737" t="str" cm="1">
        <f t="array" aca="1" ref="E737" ca="1">INDIRECT("'Room Details'!$F$739")</f>
        <v xml:space="preserve"> </v>
      </c>
      <c r="F737" cm="1">
        <f t="array" aca="1" ref="F737" ca="1">INDIRECT("'Room Details'!$G$739")</f>
        <v>0</v>
      </c>
      <c r="G737" cm="1">
        <f t="array" aca="1" ref="G737" ca="1">INDIRECT("'Room Details'!$H$739")</f>
        <v>0</v>
      </c>
      <c r="H737" cm="1">
        <f t="array" aca="1" ref="H737" ca="1">INDIRECT("'Room Details'!$I$739")</f>
        <v>0</v>
      </c>
      <c r="I737" cm="1">
        <f t="array" aca="1" ref="I737" ca="1">INDIRECT("'Room Details'!$J$739")</f>
        <v>0</v>
      </c>
      <c r="J737" cm="1">
        <f t="array" aca="1" ref="J737" ca="1">INDIRECT("'Room Details'!$K$739")</f>
        <v>0</v>
      </c>
      <c r="K737" t="str" cm="1">
        <f t="array" aca="1" ref="K737" ca="1">INDIRECT("'Room Details'!$L$739")</f>
        <v xml:space="preserve"> </v>
      </c>
      <c r="L737" cm="1">
        <f t="array" aca="1" ref="L737" ca="1">INDIRECT("'Room Details'!$M$739")</f>
        <v>0</v>
      </c>
      <c r="M737" cm="1">
        <f t="array" aca="1" ref="M737" ca="1">INDIRECT("'Room Details'!$N$739")</f>
        <v>0</v>
      </c>
      <c r="N737" cm="1">
        <f t="array" aca="1" ref="N737" ca="1">INDIRECT("'Room Details'!$O$739")</f>
        <v>0</v>
      </c>
      <c r="O737" cm="1">
        <f t="array" aca="1" ref="O737" ca="1">INDIRECT("'Room Details'!$P$739")</f>
        <v>0</v>
      </c>
    </row>
    <row r="738" spans="1:15" x14ac:dyDescent="0.25">
      <c r="A738" cm="1">
        <f t="array" aca="1" ref="A738" ca="1">INDIRECT("'Room Details'!$B$740")</f>
        <v>0</v>
      </c>
      <c r="B738" cm="1">
        <f t="array" aca="1" ref="B738" ca="1">INDIRECT("'Room Details'!$C$740")</f>
        <v>0</v>
      </c>
      <c r="C738" cm="1">
        <f t="array" aca="1" ref="C738" ca="1">INDIRECT("'Room Details'!$D$740")</f>
        <v>0</v>
      </c>
      <c r="D738" cm="1">
        <f t="array" aca="1" ref="D738" ca="1">INDIRECT("'Room Details'!$E$740")</f>
        <v>0</v>
      </c>
      <c r="E738" t="str" cm="1">
        <f t="array" aca="1" ref="E738" ca="1">INDIRECT("'Room Details'!$F$740")</f>
        <v xml:space="preserve"> </v>
      </c>
      <c r="F738" cm="1">
        <f t="array" aca="1" ref="F738" ca="1">INDIRECT("'Room Details'!$G$740")</f>
        <v>0</v>
      </c>
      <c r="G738" cm="1">
        <f t="array" aca="1" ref="G738" ca="1">INDIRECT("'Room Details'!$H$740")</f>
        <v>0</v>
      </c>
      <c r="H738" cm="1">
        <f t="array" aca="1" ref="H738" ca="1">INDIRECT("'Room Details'!$I$740")</f>
        <v>0</v>
      </c>
      <c r="I738" cm="1">
        <f t="array" aca="1" ref="I738" ca="1">INDIRECT("'Room Details'!$J$740")</f>
        <v>0</v>
      </c>
      <c r="J738" cm="1">
        <f t="array" aca="1" ref="J738" ca="1">INDIRECT("'Room Details'!$K$740")</f>
        <v>0</v>
      </c>
      <c r="K738" t="str" cm="1">
        <f t="array" aca="1" ref="K738" ca="1">INDIRECT("'Room Details'!$L$740")</f>
        <v xml:space="preserve"> </v>
      </c>
      <c r="L738" cm="1">
        <f t="array" aca="1" ref="L738" ca="1">INDIRECT("'Room Details'!$M$740")</f>
        <v>0</v>
      </c>
      <c r="M738" cm="1">
        <f t="array" aca="1" ref="M738" ca="1">INDIRECT("'Room Details'!$N$740")</f>
        <v>0</v>
      </c>
      <c r="N738" cm="1">
        <f t="array" aca="1" ref="N738" ca="1">INDIRECT("'Room Details'!$O$740")</f>
        <v>0</v>
      </c>
      <c r="O738" cm="1">
        <f t="array" aca="1" ref="O738" ca="1">INDIRECT("'Room Details'!$P$740")</f>
        <v>0</v>
      </c>
    </row>
    <row r="739" spans="1:15" x14ac:dyDescent="0.25">
      <c r="A739" cm="1">
        <f t="array" aca="1" ref="A739" ca="1">INDIRECT("'Room Details'!$B$741")</f>
        <v>0</v>
      </c>
      <c r="B739" cm="1">
        <f t="array" aca="1" ref="B739" ca="1">INDIRECT("'Room Details'!$C$741")</f>
        <v>0</v>
      </c>
      <c r="C739" cm="1">
        <f t="array" aca="1" ref="C739" ca="1">INDIRECT("'Room Details'!$D$741")</f>
        <v>0</v>
      </c>
      <c r="D739" cm="1">
        <f t="array" aca="1" ref="D739" ca="1">INDIRECT("'Room Details'!$E$741")</f>
        <v>0</v>
      </c>
      <c r="E739" t="str" cm="1">
        <f t="array" aca="1" ref="E739" ca="1">INDIRECT("'Room Details'!$F$741")</f>
        <v xml:space="preserve"> </v>
      </c>
      <c r="F739" cm="1">
        <f t="array" aca="1" ref="F739" ca="1">INDIRECT("'Room Details'!$G$741")</f>
        <v>0</v>
      </c>
      <c r="G739" cm="1">
        <f t="array" aca="1" ref="G739" ca="1">INDIRECT("'Room Details'!$H$741")</f>
        <v>0</v>
      </c>
      <c r="H739" cm="1">
        <f t="array" aca="1" ref="H739" ca="1">INDIRECT("'Room Details'!$I$741")</f>
        <v>0</v>
      </c>
      <c r="I739" cm="1">
        <f t="array" aca="1" ref="I739" ca="1">INDIRECT("'Room Details'!$J$741")</f>
        <v>0</v>
      </c>
      <c r="J739" cm="1">
        <f t="array" aca="1" ref="J739" ca="1">INDIRECT("'Room Details'!$K$741")</f>
        <v>0</v>
      </c>
      <c r="K739" t="str" cm="1">
        <f t="array" aca="1" ref="K739" ca="1">INDIRECT("'Room Details'!$L$741")</f>
        <v xml:space="preserve"> </v>
      </c>
      <c r="L739" cm="1">
        <f t="array" aca="1" ref="L739" ca="1">INDIRECT("'Room Details'!$M$741")</f>
        <v>0</v>
      </c>
      <c r="M739" cm="1">
        <f t="array" aca="1" ref="M739" ca="1">INDIRECT("'Room Details'!$N$741")</f>
        <v>0</v>
      </c>
      <c r="N739" cm="1">
        <f t="array" aca="1" ref="N739" ca="1">INDIRECT("'Room Details'!$O$741")</f>
        <v>0</v>
      </c>
      <c r="O739" cm="1">
        <f t="array" aca="1" ref="O739" ca="1">INDIRECT("'Room Details'!$P$741")</f>
        <v>0</v>
      </c>
    </row>
    <row r="740" spans="1:15" x14ac:dyDescent="0.25">
      <c r="A740" cm="1">
        <f t="array" aca="1" ref="A740" ca="1">INDIRECT("'Room Details'!$B$742")</f>
        <v>0</v>
      </c>
      <c r="B740" cm="1">
        <f t="array" aca="1" ref="B740" ca="1">INDIRECT("'Room Details'!$C$742")</f>
        <v>0</v>
      </c>
      <c r="C740" cm="1">
        <f t="array" aca="1" ref="C740" ca="1">INDIRECT("'Room Details'!$D$742")</f>
        <v>0</v>
      </c>
      <c r="D740" cm="1">
        <f t="array" aca="1" ref="D740" ca="1">INDIRECT("'Room Details'!$E$742")</f>
        <v>0</v>
      </c>
      <c r="E740" t="str" cm="1">
        <f t="array" aca="1" ref="E740" ca="1">INDIRECT("'Room Details'!$F$742")</f>
        <v xml:space="preserve"> </v>
      </c>
      <c r="F740" cm="1">
        <f t="array" aca="1" ref="F740" ca="1">INDIRECT("'Room Details'!$G$742")</f>
        <v>0</v>
      </c>
      <c r="G740" cm="1">
        <f t="array" aca="1" ref="G740" ca="1">INDIRECT("'Room Details'!$H$742")</f>
        <v>0</v>
      </c>
      <c r="H740" cm="1">
        <f t="array" aca="1" ref="H740" ca="1">INDIRECT("'Room Details'!$I$742")</f>
        <v>0</v>
      </c>
      <c r="I740" cm="1">
        <f t="array" aca="1" ref="I740" ca="1">INDIRECT("'Room Details'!$J$742")</f>
        <v>0</v>
      </c>
      <c r="J740" cm="1">
        <f t="array" aca="1" ref="J740" ca="1">INDIRECT("'Room Details'!$K$742")</f>
        <v>0</v>
      </c>
      <c r="K740" t="str" cm="1">
        <f t="array" aca="1" ref="K740" ca="1">INDIRECT("'Room Details'!$L$742")</f>
        <v xml:space="preserve"> </v>
      </c>
      <c r="L740" cm="1">
        <f t="array" aca="1" ref="L740" ca="1">INDIRECT("'Room Details'!$M$742")</f>
        <v>0</v>
      </c>
      <c r="M740" cm="1">
        <f t="array" aca="1" ref="M740" ca="1">INDIRECT("'Room Details'!$N$742")</f>
        <v>0</v>
      </c>
      <c r="N740" cm="1">
        <f t="array" aca="1" ref="N740" ca="1">INDIRECT("'Room Details'!$O$742")</f>
        <v>0</v>
      </c>
      <c r="O740" cm="1">
        <f t="array" aca="1" ref="O740" ca="1">INDIRECT("'Room Details'!$P$742")</f>
        <v>0</v>
      </c>
    </row>
    <row r="741" spans="1:15" x14ac:dyDescent="0.25">
      <c r="A741" cm="1">
        <f t="array" aca="1" ref="A741" ca="1">INDIRECT("'Room Details'!$B$743")</f>
        <v>0</v>
      </c>
      <c r="B741" cm="1">
        <f t="array" aca="1" ref="B741" ca="1">INDIRECT("'Room Details'!$C$743")</f>
        <v>0</v>
      </c>
      <c r="C741" cm="1">
        <f t="array" aca="1" ref="C741" ca="1">INDIRECT("'Room Details'!$D$743")</f>
        <v>0</v>
      </c>
      <c r="D741" cm="1">
        <f t="array" aca="1" ref="D741" ca="1">INDIRECT("'Room Details'!$E$743")</f>
        <v>0</v>
      </c>
      <c r="E741" t="str" cm="1">
        <f t="array" aca="1" ref="E741" ca="1">INDIRECT("'Room Details'!$F$743")</f>
        <v xml:space="preserve"> </v>
      </c>
      <c r="F741" cm="1">
        <f t="array" aca="1" ref="F741" ca="1">INDIRECT("'Room Details'!$G$743")</f>
        <v>0</v>
      </c>
      <c r="G741" cm="1">
        <f t="array" aca="1" ref="G741" ca="1">INDIRECT("'Room Details'!$H$743")</f>
        <v>0</v>
      </c>
      <c r="H741" cm="1">
        <f t="array" aca="1" ref="H741" ca="1">INDIRECT("'Room Details'!$I$743")</f>
        <v>0</v>
      </c>
      <c r="I741" cm="1">
        <f t="array" aca="1" ref="I741" ca="1">INDIRECT("'Room Details'!$J$743")</f>
        <v>0</v>
      </c>
      <c r="J741" cm="1">
        <f t="array" aca="1" ref="J741" ca="1">INDIRECT("'Room Details'!$K$743")</f>
        <v>0</v>
      </c>
      <c r="K741" t="str" cm="1">
        <f t="array" aca="1" ref="K741" ca="1">INDIRECT("'Room Details'!$L$743")</f>
        <v xml:space="preserve"> </v>
      </c>
      <c r="L741" cm="1">
        <f t="array" aca="1" ref="L741" ca="1">INDIRECT("'Room Details'!$M$743")</f>
        <v>0</v>
      </c>
      <c r="M741" cm="1">
        <f t="array" aca="1" ref="M741" ca="1">INDIRECT("'Room Details'!$N$743")</f>
        <v>0</v>
      </c>
      <c r="N741" cm="1">
        <f t="array" aca="1" ref="N741" ca="1">INDIRECT("'Room Details'!$O$743")</f>
        <v>0</v>
      </c>
      <c r="O741" cm="1">
        <f t="array" aca="1" ref="O741" ca="1">INDIRECT("'Room Details'!$P$743")</f>
        <v>0</v>
      </c>
    </row>
    <row r="742" spans="1:15" x14ac:dyDescent="0.25">
      <c r="A742" cm="1">
        <f t="array" aca="1" ref="A742" ca="1">INDIRECT("'Room Details'!$B$744")</f>
        <v>0</v>
      </c>
      <c r="B742" cm="1">
        <f t="array" aca="1" ref="B742" ca="1">INDIRECT("'Room Details'!$C$744")</f>
        <v>0</v>
      </c>
      <c r="C742" cm="1">
        <f t="array" aca="1" ref="C742" ca="1">INDIRECT("'Room Details'!$D$744")</f>
        <v>0</v>
      </c>
      <c r="D742" cm="1">
        <f t="array" aca="1" ref="D742" ca="1">INDIRECT("'Room Details'!$E$744")</f>
        <v>0</v>
      </c>
      <c r="E742" t="str" cm="1">
        <f t="array" aca="1" ref="E742" ca="1">INDIRECT("'Room Details'!$F$744")</f>
        <v xml:space="preserve"> </v>
      </c>
      <c r="F742" cm="1">
        <f t="array" aca="1" ref="F742" ca="1">INDIRECT("'Room Details'!$G$744")</f>
        <v>0</v>
      </c>
      <c r="G742" cm="1">
        <f t="array" aca="1" ref="G742" ca="1">INDIRECT("'Room Details'!$H$744")</f>
        <v>0</v>
      </c>
      <c r="H742" cm="1">
        <f t="array" aca="1" ref="H742" ca="1">INDIRECT("'Room Details'!$I$744")</f>
        <v>0</v>
      </c>
      <c r="I742" cm="1">
        <f t="array" aca="1" ref="I742" ca="1">INDIRECT("'Room Details'!$J$744")</f>
        <v>0</v>
      </c>
      <c r="J742" cm="1">
        <f t="array" aca="1" ref="J742" ca="1">INDIRECT("'Room Details'!$K$744")</f>
        <v>0</v>
      </c>
      <c r="K742" t="str" cm="1">
        <f t="array" aca="1" ref="K742" ca="1">INDIRECT("'Room Details'!$L$744")</f>
        <v xml:space="preserve"> </v>
      </c>
      <c r="L742" cm="1">
        <f t="array" aca="1" ref="L742" ca="1">INDIRECT("'Room Details'!$M$744")</f>
        <v>0</v>
      </c>
      <c r="M742" cm="1">
        <f t="array" aca="1" ref="M742" ca="1">INDIRECT("'Room Details'!$N$744")</f>
        <v>0</v>
      </c>
      <c r="N742" cm="1">
        <f t="array" aca="1" ref="N742" ca="1">INDIRECT("'Room Details'!$O$744")</f>
        <v>0</v>
      </c>
      <c r="O742" cm="1">
        <f t="array" aca="1" ref="O742" ca="1">INDIRECT("'Room Details'!$P$744")</f>
        <v>0</v>
      </c>
    </row>
    <row r="743" spans="1:15" x14ac:dyDescent="0.25">
      <c r="A743" cm="1">
        <f t="array" aca="1" ref="A743" ca="1">INDIRECT("'Room Details'!$B$745")</f>
        <v>0</v>
      </c>
      <c r="B743" cm="1">
        <f t="array" aca="1" ref="B743" ca="1">INDIRECT("'Room Details'!$C$745")</f>
        <v>0</v>
      </c>
      <c r="C743" cm="1">
        <f t="array" aca="1" ref="C743" ca="1">INDIRECT("'Room Details'!$D$745")</f>
        <v>0</v>
      </c>
      <c r="D743" cm="1">
        <f t="array" aca="1" ref="D743" ca="1">INDIRECT("'Room Details'!$E$745")</f>
        <v>0</v>
      </c>
      <c r="E743" t="str" cm="1">
        <f t="array" aca="1" ref="E743" ca="1">INDIRECT("'Room Details'!$F$745")</f>
        <v xml:space="preserve"> </v>
      </c>
      <c r="F743" cm="1">
        <f t="array" aca="1" ref="F743" ca="1">INDIRECT("'Room Details'!$G$745")</f>
        <v>0</v>
      </c>
      <c r="G743" cm="1">
        <f t="array" aca="1" ref="G743" ca="1">INDIRECT("'Room Details'!$H$745")</f>
        <v>0</v>
      </c>
      <c r="H743" cm="1">
        <f t="array" aca="1" ref="H743" ca="1">INDIRECT("'Room Details'!$I$745")</f>
        <v>0</v>
      </c>
      <c r="I743" cm="1">
        <f t="array" aca="1" ref="I743" ca="1">INDIRECT("'Room Details'!$J$745")</f>
        <v>0</v>
      </c>
      <c r="J743" cm="1">
        <f t="array" aca="1" ref="J743" ca="1">INDIRECT("'Room Details'!$K$745")</f>
        <v>0</v>
      </c>
      <c r="K743" t="str" cm="1">
        <f t="array" aca="1" ref="K743" ca="1">INDIRECT("'Room Details'!$L$745")</f>
        <v xml:space="preserve"> </v>
      </c>
      <c r="L743" cm="1">
        <f t="array" aca="1" ref="L743" ca="1">INDIRECT("'Room Details'!$M$745")</f>
        <v>0</v>
      </c>
      <c r="M743" cm="1">
        <f t="array" aca="1" ref="M743" ca="1">INDIRECT("'Room Details'!$N$745")</f>
        <v>0</v>
      </c>
      <c r="N743" cm="1">
        <f t="array" aca="1" ref="N743" ca="1">INDIRECT("'Room Details'!$O$745")</f>
        <v>0</v>
      </c>
      <c r="O743" cm="1">
        <f t="array" aca="1" ref="O743" ca="1">INDIRECT("'Room Details'!$P$745")</f>
        <v>0</v>
      </c>
    </row>
    <row r="744" spans="1:15" x14ac:dyDescent="0.25">
      <c r="A744" cm="1">
        <f t="array" aca="1" ref="A744" ca="1">INDIRECT("'Room Details'!$B$746")</f>
        <v>0</v>
      </c>
      <c r="B744" cm="1">
        <f t="array" aca="1" ref="B744" ca="1">INDIRECT("'Room Details'!$C$746")</f>
        <v>0</v>
      </c>
      <c r="C744" cm="1">
        <f t="array" aca="1" ref="C744" ca="1">INDIRECT("'Room Details'!$D$746")</f>
        <v>0</v>
      </c>
      <c r="D744" cm="1">
        <f t="array" aca="1" ref="D744" ca="1">INDIRECT("'Room Details'!$E$746")</f>
        <v>0</v>
      </c>
      <c r="E744" t="str" cm="1">
        <f t="array" aca="1" ref="E744" ca="1">INDIRECT("'Room Details'!$F$746")</f>
        <v xml:space="preserve"> </v>
      </c>
      <c r="F744" cm="1">
        <f t="array" aca="1" ref="F744" ca="1">INDIRECT("'Room Details'!$G$746")</f>
        <v>0</v>
      </c>
      <c r="G744" cm="1">
        <f t="array" aca="1" ref="G744" ca="1">INDIRECT("'Room Details'!$H$746")</f>
        <v>0</v>
      </c>
      <c r="H744" cm="1">
        <f t="array" aca="1" ref="H744" ca="1">INDIRECT("'Room Details'!$I$746")</f>
        <v>0</v>
      </c>
      <c r="I744" cm="1">
        <f t="array" aca="1" ref="I744" ca="1">INDIRECT("'Room Details'!$J$746")</f>
        <v>0</v>
      </c>
      <c r="J744" cm="1">
        <f t="array" aca="1" ref="J744" ca="1">INDIRECT("'Room Details'!$K$746")</f>
        <v>0</v>
      </c>
      <c r="K744" t="str" cm="1">
        <f t="array" aca="1" ref="K744" ca="1">INDIRECT("'Room Details'!$L$746")</f>
        <v xml:space="preserve"> </v>
      </c>
      <c r="L744" cm="1">
        <f t="array" aca="1" ref="L744" ca="1">INDIRECT("'Room Details'!$M$746")</f>
        <v>0</v>
      </c>
      <c r="M744" cm="1">
        <f t="array" aca="1" ref="M744" ca="1">INDIRECT("'Room Details'!$N$746")</f>
        <v>0</v>
      </c>
      <c r="N744" cm="1">
        <f t="array" aca="1" ref="N744" ca="1">INDIRECT("'Room Details'!$O$746")</f>
        <v>0</v>
      </c>
      <c r="O744" cm="1">
        <f t="array" aca="1" ref="O744" ca="1">INDIRECT("'Room Details'!$P$746")</f>
        <v>0</v>
      </c>
    </row>
    <row r="745" spans="1:15" x14ac:dyDescent="0.25">
      <c r="A745" cm="1">
        <f t="array" aca="1" ref="A745" ca="1">INDIRECT("'Room Details'!$B$747")</f>
        <v>0</v>
      </c>
      <c r="B745" cm="1">
        <f t="array" aca="1" ref="B745" ca="1">INDIRECT("'Room Details'!$C$747")</f>
        <v>0</v>
      </c>
      <c r="C745" cm="1">
        <f t="array" aca="1" ref="C745" ca="1">INDIRECT("'Room Details'!$D$747")</f>
        <v>0</v>
      </c>
      <c r="D745" cm="1">
        <f t="array" aca="1" ref="D745" ca="1">INDIRECT("'Room Details'!$E$747")</f>
        <v>0</v>
      </c>
      <c r="E745" t="str" cm="1">
        <f t="array" aca="1" ref="E745" ca="1">INDIRECT("'Room Details'!$F$747")</f>
        <v xml:space="preserve"> </v>
      </c>
      <c r="F745" cm="1">
        <f t="array" aca="1" ref="F745" ca="1">INDIRECT("'Room Details'!$G$747")</f>
        <v>0</v>
      </c>
      <c r="G745" cm="1">
        <f t="array" aca="1" ref="G745" ca="1">INDIRECT("'Room Details'!$H$747")</f>
        <v>0</v>
      </c>
      <c r="H745" cm="1">
        <f t="array" aca="1" ref="H745" ca="1">INDIRECT("'Room Details'!$I$747")</f>
        <v>0</v>
      </c>
      <c r="I745" cm="1">
        <f t="array" aca="1" ref="I745" ca="1">INDIRECT("'Room Details'!$J$747")</f>
        <v>0</v>
      </c>
      <c r="J745" cm="1">
        <f t="array" aca="1" ref="J745" ca="1">INDIRECT("'Room Details'!$K$747")</f>
        <v>0</v>
      </c>
      <c r="K745" t="str" cm="1">
        <f t="array" aca="1" ref="K745" ca="1">INDIRECT("'Room Details'!$L$747")</f>
        <v xml:space="preserve"> </v>
      </c>
      <c r="L745" cm="1">
        <f t="array" aca="1" ref="L745" ca="1">INDIRECT("'Room Details'!$M$747")</f>
        <v>0</v>
      </c>
      <c r="M745" cm="1">
        <f t="array" aca="1" ref="M745" ca="1">INDIRECT("'Room Details'!$N$747")</f>
        <v>0</v>
      </c>
      <c r="N745" cm="1">
        <f t="array" aca="1" ref="N745" ca="1">INDIRECT("'Room Details'!$O$747")</f>
        <v>0</v>
      </c>
      <c r="O745" cm="1">
        <f t="array" aca="1" ref="O745" ca="1">INDIRECT("'Room Details'!$P$747")</f>
        <v>0</v>
      </c>
    </row>
    <row r="746" spans="1:15" x14ac:dyDescent="0.25">
      <c r="A746" cm="1">
        <f t="array" aca="1" ref="A746" ca="1">INDIRECT("'Room Details'!$B$748")</f>
        <v>0</v>
      </c>
      <c r="B746" cm="1">
        <f t="array" aca="1" ref="B746" ca="1">INDIRECT("'Room Details'!$C$748")</f>
        <v>0</v>
      </c>
      <c r="C746" cm="1">
        <f t="array" aca="1" ref="C746" ca="1">INDIRECT("'Room Details'!$D$748")</f>
        <v>0</v>
      </c>
      <c r="D746" cm="1">
        <f t="array" aca="1" ref="D746" ca="1">INDIRECT("'Room Details'!$E$748")</f>
        <v>0</v>
      </c>
      <c r="E746" t="str" cm="1">
        <f t="array" aca="1" ref="E746" ca="1">INDIRECT("'Room Details'!$F$748")</f>
        <v xml:space="preserve"> </v>
      </c>
      <c r="F746" cm="1">
        <f t="array" aca="1" ref="F746" ca="1">INDIRECT("'Room Details'!$G$748")</f>
        <v>0</v>
      </c>
      <c r="G746" cm="1">
        <f t="array" aca="1" ref="G746" ca="1">INDIRECT("'Room Details'!$H$748")</f>
        <v>0</v>
      </c>
      <c r="H746" cm="1">
        <f t="array" aca="1" ref="H746" ca="1">INDIRECT("'Room Details'!$I$748")</f>
        <v>0</v>
      </c>
      <c r="I746" cm="1">
        <f t="array" aca="1" ref="I746" ca="1">INDIRECT("'Room Details'!$J$748")</f>
        <v>0</v>
      </c>
      <c r="J746" cm="1">
        <f t="array" aca="1" ref="J746" ca="1">INDIRECT("'Room Details'!$K$748")</f>
        <v>0</v>
      </c>
      <c r="K746" t="str" cm="1">
        <f t="array" aca="1" ref="K746" ca="1">INDIRECT("'Room Details'!$L$748")</f>
        <v xml:space="preserve"> </v>
      </c>
      <c r="L746" cm="1">
        <f t="array" aca="1" ref="L746" ca="1">INDIRECT("'Room Details'!$M$748")</f>
        <v>0</v>
      </c>
      <c r="M746" cm="1">
        <f t="array" aca="1" ref="M746" ca="1">INDIRECT("'Room Details'!$N$748")</f>
        <v>0</v>
      </c>
      <c r="N746" cm="1">
        <f t="array" aca="1" ref="N746" ca="1">INDIRECT("'Room Details'!$O$748")</f>
        <v>0</v>
      </c>
      <c r="O746" cm="1">
        <f t="array" aca="1" ref="O746" ca="1">INDIRECT("'Room Details'!$P$748")</f>
        <v>0</v>
      </c>
    </row>
    <row r="747" spans="1:15" x14ac:dyDescent="0.25">
      <c r="A747" cm="1">
        <f t="array" aca="1" ref="A747" ca="1">INDIRECT("'Room Details'!$B$749")</f>
        <v>0</v>
      </c>
      <c r="B747" cm="1">
        <f t="array" aca="1" ref="B747" ca="1">INDIRECT("'Room Details'!$C$749")</f>
        <v>0</v>
      </c>
      <c r="C747" cm="1">
        <f t="array" aca="1" ref="C747" ca="1">INDIRECT("'Room Details'!$D$749")</f>
        <v>0</v>
      </c>
      <c r="D747" cm="1">
        <f t="array" aca="1" ref="D747" ca="1">INDIRECT("'Room Details'!$E$749")</f>
        <v>0</v>
      </c>
      <c r="E747" t="str" cm="1">
        <f t="array" aca="1" ref="E747" ca="1">INDIRECT("'Room Details'!$F$749")</f>
        <v xml:space="preserve"> </v>
      </c>
      <c r="F747" cm="1">
        <f t="array" aca="1" ref="F747" ca="1">INDIRECT("'Room Details'!$G$749")</f>
        <v>0</v>
      </c>
      <c r="G747" cm="1">
        <f t="array" aca="1" ref="G747" ca="1">INDIRECT("'Room Details'!$H$749")</f>
        <v>0</v>
      </c>
      <c r="H747" cm="1">
        <f t="array" aca="1" ref="H747" ca="1">INDIRECT("'Room Details'!$I$749")</f>
        <v>0</v>
      </c>
      <c r="I747" cm="1">
        <f t="array" aca="1" ref="I747" ca="1">INDIRECT("'Room Details'!$J$749")</f>
        <v>0</v>
      </c>
      <c r="J747" cm="1">
        <f t="array" aca="1" ref="J747" ca="1">INDIRECT("'Room Details'!$K$749")</f>
        <v>0</v>
      </c>
      <c r="K747" t="str" cm="1">
        <f t="array" aca="1" ref="K747" ca="1">INDIRECT("'Room Details'!$L$749")</f>
        <v xml:space="preserve"> </v>
      </c>
      <c r="L747" cm="1">
        <f t="array" aca="1" ref="L747" ca="1">INDIRECT("'Room Details'!$M$749")</f>
        <v>0</v>
      </c>
      <c r="M747" cm="1">
        <f t="array" aca="1" ref="M747" ca="1">INDIRECT("'Room Details'!$N$749")</f>
        <v>0</v>
      </c>
      <c r="N747" cm="1">
        <f t="array" aca="1" ref="N747" ca="1">INDIRECT("'Room Details'!$O$749")</f>
        <v>0</v>
      </c>
      <c r="O747" cm="1">
        <f t="array" aca="1" ref="O747" ca="1">INDIRECT("'Room Details'!$P$749")</f>
        <v>0</v>
      </c>
    </row>
    <row r="748" spans="1:15" x14ac:dyDescent="0.25">
      <c r="A748" cm="1">
        <f t="array" aca="1" ref="A748" ca="1">INDIRECT("'Room Details'!$B$750")</f>
        <v>0</v>
      </c>
      <c r="B748" cm="1">
        <f t="array" aca="1" ref="B748" ca="1">INDIRECT("'Room Details'!$C$750")</f>
        <v>0</v>
      </c>
      <c r="C748" cm="1">
        <f t="array" aca="1" ref="C748" ca="1">INDIRECT("'Room Details'!$D$750")</f>
        <v>0</v>
      </c>
      <c r="D748" cm="1">
        <f t="array" aca="1" ref="D748" ca="1">INDIRECT("'Room Details'!$E$750")</f>
        <v>0</v>
      </c>
      <c r="E748" t="str" cm="1">
        <f t="array" aca="1" ref="E748" ca="1">INDIRECT("'Room Details'!$F$750")</f>
        <v xml:space="preserve"> </v>
      </c>
      <c r="F748" cm="1">
        <f t="array" aca="1" ref="F748" ca="1">INDIRECT("'Room Details'!$G$750")</f>
        <v>0</v>
      </c>
      <c r="G748" cm="1">
        <f t="array" aca="1" ref="G748" ca="1">INDIRECT("'Room Details'!$H$750")</f>
        <v>0</v>
      </c>
      <c r="H748" cm="1">
        <f t="array" aca="1" ref="H748" ca="1">INDIRECT("'Room Details'!$I$750")</f>
        <v>0</v>
      </c>
      <c r="I748" cm="1">
        <f t="array" aca="1" ref="I748" ca="1">INDIRECT("'Room Details'!$J$750")</f>
        <v>0</v>
      </c>
      <c r="J748" cm="1">
        <f t="array" aca="1" ref="J748" ca="1">INDIRECT("'Room Details'!$K$750")</f>
        <v>0</v>
      </c>
      <c r="K748" t="str" cm="1">
        <f t="array" aca="1" ref="K748" ca="1">INDIRECT("'Room Details'!$L$750")</f>
        <v xml:space="preserve"> </v>
      </c>
      <c r="L748" cm="1">
        <f t="array" aca="1" ref="L748" ca="1">INDIRECT("'Room Details'!$M$750")</f>
        <v>0</v>
      </c>
      <c r="M748" cm="1">
        <f t="array" aca="1" ref="M748" ca="1">INDIRECT("'Room Details'!$N$750")</f>
        <v>0</v>
      </c>
      <c r="N748" cm="1">
        <f t="array" aca="1" ref="N748" ca="1">INDIRECT("'Room Details'!$O$750")</f>
        <v>0</v>
      </c>
      <c r="O748" cm="1">
        <f t="array" aca="1" ref="O748" ca="1">INDIRECT("'Room Details'!$P$750")</f>
        <v>0</v>
      </c>
    </row>
    <row r="749" spans="1:15" x14ac:dyDescent="0.25">
      <c r="A749" cm="1">
        <f t="array" aca="1" ref="A749" ca="1">INDIRECT("'Room Details'!$B$751")</f>
        <v>0</v>
      </c>
      <c r="B749" cm="1">
        <f t="array" aca="1" ref="B749" ca="1">INDIRECT("'Room Details'!$C$751")</f>
        <v>0</v>
      </c>
      <c r="C749" cm="1">
        <f t="array" aca="1" ref="C749" ca="1">INDIRECT("'Room Details'!$D$751")</f>
        <v>0</v>
      </c>
      <c r="D749" cm="1">
        <f t="array" aca="1" ref="D749" ca="1">INDIRECT("'Room Details'!$E$751")</f>
        <v>0</v>
      </c>
      <c r="E749" t="str" cm="1">
        <f t="array" aca="1" ref="E749" ca="1">INDIRECT("'Room Details'!$F$751")</f>
        <v xml:space="preserve"> </v>
      </c>
      <c r="F749" cm="1">
        <f t="array" aca="1" ref="F749" ca="1">INDIRECT("'Room Details'!$G$751")</f>
        <v>0</v>
      </c>
      <c r="G749" cm="1">
        <f t="array" aca="1" ref="G749" ca="1">INDIRECT("'Room Details'!$H$751")</f>
        <v>0</v>
      </c>
      <c r="H749" cm="1">
        <f t="array" aca="1" ref="H749" ca="1">INDIRECT("'Room Details'!$I$751")</f>
        <v>0</v>
      </c>
      <c r="I749" cm="1">
        <f t="array" aca="1" ref="I749" ca="1">INDIRECT("'Room Details'!$J$751")</f>
        <v>0</v>
      </c>
      <c r="J749" cm="1">
        <f t="array" aca="1" ref="J749" ca="1">INDIRECT("'Room Details'!$K$751")</f>
        <v>0</v>
      </c>
      <c r="K749" t="str" cm="1">
        <f t="array" aca="1" ref="K749" ca="1">INDIRECT("'Room Details'!$L$751")</f>
        <v xml:space="preserve"> </v>
      </c>
      <c r="L749" cm="1">
        <f t="array" aca="1" ref="L749" ca="1">INDIRECT("'Room Details'!$M$751")</f>
        <v>0</v>
      </c>
      <c r="M749" cm="1">
        <f t="array" aca="1" ref="M749" ca="1">INDIRECT("'Room Details'!$N$751")</f>
        <v>0</v>
      </c>
      <c r="N749" cm="1">
        <f t="array" aca="1" ref="N749" ca="1">INDIRECT("'Room Details'!$O$751")</f>
        <v>0</v>
      </c>
      <c r="O749" cm="1">
        <f t="array" aca="1" ref="O749" ca="1">INDIRECT("'Room Details'!$P$751")</f>
        <v>0</v>
      </c>
    </row>
    <row r="750" spans="1:15" x14ac:dyDescent="0.25">
      <c r="A750" cm="1">
        <f t="array" aca="1" ref="A750" ca="1">INDIRECT("'Room Details'!$B$752")</f>
        <v>0</v>
      </c>
      <c r="B750" cm="1">
        <f t="array" aca="1" ref="B750" ca="1">INDIRECT("'Room Details'!$C$752")</f>
        <v>0</v>
      </c>
      <c r="C750" cm="1">
        <f t="array" aca="1" ref="C750" ca="1">INDIRECT("'Room Details'!$D$752")</f>
        <v>0</v>
      </c>
      <c r="D750" cm="1">
        <f t="array" aca="1" ref="D750" ca="1">INDIRECT("'Room Details'!$E$752")</f>
        <v>0</v>
      </c>
      <c r="E750" t="str" cm="1">
        <f t="array" aca="1" ref="E750" ca="1">INDIRECT("'Room Details'!$F$752")</f>
        <v xml:space="preserve"> </v>
      </c>
      <c r="F750" cm="1">
        <f t="array" aca="1" ref="F750" ca="1">INDIRECT("'Room Details'!$G$752")</f>
        <v>0</v>
      </c>
      <c r="G750" cm="1">
        <f t="array" aca="1" ref="G750" ca="1">INDIRECT("'Room Details'!$H$752")</f>
        <v>0</v>
      </c>
      <c r="H750" cm="1">
        <f t="array" aca="1" ref="H750" ca="1">INDIRECT("'Room Details'!$I$752")</f>
        <v>0</v>
      </c>
      <c r="I750" cm="1">
        <f t="array" aca="1" ref="I750" ca="1">INDIRECT("'Room Details'!$J$752")</f>
        <v>0</v>
      </c>
      <c r="J750" cm="1">
        <f t="array" aca="1" ref="J750" ca="1">INDIRECT("'Room Details'!$K$752")</f>
        <v>0</v>
      </c>
      <c r="K750" t="str" cm="1">
        <f t="array" aca="1" ref="K750" ca="1">INDIRECT("'Room Details'!$L$752")</f>
        <v xml:space="preserve"> </v>
      </c>
      <c r="L750" cm="1">
        <f t="array" aca="1" ref="L750" ca="1">INDIRECT("'Room Details'!$M$752")</f>
        <v>0</v>
      </c>
      <c r="M750" cm="1">
        <f t="array" aca="1" ref="M750" ca="1">INDIRECT("'Room Details'!$N$752")</f>
        <v>0</v>
      </c>
      <c r="N750" cm="1">
        <f t="array" aca="1" ref="N750" ca="1">INDIRECT("'Room Details'!$O$752")</f>
        <v>0</v>
      </c>
      <c r="O750" cm="1">
        <f t="array" aca="1" ref="O750" ca="1">INDIRECT("'Room Details'!$P$752")</f>
        <v>0</v>
      </c>
    </row>
    <row r="751" spans="1:15" x14ac:dyDescent="0.25">
      <c r="A751" cm="1">
        <f t="array" aca="1" ref="A751" ca="1">INDIRECT("'Room Details'!$B$753")</f>
        <v>0</v>
      </c>
      <c r="B751" cm="1">
        <f t="array" aca="1" ref="B751" ca="1">INDIRECT("'Room Details'!$C$753")</f>
        <v>0</v>
      </c>
      <c r="C751" cm="1">
        <f t="array" aca="1" ref="C751" ca="1">INDIRECT("'Room Details'!$D$753")</f>
        <v>0</v>
      </c>
      <c r="D751" cm="1">
        <f t="array" aca="1" ref="D751" ca="1">INDIRECT("'Room Details'!$E$753")</f>
        <v>0</v>
      </c>
      <c r="E751" t="str" cm="1">
        <f t="array" aca="1" ref="E751" ca="1">INDIRECT("'Room Details'!$F$753")</f>
        <v xml:space="preserve"> </v>
      </c>
      <c r="F751" cm="1">
        <f t="array" aca="1" ref="F751" ca="1">INDIRECT("'Room Details'!$G$753")</f>
        <v>0</v>
      </c>
      <c r="G751" cm="1">
        <f t="array" aca="1" ref="G751" ca="1">INDIRECT("'Room Details'!$H$753")</f>
        <v>0</v>
      </c>
      <c r="H751" cm="1">
        <f t="array" aca="1" ref="H751" ca="1">INDIRECT("'Room Details'!$I$753")</f>
        <v>0</v>
      </c>
      <c r="I751" cm="1">
        <f t="array" aca="1" ref="I751" ca="1">INDIRECT("'Room Details'!$J$753")</f>
        <v>0</v>
      </c>
      <c r="J751" cm="1">
        <f t="array" aca="1" ref="J751" ca="1">INDIRECT("'Room Details'!$K$753")</f>
        <v>0</v>
      </c>
      <c r="K751" t="str" cm="1">
        <f t="array" aca="1" ref="K751" ca="1">INDIRECT("'Room Details'!$L$753")</f>
        <v xml:space="preserve"> </v>
      </c>
      <c r="L751" cm="1">
        <f t="array" aca="1" ref="L751" ca="1">INDIRECT("'Room Details'!$M$753")</f>
        <v>0</v>
      </c>
      <c r="M751" cm="1">
        <f t="array" aca="1" ref="M751" ca="1">INDIRECT("'Room Details'!$N$753")</f>
        <v>0</v>
      </c>
      <c r="N751" cm="1">
        <f t="array" aca="1" ref="N751" ca="1">INDIRECT("'Room Details'!$O$753")</f>
        <v>0</v>
      </c>
      <c r="O751" cm="1">
        <f t="array" aca="1" ref="O751" ca="1">INDIRECT("'Room Details'!$P$753")</f>
        <v>0</v>
      </c>
    </row>
    <row r="752" spans="1:15" x14ac:dyDescent="0.25">
      <c r="A752" cm="1">
        <f t="array" aca="1" ref="A752" ca="1">INDIRECT("'Room Details'!$B$754")</f>
        <v>0</v>
      </c>
      <c r="B752" cm="1">
        <f t="array" aca="1" ref="B752" ca="1">INDIRECT("'Room Details'!$C$754")</f>
        <v>0</v>
      </c>
      <c r="C752" cm="1">
        <f t="array" aca="1" ref="C752" ca="1">INDIRECT("'Room Details'!$D$754")</f>
        <v>0</v>
      </c>
      <c r="D752" cm="1">
        <f t="array" aca="1" ref="D752" ca="1">INDIRECT("'Room Details'!$E$754")</f>
        <v>0</v>
      </c>
      <c r="E752" t="str" cm="1">
        <f t="array" aca="1" ref="E752" ca="1">INDIRECT("'Room Details'!$F$754")</f>
        <v xml:space="preserve"> </v>
      </c>
      <c r="F752" cm="1">
        <f t="array" aca="1" ref="F752" ca="1">INDIRECT("'Room Details'!$G$754")</f>
        <v>0</v>
      </c>
      <c r="G752" cm="1">
        <f t="array" aca="1" ref="G752" ca="1">INDIRECT("'Room Details'!$H$754")</f>
        <v>0</v>
      </c>
      <c r="H752" cm="1">
        <f t="array" aca="1" ref="H752" ca="1">INDIRECT("'Room Details'!$I$754")</f>
        <v>0</v>
      </c>
      <c r="I752" cm="1">
        <f t="array" aca="1" ref="I752" ca="1">INDIRECT("'Room Details'!$J$754")</f>
        <v>0</v>
      </c>
      <c r="J752" cm="1">
        <f t="array" aca="1" ref="J752" ca="1">INDIRECT("'Room Details'!$K$754")</f>
        <v>0</v>
      </c>
      <c r="K752" t="str" cm="1">
        <f t="array" aca="1" ref="K752" ca="1">INDIRECT("'Room Details'!$L$754")</f>
        <v xml:space="preserve"> </v>
      </c>
      <c r="L752" cm="1">
        <f t="array" aca="1" ref="L752" ca="1">INDIRECT("'Room Details'!$M$754")</f>
        <v>0</v>
      </c>
      <c r="M752" cm="1">
        <f t="array" aca="1" ref="M752" ca="1">INDIRECT("'Room Details'!$N$754")</f>
        <v>0</v>
      </c>
      <c r="N752" cm="1">
        <f t="array" aca="1" ref="N752" ca="1">INDIRECT("'Room Details'!$O$754")</f>
        <v>0</v>
      </c>
      <c r="O752" cm="1">
        <f t="array" aca="1" ref="O752" ca="1">INDIRECT("'Room Details'!$P$754")</f>
        <v>0</v>
      </c>
    </row>
    <row r="753" spans="1:15" x14ac:dyDescent="0.25">
      <c r="A753" cm="1">
        <f t="array" aca="1" ref="A753" ca="1">INDIRECT("'Room Details'!$B$755")</f>
        <v>0</v>
      </c>
      <c r="B753" cm="1">
        <f t="array" aca="1" ref="B753" ca="1">INDIRECT("'Room Details'!$C$755")</f>
        <v>0</v>
      </c>
      <c r="C753" cm="1">
        <f t="array" aca="1" ref="C753" ca="1">INDIRECT("'Room Details'!$D$755")</f>
        <v>0</v>
      </c>
      <c r="D753" cm="1">
        <f t="array" aca="1" ref="D753" ca="1">INDIRECT("'Room Details'!$E$755")</f>
        <v>0</v>
      </c>
      <c r="E753" t="str" cm="1">
        <f t="array" aca="1" ref="E753" ca="1">INDIRECT("'Room Details'!$F$755")</f>
        <v xml:space="preserve"> </v>
      </c>
      <c r="F753" cm="1">
        <f t="array" aca="1" ref="F753" ca="1">INDIRECT("'Room Details'!$G$755")</f>
        <v>0</v>
      </c>
      <c r="G753" cm="1">
        <f t="array" aca="1" ref="G753" ca="1">INDIRECT("'Room Details'!$H$755")</f>
        <v>0</v>
      </c>
      <c r="H753" cm="1">
        <f t="array" aca="1" ref="H753" ca="1">INDIRECT("'Room Details'!$I$755")</f>
        <v>0</v>
      </c>
      <c r="I753" cm="1">
        <f t="array" aca="1" ref="I753" ca="1">INDIRECT("'Room Details'!$J$755")</f>
        <v>0</v>
      </c>
      <c r="J753" cm="1">
        <f t="array" aca="1" ref="J753" ca="1">INDIRECT("'Room Details'!$K$755")</f>
        <v>0</v>
      </c>
      <c r="K753" t="str" cm="1">
        <f t="array" aca="1" ref="K753" ca="1">INDIRECT("'Room Details'!$L$755")</f>
        <v xml:space="preserve"> </v>
      </c>
      <c r="L753" cm="1">
        <f t="array" aca="1" ref="L753" ca="1">INDIRECT("'Room Details'!$M$755")</f>
        <v>0</v>
      </c>
      <c r="M753" cm="1">
        <f t="array" aca="1" ref="M753" ca="1">INDIRECT("'Room Details'!$N$755")</f>
        <v>0</v>
      </c>
      <c r="N753" cm="1">
        <f t="array" aca="1" ref="N753" ca="1">INDIRECT("'Room Details'!$O$755")</f>
        <v>0</v>
      </c>
      <c r="O753" cm="1">
        <f t="array" aca="1" ref="O753" ca="1">INDIRECT("'Room Details'!$P$755")</f>
        <v>0</v>
      </c>
    </row>
    <row r="754" spans="1:15" x14ac:dyDescent="0.25">
      <c r="A754" cm="1">
        <f t="array" aca="1" ref="A754" ca="1">INDIRECT("'Room Details'!$B$756")</f>
        <v>0</v>
      </c>
      <c r="B754" cm="1">
        <f t="array" aca="1" ref="B754" ca="1">INDIRECT("'Room Details'!$C$756")</f>
        <v>0</v>
      </c>
      <c r="C754" cm="1">
        <f t="array" aca="1" ref="C754" ca="1">INDIRECT("'Room Details'!$D$756")</f>
        <v>0</v>
      </c>
      <c r="D754" cm="1">
        <f t="array" aca="1" ref="D754" ca="1">INDIRECT("'Room Details'!$E$756")</f>
        <v>0</v>
      </c>
      <c r="E754" t="str" cm="1">
        <f t="array" aca="1" ref="E754" ca="1">INDIRECT("'Room Details'!$F$756")</f>
        <v xml:space="preserve"> </v>
      </c>
      <c r="F754" cm="1">
        <f t="array" aca="1" ref="F754" ca="1">INDIRECT("'Room Details'!$G$756")</f>
        <v>0</v>
      </c>
      <c r="G754" cm="1">
        <f t="array" aca="1" ref="G754" ca="1">INDIRECT("'Room Details'!$H$756")</f>
        <v>0</v>
      </c>
      <c r="H754" cm="1">
        <f t="array" aca="1" ref="H754" ca="1">INDIRECT("'Room Details'!$I$756")</f>
        <v>0</v>
      </c>
      <c r="I754" cm="1">
        <f t="array" aca="1" ref="I754" ca="1">INDIRECT("'Room Details'!$J$756")</f>
        <v>0</v>
      </c>
      <c r="J754" cm="1">
        <f t="array" aca="1" ref="J754" ca="1">INDIRECT("'Room Details'!$K$756")</f>
        <v>0</v>
      </c>
      <c r="K754" t="str" cm="1">
        <f t="array" aca="1" ref="K754" ca="1">INDIRECT("'Room Details'!$L$756")</f>
        <v xml:space="preserve"> </v>
      </c>
      <c r="L754" cm="1">
        <f t="array" aca="1" ref="L754" ca="1">INDIRECT("'Room Details'!$M$756")</f>
        <v>0</v>
      </c>
      <c r="M754" cm="1">
        <f t="array" aca="1" ref="M754" ca="1">INDIRECT("'Room Details'!$N$756")</f>
        <v>0</v>
      </c>
      <c r="N754" cm="1">
        <f t="array" aca="1" ref="N754" ca="1">INDIRECT("'Room Details'!$O$756")</f>
        <v>0</v>
      </c>
      <c r="O754" cm="1">
        <f t="array" aca="1" ref="O754" ca="1">INDIRECT("'Room Details'!$P$756")</f>
        <v>0</v>
      </c>
    </row>
    <row r="755" spans="1:15" x14ac:dyDescent="0.25">
      <c r="A755" cm="1">
        <f t="array" aca="1" ref="A755" ca="1">INDIRECT("'Room Details'!$B$757")</f>
        <v>0</v>
      </c>
      <c r="B755" cm="1">
        <f t="array" aca="1" ref="B755" ca="1">INDIRECT("'Room Details'!$C$757")</f>
        <v>0</v>
      </c>
      <c r="C755" cm="1">
        <f t="array" aca="1" ref="C755" ca="1">INDIRECT("'Room Details'!$D$757")</f>
        <v>0</v>
      </c>
      <c r="D755" cm="1">
        <f t="array" aca="1" ref="D755" ca="1">INDIRECT("'Room Details'!$E$757")</f>
        <v>0</v>
      </c>
      <c r="E755" t="str" cm="1">
        <f t="array" aca="1" ref="E755" ca="1">INDIRECT("'Room Details'!$F$757")</f>
        <v xml:space="preserve"> </v>
      </c>
      <c r="F755" cm="1">
        <f t="array" aca="1" ref="F755" ca="1">INDIRECT("'Room Details'!$G$757")</f>
        <v>0</v>
      </c>
      <c r="G755" cm="1">
        <f t="array" aca="1" ref="G755" ca="1">INDIRECT("'Room Details'!$H$757")</f>
        <v>0</v>
      </c>
      <c r="H755" cm="1">
        <f t="array" aca="1" ref="H755" ca="1">INDIRECT("'Room Details'!$I$757")</f>
        <v>0</v>
      </c>
      <c r="I755" cm="1">
        <f t="array" aca="1" ref="I755" ca="1">INDIRECT("'Room Details'!$J$757")</f>
        <v>0</v>
      </c>
      <c r="J755" cm="1">
        <f t="array" aca="1" ref="J755" ca="1">INDIRECT("'Room Details'!$K$757")</f>
        <v>0</v>
      </c>
      <c r="K755" t="str" cm="1">
        <f t="array" aca="1" ref="K755" ca="1">INDIRECT("'Room Details'!$L$757")</f>
        <v xml:space="preserve"> </v>
      </c>
      <c r="L755" cm="1">
        <f t="array" aca="1" ref="L755" ca="1">INDIRECT("'Room Details'!$M$757")</f>
        <v>0</v>
      </c>
      <c r="M755" cm="1">
        <f t="array" aca="1" ref="M755" ca="1">INDIRECT("'Room Details'!$N$757")</f>
        <v>0</v>
      </c>
      <c r="N755" cm="1">
        <f t="array" aca="1" ref="N755" ca="1">INDIRECT("'Room Details'!$O$757")</f>
        <v>0</v>
      </c>
      <c r="O755" cm="1">
        <f t="array" aca="1" ref="O755" ca="1">INDIRECT("'Room Details'!$P$757")</f>
        <v>0</v>
      </c>
    </row>
    <row r="756" spans="1:15" x14ac:dyDescent="0.25">
      <c r="A756" cm="1">
        <f t="array" aca="1" ref="A756" ca="1">INDIRECT("'Room Details'!$B$758")</f>
        <v>0</v>
      </c>
      <c r="B756" cm="1">
        <f t="array" aca="1" ref="B756" ca="1">INDIRECT("'Room Details'!$C$758")</f>
        <v>0</v>
      </c>
      <c r="C756" cm="1">
        <f t="array" aca="1" ref="C756" ca="1">INDIRECT("'Room Details'!$D$758")</f>
        <v>0</v>
      </c>
      <c r="D756" cm="1">
        <f t="array" aca="1" ref="D756" ca="1">INDIRECT("'Room Details'!$E$758")</f>
        <v>0</v>
      </c>
      <c r="E756" t="str" cm="1">
        <f t="array" aca="1" ref="E756" ca="1">INDIRECT("'Room Details'!$F$758")</f>
        <v xml:space="preserve"> </v>
      </c>
      <c r="F756" cm="1">
        <f t="array" aca="1" ref="F756" ca="1">INDIRECT("'Room Details'!$G$758")</f>
        <v>0</v>
      </c>
      <c r="G756" cm="1">
        <f t="array" aca="1" ref="G756" ca="1">INDIRECT("'Room Details'!$H$758")</f>
        <v>0</v>
      </c>
      <c r="H756" cm="1">
        <f t="array" aca="1" ref="H756" ca="1">INDIRECT("'Room Details'!$I$758")</f>
        <v>0</v>
      </c>
      <c r="I756" cm="1">
        <f t="array" aca="1" ref="I756" ca="1">INDIRECT("'Room Details'!$J$758")</f>
        <v>0</v>
      </c>
      <c r="J756" cm="1">
        <f t="array" aca="1" ref="J756" ca="1">INDIRECT("'Room Details'!$K$758")</f>
        <v>0</v>
      </c>
      <c r="K756" t="str" cm="1">
        <f t="array" aca="1" ref="K756" ca="1">INDIRECT("'Room Details'!$L$758")</f>
        <v xml:space="preserve"> </v>
      </c>
      <c r="L756" cm="1">
        <f t="array" aca="1" ref="L756" ca="1">INDIRECT("'Room Details'!$M$758")</f>
        <v>0</v>
      </c>
      <c r="M756" cm="1">
        <f t="array" aca="1" ref="M756" ca="1">INDIRECT("'Room Details'!$N$758")</f>
        <v>0</v>
      </c>
      <c r="N756" cm="1">
        <f t="array" aca="1" ref="N756" ca="1">INDIRECT("'Room Details'!$O$758")</f>
        <v>0</v>
      </c>
      <c r="O756" cm="1">
        <f t="array" aca="1" ref="O756" ca="1">INDIRECT("'Room Details'!$P$758")</f>
        <v>0</v>
      </c>
    </row>
    <row r="757" spans="1:15" x14ac:dyDescent="0.25">
      <c r="A757" cm="1">
        <f t="array" aca="1" ref="A757" ca="1">INDIRECT("'Room Details'!$B$759")</f>
        <v>0</v>
      </c>
      <c r="B757" cm="1">
        <f t="array" aca="1" ref="B757" ca="1">INDIRECT("'Room Details'!$C$759")</f>
        <v>0</v>
      </c>
      <c r="C757" cm="1">
        <f t="array" aca="1" ref="C757" ca="1">INDIRECT("'Room Details'!$D$759")</f>
        <v>0</v>
      </c>
      <c r="D757" cm="1">
        <f t="array" aca="1" ref="D757" ca="1">INDIRECT("'Room Details'!$E$759")</f>
        <v>0</v>
      </c>
      <c r="E757" t="str" cm="1">
        <f t="array" aca="1" ref="E757" ca="1">INDIRECT("'Room Details'!$F$759")</f>
        <v xml:space="preserve"> </v>
      </c>
      <c r="F757" cm="1">
        <f t="array" aca="1" ref="F757" ca="1">INDIRECT("'Room Details'!$G$759")</f>
        <v>0</v>
      </c>
      <c r="G757" cm="1">
        <f t="array" aca="1" ref="G757" ca="1">INDIRECT("'Room Details'!$H$759")</f>
        <v>0</v>
      </c>
      <c r="H757" cm="1">
        <f t="array" aca="1" ref="H757" ca="1">INDIRECT("'Room Details'!$I$759")</f>
        <v>0</v>
      </c>
      <c r="I757" cm="1">
        <f t="array" aca="1" ref="I757" ca="1">INDIRECT("'Room Details'!$J$759")</f>
        <v>0</v>
      </c>
      <c r="J757" cm="1">
        <f t="array" aca="1" ref="J757" ca="1">INDIRECT("'Room Details'!$K$759")</f>
        <v>0</v>
      </c>
      <c r="K757" t="str" cm="1">
        <f t="array" aca="1" ref="K757" ca="1">INDIRECT("'Room Details'!$L$759")</f>
        <v xml:space="preserve"> </v>
      </c>
      <c r="L757" cm="1">
        <f t="array" aca="1" ref="L757" ca="1">INDIRECT("'Room Details'!$M$759")</f>
        <v>0</v>
      </c>
      <c r="M757" cm="1">
        <f t="array" aca="1" ref="M757" ca="1">INDIRECT("'Room Details'!$N$759")</f>
        <v>0</v>
      </c>
      <c r="N757" cm="1">
        <f t="array" aca="1" ref="N757" ca="1">INDIRECT("'Room Details'!$O$759")</f>
        <v>0</v>
      </c>
      <c r="O757" cm="1">
        <f t="array" aca="1" ref="O757" ca="1">INDIRECT("'Room Details'!$P$759")</f>
        <v>0</v>
      </c>
    </row>
    <row r="758" spans="1:15" x14ac:dyDescent="0.25">
      <c r="A758" cm="1">
        <f t="array" aca="1" ref="A758" ca="1">INDIRECT("'Room Details'!$B$760")</f>
        <v>0</v>
      </c>
      <c r="B758" cm="1">
        <f t="array" aca="1" ref="B758" ca="1">INDIRECT("'Room Details'!$C$760")</f>
        <v>0</v>
      </c>
      <c r="C758" cm="1">
        <f t="array" aca="1" ref="C758" ca="1">INDIRECT("'Room Details'!$D$760")</f>
        <v>0</v>
      </c>
      <c r="D758" cm="1">
        <f t="array" aca="1" ref="D758" ca="1">INDIRECT("'Room Details'!$E$760")</f>
        <v>0</v>
      </c>
      <c r="E758" t="str" cm="1">
        <f t="array" aca="1" ref="E758" ca="1">INDIRECT("'Room Details'!$F$760")</f>
        <v xml:space="preserve"> </v>
      </c>
      <c r="F758" cm="1">
        <f t="array" aca="1" ref="F758" ca="1">INDIRECT("'Room Details'!$G$760")</f>
        <v>0</v>
      </c>
      <c r="G758" cm="1">
        <f t="array" aca="1" ref="G758" ca="1">INDIRECT("'Room Details'!$H$760")</f>
        <v>0</v>
      </c>
      <c r="H758" cm="1">
        <f t="array" aca="1" ref="H758" ca="1">INDIRECT("'Room Details'!$I$760")</f>
        <v>0</v>
      </c>
      <c r="I758" cm="1">
        <f t="array" aca="1" ref="I758" ca="1">INDIRECT("'Room Details'!$J$760")</f>
        <v>0</v>
      </c>
      <c r="J758" cm="1">
        <f t="array" aca="1" ref="J758" ca="1">INDIRECT("'Room Details'!$K$760")</f>
        <v>0</v>
      </c>
      <c r="K758" t="str" cm="1">
        <f t="array" aca="1" ref="K758" ca="1">INDIRECT("'Room Details'!$L$760")</f>
        <v xml:space="preserve"> </v>
      </c>
      <c r="L758" cm="1">
        <f t="array" aca="1" ref="L758" ca="1">INDIRECT("'Room Details'!$M$760")</f>
        <v>0</v>
      </c>
      <c r="M758" cm="1">
        <f t="array" aca="1" ref="M758" ca="1">INDIRECT("'Room Details'!$N$760")</f>
        <v>0</v>
      </c>
      <c r="N758" cm="1">
        <f t="array" aca="1" ref="N758" ca="1">INDIRECT("'Room Details'!$O$760")</f>
        <v>0</v>
      </c>
      <c r="O758" cm="1">
        <f t="array" aca="1" ref="O758" ca="1">INDIRECT("'Room Details'!$P$760")</f>
        <v>0</v>
      </c>
    </row>
    <row r="759" spans="1:15" x14ac:dyDescent="0.25">
      <c r="A759" cm="1">
        <f t="array" aca="1" ref="A759" ca="1">INDIRECT("'Room Details'!$B$761")</f>
        <v>0</v>
      </c>
      <c r="B759" cm="1">
        <f t="array" aca="1" ref="B759" ca="1">INDIRECT("'Room Details'!$C$761")</f>
        <v>0</v>
      </c>
      <c r="C759" cm="1">
        <f t="array" aca="1" ref="C759" ca="1">INDIRECT("'Room Details'!$D$761")</f>
        <v>0</v>
      </c>
      <c r="D759" cm="1">
        <f t="array" aca="1" ref="D759" ca="1">INDIRECT("'Room Details'!$E$761")</f>
        <v>0</v>
      </c>
      <c r="E759" t="str" cm="1">
        <f t="array" aca="1" ref="E759" ca="1">INDIRECT("'Room Details'!$F$761")</f>
        <v xml:space="preserve"> </v>
      </c>
      <c r="F759" cm="1">
        <f t="array" aca="1" ref="F759" ca="1">INDIRECT("'Room Details'!$G$761")</f>
        <v>0</v>
      </c>
      <c r="G759" cm="1">
        <f t="array" aca="1" ref="G759" ca="1">INDIRECT("'Room Details'!$H$761")</f>
        <v>0</v>
      </c>
      <c r="H759" cm="1">
        <f t="array" aca="1" ref="H759" ca="1">INDIRECT("'Room Details'!$I$761")</f>
        <v>0</v>
      </c>
      <c r="I759" cm="1">
        <f t="array" aca="1" ref="I759" ca="1">INDIRECT("'Room Details'!$J$761")</f>
        <v>0</v>
      </c>
      <c r="J759" cm="1">
        <f t="array" aca="1" ref="J759" ca="1">INDIRECT("'Room Details'!$K$761")</f>
        <v>0</v>
      </c>
      <c r="K759" t="str" cm="1">
        <f t="array" aca="1" ref="K759" ca="1">INDIRECT("'Room Details'!$L$761")</f>
        <v xml:space="preserve"> </v>
      </c>
      <c r="L759" cm="1">
        <f t="array" aca="1" ref="L759" ca="1">INDIRECT("'Room Details'!$M$761")</f>
        <v>0</v>
      </c>
      <c r="M759" cm="1">
        <f t="array" aca="1" ref="M759" ca="1">INDIRECT("'Room Details'!$N$761")</f>
        <v>0</v>
      </c>
      <c r="N759" cm="1">
        <f t="array" aca="1" ref="N759" ca="1">INDIRECT("'Room Details'!$O$761")</f>
        <v>0</v>
      </c>
      <c r="O759" cm="1">
        <f t="array" aca="1" ref="O759" ca="1">INDIRECT("'Room Details'!$P$761")</f>
        <v>0</v>
      </c>
    </row>
    <row r="760" spans="1:15" x14ac:dyDescent="0.25">
      <c r="A760" cm="1">
        <f t="array" aca="1" ref="A760" ca="1">INDIRECT("'Room Details'!$B$762")</f>
        <v>0</v>
      </c>
      <c r="B760" cm="1">
        <f t="array" aca="1" ref="B760" ca="1">INDIRECT("'Room Details'!$C$762")</f>
        <v>0</v>
      </c>
      <c r="C760" cm="1">
        <f t="array" aca="1" ref="C760" ca="1">INDIRECT("'Room Details'!$D$762")</f>
        <v>0</v>
      </c>
      <c r="D760" cm="1">
        <f t="array" aca="1" ref="D760" ca="1">INDIRECT("'Room Details'!$E$762")</f>
        <v>0</v>
      </c>
      <c r="E760" t="str" cm="1">
        <f t="array" aca="1" ref="E760" ca="1">INDIRECT("'Room Details'!$F$762")</f>
        <v xml:space="preserve"> </v>
      </c>
      <c r="F760" cm="1">
        <f t="array" aca="1" ref="F760" ca="1">INDIRECT("'Room Details'!$G$762")</f>
        <v>0</v>
      </c>
      <c r="G760" cm="1">
        <f t="array" aca="1" ref="G760" ca="1">INDIRECT("'Room Details'!$H$762")</f>
        <v>0</v>
      </c>
      <c r="H760" cm="1">
        <f t="array" aca="1" ref="H760" ca="1">INDIRECT("'Room Details'!$I$762")</f>
        <v>0</v>
      </c>
      <c r="I760" cm="1">
        <f t="array" aca="1" ref="I760" ca="1">INDIRECT("'Room Details'!$J$762")</f>
        <v>0</v>
      </c>
      <c r="J760" cm="1">
        <f t="array" aca="1" ref="J760" ca="1">INDIRECT("'Room Details'!$K$762")</f>
        <v>0</v>
      </c>
      <c r="K760" t="str" cm="1">
        <f t="array" aca="1" ref="K760" ca="1">INDIRECT("'Room Details'!$L$762")</f>
        <v xml:space="preserve"> </v>
      </c>
      <c r="L760" cm="1">
        <f t="array" aca="1" ref="L760" ca="1">INDIRECT("'Room Details'!$M$762")</f>
        <v>0</v>
      </c>
      <c r="M760" cm="1">
        <f t="array" aca="1" ref="M760" ca="1">INDIRECT("'Room Details'!$N$762")</f>
        <v>0</v>
      </c>
      <c r="N760" cm="1">
        <f t="array" aca="1" ref="N760" ca="1">INDIRECT("'Room Details'!$O$762")</f>
        <v>0</v>
      </c>
      <c r="O760" cm="1">
        <f t="array" aca="1" ref="O760" ca="1">INDIRECT("'Room Details'!$P$762")</f>
        <v>0</v>
      </c>
    </row>
    <row r="761" spans="1:15" x14ac:dyDescent="0.25">
      <c r="A761" cm="1">
        <f t="array" aca="1" ref="A761" ca="1">INDIRECT("'Room Details'!$B$763")</f>
        <v>0</v>
      </c>
      <c r="B761" cm="1">
        <f t="array" aca="1" ref="B761" ca="1">INDIRECT("'Room Details'!$C$763")</f>
        <v>0</v>
      </c>
      <c r="C761" cm="1">
        <f t="array" aca="1" ref="C761" ca="1">INDIRECT("'Room Details'!$D$763")</f>
        <v>0</v>
      </c>
      <c r="D761" cm="1">
        <f t="array" aca="1" ref="D761" ca="1">INDIRECT("'Room Details'!$E$763")</f>
        <v>0</v>
      </c>
      <c r="E761" t="str" cm="1">
        <f t="array" aca="1" ref="E761" ca="1">INDIRECT("'Room Details'!$F$763")</f>
        <v xml:space="preserve"> </v>
      </c>
      <c r="F761" cm="1">
        <f t="array" aca="1" ref="F761" ca="1">INDIRECT("'Room Details'!$G$763")</f>
        <v>0</v>
      </c>
      <c r="G761" cm="1">
        <f t="array" aca="1" ref="G761" ca="1">INDIRECT("'Room Details'!$H$763")</f>
        <v>0</v>
      </c>
      <c r="H761" cm="1">
        <f t="array" aca="1" ref="H761" ca="1">INDIRECT("'Room Details'!$I$763")</f>
        <v>0</v>
      </c>
      <c r="I761" cm="1">
        <f t="array" aca="1" ref="I761" ca="1">INDIRECT("'Room Details'!$J$763")</f>
        <v>0</v>
      </c>
      <c r="J761" cm="1">
        <f t="array" aca="1" ref="J761" ca="1">INDIRECT("'Room Details'!$K$763")</f>
        <v>0</v>
      </c>
      <c r="K761" t="str" cm="1">
        <f t="array" aca="1" ref="K761" ca="1">INDIRECT("'Room Details'!$L$763")</f>
        <v xml:space="preserve"> </v>
      </c>
      <c r="L761" cm="1">
        <f t="array" aca="1" ref="L761" ca="1">INDIRECT("'Room Details'!$M$763")</f>
        <v>0</v>
      </c>
      <c r="M761" cm="1">
        <f t="array" aca="1" ref="M761" ca="1">INDIRECT("'Room Details'!$N$763")</f>
        <v>0</v>
      </c>
      <c r="N761" cm="1">
        <f t="array" aca="1" ref="N761" ca="1">INDIRECT("'Room Details'!$O$763")</f>
        <v>0</v>
      </c>
      <c r="O761" cm="1">
        <f t="array" aca="1" ref="O761" ca="1">INDIRECT("'Room Details'!$P$763")</f>
        <v>0</v>
      </c>
    </row>
    <row r="762" spans="1:15" x14ac:dyDescent="0.25">
      <c r="A762" cm="1">
        <f t="array" aca="1" ref="A762" ca="1">INDIRECT("'Room Details'!$B$764")</f>
        <v>0</v>
      </c>
      <c r="B762" cm="1">
        <f t="array" aca="1" ref="B762" ca="1">INDIRECT("'Room Details'!$C$764")</f>
        <v>0</v>
      </c>
      <c r="C762" cm="1">
        <f t="array" aca="1" ref="C762" ca="1">INDIRECT("'Room Details'!$D$764")</f>
        <v>0</v>
      </c>
      <c r="D762" cm="1">
        <f t="array" aca="1" ref="D762" ca="1">INDIRECT("'Room Details'!$E$764")</f>
        <v>0</v>
      </c>
      <c r="E762" t="str" cm="1">
        <f t="array" aca="1" ref="E762" ca="1">INDIRECT("'Room Details'!$F$764")</f>
        <v xml:space="preserve"> </v>
      </c>
      <c r="F762" cm="1">
        <f t="array" aca="1" ref="F762" ca="1">INDIRECT("'Room Details'!$G$764")</f>
        <v>0</v>
      </c>
      <c r="G762" cm="1">
        <f t="array" aca="1" ref="G762" ca="1">INDIRECT("'Room Details'!$H$764")</f>
        <v>0</v>
      </c>
      <c r="H762" cm="1">
        <f t="array" aca="1" ref="H762" ca="1">INDIRECT("'Room Details'!$I$764")</f>
        <v>0</v>
      </c>
      <c r="I762" cm="1">
        <f t="array" aca="1" ref="I762" ca="1">INDIRECT("'Room Details'!$J$764")</f>
        <v>0</v>
      </c>
      <c r="J762" cm="1">
        <f t="array" aca="1" ref="J762" ca="1">INDIRECT("'Room Details'!$K$764")</f>
        <v>0</v>
      </c>
      <c r="K762" t="str" cm="1">
        <f t="array" aca="1" ref="K762" ca="1">INDIRECT("'Room Details'!$L$764")</f>
        <v xml:space="preserve"> </v>
      </c>
      <c r="L762" cm="1">
        <f t="array" aca="1" ref="L762" ca="1">INDIRECT("'Room Details'!$M$764")</f>
        <v>0</v>
      </c>
      <c r="M762" cm="1">
        <f t="array" aca="1" ref="M762" ca="1">INDIRECT("'Room Details'!$N$764")</f>
        <v>0</v>
      </c>
      <c r="N762" cm="1">
        <f t="array" aca="1" ref="N762" ca="1">INDIRECT("'Room Details'!$O$764")</f>
        <v>0</v>
      </c>
      <c r="O762" cm="1">
        <f t="array" aca="1" ref="O762" ca="1">INDIRECT("'Room Details'!$P$764")</f>
        <v>0</v>
      </c>
    </row>
    <row r="763" spans="1:15" x14ac:dyDescent="0.25">
      <c r="A763" cm="1">
        <f t="array" aca="1" ref="A763" ca="1">INDIRECT("'Room Details'!$B$765")</f>
        <v>0</v>
      </c>
      <c r="B763" cm="1">
        <f t="array" aca="1" ref="B763" ca="1">INDIRECT("'Room Details'!$C$765")</f>
        <v>0</v>
      </c>
      <c r="C763" cm="1">
        <f t="array" aca="1" ref="C763" ca="1">INDIRECT("'Room Details'!$D$765")</f>
        <v>0</v>
      </c>
      <c r="D763" cm="1">
        <f t="array" aca="1" ref="D763" ca="1">INDIRECT("'Room Details'!$E$765")</f>
        <v>0</v>
      </c>
      <c r="E763" t="str" cm="1">
        <f t="array" aca="1" ref="E763" ca="1">INDIRECT("'Room Details'!$F$765")</f>
        <v xml:space="preserve"> </v>
      </c>
      <c r="F763" cm="1">
        <f t="array" aca="1" ref="F763" ca="1">INDIRECT("'Room Details'!$G$765")</f>
        <v>0</v>
      </c>
      <c r="G763" cm="1">
        <f t="array" aca="1" ref="G763" ca="1">INDIRECT("'Room Details'!$H$765")</f>
        <v>0</v>
      </c>
      <c r="H763" cm="1">
        <f t="array" aca="1" ref="H763" ca="1">INDIRECT("'Room Details'!$I$765")</f>
        <v>0</v>
      </c>
      <c r="I763" cm="1">
        <f t="array" aca="1" ref="I763" ca="1">INDIRECT("'Room Details'!$J$765")</f>
        <v>0</v>
      </c>
      <c r="J763" cm="1">
        <f t="array" aca="1" ref="J763" ca="1">INDIRECT("'Room Details'!$K$765")</f>
        <v>0</v>
      </c>
      <c r="K763" t="str" cm="1">
        <f t="array" aca="1" ref="K763" ca="1">INDIRECT("'Room Details'!$L$765")</f>
        <v xml:space="preserve"> </v>
      </c>
      <c r="L763" cm="1">
        <f t="array" aca="1" ref="L763" ca="1">INDIRECT("'Room Details'!$M$765")</f>
        <v>0</v>
      </c>
      <c r="M763" cm="1">
        <f t="array" aca="1" ref="M763" ca="1">INDIRECT("'Room Details'!$N$765")</f>
        <v>0</v>
      </c>
      <c r="N763" cm="1">
        <f t="array" aca="1" ref="N763" ca="1">INDIRECT("'Room Details'!$O$765")</f>
        <v>0</v>
      </c>
      <c r="O763" cm="1">
        <f t="array" aca="1" ref="O763" ca="1">INDIRECT("'Room Details'!$P$765")</f>
        <v>0</v>
      </c>
    </row>
    <row r="764" spans="1:15" x14ac:dyDescent="0.25">
      <c r="A764" cm="1">
        <f t="array" aca="1" ref="A764" ca="1">INDIRECT("'Room Details'!$B$766")</f>
        <v>0</v>
      </c>
      <c r="B764" cm="1">
        <f t="array" aca="1" ref="B764" ca="1">INDIRECT("'Room Details'!$C$766")</f>
        <v>0</v>
      </c>
      <c r="C764" cm="1">
        <f t="array" aca="1" ref="C764" ca="1">INDIRECT("'Room Details'!$D$766")</f>
        <v>0</v>
      </c>
      <c r="D764" cm="1">
        <f t="array" aca="1" ref="D764" ca="1">INDIRECT("'Room Details'!$E$766")</f>
        <v>0</v>
      </c>
      <c r="E764" t="str" cm="1">
        <f t="array" aca="1" ref="E764" ca="1">INDIRECT("'Room Details'!$F$766")</f>
        <v xml:space="preserve"> </v>
      </c>
      <c r="F764" cm="1">
        <f t="array" aca="1" ref="F764" ca="1">INDIRECT("'Room Details'!$G$766")</f>
        <v>0</v>
      </c>
      <c r="G764" cm="1">
        <f t="array" aca="1" ref="G764" ca="1">INDIRECT("'Room Details'!$H$766")</f>
        <v>0</v>
      </c>
      <c r="H764" cm="1">
        <f t="array" aca="1" ref="H764" ca="1">INDIRECT("'Room Details'!$I$766")</f>
        <v>0</v>
      </c>
      <c r="I764" cm="1">
        <f t="array" aca="1" ref="I764" ca="1">INDIRECT("'Room Details'!$J$766")</f>
        <v>0</v>
      </c>
      <c r="J764" cm="1">
        <f t="array" aca="1" ref="J764" ca="1">INDIRECT("'Room Details'!$K$766")</f>
        <v>0</v>
      </c>
      <c r="K764" t="str" cm="1">
        <f t="array" aca="1" ref="K764" ca="1">INDIRECT("'Room Details'!$L$766")</f>
        <v xml:space="preserve"> </v>
      </c>
      <c r="L764" cm="1">
        <f t="array" aca="1" ref="L764" ca="1">INDIRECT("'Room Details'!$M$766")</f>
        <v>0</v>
      </c>
      <c r="M764" cm="1">
        <f t="array" aca="1" ref="M764" ca="1">INDIRECT("'Room Details'!$N$766")</f>
        <v>0</v>
      </c>
      <c r="N764" cm="1">
        <f t="array" aca="1" ref="N764" ca="1">INDIRECT("'Room Details'!$O$766")</f>
        <v>0</v>
      </c>
      <c r="O764" cm="1">
        <f t="array" aca="1" ref="O764" ca="1">INDIRECT("'Room Details'!$P$766")</f>
        <v>0</v>
      </c>
    </row>
    <row r="765" spans="1:15" x14ac:dyDescent="0.25">
      <c r="A765" cm="1">
        <f t="array" aca="1" ref="A765" ca="1">INDIRECT("'Room Details'!$B$767")</f>
        <v>0</v>
      </c>
      <c r="B765" cm="1">
        <f t="array" aca="1" ref="B765" ca="1">INDIRECT("'Room Details'!$C$767")</f>
        <v>0</v>
      </c>
      <c r="C765" cm="1">
        <f t="array" aca="1" ref="C765" ca="1">INDIRECT("'Room Details'!$D$767")</f>
        <v>0</v>
      </c>
      <c r="D765" cm="1">
        <f t="array" aca="1" ref="D765" ca="1">INDIRECT("'Room Details'!$E$767")</f>
        <v>0</v>
      </c>
      <c r="E765" t="str" cm="1">
        <f t="array" aca="1" ref="E765" ca="1">INDIRECT("'Room Details'!$F$767")</f>
        <v xml:space="preserve"> </v>
      </c>
      <c r="F765" cm="1">
        <f t="array" aca="1" ref="F765" ca="1">INDIRECT("'Room Details'!$G$767")</f>
        <v>0</v>
      </c>
      <c r="G765" cm="1">
        <f t="array" aca="1" ref="G765" ca="1">INDIRECT("'Room Details'!$H$767")</f>
        <v>0</v>
      </c>
      <c r="H765" cm="1">
        <f t="array" aca="1" ref="H765" ca="1">INDIRECT("'Room Details'!$I$767")</f>
        <v>0</v>
      </c>
      <c r="I765" cm="1">
        <f t="array" aca="1" ref="I765" ca="1">INDIRECT("'Room Details'!$J$767")</f>
        <v>0</v>
      </c>
      <c r="J765" cm="1">
        <f t="array" aca="1" ref="J765" ca="1">INDIRECT("'Room Details'!$K$767")</f>
        <v>0</v>
      </c>
      <c r="K765" t="str" cm="1">
        <f t="array" aca="1" ref="K765" ca="1">INDIRECT("'Room Details'!$L$767")</f>
        <v xml:space="preserve"> </v>
      </c>
      <c r="L765" cm="1">
        <f t="array" aca="1" ref="L765" ca="1">INDIRECT("'Room Details'!$M$767")</f>
        <v>0</v>
      </c>
      <c r="M765" cm="1">
        <f t="array" aca="1" ref="M765" ca="1">INDIRECT("'Room Details'!$N$767")</f>
        <v>0</v>
      </c>
      <c r="N765" cm="1">
        <f t="array" aca="1" ref="N765" ca="1">INDIRECT("'Room Details'!$O$767")</f>
        <v>0</v>
      </c>
      <c r="O765" cm="1">
        <f t="array" aca="1" ref="O765" ca="1">INDIRECT("'Room Details'!$P$767")</f>
        <v>0</v>
      </c>
    </row>
    <row r="766" spans="1:15" x14ac:dyDescent="0.25">
      <c r="A766" cm="1">
        <f t="array" aca="1" ref="A766" ca="1">INDIRECT("'Room Details'!$B$768")</f>
        <v>0</v>
      </c>
      <c r="B766" cm="1">
        <f t="array" aca="1" ref="B766" ca="1">INDIRECT("'Room Details'!$C$768")</f>
        <v>0</v>
      </c>
      <c r="C766" cm="1">
        <f t="array" aca="1" ref="C766" ca="1">INDIRECT("'Room Details'!$D$768")</f>
        <v>0</v>
      </c>
      <c r="D766" cm="1">
        <f t="array" aca="1" ref="D766" ca="1">INDIRECT("'Room Details'!$E$768")</f>
        <v>0</v>
      </c>
      <c r="E766" t="str" cm="1">
        <f t="array" aca="1" ref="E766" ca="1">INDIRECT("'Room Details'!$F$768")</f>
        <v xml:space="preserve"> </v>
      </c>
      <c r="F766" cm="1">
        <f t="array" aca="1" ref="F766" ca="1">INDIRECT("'Room Details'!$G$768")</f>
        <v>0</v>
      </c>
      <c r="G766" cm="1">
        <f t="array" aca="1" ref="G766" ca="1">INDIRECT("'Room Details'!$H$768")</f>
        <v>0</v>
      </c>
      <c r="H766" cm="1">
        <f t="array" aca="1" ref="H766" ca="1">INDIRECT("'Room Details'!$I$768")</f>
        <v>0</v>
      </c>
      <c r="I766" cm="1">
        <f t="array" aca="1" ref="I766" ca="1">INDIRECT("'Room Details'!$J$768")</f>
        <v>0</v>
      </c>
      <c r="J766" cm="1">
        <f t="array" aca="1" ref="J766" ca="1">INDIRECT("'Room Details'!$K$768")</f>
        <v>0</v>
      </c>
      <c r="K766" t="str" cm="1">
        <f t="array" aca="1" ref="K766" ca="1">INDIRECT("'Room Details'!$L$768")</f>
        <v xml:space="preserve"> </v>
      </c>
      <c r="L766" cm="1">
        <f t="array" aca="1" ref="L766" ca="1">INDIRECT("'Room Details'!$M$768")</f>
        <v>0</v>
      </c>
      <c r="M766" cm="1">
        <f t="array" aca="1" ref="M766" ca="1">INDIRECT("'Room Details'!$N$768")</f>
        <v>0</v>
      </c>
      <c r="N766" cm="1">
        <f t="array" aca="1" ref="N766" ca="1">INDIRECT("'Room Details'!$O$768")</f>
        <v>0</v>
      </c>
      <c r="O766" cm="1">
        <f t="array" aca="1" ref="O766" ca="1">INDIRECT("'Room Details'!$P$768")</f>
        <v>0</v>
      </c>
    </row>
    <row r="767" spans="1:15" x14ac:dyDescent="0.25">
      <c r="A767" cm="1">
        <f t="array" aca="1" ref="A767" ca="1">INDIRECT("'Room Details'!$B$769")</f>
        <v>0</v>
      </c>
      <c r="B767" cm="1">
        <f t="array" aca="1" ref="B767" ca="1">INDIRECT("'Room Details'!$C$769")</f>
        <v>0</v>
      </c>
      <c r="C767" cm="1">
        <f t="array" aca="1" ref="C767" ca="1">INDIRECT("'Room Details'!$D$769")</f>
        <v>0</v>
      </c>
      <c r="D767" cm="1">
        <f t="array" aca="1" ref="D767" ca="1">INDIRECT("'Room Details'!$E$769")</f>
        <v>0</v>
      </c>
      <c r="E767" t="str" cm="1">
        <f t="array" aca="1" ref="E767" ca="1">INDIRECT("'Room Details'!$F$769")</f>
        <v xml:space="preserve"> </v>
      </c>
      <c r="F767" cm="1">
        <f t="array" aca="1" ref="F767" ca="1">INDIRECT("'Room Details'!$G$769")</f>
        <v>0</v>
      </c>
      <c r="G767" cm="1">
        <f t="array" aca="1" ref="G767" ca="1">INDIRECT("'Room Details'!$H$769")</f>
        <v>0</v>
      </c>
      <c r="H767" cm="1">
        <f t="array" aca="1" ref="H767" ca="1">INDIRECT("'Room Details'!$I$769")</f>
        <v>0</v>
      </c>
      <c r="I767" cm="1">
        <f t="array" aca="1" ref="I767" ca="1">INDIRECT("'Room Details'!$J$769")</f>
        <v>0</v>
      </c>
      <c r="J767" cm="1">
        <f t="array" aca="1" ref="J767" ca="1">INDIRECT("'Room Details'!$K$769")</f>
        <v>0</v>
      </c>
      <c r="K767" t="str" cm="1">
        <f t="array" aca="1" ref="K767" ca="1">INDIRECT("'Room Details'!$L$769")</f>
        <v xml:space="preserve"> </v>
      </c>
      <c r="L767" cm="1">
        <f t="array" aca="1" ref="L767" ca="1">INDIRECT("'Room Details'!$M$769")</f>
        <v>0</v>
      </c>
      <c r="M767" cm="1">
        <f t="array" aca="1" ref="M767" ca="1">INDIRECT("'Room Details'!$N$769")</f>
        <v>0</v>
      </c>
      <c r="N767" cm="1">
        <f t="array" aca="1" ref="N767" ca="1">INDIRECT("'Room Details'!$O$769")</f>
        <v>0</v>
      </c>
      <c r="O767" cm="1">
        <f t="array" aca="1" ref="O767" ca="1">INDIRECT("'Room Details'!$P$769")</f>
        <v>0</v>
      </c>
    </row>
    <row r="768" spans="1:15" x14ac:dyDescent="0.25">
      <c r="A768" cm="1">
        <f t="array" aca="1" ref="A768" ca="1">INDIRECT("'Room Details'!$B$770")</f>
        <v>0</v>
      </c>
      <c r="B768" cm="1">
        <f t="array" aca="1" ref="B768" ca="1">INDIRECT("'Room Details'!$C$770")</f>
        <v>0</v>
      </c>
      <c r="C768" cm="1">
        <f t="array" aca="1" ref="C768" ca="1">INDIRECT("'Room Details'!$D$770")</f>
        <v>0</v>
      </c>
      <c r="D768" cm="1">
        <f t="array" aca="1" ref="D768" ca="1">INDIRECT("'Room Details'!$E$770")</f>
        <v>0</v>
      </c>
      <c r="E768" t="str" cm="1">
        <f t="array" aca="1" ref="E768" ca="1">INDIRECT("'Room Details'!$F$770")</f>
        <v xml:space="preserve"> </v>
      </c>
      <c r="F768" cm="1">
        <f t="array" aca="1" ref="F768" ca="1">INDIRECT("'Room Details'!$G$770")</f>
        <v>0</v>
      </c>
      <c r="G768" cm="1">
        <f t="array" aca="1" ref="G768" ca="1">INDIRECT("'Room Details'!$H$770")</f>
        <v>0</v>
      </c>
      <c r="H768" cm="1">
        <f t="array" aca="1" ref="H768" ca="1">INDIRECT("'Room Details'!$I$770")</f>
        <v>0</v>
      </c>
      <c r="I768" cm="1">
        <f t="array" aca="1" ref="I768" ca="1">INDIRECT("'Room Details'!$J$770")</f>
        <v>0</v>
      </c>
      <c r="J768" cm="1">
        <f t="array" aca="1" ref="J768" ca="1">INDIRECT("'Room Details'!$K$770")</f>
        <v>0</v>
      </c>
      <c r="K768" t="str" cm="1">
        <f t="array" aca="1" ref="K768" ca="1">INDIRECT("'Room Details'!$L$770")</f>
        <v xml:space="preserve"> </v>
      </c>
      <c r="L768" cm="1">
        <f t="array" aca="1" ref="L768" ca="1">INDIRECT("'Room Details'!$M$770")</f>
        <v>0</v>
      </c>
      <c r="M768" cm="1">
        <f t="array" aca="1" ref="M768" ca="1">INDIRECT("'Room Details'!$N$770")</f>
        <v>0</v>
      </c>
      <c r="N768" cm="1">
        <f t="array" aca="1" ref="N768" ca="1">INDIRECT("'Room Details'!$O$770")</f>
        <v>0</v>
      </c>
      <c r="O768" cm="1">
        <f t="array" aca="1" ref="O768" ca="1">INDIRECT("'Room Details'!$P$770")</f>
        <v>0</v>
      </c>
    </row>
    <row r="769" spans="1:15" x14ac:dyDescent="0.25">
      <c r="A769" cm="1">
        <f t="array" aca="1" ref="A769" ca="1">INDIRECT("'Room Details'!$B$771")</f>
        <v>0</v>
      </c>
      <c r="B769" cm="1">
        <f t="array" aca="1" ref="B769" ca="1">INDIRECT("'Room Details'!$C$771")</f>
        <v>0</v>
      </c>
      <c r="C769" cm="1">
        <f t="array" aca="1" ref="C769" ca="1">INDIRECT("'Room Details'!$D$771")</f>
        <v>0</v>
      </c>
      <c r="D769" cm="1">
        <f t="array" aca="1" ref="D769" ca="1">INDIRECT("'Room Details'!$E$771")</f>
        <v>0</v>
      </c>
      <c r="E769" t="str" cm="1">
        <f t="array" aca="1" ref="E769" ca="1">INDIRECT("'Room Details'!$F$771")</f>
        <v xml:space="preserve"> </v>
      </c>
      <c r="F769" cm="1">
        <f t="array" aca="1" ref="F769" ca="1">INDIRECT("'Room Details'!$G$771")</f>
        <v>0</v>
      </c>
      <c r="G769" cm="1">
        <f t="array" aca="1" ref="G769" ca="1">INDIRECT("'Room Details'!$H$771")</f>
        <v>0</v>
      </c>
      <c r="H769" cm="1">
        <f t="array" aca="1" ref="H769" ca="1">INDIRECT("'Room Details'!$I$771")</f>
        <v>0</v>
      </c>
      <c r="I769" cm="1">
        <f t="array" aca="1" ref="I769" ca="1">INDIRECT("'Room Details'!$J$771")</f>
        <v>0</v>
      </c>
      <c r="J769" cm="1">
        <f t="array" aca="1" ref="J769" ca="1">INDIRECT("'Room Details'!$K$771")</f>
        <v>0</v>
      </c>
      <c r="K769" t="str" cm="1">
        <f t="array" aca="1" ref="K769" ca="1">INDIRECT("'Room Details'!$L$771")</f>
        <v xml:space="preserve"> </v>
      </c>
      <c r="L769" cm="1">
        <f t="array" aca="1" ref="L769" ca="1">INDIRECT("'Room Details'!$M$771")</f>
        <v>0</v>
      </c>
      <c r="M769" cm="1">
        <f t="array" aca="1" ref="M769" ca="1">INDIRECT("'Room Details'!$N$771")</f>
        <v>0</v>
      </c>
      <c r="N769" cm="1">
        <f t="array" aca="1" ref="N769" ca="1">INDIRECT("'Room Details'!$O$771")</f>
        <v>0</v>
      </c>
      <c r="O769" cm="1">
        <f t="array" aca="1" ref="O769" ca="1">INDIRECT("'Room Details'!$P$771")</f>
        <v>0</v>
      </c>
    </row>
    <row r="770" spans="1:15" x14ac:dyDescent="0.25">
      <c r="A770" cm="1">
        <f t="array" aca="1" ref="A770" ca="1">INDIRECT("'Room Details'!$B$772")</f>
        <v>0</v>
      </c>
      <c r="B770" cm="1">
        <f t="array" aca="1" ref="B770" ca="1">INDIRECT("'Room Details'!$C$772")</f>
        <v>0</v>
      </c>
      <c r="C770" cm="1">
        <f t="array" aca="1" ref="C770" ca="1">INDIRECT("'Room Details'!$D$772")</f>
        <v>0</v>
      </c>
      <c r="D770" cm="1">
        <f t="array" aca="1" ref="D770" ca="1">INDIRECT("'Room Details'!$E$772")</f>
        <v>0</v>
      </c>
      <c r="E770" t="str" cm="1">
        <f t="array" aca="1" ref="E770" ca="1">INDIRECT("'Room Details'!$F$772")</f>
        <v xml:space="preserve"> </v>
      </c>
      <c r="F770" cm="1">
        <f t="array" aca="1" ref="F770" ca="1">INDIRECT("'Room Details'!$G$772")</f>
        <v>0</v>
      </c>
      <c r="G770" cm="1">
        <f t="array" aca="1" ref="G770" ca="1">INDIRECT("'Room Details'!$H$772")</f>
        <v>0</v>
      </c>
      <c r="H770" cm="1">
        <f t="array" aca="1" ref="H770" ca="1">INDIRECT("'Room Details'!$I$772")</f>
        <v>0</v>
      </c>
      <c r="I770" cm="1">
        <f t="array" aca="1" ref="I770" ca="1">INDIRECT("'Room Details'!$J$772")</f>
        <v>0</v>
      </c>
      <c r="J770" cm="1">
        <f t="array" aca="1" ref="J770" ca="1">INDIRECT("'Room Details'!$K$772")</f>
        <v>0</v>
      </c>
      <c r="K770" t="str" cm="1">
        <f t="array" aca="1" ref="K770" ca="1">INDIRECT("'Room Details'!$L$772")</f>
        <v xml:space="preserve"> </v>
      </c>
      <c r="L770" cm="1">
        <f t="array" aca="1" ref="L770" ca="1">INDIRECT("'Room Details'!$M$772")</f>
        <v>0</v>
      </c>
      <c r="M770" cm="1">
        <f t="array" aca="1" ref="M770" ca="1">INDIRECT("'Room Details'!$N$772")</f>
        <v>0</v>
      </c>
      <c r="N770" cm="1">
        <f t="array" aca="1" ref="N770" ca="1">INDIRECT("'Room Details'!$O$772")</f>
        <v>0</v>
      </c>
      <c r="O770" cm="1">
        <f t="array" aca="1" ref="O770" ca="1">INDIRECT("'Room Details'!$P$772")</f>
        <v>0</v>
      </c>
    </row>
    <row r="771" spans="1:15" x14ac:dyDescent="0.25">
      <c r="A771" cm="1">
        <f t="array" aca="1" ref="A771" ca="1">INDIRECT("'Room Details'!$B$773")</f>
        <v>0</v>
      </c>
      <c r="B771" cm="1">
        <f t="array" aca="1" ref="B771" ca="1">INDIRECT("'Room Details'!$C$773")</f>
        <v>0</v>
      </c>
      <c r="C771" cm="1">
        <f t="array" aca="1" ref="C771" ca="1">INDIRECT("'Room Details'!$D$773")</f>
        <v>0</v>
      </c>
      <c r="D771" cm="1">
        <f t="array" aca="1" ref="D771" ca="1">INDIRECT("'Room Details'!$E$773")</f>
        <v>0</v>
      </c>
      <c r="E771" t="str" cm="1">
        <f t="array" aca="1" ref="E771" ca="1">INDIRECT("'Room Details'!$F$773")</f>
        <v xml:space="preserve"> </v>
      </c>
      <c r="F771" cm="1">
        <f t="array" aca="1" ref="F771" ca="1">INDIRECT("'Room Details'!$G$773")</f>
        <v>0</v>
      </c>
      <c r="G771" cm="1">
        <f t="array" aca="1" ref="G771" ca="1">INDIRECT("'Room Details'!$H$773")</f>
        <v>0</v>
      </c>
      <c r="H771" cm="1">
        <f t="array" aca="1" ref="H771" ca="1">INDIRECT("'Room Details'!$I$773")</f>
        <v>0</v>
      </c>
      <c r="I771" cm="1">
        <f t="array" aca="1" ref="I771" ca="1">INDIRECT("'Room Details'!$J$773")</f>
        <v>0</v>
      </c>
      <c r="J771" cm="1">
        <f t="array" aca="1" ref="J771" ca="1">INDIRECT("'Room Details'!$K$773")</f>
        <v>0</v>
      </c>
      <c r="K771" t="str" cm="1">
        <f t="array" aca="1" ref="K771" ca="1">INDIRECT("'Room Details'!$L$773")</f>
        <v xml:space="preserve"> </v>
      </c>
      <c r="L771" cm="1">
        <f t="array" aca="1" ref="L771" ca="1">INDIRECT("'Room Details'!$M$773")</f>
        <v>0</v>
      </c>
      <c r="M771" cm="1">
        <f t="array" aca="1" ref="M771" ca="1">INDIRECT("'Room Details'!$N$773")</f>
        <v>0</v>
      </c>
      <c r="N771" cm="1">
        <f t="array" aca="1" ref="N771" ca="1">INDIRECT("'Room Details'!$O$773")</f>
        <v>0</v>
      </c>
      <c r="O771" cm="1">
        <f t="array" aca="1" ref="O771" ca="1">INDIRECT("'Room Details'!$P$773")</f>
        <v>0</v>
      </c>
    </row>
    <row r="772" spans="1:15" x14ac:dyDescent="0.25">
      <c r="A772" cm="1">
        <f t="array" aca="1" ref="A772" ca="1">INDIRECT("'Room Details'!$B$774")</f>
        <v>0</v>
      </c>
      <c r="B772" cm="1">
        <f t="array" aca="1" ref="B772" ca="1">INDIRECT("'Room Details'!$C$774")</f>
        <v>0</v>
      </c>
      <c r="C772" cm="1">
        <f t="array" aca="1" ref="C772" ca="1">INDIRECT("'Room Details'!$D$774")</f>
        <v>0</v>
      </c>
      <c r="D772" cm="1">
        <f t="array" aca="1" ref="D772" ca="1">INDIRECT("'Room Details'!$E$774")</f>
        <v>0</v>
      </c>
      <c r="E772" t="str" cm="1">
        <f t="array" aca="1" ref="E772" ca="1">INDIRECT("'Room Details'!$F$774")</f>
        <v xml:space="preserve"> </v>
      </c>
      <c r="F772" cm="1">
        <f t="array" aca="1" ref="F772" ca="1">INDIRECT("'Room Details'!$G$774")</f>
        <v>0</v>
      </c>
      <c r="G772" cm="1">
        <f t="array" aca="1" ref="G772" ca="1">INDIRECT("'Room Details'!$H$774")</f>
        <v>0</v>
      </c>
      <c r="H772" cm="1">
        <f t="array" aca="1" ref="H772" ca="1">INDIRECT("'Room Details'!$I$774")</f>
        <v>0</v>
      </c>
      <c r="I772" cm="1">
        <f t="array" aca="1" ref="I772" ca="1">INDIRECT("'Room Details'!$J$774")</f>
        <v>0</v>
      </c>
      <c r="J772" cm="1">
        <f t="array" aca="1" ref="J772" ca="1">INDIRECT("'Room Details'!$K$774")</f>
        <v>0</v>
      </c>
      <c r="K772" t="str" cm="1">
        <f t="array" aca="1" ref="K772" ca="1">INDIRECT("'Room Details'!$L$774")</f>
        <v xml:space="preserve"> </v>
      </c>
      <c r="L772" cm="1">
        <f t="array" aca="1" ref="L772" ca="1">INDIRECT("'Room Details'!$M$774")</f>
        <v>0</v>
      </c>
      <c r="M772" cm="1">
        <f t="array" aca="1" ref="M772" ca="1">INDIRECT("'Room Details'!$N$774")</f>
        <v>0</v>
      </c>
      <c r="N772" cm="1">
        <f t="array" aca="1" ref="N772" ca="1">INDIRECT("'Room Details'!$O$774")</f>
        <v>0</v>
      </c>
      <c r="O772" cm="1">
        <f t="array" aca="1" ref="O772" ca="1">INDIRECT("'Room Details'!$P$774")</f>
        <v>0</v>
      </c>
    </row>
    <row r="773" spans="1:15" x14ac:dyDescent="0.25">
      <c r="A773" cm="1">
        <f t="array" aca="1" ref="A773" ca="1">INDIRECT("'Room Details'!$B$775")</f>
        <v>0</v>
      </c>
      <c r="B773" cm="1">
        <f t="array" aca="1" ref="B773" ca="1">INDIRECT("'Room Details'!$C$775")</f>
        <v>0</v>
      </c>
      <c r="C773" cm="1">
        <f t="array" aca="1" ref="C773" ca="1">INDIRECT("'Room Details'!$D$775")</f>
        <v>0</v>
      </c>
      <c r="D773" cm="1">
        <f t="array" aca="1" ref="D773" ca="1">INDIRECT("'Room Details'!$E$775")</f>
        <v>0</v>
      </c>
      <c r="E773" t="str" cm="1">
        <f t="array" aca="1" ref="E773" ca="1">INDIRECT("'Room Details'!$F$775")</f>
        <v xml:space="preserve"> </v>
      </c>
      <c r="F773" cm="1">
        <f t="array" aca="1" ref="F773" ca="1">INDIRECT("'Room Details'!$G$775")</f>
        <v>0</v>
      </c>
      <c r="G773" cm="1">
        <f t="array" aca="1" ref="G773" ca="1">INDIRECT("'Room Details'!$H$775")</f>
        <v>0</v>
      </c>
      <c r="H773" cm="1">
        <f t="array" aca="1" ref="H773" ca="1">INDIRECT("'Room Details'!$I$775")</f>
        <v>0</v>
      </c>
      <c r="I773" cm="1">
        <f t="array" aca="1" ref="I773" ca="1">INDIRECT("'Room Details'!$J$775")</f>
        <v>0</v>
      </c>
      <c r="J773" cm="1">
        <f t="array" aca="1" ref="J773" ca="1">INDIRECT("'Room Details'!$K$775")</f>
        <v>0</v>
      </c>
      <c r="K773" t="str" cm="1">
        <f t="array" aca="1" ref="K773" ca="1">INDIRECT("'Room Details'!$L$775")</f>
        <v xml:space="preserve"> </v>
      </c>
      <c r="L773" cm="1">
        <f t="array" aca="1" ref="L773" ca="1">INDIRECT("'Room Details'!$M$775")</f>
        <v>0</v>
      </c>
      <c r="M773" cm="1">
        <f t="array" aca="1" ref="M773" ca="1">INDIRECT("'Room Details'!$N$775")</f>
        <v>0</v>
      </c>
      <c r="N773" cm="1">
        <f t="array" aca="1" ref="N773" ca="1">INDIRECT("'Room Details'!$O$775")</f>
        <v>0</v>
      </c>
      <c r="O773" cm="1">
        <f t="array" aca="1" ref="O773" ca="1">INDIRECT("'Room Details'!$P$775")</f>
        <v>0</v>
      </c>
    </row>
    <row r="774" spans="1:15" x14ac:dyDescent="0.25">
      <c r="A774" cm="1">
        <f t="array" aca="1" ref="A774" ca="1">INDIRECT("'Room Details'!$B$776")</f>
        <v>0</v>
      </c>
      <c r="B774" cm="1">
        <f t="array" aca="1" ref="B774" ca="1">INDIRECT("'Room Details'!$C$776")</f>
        <v>0</v>
      </c>
      <c r="C774" cm="1">
        <f t="array" aca="1" ref="C774" ca="1">INDIRECT("'Room Details'!$D$776")</f>
        <v>0</v>
      </c>
      <c r="D774" cm="1">
        <f t="array" aca="1" ref="D774" ca="1">INDIRECT("'Room Details'!$E$776")</f>
        <v>0</v>
      </c>
      <c r="E774" t="str" cm="1">
        <f t="array" aca="1" ref="E774" ca="1">INDIRECT("'Room Details'!$F$776")</f>
        <v xml:space="preserve"> </v>
      </c>
      <c r="F774" cm="1">
        <f t="array" aca="1" ref="F774" ca="1">INDIRECT("'Room Details'!$G$776")</f>
        <v>0</v>
      </c>
      <c r="G774" cm="1">
        <f t="array" aca="1" ref="G774" ca="1">INDIRECT("'Room Details'!$H$776")</f>
        <v>0</v>
      </c>
      <c r="H774" cm="1">
        <f t="array" aca="1" ref="H774" ca="1">INDIRECT("'Room Details'!$I$776")</f>
        <v>0</v>
      </c>
      <c r="I774" cm="1">
        <f t="array" aca="1" ref="I774" ca="1">INDIRECT("'Room Details'!$J$776")</f>
        <v>0</v>
      </c>
      <c r="J774" cm="1">
        <f t="array" aca="1" ref="J774" ca="1">INDIRECT("'Room Details'!$K$776")</f>
        <v>0</v>
      </c>
      <c r="K774" t="str" cm="1">
        <f t="array" aca="1" ref="K774" ca="1">INDIRECT("'Room Details'!$L$776")</f>
        <v xml:space="preserve"> </v>
      </c>
      <c r="L774" cm="1">
        <f t="array" aca="1" ref="L774" ca="1">INDIRECT("'Room Details'!$M$776")</f>
        <v>0</v>
      </c>
      <c r="M774" cm="1">
        <f t="array" aca="1" ref="M774" ca="1">INDIRECT("'Room Details'!$N$776")</f>
        <v>0</v>
      </c>
      <c r="N774" cm="1">
        <f t="array" aca="1" ref="N774" ca="1">INDIRECT("'Room Details'!$O$776")</f>
        <v>0</v>
      </c>
      <c r="O774" cm="1">
        <f t="array" aca="1" ref="O774" ca="1">INDIRECT("'Room Details'!$P$776")</f>
        <v>0</v>
      </c>
    </row>
    <row r="775" spans="1:15" x14ac:dyDescent="0.25">
      <c r="A775" cm="1">
        <f t="array" aca="1" ref="A775" ca="1">INDIRECT("'Room Details'!$B$777")</f>
        <v>0</v>
      </c>
      <c r="B775" cm="1">
        <f t="array" aca="1" ref="B775" ca="1">INDIRECT("'Room Details'!$C$777")</f>
        <v>0</v>
      </c>
      <c r="C775" cm="1">
        <f t="array" aca="1" ref="C775" ca="1">INDIRECT("'Room Details'!$D$777")</f>
        <v>0</v>
      </c>
      <c r="D775" cm="1">
        <f t="array" aca="1" ref="D775" ca="1">INDIRECT("'Room Details'!$E$777")</f>
        <v>0</v>
      </c>
      <c r="E775" t="str" cm="1">
        <f t="array" aca="1" ref="E775" ca="1">INDIRECT("'Room Details'!$F$777")</f>
        <v xml:space="preserve"> </v>
      </c>
      <c r="F775" cm="1">
        <f t="array" aca="1" ref="F775" ca="1">INDIRECT("'Room Details'!$G$777")</f>
        <v>0</v>
      </c>
      <c r="G775" cm="1">
        <f t="array" aca="1" ref="G775" ca="1">INDIRECT("'Room Details'!$H$777")</f>
        <v>0</v>
      </c>
      <c r="H775" cm="1">
        <f t="array" aca="1" ref="H775" ca="1">INDIRECT("'Room Details'!$I$777")</f>
        <v>0</v>
      </c>
      <c r="I775" cm="1">
        <f t="array" aca="1" ref="I775" ca="1">INDIRECT("'Room Details'!$J$777")</f>
        <v>0</v>
      </c>
      <c r="J775" cm="1">
        <f t="array" aca="1" ref="J775" ca="1">INDIRECT("'Room Details'!$K$777")</f>
        <v>0</v>
      </c>
      <c r="K775" t="str" cm="1">
        <f t="array" aca="1" ref="K775" ca="1">INDIRECT("'Room Details'!$L$777")</f>
        <v xml:space="preserve"> </v>
      </c>
      <c r="L775" cm="1">
        <f t="array" aca="1" ref="L775" ca="1">INDIRECT("'Room Details'!$M$777")</f>
        <v>0</v>
      </c>
      <c r="M775" cm="1">
        <f t="array" aca="1" ref="M775" ca="1">INDIRECT("'Room Details'!$N$777")</f>
        <v>0</v>
      </c>
      <c r="N775" cm="1">
        <f t="array" aca="1" ref="N775" ca="1">INDIRECT("'Room Details'!$O$777")</f>
        <v>0</v>
      </c>
      <c r="O775" cm="1">
        <f t="array" aca="1" ref="O775" ca="1">INDIRECT("'Room Details'!$P$777")</f>
        <v>0</v>
      </c>
    </row>
    <row r="776" spans="1:15" x14ac:dyDescent="0.25">
      <c r="A776" cm="1">
        <f t="array" aca="1" ref="A776" ca="1">INDIRECT("'Room Details'!$B$778")</f>
        <v>0</v>
      </c>
      <c r="B776" cm="1">
        <f t="array" aca="1" ref="B776" ca="1">INDIRECT("'Room Details'!$C$778")</f>
        <v>0</v>
      </c>
      <c r="C776" cm="1">
        <f t="array" aca="1" ref="C776" ca="1">INDIRECT("'Room Details'!$D$778")</f>
        <v>0</v>
      </c>
      <c r="D776" cm="1">
        <f t="array" aca="1" ref="D776" ca="1">INDIRECT("'Room Details'!$E$778")</f>
        <v>0</v>
      </c>
      <c r="E776" t="str" cm="1">
        <f t="array" aca="1" ref="E776" ca="1">INDIRECT("'Room Details'!$F$778")</f>
        <v xml:space="preserve"> </v>
      </c>
      <c r="F776" cm="1">
        <f t="array" aca="1" ref="F776" ca="1">INDIRECT("'Room Details'!$G$778")</f>
        <v>0</v>
      </c>
      <c r="G776" cm="1">
        <f t="array" aca="1" ref="G776" ca="1">INDIRECT("'Room Details'!$H$778")</f>
        <v>0</v>
      </c>
      <c r="H776" cm="1">
        <f t="array" aca="1" ref="H776" ca="1">INDIRECT("'Room Details'!$I$778")</f>
        <v>0</v>
      </c>
      <c r="I776" cm="1">
        <f t="array" aca="1" ref="I776" ca="1">INDIRECT("'Room Details'!$J$778")</f>
        <v>0</v>
      </c>
      <c r="J776" cm="1">
        <f t="array" aca="1" ref="J776" ca="1">INDIRECT("'Room Details'!$K$778")</f>
        <v>0</v>
      </c>
      <c r="K776" t="str" cm="1">
        <f t="array" aca="1" ref="K776" ca="1">INDIRECT("'Room Details'!$L$778")</f>
        <v xml:space="preserve"> </v>
      </c>
      <c r="L776" cm="1">
        <f t="array" aca="1" ref="L776" ca="1">INDIRECT("'Room Details'!$M$778")</f>
        <v>0</v>
      </c>
      <c r="M776" cm="1">
        <f t="array" aca="1" ref="M776" ca="1">INDIRECT("'Room Details'!$N$778")</f>
        <v>0</v>
      </c>
      <c r="N776" cm="1">
        <f t="array" aca="1" ref="N776" ca="1">INDIRECT("'Room Details'!$O$778")</f>
        <v>0</v>
      </c>
      <c r="O776" cm="1">
        <f t="array" aca="1" ref="O776" ca="1">INDIRECT("'Room Details'!$P$778")</f>
        <v>0</v>
      </c>
    </row>
    <row r="777" spans="1:15" x14ac:dyDescent="0.25">
      <c r="A777" cm="1">
        <f t="array" aca="1" ref="A777" ca="1">INDIRECT("'Room Details'!$B$779")</f>
        <v>0</v>
      </c>
      <c r="B777" cm="1">
        <f t="array" aca="1" ref="B777" ca="1">INDIRECT("'Room Details'!$C$779")</f>
        <v>0</v>
      </c>
      <c r="C777" cm="1">
        <f t="array" aca="1" ref="C777" ca="1">INDIRECT("'Room Details'!$D$779")</f>
        <v>0</v>
      </c>
      <c r="D777" cm="1">
        <f t="array" aca="1" ref="D777" ca="1">INDIRECT("'Room Details'!$E$779")</f>
        <v>0</v>
      </c>
      <c r="E777" t="str" cm="1">
        <f t="array" aca="1" ref="E777" ca="1">INDIRECT("'Room Details'!$F$779")</f>
        <v xml:space="preserve"> </v>
      </c>
      <c r="F777" cm="1">
        <f t="array" aca="1" ref="F777" ca="1">INDIRECT("'Room Details'!$G$779")</f>
        <v>0</v>
      </c>
      <c r="G777" cm="1">
        <f t="array" aca="1" ref="G777" ca="1">INDIRECT("'Room Details'!$H$779")</f>
        <v>0</v>
      </c>
      <c r="H777" cm="1">
        <f t="array" aca="1" ref="H777" ca="1">INDIRECT("'Room Details'!$I$779")</f>
        <v>0</v>
      </c>
      <c r="I777" cm="1">
        <f t="array" aca="1" ref="I777" ca="1">INDIRECT("'Room Details'!$J$779")</f>
        <v>0</v>
      </c>
      <c r="J777" cm="1">
        <f t="array" aca="1" ref="J777" ca="1">INDIRECT("'Room Details'!$K$779")</f>
        <v>0</v>
      </c>
      <c r="K777" t="str" cm="1">
        <f t="array" aca="1" ref="K777" ca="1">INDIRECT("'Room Details'!$L$779")</f>
        <v xml:space="preserve"> </v>
      </c>
      <c r="L777" cm="1">
        <f t="array" aca="1" ref="L777" ca="1">INDIRECT("'Room Details'!$M$779")</f>
        <v>0</v>
      </c>
      <c r="M777" cm="1">
        <f t="array" aca="1" ref="M777" ca="1">INDIRECT("'Room Details'!$N$779")</f>
        <v>0</v>
      </c>
      <c r="N777" cm="1">
        <f t="array" aca="1" ref="N777" ca="1">INDIRECT("'Room Details'!$O$779")</f>
        <v>0</v>
      </c>
      <c r="O777" cm="1">
        <f t="array" aca="1" ref="O777" ca="1">INDIRECT("'Room Details'!$P$779")</f>
        <v>0</v>
      </c>
    </row>
    <row r="778" spans="1:15" x14ac:dyDescent="0.25">
      <c r="A778" cm="1">
        <f t="array" aca="1" ref="A778" ca="1">INDIRECT("'Room Details'!$B$780")</f>
        <v>0</v>
      </c>
      <c r="B778" cm="1">
        <f t="array" aca="1" ref="B778" ca="1">INDIRECT("'Room Details'!$C$780")</f>
        <v>0</v>
      </c>
      <c r="C778" cm="1">
        <f t="array" aca="1" ref="C778" ca="1">INDIRECT("'Room Details'!$D$780")</f>
        <v>0</v>
      </c>
      <c r="D778" cm="1">
        <f t="array" aca="1" ref="D778" ca="1">INDIRECT("'Room Details'!$E$780")</f>
        <v>0</v>
      </c>
      <c r="E778" t="str" cm="1">
        <f t="array" aca="1" ref="E778" ca="1">INDIRECT("'Room Details'!$F$780")</f>
        <v xml:space="preserve"> </v>
      </c>
      <c r="F778" cm="1">
        <f t="array" aca="1" ref="F778" ca="1">INDIRECT("'Room Details'!$G$780")</f>
        <v>0</v>
      </c>
      <c r="G778" cm="1">
        <f t="array" aca="1" ref="G778" ca="1">INDIRECT("'Room Details'!$H$780")</f>
        <v>0</v>
      </c>
      <c r="H778" cm="1">
        <f t="array" aca="1" ref="H778" ca="1">INDIRECT("'Room Details'!$I$780")</f>
        <v>0</v>
      </c>
      <c r="I778" cm="1">
        <f t="array" aca="1" ref="I778" ca="1">INDIRECT("'Room Details'!$J$780")</f>
        <v>0</v>
      </c>
      <c r="J778" cm="1">
        <f t="array" aca="1" ref="J778" ca="1">INDIRECT("'Room Details'!$K$780")</f>
        <v>0</v>
      </c>
      <c r="K778" t="str" cm="1">
        <f t="array" aca="1" ref="K778" ca="1">INDIRECT("'Room Details'!$L$780")</f>
        <v xml:space="preserve"> </v>
      </c>
      <c r="L778" cm="1">
        <f t="array" aca="1" ref="L778" ca="1">INDIRECT("'Room Details'!$M$780")</f>
        <v>0</v>
      </c>
      <c r="M778" cm="1">
        <f t="array" aca="1" ref="M778" ca="1">INDIRECT("'Room Details'!$N$780")</f>
        <v>0</v>
      </c>
      <c r="N778" cm="1">
        <f t="array" aca="1" ref="N778" ca="1">INDIRECT("'Room Details'!$O$780")</f>
        <v>0</v>
      </c>
      <c r="O778" cm="1">
        <f t="array" aca="1" ref="O778" ca="1">INDIRECT("'Room Details'!$P$780")</f>
        <v>0</v>
      </c>
    </row>
    <row r="779" spans="1:15" x14ac:dyDescent="0.25">
      <c r="A779" cm="1">
        <f t="array" aca="1" ref="A779" ca="1">INDIRECT("'Room Details'!$B$781")</f>
        <v>0</v>
      </c>
      <c r="B779" cm="1">
        <f t="array" aca="1" ref="B779" ca="1">INDIRECT("'Room Details'!$C$781")</f>
        <v>0</v>
      </c>
      <c r="C779" cm="1">
        <f t="array" aca="1" ref="C779" ca="1">INDIRECT("'Room Details'!$D$781")</f>
        <v>0</v>
      </c>
      <c r="D779" cm="1">
        <f t="array" aca="1" ref="D779" ca="1">INDIRECT("'Room Details'!$E$781")</f>
        <v>0</v>
      </c>
      <c r="E779" t="str" cm="1">
        <f t="array" aca="1" ref="E779" ca="1">INDIRECT("'Room Details'!$F$781")</f>
        <v xml:space="preserve"> </v>
      </c>
      <c r="F779" cm="1">
        <f t="array" aca="1" ref="F779" ca="1">INDIRECT("'Room Details'!$G$781")</f>
        <v>0</v>
      </c>
      <c r="G779" cm="1">
        <f t="array" aca="1" ref="G779" ca="1">INDIRECT("'Room Details'!$H$781")</f>
        <v>0</v>
      </c>
      <c r="H779" cm="1">
        <f t="array" aca="1" ref="H779" ca="1">INDIRECT("'Room Details'!$I$781")</f>
        <v>0</v>
      </c>
      <c r="I779" cm="1">
        <f t="array" aca="1" ref="I779" ca="1">INDIRECT("'Room Details'!$J$781")</f>
        <v>0</v>
      </c>
      <c r="J779" cm="1">
        <f t="array" aca="1" ref="J779" ca="1">INDIRECT("'Room Details'!$K$781")</f>
        <v>0</v>
      </c>
      <c r="K779" t="str" cm="1">
        <f t="array" aca="1" ref="K779" ca="1">INDIRECT("'Room Details'!$L$781")</f>
        <v xml:space="preserve"> </v>
      </c>
      <c r="L779" cm="1">
        <f t="array" aca="1" ref="L779" ca="1">INDIRECT("'Room Details'!$M$781")</f>
        <v>0</v>
      </c>
      <c r="M779" cm="1">
        <f t="array" aca="1" ref="M779" ca="1">INDIRECT("'Room Details'!$N$781")</f>
        <v>0</v>
      </c>
      <c r="N779" cm="1">
        <f t="array" aca="1" ref="N779" ca="1">INDIRECT("'Room Details'!$O$781")</f>
        <v>0</v>
      </c>
      <c r="O779" cm="1">
        <f t="array" aca="1" ref="O779" ca="1">INDIRECT("'Room Details'!$P$781")</f>
        <v>0</v>
      </c>
    </row>
    <row r="780" spans="1:15" x14ac:dyDescent="0.25">
      <c r="A780" cm="1">
        <f t="array" aca="1" ref="A780" ca="1">INDIRECT("'Room Details'!$B$782")</f>
        <v>0</v>
      </c>
      <c r="B780" cm="1">
        <f t="array" aca="1" ref="B780" ca="1">INDIRECT("'Room Details'!$C$782")</f>
        <v>0</v>
      </c>
      <c r="C780" cm="1">
        <f t="array" aca="1" ref="C780" ca="1">INDIRECT("'Room Details'!$D$782")</f>
        <v>0</v>
      </c>
      <c r="D780" cm="1">
        <f t="array" aca="1" ref="D780" ca="1">INDIRECT("'Room Details'!$E$782")</f>
        <v>0</v>
      </c>
      <c r="E780" t="str" cm="1">
        <f t="array" aca="1" ref="E780" ca="1">INDIRECT("'Room Details'!$F$782")</f>
        <v xml:space="preserve"> </v>
      </c>
      <c r="F780" cm="1">
        <f t="array" aca="1" ref="F780" ca="1">INDIRECT("'Room Details'!$G$782")</f>
        <v>0</v>
      </c>
      <c r="G780" cm="1">
        <f t="array" aca="1" ref="G780" ca="1">INDIRECT("'Room Details'!$H$782")</f>
        <v>0</v>
      </c>
      <c r="H780" cm="1">
        <f t="array" aca="1" ref="H780" ca="1">INDIRECT("'Room Details'!$I$782")</f>
        <v>0</v>
      </c>
      <c r="I780" cm="1">
        <f t="array" aca="1" ref="I780" ca="1">INDIRECT("'Room Details'!$J$782")</f>
        <v>0</v>
      </c>
      <c r="J780" cm="1">
        <f t="array" aca="1" ref="J780" ca="1">INDIRECT("'Room Details'!$K$782")</f>
        <v>0</v>
      </c>
      <c r="K780" t="str" cm="1">
        <f t="array" aca="1" ref="K780" ca="1">INDIRECT("'Room Details'!$L$782")</f>
        <v xml:space="preserve"> </v>
      </c>
      <c r="L780" cm="1">
        <f t="array" aca="1" ref="L780" ca="1">INDIRECT("'Room Details'!$M$782")</f>
        <v>0</v>
      </c>
      <c r="M780" cm="1">
        <f t="array" aca="1" ref="M780" ca="1">INDIRECT("'Room Details'!$N$782")</f>
        <v>0</v>
      </c>
      <c r="N780" cm="1">
        <f t="array" aca="1" ref="N780" ca="1">INDIRECT("'Room Details'!$O$782")</f>
        <v>0</v>
      </c>
      <c r="O780" cm="1">
        <f t="array" aca="1" ref="O780" ca="1">INDIRECT("'Room Details'!$P$782")</f>
        <v>0</v>
      </c>
    </row>
    <row r="781" spans="1:15" x14ac:dyDescent="0.25">
      <c r="A781" cm="1">
        <f t="array" aca="1" ref="A781" ca="1">INDIRECT("'Room Details'!$B$783")</f>
        <v>0</v>
      </c>
      <c r="B781" cm="1">
        <f t="array" aca="1" ref="B781" ca="1">INDIRECT("'Room Details'!$C$783")</f>
        <v>0</v>
      </c>
      <c r="C781" cm="1">
        <f t="array" aca="1" ref="C781" ca="1">INDIRECT("'Room Details'!$D$783")</f>
        <v>0</v>
      </c>
      <c r="D781" cm="1">
        <f t="array" aca="1" ref="D781" ca="1">INDIRECT("'Room Details'!$E$783")</f>
        <v>0</v>
      </c>
      <c r="E781" t="str" cm="1">
        <f t="array" aca="1" ref="E781" ca="1">INDIRECT("'Room Details'!$F$783")</f>
        <v xml:space="preserve"> </v>
      </c>
      <c r="F781" cm="1">
        <f t="array" aca="1" ref="F781" ca="1">INDIRECT("'Room Details'!$G$783")</f>
        <v>0</v>
      </c>
      <c r="G781" cm="1">
        <f t="array" aca="1" ref="G781" ca="1">INDIRECT("'Room Details'!$H$783")</f>
        <v>0</v>
      </c>
      <c r="H781" cm="1">
        <f t="array" aca="1" ref="H781" ca="1">INDIRECT("'Room Details'!$I$783")</f>
        <v>0</v>
      </c>
      <c r="I781" cm="1">
        <f t="array" aca="1" ref="I781" ca="1">INDIRECT("'Room Details'!$J$783")</f>
        <v>0</v>
      </c>
      <c r="J781" cm="1">
        <f t="array" aca="1" ref="J781" ca="1">INDIRECT("'Room Details'!$K$783")</f>
        <v>0</v>
      </c>
      <c r="K781" t="str" cm="1">
        <f t="array" aca="1" ref="K781" ca="1">INDIRECT("'Room Details'!$L$783")</f>
        <v xml:space="preserve"> </v>
      </c>
      <c r="L781" cm="1">
        <f t="array" aca="1" ref="L781" ca="1">INDIRECT("'Room Details'!$M$783")</f>
        <v>0</v>
      </c>
      <c r="M781" cm="1">
        <f t="array" aca="1" ref="M781" ca="1">INDIRECT("'Room Details'!$N$783")</f>
        <v>0</v>
      </c>
      <c r="N781" cm="1">
        <f t="array" aca="1" ref="N781" ca="1">INDIRECT("'Room Details'!$O$783")</f>
        <v>0</v>
      </c>
      <c r="O781" cm="1">
        <f t="array" aca="1" ref="O781" ca="1">INDIRECT("'Room Details'!$P$783")</f>
        <v>0</v>
      </c>
    </row>
    <row r="782" spans="1:15" x14ac:dyDescent="0.25">
      <c r="A782" cm="1">
        <f t="array" aca="1" ref="A782" ca="1">INDIRECT("'Room Details'!$B$784")</f>
        <v>0</v>
      </c>
      <c r="B782" cm="1">
        <f t="array" aca="1" ref="B782" ca="1">INDIRECT("'Room Details'!$C$784")</f>
        <v>0</v>
      </c>
      <c r="C782" cm="1">
        <f t="array" aca="1" ref="C782" ca="1">INDIRECT("'Room Details'!$D$784")</f>
        <v>0</v>
      </c>
      <c r="D782" cm="1">
        <f t="array" aca="1" ref="D782" ca="1">INDIRECT("'Room Details'!$E$784")</f>
        <v>0</v>
      </c>
      <c r="E782" t="str" cm="1">
        <f t="array" aca="1" ref="E782" ca="1">INDIRECT("'Room Details'!$F$784")</f>
        <v xml:space="preserve"> </v>
      </c>
      <c r="F782" cm="1">
        <f t="array" aca="1" ref="F782" ca="1">INDIRECT("'Room Details'!$G$784")</f>
        <v>0</v>
      </c>
      <c r="G782" cm="1">
        <f t="array" aca="1" ref="G782" ca="1">INDIRECT("'Room Details'!$H$784")</f>
        <v>0</v>
      </c>
      <c r="H782" cm="1">
        <f t="array" aca="1" ref="H782" ca="1">INDIRECT("'Room Details'!$I$784")</f>
        <v>0</v>
      </c>
      <c r="I782" cm="1">
        <f t="array" aca="1" ref="I782" ca="1">INDIRECT("'Room Details'!$J$784")</f>
        <v>0</v>
      </c>
      <c r="J782" cm="1">
        <f t="array" aca="1" ref="J782" ca="1">INDIRECT("'Room Details'!$K$784")</f>
        <v>0</v>
      </c>
      <c r="K782" t="str" cm="1">
        <f t="array" aca="1" ref="K782" ca="1">INDIRECT("'Room Details'!$L$784")</f>
        <v xml:space="preserve"> </v>
      </c>
      <c r="L782" cm="1">
        <f t="array" aca="1" ref="L782" ca="1">INDIRECT("'Room Details'!$M$784")</f>
        <v>0</v>
      </c>
      <c r="M782" cm="1">
        <f t="array" aca="1" ref="M782" ca="1">INDIRECT("'Room Details'!$N$784")</f>
        <v>0</v>
      </c>
      <c r="N782" cm="1">
        <f t="array" aca="1" ref="N782" ca="1">INDIRECT("'Room Details'!$O$784")</f>
        <v>0</v>
      </c>
      <c r="O782" cm="1">
        <f t="array" aca="1" ref="O782" ca="1">INDIRECT("'Room Details'!$P$784")</f>
        <v>0</v>
      </c>
    </row>
    <row r="783" spans="1:15" x14ac:dyDescent="0.25">
      <c r="A783" cm="1">
        <f t="array" aca="1" ref="A783" ca="1">INDIRECT("'Room Details'!$B$785")</f>
        <v>0</v>
      </c>
      <c r="B783" cm="1">
        <f t="array" aca="1" ref="B783" ca="1">INDIRECT("'Room Details'!$C$785")</f>
        <v>0</v>
      </c>
      <c r="C783" cm="1">
        <f t="array" aca="1" ref="C783" ca="1">INDIRECT("'Room Details'!$D$785")</f>
        <v>0</v>
      </c>
      <c r="D783" cm="1">
        <f t="array" aca="1" ref="D783" ca="1">INDIRECT("'Room Details'!$E$785")</f>
        <v>0</v>
      </c>
      <c r="E783" t="str" cm="1">
        <f t="array" aca="1" ref="E783" ca="1">INDIRECT("'Room Details'!$F$785")</f>
        <v xml:space="preserve"> </v>
      </c>
      <c r="F783" cm="1">
        <f t="array" aca="1" ref="F783" ca="1">INDIRECT("'Room Details'!$G$785")</f>
        <v>0</v>
      </c>
      <c r="G783" cm="1">
        <f t="array" aca="1" ref="G783" ca="1">INDIRECT("'Room Details'!$H$785")</f>
        <v>0</v>
      </c>
      <c r="H783" cm="1">
        <f t="array" aca="1" ref="H783" ca="1">INDIRECT("'Room Details'!$I$785")</f>
        <v>0</v>
      </c>
      <c r="I783" cm="1">
        <f t="array" aca="1" ref="I783" ca="1">INDIRECT("'Room Details'!$J$785")</f>
        <v>0</v>
      </c>
      <c r="J783" cm="1">
        <f t="array" aca="1" ref="J783" ca="1">INDIRECT("'Room Details'!$K$785")</f>
        <v>0</v>
      </c>
      <c r="K783" t="str" cm="1">
        <f t="array" aca="1" ref="K783" ca="1">INDIRECT("'Room Details'!$L$785")</f>
        <v xml:space="preserve"> </v>
      </c>
      <c r="L783" cm="1">
        <f t="array" aca="1" ref="L783" ca="1">INDIRECT("'Room Details'!$M$785")</f>
        <v>0</v>
      </c>
      <c r="M783" cm="1">
        <f t="array" aca="1" ref="M783" ca="1">INDIRECT("'Room Details'!$N$785")</f>
        <v>0</v>
      </c>
      <c r="N783" cm="1">
        <f t="array" aca="1" ref="N783" ca="1">INDIRECT("'Room Details'!$O$785")</f>
        <v>0</v>
      </c>
      <c r="O783" cm="1">
        <f t="array" aca="1" ref="O783" ca="1">INDIRECT("'Room Details'!$P$785")</f>
        <v>0</v>
      </c>
    </row>
    <row r="784" spans="1:15" x14ac:dyDescent="0.25">
      <c r="A784" cm="1">
        <f t="array" aca="1" ref="A784" ca="1">INDIRECT("'Room Details'!$B$786")</f>
        <v>0</v>
      </c>
      <c r="B784" cm="1">
        <f t="array" aca="1" ref="B784" ca="1">INDIRECT("'Room Details'!$C$786")</f>
        <v>0</v>
      </c>
      <c r="C784" cm="1">
        <f t="array" aca="1" ref="C784" ca="1">INDIRECT("'Room Details'!$D$786")</f>
        <v>0</v>
      </c>
      <c r="D784" cm="1">
        <f t="array" aca="1" ref="D784" ca="1">INDIRECT("'Room Details'!$E$786")</f>
        <v>0</v>
      </c>
      <c r="E784" t="str" cm="1">
        <f t="array" aca="1" ref="E784" ca="1">INDIRECT("'Room Details'!$F$786")</f>
        <v xml:space="preserve"> </v>
      </c>
      <c r="F784" cm="1">
        <f t="array" aca="1" ref="F784" ca="1">INDIRECT("'Room Details'!$G$786")</f>
        <v>0</v>
      </c>
      <c r="G784" cm="1">
        <f t="array" aca="1" ref="G784" ca="1">INDIRECT("'Room Details'!$H$786")</f>
        <v>0</v>
      </c>
      <c r="H784" cm="1">
        <f t="array" aca="1" ref="H784" ca="1">INDIRECT("'Room Details'!$I$786")</f>
        <v>0</v>
      </c>
      <c r="I784" cm="1">
        <f t="array" aca="1" ref="I784" ca="1">INDIRECT("'Room Details'!$J$786")</f>
        <v>0</v>
      </c>
      <c r="J784" cm="1">
        <f t="array" aca="1" ref="J784" ca="1">INDIRECT("'Room Details'!$K$786")</f>
        <v>0</v>
      </c>
      <c r="K784" t="str" cm="1">
        <f t="array" aca="1" ref="K784" ca="1">INDIRECT("'Room Details'!$L$786")</f>
        <v xml:space="preserve"> </v>
      </c>
      <c r="L784" cm="1">
        <f t="array" aca="1" ref="L784" ca="1">INDIRECT("'Room Details'!$M$786")</f>
        <v>0</v>
      </c>
      <c r="M784" cm="1">
        <f t="array" aca="1" ref="M784" ca="1">INDIRECT("'Room Details'!$N$786")</f>
        <v>0</v>
      </c>
      <c r="N784" cm="1">
        <f t="array" aca="1" ref="N784" ca="1">INDIRECT("'Room Details'!$O$786")</f>
        <v>0</v>
      </c>
      <c r="O784" cm="1">
        <f t="array" aca="1" ref="O784" ca="1">INDIRECT("'Room Details'!$P$786")</f>
        <v>0</v>
      </c>
    </row>
    <row r="785" spans="1:15" x14ac:dyDescent="0.25">
      <c r="A785" cm="1">
        <f t="array" aca="1" ref="A785" ca="1">INDIRECT("'Room Details'!$B$787")</f>
        <v>0</v>
      </c>
      <c r="B785" cm="1">
        <f t="array" aca="1" ref="B785" ca="1">INDIRECT("'Room Details'!$C$787")</f>
        <v>0</v>
      </c>
      <c r="C785" cm="1">
        <f t="array" aca="1" ref="C785" ca="1">INDIRECT("'Room Details'!$D$787")</f>
        <v>0</v>
      </c>
      <c r="D785" cm="1">
        <f t="array" aca="1" ref="D785" ca="1">INDIRECT("'Room Details'!$E$787")</f>
        <v>0</v>
      </c>
      <c r="E785" t="str" cm="1">
        <f t="array" aca="1" ref="E785" ca="1">INDIRECT("'Room Details'!$F$787")</f>
        <v xml:space="preserve"> </v>
      </c>
      <c r="F785" cm="1">
        <f t="array" aca="1" ref="F785" ca="1">INDIRECT("'Room Details'!$G$787")</f>
        <v>0</v>
      </c>
      <c r="G785" cm="1">
        <f t="array" aca="1" ref="G785" ca="1">INDIRECT("'Room Details'!$H$787")</f>
        <v>0</v>
      </c>
      <c r="H785" cm="1">
        <f t="array" aca="1" ref="H785" ca="1">INDIRECT("'Room Details'!$I$787")</f>
        <v>0</v>
      </c>
      <c r="I785" cm="1">
        <f t="array" aca="1" ref="I785" ca="1">INDIRECT("'Room Details'!$J$787")</f>
        <v>0</v>
      </c>
      <c r="J785" cm="1">
        <f t="array" aca="1" ref="J785" ca="1">INDIRECT("'Room Details'!$K$787")</f>
        <v>0</v>
      </c>
      <c r="K785" t="str" cm="1">
        <f t="array" aca="1" ref="K785" ca="1">INDIRECT("'Room Details'!$L$787")</f>
        <v xml:space="preserve"> </v>
      </c>
      <c r="L785" cm="1">
        <f t="array" aca="1" ref="L785" ca="1">INDIRECT("'Room Details'!$M$787")</f>
        <v>0</v>
      </c>
      <c r="M785" cm="1">
        <f t="array" aca="1" ref="M785" ca="1">INDIRECT("'Room Details'!$N$787")</f>
        <v>0</v>
      </c>
      <c r="N785" cm="1">
        <f t="array" aca="1" ref="N785" ca="1">INDIRECT("'Room Details'!$O$787")</f>
        <v>0</v>
      </c>
      <c r="O785" cm="1">
        <f t="array" aca="1" ref="O785" ca="1">INDIRECT("'Room Details'!$P$787")</f>
        <v>0</v>
      </c>
    </row>
    <row r="786" spans="1:15" x14ac:dyDescent="0.25">
      <c r="A786" cm="1">
        <f t="array" aca="1" ref="A786" ca="1">INDIRECT("'Room Details'!$B$788")</f>
        <v>0</v>
      </c>
      <c r="B786" cm="1">
        <f t="array" aca="1" ref="B786" ca="1">INDIRECT("'Room Details'!$C$788")</f>
        <v>0</v>
      </c>
      <c r="C786" cm="1">
        <f t="array" aca="1" ref="C786" ca="1">INDIRECT("'Room Details'!$D$788")</f>
        <v>0</v>
      </c>
      <c r="D786" cm="1">
        <f t="array" aca="1" ref="D786" ca="1">INDIRECT("'Room Details'!$E$788")</f>
        <v>0</v>
      </c>
      <c r="E786" t="str" cm="1">
        <f t="array" aca="1" ref="E786" ca="1">INDIRECT("'Room Details'!$F$788")</f>
        <v xml:space="preserve"> </v>
      </c>
      <c r="F786" cm="1">
        <f t="array" aca="1" ref="F786" ca="1">INDIRECT("'Room Details'!$G$788")</f>
        <v>0</v>
      </c>
      <c r="G786" cm="1">
        <f t="array" aca="1" ref="G786" ca="1">INDIRECT("'Room Details'!$H$788")</f>
        <v>0</v>
      </c>
      <c r="H786" cm="1">
        <f t="array" aca="1" ref="H786" ca="1">INDIRECT("'Room Details'!$I$788")</f>
        <v>0</v>
      </c>
      <c r="I786" cm="1">
        <f t="array" aca="1" ref="I786" ca="1">INDIRECT("'Room Details'!$J$788")</f>
        <v>0</v>
      </c>
      <c r="J786" cm="1">
        <f t="array" aca="1" ref="J786" ca="1">INDIRECT("'Room Details'!$K$788")</f>
        <v>0</v>
      </c>
      <c r="K786" t="str" cm="1">
        <f t="array" aca="1" ref="K786" ca="1">INDIRECT("'Room Details'!$L$788")</f>
        <v xml:space="preserve"> </v>
      </c>
      <c r="L786" cm="1">
        <f t="array" aca="1" ref="L786" ca="1">INDIRECT("'Room Details'!$M$788")</f>
        <v>0</v>
      </c>
      <c r="M786" cm="1">
        <f t="array" aca="1" ref="M786" ca="1">INDIRECT("'Room Details'!$N$788")</f>
        <v>0</v>
      </c>
      <c r="N786" cm="1">
        <f t="array" aca="1" ref="N786" ca="1">INDIRECT("'Room Details'!$O$788")</f>
        <v>0</v>
      </c>
      <c r="O786" cm="1">
        <f t="array" aca="1" ref="O786" ca="1">INDIRECT("'Room Details'!$P$788")</f>
        <v>0</v>
      </c>
    </row>
    <row r="787" spans="1:15" x14ac:dyDescent="0.25">
      <c r="A787" cm="1">
        <f t="array" aca="1" ref="A787" ca="1">INDIRECT("'Room Details'!$B$789")</f>
        <v>0</v>
      </c>
      <c r="B787" cm="1">
        <f t="array" aca="1" ref="B787" ca="1">INDIRECT("'Room Details'!$C$789")</f>
        <v>0</v>
      </c>
      <c r="C787" cm="1">
        <f t="array" aca="1" ref="C787" ca="1">INDIRECT("'Room Details'!$D$789")</f>
        <v>0</v>
      </c>
      <c r="D787" cm="1">
        <f t="array" aca="1" ref="D787" ca="1">INDIRECT("'Room Details'!$E$789")</f>
        <v>0</v>
      </c>
      <c r="E787" t="str" cm="1">
        <f t="array" aca="1" ref="E787" ca="1">INDIRECT("'Room Details'!$F$789")</f>
        <v xml:space="preserve"> </v>
      </c>
      <c r="F787" cm="1">
        <f t="array" aca="1" ref="F787" ca="1">INDIRECT("'Room Details'!$G$789")</f>
        <v>0</v>
      </c>
      <c r="G787" cm="1">
        <f t="array" aca="1" ref="G787" ca="1">INDIRECT("'Room Details'!$H$789")</f>
        <v>0</v>
      </c>
      <c r="H787" cm="1">
        <f t="array" aca="1" ref="H787" ca="1">INDIRECT("'Room Details'!$I$789")</f>
        <v>0</v>
      </c>
      <c r="I787" cm="1">
        <f t="array" aca="1" ref="I787" ca="1">INDIRECT("'Room Details'!$J$789")</f>
        <v>0</v>
      </c>
      <c r="J787" cm="1">
        <f t="array" aca="1" ref="J787" ca="1">INDIRECT("'Room Details'!$K$789")</f>
        <v>0</v>
      </c>
      <c r="K787" t="str" cm="1">
        <f t="array" aca="1" ref="K787" ca="1">INDIRECT("'Room Details'!$L$789")</f>
        <v xml:space="preserve"> </v>
      </c>
      <c r="L787" cm="1">
        <f t="array" aca="1" ref="L787" ca="1">INDIRECT("'Room Details'!$M$789")</f>
        <v>0</v>
      </c>
      <c r="M787" cm="1">
        <f t="array" aca="1" ref="M787" ca="1">INDIRECT("'Room Details'!$N$789")</f>
        <v>0</v>
      </c>
      <c r="N787" cm="1">
        <f t="array" aca="1" ref="N787" ca="1">INDIRECT("'Room Details'!$O$789")</f>
        <v>0</v>
      </c>
      <c r="O787" cm="1">
        <f t="array" aca="1" ref="O787" ca="1">INDIRECT("'Room Details'!$P$789")</f>
        <v>0</v>
      </c>
    </row>
    <row r="788" spans="1:15" x14ac:dyDescent="0.25">
      <c r="A788" cm="1">
        <f t="array" aca="1" ref="A788" ca="1">INDIRECT("'Room Details'!$B$790")</f>
        <v>0</v>
      </c>
      <c r="B788" cm="1">
        <f t="array" aca="1" ref="B788" ca="1">INDIRECT("'Room Details'!$C$790")</f>
        <v>0</v>
      </c>
      <c r="C788" cm="1">
        <f t="array" aca="1" ref="C788" ca="1">INDIRECT("'Room Details'!$D$790")</f>
        <v>0</v>
      </c>
      <c r="D788" cm="1">
        <f t="array" aca="1" ref="D788" ca="1">INDIRECT("'Room Details'!$E$790")</f>
        <v>0</v>
      </c>
      <c r="E788" t="str" cm="1">
        <f t="array" aca="1" ref="E788" ca="1">INDIRECT("'Room Details'!$F$790")</f>
        <v xml:space="preserve"> </v>
      </c>
      <c r="F788" cm="1">
        <f t="array" aca="1" ref="F788" ca="1">INDIRECT("'Room Details'!$G$790")</f>
        <v>0</v>
      </c>
      <c r="G788" cm="1">
        <f t="array" aca="1" ref="G788" ca="1">INDIRECT("'Room Details'!$H$790")</f>
        <v>0</v>
      </c>
      <c r="H788" cm="1">
        <f t="array" aca="1" ref="H788" ca="1">INDIRECT("'Room Details'!$I$790")</f>
        <v>0</v>
      </c>
      <c r="I788" cm="1">
        <f t="array" aca="1" ref="I788" ca="1">INDIRECT("'Room Details'!$J$790")</f>
        <v>0</v>
      </c>
      <c r="J788" cm="1">
        <f t="array" aca="1" ref="J788" ca="1">INDIRECT("'Room Details'!$K$790")</f>
        <v>0</v>
      </c>
      <c r="K788" t="str" cm="1">
        <f t="array" aca="1" ref="K788" ca="1">INDIRECT("'Room Details'!$L$790")</f>
        <v xml:space="preserve"> </v>
      </c>
      <c r="L788" cm="1">
        <f t="array" aca="1" ref="L788" ca="1">INDIRECT("'Room Details'!$M$790")</f>
        <v>0</v>
      </c>
      <c r="M788" cm="1">
        <f t="array" aca="1" ref="M788" ca="1">INDIRECT("'Room Details'!$N$790")</f>
        <v>0</v>
      </c>
      <c r="N788" cm="1">
        <f t="array" aca="1" ref="N788" ca="1">INDIRECT("'Room Details'!$O$790")</f>
        <v>0</v>
      </c>
      <c r="O788" cm="1">
        <f t="array" aca="1" ref="O788" ca="1">INDIRECT("'Room Details'!$P$790")</f>
        <v>0</v>
      </c>
    </row>
    <row r="789" spans="1:15" x14ac:dyDescent="0.25">
      <c r="A789" cm="1">
        <f t="array" aca="1" ref="A789" ca="1">INDIRECT("'Room Details'!$B$791")</f>
        <v>0</v>
      </c>
      <c r="B789" cm="1">
        <f t="array" aca="1" ref="B789" ca="1">INDIRECT("'Room Details'!$C$791")</f>
        <v>0</v>
      </c>
      <c r="C789" cm="1">
        <f t="array" aca="1" ref="C789" ca="1">INDIRECT("'Room Details'!$D$791")</f>
        <v>0</v>
      </c>
      <c r="D789" cm="1">
        <f t="array" aca="1" ref="D789" ca="1">INDIRECT("'Room Details'!$E$791")</f>
        <v>0</v>
      </c>
      <c r="E789" t="str" cm="1">
        <f t="array" aca="1" ref="E789" ca="1">INDIRECT("'Room Details'!$F$791")</f>
        <v xml:space="preserve"> </v>
      </c>
      <c r="F789" cm="1">
        <f t="array" aca="1" ref="F789" ca="1">INDIRECT("'Room Details'!$G$791")</f>
        <v>0</v>
      </c>
      <c r="G789" cm="1">
        <f t="array" aca="1" ref="G789" ca="1">INDIRECT("'Room Details'!$H$791")</f>
        <v>0</v>
      </c>
      <c r="H789" cm="1">
        <f t="array" aca="1" ref="H789" ca="1">INDIRECT("'Room Details'!$I$791")</f>
        <v>0</v>
      </c>
      <c r="I789" cm="1">
        <f t="array" aca="1" ref="I789" ca="1">INDIRECT("'Room Details'!$J$791")</f>
        <v>0</v>
      </c>
      <c r="J789" cm="1">
        <f t="array" aca="1" ref="J789" ca="1">INDIRECT("'Room Details'!$K$791")</f>
        <v>0</v>
      </c>
      <c r="K789" t="str" cm="1">
        <f t="array" aca="1" ref="K789" ca="1">INDIRECT("'Room Details'!$L$791")</f>
        <v xml:space="preserve"> </v>
      </c>
      <c r="L789" cm="1">
        <f t="array" aca="1" ref="L789" ca="1">INDIRECT("'Room Details'!$M$791")</f>
        <v>0</v>
      </c>
      <c r="M789" cm="1">
        <f t="array" aca="1" ref="M789" ca="1">INDIRECT("'Room Details'!$N$791")</f>
        <v>0</v>
      </c>
      <c r="N789" cm="1">
        <f t="array" aca="1" ref="N789" ca="1">INDIRECT("'Room Details'!$O$791")</f>
        <v>0</v>
      </c>
      <c r="O789" cm="1">
        <f t="array" aca="1" ref="O789" ca="1">INDIRECT("'Room Details'!$P$791")</f>
        <v>0</v>
      </c>
    </row>
    <row r="790" spans="1:15" x14ac:dyDescent="0.25">
      <c r="A790" cm="1">
        <f t="array" aca="1" ref="A790" ca="1">INDIRECT("'Room Details'!$B$792")</f>
        <v>0</v>
      </c>
      <c r="B790" cm="1">
        <f t="array" aca="1" ref="B790" ca="1">INDIRECT("'Room Details'!$C$792")</f>
        <v>0</v>
      </c>
      <c r="C790" cm="1">
        <f t="array" aca="1" ref="C790" ca="1">INDIRECT("'Room Details'!$D$792")</f>
        <v>0</v>
      </c>
      <c r="D790" cm="1">
        <f t="array" aca="1" ref="D790" ca="1">INDIRECT("'Room Details'!$E$792")</f>
        <v>0</v>
      </c>
      <c r="E790" t="str" cm="1">
        <f t="array" aca="1" ref="E790" ca="1">INDIRECT("'Room Details'!$F$792")</f>
        <v xml:space="preserve"> </v>
      </c>
      <c r="F790" cm="1">
        <f t="array" aca="1" ref="F790" ca="1">INDIRECT("'Room Details'!$G$792")</f>
        <v>0</v>
      </c>
      <c r="G790" cm="1">
        <f t="array" aca="1" ref="G790" ca="1">INDIRECT("'Room Details'!$H$792")</f>
        <v>0</v>
      </c>
      <c r="H790" cm="1">
        <f t="array" aca="1" ref="H790" ca="1">INDIRECT("'Room Details'!$I$792")</f>
        <v>0</v>
      </c>
      <c r="I790" cm="1">
        <f t="array" aca="1" ref="I790" ca="1">INDIRECT("'Room Details'!$J$792")</f>
        <v>0</v>
      </c>
      <c r="J790" cm="1">
        <f t="array" aca="1" ref="J790" ca="1">INDIRECT("'Room Details'!$K$792")</f>
        <v>0</v>
      </c>
      <c r="K790" t="str" cm="1">
        <f t="array" aca="1" ref="K790" ca="1">INDIRECT("'Room Details'!$L$792")</f>
        <v xml:space="preserve"> </v>
      </c>
      <c r="L790" cm="1">
        <f t="array" aca="1" ref="L790" ca="1">INDIRECT("'Room Details'!$M$792")</f>
        <v>0</v>
      </c>
      <c r="M790" cm="1">
        <f t="array" aca="1" ref="M790" ca="1">INDIRECT("'Room Details'!$N$792")</f>
        <v>0</v>
      </c>
      <c r="N790" cm="1">
        <f t="array" aca="1" ref="N790" ca="1">INDIRECT("'Room Details'!$O$792")</f>
        <v>0</v>
      </c>
      <c r="O790" cm="1">
        <f t="array" aca="1" ref="O790" ca="1">INDIRECT("'Room Details'!$P$792")</f>
        <v>0</v>
      </c>
    </row>
    <row r="791" spans="1:15" x14ac:dyDescent="0.25">
      <c r="A791" cm="1">
        <f t="array" aca="1" ref="A791" ca="1">INDIRECT("'Room Details'!$B$793")</f>
        <v>0</v>
      </c>
      <c r="B791" cm="1">
        <f t="array" aca="1" ref="B791" ca="1">INDIRECT("'Room Details'!$C$793")</f>
        <v>0</v>
      </c>
      <c r="C791" cm="1">
        <f t="array" aca="1" ref="C791" ca="1">INDIRECT("'Room Details'!$D$793")</f>
        <v>0</v>
      </c>
      <c r="D791" cm="1">
        <f t="array" aca="1" ref="D791" ca="1">INDIRECT("'Room Details'!$E$793")</f>
        <v>0</v>
      </c>
      <c r="E791" t="str" cm="1">
        <f t="array" aca="1" ref="E791" ca="1">INDIRECT("'Room Details'!$F$793")</f>
        <v xml:space="preserve"> </v>
      </c>
      <c r="F791" cm="1">
        <f t="array" aca="1" ref="F791" ca="1">INDIRECT("'Room Details'!$G$793")</f>
        <v>0</v>
      </c>
      <c r="G791" cm="1">
        <f t="array" aca="1" ref="G791" ca="1">INDIRECT("'Room Details'!$H$793")</f>
        <v>0</v>
      </c>
      <c r="H791" cm="1">
        <f t="array" aca="1" ref="H791" ca="1">INDIRECT("'Room Details'!$I$793")</f>
        <v>0</v>
      </c>
      <c r="I791" cm="1">
        <f t="array" aca="1" ref="I791" ca="1">INDIRECT("'Room Details'!$J$793")</f>
        <v>0</v>
      </c>
      <c r="J791" cm="1">
        <f t="array" aca="1" ref="J791" ca="1">INDIRECT("'Room Details'!$K$793")</f>
        <v>0</v>
      </c>
      <c r="K791" t="str" cm="1">
        <f t="array" aca="1" ref="K791" ca="1">INDIRECT("'Room Details'!$L$793")</f>
        <v xml:space="preserve"> </v>
      </c>
      <c r="L791" cm="1">
        <f t="array" aca="1" ref="L791" ca="1">INDIRECT("'Room Details'!$M$793")</f>
        <v>0</v>
      </c>
      <c r="M791" cm="1">
        <f t="array" aca="1" ref="M791" ca="1">INDIRECT("'Room Details'!$N$793")</f>
        <v>0</v>
      </c>
      <c r="N791" cm="1">
        <f t="array" aca="1" ref="N791" ca="1">INDIRECT("'Room Details'!$O$793")</f>
        <v>0</v>
      </c>
      <c r="O791" cm="1">
        <f t="array" aca="1" ref="O791" ca="1">INDIRECT("'Room Details'!$P$793")</f>
        <v>0</v>
      </c>
    </row>
    <row r="792" spans="1:15" x14ac:dyDescent="0.25">
      <c r="A792" cm="1">
        <f t="array" aca="1" ref="A792" ca="1">INDIRECT("'Room Details'!$B$794")</f>
        <v>0</v>
      </c>
      <c r="B792" cm="1">
        <f t="array" aca="1" ref="B792" ca="1">INDIRECT("'Room Details'!$C$794")</f>
        <v>0</v>
      </c>
      <c r="C792" cm="1">
        <f t="array" aca="1" ref="C792" ca="1">INDIRECT("'Room Details'!$D$794")</f>
        <v>0</v>
      </c>
      <c r="D792" cm="1">
        <f t="array" aca="1" ref="D792" ca="1">INDIRECT("'Room Details'!$E$794")</f>
        <v>0</v>
      </c>
      <c r="E792" t="str" cm="1">
        <f t="array" aca="1" ref="E792" ca="1">INDIRECT("'Room Details'!$F$794")</f>
        <v xml:space="preserve"> </v>
      </c>
      <c r="F792" cm="1">
        <f t="array" aca="1" ref="F792" ca="1">INDIRECT("'Room Details'!$G$794")</f>
        <v>0</v>
      </c>
      <c r="G792" cm="1">
        <f t="array" aca="1" ref="G792" ca="1">INDIRECT("'Room Details'!$H$794")</f>
        <v>0</v>
      </c>
      <c r="H792" cm="1">
        <f t="array" aca="1" ref="H792" ca="1">INDIRECT("'Room Details'!$I$794")</f>
        <v>0</v>
      </c>
      <c r="I792" cm="1">
        <f t="array" aca="1" ref="I792" ca="1">INDIRECT("'Room Details'!$J$794")</f>
        <v>0</v>
      </c>
      <c r="J792" cm="1">
        <f t="array" aca="1" ref="J792" ca="1">INDIRECT("'Room Details'!$K$794")</f>
        <v>0</v>
      </c>
      <c r="K792" t="str" cm="1">
        <f t="array" aca="1" ref="K792" ca="1">INDIRECT("'Room Details'!$L$794")</f>
        <v xml:space="preserve"> </v>
      </c>
      <c r="L792" cm="1">
        <f t="array" aca="1" ref="L792" ca="1">INDIRECT("'Room Details'!$M$794")</f>
        <v>0</v>
      </c>
      <c r="M792" cm="1">
        <f t="array" aca="1" ref="M792" ca="1">INDIRECT("'Room Details'!$N$794")</f>
        <v>0</v>
      </c>
      <c r="N792" cm="1">
        <f t="array" aca="1" ref="N792" ca="1">INDIRECT("'Room Details'!$O$794")</f>
        <v>0</v>
      </c>
      <c r="O792" cm="1">
        <f t="array" aca="1" ref="O792" ca="1">INDIRECT("'Room Details'!$P$794")</f>
        <v>0</v>
      </c>
    </row>
    <row r="793" spans="1:15" x14ac:dyDescent="0.25">
      <c r="A793" cm="1">
        <f t="array" aca="1" ref="A793" ca="1">INDIRECT("'Room Details'!$B$795")</f>
        <v>0</v>
      </c>
      <c r="B793" cm="1">
        <f t="array" aca="1" ref="B793" ca="1">INDIRECT("'Room Details'!$C$795")</f>
        <v>0</v>
      </c>
      <c r="C793" cm="1">
        <f t="array" aca="1" ref="C793" ca="1">INDIRECT("'Room Details'!$D$795")</f>
        <v>0</v>
      </c>
      <c r="D793" cm="1">
        <f t="array" aca="1" ref="D793" ca="1">INDIRECT("'Room Details'!$E$795")</f>
        <v>0</v>
      </c>
      <c r="E793" t="str" cm="1">
        <f t="array" aca="1" ref="E793" ca="1">INDIRECT("'Room Details'!$F$795")</f>
        <v xml:space="preserve"> </v>
      </c>
      <c r="F793" cm="1">
        <f t="array" aca="1" ref="F793" ca="1">INDIRECT("'Room Details'!$G$795")</f>
        <v>0</v>
      </c>
      <c r="G793" cm="1">
        <f t="array" aca="1" ref="G793" ca="1">INDIRECT("'Room Details'!$H$795")</f>
        <v>0</v>
      </c>
      <c r="H793" cm="1">
        <f t="array" aca="1" ref="H793" ca="1">INDIRECT("'Room Details'!$I$795")</f>
        <v>0</v>
      </c>
      <c r="I793" cm="1">
        <f t="array" aca="1" ref="I793" ca="1">INDIRECT("'Room Details'!$J$795")</f>
        <v>0</v>
      </c>
      <c r="J793" cm="1">
        <f t="array" aca="1" ref="J793" ca="1">INDIRECT("'Room Details'!$K$795")</f>
        <v>0</v>
      </c>
      <c r="K793" t="str" cm="1">
        <f t="array" aca="1" ref="K793" ca="1">INDIRECT("'Room Details'!$L$795")</f>
        <v xml:space="preserve"> </v>
      </c>
      <c r="L793" cm="1">
        <f t="array" aca="1" ref="L793" ca="1">INDIRECT("'Room Details'!$M$795")</f>
        <v>0</v>
      </c>
      <c r="M793" cm="1">
        <f t="array" aca="1" ref="M793" ca="1">INDIRECT("'Room Details'!$N$795")</f>
        <v>0</v>
      </c>
      <c r="N793" cm="1">
        <f t="array" aca="1" ref="N793" ca="1">INDIRECT("'Room Details'!$O$795")</f>
        <v>0</v>
      </c>
      <c r="O793" cm="1">
        <f t="array" aca="1" ref="O793" ca="1">INDIRECT("'Room Details'!$P$795")</f>
        <v>0</v>
      </c>
    </row>
    <row r="794" spans="1:15" x14ac:dyDescent="0.25">
      <c r="A794" cm="1">
        <f t="array" aca="1" ref="A794" ca="1">INDIRECT("'Room Details'!$B$796")</f>
        <v>0</v>
      </c>
      <c r="B794" cm="1">
        <f t="array" aca="1" ref="B794" ca="1">INDIRECT("'Room Details'!$C$796")</f>
        <v>0</v>
      </c>
      <c r="C794" cm="1">
        <f t="array" aca="1" ref="C794" ca="1">INDIRECT("'Room Details'!$D$796")</f>
        <v>0</v>
      </c>
      <c r="D794" cm="1">
        <f t="array" aca="1" ref="D794" ca="1">INDIRECT("'Room Details'!$E$796")</f>
        <v>0</v>
      </c>
      <c r="E794" t="str" cm="1">
        <f t="array" aca="1" ref="E794" ca="1">INDIRECT("'Room Details'!$F$796")</f>
        <v xml:space="preserve"> </v>
      </c>
      <c r="F794" cm="1">
        <f t="array" aca="1" ref="F794" ca="1">INDIRECT("'Room Details'!$G$796")</f>
        <v>0</v>
      </c>
      <c r="G794" cm="1">
        <f t="array" aca="1" ref="G794" ca="1">INDIRECT("'Room Details'!$H$796")</f>
        <v>0</v>
      </c>
      <c r="H794" cm="1">
        <f t="array" aca="1" ref="H794" ca="1">INDIRECT("'Room Details'!$I$796")</f>
        <v>0</v>
      </c>
      <c r="I794" cm="1">
        <f t="array" aca="1" ref="I794" ca="1">INDIRECT("'Room Details'!$J$796")</f>
        <v>0</v>
      </c>
      <c r="J794" cm="1">
        <f t="array" aca="1" ref="J794" ca="1">INDIRECT("'Room Details'!$K$796")</f>
        <v>0</v>
      </c>
      <c r="K794" t="str" cm="1">
        <f t="array" aca="1" ref="K794" ca="1">INDIRECT("'Room Details'!$L$796")</f>
        <v xml:space="preserve"> </v>
      </c>
      <c r="L794" cm="1">
        <f t="array" aca="1" ref="L794" ca="1">INDIRECT("'Room Details'!$M$796")</f>
        <v>0</v>
      </c>
      <c r="M794" cm="1">
        <f t="array" aca="1" ref="M794" ca="1">INDIRECT("'Room Details'!$N$796")</f>
        <v>0</v>
      </c>
      <c r="N794" cm="1">
        <f t="array" aca="1" ref="N794" ca="1">INDIRECT("'Room Details'!$O$796")</f>
        <v>0</v>
      </c>
      <c r="O794" cm="1">
        <f t="array" aca="1" ref="O794" ca="1">INDIRECT("'Room Details'!$P$796")</f>
        <v>0</v>
      </c>
    </row>
    <row r="795" spans="1:15" x14ac:dyDescent="0.25">
      <c r="A795" cm="1">
        <f t="array" aca="1" ref="A795" ca="1">INDIRECT("'Room Details'!$B$797")</f>
        <v>0</v>
      </c>
      <c r="B795" cm="1">
        <f t="array" aca="1" ref="B795" ca="1">INDIRECT("'Room Details'!$C$797")</f>
        <v>0</v>
      </c>
      <c r="C795" cm="1">
        <f t="array" aca="1" ref="C795" ca="1">INDIRECT("'Room Details'!$D$797")</f>
        <v>0</v>
      </c>
      <c r="D795" cm="1">
        <f t="array" aca="1" ref="D795" ca="1">INDIRECT("'Room Details'!$E$797")</f>
        <v>0</v>
      </c>
      <c r="E795" t="str" cm="1">
        <f t="array" aca="1" ref="E795" ca="1">INDIRECT("'Room Details'!$F$797")</f>
        <v xml:space="preserve"> </v>
      </c>
      <c r="F795" cm="1">
        <f t="array" aca="1" ref="F795" ca="1">INDIRECT("'Room Details'!$G$797")</f>
        <v>0</v>
      </c>
      <c r="G795" cm="1">
        <f t="array" aca="1" ref="G795" ca="1">INDIRECT("'Room Details'!$H$797")</f>
        <v>0</v>
      </c>
      <c r="H795" cm="1">
        <f t="array" aca="1" ref="H795" ca="1">INDIRECT("'Room Details'!$I$797")</f>
        <v>0</v>
      </c>
      <c r="I795" cm="1">
        <f t="array" aca="1" ref="I795" ca="1">INDIRECT("'Room Details'!$J$797")</f>
        <v>0</v>
      </c>
      <c r="J795" cm="1">
        <f t="array" aca="1" ref="J795" ca="1">INDIRECT("'Room Details'!$K$797")</f>
        <v>0</v>
      </c>
      <c r="K795" t="str" cm="1">
        <f t="array" aca="1" ref="K795" ca="1">INDIRECT("'Room Details'!$L$797")</f>
        <v xml:space="preserve"> </v>
      </c>
      <c r="L795" cm="1">
        <f t="array" aca="1" ref="L795" ca="1">INDIRECT("'Room Details'!$M$797")</f>
        <v>0</v>
      </c>
      <c r="M795" cm="1">
        <f t="array" aca="1" ref="M795" ca="1">INDIRECT("'Room Details'!$N$797")</f>
        <v>0</v>
      </c>
      <c r="N795" cm="1">
        <f t="array" aca="1" ref="N795" ca="1">INDIRECT("'Room Details'!$O$797")</f>
        <v>0</v>
      </c>
      <c r="O795" cm="1">
        <f t="array" aca="1" ref="O795" ca="1">INDIRECT("'Room Details'!$P$797")</f>
        <v>0</v>
      </c>
    </row>
    <row r="796" spans="1:15" x14ac:dyDescent="0.25">
      <c r="A796" cm="1">
        <f t="array" aca="1" ref="A796" ca="1">INDIRECT("'Room Details'!$B$798")</f>
        <v>0</v>
      </c>
      <c r="B796" cm="1">
        <f t="array" aca="1" ref="B796" ca="1">INDIRECT("'Room Details'!$C$798")</f>
        <v>0</v>
      </c>
      <c r="C796" cm="1">
        <f t="array" aca="1" ref="C796" ca="1">INDIRECT("'Room Details'!$D$798")</f>
        <v>0</v>
      </c>
      <c r="D796" cm="1">
        <f t="array" aca="1" ref="D796" ca="1">INDIRECT("'Room Details'!$E$798")</f>
        <v>0</v>
      </c>
      <c r="E796" t="str" cm="1">
        <f t="array" aca="1" ref="E796" ca="1">INDIRECT("'Room Details'!$F$798")</f>
        <v xml:space="preserve"> </v>
      </c>
      <c r="F796" cm="1">
        <f t="array" aca="1" ref="F796" ca="1">INDIRECT("'Room Details'!$G$798")</f>
        <v>0</v>
      </c>
      <c r="G796" cm="1">
        <f t="array" aca="1" ref="G796" ca="1">INDIRECT("'Room Details'!$H$798")</f>
        <v>0</v>
      </c>
      <c r="H796" cm="1">
        <f t="array" aca="1" ref="H796" ca="1">INDIRECT("'Room Details'!$I$798")</f>
        <v>0</v>
      </c>
      <c r="I796" cm="1">
        <f t="array" aca="1" ref="I796" ca="1">INDIRECT("'Room Details'!$J$798")</f>
        <v>0</v>
      </c>
      <c r="J796" cm="1">
        <f t="array" aca="1" ref="J796" ca="1">INDIRECT("'Room Details'!$K$798")</f>
        <v>0</v>
      </c>
      <c r="K796" t="str" cm="1">
        <f t="array" aca="1" ref="K796" ca="1">INDIRECT("'Room Details'!$L$798")</f>
        <v xml:space="preserve"> </v>
      </c>
      <c r="L796" cm="1">
        <f t="array" aca="1" ref="L796" ca="1">INDIRECT("'Room Details'!$M$798")</f>
        <v>0</v>
      </c>
      <c r="M796" cm="1">
        <f t="array" aca="1" ref="M796" ca="1">INDIRECT("'Room Details'!$N$798")</f>
        <v>0</v>
      </c>
      <c r="N796" cm="1">
        <f t="array" aca="1" ref="N796" ca="1">INDIRECT("'Room Details'!$O$798")</f>
        <v>0</v>
      </c>
      <c r="O796" cm="1">
        <f t="array" aca="1" ref="O796" ca="1">INDIRECT("'Room Details'!$P$798")</f>
        <v>0</v>
      </c>
    </row>
    <row r="797" spans="1:15" x14ac:dyDescent="0.25">
      <c r="A797" cm="1">
        <f t="array" aca="1" ref="A797" ca="1">INDIRECT("'Room Details'!$B$799")</f>
        <v>0</v>
      </c>
      <c r="B797" cm="1">
        <f t="array" aca="1" ref="B797" ca="1">INDIRECT("'Room Details'!$C$799")</f>
        <v>0</v>
      </c>
      <c r="C797" cm="1">
        <f t="array" aca="1" ref="C797" ca="1">INDIRECT("'Room Details'!$D$799")</f>
        <v>0</v>
      </c>
      <c r="D797" cm="1">
        <f t="array" aca="1" ref="D797" ca="1">INDIRECT("'Room Details'!$E$799")</f>
        <v>0</v>
      </c>
      <c r="E797" t="str" cm="1">
        <f t="array" aca="1" ref="E797" ca="1">INDIRECT("'Room Details'!$F$799")</f>
        <v xml:space="preserve"> </v>
      </c>
      <c r="F797" cm="1">
        <f t="array" aca="1" ref="F797" ca="1">INDIRECT("'Room Details'!$G$799")</f>
        <v>0</v>
      </c>
      <c r="G797" cm="1">
        <f t="array" aca="1" ref="G797" ca="1">INDIRECT("'Room Details'!$H$799")</f>
        <v>0</v>
      </c>
      <c r="H797" cm="1">
        <f t="array" aca="1" ref="H797" ca="1">INDIRECT("'Room Details'!$I$799")</f>
        <v>0</v>
      </c>
      <c r="I797" cm="1">
        <f t="array" aca="1" ref="I797" ca="1">INDIRECT("'Room Details'!$J$799")</f>
        <v>0</v>
      </c>
      <c r="J797" cm="1">
        <f t="array" aca="1" ref="J797" ca="1">INDIRECT("'Room Details'!$K$799")</f>
        <v>0</v>
      </c>
      <c r="K797" t="str" cm="1">
        <f t="array" aca="1" ref="K797" ca="1">INDIRECT("'Room Details'!$L$799")</f>
        <v xml:space="preserve"> </v>
      </c>
      <c r="L797" cm="1">
        <f t="array" aca="1" ref="L797" ca="1">INDIRECT("'Room Details'!$M$799")</f>
        <v>0</v>
      </c>
      <c r="M797" cm="1">
        <f t="array" aca="1" ref="M797" ca="1">INDIRECT("'Room Details'!$N$799")</f>
        <v>0</v>
      </c>
      <c r="N797" cm="1">
        <f t="array" aca="1" ref="N797" ca="1">INDIRECT("'Room Details'!$O$799")</f>
        <v>0</v>
      </c>
      <c r="O797" cm="1">
        <f t="array" aca="1" ref="O797" ca="1">INDIRECT("'Room Details'!$P$799")</f>
        <v>0</v>
      </c>
    </row>
    <row r="798" spans="1:15" x14ac:dyDescent="0.25">
      <c r="A798" cm="1">
        <f t="array" aca="1" ref="A798" ca="1">INDIRECT("'Room Details'!$B$800")</f>
        <v>0</v>
      </c>
      <c r="B798" cm="1">
        <f t="array" aca="1" ref="B798" ca="1">INDIRECT("'Room Details'!$C$800")</f>
        <v>0</v>
      </c>
      <c r="C798" cm="1">
        <f t="array" aca="1" ref="C798" ca="1">INDIRECT("'Room Details'!$D$800")</f>
        <v>0</v>
      </c>
      <c r="D798" cm="1">
        <f t="array" aca="1" ref="D798" ca="1">INDIRECT("'Room Details'!$E$800")</f>
        <v>0</v>
      </c>
      <c r="E798" t="str" cm="1">
        <f t="array" aca="1" ref="E798" ca="1">INDIRECT("'Room Details'!$F$800")</f>
        <v xml:space="preserve"> </v>
      </c>
      <c r="F798" cm="1">
        <f t="array" aca="1" ref="F798" ca="1">INDIRECT("'Room Details'!$G$800")</f>
        <v>0</v>
      </c>
      <c r="G798" cm="1">
        <f t="array" aca="1" ref="G798" ca="1">INDIRECT("'Room Details'!$H$800")</f>
        <v>0</v>
      </c>
      <c r="H798" cm="1">
        <f t="array" aca="1" ref="H798" ca="1">INDIRECT("'Room Details'!$I$800")</f>
        <v>0</v>
      </c>
      <c r="I798" cm="1">
        <f t="array" aca="1" ref="I798" ca="1">INDIRECT("'Room Details'!$J$800")</f>
        <v>0</v>
      </c>
      <c r="J798" cm="1">
        <f t="array" aca="1" ref="J798" ca="1">INDIRECT("'Room Details'!$K$800")</f>
        <v>0</v>
      </c>
      <c r="K798" t="str" cm="1">
        <f t="array" aca="1" ref="K798" ca="1">INDIRECT("'Room Details'!$L$800")</f>
        <v xml:space="preserve"> </v>
      </c>
      <c r="L798" cm="1">
        <f t="array" aca="1" ref="L798" ca="1">INDIRECT("'Room Details'!$M$800")</f>
        <v>0</v>
      </c>
      <c r="M798" cm="1">
        <f t="array" aca="1" ref="M798" ca="1">INDIRECT("'Room Details'!$N$800")</f>
        <v>0</v>
      </c>
      <c r="N798" cm="1">
        <f t="array" aca="1" ref="N798" ca="1">INDIRECT("'Room Details'!$O$800")</f>
        <v>0</v>
      </c>
      <c r="O798" cm="1">
        <f t="array" aca="1" ref="O798" ca="1">INDIRECT("'Room Details'!$P$800")</f>
        <v>0</v>
      </c>
    </row>
    <row r="799" spans="1:15" x14ac:dyDescent="0.25">
      <c r="A799" cm="1">
        <f t="array" aca="1" ref="A799" ca="1">INDIRECT("'Room Details'!$B$801")</f>
        <v>0</v>
      </c>
      <c r="B799" cm="1">
        <f t="array" aca="1" ref="B799" ca="1">INDIRECT("'Room Details'!$C$801")</f>
        <v>0</v>
      </c>
      <c r="C799" cm="1">
        <f t="array" aca="1" ref="C799" ca="1">INDIRECT("'Room Details'!$D$801")</f>
        <v>0</v>
      </c>
      <c r="D799" cm="1">
        <f t="array" aca="1" ref="D799" ca="1">INDIRECT("'Room Details'!$E$801")</f>
        <v>0</v>
      </c>
      <c r="E799" t="str" cm="1">
        <f t="array" aca="1" ref="E799" ca="1">INDIRECT("'Room Details'!$F$801")</f>
        <v xml:space="preserve"> </v>
      </c>
      <c r="F799" cm="1">
        <f t="array" aca="1" ref="F799" ca="1">INDIRECT("'Room Details'!$G$801")</f>
        <v>0</v>
      </c>
      <c r="G799" cm="1">
        <f t="array" aca="1" ref="G799" ca="1">INDIRECT("'Room Details'!$H$801")</f>
        <v>0</v>
      </c>
      <c r="H799" cm="1">
        <f t="array" aca="1" ref="H799" ca="1">INDIRECT("'Room Details'!$I$801")</f>
        <v>0</v>
      </c>
      <c r="I799" cm="1">
        <f t="array" aca="1" ref="I799" ca="1">INDIRECT("'Room Details'!$J$801")</f>
        <v>0</v>
      </c>
      <c r="J799" cm="1">
        <f t="array" aca="1" ref="J799" ca="1">INDIRECT("'Room Details'!$K$801")</f>
        <v>0</v>
      </c>
      <c r="K799" t="str" cm="1">
        <f t="array" aca="1" ref="K799" ca="1">INDIRECT("'Room Details'!$L$801")</f>
        <v xml:space="preserve"> </v>
      </c>
      <c r="L799" cm="1">
        <f t="array" aca="1" ref="L799" ca="1">INDIRECT("'Room Details'!$M$801")</f>
        <v>0</v>
      </c>
      <c r="M799" cm="1">
        <f t="array" aca="1" ref="M799" ca="1">INDIRECT("'Room Details'!$N$801")</f>
        <v>0</v>
      </c>
      <c r="N799" cm="1">
        <f t="array" aca="1" ref="N799" ca="1">INDIRECT("'Room Details'!$O$801")</f>
        <v>0</v>
      </c>
      <c r="O799" cm="1">
        <f t="array" aca="1" ref="O799" ca="1">INDIRECT("'Room Details'!$P$801")</f>
        <v>0</v>
      </c>
    </row>
    <row r="800" spans="1:15" x14ac:dyDescent="0.25">
      <c r="A800" cm="1">
        <f t="array" aca="1" ref="A800" ca="1">INDIRECT("'Room Details'!$B$802")</f>
        <v>0</v>
      </c>
      <c r="B800" cm="1">
        <f t="array" aca="1" ref="B800" ca="1">INDIRECT("'Room Details'!$C$802")</f>
        <v>0</v>
      </c>
      <c r="C800" cm="1">
        <f t="array" aca="1" ref="C800" ca="1">INDIRECT("'Room Details'!$D$802")</f>
        <v>0</v>
      </c>
      <c r="D800" cm="1">
        <f t="array" aca="1" ref="D800" ca="1">INDIRECT("'Room Details'!$E$802")</f>
        <v>0</v>
      </c>
      <c r="E800" t="str" cm="1">
        <f t="array" aca="1" ref="E800" ca="1">INDIRECT("'Room Details'!$F$802")</f>
        <v xml:space="preserve"> </v>
      </c>
      <c r="F800" cm="1">
        <f t="array" aca="1" ref="F800" ca="1">INDIRECT("'Room Details'!$G$802")</f>
        <v>0</v>
      </c>
      <c r="G800" cm="1">
        <f t="array" aca="1" ref="G800" ca="1">INDIRECT("'Room Details'!$H$802")</f>
        <v>0</v>
      </c>
      <c r="H800" cm="1">
        <f t="array" aca="1" ref="H800" ca="1">INDIRECT("'Room Details'!$I$802")</f>
        <v>0</v>
      </c>
      <c r="I800" cm="1">
        <f t="array" aca="1" ref="I800" ca="1">INDIRECT("'Room Details'!$J$802")</f>
        <v>0</v>
      </c>
      <c r="J800" cm="1">
        <f t="array" aca="1" ref="J800" ca="1">INDIRECT("'Room Details'!$K$802")</f>
        <v>0</v>
      </c>
      <c r="K800" t="str" cm="1">
        <f t="array" aca="1" ref="K800" ca="1">INDIRECT("'Room Details'!$L$802")</f>
        <v xml:space="preserve"> </v>
      </c>
      <c r="L800" cm="1">
        <f t="array" aca="1" ref="L800" ca="1">INDIRECT("'Room Details'!$M$802")</f>
        <v>0</v>
      </c>
      <c r="M800" cm="1">
        <f t="array" aca="1" ref="M800" ca="1">INDIRECT("'Room Details'!$N$802")</f>
        <v>0</v>
      </c>
      <c r="N800" cm="1">
        <f t="array" aca="1" ref="N800" ca="1">INDIRECT("'Room Details'!$O$802")</f>
        <v>0</v>
      </c>
      <c r="O800" cm="1">
        <f t="array" aca="1" ref="O800" ca="1">INDIRECT("'Room Details'!$P$802")</f>
        <v>0</v>
      </c>
    </row>
    <row r="801" spans="1:15" x14ac:dyDescent="0.25">
      <c r="A801" cm="1">
        <f t="array" aca="1" ref="A801" ca="1">INDIRECT("'Room Details'!$B$803")</f>
        <v>0</v>
      </c>
      <c r="B801" cm="1">
        <f t="array" aca="1" ref="B801" ca="1">INDIRECT("'Room Details'!$C$803")</f>
        <v>0</v>
      </c>
      <c r="C801" cm="1">
        <f t="array" aca="1" ref="C801" ca="1">INDIRECT("'Room Details'!$D$803")</f>
        <v>0</v>
      </c>
      <c r="D801" cm="1">
        <f t="array" aca="1" ref="D801" ca="1">INDIRECT("'Room Details'!$E$803")</f>
        <v>0</v>
      </c>
      <c r="E801" t="str" cm="1">
        <f t="array" aca="1" ref="E801" ca="1">INDIRECT("'Room Details'!$F$803")</f>
        <v xml:space="preserve"> </v>
      </c>
      <c r="F801" cm="1">
        <f t="array" aca="1" ref="F801" ca="1">INDIRECT("'Room Details'!$G$803")</f>
        <v>0</v>
      </c>
      <c r="G801" cm="1">
        <f t="array" aca="1" ref="G801" ca="1">INDIRECT("'Room Details'!$H$803")</f>
        <v>0</v>
      </c>
      <c r="H801" cm="1">
        <f t="array" aca="1" ref="H801" ca="1">INDIRECT("'Room Details'!$I$803")</f>
        <v>0</v>
      </c>
      <c r="I801" cm="1">
        <f t="array" aca="1" ref="I801" ca="1">INDIRECT("'Room Details'!$J$803")</f>
        <v>0</v>
      </c>
      <c r="J801" cm="1">
        <f t="array" aca="1" ref="J801" ca="1">INDIRECT("'Room Details'!$K$803")</f>
        <v>0</v>
      </c>
      <c r="K801" t="str" cm="1">
        <f t="array" aca="1" ref="K801" ca="1">INDIRECT("'Room Details'!$L$803")</f>
        <v xml:space="preserve"> </v>
      </c>
      <c r="L801" cm="1">
        <f t="array" aca="1" ref="L801" ca="1">INDIRECT("'Room Details'!$M$803")</f>
        <v>0</v>
      </c>
      <c r="M801" cm="1">
        <f t="array" aca="1" ref="M801" ca="1">INDIRECT("'Room Details'!$N$803")</f>
        <v>0</v>
      </c>
      <c r="N801" cm="1">
        <f t="array" aca="1" ref="N801" ca="1">INDIRECT("'Room Details'!$O$803")</f>
        <v>0</v>
      </c>
      <c r="O801" cm="1">
        <f t="array" aca="1" ref="O801" ca="1">INDIRECT("'Room Details'!$P$803")</f>
        <v>0</v>
      </c>
    </row>
    <row r="802" spans="1:15" x14ac:dyDescent="0.25">
      <c r="A802" cm="1">
        <f t="array" aca="1" ref="A802" ca="1">INDIRECT("'Room Details'!$B$804")</f>
        <v>0</v>
      </c>
      <c r="B802" cm="1">
        <f t="array" aca="1" ref="B802" ca="1">INDIRECT("'Room Details'!$C$804")</f>
        <v>0</v>
      </c>
      <c r="C802" cm="1">
        <f t="array" aca="1" ref="C802" ca="1">INDIRECT("'Room Details'!$D$804")</f>
        <v>0</v>
      </c>
      <c r="D802" cm="1">
        <f t="array" aca="1" ref="D802" ca="1">INDIRECT("'Room Details'!$E$804")</f>
        <v>0</v>
      </c>
      <c r="E802" t="str" cm="1">
        <f t="array" aca="1" ref="E802" ca="1">INDIRECT("'Room Details'!$F$804")</f>
        <v xml:space="preserve"> </v>
      </c>
      <c r="F802" cm="1">
        <f t="array" aca="1" ref="F802" ca="1">INDIRECT("'Room Details'!$G$804")</f>
        <v>0</v>
      </c>
      <c r="G802" cm="1">
        <f t="array" aca="1" ref="G802" ca="1">INDIRECT("'Room Details'!$H$804")</f>
        <v>0</v>
      </c>
      <c r="H802" cm="1">
        <f t="array" aca="1" ref="H802" ca="1">INDIRECT("'Room Details'!$I$804")</f>
        <v>0</v>
      </c>
      <c r="I802" cm="1">
        <f t="array" aca="1" ref="I802" ca="1">INDIRECT("'Room Details'!$J$804")</f>
        <v>0</v>
      </c>
      <c r="J802" cm="1">
        <f t="array" aca="1" ref="J802" ca="1">INDIRECT("'Room Details'!$K$804")</f>
        <v>0</v>
      </c>
      <c r="K802" t="str" cm="1">
        <f t="array" aca="1" ref="K802" ca="1">INDIRECT("'Room Details'!$L$804")</f>
        <v xml:space="preserve"> </v>
      </c>
      <c r="L802" cm="1">
        <f t="array" aca="1" ref="L802" ca="1">INDIRECT("'Room Details'!$M$804")</f>
        <v>0</v>
      </c>
      <c r="M802" cm="1">
        <f t="array" aca="1" ref="M802" ca="1">INDIRECT("'Room Details'!$N$804")</f>
        <v>0</v>
      </c>
      <c r="N802" cm="1">
        <f t="array" aca="1" ref="N802" ca="1">INDIRECT("'Room Details'!$O$804")</f>
        <v>0</v>
      </c>
      <c r="O802" cm="1">
        <f t="array" aca="1" ref="O802" ca="1">INDIRECT("'Room Details'!$P$804")</f>
        <v>0</v>
      </c>
    </row>
    <row r="803" spans="1:15" x14ac:dyDescent="0.25">
      <c r="A803" cm="1">
        <f t="array" aca="1" ref="A803" ca="1">INDIRECT("'Room Details'!$B$805")</f>
        <v>0</v>
      </c>
      <c r="B803" cm="1">
        <f t="array" aca="1" ref="B803" ca="1">INDIRECT("'Room Details'!$C$805")</f>
        <v>0</v>
      </c>
      <c r="C803" cm="1">
        <f t="array" aca="1" ref="C803" ca="1">INDIRECT("'Room Details'!$D$805")</f>
        <v>0</v>
      </c>
      <c r="D803" cm="1">
        <f t="array" aca="1" ref="D803" ca="1">INDIRECT("'Room Details'!$E$805")</f>
        <v>0</v>
      </c>
      <c r="E803" t="str" cm="1">
        <f t="array" aca="1" ref="E803" ca="1">INDIRECT("'Room Details'!$F$805")</f>
        <v xml:space="preserve"> </v>
      </c>
      <c r="F803" cm="1">
        <f t="array" aca="1" ref="F803" ca="1">INDIRECT("'Room Details'!$G$805")</f>
        <v>0</v>
      </c>
      <c r="G803" cm="1">
        <f t="array" aca="1" ref="G803" ca="1">INDIRECT("'Room Details'!$H$805")</f>
        <v>0</v>
      </c>
      <c r="H803" cm="1">
        <f t="array" aca="1" ref="H803" ca="1">INDIRECT("'Room Details'!$I$805")</f>
        <v>0</v>
      </c>
      <c r="I803" cm="1">
        <f t="array" aca="1" ref="I803" ca="1">INDIRECT("'Room Details'!$J$805")</f>
        <v>0</v>
      </c>
      <c r="J803" cm="1">
        <f t="array" aca="1" ref="J803" ca="1">INDIRECT("'Room Details'!$K$805")</f>
        <v>0</v>
      </c>
      <c r="K803" t="str" cm="1">
        <f t="array" aca="1" ref="K803" ca="1">INDIRECT("'Room Details'!$L$805")</f>
        <v xml:space="preserve"> </v>
      </c>
      <c r="L803" cm="1">
        <f t="array" aca="1" ref="L803" ca="1">INDIRECT("'Room Details'!$M$805")</f>
        <v>0</v>
      </c>
      <c r="M803" cm="1">
        <f t="array" aca="1" ref="M803" ca="1">INDIRECT("'Room Details'!$N$805")</f>
        <v>0</v>
      </c>
      <c r="N803" cm="1">
        <f t="array" aca="1" ref="N803" ca="1">INDIRECT("'Room Details'!$O$805")</f>
        <v>0</v>
      </c>
      <c r="O803" cm="1">
        <f t="array" aca="1" ref="O803" ca="1">INDIRECT("'Room Details'!$P$805")</f>
        <v>0</v>
      </c>
    </row>
    <row r="804" spans="1:15" x14ac:dyDescent="0.25">
      <c r="A804" cm="1">
        <f t="array" aca="1" ref="A804" ca="1">INDIRECT("'Room Details'!$B$806")</f>
        <v>0</v>
      </c>
      <c r="B804" cm="1">
        <f t="array" aca="1" ref="B804" ca="1">INDIRECT("'Room Details'!$C$806")</f>
        <v>0</v>
      </c>
      <c r="C804" cm="1">
        <f t="array" aca="1" ref="C804" ca="1">INDIRECT("'Room Details'!$D$806")</f>
        <v>0</v>
      </c>
      <c r="D804" cm="1">
        <f t="array" aca="1" ref="D804" ca="1">INDIRECT("'Room Details'!$E$806")</f>
        <v>0</v>
      </c>
      <c r="E804" t="str" cm="1">
        <f t="array" aca="1" ref="E804" ca="1">INDIRECT("'Room Details'!$F$806")</f>
        <v xml:space="preserve"> </v>
      </c>
      <c r="F804" cm="1">
        <f t="array" aca="1" ref="F804" ca="1">INDIRECT("'Room Details'!$G$806")</f>
        <v>0</v>
      </c>
      <c r="G804" cm="1">
        <f t="array" aca="1" ref="G804" ca="1">INDIRECT("'Room Details'!$H$806")</f>
        <v>0</v>
      </c>
      <c r="H804" cm="1">
        <f t="array" aca="1" ref="H804" ca="1">INDIRECT("'Room Details'!$I$806")</f>
        <v>0</v>
      </c>
      <c r="I804" cm="1">
        <f t="array" aca="1" ref="I804" ca="1">INDIRECT("'Room Details'!$J$806")</f>
        <v>0</v>
      </c>
      <c r="J804" cm="1">
        <f t="array" aca="1" ref="J804" ca="1">INDIRECT("'Room Details'!$K$806")</f>
        <v>0</v>
      </c>
      <c r="K804" t="str" cm="1">
        <f t="array" aca="1" ref="K804" ca="1">INDIRECT("'Room Details'!$L$806")</f>
        <v xml:space="preserve"> </v>
      </c>
      <c r="L804" cm="1">
        <f t="array" aca="1" ref="L804" ca="1">INDIRECT("'Room Details'!$M$806")</f>
        <v>0</v>
      </c>
      <c r="M804" cm="1">
        <f t="array" aca="1" ref="M804" ca="1">INDIRECT("'Room Details'!$N$806")</f>
        <v>0</v>
      </c>
      <c r="N804" cm="1">
        <f t="array" aca="1" ref="N804" ca="1">INDIRECT("'Room Details'!$O$806")</f>
        <v>0</v>
      </c>
      <c r="O804" cm="1">
        <f t="array" aca="1" ref="O804" ca="1">INDIRECT("'Room Details'!$P$806")</f>
        <v>0</v>
      </c>
    </row>
    <row r="805" spans="1:15" x14ac:dyDescent="0.25">
      <c r="A805" cm="1">
        <f t="array" aca="1" ref="A805" ca="1">INDIRECT("'Room Details'!$B$807")</f>
        <v>0</v>
      </c>
      <c r="B805" cm="1">
        <f t="array" aca="1" ref="B805" ca="1">INDIRECT("'Room Details'!$C$807")</f>
        <v>0</v>
      </c>
      <c r="C805" cm="1">
        <f t="array" aca="1" ref="C805" ca="1">INDIRECT("'Room Details'!$D$807")</f>
        <v>0</v>
      </c>
      <c r="D805" cm="1">
        <f t="array" aca="1" ref="D805" ca="1">INDIRECT("'Room Details'!$E$807")</f>
        <v>0</v>
      </c>
      <c r="E805" t="str" cm="1">
        <f t="array" aca="1" ref="E805" ca="1">INDIRECT("'Room Details'!$F$807")</f>
        <v xml:space="preserve"> </v>
      </c>
      <c r="F805" cm="1">
        <f t="array" aca="1" ref="F805" ca="1">INDIRECT("'Room Details'!$G$807")</f>
        <v>0</v>
      </c>
      <c r="G805" cm="1">
        <f t="array" aca="1" ref="G805" ca="1">INDIRECT("'Room Details'!$H$807")</f>
        <v>0</v>
      </c>
      <c r="H805" cm="1">
        <f t="array" aca="1" ref="H805" ca="1">INDIRECT("'Room Details'!$I$807")</f>
        <v>0</v>
      </c>
      <c r="I805" cm="1">
        <f t="array" aca="1" ref="I805" ca="1">INDIRECT("'Room Details'!$J$807")</f>
        <v>0</v>
      </c>
      <c r="J805" cm="1">
        <f t="array" aca="1" ref="J805" ca="1">INDIRECT("'Room Details'!$K$807")</f>
        <v>0</v>
      </c>
      <c r="K805" t="str" cm="1">
        <f t="array" aca="1" ref="K805" ca="1">INDIRECT("'Room Details'!$L$807")</f>
        <v xml:space="preserve"> </v>
      </c>
      <c r="L805" cm="1">
        <f t="array" aca="1" ref="L805" ca="1">INDIRECT("'Room Details'!$M$807")</f>
        <v>0</v>
      </c>
      <c r="M805" cm="1">
        <f t="array" aca="1" ref="M805" ca="1">INDIRECT("'Room Details'!$N$807")</f>
        <v>0</v>
      </c>
      <c r="N805" cm="1">
        <f t="array" aca="1" ref="N805" ca="1">INDIRECT("'Room Details'!$O$807")</f>
        <v>0</v>
      </c>
      <c r="O805" cm="1">
        <f t="array" aca="1" ref="O805" ca="1">INDIRECT("'Room Details'!$P$807")</f>
        <v>0</v>
      </c>
    </row>
    <row r="806" spans="1:15" x14ac:dyDescent="0.25">
      <c r="A806" cm="1">
        <f t="array" aca="1" ref="A806" ca="1">INDIRECT("'Room Details'!$B$808")</f>
        <v>0</v>
      </c>
      <c r="B806" cm="1">
        <f t="array" aca="1" ref="B806" ca="1">INDIRECT("'Room Details'!$C$808")</f>
        <v>0</v>
      </c>
      <c r="C806" cm="1">
        <f t="array" aca="1" ref="C806" ca="1">INDIRECT("'Room Details'!$D$808")</f>
        <v>0</v>
      </c>
      <c r="D806" cm="1">
        <f t="array" aca="1" ref="D806" ca="1">INDIRECT("'Room Details'!$E$808")</f>
        <v>0</v>
      </c>
      <c r="E806" t="str" cm="1">
        <f t="array" aca="1" ref="E806" ca="1">INDIRECT("'Room Details'!$F$808")</f>
        <v xml:space="preserve"> </v>
      </c>
      <c r="F806" cm="1">
        <f t="array" aca="1" ref="F806" ca="1">INDIRECT("'Room Details'!$G$808")</f>
        <v>0</v>
      </c>
      <c r="G806" cm="1">
        <f t="array" aca="1" ref="G806" ca="1">INDIRECT("'Room Details'!$H$808")</f>
        <v>0</v>
      </c>
      <c r="H806" cm="1">
        <f t="array" aca="1" ref="H806" ca="1">INDIRECT("'Room Details'!$I$808")</f>
        <v>0</v>
      </c>
      <c r="I806" cm="1">
        <f t="array" aca="1" ref="I806" ca="1">INDIRECT("'Room Details'!$J$808")</f>
        <v>0</v>
      </c>
      <c r="J806" cm="1">
        <f t="array" aca="1" ref="J806" ca="1">INDIRECT("'Room Details'!$K$808")</f>
        <v>0</v>
      </c>
      <c r="K806" t="str" cm="1">
        <f t="array" aca="1" ref="K806" ca="1">INDIRECT("'Room Details'!$L$808")</f>
        <v xml:space="preserve"> </v>
      </c>
      <c r="L806" cm="1">
        <f t="array" aca="1" ref="L806" ca="1">INDIRECT("'Room Details'!$M$808")</f>
        <v>0</v>
      </c>
      <c r="M806" cm="1">
        <f t="array" aca="1" ref="M806" ca="1">INDIRECT("'Room Details'!$N$808")</f>
        <v>0</v>
      </c>
      <c r="N806" cm="1">
        <f t="array" aca="1" ref="N806" ca="1">INDIRECT("'Room Details'!$O$808")</f>
        <v>0</v>
      </c>
      <c r="O806" cm="1">
        <f t="array" aca="1" ref="O806" ca="1">INDIRECT("'Room Details'!$P$808")</f>
        <v>0</v>
      </c>
    </row>
    <row r="807" spans="1:15" x14ac:dyDescent="0.25">
      <c r="A807" cm="1">
        <f t="array" aca="1" ref="A807" ca="1">INDIRECT("'Room Details'!$B$809")</f>
        <v>0</v>
      </c>
      <c r="B807" cm="1">
        <f t="array" aca="1" ref="B807" ca="1">INDIRECT("'Room Details'!$C$809")</f>
        <v>0</v>
      </c>
      <c r="C807" cm="1">
        <f t="array" aca="1" ref="C807" ca="1">INDIRECT("'Room Details'!$D$809")</f>
        <v>0</v>
      </c>
      <c r="D807" cm="1">
        <f t="array" aca="1" ref="D807" ca="1">INDIRECT("'Room Details'!$E$809")</f>
        <v>0</v>
      </c>
      <c r="E807" t="str" cm="1">
        <f t="array" aca="1" ref="E807" ca="1">INDIRECT("'Room Details'!$F$809")</f>
        <v xml:space="preserve"> </v>
      </c>
      <c r="F807" cm="1">
        <f t="array" aca="1" ref="F807" ca="1">INDIRECT("'Room Details'!$G$809")</f>
        <v>0</v>
      </c>
      <c r="G807" cm="1">
        <f t="array" aca="1" ref="G807" ca="1">INDIRECT("'Room Details'!$H$809")</f>
        <v>0</v>
      </c>
      <c r="H807" cm="1">
        <f t="array" aca="1" ref="H807" ca="1">INDIRECT("'Room Details'!$I$809")</f>
        <v>0</v>
      </c>
      <c r="I807" cm="1">
        <f t="array" aca="1" ref="I807" ca="1">INDIRECT("'Room Details'!$J$809")</f>
        <v>0</v>
      </c>
      <c r="J807" cm="1">
        <f t="array" aca="1" ref="J807" ca="1">INDIRECT("'Room Details'!$K$809")</f>
        <v>0</v>
      </c>
      <c r="K807" t="str" cm="1">
        <f t="array" aca="1" ref="K807" ca="1">INDIRECT("'Room Details'!$L$809")</f>
        <v xml:space="preserve"> </v>
      </c>
      <c r="L807" cm="1">
        <f t="array" aca="1" ref="L807" ca="1">INDIRECT("'Room Details'!$M$809")</f>
        <v>0</v>
      </c>
      <c r="M807" cm="1">
        <f t="array" aca="1" ref="M807" ca="1">INDIRECT("'Room Details'!$N$809")</f>
        <v>0</v>
      </c>
      <c r="N807" cm="1">
        <f t="array" aca="1" ref="N807" ca="1">INDIRECT("'Room Details'!$O$809")</f>
        <v>0</v>
      </c>
      <c r="O807" cm="1">
        <f t="array" aca="1" ref="O807" ca="1">INDIRECT("'Room Details'!$P$809")</f>
        <v>0</v>
      </c>
    </row>
    <row r="808" spans="1:15" x14ac:dyDescent="0.25">
      <c r="A808" cm="1">
        <f t="array" aca="1" ref="A808" ca="1">INDIRECT("'Room Details'!$B$810")</f>
        <v>0</v>
      </c>
      <c r="B808" cm="1">
        <f t="array" aca="1" ref="B808" ca="1">INDIRECT("'Room Details'!$C$810")</f>
        <v>0</v>
      </c>
      <c r="C808" cm="1">
        <f t="array" aca="1" ref="C808" ca="1">INDIRECT("'Room Details'!$D$810")</f>
        <v>0</v>
      </c>
      <c r="D808" cm="1">
        <f t="array" aca="1" ref="D808" ca="1">INDIRECT("'Room Details'!$E$810")</f>
        <v>0</v>
      </c>
      <c r="E808" t="str" cm="1">
        <f t="array" aca="1" ref="E808" ca="1">INDIRECT("'Room Details'!$F$810")</f>
        <v xml:space="preserve"> </v>
      </c>
      <c r="F808" cm="1">
        <f t="array" aca="1" ref="F808" ca="1">INDIRECT("'Room Details'!$G$810")</f>
        <v>0</v>
      </c>
      <c r="G808" cm="1">
        <f t="array" aca="1" ref="G808" ca="1">INDIRECT("'Room Details'!$H$810")</f>
        <v>0</v>
      </c>
      <c r="H808" cm="1">
        <f t="array" aca="1" ref="H808" ca="1">INDIRECT("'Room Details'!$I$810")</f>
        <v>0</v>
      </c>
      <c r="I808" cm="1">
        <f t="array" aca="1" ref="I808" ca="1">INDIRECT("'Room Details'!$J$810")</f>
        <v>0</v>
      </c>
      <c r="J808" cm="1">
        <f t="array" aca="1" ref="J808" ca="1">INDIRECT("'Room Details'!$K$810")</f>
        <v>0</v>
      </c>
      <c r="K808" t="str" cm="1">
        <f t="array" aca="1" ref="K808" ca="1">INDIRECT("'Room Details'!$L$810")</f>
        <v xml:space="preserve"> </v>
      </c>
      <c r="L808" cm="1">
        <f t="array" aca="1" ref="L808" ca="1">INDIRECT("'Room Details'!$M$810")</f>
        <v>0</v>
      </c>
      <c r="M808" cm="1">
        <f t="array" aca="1" ref="M808" ca="1">INDIRECT("'Room Details'!$N$810")</f>
        <v>0</v>
      </c>
      <c r="N808" cm="1">
        <f t="array" aca="1" ref="N808" ca="1">INDIRECT("'Room Details'!$O$810")</f>
        <v>0</v>
      </c>
      <c r="O808" cm="1">
        <f t="array" aca="1" ref="O808" ca="1">INDIRECT("'Room Details'!$P$810")</f>
        <v>0</v>
      </c>
    </row>
    <row r="809" spans="1:15" x14ac:dyDescent="0.25">
      <c r="A809" cm="1">
        <f t="array" aca="1" ref="A809" ca="1">INDIRECT("'Room Details'!$B$811")</f>
        <v>0</v>
      </c>
      <c r="B809" cm="1">
        <f t="array" aca="1" ref="B809" ca="1">INDIRECT("'Room Details'!$C$811")</f>
        <v>0</v>
      </c>
      <c r="C809" cm="1">
        <f t="array" aca="1" ref="C809" ca="1">INDIRECT("'Room Details'!$D$811")</f>
        <v>0</v>
      </c>
      <c r="D809" cm="1">
        <f t="array" aca="1" ref="D809" ca="1">INDIRECT("'Room Details'!$E$811")</f>
        <v>0</v>
      </c>
      <c r="E809" t="str" cm="1">
        <f t="array" aca="1" ref="E809" ca="1">INDIRECT("'Room Details'!$F$811")</f>
        <v xml:space="preserve"> </v>
      </c>
      <c r="F809" cm="1">
        <f t="array" aca="1" ref="F809" ca="1">INDIRECT("'Room Details'!$G$811")</f>
        <v>0</v>
      </c>
      <c r="G809" cm="1">
        <f t="array" aca="1" ref="G809" ca="1">INDIRECT("'Room Details'!$H$811")</f>
        <v>0</v>
      </c>
      <c r="H809" cm="1">
        <f t="array" aca="1" ref="H809" ca="1">INDIRECT("'Room Details'!$I$811")</f>
        <v>0</v>
      </c>
      <c r="I809" cm="1">
        <f t="array" aca="1" ref="I809" ca="1">INDIRECT("'Room Details'!$J$811")</f>
        <v>0</v>
      </c>
      <c r="J809" cm="1">
        <f t="array" aca="1" ref="J809" ca="1">INDIRECT("'Room Details'!$K$811")</f>
        <v>0</v>
      </c>
      <c r="K809" t="str" cm="1">
        <f t="array" aca="1" ref="K809" ca="1">INDIRECT("'Room Details'!$L$811")</f>
        <v xml:space="preserve"> </v>
      </c>
      <c r="L809" cm="1">
        <f t="array" aca="1" ref="L809" ca="1">INDIRECT("'Room Details'!$M$811")</f>
        <v>0</v>
      </c>
      <c r="M809" cm="1">
        <f t="array" aca="1" ref="M809" ca="1">INDIRECT("'Room Details'!$N$811")</f>
        <v>0</v>
      </c>
      <c r="N809" cm="1">
        <f t="array" aca="1" ref="N809" ca="1">INDIRECT("'Room Details'!$O$811")</f>
        <v>0</v>
      </c>
      <c r="O809" cm="1">
        <f t="array" aca="1" ref="O809" ca="1">INDIRECT("'Room Details'!$P$811")</f>
        <v>0</v>
      </c>
    </row>
    <row r="810" spans="1:15" x14ac:dyDescent="0.25">
      <c r="A810" cm="1">
        <f t="array" aca="1" ref="A810" ca="1">INDIRECT("'Room Details'!$B$812")</f>
        <v>0</v>
      </c>
      <c r="B810" cm="1">
        <f t="array" aca="1" ref="B810" ca="1">INDIRECT("'Room Details'!$C$812")</f>
        <v>0</v>
      </c>
      <c r="C810" cm="1">
        <f t="array" aca="1" ref="C810" ca="1">INDIRECT("'Room Details'!$D$812")</f>
        <v>0</v>
      </c>
      <c r="D810" cm="1">
        <f t="array" aca="1" ref="D810" ca="1">INDIRECT("'Room Details'!$E$812")</f>
        <v>0</v>
      </c>
      <c r="E810" t="str" cm="1">
        <f t="array" aca="1" ref="E810" ca="1">INDIRECT("'Room Details'!$F$812")</f>
        <v xml:space="preserve"> </v>
      </c>
      <c r="F810" cm="1">
        <f t="array" aca="1" ref="F810" ca="1">INDIRECT("'Room Details'!$G$812")</f>
        <v>0</v>
      </c>
      <c r="G810" cm="1">
        <f t="array" aca="1" ref="G810" ca="1">INDIRECT("'Room Details'!$H$812")</f>
        <v>0</v>
      </c>
      <c r="H810" cm="1">
        <f t="array" aca="1" ref="H810" ca="1">INDIRECT("'Room Details'!$I$812")</f>
        <v>0</v>
      </c>
      <c r="I810" cm="1">
        <f t="array" aca="1" ref="I810" ca="1">INDIRECT("'Room Details'!$J$812")</f>
        <v>0</v>
      </c>
      <c r="J810" cm="1">
        <f t="array" aca="1" ref="J810" ca="1">INDIRECT("'Room Details'!$K$812")</f>
        <v>0</v>
      </c>
      <c r="K810" t="str" cm="1">
        <f t="array" aca="1" ref="K810" ca="1">INDIRECT("'Room Details'!$L$812")</f>
        <v xml:space="preserve"> </v>
      </c>
      <c r="L810" cm="1">
        <f t="array" aca="1" ref="L810" ca="1">INDIRECT("'Room Details'!$M$812")</f>
        <v>0</v>
      </c>
      <c r="M810" cm="1">
        <f t="array" aca="1" ref="M810" ca="1">INDIRECT("'Room Details'!$N$812")</f>
        <v>0</v>
      </c>
      <c r="N810" cm="1">
        <f t="array" aca="1" ref="N810" ca="1">INDIRECT("'Room Details'!$O$812")</f>
        <v>0</v>
      </c>
      <c r="O810" cm="1">
        <f t="array" aca="1" ref="O810" ca="1">INDIRECT("'Room Details'!$P$812")</f>
        <v>0</v>
      </c>
    </row>
    <row r="811" spans="1:15" x14ac:dyDescent="0.25">
      <c r="A811" cm="1">
        <f t="array" aca="1" ref="A811" ca="1">INDIRECT("'Room Details'!$B$813")</f>
        <v>0</v>
      </c>
      <c r="B811" cm="1">
        <f t="array" aca="1" ref="B811" ca="1">INDIRECT("'Room Details'!$C$813")</f>
        <v>0</v>
      </c>
      <c r="C811" cm="1">
        <f t="array" aca="1" ref="C811" ca="1">INDIRECT("'Room Details'!$D$813")</f>
        <v>0</v>
      </c>
      <c r="D811" cm="1">
        <f t="array" aca="1" ref="D811" ca="1">INDIRECT("'Room Details'!$E$813")</f>
        <v>0</v>
      </c>
      <c r="E811" t="str" cm="1">
        <f t="array" aca="1" ref="E811" ca="1">INDIRECT("'Room Details'!$F$813")</f>
        <v xml:space="preserve"> </v>
      </c>
      <c r="F811" cm="1">
        <f t="array" aca="1" ref="F811" ca="1">INDIRECT("'Room Details'!$G$813")</f>
        <v>0</v>
      </c>
      <c r="G811" cm="1">
        <f t="array" aca="1" ref="G811" ca="1">INDIRECT("'Room Details'!$H$813")</f>
        <v>0</v>
      </c>
      <c r="H811" cm="1">
        <f t="array" aca="1" ref="H811" ca="1">INDIRECT("'Room Details'!$I$813")</f>
        <v>0</v>
      </c>
      <c r="I811" cm="1">
        <f t="array" aca="1" ref="I811" ca="1">INDIRECT("'Room Details'!$J$813")</f>
        <v>0</v>
      </c>
      <c r="J811" cm="1">
        <f t="array" aca="1" ref="J811" ca="1">INDIRECT("'Room Details'!$K$813")</f>
        <v>0</v>
      </c>
      <c r="K811" t="str" cm="1">
        <f t="array" aca="1" ref="K811" ca="1">INDIRECT("'Room Details'!$L$813")</f>
        <v xml:space="preserve"> </v>
      </c>
      <c r="L811" cm="1">
        <f t="array" aca="1" ref="L811" ca="1">INDIRECT("'Room Details'!$M$813")</f>
        <v>0</v>
      </c>
      <c r="M811" cm="1">
        <f t="array" aca="1" ref="M811" ca="1">INDIRECT("'Room Details'!$N$813")</f>
        <v>0</v>
      </c>
      <c r="N811" cm="1">
        <f t="array" aca="1" ref="N811" ca="1">INDIRECT("'Room Details'!$O$813")</f>
        <v>0</v>
      </c>
      <c r="O811" cm="1">
        <f t="array" aca="1" ref="O811" ca="1">INDIRECT("'Room Details'!$P$813")</f>
        <v>0</v>
      </c>
    </row>
    <row r="812" spans="1:15" x14ac:dyDescent="0.25">
      <c r="A812" cm="1">
        <f t="array" aca="1" ref="A812" ca="1">INDIRECT("'Room Details'!$B$814")</f>
        <v>0</v>
      </c>
      <c r="B812" cm="1">
        <f t="array" aca="1" ref="B812" ca="1">INDIRECT("'Room Details'!$C$814")</f>
        <v>0</v>
      </c>
      <c r="C812" cm="1">
        <f t="array" aca="1" ref="C812" ca="1">INDIRECT("'Room Details'!$D$814")</f>
        <v>0</v>
      </c>
      <c r="D812" cm="1">
        <f t="array" aca="1" ref="D812" ca="1">INDIRECT("'Room Details'!$E$814")</f>
        <v>0</v>
      </c>
      <c r="E812" t="str" cm="1">
        <f t="array" aca="1" ref="E812" ca="1">INDIRECT("'Room Details'!$F$814")</f>
        <v xml:space="preserve"> </v>
      </c>
      <c r="F812" cm="1">
        <f t="array" aca="1" ref="F812" ca="1">INDIRECT("'Room Details'!$G$814")</f>
        <v>0</v>
      </c>
      <c r="G812" cm="1">
        <f t="array" aca="1" ref="G812" ca="1">INDIRECT("'Room Details'!$H$814")</f>
        <v>0</v>
      </c>
      <c r="H812" cm="1">
        <f t="array" aca="1" ref="H812" ca="1">INDIRECT("'Room Details'!$I$814")</f>
        <v>0</v>
      </c>
      <c r="I812" cm="1">
        <f t="array" aca="1" ref="I812" ca="1">INDIRECT("'Room Details'!$J$814")</f>
        <v>0</v>
      </c>
      <c r="J812" cm="1">
        <f t="array" aca="1" ref="J812" ca="1">INDIRECT("'Room Details'!$K$814")</f>
        <v>0</v>
      </c>
      <c r="K812" t="str" cm="1">
        <f t="array" aca="1" ref="K812" ca="1">INDIRECT("'Room Details'!$L$814")</f>
        <v xml:space="preserve"> </v>
      </c>
      <c r="L812" cm="1">
        <f t="array" aca="1" ref="L812" ca="1">INDIRECT("'Room Details'!$M$814")</f>
        <v>0</v>
      </c>
      <c r="M812" cm="1">
        <f t="array" aca="1" ref="M812" ca="1">INDIRECT("'Room Details'!$N$814")</f>
        <v>0</v>
      </c>
      <c r="N812" cm="1">
        <f t="array" aca="1" ref="N812" ca="1">INDIRECT("'Room Details'!$O$814")</f>
        <v>0</v>
      </c>
      <c r="O812" cm="1">
        <f t="array" aca="1" ref="O812" ca="1">INDIRECT("'Room Details'!$P$814")</f>
        <v>0</v>
      </c>
    </row>
    <row r="813" spans="1:15" x14ac:dyDescent="0.25">
      <c r="A813" cm="1">
        <f t="array" aca="1" ref="A813" ca="1">INDIRECT("'Room Details'!$B$815")</f>
        <v>0</v>
      </c>
      <c r="B813" cm="1">
        <f t="array" aca="1" ref="B813" ca="1">INDIRECT("'Room Details'!$C$815")</f>
        <v>0</v>
      </c>
      <c r="C813" cm="1">
        <f t="array" aca="1" ref="C813" ca="1">INDIRECT("'Room Details'!$D$815")</f>
        <v>0</v>
      </c>
      <c r="D813" cm="1">
        <f t="array" aca="1" ref="D813" ca="1">INDIRECT("'Room Details'!$E$815")</f>
        <v>0</v>
      </c>
      <c r="E813" t="str" cm="1">
        <f t="array" aca="1" ref="E813" ca="1">INDIRECT("'Room Details'!$F$815")</f>
        <v xml:space="preserve"> </v>
      </c>
      <c r="F813" cm="1">
        <f t="array" aca="1" ref="F813" ca="1">INDIRECT("'Room Details'!$G$815")</f>
        <v>0</v>
      </c>
      <c r="G813" cm="1">
        <f t="array" aca="1" ref="G813" ca="1">INDIRECT("'Room Details'!$H$815")</f>
        <v>0</v>
      </c>
      <c r="H813" cm="1">
        <f t="array" aca="1" ref="H813" ca="1">INDIRECT("'Room Details'!$I$815")</f>
        <v>0</v>
      </c>
      <c r="I813" cm="1">
        <f t="array" aca="1" ref="I813" ca="1">INDIRECT("'Room Details'!$J$815")</f>
        <v>0</v>
      </c>
      <c r="J813" cm="1">
        <f t="array" aca="1" ref="J813" ca="1">INDIRECT("'Room Details'!$K$815")</f>
        <v>0</v>
      </c>
      <c r="K813" t="str" cm="1">
        <f t="array" aca="1" ref="K813" ca="1">INDIRECT("'Room Details'!$L$815")</f>
        <v xml:space="preserve"> </v>
      </c>
      <c r="L813" cm="1">
        <f t="array" aca="1" ref="L813" ca="1">INDIRECT("'Room Details'!$M$815")</f>
        <v>0</v>
      </c>
      <c r="M813" cm="1">
        <f t="array" aca="1" ref="M813" ca="1">INDIRECT("'Room Details'!$N$815")</f>
        <v>0</v>
      </c>
      <c r="N813" cm="1">
        <f t="array" aca="1" ref="N813" ca="1">INDIRECT("'Room Details'!$O$815")</f>
        <v>0</v>
      </c>
      <c r="O813" cm="1">
        <f t="array" aca="1" ref="O813" ca="1">INDIRECT("'Room Details'!$P$815")</f>
        <v>0</v>
      </c>
    </row>
    <row r="814" spans="1:15" x14ac:dyDescent="0.25">
      <c r="A814" cm="1">
        <f t="array" aca="1" ref="A814" ca="1">INDIRECT("'Room Details'!$B$816")</f>
        <v>0</v>
      </c>
      <c r="B814" cm="1">
        <f t="array" aca="1" ref="B814" ca="1">INDIRECT("'Room Details'!$C$816")</f>
        <v>0</v>
      </c>
      <c r="C814" cm="1">
        <f t="array" aca="1" ref="C814" ca="1">INDIRECT("'Room Details'!$D$816")</f>
        <v>0</v>
      </c>
      <c r="D814" cm="1">
        <f t="array" aca="1" ref="D814" ca="1">INDIRECT("'Room Details'!$E$816")</f>
        <v>0</v>
      </c>
      <c r="E814" t="str" cm="1">
        <f t="array" aca="1" ref="E814" ca="1">INDIRECT("'Room Details'!$F$816")</f>
        <v xml:space="preserve"> </v>
      </c>
      <c r="F814" cm="1">
        <f t="array" aca="1" ref="F814" ca="1">INDIRECT("'Room Details'!$G$816")</f>
        <v>0</v>
      </c>
      <c r="G814" cm="1">
        <f t="array" aca="1" ref="G814" ca="1">INDIRECT("'Room Details'!$H$816")</f>
        <v>0</v>
      </c>
      <c r="H814" cm="1">
        <f t="array" aca="1" ref="H814" ca="1">INDIRECT("'Room Details'!$I$816")</f>
        <v>0</v>
      </c>
      <c r="I814" cm="1">
        <f t="array" aca="1" ref="I814" ca="1">INDIRECT("'Room Details'!$J$816")</f>
        <v>0</v>
      </c>
      <c r="J814" cm="1">
        <f t="array" aca="1" ref="J814" ca="1">INDIRECT("'Room Details'!$K$816")</f>
        <v>0</v>
      </c>
      <c r="K814" t="str" cm="1">
        <f t="array" aca="1" ref="K814" ca="1">INDIRECT("'Room Details'!$L$816")</f>
        <v xml:space="preserve"> </v>
      </c>
      <c r="L814" cm="1">
        <f t="array" aca="1" ref="L814" ca="1">INDIRECT("'Room Details'!$M$816")</f>
        <v>0</v>
      </c>
      <c r="M814" cm="1">
        <f t="array" aca="1" ref="M814" ca="1">INDIRECT("'Room Details'!$N$816")</f>
        <v>0</v>
      </c>
      <c r="N814" cm="1">
        <f t="array" aca="1" ref="N814" ca="1">INDIRECT("'Room Details'!$O$816")</f>
        <v>0</v>
      </c>
      <c r="O814" cm="1">
        <f t="array" aca="1" ref="O814" ca="1">INDIRECT("'Room Details'!$P$816")</f>
        <v>0</v>
      </c>
    </row>
    <row r="815" spans="1:15" x14ac:dyDescent="0.25">
      <c r="A815" cm="1">
        <f t="array" aca="1" ref="A815" ca="1">INDIRECT("'Room Details'!$B$817")</f>
        <v>0</v>
      </c>
      <c r="B815" cm="1">
        <f t="array" aca="1" ref="B815" ca="1">INDIRECT("'Room Details'!$C$817")</f>
        <v>0</v>
      </c>
      <c r="C815" cm="1">
        <f t="array" aca="1" ref="C815" ca="1">INDIRECT("'Room Details'!$D$817")</f>
        <v>0</v>
      </c>
      <c r="D815" cm="1">
        <f t="array" aca="1" ref="D815" ca="1">INDIRECT("'Room Details'!$E$817")</f>
        <v>0</v>
      </c>
      <c r="E815" t="str" cm="1">
        <f t="array" aca="1" ref="E815" ca="1">INDIRECT("'Room Details'!$F$817")</f>
        <v xml:space="preserve"> </v>
      </c>
      <c r="F815" cm="1">
        <f t="array" aca="1" ref="F815" ca="1">INDIRECT("'Room Details'!$G$817")</f>
        <v>0</v>
      </c>
      <c r="G815" cm="1">
        <f t="array" aca="1" ref="G815" ca="1">INDIRECT("'Room Details'!$H$817")</f>
        <v>0</v>
      </c>
      <c r="H815" cm="1">
        <f t="array" aca="1" ref="H815" ca="1">INDIRECT("'Room Details'!$I$817")</f>
        <v>0</v>
      </c>
      <c r="I815" cm="1">
        <f t="array" aca="1" ref="I815" ca="1">INDIRECT("'Room Details'!$J$817")</f>
        <v>0</v>
      </c>
      <c r="J815" cm="1">
        <f t="array" aca="1" ref="J815" ca="1">INDIRECT("'Room Details'!$K$817")</f>
        <v>0</v>
      </c>
      <c r="K815" t="str" cm="1">
        <f t="array" aca="1" ref="K815" ca="1">INDIRECT("'Room Details'!$L$817")</f>
        <v xml:space="preserve"> </v>
      </c>
      <c r="L815" cm="1">
        <f t="array" aca="1" ref="L815" ca="1">INDIRECT("'Room Details'!$M$817")</f>
        <v>0</v>
      </c>
      <c r="M815" cm="1">
        <f t="array" aca="1" ref="M815" ca="1">INDIRECT("'Room Details'!$N$817")</f>
        <v>0</v>
      </c>
      <c r="N815" cm="1">
        <f t="array" aca="1" ref="N815" ca="1">INDIRECT("'Room Details'!$O$817")</f>
        <v>0</v>
      </c>
      <c r="O815" cm="1">
        <f t="array" aca="1" ref="O815" ca="1">INDIRECT("'Room Details'!$P$817")</f>
        <v>0</v>
      </c>
    </row>
    <row r="816" spans="1:15" x14ac:dyDescent="0.25">
      <c r="A816" cm="1">
        <f t="array" aca="1" ref="A816" ca="1">INDIRECT("'Room Details'!$B$818")</f>
        <v>0</v>
      </c>
      <c r="B816" cm="1">
        <f t="array" aca="1" ref="B816" ca="1">INDIRECT("'Room Details'!$C$818")</f>
        <v>0</v>
      </c>
      <c r="C816" cm="1">
        <f t="array" aca="1" ref="C816" ca="1">INDIRECT("'Room Details'!$D$818")</f>
        <v>0</v>
      </c>
      <c r="D816" cm="1">
        <f t="array" aca="1" ref="D816" ca="1">INDIRECT("'Room Details'!$E$818")</f>
        <v>0</v>
      </c>
      <c r="E816" t="str" cm="1">
        <f t="array" aca="1" ref="E816" ca="1">INDIRECT("'Room Details'!$F$818")</f>
        <v xml:space="preserve"> </v>
      </c>
      <c r="F816" cm="1">
        <f t="array" aca="1" ref="F816" ca="1">INDIRECT("'Room Details'!$G$818")</f>
        <v>0</v>
      </c>
      <c r="G816" cm="1">
        <f t="array" aca="1" ref="G816" ca="1">INDIRECT("'Room Details'!$H$818")</f>
        <v>0</v>
      </c>
      <c r="H816" cm="1">
        <f t="array" aca="1" ref="H816" ca="1">INDIRECT("'Room Details'!$I$818")</f>
        <v>0</v>
      </c>
      <c r="I816" cm="1">
        <f t="array" aca="1" ref="I816" ca="1">INDIRECT("'Room Details'!$J$818")</f>
        <v>0</v>
      </c>
      <c r="J816" cm="1">
        <f t="array" aca="1" ref="J816" ca="1">INDIRECT("'Room Details'!$K$818")</f>
        <v>0</v>
      </c>
      <c r="K816" t="str" cm="1">
        <f t="array" aca="1" ref="K816" ca="1">INDIRECT("'Room Details'!$L$818")</f>
        <v xml:space="preserve"> </v>
      </c>
      <c r="L816" cm="1">
        <f t="array" aca="1" ref="L816" ca="1">INDIRECT("'Room Details'!$M$818")</f>
        <v>0</v>
      </c>
      <c r="M816" cm="1">
        <f t="array" aca="1" ref="M816" ca="1">INDIRECT("'Room Details'!$N$818")</f>
        <v>0</v>
      </c>
      <c r="N816" cm="1">
        <f t="array" aca="1" ref="N816" ca="1">INDIRECT("'Room Details'!$O$818")</f>
        <v>0</v>
      </c>
      <c r="O816" cm="1">
        <f t="array" aca="1" ref="O816" ca="1">INDIRECT("'Room Details'!$P$818")</f>
        <v>0</v>
      </c>
    </row>
    <row r="817" spans="1:15" x14ac:dyDescent="0.25">
      <c r="A817" cm="1">
        <f t="array" aca="1" ref="A817" ca="1">INDIRECT("'Room Details'!$B$819")</f>
        <v>0</v>
      </c>
      <c r="B817" cm="1">
        <f t="array" aca="1" ref="B817" ca="1">INDIRECT("'Room Details'!$C$819")</f>
        <v>0</v>
      </c>
      <c r="C817" cm="1">
        <f t="array" aca="1" ref="C817" ca="1">INDIRECT("'Room Details'!$D$819")</f>
        <v>0</v>
      </c>
      <c r="D817" cm="1">
        <f t="array" aca="1" ref="D817" ca="1">INDIRECT("'Room Details'!$E$819")</f>
        <v>0</v>
      </c>
      <c r="E817" t="str" cm="1">
        <f t="array" aca="1" ref="E817" ca="1">INDIRECT("'Room Details'!$F$819")</f>
        <v xml:space="preserve"> </v>
      </c>
      <c r="F817" cm="1">
        <f t="array" aca="1" ref="F817" ca="1">INDIRECT("'Room Details'!$G$819")</f>
        <v>0</v>
      </c>
      <c r="G817" cm="1">
        <f t="array" aca="1" ref="G817" ca="1">INDIRECT("'Room Details'!$H$819")</f>
        <v>0</v>
      </c>
      <c r="H817" cm="1">
        <f t="array" aca="1" ref="H817" ca="1">INDIRECT("'Room Details'!$I$819")</f>
        <v>0</v>
      </c>
      <c r="I817" cm="1">
        <f t="array" aca="1" ref="I817" ca="1">INDIRECT("'Room Details'!$J$819")</f>
        <v>0</v>
      </c>
      <c r="J817" cm="1">
        <f t="array" aca="1" ref="J817" ca="1">INDIRECT("'Room Details'!$K$819")</f>
        <v>0</v>
      </c>
      <c r="K817" t="str" cm="1">
        <f t="array" aca="1" ref="K817" ca="1">INDIRECT("'Room Details'!$L$819")</f>
        <v xml:space="preserve"> </v>
      </c>
      <c r="L817" cm="1">
        <f t="array" aca="1" ref="L817" ca="1">INDIRECT("'Room Details'!$M$819")</f>
        <v>0</v>
      </c>
      <c r="M817" cm="1">
        <f t="array" aca="1" ref="M817" ca="1">INDIRECT("'Room Details'!$N$819")</f>
        <v>0</v>
      </c>
      <c r="N817" cm="1">
        <f t="array" aca="1" ref="N817" ca="1">INDIRECT("'Room Details'!$O$819")</f>
        <v>0</v>
      </c>
      <c r="O817" cm="1">
        <f t="array" aca="1" ref="O817" ca="1">INDIRECT("'Room Details'!$P$819")</f>
        <v>0</v>
      </c>
    </row>
    <row r="818" spans="1:15" x14ac:dyDescent="0.25">
      <c r="A818" cm="1">
        <f t="array" aca="1" ref="A818" ca="1">INDIRECT("'Room Details'!$B$820")</f>
        <v>0</v>
      </c>
      <c r="B818" cm="1">
        <f t="array" aca="1" ref="B818" ca="1">INDIRECT("'Room Details'!$C$820")</f>
        <v>0</v>
      </c>
      <c r="C818" cm="1">
        <f t="array" aca="1" ref="C818" ca="1">INDIRECT("'Room Details'!$D$820")</f>
        <v>0</v>
      </c>
      <c r="D818" cm="1">
        <f t="array" aca="1" ref="D818" ca="1">INDIRECT("'Room Details'!$E$820")</f>
        <v>0</v>
      </c>
      <c r="E818" t="str" cm="1">
        <f t="array" aca="1" ref="E818" ca="1">INDIRECT("'Room Details'!$F$820")</f>
        <v xml:space="preserve"> </v>
      </c>
      <c r="F818" cm="1">
        <f t="array" aca="1" ref="F818" ca="1">INDIRECT("'Room Details'!$G$820")</f>
        <v>0</v>
      </c>
      <c r="G818" cm="1">
        <f t="array" aca="1" ref="G818" ca="1">INDIRECT("'Room Details'!$H$820")</f>
        <v>0</v>
      </c>
      <c r="H818" cm="1">
        <f t="array" aca="1" ref="H818" ca="1">INDIRECT("'Room Details'!$I$820")</f>
        <v>0</v>
      </c>
      <c r="I818" cm="1">
        <f t="array" aca="1" ref="I818" ca="1">INDIRECT("'Room Details'!$J$820")</f>
        <v>0</v>
      </c>
      <c r="J818" cm="1">
        <f t="array" aca="1" ref="J818" ca="1">INDIRECT("'Room Details'!$K$820")</f>
        <v>0</v>
      </c>
      <c r="K818" t="str" cm="1">
        <f t="array" aca="1" ref="K818" ca="1">INDIRECT("'Room Details'!$L$820")</f>
        <v xml:space="preserve"> </v>
      </c>
      <c r="L818" cm="1">
        <f t="array" aca="1" ref="L818" ca="1">INDIRECT("'Room Details'!$M$820")</f>
        <v>0</v>
      </c>
      <c r="M818" cm="1">
        <f t="array" aca="1" ref="M818" ca="1">INDIRECT("'Room Details'!$N$820")</f>
        <v>0</v>
      </c>
      <c r="N818" cm="1">
        <f t="array" aca="1" ref="N818" ca="1">INDIRECT("'Room Details'!$O$820")</f>
        <v>0</v>
      </c>
      <c r="O818" cm="1">
        <f t="array" aca="1" ref="O818" ca="1">INDIRECT("'Room Details'!$P$820")</f>
        <v>0</v>
      </c>
    </row>
    <row r="819" spans="1:15" x14ac:dyDescent="0.25">
      <c r="A819" cm="1">
        <f t="array" aca="1" ref="A819" ca="1">INDIRECT("'Room Details'!$B$821")</f>
        <v>0</v>
      </c>
      <c r="B819" cm="1">
        <f t="array" aca="1" ref="B819" ca="1">INDIRECT("'Room Details'!$C$821")</f>
        <v>0</v>
      </c>
      <c r="C819" cm="1">
        <f t="array" aca="1" ref="C819" ca="1">INDIRECT("'Room Details'!$D$821")</f>
        <v>0</v>
      </c>
      <c r="D819" cm="1">
        <f t="array" aca="1" ref="D819" ca="1">INDIRECT("'Room Details'!$E$821")</f>
        <v>0</v>
      </c>
      <c r="E819" t="str" cm="1">
        <f t="array" aca="1" ref="E819" ca="1">INDIRECT("'Room Details'!$F$821")</f>
        <v xml:space="preserve"> </v>
      </c>
      <c r="F819" cm="1">
        <f t="array" aca="1" ref="F819" ca="1">INDIRECT("'Room Details'!$G$821")</f>
        <v>0</v>
      </c>
      <c r="G819" cm="1">
        <f t="array" aca="1" ref="G819" ca="1">INDIRECT("'Room Details'!$H$821")</f>
        <v>0</v>
      </c>
      <c r="H819" cm="1">
        <f t="array" aca="1" ref="H819" ca="1">INDIRECT("'Room Details'!$I$821")</f>
        <v>0</v>
      </c>
      <c r="I819" cm="1">
        <f t="array" aca="1" ref="I819" ca="1">INDIRECT("'Room Details'!$J$821")</f>
        <v>0</v>
      </c>
      <c r="J819" cm="1">
        <f t="array" aca="1" ref="J819" ca="1">INDIRECT("'Room Details'!$K$821")</f>
        <v>0</v>
      </c>
      <c r="K819" t="str" cm="1">
        <f t="array" aca="1" ref="K819" ca="1">INDIRECT("'Room Details'!$L$821")</f>
        <v xml:space="preserve"> </v>
      </c>
      <c r="L819" cm="1">
        <f t="array" aca="1" ref="L819" ca="1">INDIRECT("'Room Details'!$M$821")</f>
        <v>0</v>
      </c>
      <c r="M819" cm="1">
        <f t="array" aca="1" ref="M819" ca="1">INDIRECT("'Room Details'!$N$821")</f>
        <v>0</v>
      </c>
      <c r="N819" cm="1">
        <f t="array" aca="1" ref="N819" ca="1">INDIRECT("'Room Details'!$O$821")</f>
        <v>0</v>
      </c>
      <c r="O819" cm="1">
        <f t="array" aca="1" ref="O819" ca="1">INDIRECT("'Room Details'!$P$821")</f>
        <v>0</v>
      </c>
    </row>
    <row r="820" spans="1:15" x14ac:dyDescent="0.25">
      <c r="A820" cm="1">
        <f t="array" aca="1" ref="A820" ca="1">INDIRECT("'Room Details'!$B$822")</f>
        <v>0</v>
      </c>
      <c r="B820" cm="1">
        <f t="array" aca="1" ref="B820" ca="1">INDIRECT("'Room Details'!$C$822")</f>
        <v>0</v>
      </c>
      <c r="C820" cm="1">
        <f t="array" aca="1" ref="C820" ca="1">INDIRECT("'Room Details'!$D$822")</f>
        <v>0</v>
      </c>
      <c r="D820" cm="1">
        <f t="array" aca="1" ref="D820" ca="1">INDIRECT("'Room Details'!$E$822")</f>
        <v>0</v>
      </c>
      <c r="E820" t="str" cm="1">
        <f t="array" aca="1" ref="E820" ca="1">INDIRECT("'Room Details'!$F$822")</f>
        <v xml:space="preserve"> </v>
      </c>
      <c r="F820" cm="1">
        <f t="array" aca="1" ref="F820" ca="1">INDIRECT("'Room Details'!$G$822")</f>
        <v>0</v>
      </c>
      <c r="G820" cm="1">
        <f t="array" aca="1" ref="G820" ca="1">INDIRECT("'Room Details'!$H$822")</f>
        <v>0</v>
      </c>
      <c r="H820" cm="1">
        <f t="array" aca="1" ref="H820" ca="1">INDIRECT("'Room Details'!$I$822")</f>
        <v>0</v>
      </c>
      <c r="I820" cm="1">
        <f t="array" aca="1" ref="I820" ca="1">INDIRECT("'Room Details'!$J$822")</f>
        <v>0</v>
      </c>
      <c r="J820" cm="1">
        <f t="array" aca="1" ref="J820" ca="1">INDIRECT("'Room Details'!$K$822")</f>
        <v>0</v>
      </c>
      <c r="K820" t="str" cm="1">
        <f t="array" aca="1" ref="K820" ca="1">INDIRECT("'Room Details'!$L$822")</f>
        <v xml:space="preserve"> </v>
      </c>
      <c r="L820" cm="1">
        <f t="array" aca="1" ref="L820" ca="1">INDIRECT("'Room Details'!$M$822")</f>
        <v>0</v>
      </c>
      <c r="M820" cm="1">
        <f t="array" aca="1" ref="M820" ca="1">INDIRECT("'Room Details'!$N$822")</f>
        <v>0</v>
      </c>
      <c r="N820" cm="1">
        <f t="array" aca="1" ref="N820" ca="1">INDIRECT("'Room Details'!$O$822")</f>
        <v>0</v>
      </c>
      <c r="O820" cm="1">
        <f t="array" aca="1" ref="O820" ca="1">INDIRECT("'Room Details'!$P$822")</f>
        <v>0</v>
      </c>
    </row>
    <row r="821" spans="1:15" x14ac:dyDescent="0.25">
      <c r="A821" cm="1">
        <f t="array" aca="1" ref="A821" ca="1">INDIRECT("'Room Details'!$B$823")</f>
        <v>0</v>
      </c>
      <c r="B821" cm="1">
        <f t="array" aca="1" ref="B821" ca="1">INDIRECT("'Room Details'!$C$823")</f>
        <v>0</v>
      </c>
      <c r="C821" cm="1">
        <f t="array" aca="1" ref="C821" ca="1">INDIRECT("'Room Details'!$D$823")</f>
        <v>0</v>
      </c>
      <c r="D821" cm="1">
        <f t="array" aca="1" ref="D821" ca="1">INDIRECT("'Room Details'!$E$823")</f>
        <v>0</v>
      </c>
      <c r="E821" t="str" cm="1">
        <f t="array" aca="1" ref="E821" ca="1">INDIRECT("'Room Details'!$F$823")</f>
        <v xml:space="preserve"> </v>
      </c>
      <c r="F821" cm="1">
        <f t="array" aca="1" ref="F821" ca="1">INDIRECT("'Room Details'!$G$823")</f>
        <v>0</v>
      </c>
      <c r="G821" cm="1">
        <f t="array" aca="1" ref="G821" ca="1">INDIRECT("'Room Details'!$H$823")</f>
        <v>0</v>
      </c>
      <c r="H821" cm="1">
        <f t="array" aca="1" ref="H821" ca="1">INDIRECT("'Room Details'!$I$823")</f>
        <v>0</v>
      </c>
      <c r="I821" cm="1">
        <f t="array" aca="1" ref="I821" ca="1">INDIRECT("'Room Details'!$J$823")</f>
        <v>0</v>
      </c>
      <c r="J821" cm="1">
        <f t="array" aca="1" ref="J821" ca="1">INDIRECT("'Room Details'!$K$823")</f>
        <v>0</v>
      </c>
      <c r="K821" t="str" cm="1">
        <f t="array" aca="1" ref="K821" ca="1">INDIRECT("'Room Details'!$L$823")</f>
        <v xml:space="preserve"> </v>
      </c>
      <c r="L821" cm="1">
        <f t="array" aca="1" ref="L821" ca="1">INDIRECT("'Room Details'!$M$823")</f>
        <v>0</v>
      </c>
      <c r="M821" cm="1">
        <f t="array" aca="1" ref="M821" ca="1">INDIRECT("'Room Details'!$N$823")</f>
        <v>0</v>
      </c>
      <c r="N821" cm="1">
        <f t="array" aca="1" ref="N821" ca="1">INDIRECT("'Room Details'!$O$823")</f>
        <v>0</v>
      </c>
      <c r="O821" cm="1">
        <f t="array" aca="1" ref="O821" ca="1">INDIRECT("'Room Details'!$P$823")</f>
        <v>0</v>
      </c>
    </row>
    <row r="822" spans="1:15" x14ac:dyDescent="0.25">
      <c r="A822" cm="1">
        <f t="array" aca="1" ref="A822" ca="1">INDIRECT("'Room Details'!$B$824")</f>
        <v>0</v>
      </c>
      <c r="B822" cm="1">
        <f t="array" aca="1" ref="B822" ca="1">INDIRECT("'Room Details'!$C$824")</f>
        <v>0</v>
      </c>
      <c r="C822" cm="1">
        <f t="array" aca="1" ref="C822" ca="1">INDIRECT("'Room Details'!$D$824")</f>
        <v>0</v>
      </c>
      <c r="D822" cm="1">
        <f t="array" aca="1" ref="D822" ca="1">INDIRECT("'Room Details'!$E$824")</f>
        <v>0</v>
      </c>
      <c r="E822" t="str" cm="1">
        <f t="array" aca="1" ref="E822" ca="1">INDIRECT("'Room Details'!$F$824")</f>
        <v xml:space="preserve"> </v>
      </c>
      <c r="F822" cm="1">
        <f t="array" aca="1" ref="F822" ca="1">INDIRECT("'Room Details'!$G$824")</f>
        <v>0</v>
      </c>
      <c r="G822" cm="1">
        <f t="array" aca="1" ref="G822" ca="1">INDIRECT("'Room Details'!$H$824")</f>
        <v>0</v>
      </c>
      <c r="H822" cm="1">
        <f t="array" aca="1" ref="H822" ca="1">INDIRECT("'Room Details'!$I$824")</f>
        <v>0</v>
      </c>
      <c r="I822" cm="1">
        <f t="array" aca="1" ref="I822" ca="1">INDIRECT("'Room Details'!$J$824")</f>
        <v>0</v>
      </c>
      <c r="J822" cm="1">
        <f t="array" aca="1" ref="J822" ca="1">INDIRECT("'Room Details'!$K$824")</f>
        <v>0</v>
      </c>
      <c r="K822" t="str" cm="1">
        <f t="array" aca="1" ref="K822" ca="1">INDIRECT("'Room Details'!$L$824")</f>
        <v xml:space="preserve"> </v>
      </c>
      <c r="L822" cm="1">
        <f t="array" aca="1" ref="L822" ca="1">INDIRECT("'Room Details'!$M$824")</f>
        <v>0</v>
      </c>
      <c r="M822" cm="1">
        <f t="array" aca="1" ref="M822" ca="1">INDIRECT("'Room Details'!$N$824")</f>
        <v>0</v>
      </c>
      <c r="N822" cm="1">
        <f t="array" aca="1" ref="N822" ca="1">INDIRECT("'Room Details'!$O$824")</f>
        <v>0</v>
      </c>
      <c r="O822" cm="1">
        <f t="array" aca="1" ref="O822" ca="1">INDIRECT("'Room Details'!$P$824")</f>
        <v>0</v>
      </c>
    </row>
    <row r="823" spans="1:15" x14ac:dyDescent="0.25">
      <c r="A823" cm="1">
        <f t="array" aca="1" ref="A823" ca="1">INDIRECT("'Room Details'!$B$825")</f>
        <v>0</v>
      </c>
      <c r="B823" cm="1">
        <f t="array" aca="1" ref="B823" ca="1">INDIRECT("'Room Details'!$C$825")</f>
        <v>0</v>
      </c>
      <c r="C823" cm="1">
        <f t="array" aca="1" ref="C823" ca="1">INDIRECT("'Room Details'!$D$825")</f>
        <v>0</v>
      </c>
      <c r="D823" cm="1">
        <f t="array" aca="1" ref="D823" ca="1">INDIRECT("'Room Details'!$E$825")</f>
        <v>0</v>
      </c>
      <c r="E823" t="str" cm="1">
        <f t="array" aca="1" ref="E823" ca="1">INDIRECT("'Room Details'!$F$825")</f>
        <v xml:space="preserve"> </v>
      </c>
      <c r="F823" cm="1">
        <f t="array" aca="1" ref="F823" ca="1">INDIRECT("'Room Details'!$G$825")</f>
        <v>0</v>
      </c>
      <c r="G823" cm="1">
        <f t="array" aca="1" ref="G823" ca="1">INDIRECT("'Room Details'!$H$825")</f>
        <v>0</v>
      </c>
      <c r="H823" cm="1">
        <f t="array" aca="1" ref="H823" ca="1">INDIRECT("'Room Details'!$I$825")</f>
        <v>0</v>
      </c>
      <c r="I823" cm="1">
        <f t="array" aca="1" ref="I823" ca="1">INDIRECT("'Room Details'!$J$825")</f>
        <v>0</v>
      </c>
      <c r="J823" cm="1">
        <f t="array" aca="1" ref="J823" ca="1">INDIRECT("'Room Details'!$K$825")</f>
        <v>0</v>
      </c>
      <c r="K823" t="str" cm="1">
        <f t="array" aca="1" ref="K823" ca="1">INDIRECT("'Room Details'!$L$825")</f>
        <v xml:space="preserve"> </v>
      </c>
      <c r="L823" cm="1">
        <f t="array" aca="1" ref="L823" ca="1">INDIRECT("'Room Details'!$M$825")</f>
        <v>0</v>
      </c>
      <c r="M823" cm="1">
        <f t="array" aca="1" ref="M823" ca="1">INDIRECT("'Room Details'!$N$825")</f>
        <v>0</v>
      </c>
      <c r="N823" cm="1">
        <f t="array" aca="1" ref="N823" ca="1">INDIRECT("'Room Details'!$O$825")</f>
        <v>0</v>
      </c>
      <c r="O823" cm="1">
        <f t="array" aca="1" ref="O823" ca="1">INDIRECT("'Room Details'!$P$825")</f>
        <v>0</v>
      </c>
    </row>
    <row r="824" spans="1:15" x14ac:dyDescent="0.25">
      <c r="A824" cm="1">
        <f t="array" aca="1" ref="A824" ca="1">INDIRECT("'Room Details'!$B$826")</f>
        <v>0</v>
      </c>
      <c r="B824" cm="1">
        <f t="array" aca="1" ref="B824" ca="1">INDIRECT("'Room Details'!$C$826")</f>
        <v>0</v>
      </c>
      <c r="C824" cm="1">
        <f t="array" aca="1" ref="C824" ca="1">INDIRECT("'Room Details'!$D$826")</f>
        <v>0</v>
      </c>
      <c r="D824" cm="1">
        <f t="array" aca="1" ref="D824" ca="1">INDIRECT("'Room Details'!$E$826")</f>
        <v>0</v>
      </c>
      <c r="E824" t="str" cm="1">
        <f t="array" aca="1" ref="E824" ca="1">INDIRECT("'Room Details'!$F$826")</f>
        <v xml:space="preserve"> </v>
      </c>
      <c r="F824" cm="1">
        <f t="array" aca="1" ref="F824" ca="1">INDIRECT("'Room Details'!$G$826")</f>
        <v>0</v>
      </c>
      <c r="G824" cm="1">
        <f t="array" aca="1" ref="G824" ca="1">INDIRECT("'Room Details'!$H$826")</f>
        <v>0</v>
      </c>
      <c r="H824" cm="1">
        <f t="array" aca="1" ref="H824" ca="1">INDIRECT("'Room Details'!$I$826")</f>
        <v>0</v>
      </c>
      <c r="I824" cm="1">
        <f t="array" aca="1" ref="I824" ca="1">INDIRECT("'Room Details'!$J$826")</f>
        <v>0</v>
      </c>
      <c r="J824" cm="1">
        <f t="array" aca="1" ref="J824" ca="1">INDIRECT("'Room Details'!$K$826")</f>
        <v>0</v>
      </c>
      <c r="K824" t="str" cm="1">
        <f t="array" aca="1" ref="K824" ca="1">INDIRECT("'Room Details'!$L$826")</f>
        <v xml:space="preserve"> </v>
      </c>
      <c r="L824" cm="1">
        <f t="array" aca="1" ref="L824" ca="1">INDIRECT("'Room Details'!$M$826")</f>
        <v>0</v>
      </c>
      <c r="M824" cm="1">
        <f t="array" aca="1" ref="M824" ca="1">INDIRECT("'Room Details'!$N$826")</f>
        <v>0</v>
      </c>
      <c r="N824" cm="1">
        <f t="array" aca="1" ref="N824" ca="1">INDIRECT("'Room Details'!$O$826")</f>
        <v>0</v>
      </c>
      <c r="O824" cm="1">
        <f t="array" aca="1" ref="O824" ca="1">INDIRECT("'Room Details'!$P$826")</f>
        <v>0</v>
      </c>
    </row>
    <row r="825" spans="1:15" x14ac:dyDescent="0.25">
      <c r="A825" cm="1">
        <f t="array" aca="1" ref="A825" ca="1">INDIRECT("'Room Details'!$B$827")</f>
        <v>0</v>
      </c>
      <c r="B825" cm="1">
        <f t="array" aca="1" ref="B825" ca="1">INDIRECT("'Room Details'!$C$827")</f>
        <v>0</v>
      </c>
      <c r="C825" cm="1">
        <f t="array" aca="1" ref="C825" ca="1">INDIRECT("'Room Details'!$D$827")</f>
        <v>0</v>
      </c>
      <c r="D825" cm="1">
        <f t="array" aca="1" ref="D825" ca="1">INDIRECT("'Room Details'!$E$827")</f>
        <v>0</v>
      </c>
      <c r="E825" t="str" cm="1">
        <f t="array" aca="1" ref="E825" ca="1">INDIRECT("'Room Details'!$F$827")</f>
        <v xml:space="preserve"> </v>
      </c>
      <c r="F825" cm="1">
        <f t="array" aca="1" ref="F825" ca="1">INDIRECT("'Room Details'!$G$827")</f>
        <v>0</v>
      </c>
      <c r="G825" cm="1">
        <f t="array" aca="1" ref="G825" ca="1">INDIRECT("'Room Details'!$H$827")</f>
        <v>0</v>
      </c>
      <c r="H825" cm="1">
        <f t="array" aca="1" ref="H825" ca="1">INDIRECT("'Room Details'!$I$827")</f>
        <v>0</v>
      </c>
      <c r="I825" cm="1">
        <f t="array" aca="1" ref="I825" ca="1">INDIRECT("'Room Details'!$J$827")</f>
        <v>0</v>
      </c>
      <c r="J825" cm="1">
        <f t="array" aca="1" ref="J825" ca="1">INDIRECT("'Room Details'!$K$827")</f>
        <v>0</v>
      </c>
      <c r="K825" t="str" cm="1">
        <f t="array" aca="1" ref="K825" ca="1">INDIRECT("'Room Details'!$L$827")</f>
        <v xml:space="preserve"> </v>
      </c>
      <c r="L825" cm="1">
        <f t="array" aca="1" ref="L825" ca="1">INDIRECT("'Room Details'!$M$827")</f>
        <v>0</v>
      </c>
      <c r="M825" cm="1">
        <f t="array" aca="1" ref="M825" ca="1">INDIRECT("'Room Details'!$N$827")</f>
        <v>0</v>
      </c>
      <c r="N825" cm="1">
        <f t="array" aca="1" ref="N825" ca="1">INDIRECT("'Room Details'!$O$827")</f>
        <v>0</v>
      </c>
      <c r="O825" cm="1">
        <f t="array" aca="1" ref="O825" ca="1">INDIRECT("'Room Details'!$P$827")</f>
        <v>0</v>
      </c>
    </row>
    <row r="826" spans="1:15" x14ac:dyDescent="0.25">
      <c r="A826" cm="1">
        <f t="array" aca="1" ref="A826" ca="1">INDIRECT("'Room Details'!$B$828")</f>
        <v>0</v>
      </c>
      <c r="B826" cm="1">
        <f t="array" aca="1" ref="B826" ca="1">INDIRECT("'Room Details'!$C$828")</f>
        <v>0</v>
      </c>
      <c r="C826" cm="1">
        <f t="array" aca="1" ref="C826" ca="1">INDIRECT("'Room Details'!$D$828")</f>
        <v>0</v>
      </c>
      <c r="D826" cm="1">
        <f t="array" aca="1" ref="D826" ca="1">INDIRECT("'Room Details'!$E$828")</f>
        <v>0</v>
      </c>
      <c r="E826" t="str" cm="1">
        <f t="array" aca="1" ref="E826" ca="1">INDIRECT("'Room Details'!$F$828")</f>
        <v xml:space="preserve"> </v>
      </c>
      <c r="F826" cm="1">
        <f t="array" aca="1" ref="F826" ca="1">INDIRECT("'Room Details'!$G$828")</f>
        <v>0</v>
      </c>
      <c r="G826" cm="1">
        <f t="array" aca="1" ref="G826" ca="1">INDIRECT("'Room Details'!$H$828")</f>
        <v>0</v>
      </c>
      <c r="H826" cm="1">
        <f t="array" aca="1" ref="H826" ca="1">INDIRECT("'Room Details'!$I$828")</f>
        <v>0</v>
      </c>
      <c r="I826" cm="1">
        <f t="array" aca="1" ref="I826" ca="1">INDIRECT("'Room Details'!$J$828")</f>
        <v>0</v>
      </c>
      <c r="J826" cm="1">
        <f t="array" aca="1" ref="J826" ca="1">INDIRECT("'Room Details'!$K$828")</f>
        <v>0</v>
      </c>
      <c r="K826" t="str" cm="1">
        <f t="array" aca="1" ref="K826" ca="1">INDIRECT("'Room Details'!$L$828")</f>
        <v xml:space="preserve"> </v>
      </c>
      <c r="L826" cm="1">
        <f t="array" aca="1" ref="L826" ca="1">INDIRECT("'Room Details'!$M$828")</f>
        <v>0</v>
      </c>
      <c r="M826" cm="1">
        <f t="array" aca="1" ref="M826" ca="1">INDIRECT("'Room Details'!$N$828")</f>
        <v>0</v>
      </c>
      <c r="N826" cm="1">
        <f t="array" aca="1" ref="N826" ca="1">INDIRECT("'Room Details'!$O$828")</f>
        <v>0</v>
      </c>
      <c r="O826" cm="1">
        <f t="array" aca="1" ref="O826" ca="1">INDIRECT("'Room Details'!$P$828")</f>
        <v>0</v>
      </c>
    </row>
    <row r="827" spans="1:15" x14ac:dyDescent="0.25">
      <c r="A827" cm="1">
        <f t="array" aca="1" ref="A827" ca="1">INDIRECT("'Room Details'!$B$829")</f>
        <v>0</v>
      </c>
      <c r="B827" cm="1">
        <f t="array" aca="1" ref="B827" ca="1">INDIRECT("'Room Details'!$C$829")</f>
        <v>0</v>
      </c>
      <c r="C827" cm="1">
        <f t="array" aca="1" ref="C827" ca="1">INDIRECT("'Room Details'!$D$829")</f>
        <v>0</v>
      </c>
      <c r="D827" cm="1">
        <f t="array" aca="1" ref="D827" ca="1">INDIRECT("'Room Details'!$E$829")</f>
        <v>0</v>
      </c>
      <c r="E827" t="str" cm="1">
        <f t="array" aca="1" ref="E827" ca="1">INDIRECT("'Room Details'!$F$829")</f>
        <v xml:space="preserve"> </v>
      </c>
      <c r="F827" cm="1">
        <f t="array" aca="1" ref="F827" ca="1">INDIRECT("'Room Details'!$G$829")</f>
        <v>0</v>
      </c>
      <c r="G827" cm="1">
        <f t="array" aca="1" ref="G827" ca="1">INDIRECT("'Room Details'!$H$829")</f>
        <v>0</v>
      </c>
      <c r="H827" cm="1">
        <f t="array" aca="1" ref="H827" ca="1">INDIRECT("'Room Details'!$I$829")</f>
        <v>0</v>
      </c>
      <c r="I827" cm="1">
        <f t="array" aca="1" ref="I827" ca="1">INDIRECT("'Room Details'!$J$829")</f>
        <v>0</v>
      </c>
      <c r="J827" cm="1">
        <f t="array" aca="1" ref="J827" ca="1">INDIRECT("'Room Details'!$K$829")</f>
        <v>0</v>
      </c>
      <c r="K827" t="str" cm="1">
        <f t="array" aca="1" ref="K827" ca="1">INDIRECT("'Room Details'!$L$829")</f>
        <v xml:space="preserve"> </v>
      </c>
      <c r="L827" cm="1">
        <f t="array" aca="1" ref="L827" ca="1">INDIRECT("'Room Details'!$M$829")</f>
        <v>0</v>
      </c>
      <c r="M827" cm="1">
        <f t="array" aca="1" ref="M827" ca="1">INDIRECT("'Room Details'!$N$829")</f>
        <v>0</v>
      </c>
      <c r="N827" cm="1">
        <f t="array" aca="1" ref="N827" ca="1">INDIRECT("'Room Details'!$O$829")</f>
        <v>0</v>
      </c>
      <c r="O827" cm="1">
        <f t="array" aca="1" ref="O827" ca="1">INDIRECT("'Room Details'!$P$829")</f>
        <v>0</v>
      </c>
    </row>
    <row r="828" spans="1:15" x14ac:dyDescent="0.25">
      <c r="A828" cm="1">
        <f t="array" aca="1" ref="A828" ca="1">INDIRECT("'Room Details'!$B$830")</f>
        <v>0</v>
      </c>
      <c r="B828" cm="1">
        <f t="array" aca="1" ref="B828" ca="1">INDIRECT("'Room Details'!$C$830")</f>
        <v>0</v>
      </c>
      <c r="C828" cm="1">
        <f t="array" aca="1" ref="C828" ca="1">INDIRECT("'Room Details'!$D$830")</f>
        <v>0</v>
      </c>
      <c r="D828" cm="1">
        <f t="array" aca="1" ref="D828" ca="1">INDIRECT("'Room Details'!$E$830")</f>
        <v>0</v>
      </c>
      <c r="E828" t="str" cm="1">
        <f t="array" aca="1" ref="E828" ca="1">INDIRECT("'Room Details'!$F$830")</f>
        <v xml:space="preserve"> </v>
      </c>
      <c r="F828" cm="1">
        <f t="array" aca="1" ref="F828" ca="1">INDIRECT("'Room Details'!$G$830")</f>
        <v>0</v>
      </c>
      <c r="G828" cm="1">
        <f t="array" aca="1" ref="G828" ca="1">INDIRECT("'Room Details'!$H$830")</f>
        <v>0</v>
      </c>
      <c r="H828" cm="1">
        <f t="array" aca="1" ref="H828" ca="1">INDIRECT("'Room Details'!$I$830")</f>
        <v>0</v>
      </c>
      <c r="I828" cm="1">
        <f t="array" aca="1" ref="I828" ca="1">INDIRECT("'Room Details'!$J$830")</f>
        <v>0</v>
      </c>
      <c r="J828" cm="1">
        <f t="array" aca="1" ref="J828" ca="1">INDIRECT("'Room Details'!$K$830")</f>
        <v>0</v>
      </c>
      <c r="K828" t="str" cm="1">
        <f t="array" aca="1" ref="K828" ca="1">INDIRECT("'Room Details'!$L$830")</f>
        <v xml:space="preserve"> </v>
      </c>
      <c r="L828" cm="1">
        <f t="array" aca="1" ref="L828" ca="1">INDIRECT("'Room Details'!$M$830")</f>
        <v>0</v>
      </c>
      <c r="M828" cm="1">
        <f t="array" aca="1" ref="M828" ca="1">INDIRECT("'Room Details'!$N$830")</f>
        <v>0</v>
      </c>
      <c r="N828" cm="1">
        <f t="array" aca="1" ref="N828" ca="1">INDIRECT("'Room Details'!$O$830")</f>
        <v>0</v>
      </c>
      <c r="O828" cm="1">
        <f t="array" aca="1" ref="O828" ca="1">INDIRECT("'Room Details'!$P$830")</f>
        <v>0</v>
      </c>
    </row>
    <row r="829" spans="1:15" x14ac:dyDescent="0.25">
      <c r="A829" cm="1">
        <f t="array" aca="1" ref="A829" ca="1">INDIRECT("'Room Details'!$B$831")</f>
        <v>0</v>
      </c>
      <c r="B829" cm="1">
        <f t="array" aca="1" ref="B829" ca="1">INDIRECT("'Room Details'!$C$831")</f>
        <v>0</v>
      </c>
      <c r="C829" cm="1">
        <f t="array" aca="1" ref="C829" ca="1">INDIRECT("'Room Details'!$D$831")</f>
        <v>0</v>
      </c>
      <c r="D829" cm="1">
        <f t="array" aca="1" ref="D829" ca="1">INDIRECT("'Room Details'!$E$831")</f>
        <v>0</v>
      </c>
      <c r="E829" t="str" cm="1">
        <f t="array" aca="1" ref="E829" ca="1">INDIRECT("'Room Details'!$F$831")</f>
        <v xml:space="preserve"> </v>
      </c>
      <c r="F829" cm="1">
        <f t="array" aca="1" ref="F829" ca="1">INDIRECT("'Room Details'!$G$831")</f>
        <v>0</v>
      </c>
      <c r="G829" cm="1">
        <f t="array" aca="1" ref="G829" ca="1">INDIRECT("'Room Details'!$H$831")</f>
        <v>0</v>
      </c>
      <c r="H829" cm="1">
        <f t="array" aca="1" ref="H829" ca="1">INDIRECT("'Room Details'!$I$831")</f>
        <v>0</v>
      </c>
      <c r="I829" cm="1">
        <f t="array" aca="1" ref="I829" ca="1">INDIRECT("'Room Details'!$J$831")</f>
        <v>0</v>
      </c>
      <c r="J829" cm="1">
        <f t="array" aca="1" ref="J829" ca="1">INDIRECT("'Room Details'!$K$831")</f>
        <v>0</v>
      </c>
      <c r="K829" t="str" cm="1">
        <f t="array" aca="1" ref="K829" ca="1">INDIRECT("'Room Details'!$L$831")</f>
        <v xml:space="preserve"> </v>
      </c>
      <c r="L829" cm="1">
        <f t="array" aca="1" ref="L829" ca="1">INDIRECT("'Room Details'!$M$831")</f>
        <v>0</v>
      </c>
      <c r="M829" cm="1">
        <f t="array" aca="1" ref="M829" ca="1">INDIRECT("'Room Details'!$N$831")</f>
        <v>0</v>
      </c>
      <c r="N829" cm="1">
        <f t="array" aca="1" ref="N829" ca="1">INDIRECT("'Room Details'!$O$831")</f>
        <v>0</v>
      </c>
      <c r="O829" cm="1">
        <f t="array" aca="1" ref="O829" ca="1">INDIRECT("'Room Details'!$P$831")</f>
        <v>0</v>
      </c>
    </row>
    <row r="830" spans="1:15" x14ac:dyDescent="0.25">
      <c r="A830" cm="1">
        <f t="array" aca="1" ref="A830" ca="1">INDIRECT("'Room Details'!$B$832")</f>
        <v>0</v>
      </c>
      <c r="B830" cm="1">
        <f t="array" aca="1" ref="B830" ca="1">INDIRECT("'Room Details'!$C$832")</f>
        <v>0</v>
      </c>
      <c r="C830" cm="1">
        <f t="array" aca="1" ref="C830" ca="1">INDIRECT("'Room Details'!$D$832")</f>
        <v>0</v>
      </c>
      <c r="D830" cm="1">
        <f t="array" aca="1" ref="D830" ca="1">INDIRECT("'Room Details'!$E$832")</f>
        <v>0</v>
      </c>
      <c r="E830" t="str" cm="1">
        <f t="array" aca="1" ref="E830" ca="1">INDIRECT("'Room Details'!$F$832")</f>
        <v xml:space="preserve"> </v>
      </c>
      <c r="F830" cm="1">
        <f t="array" aca="1" ref="F830" ca="1">INDIRECT("'Room Details'!$G$832")</f>
        <v>0</v>
      </c>
      <c r="G830" cm="1">
        <f t="array" aca="1" ref="G830" ca="1">INDIRECT("'Room Details'!$H$832")</f>
        <v>0</v>
      </c>
      <c r="H830" cm="1">
        <f t="array" aca="1" ref="H830" ca="1">INDIRECT("'Room Details'!$I$832")</f>
        <v>0</v>
      </c>
      <c r="I830" cm="1">
        <f t="array" aca="1" ref="I830" ca="1">INDIRECT("'Room Details'!$J$832")</f>
        <v>0</v>
      </c>
      <c r="J830" cm="1">
        <f t="array" aca="1" ref="J830" ca="1">INDIRECT("'Room Details'!$K$832")</f>
        <v>0</v>
      </c>
      <c r="K830" t="str" cm="1">
        <f t="array" aca="1" ref="K830" ca="1">INDIRECT("'Room Details'!$L$832")</f>
        <v xml:space="preserve"> </v>
      </c>
      <c r="L830" cm="1">
        <f t="array" aca="1" ref="L830" ca="1">INDIRECT("'Room Details'!$M$832")</f>
        <v>0</v>
      </c>
      <c r="M830" cm="1">
        <f t="array" aca="1" ref="M830" ca="1">INDIRECT("'Room Details'!$N$832")</f>
        <v>0</v>
      </c>
      <c r="N830" cm="1">
        <f t="array" aca="1" ref="N830" ca="1">INDIRECT("'Room Details'!$O$832")</f>
        <v>0</v>
      </c>
      <c r="O830" cm="1">
        <f t="array" aca="1" ref="O830" ca="1">INDIRECT("'Room Details'!$P$832")</f>
        <v>0</v>
      </c>
    </row>
    <row r="831" spans="1:15" x14ac:dyDescent="0.25">
      <c r="A831" cm="1">
        <f t="array" aca="1" ref="A831" ca="1">INDIRECT("'Room Details'!$B$833")</f>
        <v>0</v>
      </c>
      <c r="B831" cm="1">
        <f t="array" aca="1" ref="B831" ca="1">INDIRECT("'Room Details'!$C$833")</f>
        <v>0</v>
      </c>
      <c r="C831" cm="1">
        <f t="array" aca="1" ref="C831" ca="1">INDIRECT("'Room Details'!$D$833")</f>
        <v>0</v>
      </c>
      <c r="D831" cm="1">
        <f t="array" aca="1" ref="D831" ca="1">INDIRECT("'Room Details'!$E$833")</f>
        <v>0</v>
      </c>
      <c r="E831" t="str" cm="1">
        <f t="array" aca="1" ref="E831" ca="1">INDIRECT("'Room Details'!$F$833")</f>
        <v xml:space="preserve"> </v>
      </c>
      <c r="F831" cm="1">
        <f t="array" aca="1" ref="F831" ca="1">INDIRECT("'Room Details'!$G$833")</f>
        <v>0</v>
      </c>
      <c r="G831" cm="1">
        <f t="array" aca="1" ref="G831" ca="1">INDIRECT("'Room Details'!$H$833")</f>
        <v>0</v>
      </c>
      <c r="H831" cm="1">
        <f t="array" aca="1" ref="H831" ca="1">INDIRECT("'Room Details'!$I$833")</f>
        <v>0</v>
      </c>
      <c r="I831" cm="1">
        <f t="array" aca="1" ref="I831" ca="1">INDIRECT("'Room Details'!$J$833")</f>
        <v>0</v>
      </c>
      <c r="J831" cm="1">
        <f t="array" aca="1" ref="J831" ca="1">INDIRECT("'Room Details'!$K$833")</f>
        <v>0</v>
      </c>
      <c r="K831" t="str" cm="1">
        <f t="array" aca="1" ref="K831" ca="1">INDIRECT("'Room Details'!$L$833")</f>
        <v xml:space="preserve"> </v>
      </c>
      <c r="L831" cm="1">
        <f t="array" aca="1" ref="L831" ca="1">INDIRECT("'Room Details'!$M$833")</f>
        <v>0</v>
      </c>
      <c r="M831" cm="1">
        <f t="array" aca="1" ref="M831" ca="1">INDIRECT("'Room Details'!$N$833")</f>
        <v>0</v>
      </c>
      <c r="N831" cm="1">
        <f t="array" aca="1" ref="N831" ca="1">INDIRECT("'Room Details'!$O$833")</f>
        <v>0</v>
      </c>
      <c r="O831" cm="1">
        <f t="array" aca="1" ref="O831" ca="1">INDIRECT("'Room Details'!$P$833")</f>
        <v>0</v>
      </c>
    </row>
    <row r="832" spans="1:15" x14ac:dyDescent="0.25">
      <c r="A832" cm="1">
        <f t="array" aca="1" ref="A832" ca="1">INDIRECT("'Room Details'!$B$834")</f>
        <v>0</v>
      </c>
      <c r="B832" cm="1">
        <f t="array" aca="1" ref="B832" ca="1">INDIRECT("'Room Details'!$C$834")</f>
        <v>0</v>
      </c>
      <c r="C832" cm="1">
        <f t="array" aca="1" ref="C832" ca="1">INDIRECT("'Room Details'!$D$834")</f>
        <v>0</v>
      </c>
      <c r="D832" cm="1">
        <f t="array" aca="1" ref="D832" ca="1">INDIRECT("'Room Details'!$E$834")</f>
        <v>0</v>
      </c>
      <c r="E832" t="str" cm="1">
        <f t="array" aca="1" ref="E832" ca="1">INDIRECT("'Room Details'!$F$834")</f>
        <v xml:space="preserve"> </v>
      </c>
      <c r="F832" cm="1">
        <f t="array" aca="1" ref="F832" ca="1">INDIRECT("'Room Details'!$G$834")</f>
        <v>0</v>
      </c>
      <c r="G832" cm="1">
        <f t="array" aca="1" ref="G832" ca="1">INDIRECT("'Room Details'!$H$834")</f>
        <v>0</v>
      </c>
      <c r="H832" cm="1">
        <f t="array" aca="1" ref="H832" ca="1">INDIRECT("'Room Details'!$I$834")</f>
        <v>0</v>
      </c>
      <c r="I832" cm="1">
        <f t="array" aca="1" ref="I832" ca="1">INDIRECT("'Room Details'!$J$834")</f>
        <v>0</v>
      </c>
      <c r="J832" cm="1">
        <f t="array" aca="1" ref="J832" ca="1">INDIRECT("'Room Details'!$K$834")</f>
        <v>0</v>
      </c>
      <c r="K832" t="str" cm="1">
        <f t="array" aca="1" ref="K832" ca="1">INDIRECT("'Room Details'!$L$834")</f>
        <v xml:space="preserve"> </v>
      </c>
      <c r="L832" cm="1">
        <f t="array" aca="1" ref="L832" ca="1">INDIRECT("'Room Details'!$M$834")</f>
        <v>0</v>
      </c>
      <c r="M832" cm="1">
        <f t="array" aca="1" ref="M832" ca="1">INDIRECT("'Room Details'!$N$834")</f>
        <v>0</v>
      </c>
      <c r="N832" cm="1">
        <f t="array" aca="1" ref="N832" ca="1">INDIRECT("'Room Details'!$O$834")</f>
        <v>0</v>
      </c>
      <c r="O832" cm="1">
        <f t="array" aca="1" ref="O832" ca="1">INDIRECT("'Room Details'!$P$834")</f>
        <v>0</v>
      </c>
    </row>
    <row r="833" spans="1:15" x14ac:dyDescent="0.25">
      <c r="A833" cm="1">
        <f t="array" aca="1" ref="A833" ca="1">INDIRECT("'Room Details'!$B$835")</f>
        <v>0</v>
      </c>
      <c r="B833" cm="1">
        <f t="array" aca="1" ref="B833" ca="1">INDIRECT("'Room Details'!$C$835")</f>
        <v>0</v>
      </c>
      <c r="C833" cm="1">
        <f t="array" aca="1" ref="C833" ca="1">INDIRECT("'Room Details'!$D$835")</f>
        <v>0</v>
      </c>
      <c r="D833" cm="1">
        <f t="array" aca="1" ref="D833" ca="1">INDIRECT("'Room Details'!$E$835")</f>
        <v>0</v>
      </c>
      <c r="E833" t="str" cm="1">
        <f t="array" aca="1" ref="E833" ca="1">INDIRECT("'Room Details'!$F$835")</f>
        <v xml:space="preserve"> </v>
      </c>
      <c r="F833" cm="1">
        <f t="array" aca="1" ref="F833" ca="1">INDIRECT("'Room Details'!$G$835")</f>
        <v>0</v>
      </c>
      <c r="G833" cm="1">
        <f t="array" aca="1" ref="G833" ca="1">INDIRECT("'Room Details'!$H$835")</f>
        <v>0</v>
      </c>
      <c r="H833" cm="1">
        <f t="array" aca="1" ref="H833" ca="1">INDIRECT("'Room Details'!$I$835")</f>
        <v>0</v>
      </c>
      <c r="I833" cm="1">
        <f t="array" aca="1" ref="I833" ca="1">INDIRECT("'Room Details'!$J$835")</f>
        <v>0</v>
      </c>
      <c r="J833" cm="1">
        <f t="array" aca="1" ref="J833" ca="1">INDIRECT("'Room Details'!$K$835")</f>
        <v>0</v>
      </c>
      <c r="K833" t="str" cm="1">
        <f t="array" aca="1" ref="K833" ca="1">INDIRECT("'Room Details'!$L$835")</f>
        <v xml:space="preserve"> </v>
      </c>
      <c r="L833" cm="1">
        <f t="array" aca="1" ref="L833" ca="1">INDIRECT("'Room Details'!$M$835")</f>
        <v>0</v>
      </c>
      <c r="M833" cm="1">
        <f t="array" aca="1" ref="M833" ca="1">INDIRECT("'Room Details'!$N$835")</f>
        <v>0</v>
      </c>
      <c r="N833" cm="1">
        <f t="array" aca="1" ref="N833" ca="1">INDIRECT("'Room Details'!$O$835")</f>
        <v>0</v>
      </c>
      <c r="O833" cm="1">
        <f t="array" aca="1" ref="O833" ca="1">INDIRECT("'Room Details'!$P$835")</f>
        <v>0</v>
      </c>
    </row>
    <row r="834" spans="1:15" x14ac:dyDescent="0.25">
      <c r="A834" cm="1">
        <f t="array" aca="1" ref="A834" ca="1">INDIRECT("'Room Details'!$B$836")</f>
        <v>0</v>
      </c>
      <c r="B834" cm="1">
        <f t="array" aca="1" ref="B834" ca="1">INDIRECT("'Room Details'!$C$836")</f>
        <v>0</v>
      </c>
      <c r="C834" cm="1">
        <f t="array" aca="1" ref="C834" ca="1">INDIRECT("'Room Details'!$D$836")</f>
        <v>0</v>
      </c>
      <c r="D834" cm="1">
        <f t="array" aca="1" ref="D834" ca="1">INDIRECT("'Room Details'!$E$836")</f>
        <v>0</v>
      </c>
      <c r="E834" t="str" cm="1">
        <f t="array" aca="1" ref="E834" ca="1">INDIRECT("'Room Details'!$F$836")</f>
        <v xml:space="preserve"> </v>
      </c>
      <c r="F834" cm="1">
        <f t="array" aca="1" ref="F834" ca="1">INDIRECT("'Room Details'!$G$836")</f>
        <v>0</v>
      </c>
      <c r="G834" cm="1">
        <f t="array" aca="1" ref="G834" ca="1">INDIRECT("'Room Details'!$H$836")</f>
        <v>0</v>
      </c>
      <c r="H834" cm="1">
        <f t="array" aca="1" ref="H834" ca="1">INDIRECT("'Room Details'!$I$836")</f>
        <v>0</v>
      </c>
      <c r="I834" cm="1">
        <f t="array" aca="1" ref="I834" ca="1">INDIRECT("'Room Details'!$J$836")</f>
        <v>0</v>
      </c>
      <c r="J834" cm="1">
        <f t="array" aca="1" ref="J834" ca="1">INDIRECT("'Room Details'!$K$836")</f>
        <v>0</v>
      </c>
      <c r="K834" t="str" cm="1">
        <f t="array" aca="1" ref="K834" ca="1">INDIRECT("'Room Details'!$L$836")</f>
        <v xml:space="preserve"> </v>
      </c>
      <c r="L834" cm="1">
        <f t="array" aca="1" ref="L834" ca="1">INDIRECT("'Room Details'!$M$836")</f>
        <v>0</v>
      </c>
      <c r="M834" cm="1">
        <f t="array" aca="1" ref="M834" ca="1">INDIRECT("'Room Details'!$N$836")</f>
        <v>0</v>
      </c>
      <c r="N834" cm="1">
        <f t="array" aca="1" ref="N834" ca="1">INDIRECT("'Room Details'!$O$836")</f>
        <v>0</v>
      </c>
      <c r="O834" cm="1">
        <f t="array" aca="1" ref="O834" ca="1">INDIRECT("'Room Details'!$P$836")</f>
        <v>0</v>
      </c>
    </row>
    <row r="835" spans="1:15" x14ac:dyDescent="0.25">
      <c r="A835" cm="1">
        <f t="array" aca="1" ref="A835" ca="1">INDIRECT("'Room Details'!$B$837")</f>
        <v>0</v>
      </c>
      <c r="B835" cm="1">
        <f t="array" aca="1" ref="B835" ca="1">INDIRECT("'Room Details'!$C$837")</f>
        <v>0</v>
      </c>
      <c r="C835" cm="1">
        <f t="array" aca="1" ref="C835" ca="1">INDIRECT("'Room Details'!$D$837")</f>
        <v>0</v>
      </c>
      <c r="D835" cm="1">
        <f t="array" aca="1" ref="D835" ca="1">INDIRECT("'Room Details'!$E$837")</f>
        <v>0</v>
      </c>
      <c r="E835" t="str" cm="1">
        <f t="array" aca="1" ref="E835" ca="1">INDIRECT("'Room Details'!$F$837")</f>
        <v xml:space="preserve"> </v>
      </c>
      <c r="F835" cm="1">
        <f t="array" aca="1" ref="F835" ca="1">INDIRECT("'Room Details'!$G$837")</f>
        <v>0</v>
      </c>
      <c r="G835" cm="1">
        <f t="array" aca="1" ref="G835" ca="1">INDIRECT("'Room Details'!$H$837")</f>
        <v>0</v>
      </c>
      <c r="H835" cm="1">
        <f t="array" aca="1" ref="H835" ca="1">INDIRECT("'Room Details'!$I$837")</f>
        <v>0</v>
      </c>
      <c r="I835" cm="1">
        <f t="array" aca="1" ref="I835" ca="1">INDIRECT("'Room Details'!$J$837")</f>
        <v>0</v>
      </c>
      <c r="J835" cm="1">
        <f t="array" aca="1" ref="J835" ca="1">INDIRECT("'Room Details'!$K$837")</f>
        <v>0</v>
      </c>
      <c r="K835" t="str" cm="1">
        <f t="array" aca="1" ref="K835" ca="1">INDIRECT("'Room Details'!$L$837")</f>
        <v xml:space="preserve"> </v>
      </c>
      <c r="L835" cm="1">
        <f t="array" aca="1" ref="L835" ca="1">INDIRECT("'Room Details'!$M$837")</f>
        <v>0</v>
      </c>
      <c r="M835" cm="1">
        <f t="array" aca="1" ref="M835" ca="1">INDIRECT("'Room Details'!$N$837")</f>
        <v>0</v>
      </c>
      <c r="N835" cm="1">
        <f t="array" aca="1" ref="N835" ca="1">INDIRECT("'Room Details'!$O$837")</f>
        <v>0</v>
      </c>
      <c r="O835" cm="1">
        <f t="array" aca="1" ref="O835" ca="1">INDIRECT("'Room Details'!$P$837")</f>
        <v>0</v>
      </c>
    </row>
    <row r="836" spans="1:15" x14ac:dyDescent="0.25">
      <c r="A836" cm="1">
        <f t="array" aca="1" ref="A836" ca="1">INDIRECT("'Room Details'!$B$838")</f>
        <v>0</v>
      </c>
      <c r="B836" cm="1">
        <f t="array" aca="1" ref="B836" ca="1">INDIRECT("'Room Details'!$C$838")</f>
        <v>0</v>
      </c>
      <c r="C836" cm="1">
        <f t="array" aca="1" ref="C836" ca="1">INDIRECT("'Room Details'!$D$838")</f>
        <v>0</v>
      </c>
      <c r="D836" cm="1">
        <f t="array" aca="1" ref="D836" ca="1">INDIRECT("'Room Details'!$E$838")</f>
        <v>0</v>
      </c>
      <c r="E836" t="str" cm="1">
        <f t="array" aca="1" ref="E836" ca="1">INDIRECT("'Room Details'!$F$838")</f>
        <v xml:space="preserve"> </v>
      </c>
      <c r="F836" cm="1">
        <f t="array" aca="1" ref="F836" ca="1">INDIRECT("'Room Details'!$G$838")</f>
        <v>0</v>
      </c>
      <c r="G836" cm="1">
        <f t="array" aca="1" ref="G836" ca="1">INDIRECT("'Room Details'!$H$838")</f>
        <v>0</v>
      </c>
      <c r="H836" cm="1">
        <f t="array" aca="1" ref="H836" ca="1">INDIRECT("'Room Details'!$I$838")</f>
        <v>0</v>
      </c>
      <c r="I836" cm="1">
        <f t="array" aca="1" ref="I836" ca="1">INDIRECT("'Room Details'!$J$838")</f>
        <v>0</v>
      </c>
      <c r="J836" cm="1">
        <f t="array" aca="1" ref="J836" ca="1">INDIRECT("'Room Details'!$K$838")</f>
        <v>0</v>
      </c>
      <c r="K836" t="str" cm="1">
        <f t="array" aca="1" ref="K836" ca="1">INDIRECT("'Room Details'!$L$838")</f>
        <v xml:space="preserve"> </v>
      </c>
      <c r="L836" cm="1">
        <f t="array" aca="1" ref="L836" ca="1">INDIRECT("'Room Details'!$M$838")</f>
        <v>0</v>
      </c>
      <c r="M836" cm="1">
        <f t="array" aca="1" ref="M836" ca="1">INDIRECT("'Room Details'!$N$838")</f>
        <v>0</v>
      </c>
      <c r="N836" cm="1">
        <f t="array" aca="1" ref="N836" ca="1">INDIRECT("'Room Details'!$O$838")</f>
        <v>0</v>
      </c>
      <c r="O836" cm="1">
        <f t="array" aca="1" ref="O836" ca="1">INDIRECT("'Room Details'!$P$838")</f>
        <v>0</v>
      </c>
    </row>
    <row r="837" spans="1:15" x14ac:dyDescent="0.25">
      <c r="A837" cm="1">
        <f t="array" aca="1" ref="A837" ca="1">INDIRECT("'Room Details'!$B$839")</f>
        <v>0</v>
      </c>
      <c r="B837" cm="1">
        <f t="array" aca="1" ref="B837" ca="1">INDIRECT("'Room Details'!$C$839")</f>
        <v>0</v>
      </c>
      <c r="C837" cm="1">
        <f t="array" aca="1" ref="C837" ca="1">INDIRECT("'Room Details'!$D$839")</f>
        <v>0</v>
      </c>
      <c r="D837" cm="1">
        <f t="array" aca="1" ref="D837" ca="1">INDIRECT("'Room Details'!$E$839")</f>
        <v>0</v>
      </c>
      <c r="E837" t="str" cm="1">
        <f t="array" aca="1" ref="E837" ca="1">INDIRECT("'Room Details'!$F$839")</f>
        <v xml:space="preserve"> </v>
      </c>
      <c r="F837" cm="1">
        <f t="array" aca="1" ref="F837" ca="1">INDIRECT("'Room Details'!$G$839")</f>
        <v>0</v>
      </c>
      <c r="G837" cm="1">
        <f t="array" aca="1" ref="G837" ca="1">INDIRECT("'Room Details'!$H$839")</f>
        <v>0</v>
      </c>
      <c r="H837" cm="1">
        <f t="array" aca="1" ref="H837" ca="1">INDIRECT("'Room Details'!$I$839")</f>
        <v>0</v>
      </c>
      <c r="I837" cm="1">
        <f t="array" aca="1" ref="I837" ca="1">INDIRECT("'Room Details'!$J$839")</f>
        <v>0</v>
      </c>
      <c r="J837" cm="1">
        <f t="array" aca="1" ref="J837" ca="1">INDIRECT("'Room Details'!$K$839")</f>
        <v>0</v>
      </c>
      <c r="K837" t="str" cm="1">
        <f t="array" aca="1" ref="K837" ca="1">INDIRECT("'Room Details'!$L$839")</f>
        <v xml:space="preserve"> </v>
      </c>
      <c r="L837" cm="1">
        <f t="array" aca="1" ref="L837" ca="1">INDIRECT("'Room Details'!$M$839")</f>
        <v>0</v>
      </c>
      <c r="M837" cm="1">
        <f t="array" aca="1" ref="M837" ca="1">INDIRECT("'Room Details'!$N$839")</f>
        <v>0</v>
      </c>
      <c r="N837" cm="1">
        <f t="array" aca="1" ref="N837" ca="1">INDIRECT("'Room Details'!$O$839")</f>
        <v>0</v>
      </c>
      <c r="O837" cm="1">
        <f t="array" aca="1" ref="O837" ca="1">INDIRECT("'Room Details'!$P$839")</f>
        <v>0</v>
      </c>
    </row>
    <row r="838" spans="1:15" x14ac:dyDescent="0.25">
      <c r="A838" cm="1">
        <f t="array" aca="1" ref="A838" ca="1">INDIRECT("'Room Details'!$B$840")</f>
        <v>0</v>
      </c>
      <c r="B838" cm="1">
        <f t="array" aca="1" ref="B838" ca="1">INDIRECT("'Room Details'!$C$840")</f>
        <v>0</v>
      </c>
      <c r="C838" cm="1">
        <f t="array" aca="1" ref="C838" ca="1">INDIRECT("'Room Details'!$D$840")</f>
        <v>0</v>
      </c>
      <c r="D838" cm="1">
        <f t="array" aca="1" ref="D838" ca="1">INDIRECT("'Room Details'!$E$840")</f>
        <v>0</v>
      </c>
      <c r="E838" t="str" cm="1">
        <f t="array" aca="1" ref="E838" ca="1">INDIRECT("'Room Details'!$F$840")</f>
        <v xml:space="preserve"> </v>
      </c>
      <c r="F838" cm="1">
        <f t="array" aca="1" ref="F838" ca="1">INDIRECT("'Room Details'!$G$840")</f>
        <v>0</v>
      </c>
      <c r="G838" cm="1">
        <f t="array" aca="1" ref="G838" ca="1">INDIRECT("'Room Details'!$H$840")</f>
        <v>0</v>
      </c>
      <c r="H838" cm="1">
        <f t="array" aca="1" ref="H838" ca="1">INDIRECT("'Room Details'!$I$840")</f>
        <v>0</v>
      </c>
      <c r="I838" cm="1">
        <f t="array" aca="1" ref="I838" ca="1">INDIRECT("'Room Details'!$J$840")</f>
        <v>0</v>
      </c>
      <c r="J838" cm="1">
        <f t="array" aca="1" ref="J838" ca="1">INDIRECT("'Room Details'!$K$840")</f>
        <v>0</v>
      </c>
      <c r="K838" t="str" cm="1">
        <f t="array" aca="1" ref="K838" ca="1">INDIRECT("'Room Details'!$L$840")</f>
        <v xml:space="preserve"> </v>
      </c>
      <c r="L838" cm="1">
        <f t="array" aca="1" ref="L838" ca="1">INDIRECT("'Room Details'!$M$840")</f>
        <v>0</v>
      </c>
      <c r="M838" cm="1">
        <f t="array" aca="1" ref="M838" ca="1">INDIRECT("'Room Details'!$N$840")</f>
        <v>0</v>
      </c>
      <c r="N838" cm="1">
        <f t="array" aca="1" ref="N838" ca="1">INDIRECT("'Room Details'!$O$840")</f>
        <v>0</v>
      </c>
      <c r="O838" cm="1">
        <f t="array" aca="1" ref="O838" ca="1">INDIRECT("'Room Details'!$P$840")</f>
        <v>0</v>
      </c>
    </row>
    <row r="839" spans="1:15" x14ac:dyDescent="0.25">
      <c r="A839" cm="1">
        <f t="array" aca="1" ref="A839" ca="1">INDIRECT("'Room Details'!$B$841")</f>
        <v>0</v>
      </c>
      <c r="B839" cm="1">
        <f t="array" aca="1" ref="B839" ca="1">INDIRECT("'Room Details'!$C$841")</f>
        <v>0</v>
      </c>
      <c r="C839" cm="1">
        <f t="array" aca="1" ref="C839" ca="1">INDIRECT("'Room Details'!$D$841")</f>
        <v>0</v>
      </c>
      <c r="D839" cm="1">
        <f t="array" aca="1" ref="D839" ca="1">INDIRECT("'Room Details'!$E$841")</f>
        <v>0</v>
      </c>
      <c r="E839" t="str" cm="1">
        <f t="array" aca="1" ref="E839" ca="1">INDIRECT("'Room Details'!$F$841")</f>
        <v xml:space="preserve"> </v>
      </c>
      <c r="F839" cm="1">
        <f t="array" aca="1" ref="F839" ca="1">INDIRECT("'Room Details'!$G$841")</f>
        <v>0</v>
      </c>
      <c r="G839" cm="1">
        <f t="array" aca="1" ref="G839" ca="1">INDIRECT("'Room Details'!$H$841")</f>
        <v>0</v>
      </c>
      <c r="H839" cm="1">
        <f t="array" aca="1" ref="H839" ca="1">INDIRECT("'Room Details'!$I$841")</f>
        <v>0</v>
      </c>
      <c r="I839" cm="1">
        <f t="array" aca="1" ref="I839" ca="1">INDIRECT("'Room Details'!$J$841")</f>
        <v>0</v>
      </c>
      <c r="J839" cm="1">
        <f t="array" aca="1" ref="J839" ca="1">INDIRECT("'Room Details'!$K$841")</f>
        <v>0</v>
      </c>
      <c r="K839" t="str" cm="1">
        <f t="array" aca="1" ref="K839" ca="1">INDIRECT("'Room Details'!$L$841")</f>
        <v xml:space="preserve"> </v>
      </c>
      <c r="L839" cm="1">
        <f t="array" aca="1" ref="L839" ca="1">INDIRECT("'Room Details'!$M$841")</f>
        <v>0</v>
      </c>
      <c r="M839" cm="1">
        <f t="array" aca="1" ref="M839" ca="1">INDIRECT("'Room Details'!$N$841")</f>
        <v>0</v>
      </c>
      <c r="N839" cm="1">
        <f t="array" aca="1" ref="N839" ca="1">INDIRECT("'Room Details'!$O$841")</f>
        <v>0</v>
      </c>
      <c r="O839" cm="1">
        <f t="array" aca="1" ref="O839" ca="1">INDIRECT("'Room Details'!$P$841")</f>
        <v>0</v>
      </c>
    </row>
    <row r="840" spans="1:15" x14ac:dyDescent="0.25">
      <c r="A840" cm="1">
        <f t="array" aca="1" ref="A840" ca="1">INDIRECT("'Room Details'!$B$842")</f>
        <v>0</v>
      </c>
      <c r="B840" cm="1">
        <f t="array" aca="1" ref="B840" ca="1">INDIRECT("'Room Details'!$C$842")</f>
        <v>0</v>
      </c>
      <c r="C840" cm="1">
        <f t="array" aca="1" ref="C840" ca="1">INDIRECT("'Room Details'!$D$842")</f>
        <v>0</v>
      </c>
      <c r="D840" cm="1">
        <f t="array" aca="1" ref="D840" ca="1">INDIRECT("'Room Details'!$E$842")</f>
        <v>0</v>
      </c>
      <c r="E840" t="str" cm="1">
        <f t="array" aca="1" ref="E840" ca="1">INDIRECT("'Room Details'!$F$842")</f>
        <v xml:space="preserve"> </v>
      </c>
      <c r="F840" cm="1">
        <f t="array" aca="1" ref="F840" ca="1">INDIRECT("'Room Details'!$G$842")</f>
        <v>0</v>
      </c>
      <c r="G840" cm="1">
        <f t="array" aca="1" ref="G840" ca="1">INDIRECT("'Room Details'!$H$842")</f>
        <v>0</v>
      </c>
      <c r="H840" cm="1">
        <f t="array" aca="1" ref="H840" ca="1">INDIRECT("'Room Details'!$I$842")</f>
        <v>0</v>
      </c>
      <c r="I840" cm="1">
        <f t="array" aca="1" ref="I840" ca="1">INDIRECT("'Room Details'!$J$842")</f>
        <v>0</v>
      </c>
      <c r="J840" cm="1">
        <f t="array" aca="1" ref="J840" ca="1">INDIRECT("'Room Details'!$K$842")</f>
        <v>0</v>
      </c>
      <c r="K840" t="str" cm="1">
        <f t="array" aca="1" ref="K840" ca="1">INDIRECT("'Room Details'!$L$842")</f>
        <v xml:space="preserve"> </v>
      </c>
      <c r="L840" cm="1">
        <f t="array" aca="1" ref="L840" ca="1">INDIRECT("'Room Details'!$M$842")</f>
        <v>0</v>
      </c>
      <c r="M840" cm="1">
        <f t="array" aca="1" ref="M840" ca="1">INDIRECT("'Room Details'!$N$842")</f>
        <v>0</v>
      </c>
      <c r="N840" cm="1">
        <f t="array" aca="1" ref="N840" ca="1">INDIRECT("'Room Details'!$O$842")</f>
        <v>0</v>
      </c>
      <c r="O840" cm="1">
        <f t="array" aca="1" ref="O840" ca="1">INDIRECT("'Room Details'!$P$842")</f>
        <v>0</v>
      </c>
    </row>
    <row r="841" spans="1:15" x14ac:dyDescent="0.25">
      <c r="A841" cm="1">
        <f t="array" aca="1" ref="A841" ca="1">INDIRECT("'Room Details'!$B$843")</f>
        <v>0</v>
      </c>
      <c r="B841" cm="1">
        <f t="array" aca="1" ref="B841" ca="1">INDIRECT("'Room Details'!$C$843")</f>
        <v>0</v>
      </c>
      <c r="C841" cm="1">
        <f t="array" aca="1" ref="C841" ca="1">INDIRECT("'Room Details'!$D$843")</f>
        <v>0</v>
      </c>
      <c r="D841" cm="1">
        <f t="array" aca="1" ref="D841" ca="1">INDIRECT("'Room Details'!$E$843")</f>
        <v>0</v>
      </c>
      <c r="E841" t="str" cm="1">
        <f t="array" aca="1" ref="E841" ca="1">INDIRECT("'Room Details'!$F$843")</f>
        <v xml:space="preserve"> </v>
      </c>
      <c r="F841" cm="1">
        <f t="array" aca="1" ref="F841" ca="1">INDIRECT("'Room Details'!$G$843")</f>
        <v>0</v>
      </c>
      <c r="G841" cm="1">
        <f t="array" aca="1" ref="G841" ca="1">INDIRECT("'Room Details'!$H$843")</f>
        <v>0</v>
      </c>
      <c r="H841" cm="1">
        <f t="array" aca="1" ref="H841" ca="1">INDIRECT("'Room Details'!$I$843")</f>
        <v>0</v>
      </c>
      <c r="I841" cm="1">
        <f t="array" aca="1" ref="I841" ca="1">INDIRECT("'Room Details'!$J$843")</f>
        <v>0</v>
      </c>
      <c r="J841" cm="1">
        <f t="array" aca="1" ref="J841" ca="1">INDIRECT("'Room Details'!$K$843")</f>
        <v>0</v>
      </c>
      <c r="K841" t="str" cm="1">
        <f t="array" aca="1" ref="K841" ca="1">INDIRECT("'Room Details'!$L$843")</f>
        <v xml:space="preserve"> </v>
      </c>
      <c r="L841" cm="1">
        <f t="array" aca="1" ref="L841" ca="1">INDIRECT("'Room Details'!$M$843")</f>
        <v>0</v>
      </c>
      <c r="M841" cm="1">
        <f t="array" aca="1" ref="M841" ca="1">INDIRECT("'Room Details'!$N$843")</f>
        <v>0</v>
      </c>
      <c r="N841" cm="1">
        <f t="array" aca="1" ref="N841" ca="1">INDIRECT("'Room Details'!$O$843")</f>
        <v>0</v>
      </c>
      <c r="O841" cm="1">
        <f t="array" aca="1" ref="O841" ca="1">INDIRECT("'Room Details'!$P$843")</f>
        <v>0</v>
      </c>
    </row>
    <row r="842" spans="1:15" x14ac:dyDescent="0.25">
      <c r="A842" cm="1">
        <f t="array" aca="1" ref="A842" ca="1">INDIRECT("'Room Details'!$B$844")</f>
        <v>0</v>
      </c>
      <c r="B842" cm="1">
        <f t="array" aca="1" ref="B842" ca="1">INDIRECT("'Room Details'!$C$844")</f>
        <v>0</v>
      </c>
      <c r="C842" cm="1">
        <f t="array" aca="1" ref="C842" ca="1">INDIRECT("'Room Details'!$D$844")</f>
        <v>0</v>
      </c>
      <c r="D842" cm="1">
        <f t="array" aca="1" ref="D842" ca="1">INDIRECT("'Room Details'!$E$844")</f>
        <v>0</v>
      </c>
      <c r="E842" t="str" cm="1">
        <f t="array" aca="1" ref="E842" ca="1">INDIRECT("'Room Details'!$F$844")</f>
        <v xml:space="preserve"> </v>
      </c>
      <c r="F842" cm="1">
        <f t="array" aca="1" ref="F842" ca="1">INDIRECT("'Room Details'!$G$844")</f>
        <v>0</v>
      </c>
      <c r="G842" cm="1">
        <f t="array" aca="1" ref="G842" ca="1">INDIRECT("'Room Details'!$H$844")</f>
        <v>0</v>
      </c>
      <c r="H842" cm="1">
        <f t="array" aca="1" ref="H842" ca="1">INDIRECT("'Room Details'!$I$844")</f>
        <v>0</v>
      </c>
      <c r="I842" cm="1">
        <f t="array" aca="1" ref="I842" ca="1">INDIRECT("'Room Details'!$J$844")</f>
        <v>0</v>
      </c>
      <c r="J842" cm="1">
        <f t="array" aca="1" ref="J842" ca="1">INDIRECT("'Room Details'!$K$844")</f>
        <v>0</v>
      </c>
      <c r="K842" t="str" cm="1">
        <f t="array" aca="1" ref="K842" ca="1">INDIRECT("'Room Details'!$L$844")</f>
        <v xml:space="preserve"> </v>
      </c>
      <c r="L842" cm="1">
        <f t="array" aca="1" ref="L842" ca="1">INDIRECT("'Room Details'!$M$844")</f>
        <v>0</v>
      </c>
      <c r="M842" cm="1">
        <f t="array" aca="1" ref="M842" ca="1">INDIRECT("'Room Details'!$N$844")</f>
        <v>0</v>
      </c>
      <c r="N842" cm="1">
        <f t="array" aca="1" ref="N842" ca="1">INDIRECT("'Room Details'!$O$844")</f>
        <v>0</v>
      </c>
      <c r="O842" cm="1">
        <f t="array" aca="1" ref="O842" ca="1">INDIRECT("'Room Details'!$P$844")</f>
        <v>0</v>
      </c>
    </row>
    <row r="843" spans="1:15" x14ac:dyDescent="0.25">
      <c r="A843" cm="1">
        <f t="array" aca="1" ref="A843" ca="1">INDIRECT("'Room Details'!$B$845")</f>
        <v>0</v>
      </c>
      <c r="B843" cm="1">
        <f t="array" aca="1" ref="B843" ca="1">INDIRECT("'Room Details'!$C$845")</f>
        <v>0</v>
      </c>
      <c r="C843" cm="1">
        <f t="array" aca="1" ref="C843" ca="1">INDIRECT("'Room Details'!$D$845")</f>
        <v>0</v>
      </c>
      <c r="D843" cm="1">
        <f t="array" aca="1" ref="D843" ca="1">INDIRECT("'Room Details'!$E$845")</f>
        <v>0</v>
      </c>
      <c r="E843" t="str" cm="1">
        <f t="array" aca="1" ref="E843" ca="1">INDIRECT("'Room Details'!$F$845")</f>
        <v xml:space="preserve"> </v>
      </c>
      <c r="F843" cm="1">
        <f t="array" aca="1" ref="F843" ca="1">INDIRECT("'Room Details'!$G$845")</f>
        <v>0</v>
      </c>
      <c r="G843" cm="1">
        <f t="array" aca="1" ref="G843" ca="1">INDIRECT("'Room Details'!$H$845")</f>
        <v>0</v>
      </c>
      <c r="H843" cm="1">
        <f t="array" aca="1" ref="H843" ca="1">INDIRECT("'Room Details'!$I$845")</f>
        <v>0</v>
      </c>
      <c r="I843" cm="1">
        <f t="array" aca="1" ref="I843" ca="1">INDIRECT("'Room Details'!$J$845")</f>
        <v>0</v>
      </c>
      <c r="J843" cm="1">
        <f t="array" aca="1" ref="J843" ca="1">INDIRECT("'Room Details'!$K$845")</f>
        <v>0</v>
      </c>
      <c r="K843" t="str" cm="1">
        <f t="array" aca="1" ref="K843" ca="1">INDIRECT("'Room Details'!$L$845")</f>
        <v xml:space="preserve"> </v>
      </c>
      <c r="L843" cm="1">
        <f t="array" aca="1" ref="L843" ca="1">INDIRECT("'Room Details'!$M$845")</f>
        <v>0</v>
      </c>
      <c r="M843" cm="1">
        <f t="array" aca="1" ref="M843" ca="1">INDIRECT("'Room Details'!$N$845")</f>
        <v>0</v>
      </c>
      <c r="N843" cm="1">
        <f t="array" aca="1" ref="N843" ca="1">INDIRECT("'Room Details'!$O$845")</f>
        <v>0</v>
      </c>
      <c r="O843" cm="1">
        <f t="array" aca="1" ref="O843" ca="1">INDIRECT("'Room Details'!$P$845")</f>
        <v>0</v>
      </c>
    </row>
    <row r="844" spans="1:15" x14ac:dyDescent="0.25">
      <c r="A844" cm="1">
        <f t="array" aca="1" ref="A844" ca="1">INDIRECT("'Room Details'!$B$846")</f>
        <v>0</v>
      </c>
      <c r="B844" cm="1">
        <f t="array" aca="1" ref="B844" ca="1">INDIRECT("'Room Details'!$C$846")</f>
        <v>0</v>
      </c>
      <c r="C844" cm="1">
        <f t="array" aca="1" ref="C844" ca="1">INDIRECT("'Room Details'!$D$846")</f>
        <v>0</v>
      </c>
      <c r="D844" cm="1">
        <f t="array" aca="1" ref="D844" ca="1">INDIRECT("'Room Details'!$E$846")</f>
        <v>0</v>
      </c>
      <c r="E844" t="str" cm="1">
        <f t="array" aca="1" ref="E844" ca="1">INDIRECT("'Room Details'!$F$846")</f>
        <v xml:space="preserve"> </v>
      </c>
      <c r="F844" cm="1">
        <f t="array" aca="1" ref="F844" ca="1">INDIRECT("'Room Details'!$G$846")</f>
        <v>0</v>
      </c>
      <c r="G844" cm="1">
        <f t="array" aca="1" ref="G844" ca="1">INDIRECT("'Room Details'!$H$846")</f>
        <v>0</v>
      </c>
      <c r="H844" cm="1">
        <f t="array" aca="1" ref="H844" ca="1">INDIRECT("'Room Details'!$I$846")</f>
        <v>0</v>
      </c>
      <c r="I844" cm="1">
        <f t="array" aca="1" ref="I844" ca="1">INDIRECT("'Room Details'!$J$846")</f>
        <v>0</v>
      </c>
      <c r="J844" cm="1">
        <f t="array" aca="1" ref="J844" ca="1">INDIRECT("'Room Details'!$K$846")</f>
        <v>0</v>
      </c>
      <c r="K844" t="str" cm="1">
        <f t="array" aca="1" ref="K844" ca="1">INDIRECT("'Room Details'!$L$846")</f>
        <v xml:space="preserve"> </v>
      </c>
      <c r="L844" cm="1">
        <f t="array" aca="1" ref="L844" ca="1">INDIRECT("'Room Details'!$M$846")</f>
        <v>0</v>
      </c>
      <c r="M844" cm="1">
        <f t="array" aca="1" ref="M844" ca="1">INDIRECT("'Room Details'!$N$846")</f>
        <v>0</v>
      </c>
      <c r="N844" cm="1">
        <f t="array" aca="1" ref="N844" ca="1">INDIRECT("'Room Details'!$O$846")</f>
        <v>0</v>
      </c>
      <c r="O844" cm="1">
        <f t="array" aca="1" ref="O844" ca="1">INDIRECT("'Room Details'!$P$846")</f>
        <v>0</v>
      </c>
    </row>
    <row r="845" spans="1:15" x14ac:dyDescent="0.25">
      <c r="A845" cm="1">
        <f t="array" aca="1" ref="A845" ca="1">INDIRECT("'Room Details'!$B$847")</f>
        <v>0</v>
      </c>
      <c r="B845" cm="1">
        <f t="array" aca="1" ref="B845" ca="1">INDIRECT("'Room Details'!$C$847")</f>
        <v>0</v>
      </c>
      <c r="C845" cm="1">
        <f t="array" aca="1" ref="C845" ca="1">INDIRECT("'Room Details'!$D$847")</f>
        <v>0</v>
      </c>
      <c r="D845" cm="1">
        <f t="array" aca="1" ref="D845" ca="1">INDIRECT("'Room Details'!$E$847")</f>
        <v>0</v>
      </c>
      <c r="E845" t="str" cm="1">
        <f t="array" aca="1" ref="E845" ca="1">INDIRECT("'Room Details'!$F$847")</f>
        <v xml:space="preserve"> </v>
      </c>
      <c r="F845" cm="1">
        <f t="array" aca="1" ref="F845" ca="1">INDIRECT("'Room Details'!$G$847")</f>
        <v>0</v>
      </c>
      <c r="G845" cm="1">
        <f t="array" aca="1" ref="G845" ca="1">INDIRECT("'Room Details'!$H$847")</f>
        <v>0</v>
      </c>
      <c r="H845" cm="1">
        <f t="array" aca="1" ref="H845" ca="1">INDIRECT("'Room Details'!$I$847")</f>
        <v>0</v>
      </c>
      <c r="I845" cm="1">
        <f t="array" aca="1" ref="I845" ca="1">INDIRECT("'Room Details'!$J$847")</f>
        <v>0</v>
      </c>
      <c r="J845" cm="1">
        <f t="array" aca="1" ref="J845" ca="1">INDIRECT("'Room Details'!$K$847")</f>
        <v>0</v>
      </c>
      <c r="K845" t="str" cm="1">
        <f t="array" aca="1" ref="K845" ca="1">INDIRECT("'Room Details'!$L$847")</f>
        <v xml:space="preserve"> </v>
      </c>
      <c r="L845" cm="1">
        <f t="array" aca="1" ref="L845" ca="1">INDIRECT("'Room Details'!$M$847")</f>
        <v>0</v>
      </c>
      <c r="M845" cm="1">
        <f t="array" aca="1" ref="M845" ca="1">INDIRECT("'Room Details'!$N$847")</f>
        <v>0</v>
      </c>
      <c r="N845" cm="1">
        <f t="array" aca="1" ref="N845" ca="1">INDIRECT("'Room Details'!$O$847")</f>
        <v>0</v>
      </c>
      <c r="O845" cm="1">
        <f t="array" aca="1" ref="O845" ca="1">INDIRECT("'Room Details'!$P$847")</f>
        <v>0</v>
      </c>
    </row>
    <row r="846" spans="1:15" x14ac:dyDescent="0.25">
      <c r="A846" cm="1">
        <f t="array" aca="1" ref="A846" ca="1">INDIRECT("'Room Details'!$B$848")</f>
        <v>0</v>
      </c>
      <c r="B846" cm="1">
        <f t="array" aca="1" ref="B846" ca="1">INDIRECT("'Room Details'!$C$848")</f>
        <v>0</v>
      </c>
      <c r="C846" cm="1">
        <f t="array" aca="1" ref="C846" ca="1">INDIRECT("'Room Details'!$D$848")</f>
        <v>0</v>
      </c>
      <c r="D846" cm="1">
        <f t="array" aca="1" ref="D846" ca="1">INDIRECT("'Room Details'!$E$848")</f>
        <v>0</v>
      </c>
      <c r="E846" t="str" cm="1">
        <f t="array" aca="1" ref="E846" ca="1">INDIRECT("'Room Details'!$F$848")</f>
        <v xml:space="preserve"> </v>
      </c>
      <c r="F846" cm="1">
        <f t="array" aca="1" ref="F846" ca="1">INDIRECT("'Room Details'!$G$848")</f>
        <v>0</v>
      </c>
      <c r="G846" cm="1">
        <f t="array" aca="1" ref="G846" ca="1">INDIRECT("'Room Details'!$H$848")</f>
        <v>0</v>
      </c>
      <c r="H846" cm="1">
        <f t="array" aca="1" ref="H846" ca="1">INDIRECT("'Room Details'!$I$848")</f>
        <v>0</v>
      </c>
      <c r="I846" cm="1">
        <f t="array" aca="1" ref="I846" ca="1">INDIRECT("'Room Details'!$J$848")</f>
        <v>0</v>
      </c>
      <c r="J846" cm="1">
        <f t="array" aca="1" ref="J846" ca="1">INDIRECT("'Room Details'!$K$848")</f>
        <v>0</v>
      </c>
      <c r="K846" t="str" cm="1">
        <f t="array" aca="1" ref="K846" ca="1">INDIRECT("'Room Details'!$L$848")</f>
        <v xml:space="preserve"> </v>
      </c>
      <c r="L846" cm="1">
        <f t="array" aca="1" ref="L846" ca="1">INDIRECT("'Room Details'!$M$848")</f>
        <v>0</v>
      </c>
      <c r="M846" cm="1">
        <f t="array" aca="1" ref="M846" ca="1">INDIRECT("'Room Details'!$N$848")</f>
        <v>0</v>
      </c>
      <c r="N846" cm="1">
        <f t="array" aca="1" ref="N846" ca="1">INDIRECT("'Room Details'!$O$848")</f>
        <v>0</v>
      </c>
      <c r="O846" cm="1">
        <f t="array" aca="1" ref="O846" ca="1">INDIRECT("'Room Details'!$P$848")</f>
        <v>0</v>
      </c>
    </row>
    <row r="847" spans="1:15" x14ac:dyDescent="0.25">
      <c r="A847" cm="1">
        <f t="array" aca="1" ref="A847" ca="1">INDIRECT("'Room Details'!$B$849")</f>
        <v>0</v>
      </c>
      <c r="B847" cm="1">
        <f t="array" aca="1" ref="B847" ca="1">INDIRECT("'Room Details'!$C$849")</f>
        <v>0</v>
      </c>
      <c r="C847" cm="1">
        <f t="array" aca="1" ref="C847" ca="1">INDIRECT("'Room Details'!$D$849")</f>
        <v>0</v>
      </c>
      <c r="D847" cm="1">
        <f t="array" aca="1" ref="D847" ca="1">INDIRECT("'Room Details'!$E$849")</f>
        <v>0</v>
      </c>
      <c r="E847" t="str" cm="1">
        <f t="array" aca="1" ref="E847" ca="1">INDIRECT("'Room Details'!$F$849")</f>
        <v xml:space="preserve"> </v>
      </c>
      <c r="F847" cm="1">
        <f t="array" aca="1" ref="F847" ca="1">INDIRECT("'Room Details'!$G$849")</f>
        <v>0</v>
      </c>
      <c r="G847" cm="1">
        <f t="array" aca="1" ref="G847" ca="1">INDIRECT("'Room Details'!$H$849")</f>
        <v>0</v>
      </c>
      <c r="H847" cm="1">
        <f t="array" aca="1" ref="H847" ca="1">INDIRECT("'Room Details'!$I$849")</f>
        <v>0</v>
      </c>
      <c r="I847" cm="1">
        <f t="array" aca="1" ref="I847" ca="1">INDIRECT("'Room Details'!$J$849")</f>
        <v>0</v>
      </c>
      <c r="J847" cm="1">
        <f t="array" aca="1" ref="J847" ca="1">INDIRECT("'Room Details'!$K$849")</f>
        <v>0</v>
      </c>
      <c r="K847" t="str" cm="1">
        <f t="array" aca="1" ref="K847" ca="1">INDIRECT("'Room Details'!$L$849")</f>
        <v xml:space="preserve"> </v>
      </c>
      <c r="L847" cm="1">
        <f t="array" aca="1" ref="L847" ca="1">INDIRECT("'Room Details'!$M$849")</f>
        <v>0</v>
      </c>
      <c r="M847" cm="1">
        <f t="array" aca="1" ref="M847" ca="1">INDIRECT("'Room Details'!$N$849")</f>
        <v>0</v>
      </c>
      <c r="N847" cm="1">
        <f t="array" aca="1" ref="N847" ca="1">INDIRECT("'Room Details'!$O$849")</f>
        <v>0</v>
      </c>
      <c r="O847" cm="1">
        <f t="array" aca="1" ref="O847" ca="1">INDIRECT("'Room Details'!$P$849")</f>
        <v>0</v>
      </c>
    </row>
    <row r="848" spans="1:15" x14ac:dyDescent="0.25">
      <c r="A848" cm="1">
        <f t="array" aca="1" ref="A848" ca="1">INDIRECT("'Room Details'!$B$850")</f>
        <v>0</v>
      </c>
      <c r="B848" cm="1">
        <f t="array" aca="1" ref="B848" ca="1">INDIRECT("'Room Details'!$C$850")</f>
        <v>0</v>
      </c>
      <c r="C848" cm="1">
        <f t="array" aca="1" ref="C848" ca="1">INDIRECT("'Room Details'!$D$850")</f>
        <v>0</v>
      </c>
      <c r="D848" cm="1">
        <f t="array" aca="1" ref="D848" ca="1">INDIRECT("'Room Details'!$E$850")</f>
        <v>0</v>
      </c>
      <c r="E848" t="str" cm="1">
        <f t="array" aca="1" ref="E848" ca="1">INDIRECT("'Room Details'!$F$850")</f>
        <v xml:space="preserve"> </v>
      </c>
      <c r="F848" cm="1">
        <f t="array" aca="1" ref="F848" ca="1">INDIRECT("'Room Details'!$G$850")</f>
        <v>0</v>
      </c>
      <c r="G848" cm="1">
        <f t="array" aca="1" ref="G848" ca="1">INDIRECT("'Room Details'!$H$850")</f>
        <v>0</v>
      </c>
      <c r="H848" cm="1">
        <f t="array" aca="1" ref="H848" ca="1">INDIRECT("'Room Details'!$I$850")</f>
        <v>0</v>
      </c>
      <c r="I848" cm="1">
        <f t="array" aca="1" ref="I848" ca="1">INDIRECT("'Room Details'!$J$850")</f>
        <v>0</v>
      </c>
      <c r="J848" cm="1">
        <f t="array" aca="1" ref="J848" ca="1">INDIRECT("'Room Details'!$K$850")</f>
        <v>0</v>
      </c>
      <c r="K848" t="str" cm="1">
        <f t="array" aca="1" ref="K848" ca="1">INDIRECT("'Room Details'!$L$850")</f>
        <v xml:space="preserve"> </v>
      </c>
      <c r="L848" cm="1">
        <f t="array" aca="1" ref="L848" ca="1">INDIRECT("'Room Details'!$M$850")</f>
        <v>0</v>
      </c>
      <c r="M848" cm="1">
        <f t="array" aca="1" ref="M848" ca="1">INDIRECT("'Room Details'!$N$850")</f>
        <v>0</v>
      </c>
      <c r="N848" cm="1">
        <f t="array" aca="1" ref="N848" ca="1">INDIRECT("'Room Details'!$O$850")</f>
        <v>0</v>
      </c>
      <c r="O848" cm="1">
        <f t="array" aca="1" ref="O848" ca="1">INDIRECT("'Room Details'!$P$850")</f>
        <v>0</v>
      </c>
    </row>
    <row r="849" spans="1:15" x14ac:dyDescent="0.25">
      <c r="A849" cm="1">
        <f t="array" aca="1" ref="A849" ca="1">INDIRECT("'Room Details'!$B$851")</f>
        <v>0</v>
      </c>
      <c r="B849" cm="1">
        <f t="array" aca="1" ref="B849" ca="1">INDIRECT("'Room Details'!$C$851")</f>
        <v>0</v>
      </c>
      <c r="C849" cm="1">
        <f t="array" aca="1" ref="C849" ca="1">INDIRECT("'Room Details'!$D$851")</f>
        <v>0</v>
      </c>
      <c r="D849" cm="1">
        <f t="array" aca="1" ref="D849" ca="1">INDIRECT("'Room Details'!$E$851")</f>
        <v>0</v>
      </c>
      <c r="E849" t="str" cm="1">
        <f t="array" aca="1" ref="E849" ca="1">INDIRECT("'Room Details'!$F$851")</f>
        <v xml:space="preserve"> </v>
      </c>
      <c r="F849" cm="1">
        <f t="array" aca="1" ref="F849" ca="1">INDIRECT("'Room Details'!$G$851")</f>
        <v>0</v>
      </c>
      <c r="G849" cm="1">
        <f t="array" aca="1" ref="G849" ca="1">INDIRECT("'Room Details'!$H$851")</f>
        <v>0</v>
      </c>
      <c r="H849" cm="1">
        <f t="array" aca="1" ref="H849" ca="1">INDIRECT("'Room Details'!$I$851")</f>
        <v>0</v>
      </c>
      <c r="I849" cm="1">
        <f t="array" aca="1" ref="I849" ca="1">INDIRECT("'Room Details'!$J$851")</f>
        <v>0</v>
      </c>
      <c r="J849" cm="1">
        <f t="array" aca="1" ref="J849" ca="1">INDIRECT("'Room Details'!$K$851")</f>
        <v>0</v>
      </c>
      <c r="K849" t="str" cm="1">
        <f t="array" aca="1" ref="K849" ca="1">INDIRECT("'Room Details'!$L$851")</f>
        <v xml:space="preserve"> </v>
      </c>
      <c r="L849" cm="1">
        <f t="array" aca="1" ref="L849" ca="1">INDIRECT("'Room Details'!$M$851")</f>
        <v>0</v>
      </c>
      <c r="M849" cm="1">
        <f t="array" aca="1" ref="M849" ca="1">INDIRECT("'Room Details'!$N$851")</f>
        <v>0</v>
      </c>
      <c r="N849" cm="1">
        <f t="array" aca="1" ref="N849" ca="1">INDIRECT("'Room Details'!$O$851")</f>
        <v>0</v>
      </c>
      <c r="O849" cm="1">
        <f t="array" aca="1" ref="O849" ca="1">INDIRECT("'Room Details'!$P$851")</f>
        <v>0</v>
      </c>
    </row>
    <row r="850" spans="1:15" x14ac:dyDescent="0.25">
      <c r="A850" cm="1">
        <f t="array" aca="1" ref="A850" ca="1">INDIRECT("'Room Details'!$B$852")</f>
        <v>0</v>
      </c>
      <c r="B850" cm="1">
        <f t="array" aca="1" ref="B850" ca="1">INDIRECT("'Room Details'!$C$852")</f>
        <v>0</v>
      </c>
      <c r="C850" cm="1">
        <f t="array" aca="1" ref="C850" ca="1">INDIRECT("'Room Details'!$D$852")</f>
        <v>0</v>
      </c>
      <c r="D850" cm="1">
        <f t="array" aca="1" ref="D850" ca="1">INDIRECT("'Room Details'!$E$852")</f>
        <v>0</v>
      </c>
      <c r="E850" t="str" cm="1">
        <f t="array" aca="1" ref="E850" ca="1">INDIRECT("'Room Details'!$F$852")</f>
        <v xml:space="preserve"> </v>
      </c>
      <c r="F850" cm="1">
        <f t="array" aca="1" ref="F850" ca="1">INDIRECT("'Room Details'!$G$852")</f>
        <v>0</v>
      </c>
      <c r="G850" cm="1">
        <f t="array" aca="1" ref="G850" ca="1">INDIRECT("'Room Details'!$H$852")</f>
        <v>0</v>
      </c>
      <c r="H850" cm="1">
        <f t="array" aca="1" ref="H850" ca="1">INDIRECT("'Room Details'!$I$852")</f>
        <v>0</v>
      </c>
      <c r="I850" cm="1">
        <f t="array" aca="1" ref="I850" ca="1">INDIRECT("'Room Details'!$J$852")</f>
        <v>0</v>
      </c>
      <c r="J850" cm="1">
        <f t="array" aca="1" ref="J850" ca="1">INDIRECT("'Room Details'!$K$852")</f>
        <v>0</v>
      </c>
      <c r="K850" t="str" cm="1">
        <f t="array" aca="1" ref="K850" ca="1">INDIRECT("'Room Details'!$L$852")</f>
        <v xml:space="preserve"> </v>
      </c>
      <c r="L850" cm="1">
        <f t="array" aca="1" ref="L850" ca="1">INDIRECT("'Room Details'!$M$852")</f>
        <v>0</v>
      </c>
      <c r="M850" cm="1">
        <f t="array" aca="1" ref="M850" ca="1">INDIRECT("'Room Details'!$N$852")</f>
        <v>0</v>
      </c>
      <c r="N850" cm="1">
        <f t="array" aca="1" ref="N850" ca="1">INDIRECT("'Room Details'!$O$852")</f>
        <v>0</v>
      </c>
      <c r="O850" cm="1">
        <f t="array" aca="1" ref="O850" ca="1">INDIRECT("'Room Details'!$P$852")</f>
        <v>0</v>
      </c>
    </row>
    <row r="851" spans="1:15" x14ac:dyDescent="0.25">
      <c r="A851" cm="1">
        <f t="array" aca="1" ref="A851" ca="1">INDIRECT("'Room Details'!$B$853")</f>
        <v>0</v>
      </c>
      <c r="B851" cm="1">
        <f t="array" aca="1" ref="B851" ca="1">INDIRECT("'Room Details'!$C$853")</f>
        <v>0</v>
      </c>
      <c r="C851" cm="1">
        <f t="array" aca="1" ref="C851" ca="1">INDIRECT("'Room Details'!$D$853")</f>
        <v>0</v>
      </c>
      <c r="D851" cm="1">
        <f t="array" aca="1" ref="D851" ca="1">INDIRECT("'Room Details'!$E$853")</f>
        <v>0</v>
      </c>
      <c r="E851" t="str" cm="1">
        <f t="array" aca="1" ref="E851" ca="1">INDIRECT("'Room Details'!$F$853")</f>
        <v xml:space="preserve"> </v>
      </c>
      <c r="F851" cm="1">
        <f t="array" aca="1" ref="F851" ca="1">INDIRECT("'Room Details'!$G$853")</f>
        <v>0</v>
      </c>
      <c r="G851" cm="1">
        <f t="array" aca="1" ref="G851" ca="1">INDIRECT("'Room Details'!$H$853")</f>
        <v>0</v>
      </c>
      <c r="H851" cm="1">
        <f t="array" aca="1" ref="H851" ca="1">INDIRECT("'Room Details'!$I$853")</f>
        <v>0</v>
      </c>
      <c r="I851" cm="1">
        <f t="array" aca="1" ref="I851" ca="1">INDIRECT("'Room Details'!$J$853")</f>
        <v>0</v>
      </c>
      <c r="J851" cm="1">
        <f t="array" aca="1" ref="J851" ca="1">INDIRECT("'Room Details'!$K$853")</f>
        <v>0</v>
      </c>
      <c r="K851" t="str" cm="1">
        <f t="array" aca="1" ref="K851" ca="1">INDIRECT("'Room Details'!$L$853")</f>
        <v xml:space="preserve"> </v>
      </c>
      <c r="L851" cm="1">
        <f t="array" aca="1" ref="L851" ca="1">INDIRECT("'Room Details'!$M$853")</f>
        <v>0</v>
      </c>
      <c r="M851" cm="1">
        <f t="array" aca="1" ref="M851" ca="1">INDIRECT("'Room Details'!$N$853")</f>
        <v>0</v>
      </c>
      <c r="N851" cm="1">
        <f t="array" aca="1" ref="N851" ca="1">INDIRECT("'Room Details'!$O$853")</f>
        <v>0</v>
      </c>
      <c r="O851" cm="1">
        <f t="array" aca="1" ref="O851" ca="1">INDIRECT("'Room Details'!$P$853")</f>
        <v>0</v>
      </c>
    </row>
    <row r="852" spans="1:15" x14ac:dyDescent="0.25">
      <c r="A852" cm="1">
        <f t="array" aca="1" ref="A852" ca="1">INDIRECT("'Room Details'!$B$854")</f>
        <v>0</v>
      </c>
      <c r="B852" cm="1">
        <f t="array" aca="1" ref="B852" ca="1">INDIRECT("'Room Details'!$C$854")</f>
        <v>0</v>
      </c>
      <c r="C852" cm="1">
        <f t="array" aca="1" ref="C852" ca="1">INDIRECT("'Room Details'!$D$854")</f>
        <v>0</v>
      </c>
      <c r="D852" cm="1">
        <f t="array" aca="1" ref="D852" ca="1">INDIRECT("'Room Details'!$E$854")</f>
        <v>0</v>
      </c>
      <c r="E852" t="str" cm="1">
        <f t="array" aca="1" ref="E852" ca="1">INDIRECT("'Room Details'!$F$854")</f>
        <v xml:space="preserve"> </v>
      </c>
      <c r="F852" cm="1">
        <f t="array" aca="1" ref="F852" ca="1">INDIRECT("'Room Details'!$G$854")</f>
        <v>0</v>
      </c>
      <c r="G852" cm="1">
        <f t="array" aca="1" ref="G852" ca="1">INDIRECT("'Room Details'!$H$854")</f>
        <v>0</v>
      </c>
      <c r="H852" cm="1">
        <f t="array" aca="1" ref="H852" ca="1">INDIRECT("'Room Details'!$I$854")</f>
        <v>0</v>
      </c>
      <c r="I852" cm="1">
        <f t="array" aca="1" ref="I852" ca="1">INDIRECT("'Room Details'!$J$854")</f>
        <v>0</v>
      </c>
      <c r="J852" cm="1">
        <f t="array" aca="1" ref="J852" ca="1">INDIRECT("'Room Details'!$K$854")</f>
        <v>0</v>
      </c>
      <c r="K852" t="str" cm="1">
        <f t="array" aca="1" ref="K852" ca="1">INDIRECT("'Room Details'!$L$854")</f>
        <v xml:space="preserve"> </v>
      </c>
      <c r="L852" cm="1">
        <f t="array" aca="1" ref="L852" ca="1">INDIRECT("'Room Details'!$M$854")</f>
        <v>0</v>
      </c>
      <c r="M852" cm="1">
        <f t="array" aca="1" ref="M852" ca="1">INDIRECT("'Room Details'!$N$854")</f>
        <v>0</v>
      </c>
      <c r="N852" cm="1">
        <f t="array" aca="1" ref="N852" ca="1">INDIRECT("'Room Details'!$O$854")</f>
        <v>0</v>
      </c>
      <c r="O852" cm="1">
        <f t="array" aca="1" ref="O852" ca="1">INDIRECT("'Room Details'!$P$854")</f>
        <v>0</v>
      </c>
    </row>
    <row r="853" spans="1:15" x14ac:dyDescent="0.25">
      <c r="A853" cm="1">
        <f t="array" aca="1" ref="A853" ca="1">INDIRECT("'Room Details'!$B$855")</f>
        <v>0</v>
      </c>
      <c r="B853" cm="1">
        <f t="array" aca="1" ref="B853" ca="1">INDIRECT("'Room Details'!$C$855")</f>
        <v>0</v>
      </c>
      <c r="C853" cm="1">
        <f t="array" aca="1" ref="C853" ca="1">INDIRECT("'Room Details'!$D$855")</f>
        <v>0</v>
      </c>
      <c r="D853" cm="1">
        <f t="array" aca="1" ref="D853" ca="1">INDIRECT("'Room Details'!$E$855")</f>
        <v>0</v>
      </c>
      <c r="E853" t="str" cm="1">
        <f t="array" aca="1" ref="E853" ca="1">INDIRECT("'Room Details'!$F$855")</f>
        <v xml:space="preserve"> </v>
      </c>
      <c r="F853" cm="1">
        <f t="array" aca="1" ref="F853" ca="1">INDIRECT("'Room Details'!$G$855")</f>
        <v>0</v>
      </c>
      <c r="G853" cm="1">
        <f t="array" aca="1" ref="G853" ca="1">INDIRECT("'Room Details'!$H$855")</f>
        <v>0</v>
      </c>
      <c r="H853" cm="1">
        <f t="array" aca="1" ref="H853" ca="1">INDIRECT("'Room Details'!$I$855")</f>
        <v>0</v>
      </c>
      <c r="I853" cm="1">
        <f t="array" aca="1" ref="I853" ca="1">INDIRECT("'Room Details'!$J$855")</f>
        <v>0</v>
      </c>
      <c r="J853" cm="1">
        <f t="array" aca="1" ref="J853" ca="1">INDIRECT("'Room Details'!$K$855")</f>
        <v>0</v>
      </c>
      <c r="K853" t="str" cm="1">
        <f t="array" aca="1" ref="K853" ca="1">INDIRECT("'Room Details'!$L$855")</f>
        <v xml:space="preserve"> </v>
      </c>
      <c r="L853" cm="1">
        <f t="array" aca="1" ref="L853" ca="1">INDIRECT("'Room Details'!$M$855")</f>
        <v>0</v>
      </c>
      <c r="M853" cm="1">
        <f t="array" aca="1" ref="M853" ca="1">INDIRECT("'Room Details'!$N$855")</f>
        <v>0</v>
      </c>
      <c r="N853" cm="1">
        <f t="array" aca="1" ref="N853" ca="1">INDIRECT("'Room Details'!$O$855")</f>
        <v>0</v>
      </c>
      <c r="O853" cm="1">
        <f t="array" aca="1" ref="O853" ca="1">INDIRECT("'Room Details'!$P$855")</f>
        <v>0</v>
      </c>
    </row>
    <row r="854" spans="1:15" x14ac:dyDescent="0.25">
      <c r="A854" cm="1">
        <f t="array" aca="1" ref="A854" ca="1">INDIRECT("'Room Details'!$B$856")</f>
        <v>0</v>
      </c>
      <c r="B854" cm="1">
        <f t="array" aca="1" ref="B854" ca="1">INDIRECT("'Room Details'!$C$856")</f>
        <v>0</v>
      </c>
      <c r="C854" cm="1">
        <f t="array" aca="1" ref="C854" ca="1">INDIRECT("'Room Details'!$D$856")</f>
        <v>0</v>
      </c>
      <c r="D854" cm="1">
        <f t="array" aca="1" ref="D854" ca="1">INDIRECT("'Room Details'!$E$856")</f>
        <v>0</v>
      </c>
      <c r="E854" t="str" cm="1">
        <f t="array" aca="1" ref="E854" ca="1">INDIRECT("'Room Details'!$F$856")</f>
        <v xml:space="preserve"> </v>
      </c>
      <c r="F854" cm="1">
        <f t="array" aca="1" ref="F854" ca="1">INDIRECT("'Room Details'!$G$856")</f>
        <v>0</v>
      </c>
      <c r="G854" cm="1">
        <f t="array" aca="1" ref="G854" ca="1">INDIRECT("'Room Details'!$H$856")</f>
        <v>0</v>
      </c>
      <c r="H854" cm="1">
        <f t="array" aca="1" ref="H854" ca="1">INDIRECT("'Room Details'!$I$856")</f>
        <v>0</v>
      </c>
      <c r="I854" cm="1">
        <f t="array" aca="1" ref="I854" ca="1">INDIRECT("'Room Details'!$J$856")</f>
        <v>0</v>
      </c>
      <c r="J854" cm="1">
        <f t="array" aca="1" ref="J854" ca="1">INDIRECT("'Room Details'!$K$856")</f>
        <v>0</v>
      </c>
      <c r="K854" t="str" cm="1">
        <f t="array" aca="1" ref="K854" ca="1">INDIRECT("'Room Details'!$L$856")</f>
        <v xml:space="preserve"> </v>
      </c>
      <c r="L854" cm="1">
        <f t="array" aca="1" ref="L854" ca="1">INDIRECT("'Room Details'!$M$856")</f>
        <v>0</v>
      </c>
      <c r="M854" cm="1">
        <f t="array" aca="1" ref="M854" ca="1">INDIRECT("'Room Details'!$N$856")</f>
        <v>0</v>
      </c>
      <c r="N854" cm="1">
        <f t="array" aca="1" ref="N854" ca="1">INDIRECT("'Room Details'!$O$856")</f>
        <v>0</v>
      </c>
      <c r="O854" cm="1">
        <f t="array" aca="1" ref="O854" ca="1">INDIRECT("'Room Details'!$P$856")</f>
        <v>0</v>
      </c>
    </row>
    <row r="855" spans="1:15" x14ac:dyDescent="0.25">
      <c r="A855" cm="1">
        <f t="array" aca="1" ref="A855" ca="1">INDIRECT("'Room Details'!$B$857")</f>
        <v>0</v>
      </c>
      <c r="B855" cm="1">
        <f t="array" aca="1" ref="B855" ca="1">INDIRECT("'Room Details'!$C$857")</f>
        <v>0</v>
      </c>
      <c r="C855" cm="1">
        <f t="array" aca="1" ref="C855" ca="1">INDIRECT("'Room Details'!$D$857")</f>
        <v>0</v>
      </c>
      <c r="D855" cm="1">
        <f t="array" aca="1" ref="D855" ca="1">INDIRECT("'Room Details'!$E$857")</f>
        <v>0</v>
      </c>
      <c r="E855" t="str" cm="1">
        <f t="array" aca="1" ref="E855" ca="1">INDIRECT("'Room Details'!$F$857")</f>
        <v xml:space="preserve"> </v>
      </c>
      <c r="F855" cm="1">
        <f t="array" aca="1" ref="F855" ca="1">INDIRECT("'Room Details'!$G$857")</f>
        <v>0</v>
      </c>
      <c r="G855" cm="1">
        <f t="array" aca="1" ref="G855" ca="1">INDIRECT("'Room Details'!$H$857")</f>
        <v>0</v>
      </c>
      <c r="H855" cm="1">
        <f t="array" aca="1" ref="H855" ca="1">INDIRECT("'Room Details'!$I$857")</f>
        <v>0</v>
      </c>
      <c r="I855" cm="1">
        <f t="array" aca="1" ref="I855" ca="1">INDIRECT("'Room Details'!$J$857")</f>
        <v>0</v>
      </c>
      <c r="J855" cm="1">
        <f t="array" aca="1" ref="J855" ca="1">INDIRECT("'Room Details'!$K$857")</f>
        <v>0</v>
      </c>
      <c r="K855" t="str" cm="1">
        <f t="array" aca="1" ref="K855" ca="1">INDIRECT("'Room Details'!$L$857")</f>
        <v xml:space="preserve"> </v>
      </c>
      <c r="L855" cm="1">
        <f t="array" aca="1" ref="L855" ca="1">INDIRECT("'Room Details'!$M$857")</f>
        <v>0</v>
      </c>
      <c r="M855" cm="1">
        <f t="array" aca="1" ref="M855" ca="1">INDIRECT("'Room Details'!$N$857")</f>
        <v>0</v>
      </c>
      <c r="N855" cm="1">
        <f t="array" aca="1" ref="N855" ca="1">INDIRECT("'Room Details'!$O$857")</f>
        <v>0</v>
      </c>
      <c r="O855" cm="1">
        <f t="array" aca="1" ref="O855" ca="1">INDIRECT("'Room Details'!$P$857")</f>
        <v>0</v>
      </c>
    </row>
    <row r="856" spans="1:15" x14ac:dyDescent="0.25">
      <c r="A856" cm="1">
        <f t="array" aca="1" ref="A856" ca="1">INDIRECT("'Room Details'!$B$858")</f>
        <v>0</v>
      </c>
      <c r="B856" cm="1">
        <f t="array" aca="1" ref="B856" ca="1">INDIRECT("'Room Details'!$C$858")</f>
        <v>0</v>
      </c>
      <c r="C856" cm="1">
        <f t="array" aca="1" ref="C856" ca="1">INDIRECT("'Room Details'!$D$858")</f>
        <v>0</v>
      </c>
      <c r="D856" cm="1">
        <f t="array" aca="1" ref="D856" ca="1">INDIRECT("'Room Details'!$E$858")</f>
        <v>0</v>
      </c>
      <c r="E856" t="str" cm="1">
        <f t="array" aca="1" ref="E856" ca="1">INDIRECT("'Room Details'!$F$858")</f>
        <v xml:space="preserve"> </v>
      </c>
      <c r="F856" cm="1">
        <f t="array" aca="1" ref="F856" ca="1">INDIRECT("'Room Details'!$G$858")</f>
        <v>0</v>
      </c>
      <c r="G856" cm="1">
        <f t="array" aca="1" ref="G856" ca="1">INDIRECT("'Room Details'!$H$858")</f>
        <v>0</v>
      </c>
      <c r="H856" cm="1">
        <f t="array" aca="1" ref="H856" ca="1">INDIRECT("'Room Details'!$I$858")</f>
        <v>0</v>
      </c>
      <c r="I856" cm="1">
        <f t="array" aca="1" ref="I856" ca="1">INDIRECT("'Room Details'!$J$858")</f>
        <v>0</v>
      </c>
      <c r="J856" cm="1">
        <f t="array" aca="1" ref="J856" ca="1">INDIRECT("'Room Details'!$K$858")</f>
        <v>0</v>
      </c>
      <c r="K856" t="str" cm="1">
        <f t="array" aca="1" ref="K856" ca="1">INDIRECT("'Room Details'!$L$858")</f>
        <v xml:space="preserve"> </v>
      </c>
      <c r="L856" cm="1">
        <f t="array" aca="1" ref="L856" ca="1">INDIRECT("'Room Details'!$M$858")</f>
        <v>0</v>
      </c>
      <c r="M856" cm="1">
        <f t="array" aca="1" ref="M856" ca="1">INDIRECT("'Room Details'!$N$858")</f>
        <v>0</v>
      </c>
      <c r="N856" cm="1">
        <f t="array" aca="1" ref="N856" ca="1">INDIRECT("'Room Details'!$O$858")</f>
        <v>0</v>
      </c>
      <c r="O856" cm="1">
        <f t="array" aca="1" ref="O856" ca="1">INDIRECT("'Room Details'!$P$858")</f>
        <v>0</v>
      </c>
    </row>
    <row r="857" spans="1:15" x14ac:dyDescent="0.25">
      <c r="A857" cm="1">
        <f t="array" aca="1" ref="A857" ca="1">INDIRECT("'Room Details'!$B$859")</f>
        <v>0</v>
      </c>
      <c r="B857" cm="1">
        <f t="array" aca="1" ref="B857" ca="1">INDIRECT("'Room Details'!$C$859")</f>
        <v>0</v>
      </c>
      <c r="C857" cm="1">
        <f t="array" aca="1" ref="C857" ca="1">INDIRECT("'Room Details'!$D$859")</f>
        <v>0</v>
      </c>
      <c r="D857" cm="1">
        <f t="array" aca="1" ref="D857" ca="1">INDIRECT("'Room Details'!$E$859")</f>
        <v>0</v>
      </c>
      <c r="E857" t="str" cm="1">
        <f t="array" aca="1" ref="E857" ca="1">INDIRECT("'Room Details'!$F$859")</f>
        <v xml:space="preserve"> </v>
      </c>
      <c r="F857" cm="1">
        <f t="array" aca="1" ref="F857" ca="1">INDIRECT("'Room Details'!$G$859")</f>
        <v>0</v>
      </c>
      <c r="G857" cm="1">
        <f t="array" aca="1" ref="G857" ca="1">INDIRECT("'Room Details'!$H$859")</f>
        <v>0</v>
      </c>
      <c r="H857" cm="1">
        <f t="array" aca="1" ref="H857" ca="1">INDIRECT("'Room Details'!$I$859")</f>
        <v>0</v>
      </c>
      <c r="I857" cm="1">
        <f t="array" aca="1" ref="I857" ca="1">INDIRECT("'Room Details'!$J$859")</f>
        <v>0</v>
      </c>
      <c r="J857" cm="1">
        <f t="array" aca="1" ref="J857" ca="1">INDIRECT("'Room Details'!$K$859")</f>
        <v>0</v>
      </c>
      <c r="K857" t="str" cm="1">
        <f t="array" aca="1" ref="K857" ca="1">INDIRECT("'Room Details'!$L$859")</f>
        <v xml:space="preserve"> </v>
      </c>
      <c r="L857" cm="1">
        <f t="array" aca="1" ref="L857" ca="1">INDIRECT("'Room Details'!$M$859")</f>
        <v>0</v>
      </c>
      <c r="M857" cm="1">
        <f t="array" aca="1" ref="M857" ca="1">INDIRECT("'Room Details'!$N$859")</f>
        <v>0</v>
      </c>
      <c r="N857" cm="1">
        <f t="array" aca="1" ref="N857" ca="1">INDIRECT("'Room Details'!$O$859")</f>
        <v>0</v>
      </c>
      <c r="O857" cm="1">
        <f t="array" aca="1" ref="O857" ca="1">INDIRECT("'Room Details'!$P$859")</f>
        <v>0</v>
      </c>
    </row>
    <row r="858" spans="1:15" x14ac:dyDescent="0.25">
      <c r="A858" cm="1">
        <f t="array" aca="1" ref="A858" ca="1">INDIRECT("'Room Details'!$B$860")</f>
        <v>0</v>
      </c>
      <c r="B858" cm="1">
        <f t="array" aca="1" ref="B858" ca="1">INDIRECT("'Room Details'!$C$860")</f>
        <v>0</v>
      </c>
      <c r="C858" cm="1">
        <f t="array" aca="1" ref="C858" ca="1">INDIRECT("'Room Details'!$D$860")</f>
        <v>0</v>
      </c>
      <c r="D858" cm="1">
        <f t="array" aca="1" ref="D858" ca="1">INDIRECT("'Room Details'!$E$860")</f>
        <v>0</v>
      </c>
      <c r="E858" t="str" cm="1">
        <f t="array" aca="1" ref="E858" ca="1">INDIRECT("'Room Details'!$F$860")</f>
        <v xml:space="preserve"> </v>
      </c>
      <c r="F858" cm="1">
        <f t="array" aca="1" ref="F858" ca="1">INDIRECT("'Room Details'!$G$860")</f>
        <v>0</v>
      </c>
      <c r="G858" cm="1">
        <f t="array" aca="1" ref="G858" ca="1">INDIRECT("'Room Details'!$H$860")</f>
        <v>0</v>
      </c>
      <c r="H858" cm="1">
        <f t="array" aca="1" ref="H858" ca="1">INDIRECT("'Room Details'!$I$860")</f>
        <v>0</v>
      </c>
      <c r="I858" cm="1">
        <f t="array" aca="1" ref="I858" ca="1">INDIRECT("'Room Details'!$J$860")</f>
        <v>0</v>
      </c>
      <c r="J858" cm="1">
        <f t="array" aca="1" ref="J858" ca="1">INDIRECT("'Room Details'!$K$860")</f>
        <v>0</v>
      </c>
      <c r="K858" t="str" cm="1">
        <f t="array" aca="1" ref="K858" ca="1">INDIRECT("'Room Details'!$L$860")</f>
        <v xml:space="preserve"> </v>
      </c>
      <c r="L858" cm="1">
        <f t="array" aca="1" ref="L858" ca="1">INDIRECT("'Room Details'!$M$860")</f>
        <v>0</v>
      </c>
      <c r="M858" cm="1">
        <f t="array" aca="1" ref="M858" ca="1">INDIRECT("'Room Details'!$N$860")</f>
        <v>0</v>
      </c>
      <c r="N858" cm="1">
        <f t="array" aca="1" ref="N858" ca="1">INDIRECT("'Room Details'!$O$860")</f>
        <v>0</v>
      </c>
      <c r="O858" cm="1">
        <f t="array" aca="1" ref="O858" ca="1">INDIRECT("'Room Details'!$P$860")</f>
        <v>0</v>
      </c>
    </row>
    <row r="859" spans="1:15" x14ac:dyDescent="0.25">
      <c r="A859" cm="1">
        <f t="array" aca="1" ref="A859" ca="1">INDIRECT("'Room Details'!$B$861")</f>
        <v>0</v>
      </c>
      <c r="B859" cm="1">
        <f t="array" aca="1" ref="B859" ca="1">INDIRECT("'Room Details'!$C$861")</f>
        <v>0</v>
      </c>
      <c r="C859" cm="1">
        <f t="array" aca="1" ref="C859" ca="1">INDIRECT("'Room Details'!$D$861")</f>
        <v>0</v>
      </c>
      <c r="D859" cm="1">
        <f t="array" aca="1" ref="D859" ca="1">INDIRECT("'Room Details'!$E$861")</f>
        <v>0</v>
      </c>
      <c r="E859" t="str" cm="1">
        <f t="array" aca="1" ref="E859" ca="1">INDIRECT("'Room Details'!$F$861")</f>
        <v xml:space="preserve"> </v>
      </c>
      <c r="F859" cm="1">
        <f t="array" aca="1" ref="F859" ca="1">INDIRECT("'Room Details'!$G$861")</f>
        <v>0</v>
      </c>
      <c r="G859" cm="1">
        <f t="array" aca="1" ref="G859" ca="1">INDIRECT("'Room Details'!$H$861")</f>
        <v>0</v>
      </c>
      <c r="H859" cm="1">
        <f t="array" aca="1" ref="H859" ca="1">INDIRECT("'Room Details'!$I$861")</f>
        <v>0</v>
      </c>
      <c r="I859" cm="1">
        <f t="array" aca="1" ref="I859" ca="1">INDIRECT("'Room Details'!$J$861")</f>
        <v>0</v>
      </c>
      <c r="J859" cm="1">
        <f t="array" aca="1" ref="J859" ca="1">INDIRECT("'Room Details'!$K$861")</f>
        <v>0</v>
      </c>
      <c r="K859" t="str" cm="1">
        <f t="array" aca="1" ref="K859" ca="1">INDIRECT("'Room Details'!$L$861")</f>
        <v xml:space="preserve"> </v>
      </c>
      <c r="L859" cm="1">
        <f t="array" aca="1" ref="L859" ca="1">INDIRECT("'Room Details'!$M$861")</f>
        <v>0</v>
      </c>
      <c r="M859" cm="1">
        <f t="array" aca="1" ref="M859" ca="1">INDIRECT("'Room Details'!$N$861")</f>
        <v>0</v>
      </c>
      <c r="N859" cm="1">
        <f t="array" aca="1" ref="N859" ca="1">INDIRECT("'Room Details'!$O$861")</f>
        <v>0</v>
      </c>
      <c r="O859" cm="1">
        <f t="array" aca="1" ref="O859" ca="1">INDIRECT("'Room Details'!$P$861")</f>
        <v>0</v>
      </c>
    </row>
    <row r="860" spans="1:15" x14ac:dyDescent="0.25">
      <c r="A860" cm="1">
        <f t="array" aca="1" ref="A860" ca="1">INDIRECT("'Room Details'!$B$862")</f>
        <v>0</v>
      </c>
      <c r="B860" cm="1">
        <f t="array" aca="1" ref="B860" ca="1">INDIRECT("'Room Details'!$C$862")</f>
        <v>0</v>
      </c>
      <c r="C860" cm="1">
        <f t="array" aca="1" ref="C860" ca="1">INDIRECT("'Room Details'!$D$862")</f>
        <v>0</v>
      </c>
      <c r="D860" cm="1">
        <f t="array" aca="1" ref="D860" ca="1">INDIRECT("'Room Details'!$E$862")</f>
        <v>0</v>
      </c>
      <c r="E860" t="str" cm="1">
        <f t="array" aca="1" ref="E860" ca="1">INDIRECT("'Room Details'!$F$862")</f>
        <v xml:space="preserve"> </v>
      </c>
      <c r="F860" cm="1">
        <f t="array" aca="1" ref="F860" ca="1">INDIRECT("'Room Details'!$G$862")</f>
        <v>0</v>
      </c>
      <c r="G860" cm="1">
        <f t="array" aca="1" ref="G860" ca="1">INDIRECT("'Room Details'!$H$862")</f>
        <v>0</v>
      </c>
      <c r="H860" cm="1">
        <f t="array" aca="1" ref="H860" ca="1">INDIRECT("'Room Details'!$I$862")</f>
        <v>0</v>
      </c>
      <c r="I860" cm="1">
        <f t="array" aca="1" ref="I860" ca="1">INDIRECT("'Room Details'!$J$862")</f>
        <v>0</v>
      </c>
      <c r="J860" cm="1">
        <f t="array" aca="1" ref="J860" ca="1">INDIRECT("'Room Details'!$K$862")</f>
        <v>0</v>
      </c>
      <c r="K860" t="str" cm="1">
        <f t="array" aca="1" ref="K860" ca="1">INDIRECT("'Room Details'!$L$862")</f>
        <v xml:space="preserve"> </v>
      </c>
      <c r="L860" cm="1">
        <f t="array" aca="1" ref="L860" ca="1">INDIRECT("'Room Details'!$M$862")</f>
        <v>0</v>
      </c>
      <c r="M860" cm="1">
        <f t="array" aca="1" ref="M860" ca="1">INDIRECT("'Room Details'!$N$862")</f>
        <v>0</v>
      </c>
      <c r="N860" cm="1">
        <f t="array" aca="1" ref="N860" ca="1">INDIRECT("'Room Details'!$O$862")</f>
        <v>0</v>
      </c>
      <c r="O860" cm="1">
        <f t="array" aca="1" ref="O860" ca="1">INDIRECT("'Room Details'!$P$862")</f>
        <v>0</v>
      </c>
    </row>
    <row r="861" spans="1:15" x14ac:dyDescent="0.25">
      <c r="A861" cm="1">
        <f t="array" aca="1" ref="A861" ca="1">INDIRECT("'Room Details'!$B$863")</f>
        <v>0</v>
      </c>
      <c r="B861" cm="1">
        <f t="array" aca="1" ref="B861" ca="1">INDIRECT("'Room Details'!$C$863")</f>
        <v>0</v>
      </c>
      <c r="C861" cm="1">
        <f t="array" aca="1" ref="C861" ca="1">INDIRECT("'Room Details'!$D$863")</f>
        <v>0</v>
      </c>
      <c r="D861" cm="1">
        <f t="array" aca="1" ref="D861" ca="1">INDIRECT("'Room Details'!$E$863")</f>
        <v>0</v>
      </c>
      <c r="E861" t="str" cm="1">
        <f t="array" aca="1" ref="E861" ca="1">INDIRECT("'Room Details'!$F$863")</f>
        <v xml:space="preserve"> </v>
      </c>
      <c r="F861" cm="1">
        <f t="array" aca="1" ref="F861" ca="1">INDIRECT("'Room Details'!$G$863")</f>
        <v>0</v>
      </c>
      <c r="G861" cm="1">
        <f t="array" aca="1" ref="G861" ca="1">INDIRECT("'Room Details'!$H$863")</f>
        <v>0</v>
      </c>
      <c r="H861" cm="1">
        <f t="array" aca="1" ref="H861" ca="1">INDIRECT("'Room Details'!$I$863")</f>
        <v>0</v>
      </c>
      <c r="I861" cm="1">
        <f t="array" aca="1" ref="I861" ca="1">INDIRECT("'Room Details'!$J$863")</f>
        <v>0</v>
      </c>
      <c r="J861" cm="1">
        <f t="array" aca="1" ref="J861" ca="1">INDIRECT("'Room Details'!$K$863")</f>
        <v>0</v>
      </c>
      <c r="K861" t="str" cm="1">
        <f t="array" aca="1" ref="K861" ca="1">INDIRECT("'Room Details'!$L$863")</f>
        <v xml:space="preserve"> </v>
      </c>
      <c r="L861" cm="1">
        <f t="array" aca="1" ref="L861" ca="1">INDIRECT("'Room Details'!$M$863")</f>
        <v>0</v>
      </c>
      <c r="M861" cm="1">
        <f t="array" aca="1" ref="M861" ca="1">INDIRECT("'Room Details'!$N$863")</f>
        <v>0</v>
      </c>
      <c r="N861" cm="1">
        <f t="array" aca="1" ref="N861" ca="1">INDIRECT("'Room Details'!$O$863")</f>
        <v>0</v>
      </c>
      <c r="O861" cm="1">
        <f t="array" aca="1" ref="O861" ca="1">INDIRECT("'Room Details'!$P$863")</f>
        <v>0</v>
      </c>
    </row>
    <row r="862" spans="1:15" x14ac:dyDescent="0.25">
      <c r="A862" cm="1">
        <f t="array" aca="1" ref="A862" ca="1">INDIRECT("'Room Details'!$B$864")</f>
        <v>0</v>
      </c>
      <c r="B862" cm="1">
        <f t="array" aca="1" ref="B862" ca="1">INDIRECT("'Room Details'!$C$864")</f>
        <v>0</v>
      </c>
      <c r="C862" cm="1">
        <f t="array" aca="1" ref="C862" ca="1">INDIRECT("'Room Details'!$D$864")</f>
        <v>0</v>
      </c>
      <c r="D862" cm="1">
        <f t="array" aca="1" ref="D862" ca="1">INDIRECT("'Room Details'!$E$864")</f>
        <v>0</v>
      </c>
      <c r="E862" t="str" cm="1">
        <f t="array" aca="1" ref="E862" ca="1">INDIRECT("'Room Details'!$F$864")</f>
        <v xml:space="preserve"> </v>
      </c>
      <c r="F862" cm="1">
        <f t="array" aca="1" ref="F862" ca="1">INDIRECT("'Room Details'!$G$864")</f>
        <v>0</v>
      </c>
      <c r="G862" cm="1">
        <f t="array" aca="1" ref="G862" ca="1">INDIRECT("'Room Details'!$H$864")</f>
        <v>0</v>
      </c>
      <c r="H862" cm="1">
        <f t="array" aca="1" ref="H862" ca="1">INDIRECT("'Room Details'!$I$864")</f>
        <v>0</v>
      </c>
      <c r="I862" cm="1">
        <f t="array" aca="1" ref="I862" ca="1">INDIRECT("'Room Details'!$J$864")</f>
        <v>0</v>
      </c>
      <c r="J862" cm="1">
        <f t="array" aca="1" ref="J862" ca="1">INDIRECT("'Room Details'!$K$864")</f>
        <v>0</v>
      </c>
      <c r="K862" t="str" cm="1">
        <f t="array" aca="1" ref="K862" ca="1">INDIRECT("'Room Details'!$L$864")</f>
        <v xml:space="preserve"> </v>
      </c>
      <c r="L862" cm="1">
        <f t="array" aca="1" ref="L862" ca="1">INDIRECT("'Room Details'!$M$864")</f>
        <v>0</v>
      </c>
      <c r="M862" cm="1">
        <f t="array" aca="1" ref="M862" ca="1">INDIRECT("'Room Details'!$N$864")</f>
        <v>0</v>
      </c>
      <c r="N862" cm="1">
        <f t="array" aca="1" ref="N862" ca="1">INDIRECT("'Room Details'!$O$864")</f>
        <v>0</v>
      </c>
      <c r="O862" cm="1">
        <f t="array" aca="1" ref="O862" ca="1">INDIRECT("'Room Details'!$P$864")</f>
        <v>0</v>
      </c>
    </row>
    <row r="863" spans="1:15" x14ac:dyDescent="0.25">
      <c r="A863" cm="1">
        <f t="array" aca="1" ref="A863" ca="1">INDIRECT("'Room Details'!$B$865")</f>
        <v>0</v>
      </c>
      <c r="B863" cm="1">
        <f t="array" aca="1" ref="B863" ca="1">INDIRECT("'Room Details'!$C$865")</f>
        <v>0</v>
      </c>
      <c r="C863" cm="1">
        <f t="array" aca="1" ref="C863" ca="1">INDIRECT("'Room Details'!$D$865")</f>
        <v>0</v>
      </c>
      <c r="D863" cm="1">
        <f t="array" aca="1" ref="D863" ca="1">INDIRECT("'Room Details'!$E$865")</f>
        <v>0</v>
      </c>
      <c r="E863" t="str" cm="1">
        <f t="array" aca="1" ref="E863" ca="1">INDIRECT("'Room Details'!$F$865")</f>
        <v xml:space="preserve"> </v>
      </c>
      <c r="F863" cm="1">
        <f t="array" aca="1" ref="F863" ca="1">INDIRECT("'Room Details'!$G$865")</f>
        <v>0</v>
      </c>
      <c r="G863" cm="1">
        <f t="array" aca="1" ref="G863" ca="1">INDIRECT("'Room Details'!$H$865")</f>
        <v>0</v>
      </c>
      <c r="H863" cm="1">
        <f t="array" aca="1" ref="H863" ca="1">INDIRECT("'Room Details'!$I$865")</f>
        <v>0</v>
      </c>
      <c r="I863" cm="1">
        <f t="array" aca="1" ref="I863" ca="1">INDIRECT("'Room Details'!$J$865")</f>
        <v>0</v>
      </c>
      <c r="J863" cm="1">
        <f t="array" aca="1" ref="J863" ca="1">INDIRECT("'Room Details'!$K$865")</f>
        <v>0</v>
      </c>
      <c r="K863" t="str" cm="1">
        <f t="array" aca="1" ref="K863" ca="1">INDIRECT("'Room Details'!$L$865")</f>
        <v xml:space="preserve"> </v>
      </c>
      <c r="L863" cm="1">
        <f t="array" aca="1" ref="L863" ca="1">INDIRECT("'Room Details'!$M$865")</f>
        <v>0</v>
      </c>
      <c r="M863" cm="1">
        <f t="array" aca="1" ref="M863" ca="1">INDIRECT("'Room Details'!$N$865")</f>
        <v>0</v>
      </c>
      <c r="N863" cm="1">
        <f t="array" aca="1" ref="N863" ca="1">INDIRECT("'Room Details'!$O$865")</f>
        <v>0</v>
      </c>
      <c r="O863" cm="1">
        <f t="array" aca="1" ref="O863" ca="1">INDIRECT("'Room Details'!$P$865")</f>
        <v>0</v>
      </c>
    </row>
    <row r="864" spans="1:15" x14ac:dyDescent="0.25">
      <c r="A864" cm="1">
        <f t="array" aca="1" ref="A864" ca="1">INDIRECT("'Room Details'!$B$866")</f>
        <v>0</v>
      </c>
      <c r="B864" cm="1">
        <f t="array" aca="1" ref="B864" ca="1">INDIRECT("'Room Details'!$C$866")</f>
        <v>0</v>
      </c>
      <c r="C864" cm="1">
        <f t="array" aca="1" ref="C864" ca="1">INDIRECT("'Room Details'!$D$866")</f>
        <v>0</v>
      </c>
      <c r="D864" cm="1">
        <f t="array" aca="1" ref="D864" ca="1">INDIRECT("'Room Details'!$E$866")</f>
        <v>0</v>
      </c>
      <c r="E864" t="str" cm="1">
        <f t="array" aca="1" ref="E864" ca="1">INDIRECT("'Room Details'!$F$866")</f>
        <v xml:space="preserve"> </v>
      </c>
      <c r="F864" cm="1">
        <f t="array" aca="1" ref="F864" ca="1">INDIRECT("'Room Details'!$G$866")</f>
        <v>0</v>
      </c>
      <c r="G864" cm="1">
        <f t="array" aca="1" ref="G864" ca="1">INDIRECT("'Room Details'!$H$866")</f>
        <v>0</v>
      </c>
      <c r="H864" cm="1">
        <f t="array" aca="1" ref="H864" ca="1">INDIRECT("'Room Details'!$I$866")</f>
        <v>0</v>
      </c>
      <c r="I864" cm="1">
        <f t="array" aca="1" ref="I864" ca="1">INDIRECT("'Room Details'!$J$866")</f>
        <v>0</v>
      </c>
      <c r="J864" cm="1">
        <f t="array" aca="1" ref="J864" ca="1">INDIRECT("'Room Details'!$K$866")</f>
        <v>0</v>
      </c>
      <c r="K864" t="str" cm="1">
        <f t="array" aca="1" ref="K864" ca="1">INDIRECT("'Room Details'!$L$866")</f>
        <v xml:space="preserve"> </v>
      </c>
      <c r="L864" cm="1">
        <f t="array" aca="1" ref="L864" ca="1">INDIRECT("'Room Details'!$M$866")</f>
        <v>0</v>
      </c>
      <c r="M864" cm="1">
        <f t="array" aca="1" ref="M864" ca="1">INDIRECT("'Room Details'!$N$866")</f>
        <v>0</v>
      </c>
      <c r="N864" cm="1">
        <f t="array" aca="1" ref="N864" ca="1">INDIRECT("'Room Details'!$O$866")</f>
        <v>0</v>
      </c>
      <c r="O864" cm="1">
        <f t="array" aca="1" ref="O864" ca="1">INDIRECT("'Room Details'!$P$866")</f>
        <v>0</v>
      </c>
    </row>
    <row r="865" spans="1:15" x14ac:dyDescent="0.25">
      <c r="A865" cm="1">
        <f t="array" aca="1" ref="A865" ca="1">INDIRECT("'Room Details'!$B$867")</f>
        <v>0</v>
      </c>
      <c r="B865" cm="1">
        <f t="array" aca="1" ref="B865" ca="1">INDIRECT("'Room Details'!$C$867")</f>
        <v>0</v>
      </c>
      <c r="C865" cm="1">
        <f t="array" aca="1" ref="C865" ca="1">INDIRECT("'Room Details'!$D$867")</f>
        <v>0</v>
      </c>
      <c r="D865" cm="1">
        <f t="array" aca="1" ref="D865" ca="1">INDIRECT("'Room Details'!$E$867")</f>
        <v>0</v>
      </c>
      <c r="E865" t="str" cm="1">
        <f t="array" aca="1" ref="E865" ca="1">INDIRECT("'Room Details'!$F$867")</f>
        <v xml:space="preserve"> </v>
      </c>
      <c r="F865" cm="1">
        <f t="array" aca="1" ref="F865" ca="1">INDIRECT("'Room Details'!$G$867")</f>
        <v>0</v>
      </c>
      <c r="G865" cm="1">
        <f t="array" aca="1" ref="G865" ca="1">INDIRECT("'Room Details'!$H$867")</f>
        <v>0</v>
      </c>
      <c r="H865" cm="1">
        <f t="array" aca="1" ref="H865" ca="1">INDIRECT("'Room Details'!$I$867")</f>
        <v>0</v>
      </c>
      <c r="I865" cm="1">
        <f t="array" aca="1" ref="I865" ca="1">INDIRECT("'Room Details'!$J$867")</f>
        <v>0</v>
      </c>
      <c r="J865" cm="1">
        <f t="array" aca="1" ref="J865" ca="1">INDIRECT("'Room Details'!$K$867")</f>
        <v>0</v>
      </c>
      <c r="K865" t="str" cm="1">
        <f t="array" aca="1" ref="K865" ca="1">INDIRECT("'Room Details'!$L$867")</f>
        <v xml:space="preserve"> </v>
      </c>
      <c r="L865" cm="1">
        <f t="array" aca="1" ref="L865" ca="1">INDIRECT("'Room Details'!$M$867")</f>
        <v>0</v>
      </c>
      <c r="M865" cm="1">
        <f t="array" aca="1" ref="M865" ca="1">INDIRECT("'Room Details'!$N$867")</f>
        <v>0</v>
      </c>
      <c r="N865" cm="1">
        <f t="array" aca="1" ref="N865" ca="1">INDIRECT("'Room Details'!$O$867")</f>
        <v>0</v>
      </c>
      <c r="O865" cm="1">
        <f t="array" aca="1" ref="O865" ca="1">INDIRECT("'Room Details'!$P$867")</f>
        <v>0</v>
      </c>
    </row>
    <row r="866" spans="1:15" x14ac:dyDescent="0.25">
      <c r="A866" cm="1">
        <f t="array" aca="1" ref="A866" ca="1">INDIRECT("'Room Details'!$B$868")</f>
        <v>0</v>
      </c>
      <c r="B866" cm="1">
        <f t="array" aca="1" ref="B866" ca="1">INDIRECT("'Room Details'!$C$868")</f>
        <v>0</v>
      </c>
      <c r="C866" cm="1">
        <f t="array" aca="1" ref="C866" ca="1">INDIRECT("'Room Details'!$D$868")</f>
        <v>0</v>
      </c>
      <c r="D866" cm="1">
        <f t="array" aca="1" ref="D866" ca="1">INDIRECT("'Room Details'!$E$868")</f>
        <v>0</v>
      </c>
      <c r="E866" t="str" cm="1">
        <f t="array" aca="1" ref="E866" ca="1">INDIRECT("'Room Details'!$F$868")</f>
        <v xml:space="preserve"> </v>
      </c>
      <c r="F866" cm="1">
        <f t="array" aca="1" ref="F866" ca="1">INDIRECT("'Room Details'!$G$868")</f>
        <v>0</v>
      </c>
      <c r="G866" cm="1">
        <f t="array" aca="1" ref="G866" ca="1">INDIRECT("'Room Details'!$H$868")</f>
        <v>0</v>
      </c>
      <c r="H866" cm="1">
        <f t="array" aca="1" ref="H866" ca="1">INDIRECT("'Room Details'!$I$868")</f>
        <v>0</v>
      </c>
      <c r="I866" cm="1">
        <f t="array" aca="1" ref="I866" ca="1">INDIRECT("'Room Details'!$J$868")</f>
        <v>0</v>
      </c>
      <c r="J866" cm="1">
        <f t="array" aca="1" ref="J866" ca="1">INDIRECT("'Room Details'!$K$868")</f>
        <v>0</v>
      </c>
      <c r="K866" t="str" cm="1">
        <f t="array" aca="1" ref="K866" ca="1">INDIRECT("'Room Details'!$L$868")</f>
        <v xml:space="preserve"> </v>
      </c>
      <c r="L866" cm="1">
        <f t="array" aca="1" ref="L866" ca="1">INDIRECT("'Room Details'!$M$868")</f>
        <v>0</v>
      </c>
      <c r="M866" cm="1">
        <f t="array" aca="1" ref="M866" ca="1">INDIRECT("'Room Details'!$N$868")</f>
        <v>0</v>
      </c>
      <c r="N866" cm="1">
        <f t="array" aca="1" ref="N866" ca="1">INDIRECT("'Room Details'!$O$868")</f>
        <v>0</v>
      </c>
      <c r="O866" cm="1">
        <f t="array" aca="1" ref="O866" ca="1">INDIRECT("'Room Details'!$P$868")</f>
        <v>0</v>
      </c>
    </row>
    <row r="867" spans="1:15" x14ac:dyDescent="0.25">
      <c r="A867" cm="1">
        <f t="array" aca="1" ref="A867" ca="1">INDIRECT("'Room Details'!$B$869")</f>
        <v>0</v>
      </c>
      <c r="B867" cm="1">
        <f t="array" aca="1" ref="B867" ca="1">INDIRECT("'Room Details'!$C$869")</f>
        <v>0</v>
      </c>
      <c r="C867" cm="1">
        <f t="array" aca="1" ref="C867" ca="1">INDIRECT("'Room Details'!$D$869")</f>
        <v>0</v>
      </c>
      <c r="D867" cm="1">
        <f t="array" aca="1" ref="D867" ca="1">INDIRECT("'Room Details'!$E$869")</f>
        <v>0</v>
      </c>
      <c r="E867" t="str" cm="1">
        <f t="array" aca="1" ref="E867" ca="1">INDIRECT("'Room Details'!$F$869")</f>
        <v xml:space="preserve"> </v>
      </c>
      <c r="F867" cm="1">
        <f t="array" aca="1" ref="F867" ca="1">INDIRECT("'Room Details'!$G$869")</f>
        <v>0</v>
      </c>
      <c r="G867" cm="1">
        <f t="array" aca="1" ref="G867" ca="1">INDIRECT("'Room Details'!$H$869")</f>
        <v>0</v>
      </c>
      <c r="H867" cm="1">
        <f t="array" aca="1" ref="H867" ca="1">INDIRECT("'Room Details'!$I$869")</f>
        <v>0</v>
      </c>
      <c r="I867" cm="1">
        <f t="array" aca="1" ref="I867" ca="1">INDIRECT("'Room Details'!$J$869")</f>
        <v>0</v>
      </c>
      <c r="J867" cm="1">
        <f t="array" aca="1" ref="J867" ca="1">INDIRECT("'Room Details'!$K$869")</f>
        <v>0</v>
      </c>
      <c r="K867" t="str" cm="1">
        <f t="array" aca="1" ref="K867" ca="1">INDIRECT("'Room Details'!$L$869")</f>
        <v xml:space="preserve"> </v>
      </c>
      <c r="L867" cm="1">
        <f t="array" aca="1" ref="L867" ca="1">INDIRECT("'Room Details'!$M$869")</f>
        <v>0</v>
      </c>
      <c r="M867" cm="1">
        <f t="array" aca="1" ref="M867" ca="1">INDIRECT("'Room Details'!$N$869")</f>
        <v>0</v>
      </c>
      <c r="N867" cm="1">
        <f t="array" aca="1" ref="N867" ca="1">INDIRECT("'Room Details'!$O$869")</f>
        <v>0</v>
      </c>
      <c r="O867" cm="1">
        <f t="array" aca="1" ref="O867" ca="1">INDIRECT("'Room Details'!$P$869")</f>
        <v>0</v>
      </c>
    </row>
    <row r="868" spans="1:15" x14ac:dyDescent="0.25">
      <c r="A868" cm="1">
        <f t="array" aca="1" ref="A868" ca="1">INDIRECT("'Room Details'!$B$870")</f>
        <v>0</v>
      </c>
      <c r="B868" cm="1">
        <f t="array" aca="1" ref="B868" ca="1">INDIRECT("'Room Details'!$C$870")</f>
        <v>0</v>
      </c>
      <c r="C868" cm="1">
        <f t="array" aca="1" ref="C868" ca="1">INDIRECT("'Room Details'!$D$870")</f>
        <v>0</v>
      </c>
      <c r="D868" cm="1">
        <f t="array" aca="1" ref="D868" ca="1">INDIRECT("'Room Details'!$E$870")</f>
        <v>0</v>
      </c>
      <c r="E868" t="str" cm="1">
        <f t="array" aca="1" ref="E868" ca="1">INDIRECT("'Room Details'!$F$870")</f>
        <v xml:space="preserve"> </v>
      </c>
      <c r="F868" cm="1">
        <f t="array" aca="1" ref="F868" ca="1">INDIRECT("'Room Details'!$G$870")</f>
        <v>0</v>
      </c>
      <c r="G868" cm="1">
        <f t="array" aca="1" ref="G868" ca="1">INDIRECT("'Room Details'!$H$870")</f>
        <v>0</v>
      </c>
      <c r="H868" cm="1">
        <f t="array" aca="1" ref="H868" ca="1">INDIRECT("'Room Details'!$I$870")</f>
        <v>0</v>
      </c>
      <c r="I868" cm="1">
        <f t="array" aca="1" ref="I868" ca="1">INDIRECT("'Room Details'!$J$870")</f>
        <v>0</v>
      </c>
      <c r="J868" cm="1">
        <f t="array" aca="1" ref="J868" ca="1">INDIRECT("'Room Details'!$K$870")</f>
        <v>0</v>
      </c>
      <c r="K868" t="str" cm="1">
        <f t="array" aca="1" ref="K868" ca="1">INDIRECT("'Room Details'!$L$870")</f>
        <v xml:space="preserve"> </v>
      </c>
      <c r="L868" cm="1">
        <f t="array" aca="1" ref="L868" ca="1">INDIRECT("'Room Details'!$M$870")</f>
        <v>0</v>
      </c>
      <c r="M868" cm="1">
        <f t="array" aca="1" ref="M868" ca="1">INDIRECT("'Room Details'!$N$870")</f>
        <v>0</v>
      </c>
      <c r="N868" cm="1">
        <f t="array" aca="1" ref="N868" ca="1">INDIRECT("'Room Details'!$O$870")</f>
        <v>0</v>
      </c>
      <c r="O868" cm="1">
        <f t="array" aca="1" ref="O868" ca="1">INDIRECT("'Room Details'!$P$870")</f>
        <v>0</v>
      </c>
    </row>
    <row r="869" spans="1:15" x14ac:dyDescent="0.25">
      <c r="A869" cm="1">
        <f t="array" aca="1" ref="A869" ca="1">INDIRECT("'Room Details'!$B$871")</f>
        <v>0</v>
      </c>
      <c r="B869" cm="1">
        <f t="array" aca="1" ref="B869" ca="1">INDIRECT("'Room Details'!$C$871")</f>
        <v>0</v>
      </c>
      <c r="C869" cm="1">
        <f t="array" aca="1" ref="C869" ca="1">INDIRECT("'Room Details'!$D$871")</f>
        <v>0</v>
      </c>
      <c r="D869" cm="1">
        <f t="array" aca="1" ref="D869" ca="1">INDIRECT("'Room Details'!$E$871")</f>
        <v>0</v>
      </c>
      <c r="E869" t="str" cm="1">
        <f t="array" aca="1" ref="E869" ca="1">INDIRECT("'Room Details'!$F$871")</f>
        <v xml:space="preserve"> </v>
      </c>
      <c r="F869" cm="1">
        <f t="array" aca="1" ref="F869" ca="1">INDIRECT("'Room Details'!$G$871")</f>
        <v>0</v>
      </c>
      <c r="G869" cm="1">
        <f t="array" aca="1" ref="G869" ca="1">INDIRECT("'Room Details'!$H$871")</f>
        <v>0</v>
      </c>
      <c r="H869" cm="1">
        <f t="array" aca="1" ref="H869" ca="1">INDIRECT("'Room Details'!$I$871")</f>
        <v>0</v>
      </c>
      <c r="I869" cm="1">
        <f t="array" aca="1" ref="I869" ca="1">INDIRECT("'Room Details'!$J$871")</f>
        <v>0</v>
      </c>
      <c r="J869" cm="1">
        <f t="array" aca="1" ref="J869" ca="1">INDIRECT("'Room Details'!$K$871")</f>
        <v>0</v>
      </c>
      <c r="K869" t="str" cm="1">
        <f t="array" aca="1" ref="K869" ca="1">INDIRECT("'Room Details'!$L$871")</f>
        <v xml:space="preserve"> </v>
      </c>
      <c r="L869" cm="1">
        <f t="array" aca="1" ref="L869" ca="1">INDIRECT("'Room Details'!$M$871")</f>
        <v>0</v>
      </c>
      <c r="M869" cm="1">
        <f t="array" aca="1" ref="M869" ca="1">INDIRECT("'Room Details'!$N$871")</f>
        <v>0</v>
      </c>
      <c r="N869" cm="1">
        <f t="array" aca="1" ref="N869" ca="1">INDIRECT("'Room Details'!$O$871")</f>
        <v>0</v>
      </c>
      <c r="O869" cm="1">
        <f t="array" aca="1" ref="O869" ca="1">INDIRECT("'Room Details'!$P$871")</f>
        <v>0</v>
      </c>
    </row>
    <row r="870" spans="1:15" x14ac:dyDescent="0.25">
      <c r="A870" cm="1">
        <f t="array" aca="1" ref="A870" ca="1">INDIRECT("'Room Details'!$B$872")</f>
        <v>0</v>
      </c>
      <c r="B870" cm="1">
        <f t="array" aca="1" ref="B870" ca="1">INDIRECT("'Room Details'!$C$872")</f>
        <v>0</v>
      </c>
      <c r="C870" cm="1">
        <f t="array" aca="1" ref="C870" ca="1">INDIRECT("'Room Details'!$D$872")</f>
        <v>0</v>
      </c>
      <c r="D870" cm="1">
        <f t="array" aca="1" ref="D870" ca="1">INDIRECT("'Room Details'!$E$872")</f>
        <v>0</v>
      </c>
      <c r="E870" t="str" cm="1">
        <f t="array" aca="1" ref="E870" ca="1">INDIRECT("'Room Details'!$F$872")</f>
        <v xml:space="preserve"> </v>
      </c>
      <c r="F870" cm="1">
        <f t="array" aca="1" ref="F870" ca="1">INDIRECT("'Room Details'!$G$872")</f>
        <v>0</v>
      </c>
      <c r="G870" cm="1">
        <f t="array" aca="1" ref="G870" ca="1">INDIRECT("'Room Details'!$H$872")</f>
        <v>0</v>
      </c>
      <c r="H870" cm="1">
        <f t="array" aca="1" ref="H870" ca="1">INDIRECT("'Room Details'!$I$872")</f>
        <v>0</v>
      </c>
      <c r="I870" cm="1">
        <f t="array" aca="1" ref="I870" ca="1">INDIRECT("'Room Details'!$J$872")</f>
        <v>0</v>
      </c>
      <c r="J870" cm="1">
        <f t="array" aca="1" ref="J870" ca="1">INDIRECT("'Room Details'!$K$872")</f>
        <v>0</v>
      </c>
      <c r="K870" t="str" cm="1">
        <f t="array" aca="1" ref="K870" ca="1">INDIRECT("'Room Details'!$L$872")</f>
        <v xml:space="preserve"> </v>
      </c>
      <c r="L870" cm="1">
        <f t="array" aca="1" ref="L870" ca="1">INDIRECT("'Room Details'!$M$872")</f>
        <v>0</v>
      </c>
      <c r="M870" cm="1">
        <f t="array" aca="1" ref="M870" ca="1">INDIRECT("'Room Details'!$N$872")</f>
        <v>0</v>
      </c>
      <c r="N870" cm="1">
        <f t="array" aca="1" ref="N870" ca="1">INDIRECT("'Room Details'!$O$872")</f>
        <v>0</v>
      </c>
      <c r="O870" cm="1">
        <f t="array" aca="1" ref="O870" ca="1">INDIRECT("'Room Details'!$P$872")</f>
        <v>0</v>
      </c>
    </row>
    <row r="871" spans="1:15" x14ac:dyDescent="0.25">
      <c r="A871" cm="1">
        <f t="array" aca="1" ref="A871" ca="1">INDIRECT("'Room Details'!$B$873")</f>
        <v>0</v>
      </c>
      <c r="B871" cm="1">
        <f t="array" aca="1" ref="B871" ca="1">INDIRECT("'Room Details'!$C$873")</f>
        <v>0</v>
      </c>
      <c r="C871" cm="1">
        <f t="array" aca="1" ref="C871" ca="1">INDIRECT("'Room Details'!$D$873")</f>
        <v>0</v>
      </c>
      <c r="D871" cm="1">
        <f t="array" aca="1" ref="D871" ca="1">INDIRECT("'Room Details'!$E$873")</f>
        <v>0</v>
      </c>
      <c r="E871" t="str" cm="1">
        <f t="array" aca="1" ref="E871" ca="1">INDIRECT("'Room Details'!$F$873")</f>
        <v xml:space="preserve"> </v>
      </c>
      <c r="F871" cm="1">
        <f t="array" aca="1" ref="F871" ca="1">INDIRECT("'Room Details'!$G$873")</f>
        <v>0</v>
      </c>
      <c r="G871" cm="1">
        <f t="array" aca="1" ref="G871" ca="1">INDIRECT("'Room Details'!$H$873")</f>
        <v>0</v>
      </c>
      <c r="H871" cm="1">
        <f t="array" aca="1" ref="H871" ca="1">INDIRECT("'Room Details'!$I$873")</f>
        <v>0</v>
      </c>
      <c r="I871" cm="1">
        <f t="array" aca="1" ref="I871" ca="1">INDIRECT("'Room Details'!$J$873")</f>
        <v>0</v>
      </c>
      <c r="J871" cm="1">
        <f t="array" aca="1" ref="J871" ca="1">INDIRECT("'Room Details'!$K$873")</f>
        <v>0</v>
      </c>
      <c r="K871" t="str" cm="1">
        <f t="array" aca="1" ref="K871" ca="1">INDIRECT("'Room Details'!$L$873")</f>
        <v xml:space="preserve"> </v>
      </c>
      <c r="L871" cm="1">
        <f t="array" aca="1" ref="L871" ca="1">INDIRECT("'Room Details'!$M$873")</f>
        <v>0</v>
      </c>
      <c r="M871" cm="1">
        <f t="array" aca="1" ref="M871" ca="1">INDIRECT("'Room Details'!$N$873")</f>
        <v>0</v>
      </c>
      <c r="N871" cm="1">
        <f t="array" aca="1" ref="N871" ca="1">INDIRECT("'Room Details'!$O$873")</f>
        <v>0</v>
      </c>
      <c r="O871" cm="1">
        <f t="array" aca="1" ref="O871" ca="1">INDIRECT("'Room Details'!$P$873")</f>
        <v>0</v>
      </c>
    </row>
    <row r="872" spans="1:15" x14ac:dyDescent="0.25">
      <c r="A872" cm="1">
        <f t="array" aca="1" ref="A872" ca="1">INDIRECT("'Room Details'!$B$874")</f>
        <v>0</v>
      </c>
      <c r="B872" cm="1">
        <f t="array" aca="1" ref="B872" ca="1">INDIRECT("'Room Details'!$C$874")</f>
        <v>0</v>
      </c>
      <c r="C872" cm="1">
        <f t="array" aca="1" ref="C872" ca="1">INDIRECT("'Room Details'!$D$874")</f>
        <v>0</v>
      </c>
      <c r="D872" cm="1">
        <f t="array" aca="1" ref="D872" ca="1">INDIRECT("'Room Details'!$E$874")</f>
        <v>0</v>
      </c>
      <c r="E872" t="str" cm="1">
        <f t="array" aca="1" ref="E872" ca="1">INDIRECT("'Room Details'!$F$874")</f>
        <v xml:space="preserve"> </v>
      </c>
      <c r="F872" cm="1">
        <f t="array" aca="1" ref="F872" ca="1">INDIRECT("'Room Details'!$G$874")</f>
        <v>0</v>
      </c>
      <c r="G872" cm="1">
        <f t="array" aca="1" ref="G872" ca="1">INDIRECT("'Room Details'!$H$874")</f>
        <v>0</v>
      </c>
      <c r="H872" cm="1">
        <f t="array" aca="1" ref="H872" ca="1">INDIRECT("'Room Details'!$I$874")</f>
        <v>0</v>
      </c>
      <c r="I872" cm="1">
        <f t="array" aca="1" ref="I872" ca="1">INDIRECT("'Room Details'!$J$874")</f>
        <v>0</v>
      </c>
      <c r="J872" cm="1">
        <f t="array" aca="1" ref="J872" ca="1">INDIRECT("'Room Details'!$K$874")</f>
        <v>0</v>
      </c>
      <c r="K872" t="str" cm="1">
        <f t="array" aca="1" ref="K872" ca="1">INDIRECT("'Room Details'!$L$874")</f>
        <v xml:space="preserve"> </v>
      </c>
      <c r="L872" cm="1">
        <f t="array" aca="1" ref="L872" ca="1">INDIRECT("'Room Details'!$M$874")</f>
        <v>0</v>
      </c>
      <c r="M872" cm="1">
        <f t="array" aca="1" ref="M872" ca="1">INDIRECT("'Room Details'!$N$874")</f>
        <v>0</v>
      </c>
      <c r="N872" cm="1">
        <f t="array" aca="1" ref="N872" ca="1">INDIRECT("'Room Details'!$O$874")</f>
        <v>0</v>
      </c>
      <c r="O872" cm="1">
        <f t="array" aca="1" ref="O872" ca="1">INDIRECT("'Room Details'!$P$874")</f>
        <v>0</v>
      </c>
    </row>
    <row r="873" spans="1:15" x14ac:dyDescent="0.25">
      <c r="A873" cm="1">
        <f t="array" aca="1" ref="A873" ca="1">INDIRECT("'Room Details'!$B$875")</f>
        <v>0</v>
      </c>
      <c r="B873" cm="1">
        <f t="array" aca="1" ref="B873" ca="1">INDIRECT("'Room Details'!$C$875")</f>
        <v>0</v>
      </c>
      <c r="C873" cm="1">
        <f t="array" aca="1" ref="C873" ca="1">INDIRECT("'Room Details'!$D$875")</f>
        <v>0</v>
      </c>
      <c r="D873" cm="1">
        <f t="array" aca="1" ref="D873" ca="1">INDIRECT("'Room Details'!$E$875")</f>
        <v>0</v>
      </c>
      <c r="E873" t="str" cm="1">
        <f t="array" aca="1" ref="E873" ca="1">INDIRECT("'Room Details'!$F$875")</f>
        <v xml:space="preserve"> </v>
      </c>
      <c r="F873" cm="1">
        <f t="array" aca="1" ref="F873" ca="1">INDIRECT("'Room Details'!$G$875")</f>
        <v>0</v>
      </c>
      <c r="G873" cm="1">
        <f t="array" aca="1" ref="G873" ca="1">INDIRECT("'Room Details'!$H$875")</f>
        <v>0</v>
      </c>
      <c r="H873" cm="1">
        <f t="array" aca="1" ref="H873" ca="1">INDIRECT("'Room Details'!$I$875")</f>
        <v>0</v>
      </c>
      <c r="I873" cm="1">
        <f t="array" aca="1" ref="I873" ca="1">INDIRECT("'Room Details'!$J$875")</f>
        <v>0</v>
      </c>
      <c r="J873" cm="1">
        <f t="array" aca="1" ref="J873" ca="1">INDIRECT("'Room Details'!$K$875")</f>
        <v>0</v>
      </c>
      <c r="K873" t="str" cm="1">
        <f t="array" aca="1" ref="K873" ca="1">INDIRECT("'Room Details'!$L$875")</f>
        <v xml:space="preserve"> </v>
      </c>
      <c r="L873" cm="1">
        <f t="array" aca="1" ref="L873" ca="1">INDIRECT("'Room Details'!$M$875")</f>
        <v>0</v>
      </c>
      <c r="M873" cm="1">
        <f t="array" aca="1" ref="M873" ca="1">INDIRECT("'Room Details'!$N$875")</f>
        <v>0</v>
      </c>
      <c r="N873" cm="1">
        <f t="array" aca="1" ref="N873" ca="1">INDIRECT("'Room Details'!$O$875")</f>
        <v>0</v>
      </c>
      <c r="O873" cm="1">
        <f t="array" aca="1" ref="O873" ca="1">INDIRECT("'Room Details'!$P$875")</f>
        <v>0</v>
      </c>
    </row>
    <row r="874" spans="1:15" x14ac:dyDescent="0.25">
      <c r="A874" cm="1">
        <f t="array" aca="1" ref="A874" ca="1">INDIRECT("'Room Details'!$B$876")</f>
        <v>0</v>
      </c>
      <c r="B874" cm="1">
        <f t="array" aca="1" ref="B874" ca="1">INDIRECT("'Room Details'!$C$876")</f>
        <v>0</v>
      </c>
      <c r="C874" cm="1">
        <f t="array" aca="1" ref="C874" ca="1">INDIRECT("'Room Details'!$D$876")</f>
        <v>0</v>
      </c>
      <c r="D874" cm="1">
        <f t="array" aca="1" ref="D874" ca="1">INDIRECT("'Room Details'!$E$876")</f>
        <v>0</v>
      </c>
      <c r="E874" t="str" cm="1">
        <f t="array" aca="1" ref="E874" ca="1">INDIRECT("'Room Details'!$F$876")</f>
        <v xml:space="preserve"> </v>
      </c>
      <c r="F874" cm="1">
        <f t="array" aca="1" ref="F874" ca="1">INDIRECT("'Room Details'!$G$876")</f>
        <v>0</v>
      </c>
      <c r="G874" cm="1">
        <f t="array" aca="1" ref="G874" ca="1">INDIRECT("'Room Details'!$H$876")</f>
        <v>0</v>
      </c>
      <c r="H874" cm="1">
        <f t="array" aca="1" ref="H874" ca="1">INDIRECT("'Room Details'!$I$876")</f>
        <v>0</v>
      </c>
      <c r="I874" cm="1">
        <f t="array" aca="1" ref="I874" ca="1">INDIRECT("'Room Details'!$J$876")</f>
        <v>0</v>
      </c>
      <c r="J874" cm="1">
        <f t="array" aca="1" ref="J874" ca="1">INDIRECT("'Room Details'!$K$876")</f>
        <v>0</v>
      </c>
      <c r="K874" t="str" cm="1">
        <f t="array" aca="1" ref="K874" ca="1">INDIRECT("'Room Details'!$L$876")</f>
        <v xml:space="preserve"> </v>
      </c>
      <c r="L874" cm="1">
        <f t="array" aca="1" ref="L874" ca="1">INDIRECT("'Room Details'!$M$876")</f>
        <v>0</v>
      </c>
      <c r="M874" cm="1">
        <f t="array" aca="1" ref="M874" ca="1">INDIRECT("'Room Details'!$N$876")</f>
        <v>0</v>
      </c>
      <c r="N874" cm="1">
        <f t="array" aca="1" ref="N874" ca="1">INDIRECT("'Room Details'!$O$876")</f>
        <v>0</v>
      </c>
      <c r="O874" cm="1">
        <f t="array" aca="1" ref="O874" ca="1">INDIRECT("'Room Details'!$P$876")</f>
        <v>0</v>
      </c>
    </row>
    <row r="875" spans="1:15" x14ac:dyDescent="0.25">
      <c r="A875" cm="1">
        <f t="array" aca="1" ref="A875" ca="1">INDIRECT("'Room Details'!$B$877")</f>
        <v>0</v>
      </c>
      <c r="B875" cm="1">
        <f t="array" aca="1" ref="B875" ca="1">INDIRECT("'Room Details'!$C$877")</f>
        <v>0</v>
      </c>
      <c r="C875" cm="1">
        <f t="array" aca="1" ref="C875" ca="1">INDIRECT("'Room Details'!$D$877")</f>
        <v>0</v>
      </c>
      <c r="D875" cm="1">
        <f t="array" aca="1" ref="D875" ca="1">INDIRECT("'Room Details'!$E$877")</f>
        <v>0</v>
      </c>
      <c r="E875" t="str" cm="1">
        <f t="array" aca="1" ref="E875" ca="1">INDIRECT("'Room Details'!$F$877")</f>
        <v xml:space="preserve"> </v>
      </c>
      <c r="F875" cm="1">
        <f t="array" aca="1" ref="F875" ca="1">INDIRECT("'Room Details'!$G$877")</f>
        <v>0</v>
      </c>
      <c r="G875" cm="1">
        <f t="array" aca="1" ref="G875" ca="1">INDIRECT("'Room Details'!$H$877")</f>
        <v>0</v>
      </c>
      <c r="H875" cm="1">
        <f t="array" aca="1" ref="H875" ca="1">INDIRECT("'Room Details'!$I$877")</f>
        <v>0</v>
      </c>
      <c r="I875" cm="1">
        <f t="array" aca="1" ref="I875" ca="1">INDIRECT("'Room Details'!$J$877")</f>
        <v>0</v>
      </c>
      <c r="J875" cm="1">
        <f t="array" aca="1" ref="J875" ca="1">INDIRECT("'Room Details'!$K$877")</f>
        <v>0</v>
      </c>
      <c r="K875" t="str" cm="1">
        <f t="array" aca="1" ref="K875" ca="1">INDIRECT("'Room Details'!$L$877")</f>
        <v xml:space="preserve"> </v>
      </c>
      <c r="L875" cm="1">
        <f t="array" aca="1" ref="L875" ca="1">INDIRECT("'Room Details'!$M$877")</f>
        <v>0</v>
      </c>
      <c r="M875" cm="1">
        <f t="array" aca="1" ref="M875" ca="1">INDIRECT("'Room Details'!$N$877")</f>
        <v>0</v>
      </c>
      <c r="N875" cm="1">
        <f t="array" aca="1" ref="N875" ca="1">INDIRECT("'Room Details'!$O$877")</f>
        <v>0</v>
      </c>
      <c r="O875" cm="1">
        <f t="array" aca="1" ref="O875" ca="1">INDIRECT("'Room Details'!$P$877")</f>
        <v>0</v>
      </c>
    </row>
    <row r="876" spans="1:15" x14ac:dyDescent="0.25">
      <c r="A876" cm="1">
        <f t="array" aca="1" ref="A876" ca="1">INDIRECT("'Room Details'!$B$878")</f>
        <v>0</v>
      </c>
      <c r="B876" cm="1">
        <f t="array" aca="1" ref="B876" ca="1">INDIRECT("'Room Details'!$C$878")</f>
        <v>0</v>
      </c>
      <c r="C876" cm="1">
        <f t="array" aca="1" ref="C876" ca="1">INDIRECT("'Room Details'!$D$878")</f>
        <v>0</v>
      </c>
      <c r="D876" cm="1">
        <f t="array" aca="1" ref="D876" ca="1">INDIRECT("'Room Details'!$E$878")</f>
        <v>0</v>
      </c>
      <c r="E876" t="str" cm="1">
        <f t="array" aca="1" ref="E876" ca="1">INDIRECT("'Room Details'!$F$878")</f>
        <v xml:space="preserve"> </v>
      </c>
      <c r="F876" cm="1">
        <f t="array" aca="1" ref="F876" ca="1">INDIRECT("'Room Details'!$G$878")</f>
        <v>0</v>
      </c>
      <c r="G876" cm="1">
        <f t="array" aca="1" ref="G876" ca="1">INDIRECT("'Room Details'!$H$878")</f>
        <v>0</v>
      </c>
      <c r="H876" cm="1">
        <f t="array" aca="1" ref="H876" ca="1">INDIRECT("'Room Details'!$I$878")</f>
        <v>0</v>
      </c>
      <c r="I876" cm="1">
        <f t="array" aca="1" ref="I876" ca="1">INDIRECT("'Room Details'!$J$878")</f>
        <v>0</v>
      </c>
      <c r="J876" cm="1">
        <f t="array" aca="1" ref="J876" ca="1">INDIRECT("'Room Details'!$K$878")</f>
        <v>0</v>
      </c>
      <c r="K876" t="str" cm="1">
        <f t="array" aca="1" ref="K876" ca="1">INDIRECT("'Room Details'!$L$878")</f>
        <v xml:space="preserve"> </v>
      </c>
      <c r="L876" cm="1">
        <f t="array" aca="1" ref="L876" ca="1">INDIRECT("'Room Details'!$M$878")</f>
        <v>0</v>
      </c>
      <c r="M876" cm="1">
        <f t="array" aca="1" ref="M876" ca="1">INDIRECT("'Room Details'!$N$878")</f>
        <v>0</v>
      </c>
      <c r="N876" cm="1">
        <f t="array" aca="1" ref="N876" ca="1">INDIRECT("'Room Details'!$O$878")</f>
        <v>0</v>
      </c>
      <c r="O876" cm="1">
        <f t="array" aca="1" ref="O876" ca="1">INDIRECT("'Room Details'!$P$878")</f>
        <v>0</v>
      </c>
    </row>
    <row r="877" spans="1:15" x14ac:dyDescent="0.25">
      <c r="A877" cm="1">
        <f t="array" aca="1" ref="A877" ca="1">INDIRECT("'Room Details'!$B$879")</f>
        <v>0</v>
      </c>
      <c r="B877" cm="1">
        <f t="array" aca="1" ref="B877" ca="1">INDIRECT("'Room Details'!$C$879")</f>
        <v>0</v>
      </c>
      <c r="C877" cm="1">
        <f t="array" aca="1" ref="C877" ca="1">INDIRECT("'Room Details'!$D$879")</f>
        <v>0</v>
      </c>
      <c r="D877" cm="1">
        <f t="array" aca="1" ref="D877" ca="1">INDIRECT("'Room Details'!$E$879")</f>
        <v>0</v>
      </c>
      <c r="E877" t="str" cm="1">
        <f t="array" aca="1" ref="E877" ca="1">INDIRECT("'Room Details'!$F$879")</f>
        <v xml:space="preserve"> </v>
      </c>
      <c r="F877" cm="1">
        <f t="array" aca="1" ref="F877" ca="1">INDIRECT("'Room Details'!$G$879")</f>
        <v>0</v>
      </c>
      <c r="G877" cm="1">
        <f t="array" aca="1" ref="G877" ca="1">INDIRECT("'Room Details'!$H$879")</f>
        <v>0</v>
      </c>
      <c r="H877" cm="1">
        <f t="array" aca="1" ref="H877" ca="1">INDIRECT("'Room Details'!$I$879")</f>
        <v>0</v>
      </c>
      <c r="I877" cm="1">
        <f t="array" aca="1" ref="I877" ca="1">INDIRECT("'Room Details'!$J$879")</f>
        <v>0</v>
      </c>
      <c r="J877" cm="1">
        <f t="array" aca="1" ref="J877" ca="1">INDIRECT("'Room Details'!$K$879")</f>
        <v>0</v>
      </c>
      <c r="K877" t="str" cm="1">
        <f t="array" aca="1" ref="K877" ca="1">INDIRECT("'Room Details'!$L$879")</f>
        <v xml:space="preserve"> </v>
      </c>
      <c r="L877" cm="1">
        <f t="array" aca="1" ref="L877" ca="1">INDIRECT("'Room Details'!$M$879")</f>
        <v>0</v>
      </c>
      <c r="M877" cm="1">
        <f t="array" aca="1" ref="M877" ca="1">INDIRECT("'Room Details'!$N$879")</f>
        <v>0</v>
      </c>
      <c r="N877" cm="1">
        <f t="array" aca="1" ref="N877" ca="1">INDIRECT("'Room Details'!$O$879")</f>
        <v>0</v>
      </c>
      <c r="O877" cm="1">
        <f t="array" aca="1" ref="O877" ca="1">INDIRECT("'Room Details'!$P$879")</f>
        <v>0</v>
      </c>
    </row>
    <row r="878" spans="1:15" x14ac:dyDescent="0.25">
      <c r="A878" cm="1">
        <f t="array" aca="1" ref="A878" ca="1">INDIRECT("'Room Details'!$B$880")</f>
        <v>0</v>
      </c>
      <c r="B878" cm="1">
        <f t="array" aca="1" ref="B878" ca="1">INDIRECT("'Room Details'!$C$880")</f>
        <v>0</v>
      </c>
      <c r="C878" cm="1">
        <f t="array" aca="1" ref="C878" ca="1">INDIRECT("'Room Details'!$D$880")</f>
        <v>0</v>
      </c>
      <c r="D878" cm="1">
        <f t="array" aca="1" ref="D878" ca="1">INDIRECT("'Room Details'!$E$880")</f>
        <v>0</v>
      </c>
      <c r="E878" t="str" cm="1">
        <f t="array" aca="1" ref="E878" ca="1">INDIRECT("'Room Details'!$F$880")</f>
        <v xml:space="preserve"> </v>
      </c>
      <c r="F878" cm="1">
        <f t="array" aca="1" ref="F878" ca="1">INDIRECT("'Room Details'!$G$880")</f>
        <v>0</v>
      </c>
      <c r="G878" cm="1">
        <f t="array" aca="1" ref="G878" ca="1">INDIRECT("'Room Details'!$H$880")</f>
        <v>0</v>
      </c>
      <c r="H878" cm="1">
        <f t="array" aca="1" ref="H878" ca="1">INDIRECT("'Room Details'!$I$880")</f>
        <v>0</v>
      </c>
      <c r="I878" cm="1">
        <f t="array" aca="1" ref="I878" ca="1">INDIRECT("'Room Details'!$J$880")</f>
        <v>0</v>
      </c>
      <c r="J878" cm="1">
        <f t="array" aca="1" ref="J878" ca="1">INDIRECT("'Room Details'!$K$880")</f>
        <v>0</v>
      </c>
      <c r="K878" t="str" cm="1">
        <f t="array" aca="1" ref="K878" ca="1">INDIRECT("'Room Details'!$L$880")</f>
        <v xml:space="preserve"> </v>
      </c>
      <c r="L878" cm="1">
        <f t="array" aca="1" ref="L878" ca="1">INDIRECT("'Room Details'!$M$880")</f>
        <v>0</v>
      </c>
      <c r="M878" cm="1">
        <f t="array" aca="1" ref="M878" ca="1">INDIRECT("'Room Details'!$N$880")</f>
        <v>0</v>
      </c>
      <c r="N878" cm="1">
        <f t="array" aca="1" ref="N878" ca="1">INDIRECT("'Room Details'!$O$880")</f>
        <v>0</v>
      </c>
      <c r="O878" cm="1">
        <f t="array" aca="1" ref="O878" ca="1">INDIRECT("'Room Details'!$P$880")</f>
        <v>0</v>
      </c>
    </row>
    <row r="879" spans="1:15" x14ac:dyDescent="0.25">
      <c r="A879" cm="1">
        <f t="array" aca="1" ref="A879" ca="1">INDIRECT("'Room Details'!$B$881")</f>
        <v>0</v>
      </c>
      <c r="B879" cm="1">
        <f t="array" aca="1" ref="B879" ca="1">INDIRECT("'Room Details'!$C$881")</f>
        <v>0</v>
      </c>
      <c r="C879" cm="1">
        <f t="array" aca="1" ref="C879" ca="1">INDIRECT("'Room Details'!$D$881")</f>
        <v>0</v>
      </c>
      <c r="D879" cm="1">
        <f t="array" aca="1" ref="D879" ca="1">INDIRECT("'Room Details'!$E$881")</f>
        <v>0</v>
      </c>
      <c r="E879" t="str" cm="1">
        <f t="array" aca="1" ref="E879" ca="1">INDIRECT("'Room Details'!$F$881")</f>
        <v xml:space="preserve"> </v>
      </c>
      <c r="F879" cm="1">
        <f t="array" aca="1" ref="F879" ca="1">INDIRECT("'Room Details'!$G$881")</f>
        <v>0</v>
      </c>
      <c r="G879" cm="1">
        <f t="array" aca="1" ref="G879" ca="1">INDIRECT("'Room Details'!$H$881")</f>
        <v>0</v>
      </c>
      <c r="H879" cm="1">
        <f t="array" aca="1" ref="H879" ca="1">INDIRECT("'Room Details'!$I$881")</f>
        <v>0</v>
      </c>
      <c r="I879" cm="1">
        <f t="array" aca="1" ref="I879" ca="1">INDIRECT("'Room Details'!$J$881")</f>
        <v>0</v>
      </c>
      <c r="J879" cm="1">
        <f t="array" aca="1" ref="J879" ca="1">INDIRECT("'Room Details'!$K$881")</f>
        <v>0</v>
      </c>
      <c r="K879" t="str" cm="1">
        <f t="array" aca="1" ref="K879" ca="1">INDIRECT("'Room Details'!$L$881")</f>
        <v xml:space="preserve"> </v>
      </c>
      <c r="L879" cm="1">
        <f t="array" aca="1" ref="L879" ca="1">INDIRECT("'Room Details'!$M$881")</f>
        <v>0</v>
      </c>
      <c r="M879" cm="1">
        <f t="array" aca="1" ref="M879" ca="1">INDIRECT("'Room Details'!$N$881")</f>
        <v>0</v>
      </c>
      <c r="N879" cm="1">
        <f t="array" aca="1" ref="N879" ca="1">INDIRECT("'Room Details'!$O$881")</f>
        <v>0</v>
      </c>
      <c r="O879" cm="1">
        <f t="array" aca="1" ref="O879" ca="1">INDIRECT("'Room Details'!$P$881")</f>
        <v>0</v>
      </c>
    </row>
    <row r="880" spans="1:15" x14ac:dyDescent="0.25">
      <c r="A880" cm="1">
        <f t="array" aca="1" ref="A880" ca="1">INDIRECT("'Room Details'!$B$882")</f>
        <v>0</v>
      </c>
      <c r="B880" cm="1">
        <f t="array" aca="1" ref="B880" ca="1">INDIRECT("'Room Details'!$C$882")</f>
        <v>0</v>
      </c>
      <c r="C880" cm="1">
        <f t="array" aca="1" ref="C880" ca="1">INDIRECT("'Room Details'!$D$882")</f>
        <v>0</v>
      </c>
      <c r="D880" cm="1">
        <f t="array" aca="1" ref="D880" ca="1">INDIRECT("'Room Details'!$E$882")</f>
        <v>0</v>
      </c>
      <c r="E880" t="str" cm="1">
        <f t="array" aca="1" ref="E880" ca="1">INDIRECT("'Room Details'!$F$882")</f>
        <v xml:space="preserve"> </v>
      </c>
      <c r="F880" cm="1">
        <f t="array" aca="1" ref="F880" ca="1">INDIRECT("'Room Details'!$G$882")</f>
        <v>0</v>
      </c>
      <c r="G880" cm="1">
        <f t="array" aca="1" ref="G880" ca="1">INDIRECT("'Room Details'!$H$882")</f>
        <v>0</v>
      </c>
      <c r="H880" cm="1">
        <f t="array" aca="1" ref="H880" ca="1">INDIRECT("'Room Details'!$I$882")</f>
        <v>0</v>
      </c>
      <c r="I880" cm="1">
        <f t="array" aca="1" ref="I880" ca="1">INDIRECT("'Room Details'!$J$882")</f>
        <v>0</v>
      </c>
      <c r="J880" cm="1">
        <f t="array" aca="1" ref="J880" ca="1">INDIRECT("'Room Details'!$K$882")</f>
        <v>0</v>
      </c>
      <c r="K880" t="str" cm="1">
        <f t="array" aca="1" ref="K880" ca="1">INDIRECT("'Room Details'!$L$882")</f>
        <v xml:space="preserve"> </v>
      </c>
      <c r="L880" cm="1">
        <f t="array" aca="1" ref="L880" ca="1">INDIRECT("'Room Details'!$M$882")</f>
        <v>0</v>
      </c>
      <c r="M880" cm="1">
        <f t="array" aca="1" ref="M880" ca="1">INDIRECT("'Room Details'!$N$882")</f>
        <v>0</v>
      </c>
      <c r="N880" cm="1">
        <f t="array" aca="1" ref="N880" ca="1">INDIRECT("'Room Details'!$O$882")</f>
        <v>0</v>
      </c>
      <c r="O880" cm="1">
        <f t="array" aca="1" ref="O880" ca="1">INDIRECT("'Room Details'!$P$882")</f>
        <v>0</v>
      </c>
    </row>
    <row r="881" spans="1:15" x14ac:dyDescent="0.25">
      <c r="A881" cm="1">
        <f t="array" aca="1" ref="A881" ca="1">INDIRECT("'Room Details'!$B$883")</f>
        <v>0</v>
      </c>
      <c r="B881" cm="1">
        <f t="array" aca="1" ref="B881" ca="1">INDIRECT("'Room Details'!$C$883")</f>
        <v>0</v>
      </c>
      <c r="C881" cm="1">
        <f t="array" aca="1" ref="C881" ca="1">INDIRECT("'Room Details'!$D$883")</f>
        <v>0</v>
      </c>
      <c r="D881" cm="1">
        <f t="array" aca="1" ref="D881" ca="1">INDIRECT("'Room Details'!$E$883")</f>
        <v>0</v>
      </c>
      <c r="E881" t="str" cm="1">
        <f t="array" aca="1" ref="E881" ca="1">INDIRECT("'Room Details'!$F$883")</f>
        <v xml:space="preserve"> </v>
      </c>
      <c r="F881" cm="1">
        <f t="array" aca="1" ref="F881" ca="1">INDIRECT("'Room Details'!$G$883")</f>
        <v>0</v>
      </c>
      <c r="G881" cm="1">
        <f t="array" aca="1" ref="G881" ca="1">INDIRECT("'Room Details'!$H$883")</f>
        <v>0</v>
      </c>
      <c r="H881" cm="1">
        <f t="array" aca="1" ref="H881" ca="1">INDIRECT("'Room Details'!$I$883")</f>
        <v>0</v>
      </c>
      <c r="I881" cm="1">
        <f t="array" aca="1" ref="I881" ca="1">INDIRECT("'Room Details'!$J$883")</f>
        <v>0</v>
      </c>
      <c r="J881" cm="1">
        <f t="array" aca="1" ref="J881" ca="1">INDIRECT("'Room Details'!$K$883")</f>
        <v>0</v>
      </c>
      <c r="K881" t="str" cm="1">
        <f t="array" aca="1" ref="K881" ca="1">INDIRECT("'Room Details'!$L$883")</f>
        <v xml:space="preserve"> </v>
      </c>
      <c r="L881" cm="1">
        <f t="array" aca="1" ref="L881" ca="1">INDIRECT("'Room Details'!$M$883")</f>
        <v>0</v>
      </c>
      <c r="M881" cm="1">
        <f t="array" aca="1" ref="M881" ca="1">INDIRECT("'Room Details'!$N$883")</f>
        <v>0</v>
      </c>
      <c r="N881" cm="1">
        <f t="array" aca="1" ref="N881" ca="1">INDIRECT("'Room Details'!$O$883")</f>
        <v>0</v>
      </c>
      <c r="O881" cm="1">
        <f t="array" aca="1" ref="O881" ca="1">INDIRECT("'Room Details'!$P$883")</f>
        <v>0</v>
      </c>
    </row>
    <row r="882" spans="1:15" x14ac:dyDescent="0.25">
      <c r="A882" cm="1">
        <f t="array" aca="1" ref="A882" ca="1">INDIRECT("'Room Details'!$B$884")</f>
        <v>0</v>
      </c>
      <c r="B882" cm="1">
        <f t="array" aca="1" ref="B882" ca="1">INDIRECT("'Room Details'!$C$884")</f>
        <v>0</v>
      </c>
      <c r="C882" cm="1">
        <f t="array" aca="1" ref="C882" ca="1">INDIRECT("'Room Details'!$D$884")</f>
        <v>0</v>
      </c>
      <c r="D882" cm="1">
        <f t="array" aca="1" ref="D882" ca="1">INDIRECT("'Room Details'!$E$884")</f>
        <v>0</v>
      </c>
      <c r="E882" t="str" cm="1">
        <f t="array" aca="1" ref="E882" ca="1">INDIRECT("'Room Details'!$F$884")</f>
        <v xml:space="preserve"> </v>
      </c>
      <c r="F882" cm="1">
        <f t="array" aca="1" ref="F882" ca="1">INDIRECT("'Room Details'!$G$884")</f>
        <v>0</v>
      </c>
      <c r="G882" cm="1">
        <f t="array" aca="1" ref="G882" ca="1">INDIRECT("'Room Details'!$H$884")</f>
        <v>0</v>
      </c>
      <c r="H882" cm="1">
        <f t="array" aca="1" ref="H882" ca="1">INDIRECT("'Room Details'!$I$884")</f>
        <v>0</v>
      </c>
      <c r="I882" cm="1">
        <f t="array" aca="1" ref="I882" ca="1">INDIRECT("'Room Details'!$J$884")</f>
        <v>0</v>
      </c>
      <c r="J882" cm="1">
        <f t="array" aca="1" ref="J882" ca="1">INDIRECT("'Room Details'!$K$884")</f>
        <v>0</v>
      </c>
      <c r="K882" t="str" cm="1">
        <f t="array" aca="1" ref="K882" ca="1">INDIRECT("'Room Details'!$L$884")</f>
        <v xml:space="preserve"> </v>
      </c>
      <c r="L882" cm="1">
        <f t="array" aca="1" ref="L882" ca="1">INDIRECT("'Room Details'!$M$884")</f>
        <v>0</v>
      </c>
      <c r="M882" cm="1">
        <f t="array" aca="1" ref="M882" ca="1">INDIRECT("'Room Details'!$N$884")</f>
        <v>0</v>
      </c>
      <c r="N882" cm="1">
        <f t="array" aca="1" ref="N882" ca="1">INDIRECT("'Room Details'!$O$884")</f>
        <v>0</v>
      </c>
      <c r="O882" cm="1">
        <f t="array" aca="1" ref="O882" ca="1">INDIRECT("'Room Details'!$P$884")</f>
        <v>0</v>
      </c>
    </row>
    <row r="883" spans="1:15" x14ac:dyDescent="0.25">
      <c r="A883" cm="1">
        <f t="array" aca="1" ref="A883" ca="1">INDIRECT("'Room Details'!$B$885")</f>
        <v>0</v>
      </c>
      <c r="B883" cm="1">
        <f t="array" aca="1" ref="B883" ca="1">INDIRECT("'Room Details'!$C$885")</f>
        <v>0</v>
      </c>
      <c r="C883" cm="1">
        <f t="array" aca="1" ref="C883" ca="1">INDIRECT("'Room Details'!$D$885")</f>
        <v>0</v>
      </c>
      <c r="D883" cm="1">
        <f t="array" aca="1" ref="D883" ca="1">INDIRECT("'Room Details'!$E$885")</f>
        <v>0</v>
      </c>
      <c r="E883" t="str" cm="1">
        <f t="array" aca="1" ref="E883" ca="1">INDIRECT("'Room Details'!$F$885")</f>
        <v xml:space="preserve"> </v>
      </c>
      <c r="F883" cm="1">
        <f t="array" aca="1" ref="F883" ca="1">INDIRECT("'Room Details'!$G$885")</f>
        <v>0</v>
      </c>
      <c r="G883" cm="1">
        <f t="array" aca="1" ref="G883" ca="1">INDIRECT("'Room Details'!$H$885")</f>
        <v>0</v>
      </c>
      <c r="H883" cm="1">
        <f t="array" aca="1" ref="H883" ca="1">INDIRECT("'Room Details'!$I$885")</f>
        <v>0</v>
      </c>
      <c r="I883" cm="1">
        <f t="array" aca="1" ref="I883" ca="1">INDIRECT("'Room Details'!$J$885")</f>
        <v>0</v>
      </c>
      <c r="J883" cm="1">
        <f t="array" aca="1" ref="J883" ca="1">INDIRECT("'Room Details'!$K$885")</f>
        <v>0</v>
      </c>
      <c r="K883" t="str" cm="1">
        <f t="array" aca="1" ref="K883" ca="1">INDIRECT("'Room Details'!$L$885")</f>
        <v xml:space="preserve"> </v>
      </c>
      <c r="L883" cm="1">
        <f t="array" aca="1" ref="L883" ca="1">INDIRECT("'Room Details'!$M$885")</f>
        <v>0</v>
      </c>
      <c r="M883" cm="1">
        <f t="array" aca="1" ref="M883" ca="1">INDIRECT("'Room Details'!$N$885")</f>
        <v>0</v>
      </c>
      <c r="N883" cm="1">
        <f t="array" aca="1" ref="N883" ca="1">INDIRECT("'Room Details'!$O$885")</f>
        <v>0</v>
      </c>
      <c r="O883" cm="1">
        <f t="array" aca="1" ref="O883" ca="1">INDIRECT("'Room Details'!$P$885")</f>
        <v>0</v>
      </c>
    </row>
    <row r="884" spans="1:15" x14ac:dyDescent="0.25">
      <c r="A884" cm="1">
        <f t="array" aca="1" ref="A884" ca="1">INDIRECT("'Room Details'!$B$886")</f>
        <v>0</v>
      </c>
      <c r="B884" cm="1">
        <f t="array" aca="1" ref="B884" ca="1">INDIRECT("'Room Details'!$C$886")</f>
        <v>0</v>
      </c>
      <c r="C884" cm="1">
        <f t="array" aca="1" ref="C884" ca="1">INDIRECT("'Room Details'!$D$886")</f>
        <v>0</v>
      </c>
      <c r="D884" cm="1">
        <f t="array" aca="1" ref="D884" ca="1">INDIRECT("'Room Details'!$E$886")</f>
        <v>0</v>
      </c>
      <c r="E884" t="str" cm="1">
        <f t="array" aca="1" ref="E884" ca="1">INDIRECT("'Room Details'!$F$886")</f>
        <v xml:space="preserve"> </v>
      </c>
      <c r="F884" cm="1">
        <f t="array" aca="1" ref="F884" ca="1">INDIRECT("'Room Details'!$G$886")</f>
        <v>0</v>
      </c>
      <c r="G884" cm="1">
        <f t="array" aca="1" ref="G884" ca="1">INDIRECT("'Room Details'!$H$886")</f>
        <v>0</v>
      </c>
      <c r="H884" cm="1">
        <f t="array" aca="1" ref="H884" ca="1">INDIRECT("'Room Details'!$I$886")</f>
        <v>0</v>
      </c>
      <c r="I884" cm="1">
        <f t="array" aca="1" ref="I884" ca="1">INDIRECT("'Room Details'!$J$886")</f>
        <v>0</v>
      </c>
      <c r="J884" cm="1">
        <f t="array" aca="1" ref="J884" ca="1">INDIRECT("'Room Details'!$K$886")</f>
        <v>0</v>
      </c>
      <c r="K884" t="str" cm="1">
        <f t="array" aca="1" ref="K884" ca="1">INDIRECT("'Room Details'!$L$886")</f>
        <v xml:space="preserve"> </v>
      </c>
      <c r="L884" cm="1">
        <f t="array" aca="1" ref="L884" ca="1">INDIRECT("'Room Details'!$M$886")</f>
        <v>0</v>
      </c>
      <c r="M884" cm="1">
        <f t="array" aca="1" ref="M884" ca="1">INDIRECT("'Room Details'!$N$886")</f>
        <v>0</v>
      </c>
      <c r="N884" cm="1">
        <f t="array" aca="1" ref="N884" ca="1">INDIRECT("'Room Details'!$O$886")</f>
        <v>0</v>
      </c>
      <c r="O884" cm="1">
        <f t="array" aca="1" ref="O884" ca="1">INDIRECT("'Room Details'!$P$886")</f>
        <v>0</v>
      </c>
    </row>
    <row r="885" spans="1:15" x14ac:dyDescent="0.25">
      <c r="A885" cm="1">
        <f t="array" aca="1" ref="A885" ca="1">INDIRECT("'Room Details'!$B$887")</f>
        <v>0</v>
      </c>
      <c r="B885" cm="1">
        <f t="array" aca="1" ref="B885" ca="1">INDIRECT("'Room Details'!$C$887")</f>
        <v>0</v>
      </c>
      <c r="C885" cm="1">
        <f t="array" aca="1" ref="C885" ca="1">INDIRECT("'Room Details'!$D$887")</f>
        <v>0</v>
      </c>
      <c r="D885" cm="1">
        <f t="array" aca="1" ref="D885" ca="1">INDIRECT("'Room Details'!$E$887")</f>
        <v>0</v>
      </c>
      <c r="E885" t="str" cm="1">
        <f t="array" aca="1" ref="E885" ca="1">INDIRECT("'Room Details'!$F$887")</f>
        <v xml:space="preserve"> </v>
      </c>
      <c r="F885" cm="1">
        <f t="array" aca="1" ref="F885" ca="1">INDIRECT("'Room Details'!$G$887")</f>
        <v>0</v>
      </c>
      <c r="G885" cm="1">
        <f t="array" aca="1" ref="G885" ca="1">INDIRECT("'Room Details'!$H$887")</f>
        <v>0</v>
      </c>
      <c r="H885" cm="1">
        <f t="array" aca="1" ref="H885" ca="1">INDIRECT("'Room Details'!$I$887")</f>
        <v>0</v>
      </c>
      <c r="I885" cm="1">
        <f t="array" aca="1" ref="I885" ca="1">INDIRECT("'Room Details'!$J$887")</f>
        <v>0</v>
      </c>
      <c r="J885" cm="1">
        <f t="array" aca="1" ref="J885" ca="1">INDIRECT("'Room Details'!$K$887")</f>
        <v>0</v>
      </c>
      <c r="K885" t="str" cm="1">
        <f t="array" aca="1" ref="K885" ca="1">INDIRECT("'Room Details'!$L$887")</f>
        <v xml:space="preserve"> </v>
      </c>
      <c r="L885" cm="1">
        <f t="array" aca="1" ref="L885" ca="1">INDIRECT("'Room Details'!$M$887")</f>
        <v>0</v>
      </c>
      <c r="M885" cm="1">
        <f t="array" aca="1" ref="M885" ca="1">INDIRECT("'Room Details'!$N$887")</f>
        <v>0</v>
      </c>
      <c r="N885" cm="1">
        <f t="array" aca="1" ref="N885" ca="1">INDIRECT("'Room Details'!$O$887")</f>
        <v>0</v>
      </c>
      <c r="O885" cm="1">
        <f t="array" aca="1" ref="O885" ca="1">INDIRECT("'Room Details'!$P$887")</f>
        <v>0</v>
      </c>
    </row>
    <row r="886" spans="1:15" x14ac:dyDescent="0.25">
      <c r="A886" cm="1">
        <f t="array" aca="1" ref="A886" ca="1">INDIRECT("'Room Details'!$B$888")</f>
        <v>0</v>
      </c>
      <c r="B886" cm="1">
        <f t="array" aca="1" ref="B886" ca="1">INDIRECT("'Room Details'!$C$888")</f>
        <v>0</v>
      </c>
      <c r="C886" cm="1">
        <f t="array" aca="1" ref="C886" ca="1">INDIRECT("'Room Details'!$D$888")</f>
        <v>0</v>
      </c>
      <c r="D886" cm="1">
        <f t="array" aca="1" ref="D886" ca="1">INDIRECT("'Room Details'!$E$888")</f>
        <v>0</v>
      </c>
      <c r="E886" t="str" cm="1">
        <f t="array" aca="1" ref="E886" ca="1">INDIRECT("'Room Details'!$F$888")</f>
        <v xml:space="preserve"> </v>
      </c>
      <c r="F886" cm="1">
        <f t="array" aca="1" ref="F886" ca="1">INDIRECT("'Room Details'!$G$888")</f>
        <v>0</v>
      </c>
      <c r="G886" cm="1">
        <f t="array" aca="1" ref="G886" ca="1">INDIRECT("'Room Details'!$H$888")</f>
        <v>0</v>
      </c>
      <c r="H886" cm="1">
        <f t="array" aca="1" ref="H886" ca="1">INDIRECT("'Room Details'!$I$888")</f>
        <v>0</v>
      </c>
      <c r="I886" cm="1">
        <f t="array" aca="1" ref="I886" ca="1">INDIRECT("'Room Details'!$J$888")</f>
        <v>0</v>
      </c>
      <c r="J886" cm="1">
        <f t="array" aca="1" ref="J886" ca="1">INDIRECT("'Room Details'!$K$888")</f>
        <v>0</v>
      </c>
      <c r="K886" t="str" cm="1">
        <f t="array" aca="1" ref="K886" ca="1">INDIRECT("'Room Details'!$L$888")</f>
        <v xml:space="preserve"> </v>
      </c>
      <c r="L886" cm="1">
        <f t="array" aca="1" ref="L886" ca="1">INDIRECT("'Room Details'!$M$888")</f>
        <v>0</v>
      </c>
      <c r="M886" cm="1">
        <f t="array" aca="1" ref="M886" ca="1">INDIRECT("'Room Details'!$N$888")</f>
        <v>0</v>
      </c>
      <c r="N886" cm="1">
        <f t="array" aca="1" ref="N886" ca="1">INDIRECT("'Room Details'!$O$888")</f>
        <v>0</v>
      </c>
      <c r="O886" cm="1">
        <f t="array" aca="1" ref="O886" ca="1">INDIRECT("'Room Details'!$P$888")</f>
        <v>0</v>
      </c>
    </row>
    <row r="887" spans="1:15" x14ac:dyDescent="0.25">
      <c r="A887" cm="1">
        <f t="array" aca="1" ref="A887" ca="1">INDIRECT("'Room Details'!$B$889")</f>
        <v>0</v>
      </c>
      <c r="B887" cm="1">
        <f t="array" aca="1" ref="B887" ca="1">INDIRECT("'Room Details'!$C$889")</f>
        <v>0</v>
      </c>
      <c r="C887" cm="1">
        <f t="array" aca="1" ref="C887" ca="1">INDIRECT("'Room Details'!$D$889")</f>
        <v>0</v>
      </c>
      <c r="D887" cm="1">
        <f t="array" aca="1" ref="D887" ca="1">INDIRECT("'Room Details'!$E$889")</f>
        <v>0</v>
      </c>
      <c r="E887" t="str" cm="1">
        <f t="array" aca="1" ref="E887" ca="1">INDIRECT("'Room Details'!$F$889")</f>
        <v xml:space="preserve"> </v>
      </c>
      <c r="F887" cm="1">
        <f t="array" aca="1" ref="F887" ca="1">INDIRECT("'Room Details'!$G$889")</f>
        <v>0</v>
      </c>
      <c r="G887" cm="1">
        <f t="array" aca="1" ref="G887" ca="1">INDIRECT("'Room Details'!$H$889")</f>
        <v>0</v>
      </c>
      <c r="H887" cm="1">
        <f t="array" aca="1" ref="H887" ca="1">INDIRECT("'Room Details'!$I$889")</f>
        <v>0</v>
      </c>
      <c r="I887" cm="1">
        <f t="array" aca="1" ref="I887" ca="1">INDIRECT("'Room Details'!$J$889")</f>
        <v>0</v>
      </c>
      <c r="J887" cm="1">
        <f t="array" aca="1" ref="J887" ca="1">INDIRECT("'Room Details'!$K$889")</f>
        <v>0</v>
      </c>
      <c r="K887" t="str" cm="1">
        <f t="array" aca="1" ref="K887" ca="1">INDIRECT("'Room Details'!$L$889")</f>
        <v xml:space="preserve"> </v>
      </c>
      <c r="L887" cm="1">
        <f t="array" aca="1" ref="L887" ca="1">INDIRECT("'Room Details'!$M$889")</f>
        <v>0</v>
      </c>
      <c r="M887" cm="1">
        <f t="array" aca="1" ref="M887" ca="1">INDIRECT("'Room Details'!$N$889")</f>
        <v>0</v>
      </c>
      <c r="N887" cm="1">
        <f t="array" aca="1" ref="N887" ca="1">INDIRECT("'Room Details'!$O$889")</f>
        <v>0</v>
      </c>
      <c r="O887" cm="1">
        <f t="array" aca="1" ref="O887" ca="1">INDIRECT("'Room Details'!$P$889")</f>
        <v>0</v>
      </c>
    </row>
    <row r="888" spans="1:15" x14ac:dyDescent="0.25">
      <c r="A888" cm="1">
        <f t="array" aca="1" ref="A888" ca="1">INDIRECT("'Room Details'!$B$890")</f>
        <v>0</v>
      </c>
      <c r="B888" cm="1">
        <f t="array" aca="1" ref="B888" ca="1">INDIRECT("'Room Details'!$C$890")</f>
        <v>0</v>
      </c>
      <c r="C888" cm="1">
        <f t="array" aca="1" ref="C888" ca="1">INDIRECT("'Room Details'!$D$890")</f>
        <v>0</v>
      </c>
      <c r="D888" cm="1">
        <f t="array" aca="1" ref="D888" ca="1">INDIRECT("'Room Details'!$E$890")</f>
        <v>0</v>
      </c>
      <c r="E888" t="str" cm="1">
        <f t="array" aca="1" ref="E888" ca="1">INDIRECT("'Room Details'!$F$890")</f>
        <v xml:space="preserve"> </v>
      </c>
      <c r="F888" cm="1">
        <f t="array" aca="1" ref="F888" ca="1">INDIRECT("'Room Details'!$G$890")</f>
        <v>0</v>
      </c>
      <c r="G888" cm="1">
        <f t="array" aca="1" ref="G888" ca="1">INDIRECT("'Room Details'!$H$890")</f>
        <v>0</v>
      </c>
      <c r="H888" cm="1">
        <f t="array" aca="1" ref="H888" ca="1">INDIRECT("'Room Details'!$I$890")</f>
        <v>0</v>
      </c>
      <c r="I888" cm="1">
        <f t="array" aca="1" ref="I888" ca="1">INDIRECT("'Room Details'!$J$890")</f>
        <v>0</v>
      </c>
      <c r="J888" cm="1">
        <f t="array" aca="1" ref="J888" ca="1">INDIRECT("'Room Details'!$K$890")</f>
        <v>0</v>
      </c>
      <c r="K888" t="str" cm="1">
        <f t="array" aca="1" ref="K888" ca="1">INDIRECT("'Room Details'!$L$890")</f>
        <v xml:space="preserve"> </v>
      </c>
      <c r="L888" cm="1">
        <f t="array" aca="1" ref="L888" ca="1">INDIRECT("'Room Details'!$M$890")</f>
        <v>0</v>
      </c>
      <c r="M888" cm="1">
        <f t="array" aca="1" ref="M888" ca="1">INDIRECT("'Room Details'!$N$890")</f>
        <v>0</v>
      </c>
      <c r="N888" cm="1">
        <f t="array" aca="1" ref="N888" ca="1">INDIRECT("'Room Details'!$O$890")</f>
        <v>0</v>
      </c>
      <c r="O888" cm="1">
        <f t="array" aca="1" ref="O888" ca="1">INDIRECT("'Room Details'!$P$890")</f>
        <v>0</v>
      </c>
    </row>
    <row r="889" spans="1:15" x14ac:dyDescent="0.25">
      <c r="A889" cm="1">
        <f t="array" aca="1" ref="A889" ca="1">INDIRECT("'Room Details'!$B$891")</f>
        <v>0</v>
      </c>
      <c r="B889" cm="1">
        <f t="array" aca="1" ref="B889" ca="1">INDIRECT("'Room Details'!$C$891")</f>
        <v>0</v>
      </c>
      <c r="C889" cm="1">
        <f t="array" aca="1" ref="C889" ca="1">INDIRECT("'Room Details'!$D$891")</f>
        <v>0</v>
      </c>
      <c r="D889" cm="1">
        <f t="array" aca="1" ref="D889" ca="1">INDIRECT("'Room Details'!$E$891")</f>
        <v>0</v>
      </c>
      <c r="E889" t="str" cm="1">
        <f t="array" aca="1" ref="E889" ca="1">INDIRECT("'Room Details'!$F$891")</f>
        <v xml:space="preserve"> </v>
      </c>
      <c r="F889" cm="1">
        <f t="array" aca="1" ref="F889" ca="1">INDIRECT("'Room Details'!$G$891")</f>
        <v>0</v>
      </c>
      <c r="G889" cm="1">
        <f t="array" aca="1" ref="G889" ca="1">INDIRECT("'Room Details'!$H$891")</f>
        <v>0</v>
      </c>
      <c r="H889" cm="1">
        <f t="array" aca="1" ref="H889" ca="1">INDIRECT("'Room Details'!$I$891")</f>
        <v>0</v>
      </c>
      <c r="I889" cm="1">
        <f t="array" aca="1" ref="I889" ca="1">INDIRECT("'Room Details'!$J$891")</f>
        <v>0</v>
      </c>
      <c r="J889" cm="1">
        <f t="array" aca="1" ref="J889" ca="1">INDIRECT("'Room Details'!$K$891")</f>
        <v>0</v>
      </c>
      <c r="K889" t="str" cm="1">
        <f t="array" aca="1" ref="K889" ca="1">INDIRECT("'Room Details'!$L$891")</f>
        <v xml:space="preserve"> </v>
      </c>
      <c r="L889" cm="1">
        <f t="array" aca="1" ref="L889" ca="1">INDIRECT("'Room Details'!$M$891")</f>
        <v>0</v>
      </c>
      <c r="M889" cm="1">
        <f t="array" aca="1" ref="M889" ca="1">INDIRECT("'Room Details'!$N$891")</f>
        <v>0</v>
      </c>
      <c r="N889" cm="1">
        <f t="array" aca="1" ref="N889" ca="1">INDIRECT("'Room Details'!$O$891")</f>
        <v>0</v>
      </c>
      <c r="O889" cm="1">
        <f t="array" aca="1" ref="O889" ca="1">INDIRECT("'Room Details'!$P$891")</f>
        <v>0</v>
      </c>
    </row>
    <row r="890" spans="1:15" x14ac:dyDescent="0.25">
      <c r="A890" cm="1">
        <f t="array" aca="1" ref="A890" ca="1">INDIRECT("'Room Details'!$B$892")</f>
        <v>0</v>
      </c>
      <c r="B890" cm="1">
        <f t="array" aca="1" ref="B890" ca="1">INDIRECT("'Room Details'!$C$892")</f>
        <v>0</v>
      </c>
      <c r="C890" cm="1">
        <f t="array" aca="1" ref="C890" ca="1">INDIRECT("'Room Details'!$D$892")</f>
        <v>0</v>
      </c>
      <c r="D890" cm="1">
        <f t="array" aca="1" ref="D890" ca="1">INDIRECT("'Room Details'!$E$892")</f>
        <v>0</v>
      </c>
      <c r="E890" t="str" cm="1">
        <f t="array" aca="1" ref="E890" ca="1">INDIRECT("'Room Details'!$F$892")</f>
        <v xml:space="preserve"> </v>
      </c>
      <c r="F890" cm="1">
        <f t="array" aca="1" ref="F890" ca="1">INDIRECT("'Room Details'!$G$892")</f>
        <v>0</v>
      </c>
      <c r="G890" cm="1">
        <f t="array" aca="1" ref="G890" ca="1">INDIRECT("'Room Details'!$H$892")</f>
        <v>0</v>
      </c>
      <c r="H890" cm="1">
        <f t="array" aca="1" ref="H890" ca="1">INDIRECT("'Room Details'!$I$892")</f>
        <v>0</v>
      </c>
      <c r="I890" cm="1">
        <f t="array" aca="1" ref="I890" ca="1">INDIRECT("'Room Details'!$J$892")</f>
        <v>0</v>
      </c>
      <c r="J890" cm="1">
        <f t="array" aca="1" ref="J890" ca="1">INDIRECT("'Room Details'!$K$892")</f>
        <v>0</v>
      </c>
      <c r="K890" t="str" cm="1">
        <f t="array" aca="1" ref="K890" ca="1">INDIRECT("'Room Details'!$L$892")</f>
        <v xml:space="preserve"> </v>
      </c>
      <c r="L890" cm="1">
        <f t="array" aca="1" ref="L890" ca="1">INDIRECT("'Room Details'!$M$892")</f>
        <v>0</v>
      </c>
      <c r="M890" cm="1">
        <f t="array" aca="1" ref="M890" ca="1">INDIRECT("'Room Details'!$N$892")</f>
        <v>0</v>
      </c>
      <c r="N890" cm="1">
        <f t="array" aca="1" ref="N890" ca="1">INDIRECT("'Room Details'!$O$892")</f>
        <v>0</v>
      </c>
      <c r="O890" cm="1">
        <f t="array" aca="1" ref="O890" ca="1">INDIRECT("'Room Details'!$P$892")</f>
        <v>0</v>
      </c>
    </row>
    <row r="891" spans="1:15" x14ac:dyDescent="0.25">
      <c r="A891" cm="1">
        <f t="array" aca="1" ref="A891" ca="1">INDIRECT("'Room Details'!$B$893")</f>
        <v>0</v>
      </c>
      <c r="B891" cm="1">
        <f t="array" aca="1" ref="B891" ca="1">INDIRECT("'Room Details'!$C$893")</f>
        <v>0</v>
      </c>
      <c r="C891" cm="1">
        <f t="array" aca="1" ref="C891" ca="1">INDIRECT("'Room Details'!$D$893")</f>
        <v>0</v>
      </c>
      <c r="D891" cm="1">
        <f t="array" aca="1" ref="D891" ca="1">INDIRECT("'Room Details'!$E$893")</f>
        <v>0</v>
      </c>
      <c r="E891" t="str" cm="1">
        <f t="array" aca="1" ref="E891" ca="1">INDIRECT("'Room Details'!$F$893")</f>
        <v xml:space="preserve"> </v>
      </c>
      <c r="F891" cm="1">
        <f t="array" aca="1" ref="F891" ca="1">INDIRECT("'Room Details'!$G$893")</f>
        <v>0</v>
      </c>
      <c r="G891" cm="1">
        <f t="array" aca="1" ref="G891" ca="1">INDIRECT("'Room Details'!$H$893")</f>
        <v>0</v>
      </c>
      <c r="H891" cm="1">
        <f t="array" aca="1" ref="H891" ca="1">INDIRECT("'Room Details'!$I$893")</f>
        <v>0</v>
      </c>
      <c r="I891" cm="1">
        <f t="array" aca="1" ref="I891" ca="1">INDIRECT("'Room Details'!$J$893")</f>
        <v>0</v>
      </c>
      <c r="J891" cm="1">
        <f t="array" aca="1" ref="J891" ca="1">INDIRECT("'Room Details'!$K$893")</f>
        <v>0</v>
      </c>
      <c r="K891" t="str" cm="1">
        <f t="array" aca="1" ref="K891" ca="1">INDIRECT("'Room Details'!$L$893")</f>
        <v xml:space="preserve"> </v>
      </c>
      <c r="L891" cm="1">
        <f t="array" aca="1" ref="L891" ca="1">INDIRECT("'Room Details'!$M$893")</f>
        <v>0</v>
      </c>
      <c r="M891" cm="1">
        <f t="array" aca="1" ref="M891" ca="1">INDIRECT("'Room Details'!$N$893")</f>
        <v>0</v>
      </c>
      <c r="N891" cm="1">
        <f t="array" aca="1" ref="N891" ca="1">INDIRECT("'Room Details'!$O$893")</f>
        <v>0</v>
      </c>
      <c r="O891" cm="1">
        <f t="array" aca="1" ref="O891" ca="1">INDIRECT("'Room Details'!$P$893")</f>
        <v>0</v>
      </c>
    </row>
    <row r="892" spans="1:15" x14ac:dyDescent="0.25">
      <c r="A892" cm="1">
        <f t="array" aca="1" ref="A892" ca="1">INDIRECT("'Room Details'!$B$894")</f>
        <v>0</v>
      </c>
      <c r="B892" cm="1">
        <f t="array" aca="1" ref="B892" ca="1">INDIRECT("'Room Details'!$C$894")</f>
        <v>0</v>
      </c>
      <c r="C892" cm="1">
        <f t="array" aca="1" ref="C892" ca="1">INDIRECT("'Room Details'!$D$894")</f>
        <v>0</v>
      </c>
      <c r="D892" cm="1">
        <f t="array" aca="1" ref="D892" ca="1">INDIRECT("'Room Details'!$E$894")</f>
        <v>0</v>
      </c>
      <c r="E892" t="str" cm="1">
        <f t="array" aca="1" ref="E892" ca="1">INDIRECT("'Room Details'!$F$894")</f>
        <v xml:space="preserve"> </v>
      </c>
      <c r="F892" cm="1">
        <f t="array" aca="1" ref="F892" ca="1">INDIRECT("'Room Details'!$G$894")</f>
        <v>0</v>
      </c>
      <c r="G892" cm="1">
        <f t="array" aca="1" ref="G892" ca="1">INDIRECT("'Room Details'!$H$894")</f>
        <v>0</v>
      </c>
      <c r="H892" cm="1">
        <f t="array" aca="1" ref="H892" ca="1">INDIRECT("'Room Details'!$I$894")</f>
        <v>0</v>
      </c>
      <c r="I892" cm="1">
        <f t="array" aca="1" ref="I892" ca="1">INDIRECT("'Room Details'!$J$894")</f>
        <v>0</v>
      </c>
      <c r="J892" cm="1">
        <f t="array" aca="1" ref="J892" ca="1">INDIRECT("'Room Details'!$K$894")</f>
        <v>0</v>
      </c>
      <c r="K892" t="str" cm="1">
        <f t="array" aca="1" ref="K892" ca="1">INDIRECT("'Room Details'!$L$894")</f>
        <v xml:space="preserve"> </v>
      </c>
      <c r="L892" cm="1">
        <f t="array" aca="1" ref="L892" ca="1">INDIRECT("'Room Details'!$M$894")</f>
        <v>0</v>
      </c>
      <c r="M892" cm="1">
        <f t="array" aca="1" ref="M892" ca="1">INDIRECT("'Room Details'!$N$894")</f>
        <v>0</v>
      </c>
      <c r="N892" cm="1">
        <f t="array" aca="1" ref="N892" ca="1">INDIRECT("'Room Details'!$O$894")</f>
        <v>0</v>
      </c>
      <c r="O892" cm="1">
        <f t="array" aca="1" ref="O892" ca="1">INDIRECT("'Room Details'!$P$894")</f>
        <v>0</v>
      </c>
    </row>
    <row r="893" spans="1:15" x14ac:dyDescent="0.25">
      <c r="A893" cm="1">
        <f t="array" aca="1" ref="A893" ca="1">INDIRECT("'Room Details'!$B$895")</f>
        <v>0</v>
      </c>
      <c r="B893" cm="1">
        <f t="array" aca="1" ref="B893" ca="1">INDIRECT("'Room Details'!$C$895")</f>
        <v>0</v>
      </c>
      <c r="C893" cm="1">
        <f t="array" aca="1" ref="C893" ca="1">INDIRECT("'Room Details'!$D$895")</f>
        <v>0</v>
      </c>
      <c r="D893" cm="1">
        <f t="array" aca="1" ref="D893" ca="1">INDIRECT("'Room Details'!$E$895")</f>
        <v>0</v>
      </c>
      <c r="E893" t="str" cm="1">
        <f t="array" aca="1" ref="E893" ca="1">INDIRECT("'Room Details'!$F$895")</f>
        <v xml:space="preserve"> </v>
      </c>
      <c r="F893" cm="1">
        <f t="array" aca="1" ref="F893" ca="1">INDIRECT("'Room Details'!$G$895")</f>
        <v>0</v>
      </c>
      <c r="G893" cm="1">
        <f t="array" aca="1" ref="G893" ca="1">INDIRECT("'Room Details'!$H$895")</f>
        <v>0</v>
      </c>
      <c r="H893" cm="1">
        <f t="array" aca="1" ref="H893" ca="1">INDIRECT("'Room Details'!$I$895")</f>
        <v>0</v>
      </c>
      <c r="I893" cm="1">
        <f t="array" aca="1" ref="I893" ca="1">INDIRECT("'Room Details'!$J$895")</f>
        <v>0</v>
      </c>
      <c r="J893" cm="1">
        <f t="array" aca="1" ref="J893" ca="1">INDIRECT("'Room Details'!$K$895")</f>
        <v>0</v>
      </c>
      <c r="K893" t="str" cm="1">
        <f t="array" aca="1" ref="K893" ca="1">INDIRECT("'Room Details'!$L$895")</f>
        <v xml:space="preserve"> </v>
      </c>
      <c r="L893" cm="1">
        <f t="array" aca="1" ref="L893" ca="1">INDIRECT("'Room Details'!$M$895")</f>
        <v>0</v>
      </c>
      <c r="M893" cm="1">
        <f t="array" aca="1" ref="M893" ca="1">INDIRECT("'Room Details'!$N$895")</f>
        <v>0</v>
      </c>
      <c r="N893" cm="1">
        <f t="array" aca="1" ref="N893" ca="1">INDIRECT("'Room Details'!$O$895")</f>
        <v>0</v>
      </c>
      <c r="O893" cm="1">
        <f t="array" aca="1" ref="O893" ca="1">INDIRECT("'Room Details'!$P$895")</f>
        <v>0</v>
      </c>
    </row>
    <row r="894" spans="1:15" x14ac:dyDescent="0.25">
      <c r="A894" cm="1">
        <f t="array" aca="1" ref="A894" ca="1">INDIRECT("'Room Details'!$B$896")</f>
        <v>0</v>
      </c>
      <c r="B894" cm="1">
        <f t="array" aca="1" ref="B894" ca="1">INDIRECT("'Room Details'!$C$896")</f>
        <v>0</v>
      </c>
      <c r="C894" cm="1">
        <f t="array" aca="1" ref="C894" ca="1">INDIRECT("'Room Details'!$D$896")</f>
        <v>0</v>
      </c>
      <c r="D894" cm="1">
        <f t="array" aca="1" ref="D894" ca="1">INDIRECT("'Room Details'!$E$896")</f>
        <v>0</v>
      </c>
      <c r="E894" t="str" cm="1">
        <f t="array" aca="1" ref="E894" ca="1">INDIRECT("'Room Details'!$F$896")</f>
        <v xml:space="preserve"> </v>
      </c>
      <c r="F894" cm="1">
        <f t="array" aca="1" ref="F894" ca="1">INDIRECT("'Room Details'!$G$896")</f>
        <v>0</v>
      </c>
      <c r="G894" cm="1">
        <f t="array" aca="1" ref="G894" ca="1">INDIRECT("'Room Details'!$H$896")</f>
        <v>0</v>
      </c>
      <c r="H894" cm="1">
        <f t="array" aca="1" ref="H894" ca="1">INDIRECT("'Room Details'!$I$896")</f>
        <v>0</v>
      </c>
      <c r="I894" cm="1">
        <f t="array" aca="1" ref="I894" ca="1">INDIRECT("'Room Details'!$J$896")</f>
        <v>0</v>
      </c>
      <c r="J894" cm="1">
        <f t="array" aca="1" ref="J894" ca="1">INDIRECT("'Room Details'!$K$896")</f>
        <v>0</v>
      </c>
      <c r="K894" t="str" cm="1">
        <f t="array" aca="1" ref="K894" ca="1">INDIRECT("'Room Details'!$L$896")</f>
        <v xml:space="preserve"> </v>
      </c>
      <c r="L894" cm="1">
        <f t="array" aca="1" ref="L894" ca="1">INDIRECT("'Room Details'!$M$896")</f>
        <v>0</v>
      </c>
      <c r="M894" cm="1">
        <f t="array" aca="1" ref="M894" ca="1">INDIRECT("'Room Details'!$N$896")</f>
        <v>0</v>
      </c>
      <c r="N894" cm="1">
        <f t="array" aca="1" ref="N894" ca="1">INDIRECT("'Room Details'!$O$896")</f>
        <v>0</v>
      </c>
      <c r="O894" cm="1">
        <f t="array" aca="1" ref="O894" ca="1">INDIRECT("'Room Details'!$P$896")</f>
        <v>0</v>
      </c>
    </row>
    <row r="895" spans="1:15" x14ac:dyDescent="0.25">
      <c r="A895" cm="1">
        <f t="array" aca="1" ref="A895" ca="1">INDIRECT("'Room Details'!$B$897")</f>
        <v>0</v>
      </c>
      <c r="B895" cm="1">
        <f t="array" aca="1" ref="B895" ca="1">INDIRECT("'Room Details'!$C$897")</f>
        <v>0</v>
      </c>
      <c r="C895" cm="1">
        <f t="array" aca="1" ref="C895" ca="1">INDIRECT("'Room Details'!$D$897")</f>
        <v>0</v>
      </c>
      <c r="D895" cm="1">
        <f t="array" aca="1" ref="D895" ca="1">INDIRECT("'Room Details'!$E$897")</f>
        <v>0</v>
      </c>
      <c r="E895" t="str" cm="1">
        <f t="array" aca="1" ref="E895" ca="1">INDIRECT("'Room Details'!$F$897")</f>
        <v xml:space="preserve"> </v>
      </c>
      <c r="F895" cm="1">
        <f t="array" aca="1" ref="F895" ca="1">INDIRECT("'Room Details'!$G$897")</f>
        <v>0</v>
      </c>
      <c r="G895" cm="1">
        <f t="array" aca="1" ref="G895" ca="1">INDIRECT("'Room Details'!$H$897")</f>
        <v>0</v>
      </c>
      <c r="H895" cm="1">
        <f t="array" aca="1" ref="H895" ca="1">INDIRECT("'Room Details'!$I$897")</f>
        <v>0</v>
      </c>
      <c r="I895" cm="1">
        <f t="array" aca="1" ref="I895" ca="1">INDIRECT("'Room Details'!$J$897")</f>
        <v>0</v>
      </c>
      <c r="J895" cm="1">
        <f t="array" aca="1" ref="J895" ca="1">INDIRECT("'Room Details'!$K$897")</f>
        <v>0</v>
      </c>
      <c r="K895" t="str" cm="1">
        <f t="array" aca="1" ref="K895" ca="1">INDIRECT("'Room Details'!$L$897")</f>
        <v xml:space="preserve"> </v>
      </c>
      <c r="L895" cm="1">
        <f t="array" aca="1" ref="L895" ca="1">INDIRECT("'Room Details'!$M$897")</f>
        <v>0</v>
      </c>
      <c r="M895" cm="1">
        <f t="array" aca="1" ref="M895" ca="1">INDIRECT("'Room Details'!$N$897")</f>
        <v>0</v>
      </c>
      <c r="N895" cm="1">
        <f t="array" aca="1" ref="N895" ca="1">INDIRECT("'Room Details'!$O$897")</f>
        <v>0</v>
      </c>
      <c r="O895" cm="1">
        <f t="array" aca="1" ref="O895" ca="1">INDIRECT("'Room Details'!$P$897")</f>
        <v>0</v>
      </c>
    </row>
    <row r="896" spans="1:15" x14ac:dyDescent="0.25">
      <c r="A896" cm="1">
        <f t="array" aca="1" ref="A896" ca="1">INDIRECT("'Room Details'!$B$898")</f>
        <v>0</v>
      </c>
      <c r="B896" cm="1">
        <f t="array" aca="1" ref="B896" ca="1">INDIRECT("'Room Details'!$C$898")</f>
        <v>0</v>
      </c>
      <c r="C896" cm="1">
        <f t="array" aca="1" ref="C896" ca="1">INDIRECT("'Room Details'!$D$898")</f>
        <v>0</v>
      </c>
      <c r="D896" cm="1">
        <f t="array" aca="1" ref="D896" ca="1">INDIRECT("'Room Details'!$E$898")</f>
        <v>0</v>
      </c>
      <c r="E896" t="str" cm="1">
        <f t="array" aca="1" ref="E896" ca="1">INDIRECT("'Room Details'!$F$898")</f>
        <v xml:space="preserve"> </v>
      </c>
      <c r="F896" cm="1">
        <f t="array" aca="1" ref="F896" ca="1">INDIRECT("'Room Details'!$G$898")</f>
        <v>0</v>
      </c>
      <c r="G896" cm="1">
        <f t="array" aca="1" ref="G896" ca="1">INDIRECT("'Room Details'!$H$898")</f>
        <v>0</v>
      </c>
      <c r="H896" cm="1">
        <f t="array" aca="1" ref="H896" ca="1">INDIRECT("'Room Details'!$I$898")</f>
        <v>0</v>
      </c>
      <c r="I896" cm="1">
        <f t="array" aca="1" ref="I896" ca="1">INDIRECT("'Room Details'!$J$898")</f>
        <v>0</v>
      </c>
      <c r="J896" cm="1">
        <f t="array" aca="1" ref="J896" ca="1">INDIRECT("'Room Details'!$K$898")</f>
        <v>0</v>
      </c>
      <c r="K896" t="str" cm="1">
        <f t="array" aca="1" ref="K896" ca="1">INDIRECT("'Room Details'!$L$898")</f>
        <v xml:space="preserve"> </v>
      </c>
      <c r="L896" cm="1">
        <f t="array" aca="1" ref="L896" ca="1">INDIRECT("'Room Details'!$M$898")</f>
        <v>0</v>
      </c>
      <c r="M896" cm="1">
        <f t="array" aca="1" ref="M896" ca="1">INDIRECT("'Room Details'!$N$898")</f>
        <v>0</v>
      </c>
      <c r="N896" cm="1">
        <f t="array" aca="1" ref="N896" ca="1">INDIRECT("'Room Details'!$O$898")</f>
        <v>0</v>
      </c>
      <c r="O896" cm="1">
        <f t="array" aca="1" ref="O896" ca="1">INDIRECT("'Room Details'!$P$898")</f>
        <v>0</v>
      </c>
    </row>
    <row r="897" spans="1:15" x14ac:dyDescent="0.25">
      <c r="A897" cm="1">
        <f t="array" aca="1" ref="A897" ca="1">INDIRECT("'Room Details'!$B$899")</f>
        <v>0</v>
      </c>
      <c r="B897" cm="1">
        <f t="array" aca="1" ref="B897" ca="1">INDIRECT("'Room Details'!$C$899")</f>
        <v>0</v>
      </c>
      <c r="C897" cm="1">
        <f t="array" aca="1" ref="C897" ca="1">INDIRECT("'Room Details'!$D$899")</f>
        <v>0</v>
      </c>
      <c r="D897" cm="1">
        <f t="array" aca="1" ref="D897" ca="1">INDIRECT("'Room Details'!$E$899")</f>
        <v>0</v>
      </c>
      <c r="E897" t="str" cm="1">
        <f t="array" aca="1" ref="E897" ca="1">INDIRECT("'Room Details'!$F$899")</f>
        <v xml:space="preserve"> </v>
      </c>
      <c r="F897" cm="1">
        <f t="array" aca="1" ref="F897" ca="1">INDIRECT("'Room Details'!$G$899")</f>
        <v>0</v>
      </c>
      <c r="G897" cm="1">
        <f t="array" aca="1" ref="G897" ca="1">INDIRECT("'Room Details'!$H$899")</f>
        <v>0</v>
      </c>
      <c r="H897" cm="1">
        <f t="array" aca="1" ref="H897" ca="1">INDIRECT("'Room Details'!$I$899")</f>
        <v>0</v>
      </c>
      <c r="I897" cm="1">
        <f t="array" aca="1" ref="I897" ca="1">INDIRECT("'Room Details'!$J$899")</f>
        <v>0</v>
      </c>
      <c r="J897" cm="1">
        <f t="array" aca="1" ref="J897" ca="1">INDIRECT("'Room Details'!$K$899")</f>
        <v>0</v>
      </c>
      <c r="K897" t="str" cm="1">
        <f t="array" aca="1" ref="K897" ca="1">INDIRECT("'Room Details'!$L$899")</f>
        <v xml:space="preserve"> </v>
      </c>
      <c r="L897" cm="1">
        <f t="array" aca="1" ref="L897" ca="1">INDIRECT("'Room Details'!$M$899")</f>
        <v>0</v>
      </c>
      <c r="M897" cm="1">
        <f t="array" aca="1" ref="M897" ca="1">INDIRECT("'Room Details'!$N$899")</f>
        <v>0</v>
      </c>
      <c r="N897" cm="1">
        <f t="array" aca="1" ref="N897" ca="1">INDIRECT("'Room Details'!$O$899")</f>
        <v>0</v>
      </c>
      <c r="O897" cm="1">
        <f t="array" aca="1" ref="O897" ca="1">INDIRECT("'Room Details'!$P$899")</f>
        <v>0</v>
      </c>
    </row>
    <row r="898" spans="1:15" x14ac:dyDescent="0.25">
      <c r="A898" cm="1">
        <f t="array" aca="1" ref="A898" ca="1">INDIRECT("'Room Details'!$B$900")</f>
        <v>0</v>
      </c>
      <c r="B898" cm="1">
        <f t="array" aca="1" ref="B898" ca="1">INDIRECT("'Room Details'!$C$900")</f>
        <v>0</v>
      </c>
      <c r="C898" cm="1">
        <f t="array" aca="1" ref="C898" ca="1">INDIRECT("'Room Details'!$D$900")</f>
        <v>0</v>
      </c>
      <c r="D898" cm="1">
        <f t="array" aca="1" ref="D898" ca="1">INDIRECT("'Room Details'!$E$900")</f>
        <v>0</v>
      </c>
      <c r="E898" t="str" cm="1">
        <f t="array" aca="1" ref="E898" ca="1">INDIRECT("'Room Details'!$F$900")</f>
        <v xml:space="preserve"> </v>
      </c>
      <c r="F898" cm="1">
        <f t="array" aca="1" ref="F898" ca="1">INDIRECT("'Room Details'!$G$900")</f>
        <v>0</v>
      </c>
      <c r="G898" cm="1">
        <f t="array" aca="1" ref="G898" ca="1">INDIRECT("'Room Details'!$H$900")</f>
        <v>0</v>
      </c>
      <c r="H898" cm="1">
        <f t="array" aca="1" ref="H898" ca="1">INDIRECT("'Room Details'!$I$900")</f>
        <v>0</v>
      </c>
      <c r="I898" cm="1">
        <f t="array" aca="1" ref="I898" ca="1">INDIRECT("'Room Details'!$J$900")</f>
        <v>0</v>
      </c>
      <c r="J898" cm="1">
        <f t="array" aca="1" ref="J898" ca="1">INDIRECT("'Room Details'!$K$900")</f>
        <v>0</v>
      </c>
      <c r="K898" t="str" cm="1">
        <f t="array" aca="1" ref="K898" ca="1">INDIRECT("'Room Details'!$L$900")</f>
        <v xml:space="preserve"> </v>
      </c>
      <c r="L898" cm="1">
        <f t="array" aca="1" ref="L898" ca="1">INDIRECT("'Room Details'!$M$900")</f>
        <v>0</v>
      </c>
      <c r="M898" cm="1">
        <f t="array" aca="1" ref="M898" ca="1">INDIRECT("'Room Details'!$N$900")</f>
        <v>0</v>
      </c>
      <c r="N898" cm="1">
        <f t="array" aca="1" ref="N898" ca="1">INDIRECT("'Room Details'!$O$900")</f>
        <v>0</v>
      </c>
      <c r="O898" cm="1">
        <f t="array" aca="1" ref="O898" ca="1">INDIRECT("'Room Details'!$P$900")</f>
        <v>0</v>
      </c>
    </row>
    <row r="899" spans="1:15" x14ac:dyDescent="0.25">
      <c r="A899" cm="1">
        <f t="array" aca="1" ref="A899" ca="1">INDIRECT("'Room Details'!$B$901")</f>
        <v>0</v>
      </c>
      <c r="B899" cm="1">
        <f t="array" aca="1" ref="B899" ca="1">INDIRECT("'Room Details'!$C$901")</f>
        <v>0</v>
      </c>
      <c r="C899" cm="1">
        <f t="array" aca="1" ref="C899" ca="1">INDIRECT("'Room Details'!$D$901")</f>
        <v>0</v>
      </c>
      <c r="D899" cm="1">
        <f t="array" aca="1" ref="D899" ca="1">INDIRECT("'Room Details'!$E$901")</f>
        <v>0</v>
      </c>
      <c r="E899" t="str" cm="1">
        <f t="array" aca="1" ref="E899" ca="1">INDIRECT("'Room Details'!$F$901")</f>
        <v xml:space="preserve"> </v>
      </c>
      <c r="F899" cm="1">
        <f t="array" aca="1" ref="F899" ca="1">INDIRECT("'Room Details'!$G$901")</f>
        <v>0</v>
      </c>
      <c r="G899" cm="1">
        <f t="array" aca="1" ref="G899" ca="1">INDIRECT("'Room Details'!$H$901")</f>
        <v>0</v>
      </c>
      <c r="H899" cm="1">
        <f t="array" aca="1" ref="H899" ca="1">INDIRECT("'Room Details'!$I$901")</f>
        <v>0</v>
      </c>
      <c r="I899" cm="1">
        <f t="array" aca="1" ref="I899" ca="1">INDIRECT("'Room Details'!$J$901")</f>
        <v>0</v>
      </c>
      <c r="J899" cm="1">
        <f t="array" aca="1" ref="J899" ca="1">INDIRECT("'Room Details'!$K$901")</f>
        <v>0</v>
      </c>
      <c r="K899" t="str" cm="1">
        <f t="array" aca="1" ref="K899" ca="1">INDIRECT("'Room Details'!$L$901")</f>
        <v xml:space="preserve"> </v>
      </c>
      <c r="L899" cm="1">
        <f t="array" aca="1" ref="L899" ca="1">INDIRECT("'Room Details'!$M$901")</f>
        <v>0</v>
      </c>
      <c r="M899" cm="1">
        <f t="array" aca="1" ref="M899" ca="1">INDIRECT("'Room Details'!$N$901")</f>
        <v>0</v>
      </c>
      <c r="N899" cm="1">
        <f t="array" aca="1" ref="N899" ca="1">INDIRECT("'Room Details'!$O$901")</f>
        <v>0</v>
      </c>
      <c r="O899" cm="1">
        <f t="array" aca="1" ref="O899" ca="1">INDIRECT("'Room Details'!$P$901")</f>
        <v>0</v>
      </c>
    </row>
    <row r="900" spans="1:15" x14ac:dyDescent="0.25">
      <c r="A900" cm="1">
        <f t="array" aca="1" ref="A900" ca="1">INDIRECT("'Room Details'!$B$902")</f>
        <v>0</v>
      </c>
      <c r="B900" cm="1">
        <f t="array" aca="1" ref="B900" ca="1">INDIRECT("'Room Details'!$C$902")</f>
        <v>0</v>
      </c>
      <c r="C900" cm="1">
        <f t="array" aca="1" ref="C900" ca="1">INDIRECT("'Room Details'!$D$902")</f>
        <v>0</v>
      </c>
      <c r="D900" cm="1">
        <f t="array" aca="1" ref="D900" ca="1">INDIRECT("'Room Details'!$E$902")</f>
        <v>0</v>
      </c>
      <c r="E900" t="str" cm="1">
        <f t="array" aca="1" ref="E900" ca="1">INDIRECT("'Room Details'!$F$902")</f>
        <v xml:space="preserve"> </v>
      </c>
      <c r="F900" cm="1">
        <f t="array" aca="1" ref="F900" ca="1">INDIRECT("'Room Details'!$G$902")</f>
        <v>0</v>
      </c>
      <c r="G900" cm="1">
        <f t="array" aca="1" ref="G900" ca="1">INDIRECT("'Room Details'!$H$902")</f>
        <v>0</v>
      </c>
      <c r="H900" cm="1">
        <f t="array" aca="1" ref="H900" ca="1">INDIRECT("'Room Details'!$I$902")</f>
        <v>0</v>
      </c>
      <c r="I900" cm="1">
        <f t="array" aca="1" ref="I900" ca="1">INDIRECT("'Room Details'!$J$902")</f>
        <v>0</v>
      </c>
      <c r="J900" cm="1">
        <f t="array" aca="1" ref="J900" ca="1">INDIRECT("'Room Details'!$K$902")</f>
        <v>0</v>
      </c>
      <c r="K900" t="str" cm="1">
        <f t="array" aca="1" ref="K900" ca="1">INDIRECT("'Room Details'!$L$902")</f>
        <v xml:space="preserve"> </v>
      </c>
      <c r="L900" cm="1">
        <f t="array" aca="1" ref="L900" ca="1">INDIRECT("'Room Details'!$M$902")</f>
        <v>0</v>
      </c>
      <c r="M900" cm="1">
        <f t="array" aca="1" ref="M900" ca="1">INDIRECT("'Room Details'!$N$902")</f>
        <v>0</v>
      </c>
      <c r="N900" cm="1">
        <f t="array" aca="1" ref="N900" ca="1">INDIRECT("'Room Details'!$O$902")</f>
        <v>0</v>
      </c>
      <c r="O900" cm="1">
        <f t="array" aca="1" ref="O900" ca="1">INDIRECT("'Room Details'!$P$902")</f>
        <v>0</v>
      </c>
    </row>
    <row r="901" spans="1:15" x14ac:dyDescent="0.25">
      <c r="A901" cm="1">
        <f t="array" aca="1" ref="A901" ca="1">INDIRECT("'Room Details'!$B$903")</f>
        <v>0</v>
      </c>
      <c r="B901" cm="1">
        <f t="array" aca="1" ref="B901" ca="1">INDIRECT("'Room Details'!$C$903")</f>
        <v>0</v>
      </c>
      <c r="C901" cm="1">
        <f t="array" aca="1" ref="C901" ca="1">INDIRECT("'Room Details'!$D$903")</f>
        <v>0</v>
      </c>
      <c r="D901" cm="1">
        <f t="array" aca="1" ref="D901" ca="1">INDIRECT("'Room Details'!$E$903")</f>
        <v>0</v>
      </c>
      <c r="E901" t="str" cm="1">
        <f t="array" aca="1" ref="E901" ca="1">INDIRECT("'Room Details'!$F$903")</f>
        <v xml:space="preserve"> </v>
      </c>
      <c r="F901" cm="1">
        <f t="array" aca="1" ref="F901" ca="1">INDIRECT("'Room Details'!$G$903")</f>
        <v>0</v>
      </c>
      <c r="G901" cm="1">
        <f t="array" aca="1" ref="G901" ca="1">INDIRECT("'Room Details'!$H$903")</f>
        <v>0</v>
      </c>
      <c r="H901" cm="1">
        <f t="array" aca="1" ref="H901" ca="1">INDIRECT("'Room Details'!$I$903")</f>
        <v>0</v>
      </c>
      <c r="I901" cm="1">
        <f t="array" aca="1" ref="I901" ca="1">INDIRECT("'Room Details'!$J$903")</f>
        <v>0</v>
      </c>
      <c r="J901" cm="1">
        <f t="array" aca="1" ref="J901" ca="1">INDIRECT("'Room Details'!$K$903")</f>
        <v>0</v>
      </c>
      <c r="K901" t="str" cm="1">
        <f t="array" aca="1" ref="K901" ca="1">INDIRECT("'Room Details'!$L$903")</f>
        <v xml:space="preserve"> </v>
      </c>
      <c r="L901" cm="1">
        <f t="array" aca="1" ref="L901" ca="1">INDIRECT("'Room Details'!$M$903")</f>
        <v>0</v>
      </c>
      <c r="M901" cm="1">
        <f t="array" aca="1" ref="M901" ca="1">INDIRECT("'Room Details'!$N$903")</f>
        <v>0</v>
      </c>
      <c r="N901" cm="1">
        <f t="array" aca="1" ref="N901" ca="1">INDIRECT("'Room Details'!$O$903")</f>
        <v>0</v>
      </c>
      <c r="O901" cm="1">
        <f t="array" aca="1" ref="O901" ca="1">INDIRECT("'Room Details'!$P$903")</f>
        <v>0</v>
      </c>
    </row>
    <row r="902" spans="1:15" x14ac:dyDescent="0.25">
      <c r="A902" cm="1">
        <f t="array" aca="1" ref="A902" ca="1">INDIRECT("'Room Details'!$B$904")</f>
        <v>0</v>
      </c>
      <c r="B902" cm="1">
        <f t="array" aca="1" ref="B902" ca="1">INDIRECT("'Room Details'!$C$904")</f>
        <v>0</v>
      </c>
      <c r="C902" cm="1">
        <f t="array" aca="1" ref="C902" ca="1">INDIRECT("'Room Details'!$D$904")</f>
        <v>0</v>
      </c>
      <c r="D902" cm="1">
        <f t="array" aca="1" ref="D902" ca="1">INDIRECT("'Room Details'!$E$904")</f>
        <v>0</v>
      </c>
      <c r="E902" t="str" cm="1">
        <f t="array" aca="1" ref="E902" ca="1">INDIRECT("'Room Details'!$F$904")</f>
        <v xml:space="preserve"> </v>
      </c>
      <c r="F902" cm="1">
        <f t="array" aca="1" ref="F902" ca="1">INDIRECT("'Room Details'!$G$904")</f>
        <v>0</v>
      </c>
      <c r="G902" cm="1">
        <f t="array" aca="1" ref="G902" ca="1">INDIRECT("'Room Details'!$H$904")</f>
        <v>0</v>
      </c>
      <c r="H902" cm="1">
        <f t="array" aca="1" ref="H902" ca="1">INDIRECT("'Room Details'!$I$904")</f>
        <v>0</v>
      </c>
      <c r="I902" cm="1">
        <f t="array" aca="1" ref="I902" ca="1">INDIRECT("'Room Details'!$J$904")</f>
        <v>0</v>
      </c>
      <c r="J902" cm="1">
        <f t="array" aca="1" ref="J902" ca="1">INDIRECT("'Room Details'!$K$904")</f>
        <v>0</v>
      </c>
      <c r="K902" t="str" cm="1">
        <f t="array" aca="1" ref="K902" ca="1">INDIRECT("'Room Details'!$L$904")</f>
        <v xml:space="preserve"> </v>
      </c>
      <c r="L902" cm="1">
        <f t="array" aca="1" ref="L902" ca="1">INDIRECT("'Room Details'!$M$904")</f>
        <v>0</v>
      </c>
      <c r="M902" cm="1">
        <f t="array" aca="1" ref="M902" ca="1">INDIRECT("'Room Details'!$N$904")</f>
        <v>0</v>
      </c>
      <c r="N902" cm="1">
        <f t="array" aca="1" ref="N902" ca="1">INDIRECT("'Room Details'!$O$904")</f>
        <v>0</v>
      </c>
      <c r="O902" cm="1">
        <f t="array" aca="1" ref="O902" ca="1">INDIRECT("'Room Details'!$P$904")</f>
        <v>0</v>
      </c>
    </row>
    <row r="903" spans="1:15" x14ac:dyDescent="0.25">
      <c r="A903" cm="1">
        <f t="array" aca="1" ref="A903" ca="1">INDIRECT("'Room Details'!$B$905")</f>
        <v>0</v>
      </c>
      <c r="B903" cm="1">
        <f t="array" aca="1" ref="B903" ca="1">INDIRECT("'Room Details'!$C$905")</f>
        <v>0</v>
      </c>
      <c r="C903" cm="1">
        <f t="array" aca="1" ref="C903" ca="1">INDIRECT("'Room Details'!$D$905")</f>
        <v>0</v>
      </c>
      <c r="D903" cm="1">
        <f t="array" aca="1" ref="D903" ca="1">INDIRECT("'Room Details'!$E$905")</f>
        <v>0</v>
      </c>
      <c r="E903" t="str" cm="1">
        <f t="array" aca="1" ref="E903" ca="1">INDIRECT("'Room Details'!$F$905")</f>
        <v xml:space="preserve"> </v>
      </c>
      <c r="F903" cm="1">
        <f t="array" aca="1" ref="F903" ca="1">INDIRECT("'Room Details'!$G$905")</f>
        <v>0</v>
      </c>
      <c r="G903" cm="1">
        <f t="array" aca="1" ref="G903" ca="1">INDIRECT("'Room Details'!$H$905")</f>
        <v>0</v>
      </c>
      <c r="H903" cm="1">
        <f t="array" aca="1" ref="H903" ca="1">INDIRECT("'Room Details'!$I$905")</f>
        <v>0</v>
      </c>
      <c r="I903" cm="1">
        <f t="array" aca="1" ref="I903" ca="1">INDIRECT("'Room Details'!$J$905")</f>
        <v>0</v>
      </c>
      <c r="J903" cm="1">
        <f t="array" aca="1" ref="J903" ca="1">INDIRECT("'Room Details'!$K$905")</f>
        <v>0</v>
      </c>
      <c r="K903" t="str" cm="1">
        <f t="array" aca="1" ref="K903" ca="1">INDIRECT("'Room Details'!$L$905")</f>
        <v xml:space="preserve"> </v>
      </c>
      <c r="L903" cm="1">
        <f t="array" aca="1" ref="L903" ca="1">INDIRECT("'Room Details'!$M$905")</f>
        <v>0</v>
      </c>
      <c r="M903" cm="1">
        <f t="array" aca="1" ref="M903" ca="1">INDIRECT("'Room Details'!$N$905")</f>
        <v>0</v>
      </c>
      <c r="N903" cm="1">
        <f t="array" aca="1" ref="N903" ca="1">INDIRECT("'Room Details'!$O$905")</f>
        <v>0</v>
      </c>
      <c r="O903" cm="1">
        <f t="array" aca="1" ref="O903" ca="1">INDIRECT("'Room Details'!$P$905")</f>
        <v>0</v>
      </c>
    </row>
    <row r="904" spans="1:15" x14ac:dyDescent="0.25">
      <c r="A904" cm="1">
        <f t="array" aca="1" ref="A904" ca="1">INDIRECT("'Room Details'!$B$906")</f>
        <v>0</v>
      </c>
      <c r="B904" cm="1">
        <f t="array" aca="1" ref="B904" ca="1">INDIRECT("'Room Details'!$C$906")</f>
        <v>0</v>
      </c>
      <c r="C904" cm="1">
        <f t="array" aca="1" ref="C904" ca="1">INDIRECT("'Room Details'!$D$906")</f>
        <v>0</v>
      </c>
      <c r="D904" cm="1">
        <f t="array" aca="1" ref="D904" ca="1">INDIRECT("'Room Details'!$E$906")</f>
        <v>0</v>
      </c>
      <c r="E904" t="str" cm="1">
        <f t="array" aca="1" ref="E904" ca="1">INDIRECT("'Room Details'!$F$906")</f>
        <v xml:space="preserve"> </v>
      </c>
      <c r="F904" cm="1">
        <f t="array" aca="1" ref="F904" ca="1">INDIRECT("'Room Details'!$G$906")</f>
        <v>0</v>
      </c>
      <c r="G904" cm="1">
        <f t="array" aca="1" ref="G904" ca="1">INDIRECT("'Room Details'!$H$906")</f>
        <v>0</v>
      </c>
      <c r="H904" cm="1">
        <f t="array" aca="1" ref="H904" ca="1">INDIRECT("'Room Details'!$I$906")</f>
        <v>0</v>
      </c>
      <c r="I904" cm="1">
        <f t="array" aca="1" ref="I904" ca="1">INDIRECT("'Room Details'!$J$906")</f>
        <v>0</v>
      </c>
      <c r="J904" cm="1">
        <f t="array" aca="1" ref="J904" ca="1">INDIRECT("'Room Details'!$K$906")</f>
        <v>0</v>
      </c>
      <c r="K904" t="str" cm="1">
        <f t="array" aca="1" ref="K904" ca="1">INDIRECT("'Room Details'!$L$906")</f>
        <v xml:space="preserve"> </v>
      </c>
      <c r="L904" cm="1">
        <f t="array" aca="1" ref="L904" ca="1">INDIRECT("'Room Details'!$M$906")</f>
        <v>0</v>
      </c>
      <c r="M904" cm="1">
        <f t="array" aca="1" ref="M904" ca="1">INDIRECT("'Room Details'!$N$906")</f>
        <v>0</v>
      </c>
      <c r="N904" cm="1">
        <f t="array" aca="1" ref="N904" ca="1">INDIRECT("'Room Details'!$O$906")</f>
        <v>0</v>
      </c>
      <c r="O904" cm="1">
        <f t="array" aca="1" ref="O904" ca="1">INDIRECT("'Room Details'!$P$906")</f>
        <v>0</v>
      </c>
    </row>
    <row r="905" spans="1:15" x14ac:dyDescent="0.25">
      <c r="A905" cm="1">
        <f t="array" aca="1" ref="A905" ca="1">INDIRECT("'Room Details'!$B$907")</f>
        <v>0</v>
      </c>
      <c r="B905" cm="1">
        <f t="array" aca="1" ref="B905" ca="1">INDIRECT("'Room Details'!$C$907")</f>
        <v>0</v>
      </c>
      <c r="C905" cm="1">
        <f t="array" aca="1" ref="C905" ca="1">INDIRECT("'Room Details'!$D$907")</f>
        <v>0</v>
      </c>
      <c r="D905" cm="1">
        <f t="array" aca="1" ref="D905" ca="1">INDIRECT("'Room Details'!$E$907")</f>
        <v>0</v>
      </c>
      <c r="E905" t="str" cm="1">
        <f t="array" aca="1" ref="E905" ca="1">INDIRECT("'Room Details'!$F$907")</f>
        <v xml:space="preserve"> </v>
      </c>
      <c r="F905" cm="1">
        <f t="array" aca="1" ref="F905" ca="1">INDIRECT("'Room Details'!$G$907")</f>
        <v>0</v>
      </c>
      <c r="G905" cm="1">
        <f t="array" aca="1" ref="G905" ca="1">INDIRECT("'Room Details'!$H$907")</f>
        <v>0</v>
      </c>
      <c r="H905" cm="1">
        <f t="array" aca="1" ref="H905" ca="1">INDIRECT("'Room Details'!$I$907")</f>
        <v>0</v>
      </c>
      <c r="I905" cm="1">
        <f t="array" aca="1" ref="I905" ca="1">INDIRECT("'Room Details'!$J$907")</f>
        <v>0</v>
      </c>
      <c r="J905" cm="1">
        <f t="array" aca="1" ref="J905" ca="1">INDIRECT("'Room Details'!$K$907")</f>
        <v>0</v>
      </c>
      <c r="K905" t="str" cm="1">
        <f t="array" aca="1" ref="K905" ca="1">INDIRECT("'Room Details'!$L$907")</f>
        <v xml:space="preserve"> </v>
      </c>
      <c r="L905" cm="1">
        <f t="array" aca="1" ref="L905" ca="1">INDIRECT("'Room Details'!$M$907")</f>
        <v>0</v>
      </c>
      <c r="M905" cm="1">
        <f t="array" aca="1" ref="M905" ca="1">INDIRECT("'Room Details'!$N$907")</f>
        <v>0</v>
      </c>
      <c r="N905" cm="1">
        <f t="array" aca="1" ref="N905" ca="1">INDIRECT("'Room Details'!$O$907")</f>
        <v>0</v>
      </c>
      <c r="O905" cm="1">
        <f t="array" aca="1" ref="O905" ca="1">INDIRECT("'Room Details'!$P$907")</f>
        <v>0</v>
      </c>
    </row>
    <row r="906" spans="1:15" x14ac:dyDescent="0.25">
      <c r="A906" cm="1">
        <f t="array" aca="1" ref="A906" ca="1">INDIRECT("'Room Details'!$B$908")</f>
        <v>0</v>
      </c>
      <c r="B906" cm="1">
        <f t="array" aca="1" ref="B906" ca="1">INDIRECT("'Room Details'!$C$908")</f>
        <v>0</v>
      </c>
      <c r="C906" cm="1">
        <f t="array" aca="1" ref="C906" ca="1">INDIRECT("'Room Details'!$D$908")</f>
        <v>0</v>
      </c>
      <c r="D906" cm="1">
        <f t="array" aca="1" ref="D906" ca="1">INDIRECT("'Room Details'!$E$908")</f>
        <v>0</v>
      </c>
      <c r="E906" t="str" cm="1">
        <f t="array" aca="1" ref="E906" ca="1">INDIRECT("'Room Details'!$F$908")</f>
        <v xml:space="preserve"> </v>
      </c>
      <c r="F906" cm="1">
        <f t="array" aca="1" ref="F906" ca="1">INDIRECT("'Room Details'!$G$908")</f>
        <v>0</v>
      </c>
      <c r="G906" cm="1">
        <f t="array" aca="1" ref="G906" ca="1">INDIRECT("'Room Details'!$H$908")</f>
        <v>0</v>
      </c>
      <c r="H906" cm="1">
        <f t="array" aca="1" ref="H906" ca="1">INDIRECT("'Room Details'!$I$908")</f>
        <v>0</v>
      </c>
      <c r="I906" cm="1">
        <f t="array" aca="1" ref="I906" ca="1">INDIRECT("'Room Details'!$J$908")</f>
        <v>0</v>
      </c>
      <c r="J906" cm="1">
        <f t="array" aca="1" ref="J906" ca="1">INDIRECT("'Room Details'!$K$908")</f>
        <v>0</v>
      </c>
      <c r="K906" t="str" cm="1">
        <f t="array" aca="1" ref="K906" ca="1">INDIRECT("'Room Details'!$L$908")</f>
        <v xml:space="preserve"> </v>
      </c>
      <c r="L906" cm="1">
        <f t="array" aca="1" ref="L906" ca="1">INDIRECT("'Room Details'!$M$908")</f>
        <v>0</v>
      </c>
      <c r="M906" cm="1">
        <f t="array" aca="1" ref="M906" ca="1">INDIRECT("'Room Details'!$N$908")</f>
        <v>0</v>
      </c>
      <c r="N906" cm="1">
        <f t="array" aca="1" ref="N906" ca="1">INDIRECT("'Room Details'!$O$908")</f>
        <v>0</v>
      </c>
      <c r="O906" cm="1">
        <f t="array" aca="1" ref="O906" ca="1">INDIRECT("'Room Details'!$P$908")</f>
        <v>0</v>
      </c>
    </row>
    <row r="907" spans="1:15" x14ac:dyDescent="0.25">
      <c r="A907" cm="1">
        <f t="array" aca="1" ref="A907" ca="1">INDIRECT("'Room Details'!$B$909")</f>
        <v>0</v>
      </c>
      <c r="B907" cm="1">
        <f t="array" aca="1" ref="B907" ca="1">INDIRECT("'Room Details'!$C$909")</f>
        <v>0</v>
      </c>
      <c r="C907" cm="1">
        <f t="array" aca="1" ref="C907" ca="1">INDIRECT("'Room Details'!$D$909")</f>
        <v>0</v>
      </c>
      <c r="D907" cm="1">
        <f t="array" aca="1" ref="D907" ca="1">INDIRECT("'Room Details'!$E$909")</f>
        <v>0</v>
      </c>
      <c r="E907" t="str" cm="1">
        <f t="array" aca="1" ref="E907" ca="1">INDIRECT("'Room Details'!$F$909")</f>
        <v xml:space="preserve"> </v>
      </c>
      <c r="F907" cm="1">
        <f t="array" aca="1" ref="F907" ca="1">INDIRECT("'Room Details'!$G$909")</f>
        <v>0</v>
      </c>
      <c r="G907" cm="1">
        <f t="array" aca="1" ref="G907" ca="1">INDIRECT("'Room Details'!$H$909")</f>
        <v>0</v>
      </c>
      <c r="H907" cm="1">
        <f t="array" aca="1" ref="H907" ca="1">INDIRECT("'Room Details'!$I$909")</f>
        <v>0</v>
      </c>
      <c r="I907" cm="1">
        <f t="array" aca="1" ref="I907" ca="1">INDIRECT("'Room Details'!$J$909")</f>
        <v>0</v>
      </c>
      <c r="J907" cm="1">
        <f t="array" aca="1" ref="J907" ca="1">INDIRECT("'Room Details'!$K$909")</f>
        <v>0</v>
      </c>
      <c r="K907" t="str" cm="1">
        <f t="array" aca="1" ref="K907" ca="1">INDIRECT("'Room Details'!$L$909")</f>
        <v xml:space="preserve"> </v>
      </c>
      <c r="L907" cm="1">
        <f t="array" aca="1" ref="L907" ca="1">INDIRECT("'Room Details'!$M$909")</f>
        <v>0</v>
      </c>
      <c r="M907" cm="1">
        <f t="array" aca="1" ref="M907" ca="1">INDIRECT("'Room Details'!$N$909")</f>
        <v>0</v>
      </c>
      <c r="N907" cm="1">
        <f t="array" aca="1" ref="N907" ca="1">INDIRECT("'Room Details'!$O$909")</f>
        <v>0</v>
      </c>
      <c r="O907" cm="1">
        <f t="array" aca="1" ref="O907" ca="1">INDIRECT("'Room Details'!$P$909")</f>
        <v>0</v>
      </c>
    </row>
    <row r="908" spans="1:15" x14ac:dyDescent="0.25">
      <c r="A908" cm="1">
        <f t="array" aca="1" ref="A908" ca="1">INDIRECT("'Room Details'!$B$910")</f>
        <v>0</v>
      </c>
      <c r="B908" cm="1">
        <f t="array" aca="1" ref="B908" ca="1">INDIRECT("'Room Details'!$C$910")</f>
        <v>0</v>
      </c>
      <c r="C908" cm="1">
        <f t="array" aca="1" ref="C908" ca="1">INDIRECT("'Room Details'!$D$910")</f>
        <v>0</v>
      </c>
      <c r="D908" cm="1">
        <f t="array" aca="1" ref="D908" ca="1">INDIRECT("'Room Details'!$E$910")</f>
        <v>0</v>
      </c>
      <c r="E908" t="str" cm="1">
        <f t="array" aca="1" ref="E908" ca="1">INDIRECT("'Room Details'!$F$910")</f>
        <v xml:space="preserve"> </v>
      </c>
      <c r="F908" cm="1">
        <f t="array" aca="1" ref="F908" ca="1">INDIRECT("'Room Details'!$G$910")</f>
        <v>0</v>
      </c>
      <c r="G908" cm="1">
        <f t="array" aca="1" ref="G908" ca="1">INDIRECT("'Room Details'!$H$910")</f>
        <v>0</v>
      </c>
      <c r="H908" cm="1">
        <f t="array" aca="1" ref="H908" ca="1">INDIRECT("'Room Details'!$I$910")</f>
        <v>0</v>
      </c>
      <c r="I908" cm="1">
        <f t="array" aca="1" ref="I908" ca="1">INDIRECT("'Room Details'!$J$910")</f>
        <v>0</v>
      </c>
      <c r="J908" cm="1">
        <f t="array" aca="1" ref="J908" ca="1">INDIRECT("'Room Details'!$K$910")</f>
        <v>0</v>
      </c>
      <c r="K908" t="str" cm="1">
        <f t="array" aca="1" ref="K908" ca="1">INDIRECT("'Room Details'!$L$910")</f>
        <v xml:space="preserve"> </v>
      </c>
      <c r="L908" cm="1">
        <f t="array" aca="1" ref="L908" ca="1">INDIRECT("'Room Details'!$M$910")</f>
        <v>0</v>
      </c>
      <c r="M908" cm="1">
        <f t="array" aca="1" ref="M908" ca="1">INDIRECT("'Room Details'!$N$910")</f>
        <v>0</v>
      </c>
      <c r="N908" cm="1">
        <f t="array" aca="1" ref="N908" ca="1">INDIRECT("'Room Details'!$O$910")</f>
        <v>0</v>
      </c>
      <c r="O908" cm="1">
        <f t="array" aca="1" ref="O908" ca="1">INDIRECT("'Room Details'!$P$910")</f>
        <v>0</v>
      </c>
    </row>
    <row r="909" spans="1:15" x14ac:dyDescent="0.25">
      <c r="A909" cm="1">
        <f t="array" aca="1" ref="A909" ca="1">INDIRECT("'Room Details'!$B$911")</f>
        <v>0</v>
      </c>
      <c r="B909" cm="1">
        <f t="array" aca="1" ref="B909" ca="1">INDIRECT("'Room Details'!$C$911")</f>
        <v>0</v>
      </c>
      <c r="C909" cm="1">
        <f t="array" aca="1" ref="C909" ca="1">INDIRECT("'Room Details'!$D$911")</f>
        <v>0</v>
      </c>
      <c r="D909" cm="1">
        <f t="array" aca="1" ref="D909" ca="1">INDIRECT("'Room Details'!$E$911")</f>
        <v>0</v>
      </c>
      <c r="E909" t="str" cm="1">
        <f t="array" aca="1" ref="E909" ca="1">INDIRECT("'Room Details'!$F$911")</f>
        <v xml:space="preserve"> </v>
      </c>
      <c r="F909" cm="1">
        <f t="array" aca="1" ref="F909" ca="1">INDIRECT("'Room Details'!$G$911")</f>
        <v>0</v>
      </c>
      <c r="G909" cm="1">
        <f t="array" aca="1" ref="G909" ca="1">INDIRECT("'Room Details'!$H$911")</f>
        <v>0</v>
      </c>
      <c r="H909" cm="1">
        <f t="array" aca="1" ref="H909" ca="1">INDIRECT("'Room Details'!$I$911")</f>
        <v>0</v>
      </c>
      <c r="I909" cm="1">
        <f t="array" aca="1" ref="I909" ca="1">INDIRECT("'Room Details'!$J$911")</f>
        <v>0</v>
      </c>
      <c r="J909" cm="1">
        <f t="array" aca="1" ref="J909" ca="1">INDIRECT("'Room Details'!$K$911")</f>
        <v>0</v>
      </c>
      <c r="K909" t="str" cm="1">
        <f t="array" aca="1" ref="K909" ca="1">INDIRECT("'Room Details'!$L$911")</f>
        <v xml:space="preserve"> </v>
      </c>
      <c r="L909" cm="1">
        <f t="array" aca="1" ref="L909" ca="1">INDIRECT("'Room Details'!$M$911")</f>
        <v>0</v>
      </c>
      <c r="M909" cm="1">
        <f t="array" aca="1" ref="M909" ca="1">INDIRECT("'Room Details'!$N$911")</f>
        <v>0</v>
      </c>
      <c r="N909" cm="1">
        <f t="array" aca="1" ref="N909" ca="1">INDIRECT("'Room Details'!$O$911")</f>
        <v>0</v>
      </c>
      <c r="O909" cm="1">
        <f t="array" aca="1" ref="O909" ca="1">INDIRECT("'Room Details'!$P$911")</f>
        <v>0</v>
      </c>
    </row>
    <row r="910" spans="1:15" x14ac:dyDescent="0.25">
      <c r="A910" cm="1">
        <f t="array" aca="1" ref="A910" ca="1">INDIRECT("'Room Details'!$B$912")</f>
        <v>0</v>
      </c>
      <c r="B910" cm="1">
        <f t="array" aca="1" ref="B910" ca="1">INDIRECT("'Room Details'!$C$912")</f>
        <v>0</v>
      </c>
      <c r="C910" cm="1">
        <f t="array" aca="1" ref="C910" ca="1">INDIRECT("'Room Details'!$D$912")</f>
        <v>0</v>
      </c>
      <c r="D910" cm="1">
        <f t="array" aca="1" ref="D910" ca="1">INDIRECT("'Room Details'!$E$912")</f>
        <v>0</v>
      </c>
      <c r="E910" t="str" cm="1">
        <f t="array" aca="1" ref="E910" ca="1">INDIRECT("'Room Details'!$F$912")</f>
        <v xml:space="preserve"> </v>
      </c>
      <c r="F910" cm="1">
        <f t="array" aca="1" ref="F910" ca="1">INDIRECT("'Room Details'!$G$912")</f>
        <v>0</v>
      </c>
      <c r="G910" cm="1">
        <f t="array" aca="1" ref="G910" ca="1">INDIRECT("'Room Details'!$H$912")</f>
        <v>0</v>
      </c>
      <c r="H910" cm="1">
        <f t="array" aca="1" ref="H910" ca="1">INDIRECT("'Room Details'!$I$912")</f>
        <v>0</v>
      </c>
      <c r="I910" cm="1">
        <f t="array" aca="1" ref="I910" ca="1">INDIRECT("'Room Details'!$J$912")</f>
        <v>0</v>
      </c>
      <c r="J910" cm="1">
        <f t="array" aca="1" ref="J910" ca="1">INDIRECT("'Room Details'!$K$912")</f>
        <v>0</v>
      </c>
      <c r="K910" t="str" cm="1">
        <f t="array" aca="1" ref="K910" ca="1">INDIRECT("'Room Details'!$L$912")</f>
        <v xml:space="preserve"> </v>
      </c>
      <c r="L910" cm="1">
        <f t="array" aca="1" ref="L910" ca="1">INDIRECT("'Room Details'!$M$912")</f>
        <v>0</v>
      </c>
      <c r="M910" cm="1">
        <f t="array" aca="1" ref="M910" ca="1">INDIRECT("'Room Details'!$N$912")</f>
        <v>0</v>
      </c>
      <c r="N910" cm="1">
        <f t="array" aca="1" ref="N910" ca="1">INDIRECT("'Room Details'!$O$912")</f>
        <v>0</v>
      </c>
      <c r="O910" cm="1">
        <f t="array" aca="1" ref="O910" ca="1">INDIRECT("'Room Details'!$P$912")</f>
        <v>0</v>
      </c>
    </row>
    <row r="911" spans="1:15" x14ac:dyDescent="0.25">
      <c r="A911" cm="1">
        <f t="array" aca="1" ref="A911" ca="1">INDIRECT("'Room Details'!$B$913")</f>
        <v>0</v>
      </c>
      <c r="B911" cm="1">
        <f t="array" aca="1" ref="B911" ca="1">INDIRECT("'Room Details'!$C$913")</f>
        <v>0</v>
      </c>
      <c r="C911" cm="1">
        <f t="array" aca="1" ref="C911" ca="1">INDIRECT("'Room Details'!$D$913")</f>
        <v>0</v>
      </c>
      <c r="D911" cm="1">
        <f t="array" aca="1" ref="D911" ca="1">INDIRECT("'Room Details'!$E$913")</f>
        <v>0</v>
      </c>
      <c r="E911" t="str" cm="1">
        <f t="array" aca="1" ref="E911" ca="1">INDIRECT("'Room Details'!$F$913")</f>
        <v xml:space="preserve"> </v>
      </c>
      <c r="F911" cm="1">
        <f t="array" aca="1" ref="F911" ca="1">INDIRECT("'Room Details'!$G$913")</f>
        <v>0</v>
      </c>
      <c r="G911" cm="1">
        <f t="array" aca="1" ref="G911" ca="1">INDIRECT("'Room Details'!$H$913")</f>
        <v>0</v>
      </c>
      <c r="H911" cm="1">
        <f t="array" aca="1" ref="H911" ca="1">INDIRECT("'Room Details'!$I$913")</f>
        <v>0</v>
      </c>
      <c r="I911" cm="1">
        <f t="array" aca="1" ref="I911" ca="1">INDIRECT("'Room Details'!$J$913")</f>
        <v>0</v>
      </c>
      <c r="J911" cm="1">
        <f t="array" aca="1" ref="J911" ca="1">INDIRECT("'Room Details'!$K$913")</f>
        <v>0</v>
      </c>
      <c r="K911" t="str" cm="1">
        <f t="array" aca="1" ref="K911" ca="1">INDIRECT("'Room Details'!$L$913")</f>
        <v xml:space="preserve"> </v>
      </c>
      <c r="L911" cm="1">
        <f t="array" aca="1" ref="L911" ca="1">INDIRECT("'Room Details'!$M$913")</f>
        <v>0</v>
      </c>
      <c r="M911" cm="1">
        <f t="array" aca="1" ref="M911" ca="1">INDIRECT("'Room Details'!$N$913")</f>
        <v>0</v>
      </c>
      <c r="N911" cm="1">
        <f t="array" aca="1" ref="N911" ca="1">INDIRECT("'Room Details'!$O$913")</f>
        <v>0</v>
      </c>
      <c r="O911" cm="1">
        <f t="array" aca="1" ref="O911" ca="1">INDIRECT("'Room Details'!$P$913")</f>
        <v>0</v>
      </c>
    </row>
    <row r="912" spans="1:15" x14ac:dyDescent="0.25">
      <c r="A912" cm="1">
        <f t="array" aca="1" ref="A912" ca="1">INDIRECT("'Room Details'!$B$914")</f>
        <v>0</v>
      </c>
      <c r="B912" cm="1">
        <f t="array" aca="1" ref="B912" ca="1">INDIRECT("'Room Details'!$C$914")</f>
        <v>0</v>
      </c>
      <c r="C912" cm="1">
        <f t="array" aca="1" ref="C912" ca="1">INDIRECT("'Room Details'!$D$914")</f>
        <v>0</v>
      </c>
      <c r="D912" cm="1">
        <f t="array" aca="1" ref="D912" ca="1">INDIRECT("'Room Details'!$E$914")</f>
        <v>0</v>
      </c>
      <c r="E912" t="str" cm="1">
        <f t="array" aca="1" ref="E912" ca="1">INDIRECT("'Room Details'!$F$914")</f>
        <v xml:space="preserve"> </v>
      </c>
      <c r="F912" cm="1">
        <f t="array" aca="1" ref="F912" ca="1">INDIRECT("'Room Details'!$G$914")</f>
        <v>0</v>
      </c>
      <c r="G912" cm="1">
        <f t="array" aca="1" ref="G912" ca="1">INDIRECT("'Room Details'!$H$914")</f>
        <v>0</v>
      </c>
      <c r="H912" cm="1">
        <f t="array" aca="1" ref="H912" ca="1">INDIRECT("'Room Details'!$I$914")</f>
        <v>0</v>
      </c>
      <c r="I912" cm="1">
        <f t="array" aca="1" ref="I912" ca="1">INDIRECT("'Room Details'!$J$914")</f>
        <v>0</v>
      </c>
      <c r="J912" cm="1">
        <f t="array" aca="1" ref="J912" ca="1">INDIRECT("'Room Details'!$K$914")</f>
        <v>0</v>
      </c>
      <c r="K912" t="str" cm="1">
        <f t="array" aca="1" ref="K912" ca="1">INDIRECT("'Room Details'!$L$914")</f>
        <v xml:space="preserve"> </v>
      </c>
      <c r="L912" cm="1">
        <f t="array" aca="1" ref="L912" ca="1">INDIRECT("'Room Details'!$M$914")</f>
        <v>0</v>
      </c>
      <c r="M912" cm="1">
        <f t="array" aca="1" ref="M912" ca="1">INDIRECT("'Room Details'!$N$914")</f>
        <v>0</v>
      </c>
      <c r="N912" cm="1">
        <f t="array" aca="1" ref="N912" ca="1">INDIRECT("'Room Details'!$O$914")</f>
        <v>0</v>
      </c>
      <c r="O912" cm="1">
        <f t="array" aca="1" ref="O912" ca="1">INDIRECT("'Room Details'!$P$914")</f>
        <v>0</v>
      </c>
    </row>
    <row r="913" spans="1:15" x14ac:dyDescent="0.25">
      <c r="A913" cm="1">
        <f t="array" aca="1" ref="A913" ca="1">INDIRECT("'Room Details'!$B$915")</f>
        <v>0</v>
      </c>
      <c r="B913" cm="1">
        <f t="array" aca="1" ref="B913" ca="1">INDIRECT("'Room Details'!$C$915")</f>
        <v>0</v>
      </c>
      <c r="C913" cm="1">
        <f t="array" aca="1" ref="C913" ca="1">INDIRECT("'Room Details'!$D$915")</f>
        <v>0</v>
      </c>
      <c r="D913" cm="1">
        <f t="array" aca="1" ref="D913" ca="1">INDIRECT("'Room Details'!$E$915")</f>
        <v>0</v>
      </c>
      <c r="E913" t="str" cm="1">
        <f t="array" aca="1" ref="E913" ca="1">INDIRECT("'Room Details'!$F$915")</f>
        <v xml:space="preserve"> </v>
      </c>
      <c r="F913" cm="1">
        <f t="array" aca="1" ref="F913" ca="1">INDIRECT("'Room Details'!$G$915")</f>
        <v>0</v>
      </c>
      <c r="G913" cm="1">
        <f t="array" aca="1" ref="G913" ca="1">INDIRECT("'Room Details'!$H$915")</f>
        <v>0</v>
      </c>
      <c r="H913" cm="1">
        <f t="array" aca="1" ref="H913" ca="1">INDIRECT("'Room Details'!$I$915")</f>
        <v>0</v>
      </c>
      <c r="I913" cm="1">
        <f t="array" aca="1" ref="I913" ca="1">INDIRECT("'Room Details'!$J$915")</f>
        <v>0</v>
      </c>
      <c r="J913" cm="1">
        <f t="array" aca="1" ref="J913" ca="1">INDIRECT("'Room Details'!$K$915")</f>
        <v>0</v>
      </c>
      <c r="K913" t="str" cm="1">
        <f t="array" aca="1" ref="K913" ca="1">INDIRECT("'Room Details'!$L$915")</f>
        <v xml:space="preserve"> </v>
      </c>
      <c r="L913" cm="1">
        <f t="array" aca="1" ref="L913" ca="1">INDIRECT("'Room Details'!$M$915")</f>
        <v>0</v>
      </c>
      <c r="M913" cm="1">
        <f t="array" aca="1" ref="M913" ca="1">INDIRECT("'Room Details'!$N$915")</f>
        <v>0</v>
      </c>
      <c r="N913" cm="1">
        <f t="array" aca="1" ref="N913" ca="1">INDIRECT("'Room Details'!$O$915")</f>
        <v>0</v>
      </c>
      <c r="O913" cm="1">
        <f t="array" aca="1" ref="O913" ca="1">INDIRECT("'Room Details'!$P$915")</f>
        <v>0</v>
      </c>
    </row>
    <row r="914" spans="1:15" x14ac:dyDescent="0.25">
      <c r="A914" cm="1">
        <f t="array" aca="1" ref="A914" ca="1">INDIRECT("'Room Details'!$B$916")</f>
        <v>0</v>
      </c>
      <c r="B914" cm="1">
        <f t="array" aca="1" ref="B914" ca="1">INDIRECT("'Room Details'!$C$916")</f>
        <v>0</v>
      </c>
      <c r="C914" cm="1">
        <f t="array" aca="1" ref="C914" ca="1">INDIRECT("'Room Details'!$D$916")</f>
        <v>0</v>
      </c>
      <c r="D914" cm="1">
        <f t="array" aca="1" ref="D914" ca="1">INDIRECT("'Room Details'!$E$916")</f>
        <v>0</v>
      </c>
      <c r="E914" t="str" cm="1">
        <f t="array" aca="1" ref="E914" ca="1">INDIRECT("'Room Details'!$F$916")</f>
        <v xml:space="preserve"> </v>
      </c>
      <c r="F914" cm="1">
        <f t="array" aca="1" ref="F914" ca="1">INDIRECT("'Room Details'!$G$916")</f>
        <v>0</v>
      </c>
      <c r="G914" cm="1">
        <f t="array" aca="1" ref="G914" ca="1">INDIRECT("'Room Details'!$H$916")</f>
        <v>0</v>
      </c>
      <c r="H914" cm="1">
        <f t="array" aca="1" ref="H914" ca="1">INDIRECT("'Room Details'!$I$916")</f>
        <v>0</v>
      </c>
      <c r="I914" cm="1">
        <f t="array" aca="1" ref="I914" ca="1">INDIRECT("'Room Details'!$J$916")</f>
        <v>0</v>
      </c>
      <c r="J914" cm="1">
        <f t="array" aca="1" ref="J914" ca="1">INDIRECT("'Room Details'!$K$916")</f>
        <v>0</v>
      </c>
      <c r="K914" t="str" cm="1">
        <f t="array" aca="1" ref="K914" ca="1">INDIRECT("'Room Details'!$L$916")</f>
        <v xml:space="preserve"> </v>
      </c>
      <c r="L914" cm="1">
        <f t="array" aca="1" ref="L914" ca="1">INDIRECT("'Room Details'!$M$916")</f>
        <v>0</v>
      </c>
      <c r="M914" cm="1">
        <f t="array" aca="1" ref="M914" ca="1">INDIRECT("'Room Details'!$N$916")</f>
        <v>0</v>
      </c>
      <c r="N914" cm="1">
        <f t="array" aca="1" ref="N914" ca="1">INDIRECT("'Room Details'!$O$916")</f>
        <v>0</v>
      </c>
      <c r="O914" cm="1">
        <f t="array" aca="1" ref="O914" ca="1">INDIRECT("'Room Details'!$P$916")</f>
        <v>0</v>
      </c>
    </row>
    <row r="915" spans="1:15" x14ac:dyDescent="0.25">
      <c r="A915" cm="1">
        <f t="array" aca="1" ref="A915" ca="1">INDIRECT("'Room Details'!$B$917")</f>
        <v>0</v>
      </c>
      <c r="B915" cm="1">
        <f t="array" aca="1" ref="B915" ca="1">INDIRECT("'Room Details'!$C$917")</f>
        <v>0</v>
      </c>
      <c r="C915" cm="1">
        <f t="array" aca="1" ref="C915" ca="1">INDIRECT("'Room Details'!$D$917")</f>
        <v>0</v>
      </c>
      <c r="D915" cm="1">
        <f t="array" aca="1" ref="D915" ca="1">INDIRECT("'Room Details'!$E$917")</f>
        <v>0</v>
      </c>
      <c r="E915" t="str" cm="1">
        <f t="array" aca="1" ref="E915" ca="1">INDIRECT("'Room Details'!$F$917")</f>
        <v xml:space="preserve"> </v>
      </c>
      <c r="F915" cm="1">
        <f t="array" aca="1" ref="F915" ca="1">INDIRECT("'Room Details'!$G$917")</f>
        <v>0</v>
      </c>
      <c r="G915" cm="1">
        <f t="array" aca="1" ref="G915" ca="1">INDIRECT("'Room Details'!$H$917")</f>
        <v>0</v>
      </c>
      <c r="H915" cm="1">
        <f t="array" aca="1" ref="H915" ca="1">INDIRECT("'Room Details'!$I$917")</f>
        <v>0</v>
      </c>
      <c r="I915" cm="1">
        <f t="array" aca="1" ref="I915" ca="1">INDIRECT("'Room Details'!$J$917")</f>
        <v>0</v>
      </c>
      <c r="J915" cm="1">
        <f t="array" aca="1" ref="J915" ca="1">INDIRECT("'Room Details'!$K$917")</f>
        <v>0</v>
      </c>
      <c r="K915" t="str" cm="1">
        <f t="array" aca="1" ref="K915" ca="1">INDIRECT("'Room Details'!$L$917")</f>
        <v xml:space="preserve"> </v>
      </c>
      <c r="L915" cm="1">
        <f t="array" aca="1" ref="L915" ca="1">INDIRECT("'Room Details'!$M$917")</f>
        <v>0</v>
      </c>
      <c r="M915" cm="1">
        <f t="array" aca="1" ref="M915" ca="1">INDIRECT("'Room Details'!$N$917")</f>
        <v>0</v>
      </c>
      <c r="N915" cm="1">
        <f t="array" aca="1" ref="N915" ca="1">INDIRECT("'Room Details'!$O$917")</f>
        <v>0</v>
      </c>
      <c r="O915" cm="1">
        <f t="array" aca="1" ref="O915" ca="1">INDIRECT("'Room Details'!$P$917")</f>
        <v>0</v>
      </c>
    </row>
    <row r="916" spans="1:15" x14ac:dyDescent="0.25">
      <c r="A916" cm="1">
        <f t="array" aca="1" ref="A916" ca="1">INDIRECT("'Room Details'!$B$918")</f>
        <v>0</v>
      </c>
      <c r="B916" cm="1">
        <f t="array" aca="1" ref="B916" ca="1">INDIRECT("'Room Details'!$C$918")</f>
        <v>0</v>
      </c>
      <c r="C916" cm="1">
        <f t="array" aca="1" ref="C916" ca="1">INDIRECT("'Room Details'!$D$918")</f>
        <v>0</v>
      </c>
      <c r="D916" cm="1">
        <f t="array" aca="1" ref="D916" ca="1">INDIRECT("'Room Details'!$E$918")</f>
        <v>0</v>
      </c>
      <c r="E916" t="str" cm="1">
        <f t="array" aca="1" ref="E916" ca="1">INDIRECT("'Room Details'!$F$918")</f>
        <v xml:space="preserve"> </v>
      </c>
      <c r="F916" cm="1">
        <f t="array" aca="1" ref="F916" ca="1">INDIRECT("'Room Details'!$G$918")</f>
        <v>0</v>
      </c>
      <c r="G916" cm="1">
        <f t="array" aca="1" ref="G916" ca="1">INDIRECT("'Room Details'!$H$918")</f>
        <v>0</v>
      </c>
      <c r="H916" cm="1">
        <f t="array" aca="1" ref="H916" ca="1">INDIRECT("'Room Details'!$I$918")</f>
        <v>0</v>
      </c>
      <c r="I916" cm="1">
        <f t="array" aca="1" ref="I916" ca="1">INDIRECT("'Room Details'!$J$918")</f>
        <v>0</v>
      </c>
      <c r="J916" cm="1">
        <f t="array" aca="1" ref="J916" ca="1">INDIRECT("'Room Details'!$K$918")</f>
        <v>0</v>
      </c>
      <c r="K916" t="str" cm="1">
        <f t="array" aca="1" ref="K916" ca="1">INDIRECT("'Room Details'!$L$918")</f>
        <v xml:space="preserve"> </v>
      </c>
      <c r="L916" cm="1">
        <f t="array" aca="1" ref="L916" ca="1">INDIRECT("'Room Details'!$M$918")</f>
        <v>0</v>
      </c>
      <c r="M916" cm="1">
        <f t="array" aca="1" ref="M916" ca="1">INDIRECT("'Room Details'!$N$918")</f>
        <v>0</v>
      </c>
      <c r="N916" cm="1">
        <f t="array" aca="1" ref="N916" ca="1">INDIRECT("'Room Details'!$O$918")</f>
        <v>0</v>
      </c>
      <c r="O916" cm="1">
        <f t="array" aca="1" ref="O916" ca="1">INDIRECT("'Room Details'!$P$918")</f>
        <v>0</v>
      </c>
    </row>
    <row r="917" spans="1:15" x14ac:dyDescent="0.25">
      <c r="A917" cm="1">
        <f t="array" aca="1" ref="A917" ca="1">INDIRECT("'Room Details'!$B$919")</f>
        <v>0</v>
      </c>
      <c r="B917" cm="1">
        <f t="array" aca="1" ref="B917" ca="1">INDIRECT("'Room Details'!$C$919")</f>
        <v>0</v>
      </c>
      <c r="C917" cm="1">
        <f t="array" aca="1" ref="C917" ca="1">INDIRECT("'Room Details'!$D$919")</f>
        <v>0</v>
      </c>
      <c r="D917" cm="1">
        <f t="array" aca="1" ref="D917" ca="1">INDIRECT("'Room Details'!$E$919")</f>
        <v>0</v>
      </c>
      <c r="E917" t="str" cm="1">
        <f t="array" aca="1" ref="E917" ca="1">INDIRECT("'Room Details'!$F$919")</f>
        <v xml:space="preserve"> </v>
      </c>
      <c r="F917" cm="1">
        <f t="array" aca="1" ref="F917" ca="1">INDIRECT("'Room Details'!$G$919")</f>
        <v>0</v>
      </c>
      <c r="G917" cm="1">
        <f t="array" aca="1" ref="G917" ca="1">INDIRECT("'Room Details'!$H$919")</f>
        <v>0</v>
      </c>
      <c r="H917" cm="1">
        <f t="array" aca="1" ref="H917" ca="1">INDIRECT("'Room Details'!$I$919")</f>
        <v>0</v>
      </c>
      <c r="I917" cm="1">
        <f t="array" aca="1" ref="I917" ca="1">INDIRECT("'Room Details'!$J$919")</f>
        <v>0</v>
      </c>
      <c r="J917" cm="1">
        <f t="array" aca="1" ref="J917" ca="1">INDIRECT("'Room Details'!$K$919")</f>
        <v>0</v>
      </c>
      <c r="K917" t="str" cm="1">
        <f t="array" aca="1" ref="K917" ca="1">INDIRECT("'Room Details'!$L$919")</f>
        <v xml:space="preserve"> </v>
      </c>
      <c r="L917" cm="1">
        <f t="array" aca="1" ref="L917" ca="1">INDIRECT("'Room Details'!$M$919")</f>
        <v>0</v>
      </c>
      <c r="M917" cm="1">
        <f t="array" aca="1" ref="M917" ca="1">INDIRECT("'Room Details'!$N$919")</f>
        <v>0</v>
      </c>
      <c r="N917" cm="1">
        <f t="array" aca="1" ref="N917" ca="1">INDIRECT("'Room Details'!$O$919")</f>
        <v>0</v>
      </c>
      <c r="O917" cm="1">
        <f t="array" aca="1" ref="O917" ca="1">INDIRECT("'Room Details'!$P$919")</f>
        <v>0</v>
      </c>
    </row>
    <row r="918" spans="1:15" x14ac:dyDescent="0.25">
      <c r="A918" cm="1">
        <f t="array" aca="1" ref="A918" ca="1">INDIRECT("'Room Details'!$B$920")</f>
        <v>0</v>
      </c>
      <c r="B918" cm="1">
        <f t="array" aca="1" ref="B918" ca="1">INDIRECT("'Room Details'!$C$920")</f>
        <v>0</v>
      </c>
      <c r="C918" cm="1">
        <f t="array" aca="1" ref="C918" ca="1">INDIRECT("'Room Details'!$D$920")</f>
        <v>0</v>
      </c>
      <c r="D918" cm="1">
        <f t="array" aca="1" ref="D918" ca="1">INDIRECT("'Room Details'!$E$920")</f>
        <v>0</v>
      </c>
      <c r="E918" t="str" cm="1">
        <f t="array" aca="1" ref="E918" ca="1">INDIRECT("'Room Details'!$F$920")</f>
        <v xml:space="preserve"> </v>
      </c>
      <c r="F918" cm="1">
        <f t="array" aca="1" ref="F918" ca="1">INDIRECT("'Room Details'!$G$920")</f>
        <v>0</v>
      </c>
      <c r="G918" cm="1">
        <f t="array" aca="1" ref="G918" ca="1">INDIRECT("'Room Details'!$H$920")</f>
        <v>0</v>
      </c>
      <c r="H918" cm="1">
        <f t="array" aca="1" ref="H918" ca="1">INDIRECT("'Room Details'!$I$920")</f>
        <v>0</v>
      </c>
      <c r="I918" cm="1">
        <f t="array" aca="1" ref="I918" ca="1">INDIRECT("'Room Details'!$J$920")</f>
        <v>0</v>
      </c>
      <c r="J918" cm="1">
        <f t="array" aca="1" ref="J918" ca="1">INDIRECT("'Room Details'!$K$920")</f>
        <v>0</v>
      </c>
      <c r="K918" t="str" cm="1">
        <f t="array" aca="1" ref="K918" ca="1">INDIRECT("'Room Details'!$L$920")</f>
        <v xml:space="preserve"> </v>
      </c>
      <c r="L918" cm="1">
        <f t="array" aca="1" ref="L918" ca="1">INDIRECT("'Room Details'!$M$920")</f>
        <v>0</v>
      </c>
      <c r="M918" cm="1">
        <f t="array" aca="1" ref="M918" ca="1">INDIRECT("'Room Details'!$N$920")</f>
        <v>0</v>
      </c>
      <c r="N918" cm="1">
        <f t="array" aca="1" ref="N918" ca="1">INDIRECT("'Room Details'!$O$920")</f>
        <v>0</v>
      </c>
      <c r="O918" cm="1">
        <f t="array" aca="1" ref="O918" ca="1">INDIRECT("'Room Details'!$P$920")</f>
        <v>0</v>
      </c>
    </row>
    <row r="919" spans="1:15" x14ac:dyDescent="0.25">
      <c r="A919" cm="1">
        <f t="array" aca="1" ref="A919" ca="1">INDIRECT("'Room Details'!$B$921")</f>
        <v>0</v>
      </c>
      <c r="B919" cm="1">
        <f t="array" aca="1" ref="B919" ca="1">INDIRECT("'Room Details'!$C$921")</f>
        <v>0</v>
      </c>
      <c r="C919" cm="1">
        <f t="array" aca="1" ref="C919" ca="1">INDIRECT("'Room Details'!$D$921")</f>
        <v>0</v>
      </c>
      <c r="D919" cm="1">
        <f t="array" aca="1" ref="D919" ca="1">INDIRECT("'Room Details'!$E$921")</f>
        <v>0</v>
      </c>
      <c r="E919" t="str" cm="1">
        <f t="array" aca="1" ref="E919" ca="1">INDIRECT("'Room Details'!$F$921")</f>
        <v xml:space="preserve"> </v>
      </c>
      <c r="F919" cm="1">
        <f t="array" aca="1" ref="F919" ca="1">INDIRECT("'Room Details'!$G$921")</f>
        <v>0</v>
      </c>
      <c r="G919" cm="1">
        <f t="array" aca="1" ref="G919" ca="1">INDIRECT("'Room Details'!$H$921")</f>
        <v>0</v>
      </c>
      <c r="H919" cm="1">
        <f t="array" aca="1" ref="H919" ca="1">INDIRECT("'Room Details'!$I$921")</f>
        <v>0</v>
      </c>
      <c r="I919" cm="1">
        <f t="array" aca="1" ref="I919" ca="1">INDIRECT("'Room Details'!$J$921")</f>
        <v>0</v>
      </c>
      <c r="J919" cm="1">
        <f t="array" aca="1" ref="J919" ca="1">INDIRECT("'Room Details'!$K$921")</f>
        <v>0</v>
      </c>
      <c r="K919" t="str" cm="1">
        <f t="array" aca="1" ref="K919" ca="1">INDIRECT("'Room Details'!$L$921")</f>
        <v xml:space="preserve"> </v>
      </c>
      <c r="L919" cm="1">
        <f t="array" aca="1" ref="L919" ca="1">INDIRECT("'Room Details'!$M$921")</f>
        <v>0</v>
      </c>
      <c r="M919" cm="1">
        <f t="array" aca="1" ref="M919" ca="1">INDIRECT("'Room Details'!$N$921")</f>
        <v>0</v>
      </c>
      <c r="N919" cm="1">
        <f t="array" aca="1" ref="N919" ca="1">INDIRECT("'Room Details'!$O$921")</f>
        <v>0</v>
      </c>
      <c r="O919" cm="1">
        <f t="array" aca="1" ref="O919" ca="1">INDIRECT("'Room Details'!$P$921")</f>
        <v>0</v>
      </c>
    </row>
    <row r="920" spans="1:15" x14ac:dyDescent="0.25">
      <c r="A920" cm="1">
        <f t="array" aca="1" ref="A920" ca="1">INDIRECT("'Room Details'!$B$922")</f>
        <v>0</v>
      </c>
      <c r="B920" cm="1">
        <f t="array" aca="1" ref="B920" ca="1">INDIRECT("'Room Details'!$C$922")</f>
        <v>0</v>
      </c>
      <c r="C920" cm="1">
        <f t="array" aca="1" ref="C920" ca="1">INDIRECT("'Room Details'!$D$922")</f>
        <v>0</v>
      </c>
      <c r="D920" cm="1">
        <f t="array" aca="1" ref="D920" ca="1">INDIRECT("'Room Details'!$E$922")</f>
        <v>0</v>
      </c>
      <c r="E920" t="str" cm="1">
        <f t="array" aca="1" ref="E920" ca="1">INDIRECT("'Room Details'!$F$922")</f>
        <v xml:space="preserve"> </v>
      </c>
      <c r="F920" cm="1">
        <f t="array" aca="1" ref="F920" ca="1">INDIRECT("'Room Details'!$G$922")</f>
        <v>0</v>
      </c>
      <c r="G920" cm="1">
        <f t="array" aca="1" ref="G920" ca="1">INDIRECT("'Room Details'!$H$922")</f>
        <v>0</v>
      </c>
      <c r="H920" cm="1">
        <f t="array" aca="1" ref="H920" ca="1">INDIRECT("'Room Details'!$I$922")</f>
        <v>0</v>
      </c>
      <c r="I920" cm="1">
        <f t="array" aca="1" ref="I920" ca="1">INDIRECT("'Room Details'!$J$922")</f>
        <v>0</v>
      </c>
      <c r="J920" cm="1">
        <f t="array" aca="1" ref="J920" ca="1">INDIRECT("'Room Details'!$K$922")</f>
        <v>0</v>
      </c>
      <c r="K920" t="str" cm="1">
        <f t="array" aca="1" ref="K920" ca="1">INDIRECT("'Room Details'!$L$922")</f>
        <v xml:space="preserve"> </v>
      </c>
      <c r="L920" cm="1">
        <f t="array" aca="1" ref="L920" ca="1">INDIRECT("'Room Details'!$M$922")</f>
        <v>0</v>
      </c>
      <c r="M920" cm="1">
        <f t="array" aca="1" ref="M920" ca="1">INDIRECT("'Room Details'!$N$922")</f>
        <v>0</v>
      </c>
      <c r="N920" cm="1">
        <f t="array" aca="1" ref="N920" ca="1">INDIRECT("'Room Details'!$O$922")</f>
        <v>0</v>
      </c>
      <c r="O920" cm="1">
        <f t="array" aca="1" ref="O920" ca="1">INDIRECT("'Room Details'!$P$922")</f>
        <v>0</v>
      </c>
    </row>
    <row r="921" spans="1:15" x14ac:dyDescent="0.25">
      <c r="A921" cm="1">
        <f t="array" aca="1" ref="A921" ca="1">INDIRECT("'Room Details'!$B$923")</f>
        <v>0</v>
      </c>
      <c r="B921" cm="1">
        <f t="array" aca="1" ref="B921" ca="1">INDIRECT("'Room Details'!$C$923")</f>
        <v>0</v>
      </c>
      <c r="C921" cm="1">
        <f t="array" aca="1" ref="C921" ca="1">INDIRECT("'Room Details'!$D$923")</f>
        <v>0</v>
      </c>
      <c r="D921" cm="1">
        <f t="array" aca="1" ref="D921" ca="1">INDIRECT("'Room Details'!$E$923")</f>
        <v>0</v>
      </c>
      <c r="E921" t="str" cm="1">
        <f t="array" aca="1" ref="E921" ca="1">INDIRECT("'Room Details'!$F$923")</f>
        <v xml:space="preserve"> </v>
      </c>
      <c r="F921" cm="1">
        <f t="array" aca="1" ref="F921" ca="1">INDIRECT("'Room Details'!$G$923")</f>
        <v>0</v>
      </c>
      <c r="G921" cm="1">
        <f t="array" aca="1" ref="G921" ca="1">INDIRECT("'Room Details'!$H$923")</f>
        <v>0</v>
      </c>
      <c r="H921" cm="1">
        <f t="array" aca="1" ref="H921" ca="1">INDIRECT("'Room Details'!$I$923")</f>
        <v>0</v>
      </c>
      <c r="I921" cm="1">
        <f t="array" aca="1" ref="I921" ca="1">INDIRECT("'Room Details'!$J$923")</f>
        <v>0</v>
      </c>
      <c r="J921" cm="1">
        <f t="array" aca="1" ref="J921" ca="1">INDIRECT("'Room Details'!$K$923")</f>
        <v>0</v>
      </c>
      <c r="K921" t="str" cm="1">
        <f t="array" aca="1" ref="K921" ca="1">INDIRECT("'Room Details'!$L$923")</f>
        <v xml:space="preserve"> </v>
      </c>
      <c r="L921" cm="1">
        <f t="array" aca="1" ref="L921" ca="1">INDIRECT("'Room Details'!$M$923")</f>
        <v>0</v>
      </c>
      <c r="M921" cm="1">
        <f t="array" aca="1" ref="M921" ca="1">INDIRECT("'Room Details'!$N$923")</f>
        <v>0</v>
      </c>
      <c r="N921" cm="1">
        <f t="array" aca="1" ref="N921" ca="1">INDIRECT("'Room Details'!$O$923")</f>
        <v>0</v>
      </c>
      <c r="O921" cm="1">
        <f t="array" aca="1" ref="O921" ca="1">INDIRECT("'Room Details'!$P$923")</f>
        <v>0</v>
      </c>
    </row>
    <row r="922" spans="1:15" x14ac:dyDescent="0.25">
      <c r="A922" cm="1">
        <f t="array" aca="1" ref="A922" ca="1">INDIRECT("'Room Details'!$B$924")</f>
        <v>0</v>
      </c>
      <c r="B922" cm="1">
        <f t="array" aca="1" ref="B922" ca="1">INDIRECT("'Room Details'!$C$924")</f>
        <v>0</v>
      </c>
      <c r="C922" cm="1">
        <f t="array" aca="1" ref="C922" ca="1">INDIRECT("'Room Details'!$D$924")</f>
        <v>0</v>
      </c>
      <c r="D922" cm="1">
        <f t="array" aca="1" ref="D922" ca="1">INDIRECT("'Room Details'!$E$924")</f>
        <v>0</v>
      </c>
      <c r="E922" t="str" cm="1">
        <f t="array" aca="1" ref="E922" ca="1">INDIRECT("'Room Details'!$F$924")</f>
        <v xml:space="preserve"> </v>
      </c>
      <c r="F922" cm="1">
        <f t="array" aca="1" ref="F922" ca="1">INDIRECT("'Room Details'!$G$924")</f>
        <v>0</v>
      </c>
      <c r="G922" cm="1">
        <f t="array" aca="1" ref="G922" ca="1">INDIRECT("'Room Details'!$H$924")</f>
        <v>0</v>
      </c>
      <c r="H922" cm="1">
        <f t="array" aca="1" ref="H922" ca="1">INDIRECT("'Room Details'!$I$924")</f>
        <v>0</v>
      </c>
      <c r="I922" cm="1">
        <f t="array" aca="1" ref="I922" ca="1">INDIRECT("'Room Details'!$J$924")</f>
        <v>0</v>
      </c>
      <c r="J922" cm="1">
        <f t="array" aca="1" ref="J922" ca="1">INDIRECT("'Room Details'!$K$924")</f>
        <v>0</v>
      </c>
      <c r="K922" t="str" cm="1">
        <f t="array" aca="1" ref="K922" ca="1">INDIRECT("'Room Details'!$L$924")</f>
        <v xml:space="preserve"> </v>
      </c>
      <c r="L922" cm="1">
        <f t="array" aca="1" ref="L922" ca="1">INDIRECT("'Room Details'!$M$924")</f>
        <v>0</v>
      </c>
      <c r="M922" cm="1">
        <f t="array" aca="1" ref="M922" ca="1">INDIRECT("'Room Details'!$N$924")</f>
        <v>0</v>
      </c>
      <c r="N922" cm="1">
        <f t="array" aca="1" ref="N922" ca="1">INDIRECT("'Room Details'!$O$924")</f>
        <v>0</v>
      </c>
      <c r="O922" cm="1">
        <f t="array" aca="1" ref="O922" ca="1">INDIRECT("'Room Details'!$P$924")</f>
        <v>0</v>
      </c>
    </row>
    <row r="923" spans="1:15" x14ac:dyDescent="0.25">
      <c r="A923" cm="1">
        <f t="array" aca="1" ref="A923" ca="1">INDIRECT("'Room Details'!$B$925")</f>
        <v>0</v>
      </c>
      <c r="B923" cm="1">
        <f t="array" aca="1" ref="B923" ca="1">INDIRECT("'Room Details'!$C$925")</f>
        <v>0</v>
      </c>
      <c r="C923" cm="1">
        <f t="array" aca="1" ref="C923" ca="1">INDIRECT("'Room Details'!$D$925")</f>
        <v>0</v>
      </c>
      <c r="D923" cm="1">
        <f t="array" aca="1" ref="D923" ca="1">INDIRECT("'Room Details'!$E$925")</f>
        <v>0</v>
      </c>
      <c r="E923" t="str" cm="1">
        <f t="array" aca="1" ref="E923" ca="1">INDIRECT("'Room Details'!$F$925")</f>
        <v xml:space="preserve"> </v>
      </c>
      <c r="F923" cm="1">
        <f t="array" aca="1" ref="F923" ca="1">INDIRECT("'Room Details'!$G$925")</f>
        <v>0</v>
      </c>
      <c r="G923" cm="1">
        <f t="array" aca="1" ref="G923" ca="1">INDIRECT("'Room Details'!$H$925")</f>
        <v>0</v>
      </c>
      <c r="H923" cm="1">
        <f t="array" aca="1" ref="H923" ca="1">INDIRECT("'Room Details'!$I$925")</f>
        <v>0</v>
      </c>
      <c r="I923" cm="1">
        <f t="array" aca="1" ref="I923" ca="1">INDIRECT("'Room Details'!$J$925")</f>
        <v>0</v>
      </c>
      <c r="J923" cm="1">
        <f t="array" aca="1" ref="J923" ca="1">INDIRECT("'Room Details'!$K$925")</f>
        <v>0</v>
      </c>
      <c r="K923" t="str" cm="1">
        <f t="array" aca="1" ref="K923" ca="1">INDIRECT("'Room Details'!$L$925")</f>
        <v xml:space="preserve"> </v>
      </c>
      <c r="L923" cm="1">
        <f t="array" aca="1" ref="L923" ca="1">INDIRECT("'Room Details'!$M$925")</f>
        <v>0</v>
      </c>
      <c r="M923" cm="1">
        <f t="array" aca="1" ref="M923" ca="1">INDIRECT("'Room Details'!$N$925")</f>
        <v>0</v>
      </c>
      <c r="N923" cm="1">
        <f t="array" aca="1" ref="N923" ca="1">INDIRECT("'Room Details'!$O$925")</f>
        <v>0</v>
      </c>
      <c r="O923" cm="1">
        <f t="array" aca="1" ref="O923" ca="1">INDIRECT("'Room Details'!$P$925")</f>
        <v>0</v>
      </c>
    </row>
    <row r="924" spans="1:15" x14ac:dyDescent="0.25">
      <c r="A924" cm="1">
        <f t="array" aca="1" ref="A924" ca="1">INDIRECT("'Room Details'!$B$926")</f>
        <v>0</v>
      </c>
      <c r="B924" cm="1">
        <f t="array" aca="1" ref="B924" ca="1">INDIRECT("'Room Details'!$C$926")</f>
        <v>0</v>
      </c>
      <c r="C924" cm="1">
        <f t="array" aca="1" ref="C924" ca="1">INDIRECT("'Room Details'!$D$926")</f>
        <v>0</v>
      </c>
      <c r="D924" cm="1">
        <f t="array" aca="1" ref="D924" ca="1">INDIRECT("'Room Details'!$E$926")</f>
        <v>0</v>
      </c>
      <c r="E924" t="str" cm="1">
        <f t="array" aca="1" ref="E924" ca="1">INDIRECT("'Room Details'!$F$926")</f>
        <v xml:space="preserve"> </v>
      </c>
      <c r="F924" cm="1">
        <f t="array" aca="1" ref="F924" ca="1">INDIRECT("'Room Details'!$G$926")</f>
        <v>0</v>
      </c>
      <c r="G924" cm="1">
        <f t="array" aca="1" ref="G924" ca="1">INDIRECT("'Room Details'!$H$926")</f>
        <v>0</v>
      </c>
      <c r="H924" cm="1">
        <f t="array" aca="1" ref="H924" ca="1">INDIRECT("'Room Details'!$I$926")</f>
        <v>0</v>
      </c>
      <c r="I924" cm="1">
        <f t="array" aca="1" ref="I924" ca="1">INDIRECT("'Room Details'!$J$926")</f>
        <v>0</v>
      </c>
      <c r="J924" cm="1">
        <f t="array" aca="1" ref="J924" ca="1">INDIRECT("'Room Details'!$K$926")</f>
        <v>0</v>
      </c>
      <c r="K924" t="str" cm="1">
        <f t="array" aca="1" ref="K924" ca="1">INDIRECT("'Room Details'!$L$926")</f>
        <v xml:space="preserve"> </v>
      </c>
      <c r="L924" cm="1">
        <f t="array" aca="1" ref="L924" ca="1">INDIRECT("'Room Details'!$M$926")</f>
        <v>0</v>
      </c>
      <c r="M924" cm="1">
        <f t="array" aca="1" ref="M924" ca="1">INDIRECT("'Room Details'!$N$926")</f>
        <v>0</v>
      </c>
      <c r="N924" cm="1">
        <f t="array" aca="1" ref="N924" ca="1">INDIRECT("'Room Details'!$O$926")</f>
        <v>0</v>
      </c>
      <c r="O924" cm="1">
        <f t="array" aca="1" ref="O924" ca="1">INDIRECT("'Room Details'!$P$926")</f>
        <v>0</v>
      </c>
    </row>
    <row r="925" spans="1:15" x14ac:dyDescent="0.25">
      <c r="A925" cm="1">
        <f t="array" aca="1" ref="A925" ca="1">INDIRECT("'Room Details'!$B$927")</f>
        <v>0</v>
      </c>
      <c r="B925" cm="1">
        <f t="array" aca="1" ref="B925" ca="1">INDIRECT("'Room Details'!$C$927")</f>
        <v>0</v>
      </c>
      <c r="C925" cm="1">
        <f t="array" aca="1" ref="C925" ca="1">INDIRECT("'Room Details'!$D$927")</f>
        <v>0</v>
      </c>
      <c r="D925" cm="1">
        <f t="array" aca="1" ref="D925" ca="1">INDIRECT("'Room Details'!$E$927")</f>
        <v>0</v>
      </c>
      <c r="E925" t="str" cm="1">
        <f t="array" aca="1" ref="E925" ca="1">INDIRECT("'Room Details'!$F$927")</f>
        <v xml:space="preserve"> </v>
      </c>
      <c r="F925" cm="1">
        <f t="array" aca="1" ref="F925" ca="1">INDIRECT("'Room Details'!$G$927")</f>
        <v>0</v>
      </c>
      <c r="G925" cm="1">
        <f t="array" aca="1" ref="G925" ca="1">INDIRECT("'Room Details'!$H$927")</f>
        <v>0</v>
      </c>
      <c r="H925" cm="1">
        <f t="array" aca="1" ref="H925" ca="1">INDIRECT("'Room Details'!$I$927")</f>
        <v>0</v>
      </c>
      <c r="I925" cm="1">
        <f t="array" aca="1" ref="I925" ca="1">INDIRECT("'Room Details'!$J$927")</f>
        <v>0</v>
      </c>
      <c r="J925" cm="1">
        <f t="array" aca="1" ref="J925" ca="1">INDIRECT("'Room Details'!$K$927")</f>
        <v>0</v>
      </c>
      <c r="K925" t="str" cm="1">
        <f t="array" aca="1" ref="K925" ca="1">INDIRECT("'Room Details'!$L$927")</f>
        <v xml:space="preserve"> </v>
      </c>
      <c r="L925" cm="1">
        <f t="array" aca="1" ref="L925" ca="1">INDIRECT("'Room Details'!$M$927")</f>
        <v>0</v>
      </c>
      <c r="M925" cm="1">
        <f t="array" aca="1" ref="M925" ca="1">INDIRECT("'Room Details'!$N$927")</f>
        <v>0</v>
      </c>
      <c r="N925" cm="1">
        <f t="array" aca="1" ref="N925" ca="1">INDIRECT("'Room Details'!$O$927")</f>
        <v>0</v>
      </c>
      <c r="O925" cm="1">
        <f t="array" aca="1" ref="O925" ca="1">INDIRECT("'Room Details'!$P$927")</f>
        <v>0</v>
      </c>
    </row>
    <row r="926" spans="1:15" x14ac:dyDescent="0.25">
      <c r="A926" cm="1">
        <f t="array" aca="1" ref="A926" ca="1">INDIRECT("'Room Details'!$B$928")</f>
        <v>0</v>
      </c>
      <c r="B926" cm="1">
        <f t="array" aca="1" ref="B926" ca="1">INDIRECT("'Room Details'!$C$928")</f>
        <v>0</v>
      </c>
      <c r="C926" cm="1">
        <f t="array" aca="1" ref="C926" ca="1">INDIRECT("'Room Details'!$D$928")</f>
        <v>0</v>
      </c>
      <c r="D926" cm="1">
        <f t="array" aca="1" ref="D926" ca="1">INDIRECT("'Room Details'!$E$928")</f>
        <v>0</v>
      </c>
      <c r="E926" t="str" cm="1">
        <f t="array" aca="1" ref="E926" ca="1">INDIRECT("'Room Details'!$F$928")</f>
        <v xml:space="preserve"> </v>
      </c>
      <c r="F926" cm="1">
        <f t="array" aca="1" ref="F926" ca="1">INDIRECT("'Room Details'!$G$928")</f>
        <v>0</v>
      </c>
      <c r="G926" cm="1">
        <f t="array" aca="1" ref="G926" ca="1">INDIRECT("'Room Details'!$H$928")</f>
        <v>0</v>
      </c>
      <c r="H926" cm="1">
        <f t="array" aca="1" ref="H926" ca="1">INDIRECT("'Room Details'!$I$928")</f>
        <v>0</v>
      </c>
      <c r="I926" cm="1">
        <f t="array" aca="1" ref="I926" ca="1">INDIRECT("'Room Details'!$J$928")</f>
        <v>0</v>
      </c>
      <c r="J926" cm="1">
        <f t="array" aca="1" ref="J926" ca="1">INDIRECT("'Room Details'!$K$928")</f>
        <v>0</v>
      </c>
      <c r="K926" t="str" cm="1">
        <f t="array" aca="1" ref="K926" ca="1">INDIRECT("'Room Details'!$L$928")</f>
        <v xml:space="preserve"> </v>
      </c>
      <c r="L926" cm="1">
        <f t="array" aca="1" ref="L926" ca="1">INDIRECT("'Room Details'!$M$928")</f>
        <v>0</v>
      </c>
      <c r="M926" cm="1">
        <f t="array" aca="1" ref="M926" ca="1">INDIRECT("'Room Details'!$N$928")</f>
        <v>0</v>
      </c>
      <c r="N926" cm="1">
        <f t="array" aca="1" ref="N926" ca="1">INDIRECT("'Room Details'!$O$928")</f>
        <v>0</v>
      </c>
      <c r="O926" cm="1">
        <f t="array" aca="1" ref="O926" ca="1">INDIRECT("'Room Details'!$P$928")</f>
        <v>0</v>
      </c>
    </row>
    <row r="927" spans="1:15" x14ac:dyDescent="0.25">
      <c r="A927" cm="1">
        <f t="array" aca="1" ref="A927" ca="1">INDIRECT("'Room Details'!$B$929")</f>
        <v>0</v>
      </c>
      <c r="B927" cm="1">
        <f t="array" aca="1" ref="B927" ca="1">INDIRECT("'Room Details'!$C$929")</f>
        <v>0</v>
      </c>
      <c r="C927" cm="1">
        <f t="array" aca="1" ref="C927" ca="1">INDIRECT("'Room Details'!$D$929")</f>
        <v>0</v>
      </c>
      <c r="D927" cm="1">
        <f t="array" aca="1" ref="D927" ca="1">INDIRECT("'Room Details'!$E$929")</f>
        <v>0</v>
      </c>
      <c r="E927" t="str" cm="1">
        <f t="array" aca="1" ref="E927" ca="1">INDIRECT("'Room Details'!$F$929")</f>
        <v xml:space="preserve"> </v>
      </c>
      <c r="F927" cm="1">
        <f t="array" aca="1" ref="F927" ca="1">INDIRECT("'Room Details'!$G$929")</f>
        <v>0</v>
      </c>
      <c r="G927" cm="1">
        <f t="array" aca="1" ref="G927" ca="1">INDIRECT("'Room Details'!$H$929")</f>
        <v>0</v>
      </c>
      <c r="H927" cm="1">
        <f t="array" aca="1" ref="H927" ca="1">INDIRECT("'Room Details'!$I$929")</f>
        <v>0</v>
      </c>
      <c r="I927" cm="1">
        <f t="array" aca="1" ref="I927" ca="1">INDIRECT("'Room Details'!$J$929")</f>
        <v>0</v>
      </c>
      <c r="J927" cm="1">
        <f t="array" aca="1" ref="J927" ca="1">INDIRECT("'Room Details'!$K$929")</f>
        <v>0</v>
      </c>
      <c r="K927" t="str" cm="1">
        <f t="array" aca="1" ref="K927" ca="1">INDIRECT("'Room Details'!$L$929")</f>
        <v xml:space="preserve"> </v>
      </c>
      <c r="L927" cm="1">
        <f t="array" aca="1" ref="L927" ca="1">INDIRECT("'Room Details'!$M$929")</f>
        <v>0</v>
      </c>
      <c r="M927" cm="1">
        <f t="array" aca="1" ref="M927" ca="1">INDIRECT("'Room Details'!$N$929")</f>
        <v>0</v>
      </c>
      <c r="N927" cm="1">
        <f t="array" aca="1" ref="N927" ca="1">INDIRECT("'Room Details'!$O$929")</f>
        <v>0</v>
      </c>
      <c r="O927" cm="1">
        <f t="array" aca="1" ref="O927" ca="1">INDIRECT("'Room Details'!$P$929")</f>
        <v>0</v>
      </c>
    </row>
    <row r="928" spans="1:15" x14ac:dyDescent="0.25">
      <c r="A928" cm="1">
        <f t="array" aca="1" ref="A928" ca="1">INDIRECT("'Room Details'!$B$930")</f>
        <v>0</v>
      </c>
      <c r="B928" cm="1">
        <f t="array" aca="1" ref="B928" ca="1">INDIRECT("'Room Details'!$C$930")</f>
        <v>0</v>
      </c>
      <c r="C928" cm="1">
        <f t="array" aca="1" ref="C928" ca="1">INDIRECT("'Room Details'!$D$930")</f>
        <v>0</v>
      </c>
      <c r="D928" cm="1">
        <f t="array" aca="1" ref="D928" ca="1">INDIRECT("'Room Details'!$E$930")</f>
        <v>0</v>
      </c>
      <c r="E928" t="str" cm="1">
        <f t="array" aca="1" ref="E928" ca="1">INDIRECT("'Room Details'!$F$930")</f>
        <v xml:space="preserve"> </v>
      </c>
      <c r="F928" cm="1">
        <f t="array" aca="1" ref="F928" ca="1">INDIRECT("'Room Details'!$G$930")</f>
        <v>0</v>
      </c>
      <c r="G928" cm="1">
        <f t="array" aca="1" ref="G928" ca="1">INDIRECT("'Room Details'!$H$930")</f>
        <v>0</v>
      </c>
      <c r="H928" cm="1">
        <f t="array" aca="1" ref="H928" ca="1">INDIRECT("'Room Details'!$I$930")</f>
        <v>0</v>
      </c>
      <c r="I928" cm="1">
        <f t="array" aca="1" ref="I928" ca="1">INDIRECT("'Room Details'!$J$930")</f>
        <v>0</v>
      </c>
      <c r="J928" cm="1">
        <f t="array" aca="1" ref="J928" ca="1">INDIRECT("'Room Details'!$K$930")</f>
        <v>0</v>
      </c>
      <c r="K928" t="str" cm="1">
        <f t="array" aca="1" ref="K928" ca="1">INDIRECT("'Room Details'!$L$930")</f>
        <v xml:space="preserve"> </v>
      </c>
      <c r="L928" cm="1">
        <f t="array" aca="1" ref="L928" ca="1">INDIRECT("'Room Details'!$M$930")</f>
        <v>0</v>
      </c>
      <c r="M928" cm="1">
        <f t="array" aca="1" ref="M928" ca="1">INDIRECT("'Room Details'!$N$930")</f>
        <v>0</v>
      </c>
      <c r="N928" cm="1">
        <f t="array" aca="1" ref="N928" ca="1">INDIRECT("'Room Details'!$O$930")</f>
        <v>0</v>
      </c>
      <c r="O928" cm="1">
        <f t="array" aca="1" ref="O928" ca="1">INDIRECT("'Room Details'!$P$930")</f>
        <v>0</v>
      </c>
    </row>
    <row r="929" spans="1:15" x14ac:dyDescent="0.25">
      <c r="A929" cm="1">
        <f t="array" aca="1" ref="A929" ca="1">INDIRECT("'Room Details'!$B$931")</f>
        <v>0</v>
      </c>
      <c r="B929" cm="1">
        <f t="array" aca="1" ref="B929" ca="1">INDIRECT("'Room Details'!$C$931")</f>
        <v>0</v>
      </c>
      <c r="C929" cm="1">
        <f t="array" aca="1" ref="C929" ca="1">INDIRECT("'Room Details'!$D$931")</f>
        <v>0</v>
      </c>
      <c r="D929" cm="1">
        <f t="array" aca="1" ref="D929" ca="1">INDIRECT("'Room Details'!$E$931")</f>
        <v>0</v>
      </c>
      <c r="E929" t="str" cm="1">
        <f t="array" aca="1" ref="E929" ca="1">INDIRECT("'Room Details'!$F$931")</f>
        <v xml:space="preserve"> </v>
      </c>
      <c r="F929" cm="1">
        <f t="array" aca="1" ref="F929" ca="1">INDIRECT("'Room Details'!$G$931")</f>
        <v>0</v>
      </c>
      <c r="G929" cm="1">
        <f t="array" aca="1" ref="G929" ca="1">INDIRECT("'Room Details'!$H$931")</f>
        <v>0</v>
      </c>
      <c r="H929" cm="1">
        <f t="array" aca="1" ref="H929" ca="1">INDIRECT("'Room Details'!$I$931")</f>
        <v>0</v>
      </c>
      <c r="I929" cm="1">
        <f t="array" aca="1" ref="I929" ca="1">INDIRECT("'Room Details'!$J$931")</f>
        <v>0</v>
      </c>
      <c r="J929" cm="1">
        <f t="array" aca="1" ref="J929" ca="1">INDIRECT("'Room Details'!$K$931")</f>
        <v>0</v>
      </c>
      <c r="K929" t="str" cm="1">
        <f t="array" aca="1" ref="K929" ca="1">INDIRECT("'Room Details'!$L$931")</f>
        <v xml:space="preserve"> </v>
      </c>
      <c r="L929" cm="1">
        <f t="array" aca="1" ref="L929" ca="1">INDIRECT("'Room Details'!$M$931")</f>
        <v>0</v>
      </c>
      <c r="M929" cm="1">
        <f t="array" aca="1" ref="M929" ca="1">INDIRECT("'Room Details'!$N$931")</f>
        <v>0</v>
      </c>
      <c r="N929" cm="1">
        <f t="array" aca="1" ref="N929" ca="1">INDIRECT("'Room Details'!$O$931")</f>
        <v>0</v>
      </c>
      <c r="O929" cm="1">
        <f t="array" aca="1" ref="O929" ca="1">INDIRECT("'Room Details'!$P$931")</f>
        <v>0</v>
      </c>
    </row>
    <row r="930" spans="1:15" x14ac:dyDescent="0.25">
      <c r="A930" cm="1">
        <f t="array" aca="1" ref="A930" ca="1">INDIRECT("'Room Details'!$B$932")</f>
        <v>0</v>
      </c>
      <c r="B930" cm="1">
        <f t="array" aca="1" ref="B930" ca="1">INDIRECT("'Room Details'!$C$932")</f>
        <v>0</v>
      </c>
      <c r="C930" cm="1">
        <f t="array" aca="1" ref="C930" ca="1">INDIRECT("'Room Details'!$D$932")</f>
        <v>0</v>
      </c>
      <c r="D930" cm="1">
        <f t="array" aca="1" ref="D930" ca="1">INDIRECT("'Room Details'!$E$932")</f>
        <v>0</v>
      </c>
      <c r="E930" t="str" cm="1">
        <f t="array" aca="1" ref="E930" ca="1">INDIRECT("'Room Details'!$F$932")</f>
        <v xml:space="preserve"> </v>
      </c>
      <c r="F930" cm="1">
        <f t="array" aca="1" ref="F930" ca="1">INDIRECT("'Room Details'!$G$932")</f>
        <v>0</v>
      </c>
      <c r="G930" cm="1">
        <f t="array" aca="1" ref="G930" ca="1">INDIRECT("'Room Details'!$H$932")</f>
        <v>0</v>
      </c>
      <c r="H930" cm="1">
        <f t="array" aca="1" ref="H930" ca="1">INDIRECT("'Room Details'!$I$932")</f>
        <v>0</v>
      </c>
      <c r="I930" cm="1">
        <f t="array" aca="1" ref="I930" ca="1">INDIRECT("'Room Details'!$J$932")</f>
        <v>0</v>
      </c>
      <c r="J930" cm="1">
        <f t="array" aca="1" ref="J930" ca="1">INDIRECT("'Room Details'!$K$932")</f>
        <v>0</v>
      </c>
      <c r="K930" t="str" cm="1">
        <f t="array" aca="1" ref="K930" ca="1">INDIRECT("'Room Details'!$L$932")</f>
        <v xml:space="preserve"> </v>
      </c>
      <c r="L930" cm="1">
        <f t="array" aca="1" ref="L930" ca="1">INDIRECT("'Room Details'!$M$932")</f>
        <v>0</v>
      </c>
      <c r="M930" cm="1">
        <f t="array" aca="1" ref="M930" ca="1">INDIRECT("'Room Details'!$N$932")</f>
        <v>0</v>
      </c>
      <c r="N930" cm="1">
        <f t="array" aca="1" ref="N930" ca="1">INDIRECT("'Room Details'!$O$932")</f>
        <v>0</v>
      </c>
      <c r="O930" cm="1">
        <f t="array" aca="1" ref="O930" ca="1">INDIRECT("'Room Details'!$P$932")</f>
        <v>0</v>
      </c>
    </row>
    <row r="931" spans="1:15" x14ac:dyDescent="0.25">
      <c r="A931" cm="1">
        <f t="array" aca="1" ref="A931" ca="1">INDIRECT("'Room Details'!$B$933")</f>
        <v>0</v>
      </c>
      <c r="B931" cm="1">
        <f t="array" aca="1" ref="B931" ca="1">INDIRECT("'Room Details'!$C$933")</f>
        <v>0</v>
      </c>
      <c r="C931" cm="1">
        <f t="array" aca="1" ref="C931" ca="1">INDIRECT("'Room Details'!$D$933")</f>
        <v>0</v>
      </c>
      <c r="D931" cm="1">
        <f t="array" aca="1" ref="D931" ca="1">INDIRECT("'Room Details'!$E$933")</f>
        <v>0</v>
      </c>
      <c r="E931" t="str" cm="1">
        <f t="array" aca="1" ref="E931" ca="1">INDIRECT("'Room Details'!$F$933")</f>
        <v xml:space="preserve"> </v>
      </c>
      <c r="F931" cm="1">
        <f t="array" aca="1" ref="F931" ca="1">INDIRECT("'Room Details'!$G$933")</f>
        <v>0</v>
      </c>
      <c r="G931" cm="1">
        <f t="array" aca="1" ref="G931" ca="1">INDIRECT("'Room Details'!$H$933")</f>
        <v>0</v>
      </c>
      <c r="H931" cm="1">
        <f t="array" aca="1" ref="H931" ca="1">INDIRECT("'Room Details'!$I$933")</f>
        <v>0</v>
      </c>
      <c r="I931" cm="1">
        <f t="array" aca="1" ref="I931" ca="1">INDIRECT("'Room Details'!$J$933")</f>
        <v>0</v>
      </c>
      <c r="J931" cm="1">
        <f t="array" aca="1" ref="J931" ca="1">INDIRECT("'Room Details'!$K$933")</f>
        <v>0</v>
      </c>
      <c r="K931" t="str" cm="1">
        <f t="array" aca="1" ref="K931" ca="1">INDIRECT("'Room Details'!$L$933")</f>
        <v xml:space="preserve"> </v>
      </c>
      <c r="L931" cm="1">
        <f t="array" aca="1" ref="L931" ca="1">INDIRECT("'Room Details'!$M$933")</f>
        <v>0</v>
      </c>
      <c r="M931" cm="1">
        <f t="array" aca="1" ref="M931" ca="1">INDIRECT("'Room Details'!$N$933")</f>
        <v>0</v>
      </c>
      <c r="N931" cm="1">
        <f t="array" aca="1" ref="N931" ca="1">INDIRECT("'Room Details'!$O$933")</f>
        <v>0</v>
      </c>
      <c r="O931" cm="1">
        <f t="array" aca="1" ref="O931" ca="1">INDIRECT("'Room Details'!$P$933")</f>
        <v>0</v>
      </c>
    </row>
    <row r="932" spans="1:15" x14ac:dyDescent="0.25">
      <c r="A932" cm="1">
        <f t="array" aca="1" ref="A932" ca="1">INDIRECT("'Room Details'!$B$934")</f>
        <v>0</v>
      </c>
      <c r="B932" cm="1">
        <f t="array" aca="1" ref="B932" ca="1">INDIRECT("'Room Details'!$C$934")</f>
        <v>0</v>
      </c>
      <c r="C932" cm="1">
        <f t="array" aca="1" ref="C932" ca="1">INDIRECT("'Room Details'!$D$934")</f>
        <v>0</v>
      </c>
      <c r="D932" cm="1">
        <f t="array" aca="1" ref="D932" ca="1">INDIRECT("'Room Details'!$E$934")</f>
        <v>0</v>
      </c>
      <c r="E932" t="str" cm="1">
        <f t="array" aca="1" ref="E932" ca="1">INDIRECT("'Room Details'!$F$934")</f>
        <v xml:space="preserve"> </v>
      </c>
      <c r="F932" cm="1">
        <f t="array" aca="1" ref="F932" ca="1">INDIRECT("'Room Details'!$G$934")</f>
        <v>0</v>
      </c>
      <c r="G932" cm="1">
        <f t="array" aca="1" ref="G932" ca="1">INDIRECT("'Room Details'!$H$934")</f>
        <v>0</v>
      </c>
      <c r="H932" cm="1">
        <f t="array" aca="1" ref="H932" ca="1">INDIRECT("'Room Details'!$I$934")</f>
        <v>0</v>
      </c>
      <c r="I932" cm="1">
        <f t="array" aca="1" ref="I932" ca="1">INDIRECT("'Room Details'!$J$934")</f>
        <v>0</v>
      </c>
      <c r="J932" cm="1">
        <f t="array" aca="1" ref="J932" ca="1">INDIRECT("'Room Details'!$K$934")</f>
        <v>0</v>
      </c>
      <c r="K932" t="str" cm="1">
        <f t="array" aca="1" ref="K932" ca="1">INDIRECT("'Room Details'!$L$934")</f>
        <v xml:space="preserve"> </v>
      </c>
      <c r="L932" cm="1">
        <f t="array" aca="1" ref="L932" ca="1">INDIRECT("'Room Details'!$M$934")</f>
        <v>0</v>
      </c>
      <c r="M932" cm="1">
        <f t="array" aca="1" ref="M932" ca="1">INDIRECT("'Room Details'!$N$934")</f>
        <v>0</v>
      </c>
      <c r="N932" cm="1">
        <f t="array" aca="1" ref="N932" ca="1">INDIRECT("'Room Details'!$O$934")</f>
        <v>0</v>
      </c>
      <c r="O932" cm="1">
        <f t="array" aca="1" ref="O932" ca="1">INDIRECT("'Room Details'!$P$934")</f>
        <v>0</v>
      </c>
    </row>
    <row r="933" spans="1:15" x14ac:dyDescent="0.25">
      <c r="A933" cm="1">
        <f t="array" aca="1" ref="A933" ca="1">INDIRECT("'Room Details'!$B$935")</f>
        <v>0</v>
      </c>
      <c r="B933" cm="1">
        <f t="array" aca="1" ref="B933" ca="1">INDIRECT("'Room Details'!$C$935")</f>
        <v>0</v>
      </c>
      <c r="C933" cm="1">
        <f t="array" aca="1" ref="C933" ca="1">INDIRECT("'Room Details'!$D$935")</f>
        <v>0</v>
      </c>
      <c r="D933" cm="1">
        <f t="array" aca="1" ref="D933" ca="1">INDIRECT("'Room Details'!$E$935")</f>
        <v>0</v>
      </c>
      <c r="E933" t="str" cm="1">
        <f t="array" aca="1" ref="E933" ca="1">INDIRECT("'Room Details'!$F$935")</f>
        <v xml:space="preserve"> </v>
      </c>
      <c r="F933" cm="1">
        <f t="array" aca="1" ref="F933" ca="1">INDIRECT("'Room Details'!$G$935")</f>
        <v>0</v>
      </c>
      <c r="G933" cm="1">
        <f t="array" aca="1" ref="G933" ca="1">INDIRECT("'Room Details'!$H$935")</f>
        <v>0</v>
      </c>
      <c r="H933" cm="1">
        <f t="array" aca="1" ref="H933" ca="1">INDIRECT("'Room Details'!$I$935")</f>
        <v>0</v>
      </c>
      <c r="I933" cm="1">
        <f t="array" aca="1" ref="I933" ca="1">INDIRECT("'Room Details'!$J$935")</f>
        <v>0</v>
      </c>
      <c r="J933" cm="1">
        <f t="array" aca="1" ref="J933" ca="1">INDIRECT("'Room Details'!$K$935")</f>
        <v>0</v>
      </c>
      <c r="K933" t="str" cm="1">
        <f t="array" aca="1" ref="K933" ca="1">INDIRECT("'Room Details'!$L$935")</f>
        <v xml:space="preserve"> </v>
      </c>
      <c r="L933" cm="1">
        <f t="array" aca="1" ref="L933" ca="1">INDIRECT("'Room Details'!$M$935")</f>
        <v>0</v>
      </c>
      <c r="M933" cm="1">
        <f t="array" aca="1" ref="M933" ca="1">INDIRECT("'Room Details'!$N$935")</f>
        <v>0</v>
      </c>
      <c r="N933" cm="1">
        <f t="array" aca="1" ref="N933" ca="1">INDIRECT("'Room Details'!$O$935")</f>
        <v>0</v>
      </c>
      <c r="O933" cm="1">
        <f t="array" aca="1" ref="O933" ca="1">INDIRECT("'Room Details'!$P$935")</f>
        <v>0</v>
      </c>
    </row>
    <row r="934" spans="1:15" x14ac:dyDescent="0.25">
      <c r="A934" cm="1">
        <f t="array" aca="1" ref="A934" ca="1">INDIRECT("'Room Details'!$B$936")</f>
        <v>0</v>
      </c>
      <c r="B934" cm="1">
        <f t="array" aca="1" ref="B934" ca="1">INDIRECT("'Room Details'!$C$936")</f>
        <v>0</v>
      </c>
      <c r="C934" cm="1">
        <f t="array" aca="1" ref="C934" ca="1">INDIRECT("'Room Details'!$D$936")</f>
        <v>0</v>
      </c>
      <c r="D934" cm="1">
        <f t="array" aca="1" ref="D934" ca="1">INDIRECT("'Room Details'!$E$936")</f>
        <v>0</v>
      </c>
      <c r="E934" t="str" cm="1">
        <f t="array" aca="1" ref="E934" ca="1">INDIRECT("'Room Details'!$F$936")</f>
        <v xml:space="preserve"> </v>
      </c>
      <c r="F934" cm="1">
        <f t="array" aca="1" ref="F934" ca="1">INDIRECT("'Room Details'!$G$936")</f>
        <v>0</v>
      </c>
      <c r="G934" cm="1">
        <f t="array" aca="1" ref="G934" ca="1">INDIRECT("'Room Details'!$H$936")</f>
        <v>0</v>
      </c>
      <c r="H934" cm="1">
        <f t="array" aca="1" ref="H934" ca="1">INDIRECT("'Room Details'!$I$936")</f>
        <v>0</v>
      </c>
      <c r="I934" cm="1">
        <f t="array" aca="1" ref="I934" ca="1">INDIRECT("'Room Details'!$J$936")</f>
        <v>0</v>
      </c>
      <c r="J934" cm="1">
        <f t="array" aca="1" ref="J934" ca="1">INDIRECT("'Room Details'!$K$936")</f>
        <v>0</v>
      </c>
      <c r="K934" t="str" cm="1">
        <f t="array" aca="1" ref="K934" ca="1">INDIRECT("'Room Details'!$L$936")</f>
        <v xml:space="preserve"> </v>
      </c>
      <c r="L934" cm="1">
        <f t="array" aca="1" ref="L934" ca="1">INDIRECT("'Room Details'!$M$936")</f>
        <v>0</v>
      </c>
      <c r="M934" cm="1">
        <f t="array" aca="1" ref="M934" ca="1">INDIRECT("'Room Details'!$N$936")</f>
        <v>0</v>
      </c>
      <c r="N934" cm="1">
        <f t="array" aca="1" ref="N934" ca="1">INDIRECT("'Room Details'!$O$936")</f>
        <v>0</v>
      </c>
      <c r="O934" cm="1">
        <f t="array" aca="1" ref="O934" ca="1">INDIRECT("'Room Details'!$P$936")</f>
        <v>0</v>
      </c>
    </row>
    <row r="935" spans="1:15" x14ac:dyDescent="0.25">
      <c r="A935" cm="1">
        <f t="array" aca="1" ref="A935" ca="1">INDIRECT("'Room Details'!$B$937")</f>
        <v>0</v>
      </c>
      <c r="B935" cm="1">
        <f t="array" aca="1" ref="B935" ca="1">INDIRECT("'Room Details'!$C$937")</f>
        <v>0</v>
      </c>
      <c r="C935" cm="1">
        <f t="array" aca="1" ref="C935" ca="1">INDIRECT("'Room Details'!$D$937")</f>
        <v>0</v>
      </c>
      <c r="D935" cm="1">
        <f t="array" aca="1" ref="D935" ca="1">INDIRECT("'Room Details'!$E$937")</f>
        <v>0</v>
      </c>
      <c r="E935" t="str" cm="1">
        <f t="array" aca="1" ref="E935" ca="1">INDIRECT("'Room Details'!$F$937")</f>
        <v xml:space="preserve"> </v>
      </c>
      <c r="F935" cm="1">
        <f t="array" aca="1" ref="F935" ca="1">INDIRECT("'Room Details'!$G$937")</f>
        <v>0</v>
      </c>
      <c r="G935" cm="1">
        <f t="array" aca="1" ref="G935" ca="1">INDIRECT("'Room Details'!$H$937")</f>
        <v>0</v>
      </c>
      <c r="H935" cm="1">
        <f t="array" aca="1" ref="H935" ca="1">INDIRECT("'Room Details'!$I$937")</f>
        <v>0</v>
      </c>
      <c r="I935" cm="1">
        <f t="array" aca="1" ref="I935" ca="1">INDIRECT("'Room Details'!$J$937")</f>
        <v>0</v>
      </c>
      <c r="J935" cm="1">
        <f t="array" aca="1" ref="J935" ca="1">INDIRECT("'Room Details'!$K$937")</f>
        <v>0</v>
      </c>
      <c r="K935" t="str" cm="1">
        <f t="array" aca="1" ref="K935" ca="1">INDIRECT("'Room Details'!$L$937")</f>
        <v xml:space="preserve"> </v>
      </c>
      <c r="L935" cm="1">
        <f t="array" aca="1" ref="L935" ca="1">INDIRECT("'Room Details'!$M$937")</f>
        <v>0</v>
      </c>
      <c r="M935" cm="1">
        <f t="array" aca="1" ref="M935" ca="1">INDIRECT("'Room Details'!$N$937")</f>
        <v>0</v>
      </c>
      <c r="N935" cm="1">
        <f t="array" aca="1" ref="N935" ca="1">INDIRECT("'Room Details'!$O$937")</f>
        <v>0</v>
      </c>
      <c r="O935" cm="1">
        <f t="array" aca="1" ref="O935" ca="1">INDIRECT("'Room Details'!$P$937")</f>
        <v>0</v>
      </c>
    </row>
    <row r="936" spans="1:15" x14ac:dyDescent="0.25">
      <c r="A936" cm="1">
        <f t="array" aca="1" ref="A936" ca="1">INDIRECT("'Room Details'!$B$938")</f>
        <v>0</v>
      </c>
      <c r="B936" cm="1">
        <f t="array" aca="1" ref="B936" ca="1">INDIRECT("'Room Details'!$C$938")</f>
        <v>0</v>
      </c>
      <c r="C936" cm="1">
        <f t="array" aca="1" ref="C936" ca="1">INDIRECT("'Room Details'!$D$938")</f>
        <v>0</v>
      </c>
      <c r="D936" cm="1">
        <f t="array" aca="1" ref="D936" ca="1">INDIRECT("'Room Details'!$E$938")</f>
        <v>0</v>
      </c>
      <c r="E936" t="str" cm="1">
        <f t="array" aca="1" ref="E936" ca="1">INDIRECT("'Room Details'!$F$938")</f>
        <v xml:space="preserve"> </v>
      </c>
      <c r="F936" cm="1">
        <f t="array" aca="1" ref="F936" ca="1">INDIRECT("'Room Details'!$G$938")</f>
        <v>0</v>
      </c>
      <c r="G936" cm="1">
        <f t="array" aca="1" ref="G936" ca="1">INDIRECT("'Room Details'!$H$938")</f>
        <v>0</v>
      </c>
      <c r="H936" cm="1">
        <f t="array" aca="1" ref="H936" ca="1">INDIRECT("'Room Details'!$I$938")</f>
        <v>0</v>
      </c>
      <c r="I936" cm="1">
        <f t="array" aca="1" ref="I936" ca="1">INDIRECT("'Room Details'!$J$938")</f>
        <v>0</v>
      </c>
      <c r="J936" cm="1">
        <f t="array" aca="1" ref="J936" ca="1">INDIRECT("'Room Details'!$K$938")</f>
        <v>0</v>
      </c>
      <c r="K936" t="str" cm="1">
        <f t="array" aca="1" ref="K936" ca="1">INDIRECT("'Room Details'!$L$938")</f>
        <v xml:space="preserve"> </v>
      </c>
      <c r="L936" cm="1">
        <f t="array" aca="1" ref="L936" ca="1">INDIRECT("'Room Details'!$M$938")</f>
        <v>0</v>
      </c>
      <c r="M936" cm="1">
        <f t="array" aca="1" ref="M936" ca="1">INDIRECT("'Room Details'!$N$938")</f>
        <v>0</v>
      </c>
      <c r="N936" cm="1">
        <f t="array" aca="1" ref="N936" ca="1">INDIRECT("'Room Details'!$O$938")</f>
        <v>0</v>
      </c>
      <c r="O936" cm="1">
        <f t="array" aca="1" ref="O936" ca="1">INDIRECT("'Room Details'!$P$938")</f>
        <v>0</v>
      </c>
    </row>
    <row r="937" spans="1:15" x14ac:dyDescent="0.25">
      <c r="A937" cm="1">
        <f t="array" aca="1" ref="A937" ca="1">INDIRECT("'Room Details'!$B$939")</f>
        <v>0</v>
      </c>
      <c r="B937" cm="1">
        <f t="array" aca="1" ref="B937" ca="1">INDIRECT("'Room Details'!$C$939")</f>
        <v>0</v>
      </c>
      <c r="C937" cm="1">
        <f t="array" aca="1" ref="C937" ca="1">INDIRECT("'Room Details'!$D$939")</f>
        <v>0</v>
      </c>
      <c r="D937" cm="1">
        <f t="array" aca="1" ref="D937" ca="1">INDIRECT("'Room Details'!$E$939")</f>
        <v>0</v>
      </c>
      <c r="E937" t="str" cm="1">
        <f t="array" aca="1" ref="E937" ca="1">INDIRECT("'Room Details'!$F$939")</f>
        <v xml:space="preserve"> </v>
      </c>
      <c r="F937" cm="1">
        <f t="array" aca="1" ref="F937" ca="1">INDIRECT("'Room Details'!$G$939")</f>
        <v>0</v>
      </c>
      <c r="G937" cm="1">
        <f t="array" aca="1" ref="G937" ca="1">INDIRECT("'Room Details'!$H$939")</f>
        <v>0</v>
      </c>
      <c r="H937" cm="1">
        <f t="array" aca="1" ref="H937" ca="1">INDIRECT("'Room Details'!$I$939")</f>
        <v>0</v>
      </c>
      <c r="I937" cm="1">
        <f t="array" aca="1" ref="I937" ca="1">INDIRECT("'Room Details'!$J$939")</f>
        <v>0</v>
      </c>
      <c r="J937" cm="1">
        <f t="array" aca="1" ref="J937" ca="1">INDIRECT("'Room Details'!$K$939")</f>
        <v>0</v>
      </c>
      <c r="K937" t="str" cm="1">
        <f t="array" aca="1" ref="K937" ca="1">INDIRECT("'Room Details'!$L$939")</f>
        <v xml:space="preserve"> </v>
      </c>
      <c r="L937" cm="1">
        <f t="array" aca="1" ref="L937" ca="1">INDIRECT("'Room Details'!$M$939")</f>
        <v>0</v>
      </c>
      <c r="M937" cm="1">
        <f t="array" aca="1" ref="M937" ca="1">INDIRECT("'Room Details'!$N$939")</f>
        <v>0</v>
      </c>
      <c r="N937" cm="1">
        <f t="array" aca="1" ref="N937" ca="1">INDIRECT("'Room Details'!$O$939")</f>
        <v>0</v>
      </c>
      <c r="O937" cm="1">
        <f t="array" aca="1" ref="O937" ca="1">INDIRECT("'Room Details'!$P$939")</f>
        <v>0</v>
      </c>
    </row>
    <row r="938" spans="1:15" x14ac:dyDescent="0.25">
      <c r="A938" cm="1">
        <f t="array" aca="1" ref="A938" ca="1">INDIRECT("'Room Details'!$B$940")</f>
        <v>0</v>
      </c>
      <c r="B938" cm="1">
        <f t="array" aca="1" ref="B938" ca="1">INDIRECT("'Room Details'!$C$940")</f>
        <v>0</v>
      </c>
      <c r="C938" cm="1">
        <f t="array" aca="1" ref="C938" ca="1">INDIRECT("'Room Details'!$D$940")</f>
        <v>0</v>
      </c>
      <c r="D938" cm="1">
        <f t="array" aca="1" ref="D938" ca="1">INDIRECT("'Room Details'!$E$940")</f>
        <v>0</v>
      </c>
      <c r="E938" t="str" cm="1">
        <f t="array" aca="1" ref="E938" ca="1">INDIRECT("'Room Details'!$F$940")</f>
        <v xml:space="preserve"> </v>
      </c>
      <c r="F938" cm="1">
        <f t="array" aca="1" ref="F938" ca="1">INDIRECT("'Room Details'!$G$940")</f>
        <v>0</v>
      </c>
      <c r="G938" cm="1">
        <f t="array" aca="1" ref="G938" ca="1">INDIRECT("'Room Details'!$H$940")</f>
        <v>0</v>
      </c>
      <c r="H938" cm="1">
        <f t="array" aca="1" ref="H938" ca="1">INDIRECT("'Room Details'!$I$940")</f>
        <v>0</v>
      </c>
      <c r="I938" cm="1">
        <f t="array" aca="1" ref="I938" ca="1">INDIRECT("'Room Details'!$J$940")</f>
        <v>0</v>
      </c>
      <c r="J938" cm="1">
        <f t="array" aca="1" ref="J938" ca="1">INDIRECT("'Room Details'!$K$940")</f>
        <v>0</v>
      </c>
      <c r="K938" t="str" cm="1">
        <f t="array" aca="1" ref="K938" ca="1">INDIRECT("'Room Details'!$L$940")</f>
        <v xml:space="preserve"> </v>
      </c>
      <c r="L938" cm="1">
        <f t="array" aca="1" ref="L938" ca="1">INDIRECT("'Room Details'!$M$940")</f>
        <v>0</v>
      </c>
      <c r="M938" cm="1">
        <f t="array" aca="1" ref="M938" ca="1">INDIRECT("'Room Details'!$N$940")</f>
        <v>0</v>
      </c>
      <c r="N938" cm="1">
        <f t="array" aca="1" ref="N938" ca="1">INDIRECT("'Room Details'!$O$940")</f>
        <v>0</v>
      </c>
      <c r="O938" cm="1">
        <f t="array" aca="1" ref="O938" ca="1">INDIRECT("'Room Details'!$P$940")</f>
        <v>0</v>
      </c>
    </row>
    <row r="939" spans="1:15" x14ac:dyDescent="0.25">
      <c r="A939" cm="1">
        <f t="array" aca="1" ref="A939" ca="1">INDIRECT("'Room Details'!$B$941")</f>
        <v>0</v>
      </c>
      <c r="B939" cm="1">
        <f t="array" aca="1" ref="B939" ca="1">INDIRECT("'Room Details'!$C$941")</f>
        <v>0</v>
      </c>
      <c r="C939" cm="1">
        <f t="array" aca="1" ref="C939" ca="1">INDIRECT("'Room Details'!$D$941")</f>
        <v>0</v>
      </c>
      <c r="D939" cm="1">
        <f t="array" aca="1" ref="D939" ca="1">INDIRECT("'Room Details'!$E$941")</f>
        <v>0</v>
      </c>
      <c r="E939" t="str" cm="1">
        <f t="array" aca="1" ref="E939" ca="1">INDIRECT("'Room Details'!$F$941")</f>
        <v xml:space="preserve"> </v>
      </c>
      <c r="F939" cm="1">
        <f t="array" aca="1" ref="F939" ca="1">INDIRECT("'Room Details'!$G$941")</f>
        <v>0</v>
      </c>
      <c r="G939" cm="1">
        <f t="array" aca="1" ref="G939" ca="1">INDIRECT("'Room Details'!$H$941")</f>
        <v>0</v>
      </c>
      <c r="H939" cm="1">
        <f t="array" aca="1" ref="H939" ca="1">INDIRECT("'Room Details'!$I$941")</f>
        <v>0</v>
      </c>
      <c r="I939" cm="1">
        <f t="array" aca="1" ref="I939" ca="1">INDIRECT("'Room Details'!$J$941")</f>
        <v>0</v>
      </c>
      <c r="J939" cm="1">
        <f t="array" aca="1" ref="J939" ca="1">INDIRECT("'Room Details'!$K$941")</f>
        <v>0</v>
      </c>
      <c r="K939" t="str" cm="1">
        <f t="array" aca="1" ref="K939" ca="1">INDIRECT("'Room Details'!$L$941")</f>
        <v xml:space="preserve"> </v>
      </c>
      <c r="L939" cm="1">
        <f t="array" aca="1" ref="L939" ca="1">INDIRECT("'Room Details'!$M$941")</f>
        <v>0</v>
      </c>
      <c r="M939" cm="1">
        <f t="array" aca="1" ref="M939" ca="1">INDIRECT("'Room Details'!$N$941")</f>
        <v>0</v>
      </c>
      <c r="N939" cm="1">
        <f t="array" aca="1" ref="N939" ca="1">INDIRECT("'Room Details'!$O$941")</f>
        <v>0</v>
      </c>
      <c r="O939" cm="1">
        <f t="array" aca="1" ref="O939" ca="1">INDIRECT("'Room Details'!$P$941")</f>
        <v>0</v>
      </c>
    </row>
    <row r="940" spans="1:15" x14ac:dyDescent="0.25">
      <c r="A940" cm="1">
        <f t="array" aca="1" ref="A940" ca="1">INDIRECT("'Room Details'!$B$942")</f>
        <v>0</v>
      </c>
      <c r="B940" cm="1">
        <f t="array" aca="1" ref="B940" ca="1">INDIRECT("'Room Details'!$C$942")</f>
        <v>0</v>
      </c>
      <c r="C940" cm="1">
        <f t="array" aca="1" ref="C940" ca="1">INDIRECT("'Room Details'!$D$942")</f>
        <v>0</v>
      </c>
      <c r="D940" cm="1">
        <f t="array" aca="1" ref="D940" ca="1">INDIRECT("'Room Details'!$E$942")</f>
        <v>0</v>
      </c>
      <c r="E940" t="str" cm="1">
        <f t="array" aca="1" ref="E940" ca="1">INDIRECT("'Room Details'!$F$942")</f>
        <v xml:space="preserve"> </v>
      </c>
      <c r="F940" cm="1">
        <f t="array" aca="1" ref="F940" ca="1">INDIRECT("'Room Details'!$G$942")</f>
        <v>0</v>
      </c>
      <c r="G940" cm="1">
        <f t="array" aca="1" ref="G940" ca="1">INDIRECT("'Room Details'!$H$942")</f>
        <v>0</v>
      </c>
      <c r="H940" cm="1">
        <f t="array" aca="1" ref="H940" ca="1">INDIRECT("'Room Details'!$I$942")</f>
        <v>0</v>
      </c>
      <c r="I940" cm="1">
        <f t="array" aca="1" ref="I940" ca="1">INDIRECT("'Room Details'!$J$942")</f>
        <v>0</v>
      </c>
      <c r="J940" cm="1">
        <f t="array" aca="1" ref="J940" ca="1">INDIRECT("'Room Details'!$K$942")</f>
        <v>0</v>
      </c>
      <c r="K940" t="str" cm="1">
        <f t="array" aca="1" ref="K940" ca="1">INDIRECT("'Room Details'!$L$942")</f>
        <v xml:space="preserve"> </v>
      </c>
      <c r="L940" cm="1">
        <f t="array" aca="1" ref="L940" ca="1">INDIRECT("'Room Details'!$M$942")</f>
        <v>0</v>
      </c>
      <c r="M940" cm="1">
        <f t="array" aca="1" ref="M940" ca="1">INDIRECT("'Room Details'!$N$942")</f>
        <v>0</v>
      </c>
      <c r="N940" cm="1">
        <f t="array" aca="1" ref="N940" ca="1">INDIRECT("'Room Details'!$O$942")</f>
        <v>0</v>
      </c>
      <c r="O940" cm="1">
        <f t="array" aca="1" ref="O940" ca="1">INDIRECT("'Room Details'!$P$942")</f>
        <v>0</v>
      </c>
    </row>
    <row r="941" spans="1:15" x14ac:dyDescent="0.25">
      <c r="A941" cm="1">
        <f t="array" aca="1" ref="A941" ca="1">INDIRECT("'Room Details'!$B$943")</f>
        <v>0</v>
      </c>
      <c r="B941" cm="1">
        <f t="array" aca="1" ref="B941" ca="1">INDIRECT("'Room Details'!$C$943")</f>
        <v>0</v>
      </c>
      <c r="C941" cm="1">
        <f t="array" aca="1" ref="C941" ca="1">INDIRECT("'Room Details'!$D$943")</f>
        <v>0</v>
      </c>
      <c r="D941" cm="1">
        <f t="array" aca="1" ref="D941" ca="1">INDIRECT("'Room Details'!$E$943")</f>
        <v>0</v>
      </c>
      <c r="E941" t="str" cm="1">
        <f t="array" aca="1" ref="E941" ca="1">INDIRECT("'Room Details'!$F$943")</f>
        <v xml:space="preserve"> </v>
      </c>
      <c r="F941" cm="1">
        <f t="array" aca="1" ref="F941" ca="1">INDIRECT("'Room Details'!$G$943")</f>
        <v>0</v>
      </c>
      <c r="G941" cm="1">
        <f t="array" aca="1" ref="G941" ca="1">INDIRECT("'Room Details'!$H$943")</f>
        <v>0</v>
      </c>
      <c r="H941" cm="1">
        <f t="array" aca="1" ref="H941" ca="1">INDIRECT("'Room Details'!$I$943")</f>
        <v>0</v>
      </c>
      <c r="I941" cm="1">
        <f t="array" aca="1" ref="I941" ca="1">INDIRECT("'Room Details'!$J$943")</f>
        <v>0</v>
      </c>
      <c r="J941" cm="1">
        <f t="array" aca="1" ref="J941" ca="1">INDIRECT("'Room Details'!$K$943")</f>
        <v>0</v>
      </c>
      <c r="K941" t="str" cm="1">
        <f t="array" aca="1" ref="K941" ca="1">INDIRECT("'Room Details'!$L$943")</f>
        <v xml:space="preserve"> </v>
      </c>
      <c r="L941" cm="1">
        <f t="array" aca="1" ref="L941" ca="1">INDIRECT("'Room Details'!$M$943")</f>
        <v>0</v>
      </c>
      <c r="M941" cm="1">
        <f t="array" aca="1" ref="M941" ca="1">INDIRECT("'Room Details'!$N$943")</f>
        <v>0</v>
      </c>
      <c r="N941" cm="1">
        <f t="array" aca="1" ref="N941" ca="1">INDIRECT("'Room Details'!$O$943")</f>
        <v>0</v>
      </c>
      <c r="O941" cm="1">
        <f t="array" aca="1" ref="O941" ca="1">INDIRECT("'Room Details'!$P$943")</f>
        <v>0</v>
      </c>
    </row>
    <row r="942" spans="1:15" x14ac:dyDescent="0.25">
      <c r="A942" cm="1">
        <f t="array" aca="1" ref="A942" ca="1">INDIRECT("'Room Details'!$B$944")</f>
        <v>0</v>
      </c>
      <c r="B942" cm="1">
        <f t="array" aca="1" ref="B942" ca="1">INDIRECT("'Room Details'!$C$944")</f>
        <v>0</v>
      </c>
      <c r="C942" cm="1">
        <f t="array" aca="1" ref="C942" ca="1">INDIRECT("'Room Details'!$D$944")</f>
        <v>0</v>
      </c>
      <c r="D942" cm="1">
        <f t="array" aca="1" ref="D942" ca="1">INDIRECT("'Room Details'!$E$944")</f>
        <v>0</v>
      </c>
      <c r="E942" t="str" cm="1">
        <f t="array" aca="1" ref="E942" ca="1">INDIRECT("'Room Details'!$F$944")</f>
        <v xml:space="preserve"> </v>
      </c>
      <c r="F942" cm="1">
        <f t="array" aca="1" ref="F942" ca="1">INDIRECT("'Room Details'!$G$944")</f>
        <v>0</v>
      </c>
      <c r="G942" cm="1">
        <f t="array" aca="1" ref="G942" ca="1">INDIRECT("'Room Details'!$H$944")</f>
        <v>0</v>
      </c>
      <c r="H942" cm="1">
        <f t="array" aca="1" ref="H942" ca="1">INDIRECT("'Room Details'!$I$944")</f>
        <v>0</v>
      </c>
      <c r="I942" cm="1">
        <f t="array" aca="1" ref="I942" ca="1">INDIRECT("'Room Details'!$J$944")</f>
        <v>0</v>
      </c>
      <c r="J942" cm="1">
        <f t="array" aca="1" ref="J942" ca="1">INDIRECT("'Room Details'!$K$944")</f>
        <v>0</v>
      </c>
      <c r="K942" t="str" cm="1">
        <f t="array" aca="1" ref="K942" ca="1">INDIRECT("'Room Details'!$L$944")</f>
        <v xml:space="preserve"> </v>
      </c>
      <c r="L942" cm="1">
        <f t="array" aca="1" ref="L942" ca="1">INDIRECT("'Room Details'!$M$944")</f>
        <v>0</v>
      </c>
      <c r="M942" cm="1">
        <f t="array" aca="1" ref="M942" ca="1">INDIRECT("'Room Details'!$N$944")</f>
        <v>0</v>
      </c>
      <c r="N942" cm="1">
        <f t="array" aca="1" ref="N942" ca="1">INDIRECT("'Room Details'!$O$944")</f>
        <v>0</v>
      </c>
      <c r="O942" cm="1">
        <f t="array" aca="1" ref="O942" ca="1">INDIRECT("'Room Details'!$P$944")</f>
        <v>0</v>
      </c>
    </row>
    <row r="943" spans="1:15" x14ac:dyDescent="0.25">
      <c r="A943" cm="1">
        <f t="array" aca="1" ref="A943" ca="1">INDIRECT("'Room Details'!$B$945")</f>
        <v>0</v>
      </c>
      <c r="B943" cm="1">
        <f t="array" aca="1" ref="B943" ca="1">INDIRECT("'Room Details'!$C$945")</f>
        <v>0</v>
      </c>
      <c r="C943" cm="1">
        <f t="array" aca="1" ref="C943" ca="1">INDIRECT("'Room Details'!$D$945")</f>
        <v>0</v>
      </c>
      <c r="D943" cm="1">
        <f t="array" aca="1" ref="D943" ca="1">INDIRECT("'Room Details'!$E$945")</f>
        <v>0</v>
      </c>
      <c r="E943" t="str" cm="1">
        <f t="array" aca="1" ref="E943" ca="1">INDIRECT("'Room Details'!$F$945")</f>
        <v xml:space="preserve"> </v>
      </c>
      <c r="F943" cm="1">
        <f t="array" aca="1" ref="F943" ca="1">INDIRECT("'Room Details'!$G$945")</f>
        <v>0</v>
      </c>
      <c r="G943" cm="1">
        <f t="array" aca="1" ref="G943" ca="1">INDIRECT("'Room Details'!$H$945")</f>
        <v>0</v>
      </c>
      <c r="H943" cm="1">
        <f t="array" aca="1" ref="H943" ca="1">INDIRECT("'Room Details'!$I$945")</f>
        <v>0</v>
      </c>
      <c r="I943" cm="1">
        <f t="array" aca="1" ref="I943" ca="1">INDIRECT("'Room Details'!$J$945")</f>
        <v>0</v>
      </c>
      <c r="J943" cm="1">
        <f t="array" aca="1" ref="J943" ca="1">INDIRECT("'Room Details'!$K$945")</f>
        <v>0</v>
      </c>
      <c r="K943" t="str" cm="1">
        <f t="array" aca="1" ref="K943" ca="1">INDIRECT("'Room Details'!$L$945")</f>
        <v xml:space="preserve"> </v>
      </c>
      <c r="L943" cm="1">
        <f t="array" aca="1" ref="L943" ca="1">INDIRECT("'Room Details'!$M$945")</f>
        <v>0</v>
      </c>
      <c r="M943" cm="1">
        <f t="array" aca="1" ref="M943" ca="1">INDIRECT("'Room Details'!$N$945")</f>
        <v>0</v>
      </c>
      <c r="N943" cm="1">
        <f t="array" aca="1" ref="N943" ca="1">INDIRECT("'Room Details'!$O$945")</f>
        <v>0</v>
      </c>
      <c r="O943" cm="1">
        <f t="array" aca="1" ref="O943" ca="1">INDIRECT("'Room Details'!$P$945")</f>
        <v>0</v>
      </c>
    </row>
    <row r="944" spans="1:15" x14ac:dyDescent="0.25">
      <c r="A944" cm="1">
        <f t="array" aca="1" ref="A944" ca="1">INDIRECT("'Room Details'!$B$946")</f>
        <v>0</v>
      </c>
      <c r="B944" cm="1">
        <f t="array" aca="1" ref="B944" ca="1">INDIRECT("'Room Details'!$C$946")</f>
        <v>0</v>
      </c>
      <c r="C944" cm="1">
        <f t="array" aca="1" ref="C944" ca="1">INDIRECT("'Room Details'!$D$946")</f>
        <v>0</v>
      </c>
      <c r="D944" cm="1">
        <f t="array" aca="1" ref="D944" ca="1">INDIRECT("'Room Details'!$E$946")</f>
        <v>0</v>
      </c>
      <c r="E944" t="str" cm="1">
        <f t="array" aca="1" ref="E944" ca="1">INDIRECT("'Room Details'!$F$946")</f>
        <v xml:space="preserve"> </v>
      </c>
      <c r="F944" cm="1">
        <f t="array" aca="1" ref="F944" ca="1">INDIRECT("'Room Details'!$G$946")</f>
        <v>0</v>
      </c>
      <c r="G944" cm="1">
        <f t="array" aca="1" ref="G944" ca="1">INDIRECT("'Room Details'!$H$946")</f>
        <v>0</v>
      </c>
      <c r="H944" cm="1">
        <f t="array" aca="1" ref="H944" ca="1">INDIRECT("'Room Details'!$I$946")</f>
        <v>0</v>
      </c>
      <c r="I944" cm="1">
        <f t="array" aca="1" ref="I944" ca="1">INDIRECT("'Room Details'!$J$946")</f>
        <v>0</v>
      </c>
      <c r="J944" cm="1">
        <f t="array" aca="1" ref="J944" ca="1">INDIRECT("'Room Details'!$K$946")</f>
        <v>0</v>
      </c>
      <c r="K944" t="str" cm="1">
        <f t="array" aca="1" ref="K944" ca="1">INDIRECT("'Room Details'!$L$946")</f>
        <v xml:space="preserve"> </v>
      </c>
      <c r="L944" cm="1">
        <f t="array" aca="1" ref="L944" ca="1">INDIRECT("'Room Details'!$M$946")</f>
        <v>0</v>
      </c>
      <c r="M944" cm="1">
        <f t="array" aca="1" ref="M944" ca="1">INDIRECT("'Room Details'!$N$946")</f>
        <v>0</v>
      </c>
      <c r="N944" cm="1">
        <f t="array" aca="1" ref="N944" ca="1">INDIRECT("'Room Details'!$O$946")</f>
        <v>0</v>
      </c>
      <c r="O944" cm="1">
        <f t="array" aca="1" ref="O944" ca="1">INDIRECT("'Room Details'!$P$946")</f>
        <v>0</v>
      </c>
    </row>
    <row r="945" spans="1:15" x14ac:dyDescent="0.25">
      <c r="A945" cm="1">
        <f t="array" aca="1" ref="A945" ca="1">INDIRECT("'Room Details'!$B$947")</f>
        <v>0</v>
      </c>
      <c r="B945" cm="1">
        <f t="array" aca="1" ref="B945" ca="1">INDIRECT("'Room Details'!$C$947")</f>
        <v>0</v>
      </c>
      <c r="C945" cm="1">
        <f t="array" aca="1" ref="C945" ca="1">INDIRECT("'Room Details'!$D$947")</f>
        <v>0</v>
      </c>
      <c r="D945" cm="1">
        <f t="array" aca="1" ref="D945" ca="1">INDIRECT("'Room Details'!$E$947")</f>
        <v>0</v>
      </c>
      <c r="E945" t="str" cm="1">
        <f t="array" aca="1" ref="E945" ca="1">INDIRECT("'Room Details'!$F$947")</f>
        <v xml:space="preserve"> </v>
      </c>
      <c r="F945" cm="1">
        <f t="array" aca="1" ref="F945" ca="1">INDIRECT("'Room Details'!$G$947")</f>
        <v>0</v>
      </c>
      <c r="G945" cm="1">
        <f t="array" aca="1" ref="G945" ca="1">INDIRECT("'Room Details'!$H$947")</f>
        <v>0</v>
      </c>
      <c r="H945" cm="1">
        <f t="array" aca="1" ref="H945" ca="1">INDIRECT("'Room Details'!$I$947")</f>
        <v>0</v>
      </c>
      <c r="I945" cm="1">
        <f t="array" aca="1" ref="I945" ca="1">INDIRECT("'Room Details'!$J$947")</f>
        <v>0</v>
      </c>
      <c r="J945" cm="1">
        <f t="array" aca="1" ref="J945" ca="1">INDIRECT("'Room Details'!$K$947")</f>
        <v>0</v>
      </c>
      <c r="K945" t="str" cm="1">
        <f t="array" aca="1" ref="K945" ca="1">INDIRECT("'Room Details'!$L$947")</f>
        <v xml:space="preserve"> </v>
      </c>
      <c r="L945" cm="1">
        <f t="array" aca="1" ref="L945" ca="1">INDIRECT("'Room Details'!$M$947")</f>
        <v>0</v>
      </c>
      <c r="M945" cm="1">
        <f t="array" aca="1" ref="M945" ca="1">INDIRECT("'Room Details'!$N$947")</f>
        <v>0</v>
      </c>
      <c r="N945" cm="1">
        <f t="array" aca="1" ref="N945" ca="1">INDIRECT("'Room Details'!$O$947")</f>
        <v>0</v>
      </c>
      <c r="O945" cm="1">
        <f t="array" aca="1" ref="O945" ca="1">INDIRECT("'Room Details'!$P$947")</f>
        <v>0</v>
      </c>
    </row>
    <row r="946" spans="1:15" x14ac:dyDescent="0.25">
      <c r="A946" cm="1">
        <f t="array" aca="1" ref="A946" ca="1">INDIRECT("'Room Details'!$B$948")</f>
        <v>0</v>
      </c>
      <c r="B946" cm="1">
        <f t="array" aca="1" ref="B946" ca="1">INDIRECT("'Room Details'!$C$948")</f>
        <v>0</v>
      </c>
      <c r="C946" cm="1">
        <f t="array" aca="1" ref="C946" ca="1">INDIRECT("'Room Details'!$D$948")</f>
        <v>0</v>
      </c>
      <c r="D946" cm="1">
        <f t="array" aca="1" ref="D946" ca="1">INDIRECT("'Room Details'!$E$948")</f>
        <v>0</v>
      </c>
      <c r="E946" t="str" cm="1">
        <f t="array" aca="1" ref="E946" ca="1">INDIRECT("'Room Details'!$F$948")</f>
        <v xml:space="preserve"> </v>
      </c>
      <c r="F946" cm="1">
        <f t="array" aca="1" ref="F946" ca="1">INDIRECT("'Room Details'!$G$948")</f>
        <v>0</v>
      </c>
      <c r="G946" cm="1">
        <f t="array" aca="1" ref="G946" ca="1">INDIRECT("'Room Details'!$H$948")</f>
        <v>0</v>
      </c>
      <c r="H946" cm="1">
        <f t="array" aca="1" ref="H946" ca="1">INDIRECT("'Room Details'!$I$948")</f>
        <v>0</v>
      </c>
      <c r="I946" cm="1">
        <f t="array" aca="1" ref="I946" ca="1">INDIRECT("'Room Details'!$J$948")</f>
        <v>0</v>
      </c>
      <c r="J946" cm="1">
        <f t="array" aca="1" ref="J946" ca="1">INDIRECT("'Room Details'!$K$948")</f>
        <v>0</v>
      </c>
      <c r="K946" t="str" cm="1">
        <f t="array" aca="1" ref="K946" ca="1">INDIRECT("'Room Details'!$L$948")</f>
        <v xml:space="preserve"> </v>
      </c>
      <c r="L946" cm="1">
        <f t="array" aca="1" ref="L946" ca="1">INDIRECT("'Room Details'!$M$948")</f>
        <v>0</v>
      </c>
      <c r="M946" cm="1">
        <f t="array" aca="1" ref="M946" ca="1">INDIRECT("'Room Details'!$N$948")</f>
        <v>0</v>
      </c>
      <c r="N946" cm="1">
        <f t="array" aca="1" ref="N946" ca="1">INDIRECT("'Room Details'!$O$948")</f>
        <v>0</v>
      </c>
      <c r="O946" cm="1">
        <f t="array" aca="1" ref="O946" ca="1">INDIRECT("'Room Details'!$P$948")</f>
        <v>0</v>
      </c>
    </row>
    <row r="947" spans="1:15" x14ac:dyDescent="0.25">
      <c r="A947" cm="1">
        <f t="array" aca="1" ref="A947" ca="1">INDIRECT("'Room Details'!$B$949")</f>
        <v>0</v>
      </c>
      <c r="B947" cm="1">
        <f t="array" aca="1" ref="B947" ca="1">INDIRECT("'Room Details'!$C$949")</f>
        <v>0</v>
      </c>
      <c r="C947" cm="1">
        <f t="array" aca="1" ref="C947" ca="1">INDIRECT("'Room Details'!$D$949")</f>
        <v>0</v>
      </c>
      <c r="D947" cm="1">
        <f t="array" aca="1" ref="D947" ca="1">INDIRECT("'Room Details'!$E$949")</f>
        <v>0</v>
      </c>
      <c r="E947" t="str" cm="1">
        <f t="array" aca="1" ref="E947" ca="1">INDIRECT("'Room Details'!$F$949")</f>
        <v xml:space="preserve"> </v>
      </c>
      <c r="F947" cm="1">
        <f t="array" aca="1" ref="F947" ca="1">INDIRECT("'Room Details'!$G$949")</f>
        <v>0</v>
      </c>
      <c r="G947" cm="1">
        <f t="array" aca="1" ref="G947" ca="1">INDIRECT("'Room Details'!$H$949")</f>
        <v>0</v>
      </c>
      <c r="H947" cm="1">
        <f t="array" aca="1" ref="H947" ca="1">INDIRECT("'Room Details'!$I$949")</f>
        <v>0</v>
      </c>
      <c r="I947" cm="1">
        <f t="array" aca="1" ref="I947" ca="1">INDIRECT("'Room Details'!$J$949")</f>
        <v>0</v>
      </c>
      <c r="J947" cm="1">
        <f t="array" aca="1" ref="J947" ca="1">INDIRECT("'Room Details'!$K$949")</f>
        <v>0</v>
      </c>
      <c r="K947" t="str" cm="1">
        <f t="array" aca="1" ref="K947" ca="1">INDIRECT("'Room Details'!$L$949")</f>
        <v xml:space="preserve"> </v>
      </c>
      <c r="L947" cm="1">
        <f t="array" aca="1" ref="L947" ca="1">INDIRECT("'Room Details'!$M$949")</f>
        <v>0</v>
      </c>
      <c r="M947" cm="1">
        <f t="array" aca="1" ref="M947" ca="1">INDIRECT("'Room Details'!$N$949")</f>
        <v>0</v>
      </c>
      <c r="N947" cm="1">
        <f t="array" aca="1" ref="N947" ca="1">INDIRECT("'Room Details'!$O$949")</f>
        <v>0</v>
      </c>
      <c r="O947" cm="1">
        <f t="array" aca="1" ref="O947" ca="1">INDIRECT("'Room Details'!$P$949")</f>
        <v>0</v>
      </c>
    </row>
    <row r="948" spans="1:15" x14ac:dyDescent="0.25">
      <c r="A948" cm="1">
        <f t="array" aca="1" ref="A948" ca="1">INDIRECT("'Room Details'!$B$950")</f>
        <v>0</v>
      </c>
      <c r="B948" cm="1">
        <f t="array" aca="1" ref="B948" ca="1">INDIRECT("'Room Details'!$C$950")</f>
        <v>0</v>
      </c>
      <c r="C948" cm="1">
        <f t="array" aca="1" ref="C948" ca="1">INDIRECT("'Room Details'!$D$950")</f>
        <v>0</v>
      </c>
      <c r="D948" cm="1">
        <f t="array" aca="1" ref="D948" ca="1">INDIRECT("'Room Details'!$E$950")</f>
        <v>0</v>
      </c>
      <c r="E948" t="str" cm="1">
        <f t="array" aca="1" ref="E948" ca="1">INDIRECT("'Room Details'!$F$950")</f>
        <v xml:space="preserve"> </v>
      </c>
      <c r="F948" cm="1">
        <f t="array" aca="1" ref="F948" ca="1">INDIRECT("'Room Details'!$G$950")</f>
        <v>0</v>
      </c>
      <c r="G948" cm="1">
        <f t="array" aca="1" ref="G948" ca="1">INDIRECT("'Room Details'!$H$950")</f>
        <v>0</v>
      </c>
      <c r="H948" cm="1">
        <f t="array" aca="1" ref="H948" ca="1">INDIRECT("'Room Details'!$I$950")</f>
        <v>0</v>
      </c>
      <c r="I948" cm="1">
        <f t="array" aca="1" ref="I948" ca="1">INDIRECT("'Room Details'!$J$950")</f>
        <v>0</v>
      </c>
      <c r="J948" cm="1">
        <f t="array" aca="1" ref="J948" ca="1">INDIRECT("'Room Details'!$K$950")</f>
        <v>0</v>
      </c>
      <c r="K948" t="str" cm="1">
        <f t="array" aca="1" ref="K948" ca="1">INDIRECT("'Room Details'!$L$950")</f>
        <v xml:space="preserve"> </v>
      </c>
      <c r="L948" cm="1">
        <f t="array" aca="1" ref="L948" ca="1">INDIRECT("'Room Details'!$M$950")</f>
        <v>0</v>
      </c>
      <c r="M948" cm="1">
        <f t="array" aca="1" ref="M948" ca="1">INDIRECT("'Room Details'!$N$950")</f>
        <v>0</v>
      </c>
      <c r="N948" cm="1">
        <f t="array" aca="1" ref="N948" ca="1">INDIRECT("'Room Details'!$O$950")</f>
        <v>0</v>
      </c>
      <c r="O948" cm="1">
        <f t="array" aca="1" ref="O948" ca="1">INDIRECT("'Room Details'!$P$950")</f>
        <v>0</v>
      </c>
    </row>
    <row r="949" spans="1:15" x14ac:dyDescent="0.25">
      <c r="A949" cm="1">
        <f t="array" aca="1" ref="A949" ca="1">INDIRECT("'Room Details'!$B$951")</f>
        <v>0</v>
      </c>
      <c r="B949" cm="1">
        <f t="array" aca="1" ref="B949" ca="1">INDIRECT("'Room Details'!$C$951")</f>
        <v>0</v>
      </c>
      <c r="C949" cm="1">
        <f t="array" aca="1" ref="C949" ca="1">INDIRECT("'Room Details'!$D$951")</f>
        <v>0</v>
      </c>
      <c r="D949" cm="1">
        <f t="array" aca="1" ref="D949" ca="1">INDIRECT("'Room Details'!$E$951")</f>
        <v>0</v>
      </c>
      <c r="E949" t="str" cm="1">
        <f t="array" aca="1" ref="E949" ca="1">INDIRECT("'Room Details'!$F$951")</f>
        <v xml:space="preserve"> </v>
      </c>
      <c r="F949" cm="1">
        <f t="array" aca="1" ref="F949" ca="1">INDIRECT("'Room Details'!$G$951")</f>
        <v>0</v>
      </c>
      <c r="G949" cm="1">
        <f t="array" aca="1" ref="G949" ca="1">INDIRECT("'Room Details'!$H$951")</f>
        <v>0</v>
      </c>
      <c r="H949" cm="1">
        <f t="array" aca="1" ref="H949" ca="1">INDIRECT("'Room Details'!$I$951")</f>
        <v>0</v>
      </c>
      <c r="I949" cm="1">
        <f t="array" aca="1" ref="I949" ca="1">INDIRECT("'Room Details'!$J$951")</f>
        <v>0</v>
      </c>
      <c r="J949" cm="1">
        <f t="array" aca="1" ref="J949" ca="1">INDIRECT("'Room Details'!$K$951")</f>
        <v>0</v>
      </c>
      <c r="K949" t="str" cm="1">
        <f t="array" aca="1" ref="K949" ca="1">INDIRECT("'Room Details'!$L$951")</f>
        <v xml:space="preserve"> </v>
      </c>
      <c r="L949" cm="1">
        <f t="array" aca="1" ref="L949" ca="1">INDIRECT("'Room Details'!$M$951")</f>
        <v>0</v>
      </c>
      <c r="M949" cm="1">
        <f t="array" aca="1" ref="M949" ca="1">INDIRECT("'Room Details'!$N$951")</f>
        <v>0</v>
      </c>
      <c r="N949" cm="1">
        <f t="array" aca="1" ref="N949" ca="1">INDIRECT("'Room Details'!$O$951")</f>
        <v>0</v>
      </c>
      <c r="O949" cm="1">
        <f t="array" aca="1" ref="O949" ca="1">INDIRECT("'Room Details'!$P$951")</f>
        <v>0</v>
      </c>
    </row>
    <row r="950" spans="1:15" x14ac:dyDescent="0.25">
      <c r="A950" cm="1">
        <f t="array" aca="1" ref="A950" ca="1">INDIRECT("'Room Details'!$B$952")</f>
        <v>0</v>
      </c>
      <c r="B950" cm="1">
        <f t="array" aca="1" ref="B950" ca="1">INDIRECT("'Room Details'!$C$952")</f>
        <v>0</v>
      </c>
      <c r="C950" cm="1">
        <f t="array" aca="1" ref="C950" ca="1">INDIRECT("'Room Details'!$D$952")</f>
        <v>0</v>
      </c>
      <c r="D950" cm="1">
        <f t="array" aca="1" ref="D950" ca="1">INDIRECT("'Room Details'!$E$952")</f>
        <v>0</v>
      </c>
      <c r="E950" t="str" cm="1">
        <f t="array" aca="1" ref="E950" ca="1">INDIRECT("'Room Details'!$F$952")</f>
        <v xml:space="preserve"> </v>
      </c>
      <c r="F950" cm="1">
        <f t="array" aca="1" ref="F950" ca="1">INDIRECT("'Room Details'!$G$952")</f>
        <v>0</v>
      </c>
      <c r="G950" cm="1">
        <f t="array" aca="1" ref="G950" ca="1">INDIRECT("'Room Details'!$H$952")</f>
        <v>0</v>
      </c>
      <c r="H950" cm="1">
        <f t="array" aca="1" ref="H950" ca="1">INDIRECT("'Room Details'!$I$952")</f>
        <v>0</v>
      </c>
      <c r="I950" cm="1">
        <f t="array" aca="1" ref="I950" ca="1">INDIRECT("'Room Details'!$J$952")</f>
        <v>0</v>
      </c>
      <c r="J950" cm="1">
        <f t="array" aca="1" ref="J950" ca="1">INDIRECT("'Room Details'!$K$952")</f>
        <v>0</v>
      </c>
      <c r="K950" t="str" cm="1">
        <f t="array" aca="1" ref="K950" ca="1">INDIRECT("'Room Details'!$L$952")</f>
        <v xml:space="preserve"> </v>
      </c>
      <c r="L950" cm="1">
        <f t="array" aca="1" ref="L950" ca="1">INDIRECT("'Room Details'!$M$952")</f>
        <v>0</v>
      </c>
      <c r="M950" cm="1">
        <f t="array" aca="1" ref="M950" ca="1">INDIRECT("'Room Details'!$N$952")</f>
        <v>0</v>
      </c>
      <c r="N950" cm="1">
        <f t="array" aca="1" ref="N950" ca="1">INDIRECT("'Room Details'!$O$952")</f>
        <v>0</v>
      </c>
      <c r="O950" cm="1">
        <f t="array" aca="1" ref="O950" ca="1">INDIRECT("'Room Details'!$P$952")</f>
        <v>0</v>
      </c>
    </row>
    <row r="951" spans="1:15" x14ac:dyDescent="0.25">
      <c r="A951" cm="1">
        <f t="array" aca="1" ref="A951" ca="1">INDIRECT("'Room Details'!$B$953")</f>
        <v>0</v>
      </c>
      <c r="B951" cm="1">
        <f t="array" aca="1" ref="B951" ca="1">INDIRECT("'Room Details'!$C$953")</f>
        <v>0</v>
      </c>
      <c r="C951" cm="1">
        <f t="array" aca="1" ref="C951" ca="1">INDIRECT("'Room Details'!$D$953")</f>
        <v>0</v>
      </c>
      <c r="D951" cm="1">
        <f t="array" aca="1" ref="D951" ca="1">INDIRECT("'Room Details'!$E$953")</f>
        <v>0</v>
      </c>
      <c r="E951" t="str" cm="1">
        <f t="array" aca="1" ref="E951" ca="1">INDIRECT("'Room Details'!$F$953")</f>
        <v xml:space="preserve"> </v>
      </c>
      <c r="F951" cm="1">
        <f t="array" aca="1" ref="F951" ca="1">INDIRECT("'Room Details'!$G$953")</f>
        <v>0</v>
      </c>
      <c r="G951" cm="1">
        <f t="array" aca="1" ref="G951" ca="1">INDIRECT("'Room Details'!$H$953")</f>
        <v>0</v>
      </c>
      <c r="H951" cm="1">
        <f t="array" aca="1" ref="H951" ca="1">INDIRECT("'Room Details'!$I$953")</f>
        <v>0</v>
      </c>
      <c r="I951" cm="1">
        <f t="array" aca="1" ref="I951" ca="1">INDIRECT("'Room Details'!$J$953")</f>
        <v>0</v>
      </c>
      <c r="J951" cm="1">
        <f t="array" aca="1" ref="J951" ca="1">INDIRECT("'Room Details'!$K$953")</f>
        <v>0</v>
      </c>
      <c r="K951" t="str" cm="1">
        <f t="array" aca="1" ref="K951" ca="1">INDIRECT("'Room Details'!$L$953")</f>
        <v xml:space="preserve"> </v>
      </c>
      <c r="L951" cm="1">
        <f t="array" aca="1" ref="L951" ca="1">INDIRECT("'Room Details'!$M$953")</f>
        <v>0</v>
      </c>
      <c r="M951" cm="1">
        <f t="array" aca="1" ref="M951" ca="1">INDIRECT("'Room Details'!$N$953")</f>
        <v>0</v>
      </c>
      <c r="N951" cm="1">
        <f t="array" aca="1" ref="N951" ca="1">INDIRECT("'Room Details'!$O$953")</f>
        <v>0</v>
      </c>
      <c r="O951" cm="1">
        <f t="array" aca="1" ref="O951" ca="1">INDIRECT("'Room Details'!$P$953")</f>
        <v>0</v>
      </c>
    </row>
    <row r="952" spans="1:15" x14ac:dyDescent="0.25">
      <c r="A952" cm="1">
        <f t="array" aca="1" ref="A952" ca="1">INDIRECT("'Room Details'!$B$954")</f>
        <v>0</v>
      </c>
      <c r="B952" cm="1">
        <f t="array" aca="1" ref="B952" ca="1">INDIRECT("'Room Details'!$C$954")</f>
        <v>0</v>
      </c>
      <c r="C952" cm="1">
        <f t="array" aca="1" ref="C952" ca="1">INDIRECT("'Room Details'!$D$954")</f>
        <v>0</v>
      </c>
      <c r="D952" cm="1">
        <f t="array" aca="1" ref="D952" ca="1">INDIRECT("'Room Details'!$E$954")</f>
        <v>0</v>
      </c>
      <c r="E952" t="str" cm="1">
        <f t="array" aca="1" ref="E952" ca="1">INDIRECT("'Room Details'!$F$954")</f>
        <v xml:space="preserve"> </v>
      </c>
      <c r="F952" cm="1">
        <f t="array" aca="1" ref="F952" ca="1">INDIRECT("'Room Details'!$G$954")</f>
        <v>0</v>
      </c>
      <c r="G952" cm="1">
        <f t="array" aca="1" ref="G952" ca="1">INDIRECT("'Room Details'!$H$954")</f>
        <v>0</v>
      </c>
      <c r="H952" cm="1">
        <f t="array" aca="1" ref="H952" ca="1">INDIRECT("'Room Details'!$I$954")</f>
        <v>0</v>
      </c>
      <c r="I952" cm="1">
        <f t="array" aca="1" ref="I952" ca="1">INDIRECT("'Room Details'!$J$954")</f>
        <v>0</v>
      </c>
      <c r="J952" cm="1">
        <f t="array" aca="1" ref="J952" ca="1">INDIRECT("'Room Details'!$K$954")</f>
        <v>0</v>
      </c>
      <c r="K952" t="str" cm="1">
        <f t="array" aca="1" ref="K952" ca="1">INDIRECT("'Room Details'!$L$954")</f>
        <v xml:space="preserve"> </v>
      </c>
      <c r="L952" cm="1">
        <f t="array" aca="1" ref="L952" ca="1">INDIRECT("'Room Details'!$M$954")</f>
        <v>0</v>
      </c>
      <c r="M952" cm="1">
        <f t="array" aca="1" ref="M952" ca="1">INDIRECT("'Room Details'!$N$954")</f>
        <v>0</v>
      </c>
      <c r="N952" cm="1">
        <f t="array" aca="1" ref="N952" ca="1">INDIRECT("'Room Details'!$O$954")</f>
        <v>0</v>
      </c>
      <c r="O952" cm="1">
        <f t="array" aca="1" ref="O952" ca="1">INDIRECT("'Room Details'!$P$954")</f>
        <v>0</v>
      </c>
    </row>
    <row r="953" spans="1:15" x14ac:dyDescent="0.25">
      <c r="A953" cm="1">
        <f t="array" aca="1" ref="A953" ca="1">INDIRECT("'Room Details'!$B$955")</f>
        <v>0</v>
      </c>
      <c r="B953" cm="1">
        <f t="array" aca="1" ref="B953" ca="1">INDIRECT("'Room Details'!$C$955")</f>
        <v>0</v>
      </c>
      <c r="C953" cm="1">
        <f t="array" aca="1" ref="C953" ca="1">INDIRECT("'Room Details'!$D$955")</f>
        <v>0</v>
      </c>
      <c r="D953" cm="1">
        <f t="array" aca="1" ref="D953" ca="1">INDIRECT("'Room Details'!$E$955")</f>
        <v>0</v>
      </c>
      <c r="E953" t="str" cm="1">
        <f t="array" aca="1" ref="E953" ca="1">INDIRECT("'Room Details'!$F$955")</f>
        <v xml:space="preserve"> </v>
      </c>
      <c r="F953" cm="1">
        <f t="array" aca="1" ref="F953" ca="1">INDIRECT("'Room Details'!$G$955")</f>
        <v>0</v>
      </c>
      <c r="G953" cm="1">
        <f t="array" aca="1" ref="G953" ca="1">INDIRECT("'Room Details'!$H$955")</f>
        <v>0</v>
      </c>
      <c r="H953" cm="1">
        <f t="array" aca="1" ref="H953" ca="1">INDIRECT("'Room Details'!$I$955")</f>
        <v>0</v>
      </c>
      <c r="I953" cm="1">
        <f t="array" aca="1" ref="I953" ca="1">INDIRECT("'Room Details'!$J$955")</f>
        <v>0</v>
      </c>
      <c r="J953" cm="1">
        <f t="array" aca="1" ref="J953" ca="1">INDIRECT("'Room Details'!$K$955")</f>
        <v>0</v>
      </c>
      <c r="K953" t="str" cm="1">
        <f t="array" aca="1" ref="K953" ca="1">INDIRECT("'Room Details'!$L$955")</f>
        <v xml:space="preserve"> </v>
      </c>
      <c r="L953" cm="1">
        <f t="array" aca="1" ref="L953" ca="1">INDIRECT("'Room Details'!$M$955")</f>
        <v>0</v>
      </c>
      <c r="M953" cm="1">
        <f t="array" aca="1" ref="M953" ca="1">INDIRECT("'Room Details'!$N$955")</f>
        <v>0</v>
      </c>
      <c r="N953" cm="1">
        <f t="array" aca="1" ref="N953" ca="1">INDIRECT("'Room Details'!$O$955")</f>
        <v>0</v>
      </c>
      <c r="O953" cm="1">
        <f t="array" aca="1" ref="O953" ca="1">INDIRECT("'Room Details'!$P$955")</f>
        <v>0</v>
      </c>
    </row>
    <row r="954" spans="1:15" x14ac:dyDescent="0.25">
      <c r="A954" cm="1">
        <f t="array" aca="1" ref="A954" ca="1">INDIRECT("'Room Details'!$B$956")</f>
        <v>0</v>
      </c>
      <c r="B954" cm="1">
        <f t="array" aca="1" ref="B954" ca="1">INDIRECT("'Room Details'!$C$956")</f>
        <v>0</v>
      </c>
      <c r="C954" cm="1">
        <f t="array" aca="1" ref="C954" ca="1">INDIRECT("'Room Details'!$D$956")</f>
        <v>0</v>
      </c>
      <c r="D954" cm="1">
        <f t="array" aca="1" ref="D954" ca="1">INDIRECT("'Room Details'!$E$956")</f>
        <v>0</v>
      </c>
      <c r="E954" t="str" cm="1">
        <f t="array" aca="1" ref="E954" ca="1">INDIRECT("'Room Details'!$F$956")</f>
        <v xml:space="preserve"> </v>
      </c>
      <c r="F954" cm="1">
        <f t="array" aca="1" ref="F954" ca="1">INDIRECT("'Room Details'!$G$956")</f>
        <v>0</v>
      </c>
      <c r="G954" cm="1">
        <f t="array" aca="1" ref="G954" ca="1">INDIRECT("'Room Details'!$H$956")</f>
        <v>0</v>
      </c>
      <c r="H954" cm="1">
        <f t="array" aca="1" ref="H954" ca="1">INDIRECT("'Room Details'!$I$956")</f>
        <v>0</v>
      </c>
      <c r="I954" cm="1">
        <f t="array" aca="1" ref="I954" ca="1">INDIRECT("'Room Details'!$J$956")</f>
        <v>0</v>
      </c>
      <c r="J954" cm="1">
        <f t="array" aca="1" ref="J954" ca="1">INDIRECT("'Room Details'!$K$956")</f>
        <v>0</v>
      </c>
      <c r="K954" t="str" cm="1">
        <f t="array" aca="1" ref="K954" ca="1">INDIRECT("'Room Details'!$L$956")</f>
        <v xml:space="preserve"> </v>
      </c>
      <c r="L954" cm="1">
        <f t="array" aca="1" ref="L954" ca="1">INDIRECT("'Room Details'!$M$956")</f>
        <v>0</v>
      </c>
      <c r="M954" cm="1">
        <f t="array" aca="1" ref="M954" ca="1">INDIRECT("'Room Details'!$N$956")</f>
        <v>0</v>
      </c>
      <c r="N954" cm="1">
        <f t="array" aca="1" ref="N954" ca="1">INDIRECT("'Room Details'!$O$956")</f>
        <v>0</v>
      </c>
      <c r="O954" cm="1">
        <f t="array" aca="1" ref="O954" ca="1">INDIRECT("'Room Details'!$P$956")</f>
        <v>0</v>
      </c>
    </row>
    <row r="955" spans="1:15" x14ac:dyDescent="0.25">
      <c r="A955" cm="1">
        <f t="array" aca="1" ref="A955" ca="1">INDIRECT("'Room Details'!$B$957")</f>
        <v>0</v>
      </c>
      <c r="B955" cm="1">
        <f t="array" aca="1" ref="B955" ca="1">INDIRECT("'Room Details'!$C$957")</f>
        <v>0</v>
      </c>
      <c r="C955" cm="1">
        <f t="array" aca="1" ref="C955" ca="1">INDIRECT("'Room Details'!$D$957")</f>
        <v>0</v>
      </c>
      <c r="D955" cm="1">
        <f t="array" aca="1" ref="D955" ca="1">INDIRECT("'Room Details'!$E$957")</f>
        <v>0</v>
      </c>
      <c r="E955" t="str" cm="1">
        <f t="array" aca="1" ref="E955" ca="1">INDIRECT("'Room Details'!$F$957")</f>
        <v xml:space="preserve"> </v>
      </c>
      <c r="F955" cm="1">
        <f t="array" aca="1" ref="F955" ca="1">INDIRECT("'Room Details'!$G$957")</f>
        <v>0</v>
      </c>
      <c r="G955" cm="1">
        <f t="array" aca="1" ref="G955" ca="1">INDIRECT("'Room Details'!$H$957")</f>
        <v>0</v>
      </c>
      <c r="H955" cm="1">
        <f t="array" aca="1" ref="H955" ca="1">INDIRECT("'Room Details'!$I$957")</f>
        <v>0</v>
      </c>
      <c r="I955" cm="1">
        <f t="array" aca="1" ref="I955" ca="1">INDIRECT("'Room Details'!$J$957")</f>
        <v>0</v>
      </c>
      <c r="J955" cm="1">
        <f t="array" aca="1" ref="J955" ca="1">INDIRECT("'Room Details'!$K$957")</f>
        <v>0</v>
      </c>
      <c r="K955" t="str" cm="1">
        <f t="array" aca="1" ref="K955" ca="1">INDIRECT("'Room Details'!$L$957")</f>
        <v xml:space="preserve"> </v>
      </c>
      <c r="L955" cm="1">
        <f t="array" aca="1" ref="L955" ca="1">INDIRECT("'Room Details'!$M$957")</f>
        <v>0</v>
      </c>
      <c r="M955" cm="1">
        <f t="array" aca="1" ref="M955" ca="1">INDIRECT("'Room Details'!$N$957")</f>
        <v>0</v>
      </c>
      <c r="N955" cm="1">
        <f t="array" aca="1" ref="N955" ca="1">INDIRECT("'Room Details'!$O$957")</f>
        <v>0</v>
      </c>
      <c r="O955" cm="1">
        <f t="array" aca="1" ref="O955" ca="1">INDIRECT("'Room Details'!$P$957")</f>
        <v>0</v>
      </c>
    </row>
    <row r="956" spans="1:15" x14ac:dyDescent="0.25">
      <c r="A956" cm="1">
        <f t="array" aca="1" ref="A956" ca="1">INDIRECT("'Room Details'!$B$958")</f>
        <v>0</v>
      </c>
      <c r="B956" cm="1">
        <f t="array" aca="1" ref="B956" ca="1">INDIRECT("'Room Details'!$C$958")</f>
        <v>0</v>
      </c>
      <c r="C956" cm="1">
        <f t="array" aca="1" ref="C956" ca="1">INDIRECT("'Room Details'!$D$958")</f>
        <v>0</v>
      </c>
      <c r="D956" cm="1">
        <f t="array" aca="1" ref="D956" ca="1">INDIRECT("'Room Details'!$E$958")</f>
        <v>0</v>
      </c>
      <c r="E956" t="str" cm="1">
        <f t="array" aca="1" ref="E956" ca="1">INDIRECT("'Room Details'!$F$958")</f>
        <v xml:space="preserve"> </v>
      </c>
      <c r="F956" cm="1">
        <f t="array" aca="1" ref="F956" ca="1">INDIRECT("'Room Details'!$G$958")</f>
        <v>0</v>
      </c>
      <c r="G956" cm="1">
        <f t="array" aca="1" ref="G956" ca="1">INDIRECT("'Room Details'!$H$958")</f>
        <v>0</v>
      </c>
      <c r="H956" cm="1">
        <f t="array" aca="1" ref="H956" ca="1">INDIRECT("'Room Details'!$I$958")</f>
        <v>0</v>
      </c>
      <c r="I956" cm="1">
        <f t="array" aca="1" ref="I956" ca="1">INDIRECT("'Room Details'!$J$958")</f>
        <v>0</v>
      </c>
      <c r="J956" cm="1">
        <f t="array" aca="1" ref="J956" ca="1">INDIRECT("'Room Details'!$K$958")</f>
        <v>0</v>
      </c>
      <c r="K956" t="str" cm="1">
        <f t="array" aca="1" ref="K956" ca="1">INDIRECT("'Room Details'!$L$958")</f>
        <v xml:space="preserve"> </v>
      </c>
      <c r="L956" cm="1">
        <f t="array" aca="1" ref="L956" ca="1">INDIRECT("'Room Details'!$M$958")</f>
        <v>0</v>
      </c>
      <c r="M956" cm="1">
        <f t="array" aca="1" ref="M956" ca="1">INDIRECT("'Room Details'!$N$958")</f>
        <v>0</v>
      </c>
      <c r="N956" cm="1">
        <f t="array" aca="1" ref="N956" ca="1">INDIRECT("'Room Details'!$O$958")</f>
        <v>0</v>
      </c>
      <c r="O956" cm="1">
        <f t="array" aca="1" ref="O956" ca="1">INDIRECT("'Room Details'!$P$958")</f>
        <v>0</v>
      </c>
    </row>
    <row r="957" spans="1:15" x14ac:dyDescent="0.25">
      <c r="A957" cm="1">
        <f t="array" aca="1" ref="A957" ca="1">INDIRECT("'Room Details'!$B$959")</f>
        <v>0</v>
      </c>
      <c r="B957" cm="1">
        <f t="array" aca="1" ref="B957" ca="1">INDIRECT("'Room Details'!$C$959")</f>
        <v>0</v>
      </c>
      <c r="C957" cm="1">
        <f t="array" aca="1" ref="C957" ca="1">INDIRECT("'Room Details'!$D$959")</f>
        <v>0</v>
      </c>
      <c r="D957" cm="1">
        <f t="array" aca="1" ref="D957" ca="1">INDIRECT("'Room Details'!$E$959")</f>
        <v>0</v>
      </c>
      <c r="E957" t="str" cm="1">
        <f t="array" aca="1" ref="E957" ca="1">INDIRECT("'Room Details'!$F$959")</f>
        <v xml:space="preserve"> </v>
      </c>
      <c r="F957" cm="1">
        <f t="array" aca="1" ref="F957" ca="1">INDIRECT("'Room Details'!$G$959")</f>
        <v>0</v>
      </c>
      <c r="G957" cm="1">
        <f t="array" aca="1" ref="G957" ca="1">INDIRECT("'Room Details'!$H$959")</f>
        <v>0</v>
      </c>
      <c r="H957" cm="1">
        <f t="array" aca="1" ref="H957" ca="1">INDIRECT("'Room Details'!$I$959")</f>
        <v>0</v>
      </c>
      <c r="I957" cm="1">
        <f t="array" aca="1" ref="I957" ca="1">INDIRECT("'Room Details'!$J$959")</f>
        <v>0</v>
      </c>
      <c r="J957" cm="1">
        <f t="array" aca="1" ref="J957" ca="1">INDIRECT("'Room Details'!$K$959")</f>
        <v>0</v>
      </c>
      <c r="K957" t="str" cm="1">
        <f t="array" aca="1" ref="K957" ca="1">INDIRECT("'Room Details'!$L$959")</f>
        <v xml:space="preserve"> </v>
      </c>
      <c r="L957" cm="1">
        <f t="array" aca="1" ref="L957" ca="1">INDIRECT("'Room Details'!$M$959")</f>
        <v>0</v>
      </c>
      <c r="M957" cm="1">
        <f t="array" aca="1" ref="M957" ca="1">INDIRECT("'Room Details'!$N$959")</f>
        <v>0</v>
      </c>
      <c r="N957" cm="1">
        <f t="array" aca="1" ref="N957" ca="1">INDIRECT("'Room Details'!$O$959")</f>
        <v>0</v>
      </c>
      <c r="O957" cm="1">
        <f t="array" aca="1" ref="O957" ca="1">INDIRECT("'Room Details'!$P$959")</f>
        <v>0</v>
      </c>
    </row>
    <row r="958" spans="1:15" x14ac:dyDescent="0.25">
      <c r="A958" cm="1">
        <f t="array" aca="1" ref="A958" ca="1">INDIRECT("'Room Details'!$B$960")</f>
        <v>0</v>
      </c>
      <c r="B958" cm="1">
        <f t="array" aca="1" ref="B958" ca="1">INDIRECT("'Room Details'!$C$960")</f>
        <v>0</v>
      </c>
      <c r="C958" cm="1">
        <f t="array" aca="1" ref="C958" ca="1">INDIRECT("'Room Details'!$D$960")</f>
        <v>0</v>
      </c>
      <c r="D958" cm="1">
        <f t="array" aca="1" ref="D958" ca="1">INDIRECT("'Room Details'!$E$960")</f>
        <v>0</v>
      </c>
      <c r="E958" t="str" cm="1">
        <f t="array" aca="1" ref="E958" ca="1">INDIRECT("'Room Details'!$F$960")</f>
        <v xml:space="preserve"> </v>
      </c>
      <c r="F958" cm="1">
        <f t="array" aca="1" ref="F958" ca="1">INDIRECT("'Room Details'!$G$960")</f>
        <v>0</v>
      </c>
      <c r="G958" cm="1">
        <f t="array" aca="1" ref="G958" ca="1">INDIRECT("'Room Details'!$H$960")</f>
        <v>0</v>
      </c>
      <c r="H958" cm="1">
        <f t="array" aca="1" ref="H958" ca="1">INDIRECT("'Room Details'!$I$960")</f>
        <v>0</v>
      </c>
      <c r="I958" cm="1">
        <f t="array" aca="1" ref="I958" ca="1">INDIRECT("'Room Details'!$J$960")</f>
        <v>0</v>
      </c>
      <c r="J958" cm="1">
        <f t="array" aca="1" ref="J958" ca="1">INDIRECT("'Room Details'!$K$960")</f>
        <v>0</v>
      </c>
      <c r="K958" t="str" cm="1">
        <f t="array" aca="1" ref="K958" ca="1">INDIRECT("'Room Details'!$L$960")</f>
        <v xml:space="preserve"> </v>
      </c>
      <c r="L958" cm="1">
        <f t="array" aca="1" ref="L958" ca="1">INDIRECT("'Room Details'!$M$960")</f>
        <v>0</v>
      </c>
      <c r="M958" cm="1">
        <f t="array" aca="1" ref="M958" ca="1">INDIRECT("'Room Details'!$N$960")</f>
        <v>0</v>
      </c>
      <c r="N958" cm="1">
        <f t="array" aca="1" ref="N958" ca="1">INDIRECT("'Room Details'!$O$960")</f>
        <v>0</v>
      </c>
      <c r="O958" cm="1">
        <f t="array" aca="1" ref="O958" ca="1">INDIRECT("'Room Details'!$P$960")</f>
        <v>0</v>
      </c>
    </row>
    <row r="959" spans="1:15" x14ac:dyDescent="0.25">
      <c r="A959" cm="1">
        <f t="array" aca="1" ref="A959" ca="1">INDIRECT("'Room Details'!$B$961")</f>
        <v>0</v>
      </c>
      <c r="B959" cm="1">
        <f t="array" aca="1" ref="B959" ca="1">INDIRECT("'Room Details'!$C$961")</f>
        <v>0</v>
      </c>
      <c r="C959" cm="1">
        <f t="array" aca="1" ref="C959" ca="1">INDIRECT("'Room Details'!$D$961")</f>
        <v>0</v>
      </c>
      <c r="D959" cm="1">
        <f t="array" aca="1" ref="D959" ca="1">INDIRECT("'Room Details'!$E$961")</f>
        <v>0</v>
      </c>
      <c r="E959" t="str" cm="1">
        <f t="array" aca="1" ref="E959" ca="1">INDIRECT("'Room Details'!$F$961")</f>
        <v xml:space="preserve"> </v>
      </c>
      <c r="F959" cm="1">
        <f t="array" aca="1" ref="F959" ca="1">INDIRECT("'Room Details'!$G$961")</f>
        <v>0</v>
      </c>
      <c r="G959" cm="1">
        <f t="array" aca="1" ref="G959" ca="1">INDIRECT("'Room Details'!$H$961")</f>
        <v>0</v>
      </c>
      <c r="H959" cm="1">
        <f t="array" aca="1" ref="H959" ca="1">INDIRECT("'Room Details'!$I$961")</f>
        <v>0</v>
      </c>
      <c r="I959" cm="1">
        <f t="array" aca="1" ref="I959" ca="1">INDIRECT("'Room Details'!$J$961")</f>
        <v>0</v>
      </c>
      <c r="J959" cm="1">
        <f t="array" aca="1" ref="J959" ca="1">INDIRECT("'Room Details'!$K$961")</f>
        <v>0</v>
      </c>
      <c r="K959" t="str" cm="1">
        <f t="array" aca="1" ref="K959" ca="1">INDIRECT("'Room Details'!$L$961")</f>
        <v xml:space="preserve"> </v>
      </c>
      <c r="L959" cm="1">
        <f t="array" aca="1" ref="L959" ca="1">INDIRECT("'Room Details'!$M$961")</f>
        <v>0</v>
      </c>
      <c r="M959" cm="1">
        <f t="array" aca="1" ref="M959" ca="1">INDIRECT("'Room Details'!$N$961")</f>
        <v>0</v>
      </c>
      <c r="N959" cm="1">
        <f t="array" aca="1" ref="N959" ca="1">INDIRECT("'Room Details'!$O$961")</f>
        <v>0</v>
      </c>
      <c r="O959" cm="1">
        <f t="array" aca="1" ref="O959" ca="1">INDIRECT("'Room Details'!$P$961")</f>
        <v>0</v>
      </c>
    </row>
    <row r="960" spans="1:15" x14ac:dyDescent="0.25">
      <c r="A960" cm="1">
        <f t="array" aca="1" ref="A960" ca="1">INDIRECT("'Room Details'!$B$962")</f>
        <v>0</v>
      </c>
      <c r="B960" cm="1">
        <f t="array" aca="1" ref="B960" ca="1">INDIRECT("'Room Details'!$C$962")</f>
        <v>0</v>
      </c>
      <c r="C960" cm="1">
        <f t="array" aca="1" ref="C960" ca="1">INDIRECT("'Room Details'!$D$962")</f>
        <v>0</v>
      </c>
      <c r="D960" cm="1">
        <f t="array" aca="1" ref="D960" ca="1">INDIRECT("'Room Details'!$E$962")</f>
        <v>0</v>
      </c>
      <c r="E960" t="str" cm="1">
        <f t="array" aca="1" ref="E960" ca="1">INDIRECT("'Room Details'!$F$962")</f>
        <v xml:space="preserve"> </v>
      </c>
      <c r="F960" cm="1">
        <f t="array" aca="1" ref="F960" ca="1">INDIRECT("'Room Details'!$G$962")</f>
        <v>0</v>
      </c>
      <c r="G960" cm="1">
        <f t="array" aca="1" ref="G960" ca="1">INDIRECT("'Room Details'!$H$962")</f>
        <v>0</v>
      </c>
      <c r="H960" cm="1">
        <f t="array" aca="1" ref="H960" ca="1">INDIRECT("'Room Details'!$I$962")</f>
        <v>0</v>
      </c>
      <c r="I960" cm="1">
        <f t="array" aca="1" ref="I960" ca="1">INDIRECT("'Room Details'!$J$962")</f>
        <v>0</v>
      </c>
      <c r="J960" cm="1">
        <f t="array" aca="1" ref="J960" ca="1">INDIRECT("'Room Details'!$K$962")</f>
        <v>0</v>
      </c>
      <c r="K960" t="str" cm="1">
        <f t="array" aca="1" ref="K960" ca="1">INDIRECT("'Room Details'!$L$962")</f>
        <v xml:space="preserve"> </v>
      </c>
      <c r="L960" cm="1">
        <f t="array" aca="1" ref="L960" ca="1">INDIRECT("'Room Details'!$M$962")</f>
        <v>0</v>
      </c>
      <c r="M960" cm="1">
        <f t="array" aca="1" ref="M960" ca="1">INDIRECT("'Room Details'!$N$962")</f>
        <v>0</v>
      </c>
      <c r="N960" cm="1">
        <f t="array" aca="1" ref="N960" ca="1">INDIRECT("'Room Details'!$O$962")</f>
        <v>0</v>
      </c>
      <c r="O960" cm="1">
        <f t="array" aca="1" ref="O960" ca="1">INDIRECT("'Room Details'!$P$962")</f>
        <v>0</v>
      </c>
    </row>
    <row r="961" spans="1:15" x14ac:dyDescent="0.25">
      <c r="A961" cm="1">
        <f t="array" aca="1" ref="A961" ca="1">INDIRECT("'Room Details'!$B$963")</f>
        <v>0</v>
      </c>
      <c r="B961" cm="1">
        <f t="array" aca="1" ref="B961" ca="1">INDIRECT("'Room Details'!$C$963")</f>
        <v>0</v>
      </c>
      <c r="C961" cm="1">
        <f t="array" aca="1" ref="C961" ca="1">INDIRECT("'Room Details'!$D$963")</f>
        <v>0</v>
      </c>
      <c r="D961" cm="1">
        <f t="array" aca="1" ref="D961" ca="1">INDIRECT("'Room Details'!$E$963")</f>
        <v>0</v>
      </c>
      <c r="E961" t="str" cm="1">
        <f t="array" aca="1" ref="E961" ca="1">INDIRECT("'Room Details'!$F$963")</f>
        <v xml:space="preserve"> </v>
      </c>
      <c r="F961" cm="1">
        <f t="array" aca="1" ref="F961" ca="1">INDIRECT("'Room Details'!$G$963")</f>
        <v>0</v>
      </c>
      <c r="G961" cm="1">
        <f t="array" aca="1" ref="G961" ca="1">INDIRECT("'Room Details'!$H$963")</f>
        <v>0</v>
      </c>
      <c r="H961" cm="1">
        <f t="array" aca="1" ref="H961" ca="1">INDIRECT("'Room Details'!$I$963")</f>
        <v>0</v>
      </c>
      <c r="I961" cm="1">
        <f t="array" aca="1" ref="I961" ca="1">INDIRECT("'Room Details'!$J$963")</f>
        <v>0</v>
      </c>
      <c r="J961" cm="1">
        <f t="array" aca="1" ref="J961" ca="1">INDIRECT("'Room Details'!$K$963")</f>
        <v>0</v>
      </c>
      <c r="K961" t="str" cm="1">
        <f t="array" aca="1" ref="K961" ca="1">INDIRECT("'Room Details'!$L$963")</f>
        <v xml:space="preserve"> </v>
      </c>
      <c r="L961" cm="1">
        <f t="array" aca="1" ref="L961" ca="1">INDIRECT("'Room Details'!$M$963")</f>
        <v>0</v>
      </c>
      <c r="M961" cm="1">
        <f t="array" aca="1" ref="M961" ca="1">INDIRECT("'Room Details'!$N$963")</f>
        <v>0</v>
      </c>
      <c r="N961" cm="1">
        <f t="array" aca="1" ref="N961" ca="1">INDIRECT("'Room Details'!$O$963")</f>
        <v>0</v>
      </c>
      <c r="O961" cm="1">
        <f t="array" aca="1" ref="O961" ca="1">INDIRECT("'Room Details'!$P$963")</f>
        <v>0</v>
      </c>
    </row>
    <row r="962" spans="1:15" x14ac:dyDescent="0.25">
      <c r="A962" cm="1">
        <f t="array" aca="1" ref="A962" ca="1">INDIRECT("'Room Details'!$B$964")</f>
        <v>0</v>
      </c>
      <c r="B962" cm="1">
        <f t="array" aca="1" ref="B962" ca="1">INDIRECT("'Room Details'!$C$964")</f>
        <v>0</v>
      </c>
      <c r="C962" cm="1">
        <f t="array" aca="1" ref="C962" ca="1">INDIRECT("'Room Details'!$D$964")</f>
        <v>0</v>
      </c>
      <c r="D962" cm="1">
        <f t="array" aca="1" ref="D962" ca="1">INDIRECT("'Room Details'!$E$964")</f>
        <v>0</v>
      </c>
      <c r="E962" t="str" cm="1">
        <f t="array" aca="1" ref="E962" ca="1">INDIRECT("'Room Details'!$F$964")</f>
        <v xml:space="preserve"> </v>
      </c>
      <c r="F962" cm="1">
        <f t="array" aca="1" ref="F962" ca="1">INDIRECT("'Room Details'!$G$964")</f>
        <v>0</v>
      </c>
      <c r="G962" cm="1">
        <f t="array" aca="1" ref="G962" ca="1">INDIRECT("'Room Details'!$H$964")</f>
        <v>0</v>
      </c>
      <c r="H962" cm="1">
        <f t="array" aca="1" ref="H962" ca="1">INDIRECT("'Room Details'!$I$964")</f>
        <v>0</v>
      </c>
      <c r="I962" cm="1">
        <f t="array" aca="1" ref="I962" ca="1">INDIRECT("'Room Details'!$J$964")</f>
        <v>0</v>
      </c>
      <c r="J962" cm="1">
        <f t="array" aca="1" ref="J962" ca="1">INDIRECT("'Room Details'!$K$964")</f>
        <v>0</v>
      </c>
      <c r="K962" t="str" cm="1">
        <f t="array" aca="1" ref="K962" ca="1">INDIRECT("'Room Details'!$L$964")</f>
        <v xml:space="preserve"> </v>
      </c>
      <c r="L962" cm="1">
        <f t="array" aca="1" ref="L962" ca="1">INDIRECT("'Room Details'!$M$964")</f>
        <v>0</v>
      </c>
      <c r="M962" cm="1">
        <f t="array" aca="1" ref="M962" ca="1">INDIRECT("'Room Details'!$N$964")</f>
        <v>0</v>
      </c>
      <c r="N962" cm="1">
        <f t="array" aca="1" ref="N962" ca="1">INDIRECT("'Room Details'!$O$964")</f>
        <v>0</v>
      </c>
      <c r="O962" cm="1">
        <f t="array" aca="1" ref="O962" ca="1">INDIRECT("'Room Details'!$P$964")</f>
        <v>0</v>
      </c>
    </row>
    <row r="963" spans="1:15" x14ac:dyDescent="0.25">
      <c r="A963" cm="1">
        <f t="array" aca="1" ref="A963" ca="1">INDIRECT("'Room Details'!$B$965")</f>
        <v>0</v>
      </c>
      <c r="B963" cm="1">
        <f t="array" aca="1" ref="B963" ca="1">INDIRECT("'Room Details'!$C$965")</f>
        <v>0</v>
      </c>
      <c r="C963" cm="1">
        <f t="array" aca="1" ref="C963" ca="1">INDIRECT("'Room Details'!$D$965")</f>
        <v>0</v>
      </c>
      <c r="D963" cm="1">
        <f t="array" aca="1" ref="D963" ca="1">INDIRECT("'Room Details'!$E$965")</f>
        <v>0</v>
      </c>
      <c r="E963" t="str" cm="1">
        <f t="array" aca="1" ref="E963" ca="1">INDIRECT("'Room Details'!$F$965")</f>
        <v xml:space="preserve"> </v>
      </c>
      <c r="F963" cm="1">
        <f t="array" aca="1" ref="F963" ca="1">INDIRECT("'Room Details'!$G$965")</f>
        <v>0</v>
      </c>
      <c r="G963" cm="1">
        <f t="array" aca="1" ref="G963" ca="1">INDIRECT("'Room Details'!$H$965")</f>
        <v>0</v>
      </c>
      <c r="H963" cm="1">
        <f t="array" aca="1" ref="H963" ca="1">INDIRECT("'Room Details'!$I$965")</f>
        <v>0</v>
      </c>
      <c r="I963" cm="1">
        <f t="array" aca="1" ref="I963" ca="1">INDIRECT("'Room Details'!$J$965")</f>
        <v>0</v>
      </c>
      <c r="J963" cm="1">
        <f t="array" aca="1" ref="J963" ca="1">INDIRECT("'Room Details'!$K$965")</f>
        <v>0</v>
      </c>
      <c r="K963" t="str" cm="1">
        <f t="array" aca="1" ref="K963" ca="1">INDIRECT("'Room Details'!$L$965")</f>
        <v xml:space="preserve"> </v>
      </c>
      <c r="L963" cm="1">
        <f t="array" aca="1" ref="L963" ca="1">INDIRECT("'Room Details'!$M$965")</f>
        <v>0</v>
      </c>
      <c r="M963" cm="1">
        <f t="array" aca="1" ref="M963" ca="1">INDIRECT("'Room Details'!$N$965")</f>
        <v>0</v>
      </c>
      <c r="N963" cm="1">
        <f t="array" aca="1" ref="N963" ca="1">INDIRECT("'Room Details'!$O$965")</f>
        <v>0</v>
      </c>
      <c r="O963" cm="1">
        <f t="array" aca="1" ref="O963" ca="1">INDIRECT("'Room Details'!$P$965")</f>
        <v>0</v>
      </c>
    </row>
    <row r="964" spans="1:15" x14ac:dyDescent="0.25">
      <c r="A964" cm="1">
        <f t="array" aca="1" ref="A964" ca="1">INDIRECT("'Room Details'!$B$966")</f>
        <v>0</v>
      </c>
      <c r="B964" cm="1">
        <f t="array" aca="1" ref="B964" ca="1">INDIRECT("'Room Details'!$C$966")</f>
        <v>0</v>
      </c>
      <c r="C964" cm="1">
        <f t="array" aca="1" ref="C964" ca="1">INDIRECT("'Room Details'!$D$966")</f>
        <v>0</v>
      </c>
      <c r="D964" cm="1">
        <f t="array" aca="1" ref="D964" ca="1">INDIRECT("'Room Details'!$E$966")</f>
        <v>0</v>
      </c>
      <c r="E964" t="str" cm="1">
        <f t="array" aca="1" ref="E964" ca="1">INDIRECT("'Room Details'!$F$966")</f>
        <v xml:space="preserve"> </v>
      </c>
      <c r="F964" cm="1">
        <f t="array" aca="1" ref="F964" ca="1">INDIRECT("'Room Details'!$G$966")</f>
        <v>0</v>
      </c>
      <c r="G964" cm="1">
        <f t="array" aca="1" ref="G964" ca="1">INDIRECT("'Room Details'!$H$966")</f>
        <v>0</v>
      </c>
      <c r="H964" cm="1">
        <f t="array" aca="1" ref="H964" ca="1">INDIRECT("'Room Details'!$I$966")</f>
        <v>0</v>
      </c>
      <c r="I964" cm="1">
        <f t="array" aca="1" ref="I964" ca="1">INDIRECT("'Room Details'!$J$966")</f>
        <v>0</v>
      </c>
      <c r="J964" cm="1">
        <f t="array" aca="1" ref="J964" ca="1">INDIRECT("'Room Details'!$K$966")</f>
        <v>0</v>
      </c>
      <c r="K964" t="str" cm="1">
        <f t="array" aca="1" ref="K964" ca="1">INDIRECT("'Room Details'!$L$966")</f>
        <v xml:space="preserve"> </v>
      </c>
      <c r="L964" cm="1">
        <f t="array" aca="1" ref="L964" ca="1">INDIRECT("'Room Details'!$M$966")</f>
        <v>0</v>
      </c>
      <c r="M964" cm="1">
        <f t="array" aca="1" ref="M964" ca="1">INDIRECT("'Room Details'!$N$966")</f>
        <v>0</v>
      </c>
      <c r="N964" cm="1">
        <f t="array" aca="1" ref="N964" ca="1">INDIRECT("'Room Details'!$O$966")</f>
        <v>0</v>
      </c>
      <c r="O964" cm="1">
        <f t="array" aca="1" ref="O964" ca="1">INDIRECT("'Room Details'!$P$966")</f>
        <v>0</v>
      </c>
    </row>
    <row r="965" spans="1:15" x14ac:dyDescent="0.25">
      <c r="A965" cm="1">
        <f t="array" aca="1" ref="A965" ca="1">INDIRECT("'Room Details'!$B$967")</f>
        <v>0</v>
      </c>
      <c r="B965" cm="1">
        <f t="array" aca="1" ref="B965" ca="1">INDIRECT("'Room Details'!$C$967")</f>
        <v>0</v>
      </c>
      <c r="C965" cm="1">
        <f t="array" aca="1" ref="C965" ca="1">INDIRECT("'Room Details'!$D$967")</f>
        <v>0</v>
      </c>
      <c r="D965" cm="1">
        <f t="array" aca="1" ref="D965" ca="1">INDIRECT("'Room Details'!$E$967")</f>
        <v>0</v>
      </c>
      <c r="E965" t="str" cm="1">
        <f t="array" aca="1" ref="E965" ca="1">INDIRECT("'Room Details'!$F$967")</f>
        <v xml:space="preserve"> </v>
      </c>
      <c r="F965" cm="1">
        <f t="array" aca="1" ref="F965" ca="1">INDIRECT("'Room Details'!$G$967")</f>
        <v>0</v>
      </c>
      <c r="G965" cm="1">
        <f t="array" aca="1" ref="G965" ca="1">INDIRECT("'Room Details'!$H$967")</f>
        <v>0</v>
      </c>
      <c r="H965" cm="1">
        <f t="array" aca="1" ref="H965" ca="1">INDIRECT("'Room Details'!$I$967")</f>
        <v>0</v>
      </c>
      <c r="I965" cm="1">
        <f t="array" aca="1" ref="I965" ca="1">INDIRECT("'Room Details'!$J$967")</f>
        <v>0</v>
      </c>
      <c r="J965" cm="1">
        <f t="array" aca="1" ref="J965" ca="1">INDIRECT("'Room Details'!$K$967")</f>
        <v>0</v>
      </c>
      <c r="K965" t="str" cm="1">
        <f t="array" aca="1" ref="K965" ca="1">INDIRECT("'Room Details'!$L$967")</f>
        <v xml:space="preserve"> </v>
      </c>
      <c r="L965" cm="1">
        <f t="array" aca="1" ref="L965" ca="1">INDIRECT("'Room Details'!$M$967")</f>
        <v>0</v>
      </c>
      <c r="M965" cm="1">
        <f t="array" aca="1" ref="M965" ca="1">INDIRECT("'Room Details'!$N$967")</f>
        <v>0</v>
      </c>
      <c r="N965" cm="1">
        <f t="array" aca="1" ref="N965" ca="1">INDIRECT("'Room Details'!$O$967")</f>
        <v>0</v>
      </c>
      <c r="O965" cm="1">
        <f t="array" aca="1" ref="O965" ca="1">INDIRECT("'Room Details'!$P$967")</f>
        <v>0</v>
      </c>
    </row>
    <row r="966" spans="1:15" x14ac:dyDescent="0.25">
      <c r="A966" cm="1">
        <f t="array" aca="1" ref="A966" ca="1">INDIRECT("'Room Details'!$B$968")</f>
        <v>0</v>
      </c>
      <c r="B966" cm="1">
        <f t="array" aca="1" ref="B966" ca="1">INDIRECT("'Room Details'!$C$968")</f>
        <v>0</v>
      </c>
      <c r="C966" cm="1">
        <f t="array" aca="1" ref="C966" ca="1">INDIRECT("'Room Details'!$D$968")</f>
        <v>0</v>
      </c>
      <c r="D966" cm="1">
        <f t="array" aca="1" ref="D966" ca="1">INDIRECT("'Room Details'!$E$968")</f>
        <v>0</v>
      </c>
      <c r="E966" t="str" cm="1">
        <f t="array" aca="1" ref="E966" ca="1">INDIRECT("'Room Details'!$F$968")</f>
        <v xml:space="preserve"> </v>
      </c>
      <c r="F966" cm="1">
        <f t="array" aca="1" ref="F966" ca="1">INDIRECT("'Room Details'!$G$968")</f>
        <v>0</v>
      </c>
      <c r="G966" cm="1">
        <f t="array" aca="1" ref="G966" ca="1">INDIRECT("'Room Details'!$H$968")</f>
        <v>0</v>
      </c>
      <c r="H966" cm="1">
        <f t="array" aca="1" ref="H966" ca="1">INDIRECT("'Room Details'!$I$968")</f>
        <v>0</v>
      </c>
      <c r="I966" cm="1">
        <f t="array" aca="1" ref="I966" ca="1">INDIRECT("'Room Details'!$J$968")</f>
        <v>0</v>
      </c>
      <c r="J966" cm="1">
        <f t="array" aca="1" ref="J966" ca="1">INDIRECT("'Room Details'!$K$968")</f>
        <v>0</v>
      </c>
      <c r="K966" t="str" cm="1">
        <f t="array" aca="1" ref="K966" ca="1">INDIRECT("'Room Details'!$L$968")</f>
        <v xml:space="preserve"> </v>
      </c>
      <c r="L966" cm="1">
        <f t="array" aca="1" ref="L966" ca="1">INDIRECT("'Room Details'!$M$968")</f>
        <v>0</v>
      </c>
      <c r="M966" cm="1">
        <f t="array" aca="1" ref="M966" ca="1">INDIRECT("'Room Details'!$N$968")</f>
        <v>0</v>
      </c>
      <c r="N966" cm="1">
        <f t="array" aca="1" ref="N966" ca="1">INDIRECT("'Room Details'!$O$968")</f>
        <v>0</v>
      </c>
      <c r="O966" cm="1">
        <f t="array" aca="1" ref="O966" ca="1">INDIRECT("'Room Details'!$P$968")</f>
        <v>0</v>
      </c>
    </row>
    <row r="967" spans="1:15" x14ac:dyDescent="0.25">
      <c r="A967" cm="1">
        <f t="array" aca="1" ref="A967" ca="1">INDIRECT("'Room Details'!$B$969")</f>
        <v>0</v>
      </c>
      <c r="B967" cm="1">
        <f t="array" aca="1" ref="B967" ca="1">INDIRECT("'Room Details'!$C$969")</f>
        <v>0</v>
      </c>
      <c r="C967" cm="1">
        <f t="array" aca="1" ref="C967" ca="1">INDIRECT("'Room Details'!$D$969")</f>
        <v>0</v>
      </c>
      <c r="D967" cm="1">
        <f t="array" aca="1" ref="D967" ca="1">INDIRECT("'Room Details'!$E$969")</f>
        <v>0</v>
      </c>
      <c r="E967" t="str" cm="1">
        <f t="array" aca="1" ref="E967" ca="1">INDIRECT("'Room Details'!$F$969")</f>
        <v xml:space="preserve"> </v>
      </c>
      <c r="F967" cm="1">
        <f t="array" aca="1" ref="F967" ca="1">INDIRECT("'Room Details'!$G$969")</f>
        <v>0</v>
      </c>
      <c r="G967" cm="1">
        <f t="array" aca="1" ref="G967" ca="1">INDIRECT("'Room Details'!$H$969")</f>
        <v>0</v>
      </c>
      <c r="H967" cm="1">
        <f t="array" aca="1" ref="H967" ca="1">INDIRECT("'Room Details'!$I$969")</f>
        <v>0</v>
      </c>
      <c r="I967" cm="1">
        <f t="array" aca="1" ref="I967" ca="1">INDIRECT("'Room Details'!$J$969")</f>
        <v>0</v>
      </c>
      <c r="J967" cm="1">
        <f t="array" aca="1" ref="J967" ca="1">INDIRECT("'Room Details'!$K$969")</f>
        <v>0</v>
      </c>
      <c r="K967" t="str" cm="1">
        <f t="array" aca="1" ref="K967" ca="1">INDIRECT("'Room Details'!$L$969")</f>
        <v xml:space="preserve"> </v>
      </c>
      <c r="L967" cm="1">
        <f t="array" aca="1" ref="L967" ca="1">INDIRECT("'Room Details'!$M$969")</f>
        <v>0</v>
      </c>
      <c r="M967" cm="1">
        <f t="array" aca="1" ref="M967" ca="1">INDIRECT("'Room Details'!$N$969")</f>
        <v>0</v>
      </c>
      <c r="N967" cm="1">
        <f t="array" aca="1" ref="N967" ca="1">INDIRECT("'Room Details'!$O$969")</f>
        <v>0</v>
      </c>
      <c r="O967" cm="1">
        <f t="array" aca="1" ref="O967" ca="1">INDIRECT("'Room Details'!$P$969")</f>
        <v>0</v>
      </c>
    </row>
    <row r="968" spans="1:15" x14ac:dyDescent="0.25">
      <c r="A968" cm="1">
        <f t="array" aca="1" ref="A968" ca="1">INDIRECT("'Room Details'!$B$970")</f>
        <v>0</v>
      </c>
      <c r="B968" cm="1">
        <f t="array" aca="1" ref="B968" ca="1">INDIRECT("'Room Details'!$C$970")</f>
        <v>0</v>
      </c>
      <c r="C968" cm="1">
        <f t="array" aca="1" ref="C968" ca="1">INDIRECT("'Room Details'!$D$970")</f>
        <v>0</v>
      </c>
      <c r="D968" cm="1">
        <f t="array" aca="1" ref="D968" ca="1">INDIRECT("'Room Details'!$E$970")</f>
        <v>0</v>
      </c>
      <c r="E968" t="str" cm="1">
        <f t="array" aca="1" ref="E968" ca="1">INDIRECT("'Room Details'!$F$970")</f>
        <v xml:space="preserve"> </v>
      </c>
      <c r="F968" cm="1">
        <f t="array" aca="1" ref="F968" ca="1">INDIRECT("'Room Details'!$G$970")</f>
        <v>0</v>
      </c>
      <c r="G968" cm="1">
        <f t="array" aca="1" ref="G968" ca="1">INDIRECT("'Room Details'!$H$970")</f>
        <v>0</v>
      </c>
      <c r="H968" cm="1">
        <f t="array" aca="1" ref="H968" ca="1">INDIRECT("'Room Details'!$I$970")</f>
        <v>0</v>
      </c>
      <c r="I968" cm="1">
        <f t="array" aca="1" ref="I968" ca="1">INDIRECT("'Room Details'!$J$970")</f>
        <v>0</v>
      </c>
      <c r="J968" cm="1">
        <f t="array" aca="1" ref="J968" ca="1">INDIRECT("'Room Details'!$K$970")</f>
        <v>0</v>
      </c>
      <c r="K968" t="str" cm="1">
        <f t="array" aca="1" ref="K968" ca="1">INDIRECT("'Room Details'!$L$970")</f>
        <v xml:space="preserve"> </v>
      </c>
      <c r="L968" cm="1">
        <f t="array" aca="1" ref="L968" ca="1">INDIRECT("'Room Details'!$M$970")</f>
        <v>0</v>
      </c>
      <c r="M968" cm="1">
        <f t="array" aca="1" ref="M968" ca="1">INDIRECT("'Room Details'!$N$970")</f>
        <v>0</v>
      </c>
      <c r="N968" cm="1">
        <f t="array" aca="1" ref="N968" ca="1">INDIRECT("'Room Details'!$O$970")</f>
        <v>0</v>
      </c>
      <c r="O968" cm="1">
        <f t="array" aca="1" ref="O968" ca="1">INDIRECT("'Room Details'!$P$970")</f>
        <v>0</v>
      </c>
    </row>
    <row r="969" spans="1:15" x14ac:dyDescent="0.25">
      <c r="A969" cm="1">
        <f t="array" aca="1" ref="A969" ca="1">INDIRECT("'Room Details'!$B$971")</f>
        <v>0</v>
      </c>
      <c r="B969" cm="1">
        <f t="array" aca="1" ref="B969" ca="1">INDIRECT("'Room Details'!$C$971")</f>
        <v>0</v>
      </c>
      <c r="C969" cm="1">
        <f t="array" aca="1" ref="C969" ca="1">INDIRECT("'Room Details'!$D$971")</f>
        <v>0</v>
      </c>
      <c r="D969" cm="1">
        <f t="array" aca="1" ref="D969" ca="1">INDIRECT("'Room Details'!$E$971")</f>
        <v>0</v>
      </c>
      <c r="E969" t="str" cm="1">
        <f t="array" aca="1" ref="E969" ca="1">INDIRECT("'Room Details'!$F$971")</f>
        <v xml:space="preserve"> </v>
      </c>
      <c r="F969" cm="1">
        <f t="array" aca="1" ref="F969" ca="1">INDIRECT("'Room Details'!$G$971")</f>
        <v>0</v>
      </c>
      <c r="G969" cm="1">
        <f t="array" aca="1" ref="G969" ca="1">INDIRECT("'Room Details'!$H$971")</f>
        <v>0</v>
      </c>
      <c r="H969" cm="1">
        <f t="array" aca="1" ref="H969" ca="1">INDIRECT("'Room Details'!$I$971")</f>
        <v>0</v>
      </c>
      <c r="I969" cm="1">
        <f t="array" aca="1" ref="I969" ca="1">INDIRECT("'Room Details'!$J$971")</f>
        <v>0</v>
      </c>
      <c r="J969" cm="1">
        <f t="array" aca="1" ref="J969" ca="1">INDIRECT("'Room Details'!$K$971")</f>
        <v>0</v>
      </c>
      <c r="K969" t="str" cm="1">
        <f t="array" aca="1" ref="K969" ca="1">INDIRECT("'Room Details'!$L$971")</f>
        <v xml:space="preserve"> </v>
      </c>
      <c r="L969" cm="1">
        <f t="array" aca="1" ref="L969" ca="1">INDIRECT("'Room Details'!$M$971")</f>
        <v>0</v>
      </c>
      <c r="M969" cm="1">
        <f t="array" aca="1" ref="M969" ca="1">INDIRECT("'Room Details'!$N$971")</f>
        <v>0</v>
      </c>
      <c r="N969" cm="1">
        <f t="array" aca="1" ref="N969" ca="1">INDIRECT("'Room Details'!$O$971")</f>
        <v>0</v>
      </c>
      <c r="O969" cm="1">
        <f t="array" aca="1" ref="O969" ca="1">INDIRECT("'Room Details'!$P$971")</f>
        <v>0</v>
      </c>
    </row>
    <row r="970" spans="1:15" x14ac:dyDescent="0.25">
      <c r="A970" cm="1">
        <f t="array" aca="1" ref="A970" ca="1">INDIRECT("'Room Details'!$B$972")</f>
        <v>0</v>
      </c>
      <c r="B970" cm="1">
        <f t="array" aca="1" ref="B970" ca="1">INDIRECT("'Room Details'!$C$972")</f>
        <v>0</v>
      </c>
      <c r="C970" cm="1">
        <f t="array" aca="1" ref="C970" ca="1">INDIRECT("'Room Details'!$D$972")</f>
        <v>0</v>
      </c>
      <c r="D970" cm="1">
        <f t="array" aca="1" ref="D970" ca="1">INDIRECT("'Room Details'!$E$972")</f>
        <v>0</v>
      </c>
      <c r="E970" t="str" cm="1">
        <f t="array" aca="1" ref="E970" ca="1">INDIRECT("'Room Details'!$F$972")</f>
        <v xml:space="preserve"> </v>
      </c>
      <c r="F970" cm="1">
        <f t="array" aca="1" ref="F970" ca="1">INDIRECT("'Room Details'!$G$972")</f>
        <v>0</v>
      </c>
      <c r="G970" cm="1">
        <f t="array" aca="1" ref="G970" ca="1">INDIRECT("'Room Details'!$H$972")</f>
        <v>0</v>
      </c>
      <c r="H970" cm="1">
        <f t="array" aca="1" ref="H970" ca="1">INDIRECT("'Room Details'!$I$972")</f>
        <v>0</v>
      </c>
      <c r="I970" cm="1">
        <f t="array" aca="1" ref="I970" ca="1">INDIRECT("'Room Details'!$J$972")</f>
        <v>0</v>
      </c>
      <c r="J970" cm="1">
        <f t="array" aca="1" ref="J970" ca="1">INDIRECT("'Room Details'!$K$972")</f>
        <v>0</v>
      </c>
      <c r="K970" t="str" cm="1">
        <f t="array" aca="1" ref="K970" ca="1">INDIRECT("'Room Details'!$L$972")</f>
        <v xml:space="preserve"> </v>
      </c>
      <c r="L970" cm="1">
        <f t="array" aca="1" ref="L970" ca="1">INDIRECT("'Room Details'!$M$972")</f>
        <v>0</v>
      </c>
      <c r="M970" cm="1">
        <f t="array" aca="1" ref="M970" ca="1">INDIRECT("'Room Details'!$N$972")</f>
        <v>0</v>
      </c>
      <c r="N970" cm="1">
        <f t="array" aca="1" ref="N970" ca="1">INDIRECT("'Room Details'!$O$972")</f>
        <v>0</v>
      </c>
      <c r="O970" cm="1">
        <f t="array" aca="1" ref="O970" ca="1">INDIRECT("'Room Details'!$P$972")</f>
        <v>0</v>
      </c>
    </row>
    <row r="971" spans="1:15" x14ac:dyDescent="0.25">
      <c r="A971" cm="1">
        <f t="array" aca="1" ref="A971" ca="1">INDIRECT("'Room Details'!$B$973")</f>
        <v>0</v>
      </c>
      <c r="B971" cm="1">
        <f t="array" aca="1" ref="B971" ca="1">INDIRECT("'Room Details'!$C$973")</f>
        <v>0</v>
      </c>
      <c r="C971" cm="1">
        <f t="array" aca="1" ref="C971" ca="1">INDIRECT("'Room Details'!$D$973")</f>
        <v>0</v>
      </c>
      <c r="D971" cm="1">
        <f t="array" aca="1" ref="D971" ca="1">INDIRECT("'Room Details'!$E$973")</f>
        <v>0</v>
      </c>
      <c r="E971" t="str" cm="1">
        <f t="array" aca="1" ref="E971" ca="1">INDIRECT("'Room Details'!$F$973")</f>
        <v xml:space="preserve"> </v>
      </c>
      <c r="F971" cm="1">
        <f t="array" aca="1" ref="F971" ca="1">INDIRECT("'Room Details'!$G$973")</f>
        <v>0</v>
      </c>
      <c r="G971" cm="1">
        <f t="array" aca="1" ref="G971" ca="1">INDIRECT("'Room Details'!$H$973")</f>
        <v>0</v>
      </c>
      <c r="H971" cm="1">
        <f t="array" aca="1" ref="H971" ca="1">INDIRECT("'Room Details'!$I$973")</f>
        <v>0</v>
      </c>
      <c r="I971" cm="1">
        <f t="array" aca="1" ref="I971" ca="1">INDIRECT("'Room Details'!$J$973")</f>
        <v>0</v>
      </c>
      <c r="J971" cm="1">
        <f t="array" aca="1" ref="J971" ca="1">INDIRECT("'Room Details'!$K$973")</f>
        <v>0</v>
      </c>
      <c r="K971" t="str" cm="1">
        <f t="array" aca="1" ref="K971" ca="1">INDIRECT("'Room Details'!$L$973")</f>
        <v xml:space="preserve"> </v>
      </c>
      <c r="L971" cm="1">
        <f t="array" aca="1" ref="L971" ca="1">INDIRECT("'Room Details'!$M$973")</f>
        <v>0</v>
      </c>
      <c r="M971" cm="1">
        <f t="array" aca="1" ref="M971" ca="1">INDIRECT("'Room Details'!$N$973")</f>
        <v>0</v>
      </c>
      <c r="N971" cm="1">
        <f t="array" aca="1" ref="N971" ca="1">INDIRECT("'Room Details'!$O$973")</f>
        <v>0</v>
      </c>
      <c r="O971" cm="1">
        <f t="array" aca="1" ref="O971" ca="1">INDIRECT("'Room Details'!$P$973")</f>
        <v>0</v>
      </c>
    </row>
    <row r="972" spans="1:15" x14ac:dyDescent="0.25">
      <c r="A972" cm="1">
        <f t="array" aca="1" ref="A972" ca="1">INDIRECT("'Room Details'!$B$974")</f>
        <v>0</v>
      </c>
      <c r="B972" cm="1">
        <f t="array" aca="1" ref="B972" ca="1">INDIRECT("'Room Details'!$C$974")</f>
        <v>0</v>
      </c>
      <c r="C972" cm="1">
        <f t="array" aca="1" ref="C972" ca="1">INDIRECT("'Room Details'!$D$974")</f>
        <v>0</v>
      </c>
      <c r="D972" cm="1">
        <f t="array" aca="1" ref="D972" ca="1">INDIRECT("'Room Details'!$E$974")</f>
        <v>0</v>
      </c>
      <c r="E972" t="str" cm="1">
        <f t="array" aca="1" ref="E972" ca="1">INDIRECT("'Room Details'!$F$974")</f>
        <v xml:space="preserve"> </v>
      </c>
      <c r="F972" cm="1">
        <f t="array" aca="1" ref="F972" ca="1">INDIRECT("'Room Details'!$G$974")</f>
        <v>0</v>
      </c>
      <c r="G972" cm="1">
        <f t="array" aca="1" ref="G972" ca="1">INDIRECT("'Room Details'!$H$974")</f>
        <v>0</v>
      </c>
      <c r="H972" cm="1">
        <f t="array" aca="1" ref="H972" ca="1">INDIRECT("'Room Details'!$I$974")</f>
        <v>0</v>
      </c>
      <c r="I972" cm="1">
        <f t="array" aca="1" ref="I972" ca="1">INDIRECT("'Room Details'!$J$974")</f>
        <v>0</v>
      </c>
      <c r="J972" cm="1">
        <f t="array" aca="1" ref="J972" ca="1">INDIRECT("'Room Details'!$K$974")</f>
        <v>0</v>
      </c>
      <c r="K972" t="str" cm="1">
        <f t="array" aca="1" ref="K972" ca="1">INDIRECT("'Room Details'!$L$974")</f>
        <v xml:space="preserve"> </v>
      </c>
      <c r="L972" cm="1">
        <f t="array" aca="1" ref="L972" ca="1">INDIRECT("'Room Details'!$M$974")</f>
        <v>0</v>
      </c>
      <c r="M972" cm="1">
        <f t="array" aca="1" ref="M972" ca="1">INDIRECT("'Room Details'!$N$974")</f>
        <v>0</v>
      </c>
      <c r="N972" cm="1">
        <f t="array" aca="1" ref="N972" ca="1">INDIRECT("'Room Details'!$O$974")</f>
        <v>0</v>
      </c>
      <c r="O972" cm="1">
        <f t="array" aca="1" ref="O972" ca="1">INDIRECT("'Room Details'!$P$974")</f>
        <v>0</v>
      </c>
    </row>
    <row r="973" spans="1:15" x14ac:dyDescent="0.25">
      <c r="A973" cm="1">
        <f t="array" aca="1" ref="A973" ca="1">INDIRECT("'Room Details'!$B$975")</f>
        <v>0</v>
      </c>
      <c r="B973" cm="1">
        <f t="array" aca="1" ref="B973" ca="1">INDIRECT("'Room Details'!$C$975")</f>
        <v>0</v>
      </c>
      <c r="C973" cm="1">
        <f t="array" aca="1" ref="C973" ca="1">INDIRECT("'Room Details'!$D$975")</f>
        <v>0</v>
      </c>
      <c r="D973" cm="1">
        <f t="array" aca="1" ref="D973" ca="1">INDIRECT("'Room Details'!$E$975")</f>
        <v>0</v>
      </c>
      <c r="E973" t="str" cm="1">
        <f t="array" aca="1" ref="E973" ca="1">INDIRECT("'Room Details'!$F$975")</f>
        <v xml:space="preserve"> </v>
      </c>
      <c r="F973" cm="1">
        <f t="array" aca="1" ref="F973" ca="1">INDIRECT("'Room Details'!$G$975")</f>
        <v>0</v>
      </c>
      <c r="G973" cm="1">
        <f t="array" aca="1" ref="G973" ca="1">INDIRECT("'Room Details'!$H$975")</f>
        <v>0</v>
      </c>
      <c r="H973" cm="1">
        <f t="array" aca="1" ref="H973" ca="1">INDIRECT("'Room Details'!$I$975")</f>
        <v>0</v>
      </c>
      <c r="I973" cm="1">
        <f t="array" aca="1" ref="I973" ca="1">INDIRECT("'Room Details'!$J$975")</f>
        <v>0</v>
      </c>
      <c r="J973" cm="1">
        <f t="array" aca="1" ref="J973" ca="1">INDIRECT("'Room Details'!$K$975")</f>
        <v>0</v>
      </c>
      <c r="K973" t="str" cm="1">
        <f t="array" aca="1" ref="K973" ca="1">INDIRECT("'Room Details'!$L$975")</f>
        <v xml:space="preserve"> </v>
      </c>
      <c r="L973" cm="1">
        <f t="array" aca="1" ref="L973" ca="1">INDIRECT("'Room Details'!$M$975")</f>
        <v>0</v>
      </c>
      <c r="M973" cm="1">
        <f t="array" aca="1" ref="M973" ca="1">INDIRECT("'Room Details'!$N$975")</f>
        <v>0</v>
      </c>
      <c r="N973" cm="1">
        <f t="array" aca="1" ref="N973" ca="1">INDIRECT("'Room Details'!$O$975")</f>
        <v>0</v>
      </c>
      <c r="O973" cm="1">
        <f t="array" aca="1" ref="O973" ca="1">INDIRECT("'Room Details'!$P$975")</f>
        <v>0</v>
      </c>
    </row>
    <row r="974" spans="1:15" x14ac:dyDescent="0.25">
      <c r="A974" cm="1">
        <f t="array" aca="1" ref="A974" ca="1">INDIRECT("'Room Details'!$B$976")</f>
        <v>0</v>
      </c>
      <c r="B974" cm="1">
        <f t="array" aca="1" ref="B974" ca="1">INDIRECT("'Room Details'!$C$976")</f>
        <v>0</v>
      </c>
      <c r="C974" cm="1">
        <f t="array" aca="1" ref="C974" ca="1">INDIRECT("'Room Details'!$D$976")</f>
        <v>0</v>
      </c>
      <c r="D974" cm="1">
        <f t="array" aca="1" ref="D974" ca="1">INDIRECT("'Room Details'!$E$976")</f>
        <v>0</v>
      </c>
      <c r="E974" t="str" cm="1">
        <f t="array" aca="1" ref="E974" ca="1">INDIRECT("'Room Details'!$F$976")</f>
        <v xml:space="preserve"> </v>
      </c>
      <c r="F974" cm="1">
        <f t="array" aca="1" ref="F974" ca="1">INDIRECT("'Room Details'!$G$976")</f>
        <v>0</v>
      </c>
      <c r="G974" cm="1">
        <f t="array" aca="1" ref="G974" ca="1">INDIRECT("'Room Details'!$H$976")</f>
        <v>0</v>
      </c>
      <c r="H974" cm="1">
        <f t="array" aca="1" ref="H974" ca="1">INDIRECT("'Room Details'!$I$976")</f>
        <v>0</v>
      </c>
      <c r="I974" cm="1">
        <f t="array" aca="1" ref="I974" ca="1">INDIRECT("'Room Details'!$J$976")</f>
        <v>0</v>
      </c>
      <c r="J974" cm="1">
        <f t="array" aca="1" ref="J974" ca="1">INDIRECT("'Room Details'!$K$976")</f>
        <v>0</v>
      </c>
      <c r="K974" t="str" cm="1">
        <f t="array" aca="1" ref="K974" ca="1">INDIRECT("'Room Details'!$L$976")</f>
        <v xml:space="preserve"> </v>
      </c>
      <c r="L974" cm="1">
        <f t="array" aca="1" ref="L974" ca="1">INDIRECT("'Room Details'!$M$976")</f>
        <v>0</v>
      </c>
      <c r="M974" cm="1">
        <f t="array" aca="1" ref="M974" ca="1">INDIRECT("'Room Details'!$N$976")</f>
        <v>0</v>
      </c>
      <c r="N974" cm="1">
        <f t="array" aca="1" ref="N974" ca="1">INDIRECT("'Room Details'!$O$976")</f>
        <v>0</v>
      </c>
      <c r="O974" cm="1">
        <f t="array" aca="1" ref="O974" ca="1">INDIRECT("'Room Details'!$P$976")</f>
        <v>0</v>
      </c>
    </row>
    <row r="975" spans="1:15" x14ac:dyDescent="0.25">
      <c r="A975" cm="1">
        <f t="array" aca="1" ref="A975" ca="1">INDIRECT("'Room Details'!$B$977")</f>
        <v>0</v>
      </c>
      <c r="B975" cm="1">
        <f t="array" aca="1" ref="B975" ca="1">INDIRECT("'Room Details'!$C$977")</f>
        <v>0</v>
      </c>
      <c r="C975" cm="1">
        <f t="array" aca="1" ref="C975" ca="1">INDIRECT("'Room Details'!$D$977")</f>
        <v>0</v>
      </c>
      <c r="D975" cm="1">
        <f t="array" aca="1" ref="D975" ca="1">INDIRECT("'Room Details'!$E$977")</f>
        <v>0</v>
      </c>
      <c r="E975" t="str" cm="1">
        <f t="array" aca="1" ref="E975" ca="1">INDIRECT("'Room Details'!$F$977")</f>
        <v xml:space="preserve"> </v>
      </c>
      <c r="F975" cm="1">
        <f t="array" aca="1" ref="F975" ca="1">INDIRECT("'Room Details'!$G$977")</f>
        <v>0</v>
      </c>
      <c r="G975" cm="1">
        <f t="array" aca="1" ref="G975" ca="1">INDIRECT("'Room Details'!$H$977")</f>
        <v>0</v>
      </c>
      <c r="H975" cm="1">
        <f t="array" aca="1" ref="H975" ca="1">INDIRECT("'Room Details'!$I$977")</f>
        <v>0</v>
      </c>
      <c r="I975" cm="1">
        <f t="array" aca="1" ref="I975" ca="1">INDIRECT("'Room Details'!$J$977")</f>
        <v>0</v>
      </c>
      <c r="J975" cm="1">
        <f t="array" aca="1" ref="J975" ca="1">INDIRECT("'Room Details'!$K$977")</f>
        <v>0</v>
      </c>
      <c r="K975" t="str" cm="1">
        <f t="array" aca="1" ref="K975" ca="1">INDIRECT("'Room Details'!$L$977")</f>
        <v xml:space="preserve"> </v>
      </c>
      <c r="L975" cm="1">
        <f t="array" aca="1" ref="L975" ca="1">INDIRECT("'Room Details'!$M$977")</f>
        <v>0</v>
      </c>
      <c r="M975" cm="1">
        <f t="array" aca="1" ref="M975" ca="1">INDIRECT("'Room Details'!$N$977")</f>
        <v>0</v>
      </c>
      <c r="N975" cm="1">
        <f t="array" aca="1" ref="N975" ca="1">INDIRECT("'Room Details'!$O$977")</f>
        <v>0</v>
      </c>
      <c r="O975" cm="1">
        <f t="array" aca="1" ref="O975" ca="1">INDIRECT("'Room Details'!$P$977")</f>
        <v>0</v>
      </c>
    </row>
    <row r="976" spans="1:15" x14ac:dyDescent="0.25">
      <c r="A976" cm="1">
        <f t="array" aca="1" ref="A976" ca="1">INDIRECT("'Room Details'!$B$978")</f>
        <v>0</v>
      </c>
      <c r="B976" cm="1">
        <f t="array" aca="1" ref="B976" ca="1">INDIRECT("'Room Details'!$C$978")</f>
        <v>0</v>
      </c>
      <c r="C976" cm="1">
        <f t="array" aca="1" ref="C976" ca="1">INDIRECT("'Room Details'!$D$978")</f>
        <v>0</v>
      </c>
      <c r="D976" cm="1">
        <f t="array" aca="1" ref="D976" ca="1">INDIRECT("'Room Details'!$E$978")</f>
        <v>0</v>
      </c>
      <c r="E976" t="str" cm="1">
        <f t="array" aca="1" ref="E976" ca="1">INDIRECT("'Room Details'!$F$978")</f>
        <v xml:space="preserve"> </v>
      </c>
      <c r="F976" cm="1">
        <f t="array" aca="1" ref="F976" ca="1">INDIRECT("'Room Details'!$G$978")</f>
        <v>0</v>
      </c>
      <c r="G976" cm="1">
        <f t="array" aca="1" ref="G976" ca="1">INDIRECT("'Room Details'!$H$978")</f>
        <v>0</v>
      </c>
      <c r="H976" cm="1">
        <f t="array" aca="1" ref="H976" ca="1">INDIRECT("'Room Details'!$I$978")</f>
        <v>0</v>
      </c>
      <c r="I976" cm="1">
        <f t="array" aca="1" ref="I976" ca="1">INDIRECT("'Room Details'!$J$978")</f>
        <v>0</v>
      </c>
      <c r="J976" cm="1">
        <f t="array" aca="1" ref="J976" ca="1">INDIRECT("'Room Details'!$K$978")</f>
        <v>0</v>
      </c>
      <c r="K976" t="str" cm="1">
        <f t="array" aca="1" ref="K976" ca="1">INDIRECT("'Room Details'!$L$978")</f>
        <v xml:space="preserve"> </v>
      </c>
      <c r="L976" cm="1">
        <f t="array" aca="1" ref="L976" ca="1">INDIRECT("'Room Details'!$M$978")</f>
        <v>0</v>
      </c>
      <c r="M976" cm="1">
        <f t="array" aca="1" ref="M976" ca="1">INDIRECT("'Room Details'!$N$978")</f>
        <v>0</v>
      </c>
      <c r="N976" cm="1">
        <f t="array" aca="1" ref="N976" ca="1">INDIRECT("'Room Details'!$O$978")</f>
        <v>0</v>
      </c>
      <c r="O976" cm="1">
        <f t="array" aca="1" ref="O976" ca="1">INDIRECT("'Room Details'!$P$978")</f>
        <v>0</v>
      </c>
    </row>
    <row r="977" spans="1:15" x14ac:dyDescent="0.25">
      <c r="A977" cm="1">
        <f t="array" aca="1" ref="A977" ca="1">INDIRECT("'Room Details'!$B$979")</f>
        <v>0</v>
      </c>
      <c r="B977" cm="1">
        <f t="array" aca="1" ref="B977" ca="1">INDIRECT("'Room Details'!$C$979")</f>
        <v>0</v>
      </c>
      <c r="C977" cm="1">
        <f t="array" aca="1" ref="C977" ca="1">INDIRECT("'Room Details'!$D$979")</f>
        <v>0</v>
      </c>
      <c r="D977" cm="1">
        <f t="array" aca="1" ref="D977" ca="1">INDIRECT("'Room Details'!$E$979")</f>
        <v>0</v>
      </c>
      <c r="E977" t="str" cm="1">
        <f t="array" aca="1" ref="E977" ca="1">INDIRECT("'Room Details'!$F$979")</f>
        <v xml:space="preserve"> </v>
      </c>
      <c r="F977" cm="1">
        <f t="array" aca="1" ref="F977" ca="1">INDIRECT("'Room Details'!$G$979")</f>
        <v>0</v>
      </c>
      <c r="G977" cm="1">
        <f t="array" aca="1" ref="G977" ca="1">INDIRECT("'Room Details'!$H$979")</f>
        <v>0</v>
      </c>
      <c r="H977" cm="1">
        <f t="array" aca="1" ref="H977" ca="1">INDIRECT("'Room Details'!$I$979")</f>
        <v>0</v>
      </c>
      <c r="I977" cm="1">
        <f t="array" aca="1" ref="I977" ca="1">INDIRECT("'Room Details'!$J$979")</f>
        <v>0</v>
      </c>
      <c r="J977" cm="1">
        <f t="array" aca="1" ref="J977" ca="1">INDIRECT("'Room Details'!$K$979")</f>
        <v>0</v>
      </c>
      <c r="K977" t="str" cm="1">
        <f t="array" aca="1" ref="K977" ca="1">INDIRECT("'Room Details'!$L$979")</f>
        <v xml:space="preserve"> </v>
      </c>
      <c r="L977" cm="1">
        <f t="array" aca="1" ref="L977" ca="1">INDIRECT("'Room Details'!$M$979")</f>
        <v>0</v>
      </c>
      <c r="M977" cm="1">
        <f t="array" aca="1" ref="M977" ca="1">INDIRECT("'Room Details'!$N$979")</f>
        <v>0</v>
      </c>
      <c r="N977" cm="1">
        <f t="array" aca="1" ref="N977" ca="1">INDIRECT("'Room Details'!$O$979")</f>
        <v>0</v>
      </c>
      <c r="O977" cm="1">
        <f t="array" aca="1" ref="O977" ca="1">INDIRECT("'Room Details'!$P$979")</f>
        <v>0</v>
      </c>
    </row>
    <row r="978" spans="1:15" x14ac:dyDescent="0.25">
      <c r="A978" cm="1">
        <f t="array" aca="1" ref="A978" ca="1">INDIRECT("'Room Details'!$B$980")</f>
        <v>0</v>
      </c>
      <c r="B978" cm="1">
        <f t="array" aca="1" ref="B978" ca="1">INDIRECT("'Room Details'!$C$980")</f>
        <v>0</v>
      </c>
      <c r="C978" cm="1">
        <f t="array" aca="1" ref="C978" ca="1">INDIRECT("'Room Details'!$D$980")</f>
        <v>0</v>
      </c>
      <c r="D978" cm="1">
        <f t="array" aca="1" ref="D978" ca="1">INDIRECT("'Room Details'!$E$980")</f>
        <v>0</v>
      </c>
      <c r="E978" t="str" cm="1">
        <f t="array" aca="1" ref="E978" ca="1">INDIRECT("'Room Details'!$F$980")</f>
        <v xml:space="preserve"> </v>
      </c>
      <c r="F978" cm="1">
        <f t="array" aca="1" ref="F978" ca="1">INDIRECT("'Room Details'!$G$980")</f>
        <v>0</v>
      </c>
      <c r="G978" cm="1">
        <f t="array" aca="1" ref="G978" ca="1">INDIRECT("'Room Details'!$H$980")</f>
        <v>0</v>
      </c>
      <c r="H978" cm="1">
        <f t="array" aca="1" ref="H978" ca="1">INDIRECT("'Room Details'!$I$980")</f>
        <v>0</v>
      </c>
      <c r="I978" cm="1">
        <f t="array" aca="1" ref="I978" ca="1">INDIRECT("'Room Details'!$J$980")</f>
        <v>0</v>
      </c>
      <c r="J978" cm="1">
        <f t="array" aca="1" ref="J978" ca="1">INDIRECT("'Room Details'!$K$980")</f>
        <v>0</v>
      </c>
      <c r="K978" t="str" cm="1">
        <f t="array" aca="1" ref="K978" ca="1">INDIRECT("'Room Details'!$L$980")</f>
        <v xml:space="preserve"> </v>
      </c>
      <c r="L978" cm="1">
        <f t="array" aca="1" ref="L978" ca="1">INDIRECT("'Room Details'!$M$980")</f>
        <v>0</v>
      </c>
      <c r="M978" cm="1">
        <f t="array" aca="1" ref="M978" ca="1">INDIRECT("'Room Details'!$N$980")</f>
        <v>0</v>
      </c>
      <c r="N978" cm="1">
        <f t="array" aca="1" ref="N978" ca="1">INDIRECT("'Room Details'!$O$980")</f>
        <v>0</v>
      </c>
      <c r="O978" cm="1">
        <f t="array" aca="1" ref="O978" ca="1">INDIRECT("'Room Details'!$P$980")</f>
        <v>0</v>
      </c>
    </row>
    <row r="979" spans="1:15" x14ac:dyDescent="0.25">
      <c r="A979" cm="1">
        <f t="array" aca="1" ref="A979" ca="1">INDIRECT("'Room Details'!$B$981")</f>
        <v>0</v>
      </c>
      <c r="B979" cm="1">
        <f t="array" aca="1" ref="B979" ca="1">INDIRECT("'Room Details'!$C$981")</f>
        <v>0</v>
      </c>
      <c r="C979" cm="1">
        <f t="array" aca="1" ref="C979" ca="1">INDIRECT("'Room Details'!$D$981")</f>
        <v>0</v>
      </c>
      <c r="D979" cm="1">
        <f t="array" aca="1" ref="D979" ca="1">INDIRECT("'Room Details'!$E$981")</f>
        <v>0</v>
      </c>
      <c r="E979" t="str" cm="1">
        <f t="array" aca="1" ref="E979" ca="1">INDIRECT("'Room Details'!$F$981")</f>
        <v xml:space="preserve"> </v>
      </c>
      <c r="F979" cm="1">
        <f t="array" aca="1" ref="F979" ca="1">INDIRECT("'Room Details'!$G$981")</f>
        <v>0</v>
      </c>
      <c r="G979" cm="1">
        <f t="array" aca="1" ref="G979" ca="1">INDIRECT("'Room Details'!$H$981")</f>
        <v>0</v>
      </c>
      <c r="H979" cm="1">
        <f t="array" aca="1" ref="H979" ca="1">INDIRECT("'Room Details'!$I$981")</f>
        <v>0</v>
      </c>
      <c r="I979" cm="1">
        <f t="array" aca="1" ref="I979" ca="1">INDIRECT("'Room Details'!$J$981")</f>
        <v>0</v>
      </c>
      <c r="J979" cm="1">
        <f t="array" aca="1" ref="J979" ca="1">INDIRECT("'Room Details'!$K$981")</f>
        <v>0</v>
      </c>
      <c r="K979" t="str" cm="1">
        <f t="array" aca="1" ref="K979" ca="1">INDIRECT("'Room Details'!$L$981")</f>
        <v xml:space="preserve"> </v>
      </c>
      <c r="L979" cm="1">
        <f t="array" aca="1" ref="L979" ca="1">INDIRECT("'Room Details'!$M$981")</f>
        <v>0</v>
      </c>
      <c r="M979" cm="1">
        <f t="array" aca="1" ref="M979" ca="1">INDIRECT("'Room Details'!$N$981")</f>
        <v>0</v>
      </c>
      <c r="N979" cm="1">
        <f t="array" aca="1" ref="N979" ca="1">INDIRECT("'Room Details'!$O$981")</f>
        <v>0</v>
      </c>
      <c r="O979" cm="1">
        <f t="array" aca="1" ref="O979" ca="1">INDIRECT("'Room Details'!$P$981")</f>
        <v>0</v>
      </c>
    </row>
    <row r="980" spans="1:15" x14ac:dyDescent="0.25">
      <c r="A980" cm="1">
        <f t="array" aca="1" ref="A980" ca="1">INDIRECT("'Room Details'!$B$982")</f>
        <v>0</v>
      </c>
      <c r="B980" cm="1">
        <f t="array" aca="1" ref="B980" ca="1">INDIRECT("'Room Details'!$C$982")</f>
        <v>0</v>
      </c>
      <c r="C980" cm="1">
        <f t="array" aca="1" ref="C980" ca="1">INDIRECT("'Room Details'!$D$982")</f>
        <v>0</v>
      </c>
      <c r="D980" cm="1">
        <f t="array" aca="1" ref="D980" ca="1">INDIRECT("'Room Details'!$E$982")</f>
        <v>0</v>
      </c>
      <c r="E980" t="str" cm="1">
        <f t="array" aca="1" ref="E980" ca="1">INDIRECT("'Room Details'!$F$982")</f>
        <v xml:space="preserve"> </v>
      </c>
      <c r="F980" cm="1">
        <f t="array" aca="1" ref="F980" ca="1">INDIRECT("'Room Details'!$G$982")</f>
        <v>0</v>
      </c>
      <c r="G980" cm="1">
        <f t="array" aca="1" ref="G980" ca="1">INDIRECT("'Room Details'!$H$982")</f>
        <v>0</v>
      </c>
      <c r="H980" cm="1">
        <f t="array" aca="1" ref="H980" ca="1">INDIRECT("'Room Details'!$I$982")</f>
        <v>0</v>
      </c>
      <c r="I980" cm="1">
        <f t="array" aca="1" ref="I980" ca="1">INDIRECT("'Room Details'!$J$982")</f>
        <v>0</v>
      </c>
      <c r="J980" cm="1">
        <f t="array" aca="1" ref="J980" ca="1">INDIRECT("'Room Details'!$K$982")</f>
        <v>0</v>
      </c>
      <c r="K980" t="str" cm="1">
        <f t="array" aca="1" ref="K980" ca="1">INDIRECT("'Room Details'!$L$982")</f>
        <v xml:space="preserve"> </v>
      </c>
      <c r="L980" cm="1">
        <f t="array" aca="1" ref="L980" ca="1">INDIRECT("'Room Details'!$M$982")</f>
        <v>0</v>
      </c>
      <c r="M980" cm="1">
        <f t="array" aca="1" ref="M980" ca="1">INDIRECT("'Room Details'!$N$982")</f>
        <v>0</v>
      </c>
      <c r="N980" cm="1">
        <f t="array" aca="1" ref="N980" ca="1">INDIRECT("'Room Details'!$O$982")</f>
        <v>0</v>
      </c>
      <c r="O980" cm="1">
        <f t="array" aca="1" ref="O980" ca="1">INDIRECT("'Room Details'!$P$982")</f>
        <v>0</v>
      </c>
    </row>
    <row r="981" spans="1:15" x14ac:dyDescent="0.25">
      <c r="A981" cm="1">
        <f t="array" aca="1" ref="A981" ca="1">INDIRECT("'Room Details'!$B$983")</f>
        <v>0</v>
      </c>
      <c r="B981" cm="1">
        <f t="array" aca="1" ref="B981" ca="1">INDIRECT("'Room Details'!$C$983")</f>
        <v>0</v>
      </c>
      <c r="C981" cm="1">
        <f t="array" aca="1" ref="C981" ca="1">INDIRECT("'Room Details'!$D$983")</f>
        <v>0</v>
      </c>
      <c r="D981" cm="1">
        <f t="array" aca="1" ref="D981" ca="1">INDIRECT("'Room Details'!$E$983")</f>
        <v>0</v>
      </c>
      <c r="E981" t="str" cm="1">
        <f t="array" aca="1" ref="E981" ca="1">INDIRECT("'Room Details'!$F$983")</f>
        <v xml:space="preserve"> </v>
      </c>
      <c r="F981" cm="1">
        <f t="array" aca="1" ref="F981" ca="1">INDIRECT("'Room Details'!$G$983")</f>
        <v>0</v>
      </c>
      <c r="G981" cm="1">
        <f t="array" aca="1" ref="G981" ca="1">INDIRECT("'Room Details'!$H$983")</f>
        <v>0</v>
      </c>
      <c r="H981" cm="1">
        <f t="array" aca="1" ref="H981" ca="1">INDIRECT("'Room Details'!$I$983")</f>
        <v>0</v>
      </c>
      <c r="I981" cm="1">
        <f t="array" aca="1" ref="I981" ca="1">INDIRECT("'Room Details'!$J$983")</f>
        <v>0</v>
      </c>
      <c r="J981" cm="1">
        <f t="array" aca="1" ref="J981" ca="1">INDIRECT("'Room Details'!$K$983")</f>
        <v>0</v>
      </c>
      <c r="K981" t="str" cm="1">
        <f t="array" aca="1" ref="K981" ca="1">INDIRECT("'Room Details'!$L$983")</f>
        <v xml:space="preserve"> </v>
      </c>
      <c r="L981" cm="1">
        <f t="array" aca="1" ref="L981" ca="1">INDIRECT("'Room Details'!$M$983")</f>
        <v>0</v>
      </c>
      <c r="M981" cm="1">
        <f t="array" aca="1" ref="M981" ca="1">INDIRECT("'Room Details'!$N$983")</f>
        <v>0</v>
      </c>
      <c r="N981" cm="1">
        <f t="array" aca="1" ref="N981" ca="1">INDIRECT("'Room Details'!$O$983")</f>
        <v>0</v>
      </c>
      <c r="O981" cm="1">
        <f t="array" aca="1" ref="O981" ca="1">INDIRECT("'Room Details'!$P$983")</f>
        <v>0</v>
      </c>
    </row>
    <row r="982" spans="1:15" x14ac:dyDescent="0.25">
      <c r="A982" cm="1">
        <f t="array" aca="1" ref="A982" ca="1">INDIRECT("'Room Details'!$B$984")</f>
        <v>0</v>
      </c>
      <c r="B982" cm="1">
        <f t="array" aca="1" ref="B982" ca="1">INDIRECT("'Room Details'!$C$984")</f>
        <v>0</v>
      </c>
      <c r="C982" cm="1">
        <f t="array" aca="1" ref="C982" ca="1">INDIRECT("'Room Details'!$D$984")</f>
        <v>0</v>
      </c>
      <c r="D982" cm="1">
        <f t="array" aca="1" ref="D982" ca="1">INDIRECT("'Room Details'!$E$984")</f>
        <v>0</v>
      </c>
      <c r="E982" t="str" cm="1">
        <f t="array" aca="1" ref="E982" ca="1">INDIRECT("'Room Details'!$F$984")</f>
        <v xml:space="preserve"> </v>
      </c>
      <c r="F982" cm="1">
        <f t="array" aca="1" ref="F982" ca="1">INDIRECT("'Room Details'!$G$984")</f>
        <v>0</v>
      </c>
      <c r="G982" cm="1">
        <f t="array" aca="1" ref="G982" ca="1">INDIRECT("'Room Details'!$H$984")</f>
        <v>0</v>
      </c>
      <c r="H982" cm="1">
        <f t="array" aca="1" ref="H982" ca="1">INDIRECT("'Room Details'!$I$984")</f>
        <v>0</v>
      </c>
      <c r="I982" cm="1">
        <f t="array" aca="1" ref="I982" ca="1">INDIRECT("'Room Details'!$J$984")</f>
        <v>0</v>
      </c>
      <c r="J982" cm="1">
        <f t="array" aca="1" ref="J982" ca="1">INDIRECT("'Room Details'!$K$984")</f>
        <v>0</v>
      </c>
      <c r="K982" t="str" cm="1">
        <f t="array" aca="1" ref="K982" ca="1">INDIRECT("'Room Details'!$L$984")</f>
        <v xml:space="preserve"> </v>
      </c>
      <c r="L982" cm="1">
        <f t="array" aca="1" ref="L982" ca="1">INDIRECT("'Room Details'!$M$984")</f>
        <v>0</v>
      </c>
      <c r="M982" cm="1">
        <f t="array" aca="1" ref="M982" ca="1">INDIRECT("'Room Details'!$N$984")</f>
        <v>0</v>
      </c>
      <c r="N982" cm="1">
        <f t="array" aca="1" ref="N982" ca="1">INDIRECT("'Room Details'!$O$984")</f>
        <v>0</v>
      </c>
      <c r="O982" cm="1">
        <f t="array" aca="1" ref="O982" ca="1">INDIRECT("'Room Details'!$P$984")</f>
        <v>0</v>
      </c>
    </row>
    <row r="983" spans="1:15" x14ac:dyDescent="0.25">
      <c r="A983" cm="1">
        <f t="array" aca="1" ref="A983" ca="1">INDIRECT("'Room Details'!$B$985")</f>
        <v>0</v>
      </c>
      <c r="B983" cm="1">
        <f t="array" aca="1" ref="B983" ca="1">INDIRECT("'Room Details'!$C$985")</f>
        <v>0</v>
      </c>
      <c r="C983" cm="1">
        <f t="array" aca="1" ref="C983" ca="1">INDIRECT("'Room Details'!$D$985")</f>
        <v>0</v>
      </c>
      <c r="D983" cm="1">
        <f t="array" aca="1" ref="D983" ca="1">INDIRECT("'Room Details'!$E$985")</f>
        <v>0</v>
      </c>
      <c r="E983" t="str" cm="1">
        <f t="array" aca="1" ref="E983" ca="1">INDIRECT("'Room Details'!$F$985")</f>
        <v xml:space="preserve"> </v>
      </c>
      <c r="F983" cm="1">
        <f t="array" aca="1" ref="F983" ca="1">INDIRECT("'Room Details'!$G$985")</f>
        <v>0</v>
      </c>
      <c r="G983" cm="1">
        <f t="array" aca="1" ref="G983" ca="1">INDIRECT("'Room Details'!$H$985")</f>
        <v>0</v>
      </c>
      <c r="H983" cm="1">
        <f t="array" aca="1" ref="H983" ca="1">INDIRECT("'Room Details'!$I$985")</f>
        <v>0</v>
      </c>
      <c r="I983" cm="1">
        <f t="array" aca="1" ref="I983" ca="1">INDIRECT("'Room Details'!$J$985")</f>
        <v>0</v>
      </c>
      <c r="J983" cm="1">
        <f t="array" aca="1" ref="J983" ca="1">INDIRECT("'Room Details'!$K$985")</f>
        <v>0</v>
      </c>
      <c r="K983" t="str" cm="1">
        <f t="array" aca="1" ref="K983" ca="1">INDIRECT("'Room Details'!$L$985")</f>
        <v xml:space="preserve"> </v>
      </c>
      <c r="L983" cm="1">
        <f t="array" aca="1" ref="L983" ca="1">INDIRECT("'Room Details'!$M$985")</f>
        <v>0</v>
      </c>
      <c r="M983" cm="1">
        <f t="array" aca="1" ref="M983" ca="1">INDIRECT("'Room Details'!$N$985")</f>
        <v>0</v>
      </c>
      <c r="N983" cm="1">
        <f t="array" aca="1" ref="N983" ca="1">INDIRECT("'Room Details'!$O$985")</f>
        <v>0</v>
      </c>
      <c r="O983" cm="1">
        <f t="array" aca="1" ref="O983" ca="1">INDIRECT("'Room Details'!$P$985")</f>
        <v>0</v>
      </c>
    </row>
    <row r="984" spans="1:15" x14ac:dyDescent="0.25">
      <c r="A984" cm="1">
        <f t="array" aca="1" ref="A984" ca="1">INDIRECT("'Room Details'!$B$986")</f>
        <v>0</v>
      </c>
      <c r="B984" cm="1">
        <f t="array" aca="1" ref="B984" ca="1">INDIRECT("'Room Details'!$C$986")</f>
        <v>0</v>
      </c>
      <c r="C984" cm="1">
        <f t="array" aca="1" ref="C984" ca="1">INDIRECT("'Room Details'!$D$986")</f>
        <v>0</v>
      </c>
      <c r="D984" cm="1">
        <f t="array" aca="1" ref="D984" ca="1">INDIRECT("'Room Details'!$E$986")</f>
        <v>0</v>
      </c>
      <c r="E984" t="str" cm="1">
        <f t="array" aca="1" ref="E984" ca="1">INDIRECT("'Room Details'!$F$986")</f>
        <v xml:space="preserve"> </v>
      </c>
      <c r="F984" cm="1">
        <f t="array" aca="1" ref="F984" ca="1">INDIRECT("'Room Details'!$G$986")</f>
        <v>0</v>
      </c>
      <c r="G984" cm="1">
        <f t="array" aca="1" ref="G984" ca="1">INDIRECT("'Room Details'!$H$986")</f>
        <v>0</v>
      </c>
      <c r="H984" cm="1">
        <f t="array" aca="1" ref="H984" ca="1">INDIRECT("'Room Details'!$I$986")</f>
        <v>0</v>
      </c>
      <c r="I984" cm="1">
        <f t="array" aca="1" ref="I984" ca="1">INDIRECT("'Room Details'!$J$986")</f>
        <v>0</v>
      </c>
      <c r="J984" cm="1">
        <f t="array" aca="1" ref="J984" ca="1">INDIRECT("'Room Details'!$K$986")</f>
        <v>0</v>
      </c>
      <c r="K984" t="str" cm="1">
        <f t="array" aca="1" ref="K984" ca="1">INDIRECT("'Room Details'!$L$986")</f>
        <v xml:space="preserve"> </v>
      </c>
      <c r="L984" cm="1">
        <f t="array" aca="1" ref="L984" ca="1">INDIRECT("'Room Details'!$M$986")</f>
        <v>0</v>
      </c>
      <c r="M984" cm="1">
        <f t="array" aca="1" ref="M984" ca="1">INDIRECT("'Room Details'!$N$986")</f>
        <v>0</v>
      </c>
      <c r="N984" cm="1">
        <f t="array" aca="1" ref="N984" ca="1">INDIRECT("'Room Details'!$O$986")</f>
        <v>0</v>
      </c>
      <c r="O984" cm="1">
        <f t="array" aca="1" ref="O984" ca="1">INDIRECT("'Room Details'!$P$986")</f>
        <v>0</v>
      </c>
    </row>
    <row r="985" spans="1:15" x14ac:dyDescent="0.25">
      <c r="A985" cm="1">
        <f t="array" aca="1" ref="A985" ca="1">INDIRECT("'Room Details'!$B$987")</f>
        <v>0</v>
      </c>
      <c r="B985" cm="1">
        <f t="array" aca="1" ref="B985" ca="1">INDIRECT("'Room Details'!$C$987")</f>
        <v>0</v>
      </c>
      <c r="C985" cm="1">
        <f t="array" aca="1" ref="C985" ca="1">INDIRECT("'Room Details'!$D$987")</f>
        <v>0</v>
      </c>
      <c r="D985" cm="1">
        <f t="array" aca="1" ref="D985" ca="1">INDIRECT("'Room Details'!$E$987")</f>
        <v>0</v>
      </c>
      <c r="E985" t="str" cm="1">
        <f t="array" aca="1" ref="E985" ca="1">INDIRECT("'Room Details'!$F$987")</f>
        <v xml:space="preserve"> </v>
      </c>
      <c r="F985" cm="1">
        <f t="array" aca="1" ref="F985" ca="1">INDIRECT("'Room Details'!$G$987")</f>
        <v>0</v>
      </c>
      <c r="G985" cm="1">
        <f t="array" aca="1" ref="G985" ca="1">INDIRECT("'Room Details'!$H$987")</f>
        <v>0</v>
      </c>
      <c r="H985" cm="1">
        <f t="array" aca="1" ref="H985" ca="1">INDIRECT("'Room Details'!$I$987")</f>
        <v>0</v>
      </c>
      <c r="I985" cm="1">
        <f t="array" aca="1" ref="I985" ca="1">INDIRECT("'Room Details'!$J$987")</f>
        <v>0</v>
      </c>
      <c r="J985" cm="1">
        <f t="array" aca="1" ref="J985" ca="1">INDIRECT("'Room Details'!$K$987")</f>
        <v>0</v>
      </c>
      <c r="K985" t="str" cm="1">
        <f t="array" aca="1" ref="K985" ca="1">INDIRECT("'Room Details'!$L$987")</f>
        <v xml:space="preserve"> </v>
      </c>
      <c r="L985" cm="1">
        <f t="array" aca="1" ref="L985" ca="1">INDIRECT("'Room Details'!$M$987")</f>
        <v>0</v>
      </c>
      <c r="M985" cm="1">
        <f t="array" aca="1" ref="M985" ca="1">INDIRECT("'Room Details'!$N$987")</f>
        <v>0</v>
      </c>
      <c r="N985" cm="1">
        <f t="array" aca="1" ref="N985" ca="1">INDIRECT("'Room Details'!$O$987")</f>
        <v>0</v>
      </c>
      <c r="O985" cm="1">
        <f t="array" aca="1" ref="O985" ca="1">INDIRECT("'Room Details'!$P$987")</f>
        <v>0</v>
      </c>
    </row>
    <row r="986" spans="1:15" x14ac:dyDescent="0.25">
      <c r="A986" cm="1">
        <f t="array" aca="1" ref="A986" ca="1">INDIRECT("'Room Details'!$B$988")</f>
        <v>0</v>
      </c>
      <c r="B986" cm="1">
        <f t="array" aca="1" ref="B986" ca="1">INDIRECT("'Room Details'!$C$988")</f>
        <v>0</v>
      </c>
      <c r="C986" cm="1">
        <f t="array" aca="1" ref="C986" ca="1">INDIRECT("'Room Details'!$D$988")</f>
        <v>0</v>
      </c>
      <c r="D986" cm="1">
        <f t="array" aca="1" ref="D986" ca="1">INDIRECT("'Room Details'!$E$988")</f>
        <v>0</v>
      </c>
      <c r="E986" t="str" cm="1">
        <f t="array" aca="1" ref="E986" ca="1">INDIRECT("'Room Details'!$F$988")</f>
        <v xml:space="preserve"> </v>
      </c>
      <c r="F986" cm="1">
        <f t="array" aca="1" ref="F986" ca="1">INDIRECT("'Room Details'!$G$988")</f>
        <v>0</v>
      </c>
      <c r="G986" cm="1">
        <f t="array" aca="1" ref="G986" ca="1">INDIRECT("'Room Details'!$H$988")</f>
        <v>0</v>
      </c>
      <c r="H986" cm="1">
        <f t="array" aca="1" ref="H986" ca="1">INDIRECT("'Room Details'!$I$988")</f>
        <v>0</v>
      </c>
      <c r="I986" cm="1">
        <f t="array" aca="1" ref="I986" ca="1">INDIRECT("'Room Details'!$J$988")</f>
        <v>0</v>
      </c>
      <c r="J986" cm="1">
        <f t="array" aca="1" ref="J986" ca="1">INDIRECT("'Room Details'!$K$988")</f>
        <v>0</v>
      </c>
      <c r="K986" t="str" cm="1">
        <f t="array" aca="1" ref="K986" ca="1">INDIRECT("'Room Details'!$L$988")</f>
        <v xml:space="preserve"> </v>
      </c>
      <c r="L986" cm="1">
        <f t="array" aca="1" ref="L986" ca="1">INDIRECT("'Room Details'!$M$988")</f>
        <v>0</v>
      </c>
      <c r="M986" cm="1">
        <f t="array" aca="1" ref="M986" ca="1">INDIRECT("'Room Details'!$N$988")</f>
        <v>0</v>
      </c>
      <c r="N986" cm="1">
        <f t="array" aca="1" ref="N986" ca="1">INDIRECT("'Room Details'!$O$988")</f>
        <v>0</v>
      </c>
      <c r="O986" cm="1">
        <f t="array" aca="1" ref="O986" ca="1">INDIRECT("'Room Details'!$P$988")</f>
        <v>0</v>
      </c>
    </row>
    <row r="987" spans="1:15" x14ac:dyDescent="0.25">
      <c r="A987" cm="1">
        <f t="array" aca="1" ref="A987" ca="1">INDIRECT("'Room Details'!$B$989")</f>
        <v>0</v>
      </c>
      <c r="B987" cm="1">
        <f t="array" aca="1" ref="B987" ca="1">INDIRECT("'Room Details'!$C$989")</f>
        <v>0</v>
      </c>
      <c r="C987" cm="1">
        <f t="array" aca="1" ref="C987" ca="1">INDIRECT("'Room Details'!$D$989")</f>
        <v>0</v>
      </c>
      <c r="D987" cm="1">
        <f t="array" aca="1" ref="D987" ca="1">INDIRECT("'Room Details'!$E$989")</f>
        <v>0</v>
      </c>
      <c r="E987" t="str" cm="1">
        <f t="array" aca="1" ref="E987" ca="1">INDIRECT("'Room Details'!$F$989")</f>
        <v xml:space="preserve"> </v>
      </c>
      <c r="F987" cm="1">
        <f t="array" aca="1" ref="F987" ca="1">INDIRECT("'Room Details'!$G$989")</f>
        <v>0</v>
      </c>
      <c r="G987" cm="1">
        <f t="array" aca="1" ref="G987" ca="1">INDIRECT("'Room Details'!$H$989")</f>
        <v>0</v>
      </c>
      <c r="H987" cm="1">
        <f t="array" aca="1" ref="H987" ca="1">INDIRECT("'Room Details'!$I$989")</f>
        <v>0</v>
      </c>
      <c r="I987" cm="1">
        <f t="array" aca="1" ref="I987" ca="1">INDIRECT("'Room Details'!$J$989")</f>
        <v>0</v>
      </c>
      <c r="J987" cm="1">
        <f t="array" aca="1" ref="J987" ca="1">INDIRECT("'Room Details'!$K$989")</f>
        <v>0</v>
      </c>
      <c r="K987" t="str" cm="1">
        <f t="array" aca="1" ref="K987" ca="1">INDIRECT("'Room Details'!$L$989")</f>
        <v xml:space="preserve"> </v>
      </c>
      <c r="L987" cm="1">
        <f t="array" aca="1" ref="L987" ca="1">INDIRECT("'Room Details'!$M$989")</f>
        <v>0</v>
      </c>
      <c r="M987" cm="1">
        <f t="array" aca="1" ref="M987" ca="1">INDIRECT("'Room Details'!$N$989")</f>
        <v>0</v>
      </c>
      <c r="N987" cm="1">
        <f t="array" aca="1" ref="N987" ca="1">INDIRECT("'Room Details'!$O$989")</f>
        <v>0</v>
      </c>
      <c r="O987" cm="1">
        <f t="array" aca="1" ref="O987" ca="1">INDIRECT("'Room Details'!$P$989")</f>
        <v>0</v>
      </c>
    </row>
    <row r="988" spans="1:15" x14ac:dyDescent="0.25">
      <c r="A988" cm="1">
        <f t="array" aca="1" ref="A988" ca="1">INDIRECT("'Room Details'!$B$990")</f>
        <v>0</v>
      </c>
      <c r="B988" cm="1">
        <f t="array" aca="1" ref="B988" ca="1">INDIRECT("'Room Details'!$C$990")</f>
        <v>0</v>
      </c>
      <c r="C988" cm="1">
        <f t="array" aca="1" ref="C988" ca="1">INDIRECT("'Room Details'!$D$990")</f>
        <v>0</v>
      </c>
      <c r="D988" cm="1">
        <f t="array" aca="1" ref="D988" ca="1">INDIRECT("'Room Details'!$E$990")</f>
        <v>0</v>
      </c>
      <c r="E988" t="str" cm="1">
        <f t="array" aca="1" ref="E988" ca="1">INDIRECT("'Room Details'!$F$990")</f>
        <v xml:space="preserve"> </v>
      </c>
      <c r="F988" cm="1">
        <f t="array" aca="1" ref="F988" ca="1">INDIRECT("'Room Details'!$G$990")</f>
        <v>0</v>
      </c>
      <c r="G988" cm="1">
        <f t="array" aca="1" ref="G988" ca="1">INDIRECT("'Room Details'!$H$990")</f>
        <v>0</v>
      </c>
      <c r="H988" cm="1">
        <f t="array" aca="1" ref="H988" ca="1">INDIRECT("'Room Details'!$I$990")</f>
        <v>0</v>
      </c>
      <c r="I988" cm="1">
        <f t="array" aca="1" ref="I988" ca="1">INDIRECT("'Room Details'!$J$990")</f>
        <v>0</v>
      </c>
      <c r="J988" cm="1">
        <f t="array" aca="1" ref="J988" ca="1">INDIRECT("'Room Details'!$K$990")</f>
        <v>0</v>
      </c>
      <c r="K988" t="str" cm="1">
        <f t="array" aca="1" ref="K988" ca="1">INDIRECT("'Room Details'!$L$990")</f>
        <v xml:space="preserve"> </v>
      </c>
      <c r="L988" cm="1">
        <f t="array" aca="1" ref="L988" ca="1">INDIRECT("'Room Details'!$M$990")</f>
        <v>0</v>
      </c>
      <c r="M988" cm="1">
        <f t="array" aca="1" ref="M988" ca="1">INDIRECT("'Room Details'!$N$990")</f>
        <v>0</v>
      </c>
      <c r="N988" cm="1">
        <f t="array" aca="1" ref="N988" ca="1">INDIRECT("'Room Details'!$O$990")</f>
        <v>0</v>
      </c>
      <c r="O988" cm="1">
        <f t="array" aca="1" ref="O988" ca="1">INDIRECT("'Room Details'!$P$990")</f>
        <v>0</v>
      </c>
    </row>
    <row r="989" spans="1:15" x14ac:dyDescent="0.25">
      <c r="A989" cm="1">
        <f t="array" aca="1" ref="A989" ca="1">INDIRECT("'Room Details'!$B$991")</f>
        <v>0</v>
      </c>
      <c r="B989" cm="1">
        <f t="array" aca="1" ref="B989" ca="1">INDIRECT("'Room Details'!$C$991")</f>
        <v>0</v>
      </c>
      <c r="C989" cm="1">
        <f t="array" aca="1" ref="C989" ca="1">INDIRECT("'Room Details'!$D$991")</f>
        <v>0</v>
      </c>
      <c r="D989" cm="1">
        <f t="array" aca="1" ref="D989" ca="1">INDIRECT("'Room Details'!$E$991")</f>
        <v>0</v>
      </c>
      <c r="E989" t="str" cm="1">
        <f t="array" aca="1" ref="E989" ca="1">INDIRECT("'Room Details'!$F$991")</f>
        <v xml:space="preserve"> </v>
      </c>
      <c r="F989" cm="1">
        <f t="array" aca="1" ref="F989" ca="1">INDIRECT("'Room Details'!$G$991")</f>
        <v>0</v>
      </c>
      <c r="G989" cm="1">
        <f t="array" aca="1" ref="G989" ca="1">INDIRECT("'Room Details'!$H$991")</f>
        <v>0</v>
      </c>
      <c r="H989" cm="1">
        <f t="array" aca="1" ref="H989" ca="1">INDIRECT("'Room Details'!$I$991")</f>
        <v>0</v>
      </c>
      <c r="I989" cm="1">
        <f t="array" aca="1" ref="I989" ca="1">INDIRECT("'Room Details'!$J$991")</f>
        <v>0</v>
      </c>
      <c r="J989" cm="1">
        <f t="array" aca="1" ref="J989" ca="1">INDIRECT("'Room Details'!$K$991")</f>
        <v>0</v>
      </c>
      <c r="K989" t="str" cm="1">
        <f t="array" aca="1" ref="K989" ca="1">INDIRECT("'Room Details'!$L$991")</f>
        <v xml:space="preserve"> </v>
      </c>
      <c r="L989" cm="1">
        <f t="array" aca="1" ref="L989" ca="1">INDIRECT("'Room Details'!$M$991")</f>
        <v>0</v>
      </c>
      <c r="M989" cm="1">
        <f t="array" aca="1" ref="M989" ca="1">INDIRECT("'Room Details'!$N$991")</f>
        <v>0</v>
      </c>
      <c r="N989" cm="1">
        <f t="array" aca="1" ref="N989" ca="1">INDIRECT("'Room Details'!$O$991")</f>
        <v>0</v>
      </c>
      <c r="O989" cm="1">
        <f t="array" aca="1" ref="O989" ca="1">INDIRECT("'Room Details'!$P$991")</f>
        <v>0</v>
      </c>
    </row>
    <row r="990" spans="1:15" x14ac:dyDescent="0.25">
      <c r="A990" cm="1">
        <f t="array" aca="1" ref="A990" ca="1">INDIRECT("'Room Details'!$B$992")</f>
        <v>0</v>
      </c>
      <c r="B990" cm="1">
        <f t="array" aca="1" ref="B990" ca="1">INDIRECT("'Room Details'!$C$992")</f>
        <v>0</v>
      </c>
      <c r="C990" cm="1">
        <f t="array" aca="1" ref="C990" ca="1">INDIRECT("'Room Details'!$D$992")</f>
        <v>0</v>
      </c>
      <c r="D990" cm="1">
        <f t="array" aca="1" ref="D990" ca="1">INDIRECT("'Room Details'!$E$992")</f>
        <v>0</v>
      </c>
      <c r="E990" t="str" cm="1">
        <f t="array" aca="1" ref="E990" ca="1">INDIRECT("'Room Details'!$F$992")</f>
        <v xml:space="preserve"> </v>
      </c>
      <c r="F990" cm="1">
        <f t="array" aca="1" ref="F990" ca="1">INDIRECT("'Room Details'!$G$992")</f>
        <v>0</v>
      </c>
      <c r="G990" cm="1">
        <f t="array" aca="1" ref="G990" ca="1">INDIRECT("'Room Details'!$H$992")</f>
        <v>0</v>
      </c>
      <c r="H990" cm="1">
        <f t="array" aca="1" ref="H990" ca="1">INDIRECT("'Room Details'!$I$992")</f>
        <v>0</v>
      </c>
      <c r="I990" cm="1">
        <f t="array" aca="1" ref="I990" ca="1">INDIRECT("'Room Details'!$J$992")</f>
        <v>0</v>
      </c>
      <c r="J990" cm="1">
        <f t="array" aca="1" ref="J990" ca="1">INDIRECT("'Room Details'!$K$992")</f>
        <v>0</v>
      </c>
      <c r="K990" t="str" cm="1">
        <f t="array" aca="1" ref="K990" ca="1">INDIRECT("'Room Details'!$L$992")</f>
        <v xml:space="preserve"> </v>
      </c>
      <c r="L990" cm="1">
        <f t="array" aca="1" ref="L990" ca="1">INDIRECT("'Room Details'!$M$992")</f>
        <v>0</v>
      </c>
      <c r="M990" cm="1">
        <f t="array" aca="1" ref="M990" ca="1">INDIRECT("'Room Details'!$N$992")</f>
        <v>0</v>
      </c>
      <c r="N990" cm="1">
        <f t="array" aca="1" ref="N990" ca="1">INDIRECT("'Room Details'!$O$992")</f>
        <v>0</v>
      </c>
      <c r="O990" cm="1">
        <f t="array" aca="1" ref="O990" ca="1">INDIRECT("'Room Details'!$P$992")</f>
        <v>0</v>
      </c>
    </row>
    <row r="991" spans="1:15" x14ac:dyDescent="0.25">
      <c r="A991" cm="1">
        <f t="array" aca="1" ref="A991" ca="1">INDIRECT("'Room Details'!$B$993")</f>
        <v>0</v>
      </c>
      <c r="B991" cm="1">
        <f t="array" aca="1" ref="B991" ca="1">INDIRECT("'Room Details'!$C$993")</f>
        <v>0</v>
      </c>
      <c r="C991" cm="1">
        <f t="array" aca="1" ref="C991" ca="1">INDIRECT("'Room Details'!$D$993")</f>
        <v>0</v>
      </c>
      <c r="D991" cm="1">
        <f t="array" aca="1" ref="D991" ca="1">INDIRECT("'Room Details'!$E$993")</f>
        <v>0</v>
      </c>
      <c r="E991" t="str" cm="1">
        <f t="array" aca="1" ref="E991" ca="1">INDIRECT("'Room Details'!$F$993")</f>
        <v xml:space="preserve"> </v>
      </c>
      <c r="F991" cm="1">
        <f t="array" aca="1" ref="F991" ca="1">INDIRECT("'Room Details'!$G$993")</f>
        <v>0</v>
      </c>
      <c r="G991" cm="1">
        <f t="array" aca="1" ref="G991" ca="1">INDIRECT("'Room Details'!$H$993")</f>
        <v>0</v>
      </c>
      <c r="H991" cm="1">
        <f t="array" aca="1" ref="H991" ca="1">INDIRECT("'Room Details'!$I$993")</f>
        <v>0</v>
      </c>
      <c r="I991" cm="1">
        <f t="array" aca="1" ref="I991" ca="1">INDIRECT("'Room Details'!$J$993")</f>
        <v>0</v>
      </c>
      <c r="J991" cm="1">
        <f t="array" aca="1" ref="J991" ca="1">INDIRECT("'Room Details'!$K$993")</f>
        <v>0</v>
      </c>
      <c r="K991" t="str" cm="1">
        <f t="array" aca="1" ref="K991" ca="1">INDIRECT("'Room Details'!$L$993")</f>
        <v xml:space="preserve"> </v>
      </c>
      <c r="L991" cm="1">
        <f t="array" aca="1" ref="L991" ca="1">INDIRECT("'Room Details'!$M$993")</f>
        <v>0</v>
      </c>
      <c r="M991" cm="1">
        <f t="array" aca="1" ref="M991" ca="1">INDIRECT("'Room Details'!$N$993")</f>
        <v>0</v>
      </c>
      <c r="N991" cm="1">
        <f t="array" aca="1" ref="N991" ca="1">INDIRECT("'Room Details'!$O$993")</f>
        <v>0</v>
      </c>
      <c r="O991" cm="1">
        <f t="array" aca="1" ref="O991" ca="1">INDIRECT("'Room Details'!$P$993")</f>
        <v>0</v>
      </c>
    </row>
    <row r="992" spans="1:15" x14ac:dyDescent="0.25">
      <c r="A992" cm="1">
        <f t="array" aca="1" ref="A992" ca="1">INDIRECT("'Room Details'!$B$994")</f>
        <v>0</v>
      </c>
      <c r="B992" cm="1">
        <f t="array" aca="1" ref="B992" ca="1">INDIRECT("'Room Details'!$C$994")</f>
        <v>0</v>
      </c>
      <c r="C992" cm="1">
        <f t="array" aca="1" ref="C992" ca="1">INDIRECT("'Room Details'!$D$994")</f>
        <v>0</v>
      </c>
      <c r="D992" cm="1">
        <f t="array" aca="1" ref="D992" ca="1">INDIRECT("'Room Details'!$E$994")</f>
        <v>0</v>
      </c>
      <c r="E992" t="str" cm="1">
        <f t="array" aca="1" ref="E992" ca="1">INDIRECT("'Room Details'!$F$994")</f>
        <v xml:space="preserve"> </v>
      </c>
      <c r="F992" cm="1">
        <f t="array" aca="1" ref="F992" ca="1">INDIRECT("'Room Details'!$G$994")</f>
        <v>0</v>
      </c>
      <c r="G992" cm="1">
        <f t="array" aca="1" ref="G992" ca="1">INDIRECT("'Room Details'!$H$994")</f>
        <v>0</v>
      </c>
      <c r="H992" cm="1">
        <f t="array" aca="1" ref="H992" ca="1">INDIRECT("'Room Details'!$I$994")</f>
        <v>0</v>
      </c>
      <c r="I992" cm="1">
        <f t="array" aca="1" ref="I992" ca="1">INDIRECT("'Room Details'!$J$994")</f>
        <v>0</v>
      </c>
      <c r="J992" cm="1">
        <f t="array" aca="1" ref="J992" ca="1">INDIRECT("'Room Details'!$K$994")</f>
        <v>0</v>
      </c>
      <c r="K992" t="str" cm="1">
        <f t="array" aca="1" ref="K992" ca="1">INDIRECT("'Room Details'!$L$994")</f>
        <v xml:space="preserve"> </v>
      </c>
      <c r="L992" cm="1">
        <f t="array" aca="1" ref="L992" ca="1">INDIRECT("'Room Details'!$M$994")</f>
        <v>0</v>
      </c>
      <c r="M992" cm="1">
        <f t="array" aca="1" ref="M992" ca="1">INDIRECT("'Room Details'!$N$994")</f>
        <v>0</v>
      </c>
      <c r="N992" cm="1">
        <f t="array" aca="1" ref="N992" ca="1">INDIRECT("'Room Details'!$O$994")</f>
        <v>0</v>
      </c>
      <c r="O992" cm="1">
        <f t="array" aca="1" ref="O992" ca="1">INDIRECT("'Room Details'!$P$994")</f>
        <v>0</v>
      </c>
    </row>
    <row r="993" spans="1:15" x14ac:dyDescent="0.25">
      <c r="A993" cm="1">
        <f t="array" aca="1" ref="A993" ca="1">INDIRECT("'Room Details'!$B$995")</f>
        <v>0</v>
      </c>
      <c r="B993" cm="1">
        <f t="array" aca="1" ref="B993" ca="1">INDIRECT("'Room Details'!$C$995")</f>
        <v>0</v>
      </c>
      <c r="C993" cm="1">
        <f t="array" aca="1" ref="C993" ca="1">INDIRECT("'Room Details'!$D$995")</f>
        <v>0</v>
      </c>
      <c r="D993" cm="1">
        <f t="array" aca="1" ref="D993" ca="1">INDIRECT("'Room Details'!$E$995")</f>
        <v>0</v>
      </c>
      <c r="E993" t="str" cm="1">
        <f t="array" aca="1" ref="E993" ca="1">INDIRECT("'Room Details'!$F$995")</f>
        <v xml:space="preserve"> </v>
      </c>
      <c r="F993" cm="1">
        <f t="array" aca="1" ref="F993" ca="1">INDIRECT("'Room Details'!$G$995")</f>
        <v>0</v>
      </c>
      <c r="G993" cm="1">
        <f t="array" aca="1" ref="G993" ca="1">INDIRECT("'Room Details'!$H$995")</f>
        <v>0</v>
      </c>
      <c r="H993" cm="1">
        <f t="array" aca="1" ref="H993" ca="1">INDIRECT("'Room Details'!$I$995")</f>
        <v>0</v>
      </c>
      <c r="I993" cm="1">
        <f t="array" aca="1" ref="I993" ca="1">INDIRECT("'Room Details'!$J$995")</f>
        <v>0</v>
      </c>
      <c r="J993" cm="1">
        <f t="array" aca="1" ref="J993" ca="1">INDIRECT("'Room Details'!$K$995")</f>
        <v>0</v>
      </c>
      <c r="K993" t="str" cm="1">
        <f t="array" aca="1" ref="K993" ca="1">INDIRECT("'Room Details'!$L$995")</f>
        <v xml:space="preserve"> </v>
      </c>
      <c r="L993" cm="1">
        <f t="array" aca="1" ref="L993" ca="1">INDIRECT("'Room Details'!$M$995")</f>
        <v>0</v>
      </c>
      <c r="M993" cm="1">
        <f t="array" aca="1" ref="M993" ca="1">INDIRECT("'Room Details'!$N$995")</f>
        <v>0</v>
      </c>
      <c r="N993" cm="1">
        <f t="array" aca="1" ref="N993" ca="1">INDIRECT("'Room Details'!$O$995")</f>
        <v>0</v>
      </c>
      <c r="O993" cm="1">
        <f t="array" aca="1" ref="O993" ca="1">INDIRECT("'Room Details'!$P$995")</f>
        <v>0</v>
      </c>
    </row>
    <row r="994" spans="1:15" x14ac:dyDescent="0.25">
      <c r="A994" cm="1">
        <f t="array" aca="1" ref="A994" ca="1">INDIRECT("'Room Details'!$B$996")</f>
        <v>0</v>
      </c>
      <c r="B994" cm="1">
        <f t="array" aca="1" ref="B994" ca="1">INDIRECT("'Room Details'!$C$996")</f>
        <v>0</v>
      </c>
      <c r="C994" cm="1">
        <f t="array" aca="1" ref="C994" ca="1">INDIRECT("'Room Details'!$D$996")</f>
        <v>0</v>
      </c>
      <c r="D994" cm="1">
        <f t="array" aca="1" ref="D994" ca="1">INDIRECT("'Room Details'!$E$996")</f>
        <v>0</v>
      </c>
      <c r="E994" t="str" cm="1">
        <f t="array" aca="1" ref="E994" ca="1">INDIRECT("'Room Details'!$F$996")</f>
        <v xml:space="preserve"> </v>
      </c>
      <c r="F994" cm="1">
        <f t="array" aca="1" ref="F994" ca="1">INDIRECT("'Room Details'!$G$996")</f>
        <v>0</v>
      </c>
      <c r="G994" cm="1">
        <f t="array" aca="1" ref="G994" ca="1">INDIRECT("'Room Details'!$H$996")</f>
        <v>0</v>
      </c>
      <c r="H994" cm="1">
        <f t="array" aca="1" ref="H994" ca="1">INDIRECT("'Room Details'!$I$996")</f>
        <v>0</v>
      </c>
      <c r="I994" cm="1">
        <f t="array" aca="1" ref="I994" ca="1">INDIRECT("'Room Details'!$J$996")</f>
        <v>0</v>
      </c>
      <c r="J994" cm="1">
        <f t="array" aca="1" ref="J994" ca="1">INDIRECT("'Room Details'!$K$996")</f>
        <v>0</v>
      </c>
      <c r="K994" t="str" cm="1">
        <f t="array" aca="1" ref="K994" ca="1">INDIRECT("'Room Details'!$L$996")</f>
        <v xml:space="preserve"> </v>
      </c>
      <c r="L994" cm="1">
        <f t="array" aca="1" ref="L994" ca="1">INDIRECT("'Room Details'!$M$996")</f>
        <v>0</v>
      </c>
      <c r="M994" cm="1">
        <f t="array" aca="1" ref="M994" ca="1">INDIRECT("'Room Details'!$N$996")</f>
        <v>0</v>
      </c>
      <c r="N994" cm="1">
        <f t="array" aca="1" ref="N994" ca="1">INDIRECT("'Room Details'!$O$996")</f>
        <v>0</v>
      </c>
      <c r="O994" cm="1">
        <f t="array" aca="1" ref="O994" ca="1">INDIRECT("'Room Details'!$P$996")</f>
        <v>0</v>
      </c>
    </row>
    <row r="995" spans="1:15" x14ac:dyDescent="0.25">
      <c r="A995" cm="1">
        <f t="array" aca="1" ref="A995" ca="1">INDIRECT("'Room Details'!$B$997")</f>
        <v>0</v>
      </c>
      <c r="B995" cm="1">
        <f t="array" aca="1" ref="B995" ca="1">INDIRECT("'Room Details'!$C$997")</f>
        <v>0</v>
      </c>
      <c r="C995" cm="1">
        <f t="array" aca="1" ref="C995" ca="1">INDIRECT("'Room Details'!$D$997")</f>
        <v>0</v>
      </c>
      <c r="D995" cm="1">
        <f t="array" aca="1" ref="D995" ca="1">INDIRECT("'Room Details'!$E$997")</f>
        <v>0</v>
      </c>
      <c r="E995" t="str" cm="1">
        <f t="array" aca="1" ref="E995" ca="1">INDIRECT("'Room Details'!$F$997")</f>
        <v xml:space="preserve"> </v>
      </c>
      <c r="F995" cm="1">
        <f t="array" aca="1" ref="F995" ca="1">INDIRECT("'Room Details'!$G$997")</f>
        <v>0</v>
      </c>
      <c r="G995" cm="1">
        <f t="array" aca="1" ref="G995" ca="1">INDIRECT("'Room Details'!$H$997")</f>
        <v>0</v>
      </c>
      <c r="H995" cm="1">
        <f t="array" aca="1" ref="H995" ca="1">INDIRECT("'Room Details'!$I$997")</f>
        <v>0</v>
      </c>
      <c r="I995" cm="1">
        <f t="array" aca="1" ref="I995" ca="1">INDIRECT("'Room Details'!$J$997")</f>
        <v>0</v>
      </c>
      <c r="J995" cm="1">
        <f t="array" aca="1" ref="J995" ca="1">INDIRECT("'Room Details'!$K$997")</f>
        <v>0</v>
      </c>
      <c r="K995" t="str" cm="1">
        <f t="array" aca="1" ref="K995" ca="1">INDIRECT("'Room Details'!$L$997")</f>
        <v xml:space="preserve"> </v>
      </c>
      <c r="L995" cm="1">
        <f t="array" aca="1" ref="L995" ca="1">INDIRECT("'Room Details'!$M$997")</f>
        <v>0</v>
      </c>
      <c r="M995" cm="1">
        <f t="array" aca="1" ref="M995" ca="1">INDIRECT("'Room Details'!$N$997")</f>
        <v>0</v>
      </c>
      <c r="N995" cm="1">
        <f t="array" aca="1" ref="N995" ca="1">INDIRECT("'Room Details'!$O$997")</f>
        <v>0</v>
      </c>
      <c r="O995" cm="1">
        <f t="array" aca="1" ref="O995" ca="1">INDIRECT("'Room Details'!$P$997")</f>
        <v>0</v>
      </c>
    </row>
    <row r="996" spans="1:15" x14ac:dyDescent="0.25">
      <c r="A996" cm="1">
        <f t="array" aca="1" ref="A996" ca="1">INDIRECT("'Room Details'!$B$998")</f>
        <v>0</v>
      </c>
      <c r="B996" cm="1">
        <f t="array" aca="1" ref="B996" ca="1">INDIRECT("'Room Details'!$C$998")</f>
        <v>0</v>
      </c>
      <c r="C996" cm="1">
        <f t="array" aca="1" ref="C996" ca="1">INDIRECT("'Room Details'!$D$998")</f>
        <v>0</v>
      </c>
      <c r="D996" cm="1">
        <f t="array" aca="1" ref="D996" ca="1">INDIRECT("'Room Details'!$E$998")</f>
        <v>0</v>
      </c>
      <c r="E996" t="str" cm="1">
        <f t="array" aca="1" ref="E996" ca="1">INDIRECT("'Room Details'!$F$998")</f>
        <v xml:space="preserve"> </v>
      </c>
      <c r="F996" cm="1">
        <f t="array" aca="1" ref="F996" ca="1">INDIRECT("'Room Details'!$G$998")</f>
        <v>0</v>
      </c>
      <c r="G996" cm="1">
        <f t="array" aca="1" ref="G996" ca="1">INDIRECT("'Room Details'!$H$998")</f>
        <v>0</v>
      </c>
      <c r="H996" cm="1">
        <f t="array" aca="1" ref="H996" ca="1">INDIRECT("'Room Details'!$I$998")</f>
        <v>0</v>
      </c>
      <c r="I996" cm="1">
        <f t="array" aca="1" ref="I996" ca="1">INDIRECT("'Room Details'!$J$998")</f>
        <v>0</v>
      </c>
      <c r="J996" cm="1">
        <f t="array" aca="1" ref="J996" ca="1">INDIRECT("'Room Details'!$K$998")</f>
        <v>0</v>
      </c>
      <c r="K996" t="str" cm="1">
        <f t="array" aca="1" ref="K996" ca="1">INDIRECT("'Room Details'!$L$998")</f>
        <v xml:space="preserve"> </v>
      </c>
      <c r="L996" cm="1">
        <f t="array" aca="1" ref="L996" ca="1">INDIRECT("'Room Details'!$M$998")</f>
        <v>0</v>
      </c>
      <c r="M996" cm="1">
        <f t="array" aca="1" ref="M996" ca="1">INDIRECT("'Room Details'!$N$998")</f>
        <v>0</v>
      </c>
      <c r="N996" cm="1">
        <f t="array" aca="1" ref="N996" ca="1">INDIRECT("'Room Details'!$O$998")</f>
        <v>0</v>
      </c>
      <c r="O996" cm="1">
        <f t="array" aca="1" ref="O996" ca="1">INDIRECT("'Room Details'!$P$998")</f>
        <v>0</v>
      </c>
    </row>
    <row r="997" spans="1:15" x14ac:dyDescent="0.25">
      <c r="A997" cm="1">
        <f t="array" aca="1" ref="A997" ca="1">INDIRECT("'Room Details'!$B$999")</f>
        <v>0</v>
      </c>
      <c r="B997" cm="1">
        <f t="array" aca="1" ref="B997" ca="1">INDIRECT("'Room Details'!$C$999")</f>
        <v>0</v>
      </c>
      <c r="C997" cm="1">
        <f t="array" aca="1" ref="C997" ca="1">INDIRECT("'Room Details'!$D$999")</f>
        <v>0</v>
      </c>
      <c r="D997" cm="1">
        <f t="array" aca="1" ref="D997" ca="1">INDIRECT("'Room Details'!$E$999")</f>
        <v>0</v>
      </c>
      <c r="E997" t="str" cm="1">
        <f t="array" aca="1" ref="E997" ca="1">INDIRECT("'Room Details'!$F$999")</f>
        <v xml:space="preserve"> </v>
      </c>
      <c r="F997" cm="1">
        <f t="array" aca="1" ref="F997" ca="1">INDIRECT("'Room Details'!$G$999")</f>
        <v>0</v>
      </c>
      <c r="G997" cm="1">
        <f t="array" aca="1" ref="G997" ca="1">INDIRECT("'Room Details'!$H$999")</f>
        <v>0</v>
      </c>
      <c r="H997" cm="1">
        <f t="array" aca="1" ref="H997" ca="1">INDIRECT("'Room Details'!$I$999")</f>
        <v>0</v>
      </c>
      <c r="I997" cm="1">
        <f t="array" aca="1" ref="I997" ca="1">INDIRECT("'Room Details'!$J$999")</f>
        <v>0</v>
      </c>
      <c r="J997" cm="1">
        <f t="array" aca="1" ref="J997" ca="1">INDIRECT("'Room Details'!$K$999")</f>
        <v>0</v>
      </c>
      <c r="K997" t="str" cm="1">
        <f t="array" aca="1" ref="K997" ca="1">INDIRECT("'Room Details'!$L$999")</f>
        <v xml:space="preserve"> </v>
      </c>
      <c r="L997" cm="1">
        <f t="array" aca="1" ref="L997" ca="1">INDIRECT("'Room Details'!$M$999")</f>
        <v>0</v>
      </c>
      <c r="M997" cm="1">
        <f t="array" aca="1" ref="M997" ca="1">INDIRECT("'Room Details'!$N$999")</f>
        <v>0</v>
      </c>
      <c r="N997" cm="1">
        <f t="array" aca="1" ref="N997" ca="1">INDIRECT("'Room Details'!$O$999")</f>
        <v>0</v>
      </c>
      <c r="O997" cm="1">
        <f t="array" aca="1" ref="O997" ca="1">INDIRECT("'Room Details'!$P$999")</f>
        <v>0</v>
      </c>
    </row>
    <row r="998" spans="1:15" x14ac:dyDescent="0.25">
      <c r="A998" cm="1">
        <f t="array" aca="1" ref="A998" ca="1">INDIRECT("'Room Details'!$B$1000")</f>
        <v>0</v>
      </c>
      <c r="B998" cm="1">
        <f t="array" aca="1" ref="B998" ca="1">INDIRECT("'Room Details'!$C$1000")</f>
        <v>0</v>
      </c>
      <c r="C998" cm="1">
        <f t="array" aca="1" ref="C998" ca="1">INDIRECT("'Room Details'!$D$1000")</f>
        <v>0</v>
      </c>
      <c r="D998" cm="1">
        <f t="array" aca="1" ref="D998" ca="1">INDIRECT("'Room Details'!$E$1000")</f>
        <v>0</v>
      </c>
      <c r="E998" t="str" cm="1">
        <f t="array" aca="1" ref="E998" ca="1">INDIRECT("'Room Details'!$F$1000")</f>
        <v xml:space="preserve"> </v>
      </c>
      <c r="F998" cm="1">
        <f t="array" aca="1" ref="F998" ca="1">INDIRECT("'Room Details'!$G$1000")</f>
        <v>0</v>
      </c>
      <c r="G998" cm="1">
        <f t="array" aca="1" ref="G998" ca="1">INDIRECT("'Room Details'!$H$1000")</f>
        <v>0</v>
      </c>
      <c r="H998" cm="1">
        <f t="array" aca="1" ref="H998" ca="1">INDIRECT("'Room Details'!$I$1000")</f>
        <v>0</v>
      </c>
      <c r="I998" cm="1">
        <f t="array" aca="1" ref="I998" ca="1">INDIRECT("'Room Details'!$J$1000")</f>
        <v>0</v>
      </c>
      <c r="J998" cm="1">
        <f t="array" aca="1" ref="J998" ca="1">INDIRECT("'Room Details'!$K$1000")</f>
        <v>0</v>
      </c>
      <c r="K998" t="str" cm="1">
        <f t="array" aca="1" ref="K998" ca="1">INDIRECT("'Room Details'!$L$1000")</f>
        <v xml:space="preserve"> </v>
      </c>
      <c r="L998" cm="1">
        <f t="array" aca="1" ref="L998" ca="1">INDIRECT("'Room Details'!$M$1000")</f>
        <v>0</v>
      </c>
      <c r="M998" cm="1">
        <f t="array" aca="1" ref="M998" ca="1">INDIRECT("'Room Details'!$N$1000")</f>
        <v>0</v>
      </c>
      <c r="N998" cm="1">
        <f t="array" aca="1" ref="N998" ca="1">INDIRECT("'Room Details'!$O$1000")</f>
        <v>0</v>
      </c>
      <c r="O998" cm="1">
        <f t="array" aca="1" ref="O998" ca="1">INDIRECT("'Room Details'!$P$1000")</f>
        <v>0</v>
      </c>
    </row>
    <row r="999" spans="1:15" x14ac:dyDescent="0.25">
      <c r="A999" cm="1">
        <f t="array" aca="1" ref="A999" ca="1">INDIRECT("'Room Details'!$B$1001")</f>
        <v>0</v>
      </c>
      <c r="B999" cm="1">
        <f t="array" aca="1" ref="B999" ca="1">INDIRECT("'Room Details'!$C$1001")</f>
        <v>0</v>
      </c>
      <c r="C999" cm="1">
        <f t="array" aca="1" ref="C999" ca="1">INDIRECT("'Room Details'!$D$1001")</f>
        <v>0</v>
      </c>
      <c r="D999" cm="1">
        <f t="array" aca="1" ref="D999" ca="1">INDIRECT("'Room Details'!$E$1001")</f>
        <v>0</v>
      </c>
      <c r="E999" t="str" cm="1">
        <f t="array" aca="1" ref="E999" ca="1">INDIRECT("'Room Details'!$F$1001")</f>
        <v xml:space="preserve"> </v>
      </c>
      <c r="F999" cm="1">
        <f t="array" aca="1" ref="F999" ca="1">INDIRECT("'Room Details'!$G$1001")</f>
        <v>0</v>
      </c>
      <c r="G999" cm="1">
        <f t="array" aca="1" ref="G999" ca="1">INDIRECT("'Room Details'!$H$1001")</f>
        <v>0</v>
      </c>
      <c r="H999" cm="1">
        <f t="array" aca="1" ref="H999" ca="1">INDIRECT("'Room Details'!$I$1001")</f>
        <v>0</v>
      </c>
      <c r="I999" cm="1">
        <f t="array" aca="1" ref="I999" ca="1">INDIRECT("'Room Details'!$J$1001")</f>
        <v>0</v>
      </c>
      <c r="J999" cm="1">
        <f t="array" aca="1" ref="J999" ca="1">INDIRECT("'Room Details'!$K$1001")</f>
        <v>0</v>
      </c>
      <c r="K999" t="str" cm="1">
        <f t="array" aca="1" ref="K999" ca="1">INDIRECT("'Room Details'!$L$1001")</f>
        <v xml:space="preserve"> </v>
      </c>
      <c r="L999" cm="1">
        <f t="array" aca="1" ref="L999" ca="1">INDIRECT("'Room Details'!$M$1001")</f>
        <v>0</v>
      </c>
      <c r="M999" cm="1">
        <f t="array" aca="1" ref="M999" ca="1">INDIRECT("'Room Details'!$N$1001")</f>
        <v>0</v>
      </c>
      <c r="N999" cm="1">
        <f t="array" aca="1" ref="N999" ca="1">INDIRECT("'Room Details'!$O$1001")</f>
        <v>0</v>
      </c>
      <c r="O999" cm="1">
        <f t="array" aca="1" ref="O999" ca="1">INDIRECT("'Room Details'!$P$1001")</f>
        <v>0</v>
      </c>
    </row>
    <row r="1000" spans="1:15" x14ac:dyDescent="0.25">
      <c r="A1000" cm="1">
        <f t="array" aca="1" ref="A1000" ca="1">INDIRECT("'Room Details'!$B$1002")</f>
        <v>0</v>
      </c>
      <c r="B1000" cm="1">
        <f t="array" aca="1" ref="B1000" ca="1">INDIRECT("'Room Details'!$C$1002")</f>
        <v>0</v>
      </c>
      <c r="C1000" cm="1">
        <f t="array" aca="1" ref="C1000" ca="1">INDIRECT("'Room Details'!$D$1002")</f>
        <v>0</v>
      </c>
      <c r="D1000" cm="1">
        <f t="array" aca="1" ref="D1000" ca="1">INDIRECT("'Room Details'!$E$1002")</f>
        <v>0</v>
      </c>
      <c r="E1000" t="str" cm="1">
        <f t="array" aca="1" ref="E1000" ca="1">INDIRECT("'Room Details'!$F$1002")</f>
        <v xml:space="preserve"> </v>
      </c>
      <c r="F1000" cm="1">
        <f t="array" aca="1" ref="F1000" ca="1">INDIRECT("'Room Details'!$G$1002")</f>
        <v>0</v>
      </c>
      <c r="G1000" cm="1">
        <f t="array" aca="1" ref="G1000" ca="1">INDIRECT("'Room Details'!$H$1002")</f>
        <v>0</v>
      </c>
      <c r="H1000" cm="1">
        <f t="array" aca="1" ref="H1000" ca="1">INDIRECT("'Room Details'!$I$1002")</f>
        <v>0</v>
      </c>
      <c r="I1000" cm="1">
        <f t="array" aca="1" ref="I1000" ca="1">INDIRECT("'Room Details'!$J$1002")</f>
        <v>0</v>
      </c>
      <c r="J1000" cm="1">
        <f t="array" aca="1" ref="J1000" ca="1">INDIRECT("'Room Details'!$K$1002")</f>
        <v>0</v>
      </c>
      <c r="K1000" t="str" cm="1">
        <f t="array" aca="1" ref="K1000" ca="1">INDIRECT("'Room Details'!$L$1002")</f>
        <v xml:space="preserve"> </v>
      </c>
      <c r="L1000" cm="1">
        <f t="array" aca="1" ref="L1000" ca="1">INDIRECT("'Room Details'!$M$1002")</f>
        <v>0</v>
      </c>
      <c r="M1000" cm="1">
        <f t="array" aca="1" ref="M1000" ca="1">INDIRECT("'Room Details'!$N$1002")</f>
        <v>0</v>
      </c>
      <c r="N1000" cm="1">
        <f t="array" aca="1" ref="N1000" ca="1">INDIRECT("'Room Details'!$O$1002")</f>
        <v>0</v>
      </c>
      <c r="O1000" cm="1">
        <f t="array" aca="1" ref="O1000" ca="1">INDIRECT("'Room Details'!$P$1002")</f>
        <v>0</v>
      </c>
    </row>
    <row r="1001" spans="1:15" x14ac:dyDescent="0.25">
      <c r="A1001" cm="1">
        <f t="array" aca="1" ref="A1001" ca="1">INDIRECT("'Room Details'!$B$1003")</f>
        <v>0</v>
      </c>
      <c r="B1001" cm="1">
        <f t="array" aca="1" ref="B1001" ca="1">INDIRECT("'Room Details'!$C$1003")</f>
        <v>0</v>
      </c>
      <c r="C1001" cm="1">
        <f t="array" aca="1" ref="C1001" ca="1">INDIRECT("'Room Details'!$D$1003")</f>
        <v>0</v>
      </c>
      <c r="D1001" cm="1">
        <f t="array" aca="1" ref="D1001" ca="1">INDIRECT("'Room Details'!$E$1003")</f>
        <v>0</v>
      </c>
      <c r="E1001" t="str" cm="1">
        <f t="array" aca="1" ref="E1001" ca="1">INDIRECT("'Room Details'!$F$1003")</f>
        <v xml:space="preserve"> </v>
      </c>
      <c r="F1001" cm="1">
        <f t="array" aca="1" ref="F1001" ca="1">INDIRECT("'Room Details'!$G$1003")</f>
        <v>0</v>
      </c>
      <c r="G1001" cm="1">
        <f t="array" aca="1" ref="G1001" ca="1">INDIRECT("'Room Details'!$H$1003")</f>
        <v>0</v>
      </c>
      <c r="H1001" cm="1">
        <f t="array" aca="1" ref="H1001" ca="1">INDIRECT("'Room Details'!$I$1003")</f>
        <v>0</v>
      </c>
      <c r="I1001" cm="1">
        <f t="array" aca="1" ref="I1001" ca="1">INDIRECT("'Room Details'!$J$1003")</f>
        <v>0</v>
      </c>
      <c r="J1001" cm="1">
        <f t="array" aca="1" ref="J1001" ca="1">INDIRECT("'Room Details'!$K$1003")</f>
        <v>0</v>
      </c>
      <c r="K1001" t="str" cm="1">
        <f t="array" aca="1" ref="K1001" ca="1">INDIRECT("'Room Details'!$L$1003")</f>
        <v xml:space="preserve"> </v>
      </c>
      <c r="L1001" cm="1">
        <f t="array" aca="1" ref="L1001" ca="1">INDIRECT("'Room Details'!$M$1003")</f>
        <v>0</v>
      </c>
      <c r="M1001" cm="1">
        <f t="array" aca="1" ref="M1001" ca="1">INDIRECT("'Room Details'!$N$1003")</f>
        <v>0</v>
      </c>
      <c r="N1001" cm="1">
        <f t="array" aca="1" ref="N1001" ca="1">INDIRECT("'Room Details'!$O$1003")</f>
        <v>0</v>
      </c>
      <c r="O1001" cm="1">
        <f t="array" aca="1" ref="O1001" ca="1">INDIRECT("'Room Details'!$P$1003")</f>
        <v>0</v>
      </c>
    </row>
    <row r="1002" spans="1:15" x14ac:dyDescent="0.25">
      <c r="A1002" cm="1">
        <f t="array" aca="1" ref="A1002" ca="1">INDIRECT("'Room Details'!$B$1004")</f>
        <v>0</v>
      </c>
      <c r="B1002" cm="1">
        <f t="array" aca="1" ref="B1002" ca="1">INDIRECT("'Room Details'!$C$1004")</f>
        <v>0</v>
      </c>
      <c r="C1002" cm="1">
        <f t="array" aca="1" ref="C1002" ca="1">INDIRECT("'Room Details'!$D$1004")</f>
        <v>0</v>
      </c>
      <c r="D1002" cm="1">
        <f t="array" aca="1" ref="D1002" ca="1">INDIRECT("'Room Details'!$E$1004")</f>
        <v>0</v>
      </c>
      <c r="E1002" t="str" cm="1">
        <f t="array" aca="1" ref="E1002" ca="1">INDIRECT("'Room Details'!$F$1004")</f>
        <v xml:space="preserve"> </v>
      </c>
      <c r="F1002" cm="1">
        <f t="array" aca="1" ref="F1002" ca="1">INDIRECT("'Room Details'!$G$1004")</f>
        <v>0</v>
      </c>
      <c r="G1002" cm="1">
        <f t="array" aca="1" ref="G1002" ca="1">INDIRECT("'Room Details'!$H$1004")</f>
        <v>0</v>
      </c>
      <c r="H1002" cm="1">
        <f t="array" aca="1" ref="H1002" ca="1">INDIRECT("'Room Details'!$I$1004")</f>
        <v>0</v>
      </c>
      <c r="I1002" cm="1">
        <f t="array" aca="1" ref="I1002" ca="1">INDIRECT("'Room Details'!$J$1004")</f>
        <v>0</v>
      </c>
      <c r="J1002" cm="1">
        <f t="array" aca="1" ref="J1002" ca="1">INDIRECT("'Room Details'!$K$1004")</f>
        <v>0</v>
      </c>
      <c r="K1002" t="str" cm="1">
        <f t="array" aca="1" ref="K1002" ca="1">INDIRECT("'Room Details'!$L$1004")</f>
        <v xml:space="preserve"> </v>
      </c>
      <c r="L1002" cm="1">
        <f t="array" aca="1" ref="L1002" ca="1">INDIRECT("'Room Details'!$M$1004")</f>
        <v>0</v>
      </c>
      <c r="M1002" cm="1">
        <f t="array" aca="1" ref="M1002" ca="1">INDIRECT("'Room Details'!$N$1004")</f>
        <v>0</v>
      </c>
      <c r="N1002" cm="1">
        <f t="array" aca="1" ref="N1002" ca="1">INDIRECT("'Room Details'!$O$1004")</f>
        <v>0</v>
      </c>
      <c r="O1002" cm="1">
        <f t="array" aca="1" ref="O1002" ca="1">INDIRECT("'Room Details'!$P$1004")</f>
        <v>0</v>
      </c>
    </row>
    <row r="1003" spans="1:15" x14ac:dyDescent="0.25">
      <c r="A1003" cm="1">
        <f t="array" aca="1" ref="A1003" ca="1">INDIRECT("'Room Details'!$B$1005")</f>
        <v>0</v>
      </c>
      <c r="B1003" cm="1">
        <f t="array" aca="1" ref="B1003" ca="1">INDIRECT("'Room Details'!$C$1005")</f>
        <v>0</v>
      </c>
      <c r="C1003" cm="1">
        <f t="array" aca="1" ref="C1003" ca="1">INDIRECT("'Room Details'!$D$1005")</f>
        <v>0</v>
      </c>
      <c r="D1003" cm="1">
        <f t="array" aca="1" ref="D1003" ca="1">INDIRECT("'Room Details'!$E$1005")</f>
        <v>0</v>
      </c>
      <c r="E1003" t="str" cm="1">
        <f t="array" aca="1" ref="E1003" ca="1">INDIRECT("'Room Details'!$F$1005")</f>
        <v xml:space="preserve"> </v>
      </c>
      <c r="F1003" cm="1">
        <f t="array" aca="1" ref="F1003" ca="1">INDIRECT("'Room Details'!$G$1005")</f>
        <v>0</v>
      </c>
      <c r="G1003" cm="1">
        <f t="array" aca="1" ref="G1003" ca="1">INDIRECT("'Room Details'!$H$1005")</f>
        <v>0</v>
      </c>
      <c r="H1003" cm="1">
        <f t="array" aca="1" ref="H1003" ca="1">INDIRECT("'Room Details'!$I$1005")</f>
        <v>0</v>
      </c>
      <c r="I1003" cm="1">
        <f t="array" aca="1" ref="I1003" ca="1">INDIRECT("'Room Details'!$J$1005")</f>
        <v>0</v>
      </c>
      <c r="J1003" cm="1">
        <f t="array" aca="1" ref="J1003" ca="1">INDIRECT("'Room Details'!$K$1005")</f>
        <v>0</v>
      </c>
      <c r="K1003" t="str" cm="1">
        <f t="array" aca="1" ref="K1003" ca="1">INDIRECT("'Room Details'!$L$1005")</f>
        <v xml:space="preserve"> </v>
      </c>
      <c r="L1003" cm="1">
        <f t="array" aca="1" ref="L1003" ca="1">INDIRECT("'Room Details'!$M$1005")</f>
        <v>0</v>
      </c>
      <c r="M1003" cm="1">
        <f t="array" aca="1" ref="M1003" ca="1">INDIRECT("'Room Details'!$N$1005")</f>
        <v>0</v>
      </c>
      <c r="N1003" cm="1">
        <f t="array" aca="1" ref="N1003" ca="1">INDIRECT("'Room Details'!$O$1005")</f>
        <v>0</v>
      </c>
      <c r="O1003" cm="1">
        <f t="array" aca="1" ref="O1003" ca="1">INDIRECT("'Room Details'!$P$1005")</f>
        <v>0</v>
      </c>
    </row>
    <row r="1004" spans="1:15" x14ac:dyDescent="0.25">
      <c r="A1004" cm="1">
        <f t="array" aca="1" ref="A1004" ca="1">INDIRECT("'Room Details'!$B$1006")</f>
        <v>0</v>
      </c>
      <c r="B1004" cm="1">
        <f t="array" aca="1" ref="B1004" ca="1">INDIRECT("'Room Details'!$C$1006")</f>
        <v>0</v>
      </c>
      <c r="C1004" cm="1">
        <f t="array" aca="1" ref="C1004" ca="1">INDIRECT("'Room Details'!$D$1006")</f>
        <v>0</v>
      </c>
      <c r="D1004" cm="1">
        <f t="array" aca="1" ref="D1004" ca="1">INDIRECT("'Room Details'!$E$1006")</f>
        <v>0</v>
      </c>
      <c r="E1004" t="str" cm="1">
        <f t="array" aca="1" ref="E1004" ca="1">INDIRECT("'Room Details'!$F$1006")</f>
        <v xml:space="preserve"> </v>
      </c>
      <c r="F1004" cm="1">
        <f t="array" aca="1" ref="F1004" ca="1">INDIRECT("'Room Details'!$G$1006")</f>
        <v>0</v>
      </c>
      <c r="G1004" cm="1">
        <f t="array" aca="1" ref="G1004" ca="1">INDIRECT("'Room Details'!$H$1006")</f>
        <v>0</v>
      </c>
      <c r="H1004" cm="1">
        <f t="array" aca="1" ref="H1004" ca="1">INDIRECT("'Room Details'!$I$1006")</f>
        <v>0</v>
      </c>
      <c r="I1004" cm="1">
        <f t="array" aca="1" ref="I1004" ca="1">INDIRECT("'Room Details'!$J$1006")</f>
        <v>0</v>
      </c>
      <c r="J1004" cm="1">
        <f t="array" aca="1" ref="J1004" ca="1">INDIRECT("'Room Details'!$K$1006")</f>
        <v>0</v>
      </c>
      <c r="K1004" t="str" cm="1">
        <f t="array" aca="1" ref="K1004" ca="1">INDIRECT("'Room Details'!$L$1006")</f>
        <v xml:space="preserve"> </v>
      </c>
      <c r="L1004" cm="1">
        <f t="array" aca="1" ref="L1004" ca="1">INDIRECT("'Room Details'!$M$1006")</f>
        <v>0</v>
      </c>
      <c r="M1004" cm="1">
        <f t="array" aca="1" ref="M1004" ca="1">INDIRECT("'Room Details'!$N$1006")</f>
        <v>0</v>
      </c>
      <c r="N1004" cm="1">
        <f t="array" aca="1" ref="N1004" ca="1">INDIRECT("'Room Details'!$O$1006")</f>
        <v>0</v>
      </c>
      <c r="O1004" cm="1">
        <f t="array" aca="1" ref="O1004" ca="1">INDIRECT("'Room Details'!$P$1006")</f>
        <v>0</v>
      </c>
    </row>
    <row r="1005" spans="1:15" x14ac:dyDescent="0.25">
      <c r="A1005" cm="1">
        <f t="array" aca="1" ref="A1005" ca="1">INDIRECT("'Room Details'!$B$1007")</f>
        <v>0</v>
      </c>
      <c r="B1005" cm="1">
        <f t="array" aca="1" ref="B1005" ca="1">INDIRECT("'Room Details'!$C$1007")</f>
        <v>0</v>
      </c>
      <c r="C1005" cm="1">
        <f t="array" aca="1" ref="C1005" ca="1">INDIRECT("'Room Details'!$D$1007")</f>
        <v>0</v>
      </c>
      <c r="D1005" cm="1">
        <f t="array" aca="1" ref="D1005" ca="1">INDIRECT("'Room Details'!$E$1007")</f>
        <v>0</v>
      </c>
      <c r="E1005" t="str" cm="1">
        <f t="array" aca="1" ref="E1005" ca="1">INDIRECT("'Room Details'!$F$1007")</f>
        <v xml:space="preserve"> </v>
      </c>
      <c r="F1005" cm="1">
        <f t="array" aca="1" ref="F1005" ca="1">INDIRECT("'Room Details'!$G$1007")</f>
        <v>0</v>
      </c>
      <c r="G1005" cm="1">
        <f t="array" aca="1" ref="G1005" ca="1">INDIRECT("'Room Details'!$H$1007")</f>
        <v>0</v>
      </c>
      <c r="H1005" cm="1">
        <f t="array" aca="1" ref="H1005" ca="1">INDIRECT("'Room Details'!$I$1007")</f>
        <v>0</v>
      </c>
      <c r="I1005" cm="1">
        <f t="array" aca="1" ref="I1005" ca="1">INDIRECT("'Room Details'!$J$1007")</f>
        <v>0</v>
      </c>
      <c r="J1005" cm="1">
        <f t="array" aca="1" ref="J1005" ca="1">INDIRECT("'Room Details'!$K$1007")</f>
        <v>0</v>
      </c>
      <c r="K1005" t="str" cm="1">
        <f t="array" aca="1" ref="K1005" ca="1">INDIRECT("'Room Details'!$L$1007")</f>
        <v xml:space="preserve"> </v>
      </c>
      <c r="L1005" cm="1">
        <f t="array" aca="1" ref="L1005" ca="1">INDIRECT("'Room Details'!$M$1007")</f>
        <v>0</v>
      </c>
      <c r="M1005" cm="1">
        <f t="array" aca="1" ref="M1005" ca="1">INDIRECT("'Room Details'!$N$1007")</f>
        <v>0</v>
      </c>
      <c r="N1005" cm="1">
        <f t="array" aca="1" ref="N1005" ca="1">INDIRECT("'Room Details'!$O$1007")</f>
        <v>0</v>
      </c>
      <c r="O1005" cm="1">
        <f t="array" aca="1" ref="O1005" ca="1">INDIRECT("'Room Details'!$P$1007")</f>
        <v>0</v>
      </c>
    </row>
    <row r="1006" spans="1:15" x14ac:dyDescent="0.25">
      <c r="A1006" cm="1">
        <f t="array" aca="1" ref="A1006" ca="1">INDIRECT("'Room Details'!$B$1008")</f>
        <v>0</v>
      </c>
      <c r="B1006" cm="1">
        <f t="array" aca="1" ref="B1006" ca="1">INDIRECT("'Room Details'!$C$1008")</f>
        <v>0</v>
      </c>
      <c r="C1006" cm="1">
        <f t="array" aca="1" ref="C1006" ca="1">INDIRECT("'Room Details'!$D$1008")</f>
        <v>0</v>
      </c>
      <c r="D1006" cm="1">
        <f t="array" aca="1" ref="D1006" ca="1">INDIRECT("'Room Details'!$E$1008")</f>
        <v>0</v>
      </c>
      <c r="E1006" t="str" cm="1">
        <f t="array" aca="1" ref="E1006" ca="1">INDIRECT("'Room Details'!$F$1008")</f>
        <v xml:space="preserve"> </v>
      </c>
      <c r="F1006" cm="1">
        <f t="array" aca="1" ref="F1006" ca="1">INDIRECT("'Room Details'!$G$1008")</f>
        <v>0</v>
      </c>
      <c r="G1006" cm="1">
        <f t="array" aca="1" ref="G1006" ca="1">INDIRECT("'Room Details'!$H$1008")</f>
        <v>0</v>
      </c>
      <c r="H1006" cm="1">
        <f t="array" aca="1" ref="H1006" ca="1">INDIRECT("'Room Details'!$I$1008")</f>
        <v>0</v>
      </c>
      <c r="I1006" cm="1">
        <f t="array" aca="1" ref="I1006" ca="1">INDIRECT("'Room Details'!$J$1008")</f>
        <v>0</v>
      </c>
      <c r="J1006" cm="1">
        <f t="array" aca="1" ref="J1006" ca="1">INDIRECT("'Room Details'!$K$1008")</f>
        <v>0</v>
      </c>
      <c r="K1006" t="str" cm="1">
        <f t="array" aca="1" ref="K1006" ca="1">INDIRECT("'Room Details'!$L$1008")</f>
        <v xml:space="preserve"> </v>
      </c>
      <c r="L1006" cm="1">
        <f t="array" aca="1" ref="L1006" ca="1">INDIRECT("'Room Details'!$M$1008")</f>
        <v>0</v>
      </c>
      <c r="M1006" cm="1">
        <f t="array" aca="1" ref="M1006" ca="1">INDIRECT("'Room Details'!$N$1008")</f>
        <v>0</v>
      </c>
      <c r="N1006" cm="1">
        <f t="array" aca="1" ref="N1006" ca="1">INDIRECT("'Room Details'!$O$1008")</f>
        <v>0</v>
      </c>
      <c r="O1006" cm="1">
        <f t="array" aca="1" ref="O1006" ca="1">INDIRECT("'Room Details'!$P$1008")</f>
        <v>0</v>
      </c>
    </row>
    <row r="1007" spans="1:15" x14ac:dyDescent="0.25">
      <c r="A1007" cm="1">
        <f t="array" aca="1" ref="A1007" ca="1">INDIRECT("'Room Details'!$B$1009")</f>
        <v>0</v>
      </c>
      <c r="B1007" cm="1">
        <f t="array" aca="1" ref="B1007" ca="1">INDIRECT("'Room Details'!$C$1009")</f>
        <v>0</v>
      </c>
      <c r="C1007" cm="1">
        <f t="array" aca="1" ref="C1007" ca="1">INDIRECT("'Room Details'!$D$1009")</f>
        <v>0</v>
      </c>
      <c r="D1007" cm="1">
        <f t="array" aca="1" ref="D1007" ca="1">INDIRECT("'Room Details'!$E$1009")</f>
        <v>0</v>
      </c>
      <c r="E1007" t="str" cm="1">
        <f t="array" aca="1" ref="E1007" ca="1">INDIRECT("'Room Details'!$F$1009")</f>
        <v xml:space="preserve"> </v>
      </c>
      <c r="F1007" cm="1">
        <f t="array" aca="1" ref="F1007" ca="1">INDIRECT("'Room Details'!$G$1009")</f>
        <v>0</v>
      </c>
      <c r="G1007" cm="1">
        <f t="array" aca="1" ref="G1007" ca="1">INDIRECT("'Room Details'!$H$1009")</f>
        <v>0</v>
      </c>
      <c r="H1007" cm="1">
        <f t="array" aca="1" ref="H1007" ca="1">INDIRECT("'Room Details'!$I$1009")</f>
        <v>0</v>
      </c>
      <c r="I1007" cm="1">
        <f t="array" aca="1" ref="I1007" ca="1">INDIRECT("'Room Details'!$J$1009")</f>
        <v>0</v>
      </c>
      <c r="J1007" cm="1">
        <f t="array" aca="1" ref="J1007" ca="1">INDIRECT("'Room Details'!$K$1009")</f>
        <v>0</v>
      </c>
      <c r="K1007" t="str" cm="1">
        <f t="array" aca="1" ref="K1007" ca="1">INDIRECT("'Room Details'!$L$1009")</f>
        <v xml:space="preserve"> </v>
      </c>
      <c r="L1007" cm="1">
        <f t="array" aca="1" ref="L1007" ca="1">INDIRECT("'Room Details'!$M$1009")</f>
        <v>0</v>
      </c>
      <c r="M1007" cm="1">
        <f t="array" aca="1" ref="M1007" ca="1">INDIRECT("'Room Details'!$N$1009")</f>
        <v>0</v>
      </c>
      <c r="N1007" cm="1">
        <f t="array" aca="1" ref="N1007" ca="1">INDIRECT("'Room Details'!$O$1009")</f>
        <v>0</v>
      </c>
      <c r="O1007" cm="1">
        <f t="array" aca="1" ref="O1007" ca="1">INDIRECT("'Room Details'!$P$1009")</f>
        <v>0</v>
      </c>
    </row>
    <row r="1008" spans="1:15" x14ac:dyDescent="0.25">
      <c r="A1008" cm="1">
        <f t="array" aca="1" ref="A1008" ca="1">INDIRECT("'Room Details'!$B$1010")</f>
        <v>0</v>
      </c>
      <c r="B1008" cm="1">
        <f t="array" aca="1" ref="B1008" ca="1">INDIRECT("'Room Details'!$C$1010")</f>
        <v>0</v>
      </c>
      <c r="C1008" cm="1">
        <f t="array" aca="1" ref="C1008" ca="1">INDIRECT("'Room Details'!$D$1010")</f>
        <v>0</v>
      </c>
      <c r="D1008" cm="1">
        <f t="array" aca="1" ref="D1008" ca="1">INDIRECT("'Room Details'!$E$1010")</f>
        <v>0</v>
      </c>
      <c r="E1008" t="str" cm="1">
        <f t="array" aca="1" ref="E1008" ca="1">INDIRECT("'Room Details'!$F$1010")</f>
        <v xml:space="preserve"> </v>
      </c>
      <c r="F1008" cm="1">
        <f t="array" aca="1" ref="F1008" ca="1">INDIRECT("'Room Details'!$G$1010")</f>
        <v>0</v>
      </c>
      <c r="G1008" cm="1">
        <f t="array" aca="1" ref="G1008" ca="1">INDIRECT("'Room Details'!$H$1010")</f>
        <v>0</v>
      </c>
      <c r="H1008" cm="1">
        <f t="array" aca="1" ref="H1008" ca="1">INDIRECT("'Room Details'!$I$1010")</f>
        <v>0</v>
      </c>
      <c r="I1008" cm="1">
        <f t="array" aca="1" ref="I1008" ca="1">INDIRECT("'Room Details'!$J$1010")</f>
        <v>0</v>
      </c>
      <c r="J1008" cm="1">
        <f t="array" aca="1" ref="J1008" ca="1">INDIRECT("'Room Details'!$K$1010")</f>
        <v>0</v>
      </c>
      <c r="K1008" t="str" cm="1">
        <f t="array" aca="1" ref="K1008" ca="1">INDIRECT("'Room Details'!$L$1010")</f>
        <v xml:space="preserve"> </v>
      </c>
      <c r="L1008" cm="1">
        <f t="array" aca="1" ref="L1008" ca="1">INDIRECT("'Room Details'!$M$1010")</f>
        <v>0</v>
      </c>
      <c r="M1008" cm="1">
        <f t="array" aca="1" ref="M1008" ca="1">INDIRECT("'Room Details'!$N$1010")</f>
        <v>0</v>
      </c>
      <c r="N1008" cm="1">
        <f t="array" aca="1" ref="N1008" ca="1">INDIRECT("'Room Details'!$O$1010")</f>
        <v>0</v>
      </c>
      <c r="O1008" cm="1">
        <f t="array" aca="1" ref="O1008" ca="1">INDIRECT("'Room Details'!$P$1010")</f>
        <v>0</v>
      </c>
    </row>
    <row r="1009" spans="1:15" x14ac:dyDescent="0.25">
      <c r="A1009" cm="1">
        <f t="array" aca="1" ref="A1009" ca="1">INDIRECT("'Room Details'!$B$1011")</f>
        <v>0</v>
      </c>
      <c r="B1009" cm="1">
        <f t="array" aca="1" ref="B1009" ca="1">INDIRECT("'Room Details'!$C$1011")</f>
        <v>0</v>
      </c>
      <c r="C1009" cm="1">
        <f t="array" aca="1" ref="C1009" ca="1">INDIRECT("'Room Details'!$D$1011")</f>
        <v>0</v>
      </c>
      <c r="D1009" cm="1">
        <f t="array" aca="1" ref="D1009" ca="1">INDIRECT("'Room Details'!$E$1011")</f>
        <v>0</v>
      </c>
      <c r="E1009" t="str" cm="1">
        <f t="array" aca="1" ref="E1009" ca="1">INDIRECT("'Room Details'!$F$1011")</f>
        <v xml:space="preserve"> </v>
      </c>
      <c r="F1009" cm="1">
        <f t="array" aca="1" ref="F1009" ca="1">INDIRECT("'Room Details'!$G$1011")</f>
        <v>0</v>
      </c>
      <c r="G1009" cm="1">
        <f t="array" aca="1" ref="G1009" ca="1">INDIRECT("'Room Details'!$H$1011")</f>
        <v>0</v>
      </c>
      <c r="H1009" cm="1">
        <f t="array" aca="1" ref="H1009" ca="1">INDIRECT("'Room Details'!$I$1011")</f>
        <v>0</v>
      </c>
      <c r="I1009" cm="1">
        <f t="array" aca="1" ref="I1009" ca="1">INDIRECT("'Room Details'!$J$1011")</f>
        <v>0</v>
      </c>
      <c r="J1009" cm="1">
        <f t="array" aca="1" ref="J1009" ca="1">INDIRECT("'Room Details'!$K$1011")</f>
        <v>0</v>
      </c>
      <c r="K1009" t="str" cm="1">
        <f t="array" aca="1" ref="K1009" ca="1">INDIRECT("'Room Details'!$L$1011")</f>
        <v xml:space="preserve"> </v>
      </c>
      <c r="L1009" cm="1">
        <f t="array" aca="1" ref="L1009" ca="1">INDIRECT("'Room Details'!$M$1011")</f>
        <v>0</v>
      </c>
      <c r="M1009" cm="1">
        <f t="array" aca="1" ref="M1009" ca="1">INDIRECT("'Room Details'!$N$1011")</f>
        <v>0</v>
      </c>
      <c r="N1009" cm="1">
        <f t="array" aca="1" ref="N1009" ca="1">INDIRECT("'Room Details'!$O$1011")</f>
        <v>0</v>
      </c>
      <c r="O1009" cm="1">
        <f t="array" aca="1" ref="O1009" ca="1">INDIRECT("'Room Details'!$P$1011")</f>
        <v>0</v>
      </c>
    </row>
    <row r="1010" spans="1:15" x14ac:dyDescent="0.25">
      <c r="A1010" cm="1">
        <f t="array" aca="1" ref="A1010" ca="1">INDIRECT("'Room Details'!$B$1012")</f>
        <v>0</v>
      </c>
      <c r="B1010" cm="1">
        <f t="array" aca="1" ref="B1010" ca="1">INDIRECT("'Room Details'!$C$1012")</f>
        <v>0</v>
      </c>
      <c r="C1010" cm="1">
        <f t="array" aca="1" ref="C1010" ca="1">INDIRECT("'Room Details'!$D$1012")</f>
        <v>0</v>
      </c>
      <c r="D1010" cm="1">
        <f t="array" aca="1" ref="D1010" ca="1">INDIRECT("'Room Details'!$E$1012")</f>
        <v>0</v>
      </c>
      <c r="E1010" t="str" cm="1">
        <f t="array" aca="1" ref="E1010" ca="1">INDIRECT("'Room Details'!$F$1012")</f>
        <v xml:space="preserve"> </v>
      </c>
      <c r="F1010" cm="1">
        <f t="array" aca="1" ref="F1010" ca="1">INDIRECT("'Room Details'!$G$1012")</f>
        <v>0</v>
      </c>
      <c r="G1010" cm="1">
        <f t="array" aca="1" ref="G1010" ca="1">INDIRECT("'Room Details'!$H$1012")</f>
        <v>0</v>
      </c>
      <c r="H1010" cm="1">
        <f t="array" aca="1" ref="H1010" ca="1">INDIRECT("'Room Details'!$I$1012")</f>
        <v>0</v>
      </c>
      <c r="I1010" cm="1">
        <f t="array" aca="1" ref="I1010" ca="1">INDIRECT("'Room Details'!$J$1012")</f>
        <v>0</v>
      </c>
      <c r="J1010" cm="1">
        <f t="array" aca="1" ref="J1010" ca="1">INDIRECT("'Room Details'!$K$1012")</f>
        <v>0</v>
      </c>
      <c r="K1010" t="str" cm="1">
        <f t="array" aca="1" ref="K1010" ca="1">INDIRECT("'Room Details'!$L$1012")</f>
        <v xml:space="preserve"> </v>
      </c>
      <c r="L1010" cm="1">
        <f t="array" aca="1" ref="L1010" ca="1">INDIRECT("'Room Details'!$M$1012")</f>
        <v>0</v>
      </c>
      <c r="M1010" cm="1">
        <f t="array" aca="1" ref="M1010" ca="1">INDIRECT("'Room Details'!$N$1012")</f>
        <v>0</v>
      </c>
      <c r="N1010" cm="1">
        <f t="array" aca="1" ref="N1010" ca="1">INDIRECT("'Room Details'!$O$1012")</f>
        <v>0</v>
      </c>
      <c r="O1010" cm="1">
        <f t="array" aca="1" ref="O1010" ca="1">INDIRECT("'Room Details'!$P$1012")</f>
        <v>0</v>
      </c>
    </row>
    <row r="1011" spans="1:15" x14ac:dyDescent="0.25">
      <c r="A1011" cm="1">
        <f t="array" aca="1" ref="A1011" ca="1">INDIRECT("'Room Details'!$B$1013")</f>
        <v>0</v>
      </c>
      <c r="B1011" cm="1">
        <f t="array" aca="1" ref="B1011" ca="1">INDIRECT("'Room Details'!$C$1013")</f>
        <v>0</v>
      </c>
      <c r="C1011" cm="1">
        <f t="array" aca="1" ref="C1011" ca="1">INDIRECT("'Room Details'!$D$1013")</f>
        <v>0</v>
      </c>
      <c r="D1011" cm="1">
        <f t="array" aca="1" ref="D1011" ca="1">INDIRECT("'Room Details'!$E$1013")</f>
        <v>0</v>
      </c>
      <c r="E1011" t="str" cm="1">
        <f t="array" aca="1" ref="E1011" ca="1">INDIRECT("'Room Details'!$F$1013")</f>
        <v xml:space="preserve"> </v>
      </c>
      <c r="F1011" cm="1">
        <f t="array" aca="1" ref="F1011" ca="1">INDIRECT("'Room Details'!$G$1013")</f>
        <v>0</v>
      </c>
      <c r="G1011" cm="1">
        <f t="array" aca="1" ref="G1011" ca="1">INDIRECT("'Room Details'!$H$1013")</f>
        <v>0</v>
      </c>
      <c r="H1011" cm="1">
        <f t="array" aca="1" ref="H1011" ca="1">INDIRECT("'Room Details'!$I$1013")</f>
        <v>0</v>
      </c>
      <c r="I1011" cm="1">
        <f t="array" aca="1" ref="I1011" ca="1">INDIRECT("'Room Details'!$J$1013")</f>
        <v>0</v>
      </c>
      <c r="J1011" cm="1">
        <f t="array" aca="1" ref="J1011" ca="1">INDIRECT("'Room Details'!$K$1013")</f>
        <v>0</v>
      </c>
      <c r="K1011" t="str" cm="1">
        <f t="array" aca="1" ref="K1011" ca="1">INDIRECT("'Room Details'!$L$1013")</f>
        <v xml:space="preserve"> </v>
      </c>
      <c r="L1011" cm="1">
        <f t="array" aca="1" ref="L1011" ca="1">INDIRECT("'Room Details'!$M$1013")</f>
        <v>0</v>
      </c>
      <c r="M1011" cm="1">
        <f t="array" aca="1" ref="M1011" ca="1">INDIRECT("'Room Details'!$N$1013")</f>
        <v>0</v>
      </c>
      <c r="N1011" cm="1">
        <f t="array" aca="1" ref="N1011" ca="1">INDIRECT("'Room Details'!$O$1013")</f>
        <v>0</v>
      </c>
      <c r="O1011" cm="1">
        <f t="array" aca="1" ref="O1011" ca="1">INDIRECT("'Room Details'!$P$1013")</f>
        <v>0</v>
      </c>
    </row>
    <row r="1012" spans="1:15" x14ac:dyDescent="0.25">
      <c r="A1012" cm="1">
        <f t="array" aca="1" ref="A1012" ca="1">INDIRECT("'Room Details'!$B$1014")</f>
        <v>0</v>
      </c>
      <c r="B1012" cm="1">
        <f t="array" aca="1" ref="B1012" ca="1">INDIRECT("'Room Details'!$C$1014")</f>
        <v>0</v>
      </c>
      <c r="C1012" cm="1">
        <f t="array" aca="1" ref="C1012" ca="1">INDIRECT("'Room Details'!$D$1014")</f>
        <v>0</v>
      </c>
      <c r="D1012" cm="1">
        <f t="array" aca="1" ref="D1012" ca="1">INDIRECT("'Room Details'!$E$1014")</f>
        <v>0</v>
      </c>
      <c r="E1012" t="str" cm="1">
        <f t="array" aca="1" ref="E1012" ca="1">INDIRECT("'Room Details'!$F$1014")</f>
        <v xml:space="preserve"> </v>
      </c>
      <c r="F1012" cm="1">
        <f t="array" aca="1" ref="F1012" ca="1">INDIRECT("'Room Details'!$G$1014")</f>
        <v>0</v>
      </c>
      <c r="G1012" cm="1">
        <f t="array" aca="1" ref="G1012" ca="1">INDIRECT("'Room Details'!$H$1014")</f>
        <v>0</v>
      </c>
      <c r="H1012" cm="1">
        <f t="array" aca="1" ref="H1012" ca="1">INDIRECT("'Room Details'!$I$1014")</f>
        <v>0</v>
      </c>
      <c r="I1012" cm="1">
        <f t="array" aca="1" ref="I1012" ca="1">INDIRECT("'Room Details'!$J$1014")</f>
        <v>0</v>
      </c>
      <c r="J1012" cm="1">
        <f t="array" aca="1" ref="J1012" ca="1">INDIRECT("'Room Details'!$K$1014")</f>
        <v>0</v>
      </c>
      <c r="K1012" t="str" cm="1">
        <f t="array" aca="1" ref="K1012" ca="1">INDIRECT("'Room Details'!$L$1014")</f>
        <v xml:space="preserve"> </v>
      </c>
      <c r="L1012" cm="1">
        <f t="array" aca="1" ref="L1012" ca="1">INDIRECT("'Room Details'!$M$1014")</f>
        <v>0</v>
      </c>
      <c r="M1012" cm="1">
        <f t="array" aca="1" ref="M1012" ca="1">INDIRECT("'Room Details'!$N$1014")</f>
        <v>0</v>
      </c>
      <c r="N1012" cm="1">
        <f t="array" aca="1" ref="N1012" ca="1">INDIRECT("'Room Details'!$O$1014")</f>
        <v>0</v>
      </c>
      <c r="O1012" cm="1">
        <f t="array" aca="1" ref="O1012" ca="1">INDIRECT("'Room Details'!$P$1014")</f>
        <v>0</v>
      </c>
    </row>
    <row r="1013" spans="1:15" x14ac:dyDescent="0.25">
      <c r="A1013" cm="1">
        <f t="array" aca="1" ref="A1013" ca="1">INDIRECT("'Room Details'!$B$1015")</f>
        <v>0</v>
      </c>
      <c r="B1013" cm="1">
        <f t="array" aca="1" ref="B1013" ca="1">INDIRECT("'Room Details'!$C$1015")</f>
        <v>0</v>
      </c>
      <c r="C1013" cm="1">
        <f t="array" aca="1" ref="C1013" ca="1">INDIRECT("'Room Details'!$D$1015")</f>
        <v>0</v>
      </c>
      <c r="D1013" cm="1">
        <f t="array" aca="1" ref="D1013" ca="1">INDIRECT("'Room Details'!$E$1015")</f>
        <v>0</v>
      </c>
      <c r="E1013" t="str" cm="1">
        <f t="array" aca="1" ref="E1013" ca="1">INDIRECT("'Room Details'!$F$1015")</f>
        <v xml:space="preserve"> </v>
      </c>
      <c r="F1013" cm="1">
        <f t="array" aca="1" ref="F1013" ca="1">INDIRECT("'Room Details'!$G$1015")</f>
        <v>0</v>
      </c>
      <c r="G1013" cm="1">
        <f t="array" aca="1" ref="G1013" ca="1">INDIRECT("'Room Details'!$H$1015")</f>
        <v>0</v>
      </c>
      <c r="H1013" cm="1">
        <f t="array" aca="1" ref="H1013" ca="1">INDIRECT("'Room Details'!$I$1015")</f>
        <v>0</v>
      </c>
      <c r="I1013" cm="1">
        <f t="array" aca="1" ref="I1013" ca="1">INDIRECT("'Room Details'!$J$1015")</f>
        <v>0</v>
      </c>
      <c r="J1013" cm="1">
        <f t="array" aca="1" ref="J1013" ca="1">INDIRECT("'Room Details'!$K$1015")</f>
        <v>0</v>
      </c>
      <c r="K1013" t="str" cm="1">
        <f t="array" aca="1" ref="K1013" ca="1">INDIRECT("'Room Details'!$L$1015")</f>
        <v xml:space="preserve"> </v>
      </c>
      <c r="L1013" cm="1">
        <f t="array" aca="1" ref="L1013" ca="1">INDIRECT("'Room Details'!$M$1015")</f>
        <v>0</v>
      </c>
      <c r="M1013" cm="1">
        <f t="array" aca="1" ref="M1013" ca="1">INDIRECT("'Room Details'!$N$1015")</f>
        <v>0</v>
      </c>
      <c r="N1013" cm="1">
        <f t="array" aca="1" ref="N1013" ca="1">INDIRECT("'Room Details'!$O$1015")</f>
        <v>0</v>
      </c>
      <c r="O1013" cm="1">
        <f t="array" aca="1" ref="O1013" ca="1">INDIRECT("'Room Details'!$P$1015")</f>
        <v>0</v>
      </c>
    </row>
    <row r="1014" spans="1:15" x14ac:dyDescent="0.25">
      <c r="A1014" cm="1">
        <f t="array" aca="1" ref="A1014" ca="1">INDIRECT("'Room Details'!$B$1016")</f>
        <v>0</v>
      </c>
      <c r="B1014" cm="1">
        <f t="array" aca="1" ref="B1014" ca="1">INDIRECT("'Room Details'!$C$1016")</f>
        <v>0</v>
      </c>
      <c r="C1014" cm="1">
        <f t="array" aca="1" ref="C1014" ca="1">INDIRECT("'Room Details'!$D$1016")</f>
        <v>0</v>
      </c>
      <c r="D1014" cm="1">
        <f t="array" aca="1" ref="D1014" ca="1">INDIRECT("'Room Details'!$E$1016")</f>
        <v>0</v>
      </c>
      <c r="E1014" t="str" cm="1">
        <f t="array" aca="1" ref="E1014" ca="1">INDIRECT("'Room Details'!$F$1016")</f>
        <v xml:space="preserve"> </v>
      </c>
      <c r="F1014" cm="1">
        <f t="array" aca="1" ref="F1014" ca="1">INDIRECT("'Room Details'!$G$1016")</f>
        <v>0</v>
      </c>
      <c r="G1014" cm="1">
        <f t="array" aca="1" ref="G1014" ca="1">INDIRECT("'Room Details'!$H$1016")</f>
        <v>0</v>
      </c>
      <c r="H1014" cm="1">
        <f t="array" aca="1" ref="H1014" ca="1">INDIRECT("'Room Details'!$I$1016")</f>
        <v>0</v>
      </c>
      <c r="I1014" cm="1">
        <f t="array" aca="1" ref="I1014" ca="1">INDIRECT("'Room Details'!$J$1016")</f>
        <v>0</v>
      </c>
      <c r="J1014" cm="1">
        <f t="array" aca="1" ref="J1014" ca="1">INDIRECT("'Room Details'!$K$1016")</f>
        <v>0</v>
      </c>
      <c r="K1014" t="str" cm="1">
        <f t="array" aca="1" ref="K1014" ca="1">INDIRECT("'Room Details'!$L$1016")</f>
        <v xml:space="preserve"> </v>
      </c>
      <c r="L1014" cm="1">
        <f t="array" aca="1" ref="L1014" ca="1">INDIRECT("'Room Details'!$M$1016")</f>
        <v>0</v>
      </c>
      <c r="M1014" cm="1">
        <f t="array" aca="1" ref="M1014" ca="1">INDIRECT("'Room Details'!$N$1016")</f>
        <v>0</v>
      </c>
      <c r="N1014" cm="1">
        <f t="array" aca="1" ref="N1014" ca="1">INDIRECT("'Room Details'!$O$1016")</f>
        <v>0</v>
      </c>
      <c r="O1014" cm="1">
        <f t="array" aca="1" ref="O1014" ca="1">INDIRECT("'Room Details'!$P$1016")</f>
        <v>0</v>
      </c>
    </row>
    <row r="1015" spans="1:15" x14ac:dyDescent="0.25">
      <c r="A1015" cm="1">
        <f t="array" aca="1" ref="A1015" ca="1">INDIRECT("'Room Details'!$B$1017")</f>
        <v>0</v>
      </c>
      <c r="B1015" cm="1">
        <f t="array" aca="1" ref="B1015" ca="1">INDIRECT("'Room Details'!$C$1017")</f>
        <v>0</v>
      </c>
      <c r="C1015" cm="1">
        <f t="array" aca="1" ref="C1015" ca="1">INDIRECT("'Room Details'!$D$1017")</f>
        <v>0</v>
      </c>
      <c r="D1015" cm="1">
        <f t="array" aca="1" ref="D1015" ca="1">INDIRECT("'Room Details'!$E$1017")</f>
        <v>0</v>
      </c>
      <c r="E1015" t="str" cm="1">
        <f t="array" aca="1" ref="E1015" ca="1">INDIRECT("'Room Details'!$F$1017")</f>
        <v xml:space="preserve"> </v>
      </c>
      <c r="F1015" cm="1">
        <f t="array" aca="1" ref="F1015" ca="1">INDIRECT("'Room Details'!$G$1017")</f>
        <v>0</v>
      </c>
      <c r="G1015" cm="1">
        <f t="array" aca="1" ref="G1015" ca="1">INDIRECT("'Room Details'!$H$1017")</f>
        <v>0</v>
      </c>
      <c r="H1015" cm="1">
        <f t="array" aca="1" ref="H1015" ca="1">INDIRECT("'Room Details'!$I$1017")</f>
        <v>0</v>
      </c>
      <c r="I1015" cm="1">
        <f t="array" aca="1" ref="I1015" ca="1">INDIRECT("'Room Details'!$J$1017")</f>
        <v>0</v>
      </c>
      <c r="J1015" cm="1">
        <f t="array" aca="1" ref="J1015" ca="1">INDIRECT("'Room Details'!$K$1017")</f>
        <v>0</v>
      </c>
      <c r="K1015" t="str" cm="1">
        <f t="array" aca="1" ref="K1015" ca="1">INDIRECT("'Room Details'!$L$1017")</f>
        <v xml:space="preserve"> </v>
      </c>
      <c r="L1015" cm="1">
        <f t="array" aca="1" ref="L1015" ca="1">INDIRECT("'Room Details'!$M$1017")</f>
        <v>0</v>
      </c>
      <c r="M1015" cm="1">
        <f t="array" aca="1" ref="M1015" ca="1">INDIRECT("'Room Details'!$N$1017")</f>
        <v>0</v>
      </c>
      <c r="N1015" cm="1">
        <f t="array" aca="1" ref="N1015" ca="1">INDIRECT("'Room Details'!$O$1017")</f>
        <v>0</v>
      </c>
      <c r="O1015" cm="1">
        <f t="array" aca="1" ref="O1015" ca="1">INDIRECT("'Room Details'!$P$1017")</f>
        <v>0</v>
      </c>
    </row>
    <row r="1016" spans="1:15" x14ac:dyDescent="0.25">
      <c r="A1016" cm="1">
        <f t="array" aca="1" ref="A1016" ca="1">INDIRECT("'Room Details'!$B$1018")</f>
        <v>0</v>
      </c>
      <c r="B1016" cm="1">
        <f t="array" aca="1" ref="B1016" ca="1">INDIRECT("'Room Details'!$C$1018")</f>
        <v>0</v>
      </c>
      <c r="C1016" cm="1">
        <f t="array" aca="1" ref="C1016" ca="1">INDIRECT("'Room Details'!$D$1018")</f>
        <v>0</v>
      </c>
      <c r="D1016" cm="1">
        <f t="array" aca="1" ref="D1016" ca="1">INDIRECT("'Room Details'!$E$1018")</f>
        <v>0</v>
      </c>
      <c r="E1016" t="str" cm="1">
        <f t="array" aca="1" ref="E1016" ca="1">INDIRECT("'Room Details'!$F$1018")</f>
        <v xml:space="preserve"> </v>
      </c>
      <c r="F1016" cm="1">
        <f t="array" aca="1" ref="F1016" ca="1">INDIRECT("'Room Details'!$G$1018")</f>
        <v>0</v>
      </c>
      <c r="G1016" cm="1">
        <f t="array" aca="1" ref="G1016" ca="1">INDIRECT("'Room Details'!$H$1018")</f>
        <v>0</v>
      </c>
      <c r="H1016" cm="1">
        <f t="array" aca="1" ref="H1016" ca="1">INDIRECT("'Room Details'!$I$1018")</f>
        <v>0</v>
      </c>
      <c r="I1016" cm="1">
        <f t="array" aca="1" ref="I1016" ca="1">INDIRECT("'Room Details'!$J$1018")</f>
        <v>0</v>
      </c>
      <c r="J1016" cm="1">
        <f t="array" aca="1" ref="J1016" ca="1">INDIRECT("'Room Details'!$K$1018")</f>
        <v>0</v>
      </c>
      <c r="K1016" t="str" cm="1">
        <f t="array" aca="1" ref="K1016" ca="1">INDIRECT("'Room Details'!$L$1018")</f>
        <v xml:space="preserve"> </v>
      </c>
      <c r="L1016" cm="1">
        <f t="array" aca="1" ref="L1016" ca="1">INDIRECT("'Room Details'!$M$1018")</f>
        <v>0</v>
      </c>
      <c r="M1016" cm="1">
        <f t="array" aca="1" ref="M1016" ca="1">INDIRECT("'Room Details'!$N$1018")</f>
        <v>0</v>
      </c>
      <c r="N1016" cm="1">
        <f t="array" aca="1" ref="N1016" ca="1">INDIRECT("'Room Details'!$O$1018")</f>
        <v>0</v>
      </c>
      <c r="O1016" cm="1">
        <f t="array" aca="1" ref="O1016" ca="1">INDIRECT("'Room Details'!$P$1018")</f>
        <v>0</v>
      </c>
    </row>
    <row r="1017" spans="1:15" x14ac:dyDescent="0.25">
      <c r="A1017" cm="1">
        <f t="array" aca="1" ref="A1017" ca="1">INDIRECT("'Room Details'!$B$1019")</f>
        <v>0</v>
      </c>
      <c r="B1017" cm="1">
        <f t="array" aca="1" ref="B1017" ca="1">INDIRECT("'Room Details'!$C$1019")</f>
        <v>0</v>
      </c>
      <c r="C1017" cm="1">
        <f t="array" aca="1" ref="C1017" ca="1">INDIRECT("'Room Details'!$D$1019")</f>
        <v>0</v>
      </c>
      <c r="D1017" cm="1">
        <f t="array" aca="1" ref="D1017" ca="1">INDIRECT("'Room Details'!$E$1019")</f>
        <v>0</v>
      </c>
      <c r="E1017" t="str" cm="1">
        <f t="array" aca="1" ref="E1017" ca="1">INDIRECT("'Room Details'!$F$1019")</f>
        <v xml:space="preserve"> </v>
      </c>
      <c r="F1017" cm="1">
        <f t="array" aca="1" ref="F1017" ca="1">INDIRECT("'Room Details'!$G$1019")</f>
        <v>0</v>
      </c>
      <c r="G1017" cm="1">
        <f t="array" aca="1" ref="G1017" ca="1">INDIRECT("'Room Details'!$H$1019")</f>
        <v>0</v>
      </c>
      <c r="H1017" cm="1">
        <f t="array" aca="1" ref="H1017" ca="1">INDIRECT("'Room Details'!$I$1019")</f>
        <v>0</v>
      </c>
      <c r="I1017" cm="1">
        <f t="array" aca="1" ref="I1017" ca="1">INDIRECT("'Room Details'!$J$1019")</f>
        <v>0</v>
      </c>
      <c r="J1017" cm="1">
        <f t="array" aca="1" ref="J1017" ca="1">INDIRECT("'Room Details'!$K$1019")</f>
        <v>0</v>
      </c>
      <c r="K1017" t="str" cm="1">
        <f t="array" aca="1" ref="K1017" ca="1">INDIRECT("'Room Details'!$L$1019")</f>
        <v xml:space="preserve"> </v>
      </c>
      <c r="L1017" cm="1">
        <f t="array" aca="1" ref="L1017" ca="1">INDIRECT("'Room Details'!$M$1019")</f>
        <v>0</v>
      </c>
      <c r="M1017" cm="1">
        <f t="array" aca="1" ref="M1017" ca="1">INDIRECT("'Room Details'!$N$1019")</f>
        <v>0</v>
      </c>
      <c r="N1017" cm="1">
        <f t="array" aca="1" ref="N1017" ca="1">INDIRECT("'Room Details'!$O$1019")</f>
        <v>0</v>
      </c>
      <c r="O1017" cm="1">
        <f t="array" aca="1" ref="O1017" ca="1">INDIRECT("'Room Details'!$P$1019")</f>
        <v>0</v>
      </c>
    </row>
    <row r="1018" spans="1:15" x14ac:dyDescent="0.25">
      <c r="A1018" cm="1">
        <f t="array" aca="1" ref="A1018" ca="1">INDIRECT("'Room Details'!$B$1020")</f>
        <v>0</v>
      </c>
      <c r="B1018" cm="1">
        <f t="array" aca="1" ref="B1018" ca="1">INDIRECT("'Room Details'!$C$1020")</f>
        <v>0</v>
      </c>
      <c r="C1018" cm="1">
        <f t="array" aca="1" ref="C1018" ca="1">INDIRECT("'Room Details'!$D$1020")</f>
        <v>0</v>
      </c>
      <c r="D1018" cm="1">
        <f t="array" aca="1" ref="D1018" ca="1">INDIRECT("'Room Details'!$E$1020")</f>
        <v>0</v>
      </c>
      <c r="E1018" t="str" cm="1">
        <f t="array" aca="1" ref="E1018" ca="1">INDIRECT("'Room Details'!$F$1020")</f>
        <v xml:space="preserve"> </v>
      </c>
      <c r="F1018" cm="1">
        <f t="array" aca="1" ref="F1018" ca="1">INDIRECT("'Room Details'!$G$1020")</f>
        <v>0</v>
      </c>
      <c r="G1018" cm="1">
        <f t="array" aca="1" ref="G1018" ca="1">INDIRECT("'Room Details'!$H$1020")</f>
        <v>0</v>
      </c>
      <c r="H1018" cm="1">
        <f t="array" aca="1" ref="H1018" ca="1">INDIRECT("'Room Details'!$I$1020")</f>
        <v>0</v>
      </c>
      <c r="I1018" cm="1">
        <f t="array" aca="1" ref="I1018" ca="1">INDIRECT("'Room Details'!$J$1020")</f>
        <v>0</v>
      </c>
      <c r="J1018" cm="1">
        <f t="array" aca="1" ref="J1018" ca="1">INDIRECT("'Room Details'!$K$1020")</f>
        <v>0</v>
      </c>
      <c r="K1018" t="str" cm="1">
        <f t="array" aca="1" ref="K1018" ca="1">INDIRECT("'Room Details'!$L$1020")</f>
        <v xml:space="preserve"> </v>
      </c>
      <c r="L1018" cm="1">
        <f t="array" aca="1" ref="L1018" ca="1">INDIRECT("'Room Details'!$M$1020")</f>
        <v>0</v>
      </c>
      <c r="M1018" cm="1">
        <f t="array" aca="1" ref="M1018" ca="1">INDIRECT("'Room Details'!$N$1020")</f>
        <v>0</v>
      </c>
      <c r="N1018" cm="1">
        <f t="array" aca="1" ref="N1018" ca="1">INDIRECT("'Room Details'!$O$1020")</f>
        <v>0</v>
      </c>
      <c r="O1018" cm="1">
        <f t="array" aca="1" ref="O1018" ca="1">INDIRECT("'Room Details'!$P$1020")</f>
        <v>0</v>
      </c>
    </row>
    <row r="1019" spans="1:15" x14ac:dyDescent="0.25">
      <c r="A1019" cm="1">
        <f t="array" aca="1" ref="A1019" ca="1">INDIRECT("'Room Details'!$B$1021")</f>
        <v>0</v>
      </c>
      <c r="B1019" cm="1">
        <f t="array" aca="1" ref="B1019" ca="1">INDIRECT("'Room Details'!$C$1021")</f>
        <v>0</v>
      </c>
      <c r="C1019" cm="1">
        <f t="array" aca="1" ref="C1019" ca="1">INDIRECT("'Room Details'!$D$1021")</f>
        <v>0</v>
      </c>
      <c r="D1019" cm="1">
        <f t="array" aca="1" ref="D1019" ca="1">INDIRECT("'Room Details'!$E$1021")</f>
        <v>0</v>
      </c>
      <c r="E1019" t="str" cm="1">
        <f t="array" aca="1" ref="E1019" ca="1">INDIRECT("'Room Details'!$F$1021")</f>
        <v xml:space="preserve"> </v>
      </c>
      <c r="F1019" cm="1">
        <f t="array" aca="1" ref="F1019" ca="1">INDIRECT("'Room Details'!$G$1021")</f>
        <v>0</v>
      </c>
      <c r="G1019" cm="1">
        <f t="array" aca="1" ref="G1019" ca="1">INDIRECT("'Room Details'!$H$1021")</f>
        <v>0</v>
      </c>
      <c r="H1019" cm="1">
        <f t="array" aca="1" ref="H1019" ca="1">INDIRECT("'Room Details'!$I$1021")</f>
        <v>0</v>
      </c>
      <c r="I1019" cm="1">
        <f t="array" aca="1" ref="I1019" ca="1">INDIRECT("'Room Details'!$J$1021")</f>
        <v>0</v>
      </c>
      <c r="J1019" cm="1">
        <f t="array" aca="1" ref="J1019" ca="1">INDIRECT("'Room Details'!$K$1021")</f>
        <v>0</v>
      </c>
      <c r="K1019" t="str" cm="1">
        <f t="array" aca="1" ref="K1019" ca="1">INDIRECT("'Room Details'!$L$1021")</f>
        <v xml:space="preserve"> </v>
      </c>
      <c r="L1019" cm="1">
        <f t="array" aca="1" ref="L1019" ca="1">INDIRECT("'Room Details'!$M$1021")</f>
        <v>0</v>
      </c>
      <c r="M1019" cm="1">
        <f t="array" aca="1" ref="M1019" ca="1">INDIRECT("'Room Details'!$N$1021")</f>
        <v>0</v>
      </c>
      <c r="N1019" cm="1">
        <f t="array" aca="1" ref="N1019" ca="1">INDIRECT("'Room Details'!$O$1021")</f>
        <v>0</v>
      </c>
      <c r="O1019" cm="1">
        <f t="array" aca="1" ref="O1019" ca="1">INDIRECT("'Room Details'!$P$1021")</f>
        <v>0</v>
      </c>
    </row>
    <row r="1020" spans="1:15" x14ac:dyDescent="0.25">
      <c r="A1020" cm="1">
        <f t="array" aca="1" ref="A1020" ca="1">INDIRECT("'Room Details'!$B$1022")</f>
        <v>0</v>
      </c>
      <c r="B1020" cm="1">
        <f t="array" aca="1" ref="B1020" ca="1">INDIRECT("'Room Details'!$C$1022")</f>
        <v>0</v>
      </c>
      <c r="C1020" cm="1">
        <f t="array" aca="1" ref="C1020" ca="1">INDIRECT("'Room Details'!$D$1022")</f>
        <v>0</v>
      </c>
      <c r="D1020" cm="1">
        <f t="array" aca="1" ref="D1020" ca="1">INDIRECT("'Room Details'!$E$1022")</f>
        <v>0</v>
      </c>
      <c r="E1020" t="str" cm="1">
        <f t="array" aca="1" ref="E1020" ca="1">INDIRECT("'Room Details'!$F$1022")</f>
        <v xml:space="preserve"> </v>
      </c>
      <c r="F1020" cm="1">
        <f t="array" aca="1" ref="F1020" ca="1">INDIRECT("'Room Details'!$G$1022")</f>
        <v>0</v>
      </c>
      <c r="G1020" cm="1">
        <f t="array" aca="1" ref="G1020" ca="1">INDIRECT("'Room Details'!$H$1022")</f>
        <v>0</v>
      </c>
      <c r="H1020" cm="1">
        <f t="array" aca="1" ref="H1020" ca="1">INDIRECT("'Room Details'!$I$1022")</f>
        <v>0</v>
      </c>
      <c r="I1020" cm="1">
        <f t="array" aca="1" ref="I1020" ca="1">INDIRECT("'Room Details'!$J$1022")</f>
        <v>0</v>
      </c>
      <c r="J1020" cm="1">
        <f t="array" aca="1" ref="J1020" ca="1">INDIRECT("'Room Details'!$K$1022")</f>
        <v>0</v>
      </c>
      <c r="K1020" t="str" cm="1">
        <f t="array" aca="1" ref="K1020" ca="1">INDIRECT("'Room Details'!$L$1022")</f>
        <v xml:space="preserve"> </v>
      </c>
      <c r="L1020" cm="1">
        <f t="array" aca="1" ref="L1020" ca="1">INDIRECT("'Room Details'!$M$1022")</f>
        <v>0</v>
      </c>
      <c r="M1020" cm="1">
        <f t="array" aca="1" ref="M1020" ca="1">INDIRECT("'Room Details'!$N$1022")</f>
        <v>0</v>
      </c>
      <c r="N1020" cm="1">
        <f t="array" aca="1" ref="N1020" ca="1">INDIRECT("'Room Details'!$O$1022")</f>
        <v>0</v>
      </c>
      <c r="O1020" cm="1">
        <f t="array" aca="1" ref="O1020" ca="1">INDIRECT("'Room Details'!$P$1022")</f>
        <v>0</v>
      </c>
    </row>
    <row r="1021" spans="1:15" x14ac:dyDescent="0.25">
      <c r="A1021" cm="1">
        <f t="array" aca="1" ref="A1021" ca="1">INDIRECT("'Room Details'!$B$1023")</f>
        <v>0</v>
      </c>
      <c r="B1021" cm="1">
        <f t="array" aca="1" ref="B1021" ca="1">INDIRECT("'Room Details'!$C$1023")</f>
        <v>0</v>
      </c>
      <c r="C1021" cm="1">
        <f t="array" aca="1" ref="C1021" ca="1">INDIRECT("'Room Details'!$D$1023")</f>
        <v>0</v>
      </c>
      <c r="D1021" cm="1">
        <f t="array" aca="1" ref="D1021" ca="1">INDIRECT("'Room Details'!$E$1023")</f>
        <v>0</v>
      </c>
      <c r="E1021" t="str" cm="1">
        <f t="array" aca="1" ref="E1021" ca="1">INDIRECT("'Room Details'!$F$1023")</f>
        <v xml:space="preserve"> </v>
      </c>
      <c r="F1021" cm="1">
        <f t="array" aca="1" ref="F1021" ca="1">INDIRECT("'Room Details'!$G$1023")</f>
        <v>0</v>
      </c>
      <c r="G1021" cm="1">
        <f t="array" aca="1" ref="G1021" ca="1">INDIRECT("'Room Details'!$H$1023")</f>
        <v>0</v>
      </c>
      <c r="H1021" cm="1">
        <f t="array" aca="1" ref="H1021" ca="1">INDIRECT("'Room Details'!$I$1023")</f>
        <v>0</v>
      </c>
      <c r="I1021" cm="1">
        <f t="array" aca="1" ref="I1021" ca="1">INDIRECT("'Room Details'!$J$1023")</f>
        <v>0</v>
      </c>
      <c r="J1021" cm="1">
        <f t="array" aca="1" ref="J1021" ca="1">INDIRECT("'Room Details'!$K$1023")</f>
        <v>0</v>
      </c>
      <c r="K1021" t="str" cm="1">
        <f t="array" aca="1" ref="K1021" ca="1">INDIRECT("'Room Details'!$L$1023")</f>
        <v xml:space="preserve"> </v>
      </c>
      <c r="L1021" cm="1">
        <f t="array" aca="1" ref="L1021" ca="1">INDIRECT("'Room Details'!$M$1023")</f>
        <v>0</v>
      </c>
      <c r="M1021" cm="1">
        <f t="array" aca="1" ref="M1021" ca="1">INDIRECT("'Room Details'!$N$1023")</f>
        <v>0</v>
      </c>
      <c r="N1021" cm="1">
        <f t="array" aca="1" ref="N1021" ca="1">INDIRECT("'Room Details'!$O$1023")</f>
        <v>0</v>
      </c>
      <c r="O1021" cm="1">
        <f t="array" aca="1" ref="O1021" ca="1">INDIRECT("'Room Details'!$P$1023")</f>
        <v>0</v>
      </c>
    </row>
    <row r="1022" spans="1:15" x14ac:dyDescent="0.25">
      <c r="A1022" cm="1">
        <f t="array" aca="1" ref="A1022" ca="1">INDIRECT("'Room Details'!$B$1024")</f>
        <v>0</v>
      </c>
      <c r="B1022" cm="1">
        <f t="array" aca="1" ref="B1022" ca="1">INDIRECT("'Room Details'!$C$1024")</f>
        <v>0</v>
      </c>
      <c r="C1022" cm="1">
        <f t="array" aca="1" ref="C1022" ca="1">INDIRECT("'Room Details'!$D$1024")</f>
        <v>0</v>
      </c>
      <c r="D1022" cm="1">
        <f t="array" aca="1" ref="D1022" ca="1">INDIRECT("'Room Details'!$E$1024")</f>
        <v>0</v>
      </c>
      <c r="E1022" t="str" cm="1">
        <f t="array" aca="1" ref="E1022" ca="1">INDIRECT("'Room Details'!$F$1024")</f>
        <v xml:space="preserve"> </v>
      </c>
      <c r="F1022" cm="1">
        <f t="array" aca="1" ref="F1022" ca="1">INDIRECT("'Room Details'!$G$1024")</f>
        <v>0</v>
      </c>
      <c r="G1022" cm="1">
        <f t="array" aca="1" ref="G1022" ca="1">INDIRECT("'Room Details'!$H$1024")</f>
        <v>0</v>
      </c>
      <c r="H1022" cm="1">
        <f t="array" aca="1" ref="H1022" ca="1">INDIRECT("'Room Details'!$I$1024")</f>
        <v>0</v>
      </c>
      <c r="I1022" cm="1">
        <f t="array" aca="1" ref="I1022" ca="1">INDIRECT("'Room Details'!$J$1024")</f>
        <v>0</v>
      </c>
      <c r="J1022" cm="1">
        <f t="array" aca="1" ref="J1022" ca="1">INDIRECT("'Room Details'!$K$1024")</f>
        <v>0</v>
      </c>
      <c r="K1022" t="str" cm="1">
        <f t="array" aca="1" ref="K1022" ca="1">INDIRECT("'Room Details'!$L$1024")</f>
        <v xml:space="preserve"> </v>
      </c>
      <c r="L1022" cm="1">
        <f t="array" aca="1" ref="L1022" ca="1">INDIRECT("'Room Details'!$M$1024")</f>
        <v>0</v>
      </c>
      <c r="M1022" cm="1">
        <f t="array" aca="1" ref="M1022" ca="1">INDIRECT("'Room Details'!$N$1024")</f>
        <v>0</v>
      </c>
      <c r="N1022" cm="1">
        <f t="array" aca="1" ref="N1022" ca="1">INDIRECT("'Room Details'!$O$1024")</f>
        <v>0</v>
      </c>
      <c r="O1022" cm="1">
        <f t="array" aca="1" ref="O1022" ca="1">INDIRECT("'Room Details'!$P$1024")</f>
        <v>0</v>
      </c>
    </row>
    <row r="1023" spans="1:15" x14ac:dyDescent="0.25">
      <c r="A1023" cm="1">
        <f t="array" aca="1" ref="A1023" ca="1">INDIRECT("'Room Details'!$B$1025")</f>
        <v>0</v>
      </c>
      <c r="B1023" cm="1">
        <f t="array" aca="1" ref="B1023" ca="1">INDIRECT("'Room Details'!$C$1025")</f>
        <v>0</v>
      </c>
      <c r="C1023" cm="1">
        <f t="array" aca="1" ref="C1023" ca="1">INDIRECT("'Room Details'!$D$1025")</f>
        <v>0</v>
      </c>
      <c r="D1023" cm="1">
        <f t="array" aca="1" ref="D1023" ca="1">INDIRECT("'Room Details'!$E$1025")</f>
        <v>0</v>
      </c>
      <c r="E1023" t="str" cm="1">
        <f t="array" aca="1" ref="E1023" ca="1">INDIRECT("'Room Details'!$F$1025")</f>
        <v xml:space="preserve"> </v>
      </c>
      <c r="F1023" cm="1">
        <f t="array" aca="1" ref="F1023" ca="1">INDIRECT("'Room Details'!$G$1025")</f>
        <v>0</v>
      </c>
      <c r="G1023" cm="1">
        <f t="array" aca="1" ref="G1023" ca="1">INDIRECT("'Room Details'!$H$1025")</f>
        <v>0</v>
      </c>
      <c r="H1023" cm="1">
        <f t="array" aca="1" ref="H1023" ca="1">INDIRECT("'Room Details'!$I$1025")</f>
        <v>0</v>
      </c>
      <c r="I1023" cm="1">
        <f t="array" aca="1" ref="I1023" ca="1">INDIRECT("'Room Details'!$J$1025")</f>
        <v>0</v>
      </c>
      <c r="J1023" cm="1">
        <f t="array" aca="1" ref="J1023" ca="1">INDIRECT("'Room Details'!$K$1025")</f>
        <v>0</v>
      </c>
      <c r="K1023" t="str" cm="1">
        <f t="array" aca="1" ref="K1023" ca="1">INDIRECT("'Room Details'!$L$1025")</f>
        <v xml:space="preserve"> </v>
      </c>
      <c r="L1023" cm="1">
        <f t="array" aca="1" ref="L1023" ca="1">INDIRECT("'Room Details'!$M$1025")</f>
        <v>0</v>
      </c>
      <c r="M1023" cm="1">
        <f t="array" aca="1" ref="M1023" ca="1">INDIRECT("'Room Details'!$N$1025")</f>
        <v>0</v>
      </c>
      <c r="N1023" cm="1">
        <f t="array" aca="1" ref="N1023" ca="1">INDIRECT("'Room Details'!$O$1025")</f>
        <v>0</v>
      </c>
      <c r="O1023" cm="1">
        <f t="array" aca="1" ref="O1023" ca="1">INDIRECT("'Room Details'!$P$1025")</f>
        <v>0</v>
      </c>
    </row>
    <row r="1024" spans="1:15" x14ac:dyDescent="0.25">
      <c r="A1024" cm="1">
        <f t="array" aca="1" ref="A1024" ca="1">INDIRECT("'Room Details'!$B$1026")</f>
        <v>0</v>
      </c>
      <c r="B1024" cm="1">
        <f t="array" aca="1" ref="B1024" ca="1">INDIRECT("'Room Details'!$C$1026")</f>
        <v>0</v>
      </c>
      <c r="C1024" cm="1">
        <f t="array" aca="1" ref="C1024" ca="1">INDIRECT("'Room Details'!$D$1026")</f>
        <v>0</v>
      </c>
      <c r="D1024" cm="1">
        <f t="array" aca="1" ref="D1024" ca="1">INDIRECT("'Room Details'!$E$1026")</f>
        <v>0</v>
      </c>
      <c r="E1024" t="str" cm="1">
        <f t="array" aca="1" ref="E1024" ca="1">INDIRECT("'Room Details'!$F$1026")</f>
        <v xml:space="preserve"> </v>
      </c>
      <c r="F1024" cm="1">
        <f t="array" aca="1" ref="F1024" ca="1">INDIRECT("'Room Details'!$G$1026")</f>
        <v>0</v>
      </c>
      <c r="G1024" cm="1">
        <f t="array" aca="1" ref="G1024" ca="1">INDIRECT("'Room Details'!$H$1026")</f>
        <v>0</v>
      </c>
      <c r="H1024" cm="1">
        <f t="array" aca="1" ref="H1024" ca="1">INDIRECT("'Room Details'!$I$1026")</f>
        <v>0</v>
      </c>
      <c r="I1024" cm="1">
        <f t="array" aca="1" ref="I1024" ca="1">INDIRECT("'Room Details'!$J$1026")</f>
        <v>0</v>
      </c>
      <c r="J1024" cm="1">
        <f t="array" aca="1" ref="J1024" ca="1">INDIRECT("'Room Details'!$K$1026")</f>
        <v>0</v>
      </c>
      <c r="K1024" t="str" cm="1">
        <f t="array" aca="1" ref="K1024" ca="1">INDIRECT("'Room Details'!$L$1026")</f>
        <v xml:space="preserve"> </v>
      </c>
      <c r="L1024" cm="1">
        <f t="array" aca="1" ref="L1024" ca="1">INDIRECT("'Room Details'!$M$1026")</f>
        <v>0</v>
      </c>
      <c r="M1024" cm="1">
        <f t="array" aca="1" ref="M1024" ca="1">INDIRECT("'Room Details'!$N$1026")</f>
        <v>0</v>
      </c>
      <c r="N1024" cm="1">
        <f t="array" aca="1" ref="N1024" ca="1">INDIRECT("'Room Details'!$O$1026")</f>
        <v>0</v>
      </c>
      <c r="O1024" cm="1">
        <f t="array" aca="1" ref="O1024" ca="1">INDIRECT("'Room Details'!$P$1026")</f>
        <v>0</v>
      </c>
    </row>
    <row r="1025" spans="1:15" x14ac:dyDescent="0.25">
      <c r="A1025" cm="1">
        <f t="array" aca="1" ref="A1025" ca="1">INDIRECT("'Room Details'!$B$1027")</f>
        <v>0</v>
      </c>
      <c r="B1025" cm="1">
        <f t="array" aca="1" ref="B1025" ca="1">INDIRECT("'Room Details'!$C$1027")</f>
        <v>0</v>
      </c>
      <c r="C1025" cm="1">
        <f t="array" aca="1" ref="C1025" ca="1">INDIRECT("'Room Details'!$D$1027")</f>
        <v>0</v>
      </c>
      <c r="D1025" cm="1">
        <f t="array" aca="1" ref="D1025" ca="1">INDIRECT("'Room Details'!$E$1027")</f>
        <v>0</v>
      </c>
      <c r="E1025" t="str" cm="1">
        <f t="array" aca="1" ref="E1025" ca="1">INDIRECT("'Room Details'!$F$1027")</f>
        <v xml:space="preserve"> </v>
      </c>
      <c r="F1025" cm="1">
        <f t="array" aca="1" ref="F1025" ca="1">INDIRECT("'Room Details'!$G$1027")</f>
        <v>0</v>
      </c>
      <c r="G1025" cm="1">
        <f t="array" aca="1" ref="G1025" ca="1">INDIRECT("'Room Details'!$H$1027")</f>
        <v>0</v>
      </c>
      <c r="H1025" cm="1">
        <f t="array" aca="1" ref="H1025" ca="1">INDIRECT("'Room Details'!$I$1027")</f>
        <v>0</v>
      </c>
      <c r="I1025" cm="1">
        <f t="array" aca="1" ref="I1025" ca="1">INDIRECT("'Room Details'!$J$1027")</f>
        <v>0</v>
      </c>
      <c r="J1025" cm="1">
        <f t="array" aca="1" ref="J1025" ca="1">INDIRECT("'Room Details'!$K$1027")</f>
        <v>0</v>
      </c>
      <c r="K1025" t="str" cm="1">
        <f t="array" aca="1" ref="K1025" ca="1">INDIRECT("'Room Details'!$L$1027")</f>
        <v xml:space="preserve"> </v>
      </c>
      <c r="L1025" cm="1">
        <f t="array" aca="1" ref="L1025" ca="1">INDIRECT("'Room Details'!$M$1027")</f>
        <v>0</v>
      </c>
      <c r="M1025" cm="1">
        <f t="array" aca="1" ref="M1025" ca="1">INDIRECT("'Room Details'!$N$1027")</f>
        <v>0</v>
      </c>
      <c r="N1025" cm="1">
        <f t="array" aca="1" ref="N1025" ca="1">INDIRECT("'Room Details'!$O$1027")</f>
        <v>0</v>
      </c>
      <c r="O1025" cm="1">
        <f t="array" aca="1" ref="O1025" ca="1">INDIRECT("'Room Details'!$P$1027")</f>
        <v>0</v>
      </c>
    </row>
    <row r="1026" spans="1:15" x14ac:dyDescent="0.25">
      <c r="A1026" cm="1">
        <f t="array" aca="1" ref="A1026" ca="1">INDIRECT("'Room Details'!$B$1028")</f>
        <v>0</v>
      </c>
      <c r="B1026" cm="1">
        <f t="array" aca="1" ref="B1026" ca="1">INDIRECT("'Room Details'!$C$1028")</f>
        <v>0</v>
      </c>
      <c r="C1026" cm="1">
        <f t="array" aca="1" ref="C1026" ca="1">INDIRECT("'Room Details'!$D$1028")</f>
        <v>0</v>
      </c>
      <c r="D1026" cm="1">
        <f t="array" aca="1" ref="D1026" ca="1">INDIRECT("'Room Details'!$E$1028")</f>
        <v>0</v>
      </c>
      <c r="E1026" t="str" cm="1">
        <f t="array" aca="1" ref="E1026" ca="1">INDIRECT("'Room Details'!$F$1028")</f>
        <v xml:space="preserve"> </v>
      </c>
      <c r="F1026" cm="1">
        <f t="array" aca="1" ref="F1026" ca="1">INDIRECT("'Room Details'!$G$1028")</f>
        <v>0</v>
      </c>
      <c r="G1026" cm="1">
        <f t="array" aca="1" ref="G1026" ca="1">INDIRECT("'Room Details'!$H$1028")</f>
        <v>0</v>
      </c>
      <c r="H1026" cm="1">
        <f t="array" aca="1" ref="H1026" ca="1">INDIRECT("'Room Details'!$I$1028")</f>
        <v>0</v>
      </c>
      <c r="I1026" cm="1">
        <f t="array" aca="1" ref="I1026" ca="1">INDIRECT("'Room Details'!$J$1028")</f>
        <v>0</v>
      </c>
      <c r="J1026" cm="1">
        <f t="array" aca="1" ref="J1026" ca="1">INDIRECT("'Room Details'!$K$1028")</f>
        <v>0</v>
      </c>
      <c r="K1026" t="str" cm="1">
        <f t="array" aca="1" ref="K1026" ca="1">INDIRECT("'Room Details'!$L$1028")</f>
        <v xml:space="preserve"> </v>
      </c>
      <c r="L1026" cm="1">
        <f t="array" aca="1" ref="L1026" ca="1">INDIRECT("'Room Details'!$M$1028")</f>
        <v>0</v>
      </c>
      <c r="M1026" cm="1">
        <f t="array" aca="1" ref="M1026" ca="1">INDIRECT("'Room Details'!$N$1028")</f>
        <v>0</v>
      </c>
      <c r="N1026" cm="1">
        <f t="array" aca="1" ref="N1026" ca="1">INDIRECT("'Room Details'!$O$1028")</f>
        <v>0</v>
      </c>
      <c r="O1026" cm="1">
        <f t="array" aca="1" ref="O1026" ca="1">INDIRECT("'Room Details'!$P$1028")</f>
        <v>0</v>
      </c>
    </row>
    <row r="1027" spans="1:15" x14ac:dyDescent="0.25">
      <c r="A1027" cm="1">
        <f t="array" aca="1" ref="A1027" ca="1">INDIRECT("'Room Details'!$B$1029")</f>
        <v>0</v>
      </c>
      <c r="B1027" cm="1">
        <f t="array" aca="1" ref="B1027" ca="1">INDIRECT("'Room Details'!$C$1029")</f>
        <v>0</v>
      </c>
      <c r="C1027" cm="1">
        <f t="array" aca="1" ref="C1027" ca="1">INDIRECT("'Room Details'!$D$1029")</f>
        <v>0</v>
      </c>
      <c r="D1027" cm="1">
        <f t="array" aca="1" ref="D1027" ca="1">INDIRECT("'Room Details'!$E$1029")</f>
        <v>0</v>
      </c>
      <c r="E1027" t="str" cm="1">
        <f t="array" aca="1" ref="E1027" ca="1">INDIRECT("'Room Details'!$F$1029")</f>
        <v xml:space="preserve"> </v>
      </c>
      <c r="F1027" cm="1">
        <f t="array" aca="1" ref="F1027" ca="1">INDIRECT("'Room Details'!$G$1029")</f>
        <v>0</v>
      </c>
      <c r="G1027" cm="1">
        <f t="array" aca="1" ref="G1027" ca="1">INDIRECT("'Room Details'!$H$1029")</f>
        <v>0</v>
      </c>
      <c r="H1027" cm="1">
        <f t="array" aca="1" ref="H1027" ca="1">INDIRECT("'Room Details'!$I$1029")</f>
        <v>0</v>
      </c>
      <c r="I1027" cm="1">
        <f t="array" aca="1" ref="I1027" ca="1">INDIRECT("'Room Details'!$J$1029")</f>
        <v>0</v>
      </c>
      <c r="J1027" cm="1">
        <f t="array" aca="1" ref="J1027" ca="1">INDIRECT("'Room Details'!$K$1029")</f>
        <v>0</v>
      </c>
      <c r="K1027" t="str" cm="1">
        <f t="array" aca="1" ref="K1027" ca="1">INDIRECT("'Room Details'!$L$1029")</f>
        <v xml:space="preserve"> </v>
      </c>
      <c r="L1027" cm="1">
        <f t="array" aca="1" ref="L1027" ca="1">INDIRECT("'Room Details'!$M$1029")</f>
        <v>0</v>
      </c>
      <c r="M1027" cm="1">
        <f t="array" aca="1" ref="M1027" ca="1">INDIRECT("'Room Details'!$N$1029")</f>
        <v>0</v>
      </c>
      <c r="N1027" cm="1">
        <f t="array" aca="1" ref="N1027" ca="1">INDIRECT("'Room Details'!$O$1029")</f>
        <v>0</v>
      </c>
      <c r="O1027" cm="1">
        <f t="array" aca="1" ref="O1027" ca="1">INDIRECT("'Room Details'!$P$1029")</f>
        <v>0</v>
      </c>
    </row>
    <row r="1028" spans="1:15" x14ac:dyDescent="0.25">
      <c r="A1028" cm="1">
        <f t="array" aca="1" ref="A1028" ca="1">INDIRECT("'Room Details'!$B$1030")</f>
        <v>0</v>
      </c>
      <c r="B1028" cm="1">
        <f t="array" aca="1" ref="B1028" ca="1">INDIRECT("'Room Details'!$C$1030")</f>
        <v>0</v>
      </c>
      <c r="C1028" cm="1">
        <f t="array" aca="1" ref="C1028" ca="1">INDIRECT("'Room Details'!$D$1030")</f>
        <v>0</v>
      </c>
      <c r="D1028" cm="1">
        <f t="array" aca="1" ref="D1028" ca="1">INDIRECT("'Room Details'!$E$1030")</f>
        <v>0</v>
      </c>
      <c r="E1028" t="str" cm="1">
        <f t="array" aca="1" ref="E1028" ca="1">INDIRECT("'Room Details'!$F$1030")</f>
        <v xml:space="preserve"> </v>
      </c>
      <c r="F1028" cm="1">
        <f t="array" aca="1" ref="F1028" ca="1">INDIRECT("'Room Details'!$G$1030")</f>
        <v>0</v>
      </c>
      <c r="G1028" cm="1">
        <f t="array" aca="1" ref="G1028" ca="1">INDIRECT("'Room Details'!$H$1030")</f>
        <v>0</v>
      </c>
      <c r="H1028" cm="1">
        <f t="array" aca="1" ref="H1028" ca="1">INDIRECT("'Room Details'!$I$1030")</f>
        <v>0</v>
      </c>
      <c r="I1028" cm="1">
        <f t="array" aca="1" ref="I1028" ca="1">INDIRECT("'Room Details'!$J$1030")</f>
        <v>0</v>
      </c>
      <c r="J1028" cm="1">
        <f t="array" aca="1" ref="J1028" ca="1">INDIRECT("'Room Details'!$K$1030")</f>
        <v>0</v>
      </c>
      <c r="K1028" t="str" cm="1">
        <f t="array" aca="1" ref="K1028" ca="1">INDIRECT("'Room Details'!$L$1030")</f>
        <v xml:space="preserve"> </v>
      </c>
      <c r="L1028" cm="1">
        <f t="array" aca="1" ref="L1028" ca="1">INDIRECT("'Room Details'!$M$1030")</f>
        <v>0</v>
      </c>
      <c r="M1028" cm="1">
        <f t="array" aca="1" ref="M1028" ca="1">INDIRECT("'Room Details'!$N$1030")</f>
        <v>0</v>
      </c>
      <c r="N1028" cm="1">
        <f t="array" aca="1" ref="N1028" ca="1">INDIRECT("'Room Details'!$O$1030")</f>
        <v>0</v>
      </c>
      <c r="O1028" cm="1">
        <f t="array" aca="1" ref="O1028" ca="1">INDIRECT("'Room Details'!$P$1030")</f>
        <v>0</v>
      </c>
    </row>
    <row r="1029" spans="1:15" x14ac:dyDescent="0.25">
      <c r="A1029" cm="1">
        <f t="array" aca="1" ref="A1029" ca="1">INDIRECT("'Room Details'!$B$1031")</f>
        <v>0</v>
      </c>
      <c r="B1029" cm="1">
        <f t="array" aca="1" ref="B1029" ca="1">INDIRECT("'Room Details'!$C$1031")</f>
        <v>0</v>
      </c>
      <c r="C1029" cm="1">
        <f t="array" aca="1" ref="C1029" ca="1">INDIRECT("'Room Details'!$D$1031")</f>
        <v>0</v>
      </c>
      <c r="D1029" cm="1">
        <f t="array" aca="1" ref="D1029" ca="1">INDIRECT("'Room Details'!$E$1031")</f>
        <v>0</v>
      </c>
      <c r="E1029" t="str" cm="1">
        <f t="array" aca="1" ref="E1029" ca="1">INDIRECT("'Room Details'!$F$1031")</f>
        <v xml:space="preserve"> </v>
      </c>
      <c r="F1029" cm="1">
        <f t="array" aca="1" ref="F1029" ca="1">INDIRECT("'Room Details'!$G$1031")</f>
        <v>0</v>
      </c>
      <c r="G1029" cm="1">
        <f t="array" aca="1" ref="G1029" ca="1">INDIRECT("'Room Details'!$H$1031")</f>
        <v>0</v>
      </c>
      <c r="H1029" cm="1">
        <f t="array" aca="1" ref="H1029" ca="1">INDIRECT("'Room Details'!$I$1031")</f>
        <v>0</v>
      </c>
      <c r="I1029" cm="1">
        <f t="array" aca="1" ref="I1029" ca="1">INDIRECT("'Room Details'!$J$1031")</f>
        <v>0</v>
      </c>
      <c r="J1029" cm="1">
        <f t="array" aca="1" ref="J1029" ca="1">INDIRECT("'Room Details'!$K$1031")</f>
        <v>0</v>
      </c>
      <c r="K1029" t="str" cm="1">
        <f t="array" aca="1" ref="K1029" ca="1">INDIRECT("'Room Details'!$L$1031")</f>
        <v xml:space="preserve"> </v>
      </c>
      <c r="L1029" cm="1">
        <f t="array" aca="1" ref="L1029" ca="1">INDIRECT("'Room Details'!$M$1031")</f>
        <v>0</v>
      </c>
      <c r="M1029" cm="1">
        <f t="array" aca="1" ref="M1029" ca="1">INDIRECT("'Room Details'!$N$1031")</f>
        <v>0</v>
      </c>
      <c r="N1029" cm="1">
        <f t="array" aca="1" ref="N1029" ca="1">INDIRECT("'Room Details'!$O$1031")</f>
        <v>0</v>
      </c>
      <c r="O1029" cm="1">
        <f t="array" aca="1" ref="O1029" ca="1">INDIRECT("'Room Details'!$P$1031")</f>
        <v>0</v>
      </c>
    </row>
    <row r="1030" spans="1:15" x14ac:dyDescent="0.25">
      <c r="A1030" cm="1">
        <f t="array" aca="1" ref="A1030" ca="1">INDIRECT("'Room Details'!$B$1032")</f>
        <v>0</v>
      </c>
      <c r="B1030" cm="1">
        <f t="array" aca="1" ref="B1030" ca="1">INDIRECT("'Room Details'!$C$1032")</f>
        <v>0</v>
      </c>
      <c r="C1030" cm="1">
        <f t="array" aca="1" ref="C1030" ca="1">INDIRECT("'Room Details'!$D$1032")</f>
        <v>0</v>
      </c>
      <c r="D1030" cm="1">
        <f t="array" aca="1" ref="D1030" ca="1">INDIRECT("'Room Details'!$E$1032")</f>
        <v>0</v>
      </c>
      <c r="E1030" t="str" cm="1">
        <f t="array" aca="1" ref="E1030" ca="1">INDIRECT("'Room Details'!$F$1032")</f>
        <v xml:space="preserve"> </v>
      </c>
      <c r="F1030" cm="1">
        <f t="array" aca="1" ref="F1030" ca="1">INDIRECT("'Room Details'!$G$1032")</f>
        <v>0</v>
      </c>
      <c r="G1030" cm="1">
        <f t="array" aca="1" ref="G1030" ca="1">INDIRECT("'Room Details'!$H$1032")</f>
        <v>0</v>
      </c>
      <c r="H1030" cm="1">
        <f t="array" aca="1" ref="H1030" ca="1">INDIRECT("'Room Details'!$I$1032")</f>
        <v>0</v>
      </c>
      <c r="I1030" cm="1">
        <f t="array" aca="1" ref="I1030" ca="1">INDIRECT("'Room Details'!$J$1032")</f>
        <v>0</v>
      </c>
      <c r="J1030" cm="1">
        <f t="array" aca="1" ref="J1030" ca="1">INDIRECT("'Room Details'!$K$1032")</f>
        <v>0</v>
      </c>
      <c r="K1030" t="str" cm="1">
        <f t="array" aca="1" ref="K1030" ca="1">INDIRECT("'Room Details'!$L$1032")</f>
        <v xml:space="preserve"> </v>
      </c>
      <c r="L1030" cm="1">
        <f t="array" aca="1" ref="L1030" ca="1">INDIRECT("'Room Details'!$M$1032")</f>
        <v>0</v>
      </c>
      <c r="M1030" cm="1">
        <f t="array" aca="1" ref="M1030" ca="1">INDIRECT("'Room Details'!$N$1032")</f>
        <v>0</v>
      </c>
      <c r="N1030" cm="1">
        <f t="array" aca="1" ref="N1030" ca="1">INDIRECT("'Room Details'!$O$1032")</f>
        <v>0</v>
      </c>
      <c r="O1030" cm="1">
        <f t="array" aca="1" ref="O1030" ca="1">INDIRECT("'Room Details'!$P$1032")</f>
        <v>0</v>
      </c>
    </row>
    <row r="1031" spans="1:15" x14ac:dyDescent="0.25">
      <c r="A1031" cm="1">
        <f t="array" aca="1" ref="A1031" ca="1">INDIRECT("'Room Details'!$B$1033")</f>
        <v>0</v>
      </c>
      <c r="B1031" cm="1">
        <f t="array" aca="1" ref="B1031" ca="1">INDIRECT("'Room Details'!$C$1033")</f>
        <v>0</v>
      </c>
      <c r="C1031" cm="1">
        <f t="array" aca="1" ref="C1031" ca="1">INDIRECT("'Room Details'!$D$1033")</f>
        <v>0</v>
      </c>
      <c r="D1031" cm="1">
        <f t="array" aca="1" ref="D1031" ca="1">INDIRECT("'Room Details'!$E$1033")</f>
        <v>0</v>
      </c>
      <c r="E1031" t="str" cm="1">
        <f t="array" aca="1" ref="E1031" ca="1">INDIRECT("'Room Details'!$F$1033")</f>
        <v xml:space="preserve"> </v>
      </c>
      <c r="F1031" cm="1">
        <f t="array" aca="1" ref="F1031" ca="1">INDIRECT("'Room Details'!$G$1033")</f>
        <v>0</v>
      </c>
      <c r="G1031" cm="1">
        <f t="array" aca="1" ref="G1031" ca="1">INDIRECT("'Room Details'!$H$1033")</f>
        <v>0</v>
      </c>
      <c r="H1031" cm="1">
        <f t="array" aca="1" ref="H1031" ca="1">INDIRECT("'Room Details'!$I$1033")</f>
        <v>0</v>
      </c>
      <c r="I1031" cm="1">
        <f t="array" aca="1" ref="I1031" ca="1">INDIRECT("'Room Details'!$J$1033")</f>
        <v>0</v>
      </c>
      <c r="J1031" cm="1">
        <f t="array" aca="1" ref="J1031" ca="1">INDIRECT("'Room Details'!$K$1033")</f>
        <v>0</v>
      </c>
      <c r="K1031" t="str" cm="1">
        <f t="array" aca="1" ref="K1031" ca="1">INDIRECT("'Room Details'!$L$1033")</f>
        <v xml:space="preserve"> </v>
      </c>
      <c r="L1031" cm="1">
        <f t="array" aca="1" ref="L1031" ca="1">INDIRECT("'Room Details'!$M$1033")</f>
        <v>0</v>
      </c>
      <c r="M1031" cm="1">
        <f t="array" aca="1" ref="M1031" ca="1">INDIRECT("'Room Details'!$N$1033")</f>
        <v>0</v>
      </c>
      <c r="N1031" cm="1">
        <f t="array" aca="1" ref="N1031" ca="1">INDIRECT("'Room Details'!$O$1033")</f>
        <v>0</v>
      </c>
      <c r="O1031" cm="1">
        <f t="array" aca="1" ref="O1031" ca="1">INDIRECT("'Room Details'!$P$1033")</f>
        <v>0</v>
      </c>
    </row>
    <row r="1032" spans="1:15" x14ac:dyDescent="0.25">
      <c r="A1032" cm="1">
        <f t="array" aca="1" ref="A1032" ca="1">INDIRECT("'Room Details'!$B$1034")</f>
        <v>0</v>
      </c>
      <c r="B1032" cm="1">
        <f t="array" aca="1" ref="B1032" ca="1">INDIRECT("'Room Details'!$C$1034")</f>
        <v>0</v>
      </c>
      <c r="C1032" cm="1">
        <f t="array" aca="1" ref="C1032" ca="1">INDIRECT("'Room Details'!$D$1034")</f>
        <v>0</v>
      </c>
      <c r="D1032" cm="1">
        <f t="array" aca="1" ref="D1032" ca="1">INDIRECT("'Room Details'!$E$1034")</f>
        <v>0</v>
      </c>
      <c r="E1032" t="str" cm="1">
        <f t="array" aca="1" ref="E1032" ca="1">INDIRECT("'Room Details'!$F$1034")</f>
        <v xml:space="preserve"> </v>
      </c>
      <c r="F1032" cm="1">
        <f t="array" aca="1" ref="F1032" ca="1">INDIRECT("'Room Details'!$G$1034")</f>
        <v>0</v>
      </c>
      <c r="G1032" cm="1">
        <f t="array" aca="1" ref="G1032" ca="1">INDIRECT("'Room Details'!$H$1034")</f>
        <v>0</v>
      </c>
      <c r="H1032" cm="1">
        <f t="array" aca="1" ref="H1032" ca="1">INDIRECT("'Room Details'!$I$1034")</f>
        <v>0</v>
      </c>
      <c r="I1032" cm="1">
        <f t="array" aca="1" ref="I1032" ca="1">INDIRECT("'Room Details'!$J$1034")</f>
        <v>0</v>
      </c>
      <c r="J1032" cm="1">
        <f t="array" aca="1" ref="J1032" ca="1">INDIRECT("'Room Details'!$K$1034")</f>
        <v>0</v>
      </c>
      <c r="K1032" t="str" cm="1">
        <f t="array" aca="1" ref="K1032" ca="1">INDIRECT("'Room Details'!$L$1034")</f>
        <v xml:space="preserve"> </v>
      </c>
      <c r="L1032" cm="1">
        <f t="array" aca="1" ref="L1032" ca="1">INDIRECT("'Room Details'!$M$1034")</f>
        <v>0</v>
      </c>
      <c r="M1032" cm="1">
        <f t="array" aca="1" ref="M1032" ca="1">INDIRECT("'Room Details'!$N$1034")</f>
        <v>0</v>
      </c>
      <c r="N1032" cm="1">
        <f t="array" aca="1" ref="N1032" ca="1">INDIRECT("'Room Details'!$O$1034")</f>
        <v>0</v>
      </c>
      <c r="O1032" cm="1">
        <f t="array" aca="1" ref="O1032" ca="1">INDIRECT("'Room Details'!$P$1034")</f>
        <v>0</v>
      </c>
    </row>
    <row r="1033" spans="1:15" x14ac:dyDescent="0.25">
      <c r="A1033" cm="1">
        <f t="array" aca="1" ref="A1033" ca="1">INDIRECT("'Room Details'!$B$1035")</f>
        <v>0</v>
      </c>
      <c r="B1033" cm="1">
        <f t="array" aca="1" ref="B1033" ca="1">INDIRECT("'Room Details'!$C$1035")</f>
        <v>0</v>
      </c>
      <c r="C1033" cm="1">
        <f t="array" aca="1" ref="C1033" ca="1">INDIRECT("'Room Details'!$D$1035")</f>
        <v>0</v>
      </c>
      <c r="D1033" cm="1">
        <f t="array" aca="1" ref="D1033" ca="1">INDIRECT("'Room Details'!$E$1035")</f>
        <v>0</v>
      </c>
      <c r="E1033" t="str" cm="1">
        <f t="array" aca="1" ref="E1033" ca="1">INDIRECT("'Room Details'!$F$1035")</f>
        <v xml:space="preserve"> </v>
      </c>
      <c r="F1033" cm="1">
        <f t="array" aca="1" ref="F1033" ca="1">INDIRECT("'Room Details'!$G$1035")</f>
        <v>0</v>
      </c>
      <c r="G1033" cm="1">
        <f t="array" aca="1" ref="G1033" ca="1">INDIRECT("'Room Details'!$H$1035")</f>
        <v>0</v>
      </c>
      <c r="H1033" cm="1">
        <f t="array" aca="1" ref="H1033" ca="1">INDIRECT("'Room Details'!$I$1035")</f>
        <v>0</v>
      </c>
      <c r="I1033" cm="1">
        <f t="array" aca="1" ref="I1033" ca="1">INDIRECT("'Room Details'!$J$1035")</f>
        <v>0</v>
      </c>
      <c r="J1033" cm="1">
        <f t="array" aca="1" ref="J1033" ca="1">INDIRECT("'Room Details'!$K$1035")</f>
        <v>0</v>
      </c>
      <c r="K1033" t="str" cm="1">
        <f t="array" aca="1" ref="K1033" ca="1">INDIRECT("'Room Details'!$L$1035")</f>
        <v xml:space="preserve"> </v>
      </c>
      <c r="L1033" cm="1">
        <f t="array" aca="1" ref="L1033" ca="1">INDIRECT("'Room Details'!$M$1035")</f>
        <v>0</v>
      </c>
      <c r="M1033" cm="1">
        <f t="array" aca="1" ref="M1033" ca="1">INDIRECT("'Room Details'!$N$1035")</f>
        <v>0</v>
      </c>
      <c r="N1033" cm="1">
        <f t="array" aca="1" ref="N1033" ca="1">INDIRECT("'Room Details'!$O$1035")</f>
        <v>0</v>
      </c>
      <c r="O1033" cm="1">
        <f t="array" aca="1" ref="O1033" ca="1">INDIRECT("'Room Details'!$P$1035")</f>
        <v>0</v>
      </c>
    </row>
    <row r="1034" spans="1:15" x14ac:dyDescent="0.25">
      <c r="A1034" cm="1">
        <f t="array" aca="1" ref="A1034" ca="1">INDIRECT("'Room Details'!$B$1036")</f>
        <v>0</v>
      </c>
      <c r="B1034" cm="1">
        <f t="array" aca="1" ref="B1034" ca="1">INDIRECT("'Room Details'!$C$1036")</f>
        <v>0</v>
      </c>
      <c r="C1034" cm="1">
        <f t="array" aca="1" ref="C1034" ca="1">INDIRECT("'Room Details'!$D$1036")</f>
        <v>0</v>
      </c>
      <c r="D1034" cm="1">
        <f t="array" aca="1" ref="D1034" ca="1">INDIRECT("'Room Details'!$E$1036")</f>
        <v>0</v>
      </c>
      <c r="E1034" t="str" cm="1">
        <f t="array" aca="1" ref="E1034" ca="1">INDIRECT("'Room Details'!$F$1036")</f>
        <v xml:space="preserve"> </v>
      </c>
      <c r="F1034" cm="1">
        <f t="array" aca="1" ref="F1034" ca="1">INDIRECT("'Room Details'!$G$1036")</f>
        <v>0</v>
      </c>
      <c r="G1034" cm="1">
        <f t="array" aca="1" ref="G1034" ca="1">INDIRECT("'Room Details'!$H$1036")</f>
        <v>0</v>
      </c>
      <c r="H1034" cm="1">
        <f t="array" aca="1" ref="H1034" ca="1">INDIRECT("'Room Details'!$I$1036")</f>
        <v>0</v>
      </c>
      <c r="I1034" cm="1">
        <f t="array" aca="1" ref="I1034" ca="1">INDIRECT("'Room Details'!$J$1036")</f>
        <v>0</v>
      </c>
      <c r="J1034" cm="1">
        <f t="array" aca="1" ref="J1034" ca="1">INDIRECT("'Room Details'!$K$1036")</f>
        <v>0</v>
      </c>
      <c r="K1034" t="str" cm="1">
        <f t="array" aca="1" ref="K1034" ca="1">INDIRECT("'Room Details'!$L$1036")</f>
        <v xml:space="preserve"> </v>
      </c>
      <c r="L1034" cm="1">
        <f t="array" aca="1" ref="L1034" ca="1">INDIRECT("'Room Details'!$M$1036")</f>
        <v>0</v>
      </c>
      <c r="M1034" cm="1">
        <f t="array" aca="1" ref="M1034" ca="1">INDIRECT("'Room Details'!$N$1036")</f>
        <v>0</v>
      </c>
      <c r="N1034" cm="1">
        <f t="array" aca="1" ref="N1034" ca="1">INDIRECT("'Room Details'!$O$1036")</f>
        <v>0</v>
      </c>
      <c r="O1034" cm="1">
        <f t="array" aca="1" ref="O1034" ca="1">INDIRECT("'Room Details'!$P$1036")</f>
        <v>0</v>
      </c>
    </row>
    <row r="1035" spans="1:15" x14ac:dyDescent="0.25">
      <c r="A1035" cm="1">
        <f t="array" aca="1" ref="A1035" ca="1">INDIRECT("'Room Details'!$B$1037")</f>
        <v>0</v>
      </c>
      <c r="B1035" cm="1">
        <f t="array" aca="1" ref="B1035" ca="1">INDIRECT("'Room Details'!$C$1037")</f>
        <v>0</v>
      </c>
      <c r="C1035" cm="1">
        <f t="array" aca="1" ref="C1035" ca="1">INDIRECT("'Room Details'!$D$1037")</f>
        <v>0</v>
      </c>
      <c r="D1035" cm="1">
        <f t="array" aca="1" ref="D1035" ca="1">INDIRECT("'Room Details'!$E$1037")</f>
        <v>0</v>
      </c>
      <c r="E1035" t="str" cm="1">
        <f t="array" aca="1" ref="E1035" ca="1">INDIRECT("'Room Details'!$F$1037")</f>
        <v xml:space="preserve"> </v>
      </c>
      <c r="F1035" cm="1">
        <f t="array" aca="1" ref="F1035" ca="1">INDIRECT("'Room Details'!$G$1037")</f>
        <v>0</v>
      </c>
      <c r="G1035" cm="1">
        <f t="array" aca="1" ref="G1035" ca="1">INDIRECT("'Room Details'!$H$1037")</f>
        <v>0</v>
      </c>
      <c r="H1035" cm="1">
        <f t="array" aca="1" ref="H1035" ca="1">INDIRECT("'Room Details'!$I$1037")</f>
        <v>0</v>
      </c>
      <c r="I1035" cm="1">
        <f t="array" aca="1" ref="I1035" ca="1">INDIRECT("'Room Details'!$J$1037")</f>
        <v>0</v>
      </c>
      <c r="J1035" cm="1">
        <f t="array" aca="1" ref="J1035" ca="1">INDIRECT("'Room Details'!$K$1037")</f>
        <v>0</v>
      </c>
      <c r="K1035" t="str" cm="1">
        <f t="array" aca="1" ref="K1035" ca="1">INDIRECT("'Room Details'!$L$1037")</f>
        <v xml:space="preserve"> </v>
      </c>
      <c r="L1035" cm="1">
        <f t="array" aca="1" ref="L1035" ca="1">INDIRECT("'Room Details'!$M$1037")</f>
        <v>0</v>
      </c>
      <c r="M1035" cm="1">
        <f t="array" aca="1" ref="M1035" ca="1">INDIRECT("'Room Details'!$N$1037")</f>
        <v>0</v>
      </c>
      <c r="N1035" cm="1">
        <f t="array" aca="1" ref="N1035" ca="1">INDIRECT("'Room Details'!$O$1037")</f>
        <v>0</v>
      </c>
      <c r="O1035" cm="1">
        <f t="array" aca="1" ref="O1035" ca="1">INDIRECT("'Room Details'!$P$1037")</f>
        <v>0</v>
      </c>
    </row>
    <row r="1036" spans="1:15" x14ac:dyDescent="0.25">
      <c r="A1036" cm="1">
        <f t="array" aca="1" ref="A1036" ca="1">INDIRECT("'Room Details'!$B$1038")</f>
        <v>0</v>
      </c>
      <c r="B1036" cm="1">
        <f t="array" aca="1" ref="B1036" ca="1">INDIRECT("'Room Details'!$C$1038")</f>
        <v>0</v>
      </c>
      <c r="C1036" cm="1">
        <f t="array" aca="1" ref="C1036" ca="1">INDIRECT("'Room Details'!$D$1038")</f>
        <v>0</v>
      </c>
      <c r="D1036" cm="1">
        <f t="array" aca="1" ref="D1036" ca="1">INDIRECT("'Room Details'!$E$1038")</f>
        <v>0</v>
      </c>
      <c r="E1036" t="str" cm="1">
        <f t="array" aca="1" ref="E1036" ca="1">INDIRECT("'Room Details'!$F$1038")</f>
        <v xml:space="preserve"> </v>
      </c>
      <c r="F1036" cm="1">
        <f t="array" aca="1" ref="F1036" ca="1">INDIRECT("'Room Details'!$G$1038")</f>
        <v>0</v>
      </c>
      <c r="G1036" cm="1">
        <f t="array" aca="1" ref="G1036" ca="1">INDIRECT("'Room Details'!$H$1038")</f>
        <v>0</v>
      </c>
      <c r="H1036" cm="1">
        <f t="array" aca="1" ref="H1036" ca="1">INDIRECT("'Room Details'!$I$1038")</f>
        <v>0</v>
      </c>
      <c r="I1036" cm="1">
        <f t="array" aca="1" ref="I1036" ca="1">INDIRECT("'Room Details'!$J$1038")</f>
        <v>0</v>
      </c>
      <c r="J1036" cm="1">
        <f t="array" aca="1" ref="J1036" ca="1">INDIRECT("'Room Details'!$K$1038")</f>
        <v>0</v>
      </c>
      <c r="K1036" t="str" cm="1">
        <f t="array" aca="1" ref="K1036" ca="1">INDIRECT("'Room Details'!$L$1038")</f>
        <v xml:space="preserve"> </v>
      </c>
      <c r="L1036" cm="1">
        <f t="array" aca="1" ref="L1036" ca="1">INDIRECT("'Room Details'!$M$1038")</f>
        <v>0</v>
      </c>
      <c r="M1036" cm="1">
        <f t="array" aca="1" ref="M1036" ca="1">INDIRECT("'Room Details'!$N$1038")</f>
        <v>0</v>
      </c>
      <c r="N1036" cm="1">
        <f t="array" aca="1" ref="N1036" ca="1">INDIRECT("'Room Details'!$O$1038")</f>
        <v>0</v>
      </c>
      <c r="O1036" cm="1">
        <f t="array" aca="1" ref="O1036" ca="1">INDIRECT("'Room Details'!$P$1038")</f>
        <v>0</v>
      </c>
    </row>
    <row r="1037" spans="1:15" x14ac:dyDescent="0.25">
      <c r="A1037" cm="1">
        <f t="array" aca="1" ref="A1037" ca="1">INDIRECT("'Room Details'!$B$1039")</f>
        <v>0</v>
      </c>
      <c r="B1037" cm="1">
        <f t="array" aca="1" ref="B1037" ca="1">INDIRECT("'Room Details'!$C$1039")</f>
        <v>0</v>
      </c>
      <c r="C1037" cm="1">
        <f t="array" aca="1" ref="C1037" ca="1">INDIRECT("'Room Details'!$D$1039")</f>
        <v>0</v>
      </c>
      <c r="D1037" cm="1">
        <f t="array" aca="1" ref="D1037" ca="1">INDIRECT("'Room Details'!$E$1039")</f>
        <v>0</v>
      </c>
      <c r="E1037" t="str" cm="1">
        <f t="array" aca="1" ref="E1037" ca="1">INDIRECT("'Room Details'!$F$1039")</f>
        <v xml:space="preserve"> </v>
      </c>
      <c r="F1037" cm="1">
        <f t="array" aca="1" ref="F1037" ca="1">INDIRECT("'Room Details'!$G$1039")</f>
        <v>0</v>
      </c>
      <c r="G1037" cm="1">
        <f t="array" aca="1" ref="G1037" ca="1">INDIRECT("'Room Details'!$H$1039")</f>
        <v>0</v>
      </c>
      <c r="H1037" cm="1">
        <f t="array" aca="1" ref="H1037" ca="1">INDIRECT("'Room Details'!$I$1039")</f>
        <v>0</v>
      </c>
      <c r="I1037" cm="1">
        <f t="array" aca="1" ref="I1037" ca="1">INDIRECT("'Room Details'!$J$1039")</f>
        <v>0</v>
      </c>
      <c r="J1037" cm="1">
        <f t="array" aca="1" ref="J1037" ca="1">INDIRECT("'Room Details'!$K$1039")</f>
        <v>0</v>
      </c>
      <c r="K1037" t="str" cm="1">
        <f t="array" aca="1" ref="K1037" ca="1">INDIRECT("'Room Details'!$L$1039")</f>
        <v xml:space="preserve"> </v>
      </c>
      <c r="L1037" cm="1">
        <f t="array" aca="1" ref="L1037" ca="1">INDIRECT("'Room Details'!$M$1039")</f>
        <v>0</v>
      </c>
      <c r="M1037" cm="1">
        <f t="array" aca="1" ref="M1037" ca="1">INDIRECT("'Room Details'!$N$1039")</f>
        <v>0</v>
      </c>
      <c r="N1037" cm="1">
        <f t="array" aca="1" ref="N1037" ca="1">INDIRECT("'Room Details'!$O$1039")</f>
        <v>0</v>
      </c>
      <c r="O1037" cm="1">
        <f t="array" aca="1" ref="O1037" ca="1">INDIRECT("'Room Details'!$P$1039")</f>
        <v>0</v>
      </c>
    </row>
    <row r="1038" spans="1:15" x14ac:dyDescent="0.25">
      <c r="A1038" cm="1">
        <f t="array" aca="1" ref="A1038" ca="1">INDIRECT("'Room Details'!$B$1040")</f>
        <v>0</v>
      </c>
      <c r="B1038" cm="1">
        <f t="array" aca="1" ref="B1038" ca="1">INDIRECT("'Room Details'!$C$1040")</f>
        <v>0</v>
      </c>
      <c r="C1038" cm="1">
        <f t="array" aca="1" ref="C1038" ca="1">INDIRECT("'Room Details'!$D$1040")</f>
        <v>0</v>
      </c>
      <c r="D1038" cm="1">
        <f t="array" aca="1" ref="D1038" ca="1">INDIRECT("'Room Details'!$E$1040")</f>
        <v>0</v>
      </c>
      <c r="E1038" t="str" cm="1">
        <f t="array" aca="1" ref="E1038" ca="1">INDIRECT("'Room Details'!$F$1040")</f>
        <v xml:space="preserve"> </v>
      </c>
      <c r="F1038" cm="1">
        <f t="array" aca="1" ref="F1038" ca="1">INDIRECT("'Room Details'!$G$1040")</f>
        <v>0</v>
      </c>
      <c r="G1038" cm="1">
        <f t="array" aca="1" ref="G1038" ca="1">INDIRECT("'Room Details'!$H$1040")</f>
        <v>0</v>
      </c>
      <c r="H1038" cm="1">
        <f t="array" aca="1" ref="H1038" ca="1">INDIRECT("'Room Details'!$I$1040")</f>
        <v>0</v>
      </c>
      <c r="I1038" cm="1">
        <f t="array" aca="1" ref="I1038" ca="1">INDIRECT("'Room Details'!$J$1040")</f>
        <v>0</v>
      </c>
      <c r="J1038" cm="1">
        <f t="array" aca="1" ref="J1038" ca="1">INDIRECT("'Room Details'!$K$1040")</f>
        <v>0</v>
      </c>
      <c r="K1038" t="str" cm="1">
        <f t="array" aca="1" ref="K1038" ca="1">INDIRECT("'Room Details'!$L$1040")</f>
        <v xml:space="preserve"> </v>
      </c>
      <c r="L1038" cm="1">
        <f t="array" aca="1" ref="L1038" ca="1">INDIRECT("'Room Details'!$M$1040")</f>
        <v>0</v>
      </c>
      <c r="M1038" cm="1">
        <f t="array" aca="1" ref="M1038" ca="1">INDIRECT("'Room Details'!$N$1040")</f>
        <v>0</v>
      </c>
      <c r="N1038" cm="1">
        <f t="array" aca="1" ref="N1038" ca="1">INDIRECT("'Room Details'!$O$1040")</f>
        <v>0</v>
      </c>
      <c r="O1038" cm="1">
        <f t="array" aca="1" ref="O1038" ca="1">INDIRECT("'Room Details'!$P$1040")</f>
        <v>0</v>
      </c>
    </row>
    <row r="1039" spans="1:15" x14ac:dyDescent="0.25">
      <c r="A1039" cm="1">
        <f t="array" aca="1" ref="A1039" ca="1">INDIRECT("'Room Details'!$B$1041")</f>
        <v>0</v>
      </c>
      <c r="B1039" cm="1">
        <f t="array" aca="1" ref="B1039" ca="1">INDIRECT("'Room Details'!$C$1041")</f>
        <v>0</v>
      </c>
      <c r="C1039" cm="1">
        <f t="array" aca="1" ref="C1039" ca="1">INDIRECT("'Room Details'!$D$1041")</f>
        <v>0</v>
      </c>
      <c r="D1039" cm="1">
        <f t="array" aca="1" ref="D1039" ca="1">INDIRECT("'Room Details'!$E$1041")</f>
        <v>0</v>
      </c>
      <c r="E1039" t="str" cm="1">
        <f t="array" aca="1" ref="E1039" ca="1">INDIRECT("'Room Details'!$F$1041")</f>
        <v xml:space="preserve"> </v>
      </c>
      <c r="F1039" cm="1">
        <f t="array" aca="1" ref="F1039" ca="1">INDIRECT("'Room Details'!$G$1041")</f>
        <v>0</v>
      </c>
      <c r="G1039" cm="1">
        <f t="array" aca="1" ref="G1039" ca="1">INDIRECT("'Room Details'!$H$1041")</f>
        <v>0</v>
      </c>
      <c r="H1039" cm="1">
        <f t="array" aca="1" ref="H1039" ca="1">INDIRECT("'Room Details'!$I$1041")</f>
        <v>0</v>
      </c>
      <c r="I1039" cm="1">
        <f t="array" aca="1" ref="I1039" ca="1">INDIRECT("'Room Details'!$J$1041")</f>
        <v>0</v>
      </c>
      <c r="J1039" cm="1">
        <f t="array" aca="1" ref="J1039" ca="1">INDIRECT("'Room Details'!$K$1041")</f>
        <v>0</v>
      </c>
      <c r="K1039" t="str" cm="1">
        <f t="array" aca="1" ref="K1039" ca="1">INDIRECT("'Room Details'!$L$1041")</f>
        <v xml:space="preserve"> </v>
      </c>
      <c r="L1039" cm="1">
        <f t="array" aca="1" ref="L1039" ca="1">INDIRECT("'Room Details'!$M$1041")</f>
        <v>0</v>
      </c>
      <c r="M1039" cm="1">
        <f t="array" aca="1" ref="M1039" ca="1">INDIRECT("'Room Details'!$N$1041")</f>
        <v>0</v>
      </c>
      <c r="N1039" cm="1">
        <f t="array" aca="1" ref="N1039" ca="1">INDIRECT("'Room Details'!$O$1041")</f>
        <v>0</v>
      </c>
      <c r="O1039" cm="1">
        <f t="array" aca="1" ref="O1039" ca="1">INDIRECT("'Room Details'!$P$1041")</f>
        <v>0</v>
      </c>
    </row>
    <row r="1040" spans="1:15" x14ac:dyDescent="0.25">
      <c r="A1040" cm="1">
        <f t="array" aca="1" ref="A1040" ca="1">INDIRECT("'Room Details'!$B$1042")</f>
        <v>0</v>
      </c>
      <c r="B1040" cm="1">
        <f t="array" aca="1" ref="B1040" ca="1">INDIRECT("'Room Details'!$C$1042")</f>
        <v>0</v>
      </c>
      <c r="C1040" cm="1">
        <f t="array" aca="1" ref="C1040" ca="1">INDIRECT("'Room Details'!$D$1042")</f>
        <v>0</v>
      </c>
      <c r="D1040" cm="1">
        <f t="array" aca="1" ref="D1040" ca="1">INDIRECT("'Room Details'!$E$1042")</f>
        <v>0</v>
      </c>
      <c r="E1040" t="str" cm="1">
        <f t="array" aca="1" ref="E1040" ca="1">INDIRECT("'Room Details'!$F$1042")</f>
        <v xml:space="preserve"> </v>
      </c>
      <c r="F1040" cm="1">
        <f t="array" aca="1" ref="F1040" ca="1">INDIRECT("'Room Details'!$G$1042")</f>
        <v>0</v>
      </c>
      <c r="G1040" cm="1">
        <f t="array" aca="1" ref="G1040" ca="1">INDIRECT("'Room Details'!$H$1042")</f>
        <v>0</v>
      </c>
      <c r="H1040" cm="1">
        <f t="array" aca="1" ref="H1040" ca="1">INDIRECT("'Room Details'!$I$1042")</f>
        <v>0</v>
      </c>
      <c r="I1040" cm="1">
        <f t="array" aca="1" ref="I1040" ca="1">INDIRECT("'Room Details'!$J$1042")</f>
        <v>0</v>
      </c>
      <c r="J1040" cm="1">
        <f t="array" aca="1" ref="J1040" ca="1">INDIRECT("'Room Details'!$K$1042")</f>
        <v>0</v>
      </c>
      <c r="K1040" t="str" cm="1">
        <f t="array" aca="1" ref="K1040" ca="1">INDIRECT("'Room Details'!$L$1042")</f>
        <v xml:space="preserve"> </v>
      </c>
      <c r="L1040" cm="1">
        <f t="array" aca="1" ref="L1040" ca="1">INDIRECT("'Room Details'!$M$1042")</f>
        <v>0</v>
      </c>
      <c r="M1040" cm="1">
        <f t="array" aca="1" ref="M1040" ca="1">INDIRECT("'Room Details'!$N$1042")</f>
        <v>0</v>
      </c>
      <c r="N1040" cm="1">
        <f t="array" aca="1" ref="N1040" ca="1">INDIRECT("'Room Details'!$O$1042")</f>
        <v>0</v>
      </c>
      <c r="O1040" cm="1">
        <f t="array" aca="1" ref="O1040" ca="1">INDIRECT("'Room Details'!$P$1042")</f>
        <v>0</v>
      </c>
    </row>
    <row r="1041" spans="1:15" x14ac:dyDescent="0.25">
      <c r="A1041" cm="1">
        <f t="array" aca="1" ref="A1041" ca="1">INDIRECT("'Room Details'!$B$1043")</f>
        <v>0</v>
      </c>
      <c r="B1041" cm="1">
        <f t="array" aca="1" ref="B1041" ca="1">INDIRECT("'Room Details'!$C$1043")</f>
        <v>0</v>
      </c>
      <c r="C1041" cm="1">
        <f t="array" aca="1" ref="C1041" ca="1">INDIRECT("'Room Details'!$D$1043")</f>
        <v>0</v>
      </c>
      <c r="D1041" cm="1">
        <f t="array" aca="1" ref="D1041" ca="1">INDIRECT("'Room Details'!$E$1043")</f>
        <v>0</v>
      </c>
      <c r="E1041" t="str" cm="1">
        <f t="array" aca="1" ref="E1041" ca="1">INDIRECT("'Room Details'!$F$1043")</f>
        <v xml:space="preserve"> </v>
      </c>
      <c r="F1041" cm="1">
        <f t="array" aca="1" ref="F1041" ca="1">INDIRECT("'Room Details'!$G$1043")</f>
        <v>0</v>
      </c>
      <c r="G1041" cm="1">
        <f t="array" aca="1" ref="G1041" ca="1">INDIRECT("'Room Details'!$H$1043")</f>
        <v>0</v>
      </c>
      <c r="H1041" cm="1">
        <f t="array" aca="1" ref="H1041" ca="1">INDIRECT("'Room Details'!$I$1043")</f>
        <v>0</v>
      </c>
      <c r="I1041" cm="1">
        <f t="array" aca="1" ref="I1041" ca="1">INDIRECT("'Room Details'!$J$1043")</f>
        <v>0</v>
      </c>
      <c r="J1041" cm="1">
        <f t="array" aca="1" ref="J1041" ca="1">INDIRECT("'Room Details'!$K$1043")</f>
        <v>0</v>
      </c>
      <c r="K1041" t="str" cm="1">
        <f t="array" aca="1" ref="K1041" ca="1">INDIRECT("'Room Details'!$L$1043")</f>
        <v xml:space="preserve"> </v>
      </c>
      <c r="L1041" cm="1">
        <f t="array" aca="1" ref="L1041" ca="1">INDIRECT("'Room Details'!$M$1043")</f>
        <v>0</v>
      </c>
      <c r="M1041" cm="1">
        <f t="array" aca="1" ref="M1041" ca="1">INDIRECT("'Room Details'!$N$1043")</f>
        <v>0</v>
      </c>
      <c r="N1041" cm="1">
        <f t="array" aca="1" ref="N1041" ca="1">INDIRECT("'Room Details'!$O$1043")</f>
        <v>0</v>
      </c>
      <c r="O1041" cm="1">
        <f t="array" aca="1" ref="O1041" ca="1">INDIRECT("'Room Details'!$P$1043")</f>
        <v>0</v>
      </c>
    </row>
    <row r="1042" spans="1:15" x14ac:dyDescent="0.25">
      <c r="A1042" cm="1">
        <f t="array" aca="1" ref="A1042" ca="1">INDIRECT("'Room Details'!$B$1044")</f>
        <v>0</v>
      </c>
      <c r="B1042" cm="1">
        <f t="array" aca="1" ref="B1042" ca="1">INDIRECT("'Room Details'!$C$1044")</f>
        <v>0</v>
      </c>
      <c r="C1042" cm="1">
        <f t="array" aca="1" ref="C1042" ca="1">INDIRECT("'Room Details'!$D$1044")</f>
        <v>0</v>
      </c>
      <c r="D1042" cm="1">
        <f t="array" aca="1" ref="D1042" ca="1">INDIRECT("'Room Details'!$E$1044")</f>
        <v>0</v>
      </c>
      <c r="E1042" t="str" cm="1">
        <f t="array" aca="1" ref="E1042" ca="1">INDIRECT("'Room Details'!$F$1044")</f>
        <v xml:space="preserve"> </v>
      </c>
      <c r="F1042" cm="1">
        <f t="array" aca="1" ref="F1042" ca="1">INDIRECT("'Room Details'!$G$1044")</f>
        <v>0</v>
      </c>
      <c r="G1042" cm="1">
        <f t="array" aca="1" ref="G1042" ca="1">INDIRECT("'Room Details'!$H$1044")</f>
        <v>0</v>
      </c>
      <c r="H1042" cm="1">
        <f t="array" aca="1" ref="H1042" ca="1">INDIRECT("'Room Details'!$I$1044")</f>
        <v>0</v>
      </c>
      <c r="I1042" cm="1">
        <f t="array" aca="1" ref="I1042" ca="1">INDIRECT("'Room Details'!$J$1044")</f>
        <v>0</v>
      </c>
      <c r="J1042" cm="1">
        <f t="array" aca="1" ref="J1042" ca="1">INDIRECT("'Room Details'!$K$1044")</f>
        <v>0</v>
      </c>
      <c r="K1042" t="str" cm="1">
        <f t="array" aca="1" ref="K1042" ca="1">INDIRECT("'Room Details'!$L$1044")</f>
        <v xml:space="preserve"> </v>
      </c>
      <c r="L1042" cm="1">
        <f t="array" aca="1" ref="L1042" ca="1">INDIRECT("'Room Details'!$M$1044")</f>
        <v>0</v>
      </c>
      <c r="M1042" cm="1">
        <f t="array" aca="1" ref="M1042" ca="1">INDIRECT("'Room Details'!$N$1044")</f>
        <v>0</v>
      </c>
      <c r="N1042" cm="1">
        <f t="array" aca="1" ref="N1042" ca="1">INDIRECT("'Room Details'!$O$1044")</f>
        <v>0</v>
      </c>
      <c r="O1042" cm="1">
        <f t="array" aca="1" ref="O1042" ca="1">INDIRECT("'Room Details'!$P$1044")</f>
        <v>0</v>
      </c>
    </row>
    <row r="1043" spans="1:15" x14ac:dyDescent="0.25">
      <c r="A1043" cm="1">
        <f t="array" aca="1" ref="A1043" ca="1">INDIRECT("'Room Details'!$B$1045")</f>
        <v>0</v>
      </c>
      <c r="B1043" cm="1">
        <f t="array" aca="1" ref="B1043" ca="1">INDIRECT("'Room Details'!$C$1045")</f>
        <v>0</v>
      </c>
      <c r="C1043" cm="1">
        <f t="array" aca="1" ref="C1043" ca="1">INDIRECT("'Room Details'!$D$1045")</f>
        <v>0</v>
      </c>
      <c r="D1043" cm="1">
        <f t="array" aca="1" ref="D1043" ca="1">INDIRECT("'Room Details'!$E$1045")</f>
        <v>0</v>
      </c>
      <c r="E1043" t="str" cm="1">
        <f t="array" aca="1" ref="E1043" ca="1">INDIRECT("'Room Details'!$F$1045")</f>
        <v xml:space="preserve"> </v>
      </c>
      <c r="F1043" cm="1">
        <f t="array" aca="1" ref="F1043" ca="1">INDIRECT("'Room Details'!$G$1045")</f>
        <v>0</v>
      </c>
      <c r="G1043" cm="1">
        <f t="array" aca="1" ref="G1043" ca="1">INDIRECT("'Room Details'!$H$1045")</f>
        <v>0</v>
      </c>
      <c r="H1043" cm="1">
        <f t="array" aca="1" ref="H1043" ca="1">INDIRECT("'Room Details'!$I$1045")</f>
        <v>0</v>
      </c>
      <c r="I1043" cm="1">
        <f t="array" aca="1" ref="I1043" ca="1">INDIRECT("'Room Details'!$J$1045")</f>
        <v>0</v>
      </c>
      <c r="J1043" cm="1">
        <f t="array" aca="1" ref="J1043" ca="1">INDIRECT("'Room Details'!$K$1045")</f>
        <v>0</v>
      </c>
      <c r="K1043" t="str" cm="1">
        <f t="array" aca="1" ref="K1043" ca="1">INDIRECT("'Room Details'!$L$1045")</f>
        <v xml:space="preserve"> </v>
      </c>
      <c r="L1043" cm="1">
        <f t="array" aca="1" ref="L1043" ca="1">INDIRECT("'Room Details'!$M$1045")</f>
        <v>0</v>
      </c>
      <c r="M1043" cm="1">
        <f t="array" aca="1" ref="M1043" ca="1">INDIRECT("'Room Details'!$N$1045")</f>
        <v>0</v>
      </c>
      <c r="N1043" cm="1">
        <f t="array" aca="1" ref="N1043" ca="1">INDIRECT("'Room Details'!$O$1045")</f>
        <v>0</v>
      </c>
      <c r="O1043" cm="1">
        <f t="array" aca="1" ref="O1043" ca="1">INDIRECT("'Room Details'!$P$1045")</f>
        <v>0</v>
      </c>
    </row>
    <row r="1044" spans="1:15" x14ac:dyDescent="0.25">
      <c r="A1044" cm="1">
        <f t="array" aca="1" ref="A1044" ca="1">INDIRECT("'Room Details'!$B$1046")</f>
        <v>0</v>
      </c>
      <c r="B1044" cm="1">
        <f t="array" aca="1" ref="B1044" ca="1">INDIRECT("'Room Details'!$C$1046")</f>
        <v>0</v>
      </c>
      <c r="C1044" cm="1">
        <f t="array" aca="1" ref="C1044" ca="1">INDIRECT("'Room Details'!$D$1046")</f>
        <v>0</v>
      </c>
      <c r="D1044" cm="1">
        <f t="array" aca="1" ref="D1044" ca="1">INDIRECT("'Room Details'!$E$1046")</f>
        <v>0</v>
      </c>
      <c r="E1044" t="str" cm="1">
        <f t="array" aca="1" ref="E1044" ca="1">INDIRECT("'Room Details'!$F$1046")</f>
        <v xml:space="preserve"> </v>
      </c>
      <c r="F1044" cm="1">
        <f t="array" aca="1" ref="F1044" ca="1">INDIRECT("'Room Details'!$G$1046")</f>
        <v>0</v>
      </c>
      <c r="G1044" cm="1">
        <f t="array" aca="1" ref="G1044" ca="1">INDIRECT("'Room Details'!$H$1046")</f>
        <v>0</v>
      </c>
      <c r="H1044" cm="1">
        <f t="array" aca="1" ref="H1044" ca="1">INDIRECT("'Room Details'!$I$1046")</f>
        <v>0</v>
      </c>
      <c r="I1044" cm="1">
        <f t="array" aca="1" ref="I1044" ca="1">INDIRECT("'Room Details'!$J$1046")</f>
        <v>0</v>
      </c>
      <c r="J1044" cm="1">
        <f t="array" aca="1" ref="J1044" ca="1">INDIRECT("'Room Details'!$K$1046")</f>
        <v>0</v>
      </c>
      <c r="K1044" t="str" cm="1">
        <f t="array" aca="1" ref="K1044" ca="1">INDIRECT("'Room Details'!$L$1046")</f>
        <v xml:space="preserve"> </v>
      </c>
      <c r="L1044" cm="1">
        <f t="array" aca="1" ref="L1044" ca="1">INDIRECT("'Room Details'!$M$1046")</f>
        <v>0</v>
      </c>
      <c r="M1044" cm="1">
        <f t="array" aca="1" ref="M1044" ca="1">INDIRECT("'Room Details'!$N$1046")</f>
        <v>0</v>
      </c>
      <c r="N1044" cm="1">
        <f t="array" aca="1" ref="N1044" ca="1">INDIRECT("'Room Details'!$O$1046")</f>
        <v>0</v>
      </c>
      <c r="O1044" cm="1">
        <f t="array" aca="1" ref="O1044" ca="1">INDIRECT("'Room Details'!$P$1046")</f>
        <v>0</v>
      </c>
    </row>
    <row r="1045" spans="1:15" x14ac:dyDescent="0.25">
      <c r="A1045" cm="1">
        <f t="array" aca="1" ref="A1045" ca="1">INDIRECT("'Room Details'!$B$1047")</f>
        <v>0</v>
      </c>
      <c r="B1045" cm="1">
        <f t="array" aca="1" ref="B1045" ca="1">INDIRECT("'Room Details'!$C$1047")</f>
        <v>0</v>
      </c>
      <c r="C1045" cm="1">
        <f t="array" aca="1" ref="C1045" ca="1">INDIRECT("'Room Details'!$D$1047")</f>
        <v>0</v>
      </c>
      <c r="D1045" cm="1">
        <f t="array" aca="1" ref="D1045" ca="1">INDIRECT("'Room Details'!$E$1047")</f>
        <v>0</v>
      </c>
      <c r="E1045" t="str" cm="1">
        <f t="array" aca="1" ref="E1045" ca="1">INDIRECT("'Room Details'!$F$1047")</f>
        <v xml:space="preserve"> </v>
      </c>
      <c r="F1045" cm="1">
        <f t="array" aca="1" ref="F1045" ca="1">INDIRECT("'Room Details'!$G$1047")</f>
        <v>0</v>
      </c>
      <c r="G1045" cm="1">
        <f t="array" aca="1" ref="G1045" ca="1">INDIRECT("'Room Details'!$H$1047")</f>
        <v>0</v>
      </c>
      <c r="H1045" cm="1">
        <f t="array" aca="1" ref="H1045" ca="1">INDIRECT("'Room Details'!$I$1047")</f>
        <v>0</v>
      </c>
      <c r="I1045" cm="1">
        <f t="array" aca="1" ref="I1045" ca="1">INDIRECT("'Room Details'!$J$1047")</f>
        <v>0</v>
      </c>
      <c r="J1045" cm="1">
        <f t="array" aca="1" ref="J1045" ca="1">INDIRECT("'Room Details'!$K$1047")</f>
        <v>0</v>
      </c>
      <c r="K1045" t="str" cm="1">
        <f t="array" aca="1" ref="K1045" ca="1">INDIRECT("'Room Details'!$L$1047")</f>
        <v xml:space="preserve"> </v>
      </c>
      <c r="L1045" cm="1">
        <f t="array" aca="1" ref="L1045" ca="1">INDIRECT("'Room Details'!$M$1047")</f>
        <v>0</v>
      </c>
      <c r="M1045" cm="1">
        <f t="array" aca="1" ref="M1045" ca="1">INDIRECT("'Room Details'!$N$1047")</f>
        <v>0</v>
      </c>
      <c r="N1045" cm="1">
        <f t="array" aca="1" ref="N1045" ca="1">INDIRECT("'Room Details'!$O$1047")</f>
        <v>0</v>
      </c>
      <c r="O1045" cm="1">
        <f t="array" aca="1" ref="O1045" ca="1">INDIRECT("'Room Details'!$P$1047")</f>
        <v>0</v>
      </c>
    </row>
    <row r="1046" spans="1:15" x14ac:dyDescent="0.25">
      <c r="A1046" cm="1">
        <f t="array" aca="1" ref="A1046" ca="1">INDIRECT("'Room Details'!$B$1048")</f>
        <v>0</v>
      </c>
      <c r="B1046" cm="1">
        <f t="array" aca="1" ref="B1046" ca="1">INDIRECT("'Room Details'!$C$1048")</f>
        <v>0</v>
      </c>
      <c r="C1046" cm="1">
        <f t="array" aca="1" ref="C1046" ca="1">INDIRECT("'Room Details'!$D$1048")</f>
        <v>0</v>
      </c>
      <c r="D1046" cm="1">
        <f t="array" aca="1" ref="D1046" ca="1">INDIRECT("'Room Details'!$E$1048")</f>
        <v>0</v>
      </c>
      <c r="E1046" t="str" cm="1">
        <f t="array" aca="1" ref="E1046" ca="1">INDIRECT("'Room Details'!$F$1048")</f>
        <v xml:space="preserve"> </v>
      </c>
      <c r="F1046" cm="1">
        <f t="array" aca="1" ref="F1046" ca="1">INDIRECT("'Room Details'!$G$1048")</f>
        <v>0</v>
      </c>
      <c r="G1046" cm="1">
        <f t="array" aca="1" ref="G1046" ca="1">INDIRECT("'Room Details'!$H$1048")</f>
        <v>0</v>
      </c>
      <c r="H1046" cm="1">
        <f t="array" aca="1" ref="H1046" ca="1">INDIRECT("'Room Details'!$I$1048")</f>
        <v>0</v>
      </c>
      <c r="I1046" cm="1">
        <f t="array" aca="1" ref="I1046" ca="1">INDIRECT("'Room Details'!$J$1048")</f>
        <v>0</v>
      </c>
      <c r="J1046" cm="1">
        <f t="array" aca="1" ref="J1046" ca="1">INDIRECT("'Room Details'!$K$1048")</f>
        <v>0</v>
      </c>
      <c r="K1046" t="str" cm="1">
        <f t="array" aca="1" ref="K1046" ca="1">INDIRECT("'Room Details'!$L$1048")</f>
        <v xml:space="preserve"> </v>
      </c>
      <c r="L1046" cm="1">
        <f t="array" aca="1" ref="L1046" ca="1">INDIRECT("'Room Details'!$M$1048")</f>
        <v>0</v>
      </c>
      <c r="M1046" cm="1">
        <f t="array" aca="1" ref="M1046" ca="1">INDIRECT("'Room Details'!$N$1048")</f>
        <v>0</v>
      </c>
      <c r="N1046" cm="1">
        <f t="array" aca="1" ref="N1046" ca="1">INDIRECT("'Room Details'!$O$1048")</f>
        <v>0</v>
      </c>
      <c r="O1046" cm="1">
        <f t="array" aca="1" ref="O1046" ca="1">INDIRECT("'Room Details'!$P$1048")</f>
        <v>0</v>
      </c>
    </row>
    <row r="1047" spans="1:15" x14ac:dyDescent="0.25">
      <c r="A1047" cm="1">
        <f t="array" aca="1" ref="A1047" ca="1">INDIRECT("'Room Details'!$B$1049")</f>
        <v>0</v>
      </c>
      <c r="B1047" cm="1">
        <f t="array" aca="1" ref="B1047" ca="1">INDIRECT("'Room Details'!$C$1049")</f>
        <v>0</v>
      </c>
      <c r="C1047" cm="1">
        <f t="array" aca="1" ref="C1047" ca="1">INDIRECT("'Room Details'!$D$1049")</f>
        <v>0</v>
      </c>
      <c r="D1047" cm="1">
        <f t="array" aca="1" ref="D1047" ca="1">INDIRECT("'Room Details'!$E$1049")</f>
        <v>0</v>
      </c>
      <c r="E1047" t="str" cm="1">
        <f t="array" aca="1" ref="E1047" ca="1">INDIRECT("'Room Details'!$F$1049")</f>
        <v xml:space="preserve"> </v>
      </c>
      <c r="F1047" cm="1">
        <f t="array" aca="1" ref="F1047" ca="1">INDIRECT("'Room Details'!$G$1049")</f>
        <v>0</v>
      </c>
      <c r="G1047" cm="1">
        <f t="array" aca="1" ref="G1047" ca="1">INDIRECT("'Room Details'!$H$1049")</f>
        <v>0</v>
      </c>
      <c r="H1047" cm="1">
        <f t="array" aca="1" ref="H1047" ca="1">INDIRECT("'Room Details'!$I$1049")</f>
        <v>0</v>
      </c>
      <c r="I1047" cm="1">
        <f t="array" aca="1" ref="I1047" ca="1">INDIRECT("'Room Details'!$J$1049")</f>
        <v>0</v>
      </c>
      <c r="J1047" cm="1">
        <f t="array" aca="1" ref="J1047" ca="1">INDIRECT("'Room Details'!$K$1049")</f>
        <v>0</v>
      </c>
      <c r="K1047" t="str" cm="1">
        <f t="array" aca="1" ref="K1047" ca="1">INDIRECT("'Room Details'!$L$1049")</f>
        <v xml:space="preserve"> </v>
      </c>
      <c r="L1047" cm="1">
        <f t="array" aca="1" ref="L1047" ca="1">INDIRECT("'Room Details'!$M$1049")</f>
        <v>0</v>
      </c>
      <c r="M1047" cm="1">
        <f t="array" aca="1" ref="M1047" ca="1">INDIRECT("'Room Details'!$N$1049")</f>
        <v>0</v>
      </c>
      <c r="N1047" cm="1">
        <f t="array" aca="1" ref="N1047" ca="1">INDIRECT("'Room Details'!$O$1049")</f>
        <v>0</v>
      </c>
      <c r="O1047" cm="1">
        <f t="array" aca="1" ref="O1047" ca="1">INDIRECT("'Room Details'!$P$1049")</f>
        <v>0</v>
      </c>
    </row>
    <row r="1048" spans="1:15" x14ac:dyDescent="0.25">
      <c r="A1048" cm="1">
        <f t="array" aca="1" ref="A1048" ca="1">INDIRECT("'Room Details'!$B$1050")</f>
        <v>0</v>
      </c>
      <c r="B1048" cm="1">
        <f t="array" aca="1" ref="B1048" ca="1">INDIRECT("'Room Details'!$C$1050")</f>
        <v>0</v>
      </c>
      <c r="C1048" cm="1">
        <f t="array" aca="1" ref="C1048" ca="1">INDIRECT("'Room Details'!$D$1050")</f>
        <v>0</v>
      </c>
      <c r="D1048" cm="1">
        <f t="array" aca="1" ref="D1048" ca="1">INDIRECT("'Room Details'!$E$1050")</f>
        <v>0</v>
      </c>
      <c r="E1048" t="str" cm="1">
        <f t="array" aca="1" ref="E1048" ca="1">INDIRECT("'Room Details'!$F$1050")</f>
        <v xml:space="preserve"> </v>
      </c>
      <c r="F1048" cm="1">
        <f t="array" aca="1" ref="F1048" ca="1">INDIRECT("'Room Details'!$G$1050")</f>
        <v>0</v>
      </c>
      <c r="G1048" cm="1">
        <f t="array" aca="1" ref="G1048" ca="1">INDIRECT("'Room Details'!$H$1050")</f>
        <v>0</v>
      </c>
      <c r="H1048" cm="1">
        <f t="array" aca="1" ref="H1048" ca="1">INDIRECT("'Room Details'!$I$1050")</f>
        <v>0</v>
      </c>
      <c r="I1048" cm="1">
        <f t="array" aca="1" ref="I1048" ca="1">INDIRECT("'Room Details'!$J$1050")</f>
        <v>0</v>
      </c>
      <c r="J1048" cm="1">
        <f t="array" aca="1" ref="J1048" ca="1">INDIRECT("'Room Details'!$K$1050")</f>
        <v>0</v>
      </c>
      <c r="K1048" t="str" cm="1">
        <f t="array" aca="1" ref="K1048" ca="1">INDIRECT("'Room Details'!$L$1050")</f>
        <v xml:space="preserve"> </v>
      </c>
      <c r="L1048" cm="1">
        <f t="array" aca="1" ref="L1048" ca="1">INDIRECT("'Room Details'!$M$1050")</f>
        <v>0</v>
      </c>
      <c r="M1048" cm="1">
        <f t="array" aca="1" ref="M1048" ca="1">INDIRECT("'Room Details'!$N$1050")</f>
        <v>0</v>
      </c>
      <c r="N1048" cm="1">
        <f t="array" aca="1" ref="N1048" ca="1">INDIRECT("'Room Details'!$O$1050")</f>
        <v>0</v>
      </c>
      <c r="O1048" cm="1">
        <f t="array" aca="1" ref="O1048" ca="1">INDIRECT("'Room Details'!$P$1050")</f>
        <v>0</v>
      </c>
    </row>
    <row r="1049" spans="1:15" x14ac:dyDescent="0.25">
      <c r="A1049" cm="1">
        <f t="array" aca="1" ref="A1049" ca="1">INDIRECT("'Room Details'!$B$1051")</f>
        <v>0</v>
      </c>
      <c r="B1049" cm="1">
        <f t="array" aca="1" ref="B1049" ca="1">INDIRECT("'Room Details'!$C$1051")</f>
        <v>0</v>
      </c>
      <c r="C1049" cm="1">
        <f t="array" aca="1" ref="C1049" ca="1">INDIRECT("'Room Details'!$D$1051")</f>
        <v>0</v>
      </c>
      <c r="D1049" cm="1">
        <f t="array" aca="1" ref="D1049" ca="1">INDIRECT("'Room Details'!$E$1051")</f>
        <v>0</v>
      </c>
      <c r="E1049" t="str" cm="1">
        <f t="array" aca="1" ref="E1049" ca="1">INDIRECT("'Room Details'!$F$1051")</f>
        <v xml:space="preserve"> </v>
      </c>
      <c r="F1049" cm="1">
        <f t="array" aca="1" ref="F1049" ca="1">INDIRECT("'Room Details'!$G$1051")</f>
        <v>0</v>
      </c>
      <c r="G1049" cm="1">
        <f t="array" aca="1" ref="G1049" ca="1">INDIRECT("'Room Details'!$H$1051")</f>
        <v>0</v>
      </c>
      <c r="H1049" cm="1">
        <f t="array" aca="1" ref="H1049" ca="1">INDIRECT("'Room Details'!$I$1051")</f>
        <v>0</v>
      </c>
      <c r="I1049" cm="1">
        <f t="array" aca="1" ref="I1049" ca="1">INDIRECT("'Room Details'!$J$1051")</f>
        <v>0</v>
      </c>
      <c r="J1049" cm="1">
        <f t="array" aca="1" ref="J1049" ca="1">INDIRECT("'Room Details'!$K$1051")</f>
        <v>0</v>
      </c>
      <c r="K1049" t="str" cm="1">
        <f t="array" aca="1" ref="K1049" ca="1">INDIRECT("'Room Details'!$L$1051")</f>
        <v xml:space="preserve"> </v>
      </c>
      <c r="L1049" cm="1">
        <f t="array" aca="1" ref="L1049" ca="1">INDIRECT("'Room Details'!$M$1051")</f>
        <v>0</v>
      </c>
      <c r="M1049" cm="1">
        <f t="array" aca="1" ref="M1049" ca="1">INDIRECT("'Room Details'!$N$1051")</f>
        <v>0</v>
      </c>
      <c r="N1049" cm="1">
        <f t="array" aca="1" ref="N1049" ca="1">INDIRECT("'Room Details'!$O$1051")</f>
        <v>0</v>
      </c>
      <c r="O1049" cm="1">
        <f t="array" aca="1" ref="O1049" ca="1">INDIRECT("'Room Details'!$P$1051")</f>
        <v>0</v>
      </c>
    </row>
    <row r="1050" spans="1:15" x14ac:dyDescent="0.25">
      <c r="A1050" cm="1">
        <f t="array" aca="1" ref="A1050" ca="1">INDIRECT("'Room Details'!$B$1052")</f>
        <v>0</v>
      </c>
      <c r="B1050" cm="1">
        <f t="array" aca="1" ref="B1050" ca="1">INDIRECT("'Room Details'!$C$1052")</f>
        <v>0</v>
      </c>
      <c r="C1050" cm="1">
        <f t="array" aca="1" ref="C1050" ca="1">INDIRECT("'Room Details'!$D$1052")</f>
        <v>0</v>
      </c>
      <c r="D1050" cm="1">
        <f t="array" aca="1" ref="D1050" ca="1">INDIRECT("'Room Details'!$E$1052")</f>
        <v>0</v>
      </c>
      <c r="E1050" t="str" cm="1">
        <f t="array" aca="1" ref="E1050" ca="1">INDIRECT("'Room Details'!$F$1052")</f>
        <v xml:space="preserve"> </v>
      </c>
      <c r="F1050" cm="1">
        <f t="array" aca="1" ref="F1050" ca="1">INDIRECT("'Room Details'!$G$1052")</f>
        <v>0</v>
      </c>
      <c r="G1050" cm="1">
        <f t="array" aca="1" ref="G1050" ca="1">INDIRECT("'Room Details'!$H$1052")</f>
        <v>0</v>
      </c>
      <c r="H1050" cm="1">
        <f t="array" aca="1" ref="H1050" ca="1">INDIRECT("'Room Details'!$I$1052")</f>
        <v>0</v>
      </c>
      <c r="I1050" cm="1">
        <f t="array" aca="1" ref="I1050" ca="1">INDIRECT("'Room Details'!$J$1052")</f>
        <v>0</v>
      </c>
      <c r="J1050" cm="1">
        <f t="array" aca="1" ref="J1050" ca="1">INDIRECT("'Room Details'!$K$1052")</f>
        <v>0</v>
      </c>
      <c r="K1050" t="str" cm="1">
        <f t="array" aca="1" ref="K1050" ca="1">INDIRECT("'Room Details'!$L$1052")</f>
        <v xml:space="preserve"> </v>
      </c>
      <c r="L1050" cm="1">
        <f t="array" aca="1" ref="L1050" ca="1">INDIRECT("'Room Details'!$M$1052")</f>
        <v>0</v>
      </c>
      <c r="M1050" cm="1">
        <f t="array" aca="1" ref="M1050" ca="1">INDIRECT("'Room Details'!$N$1052")</f>
        <v>0</v>
      </c>
      <c r="N1050" cm="1">
        <f t="array" aca="1" ref="N1050" ca="1">INDIRECT("'Room Details'!$O$1052")</f>
        <v>0</v>
      </c>
      <c r="O1050" cm="1">
        <f t="array" aca="1" ref="O1050" ca="1">INDIRECT("'Room Details'!$P$1052")</f>
        <v>0</v>
      </c>
    </row>
    <row r="1051" spans="1:15" x14ac:dyDescent="0.25">
      <c r="A1051" cm="1">
        <f t="array" aca="1" ref="A1051" ca="1">INDIRECT("'Room Details'!$B$1053")</f>
        <v>0</v>
      </c>
      <c r="B1051" cm="1">
        <f t="array" aca="1" ref="B1051" ca="1">INDIRECT("'Room Details'!$C$1053")</f>
        <v>0</v>
      </c>
      <c r="C1051" cm="1">
        <f t="array" aca="1" ref="C1051" ca="1">INDIRECT("'Room Details'!$D$1053")</f>
        <v>0</v>
      </c>
      <c r="D1051" cm="1">
        <f t="array" aca="1" ref="D1051" ca="1">INDIRECT("'Room Details'!$E$1053")</f>
        <v>0</v>
      </c>
      <c r="E1051" t="str" cm="1">
        <f t="array" aca="1" ref="E1051" ca="1">INDIRECT("'Room Details'!$F$1053")</f>
        <v xml:space="preserve"> </v>
      </c>
      <c r="F1051" cm="1">
        <f t="array" aca="1" ref="F1051" ca="1">INDIRECT("'Room Details'!$G$1053")</f>
        <v>0</v>
      </c>
      <c r="G1051" cm="1">
        <f t="array" aca="1" ref="G1051" ca="1">INDIRECT("'Room Details'!$H$1053")</f>
        <v>0</v>
      </c>
      <c r="H1051" cm="1">
        <f t="array" aca="1" ref="H1051" ca="1">INDIRECT("'Room Details'!$I$1053")</f>
        <v>0</v>
      </c>
      <c r="I1051" cm="1">
        <f t="array" aca="1" ref="I1051" ca="1">INDIRECT("'Room Details'!$J$1053")</f>
        <v>0</v>
      </c>
      <c r="J1051" cm="1">
        <f t="array" aca="1" ref="J1051" ca="1">INDIRECT("'Room Details'!$K$1053")</f>
        <v>0</v>
      </c>
      <c r="K1051" t="str" cm="1">
        <f t="array" aca="1" ref="K1051" ca="1">INDIRECT("'Room Details'!$L$1053")</f>
        <v xml:space="preserve"> </v>
      </c>
      <c r="L1051" cm="1">
        <f t="array" aca="1" ref="L1051" ca="1">INDIRECT("'Room Details'!$M$1053")</f>
        <v>0</v>
      </c>
      <c r="M1051" cm="1">
        <f t="array" aca="1" ref="M1051" ca="1">INDIRECT("'Room Details'!$N$1053")</f>
        <v>0</v>
      </c>
      <c r="N1051" cm="1">
        <f t="array" aca="1" ref="N1051" ca="1">INDIRECT("'Room Details'!$O$1053")</f>
        <v>0</v>
      </c>
      <c r="O1051" cm="1">
        <f t="array" aca="1" ref="O1051" ca="1">INDIRECT("'Room Details'!$P$1053")</f>
        <v>0</v>
      </c>
    </row>
    <row r="1052" spans="1:15" x14ac:dyDescent="0.25">
      <c r="A1052" cm="1">
        <f t="array" aca="1" ref="A1052" ca="1">INDIRECT("'Room Details'!$B$1054")</f>
        <v>0</v>
      </c>
      <c r="B1052" cm="1">
        <f t="array" aca="1" ref="B1052" ca="1">INDIRECT("'Room Details'!$C$1054")</f>
        <v>0</v>
      </c>
      <c r="C1052" cm="1">
        <f t="array" aca="1" ref="C1052" ca="1">INDIRECT("'Room Details'!$D$1054")</f>
        <v>0</v>
      </c>
      <c r="D1052" cm="1">
        <f t="array" aca="1" ref="D1052" ca="1">INDIRECT("'Room Details'!$E$1054")</f>
        <v>0</v>
      </c>
      <c r="E1052" t="str" cm="1">
        <f t="array" aca="1" ref="E1052" ca="1">INDIRECT("'Room Details'!$F$1054")</f>
        <v xml:space="preserve"> </v>
      </c>
      <c r="F1052" cm="1">
        <f t="array" aca="1" ref="F1052" ca="1">INDIRECT("'Room Details'!$G$1054")</f>
        <v>0</v>
      </c>
      <c r="G1052" cm="1">
        <f t="array" aca="1" ref="G1052" ca="1">INDIRECT("'Room Details'!$H$1054")</f>
        <v>0</v>
      </c>
      <c r="H1052" cm="1">
        <f t="array" aca="1" ref="H1052" ca="1">INDIRECT("'Room Details'!$I$1054")</f>
        <v>0</v>
      </c>
      <c r="I1052" cm="1">
        <f t="array" aca="1" ref="I1052" ca="1">INDIRECT("'Room Details'!$J$1054")</f>
        <v>0</v>
      </c>
      <c r="J1052" cm="1">
        <f t="array" aca="1" ref="J1052" ca="1">INDIRECT("'Room Details'!$K$1054")</f>
        <v>0</v>
      </c>
      <c r="K1052" t="str" cm="1">
        <f t="array" aca="1" ref="K1052" ca="1">INDIRECT("'Room Details'!$L$1054")</f>
        <v xml:space="preserve"> </v>
      </c>
      <c r="L1052" cm="1">
        <f t="array" aca="1" ref="L1052" ca="1">INDIRECT("'Room Details'!$M$1054")</f>
        <v>0</v>
      </c>
      <c r="M1052" cm="1">
        <f t="array" aca="1" ref="M1052" ca="1">INDIRECT("'Room Details'!$N$1054")</f>
        <v>0</v>
      </c>
      <c r="N1052" cm="1">
        <f t="array" aca="1" ref="N1052" ca="1">INDIRECT("'Room Details'!$O$1054")</f>
        <v>0</v>
      </c>
      <c r="O1052" cm="1">
        <f t="array" aca="1" ref="O1052" ca="1">INDIRECT("'Room Details'!$P$1054")</f>
        <v>0</v>
      </c>
    </row>
    <row r="1053" spans="1:15" x14ac:dyDescent="0.25">
      <c r="A1053" cm="1">
        <f t="array" aca="1" ref="A1053" ca="1">INDIRECT("'Room Details'!$B$1055")</f>
        <v>0</v>
      </c>
      <c r="B1053" cm="1">
        <f t="array" aca="1" ref="B1053" ca="1">INDIRECT("'Room Details'!$C$1055")</f>
        <v>0</v>
      </c>
      <c r="C1053" cm="1">
        <f t="array" aca="1" ref="C1053" ca="1">INDIRECT("'Room Details'!$D$1055")</f>
        <v>0</v>
      </c>
      <c r="D1053" cm="1">
        <f t="array" aca="1" ref="D1053" ca="1">INDIRECT("'Room Details'!$E$1055")</f>
        <v>0</v>
      </c>
      <c r="E1053" t="str" cm="1">
        <f t="array" aca="1" ref="E1053" ca="1">INDIRECT("'Room Details'!$F$1055")</f>
        <v xml:space="preserve"> </v>
      </c>
      <c r="F1053" cm="1">
        <f t="array" aca="1" ref="F1053" ca="1">INDIRECT("'Room Details'!$G$1055")</f>
        <v>0</v>
      </c>
      <c r="G1053" cm="1">
        <f t="array" aca="1" ref="G1053" ca="1">INDIRECT("'Room Details'!$H$1055")</f>
        <v>0</v>
      </c>
      <c r="H1053" cm="1">
        <f t="array" aca="1" ref="H1053" ca="1">INDIRECT("'Room Details'!$I$1055")</f>
        <v>0</v>
      </c>
      <c r="I1053" cm="1">
        <f t="array" aca="1" ref="I1053" ca="1">INDIRECT("'Room Details'!$J$1055")</f>
        <v>0</v>
      </c>
      <c r="J1053" cm="1">
        <f t="array" aca="1" ref="J1053" ca="1">INDIRECT("'Room Details'!$K$1055")</f>
        <v>0</v>
      </c>
      <c r="K1053" t="str" cm="1">
        <f t="array" aca="1" ref="K1053" ca="1">INDIRECT("'Room Details'!$L$1055")</f>
        <v xml:space="preserve"> </v>
      </c>
      <c r="L1053" cm="1">
        <f t="array" aca="1" ref="L1053" ca="1">INDIRECT("'Room Details'!$M$1055")</f>
        <v>0</v>
      </c>
      <c r="M1053" cm="1">
        <f t="array" aca="1" ref="M1053" ca="1">INDIRECT("'Room Details'!$N$1055")</f>
        <v>0</v>
      </c>
      <c r="N1053" cm="1">
        <f t="array" aca="1" ref="N1053" ca="1">INDIRECT("'Room Details'!$O$1055")</f>
        <v>0</v>
      </c>
      <c r="O1053" cm="1">
        <f t="array" aca="1" ref="O1053" ca="1">INDIRECT("'Room Details'!$P$1055")</f>
        <v>0</v>
      </c>
    </row>
    <row r="1054" spans="1:15" x14ac:dyDescent="0.25">
      <c r="A1054" cm="1">
        <f t="array" aca="1" ref="A1054" ca="1">INDIRECT("'Room Details'!$B$1056")</f>
        <v>0</v>
      </c>
      <c r="B1054" cm="1">
        <f t="array" aca="1" ref="B1054" ca="1">INDIRECT("'Room Details'!$C$1056")</f>
        <v>0</v>
      </c>
      <c r="C1054" cm="1">
        <f t="array" aca="1" ref="C1054" ca="1">INDIRECT("'Room Details'!$D$1056")</f>
        <v>0</v>
      </c>
      <c r="D1054" cm="1">
        <f t="array" aca="1" ref="D1054" ca="1">INDIRECT("'Room Details'!$E$1056")</f>
        <v>0</v>
      </c>
      <c r="E1054" t="str" cm="1">
        <f t="array" aca="1" ref="E1054" ca="1">INDIRECT("'Room Details'!$F$1056")</f>
        <v xml:space="preserve"> </v>
      </c>
      <c r="F1054" cm="1">
        <f t="array" aca="1" ref="F1054" ca="1">INDIRECT("'Room Details'!$G$1056")</f>
        <v>0</v>
      </c>
      <c r="G1054" cm="1">
        <f t="array" aca="1" ref="G1054" ca="1">INDIRECT("'Room Details'!$H$1056")</f>
        <v>0</v>
      </c>
      <c r="H1054" cm="1">
        <f t="array" aca="1" ref="H1054" ca="1">INDIRECT("'Room Details'!$I$1056")</f>
        <v>0</v>
      </c>
      <c r="I1054" cm="1">
        <f t="array" aca="1" ref="I1054" ca="1">INDIRECT("'Room Details'!$J$1056")</f>
        <v>0</v>
      </c>
      <c r="J1054" cm="1">
        <f t="array" aca="1" ref="J1054" ca="1">INDIRECT("'Room Details'!$K$1056")</f>
        <v>0</v>
      </c>
      <c r="K1054" t="str" cm="1">
        <f t="array" aca="1" ref="K1054" ca="1">INDIRECT("'Room Details'!$L$1056")</f>
        <v xml:space="preserve"> </v>
      </c>
      <c r="L1054" cm="1">
        <f t="array" aca="1" ref="L1054" ca="1">INDIRECT("'Room Details'!$M$1056")</f>
        <v>0</v>
      </c>
      <c r="M1054" cm="1">
        <f t="array" aca="1" ref="M1054" ca="1">INDIRECT("'Room Details'!$N$1056")</f>
        <v>0</v>
      </c>
      <c r="N1054" cm="1">
        <f t="array" aca="1" ref="N1054" ca="1">INDIRECT("'Room Details'!$O$1056")</f>
        <v>0</v>
      </c>
      <c r="O1054" cm="1">
        <f t="array" aca="1" ref="O1054" ca="1">INDIRECT("'Room Details'!$P$1056")</f>
        <v>0</v>
      </c>
    </row>
    <row r="1055" spans="1:15" x14ac:dyDescent="0.25">
      <c r="A1055" cm="1">
        <f t="array" aca="1" ref="A1055" ca="1">INDIRECT("'Room Details'!$B$1057")</f>
        <v>0</v>
      </c>
      <c r="B1055" cm="1">
        <f t="array" aca="1" ref="B1055" ca="1">INDIRECT("'Room Details'!$C$1057")</f>
        <v>0</v>
      </c>
      <c r="C1055" cm="1">
        <f t="array" aca="1" ref="C1055" ca="1">INDIRECT("'Room Details'!$D$1057")</f>
        <v>0</v>
      </c>
      <c r="D1055" cm="1">
        <f t="array" aca="1" ref="D1055" ca="1">INDIRECT("'Room Details'!$E$1057")</f>
        <v>0</v>
      </c>
      <c r="E1055" t="str" cm="1">
        <f t="array" aca="1" ref="E1055" ca="1">INDIRECT("'Room Details'!$F$1057")</f>
        <v xml:space="preserve"> </v>
      </c>
      <c r="F1055" cm="1">
        <f t="array" aca="1" ref="F1055" ca="1">INDIRECT("'Room Details'!$G$1057")</f>
        <v>0</v>
      </c>
      <c r="G1055" cm="1">
        <f t="array" aca="1" ref="G1055" ca="1">INDIRECT("'Room Details'!$H$1057")</f>
        <v>0</v>
      </c>
      <c r="H1055" cm="1">
        <f t="array" aca="1" ref="H1055" ca="1">INDIRECT("'Room Details'!$I$1057")</f>
        <v>0</v>
      </c>
      <c r="I1055" cm="1">
        <f t="array" aca="1" ref="I1055" ca="1">INDIRECT("'Room Details'!$J$1057")</f>
        <v>0</v>
      </c>
      <c r="J1055" cm="1">
        <f t="array" aca="1" ref="J1055" ca="1">INDIRECT("'Room Details'!$K$1057")</f>
        <v>0</v>
      </c>
      <c r="K1055" t="str" cm="1">
        <f t="array" aca="1" ref="K1055" ca="1">INDIRECT("'Room Details'!$L$1057")</f>
        <v xml:space="preserve"> </v>
      </c>
      <c r="L1055" cm="1">
        <f t="array" aca="1" ref="L1055" ca="1">INDIRECT("'Room Details'!$M$1057")</f>
        <v>0</v>
      </c>
      <c r="M1055" cm="1">
        <f t="array" aca="1" ref="M1055" ca="1">INDIRECT("'Room Details'!$N$1057")</f>
        <v>0</v>
      </c>
      <c r="N1055" cm="1">
        <f t="array" aca="1" ref="N1055" ca="1">INDIRECT("'Room Details'!$O$1057")</f>
        <v>0</v>
      </c>
      <c r="O1055" cm="1">
        <f t="array" aca="1" ref="O1055" ca="1">INDIRECT("'Room Details'!$P$1057")</f>
        <v>0</v>
      </c>
    </row>
    <row r="1056" spans="1:15" x14ac:dyDescent="0.25">
      <c r="A1056" cm="1">
        <f t="array" aca="1" ref="A1056" ca="1">INDIRECT("'Room Details'!$B$1058")</f>
        <v>0</v>
      </c>
      <c r="B1056" cm="1">
        <f t="array" aca="1" ref="B1056" ca="1">INDIRECT("'Room Details'!$C$1058")</f>
        <v>0</v>
      </c>
      <c r="C1056" cm="1">
        <f t="array" aca="1" ref="C1056" ca="1">INDIRECT("'Room Details'!$D$1058")</f>
        <v>0</v>
      </c>
      <c r="D1056" cm="1">
        <f t="array" aca="1" ref="D1056" ca="1">INDIRECT("'Room Details'!$E$1058")</f>
        <v>0</v>
      </c>
      <c r="E1056" t="str" cm="1">
        <f t="array" aca="1" ref="E1056" ca="1">INDIRECT("'Room Details'!$F$1058")</f>
        <v xml:space="preserve"> </v>
      </c>
      <c r="F1056" cm="1">
        <f t="array" aca="1" ref="F1056" ca="1">INDIRECT("'Room Details'!$G$1058")</f>
        <v>0</v>
      </c>
      <c r="G1056" cm="1">
        <f t="array" aca="1" ref="G1056" ca="1">INDIRECT("'Room Details'!$H$1058")</f>
        <v>0</v>
      </c>
      <c r="H1056" cm="1">
        <f t="array" aca="1" ref="H1056" ca="1">INDIRECT("'Room Details'!$I$1058")</f>
        <v>0</v>
      </c>
      <c r="I1056" cm="1">
        <f t="array" aca="1" ref="I1056" ca="1">INDIRECT("'Room Details'!$J$1058")</f>
        <v>0</v>
      </c>
      <c r="J1056" cm="1">
        <f t="array" aca="1" ref="J1056" ca="1">INDIRECT("'Room Details'!$K$1058")</f>
        <v>0</v>
      </c>
      <c r="K1056" t="str" cm="1">
        <f t="array" aca="1" ref="K1056" ca="1">INDIRECT("'Room Details'!$L$1058")</f>
        <v xml:space="preserve"> </v>
      </c>
      <c r="L1056" cm="1">
        <f t="array" aca="1" ref="L1056" ca="1">INDIRECT("'Room Details'!$M$1058")</f>
        <v>0</v>
      </c>
      <c r="M1056" cm="1">
        <f t="array" aca="1" ref="M1056" ca="1">INDIRECT("'Room Details'!$N$1058")</f>
        <v>0</v>
      </c>
      <c r="N1056" cm="1">
        <f t="array" aca="1" ref="N1056" ca="1">INDIRECT("'Room Details'!$O$1058")</f>
        <v>0</v>
      </c>
      <c r="O1056" cm="1">
        <f t="array" aca="1" ref="O1056" ca="1">INDIRECT("'Room Details'!$P$1058")</f>
        <v>0</v>
      </c>
    </row>
    <row r="1057" spans="1:15" x14ac:dyDescent="0.25">
      <c r="A1057" cm="1">
        <f t="array" aca="1" ref="A1057" ca="1">INDIRECT("'Room Details'!$B$1059")</f>
        <v>0</v>
      </c>
      <c r="B1057" cm="1">
        <f t="array" aca="1" ref="B1057" ca="1">INDIRECT("'Room Details'!$C$1059")</f>
        <v>0</v>
      </c>
      <c r="C1057" cm="1">
        <f t="array" aca="1" ref="C1057" ca="1">INDIRECT("'Room Details'!$D$1059")</f>
        <v>0</v>
      </c>
      <c r="D1057" cm="1">
        <f t="array" aca="1" ref="D1057" ca="1">INDIRECT("'Room Details'!$E$1059")</f>
        <v>0</v>
      </c>
      <c r="E1057" t="str" cm="1">
        <f t="array" aca="1" ref="E1057" ca="1">INDIRECT("'Room Details'!$F$1059")</f>
        <v xml:space="preserve"> </v>
      </c>
      <c r="F1057" cm="1">
        <f t="array" aca="1" ref="F1057" ca="1">INDIRECT("'Room Details'!$G$1059")</f>
        <v>0</v>
      </c>
      <c r="G1057" cm="1">
        <f t="array" aca="1" ref="G1057" ca="1">INDIRECT("'Room Details'!$H$1059")</f>
        <v>0</v>
      </c>
      <c r="H1057" cm="1">
        <f t="array" aca="1" ref="H1057" ca="1">INDIRECT("'Room Details'!$I$1059")</f>
        <v>0</v>
      </c>
      <c r="I1057" cm="1">
        <f t="array" aca="1" ref="I1057" ca="1">INDIRECT("'Room Details'!$J$1059")</f>
        <v>0</v>
      </c>
      <c r="J1057" cm="1">
        <f t="array" aca="1" ref="J1057" ca="1">INDIRECT("'Room Details'!$K$1059")</f>
        <v>0</v>
      </c>
      <c r="K1057" t="str" cm="1">
        <f t="array" aca="1" ref="K1057" ca="1">INDIRECT("'Room Details'!$L$1059")</f>
        <v xml:space="preserve"> </v>
      </c>
      <c r="L1057" cm="1">
        <f t="array" aca="1" ref="L1057" ca="1">INDIRECT("'Room Details'!$M$1059")</f>
        <v>0</v>
      </c>
      <c r="M1057" cm="1">
        <f t="array" aca="1" ref="M1057" ca="1">INDIRECT("'Room Details'!$N$1059")</f>
        <v>0</v>
      </c>
      <c r="N1057" cm="1">
        <f t="array" aca="1" ref="N1057" ca="1">INDIRECT("'Room Details'!$O$1059")</f>
        <v>0</v>
      </c>
      <c r="O1057" cm="1">
        <f t="array" aca="1" ref="O1057" ca="1">INDIRECT("'Room Details'!$P$1059")</f>
        <v>0</v>
      </c>
    </row>
    <row r="1058" spans="1:15" x14ac:dyDescent="0.25">
      <c r="A1058" cm="1">
        <f t="array" aca="1" ref="A1058" ca="1">INDIRECT("'Room Details'!$B$1060")</f>
        <v>0</v>
      </c>
      <c r="B1058" cm="1">
        <f t="array" aca="1" ref="B1058" ca="1">INDIRECT("'Room Details'!$C$1060")</f>
        <v>0</v>
      </c>
      <c r="C1058" cm="1">
        <f t="array" aca="1" ref="C1058" ca="1">INDIRECT("'Room Details'!$D$1060")</f>
        <v>0</v>
      </c>
      <c r="D1058" cm="1">
        <f t="array" aca="1" ref="D1058" ca="1">INDIRECT("'Room Details'!$E$1060")</f>
        <v>0</v>
      </c>
      <c r="E1058" t="str" cm="1">
        <f t="array" aca="1" ref="E1058" ca="1">INDIRECT("'Room Details'!$F$1060")</f>
        <v xml:space="preserve"> </v>
      </c>
      <c r="F1058" cm="1">
        <f t="array" aca="1" ref="F1058" ca="1">INDIRECT("'Room Details'!$G$1060")</f>
        <v>0</v>
      </c>
      <c r="G1058" cm="1">
        <f t="array" aca="1" ref="G1058" ca="1">INDIRECT("'Room Details'!$H$1060")</f>
        <v>0</v>
      </c>
      <c r="H1058" cm="1">
        <f t="array" aca="1" ref="H1058" ca="1">INDIRECT("'Room Details'!$I$1060")</f>
        <v>0</v>
      </c>
      <c r="I1058" cm="1">
        <f t="array" aca="1" ref="I1058" ca="1">INDIRECT("'Room Details'!$J$1060")</f>
        <v>0</v>
      </c>
      <c r="J1058" cm="1">
        <f t="array" aca="1" ref="J1058" ca="1">INDIRECT("'Room Details'!$K$1060")</f>
        <v>0</v>
      </c>
      <c r="K1058" t="str" cm="1">
        <f t="array" aca="1" ref="K1058" ca="1">INDIRECT("'Room Details'!$L$1060")</f>
        <v xml:space="preserve"> </v>
      </c>
      <c r="L1058" cm="1">
        <f t="array" aca="1" ref="L1058" ca="1">INDIRECT("'Room Details'!$M$1060")</f>
        <v>0</v>
      </c>
      <c r="M1058" cm="1">
        <f t="array" aca="1" ref="M1058" ca="1">INDIRECT("'Room Details'!$N$1060")</f>
        <v>0</v>
      </c>
      <c r="N1058" cm="1">
        <f t="array" aca="1" ref="N1058" ca="1">INDIRECT("'Room Details'!$O$1060")</f>
        <v>0</v>
      </c>
      <c r="O1058" cm="1">
        <f t="array" aca="1" ref="O1058" ca="1">INDIRECT("'Room Details'!$P$1060")</f>
        <v>0</v>
      </c>
    </row>
    <row r="1059" spans="1:15" x14ac:dyDescent="0.25">
      <c r="A1059" cm="1">
        <f t="array" aca="1" ref="A1059" ca="1">INDIRECT("'Room Details'!$B$1061")</f>
        <v>0</v>
      </c>
      <c r="B1059" cm="1">
        <f t="array" aca="1" ref="B1059" ca="1">INDIRECT("'Room Details'!$C$1061")</f>
        <v>0</v>
      </c>
      <c r="C1059" cm="1">
        <f t="array" aca="1" ref="C1059" ca="1">INDIRECT("'Room Details'!$D$1061")</f>
        <v>0</v>
      </c>
      <c r="D1059" cm="1">
        <f t="array" aca="1" ref="D1059" ca="1">INDIRECT("'Room Details'!$E$1061")</f>
        <v>0</v>
      </c>
      <c r="E1059" t="str" cm="1">
        <f t="array" aca="1" ref="E1059" ca="1">INDIRECT("'Room Details'!$F$1061")</f>
        <v xml:space="preserve"> </v>
      </c>
      <c r="F1059" cm="1">
        <f t="array" aca="1" ref="F1059" ca="1">INDIRECT("'Room Details'!$G$1061")</f>
        <v>0</v>
      </c>
      <c r="G1059" cm="1">
        <f t="array" aca="1" ref="G1059" ca="1">INDIRECT("'Room Details'!$H$1061")</f>
        <v>0</v>
      </c>
      <c r="H1059" cm="1">
        <f t="array" aca="1" ref="H1059" ca="1">INDIRECT("'Room Details'!$I$1061")</f>
        <v>0</v>
      </c>
      <c r="I1059" cm="1">
        <f t="array" aca="1" ref="I1059" ca="1">INDIRECT("'Room Details'!$J$1061")</f>
        <v>0</v>
      </c>
      <c r="J1059" cm="1">
        <f t="array" aca="1" ref="J1059" ca="1">INDIRECT("'Room Details'!$K$1061")</f>
        <v>0</v>
      </c>
      <c r="K1059" t="str" cm="1">
        <f t="array" aca="1" ref="K1059" ca="1">INDIRECT("'Room Details'!$L$1061")</f>
        <v xml:space="preserve"> </v>
      </c>
      <c r="L1059" cm="1">
        <f t="array" aca="1" ref="L1059" ca="1">INDIRECT("'Room Details'!$M$1061")</f>
        <v>0</v>
      </c>
      <c r="M1059" cm="1">
        <f t="array" aca="1" ref="M1059" ca="1">INDIRECT("'Room Details'!$N$1061")</f>
        <v>0</v>
      </c>
      <c r="N1059" cm="1">
        <f t="array" aca="1" ref="N1059" ca="1">INDIRECT("'Room Details'!$O$1061")</f>
        <v>0</v>
      </c>
      <c r="O1059" cm="1">
        <f t="array" aca="1" ref="O1059" ca="1">INDIRECT("'Room Details'!$P$1061")</f>
        <v>0</v>
      </c>
    </row>
    <row r="1060" spans="1:15" x14ac:dyDescent="0.25">
      <c r="A1060" cm="1">
        <f t="array" aca="1" ref="A1060" ca="1">INDIRECT("'Room Details'!$B$1062")</f>
        <v>0</v>
      </c>
      <c r="B1060" cm="1">
        <f t="array" aca="1" ref="B1060" ca="1">INDIRECT("'Room Details'!$C$1062")</f>
        <v>0</v>
      </c>
      <c r="C1060" cm="1">
        <f t="array" aca="1" ref="C1060" ca="1">INDIRECT("'Room Details'!$D$1062")</f>
        <v>0</v>
      </c>
      <c r="D1060" cm="1">
        <f t="array" aca="1" ref="D1060" ca="1">INDIRECT("'Room Details'!$E$1062")</f>
        <v>0</v>
      </c>
      <c r="E1060" t="str" cm="1">
        <f t="array" aca="1" ref="E1060" ca="1">INDIRECT("'Room Details'!$F$1062")</f>
        <v xml:space="preserve"> </v>
      </c>
      <c r="F1060" cm="1">
        <f t="array" aca="1" ref="F1060" ca="1">INDIRECT("'Room Details'!$G$1062")</f>
        <v>0</v>
      </c>
      <c r="G1060" cm="1">
        <f t="array" aca="1" ref="G1060" ca="1">INDIRECT("'Room Details'!$H$1062")</f>
        <v>0</v>
      </c>
      <c r="H1060" cm="1">
        <f t="array" aca="1" ref="H1060" ca="1">INDIRECT("'Room Details'!$I$1062")</f>
        <v>0</v>
      </c>
      <c r="I1060" cm="1">
        <f t="array" aca="1" ref="I1060" ca="1">INDIRECT("'Room Details'!$J$1062")</f>
        <v>0</v>
      </c>
      <c r="J1060" cm="1">
        <f t="array" aca="1" ref="J1060" ca="1">INDIRECT("'Room Details'!$K$1062")</f>
        <v>0</v>
      </c>
      <c r="K1060" t="str" cm="1">
        <f t="array" aca="1" ref="K1060" ca="1">INDIRECT("'Room Details'!$L$1062")</f>
        <v xml:space="preserve"> </v>
      </c>
      <c r="L1060" cm="1">
        <f t="array" aca="1" ref="L1060" ca="1">INDIRECT("'Room Details'!$M$1062")</f>
        <v>0</v>
      </c>
      <c r="M1060" cm="1">
        <f t="array" aca="1" ref="M1060" ca="1">INDIRECT("'Room Details'!$N$1062")</f>
        <v>0</v>
      </c>
      <c r="N1060" cm="1">
        <f t="array" aca="1" ref="N1060" ca="1">INDIRECT("'Room Details'!$O$1062")</f>
        <v>0</v>
      </c>
      <c r="O1060" cm="1">
        <f t="array" aca="1" ref="O1060" ca="1">INDIRECT("'Room Details'!$P$1062")</f>
        <v>0</v>
      </c>
    </row>
    <row r="1061" spans="1:15" x14ac:dyDescent="0.25">
      <c r="A1061" cm="1">
        <f t="array" aca="1" ref="A1061" ca="1">INDIRECT("'Room Details'!$B$1063")</f>
        <v>0</v>
      </c>
      <c r="B1061" cm="1">
        <f t="array" aca="1" ref="B1061" ca="1">INDIRECT("'Room Details'!$C$1063")</f>
        <v>0</v>
      </c>
      <c r="C1061" cm="1">
        <f t="array" aca="1" ref="C1061" ca="1">INDIRECT("'Room Details'!$D$1063")</f>
        <v>0</v>
      </c>
      <c r="D1061" cm="1">
        <f t="array" aca="1" ref="D1061" ca="1">INDIRECT("'Room Details'!$E$1063")</f>
        <v>0</v>
      </c>
      <c r="E1061" t="str" cm="1">
        <f t="array" aca="1" ref="E1061" ca="1">INDIRECT("'Room Details'!$F$1063")</f>
        <v xml:space="preserve"> </v>
      </c>
      <c r="F1061" cm="1">
        <f t="array" aca="1" ref="F1061" ca="1">INDIRECT("'Room Details'!$G$1063")</f>
        <v>0</v>
      </c>
      <c r="G1061" cm="1">
        <f t="array" aca="1" ref="G1061" ca="1">INDIRECT("'Room Details'!$H$1063")</f>
        <v>0</v>
      </c>
      <c r="H1061" cm="1">
        <f t="array" aca="1" ref="H1061" ca="1">INDIRECT("'Room Details'!$I$1063")</f>
        <v>0</v>
      </c>
      <c r="I1061" cm="1">
        <f t="array" aca="1" ref="I1061" ca="1">INDIRECT("'Room Details'!$J$1063")</f>
        <v>0</v>
      </c>
      <c r="J1061" cm="1">
        <f t="array" aca="1" ref="J1061" ca="1">INDIRECT("'Room Details'!$K$1063")</f>
        <v>0</v>
      </c>
      <c r="K1061" t="str" cm="1">
        <f t="array" aca="1" ref="K1061" ca="1">INDIRECT("'Room Details'!$L$1063")</f>
        <v xml:space="preserve"> </v>
      </c>
      <c r="L1061" cm="1">
        <f t="array" aca="1" ref="L1061" ca="1">INDIRECT("'Room Details'!$M$1063")</f>
        <v>0</v>
      </c>
      <c r="M1061" cm="1">
        <f t="array" aca="1" ref="M1061" ca="1">INDIRECT("'Room Details'!$N$1063")</f>
        <v>0</v>
      </c>
      <c r="N1061" cm="1">
        <f t="array" aca="1" ref="N1061" ca="1">INDIRECT("'Room Details'!$O$1063")</f>
        <v>0</v>
      </c>
      <c r="O1061" cm="1">
        <f t="array" aca="1" ref="O1061" ca="1">INDIRECT("'Room Details'!$P$1063")</f>
        <v>0</v>
      </c>
    </row>
    <row r="1062" spans="1:15" x14ac:dyDescent="0.25">
      <c r="A1062" cm="1">
        <f t="array" aca="1" ref="A1062" ca="1">INDIRECT("'Room Details'!$B$1064")</f>
        <v>0</v>
      </c>
      <c r="B1062" cm="1">
        <f t="array" aca="1" ref="B1062" ca="1">INDIRECT("'Room Details'!$C$1064")</f>
        <v>0</v>
      </c>
      <c r="C1062" cm="1">
        <f t="array" aca="1" ref="C1062" ca="1">INDIRECT("'Room Details'!$D$1064")</f>
        <v>0</v>
      </c>
      <c r="D1062" cm="1">
        <f t="array" aca="1" ref="D1062" ca="1">INDIRECT("'Room Details'!$E$1064")</f>
        <v>0</v>
      </c>
      <c r="E1062" t="str" cm="1">
        <f t="array" aca="1" ref="E1062" ca="1">INDIRECT("'Room Details'!$F$1064")</f>
        <v xml:space="preserve"> </v>
      </c>
      <c r="F1062" cm="1">
        <f t="array" aca="1" ref="F1062" ca="1">INDIRECT("'Room Details'!$G$1064")</f>
        <v>0</v>
      </c>
      <c r="G1062" cm="1">
        <f t="array" aca="1" ref="G1062" ca="1">INDIRECT("'Room Details'!$H$1064")</f>
        <v>0</v>
      </c>
      <c r="H1062" cm="1">
        <f t="array" aca="1" ref="H1062" ca="1">INDIRECT("'Room Details'!$I$1064")</f>
        <v>0</v>
      </c>
      <c r="I1062" cm="1">
        <f t="array" aca="1" ref="I1062" ca="1">INDIRECT("'Room Details'!$J$1064")</f>
        <v>0</v>
      </c>
      <c r="J1062" cm="1">
        <f t="array" aca="1" ref="J1062" ca="1">INDIRECT("'Room Details'!$K$1064")</f>
        <v>0</v>
      </c>
      <c r="K1062" t="str" cm="1">
        <f t="array" aca="1" ref="K1062" ca="1">INDIRECT("'Room Details'!$L$1064")</f>
        <v xml:space="preserve"> </v>
      </c>
      <c r="L1062" cm="1">
        <f t="array" aca="1" ref="L1062" ca="1">INDIRECT("'Room Details'!$M$1064")</f>
        <v>0</v>
      </c>
      <c r="M1062" cm="1">
        <f t="array" aca="1" ref="M1062" ca="1">INDIRECT("'Room Details'!$N$1064")</f>
        <v>0</v>
      </c>
      <c r="N1062" cm="1">
        <f t="array" aca="1" ref="N1062" ca="1">INDIRECT("'Room Details'!$O$1064")</f>
        <v>0</v>
      </c>
      <c r="O1062" cm="1">
        <f t="array" aca="1" ref="O1062" ca="1">INDIRECT("'Room Details'!$P$1064")</f>
        <v>0</v>
      </c>
    </row>
    <row r="1063" spans="1:15" x14ac:dyDescent="0.25">
      <c r="A1063" cm="1">
        <f t="array" aca="1" ref="A1063" ca="1">INDIRECT("'Room Details'!$B$1065")</f>
        <v>0</v>
      </c>
      <c r="B1063" cm="1">
        <f t="array" aca="1" ref="B1063" ca="1">INDIRECT("'Room Details'!$C$1065")</f>
        <v>0</v>
      </c>
      <c r="C1063" cm="1">
        <f t="array" aca="1" ref="C1063" ca="1">INDIRECT("'Room Details'!$D$1065")</f>
        <v>0</v>
      </c>
      <c r="D1063" cm="1">
        <f t="array" aca="1" ref="D1063" ca="1">INDIRECT("'Room Details'!$E$1065")</f>
        <v>0</v>
      </c>
      <c r="E1063" t="str" cm="1">
        <f t="array" aca="1" ref="E1063" ca="1">INDIRECT("'Room Details'!$F$1065")</f>
        <v xml:space="preserve"> </v>
      </c>
      <c r="F1063" cm="1">
        <f t="array" aca="1" ref="F1063" ca="1">INDIRECT("'Room Details'!$G$1065")</f>
        <v>0</v>
      </c>
      <c r="G1063" cm="1">
        <f t="array" aca="1" ref="G1063" ca="1">INDIRECT("'Room Details'!$H$1065")</f>
        <v>0</v>
      </c>
      <c r="H1063" cm="1">
        <f t="array" aca="1" ref="H1063" ca="1">INDIRECT("'Room Details'!$I$1065")</f>
        <v>0</v>
      </c>
      <c r="I1063" cm="1">
        <f t="array" aca="1" ref="I1063" ca="1">INDIRECT("'Room Details'!$J$1065")</f>
        <v>0</v>
      </c>
      <c r="J1063" cm="1">
        <f t="array" aca="1" ref="J1063" ca="1">INDIRECT("'Room Details'!$K$1065")</f>
        <v>0</v>
      </c>
      <c r="K1063" t="str" cm="1">
        <f t="array" aca="1" ref="K1063" ca="1">INDIRECT("'Room Details'!$L$1065")</f>
        <v xml:space="preserve"> </v>
      </c>
      <c r="L1063" cm="1">
        <f t="array" aca="1" ref="L1063" ca="1">INDIRECT("'Room Details'!$M$1065")</f>
        <v>0</v>
      </c>
      <c r="M1063" cm="1">
        <f t="array" aca="1" ref="M1063" ca="1">INDIRECT("'Room Details'!$N$1065")</f>
        <v>0</v>
      </c>
      <c r="N1063" cm="1">
        <f t="array" aca="1" ref="N1063" ca="1">INDIRECT("'Room Details'!$O$1065")</f>
        <v>0</v>
      </c>
      <c r="O1063" cm="1">
        <f t="array" aca="1" ref="O1063" ca="1">INDIRECT("'Room Details'!$P$1065")</f>
        <v>0</v>
      </c>
    </row>
    <row r="1064" spans="1:15" x14ac:dyDescent="0.25">
      <c r="A1064" cm="1">
        <f t="array" aca="1" ref="A1064" ca="1">INDIRECT("'Room Details'!$B$1066")</f>
        <v>0</v>
      </c>
      <c r="B1064" cm="1">
        <f t="array" aca="1" ref="B1064" ca="1">INDIRECT("'Room Details'!$C$1066")</f>
        <v>0</v>
      </c>
      <c r="C1064" cm="1">
        <f t="array" aca="1" ref="C1064" ca="1">INDIRECT("'Room Details'!$D$1066")</f>
        <v>0</v>
      </c>
      <c r="D1064" cm="1">
        <f t="array" aca="1" ref="D1064" ca="1">INDIRECT("'Room Details'!$E$1066")</f>
        <v>0</v>
      </c>
      <c r="E1064" t="str" cm="1">
        <f t="array" aca="1" ref="E1064" ca="1">INDIRECT("'Room Details'!$F$1066")</f>
        <v xml:space="preserve"> </v>
      </c>
      <c r="F1064" cm="1">
        <f t="array" aca="1" ref="F1064" ca="1">INDIRECT("'Room Details'!$G$1066")</f>
        <v>0</v>
      </c>
      <c r="G1064" cm="1">
        <f t="array" aca="1" ref="G1064" ca="1">INDIRECT("'Room Details'!$H$1066")</f>
        <v>0</v>
      </c>
      <c r="H1064" cm="1">
        <f t="array" aca="1" ref="H1064" ca="1">INDIRECT("'Room Details'!$I$1066")</f>
        <v>0</v>
      </c>
      <c r="I1064" cm="1">
        <f t="array" aca="1" ref="I1064" ca="1">INDIRECT("'Room Details'!$J$1066")</f>
        <v>0</v>
      </c>
      <c r="J1064" cm="1">
        <f t="array" aca="1" ref="J1064" ca="1">INDIRECT("'Room Details'!$K$1066")</f>
        <v>0</v>
      </c>
      <c r="K1064" t="str" cm="1">
        <f t="array" aca="1" ref="K1064" ca="1">INDIRECT("'Room Details'!$L$1066")</f>
        <v xml:space="preserve"> </v>
      </c>
      <c r="L1064" cm="1">
        <f t="array" aca="1" ref="L1064" ca="1">INDIRECT("'Room Details'!$M$1066")</f>
        <v>0</v>
      </c>
      <c r="M1064" cm="1">
        <f t="array" aca="1" ref="M1064" ca="1">INDIRECT("'Room Details'!$N$1066")</f>
        <v>0</v>
      </c>
      <c r="N1064" cm="1">
        <f t="array" aca="1" ref="N1064" ca="1">INDIRECT("'Room Details'!$O$1066")</f>
        <v>0</v>
      </c>
      <c r="O1064" cm="1">
        <f t="array" aca="1" ref="O1064" ca="1">INDIRECT("'Room Details'!$P$1066")</f>
        <v>0</v>
      </c>
    </row>
    <row r="1065" spans="1:15" x14ac:dyDescent="0.25">
      <c r="A1065" cm="1">
        <f t="array" aca="1" ref="A1065" ca="1">INDIRECT("'Room Details'!$B$1067")</f>
        <v>0</v>
      </c>
      <c r="B1065" cm="1">
        <f t="array" aca="1" ref="B1065" ca="1">INDIRECT("'Room Details'!$C$1067")</f>
        <v>0</v>
      </c>
      <c r="C1065" cm="1">
        <f t="array" aca="1" ref="C1065" ca="1">INDIRECT("'Room Details'!$D$1067")</f>
        <v>0</v>
      </c>
      <c r="D1065" cm="1">
        <f t="array" aca="1" ref="D1065" ca="1">INDIRECT("'Room Details'!$E$1067")</f>
        <v>0</v>
      </c>
      <c r="E1065" t="str" cm="1">
        <f t="array" aca="1" ref="E1065" ca="1">INDIRECT("'Room Details'!$F$1067")</f>
        <v xml:space="preserve"> </v>
      </c>
      <c r="F1065" cm="1">
        <f t="array" aca="1" ref="F1065" ca="1">INDIRECT("'Room Details'!$G$1067")</f>
        <v>0</v>
      </c>
      <c r="G1065" cm="1">
        <f t="array" aca="1" ref="G1065" ca="1">INDIRECT("'Room Details'!$H$1067")</f>
        <v>0</v>
      </c>
      <c r="H1065" cm="1">
        <f t="array" aca="1" ref="H1065" ca="1">INDIRECT("'Room Details'!$I$1067")</f>
        <v>0</v>
      </c>
      <c r="I1065" cm="1">
        <f t="array" aca="1" ref="I1065" ca="1">INDIRECT("'Room Details'!$J$1067")</f>
        <v>0</v>
      </c>
      <c r="J1065" cm="1">
        <f t="array" aca="1" ref="J1065" ca="1">INDIRECT("'Room Details'!$K$1067")</f>
        <v>0</v>
      </c>
      <c r="K1065" t="str" cm="1">
        <f t="array" aca="1" ref="K1065" ca="1">INDIRECT("'Room Details'!$L$1067")</f>
        <v xml:space="preserve"> </v>
      </c>
      <c r="L1065" cm="1">
        <f t="array" aca="1" ref="L1065" ca="1">INDIRECT("'Room Details'!$M$1067")</f>
        <v>0</v>
      </c>
      <c r="M1065" cm="1">
        <f t="array" aca="1" ref="M1065" ca="1">INDIRECT("'Room Details'!$N$1067")</f>
        <v>0</v>
      </c>
      <c r="N1065" cm="1">
        <f t="array" aca="1" ref="N1065" ca="1">INDIRECT("'Room Details'!$O$1067")</f>
        <v>0</v>
      </c>
      <c r="O1065" cm="1">
        <f t="array" aca="1" ref="O1065" ca="1">INDIRECT("'Room Details'!$P$1067")</f>
        <v>0</v>
      </c>
    </row>
    <row r="1066" spans="1:15" x14ac:dyDescent="0.25">
      <c r="A1066" cm="1">
        <f t="array" aca="1" ref="A1066" ca="1">INDIRECT("'Room Details'!$B$1068")</f>
        <v>0</v>
      </c>
      <c r="B1066" cm="1">
        <f t="array" aca="1" ref="B1066" ca="1">INDIRECT("'Room Details'!$C$1068")</f>
        <v>0</v>
      </c>
      <c r="C1066" cm="1">
        <f t="array" aca="1" ref="C1066" ca="1">INDIRECT("'Room Details'!$D$1068")</f>
        <v>0</v>
      </c>
      <c r="D1066" cm="1">
        <f t="array" aca="1" ref="D1066" ca="1">INDIRECT("'Room Details'!$E$1068")</f>
        <v>0</v>
      </c>
      <c r="E1066" t="str" cm="1">
        <f t="array" aca="1" ref="E1066" ca="1">INDIRECT("'Room Details'!$F$1068")</f>
        <v xml:space="preserve"> </v>
      </c>
      <c r="F1066" cm="1">
        <f t="array" aca="1" ref="F1066" ca="1">INDIRECT("'Room Details'!$G$1068")</f>
        <v>0</v>
      </c>
      <c r="G1066" cm="1">
        <f t="array" aca="1" ref="G1066" ca="1">INDIRECT("'Room Details'!$H$1068")</f>
        <v>0</v>
      </c>
      <c r="H1066" cm="1">
        <f t="array" aca="1" ref="H1066" ca="1">INDIRECT("'Room Details'!$I$1068")</f>
        <v>0</v>
      </c>
      <c r="I1066" cm="1">
        <f t="array" aca="1" ref="I1066" ca="1">INDIRECT("'Room Details'!$J$1068")</f>
        <v>0</v>
      </c>
      <c r="J1066" cm="1">
        <f t="array" aca="1" ref="J1066" ca="1">INDIRECT("'Room Details'!$K$1068")</f>
        <v>0</v>
      </c>
      <c r="K1066" t="str" cm="1">
        <f t="array" aca="1" ref="K1066" ca="1">INDIRECT("'Room Details'!$L$1068")</f>
        <v xml:space="preserve"> </v>
      </c>
      <c r="L1066" cm="1">
        <f t="array" aca="1" ref="L1066" ca="1">INDIRECT("'Room Details'!$M$1068")</f>
        <v>0</v>
      </c>
      <c r="M1066" cm="1">
        <f t="array" aca="1" ref="M1066" ca="1">INDIRECT("'Room Details'!$N$1068")</f>
        <v>0</v>
      </c>
      <c r="N1066" cm="1">
        <f t="array" aca="1" ref="N1066" ca="1">INDIRECT("'Room Details'!$O$1068")</f>
        <v>0</v>
      </c>
      <c r="O1066" cm="1">
        <f t="array" aca="1" ref="O1066" ca="1">INDIRECT("'Room Details'!$P$1068")</f>
        <v>0</v>
      </c>
    </row>
    <row r="1067" spans="1:15" x14ac:dyDescent="0.25">
      <c r="A1067" cm="1">
        <f t="array" aca="1" ref="A1067" ca="1">INDIRECT("'Room Details'!$B$1069")</f>
        <v>0</v>
      </c>
      <c r="B1067" cm="1">
        <f t="array" aca="1" ref="B1067" ca="1">INDIRECT("'Room Details'!$C$1069")</f>
        <v>0</v>
      </c>
      <c r="C1067" cm="1">
        <f t="array" aca="1" ref="C1067" ca="1">INDIRECT("'Room Details'!$D$1069")</f>
        <v>0</v>
      </c>
      <c r="D1067" cm="1">
        <f t="array" aca="1" ref="D1067" ca="1">INDIRECT("'Room Details'!$E$1069")</f>
        <v>0</v>
      </c>
      <c r="E1067" t="str" cm="1">
        <f t="array" aca="1" ref="E1067" ca="1">INDIRECT("'Room Details'!$F$1069")</f>
        <v xml:space="preserve"> </v>
      </c>
      <c r="F1067" cm="1">
        <f t="array" aca="1" ref="F1067" ca="1">INDIRECT("'Room Details'!$G$1069")</f>
        <v>0</v>
      </c>
      <c r="G1067" cm="1">
        <f t="array" aca="1" ref="G1067" ca="1">INDIRECT("'Room Details'!$H$1069")</f>
        <v>0</v>
      </c>
      <c r="H1067" cm="1">
        <f t="array" aca="1" ref="H1067" ca="1">INDIRECT("'Room Details'!$I$1069")</f>
        <v>0</v>
      </c>
      <c r="I1067" cm="1">
        <f t="array" aca="1" ref="I1067" ca="1">INDIRECT("'Room Details'!$J$1069")</f>
        <v>0</v>
      </c>
      <c r="J1067" cm="1">
        <f t="array" aca="1" ref="J1067" ca="1">INDIRECT("'Room Details'!$K$1069")</f>
        <v>0</v>
      </c>
      <c r="K1067" t="str" cm="1">
        <f t="array" aca="1" ref="K1067" ca="1">INDIRECT("'Room Details'!$L$1069")</f>
        <v xml:space="preserve"> </v>
      </c>
      <c r="L1067" cm="1">
        <f t="array" aca="1" ref="L1067" ca="1">INDIRECT("'Room Details'!$M$1069")</f>
        <v>0</v>
      </c>
      <c r="M1067" cm="1">
        <f t="array" aca="1" ref="M1067" ca="1">INDIRECT("'Room Details'!$N$1069")</f>
        <v>0</v>
      </c>
      <c r="N1067" cm="1">
        <f t="array" aca="1" ref="N1067" ca="1">INDIRECT("'Room Details'!$O$1069")</f>
        <v>0</v>
      </c>
      <c r="O1067" cm="1">
        <f t="array" aca="1" ref="O1067" ca="1">INDIRECT("'Room Details'!$P$1069")</f>
        <v>0</v>
      </c>
    </row>
    <row r="1068" spans="1:15" x14ac:dyDescent="0.25">
      <c r="A1068" cm="1">
        <f t="array" aca="1" ref="A1068" ca="1">INDIRECT("'Room Details'!$B$1070")</f>
        <v>0</v>
      </c>
      <c r="B1068" cm="1">
        <f t="array" aca="1" ref="B1068" ca="1">INDIRECT("'Room Details'!$C$1070")</f>
        <v>0</v>
      </c>
      <c r="C1068" cm="1">
        <f t="array" aca="1" ref="C1068" ca="1">INDIRECT("'Room Details'!$D$1070")</f>
        <v>0</v>
      </c>
      <c r="D1068" cm="1">
        <f t="array" aca="1" ref="D1068" ca="1">INDIRECT("'Room Details'!$E$1070")</f>
        <v>0</v>
      </c>
      <c r="E1068" t="str" cm="1">
        <f t="array" aca="1" ref="E1068" ca="1">INDIRECT("'Room Details'!$F$1070")</f>
        <v xml:space="preserve"> </v>
      </c>
      <c r="F1068" cm="1">
        <f t="array" aca="1" ref="F1068" ca="1">INDIRECT("'Room Details'!$G$1070")</f>
        <v>0</v>
      </c>
      <c r="G1068" cm="1">
        <f t="array" aca="1" ref="G1068" ca="1">INDIRECT("'Room Details'!$H$1070")</f>
        <v>0</v>
      </c>
      <c r="H1068" cm="1">
        <f t="array" aca="1" ref="H1068" ca="1">INDIRECT("'Room Details'!$I$1070")</f>
        <v>0</v>
      </c>
      <c r="I1068" cm="1">
        <f t="array" aca="1" ref="I1068" ca="1">INDIRECT("'Room Details'!$J$1070")</f>
        <v>0</v>
      </c>
      <c r="J1068" cm="1">
        <f t="array" aca="1" ref="J1068" ca="1">INDIRECT("'Room Details'!$K$1070")</f>
        <v>0</v>
      </c>
      <c r="K1068" t="str" cm="1">
        <f t="array" aca="1" ref="K1068" ca="1">INDIRECT("'Room Details'!$L$1070")</f>
        <v xml:space="preserve"> </v>
      </c>
      <c r="L1068" cm="1">
        <f t="array" aca="1" ref="L1068" ca="1">INDIRECT("'Room Details'!$M$1070")</f>
        <v>0</v>
      </c>
      <c r="M1068" cm="1">
        <f t="array" aca="1" ref="M1068" ca="1">INDIRECT("'Room Details'!$N$1070")</f>
        <v>0</v>
      </c>
      <c r="N1068" cm="1">
        <f t="array" aca="1" ref="N1068" ca="1">INDIRECT("'Room Details'!$O$1070")</f>
        <v>0</v>
      </c>
      <c r="O1068" cm="1">
        <f t="array" aca="1" ref="O1068" ca="1">INDIRECT("'Room Details'!$P$1070")</f>
        <v>0</v>
      </c>
    </row>
    <row r="1069" spans="1:15" x14ac:dyDescent="0.25">
      <c r="A1069" cm="1">
        <f t="array" aca="1" ref="A1069" ca="1">INDIRECT("'Room Details'!$B$1071")</f>
        <v>0</v>
      </c>
      <c r="B1069" cm="1">
        <f t="array" aca="1" ref="B1069" ca="1">INDIRECT("'Room Details'!$C$1071")</f>
        <v>0</v>
      </c>
      <c r="C1069" cm="1">
        <f t="array" aca="1" ref="C1069" ca="1">INDIRECT("'Room Details'!$D$1071")</f>
        <v>0</v>
      </c>
      <c r="D1069" cm="1">
        <f t="array" aca="1" ref="D1069" ca="1">INDIRECT("'Room Details'!$E$1071")</f>
        <v>0</v>
      </c>
      <c r="E1069" t="str" cm="1">
        <f t="array" aca="1" ref="E1069" ca="1">INDIRECT("'Room Details'!$F$1071")</f>
        <v xml:space="preserve"> </v>
      </c>
      <c r="F1069" cm="1">
        <f t="array" aca="1" ref="F1069" ca="1">INDIRECT("'Room Details'!$G$1071")</f>
        <v>0</v>
      </c>
      <c r="G1069" cm="1">
        <f t="array" aca="1" ref="G1069" ca="1">INDIRECT("'Room Details'!$H$1071")</f>
        <v>0</v>
      </c>
      <c r="H1069" cm="1">
        <f t="array" aca="1" ref="H1069" ca="1">INDIRECT("'Room Details'!$I$1071")</f>
        <v>0</v>
      </c>
      <c r="I1069" cm="1">
        <f t="array" aca="1" ref="I1069" ca="1">INDIRECT("'Room Details'!$J$1071")</f>
        <v>0</v>
      </c>
      <c r="J1069" cm="1">
        <f t="array" aca="1" ref="J1069" ca="1">INDIRECT("'Room Details'!$K$1071")</f>
        <v>0</v>
      </c>
      <c r="K1069" t="str" cm="1">
        <f t="array" aca="1" ref="K1069" ca="1">INDIRECT("'Room Details'!$L$1071")</f>
        <v xml:space="preserve"> </v>
      </c>
      <c r="L1069" cm="1">
        <f t="array" aca="1" ref="L1069" ca="1">INDIRECT("'Room Details'!$M$1071")</f>
        <v>0</v>
      </c>
      <c r="M1069" cm="1">
        <f t="array" aca="1" ref="M1069" ca="1">INDIRECT("'Room Details'!$N$1071")</f>
        <v>0</v>
      </c>
      <c r="N1069" cm="1">
        <f t="array" aca="1" ref="N1069" ca="1">INDIRECT("'Room Details'!$O$1071")</f>
        <v>0</v>
      </c>
      <c r="O1069" cm="1">
        <f t="array" aca="1" ref="O1069" ca="1">INDIRECT("'Room Details'!$P$1071")</f>
        <v>0</v>
      </c>
    </row>
    <row r="1070" spans="1:15" x14ac:dyDescent="0.25">
      <c r="A1070" cm="1">
        <f t="array" aca="1" ref="A1070" ca="1">INDIRECT("'Room Details'!$B$1072")</f>
        <v>0</v>
      </c>
      <c r="B1070" cm="1">
        <f t="array" aca="1" ref="B1070" ca="1">INDIRECT("'Room Details'!$C$1072")</f>
        <v>0</v>
      </c>
      <c r="C1070" cm="1">
        <f t="array" aca="1" ref="C1070" ca="1">INDIRECT("'Room Details'!$D$1072")</f>
        <v>0</v>
      </c>
      <c r="D1070" cm="1">
        <f t="array" aca="1" ref="D1070" ca="1">INDIRECT("'Room Details'!$E$1072")</f>
        <v>0</v>
      </c>
      <c r="E1070" t="str" cm="1">
        <f t="array" aca="1" ref="E1070" ca="1">INDIRECT("'Room Details'!$F$1072")</f>
        <v xml:space="preserve"> </v>
      </c>
      <c r="F1070" cm="1">
        <f t="array" aca="1" ref="F1070" ca="1">INDIRECT("'Room Details'!$G$1072")</f>
        <v>0</v>
      </c>
      <c r="G1070" cm="1">
        <f t="array" aca="1" ref="G1070" ca="1">INDIRECT("'Room Details'!$H$1072")</f>
        <v>0</v>
      </c>
      <c r="H1070" cm="1">
        <f t="array" aca="1" ref="H1070" ca="1">INDIRECT("'Room Details'!$I$1072")</f>
        <v>0</v>
      </c>
      <c r="I1070" cm="1">
        <f t="array" aca="1" ref="I1070" ca="1">INDIRECT("'Room Details'!$J$1072")</f>
        <v>0</v>
      </c>
      <c r="J1070" cm="1">
        <f t="array" aca="1" ref="J1070" ca="1">INDIRECT("'Room Details'!$K$1072")</f>
        <v>0</v>
      </c>
      <c r="K1070" t="str" cm="1">
        <f t="array" aca="1" ref="K1070" ca="1">INDIRECT("'Room Details'!$L$1072")</f>
        <v xml:space="preserve"> </v>
      </c>
      <c r="L1070" cm="1">
        <f t="array" aca="1" ref="L1070" ca="1">INDIRECT("'Room Details'!$M$1072")</f>
        <v>0</v>
      </c>
      <c r="M1070" cm="1">
        <f t="array" aca="1" ref="M1070" ca="1">INDIRECT("'Room Details'!$N$1072")</f>
        <v>0</v>
      </c>
      <c r="N1070" cm="1">
        <f t="array" aca="1" ref="N1070" ca="1">INDIRECT("'Room Details'!$O$1072")</f>
        <v>0</v>
      </c>
      <c r="O1070" cm="1">
        <f t="array" aca="1" ref="O1070" ca="1">INDIRECT("'Room Details'!$P$1072")</f>
        <v>0</v>
      </c>
    </row>
    <row r="1071" spans="1:15" x14ac:dyDescent="0.25">
      <c r="A1071" cm="1">
        <f t="array" aca="1" ref="A1071" ca="1">INDIRECT("'Room Details'!$B$1073")</f>
        <v>0</v>
      </c>
      <c r="B1071" cm="1">
        <f t="array" aca="1" ref="B1071" ca="1">INDIRECT("'Room Details'!$C$1073")</f>
        <v>0</v>
      </c>
      <c r="C1071" cm="1">
        <f t="array" aca="1" ref="C1071" ca="1">INDIRECT("'Room Details'!$D$1073")</f>
        <v>0</v>
      </c>
      <c r="D1071" cm="1">
        <f t="array" aca="1" ref="D1071" ca="1">INDIRECT("'Room Details'!$E$1073")</f>
        <v>0</v>
      </c>
      <c r="E1071" t="str" cm="1">
        <f t="array" aca="1" ref="E1071" ca="1">INDIRECT("'Room Details'!$F$1073")</f>
        <v xml:space="preserve"> </v>
      </c>
      <c r="F1071" cm="1">
        <f t="array" aca="1" ref="F1071" ca="1">INDIRECT("'Room Details'!$G$1073")</f>
        <v>0</v>
      </c>
      <c r="G1071" cm="1">
        <f t="array" aca="1" ref="G1071" ca="1">INDIRECT("'Room Details'!$H$1073")</f>
        <v>0</v>
      </c>
      <c r="H1071" cm="1">
        <f t="array" aca="1" ref="H1071" ca="1">INDIRECT("'Room Details'!$I$1073")</f>
        <v>0</v>
      </c>
      <c r="I1071" cm="1">
        <f t="array" aca="1" ref="I1071" ca="1">INDIRECT("'Room Details'!$J$1073")</f>
        <v>0</v>
      </c>
      <c r="J1071" cm="1">
        <f t="array" aca="1" ref="J1071" ca="1">INDIRECT("'Room Details'!$K$1073")</f>
        <v>0</v>
      </c>
      <c r="K1071" t="str" cm="1">
        <f t="array" aca="1" ref="K1071" ca="1">INDIRECT("'Room Details'!$L$1073")</f>
        <v xml:space="preserve"> </v>
      </c>
      <c r="L1071" cm="1">
        <f t="array" aca="1" ref="L1071" ca="1">INDIRECT("'Room Details'!$M$1073")</f>
        <v>0</v>
      </c>
      <c r="M1071" cm="1">
        <f t="array" aca="1" ref="M1071" ca="1">INDIRECT("'Room Details'!$N$1073")</f>
        <v>0</v>
      </c>
      <c r="N1071" cm="1">
        <f t="array" aca="1" ref="N1071" ca="1">INDIRECT("'Room Details'!$O$1073")</f>
        <v>0</v>
      </c>
      <c r="O1071" cm="1">
        <f t="array" aca="1" ref="O1071" ca="1">INDIRECT("'Room Details'!$P$1073")</f>
        <v>0</v>
      </c>
    </row>
    <row r="1072" spans="1:15" x14ac:dyDescent="0.25">
      <c r="A1072" cm="1">
        <f t="array" aca="1" ref="A1072" ca="1">INDIRECT("'Room Details'!$B$1074")</f>
        <v>0</v>
      </c>
      <c r="B1072" cm="1">
        <f t="array" aca="1" ref="B1072" ca="1">INDIRECT("'Room Details'!$C$1074")</f>
        <v>0</v>
      </c>
      <c r="C1072" cm="1">
        <f t="array" aca="1" ref="C1072" ca="1">INDIRECT("'Room Details'!$D$1074")</f>
        <v>0</v>
      </c>
      <c r="D1072" cm="1">
        <f t="array" aca="1" ref="D1072" ca="1">INDIRECT("'Room Details'!$E$1074")</f>
        <v>0</v>
      </c>
      <c r="E1072" t="str" cm="1">
        <f t="array" aca="1" ref="E1072" ca="1">INDIRECT("'Room Details'!$F$1074")</f>
        <v xml:space="preserve"> </v>
      </c>
      <c r="F1072" cm="1">
        <f t="array" aca="1" ref="F1072" ca="1">INDIRECT("'Room Details'!$G$1074")</f>
        <v>0</v>
      </c>
      <c r="G1072" cm="1">
        <f t="array" aca="1" ref="G1072" ca="1">INDIRECT("'Room Details'!$H$1074")</f>
        <v>0</v>
      </c>
      <c r="H1072" cm="1">
        <f t="array" aca="1" ref="H1072" ca="1">INDIRECT("'Room Details'!$I$1074")</f>
        <v>0</v>
      </c>
      <c r="I1072" cm="1">
        <f t="array" aca="1" ref="I1072" ca="1">INDIRECT("'Room Details'!$J$1074")</f>
        <v>0</v>
      </c>
      <c r="J1072" cm="1">
        <f t="array" aca="1" ref="J1072" ca="1">INDIRECT("'Room Details'!$K$1074")</f>
        <v>0</v>
      </c>
      <c r="K1072" t="str" cm="1">
        <f t="array" aca="1" ref="K1072" ca="1">INDIRECT("'Room Details'!$L$1074")</f>
        <v xml:space="preserve"> </v>
      </c>
      <c r="L1072" cm="1">
        <f t="array" aca="1" ref="L1072" ca="1">INDIRECT("'Room Details'!$M$1074")</f>
        <v>0</v>
      </c>
      <c r="M1072" cm="1">
        <f t="array" aca="1" ref="M1072" ca="1">INDIRECT("'Room Details'!$N$1074")</f>
        <v>0</v>
      </c>
      <c r="N1072" cm="1">
        <f t="array" aca="1" ref="N1072" ca="1">INDIRECT("'Room Details'!$O$1074")</f>
        <v>0</v>
      </c>
      <c r="O1072" cm="1">
        <f t="array" aca="1" ref="O1072" ca="1">INDIRECT("'Room Details'!$P$1074")</f>
        <v>0</v>
      </c>
    </row>
    <row r="1073" spans="1:15" x14ac:dyDescent="0.25">
      <c r="A1073" cm="1">
        <f t="array" aca="1" ref="A1073" ca="1">INDIRECT("'Room Details'!$B$1075")</f>
        <v>0</v>
      </c>
      <c r="B1073" cm="1">
        <f t="array" aca="1" ref="B1073" ca="1">INDIRECT("'Room Details'!$C$1075")</f>
        <v>0</v>
      </c>
      <c r="C1073" cm="1">
        <f t="array" aca="1" ref="C1073" ca="1">INDIRECT("'Room Details'!$D$1075")</f>
        <v>0</v>
      </c>
      <c r="D1073" cm="1">
        <f t="array" aca="1" ref="D1073" ca="1">INDIRECT("'Room Details'!$E$1075")</f>
        <v>0</v>
      </c>
      <c r="E1073" t="str" cm="1">
        <f t="array" aca="1" ref="E1073" ca="1">INDIRECT("'Room Details'!$F$1075")</f>
        <v xml:space="preserve"> </v>
      </c>
      <c r="F1073" cm="1">
        <f t="array" aca="1" ref="F1073" ca="1">INDIRECT("'Room Details'!$G$1075")</f>
        <v>0</v>
      </c>
      <c r="G1073" cm="1">
        <f t="array" aca="1" ref="G1073" ca="1">INDIRECT("'Room Details'!$H$1075")</f>
        <v>0</v>
      </c>
      <c r="H1073" cm="1">
        <f t="array" aca="1" ref="H1073" ca="1">INDIRECT("'Room Details'!$I$1075")</f>
        <v>0</v>
      </c>
      <c r="I1073" cm="1">
        <f t="array" aca="1" ref="I1073" ca="1">INDIRECT("'Room Details'!$J$1075")</f>
        <v>0</v>
      </c>
      <c r="J1073" cm="1">
        <f t="array" aca="1" ref="J1073" ca="1">INDIRECT("'Room Details'!$K$1075")</f>
        <v>0</v>
      </c>
      <c r="K1073" t="str" cm="1">
        <f t="array" aca="1" ref="K1073" ca="1">INDIRECT("'Room Details'!$L$1075")</f>
        <v xml:space="preserve"> </v>
      </c>
      <c r="L1073" cm="1">
        <f t="array" aca="1" ref="L1073" ca="1">INDIRECT("'Room Details'!$M$1075")</f>
        <v>0</v>
      </c>
      <c r="M1073" cm="1">
        <f t="array" aca="1" ref="M1073" ca="1">INDIRECT("'Room Details'!$N$1075")</f>
        <v>0</v>
      </c>
      <c r="N1073" cm="1">
        <f t="array" aca="1" ref="N1073" ca="1">INDIRECT("'Room Details'!$O$1075")</f>
        <v>0</v>
      </c>
      <c r="O1073" cm="1">
        <f t="array" aca="1" ref="O1073" ca="1">INDIRECT("'Room Details'!$P$1075")</f>
        <v>0</v>
      </c>
    </row>
    <row r="1074" spans="1:15" x14ac:dyDescent="0.25">
      <c r="A1074" cm="1">
        <f t="array" aca="1" ref="A1074" ca="1">INDIRECT("'Room Details'!$B$1076")</f>
        <v>0</v>
      </c>
      <c r="B1074" cm="1">
        <f t="array" aca="1" ref="B1074" ca="1">INDIRECT("'Room Details'!$C$1076")</f>
        <v>0</v>
      </c>
      <c r="C1074" cm="1">
        <f t="array" aca="1" ref="C1074" ca="1">INDIRECT("'Room Details'!$D$1076")</f>
        <v>0</v>
      </c>
      <c r="D1074" cm="1">
        <f t="array" aca="1" ref="D1074" ca="1">INDIRECT("'Room Details'!$E$1076")</f>
        <v>0</v>
      </c>
      <c r="E1074" t="str" cm="1">
        <f t="array" aca="1" ref="E1074" ca="1">INDIRECT("'Room Details'!$F$1076")</f>
        <v xml:space="preserve"> </v>
      </c>
      <c r="F1074" cm="1">
        <f t="array" aca="1" ref="F1074" ca="1">INDIRECT("'Room Details'!$G$1076")</f>
        <v>0</v>
      </c>
      <c r="G1074" cm="1">
        <f t="array" aca="1" ref="G1074" ca="1">INDIRECT("'Room Details'!$H$1076")</f>
        <v>0</v>
      </c>
      <c r="H1074" cm="1">
        <f t="array" aca="1" ref="H1074" ca="1">INDIRECT("'Room Details'!$I$1076")</f>
        <v>0</v>
      </c>
      <c r="I1074" cm="1">
        <f t="array" aca="1" ref="I1074" ca="1">INDIRECT("'Room Details'!$J$1076")</f>
        <v>0</v>
      </c>
      <c r="J1074" cm="1">
        <f t="array" aca="1" ref="J1074" ca="1">INDIRECT("'Room Details'!$K$1076")</f>
        <v>0</v>
      </c>
      <c r="K1074" t="str" cm="1">
        <f t="array" aca="1" ref="K1074" ca="1">INDIRECT("'Room Details'!$L$1076")</f>
        <v xml:space="preserve"> </v>
      </c>
      <c r="L1074" cm="1">
        <f t="array" aca="1" ref="L1074" ca="1">INDIRECT("'Room Details'!$M$1076")</f>
        <v>0</v>
      </c>
      <c r="M1074" cm="1">
        <f t="array" aca="1" ref="M1074" ca="1">INDIRECT("'Room Details'!$N$1076")</f>
        <v>0</v>
      </c>
      <c r="N1074" cm="1">
        <f t="array" aca="1" ref="N1074" ca="1">INDIRECT("'Room Details'!$O$1076")</f>
        <v>0</v>
      </c>
      <c r="O1074" cm="1">
        <f t="array" aca="1" ref="O1074" ca="1">INDIRECT("'Room Details'!$P$1076")</f>
        <v>0</v>
      </c>
    </row>
    <row r="1075" spans="1:15" x14ac:dyDescent="0.25">
      <c r="A1075" cm="1">
        <f t="array" aca="1" ref="A1075" ca="1">INDIRECT("'Room Details'!$B$1077")</f>
        <v>0</v>
      </c>
      <c r="B1075" cm="1">
        <f t="array" aca="1" ref="B1075" ca="1">INDIRECT("'Room Details'!$C$1077")</f>
        <v>0</v>
      </c>
      <c r="C1075" cm="1">
        <f t="array" aca="1" ref="C1075" ca="1">INDIRECT("'Room Details'!$D$1077")</f>
        <v>0</v>
      </c>
      <c r="D1075" cm="1">
        <f t="array" aca="1" ref="D1075" ca="1">INDIRECT("'Room Details'!$E$1077")</f>
        <v>0</v>
      </c>
      <c r="E1075" t="str" cm="1">
        <f t="array" aca="1" ref="E1075" ca="1">INDIRECT("'Room Details'!$F$1077")</f>
        <v xml:space="preserve"> </v>
      </c>
      <c r="F1075" cm="1">
        <f t="array" aca="1" ref="F1075" ca="1">INDIRECT("'Room Details'!$G$1077")</f>
        <v>0</v>
      </c>
      <c r="G1075" cm="1">
        <f t="array" aca="1" ref="G1075" ca="1">INDIRECT("'Room Details'!$H$1077")</f>
        <v>0</v>
      </c>
      <c r="H1075" cm="1">
        <f t="array" aca="1" ref="H1075" ca="1">INDIRECT("'Room Details'!$I$1077")</f>
        <v>0</v>
      </c>
      <c r="I1075" cm="1">
        <f t="array" aca="1" ref="I1075" ca="1">INDIRECT("'Room Details'!$J$1077")</f>
        <v>0</v>
      </c>
      <c r="J1075" cm="1">
        <f t="array" aca="1" ref="J1075" ca="1">INDIRECT("'Room Details'!$K$1077")</f>
        <v>0</v>
      </c>
      <c r="K1075" t="str" cm="1">
        <f t="array" aca="1" ref="K1075" ca="1">INDIRECT("'Room Details'!$L$1077")</f>
        <v xml:space="preserve"> </v>
      </c>
      <c r="L1075" cm="1">
        <f t="array" aca="1" ref="L1075" ca="1">INDIRECT("'Room Details'!$M$1077")</f>
        <v>0</v>
      </c>
      <c r="M1075" cm="1">
        <f t="array" aca="1" ref="M1075" ca="1">INDIRECT("'Room Details'!$N$1077")</f>
        <v>0</v>
      </c>
      <c r="N1075" cm="1">
        <f t="array" aca="1" ref="N1075" ca="1">INDIRECT("'Room Details'!$O$1077")</f>
        <v>0</v>
      </c>
      <c r="O1075" cm="1">
        <f t="array" aca="1" ref="O1075" ca="1">INDIRECT("'Room Details'!$P$1077")</f>
        <v>0</v>
      </c>
    </row>
    <row r="1076" spans="1:15" x14ac:dyDescent="0.25">
      <c r="A1076" cm="1">
        <f t="array" aca="1" ref="A1076" ca="1">INDIRECT("'Room Details'!$B$1078")</f>
        <v>0</v>
      </c>
      <c r="B1076" cm="1">
        <f t="array" aca="1" ref="B1076" ca="1">INDIRECT("'Room Details'!$C$1078")</f>
        <v>0</v>
      </c>
      <c r="C1076" cm="1">
        <f t="array" aca="1" ref="C1076" ca="1">INDIRECT("'Room Details'!$D$1078")</f>
        <v>0</v>
      </c>
      <c r="D1076" cm="1">
        <f t="array" aca="1" ref="D1076" ca="1">INDIRECT("'Room Details'!$E$1078")</f>
        <v>0</v>
      </c>
      <c r="E1076" t="str" cm="1">
        <f t="array" aca="1" ref="E1076" ca="1">INDIRECT("'Room Details'!$F$1078")</f>
        <v xml:space="preserve"> </v>
      </c>
      <c r="F1076" cm="1">
        <f t="array" aca="1" ref="F1076" ca="1">INDIRECT("'Room Details'!$G$1078")</f>
        <v>0</v>
      </c>
      <c r="G1076" cm="1">
        <f t="array" aca="1" ref="G1076" ca="1">INDIRECT("'Room Details'!$H$1078")</f>
        <v>0</v>
      </c>
      <c r="H1076" cm="1">
        <f t="array" aca="1" ref="H1076" ca="1">INDIRECT("'Room Details'!$I$1078")</f>
        <v>0</v>
      </c>
      <c r="I1076" cm="1">
        <f t="array" aca="1" ref="I1076" ca="1">INDIRECT("'Room Details'!$J$1078")</f>
        <v>0</v>
      </c>
      <c r="J1076" cm="1">
        <f t="array" aca="1" ref="J1076" ca="1">INDIRECT("'Room Details'!$K$1078")</f>
        <v>0</v>
      </c>
      <c r="K1076" t="str" cm="1">
        <f t="array" aca="1" ref="K1076" ca="1">INDIRECT("'Room Details'!$L$1078")</f>
        <v xml:space="preserve"> </v>
      </c>
      <c r="L1076" cm="1">
        <f t="array" aca="1" ref="L1076" ca="1">INDIRECT("'Room Details'!$M$1078")</f>
        <v>0</v>
      </c>
      <c r="M1076" cm="1">
        <f t="array" aca="1" ref="M1076" ca="1">INDIRECT("'Room Details'!$N$1078")</f>
        <v>0</v>
      </c>
      <c r="N1076" cm="1">
        <f t="array" aca="1" ref="N1076" ca="1">INDIRECT("'Room Details'!$O$1078")</f>
        <v>0</v>
      </c>
      <c r="O1076" cm="1">
        <f t="array" aca="1" ref="O1076" ca="1">INDIRECT("'Room Details'!$P$1078")</f>
        <v>0</v>
      </c>
    </row>
    <row r="1077" spans="1:15" x14ac:dyDescent="0.25">
      <c r="A1077" cm="1">
        <f t="array" aca="1" ref="A1077" ca="1">INDIRECT("'Room Details'!$B$1079")</f>
        <v>0</v>
      </c>
      <c r="B1077" cm="1">
        <f t="array" aca="1" ref="B1077" ca="1">INDIRECT("'Room Details'!$C$1079")</f>
        <v>0</v>
      </c>
      <c r="C1077" cm="1">
        <f t="array" aca="1" ref="C1077" ca="1">INDIRECT("'Room Details'!$D$1079")</f>
        <v>0</v>
      </c>
      <c r="D1077" cm="1">
        <f t="array" aca="1" ref="D1077" ca="1">INDIRECT("'Room Details'!$E$1079")</f>
        <v>0</v>
      </c>
      <c r="E1077" t="str" cm="1">
        <f t="array" aca="1" ref="E1077" ca="1">INDIRECT("'Room Details'!$F$1079")</f>
        <v xml:space="preserve"> </v>
      </c>
      <c r="F1077" cm="1">
        <f t="array" aca="1" ref="F1077" ca="1">INDIRECT("'Room Details'!$G$1079")</f>
        <v>0</v>
      </c>
      <c r="G1077" cm="1">
        <f t="array" aca="1" ref="G1077" ca="1">INDIRECT("'Room Details'!$H$1079")</f>
        <v>0</v>
      </c>
      <c r="H1077" cm="1">
        <f t="array" aca="1" ref="H1077" ca="1">INDIRECT("'Room Details'!$I$1079")</f>
        <v>0</v>
      </c>
      <c r="I1077" cm="1">
        <f t="array" aca="1" ref="I1077" ca="1">INDIRECT("'Room Details'!$J$1079")</f>
        <v>0</v>
      </c>
      <c r="J1077" cm="1">
        <f t="array" aca="1" ref="J1077" ca="1">INDIRECT("'Room Details'!$K$1079")</f>
        <v>0</v>
      </c>
      <c r="K1077" t="str" cm="1">
        <f t="array" aca="1" ref="K1077" ca="1">INDIRECT("'Room Details'!$L$1079")</f>
        <v xml:space="preserve"> </v>
      </c>
      <c r="L1077" cm="1">
        <f t="array" aca="1" ref="L1077" ca="1">INDIRECT("'Room Details'!$M$1079")</f>
        <v>0</v>
      </c>
      <c r="M1077" cm="1">
        <f t="array" aca="1" ref="M1077" ca="1">INDIRECT("'Room Details'!$N$1079")</f>
        <v>0</v>
      </c>
      <c r="N1077" cm="1">
        <f t="array" aca="1" ref="N1077" ca="1">INDIRECT("'Room Details'!$O$1079")</f>
        <v>0</v>
      </c>
      <c r="O1077" cm="1">
        <f t="array" aca="1" ref="O1077" ca="1">INDIRECT("'Room Details'!$P$1079")</f>
        <v>0</v>
      </c>
    </row>
    <row r="1078" spans="1:15" x14ac:dyDescent="0.25">
      <c r="A1078" cm="1">
        <f t="array" aca="1" ref="A1078" ca="1">INDIRECT("'Room Details'!$B$1080")</f>
        <v>0</v>
      </c>
      <c r="B1078" cm="1">
        <f t="array" aca="1" ref="B1078" ca="1">INDIRECT("'Room Details'!$C$1080")</f>
        <v>0</v>
      </c>
      <c r="C1078" cm="1">
        <f t="array" aca="1" ref="C1078" ca="1">INDIRECT("'Room Details'!$D$1080")</f>
        <v>0</v>
      </c>
      <c r="D1078" cm="1">
        <f t="array" aca="1" ref="D1078" ca="1">INDIRECT("'Room Details'!$E$1080")</f>
        <v>0</v>
      </c>
      <c r="E1078" t="str" cm="1">
        <f t="array" aca="1" ref="E1078" ca="1">INDIRECT("'Room Details'!$F$1080")</f>
        <v xml:space="preserve"> </v>
      </c>
      <c r="F1078" cm="1">
        <f t="array" aca="1" ref="F1078" ca="1">INDIRECT("'Room Details'!$G$1080")</f>
        <v>0</v>
      </c>
      <c r="G1078" cm="1">
        <f t="array" aca="1" ref="G1078" ca="1">INDIRECT("'Room Details'!$H$1080")</f>
        <v>0</v>
      </c>
      <c r="H1078" cm="1">
        <f t="array" aca="1" ref="H1078" ca="1">INDIRECT("'Room Details'!$I$1080")</f>
        <v>0</v>
      </c>
      <c r="I1078" cm="1">
        <f t="array" aca="1" ref="I1078" ca="1">INDIRECT("'Room Details'!$J$1080")</f>
        <v>0</v>
      </c>
      <c r="J1078" cm="1">
        <f t="array" aca="1" ref="J1078" ca="1">INDIRECT("'Room Details'!$K$1080")</f>
        <v>0</v>
      </c>
      <c r="K1078" t="str" cm="1">
        <f t="array" aca="1" ref="K1078" ca="1">INDIRECT("'Room Details'!$L$1080")</f>
        <v xml:space="preserve"> </v>
      </c>
      <c r="L1078" cm="1">
        <f t="array" aca="1" ref="L1078" ca="1">INDIRECT("'Room Details'!$M$1080")</f>
        <v>0</v>
      </c>
      <c r="M1078" cm="1">
        <f t="array" aca="1" ref="M1078" ca="1">INDIRECT("'Room Details'!$N$1080")</f>
        <v>0</v>
      </c>
      <c r="N1078" cm="1">
        <f t="array" aca="1" ref="N1078" ca="1">INDIRECT("'Room Details'!$O$1080")</f>
        <v>0</v>
      </c>
      <c r="O1078" cm="1">
        <f t="array" aca="1" ref="O1078" ca="1">INDIRECT("'Room Details'!$P$1080")</f>
        <v>0</v>
      </c>
    </row>
    <row r="1079" spans="1:15" x14ac:dyDescent="0.25">
      <c r="A1079" cm="1">
        <f t="array" aca="1" ref="A1079" ca="1">INDIRECT("'Room Details'!$B$1081")</f>
        <v>0</v>
      </c>
      <c r="B1079" cm="1">
        <f t="array" aca="1" ref="B1079" ca="1">INDIRECT("'Room Details'!$C$1081")</f>
        <v>0</v>
      </c>
      <c r="C1079" cm="1">
        <f t="array" aca="1" ref="C1079" ca="1">INDIRECT("'Room Details'!$D$1081")</f>
        <v>0</v>
      </c>
      <c r="D1079" cm="1">
        <f t="array" aca="1" ref="D1079" ca="1">INDIRECT("'Room Details'!$E$1081")</f>
        <v>0</v>
      </c>
      <c r="E1079" t="str" cm="1">
        <f t="array" aca="1" ref="E1079" ca="1">INDIRECT("'Room Details'!$F$1081")</f>
        <v xml:space="preserve"> </v>
      </c>
      <c r="F1079" cm="1">
        <f t="array" aca="1" ref="F1079" ca="1">INDIRECT("'Room Details'!$G$1081")</f>
        <v>0</v>
      </c>
      <c r="G1079" cm="1">
        <f t="array" aca="1" ref="G1079" ca="1">INDIRECT("'Room Details'!$H$1081")</f>
        <v>0</v>
      </c>
      <c r="H1079" cm="1">
        <f t="array" aca="1" ref="H1079" ca="1">INDIRECT("'Room Details'!$I$1081")</f>
        <v>0</v>
      </c>
      <c r="I1079" cm="1">
        <f t="array" aca="1" ref="I1079" ca="1">INDIRECT("'Room Details'!$J$1081")</f>
        <v>0</v>
      </c>
      <c r="J1079" cm="1">
        <f t="array" aca="1" ref="J1079" ca="1">INDIRECT("'Room Details'!$K$1081")</f>
        <v>0</v>
      </c>
      <c r="K1079" t="str" cm="1">
        <f t="array" aca="1" ref="K1079" ca="1">INDIRECT("'Room Details'!$L$1081")</f>
        <v xml:space="preserve"> </v>
      </c>
      <c r="L1079" cm="1">
        <f t="array" aca="1" ref="L1079" ca="1">INDIRECT("'Room Details'!$M$1081")</f>
        <v>0</v>
      </c>
      <c r="M1079" cm="1">
        <f t="array" aca="1" ref="M1079" ca="1">INDIRECT("'Room Details'!$N$1081")</f>
        <v>0</v>
      </c>
      <c r="N1079" cm="1">
        <f t="array" aca="1" ref="N1079" ca="1">INDIRECT("'Room Details'!$O$1081")</f>
        <v>0</v>
      </c>
      <c r="O1079" cm="1">
        <f t="array" aca="1" ref="O1079" ca="1">INDIRECT("'Room Details'!$P$1081")</f>
        <v>0</v>
      </c>
    </row>
    <row r="1080" spans="1:15" x14ac:dyDescent="0.25">
      <c r="A1080" cm="1">
        <f t="array" aca="1" ref="A1080" ca="1">INDIRECT("'Room Details'!$B$1082")</f>
        <v>0</v>
      </c>
      <c r="B1080" cm="1">
        <f t="array" aca="1" ref="B1080" ca="1">INDIRECT("'Room Details'!$C$1082")</f>
        <v>0</v>
      </c>
      <c r="C1080" cm="1">
        <f t="array" aca="1" ref="C1080" ca="1">INDIRECT("'Room Details'!$D$1082")</f>
        <v>0</v>
      </c>
      <c r="D1080" cm="1">
        <f t="array" aca="1" ref="D1080" ca="1">INDIRECT("'Room Details'!$E$1082")</f>
        <v>0</v>
      </c>
      <c r="E1080" t="str" cm="1">
        <f t="array" aca="1" ref="E1080" ca="1">INDIRECT("'Room Details'!$F$1082")</f>
        <v xml:space="preserve"> </v>
      </c>
      <c r="F1080" cm="1">
        <f t="array" aca="1" ref="F1080" ca="1">INDIRECT("'Room Details'!$G$1082")</f>
        <v>0</v>
      </c>
      <c r="G1080" cm="1">
        <f t="array" aca="1" ref="G1080" ca="1">INDIRECT("'Room Details'!$H$1082")</f>
        <v>0</v>
      </c>
      <c r="H1080" cm="1">
        <f t="array" aca="1" ref="H1080" ca="1">INDIRECT("'Room Details'!$I$1082")</f>
        <v>0</v>
      </c>
      <c r="I1080" cm="1">
        <f t="array" aca="1" ref="I1080" ca="1">INDIRECT("'Room Details'!$J$1082")</f>
        <v>0</v>
      </c>
      <c r="J1080" cm="1">
        <f t="array" aca="1" ref="J1080" ca="1">INDIRECT("'Room Details'!$K$1082")</f>
        <v>0</v>
      </c>
      <c r="K1080" t="str" cm="1">
        <f t="array" aca="1" ref="K1080" ca="1">INDIRECT("'Room Details'!$L$1082")</f>
        <v xml:space="preserve"> </v>
      </c>
      <c r="L1080" cm="1">
        <f t="array" aca="1" ref="L1080" ca="1">INDIRECT("'Room Details'!$M$1082")</f>
        <v>0</v>
      </c>
      <c r="M1080" cm="1">
        <f t="array" aca="1" ref="M1080" ca="1">INDIRECT("'Room Details'!$N$1082")</f>
        <v>0</v>
      </c>
      <c r="N1080" cm="1">
        <f t="array" aca="1" ref="N1080" ca="1">INDIRECT("'Room Details'!$O$1082")</f>
        <v>0</v>
      </c>
      <c r="O1080" cm="1">
        <f t="array" aca="1" ref="O1080" ca="1">INDIRECT("'Room Details'!$P$1082")</f>
        <v>0</v>
      </c>
    </row>
    <row r="1081" spans="1:15" x14ac:dyDescent="0.25">
      <c r="A1081" cm="1">
        <f t="array" aca="1" ref="A1081" ca="1">INDIRECT("'Room Details'!$B$1083")</f>
        <v>0</v>
      </c>
      <c r="B1081" cm="1">
        <f t="array" aca="1" ref="B1081" ca="1">INDIRECT("'Room Details'!$C$1083")</f>
        <v>0</v>
      </c>
      <c r="C1081" cm="1">
        <f t="array" aca="1" ref="C1081" ca="1">INDIRECT("'Room Details'!$D$1083")</f>
        <v>0</v>
      </c>
      <c r="D1081" cm="1">
        <f t="array" aca="1" ref="D1081" ca="1">INDIRECT("'Room Details'!$E$1083")</f>
        <v>0</v>
      </c>
      <c r="E1081" t="str" cm="1">
        <f t="array" aca="1" ref="E1081" ca="1">INDIRECT("'Room Details'!$F$1083")</f>
        <v xml:space="preserve"> </v>
      </c>
      <c r="F1081" cm="1">
        <f t="array" aca="1" ref="F1081" ca="1">INDIRECT("'Room Details'!$G$1083")</f>
        <v>0</v>
      </c>
      <c r="G1081" cm="1">
        <f t="array" aca="1" ref="G1081" ca="1">INDIRECT("'Room Details'!$H$1083")</f>
        <v>0</v>
      </c>
      <c r="H1081" cm="1">
        <f t="array" aca="1" ref="H1081" ca="1">INDIRECT("'Room Details'!$I$1083")</f>
        <v>0</v>
      </c>
      <c r="I1081" cm="1">
        <f t="array" aca="1" ref="I1081" ca="1">INDIRECT("'Room Details'!$J$1083")</f>
        <v>0</v>
      </c>
      <c r="J1081" cm="1">
        <f t="array" aca="1" ref="J1081" ca="1">INDIRECT("'Room Details'!$K$1083")</f>
        <v>0</v>
      </c>
      <c r="K1081" t="str" cm="1">
        <f t="array" aca="1" ref="K1081" ca="1">INDIRECT("'Room Details'!$L$1083")</f>
        <v xml:space="preserve"> </v>
      </c>
      <c r="L1081" cm="1">
        <f t="array" aca="1" ref="L1081" ca="1">INDIRECT("'Room Details'!$M$1083")</f>
        <v>0</v>
      </c>
      <c r="M1081" cm="1">
        <f t="array" aca="1" ref="M1081" ca="1">INDIRECT("'Room Details'!$N$1083")</f>
        <v>0</v>
      </c>
      <c r="N1081" cm="1">
        <f t="array" aca="1" ref="N1081" ca="1">INDIRECT("'Room Details'!$O$1083")</f>
        <v>0</v>
      </c>
      <c r="O1081" cm="1">
        <f t="array" aca="1" ref="O1081" ca="1">INDIRECT("'Room Details'!$P$1083")</f>
        <v>0</v>
      </c>
    </row>
    <row r="1082" spans="1:15" x14ac:dyDescent="0.25">
      <c r="A1082" cm="1">
        <f t="array" aca="1" ref="A1082" ca="1">INDIRECT("'Room Details'!$B$1084")</f>
        <v>0</v>
      </c>
      <c r="B1082" cm="1">
        <f t="array" aca="1" ref="B1082" ca="1">INDIRECT("'Room Details'!$C$1084")</f>
        <v>0</v>
      </c>
      <c r="C1082" cm="1">
        <f t="array" aca="1" ref="C1082" ca="1">INDIRECT("'Room Details'!$D$1084")</f>
        <v>0</v>
      </c>
      <c r="D1082" cm="1">
        <f t="array" aca="1" ref="D1082" ca="1">INDIRECT("'Room Details'!$E$1084")</f>
        <v>0</v>
      </c>
      <c r="E1082" t="str" cm="1">
        <f t="array" aca="1" ref="E1082" ca="1">INDIRECT("'Room Details'!$F$1084")</f>
        <v xml:space="preserve"> </v>
      </c>
      <c r="F1082" cm="1">
        <f t="array" aca="1" ref="F1082" ca="1">INDIRECT("'Room Details'!$G$1084")</f>
        <v>0</v>
      </c>
      <c r="G1082" cm="1">
        <f t="array" aca="1" ref="G1082" ca="1">INDIRECT("'Room Details'!$H$1084")</f>
        <v>0</v>
      </c>
      <c r="H1082" cm="1">
        <f t="array" aca="1" ref="H1082" ca="1">INDIRECT("'Room Details'!$I$1084")</f>
        <v>0</v>
      </c>
      <c r="I1082" cm="1">
        <f t="array" aca="1" ref="I1082" ca="1">INDIRECT("'Room Details'!$J$1084")</f>
        <v>0</v>
      </c>
      <c r="J1082" cm="1">
        <f t="array" aca="1" ref="J1082" ca="1">INDIRECT("'Room Details'!$K$1084")</f>
        <v>0</v>
      </c>
      <c r="K1082" t="str" cm="1">
        <f t="array" aca="1" ref="K1082" ca="1">INDIRECT("'Room Details'!$L$1084")</f>
        <v xml:space="preserve"> </v>
      </c>
      <c r="L1082" cm="1">
        <f t="array" aca="1" ref="L1082" ca="1">INDIRECT("'Room Details'!$M$1084")</f>
        <v>0</v>
      </c>
      <c r="M1082" cm="1">
        <f t="array" aca="1" ref="M1082" ca="1">INDIRECT("'Room Details'!$N$1084")</f>
        <v>0</v>
      </c>
      <c r="N1082" cm="1">
        <f t="array" aca="1" ref="N1082" ca="1">INDIRECT("'Room Details'!$O$1084")</f>
        <v>0</v>
      </c>
      <c r="O1082" cm="1">
        <f t="array" aca="1" ref="O1082" ca="1">INDIRECT("'Room Details'!$P$1084")</f>
        <v>0</v>
      </c>
    </row>
    <row r="1083" spans="1:15" x14ac:dyDescent="0.25">
      <c r="A1083" cm="1">
        <f t="array" aca="1" ref="A1083" ca="1">INDIRECT("'Room Details'!$B$1085")</f>
        <v>0</v>
      </c>
      <c r="B1083" cm="1">
        <f t="array" aca="1" ref="B1083" ca="1">INDIRECT("'Room Details'!$C$1085")</f>
        <v>0</v>
      </c>
      <c r="C1083" cm="1">
        <f t="array" aca="1" ref="C1083" ca="1">INDIRECT("'Room Details'!$D$1085")</f>
        <v>0</v>
      </c>
      <c r="D1083" cm="1">
        <f t="array" aca="1" ref="D1083" ca="1">INDIRECT("'Room Details'!$E$1085")</f>
        <v>0</v>
      </c>
      <c r="E1083" t="str" cm="1">
        <f t="array" aca="1" ref="E1083" ca="1">INDIRECT("'Room Details'!$F$1085")</f>
        <v xml:space="preserve"> </v>
      </c>
      <c r="F1083" cm="1">
        <f t="array" aca="1" ref="F1083" ca="1">INDIRECT("'Room Details'!$G$1085")</f>
        <v>0</v>
      </c>
      <c r="G1083" cm="1">
        <f t="array" aca="1" ref="G1083" ca="1">INDIRECT("'Room Details'!$H$1085")</f>
        <v>0</v>
      </c>
      <c r="H1083" cm="1">
        <f t="array" aca="1" ref="H1083" ca="1">INDIRECT("'Room Details'!$I$1085")</f>
        <v>0</v>
      </c>
      <c r="I1083" cm="1">
        <f t="array" aca="1" ref="I1083" ca="1">INDIRECT("'Room Details'!$J$1085")</f>
        <v>0</v>
      </c>
      <c r="J1083" cm="1">
        <f t="array" aca="1" ref="J1083" ca="1">INDIRECT("'Room Details'!$K$1085")</f>
        <v>0</v>
      </c>
      <c r="K1083" t="str" cm="1">
        <f t="array" aca="1" ref="K1083" ca="1">INDIRECT("'Room Details'!$L$1085")</f>
        <v xml:space="preserve"> </v>
      </c>
      <c r="L1083" cm="1">
        <f t="array" aca="1" ref="L1083" ca="1">INDIRECT("'Room Details'!$M$1085")</f>
        <v>0</v>
      </c>
      <c r="M1083" cm="1">
        <f t="array" aca="1" ref="M1083" ca="1">INDIRECT("'Room Details'!$N$1085")</f>
        <v>0</v>
      </c>
      <c r="N1083" cm="1">
        <f t="array" aca="1" ref="N1083" ca="1">INDIRECT("'Room Details'!$O$1085")</f>
        <v>0</v>
      </c>
      <c r="O1083" cm="1">
        <f t="array" aca="1" ref="O1083" ca="1">INDIRECT("'Room Details'!$P$1085")</f>
        <v>0</v>
      </c>
    </row>
    <row r="1084" spans="1:15" x14ac:dyDescent="0.25">
      <c r="A1084" cm="1">
        <f t="array" aca="1" ref="A1084" ca="1">INDIRECT("'Room Details'!$B$1086")</f>
        <v>0</v>
      </c>
      <c r="B1084" cm="1">
        <f t="array" aca="1" ref="B1084" ca="1">INDIRECT("'Room Details'!$C$1086")</f>
        <v>0</v>
      </c>
      <c r="C1084" cm="1">
        <f t="array" aca="1" ref="C1084" ca="1">INDIRECT("'Room Details'!$D$1086")</f>
        <v>0</v>
      </c>
      <c r="D1084" cm="1">
        <f t="array" aca="1" ref="D1084" ca="1">INDIRECT("'Room Details'!$E$1086")</f>
        <v>0</v>
      </c>
      <c r="E1084" t="str" cm="1">
        <f t="array" aca="1" ref="E1084" ca="1">INDIRECT("'Room Details'!$F$1086")</f>
        <v xml:space="preserve"> </v>
      </c>
      <c r="F1084" cm="1">
        <f t="array" aca="1" ref="F1084" ca="1">INDIRECT("'Room Details'!$G$1086")</f>
        <v>0</v>
      </c>
      <c r="G1084" cm="1">
        <f t="array" aca="1" ref="G1084" ca="1">INDIRECT("'Room Details'!$H$1086")</f>
        <v>0</v>
      </c>
      <c r="H1084" cm="1">
        <f t="array" aca="1" ref="H1084" ca="1">INDIRECT("'Room Details'!$I$1086")</f>
        <v>0</v>
      </c>
      <c r="I1084" cm="1">
        <f t="array" aca="1" ref="I1084" ca="1">INDIRECT("'Room Details'!$J$1086")</f>
        <v>0</v>
      </c>
      <c r="J1084" cm="1">
        <f t="array" aca="1" ref="J1084" ca="1">INDIRECT("'Room Details'!$K$1086")</f>
        <v>0</v>
      </c>
      <c r="K1084" t="str" cm="1">
        <f t="array" aca="1" ref="K1084" ca="1">INDIRECT("'Room Details'!$L$1086")</f>
        <v xml:space="preserve"> </v>
      </c>
      <c r="L1084" cm="1">
        <f t="array" aca="1" ref="L1084" ca="1">INDIRECT("'Room Details'!$M$1086")</f>
        <v>0</v>
      </c>
      <c r="M1084" cm="1">
        <f t="array" aca="1" ref="M1084" ca="1">INDIRECT("'Room Details'!$N$1086")</f>
        <v>0</v>
      </c>
      <c r="N1084" cm="1">
        <f t="array" aca="1" ref="N1084" ca="1">INDIRECT("'Room Details'!$O$1086")</f>
        <v>0</v>
      </c>
      <c r="O1084" cm="1">
        <f t="array" aca="1" ref="O1084" ca="1">INDIRECT("'Room Details'!$P$1086")</f>
        <v>0</v>
      </c>
    </row>
    <row r="1085" spans="1:15" x14ac:dyDescent="0.25">
      <c r="A1085" cm="1">
        <f t="array" aca="1" ref="A1085" ca="1">INDIRECT("'Room Details'!$B$1087")</f>
        <v>0</v>
      </c>
      <c r="B1085" cm="1">
        <f t="array" aca="1" ref="B1085" ca="1">INDIRECT("'Room Details'!$C$1087")</f>
        <v>0</v>
      </c>
      <c r="C1085" cm="1">
        <f t="array" aca="1" ref="C1085" ca="1">INDIRECT("'Room Details'!$D$1087")</f>
        <v>0</v>
      </c>
      <c r="D1085" cm="1">
        <f t="array" aca="1" ref="D1085" ca="1">INDIRECT("'Room Details'!$E$1087")</f>
        <v>0</v>
      </c>
      <c r="E1085" t="str" cm="1">
        <f t="array" aca="1" ref="E1085" ca="1">INDIRECT("'Room Details'!$F$1087")</f>
        <v xml:space="preserve"> </v>
      </c>
      <c r="F1085" cm="1">
        <f t="array" aca="1" ref="F1085" ca="1">INDIRECT("'Room Details'!$G$1087")</f>
        <v>0</v>
      </c>
      <c r="G1085" cm="1">
        <f t="array" aca="1" ref="G1085" ca="1">INDIRECT("'Room Details'!$H$1087")</f>
        <v>0</v>
      </c>
      <c r="H1085" cm="1">
        <f t="array" aca="1" ref="H1085" ca="1">INDIRECT("'Room Details'!$I$1087")</f>
        <v>0</v>
      </c>
      <c r="I1085" cm="1">
        <f t="array" aca="1" ref="I1085" ca="1">INDIRECT("'Room Details'!$J$1087")</f>
        <v>0</v>
      </c>
      <c r="J1085" cm="1">
        <f t="array" aca="1" ref="J1085" ca="1">INDIRECT("'Room Details'!$K$1087")</f>
        <v>0</v>
      </c>
      <c r="K1085" t="str" cm="1">
        <f t="array" aca="1" ref="K1085" ca="1">INDIRECT("'Room Details'!$L$1087")</f>
        <v xml:space="preserve"> </v>
      </c>
      <c r="L1085" cm="1">
        <f t="array" aca="1" ref="L1085" ca="1">INDIRECT("'Room Details'!$M$1087")</f>
        <v>0</v>
      </c>
      <c r="M1085" cm="1">
        <f t="array" aca="1" ref="M1085" ca="1">INDIRECT("'Room Details'!$N$1087")</f>
        <v>0</v>
      </c>
      <c r="N1085" cm="1">
        <f t="array" aca="1" ref="N1085" ca="1">INDIRECT("'Room Details'!$O$1087")</f>
        <v>0</v>
      </c>
      <c r="O1085" cm="1">
        <f t="array" aca="1" ref="O1085" ca="1">INDIRECT("'Room Details'!$P$1087")</f>
        <v>0</v>
      </c>
    </row>
    <row r="1086" spans="1:15" x14ac:dyDescent="0.25">
      <c r="A1086" cm="1">
        <f t="array" aca="1" ref="A1086" ca="1">INDIRECT("'Room Details'!$B$1088")</f>
        <v>0</v>
      </c>
      <c r="B1086" cm="1">
        <f t="array" aca="1" ref="B1086" ca="1">INDIRECT("'Room Details'!$C$1088")</f>
        <v>0</v>
      </c>
      <c r="C1086" cm="1">
        <f t="array" aca="1" ref="C1086" ca="1">INDIRECT("'Room Details'!$D$1088")</f>
        <v>0</v>
      </c>
      <c r="D1086" cm="1">
        <f t="array" aca="1" ref="D1086" ca="1">INDIRECT("'Room Details'!$E$1088")</f>
        <v>0</v>
      </c>
      <c r="E1086" t="str" cm="1">
        <f t="array" aca="1" ref="E1086" ca="1">INDIRECT("'Room Details'!$F$1088")</f>
        <v xml:space="preserve"> </v>
      </c>
      <c r="F1086" cm="1">
        <f t="array" aca="1" ref="F1086" ca="1">INDIRECT("'Room Details'!$G$1088")</f>
        <v>0</v>
      </c>
      <c r="G1086" cm="1">
        <f t="array" aca="1" ref="G1086" ca="1">INDIRECT("'Room Details'!$H$1088")</f>
        <v>0</v>
      </c>
      <c r="H1086" cm="1">
        <f t="array" aca="1" ref="H1086" ca="1">INDIRECT("'Room Details'!$I$1088")</f>
        <v>0</v>
      </c>
      <c r="I1086" cm="1">
        <f t="array" aca="1" ref="I1086" ca="1">INDIRECT("'Room Details'!$J$1088")</f>
        <v>0</v>
      </c>
      <c r="J1086" cm="1">
        <f t="array" aca="1" ref="J1086" ca="1">INDIRECT("'Room Details'!$K$1088")</f>
        <v>0</v>
      </c>
      <c r="K1086" t="str" cm="1">
        <f t="array" aca="1" ref="K1086" ca="1">INDIRECT("'Room Details'!$L$1088")</f>
        <v xml:space="preserve"> </v>
      </c>
      <c r="L1086" cm="1">
        <f t="array" aca="1" ref="L1086" ca="1">INDIRECT("'Room Details'!$M$1088")</f>
        <v>0</v>
      </c>
      <c r="M1086" cm="1">
        <f t="array" aca="1" ref="M1086" ca="1">INDIRECT("'Room Details'!$N$1088")</f>
        <v>0</v>
      </c>
      <c r="N1086" cm="1">
        <f t="array" aca="1" ref="N1086" ca="1">INDIRECT("'Room Details'!$O$1088")</f>
        <v>0</v>
      </c>
      <c r="O1086" cm="1">
        <f t="array" aca="1" ref="O1086" ca="1">INDIRECT("'Room Details'!$P$1088")</f>
        <v>0</v>
      </c>
    </row>
    <row r="1087" spans="1:15" x14ac:dyDescent="0.25">
      <c r="A1087" cm="1">
        <f t="array" aca="1" ref="A1087" ca="1">INDIRECT("'Room Details'!$B$1089")</f>
        <v>0</v>
      </c>
      <c r="B1087" cm="1">
        <f t="array" aca="1" ref="B1087" ca="1">INDIRECT("'Room Details'!$C$1089")</f>
        <v>0</v>
      </c>
      <c r="C1087" cm="1">
        <f t="array" aca="1" ref="C1087" ca="1">INDIRECT("'Room Details'!$D$1089")</f>
        <v>0</v>
      </c>
      <c r="D1087" cm="1">
        <f t="array" aca="1" ref="D1087" ca="1">INDIRECT("'Room Details'!$E$1089")</f>
        <v>0</v>
      </c>
      <c r="E1087" t="str" cm="1">
        <f t="array" aca="1" ref="E1087" ca="1">INDIRECT("'Room Details'!$F$1089")</f>
        <v xml:space="preserve"> </v>
      </c>
      <c r="F1087" cm="1">
        <f t="array" aca="1" ref="F1087" ca="1">INDIRECT("'Room Details'!$G$1089")</f>
        <v>0</v>
      </c>
      <c r="G1087" cm="1">
        <f t="array" aca="1" ref="G1087" ca="1">INDIRECT("'Room Details'!$H$1089")</f>
        <v>0</v>
      </c>
      <c r="H1087" cm="1">
        <f t="array" aca="1" ref="H1087" ca="1">INDIRECT("'Room Details'!$I$1089")</f>
        <v>0</v>
      </c>
      <c r="I1087" cm="1">
        <f t="array" aca="1" ref="I1087" ca="1">INDIRECT("'Room Details'!$J$1089")</f>
        <v>0</v>
      </c>
      <c r="J1087" cm="1">
        <f t="array" aca="1" ref="J1087" ca="1">INDIRECT("'Room Details'!$K$1089")</f>
        <v>0</v>
      </c>
      <c r="K1087" t="str" cm="1">
        <f t="array" aca="1" ref="K1087" ca="1">INDIRECT("'Room Details'!$L$1089")</f>
        <v xml:space="preserve"> </v>
      </c>
      <c r="L1087" cm="1">
        <f t="array" aca="1" ref="L1087" ca="1">INDIRECT("'Room Details'!$M$1089")</f>
        <v>0</v>
      </c>
      <c r="M1087" cm="1">
        <f t="array" aca="1" ref="M1087" ca="1">INDIRECT("'Room Details'!$N$1089")</f>
        <v>0</v>
      </c>
      <c r="N1087" cm="1">
        <f t="array" aca="1" ref="N1087" ca="1">INDIRECT("'Room Details'!$O$1089")</f>
        <v>0</v>
      </c>
      <c r="O1087" cm="1">
        <f t="array" aca="1" ref="O1087" ca="1">INDIRECT("'Room Details'!$P$1089")</f>
        <v>0</v>
      </c>
    </row>
    <row r="1088" spans="1:15" x14ac:dyDescent="0.25">
      <c r="A1088" cm="1">
        <f t="array" aca="1" ref="A1088" ca="1">INDIRECT("'Room Details'!$B$1090")</f>
        <v>0</v>
      </c>
      <c r="B1088" cm="1">
        <f t="array" aca="1" ref="B1088" ca="1">INDIRECT("'Room Details'!$C$1090")</f>
        <v>0</v>
      </c>
      <c r="C1088" cm="1">
        <f t="array" aca="1" ref="C1088" ca="1">INDIRECT("'Room Details'!$D$1090")</f>
        <v>0</v>
      </c>
      <c r="D1088" cm="1">
        <f t="array" aca="1" ref="D1088" ca="1">INDIRECT("'Room Details'!$E$1090")</f>
        <v>0</v>
      </c>
      <c r="E1088" t="str" cm="1">
        <f t="array" aca="1" ref="E1088" ca="1">INDIRECT("'Room Details'!$F$1090")</f>
        <v xml:space="preserve"> </v>
      </c>
      <c r="F1088" cm="1">
        <f t="array" aca="1" ref="F1088" ca="1">INDIRECT("'Room Details'!$G$1090")</f>
        <v>0</v>
      </c>
      <c r="G1088" cm="1">
        <f t="array" aca="1" ref="G1088" ca="1">INDIRECT("'Room Details'!$H$1090")</f>
        <v>0</v>
      </c>
      <c r="H1088" cm="1">
        <f t="array" aca="1" ref="H1088" ca="1">INDIRECT("'Room Details'!$I$1090")</f>
        <v>0</v>
      </c>
      <c r="I1088" cm="1">
        <f t="array" aca="1" ref="I1088" ca="1">INDIRECT("'Room Details'!$J$1090")</f>
        <v>0</v>
      </c>
      <c r="J1088" cm="1">
        <f t="array" aca="1" ref="J1088" ca="1">INDIRECT("'Room Details'!$K$1090")</f>
        <v>0</v>
      </c>
      <c r="K1088" t="str" cm="1">
        <f t="array" aca="1" ref="K1088" ca="1">INDIRECT("'Room Details'!$L$1090")</f>
        <v xml:space="preserve"> </v>
      </c>
      <c r="L1088" cm="1">
        <f t="array" aca="1" ref="L1088" ca="1">INDIRECT("'Room Details'!$M$1090")</f>
        <v>0</v>
      </c>
      <c r="M1088" cm="1">
        <f t="array" aca="1" ref="M1088" ca="1">INDIRECT("'Room Details'!$N$1090")</f>
        <v>0</v>
      </c>
      <c r="N1088" cm="1">
        <f t="array" aca="1" ref="N1088" ca="1">INDIRECT("'Room Details'!$O$1090")</f>
        <v>0</v>
      </c>
      <c r="O1088" cm="1">
        <f t="array" aca="1" ref="O1088" ca="1">INDIRECT("'Room Details'!$P$1090")</f>
        <v>0</v>
      </c>
    </row>
    <row r="1089" spans="1:15" x14ac:dyDescent="0.25">
      <c r="A1089" cm="1">
        <f t="array" aca="1" ref="A1089" ca="1">INDIRECT("'Room Details'!$B$1091")</f>
        <v>0</v>
      </c>
      <c r="B1089" cm="1">
        <f t="array" aca="1" ref="B1089" ca="1">INDIRECT("'Room Details'!$C$1091")</f>
        <v>0</v>
      </c>
      <c r="C1089" cm="1">
        <f t="array" aca="1" ref="C1089" ca="1">INDIRECT("'Room Details'!$D$1091")</f>
        <v>0</v>
      </c>
      <c r="D1089" cm="1">
        <f t="array" aca="1" ref="D1089" ca="1">INDIRECT("'Room Details'!$E$1091")</f>
        <v>0</v>
      </c>
      <c r="E1089" t="str" cm="1">
        <f t="array" aca="1" ref="E1089" ca="1">INDIRECT("'Room Details'!$F$1091")</f>
        <v xml:space="preserve"> </v>
      </c>
      <c r="F1089" cm="1">
        <f t="array" aca="1" ref="F1089" ca="1">INDIRECT("'Room Details'!$G$1091")</f>
        <v>0</v>
      </c>
      <c r="G1089" cm="1">
        <f t="array" aca="1" ref="G1089" ca="1">INDIRECT("'Room Details'!$H$1091")</f>
        <v>0</v>
      </c>
      <c r="H1089" cm="1">
        <f t="array" aca="1" ref="H1089" ca="1">INDIRECT("'Room Details'!$I$1091")</f>
        <v>0</v>
      </c>
      <c r="I1089" cm="1">
        <f t="array" aca="1" ref="I1089" ca="1">INDIRECT("'Room Details'!$J$1091")</f>
        <v>0</v>
      </c>
      <c r="J1089" cm="1">
        <f t="array" aca="1" ref="J1089" ca="1">INDIRECT("'Room Details'!$K$1091")</f>
        <v>0</v>
      </c>
      <c r="K1089" t="str" cm="1">
        <f t="array" aca="1" ref="K1089" ca="1">INDIRECT("'Room Details'!$L$1091")</f>
        <v xml:space="preserve"> </v>
      </c>
      <c r="L1089" cm="1">
        <f t="array" aca="1" ref="L1089" ca="1">INDIRECT("'Room Details'!$M$1091")</f>
        <v>0</v>
      </c>
      <c r="M1089" cm="1">
        <f t="array" aca="1" ref="M1089" ca="1">INDIRECT("'Room Details'!$N$1091")</f>
        <v>0</v>
      </c>
      <c r="N1089" cm="1">
        <f t="array" aca="1" ref="N1089" ca="1">INDIRECT("'Room Details'!$O$1091")</f>
        <v>0</v>
      </c>
      <c r="O1089" cm="1">
        <f t="array" aca="1" ref="O1089" ca="1">INDIRECT("'Room Details'!$P$1091")</f>
        <v>0</v>
      </c>
    </row>
    <row r="1090" spans="1:15" x14ac:dyDescent="0.25">
      <c r="A1090" cm="1">
        <f t="array" aca="1" ref="A1090" ca="1">INDIRECT("'Room Details'!$B$1092")</f>
        <v>0</v>
      </c>
      <c r="B1090" cm="1">
        <f t="array" aca="1" ref="B1090" ca="1">INDIRECT("'Room Details'!$C$1092")</f>
        <v>0</v>
      </c>
      <c r="C1090" cm="1">
        <f t="array" aca="1" ref="C1090" ca="1">INDIRECT("'Room Details'!$D$1092")</f>
        <v>0</v>
      </c>
      <c r="D1090" cm="1">
        <f t="array" aca="1" ref="D1090" ca="1">INDIRECT("'Room Details'!$E$1092")</f>
        <v>0</v>
      </c>
      <c r="E1090" t="str" cm="1">
        <f t="array" aca="1" ref="E1090" ca="1">INDIRECT("'Room Details'!$F$1092")</f>
        <v xml:space="preserve"> </v>
      </c>
      <c r="F1090" cm="1">
        <f t="array" aca="1" ref="F1090" ca="1">INDIRECT("'Room Details'!$G$1092")</f>
        <v>0</v>
      </c>
      <c r="G1090" cm="1">
        <f t="array" aca="1" ref="G1090" ca="1">INDIRECT("'Room Details'!$H$1092")</f>
        <v>0</v>
      </c>
      <c r="H1090" cm="1">
        <f t="array" aca="1" ref="H1090" ca="1">INDIRECT("'Room Details'!$I$1092")</f>
        <v>0</v>
      </c>
      <c r="I1090" cm="1">
        <f t="array" aca="1" ref="I1090" ca="1">INDIRECT("'Room Details'!$J$1092")</f>
        <v>0</v>
      </c>
      <c r="J1090" cm="1">
        <f t="array" aca="1" ref="J1090" ca="1">INDIRECT("'Room Details'!$K$1092")</f>
        <v>0</v>
      </c>
      <c r="K1090" t="str" cm="1">
        <f t="array" aca="1" ref="K1090" ca="1">INDIRECT("'Room Details'!$L$1092")</f>
        <v xml:space="preserve"> </v>
      </c>
      <c r="L1090" cm="1">
        <f t="array" aca="1" ref="L1090" ca="1">INDIRECT("'Room Details'!$M$1092")</f>
        <v>0</v>
      </c>
      <c r="M1090" cm="1">
        <f t="array" aca="1" ref="M1090" ca="1">INDIRECT("'Room Details'!$N$1092")</f>
        <v>0</v>
      </c>
      <c r="N1090" cm="1">
        <f t="array" aca="1" ref="N1090" ca="1">INDIRECT("'Room Details'!$O$1092")</f>
        <v>0</v>
      </c>
      <c r="O1090" cm="1">
        <f t="array" aca="1" ref="O1090" ca="1">INDIRECT("'Room Details'!$P$1092")</f>
        <v>0</v>
      </c>
    </row>
    <row r="1091" spans="1:15" x14ac:dyDescent="0.25">
      <c r="A1091" cm="1">
        <f t="array" aca="1" ref="A1091" ca="1">INDIRECT("'Room Details'!$B$1093")</f>
        <v>0</v>
      </c>
      <c r="B1091" cm="1">
        <f t="array" aca="1" ref="B1091" ca="1">INDIRECT("'Room Details'!$C$1093")</f>
        <v>0</v>
      </c>
      <c r="C1091" cm="1">
        <f t="array" aca="1" ref="C1091" ca="1">INDIRECT("'Room Details'!$D$1093")</f>
        <v>0</v>
      </c>
      <c r="D1091" cm="1">
        <f t="array" aca="1" ref="D1091" ca="1">INDIRECT("'Room Details'!$E$1093")</f>
        <v>0</v>
      </c>
      <c r="E1091" t="str" cm="1">
        <f t="array" aca="1" ref="E1091" ca="1">INDIRECT("'Room Details'!$F$1093")</f>
        <v xml:space="preserve"> </v>
      </c>
      <c r="F1091" cm="1">
        <f t="array" aca="1" ref="F1091" ca="1">INDIRECT("'Room Details'!$G$1093")</f>
        <v>0</v>
      </c>
      <c r="G1091" cm="1">
        <f t="array" aca="1" ref="G1091" ca="1">INDIRECT("'Room Details'!$H$1093")</f>
        <v>0</v>
      </c>
      <c r="H1091" cm="1">
        <f t="array" aca="1" ref="H1091" ca="1">INDIRECT("'Room Details'!$I$1093")</f>
        <v>0</v>
      </c>
      <c r="I1091" cm="1">
        <f t="array" aca="1" ref="I1091" ca="1">INDIRECT("'Room Details'!$J$1093")</f>
        <v>0</v>
      </c>
      <c r="J1091" cm="1">
        <f t="array" aca="1" ref="J1091" ca="1">INDIRECT("'Room Details'!$K$1093")</f>
        <v>0</v>
      </c>
      <c r="K1091" t="str" cm="1">
        <f t="array" aca="1" ref="K1091" ca="1">INDIRECT("'Room Details'!$L$1093")</f>
        <v xml:space="preserve"> </v>
      </c>
      <c r="L1091" cm="1">
        <f t="array" aca="1" ref="L1091" ca="1">INDIRECT("'Room Details'!$M$1093")</f>
        <v>0</v>
      </c>
      <c r="M1091" cm="1">
        <f t="array" aca="1" ref="M1091" ca="1">INDIRECT("'Room Details'!$N$1093")</f>
        <v>0</v>
      </c>
      <c r="N1091" cm="1">
        <f t="array" aca="1" ref="N1091" ca="1">INDIRECT("'Room Details'!$O$1093")</f>
        <v>0</v>
      </c>
      <c r="O1091" cm="1">
        <f t="array" aca="1" ref="O1091" ca="1">INDIRECT("'Room Details'!$P$1093")</f>
        <v>0</v>
      </c>
    </row>
    <row r="1092" spans="1:15" x14ac:dyDescent="0.25">
      <c r="A1092" cm="1">
        <f t="array" aca="1" ref="A1092" ca="1">INDIRECT("'Room Details'!$B$1094")</f>
        <v>0</v>
      </c>
      <c r="B1092" cm="1">
        <f t="array" aca="1" ref="B1092" ca="1">INDIRECT("'Room Details'!$C$1094")</f>
        <v>0</v>
      </c>
      <c r="C1092" cm="1">
        <f t="array" aca="1" ref="C1092" ca="1">INDIRECT("'Room Details'!$D$1094")</f>
        <v>0</v>
      </c>
      <c r="D1092" cm="1">
        <f t="array" aca="1" ref="D1092" ca="1">INDIRECT("'Room Details'!$E$1094")</f>
        <v>0</v>
      </c>
      <c r="E1092" t="str" cm="1">
        <f t="array" aca="1" ref="E1092" ca="1">INDIRECT("'Room Details'!$F$1094")</f>
        <v xml:space="preserve"> </v>
      </c>
      <c r="F1092" cm="1">
        <f t="array" aca="1" ref="F1092" ca="1">INDIRECT("'Room Details'!$G$1094")</f>
        <v>0</v>
      </c>
      <c r="G1092" cm="1">
        <f t="array" aca="1" ref="G1092" ca="1">INDIRECT("'Room Details'!$H$1094")</f>
        <v>0</v>
      </c>
      <c r="H1092" cm="1">
        <f t="array" aca="1" ref="H1092" ca="1">INDIRECT("'Room Details'!$I$1094")</f>
        <v>0</v>
      </c>
      <c r="I1092" cm="1">
        <f t="array" aca="1" ref="I1092" ca="1">INDIRECT("'Room Details'!$J$1094")</f>
        <v>0</v>
      </c>
      <c r="J1092" cm="1">
        <f t="array" aca="1" ref="J1092" ca="1">INDIRECT("'Room Details'!$K$1094")</f>
        <v>0</v>
      </c>
      <c r="K1092" t="str" cm="1">
        <f t="array" aca="1" ref="K1092" ca="1">INDIRECT("'Room Details'!$L$1094")</f>
        <v xml:space="preserve"> </v>
      </c>
      <c r="L1092" cm="1">
        <f t="array" aca="1" ref="L1092" ca="1">INDIRECT("'Room Details'!$M$1094")</f>
        <v>0</v>
      </c>
      <c r="M1092" cm="1">
        <f t="array" aca="1" ref="M1092" ca="1">INDIRECT("'Room Details'!$N$1094")</f>
        <v>0</v>
      </c>
      <c r="N1092" cm="1">
        <f t="array" aca="1" ref="N1092" ca="1">INDIRECT("'Room Details'!$O$1094")</f>
        <v>0</v>
      </c>
      <c r="O1092" cm="1">
        <f t="array" aca="1" ref="O1092" ca="1">INDIRECT("'Room Details'!$P$1094")</f>
        <v>0</v>
      </c>
    </row>
    <row r="1093" spans="1:15" x14ac:dyDescent="0.25">
      <c r="A1093" cm="1">
        <f t="array" aca="1" ref="A1093" ca="1">INDIRECT("'Room Details'!$B$1095")</f>
        <v>0</v>
      </c>
      <c r="B1093" cm="1">
        <f t="array" aca="1" ref="B1093" ca="1">INDIRECT("'Room Details'!$C$1095")</f>
        <v>0</v>
      </c>
      <c r="C1093" cm="1">
        <f t="array" aca="1" ref="C1093" ca="1">INDIRECT("'Room Details'!$D$1095")</f>
        <v>0</v>
      </c>
      <c r="D1093" cm="1">
        <f t="array" aca="1" ref="D1093" ca="1">INDIRECT("'Room Details'!$E$1095")</f>
        <v>0</v>
      </c>
      <c r="E1093" t="str" cm="1">
        <f t="array" aca="1" ref="E1093" ca="1">INDIRECT("'Room Details'!$F$1095")</f>
        <v xml:space="preserve"> </v>
      </c>
      <c r="F1093" cm="1">
        <f t="array" aca="1" ref="F1093" ca="1">INDIRECT("'Room Details'!$G$1095")</f>
        <v>0</v>
      </c>
      <c r="G1093" cm="1">
        <f t="array" aca="1" ref="G1093" ca="1">INDIRECT("'Room Details'!$H$1095")</f>
        <v>0</v>
      </c>
      <c r="H1093" cm="1">
        <f t="array" aca="1" ref="H1093" ca="1">INDIRECT("'Room Details'!$I$1095")</f>
        <v>0</v>
      </c>
      <c r="I1093" cm="1">
        <f t="array" aca="1" ref="I1093" ca="1">INDIRECT("'Room Details'!$J$1095")</f>
        <v>0</v>
      </c>
      <c r="J1093" cm="1">
        <f t="array" aca="1" ref="J1093" ca="1">INDIRECT("'Room Details'!$K$1095")</f>
        <v>0</v>
      </c>
      <c r="K1093" t="str" cm="1">
        <f t="array" aca="1" ref="K1093" ca="1">INDIRECT("'Room Details'!$L$1095")</f>
        <v xml:space="preserve"> </v>
      </c>
      <c r="L1093" cm="1">
        <f t="array" aca="1" ref="L1093" ca="1">INDIRECT("'Room Details'!$M$1095")</f>
        <v>0</v>
      </c>
      <c r="M1093" cm="1">
        <f t="array" aca="1" ref="M1093" ca="1">INDIRECT("'Room Details'!$N$1095")</f>
        <v>0</v>
      </c>
      <c r="N1093" cm="1">
        <f t="array" aca="1" ref="N1093" ca="1">INDIRECT("'Room Details'!$O$1095")</f>
        <v>0</v>
      </c>
      <c r="O1093" cm="1">
        <f t="array" aca="1" ref="O1093" ca="1">INDIRECT("'Room Details'!$P$1095")</f>
        <v>0</v>
      </c>
    </row>
    <row r="1094" spans="1:15" x14ac:dyDescent="0.25">
      <c r="A1094" cm="1">
        <f t="array" aca="1" ref="A1094" ca="1">INDIRECT("'Room Details'!$B$1096")</f>
        <v>0</v>
      </c>
      <c r="B1094" cm="1">
        <f t="array" aca="1" ref="B1094" ca="1">INDIRECT("'Room Details'!$C$1096")</f>
        <v>0</v>
      </c>
      <c r="C1094" cm="1">
        <f t="array" aca="1" ref="C1094" ca="1">INDIRECT("'Room Details'!$D$1096")</f>
        <v>0</v>
      </c>
      <c r="D1094" cm="1">
        <f t="array" aca="1" ref="D1094" ca="1">INDIRECT("'Room Details'!$E$1096")</f>
        <v>0</v>
      </c>
      <c r="E1094" t="str" cm="1">
        <f t="array" aca="1" ref="E1094" ca="1">INDIRECT("'Room Details'!$F$1096")</f>
        <v xml:space="preserve"> </v>
      </c>
      <c r="F1094" cm="1">
        <f t="array" aca="1" ref="F1094" ca="1">INDIRECT("'Room Details'!$G$1096")</f>
        <v>0</v>
      </c>
      <c r="G1094" cm="1">
        <f t="array" aca="1" ref="G1094" ca="1">INDIRECT("'Room Details'!$H$1096")</f>
        <v>0</v>
      </c>
      <c r="H1094" cm="1">
        <f t="array" aca="1" ref="H1094" ca="1">INDIRECT("'Room Details'!$I$1096")</f>
        <v>0</v>
      </c>
      <c r="I1094" cm="1">
        <f t="array" aca="1" ref="I1094" ca="1">INDIRECT("'Room Details'!$J$1096")</f>
        <v>0</v>
      </c>
      <c r="J1094" cm="1">
        <f t="array" aca="1" ref="J1094" ca="1">INDIRECT("'Room Details'!$K$1096")</f>
        <v>0</v>
      </c>
      <c r="K1094" t="str" cm="1">
        <f t="array" aca="1" ref="K1094" ca="1">INDIRECT("'Room Details'!$L$1096")</f>
        <v xml:space="preserve"> </v>
      </c>
      <c r="L1094" cm="1">
        <f t="array" aca="1" ref="L1094" ca="1">INDIRECT("'Room Details'!$M$1096")</f>
        <v>0</v>
      </c>
      <c r="M1094" cm="1">
        <f t="array" aca="1" ref="M1094" ca="1">INDIRECT("'Room Details'!$N$1096")</f>
        <v>0</v>
      </c>
      <c r="N1094" cm="1">
        <f t="array" aca="1" ref="N1094" ca="1">INDIRECT("'Room Details'!$O$1096")</f>
        <v>0</v>
      </c>
      <c r="O1094" cm="1">
        <f t="array" aca="1" ref="O1094" ca="1">INDIRECT("'Room Details'!$P$1096")</f>
        <v>0</v>
      </c>
    </row>
    <row r="1095" spans="1:15" x14ac:dyDescent="0.25">
      <c r="A1095" cm="1">
        <f t="array" aca="1" ref="A1095" ca="1">INDIRECT("'Room Details'!$B$1097")</f>
        <v>0</v>
      </c>
      <c r="B1095" cm="1">
        <f t="array" aca="1" ref="B1095" ca="1">INDIRECT("'Room Details'!$C$1097")</f>
        <v>0</v>
      </c>
      <c r="C1095" cm="1">
        <f t="array" aca="1" ref="C1095" ca="1">INDIRECT("'Room Details'!$D$1097")</f>
        <v>0</v>
      </c>
      <c r="D1095" cm="1">
        <f t="array" aca="1" ref="D1095" ca="1">INDIRECT("'Room Details'!$E$1097")</f>
        <v>0</v>
      </c>
      <c r="E1095" t="str" cm="1">
        <f t="array" aca="1" ref="E1095" ca="1">INDIRECT("'Room Details'!$F$1097")</f>
        <v xml:space="preserve"> </v>
      </c>
      <c r="F1095" cm="1">
        <f t="array" aca="1" ref="F1095" ca="1">INDIRECT("'Room Details'!$G$1097")</f>
        <v>0</v>
      </c>
      <c r="G1095" cm="1">
        <f t="array" aca="1" ref="G1095" ca="1">INDIRECT("'Room Details'!$H$1097")</f>
        <v>0</v>
      </c>
      <c r="H1095" cm="1">
        <f t="array" aca="1" ref="H1095" ca="1">INDIRECT("'Room Details'!$I$1097")</f>
        <v>0</v>
      </c>
      <c r="I1095" cm="1">
        <f t="array" aca="1" ref="I1095" ca="1">INDIRECT("'Room Details'!$J$1097")</f>
        <v>0</v>
      </c>
      <c r="J1095" cm="1">
        <f t="array" aca="1" ref="J1095" ca="1">INDIRECT("'Room Details'!$K$1097")</f>
        <v>0</v>
      </c>
      <c r="K1095" t="str" cm="1">
        <f t="array" aca="1" ref="K1095" ca="1">INDIRECT("'Room Details'!$L$1097")</f>
        <v xml:space="preserve"> </v>
      </c>
      <c r="L1095" cm="1">
        <f t="array" aca="1" ref="L1095" ca="1">INDIRECT("'Room Details'!$M$1097")</f>
        <v>0</v>
      </c>
      <c r="M1095" cm="1">
        <f t="array" aca="1" ref="M1095" ca="1">INDIRECT("'Room Details'!$N$1097")</f>
        <v>0</v>
      </c>
      <c r="N1095" cm="1">
        <f t="array" aca="1" ref="N1095" ca="1">INDIRECT("'Room Details'!$O$1097")</f>
        <v>0</v>
      </c>
      <c r="O1095" cm="1">
        <f t="array" aca="1" ref="O1095" ca="1">INDIRECT("'Room Details'!$P$1097")</f>
        <v>0</v>
      </c>
    </row>
    <row r="1096" spans="1:15" x14ac:dyDescent="0.25">
      <c r="A1096" cm="1">
        <f t="array" aca="1" ref="A1096" ca="1">INDIRECT("'Room Details'!$B$1098")</f>
        <v>0</v>
      </c>
      <c r="B1096" cm="1">
        <f t="array" aca="1" ref="B1096" ca="1">INDIRECT("'Room Details'!$C$1098")</f>
        <v>0</v>
      </c>
      <c r="C1096" cm="1">
        <f t="array" aca="1" ref="C1096" ca="1">INDIRECT("'Room Details'!$D$1098")</f>
        <v>0</v>
      </c>
      <c r="D1096" cm="1">
        <f t="array" aca="1" ref="D1096" ca="1">INDIRECT("'Room Details'!$E$1098")</f>
        <v>0</v>
      </c>
      <c r="E1096" t="str" cm="1">
        <f t="array" aca="1" ref="E1096" ca="1">INDIRECT("'Room Details'!$F$1098")</f>
        <v xml:space="preserve"> </v>
      </c>
      <c r="F1096" cm="1">
        <f t="array" aca="1" ref="F1096" ca="1">INDIRECT("'Room Details'!$G$1098")</f>
        <v>0</v>
      </c>
      <c r="G1096" cm="1">
        <f t="array" aca="1" ref="G1096" ca="1">INDIRECT("'Room Details'!$H$1098")</f>
        <v>0</v>
      </c>
      <c r="H1096" cm="1">
        <f t="array" aca="1" ref="H1096" ca="1">INDIRECT("'Room Details'!$I$1098")</f>
        <v>0</v>
      </c>
      <c r="I1096" cm="1">
        <f t="array" aca="1" ref="I1096" ca="1">INDIRECT("'Room Details'!$J$1098")</f>
        <v>0</v>
      </c>
      <c r="J1096" cm="1">
        <f t="array" aca="1" ref="J1096" ca="1">INDIRECT("'Room Details'!$K$1098")</f>
        <v>0</v>
      </c>
      <c r="K1096" t="str" cm="1">
        <f t="array" aca="1" ref="K1096" ca="1">INDIRECT("'Room Details'!$L$1098")</f>
        <v xml:space="preserve"> </v>
      </c>
      <c r="L1096" cm="1">
        <f t="array" aca="1" ref="L1096" ca="1">INDIRECT("'Room Details'!$M$1098")</f>
        <v>0</v>
      </c>
      <c r="M1096" cm="1">
        <f t="array" aca="1" ref="M1096" ca="1">INDIRECT("'Room Details'!$N$1098")</f>
        <v>0</v>
      </c>
      <c r="N1096" cm="1">
        <f t="array" aca="1" ref="N1096" ca="1">INDIRECT("'Room Details'!$O$1098")</f>
        <v>0</v>
      </c>
      <c r="O1096" cm="1">
        <f t="array" aca="1" ref="O1096" ca="1">INDIRECT("'Room Details'!$P$1098")</f>
        <v>0</v>
      </c>
    </row>
    <row r="1097" spans="1:15" x14ac:dyDescent="0.25">
      <c r="A1097" cm="1">
        <f t="array" aca="1" ref="A1097" ca="1">INDIRECT("'Room Details'!$B$1099")</f>
        <v>0</v>
      </c>
      <c r="B1097" cm="1">
        <f t="array" aca="1" ref="B1097" ca="1">INDIRECT("'Room Details'!$C$1099")</f>
        <v>0</v>
      </c>
      <c r="C1097" cm="1">
        <f t="array" aca="1" ref="C1097" ca="1">INDIRECT("'Room Details'!$D$1099")</f>
        <v>0</v>
      </c>
      <c r="D1097" cm="1">
        <f t="array" aca="1" ref="D1097" ca="1">INDIRECT("'Room Details'!$E$1099")</f>
        <v>0</v>
      </c>
      <c r="E1097" t="str" cm="1">
        <f t="array" aca="1" ref="E1097" ca="1">INDIRECT("'Room Details'!$F$1099")</f>
        <v xml:space="preserve"> </v>
      </c>
      <c r="F1097" cm="1">
        <f t="array" aca="1" ref="F1097" ca="1">INDIRECT("'Room Details'!$G$1099")</f>
        <v>0</v>
      </c>
      <c r="G1097" cm="1">
        <f t="array" aca="1" ref="G1097" ca="1">INDIRECT("'Room Details'!$H$1099")</f>
        <v>0</v>
      </c>
      <c r="H1097" cm="1">
        <f t="array" aca="1" ref="H1097" ca="1">INDIRECT("'Room Details'!$I$1099")</f>
        <v>0</v>
      </c>
      <c r="I1097" cm="1">
        <f t="array" aca="1" ref="I1097" ca="1">INDIRECT("'Room Details'!$J$1099")</f>
        <v>0</v>
      </c>
      <c r="J1097" cm="1">
        <f t="array" aca="1" ref="J1097" ca="1">INDIRECT("'Room Details'!$K$1099")</f>
        <v>0</v>
      </c>
      <c r="K1097" t="str" cm="1">
        <f t="array" aca="1" ref="K1097" ca="1">INDIRECT("'Room Details'!$L$1099")</f>
        <v xml:space="preserve"> </v>
      </c>
      <c r="L1097" cm="1">
        <f t="array" aca="1" ref="L1097" ca="1">INDIRECT("'Room Details'!$M$1099")</f>
        <v>0</v>
      </c>
      <c r="M1097" cm="1">
        <f t="array" aca="1" ref="M1097" ca="1">INDIRECT("'Room Details'!$N$1099")</f>
        <v>0</v>
      </c>
      <c r="N1097" cm="1">
        <f t="array" aca="1" ref="N1097" ca="1">INDIRECT("'Room Details'!$O$1099")</f>
        <v>0</v>
      </c>
      <c r="O1097" cm="1">
        <f t="array" aca="1" ref="O1097" ca="1">INDIRECT("'Room Details'!$P$1099")</f>
        <v>0</v>
      </c>
    </row>
    <row r="1098" spans="1:15" x14ac:dyDescent="0.25">
      <c r="A1098" cm="1">
        <f t="array" aca="1" ref="A1098" ca="1">INDIRECT("'Room Details'!$B$1100")</f>
        <v>0</v>
      </c>
      <c r="B1098" cm="1">
        <f t="array" aca="1" ref="B1098" ca="1">INDIRECT("'Room Details'!$C$1100")</f>
        <v>0</v>
      </c>
      <c r="C1098" cm="1">
        <f t="array" aca="1" ref="C1098" ca="1">INDIRECT("'Room Details'!$D$1100")</f>
        <v>0</v>
      </c>
      <c r="D1098" cm="1">
        <f t="array" aca="1" ref="D1098" ca="1">INDIRECT("'Room Details'!$E$1100")</f>
        <v>0</v>
      </c>
      <c r="E1098" t="str" cm="1">
        <f t="array" aca="1" ref="E1098" ca="1">INDIRECT("'Room Details'!$F$1100")</f>
        <v xml:space="preserve"> </v>
      </c>
      <c r="F1098" cm="1">
        <f t="array" aca="1" ref="F1098" ca="1">INDIRECT("'Room Details'!$G$1100")</f>
        <v>0</v>
      </c>
      <c r="G1098" cm="1">
        <f t="array" aca="1" ref="G1098" ca="1">INDIRECT("'Room Details'!$H$1100")</f>
        <v>0</v>
      </c>
      <c r="H1098" cm="1">
        <f t="array" aca="1" ref="H1098" ca="1">INDIRECT("'Room Details'!$I$1100")</f>
        <v>0</v>
      </c>
      <c r="I1098" cm="1">
        <f t="array" aca="1" ref="I1098" ca="1">INDIRECT("'Room Details'!$J$1100")</f>
        <v>0</v>
      </c>
      <c r="J1098" cm="1">
        <f t="array" aca="1" ref="J1098" ca="1">INDIRECT("'Room Details'!$K$1100")</f>
        <v>0</v>
      </c>
      <c r="K1098" t="str" cm="1">
        <f t="array" aca="1" ref="K1098" ca="1">INDIRECT("'Room Details'!$L$1100")</f>
        <v xml:space="preserve"> </v>
      </c>
      <c r="L1098" cm="1">
        <f t="array" aca="1" ref="L1098" ca="1">INDIRECT("'Room Details'!$M$1100")</f>
        <v>0</v>
      </c>
      <c r="M1098" cm="1">
        <f t="array" aca="1" ref="M1098" ca="1">INDIRECT("'Room Details'!$N$1100")</f>
        <v>0</v>
      </c>
      <c r="N1098" cm="1">
        <f t="array" aca="1" ref="N1098" ca="1">INDIRECT("'Room Details'!$O$1100")</f>
        <v>0</v>
      </c>
      <c r="O1098" cm="1">
        <f t="array" aca="1" ref="O1098" ca="1">INDIRECT("'Room Details'!$P$1100")</f>
        <v>0</v>
      </c>
    </row>
    <row r="1099" spans="1:15" x14ac:dyDescent="0.25">
      <c r="A1099" cm="1">
        <f t="array" aca="1" ref="A1099" ca="1">INDIRECT("'Room Details'!$B$1101")</f>
        <v>0</v>
      </c>
      <c r="B1099" cm="1">
        <f t="array" aca="1" ref="B1099" ca="1">INDIRECT("'Room Details'!$C$1101")</f>
        <v>0</v>
      </c>
      <c r="C1099" cm="1">
        <f t="array" aca="1" ref="C1099" ca="1">INDIRECT("'Room Details'!$D$1101")</f>
        <v>0</v>
      </c>
      <c r="D1099" cm="1">
        <f t="array" aca="1" ref="D1099" ca="1">INDIRECT("'Room Details'!$E$1101")</f>
        <v>0</v>
      </c>
      <c r="E1099" t="str" cm="1">
        <f t="array" aca="1" ref="E1099" ca="1">INDIRECT("'Room Details'!$F$1101")</f>
        <v xml:space="preserve"> </v>
      </c>
      <c r="F1099" cm="1">
        <f t="array" aca="1" ref="F1099" ca="1">INDIRECT("'Room Details'!$G$1101")</f>
        <v>0</v>
      </c>
      <c r="G1099" cm="1">
        <f t="array" aca="1" ref="G1099" ca="1">INDIRECT("'Room Details'!$H$1101")</f>
        <v>0</v>
      </c>
      <c r="H1099" cm="1">
        <f t="array" aca="1" ref="H1099" ca="1">INDIRECT("'Room Details'!$I$1101")</f>
        <v>0</v>
      </c>
      <c r="I1099" cm="1">
        <f t="array" aca="1" ref="I1099" ca="1">INDIRECT("'Room Details'!$J$1101")</f>
        <v>0</v>
      </c>
      <c r="J1099" cm="1">
        <f t="array" aca="1" ref="J1099" ca="1">INDIRECT("'Room Details'!$K$1101")</f>
        <v>0</v>
      </c>
      <c r="K1099" t="str" cm="1">
        <f t="array" aca="1" ref="K1099" ca="1">INDIRECT("'Room Details'!$L$1101")</f>
        <v xml:space="preserve"> </v>
      </c>
      <c r="L1099" cm="1">
        <f t="array" aca="1" ref="L1099" ca="1">INDIRECT("'Room Details'!$M$1101")</f>
        <v>0</v>
      </c>
      <c r="M1099" cm="1">
        <f t="array" aca="1" ref="M1099" ca="1">INDIRECT("'Room Details'!$N$1101")</f>
        <v>0</v>
      </c>
      <c r="N1099" cm="1">
        <f t="array" aca="1" ref="N1099" ca="1">INDIRECT("'Room Details'!$O$1101")</f>
        <v>0</v>
      </c>
      <c r="O1099" cm="1">
        <f t="array" aca="1" ref="O1099" ca="1">INDIRECT("'Room Details'!$P$1101")</f>
        <v>0</v>
      </c>
    </row>
    <row r="1100" spans="1:15" x14ac:dyDescent="0.25">
      <c r="A1100" cm="1">
        <f t="array" aca="1" ref="A1100" ca="1">INDIRECT("'Room Details'!$B$1102")</f>
        <v>0</v>
      </c>
      <c r="B1100" cm="1">
        <f t="array" aca="1" ref="B1100" ca="1">INDIRECT("'Room Details'!$C$1102")</f>
        <v>0</v>
      </c>
      <c r="C1100" cm="1">
        <f t="array" aca="1" ref="C1100" ca="1">INDIRECT("'Room Details'!$D$1102")</f>
        <v>0</v>
      </c>
      <c r="D1100" cm="1">
        <f t="array" aca="1" ref="D1100" ca="1">INDIRECT("'Room Details'!$E$1102")</f>
        <v>0</v>
      </c>
      <c r="E1100" t="str" cm="1">
        <f t="array" aca="1" ref="E1100" ca="1">INDIRECT("'Room Details'!$F$1102")</f>
        <v xml:space="preserve"> </v>
      </c>
      <c r="F1100" cm="1">
        <f t="array" aca="1" ref="F1100" ca="1">INDIRECT("'Room Details'!$G$1102")</f>
        <v>0</v>
      </c>
      <c r="G1100" cm="1">
        <f t="array" aca="1" ref="G1100" ca="1">INDIRECT("'Room Details'!$H$1102")</f>
        <v>0</v>
      </c>
      <c r="H1100" cm="1">
        <f t="array" aca="1" ref="H1100" ca="1">INDIRECT("'Room Details'!$I$1102")</f>
        <v>0</v>
      </c>
      <c r="I1100" cm="1">
        <f t="array" aca="1" ref="I1100" ca="1">INDIRECT("'Room Details'!$J$1102")</f>
        <v>0</v>
      </c>
      <c r="J1100" cm="1">
        <f t="array" aca="1" ref="J1100" ca="1">INDIRECT("'Room Details'!$K$1102")</f>
        <v>0</v>
      </c>
      <c r="K1100" t="str" cm="1">
        <f t="array" aca="1" ref="K1100" ca="1">INDIRECT("'Room Details'!$L$1102")</f>
        <v xml:space="preserve"> </v>
      </c>
      <c r="L1100" cm="1">
        <f t="array" aca="1" ref="L1100" ca="1">INDIRECT("'Room Details'!$M$1102")</f>
        <v>0</v>
      </c>
      <c r="M1100" cm="1">
        <f t="array" aca="1" ref="M1100" ca="1">INDIRECT("'Room Details'!$N$1102")</f>
        <v>0</v>
      </c>
      <c r="N1100" cm="1">
        <f t="array" aca="1" ref="N1100" ca="1">INDIRECT("'Room Details'!$O$1102")</f>
        <v>0</v>
      </c>
      <c r="O1100" cm="1">
        <f t="array" aca="1" ref="O1100" ca="1">INDIRECT("'Room Details'!$P$1102")</f>
        <v>0</v>
      </c>
    </row>
    <row r="1101" spans="1:15" x14ac:dyDescent="0.25">
      <c r="A1101" cm="1">
        <f t="array" aca="1" ref="A1101" ca="1">INDIRECT("'Room Details'!$B$1103")</f>
        <v>0</v>
      </c>
      <c r="B1101" cm="1">
        <f t="array" aca="1" ref="B1101" ca="1">INDIRECT("'Room Details'!$C$1103")</f>
        <v>0</v>
      </c>
      <c r="C1101" cm="1">
        <f t="array" aca="1" ref="C1101" ca="1">INDIRECT("'Room Details'!$D$1103")</f>
        <v>0</v>
      </c>
      <c r="D1101" cm="1">
        <f t="array" aca="1" ref="D1101" ca="1">INDIRECT("'Room Details'!$E$1103")</f>
        <v>0</v>
      </c>
      <c r="E1101" t="str" cm="1">
        <f t="array" aca="1" ref="E1101" ca="1">INDIRECT("'Room Details'!$F$1103")</f>
        <v xml:space="preserve"> </v>
      </c>
      <c r="F1101" cm="1">
        <f t="array" aca="1" ref="F1101" ca="1">INDIRECT("'Room Details'!$G$1103")</f>
        <v>0</v>
      </c>
      <c r="G1101" cm="1">
        <f t="array" aca="1" ref="G1101" ca="1">INDIRECT("'Room Details'!$H$1103")</f>
        <v>0</v>
      </c>
      <c r="H1101" cm="1">
        <f t="array" aca="1" ref="H1101" ca="1">INDIRECT("'Room Details'!$I$1103")</f>
        <v>0</v>
      </c>
      <c r="I1101" cm="1">
        <f t="array" aca="1" ref="I1101" ca="1">INDIRECT("'Room Details'!$J$1103")</f>
        <v>0</v>
      </c>
      <c r="J1101" cm="1">
        <f t="array" aca="1" ref="J1101" ca="1">INDIRECT("'Room Details'!$K$1103")</f>
        <v>0</v>
      </c>
      <c r="K1101" t="str" cm="1">
        <f t="array" aca="1" ref="K1101" ca="1">INDIRECT("'Room Details'!$L$1103")</f>
        <v xml:space="preserve"> </v>
      </c>
      <c r="L1101" cm="1">
        <f t="array" aca="1" ref="L1101" ca="1">INDIRECT("'Room Details'!$M$1103")</f>
        <v>0</v>
      </c>
      <c r="M1101" cm="1">
        <f t="array" aca="1" ref="M1101" ca="1">INDIRECT("'Room Details'!$N$1103")</f>
        <v>0</v>
      </c>
      <c r="N1101" cm="1">
        <f t="array" aca="1" ref="N1101" ca="1">INDIRECT("'Room Details'!$O$1103")</f>
        <v>0</v>
      </c>
      <c r="O1101" cm="1">
        <f t="array" aca="1" ref="O1101" ca="1">INDIRECT("'Room Details'!$P$1103")</f>
        <v>0</v>
      </c>
    </row>
    <row r="1102" spans="1:15" x14ac:dyDescent="0.25">
      <c r="A1102" cm="1">
        <f t="array" aca="1" ref="A1102" ca="1">INDIRECT("'Room Details'!$B$1104")</f>
        <v>0</v>
      </c>
      <c r="B1102" cm="1">
        <f t="array" aca="1" ref="B1102" ca="1">INDIRECT("'Room Details'!$C$1104")</f>
        <v>0</v>
      </c>
      <c r="C1102" cm="1">
        <f t="array" aca="1" ref="C1102" ca="1">INDIRECT("'Room Details'!$D$1104")</f>
        <v>0</v>
      </c>
      <c r="D1102" cm="1">
        <f t="array" aca="1" ref="D1102" ca="1">INDIRECT("'Room Details'!$E$1104")</f>
        <v>0</v>
      </c>
      <c r="E1102" t="str" cm="1">
        <f t="array" aca="1" ref="E1102" ca="1">INDIRECT("'Room Details'!$F$1104")</f>
        <v xml:space="preserve"> </v>
      </c>
      <c r="F1102" cm="1">
        <f t="array" aca="1" ref="F1102" ca="1">INDIRECT("'Room Details'!$G$1104")</f>
        <v>0</v>
      </c>
      <c r="G1102" cm="1">
        <f t="array" aca="1" ref="G1102" ca="1">INDIRECT("'Room Details'!$H$1104")</f>
        <v>0</v>
      </c>
      <c r="H1102" cm="1">
        <f t="array" aca="1" ref="H1102" ca="1">INDIRECT("'Room Details'!$I$1104")</f>
        <v>0</v>
      </c>
      <c r="I1102" cm="1">
        <f t="array" aca="1" ref="I1102" ca="1">INDIRECT("'Room Details'!$J$1104")</f>
        <v>0</v>
      </c>
      <c r="J1102" cm="1">
        <f t="array" aca="1" ref="J1102" ca="1">INDIRECT("'Room Details'!$K$1104")</f>
        <v>0</v>
      </c>
      <c r="K1102" t="str" cm="1">
        <f t="array" aca="1" ref="K1102" ca="1">INDIRECT("'Room Details'!$L$1104")</f>
        <v xml:space="preserve"> </v>
      </c>
      <c r="L1102" cm="1">
        <f t="array" aca="1" ref="L1102" ca="1">INDIRECT("'Room Details'!$M$1104")</f>
        <v>0</v>
      </c>
      <c r="M1102" cm="1">
        <f t="array" aca="1" ref="M1102" ca="1">INDIRECT("'Room Details'!$N$1104")</f>
        <v>0</v>
      </c>
      <c r="N1102" cm="1">
        <f t="array" aca="1" ref="N1102" ca="1">INDIRECT("'Room Details'!$O$1104")</f>
        <v>0</v>
      </c>
      <c r="O1102" cm="1">
        <f t="array" aca="1" ref="O1102" ca="1">INDIRECT("'Room Details'!$P$1104")</f>
        <v>0</v>
      </c>
    </row>
    <row r="1103" spans="1:15" x14ac:dyDescent="0.25">
      <c r="A1103" cm="1">
        <f t="array" aca="1" ref="A1103" ca="1">INDIRECT("'Room Details'!$B$1105")</f>
        <v>0</v>
      </c>
      <c r="B1103" cm="1">
        <f t="array" aca="1" ref="B1103" ca="1">INDIRECT("'Room Details'!$C$1105")</f>
        <v>0</v>
      </c>
      <c r="C1103" cm="1">
        <f t="array" aca="1" ref="C1103" ca="1">INDIRECT("'Room Details'!$D$1105")</f>
        <v>0</v>
      </c>
      <c r="D1103" cm="1">
        <f t="array" aca="1" ref="D1103" ca="1">INDIRECT("'Room Details'!$E$1105")</f>
        <v>0</v>
      </c>
      <c r="E1103" t="str" cm="1">
        <f t="array" aca="1" ref="E1103" ca="1">INDIRECT("'Room Details'!$F$1105")</f>
        <v xml:space="preserve"> </v>
      </c>
      <c r="F1103" cm="1">
        <f t="array" aca="1" ref="F1103" ca="1">INDIRECT("'Room Details'!$G$1105")</f>
        <v>0</v>
      </c>
      <c r="G1103" cm="1">
        <f t="array" aca="1" ref="G1103" ca="1">INDIRECT("'Room Details'!$H$1105")</f>
        <v>0</v>
      </c>
      <c r="H1103" cm="1">
        <f t="array" aca="1" ref="H1103" ca="1">INDIRECT("'Room Details'!$I$1105")</f>
        <v>0</v>
      </c>
      <c r="I1103" cm="1">
        <f t="array" aca="1" ref="I1103" ca="1">INDIRECT("'Room Details'!$J$1105")</f>
        <v>0</v>
      </c>
      <c r="J1103" cm="1">
        <f t="array" aca="1" ref="J1103" ca="1">INDIRECT("'Room Details'!$K$1105")</f>
        <v>0</v>
      </c>
      <c r="K1103" t="str" cm="1">
        <f t="array" aca="1" ref="K1103" ca="1">INDIRECT("'Room Details'!$L$1105")</f>
        <v xml:space="preserve"> </v>
      </c>
      <c r="L1103" cm="1">
        <f t="array" aca="1" ref="L1103" ca="1">INDIRECT("'Room Details'!$M$1105")</f>
        <v>0</v>
      </c>
      <c r="M1103" cm="1">
        <f t="array" aca="1" ref="M1103" ca="1">INDIRECT("'Room Details'!$N$1105")</f>
        <v>0</v>
      </c>
      <c r="N1103" cm="1">
        <f t="array" aca="1" ref="N1103" ca="1">INDIRECT("'Room Details'!$O$1105")</f>
        <v>0</v>
      </c>
      <c r="O1103" cm="1">
        <f t="array" aca="1" ref="O1103" ca="1">INDIRECT("'Room Details'!$P$1105")</f>
        <v>0</v>
      </c>
    </row>
    <row r="1104" spans="1:15" x14ac:dyDescent="0.25">
      <c r="A1104" cm="1">
        <f t="array" aca="1" ref="A1104" ca="1">INDIRECT("'Room Details'!$B$1106")</f>
        <v>0</v>
      </c>
      <c r="B1104" cm="1">
        <f t="array" aca="1" ref="B1104" ca="1">INDIRECT("'Room Details'!$C$1106")</f>
        <v>0</v>
      </c>
      <c r="C1104" cm="1">
        <f t="array" aca="1" ref="C1104" ca="1">INDIRECT("'Room Details'!$D$1106")</f>
        <v>0</v>
      </c>
      <c r="D1104" cm="1">
        <f t="array" aca="1" ref="D1104" ca="1">INDIRECT("'Room Details'!$E$1106")</f>
        <v>0</v>
      </c>
      <c r="E1104" t="str" cm="1">
        <f t="array" aca="1" ref="E1104" ca="1">INDIRECT("'Room Details'!$F$1106")</f>
        <v xml:space="preserve"> </v>
      </c>
      <c r="F1104" cm="1">
        <f t="array" aca="1" ref="F1104" ca="1">INDIRECT("'Room Details'!$G$1106")</f>
        <v>0</v>
      </c>
      <c r="G1104" cm="1">
        <f t="array" aca="1" ref="G1104" ca="1">INDIRECT("'Room Details'!$H$1106")</f>
        <v>0</v>
      </c>
      <c r="H1104" cm="1">
        <f t="array" aca="1" ref="H1104" ca="1">INDIRECT("'Room Details'!$I$1106")</f>
        <v>0</v>
      </c>
      <c r="I1104" cm="1">
        <f t="array" aca="1" ref="I1104" ca="1">INDIRECT("'Room Details'!$J$1106")</f>
        <v>0</v>
      </c>
      <c r="J1104" cm="1">
        <f t="array" aca="1" ref="J1104" ca="1">INDIRECT("'Room Details'!$K$1106")</f>
        <v>0</v>
      </c>
      <c r="K1104" t="str" cm="1">
        <f t="array" aca="1" ref="K1104" ca="1">INDIRECT("'Room Details'!$L$1106")</f>
        <v xml:space="preserve"> </v>
      </c>
      <c r="L1104" cm="1">
        <f t="array" aca="1" ref="L1104" ca="1">INDIRECT("'Room Details'!$M$1106")</f>
        <v>0</v>
      </c>
      <c r="M1104" cm="1">
        <f t="array" aca="1" ref="M1104" ca="1">INDIRECT("'Room Details'!$N$1106")</f>
        <v>0</v>
      </c>
      <c r="N1104" cm="1">
        <f t="array" aca="1" ref="N1104" ca="1">INDIRECT("'Room Details'!$O$1106")</f>
        <v>0</v>
      </c>
      <c r="O1104" cm="1">
        <f t="array" aca="1" ref="O1104" ca="1">INDIRECT("'Room Details'!$P$1106")</f>
        <v>0</v>
      </c>
    </row>
    <row r="1105" spans="1:15" x14ac:dyDescent="0.25">
      <c r="A1105" cm="1">
        <f t="array" aca="1" ref="A1105" ca="1">INDIRECT("'Room Details'!$B$1107")</f>
        <v>0</v>
      </c>
      <c r="B1105" cm="1">
        <f t="array" aca="1" ref="B1105" ca="1">INDIRECT("'Room Details'!$C$1107")</f>
        <v>0</v>
      </c>
      <c r="C1105" cm="1">
        <f t="array" aca="1" ref="C1105" ca="1">INDIRECT("'Room Details'!$D$1107")</f>
        <v>0</v>
      </c>
      <c r="D1105" cm="1">
        <f t="array" aca="1" ref="D1105" ca="1">INDIRECT("'Room Details'!$E$1107")</f>
        <v>0</v>
      </c>
      <c r="E1105" t="str" cm="1">
        <f t="array" aca="1" ref="E1105" ca="1">INDIRECT("'Room Details'!$F$1107")</f>
        <v xml:space="preserve"> </v>
      </c>
      <c r="F1105" cm="1">
        <f t="array" aca="1" ref="F1105" ca="1">INDIRECT("'Room Details'!$G$1107")</f>
        <v>0</v>
      </c>
      <c r="G1105" cm="1">
        <f t="array" aca="1" ref="G1105" ca="1">INDIRECT("'Room Details'!$H$1107")</f>
        <v>0</v>
      </c>
      <c r="H1105" cm="1">
        <f t="array" aca="1" ref="H1105" ca="1">INDIRECT("'Room Details'!$I$1107")</f>
        <v>0</v>
      </c>
      <c r="I1105" cm="1">
        <f t="array" aca="1" ref="I1105" ca="1">INDIRECT("'Room Details'!$J$1107")</f>
        <v>0</v>
      </c>
      <c r="J1105" cm="1">
        <f t="array" aca="1" ref="J1105" ca="1">INDIRECT("'Room Details'!$K$1107")</f>
        <v>0</v>
      </c>
      <c r="K1105" t="str" cm="1">
        <f t="array" aca="1" ref="K1105" ca="1">INDIRECT("'Room Details'!$L$1107")</f>
        <v xml:space="preserve"> </v>
      </c>
      <c r="L1105" cm="1">
        <f t="array" aca="1" ref="L1105" ca="1">INDIRECT("'Room Details'!$M$1107")</f>
        <v>0</v>
      </c>
      <c r="M1105" cm="1">
        <f t="array" aca="1" ref="M1105" ca="1">INDIRECT("'Room Details'!$N$1107")</f>
        <v>0</v>
      </c>
      <c r="N1105" cm="1">
        <f t="array" aca="1" ref="N1105" ca="1">INDIRECT("'Room Details'!$O$1107")</f>
        <v>0</v>
      </c>
      <c r="O1105" cm="1">
        <f t="array" aca="1" ref="O1105" ca="1">INDIRECT("'Room Details'!$P$1107")</f>
        <v>0</v>
      </c>
    </row>
    <row r="1106" spans="1:15" x14ac:dyDescent="0.25">
      <c r="A1106" cm="1">
        <f t="array" aca="1" ref="A1106" ca="1">INDIRECT("'Room Details'!$B$1108")</f>
        <v>0</v>
      </c>
      <c r="B1106" cm="1">
        <f t="array" aca="1" ref="B1106" ca="1">INDIRECT("'Room Details'!$C$1108")</f>
        <v>0</v>
      </c>
      <c r="C1106" cm="1">
        <f t="array" aca="1" ref="C1106" ca="1">INDIRECT("'Room Details'!$D$1108")</f>
        <v>0</v>
      </c>
      <c r="D1106" cm="1">
        <f t="array" aca="1" ref="D1106" ca="1">INDIRECT("'Room Details'!$E$1108")</f>
        <v>0</v>
      </c>
      <c r="E1106" t="str" cm="1">
        <f t="array" aca="1" ref="E1106" ca="1">INDIRECT("'Room Details'!$F$1108")</f>
        <v xml:space="preserve"> </v>
      </c>
      <c r="F1106" cm="1">
        <f t="array" aca="1" ref="F1106" ca="1">INDIRECT("'Room Details'!$G$1108")</f>
        <v>0</v>
      </c>
      <c r="G1106" cm="1">
        <f t="array" aca="1" ref="G1106" ca="1">INDIRECT("'Room Details'!$H$1108")</f>
        <v>0</v>
      </c>
      <c r="H1106" cm="1">
        <f t="array" aca="1" ref="H1106" ca="1">INDIRECT("'Room Details'!$I$1108")</f>
        <v>0</v>
      </c>
      <c r="I1106" cm="1">
        <f t="array" aca="1" ref="I1106" ca="1">INDIRECT("'Room Details'!$J$1108")</f>
        <v>0</v>
      </c>
      <c r="J1106" cm="1">
        <f t="array" aca="1" ref="J1106" ca="1">INDIRECT("'Room Details'!$K$1108")</f>
        <v>0</v>
      </c>
      <c r="K1106" t="str" cm="1">
        <f t="array" aca="1" ref="K1106" ca="1">INDIRECT("'Room Details'!$L$1108")</f>
        <v xml:space="preserve"> </v>
      </c>
      <c r="L1106" cm="1">
        <f t="array" aca="1" ref="L1106" ca="1">INDIRECT("'Room Details'!$M$1108")</f>
        <v>0</v>
      </c>
      <c r="M1106" cm="1">
        <f t="array" aca="1" ref="M1106" ca="1">INDIRECT("'Room Details'!$N$1108")</f>
        <v>0</v>
      </c>
      <c r="N1106" cm="1">
        <f t="array" aca="1" ref="N1106" ca="1">INDIRECT("'Room Details'!$O$1108")</f>
        <v>0</v>
      </c>
      <c r="O1106" cm="1">
        <f t="array" aca="1" ref="O1106" ca="1">INDIRECT("'Room Details'!$P$1108")</f>
        <v>0</v>
      </c>
    </row>
    <row r="1107" spans="1:15" x14ac:dyDescent="0.25">
      <c r="A1107" cm="1">
        <f t="array" aca="1" ref="A1107" ca="1">INDIRECT("'Room Details'!$B$1109")</f>
        <v>0</v>
      </c>
      <c r="B1107" cm="1">
        <f t="array" aca="1" ref="B1107" ca="1">INDIRECT("'Room Details'!$C$1109")</f>
        <v>0</v>
      </c>
      <c r="C1107" cm="1">
        <f t="array" aca="1" ref="C1107" ca="1">INDIRECT("'Room Details'!$D$1109")</f>
        <v>0</v>
      </c>
      <c r="D1107" cm="1">
        <f t="array" aca="1" ref="D1107" ca="1">INDIRECT("'Room Details'!$E$1109")</f>
        <v>0</v>
      </c>
      <c r="E1107" t="str" cm="1">
        <f t="array" aca="1" ref="E1107" ca="1">INDIRECT("'Room Details'!$F$1109")</f>
        <v xml:space="preserve"> </v>
      </c>
      <c r="F1107" cm="1">
        <f t="array" aca="1" ref="F1107" ca="1">INDIRECT("'Room Details'!$G$1109")</f>
        <v>0</v>
      </c>
      <c r="G1107" cm="1">
        <f t="array" aca="1" ref="G1107" ca="1">INDIRECT("'Room Details'!$H$1109")</f>
        <v>0</v>
      </c>
      <c r="H1107" cm="1">
        <f t="array" aca="1" ref="H1107" ca="1">INDIRECT("'Room Details'!$I$1109")</f>
        <v>0</v>
      </c>
      <c r="I1107" cm="1">
        <f t="array" aca="1" ref="I1107" ca="1">INDIRECT("'Room Details'!$J$1109")</f>
        <v>0</v>
      </c>
      <c r="J1107" cm="1">
        <f t="array" aca="1" ref="J1107" ca="1">INDIRECT("'Room Details'!$K$1109")</f>
        <v>0</v>
      </c>
      <c r="K1107" t="str" cm="1">
        <f t="array" aca="1" ref="K1107" ca="1">INDIRECT("'Room Details'!$L$1109")</f>
        <v xml:space="preserve"> </v>
      </c>
      <c r="L1107" cm="1">
        <f t="array" aca="1" ref="L1107" ca="1">INDIRECT("'Room Details'!$M$1109")</f>
        <v>0</v>
      </c>
      <c r="M1107" cm="1">
        <f t="array" aca="1" ref="M1107" ca="1">INDIRECT("'Room Details'!$N$1109")</f>
        <v>0</v>
      </c>
      <c r="N1107" cm="1">
        <f t="array" aca="1" ref="N1107" ca="1">INDIRECT("'Room Details'!$O$1109")</f>
        <v>0</v>
      </c>
      <c r="O1107" cm="1">
        <f t="array" aca="1" ref="O1107" ca="1">INDIRECT("'Room Details'!$P$1109")</f>
        <v>0</v>
      </c>
    </row>
    <row r="1108" spans="1:15" x14ac:dyDescent="0.25">
      <c r="A1108" cm="1">
        <f t="array" aca="1" ref="A1108" ca="1">INDIRECT("'Room Details'!$B$1110")</f>
        <v>0</v>
      </c>
      <c r="B1108" cm="1">
        <f t="array" aca="1" ref="B1108" ca="1">INDIRECT("'Room Details'!$C$1110")</f>
        <v>0</v>
      </c>
      <c r="C1108" cm="1">
        <f t="array" aca="1" ref="C1108" ca="1">INDIRECT("'Room Details'!$D$1110")</f>
        <v>0</v>
      </c>
      <c r="D1108" cm="1">
        <f t="array" aca="1" ref="D1108" ca="1">INDIRECT("'Room Details'!$E$1110")</f>
        <v>0</v>
      </c>
      <c r="E1108" t="str" cm="1">
        <f t="array" aca="1" ref="E1108" ca="1">INDIRECT("'Room Details'!$F$1110")</f>
        <v xml:space="preserve"> </v>
      </c>
      <c r="F1108" cm="1">
        <f t="array" aca="1" ref="F1108" ca="1">INDIRECT("'Room Details'!$G$1110")</f>
        <v>0</v>
      </c>
      <c r="G1108" cm="1">
        <f t="array" aca="1" ref="G1108" ca="1">INDIRECT("'Room Details'!$H$1110")</f>
        <v>0</v>
      </c>
      <c r="H1108" cm="1">
        <f t="array" aca="1" ref="H1108" ca="1">INDIRECT("'Room Details'!$I$1110")</f>
        <v>0</v>
      </c>
      <c r="I1108" cm="1">
        <f t="array" aca="1" ref="I1108" ca="1">INDIRECT("'Room Details'!$J$1110")</f>
        <v>0</v>
      </c>
      <c r="J1108" cm="1">
        <f t="array" aca="1" ref="J1108" ca="1">INDIRECT("'Room Details'!$K$1110")</f>
        <v>0</v>
      </c>
      <c r="K1108" t="str" cm="1">
        <f t="array" aca="1" ref="K1108" ca="1">INDIRECT("'Room Details'!$L$1110")</f>
        <v xml:space="preserve"> </v>
      </c>
      <c r="L1108" cm="1">
        <f t="array" aca="1" ref="L1108" ca="1">INDIRECT("'Room Details'!$M$1110")</f>
        <v>0</v>
      </c>
      <c r="M1108" cm="1">
        <f t="array" aca="1" ref="M1108" ca="1">INDIRECT("'Room Details'!$N$1110")</f>
        <v>0</v>
      </c>
      <c r="N1108" cm="1">
        <f t="array" aca="1" ref="N1108" ca="1">INDIRECT("'Room Details'!$O$1110")</f>
        <v>0</v>
      </c>
      <c r="O1108" cm="1">
        <f t="array" aca="1" ref="O1108" ca="1">INDIRECT("'Room Details'!$P$1110")</f>
        <v>0</v>
      </c>
    </row>
    <row r="1109" spans="1:15" x14ac:dyDescent="0.25">
      <c r="A1109" cm="1">
        <f t="array" aca="1" ref="A1109" ca="1">INDIRECT("'Room Details'!$B$1111")</f>
        <v>0</v>
      </c>
      <c r="B1109" cm="1">
        <f t="array" aca="1" ref="B1109" ca="1">INDIRECT("'Room Details'!$C$1111")</f>
        <v>0</v>
      </c>
      <c r="C1109" cm="1">
        <f t="array" aca="1" ref="C1109" ca="1">INDIRECT("'Room Details'!$D$1111")</f>
        <v>0</v>
      </c>
      <c r="D1109" cm="1">
        <f t="array" aca="1" ref="D1109" ca="1">INDIRECT("'Room Details'!$E$1111")</f>
        <v>0</v>
      </c>
      <c r="E1109" t="str" cm="1">
        <f t="array" aca="1" ref="E1109" ca="1">INDIRECT("'Room Details'!$F$1111")</f>
        <v xml:space="preserve"> </v>
      </c>
      <c r="F1109" cm="1">
        <f t="array" aca="1" ref="F1109" ca="1">INDIRECT("'Room Details'!$G$1111")</f>
        <v>0</v>
      </c>
      <c r="G1109" cm="1">
        <f t="array" aca="1" ref="G1109" ca="1">INDIRECT("'Room Details'!$H$1111")</f>
        <v>0</v>
      </c>
      <c r="H1109" cm="1">
        <f t="array" aca="1" ref="H1109" ca="1">INDIRECT("'Room Details'!$I$1111")</f>
        <v>0</v>
      </c>
      <c r="I1109" cm="1">
        <f t="array" aca="1" ref="I1109" ca="1">INDIRECT("'Room Details'!$J$1111")</f>
        <v>0</v>
      </c>
      <c r="J1109" cm="1">
        <f t="array" aca="1" ref="J1109" ca="1">INDIRECT("'Room Details'!$K$1111")</f>
        <v>0</v>
      </c>
      <c r="K1109" t="str" cm="1">
        <f t="array" aca="1" ref="K1109" ca="1">INDIRECT("'Room Details'!$L$1111")</f>
        <v xml:space="preserve"> </v>
      </c>
      <c r="L1109" cm="1">
        <f t="array" aca="1" ref="L1109" ca="1">INDIRECT("'Room Details'!$M$1111")</f>
        <v>0</v>
      </c>
      <c r="M1109" cm="1">
        <f t="array" aca="1" ref="M1109" ca="1">INDIRECT("'Room Details'!$N$1111")</f>
        <v>0</v>
      </c>
      <c r="N1109" cm="1">
        <f t="array" aca="1" ref="N1109" ca="1">INDIRECT("'Room Details'!$O$1111")</f>
        <v>0</v>
      </c>
      <c r="O1109" cm="1">
        <f t="array" aca="1" ref="O1109" ca="1">INDIRECT("'Room Details'!$P$1111")</f>
        <v>0</v>
      </c>
    </row>
    <row r="1110" spans="1:15" x14ac:dyDescent="0.25">
      <c r="A1110" cm="1">
        <f t="array" aca="1" ref="A1110" ca="1">INDIRECT("'Room Details'!$B$1112")</f>
        <v>0</v>
      </c>
      <c r="B1110" cm="1">
        <f t="array" aca="1" ref="B1110" ca="1">INDIRECT("'Room Details'!$C$1112")</f>
        <v>0</v>
      </c>
      <c r="C1110" cm="1">
        <f t="array" aca="1" ref="C1110" ca="1">INDIRECT("'Room Details'!$D$1112")</f>
        <v>0</v>
      </c>
      <c r="D1110" cm="1">
        <f t="array" aca="1" ref="D1110" ca="1">INDIRECT("'Room Details'!$E$1112")</f>
        <v>0</v>
      </c>
      <c r="E1110" t="str" cm="1">
        <f t="array" aca="1" ref="E1110" ca="1">INDIRECT("'Room Details'!$F$1112")</f>
        <v xml:space="preserve"> </v>
      </c>
      <c r="F1110" cm="1">
        <f t="array" aca="1" ref="F1110" ca="1">INDIRECT("'Room Details'!$G$1112")</f>
        <v>0</v>
      </c>
      <c r="G1110" cm="1">
        <f t="array" aca="1" ref="G1110" ca="1">INDIRECT("'Room Details'!$H$1112")</f>
        <v>0</v>
      </c>
      <c r="H1110" cm="1">
        <f t="array" aca="1" ref="H1110" ca="1">INDIRECT("'Room Details'!$I$1112")</f>
        <v>0</v>
      </c>
      <c r="I1110" cm="1">
        <f t="array" aca="1" ref="I1110" ca="1">INDIRECT("'Room Details'!$J$1112")</f>
        <v>0</v>
      </c>
      <c r="J1110" cm="1">
        <f t="array" aca="1" ref="J1110" ca="1">INDIRECT("'Room Details'!$K$1112")</f>
        <v>0</v>
      </c>
      <c r="K1110" t="str" cm="1">
        <f t="array" aca="1" ref="K1110" ca="1">INDIRECT("'Room Details'!$L$1112")</f>
        <v xml:space="preserve"> </v>
      </c>
      <c r="L1110" cm="1">
        <f t="array" aca="1" ref="L1110" ca="1">INDIRECT("'Room Details'!$M$1112")</f>
        <v>0</v>
      </c>
      <c r="M1110" cm="1">
        <f t="array" aca="1" ref="M1110" ca="1">INDIRECT("'Room Details'!$N$1112")</f>
        <v>0</v>
      </c>
      <c r="N1110" cm="1">
        <f t="array" aca="1" ref="N1110" ca="1">INDIRECT("'Room Details'!$O$1112")</f>
        <v>0</v>
      </c>
      <c r="O1110" cm="1">
        <f t="array" aca="1" ref="O1110" ca="1">INDIRECT("'Room Details'!$P$1112")</f>
        <v>0</v>
      </c>
    </row>
    <row r="1111" spans="1:15" x14ac:dyDescent="0.25">
      <c r="A1111" cm="1">
        <f t="array" aca="1" ref="A1111" ca="1">INDIRECT("'Room Details'!$B$1113")</f>
        <v>0</v>
      </c>
      <c r="B1111" cm="1">
        <f t="array" aca="1" ref="B1111" ca="1">INDIRECT("'Room Details'!$C$1113")</f>
        <v>0</v>
      </c>
      <c r="C1111" cm="1">
        <f t="array" aca="1" ref="C1111" ca="1">INDIRECT("'Room Details'!$D$1113")</f>
        <v>0</v>
      </c>
      <c r="D1111" cm="1">
        <f t="array" aca="1" ref="D1111" ca="1">INDIRECT("'Room Details'!$E$1113")</f>
        <v>0</v>
      </c>
      <c r="E1111" t="str" cm="1">
        <f t="array" aca="1" ref="E1111" ca="1">INDIRECT("'Room Details'!$F$1113")</f>
        <v xml:space="preserve"> </v>
      </c>
      <c r="F1111" cm="1">
        <f t="array" aca="1" ref="F1111" ca="1">INDIRECT("'Room Details'!$G$1113")</f>
        <v>0</v>
      </c>
      <c r="G1111" cm="1">
        <f t="array" aca="1" ref="G1111" ca="1">INDIRECT("'Room Details'!$H$1113")</f>
        <v>0</v>
      </c>
      <c r="H1111" cm="1">
        <f t="array" aca="1" ref="H1111" ca="1">INDIRECT("'Room Details'!$I$1113")</f>
        <v>0</v>
      </c>
      <c r="I1111" cm="1">
        <f t="array" aca="1" ref="I1111" ca="1">INDIRECT("'Room Details'!$J$1113")</f>
        <v>0</v>
      </c>
      <c r="J1111" cm="1">
        <f t="array" aca="1" ref="J1111" ca="1">INDIRECT("'Room Details'!$K$1113")</f>
        <v>0</v>
      </c>
      <c r="K1111" t="str" cm="1">
        <f t="array" aca="1" ref="K1111" ca="1">INDIRECT("'Room Details'!$L$1113")</f>
        <v xml:space="preserve"> </v>
      </c>
      <c r="L1111" cm="1">
        <f t="array" aca="1" ref="L1111" ca="1">INDIRECT("'Room Details'!$M$1113")</f>
        <v>0</v>
      </c>
      <c r="M1111" cm="1">
        <f t="array" aca="1" ref="M1111" ca="1">INDIRECT("'Room Details'!$N$1113")</f>
        <v>0</v>
      </c>
      <c r="N1111" cm="1">
        <f t="array" aca="1" ref="N1111" ca="1">INDIRECT("'Room Details'!$O$1113")</f>
        <v>0</v>
      </c>
      <c r="O1111" cm="1">
        <f t="array" aca="1" ref="O1111" ca="1">INDIRECT("'Room Details'!$P$1113")</f>
        <v>0</v>
      </c>
    </row>
    <row r="1112" spans="1:15" x14ac:dyDescent="0.25">
      <c r="A1112" cm="1">
        <f t="array" aca="1" ref="A1112" ca="1">INDIRECT("'Room Details'!$B$1114")</f>
        <v>0</v>
      </c>
      <c r="B1112" cm="1">
        <f t="array" aca="1" ref="B1112" ca="1">INDIRECT("'Room Details'!$C$1114")</f>
        <v>0</v>
      </c>
      <c r="C1112" cm="1">
        <f t="array" aca="1" ref="C1112" ca="1">INDIRECT("'Room Details'!$D$1114")</f>
        <v>0</v>
      </c>
      <c r="D1112" cm="1">
        <f t="array" aca="1" ref="D1112" ca="1">INDIRECT("'Room Details'!$E$1114")</f>
        <v>0</v>
      </c>
      <c r="E1112" t="str" cm="1">
        <f t="array" aca="1" ref="E1112" ca="1">INDIRECT("'Room Details'!$F$1114")</f>
        <v xml:space="preserve"> </v>
      </c>
      <c r="F1112" cm="1">
        <f t="array" aca="1" ref="F1112" ca="1">INDIRECT("'Room Details'!$G$1114")</f>
        <v>0</v>
      </c>
      <c r="G1112" cm="1">
        <f t="array" aca="1" ref="G1112" ca="1">INDIRECT("'Room Details'!$H$1114")</f>
        <v>0</v>
      </c>
      <c r="H1112" cm="1">
        <f t="array" aca="1" ref="H1112" ca="1">INDIRECT("'Room Details'!$I$1114")</f>
        <v>0</v>
      </c>
      <c r="I1112" cm="1">
        <f t="array" aca="1" ref="I1112" ca="1">INDIRECT("'Room Details'!$J$1114")</f>
        <v>0</v>
      </c>
      <c r="J1112" cm="1">
        <f t="array" aca="1" ref="J1112" ca="1">INDIRECT("'Room Details'!$K$1114")</f>
        <v>0</v>
      </c>
      <c r="K1112" t="str" cm="1">
        <f t="array" aca="1" ref="K1112" ca="1">INDIRECT("'Room Details'!$L$1114")</f>
        <v xml:space="preserve"> </v>
      </c>
      <c r="L1112" cm="1">
        <f t="array" aca="1" ref="L1112" ca="1">INDIRECT("'Room Details'!$M$1114")</f>
        <v>0</v>
      </c>
      <c r="M1112" cm="1">
        <f t="array" aca="1" ref="M1112" ca="1">INDIRECT("'Room Details'!$N$1114")</f>
        <v>0</v>
      </c>
      <c r="N1112" cm="1">
        <f t="array" aca="1" ref="N1112" ca="1">INDIRECT("'Room Details'!$O$1114")</f>
        <v>0</v>
      </c>
      <c r="O1112" cm="1">
        <f t="array" aca="1" ref="O1112" ca="1">INDIRECT("'Room Details'!$P$1114")</f>
        <v>0</v>
      </c>
    </row>
    <row r="1113" spans="1:15" x14ac:dyDescent="0.25">
      <c r="A1113" cm="1">
        <f t="array" aca="1" ref="A1113" ca="1">INDIRECT("'Room Details'!$B$1115")</f>
        <v>0</v>
      </c>
      <c r="B1113" cm="1">
        <f t="array" aca="1" ref="B1113" ca="1">INDIRECT("'Room Details'!$C$1115")</f>
        <v>0</v>
      </c>
      <c r="C1113" cm="1">
        <f t="array" aca="1" ref="C1113" ca="1">INDIRECT("'Room Details'!$D$1115")</f>
        <v>0</v>
      </c>
      <c r="D1113" cm="1">
        <f t="array" aca="1" ref="D1113" ca="1">INDIRECT("'Room Details'!$E$1115")</f>
        <v>0</v>
      </c>
      <c r="E1113" t="str" cm="1">
        <f t="array" aca="1" ref="E1113" ca="1">INDIRECT("'Room Details'!$F$1115")</f>
        <v xml:space="preserve"> </v>
      </c>
      <c r="F1113" cm="1">
        <f t="array" aca="1" ref="F1113" ca="1">INDIRECT("'Room Details'!$G$1115")</f>
        <v>0</v>
      </c>
      <c r="G1113" cm="1">
        <f t="array" aca="1" ref="G1113" ca="1">INDIRECT("'Room Details'!$H$1115")</f>
        <v>0</v>
      </c>
      <c r="H1113" cm="1">
        <f t="array" aca="1" ref="H1113" ca="1">INDIRECT("'Room Details'!$I$1115")</f>
        <v>0</v>
      </c>
      <c r="I1113" cm="1">
        <f t="array" aca="1" ref="I1113" ca="1">INDIRECT("'Room Details'!$J$1115")</f>
        <v>0</v>
      </c>
      <c r="J1113" cm="1">
        <f t="array" aca="1" ref="J1113" ca="1">INDIRECT("'Room Details'!$K$1115")</f>
        <v>0</v>
      </c>
      <c r="K1113" t="str" cm="1">
        <f t="array" aca="1" ref="K1113" ca="1">INDIRECT("'Room Details'!$L$1115")</f>
        <v xml:space="preserve"> </v>
      </c>
      <c r="L1113" cm="1">
        <f t="array" aca="1" ref="L1113" ca="1">INDIRECT("'Room Details'!$M$1115")</f>
        <v>0</v>
      </c>
      <c r="M1113" cm="1">
        <f t="array" aca="1" ref="M1113" ca="1">INDIRECT("'Room Details'!$N$1115")</f>
        <v>0</v>
      </c>
      <c r="N1113" cm="1">
        <f t="array" aca="1" ref="N1113" ca="1">INDIRECT("'Room Details'!$O$1115")</f>
        <v>0</v>
      </c>
      <c r="O1113" cm="1">
        <f t="array" aca="1" ref="O1113" ca="1">INDIRECT("'Room Details'!$P$1115")</f>
        <v>0</v>
      </c>
    </row>
    <row r="1114" spans="1:15" x14ac:dyDescent="0.25">
      <c r="A1114" cm="1">
        <f t="array" aca="1" ref="A1114" ca="1">INDIRECT("'Room Details'!$B$1116")</f>
        <v>0</v>
      </c>
      <c r="B1114" cm="1">
        <f t="array" aca="1" ref="B1114" ca="1">INDIRECT("'Room Details'!$C$1116")</f>
        <v>0</v>
      </c>
      <c r="C1114" cm="1">
        <f t="array" aca="1" ref="C1114" ca="1">INDIRECT("'Room Details'!$D$1116")</f>
        <v>0</v>
      </c>
      <c r="D1114" cm="1">
        <f t="array" aca="1" ref="D1114" ca="1">INDIRECT("'Room Details'!$E$1116")</f>
        <v>0</v>
      </c>
      <c r="E1114" t="str" cm="1">
        <f t="array" aca="1" ref="E1114" ca="1">INDIRECT("'Room Details'!$F$1116")</f>
        <v xml:space="preserve"> </v>
      </c>
      <c r="F1114" cm="1">
        <f t="array" aca="1" ref="F1114" ca="1">INDIRECT("'Room Details'!$G$1116")</f>
        <v>0</v>
      </c>
      <c r="G1114" cm="1">
        <f t="array" aca="1" ref="G1114" ca="1">INDIRECT("'Room Details'!$H$1116")</f>
        <v>0</v>
      </c>
      <c r="H1114" cm="1">
        <f t="array" aca="1" ref="H1114" ca="1">INDIRECT("'Room Details'!$I$1116")</f>
        <v>0</v>
      </c>
      <c r="I1114" cm="1">
        <f t="array" aca="1" ref="I1114" ca="1">INDIRECT("'Room Details'!$J$1116")</f>
        <v>0</v>
      </c>
      <c r="J1114" cm="1">
        <f t="array" aca="1" ref="J1114" ca="1">INDIRECT("'Room Details'!$K$1116")</f>
        <v>0</v>
      </c>
      <c r="K1114" t="str" cm="1">
        <f t="array" aca="1" ref="K1114" ca="1">INDIRECT("'Room Details'!$L$1116")</f>
        <v xml:space="preserve"> </v>
      </c>
      <c r="L1114" cm="1">
        <f t="array" aca="1" ref="L1114" ca="1">INDIRECT("'Room Details'!$M$1116")</f>
        <v>0</v>
      </c>
      <c r="M1114" cm="1">
        <f t="array" aca="1" ref="M1114" ca="1">INDIRECT("'Room Details'!$N$1116")</f>
        <v>0</v>
      </c>
      <c r="N1114" cm="1">
        <f t="array" aca="1" ref="N1114" ca="1">INDIRECT("'Room Details'!$O$1116")</f>
        <v>0</v>
      </c>
      <c r="O1114" cm="1">
        <f t="array" aca="1" ref="O1114" ca="1">INDIRECT("'Room Details'!$P$1116")</f>
        <v>0</v>
      </c>
    </row>
    <row r="1115" spans="1:15" x14ac:dyDescent="0.25">
      <c r="A1115" cm="1">
        <f t="array" aca="1" ref="A1115" ca="1">INDIRECT("'Room Details'!$B$1117")</f>
        <v>0</v>
      </c>
      <c r="B1115" cm="1">
        <f t="array" aca="1" ref="B1115" ca="1">INDIRECT("'Room Details'!$C$1117")</f>
        <v>0</v>
      </c>
      <c r="C1115" cm="1">
        <f t="array" aca="1" ref="C1115" ca="1">INDIRECT("'Room Details'!$D$1117")</f>
        <v>0</v>
      </c>
      <c r="D1115" cm="1">
        <f t="array" aca="1" ref="D1115" ca="1">INDIRECT("'Room Details'!$E$1117")</f>
        <v>0</v>
      </c>
      <c r="E1115" t="str" cm="1">
        <f t="array" aca="1" ref="E1115" ca="1">INDIRECT("'Room Details'!$F$1117")</f>
        <v xml:space="preserve"> </v>
      </c>
      <c r="F1115" cm="1">
        <f t="array" aca="1" ref="F1115" ca="1">INDIRECT("'Room Details'!$G$1117")</f>
        <v>0</v>
      </c>
      <c r="G1115" cm="1">
        <f t="array" aca="1" ref="G1115" ca="1">INDIRECT("'Room Details'!$H$1117")</f>
        <v>0</v>
      </c>
      <c r="H1115" cm="1">
        <f t="array" aca="1" ref="H1115" ca="1">INDIRECT("'Room Details'!$I$1117")</f>
        <v>0</v>
      </c>
      <c r="I1115" cm="1">
        <f t="array" aca="1" ref="I1115" ca="1">INDIRECT("'Room Details'!$J$1117")</f>
        <v>0</v>
      </c>
      <c r="J1115" cm="1">
        <f t="array" aca="1" ref="J1115" ca="1">INDIRECT("'Room Details'!$K$1117")</f>
        <v>0</v>
      </c>
      <c r="K1115" t="str" cm="1">
        <f t="array" aca="1" ref="K1115" ca="1">INDIRECT("'Room Details'!$L$1117")</f>
        <v xml:space="preserve"> </v>
      </c>
      <c r="L1115" cm="1">
        <f t="array" aca="1" ref="L1115" ca="1">INDIRECT("'Room Details'!$M$1117")</f>
        <v>0</v>
      </c>
      <c r="M1115" cm="1">
        <f t="array" aca="1" ref="M1115" ca="1">INDIRECT("'Room Details'!$N$1117")</f>
        <v>0</v>
      </c>
      <c r="N1115" cm="1">
        <f t="array" aca="1" ref="N1115" ca="1">INDIRECT("'Room Details'!$O$1117")</f>
        <v>0</v>
      </c>
      <c r="O1115" cm="1">
        <f t="array" aca="1" ref="O1115" ca="1">INDIRECT("'Room Details'!$P$1117")</f>
        <v>0</v>
      </c>
    </row>
    <row r="1116" spans="1:15" x14ac:dyDescent="0.25">
      <c r="A1116" cm="1">
        <f t="array" aca="1" ref="A1116" ca="1">INDIRECT("'Room Details'!$B$1118")</f>
        <v>0</v>
      </c>
      <c r="B1116" cm="1">
        <f t="array" aca="1" ref="B1116" ca="1">INDIRECT("'Room Details'!$C$1118")</f>
        <v>0</v>
      </c>
      <c r="C1116" cm="1">
        <f t="array" aca="1" ref="C1116" ca="1">INDIRECT("'Room Details'!$D$1118")</f>
        <v>0</v>
      </c>
      <c r="D1116" cm="1">
        <f t="array" aca="1" ref="D1116" ca="1">INDIRECT("'Room Details'!$E$1118")</f>
        <v>0</v>
      </c>
      <c r="E1116" t="str" cm="1">
        <f t="array" aca="1" ref="E1116" ca="1">INDIRECT("'Room Details'!$F$1118")</f>
        <v xml:space="preserve"> </v>
      </c>
      <c r="F1116" cm="1">
        <f t="array" aca="1" ref="F1116" ca="1">INDIRECT("'Room Details'!$G$1118")</f>
        <v>0</v>
      </c>
      <c r="G1116" cm="1">
        <f t="array" aca="1" ref="G1116" ca="1">INDIRECT("'Room Details'!$H$1118")</f>
        <v>0</v>
      </c>
      <c r="H1116" cm="1">
        <f t="array" aca="1" ref="H1116" ca="1">INDIRECT("'Room Details'!$I$1118")</f>
        <v>0</v>
      </c>
      <c r="I1116" cm="1">
        <f t="array" aca="1" ref="I1116" ca="1">INDIRECT("'Room Details'!$J$1118")</f>
        <v>0</v>
      </c>
      <c r="J1116" cm="1">
        <f t="array" aca="1" ref="J1116" ca="1">INDIRECT("'Room Details'!$K$1118")</f>
        <v>0</v>
      </c>
      <c r="K1116" t="str" cm="1">
        <f t="array" aca="1" ref="K1116" ca="1">INDIRECT("'Room Details'!$L$1118")</f>
        <v xml:space="preserve"> </v>
      </c>
      <c r="L1116" cm="1">
        <f t="array" aca="1" ref="L1116" ca="1">INDIRECT("'Room Details'!$M$1118")</f>
        <v>0</v>
      </c>
      <c r="M1116" cm="1">
        <f t="array" aca="1" ref="M1116" ca="1">INDIRECT("'Room Details'!$N$1118")</f>
        <v>0</v>
      </c>
      <c r="N1116" cm="1">
        <f t="array" aca="1" ref="N1116" ca="1">INDIRECT("'Room Details'!$O$1118")</f>
        <v>0</v>
      </c>
      <c r="O1116" cm="1">
        <f t="array" aca="1" ref="O1116" ca="1">INDIRECT("'Room Details'!$P$1118")</f>
        <v>0</v>
      </c>
    </row>
    <row r="1117" spans="1:15" x14ac:dyDescent="0.25">
      <c r="A1117" cm="1">
        <f t="array" aca="1" ref="A1117" ca="1">INDIRECT("'Room Details'!$B$1119")</f>
        <v>0</v>
      </c>
      <c r="B1117" cm="1">
        <f t="array" aca="1" ref="B1117" ca="1">INDIRECT("'Room Details'!$C$1119")</f>
        <v>0</v>
      </c>
      <c r="C1117" cm="1">
        <f t="array" aca="1" ref="C1117" ca="1">INDIRECT("'Room Details'!$D$1119")</f>
        <v>0</v>
      </c>
      <c r="D1117" cm="1">
        <f t="array" aca="1" ref="D1117" ca="1">INDIRECT("'Room Details'!$E$1119")</f>
        <v>0</v>
      </c>
      <c r="E1117" t="str" cm="1">
        <f t="array" aca="1" ref="E1117" ca="1">INDIRECT("'Room Details'!$F$1119")</f>
        <v xml:space="preserve"> </v>
      </c>
      <c r="F1117" cm="1">
        <f t="array" aca="1" ref="F1117" ca="1">INDIRECT("'Room Details'!$G$1119")</f>
        <v>0</v>
      </c>
      <c r="G1117" cm="1">
        <f t="array" aca="1" ref="G1117" ca="1">INDIRECT("'Room Details'!$H$1119")</f>
        <v>0</v>
      </c>
      <c r="H1117" cm="1">
        <f t="array" aca="1" ref="H1117" ca="1">INDIRECT("'Room Details'!$I$1119")</f>
        <v>0</v>
      </c>
      <c r="I1117" cm="1">
        <f t="array" aca="1" ref="I1117" ca="1">INDIRECT("'Room Details'!$J$1119")</f>
        <v>0</v>
      </c>
      <c r="J1117" cm="1">
        <f t="array" aca="1" ref="J1117" ca="1">INDIRECT("'Room Details'!$K$1119")</f>
        <v>0</v>
      </c>
      <c r="K1117" t="str" cm="1">
        <f t="array" aca="1" ref="K1117" ca="1">INDIRECT("'Room Details'!$L$1119")</f>
        <v xml:space="preserve"> </v>
      </c>
      <c r="L1117" cm="1">
        <f t="array" aca="1" ref="L1117" ca="1">INDIRECT("'Room Details'!$M$1119")</f>
        <v>0</v>
      </c>
      <c r="M1117" cm="1">
        <f t="array" aca="1" ref="M1117" ca="1">INDIRECT("'Room Details'!$N$1119")</f>
        <v>0</v>
      </c>
      <c r="N1117" cm="1">
        <f t="array" aca="1" ref="N1117" ca="1">INDIRECT("'Room Details'!$O$1119")</f>
        <v>0</v>
      </c>
      <c r="O1117" cm="1">
        <f t="array" aca="1" ref="O1117" ca="1">INDIRECT("'Room Details'!$P$1119")</f>
        <v>0</v>
      </c>
    </row>
    <row r="1118" spans="1:15" x14ac:dyDescent="0.25">
      <c r="A1118" cm="1">
        <f t="array" aca="1" ref="A1118" ca="1">INDIRECT("'Room Details'!$B$1120")</f>
        <v>0</v>
      </c>
      <c r="B1118" cm="1">
        <f t="array" aca="1" ref="B1118" ca="1">INDIRECT("'Room Details'!$C$1120")</f>
        <v>0</v>
      </c>
      <c r="C1118" cm="1">
        <f t="array" aca="1" ref="C1118" ca="1">INDIRECT("'Room Details'!$D$1120")</f>
        <v>0</v>
      </c>
      <c r="D1118" cm="1">
        <f t="array" aca="1" ref="D1118" ca="1">INDIRECT("'Room Details'!$E$1120")</f>
        <v>0</v>
      </c>
      <c r="E1118" t="str" cm="1">
        <f t="array" aca="1" ref="E1118" ca="1">INDIRECT("'Room Details'!$F$1120")</f>
        <v xml:space="preserve"> </v>
      </c>
      <c r="F1118" cm="1">
        <f t="array" aca="1" ref="F1118" ca="1">INDIRECT("'Room Details'!$G$1120")</f>
        <v>0</v>
      </c>
      <c r="G1118" cm="1">
        <f t="array" aca="1" ref="G1118" ca="1">INDIRECT("'Room Details'!$H$1120")</f>
        <v>0</v>
      </c>
      <c r="H1118" cm="1">
        <f t="array" aca="1" ref="H1118" ca="1">INDIRECT("'Room Details'!$I$1120")</f>
        <v>0</v>
      </c>
      <c r="I1118" cm="1">
        <f t="array" aca="1" ref="I1118" ca="1">INDIRECT("'Room Details'!$J$1120")</f>
        <v>0</v>
      </c>
      <c r="J1118" cm="1">
        <f t="array" aca="1" ref="J1118" ca="1">INDIRECT("'Room Details'!$K$1120")</f>
        <v>0</v>
      </c>
      <c r="K1118" t="str" cm="1">
        <f t="array" aca="1" ref="K1118" ca="1">INDIRECT("'Room Details'!$L$1120")</f>
        <v xml:space="preserve"> </v>
      </c>
      <c r="L1118" cm="1">
        <f t="array" aca="1" ref="L1118" ca="1">INDIRECT("'Room Details'!$M$1120")</f>
        <v>0</v>
      </c>
      <c r="M1118" cm="1">
        <f t="array" aca="1" ref="M1118" ca="1">INDIRECT("'Room Details'!$N$1120")</f>
        <v>0</v>
      </c>
      <c r="N1118" cm="1">
        <f t="array" aca="1" ref="N1118" ca="1">INDIRECT("'Room Details'!$O$1120")</f>
        <v>0</v>
      </c>
      <c r="O1118" cm="1">
        <f t="array" aca="1" ref="O1118" ca="1">INDIRECT("'Room Details'!$P$1120")</f>
        <v>0</v>
      </c>
    </row>
    <row r="1119" spans="1:15" x14ac:dyDescent="0.25">
      <c r="A1119" cm="1">
        <f t="array" aca="1" ref="A1119" ca="1">INDIRECT("'Room Details'!$B$1121")</f>
        <v>0</v>
      </c>
      <c r="B1119" cm="1">
        <f t="array" aca="1" ref="B1119" ca="1">INDIRECT("'Room Details'!$C$1121")</f>
        <v>0</v>
      </c>
      <c r="C1119" cm="1">
        <f t="array" aca="1" ref="C1119" ca="1">INDIRECT("'Room Details'!$D$1121")</f>
        <v>0</v>
      </c>
      <c r="D1119" cm="1">
        <f t="array" aca="1" ref="D1119" ca="1">INDIRECT("'Room Details'!$E$1121")</f>
        <v>0</v>
      </c>
      <c r="E1119" t="str" cm="1">
        <f t="array" aca="1" ref="E1119" ca="1">INDIRECT("'Room Details'!$F$1121")</f>
        <v xml:space="preserve"> </v>
      </c>
      <c r="F1119" cm="1">
        <f t="array" aca="1" ref="F1119" ca="1">INDIRECT("'Room Details'!$G$1121")</f>
        <v>0</v>
      </c>
      <c r="G1119" cm="1">
        <f t="array" aca="1" ref="G1119" ca="1">INDIRECT("'Room Details'!$H$1121")</f>
        <v>0</v>
      </c>
      <c r="H1119" cm="1">
        <f t="array" aca="1" ref="H1119" ca="1">INDIRECT("'Room Details'!$I$1121")</f>
        <v>0</v>
      </c>
      <c r="I1119" cm="1">
        <f t="array" aca="1" ref="I1119" ca="1">INDIRECT("'Room Details'!$J$1121")</f>
        <v>0</v>
      </c>
      <c r="J1119" cm="1">
        <f t="array" aca="1" ref="J1119" ca="1">INDIRECT("'Room Details'!$K$1121")</f>
        <v>0</v>
      </c>
      <c r="K1119" t="str" cm="1">
        <f t="array" aca="1" ref="K1119" ca="1">INDIRECT("'Room Details'!$L$1121")</f>
        <v xml:space="preserve"> </v>
      </c>
      <c r="L1119" cm="1">
        <f t="array" aca="1" ref="L1119" ca="1">INDIRECT("'Room Details'!$M$1121")</f>
        <v>0</v>
      </c>
      <c r="M1119" cm="1">
        <f t="array" aca="1" ref="M1119" ca="1">INDIRECT("'Room Details'!$N$1121")</f>
        <v>0</v>
      </c>
      <c r="N1119" cm="1">
        <f t="array" aca="1" ref="N1119" ca="1">INDIRECT("'Room Details'!$O$1121")</f>
        <v>0</v>
      </c>
      <c r="O1119" cm="1">
        <f t="array" aca="1" ref="O1119" ca="1">INDIRECT("'Room Details'!$P$1121")</f>
        <v>0</v>
      </c>
    </row>
    <row r="1120" spans="1:15" x14ac:dyDescent="0.25">
      <c r="A1120" cm="1">
        <f t="array" aca="1" ref="A1120" ca="1">INDIRECT("'Room Details'!$B$1122")</f>
        <v>0</v>
      </c>
      <c r="B1120" cm="1">
        <f t="array" aca="1" ref="B1120" ca="1">INDIRECT("'Room Details'!$C$1122")</f>
        <v>0</v>
      </c>
      <c r="C1120" cm="1">
        <f t="array" aca="1" ref="C1120" ca="1">INDIRECT("'Room Details'!$D$1122")</f>
        <v>0</v>
      </c>
      <c r="D1120" cm="1">
        <f t="array" aca="1" ref="D1120" ca="1">INDIRECT("'Room Details'!$E$1122")</f>
        <v>0</v>
      </c>
      <c r="E1120" t="str" cm="1">
        <f t="array" aca="1" ref="E1120" ca="1">INDIRECT("'Room Details'!$F$1122")</f>
        <v xml:space="preserve"> </v>
      </c>
      <c r="F1120" cm="1">
        <f t="array" aca="1" ref="F1120" ca="1">INDIRECT("'Room Details'!$G$1122")</f>
        <v>0</v>
      </c>
      <c r="G1120" cm="1">
        <f t="array" aca="1" ref="G1120" ca="1">INDIRECT("'Room Details'!$H$1122")</f>
        <v>0</v>
      </c>
      <c r="H1120" cm="1">
        <f t="array" aca="1" ref="H1120" ca="1">INDIRECT("'Room Details'!$I$1122")</f>
        <v>0</v>
      </c>
      <c r="I1120" cm="1">
        <f t="array" aca="1" ref="I1120" ca="1">INDIRECT("'Room Details'!$J$1122")</f>
        <v>0</v>
      </c>
      <c r="J1120" cm="1">
        <f t="array" aca="1" ref="J1120" ca="1">INDIRECT("'Room Details'!$K$1122")</f>
        <v>0</v>
      </c>
      <c r="K1120" t="str" cm="1">
        <f t="array" aca="1" ref="K1120" ca="1">INDIRECT("'Room Details'!$L$1122")</f>
        <v xml:space="preserve"> </v>
      </c>
      <c r="L1120" cm="1">
        <f t="array" aca="1" ref="L1120" ca="1">INDIRECT("'Room Details'!$M$1122")</f>
        <v>0</v>
      </c>
      <c r="M1120" cm="1">
        <f t="array" aca="1" ref="M1120" ca="1">INDIRECT("'Room Details'!$N$1122")</f>
        <v>0</v>
      </c>
      <c r="N1120" cm="1">
        <f t="array" aca="1" ref="N1120" ca="1">INDIRECT("'Room Details'!$O$1122")</f>
        <v>0</v>
      </c>
      <c r="O1120" cm="1">
        <f t="array" aca="1" ref="O1120" ca="1">INDIRECT("'Room Details'!$P$1122")</f>
        <v>0</v>
      </c>
    </row>
    <row r="1121" spans="1:15" x14ac:dyDescent="0.25">
      <c r="A1121" cm="1">
        <f t="array" aca="1" ref="A1121" ca="1">INDIRECT("'Room Details'!$B$1123")</f>
        <v>0</v>
      </c>
      <c r="B1121" cm="1">
        <f t="array" aca="1" ref="B1121" ca="1">INDIRECT("'Room Details'!$C$1123")</f>
        <v>0</v>
      </c>
      <c r="C1121" cm="1">
        <f t="array" aca="1" ref="C1121" ca="1">INDIRECT("'Room Details'!$D$1123")</f>
        <v>0</v>
      </c>
      <c r="D1121" cm="1">
        <f t="array" aca="1" ref="D1121" ca="1">INDIRECT("'Room Details'!$E$1123")</f>
        <v>0</v>
      </c>
      <c r="E1121" t="str" cm="1">
        <f t="array" aca="1" ref="E1121" ca="1">INDIRECT("'Room Details'!$F$1123")</f>
        <v xml:space="preserve"> </v>
      </c>
      <c r="F1121" cm="1">
        <f t="array" aca="1" ref="F1121" ca="1">INDIRECT("'Room Details'!$G$1123")</f>
        <v>0</v>
      </c>
      <c r="G1121" cm="1">
        <f t="array" aca="1" ref="G1121" ca="1">INDIRECT("'Room Details'!$H$1123")</f>
        <v>0</v>
      </c>
      <c r="H1121" cm="1">
        <f t="array" aca="1" ref="H1121" ca="1">INDIRECT("'Room Details'!$I$1123")</f>
        <v>0</v>
      </c>
      <c r="I1121" cm="1">
        <f t="array" aca="1" ref="I1121" ca="1">INDIRECT("'Room Details'!$J$1123")</f>
        <v>0</v>
      </c>
      <c r="J1121" cm="1">
        <f t="array" aca="1" ref="J1121" ca="1">INDIRECT("'Room Details'!$K$1123")</f>
        <v>0</v>
      </c>
      <c r="K1121" t="str" cm="1">
        <f t="array" aca="1" ref="K1121" ca="1">INDIRECT("'Room Details'!$L$1123")</f>
        <v xml:space="preserve"> </v>
      </c>
      <c r="L1121" cm="1">
        <f t="array" aca="1" ref="L1121" ca="1">INDIRECT("'Room Details'!$M$1123")</f>
        <v>0</v>
      </c>
      <c r="M1121" cm="1">
        <f t="array" aca="1" ref="M1121" ca="1">INDIRECT("'Room Details'!$N$1123")</f>
        <v>0</v>
      </c>
      <c r="N1121" cm="1">
        <f t="array" aca="1" ref="N1121" ca="1">INDIRECT("'Room Details'!$O$1123")</f>
        <v>0</v>
      </c>
      <c r="O1121" cm="1">
        <f t="array" aca="1" ref="O1121" ca="1">INDIRECT("'Room Details'!$P$1123")</f>
        <v>0</v>
      </c>
    </row>
    <row r="1122" spans="1:15" x14ac:dyDescent="0.25">
      <c r="A1122" cm="1">
        <f t="array" aca="1" ref="A1122" ca="1">INDIRECT("'Room Details'!$B$1124")</f>
        <v>0</v>
      </c>
      <c r="B1122" cm="1">
        <f t="array" aca="1" ref="B1122" ca="1">INDIRECT("'Room Details'!$C$1124")</f>
        <v>0</v>
      </c>
      <c r="C1122" cm="1">
        <f t="array" aca="1" ref="C1122" ca="1">INDIRECT("'Room Details'!$D$1124")</f>
        <v>0</v>
      </c>
      <c r="D1122" cm="1">
        <f t="array" aca="1" ref="D1122" ca="1">INDIRECT("'Room Details'!$E$1124")</f>
        <v>0</v>
      </c>
      <c r="E1122" t="str" cm="1">
        <f t="array" aca="1" ref="E1122" ca="1">INDIRECT("'Room Details'!$F$1124")</f>
        <v xml:space="preserve"> </v>
      </c>
      <c r="F1122" cm="1">
        <f t="array" aca="1" ref="F1122" ca="1">INDIRECT("'Room Details'!$G$1124")</f>
        <v>0</v>
      </c>
      <c r="G1122" cm="1">
        <f t="array" aca="1" ref="G1122" ca="1">INDIRECT("'Room Details'!$H$1124")</f>
        <v>0</v>
      </c>
      <c r="H1122" cm="1">
        <f t="array" aca="1" ref="H1122" ca="1">INDIRECT("'Room Details'!$I$1124")</f>
        <v>0</v>
      </c>
      <c r="I1122" cm="1">
        <f t="array" aca="1" ref="I1122" ca="1">INDIRECT("'Room Details'!$J$1124")</f>
        <v>0</v>
      </c>
      <c r="J1122" cm="1">
        <f t="array" aca="1" ref="J1122" ca="1">INDIRECT("'Room Details'!$K$1124")</f>
        <v>0</v>
      </c>
      <c r="K1122" t="str" cm="1">
        <f t="array" aca="1" ref="K1122" ca="1">INDIRECT("'Room Details'!$L$1124")</f>
        <v xml:space="preserve"> </v>
      </c>
      <c r="L1122" cm="1">
        <f t="array" aca="1" ref="L1122" ca="1">INDIRECT("'Room Details'!$M$1124")</f>
        <v>0</v>
      </c>
      <c r="M1122" cm="1">
        <f t="array" aca="1" ref="M1122" ca="1">INDIRECT("'Room Details'!$N$1124")</f>
        <v>0</v>
      </c>
      <c r="N1122" cm="1">
        <f t="array" aca="1" ref="N1122" ca="1">INDIRECT("'Room Details'!$O$1124")</f>
        <v>0</v>
      </c>
      <c r="O1122" cm="1">
        <f t="array" aca="1" ref="O1122" ca="1">INDIRECT("'Room Details'!$P$1124")</f>
        <v>0</v>
      </c>
    </row>
    <row r="1123" spans="1:15" x14ac:dyDescent="0.25">
      <c r="A1123" cm="1">
        <f t="array" aca="1" ref="A1123" ca="1">INDIRECT("'Room Details'!$B$1125")</f>
        <v>0</v>
      </c>
      <c r="B1123" cm="1">
        <f t="array" aca="1" ref="B1123" ca="1">INDIRECT("'Room Details'!$C$1125")</f>
        <v>0</v>
      </c>
      <c r="C1123" cm="1">
        <f t="array" aca="1" ref="C1123" ca="1">INDIRECT("'Room Details'!$D$1125")</f>
        <v>0</v>
      </c>
      <c r="D1123" cm="1">
        <f t="array" aca="1" ref="D1123" ca="1">INDIRECT("'Room Details'!$E$1125")</f>
        <v>0</v>
      </c>
      <c r="E1123" t="str" cm="1">
        <f t="array" aca="1" ref="E1123" ca="1">INDIRECT("'Room Details'!$F$1125")</f>
        <v xml:space="preserve"> </v>
      </c>
      <c r="F1123" cm="1">
        <f t="array" aca="1" ref="F1123" ca="1">INDIRECT("'Room Details'!$G$1125")</f>
        <v>0</v>
      </c>
      <c r="G1123" cm="1">
        <f t="array" aca="1" ref="G1123" ca="1">INDIRECT("'Room Details'!$H$1125")</f>
        <v>0</v>
      </c>
      <c r="H1123" cm="1">
        <f t="array" aca="1" ref="H1123" ca="1">INDIRECT("'Room Details'!$I$1125")</f>
        <v>0</v>
      </c>
      <c r="I1123" cm="1">
        <f t="array" aca="1" ref="I1123" ca="1">INDIRECT("'Room Details'!$J$1125")</f>
        <v>0</v>
      </c>
      <c r="J1123" cm="1">
        <f t="array" aca="1" ref="J1123" ca="1">INDIRECT("'Room Details'!$K$1125")</f>
        <v>0</v>
      </c>
      <c r="K1123" t="str" cm="1">
        <f t="array" aca="1" ref="K1123" ca="1">INDIRECT("'Room Details'!$L$1125")</f>
        <v xml:space="preserve"> </v>
      </c>
      <c r="L1123" cm="1">
        <f t="array" aca="1" ref="L1123" ca="1">INDIRECT("'Room Details'!$M$1125")</f>
        <v>0</v>
      </c>
      <c r="M1123" cm="1">
        <f t="array" aca="1" ref="M1123" ca="1">INDIRECT("'Room Details'!$N$1125")</f>
        <v>0</v>
      </c>
      <c r="N1123" cm="1">
        <f t="array" aca="1" ref="N1123" ca="1">INDIRECT("'Room Details'!$O$1125")</f>
        <v>0</v>
      </c>
      <c r="O1123" cm="1">
        <f t="array" aca="1" ref="O1123" ca="1">INDIRECT("'Room Details'!$P$1125")</f>
        <v>0</v>
      </c>
    </row>
    <row r="1124" spans="1:15" x14ac:dyDescent="0.25">
      <c r="A1124" cm="1">
        <f t="array" aca="1" ref="A1124" ca="1">INDIRECT("'Room Details'!$B$1126")</f>
        <v>0</v>
      </c>
      <c r="B1124" cm="1">
        <f t="array" aca="1" ref="B1124" ca="1">INDIRECT("'Room Details'!$C$1126")</f>
        <v>0</v>
      </c>
      <c r="C1124" cm="1">
        <f t="array" aca="1" ref="C1124" ca="1">INDIRECT("'Room Details'!$D$1126")</f>
        <v>0</v>
      </c>
      <c r="D1124" cm="1">
        <f t="array" aca="1" ref="D1124" ca="1">INDIRECT("'Room Details'!$E$1126")</f>
        <v>0</v>
      </c>
      <c r="E1124" t="str" cm="1">
        <f t="array" aca="1" ref="E1124" ca="1">INDIRECT("'Room Details'!$F$1126")</f>
        <v xml:space="preserve"> </v>
      </c>
      <c r="F1124" cm="1">
        <f t="array" aca="1" ref="F1124" ca="1">INDIRECT("'Room Details'!$G$1126")</f>
        <v>0</v>
      </c>
      <c r="G1124" cm="1">
        <f t="array" aca="1" ref="G1124" ca="1">INDIRECT("'Room Details'!$H$1126")</f>
        <v>0</v>
      </c>
      <c r="H1124" cm="1">
        <f t="array" aca="1" ref="H1124" ca="1">INDIRECT("'Room Details'!$I$1126")</f>
        <v>0</v>
      </c>
      <c r="I1124" cm="1">
        <f t="array" aca="1" ref="I1124" ca="1">INDIRECT("'Room Details'!$J$1126")</f>
        <v>0</v>
      </c>
      <c r="J1124" cm="1">
        <f t="array" aca="1" ref="J1124" ca="1">INDIRECT("'Room Details'!$K$1126")</f>
        <v>0</v>
      </c>
      <c r="K1124" t="str" cm="1">
        <f t="array" aca="1" ref="K1124" ca="1">INDIRECT("'Room Details'!$L$1126")</f>
        <v xml:space="preserve"> </v>
      </c>
      <c r="L1124" cm="1">
        <f t="array" aca="1" ref="L1124" ca="1">INDIRECT("'Room Details'!$M$1126")</f>
        <v>0</v>
      </c>
      <c r="M1124" cm="1">
        <f t="array" aca="1" ref="M1124" ca="1">INDIRECT("'Room Details'!$N$1126")</f>
        <v>0</v>
      </c>
      <c r="N1124" cm="1">
        <f t="array" aca="1" ref="N1124" ca="1">INDIRECT("'Room Details'!$O$1126")</f>
        <v>0</v>
      </c>
      <c r="O1124" cm="1">
        <f t="array" aca="1" ref="O1124" ca="1">INDIRECT("'Room Details'!$P$1126")</f>
        <v>0</v>
      </c>
    </row>
    <row r="1125" spans="1:15" x14ac:dyDescent="0.25">
      <c r="A1125" cm="1">
        <f t="array" aca="1" ref="A1125" ca="1">INDIRECT("'Room Details'!$B$1127")</f>
        <v>0</v>
      </c>
      <c r="B1125" cm="1">
        <f t="array" aca="1" ref="B1125" ca="1">INDIRECT("'Room Details'!$C$1127")</f>
        <v>0</v>
      </c>
      <c r="C1125" cm="1">
        <f t="array" aca="1" ref="C1125" ca="1">INDIRECT("'Room Details'!$D$1127")</f>
        <v>0</v>
      </c>
      <c r="D1125" cm="1">
        <f t="array" aca="1" ref="D1125" ca="1">INDIRECT("'Room Details'!$E$1127")</f>
        <v>0</v>
      </c>
      <c r="E1125" t="str" cm="1">
        <f t="array" aca="1" ref="E1125" ca="1">INDIRECT("'Room Details'!$F$1127")</f>
        <v xml:space="preserve"> </v>
      </c>
      <c r="F1125" cm="1">
        <f t="array" aca="1" ref="F1125" ca="1">INDIRECT("'Room Details'!$G$1127")</f>
        <v>0</v>
      </c>
      <c r="G1125" cm="1">
        <f t="array" aca="1" ref="G1125" ca="1">INDIRECT("'Room Details'!$H$1127")</f>
        <v>0</v>
      </c>
      <c r="H1125" cm="1">
        <f t="array" aca="1" ref="H1125" ca="1">INDIRECT("'Room Details'!$I$1127")</f>
        <v>0</v>
      </c>
      <c r="I1125" cm="1">
        <f t="array" aca="1" ref="I1125" ca="1">INDIRECT("'Room Details'!$J$1127")</f>
        <v>0</v>
      </c>
      <c r="J1125" cm="1">
        <f t="array" aca="1" ref="J1125" ca="1">INDIRECT("'Room Details'!$K$1127")</f>
        <v>0</v>
      </c>
      <c r="K1125" t="str" cm="1">
        <f t="array" aca="1" ref="K1125" ca="1">INDIRECT("'Room Details'!$L$1127")</f>
        <v xml:space="preserve"> </v>
      </c>
      <c r="L1125" cm="1">
        <f t="array" aca="1" ref="L1125" ca="1">INDIRECT("'Room Details'!$M$1127")</f>
        <v>0</v>
      </c>
      <c r="M1125" cm="1">
        <f t="array" aca="1" ref="M1125" ca="1">INDIRECT("'Room Details'!$N$1127")</f>
        <v>0</v>
      </c>
      <c r="N1125" cm="1">
        <f t="array" aca="1" ref="N1125" ca="1">INDIRECT("'Room Details'!$O$1127")</f>
        <v>0</v>
      </c>
      <c r="O1125" cm="1">
        <f t="array" aca="1" ref="O1125" ca="1">INDIRECT("'Room Details'!$P$1127")</f>
        <v>0</v>
      </c>
    </row>
    <row r="1126" spans="1:15" x14ac:dyDescent="0.25">
      <c r="A1126" cm="1">
        <f t="array" aca="1" ref="A1126" ca="1">INDIRECT("'Room Details'!$B$1128")</f>
        <v>0</v>
      </c>
      <c r="B1126" cm="1">
        <f t="array" aca="1" ref="B1126" ca="1">INDIRECT("'Room Details'!$C$1128")</f>
        <v>0</v>
      </c>
      <c r="C1126" cm="1">
        <f t="array" aca="1" ref="C1126" ca="1">INDIRECT("'Room Details'!$D$1128")</f>
        <v>0</v>
      </c>
      <c r="D1126" cm="1">
        <f t="array" aca="1" ref="D1126" ca="1">INDIRECT("'Room Details'!$E$1128")</f>
        <v>0</v>
      </c>
      <c r="E1126" t="str" cm="1">
        <f t="array" aca="1" ref="E1126" ca="1">INDIRECT("'Room Details'!$F$1128")</f>
        <v xml:space="preserve"> </v>
      </c>
      <c r="F1126" cm="1">
        <f t="array" aca="1" ref="F1126" ca="1">INDIRECT("'Room Details'!$G$1128")</f>
        <v>0</v>
      </c>
      <c r="G1126" cm="1">
        <f t="array" aca="1" ref="G1126" ca="1">INDIRECT("'Room Details'!$H$1128")</f>
        <v>0</v>
      </c>
      <c r="H1126" cm="1">
        <f t="array" aca="1" ref="H1126" ca="1">INDIRECT("'Room Details'!$I$1128")</f>
        <v>0</v>
      </c>
      <c r="I1126" cm="1">
        <f t="array" aca="1" ref="I1126" ca="1">INDIRECT("'Room Details'!$J$1128")</f>
        <v>0</v>
      </c>
      <c r="J1126" cm="1">
        <f t="array" aca="1" ref="J1126" ca="1">INDIRECT("'Room Details'!$K$1128")</f>
        <v>0</v>
      </c>
      <c r="K1126" t="str" cm="1">
        <f t="array" aca="1" ref="K1126" ca="1">INDIRECT("'Room Details'!$L$1128")</f>
        <v xml:space="preserve"> </v>
      </c>
      <c r="L1126" cm="1">
        <f t="array" aca="1" ref="L1126" ca="1">INDIRECT("'Room Details'!$M$1128")</f>
        <v>0</v>
      </c>
      <c r="M1126" cm="1">
        <f t="array" aca="1" ref="M1126" ca="1">INDIRECT("'Room Details'!$N$1128")</f>
        <v>0</v>
      </c>
      <c r="N1126" cm="1">
        <f t="array" aca="1" ref="N1126" ca="1">INDIRECT("'Room Details'!$O$1128")</f>
        <v>0</v>
      </c>
      <c r="O1126" cm="1">
        <f t="array" aca="1" ref="O1126" ca="1">INDIRECT("'Room Details'!$P$1128")</f>
        <v>0</v>
      </c>
    </row>
    <row r="1127" spans="1:15" x14ac:dyDescent="0.25">
      <c r="A1127" cm="1">
        <f t="array" aca="1" ref="A1127" ca="1">INDIRECT("'Room Details'!$B$1129")</f>
        <v>0</v>
      </c>
      <c r="B1127" cm="1">
        <f t="array" aca="1" ref="B1127" ca="1">INDIRECT("'Room Details'!$C$1129")</f>
        <v>0</v>
      </c>
      <c r="C1127" cm="1">
        <f t="array" aca="1" ref="C1127" ca="1">INDIRECT("'Room Details'!$D$1129")</f>
        <v>0</v>
      </c>
      <c r="D1127" cm="1">
        <f t="array" aca="1" ref="D1127" ca="1">INDIRECT("'Room Details'!$E$1129")</f>
        <v>0</v>
      </c>
      <c r="E1127" t="str" cm="1">
        <f t="array" aca="1" ref="E1127" ca="1">INDIRECT("'Room Details'!$F$1129")</f>
        <v xml:space="preserve"> </v>
      </c>
      <c r="F1127" cm="1">
        <f t="array" aca="1" ref="F1127" ca="1">INDIRECT("'Room Details'!$G$1129")</f>
        <v>0</v>
      </c>
      <c r="G1127" cm="1">
        <f t="array" aca="1" ref="G1127" ca="1">INDIRECT("'Room Details'!$H$1129")</f>
        <v>0</v>
      </c>
      <c r="H1127" cm="1">
        <f t="array" aca="1" ref="H1127" ca="1">INDIRECT("'Room Details'!$I$1129")</f>
        <v>0</v>
      </c>
      <c r="I1127" cm="1">
        <f t="array" aca="1" ref="I1127" ca="1">INDIRECT("'Room Details'!$J$1129")</f>
        <v>0</v>
      </c>
      <c r="J1127" cm="1">
        <f t="array" aca="1" ref="J1127" ca="1">INDIRECT("'Room Details'!$K$1129")</f>
        <v>0</v>
      </c>
      <c r="K1127" t="str" cm="1">
        <f t="array" aca="1" ref="K1127" ca="1">INDIRECT("'Room Details'!$L$1129")</f>
        <v xml:space="preserve"> </v>
      </c>
      <c r="L1127" cm="1">
        <f t="array" aca="1" ref="L1127" ca="1">INDIRECT("'Room Details'!$M$1129")</f>
        <v>0</v>
      </c>
      <c r="M1127" cm="1">
        <f t="array" aca="1" ref="M1127" ca="1">INDIRECT("'Room Details'!$N$1129")</f>
        <v>0</v>
      </c>
      <c r="N1127" cm="1">
        <f t="array" aca="1" ref="N1127" ca="1">INDIRECT("'Room Details'!$O$1129")</f>
        <v>0</v>
      </c>
      <c r="O1127" cm="1">
        <f t="array" aca="1" ref="O1127" ca="1">INDIRECT("'Room Details'!$P$1129")</f>
        <v>0</v>
      </c>
    </row>
    <row r="1128" spans="1:15" x14ac:dyDescent="0.25">
      <c r="A1128" cm="1">
        <f t="array" aca="1" ref="A1128" ca="1">INDIRECT("'Room Details'!$B$1130")</f>
        <v>0</v>
      </c>
      <c r="B1128" cm="1">
        <f t="array" aca="1" ref="B1128" ca="1">INDIRECT("'Room Details'!$C$1130")</f>
        <v>0</v>
      </c>
      <c r="C1128" cm="1">
        <f t="array" aca="1" ref="C1128" ca="1">INDIRECT("'Room Details'!$D$1130")</f>
        <v>0</v>
      </c>
      <c r="D1128" cm="1">
        <f t="array" aca="1" ref="D1128" ca="1">INDIRECT("'Room Details'!$E$1130")</f>
        <v>0</v>
      </c>
      <c r="E1128" t="str" cm="1">
        <f t="array" aca="1" ref="E1128" ca="1">INDIRECT("'Room Details'!$F$1130")</f>
        <v xml:space="preserve"> </v>
      </c>
      <c r="F1128" cm="1">
        <f t="array" aca="1" ref="F1128" ca="1">INDIRECT("'Room Details'!$G$1130")</f>
        <v>0</v>
      </c>
      <c r="G1128" cm="1">
        <f t="array" aca="1" ref="G1128" ca="1">INDIRECT("'Room Details'!$H$1130")</f>
        <v>0</v>
      </c>
      <c r="H1128" cm="1">
        <f t="array" aca="1" ref="H1128" ca="1">INDIRECT("'Room Details'!$I$1130")</f>
        <v>0</v>
      </c>
      <c r="I1128" cm="1">
        <f t="array" aca="1" ref="I1128" ca="1">INDIRECT("'Room Details'!$J$1130")</f>
        <v>0</v>
      </c>
      <c r="J1128" cm="1">
        <f t="array" aca="1" ref="J1128" ca="1">INDIRECT("'Room Details'!$K$1130")</f>
        <v>0</v>
      </c>
      <c r="K1128" t="str" cm="1">
        <f t="array" aca="1" ref="K1128" ca="1">INDIRECT("'Room Details'!$L$1130")</f>
        <v xml:space="preserve"> </v>
      </c>
      <c r="L1128" cm="1">
        <f t="array" aca="1" ref="L1128" ca="1">INDIRECT("'Room Details'!$M$1130")</f>
        <v>0</v>
      </c>
      <c r="M1128" cm="1">
        <f t="array" aca="1" ref="M1128" ca="1">INDIRECT("'Room Details'!$N$1130")</f>
        <v>0</v>
      </c>
      <c r="N1128" cm="1">
        <f t="array" aca="1" ref="N1128" ca="1">INDIRECT("'Room Details'!$O$1130")</f>
        <v>0</v>
      </c>
      <c r="O1128" cm="1">
        <f t="array" aca="1" ref="O1128" ca="1">INDIRECT("'Room Details'!$P$1130")</f>
        <v>0</v>
      </c>
    </row>
    <row r="1129" spans="1:15" x14ac:dyDescent="0.25">
      <c r="A1129" cm="1">
        <f t="array" aca="1" ref="A1129" ca="1">INDIRECT("'Room Details'!$B$1131")</f>
        <v>0</v>
      </c>
      <c r="B1129" cm="1">
        <f t="array" aca="1" ref="B1129" ca="1">INDIRECT("'Room Details'!$C$1131")</f>
        <v>0</v>
      </c>
      <c r="C1129" cm="1">
        <f t="array" aca="1" ref="C1129" ca="1">INDIRECT("'Room Details'!$D$1131")</f>
        <v>0</v>
      </c>
      <c r="D1129" cm="1">
        <f t="array" aca="1" ref="D1129" ca="1">INDIRECT("'Room Details'!$E$1131")</f>
        <v>0</v>
      </c>
      <c r="E1129" t="str" cm="1">
        <f t="array" aca="1" ref="E1129" ca="1">INDIRECT("'Room Details'!$F$1131")</f>
        <v xml:space="preserve"> </v>
      </c>
      <c r="F1129" cm="1">
        <f t="array" aca="1" ref="F1129" ca="1">INDIRECT("'Room Details'!$G$1131")</f>
        <v>0</v>
      </c>
      <c r="G1129" cm="1">
        <f t="array" aca="1" ref="G1129" ca="1">INDIRECT("'Room Details'!$H$1131")</f>
        <v>0</v>
      </c>
      <c r="H1129" cm="1">
        <f t="array" aca="1" ref="H1129" ca="1">INDIRECT("'Room Details'!$I$1131")</f>
        <v>0</v>
      </c>
      <c r="I1129" cm="1">
        <f t="array" aca="1" ref="I1129" ca="1">INDIRECT("'Room Details'!$J$1131")</f>
        <v>0</v>
      </c>
      <c r="J1129" cm="1">
        <f t="array" aca="1" ref="J1129" ca="1">INDIRECT("'Room Details'!$K$1131")</f>
        <v>0</v>
      </c>
      <c r="K1129" t="str" cm="1">
        <f t="array" aca="1" ref="K1129" ca="1">INDIRECT("'Room Details'!$L$1131")</f>
        <v xml:space="preserve"> </v>
      </c>
      <c r="L1129" cm="1">
        <f t="array" aca="1" ref="L1129" ca="1">INDIRECT("'Room Details'!$M$1131")</f>
        <v>0</v>
      </c>
      <c r="M1129" cm="1">
        <f t="array" aca="1" ref="M1129" ca="1">INDIRECT("'Room Details'!$N$1131")</f>
        <v>0</v>
      </c>
      <c r="N1129" cm="1">
        <f t="array" aca="1" ref="N1129" ca="1">INDIRECT("'Room Details'!$O$1131")</f>
        <v>0</v>
      </c>
      <c r="O1129" cm="1">
        <f t="array" aca="1" ref="O1129" ca="1">INDIRECT("'Room Details'!$P$1131")</f>
        <v>0</v>
      </c>
    </row>
    <row r="1130" spans="1:15" x14ac:dyDescent="0.25">
      <c r="A1130" cm="1">
        <f t="array" aca="1" ref="A1130" ca="1">INDIRECT("'Room Details'!$B$1132")</f>
        <v>0</v>
      </c>
      <c r="B1130" cm="1">
        <f t="array" aca="1" ref="B1130" ca="1">INDIRECT("'Room Details'!$C$1132")</f>
        <v>0</v>
      </c>
      <c r="C1130" cm="1">
        <f t="array" aca="1" ref="C1130" ca="1">INDIRECT("'Room Details'!$D$1132")</f>
        <v>0</v>
      </c>
      <c r="D1130" cm="1">
        <f t="array" aca="1" ref="D1130" ca="1">INDIRECT("'Room Details'!$E$1132")</f>
        <v>0</v>
      </c>
      <c r="E1130" t="str" cm="1">
        <f t="array" aca="1" ref="E1130" ca="1">INDIRECT("'Room Details'!$F$1132")</f>
        <v xml:space="preserve"> </v>
      </c>
      <c r="F1130" cm="1">
        <f t="array" aca="1" ref="F1130" ca="1">INDIRECT("'Room Details'!$G$1132")</f>
        <v>0</v>
      </c>
      <c r="G1130" cm="1">
        <f t="array" aca="1" ref="G1130" ca="1">INDIRECT("'Room Details'!$H$1132")</f>
        <v>0</v>
      </c>
      <c r="H1130" cm="1">
        <f t="array" aca="1" ref="H1130" ca="1">INDIRECT("'Room Details'!$I$1132")</f>
        <v>0</v>
      </c>
      <c r="I1130" cm="1">
        <f t="array" aca="1" ref="I1130" ca="1">INDIRECT("'Room Details'!$J$1132")</f>
        <v>0</v>
      </c>
      <c r="J1130" cm="1">
        <f t="array" aca="1" ref="J1130" ca="1">INDIRECT("'Room Details'!$K$1132")</f>
        <v>0</v>
      </c>
      <c r="K1130" t="str" cm="1">
        <f t="array" aca="1" ref="K1130" ca="1">INDIRECT("'Room Details'!$L$1132")</f>
        <v xml:space="preserve"> </v>
      </c>
      <c r="L1130" cm="1">
        <f t="array" aca="1" ref="L1130" ca="1">INDIRECT("'Room Details'!$M$1132")</f>
        <v>0</v>
      </c>
      <c r="M1130" cm="1">
        <f t="array" aca="1" ref="M1130" ca="1">INDIRECT("'Room Details'!$N$1132")</f>
        <v>0</v>
      </c>
      <c r="N1130" cm="1">
        <f t="array" aca="1" ref="N1130" ca="1">INDIRECT("'Room Details'!$O$1132")</f>
        <v>0</v>
      </c>
      <c r="O1130" cm="1">
        <f t="array" aca="1" ref="O1130" ca="1">INDIRECT("'Room Details'!$P$1132")</f>
        <v>0</v>
      </c>
    </row>
    <row r="1131" spans="1:15" x14ac:dyDescent="0.25">
      <c r="A1131" cm="1">
        <f t="array" aca="1" ref="A1131" ca="1">INDIRECT("'Room Details'!$B$1133")</f>
        <v>0</v>
      </c>
      <c r="B1131" cm="1">
        <f t="array" aca="1" ref="B1131" ca="1">INDIRECT("'Room Details'!$C$1133")</f>
        <v>0</v>
      </c>
      <c r="C1131" cm="1">
        <f t="array" aca="1" ref="C1131" ca="1">INDIRECT("'Room Details'!$D$1133")</f>
        <v>0</v>
      </c>
      <c r="D1131" cm="1">
        <f t="array" aca="1" ref="D1131" ca="1">INDIRECT("'Room Details'!$E$1133")</f>
        <v>0</v>
      </c>
      <c r="E1131" t="str" cm="1">
        <f t="array" aca="1" ref="E1131" ca="1">INDIRECT("'Room Details'!$F$1133")</f>
        <v xml:space="preserve"> </v>
      </c>
      <c r="F1131" cm="1">
        <f t="array" aca="1" ref="F1131" ca="1">INDIRECT("'Room Details'!$G$1133")</f>
        <v>0</v>
      </c>
      <c r="G1131" cm="1">
        <f t="array" aca="1" ref="G1131" ca="1">INDIRECT("'Room Details'!$H$1133")</f>
        <v>0</v>
      </c>
      <c r="H1131" cm="1">
        <f t="array" aca="1" ref="H1131" ca="1">INDIRECT("'Room Details'!$I$1133")</f>
        <v>0</v>
      </c>
      <c r="I1131" cm="1">
        <f t="array" aca="1" ref="I1131" ca="1">INDIRECT("'Room Details'!$J$1133")</f>
        <v>0</v>
      </c>
      <c r="J1131" cm="1">
        <f t="array" aca="1" ref="J1131" ca="1">INDIRECT("'Room Details'!$K$1133")</f>
        <v>0</v>
      </c>
      <c r="K1131" t="str" cm="1">
        <f t="array" aca="1" ref="K1131" ca="1">INDIRECT("'Room Details'!$L$1133")</f>
        <v xml:space="preserve"> </v>
      </c>
      <c r="L1131" cm="1">
        <f t="array" aca="1" ref="L1131" ca="1">INDIRECT("'Room Details'!$M$1133")</f>
        <v>0</v>
      </c>
      <c r="M1131" cm="1">
        <f t="array" aca="1" ref="M1131" ca="1">INDIRECT("'Room Details'!$N$1133")</f>
        <v>0</v>
      </c>
      <c r="N1131" cm="1">
        <f t="array" aca="1" ref="N1131" ca="1">INDIRECT("'Room Details'!$O$1133")</f>
        <v>0</v>
      </c>
      <c r="O1131" cm="1">
        <f t="array" aca="1" ref="O1131" ca="1">INDIRECT("'Room Details'!$P$1133")</f>
        <v>0</v>
      </c>
    </row>
    <row r="1132" spans="1:15" x14ac:dyDescent="0.25">
      <c r="A1132" cm="1">
        <f t="array" aca="1" ref="A1132" ca="1">INDIRECT("'Room Details'!$B$1134")</f>
        <v>0</v>
      </c>
      <c r="B1132" cm="1">
        <f t="array" aca="1" ref="B1132" ca="1">INDIRECT("'Room Details'!$C$1134")</f>
        <v>0</v>
      </c>
      <c r="C1132" cm="1">
        <f t="array" aca="1" ref="C1132" ca="1">INDIRECT("'Room Details'!$D$1134")</f>
        <v>0</v>
      </c>
      <c r="D1132" cm="1">
        <f t="array" aca="1" ref="D1132" ca="1">INDIRECT("'Room Details'!$E$1134")</f>
        <v>0</v>
      </c>
      <c r="E1132" t="str" cm="1">
        <f t="array" aca="1" ref="E1132" ca="1">INDIRECT("'Room Details'!$F$1134")</f>
        <v xml:space="preserve"> </v>
      </c>
      <c r="F1132" cm="1">
        <f t="array" aca="1" ref="F1132" ca="1">INDIRECT("'Room Details'!$G$1134")</f>
        <v>0</v>
      </c>
      <c r="G1132" cm="1">
        <f t="array" aca="1" ref="G1132" ca="1">INDIRECT("'Room Details'!$H$1134")</f>
        <v>0</v>
      </c>
      <c r="H1132" cm="1">
        <f t="array" aca="1" ref="H1132" ca="1">INDIRECT("'Room Details'!$I$1134")</f>
        <v>0</v>
      </c>
      <c r="I1132" cm="1">
        <f t="array" aca="1" ref="I1132" ca="1">INDIRECT("'Room Details'!$J$1134")</f>
        <v>0</v>
      </c>
      <c r="J1132" cm="1">
        <f t="array" aca="1" ref="J1132" ca="1">INDIRECT("'Room Details'!$K$1134")</f>
        <v>0</v>
      </c>
      <c r="K1132" t="str" cm="1">
        <f t="array" aca="1" ref="K1132" ca="1">INDIRECT("'Room Details'!$L$1134")</f>
        <v xml:space="preserve"> </v>
      </c>
      <c r="L1132" cm="1">
        <f t="array" aca="1" ref="L1132" ca="1">INDIRECT("'Room Details'!$M$1134")</f>
        <v>0</v>
      </c>
      <c r="M1132" cm="1">
        <f t="array" aca="1" ref="M1132" ca="1">INDIRECT("'Room Details'!$N$1134")</f>
        <v>0</v>
      </c>
      <c r="N1132" cm="1">
        <f t="array" aca="1" ref="N1132" ca="1">INDIRECT("'Room Details'!$O$1134")</f>
        <v>0</v>
      </c>
      <c r="O1132" cm="1">
        <f t="array" aca="1" ref="O1132" ca="1">INDIRECT("'Room Details'!$P$1134")</f>
        <v>0</v>
      </c>
    </row>
    <row r="1133" spans="1:15" x14ac:dyDescent="0.25">
      <c r="A1133" cm="1">
        <f t="array" aca="1" ref="A1133" ca="1">INDIRECT("'Room Details'!$B$1135")</f>
        <v>0</v>
      </c>
      <c r="B1133" cm="1">
        <f t="array" aca="1" ref="B1133" ca="1">INDIRECT("'Room Details'!$C$1135")</f>
        <v>0</v>
      </c>
      <c r="C1133" cm="1">
        <f t="array" aca="1" ref="C1133" ca="1">INDIRECT("'Room Details'!$D$1135")</f>
        <v>0</v>
      </c>
      <c r="D1133" cm="1">
        <f t="array" aca="1" ref="D1133" ca="1">INDIRECT("'Room Details'!$E$1135")</f>
        <v>0</v>
      </c>
      <c r="E1133" t="str" cm="1">
        <f t="array" aca="1" ref="E1133" ca="1">INDIRECT("'Room Details'!$F$1135")</f>
        <v xml:space="preserve"> </v>
      </c>
      <c r="F1133" cm="1">
        <f t="array" aca="1" ref="F1133" ca="1">INDIRECT("'Room Details'!$G$1135")</f>
        <v>0</v>
      </c>
      <c r="G1133" cm="1">
        <f t="array" aca="1" ref="G1133" ca="1">INDIRECT("'Room Details'!$H$1135")</f>
        <v>0</v>
      </c>
      <c r="H1133" cm="1">
        <f t="array" aca="1" ref="H1133" ca="1">INDIRECT("'Room Details'!$I$1135")</f>
        <v>0</v>
      </c>
      <c r="I1133" cm="1">
        <f t="array" aca="1" ref="I1133" ca="1">INDIRECT("'Room Details'!$J$1135")</f>
        <v>0</v>
      </c>
      <c r="J1133" cm="1">
        <f t="array" aca="1" ref="J1133" ca="1">INDIRECT("'Room Details'!$K$1135")</f>
        <v>0</v>
      </c>
      <c r="K1133" t="str" cm="1">
        <f t="array" aca="1" ref="K1133" ca="1">INDIRECT("'Room Details'!$L$1135")</f>
        <v xml:space="preserve"> </v>
      </c>
      <c r="L1133" cm="1">
        <f t="array" aca="1" ref="L1133" ca="1">INDIRECT("'Room Details'!$M$1135")</f>
        <v>0</v>
      </c>
      <c r="M1133" cm="1">
        <f t="array" aca="1" ref="M1133" ca="1">INDIRECT("'Room Details'!$N$1135")</f>
        <v>0</v>
      </c>
      <c r="N1133" cm="1">
        <f t="array" aca="1" ref="N1133" ca="1">INDIRECT("'Room Details'!$O$1135")</f>
        <v>0</v>
      </c>
      <c r="O1133" cm="1">
        <f t="array" aca="1" ref="O1133" ca="1">INDIRECT("'Room Details'!$P$1135")</f>
        <v>0</v>
      </c>
    </row>
    <row r="1134" spans="1:15" x14ac:dyDescent="0.25">
      <c r="A1134" cm="1">
        <f t="array" aca="1" ref="A1134" ca="1">INDIRECT("'Room Details'!$B$1136")</f>
        <v>0</v>
      </c>
      <c r="B1134" cm="1">
        <f t="array" aca="1" ref="B1134" ca="1">INDIRECT("'Room Details'!$C$1136")</f>
        <v>0</v>
      </c>
      <c r="C1134" cm="1">
        <f t="array" aca="1" ref="C1134" ca="1">INDIRECT("'Room Details'!$D$1136")</f>
        <v>0</v>
      </c>
      <c r="D1134" cm="1">
        <f t="array" aca="1" ref="D1134" ca="1">INDIRECT("'Room Details'!$E$1136")</f>
        <v>0</v>
      </c>
      <c r="E1134" t="str" cm="1">
        <f t="array" aca="1" ref="E1134" ca="1">INDIRECT("'Room Details'!$F$1136")</f>
        <v xml:space="preserve"> </v>
      </c>
      <c r="F1134" cm="1">
        <f t="array" aca="1" ref="F1134" ca="1">INDIRECT("'Room Details'!$G$1136")</f>
        <v>0</v>
      </c>
      <c r="G1134" cm="1">
        <f t="array" aca="1" ref="G1134" ca="1">INDIRECT("'Room Details'!$H$1136")</f>
        <v>0</v>
      </c>
      <c r="H1134" cm="1">
        <f t="array" aca="1" ref="H1134" ca="1">INDIRECT("'Room Details'!$I$1136")</f>
        <v>0</v>
      </c>
      <c r="I1134" cm="1">
        <f t="array" aca="1" ref="I1134" ca="1">INDIRECT("'Room Details'!$J$1136")</f>
        <v>0</v>
      </c>
      <c r="J1134" cm="1">
        <f t="array" aca="1" ref="J1134" ca="1">INDIRECT("'Room Details'!$K$1136")</f>
        <v>0</v>
      </c>
      <c r="K1134" t="str" cm="1">
        <f t="array" aca="1" ref="K1134" ca="1">INDIRECT("'Room Details'!$L$1136")</f>
        <v xml:space="preserve"> </v>
      </c>
      <c r="L1134" cm="1">
        <f t="array" aca="1" ref="L1134" ca="1">INDIRECT("'Room Details'!$M$1136")</f>
        <v>0</v>
      </c>
      <c r="M1134" cm="1">
        <f t="array" aca="1" ref="M1134" ca="1">INDIRECT("'Room Details'!$N$1136")</f>
        <v>0</v>
      </c>
      <c r="N1134" cm="1">
        <f t="array" aca="1" ref="N1134" ca="1">INDIRECT("'Room Details'!$O$1136")</f>
        <v>0</v>
      </c>
      <c r="O1134" cm="1">
        <f t="array" aca="1" ref="O1134" ca="1">INDIRECT("'Room Details'!$P$1136")</f>
        <v>0</v>
      </c>
    </row>
    <row r="1135" spans="1:15" x14ac:dyDescent="0.25">
      <c r="A1135" cm="1">
        <f t="array" aca="1" ref="A1135" ca="1">INDIRECT("'Room Details'!$B$1137")</f>
        <v>0</v>
      </c>
      <c r="B1135" cm="1">
        <f t="array" aca="1" ref="B1135" ca="1">INDIRECT("'Room Details'!$C$1137")</f>
        <v>0</v>
      </c>
      <c r="C1135" cm="1">
        <f t="array" aca="1" ref="C1135" ca="1">INDIRECT("'Room Details'!$D$1137")</f>
        <v>0</v>
      </c>
      <c r="D1135" cm="1">
        <f t="array" aca="1" ref="D1135" ca="1">INDIRECT("'Room Details'!$E$1137")</f>
        <v>0</v>
      </c>
      <c r="E1135" t="str" cm="1">
        <f t="array" aca="1" ref="E1135" ca="1">INDIRECT("'Room Details'!$F$1137")</f>
        <v xml:space="preserve"> </v>
      </c>
      <c r="F1135" cm="1">
        <f t="array" aca="1" ref="F1135" ca="1">INDIRECT("'Room Details'!$G$1137")</f>
        <v>0</v>
      </c>
      <c r="G1135" cm="1">
        <f t="array" aca="1" ref="G1135" ca="1">INDIRECT("'Room Details'!$H$1137")</f>
        <v>0</v>
      </c>
      <c r="H1135" cm="1">
        <f t="array" aca="1" ref="H1135" ca="1">INDIRECT("'Room Details'!$I$1137")</f>
        <v>0</v>
      </c>
      <c r="I1135" cm="1">
        <f t="array" aca="1" ref="I1135" ca="1">INDIRECT("'Room Details'!$J$1137")</f>
        <v>0</v>
      </c>
      <c r="J1135" cm="1">
        <f t="array" aca="1" ref="J1135" ca="1">INDIRECT("'Room Details'!$K$1137")</f>
        <v>0</v>
      </c>
      <c r="K1135" t="str" cm="1">
        <f t="array" aca="1" ref="K1135" ca="1">INDIRECT("'Room Details'!$L$1137")</f>
        <v xml:space="preserve"> </v>
      </c>
      <c r="L1135" cm="1">
        <f t="array" aca="1" ref="L1135" ca="1">INDIRECT("'Room Details'!$M$1137")</f>
        <v>0</v>
      </c>
      <c r="M1135" cm="1">
        <f t="array" aca="1" ref="M1135" ca="1">INDIRECT("'Room Details'!$N$1137")</f>
        <v>0</v>
      </c>
      <c r="N1135" cm="1">
        <f t="array" aca="1" ref="N1135" ca="1">INDIRECT("'Room Details'!$O$1137")</f>
        <v>0</v>
      </c>
      <c r="O1135" cm="1">
        <f t="array" aca="1" ref="O1135" ca="1">INDIRECT("'Room Details'!$P$1137")</f>
        <v>0</v>
      </c>
    </row>
    <row r="1136" spans="1:15" x14ac:dyDescent="0.25">
      <c r="A1136" cm="1">
        <f t="array" aca="1" ref="A1136" ca="1">INDIRECT("'Room Details'!$B$1138")</f>
        <v>0</v>
      </c>
      <c r="B1136" cm="1">
        <f t="array" aca="1" ref="B1136" ca="1">INDIRECT("'Room Details'!$C$1138")</f>
        <v>0</v>
      </c>
      <c r="C1136" cm="1">
        <f t="array" aca="1" ref="C1136" ca="1">INDIRECT("'Room Details'!$D$1138")</f>
        <v>0</v>
      </c>
      <c r="D1136" cm="1">
        <f t="array" aca="1" ref="D1136" ca="1">INDIRECT("'Room Details'!$E$1138")</f>
        <v>0</v>
      </c>
      <c r="E1136" t="str" cm="1">
        <f t="array" aca="1" ref="E1136" ca="1">INDIRECT("'Room Details'!$F$1138")</f>
        <v xml:space="preserve"> </v>
      </c>
      <c r="F1136" cm="1">
        <f t="array" aca="1" ref="F1136" ca="1">INDIRECT("'Room Details'!$G$1138")</f>
        <v>0</v>
      </c>
      <c r="G1136" cm="1">
        <f t="array" aca="1" ref="G1136" ca="1">INDIRECT("'Room Details'!$H$1138")</f>
        <v>0</v>
      </c>
      <c r="H1136" cm="1">
        <f t="array" aca="1" ref="H1136" ca="1">INDIRECT("'Room Details'!$I$1138")</f>
        <v>0</v>
      </c>
      <c r="I1136" cm="1">
        <f t="array" aca="1" ref="I1136" ca="1">INDIRECT("'Room Details'!$J$1138")</f>
        <v>0</v>
      </c>
      <c r="J1136" cm="1">
        <f t="array" aca="1" ref="J1136" ca="1">INDIRECT("'Room Details'!$K$1138")</f>
        <v>0</v>
      </c>
      <c r="K1136" t="str" cm="1">
        <f t="array" aca="1" ref="K1136" ca="1">INDIRECT("'Room Details'!$L$1138")</f>
        <v xml:space="preserve"> </v>
      </c>
      <c r="L1136" cm="1">
        <f t="array" aca="1" ref="L1136" ca="1">INDIRECT("'Room Details'!$M$1138")</f>
        <v>0</v>
      </c>
      <c r="M1136" cm="1">
        <f t="array" aca="1" ref="M1136" ca="1">INDIRECT("'Room Details'!$N$1138")</f>
        <v>0</v>
      </c>
      <c r="N1136" cm="1">
        <f t="array" aca="1" ref="N1136" ca="1">INDIRECT("'Room Details'!$O$1138")</f>
        <v>0</v>
      </c>
      <c r="O1136" cm="1">
        <f t="array" aca="1" ref="O1136" ca="1">INDIRECT("'Room Details'!$P$1138")</f>
        <v>0</v>
      </c>
    </row>
    <row r="1137" spans="1:15" x14ac:dyDescent="0.25">
      <c r="A1137" cm="1">
        <f t="array" aca="1" ref="A1137" ca="1">INDIRECT("'Room Details'!$B$1139")</f>
        <v>0</v>
      </c>
      <c r="B1137" cm="1">
        <f t="array" aca="1" ref="B1137" ca="1">INDIRECT("'Room Details'!$C$1139")</f>
        <v>0</v>
      </c>
      <c r="C1137" cm="1">
        <f t="array" aca="1" ref="C1137" ca="1">INDIRECT("'Room Details'!$D$1139")</f>
        <v>0</v>
      </c>
      <c r="D1137" cm="1">
        <f t="array" aca="1" ref="D1137" ca="1">INDIRECT("'Room Details'!$E$1139")</f>
        <v>0</v>
      </c>
      <c r="E1137" t="str" cm="1">
        <f t="array" aca="1" ref="E1137" ca="1">INDIRECT("'Room Details'!$F$1139")</f>
        <v xml:space="preserve"> </v>
      </c>
      <c r="F1137" cm="1">
        <f t="array" aca="1" ref="F1137" ca="1">INDIRECT("'Room Details'!$G$1139")</f>
        <v>0</v>
      </c>
      <c r="G1137" cm="1">
        <f t="array" aca="1" ref="G1137" ca="1">INDIRECT("'Room Details'!$H$1139")</f>
        <v>0</v>
      </c>
      <c r="H1137" cm="1">
        <f t="array" aca="1" ref="H1137" ca="1">INDIRECT("'Room Details'!$I$1139")</f>
        <v>0</v>
      </c>
      <c r="I1137" cm="1">
        <f t="array" aca="1" ref="I1137" ca="1">INDIRECT("'Room Details'!$J$1139")</f>
        <v>0</v>
      </c>
      <c r="J1137" cm="1">
        <f t="array" aca="1" ref="J1137" ca="1">INDIRECT("'Room Details'!$K$1139")</f>
        <v>0</v>
      </c>
      <c r="K1137" t="str" cm="1">
        <f t="array" aca="1" ref="K1137" ca="1">INDIRECT("'Room Details'!$L$1139")</f>
        <v xml:space="preserve"> </v>
      </c>
      <c r="L1137" cm="1">
        <f t="array" aca="1" ref="L1137" ca="1">INDIRECT("'Room Details'!$M$1139")</f>
        <v>0</v>
      </c>
      <c r="M1137" cm="1">
        <f t="array" aca="1" ref="M1137" ca="1">INDIRECT("'Room Details'!$N$1139")</f>
        <v>0</v>
      </c>
      <c r="N1137" cm="1">
        <f t="array" aca="1" ref="N1137" ca="1">INDIRECT("'Room Details'!$O$1139")</f>
        <v>0</v>
      </c>
      <c r="O1137" cm="1">
        <f t="array" aca="1" ref="O1137" ca="1">INDIRECT("'Room Details'!$P$1139")</f>
        <v>0</v>
      </c>
    </row>
    <row r="1138" spans="1:15" x14ac:dyDescent="0.25">
      <c r="A1138" cm="1">
        <f t="array" aca="1" ref="A1138" ca="1">INDIRECT("'Room Details'!$B$1140")</f>
        <v>0</v>
      </c>
      <c r="B1138" cm="1">
        <f t="array" aca="1" ref="B1138" ca="1">INDIRECT("'Room Details'!$C$1140")</f>
        <v>0</v>
      </c>
      <c r="C1138" cm="1">
        <f t="array" aca="1" ref="C1138" ca="1">INDIRECT("'Room Details'!$D$1140")</f>
        <v>0</v>
      </c>
      <c r="D1138" cm="1">
        <f t="array" aca="1" ref="D1138" ca="1">INDIRECT("'Room Details'!$E$1140")</f>
        <v>0</v>
      </c>
      <c r="E1138" t="str" cm="1">
        <f t="array" aca="1" ref="E1138" ca="1">INDIRECT("'Room Details'!$F$1140")</f>
        <v xml:space="preserve"> </v>
      </c>
      <c r="F1138" cm="1">
        <f t="array" aca="1" ref="F1138" ca="1">INDIRECT("'Room Details'!$G$1140")</f>
        <v>0</v>
      </c>
      <c r="G1138" cm="1">
        <f t="array" aca="1" ref="G1138" ca="1">INDIRECT("'Room Details'!$H$1140")</f>
        <v>0</v>
      </c>
      <c r="H1138" cm="1">
        <f t="array" aca="1" ref="H1138" ca="1">INDIRECT("'Room Details'!$I$1140")</f>
        <v>0</v>
      </c>
      <c r="I1138" cm="1">
        <f t="array" aca="1" ref="I1138" ca="1">INDIRECT("'Room Details'!$J$1140")</f>
        <v>0</v>
      </c>
      <c r="J1138" cm="1">
        <f t="array" aca="1" ref="J1138" ca="1">INDIRECT("'Room Details'!$K$1140")</f>
        <v>0</v>
      </c>
      <c r="K1138" t="str" cm="1">
        <f t="array" aca="1" ref="K1138" ca="1">INDIRECT("'Room Details'!$L$1140")</f>
        <v xml:space="preserve"> </v>
      </c>
      <c r="L1138" cm="1">
        <f t="array" aca="1" ref="L1138" ca="1">INDIRECT("'Room Details'!$M$1140")</f>
        <v>0</v>
      </c>
      <c r="M1138" cm="1">
        <f t="array" aca="1" ref="M1138" ca="1">INDIRECT("'Room Details'!$N$1140")</f>
        <v>0</v>
      </c>
      <c r="N1138" cm="1">
        <f t="array" aca="1" ref="N1138" ca="1">INDIRECT("'Room Details'!$O$1140")</f>
        <v>0</v>
      </c>
      <c r="O1138" cm="1">
        <f t="array" aca="1" ref="O1138" ca="1">INDIRECT("'Room Details'!$P$1140")</f>
        <v>0</v>
      </c>
    </row>
    <row r="1139" spans="1:15" x14ac:dyDescent="0.25">
      <c r="A1139" cm="1">
        <f t="array" aca="1" ref="A1139" ca="1">INDIRECT("'Room Details'!$B$1141")</f>
        <v>0</v>
      </c>
      <c r="B1139" cm="1">
        <f t="array" aca="1" ref="B1139" ca="1">INDIRECT("'Room Details'!$C$1141")</f>
        <v>0</v>
      </c>
      <c r="C1139" cm="1">
        <f t="array" aca="1" ref="C1139" ca="1">INDIRECT("'Room Details'!$D$1141")</f>
        <v>0</v>
      </c>
      <c r="D1139" cm="1">
        <f t="array" aca="1" ref="D1139" ca="1">INDIRECT("'Room Details'!$E$1141")</f>
        <v>0</v>
      </c>
      <c r="E1139" t="str" cm="1">
        <f t="array" aca="1" ref="E1139" ca="1">INDIRECT("'Room Details'!$F$1141")</f>
        <v xml:space="preserve"> </v>
      </c>
      <c r="F1139" cm="1">
        <f t="array" aca="1" ref="F1139" ca="1">INDIRECT("'Room Details'!$G$1141")</f>
        <v>0</v>
      </c>
      <c r="G1139" cm="1">
        <f t="array" aca="1" ref="G1139" ca="1">INDIRECT("'Room Details'!$H$1141")</f>
        <v>0</v>
      </c>
      <c r="H1139" cm="1">
        <f t="array" aca="1" ref="H1139" ca="1">INDIRECT("'Room Details'!$I$1141")</f>
        <v>0</v>
      </c>
      <c r="I1139" cm="1">
        <f t="array" aca="1" ref="I1139" ca="1">INDIRECT("'Room Details'!$J$1141")</f>
        <v>0</v>
      </c>
      <c r="J1139" cm="1">
        <f t="array" aca="1" ref="J1139" ca="1">INDIRECT("'Room Details'!$K$1141")</f>
        <v>0</v>
      </c>
      <c r="K1139" t="str" cm="1">
        <f t="array" aca="1" ref="K1139" ca="1">INDIRECT("'Room Details'!$L$1141")</f>
        <v xml:space="preserve"> </v>
      </c>
      <c r="L1139" cm="1">
        <f t="array" aca="1" ref="L1139" ca="1">INDIRECT("'Room Details'!$M$1141")</f>
        <v>0</v>
      </c>
      <c r="M1139" cm="1">
        <f t="array" aca="1" ref="M1139" ca="1">INDIRECT("'Room Details'!$N$1141")</f>
        <v>0</v>
      </c>
      <c r="N1139" cm="1">
        <f t="array" aca="1" ref="N1139" ca="1">INDIRECT("'Room Details'!$O$1141")</f>
        <v>0</v>
      </c>
      <c r="O1139" cm="1">
        <f t="array" aca="1" ref="O1139" ca="1">INDIRECT("'Room Details'!$P$1141")</f>
        <v>0</v>
      </c>
    </row>
    <row r="1140" spans="1:15" x14ac:dyDescent="0.25">
      <c r="A1140" cm="1">
        <f t="array" aca="1" ref="A1140" ca="1">INDIRECT("'Room Details'!$B$1142")</f>
        <v>0</v>
      </c>
      <c r="B1140" cm="1">
        <f t="array" aca="1" ref="B1140" ca="1">INDIRECT("'Room Details'!$C$1142")</f>
        <v>0</v>
      </c>
      <c r="C1140" cm="1">
        <f t="array" aca="1" ref="C1140" ca="1">INDIRECT("'Room Details'!$D$1142")</f>
        <v>0</v>
      </c>
      <c r="D1140" cm="1">
        <f t="array" aca="1" ref="D1140" ca="1">INDIRECT("'Room Details'!$E$1142")</f>
        <v>0</v>
      </c>
      <c r="E1140" t="str" cm="1">
        <f t="array" aca="1" ref="E1140" ca="1">INDIRECT("'Room Details'!$F$1142")</f>
        <v xml:space="preserve"> </v>
      </c>
      <c r="F1140" cm="1">
        <f t="array" aca="1" ref="F1140" ca="1">INDIRECT("'Room Details'!$G$1142")</f>
        <v>0</v>
      </c>
      <c r="G1140" cm="1">
        <f t="array" aca="1" ref="G1140" ca="1">INDIRECT("'Room Details'!$H$1142")</f>
        <v>0</v>
      </c>
      <c r="H1140" cm="1">
        <f t="array" aca="1" ref="H1140" ca="1">INDIRECT("'Room Details'!$I$1142")</f>
        <v>0</v>
      </c>
      <c r="I1140" cm="1">
        <f t="array" aca="1" ref="I1140" ca="1">INDIRECT("'Room Details'!$J$1142")</f>
        <v>0</v>
      </c>
      <c r="J1140" cm="1">
        <f t="array" aca="1" ref="J1140" ca="1">INDIRECT("'Room Details'!$K$1142")</f>
        <v>0</v>
      </c>
      <c r="K1140" t="str" cm="1">
        <f t="array" aca="1" ref="K1140" ca="1">INDIRECT("'Room Details'!$L$1142")</f>
        <v xml:space="preserve"> </v>
      </c>
      <c r="L1140" cm="1">
        <f t="array" aca="1" ref="L1140" ca="1">INDIRECT("'Room Details'!$M$1142")</f>
        <v>0</v>
      </c>
      <c r="M1140" cm="1">
        <f t="array" aca="1" ref="M1140" ca="1">INDIRECT("'Room Details'!$N$1142")</f>
        <v>0</v>
      </c>
      <c r="N1140" cm="1">
        <f t="array" aca="1" ref="N1140" ca="1">INDIRECT("'Room Details'!$O$1142")</f>
        <v>0</v>
      </c>
      <c r="O1140" cm="1">
        <f t="array" aca="1" ref="O1140" ca="1">INDIRECT("'Room Details'!$P$1142")</f>
        <v>0</v>
      </c>
    </row>
    <row r="1141" spans="1:15" x14ac:dyDescent="0.25">
      <c r="A1141" cm="1">
        <f t="array" aca="1" ref="A1141" ca="1">INDIRECT("'Room Details'!$B$1143")</f>
        <v>0</v>
      </c>
      <c r="B1141" cm="1">
        <f t="array" aca="1" ref="B1141" ca="1">INDIRECT("'Room Details'!$C$1143")</f>
        <v>0</v>
      </c>
      <c r="C1141" cm="1">
        <f t="array" aca="1" ref="C1141" ca="1">INDIRECT("'Room Details'!$D$1143")</f>
        <v>0</v>
      </c>
      <c r="D1141" cm="1">
        <f t="array" aca="1" ref="D1141" ca="1">INDIRECT("'Room Details'!$E$1143")</f>
        <v>0</v>
      </c>
      <c r="E1141" t="str" cm="1">
        <f t="array" aca="1" ref="E1141" ca="1">INDIRECT("'Room Details'!$F$1143")</f>
        <v xml:space="preserve"> </v>
      </c>
      <c r="F1141" cm="1">
        <f t="array" aca="1" ref="F1141" ca="1">INDIRECT("'Room Details'!$G$1143")</f>
        <v>0</v>
      </c>
      <c r="G1141" cm="1">
        <f t="array" aca="1" ref="G1141" ca="1">INDIRECT("'Room Details'!$H$1143")</f>
        <v>0</v>
      </c>
      <c r="H1141" cm="1">
        <f t="array" aca="1" ref="H1141" ca="1">INDIRECT("'Room Details'!$I$1143")</f>
        <v>0</v>
      </c>
      <c r="I1141" cm="1">
        <f t="array" aca="1" ref="I1141" ca="1">INDIRECT("'Room Details'!$J$1143")</f>
        <v>0</v>
      </c>
      <c r="J1141" cm="1">
        <f t="array" aca="1" ref="J1141" ca="1">INDIRECT("'Room Details'!$K$1143")</f>
        <v>0</v>
      </c>
      <c r="K1141" t="str" cm="1">
        <f t="array" aca="1" ref="K1141" ca="1">INDIRECT("'Room Details'!$L$1143")</f>
        <v xml:space="preserve"> </v>
      </c>
      <c r="L1141" cm="1">
        <f t="array" aca="1" ref="L1141" ca="1">INDIRECT("'Room Details'!$M$1143")</f>
        <v>0</v>
      </c>
      <c r="M1141" cm="1">
        <f t="array" aca="1" ref="M1141" ca="1">INDIRECT("'Room Details'!$N$1143")</f>
        <v>0</v>
      </c>
      <c r="N1141" cm="1">
        <f t="array" aca="1" ref="N1141" ca="1">INDIRECT("'Room Details'!$O$1143")</f>
        <v>0</v>
      </c>
      <c r="O1141" cm="1">
        <f t="array" aca="1" ref="O1141" ca="1">INDIRECT("'Room Details'!$P$1143")</f>
        <v>0</v>
      </c>
    </row>
    <row r="1142" spans="1:15" x14ac:dyDescent="0.25">
      <c r="A1142" cm="1">
        <f t="array" aca="1" ref="A1142" ca="1">INDIRECT("'Room Details'!$B$1144")</f>
        <v>0</v>
      </c>
      <c r="B1142" cm="1">
        <f t="array" aca="1" ref="B1142" ca="1">INDIRECT("'Room Details'!$C$1144")</f>
        <v>0</v>
      </c>
      <c r="C1142" cm="1">
        <f t="array" aca="1" ref="C1142" ca="1">INDIRECT("'Room Details'!$D$1144")</f>
        <v>0</v>
      </c>
      <c r="D1142" cm="1">
        <f t="array" aca="1" ref="D1142" ca="1">INDIRECT("'Room Details'!$E$1144")</f>
        <v>0</v>
      </c>
      <c r="E1142" t="str" cm="1">
        <f t="array" aca="1" ref="E1142" ca="1">INDIRECT("'Room Details'!$F$1144")</f>
        <v xml:space="preserve"> </v>
      </c>
      <c r="F1142" cm="1">
        <f t="array" aca="1" ref="F1142" ca="1">INDIRECT("'Room Details'!$G$1144")</f>
        <v>0</v>
      </c>
      <c r="G1142" cm="1">
        <f t="array" aca="1" ref="G1142" ca="1">INDIRECT("'Room Details'!$H$1144")</f>
        <v>0</v>
      </c>
      <c r="H1142" cm="1">
        <f t="array" aca="1" ref="H1142" ca="1">INDIRECT("'Room Details'!$I$1144")</f>
        <v>0</v>
      </c>
      <c r="I1142" cm="1">
        <f t="array" aca="1" ref="I1142" ca="1">INDIRECT("'Room Details'!$J$1144")</f>
        <v>0</v>
      </c>
      <c r="J1142" cm="1">
        <f t="array" aca="1" ref="J1142" ca="1">INDIRECT("'Room Details'!$K$1144")</f>
        <v>0</v>
      </c>
      <c r="K1142" t="str" cm="1">
        <f t="array" aca="1" ref="K1142" ca="1">INDIRECT("'Room Details'!$L$1144")</f>
        <v xml:space="preserve"> </v>
      </c>
      <c r="L1142" cm="1">
        <f t="array" aca="1" ref="L1142" ca="1">INDIRECT("'Room Details'!$M$1144")</f>
        <v>0</v>
      </c>
      <c r="M1142" cm="1">
        <f t="array" aca="1" ref="M1142" ca="1">INDIRECT("'Room Details'!$N$1144")</f>
        <v>0</v>
      </c>
      <c r="N1142" cm="1">
        <f t="array" aca="1" ref="N1142" ca="1">INDIRECT("'Room Details'!$O$1144")</f>
        <v>0</v>
      </c>
      <c r="O1142" cm="1">
        <f t="array" aca="1" ref="O1142" ca="1">INDIRECT("'Room Details'!$P$1144")</f>
        <v>0</v>
      </c>
    </row>
    <row r="1143" spans="1:15" x14ac:dyDescent="0.25">
      <c r="A1143" cm="1">
        <f t="array" aca="1" ref="A1143" ca="1">INDIRECT("'Room Details'!$B$1145")</f>
        <v>0</v>
      </c>
      <c r="B1143" cm="1">
        <f t="array" aca="1" ref="B1143" ca="1">INDIRECT("'Room Details'!$C$1145")</f>
        <v>0</v>
      </c>
      <c r="C1143" cm="1">
        <f t="array" aca="1" ref="C1143" ca="1">INDIRECT("'Room Details'!$D$1145")</f>
        <v>0</v>
      </c>
      <c r="D1143" cm="1">
        <f t="array" aca="1" ref="D1143" ca="1">INDIRECT("'Room Details'!$E$1145")</f>
        <v>0</v>
      </c>
      <c r="E1143" t="str" cm="1">
        <f t="array" aca="1" ref="E1143" ca="1">INDIRECT("'Room Details'!$F$1145")</f>
        <v xml:space="preserve"> </v>
      </c>
      <c r="F1143" cm="1">
        <f t="array" aca="1" ref="F1143" ca="1">INDIRECT("'Room Details'!$G$1145")</f>
        <v>0</v>
      </c>
      <c r="G1143" cm="1">
        <f t="array" aca="1" ref="G1143" ca="1">INDIRECT("'Room Details'!$H$1145")</f>
        <v>0</v>
      </c>
      <c r="H1143" cm="1">
        <f t="array" aca="1" ref="H1143" ca="1">INDIRECT("'Room Details'!$I$1145")</f>
        <v>0</v>
      </c>
      <c r="I1143" cm="1">
        <f t="array" aca="1" ref="I1143" ca="1">INDIRECT("'Room Details'!$J$1145")</f>
        <v>0</v>
      </c>
      <c r="J1143" cm="1">
        <f t="array" aca="1" ref="J1143" ca="1">INDIRECT("'Room Details'!$K$1145")</f>
        <v>0</v>
      </c>
      <c r="K1143" t="str" cm="1">
        <f t="array" aca="1" ref="K1143" ca="1">INDIRECT("'Room Details'!$L$1145")</f>
        <v xml:space="preserve"> </v>
      </c>
      <c r="L1143" cm="1">
        <f t="array" aca="1" ref="L1143" ca="1">INDIRECT("'Room Details'!$M$1145")</f>
        <v>0</v>
      </c>
      <c r="M1143" cm="1">
        <f t="array" aca="1" ref="M1143" ca="1">INDIRECT("'Room Details'!$N$1145")</f>
        <v>0</v>
      </c>
      <c r="N1143" cm="1">
        <f t="array" aca="1" ref="N1143" ca="1">INDIRECT("'Room Details'!$O$1145")</f>
        <v>0</v>
      </c>
      <c r="O1143" cm="1">
        <f t="array" aca="1" ref="O1143" ca="1">INDIRECT("'Room Details'!$P$1145")</f>
        <v>0</v>
      </c>
    </row>
    <row r="1144" spans="1:15" x14ac:dyDescent="0.25">
      <c r="A1144" cm="1">
        <f t="array" aca="1" ref="A1144" ca="1">INDIRECT("'Room Details'!$B$1146")</f>
        <v>0</v>
      </c>
      <c r="B1144" cm="1">
        <f t="array" aca="1" ref="B1144" ca="1">INDIRECT("'Room Details'!$C$1146")</f>
        <v>0</v>
      </c>
      <c r="C1144" cm="1">
        <f t="array" aca="1" ref="C1144" ca="1">INDIRECT("'Room Details'!$D$1146")</f>
        <v>0</v>
      </c>
      <c r="D1144" cm="1">
        <f t="array" aca="1" ref="D1144" ca="1">INDIRECT("'Room Details'!$E$1146")</f>
        <v>0</v>
      </c>
      <c r="E1144" t="str" cm="1">
        <f t="array" aca="1" ref="E1144" ca="1">INDIRECT("'Room Details'!$F$1146")</f>
        <v xml:space="preserve"> </v>
      </c>
      <c r="F1144" cm="1">
        <f t="array" aca="1" ref="F1144" ca="1">INDIRECT("'Room Details'!$G$1146")</f>
        <v>0</v>
      </c>
      <c r="G1144" cm="1">
        <f t="array" aca="1" ref="G1144" ca="1">INDIRECT("'Room Details'!$H$1146")</f>
        <v>0</v>
      </c>
      <c r="H1144" cm="1">
        <f t="array" aca="1" ref="H1144" ca="1">INDIRECT("'Room Details'!$I$1146")</f>
        <v>0</v>
      </c>
      <c r="I1144" cm="1">
        <f t="array" aca="1" ref="I1144" ca="1">INDIRECT("'Room Details'!$J$1146")</f>
        <v>0</v>
      </c>
      <c r="J1144" cm="1">
        <f t="array" aca="1" ref="J1144" ca="1">INDIRECT("'Room Details'!$K$1146")</f>
        <v>0</v>
      </c>
      <c r="K1144" t="str" cm="1">
        <f t="array" aca="1" ref="K1144" ca="1">INDIRECT("'Room Details'!$L$1146")</f>
        <v xml:space="preserve"> </v>
      </c>
      <c r="L1144" cm="1">
        <f t="array" aca="1" ref="L1144" ca="1">INDIRECT("'Room Details'!$M$1146")</f>
        <v>0</v>
      </c>
      <c r="M1144" cm="1">
        <f t="array" aca="1" ref="M1144" ca="1">INDIRECT("'Room Details'!$N$1146")</f>
        <v>0</v>
      </c>
      <c r="N1144" cm="1">
        <f t="array" aca="1" ref="N1144" ca="1">INDIRECT("'Room Details'!$O$1146")</f>
        <v>0</v>
      </c>
      <c r="O1144" cm="1">
        <f t="array" aca="1" ref="O1144" ca="1">INDIRECT("'Room Details'!$P$1146")</f>
        <v>0</v>
      </c>
    </row>
    <row r="1145" spans="1:15" x14ac:dyDescent="0.25">
      <c r="A1145" cm="1">
        <f t="array" aca="1" ref="A1145" ca="1">INDIRECT("'Room Details'!$B$1147")</f>
        <v>0</v>
      </c>
      <c r="B1145" cm="1">
        <f t="array" aca="1" ref="B1145" ca="1">INDIRECT("'Room Details'!$C$1147")</f>
        <v>0</v>
      </c>
      <c r="C1145" cm="1">
        <f t="array" aca="1" ref="C1145" ca="1">INDIRECT("'Room Details'!$D$1147")</f>
        <v>0</v>
      </c>
      <c r="D1145" cm="1">
        <f t="array" aca="1" ref="D1145" ca="1">INDIRECT("'Room Details'!$E$1147")</f>
        <v>0</v>
      </c>
      <c r="E1145" t="str" cm="1">
        <f t="array" aca="1" ref="E1145" ca="1">INDIRECT("'Room Details'!$F$1147")</f>
        <v xml:space="preserve"> </v>
      </c>
      <c r="F1145" cm="1">
        <f t="array" aca="1" ref="F1145" ca="1">INDIRECT("'Room Details'!$G$1147")</f>
        <v>0</v>
      </c>
      <c r="G1145" cm="1">
        <f t="array" aca="1" ref="G1145" ca="1">INDIRECT("'Room Details'!$H$1147")</f>
        <v>0</v>
      </c>
      <c r="H1145" cm="1">
        <f t="array" aca="1" ref="H1145" ca="1">INDIRECT("'Room Details'!$I$1147")</f>
        <v>0</v>
      </c>
      <c r="I1145" cm="1">
        <f t="array" aca="1" ref="I1145" ca="1">INDIRECT("'Room Details'!$J$1147")</f>
        <v>0</v>
      </c>
      <c r="J1145" cm="1">
        <f t="array" aca="1" ref="J1145" ca="1">INDIRECT("'Room Details'!$K$1147")</f>
        <v>0</v>
      </c>
      <c r="K1145" t="str" cm="1">
        <f t="array" aca="1" ref="K1145" ca="1">INDIRECT("'Room Details'!$L$1147")</f>
        <v xml:space="preserve"> </v>
      </c>
      <c r="L1145" cm="1">
        <f t="array" aca="1" ref="L1145" ca="1">INDIRECT("'Room Details'!$M$1147")</f>
        <v>0</v>
      </c>
      <c r="M1145" cm="1">
        <f t="array" aca="1" ref="M1145" ca="1">INDIRECT("'Room Details'!$N$1147")</f>
        <v>0</v>
      </c>
      <c r="N1145" cm="1">
        <f t="array" aca="1" ref="N1145" ca="1">INDIRECT("'Room Details'!$O$1147")</f>
        <v>0</v>
      </c>
      <c r="O1145" cm="1">
        <f t="array" aca="1" ref="O1145" ca="1">INDIRECT("'Room Details'!$P$1147")</f>
        <v>0</v>
      </c>
    </row>
    <row r="1146" spans="1:15" x14ac:dyDescent="0.25">
      <c r="A1146" cm="1">
        <f t="array" aca="1" ref="A1146" ca="1">INDIRECT("'Room Details'!$B$1148")</f>
        <v>0</v>
      </c>
      <c r="B1146" cm="1">
        <f t="array" aca="1" ref="B1146" ca="1">INDIRECT("'Room Details'!$C$1148")</f>
        <v>0</v>
      </c>
      <c r="C1146" cm="1">
        <f t="array" aca="1" ref="C1146" ca="1">INDIRECT("'Room Details'!$D$1148")</f>
        <v>0</v>
      </c>
      <c r="D1146" cm="1">
        <f t="array" aca="1" ref="D1146" ca="1">INDIRECT("'Room Details'!$E$1148")</f>
        <v>0</v>
      </c>
      <c r="E1146" t="str" cm="1">
        <f t="array" aca="1" ref="E1146" ca="1">INDIRECT("'Room Details'!$F$1148")</f>
        <v xml:space="preserve"> </v>
      </c>
      <c r="F1146" cm="1">
        <f t="array" aca="1" ref="F1146" ca="1">INDIRECT("'Room Details'!$G$1148")</f>
        <v>0</v>
      </c>
      <c r="G1146" cm="1">
        <f t="array" aca="1" ref="G1146" ca="1">INDIRECT("'Room Details'!$H$1148")</f>
        <v>0</v>
      </c>
      <c r="H1146" cm="1">
        <f t="array" aca="1" ref="H1146" ca="1">INDIRECT("'Room Details'!$I$1148")</f>
        <v>0</v>
      </c>
      <c r="I1146" cm="1">
        <f t="array" aca="1" ref="I1146" ca="1">INDIRECT("'Room Details'!$J$1148")</f>
        <v>0</v>
      </c>
      <c r="J1146" cm="1">
        <f t="array" aca="1" ref="J1146" ca="1">INDIRECT("'Room Details'!$K$1148")</f>
        <v>0</v>
      </c>
      <c r="K1146" t="str" cm="1">
        <f t="array" aca="1" ref="K1146" ca="1">INDIRECT("'Room Details'!$L$1148")</f>
        <v xml:space="preserve"> </v>
      </c>
      <c r="L1146" cm="1">
        <f t="array" aca="1" ref="L1146" ca="1">INDIRECT("'Room Details'!$M$1148")</f>
        <v>0</v>
      </c>
      <c r="M1146" cm="1">
        <f t="array" aca="1" ref="M1146" ca="1">INDIRECT("'Room Details'!$N$1148")</f>
        <v>0</v>
      </c>
      <c r="N1146" cm="1">
        <f t="array" aca="1" ref="N1146" ca="1">INDIRECT("'Room Details'!$O$1148")</f>
        <v>0</v>
      </c>
      <c r="O1146" cm="1">
        <f t="array" aca="1" ref="O1146" ca="1">INDIRECT("'Room Details'!$P$1148")</f>
        <v>0</v>
      </c>
    </row>
    <row r="1147" spans="1:15" x14ac:dyDescent="0.25">
      <c r="A1147" cm="1">
        <f t="array" aca="1" ref="A1147" ca="1">INDIRECT("'Room Details'!$B$1149")</f>
        <v>0</v>
      </c>
      <c r="B1147" cm="1">
        <f t="array" aca="1" ref="B1147" ca="1">INDIRECT("'Room Details'!$C$1149")</f>
        <v>0</v>
      </c>
      <c r="C1147" cm="1">
        <f t="array" aca="1" ref="C1147" ca="1">INDIRECT("'Room Details'!$D$1149")</f>
        <v>0</v>
      </c>
      <c r="D1147" cm="1">
        <f t="array" aca="1" ref="D1147" ca="1">INDIRECT("'Room Details'!$E$1149")</f>
        <v>0</v>
      </c>
      <c r="E1147" t="str" cm="1">
        <f t="array" aca="1" ref="E1147" ca="1">INDIRECT("'Room Details'!$F$1149")</f>
        <v xml:space="preserve"> </v>
      </c>
      <c r="F1147" cm="1">
        <f t="array" aca="1" ref="F1147" ca="1">INDIRECT("'Room Details'!$G$1149")</f>
        <v>0</v>
      </c>
      <c r="G1147" cm="1">
        <f t="array" aca="1" ref="G1147" ca="1">INDIRECT("'Room Details'!$H$1149")</f>
        <v>0</v>
      </c>
      <c r="H1147" cm="1">
        <f t="array" aca="1" ref="H1147" ca="1">INDIRECT("'Room Details'!$I$1149")</f>
        <v>0</v>
      </c>
      <c r="I1147" cm="1">
        <f t="array" aca="1" ref="I1147" ca="1">INDIRECT("'Room Details'!$J$1149")</f>
        <v>0</v>
      </c>
      <c r="J1147" cm="1">
        <f t="array" aca="1" ref="J1147" ca="1">INDIRECT("'Room Details'!$K$1149")</f>
        <v>0</v>
      </c>
      <c r="K1147" t="str" cm="1">
        <f t="array" aca="1" ref="K1147" ca="1">INDIRECT("'Room Details'!$L$1149")</f>
        <v xml:space="preserve"> </v>
      </c>
      <c r="L1147" cm="1">
        <f t="array" aca="1" ref="L1147" ca="1">INDIRECT("'Room Details'!$M$1149")</f>
        <v>0</v>
      </c>
      <c r="M1147" cm="1">
        <f t="array" aca="1" ref="M1147" ca="1">INDIRECT("'Room Details'!$N$1149")</f>
        <v>0</v>
      </c>
      <c r="N1147" cm="1">
        <f t="array" aca="1" ref="N1147" ca="1">INDIRECT("'Room Details'!$O$1149")</f>
        <v>0</v>
      </c>
      <c r="O1147" cm="1">
        <f t="array" aca="1" ref="O1147" ca="1">INDIRECT("'Room Details'!$P$1149")</f>
        <v>0</v>
      </c>
    </row>
    <row r="1148" spans="1:15" x14ac:dyDescent="0.25">
      <c r="A1148" cm="1">
        <f t="array" aca="1" ref="A1148" ca="1">INDIRECT("'Room Details'!$B$1150")</f>
        <v>0</v>
      </c>
      <c r="B1148" cm="1">
        <f t="array" aca="1" ref="B1148" ca="1">INDIRECT("'Room Details'!$C$1150")</f>
        <v>0</v>
      </c>
      <c r="C1148" cm="1">
        <f t="array" aca="1" ref="C1148" ca="1">INDIRECT("'Room Details'!$D$1150")</f>
        <v>0</v>
      </c>
      <c r="D1148" cm="1">
        <f t="array" aca="1" ref="D1148" ca="1">INDIRECT("'Room Details'!$E$1150")</f>
        <v>0</v>
      </c>
      <c r="E1148" t="str" cm="1">
        <f t="array" aca="1" ref="E1148" ca="1">INDIRECT("'Room Details'!$F$1150")</f>
        <v xml:space="preserve"> </v>
      </c>
      <c r="F1148" cm="1">
        <f t="array" aca="1" ref="F1148" ca="1">INDIRECT("'Room Details'!$G$1150")</f>
        <v>0</v>
      </c>
      <c r="G1148" cm="1">
        <f t="array" aca="1" ref="G1148" ca="1">INDIRECT("'Room Details'!$H$1150")</f>
        <v>0</v>
      </c>
      <c r="H1148" cm="1">
        <f t="array" aca="1" ref="H1148" ca="1">INDIRECT("'Room Details'!$I$1150")</f>
        <v>0</v>
      </c>
      <c r="I1148" cm="1">
        <f t="array" aca="1" ref="I1148" ca="1">INDIRECT("'Room Details'!$J$1150")</f>
        <v>0</v>
      </c>
      <c r="J1148" cm="1">
        <f t="array" aca="1" ref="J1148" ca="1">INDIRECT("'Room Details'!$K$1150")</f>
        <v>0</v>
      </c>
      <c r="K1148" t="str" cm="1">
        <f t="array" aca="1" ref="K1148" ca="1">INDIRECT("'Room Details'!$L$1150")</f>
        <v xml:space="preserve"> </v>
      </c>
      <c r="L1148" cm="1">
        <f t="array" aca="1" ref="L1148" ca="1">INDIRECT("'Room Details'!$M$1150")</f>
        <v>0</v>
      </c>
      <c r="M1148" cm="1">
        <f t="array" aca="1" ref="M1148" ca="1">INDIRECT("'Room Details'!$N$1150")</f>
        <v>0</v>
      </c>
      <c r="N1148" cm="1">
        <f t="array" aca="1" ref="N1148" ca="1">INDIRECT("'Room Details'!$O$1150")</f>
        <v>0</v>
      </c>
      <c r="O1148" cm="1">
        <f t="array" aca="1" ref="O1148" ca="1">INDIRECT("'Room Details'!$P$1150")</f>
        <v>0</v>
      </c>
    </row>
    <row r="1149" spans="1:15" x14ac:dyDescent="0.25">
      <c r="A1149" cm="1">
        <f t="array" aca="1" ref="A1149" ca="1">INDIRECT("'Room Details'!$B$1151")</f>
        <v>0</v>
      </c>
      <c r="B1149" cm="1">
        <f t="array" aca="1" ref="B1149" ca="1">INDIRECT("'Room Details'!$C$1151")</f>
        <v>0</v>
      </c>
      <c r="C1149" cm="1">
        <f t="array" aca="1" ref="C1149" ca="1">INDIRECT("'Room Details'!$D$1151")</f>
        <v>0</v>
      </c>
      <c r="D1149" cm="1">
        <f t="array" aca="1" ref="D1149" ca="1">INDIRECT("'Room Details'!$E$1151")</f>
        <v>0</v>
      </c>
      <c r="E1149" t="str" cm="1">
        <f t="array" aca="1" ref="E1149" ca="1">INDIRECT("'Room Details'!$F$1151")</f>
        <v xml:space="preserve"> </v>
      </c>
      <c r="F1149" cm="1">
        <f t="array" aca="1" ref="F1149" ca="1">INDIRECT("'Room Details'!$G$1151")</f>
        <v>0</v>
      </c>
      <c r="G1149" cm="1">
        <f t="array" aca="1" ref="G1149" ca="1">INDIRECT("'Room Details'!$H$1151")</f>
        <v>0</v>
      </c>
      <c r="H1149" cm="1">
        <f t="array" aca="1" ref="H1149" ca="1">INDIRECT("'Room Details'!$I$1151")</f>
        <v>0</v>
      </c>
      <c r="I1149" cm="1">
        <f t="array" aca="1" ref="I1149" ca="1">INDIRECT("'Room Details'!$J$1151")</f>
        <v>0</v>
      </c>
      <c r="J1149" cm="1">
        <f t="array" aca="1" ref="J1149" ca="1">INDIRECT("'Room Details'!$K$1151")</f>
        <v>0</v>
      </c>
      <c r="K1149" t="str" cm="1">
        <f t="array" aca="1" ref="K1149" ca="1">INDIRECT("'Room Details'!$L$1151")</f>
        <v xml:space="preserve"> </v>
      </c>
      <c r="L1149" cm="1">
        <f t="array" aca="1" ref="L1149" ca="1">INDIRECT("'Room Details'!$M$1151")</f>
        <v>0</v>
      </c>
      <c r="M1149" cm="1">
        <f t="array" aca="1" ref="M1149" ca="1">INDIRECT("'Room Details'!$N$1151")</f>
        <v>0</v>
      </c>
      <c r="N1149" cm="1">
        <f t="array" aca="1" ref="N1149" ca="1">INDIRECT("'Room Details'!$O$1151")</f>
        <v>0</v>
      </c>
      <c r="O1149" cm="1">
        <f t="array" aca="1" ref="O1149" ca="1">INDIRECT("'Room Details'!$P$1151")</f>
        <v>0</v>
      </c>
    </row>
    <row r="1150" spans="1:15" x14ac:dyDescent="0.25">
      <c r="A1150" cm="1">
        <f t="array" aca="1" ref="A1150" ca="1">INDIRECT("'Room Details'!$B$1152")</f>
        <v>0</v>
      </c>
      <c r="B1150" cm="1">
        <f t="array" aca="1" ref="B1150" ca="1">INDIRECT("'Room Details'!$C$1152")</f>
        <v>0</v>
      </c>
      <c r="C1150" cm="1">
        <f t="array" aca="1" ref="C1150" ca="1">INDIRECT("'Room Details'!$D$1152")</f>
        <v>0</v>
      </c>
      <c r="D1150" cm="1">
        <f t="array" aca="1" ref="D1150" ca="1">INDIRECT("'Room Details'!$E$1152")</f>
        <v>0</v>
      </c>
      <c r="E1150" t="str" cm="1">
        <f t="array" aca="1" ref="E1150" ca="1">INDIRECT("'Room Details'!$F$1152")</f>
        <v xml:space="preserve"> </v>
      </c>
      <c r="F1150" cm="1">
        <f t="array" aca="1" ref="F1150" ca="1">INDIRECT("'Room Details'!$G$1152")</f>
        <v>0</v>
      </c>
      <c r="G1150" cm="1">
        <f t="array" aca="1" ref="G1150" ca="1">INDIRECT("'Room Details'!$H$1152")</f>
        <v>0</v>
      </c>
      <c r="H1150" cm="1">
        <f t="array" aca="1" ref="H1150" ca="1">INDIRECT("'Room Details'!$I$1152")</f>
        <v>0</v>
      </c>
      <c r="I1150" cm="1">
        <f t="array" aca="1" ref="I1150" ca="1">INDIRECT("'Room Details'!$J$1152")</f>
        <v>0</v>
      </c>
      <c r="J1150" cm="1">
        <f t="array" aca="1" ref="J1150" ca="1">INDIRECT("'Room Details'!$K$1152")</f>
        <v>0</v>
      </c>
      <c r="K1150" t="str" cm="1">
        <f t="array" aca="1" ref="K1150" ca="1">INDIRECT("'Room Details'!$L$1152")</f>
        <v xml:space="preserve"> </v>
      </c>
      <c r="L1150" cm="1">
        <f t="array" aca="1" ref="L1150" ca="1">INDIRECT("'Room Details'!$M$1152")</f>
        <v>0</v>
      </c>
      <c r="M1150" cm="1">
        <f t="array" aca="1" ref="M1150" ca="1">INDIRECT("'Room Details'!$N$1152")</f>
        <v>0</v>
      </c>
      <c r="N1150" cm="1">
        <f t="array" aca="1" ref="N1150" ca="1">INDIRECT("'Room Details'!$O$1152")</f>
        <v>0</v>
      </c>
      <c r="O1150" cm="1">
        <f t="array" aca="1" ref="O1150" ca="1">INDIRECT("'Room Details'!$P$1152")</f>
        <v>0</v>
      </c>
    </row>
    <row r="1151" spans="1:15" x14ac:dyDescent="0.25">
      <c r="A1151" cm="1">
        <f t="array" aca="1" ref="A1151" ca="1">INDIRECT("'Room Details'!$B$1153")</f>
        <v>0</v>
      </c>
      <c r="B1151" cm="1">
        <f t="array" aca="1" ref="B1151" ca="1">INDIRECT("'Room Details'!$C$1153")</f>
        <v>0</v>
      </c>
      <c r="C1151" cm="1">
        <f t="array" aca="1" ref="C1151" ca="1">INDIRECT("'Room Details'!$D$1153")</f>
        <v>0</v>
      </c>
      <c r="D1151" cm="1">
        <f t="array" aca="1" ref="D1151" ca="1">INDIRECT("'Room Details'!$E$1153")</f>
        <v>0</v>
      </c>
      <c r="E1151" t="str" cm="1">
        <f t="array" aca="1" ref="E1151" ca="1">INDIRECT("'Room Details'!$F$1153")</f>
        <v xml:space="preserve"> </v>
      </c>
      <c r="F1151" cm="1">
        <f t="array" aca="1" ref="F1151" ca="1">INDIRECT("'Room Details'!$G$1153")</f>
        <v>0</v>
      </c>
      <c r="G1151" cm="1">
        <f t="array" aca="1" ref="G1151" ca="1">INDIRECT("'Room Details'!$H$1153")</f>
        <v>0</v>
      </c>
      <c r="H1151" cm="1">
        <f t="array" aca="1" ref="H1151" ca="1">INDIRECT("'Room Details'!$I$1153")</f>
        <v>0</v>
      </c>
      <c r="I1151" cm="1">
        <f t="array" aca="1" ref="I1151" ca="1">INDIRECT("'Room Details'!$J$1153")</f>
        <v>0</v>
      </c>
      <c r="J1151" cm="1">
        <f t="array" aca="1" ref="J1151" ca="1">INDIRECT("'Room Details'!$K$1153")</f>
        <v>0</v>
      </c>
      <c r="K1151" t="str" cm="1">
        <f t="array" aca="1" ref="K1151" ca="1">INDIRECT("'Room Details'!$L$1153")</f>
        <v xml:space="preserve"> </v>
      </c>
      <c r="L1151" cm="1">
        <f t="array" aca="1" ref="L1151" ca="1">INDIRECT("'Room Details'!$M$1153")</f>
        <v>0</v>
      </c>
      <c r="M1151" cm="1">
        <f t="array" aca="1" ref="M1151" ca="1">INDIRECT("'Room Details'!$N$1153")</f>
        <v>0</v>
      </c>
      <c r="N1151" cm="1">
        <f t="array" aca="1" ref="N1151" ca="1">INDIRECT("'Room Details'!$O$1153")</f>
        <v>0</v>
      </c>
      <c r="O1151" cm="1">
        <f t="array" aca="1" ref="O1151" ca="1">INDIRECT("'Room Details'!$P$1153")</f>
        <v>0</v>
      </c>
    </row>
    <row r="1152" spans="1:15" x14ac:dyDescent="0.25">
      <c r="A1152" cm="1">
        <f t="array" aca="1" ref="A1152" ca="1">INDIRECT("'Room Details'!$B$1154")</f>
        <v>0</v>
      </c>
      <c r="B1152" cm="1">
        <f t="array" aca="1" ref="B1152" ca="1">INDIRECT("'Room Details'!$C$1154")</f>
        <v>0</v>
      </c>
      <c r="C1152" cm="1">
        <f t="array" aca="1" ref="C1152" ca="1">INDIRECT("'Room Details'!$D$1154")</f>
        <v>0</v>
      </c>
      <c r="D1152" cm="1">
        <f t="array" aca="1" ref="D1152" ca="1">INDIRECT("'Room Details'!$E$1154")</f>
        <v>0</v>
      </c>
      <c r="E1152" t="str" cm="1">
        <f t="array" aca="1" ref="E1152" ca="1">INDIRECT("'Room Details'!$F$1154")</f>
        <v xml:space="preserve"> </v>
      </c>
      <c r="F1152" cm="1">
        <f t="array" aca="1" ref="F1152" ca="1">INDIRECT("'Room Details'!$G$1154")</f>
        <v>0</v>
      </c>
      <c r="G1152" cm="1">
        <f t="array" aca="1" ref="G1152" ca="1">INDIRECT("'Room Details'!$H$1154")</f>
        <v>0</v>
      </c>
      <c r="H1152" cm="1">
        <f t="array" aca="1" ref="H1152" ca="1">INDIRECT("'Room Details'!$I$1154")</f>
        <v>0</v>
      </c>
      <c r="I1152" cm="1">
        <f t="array" aca="1" ref="I1152" ca="1">INDIRECT("'Room Details'!$J$1154")</f>
        <v>0</v>
      </c>
      <c r="J1152" cm="1">
        <f t="array" aca="1" ref="J1152" ca="1">INDIRECT("'Room Details'!$K$1154")</f>
        <v>0</v>
      </c>
      <c r="K1152" t="str" cm="1">
        <f t="array" aca="1" ref="K1152" ca="1">INDIRECT("'Room Details'!$L$1154")</f>
        <v xml:space="preserve"> </v>
      </c>
      <c r="L1152" cm="1">
        <f t="array" aca="1" ref="L1152" ca="1">INDIRECT("'Room Details'!$M$1154")</f>
        <v>0</v>
      </c>
      <c r="M1152" cm="1">
        <f t="array" aca="1" ref="M1152" ca="1">INDIRECT("'Room Details'!$N$1154")</f>
        <v>0</v>
      </c>
      <c r="N1152" cm="1">
        <f t="array" aca="1" ref="N1152" ca="1">INDIRECT("'Room Details'!$O$1154")</f>
        <v>0</v>
      </c>
      <c r="O1152" cm="1">
        <f t="array" aca="1" ref="O1152" ca="1">INDIRECT("'Room Details'!$P$1154")</f>
        <v>0</v>
      </c>
    </row>
    <row r="1153" spans="1:15" x14ac:dyDescent="0.25">
      <c r="A1153" cm="1">
        <f t="array" aca="1" ref="A1153" ca="1">INDIRECT("'Room Details'!$B$1155")</f>
        <v>0</v>
      </c>
      <c r="B1153" cm="1">
        <f t="array" aca="1" ref="B1153" ca="1">INDIRECT("'Room Details'!$C$1155")</f>
        <v>0</v>
      </c>
      <c r="C1153" cm="1">
        <f t="array" aca="1" ref="C1153" ca="1">INDIRECT("'Room Details'!$D$1155")</f>
        <v>0</v>
      </c>
      <c r="D1153" cm="1">
        <f t="array" aca="1" ref="D1153" ca="1">INDIRECT("'Room Details'!$E$1155")</f>
        <v>0</v>
      </c>
      <c r="E1153" t="str" cm="1">
        <f t="array" aca="1" ref="E1153" ca="1">INDIRECT("'Room Details'!$F$1155")</f>
        <v xml:space="preserve"> </v>
      </c>
      <c r="F1153" cm="1">
        <f t="array" aca="1" ref="F1153" ca="1">INDIRECT("'Room Details'!$G$1155")</f>
        <v>0</v>
      </c>
      <c r="G1153" cm="1">
        <f t="array" aca="1" ref="G1153" ca="1">INDIRECT("'Room Details'!$H$1155")</f>
        <v>0</v>
      </c>
      <c r="H1153" cm="1">
        <f t="array" aca="1" ref="H1153" ca="1">INDIRECT("'Room Details'!$I$1155")</f>
        <v>0</v>
      </c>
      <c r="I1153" cm="1">
        <f t="array" aca="1" ref="I1153" ca="1">INDIRECT("'Room Details'!$J$1155")</f>
        <v>0</v>
      </c>
      <c r="J1153" cm="1">
        <f t="array" aca="1" ref="J1153" ca="1">INDIRECT("'Room Details'!$K$1155")</f>
        <v>0</v>
      </c>
      <c r="K1153" t="str" cm="1">
        <f t="array" aca="1" ref="K1153" ca="1">INDIRECT("'Room Details'!$L$1155")</f>
        <v xml:space="preserve"> </v>
      </c>
      <c r="L1153" cm="1">
        <f t="array" aca="1" ref="L1153" ca="1">INDIRECT("'Room Details'!$M$1155")</f>
        <v>0</v>
      </c>
      <c r="M1153" cm="1">
        <f t="array" aca="1" ref="M1153" ca="1">INDIRECT("'Room Details'!$N$1155")</f>
        <v>0</v>
      </c>
      <c r="N1153" cm="1">
        <f t="array" aca="1" ref="N1153" ca="1">INDIRECT("'Room Details'!$O$1155")</f>
        <v>0</v>
      </c>
      <c r="O1153" cm="1">
        <f t="array" aca="1" ref="O1153" ca="1">INDIRECT("'Room Details'!$P$1155")</f>
        <v>0</v>
      </c>
    </row>
    <row r="1154" spans="1:15" x14ac:dyDescent="0.25">
      <c r="A1154" cm="1">
        <f t="array" aca="1" ref="A1154" ca="1">INDIRECT("'Room Details'!$B$1156")</f>
        <v>0</v>
      </c>
      <c r="B1154" cm="1">
        <f t="array" aca="1" ref="B1154" ca="1">INDIRECT("'Room Details'!$C$1156")</f>
        <v>0</v>
      </c>
      <c r="C1154" cm="1">
        <f t="array" aca="1" ref="C1154" ca="1">INDIRECT("'Room Details'!$D$1156")</f>
        <v>0</v>
      </c>
      <c r="D1154" cm="1">
        <f t="array" aca="1" ref="D1154" ca="1">INDIRECT("'Room Details'!$E$1156")</f>
        <v>0</v>
      </c>
      <c r="E1154" t="str" cm="1">
        <f t="array" aca="1" ref="E1154" ca="1">INDIRECT("'Room Details'!$F$1156")</f>
        <v xml:space="preserve"> </v>
      </c>
      <c r="F1154" cm="1">
        <f t="array" aca="1" ref="F1154" ca="1">INDIRECT("'Room Details'!$G$1156")</f>
        <v>0</v>
      </c>
      <c r="G1154" cm="1">
        <f t="array" aca="1" ref="G1154" ca="1">INDIRECT("'Room Details'!$H$1156")</f>
        <v>0</v>
      </c>
      <c r="H1154" cm="1">
        <f t="array" aca="1" ref="H1154" ca="1">INDIRECT("'Room Details'!$I$1156")</f>
        <v>0</v>
      </c>
      <c r="I1154" cm="1">
        <f t="array" aca="1" ref="I1154" ca="1">INDIRECT("'Room Details'!$J$1156")</f>
        <v>0</v>
      </c>
      <c r="J1154" cm="1">
        <f t="array" aca="1" ref="J1154" ca="1">INDIRECT("'Room Details'!$K$1156")</f>
        <v>0</v>
      </c>
      <c r="K1154" t="str" cm="1">
        <f t="array" aca="1" ref="K1154" ca="1">INDIRECT("'Room Details'!$L$1156")</f>
        <v xml:space="preserve"> </v>
      </c>
      <c r="L1154" cm="1">
        <f t="array" aca="1" ref="L1154" ca="1">INDIRECT("'Room Details'!$M$1156")</f>
        <v>0</v>
      </c>
      <c r="M1154" cm="1">
        <f t="array" aca="1" ref="M1154" ca="1">INDIRECT("'Room Details'!$N$1156")</f>
        <v>0</v>
      </c>
      <c r="N1154" cm="1">
        <f t="array" aca="1" ref="N1154" ca="1">INDIRECT("'Room Details'!$O$1156")</f>
        <v>0</v>
      </c>
      <c r="O1154" cm="1">
        <f t="array" aca="1" ref="O1154" ca="1">INDIRECT("'Room Details'!$P$1156")</f>
        <v>0</v>
      </c>
    </row>
    <row r="1155" spans="1:15" x14ac:dyDescent="0.25">
      <c r="A1155" cm="1">
        <f t="array" aca="1" ref="A1155" ca="1">INDIRECT("'Room Details'!$B$1157")</f>
        <v>0</v>
      </c>
      <c r="B1155" cm="1">
        <f t="array" aca="1" ref="B1155" ca="1">INDIRECT("'Room Details'!$C$1157")</f>
        <v>0</v>
      </c>
      <c r="C1155" cm="1">
        <f t="array" aca="1" ref="C1155" ca="1">INDIRECT("'Room Details'!$D$1157")</f>
        <v>0</v>
      </c>
      <c r="D1155" cm="1">
        <f t="array" aca="1" ref="D1155" ca="1">INDIRECT("'Room Details'!$E$1157")</f>
        <v>0</v>
      </c>
      <c r="E1155" t="str" cm="1">
        <f t="array" aca="1" ref="E1155" ca="1">INDIRECT("'Room Details'!$F$1157")</f>
        <v xml:space="preserve"> </v>
      </c>
      <c r="F1155" cm="1">
        <f t="array" aca="1" ref="F1155" ca="1">INDIRECT("'Room Details'!$G$1157")</f>
        <v>0</v>
      </c>
      <c r="G1155" cm="1">
        <f t="array" aca="1" ref="G1155" ca="1">INDIRECT("'Room Details'!$H$1157")</f>
        <v>0</v>
      </c>
      <c r="H1155" cm="1">
        <f t="array" aca="1" ref="H1155" ca="1">INDIRECT("'Room Details'!$I$1157")</f>
        <v>0</v>
      </c>
      <c r="I1155" cm="1">
        <f t="array" aca="1" ref="I1155" ca="1">INDIRECT("'Room Details'!$J$1157")</f>
        <v>0</v>
      </c>
      <c r="J1155" cm="1">
        <f t="array" aca="1" ref="J1155" ca="1">INDIRECT("'Room Details'!$K$1157")</f>
        <v>0</v>
      </c>
      <c r="K1155" t="str" cm="1">
        <f t="array" aca="1" ref="K1155" ca="1">INDIRECT("'Room Details'!$L$1157")</f>
        <v xml:space="preserve"> </v>
      </c>
      <c r="L1155" cm="1">
        <f t="array" aca="1" ref="L1155" ca="1">INDIRECT("'Room Details'!$M$1157")</f>
        <v>0</v>
      </c>
      <c r="M1155" cm="1">
        <f t="array" aca="1" ref="M1155" ca="1">INDIRECT("'Room Details'!$N$1157")</f>
        <v>0</v>
      </c>
      <c r="N1155" cm="1">
        <f t="array" aca="1" ref="N1155" ca="1">INDIRECT("'Room Details'!$O$1157")</f>
        <v>0</v>
      </c>
      <c r="O1155" cm="1">
        <f t="array" aca="1" ref="O1155" ca="1">INDIRECT("'Room Details'!$P$1157")</f>
        <v>0</v>
      </c>
    </row>
    <row r="1156" spans="1:15" x14ac:dyDescent="0.25">
      <c r="A1156" cm="1">
        <f t="array" aca="1" ref="A1156" ca="1">INDIRECT("'Room Details'!$B$1158")</f>
        <v>0</v>
      </c>
      <c r="B1156" cm="1">
        <f t="array" aca="1" ref="B1156" ca="1">INDIRECT("'Room Details'!$C$1158")</f>
        <v>0</v>
      </c>
      <c r="C1156" cm="1">
        <f t="array" aca="1" ref="C1156" ca="1">INDIRECT("'Room Details'!$D$1158")</f>
        <v>0</v>
      </c>
      <c r="D1156" cm="1">
        <f t="array" aca="1" ref="D1156" ca="1">INDIRECT("'Room Details'!$E$1158")</f>
        <v>0</v>
      </c>
      <c r="E1156" t="str" cm="1">
        <f t="array" aca="1" ref="E1156" ca="1">INDIRECT("'Room Details'!$F$1158")</f>
        <v xml:space="preserve"> </v>
      </c>
      <c r="F1156" cm="1">
        <f t="array" aca="1" ref="F1156" ca="1">INDIRECT("'Room Details'!$G$1158")</f>
        <v>0</v>
      </c>
      <c r="G1156" cm="1">
        <f t="array" aca="1" ref="G1156" ca="1">INDIRECT("'Room Details'!$H$1158")</f>
        <v>0</v>
      </c>
      <c r="H1156" cm="1">
        <f t="array" aca="1" ref="H1156" ca="1">INDIRECT("'Room Details'!$I$1158")</f>
        <v>0</v>
      </c>
      <c r="I1156" cm="1">
        <f t="array" aca="1" ref="I1156" ca="1">INDIRECT("'Room Details'!$J$1158")</f>
        <v>0</v>
      </c>
      <c r="J1156" cm="1">
        <f t="array" aca="1" ref="J1156" ca="1">INDIRECT("'Room Details'!$K$1158")</f>
        <v>0</v>
      </c>
      <c r="K1156" t="str" cm="1">
        <f t="array" aca="1" ref="K1156" ca="1">INDIRECT("'Room Details'!$L$1158")</f>
        <v xml:space="preserve"> </v>
      </c>
      <c r="L1156" cm="1">
        <f t="array" aca="1" ref="L1156" ca="1">INDIRECT("'Room Details'!$M$1158")</f>
        <v>0</v>
      </c>
      <c r="M1156" cm="1">
        <f t="array" aca="1" ref="M1156" ca="1">INDIRECT("'Room Details'!$N$1158")</f>
        <v>0</v>
      </c>
      <c r="N1156" cm="1">
        <f t="array" aca="1" ref="N1156" ca="1">INDIRECT("'Room Details'!$O$1158")</f>
        <v>0</v>
      </c>
      <c r="O1156" cm="1">
        <f t="array" aca="1" ref="O1156" ca="1">INDIRECT("'Room Details'!$P$1158")</f>
        <v>0</v>
      </c>
    </row>
    <row r="1157" spans="1:15" x14ac:dyDescent="0.25">
      <c r="A1157" cm="1">
        <f t="array" aca="1" ref="A1157" ca="1">INDIRECT("'Room Details'!$B$1159")</f>
        <v>0</v>
      </c>
      <c r="B1157" cm="1">
        <f t="array" aca="1" ref="B1157" ca="1">INDIRECT("'Room Details'!$C$1159")</f>
        <v>0</v>
      </c>
      <c r="C1157" cm="1">
        <f t="array" aca="1" ref="C1157" ca="1">INDIRECT("'Room Details'!$D$1159")</f>
        <v>0</v>
      </c>
      <c r="D1157" cm="1">
        <f t="array" aca="1" ref="D1157" ca="1">INDIRECT("'Room Details'!$E$1159")</f>
        <v>0</v>
      </c>
      <c r="E1157" t="str" cm="1">
        <f t="array" aca="1" ref="E1157" ca="1">INDIRECT("'Room Details'!$F$1159")</f>
        <v xml:space="preserve"> </v>
      </c>
      <c r="F1157" cm="1">
        <f t="array" aca="1" ref="F1157" ca="1">INDIRECT("'Room Details'!$G$1159")</f>
        <v>0</v>
      </c>
      <c r="G1157" cm="1">
        <f t="array" aca="1" ref="G1157" ca="1">INDIRECT("'Room Details'!$H$1159")</f>
        <v>0</v>
      </c>
      <c r="H1157" cm="1">
        <f t="array" aca="1" ref="H1157" ca="1">INDIRECT("'Room Details'!$I$1159")</f>
        <v>0</v>
      </c>
      <c r="I1157" cm="1">
        <f t="array" aca="1" ref="I1157" ca="1">INDIRECT("'Room Details'!$J$1159")</f>
        <v>0</v>
      </c>
      <c r="J1157" cm="1">
        <f t="array" aca="1" ref="J1157" ca="1">INDIRECT("'Room Details'!$K$1159")</f>
        <v>0</v>
      </c>
      <c r="K1157" t="str" cm="1">
        <f t="array" aca="1" ref="K1157" ca="1">INDIRECT("'Room Details'!$L$1159")</f>
        <v xml:space="preserve"> </v>
      </c>
      <c r="L1157" cm="1">
        <f t="array" aca="1" ref="L1157" ca="1">INDIRECT("'Room Details'!$M$1159")</f>
        <v>0</v>
      </c>
      <c r="M1157" cm="1">
        <f t="array" aca="1" ref="M1157" ca="1">INDIRECT("'Room Details'!$N$1159")</f>
        <v>0</v>
      </c>
      <c r="N1157" cm="1">
        <f t="array" aca="1" ref="N1157" ca="1">INDIRECT("'Room Details'!$O$1159")</f>
        <v>0</v>
      </c>
      <c r="O1157" cm="1">
        <f t="array" aca="1" ref="O1157" ca="1">INDIRECT("'Room Details'!$P$1159")</f>
        <v>0</v>
      </c>
    </row>
    <row r="1158" spans="1:15" x14ac:dyDescent="0.25">
      <c r="A1158" cm="1">
        <f t="array" aca="1" ref="A1158" ca="1">INDIRECT("'Room Details'!$B$1160")</f>
        <v>0</v>
      </c>
      <c r="B1158" cm="1">
        <f t="array" aca="1" ref="B1158" ca="1">INDIRECT("'Room Details'!$C$1160")</f>
        <v>0</v>
      </c>
      <c r="C1158" cm="1">
        <f t="array" aca="1" ref="C1158" ca="1">INDIRECT("'Room Details'!$D$1160")</f>
        <v>0</v>
      </c>
      <c r="D1158" cm="1">
        <f t="array" aca="1" ref="D1158" ca="1">INDIRECT("'Room Details'!$E$1160")</f>
        <v>0</v>
      </c>
      <c r="E1158" t="str" cm="1">
        <f t="array" aca="1" ref="E1158" ca="1">INDIRECT("'Room Details'!$F$1160")</f>
        <v xml:space="preserve"> </v>
      </c>
      <c r="F1158" cm="1">
        <f t="array" aca="1" ref="F1158" ca="1">INDIRECT("'Room Details'!$G$1160")</f>
        <v>0</v>
      </c>
      <c r="G1158" cm="1">
        <f t="array" aca="1" ref="G1158" ca="1">INDIRECT("'Room Details'!$H$1160")</f>
        <v>0</v>
      </c>
      <c r="H1158" cm="1">
        <f t="array" aca="1" ref="H1158" ca="1">INDIRECT("'Room Details'!$I$1160")</f>
        <v>0</v>
      </c>
      <c r="I1158" cm="1">
        <f t="array" aca="1" ref="I1158" ca="1">INDIRECT("'Room Details'!$J$1160")</f>
        <v>0</v>
      </c>
      <c r="J1158" cm="1">
        <f t="array" aca="1" ref="J1158" ca="1">INDIRECT("'Room Details'!$K$1160")</f>
        <v>0</v>
      </c>
      <c r="K1158" t="str" cm="1">
        <f t="array" aca="1" ref="K1158" ca="1">INDIRECT("'Room Details'!$L$1160")</f>
        <v xml:space="preserve"> </v>
      </c>
      <c r="L1158" cm="1">
        <f t="array" aca="1" ref="L1158" ca="1">INDIRECT("'Room Details'!$M$1160")</f>
        <v>0</v>
      </c>
      <c r="M1158" cm="1">
        <f t="array" aca="1" ref="M1158" ca="1">INDIRECT("'Room Details'!$N$1160")</f>
        <v>0</v>
      </c>
      <c r="N1158" cm="1">
        <f t="array" aca="1" ref="N1158" ca="1">INDIRECT("'Room Details'!$O$1160")</f>
        <v>0</v>
      </c>
      <c r="O1158" cm="1">
        <f t="array" aca="1" ref="O1158" ca="1">INDIRECT("'Room Details'!$P$1160")</f>
        <v>0</v>
      </c>
    </row>
    <row r="1159" spans="1:15" x14ac:dyDescent="0.25">
      <c r="A1159" cm="1">
        <f t="array" aca="1" ref="A1159" ca="1">INDIRECT("'Room Details'!$B$1161")</f>
        <v>0</v>
      </c>
      <c r="B1159" cm="1">
        <f t="array" aca="1" ref="B1159" ca="1">INDIRECT("'Room Details'!$C$1161")</f>
        <v>0</v>
      </c>
      <c r="C1159" cm="1">
        <f t="array" aca="1" ref="C1159" ca="1">INDIRECT("'Room Details'!$D$1161")</f>
        <v>0</v>
      </c>
      <c r="D1159" cm="1">
        <f t="array" aca="1" ref="D1159" ca="1">INDIRECT("'Room Details'!$E$1161")</f>
        <v>0</v>
      </c>
      <c r="E1159" t="str" cm="1">
        <f t="array" aca="1" ref="E1159" ca="1">INDIRECT("'Room Details'!$F$1161")</f>
        <v xml:space="preserve"> </v>
      </c>
      <c r="F1159" cm="1">
        <f t="array" aca="1" ref="F1159" ca="1">INDIRECT("'Room Details'!$G$1161")</f>
        <v>0</v>
      </c>
      <c r="G1159" cm="1">
        <f t="array" aca="1" ref="G1159" ca="1">INDIRECT("'Room Details'!$H$1161")</f>
        <v>0</v>
      </c>
      <c r="H1159" cm="1">
        <f t="array" aca="1" ref="H1159" ca="1">INDIRECT("'Room Details'!$I$1161")</f>
        <v>0</v>
      </c>
      <c r="I1159" cm="1">
        <f t="array" aca="1" ref="I1159" ca="1">INDIRECT("'Room Details'!$J$1161")</f>
        <v>0</v>
      </c>
      <c r="J1159" cm="1">
        <f t="array" aca="1" ref="J1159" ca="1">INDIRECT("'Room Details'!$K$1161")</f>
        <v>0</v>
      </c>
      <c r="K1159" t="str" cm="1">
        <f t="array" aca="1" ref="K1159" ca="1">INDIRECT("'Room Details'!$L$1161")</f>
        <v xml:space="preserve"> </v>
      </c>
      <c r="L1159" cm="1">
        <f t="array" aca="1" ref="L1159" ca="1">INDIRECT("'Room Details'!$M$1161")</f>
        <v>0</v>
      </c>
      <c r="M1159" cm="1">
        <f t="array" aca="1" ref="M1159" ca="1">INDIRECT("'Room Details'!$N$1161")</f>
        <v>0</v>
      </c>
      <c r="N1159" cm="1">
        <f t="array" aca="1" ref="N1159" ca="1">INDIRECT("'Room Details'!$O$1161")</f>
        <v>0</v>
      </c>
      <c r="O1159" cm="1">
        <f t="array" aca="1" ref="O1159" ca="1">INDIRECT("'Room Details'!$P$1161")</f>
        <v>0</v>
      </c>
    </row>
    <row r="1160" spans="1:15" x14ac:dyDescent="0.25">
      <c r="A1160" cm="1">
        <f t="array" aca="1" ref="A1160" ca="1">INDIRECT("'Room Details'!$B$1162")</f>
        <v>0</v>
      </c>
      <c r="B1160" cm="1">
        <f t="array" aca="1" ref="B1160" ca="1">INDIRECT("'Room Details'!$C$1162")</f>
        <v>0</v>
      </c>
      <c r="C1160" cm="1">
        <f t="array" aca="1" ref="C1160" ca="1">INDIRECT("'Room Details'!$D$1162")</f>
        <v>0</v>
      </c>
      <c r="D1160" cm="1">
        <f t="array" aca="1" ref="D1160" ca="1">INDIRECT("'Room Details'!$E$1162")</f>
        <v>0</v>
      </c>
      <c r="E1160" t="str" cm="1">
        <f t="array" aca="1" ref="E1160" ca="1">INDIRECT("'Room Details'!$F$1162")</f>
        <v xml:space="preserve"> </v>
      </c>
      <c r="F1160" cm="1">
        <f t="array" aca="1" ref="F1160" ca="1">INDIRECT("'Room Details'!$G$1162")</f>
        <v>0</v>
      </c>
      <c r="G1160" cm="1">
        <f t="array" aca="1" ref="G1160" ca="1">INDIRECT("'Room Details'!$H$1162")</f>
        <v>0</v>
      </c>
      <c r="H1160" cm="1">
        <f t="array" aca="1" ref="H1160" ca="1">INDIRECT("'Room Details'!$I$1162")</f>
        <v>0</v>
      </c>
      <c r="I1160" cm="1">
        <f t="array" aca="1" ref="I1160" ca="1">INDIRECT("'Room Details'!$J$1162")</f>
        <v>0</v>
      </c>
      <c r="J1160" cm="1">
        <f t="array" aca="1" ref="J1160" ca="1">INDIRECT("'Room Details'!$K$1162")</f>
        <v>0</v>
      </c>
      <c r="K1160" t="str" cm="1">
        <f t="array" aca="1" ref="K1160" ca="1">INDIRECT("'Room Details'!$L$1162")</f>
        <v xml:space="preserve"> </v>
      </c>
      <c r="L1160" cm="1">
        <f t="array" aca="1" ref="L1160" ca="1">INDIRECT("'Room Details'!$M$1162")</f>
        <v>0</v>
      </c>
      <c r="M1160" cm="1">
        <f t="array" aca="1" ref="M1160" ca="1">INDIRECT("'Room Details'!$N$1162")</f>
        <v>0</v>
      </c>
      <c r="N1160" cm="1">
        <f t="array" aca="1" ref="N1160" ca="1">INDIRECT("'Room Details'!$O$1162")</f>
        <v>0</v>
      </c>
      <c r="O1160" cm="1">
        <f t="array" aca="1" ref="O1160" ca="1">INDIRECT("'Room Details'!$P$1162")</f>
        <v>0</v>
      </c>
    </row>
    <row r="1161" spans="1:15" x14ac:dyDescent="0.25">
      <c r="A1161" cm="1">
        <f t="array" aca="1" ref="A1161" ca="1">INDIRECT("'Room Details'!$B$1163")</f>
        <v>0</v>
      </c>
      <c r="B1161" cm="1">
        <f t="array" aca="1" ref="B1161" ca="1">INDIRECT("'Room Details'!$C$1163")</f>
        <v>0</v>
      </c>
      <c r="C1161" cm="1">
        <f t="array" aca="1" ref="C1161" ca="1">INDIRECT("'Room Details'!$D$1163")</f>
        <v>0</v>
      </c>
      <c r="D1161" cm="1">
        <f t="array" aca="1" ref="D1161" ca="1">INDIRECT("'Room Details'!$E$1163")</f>
        <v>0</v>
      </c>
      <c r="E1161" t="str" cm="1">
        <f t="array" aca="1" ref="E1161" ca="1">INDIRECT("'Room Details'!$F$1163")</f>
        <v xml:space="preserve"> </v>
      </c>
      <c r="F1161" cm="1">
        <f t="array" aca="1" ref="F1161" ca="1">INDIRECT("'Room Details'!$G$1163")</f>
        <v>0</v>
      </c>
      <c r="G1161" cm="1">
        <f t="array" aca="1" ref="G1161" ca="1">INDIRECT("'Room Details'!$H$1163")</f>
        <v>0</v>
      </c>
      <c r="H1161" cm="1">
        <f t="array" aca="1" ref="H1161" ca="1">INDIRECT("'Room Details'!$I$1163")</f>
        <v>0</v>
      </c>
      <c r="I1161" cm="1">
        <f t="array" aca="1" ref="I1161" ca="1">INDIRECT("'Room Details'!$J$1163")</f>
        <v>0</v>
      </c>
      <c r="J1161" cm="1">
        <f t="array" aca="1" ref="J1161" ca="1">INDIRECT("'Room Details'!$K$1163")</f>
        <v>0</v>
      </c>
      <c r="K1161" t="str" cm="1">
        <f t="array" aca="1" ref="K1161" ca="1">INDIRECT("'Room Details'!$L$1163")</f>
        <v xml:space="preserve"> </v>
      </c>
      <c r="L1161" cm="1">
        <f t="array" aca="1" ref="L1161" ca="1">INDIRECT("'Room Details'!$M$1163")</f>
        <v>0</v>
      </c>
      <c r="M1161" cm="1">
        <f t="array" aca="1" ref="M1161" ca="1">INDIRECT("'Room Details'!$N$1163")</f>
        <v>0</v>
      </c>
      <c r="N1161" cm="1">
        <f t="array" aca="1" ref="N1161" ca="1">INDIRECT("'Room Details'!$O$1163")</f>
        <v>0</v>
      </c>
      <c r="O1161" cm="1">
        <f t="array" aca="1" ref="O1161" ca="1">INDIRECT("'Room Details'!$P$1163")</f>
        <v>0</v>
      </c>
    </row>
    <row r="1162" spans="1:15" x14ac:dyDescent="0.25">
      <c r="A1162" cm="1">
        <f t="array" aca="1" ref="A1162" ca="1">INDIRECT("'Room Details'!$B$1164")</f>
        <v>0</v>
      </c>
      <c r="B1162" cm="1">
        <f t="array" aca="1" ref="B1162" ca="1">INDIRECT("'Room Details'!$C$1164")</f>
        <v>0</v>
      </c>
      <c r="C1162" cm="1">
        <f t="array" aca="1" ref="C1162" ca="1">INDIRECT("'Room Details'!$D$1164")</f>
        <v>0</v>
      </c>
      <c r="D1162" cm="1">
        <f t="array" aca="1" ref="D1162" ca="1">INDIRECT("'Room Details'!$E$1164")</f>
        <v>0</v>
      </c>
      <c r="E1162" t="str" cm="1">
        <f t="array" aca="1" ref="E1162" ca="1">INDIRECT("'Room Details'!$F$1164")</f>
        <v xml:space="preserve"> </v>
      </c>
      <c r="F1162" cm="1">
        <f t="array" aca="1" ref="F1162" ca="1">INDIRECT("'Room Details'!$G$1164")</f>
        <v>0</v>
      </c>
      <c r="G1162" cm="1">
        <f t="array" aca="1" ref="G1162" ca="1">INDIRECT("'Room Details'!$H$1164")</f>
        <v>0</v>
      </c>
      <c r="H1162" cm="1">
        <f t="array" aca="1" ref="H1162" ca="1">INDIRECT("'Room Details'!$I$1164")</f>
        <v>0</v>
      </c>
      <c r="I1162" cm="1">
        <f t="array" aca="1" ref="I1162" ca="1">INDIRECT("'Room Details'!$J$1164")</f>
        <v>0</v>
      </c>
      <c r="J1162" cm="1">
        <f t="array" aca="1" ref="J1162" ca="1">INDIRECT("'Room Details'!$K$1164")</f>
        <v>0</v>
      </c>
      <c r="K1162" t="str" cm="1">
        <f t="array" aca="1" ref="K1162" ca="1">INDIRECT("'Room Details'!$L$1164")</f>
        <v xml:space="preserve"> </v>
      </c>
      <c r="L1162" cm="1">
        <f t="array" aca="1" ref="L1162" ca="1">INDIRECT("'Room Details'!$M$1164")</f>
        <v>0</v>
      </c>
      <c r="M1162" cm="1">
        <f t="array" aca="1" ref="M1162" ca="1">INDIRECT("'Room Details'!$N$1164")</f>
        <v>0</v>
      </c>
      <c r="N1162" cm="1">
        <f t="array" aca="1" ref="N1162" ca="1">INDIRECT("'Room Details'!$O$1164")</f>
        <v>0</v>
      </c>
      <c r="O1162" cm="1">
        <f t="array" aca="1" ref="O1162" ca="1">INDIRECT("'Room Details'!$P$1164")</f>
        <v>0</v>
      </c>
    </row>
    <row r="1163" spans="1:15" x14ac:dyDescent="0.25">
      <c r="A1163" cm="1">
        <f t="array" aca="1" ref="A1163" ca="1">INDIRECT("'Room Details'!$B$1165")</f>
        <v>0</v>
      </c>
      <c r="B1163" cm="1">
        <f t="array" aca="1" ref="B1163" ca="1">INDIRECT("'Room Details'!$C$1165")</f>
        <v>0</v>
      </c>
      <c r="C1163" cm="1">
        <f t="array" aca="1" ref="C1163" ca="1">INDIRECT("'Room Details'!$D$1165")</f>
        <v>0</v>
      </c>
      <c r="D1163" cm="1">
        <f t="array" aca="1" ref="D1163" ca="1">INDIRECT("'Room Details'!$E$1165")</f>
        <v>0</v>
      </c>
      <c r="E1163" t="str" cm="1">
        <f t="array" aca="1" ref="E1163" ca="1">INDIRECT("'Room Details'!$F$1165")</f>
        <v xml:space="preserve"> </v>
      </c>
      <c r="F1163" cm="1">
        <f t="array" aca="1" ref="F1163" ca="1">INDIRECT("'Room Details'!$G$1165")</f>
        <v>0</v>
      </c>
      <c r="G1163" cm="1">
        <f t="array" aca="1" ref="G1163" ca="1">INDIRECT("'Room Details'!$H$1165")</f>
        <v>0</v>
      </c>
      <c r="H1163" cm="1">
        <f t="array" aca="1" ref="H1163" ca="1">INDIRECT("'Room Details'!$I$1165")</f>
        <v>0</v>
      </c>
      <c r="I1163" cm="1">
        <f t="array" aca="1" ref="I1163" ca="1">INDIRECT("'Room Details'!$J$1165")</f>
        <v>0</v>
      </c>
      <c r="J1163" cm="1">
        <f t="array" aca="1" ref="J1163" ca="1">INDIRECT("'Room Details'!$K$1165")</f>
        <v>0</v>
      </c>
      <c r="K1163" t="str" cm="1">
        <f t="array" aca="1" ref="K1163" ca="1">INDIRECT("'Room Details'!$L$1165")</f>
        <v xml:space="preserve"> </v>
      </c>
      <c r="L1163" cm="1">
        <f t="array" aca="1" ref="L1163" ca="1">INDIRECT("'Room Details'!$M$1165")</f>
        <v>0</v>
      </c>
      <c r="M1163" cm="1">
        <f t="array" aca="1" ref="M1163" ca="1">INDIRECT("'Room Details'!$N$1165")</f>
        <v>0</v>
      </c>
      <c r="N1163" cm="1">
        <f t="array" aca="1" ref="N1163" ca="1">INDIRECT("'Room Details'!$O$1165")</f>
        <v>0</v>
      </c>
      <c r="O1163" cm="1">
        <f t="array" aca="1" ref="O1163" ca="1">INDIRECT("'Room Details'!$P$1165")</f>
        <v>0</v>
      </c>
    </row>
    <row r="1164" spans="1:15" x14ac:dyDescent="0.25">
      <c r="A1164" cm="1">
        <f t="array" aca="1" ref="A1164" ca="1">INDIRECT("'Room Details'!$B$1166")</f>
        <v>0</v>
      </c>
      <c r="B1164" cm="1">
        <f t="array" aca="1" ref="B1164" ca="1">INDIRECT("'Room Details'!$C$1166")</f>
        <v>0</v>
      </c>
      <c r="C1164" cm="1">
        <f t="array" aca="1" ref="C1164" ca="1">INDIRECT("'Room Details'!$D$1166")</f>
        <v>0</v>
      </c>
      <c r="D1164" cm="1">
        <f t="array" aca="1" ref="D1164" ca="1">INDIRECT("'Room Details'!$E$1166")</f>
        <v>0</v>
      </c>
      <c r="E1164" t="str" cm="1">
        <f t="array" aca="1" ref="E1164" ca="1">INDIRECT("'Room Details'!$F$1166")</f>
        <v xml:space="preserve"> </v>
      </c>
      <c r="F1164" cm="1">
        <f t="array" aca="1" ref="F1164" ca="1">INDIRECT("'Room Details'!$G$1166")</f>
        <v>0</v>
      </c>
      <c r="G1164" cm="1">
        <f t="array" aca="1" ref="G1164" ca="1">INDIRECT("'Room Details'!$H$1166")</f>
        <v>0</v>
      </c>
      <c r="H1164" cm="1">
        <f t="array" aca="1" ref="H1164" ca="1">INDIRECT("'Room Details'!$I$1166")</f>
        <v>0</v>
      </c>
      <c r="I1164" cm="1">
        <f t="array" aca="1" ref="I1164" ca="1">INDIRECT("'Room Details'!$J$1166")</f>
        <v>0</v>
      </c>
      <c r="J1164" cm="1">
        <f t="array" aca="1" ref="J1164" ca="1">INDIRECT("'Room Details'!$K$1166")</f>
        <v>0</v>
      </c>
      <c r="K1164" t="str" cm="1">
        <f t="array" aca="1" ref="K1164" ca="1">INDIRECT("'Room Details'!$L$1166")</f>
        <v xml:space="preserve"> </v>
      </c>
      <c r="L1164" cm="1">
        <f t="array" aca="1" ref="L1164" ca="1">INDIRECT("'Room Details'!$M$1166")</f>
        <v>0</v>
      </c>
      <c r="M1164" cm="1">
        <f t="array" aca="1" ref="M1164" ca="1">INDIRECT("'Room Details'!$N$1166")</f>
        <v>0</v>
      </c>
      <c r="N1164" cm="1">
        <f t="array" aca="1" ref="N1164" ca="1">INDIRECT("'Room Details'!$O$1166")</f>
        <v>0</v>
      </c>
      <c r="O1164" cm="1">
        <f t="array" aca="1" ref="O1164" ca="1">INDIRECT("'Room Details'!$P$1166")</f>
        <v>0</v>
      </c>
    </row>
    <row r="1165" spans="1:15" x14ac:dyDescent="0.25">
      <c r="A1165" cm="1">
        <f t="array" aca="1" ref="A1165" ca="1">INDIRECT("'Room Details'!$B$1167")</f>
        <v>0</v>
      </c>
      <c r="B1165" cm="1">
        <f t="array" aca="1" ref="B1165" ca="1">INDIRECT("'Room Details'!$C$1167")</f>
        <v>0</v>
      </c>
      <c r="C1165" cm="1">
        <f t="array" aca="1" ref="C1165" ca="1">INDIRECT("'Room Details'!$D$1167")</f>
        <v>0</v>
      </c>
      <c r="D1165" cm="1">
        <f t="array" aca="1" ref="D1165" ca="1">INDIRECT("'Room Details'!$E$1167")</f>
        <v>0</v>
      </c>
      <c r="E1165" t="str" cm="1">
        <f t="array" aca="1" ref="E1165" ca="1">INDIRECT("'Room Details'!$F$1167")</f>
        <v xml:space="preserve"> </v>
      </c>
      <c r="F1165" cm="1">
        <f t="array" aca="1" ref="F1165" ca="1">INDIRECT("'Room Details'!$G$1167")</f>
        <v>0</v>
      </c>
      <c r="G1165" cm="1">
        <f t="array" aca="1" ref="G1165" ca="1">INDIRECT("'Room Details'!$H$1167")</f>
        <v>0</v>
      </c>
      <c r="H1165" cm="1">
        <f t="array" aca="1" ref="H1165" ca="1">INDIRECT("'Room Details'!$I$1167")</f>
        <v>0</v>
      </c>
      <c r="I1165" cm="1">
        <f t="array" aca="1" ref="I1165" ca="1">INDIRECT("'Room Details'!$J$1167")</f>
        <v>0</v>
      </c>
      <c r="J1165" cm="1">
        <f t="array" aca="1" ref="J1165" ca="1">INDIRECT("'Room Details'!$K$1167")</f>
        <v>0</v>
      </c>
      <c r="K1165" t="str" cm="1">
        <f t="array" aca="1" ref="K1165" ca="1">INDIRECT("'Room Details'!$L$1167")</f>
        <v xml:space="preserve"> </v>
      </c>
      <c r="L1165" cm="1">
        <f t="array" aca="1" ref="L1165" ca="1">INDIRECT("'Room Details'!$M$1167")</f>
        <v>0</v>
      </c>
      <c r="M1165" cm="1">
        <f t="array" aca="1" ref="M1165" ca="1">INDIRECT("'Room Details'!$N$1167")</f>
        <v>0</v>
      </c>
      <c r="N1165" cm="1">
        <f t="array" aca="1" ref="N1165" ca="1">INDIRECT("'Room Details'!$O$1167")</f>
        <v>0</v>
      </c>
      <c r="O1165" cm="1">
        <f t="array" aca="1" ref="O1165" ca="1">INDIRECT("'Room Details'!$P$1167")</f>
        <v>0</v>
      </c>
    </row>
    <row r="1166" spans="1:15" x14ac:dyDescent="0.25">
      <c r="A1166" cm="1">
        <f t="array" aca="1" ref="A1166" ca="1">INDIRECT("'Room Details'!$B$1168")</f>
        <v>0</v>
      </c>
      <c r="B1166" cm="1">
        <f t="array" aca="1" ref="B1166" ca="1">INDIRECT("'Room Details'!$C$1168")</f>
        <v>0</v>
      </c>
      <c r="C1166" cm="1">
        <f t="array" aca="1" ref="C1166" ca="1">INDIRECT("'Room Details'!$D$1168")</f>
        <v>0</v>
      </c>
      <c r="D1166" cm="1">
        <f t="array" aca="1" ref="D1166" ca="1">INDIRECT("'Room Details'!$E$1168")</f>
        <v>0</v>
      </c>
      <c r="E1166" t="str" cm="1">
        <f t="array" aca="1" ref="E1166" ca="1">INDIRECT("'Room Details'!$F$1168")</f>
        <v xml:space="preserve"> </v>
      </c>
      <c r="F1166" cm="1">
        <f t="array" aca="1" ref="F1166" ca="1">INDIRECT("'Room Details'!$G$1168")</f>
        <v>0</v>
      </c>
      <c r="G1166" cm="1">
        <f t="array" aca="1" ref="G1166" ca="1">INDIRECT("'Room Details'!$H$1168")</f>
        <v>0</v>
      </c>
      <c r="H1166" cm="1">
        <f t="array" aca="1" ref="H1166" ca="1">INDIRECT("'Room Details'!$I$1168")</f>
        <v>0</v>
      </c>
      <c r="I1166" cm="1">
        <f t="array" aca="1" ref="I1166" ca="1">INDIRECT("'Room Details'!$J$1168")</f>
        <v>0</v>
      </c>
      <c r="J1166" cm="1">
        <f t="array" aca="1" ref="J1166" ca="1">INDIRECT("'Room Details'!$K$1168")</f>
        <v>0</v>
      </c>
      <c r="K1166" t="str" cm="1">
        <f t="array" aca="1" ref="K1166" ca="1">INDIRECT("'Room Details'!$L$1168")</f>
        <v xml:space="preserve"> </v>
      </c>
      <c r="L1166" cm="1">
        <f t="array" aca="1" ref="L1166" ca="1">INDIRECT("'Room Details'!$M$1168")</f>
        <v>0</v>
      </c>
      <c r="M1166" cm="1">
        <f t="array" aca="1" ref="M1166" ca="1">INDIRECT("'Room Details'!$N$1168")</f>
        <v>0</v>
      </c>
      <c r="N1166" cm="1">
        <f t="array" aca="1" ref="N1166" ca="1">INDIRECT("'Room Details'!$O$1168")</f>
        <v>0</v>
      </c>
      <c r="O1166" cm="1">
        <f t="array" aca="1" ref="O1166" ca="1">INDIRECT("'Room Details'!$P$1168")</f>
        <v>0</v>
      </c>
    </row>
    <row r="1167" spans="1:15" x14ac:dyDescent="0.25">
      <c r="A1167" cm="1">
        <f t="array" aca="1" ref="A1167" ca="1">INDIRECT("'Room Details'!$B$1169")</f>
        <v>0</v>
      </c>
      <c r="B1167" cm="1">
        <f t="array" aca="1" ref="B1167" ca="1">INDIRECT("'Room Details'!$C$1169")</f>
        <v>0</v>
      </c>
      <c r="C1167" cm="1">
        <f t="array" aca="1" ref="C1167" ca="1">INDIRECT("'Room Details'!$D$1169")</f>
        <v>0</v>
      </c>
      <c r="D1167" cm="1">
        <f t="array" aca="1" ref="D1167" ca="1">INDIRECT("'Room Details'!$E$1169")</f>
        <v>0</v>
      </c>
      <c r="E1167" t="str" cm="1">
        <f t="array" aca="1" ref="E1167" ca="1">INDIRECT("'Room Details'!$F$1169")</f>
        <v xml:space="preserve"> </v>
      </c>
      <c r="F1167" cm="1">
        <f t="array" aca="1" ref="F1167" ca="1">INDIRECT("'Room Details'!$G$1169")</f>
        <v>0</v>
      </c>
      <c r="G1167" cm="1">
        <f t="array" aca="1" ref="G1167" ca="1">INDIRECT("'Room Details'!$H$1169")</f>
        <v>0</v>
      </c>
      <c r="H1167" cm="1">
        <f t="array" aca="1" ref="H1167" ca="1">INDIRECT("'Room Details'!$I$1169")</f>
        <v>0</v>
      </c>
      <c r="I1167" cm="1">
        <f t="array" aca="1" ref="I1167" ca="1">INDIRECT("'Room Details'!$J$1169")</f>
        <v>0</v>
      </c>
      <c r="J1167" cm="1">
        <f t="array" aca="1" ref="J1167" ca="1">INDIRECT("'Room Details'!$K$1169")</f>
        <v>0</v>
      </c>
      <c r="K1167" t="str" cm="1">
        <f t="array" aca="1" ref="K1167" ca="1">INDIRECT("'Room Details'!$L$1169")</f>
        <v xml:space="preserve"> </v>
      </c>
      <c r="L1167" cm="1">
        <f t="array" aca="1" ref="L1167" ca="1">INDIRECT("'Room Details'!$M$1169")</f>
        <v>0</v>
      </c>
      <c r="M1167" cm="1">
        <f t="array" aca="1" ref="M1167" ca="1">INDIRECT("'Room Details'!$N$1169")</f>
        <v>0</v>
      </c>
      <c r="N1167" cm="1">
        <f t="array" aca="1" ref="N1167" ca="1">INDIRECT("'Room Details'!$O$1169")</f>
        <v>0</v>
      </c>
      <c r="O1167" cm="1">
        <f t="array" aca="1" ref="O1167" ca="1">INDIRECT("'Room Details'!$P$1169")</f>
        <v>0</v>
      </c>
    </row>
    <row r="1168" spans="1:15" x14ac:dyDescent="0.25">
      <c r="A1168" cm="1">
        <f t="array" aca="1" ref="A1168" ca="1">INDIRECT("'Room Details'!$B$1170")</f>
        <v>0</v>
      </c>
      <c r="B1168" cm="1">
        <f t="array" aca="1" ref="B1168" ca="1">INDIRECT("'Room Details'!$C$1170")</f>
        <v>0</v>
      </c>
      <c r="C1168" cm="1">
        <f t="array" aca="1" ref="C1168" ca="1">INDIRECT("'Room Details'!$D$1170")</f>
        <v>0</v>
      </c>
      <c r="D1168" cm="1">
        <f t="array" aca="1" ref="D1168" ca="1">INDIRECT("'Room Details'!$E$1170")</f>
        <v>0</v>
      </c>
      <c r="E1168" t="str" cm="1">
        <f t="array" aca="1" ref="E1168" ca="1">INDIRECT("'Room Details'!$F$1170")</f>
        <v xml:space="preserve"> </v>
      </c>
      <c r="F1168" cm="1">
        <f t="array" aca="1" ref="F1168" ca="1">INDIRECT("'Room Details'!$G$1170")</f>
        <v>0</v>
      </c>
      <c r="G1168" cm="1">
        <f t="array" aca="1" ref="G1168" ca="1">INDIRECT("'Room Details'!$H$1170")</f>
        <v>0</v>
      </c>
      <c r="H1168" cm="1">
        <f t="array" aca="1" ref="H1168" ca="1">INDIRECT("'Room Details'!$I$1170")</f>
        <v>0</v>
      </c>
      <c r="I1168" cm="1">
        <f t="array" aca="1" ref="I1168" ca="1">INDIRECT("'Room Details'!$J$1170")</f>
        <v>0</v>
      </c>
      <c r="J1168" cm="1">
        <f t="array" aca="1" ref="J1168" ca="1">INDIRECT("'Room Details'!$K$1170")</f>
        <v>0</v>
      </c>
      <c r="K1168" t="str" cm="1">
        <f t="array" aca="1" ref="K1168" ca="1">INDIRECT("'Room Details'!$L$1170")</f>
        <v xml:space="preserve"> </v>
      </c>
      <c r="L1168" cm="1">
        <f t="array" aca="1" ref="L1168" ca="1">INDIRECT("'Room Details'!$M$1170")</f>
        <v>0</v>
      </c>
      <c r="M1168" cm="1">
        <f t="array" aca="1" ref="M1168" ca="1">INDIRECT("'Room Details'!$N$1170")</f>
        <v>0</v>
      </c>
      <c r="N1168" cm="1">
        <f t="array" aca="1" ref="N1168" ca="1">INDIRECT("'Room Details'!$O$1170")</f>
        <v>0</v>
      </c>
      <c r="O1168" cm="1">
        <f t="array" aca="1" ref="O1168" ca="1">INDIRECT("'Room Details'!$P$1170")</f>
        <v>0</v>
      </c>
    </row>
    <row r="1169" spans="1:15" x14ac:dyDescent="0.25">
      <c r="A1169" cm="1">
        <f t="array" aca="1" ref="A1169" ca="1">INDIRECT("'Room Details'!$B$1171")</f>
        <v>0</v>
      </c>
      <c r="B1169" cm="1">
        <f t="array" aca="1" ref="B1169" ca="1">INDIRECT("'Room Details'!$C$1171")</f>
        <v>0</v>
      </c>
      <c r="C1169" cm="1">
        <f t="array" aca="1" ref="C1169" ca="1">INDIRECT("'Room Details'!$D$1171")</f>
        <v>0</v>
      </c>
      <c r="D1169" cm="1">
        <f t="array" aca="1" ref="D1169" ca="1">INDIRECT("'Room Details'!$E$1171")</f>
        <v>0</v>
      </c>
      <c r="E1169" t="str" cm="1">
        <f t="array" aca="1" ref="E1169" ca="1">INDIRECT("'Room Details'!$F$1171")</f>
        <v xml:space="preserve"> </v>
      </c>
      <c r="F1169" cm="1">
        <f t="array" aca="1" ref="F1169" ca="1">INDIRECT("'Room Details'!$G$1171")</f>
        <v>0</v>
      </c>
      <c r="G1169" cm="1">
        <f t="array" aca="1" ref="G1169" ca="1">INDIRECT("'Room Details'!$H$1171")</f>
        <v>0</v>
      </c>
      <c r="H1169" cm="1">
        <f t="array" aca="1" ref="H1169" ca="1">INDIRECT("'Room Details'!$I$1171")</f>
        <v>0</v>
      </c>
      <c r="I1169" cm="1">
        <f t="array" aca="1" ref="I1169" ca="1">INDIRECT("'Room Details'!$J$1171")</f>
        <v>0</v>
      </c>
      <c r="J1169" cm="1">
        <f t="array" aca="1" ref="J1169" ca="1">INDIRECT("'Room Details'!$K$1171")</f>
        <v>0</v>
      </c>
      <c r="K1169" t="str" cm="1">
        <f t="array" aca="1" ref="K1169" ca="1">INDIRECT("'Room Details'!$L$1171")</f>
        <v xml:space="preserve"> </v>
      </c>
      <c r="L1169" cm="1">
        <f t="array" aca="1" ref="L1169" ca="1">INDIRECT("'Room Details'!$M$1171")</f>
        <v>0</v>
      </c>
      <c r="M1169" cm="1">
        <f t="array" aca="1" ref="M1169" ca="1">INDIRECT("'Room Details'!$N$1171")</f>
        <v>0</v>
      </c>
      <c r="N1169" cm="1">
        <f t="array" aca="1" ref="N1169" ca="1">INDIRECT("'Room Details'!$O$1171")</f>
        <v>0</v>
      </c>
      <c r="O1169" cm="1">
        <f t="array" aca="1" ref="O1169" ca="1">INDIRECT("'Room Details'!$P$1171")</f>
        <v>0</v>
      </c>
    </row>
    <row r="1170" spans="1:15" x14ac:dyDescent="0.25">
      <c r="A1170" cm="1">
        <f t="array" aca="1" ref="A1170" ca="1">INDIRECT("'Room Details'!$B$1172")</f>
        <v>0</v>
      </c>
      <c r="B1170" cm="1">
        <f t="array" aca="1" ref="B1170" ca="1">INDIRECT("'Room Details'!$C$1172")</f>
        <v>0</v>
      </c>
      <c r="C1170" cm="1">
        <f t="array" aca="1" ref="C1170" ca="1">INDIRECT("'Room Details'!$D$1172")</f>
        <v>0</v>
      </c>
      <c r="D1170" cm="1">
        <f t="array" aca="1" ref="D1170" ca="1">INDIRECT("'Room Details'!$E$1172")</f>
        <v>0</v>
      </c>
      <c r="E1170" t="str" cm="1">
        <f t="array" aca="1" ref="E1170" ca="1">INDIRECT("'Room Details'!$F$1172")</f>
        <v xml:space="preserve"> </v>
      </c>
      <c r="F1170" cm="1">
        <f t="array" aca="1" ref="F1170" ca="1">INDIRECT("'Room Details'!$G$1172")</f>
        <v>0</v>
      </c>
      <c r="G1170" cm="1">
        <f t="array" aca="1" ref="G1170" ca="1">INDIRECT("'Room Details'!$H$1172")</f>
        <v>0</v>
      </c>
      <c r="H1170" cm="1">
        <f t="array" aca="1" ref="H1170" ca="1">INDIRECT("'Room Details'!$I$1172")</f>
        <v>0</v>
      </c>
      <c r="I1170" cm="1">
        <f t="array" aca="1" ref="I1170" ca="1">INDIRECT("'Room Details'!$J$1172")</f>
        <v>0</v>
      </c>
      <c r="J1170" cm="1">
        <f t="array" aca="1" ref="J1170" ca="1">INDIRECT("'Room Details'!$K$1172")</f>
        <v>0</v>
      </c>
      <c r="K1170" t="str" cm="1">
        <f t="array" aca="1" ref="K1170" ca="1">INDIRECT("'Room Details'!$L$1172")</f>
        <v xml:space="preserve"> </v>
      </c>
      <c r="L1170" cm="1">
        <f t="array" aca="1" ref="L1170" ca="1">INDIRECT("'Room Details'!$M$1172")</f>
        <v>0</v>
      </c>
      <c r="M1170" cm="1">
        <f t="array" aca="1" ref="M1170" ca="1">INDIRECT("'Room Details'!$N$1172")</f>
        <v>0</v>
      </c>
      <c r="N1170" cm="1">
        <f t="array" aca="1" ref="N1170" ca="1">INDIRECT("'Room Details'!$O$1172")</f>
        <v>0</v>
      </c>
      <c r="O1170" cm="1">
        <f t="array" aca="1" ref="O1170" ca="1">INDIRECT("'Room Details'!$P$1172")</f>
        <v>0</v>
      </c>
    </row>
    <row r="1171" spans="1:15" x14ac:dyDescent="0.25">
      <c r="A1171" cm="1">
        <f t="array" aca="1" ref="A1171" ca="1">INDIRECT("'Room Details'!$B$1173")</f>
        <v>0</v>
      </c>
      <c r="B1171" cm="1">
        <f t="array" aca="1" ref="B1171" ca="1">INDIRECT("'Room Details'!$C$1173")</f>
        <v>0</v>
      </c>
      <c r="C1171" cm="1">
        <f t="array" aca="1" ref="C1171" ca="1">INDIRECT("'Room Details'!$D$1173")</f>
        <v>0</v>
      </c>
      <c r="D1171" cm="1">
        <f t="array" aca="1" ref="D1171" ca="1">INDIRECT("'Room Details'!$E$1173")</f>
        <v>0</v>
      </c>
      <c r="E1171" t="str" cm="1">
        <f t="array" aca="1" ref="E1171" ca="1">INDIRECT("'Room Details'!$F$1173")</f>
        <v xml:space="preserve"> </v>
      </c>
      <c r="F1171" cm="1">
        <f t="array" aca="1" ref="F1171" ca="1">INDIRECT("'Room Details'!$G$1173")</f>
        <v>0</v>
      </c>
      <c r="G1171" cm="1">
        <f t="array" aca="1" ref="G1171" ca="1">INDIRECT("'Room Details'!$H$1173")</f>
        <v>0</v>
      </c>
      <c r="H1171" cm="1">
        <f t="array" aca="1" ref="H1171" ca="1">INDIRECT("'Room Details'!$I$1173")</f>
        <v>0</v>
      </c>
      <c r="I1171" cm="1">
        <f t="array" aca="1" ref="I1171" ca="1">INDIRECT("'Room Details'!$J$1173")</f>
        <v>0</v>
      </c>
      <c r="J1171" cm="1">
        <f t="array" aca="1" ref="J1171" ca="1">INDIRECT("'Room Details'!$K$1173")</f>
        <v>0</v>
      </c>
      <c r="K1171" t="str" cm="1">
        <f t="array" aca="1" ref="K1171" ca="1">INDIRECT("'Room Details'!$L$1173")</f>
        <v xml:space="preserve"> </v>
      </c>
      <c r="L1171" cm="1">
        <f t="array" aca="1" ref="L1171" ca="1">INDIRECT("'Room Details'!$M$1173")</f>
        <v>0</v>
      </c>
      <c r="M1171" cm="1">
        <f t="array" aca="1" ref="M1171" ca="1">INDIRECT("'Room Details'!$N$1173")</f>
        <v>0</v>
      </c>
      <c r="N1171" cm="1">
        <f t="array" aca="1" ref="N1171" ca="1">INDIRECT("'Room Details'!$O$1173")</f>
        <v>0</v>
      </c>
      <c r="O1171" cm="1">
        <f t="array" aca="1" ref="O1171" ca="1">INDIRECT("'Room Details'!$P$1173")</f>
        <v>0</v>
      </c>
    </row>
    <row r="1172" spans="1:15" x14ac:dyDescent="0.25">
      <c r="A1172" cm="1">
        <f t="array" aca="1" ref="A1172" ca="1">INDIRECT("'Room Details'!$B$1174")</f>
        <v>0</v>
      </c>
      <c r="B1172" cm="1">
        <f t="array" aca="1" ref="B1172" ca="1">INDIRECT("'Room Details'!$C$1174")</f>
        <v>0</v>
      </c>
      <c r="C1172" cm="1">
        <f t="array" aca="1" ref="C1172" ca="1">INDIRECT("'Room Details'!$D$1174")</f>
        <v>0</v>
      </c>
      <c r="D1172" cm="1">
        <f t="array" aca="1" ref="D1172" ca="1">INDIRECT("'Room Details'!$E$1174")</f>
        <v>0</v>
      </c>
      <c r="E1172" t="str" cm="1">
        <f t="array" aca="1" ref="E1172" ca="1">INDIRECT("'Room Details'!$F$1174")</f>
        <v xml:space="preserve"> </v>
      </c>
      <c r="F1172" cm="1">
        <f t="array" aca="1" ref="F1172" ca="1">INDIRECT("'Room Details'!$G$1174")</f>
        <v>0</v>
      </c>
      <c r="G1172" cm="1">
        <f t="array" aca="1" ref="G1172" ca="1">INDIRECT("'Room Details'!$H$1174")</f>
        <v>0</v>
      </c>
      <c r="H1172" cm="1">
        <f t="array" aca="1" ref="H1172" ca="1">INDIRECT("'Room Details'!$I$1174")</f>
        <v>0</v>
      </c>
      <c r="I1172" cm="1">
        <f t="array" aca="1" ref="I1172" ca="1">INDIRECT("'Room Details'!$J$1174")</f>
        <v>0</v>
      </c>
      <c r="J1172" cm="1">
        <f t="array" aca="1" ref="J1172" ca="1">INDIRECT("'Room Details'!$K$1174")</f>
        <v>0</v>
      </c>
      <c r="K1172" t="str" cm="1">
        <f t="array" aca="1" ref="K1172" ca="1">INDIRECT("'Room Details'!$L$1174")</f>
        <v xml:space="preserve"> </v>
      </c>
      <c r="L1172" cm="1">
        <f t="array" aca="1" ref="L1172" ca="1">INDIRECT("'Room Details'!$M$1174")</f>
        <v>0</v>
      </c>
      <c r="M1172" cm="1">
        <f t="array" aca="1" ref="M1172" ca="1">INDIRECT("'Room Details'!$N$1174")</f>
        <v>0</v>
      </c>
      <c r="N1172" cm="1">
        <f t="array" aca="1" ref="N1172" ca="1">INDIRECT("'Room Details'!$O$1174")</f>
        <v>0</v>
      </c>
      <c r="O1172" cm="1">
        <f t="array" aca="1" ref="O1172" ca="1">INDIRECT("'Room Details'!$P$1174")</f>
        <v>0</v>
      </c>
    </row>
    <row r="1173" spans="1:15" x14ac:dyDescent="0.25">
      <c r="A1173" cm="1">
        <f t="array" aca="1" ref="A1173" ca="1">INDIRECT("'Room Details'!$B$1175")</f>
        <v>0</v>
      </c>
      <c r="B1173" cm="1">
        <f t="array" aca="1" ref="B1173" ca="1">INDIRECT("'Room Details'!$C$1175")</f>
        <v>0</v>
      </c>
      <c r="C1173" cm="1">
        <f t="array" aca="1" ref="C1173" ca="1">INDIRECT("'Room Details'!$D$1175")</f>
        <v>0</v>
      </c>
      <c r="D1173" cm="1">
        <f t="array" aca="1" ref="D1173" ca="1">INDIRECT("'Room Details'!$E$1175")</f>
        <v>0</v>
      </c>
      <c r="E1173" t="str" cm="1">
        <f t="array" aca="1" ref="E1173" ca="1">INDIRECT("'Room Details'!$F$1175")</f>
        <v xml:space="preserve"> </v>
      </c>
      <c r="F1173" cm="1">
        <f t="array" aca="1" ref="F1173" ca="1">INDIRECT("'Room Details'!$G$1175")</f>
        <v>0</v>
      </c>
      <c r="G1173" cm="1">
        <f t="array" aca="1" ref="G1173" ca="1">INDIRECT("'Room Details'!$H$1175")</f>
        <v>0</v>
      </c>
      <c r="H1173" cm="1">
        <f t="array" aca="1" ref="H1173" ca="1">INDIRECT("'Room Details'!$I$1175")</f>
        <v>0</v>
      </c>
      <c r="I1173" cm="1">
        <f t="array" aca="1" ref="I1173" ca="1">INDIRECT("'Room Details'!$J$1175")</f>
        <v>0</v>
      </c>
      <c r="J1173" cm="1">
        <f t="array" aca="1" ref="J1173" ca="1">INDIRECT("'Room Details'!$K$1175")</f>
        <v>0</v>
      </c>
      <c r="K1173" t="str" cm="1">
        <f t="array" aca="1" ref="K1173" ca="1">INDIRECT("'Room Details'!$L$1175")</f>
        <v xml:space="preserve"> </v>
      </c>
      <c r="L1173" cm="1">
        <f t="array" aca="1" ref="L1173" ca="1">INDIRECT("'Room Details'!$M$1175")</f>
        <v>0</v>
      </c>
      <c r="M1173" cm="1">
        <f t="array" aca="1" ref="M1173" ca="1">INDIRECT("'Room Details'!$N$1175")</f>
        <v>0</v>
      </c>
      <c r="N1173" cm="1">
        <f t="array" aca="1" ref="N1173" ca="1">INDIRECT("'Room Details'!$O$1175")</f>
        <v>0</v>
      </c>
      <c r="O1173" cm="1">
        <f t="array" aca="1" ref="O1173" ca="1">INDIRECT("'Room Details'!$P$1175")</f>
        <v>0</v>
      </c>
    </row>
    <row r="1174" spans="1:15" x14ac:dyDescent="0.25">
      <c r="A1174" cm="1">
        <f t="array" aca="1" ref="A1174" ca="1">INDIRECT("'Room Details'!$B$1176")</f>
        <v>0</v>
      </c>
      <c r="B1174" cm="1">
        <f t="array" aca="1" ref="B1174" ca="1">INDIRECT("'Room Details'!$C$1176")</f>
        <v>0</v>
      </c>
      <c r="C1174" cm="1">
        <f t="array" aca="1" ref="C1174" ca="1">INDIRECT("'Room Details'!$D$1176")</f>
        <v>0</v>
      </c>
      <c r="D1174" cm="1">
        <f t="array" aca="1" ref="D1174" ca="1">INDIRECT("'Room Details'!$E$1176")</f>
        <v>0</v>
      </c>
      <c r="E1174" t="str" cm="1">
        <f t="array" aca="1" ref="E1174" ca="1">INDIRECT("'Room Details'!$F$1176")</f>
        <v xml:space="preserve"> </v>
      </c>
      <c r="F1174" cm="1">
        <f t="array" aca="1" ref="F1174" ca="1">INDIRECT("'Room Details'!$G$1176")</f>
        <v>0</v>
      </c>
      <c r="G1174" cm="1">
        <f t="array" aca="1" ref="G1174" ca="1">INDIRECT("'Room Details'!$H$1176")</f>
        <v>0</v>
      </c>
      <c r="H1174" cm="1">
        <f t="array" aca="1" ref="H1174" ca="1">INDIRECT("'Room Details'!$I$1176")</f>
        <v>0</v>
      </c>
      <c r="I1174" cm="1">
        <f t="array" aca="1" ref="I1174" ca="1">INDIRECT("'Room Details'!$J$1176")</f>
        <v>0</v>
      </c>
      <c r="J1174" cm="1">
        <f t="array" aca="1" ref="J1174" ca="1">INDIRECT("'Room Details'!$K$1176")</f>
        <v>0</v>
      </c>
      <c r="K1174" t="str" cm="1">
        <f t="array" aca="1" ref="K1174" ca="1">INDIRECT("'Room Details'!$L$1176")</f>
        <v xml:space="preserve"> </v>
      </c>
      <c r="L1174" cm="1">
        <f t="array" aca="1" ref="L1174" ca="1">INDIRECT("'Room Details'!$M$1176")</f>
        <v>0</v>
      </c>
      <c r="M1174" cm="1">
        <f t="array" aca="1" ref="M1174" ca="1">INDIRECT("'Room Details'!$N$1176")</f>
        <v>0</v>
      </c>
      <c r="N1174" cm="1">
        <f t="array" aca="1" ref="N1174" ca="1">INDIRECT("'Room Details'!$O$1176")</f>
        <v>0</v>
      </c>
      <c r="O1174" cm="1">
        <f t="array" aca="1" ref="O1174" ca="1">INDIRECT("'Room Details'!$P$1176")</f>
        <v>0</v>
      </c>
    </row>
    <row r="1175" spans="1:15" x14ac:dyDescent="0.25">
      <c r="A1175" cm="1">
        <f t="array" aca="1" ref="A1175" ca="1">INDIRECT("'Room Details'!$B$1177")</f>
        <v>0</v>
      </c>
      <c r="B1175" cm="1">
        <f t="array" aca="1" ref="B1175" ca="1">INDIRECT("'Room Details'!$C$1177")</f>
        <v>0</v>
      </c>
      <c r="C1175" cm="1">
        <f t="array" aca="1" ref="C1175" ca="1">INDIRECT("'Room Details'!$D$1177")</f>
        <v>0</v>
      </c>
      <c r="D1175" cm="1">
        <f t="array" aca="1" ref="D1175" ca="1">INDIRECT("'Room Details'!$E$1177")</f>
        <v>0</v>
      </c>
      <c r="E1175" t="str" cm="1">
        <f t="array" aca="1" ref="E1175" ca="1">INDIRECT("'Room Details'!$F$1177")</f>
        <v xml:space="preserve"> </v>
      </c>
      <c r="F1175" cm="1">
        <f t="array" aca="1" ref="F1175" ca="1">INDIRECT("'Room Details'!$G$1177")</f>
        <v>0</v>
      </c>
      <c r="G1175" cm="1">
        <f t="array" aca="1" ref="G1175" ca="1">INDIRECT("'Room Details'!$H$1177")</f>
        <v>0</v>
      </c>
      <c r="H1175" cm="1">
        <f t="array" aca="1" ref="H1175" ca="1">INDIRECT("'Room Details'!$I$1177")</f>
        <v>0</v>
      </c>
      <c r="I1175" cm="1">
        <f t="array" aca="1" ref="I1175" ca="1">INDIRECT("'Room Details'!$J$1177")</f>
        <v>0</v>
      </c>
      <c r="J1175" cm="1">
        <f t="array" aca="1" ref="J1175" ca="1">INDIRECT("'Room Details'!$K$1177")</f>
        <v>0</v>
      </c>
      <c r="K1175" t="str" cm="1">
        <f t="array" aca="1" ref="K1175" ca="1">INDIRECT("'Room Details'!$L$1177")</f>
        <v xml:space="preserve"> </v>
      </c>
      <c r="L1175" cm="1">
        <f t="array" aca="1" ref="L1175" ca="1">INDIRECT("'Room Details'!$M$1177")</f>
        <v>0</v>
      </c>
      <c r="M1175" cm="1">
        <f t="array" aca="1" ref="M1175" ca="1">INDIRECT("'Room Details'!$N$1177")</f>
        <v>0</v>
      </c>
      <c r="N1175" cm="1">
        <f t="array" aca="1" ref="N1175" ca="1">INDIRECT("'Room Details'!$O$1177")</f>
        <v>0</v>
      </c>
      <c r="O1175" cm="1">
        <f t="array" aca="1" ref="O1175" ca="1">INDIRECT("'Room Details'!$P$1177")</f>
        <v>0</v>
      </c>
    </row>
    <row r="1176" spans="1:15" x14ac:dyDescent="0.25">
      <c r="A1176" cm="1">
        <f t="array" aca="1" ref="A1176" ca="1">INDIRECT("'Room Details'!$B$1178")</f>
        <v>0</v>
      </c>
      <c r="B1176" cm="1">
        <f t="array" aca="1" ref="B1176" ca="1">INDIRECT("'Room Details'!$C$1178")</f>
        <v>0</v>
      </c>
      <c r="C1176" cm="1">
        <f t="array" aca="1" ref="C1176" ca="1">INDIRECT("'Room Details'!$D$1178")</f>
        <v>0</v>
      </c>
      <c r="D1176" cm="1">
        <f t="array" aca="1" ref="D1176" ca="1">INDIRECT("'Room Details'!$E$1178")</f>
        <v>0</v>
      </c>
      <c r="E1176" t="str" cm="1">
        <f t="array" aca="1" ref="E1176" ca="1">INDIRECT("'Room Details'!$F$1178")</f>
        <v xml:space="preserve"> </v>
      </c>
      <c r="F1176" cm="1">
        <f t="array" aca="1" ref="F1176" ca="1">INDIRECT("'Room Details'!$G$1178")</f>
        <v>0</v>
      </c>
      <c r="G1176" cm="1">
        <f t="array" aca="1" ref="G1176" ca="1">INDIRECT("'Room Details'!$H$1178")</f>
        <v>0</v>
      </c>
      <c r="H1176" cm="1">
        <f t="array" aca="1" ref="H1176" ca="1">INDIRECT("'Room Details'!$I$1178")</f>
        <v>0</v>
      </c>
      <c r="I1176" cm="1">
        <f t="array" aca="1" ref="I1176" ca="1">INDIRECT("'Room Details'!$J$1178")</f>
        <v>0</v>
      </c>
      <c r="J1176" cm="1">
        <f t="array" aca="1" ref="J1176" ca="1">INDIRECT("'Room Details'!$K$1178")</f>
        <v>0</v>
      </c>
      <c r="K1176" t="str" cm="1">
        <f t="array" aca="1" ref="K1176" ca="1">INDIRECT("'Room Details'!$L$1178")</f>
        <v xml:space="preserve"> </v>
      </c>
      <c r="L1176" cm="1">
        <f t="array" aca="1" ref="L1176" ca="1">INDIRECT("'Room Details'!$M$1178")</f>
        <v>0</v>
      </c>
      <c r="M1176" cm="1">
        <f t="array" aca="1" ref="M1176" ca="1">INDIRECT("'Room Details'!$N$1178")</f>
        <v>0</v>
      </c>
      <c r="N1176" cm="1">
        <f t="array" aca="1" ref="N1176" ca="1">INDIRECT("'Room Details'!$O$1178")</f>
        <v>0</v>
      </c>
      <c r="O1176" cm="1">
        <f t="array" aca="1" ref="O1176" ca="1">INDIRECT("'Room Details'!$P$1178")</f>
        <v>0</v>
      </c>
    </row>
    <row r="1177" spans="1:15" x14ac:dyDescent="0.25">
      <c r="A1177" cm="1">
        <f t="array" aca="1" ref="A1177" ca="1">INDIRECT("'Room Details'!$B$1179")</f>
        <v>0</v>
      </c>
      <c r="B1177" cm="1">
        <f t="array" aca="1" ref="B1177" ca="1">INDIRECT("'Room Details'!$C$1179")</f>
        <v>0</v>
      </c>
      <c r="C1177" cm="1">
        <f t="array" aca="1" ref="C1177" ca="1">INDIRECT("'Room Details'!$D$1179")</f>
        <v>0</v>
      </c>
      <c r="D1177" cm="1">
        <f t="array" aca="1" ref="D1177" ca="1">INDIRECT("'Room Details'!$E$1179")</f>
        <v>0</v>
      </c>
      <c r="E1177" t="str" cm="1">
        <f t="array" aca="1" ref="E1177" ca="1">INDIRECT("'Room Details'!$F$1179")</f>
        <v xml:space="preserve"> </v>
      </c>
      <c r="F1177" cm="1">
        <f t="array" aca="1" ref="F1177" ca="1">INDIRECT("'Room Details'!$G$1179")</f>
        <v>0</v>
      </c>
      <c r="G1177" cm="1">
        <f t="array" aca="1" ref="G1177" ca="1">INDIRECT("'Room Details'!$H$1179")</f>
        <v>0</v>
      </c>
      <c r="H1177" cm="1">
        <f t="array" aca="1" ref="H1177" ca="1">INDIRECT("'Room Details'!$I$1179")</f>
        <v>0</v>
      </c>
      <c r="I1177" cm="1">
        <f t="array" aca="1" ref="I1177" ca="1">INDIRECT("'Room Details'!$J$1179")</f>
        <v>0</v>
      </c>
      <c r="J1177" cm="1">
        <f t="array" aca="1" ref="J1177" ca="1">INDIRECT("'Room Details'!$K$1179")</f>
        <v>0</v>
      </c>
      <c r="K1177" t="str" cm="1">
        <f t="array" aca="1" ref="K1177" ca="1">INDIRECT("'Room Details'!$L$1179")</f>
        <v xml:space="preserve"> </v>
      </c>
      <c r="L1177" cm="1">
        <f t="array" aca="1" ref="L1177" ca="1">INDIRECT("'Room Details'!$M$1179")</f>
        <v>0</v>
      </c>
      <c r="M1177" cm="1">
        <f t="array" aca="1" ref="M1177" ca="1">INDIRECT("'Room Details'!$N$1179")</f>
        <v>0</v>
      </c>
      <c r="N1177" cm="1">
        <f t="array" aca="1" ref="N1177" ca="1">INDIRECT("'Room Details'!$O$1179")</f>
        <v>0</v>
      </c>
      <c r="O1177" cm="1">
        <f t="array" aca="1" ref="O1177" ca="1">INDIRECT("'Room Details'!$P$1179")</f>
        <v>0</v>
      </c>
    </row>
    <row r="1178" spans="1:15" x14ac:dyDescent="0.25">
      <c r="A1178" cm="1">
        <f t="array" aca="1" ref="A1178" ca="1">INDIRECT("'Room Details'!$B$1180")</f>
        <v>0</v>
      </c>
      <c r="B1178" cm="1">
        <f t="array" aca="1" ref="B1178" ca="1">INDIRECT("'Room Details'!$C$1180")</f>
        <v>0</v>
      </c>
      <c r="C1178" cm="1">
        <f t="array" aca="1" ref="C1178" ca="1">INDIRECT("'Room Details'!$D$1180")</f>
        <v>0</v>
      </c>
      <c r="D1178" cm="1">
        <f t="array" aca="1" ref="D1178" ca="1">INDIRECT("'Room Details'!$E$1180")</f>
        <v>0</v>
      </c>
      <c r="E1178" t="str" cm="1">
        <f t="array" aca="1" ref="E1178" ca="1">INDIRECT("'Room Details'!$F$1180")</f>
        <v xml:space="preserve"> </v>
      </c>
      <c r="F1178" cm="1">
        <f t="array" aca="1" ref="F1178" ca="1">INDIRECT("'Room Details'!$G$1180")</f>
        <v>0</v>
      </c>
      <c r="G1178" cm="1">
        <f t="array" aca="1" ref="G1178" ca="1">INDIRECT("'Room Details'!$H$1180")</f>
        <v>0</v>
      </c>
      <c r="H1178" cm="1">
        <f t="array" aca="1" ref="H1178" ca="1">INDIRECT("'Room Details'!$I$1180")</f>
        <v>0</v>
      </c>
      <c r="I1178" cm="1">
        <f t="array" aca="1" ref="I1178" ca="1">INDIRECT("'Room Details'!$J$1180")</f>
        <v>0</v>
      </c>
      <c r="J1178" cm="1">
        <f t="array" aca="1" ref="J1178" ca="1">INDIRECT("'Room Details'!$K$1180")</f>
        <v>0</v>
      </c>
      <c r="K1178" t="str" cm="1">
        <f t="array" aca="1" ref="K1178" ca="1">INDIRECT("'Room Details'!$L$1180")</f>
        <v xml:space="preserve"> </v>
      </c>
      <c r="L1178" cm="1">
        <f t="array" aca="1" ref="L1178" ca="1">INDIRECT("'Room Details'!$M$1180")</f>
        <v>0</v>
      </c>
      <c r="M1178" cm="1">
        <f t="array" aca="1" ref="M1178" ca="1">INDIRECT("'Room Details'!$N$1180")</f>
        <v>0</v>
      </c>
      <c r="N1178" cm="1">
        <f t="array" aca="1" ref="N1178" ca="1">INDIRECT("'Room Details'!$O$1180")</f>
        <v>0</v>
      </c>
      <c r="O1178" cm="1">
        <f t="array" aca="1" ref="O1178" ca="1">INDIRECT("'Room Details'!$P$1180")</f>
        <v>0</v>
      </c>
    </row>
    <row r="1179" spans="1:15" x14ac:dyDescent="0.25">
      <c r="A1179" cm="1">
        <f t="array" aca="1" ref="A1179" ca="1">INDIRECT("'Room Details'!$B$1181")</f>
        <v>0</v>
      </c>
      <c r="B1179" cm="1">
        <f t="array" aca="1" ref="B1179" ca="1">INDIRECT("'Room Details'!$C$1181")</f>
        <v>0</v>
      </c>
      <c r="C1179" cm="1">
        <f t="array" aca="1" ref="C1179" ca="1">INDIRECT("'Room Details'!$D$1181")</f>
        <v>0</v>
      </c>
      <c r="D1179" cm="1">
        <f t="array" aca="1" ref="D1179" ca="1">INDIRECT("'Room Details'!$E$1181")</f>
        <v>0</v>
      </c>
      <c r="E1179" t="str" cm="1">
        <f t="array" aca="1" ref="E1179" ca="1">INDIRECT("'Room Details'!$F$1181")</f>
        <v xml:space="preserve"> </v>
      </c>
      <c r="F1179" cm="1">
        <f t="array" aca="1" ref="F1179" ca="1">INDIRECT("'Room Details'!$G$1181")</f>
        <v>0</v>
      </c>
      <c r="G1179" cm="1">
        <f t="array" aca="1" ref="G1179" ca="1">INDIRECT("'Room Details'!$H$1181")</f>
        <v>0</v>
      </c>
      <c r="H1179" cm="1">
        <f t="array" aca="1" ref="H1179" ca="1">INDIRECT("'Room Details'!$I$1181")</f>
        <v>0</v>
      </c>
      <c r="I1179" cm="1">
        <f t="array" aca="1" ref="I1179" ca="1">INDIRECT("'Room Details'!$J$1181")</f>
        <v>0</v>
      </c>
      <c r="J1179" cm="1">
        <f t="array" aca="1" ref="J1179" ca="1">INDIRECT("'Room Details'!$K$1181")</f>
        <v>0</v>
      </c>
      <c r="K1179" t="str" cm="1">
        <f t="array" aca="1" ref="K1179" ca="1">INDIRECT("'Room Details'!$L$1181")</f>
        <v xml:space="preserve"> </v>
      </c>
      <c r="L1179" cm="1">
        <f t="array" aca="1" ref="L1179" ca="1">INDIRECT("'Room Details'!$M$1181")</f>
        <v>0</v>
      </c>
      <c r="M1179" cm="1">
        <f t="array" aca="1" ref="M1179" ca="1">INDIRECT("'Room Details'!$N$1181")</f>
        <v>0</v>
      </c>
      <c r="N1179" cm="1">
        <f t="array" aca="1" ref="N1179" ca="1">INDIRECT("'Room Details'!$O$1181")</f>
        <v>0</v>
      </c>
      <c r="O1179" cm="1">
        <f t="array" aca="1" ref="O1179" ca="1">INDIRECT("'Room Details'!$P$1181")</f>
        <v>0</v>
      </c>
    </row>
    <row r="1180" spans="1:15" x14ac:dyDescent="0.25">
      <c r="A1180" cm="1">
        <f t="array" aca="1" ref="A1180" ca="1">INDIRECT("'Room Details'!$B$1182")</f>
        <v>0</v>
      </c>
      <c r="B1180" cm="1">
        <f t="array" aca="1" ref="B1180" ca="1">INDIRECT("'Room Details'!$C$1182")</f>
        <v>0</v>
      </c>
      <c r="C1180" cm="1">
        <f t="array" aca="1" ref="C1180" ca="1">INDIRECT("'Room Details'!$D$1182")</f>
        <v>0</v>
      </c>
      <c r="D1180" cm="1">
        <f t="array" aca="1" ref="D1180" ca="1">INDIRECT("'Room Details'!$E$1182")</f>
        <v>0</v>
      </c>
      <c r="E1180" t="str" cm="1">
        <f t="array" aca="1" ref="E1180" ca="1">INDIRECT("'Room Details'!$F$1182")</f>
        <v xml:space="preserve"> </v>
      </c>
      <c r="F1180" cm="1">
        <f t="array" aca="1" ref="F1180" ca="1">INDIRECT("'Room Details'!$G$1182")</f>
        <v>0</v>
      </c>
      <c r="G1180" cm="1">
        <f t="array" aca="1" ref="G1180" ca="1">INDIRECT("'Room Details'!$H$1182")</f>
        <v>0</v>
      </c>
      <c r="H1180" cm="1">
        <f t="array" aca="1" ref="H1180" ca="1">INDIRECT("'Room Details'!$I$1182")</f>
        <v>0</v>
      </c>
      <c r="I1180" cm="1">
        <f t="array" aca="1" ref="I1180" ca="1">INDIRECT("'Room Details'!$J$1182")</f>
        <v>0</v>
      </c>
      <c r="J1180" cm="1">
        <f t="array" aca="1" ref="J1180" ca="1">INDIRECT("'Room Details'!$K$1182")</f>
        <v>0</v>
      </c>
      <c r="K1180" t="str" cm="1">
        <f t="array" aca="1" ref="K1180" ca="1">INDIRECT("'Room Details'!$L$1182")</f>
        <v xml:space="preserve"> </v>
      </c>
      <c r="L1180" cm="1">
        <f t="array" aca="1" ref="L1180" ca="1">INDIRECT("'Room Details'!$M$1182")</f>
        <v>0</v>
      </c>
      <c r="M1180" cm="1">
        <f t="array" aca="1" ref="M1180" ca="1">INDIRECT("'Room Details'!$N$1182")</f>
        <v>0</v>
      </c>
      <c r="N1180" cm="1">
        <f t="array" aca="1" ref="N1180" ca="1">INDIRECT("'Room Details'!$O$1182")</f>
        <v>0</v>
      </c>
      <c r="O1180" cm="1">
        <f t="array" aca="1" ref="O1180" ca="1">INDIRECT("'Room Details'!$P$1182")</f>
        <v>0</v>
      </c>
    </row>
    <row r="1181" spans="1:15" x14ac:dyDescent="0.25">
      <c r="A1181" cm="1">
        <f t="array" aca="1" ref="A1181" ca="1">INDIRECT("'Room Details'!$B$1183")</f>
        <v>0</v>
      </c>
      <c r="B1181" cm="1">
        <f t="array" aca="1" ref="B1181" ca="1">INDIRECT("'Room Details'!$C$1183")</f>
        <v>0</v>
      </c>
      <c r="C1181" cm="1">
        <f t="array" aca="1" ref="C1181" ca="1">INDIRECT("'Room Details'!$D$1183")</f>
        <v>0</v>
      </c>
      <c r="D1181" cm="1">
        <f t="array" aca="1" ref="D1181" ca="1">INDIRECT("'Room Details'!$E$1183")</f>
        <v>0</v>
      </c>
      <c r="E1181" t="str" cm="1">
        <f t="array" aca="1" ref="E1181" ca="1">INDIRECT("'Room Details'!$F$1183")</f>
        <v xml:space="preserve"> </v>
      </c>
      <c r="F1181" cm="1">
        <f t="array" aca="1" ref="F1181" ca="1">INDIRECT("'Room Details'!$G$1183")</f>
        <v>0</v>
      </c>
      <c r="G1181" cm="1">
        <f t="array" aca="1" ref="G1181" ca="1">INDIRECT("'Room Details'!$H$1183")</f>
        <v>0</v>
      </c>
      <c r="H1181" cm="1">
        <f t="array" aca="1" ref="H1181" ca="1">INDIRECT("'Room Details'!$I$1183")</f>
        <v>0</v>
      </c>
      <c r="I1181" cm="1">
        <f t="array" aca="1" ref="I1181" ca="1">INDIRECT("'Room Details'!$J$1183")</f>
        <v>0</v>
      </c>
      <c r="J1181" cm="1">
        <f t="array" aca="1" ref="J1181" ca="1">INDIRECT("'Room Details'!$K$1183")</f>
        <v>0</v>
      </c>
      <c r="K1181" t="str" cm="1">
        <f t="array" aca="1" ref="K1181" ca="1">INDIRECT("'Room Details'!$L$1183")</f>
        <v xml:space="preserve"> </v>
      </c>
      <c r="L1181" cm="1">
        <f t="array" aca="1" ref="L1181" ca="1">INDIRECT("'Room Details'!$M$1183")</f>
        <v>0</v>
      </c>
      <c r="M1181" cm="1">
        <f t="array" aca="1" ref="M1181" ca="1">INDIRECT("'Room Details'!$N$1183")</f>
        <v>0</v>
      </c>
      <c r="N1181" cm="1">
        <f t="array" aca="1" ref="N1181" ca="1">INDIRECT("'Room Details'!$O$1183")</f>
        <v>0</v>
      </c>
      <c r="O1181" cm="1">
        <f t="array" aca="1" ref="O1181" ca="1">INDIRECT("'Room Details'!$P$1183")</f>
        <v>0</v>
      </c>
    </row>
    <row r="1182" spans="1:15" x14ac:dyDescent="0.25">
      <c r="A1182" cm="1">
        <f t="array" aca="1" ref="A1182" ca="1">INDIRECT("'Room Details'!$B$1184")</f>
        <v>0</v>
      </c>
      <c r="B1182" cm="1">
        <f t="array" aca="1" ref="B1182" ca="1">INDIRECT("'Room Details'!$C$1184")</f>
        <v>0</v>
      </c>
      <c r="C1182" cm="1">
        <f t="array" aca="1" ref="C1182" ca="1">INDIRECT("'Room Details'!$D$1184")</f>
        <v>0</v>
      </c>
      <c r="D1182" cm="1">
        <f t="array" aca="1" ref="D1182" ca="1">INDIRECT("'Room Details'!$E$1184")</f>
        <v>0</v>
      </c>
      <c r="E1182" t="str" cm="1">
        <f t="array" aca="1" ref="E1182" ca="1">INDIRECT("'Room Details'!$F$1184")</f>
        <v xml:space="preserve"> </v>
      </c>
      <c r="F1182" cm="1">
        <f t="array" aca="1" ref="F1182" ca="1">INDIRECT("'Room Details'!$G$1184")</f>
        <v>0</v>
      </c>
      <c r="G1182" cm="1">
        <f t="array" aca="1" ref="G1182" ca="1">INDIRECT("'Room Details'!$H$1184")</f>
        <v>0</v>
      </c>
      <c r="H1182" cm="1">
        <f t="array" aca="1" ref="H1182" ca="1">INDIRECT("'Room Details'!$I$1184")</f>
        <v>0</v>
      </c>
      <c r="I1182" cm="1">
        <f t="array" aca="1" ref="I1182" ca="1">INDIRECT("'Room Details'!$J$1184")</f>
        <v>0</v>
      </c>
      <c r="J1182" cm="1">
        <f t="array" aca="1" ref="J1182" ca="1">INDIRECT("'Room Details'!$K$1184")</f>
        <v>0</v>
      </c>
      <c r="K1182" t="str" cm="1">
        <f t="array" aca="1" ref="K1182" ca="1">INDIRECT("'Room Details'!$L$1184")</f>
        <v xml:space="preserve"> </v>
      </c>
      <c r="L1182" cm="1">
        <f t="array" aca="1" ref="L1182" ca="1">INDIRECT("'Room Details'!$M$1184")</f>
        <v>0</v>
      </c>
      <c r="M1182" cm="1">
        <f t="array" aca="1" ref="M1182" ca="1">INDIRECT("'Room Details'!$N$1184")</f>
        <v>0</v>
      </c>
      <c r="N1182" cm="1">
        <f t="array" aca="1" ref="N1182" ca="1">INDIRECT("'Room Details'!$O$1184")</f>
        <v>0</v>
      </c>
      <c r="O1182" cm="1">
        <f t="array" aca="1" ref="O1182" ca="1">INDIRECT("'Room Details'!$P$1184")</f>
        <v>0</v>
      </c>
    </row>
    <row r="1183" spans="1:15" x14ac:dyDescent="0.25">
      <c r="A1183" cm="1">
        <f t="array" aca="1" ref="A1183" ca="1">INDIRECT("'Room Details'!$B$1185")</f>
        <v>0</v>
      </c>
      <c r="B1183" cm="1">
        <f t="array" aca="1" ref="B1183" ca="1">INDIRECT("'Room Details'!$C$1185")</f>
        <v>0</v>
      </c>
      <c r="C1183" cm="1">
        <f t="array" aca="1" ref="C1183" ca="1">INDIRECT("'Room Details'!$D$1185")</f>
        <v>0</v>
      </c>
      <c r="D1183" cm="1">
        <f t="array" aca="1" ref="D1183" ca="1">INDIRECT("'Room Details'!$E$1185")</f>
        <v>0</v>
      </c>
      <c r="E1183" t="str" cm="1">
        <f t="array" aca="1" ref="E1183" ca="1">INDIRECT("'Room Details'!$F$1185")</f>
        <v xml:space="preserve"> </v>
      </c>
      <c r="F1183" cm="1">
        <f t="array" aca="1" ref="F1183" ca="1">INDIRECT("'Room Details'!$G$1185")</f>
        <v>0</v>
      </c>
      <c r="G1183" cm="1">
        <f t="array" aca="1" ref="G1183" ca="1">INDIRECT("'Room Details'!$H$1185")</f>
        <v>0</v>
      </c>
      <c r="H1183" cm="1">
        <f t="array" aca="1" ref="H1183" ca="1">INDIRECT("'Room Details'!$I$1185")</f>
        <v>0</v>
      </c>
      <c r="I1183" cm="1">
        <f t="array" aca="1" ref="I1183" ca="1">INDIRECT("'Room Details'!$J$1185")</f>
        <v>0</v>
      </c>
      <c r="J1183" cm="1">
        <f t="array" aca="1" ref="J1183" ca="1">INDIRECT("'Room Details'!$K$1185")</f>
        <v>0</v>
      </c>
      <c r="K1183" t="str" cm="1">
        <f t="array" aca="1" ref="K1183" ca="1">INDIRECT("'Room Details'!$L$1185")</f>
        <v xml:space="preserve"> </v>
      </c>
      <c r="L1183" cm="1">
        <f t="array" aca="1" ref="L1183" ca="1">INDIRECT("'Room Details'!$M$1185")</f>
        <v>0</v>
      </c>
      <c r="M1183" cm="1">
        <f t="array" aca="1" ref="M1183" ca="1">INDIRECT("'Room Details'!$N$1185")</f>
        <v>0</v>
      </c>
      <c r="N1183" cm="1">
        <f t="array" aca="1" ref="N1183" ca="1">INDIRECT("'Room Details'!$O$1185")</f>
        <v>0</v>
      </c>
      <c r="O1183" cm="1">
        <f t="array" aca="1" ref="O1183" ca="1">INDIRECT("'Room Details'!$P$1185")</f>
        <v>0</v>
      </c>
    </row>
    <row r="1184" spans="1:15" x14ac:dyDescent="0.25">
      <c r="A1184" cm="1">
        <f t="array" aca="1" ref="A1184" ca="1">INDIRECT("'Room Details'!$B$1186")</f>
        <v>0</v>
      </c>
      <c r="B1184" cm="1">
        <f t="array" aca="1" ref="B1184" ca="1">INDIRECT("'Room Details'!$C$1186")</f>
        <v>0</v>
      </c>
      <c r="C1184" cm="1">
        <f t="array" aca="1" ref="C1184" ca="1">INDIRECT("'Room Details'!$D$1186")</f>
        <v>0</v>
      </c>
      <c r="D1184" cm="1">
        <f t="array" aca="1" ref="D1184" ca="1">INDIRECT("'Room Details'!$E$1186")</f>
        <v>0</v>
      </c>
      <c r="E1184" t="str" cm="1">
        <f t="array" aca="1" ref="E1184" ca="1">INDIRECT("'Room Details'!$F$1186")</f>
        <v xml:space="preserve"> </v>
      </c>
      <c r="F1184" cm="1">
        <f t="array" aca="1" ref="F1184" ca="1">INDIRECT("'Room Details'!$G$1186")</f>
        <v>0</v>
      </c>
      <c r="G1184" cm="1">
        <f t="array" aca="1" ref="G1184" ca="1">INDIRECT("'Room Details'!$H$1186")</f>
        <v>0</v>
      </c>
      <c r="H1184" cm="1">
        <f t="array" aca="1" ref="H1184" ca="1">INDIRECT("'Room Details'!$I$1186")</f>
        <v>0</v>
      </c>
      <c r="I1184" cm="1">
        <f t="array" aca="1" ref="I1184" ca="1">INDIRECT("'Room Details'!$J$1186")</f>
        <v>0</v>
      </c>
      <c r="J1184" cm="1">
        <f t="array" aca="1" ref="J1184" ca="1">INDIRECT("'Room Details'!$K$1186")</f>
        <v>0</v>
      </c>
      <c r="K1184" t="str" cm="1">
        <f t="array" aca="1" ref="K1184" ca="1">INDIRECT("'Room Details'!$L$1186")</f>
        <v xml:space="preserve"> </v>
      </c>
      <c r="L1184" cm="1">
        <f t="array" aca="1" ref="L1184" ca="1">INDIRECT("'Room Details'!$M$1186")</f>
        <v>0</v>
      </c>
      <c r="M1184" cm="1">
        <f t="array" aca="1" ref="M1184" ca="1">INDIRECT("'Room Details'!$N$1186")</f>
        <v>0</v>
      </c>
      <c r="N1184" cm="1">
        <f t="array" aca="1" ref="N1184" ca="1">INDIRECT("'Room Details'!$O$1186")</f>
        <v>0</v>
      </c>
      <c r="O1184" cm="1">
        <f t="array" aca="1" ref="O1184" ca="1">INDIRECT("'Room Details'!$P$1186")</f>
        <v>0</v>
      </c>
    </row>
    <row r="1185" spans="1:15" x14ac:dyDescent="0.25">
      <c r="A1185" cm="1">
        <f t="array" aca="1" ref="A1185" ca="1">INDIRECT("'Room Details'!$B$1187")</f>
        <v>0</v>
      </c>
      <c r="B1185" cm="1">
        <f t="array" aca="1" ref="B1185" ca="1">INDIRECT("'Room Details'!$C$1187")</f>
        <v>0</v>
      </c>
      <c r="C1185" cm="1">
        <f t="array" aca="1" ref="C1185" ca="1">INDIRECT("'Room Details'!$D$1187")</f>
        <v>0</v>
      </c>
      <c r="D1185" cm="1">
        <f t="array" aca="1" ref="D1185" ca="1">INDIRECT("'Room Details'!$E$1187")</f>
        <v>0</v>
      </c>
      <c r="E1185" t="str" cm="1">
        <f t="array" aca="1" ref="E1185" ca="1">INDIRECT("'Room Details'!$F$1187")</f>
        <v xml:space="preserve"> </v>
      </c>
      <c r="F1185" cm="1">
        <f t="array" aca="1" ref="F1185" ca="1">INDIRECT("'Room Details'!$G$1187")</f>
        <v>0</v>
      </c>
      <c r="G1185" cm="1">
        <f t="array" aca="1" ref="G1185" ca="1">INDIRECT("'Room Details'!$H$1187")</f>
        <v>0</v>
      </c>
      <c r="H1185" cm="1">
        <f t="array" aca="1" ref="H1185" ca="1">INDIRECT("'Room Details'!$I$1187")</f>
        <v>0</v>
      </c>
      <c r="I1185" cm="1">
        <f t="array" aca="1" ref="I1185" ca="1">INDIRECT("'Room Details'!$J$1187")</f>
        <v>0</v>
      </c>
      <c r="J1185" cm="1">
        <f t="array" aca="1" ref="J1185" ca="1">INDIRECT("'Room Details'!$K$1187")</f>
        <v>0</v>
      </c>
      <c r="K1185" t="str" cm="1">
        <f t="array" aca="1" ref="K1185" ca="1">INDIRECT("'Room Details'!$L$1187")</f>
        <v xml:space="preserve"> </v>
      </c>
      <c r="L1185" cm="1">
        <f t="array" aca="1" ref="L1185" ca="1">INDIRECT("'Room Details'!$M$1187")</f>
        <v>0</v>
      </c>
      <c r="M1185" cm="1">
        <f t="array" aca="1" ref="M1185" ca="1">INDIRECT("'Room Details'!$N$1187")</f>
        <v>0</v>
      </c>
      <c r="N1185" cm="1">
        <f t="array" aca="1" ref="N1185" ca="1">INDIRECT("'Room Details'!$O$1187")</f>
        <v>0</v>
      </c>
      <c r="O1185" cm="1">
        <f t="array" aca="1" ref="O1185" ca="1">INDIRECT("'Room Details'!$P$1187")</f>
        <v>0</v>
      </c>
    </row>
    <row r="1186" spans="1:15" x14ac:dyDescent="0.25">
      <c r="A1186" cm="1">
        <f t="array" aca="1" ref="A1186" ca="1">INDIRECT("'Room Details'!$B$1188")</f>
        <v>0</v>
      </c>
      <c r="B1186" cm="1">
        <f t="array" aca="1" ref="B1186" ca="1">INDIRECT("'Room Details'!$C$1188")</f>
        <v>0</v>
      </c>
      <c r="C1186" cm="1">
        <f t="array" aca="1" ref="C1186" ca="1">INDIRECT("'Room Details'!$D$1188")</f>
        <v>0</v>
      </c>
      <c r="D1186" cm="1">
        <f t="array" aca="1" ref="D1186" ca="1">INDIRECT("'Room Details'!$E$1188")</f>
        <v>0</v>
      </c>
      <c r="E1186" t="str" cm="1">
        <f t="array" aca="1" ref="E1186" ca="1">INDIRECT("'Room Details'!$F$1188")</f>
        <v xml:space="preserve"> </v>
      </c>
      <c r="F1186" cm="1">
        <f t="array" aca="1" ref="F1186" ca="1">INDIRECT("'Room Details'!$G$1188")</f>
        <v>0</v>
      </c>
      <c r="G1186" cm="1">
        <f t="array" aca="1" ref="G1186" ca="1">INDIRECT("'Room Details'!$H$1188")</f>
        <v>0</v>
      </c>
      <c r="H1186" cm="1">
        <f t="array" aca="1" ref="H1186" ca="1">INDIRECT("'Room Details'!$I$1188")</f>
        <v>0</v>
      </c>
      <c r="I1186" cm="1">
        <f t="array" aca="1" ref="I1186" ca="1">INDIRECT("'Room Details'!$J$1188")</f>
        <v>0</v>
      </c>
      <c r="J1186" cm="1">
        <f t="array" aca="1" ref="J1186" ca="1">INDIRECT("'Room Details'!$K$1188")</f>
        <v>0</v>
      </c>
      <c r="K1186" t="str" cm="1">
        <f t="array" aca="1" ref="K1186" ca="1">INDIRECT("'Room Details'!$L$1188")</f>
        <v xml:space="preserve"> </v>
      </c>
      <c r="L1186" cm="1">
        <f t="array" aca="1" ref="L1186" ca="1">INDIRECT("'Room Details'!$M$1188")</f>
        <v>0</v>
      </c>
      <c r="M1186" cm="1">
        <f t="array" aca="1" ref="M1186" ca="1">INDIRECT("'Room Details'!$N$1188")</f>
        <v>0</v>
      </c>
      <c r="N1186" cm="1">
        <f t="array" aca="1" ref="N1186" ca="1">INDIRECT("'Room Details'!$O$1188")</f>
        <v>0</v>
      </c>
      <c r="O1186" cm="1">
        <f t="array" aca="1" ref="O1186" ca="1">INDIRECT("'Room Details'!$P$1188")</f>
        <v>0</v>
      </c>
    </row>
    <row r="1187" spans="1:15" x14ac:dyDescent="0.25">
      <c r="A1187" cm="1">
        <f t="array" aca="1" ref="A1187" ca="1">INDIRECT("'Room Details'!$B$1189")</f>
        <v>0</v>
      </c>
      <c r="B1187" cm="1">
        <f t="array" aca="1" ref="B1187" ca="1">INDIRECT("'Room Details'!$C$1189")</f>
        <v>0</v>
      </c>
      <c r="C1187" cm="1">
        <f t="array" aca="1" ref="C1187" ca="1">INDIRECT("'Room Details'!$D$1189")</f>
        <v>0</v>
      </c>
      <c r="D1187" cm="1">
        <f t="array" aca="1" ref="D1187" ca="1">INDIRECT("'Room Details'!$E$1189")</f>
        <v>0</v>
      </c>
      <c r="E1187" t="str" cm="1">
        <f t="array" aca="1" ref="E1187" ca="1">INDIRECT("'Room Details'!$F$1189")</f>
        <v xml:space="preserve"> </v>
      </c>
      <c r="F1187" cm="1">
        <f t="array" aca="1" ref="F1187" ca="1">INDIRECT("'Room Details'!$G$1189")</f>
        <v>0</v>
      </c>
      <c r="G1187" cm="1">
        <f t="array" aca="1" ref="G1187" ca="1">INDIRECT("'Room Details'!$H$1189")</f>
        <v>0</v>
      </c>
      <c r="H1187" cm="1">
        <f t="array" aca="1" ref="H1187" ca="1">INDIRECT("'Room Details'!$I$1189")</f>
        <v>0</v>
      </c>
      <c r="I1187" cm="1">
        <f t="array" aca="1" ref="I1187" ca="1">INDIRECT("'Room Details'!$J$1189")</f>
        <v>0</v>
      </c>
      <c r="J1187" cm="1">
        <f t="array" aca="1" ref="J1187" ca="1">INDIRECT("'Room Details'!$K$1189")</f>
        <v>0</v>
      </c>
      <c r="K1187" t="str" cm="1">
        <f t="array" aca="1" ref="K1187" ca="1">INDIRECT("'Room Details'!$L$1189")</f>
        <v xml:space="preserve"> </v>
      </c>
      <c r="L1187" cm="1">
        <f t="array" aca="1" ref="L1187" ca="1">INDIRECT("'Room Details'!$M$1189")</f>
        <v>0</v>
      </c>
      <c r="M1187" cm="1">
        <f t="array" aca="1" ref="M1187" ca="1">INDIRECT("'Room Details'!$N$1189")</f>
        <v>0</v>
      </c>
      <c r="N1187" cm="1">
        <f t="array" aca="1" ref="N1187" ca="1">INDIRECT("'Room Details'!$O$1189")</f>
        <v>0</v>
      </c>
      <c r="O1187" cm="1">
        <f t="array" aca="1" ref="O1187" ca="1">INDIRECT("'Room Details'!$P$1189")</f>
        <v>0</v>
      </c>
    </row>
    <row r="1188" spans="1:15" x14ac:dyDescent="0.25">
      <c r="A1188" cm="1">
        <f t="array" aca="1" ref="A1188" ca="1">INDIRECT("'Room Details'!$B$1190")</f>
        <v>0</v>
      </c>
      <c r="B1188" cm="1">
        <f t="array" aca="1" ref="B1188" ca="1">INDIRECT("'Room Details'!$C$1190")</f>
        <v>0</v>
      </c>
      <c r="C1188" cm="1">
        <f t="array" aca="1" ref="C1188" ca="1">INDIRECT("'Room Details'!$D$1190")</f>
        <v>0</v>
      </c>
      <c r="D1188" cm="1">
        <f t="array" aca="1" ref="D1188" ca="1">INDIRECT("'Room Details'!$E$1190")</f>
        <v>0</v>
      </c>
      <c r="E1188" t="str" cm="1">
        <f t="array" aca="1" ref="E1188" ca="1">INDIRECT("'Room Details'!$F$1190")</f>
        <v xml:space="preserve"> </v>
      </c>
      <c r="F1188" cm="1">
        <f t="array" aca="1" ref="F1188" ca="1">INDIRECT("'Room Details'!$G$1190")</f>
        <v>0</v>
      </c>
      <c r="G1188" cm="1">
        <f t="array" aca="1" ref="G1188" ca="1">INDIRECT("'Room Details'!$H$1190")</f>
        <v>0</v>
      </c>
      <c r="H1188" cm="1">
        <f t="array" aca="1" ref="H1188" ca="1">INDIRECT("'Room Details'!$I$1190")</f>
        <v>0</v>
      </c>
      <c r="I1188" cm="1">
        <f t="array" aca="1" ref="I1188" ca="1">INDIRECT("'Room Details'!$J$1190")</f>
        <v>0</v>
      </c>
      <c r="J1188" cm="1">
        <f t="array" aca="1" ref="J1188" ca="1">INDIRECT("'Room Details'!$K$1190")</f>
        <v>0</v>
      </c>
      <c r="K1188" t="str" cm="1">
        <f t="array" aca="1" ref="K1188" ca="1">INDIRECT("'Room Details'!$L$1190")</f>
        <v xml:space="preserve"> </v>
      </c>
      <c r="L1188" cm="1">
        <f t="array" aca="1" ref="L1188" ca="1">INDIRECT("'Room Details'!$M$1190")</f>
        <v>0</v>
      </c>
      <c r="M1188" cm="1">
        <f t="array" aca="1" ref="M1188" ca="1">INDIRECT("'Room Details'!$N$1190")</f>
        <v>0</v>
      </c>
      <c r="N1188" cm="1">
        <f t="array" aca="1" ref="N1188" ca="1">INDIRECT("'Room Details'!$O$1190")</f>
        <v>0</v>
      </c>
      <c r="O1188" cm="1">
        <f t="array" aca="1" ref="O1188" ca="1">INDIRECT("'Room Details'!$P$1190")</f>
        <v>0</v>
      </c>
    </row>
    <row r="1189" spans="1:15" x14ac:dyDescent="0.25">
      <c r="A1189" cm="1">
        <f t="array" aca="1" ref="A1189" ca="1">INDIRECT("'Room Details'!$B$1191")</f>
        <v>0</v>
      </c>
      <c r="B1189" cm="1">
        <f t="array" aca="1" ref="B1189" ca="1">INDIRECT("'Room Details'!$C$1191")</f>
        <v>0</v>
      </c>
      <c r="C1189" cm="1">
        <f t="array" aca="1" ref="C1189" ca="1">INDIRECT("'Room Details'!$D$1191")</f>
        <v>0</v>
      </c>
      <c r="D1189" cm="1">
        <f t="array" aca="1" ref="D1189" ca="1">INDIRECT("'Room Details'!$E$1191")</f>
        <v>0</v>
      </c>
      <c r="E1189" t="str" cm="1">
        <f t="array" aca="1" ref="E1189" ca="1">INDIRECT("'Room Details'!$F$1191")</f>
        <v xml:space="preserve"> </v>
      </c>
      <c r="F1189" cm="1">
        <f t="array" aca="1" ref="F1189" ca="1">INDIRECT("'Room Details'!$G$1191")</f>
        <v>0</v>
      </c>
      <c r="G1189" cm="1">
        <f t="array" aca="1" ref="G1189" ca="1">INDIRECT("'Room Details'!$H$1191")</f>
        <v>0</v>
      </c>
      <c r="H1189" cm="1">
        <f t="array" aca="1" ref="H1189" ca="1">INDIRECT("'Room Details'!$I$1191")</f>
        <v>0</v>
      </c>
      <c r="I1189" cm="1">
        <f t="array" aca="1" ref="I1189" ca="1">INDIRECT("'Room Details'!$J$1191")</f>
        <v>0</v>
      </c>
      <c r="J1189" cm="1">
        <f t="array" aca="1" ref="J1189" ca="1">INDIRECT("'Room Details'!$K$1191")</f>
        <v>0</v>
      </c>
      <c r="K1189" t="str" cm="1">
        <f t="array" aca="1" ref="K1189" ca="1">INDIRECT("'Room Details'!$L$1191")</f>
        <v xml:space="preserve"> </v>
      </c>
      <c r="L1189" cm="1">
        <f t="array" aca="1" ref="L1189" ca="1">INDIRECT("'Room Details'!$M$1191")</f>
        <v>0</v>
      </c>
      <c r="M1189" cm="1">
        <f t="array" aca="1" ref="M1189" ca="1">INDIRECT("'Room Details'!$N$1191")</f>
        <v>0</v>
      </c>
      <c r="N1189" cm="1">
        <f t="array" aca="1" ref="N1189" ca="1">INDIRECT("'Room Details'!$O$1191")</f>
        <v>0</v>
      </c>
      <c r="O1189" cm="1">
        <f t="array" aca="1" ref="O1189" ca="1">INDIRECT("'Room Details'!$P$1191")</f>
        <v>0</v>
      </c>
    </row>
    <row r="1190" spans="1:15" x14ac:dyDescent="0.25">
      <c r="A1190" cm="1">
        <f t="array" aca="1" ref="A1190" ca="1">INDIRECT("'Room Details'!$B$1192")</f>
        <v>0</v>
      </c>
      <c r="B1190" cm="1">
        <f t="array" aca="1" ref="B1190" ca="1">INDIRECT("'Room Details'!$C$1192")</f>
        <v>0</v>
      </c>
      <c r="C1190" cm="1">
        <f t="array" aca="1" ref="C1190" ca="1">INDIRECT("'Room Details'!$D$1192")</f>
        <v>0</v>
      </c>
      <c r="D1190" cm="1">
        <f t="array" aca="1" ref="D1190" ca="1">INDIRECT("'Room Details'!$E$1192")</f>
        <v>0</v>
      </c>
      <c r="E1190" t="str" cm="1">
        <f t="array" aca="1" ref="E1190" ca="1">INDIRECT("'Room Details'!$F$1192")</f>
        <v xml:space="preserve"> </v>
      </c>
      <c r="F1190" cm="1">
        <f t="array" aca="1" ref="F1190" ca="1">INDIRECT("'Room Details'!$G$1192")</f>
        <v>0</v>
      </c>
      <c r="G1190" cm="1">
        <f t="array" aca="1" ref="G1190" ca="1">INDIRECT("'Room Details'!$H$1192")</f>
        <v>0</v>
      </c>
      <c r="H1190" cm="1">
        <f t="array" aca="1" ref="H1190" ca="1">INDIRECT("'Room Details'!$I$1192")</f>
        <v>0</v>
      </c>
      <c r="I1190" cm="1">
        <f t="array" aca="1" ref="I1190" ca="1">INDIRECT("'Room Details'!$J$1192")</f>
        <v>0</v>
      </c>
      <c r="J1190" cm="1">
        <f t="array" aca="1" ref="J1190" ca="1">INDIRECT("'Room Details'!$K$1192")</f>
        <v>0</v>
      </c>
      <c r="K1190" t="str" cm="1">
        <f t="array" aca="1" ref="K1190" ca="1">INDIRECT("'Room Details'!$L$1192")</f>
        <v xml:space="preserve"> </v>
      </c>
      <c r="L1190" cm="1">
        <f t="array" aca="1" ref="L1190" ca="1">INDIRECT("'Room Details'!$M$1192")</f>
        <v>0</v>
      </c>
      <c r="M1190" cm="1">
        <f t="array" aca="1" ref="M1190" ca="1">INDIRECT("'Room Details'!$N$1192")</f>
        <v>0</v>
      </c>
      <c r="N1190" cm="1">
        <f t="array" aca="1" ref="N1190" ca="1">INDIRECT("'Room Details'!$O$1192")</f>
        <v>0</v>
      </c>
      <c r="O1190" cm="1">
        <f t="array" aca="1" ref="O1190" ca="1">INDIRECT("'Room Details'!$P$1192")</f>
        <v>0</v>
      </c>
    </row>
    <row r="1191" spans="1:15" x14ac:dyDescent="0.25">
      <c r="A1191" cm="1">
        <f t="array" aca="1" ref="A1191" ca="1">INDIRECT("'Room Details'!$B$1193")</f>
        <v>0</v>
      </c>
      <c r="B1191" cm="1">
        <f t="array" aca="1" ref="B1191" ca="1">INDIRECT("'Room Details'!$C$1193")</f>
        <v>0</v>
      </c>
      <c r="C1191" cm="1">
        <f t="array" aca="1" ref="C1191" ca="1">INDIRECT("'Room Details'!$D$1193")</f>
        <v>0</v>
      </c>
      <c r="D1191" cm="1">
        <f t="array" aca="1" ref="D1191" ca="1">INDIRECT("'Room Details'!$E$1193")</f>
        <v>0</v>
      </c>
      <c r="E1191" t="str" cm="1">
        <f t="array" aca="1" ref="E1191" ca="1">INDIRECT("'Room Details'!$F$1193")</f>
        <v xml:space="preserve"> </v>
      </c>
      <c r="F1191" cm="1">
        <f t="array" aca="1" ref="F1191" ca="1">INDIRECT("'Room Details'!$G$1193")</f>
        <v>0</v>
      </c>
      <c r="G1191" cm="1">
        <f t="array" aca="1" ref="G1191" ca="1">INDIRECT("'Room Details'!$H$1193")</f>
        <v>0</v>
      </c>
      <c r="H1191" cm="1">
        <f t="array" aca="1" ref="H1191" ca="1">INDIRECT("'Room Details'!$I$1193")</f>
        <v>0</v>
      </c>
      <c r="I1191" cm="1">
        <f t="array" aca="1" ref="I1191" ca="1">INDIRECT("'Room Details'!$J$1193")</f>
        <v>0</v>
      </c>
      <c r="J1191" cm="1">
        <f t="array" aca="1" ref="J1191" ca="1">INDIRECT("'Room Details'!$K$1193")</f>
        <v>0</v>
      </c>
      <c r="K1191" t="str" cm="1">
        <f t="array" aca="1" ref="K1191" ca="1">INDIRECT("'Room Details'!$L$1193")</f>
        <v xml:space="preserve"> </v>
      </c>
      <c r="L1191" cm="1">
        <f t="array" aca="1" ref="L1191" ca="1">INDIRECT("'Room Details'!$M$1193")</f>
        <v>0</v>
      </c>
      <c r="M1191" cm="1">
        <f t="array" aca="1" ref="M1191" ca="1">INDIRECT("'Room Details'!$N$1193")</f>
        <v>0</v>
      </c>
      <c r="N1191" cm="1">
        <f t="array" aca="1" ref="N1191" ca="1">INDIRECT("'Room Details'!$O$1193")</f>
        <v>0</v>
      </c>
      <c r="O1191" cm="1">
        <f t="array" aca="1" ref="O1191" ca="1">INDIRECT("'Room Details'!$P$1193")</f>
        <v>0</v>
      </c>
    </row>
    <row r="1192" spans="1:15" x14ac:dyDescent="0.25">
      <c r="A1192" cm="1">
        <f t="array" aca="1" ref="A1192" ca="1">INDIRECT("'Room Details'!$B$1194")</f>
        <v>0</v>
      </c>
      <c r="B1192" cm="1">
        <f t="array" aca="1" ref="B1192" ca="1">INDIRECT("'Room Details'!$C$1194")</f>
        <v>0</v>
      </c>
      <c r="C1192" cm="1">
        <f t="array" aca="1" ref="C1192" ca="1">INDIRECT("'Room Details'!$D$1194")</f>
        <v>0</v>
      </c>
      <c r="D1192" cm="1">
        <f t="array" aca="1" ref="D1192" ca="1">INDIRECT("'Room Details'!$E$1194")</f>
        <v>0</v>
      </c>
      <c r="E1192" t="str" cm="1">
        <f t="array" aca="1" ref="E1192" ca="1">INDIRECT("'Room Details'!$F$1194")</f>
        <v xml:space="preserve"> </v>
      </c>
      <c r="F1192" cm="1">
        <f t="array" aca="1" ref="F1192" ca="1">INDIRECT("'Room Details'!$G$1194")</f>
        <v>0</v>
      </c>
      <c r="G1192" cm="1">
        <f t="array" aca="1" ref="G1192" ca="1">INDIRECT("'Room Details'!$H$1194")</f>
        <v>0</v>
      </c>
      <c r="H1192" cm="1">
        <f t="array" aca="1" ref="H1192" ca="1">INDIRECT("'Room Details'!$I$1194")</f>
        <v>0</v>
      </c>
      <c r="I1192" cm="1">
        <f t="array" aca="1" ref="I1192" ca="1">INDIRECT("'Room Details'!$J$1194")</f>
        <v>0</v>
      </c>
      <c r="J1192" cm="1">
        <f t="array" aca="1" ref="J1192" ca="1">INDIRECT("'Room Details'!$K$1194")</f>
        <v>0</v>
      </c>
      <c r="K1192" t="str" cm="1">
        <f t="array" aca="1" ref="K1192" ca="1">INDIRECT("'Room Details'!$L$1194")</f>
        <v xml:space="preserve"> </v>
      </c>
      <c r="L1192" cm="1">
        <f t="array" aca="1" ref="L1192" ca="1">INDIRECT("'Room Details'!$M$1194")</f>
        <v>0</v>
      </c>
      <c r="M1192" cm="1">
        <f t="array" aca="1" ref="M1192" ca="1">INDIRECT("'Room Details'!$N$1194")</f>
        <v>0</v>
      </c>
      <c r="N1192" cm="1">
        <f t="array" aca="1" ref="N1192" ca="1">INDIRECT("'Room Details'!$O$1194")</f>
        <v>0</v>
      </c>
      <c r="O1192" cm="1">
        <f t="array" aca="1" ref="O1192" ca="1">INDIRECT("'Room Details'!$P$1194")</f>
        <v>0</v>
      </c>
    </row>
    <row r="1193" spans="1:15" x14ac:dyDescent="0.25">
      <c r="A1193" cm="1">
        <f t="array" aca="1" ref="A1193" ca="1">INDIRECT("'Room Details'!$B$1195")</f>
        <v>0</v>
      </c>
      <c r="B1193" cm="1">
        <f t="array" aca="1" ref="B1193" ca="1">INDIRECT("'Room Details'!$C$1195")</f>
        <v>0</v>
      </c>
      <c r="C1193" cm="1">
        <f t="array" aca="1" ref="C1193" ca="1">INDIRECT("'Room Details'!$D$1195")</f>
        <v>0</v>
      </c>
      <c r="D1193" cm="1">
        <f t="array" aca="1" ref="D1193" ca="1">INDIRECT("'Room Details'!$E$1195")</f>
        <v>0</v>
      </c>
      <c r="E1193" t="str" cm="1">
        <f t="array" aca="1" ref="E1193" ca="1">INDIRECT("'Room Details'!$F$1195")</f>
        <v xml:space="preserve"> </v>
      </c>
      <c r="F1193" cm="1">
        <f t="array" aca="1" ref="F1193" ca="1">INDIRECT("'Room Details'!$G$1195")</f>
        <v>0</v>
      </c>
      <c r="G1193" cm="1">
        <f t="array" aca="1" ref="G1193" ca="1">INDIRECT("'Room Details'!$H$1195")</f>
        <v>0</v>
      </c>
      <c r="H1193" cm="1">
        <f t="array" aca="1" ref="H1193" ca="1">INDIRECT("'Room Details'!$I$1195")</f>
        <v>0</v>
      </c>
      <c r="I1193" cm="1">
        <f t="array" aca="1" ref="I1193" ca="1">INDIRECT("'Room Details'!$J$1195")</f>
        <v>0</v>
      </c>
      <c r="J1193" cm="1">
        <f t="array" aca="1" ref="J1193" ca="1">INDIRECT("'Room Details'!$K$1195")</f>
        <v>0</v>
      </c>
      <c r="K1193" t="str" cm="1">
        <f t="array" aca="1" ref="K1193" ca="1">INDIRECT("'Room Details'!$L$1195")</f>
        <v xml:space="preserve"> </v>
      </c>
      <c r="L1193" cm="1">
        <f t="array" aca="1" ref="L1193" ca="1">INDIRECT("'Room Details'!$M$1195")</f>
        <v>0</v>
      </c>
      <c r="M1193" cm="1">
        <f t="array" aca="1" ref="M1193" ca="1">INDIRECT("'Room Details'!$N$1195")</f>
        <v>0</v>
      </c>
      <c r="N1193" cm="1">
        <f t="array" aca="1" ref="N1193" ca="1">INDIRECT("'Room Details'!$O$1195")</f>
        <v>0</v>
      </c>
      <c r="O1193" cm="1">
        <f t="array" aca="1" ref="O1193" ca="1">INDIRECT("'Room Details'!$P$1195")</f>
        <v>0</v>
      </c>
    </row>
    <row r="1194" spans="1:15" x14ac:dyDescent="0.25">
      <c r="A1194" cm="1">
        <f t="array" aca="1" ref="A1194" ca="1">INDIRECT("'Room Details'!$B$1196")</f>
        <v>0</v>
      </c>
      <c r="B1194" cm="1">
        <f t="array" aca="1" ref="B1194" ca="1">INDIRECT("'Room Details'!$C$1196")</f>
        <v>0</v>
      </c>
      <c r="C1194" cm="1">
        <f t="array" aca="1" ref="C1194" ca="1">INDIRECT("'Room Details'!$D$1196")</f>
        <v>0</v>
      </c>
      <c r="D1194" cm="1">
        <f t="array" aca="1" ref="D1194" ca="1">INDIRECT("'Room Details'!$E$1196")</f>
        <v>0</v>
      </c>
      <c r="E1194" t="str" cm="1">
        <f t="array" aca="1" ref="E1194" ca="1">INDIRECT("'Room Details'!$F$1196")</f>
        <v xml:space="preserve"> </v>
      </c>
      <c r="F1194" cm="1">
        <f t="array" aca="1" ref="F1194" ca="1">INDIRECT("'Room Details'!$G$1196")</f>
        <v>0</v>
      </c>
      <c r="G1194" cm="1">
        <f t="array" aca="1" ref="G1194" ca="1">INDIRECT("'Room Details'!$H$1196")</f>
        <v>0</v>
      </c>
      <c r="H1194" cm="1">
        <f t="array" aca="1" ref="H1194" ca="1">INDIRECT("'Room Details'!$I$1196")</f>
        <v>0</v>
      </c>
      <c r="I1194" cm="1">
        <f t="array" aca="1" ref="I1194" ca="1">INDIRECT("'Room Details'!$J$1196")</f>
        <v>0</v>
      </c>
      <c r="J1194" cm="1">
        <f t="array" aca="1" ref="J1194" ca="1">INDIRECT("'Room Details'!$K$1196")</f>
        <v>0</v>
      </c>
      <c r="K1194" t="str" cm="1">
        <f t="array" aca="1" ref="K1194" ca="1">INDIRECT("'Room Details'!$L$1196")</f>
        <v xml:space="preserve"> </v>
      </c>
      <c r="L1194" cm="1">
        <f t="array" aca="1" ref="L1194" ca="1">INDIRECT("'Room Details'!$M$1196")</f>
        <v>0</v>
      </c>
      <c r="M1194" cm="1">
        <f t="array" aca="1" ref="M1194" ca="1">INDIRECT("'Room Details'!$N$1196")</f>
        <v>0</v>
      </c>
      <c r="N1194" cm="1">
        <f t="array" aca="1" ref="N1194" ca="1">INDIRECT("'Room Details'!$O$1196")</f>
        <v>0</v>
      </c>
      <c r="O1194" cm="1">
        <f t="array" aca="1" ref="O1194" ca="1">INDIRECT("'Room Details'!$P$1196")</f>
        <v>0</v>
      </c>
    </row>
    <row r="1195" spans="1:15" x14ac:dyDescent="0.25">
      <c r="A1195" cm="1">
        <f t="array" aca="1" ref="A1195" ca="1">INDIRECT("'Room Details'!$B$1197")</f>
        <v>0</v>
      </c>
      <c r="B1195" cm="1">
        <f t="array" aca="1" ref="B1195" ca="1">INDIRECT("'Room Details'!$C$1197")</f>
        <v>0</v>
      </c>
      <c r="C1195" cm="1">
        <f t="array" aca="1" ref="C1195" ca="1">INDIRECT("'Room Details'!$D$1197")</f>
        <v>0</v>
      </c>
      <c r="D1195" cm="1">
        <f t="array" aca="1" ref="D1195" ca="1">INDIRECT("'Room Details'!$E$1197")</f>
        <v>0</v>
      </c>
      <c r="E1195" t="str" cm="1">
        <f t="array" aca="1" ref="E1195" ca="1">INDIRECT("'Room Details'!$F$1197")</f>
        <v xml:space="preserve"> </v>
      </c>
      <c r="F1195" cm="1">
        <f t="array" aca="1" ref="F1195" ca="1">INDIRECT("'Room Details'!$G$1197")</f>
        <v>0</v>
      </c>
      <c r="G1195" cm="1">
        <f t="array" aca="1" ref="G1195" ca="1">INDIRECT("'Room Details'!$H$1197")</f>
        <v>0</v>
      </c>
      <c r="H1195" cm="1">
        <f t="array" aca="1" ref="H1195" ca="1">INDIRECT("'Room Details'!$I$1197")</f>
        <v>0</v>
      </c>
      <c r="I1195" cm="1">
        <f t="array" aca="1" ref="I1195" ca="1">INDIRECT("'Room Details'!$J$1197")</f>
        <v>0</v>
      </c>
      <c r="J1195" cm="1">
        <f t="array" aca="1" ref="J1195" ca="1">INDIRECT("'Room Details'!$K$1197")</f>
        <v>0</v>
      </c>
      <c r="K1195" t="str" cm="1">
        <f t="array" aca="1" ref="K1195" ca="1">INDIRECT("'Room Details'!$L$1197")</f>
        <v xml:space="preserve"> </v>
      </c>
      <c r="L1195" cm="1">
        <f t="array" aca="1" ref="L1195" ca="1">INDIRECT("'Room Details'!$M$1197")</f>
        <v>0</v>
      </c>
      <c r="M1195" cm="1">
        <f t="array" aca="1" ref="M1195" ca="1">INDIRECT("'Room Details'!$N$1197")</f>
        <v>0</v>
      </c>
      <c r="N1195" cm="1">
        <f t="array" aca="1" ref="N1195" ca="1">INDIRECT("'Room Details'!$O$1197")</f>
        <v>0</v>
      </c>
      <c r="O1195" cm="1">
        <f t="array" aca="1" ref="O1195" ca="1">INDIRECT("'Room Details'!$P$1197")</f>
        <v>0</v>
      </c>
    </row>
    <row r="1196" spans="1:15" x14ac:dyDescent="0.25">
      <c r="A1196" cm="1">
        <f t="array" aca="1" ref="A1196" ca="1">INDIRECT("'Room Details'!$B$1198")</f>
        <v>0</v>
      </c>
      <c r="B1196" cm="1">
        <f t="array" aca="1" ref="B1196" ca="1">INDIRECT("'Room Details'!$C$1198")</f>
        <v>0</v>
      </c>
      <c r="C1196" cm="1">
        <f t="array" aca="1" ref="C1196" ca="1">INDIRECT("'Room Details'!$D$1198")</f>
        <v>0</v>
      </c>
      <c r="D1196" cm="1">
        <f t="array" aca="1" ref="D1196" ca="1">INDIRECT("'Room Details'!$E$1198")</f>
        <v>0</v>
      </c>
      <c r="E1196" t="str" cm="1">
        <f t="array" aca="1" ref="E1196" ca="1">INDIRECT("'Room Details'!$F$1198")</f>
        <v xml:space="preserve"> </v>
      </c>
      <c r="F1196" cm="1">
        <f t="array" aca="1" ref="F1196" ca="1">INDIRECT("'Room Details'!$G$1198")</f>
        <v>0</v>
      </c>
      <c r="G1196" cm="1">
        <f t="array" aca="1" ref="G1196" ca="1">INDIRECT("'Room Details'!$H$1198")</f>
        <v>0</v>
      </c>
      <c r="H1196" cm="1">
        <f t="array" aca="1" ref="H1196" ca="1">INDIRECT("'Room Details'!$I$1198")</f>
        <v>0</v>
      </c>
      <c r="I1196" cm="1">
        <f t="array" aca="1" ref="I1196" ca="1">INDIRECT("'Room Details'!$J$1198")</f>
        <v>0</v>
      </c>
      <c r="J1196" cm="1">
        <f t="array" aca="1" ref="J1196" ca="1">INDIRECT("'Room Details'!$K$1198")</f>
        <v>0</v>
      </c>
      <c r="K1196" t="str" cm="1">
        <f t="array" aca="1" ref="K1196" ca="1">INDIRECT("'Room Details'!$L$1198")</f>
        <v xml:space="preserve"> </v>
      </c>
      <c r="L1196" cm="1">
        <f t="array" aca="1" ref="L1196" ca="1">INDIRECT("'Room Details'!$M$1198")</f>
        <v>0</v>
      </c>
      <c r="M1196" cm="1">
        <f t="array" aca="1" ref="M1196" ca="1">INDIRECT("'Room Details'!$N$1198")</f>
        <v>0</v>
      </c>
      <c r="N1196" cm="1">
        <f t="array" aca="1" ref="N1196" ca="1">INDIRECT("'Room Details'!$O$1198")</f>
        <v>0</v>
      </c>
      <c r="O1196" cm="1">
        <f t="array" aca="1" ref="O1196" ca="1">INDIRECT("'Room Details'!$P$1198")</f>
        <v>0</v>
      </c>
    </row>
    <row r="1197" spans="1:15" x14ac:dyDescent="0.25">
      <c r="A1197" cm="1">
        <f t="array" aca="1" ref="A1197" ca="1">INDIRECT("'Room Details'!$B$1199")</f>
        <v>0</v>
      </c>
      <c r="B1197" cm="1">
        <f t="array" aca="1" ref="B1197" ca="1">INDIRECT("'Room Details'!$C$1199")</f>
        <v>0</v>
      </c>
      <c r="C1197" cm="1">
        <f t="array" aca="1" ref="C1197" ca="1">INDIRECT("'Room Details'!$D$1199")</f>
        <v>0</v>
      </c>
      <c r="D1197" cm="1">
        <f t="array" aca="1" ref="D1197" ca="1">INDIRECT("'Room Details'!$E$1199")</f>
        <v>0</v>
      </c>
      <c r="E1197" t="str" cm="1">
        <f t="array" aca="1" ref="E1197" ca="1">INDIRECT("'Room Details'!$F$1199")</f>
        <v xml:space="preserve"> </v>
      </c>
      <c r="F1197" cm="1">
        <f t="array" aca="1" ref="F1197" ca="1">INDIRECT("'Room Details'!$G$1199")</f>
        <v>0</v>
      </c>
      <c r="G1197" cm="1">
        <f t="array" aca="1" ref="G1197" ca="1">INDIRECT("'Room Details'!$H$1199")</f>
        <v>0</v>
      </c>
      <c r="H1197" cm="1">
        <f t="array" aca="1" ref="H1197" ca="1">INDIRECT("'Room Details'!$I$1199")</f>
        <v>0</v>
      </c>
      <c r="I1197" cm="1">
        <f t="array" aca="1" ref="I1197" ca="1">INDIRECT("'Room Details'!$J$1199")</f>
        <v>0</v>
      </c>
      <c r="J1197" cm="1">
        <f t="array" aca="1" ref="J1197" ca="1">INDIRECT("'Room Details'!$K$1199")</f>
        <v>0</v>
      </c>
      <c r="K1197" t="str" cm="1">
        <f t="array" aca="1" ref="K1197" ca="1">INDIRECT("'Room Details'!$L$1199")</f>
        <v xml:space="preserve"> </v>
      </c>
      <c r="L1197" cm="1">
        <f t="array" aca="1" ref="L1197" ca="1">INDIRECT("'Room Details'!$M$1199")</f>
        <v>0</v>
      </c>
      <c r="M1197" cm="1">
        <f t="array" aca="1" ref="M1197" ca="1">INDIRECT("'Room Details'!$N$1199")</f>
        <v>0</v>
      </c>
      <c r="N1197" cm="1">
        <f t="array" aca="1" ref="N1197" ca="1">INDIRECT("'Room Details'!$O$1199")</f>
        <v>0</v>
      </c>
      <c r="O1197" cm="1">
        <f t="array" aca="1" ref="O1197" ca="1">INDIRECT("'Room Details'!$P$1199")</f>
        <v>0</v>
      </c>
    </row>
    <row r="1198" spans="1:15" x14ac:dyDescent="0.25">
      <c r="A1198" cm="1">
        <f t="array" aca="1" ref="A1198" ca="1">INDIRECT("'Room Details'!$B$1200")</f>
        <v>0</v>
      </c>
      <c r="B1198" cm="1">
        <f t="array" aca="1" ref="B1198" ca="1">INDIRECT("'Room Details'!$C$1200")</f>
        <v>0</v>
      </c>
      <c r="C1198" cm="1">
        <f t="array" aca="1" ref="C1198" ca="1">INDIRECT("'Room Details'!$D$1200")</f>
        <v>0</v>
      </c>
      <c r="D1198" cm="1">
        <f t="array" aca="1" ref="D1198" ca="1">INDIRECT("'Room Details'!$E$1200")</f>
        <v>0</v>
      </c>
      <c r="E1198" t="str" cm="1">
        <f t="array" aca="1" ref="E1198" ca="1">INDIRECT("'Room Details'!$F$1200")</f>
        <v xml:space="preserve"> </v>
      </c>
      <c r="F1198" cm="1">
        <f t="array" aca="1" ref="F1198" ca="1">INDIRECT("'Room Details'!$G$1200")</f>
        <v>0</v>
      </c>
      <c r="G1198" cm="1">
        <f t="array" aca="1" ref="G1198" ca="1">INDIRECT("'Room Details'!$H$1200")</f>
        <v>0</v>
      </c>
      <c r="H1198" cm="1">
        <f t="array" aca="1" ref="H1198" ca="1">INDIRECT("'Room Details'!$I$1200")</f>
        <v>0</v>
      </c>
      <c r="I1198" cm="1">
        <f t="array" aca="1" ref="I1198" ca="1">INDIRECT("'Room Details'!$J$1200")</f>
        <v>0</v>
      </c>
      <c r="J1198" cm="1">
        <f t="array" aca="1" ref="J1198" ca="1">INDIRECT("'Room Details'!$K$1200")</f>
        <v>0</v>
      </c>
      <c r="K1198" t="str" cm="1">
        <f t="array" aca="1" ref="K1198" ca="1">INDIRECT("'Room Details'!$L$1200")</f>
        <v xml:space="preserve"> </v>
      </c>
      <c r="L1198" cm="1">
        <f t="array" aca="1" ref="L1198" ca="1">INDIRECT("'Room Details'!$M$1200")</f>
        <v>0</v>
      </c>
      <c r="M1198" cm="1">
        <f t="array" aca="1" ref="M1198" ca="1">INDIRECT("'Room Details'!$N$1200")</f>
        <v>0</v>
      </c>
      <c r="N1198" cm="1">
        <f t="array" aca="1" ref="N1198" ca="1">INDIRECT("'Room Details'!$O$1200")</f>
        <v>0</v>
      </c>
      <c r="O1198" cm="1">
        <f t="array" aca="1" ref="O1198" ca="1">INDIRECT("'Room Details'!$P$1200")</f>
        <v>0</v>
      </c>
    </row>
    <row r="1199" spans="1:15" x14ac:dyDescent="0.25">
      <c r="A1199" cm="1">
        <f t="array" aca="1" ref="A1199" ca="1">INDIRECT("'Room Details'!$B$1201")</f>
        <v>0</v>
      </c>
      <c r="B1199" cm="1">
        <f t="array" aca="1" ref="B1199" ca="1">INDIRECT("'Room Details'!$C$1201")</f>
        <v>0</v>
      </c>
      <c r="C1199" cm="1">
        <f t="array" aca="1" ref="C1199" ca="1">INDIRECT("'Room Details'!$D$1201")</f>
        <v>0</v>
      </c>
      <c r="D1199" cm="1">
        <f t="array" aca="1" ref="D1199" ca="1">INDIRECT("'Room Details'!$E$1201")</f>
        <v>0</v>
      </c>
      <c r="E1199" t="str" cm="1">
        <f t="array" aca="1" ref="E1199" ca="1">INDIRECT("'Room Details'!$F$1201")</f>
        <v xml:space="preserve"> </v>
      </c>
      <c r="F1199" cm="1">
        <f t="array" aca="1" ref="F1199" ca="1">INDIRECT("'Room Details'!$G$1201")</f>
        <v>0</v>
      </c>
      <c r="G1199" cm="1">
        <f t="array" aca="1" ref="G1199" ca="1">INDIRECT("'Room Details'!$H$1201")</f>
        <v>0</v>
      </c>
      <c r="H1199" cm="1">
        <f t="array" aca="1" ref="H1199" ca="1">INDIRECT("'Room Details'!$I$1201")</f>
        <v>0</v>
      </c>
      <c r="I1199" cm="1">
        <f t="array" aca="1" ref="I1199" ca="1">INDIRECT("'Room Details'!$J$1201")</f>
        <v>0</v>
      </c>
      <c r="J1199" cm="1">
        <f t="array" aca="1" ref="J1199" ca="1">INDIRECT("'Room Details'!$K$1201")</f>
        <v>0</v>
      </c>
      <c r="K1199" t="str" cm="1">
        <f t="array" aca="1" ref="K1199" ca="1">INDIRECT("'Room Details'!$L$1201")</f>
        <v xml:space="preserve"> </v>
      </c>
      <c r="L1199" cm="1">
        <f t="array" aca="1" ref="L1199" ca="1">INDIRECT("'Room Details'!$M$1201")</f>
        <v>0</v>
      </c>
      <c r="M1199" cm="1">
        <f t="array" aca="1" ref="M1199" ca="1">INDIRECT("'Room Details'!$N$1201")</f>
        <v>0</v>
      </c>
      <c r="N1199" cm="1">
        <f t="array" aca="1" ref="N1199" ca="1">INDIRECT("'Room Details'!$O$1201")</f>
        <v>0</v>
      </c>
      <c r="O1199" cm="1">
        <f t="array" aca="1" ref="O1199" ca="1">INDIRECT("'Room Details'!$P$1201")</f>
        <v>0</v>
      </c>
    </row>
    <row r="1200" spans="1:15" x14ac:dyDescent="0.25">
      <c r="A1200" cm="1">
        <f t="array" aca="1" ref="A1200" ca="1">INDIRECT("'Room Details'!$B$1202")</f>
        <v>0</v>
      </c>
      <c r="B1200" cm="1">
        <f t="array" aca="1" ref="B1200" ca="1">INDIRECT("'Room Details'!$C$1202")</f>
        <v>0</v>
      </c>
      <c r="C1200" cm="1">
        <f t="array" aca="1" ref="C1200" ca="1">INDIRECT("'Room Details'!$D$1202")</f>
        <v>0</v>
      </c>
      <c r="D1200" cm="1">
        <f t="array" aca="1" ref="D1200" ca="1">INDIRECT("'Room Details'!$E$1202")</f>
        <v>0</v>
      </c>
      <c r="E1200" t="str" cm="1">
        <f t="array" aca="1" ref="E1200" ca="1">INDIRECT("'Room Details'!$F$1202")</f>
        <v xml:space="preserve"> </v>
      </c>
      <c r="F1200" cm="1">
        <f t="array" aca="1" ref="F1200" ca="1">INDIRECT("'Room Details'!$G$1202")</f>
        <v>0</v>
      </c>
      <c r="G1200" cm="1">
        <f t="array" aca="1" ref="G1200" ca="1">INDIRECT("'Room Details'!$H$1202")</f>
        <v>0</v>
      </c>
      <c r="H1200" cm="1">
        <f t="array" aca="1" ref="H1200" ca="1">INDIRECT("'Room Details'!$I$1202")</f>
        <v>0</v>
      </c>
      <c r="I1200" cm="1">
        <f t="array" aca="1" ref="I1200" ca="1">INDIRECT("'Room Details'!$J$1202")</f>
        <v>0</v>
      </c>
      <c r="J1200" cm="1">
        <f t="array" aca="1" ref="J1200" ca="1">INDIRECT("'Room Details'!$K$1202")</f>
        <v>0</v>
      </c>
      <c r="K1200" t="str" cm="1">
        <f t="array" aca="1" ref="K1200" ca="1">INDIRECT("'Room Details'!$L$1202")</f>
        <v xml:space="preserve"> </v>
      </c>
      <c r="L1200" cm="1">
        <f t="array" aca="1" ref="L1200" ca="1">INDIRECT("'Room Details'!$M$1202")</f>
        <v>0</v>
      </c>
      <c r="M1200" cm="1">
        <f t="array" aca="1" ref="M1200" ca="1">INDIRECT("'Room Details'!$N$1202")</f>
        <v>0</v>
      </c>
      <c r="N1200" cm="1">
        <f t="array" aca="1" ref="N1200" ca="1">INDIRECT("'Room Details'!$O$1202")</f>
        <v>0</v>
      </c>
      <c r="O1200" cm="1">
        <f t="array" aca="1" ref="O1200" ca="1">INDIRECT("'Room Details'!$P$1202")</f>
        <v>0</v>
      </c>
    </row>
    <row r="1201" spans="1:15" x14ac:dyDescent="0.25">
      <c r="A1201" cm="1">
        <f t="array" aca="1" ref="A1201" ca="1">INDIRECT("'Room Details'!$B$1203")</f>
        <v>0</v>
      </c>
      <c r="B1201" cm="1">
        <f t="array" aca="1" ref="B1201" ca="1">INDIRECT("'Room Details'!$C$1203")</f>
        <v>0</v>
      </c>
      <c r="C1201" cm="1">
        <f t="array" aca="1" ref="C1201" ca="1">INDIRECT("'Room Details'!$D$1203")</f>
        <v>0</v>
      </c>
      <c r="D1201" cm="1">
        <f t="array" aca="1" ref="D1201" ca="1">INDIRECT("'Room Details'!$E$1203")</f>
        <v>0</v>
      </c>
      <c r="E1201" t="str" cm="1">
        <f t="array" aca="1" ref="E1201" ca="1">INDIRECT("'Room Details'!$F$1203")</f>
        <v xml:space="preserve"> </v>
      </c>
      <c r="F1201" cm="1">
        <f t="array" aca="1" ref="F1201" ca="1">INDIRECT("'Room Details'!$G$1203")</f>
        <v>0</v>
      </c>
      <c r="G1201" cm="1">
        <f t="array" aca="1" ref="G1201" ca="1">INDIRECT("'Room Details'!$H$1203")</f>
        <v>0</v>
      </c>
      <c r="H1201" cm="1">
        <f t="array" aca="1" ref="H1201" ca="1">INDIRECT("'Room Details'!$I$1203")</f>
        <v>0</v>
      </c>
      <c r="I1201" cm="1">
        <f t="array" aca="1" ref="I1201" ca="1">INDIRECT("'Room Details'!$J$1203")</f>
        <v>0</v>
      </c>
      <c r="J1201" cm="1">
        <f t="array" aca="1" ref="J1201" ca="1">INDIRECT("'Room Details'!$K$1203")</f>
        <v>0</v>
      </c>
      <c r="K1201" t="str" cm="1">
        <f t="array" aca="1" ref="K1201" ca="1">INDIRECT("'Room Details'!$L$1203")</f>
        <v xml:space="preserve"> </v>
      </c>
      <c r="L1201" cm="1">
        <f t="array" aca="1" ref="L1201" ca="1">INDIRECT("'Room Details'!$M$1203")</f>
        <v>0</v>
      </c>
      <c r="M1201" cm="1">
        <f t="array" aca="1" ref="M1201" ca="1">INDIRECT("'Room Details'!$N$1203")</f>
        <v>0</v>
      </c>
      <c r="N1201" cm="1">
        <f t="array" aca="1" ref="N1201" ca="1">INDIRECT("'Room Details'!$O$1203")</f>
        <v>0</v>
      </c>
      <c r="O1201" cm="1">
        <f t="array" aca="1" ref="O1201" ca="1">INDIRECT("'Room Details'!$P$1203")</f>
        <v>0</v>
      </c>
    </row>
    <row r="1202" spans="1:15" x14ac:dyDescent="0.25">
      <c r="A1202" cm="1">
        <f t="array" aca="1" ref="A1202" ca="1">INDIRECT("'Room Details'!$B$1204")</f>
        <v>0</v>
      </c>
      <c r="B1202" cm="1">
        <f t="array" aca="1" ref="B1202" ca="1">INDIRECT("'Room Details'!$C$1204")</f>
        <v>0</v>
      </c>
      <c r="C1202" cm="1">
        <f t="array" aca="1" ref="C1202" ca="1">INDIRECT("'Room Details'!$D$1204")</f>
        <v>0</v>
      </c>
      <c r="D1202" cm="1">
        <f t="array" aca="1" ref="D1202" ca="1">INDIRECT("'Room Details'!$E$1204")</f>
        <v>0</v>
      </c>
      <c r="E1202" t="str" cm="1">
        <f t="array" aca="1" ref="E1202" ca="1">INDIRECT("'Room Details'!$F$1204")</f>
        <v xml:space="preserve"> </v>
      </c>
      <c r="F1202" cm="1">
        <f t="array" aca="1" ref="F1202" ca="1">INDIRECT("'Room Details'!$G$1204")</f>
        <v>0</v>
      </c>
      <c r="G1202" cm="1">
        <f t="array" aca="1" ref="G1202" ca="1">INDIRECT("'Room Details'!$H$1204")</f>
        <v>0</v>
      </c>
      <c r="H1202" cm="1">
        <f t="array" aca="1" ref="H1202" ca="1">INDIRECT("'Room Details'!$I$1204")</f>
        <v>0</v>
      </c>
      <c r="I1202" cm="1">
        <f t="array" aca="1" ref="I1202" ca="1">INDIRECT("'Room Details'!$J$1204")</f>
        <v>0</v>
      </c>
      <c r="J1202" cm="1">
        <f t="array" aca="1" ref="J1202" ca="1">INDIRECT("'Room Details'!$K$1204")</f>
        <v>0</v>
      </c>
      <c r="K1202" t="str" cm="1">
        <f t="array" aca="1" ref="K1202" ca="1">INDIRECT("'Room Details'!$L$1204")</f>
        <v xml:space="preserve"> </v>
      </c>
      <c r="L1202" cm="1">
        <f t="array" aca="1" ref="L1202" ca="1">INDIRECT("'Room Details'!$M$1204")</f>
        <v>0</v>
      </c>
      <c r="M1202" cm="1">
        <f t="array" aca="1" ref="M1202" ca="1">INDIRECT("'Room Details'!$N$1204")</f>
        <v>0</v>
      </c>
      <c r="N1202" cm="1">
        <f t="array" aca="1" ref="N1202" ca="1">INDIRECT("'Room Details'!$O$1204")</f>
        <v>0</v>
      </c>
      <c r="O1202" cm="1">
        <f t="array" aca="1" ref="O1202" ca="1">INDIRECT("'Room Details'!$P$1204")</f>
        <v>0</v>
      </c>
    </row>
    <row r="1203" spans="1:15" x14ac:dyDescent="0.25">
      <c r="A1203" cm="1">
        <f t="array" aca="1" ref="A1203" ca="1">INDIRECT("'Room Details'!$B$1205")</f>
        <v>0</v>
      </c>
      <c r="B1203" cm="1">
        <f t="array" aca="1" ref="B1203" ca="1">INDIRECT("'Room Details'!$C$1205")</f>
        <v>0</v>
      </c>
      <c r="C1203" cm="1">
        <f t="array" aca="1" ref="C1203" ca="1">INDIRECT("'Room Details'!$D$1205")</f>
        <v>0</v>
      </c>
      <c r="D1203" cm="1">
        <f t="array" aca="1" ref="D1203" ca="1">INDIRECT("'Room Details'!$E$1205")</f>
        <v>0</v>
      </c>
      <c r="E1203" t="str" cm="1">
        <f t="array" aca="1" ref="E1203" ca="1">INDIRECT("'Room Details'!$F$1205")</f>
        <v xml:space="preserve"> </v>
      </c>
      <c r="F1203" cm="1">
        <f t="array" aca="1" ref="F1203" ca="1">INDIRECT("'Room Details'!$G$1205")</f>
        <v>0</v>
      </c>
      <c r="G1203" cm="1">
        <f t="array" aca="1" ref="G1203" ca="1">INDIRECT("'Room Details'!$H$1205")</f>
        <v>0</v>
      </c>
      <c r="H1203" cm="1">
        <f t="array" aca="1" ref="H1203" ca="1">INDIRECT("'Room Details'!$I$1205")</f>
        <v>0</v>
      </c>
      <c r="I1203" cm="1">
        <f t="array" aca="1" ref="I1203" ca="1">INDIRECT("'Room Details'!$J$1205")</f>
        <v>0</v>
      </c>
      <c r="J1203" cm="1">
        <f t="array" aca="1" ref="J1203" ca="1">INDIRECT("'Room Details'!$K$1205")</f>
        <v>0</v>
      </c>
      <c r="K1203" t="str" cm="1">
        <f t="array" aca="1" ref="K1203" ca="1">INDIRECT("'Room Details'!$L$1205")</f>
        <v xml:space="preserve"> </v>
      </c>
      <c r="L1203" cm="1">
        <f t="array" aca="1" ref="L1203" ca="1">INDIRECT("'Room Details'!$M$1205")</f>
        <v>0</v>
      </c>
      <c r="M1203" cm="1">
        <f t="array" aca="1" ref="M1203" ca="1">INDIRECT("'Room Details'!$N$1205")</f>
        <v>0</v>
      </c>
      <c r="N1203" cm="1">
        <f t="array" aca="1" ref="N1203" ca="1">INDIRECT("'Room Details'!$O$1205")</f>
        <v>0</v>
      </c>
      <c r="O1203" cm="1">
        <f t="array" aca="1" ref="O1203" ca="1">INDIRECT("'Room Details'!$P$1205")</f>
        <v>0</v>
      </c>
    </row>
    <row r="1204" spans="1:15" x14ac:dyDescent="0.25">
      <c r="A1204" cm="1">
        <f t="array" aca="1" ref="A1204" ca="1">INDIRECT("'Room Details'!$B$1206")</f>
        <v>0</v>
      </c>
      <c r="B1204" cm="1">
        <f t="array" aca="1" ref="B1204" ca="1">INDIRECT("'Room Details'!$C$1206")</f>
        <v>0</v>
      </c>
      <c r="C1204" cm="1">
        <f t="array" aca="1" ref="C1204" ca="1">INDIRECT("'Room Details'!$D$1206")</f>
        <v>0</v>
      </c>
      <c r="D1204" cm="1">
        <f t="array" aca="1" ref="D1204" ca="1">INDIRECT("'Room Details'!$E$1206")</f>
        <v>0</v>
      </c>
      <c r="E1204" t="str" cm="1">
        <f t="array" aca="1" ref="E1204" ca="1">INDIRECT("'Room Details'!$F$1206")</f>
        <v xml:space="preserve"> </v>
      </c>
      <c r="F1204" cm="1">
        <f t="array" aca="1" ref="F1204" ca="1">INDIRECT("'Room Details'!$G$1206")</f>
        <v>0</v>
      </c>
      <c r="G1204" cm="1">
        <f t="array" aca="1" ref="G1204" ca="1">INDIRECT("'Room Details'!$H$1206")</f>
        <v>0</v>
      </c>
      <c r="H1204" cm="1">
        <f t="array" aca="1" ref="H1204" ca="1">INDIRECT("'Room Details'!$I$1206")</f>
        <v>0</v>
      </c>
      <c r="I1204" cm="1">
        <f t="array" aca="1" ref="I1204" ca="1">INDIRECT("'Room Details'!$J$1206")</f>
        <v>0</v>
      </c>
      <c r="J1204" cm="1">
        <f t="array" aca="1" ref="J1204" ca="1">INDIRECT("'Room Details'!$K$1206")</f>
        <v>0</v>
      </c>
      <c r="K1204" t="str" cm="1">
        <f t="array" aca="1" ref="K1204" ca="1">INDIRECT("'Room Details'!$L$1206")</f>
        <v xml:space="preserve"> </v>
      </c>
      <c r="L1204" cm="1">
        <f t="array" aca="1" ref="L1204" ca="1">INDIRECT("'Room Details'!$M$1206")</f>
        <v>0</v>
      </c>
      <c r="M1204" cm="1">
        <f t="array" aca="1" ref="M1204" ca="1">INDIRECT("'Room Details'!$N$1206")</f>
        <v>0</v>
      </c>
      <c r="N1204" cm="1">
        <f t="array" aca="1" ref="N1204" ca="1">INDIRECT("'Room Details'!$O$1206")</f>
        <v>0</v>
      </c>
      <c r="O1204" cm="1">
        <f t="array" aca="1" ref="O1204" ca="1">INDIRECT("'Room Details'!$P$1206")</f>
        <v>0</v>
      </c>
    </row>
    <row r="1205" spans="1:15" x14ac:dyDescent="0.25">
      <c r="A1205" cm="1">
        <f t="array" aca="1" ref="A1205" ca="1">INDIRECT("'Room Details'!$B$1207")</f>
        <v>0</v>
      </c>
      <c r="B1205" cm="1">
        <f t="array" aca="1" ref="B1205" ca="1">INDIRECT("'Room Details'!$C$1207")</f>
        <v>0</v>
      </c>
      <c r="C1205" cm="1">
        <f t="array" aca="1" ref="C1205" ca="1">INDIRECT("'Room Details'!$D$1207")</f>
        <v>0</v>
      </c>
      <c r="D1205" cm="1">
        <f t="array" aca="1" ref="D1205" ca="1">INDIRECT("'Room Details'!$E$1207")</f>
        <v>0</v>
      </c>
      <c r="E1205" t="str" cm="1">
        <f t="array" aca="1" ref="E1205" ca="1">INDIRECT("'Room Details'!$F$1207")</f>
        <v xml:space="preserve"> </v>
      </c>
      <c r="F1205" cm="1">
        <f t="array" aca="1" ref="F1205" ca="1">INDIRECT("'Room Details'!$G$1207")</f>
        <v>0</v>
      </c>
      <c r="G1205" cm="1">
        <f t="array" aca="1" ref="G1205" ca="1">INDIRECT("'Room Details'!$H$1207")</f>
        <v>0</v>
      </c>
      <c r="H1205" cm="1">
        <f t="array" aca="1" ref="H1205" ca="1">INDIRECT("'Room Details'!$I$1207")</f>
        <v>0</v>
      </c>
      <c r="I1205" cm="1">
        <f t="array" aca="1" ref="I1205" ca="1">INDIRECT("'Room Details'!$J$1207")</f>
        <v>0</v>
      </c>
      <c r="J1205" cm="1">
        <f t="array" aca="1" ref="J1205" ca="1">INDIRECT("'Room Details'!$K$1207")</f>
        <v>0</v>
      </c>
      <c r="K1205" t="str" cm="1">
        <f t="array" aca="1" ref="K1205" ca="1">INDIRECT("'Room Details'!$L$1207")</f>
        <v xml:space="preserve"> </v>
      </c>
      <c r="L1205" cm="1">
        <f t="array" aca="1" ref="L1205" ca="1">INDIRECT("'Room Details'!$M$1207")</f>
        <v>0</v>
      </c>
      <c r="M1205" cm="1">
        <f t="array" aca="1" ref="M1205" ca="1">INDIRECT("'Room Details'!$N$1207")</f>
        <v>0</v>
      </c>
      <c r="N1205" cm="1">
        <f t="array" aca="1" ref="N1205" ca="1">INDIRECT("'Room Details'!$O$1207")</f>
        <v>0</v>
      </c>
      <c r="O1205" cm="1">
        <f t="array" aca="1" ref="O1205" ca="1">INDIRECT("'Room Details'!$P$1207")</f>
        <v>0</v>
      </c>
    </row>
    <row r="1206" spans="1:15" x14ac:dyDescent="0.25">
      <c r="A1206" cm="1">
        <f t="array" aca="1" ref="A1206" ca="1">INDIRECT("'Room Details'!$B$1208")</f>
        <v>0</v>
      </c>
      <c r="B1206" cm="1">
        <f t="array" aca="1" ref="B1206" ca="1">INDIRECT("'Room Details'!$C$1208")</f>
        <v>0</v>
      </c>
      <c r="C1206" cm="1">
        <f t="array" aca="1" ref="C1206" ca="1">INDIRECT("'Room Details'!$D$1208")</f>
        <v>0</v>
      </c>
      <c r="D1206" cm="1">
        <f t="array" aca="1" ref="D1206" ca="1">INDIRECT("'Room Details'!$E$1208")</f>
        <v>0</v>
      </c>
      <c r="E1206" t="str" cm="1">
        <f t="array" aca="1" ref="E1206" ca="1">INDIRECT("'Room Details'!$F$1208")</f>
        <v xml:space="preserve"> </v>
      </c>
      <c r="F1206" cm="1">
        <f t="array" aca="1" ref="F1206" ca="1">INDIRECT("'Room Details'!$G$1208")</f>
        <v>0</v>
      </c>
      <c r="G1206" cm="1">
        <f t="array" aca="1" ref="G1206" ca="1">INDIRECT("'Room Details'!$H$1208")</f>
        <v>0</v>
      </c>
      <c r="H1206" cm="1">
        <f t="array" aca="1" ref="H1206" ca="1">INDIRECT("'Room Details'!$I$1208")</f>
        <v>0</v>
      </c>
      <c r="I1206" cm="1">
        <f t="array" aca="1" ref="I1206" ca="1">INDIRECT("'Room Details'!$J$1208")</f>
        <v>0</v>
      </c>
      <c r="J1206" cm="1">
        <f t="array" aca="1" ref="J1206" ca="1">INDIRECT("'Room Details'!$K$1208")</f>
        <v>0</v>
      </c>
      <c r="K1206" t="str" cm="1">
        <f t="array" aca="1" ref="K1206" ca="1">INDIRECT("'Room Details'!$L$1208")</f>
        <v xml:space="preserve"> </v>
      </c>
      <c r="L1206" cm="1">
        <f t="array" aca="1" ref="L1206" ca="1">INDIRECT("'Room Details'!$M$1208")</f>
        <v>0</v>
      </c>
      <c r="M1206" cm="1">
        <f t="array" aca="1" ref="M1206" ca="1">INDIRECT("'Room Details'!$N$1208")</f>
        <v>0</v>
      </c>
      <c r="N1206" cm="1">
        <f t="array" aca="1" ref="N1206" ca="1">INDIRECT("'Room Details'!$O$1208")</f>
        <v>0</v>
      </c>
      <c r="O1206" cm="1">
        <f t="array" aca="1" ref="O1206" ca="1">INDIRECT("'Room Details'!$P$1208")</f>
        <v>0</v>
      </c>
    </row>
    <row r="1207" spans="1:15" x14ac:dyDescent="0.25">
      <c r="A1207" cm="1">
        <f t="array" aca="1" ref="A1207" ca="1">INDIRECT("'Room Details'!$B$1209")</f>
        <v>0</v>
      </c>
      <c r="B1207" cm="1">
        <f t="array" aca="1" ref="B1207" ca="1">INDIRECT("'Room Details'!$C$1209")</f>
        <v>0</v>
      </c>
      <c r="C1207" cm="1">
        <f t="array" aca="1" ref="C1207" ca="1">INDIRECT("'Room Details'!$D$1209")</f>
        <v>0</v>
      </c>
      <c r="D1207" cm="1">
        <f t="array" aca="1" ref="D1207" ca="1">INDIRECT("'Room Details'!$E$1209")</f>
        <v>0</v>
      </c>
      <c r="E1207" t="str" cm="1">
        <f t="array" aca="1" ref="E1207" ca="1">INDIRECT("'Room Details'!$F$1209")</f>
        <v xml:space="preserve"> </v>
      </c>
      <c r="F1207" cm="1">
        <f t="array" aca="1" ref="F1207" ca="1">INDIRECT("'Room Details'!$G$1209")</f>
        <v>0</v>
      </c>
      <c r="G1207" cm="1">
        <f t="array" aca="1" ref="G1207" ca="1">INDIRECT("'Room Details'!$H$1209")</f>
        <v>0</v>
      </c>
      <c r="H1207" cm="1">
        <f t="array" aca="1" ref="H1207" ca="1">INDIRECT("'Room Details'!$I$1209")</f>
        <v>0</v>
      </c>
      <c r="I1207" cm="1">
        <f t="array" aca="1" ref="I1207" ca="1">INDIRECT("'Room Details'!$J$1209")</f>
        <v>0</v>
      </c>
      <c r="J1207" cm="1">
        <f t="array" aca="1" ref="J1207" ca="1">INDIRECT("'Room Details'!$K$1209")</f>
        <v>0</v>
      </c>
      <c r="K1207" t="str" cm="1">
        <f t="array" aca="1" ref="K1207" ca="1">INDIRECT("'Room Details'!$L$1209")</f>
        <v xml:space="preserve"> </v>
      </c>
      <c r="L1207" cm="1">
        <f t="array" aca="1" ref="L1207" ca="1">INDIRECT("'Room Details'!$M$1209")</f>
        <v>0</v>
      </c>
      <c r="M1207" cm="1">
        <f t="array" aca="1" ref="M1207" ca="1">INDIRECT("'Room Details'!$N$1209")</f>
        <v>0</v>
      </c>
      <c r="N1207" cm="1">
        <f t="array" aca="1" ref="N1207" ca="1">INDIRECT("'Room Details'!$O$1209")</f>
        <v>0</v>
      </c>
      <c r="O1207" cm="1">
        <f t="array" aca="1" ref="O1207" ca="1">INDIRECT("'Room Details'!$P$1209")</f>
        <v>0</v>
      </c>
    </row>
    <row r="1208" spans="1:15" x14ac:dyDescent="0.25">
      <c r="A1208" cm="1">
        <f t="array" aca="1" ref="A1208" ca="1">INDIRECT("'Room Details'!$B$1210")</f>
        <v>0</v>
      </c>
      <c r="B1208" cm="1">
        <f t="array" aca="1" ref="B1208" ca="1">INDIRECT("'Room Details'!$C$1210")</f>
        <v>0</v>
      </c>
      <c r="C1208" cm="1">
        <f t="array" aca="1" ref="C1208" ca="1">INDIRECT("'Room Details'!$D$1210")</f>
        <v>0</v>
      </c>
      <c r="D1208" cm="1">
        <f t="array" aca="1" ref="D1208" ca="1">INDIRECT("'Room Details'!$E$1210")</f>
        <v>0</v>
      </c>
      <c r="E1208" t="str" cm="1">
        <f t="array" aca="1" ref="E1208" ca="1">INDIRECT("'Room Details'!$F$1210")</f>
        <v xml:space="preserve"> </v>
      </c>
      <c r="F1208" cm="1">
        <f t="array" aca="1" ref="F1208" ca="1">INDIRECT("'Room Details'!$G$1210")</f>
        <v>0</v>
      </c>
      <c r="G1208" cm="1">
        <f t="array" aca="1" ref="G1208" ca="1">INDIRECT("'Room Details'!$H$1210")</f>
        <v>0</v>
      </c>
      <c r="H1208" cm="1">
        <f t="array" aca="1" ref="H1208" ca="1">INDIRECT("'Room Details'!$I$1210")</f>
        <v>0</v>
      </c>
      <c r="I1208" cm="1">
        <f t="array" aca="1" ref="I1208" ca="1">INDIRECT("'Room Details'!$J$1210")</f>
        <v>0</v>
      </c>
      <c r="J1208" cm="1">
        <f t="array" aca="1" ref="J1208" ca="1">INDIRECT("'Room Details'!$K$1210")</f>
        <v>0</v>
      </c>
      <c r="K1208" t="str" cm="1">
        <f t="array" aca="1" ref="K1208" ca="1">INDIRECT("'Room Details'!$L$1210")</f>
        <v xml:space="preserve"> </v>
      </c>
      <c r="L1208" cm="1">
        <f t="array" aca="1" ref="L1208" ca="1">INDIRECT("'Room Details'!$M$1210")</f>
        <v>0</v>
      </c>
      <c r="M1208" cm="1">
        <f t="array" aca="1" ref="M1208" ca="1">INDIRECT("'Room Details'!$N$1210")</f>
        <v>0</v>
      </c>
      <c r="N1208" cm="1">
        <f t="array" aca="1" ref="N1208" ca="1">INDIRECT("'Room Details'!$O$1210")</f>
        <v>0</v>
      </c>
      <c r="O1208" cm="1">
        <f t="array" aca="1" ref="O1208" ca="1">INDIRECT("'Room Details'!$P$1210")</f>
        <v>0</v>
      </c>
    </row>
    <row r="1209" spans="1:15" x14ac:dyDescent="0.25">
      <c r="A1209" cm="1">
        <f t="array" aca="1" ref="A1209" ca="1">INDIRECT("'Room Details'!$B$1211")</f>
        <v>0</v>
      </c>
      <c r="B1209" cm="1">
        <f t="array" aca="1" ref="B1209" ca="1">INDIRECT("'Room Details'!$C$1211")</f>
        <v>0</v>
      </c>
      <c r="C1209" cm="1">
        <f t="array" aca="1" ref="C1209" ca="1">INDIRECT("'Room Details'!$D$1211")</f>
        <v>0</v>
      </c>
      <c r="D1209" cm="1">
        <f t="array" aca="1" ref="D1209" ca="1">INDIRECT("'Room Details'!$E$1211")</f>
        <v>0</v>
      </c>
      <c r="E1209" t="str" cm="1">
        <f t="array" aca="1" ref="E1209" ca="1">INDIRECT("'Room Details'!$F$1211")</f>
        <v xml:space="preserve"> </v>
      </c>
      <c r="F1209" cm="1">
        <f t="array" aca="1" ref="F1209" ca="1">INDIRECT("'Room Details'!$G$1211")</f>
        <v>0</v>
      </c>
      <c r="G1209" cm="1">
        <f t="array" aca="1" ref="G1209" ca="1">INDIRECT("'Room Details'!$H$1211")</f>
        <v>0</v>
      </c>
      <c r="H1209" cm="1">
        <f t="array" aca="1" ref="H1209" ca="1">INDIRECT("'Room Details'!$I$1211")</f>
        <v>0</v>
      </c>
      <c r="I1209" cm="1">
        <f t="array" aca="1" ref="I1209" ca="1">INDIRECT("'Room Details'!$J$1211")</f>
        <v>0</v>
      </c>
      <c r="J1209" cm="1">
        <f t="array" aca="1" ref="J1209" ca="1">INDIRECT("'Room Details'!$K$1211")</f>
        <v>0</v>
      </c>
      <c r="K1209" t="str" cm="1">
        <f t="array" aca="1" ref="K1209" ca="1">INDIRECT("'Room Details'!$L$1211")</f>
        <v xml:space="preserve"> </v>
      </c>
      <c r="L1209" cm="1">
        <f t="array" aca="1" ref="L1209" ca="1">INDIRECT("'Room Details'!$M$1211")</f>
        <v>0</v>
      </c>
      <c r="M1209" cm="1">
        <f t="array" aca="1" ref="M1209" ca="1">INDIRECT("'Room Details'!$N$1211")</f>
        <v>0</v>
      </c>
      <c r="N1209" cm="1">
        <f t="array" aca="1" ref="N1209" ca="1">INDIRECT("'Room Details'!$O$1211")</f>
        <v>0</v>
      </c>
      <c r="O1209" cm="1">
        <f t="array" aca="1" ref="O1209" ca="1">INDIRECT("'Room Details'!$P$1211")</f>
        <v>0</v>
      </c>
    </row>
    <row r="1210" spans="1:15" x14ac:dyDescent="0.25">
      <c r="A1210" cm="1">
        <f t="array" aca="1" ref="A1210" ca="1">INDIRECT("'Room Details'!$B$1212")</f>
        <v>0</v>
      </c>
      <c r="B1210" cm="1">
        <f t="array" aca="1" ref="B1210" ca="1">INDIRECT("'Room Details'!$C$1212")</f>
        <v>0</v>
      </c>
      <c r="C1210" cm="1">
        <f t="array" aca="1" ref="C1210" ca="1">INDIRECT("'Room Details'!$D$1212")</f>
        <v>0</v>
      </c>
      <c r="D1210" cm="1">
        <f t="array" aca="1" ref="D1210" ca="1">INDIRECT("'Room Details'!$E$1212")</f>
        <v>0</v>
      </c>
      <c r="E1210" t="str" cm="1">
        <f t="array" aca="1" ref="E1210" ca="1">INDIRECT("'Room Details'!$F$1212")</f>
        <v xml:space="preserve"> </v>
      </c>
      <c r="F1210" cm="1">
        <f t="array" aca="1" ref="F1210" ca="1">INDIRECT("'Room Details'!$G$1212")</f>
        <v>0</v>
      </c>
      <c r="G1210" cm="1">
        <f t="array" aca="1" ref="G1210" ca="1">INDIRECT("'Room Details'!$H$1212")</f>
        <v>0</v>
      </c>
      <c r="H1210" cm="1">
        <f t="array" aca="1" ref="H1210" ca="1">INDIRECT("'Room Details'!$I$1212")</f>
        <v>0</v>
      </c>
      <c r="I1210" cm="1">
        <f t="array" aca="1" ref="I1210" ca="1">INDIRECT("'Room Details'!$J$1212")</f>
        <v>0</v>
      </c>
      <c r="J1210" cm="1">
        <f t="array" aca="1" ref="J1210" ca="1">INDIRECT("'Room Details'!$K$1212")</f>
        <v>0</v>
      </c>
      <c r="K1210" t="str" cm="1">
        <f t="array" aca="1" ref="K1210" ca="1">INDIRECT("'Room Details'!$L$1212")</f>
        <v xml:space="preserve"> </v>
      </c>
      <c r="L1210" cm="1">
        <f t="array" aca="1" ref="L1210" ca="1">INDIRECT("'Room Details'!$M$1212")</f>
        <v>0</v>
      </c>
      <c r="M1210" cm="1">
        <f t="array" aca="1" ref="M1210" ca="1">INDIRECT("'Room Details'!$N$1212")</f>
        <v>0</v>
      </c>
      <c r="N1210" cm="1">
        <f t="array" aca="1" ref="N1210" ca="1">INDIRECT("'Room Details'!$O$1212")</f>
        <v>0</v>
      </c>
      <c r="O1210" cm="1">
        <f t="array" aca="1" ref="O1210" ca="1">INDIRECT("'Room Details'!$P$1212")</f>
        <v>0</v>
      </c>
    </row>
    <row r="1211" spans="1:15" x14ac:dyDescent="0.25">
      <c r="A1211" cm="1">
        <f t="array" aca="1" ref="A1211" ca="1">INDIRECT("'Room Details'!$B$1213")</f>
        <v>0</v>
      </c>
      <c r="B1211" cm="1">
        <f t="array" aca="1" ref="B1211" ca="1">INDIRECT("'Room Details'!$C$1213")</f>
        <v>0</v>
      </c>
      <c r="C1211" cm="1">
        <f t="array" aca="1" ref="C1211" ca="1">INDIRECT("'Room Details'!$D$1213")</f>
        <v>0</v>
      </c>
      <c r="D1211" cm="1">
        <f t="array" aca="1" ref="D1211" ca="1">INDIRECT("'Room Details'!$E$1213")</f>
        <v>0</v>
      </c>
      <c r="E1211" t="str" cm="1">
        <f t="array" aca="1" ref="E1211" ca="1">INDIRECT("'Room Details'!$F$1213")</f>
        <v xml:space="preserve"> </v>
      </c>
      <c r="F1211" cm="1">
        <f t="array" aca="1" ref="F1211" ca="1">INDIRECT("'Room Details'!$G$1213")</f>
        <v>0</v>
      </c>
      <c r="G1211" cm="1">
        <f t="array" aca="1" ref="G1211" ca="1">INDIRECT("'Room Details'!$H$1213")</f>
        <v>0</v>
      </c>
      <c r="H1211" cm="1">
        <f t="array" aca="1" ref="H1211" ca="1">INDIRECT("'Room Details'!$I$1213")</f>
        <v>0</v>
      </c>
      <c r="I1211" cm="1">
        <f t="array" aca="1" ref="I1211" ca="1">INDIRECT("'Room Details'!$J$1213")</f>
        <v>0</v>
      </c>
      <c r="J1211" cm="1">
        <f t="array" aca="1" ref="J1211" ca="1">INDIRECT("'Room Details'!$K$1213")</f>
        <v>0</v>
      </c>
      <c r="K1211" t="str" cm="1">
        <f t="array" aca="1" ref="K1211" ca="1">INDIRECT("'Room Details'!$L$1213")</f>
        <v xml:space="preserve"> </v>
      </c>
      <c r="L1211" cm="1">
        <f t="array" aca="1" ref="L1211" ca="1">INDIRECT("'Room Details'!$M$1213")</f>
        <v>0</v>
      </c>
      <c r="M1211" cm="1">
        <f t="array" aca="1" ref="M1211" ca="1">INDIRECT("'Room Details'!$N$1213")</f>
        <v>0</v>
      </c>
      <c r="N1211" cm="1">
        <f t="array" aca="1" ref="N1211" ca="1">INDIRECT("'Room Details'!$O$1213")</f>
        <v>0</v>
      </c>
      <c r="O1211" cm="1">
        <f t="array" aca="1" ref="O1211" ca="1">INDIRECT("'Room Details'!$P$1213")</f>
        <v>0</v>
      </c>
    </row>
    <row r="1212" spans="1:15" x14ac:dyDescent="0.25">
      <c r="A1212" cm="1">
        <f t="array" aca="1" ref="A1212" ca="1">INDIRECT("'Room Details'!$B$1214")</f>
        <v>0</v>
      </c>
      <c r="B1212" cm="1">
        <f t="array" aca="1" ref="B1212" ca="1">INDIRECT("'Room Details'!$C$1214")</f>
        <v>0</v>
      </c>
      <c r="C1212" cm="1">
        <f t="array" aca="1" ref="C1212" ca="1">INDIRECT("'Room Details'!$D$1214")</f>
        <v>0</v>
      </c>
      <c r="D1212" cm="1">
        <f t="array" aca="1" ref="D1212" ca="1">INDIRECT("'Room Details'!$E$1214")</f>
        <v>0</v>
      </c>
      <c r="E1212" t="str" cm="1">
        <f t="array" aca="1" ref="E1212" ca="1">INDIRECT("'Room Details'!$F$1214")</f>
        <v xml:space="preserve"> </v>
      </c>
      <c r="F1212" cm="1">
        <f t="array" aca="1" ref="F1212" ca="1">INDIRECT("'Room Details'!$G$1214")</f>
        <v>0</v>
      </c>
      <c r="G1212" cm="1">
        <f t="array" aca="1" ref="G1212" ca="1">INDIRECT("'Room Details'!$H$1214")</f>
        <v>0</v>
      </c>
      <c r="H1212" cm="1">
        <f t="array" aca="1" ref="H1212" ca="1">INDIRECT("'Room Details'!$I$1214")</f>
        <v>0</v>
      </c>
      <c r="I1212" cm="1">
        <f t="array" aca="1" ref="I1212" ca="1">INDIRECT("'Room Details'!$J$1214")</f>
        <v>0</v>
      </c>
      <c r="J1212" cm="1">
        <f t="array" aca="1" ref="J1212" ca="1">INDIRECT("'Room Details'!$K$1214")</f>
        <v>0</v>
      </c>
      <c r="K1212" t="str" cm="1">
        <f t="array" aca="1" ref="K1212" ca="1">INDIRECT("'Room Details'!$L$1214")</f>
        <v xml:space="preserve"> </v>
      </c>
      <c r="L1212" cm="1">
        <f t="array" aca="1" ref="L1212" ca="1">INDIRECT("'Room Details'!$M$1214")</f>
        <v>0</v>
      </c>
      <c r="M1212" cm="1">
        <f t="array" aca="1" ref="M1212" ca="1">INDIRECT("'Room Details'!$N$1214")</f>
        <v>0</v>
      </c>
      <c r="N1212" cm="1">
        <f t="array" aca="1" ref="N1212" ca="1">INDIRECT("'Room Details'!$O$1214")</f>
        <v>0</v>
      </c>
      <c r="O1212" cm="1">
        <f t="array" aca="1" ref="O1212" ca="1">INDIRECT("'Room Details'!$P$1214")</f>
        <v>0</v>
      </c>
    </row>
    <row r="1213" spans="1:15" x14ac:dyDescent="0.25">
      <c r="A1213" cm="1">
        <f t="array" aca="1" ref="A1213" ca="1">INDIRECT("'Room Details'!$B$1215")</f>
        <v>0</v>
      </c>
      <c r="B1213" cm="1">
        <f t="array" aca="1" ref="B1213" ca="1">INDIRECT("'Room Details'!$C$1215")</f>
        <v>0</v>
      </c>
      <c r="C1213" cm="1">
        <f t="array" aca="1" ref="C1213" ca="1">INDIRECT("'Room Details'!$D$1215")</f>
        <v>0</v>
      </c>
      <c r="D1213" cm="1">
        <f t="array" aca="1" ref="D1213" ca="1">INDIRECT("'Room Details'!$E$1215")</f>
        <v>0</v>
      </c>
      <c r="E1213" t="str" cm="1">
        <f t="array" aca="1" ref="E1213" ca="1">INDIRECT("'Room Details'!$F$1215")</f>
        <v xml:space="preserve"> </v>
      </c>
      <c r="F1213" cm="1">
        <f t="array" aca="1" ref="F1213" ca="1">INDIRECT("'Room Details'!$G$1215")</f>
        <v>0</v>
      </c>
      <c r="G1213" cm="1">
        <f t="array" aca="1" ref="G1213" ca="1">INDIRECT("'Room Details'!$H$1215")</f>
        <v>0</v>
      </c>
      <c r="H1213" cm="1">
        <f t="array" aca="1" ref="H1213" ca="1">INDIRECT("'Room Details'!$I$1215")</f>
        <v>0</v>
      </c>
      <c r="I1213" cm="1">
        <f t="array" aca="1" ref="I1213" ca="1">INDIRECT("'Room Details'!$J$1215")</f>
        <v>0</v>
      </c>
      <c r="J1213" cm="1">
        <f t="array" aca="1" ref="J1213" ca="1">INDIRECT("'Room Details'!$K$1215")</f>
        <v>0</v>
      </c>
      <c r="K1213" t="str" cm="1">
        <f t="array" aca="1" ref="K1213" ca="1">INDIRECT("'Room Details'!$L$1215")</f>
        <v xml:space="preserve"> </v>
      </c>
      <c r="L1213" cm="1">
        <f t="array" aca="1" ref="L1213" ca="1">INDIRECT("'Room Details'!$M$1215")</f>
        <v>0</v>
      </c>
      <c r="M1213" cm="1">
        <f t="array" aca="1" ref="M1213" ca="1">INDIRECT("'Room Details'!$N$1215")</f>
        <v>0</v>
      </c>
      <c r="N1213" cm="1">
        <f t="array" aca="1" ref="N1213" ca="1">INDIRECT("'Room Details'!$O$1215")</f>
        <v>0</v>
      </c>
      <c r="O1213" cm="1">
        <f t="array" aca="1" ref="O1213" ca="1">INDIRECT("'Room Details'!$P$1215")</f>
        <v>0</v>
      </c>
    </row>
    <row r="1214" spans="1:15" x14ac:dyDescent="0.25">
      <c r="A1214" cm="1">
        <f t="array" aca="1" ref="A1214" ca="1">INDIRECT("'Room Details'!$B$1216")</f>
        <v>0</v>
      </c>
      <c r="B1214" cm="1">
        <f t="array" aca="1" ref="B1214" ca="1">INDIRECT("'Room Details'!$C$1216")</f>
        <v>0</v>
      </c>
      <c r="C1214" cm="1">
        <f t="array" aca="1" ref="C1214" ca="1">INDIRECT("'Room Details'!$D$1216")</f>
        <v>0</v>
      </c>
      <c r="D1214" cm="1">
        <f t="array" aca="1" ref="D1214" ca="1">INDIRECT("'Room Details'!$E$1216")</f>
        <v>0</v>
      </c>
      <c r="E1214" t="str" cm="1">
        <f t="array" aca="1" ref="E1214" ca="1">INDIRECT("'Room Details'!$F$1216")</f>
        <v xml:space="preserve"> </v>
      </c>
      <c r="F1214" cm="1">
        <f t="array" aca="1" ref="F1214" ca="1">INDIRECT("'Room Details'!$G$1216")</f>
        <v>0</v>
      </c>
      <c r="G1214" cm="1">
        <f t="array" aca="1" ref="G1214" ca="1">INDIRECT("'Room Details'!$H$1216")</f>
        <v>0</v>
      </c>
      <c r="H1214" cm="1">
        <f t="array" aca="1" ref="H1214" ca="1">INDIRECT("'Room Details'!$I$1216")</f>
        <v>0</v>
      </c>
      <c r="I1214" cm="1">
        <f t="array" aca="1" ref="I1214" ca="1">INDIRECT("'Room Details'!$J$1216")</f>
        <v>0</v>
      </c>
      <c r="J1214" cm="1">
        <f t="array" aca="1" ref="J1214" ca="1">INDIRECT("'Room Details'!$K$1216")</f>
        <v>0</v>
      </c>
      <c r="K1214" t="str" cm="1">
        <f t="array" aca="1" ref="K1214" ca="1">INDIRECT("'Room Details'!$L$1216")</f>
        <v xml:space="preserve"> </v>
      </c>
      <c r="L1214" cm="1">
        <f t="array" aca="1" ref="L1214" ca="1">INDIRECT("'Room Details'!$M$1216")</f>
        <v>0</v>
      </c>
      <c r="M1214" cm="1">
        <f t="array" aca="1" ref="M1214" ca="1">INDIRECT("'Room Details'!$N$1216")</f>
        <v>0</v>
      </c>
      <c r="N1214" cm="1">
        <f t="array" aca="1" ref="N1214" ca="1">INDIRECT("'Room Details'!$O$1216")</f>
        <v>0</v>
      </c>
      <c r="O1214" cm="1">
        <f t="array" aca="1" ref="O1214" ca="1">INDIRECT("'Room Details'!$P$1216")</f>
        <v>0</v>
      </c>
    </row>
    <row r="1215" spans="1:15" x14ac:dyDescent="0.25">
      <c r="A1215" cm="1">
        <f t="array" aca="1" ref="A1215" ca="1">INDIRECT("'Room Details'!$B$1217")</f>
        <v>0</v>
      </c>
      <c r="B1215" cm="1">
        <f t="array" aca="1" ref="B1215" ca="1">INDIRECT("'Room Details'!$C$1217")</f>
        <v>0</v>
      </c>
      <c r="C1215" cm="1">
        <f t="array" aca="1" ref="C1215" ca="1">INDIRECT("'Room Details'!$D$1217")</f>
        <v>0</v>
      </c>
      <c r="D1215" cm="1">
        <f t="array" aca="1" ref="D1215" ca="1">INDIRECT("'Room Details'!$E$1217")</f>
        <v>0</v>
      </c>
      <c r="E1215" t="str" cm="1">
        <f t="array" aca="1" ref="E1215" ca="1">INDIRECT("'Room Details'!$F$1217")</f>
        <v xml:space="preserve"> </v>
      </c>
      <c r="F1215" cm="1">
        <f t="array" aca="1" ref="F1215" ca="1">INDIRECT("'Room Details'!$G$1217")</f>
        <v>0</v>
      </c>
      <c r="G1215" cm="1">
        <f t="array" aca="1" ref="G1215" ca="1">INDIRECT("'Room Details'!$H$1217")</f>
        <v>0</v>
      </c>
      <c r="H1215" cm="1">
        <f t="array" aca="1" ref="H1215" ca="1">INDIRECT("'Room Details'!$I$1217")</f>
        <v>0</v>
      </c>
      <c r="I1215" cm="1">
        <f t="array" aca="1" ref="I1215" ca="1">INDIRECT("'Room Details'!$J$1217")</f>
        <v>0</v>
      </c>
      <c r="J1215" cm="1">
        <f t="array" aca="1" ref="J1215" ca="1">INDIRECT("'Room Details'!$K$1217")</f>
        <v>0</v>
      </c>
      <c r="K1215" t="str" cm="1">
        <f t="array" aca="1" ref="K1215" ca="1">INDIRECT("'Room Details'!$L$1217")</f>
        <v xml:space="preserve"> </v>
      </c>
      <c r="L1215" cm="1">
        <f t="array" aca="1" ref="L1215" ca="1">INDIRECT("'Room Details'!$M$1217")</f>
        <v>0</v>
      </c>
      <c r="M1215" cm="1">
        <f t="array" aca="1" ref="M1215" ca="1">INDIRECT("'Room Details'!$N$1217")</f>
        <v>0</v>
      </c>
      <c r="N1215" cm="1">
        <f t="array" aca="1" ref="N1215" ca="1">INDIRECT("'Room Details'!$O$1217")</f>
        <v>0</v>
      </c>
      <c r="O1215" cm="1">
        <f t="array" aca="1" ref="O1215" ca="1">INDIRECT("'Room Details'!$P$1217")</f>
        <v>0</v>
      </c>
    </row>
    <row r="1216" spans="1:15" x14ac:dyDescent="0.25">
      <c r="A1216" cm="1">
        <f t="array" aca="1" ref="A1216" ca="1">INDIRECT("'Room Details'!$B$1218")</f>
        <v>0</v>
      </c>
      <c r="B1216" cm="1">
        <f t="array" aca="1" ref="B1216" ca="1">INDIRECT("'Room Details'!$C$1218")</f>
        <v>0</v>
      </c>
      <c r="C1216" cm="1">
        <f t="array" aca="1" ref="C1216" ca="1">INDIRECT("'Room Details'!$D$1218")</f>
        <v>0</v>
      </c>
      <c r="D1216" cm="1">
        <f t="array" aca="1" ref="D1216" ca="1">INDIRECT("'Room Details'!$E$1218")</f>
        <v>0</v>
      </c>
      <c r="E1216" t="str" cm="1">
        <f t="array" aca="1" ref="E1216" ca="1">INDIRECT("'Room Details'!$F$1218")</f>
        <v xml:space="preserve"> </v>
      </c>
      <c r="F1216" cm="1">
        <f t="array" aca="1" ref="F1216" ca="1">INDIRECT("'Room Details'!$G$1218")</f>
        <v>0</v>
      </c>
      <c r="G1216" cm="1">
        <f t="array" aca="1" ref="G1216" ca="1">INDIRECT("'Room Details'!$H$1218")</f>
        <v>0</v>
      </c>
      <c r="H1216" cm="1">
        <f t="array" aca="1" ref="H1216" ca="1">INDIRECT("'Room Details'!$I$1218")</f>
        <v>0</v>
      </c>
      <c r="I1216" cm="1">
        <f t="array" aca="1" ref="I1216" ca="1">INDIRECT("'Room Details'!$J$1218")</f>
        <v>0</v>
      </c>
      <c r="J1216" cm="1">
        <f t="array" aca="1" ref="J1216" ca="1">INDIRECT("'Room Details'!$K$1218")</f>
        <v>0</v>
      </c>
      <c r="K1216" t="str" cm="1">
        <f t="array" aca="1" ref="K1216" ca="1">INDIRECT("'Room Details'!$L$1218")</f>
        <v xml:space="preserve"> </v>
      </c>
      <c r="L1216" cm="1">
        <f t="array" aca="1" ref="L1216" ca="1">INDIRECT("'Room Details'!$M$1218")</f>
        <v>0</v>
      </c>
      <c r="M1216" cm="1">
        <f t="array" aca="1" ref="M1216" ca="1">INDIRECT("'Room Details'!$N$1218")</f>
        <v>0</v>
      </c>
      <c r="N1216" cm="1">
        <f t="array" aca="1" ref="N1216" ca="1">INDIRECT("'Room Details'!$O$1218")</f>
        <v>0</v>
      </c>
      <c r="O1216" cm="1">
        <f t="array" aca="1" ref="O1216" ca="1">INDIRECT("'Room Details'!$P$1218")</f>
        <v>0</v>
      </c>
    </row>
    <row r="1217" spans="1:15" x14ac:dyDescent="0.25">
      <c r="A1217" cm="1">
        <f t="array" aca="1" ref="A1217" ca="1">INDIRECT("'Room Details'!$B$1219")</f>
        <v>0</v>
      </c>
      <c r="B1217" cm="1">
        <f t="array" aca="1" ref="B1217" ca="1">INDIRECT("'Room Details'!$C$1219")</f>
        <v>0</v>
      </c>
      <c r="C1217" cm="1">
        <f t="array" aca="1" ref="C1217" ca="1">INDIRECT("'Room Details'!$D$1219")</f>
        <v>0</v>
      </c>
      <c r="D1217" cm="1">
        <f t="array" aca="1" ref="D1217" ca="1">INDIRECT("'Room Details'!$E$1219")</f>
        <v>0</v>
      </c>
      <c r="E1217" t="str" cm="1">
        <f t="array" aca="1" ref="E1217" ca="1">INDIRECT("'Room Details'!$F$1219")</f>
        <v xml:space="preserve"> </v>
      </c>
      <c r="F1217" cm="1">
        <f t="array" aca="1" ref="F1217" ca="1">INDIRECT("'Room Details'!$G$1219")</f>
        <v>0</v>
      </c>
      <c r="G1217" cm="1">
        <f t="array" aca="1" ref="G1217" ca="1">INDIRECT("'Room Details'!$H$1219")</f>
        <v>0</v>
      </c>
      <c r="H1217" cm="1">
        <f t="array" aca="1" ref="H1217" ca="1">INDIRECT("'Room Details'!$I$1219")</f>
        <v>0</v>
      </c>
      <c r="I1217" cm="1">
        <f t="array" aca="1" ref="I1217" ca="1">INDIRECT("'Room Details'!$J$1219")</f>
        <v>0</v>
      </c>
      <c r="J1217" cm="1">
        <f t="array" aca="1" ref="J1217" ca="1">INDIRECT("'Room Details'!$K$1219")</f>
        <v>0</v>
      </c>
      <c r="K1217" t="str" cm="1">
        <f t="array" aca="1" ref="K1217" ca="1">INDIRECT("'Room Details'!$L$1219")</f>
        <v xml:space="preserve"> </v>
      </c>
      <c r="L1217" cm="1">
        <f t="array" aca="1" ref="L1217" ca="1">INDIRECT("'Room Details'!$M$1219")</f>
        <v>0</v>
      </c>
      <c r="M1217" cm="1">
        <f t="array" aca="1" ref="M1217" ca="1">INDIRECT("'Room Details'!$N$1219")</f>
        <v>0</v>
      </c>
      <c r="N1217" cm="1">
        <f t="array" aca="1" ref="N1217" ca="1">INDIRECT("'Room Details'!$O$1219")</f>
        <v>0</v>
      </c>
      <c r="O1217" cm="1">
        <f t="array" aca="1" ref="O1217" ca="1">INDIRECT("'Room Details'!$P$1219")</f>
        <v>0</v>
      </c>
    </row>
    <row r="1218" spans="1:15" x14ac:dyDescent="0.25">
      <c r="A1218" cm="1">
        <f t="array" aca="1" ref="A1218" ca="1">INDIRECT("'Room Details'!$B$1220")</f>
        <v>0</v>
      </c>
      <c r="B1218" cm="1">
        <f t="array" aca="1" ref="B1218" ca="1">INDIRECT("'Room Details'!$C$1220")</f>
        <v>0</v>
      </c>
      <c r="C1218" cm="1">
        <f t="array" aca="1" ref="C1218" ca="1">INDIRECT("'Room Details'!$D$1220")</f>
        <v>0</v>
      </c>
      <c r="D1218" cm="1">
        <f t="array" aca="1" ref="D1218" ca="1">INDIRECT("'Room Details'!$E$1220")</f>
        <v>0</v>
      </c>
      <c r="E1218" t="str" cm="1">
        <f t="array" aca="1" ref="E1218" ca="1">INDIRECT("'Room Details'!$F$1220")</f>
        <v xml:space="preserve"> </v>
      </c>
      <c r="F1218" cm="1">
        <f t="array" aca="1" ref="F1218" ca="1">INDIRECT("'Room Details'!$G$1220")</f>
        <v>0</v>
      </c>
      <c r="G1218" cm="1">
        <f t="array" aca="1" ref="G1218" ca="1">INDIRECT("'Room Details'!$H$1220")</f>
        <v>0</v>
      </c>
      <c r="H1218" cm="1">
        <f t="array" aca="1" ref="H1218" ca="1">INDIRECT("'Room Details'!$I$1220")</f>
        <v>0</v>
      </c>
      <c r="I1218" cm="1">
        <f t="array" aca="1" ref="I1218" ca="1">INDIRECT("'Room Details'!$J$1220")</f>
        <v>0</v>
      </c>
      <c r="J1218" cm="1">
        <f t="array" aca="1" ref="J1218" ca="1">INDIRECT("'Room Details'!$K$1220")</f>
        <v>0</v>
      </c>
      <c r="K1218" t="str" cm="1">
        <f t="array" aca="1" ref="K1218" ca="1">INDIRECT("'Room Details'!$L$1220")</f>
        <v xml:space="preserve"> </v>
      </c>
      <c r="L1218" cm="1">
        <f t="array" aca="1" ref="L1218" ca="1">INDIRECT("'Room Details'!$M$1220")</f>
        <v>0</v>
      </c>
      <c r="M1218" cm="1">
        <f t="array" aca="1" ref="M1218" ca="1">INDIRECT("'Room Details'!$N$1220")</f>
        <v>0</v>
      </c>
      <c r="N1218" cm="1">
        <f t="array" aca="1" ref="N1218" ca="1">INDIRECT("'Room Details'!$O$1220")</f>
        <v>0</v>
      </c>
      <c r="O1218" cm="1">
        <f t="array" aca="1" ref="O1218" ca="1">INDIRECT("'Room Details'!$P$1220")</f>
        <v>0</v>
      </c>
    </row>
    <row r="1219" spans="1:15" x14ac:dyDescent="0.25">
      <c r="A1219" cm="1">
        <f t="array" aca="1" ref="A1219" ca="1">INDIRECT("'Room Details'!$B$1221")</f>
        <v>0</v>
      </c>
      <c r="B1219" cm="1">
        <f t="array" aca="1" ref="B1219" ca="1">INDIRECT("'Room Details'!$C$1221")</f>
        <v>0</v>
      </c>
      <c r="C1219" cm="1">
        <f t="array" aca="1" ref="C1219" ca="1">INDIRECT("'Room Details'!$D$1221")</f>
        <v>0</v>
      </c>
      <c r="D1219" cm="1">
        <f t="array" aca="1" ref="D1219" ca="1">INDIRECT("'Room Details'!$E$1221")</f>
        <v>0</v>
      </c>
      <c r="E1219" t="str" cm="1">
        <f t="array" aca="1" ref="E1219" ca="1">INDIRECT("'Room Details'!$F$1221")</f>
        <v xml:space="preserve"> </v>
      </c>
      <c r="F1219" cm="1">
        <f t="array" aca="1" ref="F1219" ca="1">INDIRECT("'Room Details'!$G$1221")</f>
        <v>0</v>
      </c>
      <c r="G1219" cm="1">
        <f t="array" aca="1" ref="G1219" ca="1">INDIRECT("'Room Details'!$H$1221")</f>
        <v>0</v>
      </c>
      <c r="H1219" cm="1">
        <f t="array" aca="1" ref="H1219" ca="1">INDIRECT("'Room Details'!$I$1221")</f>
        <v>0</v>
      </c>
      <c r="I1219" cm="1">
        <f t="array" aca="1" ref="I1219" ca="1">INDIRECT("'Room Details'!$J$1221")</f>
        <v>0</v>
      </c>
      <c r="J1219" cm="1">
        <f t="array" aca="1" ref="J1219" ca="1">INDIRECT("'Room Details'!$K$1221")</f>
        <v>0</v>
      </c>
      <c r="K1219" t="str" cm="1">
        <f t="array" aca="1" ref="K1219" ca="1">INDIRECT("'Room Details'!$L$1221")</f>
        <v xml:space="preserve"> </v>
      </c>
      <c r="L1219" cm="1">
        <f t="array" aca="1" ref="L1219" ca="1">INDIRECT("'Room Details'!$M$1221")</f>
        <v>0</v>
      </c>
      <c r="M1219" cm="1">
        <f t="array" aca="1" ref="M1219" ca="1">INDIRECT("'Room Details'!$N$1221")</f>
        <v>0</v>
      </c>
      <c r="N1219" cm="1">
        <f t="array" aca="1" ref="N1219" ca="1">INDIRECT("'Room Details'!$O$1221")</f>
        <v>0</v>
      </c>
      <c r="O1219" cm="1">
        <f t="array" aca="1" ref="O1219" ca="1">INDIRECT("'Room Details'!$P$1221")</f>
        <v>0</v>
      </c>
    </row>
    <row r="1220" spans="1:15" x14ac:dyDescent="0.25">
      <c r="A1220" cm="1">
        <f t="array" aca="1" ref="A1220" ca="1">INDIRECT("'Room Details'!$B$1222")</f>
        <v>0</v>
      </c>
      <c r="B1220" cm="1">
        <f t="array" aca="1" ref="B1220" ca="1">INDIRECT("'Room Details'!$C$1222")</f>
        <v>0</v>
      </c>
      <c r="C1220" cm="1">
        <f t="array" aca="1" ref="C1220" ca="1">INDIRECT("'Room Details'!$D$1222")</f>
        <v>0</v>
      </c>
      <c r="D1220" cm="1">
        <f t="array" aca="1" ref="D1220" ca="1">INDIRECT("'Room Details'!$E$1222")</f>
        <v>0</v>
      </c>
      <c r="E1220" t="str" cm="1">
        <f t="array" aca="1" ref="E1220" ca="1">INDIRECT("'Room Details'!$F$1222")</f>
        <v xml:space="preserve"> </v>
      </c>
      <c r="F1220" cm="1">
        <f t="array" aca="1" ref="F1220" ca="1">INDIRECT("'Room Details'!$G$1222")</f>
        <v>0</v>
      </c>
      <c r="G1220" cm="1">
        <f t="array" aca="1" ref="G1220" ca="1">INDIRECT("'Room Details'!$H$1222")</f>
        <v>0</v>
      </c>
      <c r="H1220" cm="1">
        <f t="array" aca="1" ref="H1220" ca="1">INDIRECT("'Room Details'!$I$1222")</f>
        <v>0</v>
      </c>
      <c r="I1220" cm="1">
        <f t="array" aca="1" ref="I1220" ca="1">INDIRECT("'Room Details'!$J$1222")</f>
        <v>0</v>
      </c>
      <c r="J1220" cm="1">
        <f t="array" aca="1" ref="J1220" ca="1">INDIRECT("'Room Details'!$K$1222")</f>
        <v>0</v>
      </c>
      <c r="K1220" t="str" cm="1">
        <f t="array" aca="1" ref="K1220" ca="1">INDIRECT("'Room Details'!$L$1222")</f>
        <v xml:space="preserve"> </v>
      </c>
      <c r="L1220" cm="1">
        <f t="array" aca="1" ref="L1220" ca="1">INDIRECT("'Room Details'!$M$1222")</f>
        <v>0</v>
      </c>
      <c r="M1220" cm="1">
        <f t="array" aca="1" ref="M1220" ca="1">INDIRECT("'Room Details'!$N$1222")</f>
        <v>0</v>
      </c>
      <c r="N1220" cm="1">
        <f t="array" aca="1" ref="N1220" ca="1">INDIRECT("'Room Details'!$O$1222")</f>
        <v>0</v>
      </c>
      <c r="O1220" cm="1">
        <f t="array" aca="1" ref="O1220" ca="1">INDIRECT("'Room Details'!$P$1222")</f>
        <v>0</v>
      </c>
    </row>
    <row r="1221" spans="1:15" x14ac:dyDescent="0.25">
      <c r="A1221" cm="1">
        <f t="array" aca="1" ref="A1221" ca="1">INDIRECT("'Room Details'!$B$1223")</f>
        <v>0</v>
      </c>
      <c r="B1221" cm="1">
        <f t="array" aca="1" ref="B1221" ca="1">INDIRECT("'Room Details'!$C$1223")</f>
        <v>0</v>
      </c>
      <c r="C1221" cm="1">
        <f t="array" aca="1" ref="C1221" ca="1">INDIRECT("'Room Details'!$D$1223")</f>
        <v>0</v>
      </c>
      <c r="D1221" cm="1">
        <f t="array" aca="1" ref="D1221" ca="1">INDIRECT("'Room Details'!$E$1223")</f>
        <v>0</v>
      </c>
      <c r="E1221" t="str" cm="1">
        <f t="array" aca="1" ref="E1221" ca="1">INDIRECT("'Room Details'!$F$1223")</f>
        <v xml:space="preserve"> </v>
      </c>
      <c r="F1221" cm="1">
        <f t="array" aca="1" ref="F1221" ca="1">INDIRECT("'Room Details'!$G$1223")</f>
        <v>0</v>
      </c>
      <c r="G1221" cm="1">
        <f t="array" aca="1" ref="G1221" ca="1">INDIRECT("'Room Details'!$H$1223")</f>
        <v>0</v>
      </c>
      <c r="H1221" cm="1">
        <f t="array" aca="1" ref="H1221" ca="1">INDIRECT("'Room Details'!$I$1223")</f>
        <v>0</v>
      </c>
      <c r="I1221" cm="1">
        <f t="array" aca="1" ref="I1221" ca="1">INDIRECT("'Room Details'!$J$1223")</f>
        <v>0</v>
      </c>
      <c r="J1221" cm="1">
        <f t="array" aca="1" ref="J1221" ca="1">INDIRECT("'Room Details'!$K$1223")</f>
        <v>0</v>
      </c>
      <c r="K1221" t="str" cm="1">
        <f t="array" aca="1" ref="K1221" ca="1">INDIRECT("'Room Details'!$L$1223")</f>
        <v xml:space="preserve"> </v>
      </c>
      <c r="L1221" cm="1">
        <f t="array" aca="1" ref="L1221" ca="1">INDIRECT("'Room Details'!$M$1223")</f>
        <v>0</v>
      </c>
      <c r="M1221" cm="1">
        <f t="array" aca="1" ref="M1221" ca="1">INDIRECT("'Room Details'!$N$1223")</f>
        <v>0</v>
      </c>
      <c r="N1221" cm="1">
        <f t="array" aca="1" ref="N1221" ca="1">INDIRECT("'Room Details'!$O$1223")</f>
        <v>0</v>
      </c>
      <c r="O1221" cm="1">
        <f t="array" aca="1" ref="O1221" ca="1">INDIRECT("'Room Details'!$P$1223")</f>
        <v>0</v>
      </c>
    </row>
    <row r="1222" spans="1:15" x14ac:dyDescent="0.25">
      <c r="A1222" cm="1">
        <f t="array" aca="1" ref="A1222" ca="1">INDIRECT("'Room Details'!$B$1224")</f>
        <v>0</v>
      </c>
      <c r="B1222" cm="1">
        <f t="array" aca="1" ref="B1222" ca="1">INDIRECT("'Room Details'!$C$1224")</f>
        <v>0</v>
      </c>
      <c r="C1222" cm="1">
        <f t="array" aca="1" ref="C1222" ca="1">INDIRECT("'Room Details'!$D$1224")</f>
        <v>0</v>
      </c>
      <c r="D1222" cm="1">
        <f t="array" aca="1" ref="D1222" ca="1">INDIRECT("'Room Details'!$E$1224")</f>
        <v>0</v>
      </c>
      <c r="E1222" t="str" cm="1">
        <f t="array" aca="1" ref="E1222" ca="1">INDIRECT("'Room Details'!$F$1224")</f>
        <v xml:space="preserve"> </v>
      </c>
      <c r="F1222" cm="1">
        <f t="array" aca="1" ref="F1222" ca="1">INDIRECT("'Room Details'!$G$1224")</f>
        <v>0</v>
      </c>
      <c r="G1222" cm="1">
        <f t="array" aca="1" ref="G1222" ca="1">INDIRECT("'Room Details'!$H$1224")</f>
        <v>0</v>
      </c>
      <c r="H1222" cm="1">
        <f t="array" aca="1" ref="H1222" ca="1">INDIRECT("'Room Details'!$I$1224")</f>
        <v>0</v>
      </c>
      <c r="I1222" cm="1">
        <f t="array" aca="1" ref="I1222" ca="1">INDIRECT("'Room Details'!$J$1224")</f>
        <v>0</v>
      </c>
      <c r="J1222" cm="1">
        <f t="array" aca="1" ref="J1222" ca="1">INDIRECT("'Room Details'!$K$1224")</f>
        <v>0</v>
      </c>
      <c r="K1222" t="str" cm="1">
        <f t="array" aca="1" ref="K1222" ca="1">INDIRECT("'Room Details'!$L$1224")</f>
        <v xml:space="preserve"> </v>
      </c>
      <c r="L1222" cm="1">
        <f t="array" aca="1" ref="L1222" ca="1">INDIRECT("'Room Details'!$M$1224")</f>
        <v>0</v>
      </c>
      <c r="M1222" cm="1">
        <f t="array" aca="1" ref="M1222" ca="1">INDIRECT("'Room Details'!$N$1224")</f>
        <v>0</v>
      </c>
      <c r="N1222" cm="1">
        <f t="array" aca="1" ref="N1222" ca="1">INDIRECT("'Room Details'!$O$1224")</f>
        <v>0</v>
      </c>
      <c r="O1222" cm="1">
        <f t="array" aca="1" ref="O1222" ca="1">INDIRECT("'Room Details'!$P$1224")</f>
        <v>0</v>
      </c>
    </row>
    <row r="1223" spans="1:15" x14ac:dyDescent="0.25">
      <c r="A1223" cm="1">
        <f t="array" aca="1" ref="A1223" ca="1">INDIRECT("'Room Details'!$B$1225")</f>
        <v>0</v>
      </c>
      <c r="B1223" cm="1">
        <f t="array" aca="1" ref="B1223" ca="1">INDIRECT("'Room Details'!$C$1225")</f>
        <v>0</v>
      </c>
      <c r="C1223" cm="1">
        <f t="array" aca="1" ref="C1223" ca="1">INDIRECT("'Room Details'!$D$1225")</f>
        <v>0</v>
      </c>
      <c r="D1223" cm="1">
        <f t="array" aca="1" ref="D1223" ca="1">INDIRECT("'Room Details'!$E$1225")</f>
        <v>0</v>
      </c>
      <c r="E1223" t="str" cm="1">
        <f t="array" aca="1" ref="E1223" ca="1">INDIRECT("'Room Details'!$F$1225")</f>
        <v xml:space="preserve"> </v>
      </c>
      <c r="F1223" cm="1">
        <f t="array" aca="1" ref="F1223" ca="1">INDIRECT("'Room Details'!$G$1225")</f>
        <v>0</v>
      </c>
      <c r="G1223" cm="1">
        <f t="array" aca="1" ref="G1223" ca="1">INDIRECT("'Room Details'!$H$1225")</f>
        <v>0</v>
      </c>
      <c r="H1223" cm="1">
        <f t="array" aca="1" ref="H1223" ca="1">INDIRECT("'Room Details'!$I$1225")</f>
        <v>0</v>
      </c>
      <c r="I1223" cm="1">
        <f t="array" aca="1" ref="I1223" ca="1">INDIRECT("'Room Details'!$J$1225")</f>
        <v>0</v>
      </c>
      <c r="J1223" cm="1">
        <f t="array" aca="1" ref="J1223" ca="1">INDIRECT("'Room Details'!$K$1225")</f>
        <v>0</v>
      </c>
      <c r="K1223" t="str" cm="1">
        <f t="array" aca="1" ref="K1223" ca="1">INDIRECT("'Room Details'!$L$1225")</f>
        <v xml:space="preserve"> </v>
      </c>
      <c r="L1223" cm="1">
        <f t="array" aca="1" ref="L1223" ca="1">INDIRECT("'Room Details'!$M$1225")</f>
        <v>0</v>
      </c>
      <c r="M1223" cm="1">
        <f t="array" aca="1" ref="M1223" ca="1">INDIRECT("'Room Details'!$N$1225")</f>
        <v>0</v>
      </c>
      <c r="N1223" cm="1">
        <f t="array" aca="1" ref="N1223" ca="1">INDIRECT("'Room Details'!$O$1225")</f>
        <v>0</v>
      </c>
      <c r="O1223" cm="1">
        <f t="array" aca="1" ref="O1223" ca="1">INDIRECT("'Room Details'!$P$1225")</f>
        <v>0</v>
      </c>
    </row>
    <row r="1224" spans="1:15" x14ac:dyDescent="0.25">
      <c r="A1224" cm="1">
        <f t="array" aca="1" ref="A1224" ca="1">INDIRECT("'Room Details'!$B$1226")</f>
        <v>0</v>
      </c>
      <c r="B1224" cm="1">
        <f t="array" aca="1" ref="B1224" ca="1">INDIRECT("'Room Details'!$C$1226")</f>
        <v>0</v>
      </c>
      <c r="C1224" cm="1">
        <f t="array" aca="1" ref="C1224" ca="1">INDIRECT("'Room Details'!$D$1226")</f>
        <v>0</v>
      </c>
      <c r="D1224" cm="1">
        <f t="array" aca="1" ref="D1224" ca="1">INDIRECT("'Room Details'!$E$1226")</f>
        <v>0</v>
      </c>
      <c r="E1224" t="str" cm="1">
        <f t="array" aca="1" ref="E1224" ca="1">INDIRECT("'Room Details'!$F$1226")</f>
        <v xml:space="preserve"> </v>
      </c>
      <c r="F1224" cm="1">
        <f t="array" aca="1" ref="F1224" ca="1">INDIRECT("'Room Details'!$G$1226")</f>
        <v>0</v>
      </c>
      <c r="G1224" cm="1">
        <f t="array" aca="1" ref="G1224" ca="1">INDIRECT("'Room Details'!$H$1226")</f>
        <v>0</v>
      </c>
      <c r="H1224" cm="1">
        <f t="array" aca="1" ref="H1224" ca="1">INDIRECT("'Room Details'!$I$1226")</f>
        <v>0</v>
      </c>
      <c r="I1224" cm="1">
        <f t="array" aca="1" ref="I1224" ca="1">INDIRECT("'Room Details'!$J$1226")</f>
        <v>0</v>
      </c>
      <c r="J1224" cm="1">
        <f t="array" aca="1" ref="J1224" ca="1">INDIRECT("'Room Details'!$K$1226")</f>
        <v>0</v>
      </c>
      <c r="K1224" t="str" cm="1">
        <f t="array" aca="1" ref="K1224" ca="1">INDIRECT("'Room Details'!$L$1226")</f>
        <v xml:space="preserve"> </v>
      </c>
      <c r="L1224" cm="1">
        <f t="array" aca="1" ref="L1224" ca="1">INDIRECT("'Room Details'!$M$1226")</f>
        <v>0</v>
      </c>
      <c r="M1224" cm="1">
        <f t="array" aca="1" ref="M1224" ca="1">INDIRECT("'Room Details'!$N$1226")</f>
        <v>0</v>
      </c>
      <c r="N1224" cm="1">
        <f t="array" aca="1" ref="N1224" ca="1">INDIRECT("'Room Details'!$O$1226")</f>
        <v>0</v>
      </c>
      <c r="O1224" cm="1">
        <f t="array" aca="1" ref="O1224" ca="1">INDIRECT("'Room Details'!$P$1226")</f>
        <v>0</v>
      </c>
    </row>
    <row r="1225" spans="1:15" x14ac:dyDescent="0.25">
      <c r="A1225" cm="1">
        <f t="array" aca="1" ref="A1225" ca="1">INDIRECT("'Room Details'!$B$1227")</f>
        <v>0</v>
      </c>
      <c r="B1225" cm="1">
        <f t="array" aca="1" ref="B1225" ca="1">INDIRECT("'Room Details'!$C$1227")</f>
        <v>0</v>
      </c>
      <c r="C1225" cm="1">
        <f t="array" aca="1" ref="C1225" ca="1">INDIRECT("'Room Details'!$D$1227")</f>
        <v>0</v>
      </c>
      <c r="D1225" cm="1">
        <f t="array" aca="1" ref="D1225" ca="1">INDIRECT("'Room Details'!$E$1227")</f>
        <v>0</v>
      </c>
      <c r="E1225" t="str" cm="1">
        <f t="array" aca="1" ref="E1225" ca="1">INDIRECT("'Room Details'!$F$1227")</f>
        <v xml:space="preserve"> </v>
      </c>
      <c r="F1225" cm="1">
        <f t="array" aca="1" ref="F1225" ca="1">INDIRECT("'Room Details'!$G$1227")</f>
        <v>0</v>
      </c>
      <c r="G1225" cm="1">
        <f t="array" aca="1" ref="G1225" ca="1">INDIRECT("'Room Details'!$H$1227")</f>
        <v>0</v>
      </c>
      <c r="H1225" cm="1">
        <f t="array" aca="1" ref="H1225" ca="1">INDIRECT("'Room Details'!$I$1227")</f>
        <v>0</v>
      </c>
      <c r="I1225" cm="1">
        <f t="array" aca="1" ref="I1225" ca="1">INDIRECT("'Room Details'!$J$1227")</f>
        <v>0</v>
      </c>
      <c r="J1225" cm="1">
        <f t="array" aca="1" ref="J1225" ca="1">INDIRECT("'Room Details'!$K$1227")</f>
        <v>0</v>
      </c>
      <c r="K1225" t="str" cm="1">
        <f t="array" aca="1" ref="K1225" ca="1">INDIRECT("'Room Details'!$L$1227")</f>
        <v xml:space="preserve"> </v>
      </c>
      <c r="L1225" cm="1">
        <f t="array" aca="1" ref="L1225" ca="1">INDIRECT("'Room Details'!$M$1227")</f>
        <v>0</v>
      </c>
      <c r="M1225" cm="1">
        <f t="array" aca="1" ref="M1225" ca="1">INDIRECT("'Room Details'!$N$1227")</f>
        <v>0</v>
      </c>
      <c r="N1225" cm="1">
        <f t="array" aca="1" ref="N1225" ca="1">INDIRECT("'Room Details'!$O$1227")</f>
        <v>0</v>
      </c>
      <c r="O1225" cm="1">
        <f t="array" aca="1" ref="O1225" ca="1">INDIRECT("'Room Details'!$P$1227")</f>
        <v>0</v>
      </c>
    </row>
    <row r="1226" spans="1:15" x14ac:dyDescent="0.25">
      <c r="A1226" cm="1">
        <f t="array" aca="1" ref="A1226" ca="1">INDIRECT("'Room Details'!$B$1228")</f>
        <v>0</v>
      </c>
      <c r="B1226" cm="1">
        <f t="array" aca="1" ref="B1226" ca="1">INDIRECT("'Room Details'!$C$1228")</f>
        <v>0</v>
      </c>
      <c r="C1226" cm="1">
        <f t="array" aca="1" ref="C1226" ca="1">INDIRECT("'Room Details'!$D$1228")</f>
        <v>0</v>
      </c>
      <c r="D1226" cm="1">
        <f t="array" aca="1" ref="D1226" ca="1">INDIRECT("'Room Details'!$E$1228")</f>
        <v>0</v>
      </c>
      <c r="E1226" t="str" cm="1">
        <f t="array" aca="1" ref="E1226" ca="1">INDIRECT("'Room Details'!$F$1228")</f>
        <v xml:space="preserve"> </v>
      </c>
      <c r="F1226" cm="1">
        <f t="array" aca="1" ref="F1226" ca="1">INDIRECT("'Room Details'!$G$1228")</f>
        <v>0</v>
      </c>
      <c r="G1226" cm="1">
        <f t="array" aca="1" ref="G1226" ca="1">INDIRECT("'Room Details'!$H$1228")</f>
        <v>0</v>
      </c>
      <c r="H1226" cm="1">
        <f t="array" aca="1" ref="H1226" ca="1">INDIRECT("'Room Details'!$I$1228")</f>
        <v>0</v>
      </c>
      <c r="I1226" cm="1">
        <f t="array" aca="1" ref="I1226" ca="1">INDIRECT("'Room Details'!$J$1228")</f>
        <v>0</v>
      </c>
      <c r="J1226" cm="1">
        <f t="array" aca="1" ref="J1226" ca="1">INDIRECT("'Room Details'!$K$1228")</f>
        <v>0</v>
      </c>
      <c r="K1226" t="str" cm="1">
        <f t="array" aca="1" ref="K1226" ca="1">INDIRECT("'Room Details'!$L$1228")</f>
        <v xml:space="preserve"> </v>
      </c>
      <c r="L1226" cm="1">
        <f t="array" aca="1" ref="L1226" ca="1">INDIRECT("'Room Details'!$M$1228")</f>
        <v>0</v>
      </c>
      <c r="M1226" cm="1">
        <f t="array" aca="1" ref="M1226" ca="1">INDIRECT("'Room Details'!$N$1228")</f>
        <v>0</v>
      </c>
      <c r="N1226" cm="1">
        <f t="array" aca="1" ref="N1226" ca="1">INDIRECT("'Room Details'!$O$1228")</f>
        <v>0</v>
      </c>
      <c r="O1226" cm="1">
        <f t="array" aca="1" ref="O1226" ca="1">INDIRECT("'Room Details'!$P$1228")</f>
        <v>0</v>
      </c>
    </row>
    <row r="1227" spans="1:15" x14ac:dyDescent="0.25">
      <c r="A1227" cm="1">
        <f t="array" aca="1" ref="A1227" ca="1">INDIRECT("'Room Details'!$B$1229")</f>
        <v>0</v>
      </c>
      <c r="B1227" cm="1">
        <f t="array" aca="1" ref="B1227" ca="1">INDIRECT("'Room Details'!$C$1229")</f>
        <v>0</v>
      </c>
      <c r="C1227" cm="1">
        <f t="array" aca="1" ref="C1227" ca="1">INDIRECT("'Room Details'!$D$1229")</f>
        <v>0</v>
      </c>
      <c r="D1227" cm="1">
        <f t="array" aca="1" ref="D1227" ca="1">INDIRECT("'Room Details'!$E$1229")</f>
        <v>0</v>
      </c>
      <c r="E1227" t="str" cm="1">
        <f t="array" aca="1" ref="E1227" ca="1">INDIRECT("'Room Details'!$F$1229")</f>
        <v xml:space="preserve"> </v>
      </c>
      <c r="F1227" cm="1">
        <f t="array" aca="1" ref="F1227" ca="1">INDIRECT("'Room Details'!$G$1229")</f>
        <v>0</v>
      </c>
      <c r="G1227" cm="1">
        <f t="array" aca="1" ref="G1227" ca="1">INDIRECT("'Room Details'!$H$1229")</f>
        <v>0</v>
      </c>
      <c r="H1227" cm="1">
        <f t="array" aca="1" ref="H1227" ca="1">INDIRECT("'Room Details'!$I$1229")</f>
        <v>0</v>
      </c>
      <c r="I1227" cm="1">
        <f t="array" aca="1" ref="I1227" ca="1">INDIRECT("'Room Details'!$J$1229")</f>
        <v>0</v>
      </c>
      <c r="J1227" cm="1">
        <f t="array" aca="1" ref="J1227" ca="1">INDIRECT("'Room Details'!$K$1229")</f>
        <v>0</v>
      </c>
      <c r="K1227" t="str" cm="1">
        <f t="array" aca="1" ref="K1227" ca="1">INDIRECT("'Room Details'!$L$1229")</f>
        <v xml:space="preserve"> </v>
      </c>
      <c r="L1227" cm="1">
        <f t="array" aca="1" ref="L1227" ca="1">INDIRECT("'Room Details'!$M$1229")</f>
        <v>0</v>
      </c>
      <c r="M1227" cm="1">
        <f t="array" aca="1" ref="M1227" ca="1">INDIRECT("'Room Details'!$N$1229")</f>
        <v>0</v>
      </c>
      <c r="N1227" cm="1">
        <f t="array" aca="1" ref="N1227" ca="1">INDIRECT("'Room Details'!$O$1229")</f>
        <v>0</v>
      </c>
      <c r="O1227" cm="1">
        <f t="array" aca="1" ref="O1227" ca="1">INDIRECT("'Room Details'!$P$1229")</f>
        <v>0</v>
      </c>
    </row>
    <row r="1228" spans="1:15" x14ac:dyDescent="0.25">
      <c r="A1228" cm="1">
        <f t="array" aca="1" ref="A1228" ca="1">INDIRECT("'Room Details'!$B$1230")</f>
        <v>0</v>
      </c>
      <c r="B1228" cm="1">
        <f t="array" aca="1" ref="B1228" ca="1">INDIRECT("'Room Details'!$C$1230")</f>
        <v>0</v>
      </c>
      <c r="C1228" cm="1">
        <f t="array" aca="1" ref="C1228" ca="1">INDIRECT("'Room Details'!$D$1230")</f>
        <v>0</v>
      </c>
      <c r="D1228" cm="1">
        <f t="array" aca="1" ref="D1228" ca="1">INDIRECT("'Room Details'!$E$1230")</f>
        <v>0</v>
      </c>
      <c r="E1228" t="str" cm="1">
        <f t="array" aca="1" ref="E1228" ca="1">INDIRECT("'Room Details'!$F$1230")</f>
        <v xml:space="preserve"> </v>
      </c>
      <c r="F1228" cm="1">
        <f t="array" aca="1" ref="F1228" ca="1">INDIRECT("'Room Details'!$G$1230")</f>
        <v>0</v>
      </c>
      <c r="G1228" cm="1">
        <f t="array" aca="1" ref="G1228" ca="1">INDIRECT("'Room Details'!$H$1230")</f>
        <v>0</v>
      </c>
      <c r="H1228" cm="1">
        <f t="array" aca="1" ref="H1228" ca="1">INDIRECT("'Room Details'!$I$1230")</f>
        <v>0</v>
      </c>
      <c r="I1228" cm="1">
        <f t="array" aca="1" ref="I1228" ca="1">INDIRECT("'Room Details'!$J$1230")</f>
        <v>0</v>
      </c>
      <c r="J1228" cm="1">
        <f t="array" aca="1" ref="J1228" ca="1">INDIRECT("'Room Details'!$K$1230")</f>
        <v>0</v>
      </c>
      <c r="K1228" t="str" cm="1">
        <f t="array" aca="1" ref="K1228" ca="1">INDIRECT("'Room Details'!$L$1230")</f>
        <v xml:space="preserve"> </v>
      </c>
      <c r="L1228" cm="1">
        <f t="array" aca="1" ref="L1228" ca="1">INDIRECT("'Room Details'!$M$1230")</f>
        <v>0</v>
      </c>
      <c r="M1228" cm="1">
        <f t="array" aca="1" ref="M1228" ca="1">INDIRECT("'Room Details'!$N$1230")</f>
        <v>0</v>
      </c>
      <c r="N1228" cm="1">
        <f t="array" aca="1" ref="N1228" ca="1">INDIRECT("'Room Details'!$O$1230")</f>
        <v>0</v>
      </c>
      <c r="O1228" cm="1">
        <f t="array" aca="1" ref="O1228" ca="1">INDIRECT("'Room Details'!$P$1230")</f>
        <v>0</v>
      </c>
    </row>
    <row r="1229" spans="1:15" x14ac:dyDescent="0.25">
      <c r="A1229" cm="1">
        <f t="array" aca="1" ref="A1229" ca="1">INDIRECT("'Room Details'!$B$1231")</f>
        <v>0</v>
      </c>
      <c r="B1229" cm="1">
        <f t="array" aca="1" ref="B1229" ca="1">INDIRECT("'Room Details'!$C$1231")</f>
        <v>0</v>
      </c>
      <c r="C1229" cm="1">
        <f t="array" aca="1" ref="C1229" ca="1">INDIRECT("'Room Details'!$D$1231")</f>
        <v>0</v>
      </c>
      <c r="D1229" cm="1">
        <f t="array" aca="1" ref="D1229" ca="1">INDIRECT("'Room Details'!$E$1231")</f>
        <v>0</v>
      </c>
      <c r="E1229" t="str" cm="1">
        <f t="array" aca="1" ref="E1229" ca="1">INDIRECT("'Room Details'!$F$1231")</f>
        <v xml:space="preserve"> </v>
      </c>
      <c r="F1229" cm="1">
        <f t="array" aca="1" ref="F1229" ca="1">INDIRECT("'Room Details'!$G$1231")</f>
        <v>0</v>
      </c>
      <c r="G1229" cm="1">
        <f t="array" aca="1" ref="G1229" ca="1">INDIRECT("'Room Details'!$H$1231")</f>
        <v>0</v>
      </c>
      <c r="H1229" cm="1">
        <f t="array" aca="1" ref="H1229" ca="1">INDIRECT("'Room Details'!$I$1231")</f>
        <v>0</v>
      </c>
      <c r="I1229" cm="1">
        <f t="array" aca="1" ref="I1229" ca="1">INDIRECT("'Room Details'!$J$1231")</f>
        <v>0</v>
      </c>
      <c r="J1229" cm="1">
        <f t="array" aca="1" ref="J1229" ca="1">INDIRECT("'Room Details'!$K$1231")</f>
        <v>0</v>
      </c>
      <c r="K1229" t="str" cm="1">
        <f t="array" aca="1" ref="K1229" ca="1">INDIRECT("'Room Details'!$L$1231")</f>
        <v xml:space="preserve"> </v>
      </c>
      <c r="L1229" cm="1">
        <f t="array" aca="1" ref="L1229" ca="1">INDIRECT("'Room Details'!$M$1231")</f>
        <v>0</v>
      </c>
      <c r="M1229" cm="1">
        <f t="array" aca="1" ref="M1229" ca="1">INDIRECT("'Room Details'!$N$1231")</f>
        <v>0</v>
      </c>
      <c r="N1229" cm="1">
        <f t="array" aca="1" ref="N1229" ca="1">INDIRECT("'Room Details'!$O$1231")</f>
        <v>0</v>
      </c>
      <c r="O1229" cm="1">
        <f t="array" aca="1" ref="O1229" ca="1">INDIRECT("'Room Details'!$P$1231")</f>
        <v>0</v>
      </c>
    </row>
    <row r="1230" spans="1:15" x14ac:dyDescent="0.25">
      <c r="A1230" cm="1">
        <f t="array" aca="1" ref="A1230" ca="1">INDIRECT("'Room Details'!$B$1232")</f>
        <v>0</v>
      </c>
      <c r="B1230" cm="1">
        <f t="array" aca="1" ref="B1230" ca="1">INDIRECT("'Room Details'!$C$1232")</f>
        <v>0</v>
      </c>
      <c r="C1230" cm="1">
        <f t="array" aca="1" ref="C1230" ca="1">INDIRECT("'Room Details'!$D$1232")</f>
        <v>0</v>
      </c>
      <c r="D1230" cm="1">
        <f t="array" aca="1" ref="D1230" ca="1">INDIRECT("'Room Details'!$E$1232")</f>
        <v>0</v>
      </c>
      <c r="E1230" t="str" cm="1">
        <f t="array" aca="1" ref="E1230" ca="1">INDIRECT("'Room Details'!$F$1232")</f>
        <v xml:space="preserve"> </v>
      </c>
      <c r="F1230" cm="1">
        <f t="array" aca="1" ref="F1230" ca="1">INDIRECT("'Room Details'!$G$1232")</f>
        <v>0</v>
      </c>
      <c r="G1230" cm="1">
        <f t="array" aca="1" ref="G1230" ca="1">INDIRECT("'Room Details'!$H$1232")</f>
        <v>0</v>
      </c>
      <c r="H1230" cm="1">
        <f t="array" aca="1" ref="H1230" ca="1">INDIRECT("'Room Details'!$I$1232")</f>
        <v>0</v>
      </c>
      <c r="I1230" cm="1">
        <f t="array" aca="1" ref="I1230" ca="1">INDIRECT("'Room Details'!$J$1232")</f>
        <v>0</v>
      </c>
      <c r="J1230" cm="1">
        <f t="array" aca="1" ref="J1230" ca="1">INDIRECT("'Room Details'!$K$1232")</f>
        <v>0</v>
      </c>
      <c r="K1230" t="str" cm="1">
        <f t="array" aca="1" ref="K1230" ca="1">INDIRECT("'Room Details'!$L$1232")</f>
        <v xml:space="preserve"> </v>
      </c>
      <c r="L1230" cm="1">
        <f t="array" aca="1" ref="L1230" ca="1">INDIRECT("'Room Details'!$M$1232")</f>
        <v>0</v>
      </c>
      <c r="M1230" cm="1">
        <f t="array" aca="1" ref="M1230" ca="1">INDIRECT("'Room Details'!$N$1232")</f>
        <v>0</v>
      </c>
      <c r="N1230" cm="1">
        <f t="array" aca="1" ref="N1230" ca="1">INDIRECT("'Room Details'!$O$1232")</f>
        <v>0</v>
      </c>
      <c r="O1230" cm="1">
        <f t="array" aca="1" ref="O1230" ca="1">INDIRECT("'Room Details'!$P$1232")</f>
        <v>0</v>
      </c>
    </row>
    <row r="1231" spans="1:15" x14ac:dyDescent="0.25">
      <c r="A1231" cm="1">
        <f t="array" aca="1" ref="A1231" ca="1">INDIRECT("'Room Details'!$B$1233")</f>
        <v>0</v>
      </c>
      <c r="B1231" cm="1">
        <f t="array" aca="1" ref="B1231" ca="1">INDIRECT("'Room Details'!$C$1233")</f>
        <v>0</v>
      </c>
      <c r="C1231" cm="1">
        <f t="array" aca="1" ref="C1231" ca="1">INDIRECT("'Room Details'!$D$1233")</f>
        <v>0</v>
      </c>
      <c r="D1231" cm="1">
        <f t="array" aca="1" ref="D1231" ca="1">INDIRECT("'Room Details'!$E$1233")</f>
        <v>0</v>
      </c>
      <c r="E1231" t="str" cm="1">
        <f t="array" aca="1" ref="E1231" ca="1">INDIRECT("'Room Details'!$F$1233")</f>
        <v xml:space="preserve"> </v>
      </c>
      <c r="F1231" cm="1">
        <f t="array" aca="1" ref="F1231" ca="1">INDIRECT("'Room Details'!$G$1233")</f>
        <v>0</v>
      </c>
      <c r="G1231" cm="1">
        <f t="array" aca="1" ref="G1231" ca="1">INDIRECT("'Room Details'!$H$1233")</f>
        <v>0</v>
      </c>
      <c r="H1231" cm="1">
        <f t="array" aca="1" ref="H1231" ca="1">INDIRECT("'Room Details'!$I$1233")</f>
        <v>0</v>
      </c>
      <c r="I1231" cm="1">
        <f t="array" aca="1" ref="I1231" ca="1">INDIRECT("'Room Details'!$J$1233")</f>
        <v>0</v>
      </c>
      <c r="J1231" cm="1">
        <f t="array" aca="1" ref="J1231" ca="1">INDIRECT("'Room Details'!$K$1233")</f>
        <v>0</v>
      </c>
      <c r="K1231" t="str" cm="1">
        <f t="array" aca="1" ref="K1231" ca="1">INDIRECT("'Room Details'!$L$1233")</f>
        <v xml:space="preserve"> </v>
      </c>
      <c r="L1231" cm="1">
        <f t="array" aca="1" ref="L1231" ca="1">INDIRECT("'Room Details'!$M$1233")</f>
        <v>0</v>
      </c>
      <c r="M1231" cm="1">
        <f t="array" aca="1" ref="M1231" ca="1">INDIRECT("'Room Details'!$N$1233")</f>
        <v>0</v>
      </c>
      <c r="N1231" cm="1">
        <f t="array" aca="1" ref="N1231" ca="1">INDIRECT("'Room Details'!$O$1233")</f>
        <v>0</v>
      </c>
      <c r="O1231" cm="1">
        <f t="array" aca="1" ref="O1231" ca="1">INDIRECT("'Room Details'!$P$1233")</f>
        <v>0</v>
      </c>
    </row>
    <row r="1232" spans="1:15" x14ac:dyDescent="0.25">
      <c r="A1232" cm="1">
        <f t="array" aca="1" ref="A1232" ca="1">INDIRECT("'Room Details'!$B$1234")</f>
        <v>0</v>
      </c>
      <c r="B1232" cm="1">
        <f t="array" aca="1" ref="B1232" ca="1">INDIRECT("'Room Details'!$C$1234")</f>
        <v>0</v>
      </c>
      <c r="C1232" cm="1">
        <f t="array" aca="1" ref="C1232" ca="1">INDIRECT("'Room Details'!$D$1234")</f>
        <v>0</v>
      </c>
      <c r="D1232" cm="1">
        <f t="array" aca="1" ref="D1232" ca="1">INDIRECT("'Room Details'!$E$1234")</f>
        <v>0</v>
      </c>
      <c r="E1232" t="str" cm="1">
        <f t="array" aca="1" ref="E1232" ca="1">INDIRECT("'Room Details'!$F$1234")</f>
        <v xml:space="preserve"> </v>
      </c>
      <c r="F1232" cm="1">
        <f t="array" aca="1" ref="F1232" ca="1">INDIRECT("'Room Details'!$G$1234")</f>
        <v>0</v>
      </c>
      <c r="G1232" cm="1">
        <f t="array" aca="1" ref="G1232" ca="1">INDIRECT("'Room Details'!$H$1234")</f>
        <v>0</v>
      </c>
      <c r="H1232" cm="1">
        <f t="array" aca="1" ref="H1232" ca="1">INDIRECT("'Room Details'!$I$1234")</f>
        <v>0</v>
      </c>
      <c r="I1232" cm="1">
        <f t="array" aca="1" ref="I1232" ca="1">INDIRECT("'Room Details'!$J$1234")</f>
        <v>0</v>
      </c>
      <c r="J1232" cm="1">
        <f t="array" aca="1" ref="J1232" ca="1">INDIRECT("'Room Details'!$K$1234")</f>
        <v>0</v>
      </c>
      <c r="K1232" t="str" cm="1">
        <f t="array" aca="1" ref="K1232" ca="1">INDIRECT("'Room Details'!$L$1234")</f>
        <v xml:space="preserve"> </v>
      </c>
      <c r="L1232" cm="1">
        <f t="array" aca="1" ref="L1232" ca="1">INDIRECT("'Room Details'!$M$1234")</f>
        <v>0</v>
      </c>
      <c r="M1232" cm="1">
        <f t="array" aca="1" ref="M1232" ca="1">INDIRECT("'Room Details'!$N$1234")</f>
        <v>0</v>
      </c>
      <c r="N1232" cm="1">
        <f t="array" aca="1" ref="N1232" ca="1">INDIRECT("'Room Details'!$O$1234")</f>
        <v>0</v>
      </c>
      <c r="O1232" cm="1">
        <f t="array" aca="1" ref="O1232" ca="1">INDIRECT("'Room Details'!$P$1234")</f>
        <v>0</v>
      </c>
    </row>
    <row r="1233" spans="1:15" x14ac:dyDescent="0.25">
      <c r="A1233" cm="1">
        <f t="array" aca="1" ref="A1233" ca="1">INDIRECT("'Room Details'!$B$1235")</f>
        <v>0</v>
      </c>
      <c r="B1233" cm="1">
        <f t="array" aca="1" ref="B1233" ca="1">INDIRECT("'Room Details'!$C$1235")</f>
        <v>0</v>
      </c>
      <c r="C1233" cm="1">
        <f t="array" aca="1" ref="C1233" ca="1">INDIRECT("'Room Details'!$D$1235")</f>
        <v>0</v>
      </c>
      <c r="D1233" cm="1">
        <f t="array" aca="1" ref="D1233" ca="1">INDIRECT("'Room Details'!$E$1235")</f>
        <v>0</v>
      </c>
      <c r="E1233" t="str" cm="1">
        <f t="array" aca="1" ref="E1233" ca="1">INDIRECT("'Room Details'!$F$1235")</f>
        <v xml:space="preserve"> </v>
      </c>
      <c r="F1233" cm="1">
        <f t="array" aca="1" ref="F1233" ca="1">INDIRECT("'Room Details'!$G$1235")</f>
        <v>0</v>
      </c>
      <c r="G1233" cm="1">
        <f t="array" aca="1" ref="G1233" ca="1">INDIRECT("'Room Details'!$H$1235")</f>
        <v>0</v>
      </c>
      <c r="H1233" cm="1">
        <f t="array" aca="1" ref="H1233" ca="1">INDIRECT("'Room Details'!$I$1235")</f>
        <v>0</v>
      </c>
      <c r="I1233" cm="1">
        <f t="array" aca="1" ref="I1233" ca="1">INDIRECT("'Room Details'!$J$1235")</f>
        <v>0</v>
      </c>
      <c r="J1233" cm="1">
        <f t="array" aca="1" ref="J1233" ca="1">INDIRECT("'Room Details'!$K$1235")</f>
        <v>0</v>
      </c>
      <c r="K1233" t="str" cm="1">
        <f t="array" aca="1" ref="K1233" ca="1">INDIRECT("'Room Details'!$L$1235")</f>
        <v xml:space="preserve"> </v>
      </c>
      <c r="L1233" cm="1">
        <f t="array" aca="1" ref="L1233" ca="1">INDIRECT("'Room Details'!$M$1235")</f>
        <v>0</v>
      </c>
      <c r="M1233" cm="1">
        <f t="array" aca="1" ref="M1233" ca="1">INDIRECT("'Room Details'!$N$1235")</f>
        <v>0</v>
      </c>
      <c r="N1233" cm="1">
        <f t="array" aca="1" ref="N1233" ca="1">INDIRECT("'Room Details'!$O$1235")</f>
        <v>0</v>
      </c>
      <c r="O1233" cm="1">
        <f t="array" aca="1" ref="O1233" ca="1">INDIRECT("'Room Details'!$P$1235")</f>
        <v>0</v>
      </c>
    </row>
    <row r="1234" spans="1:15" x14ac:dyDescent="0.25">
      <c r="A1234" cm="1">
        <f t="array" aca="1" ref="A1234" ca="1">INDIRECT("'Room Details'!$B$1236")</f>
        <v>0</v>
      </c>
      <c r="B1234" cm="1">
        <f t="array" aca="1" ref="B1234" ca="1">INDIRECT("'Room Details'!$C$1236")</f>
        <v>0</v>
      </c>
      <c r="C1234" cm="1">
        <f t="array" aca="1" ref="C1234" ca="1">INDIRECT("'Room Details'!$D$1236")</f>
        <v>0</v>
      </c>
      <c r="D1234" cm="1">
        <f t="array" aca="1" ref="D1234" ca="1">INDIRECT("'Room Details'!$E$1236")</f>
        <v>0</v>
      </c>
      <c r="E1234" t="str" cm="1">
        <f t="array" aca="1" ref="E1234" ca="1">INDIRECT("'Room Details'!$F$1236")</f>
        <v xml:space="preserve"> </v>
      </c>
      <c r="F1234" cm="1">
        <f t="array" aca="1" ref="F1234" ca="1">INDIRECT("'Room Details'!$G$1236")</f>
        <v>0</v>
      </c>
      <c r="G1234" cm="1">
        <f t="array" aca="1" ref="G1234" ca="1">INDIRECT("'Room Details'!$H$1236")</f>
        <v>0</v>
      </c>
      <c r="H1234" cm="1">
        <f t="array" aca="1" ref="H1234" ca="1">INDIRECT("'Room Details'!$I$1236")</f>
        <v>0</v>
      </c>
      <c r="I1234" cm="1">
        <f t="array" aca="1" ref="I1234" ca="1">INDIRECT("'Room Details'!$J$1236")</f>
        <v>0</v>
      </c>
      <c r="J1234" cm="1">
        <f t="array" aca="1" ref="J1234" ca="1">INDIRECT("'Room Details'!$K$1236")</f>
        <v>0</v>
      </c>
      <c r="K1234" t="str" cm="1">
        <f t="array" aca="1" ref="K1234" ca="1">INDIRECT("'Room Details'!$L$1236")</f>
        <v xml:space="preserve"> </v>
      </c>
      <c r="L1234" cm="1">
        <f t="array" aca="1" ref="L1234" ca="1">INDIRECT("'Room Details'!$M$1236")</f>
        <v>0</v>
      </c>
      <c r="M1234" cm="1">
        <f t="array" aca="1" ref="M1234" ca="1">INDIRECT("'Room Details'!$N$1236")</f>
        <v>0</v>
      </c>
      <c r="N1234" cm="1">
        <f t="array" aca="1" ref="N1234" ca="1">INDIRECT("'Room Details'!$O$1236")</f>
        <v>0</v>
      </c>
      <c r="O1234" cm="1">
        <f t="array" aca="1" ref="O1234" ca="1">INDIRECT("'Room Details'!$P$1236")</f>
        <v>0</v>
      </c>
    </row>
    <row r="1235" spans="1:15" x14ac:dyDescent="0.25">
      <c r="A1235" cm="1">
        <f t="array" aca="1" ref="A1235" ca="1">INDIRECT("'Room Details'!$B$1237")</f>
        <v>0</v>
      </c>
      <c r="B1235" cm="1">
        <f t="array" aca="1" ref="B1235" ca="1">INDIRECT("'Room Details'!$C$1237")</f>
        <v>0</v>
      </c>
      <c r="C1235" cm="1">
        <f t="array" aca="1" ref="C1235" ca="1">INDIRECT("'Room Details'!$D$1237")</f>
        <v>0</v>
      </c>
      <c r="D1235" cm="1">
        <f t="array" aca="1" ref="D1235" ca="1">INDIRECT("'Room Details'!$E$1237")</f>
        <v>0</v>
      </c>
      <c r="E1235" t="str" cm="1">
        <f t="array" aca="1" ref="E1235" ca="1">INDIRECT("'Room Details'!$F$1237")</f>
        <v xml:space="preserve"> </v>
      </c>
      <c r="F1235" cm="1">
        <f t="array" aca="1" ref="F1235" ca="1">INDIRECT("'Room Details'!$G$1237")</f>
        <v>0</v>
      </c>
      <c r="G1235" cm="1">
        <f t="array" aca="1" ref="G1235" ca="1">INDIRECT("'Room Details'!$H$1237")</f>
        <v>0</v>
      </c>
      <c r="H1235" cm="1">
        <f t="array" aca="1" ref="H1235" ca="1">INDIRECT("'Room Details'!$I$1237")</f>
        <v>0</v>
      </c>
      <c r="I1235" cm="1">
        <f t="array" aca="1" ref="I1235" ca="1">INDIRECT("'Room Details'!$J$1237")</f>
        <v>0</v>
      </c>
      <c r="J1235" cm="1">
        <f t="array" aca="1" ref="J1235" ca="1">INDIRECT("'Room Details'!$K$1237")</f>
        <v>0</v>
      </c>
      <c r="K1235" t="str" cm="1">
        <f t="array" aca="1" ref="K1235" ca="1">INDIRECT("'Room Details'!$L$1237")</f>
        <v xml:space="preserve"> </v>
      </c>
      <c r="L1235" cm="1">
        <f t="array" aca="1" ref="L1235" ca="1">INDIRECT("'Room Details'!$M$1237")</f>
        <v>0</v>
      </c>
      <c r="M1235" cm="1">
        <f t="array" aca="1" ref="M1235" ca="1">INDIRECT("'Room Details'!$N$1237")</f>
        <v>0</v>
      </c>
      <c r="N1235" cm="1">
        <f t="array" aca="1" ref="N1235" ca="1">INDIRECT("'Room Details'!$O$1237")</f>
        <v>0</v>
      </c>
      <c r="O1235" cm="1">
        <f t="array" aca="1" ref="O1235" ca="1">INDIRECT("'Room Details'!$P$1237")</f>
        <v>0</v>
      </c>
    </row>
    <row r="1236" spans="1:15" x14ac:dyDescent="0.25">
      <c r="A1236" cm="1">
        <f t="array" aca="1" ref="A1236" ca="1">INDIRECT("'Room Details'!$B$1238")</f>
        <v>0</v>
      </c>
      <c r="B1236" cm="1">
        <f t="array" aca="1" ref="B1236" ca="1">INDIRECT("'Room Details'!$C$1238")</f>
        <v>0</v>
      </c>
      <c r="C1236" cm="1">
        <f t="array" aca="1" ref="C1236" ca="1">INDIRECT("'Room Details'!$D$1238")</f>
        <v>0</v>
      </c>
      <c r="D1236" cm="1">
        <f t="array" aca="1" ref="D1236" ca="1">INDIRECT("'Room Details'!$E$1238")</f>
        <v>0</v>
      </c>
      <c r="E1236" t="str" cm="1">
        <f t="array" aca="1" ref="E1236" ca="1">INDIRECT("'Room Details'!$F$1238")</f>
        <v xml:space="preserve"> </v>
      </c>
      <c r="F1236" cm="1">
        <f t="array" aca="1" ref="F1236" ca="1">INDIRECT("'Room Details'!$G$1238")</f>
        <v>0</v>
      </c>
      <c r="G1236" cm="1">
        <f t="array" aca="1" ref="G1236" ca="1">INDIRECT("'Room Details'!$H$1238")</f>
        <v>0</v>
      </c>
      <c r="H1236" cm="1">
        <f t="array" aca="1" ref="H1236" ca="1">INDIRECT("'Room Details'!$I$1238")</f>
        <v>0</v>
      </c>
      <c r="I1236" cm="1">
        <f t="array" aca="1" ref="I1236" ca="1">INDIRECT("'Room Details'!$J$1238")</f>
        <v>0</v>
      </c>
      <c r="J1236" cm="1">
        <f t="array" aca="1" ref="J1236" ca="1">INDIRECT("'Room Details'!$K$1238")</f>
        <v>0</v>
      </c>
      <c r="K1236" t="str" cm="1">
        <f t="array" aca="1" ref="K1236" ca="1">INDIRECT("'Room Details'!$L$1238")</f>
        <v xml:space="preserve"> </v>
      </c>
      <c r="L1236" cm="1">
        <f t="array" aca="1" ref="L1236" ca="1">INDIRECT("'Room Details'!$M$1238")</f>
        <v>0</v>
      </c>
      <c r="M1236" cm="1">
        <f t="array" aca="1" ref="M1236" ca="1">INDIRECT("'Room Details'!$N$1238")</f>
        <v>0</v>
      </c>
      <c r="N1236" cm="1">
        <f t="array" aca="1" ref="N1236" ca="1">INDIRECT("'Room Details'!$O$1238")</f>
        <v>0</v>
      </c>
      <c r="O1236" cm="1">
        <f t="array" aca="1" ref="O1236" ca="1">INDIRECT("'Room Details'!$P$1238")</f>
        <v>0</v>
      </c>
    </row>
    <row r="1237" spans="1:15" x14ac:dyDescent="0.25">
      <c r="A1237" cm="1">
        <f t="array" aca="1" ref="A1237" ca="1">INDIRECT("'Room Details'!$B$1239")</f>
        <v>0</v>
      </c>
      <c r="B1237" cm="1">
        <f t="array" aca="1" ref="B1237" ca="1">INDIRECT("'Room Details'!$C$1239")</f>
        <v>0</v>
      </c>
      <c r="C1237" cm="1">
        <f t="array" aca="1" ref="C1237" ca="1">INDIRECT("'Room Details'!$D$1239")</f>
        <v>0</v>
      </c>
      <c r="D1237" cm="1">
        <f t="array" aca="1" ref="D1237" ca="1">INDIRECT("'Room Details'!$E$1239")</f>
        <v>0</v>
      </c>
      <c r="E1237" t="str" cm="1">
        <f t="array" aca="1" ref="E1237" ca="1">INDIRECT("'Room Details'!$F$1239")</f>
        <v xml:space="preserve"> </v>
      </c>
      <c r="F1237" cm="1">
        <f t="array" aca="1" ref="F1237" ca="1">INDIRECT("'Room Details'!$G$1239")</f>
        <v>0</v>
      </c>
      <c r="G1237" cm="1">
        <f t="array" aca="1" ref="G1237" ca="1">INDIRECT("'Room Details'!$H$1239")</f>
        <v>0</v>
      </c>
      <c r="H1237" cm="1">
        <f t="array" aca="1" ref="H1237" ca="1">INDIRECT("'Room Details'!$I$1239")</f>
        <v>0</v>
      </c>
      <c r="I1237" cm="1">
        <f t="array" aca="1" ref="I1237" ca="1">INDIRECT("'Room Details'!$J$1239")</f>
        <v>0</v>
      </c>
      <c r="J1237" cm="1">
        <f t="array" aca="1" ref="J1237" ca="1">INDIRECT("'Room Details'!$K$1239")</f>
        <v>0</v>
      </c>
      <c r="K1237" t="str" cm="1">
        <f t="array" aca="1" ref="K1237" ca="1">INDIRECT("'Room Details'!$L$1239")</f>
        <v xml:space="preserve"> </v>
      </c>
      <c r="L1237" cm="1">
        <f t="array" aca="1" ref="L1237" ca="1">INDIRECT("'Room Details'!$M$1239")</f>
        <v>0</v>
      </c>
      <c r="M1237" cm="1">
        <f t="array" aca="1" ref="M1237" ca="1">INDIRECT("'Room Details'!$N$1239")</f>
        <v>0</v>
      </c>
      <c r="N1237" cm="1">
        <f t="array" aca="1" ref="N1237" ca="1">INDIRECT("'Room Details'!$O$1239")</f>
        <v>0</v>
      </c>
      <c r="O1237" cm="1">
        <f t="array" aca="1" ref="O1237" ca="1">INDIRECT("'Room Details'!$P$1239")</f>
        <v>0</v>
      </c>
    </row>
    <row r="1238" spans="1:15" x14ac:dyDescent="0.25">
      <c r="A1238" cm="1">
        <f t="array" aca="1" ref="A1238" ca="1">INDIRECT("'Room Details'!$B$1240")</f>
        <v>0</v>
      </c>
      <c r="B1238" cm="1">
        <f t="array" aca="1" ref="B1238" ca="1">INDIRECT("'Room Details'!$C$1240")</f>
        <v>0</v>
      </c>
      <c r="C1238" cm="1">
        <f t="array" aca="1" ref="C1238" ca="1">INDIRECT("'Room Details'!$D$1240")</f>
        <v>0</v>
      </c>
      <c r="D1238" cm="1">
        <f t="array" aca="1" ref="D1238" ca="1">INDIRECT("'Room Details'!$E$1240")</f>
        <v>0</v>
      </c>
      <c r="E1238" t="str" cm="1">
        <f t="array" aca="1" ref="E1238" ca="1">INDIRECT("'Room Details'!$F$1240")</f>
        <v xml:space="preserve"> </v>
      </c>
      <c r="F1238" cm="1">
        <f t="array" aca="1" ref="F1238" ca="1">INDIRECT("'Room Details'!$G$1240")</f>
        <v>0</v>
      </c>
      <c r="G1238" cm="1">
        <f t="array" aca="1" ref="G1238" ca="1">INDIRECT("'Room Details'!$H$1240")</f>
        <v>0</v>
      </c>
      <c r="H1238" cm="1">
        <f t="array" aca="1" ref="H1238" ca="1">INDIRECT("'Room Details'!$I$1240")</f>
        <v>0</v>
      </c>
      <c r="I1238" cm="1">
        <f t="array" aca="1" ref="I1238" ca="1">INDIRECT("'Room Details'!$J$1240")</f>
        <v>0</v>
      </c>
      <c r="J1238" cm="1">
        <f t="array" aca="1" ref="J1238" ca="1">INDIRECT("'Room Details'!$K$1240")</f>
        <v>0</v>
      </c>
      <c r="K1238" t="str" cm="1">
        <f t="array" aca="1" ref="K1238" ca="1">INDIRECT("'Room Details'!$L$1240")</f>
        <v xml:space="preserve"> </v>
      </c>
      <c r="L1238" cm="1">
        <f t="array" aca="1" ref="L1238" ca="1">INDIRECT("'Room Details'!$M$1240")</f>
        <v>0</v>
      </c>
      <c r="M1238" cm="1">
        <f t="array" aca="1" ref="M1238" ca="1">INDIRECT("'Room Details'!$N$1240")</f>
        <v>0</v>
      </c>
      <c r="N1238" cm="1">
        <f t="array" aca="1" ref="N1238" ca="1">INDIRECT("'Room Details'!$O$1240")</f>
        <v>0</v>
      </c>
      <c r="O1238" cm="1">
        <f t="array" aca="1" ref="O1238" ca="1">INDIRECT("'Room Details'!$P$1240")</f>
        <v>0</v>
      </c>
    </row>
    <row r="1239" spans="1:15" x14ac:dyDescent="0.25">
      <c r="A1239" cm="1">
        <f t="array" aca="1" ref="A1239" ca="1">INDIRECT("'Room Details'!$B$1241")</f>
        <v>0</v>
      </c>
      <c r="B1239" cm="1">
        <f t="array" aca="1" ref="B1239" ca="1">INDIRECT("'Room Details'!$C$1241")</f>
        <v>0</v>
      </c>
      <c r="C1239" cm="1">
        <f t="array" aca="1" ref="C1239" ca="1">INDIRECT("'Room Details'!$D$1241")</f>
        <v>0</v>
      </c>
      <c r="D1239" cm="1">
        <f t="array" aca="1" ref="D1239" ca="1">INDIRECT("'Room Details'!$E$1241")</f>
        <v>0</v>
      </c>
      <c r="E1239" t="str" cm="1">
        <f t="array" aca="1" ref="E1239" ca="1">INDIRECT("'Room Details'!$F$1241")</f>
        <v xml:space="preserve"> </v>
      </c>
      <c r="F1239" cm="1">
        <f t="array" aca="1" ref="F1239" ca="1">INDIRECT("'Room Details'!$G$1241")</f>
        <v>0</v>
      </c>
      <c r="G1239" cm="1">
        <f t="array" aca="1" ref="G1239" ca="1">INDIRECT("'Room Details'!$H$1241")</f>
        <v>0</v>
      </c>
      <c r="H1239" cm="1">
        <f t="array" aca="1" ref="H1239" ca="1">INDIRECT("'Room Details'!$I$1241")</f>
        <v>0</v>
      </c>
      <c r="I1239" cm="1">
        <f t="array" aca="1" ref="I1239" ca="1">INDIRECT("'Room Details'!$J$1241")</f>
        <v>0</v>
      </c>
      <c r="J1239" cm="1">
        <f t="array" aca="1" ref="J1239" ca="1">INDIRECT("'Room Details'!$K$1241")</f>
        <v>0</v>
      </c>
      <c r="K1239" t="str" cm="1">
        <f t="array" aca="1" ref="K1239" ca="1">INDIRECT("'Room Details'!$L$1241")</f>
        <v xml:space="preserve"> </v>
      </c>
      <c r="L1239" cm="1">
        <f t="array" aca="1" ref="L1239" ca="1">INDIRECT("'Room Details'!$M$1241")</f>
        <v>0</v>
      </c>
      <c r="M1239" cm="1">
        <f t="array" aca="1" ref="M1239" ca="1">INDIRECT("'Room Details'!$N$1241")</f>
        <v>0</v>
      </c>
      <c r="N1239" cm="1">
        <f t="array" aca="1" ref="N1239" ca="1">INDIRECT("'Room Details'!$O$1241")</f>
        <v>0</v>
      </c>
      <c r="O1239" cm="1">
        <f t="array" aca="1" ref="O1239" ca="1">INDIRECT("'Room Details'!$P$1241")</f>
        <v>0</v>
      </c>
    </row>
    <row r="1240" spans="1:15" x14ac:dyDescent="0.25">
      <c r="A1240" cm="1">
        <f t="array" aca="1" ref="A1240" ca="1">INDIRECT("'Room Details'!$B$1242")</f>
        <v>0</v>
      </c>
      <c r="B1240" cm="1">
        <f t="array" aca="1" ref="B1240" ca="1">INDIRECT("'Room Details'!$C$1242")</f>
        <v>0</v>
      </c>
      <c r="C1240" cm="1">
        <f t="array" aca="1" ref="C1240" ca="1">INDIRECT("'Room Details'!$D$1242")</f>
        <v>0</v>
      </c>
      <c r="D1240" cm="1">
        <f t="array" aca="1" ref="D1240" ca="1">INDIRECT("'Room Details'!$E$1242")</f>
        <v>0</v>
      </c>
      <c r="E1240" t="str" cm="1">
        <f t="array" aca="1" ref="E1240" ca="1">INDIRECT("'Room Details'!$F$1242")</f>
        <v xml:space="preserve"> </v>
      </c>
      <c r="F1240" cm="1">
        <f t="array" aca="1" ref="F1240" ca="1">INDIRECT("'Room Details'!$G$1242")</f>
        <v>0</v>
      </c>
      <c r="G1240" cm="1">
        <f t="array" aca="1" ref="G1240" ca="1">INDIRECT("'Room Details'!$H$1242")</f>
        <v>0</v>
      </c>
      <c r="H1240" cm="1">
        <f t="array" aca="1" ref="H1240" ca="1">INDIRECT("'Room Details'!$I$1242")</f>
        <v>0</v>
      </c>
      <c r="I1240" cm="1">
        <f t="array" aca="1" ref="I1240" ca="1">INDIRECT("'Room Details'!$J$1242")</f>
        <v>0</v>
      </c>
      <c r="J1240" cm="1">
        <f t="array" aca="1" ref="J1240" ca="1">INDIRECT("'Room Details'!$K$1242")</f>
        <v>0</v>
      </c>
      <c r="K1240" t="str" cm="1">
        <f t="array" aca="1" ref="K1240" ca="1">INDIRECT("'Room Details'!$L$1242")</f>
        <v xml:space="preserve"> </v>
      </c>
      <c r="L1240" cm="1">
        <f t="array" aca="1" ref="L1240" ca="1">INDIRECT("'Room Details'!$M$1242")</f>
        <v>0</v>
      </c>
      <c r="M1240" cm="1">
        <f t="array" aca="1" ref="M1240" ca="1">INDIRECT("'Room Details'!$N$1242")</f>
        <v>0</v>
      </c>
      <c r="N1240" cm="1">
        <f t="array" aca="1" ref="N1240" ca="1">INDIRECT("'Room Details'!$O$1242")</f>
        <v>0</v>
      </c>
      <c r="O1240" cm="1">
        <f t="array" aca="1" ref="O1240" ca="1">INDIRECT("'Room Details'!$P$1242")</f>
        <v>0</v>
      </c>
    </row>
    <row r="1241" spans="1:15" x14ac:dyDescent="0.25">
      <c r="A1241" cm="1">
        <f t="array" aca="1" ref="A1241" ca="1">INDIRECT("'Room Details'!$B$1243")</f>
        <v>0</v>
      </c>
      <c r="B1241" cm="1">
        <f t="array" aca="1" ref="B1241" ca="1">INDIRECT("'Room Details'!$C$1243")</f>
        <v>0</v>
      </c>
      <c r="C1241" cm="1">
        <f t="array" aca="1" ref="C1241" ca="1">INDIRECT("'Room Details'!$D$1243")</f>
        <v>0</v>
      </c>
      <c r="D1241" cm="1">
        <f t="array" aca="1" ref="D1241" ca="1">INDIRECT("'Room Details'!$E$1243")</f>
        <v>0</v>
      </c>
      <c r="E1241" t="str" cm="1">
        <f t="array" aca="1" ref="E1241" ca="1">INDIRECT("'Room Details'!$F$1243")</f>
        <v xml:space="preserve"> </v>
      </c>
      <c r="F1241" cm="1">
        <f t="array" aca="1" ref="F1241" ca="1">INDIRECT("'Room Details'!$G$1243")</f>
        <v>0</v>
      </c>
      <c r="G1241" cm="1">
        <f t="array" aca="1" ref="G1241" ca="1">INDIRECT("'Room Details'!$H$1243")</f>
        <v>0</v>
      </c>
      <c r="H1241" cm="1">
        <f t="array" aca="1" ref="H1241" ca="1">INDIRECT("'Room Details'!$I$1243")</f>
        <v>0</v>
      </c>
      <c r="I1241" cm="1">
        <f t="array" aca="1" ref="I1241" ca="1">INDIRECT("'Room Details'!$J$1243")</f>
        <v>0</v>
      </c>
      <c r="J1241" cm="1">
        <f t="array" aca="1" ref="J1241" ca="1">INDIRECT("'Room Details'!$K$1243")</f>
        <v>0</v>
      </c>
      <c r="K1241" t="str" cm="1">
        <f t="array" aca="1" ref="K1241" ca="1">INDIRECT("'Room Details'!$L$1243")</f>
        <v xml:space="preserve"> </v>
      </c>
      <c r="L1241" cm="1">
        <f t="array" aca="1" ref="L1241" ca="1">INDIRECT("'Room Details'!$M$1243")</f>
        <v>0</v>
      </c>
      <c r="M1241" cm="1">
        <f t="array" aca="1" ref="M1241" ca="1">INDIRECT("'Room Details'!$N$1243")</f>
        <v>0</v>
      </c>
      <c r="N1241" cm="1">
        <f t="array" aca="1" ref="N1241" ca="1">INDIRECT("'Room Details'!$O$1243")</f>
        <v>0</v>
      </c>
      <c r="O1241" cm="1">
        <f t="array" aca="1" ref="O1241" ca="1">INDIRECT("'Room Details'!$P$1243")</f>
        <v>0</v>
      </c>
    </row>
    <row r="1242" spans="1:15" x14ac:dyDescent="0.25">
      <c r="A1242" cm="1">
        <f t="array" aca="1" ref="A1242" ca="1">INDIRECT("'Room Details'!$B$1244")</f>
        <v>0</v>
      </c>
      <c r="B1242" cm="1">
        <f t="array" aca="1" ref="B1242" ca="1">INDIRECT("'Room Details'!$C$1244")</f>
        <v>0</v>
      </c>
      <c r="C1242" cm="1">
        <f t="array" aca="1" ref="C1242" ca="1">INDIRECT("'Room Details'!$D$1244")</f>
        <v>0</v>
      </c>
      <c r="D1242" cm="1">
        <f t="array" aca="1" ref="D1242" ca="1">INDIRECT("'Room Details'!$E$1244")</f>
        <v>0</v>
      </c>
      <c r="E1242" t="str" cm="1">
        <f t="array" aca="1" ref="E1242" ca="1">INDIRECT("'Room Details'!$F$1244")</f>
        <v xml:space="preserve"> </v>
      </c>
      <c r="F1242" cm="1">
        <f t="array" aca="1" ref="F1242" ca="1">INDIRECT("'Room Details'!$G$1244")</f>
        <v>0</v>
      </c>
      <c r="G1242" cm="1">
        <f t="array" aca="1" ref="G1242" ca="1">INDIRECT("'Room Details'!$H$1244")</f>
        <v>0</v>
      </c>
      <c r="H1242" cm="1">
        <f t="array" aca="1" ref="H1242" ca="1">INDIRECT("'Room Details'!$I$1244")</f>
        <v>0</v>
      </c>
      <c r="I1242" cm="1">
        <f t="array" aca="1" ref="I1242" ca="1">INDIRECT("'Room Details'!$J$1244")</f>
        <v>0</v>
      </c>
      <c r="J1242" cm="1">
        <f t="array" aca="1" ref="J1242" ca="1">INDIRECT("'Room Details'!$K$1244")</f>
        <v>0</v>
      </c>
      <c r="K1242" t="str" cm="1">
        <f t="array" aca="1" ref="K1242" ca="1">INDIRECT("'Room Details'!$L$1244")</f>
        <v xml:space="preserve"> </v>
      </c>
      <c r="L1242" cm="1">
        <f t="array" aca="1" ref="L1242" ca="1">INDIRECT("'Room Details'!$M$1244")</f>
        <v>0</v>
      </c>
      <c r="M1242" cm="1">
        <f t="array" aca="1" ref="M1242" ca="1">INDIRECT("'Room Details'!$N$1244")</f>
        <v>0</v>
      </c>
      <c r="N1242" cm="1">
        <f t="array" aca="1" ref="N1242" ca="1">INDIRECT("'Room Details'!$O$1244")</f>
        <v>0</v>
      </c>
      <c r="O1242" cm="1">
        <f t="array" aca="1" ref="O1242" ca="1">INDIRECT("'Room Details'!$P$1244")</f>
        <v>0</v>
      </c>
    </row>
    <row r="1243" spans="1:15" x14ac:dyDescent="0.25">
      <c r="A1243" cm="1">
        <f t="array" aca="1" ref="A1243" ca="1">INDIRECT("'Room Details'!$B$1245")</f>
        <v>0</v>
      </c>
      <c r="B1243" cm="1">
        <f t="array" aca="1" ref="B1243" ca="1">INDIRECT("'Room Details'!$C$1245")</f>
        <v>0</v>
      </c>
      <c r="C1243" cm="1">
        <f t="array" aca="1" ref="C1243" ca="1">INDIRECT("'Room Details'!$D$1245")</f>
        <v>0</v>
      </c>
      <c r="D1243" cm="1">
        <f t="array" aca="1" ref="D1243" ca="1">INDIRECT("'Room Details'!$E$1245")</f>
        <v>0</v>
      </c>
      <c r="E1243" t="str" cm="1">
        <f t="array" aca="1" ref="E1243" ca="1">INDIRECT("'Room Details'!$F$1245")</f>
        <v xml:space="preserve"> </v>
      </c>
      <c r="F1243" cm="1">
        <f t="array" aca="1" ref="F1243" ca="1">INDIRECT("'Room Details'!$G$1245")</f>
        <v>0</v>
      </c>
      <c r="G1243" cm="1">
        <f t="array" aca="1" ref="G1243" ca="1">INDIRECT("'Room Details'!$H$1245")</f>
        <v>0</v>
      </c>
      <c r="H1243" cm="1">
        <f t="array" aca="1" ref="H1243" ca="1">INDIRECT("'Room Details'!$I$1245")</f>
        <v>0</v>
      </c>
      <c r="I1243" cm="1">
        <f t="array" aca="1" ref="I1243" ca="1">INDIRECT("'Room Details'!$J$1245")</f>
        <v>0</v>
      </c>
      <c r="J1243" cm="1">
        <f t="array" aca="1" ref="J1243" ca="1">INDIRECT("'Room Details'!$K$1245")</f>
        <v>0</v>
      </c>
      <c r="K1243" t="str" cm="1">
        <f t="array" aca="1" ref="K1243" ca="1">INDIRECT("'Room Details'!$L$1245")</f>
        <v xml:space="preserve"> </v>
      </c>
      <c r="L1243" cm="1">
        <f t="array" aca="1" ref="L1243" ca="1">INDIRECT("'Room Details'!$M$1245")</f>
        <v>0</v>
      </c>
      <c r="M1243" cm="1">
        <f t="array" aca="1" ref="M1243" ca="1">INDIRECT("'Room Details'!$N$1245")</f>
        <v>0</v>
      </c>
      <c r="N1243" cm="1">
        <f t="array" aca="1" ref="N1243" ca="1">INDIRECT("'Room Details'!$O$1245")</f>
        <v>0</v>
      </c>
      <c r="O1243" cm="1">
        <f t="array" aca="1" ref="O1243" ca="1">INDIRECT("'Room Details'!$P$1245")</f>
        <v>0</v>
      </c>
    </row>
    <row r="1244" spans="1:15" x14ac:dyDescent="0.25">
      <c r="A1244" cm="1">
        <f t="array" aca="1" ref="A1244" ca="1">INDIRECT("'Room Details'!$B$1246")</f>
        <v>0</v>
      </c>
      <c r="B1244" cm="1">
        <f t="array" aca="1" ref="B1244" ca="1">INDIRECT("'Room Details'!$C$1246")</f>
        <v>0</v>
      </c>
      <c r="C1244" cm="1">
        <f t="array" aca="1" ref="C1244" ca="1">INDIRECT("'Room Details'!$D$1246")</f>
        <v>0</v>
      </c>
      <c r="D1244" cm="1">
        <f t="array" aca="1" ref="D1244" ca="1">INDIRECT("'Room Details'!$E$1246")</f>
        <v>0</v>
      </c>
      <c r="E1244" t="str" cm="1">
        <f t="array" aca="1" ref="E1244" ca="1">INDIRECT("'Room Details'!$F$1246")</f>
        <v xml:space="preserve"> </v>
      </c>
      <c r="F1244" cm="1">
        <f t="array" aca="1" ref="F1244" ca="1">INDIRECT("'Room Details'!$G$1246")</f>
        <v>0</v>
      </c>
      <c r="G1244" cm="1">
        <f t="array" aca="1" ref="G1244" ca="1">INDIRECT("'Room Details'!$H$1246")</f>
        <v>0</v>
      </c>
      <c r="H1244" cm="1">
        <f t="array" aca="1" ref="H1244" ca="1">INDIRECT("'Room Details'!$I$1246")</f>
        <v>0</v>
      </c>
      <c r="I1244" cm="1">
        <f t="array" aca="1" ref="I1244" ca="1">INDIRECT("'Room Details'!$J$1246")</f>
        <v>0</v>
      </c>
      <c r="J1244" cm="1">
        <f t="array" aca="1" ref="J1244" ca="1">INDIRECT("'Room Details'!$K$1246")</f>
        <v>0</v>
      </c>
      <c r="K1244" t="str" cm="1">
        <f t="array" aca="1" ref="K1244" ca="1">INDIRECT("'Room Details'!$L$1246")</f>
        <v xml:space="preserve"> </v>
      </c>
      <c r="L1244" cm="1">
        <f t="array" aca="1" ref="L1244" ca="1">INDIRECT("'Room Details'!$M$1246")</f>
        <v>0</v>
      </c>
      <c r="M1244" cm="1">
        <f t="array" aca="1" ref="M1244" ca="1">INDIRECT("'Room Details'!$N$1246")</f>
        <v>0</v>
      </c>
      <c r="N1244" cm="1">
        <f t="array" aca="1" ref="N1244" ca="1">INDIRECT("'Room Details'!$O$1246")</f>
        <v>0</v>
      </c>
      <c r="O1244" cm="1">
        <f t="array" aca="1" ref="O1244" ca="1">INDIRECT("'Room Details'!$P$1246")</f>
        <v>0</v>
      </c>
    </row>
    <row r="1245" spans="1:15" x14ac:dyDescent="0.25">
      <c r="A1245" cm="1">
        <f t="array" aca="1" ref="A1245" ca="1">INDIRECT("'Room Details'!$B$1247")</f>
        <v>0</v>
      </c>
      <c r="B1245" cm="1">
        <f t="array" aca="1" ref="B1245" ca="1">INDIRECT("'Room Details'!$C$1247")</f>
        <v>0</v>
      </c>
      <c r="C1245" cm="1">
        <f t="array" aca="1" ref="C1245" ca="1">INDIRECT("'Room Details'!$D$1247")</f>
        <v>0</v>
      </c>
      <c r="D1245" cm="1">
        <f t="array" aca="1" ref="D1245" ca="1">INDIRECT("'Room Details'!$E$1247")</f>
        <v>0</v>
      </c>
      <c r="E1245" t="str" cm="1">
        <f t="array" aca="1" ref="E1245" ca="1">INDIRECT("'Room Details'!$F$1247")</f>
        <v xml:space="preserve"> </v>
      </c>
      <c r="F1245" cm="1">
        <f t="array" aca="1" ref="F1245" ca="1">INDIRECT("'Room Details'!$G$1247")</f>
        <v>0</v>
      </c>
      <c r="G1245" cm="1">
        <f t="array" aca="1" ref="G1245" ca="1">INDIRECT("'Room Details'!$H$1247")</f>
        <v>0</v>
      </c>
      <c r="H1245" cm="1">
        <f t="array" aca="1" ref="H1245" ca="1">INDIRECT("'Room Details'!$I$1247")</f>
        <v>0</v>
      </c>
      <c r="I1245" cm="1">
        <f t="array" aca="1" ref="I1245" ca="1">INDIRECT("'Room Details'!$J$1247")</f>
        <v>0</v>
      </c>
      <c r="J1245" cm="1">
        <f t="array" aca="1" ref="J1245" ca="1">INDIRECT("'Room Details'!$K$1247")</f>
        <v>0</v>
      </c>
      <c r="K1245" t="str" cm="1">
        <f t="array" aca="1" ref="K1245" ca="1">INDIRECT("'Room Details'!$L$1247")</f>
        <v xml:space="preserve"> </v>
      </c>
      <c r="L1245" cm="1">
        <f t="array" aca="1" ref="L1245" ca="1">INDIRECT("'Room Details'!$M$1247")</f>
        <v>0</v>
      </c>
      <c r="M1245" cm="1">
        <f t="array" aca="1" ref="M1245" ca="1">INDIRECT("'Room Details'!$N$1247")</f>
        <v>0</v>
      </c>
      <c r="N1245" cm="1">
        <f t="array" aca="1" ref="N1245" ca="1">INDIRECT("'Room Details'!$O$1247")</f>
        <v>0</v>
      </c>
      <c r="O1245" cm="1">
        <f t="array" aca="1" ref="O1245" ca="1">INDIRECT("'Room Details'!$P$1247")</f>
        <v>0</v>
      </c>
    </row>
    <row r="1246" spans="1:15" x14ac:dyDescent="0.25">
      <c r="A1246" cm="1">
        <f t="array" aca="1" ref="A1246" ca="1">INDIRECT("'Room Details'!$B$1248")</f>
        <v>0</v>
      </c>
      <c r="B1246" cm="1">
        <f t="array" aca="1" ref="B1246" ca="1">INDIRECT("'Room Details'!$C$1248")</f>
        <v>0</v>
      </c>
      <c r="C1246" cm="1">
        <f t="array" aca="1" ref="C1246" ca="1">INDIRECT("'Room Details'!$D$1248")</f>
        <v>0</v>
      </c>
      <c r="D1246" cm="1">
        <f t="array" aca="1" ref="D1246" ca="1">INDIRECT("'Room Details'!$E$1248")</f>
        <v>0</v>
      </c>
      <c r="E1246" t="str" cm="1">
        <f t="array" aca="1" ref="E1246" ca="1">INDIRECT("'Room Details'!$F$1248")</f>
        <v xml:space="preserve"> </v>
      </c>
      <c r="F1246" cm="1">
        <f t="array" aca="1" ref="F1246" ca="1">INDIRECT("'Room Details'!$G$1248")</f>
        <v>0</v>
      </c>
      <c r="G1246" cm="1">
        <f t="array" aca="1" ref="G1246" ca="1">INDIRECT("'Room Details'!$H$1248")</f>
        <v>0</v>
      </c>
      <c r="H1246" cm="1">
        <f t="array" aca="1" ref="H1246" ca="1">INDIRECT("'Room Details'!$I$1248")</f>
        <v>0</v>
      </c>
      <c r="I1246" cm="1">
        <f t="array" aca="1" ref="I1246" ca="1">INDIRECT("'Room Details'!$J$1248")</f>
        <v>0</v>
      </c>
      <c r="J1246" cm="1">
        <f t="array" aca="1" ref="J1246" ca="1">INDIRECT("'Room Details'!$K$1248")</f>
        <v>0</v>
      </c>
      <c r="K1246" t="str" cm="1">
        <f t="array" aca="1" ref="K1246" ca="1">INDIRECT("'Room Details'!$L$1248")</f>
        <v xml:space="preserve"> </v>
      </c>
      <c r="L1246" cm="1">
        <f t="array" aca="1" ref="L1246" ca="1">INDIRECT("'Room Details'!$M$1248")</f>
        <v>0</v>
      </c>
      <c r="M1246" cm="1">
        <f t="array" aca="1" ref="M1246" ca="1">INDIRECT("'Room Details'!$N$1248")</f>
        <v>0</v>
      </c>
      <c r="N1246" cm="1">
        <f t="array" aca="1" ref="N1246" ca="1">INDIRECT("'Room Details'!$O$1248")</f>
        <v>0</v>
      </c>
      <c r="O1246" cm="1">
        <f t="array" aca="1" ref="O1246" ca="1">INDIRECT("'Room Details'!$P$1248")</f>
        <v>0</v>
      </c>
    </row>
    <row r="1247" spans="1:15" x14ac:dyDescent="0.25">
      <c r="A1247" cm="1">
        <f t="array" aca="1" ref="A1247" ca="1">INDIRECT("'Room Details'!$B$1249")</f>
        <v>0</v>
      </c>
      <c r="B1247" cm="1">
        <f t="array" aca="1" ref="B1247" ca="1">INDIRECT("'Room Details'!$C$1249")</f>
        <v>0</v>
      </c>
      <c r="C1247" cm="1">
        <f t="array" aca="1" ref="C1247" ca="1">INDIRECT("'Room Details'!$D$1249")</f>
        <v>0</v>
      </c>
      <c r="D1247" cm="1">
        <f t="array" aca="1" ref="D1247" ca="1">INDIRECT("'Room Details'!$E$1249")</f>
        <v>0</v>
      </c>
      <c r="E1247" t="str" cm="1">
        <f t="array" aca="1" ref="E1247" ca="1">INDIRECT("'Room Details'!$F$1249")</f>
        <v xml:space="preserve"> </v>
      </c>
      <c r="F1247" cm="1">
        <f t="array" aca="1" ref="F1247" ca="1">INDIRECT("'Room Details'!$G$1249")</f>
        <v>0</v>
      </c>
      <c r="G1247" cm="1">
        <f t="array" aca="1" ref="G1247" ca="1">INDIRECT("'Room Details'!$H$1249")</f>
        <v>0</v>
      </c>
      <c r="H1247" cm="1">
        <f t="array" aca="1" ref="H1247" ca="1">INDIRECT("'Room Details'!$I$1249")</f>
        <v>0</v>
      </c>
      <c r="I1247" cm="1">
        <f t="array" aca="1" ref="I1247" ca="1">INDIRECT("'Room Details'!$J$1249")</f>
        <v>0</v>
      </c>
      <c r="J1247" cm="1">
        <f t="array" aca="1" ref="J1247" ca="1">INDIRECT("'Room Details'!$K$1249")</f>
        <v>0</v>
      </c>
      <c r="K1247" t="str" cm="1">
        <f t="array" aca="1" ref="K1247" ca="1">INDIRECT("'Room Details'!$L$1249")</f>
        <v xml:space="preserve"> </v>
      </c>
      <c r="L1247" cm="1">
        <f t="array" aca="1" ref="L1247" ca="1">INDIRECT("'Room Details'!$M$1249")</f>
        <v>0</v>
      </c>
      <c r="M1247" cm="1">
        <f t="array" aca="1" ref="M1247" ca="1">INDIRECT("'Room Details'!$N$1249")</f>
        <v>0</v>
      </c>
      <c r="N1247" cm="1">
        <f t="array" aca="1" ref="N1247" ca="1">INDIRECT("'Room Details'!$O$1249")</f>
        <v>0</v>
      </c>
      <c r="O1247" cm="1">
        <f t="array" aca="1" ref="O1247" ca="1">INDIRECT("'Room Details'!$P$1249")</f>
        <v>0</v>
      </c>
    </row>
    <row r="1248" spans="1:15" x14ac:dyDescent="0.25">
      <c r="A1248" cm="1">
        <f t="array" aca="1" ref="A1248" ca="1">INDIRECT("'Room Details'!$B$1250")</f>
        <v>0</v>
      </c>
      <c r="B1248" cm="1">
        <f t="array" aca="1" ref="B1248" ca="1">INDIRECT("'Room Details'!$C$1250")</f>
        <v>0</v>
      </c>
      <c r="C1248" cm="1">
        <f t="array" aca="1" ref="C1248" ca="1">INDIRECT("'Room Details'!$D$1250")</f>
        <v>0</v>
      </c>
      <c r="D1248" cm="1">
        <f t="array" aca="1" ref="D1248" ca="1">INDIRECT("'Room Details'!$E$1250")</f>
        <v>0</v>
      </c>
      <c r="E1248" t="str" cm="1">
        <f t="array" aca="1" ref="E1248" ca="1">INDIRECT("'Room Details'!$F$1250")</f>
        <v xml:space="preserve"> </v>
      </c>
      <c r="F1248" cm="1">
        <f t="array" aca="1" ref="F1248" ca="1">INDIRECT("'Room Details'!$G$1250")</f>
        <v>0</v>
      </c>
      <c r="G1248" cm="1">
        <f t="array" aca="1" ref="G1248" ca="1">INDIRECT("'Room Details'!$H$1250")</f>
        <v>0</v>
      </c>
      <c r="H1248" cm="1">
        <f t="array" aca="1" ref="H1248" ca="1">INDIRECT("'Room Details'!$I$1250")</f>
        <v>0</v>
      </c>
      <c r="I1248" cm="1">
        <f t="array" aca="1" ref="I1248" ca="1">INDIRECT("'Room Details'!$J$1250")</f>
        <v>0</v>
      </c>
      <c r="J1248" cm="1">
        <f t="array" aca="1" ref="J1248" ca="1">INDIRECT("'Room Details'!$K$1250")</f>
        <v>0</v>
      </c>
      <c r="K1248" t="str" cm="1">
        <f t="array" aca="1" ref="K1248" ca="1">INDIRECT("'Room Details'!$L$1250")</f>
        <v xml:space="preserve"> </v>
      </c>
      <c r="L1248" cm="1">
        <f t="array" aca="1" ref="L1248" ca="1">INDIRECT("'Room Details'!$M$1250")</f>
        <v>0</v>
      </c>
      <c r="M1248" cm="1">
        <f t="array" aca="1" ref="M1248" ca="1">INDIRECT("'Room Details'!$N$1250")</f>
        <v>0</v>
      </c>
      <c r="N1248" cm="1">
        <f t="array" aca="1" ref="N1248" ca="1">INDIRECT("'Room Details'!$O$1250")</f>
        <v>0</v>
      </c>
      <c r="O1248" cm="1">
        <f t="array" aca="1" ref="O1248" ca="1">INDIRECT("'Room Details'!$P$1250")</f>
        <v>0</v>
      </c>
    </row>
    <row r="1249" spans="1:15" x14ac:dyDescent="0.25">
      <c r="A1249" cm="1">
        <f t="array" aca="1" ref="A1249" ca="1">INDIRECT("'Room Details'!$B$1251")</f>
        <v>0</v>
      </c>
      <c r="B1249" cm="1">
        <f t="array" aca="1" ref="B1249" ca="1">INDIRECT("'Room Details'!$C$1251")</f>
        <v>0</v>
      </c>
      <c r="C1249" cm="1">
        <f t="array" aca="1" ref="C1249" ca="1">INDIRECT("'Room Details'!$D$1251")</f>
        <v>0</v>
      </c>
      <c r="D1249" cm="1">
        <f t="array" aca="1" ref="D1249" ca="1">INDIRECT("'Room Details'!$E$1251")</f>
        <v>0</v>
      </c>
      <c r="E1249" t="str" cm="1">
        <f t="array" aca="1" ref="E1249" ca="1">INDIRECT("'Room Details'!$F$1251")</f>
        <v xml:space="preserve"> </v>
      </c>
      <c r="F1249" cm="1">
        <f t="array" aca="1" ref="F1249" ca="1">INDIRECT("'Room Details'!$G$1251")</f>
        <v>0</v>
      </c>
      <c r="G1249" cm="1">
        <f t="array" aca="1" ref="G1249" ca="1">INDIRECT("'Room Details'!$H$1251")</f>
        <v>0</v>
      </c>
      <c r="H1249" cm="1">
        <f t="array" aca="1" ref="H1249" ca="1">INDIRECT("'Room Details'!$I$1251")</f>
        <v>0</v>
      </c>
      <c r="I1249" cm="1">
        <f t="array" aca="1" ref="I1249" ca="1">INDIRECT("'Room Details'!$J$1251")</f>
        <v>0</v>
      </c>
      <c r="J1249" cm="1">
        <f t="array" aca="1" ref="J1249" ca="1">INDIRECT("'Room Details'!$K$1251")</f>
        <v>0</v>
      </c>
      <c r="K1249" t="str" cm="1">
        <f t="array" aca="1" ref="K1249" ca="1">INDIRECT("'Room Details'!$L$1251")</f>
        <v xml:space="preserve"> </v>
      </c>
      <c r="L1249" cm="1">
        <f t="array" aca="1" ref="L1249" ca="1">INDIRECT("'Room Details'!$M$1251")</f>
        <v>0</v>
      </c>
      <c r="M1249" cm="1">
        <f t="array" aca="1" ref="M1249" ca="1">INDIRECT("'Room Details'!$N$1251")</f>
        <v>0</v>
      </c>
      <c r="N1249" cm="1">
        <f t="array" aca="1" ref="N1249" ca="1">INDIRECT("'Room Details'!$O$1251")</f>
        <v>0</v>
      </c>
      <c r="O1249" cm="1">
        <f t="array" aca="1" ref="O1249" ca="1">INDIRECT("'Room Details'!$P$1251")</f>
        <v>0</v>
      </c>
    </row>
    <row r="1250" spans="1:15" x14ac:dyDescent="0.25">
      <c r="A1250" cm="1">
        <f t="array" aca="1" ref="A1250" ca="1">INDIRECT("'Room Details'!$B$1252")</f>
        <v>0</v>
      </c>
      <c r="B1250" cm="1">
        <f t="array" aca="1" ref="B1250" ca="1">INDIRECT("'Room Details'!$C$1252")</f>
        <v>0</v>
      </c>
      <c r="C1250" cm="1">
        <f t="array" aca="1" ref="C1250" ca="1">INDIRECT("'Room Details'!$D$1252")</f>
        <v>0</v>
      </c>
      <c r="D1250" cm="1">
        <f t="array" aca="1" ref="D1250" ca="1">INDIRECT("'Room Details'!$E$1252")</f>
        <v>0</v>
      </c>
      <c r="E1250" t="str" cm="1">
        <f t="array" aca="1" ref="E1250" ca="1">INDIRECT("'Room Details'!$F$1252")</f>
        <v xml:space="preserve"> </v>
      </c>
      <c r="F1250" cm="1">
        <f t="array" aca="1" ref="F1250" ca="1">INDIRECT("'Room Details'!$G$1252")</f>
        <v>0</v>
      </c>
      <c r="G1250" cm="1">
        <f t="array" aca="1" ref="G1250" ca="1">INDIRECT("'Room Details'!$H$1252")</f>
        <v>0</v>
      </c>
      <c r="H1250" cm="1">
        <f t="array" aca="1" ref="H1250" ca="1">INDIRECT("'Room Details'!$I$1252")</f>
        <v>0</v>
      </c>
      <c r="I1250" cm="1">
        <f t="array" aca="1" ref="I1250" ca="1">INDIRECT("'Room Details'!$J$1252")</f>
        <v>0</v>
      </c>
      <c r="J1250" cm="1">
        <f t="array" aca="1" ref="J1250" ca="1">INDIRECT("'Room Details'!$K$1252")</f>
        <v>0</v>
      </c>
      <c r="K1250" t="str" cm="1">
        <f t="array" aca="1" ref="K1250" ca="1">INDIRECT("'Room Details'!$L$1252")</f>
        <v xml:space="preserve"> </v>
      </c>
      <c r="L1250" cm="1">
        <f t="array" aca="1" ref="L1250" ca="1">INDIRECT("'Room Details'!$M$1252")</f>
        <v>0</v>
      </c>
      <c r="M1250" cm="1">
        <f t="array" aca="1" ref="M1250" ca="1">INDIRECT("'Room Details'!$N$1252")</f>
        <v>0</v>
      </c>
      <c r="N1250" cm="1">
        <f t="array" aca="1" ref="N1250" ca="1">INDIRECT("'Room Details'!$O$1252")</f>
        <v>0</v>
      </c>
      <c r="O1250" cm="1">
        <f t="array" aca="1" ref="O1250" ca="1">INDIRECT("'Room Details'!$P$1252")</f>
        <v>0</v>
      </c>
    </row>
    <row r="1251" spans="1:15" x14ac:dyDescent="0.25">
      <c r="A1251" cm="1">
        <f t="array" aca="1" ref="A1251" ca="1">INDIRECT("'Room Details'!$B$1253")</f>
        <v>0</v>
      </c>
      <c r="B1251" cm="1">
        <f t="array" aca="1" ref="B1251" ca="1">INDIRECT("'Room Details'!$C$1253")</f>
        <v>0</v>
      </c>
      <c r="C1251" cm="1">
        <f t="array" aca="1" ref="C1251" ca="1">INDIRECT("'Room Details'!$D$1253")</f>
        <v>0</v>
      </c>
      <c r="D1251" cm="1">
        <f t="array" aca="1" ref="D1251" ca="1">INDIRECT("'Room Details'!$E$1253")</f>
        <v>0</v>
      </c>
      <c r="E1251" t="str" cm="1">
        <f t="array" aca="1" ref="E1251" ca="1">INDIRECT("'Room Details'!$F$1253")</f>
        <v xml:space="preserve"> </v>
      </c>
      <c r="F1251" cm="1">
        <f t="array" aca="1" ref="F1251" ca="1">INDIRECT("'Room Details'!$G$1253")</f>
        <v>0</v>
      </c>
      <c r="G1251" cm="1">
        <f t="array" aca="1" ref="G1251" ca="1">INDIRECT("'Room Details'!$H$1253")</f>
        <v>0</v>
      </c>
      <c r="H1251" cm="1">
        <f t="array" aca="1" ref="H1251" ca="1">INDIRECT("'Room Details'!$I$1253")</f>
        <v>0</v>
      </c>
      <c r="I1251" cm="1">
        <f t="array" aca="1" ref="I1251" ca="1">INDIRECT("'Room Details'!$J$1253")</f>
        <v>0</v>
      </c>
      <c r="J1251" cm="1">
        <f t="array" aca="1" ref="J1251" ca="1">INDIRECT("'Room Details'!$K$1253")</f>
        <v>0</v>
      </c>
      <c r="K1251" t="str" cm="1">
        <f t="array" aca="1" ref="K1251" ca="1">INDIRECT("'Room Details'!$L$1253")</f>
        <v xml:space="preserve"> </v>
      </c>
      <c r="L1251" cm="1">
        <f t="array" aca="1" ref="L1251" ca="1">INDIRECT("'Room Details'!$M$1253")</f>
        <v>0</v>
      </c>
      <c r="M1251" cm="1">
        <f t="array" aca="1" ref="M1251" ca="1">INDIRECT("'Room Details'!$N$1253")</f>
        <v>0</v>
      </c>
      <c r="N1251" cm="1">
        <f t="array" aca="1" ref="N1251" ca="1">INDIRECT("'Room Details'!$O$1253")</f>
        <v>0</v>
      </c>
      <c r="O1251" cm="1">
        <f t="array" aca="1" ref="O1251" ca="1">INDIRECT("'Room Details'!$P$1253")</f>
        <v>0</v>
      </c>
    </row>
    <row r="1252" spans="1:15" x14ac:dyDescent="0.25">
      <c r="A1252" cm="1">
        <f t="array" aca="1" ref="A1252" ca="1">INDIRECT("'Room Details'!$B$1254")</f>
        <v>0</v>
      </c>
      <c r="B1252" cm="1">
        <f t="array" aca="1" ref="B1252" ca="1">INDIRECT("'Room Details'!$C$1254")</f>
        <v>0</v>
      </c>
      <c r="C1252" cm="1">
        <f t="array" aca="1" ref="C1252" ca="1">INDIRECT("'Room Details'!$D$1254")</f>
        <v>0</v>
      </c>
      <c r="D1252" cm="1">
        <f t="array" aca="1" ref="D1252" ca="1">INDIRECT("'Room Details'!$E$1254")</f>
        <v>0</v>
      </c>
      <c r="E1252" t="str" cm="1">
        <f t="array" aca="1" ref="E1252" ca="1">INDIRECT("'Room Details'!$F$1254")</f>
        <v xml:space="preserve"> </v>
      </c>
      <c r="F1252" cm="1">
        <f t="array" aca="1" ref="F1252" ca="1">INDIRECT("'Room Details'!$G$1254")</f>
        <v>0</v>
      </c>
      <c r="G1252" cm="1">
        <f t="array" aca="1" ref="G1252" ca="1">INDIRECT("'Room Details'!$H$1254")</f>
        <v>0</v>
      </c>
      <c r="H1252" cm="1">
        <f t="array" aca="1" ref="H1252" ca="1">INDIRECT("'Room Details'!$I$1254")</f>
        <v>0</v>
      </c>
      <c r="I1252" cm="1">
        <f t="array" aca="1" ref="I1252" ca="1">INDIRECT("'Room Details'!$J$1254")</f>
        <v>0</v>
      </c>
      <c r="J1252" cm="1">
        <f t="array" aca="1" ref="J1252" ca="1">INDIRECT("'Room Details'!$K$1254")</f>
        <v>0</v>
      </c>
      <c r="K1252" t="str" cm="1">
        <f t="array" aca="1" ref="K1252" ca="1">INDIRECT("'Room Details'!$L$1254")</f>
        <v xml:space="preserve"> </v>
      </c>
      <c r="L1252" cm="1">
        <f t="array" aca="1" ref="L1252" ca="1">INDIRECT("'Room Details'!$M$1254")</f>
        <v>0</v>
      </c>
      <c r="M1252" cm="1">
        <f t="array" aca="1" ref="M1252" ca="1">INDIRECT("'Room Details'!$N$1254")</f>
        <v>0</v>
      </c>
      <c r="N1252" cm="1">
        <f t="array" aca="1" ref="N1252" ca="1">INDIRECT("'Room Details'!$O$1254")</f>
        <v>0</v>
      </c>
      <c r="O1252" cm="1">
        <f t="array" aca="1" ref="O1252" ca="1">INDIRECT("'Room Details'!$P$1254")</f>
        <v>0</v>
      </c>
    </row>
    <row r="1253" spans="1:15" x14ac:dyDescent="0.25">
      <c r="A1253" cm="1">
        <f t="array" aca="1" ref="A1253" ca="1">INDIRECT("'Room Details'!$B$1255")</f>
        <v>0</v>
      </c>
      <c r="B1253" cm="1">
        <f t="array" aca="1" ref="B1253" ca="1">INDIRECT("'Room Details'!$C$1255")</f>
        <v>0</v>
      </c>
      <c r="C1253" cm="1">
        <f t="array" aca="1" ref="C1253" ca="1">INDIRECT("'Room Details'!$D$1255")</f>
        <v>0</v>
      </c>
      <c r="D1253" cm="1">
        <f t="array" aca="1" ref="D1253" ca="1">INDIRECT("'Room Details'!$E$1255")</f>
        <v>0</v>
      </c>
      <c r="E1253" t="str" cm="1">
        <f t="array" aca="1" ref="E1253" ca="1">INDIRECT("'Room Details'!$F$1255")</f>
        <v xml:space="preserve"> </v>
      </c>
      <c r="F1253" cm="1">
        <f t="array" aca="1" ref="F1253" ca="1">INDIRECT("'Room Details'!$G$1255")</f>
        <v>0</v>
      </c>
      <c r="G1253" cm="1">
        <f t="array" aca="1" ref="G1253" ca="1">INDIRECT("'Room Details'!$H$1255")</f>
        <v>0</v>
      </c>
      <c r="H1253" cm="1">
        <f t="array" aca="1" ref="H1253" ca="1">INDIRECT("'Room Details'!$I$1255")</f>
        <v>0</v>
      </c>
      <c r="I1253" cm="1">
        <f t="array" aca="1" ref="I1253" ca="1">INDIRECT("'Room Details'!$J$1255")</f>
        <v>0</v>
      </c>
      <c r="J1253" cm="1">
        <f t="array" aca="1" ref="J1253" ca="1">INDIRECT("'Room Details'!$K$1255")</f>
        <v>0</v>
      </c>
      <c r="K1253" t="str" cm="1">
        <f t="array" aca="1" ref="K1253" ca="1">INDIRECT("'Room Details'!$L$1255")</f>
        <v xml:space="preserve"> </v>
      </c>
      <c r="L1253" cm="1">
        <f t="array" aca="1" ref="L1253" ca="1">INDIRECT("'Room Details'!$M$1255")</f>
        <v>0</v>
      </c>
      <c r="M1253" cm="1">
        <f t="array" aca="1" ref="M1253" ca="1">INDIRECT("'Room Details'!$N$1255")</f>
        <v>0</v>
      </c>
      <c r="N1253" cm="1">
        <f t="array" aca="1" ref="N1253" ca="1">INDIRECT("'Room Details'!$O$1255")</f>
        <v>0</v>
      </c>
      <c r="O1253" cm="1">
        <f t="array" aca="1" ref="O1253" ca="1">INDIRECT("'Room Details'!$P$1255")</f>
        <v>0</v>
      </c>
    </row>
    <row r="1254" spans="1:15" x14ac:dyDescent="0.25">
      <c r="A1254" cm="1">
        <f t="array" aca="1" ref="A1254" ca="1">INDIRECT("'Room Details'!$B$1256")</f>
        <v>0</v>
      </c>
      <c r="B1254" cm="1">
        <f t="array" aca="1" ref="B1254" ca="1">INDIRECT("'Room Details'!$C$1256")</f>
        <v>0</v>
      </c>
      <c r="C1254" cm="1">
        <f t="array" aca="1" ref="C1254" ca="1">INDIRECT("'Room Details'!$D$1256")</f>
        <v>0</v>
      </c>
      <c r="D1254" cm="1">
        <f t="array" aca="1" ref="D1254" ca="1">INDIRECT("'Room Details'!$E$1256")</f>
        <v>0</v>
      </c>
      <c r="E1254" t="str" cm="1">
        <f t="array" aca="1" ref="E1254" ca="1">INDIRECT("'Room Details'!$F$1256")</f>
        <v xml:space="preserve"> </v>
      </c>
      <c r="F1254" cm="1">
        <f t="array" aca="1" ref="F1254" ca="1">INDIRECT("'Room Details'!$G$1256")</f>
        <v>0</v>
      </c>
      <c r="G1254" cm="1">
        <f t="array" aca="1" ref="G1254" ca="1">INDIRECT("'Room Details'!$H$1256")</f>
        <v>0</v>
      </c>
      <c r="H1254" cm="1">
        <f t="array" aca="1" ref="H1254" ca="1">INDIRECT("'Room Details'!$I$1256")</f>
        <v>0</v>
      </c>
      <c r="I1254" cm="1">
        <f t="array" aca="1" ref="I1254" ca="1">INDIRECT("'Room Details'!$J$1256")</f>
        <v>0</v>
      </c>
      <c r="J1254" cm="1">
        <f t="array" aca="1" ref="J1254" ca="1">INDIRECT("'Room Details'!$K$1256")</f>
        <v>0</v>
      </c>
      <c r="K1254" t="str" cm="1">
        <f t="array" aca="1" ref="K1254" ca="1">INDIRECT("'Room Details'!$L$1256")</f>
        <v xml:space="preserve"> </v>
      </c>
      <c r="L1254" cm="1">
        <f t="array" aca="1" ref="L1254" ca="1">INDIRECT("'Room Details'!$M$1256")</f>
        <v>0</v>
      </c>
      <c r="M1254" cm="1">
        <f t="array" aca="1" ref="M1254" ca="1">INDIRECT("'Room Details'!$N$1256")</f>
        <v>0</v>
      </c>
      <c r="N1254" cm="1">
        <f t="array" aca="1" ref="N1254" ca="1">INDIRECT("'Room Details'!$O$1256")</f>
        <v>0</v>
      </c>
      <c r="O1254" cm="1">
        <f t="array" aca="1" ref="O1254" ca="1">INDIRECT("'Room Details'!$P$1256")</f>
        <v>0</v>
      </c>
    </row>
    <row r="1255" spans="1:15" x14ac:dyDescent="0.25">
      <c r="A1255" cm="1">
        <f t="array" aca="1" ref="A1255" ca="1">INDIRECT("'Room Details'!$B$1257")</f>
        <v>0</v>
      </c>
      <c r="B1255" cm="1">
        <f t="array" aca="1" ref="B1255" ca="1">INDIRECT("'Room Details'!$C$1257")</f>
        <v>0</v>
      </c>
      <c r="C1255" cm="1">
        <f t="array" aca="1" ref="C1255" ca="1">INDIRECT("'Room Details'!$D$1257")</f>
        <v>0</v>
      </c>
      <c r="D1255" cm="1">
        <f t="array" aca="1" ref="D1255" ca="1">INDIRECT("'Room Details'!$E$1257")</f>
        <v>0</v>
      </c>
      <c r="E1255" t="str" cm="1">
        <f t="array" aca="1" ref="E1255" ca="1">INDIRECT("'Room Details'!$F$1257")</f>
        <v xml:space="preserve"> </v>
      </c>
      <c r="F1255" cm="1">
        <f t="array" aca="1" ref="F1255" ca="1">INDIRECT("'Room Details'!$G$1257")</f>
        <v>0</v>
      </c>
      <c r="G1255" cm="1">
        <f t="array" aca="1" ref="G1255" ca="1">INDIRECT("'Room Details'!$H$1257")</f>
        <v>0</v>
      </c>
      <c r="H1255" cm="1">
        <f t="array" aca="1" ref="H1255" ca="1">INDIRECT("'Room Details'!$I$1257")</f>
        <v>0</v>
      </c>
      <c r="I1255" cm="1">
        <f t="array" aca="1" ref="I1255" ca="1">INDIRECT("'Room Details'!$J$1257")</f>
        <v>0</v>
      </c>
      <c r="J1255" cm="1">
        <f t="array" aca="1" ref="J1255" ca="1">INDIRECT("'Room Details'!$K$1257")</f>
        <v>0</v>
      </c>
      <c r="K1255" t="str" cm="1">
        <f t="array" aca="1" ref="K1255" ca="1">INDIRECT("'Room Details'!$L$1257")</f>
        <v xml:space="preserve"> </v>
      </c>
      <c r="L1255" cm="1">
        <f t="array" aca="1" ref="L1255" ca="1">INDIRECT("'Room Details'!$M$1257")</f>
        <v>0</v>
      </c>
      <c r="M1255" cm="1">
        <f t="array" aca="1" ref="M1255" ca="1">INDIRECT("'Room Details'!$N$1257")</f>
        <v>0</v>
      </c>
      <c r="N1255" cm="1">
        <f t="array" aca="1" ref="N1255" ca="1">INDIRECT("'Room Details'!$O$1257")</f>
        <v>0</v>
      </c>
      <c r="O1255" cm="1">
        <f t="array" aca="1" ref="O1255" ca="1">INDIRECT("'Room Details'!$P$1257")</f>
        <v>0</v>
      </c>
    </row>
    <row r="1256" spans="1:15" x14ac:dyDescent="0.25">
      <c r="A1256" cm="1">
        <f t="array" aca="1" ref="A1256" ca="1">INDIRECT("'Room Details'!$B$1258")</f>
        <v>0</v>
      </c>
      <c r="B1256" cm="1">
        <f t="array" aca="1" ref="B1256" ca="1">INDIRECT("'Room Details'!$C$1258")</f>
        <v>0</v>
      </c>
      <c r="C1256" cm="1">
        <f t="array" aca="1" ref="C1256" ca="1">INDIRECT("'Room Details'!$D$1258")</f>
        <v>0</v>
      </c>
      <c r="D1256" cm="1">
        <f t="array" aca="1" ref="D1256" ca="1">INDIRECT("'Room Details'!$E$1258")</f>
        <v>0</v>
      </c>
      <c r="E1256" t="str" cm="1">
        <f t="array" aca="1" ref="E1256" ca="1">INDIRECT("'Room Details'!$F$1258")</f>
        <v xml:space="preserve"> </v>
      </c>
      <c r="F1256" cm="1">
        <f t="array" aca="1" ref="F1256" ca="1">INDIRECT("'Room Details'!$G$1258")</f>
        <v>0</v>
      </c>
      <c r="G1256" cm="1">
        <f t="array" aca="1" ref="G1256" ca="1">INDIRECT("'Room Details'!$H$1258")</f>
        <v>0</v>
      </c>
      <c r="H1256" cm="1">
        <f t="array" aca="1" ref="H1256" ca="1">INDIRECT("'Room Details'!$I$1258")</f>
        <v>0</v>
      </c>
      <c r="I1256" cm="1">
        <f t="array" aca="1" ref="I1256" ca="1">INDIRECT("'Room Details'!$J$1258")</f>
        <v>0</v>
      </c>
      <c r="J1256" cm="1">
        <f t="array" aca="1" ref="J1256" ca="1">INDIRECT("'Room Details'!$K$1258")</f>
        <v>0</v>
      </c>
      <c r="K1256" t="str" cm="1">
        <f t="array" aca="1" ref="K1256" ca="1">INDIRECT("'Room Details'!$L$1258")</f>
        <v xml:space="preserve"> </v>
      </c>
      <c r="L1256" cm="1">
        <f t="array" aca="1" ref="L1256" ca="1">INDIRECT("'Room Details'!$M$1258")</f>
        <v>0</v>
      </c>
      <c r="M1256" cm="1">
        <f t="array" aca="1" ref="M1256" ca="1">INDIRECT("'Room Details'!$N$1258")</f>
        <v>0</v>
      </c>
      <c r="N1256" cm="1">
        <f t="array" aca="1" ref="N1256" ca="1">INDIRECT("'Room Details'!$O$1258")</f>
        <v>0</v>
      </c>
      <c r="O1256" cm="1">
        <f t="array" aca="1" ref="O1256" ca="1">INDIRECT("'Room Details'!$P$1258")</f>
        <v>0</v>
      </c>
    </row>
    <row r="1257" spans="1:15" x14ac:dyDescent="0.25">
      <c r="A1257" cm="1">
        <f t="array" aca="1" ref="A1257" ca="1">INDIRECT("'Room Details'!$B$1259")</f>
        <v>0</v>
      </c>
      <c r="B1257" cm="1">
        <f t="array" aca="1" ref="B1257" ca="1">INDIRECT("'Room Details'!$C$1259")</f>
        <v>0</v>
      </c>
      <c r="C1257" cm="1">
        <f t="array" aca="1" ref="C1257" ca="1">INDIRECT("'Room Details'!$D$1259")</f>
        <v>0</v>
      </c>
      <c r="D1257" cm="1">
        <f t="array" aca="1" ref="D1257" ca="1">INDIRECT("'Room Details'!$E$1259")</f>
        <v>0</v>
      </c>
      <c r="E1257" t="str" cm="1">
        <f t="array" aca="1" ref="E1257" ca="1">INDIRECT("'Room Details'!$F$1259")</f>
        <v xml:space="preserve"> </v>
      </c>
      <c r="F1257" cm="1">
        <f t="array" aca="1" ref="F1257" ca="1">INDIRECT("'Room Details'!$G$1259")</f>
        <v>0</v>
      </c>
      <c r="G1257" cm="1">
        <f t="array" aca="1" ref="G1257" ca="1">INDIRECT("'Room Details'!$H$1259")</f>
        <v>0</v>
      </c>
      <c r="H1257" cm="1">
        <f t="array" aca="1" ref="H1257" ca="1">INDIRECT("'Room Details'!$I$1259")</f>
        <v>0</v>
      </c>
      <c r="I1257" cm="1">
        <f t="array" aca="1" ref="I1257" ca="1">INDIRECT("'Room Details'!$J$1259")</f>
        <v>0</v>
      </c>
      <c r="J1257" cm="1">
        <f t="array" aca="1" ref="J1257" ca="1">INDIRECT("'Room Details'!$K$1259")</f>
        <v>0</v>
      </c>
      <c r="K1257" t="str" cm="1">
        <f t="array" aca="1" ref="K1257" ca="1">INDIRECT("'Room Details'!$L$1259")</f>
        <v xml:space="preserve"> </v>
      </c>
      <c r="L1257" cm="1">
        <f t="array" aca="1" ref="L1257" ca="1">INDIRECT("'Room Details'!$M$1259")</f>
        <v>0</v>
      </c>
      <c r="M1257" cm="1">
        <f t="array" aca="1" ref="M1257" ca="1">INDIRECT("'Room Details'!$N$1259")</f>
        <v>0</v>
      </c>
      <c r="N1257" cm="1">
        <f t="array" aca="1" ref="N1257" ca="1">INDIRECT("'Room Details'!$O$1259")</f>
        <v>0</v>
      </c>
      <c r="O1257" cm="1">
        <f t="array" aca="1" ref="O1257" ca="1">INDIRECT("'Room Details'!$P$1259")</f>
        <v>0</v>
      </c>
    </row>
    <row r="1258" spans="1:15" x14ac:dyDescent="0.25">
      <c r="A1258" cm="1">
        <f t="array" aca="1" ref="A1258" ca="1">INDIRECT("'Room Details'!$B$1260")</f>
        <v>0</v>
      </c>
      <c r="B1258" cm="1">
        <f t="array" aca="1" ref="B1258" ca="1">INDIRECT("'Room Details'!$C$1260")</f>
        <v>0</v>
      </c>
      <c r="C1258" cm="1">
        <f t="array" aca="1" ref="C1258" ca="1">INDIRECT("'Room Details'!$D$1260")</f>
        <v>0</v>
      </c>
      <c r="D1258" cm="1">
        <f t="array" aca="1" ref="D1258" ca="1">INDIRECT("'Room Details'!$E$1260")</f>
        <v>0</v>
      </c>
      <c r="E1258" t="str" cm="1">
        <f t="array" aca="1" ref="E1258" ca="1">INDIRECT("'Room Details'!$F$1260")</f>
        <v xml:space="preserve"> </v>
      </c>
      <c r="F1258" cm="1">
        <f t="array" aca="1" ref="F1258" ca="1">INDIRECT("'Room Details'!$G$1260")</f>
        <v>0</v>
      </c>
      <c r="G1258" cm="1">
        <f t="array" aca="1" ref="G1258" ca="1">INDIRECT("'Room Details'!$H$1260")</f>
        <v>0</v>
      </c>
      <c r="H1258" cm="1">
        <f t="array" aca="1" ref="H1258" ca="1">INDIRECT("'Room Details'!$I$1260")</f>
        <v>0</v>
      </c>
      <c r="I1258" cm="1">
        <f t="array" aca="1" ref="I1258" ca="1">INDIRECT("'Room Details'!$J$1260")</f>
        <v>0</v>
      </c>
      <c r="J1258" cm="1">
        <f t="array" aca="1" ref="J1258" ca="1">INDIRECT("'Room Details'!$K$1260")</f>
        <v>0</v>
      </c>
      <c r="K1258" t="str" cm="1">
        <f t="array" aca="1" ref="K1258" ca="1">INDIRECT("'Room Details'!$L$1260")</f>
        <v xml:space="preserve"> </v>
      </c>
      <c r="L1258" cm="1">
        <f t="array" aca="1" ref="L1258" ca="1">INDIRECT("'Room Details'!$M$1260")</f>
        <v>0</v>
      </c>
      <c r="M1258" cm="1">
        <f t="array" aca="1" ref="M1258" ca="1">INDIRECT("'Room Details'!$N$1260")</f>
        <v>0</v>
      </c>
      <c r="N1258" cm="1">
        <f t="array" aca="1" ref="N1258" ca="1">INDIRECT("'Room Details'!$O$1260")</f>
        <v>0</v>
      </c>
      <c r="O1258" cm="1">
        <f t="array" aca="1" ref="O1258" ca="1">INDIRECT("'Room Details'!$P$1260")</f>
        <v>0</v>
      </c>
    </row>
    <row r="1259" spans="1:15" x14ac:dyDescent="0.25">
      <c r="A1259" cm="1">
        <f t="array" aca="1" ref="A1259" ca="1">INDIRECT("'Room Details'!$B$1261")</f>
        <v>0</v>
      </c>
      <c r="B1259" cm="1">
        <f t="array" aca="1" ref="B1259" ca="1">INDIRECT("'Room Details'!$C$1261")</f>
        <v>0</v>
      </c>
      <c r="C1259" cm="1">
        <f t="array" aca="1" ref="C1259" ca="1">INDIRECT("'Room Details'!$D$1261")</f>
        <v>0</v>
      </c>
      <c r="D1259" cm="1">
        <f t="array" aca="1" ref="D1259" ca="1">INDIRECT("'Room Details'!$E$1261")</f>
        <v>0</v>
      </c>
      <c r="E1259" t="str" cm="1">
        <f t="array" aca="1" ref="E1259" ca="1">INDIRECT("'Room Details'!$F$1261")</f>
        <v xml:space="preserve"> </v>
      </c>
      <c r="F1259" cm="1">
        <f t="array" aca="1" ref="F1259" ca="1">INDIRECT("'Room Details'!$G$1261")</f>
        <v>0</v>
      </c>
      <c r="G1259" cm="1">
        <f t="array" aca="1" ref="G1259" ca="1">INDIRECT("'Room Details'!$H$1261")</f>
        <v>0</v>
      </c>
      <c r="H1259" cm="1">
        <f t="array" aca="1" ref="H1259" ca="1">INDIRECT("'Room Details'!$I$1261")</f>
        <v>0</v>
      </c>
      <c r="I1259" cm="1">
        <f t="array" aca="1" ref="I1259" ca="1">INDIRECT("'Room Details'!$J$1261")</f>
        <v>0</v>
      </c>
      <c r="J1259" cm="1">
        <f t="array" aca="1" ref="J1259" ca="1">INDIRECT("'Room Details'!$K$1261")</f>
        <v>0</v>
      </c>
      <c r="K1259" t="str" cm="1">
        <f t="array" aca="1" ref="K1259" ca="1">INDIRECT("'Room Details'!$L$1261")</f>
        <v xml:space="preserve"> </v>
      </c>
      <c r="L1259" cm="1">
        <f t="array" aca="1" ref="L1259" ca="1">INDIRECT("'Room Details'!$M$1261")</f>
        <v>0</v>
      </c>
      <c r="M1259" cm="1">
        <f t="array" aca="1" ref="M1259" ca="1">INDIRECT("'Room Details'!$N$1261")</f>
        <v>0</v>
      </c>
      <c r="N1259" cm="1">
        <f t="array" aca="1" ref="N1259" ca="1">INDIRECT("'Room Details'!$O$1261")</f>
        <v>0</v>
      </c>
      <c r="O1259" cm="1">
        <f t="array" aca="1" ref="O1259" ca="1">INDIRECT("'Room Details'!$P$1261")</f>
        <v>0</v>
      </c>
    </row>
    <row r="1260" spans="1:15" x14ac:dyDescent="0.25">
      <c r="A1260" cm="1">
        <f t="array" aca="1" ref="A1260" ca="1">INDIRECT("'Room Details'!$B$1262")</f>
        <v>0</v>
      </c>
      <c r="B1260" cm="1">
        <f t="array" aca="1" ref="B1260" ca="1">INDIRECT("'Room Details'!$C$1262")</f>
        <v>0</v>
      </c>
      <c r="C1260" cm="1">
        <f t="array" aca="1" ref="C1260" ca="1">INDIRECT("'Room Details'!$D$1262")</f>
        <v>0</v>
      </c>
      <c r="D1260" cm="1">
        <f t="array" aca="1" ref="D1260" ca="1">INDIRECT("'Room Details'!$E$1262")</f>
        <v>0</v>
      </c>
      <c r="E1260" t="str" cm="1">
        <f t="array" aca="1" ref="E1260" ca="1">INDIRECT("'Room Details'!$F$1262")</f>
        <v xml:space="preserve"> </v>
      </c>
      <c r="F1260" cm="1">
        <f t="array" aca="1" ref="F1260" ca="1">INDIRECT("'Room Details'!$G$1262")</f>
        <v>0</v>
      </c>
      <c r="G1260" cm="1">
        <f t="array" aca="1" ref="G1260" ca="1">INDIRECT("'Room Details'!$H$1262")</f>
        <v>0</v>
      </c>
      <c r="H1260" cm="1">
        <f t="array" aca="1" ref="H1260" ca="1">INDIRECT("'Room Details'!$I$1262")</f>
        <v>0</v>
      </c>
      <c r="I1260" cm="1">
        <f t="array" aca="1" ref="I1260" ca="1">INDIRECT("'Room Details'!$J$1262")</f>
        <v>0</v>
      </c>
      <c r="J1260" cm="1">
        <f t="array" aca="1" ref="J1260" ca="1">INDIRECT("'Room Details'!$K$1262")</f>
        <v>0</v>
      </c>
      <c r="K1260" t="str" cm="1">
        <f t="array" aca="1" ref="K1260" ca="1">INDIRECT("'Room Details'!$L$1262")</f>
        <v xml:space="preserve"> </v>
      </c>
      <c r="L1260" cm="1">
        <f t="array" aca="1" ref="L1260" ca="1">INDIRECT("'Room Details'!$M$1262")</f>
        <v>0</v>
      </c>
      <c r="M1260" cm="1">
        <f t="array" aca="1" ref="M1260" ca="1">INDIRECT("'Room Details'!$N$1262")</f>
        <v>0</v>
      </c>
      <c r="N1260" cm="1">
        <f t="array" aca="1" ref="N1260" ca="1">INDIRECT("'Room Details'!$O$1262")</f>
        <v>0</v>
      </c>
      <c r="O1260" cm="1">
        <f t="array" aca="1" ref="O1260" ca="1">INDIRECT("'Room Details'!$P$1262")</f>
        <v>0</v>
      </c>
    </row>
    <row r="1261" spans="1:15" x14ac:dyDescent="0.25">
      <c r="A1261" cm="1">
        <f t="array" aca="1" ref="A1261" ca="1">INDIRECT("'Room Details'!$B$1263")</f>
        <v>0</v>
      </c>
      <c r="B1261" cm="1">
        <f t="array" aca="1" ref="B1261" ca="1">INDIRECT("'Room Details'!$C$1263")</f>
        <v>0</v>
      </c>
      <c r="C1261" cm="1">
        <f t="array" aca="1" ref="C1261" ca="1">INDIRECT("'Room Details'!$D$1263")</f>
        <v>0</v>
      </c>
      <c r="D1261" cm="1">
        <f t="array" aca="1" ref="D1261" ca="1">INDIRECT("'Room Details'!$E$1263")</f>
        <v>0</v>
      </c>
      <c r="E1261" t="str" cm="1">
        <f t="array" aca="1" ref="E1261" ca="1">INDIRECT("'Room Details'!$F$1263")</f>
        <v xml:space="preserve"> </v>
      </c>
      <c r="F1261" cm="1">
        <f t="array" aca="1" ref="F1261" ca="1">INDIRECT("'Room Details'!$G$1263")</f>
        <v>0</v>
      </c>
      <c r="G1261" cm="1">
        <f t="array" aca="1" ref="G1261" ca="1">INDIRECT("'Room Details'!$H$1263")</f>
        <v>0</v>
      </c>
      <c r="H1261" cm="1">
        <f t="array" aca="1" ref="H1261" ca="1">INDIRECT("'Room Details'!$I$1263")</f>
        <v>0</v>
      </c>
      <c r="I1261" cm="1">
        <f t="array" aca="1" ref="I1261" ca="1">INDIRECT("'Room Details'!$J$1263")</f>
        <v>0</v>
      </c>
      <c r="J1261" cm="1">
        <f t="array" aca="1" ref="J1261" ca="1">INDIRECT("'Room Details'!$K$1263")</f>
        <v>0</v>
      </c>
      <c r="K1261" t="str" cm="1">
        <f t="array" aca="1" ref="K1261" ca="1">INDIRECT("'Room Details'!$L$1263")</f>
        <v xml:space="preserve"> </v>
      </c>
      <c r="L1261" cm="1">
        <f t="array" aca="1" ref="L1261" ca="1">INDIRECT("'Room Details'!$M$1263")</f>
        <v>0</v>
      </c>
      <c r="M1261" cm="1">
        <f t="array" aca="1" ref="M1261" ca="1">INDIRECT("'Room Details'!$N$1263")</f>
        <v>0</v>
      </c>
      <c r="N1261" cm="1">
        <f t="array" aca="1" ref="N1261" ca="1">INDIRECT("'Room Details'!$O$1263")</f>
        <v>0</v>
      </c>
      <c r="O1261" cm="1">
        <f t="array" aca="1" ref="O1261" ca="1">INDIRECT("'Room Details'!$P$1263")</f>
        <v>0</v>
      </c>
    </row>
    <row r="1262" spans="1:15" x14ac:dyDescent="0.25">
      <c r="A1262" cm="1">
        <f t="array" aca="1" ref="A1262" ca="1">INDIRECT("'Room Details'!$B$1264")</f>
        <v>0</v>
      </c>
      <c r="B1262" cm="1">
        <f t="array" aca="1" ref="B1262" ca="1">INDIRECT("'Room Details'!$C$1264")</f>
        <v>0</v>
      </c>
      <c r="C1262" cm="1">
        <f t="array" aca="1" ref="C1262" ca="1">INDIRECT("'Room Details'!$D$1264")</f>
        <v>0</v>
      </c>
      <c r="D1262" cm="1">
        <f t="array" aca="1" ref="D1262" ca="1">INDIRECT("'Room Details'!$E$1264")</f>
        <v>0</v>
      </c>
      <c r="E1262" t="str" cm="1">
        <f t="array" aca="1" ref="E1262" ca="1">INDIRECT("'Room Details'!$F$1264")</f>
        <v xml:space="preserve"> </v>
      </c>
      <c r="F1262" cm="1">
        <f t="array" aca="1" ref="F1262" ca="1">INDIRECT("'Room Details'!$G$1264")</f>
        <v>0</v>
      </c>
      <c r="G1262" cm="1">
        <f t="array" aca="1" ref="G1262" ca="1">INDIRECT("'Room Details'!$H$1264")</f>
        <v>0</v>
      </c>
      <c r="H1262" cm="1">
        <f t="array" aca="1" ref="H1262" ca="1">INDIRECT("'Room Details'!$I$1264")</f>
        <v>0</v>
      </c>
      <c r="I1262" cm="1">
        <f t="array" aca="1" ref="I1262" ca="1">INDIRECT("'Room Details'!$J$1264")</f>
        <v>0</v>
      </c>
      <c r="J1262" cm="1">
        <f t="array" aca="1" ref="J1262" ca="1">INDIRECT("'Room Details'!$K$1264")</f>
        <v>0</v>
      </c>
      <c r="K1262" t="str" cm="1">
        <f t="array" aca="1" ref="K1262" ca="1">INDIRECT("'Room Details'!$L$1264")</f>
        <v xml:space="preserve"> </v>
      </c>
      <c r="L1262" cm="1">
        <f t="array" aca="1" ref="L1262" ca="1">INDIRECT("'Room Details'!$M$1264")</f>
        <v>0</v>
      </c>
      <c r="M1262" cm="1">
        <f t="array" aca="1" ref="M1262" ca="1">INDIRECT("'Room Details'!$N$1264")</f>
        <v>0</v>
      </c>
      <c r="N1262" cm="1">
        <f t="array" aca="1" ref="N1262" ca="1">INDIRECT("'Room Details'!$O$1264")</f>
        <v>0</v>
      </c>
      <c r="O1262" cm="1">
        <f t="array" aca="1" ref="O1262" ca="1">INDIRECT("'Room Details'!$P$1264")</f>
        <v>0</v>
      </c>
    </row>
    <row r="1263" spans="1:15" x14ac:dyDescent="0.25">
      <c r="A1263" cm="1">
        <f t="array" aca="1" ref="A1263" ca="1">INDIRECT("'Room Details'!$B$1265")</f>
        <v>0</v>
      </c>
      <c r="B1263" cm="1">
        <f t="array" aca="1" ref="B1263" ca="1">INDIRECT("'Room Details'!$C$1265")</f>
        <v>0</v>
      </c>
      <c r="C1263" cm="1">
        <f t="array" aca="1" ref="C1263" ca="1">INDIRECT("'Room Details'!$D$1265")</f>
        <v>0</v>
      </c>
      <c r="D1263" cm="1">
        <f t="array" aca="1" ref="D1263" ca="1">INDIRECT("'Room Details'!$E$1265")</f>
        <v>0</v>
      </c>
      <c r="E1263" t="str" cm="1">
        <f t="array" aca="1" ref="E1263" ca="1">INDIRECT("'Room Details'!$F$1265")</f>
        <v xml:space="preserve"> </v>
      </c>
      <c r="F1263" cm="1">
        <f t="array" aca="1" ref="F1263" ca="1">INDIRECT("'Room Details'!$G$1265")</f>
        <v>0</v>
      </c>
      <c r="G1263" cm="1">
        <f t="array" aca="1" ref="G1263" ca="1">INDIRECT("'Room Details'!$H$1265")</f>
        <v>0</v>
      </c>
      <c r="H1263" cm="1">
        <f t="array" aca="1" ref="H1263" ca="1">INDIRECT("'Room Details'!$I$1265")</f>
        <v>0</v>
      </c>
      <c r="I1263" cm="1">
        <f t="array" aca="1" ref="I1263" ca="1">INDIRECT("'Room Details'!$J$1265")</f>
        <v>0</v>
      </c>
      <c r="J1263" cm="1">
        <f t="array" aca="1" ref="J1263" ca="1">INDIRECT("'Room Details'!$K$1265")</f>
        <v>0</v>
      </c>
      <c r="K1263" t="str" cm="1">
        <f t="array" aca="1" ref="K1263" ca="1">INDIRECT("'Room Details'!$L$1265")</f>
        <v xml:space="preserve"> </v>
      </c>
      <c r="L1263" cm="1">
        <f t="array" aca="1" ref="L1263" ca="1">INDIRECT("'Room Details'!$M$1265")</f>
        <v>0</v>
      </c>
      <c r="M1263" cm="1">
        <f t="array" aca="1" ref="M1263" ca="1">INDIRECT("'Room Details'!$N$1265")</f>
        <v>0</v>
      </c>
      <c r="N1263" cm="1">
        <f t="array" aca="1" ref="N1263" ca="1">INDIRECT("'Room Details'!$O$1265")</f>
        <v>0</v>
      </c>
      <c r="O1263" cm="1">
        <f t="array" aca="1" ref="O1263" ca="1">INDIRECT("'Room Details'!$P$1265")</f>
        <v>0</v>
      </c>
    </row>
    <row r="1264" spans="1:15" x14ac:dyDescent="0.25">
      <c r="A1264" cm="1">
        <f t="array" aca="1" ref="A1264" ca="1">INDIRECT("'Room Details'!$B$1266")</f>
        <v>0</v>
      </c>
      <c r="B1264" cm="1">
        <f t="array" aca="1" ref="B1264" ca="1">INDIRECT("'Room Details'!$C$1266")</f>
        <v>0</v>
      </c>
      <c r="C1264" cm="1">
        <f t="array" aca="1" ref="C1264" ca="1">INDIRECT("'Room Details'!$D$1266")</f>
        <v>0</v>
      </c>
      <c r="D1264" cm="1">
        <f t="array" aca="1" ref="D1264" ca="1">INDIRECT("'Room Details'!$E$1266")</f>
        <v>0</v>
      </c>
      <c r="E1264" t="str" cm="1">
        <f t="array" aca="1" ref="E1264" ca="1">INDIRECT("'Room Details'!$F$1266")</f>
        <v xml:space="preserve"> </v>
      </c>
      <c r="F1264" cm="1">
        <f t="array" aca="1" ref="F1264" ca="1">INDIRECT("'Room Details'!$G$1266")</f>
        <v>0</v>
      </c>
      <c r="G1264" cm="1">
        <f t="array" aca="1" ref="G1264" ca="1">INDIRECT("'Room Details'!$H$1266")</f>
        <v>0</v>
      </c>
      <c r="H1264" cm="1">
        <f t="array" aca="1" ref="H1264" ca="1">INDIRECT("'Room Details'!$I$1266")</f>
        <v>0</v>
      </c>
      <c r="I1264" cm="1">
        <f t="array" aca="1" ref="I1264" ca="1">INDIRECT("'Room Details'!$J$1266")</f>
        <v>0</v>
      </c>
      <c r="J1264" cm="1">
        <f t="array" aca="1" ref="J1264" ca="1">INDIRECT("'Room Details'!$K$1266")</f>
        <v>0</v>
      </c>
      <c r="K1264" t="str" cm="1">
        <f t="array" aca="1" ref="K1264" ca="1">INDIRECT("'Room Details'!$L$1266")</f>
        <v xml:space="preserve"> </v>
      </c>
      <c r="L1264" cm="1">
        <f t="array" aca="1" ref="L1264" ca="1">INDIRECT("'Room Details'!$M$1266")</f>
        <v>0</v>
      </c>
      <c r="M1264" cm="1">
        <f t="array" aca="1" ref="M1264" ca="1">INDIRECT("'Room Details'!$N$1266")</f>
        <v>0</v>
      </c>
      <c r="N1264" cm="1">
        <f t="array" aca="1" ref="N1264" ca="1">INDIRECT("'Room Details'!$O$1266")</f>
        <v>0</v>
      </c>
      <c r="O1264" cm="1">
        <f t="array" aca="1" ref="O1264" ca="1">INDIRECT("'Room Details'!$P$1266")</f>
        <v>0</v>
      </c>
    </row>
    <row r="1265" spans="1:15" x14ac:dyDescent="0.25">
      <c r="A1265" cm="1">
        <f t="array" aca="1" ref="A1265" ca="1">INDIRECT("'Room Details'!$B$1267")</f>
        <v>0</v>
      </c>
      <c r="B1265" cm="1">
        <f t="array" aca="1" ref="B1265" ca="1">INDIRECT("'Room Details'!$C$1267")</f>
        <v>0</v>
      </c>
      <c r="C1265" cm="1">
        <f t="array" aca="1" ref="C1265" ca="1">INDIRECT("'Room Details'!$D$1267")</f>
        <v>0</v>
      </c>
      <c r="D1265" cm="1">
        <f t="array" aca="1" ref="D1265" ca="1">INDIRECT("'Room Details'!$E$1267")</f>
        <v>0</v>
      </c>
      <c r="E1265" t="str" cm="1">
        <f t="array" aca="1" ref="E1265" ca="1">INDIRECT("'Room Details'!$F$1267")</f>
        <v xml:space="preserve"> </v>
      </c>
      <c r="F1265" cm="1">
        <f t="array" aca="1" ref="F1265" ca="1">INDIRECT("'Room Details'!$G$1267")</f>
        <v>0</v>
      </c>
      <c r="G1265" cm="1">
        <f t="array" aca="1" ref="G1265" ca="1">INDIRECT("'Room Details'!$H$1267")</f>
        <v>0</v>
      </c>
      <c r="H1265" cm="1">
        <f t="array" aca="1" ref="H1265" ca="1">INDIRECT("'Room Details'!$I$1267")</f>
        <v>0</v>
      </c>
      <c r="I1265" cm="1">
        <f t="array" aca="1" ref="I1265" ca="1">INDIRECT("'Room Details'!$J$1267")</f>
        <v>0</v>
      </c>
      <c r="J1265" cm="1">
        <f t="array" aca="1" ref="J1265" ca="1">INDIRECT("'Room Details'!$K$1267")</f>
        <v>0</v>
      </c>
      <c r="K1265" t="str" cm="1">
        <f t="array" aca="1" ref="K1265" ca="1">INDIRECT("'Room Details'!$L$1267")</f>
        <v xml:space="preserve"> </v>
      </c>
      <c r="L1265" cm="1">
        <f t="array" aca="1" ref="L1265" ca="1">INDIRECT("'Room Details'!$M$1267")</f>
        <v>0</v>
      </c>
      <c r="M1265" cm="1">
        <f t="array" aca="1" ref="M1265" ca="1">INDIRECT("'Room Details'!$N$1267")</f>
        <v>0</v>
      </c>
      <c r="N1265" cm="1">
        <f t="array" aca="1" ref="N1265" ca="1">INDIRECT("'Room Details'!$O$1267")</f>
        <v>0</v>
      </c>
      <c r="O1265" cm="1">
        <f t="array" aca="1" ref="O1265" ca="1">INDIRECT("'Room Details'!$P$1267")</f>
        <v>0</v>
      </c>
    </row>
    <row r="1266" spans="1:15" x14ac:dyDescent="0.25">
      <c r="A1266" cm="1">
        <f t="array" aca="1" ref="A1266" ca="1">INDIRECT("'Room Details'!$B$1268")</f>
        <v>0</v>
      </c>
      <c r="B1266" cm="1">
        <f t="array" aca="1" ref="B1266" ca="1">INDIRECT("'Room Details'!$C$1268")</f>
        <v>0</v>
      </c>
      <c r="C1266" cm="1">
        <f t="array" aca="1" ref="C1266" ca="1">INDIRECT("'Room Details'!$D$1268")</f>
        <v>0</v>
      </c>
      <c r="D1266" cm="1">
        <f t="array" aca="1" ref="D1266" ca="1">INDIRECT("'Room Details'!$E$1268")</f>
        <v>0</v>
      </c>
      <c r="E1266" t="str" cm="1">
        <f t="array" aca="1" ref="E1266" ca="1">INDIRECT("'Room Details'!$F$1268")</f>
        <v xml:space="preserve"> </v>
      </c>
      <c r="F1266" cm="1">
        <f t="array" aca="1" ref="F1266" ca="1">INDIRECT("'Room Details'!$G$1268")</f>
        <v>0</v>
      </c>
      <c r="G1266" cm="1">
        <f t="array" aca="1" ref="G1266" ca="1">INDIRECT("'Room Details'!$H$1268")</f>
        <v>0</v>
      </c>
      <c r="H1266" cm="1">
        <f t="array" aca="1" ref="H1266" ca="1">INDIRECT("'Room Details'!$I$1268")</f>
        <v>0</v>
      </c>
      <c r="I1266" cm="1">
        <f t="array" aca="1" ref="I1266" ca="1">INDIRECT("'Room Details'!$J$1268")</f>
        <v>0</v>
      </c>
      <c r="J1266" cm="1">
        <f t="array" aca="1" ref="J1266" ca="1">INDIRECT("'Room Details'!$K$1268")</f>
        <v>0</v>
      </c>
      <c r="K1266" t="str" cm="1">
        <f t="array" aca="1" ref="K1266" ca="1">INDIRECT("'Room Details'!$L$1268")</f>
        <v xml:space="preserve"> </v>
      </c>
      <c r="L1266" cm="1">
        <f t="array" aca="1" ref="L1266" ca="1">INDIRECT("'Room Details'!$M$1268")</f>
        <v>0</v>
      </c>
      <c r="M1266" cm="1">
        <f t="array" aca="1" ref="M1266" ca="1">INDIRECT("'Room Details'!$N$1268")</f>
        <v>0</v>
      </c>
      <c r="N1266" cm="1">
        <f t="array" aca="1" ref="N1266" ca="1">INDIRECT("'Room Details'!$O$1268")</f>
        <v>0</v>
      </c>
      <c r="O1266" cm="1">
        <f t="array" aca="1" ref="O1266" ca="1">INDIRECT("'Room Details'!$P$1268")</f>
        <v>0</v>
      </c>
    </row>
    <row r="1267" spans="1:15" x14ac:dyDescent="0.25">
      <c r="A1267" cm="1">
        <f t="array" aca="1" ref="A1267" ca="1">INDIRECT("'Room Details'!$B$1269")</f>
        <v>0</v>
      </c>
      <c r="B1267" cm="1">
        <f t="array" aca="1" ref="B1267" ca="1">INDIRECT("'Room Details'!$C$1269")</f>
        <v>0</v>
      </c>
      <c r="C1267" cm="1">
        <f t="array" aca="1" ref="C1267" ca="1">INDIRECT("'Room Details'!$D$1269")</f>
        <v>0</v>
      </c>
      <c r="D1267" cm="1">
        <f t="array" aca="1" ref="D1267" ca="1">INDIRECT("'Room Details'!$E$1269")</f>
        <v>0</v>
      </c>
      <c r="E1267" t="str" cm="1">
        <f t="array" aca="1" ref="E1267" ca="1">INDIRECT("'Room Details'!$F$1269")</f>
        <v xml:space="preserve"> </v>
      </c>
      <c r="F1267" cm="1">
        <f t="array" aca="1" ref="F1267" ca="1">INDIRECT("'Room Details'!$G$1269")</f>
        <v>0</v>
      </c>
      <c r="G1267" cm="1">
        <f t="array" aca="1" ref="G1267" ca="1">INDIRECT("'Room Details'!$H$1269")</f>
        <v>0</v>
      </c>
      <c r="H1267" cm="1">
        <f t="array" aca="1" ref="H1267" ca="1">INDIRECT("'Room Details'!$I$1269")</f>
        <v>0</v>
      </c>
      <c r="I1267" cm="1">
        <f t="array" aca="1" ref="I1267" ca="1">INDIRECT("'Room Details'!$J$1269")</f>
        <v>0</v>
      </c>
      <c r="J1267" cm="1">
        <f t="array" aca="1" ref="J1267" ca="1">INDIRECT("'Room Details'!$K$1269")</f>
        <v>0</v>
      </c>
      <c r="K1267" t="str" cm="1">
        <f t="array" aca="1" ref="K1267" ca="1">INDIRECT("'Room Details'!$L$1269")</f>
        <v xml:space="preserve"> </v>
      </c>
      <c r="L1267" cm="1">
        <f t="array" aca="1" ref="L1267" ca="1">INDIRECT("'Room Details'!$M$1269")</f>
        <v>0</v>
      </c>
      <c r="M1267" cm="1">
        <f t="array" aca="1" ref="M1267" ca="1">INDIRECT("'Room Details'!$N$1269")</f>
        <v>0</v>
      </c>
      <c r="N1267" cm="1">
        <f t="array" aca="1" ref="N1267" ca="1">INDIRECT("'Room Details'!$O$1269")</f>
        <v>0</v>
      </c>
      <c r="O1267" cm="1">
        <f t="array" aca="1" ref="O1267" ca="1">INDIRECT("'Room Details'!$P$1269")</f>
        <v>0</v>
      </c>
    </row>
    <row r="1268" spans="1:15" x14ac:dyDescent="0.25">
      <c r="A1268" cm="1">
        <f t="array" aca="1" ref="A1268" ca="1">INDIRECT("'Room Details'!$B$1270")</f>
        <v>0</v>
      </c>
      <c r="B1268" cm="1">
        <f t="array" aca="1" ref="B1268" ca="1">INDIRECT("'Room Details'!$C$1270")</f>
        <v>0</v>
      </c>
      <c r="C1268" cm="1">
        <f t="array" aca="1" ref="C1268" ca="1">INDIRECT("'Room Details'!$D$1270")</f>
        <v>0</v>
      </c>
      <c r="D1268" cm="1">
        <f t="array" aca="1" ref="D1268" ca="1">INDIRECT("'Room Details'!$E$1270")</f>
        <v>0</v>
      </c>
      <c r="E1268" t="str" cm="1">
        <f t="array" aca="1" ref="E1268" ca="1">INDIRECT("'Room Details'!$F$1270")</f>
        <v xml:space="preserve"> </v>
      </c>
      <c r="F1268" cm="1">
        <f t="array" aca="1" ref="F1268" ca="1">INDIRECT("'Room Details'!$G$1270")</f>
        <v>0</v>
      </c>
      <c r="G1268" cm="1">
        <f t="array" aca="1" ref="G1268" ca="1">INDIRECT("'Room Details'!$H$1270")</f>
        <v>0</v>
      </c>
      <c r="H1268" cm="1">
        <f t="array" aca="1" ref="H1268" ca="1">INDIRECT("'Room Details'!$I$1270")</f>
        <v>0</v>
      </c>
      <c r="I1268" cm="1">
        <f t="array" aca="1" ref="I1268" ca="1">INDIRECT("'Room Details'!$J$1270")</f>
        <v>0</v>
      </c>
      <c r="J1268" cm="1">
        <f t="array" aca="1" ref="J1268" ca="1">INDIRECT("'Room Details'!$K$1270")</f>
        <v>0</v>
      </c>
      <c r="K1268" t="str" cm="1">
        <f t="array" aca="1" ref="K1268" ca="1">INDIRECT("'Room Details'!$L$1270")</f>
        <v xml:space="preserve"> </v>
      </c>
      <c r="L1268" cm="1">
        <f t="array" aca="1" ref="L1268" ca="1">INDIRECT("'Room Details'!$M$1270")</f>
        <v>0</v>
      </c>
      <c r="M1268" cm="1">
        <f t="array" aca="1" ref="M1268" ca="1">INDIRECT("'Room Details'!$N$1270")</f>
        <v>0</v>
      </c>
      <c r="N1268" cm="1">
        <f t="array" aca="1" ref="N1268" ca="1">INDIRECT("'Room Details'!$O$1270")</f>
        <v>0</v>
      </c>
      <c r="O1268" cm="1">
        <f t="array" aca="1" ref="O1268" ca="1">INDIRECT("'Room Details'!$P$1270")</f>
        <v>0</v>
      </c>
    </row>
    <row r="1269" spans="1:15" x14ac:dyDescent="0.25">
      <c r="A1269" cm="1">
        <f t="array" aca="1" ref="A1269" ca="1">INDIRECT("'Room Details'!$B$1271")</f>
        <v>0</v>
      </c>
      <c r="B1269" cm="1">
        <f t="array" aca="1" ref="B1269" ca="1">INDIRECT("'Room Details'!$C$1271")</f>
        <v>0</v>
      </c>
      <c r="C1269" cm="1">
        <f t="array" aca="1" ref="C1269" ca="1">INDIRECT("'Room Details'!$D$1271")</f>
        <v>0</v>
      </c>
      <c r="D1269" cm="1">
        <f t="array" aca="1" ref="D1269" ca="1">INDIRECT("'Room Details'!$E$1271")</f>
        <v>0</v>
      </c>
      <c r="E1269" t="str" cm="1">
        <f t="array" aca="1" ref="E1269" ca="1">INDIRECT("'Room Details'!$F$1271")</f>
        <v xml:space="preserve"> </v>
      </c>
      <c r="F1269" cm="1">
        <f t="array" aca="1" ref="F1269" ca="1">INDIRECT("'Room Details'!$G$1271")</f>
        <v>0</v>
      </c>
      <c r="G1269" cm="1">
        <f t="array" aca="1" ref="G1269" ca="1">INDIRECT("'Room Details'!$H$1271")</f>
        <v>0</v>
      </c>
      <c r="H1269" cm="1">
        <f t="array" aca="1" ref="H1269" ca="1">INDIRECT("'Room Details'!$I$1271")</f>
        <v>0</v>
      </c>
      <c r="I1269" cm="1">
        <f t="array" aca="1" ref="I1269" ca="1">INDIRECT("'Room Details'!$J$1271")</f>
        <v>0</v>
      </c>
      <c r="J1269" cm="1">
        <f t="array" aca="1" ref="J1269" ca="1">INDIRECT("'Room Details'!$K$1271")</f>
        <v>0</v>
      </c>
      <c r="K1269" t="str" cm="1">
        <f t="array" aca="1" ref="K1269" ca="1">INDIRECT("'Room Details'!$L$1271")</f>
        <v xml:space="preserve"> </v>
      </c>
      <c r="L1269" cm="1">
        <f t="array" aca="1" ref="L1269" ca="1">INDIRECT("'Room Details'!$M$1271")</f>
        <v>0</v>
      </c>
      <c r="M1269" cm="1">
        <f t="array" aca="1" ref="M1269" ca="1">INDIRECT("'Room Details'!$N$1271")</f>
        <v>0</v>
      </c>
      <c r="N1269" cm="1">
        <f t="array" aca="1" ref="N1269" ca="1">INDIRECT("'Room Details'!$O$1271")</f>
        <v>0</v>
      </c>
      <c r="O1269" cm="1">
        <f t="array" aca="1" ref="O1269" ca="1">INDIRECT("'Room Details'!$P$1271")</f>
        <v>0</v>
      </c>
    </row>
    <row r="1270" spans="1:15" x14ac:dyDescent="0.25">
      <c r="A1270" cm="1">
        <f t="array" aca="1" ref="A1270" ca="1">INDIRECT("'Room Details'!$B$1272")</f>
        <v>0</v>
      </c>
      <c r="B1270" cm="1">
        <f t="array" aca="1" ref="B1270" ca="1">INDIRECT("'Room Details'!$C$1272")</f>
        <v>0</v>
      </c>
      <c r="C1270" cm="1">
        <f t="array" aca="1" ref="C1270" ca="1">INDIRECT("'Room Details'!$D$1272")</f>
        <v>0</v>
      </c>
      <c r="D1270" cm="1">
        <f t="array" aca="1" ref="D1270" ca="1">INDIRECT("'Room Details'!$E$1272")</f>
        <v>0</v>
      </c>
      <c r="E1270" t="str" cm="1">
        <f t="array" aca="1" ref="E1270" ca="1">INDIRECT("'Room Details'!$F$1272")</f>
        <v xml:space="preserve"> </v>
      </c>
      <c r="F1270" cm="1">
        <f t="array" aca="1" ref="F1270" ca="1">INDIRECT("'Room Details'!$G$1272")</f>
        <v>0</v>
      </c>
      <c r="G1270" cm="1">
        <f t="array" aca="1" ref="G1270" ca="1">INDIRECT("'Room Details'!$H$1272")</f>
        <v>0</v>
      </c>
      <c r="H1270" cm="1">
        <f t="array" aca="1" ref="H1270" ca="1">INDIRECT("'Room Details'!$I$1272")</f>
        <v>0</v>
      </c>
      <c r="I1270" cm="1">
        <f t="array" aca="1" ref="I1270" ca="1">INDIRECT("'Room Details'!$J$1272")</f>
        <v>0</v>
      </c>
      <c r="J1270" cm="1">
        <f t="array" aca="1" ref="J1270" ca="1">INDIRECT("'Room Details'!$K$1272")</f>
        <v>0</v>
      </c>
      <c r="K1270" t="str" cm="1">
        <f t="array" aca="1" ref="K1270" ca="1">INDIRECT("'Room Details'!$L$1272")</f>
        <v xml:space="preserve"> </v>
      </c>
      <c r="L1270" cm="1">
        <f t="array" aca="1" ref="L1270" ca="1">INDIRECT("'Room Details'!$M$1272")</f>
        <v>0</v>
      </c>
      <c r="M1270" cm="1">
        <f t="array" aca="1" ref="M1270" ca="1">INDIRECT("'Room Details'!$N$1272")</f>
        <v>0</v>
      </c>
      <c r="N1270" cm="1">
        <f t="array" aca="1" ref="N1270" ca="1">INDIRECT("'Room Details'!$O$1272")</f>
        <v>0</v>
      </c>
      <c r="O1270" cm="1">
        <f t="array" aca="1" ref="O1270" ca="1">INDIRECT("'Room Details'!$P$1272")</f>
        <v>0</v>
      </c>
    </row>
    <row r="1271" spans="1:15" x14ac:dyDescent="0.25">
      <c r="A1271" cm="1">
        <f t="array" aca="1" ref="A1271" ca="1">INDIRECT("'Room Details'!$B$1273")</f>
        <v>0</v>
      </c>
      <c r="B1271" cm="1">
        <f t="array" aca="1" ref="B1271" ca="1">INDIRECT("'Room Details'!$C$1273")</f>
        <v>0</v>
      </c>
      <c r="C1271" cm="1">
        <f t="array" aca="1" ref="C1271" ca="1">INDIRECT("'Room Details'!$D$1273")</f>
        <v>0</v>
      </c>
      <c r="D1271" cm="1">
        <f t="array" aca="1" ref="D1271" ca="1">INDIRECT("'Room Details'!$E$1273")</f>
        <v>0</v>
      </c>
      <c r="E1271" t="str" cm="1">
        <f t="array" aca="1" ref="E1271" ca="1">INDIRECT("'Room Details'!$F$1273")</f>
        <v xml:space="preserve"> </v>
      </c>
      <c r="F1271" cm="1">
        <f t="array" aca="1" ref="F1271" ca="1">INDIRECT("'Room Details'!$G$1273")</f>
        <v>0</v>
      </c>
      <c r="G1271" cm="1">
        <f t="array" aca="1" ref="G1271" ca="1">INDIRECT("'Room Details'!$H$1273")</f>
        <v>0</v>
      </c>
      <c r="H1271" cm="1">
        <f t="array" aca="1" ref="H1271" ca="1">INDIRECT("'Room Details'!$I$1273")</f>
        <v>0</v>
      </c>
      <c r="I1271" cm="1">
        <f t="array" aca="1" ref="I1271" ca="1">INDIRECT("'Room Details'!$J$1273")</f>
        <v>0</v>
      </c>
      <c r="J1271" cm="1">
        <f t="array" aca="1" ref="J1271" ca="1">INDIRECT("'Room Details'!$K$1273")</f>
        <v>0</v>
      </c>
      <c r="K1271" t="str" cm="1">
        <f t="array" aca="1" ref="K1271" ca="1">INDIRECT("'Room Details'!$L$1273")</f>
        <v xml:space="preserve"> </v>
      </c>
      <c r="L1271" cm="1">
        <f t="array" aca="1" ref="L1271" ca="1">INDIRECT("'Room Details'!$M$1273")</f>
        <v>0</v>
      </c>
      <c r="M1271" cm="1">
        <f t="array" aca="1" ref="M1271" ca="1">INDIRECT("'Room Details'!$N$1273")</f>
        <v>0</v>
      </c>
      <c r="N1271" cm="1">
        <f t="array" aca="1" ref="N1271" ca="1">INDIRECT("'Room Details'!$O$1273")</f>
        <v>0</v>
      </c>
      <c r="O1271" cm="1">
        <f t="array" aca="1" ref="O1271" ca="1">INDIRECT("'Room Details'!$P$1273")</f>
        <v>0</v>
      </c>
    </row>
    <row r="1272" spans="1:15" x14ac:dyDescent="0.25">
      <c r="A1272" cm="1">
        <f t="array" aca="1" ref="A1272" ca="1">INDIRECT("'Room Details'!$B$1274")</f>
        <v>0</v>
      </c>
      <c r="B1272" cm="1">
        <f t="array" aca="1" ref="B1272" ca="1">INDIRECT("'Room Details'!$C$1274")</f>
        <v>0</v>
      </c>
      <c r="C1272" cm="1">
        <f t="array" aca="1" ref="C1272" ca="1">INDIRECT("'Room Details'!$D$1274")</f>
        <v>0</v>
      </c>
      <c r="D1272" cm="1">
        <f t="array" aca="1" ref="D1272" ca="1">INDIRECT("'Room Details'!$E$1274")</f>
        <v>0</v>
      </c>
      <c r="E1272" t="str" cm="1">
        <f t="array" aca="1" ref="E1272" ca="1">INDIRECT("'Room Details'!$F$1274")</f>
        <v xml:space="preserve"> </v>
      </c>
      <c r="F1272" cm="1">
        <f t="array" aca="1" ref="F1272" ca="1">INDIRECT("'Room Details'!$G$1274")</f>
        <v>0</v>
      </c>
      <c r="G1272" cm="1">
        <f t="array" aca="1" ref="G1272" ca="1">INDIRECT("'Room Details'!$H$1274")</f>
        <v>0</v>
      </c>
      <c r="H1272" cm="1">
        <f t="array" aca="1" ref="H1272" ca="1">INDIRECT("'Room Details'!$I$1274")</f>
        <v>0</v>
      </c>
      <c r="I1272" cm="1">
        <f t="array" aca="1" ref="I1272" ca="1">INDIRECT("'Room Details'!$J$1274")</f>
        <v>0</v>
      </c>
      <c r="J1272" cm="1">
        <f t="array" aca="1" ref="J1272" ca="1">INDIRECT("'Room Details'!$K$1274")</f>
        <v>0</v>
      </c>
      <c r="K1272" t="str" cm="1">
        <f t="array" aca="1" ref="K1272" ca="1">INDIRECT("'Room Details'!$L$1274")</f>
        <v xml:space="preserve"> </v>
      </c>
      <c r="L1272" cm="1">
        <f t="array" aca="1" ref="L1272" ca="1">INDIRECT("'Room Details'!$M$1274")</f>
        <v>0</v>
      </c>
      <c r="M1272" cm="1">
        <f t="array" aca="1" ref="M1272" ca="1">INDIRECT("'Room Details'!$N$1274")</f>
        <v>0</v>
      </c>
      <c r="N1272" cm="1">
        <f t="array" aca="1" ref="N1272" ca="1">INDIRECT("'Room Details'!$O$1274")</f>
        <v>0</v>
      </c>
      <c r="O1272" cm="1">
        <f t="array" aca="1" ref="O1272" ca="1">INDIRECT("'Room Details'!$P$1274")</f>
        <v>0</v>
      </c>
    </row>
    <row r="1273" spans="1:15" x14ac:dyDescent="0.25">
      <c r="A1273" cm="1">
        <f t="array" aca="1" ref="A1273" ca="1">INDIRECT("'Room Details'!$B$1275")</f>
        <v>0</v>
      </c>
      <c r="B1273" cm="1">
        <f t="array" aca="1" ref="B1273" ca="1">INDIRECT("'Room Details'!$C$1275")</f>
        <v>0</v>
      </c>
      <c r="C1273" cm="1">
        <f t="array" aca="1" ref="C1273" ca="1">INDIRECT("'Room Details'!$D$1275")</f>
        <v>0</v>
      </c>
      <c r="D1273" cm="1">
        <f t="array" aca="1" ref="D1273" ca="1">INDIRECT("'Room Details'!$E$1275")</f>
        <v>0</v>
      </c>
      <c r="E1273" t="str" cm="1">
        <f t="array" aca="1" ref="E1273" ca="1">INDIRECT("'Room Details'!$F$1275")</f>
        <v xml:space="preserve"> </v>
      </c>
      <c r="F1273" cm="1">
        <f t="array" aca="1" ref="F1273" ca="1">INDIRECT("'Room Details'!$G$1275")</f>
        <v>0</v>
      </c>
      <c r="G1273" cm="1">
        <f t="array" aca="1" ref="G1273" ca="1">INDIRECT("'Room Details'!$H$1275")</f>
        <v>0</v>
      </c>
      <c r="H1273" cm="1">
        <f t="array" aca="1" ref="H1273" ca="1">INDIRECT("'Room Details'!$I$1275")</f>
        <v>0</v>
      </c>
      <c r="I1273" cm="1">
        <f t="array" aca="1" ref="I1273" ca="1">INDIRECT("'Room Details'!$J$1275")</f>
        <v>0</v>
      </c>
      <c r="J1273" cm="1">
        <f t="array" aca="1" ref="J1273" ca="1">INDIRECT("'Room Details'!$K$1275")</f>
        <v>0</v>
      </c>
      <c r="K1273" t="str" cm="1">
        <f t="array" aca="1" ref="K1273" ca="1">INDIRECT("'Room Details'!$L$1275")</f>
        <v xml:space="preserve"> </v>
      </c>
      <c r="L1273" cm="1">
        <f t="array" aca="1" ref="L1273" ca="1">INDIRECT("'Room Details'!$M$1275")</f>
        <v>0</v>
      </c>
      <c r="M1273" cm="1">
        <f t="array" aca="1" ref="M1273" ca="1">INDIRECT("'Room Details'!$N$1275")</f>
        <v>0</v>
      </c>
      <c r="N1273" cm="1">
        <f t="array" aca="1" ref="N1273" ca="1">INDIRECT("'Room Details'!$O$1275")</f>
        <v>0</v>
      </c>
      <c r="O1273" cm="1">
        <f t="array" aca="1" ref="O1273" ca="1">INDIRECT("'Room Details'!$P$1275")</f>
        <v>0</v>
      </c>
    </row>
    <row r="1274" spans="1:15" x14ac:dyDescent="0.25">
      <c r="A1274" cm="1">
        <f t="array" aca="1" ref="A1274" ca="1">INDIRECT("'Room Details'!$B$1276")</f>
        <v>0</v>
      </c>
      <c r="B1274" cm="1">
        <f t="array" aca="1" ref="B1274" ca="1">INDIRECT("'Room Details'!$C$1276")</f>
        <v>0</v>
      </c>
      <c r="C1274" cm="1">
        <f t="array" aca="1" ref="C1274" ca="1">INDIRECT("'Room Details'!$D$1276")</f>
        <v>0</v>
      </c>
      <c r="D1274" cm="1">
        <f t="array" aca="1" ref="D1274" ca="1">INDIRECT("'Room Details'!$E$1276")</f>
        <v>0</v>
      </c>
      <c r="E1274" t="str" cm="1">
        <f t="array" aca="1" ref="E1274" ca="1">INDIRECT("'Room Details'!$F$1276")</f>
        <v xml:space="preserve"> </v>
      </c>
      <c r="F1274" cm="1">
        <f t="array" aca="1" ref="F1274" ca="1">INDIRECT("'Room Details'!$G$1276")</f>
        <v>0</v>
      </c>
      <c r="G1274" cm="1">
        <f t="array" aca="1" ref="G1274" ca="1">INDIRECT("'Room Details'!$H$1276")</f>
        <v>0</v>
      </c>
      <c r="H1274" cm="1">
        <f t="array" aca="1" ref="H1274" ca="1">INDIRECT("'Room Details'!$I$1276")</f>
        <v>0</v>
      </c>
      <c r="I1274" cm="1">
        <f t="array" aca="1" ref="I1274" ca="1">INDIRECT("'Room Details'!$J$1276")</f>
        <v>0</v>
      </c>
      <c r="J1274" cm="1">
        <f t="array" aca="1" ref="J1274" ca="1">INDIRECT("'Room Details'!$K$1276")</f>
        <v>0</v>
      </c>
      <c r="K1274" t="str" cm="1">
        <f t="array" aca="1" ref="K1274" ca="1">INDIRECT("'Room Details'!$L$1276")</f>
        <v xml:space="preserve"> </v>
      </c>
      <c r="L1274" cm="1">
        <f t="array" aca="1" ref="L1274" ca="1">INDIRECT("'Room Details'!$M$1276")</f>
        <v>0</v>
      </c>
      <c r="M1274" cm="1">
        <f t="array" aca="1" ref="M1274" ca="1">INDIRECT("'Room Details'!$N$1276")</f>
        <v>0</v>
      </c>
      <c r="N1274" cm="1">
        <f t="array" aca="1" ref="N1274" ca="1">INDIRECT("'Room Details'!$O$1276")</f>
        <v>0</v>
      </c>
      <c r="O1274" cm="1">
        <f t="array" aca="1" ref="O1274" ca="1">INDIRECT("'Room Details'!$P$1276")</f>
        <v>0</v>
      </c>
    </row>
    <row r="1275" spans="1:15" x14ac:dyDescent="0.25">
      <c r="A1275" cm="1">
        <f t="array" aca="1" ref="A1275" ca="1">INDIRECT("'Room Details'!$B$1277")</f>
        <v>0</v>
      </c>
      <c r="B1275" cm="1">
        <f t="array" aca="1" ref="B1275" ca="1">INDIRECT("'Room Details'!$C$1277")</f>
        <v>0</v>
      </c>
      <c r="C1275" cm="1">
        <f t="array" aca="1" ref="C1275" ca="1">INDIRECT("'Room Details'!$D$1277")</f>
        <v>0</v>
      </c>
      <c r="D1275" cm="1">
        <f t="array" aca="1" ref="D1275" ca="1">INDIRECT("'Room Details'!$E$1277")</f>
        <v>0</v>
      </c>
      <c r="E1275" t="str" cm="1">
        <f t="array" aca="1" ref="E1275" ca="1">INDIRECT("'Room Details'!$F$1277")</f>
        <v xml:space="preserve"> </v>
      </c>
      <c r="F1275" cm="1">
        <f t="array" aca="1" ref="F1275" ca="1">INDIRECT("'Room Details'!$G$1277")</f>
        <v>0</v>
      </c>
      <c r="G1275" cm="1">
        <f t="array" aca="1" ref="G1275" ca="1">INDIRECT("'Room Details'!$H$1277")</f>
        <v>0</v>
      </c>
      <c r="H1275" cm="1">
        <f t="array" aca="1" ref="H1275" ca="1">INDIRECT("'Room Details'!$I$1277")</f>
        <v>0</v>
      </c>
      <c r="I1275" cm="1">
        <f t="array" aca="1" ref="I1275" ca="1">INDIRECT("'Room Details'!$J$1277")</f>
        <v>0</v>
      </c>
      <c r="J1275" cm="1">
        <f t="array" aca="1" ref="J1275" ca="1">INDIRECT("'Room Details'!$K$1277")</f>
        <v>0</v>
      </c>
      <c r="K1275" t="str" cm="1">
        <f t="array" aca="1" ref="K1275" ca="1">INDIRECT("'Room Details'!$L$1277")</f>
        <v xml:space="preserve"> </v>
      </c>
      <c r="L1275" cm="1">
        <f t="array" aca="1" ref="L1275" ca="1">INDIRECT("'Room Details'!$M$1277")</f>
        <v>0</v>
      </c>
      <c r="M1275" cm="1">
        <f t="array" aca="1" ref="M1275" ca="1">INDIRECT("'Room Details'!$N$1277")</f>
        <v>0</v>
      </c>
      <c r="N1275" cm="1">
        <f t="array" aca="1" ref="N1275" ca="1">INDIRECT("'Room Details'!$O$1277")</f>
        <v>0</v>
      </c>
      <c r="O1275" cm="1">
        <f t="array" aca="1" ref="O1275" ca="1">INDIRECT("'Room Details'!$P$1277")</f>
        <v>0</v>
      </c>
    </row>
    <row r="1276" spans="1:15" x14ac:dyDescent="0.25">
      <c r="A1276" cm="1">
        <f t="array" aca="1" ref="A1276" ca="1">INDIRECT("'Room Details'!$B$1278")</f>
        <v>0</v>
      </c>
      <c r="B1276" cm="1">
        <f t="array" aca="1" ref="B1276" ca="1">INDIRECT("'Room Details'!$C$1278")</f>
        <v>0</v>
      </c>
      <c r="C1276" cm="1">
        <f t="array" aca="1" ref="C1276" ca="1">INDIRECT("'Room Details'!$D$1278")</f>
        <v>0</v>
      </c>
      <c r="D1276" cm="1">
        <f t="array" aca="1" ref="D1276" ca="1">INDIRECT("'Room Details'!$E$1278")</f>
        <v>0</v>
      </c>
      <c r="E1276" t="str" cm="1">
        <f t="array" aca="1" ref="E1276" ca="1">INDIRECT("'Room Details'!$F$1278")</f>
        <v xml:space="preserve"> </v>
      </c>
      <c r="F1276" cm="1">
        <f t="array" aca="1" ref="F1276" ca="1">INDIRECT("'Room Details'!$G$1278")</f>
        <v>0</v>
      </c>
      <c r="G1276" cm="1">
        <f t="array" aca="1" ref="G1276" ca="1">INDIRECT("'Room Details'!$H$1278")</f>
        <v>0</v>
      </c>
      <c r="H1276" cm="1">
        <f t="array" aca="1" ref="H1276" ca="1">INDIRECT("'Room Details'!$I$1278")</f>
        <v>0</v>
      </c>
      <c r="I1276" cm="1">
        <f t="array" aca="1" ref="I1276" ca="1">INDIRECT("'Room Details'!$J$1278")</f>
        <v>0</v>
      </c>
      <c r="J1276" cm="1">
        <f t="array" aca="1" ref="J1276" ca="1">INDIRECT("'Room Details'!$K$1278")</f>
        <v>0</v>
      </c>
      <c r="K1276" t="str" cm="1">
        <f t="array" aca="1" ref="K1276" ca="1">INDIRECT("'Room Details'!$L$1278")</f>
        <v xml:space="preserve"> </v>
      </c>
      <c r="L1276" cm="1">
        <f t="array" aca="1" ref="L1276" ca="1">INDIRECT("'Room Details'!$M$1278")</f>
        <v>0</v>
      </c>
      <c r="M1276" cm="1">
        <f t="array" aca="1" ref="M1276" ca="1">INDIRECT("'Room Details'!$N$1278")</f>
        <v>0</v>
      </c>
      <c r="N1276" cm="1">
        <f t="array" aca="1" ref="N1276" ca="1">INDIRECT("'Room Details'!$O$1278")</f>
        <v>0</v>
      </c>
      <c r="O1276" cm="1">
        <f t="array" aca="1" ref="O1276" ca="1">INDIRECT("'Room Details'!$P$1278")</f>
        <v>0</v>
      </c>
    </row>
    <row r="1277" spans="1:15" x14ac:dyDescent="0.25">
      <c r="A1277" cm="1">
        <f t="array" aca="1" ref="A1277" ca="1">INDIRECT("'Room Details'!$B$1279")</f>
        <v>0</v>
      </c>
      <c r="B1277" cm="1">
        <f t="array" aca="1" ref="B1277" ca="1">INDIRECT("'Room Details'!$C$1279")</f>
        <v>0</v>
      </c>
      <c r="C1277" cm="1">
        <f t="array" aca="1" ref="C1277" ca="1">INDIRECT("'Room Details'!$D$1279")</f>
        <v>0</v>
      </c>
      <c r="D1277" cm="1">
        <f t="array" aca="1" ref="D1277" ca="1">INDIRECT("'Room Details'!$E$1279")</f>
        <v>0</v>
      </c>
      <c r="E1277" t="str" cm="1">
        <f t="array" aca="1" ref="E1277" ca="1">INDIRECT("'Room Details'!$F$1279")</f>
        <v xml:space="preserve"> </v>
      </c>
      <c r="F1277" cm="1">
        <f t="array" aca="1" ref="F1277" ca="1">INDIRECT("'Room Details'!$G$1279")</f>
        <v>0</v>
      </c>
      <c r="G1277" cm="1">
        <f t="array" aca="1" ref="G1277" ca="1">INDIRECT("'Room Details'!$H$1279")</f>
        <v>0</v>
      </c>
      <c r="H1277" cm="1">
        <f t="array" aca="1" ref="H1277" ca="1">INDIRECT("'Room Details'!$I$1279")</f>
        <v>0</v>
      </c>
      <c r="I1277" cm="1">
        <f t="array" aca="1" ref="I1277" ca="1">INDIRECT("'Room Details'!$J$1279")</f>
        <v>0</v>
      </c>
      <c r="J1277" cm="1">
        <f t="array" aca="1" ref="J1277" ca="1">INDIRECT("'Room Details'!$K$1279")</f>
        <v>0</v>
      </c>
      <c r="K1277" t="str" cm="1">
        <f t="array" aca="1" ref="K1277" ca="1">INDIRECT("'Room Details'!$L$1279")</f>
        <v xml:space="preserve"> </v>
      </c>
      <c r="L1277" cm="1">
        <f t="array" aca="1" ref="L1277" ca="1">INDIRECT("'Room Details'!$M$1279")</f>
        <v>0</v>
      </c>
      <c r="M1277" cm="1">
        <f t="array" aca="1" ref="M1277" ca="1">INDIRECT("'Room Details'!$N$1279")</f>
        <v>0</v>
      </c>
      <c r="N1277" cm="1">
        <f t="array" aca="1" ref="N1277" ca="1">INDIRECT("'Room Details'!$O$1279")</f>
        <v>0</v>
      </c>
      <c r="O1277" cm="1">
        <f t="array" aca="1" ref="O1277" ca="1">INDIRECT("'Room Details'!$P$1279")</f>
        <v>0</v>
      </c>
    </row>
    <row r="1278" spans="1:15" x14ac:dyDescent="0.25">
      <c r="A1278" cm="1">
        <f t="array" aca="1" ref="A1278" ca="1">INDIRECT("'Room Details'!$B$1280")</f>
        <v>0</v>
      </c>
      <c r="B1278" cm="1">
        <f t="array" aca="1" ref="B1278" ca="1">INDIRECT("'Room Details'!$C$1280")</f>
        <v>0</v>
      </c>
      <c r="C1278" cm="1">
        <f t="array" aca="1" ref="C1278" ca="1">INDIRECT("'Room Details'!$D$1280")</f>
        <v>0</v>
      </c>
      <c r="D1278" cm="1">
        <f t="array" aca="1" ref="D1278" ca="1">INDIRECT("'Room Details'!$E$1280")</f>
        <v>0</v>
      </c>
      <c r="E1278" t="str" cm="1">
        <f t="array" aca="1" ref="E1278" ca="1">INDIRECT("'Room Details'!$F$1280")</f>
        <v xml:space="preserve"> </v>
      </c>
      <c r="F1278" cm="1">
        <f t="array" aca="1" ref="F1278" ca="1">INDIRECT("'Room Details'!$G$1280")</f>
        <v>0</v>
      </c>
      <c r="G1278" cm="1">
        <f t="array" aca="1" ref="G1278" ca="1">INDIRECT("'Room Details'!$H$1280")</f>
        <v>0</v>
      </c>
      <c r="H1278" cm="1">
        <f t="array" aca="1" ref="H1278" ca="1">INDIRECT("'Room Details'!$I$1280")</f>
        <v>0</v>
      </c>
      <c r="I1278" cm="1">
        <f t="array" aca="1" ref="I1278" ca="1">INDIRECT("'Room Details'!$J$1280")</f>
        <v>0</v>
      </c>
      <c r="J1278" cm="1">
        <f t="array" aca="1" ref="J1278" ca="1">INDIRECT("'Room Details'!$K$1280")</f>
        <v>0</v>
      </c>
      <c r="K1278" t="str" cm="1">
        <f t="array" aca="1" ref="K1278" ca="1">INDIRECT("'Room Details'!$L$1280")</f>
        <v xml:space="preserve"> </v>
      </c>
      <c r="L1278" cm="1">
        <f t="array" aca="1" ref="L1278" ca="1">INDIRECT("'Room Details'!$M$1280")</f>
        <v>0</v>
      </c>
      <c r="M1278" cm="1">
        <f t="array" aca="1" ref="M1278" ca="1">INDIRECT("'Room Details'!$N$1280")</f>
        <v>0</v>
      </c>
      <c r="N1278" cm="1">
        <f t="array" aca="1" ref="N1278" ca="1">INDIRECT("'Room Details'!$O$1280")</f>
        <v>0</v>
      </c>
      <c r="O1278" cm="1">
        <f t="array" aca="1" ref="O1278" ca="1">INDIRECT("'Room Details'!$P$1280")</f>
        <v>0</v>
      </c>
    </row>
    <row r="1279" spans="1:15" x14ac:dyDescent="0.25">
      <c r="A1279" cm="1">
        <f t="array" aca="1" ref="A1279" ca="1">INDIRECT("'Room Details'!$B$1281")</f>
        <v>0</v>
      </c>
      <c r="B1279" cm="1">
        <f t="array" aca="1" ref="B1279" ca="1">INDIRECT("'Room Details'!$C$1281")</f>
        <v>0</v>
      </c>
      <c r="C1279" cm="1">
        <f t="array" aca="1" ref="C1279" ca="1">INDIRECT("'Room Details'!$D$1281")</f>
        <v>0</v>
      </c>
      <c r="D1279" cm="1">
        <f t="array" aca="1" ref="D1279" ca="1">INDIRECT("'Room Details'!$E$1281")</f>
        <v>0</v>
      </c>
      <c r="E1279" t="str" cm="1">
        <f t="array" aca="1" ref="E1279" ca="1">INDIRECT("'Room Details'!$F$1281")</f>
        <v xml:space="preserve"> </v>
      </c>
      <c r="F1279" cm="1">
        <f t="array" aca="1" ref="F1279" ca="1">INDIRECT("'Room Details'!$G$1281")</f>
        <v>0</v>
      </c>
      <c r="G1279" cm="1">
        <f t="array" aca="1" ref="G1279" ca="1">INDIRECT("'Room Details'!$H$1281")</f>
        <v>0</v>
      </c>
      <c r="H1279" cm="1">
        <f t="array" aca="1" ref="H1279" ca="1">INDIRECT("'Room Details'!$I$1281")</f>
        <v>0</v>
      </c>
      <c r="I1279" cm="1">
        <f t="array" aca="1" ref="I1279" ca="1">INDIRECT("'Room Details'!$J$1281")</f>
        <v>0</v>
      </c>
      <c r="J1279" cm="1">
        <f t="array" aca="1" ref="J1279" ca="1">INDIRECT("'Room Details'!$K$1281")</f>
        <v>0</v>
      </c>
      <c r="K1279" t="str" cm="1">
        <f t="array" aca="1" ref="K1279" ca="1">INDIRECT("'Room Details'!$L$1281")</f>
        <v xml:space="preserve"> </v>
      </c>
      <c r="L1279" cm="1">
        <f t="array" aca="1" ref="L1279" ca="1">INDIRECT("'Room Details'!$M$1281")</f>
        <v>0</v>
      </c>
      <c r="M1279" cm="1">
        <f t="array" aca="1" ref="M1279" ca="1">INDIRECT("'Room Details'!$N$1281")</f>
        <v>0</v>
      </c>
      <c r="N1279" cm="1">
        <f t="array" aca="1" ref="N1279" ca="1">INDIRECT("'Room Details'!$O$1281")</f>
        <v>0</v>
      </c>
      <c r="O1279" cm="1">
        <f t="array" aca="1" ref="O1279" ca="1">INDIRECT("'Room Details'!$P$1281")</f>
        <v>0</v>
      </c>
    </row>
    <row r="1280" spans="1:15" x14ac:dyDescent="0.25">
      <c r="A1280" cm="1">
        <f t="array" aca="1" ref="A1280" ca="1">INDIRECT("'Room Details'!$B$1282")</f>
        <v>0</v>
      </c>
      <c r="B1280" cm="1">
        <f t="array" aca="1" ref="B1280" ca="1">INDIRECT("'Room Details'!$C$1282")</f>
        <v>0</v>
      </c>
      <c r="C1280" cm="1">
        <f t="array" aca="1" ref="C1280" ca="1">INDIRECT("'Room Details'!$D$1282")</f>
        <v>0</v>
      </c>
      <c r="D1280" cm="1">
        <f t="array" aca="1" ref="D1280" ca="1">INDIRECT("'Room Details'!$E$1282")</f>
        <v>0</v>
      </c>
      <c r="E1280" t="str" cm="1">
        <f t="array" aca="1" ref="E1280" ca="1">INDIRECT("'Room Details'!$F$1282")</f>
        <v xml:space="preserve"> </v>
      </c>
      <c r="F1280" cm="1">
        <f t="array" aca="1" ref="F1280" ca="1">INDIRECT("'Room Details'!$G$1282")</f>
        <v>0</v>
      </c>
      <c r="G1280" cm="1">
        <f t="array" aca="1" ref="G1280" ca="1">INDIRECT("'Room Details'!$H$1282")</f>
        <v>0</v>
      </c>
      <c r="H1280" cm="1">
        <f t="array" aca="1" ref="H1280" ca="1">INDIRECT("'Room Details'!$I$1282")</f>
        <v>0</v>
      </c>
      <c r="I1280" cm="1">
        <f t="array" aca="1" ref="I1280" ca="1">INDIRECT("'Room Details'!$J$1282")</f>
        <v>0</v>
      </c>
      <c r="J1280" cm="1">
        <f t="array" aca="1" ref="J1280" ca="1">INDIRECT("'Room Details'!$K$1282")</f>
        <v>0</v>
      </c>
      <c r="K1280" t="str" cm="1">
        <f t="array" aca="1" ref="K1280" ca="1">INDIRECT("'Room Details'!$L$1282")</f>
        <v xml:space="preserve"> </v>
      </c>
      <c r="L1280" cm="1">
        <f t="array" aca="1" ref="L1280" ca="1">INDIRECT("'Room Details'!$M$1282")</f>
        <v>0</v>
      </c>
      <c r="M1280" cm="1">
        <f t="array" aca="1" ref="M1280" ca="1">INDIRECT("'Room Details'!$N$1282")</f>
        <v>0</v>
      </c>
      <c r="N1280" cm="1">
        <f t="array" aca="1" ref="N1280" ca="1">INDIRECT("'Room Details'!$O$1282")</f>
        <v>0</v>
      </c>
      <c r="O1280" cm="1">
        <f t="array" aca="1" ref="O1280" ca="1">INDIRECT("'Room Details'!$P$1282")</f>
        <v>0</v>
      </c>
    </row>
    <row r="1281" spans="1:15" x14ac:dyDescent="0.25">
      <c r="A1281" cm="1">
        <f t="array" aca="1" ref="A1281" ca="1">INDIRECT("'Room Details'!$B$1283")</f>
        <v>0</v>
      </c>
      <c r="B1281" cm="1">
        <f t="array" aca="1" ref="B1281" ca="1">INDIRECT("'Room Details'!$C$1283")</f>
        <v>0</v>
      </c>
      <c r="C1281" cm="1">
        <f t="array" aca="1" ref="C1281" ca="1">INDIRECT("'Room Details'!$D$1283")</f>
        <v>0</v>
      </c>
      <c r="D1281" cm="1">
        <f t="array" aca="1" ref="D1281" ca="1">INDIRECT("'Room Details'!$E$1283")</f>
        <v>0</v>
      </c>
      <c r="E1281" t="str" cm="1">
        <f t="array" aca="1" ref="E1281" ca="1">INDIRECT("'Room Details'!$F$1283")</f>
        <v xml:space="preserve"> </v>
      </c>
      <c r="F1281" cm="1">
        <f t="array" aca="1" ref="F1281" ca="1">INDIRECT("'Room Details'!$G$1283")</f>
        <v>0</v>
      </c>
      <c r="G1281" cm="1">
        <f t="array" aca="1" ref="G1281" ca="1">INDIRECT("'Room Details'!$H$1283")</f>
        <v>0</v>
      </c>
      <c r="H1281" cm="1">
        <f t="array" aca="1" ref="H1281" ca="1">INDIRECT("'Room Details'!$I$1283")</f>
        <v>0</v>
      </c>
      <c r="I1281" cm="1">
        <f t="array" aca="1" ref="I1281" ca="1">INDIRECT("'Room Details'!$J$1283")</f>
        <v>0</v>
      </c>
      <c r="J1281" cm="1">
        <f t="array" aca="1" ref="J1281" ca="1">INDIRECT("'Room Details'!$K$1283")</f>
        <v>0</v>
      </c>
      <c r="K1281" t="str" cm="1">
        <f t="array" aca="1" ref="K1281" ca="1">INDIRECT("'Room Details'!$L$1283")</f>
        <v xml:space="preserve"> </v>
      </c>
      <c r="L1281" cm="1">
        <f t="array" aca="1" ref="L1281" ca="1">INDIRECT("'Room Details'!$M$1283")</f>
        <v>0</v>
      </c>
      <c r="M1281" cm="1">
        <f t="array" aca="1" ref="M1281" ca="1">INDIRECT("'Room Details'!$N$1283")</f>
        <v>0</v>
      </c>
      <c r="N1281" cm="1">
        <f t="array" aca="1" ref="N1281" ca="1">INDIRECT("'Room Details'!$O$1283")</f>
        <v>0</v>
      </c>
      <c r="O1281" cm="1">
        <f t="array" aca="1" ref="O1281" ca="1">INDIRECT("'Room Details'!$P$1283")</f>
        <v>0</v>
      </c>
    </row>
    <row r="1282" spans="1:15" x14ac:dyDescent="0.25">
      <c r="A1282" cm="1">
        <f t="array" aca="1" ref="A1282" ca="1">INDIRECT("'Room Details'!$B$1284")</f>
        <v>0</v>
      </c>
      <c r="B1282" cm="1">
        <f t="array" aca="1" ref="B1282" ca="1">INDIRECT("'Room Details'!$C$1284")</f>
        <v>0</v>
      </c>
      <c r="C1282" cm="1">
        <f t="array" aca="1" ref="C1282" ca="1">INDIRECT("'Room Details'!$D$1284")</f>
        <v>0</v>
      </c>
      <c r="D1282" cm="1">
        <f t="array" aca="1" ref="D1282" ca="1">INDIRECT("'Room Details'!$E$1284")</f>
        <v>0</v>
      </c>
      <c r="E1282" t="str" cm="1">
        <f t="array" aca="1" ref="E1282" ca="1">INDIRECT("'Room Details'!$F$1284")</f>
        <v xml:space="preserve"> </v>
      </c>
      <c r="F1282" cm="1">
        <f t="array" aca="1" ref="F1282" ca="1">INDIRECT("'Room Details'!$G$1284")</f>
        <v>0</v>
      </c>
      <c r="G1282" cm="1">
        <f t="array" aca="1" ref="G1282" ca="1">INDIRECT("'Room Details'!$H$1284")</f>
        <v>0</v>
      </c>
      <c r="H1282" cm="1">
        <f t="array" aca="1" ref="H1282" ca="1">INDIRECT("'Room Details'!$I$1284")</f>
        <v>0</v>
      </c>
      <c r="I1282" cm="1">
        <f t="array" aca="1" ref="I1282" ca="1">INDIRECT("'Room Details'!$J$1284")</f>
        <v>0</v>
      </c>
      <c r="J1282" cm="1">
        <f t="array" aca="1" ref="J1282" ca="1">INDIRECT("'Room Details'!$K$1284")</f>
        <v>0</v>
      </c>
      <c r="K1282" t="str" cm="1">
        <f t="array" aca="1" ref="K1282" ca="1">INDIRECT("'Room Details'!$L$1284")</f>
        <v xml:space="preserve"> </v>
      </c>
      <c r="L1282" cm="1">
        <f t="array" aca="1" ref="L1282" ca="1">INDIRECT("'Room Details'!$M$1284")</f>
        <v>0</v>
      </c>
      <c r="M1282" cm="1">
        <f t="array" aca="1" ref="M1282" ca="1">INDIRECT("'Room Details'!$N$1284")</f>
        <v>0</v>
      </c>
      <c r="N1282" cm="1">
        <f t="array" aca="1" ref="N1282" ca="1">INDIRECT("'Room Details'!$O$1284")</f>
        <v>0</v>
      </c>
      <c r="O1282" cm="1">
        <f t="array" aca="1" ref="O1282" ca="1">INDIRECT("'Room Details'!$P$1284")</f>
        <v>0</v>
      </c>
    </row>
    <row r="1283" spans="1:15" x14ac:dyDescent="0.25">
      <c r="A1283" cm="1">
        <f t="array" aca="1" ref="A1283" ca="1">INDIRECT("'Room Details'!$B$1285")</f>
        <v>0</v>
      </c>
      <c r="B1283" cm="1">
        <f t="array" aca="1" ref="B1283" ca="1">INDIRECT("'Room Details'!$C$1285")</f>
        <v>0</v>
      </c>
      <c r="C1283" cm="1">
        <f t="array" aca="1" ref="C1283" ca="1">INDIRECT("'Room Details'!$D$1285")</f>
        <v>0</v>
      </c>
      <c r="D1283" cm="1">
        <f t="array" aca="1" ref="D1283" ca="1">INDIRECT("'Room Details'!$E$1285")</f>
        <v>0</v>
      </c>
      <c r="E1283" t="str" cm="1">
        <f t="array" aca="1" ref="E1283" ca="1">INDIRECT("'Room Details'!$F$1285")</f>
        <v xml:space="preserve"> </v>
      </c>
      <c r="F1283" cm="1">
        <f t="array" aca="1" ref="F1283" ca="1">INDIRECT("'Room Details'!$G$1285")</f>
        <v>0</v>
      </c>
      <c r="G1283" cm="1">
        <f t="array" aca="1" ref="G1283" ca="1">INDIRECT("'Room Details'!$H$1285")</f>
        <v>0</v>
      </c>
      <c r="H1283" cm="1">
        <f t="array" aca="1" ref="H1283" ca="1">INDIRECT("'Room Details'!$I$1285")</f>
        <v>0</v>
      </c>
      <c r="I1283" cm="1">
        <f t="array" aca="1" ref="I1283" ca="1">INDIRECT("'Room Details'!$J$1285")</f>
        <v>0</v>
      </c>
      <c r="J1283" cm="1">
        <f t="array" aca="1" ref="J1283" ca="1">INDIRECT("'Room Details'!$K$1285")</f>
        <v>0</v>
      </c>
      <c r="K1283" t="str" cm="1">
        <f t="array" aca="1" ref="K1283" ca="1">INDIRECT("'Room Details'!$L$1285")</f>
        <v xml:space="preserve"> </v>
      </c>
      <c r="L1283" cm="1">
        <f t="array" aca="1" ref="L1283" ca="1">INDIRECT("'Room Details'!$M$1285")</f>
        <v>0</v>
      </c>
      <c r="M1283" cm="1">
        <f t="array" aca="1" ref="M1283" ca="1">INDIRECT("'Room Details'!$N$1285")</f>
        <v>0</v>
      </c>
      <c r="N1283" cm="1">
        <f t="array" aca="1" ref="N1283" ca="1">INDIRECT("'Room Details'!$O$1285")</f>
        <v>0</v>
      </c>
      <c r="O1283" cm="1">
        <f t="array" aca="1" ref="O1283" ca="1">INDIRECT("'Room Details'!$P$1285")</f>
        <v>0</v>
      </c>
    </row>
    <row r="1284" spans="1:15" x14ac:dyDescent="0.25">
      <c r="A1284" cm="1">
        <f t="array" aca="1" ref="A1284" ca="1">INDIRECT("'Room Details'!$B$1286")</f>
        <v>0</v>
      </c>
      <c r="B1284" cm="1">
        <f t="array" aca="1" ref="B1284" ca="1">INDIRECT("'Room Details'!$C$1286")</f>
        <v>0</v>
      </c>
      <c r="C1284" cm="1">
        <f t="array" aca="1" ref="C1284" ca="1">INDIRECT("'Room Details'!$D$1286")</f>
        <v>0</v>
      </c>
      <c r="D1284" cm="1">
        <f t="array" aca="1" ref="D1284" ca="1">INDIRECT("'Room Details'!$E$1286")</f>
        <v>0</v>
      </c>
      <c r="E1284" t="str" cm="1">
        <f t="array" aca="1" ref="E1284" ca="1">INDIRECT("'Room Details'!$F$1286")</f>
        <v xml:space="preserve"> </v>
      </c>
      <c r="F1284" cm="1">
        <f t="array" aca="1" ref="F1284" ca="1">INDIRECT("'Room Details'!$G$1286")</f>
        <v>0</v>
      </c>
      <c r="G1284" cm="1">
        <f t="array" aca="1" ref="G1284" ca="1">INDIRECT("'Room Details'!$H$1286")</f>
        <v>0</v>
      </c>
      <c r="H1284" cm="1">
        <f t="array" aca="1" ref="H1284" ca="1">INDIRECT("'Room Details'!$I$1286")</f>
        <v>0</v>
      </c>
      <c r="I1284" cm="1">
        <f t="array" aca="1" ref="I1284" ca="1">INDIRECT("'Room Details'!$J$1286")</f>
        <v>0</v>
      </c>
      <c r="J1284" cm="1">
        <f t="array" aca="1" ref="J1284" ca="1">INDIRECT("'Room Details'!$K$1286")</f>
        <v>0</v>
      </c>
      <c r="K1284" t="str" cm="1">
        <f t="array" aca="1" ref="K1284" ca="1">INDIRECT("'Room Details'!$L$1286")</f>
        <v xml:space="preserve"> </v>
      </c>
      <c r="L1284" cm="1">
        <f t="array" aca="1" ref="L1284" ca="1">INDIRECT("'Room Details'!$M$1286")</f>
        <v>0</v>
      </c>
      <c r="M1284" cm="1">
        <f t="array" aca="1" ref="M1284" ca="1">INDIRECT("'Room Details'!$N$1286")</f>
        <v>0</v>
      </c>
      <c r="N1284" cm="1">
        <f t="array" aca="1" ref="N1284" ca="1">INDIRECT("'Room Details'!$O$1286")</f>
        <v>0</v>
      </c>
      <c r="O1284" cm="1">
        <f t="array" aca="1" ref="O1284" ca="1">INDIRECT("'Room Details'!$P$1286")</f>
        <v>0</v>
      </c>
    </row>
    <row r="1285" spans="1:15" x14ac:dyDescent="0.25">
      <c r="A1285" cm="1">
        <f t="array" aca="1" ref="A1285" ca="1">INDIRECT("'Room Details'!$B$1287")</f>
        <v>0</v>
      </c>
      <c r="B1285" cm="1">
        <f t="array" aca="1" ref="B1285" ca="1">INDIRECT("'Room Details'!$C$1287")</f>
        <v>0</v>
      </c>
      <c r="C1285" cm="1">
        <f t="array" aca="1" ref="C1285" ca="1">INDIRECT("'Room Details'!$D$1287")</f>
        <v>0</v>
      </c>
      <c r="D1285" cm="1">
        <f t="array" aca="1" ref="D1285" ca="1">INDIRECT("'Room Details'!$E$1287")</f>
        <v>0</v>
      </c>
      <c r="E1285" t="str" cm="1">
        <f t="array" aca="1" ref="E1285" ca="1">INDIRECT("'Room Details'!$F$1287")</f>
        <v xml:space="preserve"> </v>
      </c>
      <c r="F1285" cm="1">
        <f t="array" aca="1" ref="F1285" ca="1">INDIRECT("'Room Details'!$G$1287")</f>
        <v>0</v>
      </c>
      <c r="G1285" cm="1">
        <f t="array" aca="1" ref="G1285" ca="1">INDIRECT("'Room Details'!$H$1287")</f>
        <v>0</v>
      </c>
      <c r="H1285" cm="1">
        <f t="array" aca="1" ref="H1285" ca="1">INDIRECT("'Room Details'!$I$1287")</f>
        <v>0</v>
      </c>
      <c r="I1285" cm="1">
        <f t="array" aca="1" ref="I1285" ca="1">INDIRECT("'Room Details'!$J$1287")</f>
        <v>0</v>
      </c>
      <c r="J1285" cm="1">
        <f t="array" aca="1" ref="J1285" ca="1">INDIRECT("'Room Details'!$K$1287")</f>
        <v>0</v>
      </c>
      <c r="K1285" t="str" cm="1">
        <f t="array" aca="1" ref="K1285" ca="1">INDIRECT("'Room Details'!$L$1287")</f>
        <v xml:space="preserve"> </v>
      </c>
      <c r="L1285" cm="1">
        <f t="array" aca="1" ref="L1285" ca="1">INDIRECT("'Room Details'!$M$1287")</f>
        <v>0</v>
      </c>
      <c r="M1285" cm="1">
        <f t="array" aca="1" ref="M1285" ca="1">INDIRECT("'Room Details'!$N$1287")</f>
        <v>0</v>
      </c>
      <c r="N1285" cm="1">
        <f t="array" aca="1" ref="N1285" ca="1">INDIRECT("'Room Details'!$O$1287")</f>
        <v>0</v>
      </c>
      <c r="O1285" cm="1">
        <f t="array" aca="1" ref="O1285" ca="1">INDIRECT("'Room Details'!$P$1287")</f>
        <v>0</v>
      </c>
    </row>
    <row r="1286" spans="1:15" x14ac:dyDescent="0.25">
      <c r="A1286" cm="1">
        <f t="array" aca="1" ref="A1286" ca="1">INDIRECT("'Room Details'!$B$1288")</f>
        <v>0</v>
      </c>
      <c r="B1286" cm="1">
        <f t="array" aca="1" ref="B1286" ca="1">INDIRECT("'Room Details'!$C$1288")</f>
        <v>0</v>
      </c>
      <c r="C1286" cm="1">
        <f t="array" aca="1" ref="C1286" ca="1">INDIRECT("'Room Details'!$D$1288")</f>
        <v>0</v>
      </c>
      <c r="D1286" cm="1">
        <f t="array" aca="1" ref="D1286" ca="1">INDIRECT("'Room Details'!$E$1288")</f>
        <v>0</v>
      </c>
      <c r="E1286" t="str" cm="1">
        <f t="array" aca="1" ref="E1286" ca="1">INDIRECT("'Room Details'!$F$1288")</f>
        <v xml:space="preserve"> </v>
      </c>
      <c r="F1286" cm="1">
        <f t="array" aca="1" ref="F1286" ca="1">INDIRECT("'Room Details'!$G$1288")</f>
        <v>0</v>
      </c>
      <c r="G1286" cm="1">
        <f t="array" aca="1" ref="G1286" ca="1">INDIRECT("'Room Details'!$H$1288")</f>
        <v>0</v>
      </c>
      <c r="H1286" cm="1">
        <f t="array" aca="1" ref="H1286" ca="1">INDIRECT("'Room Details'!$I$1288")</f>
        <v>0</v>
      </c>
      <c r="I1286" cm="1">
        <f t="array" aca="1" ref="I1286" ca="1">INDIRECT("'Room Details'!$J$1288")</f>
        <v>0</v>
      </c>
      <c r="J1286" cm="1">
        <f t="array" aca="1" ref="J1286" ca="1">INDIRECT("'Room Details'!$K$1288")</f>
        <v>0</v>
      </c>
      <c r="K1286" t="str" cm="1">
        <f t="array" aca="1" ref="K1286" ca="1">INDIRECT("'Room Details'!$L$1288")</f>
        <v xml:space="preserve"> </v>
      </c>
      <c r="L1286" cm="1">
        <f t="array" aca="1" ref="L1286" ca="1">INDIRECT("'Room Details'!$M$1288")</f>
        <v>0</v>
      </c>
      <c r="M1286" cm="1">
        <f t="array" aca="1" ref="M1286" ca="1">INDIRECT("'Room Details'!$N$1288")</f>
        <v>0</v>
      </c>
      <c r="N1286" cm="1">
        <f t="array" aca="1" ref="N1286" ca="1">INDIRECT("'Room Details'!$O$1288")</f>
        <v>0</v>
      </c>
      <c r="O1286" cm="1">
        <f t="array" aca="1" ref="O1286" ca="1">INDIRECT("'Room Details'!$P$1288")</f>
        <v>0</v>
      </c>
    </row>
    <row r="1287" spans="1:15" x14ac:dyDescent="0.25">
      <c r="A1287" cm="1">
        <f t="array" aca="1" ref="A1287" ca="1">INDIRECT("'Room Details'!$B$1289")</f>
        <v>0</v>
      </c>
      <c r="B1287" cm="1">
        <f t="array" aca="1" ref="B1287" ca="1">INDIRECT("'Room Details'!$C$1289")</f>
        <v>0</v>
      </c>
      <c r="C1287" cm="1">
        <f t="array" aca="1" ref="C1287" ca="1">INDIRECT("'Room Details'!$D$1289")</f>
        <v>0</v>
      </c>
      <c r="D1287" cm="1">
        <f t="array" aca="1" ref="D1287" ca="1">INDIRECT("'Room Details'!$E$1289")</f>
        <v>0</v>
      </c>
      <c r="E1287" t="str" cm="1">
        <f t="array" aca="1" ref="E1287" ca="1">INDIRECT("'Room Details'!$F$1289")</f>
        <v xml:space="preserve"> </v>
      </c>
      <c r="F1287" cm="1">
        <f t="array" aca="1" ref="F1287" ca="1">INDIRECT("'Room Details'!$G$1289")</f>
        <v>0</v>
      </c>
      <c r="G1287" cm="1">
        <f t="array" aca="1" ref="G1287" ca="1">INDIRECT("'Room Details'!$H$1289")</f>
        <v>0</v>
      </c>
      <c r="H1287" cm="1">
        <f t="array" aca="1" ref="H1287" ca="1">INDIRECT("'Room Details'!$I$1289")</f>
        <v>0</v>
      </c>
      <c r="I1287" cm="1">
        <f t="array" aca="1" ref="I1287" ca="1">INDIRECT("'Room Details'!$J$1289")</f>
        <v>0</v>
      </c>
      <c r="J1287" cm="1">
        <f t="array" aca="1" ref="J1287" ca="1">INDIRECT("'Room Details'!$K$1289")</f>
        <v>0</v>
      </c>
      <c r="K1287" t="str" cm="1">
        <f t="array" aca="1" ref="K1287" ca="1">INDIRECT("'Room Details'!$L$1289")</f>
        <v xml:space="preserve"> </v>
      </c>
      <c r="L1287" cm="1">
        <f t="array" aca="1" ref="L1287" ca="1">INDIRECT("'Room Details'!$M$1289")</f>
        <v>0</v>
      </c>
      <c r="M1287" cm="1">
        <f t="array" aca="1" ref="M1287" ca="1">INDIRECT("'Room Details'!$N$1289")</f>
        <v>0</v>
      </c>
      <c r="N1287" cm="1">
        <f t="array" aca="1" ref="N1287" ca="1">INDIRECT("'Room Details'!$O$1289")</f>
        <v>0</v>
      </c>
      <c r="O1287" cm="1">
        <f t="array" aca="1" ref="O1287" ca="1">INDIRECT("'Room Details'!$P$1289")</f>
        <v>0</v>
      </c>
    </row>
    <row r="1288" spans="1:15" x14ac:dyDescent="0.25">
      <c r="A1288" cm="1">
        <f t="array" aca="1" ref="A1288" ca="1">INDIRECT("'Room Details'!$B$1290")</f>
        <v>0</v>
      </c>
      <c r="B1288" cm="1">
        <f t="array" aca="1" ref="B1288" ca="1">INDIRECT("'Room Details'!$C$1290")</f>
        <v>0</v>
      </c>
      <c r="C1288" cm="1">
        <f t="array" aca="1" ref="C1288" ca="1">INDIRECT("'Room Details'!$D$1290")</f>
        <v>0</v>
      </c>
      <c r="D1288" cm="1">
        <f t="array" aca="1" ref="D1288" ca="1">INDIRECT("'Room Details'!$E$1290")</f>
        <v>0</v>
      </c>
      <c r="E1288" t="str" cm="1">
        <f t="array" aca="1" ref="E1288" ca="1">INDIRECT("'Room Details'!$F$1290")</f>
        <v xml:space="preserve"> </v>
      </c>
      <c r="F1288" cm="1">
        <f t="array" aca="1" ref="F1288" ca="1">INDIRECT("'Room Details'!$G$1290")</f>
        <v>0</v>
      </c>
      <c r="G1288" cm="1">
        <f t="array" aca="1" ref="G1288" ca="1">INDIRECT("'Room Details'!$H$1290")</f>
        <v>0</v>
      </c>
      <c r="H1288" cm="1">
        <f t="array" aca="1" ref="H1288" ca="1">INDIRECT("'Room Details'!$I$1290")</f>
        <v>0</v>
      </c>
      <c r="I1288" cm="1">
        <f t="array" aca="1" ref="I1288" ca="1">INDIRECT("'Room Details'!$J$1290")</f>
        <v>0</v>
      </c>
      <c r="J1288" cm="1">
        <f t="array" aca="1" ref="J1288" ca="1">INDIRECT("'Room Details'!$K$1290")</f>
        <v>0</v>
      </c>
      <c r="K1288" t="str" cm="1">
        <f t="array" aca="1" ref="K1288" ca="1">INDIRECT("'Room Details'!$L$1290")</f>
        <v xml:space="preserve"> </v>
      </c>
      <c r="L1288" cm="1">
        <f t="array" aca="1" ref="L1288" ca="1">INDIRECT("'Room Details'!$M$1290")</f>
        <v>0</v>
      </c>
      <c r="M1288" cm="1">
        <f t="array" aca="1" ref="M1288" ca="1">INDIRECT("'Room Details'!$N$1290")</f>
        <v>0</v>
      </c>
      <c r="N1288" cm="1">
        <f t="array" aca="1" ref="N1288" ca="1">INDIRECT("'Room Details'!$O$1290")</f>
        <v>0</v>
      </c>
      <c r="O1288" cm="1">
        <f t="array" aca="1" ref="O1288" ca="1">INDIRECT("'Room Details'!$P$1290")</f>
        <v>0</v>
      </c>
    </row>
    <row r="1289" spans="1:15" x14ac:dyDescent="0.25">
      <c r="A1289" cm="1">
        <f t="array" aca="1" ref="A1289" ca="1">INDIRECT("'Room Details'!$B$1291")</f>
        <v>0</v>
      </c>
      <c r="B1289" cm="1">
        <f t="array" aca="1" ref="B1289" ca="1">INDIRECT("'Room Details'!$C$1291")</f>
        <v>0</v>
      </c>
      <c r="C1289" cm="1">
        <f t="array" aca="1" ref="C1289" ca="1">INDIRECT("'Room Details'!$D$1291")</f>
        <v>0</v>
      </c>
      <c r="D1289" cm="1">
        <f t="array" aca="1" ref="D1289" ca="1">INDIRECT("'Room Details'!$E$1291")</f>
        <v>0</v>
      </c>
      <c r="E1289" t="str" cm="1">
        <f t="array" aca="1" ref="E1289" ca="1">INDIRECT("'Room Details'!$F$1291")</f>
        <v xml:space="preserve"> </v>
      </c>
      <c r="F1289" cm="1">
        <f t="array" aca="1" ref="F1289" ca="1">INDIRECT("'Room Details'!$G$1291")</f>
        <v>0</v>
      </c>
      <c r="G1289" cm="1">
        <f t="array" aca="1" ref="G1289" ca="1">INDIRECT("'Room Details'!$H$1291")</f>
        <v>0</v>
      </c>
      <c r="H1289" cm="1">
        <f t="array" aca="1" ref="H1289" ca="1">INDIRECT("'Room Details'!$I$1291")</f>
        <v>0</v>
      </c>
      <c r="I1289" cm="1">
        <f t="array" aca="1" ref="I1289" ca="1">INDIRECT("'Room Details'!$J$1291")</f>
        <v>0</v>
      </c>
      <c r="J1289" cm="1">
        <f t="array" aca="1" ref="J1289" ca="1">INDIRECT("'Room Details'!$K$1291")</f>
        <v>0</v>
      </c>
      <c r="K1289" t="str" cm="1">
        <f t="array" aca="1" ref="K1289" ca="1">INDIRECT("'Room Details'!$L$1291")</f>
        <v xml:space="preserve"> </v>
      </c>
      <c r="L1289" cm="1">
        <f t="array" aca="1" ref="L1289" ca="1">INDIRECT("'Room Details'!$M$1291")</f>
        <v>0</v>
      </c>
      <c r="M1289" cm="1">
        <f t="array" aca="1" ref="M1289" ca="1">INDIRECT("'Room Details'!$N$1291")</f>
        <v>0</v>
      </c>
      <c r="N1289" cm="1">
        <f t="array" aca="1" ref="N1289" ca="1">INDIRECT("'Room Details'!$O$1291")</f>
        <v>0</v>
      </c>
      <c r="O1289" cm="1">
        <f t="array" aca="1" ref="O1289" ca="1">INDIRECT("'Room Details'!$P$1291")</f>
        <v>0</v>
      </c>
    </row>
    <row r="1290" spans="1:15" x14ac:dyDescent="0.25">
      <c r="A1290" cm="1">
        <f t="array" aca="1" ref="A1290" ca="1">INDIRECT("'Room Details'!$B$1292")</f>
        <v>0</v>
      </c>
      <c r="B1290" cm="1">
        <f t="array" aca="1" ref="B1290" ca="1">INDIRECT("'Room Details'!$C$1292")</f>
        <v>0</v>
      </c>
      <c r="C1290" cm="1">
        <f t="array" aca="1" ref="C1290" ca="1">INDIRECT("'Room Details'!$D$1292")</f>
        <v>0</v>
      </c>
      <c r="D1290" cm="1">
        <f t="array" aca="1" ref="D1290" ca="1">INDIRECT("'Room Details'!$E$1292")</f>
        <v>0</v>
      </c>
      <c r="E1290" t="str" cm="1">
        <f t="array" aca="1" ref="E1290" ca="1">INDIRECT("'Room Details'!$F$1292")</f>
        <v xml:space="preserve"> </v>
      </c>
      <c r="F1290" cm="1">
        <f t="array" aca="1" ref="F1290" ca="1">INDIRECT("'Room Details'!$G$1292")</f>
        <v>0</v>
      </c>
      <c r="G1290" cm="1">
        <f t="array" aca="1" ref="G1290" ca="1">INDIRECT("'Room Details'!$H$1292")</f>
        <v>0</v>
      </c>
      <c r="H1290" cm="1">
        <f t="array" aca="1" ref="H1290" ca="1">INDIRECT("'Room Details'!$I$1292")</f>
        <v>0</v>
      </c>
      <c r="I1290" cm="1">
        <f t="array" aca="1" ref="I1290" ca="1">INDIRECT("'Room Details'!$J$1292")</f>
        <v>0</v>
      </c>
      <c r="J1290" cm="1">
        <f t="array" aca="1" ref="J1290" ca="1">INDIRECT("'Room Details'!$K$1292")</f>
        <v>0</v>
      </c>
      <c r="K1290" t="str" cm="1">
        <f t="array" aca="1" ref="K1290" ca="1">INDIRECT("'Room Details'!$L$1292")</f>
        <v xml:space="preserve"> </v>
      </c>
      <c r="L1290" cm="1">
        <f t="array" aca="1" ref="L1290" ca="1">INDIRECT("'Room Details'!$M$1292")</f>
        <v>0</v>
      </c>
      <c r="M1290" cm="1">
        <f t="array" aca="1" ref="M1290" ca="1">INDIRECT("'Room Details'!$N$1292")</f>
        <v>0</v>
      </c>
      <c r="N1290" cm="1">
        <f t="array" aca="1" ref="N1290" ca="1">INDIRECT("'Room Details'!$O$1292")</f>
        <v>0</v>
      </c>
      <c r="O1290" cm="1">
        <f t="array" aca="1" ref="O1290" ca="1">INDIRECT("'Room Details'!$P$1292")</f>
        <v>0</v>
      </c>
    </row>
    <row r="1291" spans="1:15" x14ac:dyDescent="0.25">
      <c r="A1291" cm="1">
        <f t="array" aca="1" ref="A1291" ca="1">INDIRECT("'Room Details'!$B$1293")</f>
        <v>0</v>
      </c>
      <c r="B1291" cm="1">
        <f t="array" aca="1" ref="B1291" ca="1">INDIRECT("'Room Details'!$C$1293")</f>
        <v>0</v>
      </c>
      <c r="C1291" cm="1">
        <f t="array" aca="1" ref="C1291" ca="1">INDIRECT("'Room Details'!$D$1293")</f>
        <v>0</v>
      </c>
      <c r="D1291" cm="1">
        <f t="array" aca="1" ref="D1291" ca="1">INDIRECT("'Room Details'!$E$1293")</f>
        <v>0</v>
      </c>
      <c r="E1291" t="str" cm="1">
        <f t="array" aca="1" ref="E1291" ca="1">INDIRECT("'Room Details'!$F$1293")</f>
        <v xml:space="preserve"> </v>
      </c>
      <c r="F1291" cm="1">
        <f t="array" aca="1" ref="F1291" ca="1">INDIRECT("'Room Details'!$G$1293")</f>
        <v>0</v>
      </c>
      <c r="G1291" cm="1">
        <f t="array" aca="1" ref="G1291" ca="1">INDIRECT("'Room Details'!$H$1293")</f>
        <v>0</v>
      </c>
      <c r="H1291" cm="1">
        <f t="array" aca="1" ref="H1291" ca="1">INDIRECT("'Room Details'!$I$1293")</f>
        <v>0</v>
      </c>
      <c r="I1291" cm="1">
        <f t="array" aca="1" ref="I1291" ca="1">INDIRECT("'Room Details'!$J$1293")</f>
        <v>0</v>
      </c>
      <c r="J1291" cm="1">
        <f t="array" aca="1" ref="J1291" ca="1">INDIRECT("'Room Details'!$K$1293")</f>
        <v>0</v>
      </c>
      <c r="K1291" t="str" cm="1">
        <f t="array" aca="1" ref="K1291" ca="1">INDIRECT("'Room Details'!$L$1293")</f>
        <v xml:space="preserve"> </v>
      </c>
      <c r="L1291" cm="1">
        <f t="array" aca="1" ref="L1291" ca="1">INDIRECT("'Room Details'!$M$1293")</f>
        <v>0</v>
      </c>
      <c r="M1291" cm="1">
        <f t="array" aca="1" ref="M1291" ca="1">INDIRECT("'Room Details'!$N$1293")</f>
        <v>0</v>
      </c>
      <c r="N1291" cm="1">
        <f t="array" aca="1" ref="N1291" ca="1">INDIRECT("'Room Details'!$O$1293")</f>
        <v>0</v>
      </c>
      <c r="O1291" cm="1">
        <f t="array" aca="1" ref="O1291" ca="1">INDIRECT("'Room Details'!$P$1293")</f>
        <v>0</v>
      </c>
    </row>
    <row r="1292" spans="1:15" x14ac:dyDescent="0.25">
      <c r="A1292" cm="1">
        <f t="array" aca="1" ref="A1292" ca="1">INDIRECT("'Room Details'!$B$1294")</f>
        <v>0</v>
      </c>
      <c r="B1292" cm="1">
        <f t="array" aca="1" ref="B1292" ca="1">INDIRECT("'Room Details'!$C$1294")</f>
        <v>0</v>
      </c>
      <c r="C1292" cm="1">
        <f t="array" aca="1" ref="C1292" ca="1">INDIRECT("'Room Details'!$D$1294")</f>
        <v>0</v>
      </c>
      <c r="D1292" cm="1">
        <f t="array" aca="1" ref="D1292" ca="1">INDIRECT("'Room Details'!$E$1294")</f>
        <v>0</v>
      </c>
      <c r="E1292" t="str" cm="1">
        <f t="array" aca="1" ref="E1292" ca="1">INDIRECT("'Room Details'!$F$1294")</f>
        <v xml:space="preserve"> </v>
      </c>
      <c r="F1292" cm="1">
        <f t="array" aca="1" ref="F1292" ca="1">INDIRECT("'Room Details'!$G$1294")</f>
        <v>0</v>
      </c>
      <c r="G1292" cm="1">
        <f t="array" aca="1" ref="G1292" ca="1">INDIRECT("'Room Details'!$H$1294")</f>
        <v>0</v>
      </c>
      <c r="H1292" cm="1">
        <f t="array" aca="1" ref="H1292" ca="1">INDIRECT("'Room Details'!$I$1294")</f>
        <v>0</v>
      </c>
      <c r="I1292" cm="1">
        <f t="array" aca="1" ref="I1292" ca="1">INDIRECT("'Room Details'!$J$1294")</f>
        <v>0</v>
      </c>
      <c r="J1292" cm="1">
        <f t="array" aca="1" ref="J1292" ca="1">INDIRECT("'Room Details'!$K$1294")</f>
        <v>0</v>
      </c>
      <c r="K1292" t="str" cm="1">
        <f t="array" aca="1" ref="K1292" ca="1">INDIRECT("'Room Details'!$L$1294")</f>
        <v xml:space="preserve"> </v>
      </c>
      <c r="L1292" cm="1">
        <f t="array" aca="1" ref="L1292" ca="1">INDIRECT("'Room Details'!$M$1294")</f>
        <v>0</v>
      </c>
      <c r="M1292" cm="1">
        <f t="array" aca="1" ref="M1292" ca="1">INDIRECT("'Room Details'!$N$1294")</f>
        <v>0</v>
      </c>
      <c r="N1292" cm="1">
        <f t="array" aca="1" ref="N1292" ca="1">INDIRECT("'Room Details'!$O$1294")</f>
        <v>0</v>
      </c>
      <c r="O1292" cm="1">
        <f t="array" aca="1" ref="O1292" ca="1">INDIRECT("'Room Details'!$P$1294")</f>
        <v>0</v>
      </c>
    </row>
    <row r="1293" spans="1:15" x14ac:dyDescent="0.25">
      <c r="A1293" cm="1">
        <f t="array" aca="1" ref="A1293" ca="1">INDIRECT("'Room Details'!$B$1295")</f>
        <v>0</v>
      </c>
      <c r="B1293" cm="1">
        <f t="array" aca="1" ref="B1293" ca="1">INDIRECT("'Room Details'!$C$1295")</f>
        <v>0</v>
      </c>
      <c r="C1293" cm="1">
        <f t="array" aca="1" ref="C1293" ca="1">INDIRECT("'Room Details'!$D$1295")</f>
        <v>0</v>
      </c>
      <c r="D1293" cm="1">
        <f t="array" aca="1" ref="D1293" ca="1">INDIRECT("'Room Details'!$E$1295")</f>
        <v>0</v>
      </c>
      <c r="E1293" t="str" cm="1">
        <f t="array" aca="1" ref="E1293" ca="1">INDIRECT("'Room Details'!$F$1295")</f>
        <v xml:space="preserve"> </v>
      </c>
      <c r="F1293" cm="1">
        <f t="array" aca="1" ref="F1293" ca="1">INDIRECT("'Room Details'!$G$1295")</f>
        <v>0</v>
      </c>
      <c r="G1293" cm="1">
        <f t="array" aca="1" ref="G1293" ca="1">INDIRECT("'Room Details'!$H$1295")</f>
        <v>0</v>
      </c>
      <c r="H1293" cm="1">
        <f t="array" aca="1" ref="H1293" ca="1">INDIRECT("'Room Details'!$I$1295")</f>
        <v>0</v>
      </c>
      <c r="I1293" cm="1">
        <f t="array" aca="1" ref="I1293" ca="1">INDIRECT("'Room Details'!$J$1295")</f>
        <v>0</v>
      </c>
      <c r="J1293" cm="1">
        <f t="array" aca="1" ref="J1293" ca="1">INDIRECT("'Room Details'!$K$1295")</f>
        <v>0</v>
      </c>
      <c r="K1293" t="str" cm="1">
        <f t="array" aca="1" ref="K1293" ca="1">INDIRECT("'Room Details'!$L$1295")</f>
        <v xml:space="preserve"> </v>
      </c>
      <c r="L1293" cm="1">
        <f t="array" aca="1" ref="L1293" ca="1">INDIRECT("'Room Details'!$M$1295")</f>
        <v>0</v>
      </c>
      <c r="M1293" cm="1">
        <f t="array" aca="1" ref="M1293" ca="1">INDIRECT("'Room Details'!$N$1295")</f>
        <v>0</v>
      </c>
      <c r="N1293" cm="1">
        <f t="array" aca="1" ref="N1293" ca="1">INDIRECT("'Room Details'!$O$1295")</f>
        <v>0</v>
      </c>
      <c r="O1293" cm="1">
        <f t="array" aca="1" ref="O1293" ca="1">INDIRECT("'Room Details'!$P$1295")</f>
        <v>0</v>
      </c>
    </row>
    <row r="1294" spans="1:15" x14ac:dyDescent="0.25">
      <c r="A1294" cm="1">
        <f t="array" aca="1" ref="A1294" ca="1">INDIRECT("'Room Details'!$B$1296")</f>
        <v>0</v>
      </c>
      <c r="B1294" cm="1">
        <f t="array" aca="1" ref="B1294" ca="1">INDIRECT("'Room Details'!$C$1296")</f>
        <v>0</v>
      </c>
      <c r="C1294" cm="1">
        <f t="array" aca="1" ref="C1294" ca="1">INDIRECT("'Room Details'!$D$1296")</f>
        <v>0</v>
      </c>
      <c r="D1294" cm="1">
        <f t="array" aca="1" ref="D1294" ca="1">INDIRECT("'Room Details'!$E$1296")</f>
        <v>0</v>
      </c>
      <c r="E1294" t="str" cm="1">
        <f t="array" aca="1" ref="E1294" ca="1">INDIRECT("'Room Details'!$F$1296")</f>
        <v xml:space="preserve"> </v>
      </c>
      <c r="F1294" cm="1">
        <f t="array" aca="1" ref="F1294" ca="1">INDIRECT("'Room Details'!$G$1296")</f>
        <v>0</v>
      </c>
      <c r="G1294" cm="1">
        <f t="array" aca="1" ref="G1294" ca="1">INDIRECT("'Room Details'!$H$1296")</f>
        <v>0</v>
      </c>
      <c r="H1294" cm="1">
        <f t="array" aca="1" ref="H1294" ca="1">INDIRECT("'Room Details'!$I$1296")</f>
        <v>0</v>
      </c>
      <c r="I1294" cm="1">
        <f t="array" aca="1" ref="I1294" ca="1">INDIRECT("'Room Details'!$J$1296")</f>
        <v>0</v>
      </c>
      <c r="J1294" cm="1">
        <f t="array" aca="1" ref="J1294" ca="1">INDIRECT("'Room Details'!$K$1296")</f>
        <v>0</v>
      </c>
      <c r="K1294" t="str" cm="1">
        <f t="array" aca="1" ref="K1294" ca="1">INDIRECT("'Room Details'!$L$1296")</f>
        <v xml:space="preserve"> </v>
      </c>
      <c r="L1294" cm="1">
        <f t="array" aca="1" ref="L1294" ca="1">INDIRECT("'Room Details'!$M$1296")</f>
        <v>0</v>
      </c>
      <c r="M1294" cm="1">
        <f t="array" aca="1" ref="M1294" ca="1">INDIRECT("'Room Details'!$N$1296")</f>
        <v>0</v>
      </c>
      <c r="N1294" cm="1">
        <f t="array" aca="1" ref="N1294" ca="1">INDIRECT("'Room Details'!$O$1296")</f>
        <v>0</v>
      </c>
      <c r="O1294" cm="1">
        <f t="array" aca="1" ref="O1294" ca="1">INDIRECT("'Room Details'!$P$1296")</f>
        <v>0</v>
      </c>
    </row>
    <row r="1295" spans="1:15" x14ac:dyDescent="0.25">
      <c r="A1295" cm="1">
        <f t="array" aca="1" ref="A1295" ca="1">INDIRECT("'Room Details'!$B$1297")</f>
        <v>0</v>
      </c>
      <c r="B1295" cm="1">
        <f t="array" aca="1" ref="B1295" ca="1">INDIRECT("'Room Details'!$C$1297")</f>
        <v>0</v>
      </c>
      <c r="C1295" cm="1">
        <f t="array" aca="1" ref="C1295" ca="1">INDIRECT("'Room Details'!$D$1297")</f>
        <v>0</v>
      </c>
      <c r="D1295" cm="1">
        <f t="array" aca="1" ref="D1295" ca="1">INDIRECT("'Room Details'!$E$1297")</f>
        <v>0</v>
      </c>
      <c r="E1295" t="str" cm="1">
        <f t="array" aca="1" ref="E1295" ca="1">INDIRECT("'Room Details'!$F$1297")</f>
        <v xml:space="preserve"> </v>
      </c>
      <c r="F1295" cm="1">
        <f t="array" aca="1" ref="F1295" ca="1">INDIRECT("'Room Details'!$G$1297")</f>
        <v>0</v>
      </c>
      <c r="G1295" cm="1">
        <f t="array" aca="1" ref="G1295" ca="1">INDIRECT("'Room Details'!$H$1297")</f>
        <v>0</v>
      </c>
      <c r="H1295" cm="1">
        <f t="array" aca="1" ref="H1295" ca="1">INDIRECT("'Room Details'!$I$1297")</f>
        <v>0</v>
      </c>
      <c r="I1295" cm="1">
        <f t="array" aca="1" ref="I1295" ca="1">INDIRECT("'Room Details'!$J$1297")</f>
        <v>0</v>
      </c>
      <c r="J1295" cm="1">
        <f t="array" aca="1" ref="J1295" ca="1">INDIRECT("'Room Details'!$K$1297")</f>
        <v>0</v>
      </c>
      <c r="K1295" t="str" cm="1">
        <f t="array" aca="1" ref="K1295" ca="1">INDIRECT("'Room Details'!$L$1297")</f>
        <v xml:space="preserve"> </v>
      </c>
      <c r="L1295" cm="1">
        <f t="array" aca="1" ref="L1295" ca="1">INDIRECT("'Room Details'!$M$1297")</f>
        <v>0</v>
      </c>
      <c r="M1295" cm="1">
        <f t="array" aca="1" ref="M1295" ca="1">INDIRECT("'Room Details'!$N$1297")</f>
        <v>0</v>
      </c>
      <c r="N1295" cm="1">
        <f t="array" aca="1" ref="N1295" ca="1">INDIRECT("'Room Details'!$O$1297")</f>
        <v>0</v>
      </c>
      <c r="O1295" cm="1">
        <f t="array" aca="1" ref="O1295" ca="1">INDIRECT("'Room Details'!$P$1297")</f>
        <v>0</v>
      </c>
    </row>
    <row r="1296" spans="1:15" x14ac:dyDescent="0.25">
      <c r="A1296" cm="1">
        <f t="array" aca="1" ref="A1296" ca="1">INDIRECT("'Room Details'!$B$1298")</f>
        <v>0</v>
      </c>
      <c r="B1296" cm="1">
        <f t="array" aca="1" ref="B1296" ca="1">INDIRECT("'Room Details'!$C$1298")</f>
        <v>0</v>
      </c>
      <c r="C1296" cm="1">
        <f t="array" aca="1" ref="C1296" ca="1">INDIRECT("'Room Details'!$D$1298")</f>
        <v>0</v>
      </c>
      <c r="D1296" cm="1">
        <f t="array" aca="1" ref="D1296" ca="1">INDIRECT("'Room Details'!$E$1298")</f>
        <v>0</v>
      </c>
      <c r="E1296" t="str" cm="1">
        <f t="array" aca="1" ref="E1296" ca="1">INDIRECT("'Room Details'!$F$1298")</f>
        <v xml:space="preserve"> </v>
      </c>
      <c r="F1296" cm="1">
        <f t="array" aca="1" ref="F1296" ca="1">INDIRECT("'Room Details'!$G$1298")</f>
        <v>0</v>
      </c>
      <c r="G1296" cm="1">
        <f t="array" aca="1" ref="G1296" ca="1">INDIRECT("'Room Details'!$H$1298")</f>
        <v>0</v>
      </c>
      <c r="H1296" cm="1">
        <f t="array" aca="1" ref="H1296" ca="1">INDIRECT("'Room Details'!$I$1298")</f>
        <v>0</v>
      </c>
      <c r="I1296" cm="1">
        <f t="array" aca="1" ref="I1296" ca="1">INDIRECT("'Room Details'!$J$1298")</f>
        <v>0</v>
      </c>
      <c r="J1296" cm="1">
        <f t="array" aca="1" ref="J1296" ca="1">INDIRECT("'Room Details'!$K$1298")</f>
        <v>0</v>
      </c>
      <c r="K1296" t="str" cm="1">
        <f t="array" aca="1" ref="K1296" ca="1">INDIRECT("'Room Details'!$L$1298")</f>
        <v xml:space="preserve"> </v>
      </c>
      <c r="L1296" cm="1">
        <f t="array" aca="1" ref="L1296" ca="1">INDIRECT("'Room Details'!$M$1298")</f>
        <v>0</v>
      </c>
      <c r="M1296" cm="1">
        <f t="array" aca="1" ref="M1296" ca="1">INDIRECT("'Room Details'!$N$1298")</f>
        <v>0</v>
      </c>
      <c r="N1296" cm="1">
        <f t="array" aca="1" ref="N1296" ca="1">INDIRECT("'Room Details'!$O$1298")</f>
        <v>0</v>
      </c>
      <c r="O1296" cm="1">
        <f t="array" aca="1" ref="O1296" ca="1">INDIRECT("'Room Details'!$P$1298")</f>
        <v>0</v>
      </c>
    </row>
    <row r="1297" spans="1:15" x14ac:dyDescent="0.25">
      <c r="A1297" cm="1">
        <f t="array" aca="1" ref="A1297" ca="1">INDIRECT("'Room Details'!$B$1299")</f>
        <v>0</v>
      </c>
      <c r="B1297" cm="1">
        <f t="array" aca="1" ref="B1297" ca="1">INDIRECT("'Room Details'!$C$1299")</f>
        <v>0</v>
      </c>
      <c r="C1297" cm="1">
        <f t="array" aca="1" ref="C1297" ca="1">INDIRECT("'Room Details'!$D$1299")</f>
        <v>0</v>
      </c>
      <c r="D1297" cm="1">
        <f t="array" aca="1" ref="D1297" ca="1">INDIRECT("'Room Details'!$E$1299")</f>
        <v>0</v>
      </c>
      <c r="E1297" t="str" cm="1">
        <f t="array" aca="1" ref="E1297" ca="1">INDIRECT("'Room Details'!$F$1299")</f>
        <v xml:space="preserve"> </v>
      </c>
      <c r="F1297" cm="1">
        <f t="array" aca="1" ref="F1297" ca="1">INDIRECT("'Room Details'!$G$1299")</f>
        <v>0</v>
      </c>
      <c r="G1297" cm="1">
        <f t="array" aca="1" ref="G1297" ca="1">INDIRECT("'Room Details'!$H$1299")</f>
        <v>0</v>
      </c>
      <c r="H1297" cm="1">
        <f t="array" aca="1" ref="H1297" ca="1">INDIRECT("'Room Details'!$I$1299")</f>
        <v>0</v>
      </c>
      <c r="I1297" cm="1">
        <f t="array" aca="1" ref="I1297" ca="1">INDIRECT("'Room Details'!$J$1299")</f>
        <v>0</v>
      </c>
      <c r="J1297" cm="1">
        <f t="array" aca="1" ref="J1297" ca="1">INDIRECT("'Room Details'!$K$1299")</f>
        <v>0</v>
      </c>
      <c r="K1297" t="str" cm="1">
        <f t="array" aca="1" ref="K1297" ca="1">INDIRECT("'Room Details'!$L$1299")</f>
        <v xml:space="preserve"> </v>
      </c>
      <c r="L1297" cm="1">
        <f t="array" aca="1" ref="L1297" ca="1">INDIRECT("'Room Details'!$M$1299")</f>
        <v>0</v>
      </c>
      <c r="M1297" cm="1">
        <f t="array" aca="1" ref="M1297" ca="1">INDIRECT("'Room Details'!$N$1299")</f>
        <v>0</v>
      </c>
      <c r="N1297" cm="1">
        <f t="array" aca="1" ref="N1297" ca="1">INDIRECT("'Room Details'!$O$1299")</f>
        <v>0</v>
      </c>
      <c r="O1297" cm="1">
        <f t="array" aca="1" ref="O1297" ca="1">INDIRECT("'Room Details'!$P$1299")</f>
        <v>0</v>
      </c>
    </row>
    <row r="1298" spans="1:15" x14ac:dyDescent="0.25">
      <c r="A1298" cm="1">
        <f t="array" aca="1" ref="A1298" ca="1">INDIRECT("'Room Details'!$B$1300")</f>
        <v>0</v>
      </c>
      <c r="B1298" cm="1">
        <f t="array" aca="1" ref="B1298" ca="1">INDIRECT("'Room Details'!$C$1300")</f>
        <v>0</v>
      </c>
      <c r="C1298" cm="1">
        <f t="array" aca="1" ref="C1298" ca="1">INDIRECT("'Room Details'!$D$1300")</f>
        <v>0</v>
      </c>
      <c r="D1298" cm="1">
        <f t="array" aca="1" ref="D1298" ca="1">INDIRECT("'Room Details'!$E$1300")</f>
        <v>0</v>
      </c>
      <c r="E1298" t="str" cm="1">
        <f t="array" aca="1" ref="E1298" ca="1">INDIRECT("'Room Details'!$F$1300")</f>
        <v xml:space="preserve"> </v>
      </c>
      <c r="F1298" cm="1">
        <f t="array" aca="1" ref="F1298" ca="1">INDIRECT("'Room Details'!$G$1300")</f>
        <v>0</v>
      </c>
      <c r="G1298" cm="1">
        <f t="array" aca="1" ref="G1298" ca="1">INDIRECT("'Room Details'!$H$1300")</f>
        <v>0</v>
      </c>
      <c r="H1298" cm="1">
        <f t="array" aca="1" ref="H1298" ca="1">INDIRECT("'Room Details'!$I$1300")</f>
        <v>0</v>
      </c>
      <c r="I1298" cm="1">
        <f t="array" aca="1" ref="I1298" ca="1">INDIRECT("'Room Details'!$J$1300")</f>
        <v>0</v>
      </c>
      <c r="J1298" cm="1">
        <f t="array" aca="1" ref="J1298" ca="1">INDIRECT("'Room Details'!$K$1300")</f>
        <v>0</v>
      </c>
      <c r="K1298" t="str" cm="1">
        <f t="array" aca="1" ref="K1298" ca="1">INDIRECT("'Room Details'!$L$1300")</f>
        <v xml:space="preserve"> </v>
      </c>
      <c r="L1298" cm="1">
        <f t="array" aca="1" ref="L1298" ca="1">INDIRECT("'Room Details'!$M$1300")</f>
        <v>0</v>
      </c>
      <c r="M1298" cm="1">
        <f t="array" aca="1" ref="M1298" ca="1">INDIRECT("'Room Details'!$N$1300")</f>
        <v>0</v>
      </c>
      <c r="N1298" cm="1">
        <f t="array" aca="1" ref="N1298" ca="1">INDIRECT("'Room Details'!$O$1300")</f>
        <v>0</v>
      </c>
      <c r="O1298" cm="1">
        <f t="array" aca="1" ref="O1298" ca="1">INDIRECT("'Room Details'!$P$1300")</f>
        <v>0</v>
      </c>
    </row>
    <row r="1299" spans="1:15" x14ac:dyDescent="0.25">
      <c r="A1299" cm="1">
        <f t="array" aca="1" ref="A1299" ca="1">INDIRECT("'Room Details'!$B$1301")</f>
        <v>0</v>
      </c>
      <c r="B1299" cm="1">
        <f t="array" aca="1" ref="B1299" ca="1">INDIRECT("'Room Details'!$C$1301")</f>
        <v>0</v>
      </c>
      <c r="C1299" cm="1">
        <f t="array" aca="1" ref="C1299" ca="1">INDIRECT("'Room Details'!$D$1301")</f>
        <v>0</v>
      </c>
      <c r="D1299" cm="1">
        <f t="array" aca="1" ref="D1299" ca="1">INDIRECT("'Room Details'!$E$1301")</f>
        <v>0</v>
      </c>
      <c r="E1299" t="str" cm="1">
        <f t="array" aca="1" ref="E1299" ca="1">INDIRECT("'Room Details'!$F$1301")</f>
        <v xml:space="preserve"> </v>
      </c>
      <c r="F1299" cm="1">
        <f t="array" aca="1" ref="F1299" ca="1">INDIRECT("'Room Details'!$G$1301")</f>
        <v>0</v>
      </c>
      <c r="G1299" cm="1">
        <f t="array" aca="1" ref="G1299" ca="1">INDIRECT("'Room Details'!$H$1301")</f>
        <v>0</v>
      </c>
      <c r="H1299" cm="1">
        <f t="array" aca="1" ref="H1299" ca="1">INDIRECT("'Room Details'!$I$1301")</f>
        <v>0</v>
      </c>
      <c r="I1299" cm="1">
        <f t="array" aca="1" ref="I1299" ca="1">INDIRECT("'Room Details'!$J$1301")</f>
        <v>0</v>
      </c>
      <c r="J1299" cm="1">
        <f t="array" aca="1" ref="J1299" ca="1">INDIRECT("'Room Details'!$K$1301")</f>
        <v>0</v>
      </c>
      <c r="K1299" t="str" cm="1">
        <f t="array" aca="1" ref="K1299" ca="1">INDIRECT("'Room Details'!$L$1301")</f>
        <v xml:space="preserve"> </v>
      </c>
      <c r="L1299" cm="1">
        <f t="array" aca="1" ref="L1299" ca="1">INDIRECT("'Room Details'!$M$1301")</f>
        <v>0</v>
      </c>
      <c r="M1299" cm="1">
        <f t="array" aca="1" ref="M1299" ca="1">INDIRECT("'Room Details'!$N$1301")</f>
        <v>0</v>
      </c>
      <c r="N1299" cm="1">
        <f t="array" aca="1" ref="N1299" ca="1">INDIRECT("'Room Details'!$O$1301")</f>
        <v>0</v>
      </c>
      <c r="O1299" cm="1">
        <f t="array" aca="1" ref="O1299" ca="1">INDIRECT("'Room Details'!$P$1301")</f>
        <v>0</v>
      </c>
    </row>
    <row r="1300" spans="1:15" x14ac:dyDescent="0.25">
      <c r="A1300" cm="1">
        <f t="array" aca="1" ref="A1300" ca="1">INDIRECT("'Room Details'!$B$1302")</f>
        <v>0</v>
      </c>
      <c r="B1300" cm="1">
        <f t="array" aca="1" ref="B1300" ca="1">INDIRECT("'Room Details'!$C$1302")</f>
        <v>0</v>
      </c>
      <c r="C1300" cm="1">
        <f t="array" aca="1" ref="C1300" ca="1">INDIRECT("'Room Details'!$D$1302")</f>
        <v>0</v>
      </c>
      <c r="D1300" cm="1">
        <f t="array" aca="1" ref="D1300" ca="1">INDIRECT("'Room Details'!$E$1302")</f>
        <v>0</v>
      </c>
      <c r="E1300" t="str" cm="1">
        <f t="array" aca="1" ref="E1300" ca="1">INDIRECT("'Room Details'!$F$1302")</f>
        <v xml:space="preserve"> </v>
      </c>
      <c r="F1300" cm="1">
        <f t="array" aca="1" ref="F1300" ca="1">INDIRECT("'Room Details'!$G$1302")</f>
        <v>0</v>
      </c>
      <c r="G1300" cm="1">
        <f t="array" aca="1" ref="G1300" ca="1">INDIRECT("'Room Details'!$H$1302")</f>
        <v>0</v>
      </c>
      <c r="H1300" cm="1">
        <f t="array" aca="1" ref="H1300" ca="1">INDIRECT("'Room Details'!$I$1302")</f>
        <v>0</v>
      </c>
      <c r="I1300" cm="1">
        <f t="array" aca="1" ref="I1300" ca="1">INDIRECT("'Room Details'!$J$1302")</f>
        <v>0</v>
      </c>
      <c r="J1300" cm="1">
        <f t="array" aca="1" ref="J1300" ca="1">INDIRECT("'Room Details'!$K$1302")</f>
        <v>0</v>
      </c>
      <c r="K1300" t="str" cm="1">
        <f t="array" aca="1" ref="K1300" ca="1">INDIRECT("'Room Details'!$L$1302")</f>
        <v xml:space="preserve"> </v>
      </c>
      <c r="L1300" cm="1">
        <f t="array" aca="1" ref="L1300" ca="1">INDIRECT("'Room Details'!$M$1302")</f>
        <v>0</v>
      </c>
      <c r="M1300" cm="1">
        <f t="array" aca="1" ref="M1300" ca="1">INDIRECT("'Room Details'!$N$1302")</f>
        <v>0</v>
      </c>
      <c r="N1300" cm="1">
        <f t="array" aca="1" ref="N1300" ca="1">INDIRECT("'Room Details'!$O$1302")</f>
        <v>0</v>
      </c>
      <c r="O1300" cm="1">
        <f t="array" aca="1" ref="O1300" ca="1">INDIRECT("'Room Details'!$P$1302")</f>
        <v>0</v>
      </c>
    </row>
    <row r="1301" spans="1:15" x14ac:dyDescent="0.25">
      <c r="A1301" cm="1">
        <f t="array" aca="1" ref="A1301" ca="1">INDIRECT("'Room Details'!$B$1303")</f>
        <v>0</v>
      </c>
      <c r="B1301" cm="1">
        <f t="array" aca="1" ref="B1301" ca="1">INDIRECT("'Room Details'!$C$1303")</f>
        <v>0</v>
      </c>
      <c r="C1301" cm="1">
        <f t="array" aca="1" ref="C1301" ca="1">INDIRECT("'Room Details'!$D$1303")</f>
        <v>0</v>
      </c>
      <c r="D1301" cm="1">
        <f t="array" aca="1" ref="D1301" ca="1">INDIRECT("'Room Details'!$E$1303")</f>
        <v>0</v>
      </c>
      <c r="E1301" t="str" cm="1">
        <f t="array" aca="1" ref="E1301" ca="1">INDIRECT("'Room Details'!$F$1303")</f>
        <v xml:space="preserve"> </v>
      </c>
      <c r="F1301" cm="1">
        <f t="array" aca="1" ref="F1301" ca="1">INDIRECT("'Room Details'!$G$1303")</f>
        <v>0</v>
      </c>
      <c r="G1301" cm="1">
        <f t="array" aca="1" ref="G1301" ca="1">INDIRECT("'Room Details'!$H$1303")</f>
        <v>0</v>
      </c>
      <c r="H1301" cm="1">
        <f t="array" aca="1" ref="H1301" ca="1">INDIRECT("'Room Details'!$I$1303")</f>
        <v>0</v>
      </c>
      <c r="I1301" cm="1">
        <f t="array" aca="1" ref="I1301" ca="1">INDIRECT("'Room Details'!$J$1303")</f>
        <v>0</v>
      </c>
      <c r="J1301" cm="1">
        <f t="array" aca="1" ref="J1301" ca="1">INDIRECT("'Room Details'!$K$1303")</f>
        <v>0</v>
      </c>
      <c r="K1301" t="str" cm="1">
        <f t="array" aca="1" ref="K1301" ca="1">INDIRECT("'Room Details'!$L$1303")</f>
        <v xml:space="preserve"> </v>
      </c>
      <c r="L1301" cm="1">
        <f t="array" aca="1" ref="L1301" ca="1">INDIRECT("'Room Details'!$M$1303")</f>
        <v>0</v>
      </c>
      <c r="M1301" cm="1">
        <f t="array" aca="1" ref="M1301" ca="1">INDIRECT("'Room Details'!$N$1303")</f>
        <v>0</v>
      </c>
      <c r="N1301" cm="1">
        <f t="array" aca="1" ref="N1301" ca="1">INDIRECT("'Room Details'!$O$1303")</f>
        <v>0</v>
      </c>
      <c r="O1301" cm="1">
        <f t="array" aca="1" ref="O1301" ca="1">INDIRECT("'Room Details'!$P$1303")</f>
        <v>0</v>
      </c>
    </row>
    <row r="1302" spans="1:15" x14ac:dyDescent="0.25">
      <c r="A1302" cm="1">
        <f t="array" aca="1" ref="A1302" ca="1">INDIRECT("'Room Details'!$B$1304")</f>
        <v>0</v>
      </c>
      <c r="B1302" cm="1">
        <f t="array" aca="1" ref="B1302" ca="1">INDIRECT("'Room Details'!$C$1304")</f>
        <v>0</v>
      </c>
      <c r="C1302" cm="1">
        <f t="array" aca="1" ref="C1302" ca="1">INDIRECT("'Room Details'!$D$1304")</f>
        <v>0</v>
      </c>
      <c r="D1302" cm="1">
        <f t="array" aca="1" ref="D1302" ca="1">INDIRECT("'Room Details'!$E$1304")</f>
        <v>0</v>
      </c>
      <c r="E1302" t="str" cm="1">
        <f t="array" aca="1" ref="E1302" ca="1">INDIRECT("'Room Details'!$F$1304")</f>
        <v xml:space="preserve"> </v>
      </c>
      <c r="F1302" cm="1">
        <f t="array" aca="1" ref="F1302" ca="1">INDIRECT("'Room Details'!$G$1304")</f>
        <v>0</v>
      </c>
      <c r="G1302" cm="1">
        <f t="array" aca="1" ref="G1302" ca="1">INDIRECT("'Room Details'!$H$1304")</f>
        <v>0</v>
      </c>
      <c r="H1302" cm="1">
        <f t="array" aca="1" ref="H1302" ca="1">INDIRECT("'Room Details'!$I$1304")</f>
        <v>0</v>
      </c>
      <c r="I1302" cm="1">
        <f t="array" aca="1" ref="I1302" ca="1">INDIRECT("'Room Details'!$J$1304")</f>
        <v>0</v>
      </c>
      <c r="J1302" cm="1">
        <f t="array" aca="1" ref="J1302" ca="1">INDIRECT("'Room Details'!$K$1304")</f>
        <v>0</v>
      </c>
      <c r="K1302" t="str" cm="1">
        <f t="array" aca="1" ref="K1302" ca="1">INDIRECT("'Room Details'!$L$1304")</f>
        <v xml:space="preserve"> </v>
      </c>
      <c r="L1302" cm="1">
        <f t="array" aca="1" ref="L1302" ca="1">INDIRECT("'Room Details'!$M$1304")</f>
        <v>0</v>
      </c>
      <c r="M1302" cm="1">
        <f t="array" aca="1" ref="M1302" ca="1">INDIRECT("'Room Details'!$N$1304")</f>
        <v>0</v>
      </c>
      <c r="N1302" cm="1">
        <f t="array" aca="1" ref="N1302" ca="1">INDIRECT("'Room Details'!$O$1304")</f>
        <v>0</v>
      </c>
      <c r="O1302" cm="1">
        <f t="array" aca="1" ref="O1302" ca="1">INDIRECT("'Room Details'!$P$1304")</f>
        <v>0</v>
      </c>
    </row>
    <row r="1303" spans="1:15" x14ac:dyDescent="0.25">
      <c r="A1303" cm="1">
        <f t="array" aca="1" ref="A1303" ca="1">INDIRECT("'Room Details'!$B$1305")</f>
        <v>0</v>
      </c>
      <c r="B1303" cm="1">
        <f t="array" aca="1" ref="B1303" ca="1">INDIRECT("'Room Details'!$C$1305")</f>
        <v>0</v>
      </c>
      <c r="C1303" cm="1">
        <f t="array" aca="1" ref="C1303" ca="1">INDIRECT("'Room Details'!$D$1305")</f>
        <v>0</v>
      </c>
      <c r="D1303" cm="1">
        <f t="array" aca="1" ref="D1303" ca="1">INDIRECT("'Room Details'!$E$1305")</f>
        <v>0</v>
      </c>
      <c r="E1303" t="str" cm="1">
        <f t="array" aca="1" ref="E1303" ca="1">INDIRECT("'Room Details'!$F$1305")</f>
        <v xml:space="preserve"> </v>
      </c>
      <c r="F1303" cm="1">
        <f t="array" aca="1" ref="F1303" ca="1">INDIRECT("'Room Details'!$G$1305")</f>
        <v>0</v>
      </c>
      <c r="G1303" cm="1">
        <f t="array" aca="1" ref="G1303" ca="1">INDIRECT("'Room Details'!$H$1305")</f>
        <v>0</v>
      </c>
      <c r="H1303" cm="1">
        <f t="array" aca="1" ref="H1303" ca="1">INDIRECT("'Room Details'!$I$1305")</f>
        <v>0</v>
      </c>
      <c r="I1303" cm="1">
        <f t="array" aca="1" ref="I1303" ca="1">INDIRECT("'Room Details'!$J$1305")</f>
        <v>0</v>
      </c>
      <c r="J1303" cm="1">
        <f t="array" aca="1" ref="J1303" ca="1">INDIRECT("'Room Details'!$K$1305")</f>
        <v>0</v>
      </c>
      <c r="K1303" t="str" cm="1">
        <f t="array" aca="1" ref="K1303" ca="1">INDIRECT("'Room Details'!$L$1305")</f>
        <v xml:space="preserve"> </v>
      </c>
      <c r="L1303" cm="1">
        <f t="array" aca="1" ref="L1303" ca="1">INDIRECT("'Room Details'!$M$1305")</f>
        <v>0</v>
      </c>
      <c r="M1303" cm="1">
        <f t="array" aca="1" ref="M1303" ca="1">INDIRECT("'Room Details'!$N$1305")</f>
        <v>0</v>
      </c>
      <c r="N1303" cm="1">
        <f t="array" aca="1" ref="N1303" ca="1">INDIRECT("'Room Details'!$O$1305")</f>
        <v>0</v>
      </c>
      <c r="O1303" cm="1">
        <f t="array" aca="1" ref="O1303" ca="1">INDIRECT("'Room Details'!$P$1305")</f>
        <v>0</v>
      </c>
    </row>
    <row r="1304" spans="1:15" x14ac:dyDescent="0.25">
      <c r="A1304" cm="1">
        <f t="array" aca="1" ref="A1304" ca="1">INDIRECT("'Room Details'!$B$1306")</f>
        <v>0</v>
      </c>
      <c r="B1304" cm="1">
        <f t="array" aca="1" ref="B1304" ca="1">INDIRECT("'Room Details'!$C$1306")</f>
        <v>0</v>
      </c>
      <c r="C1304" cm="1">
        <f t="array" aca="1" ref="C1304" ca="1">INDIRECT("'Room Details'!$D$1306")</f>
        <v>0</v>
      </c>
      <c r="D1304" cm="1">
        <f t="array" aca="1" ref="D1304" ca="1">INDIRECT("'Room Details'!$E$1306")</f>
        <v>0</v>
      </c>
      <c r="E1304" t="str" cm="1">
        <f t="array" aca="1" ref="E1304" ca="1">INDIRECT("'Room Details'!$F$1306")</f>
        <v xml:space="preserve"> </v>
      </c>
      <c r="F1304" cm="1">
        <f t="array" aca="1" ref="F1304" ca="1">INDIRECT("'Room Details'!$G$1306")</f>
        <v>0</v>
      </c>
      <c r="G1304" cm="1">
        <f t="array" aca="1" ref="G1304" ca="1">INDIRECT("'Room Details'!$H$1306")</f>
        <v>0</v>
      </c>
      <c r="H1304" cm="1">
        <f t="array" aca="1" ref="H1304" ca="1">INDIRECT("'Room Details'!$I$1306")</f>
        <v>0</v>
      </c>
      <c r="I1304" cm="1">
        <f t="array" aca="1" ref="I1304" ca="1">INDIRECT("'Room Details'!$J$1306")</f>
        <v>0</v>
      </c>
      <c r="J1304" cm="1">
        <f t="array" aca="1" ref="J1304" ca="1">INDIRECT("'Room Details'!$K$1306")</f>
        <v>0</v>
      </c>
      <c r="K1304" t="str" cm="1">
        <f t="array" aca="1" ref="K1304" ca="1">INDIRECT("'Room Details'!$L$1306")</f>
        <v xml:space="preserve"> </v>
      </c>
      <c r="L1304" cm="1">
        <f t="array" aca="1" ref="L1304" ca="1">INDIRECT("'Room Details'!$M$1306")</f>
        <v>0</v>
      </c>
      <c r="M1304" cm="1">
        <f t="array" aca="1" ref="M1304" ca="1">INDIRECT("'Room Details'!$N$1306")</f>
        <v>0</v>
      </c>
      <c r="N1304" cm="1">
        <f t="array" aca="1" ref="N1304" ca="1">INDIRECT("'Room Details'!$O$1306")</f>
        <v>0</v>
      </c>
      <c r="O1304" cm="1">
        <f t="array" aca="1" ref="O1304" ca="1">INDIRECT("'Room Details'!$P$1306")</f>
        <v>0</v>
      </c>
    </row>
    <row r="1305" spans="1:15" x14ac:dyDescent="0.25">
      <c r="A1305" cm="1">
        <f t="array" aca="1" ref="A1305" ca="1">INDIRECT("'Room Details'!$B$1307")</f>
        <v>0</v>
      </c>
      <c r="B1305" cm="1">
        <f t="array" aca="1" ref="B1305" ca="1">INDIRECT("'Room Details'!$C$1307")</f>
        <v>0</v>
      </c>
      <c r="C1305" cm="1">
        <f t="array" aca="1" ref="C1305" ca="1">INDIRECT("'Room Details'!$D$1307")</f>
        <v>0</v>
      </c>
      <c r="D1305" cm="1">
        <f t="array" aca="1" ref="D1305" ca="1">INDIRECT("'Room Details'!$E$1307")</f>
        <v>0</v>
      </c>
      <c r="E1305" t="str" cm="1">
        <f t="array" aca="1" ref="E1305" ca="1">INDIRECT("'Room Details'!$F$1307")</f>
        <v xml:space="preserve"> </v>
      </c>
      <c r="F1305" cm="1">
        <f t="array" aca="1" ref="F1305" ca="1">INDIRECT("'Room Details'!$G$1307")</f>
        <v>0</v>
      </c>
      <c r="G1305" cm="1">
        <f t="array" aca="1" ref="G1305" ca="1">INDIRECT("'Room Details'!$H$1307")</f>
        <v>0</v>
      </c>
      <c r="H1305" cm="1">
        <f t="array" aca="1" ref="H1305" ca="1">INDIRECT("'Room Details'!$I$1307")</f>
        <v>0</v>
      </c>
      <c r="I1305" cm="1">
        <f t="array" aca="1" ref="I1305" ca="1">INDIRECT("'Room Details'!$J$1307")</f>
        <v>0</v>
      </c>
      <c r="J1305" cm="1">
        <f t="array" aca="1" ref="J1305" ca="1">INDIRECT("'Room Details'!$K$1307")</f>
        <v>0</v>
      </c>
      <c r="K1305" t="str" cm="1">
        <f t="array" aca="1" ref="K1305" ca="1">INDIRECT("'Room Details'!$L$1307")</f>
        <v xml:space="preserve"> </v>
      </c>
      <c r="L1305" cm="1">
        <f t="array" aca="1" ref="L1305" ca="1">INDIRECT("'Room Details'!$M$1307")</f>
        <v>0</v>
      </c>
      <c r="M1305" cm="1">
        <f t="array" aca="1" ref="M1305" ca="1">INDIRECT("'Room Details'!$N$1307")</f>
        <v>0</v>
      </c>
      <c r="N1305" cm="1">
        <f t="array" aca="1" ref="N1305" ca="1">INDIRECT("'Room Details'!$O$1307")</f>
        <v>0</v>
      </c>
      <c r="O1305" cm="1">
        <f t="array" aca="1" ref="O1305" ca="1">INDIRECT("'Room Details'!$P$1307")</f>
        <v>0</v>
      </c>
    </row>
    <row r="1306" spans="1:15" x14ac:dyDescent="0.25">
      <c r="A1306" cm="1">
        <f t="array" aca="1" ref="A1306" ca="1">INDIRECT("'Room Details'!$B$1308")</f>
        <v>0</v>
      </c>
      <c r="B1306" cm="1">
        <f t="array" aca="1" ref="B1306" ca="1">INDIRECT("'Room Details'!$C$1308")</f>
        <v>0</v>
      </c>
      <c r="C1306" cm="1">
        <f t="array" aca="1" ref="C1306" ca="1">INDIRECT("'Room Details'!$D$1308")</f>
        <v>0</v>
      </c>
      <c r="D1306" cm="1">
        <f t="array" aca="1" ref="D1306" ca="1">INDIRECT("'Room Details'!$E$1308")</f>
        <v>0</v>
      </c>
      <c r="E1306" t="str" cm="1">
        <f t="array" aca="1" ref="E1306" ca="1">INDIRECT("'Room Details'!$F$1308")</f>
        <v xml:space="preserve"> </v>
      </c>
      <c r="F1306" cm="1">
        <f t="array" aca="1" ref="F1306" ca="1">INDIRECT("'Room Details'!$G$1308")</f>
        <v>0</v>
      </c>
      <c r="G1306" cm="1">
        <f t="array" aca="1" ref="G1306" ca="1">INDIRECT("'Room Details'!$H$1308")</f>
        <v>0</v>
      </c>
      <c r="H1306" cm="1">
        <f t="array" aca="1" ref="H1306" ca="1">INDIRECT("'Room Details'!$I$1308")</f>
        <v>0</v>
      </c>
      <c r="I1306" cm="1">
        <f t="array" aca="1" ref="I1306" ca="1">INDIRECT("'Room Details'!$J$1308")</f>
        <v>0</v>
      </c>
      <c r="J1306" cm="1">
        <f t="array" aca="1" ref="J1306" ca="1">INDIRECT("'Room Details'!$K$1308")</f>
        <v>0</v>
      </c>
      <c r="K1306" t="str" cm="1">
        <f t="array" aca="1" ref="K1306" ca="1">INDIRECT("'Room Details'!$L$1308")</f>
        <v xml:space="preserve"> </v>
      </c>
      <c r="L1306" cm="1">
        <f t="array" aca="1" ref="L1306" ca="1">INDIRECT("'Room Details'!$M$1308")</f>
        <v>0</v>
      </c>
      <c r="M1306" cm="1">
        <f t="array" aca="1" ref="M1306" ca="1">INDIRECT("'Room Details'!$N$1308")</f>
        <v>0</v>
      </c>
      <c r="N1306" cm="1">
        <f t="array" aca="1" ref="N1306" ca="1">INDIRECT("'Room Details'!$O$1308")</f>
        <v>0</v>
      </c>
      <c r="O1306" cm="1">
        <f t="array" aca="1" ref="O1306" ca="1">INDIRECT("'Room Details'!$P$1308")</f>
        <v>0</v>
      </c>
    </row>
    <row r="1307" spans="1:15" x14ac:dyDescent="0.25">
      <c r="A1307" cm="1">
        <f t="array" aca="1" ref="A1307" ca="1">INDIRECT("'Room Details'!$B$1309")</f>
        <v>0</v>
      </c>
      <c r="B1307" cm="1">
        <f t="array" aca="1" ref="B1307" ca="1">INDIRECT("'Room Details'!$C$1309")</f>
        <v>0</v>
      </c>
      <c r="C1307" cm="1">
        <f t="array" aca="1" ref="C1307" ca="1">INDIRECT("'Room Details'!$D$1309")</f>
        <v>0</v>
      </c>
      <c r="D1307" cm="1">
        <f t="array" aca="1" ref="D1307" ca="1">INDIRECT("'Room Details'!$E$1309")</f>
        <v>0</v>
      </c>
      <c r="E1307" t="str" cm="1">
        <f t="array" aca="1" ref="E1307" ca="1">INDIRECT("'Room Details'!$F$1309")</f>
        <v xml:space="preserve"> </v>
      </c>
      <c r="F1307" cm="1">
        <f t="array" aca="1" ref="F1307" ca="1">INDIRECT("'Room Details'!$G$1309")</f>
        <v>0</v>
      </c>
      <c r="G1307" cm="1">
        <f t="array" aca="1" ref="G1307" ca="1">INDIRECT("'Room Details'!$H$1309")</f>
        <v>0</v>
      </c>
      <c r="H1307" cm="1">
        <f t="array" aca="1" ref="H1307" ca="1">INDIRECT("'Room Details'!$I$1309")</f>
        <v>0</v>
      </c>
      <c r="I1307" cm="1">
        <f t="array" aca="1" ref="I1307" ca="1">INDIRECT("'Room Details'!$J$1309")</f>
        <v>0</v>
      </c>
      <c r="J1307" cm="1">
        <f t="array" aca="1" ref="J1307" ca="1">INDIRECT("'Room Details'!$K$1309")</f>
        <v>0</v>
      </c>
      <c r="K1307" t="str" cm="1">
        <f t="array" aca="1" ref="K1307" ca="1">INDIRECT("'Room Details'!$L$1309")</f>
        <v xml:space="preserve"> </v>
      </c>
      <c r="L1307" cm="1">
        <f t="array" aca="1" ref="L1307" ca="1">INDIRECT("'Room Details'!$M$1309")</f>
        <v>0</v>
      </c>
      <c r="M1307" cm="1">
        <f t="array" aca="1" ref="M1307" ca="1">INDIRECT("'Room Details'!$N$1309")</f>
        <v>0</v>
      </c>
      <c r="N1307" cm="1">
        <f t="array" aca="1" ref="N1307" ca="1">INDIRECT("'Room Details'!$O$1309")</f>
        <v>0</v>
      </c>
      <c r="O1307" cm="1">
        <f t="array" aca="1" ref="O1307" ca="1">INDIRECT("'Room Details'!$P$1309")</f>
        <v>0</v>
      </c>
    </row>
    <row r="1308" spans="1:15" x14ac:dyDescent="0.25">
      <c r="A1308" cm="1">
        <f t="array" aca="1" ref="A1308" ca="1">INDIRECT("'Room Details'!$B$1310")</f>
        <v>0</v>
      </c>
      <c r="B1308" cm="1">
        <f t="array" aca="1" ref="B1308" ca="1">INDIRECT("'Room Details'!$C$1310")</f>
        <v>0</v>
      </c>
      <c r="C1308" cm="1">
        <f t="array" aca="1" ref="C1308" ca="1">INDIRECT("'Room Details'!$D$1310")</f>
        <v>0</v>
      </c>
      <c r="D1308" cm="1">
        <f t="array" aca="1" ref="D1308" ca="1">INDIRECT("'Room Details'!$E$1310")</f>
        <v>0</v>
      </c>
      <c r="E1308" t="str" cm="1">
        <f t="array" aca="1" ref="E1308" ca="1">INDIRECT("'Room Details'!$F$1310")</f>
        <v xml:space="preserve"> </v>
      </c>
      <c r="F1308" cm="1">
        <f t="array" aca="1" ref="F1308" ca="1">INDIRECT("'Room Details'!$G$1310")</f>
        <v>0</v>
      </c>
      <c r="G1308" cm="1">
        <f t="array" aca="1" ref="G1308" ca="1">INDIRECT("'Room Details'!$H$1310")</f>
        <v>0</v>
      </c>
      <c r="H1308" cm="1">
        <f t="array" aca="1" ref="H1308" ca="1">INDIRECT("'Room Details'!$I$1310")</f>
        <v>0</v>
      </c>
      <c r="I1308" cm="1">
        <f t="array" aca="1" ref="I1308" ca="1">INDIRECT("'Room Details'!$J$1310")</f>
        <v>0</v>
      </c>
      <c r="J1308" cm="1">
        <f t="array" aca="1" ref="J1308" ca="1">INDIRECT("'Room Details'!$K$1310")</f>
        <v>0</v>
      </c>
      <c r="K1308" t="str" cm="1">
        <f t="array" aca="1" ref="K1308" ca="1">INDIRECT("'Room Details'!$L$1310")</f>
        <v xml:space="preserve"> </v>
      </c>
      <c r="L1308" cm="1">
        <f t="array" aca="1" ref="L1308" ca="1">INDIRECT("'Room Details'!$M$1310")</f>
        <v>0</v>
      </c>
      <c r="M1308" cm="1">
        <f t="array" aca="1" ref="M1308" ca="1">INDIRECT("'Room Details'!$N$1310")</f>
        <v>0</v>
      </c>
      <c r="N1308" cm="1">
        <f t="array" aca="1" ref="N1308" ca="1">INDIRECT("'Room Details'!$O$1310")</f>
        <v>0</v>
      </c>
      <c r="O1308" cm="1">
        <f t="array" aca="1" ref="O1308" ca="1">INDIRECT("'Room Details'!$P$1310")</f>
        <v>0</v>
      </c>
    </row>
    <row r="1309" spans="1:15" x14ac:dyDescent="0.25">
      <c r="A1309" cm="1">
        <f t="array" aca="1" ref="A1309" ca="1">INDIRECT("'Room Details'!$B$1311")</f>
        <v>0</v>
      </c>
      <c r="B1309" cm="1">
        <f t="array" aca="1" ref="B1309" ca="1">INDIRECT("'Room Details'!$C$1311")</f>
        <v>0</v>
      </c>
      <c r="C1309" cm="1">
        <f t="array" aca="1" ref="C1309" ca="1">INDIRECT("'Room Details'!$D$1311")</f>
        <v>0</v>
      </c>
      <c r="D1309" cm="1">
        <f t="array" aca="1" ref="D1309" ca="1">INDIRECT("'Room Details'!$E$1311")</f>
        <v>0</v>
      </c>
      <c r="E1309" t="str" cm="1">
        <f t="array" aca="1" ref="E1309" ca="1">INDIRECT("'Room Details'!$F$1311")</f>
        <v xml:space="preserve"> </v>
      </c>
      <c r="F1309" cm="1">
        <f t="array" aca="1" ref="F1309" ca="1">INDIRECT("'Room Details'!$G$1311")</f>
        <v>0</v>
      </c>
      <c r="G1309" cm="1">
        <f t="array" aca="1" ref="G1309" ca="1">INDIRECT("'Room Details'!$H$1311")</f>
        <v>0</v>
      </c>
      <c r="H1309" cm="1">
        <f t="array" aca="1" ref="H1309" ca="1">INDIRECT("'Room Details'!$I$1311")</f>
        <v>0</v>
      </c>
      <c r="I1309" cm="1">
        <f t="array" aca="1" ref="I1309" ca="1">INDIRECT("'Room Details'!$J$1311")</f>
        <v>0</v>
      </c>
      <c r="J1309" cm="1">
        <f t="array" aca="1" ref="J1309" ca="1">INDIRECT("'Room Details'!$K$1311")</f>
        <v>0</v>
      </c>
      <c r="K1309" t="str" cm="1">
        <f t="array" aca="1" ref="K1309" ca="1">INDIRECT("'Room Details'!$L$1311")</f>
        <v xml:space="preserve"> </v>
      </c>
      <c r="L1309" cm="1">
        <f t="array" aca="1" ref="L1309" ca="1">INDIRECT("'Room Details'!$M$1311")</f>
        <v>0</v>
      </c>
      <c r="M1309" cm="1">
        <f t="array" aca="1" ref="M1309" ca="1">INDIRECT("'Room Details'!$N$1311")</f>
        <v>0</v>
      </c>
      <c r="N1309" cm="1">
        <f t="array" aca="1" ref="N1309" ca="1">INDIRECT("'Room Details'!$O$1311")</f>
        <v>0</v>
      </c>
      <c r="O1309" cm="1">
        <f t="array" aca="1" ref="O1309" ca="1">INDIRECT("'Room Details'!$P$1311")</f>
        <v>0</v>
      </c>
    </row>
    <row r="1310" spans="1:15" x14ac:dyDescent="0.25">
      <c r="A1310" cm="1">
        <f t="array" aca="1" ref="A1310" ca="1">INDIRECT("'Room Details'!$B$1312")</f>
        <v>0</v>
      </c>
      <c r="B1310" cm="1">
        <f t="array" aca="1" ref="B1310" ca="1">INDIRECT("'Room Details'!$C$1312")</f>
        <v>0</v>
      </c>
      <c r="C1310" cm="1">
        <f t="array" aca="1" ref="C1310" ca="1">INDIRECT("'Room Details'!$D$1312")</f>
        <v>0</v>
      </c>
      <c r="D1310" cm="1">
        <f t="array" aca="1" ref="D1310" ca="1">INDIRECT("'Room Details'!$E$1312")</f>
        <v>0</v>
      </c>
      <c r="E1310" t="str" cm="1">
        <f t="array" aca="1" ref="E1310" ca="1">INDIRECT("'Room Details'!$F$1312")</f>
        <v xml:space="preserve"> </v>
      </c>
      <c r="F1310" cm="1">
        <f t="array" aca="1" ref="F1310" ca="1">INDIRECT("'Room Details'!$G$1312")</f>
        <v>0</v>
      </c>
      <c r="G1310" cm="1">
        <f t="array" aca="1" ref="G1310" ca="1">INDIRECT("'Room Details'!$H$1312")</f>
        <v>0</v>
      </c>
      <c r="H1310" cm="1">
        <f t="array" aca="1" ref="H1310" ca="1">INDIRECT("'Room Details'!$I$1312")</f>
        <v>0</v>
      </c>
      <c r="I1310" cm="1">
        <f t="array" aca="1" ref="I1310" ca="1">INDIRECT("'Room Details'!$J$1312")</f>
        <v>0</v>
      </c>
      <c r="J1310" cm="1">
        <f t="array" aca="1" ref="J1310" ca="1">INDIRECT("'Room Details'!$K$1312")</f>
        <v>0</v>
      </c>
      <c r="K1310" t="str" cm="1">
        <f t="array" aca="1" ref="K1310" ca="1">INDIRECT("'Room Details'!$L$1312")</f>
        <v xml:space="preserve"> </v>
      </c>
      <c r="L1310" cm="1">
        <f t="array" aca="1" ref="L1310" ca="1">INDIRECT("'Room Details'!$M$1312")</f>
        <v>0</v>
      </c>
      <c r="M1310" cm="1">
        <f t="array" aca="1" ref="M1310" ca="1">INDIRECT("'Room Details'!$N$1312")</f>
        <v>0</v>
      </c>
      <c r="N1310" cm="1">
        <f t="array" aca="1" ref="N1310" ca="1">INDIRECT("'Room Details'!$O$1312")</f>
        <v>0</v>
      </c>
      <c r="O1310" cm="1">
        <f t="array" aca="1" ref="O1310" ca="1">INDIRECT("'Room Details'!$P$1312")</f>
        <v>0</v>
      </c>
    </row>
    <row r="1311" spans="1:15" x14ac:dyDescent="0.25">
      <c r="A1311" cm="1">
        <f t="array" aca="1" ref="A1311" ca="1">INDIRECT("'Room Details'!$B$1313")</f>
        <v>0</v>
      </c>
      <c r="B1311" cm="1">
        <f t="array" aca="1" ref="B1311" ca="1">INDIRECT("'Room Details'!$C$1313")</f>
        <v>0</v>
      </c>
      <c r="C1311" cm="1">
        <f t="array" aca="1" ref="C1311" ca="1">INDIRECT("'Room Details'!$D$1313")</f>
        <v>0</v>
      </c>
      <c r="D1311" cm="1">
        <f t="array" aca="1" ref="D1311" ca="1">INDIRECT("'Room Details'!$E$1313")</f>
        <v>0</v>
      </c>
      <c r="E1311" t="str" cm="1">
        <f t="array" aca="1" ref="E1311" ca="1">INDIRECT("'Room Details'!$F$1313")</f>
        <v xml:space="preserve"> </v>
      </c>
      <c r="F1311" cm="1">
        <f t="array" aca="1" ref="F1311" ca="1">INDIRECT("'Room Details'!$G$1313")</f>
        <v>0</v>
      </c>
      <c r="G1311" cm="1">
        <f t="array" aca="1" ref="G1311" ca="1">INDIRECT("'Room Details'!$H$1313")</f>
        <v>0</v>
      </c>
      <c r="H1311" cm="1">
        <f t="array" aca="1" ref="H1311" ca="1">INDIRECT("'Room Details'!$I$1313")</f>
        <v>0</v>
      </c>
      <c r="I1311" cm="1">
        <f t="array" aca="1" ref="I1311" ca="1">INDIRECT("'Room Details'!$J$1313")</f>
        <v>0</v>
      </c>
      <c r="J1311" cm="1">
        <f t="array" aca="1" ref="J1311" ca="1">INDIRECT("'Room Details'!$K$1313")</f>
        <v>0</v>
      </c>
      <c r="K1311" t="str" cm="1">
        <f t="array" aca="1" ref="K1311" ca="1">INDIRECT("'Room Details'!$L$1313")</f>
        <v xml:space="preserve"> </v>
      </c>
      <c r="L1311" cm="1">
        <f t="array" aca="1" ref="L1311" ca="1">INDIRECT("'Room Details'!$M$1313")</f>
        <v>0</v>
      </c>
      <c r="M1311" cm="1">
        <f t="array" aca="1" ref="M1311" ca="1">INDIRECT("'Room Details'!$N$1313")</f>
        <v>0</v>
      </c>
      <c r="N1311" cm="1">
        <f t="array" aca="1" ref="N1311" ca="1">INDIRECT("'Room Details'!$O$1313")</f>
        <v>0</v>
      </c>
      <c r="O1311" cm="1">
        <f t="array" aca="1" ref="O1311" ca="1">INDIRECT("'Room Details'!$P$1313")</f>
        <v>0</v>
      </c>
    </row>
    <row r="1312" spans="1:15" x14ac:dyDescent="0.25">
      <c r="A1312" cm="1">
        <f t="array" aca="1" ref="A1312" ca="1">INDIRECT("'Room Details'!$B$1314")</f>
        <v>0</v>
      </c>
      <c r="B1312" cm="1">
        <f t="array" aca="1" ref="B1312" ca="1">INDIRECT("'Room Details'!$C$1314")</f>
        <v>0</v>
      </c>
      <c r="C1312" cm="1">
        <f t="array" aca="1" ref="C1312" ca="1">INDIRECT("'Room Details'!$D$1314")</f>
        <v>0</v>
      </c>
      <c r="D1312" cm="1">
        <f t="array" aca="1" ref="D1312" ca="1">INDIRECT("'Room Details'!$E$1314")</f>
        <v>0</v>
      </c>
      <c r="E1312" t="str" cm="1">
        <f t="array" aca="1" ref="E1312" ca="1">INDIRECT("'Room Details'!$F$1314")</f>
        <v xml:space="preserve"> </v>
      </c>
      <c r="F1312" cm="1">
        <f t="array" aca="1" ref="F1312" ca="1">INDIRECT("'Room Details'!$G$1314")</f>
        <v>0</v>
      </c>
      <c r="G1312" cm="1">
        <f t="array" aca="1" ref="G1312" ca="1">INDIRECT("'Room Details'!$H$1314")</f>
        <v>0</v>
      </c>
      <c r="H1312" cm="1">
        <f t="array" aca="1" ref="H1312" ca="1">INDIRECT("'Room Details'!$I$1314")</f>
        <v>0</v>
      </c>
      <c r="I1312" cm="1">
        <f t="array" aca="1" ref="I1312" ca="1">INDIRECT("'Room Details'!$J$1314")</f>
        <v>0</v>
      </c>
      <c r="J1312" cm="1">
        <f t="array" aca="1" ref="J1312" ca="1">INDIRECT("'Room Details'!$K$1314")</f>
        <v>0</v>
      </c>
      <c r="K1312" t="str" cm="1">
        <f t="array" aca="1" ref="K1312" ca="1">INDIRECT("'Room Details'!$L$1314")</f>
        <v xml:space="preserve"> </v>
      </c>
      <c r="L1312" cm="1">
        <f t="array" aca="1" ref="L1312" ca="1">INDIRECT("'Room Details'!$M$1314")</f>
        <v>0</v>
      </c>
      <c r="M1312" cm="1">
        <f t="array" aca="1" ref="M1312" ca="1">INDIRECT("'Room Details'!$N$1314")</f>
        <v>0</v>
      </c>
      <c r="N1312" cm="1">
        <f t="array" aca="1" ref="N1312" ca="1">INDIRECT("'Room Details'!$O$1314")</f>
        <v>0</v>
      </c>
      <c r="O1312" cm="1">
        <f t="array" aca="1" ref="O1312" ca="1">INDIRECT("'Room Details'!$P$1314")</f>
        <v>0</v>
      </c>
    </row>
    <row r="1313" spans="1:15" x14ac:dyDescent="0.25">
      <c r="A1313" cm="1">
        <f t="array" aca="1" ref="A1313" ca="1">INDIRECT("'Room Details'!$B$1315")</f>
        <v>0</v>
      </c>
      <c r="B1313" cm="1">
        <f t="array" aca="1" ref="B1313" ca="1">INDIRECT("'Room Details'!$C$1315")</f>
        <v>0</v>
      </c>
      <c r="C1313" cm="1">
        <f t="array" aca="1" ref="C1313" ca="1">INDIRECT("'Room Details'!$D$1315")</f>
        <v>0</v>
      </c>
      <c r="D1313" cm="1">
        <f t="array" aca="1" ref="D1313" ca="1">INDIRECT("'Room Details'!$E$1315")</f>
        <v>0</v>
      </c>
      <c r="E1313" t="str" cm="1">
        <f t="array" aca="1" ref="E1313" ca="1">INDIRECT("'Room Details'!$F$1315")</f>
        <v xml:space="preserve"> </v>
      </c>
      <c r="F1313" cm="1">
        <f t="array" aca="1" ref="F1313" ca="1">INDIRECT("'Room Details'!$G$1315")</f>
        <v>0</v>
      </c>
      <c r="G1313" cm="1">
        <f t="array" aca="1" ref="G1313" ca="1">INDIRECT("'Room Details'!$H$1315")</f>
        <v>0</v>
      </c>
      <c r="H1313" cm="1">
        <f t="array" aca="1" ref="H1313" ca="1">INDIRECT("'Room Details'!$I$1315")</f>
        <v>0</v>
      </c>
      <c r="I1313" cm="1">
        <f t="array" aca="1" ref="I1313" ca="1">INDIRECT("'Room Details'!$J$1315")</f>
        <v>0</v>
      </c>
      <c r="J1313" cm="1">
        <f t="array" aca="1" ref="J1313" ca="1">INDIRECT("'Room Details'!$K$1315")</f>
        <v>0</v>
      </c>
      <c r="K1313" t="str" cm="1">
        <f t="array" aca="1" ref="K1313" ca="1">INDIRECT("'Room Details'!$L$1315")</f>
        <v xml:space="preserve"> </v>
      </c>
      <c r="L1313" cm="1">
        <f t="array" aca="1" ref="L1313" ca="1">INDIRECT("'Room Details'!$M$1315")</f>
        <v>0</v>
      </c>
      <c r="M1313" cm="1">
        <f t="array" aca="1" ref="M1313" ca="1">INDIRECT("'Room Details'!$N$1315")</f>
        <v>0</v>
      </c>
      <c r="N1313" cm="1">
        <f t="array" aca="1" ref="N1313" ca="1">INDIRECT("'Room Details'!$O$1315")</f>
        <v>0</v>
      </c>
      <c r="O1313" cm="1">
        <f t="array" aca="1" ref="O1313" ca="1">INDIRECT("'Room Details'!$P$1315")</f>
        <v>0</v>
      </c>
    </row>
    <row r="1314" spans="1:15" x14ac:dyDescent="0.25">
      <c r="A1314" cm="1">
        <f t="array" aca="1" ref="A1314" ca="1">INDIRECT("'Room Details'!$B$1316")</f>
        <v>0</v>
      </c>
      <c r="B1314" cm="1">
        <f t="array" aca="1" ref="B1314" ca="1">INDIRECT("'Room Details'!$C$1316")</f>
        <v>0</v>
      </c>
      <c r="C1314" cm="1">
        <f t="array" aca="1" ref="C1314" ca="1">INDIRECT("'Room Details'!$D$1316")</f>
        <v>0</v>
      </c>
      <c r="D1314" cm="1">
        <f t="array" aca="1" ref="D1314" ca="1">INDIRECT("'Room Details'!$E$1316")</f>
        <v>0</v>
      </c>
      <c r="E1314" t="str" cm="1">
        <f t="array" aca="1" ref="E1314" ca="1">INDIRECT("'Room Details'!$F$1316")</f>
        <v xml:space="preserve"> </v>
      </c>
      <c r="F1314" cm="1">
        <f t="array" aca="1" ref="F1314" ca="1">INDIRECT("'Room Details'!$G$1316")</f>
        <v>0</v>
      </c>
      <c r="G1314" cm="1">
        <f t="array" aca="1" ref="G1314" ca="1">INDIRECT("'Room Details'!$H$1316")</f>
        <v>0</v>
      </c>
      <c r="H1314" cm="1">
        <f t="array" aca="1" ref="H1314" ca="1">INDIRECT("'Room Details'!$I$1316")</f>
        <v>0</v>
      </c>
      <c r="I1314" cm="1">
        <f t="array" aca="1" ref="I1314" ca="1">INDIRECT("'Room Details'!$J$1316")</f>
        <v>0</v>
      </c>
      <c r="J1314" cm="1">
        <f t="array" aca="1" ref="J1314" ca="1">INDIRECT("'Room Details'!$K$1316")</f>
        <v>0</v>
      </c>
      <c r="K1314" t="str" cm="1">
        <f t="array" aca="1" ref="K1314" ca="1">INDIRECT("'Room Details'!$L$1316")</f>
        <v xml:space="preserve"> </v>
      </c>
      <c r="L1314" cm="1">
        <f t="array" aca="1" ref="L1314" ca="1">INDIRECT("'Room Details'!$M$1316")</f>
        <v>0</v>
      </c>
      <c r="M1314" cm="1">
        <f t="array" aca="1" ref="M1314" ca="1">INDIRECT("'Room Details'!$N$1316")</f>
        <v>0</v>
      </c>
      <c r="N1314" cm="1">
        <f t="array" aca="1" ref="N1314" ca="1">INDIRECT("'Room Details'!$O$1316")</f>
        <v>0</v>
      </c>
      <c r="O1314" cm="1">
        <f t="array" aca="1" ref="O1314" ca="1">INDIRECT("'Room Details'!$P$1316")</f>
        <v>0</v>
      </c>
    </row>
    <row r="1315" spans="1:15" x14ac:dyDescent="0.25">
      <c r="A1315" cm="1">
        <f t="array" aca="1" ref="A1315" ca="1">INDIRECT("'Room Details'!$B$1317")</f>
        <v>0</v>
      </c>
      <c r="B1315" cm="1">
        <f t="array" aca="1" ref="B1315" ca="1">INDIRECT("'Room Details'!$C$1317")</f>
        <v>0</v>
      </c>
      <c r="C1315" cm="1">
        <f t="array" aca="1" ref="C1315" ca="1">INDIRECT("'Room Details'!$D$1317")</f>
        <v>0</v>
      </c>
      <c r="D1315" cm="1">
        <f t="array" aca="1" ref="D1315" ca="1">INDIRECT("'Room Details'!$E$1317")</f>
        <v>0</v>
      </c>
      <c r="E1315" t="str" cm="1">
        <f t="array" aca="1" ref="E1315" ca="1">INDIRECT("'Room Details'!$F$1317")</f>
        <v xml:space="preserve"> </v>
      </c>
      <c r="F1315" cm="1">
        <f t="array" aca="1" ref="F1315" ca="1">INDIRECT("'Room Details'!$G$1317")</f>
        <v>0</v>
      </c>
      <c r="G1315" cm="1">
        <f t="array" aca="1" ref="G1315" ca="1">INDIRECT("'Room Details'!$H$1317")</f>
        <v>0</v>
      </c>
      <c r="H1315" cm="1">
        <f t="array" aca="1" ref="H1315" ca="1">INDIRECT("'Room Details'!$I$1317")</f>
        <v>0</v>
      </c>
      <c r="I1315" cm="1">
        <f t="array" aca="1" ref="I1315" ca="1">INDIRECT("'Room Details'!$J$1317")</f>
        <v>0</v>
      </c>
      <c r="J1315" cm="1">
        <f t="array" aca="1" ref="J1315" ca="1">INDIRECT("'Room Details'!$K$1317")</f>
        <v>0</v>
      </c>
      <c r="K1315" t="str" cm="1">
        <f t="array" aca="1" ref="K1315" ca="1">INDIRECT("'Room Details'!$L$1317")</f>
        <v xml:space="preserve"> </v>
      </c>
      <c r="L1315" cm="1">
        <f t="array" aca="1" ref="L1315" ca="1">INDIRECT("'Room Details'!$M$1317")</f>
        <v>0</v>
      </c>
      <c r="M1315" cm="1">
        <f t="array" aca="1" ref="M1315" ca="1">INDIRECT("'Room Details'!$N$1317")</f>
        <v>0</v>
      </c>
      <c r="N1315" cm="1">
        <f t="array" aca="1" ref="N1315" ca="1">INDIRECT("'Room Details'!$O$1317")</f>
        <v>0</v>
      </c>
      <c r="O1315" cm="1">
        <f t="array" aca="1" ref="O1315" ca="1">INDIRECT("'Room Details'!$P$1317")</f>
        <v>0</v>
      </c>
    </row>
    <row r="1316" spans="1:15" x14ac:dyDescent="0.25">
      <c r="A1316" cm="1">
        <f t="array" aca="1" ref="A1316" ca="1">INDIRECT("'Room Details'!$B$1318")</f>
        <v>0</v>
      </c>
      <c r="B1316" cm="1">
        <f t="array" aca="1" ref="B1316" ca="1">INDIRECT("'Room Details'!$C$1318")</f>
        <v>0</v>
      </c>
      <c r="C1316" cm="1">
        <f t="array" aca="1" ref="C1316" ca="1">INDIRECT("'Room Details'!$D$1318")</f>
        <v>0</v>
      </c>
      <c r="D1316" cm="1">
        <f t="array" aca="1" ref="D1316" ca="1">INDIRECT("'Room Details'!$E$1318")</f>
        <v>0</v>
      </c>
      <c r="E1316" t="str" cm="1">
        <f t="array" aca="1" ref="E1316" ca="1">INDIRECT("'Room Details'!$F$1318")</f>
        <v xml:space="preserve"> </v>
      </c>
      <c r="F1316" cm="1">
        <f t="array" aca="1" ref="F1316" ca="1">INDIRECT("'Room Details'!$G$1318")</f>
        <v>0</v>
      </c>
      <c r="G1316" cm="1">
        <f t="array" aca="1" ref="G1316" ca="1">INDIRECT("'Room Details'!$H$1318")</f>
        <v>0</v>
      </c>
      <c r="H1316" cm="1">
        <f t="array" aca="1" ref="H1316" ca="1">INDIRECT("'Room Details'!$I$1318")</f>
        <v>0</v>
      </c>
      <c r="I1316" cm="1">
        <f t="array" aca="1" ref="I1316" ca="1">INDIRECT("'Room Details'!$J$1318")</f>
        <v>0</v>
      </c>
      <c r="J1316" cm="1">
        <f t="array" aca="1" ref="J1316" ca="1">INDIRECT("'Room Details'!$K$1318")</f>
        <v>0</v>
      </c>
      <c r="K1316" t="str" cm="1">
        <f t="array" aca="1" ref="K1316" ca="1">INDIRECT("'Room Details'!$L$1318")</f>
        <v xml:space="preserve"> </v>
      </c>
      <c r="L1316" cm="1">
        <f t="array" aca="1" ref="L1316" ca="1">INDIRECT("'Room Details'!$M$1318")</f>
        <v>0</v>
      </c>
      <c r="M1316" cm="1">
        <f t="array" aca="1" ref="M1316" ca="1">INDIRECT("'Room Details'!$N$1318")</f>
        <v>0</v>
      </c>
      <c r="N1316" cm="1">
        <f t="array" aca="1" ref="N1316" ca="1">INDIRECT("'Room Details'!$O$1318")</f>
        <v>0</v>
      </c>
      <c r="O1316" cm="1">
        <f t="array" aca="1" ref="O1316" ca="1">INDIRECT("'Room Details'!$P$1318")</f>
        <v>0</v>
      </c>
    </row>
    <row r="1317" spans="1:15" x14ac:dyDescent="0.25">
      <c r="A1317" cm="1">
        <f t="array" aca="1" ref="A1317" ca="1">INDIRECT("'Room Details'!$B$1319")</f>
        <v>0</v>
      </c>
      <c r="B1317" cm="1">
        <f t="array" aca="1" ref="B1317" ca="1">INDIRECT("'Room Details'!$C$1319")</f>
        <v>0</v>
      </c>
      <c r="C1317" cm="1">
        <f t="array" aca="1" ref="C1317" ca="1">INDIRECT("'Room Details'!$D$1319")</f>
        <v>0</v>
      </c>
      <c r="D1317" cm="1">
        <f t="array" aca="1" ref="D1317" ca="1">INDIRECT("'Room Details'!$E$1319")</f>
        <v>0</v>
      </c>
      <c r="E1317" t="str" cm="1">
        <f t="array" aca="1" ref="E1317" ca="1">INDIRECT("'Room Details'!$F$1319")</f>
        <v xml:space="preserve"> </v>
      </c>
      <c r="F1317" cm="1">
        <f t="array" aca="1" ref="F1317" ca="1">INDIRECT("'Room Details'!$G$1319")</f>
        <v>0</v>
      </c>
      <c r="G1317" cm="1">
        <f t="array" aca="1" ref="G1317" ca="1">INDIRECT("'Room Details'!$H$1319")</f>
        <v>0</v>
      </c>
      <c r="H1317" cm="1">
        <f t="array" aca="1" ref="H1317" ca="1">INDIRECT("'Room Details'!$I$1319")</f>
        <v>0</v>
      </c>
      <c r="I1317" cm="1">
        <f t="array" aca="1" ref="I1317" ca="1">INDIRECT("'Room Details'!$J$1319")</f>
        <v>0</v>
      </c>
      <c r="J1317" cm="1">
        <f t="array" aca="1" ref="J1317" ca="1">INDIRECT("'Room Details'!$K$1319")</f>
        <v>0</v>
      </c>
      <c r="K1317" t="str" cm="1">
        <f t="array" aca="1" ref="K1317" ca="1">INDIRECT("'Room Details'!$L$1319")</f>
        <v xml:space="preserve"> </v>
      </c>
      <c r="L1317" cm="1">
        <f t="array" aca="1" ref="L1317" ca="1">INDIRECT("'Room Details'!$M$1319")</f>
        <v>0</v>
      </c>
      <c r="M1317" cm="1">
        <f t="array" aca="1" ref="M1317" ca="1">INDIRECT("'Room Details'!$N$1319")</f>
        <v>0</v>
      </c>
      <c r="N1317" cm="1">
        <f t="array" aca="1" ref="N1317" ca="1">INDIRECT("'Room Details'!$O$1319")</f>
        <v>0</v>
      </c>
      <c r="O1317" cm="1">
        <f t="array" aca="1" ref="O1317" ca="1">INDIRECT("'Room Details'!$P$1319")</f>
        <v>0</v>
      </c>
    </row>
    <row r="1318" spans="1:15" x14ac:dyDescent="0.25">
      <c r="A1318" cm="1">
        <f t="array" aca="1" ref="A1318" ca="1">INDIRECT("'Room Details'!$B$1320")</f>
        <v>0</v>
      </c>
      <c r="B1318" cm="1">
        <f t="array" aca="1" ref="B1318" ca="1">INDIRECT("'Room Details'!$C$1320")</f>
        <v>0</v>
      </c>
      <c r="C1318" cm="1">
        <f t="array" aca="1" ref="C1318" ca="1">INDIRECT("'Room Details'!$D$1320")</f>
        <v>0</v>
      </c>
      <c r="D1318" cm="1">
        <f t="array" aca="1" ref="D1318" ca="1">INDIRECT("'Room Details'!$E$1320")</f>
        <v>0</v>
      </c>
      <c r="E1318" t="str" cm="1">
        <f t="array" aca="1" ref="E1318" ca="1">INDIRECT("'Room Details'!$F$1320")</f>
        <v xml:space="preserve"> </v>
      </c>
      <c r="F1318" cm="1">
        <f t="array" aca="1" ref="F1318" ca="1">INDIRECT("'Room Details'!$G$1320")</f>
        <v>0</v>
      </c>
      <c r="G1318" cm="1">
        <f t="array" aca="1" ref="G1318" ca="1">INDIRECT("'Room Details'!$H$1320")</f>
        <v>0</v>
      </c>
      <c r="H1318" cm="1">
        <f t="array" aca="1" ref="H1318" ca="1">INDIRECT("'Room Details'!$I$1320")</f>
        <v>0</v>
      </c>
      <c r="I1318" cm="1">
        <f t="array" aca="1" ref="I1318" ca="1">INDIRECT("'Room Details'!$J$1320")</f>
        <v>0</v>
      </c>
      <c r="J1318" cm="1">
        <f t="array" aca="1" ref="J1318" ca="1">INDIRECT("'Room Details'!$K$1320")</f>
        <v>0</v>
      </c>
      <c r="K1318" t="str" cm="1">
        <f t="array" aca="1" ref="K1318" ca="1">INDIRECT("'Room Details'!$L$1320")</f>
        <v xml:space="preserve"> </v>
      </c>
      <c r="L1318" cm="1">
        <f t="array" aca="1" ref="L1318" ca="1">INDIRECT("'Room Details'!$M$1320")</f>
        <v>0</v>
      </c>
      <c r="M1318" cm="1">
        <f t="array" aca="1" ref="M1318" ca="1">INDIRECT("'Room Details'!$N$1320")</f>
        <v>0</v>
      </c>
      <c r="N1318" cm="1">
        <f t="array" aca="1" ref="N1318" ca="1">INDIRECT("'Room Details'!$O$1320")</f>
        <v>0</v>
      </c>
      <c r="O1318" cm="1">
        <f t="array" aca="1" ref="O1318" ca="1">INDIRECT("'Room Details'!$P$1320")</f>
        <v>0</v>
      </c>
    </row>
    <row r="1319" spans="1:15" x14ac:dyDescent="0.25">
      <c r="A1319" cm="1">
        <f t="array" aca="1" ref="A1319" ca="1">INDIRECT("'Room Details'!$B$1321")</f>
        <v>0</v>
      </c>
      <c r="B1319" cm="1">
        <f t="array" aca="1" ref="B1319" ca="1">INDIRECT("'Room Details'!$C$1321")</f>
        <v>0</v>
      </c>
      <c r="C1319" cm="1">
        <f t="array" aca="1" ref="C1319" ca="1">INDIRECT("'Room Details'!$D$1321")</f>
        <v>0</v>
      </c>
      <c r="D1319" cm="1">
        <f t="array" aca="1" ref="D1319" ca="1">INDIRECT("'Room Details'!$E$1321")</f>
        <v>0</v>
      </c>
      <c r="E1319" t="str" cm="1">
        <f t="array" aca="1" ref="E1319" ca="1">INDIRECT("'Room Details'!$F$1321")</f>
        <v xml:space="preserve"> </v>
      </c>
      <c r="F1319" cm="1">
        <f t="array" aca="1" ref="F1319" ca="1">INDIRECT("'Room Details'!$G$1321")</f>
        <v>0</v>
      </c>
      <c r="G1319" cm="1">
        <f t="array" aca="1" ref="G1319" ca="1">INDIRECT("'Room Details'!$H$1321")</f>
        <v>0</v>
      </c>
      <c r="H1319" cm="1">
        <f t="array" aca="1" ref="H1319" ca="1">INDIRECT("'Room Details'!$I$1321")</f>
        <v>0</v>
      </c>
      <c r="I1319" cm="1">
        <f t="array" aca="1" ref="I1319" ca="1">INDIRECT("'Room Details'!$J$1321")</f>
        <v>0</v>
      </c>
      <c r="J1319" cm="1">
        <f t="array" aca="1" ref="J1319" ca="1">INDIRECT("'Room Details'!$K$1321")</f>
        <v>0</v>
      </c>
      <c r="K1319" t="str" cm="1">
        <f t="array" aca="1" ref="K1319" ca="1">INDIRECT("'Room Details'!$L$1321")</f>
        <v xml:space="preserve"> </v>
      </c>
      <c r="L1319" cm="1">
        <f t="array" aca="1" ref="L1319" ca="1">INDIRECT("'Room Details'!$M$1321")</f>
        <v>0</v>
      </c>
      <c r="M1319" cm="1">
        <f t="array" aca="1" ref="M1319" ca="1">INDIRECT("'Room Details'!$N$1321")</f>
        <v>0</v>
      </c>
      <c r="N1319" cm="1">
        <f t="array" aca="1" ref="N1319" ca="1">INDIRECT("'Room Details'!$O$1321")</f>
        <v>0</v>
      </c>
      <c r="O1319" cm="1">
        <f t="array" aca="1" ref="O1319" ca="1">INDIRECT("'Room Details'!$P$1321")</f>
        <v>0</v>
      </c>
    </row>
    <row r="1320" spans="1:15" x14ac:dyDescent="0.25">
      <c r="A1320" cm="1">
        <f t="array" aca="1" ref="A1320" ca="1">INDIRECT("'Room Details'!$B$1322")</f>
        <v>0</v>
      </c>
      <c r="B1320" cm="1">
        <f t="array" aca="1" ref="B1320" ca="1">INDIRECT("'Room Details'!$C$1322")</f>
        <v>0</v>
      </c>
      <c r="C1320" cm="1">
        <f t="array" aca="1" ref="C1320" ca="1">INDIRECT("'Room Details'!$D$1322")</f>
        <v>0</v>
      </c>
      <c r="D1320" cm="1">
        <f t="array" aca="1" ref="D1320" ca="1">INDIRECT("'Room Details'!$E$1322")</f>
        <v>0</v>
      </c>
      <c r="E1320" t="str" cm="1">
        <f t="array" aca="1" ref="E1320" ca="1">INDIRECT("'Room Details'!$F$1322")</f>
        <v xml:space="preserve"> </v>
      </c>
      <c r="F1320" cm="1">
        <f t="array" aca="1" ref="F1320" ca="1">INDIRECT("'Room Details'!$G$1322")</f>
        <v>0</v>
      </c>
      <c r="G1320" cm="1">
        <f t="array" aca="1" ref="G1320" ca="1">INDIRECT("'Room Details'!$H$1322")</f>
        <v>0</v>
      </c>
      <c r="H1320" cm="1">
        <f t="array" aca="1" ref="H1320" ca="1">INDIRECT("'Room Details'!$I$1322")</f>
        <v>0</v>
      </c>
      <c r="I1320" cm="1">
        <f t="array" aca="1" ref="I1320" ca="1">INDIRECT("'Room Details'!$J$1322")</f>
        <v>0</v>
      </c>
      <c r="J1320" cm="1">
        <f t="array" aca="1" ref="J1320" ca="1">INDIRECT("'Room Details'!$K$1322")</f>
        <v>0</v>
      </c>
      <c r="K1320" t="str" cm="1">
        <f t="array" aca="1" ref="K1320" ca="1">INDIRECT("'Room Details'!$L$1322")</f>
        <v xml:space="preserve"> </v>
      </c>
      <c r="L1320" cm="1">
        <f t="array" aca="1" ref="L1320" ca="1">INDIRECT("'Room Details'!$M$1322")</f>
        <v>0</v>
      </c>
      <c r="M1320" cm="1">
        <f t="array" aca="1" ref="M1320" ca="1">INDIRECT("'Room Details'!$N$1322")</f>
        <v>0</v>
      </c>
      <c r="N1320" cm="1">
        <f t="array" aca="1" ref="N1320" ca="1">INDIRECT("'Room Details'!$O$1322")</f>
        <v>0</v>
      </c>
      <c r="O1320" cm="1">
        <f t="array" aca="1" ref="O1320" ca="1">INDIRECT("'Room Details'!$P$1322")</f>
        <v>0</v>
      </c>
    </row>
    <row r="1321" spans="1:15" x14ac:dyDescent="0.25">
      <c r="A1321" cm="1">
        <f t="array" aca="1" ref="A1321" ca="1">INDIRECT("'Room Details'!$B$1323")</f>
        <v>0</v>
      </c>
      <c r="B1321" cm="1">
        <f t="array" aca="1" ref="B1321" ca="1">INDIRECT("'Room Details'!$C$1323")</f>
        <v>0</v>
      </c>
      <c r="C1321" cm="1">
        <f t="array" aca="1" ref="C1321" ca="1">INDIRECT("'Room Details'!$D$1323")</f>
        <v>0</v>
      </c>
      <c r="D1321" cm="1">
        <f t="array" aca="1" ref="D1321" ca="1">INDIRECT("'Room Details'!$E$1323")</f>
        <v>0</v>
      </c>
      <c r="E1321" t="str" cm="1">
        <f t="array" aca="1" ref="E1321" ca="1">INDIRECT("'Room Details'!$F$1323")</f>
        <v xml:space="preserve"> </v>
      </c>
      <c r="F1321" cm="1">
        <f t="array" aca="1" ref="F1321" ca="1">INDIRECT("'Room Details'!$G$1323")</f>
        <v>0</v>
      </c>
      <c r="G1321" cm="1">
        <f t="array" aca="1" ref="G1321" ca="1">INDIRECT("'Room Details'!$H$1323")</f>
        <v>0</v>
      </c>
      <c r="H1321" cm="1">
        <f t="array" aca="1" ref="H1321" ca="1">INDIRECT("'Room Details'!$I$1323")</f>
        <v>0</v>
      </c>
      <c r="I1321" cm="1">
        <f t="array" aca="1" ref="I1321" ca="1">INDIRECT("'Room Details'!$J$1323")</f>
        <v>0</v>
      </c>
      <c r="J1321" cm="1">
        <f t="array" aca="1" ref="J1321" ca="1">INDIRECT("'Room Details'!$K$1323")</f>
        <v>0</v>
      </c>
      <c r="K1321" t="str" cm="1">
        <f t="array" aca="1" ref="K1321" ca="1">INDIRECT("'Room Details'!$L$1323")</f>
        <v xml:space="preserve"> </v>
      </c>
      <c r="L1321" cm="1">
        <f t="array" aca="1" ref="L1321" ca="1">INDIRECT("'Room Details'!$M$1323")</f>
        <v>0</v>
      </c>
      <c r="M1321" cm="1">
        <f t="array" aca="1" ref="M1321" ca="1">INDIRECT("'Room Details'!$N$1323")</f>
        <v>0</v>
      </c>
      <c r="N1321" cm="1">
        <f t="array" aca="1" ref="N1321" ca="1">INDIRECT("'Room Details'!$O$1323")</f>
        <v>0</v>
      </c>
      <c r="O1321" cm="1">
        <f t="array" aca="1" ref="O1321" ca="1">INDIRECT("'Room Details'!$P$1323")</f>
        <v>0</v>
      </c>
    </row>
    <row r="1322" spans="1:15" x14ac:dyDescent="0.25">
      <c r="A1322" cm="1">
        <f t="array" aca="1" ref="A1322" ca="1">INDIRECT("'Room Details'!$B$1324")</f>
        <v>0</v>
      </c>
      <c r="B1322" cm="1">
        <f t="array" aca="1" ref="B1322" ca="1">INDIRECT("'Room Details'!$C$1324")</f>
        <v>0</v>
      </c>
      <c r="C1322" cm="1">
        <f t="array" aca="1" ref="C1322" ca="1">INDIRECT("'Room Details'!$D$1324")</f>
        <v>0</v>
      </c>
      <c r="D1322" cm="1">
        <f t="array" aca="1" ref="D1322" ca="1">INDIRECT("'Room Details'!$E$1324")</f>
        <v>0</v>
      </c>
      <c r="E1322" t="str" cm="1">
        <f t="array" aca="1" ref="E1322" ca="1">INDIRECT("'Room Details'!$F$1324")</f>
        <v xml:space="preserve"> </v>
      </c>
      <c r="F1322" cm="1">
        <f t="array" aca="1" ref="F1322" ca="1">INDIRECT("'Room Details'!$G$1324")</f>
        <v>0</v>
      </c>
      <c r="G1322" cm="1">
        <f t="array" aca="1" ref="G1322" ca="1">INDIRECT("'Room Details'!$H$1324")</f>
        <v>0</v>
      </c>
      <c r="H1322" cm="1">
        <f t="array" aca="1" ref="H1322" ca="1">INDIRECT("'Room Details'!$I$1324")</f>
        <v>0</v>
      </c>
      <c r="I1322" cm="1">
        <f t="array" aca="1" ref="I1322" ca="1">INDIRECT("'Room Details'!$J$1324")</f>
        <v>0</v>
      </c>
      <c r="J1322" cm="1">
        <f t="array" aca="1" ref="J1322" ca="1">INDIRECT("'Room Details'!$K$1324")</f>
        <v>0</v>
      </c>
      <c r="K1322" t="str" cm="1">
        <f t="array" aca="1" ref="K1322" ca="1">INDIRECT("'Room Details'!$L$1324")</f>
        <v xml:space="preserve"> </v>
      </c>
      <c r="L1322" cm="1">
        <f t="array" aca="1" ref="L1322" ca="1">INDIRECT("'Room Details'!$M$1324")</f>
        <v>0</v>
      </c>
      <c r="M1322" cm="1">
        <f t="array" aca="1" ref="M1322" ca="1">INDIRECT("'Room Details'!$N$1324")</f>
        <v>0</v>
      </c>
      <c r="N1322" cm="1">
        <f t="array" aca="1" ref="N1322" ca="1">INDIRECT("'Room Details'!$O$1324")</f>
        <v>0</v>
      </c>
      <c r="O1322" cm="1">
        <f t="array" aca="1" ref="O1322" ca="1">INDIRECT("'Room Details'!$P$1324")</f>
        <v>0</v>
      </c>
    </row>
    <row r="1323" spans="1:15" x14ac:dyDescent="0.25">
      <c r="A1323" cm="1">
        <f t="array" aca="1" ref="A1323" ca="1">INDIRECT("'Room Details'!$B$1325")</f>
        <v>0</v>
      </c>
      <c r="B1323" cm="1">
        <f t="array" aca="1" ref="B1323" ca="1">INDIRECT("'Room Details'!$C$1325")</f>
        <v>0</v>
      </c>
      <c r="C1323" cm="1">
        <f t="array" aca="1" ref="C1323" ca="1">INDIRECT("'Room Details'!$D$1325")</f>
        <v>0</v>
      </c>
      <c r="D1323" cm="1">
        <f t="array" aca="1" ref="D1323" ca="1">INDIRECT("'Room Details'!$E$1325")</f>
        <v>0</v>
      </c>
      <c r="E1323" t="str" cm="1">
        <f t="array" aca="1" ref="E1323" ca="1">INDIRECT("'Room Details'!$F$1325")</f>
        <v xml:space="preserve"> </v>
      </c>
      <c r="F1323" cm="1">
        <f t="array" aca="1" ref="F1323" ca="1">INDIRECT("'Room Details'!$G$1325")</f>
        <v>0</v>
      </c>
      <c r="G1323" cm="1">
        <f t="array" aca="1" ref="G1323" ca="1">INDIRECT("'Room Details'!$H$1325")</f>
        <v>0</v>
      </c>
      <c r="H1323" cm="1">
        <f t="array" aca="1" ref="H1323" ca="1">INDIRECT("'Room Details'!$I$1325")</f>
        <v>0</v>
      </c>
      <c r="I1323" cm="1">
        <f t="array" aca="1" ref="I1323" ca="1">INDIRECT("'Room Details'!$J$1325")</f>
        <v>0</v>
      </c>
      <c r="J1323" cm="1">
        <f t="array" aca="1" ref="J1323" ca="1">INDIRECT("'Room Details'!$K$1325")</f>
        <v>0</v>
      </c>
      <c r="K1323" t="str" cm="1">
        <f t="array" aca="1" ref="K1323" ca="1">INDIRECT("'Room Details'!$L$1325")</f>
        <v xml:space="preserve"> </v>
      </c>
      <c r="L1323" cm="1">
        <f t="array" aca="1" ref="L1323" ca="1">INDIRECT("'Room Details'!$M$1325")</f>
        <v>0</v>
      </c>
      <c r="M1323" cm="1">
        <f t="array" aca="1" ref="M1323" ca="1">INDIRECT("'Room Details'!$N$1325")</f>
        <v>0</v>
      </c>
      <c r="N1323" cm="1">
        <f t="array" aca="1" ref="N1323" ca="1">INDIRECT("'Room Details'!$O$1325")</f>
        <v>0</v>
      </c>
      <c r="O1323" cm="1">
        <f t="array" aca="1" ref="O1323" ca="1">INDIRECT("'Room Details'!$P$1325")</f>
        <v>0</v>
      </c>
    </row>
    <row r="1324" spans="1:15" x14ac:dyDescent="0.25">
      <c r="A1324" cm="1">
        <f t="array" aca="1" ref="A1324" ca="1">INDIRECT("'Room Details'!$B$1326")</f>
        <v>0</v>
      </c>
      <c r="B1324" cm="1">
        <f t="array" aca="1" ref="B1324" ca="1">INDIRECT("'Room Details'!$C$1326")</f>
        <v>0</v>
      </c>
      <c r="C1324" cm="1">
        <f t="array" aca="1" ref="C1324" ca="1">INDIRECT("'Room Details'!$D$1326")</f>
        <v>0</v>
      </c>
      <c r="D1324" cm="1">
        <f t="array" aca="1" ref="D1324" ca="1">INDIRECT("'Room Details'!$E$1326")</f>
        <v>0</v>
      </c>
      <c r="E1324" t="str" cm="1">
        <f t="array" aca="1" ref="E1324" ca="1">INDIRECT("'Room Details'!$F$1326")</f>
        <v xml:space="preserve"> </v>
      </c>
      <c r="F1324" cm="1">
        <f t="array" aca="1" ref="F1324" ca="1">INDIRECT("'Room Details'!$G$1326")</f>
        <v>0</v>
      </c>
      <c r="G1324" cm="1">
        <f t="array" aca="1" ref="G1324" ca="1">INDIRECT("'Room Details'!$H$1326")</f>
        <v>0</v>
      </c>
      <c r="H1324" cm="1">
        <f t="array" aca="1" ref="H1324" ca="1">INDIRECT("'Room Details'!$I$1326")</f>
        <v>0</v>
      </c>
      <c r="I1324" cm="1">
        <f t="array" aca="1" ref="I1324" ca="1">INDIRECT("'Room Details'!$J$1326")</f>
        <v>0</v>
      </c>
      <c r="J1324" cm="1">
        <f t="array" aca="1" ref="J1324" ca="1">INDIRECT("'Room Details'!$K$1326")</f>
        <v>0</v>
      </c>
      <c r="K1324" t="str" cm="1">
        <f t="array" aca="1" ref="K1324" ca="1">INDIRECT("'Room Details'!$L$1326")</f>
        <v xml:space="preserve"> </v>
      </c>
      <c r="L1324" cm="1">
        <f t="array" aca="1" ref="L1324" ca="1">INDIRECT("'Room Details'!$M$1326")</f>
        <v>0</v>
      </c>
      <c r="M1324" cm="1">
        <f t="array" aca="1" ref="M1324" ca="1">INDIRECT("'Room Details'!$N$1326")</f>
        <v>0</v>
      </c>
      <c r="N1324" cm="1">
        <f t="array" aca="1" ref="N1324" ca="1">INDIRECT("'Room Details'!$O$1326")</f>
        <v>0</v>
      </c>
      <c r="O1324" cm="1">
        <f t="array" aca="1" ref="O1324" ca="1">INDIRECT("'Room Details'!$P$1326")</f>
        <v>0</v>
      </c>
    </row>
    <row r="1325" spans="1:15" x14ac:dyDescent="0.25">
      <c r="A1325" cm="1">
        <f t="array" aca="1" ref="A1325" ca="1">INDIRECT("'Room Details'!$B$1327")</f>
        <v>0</v>
      </c>
      <c r="B1325" cm="1">
        <f t="array" aca="1" ref="B1325" ca="1">INDIRECT("'Room Details'!$C$1327")</f>
        <v>0</v>
      </c>
      <c r="C1325" cm="1">
        <f t="array" aca="1" ref="C1325" ca="1">INDIRECT("'Room Details'!$D$1327")</f>
        <v>0</v>
      </c>
      <c r="D1325" cm="1">
        <f t="array" aca="1" ref="D1325" ca="1">INDIRECT("'Room Details'!$E$1327")</f>
        <v>0</v>
      </c>
      <c r="E1325" t="str" cm="1">
        <f t="array" aca="1" ref="E1325" ca="1">INDIRECT("'Room Details'!$F$1327")</f>
        <v xml:space="preserve"> </v>
      </c>
      <c r="F1325" cm="1">
        <f t="array" aca="1" ref="F1325" ca="1">INDIRECT("'Room Details'!$G$1327")</f>
        <v>0</v>
      </c>
      <c r="G1325" cm="1">
        <f t="array" aca="1" ref="G1325" ca="1">INDIRECT("'Room Details'!$H$1327")</f>
        <v>0</v>
      </c>
      <c r="H1325" cm="1">
        <f t="array" aca="1" ref="H1325" ca="1">INDIRECT("'Room Details'!$I$1327")</f>
        <v>0</v>
      </c>
      <c r="I1325" cm="1">
        <f t="array" aca="1" ref="I1325" ca="1">INDIRECT("'Room Details'!$J$1327")</f>
        <v>0</v>
      </c>
      <c r="J1325" cm="1">
        <f t="array" aca="1" ref="J1325" ca="1">INDIRECT("'Room Details'!$K$1327")</f>
        <v>0</v>
      </c>
      <c r="K1325" t="str" cm="1">
        <f t="array" aca="1" ref="K1325" ca="1">INDIRECT("'Room Details'!$L$1327")</f>
        <v xml:space="preserve"> </v>
      </c>
      <c r="L1325" cm="1">
        <f t="array" aca="1" ref="L1325" ca="1">INDIRECT("'Room Details'!$M$1327")</f>
        <v>0</v>
      </c>
      <c r="M1325" cm="1">
        <f t="array" aca="1" ref="M1325" ca="1">INDIRECT("'Room Details'!$N$1327")</f>
        <v>0</v>
      </c>
      <c r="N1325" cm="1">
        <f t="array" aca="1" ref="N1325" ca="1">INDIRECT("'Room Details'!$O$1327")</f>
        <v>0</v>
      </c>
      <c r="O1325" cm="1">
        <f t="array" aca="1" ref="O1325" ca="1">INDIRECT("'Room Details'!$P$1327")</f>
        <v>0</v>
      </c>
    </row>
    <row r="1326" spans="1:15" x14ac:dyDescent="0.25">
      <c r="A1326" cm="1">
        <f t="array" aca="1" ref="A1326" ca="1">INDIRECT("'Room Details'!$B$1328")</f>
        <v>0</v>
      </c>
      <c r="B1326" cm="1">
        <f t="array" aca="1" ref="B1326" ca="1">INDIRECT("'Room Details'!$C$1328")</f>
        <v>0</v>
      </c>
      <c r="C1326" cm="1">
        <f t="array" aca="1" ref="C1326" ca="1">INDIRECT("'Room Details'!$D$1328")</f>
        <v>0</v>
      </c>
      <c r="D1326" cm="1">
        <f t="array" aca="1" ref="D1326" ca="1">INDIRECT("'Room Details'!$E$1328")</f>
        <v>0</v>
      </c>
      <c r="E1326" t="str" cm="1">
        <f t="array" aca="1" ref="E1326" ca="1">INDIRECT("'Room Details'!$F$1328")</f>
        <v xml:space="preserve"> </v>
      </c>
      <c r="F1326" cm="1">
        <f t="array" aca="1" ref="F1326" ca="1">INDIRECT("'Room Details'!$G$1328")</f>
        <v>0</v>
      </c>
      <c r="G1326" cm="1">
        <f t="array" aca="1" ref="G1326" ca="1">INDIRECT("'Room Details'!$H$1328")</f>
        <v>0</v>
      </c>
      <c r="H1326" cm="1">
        <f t="array" aca="1" ref="H1326" ca="1">INDIRECT("'Room Details'!$I$1328")</f>
        <v>0</v>
      </c>
      <c r="I1326" cm="1">
        <f t="array" aca="1" ref="I1326" ca="1">INDIRECT("'Room Details'!$J$1328")</f>
        <v>0</v>
      </c>
      <c r="J1326" cm="1">
        <f t="array" aca="1" ref="J1326" ca="1">INDIRECT("'Room Details'!$K$1328")</f>
        <v>0</v>
      </c>
      <c r="K1326" t="str" cm="1">
        <f t="array" aca="1" ref="K1326" ca="1">INDIRECT("'Room Details'!$L$1328")</f>
        <v xml:space="preserve"> </v>
      </c>
      <c r="L1326" cm="1">
        <f t="array" aca="1" ref="L1326" ca="1">INDIRECT("'Room Details'!$M$1328")</f>
        <v>0</v>
      </c>
      <c r="M1326" cm="1">
        <f t="array" aca="1" ref="M1326" ca="1">INDIRECT("'Room Details'!$N$1328")</f>
        <v>0</v>
      </c>
      <c r="N1326" cm="1">
        <f t="array" aca="1" ref="N1326" ca="1">INDIRECT("'Room Details'!$O$1328")</f>
        <v>0</v>
      </c>
      <c r="O1326" cm="1">
        <f t="array" aca="1" ref="O1326" ca="1">INDIRECT("'Room Details'!$P$1328")</f>
        <v>0</v>
      </c>
    </row>
    <row r="1327" spans="1:15" x14ac:dyDescent="0.25">
      <c r="A1327" cm="1">
        <f t="array" aca="1" ref="A1327" ca="1">INDIRECT("'Room Details'!$B$1329")</f>
        <v>0</v>
      </c>
      <c r="B1327" cm="1">
        <f t="array" aca="1" ref="B1327" ca="1">INDIRECT("'Room Details'!$C$1329")</f>
        <v>0</v>
      </c>
      <c r="C1327" cm="1">
        <f t="array" aca="1" ref="C1327" ca="1">INDIRECT("'Room Details'!$D$1329")</f>
        <v>0</v>
      </c>
      <c r="D1327" cm="1">
        <f t="array" aca="1" ref="D1327" ca="1">INDIRECT("'Room Details'!$E$1329")</f>
        <v>0</v>
      </c>
      <c r="E1327" t="str" cm="1">
        <f t="array" aca="1" ref="E1327" ca="1">INDIRECT("'Room Details'!$F$1329")</f>
        <v xml:space="preserve"> </v>
      </c>
      <c r="F1327" cm="1">
        <f t="array" aca="1" ref="F1327" ca="1">INDIRECT("'Room Details'!$G$1329")</f>
        <v>0</v>
      </c>
      <c r="G1327" cm="1">
        <f t="array" aca="1" ref="G1327" ca="1">INDIRECT("'Room Details'!$H$1329")</f>
        <v>0</v>
      </c>
      <c r="H1327" cm="1">
        <f t="array" aca="1" ref="H1327" ca="1">INDIRECT("'Room Details'!$I$1329")</f>
        <v>0</v>
      </c>
      <c r="I1327" cm="1">
        <f t="array" aca="1" ref="I1327" ca="1">INDIRECT("'Room Details'!$J$1329")</f>
        <v>0</v>
      </c>
      <c r="J1327" cm="1">
        <f t="array" aca="1" ref="J1327" ca="1">INDIRECT("'Room Details'!$K$1329")</f>
        <v>0</v>
      </c>
      <c r="K1327" t="str" cm="1">
        <f t="array" aca="1" ref="K1327" ca="1">INDIRECT("'Room Details'!$L$1329")</f>
        <v xml:space="preserve"> </v>
      </c>
      <c r="L1327" cm="1">
        <f t="array" aca="1" ref="L1327" ca="1">INDIRECT("'Room Details'!$M$1329")</f>
        <v>0</v>
      </c>
      <c r="M1327" cm="1">
        <f t="array" aca="1" ref="M1327" ca="1">INDIRECT("'Room Details'!$N$1329")</f>
        <v>0</v>
      </c>
      <c r="N1327" cm="1">
        <f t="array" aca="1" ref="N1327" ca="1">INDIRECT("'Room Details'!$O$1329")</f>
        <v>0</v>
      </c>
      <c r="O1327" cm="1">
        <f t="array" aca="1" ref="O1327" ca="1">INDIRECT("'Room Details'!$P$1329")</f>
        <v>0</v>
      </c>
    </row>
    <row r="1328" spans="1:15" x14ac:dyDescent="0.25">
      <c r="A1328" cm="1">
        <f t="array" aca="1" ref="A1328" ca="1">INDIRECT("'Room Details'!$B$1330")</f>
        <v>0</v>
      </c>
      <c r="B1328" cm="1">
        <f t="array" aca="1" ref="B1328" ca="1">INDIRECT("'Room Details'!$C$1330")</f>
        <v>0</v>
      </c>
      <c r="C1328" cm="1">
        <f t="array" aca="1" ref="C1328" ca="1">INDIRECT("'Room Details'!$D$1330")</f>
        <v>0</v>
      </c>
      <c r="D1328" cm="1">
        <f t="array" aca="1" ref="D1328" ca="1">INDIRECT("'Room Details'!$E$1330")</f>
        <v>0</v>
      </c>
      <c r="E1328" t="str" cm="1">
        <f t="array" aca="1" ref="E1328" ca="1">INDIRECT("'Room Details'!$F$1330")</f>
        <v xml:space="preserve"> </v>
      </c>
      <c r="F1328" cm="1">
        <f t="array" aca="1" ref="F1328" ca="1">INDIRECT("'Room Details'!$G$1330")</f>
        <v>0</v>
      </c>
      <c r="G1328" cm="1">
        <f t="array" aca="1" ref="G1328" ca="1">INDIRECT("'Room Details'!$H$1330")</f>
        <v>0</v>
      </c>
      <c r="H1328" cm="1">
        <f t="array" aca="1" ref="H1328" ca="1">INDIRECT("'Room Details'!$I$1330")</f>
        <v>0</v>
      </c>
      <c r="I1328" cm="1">
        <f t="array" aca="1" ref="I1328" ca="1">INDIRECT("'Room Details'!$J$1330")</f>
        <v>0</v>
      </c>
      <c r="J1328" cm="1">
        <f t="array" aca="1" ref="J1328" ca="1">INDIRECT("'Room Details'!$K$1330")</f>
        <v>0</v>
      </c>
      <c r="K1328" t="str" cm="1">
        <f t="array" aca="1" ref="K1328" ca="1">INDIRECT("'Room Details'!$L$1330")</f>
        <v xml:space="preserve"> </v>
      </c>
      <c r="L1328" cm="1">
        <f t="array" aca="1" ref="L1328" ca="1">INDIRECT("'Room Details'!$M$1330")</f>
        <v>0</v>
      </c>
      <c r="M1328" cm="1">
        <f t="array" aca="1" ref="M1328" ca="1">INDIRECT("'Room Details'!$N$1330")</f>
        <v>0</v>
      </c>
      <c r="N1328" cm="1">
        <f t="array" aca="1" ref="N1328" ca="1">INDIRECT("'Room Details'!$O$1330")</f>
        <v>0</v>
      </c>
      <c r="O1328" cm="1">
        <f t="array" aca="1" ref="O1328" ca="1">INDIRECT("'Room Details'!$P$1330")</f>
        <v>0</v>
      </c>
    </row>
    <row r="1329" spans="1:15" x14ac:dyDescent="0.25">
      <c r="A1329" cm="1">
        <f t="array" aca="1" ref="A1329" ca="1">INDIRECT("'Room Details'!$B$1331")</f>
        <v>0</v>
      </c>
      <c r="B1329" cm="1">
        <f t="array" aca="1" ref="B1329" ca="1">INDIRECT("'Room Details'!$C$1331")</f>
        <v>0</v>
      </c>
      <c r="C1329" cm="1">
        <f t="array" aca="1" ref="C1329" ca="1">INDIRECT("'Room Details'!$D$1331")</f>
        <v>0</v>
      </c>
      <c r="D1329" cm="1">
        <f t="array" aca="1" ref="D1329" ca="1">INDIRECT("'Room Details'!$E$1331")</f>
        <v>0</v>
      </c>
      <c r="E1329" t="str" cm="1">
        <f t="array" aca="1" ref="E1329" ca="1">INDIRECT("'Room Details'!$F$1331")</f>
        <v xml:space="preserve"> </v>
      </c>
      <c r="F1329" cm="1">
        <f t="array" aca="1" ref="F1329" ca="1">INDIRECT("'Room Details'!$G$1331")</f>
        <v>0</v>
      </c>
      <c r="G1329" cm="1">
        <f t="array" aca="1" ref="G1329" ca="1">INDIRECT("'Room Details'!$H$1331")</f>
        <v>0</v>
      </c>
      <c r="H1329" cm="1">
        <f t="array" aca="1" ref="H1329" ca="1">INDIRECT("'Room Details'!$I$1331")</f>
        <v>0</v>
      </c>
      <c r="I1329" cm="1">
        <f t="array" aca="1" ref="I1329" ca="1">INDIRECT("'Room Details'!$J$1331")</f>
        <v>0</v>
      </c>
      <c r="J1329" cm="1">
        <f t="array" aca="1" ref="J1329" ca="1">INDIRECT("'Room Details'!$K$1331")</f>
        <v>0</v>
      </c>
      <c r="K1329" t="str" cm="1">
        <f t="array" aca="1" ref="K1329" ca="1">INDIRECT("'Room Details'!$L$1331")</f>
        <v xml:space="preserve"> </v>
      </c>
      <c r="L1329" cm="1">
        <f t="array" aca="1" ref="L1329" ca="1">INDIRECT("'Room Details'!$M$1331")</f>
        <v>0</v>
      </c>
      <c r="M1329" cm="1">
        <f t="array" aca="1" ref="M1329" ca="1">INDIRECT("'Room Details'!$N$1331")</f>
        <v>0</v>
      </c>
      <c r="N1329" cm="1">
        <f t="array" aca="1" ref="N1329" ca="1">INDIRECT("'Room Details'!$O$1331")</f>
        <v>0</v>
      </c>
      <c r="O1329" cm="1">
        <f t="array" aca="1" ref="O1329" ca="1">INDIRECT("'Room Details'!$P$1331")</f>
        <v>0</v>
      </c>
    </row>
    <row r="1330" spans="1:15" x14ac:dyDescent="0.25">
      <c r="A1330" cm="1">
        <f t="array" aca="1" ref="A1330" ca="1">INDIRECT("'Room Details'!$B$1332")</f>
        <v>0</v>
      </c>
      <c r="B1330" cm="1">
        <f t="array" aca="1" ref="B1330" ca="1">INDIRECT("'Room Details'!$C$1332")</f>
        <v>0</v>
      </c>
      <c r="C1330" cm="1">
        <f t="array" aca="1" ref="C1330" ca="1">INDIRECT("'Room Details'!$D$1332")</f>
        <v>0</v>
      </c>
      <c r="D1330" cm="1">
        <f t="array" aca="1" ref="D1330" ca="1">INDIRECT("'Room Details'!$E$1332")</f>
        <v>0</v>
      </c>
      <c r="E1330" t="str" cm="1">
        <f t="array" aca="1" ref="E1330" ca="1">INDIRECT("'Room Details'!$F$1332")</f>
        <v xml:space="preserve"> </v>
      </c>
      <c r="F1330" cm="1">
        <f t="array" aca="1" ref="F1330" ca="1">INDIRECT("'Room Details'!$G$1332")</f>
        <v>0</v>
      </c>
      <c r="G1330" cm="1">
        <f t="array" aca="1" ref="G1330" ca="1">INDIRECT("'Room Details'!$H$1332")</f>
        <v>0</v>
      </c>
      <c r="H1330" cm="1">
        <f t="array" aca="1" ref="H1330" ca="1">INDIRECT("'Room Details'!$I$1332")</f>
        <v>0</v>
      </c>
      <c r="I1330" cm="1">
        <f t="array" aca="1" ref="I1330" ca="1">INDIRECT("'Room Details'!$J$1332")</f>
        <v>0</v>
      </c>
      <c r="J1330" cm="1">
        <f t="array" aca="1" ref="J1330" ca="1">INDIRECT("'Room Details'!$K$1332")</f>
        <v>0</v>
      </c>
      <c r="K1330" t="str" cm="1">
        <f t="array" aca="1" ref="K1330" ca="1">INDIRECT("'Room Details'!$L$1332")</f>
        <v xml:space="preserve"> </v>
      </c>
      <c r="L1330" cm="1">
        <f t="array" aca="1" ref="L1330" ca="1">INDIRECT("'Room Details'!$M$1332")</f>
        <v>0</v>
      </c>
      <c r="M1330" cm="1">
        <f t="array" aca="1" ref="M1330" ca="1">INDIRECT("'Room Details'!$N$1332")</f>
        <v>0</v>
      </c>
      <c r="N1330" cm="1">
        <f t="array" aca="1" ref="N1330" ca="1">INDIRECT("'Room Details'!$O$1332")</f>
        <v>0</v>
      </c>
      <c r="O1330" cm="1">
        <f t="array" aca="1" ref="O1330" ca="1">INDIRECT("'Room Details'!$P$1332")</f>
        <v>0</v>
      </c>
    </row>
    <row r="1331" spans="1:15" x14ac:dyDescent="0.25">
      <c r="A1331" cm="1">
        <f t="array" aca="1" ref="A1331" ca="1">INDIRECT("'Room Details'!$B$1333")</f>
        <v>0</v>
      </c>
      <c r="B1331" cm="1">
        <f t="array" aca="1" ref="B1331" ca="1">INDIRECT("'Room Details'!$C$1333")</f>
        <v>0</v>
      </c>
      <c r="C1331" cm="1">
        <f t="array" aca="1" ref="C1331" ca="1">INDIRECT("'Room Details'!$D$1333")</f>
        <v>0</v>
      </c>
      <c r="D1331" cm="1">
        <f t="array" aca="1" ref="D1331" ca="1">INDIRECT("'Room Details'!$E$1333")</f>
        <v>0</v>
      </c>
      <c r="E1331" t="str" cm="1">
        <f t="array" aca="1" ref="E1331" ca="1">INDIRECT("'Room Details'!$F$1333")</f>
        <v xml:space="preserve"> </v>
      </c>
      <c r="F1331" cm="1">
        <f t="array" aca="1" ref="F1331" ca="1">INDIRECT("'Room Details'!$G$1333")</f>
        <v>0</v>
      </c>
      <c r="G1331" cm="1">
        <f t="array" aca="1" ref="G1331" ca="1">INDIRECT("'Room Details'!$H$1333")</f>
        <v>0</v>
      </c>
      <c r="H1331" cm="1">
        <f t="array" aca="1" ref="H1331" ca="1">INDIRECT("'Room Details'!$I$1333")</f>
        <v>0</v>
      </c>
      <c r="I1331" cm="1">
        <f t="array" aca="1" ref="I1331" ca="1">INDIRECT("'Room Details'!$J$1333")</f>
        <v>0</v>
      </c>
      <c r="J1331" cm="1">
        <f t="array" aca="1" ref="J1331" ca="1">INDIRECT("'Room Details'!$K$1333")</f>
        <v>0</v>
      </c>
      <c r="K1331" t="str" cm="1">
        <f t="array" aca="1" ref="K1331" ca="1">INDIRECT("'Room Details'!$L$1333")</f>
        <v xml:space="preserve"> </v>
      </c>
      <c r="L1331" cm="1">
        <f t="array" aca="1" ref="L1331" ca="1">INDIRECT("'Room Details'!$M$1333")</f>
        <v>0</v>
      </c>
      <c r="M1331" cm="1">
        <f t="array" aca="1" ref="M1331" ca="1">INDIRECT("'Room Details'!$N$1333")</f>
        <v>0</v>
      </c>
      <c r="N1331" cm="1">
        <f t="array" aca="1" ref="N1331" ca="1">INDIRECT("'Room Details'!$O$1333")</f>
        <v>0</v>
      </c>
      <c r="O1331" cm="1">
        <f t="array" aca="1" ref="O1331" ca="1">INDIRECT("'Room Details'!$P$1333")</f>
        <v>0</v>
      </c>
    </row>
    <row r="1332" spans="1:15" x14ac:dyDescent="0.25">
      <c r="A1332" cm="1">
        <f t="array" aca="1" ref="A1332" ca="1">INDIRECT("'Room Details'!$B$1334")</f>
        <v>0</v>
      </c>
      <c r="B1332" cm="1">
        <f t="array" aca="1" ref="B1332" ca="1">INDIRECT("'Room Details'!$C$1334")</f>
        <v>0</v>
      </c>
      <c r="C1332" cm="1">
        <f t="array" aca="1" ref="C1332" ca="1">INDIRECT("'Room Details'!$D$1334")</f>
        <v>0</v>
      </c>
      <c r="D1332" cm="1">
        <f t="array" aca="1" ref="D1332" ca="1">INDIRECT("'Room Details'!$E$1334")</f>
        <v>0</v>
      </c>
      <c r="E1332" t="str" cm="1">
        <f t="array" aca="1" ref="E1332" ca="1">INDIRECT("'Room Details'!$F$1334")</f>
        <v xml:space="preserve"> </v>
      </c>
      <c r="F1332" cm="1">
        <f t="array" aca="1" ref="F1332" ca="1">INDIRECT("'Room Details'!$G$1334")</f>
        <v>0</v>
      </c>
      <c r="G1332" cm="1">
        <f t="array" aca="1" ref="G1332" ca="1">INDIRECT("'Room Details'!$H$1334")</f>
        <v>0</v>
      </c>
      <c r="H1332" cm="1">
        <f t="array" aca="1" ref="H1332" ca="1">INDIRECT("'Room Details'!$I$1334")</f>
        <v>0</v>
      </c>
      <c r="I1332" cm="1">
        <f t="array" aca="1" ref="I1332" ca="1">INDIRECT("'Room Details'!$J$1334")</f>
        <v>0</v>
      </c>
      <c r="J1332" cm="1">
        <f t="array" aca="1" ref="J1332" ca="1">INDIRECT("'Room Details'!$K$1334")</f>
        <v>0</v>
      </c>
      <c r="K1332" t="str" cm="1">
        <f t="array" aca="1" ref="K1332" ca="1">INDIRECT("'Room Details'!$L$1334")</f>
        <v xml:space="preserve"> </v>
      </c>
      <c r="L1332" cm="1">
        <f t="array" aca="1" ref="L1332" ca="1">INDIRECT("'Room Details'!$M$1334")</f>
        <v>0</v>
      </c>
      <c r="M1332" cm="1">
        <f t="array" aca="1" ref="M1332" ca="1">INDIRECT("'Room Details'!$N$1334")</f>
        <v>0</v>
      </c>
      <c r="N1332" cm="1">
        <f t="array" aca="1" ref="N1332" ca="1">INDIRECT("'Room Details'!$O$1334")</f>
        <v>0</v>
      </c>
      <c r="O1332" cm="1">
        <f t="array" aca="1" ref="O1332" ca="1">INDIRECT("'Room Details'!$P$1334")</f>
        <v>0</v>
      </c>
    </row>
    <row r="1333" spans="1:15" x14ac:dyDescent="0.25">
      <c r="A1333" cm="1">
        <f t="array" aca="1" ref="A1333" ca="1">INDIRECT("'Room Details'!$B$1335")</f>
        <v>0</v>
      </c>
      <c r="B1333" cm="1">
        <f t="array" aca="1" ref="B1333" ca="1">INDIRECT("'Room Details'!$C$1335")</f>
        <v>0</v>
      </c>
      <c r="C1333" cm="1">
        <f t="array" aca="1" ref="C1333" ca="1">INDIRECT("'Room Details'!$D$1335")</f>
        <v>0</v>
      </c>
      <c r="D1333" cm="1">
        <f t="array" aca="1" ref="D1333" ca="1">INDIRECT("'Room Details'!$E$1335")</f>
        <v>0</v>
      </c>
      <c r="E1333" t="str" cm="1">
        <f t="array" aca="1" ref="E1333" ca="1">INDIRECT("'Room Details'!$F$1335")</f>
        <v xml:space="preserve"> </v>
      </c>
      <c r="F1333" cm="1">
        <f t="array" aca="1" ref="F1333" ca="1">INDIRECT("'Room Details'!$G$1335")</f>
        <v>0</v>
      </c>
      <c r="G1333" cm="1">
        <f t="array" aca="1" ref="G1333" ca="1">INDIRECT("'Room Details'!$H$1335")</f>
        <v>0</v>
      </c>
      <c r="H1333" cm="1">
        <f t="array" aca="1" ref="H1333" ca="1">INDIRECT("'Room Details'!$I$1335")</f>
        <v>0</v>
      </c>
      <c r="I1333" cm="1">
        <f t="array" aca="1" ref="I1333" ca="1">INDIRECT("'Room Details'!$J$1335")</f>
        <v>0</v>
      </c>
      <c r="J1333" cm="1">
        <f t="array" aca="1" ref="J1333" ca="1">INDIRECT("'Room Details'!$K$1335")</f>
        <v>0</v>
      </c>
      <c r="K1333" t="str" cm="1">
        <f t="array" aca="1" ref="K1333" ca="1">INDIRECT("'Room Details'!$L$1335")</f>
        <v xml:space="preserve"> </v>
      </c>
      <c r="L1333" cm="1">
        <f t="array" aca="1" ref="L1333" ca="1">INDIRECT("'Room Details'!$M$1335")</f>
        <v>0</v>
      </c>
      <c r="M1333" cm="1">
        <f t="array" aca="1" ref="M1333" ca="1">INDIRECT("'Room Details'!$N$1335")</f>
        <v>0</v>
      </c>
      <c r="N1333" cm="1">
        <f t="array" aca="1" ref="N1333" ca="1">INDIRECT("'Room Details'!$O$1335")</f>
        <v>0</v>
      </c>
      <c r="O1333" cm="1">
        <f t="array" aca="1" ref="O1333" ca="1">INDIRECT("'Room Details'!$P$1335")</f>
        <v>0</v>
      </c>
    </row>
    <row r="1334" spans="1:15" x14ac:dyDescent="0.25">
      <c r="A1334" cm="1">
        <f t="array" aca="1" ref="A1334" ca="1">INDIRECT("'Room Details'!$B$1336")</f>
        <v>0</v>
      </c>
      <c r="B1334" cm="1">
        <f t="array" aca="1" ref="B1334" ca="1">INDIRECT("'Room Details'!$C$1336")</f>
        <v>0</v>
      </c>
      <c r="C1334" cm="1">
        <f t="array" aca="1" ref="C1334" ca="1">INDIRECT("'Room Details'!$D$1336")</f>
        <v>0</v>
      </c>
      <c r="D1334" cm="1">
        <f t="array" aca="1" ref="D1334" ca="1">INDIRECT("'Room Details'!$E$1336")</f>
        <v>0</v>
      </c>
      <c r="E1334" t="str" cm="1">
        <f t="array" aca="1" ref="E1334" ca="1">INDIRECT("'Room Details'!$F$1336")</f>
        <v xml:space="preserve"> </v>
      </c>
      <c r="F1334" cm="1">
        <f t="array" aca="1" ref="F1334" ca="1">INDIRECT("'Room Details'!$G$1336")</f>
        <v>0</v>
      </c>
      <c r="G1334" cm="1">
        <f t="array" aca="1" ref="G1334" ca="1">INDIRECT("'Room Details'!$H$1336")</f>
        <v>0</v>
      </c>
      <c r="H1334" cm="1">
        <f t="array" aca="1" ref="H1334" ca="1">INDIRECT("'Room Details'!$I$1336")</f>
        <v>0</v>
      </c>
      <c r="I1334" cm="1">
        <f t="array" aca="1" ref="I1334" ca="1">INDIRECT("'Room Details'!$J$1336")</f>
        <v>0</v>
      </c>
      <c r="J1334" cm="1">
        <f t="array" aca="1" ref="J1334" ca="1">INDIRECT("'Room Details'!$K$1336")</f>
        <v>0</v>
      </c>
      <c r="K1334" t="str" cm="1">
        <f t="array" aca="1" ref="K1334" ca="1">INDIRECT("'Room Details'!$L$1336")</f>
        <v xml:space="preserve"> </v>
      </c>
      <c r="L1334" cm="1">
        <f t="array" aca="1" ref="L1334" ca="1">INDIRECT("'Room Details'!$M$1336")</f>
        <v>0</v>
      </c>
      <c r="M1334" cm="1">
        <f t="array" aca="1" ref="M1334" ca="1">INDIRECT("'Room Details'!$N$1336")</f>
        <v>0</v>
      </c>
      <c r="N1334" cm="1">
        <f t="array" aca="1" ref="N1334" ca="1">INDIRECT("'Room Details'!$O$1336")</f>
        <v>0</v>
      </c>
      <c r="O1334" cm="1">
        <f t="array" aca="1" ref="O1334" ca="1">INDIRECT("'Room Details'!$P$1336")</f>
        <v>0</v>
      </c>
    </row>
    <row r="1335" spans="1:15" x14ac:dyDescent="0.25">
      <c r="A1335" cm="1">
        <f t="array" aca="1" ref="A1335" ca="1">INDIRECT("'Room Details'!$B$1337")</f>
        <v>0</v>
      </c>
      <c r="B1335" cm="1">
        <f t="array" aca="1" ref="B1335" ca="1">INDIRECT("'Room Details'!$C$1337")</f>
        <v>0</v>
      </c>
      <c r="C1335" cm="1">
        <f t="array" aca="1" ref="C1335" ca="1">INDIRECT("'Room Details'!$D$1337")</f>
        <v>0</v>
      </c>
      <c r="D1335" cm="1">
        <f t="array" aca="1" ref="D1335" ca="1">INDIRECT("'Room Details'!$E$1337")</f>
        <v>0</v>
      </c>
      <c r="E1335" t="str" cm="1">
        <f t="array" aca="1" ref="E1335" ca="1">INDIRECT("'Room Details'!$F$1337")</f>
        <v xml:space="preserve"> </v>
      </c>
      <c r="F1335" cm="1">
        <f t="array" aca="1" ref="F1335" ca="1">INDIRECT("'Room Details'!$G$1337")</f>
        <v>0</v>
      </c>
      <c r="G1335" cm="1">
        <f t="array" aca="1" ref="G1335" ca="1">INDIRECT("'Room Details'!$H$1337")</f>
        <v>0</v>
      </c>
      <c r="H1335" cm="1">
        <f t="array" aca="1" ref="H1335" ca="1">INDIRECT("'Room Details'!$I$1337")</f>
        <v>0</v>
      </c>
      <c r="I1335" cm="1">
        <f t="array" aca="1" ref="I1335" ca="1">INDIRECT("'Room Details'!$J$1337")</f>
        <v>0</v>
      </c>
      <c r="J1335" cm="1">
        <f t="array" aca="1" ref="J1335" ca="1">INDIRECT("'Room Details'!$K$1337")</f>
        <v>0</v>
      </c>
      <c r="K1335" t="str" cm="1">
        <f t="array" aca="1" ref="K1335" ca="1">INDIRECT("'Room Details'!$L$1337")</f>
        <v xml:space="preserve"> </v>
      </c>
      <c r="L1335" cm="1">
        <f t="array" aca="1" ref="L1335" ca="1">INDIRECT("'Room Details'!$M$1337")</f>
        <v>0</v>
      </c>
      <c r="M1335" cm="1">
        <f t="array" aca="1" ref="M1335" ca="1">INDIRECT("'Room Details'!$N$1337")</f>
        <v>0</v>
      </c>
      <c r="N1335" cm="1">
        <f t="array" aca="1" ref="N1335" ca="1">INDIRECT("'Room Details'!$O$1337")</f>
        <v>0</v>
      </c>
      <c r="O1335" cm="1">
        <f t="array" aca="1" ref="O1335" ca="1">INDIRECT("'Room Details'!$P$1337")</f>
        <v>0</v>
      </c>
    </row>
    <row r="1336" spans="1:15" x14ac:dyDescent="0.25">
      <c r="A1336" cm="1">
        <f t="array" aca="1" ref="A1336" ca="1">INDIRECT("'Room Details'!$B$1338")</f>
        <v>0</v>
      </c>
      <c r="B1336" cm="1">
        <f t="array" aca="1" ref="B1336" ca="1">INDIRECT("'Room Details'!$C$1338")</f>
        <v>0</v>
      </c>
      <c r="C1336" cm="1">
        <f t="array" aca="1" ref="C1336" ca="1">INDIRECT("'Room Details'!$D$1338")</f>
        <v>0</v>
      </c>
      <c r="D1336" cm="1">
        <f t="array" aca="1" ref="D1336" ca="1">INDIRECT("'Room Details'!$E$1338")</f>
        <v>0</v>
      </c>
      <c r="E1336" t="str" cm="1">
        <f t="array" aca="1" ref="E1336" ca="1">INDIRECT("'Room Details'!$F$1338")</f>
        <v xml:space="preserve"> </v>
      </c>
      <c r="F1336" cm="1">
        <f t="array" aca="1" ref="F1336" ca="1">INDIRECT("'Room Details'!$G$1338")</f>
        <v>0</v>
      </c>
      <c r="G1336" cm="1">
        <f t="array" aca="1" ref="G1336" ca="1">INDIRECT("'Room Details'!$H$1338")</f>
        <v>0</v>
      </c>
      <c r="H1336" cm="1">
        <f t="array" aca="1" ref="H1336" ca="1">INDIRECT("'Room Details'!$I$1338")</f>
        <v>0</v>
      </c>
      <c r="I1336" cm="1">
        <f t="array" aca="1" ref="I1336" ca="1">INDIRECT("'Room Details'!$J$1338")</f>
        <v>0</v>
      </c>
      <c r="J1336" cm="1">
        <f t="array" aca="1" ref="J1336" ca="1">INDIRECT("'Room Details'!$K$1338")</f>
        <v>0</v>
      </c>
      <c r="K1336" t="str" cm="1">
        <f t="array" aca="1" ref="K1336" ca="1">INDIRECT("'Room Details'!$L$1338")</f>
        <v xml:space="preserve"> </v>
      </c>
      <c r="L1336" cm="1">
        <f t="array" aca="1" ref="L1336" ca="1">INDIRECT("'Room Details'!$M$1338")</f>
        <v>0</v>
      </c>
      <c r="M1336" cm="1">
        <f t="array" aca="1" ref="M1336" ca="1">INDIRECT("'Room Details'!$N$1338")</f>
        <v>0</v>
      </c>
      <c r="N1336" cm="1">
        <f t="array" aca="1" ref="N1336" ca="1">INDIRECT("'Room Details'!$O$1338")</f>
        <v>0</v>
      </c>
      <c r="O1336" cm="1">
        <f t="array" aca="1" ref="O1336" ca="1">INDIRECT("'Room Details'!$P$1338")</f>
        <v>0</v>
      </c>
    </row>
    <row r="1337" spans="1:15" x14ac:dyDescent="0.25">
      <c r="A1337" cm="1">
        <f t="array" aca="1" ref="A1337" ca="1">INDIRECT("'Room Details'!$B$1339")</f>
        <v>0</v>
      </c>
      <c r="B1337" cm="1">
        <f t="array" aca="1" ref="B1337" ca="1">INDIRECT("'Room Details'!$C$1339")</f>
        <v>0</v>
      </c>
      <c r="C1337" cm="1">
        <f t="array" aca="1" ref="C1337" ca="1">INDIRECT("'Room Details'!$D$1339")</f>
        <v>0</v>
      </c>
      <c r="D1337" cm="1">
        <f t="array" aca="1" ref="D1337" ca="1">INDIRECT("'Room Details'!$E$1339")</f>
        <v>0</v>
      </c>
      <c r="E1337" t="str" cm="1">
        <f t="array" aca="1" ref="E1337" ca="1">INDIRECT("'Room Details'!$F$1339")</f>
        <v xml:space="preserve"> </v>
      </c>
      <c r="F1337" cm="1">
        <f t="array" aca="1" ref="F1337" ca="1">INDIRECT("'Room Details'!$G$1339")</f>
        <v>0</v>
      </c>
      <c r="G1337" cm="1">
        <f t="array" aca="1" ref="G1337" ca="1">INDIRECT("'Room Details'!$H$1339")</f>
        <v>0</v>
      </c>
      <c r="H1337" cm="1">
        <f t="array" aca="1" ref="H1337" ca="1">INDIRECT("'Room Details'!$I$1339")</f>
        <v>0</v>
      </c>
      <c r="I1337" cm="1">
        <f t="array" aca="1" ref="I1337" ca="1">INDIRECT("'Room Details'!$J$1339")</f>
        <v>0</v>
      </c>
      <c r="J1337" cm="1">
        <f t="array" aca="1" ref="J1337" ca="1">INDIRECT("'Room Details'!$K$1339")</f>
        <v>0</v>
      </c>
      <c r="K1337" t="str" cm="1">
        <f t="array" aca="1" ref="K1337" ca="1">INDIRECT("'Room Details'!$L$1339")</f>
        <v xml:space="preserve"> </v>
      </c>
      <c r="L1337" cm="1">
        <f t="array" aca="1" ref="L1337" ca="1">INDIRECT("'Room Details'!$M$1339")</f>
        <v>0</v>
      </c>
      <c r="M1337" cm="1">
        <f t="array" aca="1" ref="M1337" ca="1">INDIRECT("'Room Details'!$N$1339")</f>
        <v>0</v>
      </c>
      <c r="N1337" cm="1">
        <f t="array" aca="1" ref="N1337" ca="1">INDIRECT("'Room Details'!$O$1339")</f>
        <v>0</v>
      </c>
      <c r="O1337" cm="1">
        <f t="array" aca="1" ref="O1337" ca="1">INDIRECT("'Room Details'!$P$1339")</f>
        <v>0</v>
      </c>
    </row>
    <row r="1338" spans="1:15" x14ac:dyDescent="0.25">
      <c r="A1338" cm="1">
        <f t="array" aca="1" ref="A1338" ca="1">INDIRECT("'Room Details'!$B$1340")</f>
        <v>0</v>
      </c>
      <c r="B1338" cm="1">
        <f t="array" aca="1" ref="B1338" ca="1">INDIRECT("'Room Details'!$C$1340")</f>
        <v>0</v>
      </c>
      <c r="C1338" cm="1">
        <f t="array" aca="1" ref="C1338" ca="1">INDIRECT("'Room Details'!$D$1340")</f>
        <v>0</v>
      </c>
      <c r="D1338" cm="1">
        <f t="array" aca="1" ref="D1338" ca="1">INDIRECT("'Room Details'!$E$1340")</f>
        <v>0</v>
      </c>
      <c r="E1338" t="str" cm="1">
        <f t="array" aca="1" ref="E1338" ca="1">INDIRECT("'Room Details'!$F$1340")</f>
        <v xml:space="preserve"> </v>
      </c>
      <c r="F1338" cm="1">
        <f t="array" aca="1" ref="F1338" ca="1">INDIRECT("'Room Details'!$G$1340")</f>
        <v>0</v>
      </c>
      <c r="G1338" cm="1">
        <f t="array" aca="1" ref="G1338" ca="1">INDIRECT("'Room Details'!$H$1340")</f>
        <v>0</v>
      </c>
      <c r="H1338" cm="1">
        <f t="array" aca="1" ref="H1338" ca="1">INDIRECT("'Room Details'!$I$1340")</f>
        <v>0</v>
      </c>
      <c r="I1338" cm="1">
        <f t="array" aca="1" ref="I1338" ca="1">INDIRECT("'Room Details'!$J$1340")</f>
        <v>0</v>
      </c>
      <c r="J1338" cm="1">
        <f t="array" aca="1" ref="J1338" ca="1">INDIRECT("'Room Details'!$K$1340")</f>
        <v>0</v>
      </c>
      <c r="K1338" t="str" cm="1">
        <f t="array" aca="1" ref="K1338" ca="1">INDIRECT("'Room Details'!$L$1340")</f>
        <v xml:space="preserve"> </v>
      </c>
      <c r="L1338" cm="1">
        <f t="array" aca="1" ref="L1338" ca="1">INDIRECT("'Room Details'!$M$1340")</f>
        <v>0</v>
      </c>
      <c r="M1338" cm="1">
        <f t="array" aca="1" ref="M1338" ca="1">INDIRECT("'Room Details'!$N$1340")</f>
        <v>0</v>
      </c>
      <c r="N1338" cm="1">
        <f t="array" aca="1" ref="N1338" ca="1">INDIRECT("'Room Details'!$O$1340")</f>
        <v>0</v>
      </c>
      <c r="O1338" cm="1">
        <f t="array" aca="1" ref="O1338" ca="1">INDIRECT("'Room Details'!$P$1340")</f>
        <v>0</v>
      </c>
    </row>
    <row r="1339" spans="1:15" x14ac:dyDescent="0.25">
      <c r="A1339" cm="1">
        <f t="array" aca="1" ref="A1339" ca="1">INDIRECT("'Room Details'!$B$1341")</f>
        <v>0</v>
      </c>
      <c r="B1339" cm="1">
        <f t="array" aca="1" ref="B1339" ca="1">INDIRECT("'Room Details'!$C$1341")</f>
        <v>0</v>
      </c>
      <c r="C1339" cm="1">
        <f t="array" aca="1" ref="C1339" ca="1">INDIRECT("'Room Details'!$D$1341")</f>
        <v>0</v>
      </c>
      <c r="D1339" cm="1">
        <f t="array" aca="1" ref="D1339" ca="1">INDIRECT("'Room Details'!$E$1341")</f>
        <v>0</v>
      </c>
      <c r="E1339" t="str" cm="1">
        <f t="array" aca="1" ref="E1339" ca="1">INDIRECT("'Room Details'!$F$1341")</f>
        <v xml:space="preserve"> </v>
      </c>
      <c r="F1339" cm="1">
        <f t="array" aca="1" ref="F1339" ca="1">INDIRECT("'Room Details'!$G$1341")</f>
        <v>0</v>
      </c>
      <c r="G1339" cm="1">
        <f t="array" aca="1" ref="G1339" ca="1">INDIRECT("'Room Details'!$H$1341")</f>
        <v>0</v>
      </c>
      <c r="H1339" cm="1">
        <f t="array" aca="1" ref="H1339" ca="1">INDIRECT("'Room Details'!$I$1341")</f>
        <v>0</v>
      </c>
      <c r="I1339" cm="1">
        <f t="array" aca="1" ref="I1339" ca="1">INDIRECT("'Room Details'!$J$1341")</f>
        <v>0</v>
      </c>
      <c r="J1339" cm="1">
        <f t="array" aca="1" ref="J1339" ca="1">INDIRECT("'Room Details'!$K$1341")</f>
        <v>0</v>
      </c>
      <c r="K1339" t="str" cm="1">
        <f t="array" aca="1" ref="K1339" ca="1">INDIRECT("'Room Details'!$L$1341")</f>
        <v xml:space="preserve"> </v>
      </c>
      <c r="L1339" cm="1">
        <f t="array" aca="1" ref="L1339" ca="1">INDIRECT("'Room Details'!$M$1341")</f>
        <v>0</v>
      </c>
      <c r="M1339" cm="1">
        <f t="array" aca="1" ref="M1339" ca="1">INDIRECT("'Room Details'!$N$1341")</f>
        <v>0</v>
      </c>
      <c r="N1339" cm="1">
        <f t="array" aca="1" ref="N1339" ca="1">INDIRECT("'Room Details'!$O$1341")</f>
        <v>0</v>
      </c>
      <c r="O1339" cm="1">
        <f t="array" aca="1" ref="O1339" ca="1">INDIRECT("'Room Details'!$P$1341")</f>
        <v>0</v>
      </c>
    </row>
    <row r="1340" spans="1:15" x14ac:dyDescent="0.25">
      <c r="A1340" cm="1">
        <f t="array" aca="1" ref="A1340" ca="1">INDIRECT("'Room Details'!$B$1342")</f>
        <v>0</v>
      </c>
      <c r="B1340" cm="1">
        <f t="array" aca="1" ref="B1340" ca="1">INDIRECT("'Room Details'!$C$1342")</f>
        <v>0</v>
      </c>
      <c r="C1340" cm="1">
        <f t="array" aca="1" ref="C1340" ca="1">INDIRECT("'Room Details'!$D$1342")</f>
        <v>0</v>
      </c>
      <c r="D1340" cm="1">
        <f t="array" aca="1" ref="D1340" ca="1">INDIRECT("'Room Details'!$E$1342")</f>
        <v>0</v>
      </c>
      <c r="E1340" t="str" cm="1">
        <f t="array" aca="1" ref="E1340" ca="1">INDIRECT("'Room Details'!$F$1342")</f>
        <v xml:space="preserve"> </v>
      </c>
      <c r="F1340" cm="1">
        <f t="array" aca="1" ref="F1340" ca="1">INDIRECT("'Room Details'!$G$1342")</f>
        <v>0</v>
      </c>
      <c r="G1340" cm="1">
        <f t="array" aca="1" ref="G1340" ca="1">INDIRECT("'Room Details'!$H$1342")</f>
        <v>0</v>
      </c>
      <c r="H1340" cm="1">
        <f t="array" aca="1" ref="H1340" ca="1">INDIRECT("'Room Details'!$I$1342")</f>
        <v>0</v>
      </c>
      <c r="I1340" cm="1">
        <f t="array" aca="1" ref="I1340" ca="1">INDIRECT("'Room Details'!$J$1342")</f>
        <v>0</v>
      </c>
      <c r="J1340" cm="1">
        <f t="array" aca="1" ref="J1340" ca="1">INDIRECT("'Room Details'!$K$1342")</f>
        <v>0</v>
      </c>
      <c r="K1340" t="str" cm="1">
        <f t="array" aca="1" ref="K1340" ca="1">INDIRECT("'Room Details'!$L$1342")</f>
        <v xml:space="preserve"> </v>
      </c>
      <c r="L1340" cm="1">
        <f t="array" aca="1" ref="L1340" ca="1">INDIRECT("'Room Details'!$M$1342")</f>
        <v>0</v>
      </c>
      <c r="M1340" cm="1">
        <f t="array" aca="1" ref="M1340" ca="1">INDIRECT("'Room Details'!$N$1342")</f>
        <v>0</v>
      </c>
      <c r="N1340" cm="1">
        <f t="array" aca="1" ref="N1340" ca="1">INDIRECT("'Room Details'!$O$1342")</f>
        <v>0</v>
      </c>
      <c r="O1340" cm="1">
        <f t="array" aca="1" ref="O1340" ca="1">INDIRECT("'Room Details'!$P$1342")</f>
        <v>0</v>
      </c>
    </row>
    <row r="1341" spans="1:15" x14ac:dyDescent="0.25">
      <c r="A1341" cm="1">
        <f t="array" aca="1" ref="A1341" ca="1">INDIRECT("'Room Details'!$B$1343")</f>
        <v>0</v>
      </c>
      <c r="B1341" cm="1">
        <f t="array" aca="1" ref="B1341" ca="1">INDIRECT("'Room Details'!$C$1343")</f>
        <v>0</v>
      </c>
      <c r="C1341" cm="1">
        <f t="array" aca="1" ref="C1341" ca="1">INDIRECT("'Room Details'!$D$1343")</f>
        <v>0</v>
      </c>
      <c r="D1341" cm="1">
        <f t="array" aca="1" ref="D1341" ca="1">INDIRECT("'Room Details'!$E$1343")</f>
        <v>0</v>
      </c>
      <c r="E1341" t="str" cm="1">
        <f t="array" aca="1" ref="E1341" ca="1">INDIRECT("'Room Details'!$F$1343")</f>
        <v xml:space="preserve"> </v>
      </c>
      <c r="F1341" cm="1">
        <f t="array" aca="1" ref="F1341" ca="1">INDIRECT("'Room Details'!$G$1343")</f>
        <v>0</v>
      </c>
      <c r="G1341" cm="1">
        <f t="array" aca="1" ref="G1341" ca="1">INDIRECT("'Room Details'!$H$1343")</f>
        <v>0</v>
      </c>
      <c r="H1341" cm="1">
        <f t="array" aca="1" ref="H1341" ca="1">INDIRECT("'Room Details'!$I$1343")</f>
        <v>0</v>
      </c>
      <c r="I1341" cm="1">
        <f t="array" aca="1" ref="I1341" ca="1">INDIRECT("'Room Details'!$J$1343")</f>
        <v>0</v>
      </c>
      <c r="J1341" cm="1">
        <f t="array" aca="1" ref="J1341" ca="1">INDIRECT("'Room Details'!$K$1343")</f>
        <v>0</v>
      </c>
      <c r="K1341" t="str" cm="1">
        <f t="array" aca="1" ref="K1341" ca="1">INDIRECT("'Room Details'!$L$1343")</f>
        <v xml:space="preserve"> </v>
      </c>
      <c r="L1341" cm="1">
        <f t="array" aca="1" ref="L1341" ca="1">INDIRECT("'Room Details'!$M$1343")</f>
        <v>0</v>
      </c>
      <c r="M1341" cm="1">
        <f t="array" aca="1" ref="M1341" ca="1">INDIRECT("'Room Details'!$N$1343")</f>
        <v>0</v>
      </c>
      <c r="N1341" cm="1">
        <f t="array" aca="1" ref="N1341" ca="1">INDIRECT("'Room Details'!$O$1343")</f>
        <v>0</v>
      </c>
      <c r="O1341" cm="1">
        <f t="array" aca="1" ref="O1341" ca="1">INDIRECT("'Room Details'!$P$1343")</f>
        <v>0</v>
      </c>
    </row>
    <row r="1342" spans="1:15" x14ac:dyDescent="0.25">
      <c r="A1342" cm="1">
        <f t="array" aca="1" ref="A1342" ca="1">INDIRECT("'Room Details'!$B$1344")</f>
        <v>0</v>
      </c>
      <c r="B1342" cm="1">
        <f t="array" aca="1" ref="B1342" ca="1">INDIRECT("'Room Details'!$C$1344")</f>
        <v>0</v>
      </c>
      <c r="C1342" cm="1">
        <f t="array" aca="1" ref="C1342" ca="1">INDIRECT("'Room Details'!$D$1344")</f>
        <v>0</v>
      </c>
      <c r="D1342" cm="1">
        <f t="array" aca="1" ref="D1342" ca="1">INDIRECT("'Room Details'!$E$1344")</f>
        <v>0</v>
      </c>
      <c r="E1342" t="str" cm="1">
        <f t="array" aca="1" ref="E1342" ca="1">INDIRECT("'Room Details'!$F$1344")</f>
        <v xml:space="preserve"> </v>
      </c>
      <c r="F1342" cm="1">
        <f t="array" aca="1" ref="F1342" ca="1">INDIRECT("'Room Details'!$G$1344")</f>
        <v>0</v>
      </c>
      <c r="G1342" cm="1">
        <f t="array" aca="1" ref="G1342" ca="1">INDIRECT("'Room Details'!$H$1344")</f>
        <v>0</v>
      </c>
      <c r="H1342" cm="1">
        <f t="array" aca="1" ref="H1342" ca="1">INDIRECT("'Room Details'!$I$1344")</f>
        <v>0</v>
      </c>
      <c r="I1342" cm="1">
        <f t="array" aca="1" ref="I1342" ca="1">INDIRECT("'Room Details'!$J$1344")</f>
        <v>0</v>
      </c>
      <c r="J1342" cm="1">
        <f t="array" aca="1" ref="J1342" ca="1">INDIRECT("'Room Details'!$K$1344")</f>
        <v>0</v>
      </c>
      <c r="K1342" t="str" cm="1">
        <f t="array" aca="1" ref="K1342" ca="1">INDIRECT("'Room Details'!$L$1344")</f>
        <v xml:space="preserve"> </v>
      </c>
      <c r="L1342" cm="1">
        <f t="array" aca="1" ref="L1342" ca="1">INDIRECT("'Room Details'!$M$1344")</f>
        <v>0</v>
      </c>
      <c r="M1342" cm="1">
        <f t="array" aca="1" ref="M1342" ca="1">INDIRECT("'Room Details'!$N$1344")</f>
        <v>0</v>
      </c>
      <c r="N1342" cm="1">
        <f t="array" aca="1" ref="N1342" ca="1">INDIRECT("'Room Details'!$O$1344")</f>
        <v>0</v>
      </c>
      <c r="O1342" cm="1">
        <f t="array" aca="1" ref="O1342" ca="1">INDIRECT("'Room Details'!$P$1344")</f>
        <v>0</v>
      </c>
    </row>
    <row r="1343" spans="1:15" x14ac:dyDescent="0.25">
      <c r="A1343" cm="1">
        <f t="array" aca="1" ref="A1343" ca="1">INDIRECT("'Room Details'!$B$1345")</f>
        <v>0</v>
      </c>
      <c r="B1343" cm="1">
        <f t="array" aca="1" ref="B1343" ca="1">INDIRECT("'Room Details'!$C$1345")</f>
        <v>0</v>
      </c>
      <c r="C1343" cm="1">
        <f t="array" aca="1" ref="C1343" ca="1">INDIRECT("'Room Details'!$D$1345")</f>
        <v>0</v>
      </c>
      <c r="D1343" cm="1">
        <f t="array" aca="1" ref="D1343" ca="1">INDIRECT("'Room Details'!$E$1345")</f>
        <v>0</v>
      </c>
      <c r="E1343" t="str" cm="1">
        <f t="array" aca="1" ref="E1343" ca="1">INDIRECT("'Room Details'!$F$1345")</f>
        <v xml:space="preserve"> </v>
      </c>
      <c r="F1343" cm="1">
        <f t="array" aca="1" ref="F1343" ca="1">INDIRECT("'Room Details'!$G$1345")</f>
        <v>0</v>
      </c>
      <c r="G1343" cm="1">
        <f t="array" aca="1" ref="G1343" ca="1">INDIRECT("'Room Details'!$H$1345")</f>
        <v>0</v>
      </c>
      <c r="H1343" cm="1">
        <f t="array" aca="1" ref="H1343" ca="1">INDIRECT("'Room Details'!$I$1345")</f>
        <v>0</v>
      </c>
      <c r="I1343" cm="1">
        <f t="array" aca="1" ref="I1343" ca="1">INDIRECT("'Room Details'!$J$1345")</f>
        <v>0</v>
      </c>
      <c r="J1343" cm="1">
        <f t="array" aca="1" ref="J1343" ca="1">INDIRECT("'Room Details'!$K$1345")</f>
        <v>0</v>
      </c>
      <c r="K1343" t="str" cm="1">
        <f t="array" aca="1" ref="K1343" ca="1">INDIRECT("'Room Details'!$L$1345")</f>
        <v xml:space="preserve"> </v>
      </c>
      <c r="L1343" cm="1">
        <f t="array" aca="1" ref="L1343" ca="1">INDIRECT("'Room Details'!$M$1345")</f>
        <v>0</v>
      </c>
      <c r="M1343" cm="1">
        <f t="array" aca="1" ref="M1343" ca="1">INDIRECT("'Room Details'!$N$1345")</f>
        <v>0</v>
      </c>
      <c r="N1343" cm="1">
        <f t="array" aca="1" ref="N1343" ca="1">INDIRECT("'Room Details'!$O$1345")</f>
        <v>0</v>
      </c>
      <c r="O1343" cm="1">
        <f t="array" aca="1" ref="O1343" ca="1">INDIRECT("'Room Details'!$P$1345")</f>
        <v>0</v>
      </c>
    </row>
    <row r="1344" spans="1:15" x14ac:dyDescent="0.25">
      <c r="A1344" cm="1">
        <f t="array" aca="1" ref="A1344" ca="1">INDIRECT("'Room Details'!$B$1346")</f>
        <v>0</v>
      </c>
      <c r="B1344" cm="1">
        <f t="array" aca="1" ref="B1344" ca="1">INDIRECT("'Room Details'!$C$1346")</f>
        <v>0</v>
      </c>
      <c r="C1344" cm="1">
        <f t="array" aca="1" ref="C1344" ca="1">INDIRECT("'Room Details'!$D$1346")</f>
        <v>0</v>
      </c>
      <c r="D1344" cm="1">
        <f t="array" aca="1" ref="D1344" ca="1">INDIRECT("'Room Details'!$E$1346")</f>
        <v>0</v>
      </c>
      <c r="E1344" t="str" cm="1">
        <f t="array" aca="1" ref="E1344" ca="1">INDIRECT("'Room Details'!$F$1346")</f>
        <v xml:space="preserve"> </v>
      </c>
      <c r="F1344" cm="1">
        <f t="array" aca="1" ref="F1344" ca="1">INDIRECT("'Room Details'!$G$1346")</f>
        <v>0</v>
      </c>
      <c r="G1344" cm="1">
        <f t="array" aca="1" ref="G1344" ca="1">INDIRECT("'Room Details'!$H$1346")</f>
        <v>0</v>
      </c>
      <c r="H1344" cm="1">
        <f t="array" aca="1" ref="H1344" ca="1">INDIRECT("'Room Details'!$I$1346")</f>
        <v>0</v>
      </c>
      <c r="I1344" cm="1">
        <f t="array" aca="1" ref="I1344" ca="1">INDIRECT("'Room Details'!$J$1346")</f>
        <v>0</v>
      </c>
      <c r="J1344" cm="1">
        <f t="array" aca="1" ref="J1344" ca="1">INDIRECT("'Room Details'!$K$1346")</f>
        <v>0</v>
      </c>
      <c r="K1344" t="str" cm="1">
        <f t="array" aca="1" ref="K1344" ca="1">INDIRECT("'Room Details'!$L$1346")</f>
        <v xml:space="preserve"> </v>
      </c>
      <c r="L1344" cm="1">
        <f t="array" aca="1" ref="L1344" ca="1">INDIRECT("'Room Details'!$M$1346")</f>
        <v>0</v>
      </c>
      <c r="M1344" cm="1">
        <f t="array" aca="1" ref="M1344" ca="1">INDIRECT("'Room Details'!$N$1346")</f>
        <v>0</v>
      </c>
      <c r="N1344" cm="1">
        <f t="array" aca="1" ref="N1344" ca="1">INDIRECT("'Room Details'!$O$1346")</f>
        <v>0</v>
      </c>
      <c r="O1344" cm="1">
        <f t="array" aca="1" ref="O1344" ca="1">INDIRECT("'Room Details'!$P$1346")</f>
        <v>0</v>
      </c>
    </row>
    <row r="1345" spans="1:15" x14ac:dyDescent="0.25">
      <c r="A1345" cm="1">
        <f t="array" aca="1" ref="A1345" ca="1">INDIRECT("'Room Details'!$B$1347")</f>
        <v>0</v>
      </c>
      <c r="B1345" cm="1">
        <f t="array" aca="1" ref="B1345" ca="1">INDIRECT("'Room Details'!$C$1347")</f>
        <v>0</v>
      </c>
      <c r="C1345" cm="1">
        <f t="array" aca="1" ref="C1345" ca="1">INDIRECT("'Room Details'!$D$1347")</f>
        <v>0</v>
      </c>
      <c r="D1345" cm="1">
        <f t="array" aca="1" ref="D1345" ca="1">INDIRECT("'Room Details'!$E$1347")</f>
        <v>0</v>
      </c>
      <c r="E1345" t="str" cm="1">
        <f t="array" aca="1" ref="E1345" ca="1">INDIRECT("'Room Details'!$F$1347")</f>
        <v xml:space="preserve"> </v>
      </c>
      <c r="F1345" cm="1">
        <f t="array" aca="1" ref="F1345" ca="1">INDIRECT("'Room Details'!$G$1347")</f>
        <v>0</v>
      </c>
      <c r="G1345" cm="1">
        <f t="array" aca="1" ref="G1345" ca="1">INDIRECT("'Room Details'!$H$1347")</f>
        <v>0</v>
      </c>
      <c r="H1345" cm="1">
        <f t="array" aca="1" ref="H1345" ca="1">INDIRECT("'Room Details'!$I$1347")</f>
        <v>0</v>
      </c>
      <c r="I1345" cm="1">
        <f t="array" aca="1" ref="I1345" ca="1">INDIRECT("'Room Details'!$J$1347")</f>
        <v>0</v>
      </c>
      <c r="J1345" cm="1">
        <f t="array" aca="1" ref="J1345" ca="1">INDIRECT("'Room Details'!$K$1347")</f>
        <v>0</v>
      </c>
      <c r="K1345" t="str" cm="1">
        <f t="array" aca="1" ref="K1345" ca="1">INDIRECT("'Room Details'!$L$1347")</f>
        <v xml:space="preserve"> </v>
      </c>
      <c r="L1345" cm="1">
        <f t="array" aca="1" ref="L1345" ca="1">INDIRECT("'Room Details'!$M$1347")</f>
        <v>0</v>
      </c>
      <c r="M1345" cm="1">
        <f t="array" aca="1" ref="M1345" ca="1">INDIRECT("'Room Details'!$N$1347")</f>
        <v>0</v>
      </c>
      <c r="N1345" cm="1">
        <f t="array" aca="1" ref="N1345" ca="1">INDIRECT("'Room Details'!$O$1347")</f>
        <v>0</v>
      </c>
      <c r="O1345" cm="1">
        <f t="array" aca="1" ref="O1345" ca="1">INDIRECT("'Room Details'!$P$1347")</f>
        <v>0</v>
      </c>
    </row>
    <row r="1346" spans="1:15" x14ac:dyDescent="0.25">
      <c r="A1346" cm="1">
        <f t="array" aca="1" ref="A1346" ca="1">INDIRECT("'Room Details'!$B$1348")</f>
        <v>0</v>
      </c>
      <c r="B1346" cm="1">
        <f t="array" aca="1" ref="B1346" ca="1">INDIRECT("'Room Details'!$C$1348")</f>
        <v>0</v>
      </c>
      <c r="C1346" cm="1">
        <f t="array" aca="1" ref="C1346" ca="1">INDIRECT("'Room Details'!$D$1348")</f>
        <v>0</v>
      </c>
      <c r="D1346" cm="1">
        <f t="array" aca="1" ref="D1346" ca="1">INDIRECT("'Room Details'!$E$1348")</f>
        <v>0</v>
      </c>
      <c r="E1346" t="str" cm="1">
        <f t="array" aca="1" ref="E1346" ca="1">INDIRECT("'Room Details'!$F$1348")</f>
        <v xml:space="preserve"> </v>
      </c>
      <c r="F1346" cm="1">
        <f t="array" aca="1" ref="F1346" ca="1">INDIRECT("'Room Details'!$G$1348")</f>
        <v>0</v>
      </c>
      <c r="G1346" cm="1">
        <f t="array" aca="1" ref="G1346" ca="1">INDIRECT("'Room Details'!$H$1348")</f>
        <v>0</v>
      </c>
      <c r="H1346" cm="1">
        <f t="array" aca="1" ref="H1346" ca="1">INDIRECT("'Room Details'!$I$1348")</f>
        <v>0</v>
      </c>
      <c r="I1346" cm="1">
        <f t="array" aca="1" ref="I1346" ca="1">INDIRECT("'Room Details'!$J$1348")</f>
        <v>0</v>
      </c>
      <c r="J1346" cm="1">
        <f t="array" aca="1" ref="J1346" ca="1">INDIRECT("'Room Details'!$K$1348")</f>
        <v>0</v>
      </c>
      <c r="K1346" t="str" cm="1">
        <f t="array" aca="1" ref="K1346" ca="1">INDIRECT("'Room Details'!$L$1348")</f>
        <v xml:space="preserve"> </v>
      </c>
      <c r="L1346" cm="1">
        <f t="array" aca="1" ref="L1346" ca="1">INDIRECT("'Room Details'!$M$1348")</f>
        <v>0</v>
      </c>
      <c r="M1346" cm="1">
        <f t="array" aca="1" ref="M1346" ca="1">INDIRECT("'Room Details'!$N$1348")</f>
        <v>0</v>
      </c>
      <c r="N1346" cm="1">
        <f t="array" aca="1" ref="N1346" ca="1">INDIRECT("'Room Details'!$O$1348")</f>
        <v>0</v>
      </c>
      <c r="O1346" cm="1">
        <f t="array" aca="1" ref="O1346" ca="1">INDIRECT("'Room Details'!$P$1348")</f>
        <v>0</v>
      </c>
    </row>
    <row r="1347" spans="1:15" x14ac:dyDescent="0.25">
      <c r="A1347" cm="1">
        <f t="array" aca="1" ref="A1347" ca="1">INDIRECT("'Room Details'!$B$1349")</f>
        <v>0</v>
      </c>
      <c r="B1347" cm="1">
        <f t="array" aca="1" ref="B1347" ca="1">INDIRECT("'Room Details'!$C$1349")</f>
        <v>0</v>
      </c>
      <c r="C1347" cm="1">
        <f t="array" aca="1" ref="C1347" ca="1">INDIRECT("'Room Details'!$D$1349")</f>
        <v>0</v>
      </c>
      <c r="D1347" cm="1">
        <f t="array" aca="1" ref="D1347" ca="1">INDIRECT("'Room Details'!$E$1349")</f>
        <v>0</v>
      </c>
      <c r="E1347" t="str" cm="1">
        <f t="array" aca="1" ref="E1347" ca="1">INDIRECT("'Room Details'!$F$1349")</f>
        <v xml:space="preserve"> </v>
      </c>
      <c r="F1347" cm="1">
        <f t="array" aca="1" ref="F1347" ca="1">INDIRECT("'Room Details'!$G$1349")</f>
        <v>0</v>
      </c>
      <c r="G1347" cm="1">
        <f t="array" aca="1" ref="G1347" ca="1">INDIRECT("'Room Details'!$H$1349")</f>
        <v>0</v>
      </c>
      <c r="H1347" cm="1">
        <f t="array" aca="1" ref="H1347" ca="1">INDIRECT("'Room Details'!$I$1349")</f>
        <v>0</v>
      </c>
      <c r="I1347" cm="1">
        <f t="array" aca="1" ref="I1347" ca="1">INDIRECT("'Room Details'!$J$1349")</f>
        <v>0</v>
      </c>
      <c r="J1347" cm="1">
        <f t="array" aca="1" ref="J1347" ca="1">INDIRECT("'Room Details'!$K$1349")</f>
        <v>0</v>
      </c>
      <c r="K1347" t="str" cm="1">
        <f t="array" aca="1" ref="K1347" ca="1">INDIRECT("'Room Details'!$L$1349")</f>
        <v xml:space="preserve"> </v>
      </c>
      <c r="L1347" cm="1">
        <f t="array" aca="1" ref="L1347" ca="1">INDIRECT("'Room Details'!$M$1349")</f>
        <v>0</v>
      </c>
      <c r="M1347" cm="1">
        <f t="array" aca="1" ref="M1347" ca="1">INDIRECT("'Room Details'!$N$1349")</f>
        <v>0</v>
      </c>
      <c r="N1347" cm="1">
        <f t="array" aca="1" ref="N1347" ca="1">INDIRECT("'Room Details'!$O$1349")</f>
        <v>0</v>
      </c>
      <c r="O1347" cm="1">
        <f t="array" aca="1" ref="O1347" ca="1">INDIRECT("'Room Details'!$P$1349")</f>
        <v>0</v>
      </c>
    </row>
    <row r="1348" spans="1:15" x14ac:dyDescent="0.25">
      <c r="A1348" cm="1">
        <f t="array" aca="1" ref="A1348" ca="1">INDIRECT("'Room Details'!$B$1350")</f>
        <v>0</v>
      </c>
      <c r="B1348" cm="1">
        <f t="array" aca="1" ref="B1348" ca="1">INDIRECT("'Room Details'!$C$1350")</f>
        <v>0</v>
      </c>
      <c r="C1348" cm="1">
        <f t="array" aca="1" ref="C1348" ca="1">INDIRECT("'Room Details'!$D$1350")</f>
        <v>0</v>
      </c>
      <c r="D1348" cm="1">
        <f t="array" aca="1" ref="D1348" ca="1">INDIRECT("'Room Details'!$E$1350")</f>
        <v>0</v>
      </c>
      <c r="E1348" t="str" cm="1">
        <f t="array" aca="1" ref="E1348" ca="1">INDIRECT("'Room Details'!$F$1350")</f>
        <v xml:space="preserve"> </v>
      </c>
      <c r="F1348" cm="1">
        <f t="array" aca="1" ref="F1348" ca="1">INDIRECT("'Room Details'!$G$1350")</f>
        <v>0</v>
      </c>
      <c r="G1348" cm="1">
        <f t="array" aca="1" ref="G1348" ca="1">INDIRECT("'Room Details'!$H$1350")</f>
        <v>0</v>
      </c>
      <c r="H1348" cm="1">
        <f t="array" aca="1" ref="H1348" ca="1">INDIRECT("'Room Details'!$I$1350")</f>
        <v>0</v>
      </c>
      <c r="I1348" cm="1">
        <f t="array" aca="1" ref="I1348" ca="1">INDIRECT("'Room Details'!$J$1350")</f>
        <v>0</v>
      </c>
      <c r="J1348" cm="1">
        <f t="array" aca="1" ref="J1348" ca="1">INDIRECT("'Room Details'!$K$1350")</f>
        <v>0</v>
      </c>
      <c r="K1348" t="str" cm="1">
        <f t="array" aca="1" ref="K1348" ca="1">INDIRECT("'Room Details'!$L$1350")</f>
        <v xml:space="preserve"> </v>
      </c>
      <c r="L1348" cm="1">
        <f t="array" aca="1" ref="L1348" ca="1">INDIRECT("'Room Details'!$M$1350")</f>
        <v>0</v>
      </c>
      <c r="M1348" cm="1">
        <f t="array" aca="1" ref="M1348" ca="1">INDIRECT("'Room Details'!$N$1350")</f>
        <v>0</v>
      </c>
      <c r="N1348" cm="1">
        <f t="array" aca="1" ref="N1348" ca="1">INDIRECT("'Room Details'!$O$1350")</f>
        <v>0</v>
      </c>
      <c r="O1348" cm="1">
        <f t="array" aca="1" ref="O1348" ca="1">INDIRECT("'Room Details'!$P$1350")</f>
        <v>0</v>
      </c>
    </row>
    <row r="1349" spans="1:15" x14ac:dyDescent="0.25">
      <c r="A1349" cm="1">
        <f t="array" aca="1" ref="A1349" ca="1">INDIRECT("'Room Details'!$B$1351")</f>
        <v>0</v>
      </c>
      <c r="B1349" cm="1">
        <f t="array" aca="1" ref="B1349" ca="1">INDIRECT("'Room Details'!$C$1351")</f>
        <v>0</v>
      </c>
      <c r="C1349" cm="1">
        <f t="array" aca="1" ref="C1349" ca="1">INDIRECT("'Room Details'!$D$1351")</f>
        <v>0</v>
      </c>
      <c r="D1349" cm="1">
        <f t="array" aca="1" ref="D1349" ca="1">INDIRECT("'Room Details'!$E$1351")</f>
        <v>0</v>
      </c>
      <c r="E1349" t="str" cm="1">
        <f t="array" aca="1" ref="E1349" ca="1">INDIRECT("'Room Details'!$F$1351")</f>
        <v xml:space="preserve"> </v>
      </c>
      <c r="F1349" cm="1">
        <f t="array" aca="1" ref="F1349" ca="1">INDIRECT("'Room Details'!$G$1351")</f>
        <v>0</v>
      </c>
      <c r="G1349" cm="1">
        <f t="array" aca="1" ref="G1349" ca="1">INDIRECT("'Room Details'!$H$1351")</f>
        <v>0</v>
      </c>
      <c r="H1349" cm="1">
        <f t="array" aca="1" ref="H1349" ca="1">INDIRECT("'Room Details'!$I$1351")</f>
        <v>0</v>
      </c>
      <c r="I1349" cm="1">
        <f t="array" aca="1" ref="I1349" ca="1">INDIRECT("'Room Details'!$J$1351")</f>
        <v>0</v>
      </c>
      <c r="J1349" cm="1">
        <f t="array" aca="1" ref="J1349" ca="1">INDIRECT("'Room Details'!$K$1351")</f>
        <v>0</v>
      </c>
      <c r="K1349" t="str" cm="1">
        <f t="array" aca="1" ref="K1349" ca="1">INDIRECT("'Room Details'!$L$1351")</f>
        <v xml:space="preserve"> </v>
      </c>
      <c r="L1349" cm="1">
        <f t="array" aca="1" ref="L1349" ca="1">INDIRECT("'Room Details'!$M$1351")</f>
        <v>0</v>
      </c>
      <c r="M1349" cm="1">
        <f t="array" aca="1" ref="M1349" ca="1">INDIRECT("'Room Details'!$N$1351")</f>
        <v>0</v>
      </c>
      <c r="N1349" cm="1">
        <f t="array" aca="1" ref="N1349" ca="1">INDIRECT("'Room Details'!$O$1351")</f>
        <v>0</v>
      </c>
      <c r="O1349" cm="1">
        <f t="array" aca="1" ref="O1349" ca="1">INDIRECT("'Room Details'!$P$1351")</f>
        <v>0</v>
      </c>
    </row>
    <row r="1350" spans="1:15" x14ac:dyDescent="0.25">
      <c r="A1350" cm="1">
        <f t="array" aca="1" ref="A1350" ca="1">INDIRECT("'Room Details'!$B$1352")</f>
        <v>0</v>
      </c>
      <c r="B1350" cm="1">
        <f t="array" aca="1" ref="B1350" ca="1">INDIRECT("'Room Details'!$C$1352")</f>
        <v>0</v>
      </c>
      <c r="C1350" cm="1">
        <f t="array" aca="1" ref="C1350" ca="1">INDIRECT("'Room Details'!$D$1352")</f>
        <v>0</v>
      </c>
      <c r="D1350" cm="1">
        <f t="array" aca="1" ref="D1350" ca="1">INDIRECT("'Room Details'!$E$1352")</f>
        <v>0</v>
      </c>
      <c r="E1350" t="str" cm="1">
        <f t="array" aca="1" ref="E1350" ca="1">INDIRECT("'Room Details'!$F$1352")</f>
        <v xml:space="preserve"> </v>
      </c>
      <c r="F1350" cm="1">
        <f t="array" aca="1" ref="F1350" ca="1">INDIRECT("'Room Details'!$G$1352")</f>
        <v>0</v>
      </c>
      <c r="G1350" cm="1">
        <f t="array" aca="1" ref="G1350" ca="1">INDIRECT("'Room Details'!$H$1352")</f>
        <v>0</v>
      </c>
      <c r="H1350" cm="1">
        <f t="array" aca="1" ref="H1350" ca="1">INDIRECT("'Room Details'!$I$1352")</f>
        <v>0</v>
      </c>
      <c r="I1350" cm="1">
        <f t="array" aca="1" ref="I1350" ca="1">INDIRECT("'Room Details'!$J$1352")</f>
        <v>0</v>
      </c>
      <c r="J1350" cm="1">
        <f t="array" aca="1" ref="J1350" ca="1">INDIRECT("'Room Details'!$K$1352")</f>
        <v>0</v>
      </c>
      <c r="K1350" t="str" cm="1">
        <f t="array" aca="1" ref="K1350" ca="1">INDIRECT("'Room Details'!$L$1352")</f>
        <v xml:space="preserve"> </v>
      </c>
      <c r="L1350" cm="1">
        <f t="array" aca="1" ref="L1350" ca="1">INDIRECT("'Room Details'!$M$1352")</f>
        <v>0</v>
      </c>
      <c r="M1350" cm="1">
        <f t="array" aca="1" ref="M1350" ca="1">INDIRECT("'Room Details'!$N$1352")</f>
        <v>0</v>
      </c>
      <c r="N1350" cm="1">
        <f t="array" aca="1" ref="N1350" ca="1">INDIRECT("'Room Details'!$O$1352")</f>
        <v>0</v>
      </c>
      <c r="O1350" cm="1">
        <f t="array" aca="1" ref="O1350" ca="1">INDIRECT("'Room Details'!$P$1352")</f>
        <v>0</v>
      </c>
    </row>
    <row r="1351" spans="1:15" x14ac:dyDescent="0.25">
      <c r="A1351" cm="1">
        <f t="array" aca="1" ref="A1351" ca="1">INDIRECT("'Room Details'!$B$1353")</f>
        <v>0</v>
      </c>
      <c r="B1351" cm="1">
        <f t="array" aca="1" ref="B1351" ca="1">INDIRECT("'Room Details'!$C$1353")</f>
        <v>0</v>
      </c>
      <c r="C1351" cm="1">
        <f t="array" aca="1" ref="C1351" ca="1">INDIRECT("'Room Details'!$D$1353")</f>
        <v>0</v>
      </c>
      <c r="D1351" cm="1">
        <f t="array" aca="1" ref="D1351" ca="1">INDIRECT("'Room Details'!$E$1353")</f>
        <v>0</v>
      </c>
      <c r="E1351" t="str" cm="1">
        <f t="array" aca="1" ref="E1351" ca="1">INDIRECT("'Room Details'!$F$1353")</f>
        <v xml:space="preserve"> </v>
      </c>
      <c r="F1351" cm="1">
        <f t="array" aca="1" ref="F1351" ca="1">INDIRECT("'Room Details'!$G$1353")</f>
        <v>0</v>
      </c>
      <c r="G1351" cm="1">
        <f t="array" aca="1" ref="G1351" ca="1">INDIRECT("'Room Details'!$H$1353")</f>
        <v>0</v>
      </c>
      <c r="H1351" cm="1">
        <f t="array" aca="1" ref="H1351" ca="1">INDIRECT("'Room Details'!$I$1353")</f>
        <v>0</v>
      </c>
      <c r="I1351" cm="1">
        <f t="array" aca="1" ref="I1351" ca="1">INDIRECT("'Room Details'!$J$1353")</f>
        <v>0</v>
      </c>
      <c r="J1351" cm="1">
        <f t="array" aca="1" ref="J1351" ca="1">INDIRECT("'Room Details'!$K$1353")</f>
        <v>0</v>
      </c>
      <c r="K1351" t="str" cm="1">
        <f t="array" aca="1" ref="K1351" ca="1">INDIRECT("'Room Details'!$L$1353")</f>
        <v xml:space="preserve"> </v>
      </c>
      <c r="L1351" cm="1">
        <f t="array" aca="1" ref="L1351" ca="1">INDIRECT("'Room Details'!$M$1353")</f>
        <v>0</v>
      </c>
      <c r="M1351" cm="1">
        <f t="array" aca="1" ref="M1351" ca="1">INDIRECT("'Room Details'!$N$1353")</f>
        <v>0</v>
      </c>
      <c r="N1351" cm="1">
        <f t="array" aca="1" ref="N1351" ca="1">INDIRECT("'Room Details'!$O$1353")</f>
        <v>0</v>
      </c>
      <c r="O1351" cm="1">
        <f t="array" aca="1" ref="O1351" ca="1">INDIRECT("'Room Details'!$P$1353")</f>
        <v>0</v>
      </c>
    </row>
    <row r="1352" spans="1:15" x14ac:dyDescent="0.25">
      <c r="A1352" cm="1">
        <f t="array" aca="1" ref="A1352" ca="1">INDIRECT("'Room Details'!$B$1354")</f>
        <v>0</v>
      </c>
      <c r="B1352" cm="1">
        <f t="array" aca="1" ref="B1352" ca="1">INDIRECT("'Room Details'!$C$1354")</f>
        <v>0</v>
      </c>
      <c r="C1352" cm="1">
        <f t="array" aca="1" ref="C1352" ca="1">INDIRECT("'Room Details'!$D$1354")</f>
        <v>0</v>
      </c>
      <c r="D1352" cm="1">
        <f t="array" aca="1" ref="D1352" ca="1">INDIRECT("'Room Details'!$E$1354")</f>
        <v>0</v>
      </c>
      <c r="E1352" t="str" cm="1">
        <f t="array" aca="1" ref="E1352" ca="1">INDIRECT("'Room Details'!$F$1354")</f>
        <v xml:space="preserve"> </v>
      </c>
      <c r="F1352" cm="1">
        <f t="array" aca="1" ref="F1352" ca="1">INDIRECT("'Room Details'!$G$1354")</f>
        <v>0</v>
      </c>
      <c r="G1352" cm="1">
        <f t="array" aca="1" ref="G1352" ca="1">INDIRECT("'Room Details'!$H$1354")</f>
        <v>0</v>
      </c>
      <c r="H1352" cm="1">
        <f t="array" aca="1" ref="H1352" ca="1">INDIRECT("'Room Details'!$I$1354")</f>
        <v>0</v>
      </c>
      <c r="I1352" cm="1">
        <f t="array" aca="1" ref="I1352" ca="1">INDIRECT("'Room Details'!$J$1354")</f>
        <v>0</v>
      </c>
      <c r="J1352" cm="1">
        <f t="array" aca="1" ref="J1352" ca="1">INDIRECT("'Room Details'!$K$1354")</f>
        <v>0</v>
      </c>
      <c r="K1352" t="str" cm="1">
        <f t="array" aca="1" ref="K1352" ca="1">INDIRECT("'Room Details'!$L$1354")</f>
        <v xml:space="preserve"> </v>
      </c>
      <c r="L1352" cm="1">
        <f t="array" aca="1" ref="L1352" ca="1">INDIRECT("'Room Details'!$M$1354")</f>
        <v>0</v>
      </c>
      <c r="M1352" cm="1">
        <f t="array" aca="1" ref="M1352" ca="1">INDIRECT("'Room Details'!$N$1354")</f>
        <v>0</v>
      </c>
      <c r="N1352" cm="1">
        <f t="array" aca="1" ref="N1352" ca="1">INDIRECT("'Room Details'!$O$1354")</f>
        <v>0</v>
      </c>
      <c r="O1352" cm="1">
        <f t="array" aca="1" ref="O1352" ca="1">INDIRECT("'Room Details'!$P$1354")</f>
        <v>0</v>
      </c>
    </row>
    <row r="1353" spans="1:15" x14ac:dyDescent="0.25">
      <c r="A1353" cm="1">
        <f t="array" aca="1" ref="A1353" ca="1">INDIRECT("'Room Details'!$B$1355")</f>
        <v>0</v>
      </c>
      <c r="B1353" cm="1">
        <f t="array" aca="1" ref="B1353" ca="1">INDIRECT("'Room Details'!$C$1355")</f>
        <v>0</v>
      </c>
      <c r="C1353" cm="1">
        <f t="array" aca="1" ref="C1353" ca="1">INDIRECT("'Room Details'!$D$1355")</f>
        <v>0</v>
      </c>
      <c r="D1353" cm="1">
        <f t="array" aca="1" ref="D1353" ca="1">INDIRECT("'Room Details'!$E$1355")</f>
        <v>0</v>
      </c>
      <c r="E1353" t="str" cm="1">
        <f t="array" aca="1" ref="E1353" ca="1">INDIRECT("'Room Details'!$F$1355")</f>
        <v xml:space="preserve"> </v>
      </c>
      <c r="F1353" cm="1">
        <f t="array" aca="1" ref="F1353" ca="1">INDIRECT("'Room Details'!$G$1355")</f>
        <v>0</v>
      </c>
      <c r="G1353" cm="1">
        <f t="array" aca="1" ref="G1353" ca="1">INDIRECT("'Room Details'!$H$1355")</f>
        <v>0</v>
      </c>
      <c r="H1353" cm="1">
        <f t="array" aca="1" ref="H1353" ca="1">INDIRECT("'Room Details'!$I$1355")</f>
        <v>0</v>
      </c>
      <c r="I1353" cm="1">
        <f t="array" aca="1" ref="I1353" ca="1">INDIRECT("'Room Details'!$J$1355")</f>
        <v>0</v>
      </c>
      <c r="J1353" cm="1">
        <f t="array" aca="1" ref="J1353" ca="1">INDIRECT("'Room Details'!$K$1355")</f>
        <v>0</v>
      </c>
      <c r="K1353" t="str" cm="1">
        <f t="array" aca="1" ref="K1353" ca="1">INDIRECT("'Room Details'!$L$1355")</f>
        <v xml:space="preserve"> </v>
      </c>
      <c r="L1353" cm="1">
        <f t="array" aca="1" ref="L1353" ca="1">INDIRECT("'Room Details'!$M$1355")</f>
        <v>0</v>
      </c>
      <c r="M1353" cm="1">
        <f t="array" aca="1" ref="M1353" ca="1">INDIRECT("'Room Details'!$N$1355")</f>
        <v>0</v>
      </c>
      <c r="N1353" cm="1">
        <f t="array" aca="1" ref="N1353" ca="1">INDIRECT("'Room Details'!$O$1355")</f>
        <v>0</v>
      </c>
      <c r="O1353" cm="1">
        <f t="array" aca="1" ref="O1353" ca="1">INDIRECT("'Room Details'!$P$1355")</f>
        <v>0</v>
      </c>
    </row>
    <row r="1354" spans="1:15" x14ac:dyDescent="0.25">
      <c r="A1354" cm="1">
        <f t="array" aca="1" ref="A1354" ca="1">INDIRECT("'Room Details'!$B$1356")</f>
        <v>0</v>
      </c>
      <c r="B1354" cm="1">
        <f t="array" aca="1" ref="B1354" ca="1">INDIRECT("'Room Details'!$C$1356")</f>
        <v>0</v>
      </c>
      <c r="C1354" cm="1">
        <f t="array" aca="1" ref="C1354" ca="1">INDIRECT("'Room Details'!$D$1356")</f>
        <v>0</v>
      </c>
      <c r="D1354" cm="1">
        <f t="array" aca="1" ref="D1354" ca="1">INDIRECT("'Room Details'!$E$1356")</f>
        <v>0</v>
      </c>
      <c r="E1354" t="str" cm="1">
        <f t="array" aca="1" ref="E1354" ca="1">INDIRECT("'Room Details'!$F$1356")</f>
        <v xml:space="preserve"> </v>
      </c>
      <c r="F1354" cm="1">
        <f t="array" aca="1" ref="F1354" ca="1">INDIRECT("'Room Details'!$G$1356")</f>
        <v>0</v>
      </c>
      <c r="G1354" cm="1">
        <f t="array" aca="1" ref="G1354" ca="1">INDIRECT("'Room Details'!$H$1356")</f>
        <v>0</v>
      </c>
      <c r="H1354" cm="1">
        <f t="array" aca="1" ref="H1354" ca="1">INDIRECT("'Room Details'!$I$1356")</f>
        <v>0</v>
      </c>
      <c r="I1354" cm="1">
        <f t="array" aca="1" ref="I1354" ca="1">INDIRECT("'Room Details'!$J$1356")</f>
        <v>0</v>
      </c>
      <c r="J1354" cm="1">
        <f t="array" aca="1" ref="J1354" ca="1">INDIRECT("'Room Details'!$K$1356")</f>
        <v>0</v>
      </c>
      <c r="K1354" t="str" cm="1">
        <f t="array" aca="1" ref="K1354" ca="1">INDIRECT("'Room Details'!$L$1356")</f>
        <v xml:space="preserve"> </v>
      </c>
      <c r="L1354" cm="1">
        <f t="array" aca="1" ref="L1354" ca="1">INDIRECT("'Room Details'!$M$1356")</f>
        <v>0</v>
      </c>
      <c r="M1354" cm="1">
        <f t="array" aca="1" ref="M1354" ca="1">INDIRECT("'Room Details'!$N$1356")</f>
        <v>0</v>
      </c>
      <c r="N1354" cm="1">
        <f t="array" aca="1" ref="N1354" ca="1">INDIRECT("'Room Details'!$O$1356")</f>
        <v>0</v>
      </c>
      <c r="O1354" cm="1">
        <f t="array" aca="1" ref="O1354" ca="1">INDIRECT("'Room Details'!$P$1356")</f>
        <v>0</v>
      </c>
    </row>
    <row r="1355" spans="1:15" x14ac:dyDescent="0.25">
      <c r="A1355" cm="1">
        <f t="array" aca="1" ref="A1355" ca="1">INDIRECT("'Room Details'!$B$1357")</f>
        <v>0</v>
      </c>
      <c r="B1355" cm="1">
        <f t="array" aca="1" ref="B1355" ca="1">INDIRECT("'Room Details'!$C$1357")</f>
        <v>0</v>
      </c>
      <c r="C1355" cm="1">
        <f t="array" aca="1" ref="C1355" ca="1">INDIRECT("'Room Details'!$D$1357")</f>
        <v>0</v>
      </c>
      <c r="D1355" cm="1">
        <f t="array" aca="1" ref="D1355" ca="1">INDIRECT("'Room Details'!$E$1357")</f>
        <v>0</v>
      </c>
      <c r="E1355" t="str" cm="1">
        <f t="array" aca="1" ref="E1355" ca="1">INDIRECT("'Room Details'!$F$1357")</f>
        <v xml:space="preserve"> </v>
      </c>
      <c r="F1355" cm="1">
        <f t="array" aca="1" ref="F1355" ca="1">INDIRECT("'Room Details'!$G$1357")</f>
        <v>0</v>
      </c>
      <c r="G1355" cm="1">
        <f t="array" aca="1" ref="G1355" ca="1">INDIRECT("'Room Details'!$H$1357")</f>
        <v>0</v>
      </c>
      <c r="H1355" cm="1">
        <f t="array" aca="1" ref="H1355" ca="1">INDIRECT("'Room Details'!$I$1357")</f>
        <v>0</v>
      </c>
      <c r="I1355" cm="1">
        <f t="array" aca="1" ref="I1355" ca="1">INDIRECT("'Room Details'!$J$1357")</f>
        <v>0</v>
      </c>
      <c r="J1355" cm="1">
        <f t="array" aca="1" ref="J1355" ca="1">INDIRECT("'Room Details'!$K$1357")</f>
        <v>0</v>
      </c>
      <c r="K1355" t="str" cm="1">
        <f t="array" aca="1" ref="K1355" ca="1">INDIRECT("'Room Details'!$L$1357")</f>
        <v xml:space="preserve"> </v>
      </c>
      <c r="L1355" cm="1">
        <f t="array" aca="1" ref="L1355" ca="1">INDIRECT("'Room Details'!$M$1357")</f>
        <v>0</v>
      </c>
      <c r="M1355" cm="1">
        <f t="array" aca="1" ref="M1355" ca="1">INDIRECT("'Room Details'!$N$1357")</f>
        <v>0</v>
      </c>
      <c r="N1355" cm="1">
        <f t="array" aca="1" ref="N1355" ca="1">INDIRECT("'Room Details'!$O$1357")</f>
        <v>0</v>
      </c>
      <c r="O1355" cm="1">
        <f t="array" aca="1" ref="O1355" ca="1">INDIRECT("'Room Details'!$P$1357")</f>
        <v>0</v>
      </c>
    </row>
    <row r="1356" spans="1:15" x14ac:dyDescent="0.25">
      <c r="A1356" cm="1">
        <f t="array" aca="1" ref="A1356" ca="1">INDIRECT("'Room Details'!$B$1358")</f>
        <v>0</v>
      </c>
      <c r="B1356" cm="1">
        <f t="array" aca="1" ref="B1356" ca="1">INDIRECT("'Room Details'!$C$1358")</f>
        <v>0</v>
      </c>
      <c r="C1356" cm="1">
        <f t="array" aca="1" ref="C1356" ca="1">INDIRECT("'Room Details'!$D$1358")</f>
        <v>0</v>
      </c>
      <c r="D1356" cm="1">
        <f t="array" aca="1" ref="D1356" ca="1">INDIRECT("'Room Details'!$E$1358")</f>
        <v>0</v>
      </c>
      <c r="E1356" t="str" cm="1">
        <f t="array" aca="1" ref="E1356" ca="1">INDIRECT("'Room Details'!$F$1358")</f>
        <v xml:space="preserve"> </v>
      </c>
      <c r="F1356" cm="1">
        <f t="array" aca="1" ref="F1356" ca="1">INDIRECT("'Room Details'!$G$1358")</f>
        <v>0</v>
      </c>
      <c r="G1356" cm="1">
        <f t="array" aca="1" ref="G1356" ca="1">INDIRECT("'Room Details'!$H$1358")</f>
        <v>0</v>
      </c>
      <c r="H1356" cm="1">
        <f t="array" aca="1" ref="H1356" ca="1">INDIRECT("'Room Details'!$I$1358")</f>
        <v>0</v>
      </c>
      <c r="I1356" cm="1">
        <f t="array" aca="1" ref="I1356" ca="1">INDIRECT("'Room Details'!$J$1358")</f>
        <v>0</v>
      </c>
      <c r="J1356" cm="1">
        <f t="array" aca="1" ref="J1356" ca="1">INDIRECT("'Room Details'!$K$1358")</f>
        <v>0</v>
      </c>
      <c r="K1356" t="str" cm="1">
        <f t="array" aca="1" ref="K1356" ca="1">INDIRECT("'Room Details'!$L$1358")</f>
        <v xml:space="preserve"> </v>
      </c>
      <c r="L1356" cm="1">
        <f t="array" aca="1" ref="L1356" ca="1">INDIRECT("'Room Details'!$M$1358")</f>
        <v>0</v>
      </c>
      <c r="M1356" cm="1">
        <f t="array" aca="1" ref="M1356" ca="1">INDIRECT("'Room Details'!$N$1358")</f>
        <v>0</v>
      </c>
      <c r="N1356" cm="1">
        <f t="array" aca="1" ref="N1356" ca="1">INDIRECT("'Room Details'!$O$1358")</f>
        <v>0</v>
      </c>
      <c r="O1356" cm="1">
        <f t="array" aca="1" ref="O1356" ca="1">INDIRECT("'Room Details'!$P$1358")</f>
        <v>0</v>
      </c>
    </row>
    <row r="1357" spans="1:15" x14ac:dyDescent="0.25">
      <c r="A1357" cm="1">
        <f t="array" aca="1" ref="A1357" ca="1">INDIRECT("'Room Details'!$B$1359")</f>
        <v>0</v>
      </c>
      <c r="B1357" cm="1">
        <f t="array" aca="1" ref="B1357" ca="1">INDIRECT("'Room Details'!$C$1359")</f>
        <v>0</v>
      </c>
      <c r="C1357" cm="1">
        <f t="array" aca="1" ref="C1357" ca="1">INDIRECT("'Room Details'!$D$1359")</f>
        <v>0</v>
      </c>
      <c r="D1357" cm="1">
        <f t="array" aca="1" ref="D1357" ca="1">INDIRECT("'Room Details'!$E$1359")</f>
        <v>0</v>
      </c>
      <c r="E1357" t="str" cm="1">
        <f t="array" aca="1" ref="E1357" ca="1">INDIRECT("'Room Details'!$F$1359")</f>
        <v xml:space="preserve"> </v>
      </c>
      <c r="F1357" cm="1">
        <f t="array" aca="1" ref="F1357" ca="1">INDIRECT("'Room Details'!$G$1359")</f>
        <v>0</v>
      </c>
      <c r="G1357" cm="1">
        <f t="array" aca="1" ref="G1357" ca="1">INDIRECT("'Room Details'!$H$1359")</f>
        <v>0</v>
      </c>
      <c r="H1357" cm="1">
        <f t="array" aca="1" ref="H1357" ca="1">INDIRECT("'Room Details'!$I$1359")</f>
        <v>0</v>
      </c>
      <c r="I1357" cm="1">
        <f t="array" aca="1" ref="I1357" ca="1">INDIRECT("'Room Details'!$J$1359")</f>
        <v>0</v>
      </c>
      <c r="J1357" cm="1">
        <f t="array" aca="1" ref="J1357" ca="1">INDIRECT("'Room Details'!$K$1359")</f>
        <v>0</v>
      </c>
      <c r="K1357" t="str" cm="1">
        <f t="array" aca="1" ref="K1357" ca="1">INDIRECT("'Room Details'!$L$1359")</f>
        <v xml:space="preserve"> </v>
      </c>
      <c r="L1357" cm="1">
        <f t="array" aca="1" ref="L1357" ca="1">INDIRECT("'Room Details'!$M$1359")</f>
        <v>0</v>
      </c>
      <c r="M1357" cm="1">
        <f t="array" aca="1" ref="M1357" ca="1">INDIRECT("'Room Details'!$N$1359")</f>
        <v>0</v>
      </c>
      <c r="N1357" cm="1">
        <f t="array" aca="1" ref="N1357" ca="1">INDIRECT("'Room Details'!$O$1359")</f>
        <v>0</v>
      </c>
      <c r="O1357" cm="1">
        <f t="array" aca="1" ref="O1357" ca="1">INDIRECT("'Room Details'!$P$1359")</f>
        <v>0</v>
      </c>
    </row>
    <row r="1358" spans="1:15" x14ac:dyDescent="0.25">
      <c r="A1358" cm="1">
        <f t="array" aca="1" ref="A1358" ca="1">INDIRECT("'Room Details'!$B$1360")</f>
        <v>0</v>
      </c>
      <c r="B1358" cm="1">
        <f t="array" aca="1" ref="B1358" ca="1">INDIRECT("'Room Details'!$C$1360")</f>
        <v>0</v>
      </c>
      <c r="C1358" cm="1">
        <f t="array" aca="1" ref="C1358" ca="1">INDIRECT("'Room Details'!$D$1360")</f>
        <v>0</v>
      </c>
      <c r="D1358" cm="1">
        <f t="array" aca="1" ref="D1358" ca="1">INDIRECT("'Room Details'!$E$1360")</f>
        <v>0</v>
      </c>
      <c r="E1358" t="str" cm="1">
        <f t="array" aca="1" ref="E1358" ca="1">INDIRECT("'Room Details'!$F$1360")</f>
        <v xml:space="preserve"> </v>
      </c>
      <c r="F1358" cm="1">
        <f t="array" aca="1" ref="F1358" ca="1">INDIRECT("'Room Details'!$G$1360")</f>
        <v>0</v>
      </c>
      <c r="G1358" cm="1">
        <f t="array" aca="1" ref="G1358" ca="1">INDIRECT("'Room Details'!$H$1360")</f>
        <v>0</v>
      </c>
      <c r="H1358" cm="1">
        <f t="array" aca="1" ref="H1358" ca="1">INDIRECT("'Room Details'!$I$1360")</f>
        <v>0</v>
      </c>
      <c r="I1358" cm="1">
        <f t="array" aca="1" ref="I1358" ca="1">INDIRECT("'Room Details'!$J$1360")</f>
        <v>0</v>
      </c>
      <c r="J1358" cm="1">
        <f t="array" aca="1" ref="J1358" ca="1">INDIRECT("'Room Details'!$K$1360")</f>
        <v>0</v>
      </c>
      <c r="K1358" t="str" cm="1">
        <f t="array" aca="1" ref="K1358" ca="1">INDIRECT("'Room Details'!$L$1360")</f>
        <v xml:space="preserve"> </v>
      </c>
      <c r="L1358" cm="1">
        <f t="array" aca="1" ref="L1358" ca="1">INDIRECT("'Room Details'!$M$1360")</f>
        <v>0</v>
      </c>
      <c r="M1358" cm="1">
        <f t="array" aca="1" ref="M1358" ca="1">INDIRECT("'Room Details'!$N$1360")</f>
        <v>0</v>
      </c>
      <c r="N1358" cm="1">
        <f t="array" aca="1" ref="N1358" ca="1">INDIRECT("'Room Details'!$O$1360")</f>
        <v>0</v>
      </c>
      <c r="O1358" cm="1">
        <f t="array" aca="1" ref="O1358" ca="1">INDIRECT("'Room Details'!$P$1360")</f>
        <v>0</v>
      </c>
    </row>
    <row r="1359" spans="1:15" x14ac:dyDescent="0.25">
      <c r="A1359" cm="1">
        <f t="array" aca="1" ref="A1359" ca="1">INDIRECT("'Room Details'!$B$1361")</f>
        <v>0</v>
      </c>
      <c r="B1359" cm="1">
        <f t="array" aca="1" ref="B1359" ca="1">INDIRECT("'Room Details'!$C$1361")</f>
        <v>0</v>
      </c>
      <c r="C1359" cm="1">
        <f t="array" aca="1" ref="C1359" ca="1">INDIRECT("'Room Details'!$D$1361")</f>
        <v>0</v>
      </c>
      <c r="D1359" cm="1">
        <f t="array" aca="1" ref="D1359" ca="1">INDIRECT("'Room Details'!$E$1361")</f>
        <v>0</v>
      </c>
      <c r="E1359" t="str" cm="1">
        <f t="array" aca="1" ref="E1359" ca="1">INDIRECT("'Room Details'!$F$1361")</f>
        <v xml:space="preserve"> </v>
      </c>
      <c r="F1359" cm="1">
        <f t="array" aca="1" ref="F1359" ca="1">INDIRECT("'Room Details'!$G$1361")</f>
        <v>0</v>
      </c>
      <c r="G1359" cm="1">
        <f t="array" aca="1" ref="G1359" ca="1">INDIRECT("'Room Details'!$H$1361")</f>
        <v>0</v>
      </c>
      <c r="H1359" cm="1">
        <f t="array" aca="1" ref="H1359" ca="1">INDIRECT("'Room Details'!$I$1361")</f>
        <v>0</v>
      </c>
      <c r="I1359" cm="1">
        <f t="array" aca="1" ref="I1359" ca="1">INDIRECT("'Room Details'!$J$1361")</f>
        <v>0</v>
      </c>
      <c r="J1359" cm="1">
        <f t="array" aca="1" ref="J1359" ca="1">INDIRECT("'Room Details'!$K$1361")</f>
        <v>0</v>
      </c>
      <c r="K1359" t="str" cm="1">
        <f t="array" aca="1" ref="K1359" ca="1">INDIRECT("'Room Details'!$L$1361")</f>
        <v xml:space="preserve"> </v>
      </c>
      <c r="L1359" cm="1">
        <f t="array" aca="1" ref="L1359" ca="1">INDIRECT("'Room Details'!$M$1361")</f>
        <v>0</v>
      </c>
      <c r="M1359" cm="1">
        <f t="array" aca="1" ref="M1359" ca="1">INDIRECT("'Room Details'!$N$1361")</f>
        <v>0</v>
      </c>
      <c r="N1359" cm="1">
        <f t="array" aca="1" ref="N1359" ca="1">INDIRECT("'Room Details'!$O$1361")</f>
        <v>0</v>
      </c>
      <c r="O1359" cm="1">
        <f t="array" aca="1" ref="O1359" ca="1">INDIRECT("'Room Details'!$P$1361")</f>
        <v>0</v>
      </c>
    </row>
    <row r="1360" spans="1:15" x14ac:dyDescent="0.25">
      <c r="A1360" cm="1">
        <f t="array" aca="1" ref="A1360" ca="1">INDIRECT("'Room Details'!$B$1362")</f>
        <v>0</v>
      </c>
      <c r="B1360" cm="1">
        <f t="array" aca="1" ref="B1360" ca="1">INDIRECT("'Room Details'!$C$1362")</f>
        <v>0</v>
      </c>
      <c r="C1360" cm="1">
        <f t="array" aca="1" ref="C1360" ca="1">INDIRECT("'Room Details'!$D$1362")</f>
        <v>0</v>
      </c>
      <c r="D1360" cm="1">
        <f t="array" aca="1" ref="D1360" ca="1">INDIRECT("'Room Details'!$E$1362")</f>
        <v>0</v>
      </c>
      <c r="E1360" t="str" cm="1">
        <f t="array" aca="1" ref="E1360" ca="1">INDIRECT("'Room Details'!$F$1362")</f>
        <v xml:space="preserve"> </v>
      </c>
      <c r="F1360" cm="1">
        <f t="array" aca="1" ref="F1360" ca="1">INDIRECT("'Room Details'!$G$1362")</f>
        <v>0</v>
      </c>
      <c r="G1360" cm="1">
        <f t="array" aca="1" ref="G1360" ca="1">INDIRECT("'Room Details'!$H$1362")</f>
        <v>0</v>
      </c>
      <c r="H1360" cm="1">
        <f t="array" aca="1" ref="H1360" ca="1">INDIRECT("'Room Details'!$I$1362")</f>
        <v>0</v>
      </c>
      <c r="I1360" cm="1">
        <f t="array" aca="1" ref="I1360" ca="1">INDIRECT("'Room Details'!$J$1362")</f>
        <v>0</v>
      </c>
      <c r="J1360" cm="1">
        <f t="array" aca="1" ref="J1360" ca="1">INDIRECT("'Room Details'!$K$1362")</f>
        <v>0</v>
      </c>
      <c r="K1360" t="str" cm="1">
        <f t="array" aca="1" ref="K1360" ca="1">INDIRECT("'Room Details'!$L$1362")</f>
        <v xml:space="preserve"> </v>
      </c>
      <c r="L1360" cm="1">
        <f t="array" aca="1" ref="L1360" ca="1">INDIRECT("'Room Details'!$M$1362")</f>
        <v>0</v>
      </c>
      <c r="M1360" cm="1">
        <f t="array" aca="1" ref="M1360" ca="1">INDIRECT("'Room Details'!$N$1362")</f>
        <v>0</v>
      </c>
      <c r="N1360" cm="1">
        <f t="array" aca="1" ref="N1360" ca="1">INDIRECT("'Room Details'!$O$1362")</f>
        <v>0</v>
      </c>
      <c r="O1360" cm="1">
        <f t="array" aca="1" ref="O1360" ca="1">INDIRECT("'Room Details'!$P$1362")</f>
        <v>0</v>
      </c>
    </row>
    <row r="1361" spans="1:15" x14ac:dyDescent="0.25">
      <c r="A1361" cm="1">
        <f t="array" aca="1" ref="A1361" ca="1">INDIRECT("'Room Details'!$B$1363")</f>
        <v>0</v>
      </c>
      <c r="B1361" cm="1">
        <f t="array" aca="1" ref="B1361" ca="1">INDIRECT("'Room Details'!$C$1363")</f>
        <v>0</v>
      </c>
      <c r="C1361" cm="1">
        <f t="array" aca="1" ref="C1361" ca="1">INDIRECT("'Room Details'!$D$1363")</f>
        <v>0</v>
      </c>
      <c r="D1361" cm="1">
        <f t="array" aca="1" ref="D1361" ca="1">INDIRECT("'Room Details'!$E$1363")</f>
        <v>0</v>
      </c>
      <c r="E1361" t="str" cm="1">
        <f t="array" aca="1" ref="E1361" ca="1">INDIRECT("'Room Details'!$F$1363")</f>
        <v xml:space="preserve"> </v>
      </c>
      <c r="F1361" cm="1">
        <f t="array" aca="1" ref="F1361" ca="1">INDIRECT("'Room Details'!$G$1363")</f>
        <v>0</v>
      </c>
      <c r="G1361" cm="1">
        <f t="array" aca="1" ref="G1361" ca="1">INDIRECT("'Room Details'!$H$1363")</f>
        <v>0</v>
      </c>
      <c r="H1361" cm="1">
        <f t="array" aca="1" ref="H1361" ca="1">INDIRECT("'Room Details'!$I$1363")</f>
        <v>0</v>
      </c>
      <c r="I1361" cm="1">
        <f t="array" aca="1" ref="I1361" ca="1">INDIRECT("'Room Details'!$J$1363")</f>
        <v>0</v>
      </c>
      <c r="J1361" cm="1">
        <f t="array" aca="1" ref="J1361" ca="1">INDIRECT("'Room Details'!$K$1363")</f>
        <v>0</v>
      </c>
      <c r="K1361" t="str" cm="1">
        <f t="array" aca="1" ref="K1361" ca="1">INDIRECT("'Room Details'!$L$1363")</f>
        <v xml:space="preserve"> </v>
      </c>
      <c r="L1361" cm="1">
        <f t="array" aca="1" ref="L1361" ca="1">INDIRECT("'Room Details'!$M$1363")</f>
        <v>0</v>
      </c>
      <c r="M1361" cm="1">
        <f t="array" aca="1" ref="M1361" ca="1">INDIRECT("'Room Details'!$N$1363")</f>
        <v>0</v>
      </c>
      <c r="N1361" cm="1">
        <f t="array" aca="1" ref="N1361" ca="1">INDIRECT("'Room Details'!$O$1363")</f>
        <v>0</v>
      </c>
      <c r="O1361" cm="1">
        <f t="array" aca="1" ref="O1361" ca="1">INDIRECT("'Room Details'!$P$1363")</f>
        <v>0</v>
      </c>
    </row>
    <row r="1362" spans="1:15" x14ac:dyDescent="0.25">
      <c r="A1362" cm="1">
        <f t="array" aca="1" ref="A1362" ca="1">INDIRECT("'Room Details'!$B$1364")</f>
        <v>0</v>
      </c>
      <c r="B1362" cm="1">
        <f t="array" aca="1" ref="B1362" ca="1">INDIRECT("'Room Details'!$C$1364")</f>
        <v>0</v>
      </c>
      <c r="C1362" cm="1">
        <f t="array" aca="1" ref="C1362" ca="1">INDIRECT("'Room Details'!$D$1364")</f>
        <v>0</v>
      </c>
      <c r="D1362" cm="1">
        <f t="array" aca="1" ref="D1362" ca="1">INDIRECT("'Room Details'!$E$1364")</f>
        <v>0</v>
      </c>
      <c r="E1362" t="str" cm="1">
        <f t="array" aca="1" ref="E1362" ca="1">INDIRECT("'Room Details'!$F$1364")</f>
        <v xml:space="preserve"> </v>
      </c>
      <c r="F1362" cm="1">
        <f t="array" aca="1" ref="F1362" ca="1">INDIRECT("'Room Details'!$G$1364")</f>
        <v>0</v>
      </c>
      <c r="G1362" cm="1">
        <f t="array" aca="1" ref="G1362" ca="1">INDIRECT("'Room Details'!$H$1364")</f>
        <v>0</v>
      </c>
      <c r="H1362" cm="1">
        <f t="array" aca="1" ref="H1362" ca="1">INDIRECT("'Room Details'!$I$1364")</f>
        <v>0</v>
      </c>
      <c r="I1362" cm="1">
        <f t="array" aca="1" ref="I1362" ca="1">INDIRECT("'Room Details'!$J$1364")</f>
        <v>0</v>
      </c>
      <c r="J1362" cm="1">
        <f t="array" aca="1" ref="J1362" ca="1">INDIRECT("'Room Details'!$K$1364")</f>
        <v>0</v>
      </c>
      <c r="K1362" t="str" cm="1">
        <f t="array" aca="1" ref="K1362" ca="1">INDIRECT("'Room Details'!$L$1364")</f>
        <v xml:space="preserve"> </v>
      </c>
      <c r="L1362" cm="1">
        <f t="array" aca="1" ref="L1362" ca="1">INDIRECT("'Room Details'!$M$1364")</f>
        <v>0</v>
      </c>
      <c r="M1362" cm="1">
        <f t="array" aca="1" ref="M1362" ca="1">INDIRECT("'Room Details'!$N$1364")</f>
        <v>0</v>
      </c>
      <c r="N1362" cm="1">
        <f t="array" aca="1" ref="N1362" ca="1">INDIRECT("'Room Details'!$O$1364")</f>
        <v>0</v>
      </c>
      <c r="O1362" cm="1">
        <f t="array" aca="1" ref="O1362" ca="1">INDIRECT("'Room Details'!$P$1364")</f>
        <v>0</v>
      </c>
    </row>
    <row r="1363" spans="1:15" x14ac:dyDescent="0.25">
      <c r="A1363" cm="1">
        <f t="array" aca="1" ref="A1363" ca="1">INDIRECT("'Room Details'!$B$1365")</f>
        <v>0</v>
      </c>
      <c r="B1363" cm="1">
        <f t="array" aca="1" ref="B1363" ca="1">INDIRECT("'Room Details'!$C$1365")</f>
        <v>0</v>
      </c>
      <c r="C1363" cm="1">
        <f t="array" aca="1" ref="C1363" ca="1">INDIRECT("'Room Details'!$D$1365")</f>
        <v>0</v>
      </c>
      <c r="D1363" cm="1">
        <f t="array" aca="1" ref="D1363" ca="1">INDIRECT("'Room Details'!$E$1365")</f>
        <v>0</v>
      </c>
      <c r="E1363" t="str" cm="1">
        <f t="array" aca="1" ref="E1363" ca="1">INDIRECT("'Room Details'!$F$1365")</f>
        <v xml:space="preserve"> </v>
      </c>
      <c r="F1363" cm="1">
        <f t="array" aca="1" ref="F1363" ca="1">INDIRECT("'Room Details'!$G$1365")</f>
        <v>0</v>
      </c>
      <c r="G1363" cm="1">
        <f t="array" aca="1" ref="G1363" ca="1">INDIRECT("'Room Details'!$H$1365")</f>
        <v>0</v>
      </c>
      <c r="H1363" cm="1">
        <f t="array" aca="1" ref="H1363" ca="1">INDIRECT("'Room Details'!$I$1365")</f>
        <v>0</v>
      </c>
      <c r="I1363" cm="1">
        <f t="array" aca="1" ref="I1363" ca="1">INDIRECT("'Room Details'!$J$1365")</f>
        <v>0</v>
      </c>
      <c r="J1363" cm="1">
        <f t="array" aca="1" ref="J1363" ca="1">INDIRECT("'Room Details'!$K$1365")</f>
        <v>0</v>
      </c>
      <c r="K1363" t="str" cm="1">
        <f t="array" aca="1" ref="K1363" ca="1">INDIRECT("'Room Details'!$L$1365")</f>
        <v xml:space="preserve"> </v>
      </c>
      <c r="L1363" cm="1">
        <f t="array" aca="1" ref="L1363" ca="1">INDIRECT("'Room Details'!$M$1365")</f>
        <v>0</v>
      </c>
      <c r="M1363" cm="1">
        <f t="array" aca="1" ref="M1363" ca="1">INDIRECT("'Room Details'!$N$1365")</f>
        <v>0</v>
      </c>
      <c r="N1363" cm="1">
        <f t="array" aca="1" ref="N1363" ca="1">INDIRECT("'Room Details'!$O$1365")</f>
        <v>0</v>
      </c>
      <c r="O1363" cm="1">
        <f t="array" aca="1" ref="O1363" ca="1">INDIRECT("'Room Details'!$P$1365")</f>
        <v>0</v>
      </c>
    </row>
    <row r="1364" spans="1:15" x14ac:dyDescent="0.25">
      <c r="A1364" cm="1">
        <f t="array" aca="1" ref="A1364" ca="1">INDIRECT("'Room Details'!$B$1366")</f>
        <v>0</v>
      </c>
      <c r="B1364" cm="1">
        <f t="array" aca="1" ref="B1364" ca="1">INDIRECT("'Room Details'!$C$1366")</f>
        <v>0</v>
      </c>
      <c r="C1364" cm="1">
        <f t="array" aca="1" ref="C1364" ca="1">INDIRECT("'Room Details'!$D$1366")</f>
        <v>0</v>
      </c>
      <c r="D1364" cm="1">
        <f t="array" aca="1" ref="D1364" ca="1">INDIRECT("'Room Details'!$E$1366")</f>
        <v>0</v>
      </c>
      <c r="E1364" t="str" cm="1">
        <f t="array" aca="1" ref="E1364" ca="1">INDIRECT("'Room Details'!$F$1366")</f>
        <v xml:space="preserve"> </v>
      </c>
      <c r="F1364" cm="1">
        <f t="array" aca="1" ref="F1364" ca="1">INDIRECT("'Room Details'!$G$1366")</f>
        <v>0</v>
      </c>
      <c r="G1364" cm="1">
        <f t="array" aca="1" ref="G1364" ca="1">INDIRECT("'Room Details'!$H$1366")</f>
        <v>0</v>
      </c>
      <c r="H1364" cm="1">
        <f t="array" aca="1" ref="H1364" ca="1">INDIRECT("'Room Details'!$I$1366")</f>
        <v>0</v>
      </c>
      <c r="I1364" cm="1">
        <f t="array" aca="1" ref="I1364" ca="1">INDIRECT("'Room Details'!$J$1366")</f>
        <v>0</v>
      </c>
      <c r="J1364" cm="1">
        <f t="array" aca="1" ref="J1364" ca="1">INDIRECT("'Room Details'!$K$1366")</f>
        <v>0</v>
      </c>
      <c r="K1364" t="str" cm="1">
        <f t="array" aca="1" ref="K1364" ca="1">INDIRECT("'Room Details'!$L$1366")</f>
        <v xml:space="preserve"> </v>
      </c>
      <c r="L1364" cm="1">
        <f t="array" aca="1" ref="L1364" ca="1">INDIRECT("'Room Details'!$M$1366")</f>
        <v>0</v>
      </c>
      <c r="M1364" cm="1">
        <f t="array" aca="1" ref="M1364" ca="1">INDIRECT("'Room Details'!$N$1366")</f>
        <v>0</v>
      </c>
      <c r="N1364" cm="1">
        <f t="array" aca="1" ref="N1364" ca="1">INDIRECT("'Room Details'!$O$1366")</f>
        <v>0</v>
      </c>
      <c r="O1364" cm="1">
        <f t="array" aca="1" ref="O1364" ca="1">INDIRECT("'Room Details'!$P$1366")</f>
        <v>0</v>
      </c>
    </row>
    <row r="1365" spans="1:15" x14ac:dyDescent="0.25">
      <c r="A1365" cm="1">
        <f t="array" aca="1" ref="A1365" ca="1">INDIRECT("'Room Details'!$B$1367")</f>
        <v>0</v>
      </c>
      <c r="B1365" cm="1">
        <f t="array" aca="1" ref="B1365" ca="1">INDIRECT("'Room Details'!$C$1367")</f>
        <v>0</v>
      </c>
      <c r="C1365" cm="1">
        <f t="array" aca="1" ref="C1365" ca="1">INDIRECT("'Room Details'!$D$1367")</f>
        <v>0</v>
      </c>
      <c r="D1365" cm="1">
        <f t="array" aca="1" ref="D1365" ca="1">INDIRECT("'Room Details'!$E$1367")</f>
        <v>0</v>
      </c>
      <c r="E1365" t="str" cm="1">
        <f t="array" aca="1" ref="E1365" ca="1">INDIRECT("'Room Details'!$F$1367")</f>
        <v xml:space="preserve"> </v>
      </c>
      <c r="F1365" cm="1">
        <f t="array" aca="1" ref="F1365" ca="1">INDIRECT("'Room Details'!$G$1367")</f>
        <v>0</v>
      </c>
      <c r="G1365" cm="1">
        <f t="array" aca="1" ref="G1365" ca="1">INDIRECT("'Room Details'!$H$1367")</f>
        <v>0</v>
      </c>
      <c r="H1365" cm="1">
        <f t="array" aca="1" ref="H1365" ca="1">INDIRECT("'Room Details'!$I$1367")</f>
        <v>0</v>
      </c>
      <c r="I1365" cm="1">
        <f t="array" aca="1" ref="I1365" ca="1">INDIRECT("'Room Details'!$J$1367")</f>
        <v>0</v>
      </c>
      <c r="J1365" cm="1">
        <f t="array" aca="1" ref="J1365" ca="1">INDIRECT("'Room Details'!$K$1367")</f>
        <v>0</v>
      </c>
      <c r="K1365" t="str" cm="1">
        <f t="array" aca="1" ref="K1365" ca="1">INDIRECT("'Room Details'!$L$1367")</f>
        <v xml:space="preserve"> </v>
      </c>
      <c r="L1365" cm="1">
        <f t="array" aca="1" ref="L1365" ca="1">INDIRECT("'Room Details'!$M$1367")</f>
        <v>0</v>
      </c>
      <c r="M1365" cm="1">
        <f t="array" aca="1" ref="M1365" ca="1">INDIRECT("'Room Details'!$N$1367")</f>
        <v>0</v>
      </c>
      <c r="N1365" cm="1">
        <f t="array" aca="1" ref="N1365" ca="1">INDIRECT("'Room Details'!$O$1367")</f>
        <v>0</v>
      </c>
      <c r="O1365" cm="1">
        <f t="array" aca="1" ref="O1365" ca="1">INDIRECT("'Room Details'!$P$1367")</f>
        <v>0</v>
      </c>
    </row>
    <row r="1366" spans="1:15" x14ac:dyDescent="0.25">
      <c r="A1366" cm="1">
        <f t="array" aca="1" ref="A1366" ca="1">INDIRECT("'Room Details'!$B$1368")</f>
        <v>0</v>
      </c>
      <c r="B1366" cm="1">
        <f t="array" aca="1" ref="B1366" ca="1">INDIRECT("'Room Details'!$C$1368")</f>
        <v>0</v>
      </c>
      <c r="C1366" cm="1">
        <f t="array" aca="1" ref="C1366" ca="1">INDIRECT("'Room Details'!$D$1368")</f>
        <v>0</v>
      </c>
      <c r="D1366" cm="1">
        <f t="array" aca="1" ref="D1366" ca="1">INDIRECT("'Room Details'!$E$1368")</f>
        <v>0</v>
      </c>
      <c r="E1366" t="str" cm="1">
        <f t="array" aca="1" ref="E1366" ca="1">INDIRECT("'Room Details'!$F$1368")</f>
        <v xml:space="preserve"> </v>
      </c>
      <c r="F1366" cm="1">
        <f t="array" aca="1" ref="F1366" ca="1">INDIRECT("'Room Details'!$G$1368")</f>
        <v>0</v>
      </c>
      <c r="G1366" cm="1">
        <f t="array" aca="1" ref="G1366" ca="1">INDIRECT("'Room Details'!$H$1368")</f>
        <v>0</v>
      </c>
      <c r="H1366" cm="1">
        <f t="array" aca="1" ref="H1366" ca="1">INDIRECT("'Room Details'!$I$1368")</f>
        <v>0</v>
      </c>
      <c r="I1366" cm="1">
        <f t="array" aca="1" ref="I1366" ca="1">INDIRECT("'Room Details'!$J$1368")</f>
        <v>0</v>
      </c>
      <c r="J1366" cm="1">
        <f t="array" aca="1" ref="J1366" ca="1">INDIRECT("'Room Details'!$K$1368")</f>
        <v>0</v>
      </c>
      <c r="K1366" t="str" cm="1">
        <f t="array" aca="1" ref="K1366" ca="1">INDIRECT("'Room Details'!$L$1368")</f>
        <v xml:space="preserve"> </v>
      </c>
      <c r="L1366" cm="1">
        <f t="array" aca="1" ref="L1366" ca="1">INDIRECT("'Room Details'!$M$1368")</f>
        <v>0</v>
      </c>
      <c r="M1366" cm="1">
        <f t="array" aca="1" ref="M1366" ca="1">INDIRECT("'Room Details'!$N$1368")</f>
        <v>0</v>
      </c>
      <c r="N1366" cm="1">
        <f t="array" aca="1" ref="N1366" ca="1">INDIRECT("'Room Details'!$O$1368")</f>
        <v>0</v>
      </c>
      <c r="O1366" cm="1">
        <f t="array" aca="1" ref="O1366" ca="1">INDIRECT("'Room Details'!$P$1368")</f>
        <v>0</v>
      </c>
    </row>
    <row r="1367" spans="1:15" x14ac:dyDescent="0.25">
      <c r="A1367" cm="1">
        <f t="array" aca="1" ref="A1367" ca="1">INDIRECT("'Room Details'!$B$1369")</f>
        <v>0</v>
      </c>
      <c r="B1367" cm="1">
        <f t="array" aca="1" ref="B1367" ca="1">INDIRECT("'Room Details'!$C$1369")</f>
        <v>0</v>
      </c>
      <c r="C1367" cm="1">
        <f t="array" aca="1" ref="C1367" ca="1">INDIRECT("'Room Details'!$D$1369")</f>
        <v>0</v>
      </c>
      <c r="D1367" cm="1">
        <f t="array" aca="1" ref="D1367" ca="1">INDIRECT("'Room Details'!$E$1369")</f>
        <v>0</v>
      </c>
      <c r="E1367" t="str" cm="1">
        <f t="array" aca="1" ref="E1367" ca="1">INDIRECT("'Room Details'!$F$1369")</f>
        <v xml:space="preserve"> </v>
      </c>
      <c r="F1367" cm="1">
        <f t="array" aca="1" ref="F1367" ca="1">INDIRECT("'Room Details'!$G$1369")</f>
        <v>0</v>
      </c>
      <c r="G1367" cm="1">
        <f t="array" aca="1" ref="G1367" ca="1">INDIRECT("'Room Details'!$H$1369")</f>
        <v>0</v>
      </c>
      <c r="H1367" cm="1">
        <f t="array" aca="1" ref="H1367" ca="1">INDIRECT("'Room Details'!$I$1369")</f>
        <v>0</v>
      </c>
      <c r="I1367" cm="1">
        <f t="array" aca="1" ref="I1367" ca="1">INDIRECT("'Room Details'!$J$1369")</f>
        <v>0</v>
      </c>
      <c r="J1367" cm="1">
        <f t="array" aca="1" ref="J1367" ca="1">INDIRECT("'Room Details'!$K$1369")</f>
        <v>0</v>
      </c>
      <c r="K1367" t="str" cm="1">
        <f t="array" aca="1" ref="K1367" ca="1">INDIRECT("'Room Details'!$L$1369")</f>
        <v xml:space="preserve"> </v>
      </c>
      <c r="L1367" cm="1">
        <f t="array" aca="1" ref="L1367" ca="1">INDIRECT("'Room Details'!$M$1369")</f>
        <v>0</v>
      </c>
      <c r="M1367" cm="1">
        <f t="array" aca="1" ref="M1367" ca="1">INDIRECT("'Room Details'!$N$1369")</f>
        <v>0</v>
      </c>
      <c r="N1367" cm="1">
        <f t="array" aca="1" ref="N1367" ca="1">INDIRECT("'Room Details'!$O$1369")</f>
        <v>0</v>
      </c>
      <c r="O1367" cm="1">
        <f t="array" aca="1" ref="O1367" ca="1">INDIRECT("'Room Details'!$P$1369")</f>
        <v>0</v>
      </c>
    </row>
    <row r="1368" spans="1:15" x14ac:dyDescent="0.25">
      <c r="A1368" cm="1">
        <f t="array" aca="1" ref="A1368" ca="1">INDIRECT("'Room Details'!$B$1370")</f>
        <v>0</v>
      </c>
      <c r="B1368" cm="1">
        <f t="array" aca="1" ref="B1368" ca="1">INDIRECT("'Room Details'!$C$1370")</f>
        <v>0</v>
      </c>
      <c r="C1368" cm="1">
        <f t="array" aca="1" ref="C1368" ca="1">INDIRECT("'Room Details'!$D$1370")</f>
        <v>0</v>
      </c>
      <c r="D1368" cm="1">
        <f t="array" aca="1" ref="D1368" ca="1">INDIRECT("'Room Details'!$E$1370")</f>
        <v>0</v>
      </c>
      <c r="E1368" t="str" cm="1">
        <f t="array" aca="1" ref="E1368" ca="1">INDIRECT("'Room Details'!$F$1370")</f>
        <v xml:space="preserve"> </v>
      </c>
      <c r="F1368" cm="1">
        <f t="array" aca="1" ref="F1368" ca="1">INDIRECT("'Room Details'!$G$1370")</f>
        <v>0</v>
      </c>
      <c r="G1368" cm="1">
        <f t="array" aca="1" ref="G1368" ca="1">INDIRECT("'Room Details'!$H$1370")</f>
        <v>0</v>
      </c>
      <c r="H1368" cm="1">
        <f t="array" aca="1" ref="H1368" ca="1">INDIRECT("'Room Details'!$I$1370")</f>
        <v>0</v>
      </c>
      <c r="I1368" cm="1">
        <f t="array" aca="1" ref="I1368" ca="1">INDIRECT("'Room Details'!$J$1370")</f>
        <v>0</v>
      </c>
      <c r="J1368" cm="1">
        <f t="array" aca="1" ref="J1368" ca="1">INDIRECT("'Room Details'!$K$1370")</f>
        <v>0</v>
      </c>
      <c r="K1368" t="str" cm="1">
        <f t="array" aca="1" ref="K1368" ca="1">INDIRECT("'Room Details'!$L$1370")</f>
        <v xml:space="preserve"> </v>
      </c>
      <c r="L1368" cm="1">
        <f t="array" aca="1" ref="L1368" ca="1">INDIRECT("'Room Details'!$M$1370")</f>
        <v>0</v>
      </c>
      <c r="M1368" cm="1">
        <f t="array" aca="1" ref="M1368" ca="1">INDIRECT("'Room Details'!$N$1370")</f>
        <v>0</v>
      </c>
      <c r="N1368" cm="1">
        <f t="array" aca="1" ref="N1368" ca="1">INDIRECT("'Room Details'!$O$1370")</f>
        <v>0</v>
      </c>
      <c r="O1368" cm="1">
        <f t="array" aca="1" ref="O1368" ca="1">INDIRECT("'Room Details'!$P$1370")</f>
        <v>0</v>
      </c>
    </row>
    <row r="1369" spans="1:15" x14ac:dyDescent="0.25">
      <c r="A1369" cm="1">
        <f t="array" aca="1" ref="A1369" ca="1">INDIRECT("'Room Details'!$B$1371")</f>
        <v>0</v>
      </c>
      <c r="B1369" cm="1">
        <f t="array" aca="1" ref="B1369" ca="1">INDIRECT("'Room Details'!$C$1371")</f>
        <v>0</v>
      </c>
      <c r="C1369" cm="1">
        <f t="array" aca="1" ref="C1369" ca="1">INDIRECT("'Room Details'!$D$1371")</f>
        <v>0</v>
      </c>
      <c r="D1369" cm="1">
        <f t="array" aca="1" ref="D1369" ca="1">INDIRECT("'Room Details'!$E$1371")</f>
        <v>0</v>
      </c>
      <c r="E1369" t="str" cm="1">
        <f t="array" aca="1" ref="E1369" ca="1">INDIRECT("'Room Details'!$F$1371")</f>
        <v xml:space="preserve"> </v>
      </c>
      <c r="F1369" cm="1">
        <f t="array" aca="1" ref="F1369" ca="1">INDIRECT("'Room Details'!$G$1371")</f>
        <v>0</v>
      </c>
      <c r="G1369" cm="1">
        <f t="array" aca="1" ref="G1369" ca="1">INDIRECT("'Room Details'!$H$1371")</f>
        <v>0</v>
      </c>
      <c r="H1369" cm="1">
        <f t="array" aca="1" ref="H1369" ca="1">INDIRECT("'Room Details'!$I$1371")</f>
        <v>0</v>
      </c>
      <c r="I1369" cm="1">
        <f t="array" aca="1" ref="I1369" ca="1">INDIRECT("'Room Details'!$J$1371")</f>
        <v>0</v>
      </c>
      <c r="J1369" cm="1">
        <f t="array" aca="1" ref="J1369" ca="1">INDIRECT("'Room Details'!$K$1371")</f>
        <v>0</v>
      </c>
      <c r="K1369" t="str" cm="1">
        <f t="array" aca="1" ref="K1369" ca="1">INDIRECT("'Room Details'!$L$1371")</f>
        <v xml:space="preserve"> </v>
      </c>
      <c r="L1369" cm="1">
        <f t="array" aca="1" ref="L1369" ca="1">INDIRECT("'Room Details'!$M$1371")</f>
        <v>0</v>
      </c>
      <c r="M1369" cm="1">
        <f t="array" aca="1" ref="M1369" ca="1">INDIRECT("'Room Details'!$N$1371")</f>
        <v>0</v>
      </c>
      <c r="N1369" cm="1">
        <f t="array" aca="1" ref="N1369" ca="1">INDIRECT("'Room Details'!$O$1371")</f>
        <v>0</v>
      </c>
      <c r="O1369" cm="1">
        <f t="array" aca="1" ref="O1369" ca="1">INDIRECT("'Room Details'!$P$1371")</f>
        <v>0</v>
      </c>
    </row>
    <row r="1370" spans="1:15" x14ac:dyDescent="0.25">
      <c r="A1370" cm="1">
        <f t="array" aca="1" ref="A1370" ca="1">INDIRECT("'Room Details'!$B$1372")</f>
        <v>0</v>
      </c>
      <c r="B1370" cm="1">
        <f t="array" aca="1" ref="B1370" ca="1">INDIRECT("'Room Details'!$C$1372")</f>
        <v>0</v>
      </c>
      <c r="C1370" cm="1">
        <f t="array" aca="1" ref="C1370" ca="1">INDIRECT("'Room Details'!$D$1372")</f>
        <v>0</v>
      </c>
      <c r="D1370" cm="1">
        <f t="array" aca="1" ref="D1370" ca="1">INDIRECT("'Room Details'!$E$1372")</f>
        <v>0</v>
      </c>
      <c r="E1370" t="str" cm="1">
        <f t="array" aca="1" ref="E1370" ca="1">INDIRECT("'Room Details'!$F$1372")</f>
        <v xml:space="preserve"> </v>
      </c>
      <c r="F1370" cm="1">
        <f t="array" aca="1" ref="F1370" ca="1">INDIRECT("'Room Details'!$G$1372")</f>
        <v>0</v>
      </c>
      <c r="G1370" cm="1">
        <f t="array" aca="1" ref="G1370" ca="1">INDIRECT("'Room Details'!$H$1372")</f>
        <v>0</v>
      </c>
      <c r="H1370" cm="1">
        <f t="array" aca="1" ref="H1370" ca="1">INDIRECT("'Room Details'!$I$1372")</f>
        <v>0</v>
      </c>
      <c r="I1370" cm="1">
        <f t="array" aca="1" ref="I1370" ca="1">INDIRECT("'Room Details'!$J$1372")</f>
        <v>0</v>
      </c>
      <c r="J1370" cm="1">
        <f t="array" aca="1" ref="J1370" ca="1">INDIRECT("'Room Details'!$K$1372")</f>
        <v>0</v>
      </c>
      <c r="K1370" t="str" cm="1">
        <f t="array" aca="1" ref="K1370" ca="1">INDIRECT("'Room Details'!$L$1372")</f>
        <v xml:space="preserve"> </v>
      </c>
      <c r="L1370" cm="1">
        <f t="array" aca="1" ref="L1370" ca="1">INDIRECT("'Room Details'!$M$1372")</f>
        <v>0</v>
      </c>
      <c r="M1370" cm="1">
        <f t="array" aca="1" ref="M1370" ca="1">INDIRECT("'Room Details'!$N$1372")</f>
        <v>0</v>
      </c>
      <c r="N1370" cm="1">
        <f t="array" aca="1" ref="N1370" ca="1">INDIRECT("'Room Details'!$O$1372")</f>
        <v>0</v>
      </c>
      <c r="O1370" cm="1">
        <f t="array" aca="1" ref="O1370" ca="1">INDIRECT("'Room Details'!$P$1372")</f>
        <v>0</v>
      </c>
    </row>
    <row r="1371" spans="1:15" x14ac:dyDescent="0.25">
      <c r="A1371" cm="1">
        <f t="array" aca="1" ref="A1371" ca="1">INDIRECT("'Room Details'!$B$1373")</f>
        <v>0</v>
      </c>
      <c r="B1371" cm="1">
        <f t="array" aca="1" ref="B1371" ca="1">INDIRECT("'Room Details'!$C$1373")</f>
        <v>0</v>
      </c>
      <c r="C1371" cm="1">
        <f t="array" aca="1" ref="C1371" ca="1">INDIRECT("'Room Details'!$D$1373")</f>
        <v>0</v>
      </c>
      <c r="D1371" cm="1">
        <f t="array" aca="1" ref="D1371" ca="1">INDIRECT("'Room Details'!$E$1373")</f>
        <v>0</v>
      </c>
      <c r="E1371" t="str" cm="1">
        <f t="array" aca="1" ref="E1371" ca="1">INDIRECT("'Room Details'!$F$1373")</f>
        <v xml:space="preserve"> </v>
      </c>
      <c r="F1371" cm="1">
        <f t="array" aca="1" ref="F1371" ca="1">INDIRECT("'Room Details'!$G$1373")</f>
        <v>0</v>
      </c>
      <c r="G1371" cm="1">
        <f t="array" aca="1" ref="G1371" ca="1">INDIRECT("'Room Details'!$H$1373")</f>
        <v>0</v>
      </c>
      <c r="H1371" cm="1">
        <f t="array" aca="1" ref="H1371" ca="1">INDIRECT("'Room Details'!$I$1373")</f>
        <v>0</v>
      </c>
      <c r="I1371" cm="1">
        <f t="array" aca="1" ref="I1371" ca="1">INDIRECT("'Room Details'!$J$1373")</f>
        <v>0</v>
      </c>
      <c r="J1371" cm="1">
        <f t="array" aca="1" ref="J1371" ca="1">INDIRECT("'Room Details'!$K$1373")</f>
        <v>0</v>
      </c>
      <c r="K1371" t="str" cm="1">
        <f t="array" aca="1" ref="K1371" ca="1">INDIRECT("'Room Details'!$L$1373")</f>
        <v xml:space="preserve"> </v>
      </c>
      <c r="L1371" cm="1">
        <f t="array" aca="1" ref="L1371" ca="1">INDIRECT("'Room Details'!$M$1373")</f>
        <v>0</v>
      </c>
      <c r="M1371" cm="1">
        <f t="array" aca="1" ref="M1371" ca="1">INDIRECT("'Room Details'!$N$1373")</f>
        <v>0</v>
      </c>
      <c r="N1371" cm="1">
        <f t="array" aca="1" ref="N1371" ca="1">INDIRECT("'Room Details'!$O$1373")</f>
        <v>0</v>
      </c>
      <c r="O1371" cm="1">
        <f t="array" aca="1" ref="O1371" ca="1">INDIRECT("'Room Details'!$P$1373")</f>
        <v>0</v>
      </c>
    </row>
    <row r="1372" spans="1:15" x14ac:dyDescent="0.25">
      <c r="A1372" cm="1">
        <f t="array" aca="1" ref="A1372" ca="1">INDIRECT("'Room Details'!$B$1374")</f>
        <v>0</v>
      </c>
      <c r="B1372" cm="1">
        <f t="array" aca="1" ref="B1372" ca="1">INDIRECT("'Room Details'!$C$1374")</f>
        <v>0</v>
      </c>
      <c r="C1372" cm="1">
        <f t="array" aca="1" ref="C1372" ca="1">INDIRECT("'Room Details'!$D$1374")</f>
        <v>0</v>
      </c>
      <c r="D1372" cm="1">
        <f t="array" aca="1" ref="D1372" ca="1">INDIRECT("'Room Details'!$E$1374")</f>
        <v>0</v>
      </c>
      <c r="E1372" t="str" cm="1">
        <f t="array" aca="1" ref="E1372" ca="1">INDIRECT("'Room Details'!$F$1374")</f>
        <v xml:space="preserve"> </v>
      </c>
      <c r="F1372" cm="1">
        <f t="array" aca="1" ref="F1372" ca="1">INDIRECT("'Room Details'!$G$1374")</f>
        <v>0</v>
      </c>
      <c r="G1372" cm="1">
        <f t="array" aca="1" ref="G1372" ca="1">INDIRECT("'Room Details'!$H$1374")</f>
        <v>0</v>
      </c>
      <c r="H1372" cm="1">
        <f t="array" aca="1" ref="H1372" ca="1">INDIRECT("'Room Details'!$I$1374")</f>
        <v>0</v>
      </c>
      <c r="I1372" cm="1">
        <f t="array" aca="1" ref="I1372" ca="1">INDIRECT("'Room Details'!$J$1374")</f>
        <v>0</v>
      </c>
      <c r="J1372" cm="1">
        <f t="array" aca="1" ref="J1372" ca="1">INDIRECT("'Room Details'!$K$1374")</f>
        <v>0</v>
      </c>
      <c r="K1372" t="str" cm="1">
        <f t="array" aca="1" ref="K1372" ca="1">INDIRECT("'Room Details'!$L$1374")</f>
        <v xml:space="preserve"> </v>
      </c>
      <c r="L1372" cm="1">
        <f t="array" aca="1" ref="L1372" ca="1">INDIRECT("'Room Details'!$M$1374")</f>
        <v>0</v>
      </c>
      <c r="M1372" cm="1">
        <f t="array" aca="1" ref="M1372" ca="1">INDIRECT("'Room Details'!$N$1374")</f>
        <v>0</v>
      </c>
      <c r="N1372" cm="1">
        <f t="array" aca="1" ref="N1372" ca="1">INDIRECT("'Room Details'!$O$1374")</f>
        <v>0</v>
      </c>
      <c r="O1372" cm="1">
        <f t="array" aca="1" ref="O1372" ca="1">INDIRECT("'Room Details'!$P$1374")</f>
        <v>0</v>
      </c>
    </row>
    <row r="1373" spans="1:15" x14ac:dyDescent="0.25">
      <c r="A1373" cm="1">
        <f t="array" aca="1" ref="A1373" ca="1">INDIRECT("'Room Details'!$B$1375")</f>
        <v>0</v>
      </c>
      <c r="B1373" cm="1">
        <f t="array" aca="1" ref="B1373" ca="1">INDIRECT("'Room Details'!$C$1375")</f>
        <v>0</v>
      </c>
      <c r="C1373" cm="1">
        <f t="array" aca="1" ref="C1373" ca="1">INDIRECT("'Room Details'!$D$1375")</f>
        <v>0</v>
      </c>
      <c r="D1373" cm="1">
        <f t="array" aca="1" ref="D1373" ca="1">INDIRECT("'Room Details'!$E$1375")</f>
        <v>0</v>
      </c>
      <c r="E1373" t="str" cm="1">
        <f t="array" aca="1" ref="E1373" ca="1">INDIRECT("'Room Details'!$F$1375")</f>
        <v xml:space="preserve"> </v>
      </c>
      <c r="F1373" cm="1">
        <f t="array" aca="1" ref="F1373" ca="1">INDIRECT("'Room Details'!$G$1375")</f>
        <v>0</v>
      </c>
      <c r="G1373" cm="1">
        <f t="array" aca="1" ref="G1373" ca="1">INDIRECT("'Room Details'!$H$1375")</f>
        <v>0</v>
      </c>
      <c r="H1373" cm="1">
        <f t="array" aca="1" ref="H1373" ca="1">INDIRECT("'Room Details'!$I$1375")</f>
        <v>0</v>
      </c>
      <c r="I1373" cm="1">
        <f t="array" aca="1" ref="I1373" ca="1">INDIRECT("'Room Details'!$J$1375")</f>
        <v>0</v>
      </c>
      <c r="J1373" cm="1">
        <f t="array" aca="1" ref="J1373" ca="1">INDIRECT("'Room Details'!$K$1375")</f>
        <v>0</v>
      </c>
      <c r="K1373" t="str" cm="1">
        <f t="array" aca="1" ref="K1373" ca="1">INDIRECT("'Room Details'!$L$1375")</f>
        <v xml:space="preserve"> </v>
      </c>
      <c r="L1373" cm="1">
        <f t="array" aca="1" ref="L1373" ca="1">INDIRECT("'Room Details'!$M$1375")</f>
        <v>0</v>
      </c>
      <c r="M1373" cm="1">
        <f t="array" aca="1" ref="M1373" ca="1">INDIRECT("'Room Details'!$N$1375")</f>
        <v>0</v>
      </c>
      <c r="N1373" cm="1">
        <f t="array" aca="1" ref="N1373" ca="1">INDIRECT("'Room Details'!$O$1375")</f>
        <v>0</v>
      </c>
      <c r="O1373" cm="1">
        <f t="array" aca="1" ref="O1373" ca="1">INDIRECT("'Room Details'!$P$1375")</f>
        <v>0</v>
      </c>
    </row>
    <row r="1374" spans="1:15" x14ac:dyDescent="0.25">
      <c r="A1374" cm="1">
        <f t="array" aca="1" ref="A1374" ca="1">INDIRECT("'Room Details'!$B$1376")</f>
        <v>0</v>
      </c>
      <c r="B1374" cm="1">
        <f t="array" aca="1" ref="B1374" ca="1">INDIRECT("'Room Details'!$C$1376")</f>
        <v>0</v>
      </c>
      <c r="C1374" cm="1">
        <f t="array" aca="1" ref="C1374" ca="1">INDIRECT("'Room Details'!$D$1376")</f>
        <v>0</v>
      </c>
      <c r="D1374" cm="1">
        <f t="array" aca="1" ref="D1374" ca="1">INDIRECT("'Room Details'!$E$1376")</f>
        <v>0</v>
      </c>
      <c r="E1374" t="str" cm="1">
        <f t="array" aca="1" ref="E1374" ca="1">INDIRECT("'Room Details'!$F$1376")</f>
        <v xml:space="preserve"> </v>
      </c>
      <c r="F1374" cm="1">
        <f t="array" aca="1" ref="F1374" ca="1">INDIRECT("'Room Details'!$G$1376")</f>
        <v>0</v>
      </c>
      <c r="G1374" cm="1">
        <f t="array" aca="1" ref="G1374" ca="1">INDIRECT("'Room Details'!$H$1376")</f>
        <v>0</v>
      </c>
      <c r="H1374" cm="1">
        <f t="array" aca="1" ref="H1374" ca="1">INDIRECT("'Room Details'!$I$1376")</f>
        <v>0</v>
      </c>
      <c r="I1374" cm="1">
        <f t="array" aca="1" ref="I1374" ca="1">INDIRECT("'Room Details'!$J$1376")</f>
        <v>0</v>
      </c>
      <c r="J1374" cm="1">
        <f t="array" aca="1" ref="J1374" ca="1">INDIRECT("'Room Details'!$K$1376")</f>
        <v>0</v>
      </c>
      <c r="K1374" t="str" cm="1">
        <f t="array" aca="1" ref="K1374" ca="1">INDIRECT("'Room Details'!$L$1376")</f>
        <v xml:space="preserve"> </v>
      </c>
      <c r="L1374" cm="1">
        <f t="array" aca="1" ref="L1374" ca="1">INDIRECT("'Room Details'!$M$1376")</f>
        <v>0</v>
      </c>
      <c r="M1374" cm="1">
        <f t="array" aca="1" ref="M1374" ca="1">INDIRECT("'Room Details'!$N$1376")</f>
        <v>0</v>
      </c>
      <c r="N1374" cm="1">
        <f t="array" aca="1" ref="N1374" ca="1">INDIRECT("'Room Details'!$O$1376")</f>
        <v>0</v>
      </c>
      <c r="O1374" cm="1">
        <f t="array" aca="1" ref="O1374" ca="1">INDIRECT("'Room Details'!$P$1376")</f>
        <v>0</v>
      </c>
    </row>
    <row r="1375" spans="1:15" x14ac:dyDescent="0.25">
      <c r="A1375" cm="1">
        <f t="array" aca="1" ref="A1375" ca="1">INDIRECT("'Room Details'!$B$1377")</f>
        <v>0</v>
      </c>
      <c r="B1375" cm="1">
        <f t="array" aca="1" ref="B1375" ca="1">INDIRECT("'Room Details'!$C$1377")</f>
        <v>0</v>
      </c>
      <c r="C1375" cm="1">
        <f t="array" aca="1" ref="C1375" ca="1">INDIRECT("'Room Details'!$D$1377")</f>
        <v>0</v>
      </c>
      <c r="D1375" cm="1">
        <f t="array" aca="1" ref="D1375" ca="1">INDIRECT("'Room Details'!$E$1377")</f>
        <v>0</v>
      </c>
      <c r="E1375" t="str" cm="1">
        <f t="array" aca="1" ref="E1375" ca="1">INDIRECT("'Room Details'!$F$1377")</f>
        <v xml:space="preserve"> </v>
      </c>
      <c r="F1375" cm="1">
        <f t="array" aca="1" ref="F1375" ca="1">INDIRECT("'Room Details'!$G$1377")</f>
        <v>0</v>
      </c>
      <c r="G1375" cm="1">
        <f t="array" aca="1" ref="G1375" ca="1">INDIRECT("'Room Details'!$H$1377")</f>
        <v>0</v>
      </c>
      <c r="H1375" cm="1">
        <f t="array" aca="1" ref="H1375" ca="1">INDIRECT("'Room Details'!$I$1377")</f>
        <v>0</v>
      </c>
      <c r="I1375" cm="1">
        <f t="array" aca="1" ref="I1375" ca="1">INDIRECT("'Room Details'!$J$1377")</f>
        <v>0</v>
      </c>
      <c r="J1375" cm="1">
        <f t="array" aca="1" ref="J1375" ca="1">INDIRECT("'Room Details'!$K$1377")</f>
        <v>0</v>
      </c>
      <c r="K1375" t="str" cm="1">
        <f t="array" aca="1" ref="K1375" ca="1">INDIRECT("'Room Details'!$L$1377")</f>
        <v xml:space="preserve"> </v>
      </c>
      <c r="L1375" cm="1">
        <f t="array" aca="1" ref="L1375" ca="1">INDIRECT("'Room Details'!$M$1377")</f>
        <v>0</v>
      </c>
      <c r="M1375" cm="1">
        <f t="array" aca="1" ref="M1375" ca="1">INDIRECT("'Room Details'!$N$1377")</f>
        <v>0</v>
      </c>
      <c r="N1375" cm="1">
        <f t="array" aca="1" ref="N1375" ca="1">INDIRECT("'Room Details'!$O$1377")</f>
        <v>0</v>
      </c>
      <c r="O1375" cm="1">
        <f t="array" aca="1" ref="O1375" ca="1">INDIRECT("'Room Details'!$P$1377")</f>
        <v>0</v>
      </c>
    </row>
    <row r="1376" spans="1:15" x14ac:dyDescent="0.25">
      <c r="A1376" cm="1">
        <f t="array" aca="1" ref="A1376" ca="1">INDIRECT("'Room Details'!$B$1378")</f>
        <v>0</v>
      </c>
      <c r="B1376" cm="1">
        <f t="array" aca="1" ref="B1376" ca="1">INDIRECT("'Room Details'!$C$1378")</f>
        <v>0</v>
      </c>
      <c r="C1376" cm="1">
        <f t="array" aca="1" ref="C1376" ca="1">INDIRECT("'Room Details'!$D$1378")</f>
        <v>0</v>
      </c>
      <c r="D1376" cm="1">
        <f t="array" aca="1" ref="D1376" ca="1">INDIRECT("'Room Details'!$E$1378")</f>
        <v>0</v>
      </c>
      <c r="E1376" t="str" cm="1">
        <f t="array" aca="1" ref="E1376" ca="1">INDIRECT("'Room Details'!$F$1378")</f>
        <v xml:space="preserve"> </v>
      </c>
      <c r="F1376" cm="1">
        <f t="array" aca="1" ref="F1376" ca="1">INDIRECT("'Room Details'!$G$1378")</f>
        <v>0</v>
      </c>
      <c r="G1376" cm="1">
        <f t="array" aca="1" ref="G1376" ca="1">INDIRECT("'Room Details'!$H$1378")</f>
        <v>0</v>
      </c>
      <c r="H1376" cm="1">
        <f t="array" aca="1" ref="H1376" ca="1">INDIRECT("'Room Details'!$I$1378")</f>
        <v>0</v>
      </c>
      <c r="I1376" cm="1">
        <f t="array" aca="1" ref="I1376" ca="1">INDIRECT("'Room Details'!$J$1378")</f>
        <v>0</v>
      </c>
      <c r="J1376" cm="1">
        <f t="array" aca="1" ref="J1376" ca="1">INDIRECT("'Room Details'!$K$1378")</f>
        <v>0</v>
      </c>
      <c r="K1376" t="str" cm="1">
        <f t="array" aca="1" ref="K1376" ca="1">INDIRECT("'Room Details'!$L$1378")</f>
        <v xml:space="preserve"> </v>
      </c>
      <c r="L1376" cm="1">
        <f t="array" aca="1" ref="L1376" ca="1">INDIRECT("'Room Details'!$M$1378")</f>
        <v>0</v>
      </c>
      <c r="M1376" cm="1">
        <f t="array" aca="1" ref="M1376" ca="1">INDIRECT("'Room Details'!$N$1378")</f>
        <v>0</v>
      </c>
      <c r="N1376" cm="1">
        <f t="array" aca="1" ref="N1376" ca="1">INDIRECT("'Room Details'!$O$1378")</f>
        <v>0</v>
      </c>
      <c r="O1376" cm="1">
        <f t="array" aca="1" ref="O1376" ca="1">INDIRECT("'Room Details'!$P$1378")</f>
        <v>0</v>
      </c>
    </row>
    <row r="1377" spans="1:15" x14ac:dyDescent="0.25">
      <c r="A1377" cm="1">
        <f t="array" aca="1" ref="A1377" ca="1">INDIRECT("'Room Details'!$B$1379")</f>
        <v>0</v>
      </c>
      <c r="B1377" cm="1">
        <f t="array" aca="1" ref="B1377" ca="1">INDIRECT("'Room Details'!$C$1379")</f>
        <v>0</v>
      </c>
      <c r="C1377" cm="1">
        <f t="array" aca="1" ref="C1377" ca="1">INDIRECT("'Room Details'!$D$1379")</f>
        <v>0</v>
      </c>
      <c r="D1377" cm="1">
        <f t="array" aca="1" ref="D1377" ca="1">INDIRECT("'Room Details'!$E$1379")</f>
        <v>0</v>
      </c>
      <c r="E1377" t="str" cm="1">
        <f t="array" aca="1" ref="E1377" ca="1">INDIRECT("'Room Details'!$F$1379")</f>
        <v xml:space="preserve"> </v>
      </c>
      <c r="F1377" cm="1">
        <f t="array" aca="1" ref="F1377" ca="1">INDIRECT("'Room Details'!$G$1379")</f>
        <v>0</v>
      </c>
      <c r="G1377" cm="1">
        <f t="array" aca="1" ref="G1377" ca="1">INDIRECT("'Room Details'!$H$1379")</f>
        <v>0</v>
      </c>
      <c r="H1377" cm="1">
        <f t="array" aca="1" ref="H1377" ca="1">INDIRECT("'Room Details'!$I$1379")</f>
        <v>0</v>
      </c>
      <c r="I1377" cm="1">
        <f t="array" aca="1" ref="I1377" ca="1">INDIRECT("'Room Details'!$J$1379")</f>
        <v>0</v>
      </c>
      <c r="J1377" cm="1">
        <f t="array" aca="1" ref="J1377" ca="1">INDIRECT("'Room Details'!$K$1379")</f>
        <v>0</v>
      </c>
      <c r="K1377" t="str" cm="1">
        <f t="array" aca="1" ref="K1377" ca="1">INDIRECT("'Room Details'!$L$1379")</f>
        <v xml:space="preserve"> </v>
      </c>
      <c r="L1377" cm="1">
        <f t="array" aca="1" ref="L1377" ca="1">INDIRECT("'Room Details'!$M$1379")</f>
        <v>0</v>
      </c>
      <c r="M1377" cm="1">
        <f t="array" aca="1" ref="M1377" ca="1">INDIRECT("'Room Details'!$N$1379")</f>
        <v>0</v>
      </c>
      <c r="N1377" cm="1">
        <f t="array" aca="1" ref="N1377" ca="1">INDIRECT("'Room Details'!$O$1379")</f>
        <v>0</v>
      </c>
      <c r="O1377" cm="1">
        <f t="array" aca="1" ref="O1377" ca="1">INDIRECT("'Room Details'!$P$1379")</f>
        <v>0</v>
      </c>
    </row>
    <row r="1378" spans="1:15" x14ac:dyDescent="0.25">
      <c r="A1378" cm="1">
        <f t="array" aca="1" ref="A1378" ca="1">INDIRECT("'Room Details'!$B$1380")</f>
        <v>0</v>
      </c>
      <c r="B1378" cm="1">
        <f t="array" aca="1" ref="B1378" ca="1">INDIRECT("'Room Details'!$C$1380")</f>
        <v>0</v>
      </c>
      <c r="C1378" cm="1">
        <f t="array" aca="1" ref="C1378" ca="1">INDIRECT("'Room Details'!$D$1380")</f>
        <v>0</v>
      </c>
      <c r="D1378" cm="1">
        <f t="array" aca="1" ref="D1378" ca="1">INDIRECT("'Room Details'!$E$1380")</f>
        <v>0</v>
      </c>
      <c r="E1378" t="str" cm="1">
        <f t="array" aca="1" ref="E1378" ca="1">INDIRECT("'Room Details'!$F$1380")</f>
        <v xml:space="preserve"> </v>
      </c>
      <c r="F1378" cm="1">
        <f t="array" aca="1" ref="F1378" ca="1">INDIRECT("'Room Details'!$G$1380")</f>
        <v>0</v>
      </c>
      <c r="G1378" cm="1">
        <f t="array" aca="1" ref="G1378" ca="1">INDIRECT("'Room Details'!$H$1380")</f>
        <v>0</v>
      </c>
      <c r="H1378" cm="1">
        <f t="array" aca="1" ref="H1378" ca="1">INDIRECT("'Room Details'!$I$1380")</f>
        <v>0</v>
      </c>
      <c r="I1378" cm="1">
        <f t="array" aca="1" ref="I1378" ca="1">INDIRECT("'Room Details'!$J$1380")</f>
        <v>0</v>
      </c>
      <c r="J1378" cm="1">
        <f t="array" aca="1" ref="J1378" ca="1">INDIRECT("'Room Details'!$K$1380")</f>
        <v>0</v>
      </c>
      <c r="K1378" t="str" cm="1">
        <f t="array" aca="1" ref="K1378" ca="1">INDIRECT("'Room Details'!$L$1380")</f>
        <v xml:space="preserve"> </v>
      </c>
      <c r="L1378" cm="1">
        <f t="array" aca="1" ref="L1378" ca="1">INDIRECT("'Room Details'!$M$1380")</f>
        <v>0</v>
      </c>
      <c r="M1378" cm="1">
        <f t="array" aca="1" ref="M1378" ca="1">INDIRECT("'Room Details'!$N$1380")</f>
        <v>0</v>
      </c>
      <c r="N1378" cm="1">
        <f t="array" aca="1" ref="N1378" ca="1">INDIRECT("'Room Details'!$O$1380")</f>
        <v>0</v>
      </c>
      <c r="O1378" cm="1">
        <f t="array" aca="1" ref="O1378" ca="1">INDIRECT("'Room Details'!$P$1380")</f>
        <v>0</v>
      </c>
    </row>
    <row r="1379" spans="1:15" x14ac:dyDescent="0.25">
      <c r="A1379" cm="1">
        <f t="array" aca="1" ref="A1379" ca="1">INDIRECT("'Room Details'!$B$1381")</f>
        <v>0</v>
      </c>
      <c r="B1379" cm="1">
        <f t="array" aca="1" ref="B1379" ca="1">INDIRECT("'Room Details'!$C$1381")</f>
        <v>0</v>
      </c>
      <c r="C1379" cm="1">
        <f t="array" aca="1" ref="C1379" ca="1">INDIRECT("'Room Details'!$D$1381")</f>
        <v>0</v>
      </c>
      <c r="D1379" cm="1">
        <f t="array" aca="1" ref="D1379" ca="1">INDIRECT("'Room Details'!$E$1381")</f>
        <v>0</v>
      </c>
      <c r="E1379" t="str" cm="1">
        <f t="array" aca="1" ref="E1379" ca="1">INDIRECT("'Room Details'!$F$1381")</f>
        <v xml:space="preserve"> </v>
      </c>
      <c r="F1379" cm="1">
        <f t="array" aca="1" ref="F1379" ca="1">INDIRECT("'Room Details'!$G$1381")</f>
        <v>0</v>
      </c>
      <c r="G1379" cm="1">
        <f t="array" aca="1" ref="G1379" ca="1">INDIRECT("'Room Details'!$H$1381")</f>
        <v>0</v>
      </c>
      <c r="H1379" cm="1">
        <f t="array" aca="1" ref="H1379" ca="1">INDIRECT("'Room Details'!$I$1381")</f>
        <v>0</v>
      </c>
      <c r="I1379" cm="1">
        <f t="array" aca="1" ref="I1379" ca="1">INDIRECT("'Room Details'!$J$1381")</f>
        <v>0</v>
      </c>
      <c r="J1379" cm="1">
        <f t="array" aca="1" ref="J1379" ca="1">INDIRECT("'Room Details'!$K$1381")</f>
        <v>0</v>
      </c>
      <c r="K1379" t="str" cm="1">
        <f t="array" aca="1" ref="K1379" ca="1">INDIRECT("'Room Details'!$L$1381")</f>
        <v xml:space="preserve"> </v>
      </c>
      <c r="L1379" cm="1">
        <f t="array" aca="1" ref="L1379" ca="1">INDIRECT("'Room Details'!$M$1381")</f>
        <v>0</v>
      </c>
      <c r="M1379" cm="1">
        <f t="array" aca="1" ref="M1379" ca="1">INDIRECT("'Room Details'!$N$1381")</f>
        <v>0</v>
      </c>
      <c r="N1379" cm="1">
        <f t="array" aca="1" ref="N1379" ca="1">INDIRECT("'Room Details'!$O$1381")</f>
        <v>0</v>
      </c>
      <c r="O1379" cm="1">
        <f t="array" aca="1" ref="O1379" ca="1">INDIRECT("'Room Details'!$P$1381")</f>
        <v>0</v>
      </c>
    </row>
    <row r="1380" spans="1:15" x14ac:dyDescent="0.25">
      <c r="A1380" cm="1">
        <f t="array" aca="1" ref="A1380" ca="1">INDIRECT("'Room Details'!$B$1382")</f>
        <v>0</v>
      </c>
      <c r="B1380" cm="1">
        <f t="array" aca="1" ref="B1380" ca="1">INDIRECT("'Room Details'!$C$1382")</f>
        <v>0</v>
      </c>
      <c r="C1380" cm="1">
        <f t="array" aca="1" ref="C1380" ca="1">INDIRECT("'Room Details'!$D$1382")</f>
        <v>0</v>
      </c>
      <c r="D1380" cm="1">
        <f t="array" aca="1" ref="D1380" ca="1">INDIRECT("'Room Details'!$E$1382")</f>
        <v>0</v>
      </c>
      <c r="E1380" t="str" cm="1">
        <f t="array" aca="1" ref="E1380" ca="1">INDIRECT("'Room Details'!$F$1382")</f>
        <v xml:space="preserve"> </v>
      </c>
      <c r="F1380" cm="1">
        <f t="array" aca="1" ref="F1380" ca="1">INDIRECT("'Room Details'!$G$1382")</f>
        <v>0</v>
      </c>
      <c r="G1380" cm="1">
        <f t="array" aca="1" ref="G1380" ca="1">INDIRECT("'Room Details'!$H$1382")</f>
        <v>0</v>
      </c>
      <c r="H1380" cm="1">
        <f t="array" aca="1" ref="H1380" ca="1">INDIRECT("'Room Details'!$I$1382")</f>
        <v>0</v>
      </c>
      <c r="I1380" cm="1">
        <f t="array" aca="1" ref="I1380" ca="1">INDIRECT("'Room Details'!$J$1382")</f>
        <v>0</v>
      </c>
      <c r="J1380" cm="1">
        <f t="array" aca="1" ref="J1380" ca="1">INDIRECT("'Room Details'!$K$1382")</f>
        <v>0</v>
      </c>
      <c r="K1380" t="str" cm="1">
        <f t="array" aca="1" ref="K1380" ca="1">INDIRECT("'Room Details'!$L$1382")</f>
        <v xml:space="preserve"> </v>
      </c>
      <c r="L1380" cm="1">
        <f t="array" aca="1" ref="L1380" ca="1">INDIRECT("'Room Details'!$M$1382")</f>
        <v>0</v>
      </c>
      <c r="M1380" cm="1">
        <f t="array" aca="1" ref="M1380" ca="1">INDIRECT("'Room Details'!$N$1382")</f>
        <v>0</v>
      </c>
      <c r="N1380" cm="1">
        <f t="array" aca="1" ref="N1380" ca="1">INDIRECT("'Room Details'!$O$1382")</f>
        <v>0</v>
      </c>
      <c r="O1380" cm="1">
        <f t="array" aca="1" ref="O1380" ca="1">INDIRECT("'Room Details'!$P$1382")</f>
        <v>0</v>
      </c>
    </row>
    <row r="1381" spans="1:15" x14ac:dyDescent="0.25">
      <c r="A1381" cm="1">
        <f t="array" aca="1" ref="A1381" ca="1">INDIRECT("'Room Details'!$B$1383")</f>
        <v>0</v>
      </c>
      <c r="B1381" cm="1">
        <f t="array" aca="1" ref="B1381" ca="1">INDIRECT("'Room Details'!$C$1383")</f>
        <v>0</v>
      </c>
      <c r="C1381" cm="1">
        <f t="array" aca="1" ref="C1381" ca="1">INDIRECT("'Room Details'!$D$1383")</f>
        <v>0</v>
      </c>
      <c r="D1381" cm="1">
        <f t="array" aca="1" ref="D1381" ca="1">INDIRECT("'Room Details'!$E$1383")</f>
        <v>0</v>
      </c>
      <c r="E1381" t="str" cm="1">
        <f t="array" aca="1" ref="E1381" ca="1">INDIRECT("'Room Details'!$F$1383")</f>
        <v xml:space="preserve"> </v>
      </c>
      <c r="F1381" cm="1">
        <f t="array" aca="1" ref="F1381" ca="1">INDIRECT("'Room Details'!$G$1383")</f>
        <v>0</v>
      </c>
      <c r="G1381" cm="1">
        <f t="array" aca="1" ref="G1381" ca="1">INDIRECT("'Room Details'!$H$1383")</f>
        <v>0</v>
      </c>
      <c r="H1381" cm="1">
        <f t="array" aca="1" ref="H1381" ca="1">INDIRECT("'Room Details'!$I$1383")</f>
        <v>0</v>
      </c>
      <c r="I1381" cm="1">
        <f t="array" aca="1" ref="I1381" ca="1">INDIRECT("'Room Details'!$J$1383")</f>
        <v>0</v>
      </c>
      <c r="J1381" cm="1">
        <f t="array" aca="1" ref="J1381" ca="1">INDIRECT("'Room Details'!$K$1383")</f>
        <v>0</v>
      </c>
      <c r="K1381" t="str" cm="1">
        <f t="array" aca="1" ref="K1381" ca="1">INDIRECT("'Room Details'!$L$1383")</f>
        <v xml:space="preserve"> </v>
      </c>
      <c r="L1381" cm="1">
        <f t="array" aca="1" ref="L1381" ca="1">INDIRECT("'Room Details'!$M$1383")</f>
        <v>0</v>
      </c>
      <c r="M1381" cm="1">
        <f t="array" aca="1" ref="M1381" ca="1">INDIRECT("'Room Details'!$N$1383")</f>
        <v>0</v>
      </c>
      <c r="N1381" cm="1">
        <f t="array" aca="1" ref="N1381" ca="1">INDIRECT("'Room Details'!$O$1383")</f>
        <v>0</v>
      </c>
      <c r="O1381" cm="1">
        <f t="array" aca="1" ref="O1381" ca="1">INDIRECT("'Room Details'!$P$1383")</f>
        <v>0</v>
      </c>
    </row>
    <row r="1382" spans="1:15" x14ac:dyDescent="0.25">
      <c r="A1382" cm="1">
        <f t="array" aca="1" ref="A1382" ca="1">INDIRECT("'Room Details'!$B$1384")</f>
        <v>0</v>
      </c>
      <c r="B1382" cm="1">
        <f t="array" aca="1" ref="B1382" ca="1">INDIRECT("'Room Details'!$C$1384")</f>
        <v>0</v>
      </c>
      <c r="C1382" cm="1">
        <f t="array" aca="1" ref="C1382" ca="1">INDIRECT("'Room Details'!$D$1384")</f>
        <v>0</v>
      </c>
      <c r="D1382" cm="1">
        <f t="array" aca="1" ref="D1382" ca="1">INDIRECT("'Room Details'!$E$1384")</f>
        <v>0</v>
      </c>
      <c r="E1382" t="str" cm="1">
        <f t="array" aca="1" ref="E1382" ca="1">INDIRECT("'Room Details'!$F$1384")</f>
        <v xml:space="preserve"> </v>
      </c>
      <c r="F1382" cm="1">
        <f t="array" aca="1" ref="F1382" ca="1">INDIRECT("'Room Details'!$G$1384")</f>
        <v>0</v>
      </c>
      <c r="G1382" cm="1">
        <f t="array" aca="1" ref="G1382" ca="1">INDIRECT("'Room Details'!$H$1384")</f>
        <v>0</v>
      </c>
      <c r="H1382" cm="1">
        <f t="array" aca="1" ref="H1382" ca="1">INDIRECT("'Room Details'!$I$1384")</f>
        <v>0</v>
      </c>
      <c r="I1382" cm="1">
        <f t="array" aca="1" ref="I1382" ca="1">INDIRECT("'Room Details'!$J$1384")</f>
        <v>0</v>
      </c>
      <c r="J1382" cm="1">
        <f t="array" aca="1" ref="J1382" ca="1">INDIRECT("'Room Details'!$K$1384")</f>
        <v>0</v>
      </c>
      <c r="K1382" t="str" cm="1">
        <f t="array" aca="1" ref="K1382" ca="1">INDIRECT("'Room Details'!$L$1384")</f>
        <v xml:space="preserve"> </v>
      </c>
      <c r="L1382" cm="1">
        <f t="array" aca="1" ref="L1382" ca="1">INDIRECT("'Room Details'!$M$1384")</f>
        <v>0</v>
      </c>
      <c r="M1382" cm="1">
        <f t="array" aca="1" ref="M1382" ca="1">INDIRECT("'Room Details'!$N$1384")</f>
        <v>0</v>
      </c>
      <c r="N1382" cm="1">
        <f t="array" aca="1" ref="N1382" ca="1">INDIRECT("'Room Details'!$O$1384")</f>
        <v>0</v>
      </c>
      <c r="O1382" cm="1">
        <f t="array" aca="1" ref="O1382" ca="1">INDIRECT("'Room Details'!$P$1384")</f>
        <v>0</v>
      </c>
    </row>
    <row r="1383" spans="1:15" x14ac:dyDescent="0.25">
      <c r="A1383" cm="1">
        <f t="array" aca="1" ref="A1383" ca="1">INDIRECT("'Room Details'!$B$1385")</f>
        <v>0</v>
      </c>
      <c r="B1383" cm="1">
        <f t="array" aca="1" ref="B1383" ca="1">INDIRECT("'Room Details'!$C$1385")</f>
        <v>0</v>
      </c>
      <c r="C1383" cm="1">
        <f t="array" aca="1" ref="C1383" ca="1">INDIRECT("'Room Details'!$D$1385")</f>
        <v>0</v>
      </c>
      <c r="D1383" cm="1">
        <f t="array" aca="1" ref="D1383" ca="1">INDIRECT("'Room Details'!$E$1385")</f>
        <v>0</v>
      </c>
      <c r="E1383" t="str" cm="1">
        <f t="array" aca="1" ref="E1383" ca="1">INDIRECT("'Room Details'!$F$1385")</f>
        <v xml:space="preserve"> </v>
      </c>
      <c r="F1383" cm="1">
        <f t="array" aca="1" ref="F1383" ca="1">INDIRECT("'Room Details'!$G$1385")</f>
        <v>0</v>
      </c>
      <c r="G1383" cm="1">
        <f t="array" aca="1" ref="G1383" ca="1">INDIRECT("'Room Details'!$H$1385")</f>
        <v>0</v>
      </c>
      <c r="H1383" cm="1">
        <f t="array" aca="1" ref="H1383" ca="1">INDIRECT("'Room Details'!$I$1385")</f>
        <v>0</v>
      </c>
      <c r="I1383" cm="1">
        <f t="array" aca="1" ref="I1383" ca="1">INDIRECT("'Room Details'!$J$1385")</f>
        <v>0</v>
      </c>
      <c r="J1383" cm="1">
        <f t="array" aca="1" ref="J1383" ca="1">INDIRECT("'Room Details'!$K$1385")</f>
        <v>0</v>
      </c>
      <c r="K1383" t="str" cm="1">
        <f t="array" aca="1" ref="K1383" ca="1">INDIRECT("'Room Details'!$L$1385")</f>
        <v xml:space="preserve"> </v>
      </c>
      <c r="L1383" cm="1">
        <f t="array" aca="1" ref="L1383" ca="1">INDIRECT("'Room Details'!$M$1385")</f>
        <v>0</v>
      </c>
      <c r="M1383" cm="1">
        <f t="array" aca="1" ref="M1383" ca="1">INDIRECT("'Room Details'!$N$1385")</f>
        <v>0</v>
      </c>
      <c r="N1383" cm="1">
        <f t="array" aca="1" ref="N1383" ca="1">INDIRECT("'Room Details'!$O$1385")</f>
        <v>0</v>
      </c>
      <c r="O1383" cm="1">
        <f t="array" aca="1" ref="O1383" ca="1">INDIRECT("'Room Details'!$P$1385")</f>
        <v>0</v>
      </c>
    </row>
    <row r="1384" spans="1:15" x14ac:dyDescent="0.25">
      <c r="A1384" cm="1">
        <f t="array" aca="1" ref="A1384" ca="1">INDIRECT("'Room Details'!$B$1386")</f>
        <v>0</v>
      </c>
      <c r="B1384" cm="1">
        <f t="array" aca="1" ref="B1384" ca="1">INDIRECT("'Room Details'!$C$1386")</f>
        <v>0</v>
      </c>
      <c r="C1384" cm="1">
        <f t="array" aca="1" ref="C1384" ca="1">INDIRECT("'Room Details'!$D$1386")</f>
        <v>0</v>
      </c>
      <c r="D1384" cm="1">
        <f t="array" aca="1" ref="D1384" ca="1">INDIRECT("'Room Details'!$E$1386")</f>
        <v>0</v>
      </c>
      <c r="E1384" t="str" cm="1">
        <f t="array" aca="1" ref="E1384" ca="1">INDIRECT("'Room Details'!$F$1386")</f>
        <v xml:space="preserve"> </v>
      </c>
      <c r="F1384" cm="1">
        <f t="array" aca="1" ref="F1384" ca="1">INDIRECT("'Room Details'!$G$1386")</f>
        <v>0</v>
      </c>
      <c r="G1384" cm="1">
        <f t="array" aca="1" ref="G1384" ca="1">INDIRECT("'Room Details'!$H$1386")</f>
        <v>0</v>
      </c>
      <c r="H1384" cm="1">
        <f t="array" aca="1" ref="H1384" ca="1">INDIRECT("'Room Details'!$I$1386")</f>
        <v>0</v>
      </c>
      <c r="I1384" cm="1">
        <f t="array" aca="1" ref="I1384" ca="1">INDIRECT("'Room Details'!$J$1386")</f>
        <v>0</v>
      </c>
      <c r="J1384" cm="1">
        <f t="array" aca="1" ref="J1384" ca="1">INDIRECT("'Room Details'!$K$1386")</f>
        <v>0</v>
      </c>
      <c r="K1384" t="str" cm="1">
        <f t="array" aca="1" ref="K1384" ca="1">INDIRECT("'Room Details'!$L$1386")</f>
        <v xml:space="preserve"> </v>
      </c>
      <c r="L1384" cm="1">
        <f t="array" aca="1" ref="L1384" ca="1">INDIRECT("'Room Details'!$M$1386")</f>
        <v>0</v>
      </c>
      <c r="M1384" cm="1">
        <f t="array" aca="1" ref="M1384" ca="1">INDIRECT("'Room Details'!$N$1386")</f>
        <v>0</v>
      </c>
      <c r="N1384" cm="1">
        <f t="array" aca="1" ref="N1384" ca="1">INDIRECT("'Room Details'!$O$1386")</f>
        <v>0</v>
      </c>
      <c r="O1384" cm="1">
        <f t="array" aca="1" ref="O1384" ca="1">INDIRECT("'Room Details'!$P$1386")</f>
        <v>0</v>
      </c>
    </row>
    <row r="1385" spans="1:15" x14ac:dyDescent="0.25">
      <c r="A1385" cm="1">
        <f t="array" aca="1" ref="A1385" ca="1">INDIRECT("'Room Details'!$B$1387")</f>
        <v>0</v>
      </c>
      <c r="B1385" cm="1">
        <f t="array" aca="1" ref="B1385" ca="1">INDIRECT("'Room Details'!$C$1387")</f>
        <v>0</v>
      </c>
      <c r="C1385" cm="1">
        <f t="array" aca="1" ref="C1385" ca="1">INDIRECT("'Room Details'!$D$1387")</f>
        <v>0</v>
      </c>
      <c r="D1385" cm="1">
        <f t="array" aca="1" ref="D1385" ca="1">INDIRECT("'Room Details'!$E$1387")</f>
        <v>0</v>
      </c>
      <c r="E1385" t="str" cm="1">
        <f t="array" aca="1" ref="E1385" ca="1">INDIRECT("'Room Details'!$F$1387")</f>
        <v xml:space="preserve"> </v>
      </c>
      <c r="F1385" cm="1">
        <f t="array" aca="1" ref="F1385" ca="1">INDIRECT("'Room Details'!$G$1387")</f>
        <v>0</v>
      </c>
      <c r="G1385" cm="1">
        <f t="array" aca="1" ref="G1385" ca="1">INDIRECT("'Room Details'!$H$1387")</f>
        <v>0</v>
      </c>
      <c r="H1385" cm="1">
        <f t="array" aca="1" ref="H1385" ca="1">INDIRECT("'Room Details'!$I$1387")</f>
        <v>0</v>
      </c>
      <c r="I1385" cm="1">
        <f t="array" aca="1" ref="I1385" ca="1">INDIRECT("'Room Details'!$J$1387")</f>
        <v>0</v>
      </c>
      <c r="J1385" cm="1">
        <f t="array" aca="1" ref="J1385" ca="1">INDIRECT("'Room Details'!$K$1387")</f>
        <v>0</v>
      </c>
      <c r="K1385" t="str" cm="1">
        <f t="array" aca="1" ref="K1385" ca="1">INDIRECT("'Room Details'!$L$1387")</f>
        <v xml:space="preserve"> </v>
      </c>
      <c r="L1385" cm="1">
        <f t="array" aca="1" ref="L1385" ca="1">INDIRECT("'Room Details'!$M$1387")</f>
        <v>0</v>
      </c>
      <c r="M1385" cm="1">
        <f t="array" aca="1" ref="M1385" ca="1">INDIRECT("'Room Details'!$N$1387")</f>
        <v>0</v>
      </c>
      <c r="N1385" cm="1">
        <f t="array" aca="1" ref="N1385" ca="1">INDIRECT("'Room Details'!$O$1387")</f>
        <v>0</v>
      </c>
      <c r="O1385" cm="1">
        <f t="array" aca="1" ref="O1385" ca="1">INDIRECT("'Room Details'!$P$1387")</f>
        <v>0</v>
      </c>
    </row>
    <row r="1386" spans="1:15" x14ac:dyDescent="0.25">
      <c r="A1386" cm="1">
        <f t="array" aca="1" ref="A1386" ca="1">INDIRECT("'Room Details'!$B$1388")</f>
        <v>0</v>
      </c>
      <c r="B1386" cm="1">
        <f t="array" aca="1" ref="B1386" ca="1">INDIRECT("'Room Details'!$C$1388")</f>
        <v>0</v>
      </c>
      <c r="C1386" cm="1">
        <f t="array" aca="1" ref="C1386" ca="1">INDIRECT("'Room Details'!$D$1388")</f>
        <v>0</v>
      </c>
      <c r="D1386" cm="1">
        <f t="array" aca="1" ref="D1386" ca="1">INDIRECT("'Room Details'!$E$1388")</f>
        <v>0</v>
      </c>
      <c r="E1386" t="str" cm="1">
        <f t="array" aca="1" ref="E1386" ca="1">INDIRECT("'Room Details'!$F$1388")</f>
        <v xml:space="preserve"> </v>
      </c>
      <c r="F1386" cm="1">
        <f t="array" aca="1" ref="F1386" ca="1">INDIRECT("'Room Details'!$G$1388")</f>
        <v>0</v>
      </c>
      <c r="G1386" cm="1">
        <f t="array" aca="1" ref="G1386" ca="1">INDIRECT("'Room Details'!$H$1388")</f>
        <v>0</v>
      </c>
      <c r="H1386" cm="1">
        <f t="array" aca="1" ref="H1386" ca="1">INDIRECT("'Room Details'!$I$1388")</f>
        <v>0</v>
      </c>
      <c r="I1386" cm="1">
        <f t="array" aca="1" ref="I1386" ca="1">INDIRECT("'Room Details'!$J$1388")</f>
        <v>0</v>
      </c>
      <c r="J1386" cm="1">
        <f t="array" aca="1" ref="J1386" ca="1">INDIRECT("'Room Details'!$K$1388")</f>
        <v>0</v>
      </c>
      <c r="K1386" t="str" cm="1">
        <f t="array" aca="1" ref="K1386" ca="1">INDIRECT("'Room Details'!$L$1388")</f>
        <v xml:space="preserve"> </v>
      </c>
      <c r="L1386" cm="1">
        <f t="array" aca="1" ref="L1386" ca="1">INDIRECT("'Room Details'!$M$1388")</f>
        <v>0</v>
      </c>
      <c r="M1386" cm="1">
        <f t="array" aca="1" ref="M1386" ca="1">INDIRECT("'Room Details'!$N$1388")</f>
        <v>0</v>
      </c>
      <c r="N1386" cm="1">
        <f t="array" aca="1" ref="N1386" ca="1">INDIRECT("'Room Details'!$O$1388")</f>
        <v>0</v>
      </c>
      <c r="O1386" cm="1">
        <f t="array" aca="1" ref="O1386" ca="1">INDIRECT("'Room Details'!$P$1388")</f>
        <v>0</v>
      </c>
    </row>
    <row r="1387" spans="1:15" x14ac:dyDescent="0.25">
      <c r="A1387" cm="1">
        <f t="array" aca="1" ref="A1387" ca="1">INDIRECT("'Room Details'!$B$1389")</f>
        <v>0</v>
      </c>
      <c r="B1387" cm="1">
        <f t="array" aca="1" ref="B1387" ca="1">INDIRECT("'Room Details'!$C$1389")</f>
        <v>0</v>
      </c>
      <c r="C1387" cm="1">
        <f t="array" aca="1" ref="C1387" ca="1">INDIRECT("'Room Details'!$D$1389")</f>
        <v>0</v>
      </c>
      <c r="D1387" cm="1">
        <f t="array" aca="1" ref="D1387" ca="1">INDIRECT("'Room Details'!$E$1389")</f>
        <v>0</v>
      </c>
      <c r="E1387" t="str" cm="1">
        <f t="array" aca="1" ref="E1387" ca="1">INDIRECT("'Room Details'!$F$1389")</f>
        <v xml:space="preserve"> </v>
      </c>
      <c r="F1387" cm="1">
        <f t="array" aca="1" ref="F1387" ca="1">INDIRECT("'Room Details'!$G$1389")</f>
        <v>0</v>
      </c>
      <c r="G1387" cm="1">
        <f t="array" aca="1" ref="G1387" ca="1">INDIRECT("'Room Details'!$H$1389")</f>
        <v>0</v>
      </c>
      <c r="H1387" cm="1">
        <f t="array" aca="1" ref="H1387" ca="1">INDIRECT("'Room Details'!$I$1389")</f>
        <v>0</v>
      </c>
      <c r="I1387" cm="1">
        <f t="array" aca="1" ref="I1387" ca="1">INDIRECT("'Room Details'!$J$1389")</f>
        <v>0</v>
      </c>
      <c r="J1387" cm="1">
        <f t="array" aca="1" ref="J1387" ca="1">INDIRECT("'Room Details'!$K$1389")</f>
        <v>0</v>
      </c>
      <c r="K1387" t="str" cm="1">
        <f t="array" aca="1" ref="K1387" ca="1">INDIRECT("'Room Details'!$L$1389")</f>
        <v xml:space="preserve"> </v>
      </c>
      <c r="L1387" cm="1">
        <f t="array" aca="1" ref="L1387" ca="1">INDIRECT("'Room Details'!$M$1389")</f>
        <v>0</v>
      </c>
      <c r="M1387" cm="1">
        <f t="array" aca="1" ref="M1387" ca="1">INDIRECT("'Room Details'!$N$1389")</f>
        <v>0</v>
      </c>
      <c r="N1387" cm="1">
        <f t="array" aca="1" ref="N1387" ca="1">INDIRECT("'Room Details'!$O$1389")</f>
        <v>0</v>
      </c>
      <c r="O1387" cm="1">
        <f t="array" aca="1" ref="O1387" ca="1">INDIRECT("'Room Details'!$P$1389")</f>
        <v>0</v>
      </c>
    </row>
    <row r="1388" spans="1:15" x14ac:dyDescent="0.25">
      <c r="A1388" cm="1">
        <f t="array" aca="1" ref="A1388" ca="1">INDIRECT("'Room Details'!$B$1390")</f>
        <v>0</v>
      </c>
      <c r="B1388" cm="1">
        <f t="array" aca="1" ref="B1388" ca="1">INDIRECT("'Room Details'!$C$1390")</f>
        <v>0</v>
      </c>
      <c r="C1388" cm="1">
        <f t="array" aca="1" ref="C1388" ca="1">INDIRECT("'Room Details'!$D$1390")</f>
        <v>0</v>
      </c>
      <c r="D1388" cm="1">
        <f t="array" aca="1" ref="D1388" ca="1">INDIRECT("'Room Details'!$E$1390")</f>
        <v>0</v>
      </c>
      <c r="E1388" t="str" cm="1">
        <f t="array" aca="1" ref="E1388" ca="1">INDIRECT("'Room Details'!$F$1390")</f>
        <v xml:space="preserve"> </v>
      </c>
      <c r="F1388" cm="1">
        <f t="array" aca="1" ref="F1388" ca="1">INDIRECT("'Room Details'!$G$1390")</f>
        <v>0</v>
      </c>
      <c r="G1388" cm="1">
        <f t="array" aca="1" ref="G1388" ca="1">INDIRECT("'Room Details'!$H$1390")</f>
        <v>0</v>
      </c>
      <c r="H1388" cm="1">
        <f t="array" aca="1" ref="H1388" ca="1">INDIRECT("'Room Details'!$I$1390")</f>
        <v>0</v>
      </c>
      <c r="I1388" cm="1">
        <f t="array" aca="1" ref="I1388" ca="1">INDIRECT("'Room Details'!$J$1390")</f>
        <v>0</v>
      </c>
      <c r="J1388" cm="1">
        <f t="array" aca="1" ref="J1388" ca="1">INDIRECT("'Room Details'!$K$1390")</f>
        <v>0</v>
      </c>
      <c r="K1388" t="str" cm="1">
        <f t="array" aca="1" ref="K1388" ca="1">INDIRECT("'Room Details'!$L$1390")</f>
        <v xml:space="preserve"> </v>
      </c>
      <c r="L1388" cm="1">
        <f t="array" aca="1" ref="L1388" ca="1">INDIRECT("'Room Details'!$M$1390")</f>
        <v>0</v>
      </c>
      <c r="M1388" cm="1">
        <f t="array" aca="1" ref="M1388" ca="1">INDIRECT("'Room Details'!$N$1390")</f>
        <v>0</v>
      </c>
      <c r="N1388" cm="1">
        <f t="array" aca="1" ref="N1388" ca="1">INDIRECT("'Room Details'!$O$1390")</f>
        <v>0</v>
      </c>
      <c r="O1388" cm="1">
        <f t="array" aca="1" ref="O1388" ca="1">INDIRECT("'Room Details'!$P$1390")</f>
        <v>0</v>
      </c>
    </row>
    <row r="1389" spans="1:15" x14ac:dyDescent="0.25">
      <c r="A1389" cm="1">
        <f t="array" aca="1" ref="A1389" ca="1">INDIRECT("'Room Details'!$B$1391")</f>
        <v>0</v>
      </c>
      <c r="B1389" cm="1">
        <f t="array" aca="1" ref="B1389" ca="1">INDIRECT("'Room Details'!$C$1391")</f>
        <v>0</v>
      </c>
      <c r="C1389" cm="1">
        <f t="array" aca="1" ref="C1389" ca="1">INDIRECT("'Room Details'!$D$1391")</f>
        <v>0</v>
      </c>
      <c r="D1389" cm="1">
        <f t="array" aca="1" ref="D1389" ca="1">INDIRECT("'Room Details'!$E$1391")</f>
        <v>0</v>
      </c>
      <c r="E1389" t="str" cm="1">
        <f t="array" aca="1" ref="E1389" ca="1">INDIRECT("'Room Details'!$F$1391")</f>
        <v xml:space="preserve"> </v>
      </c>
      <c r="F1389" cm="1">
        <f t="array" aca="1" ref="F1389" ca="1">INDIRECT("'Room Details'!$G$1391")</f>
        <v>0</v>
      </c>
      <c r="G1389" cm="1">
        <f t="array" aca="1" ref="G1389" ca="1">INDIRECT("'Room Details'!$H$1391")</f>
        <v>0</v>
      </c>
      <c r="H1389" cm="1">
        <f t="array" aca="1" ref="H1389" ca="1">INDIRECT("'Room Details'!$I$1391")</f>
        <v>0</v>
      </c>
      <c r="I1389" cm="1">
        <f t="array" aca="1" ref="I1389" ca="1">INDIRECT("'Room Details'!$J$1391")</f>
        <v>0</v>
      </c>
      <c r="J1389" cm="1">
        <f t="array" aca="1" ref="J1389" ca="1">INDIRECT("'Room Details'!$K$1391")</f>
        <v>0</v>
      </c>
      <c r="K1389" t="str" cm="1">
        <f t="array" aca="1" ref="K1389" ca="1">INDIRECT("'Room Details'!$L$1391")</f>
        <v xml:space="preserve"> </v>
      </c>
      <c r="L1389" cm="1">
        <f t="array" aca="1" ref="L1389" ca="1">INDIRECT("'Room Details'!$M$1391")</f>
        <v>0</v>
      </c>
      <c r="M1389" cm="1">
        <f t="array" aca="1" ref="M1389" ca="1">INDIRECT("'Room Details'!$N$1391")</f>
        <v>0</v>
      </c>
      <c r="N1389" cm="1">
        <f t="array" aca="1" ref="N1389" ca="1">INDIRECT("'Room Details'!$O$1391")</f>
        <v>0</v>
      </c>
      <c r="O1389" cm="1">
        <f t="array" aca="1" ref="O1389" ca="1">INDIRECT("'Room Details'!$P$1391")</f>
        <v>0</v>
      </c>
    </row>
    <row r="1390" spans="1:15" x14ac:dyDescent="0.25">
      <c r="A1390" cm="1">
        <f t="array" aca="1" ref="A1390" ca="1">INDIRECT("'Room Details'!$B$1392")</f>
        <v>0</v>
      </c>
      <c r="B1390" cm="1">
        <f t="array" aca="1" ref="B1390" ca="1">INDIRECT("'Room Details'!$C$1392")</f>
        <v>0</v>
      </c>
      <c r="C1390" cm="1">
        <f t="array" aca="1" ref="C1390" ca="1">INDIRECT("'Room Details'!$D$1392")</f>
        <v>0</v>
      </c>
      <c r="D1390" cm="1">
        <f t="array" aca="1" ref="D1390" ca="1">INDIRECT("'Room Details'!$E$1392")</f>
        <v>0</v>
      </c>
      <c r="E1390" t="str" cm="1">
        <f t="array" aca="1" ref="E1390" ca="1">INDIRECT("'Room Details'!$F$1392")</f>
        <v xml:space="preserve"> </v>
      </c>
      <c r="F1390" cm="1">
        <f t="array" aca="1" ref="F1390" ca="1">INDIRECT("'Room Details'!$G$1392")</f>
        <v>0</v>
      </c>
      <c r="G1390" cm="1">
        <f t="array" aca="1" ref="G1390" ca="1">INDIRECT("'Room Details'!$H$1392")</f>
        <v>0</v>
      </c>
      <c r="H1390" cm="1">
        <f t="array" aca="1" ref="H1390" ca="1">INDIRECT("'Room Details'!$I$1392")</f>
        <v>0</v>
      </c>
      <c r="I1390" cm="1">
        <f t="array" aca="1" ref="I1390" ca="1">INDIRECT("'Room Details'!$J$1392")</f>
        <v>0</v>
      </c>
      <c r="J1390" cm="1">
        <f t="array" aca="1" ref="J1390" ca="1">INDIRECT("'Room Details'!$K$1392")</f>
        <v>0</v>
      </c>
      <c r="K1390" t="str" cm="1">
        <f t="array" aca="1" ref="K1390" ca="1">INDIRECT("'Room Details'!$L$1392")</f>
        <v xml:space="preserve"> </v>
      </c>
      <c r="L1390" cm="1">
        <f t="array" aca="1" ref="L1390" ca="1">INDIRECT("'Room Details'!$M$1392")</f>
        <v>0</v>
      </c>
      <c r="M1390" cm="1">
        <f t="array" aca="1" ref="M1390" ca="1">INDIRECT("'Room Details'!$N$1392")</f>
        <v>0</v>
      </c>
      <c r="N1390" cm="1">
        <f t="array" aca="1" ref="N1390" ca="1">INDIRECT("'Room Details'!$O$1392")</f>
        <v>0</v>
      </c>
      <c r="O1390" cm="1">
        <f t="array" aca="1" ref="O1390" ca="1">INDIRECT("'Room Details'!$P$1392")</f>
        <v>0</v>
      </c>
    </row>
    <row r="1391" spans="1:15" x14ac:dyDescent="0.25">
      <c r="A1391" cm="1">
        <f t="array" aca="1" ref="A1391" ca="1">INDIRECT("'Room Details'!$B$1393")</f>
        <v>0</v>
      </c>
      <c r="B1391" cm="1">
        <f t="array" aca="1" ref="B1391" ca="1">INDIRECT("'Room Details'!$C$1393")</f>
        <v>0</v>
      </c>
      <c r="C1391" cm="1">
        <f t="array" aca="1" ref="C1391" ca="1">INDIRECT("'Room Details'!$D$1393")</f>
        <v>0</v>
      </c>
      <c r="D1391" cm="1">
        <f t="array" aca="1" ref="D1391" ca="1">INDIRECT("'Room Details'!$E$1393")</f>
        <v>0</v>
      </c>
      <c r="E1391" t="str" cm="1">
        <f t="array" aca="1" ref="E1391" ca="1">INDIRECT("'Room Details'!$F$1393")</f>
        <v xml:space="preserve"> </v>
      </c>
      <c r="F1391" cm="1">
        <f t="array" aca="1" ref="F1391" ca="1">INDIRECT("'Room Details'!$G$1393")</f>
        <v>0</v>
      </c>
      <c r="G1391" cm="1">
        <f t="array" aca="1" ref="G1391" ca="1">INDIRECT("'Room Details'!$H$1393")</f>
        <v>0</v>
      </c>
      <c r="H1391" cm="1">
        <f t="array" aca="1" ref="H1391" ca="1">INDIRECT("'Room Details'!$I$1393")</f>
        <v>0</v>
      </c>
      <c r="I1391" cm="1">
        <f t="array" aca="1" ref="I1391" ca="1">INDIRECT("'Room Details'!$J$1393")</f>
        <v>0</v>
      </c>
      <c r="J1391" cm="1">
        <f t="array" aca="1" ref="J1391" ca="1">INDIRECT("'Room Details'!$K$1393")</f>
        <v>0</v>
      </c>
      <c r="K1391" t="str" cm="1">
        <f t="array" aca="1" ref="K1391" ca="1">INDIRECT("'Room Details'!$L$1393")</f>
        <v xml:space="preserve"> </v>
      </c>
      <c r="L1391" cm="1">
        <f t="array" aca="1" ref="L1391" ca="1">INDIRECT("'Room Details'!$M$1393")</f>
        <v>0</v>
      </c>
      <c r="M1391" cm="1">
        <f t="array" aca="1" ref="M1391" ca="1">INDIRECT("'Room Details'!$N$1393")</f>
        <v>0</v>
      </c>
      <c r="N1391" cm="1">
        <f t="array" aca="1" ref="N1391" ca="1">INDIRECT("'Room Details'!$O$1393")</f>
        <v>0</v>
      </c>
      <c r="O1391" cm="1">
        <f t="array" aca="1" ref="O1391" ca="1">INDIRECT("'Room Details'!$P$1393")</f>
        <v>0</v>
      </c>
    </row>
    <row r="1392" spans="1:15" x14ac:dyDescent="0.25">
      <c r="A1392" cm="1">
        <f t="array" aca="1" ref="A1392" ca="1">INDIRECT("'Room Details'!$B$1394")</f>
        <v>0</v>
      </c>
      <c r="B1392" cm="1">
        <f t="array" aca="1" ref="B1392" ca="1">INDIRECT("'Room Details'!$C$1394")</f>
        <v>0</v>
      </c>
      <c r="C1392" cm="1">
        <f t="array" aca="1" ref="C1392" ca="1">INDIRECT("'Room Details'!$D$1394")</f>
        <v>0</v>
      </c>
      <c r="D1392" cm="1">
        <f t="array" aca="1" ref="D1392" ca="1">INDIRECT("'Room Details'!$E$1394")</f>
        <v>0</v>
      </c>
      <c r="E1392" t="str" cm="1">
        <f t="array" aca="1" ref="E1392" ca="1">INDIRECT("'Room Details'!$F$1394")</f>
        <v xml:space="preserve"> </v>
      </c>
      <c r="F1392" cm="1">
        <f t="array" aca="1" ref="F1392" ca="1">INDIRECT("'Room Details'!$G$1394")</f>
        <v>0</v>
      </c>
      <c r="G1392" cm="1">
        <f t="array" aca="1" ref="G1392" ca="1">INDIRECT("'Room Details'!$H$1394")</f>
        <v>0</v>
      </c>
      <c r="H1392" cm="1">
        <f t="array" aca="1" ref="H1392" ca="1">INDIRECT("'Room Details'!$I$1394")</f>
        <v>0</v>
      </c>
      <c r="I1392" cm="1">
        <f t="array" aca="1" ref="I1392" ca="1">INDIRECT("'Room Details'!$J$1394")</f>
        <v>0</v>
      </c>
      <c r="J1392" cm="1">
        <f t="array" aca="1" ref="J1392" ca="1">INDIRECT("'Room Details'!$K$1394")</f>
        <v>0</v>
      </c>
      <c r="K1392" t="str" cm="1">
        <f t="array" aca="1" ref="K1392" ca="1">INDIRECT("'Room Details'!$L$1394")</f>
        <v xml:space="preserve"> </v>
      </c>
      <c r="L1392" cm="1">
        <f t="array" aca="1" ref="L1392" ca="1">INDIRECT("'Room Details'!$M$1394")</f>
        <v>0</v>
      </c>
      <c r="M1392" cm="1">
        <f t="array" aca="1" ref="M1392" ca="1">INDIRECT("'Room Details'!$N$1394")</f>
        <v>0</v>
      </c>
      <c r="N1392" cm="1">
        <f t="array" aca="1" ref="N1392" ca="1">INDIRECT("'Room Details'!$O$1394")</f>
        <v>0</v>
      </c>
      <c r="O1392" cm="1">
        <f t="array" aca="1" ref="O1392" ca="1">INDIRECT("'Room Details'!$P$1394")</f>
        <v>0</v>
      </c>
    </row>
    <row r="1393" spans="1:15" x14ac:dyDescent="0.25">
      <c r="A1393" cm="1">
        <f t="array" aca="1" ref="A1393" ca="1">INDIRECT("'Room Details'!$B$1395")</f>
        <v>0</v>
      </c>
      <c r="B1393" cm="1">
        <f t="array" aca="1" ref="B1393" ca="1">INDIRECT("'Room Details'!$C$1395")</f>
        <v>0</v>
      </c>
      <c r="C1393" cm="1">
        <f t="array" aca="1" ref="C1393" ca="1">INDIRECT("'Room Details'!$D$1395")</f>
        <v>0</v>
      </c>
      <c r="D1393" cm="1">
        <f t="array" aca="1" ref="D1393" ca="1">INDIRECT("'Room Details'!$E$1395")</f>
        <v>0</v>
      </c>
      <c r="E1393" t="str" cm="1">
        <f t="array" aca="1" ref="E1393" ca="1">INDIRECT("'Room Details'!$F$1395")</f>
        <v xml:space="preserve"> </v>
      </c>
      <c r="F1393" cm="1">
        <f t="array" aca="1" ref="F1393" ca="1">INDIRECT("'Room Details'!$G$1395")</f>
        <v>0</v>
      </c>
      <c r="G1393" cm="1">
        <f t="array" aca="1" ref="G1393" ca="1">INDIRECT("'Room Details'!$H$1395")</f>
        <v>0</v>
      </c>
      <c r="H1393" cm="1">
        <f t="array" aca="1" ref="H1393" ca="1">INDIRECT("'Room Details'!$I$1395")</f>
        <v>0</v>
      </c>
      <c r="I1393" cm="1">
        <f t="array" aca="1" ref="I1393" ca="1">INDIRECT("'Room Details'!$J$1395")</f>
        <v>0</v>
      </c>
      <c r="J1393" cm="1">
        <f t="array" aca="1" ref="J1393" ca="1">INDIRECT("'Room Details'!$K$1395")</f>
        <v>0</v>
      </c>
      <c r="K1393" t="str" cm="1">
        <f t="array" aca="1" ref="K1393" ca="1">INDIRECT("'Room Details'!$L$1395")</f>
        <v xml:space="preserve"> </v>
      </c>
      <c r="L1393" cm="1">
        <f t="array" aca="1" ref="L1393" ca="1">INDIRECT("'Room Details'!$M$1395")</f>
        <v>0</v>
      </c>
      <c r="M1393" cm="1">
        <f t="array" aca="1" ref="M1393" ca="1">INDIRECT("'Room Details'!$N$1395")</f>
        <v>0</v>
      </c>
      <c r="N1393" cm="1">
        <f t="array" aca="1" ref="N1393" ca="1">INDIRECT("'Room Details'!$O$1395")</f>
        <v>0</v>
      </c>
      <c r="O1393" cm="1">
        <f t="array" aca="1" ref="O1393" ca="1">INDIRECT("'Room Details'!$P$1395")</f>
        <v>0</v>
      </c>
    </row>
    <row r="1394" spans="1:15" x14ac:dyDescent="0.25">
      <c r="A1394" cm="1">
        <f t="array" aca="1" ref="A1394" ca="1">INDIRECT("'Room Details'!$B$1396")</f>
        <v>0</v>
      </c>
      <c r="B1394" cm="1">
        <f t="array" aca="1" ref="B1394" ca="1">INDIRECT("'Room Details'!$C$1396")</f>
        <v>0</v>
      </c>
      <c r="C1394" cm="1">
        <f t="array" aca="1" ref="C1394" ca="1">INDIRECT("'Room Details'!$D$1396")</f>
        <v>0</v>
      </c>
      <c r="D1394" cm="1">
        <f t="array" aca="1" ref="D1394" ca="1">INDIRECT("'Room Details'!$E$1396")</f>
        <v>0</v>
      </c>
      <c r="E1394" t="str" cm="1">
        <f t="array" aca="1" ref="E1394" ca="1">INDIRECT("'Room Details'!$F$1396")</f>
        <v xml:space="preserve"> </v>
      </c>
      <c r="F1394" cm="1">
        <f t="array" aca="1" ref="F1394" ca="1">INDIRECT("'Room Details'!$G$1396")</f>
        <v>0</v>
      </c>
      <c r="G1394" cm="1">
        <f t="array" aca="1" ref="G1394" ca="1">INDIRECT("'Room Details'!$H$1396")</f>
        <v>0</v>
      </c>
      <c r="H1394" cm="1">
        <f t="array" aca="1" ref="H1394" ca="1">INDIRECT("'Room Details'!$I$1396")</f>
        <v>0</v>
      </c>
      <c r="I1394" cm="1">
        <f t="array" aca="1" ref="I1394" ca="1">INDIRECT("'Room Details'!$J$1396")</f>
        <v>0</v>
      </c>
      <c r="J1394" cm="1">
        <f t="array" aca="1" ref="J1394" ca="1">INDIRECT("'Room Details'!$K$1396")</f>
        <v>0</v>
      </c>
      <c r="K1394" t="str" cm="1">
        <f t="array" aca="1" ref="K1394" ca="1">INDIRECT("'Room Details'!$L$1396")</f>
        <v xml:space="preserve"> </v>
      </c>
      <c r="L1394" cm="1">
        <f t="array" aca="1" ref="L1394" ca="1">INDIRECT("'Room Details'!$M$1396")</f>
        <v>0</v>
      </c>
      <c r="M1394" cm="1">
        <f t="array" aca="1" ref="M1394" ca="1">INDIRECT("'Room Details'!$N$1396")</f>
        <v>0</v>
      </c>
      <c r="N1394" cm="1">
        <f t="array" aca="1" ref="N1394" ca="1">INDIRECT("'Room Details'!$O$1396")</f>
        <v>0</v>
      </c>
      <c r="O1394" cm="1">
        <f t="array" aca="1" ref="O1394" ca="1">INDIRECT("'Room Details'!$P$1396")</f>
        <v>0</v>
      </c>
    </row>
    <row r="1395" spans="1:15" x14ac:dyDescent="0.25">
      <c r="A1395" cm="1">
        <f t="array" aca="1" ref="A1395" ca="1">INDIRECT("'Room Details'!$B$1397")</f>
        <v>0</v>
      </c>
      <c r="B1395" cm="1">
        <f t="array" aca="1" ref="B1395" ca="1">INDIRECT("'Room Details'!$C$1397")</f>
        <v>0</v>
      </c>
      <c r="C1395" cm="1">
        <f t="array" aca="1" ref="C1395" ca="1">INDIRECT("'Room Details'!$D$1397")</f>
        <v>0</v>
      </c>
      <c r="D1395" cm="1">
        <f t="array" aca="1" ref="D1395" ca="1">INDIRECT("'Room Details'!$E$1397")</f>
        <v>0</v>
      </c>
      <c r="E1395" t="str" cm="1">
        <f t="array" aca="1" ref="E1395" ca="1">INDIRECT("'Room Details'!$F$1397")</f>
        <v xml:space="preserve"> </v>
      </c>
      <c r="F1395" cm="1">
        <f t="array" aca="1" ref="F1395" ca="1">INDIRECT("'Room Details'!$G$1397")</f>
        <v>0</v>
      </c>
      <c r="G1395" cm="1">
        <f t="array" aca="1" ref="G1395" ca="1">INDIRECT("'Room Details'!$H$1397")</f>
        <v>0</v>
      </c>
      <c r="H1395" cm="1">
        <f t="array" aca="1" ref="H1395" ca="1">INDIRECT("'Room Details'!$I$1397")</f>
        <v>0</v>
      </c>
      <c r="I1395" cm="1">
        <f t="array" aca="1" ref="I1395" ca="1">INDIRECT("'Room Details'!$J$1397")</f>
        <v>0</v>
      </c>
      <c r="J1395" cm="1">
        <f t="array" aca="1" ref="J1395" ca="1">INDIRECT("'Room Details'!$K$1397")</f>
        <v>0</v>
      </c>
      <c r="K1395" t="str" cm="1">
        <f t="array" aca="1" ref="K1395" ca="1">INDIRECT("'Room Details'!$L$1397")</f>
        <v xml:space="preserve"> </v>
      </c>
      <c r="L1395" cm="1">
        <f t="array" aca="1" ref="L1395" ca="1">INDIRECT("'Room Details'!$M$1397")</f>
        <v>0</v>
      </c>
      <c r="M1395" cm="1">
        <f t="array" aca="1" ref="M1395" ca="1">INDIRECT("'Room Details'!$N$1397")</f>
        <v>0</v>
      </c>
      <c r="N1395" cm="1">
        <f t="array" aca="1" ref="N1395" ca="1">INDIRECT("'Room Details'!$O$1397")</f>
        <v>0</v>
      </c>
      <c r="O1395" cm="1">
        <f t="array" aca="1" ref="O1395" ca="1">INDIRECT("'Room Details'!$P$1397")</f>
        <v>0</v>
      </c>
    </row>
    <row r="1396" spans="1:15" x14ac:dyDescent="0.25">
      <c r="A1396" cm="1">
        <f t="array" aca="1" ref="A1396" ca="1">INDIRECT("'Room Details'!$B$1398")</f>
        <v>0</v>
      </c>
      <c r="B1396" cm="1">
        <f t="array" aca="1" ref="B1396" ca="1">INDIRECT("'Room Details'!$C$1398")</f>
        <v>0</v>
      </c>
      <c r="C1396" cm="1">
        <f t="array" aca="1" ref="C1396" ca="1">INDIRECT("'Room Details'!$D$1398")</f>
        <v>0</v>
      </c>
      <c r="D1396" cm="1">
        <f t="array" aca="1" ref="D1396" ca="1">INDIRECT("'Room Details'!$E$1398")</f>
        <v>0</v>
      </c>
      <c r="E1396" t="str" cm="1">
        <f t="array" aca="1" ref="E1396" ca="1">INDIRECT("'Room Details'!$F$1398")</f>
        <v xml:space="preserve"> </v>
      </c>
      <c r="F1396" cm="1">
        <f t="array" aca="1" ref="F1396" ca="1">INDIRECT("'Room Details'!$G$1398")</f>
        <v>0</v>
      </c>
      <c r="G1396" cm="1">
        <f t="array" aca="1" ref="G1396" ca="1">INDIRECT("'Room Details'!$H$1398")</f>
        <v>0</v>
      </c>
      <c r="H1396" cm="1">
        <f t="array" aca="1" ref="H1396" ca="1">INDIRECT("'Room Details'!$I$1398")</f>
        <v>0</v>
      </c>
      <c r="I1396" cm="1">
        <f t="array" aca="1" ref="I1396" ca="1">INDIRECT("'Room Details'!$J$1398")</f>
        <v>0</v>
      </c>
      <c r="J1396" cm="1">
        <f t="array" aca="1" ref="J1396" ca="1">INDIRECT("'Room Details'!$K$1398")</f>
        <v>0</v>
      </c>
      <c r="K1396" t="str" cm="1">
        <f t="array" aca="1" ref="K1396" ca="1">INDIRECT("'Room Details'!$L$1398")</f>
        <v xml:space="preserve"> </v>
      </c>
      <c r="L1396" cm="1">
        <f t="array" aca="1" ref="L1396" ca="1">INDIRECT("'Room Details'!$M$1398")</f>
        <v>0</v>
      </c>
      <c r="M1396" cm="1">
        <f t="array" aca="1" ref="M1396" ca="1">INDIRECT("'Room Details'!$N$1398")</f>
        <v>0</v>
      </c>
      <c r="N1396" cm="1">
        <f t="array" aca="1" ref="N1396" ca="1">INDIRECT("'Room Details'!$O$1398")</f>
        <v>0</v>
      </c>
      <c r="O1396" cm="1">
        <f t="array" aca="1" ref="O1396" ca="1">INDIRECT("'Room Details'!$P$1398")</f>
        <v>0</v>
      </c>
    </row>
    <row r="1397" spans="1:15" x14ac:dyDescent="0.25">
      <c r="A1397" cm="1">
        <f t="array" aca="1" ref="A1397" ca="1">INDIRECT("'Room Details'!$B$1399")</f>
        <v>0</v>
      </c>
      <c r="B1397" cm="1">
        <f t="array" aca="1" ref="B1397" ca="1">INDIRECT("'Room Details'!$C$1399")</f>
        <v>0</v>
      </c>
      <c r="C1397" cm="1">
        <f t="array" aca="1" ref="C1397" ca="1">INDIRECT("'Room Details'!$D$1399")</f>
        <v>0</v>
      </c>
      <c r="D1397" cm="1">
        <f t="array" aca="1" ref="D1397" ca="1">INDIRECT("'Room Details'!$E$1399")</f>
        <v>0</v>
      </c>
      <c r="E1397" t="str" cm="1">
        <f t="array" aca="1" ref="E1397" ca="1">INDIRECT("'Room Details'!$F$1399")</f>
        <v xml:space="preserve"> </v>
      </c>
      <c r="F1397" cm="1">
        <f t="array" aca="1" ref="F1397" ca="1">INDIRECT("'Room Details'!$G$1399")</f>
        <v>0</v>
      </c>
      <c r="G1397" cm="1">
        <f t="array" aca="1" ref="G1397" ca="1">INDIRECT("'Room Details'!$H$1399")</f>
        <v>0</v>
      </c>
      <c r="H1397" cm="1">
        <f t="array" aca="1" ref="H1397" ca="1">INDIRECT("'Room Details'!$I$1399")</f>
        <v>0</v>
      </c>
      <c r="I1397" cm="1">
        <f t="array" aca="1" ref="I1397" ca="1">INDIRECT("'Room Details'!$J$1399")</f>
        <v>0</v>
      </c>
      <c r="J1397" cm="1">
        <f t="array" aca="1" ref="J1397" ca="1">INDIRECT("'Room Details'!$K$1399")</f>
        <v>0</v>
      </c>
      <c r="K1397" t="str" cm="1">
        <f t="array" aca="1" ref="K1397" ca="1">INDIRECT("'Room Details'!$L$1399")</f>
        <v xml:space="preserve"> </v>
      </c>
      <c r="L1397" cm="1">
        <f t="array" aca="1" ref="L1397" ca="1">INDIRECT("'Room Details'!$M$1399")</f>
        <v>0</v>
      </c>
      <c r="M1397" cm="1">
        <f t="array" aca="1" ref="M1397" ca="1">INDIRECT("'Room Details'!$N$1399")</f>
        <v>0</v>
      </c>
      <c r="N1397" cm="1">
        <f t="array" aca="1" ref="N1397" ca="1">INDIRECT("'Room Details'!$O$1399")</f>
        <v>0</v>
      </c>
      <c r="O1397" cm="1">
        <f t="array" aca="1" ref="O1397" ca="1">INDIRECT("'Room Details'!$P$1399")</f>
        <v>0</v>
      </c>
    </row>
    <row r="1398" spans="1:15" x14ac:dyDescent="0.25">
      <c r="A1398" cm="1">
        <f t="array" aca="1" ref="A1398" ca="1">INDIRECT("'Room Details'!$B$1400")</f>
        <v>0</v>
      </c>
      <c r="B1398" cm="1">
        <f t="array" aca="1" ref="B1398" ca="1">INDIRECT("'Room Details'!$C$1400")</f>
        <v>0</v>
      </c>
      <c r="C1398" cm="1">
        <f t="array" aca="1" ref="C1398" ca="1">INDIRECT("'Room Details'!$D$1400")</f>
        <v>0</v>
      </c>
      <c r="D1398" cm="1">
        <f t="array" aca="1" ref="D1398" ca="1">INDIRECT("'Room Details'!$E$1400")</f>
        <v>0</v>
      </c>
      <c r="E1398" t="str" cm="1">
        <f t="array" aca="1" ref="E1398" ca="1">INDIRECT("'Room Details'!$F$1400")</f>
        <v xml:space="preserve"> </v>
      </c>
      <c r="F1398" cm="1">
        <f t="array" aca="1" ref="F1398" ca="1">INDIRECT("'Room Details'!$G$1400")</f>
        <v>0</v>
      </c>
      <c r="G1398" cm="1">
        <f t="array" aca="1" ref="G1398" ca="1">INDIRECT("'Room Details'!$H$1400")</f>
        <v>0</v>
      </c>
      <c r="H1398" cm="1">
        <f t="array" aca="1" ref="H1398" ca="1">INDIRECT("'Room Details'!$I$1400")</f>
        <v>0</v>
      </c>
      <c r="I1398" cm="1">
        <f t="array" aca="1" ref="I1398" ca="1">INDIRECT("'Room Details'!$J$1400")</f>
        <v>0</v>
      </c>
      <c r="J1398" cm="1">
        <f t="array" aca="1" ref="J1398" ca="1">INDIRECT("'Room Details'!$K$1400")</f>
        <v>0</v>
      </c>
      <c r="K1398" t="str" cm="1">
        <f t="array" aca="1" ref="K1398" ca="1">INDIRECT("'Room Details'!$L$1400")</f>
        <v xml:space="preserve"> </v>
      </c>
      <c r="L1398" cm="1">
        <f t="array" aca="1" ref="L1398" ca="1">INDIRECT("'Room Details'!$M$1400")</f>
        <v>0</v>
      </c>
      <c r="M1398" cm="1">
        <f t="array" aca="1" ref="M1398" ca="1">INDIRECT("'Room Details'!$N$1400")</f>
        <v>0</v>
      </c>
      <c r="N1398" cm="1">
        <f t="array" aca="1" ref="N1398" ca="1">INDIRECT("'Room Details'!$O$1400")</f>
        <v>0</v>
      </c>
      <c r="O1398" cm="1">
        <f t="array" aca="1" ref="O1398" ca="1">INDIRECT("'Room Details'!$P$1400")</f>
        <v>0</v>
      </c>
    </row>
    <row r="1399" spans="1:15" x14ac:dyDescent="0.25">
      <c r="A1399" cm="1">
        <f t="array" aca="1" ref="A1399" ca="1">INDIRECT("'Room Details'!$B$1401")</f>
        <v>0</v>
      </c>
      <c r="B1399" cm="1">
        <f t="array" aca="1" ref="B1399" ca="1">INDIRECT("'Room Details'!$C$1401")</f>
        <v>0</v>
      </c>
      <c r="C1399" cm="1">
        <f t="array" aca="1" ref="C1399" ca="1">INDIRECT("'Room Details'!$D$1401")</f>
        <v>0</v>
      </c>
      <c r="D1399" cm="1">
        <f t="array" aca="1" ref="D1399" ca="1">INDIRECT("'Room Details'!$E$1401")</f>
        <v>0</v>
      </c>
      <c r="E1399" t="str" cm="1">
        <f t="array" aca="1" ref="E1399" ca="1">INDIRECT("'Room Details'!$F$1401")</f>
        <v xml:space="preserve"> </v>
      </c>
      <c r="F1399" cm="1">
        <f t="array" aca="1" ref="F1399" ca="1">INDIRECT("'Room Details'!$G$1401")</f>
        <v>0</v>
      </c>
      <c r="G1399" cm="1">
        <f t="array" aca="1" ref="G1399" ca="1">INDIRECT("'Room Details'!$H$1401")</f>
        <v>0</v>
      </c>
      <c r="H1399" cm="1">
        <f t="array" aca="1" ref="H1399" ca="1">INDIRECT("'Room Details'!$I$1401")</f>
        <v>0</v>
      </c>
      <c r="I1399" cm="1">
        <f t="array" aca="1" ref="I1399" ca="1">INDIRECT("'Room Details'!$J$1401")</f>
        <v>0</v>
      </c>
      <c r="J1399" cm="1">
        <f t="array" aca="1" ref="J1399" ca="1">INDIRECT("'Room Details'!$K$1401")</f>
        <v>0</v>
      </c>
      <c r="K1399" t="str" cm="1">
        <f t="array" aca="1" ref="K1399" ca="1">INDIRECT("'Room Details'!$L$1401")</f>
        <v xml:space="preserve"> </v>
      </c>
      <c r="L1399" cm="1">
        <f t="array" aca="1" ref="L1399" ca="1">INDIRECT("'Room Details'!$M$1401")</f>
        <v>0</v>
      </c>
      <c r="M1399" cm="1">
        <f t="array" aca="1" ref="M1399" ca="1">INDIRECT("'Room Details'!$N$1401")</f>
        <v>0</v>
      </c>
      <c r="N1399" cm="1">
        <f t="array" aca="1" ref="N1399" ca="1">INDIRECT("'Room Details'!$O$1401")</f>
        <v>0</v>
      </c>
      <c r="O1399" cm="1">
        <f t="array" aca="1" ref="O1399" ca="1">INDIRECT("'Room Details'!$P$1401")</f>
        <v>0</v>
      </c>
    </row>
    <row r="1400" spans="1:15" x14ac:dyDescent="0.25">
      <c r="A1400" cm="1">
        <f t="array" aca="1" ref="A1400" ca="1">INDIRECT("'Room Details'!$B$1402")</f>
        <v>0</v>
      </c>
      <c r="B1400" cm="1">
        <f t="array" aca="1" ref="B1400" ca="1">INDIRECT("'Room Details'!$C$1402")</f>
        <v>0</v>
      </c>
      <c r="C1400" cm="1">
        <f t="array" aca="1" ref="C1400" ca="1">INDIRECT("'Room Details'!$D$1402")</f>
        <v>0</v>
      </c>
      <c r="D1400" cm="1">
        <f t="array" aca="1" ref="D1400" ca="1">INDIRECT("'Room Details'!$E$1402")</f>
        <v>0</v>
      </c>
      <c r="E1400" t="str" cm="1">
        <f t="array" aca="1" ref="E1400" ca="1">INDIRECT("'Room Details'!$F$1402")</f>
        <v xml:space="preserve"> </v>
      </c>
      <c r="F1400" cm="1">
        <f t="array" aca="1" ref="F1400" ca="1">INDIRECT("'Room Details'!$G$1402")</f>
        <v>0</v>
      </c>
      <c r="G1400" cm="1">
        <f t="array" aca="1" ref="G1400" ca="1">INDIRECT("'Room Details'!$H$1402")</f>
        <v>0</v>
      </c>
      <c r="H1400" cm="1">
        <f t="array" aca="1" ref="H1400" ca="1">INDIRECT("'Room Details'!$I$1402")</f>
        <v>0</v>
      </c>
      <c r="I1400" cm="1">
        <f t="array" aca="1" ref="I1400" ca="1">INDIRECT("'Room Details'!$J$1402")</f>
        <v>0</v>
      </c>
      <c r="J1400" cm="1">
        <f t="array" aca="1" ref="J1400" ca="1">INDIRECT("'Room Details'!$K$1402")</f>
        <v>0</v>
      </c>
      <c r="K1400" t="str" cm="1">
        <f t="array" aca="1" ref="K1400" ca="1">INDIRECT("'Room Details'!$L$1402")</f>
        <v xml:space="preserve"> </v>
      </c>
      <c r="L1400" cm="1">
        <f t="array" aca="1" ref="L1400" ca="1">INDIRECT("'Room Details'!$M$1402")</f>
        <v>0</v>
      </c>
      <c r="M1400" cm="1">
        <f t="array" aca="1" ref="M1400" ca="1">INDIRECT("'Room Details'!$N$1402")</f>
        <v>0</v>
      </c>
      <c r="N1400" cm="1">
        <f t="array" aca="1" ref="N1400" ca="1">INDIRECT("'Room Details'!$O$1402")</f>
        <v>0</v>
      </c>
      <c r="O1400" cm="1">
        <f t="array" aca="1" ref="O1400" ca="1">INDIRECT("'Room Details'!$P$1402")</f>
        <v>0</v>
      </c>
    </row>
    <row r="1401" spans="1:15" x14ac:dyDescent="0.25">
      <c r="A1401" cm="1">
        <f t="array" aca="1" ref="A1401" ca="1">INDIRECT("'Room Details'!$B$1403")</f>
        <v>0</v>
      </c>
      <c r="B1401" cm="1">
        <f t="array" aca="1" ref="B1401" ca="1">INDIRECT("'Room Details'!$C$1403")</f>
        <v>0</v>
      </c>
      <c r="C1401" cm="1">
        <f t="array" aca="1" ref="C1401" ca="1">INDIRECT("'Room Details'!$D$1403")</f>
        <v>0</v>
      </c>
      <c r="D1401" cm="1">
        <f t="array" aca="1" ref="D1401" ca="1">INDIRECT("'Room Details'!$E$1403")</f>
        <v>0</v>
      </c>
      <c r="E1401" t="str" cm="1">
        <f t="array" aca="1" ref="E1401" ca="1">INDIRECT("'Room Details'!$F$1403")</f>
        <v xml:space="preserve"> </v>
      </c>
      <c r="F1401" cm="1">
        <f t="array" aca="1" ref="F1401" ca="1">INDIRECT("'Room Details'!$G$1403")</f>
        <v>0</v>
      </c>
      <c r="G1401" cm="1">
        <f t="array" aca="1" ref="G1401" ca="1">INDIRECT("'Room Details'!$H$1403")</f>
        <v>0</v>
      </c>
      <c r="H1401" cm="1">
        <f t="array" aca="1" ref="H1401" ca="1">INDIRECT("'Room Details'!$I$1403")</f>
        <v>0</v>
      </c>
      <c r="I1401" cm="1">
        <f t="array" aca="1" ref="I1401" ca="1">INDIRECT("'Room Details'!$J$1403")</f>
        <v>0</v>
      </c>
      <c r="J1401" cm="1">
        <f t="array" aca="1" ref="J1401" ca="1">INDIRECT("'Room Details'!$K$1403")</f>
        <v>0</v>
      </c>
      <c r="K1401" t="str" cm="1">
        <f t="array" aca="1" ref="K1401" ca="1">INDIRECT("'Room Details'!$L$1403")</f>
        <v xml:space="preserve"> </v>
      </c>
      <c r="L1401" cm="1">
        <f t="array" aca="1" ref="L1401" ca="1">INDIRECT("'Room Details'!$M$1403")</f>
        <v>0</v>
      </c>
      <c r="M1401" cm="1">
        <f t="array" aca="1" ref="M1401" ca="1">INDIRECT("'Room Details'!$N$1403")</f>
        <v>0</v>
      </c>
      <c r="N1401" cm="1">
        <f t="array" aca="1" ref="N1401" ca="1">INDIRECT("'Room Details'!$O$1403")</f>
        <v>0</v>
      </c>
      <c r="O1401" cm="1">
        <f t="array" aca="1" ref="O1401" ca="1">INDIRECT("'Room Details'!$P$1403")</f>
        <v>0</v>
      </c>
    </row>
    <row r="1402" spans="1:15" x14ac:dyDescent="0.25">
      <c r="A1402" cm="1">
        <f t="array" aca="1" ref="A1402" ca="1">INDIRECT("'Room Details'!$B$1404")</f>
        <v>0</v>
      </c>
      <c r="B1402" cm="1">
        <f t="array" aca="1" ref="B1402" ca="1">INDIRECT("'Room Details'!$C$1404")</f>
        <v>0</v>
      </c>
      <c r="C1402" cm="1">
        <f t="array" aca="1" ref="C1402" ca="1">INDIRECT("'Room Details'!$D$1404")</f>
        <v>0</v>
      </c>
      <c r="D1402" cm="1">
        <f t="array" aca="1" ref="D1402" ca="1">INDIRECT("'Room Details'!$E$1404")</f>
        <v>0</v>
      </c>
      <c r="E1402" t="str" cm="1">
        <f t="array" aca="1" ref="E1402" ca="1">INDIRECT("'Room Details'!$F$1404")</f>
        <v xml:space="preserve"> </v>
      </c>
      <c r="F1402" cm="1">
        <f t="array" aca="1" ref="F1402" ca="1">INDIRECT("'Room Details'!$G$1404")</f>
        <v>0</v>
      </c>
      <c r="G1402" cm="1">
        <f t="array" aca="1" ref="G1402" ca="1">INDIRECT("'Room Details'!$H$1404")</f>
        <v>0</v>
      </c>
      <c r="H1402" cm="1">
        <f t="array" aca="1" ref="H1402" ca="1">INDIRECT("'Room Details'!$I$1404")</f>
        <v>0</v>
      </c>
      <c r="I1402" cm="1">
        <f t="array" aca="1" ref="I1402" ca="1">INDIRECT("'Room Details'!$J$1404")</f>
        <v>0</v>
      </c>
      <c r="J1402" cm="1">
        <f t="array" aca="1" ref="J1402" ca="1">INDIRECT("'Room Details'!$K$1404")</f>
        <v>0</v>
      </c>
      <c r="K1402" t="str" cm="1">
        <f t="array" aca="1" ref="K1402" ca="1">INDIRECT("'Room Details'!$L$1404")</f>
        <v xml:space="preserve"> </v>
      </c>
      <c r="L1402" cm="1">
        <f t="array" aca="1" ref="L1402" ca="1">INDIRECT("'Room Details'!$M$1404")</f>
        <v>0</v>
      </c>
      <c r="M1402" cm="1">
        <f t="array" aca="1" ref="M1402" ca="1">INDIRECT("'Room Details'!$N$1404")</f>
        <v>0</v>
      </c>
      <c r="N1402" cm="1">
        <f t="array" aca="1" ref="N1402" ca="1">INDIRECT("'Room Details'!$O$1404")</f>
        <v>0</v>
      </c>
      <c r="O1402" cm="1">
        <f t="array" aca="1" ref="O1402" ca="1">INDIRECT("'Room Details'!$P$1404")</f>
        <v>0</v>
      </c>
    </row>
    <row r="1403" spans="1:15" x14ac:dyDescent="0.25">
      <c r="A1403" cm="1">
        <f t="array" aca="1" ref="A1403" ca="1">INDIRECT("'Room Details'!$B$1405")</f>
        <v>0</v>
      </c>
      <c r="B1403" cm="1">
        <f t="array" aca="1" ref="B1403" ca="1">INDIRECT("'Room Details'!$C$1405")</f>
        <v>0</v>
      </c>
      <c r="C1403" cm="1">
        <f t="array" aca="1" ref="C1403" ca="1">INDIRECT("'Room Details'!$D$1405")</f>
        <v>0</v>
      </c>
      <c r="D1403" cm="1">
        <f t="array" aca="1" ref="D1403" ca="1">INDIRECT("'Room Details'!$E$1405")</f>
        <v>0</v>
      </c>
      <c r="E1403" t="str" cm="1">
        <f t="array" aca="1" ref="E1403" ca="1">INDIRECT("'Room Details'!$F$1405")</f>
        <v xml:space="preserve"> </v>
      </c>
      <c r="F1403" cm="1">
        <f t="array" aca="1" ref="F1403" ca="1">INDIRECT("'Room Details'!$G$1405")</f>
        <v>0</v>
      </c>
      <c r="G1403" cm="1">
        <f t="array" aca="1" ref="G1403" ca="1">INDIRECT("'Room Details'!$H$1405")</f>
        <v>0</v>
      </c>
      <c r="H1403" cm="1">
        <f t="array" aca="1" ref="H1403" ca="1">INDIRECT("'Room Details'!$I$1405")</f>
        <v>0</v>
      </c>
      <c r="I1403" cm="1">
        <f t="array" aca="1" ref="I1403" ca="1">INDIRECT("'Room Details'!$J$1405")</f>
        <v>0</v>
      </c>
      <c r="J1403" cm="1">
        <f t="array" aca="1" ref="J1403" ca="1">INDIRECT("'Room Details'!$K$1405")</f>
        <v>0</v>
      </c>
      <c r="K1403" t="str" cm="1">
        <f t="array" aca="1" ref="K1403" ca="1">INDIRECT("'Room Details'!$L$1405")</f>
        <v xml:space="preserve"> </v>
      </c>
      <c r="L1403" cm="1">
        <f t="array" aca="1" ref="L1403" ca="1">INDIRECT("'Room Details'!$M$1405")</f>
        <v>0</v>
      </c>
      <c r="M1403" cm="1">
        <f t="array" aca="1" ref="M1403" ca="1">INDIRECT("'Room Details'!$N$1405")</f>
        <v>0</v>
      </c>
      <c r="N1403" cm="1">
        <f t="array" aca="1" ref="N1403" ca="1">INDIRECT("'Room Details'!$O$1405")</f>
        <v>0</v>
      </c>
      <c r="O1403" cm="1">
        <f t="array" aca="1" ref="O1403" ca="1">INDIRECT("'Room Details'!$P$1405")</f>
        <v>0</v>
      </c>
    </row>
    <row r="1404" spans="1:15" x14ac:dyDescent="0.25">
      <c r="A1404" cm="1">
        <f t="array" aca="1" ref="A1404" ca="1">INDIRECT("'Room Details'!$B$1406")</f>
        <v>0</v>
      </c>
      <c r="B1404" cm="1">
        <f t="array" aca="1" ref="B1404" ca="1">INDIRECT("'Room Details'!$C$1406")</f>
        <v>0</v>
      </c>
      <c r="C1404" cm="1">
        <f t="array" aca="1" ref="C1404" ca="1">INDIRECT("'Room Details'!$D$1406")</f>
        <v>0</v>
      </c>
      <c r="D1404" cm="1">
        <f t="array" aca="1" ref="D1404" ca="1">INDIRECT("'Room Details'!$E$1406")</f>
        <v>0</v>
      </c>
      <c r="E1404" t="str" cm="1">
        <f t="array" aca="1" ref="E1404" ca="1">INDIRECT("'Room Details'!$F$1406")</f>
        <v xml:space="preserve"> </v>
      </c>
      <c r="F1404" cm="1">
        <f t="array" aca="1" ref="F1404" ca="1">INDIRECT("'Room Details'!$G$1406")</f>
        <v>0</v>
      </c>
      <c r="G1404" cm="1">
        <f t="array" aca="1" ref="G1404" ca="1">INDIRECT("'Room Details'!$H$1406")</f>
        <v>0</v>
      </c>
      <c r="H1404" cm="1">
        <f t="array" aca="1" ref="H1404" ca="1">INDIRECT("'Room Details'!$I$1406")</f>
        <v>0</v>
      </c>
      <c r="I1404" cm="1">
        <f t="array" aca="1" ref="I1404" ca="1">INDIRECT("'Room Details'!$J$1406")</f>
        <v>0</v>
      </c>
      <c r="J1404" cm="1">
        <f t="array" aca="1" ref="J1404" ca="1">INDIRECT("'Room Details'!$K$1406")</f>
        <v>0</v>
      </c>
      <c r="K1404" t="str" cm="1">
        <f t="array" aca="1" ref="K1404" ca="1">INDIRECT("'Room Details'!$L$1406")</f>
        <v xml:space="preserve"> </v>
      </c>
      <c r="L1404" cm="1">
        <f t="array" aca="1" ref="L1404" ca="1">INDIRECT("'Room Details'!$M$1406")</f>
        <v>0</v>
      </c>
      <c r="M1404" cm="1">
        <f t="array" aca="1" ref="M1404" ca="1">INDIRECT("'Room Details'!$N$1406")</f>
        <v>0</v>
      </c>
      <c r="N1404" cm="1">
        <f t="array" aca="1" ref="N1404" ca="1">INDIRECT("'Room Details'!$O$1406")</f>
        <v>0</v>
      </c>
      <c r="O1404" cm="1">
        <f t="array" aca="1" ref="O1404" ca="1">INDIRECT("'Room Details'!$P$1406")</f>
        <v>0</v>
      </c>
    </row>
    <row r="1405" spans="1:15" x14ac:dyDescent="0.25">
      <c r="A1405" cm="1">
        <f t="array" aca="1" ref="A1405" ca="1">INDIRECT("'Room Details'!$B$1407")</f>
        <v>0</v>
      </c>
      <c r="B1405" cm="1">
        <f t="array" aca="1" ref="B1405" ca="1">INDIRECT("'Room Details'!$C$1407")</f>
        <v>0</v>
      </c>
      <c r="C1405" cm="1">
        <f t="array" aca="1" ref="C1405" ca="1">INDIRECT("'Room Details'!$D$1407")</f>
        <v>0</v>
      </c>
      <c r="D1405" cm="1">
        <f t="array" aca="1" ref="D1405" ca="1">INDIRECT("'Room Details'!$E$1407")</f>
        <v>0</v>
      </c>
      <c r="E1405" t="str" cm="1">
        <f t="array" aca="1" ref="E1405" ca="1">INDIRECT("'Room Details'!$F$1407")</f>
        <v xml:space="preserve"> </v>
      </c>
      <c r="F1405" cm="1">
        <f t="array" aca="1" ref="F1405" ca="1">INDIRECT("'Room Details'!$G$1407")</f>
        <v>0</v>
      </c>
      <c r="G1405" cm="1">
        <f t="array" aca="1" ref="G1405" ca="1">INDIRECT("'Room Details'!$H$1407")</f>
        <v>0</v>
      </c>
      <c r="H1405" cm="1">
        <f t="array" aca="1" ref="H1405" ca="1">INDIRECT("'Room Details'!$I$1407")</f>
        <v>0</v>
      </c>
      <c r="I1405" cm="1">
        <f t="array" aca="1" ref="I1405" ca="1">INDIRECT("'Room Details'!$J$1407")</f>
        <v>0</v>
      </c>
      <c r="J1405" cm="1">
        <f t="array" aca="1" ref="J1405" ca="1">INDIRECT("'Room Details'!$K$1407")</f>
        <v>0</v>
      </c>
      <c r="K1405" t="str" cm="1">
        <f t="array" aca="1" ref="K1405" ca="1">INDIRECT("'Room Details'!$L$1407")</f>
        <v xml:space="preserve"> </v>
      </c>
      <c r="L1405" cm="1">
        <f t="array" aca="1" ref="L1405" ca="1">INDIRECT("'Room Details'!$M$1407")</f>
        <v>0</v>
      </c>
      <c r="M1405" cm="1">
        <f t="array" aca="1" ref="M1405" ca="1">INDIRECT("'Room Details'!$N$1407")</f>
        <v>0</v>
      </c>
      <c r="N1405" cm="1">
        <f t="array" aca="1" ref="N1405" ca="1">INDIRECT("'Room Details'!$O$1407")</f>
        <v>0</v>
      </c>
      <c r="O1405" cm="1">
        <f t="array" aca="1" ref="O1405" ca="1">INDIRECT("'Room Details'!$P$1407")</f>
        <v>0</v>
      </c>
    </row>
    <row r="1406" spans="1:15" x14ac:dyDescent="0.25">
      <c r="A1406" cm="1">
        <f t="array" aca="1" ref="A1406" ca="1">INDIRECT("'Room Details'!$B$1408")</f>
        <v>0</v>
      </c>
      <c r="B1406" cm="1">
        <f t="array" aca="1" ref="B1406" ca="1">INDIRECT("'Room Details'!$C$1408")</f>
        <v>0</v>
      </c>
      <c r="C1406" cm="1">
        <f t="array" aca="1" ref="C1406" ca="1">INDIRECT("'Room Details'!$D$1408")</f>
        <v>0</v>
      </c>
      <c r="D1406" cm="1">
        <f t="array" aca="1" ref="D1406" ca="1">INDIRECT("'Room Details'!$E$1408")</f>
        <v>0</v>
      </c>
      <c r="E1406" t="str" cm="1">
        <f t="array" aca="1" ref="E1406" ca="1">INDIRECT("'Room Details'!$F$1408")</f>
        <v xml:space="preserve"> </v>
      </c>
      <c r="F1406" cm="1">
        <f t="array" aca="1" ref="F1406" ca="1">INDIRECT("'Room Details'!$G$1408")</f>
        <v>0</v>
      </c>
      <c r="G1406" cm="1">
        <f t="array" aca="1" ref="G1406" ca="1">INDIRECT("'Room Details'!$H$1408")</f>
        <v>0</v>
      </c>
      <c r="H1406" cm="1">
        <f t="array" aca="1" ref="H1406" ca="1">INDIRECT("'Room Details'!$I$1408")</f>
        <v>0</v>
      </c>
      <c r="I1406" cm="1">
        <f t="array" aca="1" ref="I1406" ca="1">INDIRECT("'Room Details'!$J$1408")</f>
        <v>0</v>
      </c>
      <c r="J1406" cm="1">
        <f t="array" aca="1" ref="J1406" ca="1">INDIRECT("'Room Details'!$K$1408")</f>
        <v>0</v>
      </c>
      <c r="K1406" t="str" cm="1">
        <f t="array" aca="1" ref="K1406" ca="1">INDIRECT("'Room Details'!$L$1408")</f>
        <v xml:space="preserve"> </v>
      </c>
      <c r="L1406" cm="1">
        <f t="array" aca="1" ref="L1406" ca="1">INDIRECT("'Room Details'!$M$1408")</f>
        <v>0</v>
      </c>
      <c r="M1406" cm="1">
        <f t="array" aca="1" ref="M1406" ca="1">INDIRECT("'Room Details'!$N$1408")</f>
        <v>0</v>
      </c>
      <c r="N1406" cm="1">
        <f t="array" aca="1" ref="N1406" ca="1">INDIRECT("'Room Details'!$O$1408")</f>
        <v>0</v>
      </c>
      <c r="O1406" cm="1">
        <f t="array" aca="1" ref="O1406" ca="1">INDIRECT("'Room Details'!$P$1408")</f>
        <v>0</v>
      </c>
    </row>
    <row r="1407" spans="1:15" x14ac:dyDescent="0.25">
      <c r="A1407" cm="1">
        <f t="array" aca="1" ref="A1407" ca="1">INDIRECT("'Room Details'!$B$1409")</f>
        <v>0</v>
      </c>
      <c r="B1407" cm="1">
        <f t="array" aca="1" ref="B1407" ca="1">INDIRECT("'Room Details'!$C$1409")</f>
        <v>0</v>
      </c>
      <c r="C1407" cm="1">
        <f t="array" aca="1" ref="C1407" ca="1">INDIRECT("'Room Details'!$D$1409")</f>
        <v>0</v>
      </c>
      <c r="D1407" cm="1">
        <f t="array" aca="1" ref="D1407" ca="1">INDIRECT("'Room Details'!$E$1409")</f>
        <v>0</v>
      </c>
      <c r="E1407" t="str" cm="1">
        <f t="array" aca="1" ref="E1407" ca="1">INDIRECT("'Room Details'!$F$1409")</f>
        <v xml:space="preserve"> </v>
      </c>
      <c r="F1407" cm="1">
        <f t="array" aca="1" ref="F1407" ca="1">INDIRECT("'Room Details'!$G$1409")</f>
        <v>0</v>
      </c>
      <c r="G1407" cm="1">
        <f t="array" aca="1" ref="G1407" ca="1">INDIRECT("'Room Details'!$H$1409")</f>
        <v>0</v>
      </c>
      <c r="H1407" cm="1">
        <f t="array" aca="1" ref="H1407" ca="1">INDIRECT("'Room Details'!$I$1409")</f>
        <v>0</v>
      </c>
      <c r="I1407" cm="1">
        <f t="array" aca="1" ref="I1407" ca="1">INDIRECT("'Room Details'!$J$1409")</f>
        <v>0</v>
      </c>
      <c r="J1407" cm="1">
        <f t="array" aca="1" ref="J1407" ca="1">INDIRECT("'Room Details'!$K$1409")</f>
        <v>0</v>
      </c>
      <c r="K1407" t="str" cm="1">
        <f t="array" aca="1" ref="K1407" ca="1">INDIRECT("'Room Details'!$L$1409")</f>
        <v xml:space="preserve"> </v>
      </c>
      <c r="L1407" cm="1">
        <f t="array" aca="1" ref="L1407" ca="1">INDIRECT("'Room Details'!$M$1409")</f>
        <v>0</v>
      </c>
      <c r="M1407" cm="1">
        <f t="array" aca="1" ref="M1407" ca="1">INDIRECT("'Room Details'!$N$1409")</f>
        <v>0</v>
      </c>
      <c r="N1407" cm="1">
        <f t="array" aca="1" ref="N1407" ca="1">INDIRECT("'Room Details'!$O$1409")</f>
        <v>0</v>
      </c>
      <c r="O1407" cm="1">
        <f t="array" aca="1" ref="O1407" ca="1">INDIRECT("'Room Details'!$P$1409")</f>
        <v>0</v>
      </c>
    </row>
    <row r="1408" spans="1:15" x14ac:dyDescent="0.25">
      <c r="A1408" cm="1">
        <f t="array" aca="1" ref="A1408" ca="1">INDIRECT("'Room Details'!$B$1410")</f>
        <v>0</v>
      </c>
      <c r="B1408" cm="1">
        <f t="array" aca="1" ref="B1408" ca="1">INDIRECT("'Room Details'!$C$1410")</f>
        <v>0</v>
      </c>
      <c r="C1408" cm="1">
        <f t="array" aca="1" ref="C1408" ca="1">INDIRECT("'Room Details'!$D$1410")</f>
        <v>0</v>
      </c>
      <c r="D1408" cm="1">
        <f t="array" aca="1" ref="D1408" ca="1">INDIRECT("'Room Details'!$E$1410")</f>
        <v>0</v>
      </c>
      <c r="E1408" t="str" cm="1">
        <f t="array" aca="1" ref="E1408" ca="1">INDIRECT("'Room Details'!$F$1410")</f>
        <v xml:space="preserve"> </v>
      </c>
      <c r="F1408" cm="1">
        <f t="array" aca="1" ref="F1408" ca="1">INDIRECT("'Room Details'!$G$1410")</f>
        <v>0</v>
      </c>
      <c r="G1408" cm="1">
        <f t="array" aca="1" ref="G1408" ca="1">INDIRECT("'Room Details'!$H$1410")</f>
        <v>0</v>
      </c>
      <c r="H1408" cm="1">
        <f t="array" aca="1" ref="H1408" ca="1">INDIRECT("'Room Details'!$I$1410")</f>
        <v>0</v>
      </c>
      <c r="I1408" cm="1">
        <f t="array" aca="1" ref="I1408" ca="1">INDIRECT("'Room Details'!$J$1410")</f>
        <v>0</v>
      </c>
      <c r="J1408" cm="1">
        <f t="array" aca="1" ref="J1408" ca="1">INDIRECT("'Room Details'!$K$1410")</f>
        <v>0</v>
      </c>
      <c r="K1408" t="str" cm="1">
        <f t="array" aca="1" ref="K1408" ca="1">INDIRECT("'Room Details'!$L$1410")</f>
        <v xml:space="preserve"> </v>
      </c>
      <c r="L1408" cm="1">
        <f t="array" aca="1" ref="L1408" ca="1">INDIRECT("'Room Details'!$M$1410")</f>
        <v>0</v>
      </c>
      <c r="M1408" cm="1">
        <f t="array" aca="1" ref="M1408" ca="1">INDIRECT("'Room Details'!$N$1410")</f>
        <v>0</v>
      </c>
      <c r="N1408" cm="1">
        <f t="array" aca="1" ref="N1408" ca="1">INDIRECT("'Room Details'!$O$1410")</f>
        <v>0</v>
      </c>
      <c r="O1408" cm="1">
        <f t="array" aca="1" ref="O1408" ca="1">INDIRECT("'Room Details'!$P$1410")</f>
        <v>0</v>
      </c>
    </row>
    <row r="1409" spans="1:15" x14ac:dyDescent="0.25">
      <c r="A1409" cm="1">
        <f t="array" aca="1" ref="A1409" ca="1">INDIRECT("'Room Details'!$B$1411")</f>
        <v>0</v>
      </c>
      <c r="B1409" cm="1">
        <f t="array" aca="1" ref="B1409" ca="1">INDIRECT("'Room Details'!$C$1411")</f>
        <v>0</v>
      </c>
      <c r="C1409" cm="1">
        <f t="array" aca="1" ref="C1409" ca="1">INDIRECT("'Room Details'!$D$1411")</f>
        <v>0</v>
      </c>
      <c r="D1409" cm="1">
        <f t="array" aca="1" ref="D1409" ca="1">INDIRECT("'Room Details'!$E$1411")</f>
        <v>0</v>
      </c>
      <c r="E1409" t="str" cm="1">
        <f t="array" aca="1" ref="E1409" ca="1">INDIRECT("'Room Details'!$F$1411")</f>
        <v xml:space="preserve"> </v>
      </c>
      <c r="F1409" cm="1">
        <f t="array" aca="1" ref="F1409" ca="1">INDIRECT("'Room Details'!$G$1411")</f>
        <v>0</v>
      </c>
      <c r="G1409" cm="1">
        <f t="array" aca="1" ref="G1409" ca="1">INDIRECT("'Room Details'!$H$1411")</f>
        <v>0</v>
      </c>
      <c r="H1409" cm="1">
        <f t="array" aca="1" ref="H1409" ca="1">INDIRECT("'Room Details'!$I$1411")</f>
        <v>0</v>
      </c>
      <c r="I1409" cm="1">
        <f t="array" aca="1" ref="I1409" ca="1">INDIRECT("'Room Details'!$J$1411")</f>
        <v>0</v>
      </c>
      <c r="J1409" cm="1">
        <f t="array" aca="1" ref="J1409" ca="1">INDIRECT("'Room Details'!$K$1411")</f>
        <v>0</v>
      </c>
      <c r="K1409" t="str" cm="1">
        <f t="array" aca="1" ref="K1409" ca="1">INDIRECT("'Room Details'!$L$1411")</f>
        <v xml:space="preserve"> </v>
      </c>
      <c r="L1409" cm="1">
        <f t="array" aca="1" ref="L1409" ca="1">INDIRECT("'Room Details'!$M$1411")</f>
        <v>0</v>
      </c>
      <c r="M1409" cm="1">
        <f t="array" aca="1" ref="M1409" ca="1">INDIRECT("'Room Details'!$N$1411")</f>
        <v>0</v>
      </c>
      <c r="N1409" cm="1">
        <f t="array" aca="1" ref="N1409" ca="1">INDIRECT("'Room Details'!$O$1411")</f>
        <v>0</v>
      </c>
      <c r="O1409" cm="1">
        <f t="array" aca="1" ref="O1409" ca="1">INDIRECT("'Room Details'!$P$1411")</f>
        <v>0</v>
      </c>
    </row>
    <row r="1410" spans="1:15" x14ac:dyDescent="0.25">
      <c r="A1410" cm="1">
        <f t="array" aca="1" ref="A1410" ca="1">INDIRECT("'Room Details'!$B$1412")</f>
        <v>0</v>
      </c>
      <c r="B1410" cm="1">
        <f t="array" aca="1" ref="B1410" ca="1">INDIRECT("'Room Details'!$C$1412")</f>
        <v>0</v>
      </c>
      <c r="C1410" cm="1">
        <f t="array" aca="1" ref="C1410" ca="1">INDIRECT("'Room Details'!$D$1412")</f>
        <v>0</v>
      </c>
      <c r="D1410" cm="1">
        <f t="array" aca="1" ref="D1410" ca="1">INDIRECT("'Room Details'!$E$1412")</f>
        <v>0</v>
      </c>
      <c r="E1410" t="str" cm="1">
        <f t="array" aca="1" ref="E1410" ca="1">INDIRECT("'Room Details'!$F$1412")</f>
        <v xml:space="preserve"> </v>
      </c>
      <c r="F1410" cm="1">
        <f t="array" aca="1" ref="F1410" ca="1">INDIRECT("'Room Details'!$G$1412")</f>
        <v>0</v>
      </c>
      <c r="G1410" cm="1">
        <f t="array" aca="1" ref="G1410" ca="1">INDIRECT("'Room Details'!$H$1412")</f>
        <v>0</v>
      </c>
      <c r="H1410" cm="1">
        <f t="array" aca="1" ref="H1410" ca="1">INDIRECT("'Room Details'!$I$1412")</f>
        <v>0</v>
      </c>
      <c r="I1410" cm="1">
        <f t="array" aca="1" ref="I1410" ca="1">INDIRECT("'Room Details'!$J$1412")</f>
        <v>0</v>
      </c>
      <c r="J1410" cm="1">
        <f t="array" aca="1" ref="J1410" ca="1">INDIRECT("'Room Details'!$K$1412")</f>
        <v>0</v>
      </c>
      <c r="K1410" t="str" cm="1">
        <f t="array" aca="1" ref="K1410" ca="1">INDIRECT("'Room Details'!$L$1412")</f>
        <v xml:space="preserve"> </v>
      </c>
      <c r="L1410" cm="1">
        <f t="array" aca="1" ref="L1410" ca="1">INDIRECT("'Room Details'!$M$1412")</f>
        <v>0</v>
      </c>
      <c r="M1410" cm="1">
        <f t="array" aca="1" ref="M1410" ca="1">INDIRECT("'Room Details'!$N$1412")</f>
        <v>0</v>
      </c>
      <c r="N1410" cm="1">
        <f t="array" aca="1" ref="N1410" ca="1">INDIRECT("'Room Details'!$O$1412")</f>
        <v>0</v>
      </c>
      <c r="O1410" cm="1">
        <f t="array" aca="1" ref="O1410" ca="1">INDIRECT("'Room Details'!$P$1412")</f>
        <v>0</v>
      </c>
    </row>
    <row r="1411" spans="1:15" x14ac:dyDescent="0.25">
      <c r="A1411" cm="1">
        <f t="array" aca="1" ref="A1411" ca="1">INDIRECT("'Room Details'!$B$1413")</f>
        <v>0</v>
      </c>
      <c r="B1411" cm="1">
        <f t="array" aca="1" ref="B1411" ca="1">INDIRECT("'Room Details'!$C$1413")</f>
        <v>0</v>
      </c>
      <c r="C1411" cm="1">
        <f t="array" aca="1" ref="C1411" ca="1">INDIRECT("'Room Details'!$D$1413")</f>
        <v>0</v>
      </c>
      <c r="D1411" cm="1">
        <f t="array" aca="1" ref="D1411" ca="1">INDIRECT("'Room Details'!$E$1413")</f>
        <v>0</v>
      </c>
      <c r="E1411" t="str" cm="1">
        <f t="array" aca="1" ref="E1411" ca="1">INDIRECT("'Room Details'!$F$1413")</f>
        <v xml:space="preserve"> </v>
      </c>
      <c r="F1411" cm="1">
        <f t="array" aca="1" ref="F1411" ca="1">INDIRECT("'Room Details'!$G$1413")</f>
        <v>0</v>
      </c>
      <c r="G1411" cm="1">
        <f t="array" aca="1" ref="G1411" ca="1">INDIRECT("'Room Details'!$H$1413")</f>
        <v>0</v>
      </c>
      <c r="H1411" cm="1">
        <f t="array" aca="1" ref="H1411" ca="1">INDIRECT("'Room Details'!$I$1413")</f>
        <v>0</v>
      </c>
      <c r="I1411" cm="1">
        <f t="array" aca="1" ref="I1411" ca="1">INDIRECT("'Room Details'!$J$1413")</f>
        <v>0</v>
      </c>
      <c r="J1411" cm="1">
        <f t="array" aca="1" ref="J1411" ca="1">INDIRECT("'Room Details'!$K$1413")</f>
        <v>0</v>
      </c>
      <c r="K1411" t="str" cm="1">
        <f t="array" aca="1" ref="K1411" ca="1">INDIRECT("'Room Details'!$L$1413")</f>
        <v xml:space="preserve"> </v>
      </c>
      <c r="L1411" cm="1">
        <f t="array" aca="1" ref="L1411" ca="1">INDIRECT("'Room Details'!$M$1413")</f>
        <v>0</v>
      </c>
      <c r="M1411" cm="1">
        <f t="array" aca="1" ref="M1411" ca="1">INDIRECT("'Room Details'!$N$1413")</f>
        <v>0</v>
      </c>
      <c r="N1411" cm="1">
        <f t="array" aca="1" ref="N1411" ca="1">INDIRECT("'Room Details'!$O$1413")</f>
        <v>0</v>
      </c>
      <c r="O1411" cm="1">
        <f t="array" aca="1" ref="O1411" ca="1">INDIRECT("'Room Details'!$P$1413")</f>
        <v>0</v>
      </c>
    </row>
    <row r="1412" spans="1:15" x14ac:dyDescent="0.25">
      <c r="A1412" cm="1">
        <f t="array" aca="1" ref="A1412" ca="1">INDIRECT("'Room Details'!$B$1414")</f>
        <v>0</v>
      </c>
      <c r="B1412" cm="1">
        <f t="array" aca="1" ref="B1412" ca="1">INDIRECT("'Room Details'!$C$1414")</f>
        <v>0</v>
      </c>
      <c r="C1412" cm="1">
        <f t="array" aca="1" ref="C1412" ca="1">INDIRECT("'Room Details'!$D$1414")</f>
        <v>0</v>
      </c>
      <c r="D1412" cm="1">
        <f t="array" aca="1" ref="D1412" ca="1">INDIRECT("'Room Details'!$E$1414")</f>
        <v>0</v>
      </c>
      <c r="E1412" t="str" cm="1">
        <f t="array" aca="1" ref="E1412" ca="1">INDIRECT("'Room Details'!$F$1414")</f>
        <v xml:space="preserve"> </v>
      </c>
      <c r="F1412" cm="1">
        <f t="array" aca="1" ref="F1412" ca="1">INDIRECT("'Room Details'!$G$1414")</f>
        <v>0</v>
      </c>
      <c r="G1412" cm="1">
        <f t="array" aca="1" ref="G1412" ca="1">INDIRECT("'Room Details'!$H$1414")</f>
        <v>0</v>
      </c>
      <c r="H1412" cm="1">
        <f t="array" aca="1" ref="H1412" ca="1">INDIRECT("'Room Details'!$I$1414")</f>
        <v>0</v>
      </c>
      <c r="I1412" cm="1">
        <f t="array" aca="1" ref="I1412" ca="1">INDIRECT("'Room Details'!$J$1414")</f>
        <v>0</v>
      </c>
      <c r="J1412" cm="1">
        <f t="array" aca="1" ref="J1412" ca="1">INDIRECT("'Room Details'!$K$1414")</f>
        <v>0</v>
      </c>
      <c r="K1412" t="str" cm="1">
        <f t="array" aca="1" ref="K1412" ca="1">INDIRECT("'Room Details'!$L$1414")</f>
        <v xml:space="preserve"> </v>
      </c>
      <c r="L1412" cm="1">
        <f t="array" aca="1" ref="L1412" ca="1">INDIRECT("'Room Details'!$M$1414")</f>
        <v>0</v>
      </c>
      <c r="M1412" cm="1">
        <f t="array" aca="1" ref="M1412" ca="1">INDIRECT("'Room Details'!$N$1414")</f>
        <v>0</v>
      </c>
      <c r="N1412" cm="1">
        <f t="array" aca="1" ref="N1412" ca="1">INDIRECT("'Room Details'!$O$1414")</f>
        <v>0</v>
      </c>
      <c r="O1412" cm="1">
        <f t="array" aca="1" ref="O1412" ca="1">INDIRECT("'Room Details'!$P$1414")</f>
        <v>0</v>
      </c>
    </row>
    <row r="1413" spans="1:15" x14ac:dyDescent="0.25">
      <c r="A1413" cm="1">
        <f t="array" aca="1" ref="A1413" ca="1">INDIRECT("'Room Details'!$B$1415")</f>
        <v>0</v>
      </c>
      <c r="B1413" cm="1">
        <f t="array" aca="1" ref="B1413" ca="1">INDIRECT("'Room Details'!$C$1415")</f>
        <v>0</v>
      </c>
      <c r="C1413" cm="1">
        <f t="array" aca="1" ref="C1413" ca="1">INDIRECT("'Room Details'!$D$1415")</f>
        <v>0</v>
      </c>
      <c r="D1413" cm="1">
        <f t="array" aca="1" ref="D1413" ca="1">INDIRECT("'Room Details'!$E$1415")</f>
        <v>0</v>
      </c>
      <c r="E1413" t="str" cm="1">
        <f t="array" aca="1" ref="E1413" ca="1">INDIRECT("'Room Details'!$F$1415")</f>
        <v xml:space="preserve"> </v>
      </c>
      <c r="F1413" cm="1">
        <f t="array" aca="1" ref="F1413" ca="1">INDIRECT("'Room Details'!$G$1415")</f>
        <v>0</v>
      </c>
      <c r="G1413" cm="1">
        <f t="array" aca="1" ref="G1413" ca="1">INDIRECT("'Room Details'!$H$1415")</f>
        <v>0</v>
      </c>
      <c r="H1413" cm="1">
        <f t="array" aca="1" ref="H1413" ca="1">INDIRECT("'Room Details'!$I$1415")</f>
        <v>0</v>
      </c>
      <c r="I1413" cm="1">
        <f t="array" aca="1" ref="I1413" ca="1">INDIRECT("'Room Details'!$J$1415")</f>
        <v>0</v>
      </c>
      <c r="J1413" cm="1">
        <f t="array" aca="1" ref="J1413" ca="1">INDIRECT("'Room Details'!$K$1415")</f>
        <v>0</v>
      </c>
      <c r="K1413" t="str" cm="1">
        <f t="array" aca="1" ref="K1413" ca="1">INDIRECT("'Room Details'!$L$1415")</f>
        <v xml:space="preserve"> </v>
      </c>
      <c r="L1413" cm="1">
        <f t="array" aca="1" ref="L1413" ca="1">INDIRECT("'Room Details'!$M$1415")</f>
        <v>0</v>
      </c>
      <c r="M1413" cm="1">
        <f t="array" aca="1" ref="M1413" ca="1">INDIRECT("'Room Details'!$N$1415")</f>
        <v>0</v>
      </c>
      <c r="N1413" cm="1">
        <f t="array" aca="1" ref="N1413" ca="1">INDIRECT("'Room Details'!$O$1415")</f>
        <v>0</v>
      </c>
      <c r="O1413" cm="1">
        <f t="array" aca="1" ref="O1413" ca="1">INDIRECT("'Room Details'!$P$1415")</f>
        <v>0</v>
      </c>
    </row>
    <row r="1414" spans="1:15" x14ac:dyDescent="0.25">
      <c r="A1414" cm="1">
        <f t="array" aca="1" ref="A1414" ca="1">INDIRECT("'Room Details'!$B$1416")</f>
        <v>0</v>
      </c>
      <c r="B1414" cm="1">
        <f t="array" aca="1" ref="B1414" ca="1">INDIRECT("'Room Details'!$C$1416")</f>
        <v>0</v>
      </c>
      <c r="C1414" cm="1">
        <f t="array" aca="1" ref="C1414" ca="1">INDIRECT("'Room Details'!$D$1416")</f>
        <v>0</v>
      </c>
      <c r="D1414" cm="1">
        <f t="array" aca="1" ref="D1414" ca="1">INDIRECT("'Room Details'!$E$1416")</f>
        <v>0</v>
      </c>
      <c r="E1414" t="str" cm="1">
        <f t="array" aca="1" ref="E1414" ca="1">INDIRECT("'Room Details'!$F$1416")</f>
        <v xml:space="preserve"> </v>
      </c>
      <c r="F1414" cm="1">
        <f t="array" aca="1" ref="F1414" ca="1">INDIRECT("'Room Details'!$G$1416")</f>
        <v>0</v>
      </c>
      <c r="G1414" cm="1">
        <f t="array" aca="1" ref="G1414" ca="1">INDIRECT("'Room Details'!$H$1416")</f>
        <v>0</v>
      </c>
      <c r="H1414" cm="1">
        <f t="array" aca="1" ref="H1414" ca="1">INDIRECT("'Room Details'!$I$1416")</f>
        <v>0</v>
      </c>
      <c r="I1414" cm="1">
        <f t="array" aca="1" ref="I1414" ca="1">INDIRECT("'Room Details'!$J$1416")</f>
        <v>0</v>
      </c>
      <c r="J1414" cm="1">
        <f t="array" aca="1" ref="J1414" ca="1">INDIRECT("'Room Details'!$K$1416")</f>
        <v>0</v>
      </c>
      <c r="K1414" t="str" cm="1">
        <f t="array" aca="1" ref="K1414" ca="1">INDIRECT("'Room Details'!$L$1416")</f>
        <v xml:space="preserve"> </v>
      </c>
      <c r="L1414" cm="1">
        <f t="array" aca="1" ref="L1414" ca="1">INDIRECT("'Room Details'!$M$1416")</f>
        <v>0</v>
      </c>
      <c r="M1414" cm="1">
        <f t="array" aca="1" ref="M1414" ca="1">INDIRECT("'Room Details'!$N$1416")</f>
        <v>0</v>
      </c>
      <c r="N1414" cm="1">
        <f t="array" aca="1" ref="N1414" ca="1">INDIRECT("'Room Details'!$O$1416")</f>
        <v>0</v>
      </c>
      <c r="O1414" cm="1">
        <f t="array" aca="1" ref="O1414" ca="1">INDIRECT("'Room Details'!$P$1416")</f>
        <v>0</v>
      </c>
    </row>
    <row r="1415" spans="1:15" x14ac:dyDescent="0.25">
      <c r="A1415" cm="1">
        <f t="array" aca="1" ref="A1415" ca="1">INDIRECT("'Room Details'!$B$1417")</f>
        <v>0</v>
      </c>
      <c r="B1415" cm="1">
        <f t="array" aca="1" ref="B1415" ca="1">INDIRECT("'Room Details'!$C$1417")</f>
        <v>0</v>
      </c>
      <c r="C1415" cm="1">
        <f t="array" aca="1" ref="C1415" ca="1">INDIRECT("'Room Details'!$D$1417")</f>
        <v>0</v>
      </c>
      <c r="D1415" cm="1">
        <f t="array" aca="1" ref="D1415" ca="1">INDIRECT("'Room Details'!$E$1417")</f>
        <v>0</v>
      </c>
      <c r="E1415" t="str" cm="1">
        <f t="array" aca="1" ref="E1415" ca="1">INDIRECT("'Room Details'!$F$1417")</f>
        <v xml:space="preserve"> </v>
      </c>
      <c r="F1415" cm="1">
        <f t="array" aca="1" ref="F1415" ca="1">INDIRECT("'Room Details'!$G$1417")</f>
        <v>0</v>
      </c>
      <c r="G1415" cm="1">
        <f t="array" aca="1" ref="G1415" ca="1">INDIRECT("'Room Details'!$H$1417")</f>
        <v>0</v>
      </c>
      <c r="H1415" cm="1">
        <f t="array" aca="1" ref="H1415" ca="1">INDIRECT("'Room Details'!$I$1417")</f>
        <v>0</v>
      </c>
      <c r="I1415" cm="1">
        <f t="array" aca="1" ref="I1415" ca="1">INDIRECT("'Room Details'!$J$1417")</f>
        <v>0</v>
      </c>
      <c r="J1415" cm="1">
        <f t="array" aca="1" ref="J1415" ca="1">INDIRECT("'Room Details'!$K$1417")</f>
        <v>0</v>
      </c>
      <c r="K1415" t="str" cm="1">
        <f t="array" aca="1" ref="K1415" ca="1">INDIRECT("'Room Details'!$L$1417")</f>
        <v xml:space="preserve"> </v>
      </c>
      <c r="L1415" cm="1">
        <f t="array" aca="1" ref="L1415" ca="1">INDIRECT("'Room Details'!$M$1417")</f>
        <v>0</v>
      </c>
      <c r="M1415" cm="1">
        <f t="array" aca="1" ref="M1415" ca="1">INDIRECT("'Room Details'!$N$1417")</f>
        <v>0</v>
      </c>
      <c r="N1415" cm="1">
        <f t="array" aca="1" ref="N1415" ca="1">INDIRECT("'Room Details'!$O$1417")</f>
        <v>0</v>
      </c>
      <c r="O1415" cm="1">
        <f t="array" aca="1" ref="O1415" ca="1">INDIRECT("'Room Details'!$P$1417")</f>
        <v>0</v>
      </c>
    </row>
    <row r="1416" spans="1:15" x14ac:dyDescent="0.25">
      <c r="A1416" cm="1">
        <f t="array" aca="1" ref="A1416" ca="1">INDIRECT("'Room Details'!$B$1418")</f>
        <v>0</v>
      </c>
      <c r="B1416" cm="1">
        <f t="array" aca="1" ref="B1416" ca="1">INDIRECT("'Room Details'!$C$1418")</f>
        <v>0</v>
      </c>
      <c r="C1416" cm="1">
        <f t="array" aca="1" ref="C1416" ca="1">INDIRECT("'Room Details'!$D$1418")</f>
        <v>0</v>
      </c>
      <c r="D1416" cm="1">
        <f t="array" aca="1" ref="D1416" ca="1">INDIRECT("'Room Details'!$E$1418")</f>
        <v>0</v>
      </c>
      <c r="E1416" t="str" cm="1">
        <f t="array" aca="1" ref="E1416" ca="1">INDIRECT("'Room Details'!$F$1418")</f>
        <v xml:space="preserve"> </v>
      </c>
      <c r="F1416" cm="1">
        <f t="array" aca="1" ref="F1416" ca="1">INDIRECT("'Room Details'!$G$1418")</f>
        <v>0</v>
      </c>
      <c r="G1416" cm="1">
        <f t="array" aca="1" ref="G1416" ca="1">INDIRECT("'Room Details'!$H$1418")</f>
        <v>0</v>
      </c>
      <c r="H1416" cm="1">
        <f t="array" aca="1" ref="H1416" ca="1">INDIRECT("'Room Details'!$I$1418")</f>
        <v>0</v>
      </c>
      <c r="I1416" cm="1">
        <f t="array" aca="1" ref="I1416" ca="1">INDIRECT("'Room Details'!$J$1418")</f>
        <v>0</v>
      </c>
      <c r="J1416" cm="1">
        <f t="array" aca="1" ref="J1416" ca="1">INDIRECT("'Room Details'!$K$1418")</f>
        <v>0</v>
      </c>
      <c r="K1416" t="str" cm="1">
        <f t="array" aca="1" ref="K1416" ca="1">INDIRECT("'Room Details'!$L$1418")</f>
        <v xml:space="preserve"> </v>
      </c>
      <c r="L1416" cm="1">
        <f t="array" aca="1" ref="L1416" ca="1">INDIRECT("'Room Details'!$M$1418")</f>
        <v>0</v>
      </c>
      <c r="M1416" cm="1">
        <f t="array" aca="1" ref="M1416" ca="1">INDIRECT("'Room Details'!$N$1418")</f>
        <v>0</v>
      </c>
      <c r="N1416" cm="1">
        <f t="array" aca="1" ref="N1416" ca="1">INDIRECT("'Room Details'!$O$1418")</f>
        <v>0</v>
      </c>
      <c r="O1416" cm="1">
        <f t="array" aca="1" ref="O1416" ca="1">INDIRECT("'Room Details'!$P$1418")</f>
        <v>0</v>
      </c>
    </row>
    <row r="1417" spans="1:15" x14ac:dyDescent="0.25">
      <c r="A1417" cm="1">
        <f t="array" aca="1" ref="A1417" ca="1">INDIRECT("'Room Details'!$B$1419")</f>
        <v>0</v>
      </c>
      <c r="B1417" cm="1">
        <f t="array" aca="1" ref="B1417" ca="1">INDIRECT("'Room Details'!$C$1419")</f>
        <v>0</v>
      </c>
      <c r="C1417" cm="1">
        <f t="array" aca="1" ref="C1417" ca="1">INDIRECT("'Room Details'!$D$1419")</f>
        <v>0</v>
      </c>
      <c r="D1417" cm="1">
        <f t="array" aca="1" ref="D1417" ca="1">INDIRECT("'Room Details'!$E$1419")</f>
        <v>0</v>
      </c>
      <c r="E1417" t="str" cm="1">
        <f t="array" aca="1" ref="E1417" ca="1">INDIRECT("'Room Details'!$F$1419")</f>
        <v xml:space="preserve"> </v>
      </c>
      <c r="F1417" cm="1">
        <f t="array" aca="1" ref="F1417" ca="1">INDIRECT("'Room Details'!$G$1419")</f>
        <v>0</v>
      </c>
      <c r="G1417" cm="1">
        <f t="array" aca="1" ref="G1417" ca="1">INDIRECT("'Room Details'!$H$1419")</f>
        <v>0</v>
      </c>
      <c r="H1417" cm="1">
        <f t="array" aca="1" ref="H1417" ca="1">INDIRECT("'Room Details'!$I$1419")</f>
        <v>0</v>
      </c>
      <c r="I1417" cm="1">
        <f t="array" aca="1" ref="I1417" ca="1">INDIRECT("'Room Details'!$J$1419")</f>
        <v>0</v>
      </c>
      <c r="J1417" cm="1">
        <f t="array" aca="1" ref="J1417" ca="1">INDIRECT("'Room Details'!$K$1419")</f>
        <v>0</v>
      </c>
      <c r="K1417" t="str" cm="1">
        <f t="array" aca="1" ref="K1417" ca="1">INDIRECT("'Room Details'!$L$1419")</f>
        <v xml:space="preserve"> </v>
      </c>
      <c r="L1417" cm="1">
        <f t="array" aca="1" ref="L1417" ca="1">INDIRECT("'Room Details'!$M$1419")</f>
        <v>0</v>
      </c>
      <c r="M1417" cm="1">
        <f t="array" aca="1" ref="M1417" ca="1">INDIRECT("'Room Details'!$N$1419")</f>
        <v>0</v>
      </c>
      <c r="N1417" cm="1">
        <f t="array" aca="1" ref="N1417" ca="1">INDIRECT("'Room Details'!$O$1419")</f>
        <v>0</v>
      </c>
      <c r="O1417" cm="1">
        <f t="array" aca="1" ref="O1417" ca="1">INDIRECT("'Room Details'!$P$1419")</f>
        <v>0</v>
      </c>
    </row>
    <row r="1418" spans="1:15" x14ac:dyDescent="0.25">
      <c r="A1418" cm="1">
        <f t="array" aca="1" ref="A1418" ca="1">INDIRECT("'Room Details'!$B$1420")</f>
        <v>0</v>
      </c>
      <c r="B1418" cm="1">
        <f t="array" aca="1" ref="B1418" ca="1">INDIRECT("'Room Details'!$C$1420")</f>
        <v>0</v>
      </c>
      <c r="C1418" cm="1">
        <f t="array" aca="1" ref="C1418" ca="1">INDIRECT("'Room Details'!$D$1420")</f>
        <v>0</v>
      </c>
      <c r="D1418" cm="1">
        <f t="array" aca="1" ref="D1418" ca="1">INDIRECT("'Room Details'!$E$1420")</f>
        <v>0</v>
      </c>
      <c r="E1418" t="str" cm="1">
        <f t="array" aca="1" ref="E1418" ca="1">INDIRECT("'Room Details'!$F$1420")</f>
        <v xml:space="preserve"> </v>
      </c>
      <c r="F1418" cm="1">
        <f t="array" aca="1" ref="F1418" ca="1">INDIRECT("'Room Details'!$G$1420")</f>
        <v>0</v>
      </c>
      <c r="G1418" cm="1">
        <f t="array" aca="1" ref="G1418" ca="1">INDIRECT("'Room Details'!$H$1420")</f>
        <v>0</v>
      </c>
      <c r="H1418" cm="1">
        <f t="array" aca="1" ref="H1418" ca="1">INDIRECT("'Room Details'!$I$1420")</f>
        <v>0</v>
      </c>
      <c r="I1418" cm="1">
        <f t="array" aca="1" ref="I1418" ca="1">INDIRECT("'Room Details'!$J$1420")</f>
        <v>0</v>
      </c>
      <c r="J1418" cm="1">
        <f t="array" aca="1" ref="J1418" ca="1">INDIRECT("'Room Details'!$K$1420")</f>
        <v>0</v>
      </c>
      <c r="K1418" t="str" cm="1">
        <f t="array" aca="1" ref="K1418" ca="1">INDIRECT("'Room Details'!$L$1420")</f>
        <v xml:space="preserve"> </v>
      </c>
      <c r="L1418" cm="1">
        <f t="array" aca="1" ref="L1418" ca="1">INDIRECT("'Room Details'!$M$1420")</f>
        <v>0</v>
      </c>
      <c r="M1418" cm="1">
        <f t="array" aca="1" ref="M1418" ca="1">INDIRECT("'Room Details'!$N$1420")</f>
        <v>0</v>
      </c>
      <c r="N1418" cm="1">
        <f t="array" aca="1" ref="N1418" ca="1">INDIRECT("'Room Details'!$O$1420")</f>
        <v>0</v>
      </c>
      <c r="O1418" cm="1">
        <f t="array" aca="1" ref="O1418" ca="1">INDIRECT("'Room Details'!$P$1420")</f>
        <v>0</v>
      </c>
    </row>
    <row r="1419" spans="1:15" x14ac:dyDescent="0.25">
      <c r="A1419" cm="1">
        <f t="array" aca="1" ref="A1419" ca="1">INDIRECT("'Room Details'!$B$1421")</f>
        <v>0</v>
      </c>
      <c r="B1419" cm="1">
        <f t="array" aca="1" ref="B1419" ca="1">INDIRECT("'Room Details'!$C$1421")</f>
        <v>0</v>
      </c>
      <c r="C1419" cm="1">
        <f t="array" aca="1" ref="C1419" ca="1">INDIRECT("'Room Details'!$D$1421")</f>
        <v>0</v>
      </c>
      <c r="D1419" cm="1">
        <f t="array" aca="1" ref="D1419" ca="1">INDIRECT("'Room Details'!$E$1421")</f>
        <v>0</v>
      </c>
      <c r="E1419" t="str" cm="1">
        <f t="array" aca="1" ref="E1419" ca="1">INDIRECT("'Room Details'!$F$1421")</f>
        <v xml:space="preserve"> </v>
      </c>
      <c r="F1419" cm="1">
        <f t="array" aca="1" ref="F1419" ca="1">INDIRECT("'Room Details'!$G$1421")</f>
        <v>0</v>
      </c>
      <c r="G1419" cm="1">
        <f t="array" aca="1" ref="G1419" ca="1">INDIRECT("'Room Details'!$H$1421")</f>
        <v>0</v>
      </c>
      <c r="H1419" cm="1">
        <f t="array" aca="1" ref="H1419" ca="1">INDIRECT("'Room Details'!$I$1421")</f>
        <v>0</v>
      </c>
      <c r="I1419" cm="1">
        <f t="array" aca="1" ref="I1419" ca="1">INDIRECT("'Room Details'!$J$1421")</f>
        <v>0</v>
      </c>
      <c r="J1419" cm="1">
        <f t="array" aca="1" ref="J1419" ca="1">INDIRECT("'Room Details'!$K$1421")</f>
        <v>0</v>
      </c>
      <c r="K1419" t="str" cm="1">
        <f t="array" aca="1" ref="K1419" ca="1">INDIRECT("'Room Details'!$L$1421")</f>
        <v xml:space="preserve"> </v>
      </c>
      <c r="L1419" cm="1">
        <f t="array" aca="1" ref="L1419" ca="1">INDIRECT("'Room Details'!$M$1421")</f>
        <v>0</v>
      </c>
      <c r="M1419" cm="1">
        <f t="array" aca="1" ref="M1419" ca="1">INDIRECT("'Room Details'!$N$1421")</f>
        <v>0</v>
      </c>
      <c r="N1419" cm="1">
        <f t="array" aca="1" ref="N1419" ca="1">INDIRECT("'Room Details'!$O$1421")</f>
        <v>0</v>
      </c>
      <c r="O1419" cm="1">
        <f t="array" aca="1" ref="O1419" ca="1">INDIRECT("'Room Details'!$P$1421")</f>
        <v>0</v>
      </c>
    </row>
    <row r="1420" spans="1:15" x14ac:dyDescent="0.25">
      <c r="A1420" cm="1">
        <f t="array" aca="1" ref="A1420" ca="1">INDIRECT("'Room Details'!$B$1422")</f>
        <v>0</v>
      </c>
      <c r="B1420" cm="1">
        <f t="array" aca="1" ref="B1420" ca="1">INDIRECT("'Room Details'!$C$1422")</f>
        <v>0</v>
      </c>
      <c r="C1420" cm="1">
        <f t="array" aca="1" ref="C1420" ca="1">INDIRECT("'Room Details'!$D$1422")</f>
        <v>0</v>
      </c>
      <c r="D1420" cm="1">
        <f t="array" aca="1" ref="D1420" ca="1">INDIRECT("'Room Details'!$E$1422")</f>
        <v>0</v>
      </c>
      <c r="E1420" t="str" cm="1">
        <f t="array" aca="1" ref="E1420" ca="1">INDIRECT("'Room Details'!$F$1422")</f>
        <v xml:space="preserve"> </v>
      </c>
      <c r="F1420" cm="1">
        <f t="array" aca="1" ref="F1420" ca="1">INDIRECT("'Room Details'!$G$1422")</f>
        <v>0</v>
      </c>
      <c r="G1420" cm="1">
        <f t="array" aca="1" ref="G1420" ca="1">INDIRECT("'Room Details'!$H$1422")</f>
        <v>0</v>
      </c>
      <c r="H1420" cm="1">
        <f t="array" aca="1" ref="H1420" ca="1">INDIRECT("'Room Details'!$I$1422")</f>
        <v>0</v>
      </c>
      <c r="I1420" cm="1">
        <f t="array" aca="1" ref="I1420" ca="1">INDIRECT("'Room Details'!$J$1422")</f>
        <v>0</v>
      </c>
      <c r="J1420" cm="1">
        <f t="array" aca="1" ref="J1420" ca="1">INDIRECT("'Room Details'!$K$1422")</f>
        <v>0</v>
      </c>
      <c r="K1420" t="str" cm="1">
        <f t="array" aca="1" ref="K1420" ca="1">INDIRECT("'Room Details'!$L$1422")</f>
        <v xml:space="preserve"> </v>
      </c>
      <c r="L1420" cm="1">
        <f t="array" aca="1" ref="L1420" ca="1">INDIRECT("'Room Details'!$M$1422")</f>
        <v>0</v>
      </c>
      <c r="M1420" cm="1">
        <f t="array" aca="1" ref="M1420" ca="1">INDIRECT("'Room Details'!$N$1422")</f>
        <v>0</v>
      </c>
      <c r="N1420" cm="1">
        <f t="array" aca="1" ref="N1420" ca="1">INDIRECT("'Room Details'!$O$1422")</f>
        <v>0</v>
      </c>
      <c r="O1420" cm="1">
        <f t="array" aca="1" ref="O1420" ca="1">INDIRECT("'Room Details'!$P$1422")</f>
        <v>0</v>
      </c>
    </row>
    <row r="1421" spans="1:15" x14ac:dyDescent="0.25">
      <c r="A1421" cm="1">
        <f t="array" aca="1" ref="A1421" ca="1">INDIRECT("'Room Details'!$B$1423")</f>
        <v>0</v>
      </c>
      <c r="B1421" cm="1">
        <f t="array" aca="1" ref="B1421" ca="1">INDIRECT("'Room Details'!$C$1423")</f>
        <v>0</v>
      </c>
      <c r="C1421" cm="1">
        <f t="array" aca="1" ref="C1421" ca="1">INDIRECT("'Room Details'!$D$1423")</f>
        <v>0</v>
      </c>
      <c r="D1421" cm="1">
        <f t="array" aca="1" ref="D1421" ca="1">INDIRECT("'Room Details'!$E$1423")</f>
        <v>0</v>
      </c>
      <c r="E1421" t="str" cm="1">
        <f t="array" aca="1" ref="E1421" ca="1">INDIRECT("'Room Details'!$F$1423")</f>
        <v xml:space="preserve"> </v>
      </c>
      <c r="F1421" cm="1">
        <f t="array" aca="1" ref="F1421" ca="1">INDIRECT("'Room Details'!$G$1423")</f>
        <v>0</v>
      </c>
      <c r="G1421" cm="1">
        <f t="array" aca="1" ref="G1421" ca="1">INDIRECT("'Room Details'!$H$1423")</f>
        <v>0</v>
      </c>
      <c r="H1421" cm="1">
        <f t="array" aca="1" ref="H1421" ca="1">INDIRECT("'Room Details'!$I$1423")</f>
        <v>0</v>
      </c>
      <c r="I1421" cm="1">
        <f t="array" aca="1" ref="I1421" ca="1">INDIRECT("'Room Details'!$J$1423")</f>
        <v>0</v>
      </c>
      <c r="J1421" cm="1">
        <f t="array" aca="1" ref="J1421" ca="1">INDIRECT("'Room Details'!$K$1423")</f>
        <v>0</v>
      </c>
      <c r="K1421" t="str" cm="1">
        <f t="array" aca="1" ref="K1421" ca="1">INDIRECT("'Room Details'!$L$1423")</f>
        <v xml:space="preserve"> </v>
      </c>
      <c r="L1421" cm="1">
        <f t="array" aca="1" ref="L1421" ca="1">INDIRECT("'Room Details'!$M$1423")</f>
        <v>0</v>
      </c>
      <c r="M1421" cm="1">
        <f t="array" aca="1" ref="M1421" ca="1">INDIRECT("'Room Details'!$N$1423")</f>
        <v>0</v>
      </c>
      <c r="N1421" cm="1">
        <f t="array" aca="1" ref="N1421" ca="1">INDIRECT("'Room Details'!$O$1423")</f>
        <v>0</v>
      </c>
      <c r="O1421" cm="1">
        <f t="array" aca="1" ref="O1421" ca="1">INDIRECT("'Room Details'!$P$1423")</f>
        <v>0</v>
      </c>
    </row>
    <row r="1422" spans="1:15" x14ac:dyDescent="0.25">
      <c r="A1422" cm="1">
        <f t="array" aca="1" ref="A1422" ca="1">INDIRECT("'Room Details'!$B$1424")</f>
        <v>0</v>
      </c>
      <c r="B1422" cm="1">
        <f t="array" aca="1" ref="B1422" ca="1">INDIRECT("'Room Details'!$C$1424")</f>
        <v>0</v>
      </c>
      <c r="C1422" cm="1">
        <f t="array" aca="1" ref="C1422" ca="1">INDIRECT("'Room Details'!$D$1424")</f>
        <v>0</v>
      </c>
      <c r="D1422" cm="1">
        <f t="array" aca="1" ref="D1422" ca="1">INDIRECT("'Room Details'!$E$1424")</f>
        <v>0</v>
      </c>
      <c r="E1422" t="str" cm="1">
        <f t="array" aca="1" ref="E1422" ca="1">INDIRECT("'Room Details'!$F$1424")</f>
        <v xml:space="preserve"> </v>
      </c>
      <c r="F1422" cm="1">
        <f t="array" aca="1" ref="F1422" ca="1">INDIRECT("'Room Details'!$G$1424")</f>
        <v>0</v>
      </c>
      <c r="G1422" cm="1">
        <f t="array" aca="1" ref="G1422" ca="1">INDIRECT("'Room Details'!$H$1424")</f>
        <v>0</v>
      </c>
      <c r="H1422" cm="1">
        <f t="array" aca="1" ref="H1422" ca="1">INDIRECT("'Room Details'!$I$1424")</f>
        <v>0</v>
      </c>
      <c r="I1422" cm="1">
        <f t="array" aca="1" ref="I1422" ca="1">INDIRECT("'Room Details'!$J$1424")</f>
        <v>0</v>
      </c>
      <c r="J1422" cm="1">
        <f t="array" aca="1" ref="J1422" ca="1">INDIRECT("'Room Details'!$K$1424")</f>
        <v>0</v>
      </c>
      <c r="K1422" t="str" cm="1">
        <f t="array" aca="1" ref="K1422" ca="1">INDIRECT("'Room Details'!$L$1424")</f>
        <v xml:space="preserve"> </v>
      </c>
      <c r="L1422" cm="1">
        <f t="array" aca="1" ref="L1422" ca="1">INDIRECT("'Room Details'!$M$1424")</f>
        <v>0</v>
      </c>
      <c r="M1422" cm="1">
        <f t="array" aca="1" ref="M1422" ca="1">INDIRECT("'Room Details'!$N$1424")</f>
        <v>0</v>
      </c>
      <c r="N1422" cm="1">
        <f t="array" aca="1" ref="N1422" ca="1">INDIRECT("'Room Details'!$O$1424")</f>
        <v>0</v>
      </c>
      <c r="O1422" cm="1">
        <f t="array" aca="1" ref="O1422" ca="1">INDIRECT("'Room Details'!$P$1424")</f>
        <v>0</v>
      </c>
    </row>
    <row r="1423" spans="1:15" x14ac:dyDescent="0.25">
      <c r="A1423" cm="1">
        <f t="array" aca="1" ref="A1423" ca="1">INDIRECT("'Room Details'!$B$1425")</f>
        <v>0</v>
      </c>
      <c r="B1423" cm="1">
        <f t="array" aca="1" ref="B1423" ca="1">INDIRECT("'Room Details'!$C$1425")</f>
        <v>0</v>
      </c>
      <c r="C1423" cm="1">
        <f t="array" aca="1" ref="C1423" ca="1">INDIRECT("'Room Details'!$D$1425")</f>
        <v>0</v>
      </c>
      <c r="D1423" cm="1">
        <f t="array" aca="1" ref="D1423" ca="1">INDIRECT("'Room Details'!$E$1425")</f>
        <v>0</v>
      </c>
      <c r="E1423" t="str" cm="1">
        <f t="array" aca="1" ref="E1423" ca="1">INDIRECT("'Room Details'!$F$1425")</f>
        <v xml:space="preserve"> </v>
      </c>
      <c r="F1423" cm="1">
        <f t="array" aca="1" ref="F1423" ca="1">INDIRECT("'Room Details'!$G$1425")</f>
        <v>0</v>
      </c>
      <c r="G1423" cm="1">
        <f t="array" aca="1" ref="G1423" ca="1">INDIRECT("'Room Details'!$H$1425")</f>
        <v>0</v>
      </c>
      <c r="H1423" cm="1">
        <f t="array" aca="1" ref="H1423" ca="1">INDIRECT("'Room Details'!$I$1425")</f>
        <v>0</v>
      </c>
      <c r="I1423" cm="1">
        <f t="array" aca="1" ref="I1423" ca="1">INDIRECT("'Room Details'!$J$1425")</f>
        <v>0</v>
      </c>
      <c r="J1423" cm="1">
        <f t="array" aca="1" ref="J1423" ca="1">INDIRECT("'Room Details'!$K$1425")</f>
        <v>0</v>
      </c>
      <c r="K1423" t="str" cm="1">
        <f t="array" aca="1" ref="K1423" ca="1">INDIRECT("'Room Details'!$L$1425")</f>
        <v xml:space="preserve"> </v>
      </c>
      <c r="L1423" cm="1">
        <f t="array" aca="1" ref="L1423" ca="1">INDIRECT("'Room Details'!$M$1425")</f>
        <v>0</v>
      </c>
      <c r="M1423" cm="1">
        <f t="array" aca="1" ref="M1423" ca="1">INDIRECT("'Room Details'!$N$1425")</f>
        <v>0</v>
      </c>
      <c r="N1423" cm="1">
        <f t="array" aca="1" ref="N1423" ca="1">INDIRECT("'Room Details'!$O$1425")</f>
        <v>0</v>
      </c>
      <c r="O1423" cm="1">
        <f t="array" aca="1" ref="O1423" ca="1">INDIRECT("'Room Details'!$P$1425")</f>
        <v>0</v>
      </c>
    </row>
    <row r="1424" spans="1:15" x14ac:dyDescent="0.25">
      <c r="A1424" cm="1">
        <f t="array" aca="1" ref="A1424" ca="1">INDIRECT("'Room Details'!$B$1426")</f>
        <v>0</v>
      </c>
      <c r="B1424" cm="1">
        <f t="array" aca="1" ref="B1424" ca="1">INDIRECT("'Room Details'!$C$1426")</f>
        <v>0</v>
      </c>
      <c r="C1424" cm="1">
        <f t="array" aca="1" ref="C1424" ca="1">INDIRECT("'Room Details'!$D$1426")</f>
        <v>0</v>
      </c>
      <c r="D1424" cm="1">
        <f t="array" aca="1" ref="D1424" ca="1">INDIRECT("'Room Details'!$E$1426")</f>
        <v>0</v>
      </c>
      <c r="E1424" t="str" cm="1">
        <f t="array" aca="1" ref="E1424" ca="1">INDIRECT("'Room Details'!$F$1426")</f>
        <v xml:space="preserve"> </v>
      </c>
      <c r="F1424" cm="1">
        <f t="array" aca="1" ref="F1424" ca="1">INDIRECT("'Room Details'!$G$1426")</f>
        <v>0</v>
      </c>
      <c r="G1424" cm="1">
        <f t="array" aca="1" ref="G1424" ca="1">INDIRECT("'Room Details'!$H$1426")</f>
        <v>0</v>
      </c>
      <c r="H1424" cm="1">
        <f t="array" aca="1" ref="H1424" ca="1">INDIRECT("'Room Details'!$I$1426")</f>
        <v>0</v>
      </c>
      <c r="I1424" cm="1">
        <f t="array" aca="1" ref="I1424" ca="1">INDIRECT("'Room Details'!$J$1426")</f>
        <v>0</v>
      </c>
      <c r="J1424" cm="1">
        <f t="array" aca="1" ref="J1424" ca="1">INDIRECT("'Room Details'!$K$1426")</f>
        <v>0</v>
      </c>
      <c r="K1424" t="str" cm="1">
        <f t="array" aca="1" ref="K1424" ca="1">INDIRECT("'Room Details'!$L$1426")</f>
        <v xml:space="preserve"> </v>
      </c>
      <c r="L1424" cm="1">
        <f t="array" aca="1" ref="L1424" ca="1">INDIRECT("'Room Details'!$M$1426")</f>
        <v>0</v>
      </c>
      <c r="M1424" cm="1">
        <f t="array" aca="1" ref="M1424" ca="1">INDIRECT("'Room Details'!$N$1426")</f>
        <v>0</v>
      </c>
      <c r="N1424" cm="1">
        <f t="array" aca="1" ref="N1424" ca="1">INDIRECT("'Room Details'!$O$1426")</f>
        <v>0</v>
      </c>
      <c r="O1424" cm="1">
        <f t="array" aca="1" ref="O1424" ca="1">INDIRECT("'Room Details'!$P$1426")</f>
        <v>0</v>
      </c>
    </row>
    <row r="1425" spans="1:15" x14ac:dyDescent="0.25">
      <c r="A1425" cm="1">
        <f t="array" aca="1" ref="A1425" ca="1">INDIRECT("'Room Details'!$B$1427")</f>
        <v>0</v>
      </c>
      <c r="B1425" cm="1">
        <f t="array" aca="1" ref="B1425" ca="1">INDIRECT("'Room Details'!$C$1427")</f>
        <v>0</v>
      </c>
      <c r="C1425" cm="1">
        <f t="array" aca="1" ref="C1425" ca="1">INDIRECT("'Room Details'!$D$1427")</f>
        <v>0</v>
      </c>
      <c r="D1425" cm="1">
        <f t="array" aca="1" ref="D1425" ca="1">INDIRECT("'Room Details'!$E$1427")</f>
        <v>0</v>
      </c>
      <c r="E1425" t="str" cm="1">
        <f t="array" aca="1" ref="E1425" ca="1">INDIRECT("'Room Details'!$F$1427")</f>
        <v xml:space="preserve"> </v>
      </c>
      <c r="F1425" cm="1">
        <f t="array" aca="1" ref="F1425" ca="1">INDIRECT("'Room Details'!$G$1427")</f>
        <v>0</v>
      </c>
      <c r="G1425" cm="1">
        <f t="array" aca="1" ref="G1425" ca="1">INDIRECT("'Room Details'!$H$1427")</f>
        <v>0</v>
      </c>
      <c r="H1425" cm="1">
        <f t="array" aca="1" ref="H1425" ca="1">INDIRECT("'Room Details'!$I$1427")</f>
        <v>0</v>
      </c>
      <c r="I1425" cm="1">
        <f t="array" aca="1" ref="I1425" ca="1">INDIRECT("'Room Details'!$J$1427")</f>
        <v>0</v>
      </c>
      <c r="J1425" cm="1">
        <f t="array" aca="1" ref="J1425" ca="1">INDIRECT("'Room Details'!$K$1427")</f>
        <v>0</v>
      </c>
      <c r="K1425" t="str" cm="1">
        <f t="array" aca="1" ref="K1425" ca="1">INDIRECT("'Room Details'!$L$1427")</f>
        <v xml:space="preserve"> </v>
      </c>
      <c r="L1425" cm="1">
        <f t="array" aca="1" ref="L1425" ca="1">INDIRECT("'Room Details'!$M$1427")</f>
        <v>0</v>
      </c>
      <c r="M1425" cm="1">
        <f t="array" aca="1" ref="M1425" ca="1">INDIRECT("'Room Details'!$N$1427")</f>
        <v>0</v>
      </c>
      <c r="N1425" cm="1">
        <f t="array" aca="1" ref="N1425" ca="1">INDIRECT("'Room Details'!$O$1427")</f>
        <v>0</v>
      </c>
      <c r="O1425" cm="1">
        <f t="array" aca="1" ref="O1425" ca="1">INDIRECT("'Room Details'!$P$1427")</f>
        <v>0</v>
      </c>
    </row>
    <row r="1426" spans="1:15" x14ac:dyDescent="0.25">
      <c r="A1426" cm="1">
        <f t="array" aca="1" ref="A1426" ca="1">INDIRECT("'Room Details'!$B$1428")</f>
        <v>0</v>
      </c>
      <c r="B1426" cm="1">
        <f t="array" aca="1" ref="B1426" ca="1">INDIRECT("'Room Details'!$C$1428")</f>
        <v>0</v>
      </c>
      <c r="C1426" cm="1">
        <f t="array" aca="1" ref="C1426" ca="1">INDIRECT("'Room Details'!$D$1428")</f>
        <v>0</v>
      </c>
      <c r="D1426" cm="1">
        <f t="array" aca="1" ref="D1426" ca="1">INDIRECT("'Room Details'!$E$1428")</f>
        <v>0</v>
      </c>
      <c r="E1426" t="str" cm="1">
        <f t="array" aca="1" ref="E1426" ca="1">INDIRECT("'Room Details'!$F$1428")</f>
        <v xml:space="preserve"> </v>
      </c>
      <c r="F1426" cm="1">
        <f t="array" aca="1" ref="F1426" ca="1">INDIRECT("'Room Details'!$G$1428")</f>
        <v>0</v>
      </c>
      <c r="G1426" cm="1">
        <f t="array" aca="1" ref="G1426" ca="1">INDIRECT("'Room Details'!$H$1428")</f>
        <v>0</v>
      </c>
      <c r="H1426" cm="1">
        <f t="array" aca="1" ref="H1426" ca="1">INDIRECT("'Room Details'!$I$1428")</f>
        <v>0</v>
      </c>
      <c r="I1426" cm="1">
        <f t="array" aca="1" ref="I1426" ca="1">INDIRECT("'Room Details'!$J$1428")</f>
        <v>0</v>
      </c>
      <c r="J1426" cm="1">
        <f t="array" aca="1" ref="J1426" ca="1">INDIRECT("'Room Details'!$K$1428")</f>
        <v>0</v>
      </c>
      <c r="K1426" t="str" cm="1">
        <f t="array" aca="1" ref="K1426" ca="1">INDIRECT("'Room Details'!$L$1428")</f>
        <v xml:space="preserve"> </v>
      </c>
      <c r="L1426" cm="1">
        <f t="array" aca="1" ref="L1426" ca="1">INDIRECT("'Room Details'!$M$1428")</f>
        <v>0</v>
      </c>
      <c r="M1426" cm="1">
        <f t="array" aca="1" ref="M1426" ca="1">INDIRECT("'Room Details'!$N$1428")</f>
        <v>0</v>
      </c>
      <c r="N1426" cm="1">
        <f t="array" aca="1" ref="N1426" ca="1">INDIRECT("'Room Details'!$O$1428")</f>
        <v>0</v>
      </c>
      <c r="O1426" cm="1">
        <f t="array" aca="1" ref="O1426" ca="1">INDIRECT("'Room Details'!$P$1428")</f>
        <v>0</v>
      </c>
    </row>
    <row r="1427" spans="1:15" x14ac:dyDescent="0.25">
      <c r="A1427" cm="1">
        <f t="array" aca="1" ref="A1427" ca="1">INDIRECT("'Room Details'!$B$1429")</f>
        <v>0</v>
      </c>
      <c r="B1427" cm="1">
        <f t="array" aca="1" ref="B1427" ca="1">INDIRECT("'Room Details'!$C$1429")</f>
        <v>0</v>
      </c>
      <c r="C1427" cm="1">
        <f t="array" aca="1" ref="C1427" ca="1">INDIRECT("'Room Details'!$D$1429")</f>
        <v>0</v>
      </c>
      <c r="D1427" cm="1">
        <f t="array" aca="1" ref="D1427" ca="1">INDIRECT("'Room Details'!$E$1429")</f>
        <v>0</v>
      </c>
      <c r="E1427" t="str" cm="1">
        <f t="array" aca="1" ref="E1427" ca="1">INDIRECT("'Room Details'!$F$1429")</f>
        <v xml:space="preserve"> </v>
      </c>
      <c r="F1427" cm="1">
        <f t="array" aca="1" ref="F1427" ca="1">INDIRECT("'Room Details'!$G$1429")</f>
        <v>0</v>
      </c>
      <c r="G1427" cm="1">
        <f t="array" aca="1" ref="G1427" ca="1">INDIRECT("'Room Details'!$H$1429")</f>
        <v>0</v>
      </c>
      <c r="H1427" cm="1">
        <f t="array" aca="1" ref="H1427" ca="1">INDIRECT("'Room Details'!$I$1429")</f>
        <v>0</v>
      </c>
      <c r="I1427" cm="1">
        <f t="array" aca="1" ref="I1427" ca="1">INDIRECT("'Room Details'!$J$1429")</f>
        <v>0</v>
      </c>
      <c r="J1427" cm="1">
        <f t="array" aca="1" ref="J1427" ca="1">INDIRECT("'Room Details'!$K$1429")</f>
        <v>0</v>
      </c>
      <c r="K1427" t="str" cm="1">
        <f t="array" aca="1" ref="K1427" ca="1">INDIRECT("'Room Details'!$L$1429")</f>
        <v xml:space="preserve"> </v>
      </c>
      <c r="L1427" cm="1">
        <f t="array" aca="1" ref="L1427" ca="1">INDIRECT("'Room Details'!$M$1429")</f>
        <v>0</v>
      </c>
      <c r="M1427" cm="1">
        <f t="array" aca="1" ref="M1427" ca="1">INDIRECT("'Room Details'!$N$1429")</f>
        <v>0</v>
      </c>
      <c r="N1427" cm="1">
        <f t="array" aca="1" ref="N1427" ca="1">INDIRECT("'Room Details'!$O$1429")</f>
        <v>0</v>
      </c>
      <c r="O1427" cm="1">
        <f t="array" aca="1" ref="O1427" ca="1">INDIRECT("'Room Details'!$P$1429")</f>
        <v>0</v>
      </c>
    </row>
    <row r="1428" spans="1:15" x14ac:dyDescent="0.25">
      <c r="A1428" cm="1">
        <f t="array" aca="1" ref="A1428" ca="1">INDIRECT("'Room Details'!$B$1430")</f>
        <v>0</v>
      </c>
      <c r="B1428" cm="1">
        <f t="array" aca="1" ref="B1428" ca="1">INDIRECT("'Room Details'!$C$1430")</f>
        <v>0</v>
      </c>
      <c r="C1428" cm="1">
        <f t="array" aca="1" ref="C1428" ca="1">INDIRECT("'Room Details'!$D$1430")</f>
        <v>0</v>
      </c>
      <c r="D1428" cm="1">
        <f t="array" aca="1" ref="D1428" ca="1">INDIRECT("'Room Details'!$E$1430")</f>
        <v>0</v>
      </c>
      <c r="E1428" t="str" cm="1">
        <f t="array" aca="1" ref="E1428" ca="1">INDIRECT("'Room Details'!$F$1430")</f>
        <v xml:space="preserve"> </v>
      </c>
      <c r="F1428" cm="1">
        <f t="array" aca="1" ref="F1428" ca="1">INDIRECT("'Room Details'!$G$1430")</f>
        <v>0</v>
      </c>
      <c r="G1428" cm="1">
        <f t="array" aca="1" ref="G1428" ca="1">INDIRECT("'Room Details'!$H$1430")</f>
        <v>0</v>
      </c>
      <c r="H1428" cm="1">
        <f t="array" aca="1" ref="H1428" ca="1">INDIRECT("'Room Details'!$I$1430")</f>
        <v>0</v>
      </c>
      <c r="I1428" cm="1">
        <f t="array" aca="1" ref="I1428" ca="1">INDIRECT("'Room Details'!$J$1430")</f>
        <v>0</v>
      </c>
      <c r="J1428" cm="1">
        <f t="array" aca="1" ref="J1428" ca="1">INDIRECT("'Room Details'!$K$1430")</f>
        <v>0</v>
      </c>
      <c r="K1428" t="str" cm="1">
        <f t="array" aca="1" ref="K1428" ca="1">INDIRECT("'Room Details'!$L$1430")</f>
        <v xml:space="preserve"> </v>
      </c>
      <c r="L1428" cm="1">
        <f t="array" aca="1" ref="L1428" ca="1">INDIRECT("'Room Details'!$M$1430")</f>
        <v>0</v>
      </c>
      <c r="M1428" cm="1">
        <f t="array" aca="1" ref="M1428" ca="1">INDIRECT("'Room Details'!$N$1430")</f>
        <v>0</v>
      </c>
      <c r="N1428" cm="1">
        <f t="array" aca="1" ref="N1428" ca="1">INDIRECT("'Room Details'!$O$1430")</f>
        <v>0</v>
      </c>
      <c r="O1428" cm="1">
        <f t="array" aca="1" ref="O1428" ca="1">INDIRECT("'Room Details'!$P$1430")</f>
        <v>0</v>
      </c>
    </row>
    <row r="1429" spans="1:15" x14ac:dyDescent="0.25">
      <c r="A1429" cm="1">
        <f t="array" aca="1" ref="A1429" ca="1">INDIRECT("'Room Details'!$B$1431")</f>
        <v>0</v>
      </c>
      <c r="B1429" cm="1">
        <f t="array" aca="1" ref="B1429" ca="1">INDIRECT("'Room Details'!$C$1431")</f>
        <v>0</v>
      </c>
      <c r="C1429" cm="1">
        <f t="array" aca="1" ref="C1429" ca="1">INDIRECT("'Room Details'!$D$1431")</f>
        <v>0</v>
      </c>
      <c r="D1429" cm="1">
        <f t="array" aca="1" ref="D1429" ca="1">INDIRECT("'Room Details'!$E$1431")</f>
        <v>0</v>
      </c>
      <c r="E1429" t="str" cm="1">
        <f t="array" aca="1" ref="E1429" ca="1">INDIRECT("'Room Details'!$F$1431")</f>
        <v xml:space="preserve"> </v>
      </c>
      <c r="F1429" cm="1">
        <f t="array" aca="1" ref="F1429" ca="1">INDIRECT("'Room Details'!$G$1431")</f>
        <v>0</v>
      </c>
      <c r="G1429" cm="1">
        <f t="array" aca="1" ref="G1429" ca="1">INDIRECT("'Room Details'!$H$1431")</f>
        <v>0</v>
      </c>
      <c r="H1429" cm="1">
        <f t="array" aca="1" ref="H1429" ca="1">INDIRECT("'Room Details'!$I$1431")</f>
        <v>0</v>
      </c>
      <c r="I1429" cm="1">
        <f t="array" aca="1" ref="I1429" ca="1">INDIRECT("'Room Details'!$J$1431")</f>
        <v>0</v>
      </c>
      <c r="J1429" cm="1">
        <f t="array" aca="1" ref="J1429" ca="1">INDIRECT("'Room Details'!$K$1431")</f>
        <v>0</v>
      </c>
      <c r="K1429" t="str" cm="1">
        <f t="array" aca="1" ref="K1429" ca="1">INDIRECT("'Room Details'!$L$1431")</f>
        <v xml:space="preserve"> </v>
      </c>
      <c r="L1429" cm="1">
        <f t="array" aca="1" ref="L1429" ca="1">INDIRECT("'Room Details'!$M$1431")</f>
        <v>0</v>
      </c>
      <c r="M1429" cm="1">
        <f t="array" aca="1" ref="M1429" ca="1">INDIRECT("'Room Details'!$N$1431")</f>
        <v>0</v>
      </c>
      <c r="N1429" cm="1">
        <f t="array" aca="1" ref="N1429" ca="1">INDIRECT("'Room Details'!$O$1431")</f>
        <v>0</v>
      </c>
      <c r="O1429" cm="1">
        <f t="array" aca="1" ref="O1429" ca="1">INDIRECT("'Room Details'!$P$1431")</f>
        <v>0</v>
      </c>
    </row>
    <row r="1430" spans="1:15" x14ac:dyDescent="0.25">
      <c r="A1430" cm="1">
        <f t="array" aca="1" ref="A1430" ca="1">INDIRECT("'Room Details'!$B$1432")</f>
        <v>0</v>
      </c>
      <c r="B1430" cm="1">
        <f t="array" aca="1" ref="B1430" ca="1">INDIRECT("'Room Details'!$C$1432")</f>
        <v>0</v>
      </c>
      <c r="C1430" cm="1">
        <f t="array" aca="1" ref="C1430" ca="1">INDIRECT("'Room Details'!$D$1432")</f>
        <v>0</v>
      </c>
      <c r="D1430" cm="1">
        <f t="array" aca="1" ref="D1430" ca="1">INDIRECT("'Room Details'!$E$1432")</f>
        <v>0</v>
      </c>
      <c r="E1430" t="str" cm="1">
        <f t="array" aca="1" ref="E1430" ca="1">INDIRECT("'Room Details'!$F$1432")</f>
        <v xml:space="preserve"> </v>
      </c>
      <c r="F1430" cm="1">
        <f t="array" aca="1" ref="F1430" ca="1">INDIRECT("'Room Details'!$G$1432")</f>
        <v>0</v>
      </c>
      <c r="G1430" cm="1">
        <f t="array" aca="1" ref="G1430" ca="1">INDIRECT("'Room Details'!$H$1432")</f>
        <v>0</v>
      </c>
      <c r="H1430" cm="1">
        <f t="array" aca="1" ref="H1430" ca="1">INDIRECT("'Room Details'!$I$1432")</f>
        <v>0</v>
      </c>
      <c r="I1430" cm="1">
        <f t="array" aca="1" ref="I1430" ca="1">INDIRECT("'Room Details'!$J$1432")</f>
        <v>0</v>
      </c>
      <c r="J1430" cm="1">
        <f t="array" aca="1" ref="J1430" ca="1">INDIRECT("'Room Details'!$K$1432")</f>
        <v>0</v>
      </c>
      <c r="K1430" t="str" cm="1">
        <f t="array" aca="1" ref="K1430" ca="1">INDIRECT("'Room Details'!$L$1432")</f>
        <v xml:space="preserve"> </v>
      </c>
      <c r="L1430" cm="1">
        <f t="array" aca="1" ref="L1430" ca="1">INDIRECT("'Room Details'!$M$1432")</f>
        <v>0</v>
      </c>
      <c r="M1430" cm="1">
        <f t="array" aca="1" ref="M1430" ca="1">INDIRECT("'Room Details'!$N$1432")</f>
        <v>0</v>
      </c>
      <c r="N1430" cm="1">
        <f t="array" aca="1" ref="N1430" ca="1">INDIRECT("'Room Details'!$O$1432")</f>
        <v>0</v>
      </c>
      <c r="O1430" cm="1">
        <f t="array" aca="1" ref="O1430" ca="1">INDIRECT("'Room Details'!$P$1432")</f>
        <v>0</v>
      </c>
    </row>
    <row r="1431" spans="1:15" x14ac:dyDescent="0.25">
      <c r="A1431" cm="1">
        <f t="array" aca="1" ref="A1431" ca="1">INDIRECT("'Room Details'!$B$1433")</f>
        <v>0</v>
      </c>
      <c r="B1431" cm="1">
        <f t="array" aca="1" ref="B1431" ca="1">INDIRECT("'Room Details'!$C$1433")</f>
        <v>0</v>
      </c>
      <c r="C1431" cm="1">
        <f t="array" aca="1" ref="C1431" ca="1">INDIRECT("'Room Details'!$D$1433")</f>
        <v>0</v>
      </c>
      <c r="D1431" cm="1">
        <f t="array" aca="1" ref="D1431" ca="1">INDIRECT("'Room Details'!$E$1433")</f>
        <v>0</v>
      </c>
      <c r="E1431" t="str" cm="1">
        <f t="array" aca="1" ref="E1431" ca="1">INDIRECT("'Room Details'!$F$1433")</f>
        <v xml:space="preserve"> </v>
      </c>
      <c r="F1431" cm="1">
        <f t="array" aca="1" ref="F1431" ca="1">INDIRECT("'Room Details'!$G$1433")</f>
        <v>0</v>
      </c>
      <c r="G1431" cm="1">
        <f t="array" aca="1" ref="G1431" ca="1">INDIRECT("'Room Details'!$H$1433")</f>
        <v>0</v>
      </c>
      <c r="H1431" cm="1">
        <f t="array" aca="1" ref="H1431" ca="1">INDIRECT("'Room Details'!$I$1433")</f>
        <v>0</v>
      </c>
      <c r="I1431" cm="1">
        <f t="array" aca="1" ref="I1431" ca="1">INDIRECT("'Room Details'!$J$1433")</f>
        <v>0</v>
      </c>
      <c r="J1431" cm="1">
        <f t="array" aca="1" ref="J1431" ca="1">INDIRECT("'Room Details'!$K$1433")</f>
        <v>0</v>
      </c>
      <c r="K1431" t="str" cm="1">
        <f t="array" aca="1" ref="K1431" ca="1">INDIRECT("'Room Details'!$L$1433")</f>
        <v xml:space="preserve"> </v>
      </c>
      <c r="L1431" cm="1">
        <f t="array" aca="1" ref="L1431" ca="1">INDIRECT("'Room Details'!$M$1433")</f>
        <v>0</v>
      </c>
      <c r="M1431" cm="1">
        <f t="array" aca="1" ref="M1431" ca="1">INDIRECT("'Room Details'!$N$1433")</f>
        <v>0</v>
      </c>
      <c r="N1431" cm="1">
        <f t="array" aca="1" ref="N1431" ca="1">INDIRECT("'Room Details'!$O$1433")</f>
        <v>0</v>
      </c>
      <c r="O1431" cm="1">
        <f t="array" aca="1" ref="O1431" ca="1">INDIRECT("'Room Details'!$P$1433")</f>
        <v>0</v>
      </c>
    </row>
    <row r="1432" spans="1:15" x14ac:dyDescent="0.25">
      <c r="A1432" cm="1">
        <f t="array" aca="1" ref="A1432" ca="1">INDIRECT("'Room Details'!$B$1434")</f>
        <v>0</v>
      </c>
      <c r="B1432" cm="1">
        <f t="array" aca="1" ref="B1432" ca="1">INDIRECT("'Room Details'!$C$1434")</f>
        <v>0</v>
      </c>
      <c r="C1432" cm="1">
        <f t="array" aca="1" ref="C1432" ca="1">INDIRECT("'Room Details'!$D$1434")</f>
        <v>0</v>
      </c>
      <c r="D1432" cm="1">
        <f t="array" aca="1" ref="D1432" ca="1">INDIRECT("'Room Details'!$E$1434")</f>
        <v>0</v>
      </c>
      <c r="E1432" t="str" cm="1">
        <f t="array" aca="1" ref="E1432" ca="1">INDIRECT("'Room Details'!$F$1434")</f>
        <v xml:space="preserve"> </v>
      </c>
      <c r="F1432" cm="1">
        <f t="array" aca="1" ref="F1432" ca="1">INDIRECT("'Room Details'!$G$1434")</f>
        <v>0</v>
      </c>
      <c r="G1432" cm="1">
        <f t="array" aca="1" ref="G1432" ca="1">INDIRECT("'Room Details'!$H$1434")</f>
        <v>0</v>
      </c>
      <c r="H1432" cm="1">
        <f t="array" aca="1" ref="H1432" ca="1">INDIRECT("'Room Details'!$I$1434")</f>
        <v>0</v>
      </c>
      <c r="I1432" cm="1">
        <f t="array" aca="1" ref="I1432" ca="1">INDIRECT("'Room Details'!$J$1434")</f>
        <v>0</v>
      </c>
      <c r="J1432" cm="1">
        <f t="array" aca="1" ref="J1432" ca="1">INDIRECT("'Room Details'!$K$1434")</f>
        <v>0</v>
      </c>
      <c r="K1432" t="str" cm="1">
        <f t="array" aca="1" ref="K1432" ca="1">INDIRECT("'Room Details'!$L$1434")</f>
        <v xml:space="preserve"> </v>
      </c>
      <c r="L1432" cm="1">
        <f t="array" aca="1" ref="L1432" ca="1">INDIRECT("'Room Details'!$M$1434")</f>
        <v>0</v>
      </c>
      <c r="M1432" cm="1">
        <f t="array" aca="1" ref="M1432" ca="1">INDIRECT("'Room Details'!$N$1434")</f>
        <v>0</v>
      </c>
      <c r="N1432" cm="1">
        <f t="array" aca="1" ref="N1432" ca="1">INDIRECT("'Room Details'!$O$1434")</f>
        <v>0</v>
      </c>
      <c r="O1432" cm="1">
        <f t="array" aca="1" ref="O1432" ca="1">INDIRECT("'Room Details'!$P$1434")</f>
        <v>0</v>
      </c>
    </row>
    <row r="1433" spans="1:15" x14ac:dyDescent="0.25">
      <c r="A1433" cm="1">
        <f t="array" aca="1" ref="A1433" ca="1">INDIRECT("'Room Details'!$B$1435")</f>
        <v>0</v>
      </c>
      <c r="B1433" cm="1">
        <f t="array" aca="1" ref="B1433" ca="1">INDIRECT("'Room Details'!$C$1435")</f>
        <v>0</v>
      </c>
      <c r="C1433" cm="1">
        <f t="array" aca="1" ref="C1433" ca="1">INDIRECT("'Room Details'!$D$1435")</f>
        <v>0</v>
      </c>
      <c r="D1433" cm="1">
        <f t="array" aca="1" ref="D1433" ca="1">INDIRECT("'Room Details'!$E$1435")</f>
        <v>0</v>
      </c>
      <c r="E1433" t="str" cm="1">
        <f t="array" aca="1" ref="E1433" ca="1">INDIRECT("'Room Details'!$F$1435")</f>
        <v xml:space="preserve"> </v>
      </c>
      <c r="F1433" cm="1">
        <f t="array" aca="1" ref="F1433" ca="1">INDIRECT("'Room Details'!$G$1435")</f>
        <v>0</v>
      </c>
      <c r="G1433" cm="1">
        <f t="array" aca="1" ref="G1433" ca="1">INDIRECT("'Room Details'!$H$1435")</f>
        <v>0</v>
      </c>
      <c r="H1433" cm="1">
        <f t="array" aca="1" ref="H1433" ca="1">INDIRECT("'Room Details'!$I$1435")</f>
        <v>0</v>
      </c>
      <c r="I1433" cm="1">
        <f t="array" aca="1" ref="I1433" ca="1">INDIRECT("'Room Details'!$J$1435")</f>
        <v>0</v>
      </c>
      <c r="J1433" cm="1">
        <f t="array" aca="1" ref="J1433" ca="1">INDIRECT("'Room Details'!$K$1435")</f>
        <v>0</v>
      </c>
      <c r="K1433" t="str" cm="1">
        <f t="array" aca="1" ref="K1433" ca="1">INDIRECT("'Room Details'!$L$1435")</f>
        <v xml:space="preserve"> </v>
      </c>
      <c r="L1433" cm="1">
        <f t="array" aca="1" ref="L1433" ca="1">INDIRECT("'Room Details'!$M$1435")</f>
        <v>0</v>
      </c>
      <c r="M1433" cm="1">
        <f t="array" aca="1" ref="M1433" ca="1">INDIRECT("'Room Details'!$N$1435")</f>
        <v>0</v>
      </c>
      <c r="N1433" cm="1">
        <f t="array" aca="1" ref="N1433" ca="1">INDIRECT("'Room Details'!$O$1435")</f>
        <v>0</v>
      </c>
      <c r="O1433" cm="1">
        <f t="array" aca="1" ref="O1433" ca="1">INDIRECT("'Room Details'!$P$1435")</f>
        <v>0</v>
      </c>
    </row>
    <row r="1434" spans="1:15" x14ac:dyDescent="0.25">
      <c r="A1434" cm="1">
        <f t="array" aca="1" ref="A1434" ca="1">INDIRECT("'Room Details'!$B$1436")</f>
        <v>0</v>
      </c>
      <c r="B1434" cm="1">
        <f t="array" aca="1" ref="B1434" ca="1">INDIRECT("'Room Details'!$C$1436")</f>
        <v>0</v>
      </c>
      <c r="C1434" cm="1">
        <f t="array" aca="1" ref="C1434" ca="1">INDIRECT("'Room Details'!$D$1436")</f>
        <v>0</v>
      </c>
      <c r="D1434" cm="1">
        <f t="array" aca="1" ref="D1434" ca="1">INDIRECT("'Room Details'!$E$1436")</f>
        <v>0</v>
      </c>
      <c r="E1434" t="str" cm="1">
        <f t="array" aca="1" ref="E1434" ca="1">INDIRECT("'Room Details'!$F$1436")</f>
        <v xml:space="preserve"> </v>
      </c>
      <c r="F1434" cm="1">
        <f t="array" aca="1" ref="F1434" ca="1">INDIRECT("'Room Details'!$G$1436")</f>
        <v>0</v>
      </c>
      <c r="G1434" cm="1">
        <f t="array" aca="1" ref="G1434" ca="1">INDIRECT("'Room Details'!$H$1436")</f>
        <v>0</v>
      </c>
      <c r="H1434" cm="1">
        <f t="array" aca="1" ref="H1434" ca="1">INDIRECT("'Room Details'!$I$1436")</f>
        <v>0</v>
      </c>
      <c r="I1434" cm="1">
        <f t="array" aca="1" ref="I1434" ca="1">INDIRECT("'Room Details'!$J$1436")</f>
        <v>0</v>
      </c>
      <c r="J1434" cm="1">
        <f t="array" aca="1" ref="J1434" ca="1">INDIRECT("'Room Details'!$K$1436")</f>
        <v>0</v>
      </c>
      <c r="K1434" t="str" cm="1">
        <f t="array" aca="1" ref="K1434" ca="1">INDIRECT("'Room Details'!$L$1436")</f>
        <v xml:space="preserve"> </v>
      </c>
      <c r="L1434" cm="1">
        <f t="array" aca="1" ref="L1434" ca="1">INDIRECT("'Room Details'!$M$1436")</f>
        <v>0</v>
      </c>
      <c r="M1434" cm="1">
        <f t="array" aca="1" ref="M1434" ca="1">INDIRECT("'Room Details'!$N$1436")</f>
        <v>0</v>
      </c>
      <c r="N1434" cm="1">
        <f t="array" aca="1" ref="N1434" ca="1">INDIRECT("'Room Details'!$O$1436")</f>
        <v>0</v>
      </c>
      <c r="O1434" cm="1">
        <f t="array" aca="1" ref="O1434" ca="1">INDIRECT("'Room Details'!$P$1436")</f>
        <v>0</v>
      </c>
    </row>
    <row r="1435" spans="1:15" x14ac:dyDescent="0.25">
      <c r="A1435" cm="1">
        <f t="array" aca="1" ref="A1435" ca="1">INDIRECT("'Room Details'!$B$1437")</f>
        <v>0</v>
      </c>
      <c r="B1435" cm="1">
        <f t="array" aca="1" ref="B1435" ca="1">INDIRECT("'Room Details'!$C$1437")</f>
        <v>0</v>
      </c>
      <c r="C1435" cm="1">
        <f t="array" aca="1" ref="C1435" ca="1">INDIRECT("'Room Details'!$D$1437")</f>
        <v>0</v>
      </c>
      <c r="D1435" cm="1">
        <f t="array" aca="1" ref="D1435" ca="1">INDIRECT("'Room Details'!$E$1437")</f>
        <v>0</v>
      </c>
      <c r="E1435" t="str" cm="1">
        <f t="array" aca="1" ref="E1435" ca="1">INDIRECT("'Room Details'!$F$1437")</f>
        <v xml:space="preserve"> </v>
      </c>
      <c r="F1435" cm="1">
        <f t="array" aca="1" ref="F1435" ca="1">INDIRECT("'Room Details'!$G$1437")</f>
        <v>0</v>
      </c>
      <c r="G1435" cm="1">
        <f t="array" aca="1" ref="G1435" ca="1">INDIRECT("'Room Details'!$H$1437")</f>
        <v>0</v>
      </c>
      <c r="H1435" cm="1">
        <f t="array" aca="1" ref="H1435" ca="1">INDIRECT("'Room Details'!$I$1437")</f>
        <v>0</v>
      </c>
      <c r="I1435" cm="1">
        <f t="array" aca="1" ref="I1435" ca="1">INDIRECT("'Room Details'!$J$1437")</f>
        <v>0</v>
      </c>
      <c r="J1435" cm="1">
        <f t="array" aca="1" ref="J1435" ca="1">INDIRECT("'Room Details'!$K$1437")</f>
        <v>0</v>
      </c>
      <c r="K1435" t="str" cm="1">
        <f t="array" aca="1" ref="K1435" ca="1">INDIRECT("'Room Details'!$L$1437")</f>
        <v xml:space="preserve"> </v>
      </c>
      <c r="L1435" cm="1">
        <f t="array" aca="1" ref="L1435" ca="1">INDIRECT("'Room Details'!$M$1437")</f>
        <v>0</v>
      </c>
      <c r="M1435" cm="1">
        <f t="array" aca="1" ref="M1435" ca="1">INDIRECT("'Room Details'!$N$1437")</f>
        <v>0</v>
      </c>
      <c r="N1435" cm="1">
        <f t="array" aca="1" ref="N1435" ca="1">INDIRECT("'Room Details'!$O$1437")</f>
        <v>0</v>
      </c>
      <c r="O1435" cm="1">
        <f t="array" aca="1" ref="O1435" ca="1">INDIRECT("'Room Details'!$P$1437")</f>
        <v>0</v>
      </c>
    </row>
    <row r="1436" spans="1:15" x14ac:dyDescent="0.25">
      <c r="A1436" cm="1">
        <f t="array" aca="1" ref="A1436" ca="1">INDIRECT("'Room Details'!$B$1438")</f>
        <v>0</v>
      </c>
      <c r="B1436" cm="1">
        <f t="array" aca="1" ref="B1436" ca="1">INDIRECT("'Room Details'!$C$1438")</f>
        <v>0</v>
      </c>
      <c r="C1436" cm="1">
        <f t="array" aca="1" ref="C1436" ca="1">INDIRECT("'Room Details'!$D$1438")</f>
        <v>0</v>
      </c>
      <c r="D1436" cm="1">
        <f t="array" aca="1" ref="D1436" ca="1">INDIRECT("'Room Details'!$E$1438")</f>
        <v>0</v>
      </c>
      <c r="E1436" t="str" cm="1">
        <f t="array" aca="1" ref="E1436" ca="1">INDIRECT("'Room Details'!$F$1438")</f>
        <v xml:space="preserve"> </v>
      </c>
      <c r="F1436" cm="1">
        <f t="array" aca="1" ref="F1436" ca="1">INDIRECT("'Room Details'!$G$1438")</f>
        <v>0</v>
      </c>
      <c r="G1436" cm="1">
        <f t="array" aca="1" ref="G1436" ca="1">INDIRECT("'Room Details'!$H$1438")</f>
        <v>0</v>
      </c>
      <c r="H1436" cm="1">
        <f t="array" aca="1" ref="H1436" ca="1">INDIRECT("'Room Details'!$I$1438")</f>
        <v>0</v>
      </c>
      <c r="I1436" cm="1">
        <f t="array" aca="1" ref="I1436" ca="1">INDIRECT("'Room Details'!$J$1438")</f>
        <v>0</v>
      </c>
      <c r="J1436" cm="1">
        <f t="array" aca="1" ref="J1436" ca="1">INDIRECT("'Room Details'!$K$1438")</f>
        <v>0</v>
      </c>
      <c r="K1436" t="str" cm="1">
        <f t="array" aca="1" ref="K1436" ca="1">INDIRECT("'Room Details'!$L$1438")</f>
        <v xml:space="preserve"> </v>
      </c>
      <c r="L1436" cm="1">
        <f t="array" aca="1" ref="L1436" ca="1">INDIRECT("'Room Details'!$M$1438")</f>
        <v>0</v>
      </c>
      <c r="M1436" cm="1">
        <f t="array" aca="1" ref="M1436" ca="1">INDIRECT("'Room Details'!$N$1438")</f>
        <v>0</v>
      </c>
      <c r="N1436" cm="1">
        <f t="array" aca="1" ref="N1436" ca="1">INDIRECT("'Room Details'!$O$1438")</f>
        <v>0</v>
      </c>
      <c r="O1436" cm="1">
        <f t="array" aca="1" ref="O1436" ca="1">INDIRECT("'Room Details'!$P$1438")</f>
        <v>0</v>
      </c>
    </row>
    <row r="1437" spans="1:15" x14ac:dyDescent="0.25">
      <c r="A1437" cm="1">
        <f t="array" aca="1" ref="A1437" ca="1">INDIRECT("'Room Details'!$B$1439")</f>
        <v>0</v>
      </c>
      <c r="B1437" cm="1">
        <f t="array" aca="1" ref="B1437" ca="1">INDIRECT("'Room Details'!$C$1439")</f>
        <v>0</v>
      </c>
      <c r="C1437" cm="1">
        <f t="array" aca="1" ref="C1437" ca="1">INDIRECT("'Room Details'!$D$1439")</f>
        <v>0</v>
      </c>
      <c r="D1437" cm="1">
        <f t="array" aca="1" ref="D1437" ca="1">INDIRECT("'Room Details'!$E$1439")</f>
        <v>0</v>
      </c>
      <c r="E1437" t="str" cm="1">
        <f t="array" aca="1" ref="E1437" ca="1">INDIRECT("'Room Details'!$F$1439")</f>
        <v xml:space="preserve"> </v>
      </c>
      <c r="F1437" cm="1">
        <f t="array" aca="1" ref="F1437" ca="1">INDIRECT("'Room Details'!$G$1439")</f>
        <v>0</v>
      </c>
      <c r="G1437" cm="1">
        <f t="array" aca="1" ref="G1437" ca="1">INDIRECT("'Room Details'!$H$1439")</f>
        <v>0</v>
      </c>
      <c r="H1437" cm="1">
        <f t="array" aca="1" ref="H1437" ca="1">INDIRECT("'Room Details'!$I$1439")</f>
        <v>0</v>
      </c>
      <c r="I1437" cm="1">
        <f t="array" aca="1" ref="I1437" ca="1">INDIRECT("'Room Details'!$J$1439")</f>
        <v>0</v>
      </c>
      <c r="J1437" cm="1">
        <f t="array" aca="1" ref="J1437" ca="1">INDIRECT("'Room Details'!$K$1439")</f>
        <v>0</v>
      </c>
      <c r="K1437" t="str" cm="1">
        <f t="array" aca="1" ref="K1437" ca="1">INDIRECT("'Room Details'!$L$1439")</f>
        <v xml:space="preserve"> </v>
      </c>
      <c r="L1437" cm="1">
        <f t="array" aca="1" ref="L1437" ca="1">INDIRECT("'Room Details'!$M$1439")</f>
        <v>0</v>
      </c>
      <c r="M1437" cm="1">
        <f t="array" aca="1" ref="M1437" ca="1">INDIRECT("'Room Details'!$N$1439")</f>
        <v>0</v>
      </c>
      <c r="N1437" cm="1">
        <f t="array" aca="1" ref="N1437" ca="1">INDIRECT("'Room Details'!$O$1439")</f>
        <v>0</v>
      </c>
      <c r="O1437" cm="1">
        <f t="array" aca="1" ref="O1437" ca="1">INDIRECT("'Room Details'!$P$1439")</f>
        <v>0</v>
      </c>
    </row>
    <row r="1438" spans="1:15" x14ac:dyDescent="0.25">
      <c r="A1438" cm="1">
        <f t="array" aca="1" ref="A1438" ca="1">INDIRECT("'Room Details'!$B$1440")</f>
        <v>0</v>
      </c>
      <c r="B1438" cm="1">
        <f t="array" aca="1" ref="B1438" ca="1">INDIRECT("'Room Details'!$C$1440")</f>
        <v>0</v>
      </c>
      <c r="C1438" cm="1">
        <f t="array" aca="1" ref="C1438" ca="1">INDIRECT("'Room Details'!$D$1440")</f>
        <v>0</v>
      </c>
      <c r="D1438" cm="1">
        <f t="array" aca="1" ref="D1438" ca="1">INDIRECT("'Room Details'!$E$1440")</f>
        <v>0</v>
      </c>
      <c r="E1438" t="str" cm="1">
        <f t="array" aca="1" ref="E1438" ca="1">INDIRECT("'Room Details'!$F$1440")</f>
        <v xml:space="preserve"> </v>
      </c>
      <c r="F1438" cm="1">
        <f t="array" aca="1" ref="F1438" ca="1">INDIRECT("'Room Details'!$G$1440")</f>
        <v>0</v>
      </c>
      <c r="G1438" cm="1">
        <f t="array" aca="1" ref="G1438" ca="1">INDIRECT("'Room Details'!$H$1440")</f>
        <v>0</v>
      </c>
      <c r="H1438" cm="1">
        <f t="array" aca="1" ref="H1438" ca="1">INDIRECT("'Room Details'!$I$1440")</f>
        <v>0</v>
      </c>
      <c r="I1438" cm="1">
        <f t="array" aca="1" ref="I1438" ca="1">INDIRECT("'Room Details'!$J$1440")</f>
        <v>0</v>
      </c>
      <c r="J1438" cm="1">
        <f t="array" aca="1" ref="J1438" ca="1">INDIRECT("'Room Details'!$K$1440")</f>
        <v>0</v>
      </c>
      <c r="K1438" t="str" cm="1">
        <f t="array" aca="1" ref="K1438" ca="1">INDIRECT("'Room Details'!$L$1440")</f>
        <v xml:space="preserve"> </v>
      </c>
      <c r="L1438" cm="1">
        <f t="array" aca="1" ref="L1438" ca="1">INDIRECT("'Room Details'!$M$1440")</f>
        <v>0</v>
      </c>
      <c r="M1438" cm="1">
        <f t="array" aca="1" ref="M1438" ca="1">INDIRECT("'Room Details'!$N$1440")</f>
        <v>0</v>
      </c>
      <c r="N1438" cm="1">
        <f t="array" aca="1" ref="N1438" ca="1">INDIRECT("'Room Details'!$O$1440")</f>
        <v>0</v>
      </c>
      <c r="O1438" cm="1">
        <f t="array" aca="1" ref="O1438" ca="1">INDIRECT("'Room Details'!$P$1440")</f>
        <v>0</v>
      </c>
    </row>
    <row r="1439" spans="1:15" x14ac:dyDescent="0.25">
      <c r="A1439" cm="1">
        <f t="array" aca="1" ref="A1439" ca="1">INDIRECT("'Room Details'!$B$1441")</f>
        <v>0</v>
      </c>
      <c r="B1439" cm="1">
        <f t="array" aca="1" ref="B1439" ca="1">INDIRECT("'Room Details'!$C$1441")</f>
        <v>0</v>
      </c>
      <c r="C1439" cm="1">
        <f t="array" aca="1" ref="C1439" ca="1">INDIRECT("'Room Details'!$D$1441")</f>
        <v>0</v>
      </c>
      <c r="D1439" cm="1">
        <f t="array" aca="1" ref="D1439" ca="1">INDIRECT("'Room Details'!$E$1441")</f>
        <v>0</v>
      </c>
      <c r="E1439" t="str" cm="1">
        <f t="array" aca="1" ref="E1439" ca="1">INDIRECT("'Room Details'!$F$1441")</f>
        <v xml:space="preserve"> </v>
      </c>
      <c r="F1439" cm="1">
        <f t="array" aca="1" ref="F1439" ca="1">INDIRECT("'Room Details'!$G$1441")</f>
        <v>0</v>
      </c>
      <c r="G1439" cm="1">
        <f t="array" aca="1" ref="G1439" ca="1">INDIRECT("'Room Details'!$H$1441")</f>
        <v>0</v>
      </c>
      <c r="H1439" cm="1">
        <f t="array" aca="1" ref="H1439" ca="1">INDIRECT("'Room Details'!$I$1441")</f>
        <v>0</v>
      </c>
      <c r="I1439" cm="1">
        <f t="array" aca="1" ref="I1439" ca="1">INDIRECT("'Room Details'!$J$1441")</f>
        <v>0</v>
      </c>
      <c r="J1439" cm="1">
        <f t="array" aca="1" ref="J1439" ca="1">INDIRECT("'Room Details'!$K$1441")</f>
        <v>0</v>
      </c>
      <c r="K1439" t="str" cm="1">
        <f t="array" aca="1" ref="K1439" ca="1">INDIRECT("'Room Details'!$L$1441")</f>
        <v xml:space="preserve"> </v>
      </c>
      <c r="L1439" cm="1">
        <f t="array" aca="1" ref="L1439" ca="1">INDIRECT("'Room Details'!$M$1441")</f>
        <v>0</v>
      </c>
      <c r="M1439" cm="1">
        <f t="array" aca="1" ref="M1439" ca="1">INDIRECT("'Room Details'!$N$1441")</f>
        <v>0</v>
      </c>
      <c r="N1439" cm="1">
        <f t="array" aca="1" ref="N1439" ca="1">INDIRECT("'Room Details'!$O$1441")</f>
        <v>0</v>
      </c>
      <c r="O1439" cm="1">
        <f t="array" aca="1" ref="O1439" ca="1">INDIRECT("'Room Details'!$P$1441")</f>
        <v>0</v>
      </c>
    </row>
    <row r="1440" spans="1:15" x14ac:dyDescent="0.25">
      <c r="A1440" cm="1">
        <f t="array" aca="1" ref="A1440" ca="1">INDIRECT("'Room Details'!$B$1442")</f>
        <v>0</v>
      </c>
      <c r="B1440" cm="1">
        <f t="array" aca="1" ref="B1440" ca="1">INDIRECT("'Room Details'!$C$1442")</f>
        <v>0</v>
      </c>
      <c r="C1440" cm="1">
        <f t="array" aca="1" ref="C1440" ca="1">INDIRECT("'Room Details'!$D$1442")</f>
        <v>0</v>
      </c>
      <c r="D1440" cm="1">
        <f t="array" aca="1" ref="D1440" ca="1">INDIRECT("'Room Details'!$E$1442")</f>
        <v>0</v>
      </c>
      <c r="E1440" t="str" cm="1">
        <f t="array" aca="1" ref="E1440" ca="1">INDIRECT("'Room Details'!$F$1442")</f>
        <v xml:space="preserve"> </v>
      </c>
      <c r="F1440" cm="1">
        <f t="array" aca="1" ref="F1440" ca="1">INDIRECT("'Room Details'!$G$1442")</f>
        <v>0</v>
      </c>
      <c r="G1440" cm="1">
        <f t="array" aca="1" ref="G1440" ca="1">INDIRECT("'Room Details'!$H$1442")</f>
        <v>0</v>
      </c>
      <c r="H1440" cm="1">
        <f t="array" aca="1" ref="H1440" ca="1">INDIRECT("'Room Details'!$I$1442")</f>
        <v>0</v>
      </c>
      <c r="I1440" cm="1">
        <f t="array" aca="1" ref="I1440" ca="1">INDIRECT("'Room Details'!$J$1442")</f>
        <v>0</v>
      </c>
      <c r="J1440" cm="1">
        <f t="array" aca="1" ref="J1440" ca="1">INDIRECT("'Room Details'!$K$1442")</f>
        <v>0</v>
      </c>
      <c r="K1440" t="str" cm="1">
        <f t="array" aca="1" ref="K1440" ca="1">INDIRECT("'Room Details'!$L$1442")</f>
        <v xml:space="preserve"> </v>
      </c>
      <c r="L1440" cm="1">
        <f t="array" aca="1" ref="L1440" ca="1">INDIRECT("'Room Details'!$M$1442")</f>
        <v>0</v>
      </c>
      <c r="M1440" cm="1">
        <f t="array" aca="1" ref="M1440" ca="1">INDIRECT("'Room Details'!$N$1442")</f>
        <v>0</v>
      </c>
      <c r="N1440" cm="1">
        <f t="array" aca="1" ref="N1440" ca="1">INDIRECT("'Room Details'!$O$1442")</f>
        <v>0</v>
      </c>
      <c r="O1440" cm="1">
        <f t="array" aca="1" ref="O1440" ca="1">INDIRECT("'Room Details'!$P$1442")</f>
        <v>0</v>
      </c>
    </row>
    <row r="1441" spans="1:15" x14ac:dyDescent="0.25">
      <c r="A1441" cm="1">
        <f t="array" aca="1" ref="A1441" ca="1">INDIRECT("'Room Details'!$B$1443")</f>
        <v>0</v>
      </c>
      <c r="B1441" cm="1">
        <f t="array" aca="1" ref="B1441" ca="1">INDIRECT("'Room Details'!$C$1443")</f>
        <v>0</v>
      </c>
      <c r="C1441" cm="1">
        <f t="array" aca="1" ref="C1441" ca="1">INDIRECT("'Room Details'!$D$1443")</f>
        <v>0</v>
      </c>
      <c r="D1441" cm="1">
        <f t="array" aca="1" ref="D1441" ca="1">INDIRECT("'Room Details'!$E$1443")</f>
        <v>0</v>
      </c>
      <c r="E1441" t="str" cm="1">
        <f t="array" aca="1" ref="E1441" ca="1">INDIRECT("'Room Details'!$F$1443")</f>
        <v xml:space="preserve"> </v>
      </c>
      <c r="F1441" cm="1">
        <f t="array" aca="1" ref="F1441" ca="1">INDIRECT("'Room Details'!$G$1443")</f>
        <v>0</v>
      </c>
      <c r="G1441" cm="1">
        <f t="array" aca="1" ref="G1441" ca="1">INDIRECT("'Room Details'!$H$1443")</f>
        <v>0</v>
      </c>
      <c r="H1441" cm="1">
        <f t="array" aca="1" ref="H1441" ca="1">INDIRECT("'Room Details'!$I$1443")</f>
        <v>0</v>
      </c>
      <c r="I1441" cm="1">
        <f t="array" aca="1" ref="I1441" ca="1">INDIRECT("'Room Details'!$J$1443")</f>
        <v>0</v>
      </c>
      <c r="J1441" cm="1">
        <f t="array" aca="1" ref="J1441" ca="1">INDIRECT("'Room Details'!$K$1443")</f>
        <v>0</v>
      </c>
      <c r="K1441" t="str" cm="1">
        <f t="array" aca="1" ref="K1441" ca="1">INDIRECT("'Room Details'!$L$1443")</f>
        <v xml:space="preserve"> </v>
      </c>
      <c r="L1441" cm="1">
        <f t="array" aca="1" ref="L1441" ca="1">INDIRECT("'Room Details'!$M$1443")</f>
        <v>0</v>
      </c>
      <c r="M1441" cm="1">
        <f t="array" aca="1" ref="M1441" ca="1">INDIRECT("'Room Details'!$N$1443")</f>
        <v>0</v>
      </c>
      <c r="N1441" cm="1">
        <f t="array" aca="1" ref="N1441" ca="1">INDIRECT("'Room Details'!$O$1443")</f>
        <v>0</v>
      </c>
      <c r="O1441" cm="1">
        <f t="array" aca="1" ref="O1441" ca="1">INDIRECT("'Room Details'!$P$1443")</f>
        <v>0</v>
      </c>
    </row>
    <row r="1442" spans="1:15" x14ac:dyDescent="0.25">
      <c r="A1442" cm="1">
        <f t="array" aca="1" ref="A1442" ca="1">INDIRECT("'Room Details'!$B$1444")</f>
        <v>0</v>
      </c>
      <c r="B1442" cm="1">
        <f t="array" aca="1" ref="B1442" ca="1">INDIRECT("'Room Details'!$C$1444")</f>
        <v>0</v>
      </c>
      <c r="C1442" cm="1">
        <f t="array" aca="1" ref="C1442" ca="1">INDIRECT("'Room Details'!$D$1444")</f>
        <v>0</v>
      </c>
      <c r="D1442" cm="1">
        <f t="array" aca="1" ref="D1442" ca="1">INDIRECT("'Room Details'!$E$1444")</f>
        <v>0</v>
      </c>
      <c r="E1442" t="str" cm="1">
        <f t="array" aca="1" ref="E1442" ca="1">INDIRECT("'Room Details'!$F$1444")</f>
        <v xml:space="preserve"> </v>
      </c>
      <c r="F1442" cm="1">
        <f t="array" aca="1" ref="F1442" ca="1">INDIRECT("'Room Details'!$G$1444")</f>
        <v>0</v>
      </c>
      <c r="G1442" cm="1">
        <f t="array" aca="1" ref="G1442" ca="1">INDIRECT("'Room Details'!$H$1444")</f>
        <v>0</v>
      </c>
      <c r="H1442" cm="1">
        <f t="array" aca="1" ref="H1442" ca="1">INDIRECT("'Room Details'!$I$1444")</f>
        <v>0</v>
      </c>
      <c r="I1442" cm="1">
        <f t="array" aca="1" ref="I1442" ca="1">INDIRECT("'Room Details'!$J$1444")</f>
        <v>0</v>
      </c>
      <c r="J1442" cm="1">
        <f t="array" aca="1" ref="J1442" ca="1">INDIRECT("'Room Details'!$K$1444")</f>
        <v>0</v>
      </c>
      <c r="K1442" t="str" cm="1">
        <f t="array" aca="1" ref="K1442" ca="1">INDIRECT("'Room Details'!$L$1444")</f>
        <v xml:space="preserve"> </v>
      </c>
      <c r="L1442" cm="1">
        <f t="array" aca="1" ref="L1442" ca="1">INDIRECT("'Room Details'!$M$1444")</f>
        <v>0</v>
      </c>
      <c r="M1442" cm="1">
        <f t="array" aca="1" ref="M1442" ca="1">INDIRECT("'Room Details'!$N$1444")</f>
        <v>0</v>
      </c>
      <c r="N1442" cm="1">
        <f t="array" aca="1" ref="N1442" ca="1">INDIRECT("'Room Details'!$O$1444")</f>
        <v>0</v>
      </c>
      <c r="O1442" cm="1">
        <f t="array" aca="1" ref="O1442" ca="1">INDIRECT("'Room Details'!$P$1444")</f>
        <v>0</v>
      </c>
    </row>
    <row r="1443" spans="1:15" x14ac:dyDescent="0.25">
      <c r="A1443" cm="1">
        <f t="array" aca="1" ref="A1443" ca="1">INDIRECT("'Room Details'!$B$1445")</f>
        <v>0</v>
      </c>
      <c r="B1443" cm="1">
        <f t="array" aca="1" ref="B1443" ca="1">INDIRECT("'Room Details'!$C$1445")</f>
        <v>0</v>
      </c>
      <c r="C1443" cm="1">
        <f t="array" aca="1" ref="C1443" ca="1">INDIRECT("'Room Details'!$D$1445")</f>
        <v>0</v>
      </c>
      <c r="D1443" cm="1">
        <f t="array" aca="1" ref="D1443" ca="1">INDIRECT("'Room Details'!$E$1445")</f>
        <v>0</v>
      </c>
      <c r="E1443" t="str" cm="1">
        <f t="array" aca="1" ref="E1443" ca="1">INDIRECT("'Room Details'!$F$1445")</f>
        <v xml:space="preserve"> </v>
      </c>
      <c r="F1443" cm="1">
        <f t="array" aca="1" ref="F1443" ca="1">INDIRECT("'Room Details'!$G$1445")</f>
        <v>0</v>
      </c>
      <c r="G1443" cm="1">
        <f t="array" aca="1" ref="G1443" ca="1">INDIRECT("'Room Details'!$H$1445")</f>
        <v>0</v>
      </c>
      <c r="H1443" cm="1">
        <f t="array" aca="1" ref="H1443" ca="1">INDIRECT("'Room Details'!$I$1445")</f>
        <v>0</v>
      </c>
      <c r="I1443" cm="1">
        <f t="array" aca="1" ref="I1443" ca="1">INDIRECT("'Room Details'!$J$1445")</f>
        <v>0</v>
      </c>
      <c r="J1443" cm="1">
        <f t="array" aca="1" ref="J1443" ca="1">INDIRECT("'Room Details'!$K$1445")</f>
        <v>0</v>
      </c>
      <c r="K1443" t="str" cm="1">
        <f t="array" aca="1" ref="K1443" ca="1">INDIRECT("'Room Details'!$L$1445")</f>
        <v xml:space="preserve"> </v>
      </c>
      <c r="L1443" cm="1">
        <f t="array" aca="1" ref="L1443" ca="1">INDIRECT("'Room Details'!$M$1445")</f>
        <v>0</v>
      </c>
      <c r="M1443" cm="1">
        <f t="array" aca="1" ref="M1443" ca="1">INDIRECT("'Room Details'!$N$1445")</f>
        <v>0</v>
      </c>
      <c r="N1443" cm="1">
        <f t="array" aca="1" ref="N1443" ca="1">INDIRECT("'Room Details'!$O$1445")</f>
        <v>0</v>
      </c>
      <c r="O1443" cm="1">
        <f t="array" aca="1" ref="O1443" ca="1">INDIRECT("'Room Details'!$P$1445")</f>
        <v>0</v>
      </c>
    </row>
    <row r="1444" spans="1:15" x14ac:dyDescent="0.25">
      <c r="A1444" cm="1">
        <f t="array" aca="1" ref="A1444" ca="1">INDIRECT("'Room Details'!$B$1446")</f>
        <v>0</v>
      </c>
      <c r="B1444" cm="1">
        <f t="array" aca="1" ref="B1444" ca="1">INDIRECT("'Room Details'!$C$1446")</f>
        <v>0</v>
      </c>
      <c r="C1444" cm="1">
        <f t="array" aca="1" ref="C1444" ca="1">INDIRECT("'Room Details'!$D$1446")</f>
        <v>0</v>
      </c>
      <c r="D1444" cm="1">
        <f t="array" aca="1" ref="D1444" ca="1">INDIRECT("'Room Details'!$E$1446")</f>
        <v>0</v>
      </c>
      <c r="E1444" t="str" cm="1">
        <f t="array" aca="1" ref="E1444" ca="1">INDIRECT("'Room Details'!$F$1446")</f>
        <v xml:space="preserve"> </v>
      </c>
      <c r="F1444" cm="1">
        <f t="array" aca="1" ref="F1444" ca="1">INDIRECT("'Room Details'!$G$1446")</f>
        <v>0</v>
      </c>
      <c r="G1444" cm="1">
        <f t="array" aca="1" ref="G1444" ca="1">INDIRECT("'Room Details'!$H$1446")</f>
        <v>0</v>
      </c>
      <c r="H1444" cm="1">
        <f t="array" aca="1" ref="H1444" ca="1">INDIRECT("'Room Details'!$I$1446")</f>
        <v>0</v>
      </c>
      <c r="I1444" cm="1">
        <f t="array" aca="1" ref="I1444" ca="1">INDIRECT("'Room Details'!$J$1446")</f>
        <v>0</v>
      </c>
      <c r="J1444" cm="1">
        <f t="array" aca="1" ref="J1444" ca="1">INDIRECT("'Room Details'!$K$1446")</f>
        <v>0</v>
      </c>
      <c r="K1444" t="str" cm="1">
        <f t="array" aca="1" ref="K1444" ca="1">INDIRECT("'Room Details'!$L$1446")</f>
        <v xml:space="preserve"> </v>
      </c>
      <c r="L1444" cm="1">
        <f t="array" aca="1" ref="L1444" ca="1">INDIRECT("'Room Details'!$M$1446")</f>
        <v>0</v>
      </c>
      <c r="M1444" cm="1">
        <f t="array" aca="1" ref="M1444" ca="1">INDIRECT("'Room Details'!$N$1446")</f>
        <v>0</v>
      </c>
      <c r="N1444" cm="1">
        <f t="array" aca="1" ref="N1444" ca="1">INDIRECT("'Room Details'!$O$1446")</f>
        <v>0</v>
      </c>
      <c r="O1444" cm="1">
        <f t="array" aca="1" ref="O1444" ca="1">INDIRECT("'Room Details'!$P$1446")</f>
        <v>0</v>
      </c>
    </row>
    <row r="1445" spans="1:15" x14ac:dyDescent="0.25">
      <c r="A1445" cm="1">
        <f t="array" aca="1" ref="A1445" ca="1">INDIRECT("'Room Details'!$B$1447")</f>
        <v>0</v>
      </c>
      <c r="B1445" cm="1">
        <f t="array" aca="1" ref="B1445" ca="1">INDIRECT("'Room Details'!$C$1447")</f>
        <v>0</v>
      </c>
      <c r="C1445" cm="1">
        <f t="array" aca="1" ref="C1445" ca="1">INDIRECT("'Room Details'!$D$1447")</f>
        <v>0</v>
      </c>
      <c r="D1445" cm="1">
        <f t="array" aca="1" ref="D1445" ca="1">INDIRECT("'Room Details'!$E$1447")</f>
        <v>0</v>
      </c>
      <c r="E1445" t="str" cm="1">
        <f t="array" aca="1" ref="E1445" ca="1">INDIRECT("'Room Details'!$F$1447")</f>
        <v xml:space="preserve"> </v>
      </c>
      <c r="F1445" cm="1">
        <f t="array" aca="1" ref="F1445" ca="1">INDIRECT("'Room Details'!$G$1447")</f>
        <v>0</v>
      </c>
      <c r="G1445" cm="1">
        <f t="array" aca="1" ref="G1445" ca="1">INDIRECT("'Room Details'!$H$1447")</f>
        <v>0</v>
      </c>
      <c r="H1445" cm="1">
        <f t="array" aca="1" ref="H1445" ca="1">INDIRECT("'Room Details'!$I$1447")</f>
        <v>0</v>
      </c>
      <c r="I1445" cm="1">
        <f t="array" aca="1" ref="I1445" ca="1">INDIRECT("'Room Details'!$J$1447")</f>
        <v>0</v>
      </c>
      <c r="J1445" cm="1">
        <f t="array" aca="1" ref="J1445" ca="1">INDIRECT("'Room Details'!$K$1447")</f>
        <v>0</v>
      </c>
      <c r="K1445" t="str" cm="1">
        <f t="array" aca="1" ref="K1445" ca="1">INDIRECT("'Room Details'!$L$1447")</f>
        <v xml:space="preserve"> </v>
      </c>
      <c r="L1445" cm="1">
        <f t="array" aca="1" ref="L1445" ca="1">INDIRECT("'Room Details'!$M$1447")</f>
        <v>0</v>
      </c>
      <c r="M1445" cm="1">
        <f t="array" aca="1" ref="M1445" ca="1">INDIRECT("'Room Details'!$N$1447")</f>
        <v>0</v>
      </c>
      <c r="N1445" cm="1">
        <f t="array" aca="1" ref="N1445" ca="1">INDIRECT("'Room Details'!$O$1447")</f>
        <v>0</v>
      </c>
      <c r="O1445" cm="1">
        <f t="array" aca="1" ref="O1445" ca="1">INDIRECT("'Room Details'!$P$1447")</f>
        <v>0</v>
      </c>
    </row>
    <row r="1446" spans="1:15" x14ac:dyDescent="0.25">
      <c r="A1446" cm="1">
        <f t="array" aca="1" ref="A1446" ca="1">INDIRECT("'Room Details'!$B$1448")</f>
        <v>0</v>
      </c>
      <c r="B1446" cm="1">
        <f t="array" aca="1" ref="B1446" ca="1">INDIRECT("'Room Details'!$C$1448")</f>
        <v>0</v>
      </c>
      <c r="C1446" cm="1">
        <f t="array" aca="1" ref="C1446" ca="1">INDIRECT("'Room Details'!$D$1448")</f>
        <v>0</v>
      </c>
      <c r="D1446" cm="1">
        <f t="array" aca="1" ref="D1446" ca="1">INDIRECT("'Room Details'!$E$1448")</f>
        <v>0</v>
      </c>
      <c r="E1446" t="str" cm="1">
        <f t="array" aca="1" ref="E1446" ca="1">INDIRECT("'Room Details'!$F$1448")</f>
        <v xml:space="preserve"> </v>
      </c>
      <c r="F1446" cm="1">
        <f t="array" aca="1" ref="F1446" ca="1">INDIRECT("'Room Details'!$G$1448")</f>
        <v>0</v>
      </c>
      <c r="G1446" cm="1">
        <f t="array" aca="1" ref="G1446" ca="1">INDIRECT("'Room Details'!$H$1448")</f>
        <v>0</v>
      </c>
      <c r="H1446" cm="1">
        <f t="array" aca="1" ref="H1446" ca="1">INDIRECT("'Room Details'!$I$1448")</f>
        <v>0</v>
      </c>
      <c r="I1446" cm="1">
        <f t="array" aca="1" ref="I1446" ca="1">INDIRECT("'Room Details'!$J$1448")</f>
        <v>0</v>
      </c>
      <c r="J1446" cm="1">
        <f t="array" aca="1" ref="J1446" ca="1">INDIRECT("'Room Details'!$K$1448")</f>
        <v>0</v>
      </c>
      <c r="K1446" t="str" cm="1">
        <f t="array" aca="1" ref="K1446" ca="1">INDIRECT("'Room Details'!$L$1448")</f>
        <v xml:space="preserve"> </v>
      </c>
      <c r="L1446" cm="1">
        <f t="array" aca="1" ref="L1446" ca="1">INDIRECT("'Room Details'!$M$1448")</f>
        <v>0</v>
      </c>
      <c r="M1446" cm="1">
        <f t="array" aca="1" ref="M1446" ca="1">INDIRECT("'Room Details'!$N$1448")</f>
        <v>0</v>
      </c>
      <c r="N1446" cm="1">
        <f t="array" aca="1" ref="N1446" ca="1">INDIRECT("'Room Details'!$O$1448")</f>
        <v>0</v>
      </c>
      <c r="O1446" cm="1">
        <f t="array" aca="1" ref="O1446" ca="1">INDIRECT("'Room Details'!$P$1448")</f>
        <v>0</v>
      </c>
    </row>
    <row r="1447" spans="1:15" x14ac:dyDescent="0.25">
      <c r="A1447" cm="1">
        <f t="array" aca="1" ref="A1447" ca="1">INDIRECT("'Room Details'!$B$1449")</f>
        <v>0</v>
      </c>
      <c r="B1447" cm="1">
        <f t="array" aca="1" ref="B1447" ca="1">INDIRECT("'Room Details'!$C$1449")</f>
        <v>0</v>
      </c>
      <c r="C1447" cm="1">
        <f t="array" aca="1" ref="C1447" ca="1">INDIRECT("'Room Details'!$D$1449")</f>
        <v>0</v>
      </c>
      <c r="D1447" cm="1">
        <f t="array" aca="1" ref="D1447" ca="1">INDIRECT("'Room Details'!$E$1449")</f>
        <v>0</v>
      </c>
      <c r="E1447" t="str" cm="1">
        <f t="array" aca="1" ref="E1447" ca="1">INDIRECT("'Room Details'!$F$1449")</f>
        <v xml:space="preserve"> </v>
      </c>
      <c r="F1447" cm="1">
        <f t="array" aca="1" ref="F1447" ca="1">INDIRECT("'Room Details'!$G$1449")</f>
        <v>0</v>
      </c>
      <c r="G1447" cm="1">
        <f t="array" aca="1" ref="G1447" ca="1">INDIRECT("'Room Details'!$H$1449")</f>
        <v>0</v>
      </c>
      <c r="H1447" cm="1">
        <f t="array" aca="1" ref="H1447" ca="1">INDIRECT("'Room Details'!$I$1449")</f>
        <v>0</v>
      </c>
      <c r="I1447" cm="1">
        <f t="array" aca="1" ref="I1447" ca="1">INDIRECT("'Room Details'!$J$1449")</f>
        <v>0</v>
      </c>
      <c r="J1447" cm="1">
        <f t="array" aca="1" ref="J1447" ca="1">INDIRECT("'Room Details'!$K$1449")</f>
        <v>0</v>
      </c>
      <c r="K1447" t="str" cm="1">
        <f t="array" aca="1" ref="K1447" ca="1">INDIRECT("'Room Details'!$L$1449")</f>
        <v xml:space="preserve"> </v>
      </c>
      <c r="L1447" cm="1">
        <f t="array" aca="1" ref="L1447" ca="1">INDIRECT("'Room Details'!$M$1449")</f>
        <v>0</v>
      </c>
      <c r="M1447" cm="1">
        <f t="array" aca="1" ref="M1447" ca="1">INDIRECT("'Room Details'!$N$1449")</f>
        <v>0</v>
      </c>
      <c r="N1447" cm="1">
        <f t="array" aca="1" ref="N1447" ca="1">INDIRECT("'Room Details'!$O$1449")</f>
        <v>0</v>
      </c>
      <c r="O1447" cm="1">
        <f t="array" aca="1" ref="O1447" ca="1">INDIRECT("'Room Details'!$P$1449")</f>
        <v>0</v>
      </c>
    </row>
    <row r="1448" spans="1:15" x14ac:dyDescent="0.25">
      <c r="A1448" cm="1">
        <f t="array" aca="1" ref="A1448" ca="1">INDIRECT("'Room Details'!$B$1450")</f>
        <v>0</v>
      </c>
      <c r="B1448" cm="1">
        <f t="array" aca="1" ref="B1448" ca="1">INDIRECT("'Room Details'!$C$1450")</f>
        <v>0</v>
      </c>
      <c r="C1448" cm="1">
        <f t="array" aca="1" ref="C1448" ca="1">INDIRECT("'Room Details'!$D$1450")</f>
        <v>0</v>
      </c>
      <c r="D1448" cm="1">
        <f t="array" aca="1" ref="D1448" ca="1">INDIRECT("'Room Details'!$E$1450")</f>
        <v>0</v>
      </c>
      <c r="E1448" t="str" cm="1">
        <f t="array" aca="1" ref="E1448" ca="1">INDIRECT("'Room Details'!$F$1450")</f>
        <v xml:space="preserve"> </v>
      </c>
      <c r="F1448" cm="1">
        <f t="array" aca="1" ref="F1448" ca="1">INDIRECT("'Room Details'!$G$1450")</f>
        <v>0</v>
      </c>
      <c r="G1448" cm="1">
        <f t="array" aca="1" ref="G1448" ca="1">INDIRECT("'Room Details'!$H$1450")</f>
        <v>0</v>
      </c>
      <c r="H1448" cm="1">
        <f t="array" aca="1" ref="H1448" ca="1">INDIRECT("'Room Details'!$I$1450")</f>
        <v>0</v>
      </c>
      <c r="I1448" cm="1">
        <f t="array" aca="1" ref="I1448" ca="1">INDIRECT("'Room Details'!$J$1450")</f>
        <v>0</v>
      </c>
      <c r="J1448" cm="1">
        <f t="array" aca="1" ref="J1448" ca="1">INDIRECT("'Room Details'!$K$1450")</f>
        <v>0</v>
      </c>
      <c r="K1448" t="str" cm="1">
        <f t="array" aca="1" ref="K1448" ca="1">INDIRECT("'Room Details'!$L$1450")</f>
        <v xml:space="preserve"> </v>
      </c>
      <c r="L1448" cm="1">
        <f t="array" aca="1" ref="L1448" ca="1">INDIRECT("'Room Details'!$M$1450")</f>
        <v>0</v>
      </c>
      <c r="M1448" cm="1">
        <f t="array" aca="1" ref="M1448" ca="1">INDIRECT("'Room Details'!$N$1450")</f>
        <v>0</v>
      </c>
      <c r="N1448" cm="1">
        <f t="array" aca="1" ref="N1448" ca="1">INDIRECT("'Room Details'!$O$1450")</f>
        <v>0</v>
      </c>
      <c r="O1448" cm="1">
        <f t="array" aca="1" ref="O1448" ca="1">INDIRECT("'Room Details'!$P$1450")</f>
        <v>0</v>
      </c>
    </row>
    <row r="1449" spans="1:15" x14ac:dyDescent="0.25">
      <c r="A1449" cm="1">
        <f t="array" aca="1" ref="A1449" ca="1">INDIRECT("'Room Details'!$B$1451")</f>
        <v>0</v>
      </c>
      <c r="B1449" cm="1">
        <f t="array" aca="1" ref="B1449" ca="1">INDIRECT("'Room Details'!$C$1451")</f>
        <v>0</v>
      </c>
      <c r="C1449" cm="1">
        <f t="array" aca="1" ref="C1449" ca="1">INDIRECT("'Room Details'!$D$1451")</f>
        <v>0</v>
      </c>
      <c r="D1449" cm="1">
        <f t="array" aca="1" ref="D1449" ca="1">INDIRECT("'Room Details'!$E$1451")</f>
        <v>0</v>
      </c>
      <c r="E1449" t="str" cm="1">
        <f t="array" aca="1" ref="E1449" ca="1">INDIRECT("'Room Details'!$F$1451")</f>
        <v xml:space="preserve"> </v>
      </c>
      <c r="F1449" cm="1">
        <f t="array" aca="1" ref="F1449" ca="1">INDIRECT("'Room Details'!$G$1451")</f>
        <v>0</v>
      </c>
      <c r="G1449" cm="1">
        <f t="array" aca="1" ref="G1449" ca="1">INDIRECT("'Room Details'!$H$1451")</f>
        <v>0</v>
      </c>
      <c r="H1449" cm="1">
        <f t="array" aca="1" ref="H1449" ca="1">INDIRECT("'Room Details'!$I$1451")</f>
        <v>0</v>
      </c>
      <c r="I1449" cm="1">
        <f t="array" aca="1" ref="I1449" ca="1">INDIRECT("'Room Details'!$J$1451")</f>
        <v>0</v>
      </c>
      <c r="J1449" cm="1">
        <f t="array" aca="1" ref="J1449" ca="1">INDIRECT("'Room Details'!$K$1451")</f>
        <v>0</v>
      </c>
      <c r="K1449" t="str" cm="1">
        <f t="array" aca="1" ref="K1449" ca="1">INDIRECT("'Room Details'!$L$1451")</f>
        <v xml:space="preserve"> </v>
      </c>
      <c r="L1449" cm="1">
        <f t="array" aca="1" ref="L1449" ca="1">INDIRECT("'Room Details'!$M$1451")</f>
        <v>0</v>
      </c>
      <c r="M1449" cm="1">
        <f t="array" aca="1" ref="M1449" ca="1">INDIRECT("'Room Details'!$N$1451")</f>
        <v>0</v>
      </c>
      <c r="N1449" cm="1">
        <f t="array" aca="1" ref="N1449" ca="1">INDIRECT("'Room Details'!$O$1451")</f>
        <v>0</v>
      </c>
      <c r="O1449" cm="1">
        <f t="array" aca="1" ref="O1449" ca="1">INDIRECT("'Room Details'!$P$1451")</f>
        <v>0</v>
      </c>
    </row>
    <row r="1450" spans="1:15" x14ac:dyDescent="0.25">
      <c r="A1450" cm="1">
        <f t="array" aca="1" ref="A1450" ca="1">INDIRECT("'Room Details'!$B$1452")</f>
        <v>0</v>
      </c>
      <c r="B1450" cm="1">
        <f t="array" aca="1" ref="B1450" ca="1">INDIRECT("'Room Details'!$C$1452")</f>
        <v>0</v>
      </c>
      <c r="C1450" cm="1">
        <f t="array" aca="1" ref="C1450" ca="1">INDIRECT("'Room Details'!$D$1452")</f>
        <v>0</v>
      </c>
      <c r="D1450" cm="1">
        <f t="array" aca="1" ref="D1450" ca="1">INDIRECT("'Room Details'!$E$1452")</f>
        <v>0</v>
      </c>
      <c r="E1450" t="str" cm="1">
        <f t="array" aca="1" ref="E1450" ca="1">INDIRECT("'Room Details'!$F$1452")</f>
        <v xml:space="preserve"> </v>
      </c>
      <c r="F1450" cm="1">
        <f t="array" aca="1" ref="F1450" ca="1">INDIRECT("'Room Details'!$G$1452")</f>
        <v>0</v>
      </c>
      <c r="G1450" cm="1">
        <f t="array" aca="1" ref="G1450" ca="1">INDIRECT("'Room Details'!$H$1452")</f>
        <v>0</v>
      </c>
      <c r="H1450" cm="1">
        <f t="array" aca="1" ref="H1450" ca="1">INDIRECT("'Room Details'!$I$1452")</f>
        <v>0</v>
      </c>
      <c r="I1450" cm="1">
        <f t="array" aca="1" ref="I1450" ca="1">INDIRECT("'Room Details'!$J$1452")</f>
        <v>0</v>
      </c>
      <c r="J1450" cm="1">
        <f t="array" aca="1" ref="J1450" ca="1">INDIRECT("'Room Details'!$K$1452")</f>
        <v>0</v>
      </c>
      <c r="K1450" t="str" cm="1">
        <f t="array" aca="1" ref="K1450" ca="1">INDIRECT("'Room Details'!$L$1452")</f>
        <v xml:space="preserve"> </v>
      </c>
      <c r="L1450" cm="1">
        <f t="array" aca="1" ref="L1450" ca="1">INDIRECT("'Room Details'!$M$1452")</f>
        <v>0</v>
      </c>
      <c r="M1450" cm="1">
        <f t="array" aca="1" ref="M1450" ca="1">INDIRECT("'Room Details'!$N$1452")</f>
        <v>0</v>
      </c>
      <c r="N1450" cm="1">
        <f t="array" aca="1" ref="N1450" ca="1">INDIRECT("'Room Details'!$O$1452")</f>
        <v>0</v>
      </c>
      <c r="O1450" cm="1">
        <f t="array" aca="1" ref="O1450" ca="1">INDIRECT("'Room Details'!$P$1452")</f>
        <v>0</v>
      </c>
    </row>
    <row r="1451" spans="1:15" x14ac:dyDescent="0.25">
      <c r="A1451" cm="1">
        <f t="array" aca="1" ref="A1451" ca="1">INDIRECT("'Room Details'!$B$1453")</f>
        <v>0</v>
      </c>
      <c r="B1451" cm="1">
        <f t="array" aca="1" ref="B1451" ca="1">INDIRECT("'Room Details'!$C$1453")</f>
        <v>0</v>
      </c>
      <c r="C1451" cm="1">
        <f t="array" aca="1" ref="C1451" ca="1">INDIRECT("'Room Details'!$D$1453")</f>
        <v>0</v>
      </c>
      <c r="D1451" cm="1">
        <f t="array" aca="1" ref="D1451" ca="1">INDIRECT("'Room Details'!$E$1453")</f>
        <v>0</v>
      </c>
      <c r="E1451" t="str" cm="1">
        <f t="array" aca="1" ref="E1451" ca="1">INDIRECT("'Room Details'!$F$1453")</f>
        <v xml:space="preserve"> </v>
      </c>
      <c r="F1451" cm="1">
        <f t="array" aca="1" ref="F1451" ca="1">INDIRECT("'Room Details'!$G$1453")</f>
        <v>0</v>
      </c>
      <c r="G1451" cm="1">
        <f t="array" aca="1" ref="G1451" ca="1">INDIRECT("'Room Details'!$H$1453")</f>
        <v>0</v>
      </c>
      <c r="H1451" cm="1">
        <f t="array" aca="1" ref="H1451" ca="1">INDIRECT("'Room Details'!$I$1453")</f>
        <v>0</v>
      </c>
      <c r="I1451" cm="1">
        <f t="array" aca="1" ref="I1451" ca="1">INDIRECT("'Room Details'!$J$1453")</f>
        <v>0</v>
      </c>
      <c r="J1451" cm="1">
        <f t="array" aca="1" ref="J1451" ca="1">INDIRECT("'Room Details'!$K$1453")</f>
        <v>0</v>
      </c>
      <c r="K1451" t="str" cm="1">
        <f t="array" aca="1" ref="K1451" ca="1">INDIRECT("'Room Details'!$L$1453")</f>
        <v xml:space="preserve"> </v>
      </c>
      <c r="L1451" cm="1">
        <f t="array" aca="1" ref="L1451" ca="1">INDIRECT("'Room Details'!$M$1453")</f>
        <v>0</v>
      </c>
      <c r="M1451" cm="1">
        <f t="array" aca="1" ref="M1451" ca="1">INDIRECT("'Room Details'!$N$1453")</f>
        <v>0</v>
      </c>
      <c r="N1451" cm="1">
        <f t="array" aca="1" ref="N1451" ca="1">INDIRECT("'Room Details'!$O$1453")</f>
        <v>0</v>
      </c>
      <c r="O1451" cm="1">
        <f t="array" aca="1" ref="O1451" ca="1">INDIRECT("'Room Details'!$P$1453")</f>
        <v>0</v>
      </c>
    </row>
    <row r="1452" spans="1:15" x14ac:dyDescent="0.25">
      <c r="A1452" cm="1">
        <f t="array" aca="1" ref="A1452" ca="1">INDIRECT("'Room Details'!$B$1454")</f>
        <v>0</v>
      </c>
      <c r="B1452" cm="1">
        <f t="array" aca="1" ref="B1452" ca="1">INDIRECT("'Room Details'!$C$1454")</f>
        <v>0</v>
      </c>
      <c r="C1452" cm="1">
        <f t="array" aca="1" ref="C1452" ca="1">INDIRECT("'Room Details'!$D$1454")</f>
        <v>0</v>
      </c>
      <c r="D1452" cm="1">
        <f t="array" aca="1" ref="D1452" ca="1">INDIRECT("'Room Details'!$E$1454")</f>
        <v>0</v>
      </c>
      <c r="E1452" t="str" cm="1">
        <f t="array" aca="1" ref="E1452" ca="1">INDIRECT("'Room Details'!$F$1454")</f>
        <v xml:space="preserve"> </v>
      </c>
      <c r="F1452" cm="1">
        <f t="array" aca="1" ref="F1452" ca="1">INDIRECT("'Room Details'!$G$1454")</f>
        <v>0</v>
      </c>
      <c r="G1452" cm="1">
        <f t="array" aca="1" ref="G1452" ca="1">INDIRECT("'Room Details'!$H$1454")</f>
        <v>0</v>
      </c>
      <c r="H1452" cm="1">
        <f t="array" aca="1" ref="H1452" ca="1">INDIRECT("'Room Details'!$I$1454")</f>
        <v>0</v>
      </c>
      <c r="I1452" cm="1">
        <f t="array" aca="1" ref="I1452" ca="1">INDIRECT("'Room Details'!$J$1454")</f>
        <v>0</v>
      </c>
      <c r="J1452" cm="1">
        <f t="array" aca="1" ref="J1452" ca="1">INDIRECT("'Room Details'!$K$1454")</f>
        <v>0</v>
      </c>
      <c r="K1452" t="str" cm="1">
        <f t="array" aca="1" ref="K1452" ca="1">INDIRECT("'Room Details'!$L$1454")</f>
        <v xml:space="preserve"> </v>
      </c>
      <c r="L1452" cm="1">
        <f t="array" aca="1" ref="L1452" ca="1">INDIRECT("'Room Details'!$M$1454")</f>
        <v>0</v>
      </c>
      <c r="M1452" cm="1">
        <f t="array" aca="1" ref="M1452" ca="1">INDIRECT("'Room Details'!$N$1454")</f>
        <v>0</v>
      </c>
      <c r="N1452" cm="1">
        <f t="array" aca="1" ref="N1452" ca="1">INDIRECT("'Room Details'!$O$1454")</f>
        <v>0</v>
      </c>
      <c r="O1452" cm="1">
        <f t="array" aca="1" ref="O1452" ca="1">INDIRECT("'Room Details'!$P$1454")</f>
        <v>0</v>
      </c>
    </row>
    <row r="1453" spans="1:15" x14ac:dyDescent="0.25">
      <c r="A1453" cm="1">
        <f t="array" aca="1" ref="A1453" ca="1">INDIRECT("'Room Details'!$B$1455")</f>
        <v>0</v>
      </c>
      <c r="B1453" cm="1">
        <f t="array" aca="1" ref="B1453" ca="1">INDIRECT("'Room Details'!$C$1455")</f>
        <v>0</v>
      </c>
      <c r="C1453" cm="1">
        <f t="array" aca="1" ref="C1453" ca="1">INDIRECT("'Room Details'!$D$1455")</f>
        <v>0</v>
      </c>
      <c r="D1453" cm="1">
        <f t="array" aca="1" ref="D1453" ca="1">INDIRECT("'Room Details'!$E$1455")</f>
        <v>0</v>
      </c>
      <c r="E1453" t="str" cm="1">
        <f t="array" aca="1" ref="E1453" ca="1">INDIRECT("'Room Details'!$F$1455")</f>
        <v xml:space="preserve"> </v>
      </c>
      <c r="F1453" cm="1">
        <f t="array" aca="1" ref="F1453" ca="1">INDIRECT("'Room Details'!$G$1455")</f>
        <v>0</v>
      </c>
      <c r="G1453" cm="1">
        <f t="array" aca="1" ref="G1453" ca="1">INDIRECT("'Room Details'!$H$1455")</f>
        <v>0</v>
      </c>
      <c r="H1453" cm="1">
        <f t="array" aca="1" ref="H1453" ca="1">INDIRECT("'Room Details'!$I$1455")</f>
        <v>0</v>
      </c>
      <c r="I1453" cm="1">
        <f t="array" aca="1" ref="I1453" ca="1">INDIRECT("'Room Details'!$J$1455")</f>
        <v>0</v>
      </c>
      <c r="J1453" cm="1">
        <f t="array" aca="1" ref="J1453" ca="1">INDIRECT("'Room Details'!$K$1455")</f>
        <v>0</v>
      </c>
      <c r="K1453" t="str" cm="1">
        <f t="array" aca="1" ref="K1453" ca="1">INDIRECT("'Room Details'!$L$1455")</f>
        <v xml:space="preserve"> </v>
      </c>
      <c r="L1453" cm="1">
        <f t="array" aca="1" ref="L1453" ca="1">INDIRECT("'Room Details'!$M$1455")</f>
        <v>0</v>
      </c>
      <c r="M1453" cm="1">
        <f t="array" aca="1" ref="M1453" ca="1">INDIRECT("'Room Details'!$N$1455")</f>
        <v>0</v>
      </c>
      <c r="N1453" cm="1">
        <f t="array" aca="1" ref="N1453" ca="1">INDIRECT("'Room Details'!$O$1455")</f>
        <v>0</v>
      </c>
      <c r="O1453" cm="1">
        <f t="array" aca="1" ref="O1453" ca="1">INDIRECT("'Room Details'!$P$1455")</f>
        <v>0</v>
      </c>
    </row>
    <row r="1454" spans="1:15" x14ac:dyDescent="0.25">
      <c r="A1454" cm="1">
        <f t="array" aca="1" ref="A1454" ca="1">INDIRECT("'Room Details'!$B$1456")</f>
        <v>0</v>
      </c>
      <c r="B1454" cm="1">
        <f t="array" aca="1" ref="B1454" ca="1">INDIRECT("'Room Details'!$C$1456")</f>
        <v>0</v>
      </c>
      <c r="C1454" cm="1">
        <f t="array" aca="1" ref="C1454" ca="1">INDIRECT("'Room Details'!$D$1456")</f>
        <v>0</v>
      </c>
      <c r="D1454" cm="1">
        <f t="array" aca="1" ref="D1454" ca="1">INDIRECT("'Room Details'!$E$1456")</f>
        <v>0</v>
      </c>
      <c r="E1454" t="str" cm="1">
        <f t="array" aca="1" ref="E1454" ca="1">INDIRECT("'Room Details'!$F$1456")</f>
        <v xml:space="preserve"> </v>
      </c>
      <c r="F1454" cm="1">
        <f t="array" aca="1" ref="F1454" ca="1">INDIRECT("'Room Details'!$G$1456")</f>
        <v>0</v>
      </c>
      <c r="G1454" cm="1">
        <f t="array" aca="1" ref="G1454" ca="1">INDIRECT("'Room Details'!$H$1456")</f>
        <v>0</v>
      </c>
      <c r="H1454" cm="1">
        <f t="array" aca="1" ref="H1454" ca="1">INDIRECT("'Room Details'!$I$1456")</f>
        <v>0</v>
      </c>
      <c r="I1454" cm="1">
        <f t="array" aca="1" ref="I1454" ca="1">INDIRECT("'Room Details'!$J$1456")</f>
        <v>0</v>
      </c>
      <c r="J1454" cm="1">
        <f t="array" aca="1" ref="J1454" ca="1">INDIRECT("'Room Details'!$K$1456")</f>
        <v>0</v>
      </c>
      <c r="K1454" t="str" cm="1">
        <f t="array" aca="1" ref="K1454" ca="1">INDIRECT("'Room Details'!$L$1456")</f>
        <v xml:space="preserve"> </v>
      </c>
      <c r="L1454" cm="1">
        <f t="array" aca="1" ref="L1454" ca="1">INDIRECT("'Room Details'!$M$1456")</f>
        <v>0</v>
      </c>
      <c r="M1454" cm="1">
        <f t="array" aca="1" ref="M1454" ca="1">INDIRECT("'Room Details'!$N$1456")</f>
        <v>0</v>
      </c>
      <c r="N1454" cm="1">
        <f t="array" aca="1" ref="N1454" ca="1">INDIRECT("'Room Details'!$O$1456")</f>
        <v>0</v>
      </c>
      <c r="O1454" cm="1">
        <f t="array" aca="1" ref="O1454" ca="1">INDIRECT("'Room Details'!$P$1456")</f>
        <v>0</v>
      </c>
    </row>
    <row r="1455" spans="1:15" x14ac:dyDescent="0.25">
      <c r="A1455" cm="1">
        <f t="array" aca="1" ref="A1455" ca="1">INDIRECT("'Room Details'!$B$1457")</f>
        <v>0</v>
      </c>
      <c r="B1455" cm="1">
        <f t="array" aca="1" ref="B1455" ca="1">INDIRECT("'Room Details'!$C$1457")</f>
        <v>0</v>
      </c>
      <c r="C1455" cm="1">
        <f t="array" aca="1" ref="C1455" ca="1">INDIRECT("'Room Details'!$D$1457")</f>
        <v>0</v>
      </c>
      <c r="D1455" cm="1">
        <f t="array" aca="1" ref="D1455" ca="1">INDIRECT("'Room Details'!$E$1457")</f>
        <v>0</v>
      </c>
      <c r="E1455" t="str" cm="1">
        <f t="array" aca="1" ref="E1455" ca="1">INDIRECT("'Room Details'!$F$1457")</f>
        <v xml:space="preserve"> </v>
      </c>
      <c r="F1455" cm="1">
        <f t="array" aca="1" ref="F1455" ca="1">INDIRECT("'Room Details'!$G$1457")</f>
        <v>0</v>
      </c>
      <c r="G1455" cm="1">
        <f t="array" aca="1" ref="G1455" ca="1">INDIRECT("'Room Details'!$H$1457")</f>
        <v>0</v>
      </c>
      <c r="H1455" cm="1">
        <f t="array" aca="1" ref="H1455" ca="1">INDIRECT("'Room Details'!$I$1457")</f>
        <v>0</v>
      </c>
      <c r="I1455" cm="1">
        <f t="array" aca="1" ref="I1455" ca="1">INDIRECT("'Room Details'!$J$1457")</f>
        <v>0</v>
      </c>
      <c r="J1455" cm="1">
        <f t="array" aca="1" ref="J1455" ca="1">INDIRECT("'Room Details'!$K$1457")</f>
        <v>0</v>
      </c>
      <c r="K1455" t="str" cm="1">
        <f t="array" aca="1" ref="K1455" ca="1">INDIRECT("'Room Details'!$L$1457")</f>
        <v xml:space="preserve"> </v>
      </c>
      <c r="L1455" cm="1">
        <f t="array" aca="1" ref="L1455" ca="1">INDIRECT("'Room Details'!$M$1457")</f>
        <v>0</v>
      </c>
      <c r="M1455" cm="1">
        <f t="array" aca="1" ref="M1455" ca="1">INDIRECT("'Room Details'!$N$1457")</f>
        <v>0</v>
      </c>
      <c r="N1455" cm="1">
        <f t="array" aca="1" ref="N1455" ca="1">INDIRECT("'Room Details'!$O$1457")</f>
        <v>0</v>
      </c>
      <c r="O1455" cm="1">
        <f t="array" aca="1" ref="O1455" ca="1">INDIRECT("'Room Details'!$P$1457")</f>
        <v>0</v>
      </c>
    </row>
    <row r="1456" spans="1:15" x14ac:dyDescent="0.25">
      <c r="A1456" cm="1">
        <f t="array" aca="1" ref="A1456" ca="1">INDIRECT("'Room Details'!$B$1458")</f>
        <v>0</v>
      </c>
      <c r="B1456" cm="1">
        <f t="array" aca="1" ref="B1456" ca="1">INDIRECT("'Room Details'!$C$1458")</f>
        <v>0</v>
      </c>
      <c r="C1456" cm="1">
        <f t="array" aca="1" ref="C1456" ca="1">INDIRECT("'Room Details'!$D$1458")</f>
        <v>0</v>
      </c>
      <c r="D1456" cm="1">
        <f t="array" aca="1" ref="D1456" ca="1">INDIRECT("'Room Details'!$E$1458")</f>
        <v>0</v>
      </c>
      <c r="E1456" t="str" cm="1">
        <f t="array" aca="1" ref="E1456" ca="1">INDIRECT("'Room Details'!$F$1458")</f>
        <v xml:space="preserve"> </v>
      </c>
      <c r="F1456" cm="1">
        <f t="array" aca="1" ref="F1456" ca="1">INDIRECT("'Room Details'!$G$1458")</f>
        <v>0</v>
      </c>
      <c r="G1456" cm="1">
        <f t="array" aca="1" ref="G1456" ca="1">INDIRECT("'Room Details'!$H$1458")</f>
        <v>0</v>
      </c>
      <c r="H1456" cm="1">
        <f t="array" aca="1" ref="H1456" ca="1">INDIRECT("'Room Details'!$I$1458")</f>
        <v>0</v>
      </c>
      <c r="I1456" cm="1">
        <f t="array" aca="1" ref="I1456" ca="1">INDIRECT("'Room Details'!$J$1458")</f>
        <v>0</v>
      </c>
      <c r="J1456" cm="1">
        <f t="array" aca="1" ref="J1456" ca="1">INDIRECT("'Room Details'!$K$1458")</f>
        <v>0</v>
      </c>
      <c r="K1456" t="str" cm="1">
        <f t="array" aca="1" ref="K1456" ca="1">INDIRECT("'Room Details'!$L$1458")</f>
        <v xml:space="preserve"> </v>
      </c>
      <c r="L1456" cm="1">
        <f t="array" aca="1" ref="L1456" ca="1">INDIRECT("'Room Details'!$M$1458")</f>
        <v>0</v>
      </c>
      <c r="M1456" cm="1">
        <f t="array" aca="1" ref="M1456" ca="1">INDIRECT("'Room Details'!$N$1458")</f>
        <v>0</v>
      </c>
      <c r="N1456" cm="1">
        <f t="array" aca="1" ref="N1456" ca="1">INDIRECT("'Room Details'!$O$1458")</f>
        <v>0</v>
      </c>
      <c r="O1456" cm="1">
        <f t="array" aca="1" ref="O1456" ca="1">INDIRECT("'Room Details'!$P$1458")</f>
        <v>0</v>
      </c>
    </row>
    <row r="1457" spans="1:15" x14ac:dyDescent="0.25">
      <c r="A1457" cm="1">
        <f t="array" aca="1" ref="A1457" ca="1">INDIRECT("'Room Details'!$B$1459")</f>
        <v>0</v>
      </c>
      <c r="B1457" cm="1">
        <f t="array" aca="1" ref="B1457" ca="1">INDIRECT("'Room Details'!$C$1459")</f>
        <v>0</v>
      </c>
      <c r="C1457" cm="1">
        <f t="array" aca="1" ref="C1457" ca="1">INDIRECT("'Room Details'!$D$1459")</f>
        <v>0</v>
      </c>
      <c r="D1457" cm="1">
        <f t="array" aca="1" ref="D1457" ca="1">INDIRECT("'Room Details'!$E$1459")</f>
        <v>0</v>
      </c>
      <c r="E1457" t="str" cm="1">
        <f t="array" aca="1" ref="E1457" ca="1">INDIRECT("'Room Details'!$F$1459")</f>
        <v xml:space="preserve"> </v>
      </c>
      <c r="F1457" cm="1">
        <f t="array" aca="1" ref="F1457" ca="1">INDIRECT("'Room Details'!$G$1459")</f>
        <v>0</v>
      </c>
      <c r="G1457" cm="1">
        <f t="array" aca="1" ref="G1457" ca="1">INDIRECT("'Room Details'!$H$1459")</f>
        <v>0</v>
      </c>
      <c r="H1457" cm="1">
        <f t="array" aca="1" ref="H1457" ca="1">INDIRECT("'Room Details'!$I$1459")</f>
        <v>0</v>
      </c>
      <c r="I1457" cm="1">
        <f t="array" aca="1" ref="I1457" ca="1">INDIRECT("'Room Details'!$J$1459")</f>
        <v>0</v>
      </c>
      <c r="J1457" cm="1">
        <f t="array" aca="1" ref="J1457" ca="1">INDIRECT("'Room Details'!$K$1459")</f>
        <v>0</v>
      </c>
      <c r="K1457" t="str" cm="1">
        <f t="array" aca="1" ref="K1457" ca="1">INDIRECT("'Room Details'!$L$1459")</f>
        <v xml:space="preserve"> </v>
      </c>
      <c r="L1457" cm="1">
        <f t="array" aca="1" ref="L1457" ca="1">INDIRECT("'Room Details'!$M$1459")</f>
        <v>0</v>
      </c>
      <c r="M1457" cm="1">
        <f t="array" aca="1" ref="M1457" ca="1">INDIRECT("'Room Details'!$N$1459")</f>
        <v>0</v>
      </c>
      <c r="N1457" cm="1">
        <f t="array" aca="1" ref="N1457" ca="1">INDIRECT("'Room Details'!$O$1459")</f>
        <v>0</v>
      </c>
      <c r="O1457" cm="1">
        <f t="array" aca="1" ref="O1457" ca="1">INDIRECT("'Room Details'!$P$1459")</f>
        <v>0</v>
      </c>
    </row>
    <row r="1458" spans="1:15" x14ac:dyDescent="0.25">
      <c r="A1458" cm="1">
        <f t="array" aca="1" ref="A1458" ca="1">INDIRECT("'Room Details'!$B$1460")</f>
        <v>0</v>
      </c>
      <c r="B1458" cm="1">
        <f t="array" aca="1" ref="B1458" ca="1">INDIRECT("'Room Details'!$C$1460")</f>
        <v>0</v>
      </c>
      <c r="C1458" cm="1">
        <f t="array" aca="1" ref="C1458" ca="1">INDIRECT("'Room Details'!$D$1460")</f>
        <v>0</v>
      </c>
      <c r="D1458" cm="1">
        <f t="array" aca="1" ref="D1458" ca="1">INDIRECT("'Room Details'!$E$1460")</f>
        <v>0</v>
      </c>
      <c r="E1458" t="str" cm="1">
        <f t="array" aca="1" ref="E1458" ca="1">INDIRECT("'Room Details'!$F$1460")</f>
        <v xml:space="preserve"> </v>
      </c>
      <c r="F1458" cm="1">
        <f t="array" aca="1" ref="F1458" ca="1">INDIRECT("'Room Details'!$G$1460")</f>
        <v>0</v>
      </c>
      <c r="G1458" cm="1">
        <f t="array" aca="1" ref="G1458" ca="1">INDIRECT("'Room Details'!$H$1460")</f>
        <v>0</v>
      </c>
      <c r="H1458" cm="1">
        <f t="array" aca="1" ref="H1458" ca="1">INDIRECT("'Room Details'!$I$1460")</f>
        <v>0</v>
      </c>
      <c r="I1458" cm="1">
        <f t="array" aca="1" ref="I1458" ca="1">INDIRECT("'Room Details'!$J$1460")</f>
        <v>0</v>
      </c>
      <c r="J1458" cm="1">
        <f t="array" aca="1" ref="J1458" ca="1">INDIRECT("'Room Details'!$K$1460")</f>
        <v>0</v>
      </c>
      <c r="K1458" t="str" cm="1">
        <f t="array" aca="1" ref="K1458" ca="1">INDIRECT("'Room Details'!$L$1460")</f>
        <v xml:space="preserve"> </v>
      </c>
      <c r="L1458" cm="1">
        <f t="array" aca="1" ref="L1458" ca="1">INDIRECT("'Room Details'!$M$1460")</f>
        <v>0</v>
      </c>
      <c r="M1458" cm="1">
        <f t="array" aca="1" ref="M1458" ca="1">INDIRECT("'Room Details'!$N$1460")</f>
        <v>0</v>
      </c>
      <c r="N1458" cm="1">
        <f t="array" aca="1" ref="N1458" ca="1">INDIRECT("'Room Details'!$O$1460")</f>
        <v>0</v>
      </c>
      <c r="O1458" cm="1">
        <f t="array" aca="1" ref="O1458" ca="1">INDIRECT("'Room Details'!$P$1460")</f>
        <v>0</v>
      </c>
    </row>
    <row r="1459" spans="1:15" x14ac:dyDescent="0.25">
      <c r="A1459" cm="1">
        <f t="array" aca="1" ref="A1459" ca="1">INDIRECT("'Room Details'!$B$1461")</f>
        <v>0</v>
      </c>
      <c r="B1459" cm="1">
        <f t="array" aca="1" ref="B1459" ca="1">INDIRECT("'Room Details'!$C$1461")</f>
        <v>0</v>
      </c>
      <c r="C1459" cm="1">
        <f t="array" aca="1" ref="C1459" ca="1">INDIRECT("'Room Details'!$D$1461")</f>
        <v>0</v>
      </c>
      <c r="D1459" cm="1">
        <f t="array" aca="1" ref="D1459" ca="1">INDIRECT("'Room Details'!$E$1461")</f>
        <v>0</v>
      </c>
      <c r="E1459" t="str" cm="1">
        <f t="array" aca="1" ref="E1459" ca="1">INDIRECT("'Room Details'!$F$1461")</f>
        <v xml:space="preserve"> </v>
      </c>
      <c r="F1459" cm="1">
        <f t="array" aca="1" ref="F1459" ca="1">INDIRECT("'Room Details'!$G$1461")</f>
        <v>0</v>
      </c>
      <c r="G1459" cm="1">
        <f t="array" aca="1" ref="G1459" ca="1">INDIRECT("'Room Details'!$H$1461")</f>
        <v>0</v>
      </c>
      <c r="H1459" cm="1">
        <f t="array" aca="1" ref="H1459" ca="1">INDIRECT("'Room Details'!$I$1461")</f>
        <v>0</v>
      </c>
      <c r="I1459" cm="1">
        <f t="array" aca="1" ref="I1459" ca="1">INDIRECT("'Room Details'!$J$1461")</f>
        <v>0</v>
      </c>
      <c r="J1459" cm="1">
        <f t="array" aca="1" ref="J1459" ca="1">INDIRECT("'Room Details'!$K$1461")</f>
        <v>0</v>
      </c>
      <c r="K1459" t="str" cm="1">
        <f t="array" aca="1" ref="K1459" ca="1">INDIRECT("'Room Details'!$L$1461")</f>
        <v xml:space="preserve"> </v>
      </c>
      <c r="L1459" cm="1">
        <f t="array" aca="1" ref="L1459" ca="1">INDIRECT("'Room Details'!$M$1461")</f>
        <v>0</v>
      </c>
      <c r="M1459" cm="1">
        <f t="array" aca="1" ref="M1459" ca="1">INDIRECT("'Room Details'!$N$1461")</f>
        <v>0</v>
      </c>
      <c r="N1459" cm="1">
        <f t="array" aca="1" ref="N1459" ca="1">INDIRECT("'Room Details'!$O$1461")</f>
        <v>0</v>
      </c>
      <c r="O1459" cm="1">
        <f t="array" aca="1" ref="O1459" ca="1">INDIRECT("'Room Details'!$P$1461")</f>
        <v>0</v>
      </c>
    </row>
    <row r="1460" spans="1:15" x14ac:dyDescent="0.25">
      <c r="A1460" cm="1">
        <f t="array" aca="1" ref="A1460" ca="1">INDIRECT("'Room Details'!$B$1462")</f>
        <v>0</v>
      </c>
      <c r="B1460" cm="1">
        <f t="array" aca="1" ref="B1460" ca="1">INDIRECT("'Room Details'!$C$1462")</f>
        <v>0</v>
      </c>
      <c r="C1460" cm="1">
        <f t="array" aca="1" ref="C1460" ca="1">INDIRECT("'Room Details'!$D$1462")</f>
        <v>0</v>
      </c>
      <c r="D1460" cm="1">
        <f t="array" aca="1" ref="D1460" ca="1">INDIRECT("'Room Details'!$E$1462")</f>
        <v>0</v>
      </c>
      <c r="E1460" t="str" cm="1">
        <f t="array" aca="1" ref="E1460" ca="1">INDIRECT("'Room Details'!$F$1462")</f>
        <v xml:space="preserve"> </v>
      </c>
      <c r="F1460" cm="1">
        <f t="array" aca="1" ref="F1460" ca="1">INDIRECT("'Room Details'!$G$1462")</f>
        <v>0</v>
      </c>
      <c r="G1460" cm="1">
        <f t="array" aca="1" ref="G1460" ca="1">INDIRECT("'Room Details'!$H$1462")</f>
        <v>0</v>
      </c>
      <c r="H1460" cm="1">
        <f t="array" aca="1" ref="H1460" ca="1">INDIRECT("'Room Details'!$I$1462")</f>
        <v>0</v>
      </c>
      <c r="I1460" cm="1">
        <f t="array" aca="1" ref="I1460" ca="1">INDIRECT("'Room Details'!$J$1462")</f>
        <v>0</v>
      </c>
      <c r="J1460" cm="1">
        <f t="array" aca="1" ref="J1460" ca="1">INDIRECT("'Room Details'!$K$1462")</f>
        <v>0</v>
      </c>
      <c r="K1460" t="str" cm="1">
        <f t="array" aca="1" ref="K1460" ca="1">INDIRECT("'Room Details'!$L$1462")</f>
        <v xml:space="preserve"> </v>
      </c>
      <c r="L1460" cm="1">
        <f t="array" aca="1" ref="L1460" ca="1">INDIRECT("'Room Details'!$M$1462")</f>
        <v>0</v>
      </c>
      <c r="M1460" cm="1">
        <f t="array" aca="1" ref="M1460" ca="1">INDIRECT("'Room Details'!$N$1462")</f>
        <v>0</v>
      </c>
      <c r="N1460" cm="1">
        <f t="array" aca="1" ref="N1460" ca="1">INDIRECT("'Room Details'!$O$1462")</f>
        <v>0</v>
      </c>
      <c r="O1460" cm="1">
        <f t="array" aca="1" ref="O1460" ca="1">INDIRECT("'Room Details'!$P$1462")</f>
        <v>0</v>
      </c>
    </row>
    <row r="1461" spans="1:15" x14ac:dyDescent="0.25">
      <c r="A1461" cm="1">
        <f t="array" aca="1" ref="A1461" ca="1">INDIRECT("'Room Details'!$B$1463")</f>
        <v>0</v>
      </c>
      <c r="B1461" cm="1">
        <f t="array" aca="1" ref="B1461" ca="1">INDIRECT("'Room Details'!$C$1463")</f>
        <v>0</v>
      </c>
      <c r="C1461" cm="1">
        <f t="array" aca="1" ref="C1461" ca="1">INDIRECT("'Room Details'!$D$1463")</f>
        <v>0</v>
      </c>
      <c r="D1461" cm="1">
        <f t="array" aca="1" ref="D1461" ca="1">INDIRECT("'Room Details'!$E$1463")</f>
        <v>0</v>
      </c>
      <c r="E1461" t="str" cm="1">
        <f t="array" aca="1" ref="E1461" ca="1">INDIRECT("'Room Details'!$F$1463")</f>
        <v xml:space="preserve"> </v>
      </c>
      <c r="F1461" cm="1">
        <f t="array" aca="1" ref="F1461" ca="1">INDIRECT("'Room Details'!$G$1463")</f>
        <v>0</v>
      </c>
      <c r="G1461" cm="1">
        <f t="array" aca="1" ref="G1461" ca="1">INDIRECT("'Room Details'!$H$1463")</f>
        <v>0</v>
      </c>
      <c r="H1461" cm="1">
        <f t="array" aca="1" ref="H1461" ca="1">INDIRECT("'Room Details'!$I$1463")</f>
        <v>0</v>
      </c>
      <c r="I1461" cm="1">
        <f t="array" aca="1" ref="I1461" ca="1">INDIRECT("'Room Details'!$J$1463")</f>
        <v>0</v>
      </c>
      <c r="J1461" cm="1">
        <f t="array" aca="1" ref="J1461" ca="1">INDIRECT("'Room Details'!$K$1463")</f>
        <v>0</v>
      </c>
      <c r="K1461" t="str" cm="1">
        <f t="array" aca="1" ref="K1461" ca="1">INDIRECT("'Room Details'!$L$1463")</f>
        <v xml:space="preserve"> </v>
      </c>
      <c r="L1461" cm="1">
        <f t="array" aca="1" ref="L1461" ca="1">INDIRECT("'Room Details'!$M$1463")</f>
        <v>0</v>
      </c>
      <c r="M1461" cm="1">
        <f t="array" aca="1" ref="M1461" ca="1">INDIRECT("'Room Details'!$N$1463")</f>
        <v>0</v>
      </c>
      <c r="N1461" cm="1">
        <f t="array" aca="1" ref="N1461" ca="1">INDIRECT("'Room Details'!$O$1463")</f>
        <v>0</v>
      </c>
      <c r="O1461" cm="1">
        <f t="array" aca="1" ref="O1461" ca="1">INDIRECT("'Room Details'!$P$1463")</f>
        <v>0</v>
      </c>
    </row>
    <row r="1462" spans="1:15" x14ac:dyDescent="0.25">
      <c r="A1462" cm="1">
        <f t="array" aca="1" ref="A1462" ca="1">INDIRECT("'Room Details'!$B$1464")</f>
        <v>0</v>
      </c>
      <c r="B1462" cm="1">
        <f t="array" aca="1" ref="B1462" ca="1">INDIRECT("'Room Details'!$C$1464")</f>
        <v>0</v>
      </c>
      <c r="C1462" cm="1">
        <f t="array" aca="1" ref="C1462" ca="1">INDIRECT("'Room Details'!$D$1464")</f>
        <v>0</v>
      </c>
      <c r="D1462" cm="1">
        <f t="array" aca="1" ref="D1462" ca="1">INDIRECT("'Room Details'!$E$1464")</f>
        <v>0</v>
      </c>
      <c r="E1462" t="str" cm="1">
        <f t="array" aca="1" ref="E1462" ca="1">INDIRECT("'Room Details'!$F$1464")</f>
        <v xml:space="preserve"> </v>
      </c>
      <c r="F1462" cm="1">
        <f t="array" aca="1" ref="F1462" ca="1">INDIRECT("'Room Details'!$G$1464")</f>
        <v>0</v>
      </c>
      <c r="G1462" cm="1">
        <f t="array" aca="1" ref="G1462" ca="1">INDIRECT("'Room Details'!$H$1464")</f>
        <v>0</v>
      </c>
      <c r="H1462" cm="1">
        <f t="array" aca="1" ref="H1462" ca="1">INDIRECT("'Room Details'!$I$1464")</f>
        <v>0</v>
      </c>
      <c r="I1462" cm="1">
        <f t="array" aca="1" ref="I1462" ca="1">INDIRECT("'Room Details'!$J$1464")</f>
        <v>0</v>
      </c>
      <c r="J1462" cm="1">
        <f t="array" aca="1" ref="J1462" ca="1">INDIRECT("'Room Details'!$K$1464")</f>
        <v>0</v>
      </c>
      <c r="K1462" t="str" cm="1">
        <f t="array" aca="1" ref="K1462" ca="1">INDIRECT("'Room Details'!$L$1464")</f>
        <v xml:space="preserve"> </v>
      </c>
      <c r="L1462" cm="1">
        <f t="array" aca="1" ref="L1462" ca="1">INDIRECT("'Room Details'!$M$1464")</f>
        <v>0</v>
      </c>
      <c r="M1462" cm="1">
        <f t="array" aca="1" ref="M1462" ca="1">INDIRECT("'Room Details'!$N$1464")</f>
        <v>0</v>
      </c>
      <c r="N1462" cm="1">
        <f t="array" aca="1" ref="N1462" ca="1">INDIRECT("'Room Details'!$O$1464")</f>
        <v>0</v>
      </c>
      <c r="O1462" cm="1">
        <f t="array" aca="1" ref="O1462" ca="1">INDIRECT("'Room Details'!$P$1464")</f>
        <v>0</v>
      </c>
    </row>
    <row r="1463" spans="1:15" x14ac:dyDescent="0.25">
      <c r="A1463" cm="1">
        <f t="array" aca="1" ref="A1463" ca="1">INDIRECT("'Room Details'!$B$1465")</f>
        <v>0</v>
      </c>
      <c r="B1463" cm="1">
        <f t="array" aca="1" ref="B1463" ca="1">INDIRECT("'Room Details'!$C$1465")</f>
        <v>0</v>
      </c>
      <c r="C1463" cm="1">
        <f t="array" aca="1" ref="C1463" ca="1">INDIRECT("'Room Details'!$D$1465")</f>
        <v>0</v>
      </c>
      <c r="D1463" cm="1">
        <f t="array" aca="1" ref="D1463" ca="1">INDIRECT("'Room Details'!$E$1465")</f>
        <v>0</v>
      </c>
      <c r="E1463" t="str" cm="1">
        <f t="array" aca="1" ref="E1463" ca="1">INDIRECT("'Room Details'!$F$1465")</f>
        <v xml:space="preserve"> </v>
      </c>
      <c r="F1463" cm="1">
        <f t="array" aca="1" ref="F1463" ca="1">INDIRECT("'Room Details'!$G$1465")</f>
        <v>0</v>
      </c>
      <c r="G1463" cm="1">
        <f t="array" aca="1" ref="G1463" ca="1">INDIRECT("'Room Details'!$H$1465")</f>
        <v>0</v>
      </c>
      <c r="H1463" cm="1">
        <f t="array" aca="1" ref="H1463" ca="1">INDIRECT("'Room Details'!$I$1465")</f>
        <v>0</v>
      </c>
      <c r="I1463" cm="1">
        <f t="array" aca="1" ref="I1463" ca="1">INDIRECT("'Room Details'!$J$1465")</f>
        <v>0</v>
      </c>
      <c r="J1463" cm="1">
        <f t="array" aca="1" ref="J1463" ca="1">INDIRECT("'Room Details'!$K$1465")</f>
        <v>0</v>
      </c>
      <c r="K1463" t="str" cm="1">
        <f t="array" aca="1" ref="K1463" ca="1">INDIRECT("'Room Details'!$L$1465")</f>
        <v xml:space="preserve"> </v>
      </c>
      <c r="L1463" cm="1">
        <f t="array" aca="1" ref="L1463" ca="1">INDIRECT("'Room Details'!$M$1465")</f>
        <v>0</v>
      </c>
      <c r="M1463" cm="1">
        <f t="array" aca="1" ref="M1463" ca="1">INDIRECT("'Room Details'!$N$1465")</f>
        <v>0</v>
      </c>
      <c r="N1463" cm="1">
        <f t="array" aca="1" ref="N1463" ca="1">INDIRECT("'Room Details'!$O$1465")</f>
        <v>0</v>
      </c>
      <c r="O1463" cm="1">
        <f t="array" aca="1" ref="O1463" ca="1">INDIRECT("'Room Details'!$P$1465")</f>
        <v>0</v>
      </c>
    </row>
    <row r="1464" spans="1:15" x14ac:dyDescent="0.25">
      <c r="A1464" cm="1">
        <f t="array" aca="1" ref="A1464" ca="1">INDIRECT("'Room Details'!$B$1466")</f>
        <v>0</v>
      </c>
      <c r="B1464" cm="1">
        <f t="array" aca="1" ref="B1464" ca="1">INDIRECT("'Room Details'!$C$1466")</f>
        <v>0</v>
      </c>
      <c r="C1464" cm="1">
        <f t="array" aca="1" ref="C1464" ca="1">INDIRECT("'Room Details'!$D$1466")</f>
        <v>0</v>
      </c>
      <c r="D1464" cm="1">
        <f t="array" aca="1" ref="D1464" ca="1">INDIRECT("'Room Details'!$E$1466")</f>
        <v>0</v>
      </c>
      <c r="E1464" t="str" cm="1">
        <f t="array" aca="1" ref="E1464" ca="1">INDIRECT("'Room Details'!$F$1466")</f>
        <v xml:space="preserve"> </v>
      </c>
      <c r="F1464" cm="1">
        <f t="array" aca="1" ref="F1464" ca="1">INDIRECT("'Room Details'!$G$1466")</f>
        <v>0</v>
      </c>
      <c r="G1464" cm="1">
        <f t="array" aca="1" ref="G1464" ca="1">INDIRECT("'Room Details'!$H$1466")</f>
        <v>0</v>
      </c>
      <c r="H1464" cm="1">
        <f t="array" aca="1" ref="H1464" ca="1">INDIRECT("'Room Details'!$I$1466")</f>
        <v>0</v>
      </c>
      <c r="I1464" cm="1">
        <f t="array" aca="1" ref="I1464" ca="1">INDIRECT("'Room Details'!$J$1466")</f>
        <v>0</v>
      </c>
      <c r="J1464" cm="1">
        <f t="array" aca="1" ref="J1464" ca="1">INDIRECT("'Room Details'!$K$1466")</f>
        <v>0</v>
      </c>
      <c r="K1464" t="str" cm="1">
        <f t="array" aca="1" ref="K1464" ca="1">INDIRECT("'Room Details'!$L$1466")</f>
        <v xml:space="preserve"> </v>
      </c>
      <c r="L1464" cm="1">
        <f t="array" aca="1" ref="L1464" ca="1">INDIRECT("'Room Details'!$M$1466")</f>
        <v>0</v>
      </c>
      <c r="M1464" cm="1">
        <f t="array" aca="1" ref="M1464" ca="1">INDIRECT("'Room Details'!$N$1466")</f>
        <v>0</v>
      </c>
      <c r="N1464" cm="1">
        <f t="array" aca="1" ref="N1464" ca="1">INDIRECT("'Room Details'!$O$1466")</f>
        <v>0</v>
      </c>
      <c r="O1464" cm="1">
        <f t="array" aca="1" ref="O1464" ca="1">INDIRECT("'Room Details'!$P$1466")</f>
        <v>0</v>
      </c>
    </row>
    <row r="1465" spans="1:15" x14ac:dyDescent="0.25">
      <c r="A1465" cm="1">
        <f t="array" aca="1" ref="A1465" ca="1">INDIRECT("'Room Details'!$B$1467")</f>
        <v>0</v>
      </c>
      <c r="B1465" cm="1">
        <f t="array" aca="1" ref="B1465" ca="1">INDIRECT("'Room Details'!$C$1467")</f>
        <v>0</v>
      </c>
      <c r="C1465" cm="1">
        <f t="array" aca="1" ref="C1465" ca="1">INDIRECT("'Room Details'!$D$1467")</f>
        <v>0</v>
      </c>
      <c r="D1465" cm="1">
        <f t="array" aca="1" ref="D1465" ca="1">INDIRECT("'Room Details'!$E$1467")</f>
        <v>0</v>
      </c>
      <c r="E1465" t="str" cm="1">
        <f t="array" aca="1" ref="E1465" ca="1">INDIRECT("'Room Details'!$F$1467")</f>
        <v xml:space="preserve"> </v>
      </c>
      <c r="F1465" cm="1">
        <f t="array" aca="1" ref="F1465" ca="1">INDIRECT("'Room Details'!$G$1467")</f>
        <v>0</v>
      </c>
      <c r="G1465" cm="1">
        <f t="array" aca="1" ref="G1465" ca="1">INDIRECT("'Room Details'!$H$1467")</f>
        <v>0</v>
      </c>
      <c r="H1465" cm="1">
        <f t="array" aca="1" ref="H1465" ca="1">INDIRECT("'Room Details'!$I$1467")</f>
        <v>0</v>
      </c>
      <c r="I1465" cm="1">
        <f t="array" aca="1" ref="I1465" ca="1">INDIRECT("'Room Details'!$J$1467")</f>
        <v>0</v>
      </c>
      <c r="J1465" cm="1">
        <f t="array" aca="1" ref="J1465" ca="1">INDIRECT("'Room Details'!$K$1467")</f>
        <v>0</v>
      </c>
      <c r="K1465" t="str" cm="1">
        <f t="array" aca="1" ref="K1465" ca="1">INDIRECT("'Room Details'!$L$1467")</f>
        <v xml:space="preserve"> </v>
      </c>
      <c r="L1465" cm="1">
        <f t="array" aca="1" ref="L1465" ca="1">INDIRECT("'Room Details'!$M$1467")</f>
        <v>0</v>
      </c>
      <c r="M1465" cm="1">
        <f t="array" aca="1" ref="M1465" ca="1">INDIRECT("'Room Details'!$N$1467")</f>
        <v>0</v>
      </c>
      <c r="N1465" cm="1">
        <f t="array" aca="1" ref="N1465" ca="1">INDIRECT("'Room Details'!$O$1467")</f>
        <v>0</v>
      </c>
      <c r="O1465" cm="1">
        <f t="array" aca="1" ref="O1465" ca="1">INDIRECT("'Room Details'!$P$1467")</f>
        <v>0</v>
      </c>
    </row>
    <row r="1466" spans="1:15" x14ac:dyDescent="0.25">
      <c r="A1466" cm="1">
        <f t="array" aca="1" ref="A1466" ca="1">INDIRECT("'Room Details'!$B$1468")</f>
        <v>0</v>
      </c>
      <c r="B1466" cm="1">
        <f t="array" aca="1" ref="B1466" ca="1">INDIRECT("'Room Details'!$C$1468")</f>
        <v>0</v>
      </c>
      <c r="C1466" cm="1">
        <f t="array" aca="1" ref="C1466" ca="1">INDIRECT("'Room Details'!$D$1468")</f>
        <v>0</v>
      </c>
      <c r="D1466" cm="1">
        <f t="array" aca="1" ref="D1466" ca="1">INDIRECT("'Room Details'!$E$1468")</f>
        <v>0</v>
      </c>
      <c r="E1466" t="str" cm="1">
        <f t="array" aca="1" ref="E1466" ca="1">INDIRECT("'Room Details'!$F$1468")</f>
        <v xml:space="preserve"> </v>
      </c>
      <c r="F1466" cm="1">
        <f t="array" aca="1" ref="F1466" ca="1">INDIRECT("'Room Details'!$G$1468")</f>
        <v>0</v>
      </c>
      <c r="G1466" cm="1">
        <f t="array" aca="1" ref="G1466" ca="1">INDIRECT("'Room Details'!$H$1468")</f>
        <v>0</v>
      </c>
      <c r="H1466" cm="1">
        <f t="array" aca="1" ref="H1466" ca="1">INDIRECT("'Room Details'!$I$1468")</f>
        <v>0</v>
      </c>
      <c r="I1466" cm="1">
        <f t="array" aca="1" ref="I1466" ca="1">INDIRECT("'Room Details'!$J$1468")</f>
        <v>0</v>
      </c>
      <c r="J1466" cm="1">
        <f t="array" aca="1" ref="J1466" ca="1">INDIRECT("'Room Details'!$K$1468")</f>
        <v>0</v>
      </c>
      <c r="K1466" t="str" cm="1">
        <f t="array" aca="1" ref="K1466" ca="1">INDIRECT("'Room Details'!$L$1468")</f>
        <v xml:space="preserve"> </v>
      </c>
      <c r="L1466" cm="1">
        <f t="array" aca="1" ref="L1466" ca="1">INDIRECT("'Room Details'!$M$1468")</f>
        <v>0</v>
      </c>
      <c r="M1466" cm="1">
        <f t="array" aca="1" ref="M1466" ca="1">INDIRECT("'Room Details'!$N$1468")</f>
        <v>0</v>
      </c>
      <c r="N1466" cm="1">
        <f t="array" aca="1" ref="N1466" ca="1">INDIRECT("'Room Details'!$O$1468")</f>
        <v>0</v>
      </c>
      <c r="O1466" cm="1">
        <f t="array" aca="1" ref="O1466" ca="1">INDIRECT("'Room Details'!$P$1468")</f>
        <v>0</v>
      </c>
    </row>
    <row r="1467" spans="1:15" x14ac:dyDescent="0.25">
      <c r="A1467" cm="1">
        <f t="array" aca="1" ref="A1467" ca="1">INDIRECT("'Room Details'!$B$1469")</f>
        <v>0</v>
      </c>
      <c r="B1467" cm="1">
        <f t="array" aca="1" ref="B1467" ca="1">INDIRECT("'Room Details'!$C$1469")</f>
        <v>0</v>
      </c>
      <c r="C1467" cm="1">
        <f t="array" aca="1" ref="C1467" ca="1">INDIRECT("'Room Details'!$D$1469")</f>
        <v>0</v>
      </c>
      <c r="D1467" cm="1">
        <f t="array" aca="1" ref="D1467" ca="1">INDIRECT("'Room Details'!$E$1469")</f>
        <v>0</v>
      </c>
      <c r="E1467" t="str" cm="1">
        <f t="array" aca="1" ref="E1467" ca="1">INDIRECT("'Room Details'!$F$1469")</f>
        <v xml:space="preserve"> </v>
      </c>
      <c r="F1467" cm="1">
        <f t="array" aca="1" ref="F1467" ca="1">INDIRECT("'Room Details'!$G$1469")</f>
        <v>0</v>
      </c>
      <c r="G1467" cm="1">
        <f t="array" aca="1" ref="G1467" ca="1">INDIRECT("'Room Details'!$H$1469")</f>
        <v>0</v>
      </c>
      <c r="H1467" cm="1">
        <f t="array" aca="1" ref="H1467" ca="1">INDIRECT("'Room Details'!$I$1469")</f>
        <v>0</v>
      </c>
      <c r="I1467" cm="1">
        <f t="array" aca="1" ref="I1467" ca="1">INDIRECT("'Room Details'!$J$1469")</f>
        <v>0</v>
      </c>
      <c r="J1467" cm="1">
        <f t="array" aca="1" ref="J1467" ca="1">INDIRECT("'Room Details'!$K$1469")</f>
        <v>0</v>
      </c>
      <c r="K1467" t="str" cm="1">
        <f t="array" aca="1" ref="K1467" ca="1">INDIRECT("'Room Details'!$L$1469")</f>
        <v xml:space="preserve"> </v>
      </c>
      <c r="L1467" cm="1">
        <f t="array" aca="1" ref="L1467" ca="1">INDIRECT("'Room Details'!$M$1469")</f>
        <v>0</v>
      </c>
      <c r="M1467" cm="1">
        <f t="array" aca="1" ref="M1467" ca="1">INDIRECT("'Room Details'!$N$1469")</f>
        <v>0</v>
      </c>
      <c r="N1467" cm="1">
        <f t="array" aca="1" ref="N1467" ca="1">INDIRECT("'Room Details'!$O$1469")</f>
        <v>0</v>
      </c>
      <c r="O1467" cm="1">
        <f t="array" aca="1" ref="O1467" ca="1">INDIRECT("'Room Details'!$P$1469")</f>
        <v>0</v>
      </c>
    </row>
    <row r="1468" spans="1:15" x14ac:dyDescent="0.25">
      <c r="A1468" cm="1">
        <f t="array" aca="1" ref="A1468" ca="1">INDIRECT("'Room Details'!$B$1470")</f>
        <v>0</v>
      </c>
      <c r="B1468" cm="1">
        <f t="array" aca="1" ref="B1468" ca="1">INDIRECT("'Room Details'!$C$1470")</f>
        <v>0</v>
      </c>
      <c r="C1468" cm="1">
        <f t="array" aca="1" ref="C1468" ca="1">INDIRECT("'Room Details'!$D$1470")</f>
        <v>0</v>
      </c>
      <c r="D1468" cm="1">
        <f t="array" aca="1" ref="D1468" ca="1">INDIRECT("'Room Details'!$E$1470")</f>
        <v>0</v>
      </c>
      <c r="E1468" t="str" cm="1">
        <f t="array" aca="1" ref="E1468" ca="1">INDIRECT("'Room Details'!$F$1470")</f>
        <v xml:space="preserve"> </v>
      </c>
      <c r="F1468" cm="1">
        <f t="array" aca="1" ref="F1468" ca="1">INDIRECT("'Room Details'!$G$1470")</f>
        <v>0</v>
      </c>
      <c r="G1468" cm="1">
        <f t="array" aca="1" ref="G1468" ca="1">INDIRECT("'Room Details'!$H$1470")</f>
        <v>0</v>
      </c>
      <c r="H1468" cm="1">
        <f t="array" aca="1" ref="H1468" ca="1">INDIRECT("'Room Details'!$I$1470")</f>
        <v>0</v>
      </c>
      <c r="I1468" cm="1">
        <f t="array" aca="1" ref="I1468" ca="1">INDIRECT("'Room Details'!$J$1470")</f>
        <v>0</v>
      </c>
      <c r="J1468" cm="1">
        <f t="array" aca="1" ref="J1468" ca="1">INDIRECT("'Room Details'!$K$1470")</f>
        <v>0</v>
      </c>
      <c r="K1468" t="str" cm="1">
        <f t="array" aca="1" ref="K1468" ca="1">INDIRECT("'Room Details'!$L$1470")</f>
        <v xml:space="preserve"> </v>
      </c>
      <c r="L1468" cm="1">
        <f t="array" aca="1" ref="L1468" ca="1">INDIRECT("'Room Details'!$M$1470")</f>
        <v>0</v>
      </c>
      <c r="M1468" cm="1">
        <f t="array" aca="1" ref="M1468" ca="1">INDIRECT("'Room Details'!$N$1470")</f>
        <v>0</v>
      </c>
      <c r="N1468" cm="1">
        <f t="array" aca="1" ref="N1468" ca="1">INDIRECT("'Room Details'!$O$1470")</f>
        <v>0</v>
      </c>
      <c r="O1468" cm="1">
        <f t="array" aca="1" ref="O1468" ca="1">INDIRECT("'Room Details'!$P$1470")</f>
        <v>0</v>
      </c>
    </row>
    <row r="1469" spans="1:15" x14ac:dyDescent="0.25">
      <c r="A1469" cm="1">
        <f t="array" aca="1" ref="A1469" ca="1">INDIRECT("'Room Details'!$B$1471")</f>
        <v>0</v>
      </c>
      <c r="B1469" cm="1">
        <f t="array" aca="1" ref="B1469" ca="1">INDIRECT("'Room Details'!$C$1471")</f>
        <v>0</v>
      </c>
      <c r="C1469" cm="1">
        <f t="array" aca="1" ref="C1469" ca="1">INDIRECT("'Room Details'!$D$1471")</f>
        <v>0</v>
      </c>
      <c r="D1469" cm="1">
        <f t="array" aca="1" ref="D1469" ca="1">INDIRECT("'Room Details'!$E$1471")</f>
        <v>0</v>
      </c>
      <c r="E1469" t="str" cm="1">
        <f t="array" aca="1" ref="E1469" ca="1">INDIRECT("'Room Details'!$F$1471")</f>
        <v xml:space="preserve"> </v>
      </c>
      <c r="F1469" cm="1">
        <f t="array" aca="1" ref="F1469" ca="1">INDIRECT("'Room Details'!$G$1471")</f>
        <v>0</v>
      </c>
      <c r="G1469" cm="1">
        <f t="array" aca="1" ref="G1469" ca="1">INDIRECT("'Room Details'!$H$1471")</f>
        <v>0</v>
      </c>
      <c r="H1469" cm="1">
        <f t="array" aca="1" ref="H1469" ca="1">INDIRECT("'Room Details'!$I$1471")</f>
        <v>0</v>
      </c>
      <c r="I1469" cm="1">
        <f t="array" aca="1" ref="I1469" ca="1">INDIRECT("'Room Details'!$J$1471")</f>
        <v>0</v>
      </c>
      <c r="J1469" cm="1">
        <f t="array" aca="1" ref="J1469" ca="1">INDIRECT("'Room Details'!$K$1471")</f>
        <v>0</v>
      </c>
      <c r="K1469" t="str" cm="1">
        <f t="array" aca="1" ref="K1469" ca="1">INDIRECT("'Room Details'!$L$1471")</f>
        <v xml:space="preserve"> </v>
      </c>
      <c r="L1469" cm="1">
        <f t="array" aca="1" ref="L1469" ca="1">INDIRECT("'Room Details'!$M$1471")</f>
        <v>0</v>
      </c>
      <c r="M1469" cm="1">
        <f t="array" aca="1" ref="M1469" ca="1">INDIRECT("'Room Details'!$N$1471")</f>
        <v>0</v>
      </c>
      <c r="N1469" cm="1">
        <f t="array" aca="1" ref="N1469" ca="1">INDIRECT("'Room Details'!$O$1471")</f>
        <v>0</v>
      </c>
      <c r="O1469" cm="1">
        <f t="array" aca="1" ref="O1469" ca="1">INDIRECT("'Room Details'!$P$1471")</f>
        <v>0</v>
      </c>
    </row>
    <row r="1470" spans="1:15" x14ac:dyDescent="0.25">
      <c r="A1470" cm="1">
        <f t="array" aca="1" ref="A1470" ca="1">INDIRECT("'Room Details'!$B$1472")</f>
        <v>0</v>
      </c>
      <c r="B1470" cm="1">
        <f t="array" aca="1" ref="B1470" ca="1">INDIRECT("'Room Details'!$C$1472")</f>
        <v>0</v>
      </c>
      <c r="C1470" cm="1">
        <f t="array" aca="1" ref="C1470" ca="1">INDIRECT("'Room Details'!$D$1472")</f>
        <v>0</v>
      </c>
      <c r="D1470" cm="1">
        <f t="array" aca="1" ref="D1470" ca="1">INDIRECT("'Room Details'!$E$1472")</f>
        <v>0</v>
      </c>
      <c r="E1470" t="str" cm="1">
        <f t="array" aca="1" ref="E1470" ca="1">INDIRECT("'Room Details'!$F$1472")</f>
        <v xml:space="preserve"> </v>
      </c>
      <c r="F1470" cm="1">
        <f t="array" aca="1" ref="F1470" ca="1">INDIRECT("'Room Details'!$G$1472")</f>
        <v>0</v>
      </c>
      <c r="G1470" cm="1">
        <f t="array" aca="1" ref="G1470" ca="1">INDIRECT("'Room Details'!$H$1472")</f>
        <v>0</v>
      </c>
      <c r="H1470" cm="1">
        <f t="array" aca="1" ref="H1470" ca="1">INDIRECT("'Room Details'!$I$1472")</f>
        <v>0</v>
      </c>
      <c r="I1470" cm="1">
        <f t="array" aca="1" ref="I1470" ca="1">INDIRECT("'Room Details'!$J$1472")</f>
        <v>0</v>
      </c>
      <c r="J1470" cm="1">
        <f t="array" aca="1" ref="J1470" ca="1">INDIRECT("'Room Details'!$K$1472")</f>
        <v>0</v>
      </c>
      <c r="K1470" t="str" cm="1">
        <f t="array" aca="1" ref="K1470" ca="1">INDIRECT("'Room Details'!$L$1472")</f>
        <v xml:space="preserve"> </v>
      </c>
      <c r="L1470" cm="1">
        <f t="array" aca="1" ref="L1470" ca="1">INDIRECT("'Room Details'!$M$1472")</f>
        <v>0</v>
      </c>
      <c r="M1470" cm="1">
        <f t="array" aca="1" ref="M1470" ca="1">INDIRECT("'Room Details'!$N$1472")</f>
        <v>0</v>
      </c>
      <c r="N1470" cm="1">
        <f t="array" aca="1" ref="N1470" ca="1">INDIRECT("'Room Details'!$O$1472")</f>
        <v>0</v>
      </c>
      <c r="O1470" cm="1">
        <f t="array" aca="1" ref="O1470" ca="1">INDIRECT("'Room Details'!$P$1472")</f>
        <v>0</v>
      </c>
    </row>
    <row r="1471" spans="1:15" x14ac:dyDescent="0.25">
      <c r="A1471" cm="1">
        <f t="array" aca="1" ref="A1471" ca="1">INDIRECT("'Room Details'!$B$1473")</f>
        <v>0</v>
      </c>
      <c r="B1471" cm="1">
        <f t="array" aca="1" ref="B1471" ca="1">INDIRECT("'Room Details'!$C$1473")</f>
        <v>0</v>
      </c>
      <c r="C1471" cm="1">
        <f t="array" aca="1" ref="C1471" ca="1">INDIRECT("'Room Details'!$D$1473")</f>
        <v>0</v>
      </c>
      <c r="D1471" cm="1">
        <f t="array" aca="1" ref="D1471" ca="1">INDIRECT("'Room Details'!$E$1473")</f>
        <v>0</v>
      </c>
      <c r="E1471" t="str" cm="1">
        <f t="array" aca="1" ref="E1471" ca="1">INDIRECT("'Room Details'!$F$1473")</f>
        <v xml:space="preserve"> </v>
      </c>
      <c r="F1471" cm="1">
        <f t="array" aca="1" ref="F1471" ca="1">INDIRECT("'Room Details'!$G$1473")</f>
        <v>0</v>
      </c>
      <c r="G1471" cm="1">
        <f t="array" aca="1" ref="G1471" ca="1">INDIRECT("'Room Details'!$H$1473")</f>
        <v>0</v>
      </c>
      <c r="H1471" cm="1">
        <f t="array" aca="1" ref="H1471" ca="1">INDIRECT("'Room Details'!$I$1473")</f>
        <v>0</v>
      </c>
      <c r="I1471" cm="1">
        <f t="array" aca="1" ref="I1471" ca="1">INDIRECT("'Room Details'!$J$1473")</f>
        <v>0</v>
      </c>
      <c r="J1471" cm="1">
        <f t="array" aca="1" ref="J1471" ca="1">INDIRECT("'Room Details'!$K$1473")</f>
        <v>0</v>
      </c>
      <c r="K1471" t="str" cm="1">
        <f t="array" aca="1" ref="K1471" ca="1">INDIRECT("'Room Details'!$L$1473")</f>
        <v xml:space="preserve"> </v>
      </c>
      <c r="L1471" cm="1">
        <f t="array" aca="1" ref="L1471" ca="1">INDIRECT("'Room Details'!$M$1473")</f>
        <v>0</v>
      </c>
      <c r="M1471" cm="1">
        <f t="array" aca="1" ref="M1471" ca="1">INDIRECT("'Room Details'!$N$1473")</f>
        <v>0</v>
      </c>
      <c r="N1471" cm="1">
        <f t="array" aca="1" ref="N1471" ca="1">INDIRECT("'Room Details'!$O$1473")</f>
        <v>0</v>
      </c>
      <c r="O1471" cm="1">
        <f t="array" aca="1" ref="O1471" ca="1">INDIRECT("'Room Details'!$P$1473")</f>
        <v>0</v>
      </c>
    </row>
    <row r="1472" spans="1:15" x14ac:dyDescent="0.25">
      <c r="A1472" cm="1">
        <f t="array" aca="1" ref="A1472" ca="1">INDIRECT("'Room Details'!$B$1474")</f>
        <v>0</v>
      </c>
      <c r="B1472" cm="1">
        <f t="array" aca="1" ref="B1472" ca="1">INDIRECT("'Room Details'!$C$1474")</f>
        <v>0</v>
      </c>
      <c r="C1472" cm="1">
        <f t="array" aca="1" ref="C1472" ca="1">INDIRECT("'Room Details'!$D$1474")</f>
        <v>0</v>
      </c>
      <c r="D1472" cm="1">
        <f t="array" aca="1" ref="D1472" ca="1">INDIRECT("'Room Details'!$E$1474")</f>
        <v>0</v>
      </c>
      <c r="E1472" t="str" cm="1">
        <f t="array" aca="1" ref="E1472" ca="1">INDIRECT("'Room Details'!$F$1474")</f>
        <v xml:space="preserve"> </v>
      </c>
      <c r="F1472" cm="1">
        <f t="array" aca="1" ref="F1472" ca="1">INDIRECT("'Room Details'!$G$1474")</f>
        <v>0</v>
      </c>
      <c r="G1472" cm="1">
        <f t="array" aca="1" ref="G1472" ca="1">INDIRECT("'Room Details'!$H$1474")</f>
        <v>0</v>
      </c>
      <c r="H1472" cm="1">
        <f t="array" aca="1" ref="H1472" ca="1">INDIRECT("'Room Details'!$I$1474")</f>
        <v>0</v>
      </c>
      <c r="I1472" cm="1">
        <f t="array" aca="1" ref="I1472" ca="1">INDIRECT("'Room Details'!$J$1474")</f>
        <v>0</v>
      </c>
      <c r="J1472" cm="1">
        <f t="array" aca="1" ref="J1472" ca="1">INDIRECT("'Room Details'!$K$1474")</f>
        <v>0</v>
      </c>
      <c r="K1472" t="str" cm="1">
        <f t="array" aca="1" ref="K1472" ca="1">INDIRECT("'Room Details'!$L$1474")</f>
        <v xml:space="preserve"> </v>
      </c>
      <c r="L1472" cm="1">
        <f t="array" aca="1" ref="L1472" ca="1">INDIRECT("'Room Details'!$M$1474")</f>
        <v>0</v>
      </c>
      <c r="M1472" cm="1">
        <f t="array" aca="1" ref="M1472" ca="1">INDIRECT("'Room Details'!$N$1474")</f>
        <v>0</v>
      </c>
      <c r="N1472" cm="1">
        <f t="array" aca="1" ref="N1472" ca="1">INDIRECT("'Room Details'!$O$1474")</f>
        <v>0</v>
      </c>
      <c r="O1472" cm="1">
        <f t="array" aca="1" ref="O1472" ca="1">INDIRECT("'Room Details'!$P$1474")</f>
        <v>0</v>
      </c>
    </row>
    <row r="1473" spans="1:15" x14ac:dyDescent="0.25">
      <c r="A1473" cm="1">
        <f t="array" aca="1" ref="A1473" ca="1">INDIRECT("'Room Details'!$B$1475")</f>
        <v>0</v>
      </c>
      <c r="B1473" cm="1">
        <f t="array" aca="1" ref="B1473" ca="1">INDIRECT("'Room Details'!$C$1475")</f>
        <v>0</v>
      </c>
      <c r="C1473" cm="1">
        <f t="array" aca="1" ref="C1473" ca="1">INDIRECT("'Room Details'!$D$1475")</f>
        <v>0</v>
      </c>
      <c r="D1473" cm="1">
        <f t="array" aca="1" ref="D1473" ca="1">INDIRECT("'Room Details'!$E$1475")</f>
        <v>0</v>
      </c>
      <c r="E1473" t="str" cm="1">
        <f t="array" aca="1" ref="E1473" ca="1">INDIRECT("'Room Details'!$F$1475")</f>
        <v xml:space="preserve"> </v>
      </c>
      <c r="F1473" cm="1">
        <f t="array" aca="1" ref="F1473" ca="1">INDIRECT("'Room Details'!$G$1475")</f>
        <v>0</v>
      </c>
      <c r="G1473" cm="1">
        <f t="array" aca="1" ref="G1473" ca="1">INDIRECT("'Room Details'!$H$1475")</f>
        <v>0</v>
      </c>
      <c r="H1473" cm="1">
        <f t="array" aca="1" ref="H1473" ca="1">INDIRECT("'Room Details'!$I$1475")</f>
        <v>0</v>
      </c>
      <c r="I1473" cm="1">
        <f t="array" aca="1" ref="I1473" ca="1">INDIRECT("'Room Details'!$J$1475")</f>
        <v>0</v>
      </c>
      <c r="J1473" cm="1">
        <f t="array" aca="1" ref="J1473" ca="1">INDIRECT("'Room Details'!$K$1475")</f>
        <v>0</v>
      </c>
      <c r="K1473" t="str" cm="1">
        <f t="array" aca="1" ref="K1473" ca="1">INDIRECT("'Room Details'!$L$1475")</f>
        <v xml:space="preserve"> </v>
      </c>
      <c r="L1473" cm="1">
        <f t="array" aca="1" ref="L1473" ca="1">INDIRECT("'Room Details'!$M$1475")</f>
        <v>0</v>
      </c>
      <c r="M1473" cm="1">
        <f t="array" aca="1" ref="M1473" ca="1">INDIRECT("'Room Details'!$N$1475")</f>
        <v>0</v>
      </c>
      <c r="N1473" cm="1">
        <f t="array" aca="1" ref="N1473" ca="1">INDIRECT("'Room Details'!$O$1475")</f>
        <v>0</v>
      </c>
      <c r="O1473" cm="1">
        <f t="array" aca="1" ref="O1473" ca="1">INDIRECT("'Room Details'!$P$1475")</f>
        <v>0</v>
      </c>
    </row>
    <row r="1474" spans="1:15" x14ac:dyDescent="0.25">
      <c r="A1474" cm="1">
        <f t="array" aca="1" ref="A1474" ca="1">INDIRECT("'Room Details'!$B$1476")</f>
        <v>0</v>
      </c>
      <c r="B1474" cm="1">
        <f t="array" aca="1" ref="B1474" ca="1">INDIRECT("'Room Details'!$C$1476")</f>
        <v>0</v>
      </c>
      <c r="C1474" cm="1">
        <f t="array" aca="1" ref="C1474" ca="1">INDIRECT("'Room Details'!$D$1476")</f>
        <v>0</v>
      </c>
      <c r="D1474" cm="1">
        <f t="array" aca="1" ref="D1474" ca="1">INDIRECT("'Room Details'!$E$1476")</f>
        <v>0</v>
      </c>
      <c r="E1474" t="str" cm="1">
        <f t="array" aca="1" ref="E1474" ca="1">INDIRECT("'Room Details'!$F$1476")</f>
        <v xml:space="preserve"> </v>
      </c>
      <c r="F1474" cm="1">
        <f t="array" aca="1" ref="F1474" ca="1">INDIRECT("'Room Details'!$G$1476")</f>
        <v>0</v>
      </c>
      <c r="G1474" cm="1">
        <f t="array" aca="1" ref="G1474" ca="1">INDIRECT("'Room Details'!$H$1476")</f>
        <v>0</v>
      </c>
      <c r="H1474" cm="1">
        <f t="array" aca="1" ref="H1474" ca="1">INDIRECT("'Room Details'!$I$1476")</f>
        <v>0</v>
      </c>
      <c r="I1474" cm="1">
        <f t="array" aca="1" ref="I1474" ca="1">INDIRECT("'Room Details'!$J$1476")</f>
        <v>0</v>
      </c>
      <c r="J1474" cm="1">
        <f t="array" aca="1" ref="J1474" ca="1">INDIRECT("'Room Details'!$K$1476")</f>
        <v>0</v>
      </c>
      <c r="K1474" t="str" cm="1">
        <f t="array" aca="1" ref="K1474" ca="1">INDIRECT("'Room Details'!$L$1476")</f>
        <v xml:space="preserve"> </v>
      </c>
      <c r="L1474" cm="1">
        <f t="array" aca="1" ref="L1474" ca="1">INDIRECT("'Room Details'!$M$1476")</f>
        <v>0</v>
      </c>
      <c r="M1474" cm="1">
        <f t="array" aca="1" ref="M1474" ca="1">INDIRECT("'Room Details'!$N$1476")</f>
        <v>0</v>
      </c>
      <c r="N1474" cm="1">
        <f t="array" aca="1" ref="N1474" ca="1">INDIRECT("'Room Details'!$O$1476")</f>
        <v>0</v>
      </c>
      <c r="O1474" cm="1">
        <f t="array" aca="1" ref="O1474" ca="1">INDIRECT("'Room Details'!$P$1476")</f>
        <v>0</v>
      </c>
    </row>
    <row r="1475" spans="1:15" x14ac:dyDescent="0.25">
      <c r="A1475" cm="1">
        <f t="array" aca="1" ref="A1475" ca="1">INDIRECT("'Room Details'!$B$1477")</f>
        <v>0</v>
      </c>
      <c r="B1475" cm="1">
        <f t="array" aca="1" ref="B1475" ca="1">INDIRECT("'Room Details'!$C$1477")</f>
        <v>0</v>
      </c>
      <c r="C1475" cm="1">
        <f t="array" aca="1" ref="C1475" ca="1">INDIRECT("'Room Details'!$D$1477")</f>
        <v>0</v>
      </c>
      <c r="D1475" cm="1">
        <f t="array" aca="1" ref="D1475" ca="1">INDIRECT("'Room Details'!$E$1477")</f>
        <v>0</v>
      </c>
      <c r="E1475" t="str" cm="1">
        <f t="array" aca="1" ref="E1475" ca="1">INDIRECT("'Room Details'!$F$1477")</f>
        <v xml:space="preserve"> </v>
      </c>
      <c r="F1475" cm="1">
        <f t="array" aca="1" ref="F1475" ca="1">INDIRECT("'Room Details'!$G$1477")</f>
        <v>0</v>
      </c>
      <c r="G1475" cm="1">
        <f t="array" aca="1" ref="G1475" ca="1">INDIRECT("'Room Details'!$H$1477")</f>
        <v>0</v>
      </c>
      <c r="H1475" cm="1">
        <f t="array" aca="1" ref="H1475" ca="1">INDIRECT("'Room Details'!$I$1477")</f>
        <v>0</v>
      </c>
      <c r="I1475" cm="1">
        <f t="array" aca="1" ref="I1475" ca="1">INDIRECT("'Room Details'!$J$1477")</f>
        <v>0</v>
      </c>
      <c r="J1475" cm="1">
        <f t="array" aca="1" ref="J1475" ca="1">INDIRECT("'Room Details'!$K$1477")</f>
        <v>0</v>
      </c>
      <c r="K1475" t="str" cm="1">
        <f t="array" aca="1" ref="K1475" ca="1">INDIRECT("'Room Details'!$L$1477")</f>
        <v xml:space="preserve"> </v>
      </c>
      <c r="L1475" cm="1">
        <f t="array" aca="1" ref="L1475" ca="1">INDIRECT("'Room Details'!$M$1477")</f>
        <v>0</v>
      </c>
      <c r="M1475" cm="1">
        <f t="array" aca="1" ref="M1475" ca="1">INDIRECT("'Room Details'!$N$1477")</f>
        <v>0</v>
      </c>
      <c r="N1475" cm="1">
        <f t="array" aca="1" ref="N1475" ca="1">INDIRECT("'Room Details'!$O$1477")</f>
        <v>0</v>
      </c>
      <c r="O1475" cm="1">
        <f t="array" aca="1" ref="O1475" ca="1">INDIRECT("'Room Details'!$P$1477")</f>
        <v>0</v>
      </c>
    </row>
    <row r="1476" spans="1:15" x14ac:dyDescent="0.25">
      <c r="A1476" cm="1">
        <f t="array" aca="1" ref="A1476" ca="1">INDIRECT("'Room Details'!$B$1478")</f>
        <v>0</v>
      </c>
      <c r="B1476" cm="1">
        <f t="array" aca="1" ref="B1476" ca="1">INDIRECT("'Room Details'!$C$1478")</f>
        <v>0</v>
      </c>
      <c r="C1476" cm="1">
        <f t="array" aca="1" ref="C1476" ca="1">INDIRECT("'Room Details'!$D$1478")</f>
        <v>0</v>
      </c>
      <c r="D1476" cm="1">
        <f t="array" aca="1" ref="D1476" ca="1">INDIRECT("'Room Details'!$E$1478")</f>
        <v>0</v>
      </c>
      <c r="E1476" t="str" cm="1">
        <f t="array" aca="1" ref="E1476" ca="1">INDIRECT("'Room Details'!$F$1478")</f>
        <v xml:space="preserve"> </v>
      </c>
      <c r="F1476" cm="1">
        <f t="array" aca="1" ref="F1476" ca="1">INDIRECT("'Room Details'!$G$1478")</f>
        <v>0</v>
      </c>
      <c r="G1476" cm="1">
        <f t="array" aca="1" ref="G1476" ca="1">INDIRECT("'Room Details'!$H$1478")</f>
        <v>0</v>
      </c>
      <c r="H1476" cm="1">
        <f t="array" aca="1" ref="H1476" ca="1">INDIRECT("'Room Details'!$I$1478")</f>
        <v>0</v>
      </c>
      <c r="I1476" cm="1">
        <f t="array" aca="1" ref="I1476" ca="1">INDIRECT("'Room Details'!$J$1478")</f>
        <v>0</v>
      </c>
      <c r="J1476" cm="1">
        <f t="array" aca="1" ref="J1476" ca="1">INDIRECT("'Room Details'!$K$1478")</f>
        <v>0</v>
      </c>
      <c r="K1476" t="str" cm="1">
        <f t="array" aca="1" ref="K1476" ca="1">INDIRECT("'Room Details'!$L$1478")</f>
        <v xml:space="preserve"> </v>
      </c>
      <c r="L1476" cm="1">
        <f t="array" aca="1" ref="L1476" ca="1">INDIRECT("'Room Details'!$M$1478")</f>
        <v>0</v>
      </c>
      <c r="M1476" cm="1">
        <f t="array" aca="1" ref="M1476" ca="1">INDIRECT("'Room Details'!$N$1478")</f>
        <v>0</v>
      </c>
      <c r="N1476" cm="1">
        <f t="array" aca="1" ref="N1476" ca="1">INDIRECT("'Room Details'!$O$1478")</f>
        <v>0</v>
      </c>
      <c r="O1476" cm="1">
        <f t="array" aca="1" ref="O1476" ca="1">INDIRECT("'Room Details'!$P$1478")</f>
        <v>0</v>
      </c>
    </row>
    <row r="1477" spans="1:15" x14ac:dyDescent="0.25">
      <c r="A1477" cm="1">
        <f t="array" aca="1" ref="A1477" ca="1">INDIRECT("'Room Details'!$B$1479")</f>
        <v>0</v>
      </c>
      <c r="B1477" cm="1">
        <f t="array" aca="1" ref="B1477" ca="1">INDIRECT("'Room Details'!$C$1479")</f>
        <v>0</v>
      </c>
      <c r="C1477" cm="1">
        <f t="array" aca="1" ref="C1477" ca="1">INDIRECT("'Room Details'!$D$1479")</f>
        <v>0</v>
      </c>
      <c r="D1477" cm="1">
        <f t="array" aca="1" ref="D1477" ca="1">INDIRECT("'Room Details'!$E$1479")</f>
        <v>0</v>
      </c>
      <c r="E1477" t="str" cm="1">
        <f t="array" aca="1" ref="E1477" ca="1">INDIRECT("'Room Details'!$F$1479")</f>
        <v xml:space="preserve"> </v>
      </c>
      <c r="F1477" cm="1">
        <f t="array" aca="1" ref="F1477" ca="1">INDIRECT("'Room Details'!$G$1479")</f>
        <v>0</v>
      </c>
      <c r="G1477" cm="1">
        <f t="array" aca="1" ref="G1477" ca="1">INDIRECT("'Room Details'!$H$1479")</f>
        <v>0</v>
      </c>
      <c r="H1477" cm="1">
        <f t="array" aca="1" ref="H1477" ca="1">INDIRECT("'Room Details'!$I$1479")</f>
        <v>0</v>
      </c>
      <c r="I1477" cm="1">
        <f t="array" aca="1" ref="I1477" ca="1">INDIRECT("'Room Details'!$J$1479")</f>
        <v>0</v>
      </c>
      <c r="J1477" cm="1">
        <f t="array" aca="1" ref="J1477" ca="1">INDIRECT("'Room Details'!$K$1479")</f>
        <v>0</v>
      </c>
      <c r="K1477" t="str" cm="1">
        <f t="array" aca="1" ref="K1477" ca="1">INDIRECT("'Room Details'!$L$1479")</f>
        <v xml:space="preserve"> </v>
      </c>
      <c r="L1477" cm="1">
        <f t="array" aca="1" ref="L1477" ca="1">INDIRECT("'Room Details'!$M$1479")</f>
        <v>0</v>
      </c>
      <c r="M1477" cm="1">
        <f t="array" aca="1" ref="M1477" ca="1">INDIRECT("'Room Details'!$N$1479")</f>
        <v>0</v>
      </c>
      <c r="N1477" cm="1">
        <f t="array" aca="1" ref="N1477" ca="1">INDIRECT("'Room Details'!$O$1479")</f>
        <v>0</v>
      </c>
      <c r="O1477" cm="1">
        <f t="array" aca="1" ref="O1477" ca="1">INDIRECT("'Room Details'!$P$1479")</f>
        <v>0</v>
      </c>
    </row>
    <row r="1478" spans="1:15" x14ac:dyDescent="0.25">
      <c r="A1478" cm="1">
        <f t="array" aca="1" ref="A1478" ca="1">INDIRECT("'Room Details'!$B$1480")</f>
        <v>0</v>
      </c>
      <c r="B1478" cm="1">
        <f t="array" aca="1" ref="B1478" ca="1">INDIRECT("'Room Details'!$C$1480")</f>
        <v>0</v>
      </c>
      <c r="C1478" cm="1">
        <f t="array" aca="1" ref="C1478" ca="1">INDIRECT("'Room Details'!$D$1480")</f>
        <v>0</v>
      </c>
      <c r="D1478" cm="1">
        <f t="array" aca="1" ref="D1478" ca="1">INDIRECT("'Room Details'!$E$1480")</f>
        <v>0</v>
      </c>
      <c r="E1478" t="str" cm="1">
        <f t="array" aca="1" ref="E1478" ca="1">INDIRECT("'Room Details'!$F$1480")</f>
        <v xml:space="preserve"> </v>
      </c>
      <c r="F1478" cm="1">
        <f t="array" aca="1" ref="F1478" ca="1">INDIRECT("'Room Details'!$G$1480")</f>
        <v>0</v>
      </c>
      <c r="G1478" cm="1">
        <f t="array" aca="1" ref="G1478" ca="1">INDIRECT("'Room Details'!$H$1480")</f>
        <v>0</v>
      </c>
      <c r="H1478" cm="1">
        <f t="array" aca="1" ref="H1478" ca="1">INDIRECT("'Room Details'!$I$1480")</f>
        <v>0</v>
      </c>
      <c r="I1478" cm="1">
        <f t="array" aca="1" ref="I1478" ca="1">INDIRECT("'Room Details'!$J$1480")</f>
        <v>0</v>
      </c>
      <c r="J1478" cm="1">
        <f t="array" aca="1" ref="J1478" ca="1">INDIRECT("'Room Details'!$K$1480")</f>
        <v>0</v>
      </c>
      <c r="K1478" t="str" cm="1">
        <f t="array" aca="1" ref="K1478" ca="1">INDIRECT("'Room Details'!$L$1480")</f>
        <v xml:space="preserve"> </v>
      </c>
      <c r="L1478" cm="1">
        <f t="array" aca="1" ref="L1478" ca="1">INDIRECT("'Room Details'!$M$1480")</f>
        <v>0</v>
      </c>
      <c r="M1478" cm="1">
        <f t="array" aca="1" ref="M1478" ca="1">INDIRECT("'Room Details'!$N$1480")</f>
        <v>0</v>
      </c>
      <c r="N1478" cm="1">
        <f t="array" aca="1" ref="N1478" ca="1">INDIRECT("'Room Details'!$O$1480")</f>
        <v>0</v>
      </c>
      <c r="O1478" cm="1">
        <f t="array" aca="1" ref="O1478" ca="1">INDIRECT("'Room Details'!$P$1480")</f>
        <v>0</v>
      </c>
    </row>
    <row r="1479" spans="1:15" x14ac:dyDescent="0.25">
      <c r="A1479" cm="1">
        <f t="array" aca="1" ref="A1479" ca="1">INDIRECT("'Room Details'!$B$1481")</f>
        <v>0</v>
      </c>
      <c r="B1479" cm="1">
        <f t="array" aca="1" ref="B1479" ca="1">INDIRECT("'Room Details'!$C$1481")</f>
        <v>0</v>
      </c>
      <c r="C1479" cm="1">
        <f t="array" aca="1" ref="C1479" ca="1">INDIRECT("'Room Details'!$D$1481")</f>
        <v>0</v>
      </c>
      <c r="D1479" cm="1">
        <f t="array" aca="1" ref="D1479" ca="1">INDIRECT("'Room Details'!$E$1481")</f>
        <v>0</v>
      </c>
      <c r="E1479" t="str" cm="1">
        <f t="array" aca="1" ref="E1479" ca="1">INDIRECT("'Room Details'!$F$1481")</f>
        <v xml:space="preserve"> </v>
      </c>
      <c r="F1479" cm="1">
        <f t="array" aca="1" ref="F1479" ca="1">INDIRECT("'Room Details'!$G$1481")</f>
        <v>0</v>
      </c>
      <c r="G1479" cm="1">
        <f t="array" aca="1" ref="G1479" ca="1">INDIRECT("'Room Details'!$H$1481")</f>
        <v>0</v>
      </c>
      <c r="H1479" cm="1">
        <f t="array" aca="1" ref="H1479" ca="1">INDIRECT("'Room Details'!$I$1481")</f>
        <v>0</v>
      </c>
      <c r="I1479" cm="1">
        <f t="array" aca="1" ref="I1479" ca="1">INDIRECT("'Room Details'!$J$1481")</f>
        <v>0</v>
      </c>
      <c r="J1479" cm="1">
        <f t="array" aca="1" ref="J1479" ca="1">INDIRECT("'Room Details'!$K$1481")</f>
        <v>0</v>
      </c>
      <c r="K1479" t="str" cm="1">
        <f t="array" aca="1" ref="K1479" ca="1">INDIRECT("'Room Details'!$L$1481")</f>
        <v xml:space="preserve"> </v>
      </c>
      <c r="L1479" cm="1">
        <f t="array" aca="1" ref="L1479" ca="1">INDIRECT("'Room Details'!$M$1481")</f>
        <v>0</v>
      </c>
      <c r="M1479" cm="1">
        <f t="array" aca="1" ref="M1479" ca="1">INDIRECT("'Room Details'!$N$1481")</f>
        <v>0</v>
      </c>
      <c r="N1479" cm="1">
        <f t="array" aca="1" ref="N1479" ca="1">INDIRECT("'Room Details'!$O$1481")</f>
        <v>0</v>
      </c>
      <c r="O1479" cm="1">
        <f t="array" aca="1" ref="O1479" ca="1">INDIRECT("'Room Details'!$P$1481")</f>
        <v>0</v>
      </c>
    </row>
    <row r="1480" spans="1:15" x14ac:dyDescent="0.25">
      <c r="A1480" cm="1">
        <f t="array" aca="1" ref="A1480" ca="1">INDIRECT("'Room Details'!$B$1482")</f>
        <v>0</v>
      </c>
      <c r="B1480" cm="1">
        <f t="array" aca="1" ref="B1480" ca="1">INDIRECT("'Room Details'!$C$1482")</f>
        <v>0</v>
      </c>
      <c r="C1480" cm="1">
        <f t="array" aca="1" ref="C1480" ca="1">INDIRECT("'Room Details'!$D$1482")</f>
        <v>0</v>
      </c>
      <c r="D1480" cm="1">
        <f t="array" aca="1" ref="D1480" ca="1">INDIRECT("'Room Details'!$E$1482")</f>
        <v>0</v>
      </c>
      <c r="E1480" t="str" cm="1">
        <f t="array" aca="1" ref="E1480" ca="1">INDIRECT("'Room Details'!$F$1482")</f>
        <v xml:space="preserve"> </v>
      </c>
      <c r="F1480" cm="1">
        <f t="array" aca="1" ref="F1480" ca="1">INDIRECT("'Room Details'!$G$1482")</f>
        <v>0</v>
      </c>
      <c r="G1480" cm="1">
        <f t="array" aca="1" ref="G1480" ca="1">INDIRECT("'Room Details'!$H$1482")</f>
        <v>0</v>
      </c>
      <c r="H1480" cm="1">
        <f t="array" aca="1" ref="H1480" ca="1">INDIRECT("'Room Details'!$I$1482")</f>
        <v>0</v>
      </c>
      <c r="I1480" cm="1">
        <f t="array" aca="1" ref="I1480" ca="1">INDIRECT("'Room Details'!$J$1482")</f>
        <v>0</v>
      </c>
      <c r="J1480" cm="1">
        <f t="array" aca="1" ref="J1480" ca="1">INDIRECT("'Room Details'!$K$1482")</f>
        <v>0</v>
      </c>
      <c r="K1480" t="str" cm="1">
        <f t="array" aca="1" ref="K1480" ca="1">INDIRECT("'Room Details'!$L$1482")</f>
        <v xml:space="preserve"> </v>
      </c>
      <c r="L1480" cm="1">
        <f t="array" aca="1" ref="L1480" ca="1">INDIRECT("'Room Details'!$M$1482")</f>
        <v>0</v>
      </c>
      <c r="M1480" cm="1">
        <f t="array" aca="1" ref="M1480" ca="1">INDIRECT("'Room Details'!$N$1482")</f>
        <v>0</v>
      </c>
      <c r="N1480" cm="1">
        <f t="array" aca="1" ref="N1480" ca="1">INDIRECT("'Room Details'!$O$1482")</f>
        <v>0</v>
      </c>
      <c r="O1480" cm="1">
        <f t="array" aca="1" ref="O1480" ca="1">INDIRECT("'Room Details'!$P$1482")</f>
        <v>0</v>
      </c>
    </row>
    <row r="1481" spans="1:15" x14ac:dyDescent="0.25">
      <c r="A1481" cm="1">
        <f t="array" aca="1" ref="A1481" ca="1">INDIRECT("'Room Details'!$B$1483")</f>
        <v>0</v>
      </c>
      <c r="B1481" cm="1">
        <f t="array" aca="1" ref="B1481" ca="1">INDIRECT("'Room Details'!$C$1483")</f>
        <v>0</v>
      </c>
      <c r="C1481" cm="1">
        <f t="array" aca="1" ref="C1481" ca="1">INDIRECT("'Room Details'!$D$1483")</f>
        <v>0</v>
      </c>
      <c r="D1481" cm="1">
        <f t="array" aca="1" ref="D1481" ca="1">INDIRECT("'Room Details'!$E$1483")</f>
        <v>0</v>
      </c>
      <c r="E1481" t="str" cm="1">
        <f t="array" aca="1" ref="E1481" ca="1">INDIRECT("'Room Details'!$F$1483")</f>
        <v xml:space="preserve"> </v>
      </c>
      <c r="F1481" cm="1">
        <f t="array" aca="1" ref="F1481" ca="1">INDIRECT("'Room Details'!$G$1483")</f>
        <v>0</v>
      </c>
      <c r="G1481" cm="1">
        <f t="array" aca="1" ref="G1481" ca="1">INDIRECT("'Room Details'!$H$1483")</f>
        <v>0</v>
      </c>
      <c r="H1481" cm="1">
        <f t="array" aca="1" ref="H1481" ca="1">INDIRECT("'Room Details'!$I$1483")</f>
        <v>0</v>
      </c>
      <c r="I1481" cm="1">
        <f t="array" aca="1" ref="I1481" ca="1">INDIRECT("'Room Details'!$J$1483")</f>
        <v>0</v>
      </c>
      <c r="J1481" cm="1">
        <f t="array" aca="1" ref="J1481" ca="1">INDIRECT("'Room Details'!$K$1483")</f>
        <v>0</v>
      </c>
      <c r="K1481" t="str" cm="1">
        <f t="array" aca="1" ref="K1481" ca="1">INDIRECT("'Room Details'!$L$1483")</f>
        <v xml:space="preserve"> </v>
      </c>
      <c r="L1481" cm="1">
        <f t="array" aca="1" ref="L1481" ca="1">INDIRECT("'Room Details'!$M$1483")</f>
        <v>0</v>
      </c>
      <c r="M1481" cm="1">
        <f t="array" aca="1" ref="M1481" ca="1">INDIRECT("'Room Details'!$N$1483")</f>
        <v>0</v>
      </c>
      <c r="N1481" cm="1">
        <f t="array" aca="1" ref="N1481" ca="1">INDIRECT("'Room Details'!$O$1483")</f>
        <v>0</v>
      </c>
      <c r="O1481" cm="1">
        <f t="array" aca="1" ref="O1481" ca="1">INDIRECT("'Room Details'!$P$1483")</f>
        <v>0</v>
      </c>
    </row>
    <row r="1482" spans="1:15" x14ac:dyDescent="0.25">
      <c r="A1482" cm="1">
        <f t="array" aca="1" ref="A1482" ca="1">INDIRECT("'Room Details'!$B$1484")</f>
        <v>0</v>
      </c>
      <c r="B1482" cm="1">
        <f t="array" aca="1" ref="B1482" ca="1">INDIRECT("'Room Details'!$C$1484")</f>
        <v>0</v>
      </c>
      <c r="C1482" cm="1">
        <f t="array" aca="1" ref="C1482" ca="1">INDIRECT("'Room Details'!$D$1484")</f>
        <v>0</v>
      </c>
      <c r="D1482" cm="1">
        <f t="array" aca="1" ref="D1482" ca="1">INDIRECT("'Room Details'!$E$1484")</f>
        <v>0</v>
      </c>
      <c r="E1482" t="str" cm="1">
        <f t="array" aca="1" ref="E1482" ca="1">INDIRECT("'Room Details'!$F$1484")</f>
        <v xml:space="preserve"> </v>
      </c>
      <c r="F1482" cm="1">
        <f t="array" aca="1" ref="F1482" ca="1">INDIRECT("'Room Details'!$G$1484")</f>
        <v>0</v>
      </c>
      <c r="G1482" cm="1">
        <f t="array" aca="1" ref="G1482" ca="1">INDIRECT("'Room Details'!$H$1484")</f>
        <v>0</v>
      </c>
      <c r="H1482" cm="1">
        <f t="array" aca="1" ref="H1482" ca="1">INDIRECT("'Room Details'!$I$1484")</f>
        <v>0</v>
      </c>
      <c r="I1482" cm="1">
        <f t="array" aca="1" ref="I1482" ca="1">INDIRECT("'Room Details'!$J$1484")</f>
        <v>0</v>
      </c>
      <c r="J1482" cm="1">
        <f t="array" aca="1" ref="J1482" ca="1">INDIRECT("'Room Details'!$K$1484")</f>
        <v>0</v>
      </c>
      <c r="K1482" t="str" cm="1">
        <f t="array" aca="1" ref="K1482" ca="1">INDIRECT("'Room Details'!$L$1484")</f>
        <v xml:space="preserve"> </v>
      </c>
      <c r="L1482" cm="1">
        <f t="array" aca="1" ref="L1482" ca="1">INDIRECT("'Room Details'!$M$1484")</f>
        <v>0</v>
      </c>
      <c r="M1482" cm="1">
        <f t="array" aca="1" ref="M1482" ca="1">INDIRECT("'Room Details'!$N$1484")</f>
        <v>0</v>
      </c>
      <c r="N1482" cm="1">
        <f t="array" aca="1" ref="N1482" ca="1">INDIRECT("'Room Details'!$O$1484")</f>
        <v>0</v>
      </c>
      <c r="O1482" cm="1">
        <f t="array" aca="1" ref="O1482" ca="1">INDIRECT("'Room Details'!$P$1484")</f>
        <v>0</v>
      </c>
    </row>
    <row r="1483" spans="1:15" x14ac:dyDescent="0.25">
      <c r="A1483" cm="1">
        <f t="array" aca="1" ref="A1483" ca="1">INDIRECT("'Room Details'!$B$1485")</f>
        <v>0</v>
      </c>
      <c r="B1483" cm="1">
        <f t="array" aca="1" ref="B1483" ca="1">INDIRECT("'Room Details'!$C$1485")</f>
        <v>0</v>
      </c>
      <c r="C1483" cm="1">
        <f t="array" aca="1" ref="C1483" ca="1">INDIRECT("'Room Details'!$D$1485")</f>
        <v>0</v>
      </c>
      <c r="D1483" cm="1">
        <f t="array" aca="1" ref="D1483" ca="1">INDIRECT("'Room Details'!$E$1485")</f>
        <v>0</v>
      </c>
      <c r="E1483" t="str" cm="1">
        <f t="array" aca="1" ref="E1483" ca="1">INDIRECT("'Room Details'!$F$1485")</f>
        <v xml:space="preserve"> </v>
      </c>
      <c r="F1483" cm="1">
        <f t="array" aca="1" ref="F1483" ca="1">INDIRECT("'Room Details'!$G$1485")</f>
        <v>0</v>
      </c>
      <c r="G1483" cm="1">
        <f t="array" aca="1" ref="G1483" ca="1">INDIRECT("'Room Details'!$H$1485")</f>
        <v>0</v>
      </c>
      <c r="H1483" cm="1">
        <f t="array" aca="1" ref="H1483" ca="1">INDIRECT("'Room Details'!$I$1485")</f>
        <v>0</v>
      </c>
      <c r="I1483" cm="1">
        <f t="array" aca="1" ref="I1483" ca="1">INDIRECT("'Room Details'!$J$1485")</f>
        <v>0</v>
      </c>
      <c r="J1483" cm="1">
        <f t="array" aca="1" ref="J1483" ca="1">INDIRECT("'Room Details'!$K$1485")</f>
        <v>0</v>
      </c>
      <c r="K1483" t="str" cm="1">
        <f t="array" aca="1" ref="K1483" ca="1">INDIRECT("'Room Details'!$L$1485")</f>
        <v xml:space="preserve"> </v>
      </c>
      <c r="L1483" cm="1">
        <f t="array" aca="1" ref="L1483" ca="1">INDIRECT("'Room Details'!$M$1485")</f>
        <v>0</v>
      </c>
      <c r="M1483" cm="1">
        <f t="array" aca="1" ref="M1483" ca="1">INDIRECT("'Room Details'!$N$1485")</f>
        <v>0</v>
      </c>
      <c r="N1483" cm="1">
        <f t="array" aca="1" ref="N1483" ca="1">INDIRECT("'Room Details'!$O$1485")</f>
        <v>0</v>
      </c>
      <c r="O1483" cm="1">
        <f t="array" aca="1" ref="O1483" ca="1">INDIRECT("'Room Details'!$P$1485")</f>
        <v>0</v>
      </c>
    </row>
    <row r="1484" spans="1:15" x14ac:dyDescent="0.25">
      <c r="A1484" cm="1">
        <f t="array" aca="1" ref="A1484" ca="1">INDIRECT("'Room Details'!$B$1486")</f>
        <v>0</v>
      </c>
      <c r="B1484" cm="1">
        <f t="array" aca="1" ref="B1484" ca="1">INDIRECT("'Room Details'!$C$1486")</f>
        <v>0</v>
      </c>
      <c r="C1484" cm="1">
        <f t="array" aca="1" ref="C1484" ca="1">INDIRECT("'Room Details'!$D$1486")</f>
        <v>0</v>
      </c>
      <c r="D1484" cm="1">
        <f t="array" aca="1" ref="D1484" ca="1">INDIRECT("'Room Details'!$E$1486")</f>
        <v>0</v>
      </c>
      <c r="E1484" t="str" cm="1">
        <f t="array" aca="1" ref="E1484" ca="1">INDIRECT("'Room Details'!$F$1486")</f>
        <v xml:space="preserve"> </v>
      </c>
      <c r="F1484" cm="1">
        <f t="array" aca="1" ref="F1484" ca="1">INDIRECT("'Room Details'!$G$1486")</f>
        <v>0</v>
      </c>
      <c r="G1484" cm="1">
        <f t="array" aca="1" ref="G1484" ca="1">INDIRECT("'Room Details'!$H$1486")</f>
        <v>0</v>
      </c>
      <c r="H1484" cm="1">
        <f t="array" aca="1" ref="H1484" ca="1">INDIRECT("'Room Details'!$I$1486")</f>
        <v>0</v>
      </c>
      <c r="I1484" cm="1">
        <f t="array" aca="1" ref="I1484" ca="1">INDIRECT("'Room Details'!$J$1486")</f>
        <v>0</v>
      </c>
      <c r="J1484" cm="1">
        <f t="array" aca="1" ref="J1484" ca="1">INDIRECT("'Room Details'!$K$1486")</f>
        <v>0</v>
      </c>
      <c r="K1484" t="str" cm="1">
        <f t="array" aca="1" ref="K1484" ca="1">INDIRECT("'Room Details'!$L$1486")</f>
        <v xml:space="preserve"> </v>
      </c>
      <c r="L1484" cm="1">
        <f t="array" aca="1" ref="L1484" ca="1">INDIRECT("'Room Details'!$M$1486")</f>
        <v>0</v>
      </c>
      <c r="M1484" cm="1">
        <f t="array" aca="1" ref="M1484" ca="1">INDIRECT("'Room Details'!$N$1486")</f>
        <v>0</v>
      </c>
      <c r="N1484" cm="1">
        <f t="array" aca="1" ref="N1484" ca="1">INDIRECT("'Room Details'!$O$1486")</f>
        <v>0</v>
      </c>
      <c r="O1484" cm="1">
        <f t="array" aca="1" ref="O1484" ca="1">INDIRECT("'Room Details'!$P$1486")</f>
        <v>0</v>
      </c>
    </row>
    <row r="1485" spans="1:15" x14ac:dyDescent="0.25">
      <c r="A1485" cm="1">
        <f t="array" aca="1" ref="A1485" ca="1">INDIRECT("'Room Details'!$B$1487")</f>
        <v>0</v>
      </c>
      <c r="B1485" cm="1">
        <f t="array" aca="1" ref="B1485" ca="1">INDIRECT("'Room Details'!$C$1487")</f>
        <v>0</v>
      </c>
      <c r="C1485" cm="1">
        <f t="array" aca="1" ref="C1485" ca="1">INDIRECT("'Room Details'!$D$1487")</f>
        <v>0</v>
      </c>
      <c r="D1485" cm="1">
        <f t="array" aca="1" ref="D1485" ca="1">INDIRECT("'Room Details'!$E$1487")</f>
        <v>0</v>
      </c>
      <c r="E1485" t="str" cm="1">
        <f t="array" aca="1" ref="E1485" ca="1">INDIRECT("'Room Details'!$F$1487")</f>
        <v xml:space="preserve"> </v>
      </c>
      <c r="F1485" cm="1">
        <f t="array" aca="1" ref="F1485" ca="1">INDIRECT("'Room Details'!$G$1487")</f>
        <v>0</v>
      </c>
      <c r="G1485" cm="1">
        <f t="array" aca="1" ref="G1485" ca="1">INDIRECT("'Room Details'!$H$1487")</f>
        <v>0</v>
      </c>
      <c r="H1485" cm="1">
        <f t="array" aca="1" ref="H1485" ca="1">INDIRECT("'Room Details'!$I$1487")</f>
        <v>0</v>
      </c>
      <c r="I1485" cm="1">
        <f t="array" aca="1" ref="I1485" ca="1">INDIRECT("'Room Details'!$J$1487")</f>
        <v>0</v>
      </c>
      <c r="J1485" cm="1">
        <f t="array" aca="1" ref="J1485" ca="1">INDIRECT("'Room Details'!$K$1487")</f>
        <v>0</v>
      </c>
      <c r="K1485" t="str" cm="1">
        <f t="array" aca="1" ref="K1485" ca="1">INDIRECT("'Room Details'!$L$1487")</f>
        <v xml:space="preserve"> </v>
      </c>
      <c r="L1485" cm="1">
        <f t="array" aca="1" ref="L1485" ca="1">INDIRECT("'Room Details'!$M$1487")</f>
        <v>0</v>
      </c>
      <c r="M1485" cm="1">
        <f t="array" aca="1" ref="M1485" ca="1">INDIRECT("'Room Details'!$N$1487")</f>
        <v>0</v>
      </c>
      <c r="N1485" cm="1">
        <f t="array" aca="1" ref="N1485" ca="1">INDIRECT("'Room Details'!$O$1487")</f>
        <v>0</v>
      </c>
      <c r="O1485" cm="1">
        <f t="array" aca="1" ref="O1485" ca="1">INDIRECT("'Room Details'!$P$1487")</f>
        <v>0</v>
      </c>
    </row>
    <row r="1486" spans="1:15" x14ac:dyDescent="0.25">
      <c r="A1486" cm="1">
        <f t="array" aca="1" ref="A1486" ca="1">INDIRECT("'Room Details'!$B$1488")</f>
        <v>0</v>
      </c>
      <c r="B1486" cm="1">
        <f t="array" aca="1" ref="B1486" ca="1">INDIRECT("'Room Details'!$C$1488")</f>
        <v>0</v>
      </c>
      <c r="C1486" cm="1">
        <f t="array" aca="1" ref="C1486" ca="1">INDIRECT("'Room Details'!$D$1488")</f>
        <v>0</v>
      </c>
      <c r="D1486" cm="1">
        <f t="array" aca="1" ref="D1486" ca="1">INDIRECT("'Room Details'!$E$1488")</f>
        <v>0</v>
      </c>
      <c r="E1486" t="str" cm="1">
        <f t="array" aca="1" ref="E1486" ca="1">INDIRECT("'Room Details'!$F$1488")</f>
        <v xml:space="preserve"> </v>
      </c>
      <c r="F1486" cm="1">
        <f t="array" aca="1" ref="F1486" ca="1">INDIRECT("'Room Details'!$G$1488")</f>
        <v>0</v>
      </c>
      <c r="G1486" cm="1">
        <f t="array" aca="1" ref="G1486" ca="1">INDIRECT("'Room Details'!$H$1488")</f>
        <v>0</v>
      </c>
      <c r="H1486" cm="1">
        <f t="array" aca="1" ref="H1486" ca="1">INDIRECT("'Room Details'!$I$1488")</f>
        <v>0</v>
      </c>
      <c r="I1486" cm="1">
        <f t="array" aca="1" ref="I1486" ca="1">INDIRECT("'Room Details'!$J$1488")</f>
        <v>0</v>
      </c>
      <c r="J1486" cm="1">
        <f t="array" aca="1" ref="J1486" ca="1">INDIRECT("'Room Details'!$K$1488")</f>
        <v>0</v>
      </c>
      <c r="K1486" t="str" cm="1">
        <f t="array" aca="1" ref="K1486" ca="1">INDIRECT("'Room Details'!$L$1488")</f>
        <v xml:space="preserve"> </v>
      </c>
      <c r="L1486" cm="1">
        <f t="array" aca="1" ref="L1486" ca="1">INDIRECT("'Room Details'!$M$1488")</f>
        <v>0</v>
      </c>
      <c r="M1486" cm="1">
        <f t="array" aca="1" ref="M1486" ca="1">INDIRECT("'Room Details'!$N$1488")</f>
        <v>0</v>
      </c>
      <c r="N1486" cm="1">
        <f t="array" aca="1" ref="N1486" ca="1">INDIRECT("'Room Details'!$O$1488")</f>
        <v>0</v>
      </c>
      <c r="O1486" cm="1">
        <f t="array" aca="1" ref="O1486" ca="1">INDIRECT("'Room Details'!$P$1488")</f>
        <v>0</v>
      </c>
    </row>
    <row r="1487" spans="1:15" x14ac:dyDescent="0.25">
      <c r="A1487" cm="1">
        <f t="array" aca="1" ref="A1487" ca="1">INDIRECT("'Room Details'!$B$1489")</f>
        <v>0</v>
      </c>
      <c r="B1487" cm="1">
        <f t="array" aca="1" ref="B1487" ca="1">INDIRECT("'Room Details'!$C$1489")</f>
        <v>0</v>
      </c>
      <c r="C1487" cm="1">
        <f t="array" aca="1" ref="C1487" ca="1">INDIRECT("'Room Details'!$D$1489")</f>
        <v>0</v>
      </c>
      <c r="D1487" cm="1">
        <f t="array" aca="1" ref="D1487" ca="1">INDIRECT("'Room Details'!$E$1489")</f>
        <v>0</v>
      </c>
      <c r="E1487" t="str" cm="1">
        <f t="array" aca="1" ref="E1487" ca="1">INDIRECT("'Room Details'!$F$1489")</f>
        <v xml:space="preserve"> </v>
      </c>
      <c r="F1487" cm="1">
        <f t="array" aca="1" ref="F1487" ca="1">INDIRECT("'Room Details'!$G$1489")</f>
        <v>0</v>
      </c>
      <c r="G1487" cm="1">
        <f t="array" aca="1" ref="G1487" ca="1">INDIRECT("'Room Details'!$H$1489")</f>
        <v>0</v>
      </c>
      <c r="H1487" cm="1">
        <f t="array" aca="1" ref="H1487" ca="1">INDIRECT("'Room Details'!$I$1489")</f>
        <v>0</v>
      </c>
      <c r="I1487" cm="1">
        <f t="array" aca="1" ref="I1487" ca="1">INDIRECT("'Room Details'!$J$1489")</f>
        <v>0</v>
      </c>
      <c r="J1487" cm="1">
        <f t="array" aca="1" ref="J1487" ca="1">INDIRECT("'Room Details'!$K$1489")</f>
        <v>0</v>
      </c>
      <c r="K1487" t="str" cm="1">
        <f t="array" aca="1" ref="K1487" ca="1">INDIRECT("'Room Details'!$L$1489")</f>
        <v xml:space="preserve"> </v>
      </c>
      <c r="L1487" cm="1">
        <f t="array" aca="1" ref="L1487" ca="1">INDIRECT("'Room Details'!$M$1489")</f>
        <v>0</v>
      </c>
      <c r="M1487" cm="1">
        <f t="array" aca="1" ref="M1487" ca="1">INDIRECT("'Room Details'!$N$1489")</f>
        <v>0</v>
      </c>
      <c r="N1487" cm="1">
        <f t="array" aca="1" ref="N1487" ca="1">INDIRECT("'Room Details'!$O$1489")</f>
        <v>0</v>
      </c>
      <c r="O1487" cm="1">
        <f t="array" aca="1" ref="O1487" ca="1">INDIRECT("'Room Details'!$P$1489")</f>
        <v>0</v>
      </c>
    </row>
    <row r="1488" spans="1:15" x14ac:dyDescent="0.25">
      <c r="A1488" cm="1">
        <f t="array" aca="1" ref="A1488" ca="1">INDIRECT("'Room Details'!$B$1490")</f>
        <v>0</v>
      </c>
      <c r="B1488" cm="1">
        <f t="array" aca="1" ref="B1488" ca="1">INDIRECT("'Room Details'!$C$1490")</f>
        <v>0</v>
      </c>
      <c r="C1488" cm="1">
        <f t="array" aca="1" ref="C1488" ca="1">INDIRECT("'Room Details'!$D$1490")</f>
        <v>0</v>
      </c>
      <c r="D1488" cm="1">
        <f t="array" aca="1" ref="D1488" ca="1">INDIRECT("'Room Details'!$E$1490")</f>
        <v>0</v>
      </c>
      <c r="E1488" t="str" cm="1">
        <f t="array" aca="1" ref="E1488" ca="1">INDIRECT("'Room Details'!$F$1490")</f>
        <v xml:space="preserve"> </v>
      </c>
      <c r="F1488" cm="1">
        <f t="array" aca="1" ref="F1488" ca="1">INDIRECT("'Room Details'!$G$1490")</f>
        <v>0</v>
      </c>
      <c r="G1488" cm="1">
        <f t="array" aca="1" ref="G1488" ca="1">INDIRECT("'Room Details'!$H$1490")</f>
        <v>0</v>
      </c>
      <c r="H1488" cm="1">
        <f t="array" aca="1" ref="H1488" ca="1">INDIRECT("'Room Details'!$I$1490")</f>
        <v>0</v>
      </c>
      <c r="I1488" cm="1">
        <f t="array" aca="1" ref="I1488" ca="1">INDIRECT("'Room Details'!$J$1490")</f>
        <v>0</v>
      </c>
      <c r="J1488" cm="1">
        <f t="array" aca="1" ref="J1488" ca="1">INDIRECT("'Room Details'!$K$1490")</f>
        <v>0</v>
      </c>
      <c r="K1488" t="str" cm="1">
        <f t="array" aca="1" ref="K1488" ca="1">INDIRECT("'Room Details'!$L$1490")</f>
        <v xml:space="preserve"> </v>
      </c>
      <c r="L1488" cm="1">
        <f t="array" aca="1" ref="L1488" ca="1">INDIRECT("'Room Details'!$M$1490")</f>
        <v>0</v>
      </c>
      <c r="M1488" cm="1">
        <f t="array" aca="1" ref="M1488" ca="1">INDIRECT("'Room Details'!$N$1490")</f>
        <v>0</v>
      </c>
      <c r="N1488" cm="1">
        <f t="array" aca="1" ref="N1488" ca="1">INDIRECT("'Room Details'!$O$1490")</f>
        <v>0</v>
      </c>
      <c r="O1488" cm="1">
        <f t="array" aca="1" ref="O1488" ca="1">INDIRECT("'Room Details'!$P$1490")</f>
        <v>0</v>
      </c>
    </row>
    <row r="1489" spans="1:15" x14ac:dyDescent="0.25">
      <c r="A1489" cm="1">
        <f t="array" aca="1" ref="A1489" ca="1">INDIRECT("'Room Details'!$B$1491")</f>
        <v>0</v>
      </c>
      <c r="B1489" cm="1">
        <f t="array" aca="1" ref="B1489" ca="1">INDIRECT("'Room Details'!$C$1491")</f>
        <v>0</v>
      </c>
      <c r="C1489" cm="1">
        <f t="array" aca="1" ref="C1489" ca="1">INDIRECT("'Room Details'!$D$1491")</f>
        <v>0</v>
      </c>
      <c r="D1489" cm="1">
        <f t="array" aca="1" ref="D1489" ca="1">INDIRECT("'Room Details'!$E$1491")</f>
        <v>0</v>
      </c>
      <c r="E1489" t="str" cm="1">
        <f t="array" aca="1" ref="E1489" ca="1">INDIRECT("'Room Details'!$F$1491")</f>
        <v xml:space="preserve"> </v>
      </c>
      <c r="F1489" cm="1">
        <f t="array" aca="1" ref="F1489" ca="1">INDIRECT("'Room Details'!$G$1491")</f>
        <v>0</v>
      </c>
      <c r="G1489" cm="1">
        <f t="array" aca="1" ref="G1489" ca="1">INDIRECT("'Room Details'!$H$1491")</f>
        <v>0</v>
      </c>
      <c r="H1489" cm="1">
        <f t="array" aca="1" ref="H1489" ca="1">INDIRECT("'Room Details'!$I$1491")</f>
        <v>0</v>
      </c>
      <c r="I1489" cm="1">
        <f t="array" aca="1" ref="I1489" ca="1">INDIRECT("'Room Details'!$J$1491")</f>
        <v>0</v>
      </c>
      <c r="J1489" cm="1">
        <f t="array" aca="1" ref="J1489" ca="1">INDIRECT("'Room Details'!$K$1491")</f>
        <v>0</v>
      </c>
      <c r="K1489" t="str" cm="1">
        <f t="array" aca="1" ref="K1489" ca="1">INDIRECT("'Room Details'!$L$1491")</f>
        <v xml:space="preserve"> </v>
      </c>
      <c r="L1489" cm="1">
        <f t="array" aca="1" ref="L1489" ca="1">INDIRECT("'Room Details'!$M$1491")</f>
        <v>0</v>
      </c>
      <c r="M1489" cm="1">
        <f t="array" aca="1" ref="M1489" ca="1">INDIRECT("'Room Details'!$N$1491")</f>
        <v>0</v>
      </c>
      <c r="N1489" cm="1">
        <f t="array" aca="1" ref="N1489" ca="1">INDIRECT("'Room Details'!$O$1491")</f>
        <v>0</v>
      </c>
      <c r="O1489" cm="1">
        <f t="array" aca="1" ref="O1489" ca="1">INDIRECT("'Room Details'!$P$1491")</f>
        <v>0</v>
      </c>
    </row>
    <row r="1490" spans="1:15" x14ac:dyDescent="0.25">
      <c r="A1490" cm="1">
        <f t="array" aca="1" ref="A1490" ca="1">INDIRECT("'Room Details'!$B$1492")</f>
        <v>0</v>
      </c>
      <c r="B1490" cm="1">
        <f t="array" aca="1" ref="B1490" ca="1">INDIRECT("'Room Details'!$C$1492")</f>
        <v>0</v>
      </c>
      <c r="C1490" cm="1">
        <f t="array" aca="1" ref="C1490" ca="1">INDIRECT("'Room Details'!$D$1492")</f>
        <v>0</v>
      </c>
      <c r="D1490" cm="1">
        <f t="array" aca="1" ref="D1490" ca="1">INDIRECT("'Room Details'!$E$1492")</f>
        <v>0</v>
      </c>
      <c r="E1490" t="str" cm="1">
        <f t="array" aca="1" ref="E1490" ca="1">INDIRECT("'Room Details'!$F$1492")</f>
        <v xml:space="preserve"> </v>
      </c>
      <c r="F1490" cm="1">
        <f t="array" aca="1" ref="F1490" ca="1">INDIRECT("'Room Details'!$G$1492")</f>
        <v>0</v>
      </c>
      <c r="G1490" cm="1">
        <f t="array" aca="1" ref="G1490" ca="1">INDIRECT("'Room Details'!$H$1492")</f>
        <v>0</v>
      </c>
      <c r="H1490" cm="1">
        <f t="array" aca="1" ref="H1490" ca="1">INDIRECT("'Room Details'!$I$1492")</f>
        <v>0</v>
      </c>
      <c r="I1490" cm="1">
        <f t="array" aca="1" ref="I1490" ca="1">INDIRECT("'Room Details'!$J$1492")</f>
        <v>0</v>
      </c>
      <c r="J1490" cm="1">
        <f t="array" aca="1" ref="J1490" ca="1">INDIRECT("'Room Details'!$K$1492")</f>
        <v>0</v>
      </c>
      <c r="K1490" t="str" cm="1">
        <f t="array" aca="1" ref="K1490" ca="1">INDIRECT("'Room Details'!$L$1492")</f>
        <v xml:space="preserve"> </v>
      </c>
      <c r="L1490" cm="1">
        <f t="array" aca="1" ref="L1490" ca="1">INDIRECT("'Room Details'!$M$1492")</f>
        <v>0</v>
      </c>
      <c r="M1490" cm="1">
        <f t="array" aca="1" ref="M1490" ca="1">INDIRECT("'Room Details'!$N$1492")</f>
        <v>0</v>
      </c>
      <c r="N1490" cm="1">
        <f t="array" aca="1" ref="N1490" ca="1">INDIRECT("'Room Details'!$O$1492")</f>
        <v>0</v>
      </c>
      <c r="O1490" cm="1">
        <f t="array" aca="1" ref="O1490" ca="1">INDIRECT("'Room Details'!$P$1492")</f>
        <v>0</v>
      </c>
    </row>
    <row r="1491" spans="1:15" x14ac:dyDescent="0.25">
      <c r="A1491" cm="1">
        <f t="array" aca="1" ref="A1491" ca="1">INDIRECT("'Room Details'!$B$1493")</f>
        <v>0</v>
      </c>
      <c r="B1491" cm="1">
        <f t="array" aca="1" ref="B1491" ca="1">INDIRECT("'Room Details'!$C$1493")</f>
        <v>0</v>
      </c>
      <c r="C1491" cm="1">
        <f t="array" aca="1" ref="C1491" ca="1">INDIRECT("'Room Details'!$D$1493")</f>
        <v>0</v>
      </c>
      <c r="D1491" cm="1">
        <f t="array" aca="1" ref="D1491" ca="1">INDIRECT("'Room Details'!$E$1493")</f>
        <v>0</v>
      </c>
      <c r="E1491" t="str" cm="1">
        <f t="array" aca="1" ref="E1491" ca="1">INDIRECT("'Room Details'!$F$1493")</f>
        <v xml:space="preserve"> </v>
      </c>
      <c r="F1491" cm="1">
        <f t="array" aca="1" ref="F1491" ca="1">INDIRECT("'Room Details'!$G$1493")</f>
        <v>0</v>
      </c>
      <c r="G1491" cm="1">
        <f t="array" aca="1" ref="G1491" ca="1">INDIRECT("'Room Details'!$H$1493")</f>
        <v>0</v>
      </c>
      <c r="H1491" cm="1">
        <f t="array" aca="1" ref="H1491" ca="1">INDIRECT("'Room Details'!$I$1493")</f>
        <v>0</v>
      </c>
      <c r="I1491" cm="1">
        <f t="array" aca="1" ref="I1491" ca="1">INDIRECT("'Room Details'!$J$1493")</f>
        <v>0</v>
      </c>
      <c r="J1491" cm="1">
        <f t="array" aca="1" ref="J1491" ca="1">INDIRECT("'Room Details'!$K$1493")</f>
        <v>0</v>
      </c>
      <c r="K1491" t="str" cm="1">
        <f t="array" aca="1" ref="K1491" ca="1">INDIRECT("'Room Details'!$L$1493")</f>
        <v xml:space="preserve"> </v>
      </c>
      <c r="L1491" cm="1">
        <f t="array" aca="1" ref="L1491" ca="1">INDIRECT("'Room Details'!$M$1493")</f>
        <v>0</v>
      </c>
      <c r="M1491" cm="1">
        <f t="array" aca="1" ref="M1491" ca="1">INDIRECT("'Room Details'!$N$1493")</f>
        <v>0</v>
      </c>
      <c r="N1491" cm="1">
        <f t="array" aca="1" ref="N1491" ca="1">INDIRECT("'Room Details'!$O$1493")</f>
        <v>0</v>
      </c>
      <c r="O1491" cm="1">
        <f t="array" aca="1" ref="O1491" ca="1">INDIRECT("'Room Details'!$P$1493")</f>
        <v>0</v>
      </c>
    </row>
    <row r="1492" spans="1:15" x14ac:dyDescent="0.25">
      <c r="A1492" cm="1">
        <f t="array" aca="1" ref="A1492" ca="1">INDIRECT("'Room Details'!$B$1494")</f>
        <v>0</v>
      </c>
      <c r="B1492" cm="1">
        <f t="array" aca="1" ref="B1492" ca="1">INDIRECT("'Room Details'!$C$1494")</f>
        <v>0</v>
      </c>
      <c r="C1492" cm="1">
        <f t="array" aca="1" ref="C1492" ca="1">INDIRECT("'Room Details'!$D$1494")</f>
        <v>0</v>
      </c>
      <c r="D1492" cm="1">
        <f t="array" aca="1" ref="D1492" ca="1">INDIRECT("'Room Details'!$E$1494")</f>
        <v>0</v>
      </c>
      <c r="E1492" t="str" cm="1">
        <f t="array" aca="1" ref="E1492" ca="1">INDIRECT("'Room Details'!$F$1494")</f>
        <v xml:space="preserve"> </v>
      </c>
      <c r="F1492" cm="1">
        <f t="array" aca="1" ref="F1492" ca="1">INDIRECT("'Room Details'!$G$1494")</f>
        <v>0</v>
      </c>
      <c r="G1492" cm="1">
        <f t="array" aca="1" ref="G1492" ca="1">INDIRECT("'Room Details'!$H$1494")</f>
        <v>0</v>
      </c>
      <c r="H1492" cm="1">
        <f t="array" aca="1" ref="H1492" ca="1">INDIRECT("'Room Details'!$I$1494")</f>
        <v>0</v>
      </c>
      <c r="I1492" cm="1">
        <f t="array" aca="1" ref="I1492" ca="1">INDIRECT("'Room Details'!$J$1494")</f>
        <v>0</v>
      </c>
      <c r="J1492" cm="1">
        <f t="array" aca="1" ref="J1492" ca="1">INDIRECT("'Room Details'!$K$1494")</f>
        <v>0</v>
      </c>
      <c r="K1492" t="str" cm="1">
        <f t="array" aca="1" ref="K1492" ca="1">INDIRECT("'Room Details'!$L$1494")</f>
        <v xml:space="preserve"> </v>
      </c>
      <c r="L1492" cm="1">
        <f t="array" aca="1" ref="L1492" ca="1">INDIRECT("'Room Details'!$M$1494")</f>
        <v>0</v>
      </c>
      <c r="M1492" cm="1">
        <f t="array" aca="1" ref="M1492" ca="1">INDIRECT("'Room Details'!$N$1494")</f>
        <v>0</v>
      </c>
      <c r="N1492" cm="1">
        <f t="array" aca="1" ref="N1492" ca="1">INDIRECT("'Room Details'!$O$1494")</f>
        <v>0</v>
      </c>
      <c r="O1492" cm="1">
        <f t="array" aca="1" ref="O1492" ca="1">INDIRECT("'Room Details'!$P$1494")</f>
        <v>0</v>
      </c>
    </row>
    <row r="1493" spans="1:15" x14ac:dyDescent="0.25">
      <c r="A1493" cm="1">
        <f t="array" aca="1" ref="A1493" ca="1">INDIRECT("'Room Details'!$B$1495")</f>
        <v>0</v>
      </c>
      <c r="B1493" cm="1">
        <f t="array" aca="1" ref="B1493" ca="1">INDIRECT("'Room Details'!$C$1495")</f>
        <v>0</v>
      </c>
      <c r="C1493" cm="1">
        <f t="array" aca="1" ref="C1493" ca="1">INDIRECT("'Room Details'!$D$1495")</f>
        <v>0</v>
      </c>
      <c r="D1493" cm="1">
        <f t="array" aca="1" ref="D1493" ca="1">INDIRECT("'Room Details'!$E$1495")</f>
        <v>0</v>
      </c>
      <c r="E1493" t="str" cm="1">
        <f t="array" aca="1" ref="E1493" ca="1">INDIRECT("'Room Details'!$F$1495")</f>
        <v xml:space="preserve"> </v>
      </c>
      <c r="F1493" cm="1">
        <f t="array" aca="1" ref="F1493" ca="1">INDIRECT("'Room Details'!$G$1495")</f>
        <v>0</v>
      </c>
      <c r="G1493" cm="1">
        <f t="array" aca="1" ref="G1493" ca="1">INDIRECT("'Room Details'!$H$1495")</f>
        <v>0</v>
      </c>
      <c r="H1493" cm="1">
        <f t="array" aca="1" ref="H1493" ca="1">INDIRECT("'Room Details'!$I$1495")</f>
        <v>0</v>
      </c>
      <c r="I1493" cm="1">
        <f t="array" aca="1" ref="I1493" ca="1">INDIRECT("'Room Details'!$J$1495")</f>
        <v>0</v>
      </c>
      <c r="J1493" cm="1">
        <f t="array" aca="1" ref="J1493" ca="1">INDIRECT("'Room Details'!$K$1495")</f>
        <v>0</v>
      </c>
      <c r="K1493" t="str" cm="1">
        <f t="array" aca="1" ref="K1493" ca="1">INDIRECT("'Room Details'!$L$1495")</f>
        <v xml:space="preserve"> </v>
      </c>
      <c r="L1493" cm="1">
        <f t="array" aca="1" ref="L1493" ca="1">INDIRECT("'Room Details'!$M$1495")</f>
        <v>0</v>
      </c>
      <c r="M1493" cm="1">
        <f t="array" aca="1" ref="M1493" ca="1">INDIRECT("'Room Details'!$N$1495")</f>
        <v>0</v>
      </c>
      <c r="N1493" cm="1">
        <f t="array" aca="1" ref="N1493" ca="1">INDIRECT("'Room Details'!$O$1495")</f>
        <v>0</v>
      </c>
      <c r="O1493" cm="1">
        <f t="array" aca="1" ref="O1493" ca="1">INDIRECT("'Room Details'!$P$1495")</f>
        <v>0</v>
      </c>
    </row>
    <row r="1494" spans="1:15" x14ac:dyDescent="0.25">
      <c r="A1494" cm="1">
        <f t="array" aca="1" ref="A1494" ca="1">INDIRECT("'Room Details'!$B$1496")</f>
        <v>0</v>
      </c>
      <c r="B1494" cm="1">
        <f t="array" aca="1" ref="B1494" ca="1">INDIRECT("'Room Details'!$C$1496")</f>
        <v>0</v>
      </c>
      <c r="C1494" cm="1">
        <f t="array" aca="1" ref="C1494" ca="1">INDIRECT("'Room Details'!$D$1496")</f>
        <v>0</v>
      </c>
      <c r="D1494" cm="1">
        <f t="array" aca="1" ref="D1494" ca="1">INDIRECT("'Room Details'!$E$1496")</f>
        <v>0</v>
      </c>
      <c r="E1494" t="str" cm="1">
        <f t="array" aca="1" ref="E1494" ca="1">INDIRECT("'Room Details'!$F$1496")</f>
        <v xml:space="preserve"> </v>
      </c>
      <c r="F1494" cm="1">
        <f t="array" aca="1" ref="F1494" ca="1">INDIRECT("'Room Details'!$G$1496")</f>
        <v>0</v>
      </c>
      <c r="G1494" cm="1">
        <f t="array" aca="1" ref="G1494" ca="1">INDIRECT("'Room Details'!$H$1496")</f>
        <v>0</v>
      </c>
      <c r="H1494" cm="1">
        <f t="array" aca="1" ref="H1494" ca="1">INDIRECT("'Room Details'!$I$1496")</f>
        <v>0</v>
      </c>
      <c r="I1494" cm="1">
        <f t="array" aca="1" ref="I1494" ca="1">INDIRECT("'Room Details'!$J$1496")</f>
        <v>0</v>
      </c>
      <c r="J1494" cm="1">
        <f t="array" aca="1" ref="J1494" ca="1">INDIRECT("'Room Details'!$K$1496")</f>
        <v>0</v>
      </c>
      <c r="K1494" t="str" cm="1">
        <f t="array" aca="1" ref="K1494" ca="1">INDIRECT("'Room Details'!$L$1496")</f>
        <v xml:space="preserve"> </v>
      </c>
      <c r="L1494" cm="1">
        <f t="array" aca="1" ref="L1494" ca="1">INDIRECT("'Room Details'!$M$1496")</f>
        <v>0</v>
      </c>
      <c r="M1494" cm="1">
        <f t="array" aca="1" ref="M1494" ca="1">INDIRECT("'Room Details'!$N$1496")</f>
        <v>0</v>
      </c>
      <c r="N1494" cm="1">
        <f t="array" aca="1" ref="N1494" ca="1">INDIRECT("'Room Details'!$O$1496")</f>
        <v>0</v>
      </c>
      <c r="O1494" cm="1">
        <f t="array" aca="1" ref="O1494" ca="1">INDIRECT("'Room Details'!$P$1496")</f>
        <v>0</v>
      </c>
    </row>
    <row r="1495" spans="1:15" x14ac:dyDescent="0.25">
      <c r="A1495" cm="1">
        <f t="array" aca="1" ref="A1495" ca="1">INDIRECT("'Room Details'!$B$1497")</f>
        <v>0</v>
      </c>
      <c r="B1495" cm="1">
        <f t="array" aca="1" ref="B1495" ca="1">INDIRECT("'Room Details'!$C$1497")</f>
        <v>0</v>
      </c>
      <c r="C1495" cm="1">
        <f t="array" aca="1" ref="C1495" ca="1">INDIRECT("'Room Details'!$D$1497")</f>
        <v>0</v>
      </c>
      <c r="D1495" cm="1">
        <f t="array" aca="1" ref="D1495" ca="1">INDIRECT("'Room Details'!$E$1497")</f>
        <v>0</v>
      </c>
      <c r="E1495" t="str" cm="1">
        <f t="array" aca="1" ref="E1495" ca="1">INDIRECT("'Room Details'!$F$1497")</f>
        <v xml:space="preserve"> </v>
      </c>
      <c r="F1495" cm="1">
        <f t="array" aca="1" ref="F1495" ca="1">INDIRECT("'Room Details'!$G$1497")</f>
        <v>0</v>
      </c>
      <c r="G1495" cm="1">
        <f t="array" aca="1" ref="G1495" ca="1">INDIRECT("'Room Details'!$H$1497")</f>
        <v>0</v>
      </c>
      <c r="H1495" cm="1">
        <f t="array" aca="1" ref="H1495" ca="1">INDIRECT("'Room Details'!$I$1497")</f>
        <v>0</v>
      </c>
      <c r="I1495" cm="1">
        <f t="array" aca="1" ref="I1495" ca="1">INDIRECT("'Room Details'!$J$1497")</f>
        <v>0</v>
      </c>
      <c r="J1495" cm="1">
        <f t="array" aca="1" ref="J1495" ca="1">INDIRECT("'Room Details'!$K$1497")</f>
        <v>0</v>
      </c>
      <c r="K1495" t="str" cm="1">
        <f t="array" aca="1" ref="K1495" ca="1">INDIRECT("'Room Details'!$L$1497")</f>
        <v xml:space="preserve"> </v>
      </c>
      <c r="L1495" cm="1">
        <f t="array" aca="1" ref="L1495" ca="1">INDIRECT("'Room Details'!$M$1497")</f>
        <v>0</v>
      </c>
      <c r="M1495" cm="1">
        <f t="array" aca="1" ref="M1495" ca="1">INDIRECT("'Room Details'!$N$1497")</f>
        <v>0</v>
      </c>
      <c r="N1495" cm="1">
        <f t="array" aca="1" ref="N1495" ca="1">INDIRECT("'Room Details'!$O$1497")</f>
        <v>0</v>
      </c>
      <c r="O1495" cm="1">
        <f t="array" aca="1" ref="O1495" ca="1">INDIRECT("'Room Details'!$P$1497")</f>
        <v>0</v>
      </c>
    </row>
    <row r="1496" spans="1:15" x14ac:dyDescent="0.25">
      <c r="A1496" cm="1">
        <f t="array" aca="1" ref="A1496" ca="1">INDIRECT("'Room Details'!$B$1498")</f>
        <v>0</v>
      </c>
      <c r="B1496" cm="1">
        <f t="array" aca="1" ref="B1496" ca="1">INDIRECT("'Room Details'!$C$1498")</f>
        <v>0</v>
      </c>
      <c r="C1496" cm="1">
        <f t="array" aca="1" ref="C1496" ca="1">INDIRECT("'Room Details'!$D$1498")</f>
        <v>0</v>
      </c>
      <c r="D1496" cm="1">
        <f t="array" aca="1" ref="D1496" ca="1">INDIRECT("'Room Details'!$E$1498")</f>
        <v>0</v>
      </c>
      <c r="E1496" t="str" cm="1">
        <f t="array" aca="1" ref="E1496" ca="1">INDIRECT("'Room Details'!$F$1498")</f>
        <v xml:space="preserve"> </v>
      </c>
      <c r="F1496" cm="1">
        <f t="array" aca="1" ref="F1496" ca="1">INDIRECT("'Room Details'!$G$1498")</f>
        <v>0</v>
      </c>
      <c r="G1496" cm="1">
        <f t="array" aca="1" ref="G1496" ca="1">INDIRECT("'Room Details'!$H$1498")</f>
        <v>0</v>
      </c>
      <c r="H1496" cm="1">
        <f t="array" aca="1" ref="H1496" ca="1">INDIRECT("'Room Details'!$I$1498")</f>
        <v>0</v>
      </c>
      <c r="I1496" cm="1">
        <f t="array" aca="1" ref="I1496" ca="1">INDIRECT("'Room Details'!$J$1498")</f>
        <v>0</v>
      </c>
      <c r="J1496" cm="1">
        <f t="array" aca="1" ref="J1496" ca="1">INDIRECT("'Room Details'!$K$1498")</f>
        <v>0</v>
      </c>
      <c r="K1496" t="str" cm="1">
        <f t="array" aca="1" ref="K1496" ca="1">INDIRECT("'Room Details'!$L$1498")</f>
        <v xml:space="preserve"> </v>
      </c>
      <c r="L1496" cm="1">
        <f t="array" aca="1" ref="L1496" ca="1">INDIRECT("'Room Details'!$M$1498")</f>
        <v>0</v>
      </c>
      <c r="M1496" cm="1">
        <f t="array" aca="1" ref="M1496" ca="1">INDIRECT("'Room Details'!$N$1498")</f>
        <v>0</v>
      </c>
      <c r="N1496" cm="1">
        <f t="array" aca="1" ref="N1496" ca="1">INDIRECT("'Room Details'!$O$1498")</f>
        <v>0</v>
      </c>
      <c r="O1496" cm="1">
        <f t="array" aca="1" ref="O1496" ca="1">INDIRECT("'Room Details'!$P$1498")</f>
        <v>0</v>
      </c>
    </row>
    <row r="1497" spans="1:15" x14ac:dyDescent="0.25">
      <c r="A1497" cm="1">
        <f t="array" aca="1" ref="A1497" ca="1">INDIRECT("'Room Details'!$B$1499")</f>
        <v>0</v>
      </c>
      <c r="B1497" cm="1">
        <f t="array" aca="1" ref="B1497" ca="1">INDIRECT("'Room Details'!$C$1499")</f>
        <v>0</v>
      </c>
      <c r="C1497" cm="1">
        <f t="array" aca="1" ref="C1497" ca="1">INDIRECT("'Room Details'!$D$1499")</f>
        <v>0</v>
      </c>
      <c r="D1497" cm="1">
        <f t="array" aca="1" ref="D1497" ca="1">INDIRECT("'Room Details'!$E$1499")</f>
        <v>0</v>
      </c>
      <c r="E1497" t="str" cm="1">
        <f t="array" aca="1" ref="E1497" ca="1">INDIRECT("'Room Details'!$F$1499")</f>
        <v xml:space="preserve"> </v>
      </c>
      <c r="F1497" cm="1">
        <f t="array" aca="1" ref="F1497" ca="1">INDIRECT("'Room Details'!$G$1499")</f>
        <v>0</v>
      </c>
      <c r="G1497" cm="1">
        <f t="array" aca="1" ref="G1497" ca="1">INDIRECT("'Room Details'!$H$1499")</f>
        <v>0</v>
      </c>
      <c r="H1497" cm="1">
        <f t="array" aca="1" ref="H1497" ca="1">INDIRECT("'Room Details'!$I$1499")</f>
        <v>0</v>
      </c>
      <c r="I1497" cm="1">
        <f t="array" aca="1" ref="I1497" ca="1">INDIRECT("'Room Details'!$J$1499")</f>
        <v>0</v>
      </c>
      <c r="J1497" cm="1">
        <f t="array" aca="1" ref="J1497" ca="1">INDIRECT("'Room Details'!$K$1499")</f>
        <v>0</v>
      </c>
      <c r="K1497" t="str" cm="1">
        <f t="array" aca="1" ref="K1497" ca="1">INDIRECT("'Room Details'!$L$1499")</f>
        <v xml:space="preserve"> </v>
      </c>
      <c r="L1497" cm="1">
        <f t="array" aca="1" ref="L1497" ca="1">INDIRECT("'Room Details'!$M$1499")</f>
        <v>0</v>
      </c>
      <c r="M1497" cm="1">
        <f t="array" aca="1" ref="M1497" ca="1">INDIRECT("'Room Details'!$N$1499")</f>
        <v>0</v>
      </c>
      <c r="N1497" cm="1">
        <f t="array" aca="1" ref="N1497" ca="1">INDIRECT("'Room Details'!$O$1499")</f>
        <v>0</v>
      </c>
      <c r="O1497" cm="1">
        <f t="array" aca="1" ref="O1497" ca="1">INDIRECT("'Room Details'!$P$1499")</f>
        <v>0</v>
      </c>
    </row>
    <row r="1498" spans="1:15" x14ac:dyDescent="0.25">
      <c r="A1498" cm="1">
        <f t="array" aca="1" ref="A1498" ca="1">INDIRECT("'Room Details'!$B$1500")</f>
        <v>0</v>
      </c>
      <c r="B1498" cm="1">
        <f t="array" aca="1" ref="B1498" ca="1">INDIRECT("'Room Details'!$C$1500")</f>
        <v>0</v>
      </c>
      <c r="C1498" cm="1">
        <f t="array" aca="1" ref="C1498" ca="1">INDIRECT("'Room Details'!$D$1500")</f>
        <v>0</v>
      </c>
      <c r="D1498" cm="1">
        <f t="array" aca="1" ref="D1498" ca="1">INDIRECT("'Room Details'!$E$1500")</f>
        <v>0</v>
      </c>
      <c r="E1498" t="str" cm="1">
        <f t="array" aca="1" ref="E1498" ca="1">INDIRECT("'Room Details'!$F$1500")</f>
        <v xml:space="preserve"> </v>
      </c>
      <c r="F1498" cm="1">
        <f t="array" aca="1" ref="F1498" ca="1">INDIRECT("'Room Details'!$G$1500")</f>
        <v>0</v>
      </c>
      <c r="G1498" cm="1">
        <f t="array" aca="1" ref="G1498" ca="1">INDIRECT("'Room Details'!$H$1500")</f>
        <v>0</v>
      </c>
      <c r="H1498" cm="1">
        <f t="array" aca="1" ref="H1498" ca="1">INDIRECT("'Room Details'!$I$1500")</f>
        <v>0</v>
      </c>
      <c r="I1498" cm="1">
        <f t="array" aca="1" ref="I1498" ca="1">INDIRECT("'Room Details'!$J$1500")</f>
        <v>0</v>
      </c>
      <c r="J1498" cm="1">
        <f t="array" aca="1" ref="J1498" ca="1">INDIRECT("'Room Details'!$K$1500")</f>
        <v>0</v>
      </c>
      <c r="K1498" t="str" cm="1">
        <f t="array" aca="1" ref="K1498" ca="1">INDIRECT("'Room Details'!$L$1500")</f>
        <v xml:space="preserve"> </v>
      </c>
      <c r="L1498" cm="1">
        <f t="array" aca="1" ref="L1498" ca="1">INDIRECT("'Room Details'!$M$1500")</f>
        <v>0</v>
      </c>
      <c r="M1498" cm="1">
        <f t="array" aca="1" ref="M1498" ca="1">INDIRECT("'Room Details'!$N$1500")</f>
        <v>0</v>
      </c>
      <c r="N1498" cm="1">
        <f t="array" aca="1" ref="N1498" ca="1">INDIRECT("'Room Details'!$O$1500")</f>
        <v>0</v>
      </c>
      <c r="O1498" cm="1">
        <f t="array" aca="1" ref="O1498" ca="1">INDIRECT("'Room Details'!$P$1500")</f>
        <v>0</v>
      </c>
    </row>
    <row r="1499" spans="1:15" x14ac:dyDescent="0.25">
      <c r="A1499" cm="1">
        <f t="array" aca="1" ref="A1499" ca="1">INDIRECT("'Room Details'!$B$1501")</f>
        <v>0</v>
      </c>
      <c r="B1499" cm="1">
        <f t="array" aca="1" ref="B1499" ca="1">INDIRECT("'Room Details'!$C$1501")</f>
        <v>0</v>
      </c>
      <c r="C1499" cm="1">
        <f t="array" aca="1" ref="C1499" ca="1">INDIRECT("'Room Details'!$D$1501")</f>
        <v>0</v>
      </c>
      <c r="D1499" cm="1">
        <f t="array" aca="1" ref="D1499" ca="1">INDIRECT("'Room Details'!$E$1501")</f>
        <v>0</v>
      </c>
      <c r="E1499" t="str" cm="1">
        <f t="array" aca="1" ref="E1499" ca="1">INDIRECT("'Room Details'!$F$1501")</f>
        <v xml:space="preserve"> </v>
      </c>
      <c r="F1499" cm="1">
        <f t="array" aca="1" ref="F1499" ca="1">INDIRECT("'Room Details'!$G$1501")</f>
        <v>0</v>
      </c>
      <c r="G1499" cm="1">
        <f t="array" aca="1" ref="G1499" ca="1">INDIRECT("'Room Details'!$H$1501")</f>
        <v>0</v>
      </c>
      <c r="H1499" cm="1">
        <f t="array" aca="1" ref="H1499" ca="1">INDIRECT("'Room Details'!$I$1501")</f>
        <v>0</v>
      </c>
      <c r="I1499" cm="1">
        <f t="array" aca="1" ref="I1499" ca="1">INDIRECT("'Room Details'!$J$1501")</f>
        <v>0</v>
      </c>
      <c r="J1499" cm="1">
        <f t="array" aca="1" ref="J1499" ca="1">INDIRECT("'Room Details'!$K$1501")</f>
        <v>0</v>
      </c>
      <c r="K1499" t="str" cm="1">
        <f t="array" aca="1" ref="K1499" ca="1">INDIRECT("'Room Details'!$L$1501")</f>
        <v xml:space="preserve"> </v>
      </c>
      <c r="L1499" cm="1">
        <f t="array" aca="1" ref="L1499" ca="1">INDIRECT("'Room Details'!$M$1501")</f>
        <v>0</v>
      </c>
      <c r="M1499" cm="1">
        <f t="array" aca="1" ref="M1499" ca="1">INDIRECT("'Room Details'!$N$1501")</f>
        <v>0</v>
      </c>
      <c r="N1499" cm="1">
        <f t="array" aca="1" ref="N1499" ca="1">INDIRECT("'Room Details'!$O$1501")</f>
        <v>0</v>
      </c>
      <c r="O1499" cm="1">
        <f t="array" aca="1" ref="O1499" ca="1">INDIRECT("'Room Details'!$P$1501")</f>
        <v>0</v>
      </c>
    </row>
    <row r="1500" spans="1:15" x14ac:dyDescent="0.25">
      <c r="A1500" cm="1">
        <f t="array" aca="1" ref="A1500" ca="1">INDIRECT("'Room Details'!$B$1502")</f>
        <v>0</v>
      </c>
      <c r="B1500" cm="1">
        <f t="array" aca="1" ref="B1500" ca="1">INDIRECT("'Room Details'!$C$1502")</f>
        <v>0</v>
      </c>
      <c r="C1500" cm="1">
        <f t="array" aca="1" ref="C1500" ca="1">INDIRECT("'Room Details'!$D$1502")</f>
        <v>0</v>
      </c>
      <c r="D1500" cm="1">
        <f t="array" aca="1" ref="D1500" ca="1">INDIRECT("'Room Details'!$E$1502")</f>
        <v>0</v>
      </c>
      <c r="E1500" t="str" cm="1">
        <f t="array" aca="1" ref="E1500" ca="1">INDIRECT("'Room Details'!$F$1502")</f>
        <v xml:space="preserve"> </v>
      </c>
      <c r="F1500" cm="1">
        <f t="array" aca="1" ref="F1500" ca="1">INDIRECT("'Room Details'!$G$1502")</f>
        <v>0</v>
      </c>
      <c r="G1500" cm="1">
        <f t="array" aca="1" ref="G1500" ca="1">INDIRECT("'Room Details'!$H$1502")</f>
        <v>0</v>
      </c>
      <c r="H1500" cm="1">
        <f t="array" aca="1" ref="H1500" ca="1">INDIRECT("'Room Details'!$I$1502")</f>
        <v>0</v>
      </c>
      <c r="I1500" cm="1">
        <f t="array" aca="1" ref="I1500" ca="1">INDIRECT("'Room Details'!$J$1502")</f>
        <v>0</v>
      </c>
      <c r="J1500" cm="1">
        <f t="array" aca="1" ref="J1500" ca="1">INDIRECT("'Room Details'!$K$1502")</f>
        <v>0</v>
      </c>
      <c r="K1500" t="str" cm="1">
        <f t="array" aca="1" ref="K1500" ca="1">INDIRECT("'Room Details'!$L$1502")</f>
        <v xml:space="preserve"> </v>
      </c>
      <c r="L1500" cm="1">
        <f t="array" aca="1" ref="L1500" ca="1">INDIRECT("'Room Details'!$M$1502")</f>
        <v>0</v>
      </c>
      <c r="M1500" cm="1">
        <f t="array" aca="1" ref="M1500" ca="1">INDIRECT("'Room Details'!$N$1502")</f>
        <v>0</v>
      </c>
      <c r="N1500" cm="1">
        <f t="array" aca="1" ref="N1500" ca="1">INDIRECT("'Room Details'!$O$1502")</f>
        <v>0</v>
      </c>
      <c r="O1500" cm="1">
        <f t="array" aca="1" ref="O1500" ca="1">INDIRECT("'Room Details'!$P$1502")</f>
        <v>0</v>
      </c>
    </row>
    <row r="1501" spans="1:15" x14ac:dyDescent="0.25">
      <c r="A1501" cm="1">
        <f t="array" aca="1" ref="A1501" ca="1">INDIRECT("'Room Details'!$B$1503")</f>
        <v>0</v>
      </c>
      <c r="B1501" cm="1">
        <f t="array" aca="1" ref="B1501" ca="1">INDIRECT("'Room Details'!$C$1503")</f>
        <v>0</v>
      </c>
      <c r="C1501" cm="1">
        <f t="array" aca="1" ref="C1501" ca="1">INDIRECT("'Room Details'!$D$1503")</f>
        <v>0</v>
      </c>
      <c r="D1501" cm="1">
        <f t="array" aca="1" ref="D1501" ca="1">INDIRECT("'Room Details'!$E$1503")</f>
        <v>0</v>
      </c>
      <c r="E1501" t="str" cm="1">
        <f t="array" aca="1" ref="E1501" ca="1">INDIRECT("'Room Details'!$F$1503")</f>
        <v xml:space="preserve"> </v>
      </c>
      <c r="F1501" cm="1">
        <f t="array" aca="1" ref="F1501" ca="1">INDIRECT("'Room Details'!$G$1503")</f>
        <v>0</v>
      </c>
      <c r="G1501" cm="1">
        <f t="array" aca="1" ref="G1501" ca="1">INDIRECT("'Room Details'!$H$1503")</f>
        <v>0</v>
      </c>
      <c r="H1501" cm="1">
        <f t="array" aca="1" ref="H1501" ca="1">INDIRECT("'Room Details'!$I$1503")</f>
        <v>0</v>
      </c>
      <c r="I1501" cm="1">
        <f t="array" aca="1" ref="I1501" ca="1">INDIRECT("'Room Details'!$J$1503")</f>
        <v>0</v>
      </c>
      <c r="J1501" cm="1">
        <f t="array" aca="1" ref="J1501" ca="1">INDIRECT("'Room Details'!$K$1503")</f>
        <v>0</v>
      </c>
      <c r="K1501" t="str" cm="1">
        <f t="array" aca="1" ref="K1501" ca="1">INDIRECT("'Room Details'!$L$1503")</f>
        <v xml:space="preserve"> </v>
      </c>
      <c r="L1501" cm="1">
        <f t="array" aca="1" ref="L1501" ca="1">INDIRECT("'Room Details'!$M$1503")</f>
        <v>0</v>
      </c>
      <c r="M1501" cm="1">
        <f t="array" aca="1" ref="M1501" ca="1">INDIRECT("'Room Details'!$N$1503")</f>
        <v>0</v>
      </c>
      <c r="N1501" cm="1">
        <f t="array" aca="1" ref="N1501" ca="1">INDIRECT("'Room Details'!$O$1503")</f>
        <v>0</v>
      </c>
      <c r="O1501" cm="1">
        <f t="array" aca="1" ref="O1501" ca="1">INDIRECT("'Room Details'!$P$1503")</f>
        <v>0</v>
      </c>
    </row>
    <row r="1502" spans="1:15" x14ac:dyDescent="0.25">
      <c r="A1502" cm="1">
        <f t="array" aca="1" ref="A1502" ca="1">INDIRECT("'Room Details'!$B$1504")</f>
        <v>0</v>
      </c>
      <c r="B1502" cm="1">
        <f t="array" aca="1" ref="B1502" ca="1">INDIRECT("'Room Details'!$C$1504")</f>
        <v>0</v>
      </c>
      <c r="C1502" cm="1">
        <f t="array" aca="1" ref="C1502" ca="1">INDIRECT("'Room Details'!$D$1504")</f>
        <v>0</v>
      </c>
      <c r="D1502" cm="1">
        <f t="array" aca="1" ref="D1502" ca="1">INDIRECT("'Room Details'!$E$1504")</f>
        <v>0</v>
      </c>
      <c r="E1502" t="str" cm="1">
        <f t="array" aca="1" ref="E1502" ca="1">INDIRECT("'Room Details'!$F$1504")</f>
        <v xml:space="preserve"> </v>
      </c>
      <c r="F1502" cm="1">
        <f t="array" aca="1" ref="F1502" ca="1">INDIRECT("'Room Details'!$G$1504")</f>
        <v>0</v>
      </c>
      <c r="G1502" cm="1">
        <f t="array" aca="1" ref="G1502" ca="1">INDIRECT("'Room Details'!$H$1504")</f>
        <v>0</v>
      </c>
      <c r="H1502" cm="1">
        <f t="array" aca="1" ref="H1502" ca="1">INDIRECT("'Room Details'!$I$1504")</f>
        <v>0</v>
      </c>
      <c r="I1502" cm="1">
        <f t="array" aca="1" ref="I1502" ca="1">INDIRECT("'Room Details'!$J$1504")</f>
        <v>0</v>
      </c>
      <c r="J1502" cm="1">
        <f t="array" aca="1" ref="J1502" ca="1">INDIRECT("'Room Details'!$K$1504")</f>
        <v>0</v>
      </c>
      <c r="K1502" t="str" cm="1">
        <f t="array" aca="1" ref="K1502" ca="1">INDIRECT("'Room Details'!$L$1504")</f>
        <v xml:space="preserve"> </v>
      </c>
      <c r="L1502" cm="1">
        <f t="array" aca="1" ref="L1502" ca="1">INDIRECT("'Room Details'!$M$1504")</f>
        <v>0</v>
      </c>
      <c r="M1502" cm="1">
        <f t="array" aca="1" ref="M1502" ca="1">INDIRECT("'Room Details'!$N$1504")</f>
        <v>0</v>
      </c>
      <c r="N1502" cm="1">
        <f t="array" aca="1" ref="N1502" ca="1">INDIRECT("'Room Details'!$O$1504")</f>
        <v>0</v>
      </c>
      <c r="O1502" cm="1">
        <f t="array" aca="1" ref="O1502" ca="1">INDIRECT("'Room Details'!$P$1504")</f>
        <v>0</v>
      </c>
    </row>
    <row r="1503" spans="1:15" x14ac:dyDescent="0.25">
      <c r="A1503" cm="1">
        <f t="array" aca="1" ref="A1503" ca="1">INDIRECT("'Room Details'!$B$1505")</f>
        <v>0</v>
      </c>
      <c r="B1503" cm="1">
        <f t="array" aca="1" ref="B1503" ca="1">INDIRECT("'Room Details'!$C$1505")</f>
        <v>0</v>
      </c>
      <c r="C1503" cm="1">
        <f t="array" aca="1" ref="C1503" ca="1">INDIRECT("'Room Details'!$D$1505")</f>
        <v>0</v>
      </c>
      <c r="D1503" cm="1">
        <f t="array" aca="1" ref="D1503" ca="1">INDIRECT("'Room Details'!$E$1505")</f>
        <v>0</v>
      </c>
      <c r="E1503" t="str" cm="1">
        <f t="array" aca="1" ref="E1503" ca="1">INDIRECT("'Room Details'!$F$1505")</f>
        <v xml:space="preserve"> </v>
      </c>
      <c r="F1503" cm="1">
        <f t="array" aca="1" ref="F1503" ca="1">INDIRECT("'Room Details'!$G$1505")</f>
        <v>0</v>
      </c>
      <c r="G1503" cm="1">
        <f t="array" aca="1" ref="G1503" ca="1">INDIRECT("'Room Details'!$H$1505")</f>
        <v>0</v>
      </c>
      <c r="H1503" cm="1">
        <f t="array" aca="1" ref="H1503" ca="1">INDIRECT("'Room Details'!$I$1505")</f>
        <v>0</v>
      </c>
      <c r="I1503" cm="1">
        <f t="array" aca="1" ref="I1503" ca="1">INDIRECT("'Room Details'!$J$1505")</f>
        <v>0</v>
      </c>
      <c r="J1503" cm="1">
        <f t="array" aca="1" ref="J1503" ca="1">INDIRECT("'Room Details'!$K$1505")</f>
        <v>0</v>
      </c>
      <c r="K1503" t="str" cm="1">
        <f t="array" aca="1" ref="K1503" ca="1">INDIRECT("'Room Details'!$L$1505")</f>
        <v xml:space="preserve"> </v>
      </c>
      <c r="L1503" cm="1">
        <f t="array" aca="1" ref="L1503" ca="1">INDIRECT("'Room Details'!$M$1505")</f>
        <v>0</v>
      </c>
      <c r="M1503" cm="1">
        <f t="array" aca="1" ref="M1503" ca="1">INDIRECT("'Room Details'!$N$1505")</f>
        <v>0</v>
      </c>
      <c r="N1503" cm="1">
        <f t="array" aca="1" ref="N1503" ca="1">INDIRECT("'Room Details'!$O$1505")</f>
        <v>0</v>
      </c>
      <c r="O1503" cm="1">
        <f t="array" aca="1" ref="O1503" ca="1">INDIRECT("'Room Details'!$P$1505")</f>
        <v>0</v>
      </c>
    </row>
    <row r="1504" spans="1:15" x14ac:dyDescent="0.25">
      <c r="A1504" cm="1">
        <f t="array" aca="1" ref="A1504" ca="1">INDIRECT("'Room Details'!$B$1506")</f>
        <v>0</v>
      </c>
      <c r="B1504" cm="1">
        <f t="array" aca="1" ref="B1504" ca="1">INDIRECT("'Room Details'!$C$1506")</f>
        <v>0</v>
      </c>
      <c r="C1504" cm="1">
        <f t="array" aca="1" ref="C1504" ca="1">INDIRECT("'Room Details'!$D$1506")</f>
        <v>0</v>
      </c>
      <c r="D1504" cm="1">
        <f t="array" aca="1" ref="D1504" ca="1">INDIRECT("'Room Details'!$E$1506")</f>
        <v>0</v>
      </c>
      <c r="E1504" t="str" cm="1">
        <f t="array" aca="1" ref="E1504" ca="1">INDIRECT("'Room Details'!$F$1506")</f>
        <v xml:space="preserve"> </v>
      </c>
      <c r="F1504" cm="1">
        <f t="array" aca="1" ref="F1504" ca="1">INDIRECT("'Room Details'!$G$1506")</f>
        <v>0</v>
      </c>
      <c r="G1504" cm="1">
        <f t="array" aca="1" ref="G1504" ca="1">INDIRECT("'Room Details'!$H$1506")</f>
        <v>0</v>
      </c>
      <c r="H1504" cm="1">
        <f t="array" aca="1" ref="H1504" ca="1">INDIRECT("'Room Details'!$I$1506")</f>
        <v>0</v>
      </c>
      <c r="I1504" cm="1">
        <f t="array" aca="1" ref="I1504" ca="1">INDIRECT("'Room Details'!$J$1506")</f>
        <v>0</v>
      </c>
      <c r="J1504" cm="1">
        <f t="array" aca="1" ref="J1504" ca="1">INDIRECT("'Room Details'!$K$1506")</f>
        <v>0</v>
      </c>
      <c r="K1504" t="str" cm="1">
        <f t="array" aca="1" ref="K1504" ca="1">INDIRECT("'Room Details'!$L$1506")</f>
        <v xml:space="preserve"> </v>
      </c>
      <c r="L1504" cm="1">
        <f t="array" aca="1" ref="L1504" ca="1">INDIRECT("'Room Details'!$M$1506")</f>
        <v>0</v>
      </c>
      <c r="M1504" cm="1">
        <f t="array" aca="1" ref="M1504" ca="1">INDIRECT("'Room Details'!$N$1506")</f>
        <v>0</v>
      </c>
      <c r="N1504" cm="1">
        <f t="array" aca="1" ref="N1504" ca="1">INDIRECT("'Room Details'!$O$1506")</f>
        <v>0</v>
      </c>
      <c r="O1504" cm="1">
        <f t="array" aca="1" ref="O1504" ca="1">INDIRECT("'Room Details'!$P$1506")</f>
        <v>0</v>
      </c>
    </row>
    <row r="1505" spans="1:15" x14ac:dyDescent="0.25">
      <c r="A1505" cm="1">
        <f t="array" aca="1" ref="A1505" ca="1">INDIRECT("'Room Details'!$B$1507")</f>
        <v>0</v>
      </c>
      <c r="B1505" cm="1">
        <f t="array" aca="1" ref="B1505" ca="1">INDIRECT("'Room Details'!$C$1507")</f>
        <v>0</v>
      </c>
      <c r="C1505" cm="1">
        <f t="array" aca="1" ref="C1505" ca="1">INDIRECT("'Room Details'!$D$1507")</f>
        <v>0</v>
      </c>
      <c r="D1505" cm="1">
        <f t="array" aca="1" ref="D1505" ca="1">INDIRECT("'Room Details'!$E$1507")</f>
        <v>0</v>
      </c>
      <c r="E1505" t="str" cm="1">
        <f t="array" aca="1" ref="E1505" ca="1">INDIRECT("'Room Details'!$F$1507")</f>
        <v xml:space="preserve"> </v>
      </c>
      <c r="F1505" cm="1">
        <f t="array" aca="1" ref="F1505" ca="1">INDIRECT("'Room Details'!$G$1507")</f>
        <v>0</v>
      </c>
      <c r="G1505" cm="1">
        <f t="array" aca="1" ref="G1505" ca="1">INDIRECT("'Room Details'!$H$1507")</f>
        <v>0</v>
      </c>
      <c r="H1505" cm="1">
        <f t="array" aca="1" ref="H1505" ca="1">INDIRECT("'Room Details'!$I$1507")</f>
        <v>0</v>
      </c>
      <c r="I1505" cm="1">
        <f t="array" aca="1" ref="I1505" ca="1">INDIRECT("'Room Details'!$J$1507")</f>
        <v>0</v>
      </c>
      <c r="J1505" cm="1">
        <f t="array" aca="1" ref="J1505" ca="1">INDIRECT("'Room Details'!$K$1507")</f>
        <v>0</v>
      </c>
      <c r="K1505" t="str" cm="1">
        <f t="array" aca="1" ref="K1505" ca="1">INDIRECT("'Room Details'!$L$1507")</f>
        <v xml:space="preserve"> </v>
      </c>
      <c r="L1505" cm="1">
        <f t="array" aca="1" ref="L1505" ca="1">INDIRECT("'Room Details'!$M$1507")</f>
        <v>0</v>
      </c>
      <c r="M1505" cm="1">
        <f t="array" aca="1" ref="M1505" ca="1">INDIRECT("'Room Details'!$N$1507")</f>
        <v>0</v>
      </c>
      <c r="N1505" cm="1">
        <f t="array" aca="1" ref="N1505" ca="1">INDIRECT("'Room Details'!$O$1507")</f>
        <v>0</v>
      </c>
      <c r="O1505" cm="1">
        <f t="array" aca="1" ref="O1505" ca="1">INDIRECT("'Room Details'!$P$1507")</f>
        <v>0</v>
      </c>
    </row>
    <row r="1506" spans="1:15" x14ac:dyDescent="0.25">
      <c r="A1506" cm="1">
        <f t="array" aca="1" ref="A1506" ca="1">INDIRECT("'Room Details'!$B$1508")</f>
        <v>0</v>
      </c>
      <c r="B1506" cm="1">
        <f t="array" aca="1" ref="B1506" ca="1">INDIRECT("'Room Details'!$C$1508")</f>
        <v>0</v>
      </c>
      <c r="C1506" cm="1">
        <f t="array" aca="1" ref="C1506" ca="1">INDIRECT("'Room Details'!$D$1508")</f>
        <v>0</v>
      </c>
      <c r="D1506" cm="1">
        <f t="array" aca="1" ref="D1506" ca="1">INDIRECT("'Room Details'!$E$1508")</f>
        <v>0</v>
      </c>
      <c r="E1506" t="str" cm="1">
        <f t="array" aca="1" ref="E1506" ca="1">INDIRECT("'Room Details'!$F$1508")</f>
        <v xml:space="preserve"> </v>
      </c>
      <c r="F1506" cm="1">
        <f t="array" aca="1" ref="F1506" ca="1">INDIRECT("'Room Details'!$G$1508")</f>
        <v>0</v>
      </c>
      <c r="G1506" cm="1">
        <f t="array" aca="1" ref="G1506" ca="1">INDIRECT("'Room Details'!$H$1508")</f>
        <v>0</v>
      </c>
      <c r="H1506" cm="1">
        <f t="array" aca="1" ref="H1506" ca="1">INDIRECT("'Room Details'!$I$1508")</f>
        <v>0</v>
      </c>
      <c r="I1506" cm="1">
        <f t="array" aca="1" ref="I1506" ca="1">INDIRECT("'Room Details'!$J$1508")</f>
        <v>0</v>
      </c>
      <c r="J1506" cm="1">
        <f t="array" aca="1" ref="J1506" ca="1">INDIRECT("'Room Details'!$K$1508")</f>
        <v>0</v>
      </c>
      <c r="K1506" t="str" cm="1">
        <f t="array" aca="1" ref="K1506" ca="1">INDIRECT("'Room Details'!$L$1508")</f>
        <v xml:space="preserve"> </v>
      </c>
      <c r="L1506" cm="1">
        <f t="array" aca="1" ref="L1506" ca="1">INDIRECT("'Room Details'!$M$1508")</f>
        <v>0</v>
      </c>
      <c r="M1506" cm="1">
        <f t="array" aca="1" ref="M1506" ca="1">INDIRECT("'Room Details'!$N$1508")</f>
        <v>0</v>
      </c>
      <c r="N1506" cm="1">
        <f t="array" aca="1" ref="N1506" ca="1">INDIRECT("'Room Details'!$O$1508")</f>
        <v>0</v>
      </c>
      <c r="O1506" cm="1">
        <f t="array" aca="1" ref="O1506" ca="1">INDIRECT("'Room Details'!$P$1508")</f>
        <v>0</v>
      </c>
    </row>
    <row r="1507" spans="1:15" x14ac:dyDescent="0.25">
      <c r="A1507" cm="1">
        <f t="array" aca="1" ref="A1507" ca="1">INDIRECT("'Room Details'!$B$1509")</f>
        <v>0</v>
      </c>
      <c r="B1507" cm="1">
        <f t="array" aca="1" ref="B1507" ca="1">INDIRECT("'Room Details'!$C$1509")</f>
        <v>0</v>
      </c>
      <c r="C1507" cm="1">
        <f t="array" aca="1" ref="C1507" ca="1">INDIRECT("'Room Details'!$D$1509")</f>
        <v>0</v>
      </c>
      <c r="D1507" cm="1">
        <f t="array" aca="1" ref="D1507" ca="1">INDIRECT("'Room Details'!$E$1509")</f>
        <v>0</v>
      </c>
      <c r="E1507" t="str" cm="1">
        <f t="array" aca="1" ref="E1507" ca="1">INDIRECT("'Room Details'!$F$1509")</f>
        <v xml:space="preserve"> </v>
      </c>
      <c r="F1507" cm="1">
        <f t="array" aca="1" ref="F1507" ca="1">INDIRECT("'Room Details'!$G$1509")</f>
        <v>0</v>
      </c>
      <c r="G1507" cm="1">
        <f t="array" aca="1" ref="G1507" ca="1">INDIRECT("'Room Details'!$H$1509")</f>
        <v>0</v>
      </c>
      <c r="H1507" cm="1">
        <f t="array" aca="1" ref="H1507" ca="1">INDIRECT("'Room Details'!$I$1509")</f>
        <v>0</v>
      </c>
      <c r="I1507" cm="1">
        <f t="array" aca="1" ref="I1507" ca="1">INDIRECT("'Room Details'!$J$1509")</f>
        <v>0</v>
      </c>
      <c r="J1507" cm="1">
        <f t="array" aca="1" ref="J1507" ca="1">INDIRECT("'Room Details'!$K$1509")</f>
        <v>0</v>
      </c>
      <c r="K1507" t="str" cm="1">
        <f t="array" aca="1" ref="K1507" ca="1">INDIRECT("'Room Details'!$L$1509")</f>
        <v xml:space="preserve"> </v>
      </c>
      <c r="L1507" cm="1">
        <f t="array" aca="1" ref="L1507" ca="1">INDIRECT("'Room Details'!$M$1509")</f>
        <v>0</v>
      </c>
      <c r="M1507" cm="1">
        <f t="array" aca="1" ref="M1507" ca="1">INDIRECT("'Room Details'!$N$1509")</f>
        <v>0</v>
      </c>
      <c r="N1507" cm="1">
        <f t="array" aca="1" ref="N1507" ca="1">INDIRECT("'Room Details'!$O$1509")</f>
        <v>0</v>
      </c>
      <c r="O1507" cm="1">
        <f t="array" aca="1" ref="O1507" ca="1">INDIRECT("'Room Details'!$P$1509")</f>
        <v>0</v>
      </c>
    </row>
    <row r="1508" spans="1:15" x14ac:dyDescent="0.25">
      <c r="A1508" cm="1">
        <f t="array" aca="1" ref="A1508" ca="1">INDIRECT("'Room Details'!$B$1510")</f>
        <v>0</v>
      </c>
      <c r="B1508" cm="1">
        <f t="array" aca="1" ref="B1508" ca="1">INDIRECT("'Room Details'!$C$1510")</f>
        <v>0</v>
      </c>
      <c r="C1508" cm="1">
        <f t="array" aca="1" ref="C1508" ca="1">INDIRECT("'Room Details'!$D$1510")</f>
        <v>0</v>
      </c>
      <c r="D1508" cm="1">
        <f t="array" aca="1" ref="D1508" ca="1">INDIRECT("'Room Details'!$E$1510")</f>
        <v>0</v>
      </c>
      <c r="E1508" t="str" cm="1">
        <f t="array" aca="1" ref="E1508" ca="1">INDIRECT("'Room Details'!$F$1510")</f>
        <v xml:space="preserve"> </v>
      </c>
      <c r="F1508" cm="1">
        <f t="array" aca="1" ref="F1508" ca="1">INDIRECT("'Room Details'!$G$1510")</f>
        <v>0</v>
      </c>
      <c r="G1508" cm="1">
        <f t="array" aca="1" ref="G1508" ca="1">INDIRECT("'Room Details'!$H$1510")</f>
        <v>0</v>
      </c>
      <c r="H1508" cm="1">
        <f t="array" aca="1" ref="H1508" ca="1">INDIRECT("'Room Details'!$I$1510")</f>
        <v>0</v>
      </c>
      <c r="I1508" cm="1">
        <f t="array" aca="1" ref="I1508" ca="1">INDIRECT("'Room Details'!$J$1510")</f>
        <v>0</v>
      </c>
      <c r="J1508" cm="1">
        <f t="array" aca="1" ref="J1508" ca="1">INDIRECT("'Room Details'!$K$1510")</f>
        <v>0</v>
      </c>
      <c r="K1508" t="str" cm="1">
        <f t="array" aca="1" ref="K1508" ca="1">INDIRECT("'Room Details'!$L$1510")</f>
        <v xml:space="preserve"> </v>
      </c>
      <c r="L1508" cm="1">
        <f t="array" aca="1" ref="L1508" ca="1">INDIRECT("'Room Details'!$M$1510")</f>
        <v>0</v>
      </c>
      <c r="M1508" cm="1">
        <f t="array" aca="1" ref="M1508" ca="1">INDIRECT("'Room Details'!$N$1510")</f>
        <v>0</v>
      </c>
      <c r="N1508" cm="1">
        <f t="array" aca="1" ref="N1508" ca="1">INDIRECT("'Room Details'!$O$1510")</f>
        <v>0</v>
      </c>
      <c r="O1508" cm="1">
        <f t="array" aca="1" ref="O1508" ca="1">INDIRECT("'Room Details'!$P$1510")</f>
        <v>0</v>
      </c>
    </row>
    <row r="1509" spans="1:15" x14ac:dyDescent="0.25">
      <c r="A1509" cm="1">
        <f t="array" aca="1" ref="A1509" ca="1">INDIRECT("'Room Details'!$B$1511")</f>
        <v>0</v>
      </c>
      <c r="B1509" cm="1">
        <f t="array" aca="1" ref="B1509" ca="1">INDIRECT("'Room Details'!$C$1511")</f>
        <v>0</v>
      </c>
      <c r="C1509" cm="1">
        <f t="array" aca="1" ref="C1509" ca="1">INDIRECT("'Room Details'!$D$1511")</f>
        <v>0</v>
      </c>
      <c r="D1509" cm="1">
        <f t="array" aca="1" ref="D1509" ca="1">INDIRECT("'Room Details'!$E$1511")</f>
        <v>0</v>
      </c>
      <c r="E1509" t="str" cm="1">
        <f t="array" aca="1" ref="E1509" ca="1">INDIRECT("'Room Details'!$F$1511")</f>
        <v xml:space="preserve"> </v>
      </c>
      <c r="F1509" cm="1">
        <f t="array" aca="1" ref="F1509" ca="1">INDIRECT("'Room Details'!$G$1511")</f>
        <v>0</v>
      </c>
      <c r="G1509" cm="1">
        <f t="array" aca="1" ref="G1509" ca="1">INDIRECT("'Room Details'!$H$1511")</f>
        <v>0</v>
      </c>
      <c r="H1509" cm="1">
        <f t="array" aca="1" ref="H1509" ca="1">INDIRECT("'Room Details'!$I$1511")</f>
        <v>0</v>
      </c>
      <c r="I1509" cm="1">
        <f t="array" aca="1" ref="I1509" ca="1">INDIRECT("'Room Details'!$J$1511")</f>
        <v>0</v>
      </c>
      <c r="J1509" cm="1">
        <f t="array" aca="1" ref="J1509" ca="1">INDIRECT("'Room Details'!$K$1511")</f>
        <v>0</v>
      </c>
      <c r="K1509" t="str" cm="1">
        <f t="array" aca="1" ref="K1509" ca="1">INDIRECT("'Room Details'!$L$1511")</f>
        <v xml:space="preserve"> </v>
      </c>
      <c r="L1509" cm="1">
        <f t="array" aca="1" ref="L1509" ca="1">INDIRECT("'Room Details'!$M$1511")</f>
        <v>0</v>
      </c>
      <c r="M1509" cm="1">
        <f t="array" aca="1" ref="M1509" ca="1">INDIRECT("'Room Details'!$N$1511")</f>
        <v>0</v>
      </c>
      <c r="N1509" cm="1">
        <f t="array" aca="1" ref="N1509" ca="1">INDIRECT("'Room Details'!$O$1511")</f>
        <v>0</v>
      </c>
      <c r="O1509" cm="1">
        <f t="array" aca="1" ref="O1509" ca="1">INDIRECT("'Room Details'!$P$1511")</f>
        <v>0</v>
      </c>
    </row>
    <row r="1510" spans="1:15" x14ac:dyDescent="0.25">
      <c r="A1510" cm="1">
        <f t="array" aca="1" ref="A1510" ca="1">INDIRECT("'Room Details'!$B$1512")</f>
        <v>0</v>
      </c>
      <c r="B1510" cm="1">
        <f t="array" aca="1" ref="B1510" ca="1">INDIRECT("'Room Details'!$C$1512")</f>
        <v>0</v>
      </c>
      <c r="C1510" cm="1">
        <f t="array" aca="1" ref="C1510" ca="1">INDIRECT("'Room Details'!$D$1512")</f>
        <v>0</v>
      </c>
      <c r="D1510" cm="1">
        <f t="array" aca="1" ref="D1510" ca="1">INDIRECT("'Room Details'!$E$1512")</f>
        <v>0</v>
      </c>
      <c r="E1510" t="str" cm="1">
        <f t="array" aca="1" ref="E1510" ca="1">INDIRECT("'Room Details'!$F$1512")</f>
        <v xml:space="preserve"> </v>
      </c>
      <c r="F1510" cm="1">
        <f t="array" aca="1" ref="F1510" ca="1">INDIRECT("'Room Details'!$G$1512")</f>
        <v>0</v>
      </c>
      <c r="G1510" cm="1">
        <f t="array" aca="1" ref="G1510" ca="1">INDIRECT("'Room Details'!$H$1512")</f>
        <v>0</v>
      </c>
      <c r="H1510" cm="1">
        <f t="array" aca="1" ref="H1510" ca="1">INDIRECT("'Room Details'!$I$1512")</f>
        <v>0</v>
      </c>
      <c r="I1510" cm="1">
        <f t="array" aca="1" ref="I1510" ca="1">INDIRECT("'Room Details'!$J$1512")</f>
        <v>0</v>
      </c>
      <c r="J1510" cm="1">
        <f t="array" aca="1" ref="J1510" ca="1">INDIRECT("'Room Details'!$K$1512")</f>
        <v>0</v>
      </c>
      <c r="K1510" t="str" cm="1">
        <f t="array" aca="1" ref="K1510" ca="1">INDIRECT("'Room Details'!$L$1512")</f>
        <v xml:space="preserve"> </v>
      </c>
      <c r="L1510" cm="1">
        <f t="array" aca="1" ref="L1510" ca="1">INDIRECT("'Room Details'!$M$1512")</f>
        <v>0</v>
      </c>
      <c r="M1510" cm="1">
        <f t="array" aca="1" ref="M1510" ca="1">INDIRECT("'Room Details'!$N$1512")</f>
        <v>0</v>
      </c>
      <c r="N1510" cm="1">
        <f t="array" aca="1" ref="N1510" ca="1">INDIRECT("'Room Details'!$O$1512")</f>
        <v>0</v>
      </c>
      <c r="O1510" cm="1">
        <f t="array" aca="1" ref="O1510" ca="1">INDIRECT("'Room Details'!$P$1512")</f>
        <v>0</v>
      </c>
    </row>
    <row r="1511" spans="1:15" x14ac:dyDescent="0.25">
      <c r="A1511" cm="1">
        <f t="array" aca="1" ref="A1511" ca="1">INDIRECT("'Room Details'!$B$1513")</f>
        <v>0</v>
      </c>
      <c r="B1511" cm="1">
        <f t="array" aca="1" ref="B1511" ca="1">INDIRECT("'Room Details'!$C$1513")</f>
        <v>0</v>
      </c>
      <c r="C1511" cm="1">
        <f t="array" aca="1" ref="C1511" ca="1">INDIRECT("'Room Details'!$D$1513")</f>
        <v>0</v>
      </c>
      <c r="D1511" cm="1">
        <f t="array" aca="1" ref="D1511" ca="1">INDIRECT("'Room Details'!$E$1513")</f>
        <v>0</v>
      </c>
      <c r="E1511" t="str" cm="1">
        <f t="array" aca="1" ref="E1511" ca="1">INDIRECT("'Room Details'!$F$1513")</f>
        <v xml:space="preserve"> </v>
      </c>
      <c r="F1511" cm="1">
        <f t="array" aca="1" ref="F1511" ca="1">INDIRECT("'Room Details'!$G$1513")</f>
        <v>0</v>
      </c>
      <c r="G1511" cm="1">
        <f t="array" aca="1" ref="G1511" ca="1">INDIRECT("'Room Details'!$H$1513")</f>
        <v>0</v>
      </c>
      <c r="H1511" cm="1">
        <f t="array" aca="1" ref="H1511" ca="1">INDIRECT("'Room Details'!$I$1513")</f>
        <v>0</v>
      </c>
      <c r="I1511" cm="1">
        <f t="array" aca="1" ref="I1511" ca="1">INDIRECT("'Room Details'!$J$1513")</f>
        <v>0</v>
      </c>
      <c r="J1511" cm="1">
        <f t="array" aca="1" ref="J1511" ca="1">INDIRECT("'Room Details'!$K$1513")</f>
        <v>0</v>
      </c>
      <c r="K1511" t="str" cm="1">
        <f t="array" aca="1" ref="K1511" ca="1">INDIRECT("'Room Details'!$L$1513")</f>
        <v xml:space="preserve"> </v>
      </c>
      <c r="L1511" cm="1">
        <f t="array" aca="1" ref="L1511" ca="1">INDIRECT("'Room Details'!$M$1513")</f>
        <v>0</v>
      </c>
      <c r="M1511" cm="1">
        <f t="array" aca="1" ref="M1511" ca="1">INDIRECT("'Room Details'!$N$1513")</f>
        <v>0</v>
      </c>
      <c r="N1511" cm="1">
        <f t="array" aca="1" ref="N1511" ca="1">INDIRECT("'Room Details'!$O$1513")</f>
        <v>0</v>
      </c>
      <c r="O1511" cm="1">
        <f t="array" aca="1" ref="O1511" ca="1">INDIRECT("'Room Details'!$P$1513")</f>
        <v>0</v>
      </c>
    </row>
    <row r="1512" spans="1:15" x14ac:dyDescent="0.25">
      <c r="A1512" cm="1">
        <f t="array" aca="1" ref="A1512" ca="1">INDIRECT("'Room Details'!$B$1514")</f>
        <v>0</v>
      </c>
      <c r="B1512" cm="1">
        <f t="array" aca="1" ref="B1512" ca="1">INDIRECT("'Room Details'!$C$1514")</f>
        <v>0</v>
      </c>
      <c r="C1512" cm="1">
        <f t="array" aca="1" ref="C1512" ca="1">INDIRECT("'Room Details'!$D$1514")</f>
        <v>0</v>
      </c>
      <c r="D1512" cm="1">
        <f t="array" aca="1" ref="D1512" ca="1">INDIRECT("'Room Details'!$E$1514")</f>
        <v>0</v>
      </c>
      <c r="E1512" t="str" cm="1">
        <f t="array" aca="1" ref="E1512" ca="1">INDIRECT("'Room Details'!$F$1514")</f>
        <v xml:space="preserve"> </v>
      </c>
      <c r="F1512" cm="1">
        <f t="array" aca="1" ref="F1512" ca="1">INDIRECT("'Room Details'!$G$1514")</f>
        <v>0</v>
      </c>
      <c r="G1512" cm="1">
        <f t="array" aca="1" ref="G1512" ca="1">INDIRECT("'Room Details'!$H$1514")</f>
        <v>0</v>
      </c>
      <c r="H1512" cm="1">
        <f t="array" aca="1" ref="H1512" ca="1">INDIRECT("'Room Details'!$I$1514")</f>
        <v>0</v>
      </c>
      <c r="I1512" cm="1">
        <f t="array" aca="1" ref="I1512" ca="1">INDIRECT("'Room Details'!$J$1514")</f>
        <v>0</v>
      </c>
      <c r="J1512" cm="1">
        <f t="array" aca="1" ref="J1512" ca="1">INDIRECT("'Room Details'!$K$1514")</f>
        <v>0</v>
      </c>
      <c r="K1512" t="str" cm="1">
        <f t="array" aca="1" ref="K1512" ca="1">INDIRECT("'Room Details'!$L$1514")</f>
        <v xml:space="preserve"> </v>
      </c>
      <c r="L1512" cm="1">
        <f t="array" aca="1" ref="L1512" ca="1">INDIRECT("'Room Details'!$M$1514")</f>
        <v>0</v>
      </c>
      <c r="M1512" cm="1">
        <f t="array" aca="1" ref="M1512" ca="1">INDIRECT("'Room Details'!$N$1514")</f>
        <v>0</v>
      </c>
      <c r="N1512" cm="1">
        <f t="array" aca="1" ref="N1512" ca="1">INDIRECT("'Room Details'!$O$1514")</f>
        <v>0</v>
      </c>
      <c r="O1512" cm="1">
        <f t="array" aca="1" ref="O1512" ca="1">INDIRECT("'Room Details'!$P$1514")</f>
        <v>0</v>
      </c>
    </row>
    <row r="1513" spans="1:15" x14ac:dyDescent="0.25">
      <c r="A1513" cm="1">
        <f t="array" aca="1" ref="A1513" ca="1">INDIRECT("'Room Details'!$B$1515")</f>
        <v>0</v>
      </c>
      <c r="B1513" cm="1">
        <f t="array" aca="1" ref="B1513" ca="1">INDIRECT("'Room Details'!$C$1515")</f>
        <v>0</v>
      </c>
      <c r="C1513" cm="1">
        <f t="array" aca="1" ref="C1513" ca="1">INDIRECT("'Room Details'!$D$1515")</f>
        <v>0</v>
      </c>
      <c r="D1513" cm="1">
        <f t="array" aca="1" ref="D1513" ca="1">INDIRECT("'Room Details'!$E$1515")</f>
        <v>0</v>
      </c>
      <c r="E1513" t="str" cm="1">
        <f t="array" aca="1" ref="E1513" ca="1">INDIRECT("'Room Details'!$F$1515")</f>
        <v xml:space="preserve"> </v>
      </c>
      <c r="F1513" cm="1">
        <f t="array" aca="1" ref="F1513" ca="1">INDIRECT("'Room Details'!$G$1515")</f>
        <v>0</v>
      </c>
      <c r="G1513" cm="1">
        <f t="array" aca="1" ref="G1513" ca="1">INDIRECT("'Room Details'!$H$1515")</f>
        <v>0</v>
      </c>
      <c r="H1513" cm="1">
        <f t="array" aca="1" ref="H1513" ca="1">INDIRECT("'Room Details'!$I$1515")</f>
        <v>0</v>
      </c>
      <c r="I1513" cm="1">
        <f t="array" aca="1" ref="I1513" ca="1">INDIRECT("'Room Details'!$J$1515")</f>
        <v>0</v>
      </c>
      <c r="J1513" cm="1">
        <f t="array" aca="1" ref="J1513" ca="1">INDIRECT("'Room Details'!$K$1515")</f>
        <v>0</v>
      </c>
      <c r="K1513" t="str" cm="1">
        <f t="array" aca="1" ref="K1513" ca="1">INDIRECT("'Room Details'!$L$1515")</f>
        <v xml:space="preserve"> </v>
      </c>
      <c r="L1513" cm="1">
        <f t="array" aca="1" ref="L1513" ca="1">INDIRECT("'Room Details'!$M$1515")</f>
        <v>0</v>
      </c>
      <c r="M1513" cm="1">
        <f t="array" aca="1" ref="M1513" ca="1">INDIRECT("'Room Details'!$N$1515")</f>
        <v>0</v>
      </c>
      <c r="N1513" cm="1">
        <f t="array" aca="1" ref="N1513" ca="1">INDIRECT("'Room Details'!$O$1515")</f>
        <v>0</v>
      </c>
      <c r="O1513" cm="1">
        <f t="array" aca="1" ref="O1513" ca="1">INDIRECT("'Room Details'!$P$1515")</f>
        <v>0</v>
      </c>
    </row>
    <row r="1514" spans="1:15" x14ac:dyDescent="0.25">
      <c r="A1514" cm="1">
        <f t="array" aca="1" ref="A1514" ca="1">INDIRECT("'Room Details'!$B$1516")</f>
        <v>0</v>
      </c>
      <c r="B1514" cm="1">
        <f t="array" aca="1" ref="B1514" ca="1">INDIRECT("'Room Details'!$C$1516")</f>
        <v>0</v>
      </c>
      <c r="C1514" cm="1">
        <f t="array" aca="1" ref="C1514" ca="1">INDIRECT("'Room Details'!$D$1516")</f>
        <v>0</v>
      </c>
      <c r="D1514" cm="1">
        <f t="array" aca="1" ref="D1514" ca="1">INDIRECT("'Room Details'!$E$1516")</f>
        <v>0</v>
      </c>
      <c r="E1514" t="str" cm="1">
        <f t="array" aca="1" ref="E1514" ca="1">INDIRECT("'Room Details'!$F$1516")</f>
        <v xml:space="preserve"> </v>
      </c>
      <c r="F1514" cm="1">
        <f t="array" aca="1" ref="F1514" ca="1">INDIRECT("'Room Details'!$G$1516")</f>
        <v>0</v>
      </c>
      <c r="G1514" cm="1">
        <f t="array" aca="1" ref="G1514" ca="1">INDIRECT("'Room Details'!$H$1516")</f>
        <v>0</v>
      </c>
      <c r="H1514" cm="1">
        <f t="array" aca="1" ref="H1514" ca="1">INDIRECT("'Room Details'!$I$1516")</f>
        <v>0</v>
      </c>
      <c r="I1514" cm="1">
        <f t="array" aca="1" ref="I1514" ca="1">INDIRECT("'Room Details'!$J$1516")</f>
        <v>0</v>
      </c>
      <c r="J1514" cm="1">
        <f t="array" aca="1" ref="J1514" ca="1">INDIRECT("'Room Details'!$K$1516")</f>
        <v>0</v>
      </c>
      <c r="K1514" t="str" cm="1">
        <f t="array" aca="1" ref="K1514" ca="1">INDIRECT("'Room Details'!$L$1516")</f>
        <v xml:space="preserve"> </v>
      </c>
      <c r="L1514" cm="1">
        <f t="array" aca="1" ref="L1514" ca="1">INDIRECT("'Room Details'!$M$1516")</f>
        <v>0</v>
      </c>
      <c r="M1514" cm="1">
        <f t="array" aca="1" ref="M1514" ca="1">INDIRECT("'Room Details'!$N$1516")</f>
        <v>0</v>
      </c>
      <c r="N1514" cm="1">
        <f t="array" aca="1" ref="N1514" ca="1">INDIRECT("'Room Details'!$O$1516")</f>
        <v>0</v>
      </c>
      <c r="O1514" cm="1">
        <f t="array" aca="1" ref="O1514" ca="1">INDIRECT("'Room Details'!$P$1516")</f>
        <v>0</v>
      </c>
    </row>
    <row r="1515" spans="1:15" x14ac:dyDescent="0.25">
      <c r="A1515" cm="1">
        <f t="array" aca="1" ref="A1515" ca="1">INDIRECT("'Room Details'!$B$1517")</f>
        <v>0</v>
      </c>
      <c r="B1515" cm="1">
        <f t="array" aca="1" ref="B1515" ca="1">INDIRECT("'Room Details'!$C$1517")</f>
        <v>0</v>
      </c>
      <c r="C1515" cm="1">
        <f t="array" aca="1" ref="C1515" ca="1">INDIRECT("'Room Details'!$D$1517")</f>
        <v>0</v>
      </c>
      <c r="D1515" cm="1">
        <f t="array" aca="1" ref="D1515" ca="1">INDIRECT("'Room Details'!$E$1517")</f>
        <v>0</v>
      </c>
      <c r="E1515" t="str" cm="1">
        <f t="array" aca="1" ref="E1515" ca="1">INDIRECT("'Room Details'!$F$1517")</f>
        <v xml:space="preserve"> </v>
      </c>
      <c r="F1515" cm="1">
        <f t="array" aca="1" ref="F1515" ca="1">INDIRECT("'Room Details'!$G$1517")</f>
        <v>0</v>
      </c>
      <c r="G1515" cm="1">
        <f t="array" aca="1" ref="G1515" ca="1">INDIRECT("'Room Details'!$H$1517")</f>
        <v>0</v>
      </c>
      <c r="H1515" cm="1">
        <f t="array" aca="1" ref="H1515" ca="1">INDIRECT("'Room Details'!$I$1517")</f>
        <v>0</v>
      </c>
      <c r="I1515" cm="1">
        <f t="array" aca="1" ref="I1515" ca="1">INDIRECT("'Room Details'!$J$1517")</f>
        <v>0</v>
      </c>
      <c r="J1515" cm="1">
        <f t="array" aca="1" ref="J1515" ca="1">INDIRECT("'Room Details'!$K$1517")</f>
        <v>0</v>
      </c>
      <c r="K1515" t="str" cm="1">
        <f t="array" aca="1" ref="K1515" ca="1">INDIRECT("'Room Details'!$L$1517")</f>
        <v xml:space="preserve"> </v>
      </c>
      <c r="L1515" cm="1">
        <f t="array" aca="1" ref="L1515" ca="1">INDIRECT("'Room Details'!$M$1517")</f>
        <v>0</v>
      </c>
      <c r="M1515" cm="1">
        <f t="array" aca="1" ref="M1515" ca="1">INDIRECT("'Room Details'!$N$1517")</f>
        <v>0</v>
      </c>
      <c r="N1515" cm="1">
        <f t="array" aca="1" ref="N1515" ca="1">INDIRECT("'Room Details'!$O$1517")</f>
        <v>0</v>
      </c>
      <c r="O1515" cm="1">
        <f t="array" aca="1" ref="O1515" ca="1">INDIRECT("'Room Details'!$P$1517")</f>
        <v>0</v>
      </c>
    </row>
    <row r="1516" spans="1:15" x14ac:dyDescent="0.25">
      <c r="A1516" cm="1">
        <f t="array" aca="1" ref="A1516" ca="1">INDIRECT("'Room Details'!$B$1518")</f>
        <v>0</v>
      </c>
      <c r="B1516" cm="1">
        <f t="array" aca="1" ref="B1516" ca="1">INDIRECT("'Room Details'!$C$1518")</f>
        <v>0</v>
      </c>
      <c r="C1516" cm="1">
        <f t="array" aca="1" ref="C1516" ca="1">INDIRECT("'Room Details'!$D$1518")</f>
        <v>0</v>
      </c>
      <c r="D1516" cm="1">
        <f t="array" aca="1" ref="D1516" ca="1">INDIRECT("'Room Details'!$E$1518")</f>
        <v>0</v>
      </c>
      <c r="E1516" t="str" cm="1">
        <f t="array" aca="1" ref="E1516" ca="1">INDIRECT("'Room Details'!$F$1518")</f>
        <v xml:space="preserve"> </v>
      </c>
      <c r="F1516" cm="1">
        <f t="array" aca="1" ref="F1516" ca="1">INDIRECT("'Room Details'!$G$1518")</f>
        <v>0</v>
      </c>
      <c r="G1516" cm="1">
        <f t="array" aca="1" ref="G1516" ca="1">INDIRECT("'Room Details'!$H$1518")</f>
        <v>0</v>
      </c>
      <c r="H1516" cm="1">
        <f t="array" aca="1" ref="H1516" ca="1">INDIRECT("'Room Details'!$I$1518")</f>
        <v>0</v>
      </c>
      <c r="I1516" cm="1">
        <f t="array" aca="1" ref="I1516" ca="1">INDIRECT("'Room Details'!$J$1518")</f>
        <v>0</v>
      </c>
      <c r="J1516" cm="1">
        <f t="array" aca="1" ref="J1516" ca="1">INDIRECT("'Room Details'!$K$1518")</f>
        <v>0</v>
      </c>
      <c r="K1516" t="str" cm="1">
        <f t="array" aca="1" ref="K1516" ca="1">INDIRECT("'Room Details'!$L$1518")</f>
        <v xml:space="preserve"> </v>
      </c>
      <c r="L1516" cm="1">
        <f t="array" aca="1" ref="L1516" ca="1">INDIRECT("'Room Details'!$M$1518")</f>
        <v>0</v>
      </c>
      <c r="M1516" cm="1">
        <f t="array" aca="1" ref="M1516" ca="1">INDIRECT("'Room Details'!$N$1518")</f>
        <v>0</v>
      </c>
      <c r="N1516" cm="1">
        <f t="array" aca="1" ref="N1516" ca="1">INDIRECT("'Room Details'!$O$1518")</f>
        <v>0</v>
      </c>
      <c r="O1516" cm="1">
        <f t="array" aca="1" ref="O1516" ca="1">INDIRECT("'Room Details'!$P$1518")</f>
        <v>0</v>
      </c>
    </row>
    <row r="1517" spans="1:15" x14ac:dyDescent="0.25">
      <c r="A1517" cm="1">
        <f t="array" aca="1" ref="A1517" ca="1">INDIRECT("'Room Details'!$B$1519")</f>
        <v>0</v>
      </c>
      <c r="B1517" cm="1">
        <f t="array" aca="1" ref="B1517" ca="1">INDIRECT("'Room Details'!$C$1519")</f>
        <v>0</v>
      </c>
      <c r="C1517" cm="1">
        <f t="array" aca="1" ref="C1517" ca="1">INDIRECT("'Room Details'!$D$1519")</f>
        <v>0</v>
      </c>
      <c r="D1517" cm="1">
        <f t="array" aca="1" ref="D1517" ca="1">INDIRECT("'Room Details'!$E$1519")</f>
        <v>0</v>
      </c>
      <c r="E1517" t="str" cm="1">
        <f t="array" aca="1" ref="E1517" ca="1">INDIRECT("'Room Details'!$F$1519")</f>
        <v xml:space="preserve"> </v>
      </c>
      <c r="F1517" cm="1">
        <f t="array" aca="1" ref="F1517" ca="1">INDIRECT("'Room Details'!$G$1519")</f>
        <v>0</v>
      </c>
      <c r="G1517" cm="1">
        <f t="array" aca="1" ref="G1517" ca="1">INDIRECT("'Room Details'!$H$1519")</f>
        <v>0</v>
      </c>
      <c r="H1517" cm="1">
        <f t="array" aca="1" ref="H1517" ca="1">INDIRECT("'Room Details'!$I$1519")</f>
        <v>0</v>
      </c>
      <c r="I1517" cm="1">
        <f t="array" aca="1" ref="I1517" ca="1">INDIRECT("'Room Details'!$J$1519")</f>
        <v>0</v>
      </c>
      <c r="J1517" cm="1">
        <f t="array" aca="1" ref="J1517" ca="1">INDIRECT("'Room Details'!$K$1519")</f>
        <v>0</v>
      </c>
      <c r="K1517" t="str" cm="1">
        <f t="array" aca="1" ref="K1517" ca="1">INDIRECT("'Room Details'!$L$1519")</f>
        <v xml:space="preserve"> </v>
      </c>
      <c r="L1517" cm="1">
        <f t="array" aca="1" ref="L1517" ca="1">INDIRECT("'Room Details'!$M$1519")</f>
        <v>0</v>
      </c>
      <c r="M1517" cm="1">
        <f t="array" aca="1" ref="M1517" ca="1">INDIRECT("'Room Details'!$N$1519")</f>
        <v>0</v>
      </c>
      <c r="N1517" cm="1">
        <f t="array" aca="1" ref="N1517" ca="1">INDIRECT("'Room Details'!$O$1519")</f>
        <v>0</v>
      </c>
      <c r="O1517" cm="1">
        <f t="array" aca="1" ref="O1517" ca="1">INDIRECT("'Room Details'!$P$1519")</f>
        <v>0</v>
      </c>
    </row>
    <row r="1518" spans="1:15" x14ac:dyDescent="0.25">
      <c r="A1518" cm="1">
        <f t="array" aca="1" ref="A1518" ca="1">INDIRECT("'Room Details'!$B$1520")</f>
        <v>0</v>
      </c>
      <c r="B1518" cm="1">
        <f t="array" aca="1" ref="B1518" ca="1">INDIRECT("'Room Details'!$C$1520")</f>
        <v>0</v>
      </c>
      <c r="C1518" cm="1">
        <f t="array" aca="1" ref="C1518" ca="1">INDIRECT("'Room Details'!$D$1520")</f>
        <v>0</v>
      </c>
      <c r="D1518" cm="1">
        <f t="array" aca="1" ref="D1518" ca="1">INDIRECT("'Room Details'!$E$1520")</f>
        <v>0</v>
      </c>
      <c r="E1518" t="str" cm="1">
        <f t="array" aca="1" ref="E1518" ca="1">INDIRECT("'Room Details'!$F$1520")</f>
        <v xml:space="preserve"> </v>
      </c>
      <c r="F1518" cm="1">
        <f t="array" aca="1" ref="F1518" ca="1">INDIRECT("'Room Details'!$G$1520")</f>
        <v>0</v>
      </c>
      <c r="G1518" cm="1">
        <f t="array" aca="1" ref="G1518" ca="1">INDIRECT("'Room Details'!$H$1520")</f>
        <v>0</v>
      </c>
      <c r="H1518" cm="1">
        <f t="array" aca="1" ref="H1518" ca="1">INDIRECT("'Room Details'!$I$1520")</f>
        <v>0</v>
      </c>
      <c r="I1518" cm="1">
        <f t="array" aca="1" ref="I1518" ca="1">INDIRECT("'Room Details'!$J$1520")</f>
        <v>0</v>
      </c>
      <c r="J1518" cm="1">
        <f t="array" aca="1" ref="J1518" ca="1">INDIRECT("'Room Details'!$K$1520")</f>
        <v>0</v>
      </c>
      <c r="K1518" t="str" cm="1">
        <f t="array" aca="1" ref="K1518" ca="1">INDIRECT("'Room Details'!$L$1520")</f>
        <v xml:space="preserve"> </v>
      </c>
      <c r="L1518" cm="1">
        <f t="array" aca="1" ref="L1518" ca="1">INDIRECT("'Room Details'!$M$1520")</f>
        <v>0</v>
      </c>
      <c r="M1518" cm="1">
        <f t="array" aca="1" ref="M1518" ca="1">INDIRECT("'Room Details'!$N$1520")</f>
        <v>0</v>
      </c>
      <c r="N1518" cm="1">
        <f t="array" aca="1" ref="N1518" ca="1">INDIRECT("'Room Details'!$O$1520")</f>
        <v>0</v>
      </c>
      <c r="O1518" cm="1">
        <f t="array" aca="1" ref="O1518" ca="1">INDIRECT("'Room Details'!$P$1520")</f>
        <v>0</v>
      </c>
    </row>
    <row r="1519" spans="1:15" x14ac:dyDescent="0.25">
      <c r="A1519" cm="1">
        <f t="array" aca="1" ref="A1519" ca="1">INDIRECT("'Room Details'!$B$1521")</f>
        <v>0</v>
      </c>
      <c r="B1519" cm="1">
        <f t="array" aca="1" ref="B1519" ca="1">INDIRECT("'Room Details'!$C$1521")</f>
        <v>0</v>
      </c>
      <c r="C1519" cm="1">
        <f t="array" aca="1" ref="C1519" ca="1">INDIRECT("'Room Details'!$D$1521")</f>
        <v>0</v>
      </c>
      <c r="D1519" cm="1">
        <f t="array" aca="1" ref="D1519" ca="1">INDIRECT("'Room Details'!$E$1521")</f>
        <v>0</v>
      </c>
      <c r="E1519" t="str" cm="1">
        <f t="array" aca="1" ref="E1519" ca="1">INDIRECT("'Room Details'!$F$1521")</f>
        <v xml:space="preserve"> </v>
      </c>
      <c r="F1519" cm="1">
        <f t="array" aca="1" ref="F1519" ca="1">INDIRECT("'Room Details'!$G$1521")</f>
        <v>0</v>
      </c>
      <c r="G1519" cm="1">
        <f t="array" aca="1" ref="G1519" ca="1">INDIRECT("'Room Details'!$H$1521")</f>
        <v>0</v>
      </c>
      <c r="H1519" cm="1">
        <f t="array" aca="1" ref="H1519" ca="1">INDIRECT("'Room Details'!$I$1521")</f>
        <v>0</v>
      </c>
      <c r="I1519" cm="1">
        <f t="array" aca="1" ref="I1519" ca="1">INDIRECT("'Room Details'!$J$1521")</f>
        <v>0</v>
      </c>
      <c r="J1519" cm="1">
        <f t="array" aca="1" ref="J1519" ca="1">INDIRECT("'Room Details'!$K$1521")</f>
        <v>0</v>
      </c>
      <c r="K1519" t="str" cm="1">
        <f t="array" aca="1" ref="K1519" ca="1">INDIRECT("'Room Details'!$L$1521")</f>
        <v xml:space="preserve"> </v>
      </c>
      <c r="L1519" cm="1">
        <f t="array" aca="1" ref="L1519" ca="1">INDIRECT("'Room Details'!$M$1521")</f>
        <v>0</v>
      </c>
      <c r="M1519" cm="1">
        <f t="array" aca="1" ref="M1519" ca="1">INDIRECT("'Room Details'!$N$1521")</f>
        <v>0</v>
      </c>
      <c r="N1519" cm="1">
        <f t="array" aca="1" ref="N1519" ca="1">INDIRECT("'Room Details'!$O$1521")</f>
        <v>0</v>
      </c>
      <c r="O1519" cm="1">
        <f t="array" aca="1" ref="O1519" ca="1">INDIRECT("'Room Details'!$P$1521")</f>
        <v>0</v>
      </c>
    </row>
    <row r="1520" spans="1:15" x14ac:dyDescent="0.25">
      <c r="A1520" cm="1">
        <f t="array" aca="1" ref="A1520" ca="1">INDIRECT("'Room Details'!$B$1522")</f>
        <v>0</v>
      </c>
      <c r="B1520" cm="1">
        <f t="array" aca="1" ref="B1520" ca="1">INDIRECT("'Room Details'!$C$1522")</f>
        <v>0</v>
      </c>
      <c r="C1520" cm="1">
        <f t="array" aca="1" ref="C1520" ca="1">INDIRECT("'Room Details'!$D$1522")</f>
        <v>0</v>
      </c>
      <c r="D1520" cm="1">
        <f t="array" aca="1" ref="D1520" ca="1">INDIRECT("'Room Details'!$E$1522")</f>
        <v>0</v>
      </c>
      <c r="E1520" t="str" cm="1">
        <f t="array" aca="1" ref="E1520" ca="1">INDIRECT("'Room Details'!$F$1522")</f>
        <v xml:space="preserve"> </v>
      </c>
      <c r="F1520" cm="1">
        <f t="array" aca="1" ref="F1520" ca="1">INDIRECT("'Room Details'!$G$1522")</f>
        <v>0</v>
      </c>
      <c r="G1520" cm="1">
        <f t="array" aca="1" ref="G1520" ca="1">INDIRECT("'Room Details'!$H$1522")</f>
        <v>0</v>
      </c>
      <c r="H1520" cm="1">
        <f t="array" aca="1" ref="H1520" ca="1">INDIRECT("'Room Details'!$I$1522")</f>
        <v>0</v>
      </c>
      <c r="I1520" cm="1">
        <f t="array" aca="1" ref="I1520" ca="1">INDIRECT("'Room Details'!$J$1522")</f>
        <v>0</v>
      </c>
      <c r="J1520" cm="1">
        <f t="array" aca="1" ref="J1520" ca="1">INDIRECT("'Room Details'!$K$1522")</f>
        <v>0</v>
      </c>
      <c r="K1520" t="str" cm="1">
        <f t="array" aca="1" ref="K1520" ca="1">INDIRECT("'Room Details'!$L$1522")</f>
        <v xml:space="preserve"> </v>
      </c>
      <c r="L1520" cm="1">
        <f t="array" aca="1" ref="L1520" ca="1">INDIRECT("'Room Details'!$M$1522")</f>
        <v>0</v>
      </c>
      <c r="M1520" cm="1">
        <f t="array" aca="1" ref="M1520" ca="1">INDIRECT("'Room Details'!$N$1522")</f>
        <v>0</v>
      </c>
      <c r="N1520" cm="1">
        <f t="array" aca="1" ref="N1520" ca="1">INDIRECT("'Room Details'!$O$1522")</f>
        <v>0</v>
      </c>
      <c r="O1520" cm="1">
        <f t="array" aca="1" ref="O1520" ca="1">INDIRECT("'Room Details'!$P$1522")</f>
        <v>0</v>
      </c>
    </row>
    <row r="1521" spans="1:15" x14ac:dyDescent="0.25">
      <c r="A1521" cm="1">
        <f t="array" aca="1" ref="A1521" ca="1">INDIRECT("'Room Details'!$B$1523")</f>
        <v>0</v>
      </c>
      <c r="B1521" cm="1">
        <f t="array" aca="1" ref="B1521" ca="1">INDIRECT("'Room Details'!$C$1523")</f>
        <v>0</v>
      </c>
      <c r="C1521" cm="1">
        <f t="array" aca="1" ref="C1521" ca="1">INDIRECT("'Room Details'!$D$1523")</f>
        <v>0</v>
      </c>
      <c r="D1521" cm="1">
        <f t="array" aca="1" ref="D1521" ca="1">INDIRECT("'Room Details'!$E$1523")</f>
        <v>0</v>
      </c>
      <c r="E1521" t="str" cm="1">
        <f t="array" aca="1" ref="E1521" ca="1">INDIRECT("'Room Details'!$F$1523")</f>
        <v xml:space="preserve"> </v>
      </c>
      <c r="F1521" cm="1">
        <f t="array" aca="1" ref="F1521" ca="1">INDIRECT("'Room Details'!$G$1523")</f>
        <v>0</v>
      </c>
      <c r="G1521" cm="1">
        <f t="array" aca="1" ref="G1521" ca="1">INDIRECT("'Room Details'!$H$1523")</f>
        <v>0</v>
      </c>
      <c r="H1521" cm="1">
        <f t="array" aca="1" ref="H1521" ca="1">INDIRECT("'Room Details'!$I$1523")</f>
        <v>0</v>
      </c>
      <c r="I1521" cm="1">
        <f t="array" aca="1" ref="I1521" ca="1">INDIRECT("'Room Details'!$J$1523")</f>
        <v>0</v>
      </c>
      <c r="J1521" cm="1">
        <f t="array" aca="1" ref="J1521" ca="1">INDIRECT("'Room Details'!$K$1523")</f>
        <v>0</v>
      </c>
      <c r="K1521" t="str" cm="1">
        <f t="array" aca="1" ref="K1521" ca="1">INDIRECT("'Room Details'!$L$1523")</f>
        <v xml:space="preserve"> </v>
      </c>
      <c r="L1521" cm="1">
        <f t="array" aca="1" ref="L1521" ca="1">INDIRECT("'Room Details'!$M$1523")</f>
        <v>0</v>
      </c>
      <c r="M1521" cm="1">
        <f t="array" aca="1" ref="M1521" ca="1">INDIRECT("'Room Details'!$N$1523")</f>
        <v>0</v>
      </c>
      <c r="N1521" cm="1">
        <f t="array" aca="1" ref="N1521" ca="1">INDIRECT("'Room Details'!$O$1523")</f>
        <v>0</v>
      </c>
      <c r="O1521" cm="1">
        <f t="array" aca="1" ref="O1521" ca="1">INDIRECT("'Room Details'!$P$1523")</f>
        <v>0</v>
      </c>
    </row>
    <row r="1522" spans="1:15" x14ac:dyDescent="0.25">
      <c r="A1522" cm="1">
        <f t="array" aca="1" ref="A1522" ca="1">INDIRECT("'Room Details'!$B$1524")</f>
        <v>0</v>
      </c>
      <c r="B1522" cm="1">
        <f t="array" aca="1" ref="B1522" ca="1">INDIRECT("'Room Details'!$C$1524")</f>
        <v>0</v>
      </c>
      <c r="C1522" cm="1">
        <f t="array" aca="1" ref="C1522" ca="1">INDIRECT("'Room Details'!$D$1524")</f>
        <v>0</v>
      </c>
      <c r="D1522" cm="1">
        <f t="array" aca="1" ref="D1522" ca="1">INDIRECT("'Room Details'!$E$1524")</f>
        <v>0</v>
      </c>
      <c r="E1522" t="str" cm="1">
        <f t="array" aca="1" ref="E1522" ca="1">INDIRECT("'Room Details'!$F$1524")</f>
        <v xml:space="preserve"> </v>
      </c>
      <c r="F1522" cm="1">
        <f t="array" aca="1" ref="F1522" ca="1">INDIRECT("'Room Details'!$G$1524")</f>
        <v>0</v>
      </c>
      <c r="G1522" cm="1">
        <f t="array" aca="1" ref="G1522" ca="1">INDIRECT("'Room Details'!$H$1524")</f>
        <v>0</v>
      </c>
      <c r="H1522" cm="1">
        <f t="array" aca="1" ref="H1522" ca="1">INDIRECT("'Room Details'!$I$1524")</f>
        <v>0</v>
      </c>
      <c r="I1522" cm="1">
        <f t="array" aca="1" ref="I1522" ca="1">INDIRECT("'Room Details'!$J$1524")</f>
        <v>0</v>
      </c>
      <c r="J1522" cm="1">
        <f t="array" aca="1" ref="J1522" ca="1">INDIRECT("'Room Details'!$K$1524")</f>
        <v>0</v>
      </c>
      <c r="K1522" t="str" cm="1">
        <f t="array" aca="1" ref="K1522" ca="1">INDIRECT("'Room Details'!$L$1524")</f>
        <v xml:space="preserve"> </v>
      </c>
      <c r="L1522" cm="1">
        <f t="array" aca="1" ref="L1522" ca="1">INDIRECT("'Room Details'!$M$1524")</f>
        <v>0</v>
      </c>
      <c r="M1522" cm="1">
        <f t="array" aca="1" ref="M1522" ca="1">INDIRECT("'Room Details'!$N$1524")</f>
        <v>0</v>
      </c>
      <c r="N1522" cm="1">
        <f t="array" aca="1" ref="N1522" ca="1">INDIRECT("'Room Details'!$O$1524")</f>
        <v>0</v>
      </c>
      <c r="O1522" cm="1">
        <f t="array" aca="1" ref="O1522" ca="1">INDIRECT("'Room Details'!$P$1524")</f>
        <v>0</v>
      </c>
    </row>
    <row r="1523" spans="1:15" x14ac:dyDescent="0.25">
      <c r="A1523" cm="1">
        <f t="array" aca="1" ref="A1523" ca="1">INDIRECT("'Room Details'!$B$1525")</f>
        <v>0</v>
      </c>
      <c r="B1523" cm="1">
        <f t="array" aca="1" ref="B1523" ca="1">INDIRECT("'Room Details'!$C$1525")</f>
        <v>0</v>
      </c>
      <c r="C1523" cm="1">
        <f t="array" aca="1" ref="C1523" ca="1">INDIRECT("'Room Details'!$D$1525")</f>
        <v>0</v>
      </c>
      <c r="D1523" cm="1">
        <f t="array" aca="1" ref="D1523" ca="1">INDIRECT("'Room Details'!$E$1525")</f>
        <v>0</v>
      </c>
      <c r="E1523" t="str" cm="1">
        <f t="array" aca="1" ref="E1523" ca="1">INDIRECT("'Room Details'!$F$1525")</f>
        <v xml:space="preserve"> </v>
      </c>
      <c r="F1523" cm="1">
        <f t="array" aca="1" ref="F1523" ca="1">INDIRECT("'Room Details'!$G$1525")</f>
        <v>0</v>
      </c>
      <c r="G1523" cm="1">
        <f t="array" aca="1" ref="G1523" ca="1">INDIRECT("'Room Details'!$H$1525")</f>
        <v>0</v>
      </c>
      <c r="H1523" cm="1">
        <f t="array" aca="1" ref="H1523" ca="1">INDIRECT("'Room Details'!$I$1525")</f>
        <v>0</v>
      </c>
      <c r="I1523" cm="1">
        <f t="array" aca="1" ref="I1523" ca="1">INDIRECT("'Room Details'!$J$1525")</f>
        <v>0</v>
      </c>
      <c r="J1523" cm="1">
        <f t="array" aca="1" ref="J1523" ca="1">INDIRECT("'Room Details'!$K$1525")</f>
        <v>0</v>
      </c>
      <c r="K1523" t="str" cm="1">
        <f t="array" aca="1" ref="K1523" ca="1">INDIRECT("'Room Details'!$L$1525")</f>
        <v xml:space="preserve"> </v>
      </c>
      <c r="L1523" cm="1">
        <f t="array" aca="1" ref="L1523" ca="1">INDIRECT("'Room Details'!$M$1525")</f>
        <v>0</v>
      </c>
      <c r="M1523" cm="1">
        <f t="array" aca="1" ref="M1523" ca="1">INDIRECT("'Room Details'!$N$1525")</f>
        <v>0</v>
      </c>
      <c r="N1523" cm="1">
        <f t="array" aca="1" ref="N1523" ca="1">INDIRECT("'Room Details'!$O$1525")</f>
        <v>0</v>
      </c>
      <c r="O1523" cm="1">
        <f t="array" aca="1" ref="O1523" ca="1">INDIRECT("'Room Details'!$P$1525")</f>
        <v>0</v>
      </c>
    </row>
    <row r="1524" spans="1:15" x14ac:dyDescent="0.25">
      <c r="A1524" cm="1">
        <f t="array" aca="1" ref="A1524" ca="1">INDIRECT("'Room Details'!$B$1526")</f>
        <v>0</v>
      </c>
      <c r="B1524" cm="1">
        <f t="array" aca="1" ref="B1524" ca="1">INDIRECT("'Room Details'!$C$1526")</f>
        <v>0</v>
      </c>
      <c r="C1524" cm="1">
        <f t="array" aca="1" ref="C1524" ca="1">INDIRECT("'Room Details'!$D$1526")</f>
        <v>0</v>
      </c>
      <c r="D1524" cm="1">
        <f t="array" aca="1" ref="D1524" ca="1">INDIRECT("'Room Details'!$E$1526")</f>
        <v>0</v>
      </c>
      <c r="E1524" t="str" cm="1">
        <f t="array" aca="1" ref="E1524" ca="1">INDIRECT("'Room Details'!$F$1526")</f>
        <v xml:space="preserve"> </v>
      </c>
      <c r="F1524" cm="1">
        <f t="array" aca="1" ref="F1524" ca="1">INDIRECT("'Room Details'!$G$1526")</f>
        <v>0</v>
      </c>
      <c r="G1524" cm="1">
        <f t="array" aca="1" ref="G1524" ca="1">INDIRECT("'Room Details'!$H$1526")</f>
        <v>0</v>
      </c>
      <c r="H1524" cm="1">
        <f t="array" aca="1" ref="H1524" ca="1">INDIRECT("'Room Details'!$I$1526")</f>
        <v>0</v>
      </c>
      <c r="I1524" cm="1">
        <f t="array" aca="1" ref="I1524" ca="1">INDIRECT("'Room Details'!$J$1526")</f>
        <v>0</v>
      </c>
      <c r="J1524" cm="1">
        <f t="array" aca="1" ref="J1524" ca="1">INDIRECT("'Room Details'!$K$1526")</f>
        <v>0</v>
      </c>
      <c r="K1524" t="str" cm="1">
        <f t="array" aca="1" ref="K1524" ca="1">INDIRECT("'Room Details'!$L$1526")</f>
        <v xml:space="preserve"> </v>
      </c>
      <c r="L1524" cm="1">
        <f t="array" aca="1" ref="L1524" ca="1">INDIRECT("'Room Details'!$M$1526")</f>
        <v>0</v>
      </c>
      <c r="M1524" cm="1">
        <f t="array" aca="1" ref="M1524" ca="1">INDIRECT("'Room Details'!$N$1526")</f>
        <v>0</v>
      </c>
      <c r="N1524" cm="1">
        <f t="array" aca="1" ref="N1524" ca="1">INDIRECT("'Room Details'!$O$1526")</f>
        <v>0</v>
      </c>
      <c r="O1524" cm="1">
        <f t="array" aca="1" ref="O1524" ca="1">INDIRECT("'Room Details'!$P$1526")</f>
        <v>0</v>
      </c>
    </row>
    <row r="1525" spans="1:15" x14ac:dyDescent="0.25">
      <c r="A1525" cm="1">
        <f t="array" aca="1" ref="A1525" ca="1">INDIRECT("'Room Details'!$B$1527")</f>
        <v>0</v>
      </c>
      <c r="B1525" cm="1">
        <f t="array" aca="1" ref="B1525" ca="1">INDIRECT("'Room Details'!$C$1527")</f>
        <v>0</v>
      </c>
      <c r="C1525" cm="1">
        <f t="array" aca="1" ref="C1525" ca="1">INDIRECT("'Room Details'!$D$1527")</f>
        <v>0</v>
      </c>
      <c r="D1525" cm="1">
        <f t="array" aca="1" ref="D1525" ca="1">INDIRECT("'Room Details'!$E$1527")</f>
        <v>0</v>
      </c>
      <c r="E1525" t="str" cm="1">
        <f t="array" aca="1" ref="E1525" ca="1">INDIRECT("'Room Details'!$F$1527")</f>
        <v xml:space="preserve"> </v>
      </c>
      <c r="F1525" cm="1">
        <f t="array" aca="1" ref="F1525" ca="1">INDIRECT("'Room Details'!$G$1527")</f>
        <v>0</v>
      </c>
      <c r="G1525" cm="1">
        <f t="array" aca="1" ref="G1525" ca="1">INDIRECT("'Room Details'!$H$1527")</f>
        <v>0</v>
      </c>
      <c r="H1525" cm="1">
        <f t="array" aca="1" ref="H1525" ca="1">INDIRECT("'Room Details'!$I$1527")</f>
        <v>0</v>
      </c>
      <c r="I1525" cm="1">
        <f t="array" aca="1" ref="I1525" ca="1">INDIRECT("'Room Details'!$J$1527")</f>
        <v>0</v>
      </c>
      <c r="J1525" cm="1">
        <f t="array" aca="1" ref="J1525" ca="1">INDIRECT("'Room Details'!$K$1527")</f>
        <v>0</v>
      </c>
      <c r="K1525" t="str" cm="1">
        <f t="array" aca="1" ref="K1525" ca="1">INDIRECT("'Room Details'!$L$1527")</f>
        <v xml:space="preserve"> </v>
      </c>
      <c r="L1525" cm="1">
        <f t="array" aca="1" ref="L1525" ca="1">INDIRECT("'Room Details'!$M$1527")</f>
        <v>0</v>
      </c>
      <c r="M1525" cm="1">
        <f t="array" aca="1" ref="M1525" ca="1">INDIRECT("'Room Details'!$N$1527")</f>
        <v>0</v>
      </c>
      <c r="N1525" cm="1">
        <f t="array" aca="1" ref="N1525" ca="1">INDIRECT("'Room Details'!$O$1527")</f>
        <v>0</v>
      </c>
      <c r="O1525" cm="1">
        <f t="array" aca="1" ref="O1525" ca="1">INDIRECT("'Room Details'!$P$1527")</f>
        <v>0</v>
      </c>
    </row>
    <row r="1526" spans="1:15" x14ac:dyDescent="0.25">
      <c r="A1526" cm="1">
        <f t="array" aca="1" ref="A1526" ca="1">INDIRECT("'Room Details'!$B$1528")</f>
        <v>0</v>
      </c>
      <c r="B1526" cm="1">
        <f t="array" aca="1" ref="B1526" ca="1">INDIRECT("'Room Details'!$C$1528")</f>
        <v>0</v>
      </c>
      <c r="C1526" cm="1">
        <f t="array" aca="1" ref="C1526" ca="1">INDIRECT("'Room Details'!$D$1528")</f>
        <v>0</v>
      </c>
      <c r="D1526" cm="1">
        <f t="array" aca="1" ref="D1526" ca="1">INDIRECT("'Room Details'!$E$1528")</f>
        <v>0</v>
      </c>
      <c r="E1526" t="str" cm="1">
        <f t="array" aca="1" ref="E1526" ca="1">INDIRECT("'Room Details'!$F$1528")</f>
        <v xml:space="preserve"> </v>
      </c>
      <c r="F1526" cm="1">
        <f t="array" aca="1" ref="F1526" ca="1">INDIRECT("'Room Details'!$G$1528")</f>
        <v>0</v>
      </c>
      <c r="G1526" cm="1">
        <f t="array" aca="1" ref="G1526" ca="1">INDIRECT("'Room Details'!$H$1528")</f>
        <v>0</v>
      </c>
      <c r="H1526" cm="1">
        <f t="array" aca="1" ref="H1526" ca="1">INDIRECT("'Room Details'!$I$1528")</f>
        <v>0</v>
      </c>
      <c r="I1526" cm="1">
        <f t="array" aca="1" ref="I1526" ca="1">INDIRECT("'Room Details'!$J$1528")</f>
        <v>0</v>
      </c>
      <c r="J1526" cm="1">
        <f t="array" aca="1" ref="J1526" ca="1">INDIRECT("'Room Details'!$K$1528")</f>
        <v>0</v>
      </c>
      <c r="K1526" t="str" cm="1">
        <f t="array" aca="1" ref="K1526" ca="1">INDIRECT("'Room Details'!$L$1528")</f>
        <v xml:space="preserve"> </v>
      </c>
      <c r="L1526" cm="1">
        <f t="array" aca="1" ref="L1526" ca="1">INDIRECT("'Room Details'!$M$1528")</f>
        <v>0</v>
      </c>
      <c r="M1526" cm="1">
        <f t="array" aca="1" ref="M1526" ca="1">INDIRECT("'Room Details'!$N$1528")</f>
        <v>0</v>
      </c>
      <c r="N1526" cm="1">
        <f t="array" aca="1" ref="N1526" ca="1">INDIRECT("'Room Details'!$O$1528")</f>
        <v>0</v>
      </c>
      <c r="O1526" cm="1">
        <f t="array" aca="1" ref="O1526" ca="1">INDIRECT("'Room Details'!$P$1528")</f>
        <v>0</v>
      </c>
    </row>
    <row r="1527" spans="1:15" x14ac:dyDescent="0.25">
      <c r="A1527" cm="1">
        <f t="array" aca="1" ref="A1527" ca="1">INDIRECT("'Room Details'!$B$1529")</f>
        <v>0</v>
      </c>
      <c r="B1527" cm="1">
        <f t="array" aca="1" ref="B1527" ca="1">INDIRECT("'Room Details'!$C$1529")</f>
        <v>0</v>
      </c>
      <c r="C1527" cm="1">
        <f t="array" aca="1" ref="C1527" ca="1">INDIRECT("'Room Details'!$D$1529")</f>
        <v>0</v>
      </c>
      <c r="D1527" cm="1">
        <f t="array" aca="1" ref="D1527" ca="1">INDIRECT("'Room Details'!$E$1529")</f>
        <v>0</v>
      </c>
      <c r="E1527" t="str" cm="1">
        <f t="array" aca="1" ref="E1527" ca="1">INDIRECT("'Room Details'!$F$1529")</f>
        <v xml:space="preserve"> </v>
      </c>
      <c r="F1527" cm="1">
        <f t="array" aca="1" ref="F1527" ca="1">INDIRECT("'Room Details'!$G$1529")</f>
        <v>0</v>
      </c>
      <c r="G1527" cm="1">
        <f t="array" aca="1" ref="G1527" ca="1">INDIRECT("'Room Details'!$H$1529")</f>
        <v>0</v>
      </c>
      <c r="H1527" cm="1">
        <f t="array" aca="1" ref="H1527" ca="1">INDIRECT("'Room Details'!$I$1529")</f>
        <v>0</v>
      </c>
      <c r="I1527" cm="1">
        <f t="array" aca="1" ref="I1527" ca="1">INDIRECT("'Room Details'!$J$1529")</f>
        <v>0</v>
      </c>
      <c r="J1527" cm="1">
        <f t="array" aca="1" ref="J1527" ca="1">INDIRECT("'Room Details'!$K$1529")</f>
        <v>0</v>
      </c>
      <c r="K1527" t="str" cm="1">
        <f t="array" aca="1" ref="K1527" ca="1">INDIRECT("'Room Details'!$L$1529")</f>
        <v xml:space="preserve"> </v>
      </c>
      <c r="L1527" cm="1">
        <f t="array" aca="1" ref="L1527" ca="1">INDIRECT("'Room Details'!$M$1529")</f>
        <v>0</v>
      </c>
      <c r="M1527" cm="1">
        <f t="array" aca="1" ref="M1527" ca="1">INDIRECT("'Room Details'!$N$1529")</f>
        <v>0</v>
      </c>
      <c r="N1527" cm="1">
        <f t="array" aca="1" ref="N1527" ca="1">INDIRECT("'Room Details'!$O$1529")</f>
        <v>0</v>
      </c>
      <c r="O1527" cm="1">
        <f t="array" aca="1" ref="O1527" ca="1">INDIRECT("'Room Details'!$P$1529")</f>
        <v>0</v>
      </c>
    </row>
    <row r="1528" spans="1:15" x14ac:dyDescent="0.25">
      <c r="A1528" cm="1">
        <f t="array" aca="1" ref="A1528" ca="1">INDIRECT("'Room Details'!$B$1530")</f>
        <v>0</v>
      </c>
      <c r="B1528" cm="1">
        <f t="array" aca="1" ref="B1528" ca="1">INDIRECT("'Room Details'!$C$1530")</f>
        <v>0</v>
      </c>
      <c r="C1528" cm="1">
        <f t="array" aca="1" ref="C1528" ca="1">INDIRECT("'Room Details'!$D$1530")</f>
        <v>0</v>
      </c>
      <c r="D1528" cm="1">
        <f t="array" aca="1" ref="D1528" ca="1">INDIRECT("'Room Details'!$E$1530")</f>
        <v>0</v>
      </c>
      <c r="E1528" t="str" cm="1">
        <f t="array" aca="1" ref="E1528" ca="1">INDIRECT("'Room Details'!$F$1530")</f>
        <v xml:space="preserve"> </v>
      </c>
      <c r="F1528" cm="1">
        <f t="array" aca="1" ref="F1528" ca="1">INDIRECT("'Room Details'!$G$1530")</f>
        <v>0</v>
      </c>
      <c r="G1528" cm="1">
        <f t="array" aca="1" ref="G1528" ca="1">INDIRECT("'Room Details'!$H$1530")</f>
        <v>0</v>
      </c>
      <c r="H1528" cm="1">
        <f t="array" aca="1" ref="H1528" ca="1">INDIRECT("'Room Details'!$I$1530")</f>
        <v>0</v>
      </c>
      <c r="I1528" cm="1">
        <f t="array" aca="1" ref="I1528" ca="1">INDIRECT("'Room Details'!$J$1530")</f>
        <v>0</v>
      </c>
      <c r="J1528" cm="1">
        <f t="array" aca="1" ref="J1528" ca="1">INDIRECT("'Room Details'!$K$1530")</f>
        <v>0</v>
      </c>
      <c r="K1528" t="str" cm="1">
        <f t="array" aca="1" ref="K1528" ca="1">INDIRECT("'Room Details'!$L$1530")</f>
        <v xml:space="preserve"> </v>
      </c>
      <c r="L1528" cm="1">
        <f t="array" aca="1" ref="L1528" ca="1">INDIRECT("'Room Details'!$M$1530")</f>
        <v>0</v>
      </c>
      <c r="M1528" cm="1">
        <f t="array" aca="1" ref="M1528" ca="1">INDIRECT("'Room Details'!$N$1530")</f>
        <v>0</v>
      </c>
      <c r="N1528" cm="1">
        <f t="array" aca="1" ref="N1528" ca="1">INDIRECT("'Room Details'!$O$1530")</f>
        <v>0</v>
      </c>
      <c r="O1528" cm="1">
        <f t="array" aca="1" ref="O1528" ca="1">INDIRECT("'Room Details'!$P$1530")</f>
        <v>0</v>
      </c>
    </row>
    <row r="1529" spans="1:15" x14ac:dyDescent="0.25">
      <c r="A1529" cm="1">
        <f t="array" aca="1" ref="A1529" ca="1">INDIRECT("'Room Details'!$B$1531")</f>
        <v>0</v>
      </c>
      <c r="B1529" cm="1">
        <f t="array" aca="1" ref="B1529" ca="1">INDIRECT("'Room Details'!$C$1531")</f>
        <v>0</v>
      </c>
      <c r="C1529" cm="1">
        <f t="array" aca="1" ref="C1529" ca="1">INDIRECT("'Room Details'!$D$1531")</f>
        <v>0</v>
      </c>
      <c r="D1529" cm="1">
        <f t="array" aca="1" ref="D1529" ca="1">INDIRECT("'Room Details'!$E$1531")</f>
        <v>0</v>
      </c>
      <c r="E1529" t="str" cm="1">
        <f t="array" aca="1" ref="E1529" ca="1">INDIRECT("'Room Details'!$F$1531")</f>
        <v xml:space="preserve"> </v>
      </c>
      <c r="F1529" cm="1">
        <f t="array" aca="1" ref="F1529" ca="1">INDIRECT("'Room Details'!$G$1531")</f>
        <v>0</v>
      </c>
      <c r="G1529" cm="1">
        <f t="array" aca="1" ref="G1529" ca="1">INDIRECT("'Room Details'!$H$1531")</f>
        <v>0</v>
      </c>
      <c r="H1529" cm="1">
        <f t="array" aca="1" ref="H1529" ca="1">INDIRECT("'Room Details'!$I$1531")</f>
        <v>0</v>
      </c>
      <c r="I1529" cm="1">
        <f t="array" aca="1" ref="I1529" ca="1">INDIRECT("'Room Details'!$J$1531")</f>
        <v>0</v>
      </c>
      <c r="J1529" cm="1">
        <f t="array" aca="1" ref="J1529" ca="1">INDIRECT("'Room Details'!$K$1531")</f>
        <v>0</v>
      </c>
      <c r="K1529" t="str" cm="1">
        <f t="array" aca="1" ref="K1529" ca="1">INDIRECT("'Room Details'!$L$1531")</f>
        <v xml:space="preserve"> </v>
      </c>
      <c r="L1529" cm="1">
        <f t="array" aca="1" ref="L1529" ca="1">INDIRECT("'Room Details'!$M$1531")</f>
        <v>0</v>
      </c>
      <c r="M1529" cm="1">
        <f t="array" aca="1" ref="M1529" ca="1">INDIRECT("'Room Details'!$N$1531")</f>
        <v>0</v>
      </c>
      <c r="N1529" cm="1">
        <f t="array" aca="1" ref="N1529" ca="1">INDIRECT("'Room Details'!$O$1531")</f>
        <v>0</v>
      </c>
      <c r="O1529" cm="1">
        <f t="array" aca="1" ref="O1529" ca="1">INDIRECT("'Room Details'!$P$1531")</f>
        <v>0</v>
      </c>
    </row>
    <row r="1530" spans="1:15" x14ac:dyDescent="0.25">
      <c r="A1530" cm="1">
        <f t="array" aca="1" ref="A1530" ca="1">INDIRECT("'Room Details'!$B$1532")</f>
        <v>0</v>
      </c>
      <c r="B1530" cm="1">
        <f t="array" aca="1" ref="B1530" ca="1">INDIRECT("'Room Details'!$C$1532")</f>
        <v>0</v>
      </c>
      <c r="C1530" cm="1">
        <f t="array" aca="1" ref="C1530" ca="1">INDIRECT("'Room Details'!$D$1532")</f>
        <v>0</v>
      </c>
      <c r="D1530" cm="1">
        <f t="array" aca="1" ref="D1530" ca="1">INDIRECT("'Room Details'!$E$1532")</f>
        <v>0</v>
      </c>
      <c r="E1530" t="str" cm="1">
        <f t="array" aca="1" ref="E1530" ca="1">INDIRECT("'Room Details'!$F$1532")</f>
        <v xml:space="preserve"> </v>
      </c>
      <c r="F1530" cm="1">
        <f t="array" aca="1" ref="F1530" ca="1">INDIRECT("'Room Details'!$G$1532")</f>
        <v>0</v>
      </c>
      <c r="G1530" cm="1">
        <f t="array" aca="1" ref="G1530" ca="1">INDIRECT("'Room Details'!$H$1532")</f>
        <v>0</v>
      </c>
      <c r="H1530" cm="1">
        <f t="array" aca="1" ref="H1530" ca="1">INDIRECT("'Room Details'!$I$1532")</f>
        <v>0</v>
      </c>
      <c r="I1530" cm="1">
        <f t="array" aca="1" ref="I1530" ca="1">INDIRECT("'Room Details'!$J$1532")</f>
        <v>0</v>
      </c>
      <c r="J1530" cm="1">
        <f t="array" aca="1" ref="J1530" ca="1">INDIRECT("'Room Details'!$K$1532")</f>
        <v>0</v>
      </c>
      <c r="K1530" t="str" cm="1">
        <f t="array" aca="1" ref="K1530" ca="1">INDIRECT("'Room Details'!$L$1532")</f>
        <v xml:space="preserve"> </v>
      </c>
      <c r="L1530" cm="1">
        <f t="array" aca="1" ref="L1530" ca="1">INDIRECT("'Room Details'!$M$1532")</f>
        <v>0</v>
      </c>
      <c r="M1530" cm="1">
        <f t="array" aca="1" ref="M1530" ca="1">INDIRECT("'Room Details'!$N$1532")</f>
        <v>0</v>
      </c>
      <c r="N1530" cm="1">
        <f t="array" aca="1" ref="N1530" ca="1">INDIRECT("'Room Details'!$O$1532")</f>
        <v>0</v>
      </c>
      <c r="O1530" cm="1">
        <f t="array" aca="1" ref="O1530" ca="1">INDIRECT("'Room Details'!$P$1532")</f>
        <v>0</v>
      </c>
    </row>
    <row r="1531" spans="1:15" x14ac:dyDescent="0.25">
      <c r="A1531" cm="1">
        <f t="array" aca="1" ref="A1531" ca="1">INDIRECT("'Room Details'!$B$1533")</f>
        <v>0</v>
      </c>
      <c r="B1531" cm="1">
        <f t="array" aca="1" ref="B1531" ca="1">INDIRECT("'Room Details'!$C$1533")</f>
        <v>0</v>
      </c>
      <c r="C1531" cm="1">
        <f t="array" aca="1" ref="C1531" ca="1">INDIRECT("'Room Details'!$D$1533")</f>
        <v>0</v>
      </c>
      <c r="D1531" cm="1">
        <f t="array" aca="1" ref="D1531" ca="1">INDIRECT("'Room Details'!$E$1533")</f>
        <v>0</v>
      </c>
      <c r="E1531" t="str" cm="1">
        <f t="array" aca="1" ref="E1531" ca="1">INDIRECT("'Room Details'!$F$1533")</f>
        <v xml:space="preserve"> </v>
      </c>
      <c r="F1531" cm="1">
        <f t="array" aca="1" ref="F1531" ca="1">INDIRECT("'Room Details'!$G$1533")</f>
        <v>0</v>
      </c>
      <c r="G1531" cm="1">
        <f t="array" aca="1" ref="G1531" ca="1">INDIRECT("'Room Details'!$H$1533")</f>
        <v>0</v>
      </c>
      <c r="H1531" cm="1">
        <f t="array" aca="1" ref="H1531" ca="1">INDIRECT("'Room Details'!$I$1533")</f>
        <v>0</v>
      </c>
      <c r="I1531" cm="1">
        <f t="array" aca="1" ref="I1531" ca="1">INDIRECT("'Room Details'!$J$1533")</f>
        <v>0</v>
      </c>
      <c r="J1531" cm="1">
        <f t="array" aca="1" ref="J1531" ca="1">INDIRECT("'Room Details'!$K$1533")</f>
        <v>0</v>
      </c>
      <c r="K1531" t="str" cm="1">
        <f t="array" aca="1" ref="K1531" ca="1">INDIRECT("'Room Details'!$L$1533")</f>
        <v xml:space="preserve"> </v>
      </c>
      <c r="L1531" cm="1">
        <f t="array" aca="1" ref="L1531" ca="1">INDIRECT("'Room Details'!$M$1533")</f>
        <v>0</v>
      </c>
      <c r="M1531" cm="1">
        <f t="array" aca="1" ref="M1531" ca="1">INDIRECT("'Room Details'!$N$1533")</f>
        <v>0</v>
      </c>
      <c r="N1531" cm="1">
        <f t="array" aca="1" ref="N1531" ca="1">INDIRECT("'Room Details'!$O$1533")</f>
        <v>0</v>
      </c>
      <c r="O1531" cm="1">
        <f t="array" aca="1" ref="O1531" ca="1">INDIRECT("'Room Details'!$P$1533")</f>
        <v>0</v>
      </c>
    </row>
    <row r="1532" spans="1:15" x14ac:dyDescent="0.25">
      <c r="A1532" cm="1">
        <f t="array" aca="1" ref="A1532" ca="1">INDIRECT("'Room Details'!$B$1534")</f>
        <v>0</v>
      </c>
      <c r="B1532" cm="1">
        <f t="array" aca="1" ref="B1532" ca="1">INDIRECT("'Room Details'!$C$1534")</f>
        <v>0</v>
      </c>
      <c r="C1532" cm="1">
        <f t="array" aca="1" ref="C1532" ca="1">INDIRECT("'Room Details'!$D$1534")</f>
        <v>0</v>
      </c>
      <c r="D1532" cm="1">
        <f t="array" aca="1" ref="D1532" ca="1">INDIRECT("'Room Details'!$E$1534")</f>
        <v>0</v>
      </c>
      <c r="E1532" t="str" cm="1">
        <f t="array" aca="1" ref="E1532" ca="1">INDIRECT("'Room Details'!$F$1534")</f>
        <v xml:space="preserve"> </v>
      </c>
      <c r="F1532" cm="1">
        <f t="array" aca="1" ref="F1532" ca="1">INDIRECT("'Room Details'!$G$1534")</f>
        <v>0</v>
      </c>
      <c r="G1532" cm="1">
        <f t="array" aca="1" ref="G1532" ca="1">INDIRECT("'Room Details'!$H$1534")</f>
        <v>0</v>
      </c>
      <c r="H1532" cm="1">
        <f t="array" aca="1" ref="H1532" ca="1">INDIRECT("'Room Details'!$I$1534")</f>
        <v>0</v>
      </c>
      <c r="I1532" cm="1">
        <f t="array" aca="1" ref="I1532" ca="1">INDIRECT("'Room Details'!$J$1534")</f>
        <v>0</v>
      </c>
      <c r="J1532" cm="1">
        <f t="array" aca="1" ref="J1532" ca="1">INDIRECT("'Room Details'!$K$1534")</f>
        <v>0</v>
      </c>
      <c r="K1532" t="str" cm="1">
        <f t="array" aca="1" ref="K1532" ca="1">INDIRECT("'Room Details'!$L$1534")</f>
        <v xml:space="preserve"> </v>
      </c>
      <c r="L1532" cm="1">
        <f t="array" aca="1" ref="L1532" ca="1">INDIRECT("'Room Details'!$M$1534")</f>
        <v>0</v>
      </c>
      <c r="M1532" cm="1">
        <f t="array" aca="1" ref="M1532" ca="1">INDIRECT("'Room Details'!$N$1534")</f>
        <v>0</v>
      </c>
      <c r="N1532" cm="1">
        <f t="array" aca="1" ref="N1532" ca="1">INDIRECT("'Room Details'!$O$1534")</f>
        <v>0</v>
      </c>
      <c r="O1532" cm="1">
        <f t="array" aca="1" ref="O1532" ca="1">INDIRECT("'Room Details'!$P$1534")</f>
        <v>0</v>
      </c>
    </row>
    <row r="1533" spans="1:15" x14ac:dyDescent="0.25">
      <c r="A1533" cm="1">
        <f t="array" aca="1" ref="A1533" ca="1">INDIRECT("'Room Details'!$B$1535")</f>
        <v>0</v>
      </c>
      <c r="B1533" cm="1">
        <f t="array" aca="1" ref="B1533" ca="1">INDIRECT("'Room Details'!$C$1535")</f>
        <v>0</v>
      </c>
      <c r="C1533" cm="1">
        <f t="array" aca="1" ref="C1533" ca="1">INDIRECT("'Room Details'!$D$1535")</f>
        <v>0</v>
      </c>
      <c r="D1533" cm="1">
        <f t="array" aca="1" ref="D1533" ca="1">INDIRECT("'Room Details'!$E$1535")</f>
        <v>0</v>
      </c>
      <c r="E1533" t="str" cm="1">
        <f t="array" aca="1" ref="E1533" ca="1">INDIRECT("'Room Details'!$F$1535")</f>
        <v xml:space="preserve"> </v>
      </c>
      <c r="F1533" cm="1">
        <f t="array" aca="1" ref="F1533" ca="1">INDIRECT("'Room Details'!$G$1535")</f>
        <v>0</v>
      </c>
      <c r="G1533" cm="1">
        <f t="array" aca="1" ref="G1533" ca="1">INDIRECT("'Room Details'!$H$1535")</f>
        <v>0</v>
      </c>
      <c r="H1533" cm="1">
        <f t="array" aca="1" ref="H1533" ca="1">INDIRECT("'Room Details'!$I$1535")</f>
        <v>0</v>
      </c>
      <c r="I1533" cm="1">
        <f t="array" aca="1" ref="I1533" ca="1">INDIRECT("'Room Details'!$J$1535")</f>
        <v>0</v>
      </c>
      <c r="J1533" cm="1">
        <f t="array" aca="1" ref="J1533" ca="1">INDIRECT("'Room Details'!$K$1535")</f>
        <v>0</v>
      </c>
      <c r="K1533" t="str" cm="1">
        <f t="array" aca="1" ref="K1533" ca="1">INDIRECT("'Room Details'!$L$1535")</f>
        <v xml:space="preserve"> </v>
      </c>
      <c r="L1533" cm="1">
        <f t="array" aca="1" ref="L1533" ca="1">INDIRECT("'Room Details'!$M$1535")</f>
        <v>0</v>
      </c>
      <c r="M1533" cm="1">
        <f t="array" aca="1" ref="M1533" ca="1">INDIRECT("'Room Details'!$N$1535")</f>
        <v>0</v>
      </c>
      <c r="N1533" cm="1">
        <f t="array" aca="1" ref="N1533" ca="1">INDIRECT("'Room Details'!$O$1535")</f>
        <v>0</v>
      </c>
      <c r="O1533" cm="1">
        <f t="array" aca="1" ref="O1533" ca="1">INDIRECT("'Room Details'!$P$1535")</f>
        <v>0</v>
      </c>
    </row>
    <row r="1534" spans="1:15" x14ac:dyDescent="0.25">
      <c r="A1534" cm="1">
        <f t="array" aca="1" ref="A1534" ca="1">INDIRECT("'Room Details'!$B$1536")</f>
        <v>0</v>
      </c>
      <c r="B1534" cm="1">
        <f t="array" aca="1" ref="B1534" ca="1">INDIRECT("'Room Details'!$C$1536")</f>
        <v>0</v>
      </c>
      <c r="C1534" cm="1">
        <f t="array" aca="1" ref="C1534" ca="1">INDIRECT("'Room Details'!$D$1536")</f>
        <v>0</v>
      </c>
      <c r="D1534" cm="1">
        <f t="array" aca="1" ref="D1534" ca="1">INDIRECT("'Room Details'!$E$1536")</f>
        <v>0</v>
      </c>
      <c r="E1534" t="str" cm="1">
        <f t="array" aca="1" ref="E1534" ca="1">INDIRECT("'Room Details'!$F$1536")</f>
        <v xml:space="preserve"> </v>
      </c>
      <c r="F1534" cm="1">
        <f t="array" aca="1" ref="F1534" ca="1">INDIRECT("'Room Details'!$G$1536")</f>
        <v>0</v>
      </c>
      <c r="G1534" cm="1">
        <f t="array" aca="1" ref="G1534" ca="1">INDIRECT("'Room Details'!$H$1536")</f>
        <v>0</v>
      </c>
      <c r="H1534" cm="1">
        <f t="array" aca="1" ref="H1534" ca="1">INDIRECT("'Room Details'!$I$1536")</f>
        <v>0</v>
      </c>
      <c r="I1534" cm="1">
        <f t="array" aca="1" ref="I1534" ca="1">INDIRECT("'Room Details'!$J$1536")</f>
        <v>0</v>
      </c>
      <c r="J1534" cm="1">
        <f t="array" aca="1" ref="J1534" ca="1">INDIRECT("'Room Details'!$K$1536")</f>
        <v>0</v>
      </c>
      <c r="K1534" t="str" cm="1">
        <f t="array" aca="1" ref="K1534" ca="1">INDIRECT("'Room Details'!$L$1536")</f>
        <v xml:space="preserve"> </v>
      </c>
      <c r="L1534" cm="1">
        <f t="array" aca="1" ref="L1534" ca="1">INDIRECT("'Room Details'!$M$1536")</f>
        <v>0</v>
      </c>
      <c r="M1534" cm="1">
        <f t="array" aca="1" ref="M1534" ca="1">INDIRECT("'Room Details'!$N$1536")</f>
        <v>0</v>
      </c>
      <c r="N1534" cm="1">
        <f t="array" aca="1" ref="N1534" ca="1">INDIRECT("'Room Details'!$O$1536")</f>
        <v>0</v>
      </c>
      <c r="O1534" cm="1">
        <f t="array" aca="1" ref="O1534" ca="1">INDIRECT("'Room Details'!$P$1536")</f>
        <v>0</v>
      </c>
    </row>
    <row r="1535" spans="1:15" x14ac:dyDescent="0.25">
      <c r="A1535" cm="1">
        <f t="array" aca="1" ref="A1535" ca="1">INDIRECT("'Room Details'!$B$1537")</f>
        <v>0</v>
      </c>
      <c r="B1535" cm="1">
        <f t="array" aca="1" ref="B1535" ca="1">INDIRECT("'Room Details'!$C$1537")</f>
        <v>0</v>
      </c>
      <c r="C1535" cm="1">
        <f t="array" aca="1" ref="C1535" ca="1">INDIRECT("'Room Details'!$D$1537")</f>
        <v>0</v>
      </c>
      <c r="D1535" cm="1">
        <f t="array" aca="1" ref="D1535" ca="1">INDIRECT("'Room Details'!$E$1537")</f>
        <v>0</v>
      </c>
      <c r="E1535" t="str" cm="1">
        <f t="array" aca="1" ref="E1535" ca="1">INDIRECT("'Room Details'!$F$1537")</f>
        <v xml:space="preserve"> </v>
      </c>
      <c r="F1535" cm="1">
        <f t="array" aca="1" ref="F1535" ca="1">INDIRECT("'Room Details'!$G$1537")</f>
        <v>0</v>
      </c>
      <c r="G1535" cm="1">
        <f t="array" aca="1" ref="G1535" ca="1">INDIRECT("'Room Details'!$H$1537")</f>
        <v>0</v>
      </c>
      <c r="H1535" cm="1">
        <f t="array" aca="1" ref="H1535" ca="1">INDIRECT("'Room Details'!$I$1537")</f>
        <v>0</v>
      </c>
      <c r="I1535" cm="1">
        <f t="array" aca="1" ref="I1535" ca="1">INDIRECT("'Room Details'!$J$1537")</f>
        <v>0</v>
      </c>
      <c r="J1535" cm="1">
        <f t="array" aca="1" ref="J1535" ca="1">INDIRECT("'Room Details'!$K$1537")</f>
        <v>0</v>
      </c>
      <c r="K1535" t="str" cm="1">
        <f t="array" aca="1" ref="K1535" ca="1">INDIRECT("'Room Details'!$L$1537")</f>
        <v xml:space="preserve"> </v>
      </c>
      <c r="L1535" cm="1">
        <f t="array" aca="1" ref="L1535" ca="1">INDIRECT("'Room Details'!$M$1537")</f>
        <v>0</v>
      </c>
      <c r="M1535" cm="1">
        <f t="array" aca="1" ref="M1535" ca="1">INDIRECT("'Room Details'!$N$1537")</f>
        <v>0</v>
      </c>
      <c r="N1535" cm="1">
        <f t="array" aca="1" ref="N1535" ca="1">INDIRECT("'Room Details'!$O$1537")</f>
        <v>0</v>
      </c>
      <c r="O1535" cm="1">
        <f t="array" aca="1" ref="O1535" ca="1">INDIRECT("'Room Details'!$P$1537")</f>
        <v>0</v>
      </c>
    </row>
    <row r="1536" spans="1:15" x14ac:dyDescent="0.25">
      <c r="A1536" cm="1">
        <f t="array" aca="1" ref="A1536" ca="1">INDIRECT("'Room Details'!$B$1538")</f>
        <v>0</v>
      </c>
      <c r="B1536" cm="1">
        <f t="array" aca="1" ref="B1536" ca="1">INDIRECT("'Room Details'!$C$1538")</f>
        <v>0</v>
      </c>
      <c r="C1536" cm="1">
        <f t="array" aca="1" ref="C1536" ca="1">INDIRECT("'Room Details'!$D$1538")</f>
        <v>0</v>
      </c>
      <c r="D1536" cm="1">
        <f t="array" aca="1" ref="D1536" ca="1">INDIRECT("'Room Details'!$E$1538")</f>
        <v>0</v>
      </c>
      <c r="E1536" t="str" cm="1">
        <f t="array" aca="1" ref="E1536" ca="1">INDIRECT("'Room Details'!$F$1538")</f>
        <v xml:space="preserve"> </v>
      </c>
      <c r="F1536" cm="1">
        <f t="array" aca="1" ref="F1536" ca="1">INDIRECT("'Room Details'!$G$1538")</f>
        <v>0</v>
      </c>
      <c r="G1536" cm="1">
        <f t="array" aca="1" ref="G1536" ca="1">INDIRECT("'Room Details'!$H$1538")</f>
        <v>0</v>
      </c>
      <c r="H1536" cm="1">
        <f t="array" aca="1" ref="H1536" ca="1">INDIRECT("'Room Details'!$I$1538")</f>
        <v>0</v>
      </c>
      <c r="I1536" cm="1">
        <f t="array" aca="1" ref="I1536" ca="1">INDIRECT("'Room Details'!$J$1538")</f>
        <v>0</v>
      </c>
      <c r="J1536" cm="1">
        <f t="array" aca="1" ref="J1536" ca="1">INDIRECT("'Room Details'!$K$1538")</f>
        <v>0</v>
      </c>
      <c r="K1536" t="str" cm="1">
        <f t="array" aca="1" ref="K1536" ca="1">INDIRECT("'Room Details'!$L$1538")</f>
        <v xml:space="preserve"> </v>
      </c>
      <c r="L1536" cm="1">
        <f t="array" aca="1" ref="L1536" ca="1">INDIRECT("'Room Details'!$M$1538")</f>
        <v>0</v>
      </c>
      <c r="M1536" cm="1">
        <f t="array" aca="1" ref="M1536" ca="1">INDIRECT("'Room Details'!$N$1538")</f>
        <v>0</v>
      </c>
      <c r="N1536" cm="1">
        <f t="array" aca="1" ref="N1536" ca="1">INDIRECT("'Room Details'!$O$1538")</f>
        <v>0</v>
      </c>
      <c r="O1536" cm="1">
        <f t="array" aca="1" ref="O1536" ca="1">INDIRECT("'Room Details'!$P$1538")</f>
        <v>0</v>
      </c>
    </row>
    <row r="1537" spans="1:15" x14ac:dyDescent="0.25">
      <c r="A1537" cm="1">
        <f t="array" aca="1" ref="A1537" ca="1">INDIRECT("'Room Details'!$B$1539")</f>
        <v>0</v>
      </c>
      <c r="B1537" cm="1">
        <f t="array" aca="1" ref="B1537" ca="1">INDIRECT("'Room Details'!$C$1539")</f>
        <v>0</v>
      </c>
      <c r="C1537" cm="1">
        <f t="array" aca="1" ref="C1537" ca="1">INDIRECT("'Room Details'!$D$1539")</f>
        <v>0</v>
      </c>
      <c r="D1537" cm="1">
        <f t="array" aca="1" ref="D1537" ca="1">INDIRECT("'Room Details'!$E$1539")</f>
        <v>0</v>
      </c>
      <c r="E1537" t="str" cm="1">
        <f t="array" aca="1" ref="E1537" ca="1">INDIRECT("'Room Details'!$F$1539")</f>
        <v xml:space="preserve"> </v>
      </c>
      <c r="F1537" cm="1">
        <f t="array" aca="1" ref="F1537" ca="1">INDIRECT("'Room Details'!$G$1539")</f>
        <v>0</v>
      </c>
      <c r="G1537" cm="1">
        <f t="array" aca="1" ref="G1537" ca="1">INDIRECT("'Room Details'!$H$1539")</f>
        <v>0</v>
      </c>
      <c r="H1537" cm="1">
        <f t="array" aca="1" ref="H1537" ca="1">INDIRECT("'Room Details'!$I$1539")</f>
        <v>0</v>
      </c>
      <c r="I1537" cm="1">
        <f t="array" aca="1" ref="I1537" ca="1">INDIRECT("'Room Details'!$J$1539")</f>
        <v>0</v>
      </c>
      <c r="J1537" cm="1">
        <f t="array" aca="1" ref="J1537" ca="1">INDIRECT("'Room Details'!$K$1539")</f>
        <v>0</v>
      </c>
      <c r="K1537" t="str" cm="1">
        <f t="array" aca="1" ref="K1537" ca="1">INDIRECT("'Room Details'!$L$1539")</f>
        <v xml:space="preserve"> </v>
      </c>
      <c r="L1537" cm="1">
        <f t="array" aca="1" ref="L1537" ca="1">INDIRECT("'Room Details'!$M$1539")</f>
        <v>0</v>
      </c>
      <c r="M1537" cm="1">
        <f t="array" aca="1" ref="M1537" ca="1">INDIRECT("'Room Details'!$N$1539")</f>
        <v>0</v>
      </c>
      <c r="N1537" cm="1">
        <f t="array" aca="1" ref="N1537" ca="1">INDIRECT("'Room Details'!$O$1539")</f>
        <v>0</v>
      </c>
      <c r="O1537" cm="1">
        <f t="array" aca="1" ref="O1537" ca="1">INDIRECT("'Room Details'!$P$1539")</f>
        <v>0</v>
      </c>
    </row>
    <row r="1538" spans="1:15" x14ac:dyDescent="0.25">
      <c r="A1538" cm="1">
        <f t="array" aca="1" ref="A1538" ca="1">INDIRECT("'Room Details'!$B$1540")</f>
        <v>0</v>
      </c>
      <c r="B1538" cm="1">
        <f t="array" aca="1" ref="B1538" ca="1">INDIRECT("'Room Details'!$C$1540")</f>
        <v>0</v>
      </c>
      <c r="C1538" cm="1">
        <f t="array" aca="1" ref="C1538" ca="1">INDIRECT("'Room Details'!$D$1540")</f>
        <v>0</v>
      </c>
      <c r="D1538" cm="1">
        <f t="array" aca="1" ref="D1538" ca="1">INDIRECT("'Room Details'!$E$1540")</f>
        <v>0</v>
      </c>
      <c r="E1538" t="str" cm="1">
        <f t="array" aca="1" ref="E1538" ca="1">INDIRECT("'Room Details'!$F$1540")</f>
        <v xml:space="preserve"> </v>
      </c>
      <c r="F1538" cm="1">
        <f t="array" aca="1" ref="F1538" ca="1">INDIRECT("'Room Details'!$G$1540")</f>
        <v>0</v>
      </c>
      <c r="G1538" cm="1">
        <f t="array" aca="1" ref="G1538" ca="1">INDIRECT("'Room Details'!$H$1540")</f>
        <v>0</v>
      </c>
      <c r="H1538" cm="1">
        <f t="array" aca="1" ref="H1538" ca="1">INDIRECT("'Room Details'!$I$1540")</f>
        <v>0</v>
      </c>
      <c r="I1538" cm="1">
        <f t="array" aca="1" ref="I1538" ca="1">INDIRECT("'Room Details'!$J$1540")</f>
        <v>0</v>
      </c>
      <c r="J1538" cm="1">
        <f t="array" aca="1" ref="J1538" ca="1">INDIRECT("'Room Details'!$K$1540")</f>
        <v>0</v>
      </c>
      <c r="K1538" t="str" cm="1">
        <f t="array" aca="1" ref="K1538" ca="1">INDIRECT("'Room Details'!$L$1540")</f>
        <v xml:space="preserve"> </v>
      </c>
      <c r="L1538" cm="1">
        <f t="array" aca="1" ref="L1538" ca="1">INDIRECT("'Room Details'!$M$1540")</f>
        <v>0</v>
      </c>
      <c r="M1538" cm="1">
        <f t="array" aca="1" ref="M1538" ca="1">INDIRECT("'Room Details'!$N$1540")</f>
        <v>0</v>
      </c>
      <c r="N1538" cm="1">
        <f t="array" aca="1" ref="N1538" ca="1">INDIRECT("'Room Details'!$O$1540")</f>
        <v>0</v>
      </c>
      <c r="O1538" cm="1">
        <f t="array" aca="1" ref="O1538" ca="1">INDIRECT("'Room Details'!$P$1540")</f>
        <v>0</v>
      </c>
    </row>
    <row r="1539" spans="1:15" x14ac:dyDescent="0.25">
      <c r="A1539" cm="1">
        <f t="array" aca="1" ref="A1539" ca="1">INDIRECT("'Room Details'!$B$1541")</f>
        <v>0</v>
      </c>
      <c r="B1539" cm="1">
        <f t="array" aca="1" ref="B1539" ca="1">INDIRECT("'Room Details'!$C$1541")</f>
        <v>0</v>
      </c>
      <c r="C1539" cm="1">
        <f t="array" aca="1" ref="C1539" ca="1">INDIRECT("'Room Details'!$D$1541")</f>
        <v>0</v>
      </c>
      <c r="D1539" cm="1">
        <f t="array" aca="1" ref="D1539" ca="1">INDIRECT("'Room Details'!$E$1541")</f>
        <v>0</v>
      </c>
      <c r="E1539" t="str" cm="1">
        <f t="array" aca="1" ref="E1539" ca="1">INDIRECT("'Room Details'!$F$1541")</f>
        <v xml:space="preserve"> </v>
      </c>
      <c r="F1539" cm="1">
        <f t="array" aca="1" ref="F1539" ca="1">INDIRECT("'Room Details'!$G$1541")</f>
        <v>0</v>
      </c>
      <c r="G1539" cm="1">
        <f t="array" aca="1" ref="G1539" ca="1">INDIRECT("'Room Details'!$H$1541")</f>
        <v>0</v>
      </c>
      <c r="H1539" cm="1">
        <f t="array" aca="1" ref="H1539" ca="1">INDIRECT("'Room Details'!$I$1541")</f>
        <v>0</v>
      </c>
      <c r="I1539" cm="1">
        <f t="array" aca="1" ref="I1539" ca="1">INDIRECT("'Room Details'!$J$1541")</f>
        <v>0</v>
      </c>
      <c r="J1539" cm="1">
        <f t="array" aca="1" ref="J1539" ca="1">INDIRECT("'Room Details'!$K$1541")</f>
        <v>0</v>
      </c>
      <c r="K1539" t="str" cm="1">
        <f t="array" aca="1" ref="K1539" ca="1">INDIRECT("'Room Details'!$L$1541")</f>
        <v xml:space="preserve"> </v>
      </c>
      <c r="L1539" cm="1">
        <f t="array" aca="1" ref="L1539" ca="1">INDIRECT("'Room Details'!$M$1541")</f>
        <v>0</v>
      </c>
      <c r="M1539" cm="1">
        <f t="array" aca="1" ref="M1539" ca="1">INDIRECT("'Room Details'!$N$1541")</f>
        <v>0</v>
      </c>
      <c r="N1539" cm="1">
        <f t="array" aca="1" ref="N1539" ca="1">INDIRECT("'Room Details'!$O$1541")</f>
        <v>0</v>
      </c>
      <c r="O1539" cm="1">
        <f t="array" aca="1" ref="O1539" ca="1">INDIRECT("'Room Details'!$P$1541")</f>
        <v>0</v>
      </c>
    </row>
    <row r="1540" spans="1:15" x14ac:dyDescent="0.25">
      <c r="A1540" cm="1">
        <f t="array" aca="1" ref="A1540" ca="1">INDIRECT("'Room Details'!$B$1542")</f>
        <v>0</v>
      </c>
      <c r="B1540" cm="1">
        <f t="array" aca="1" ref="B1540" ca="1">INDIRECT("'Room Details'!$C$1542")</f>
        <v>0</v>
      </c>
      <c r="C1540" cm="1">
        <f t="array" aca="1" ref="C1540" ca="1">INDIRECT("'Room Details'!$D$1542")</f>
        <v>0</v>
      </c>
      <c r="D1540" cm="1">
        <f t="array" aca="1" ref="D1540" ca="1">INDIRECT("'Room Details'!$E$1542")</f>
        <v>0</v>
      </c>
      <c r="E1540" t="str" cm="1">
        <f t="array" aca="1" ref="E1540" ca="1">INDIRECT("'Room Details'!$F$1542")</f>
        <v xml:space="preserve"> </v>
      </c>
      <c r="F1540" cm="1">
        <f t="array" aca="1" ref="F1540" ca="1">INDIRECT("'Room Details'!$G$1542")</f>
        <v>0</v>
      </c>
      <c r="G1540" cm="1">
        <f t="array" aca="1" ref="G1540" ca="1">INDIRECT("'Room Details'!$H$1542")</f>
        <v>0</v>
      </c>
      <c r="H1540" cm="1">
        <f t="array" aca="1" ref="H1540" ca="1">INDIRECT("'Room Details'!$I$1542")</f>
        <v>0</v>
      </c>
      <c r="I1540" cm="1">
        <f t="array" aca="1" ref="I1540" ca="1">INDIRECT("'Room Details'!$J$1542")</f>
        <v>0</v>
      </c>
      <c r="J1540" cm="1">
        <f t="array" aca="1" ref="J1540" ca="1">INDIRECT("'Room Details'!$K$1542")</f>
        <v>0</v>
      </c>
      <c r="K1540" t="str" cm="1">
        <f t="array" aca="1" ref="K1540" ca="1">INDIRECT("'Room Details'!$L$1542")</f>
        <v xml:space="preserve"> </v>
      </c>
      <c r="L1540" cm="1">
        <f t="array" aca="1" ref="L1540" ca="1">INDIRECT("'Room Details'!$M$1542")</f>
        <v>0</v>
      </c>
      <c r="M1540" cm="1">
        <f t="array" aca="1" ref="M1540" ca="1">INDIRECT("'Room Details'!$N$1542")</f>
        <v>0</v>
      </c>
      <c r="N1540" cm="1">
        <f t="array" aca="1" ref="N1540" ca="1">INDIRECT("'Room Details'!$O$1542")</f>
        <v>0</v>
      </c>
      <c r="O1540" cm="1">
        <f t="array" aca="1" ref="O1540" ca="1">INDIRECT("'Room Details'!$P$1542")</f>
        <v>0</v>
      </c>
    </row>
    <row r="1541" spans="1:15" x14ac:dyDescent="0.25">
      <c r="A1541" cm="1">
        <f t="array" aca="1" ref="A1541" ca="1">INDIRECT("'Room Details'!$B$1543")</f>
        <v>0</v>
      </c>
      <c r="B1541" cm="1">
        <f t="array" aca="1" ref="B1541" ca="1">INDIRECT("'Room Details'!$C$1543")</f>
        <v>0</v>
      </c>
      <c r="C1541" cm="1">
        <f t="array" aca="1" ref="C1541" ca="1">INDIRECT("'Room Details'!$D$1543")</f>
        <v>0</v>
      </c>
      <c r="D1541" cm="1">
        <f t="array" aca="1" ref="D1541" ca="1">INDIRECT("'Room Details'!$E$1543")</f>
        <v>0</v>
      </c>
      <c r="E1541" t="str" cm="1">
        <f t="array" aca="1" ref="E1541" ca="1">INDIRECT("'Room Details'!$F$1543")</f>
        <v xml:space="preserve"> </v>
      </c>
      <c r="F1541" cm="1">
        <f t="array" aca="1" ref="F1541" ca="1">INDIRECT("'Room Details'!$G$1543")</f>
        <v>0</v>
      </c>
      <c r="G1541" cm="1">
        <f t="array" aca="1" ref="G1541" ca="1">INDIRECT("'Room Details'!$H$1543")</f>
        <v>0</v>
      </c>
      <c r="H1541" cm="1">
        <f t="array" aca="1" ref="H1541" ca="1">INDIRECT("'Room Details'!$I$1543")</f>
        <v>0</v>
      </c>
      <c r="I1541" cm="1">
        <f t="array" aca="1" ref="I1541" ca="1">INDIRECT("'Room Details'!$J$1543")</f>
        <v>0</v>
      </c>
      <c r="J1541" cm="1">
        <f t="array" aca="1" ref="J1541" ca="1">INDIRECT("'Room Details'!$K$1543")</f>
        <v>0</v>
      </c>
      <c r="K1541" t="str" cm="1">
        <f t="array" aca="1" ref="K1541" ca="1">INDIRECT("'Room Details'!$L$1543")</f>
        <v xml:space="preserve"> </v>
      </c>
      <c r="L1541" cm="1">
        <f t="array" aca="1" ref="L1541" ca="1">INDIRECT("'Room Details'!$M$1543")</f>
        <v>0</v>
      </c>
      <c r="M1541" cm="1">
        <f t="array" aca="1" ref="M1541" ca="1">INDIRECT("'Room Details'!$N$1543")</f>
        <v>0</v>
      </c>
      <c r="N1541" cm="1">
        <f t="array" aca="1" ref="N1541" ca="1">INDIRECT("'Room Details'!$O$1543")</f>
        <v>0</v>
      </c>
      <c r="O1541" cm="1">
        <f t="array" aca="1" ref="O1541" ca="1">INDIRECT("'Room Details'!$P$1543")</f>
        <v>0</v>
      </c>
    </row>
    <row r="1542" spans="1:15" x14ac:dyDescent="0.25">
      <c r="A1542" cm="1">
        <f t="array" aca="1" ref="A1542" ca="1">INDIRECT("'Room Details'!$B$1544")</f>
        <v>0</v>
      </c>
      <c r="B1542" cm="1">
        <f t="array" aca="1" ref="B1542" ca="1">INDIRECT("'Room Details'!$C$1544")</f>
        <v>0</v>
      </c>
      <c r="C1542" cm="1">
        <f t="array" aca="1" ref="C1542" ca="1">INDIRECT("'Room Details'!$D$1544")</f>
        <v>0</v>
      </c>
      <c r="D1542" cm="1">
        <f t="array" aca="1" ref="D1542" ca="1">INDIRECT("'Room Details'!$E$1544")</f>
        <v>0</v>
      </c>
      <c r="E1542" t="str" cm="1">
        <f t="array" aca="1" ref="E1542" ca="1">INDIRECT("'Room Details'!$F$1544")</f>
        <v xml:space="preserve"> </v>
      </c>
      <c r="F1542" cm="1">
        <f t="array" aca="1" ref="F1542" ca="1">INDIRECT("'Room Details'!$G$1544")</f>
        <v>0</v>
      </c>
      <c r="G1542" cm="1">
        <f t="array" aca="1" ref="G1542" ca="1">INDIRECT("'Room Details'!$H$1544")</f>
        <v>0</v>
      </c>
      <c r="H1542" cm="1">
        <f t="array" aca="1" ref="H1542" ca="1">INDIRECT("'Room Details'!$I$1544")</f>
        <v>0</v>
      </c>
      <c r="I1542" cm="1">
        <f t="array" aca="1" ref="I1542" ca="1">INDIRECT("'Room Details'!$J$1544")</f>
        <v>0</v>
      </c>
      <c r="J1542" cm="1">
        <f t="array" aca="1" ref="J1542" ca="1">INDIRECT("'Room Details'!$K$1544")</f>
        <v>0</v>
      </c>
      <c r="K1542" t="str" cm="1">
        <f t="array" aca="1" ref="K1542" ca="1">INDIRECT("'Room Details'!$L$1544")</f>
        <v xml:space="preserve"> </v>
      </c>
      <c r="L1542" cm="1">
        <f t="array" aca="1" ref="L1542" ca="1">INDIRECT("'Room Details'!$M$1544")</f>
        <v>0</v>
      </c>
      <c r="M1542" cm="1">
        <f t="array" aca="1" ref="M1542" ca="1">INDIRECT("'Room Details'!$N$1544")</f>
        <v>0</v>
      </c>
      <c r="N1542" cm="1">
        <f t="array" aca="1" ref="N1542" ca="1">INDIRECT("'Room Details'!$O$1544")</f>
        <v>0</v>
      </c>
      <c r="O1542" cm="1">
        <f t="array" aca="1" ref="O1542" ca="1">INDIRECT("'Room Details'!$P$1544")</f>
        <v>0</v>
      </c>
    </row>
    <row r="1543" spans="1:15" x14ac:dyDescent="0.25">
      <c r="A1543" cm="1">
        <f t="array" aca="1" ref="A1543" ca="1">INDIRECT("'Room Details'!$B$1545")</f>
        <v>0</v>
      </c>
      <c r="B1543" cm="1">
        <f t="array" aca="1" ref="B1543" ca="1">INDIRECT("'Room Details'!$C$1545")</f>
        <v>0</v>
      </c>
      <c r="C1543" cm="1">
        <f t="array" aca="1" ref="C1543" ca="1">INDIRECT("'Room Details'!$D$1545")</f>
        <v>0</v>
      </c>
      <c r="D1543" cm="1">
        <f t="array" aca="1" ref="D1543" ca="1">INDIRECT("'Room Details'!$E$1545")</f>
        <v>0</v>
      </c>
      <c r="E1543" t="str" cm="1">
        <f t="array" aca="1" ref="E1543" ca="1">INDIRECT("'Room Details'!$F$1545")</f>
        <v xml:space="preserve"> </v>
      </c>
      <c r="F1543" cm="1">
        <f t="array" aca="1" ref="F1543" ca="1">INDIRECT("'Room Details'!$G$1545")</f>
        <v>0</v>
      </c>
      <c r="G1543" cm="1">
        <f t="array" aca="1" ref="G1543" ca="1">INDIRECT("'Room Details'!$H$1545")</f>
        <v>0</v>
      </c>
      <c r="H1543" cm="1">
        <f t="array" aca="1" ref="H1543" ca="1">INDIRECT("'Room Details'!$I$1545")</f>
        <v>0</v>
      </c>
      <c r="I1543" cm="1">
        <f t="array" aca="1" ref="I1543" ca="1">INDIRECT("'Room Details'!$J$1545")</f>
        <v>0</v>
      </c>
      <c r="J1543" cm="1">
        <f t="array" aca="1" ref="J1543" ca="1">INDIRECT("'Room Details'!$K$1545")</f>
        <v>0</v>
      </c>
      <c r="K1543" t="str" cm="1">
        <f t="array" aca="1" ref="K1543" ca="1">INDIRECT("'Room Details'!$L$1545")</f>
        <v xml:space="preserve"> </v>
      </c>
      <c r="L1543" cm="1">
        <f t="array" aca="1" ref="L1543" ca="1">INDIRECT("'Room Details'!$M$1545")</f>
        <v>0</v>
      </c>
      <c r="M1543" cm="1">
        <f t="array" aca="1" ref="M1543" ca="1">INDIRECT("'Room Details'!$N$1545")</f>
        <v>0</v>
      </c>
      <c r="N1543" cm="1">
        <f t="array" aca="1" ref="N1543" ca="1">INDIRECT("'Room Details'!$O$1545")</f>
        <v>0</v>
      </c>
      <c r="O1543" cm="1">
        <f t="array" aca="1" ref="O1543" ca="1">INDIRECT("'Room Details'!$P$1545")</f>
        <v>0</v>
      </c>
    </row>
    <row r="1544" spans="1:15" x14ac:dyDescent="0.25">
      <c r="A1544" cm="1">
        <f t="array" aca="1" ref="A1544" ca="1">INDIRECT("'Room Details'!$B$1546")</f>
        <v>0</v>
      </c>
      <c r="B1544" cm="1">
        <f t="array" aca="1" ref="B1544" ca="1">INDIRECT("'Room Details'!$C$1546")</f>
        <v>0</v>
      </c>
      <c r="C1544" cm="1">
        <f t="array" aca="1" ref="C1544" ca="1">INDIRECT("'Room Details'!$D$1546")</f>
        <v>0</v>
      </c>
      <c r="D1544" cm="1">
        <f t="array" aca="1" ref="D1544" ca="1">INDIRECT("'Room Details'!$E$1546")</f>
        <v>0</v>
      </c>
      <c r="E1544" t="str" cm="1">
        <f t="array" aca="1" ref="E1544" ca="1">INDIRECT("'Room Details'!$F$1546")</f>
        <v xml:space="preserve"> </v>
      </c>
      <c r="F1544" cm="1">
        <f t="array" aca="1" ref="F1544" ca="1">INDIRECT("'Room Details'!$G$1546")</f>
        <v>0</v>
      </c>
      <c r="G1544" cm="1">
        <f t="array" aca="1" ref="G1544" ca="1">INDIRECT("'Room Details'!$H$1546")</f>
        <v>0</v>
      </c>
      <c r="H1544" cm="1">
        <f t="array" aca="1" ref="H1544" ca="1">INDIRECT("'Room Details'!$I$1546")</f>
        <v>0</v>
      </c>
      <c r="I1544" cm="1">
        <f t="array" aca="1" ref="I1544" ca="1">INDIRECT("'Room Details'!$J$1546")</f>
        <v>0</v>
      </c>
      <c r="J1544" cm="1">
        <f t="array" aca="1" ref="J1544" ca="1">INDIRECT("'Room Details'!$K$1546")</f>
        <v>0</v>
      </c>
      <c r="K1544" t="str" cm="1">
        <f t="array" aca="1" ref="K1544" ca="1">INDIRECT("'Room Details'!$L$1546")</f>
        <v xml:space="preserve"> </v>
      </c>
      <c r="L1544" cm="1">
        <f t="array" aca="1" ref="L1544" ca="1">INDIRECT("'Room Details'!$M$1546")</f>
        <v>0</v>
      </c>
      <c r="M1544" cm="1">
        <f t="array" aca="1" ref="M1544" ca="1">INDIRECT("'Room Details'!$N$1546")</f>
        <v>0</v>
      </c>
      <c r="N1544" cm="1">
        <f t="array" aca="1" ref="N1544" ca="1">INDIRECT("'Room Details'!$O$1546")</f>
        <v>0</v>
      </c>
      <c r="O1544" cm="1">
        <f t="array" aca="1" ref="O1544" ca="1">INDIRECT("'Room Details'!$P$1546")</f>
        <v>0</v>
      </c>
    </row>
    <row r="1545" spans="1:15" x14ac:dyDescent="0.25">
      <c r="A1545" cm="1">
        <f t="array" aca="1" ref="A1545" ca="1">INDIRECT("'Room Details'!$B$1547")</f>
        <v>0</v>
      </c>
      <c r="B1545" cm="1">
        <f t="array" aca="1" ref="B1545" ca="1">INDIRECT("'Room Details'!$C$1547")</f>
        <v>0</v>
      </c>
      <c r="C1545" cm="1">
        <f t="array" aca="1" ref="C1545" ca="1">INDIRECT("'Room Details'!$D$1547")</f>
        <v>0</v>
      </c>
      <c r="D1545" cm="1">
        <f t="array" aca="1" ref="D1545" ca="1">INDIRECT("'Room Details'!$E$1547")</f>
        <v>0</v>
      </c>
      <c r="E1545" t="str" cm="1">
        <f t="array" aca="1" ref="E1545" ca="1">INDIRECT("'Room Details'!$F$1547")</f>
        <v xml:space="preserve"> </v>
      </c>
      <c r="F1545" cm="1">
        <f t="array" aca="1" ref="F1545" ca="1">INDIRECT("'Room Details'!$G$1547")</f>
        <v>0</v>
      </c>
      <c r="G1545" cm="1">
        <f t="array" aca="1" ref="G1545" ca="1">INDIRECT("'Room Details'!$H$1547")</f>
        <v>0</v>
      </c>
      <c r="H1545" cm="1">
        <f t="array" aca="1" ref="H1545" ca="1">INDIRECT("'Room Details'!$I$1547")</f>
        <v>0</v>
      </c>
      <c r="I1545" cm="1">
        <f t="array" aca="1" ref="I1545" ca="1">INDIRECT("'Room Details'!$J$1547")</f>
        <v>0</v>
      </c>
      <c r="J1545" cm="1">
        <f t="array" aca="1" ref="J1545" ca="1">INDIRECT("'Room Details'!$K$1547")</f>
        <v>0</v>
      </c>
      <c r="K1545" t="str" cm="1">
        <f t="array" aca="1" ref="K1545" ca="1">INDIRECT("'Room Details'!$L$1547")</f>
        <v xml:space="preserve"> </v>
      </c>
      <c r="L1545" cm="1">
        <f t="array" aca="1" ref="L1545" ca="1">INDIRECT("'Room Details'!$M$1547")</f>
        <v>0</v>
      </c>
      <c r="M1545" cm="1">
        <f t="array" aca="1" ref="M1545" ca="1">INDIRECT("'Room Details'!$N$1547")</f>
        <v>0</v>
      </c>
      <c r="N1545" cm="1">
        <f t="array" aca="1" ref="N1545" ca="1">INDIRECT("'Room Details'!$O$1547")</f>
        <v>0</v>
      </c>
      <c r="O1545" cm="1">
        <f t="array" aca="1" ref="O1545" ca="1">INDIRECT("'Room Details'!$P$1547")</f>
        <v>0</v>
      </c>
    </row>
    <row r="1546" spans="1:15" x14ac:dyDescent="0.25">
      <c r="A1546" cm="1">
        <f t="array" aca="1" ref="A1546" ca="1">INDIRECT("'Room Details'!$B$1548")</f>
        <v>0</v>
      </c>
      <c r="B1546" cm="1">
        <f t="array" aca="1" ref="B1546" ca="1">INDIRECT("'Room Details'!$C$1548")</f>
        <v>0</v>
      </c>
      <c r="C1546" cm="1">
        <f t="array" aca="1" ref="C1546" ca="1">INDIRECT("'Room Details'!$D$1548")</f>
        <v>0</v>
      </c>
      <c r="D1546" cm="1">
        <f t="array" aca="1" ref="D1546" ca="1">INDIRECT("'Room Details'!$E$1548")</f>
        <v>0</v>
      </c>
      <c r="E1546" t="str" cm="1">
        <f t="array" aca="1" ref="E1546" ca="1">INDIRECT("'Room Details'!$F$1548")</f>
        <v xml:space="preserve"> </v>
      </c>
      <c r="F1546" cm="1">
        <f t="array" aca="1" ref="F1546" ca="1">INDIRECT("'Room Details'!$G$1548")</f>
        <v>0</v>
      </c>
      <c r="G1546" cm="1">
        <f t="array" aca="1" ref="G1546" ca="1">INDIRECT("'Room Details'!$H$1548")</f>
        <v>0</v>
      </c>
      <c r="H1546" cm="1">
        <f t="array" aca="1" ref="H1546" ca="1">INDIRECT("'Room Details'!$I$1548")</f>
        <v>0</v>
      </c>
      <c r="I1546" cm="1">
        <f t="array" aca="1" ref="I1546" ca="1">INDIRECT("'Room Details'!$J$1548")</f>
        <v>0</v>
      </c>
      <c r="J1546" cm="1">
        <f t="array" aca="1" ref="J1546" ca="1">INDIRECT("'Room Details'!$K$1548")</f>
        <v>0</v>
      </c>
      <c r="K1546" t="str" cm="1">
        <f t="array" aca="1" ref="K1546" ca="1">INDIRECT("'Room Details'!$L$1548")</f>
        <v xml:space="preserve"> </v>
      </c>
      <c r="L1546" cm="1">
        <f t="array" aca="1" ref="L1546" ca="1">INDIRECT("'Room Details'!$M$1548")</f>
        <v>0</v>
      </c>
      <c r="M1546" cm="1">
        <f t="array" aca="1" ref="M1546" ca="1">INDIRECT("'Room Details'!$N$1548")</f>
        <v>0</v>
      </c>
      <c r="N1546" cm="1">
        <f t="array" aca="1" ref="N1546" ca="1">INDIRECT("'Room Details'!$O$1548")</f>
        <v>0</v>
      </c>
      <c r="O1546" cm="1">
        <f t="array" aca="1" ref="O1546" ca="1">INDIRECT("'Room Details'!$P$1548")</f>
        <v>0</v>
      </c>
    </row>
    <row r="1547" spans="1:15" x14ac:dyDescent="0.25">
      <c r="A1547" cm="1">
        <f t="array" aca="1" ref="A1547" ca="1">INDIRECT("'Room Details'!$B$1549")</f>
        <v>0</v>
      </c>
      <c r="B1547" cm="1">
        <f t="array" aca="1" ref="B1547" ca="1">INDIRECT("'Room Details'!$C$1549")</f>
        <v>0</v>
      </c>
      <c r="C1547" cm="1">
        <f t="array" aca="1" ref="C1547" ca="1">INDIRECT("'Room Details'!$D$1549")</f>
        <v>0</v>
      </c>
      <c r="D1547" cm="1">
        <f t="array" aca="1" ref="D1547" ca="1">INDIRECT("'Room Details'!$E$1549")</f>
        <v>0</v>
      </c>
      <c r="E1547" t="str" cm="1">
        <f t="array" aca="1" ref="E1547" ca="1">INDIRECT("'Room Details'!$F$1549")</f>
        <v xml:space="preserve"> </v>
      </c>
      <c r="F1547" cm="1">
        <f t="array" aca="1" ref="F1547" ca="1">INDIRECT("'Room Details'!$G$1549")</f>
        <v>0</v>
      </c>
      <c r="G1547" cm="1">
        <f t="array" aca="1" ref="G1547" ca="1">INDIRECT("'Room Details'!$H$1549")</f>
        <v>0</v>
      </c>
      <c r="H1547" cm="1">
        <f t="array" aca="1" ref="H1547" ca="1">INDIRECT("'Room Details'!$I$1549")</f>
        <v>0</v>
      </c>
      <c r="I1547" cm="1">
        <f t="array" aca="1" ref="I1547" ca="1">INDIRECT("'Room Details'!$J$1549")</f>
        <v>0</v>
      </c>
      <c r="J1547" cm="1">
        <f t="array" aca="1" ref="J1547" ca="1">INDIRECT("'Room Details'!$K$1549")</f>
        <v>0</v>
      </c>
      <c r="K1547" t="str" cm="1">
        <f t="array" aca="1" ref="K1547" ca="1">INDIRECT("'Room Details'!$L$1549")</f>
        <v xml:space="preserve"> </v>
      </c>
      <c r="L1547" cm="1">
        <f t="array" aca="1" ref="L1547" ca="1">INDIRECT("'Room Details'!$M$1549")</f>
        <v>0</v>
      </c>
      <c r="M1547" cm="1">
        <f t="array" aca="1" ref="M1547" ca="1">INDIRECT("'Room Details'!$N$1549")</f>
        <v>0</v>
      </c>
      <c r="N1547" cm="1">
        <f t="array" aca="1" ref="N1547" ca="1">INDIRECT("'Room Details'!$O$1549")</f>
        <v>0</v>
      </c>
      <c r="O1547" cm="1">
        <f t="array" aca="1" ref="O1547" ca="1">INDIRECT("'Room Details'!$P$1549")</f>
        <v>0</v>
      </c>
    </row>
    <row r="1548" spans="1:15" x14ac:dyDescent="0.25">
      <c r="A1548" cm="1">
        <f t="array" aca="1" ref="A1548" ca="1">INDIRECT("'Room Details'!$B$1550")</f>
        <v>0</v>
      </c>
      <c r="B1548" cm="1">
        <f t="array" aca="1" ref="B1548" ca="1">INDIRECT("'Room Details'!$C$1550")</f>
        <v>0</v>
      </c>
      <c r="C1548" cm="1">
        <f t="array" aca="1" ref="C1548" ca="1">INDIRECT("'Room Details'!$D$1550")</f>
        <v>0</v>
      </c>
      <c r="D1548" cm="1">
        <f t="array" aca="1" ref="D1548" ca="1">INDIRECT("'Room Details'!$E$1550")</f>
        <v>0</v>
      </c>
      <c r="E1548" t="str" cm="1">
        <f t="array" aca="1" ref="E1548" ca="1">INDIRECT("'Room Details'!$F$1550")</f>
        <v xml:space="preserve"> </v>
      </c>
      <c r="F1548" cm="1">
        <f t="array" aca="1" ref="F1548" ca="1">INDIRECT("'Room Details'!$G$1550")</f>
        <v>0</v>
      </c>
      <c r="G1548" cm="1">
        <f t="array" aca="1" ref="G1548" ca="1">INDIRECT("'Room Details'!$H$1550")</f>
        <v>0</v>
      </c>
      <c r="H1548" cm="1">
        <f t="array" aca="1" ref="H1548" ca="1">INDIRECT("'Room Details'!$I$1550")</f>
        <v>0</v>
      </c>
      <c r="I1548" cm="1">
        <f t="array" aca="1" ref="I1548" ca="1">INDIRECT("'Room Details'!$J$1550")</f>
        <v>0</v>
      </c>
      <c r="J1548" cm="1">
        <f t="array" aca="1" ref="J1548" ca="1">INDIRECT("'Room Details'!$K$1550")</f>
        <v>0</v>
      </c>
      <c r="K1548" t="str" cm="1">
        <f t="array" aca="1" ref="K1548" ca="1">INDIRECT("'Room Details'!$L$1550")</f>
        <v xml:space="preserve"> </v>
      </c>
      <c r="L1548" cm="1">
        <f t="array" aca="1" ref="L1548" ca="1">INDIRECT("'Room Details'!$M$1550")</f>
        <v>0</v>
      </c>
      <c r="M1548" cm="1">
        <f t="array" aca="1" ref="M1548" ca="1">INDIRECT("'Room Details'!$N$1550")</f>
        <v>0</v>
      </c>
      <c r="N1548" cm="1">
        <f t="array" aca="1" ref="N1548" ca="1">INDIRECT("'Room Details'!$O$1550")</f>
        <v>0</v>
      </c>
      <c r="O1548" cm="1">
        <f t="array" aca="1" ref="O1548" ca="1">INDIRECT("'Room Details'!$P$1550")</f>
        <v>0</v>
      </c>
    </row>
    <row r="1549" spans="1:15" x14ac:dyDescent="0.25">
      <c r="A1549" cm="1">
        <f t="array" aca="1" ref="A1549" ca="1">INDIRECT("'Room Details'!$B$1551")</f>
        <v>0</v>
      </c>
      <c r="B1549" cm="1">
        <f t="array" aca="1" ref="B1549" ca="1">INDIRECT("'Room Details'!$C$1551")</f>
        <v>0</v>
      </c>
      <c r="C1549" cm="1">
        <f t="array" aca="1" ref="C1549" ca="1">INDIRECT("'Room Details'!$D$1551")</f>
        <v>0</v>
      </c>
      <c r="D1549" cm="1">
        <f t="array" aca="1" ref="D1549" ca="1">INDIRECT("'Room Details'!$E$1551")</f>
        <v>0</v>
      </c>
      <c r="E1549" t="str" cm="1">
        <f t="array" aca="1" ref="E1549" ca="1">INDIRECT("'Room Details'!$F$1551")</f>
        <v xml:space="preserve"> </v>
      </c>
      <c r="F1549" cm="1">
        <f t="array" aca="1" ref="F1549" ca="1">INDIRECT("'Room Details'!$G$1551")</f>
        <v>0</v>
      </c>
      <c r="G1549" cm="1">
        <f t="array" aca="1" ref="G1549" ca="1">INDIRECT("'Room Details'!$H$1551")</f>
        <v>0</v>
      </c>
      <c r="H1549" cm="1">
        <f t="array" aca="1" ref="H1549" ca="1">INDIRECT("'Room Details'!$I$1551")</f>
        <v>0</v>
      </c>
      <c r="I1549" cm="1">
        <f t="array" aca="1" ref="I1549" ca="1">INDIRECT("'Room Details'!$J$1551")</f>
        <v>0</v>
      </c>
      <c r="J1549" cm="1">
        <f t="array" aca="1" ref="J1549" ca="1">INDIRECT("'Room Details'!$K$1551")</f>
        <v>0</v>
      </c>
      <c r="K1549" t="str" cm="1">
        <f t="array" aca="1" ref="K1549" ca="1">INDIRECT("'Room Details'!$L$1551")</f>
        <v xml:space="preserve"> </v>
      </c>
      <c r="L1549" cm="1">
        <f t="array" aca="1" ref="L1549" ca="1">INDIRECT("'Room Details'!$M$1551")</f>
        <v>0</v>
      </c>
      <c r="M1549" cm="1">
        <f t="array" aca="1" ref="M1549" ca="1">INDIRECT("'Room Details'!$N$1551")</f>
        <v>0</v>
      </c>
      <c r="N1549" cm="1">
        <f t="array" aca="1" ref="N1549" ca="1">INDIRECT("'Room Details'!$O$1551")</f>
        <v>0</v>
      </c>
      <c r="O1549" cm="1">
        <f t="array" aca="1" ref="O1549" ca="1">INDIRECT("'Room Details'!$P$1551")</f>
        <v>0</v>
      </c>
    </row>
    <row r="1550" spans="1:15" x14ac:dyDescent="0.25">
      <c r="A1550" cm="1">
        <f t="array" aca="1" ref="A1550" ca="1">INDIRECT("'Room Details'!$B$1552")</f>
        <v>0</v>
      </c>
      <c r="B1550" cm="1">
        <f t="array" aca="1" ref="B1550" ca="1">INDIRECT("'Room Details'!$C$1552")</f>
        <v>0</v>
      </c>
      <c r="C1550" cm="1">
        <f t="array" aca="1" ref="C1550" ca="1">INDIRECT("'Room Details'!$D$1552")</f>
        <v>0</v>
      </c>
      <c r="D1550" cm="1">
        <f t="array" aca="1" ref="D1550" ca="1">INDIRECT("'Room Details'!$E$1552")</f>
        <v>0</v>
      </c>
      <c r="E1550" t="str" cm="1">
        <f t="array" aca="1" ref="E1550" ca="1">INDIRECT("'Room Details'!$F$1552")</f>
        <v xml:space="preserve"> </v>
      </c>
      <c r="F1550" cm="1">
        <f t="array" aca="1" ref="F1550" ca="1">INDIRECT("'Room Details'!$G$1552")</f>
        <v>0</v>
      </c>
      <c r="G1550" cm="1">
        <f t="array" aca="1" ref="G1550" ca="1">INDIRECT("'Room Details'!$H$1552")</f>
        <v>0</v>
      </c>
      <c r="H1550" cm="1">
        <f t="array" aca="1" ref="H1550" ca="1">INDIRECT("'Room Details'!$I$1552")</f>
        <v>0</v>
      </c>
      <c r="I1550" cm="1">
        <f t="array" aca="1" ref="I1550" ca="1">INDIRECT("'Room Details'!$J$1552")</f>
        <v>0</v>
      </c>
      <c r="J1550" cm="1">
        <f t="array" aca="1" ref="J1550" ca="1">INDIRECT("'Room Details'!$K$1552")</f>
        <v>0</v>
      </c>
      <c r="K1550" t="str" cm="1">
        <f t="array" aca="1" ref="K1550" ca="1">INDIRECT("'Room Details'!$L$1552")</f>
        <v xml:space="preserve"> </v>
      </c>
      <c r="L1550" cm="1">
        <f t="array" aca="1" ref="L1550" ca="1">INDIRECT("'Room Details'!$M$1552")</f>
        <v>0</v>
      </c>
      <c r="M1550" cm="1">
        <f t="array" aca="1" ref="M1550" ca="1">INDIRECT("'Room Details'!$N$1552")</f>
        <v>0</v>
      </c>
      <c r="N1550" cm="1">
        <f t="array" aca="1" ref="N1550" ca="1">INDIRECT("'Room Details'!$O$1552")</f>
        <v>0</v>
      </c>
      <c r="O1550" cm="1">
        <f t="array" aca="1" ref="O1550" ca="1">INDIRECT("'Room Details'!$P$1552")</f>
        <v>0</v>
      </c>
    </row>
    <row r="1551" spans="1:15" x14ac:dyDescent="0.25">
      <c r="A1551" cm="1">
        <f t="array" aca="1" ref="A1551" ca="1">INDIRECT("'Room Details'!$B$1553")</f>
        <v>0</v>
      </c>
      <c r="B1551" cm="1">
        <f t="array" aca="1" ref="B1551" ca="1">INDIRECT("'Room Details'!$C$1553")</f>
        <v>0</v>
      </c>
      <c r="C1551" cm="1">
        <f t="array" aca="1" ref="C1551" ca="1">INDIRECT("'Room Details'!$D$1553")</f>
        <v>0</v>
      </c>
      <c r="D1551" cm="1">
        <f t="array" aca="1" ref="D1551" ca="1">INDIRECT("'Room Details'!$E$1553")</f>
        <v>0</v>
      </c>
      <c r="E1551" t="str" cm="1">
        <f t="array" aca="1" ref="E1551" ca="1">INDIRECT("'Room Details'!$F$1553")</f>
        <v xml:space="preserve"> </v>
      </c>
      <c r="F1551" cm="1">
        <f t="array" aca="1" ref="F1551" ca="1">INDIRECT("'Room Details'!$G$1553")</f>
        <v>0</v>
      </c>
      <c r="G1551" cm="1">
        <f t="array" aca="1" ref="G1551" ca="1">INDIRECT("'Room Details'!$H$1553")</f>
        <v>0</v>
      </c>
      <c r="H1551" cm="1">
        <f t="array" aca="1" ref="H1551" ca="1">INDIRECT("'Room Details'!$I$1553")</f>
        <v>0</v>
      </c>
      <c r="I1551" cm="1">
        <f t="array" aca="1" ref="I1551" ca="1">INDIRECT("'Room Details'!$J$1553")</f>
        <v>0</v>
      </c>
      <c r="J1551" cm="1">
        <f t="array" aca="1" ref="J1551" ca="1">INDIRECT("'Room Details'!$K$1553")</f>
        <v>0</v>
      </c>
      <c r="K1551" t="str" cm="1">
        <f t="array" aca="1" ref="K1551" ca="1">INDIRECT("'Room Details'!$L$1553")</f>
        <v xml:space="preserve"> </v>
      </c>
      <c r="L1551" cm="1">
        <f t="array" aca="1" ref="L1551" ca="1">INDIRECT("'Room Details'!$M$1553")</f>
        <v>0</v>
      </c>
      <c r="M1551" cm="1">
        <f t="array" aca="1" ref="M1551" ca="1">INDIRECT("'Room Details'!$N$1553")</f>
        <v>0</v>
      </c>
      <c r="N1551" cm="1">
        <f t="array" aca="1" ref="N1551" ca="1">INDIRECT("'Room Details'!$O$1553")</f>
        <v>0</v>
      </c>
      <c r="O1551" cm="1">
        <f t="array" aca="1" ref="O1551" ca="1">INDIRECT("'Room Details'!$P$1553")</f>
        <v>0</v>
      </c>
    </row>
    <row r="1552" spans="1:15" x14ac:dyDescent="0.25">
      <c r="A1552" cm="1">
        <f t="array" aca="1" ref="A1552" ca="1">INDIRECT("'Room Details'!$B$1554")</f>
        <v>0</v>
      </c>
      <c r="B1552" cm="1">
        <f t="array" aca="1" ref="B1552" ca="1">INDIRECT("'Room Details'!$C$1554")</f>
        <v>0</v>
      </c>
      <c r="C1552" cm="1">
        <f t="array" aca="1" ref="C1552" ca="1">INDIRECT("'Room Details'!$D$1554")</f>
        <v>0</v>
      </c>
      <c r="D1552" cm="1">
        <f t="array" aca="1" ref="D1552" ca="1">INDIRECT("'Room Details'!$E$1554")</f>
        <v>0</v>
      </c>
      <c r="E1552" t="str" cm="1">
        <f t="array" aca="1" ref="E1552" ca="1">INDIRECT("'Room Details'!$F$1554")</f>
        <v xml:space="preserve"> </v>
      </c>
      <c r="F1552" cm="1">
        <f t="array" aca="1" ref="F1552" ca="1">INDIRECT("'Room Details'!$G$1554")</f>
        <v>0</v>
      </c>
      <c r="G1552" cm="1">
        <f t="array" aca="1" ref="G1552" ca="1">INDIRECT("'Room Details'!$H$1554")</f>
        <v>0</v>
      </c>
      <c r="H1552" cm="1">
        <f t="array" aca="1" ref="H1552" ca="1">INDIRECT("'Room Details'!$I$1554")</f>
        <v>0</v>
      </c>
      <c r="I1552" cm="1">
        <f t="array" aca="1" ref="I1552" ca="1">INDIRECT("'Room Details'!$J$1554")</f>
        <v>0</v>
      </c>
      <c r="J1552" cm="1">
        <f t="array" aca="1" ref="J1552" ca="1">INDIRECT("'Room Details'!$K$1554")</f>
        <v>0</v>
      </c>
      <c r="K1552" t="str" cm="1">
        <f t="array" aca="1" ref="K1552" ca="1">INDIRECT("'Room Details'!$L$1554")</f>
        <v xml:space="preserve"> </v>
      </c>
      <c r="L1552" cm="1">
        <f t="array" aca="1" ref="L1552" ca="1">INDIRECT("'Room Details'!$M$1554")</f>
        <v>0</v>
      </c>
      <c r="M1552" cm="1">
        <f t="array" aca="1" ref="M1552" ca="1">INDIRECT("'Room Details'!$N$1554")</f>
        <v>0</v>
      </c>
      <c r="N1552" cm="1">
        <f t="array" aca="1" ref="N1552" ca="1">INDIRECT("'Room Details'!$O$1554")</f>
        <v>0</v>
      </c>
      <c r="O1552" cm="1">
        <f t="array" aca="1" ref="O1552" ca="1">INDIRECT("'Room Details'!$P$1554")</f>
        <v>0</v>
      </c>
    </row>
    <row r="1553" spans="1:15" x14ac:dyDescent="0.25">
      <c r="A1553" cm="1">
        <f t="array" aca="1" ref="A1553" ca="1">INDIRECT("'Room Details'!$B$1555")</f>
        <v>0</v>
      </c>
      <c r="B1553" cm="1">
        <f t="array" aca="1" ref="B1553" ca="1">INDIRECT("'Room Details'!$C$1555")</f>
        <v>0</v>
      </c>
      <c r="C1553" cm="1">
        <f t="array" aca="1" ref="C1553" ca="1">INDIRECT("'Room Details'!$D$1555")</f>
        <v>0</v>
      </c>
      <c r="D1553" cm="1">
        <f t="array" aca="1" ref="D1553" ca="1">INDIRECT("'Room Details'!$E$1555")</f>
        <v>0</v>
      </c>
      <c r="E1553" t="str" cm="1">
        <f t="array" aca="1" ref="E1553" ca="1">INDIRECT("'Room Details'!$F$1555")</f>
        <v xml:space="preserve"> </v>
      </c>
      <c r="F1553" cm="1">
        <f t="array" aca="1" ref="F1553" ca="1">INDIRECT("'Room Details'!$G$1555")</f>
        <v>0</v>
      </c>
      <c r="G1553" cm="1">
        <f t="array" aca="1" ref="G1553" ca="1">INDIRECT("'Room Details'!$H$1555")</f>
        <v>0</v>
      </c>
      <c r="H1553" cm="1">
        <f t="array" aca="1" ref="H1553" ca="1">INDIRECT("'Room Details'!$I$1555")</f>
        <v>0</v>
      </c>
      <c r="I1553" cm="1">
        <f t="array" aca="1" ref="I1553" ca="1">INDIRECT("'Room Details'!$J$1555")</f>
        <v>0</v>
      </c>
      <c r="J1553" cm="1">
        <f t="array" aca="1" ref="J1553" ca="1">INDIRECT("'Room Details'!$K$1555")</f>
        <v>0</v>
      </c>
      <c r="K1553" t="str" cm="1">
        <f t="array" aca="1" ref="K1553" ca="1">INDIRECT("'Room Details'!$L$1555")</f>
        <v xml:space="preserve"> </v>
      </c>
      <c r="L1553" cm="1">
        <f t="array" aca="1" ref="L1553" ca="1">INDIRECT("'Room Details'!$M$1555")</f>
        <v>0</v>
      </c>
      <c r="M1553" cm="1">
        <f t="array" aca="1" ref="M1553" ca="1">INDIRECT("'Room Details'!$N$1555")</f>
        <v>0</v>
      </c>
      <c r="N1553" cm="1">
        <f t="array" aca="1" ref="N1553" ca="1">INDIRECT("'Room Details'!$O$1555")</f>
        <v>0</v>
      </c>
      <c r="O1553" cm="1">
        <f t="array" aca="1" ref="O1553" ca="1">INDIRECT("'Room Details'!$P$1555")</f>
        <v>0</v>
      </c>
    </row>
    <row r="1554" spans="1:15" x14ac:dyDescent="0.25">
      <c r="A1554" cm="1">
        <f t="array" aca="1" ref="A1554" ca="1">INDIRECT("'Room Details'!$B$1556")</f>
        <v>0</v>
      </c>
      <c r="B1554" cm="1">
        <f t="array" aca="1" ref="B1554" ca="1">INDIRECT("'Room Details'!$C$1556")</f>
        <v>0</v>
      </c>
      <c r="C1554" cm="1">
        <f t="array" aca="1" ref="C1554" ca="1">INDIRECT("'Room Details'!$D$1556")</f>
        <v>0</v>
      </c>
      <c r="D1554" cm="1">
        <f t="array" aca="1" ref="D1554" ca="1">INDIRECT("'Room Details'!$E$1556")</f>
        <v>0</v>
      </c>
      <c r="E1554" t="str" cm="1">
        <f t="array" aca="1" ref="E1554" ca="1">INDIRECT("'Room Details'!$F$1556")</f>
        <v xml:space="preserve"> </v>
      </c>
      <c r="F1554" cm="1">
        <f t="array" aca="1" ref="F1554" ca="1">INDIRECT("'Room Details'!$G$1556")</f>
        <v>0</v>
      </c>
      <c r="G1554" cm="1">
        <f t="array" aca="1" ref="G1554" ca="1">INDIRECT("'Room Details'!$H$1556")</f>
        <v>0</v>
      </c>
      <c r="H1554" cm="1">
        <f t="array" aca="1" ref="H1554" ca="1">INDIRECT("'Room Details'!$I$1556")</f>
        <v>0</v>
      </c>
      <c r="I1554" cm="1">
        <f t="array" aca="1" ref="I1554" ca="1">INDIRECT("'Room Details'!$J$1556")</f>
        <v>0</v>
      </c>
      <c r="J1554" cm="1">
        <f t="array" aca="1" ref="J1554" ca="1">INDIRECT("'Room Details'!$K$1556")</f>
        <v>0</v>
      </c>
      <c r="K1554" t="str" cm="1">
        <f t="array" aca="1" ref="K1554" ca="1">INDIRECT("'Room Details'!$L$1556")</f>
        <v xml:space="preserve"> </v>
      </c>
      <c r="L1554" cm="1">
        <f t="array" aca="1" ref="L1554" ca="1">INDIRECT("'Room Details'!$M$1556")</f>
        <v>0</v>
      </c>
      <c r="M1554" cm="1">
        <f t="array" aca="1" ref="M1554" ca="1">INDIRECT("'Room Details'!$N$1556")</f>
        <v>0</v>
      </c>
      <c r="N1554" cm="1">
        <f t="array" aca="1" ref="N1554" ca="1">INDIRECT("'Room Details'!$O$1556")</f>
        <v>0</v>
      </c>
      <c r="O1554" cm="1">
        <f t="array" aca="1" ref="O1554" ca="1">INDIRECT("'Room Details'!$P$1556")</f>
        <v>0</v>
      </c>
    </row>
    <row r="1555" spans="1:15" x14ac:dyDescent="0.25">
      <c r="A1555" cm="1">
        <f t="array" aca="1" ref="A1555" ca="1">INDIRECT("'Room Details'!$B$1557")</f>
        <v>0</v>
      </c>
      <c r="B1555" cm="1">
        <f t="array" aca="1" ref="B1555" ca="1">INDIRECT("'Room Details'!$C$1557")</f>
        <v>0</v>
      </c>
      <c r="C1555" cm="1">
        <f t="array" aca="1" ref="C1555" ca="1">INDIRECT("'Room Details'!$D$1557")</f>
        <v>0</v>
      </c>
      <c r="D1555" cm="1">
        <f t="array" aca="1" ref="D1555" ca="1">INDIRECT("'Room Details'!$E$1557")</f>
        <v>0</v>
      </c>
      <c r="E1555" t="str" cm="1">
        <f t="array" aca="1" ref="E1555" ca="1">INDIRECT("'Room Details'!$F$1557")</f>
        <v xml:space="preserve"> </v>
      </c>
      <c r="F1555" cm="1">
        <f t="array" aca="1" ref="F1555" ca="1">INDIRECT("'Room Details'!$G$1557")</f>
        <v>0</v>
      </c>
      <c r="G1555" cm="1">
        <f t="array" aca="1" ref="G1555" ca="1">INDIRECT("'Room Details'!$H$1557")</f>
        <v>0</v>
      </c>
      <c r="H1555" cm="1">
        <f t="array" aca="1" ref="H1555" ca="1">INDIRECT("'Room Details'!$I$1557")</f>
        <v>0</v>
      </c>
      <c r="I1555" cm="1">
        <f t="array" aca="1" ref="I1555" ca="1">INDIRECT("'Room Details'!$J$1557")</f>
        <v>0</v>
      </c>
      <c r="J1555" cm="1">
        <f t="array" aca="1" ref="J1555" ca="1">INDIRECT("'Room Details'!$K$1557")</f>
        <v>0</v>
      </c>
      <c r="K1555" t="str" cm="1">
        <f t="array" aca="1" ref="K1555" ca="1">INDIRECT("'Room Details'!$L$1557")</f>
        <v xml:space="preserve"> </v>
      </c>
      <c r="L1555" cm="1">
        <f t="array" aca="1" ref="L1555" ca="1">INDIRECT("'Room Details'!$M$1557")</f>
        <v>0</v>
      </c>
      <c r="M1555" cm="1">
        <f t="array" aca="1" ref="M1555" ca="1">INDIRECT("'Room Details'!$N$1557")</f>
        <v>0</v>
      </c>
      <c r="N1555" cm="1">
        <f t="array" aca="1" ref="N1555" ca="1">INDIRECT("'Room Details'!$O$1557")</f>
        <v>0</v>
      </c>
      <c r="O1555" cm="1">
        <f t="array" aca="1" ref="O1555" ca="1">INDIRECT("'Room Details'!$P$1557")</f>
        <v>0</v>
      </c>
    </row>
    <row r="1556" spans="1:15" x14ac:dyDescent="0.25">
      <c r="A1556" cm="1">
        <f t="array" aca="1" ref="A1556" ca="1">INDIRECT("'Room Details'!$B$1558")</f>
        <v>0</v>
      </c>
      <c r="B1556" cm="1">
        <f t="array" aca="1" ref="B1556" ca="1">INDIRECT("'Room Details'!$C$1558")</f>
        <v>0</v>
      </c>
      <c r="C1556" cm="1">
        <f t="array" aca="1" ref="C1556" ca="1">INDIRECT("'Room Details'!$D$1558")</f>
        <v>0</v>
      </c>
      <c r="D1556" cm="1">
        <f t="array" aca="1" ref="D1556" ca="1">INDIRECT("'Room Details'!$E$1558")</f>
        <v>0</v>
      </c>
      <c r="E1556" t="str" cm="1">
        <f t="array" aca="1" ref="E1556" ca="1">INDIRECT("'Room Details'!$F$1558")</f>
        <v xml:space="preserve"> </v>
      </c>
      <c r="F1556" cm="1">
        <f t="array" aca="1" ref="F1556" ca="1">INDIRECT("'Room Details'!$G$1558")</f>
        <v>0</v>
      </c>
      <c r="G1556" cm="1">
        <f t="array" aca="1" ref="G1556" ca="1">INDIRECT("'Room Details'!$H$1558")</f>
        <v>0</v>
      </c>
      <c r="H1556" cm="1">
        <f t="array" aca="1" ref="H1556" ca="1">INDIRECT("'Room Details'!$I$1558")</f>
        <v>0</v>
      </c>
      <c r="I1556" cm="1">
        <f t="array" aca="1" ref="I1556" ca="1">INDIRECT("'Room Details'!$J$1558")</f>
        <v>0</v>
      </c>
      <c r="J1556" cm="1">
        <f t="array" aca="1" ref="J1556" ca="1">INDIRECT("'Room Details'!$K$1558")</f>
        <v>0</v>
      </c>
      <c r="K1556" t="str" cm="1">
        <f t="array" aca="1" ref="K1556" ca="1">INDIRECT("'Room Details'!$L$1558")</f>
        <v xml:space="preserve"> </v>
      </c>
      <c r="L1556" cm="1">
        <f t="array" aca="1" ref="L1556" ca="1">INDIRECT("'Room Details'!$M$1558")</f>
        <v>0</v>
      </c>
      <c r="M1556" cm="1">
        <f t="array" aca="1" ref="M1556" ca="1">INDIRECT("'Room Details'!$N$1558")</f>
        <v>0</v>
      </c>
      <c r="N1556" cm="1">
        <f t="array" aca="1" ref="N1556" ca="1">INDIRECT("'Room Details'!$O$1558")</f>
        <v>0</v>
      </c>
      <c r="O1556" cm="1">
        <f t="array" aca="1" ref="O1556" ca="1">INDIRECT("'Room Details'!$P$1558")</f>
        <v>0</v>
      </c>
    </row>
    <row r="1557" spans="1:15" x14ac:dyDescent="0.25">
      <c r="A1557" cm="1">
        <f t="array" aca="1" ref="A1557" ca="1">INDIRECT("'Room Details'!$B$1559")</f>
        <v>0</v>
      </c>
      <c r="B1557" cm="1">
        <f t="array" aca="1" ref="B1557" ca="1">INDIRECT("'Room Details'!$C$1559")</f>
        <v>0</v>
      </c>
      <c r="C1557" cm="1">
        <f t="array" aca="1" ref="C1557" ca="1">INDIRECT("'Room Details'!$D$1559")</f>
        <v>0</v>
      </c>
      <c r="D1557" cm="1">
        <f t="array" aca="1" ref="D1557" ca="1">INDIRECT("'Room Details'!$E$1559")</f>
        <v>0</v>
      </c>
      <c r="E1557" t="str" cm="1">
        <f t="array" aca="1" ref="E1557" ca="1">INDIRECT("'Room Details'!$F$1559")</f>
        <v xml:space="preserve"> </v>
      </c>
      <c r="F1557" cm="1">
        <f t="array" aca="1" ref="F1557" ca="1">INDIRECT("'Room Details'!$G$1559")</f>
        <v>0</v>
      </c>
      <c r="G1557" cm="1">
        <f t="array" aca="1" ref="G1557" ca="1">INDIRECT("'Room Details'!$H$1559")</f>
        <v>0</v>
      </c>
      <c r="H1557" cm="1">
        <f t="array" aca="1" ref="H1557" ca="1">INDIRECT("'Room Details'!$I$1559")</f>
        <v>0</v>
      </c>
      <c r="I1557" cm="1">
        <f t="array" aca="1" ref="I1557" ca="1">INDIRECT("'Room Details'!$J$1559")</f>
        <v>0</v>
      </c>
      <c r="J1557" cm="1">
        <f t="array" aca="1" ref="J1557" ca="1">INDIRECT("'Room Details'!$K$1559")</f>
        <v>0</v>
      </c>
      <c r="K1557" t="str" cm="1">
        <f t="array" aca="1" ref="K1557" ca="1">INDIRECT("'Room Details'!$L$1559")</f>
        <v xml:space="preserve"> </v>
      </c>
      <c r="L1557" cm="1">
        <f t="array" aca="1" ref="L1557" ca="1">INDIRECT("'Room Details'!$M$1559")</f>
        <v>0</v>
      </c>
      <c r="M1557" cm="1">
        <f t="array" aca="1" ref="M1557" ca="1">INDIRECT("'Room Details'!$N$1559")</f>
        <v>0</v>
      </c>
      <c r="N1557" cm="1">
        <f t="array" aca="1" ref="N1557" ca="1">INDIRECT("'Room Details'!$O$1559")</f>
        <v>0</v>
      </c>
      <c r="O1557" cm="1">
        <f t="array" aca="1" ref="O1557" ca="1">INDIRECT("'Room Details'!$P$1559")</f>
        <v>0</v>
      </c>
    </row>
    <row r="1558" spans="1:15" x14ac:dyDescent="0.25">
      <c r="A1558" cm="1">
        <f t="array" aca="1" ref="A1558" ca="1">INDIRECT("'Room Details'!$B$1560")</f>
        <v>0</v>
      </c>
      <c r="B1558" cm="1">
        <f t="array" aca="1" ref="B1558" ca="1">INDIRECT("'Room Details'!$C$1560")</f>
        <v>0</v>
      </c>
      <c r="C1558" cm="1">
        <f t="array" aca="1" ref="C1558" ca="1">INDIRECT("'Room Details'!$D$1560")</f>
        <v>0</v>
      </c>
      <c r="D1558" cm="1">
        <f t="array" aca="1" ref="D1558" ca="1">INDIRECT("'Room Details'!$E$1560")</f>
        <v>0</v>
      </c>
      <c r="E1558" t="str" cm="1">
        <f t="array" aca="1" ref="E1558" ca="1">INDIRECT("'Room Details'!$F$1560")</f>
        <v xml:space="preserve"> </v>
      </c>
      <c r="F1558" cm="1">
        <f t="array" aca="1" ref="F1558" ca="1">INDIRECT("'Room Details'!$G$1560")</f>
        <v>0</v>
      </c>
      <c r="G1558" cm="1">
        <f t="array" aca="1" ref="G1558" ca="1">INDIRECT("'Room Details'!$H$1560")</f>
        <v>0</v>
      </c>
      <c r="H1558" cm="1">
        <f t="array" aca="1" ref="H1558" ca="1">INDIRECT("'Room Details'!$I$1560")</f>
        <v>0</v>
      </c>
      <c r="I1558" cm="1">
        <f t="array" aca="1" ref="I1558" ca="1">INDIRECT("'Room Details'!$J$1560")</f>
        <v>0</v>
      </c>
      <c r="J1558" cm="1">
        <f t="array" aca="1" ref="J1558" ca="1">INDIRECT("'Room Details'!$K$1560")</f>
        <v>0</v>
      </c>
      <c r="K1558" t="str" cm="1">
        <f t="array" aca="1" ref="K1558" ca="1">INDIRECT("'Room Details'!$L$1560")</f>
        <v xml:space="preserve"> </v>
      </c>
      <c r="L1558" cm="1">
        <f t="array" aca="1" ref="L1558" ca="1">INDIRECT("'Room Details'!$M$1560")</f>
        <v>0</v>
      </c>
      <c r="M1558" cm="1">
        <f t="array" aca="1" ref="M1558" ca="1">INDIRECT("'Room Details'!$N$1560")</f>
        <v>0</v>
      </c>
      <c r="N1558" cm="1">
        <f t="array" aca="1" ref="N1558" ca="1">INDIRECT("'Room Details'!$O$1560")</f>
        <v>0</v>
      </c>
      <c r="O1558" cm="1">
        <f t="array" aca="1" ref="O1558" ca="1">INDIRECT("'Room Details'!$P$1560")</f>
        <v>0</v>
      </c>
    </row>
    <row r="1559" spans="1:15" x14ac:dyDescent="0.25">
      <c r="A1559" cm="1">
        <f t="array" aca="1" ref="A1559" ca="1">INDIRECT("'Room Details'!$B$1561")</f>
        <v>0</v>
      </c>
      <c r="B1559" cm="1">
        <f t="array" aca="1" ref="B1559" ca="1">INDIRECT("'Room Details'!$C$1561")</f>
        <v>0</v>
      </c>
      <c r="C1559" cm="1">
        <f t="array" aca="1" ref="C1559" ca="1">INDIRECT("'Room Details'!$D$1561")</f>
        <v>0</v>
      </c>
      <c r="D1559" cm="1">
        <f t="array" aca="1" ref="D1559" ca="1">INDIRECT("'Room Details'!$E$1561")</f>
        <v>0</v>
      </c>
      <c r="E1559" t="str" cm="1">
        <f t="array" aca="1" ref="E1559" ca="1">INDIRECT("'Room Details'!$F$1561")</f>
        <v xml:space="preserve"> </v>
      </c>
      <c r="F1559" cm="1">
        <f t="array" aca="1" ref="F1559" ca="1">INDIRECT("'Room Details'!$G$1561")</f>
        <v>0</v>
      </c>
      <c r="G1559" cm="1">
        <f t="array" aca="1" ref="G1559" ca="1">INDIRECT("'Room Details'!$H$1561")</f>
        <v>0</v>
      </c>
      <c r="H1559" cm="1">
        <f t="array" aca="1" ref="H1559" ca="1">INDIRECT("'Room Details'!$I$1561")</f>
        <v>0</v>
      </c>
      <c r="I1559" cm="1">
        <f t="array" aca="1" ref="I1559" ca="1">INDIRECT("'Room Details'!$J$1561")</f>
        <v>0</v>
      </c>
      <c r="J1559" cm="1">
        <f t="array" aca="1" ref="J1559" ca="1">INDIRECT("'Room Details'!$K$1561")</f>
        <v>0</v>
      </c>
      <c r="K1559" t="str" cm="1">
        <f t="array" aca="1" ref="K1559" ca="1">INDIRECT("'Room Details'!$L$1561")</f>
        <v xml:space="preserve"> </v>
      </c>
      <c r="L1559" cm="1">
        <f t="array" aca="1" ref="L1559" ca="1">INDIRECT("'Room Details'!$M$1561")</f>
        <v>0</v>
      </c>
      <c r="M1559" cm="1">
        <f t="array" aca="1" ref="M1559" ca="1">INDIRECT("'Room Details'!$N$1561")</f>
        <v>0</v>
      </c>
      <c r="N1559" cm="1">
        <f t="array" aca="1" ref="N1559" ca="1">INDIRECT("'Room Details'!$O$1561")</f>
        <v>0</v>
      </c>
      <c r="O1559" cm="1">
        <f t="array" aca="1" ref="O1559" ca="1">INDIRECT("'Room Details'!$P$1561")</f>
        <v>0</v>
      </c>
    </row>
    <row r="1560" spans="1:15" x14ac:dyDescent="0.25">
      <c r="A1560" cm="1">
        <f t="array" aca="1" ref="A1560" ca="1">INDIRECT("'Room Details'!$B$1562")</f>
        <v>0</v>
      </c>
      <c r="B1560" cm="1">
        <f t="array" aca="1" ref="B1560" ca="1">INDIRECT("'Room Details'!$C$1562")</f>
        <v>0</v>
      </c>
      <c r="C1560" cm="1">
        <f t="array" aca="1" ref="C1560" ca="1">INDIRECT("'Room Details'!$D$1562")</f>
        <v>0</v>
      </c>
      <c r="D1560" cm="1">
        <f t="array" aca="1" ref="D1560" ca="1">INDIRECT("'Room Details'!$E$1562")</f>
        <v>0</v>
      </c>
      <c r="E1560" t="str" cm="1">
        <f t="array" aca="1" ref="E1560" ca="1">INDIRECT("'Room Details'!$F$1562")</f>
        <v xml:space="preserve"> </v>
      </c>
      <c r="F1560" cm="1">
        <f t="array" aca="1" ref="F1560" ca="1">INDIRECT("'Room Details'!$G$1562")</f>
        <v>0</v>
      </c>
      <c r="G1560" cm="1">
        <f t="array" aca="1" ref="G1560" ca="1">INDIRECT("'Room Details'!$H$1562")</f>
        <v>0</v>
      </c>
      <c r="H1560" cm="1">
        <f t="array" aca="1" ref="H1560" ca="1">INDIRECT("'Room Details'!$I$1562")</f>
        <v>0</v>
      </c>
      <c r="I1560" cm="1">
        <f t="array" aca="1" ref="I1560" ca="1">INDIRECT("'Room Details'!$J$1562")</f>
        <v>0</v>
      </c>
      <c r="J1560" cm="1">
        <f t="array" aca="1" ref="J1560" ca="1">INDIRECT("'Room Details'!$K$1562")</f>
        <v>0</v>
      </c>
      <c r="K1560" t="str" cm="1">
        <f t="array" aca="1" ref="K1560" ca="1">INDIRECT("'Room Details'!$L$1562")</f>
        <v xml:space="preserve"> </v>
      </c>
      <c r="L1560" cm="1">
        <f t="array" aca="1" ref="L1560" ca="1">INDIRECT("'Room Details'!$M$1562")</f>
        <v>0</v>
      </c>
      <c r="M1560" cm="1">
        <f t="array" aca="1" ref="M1560" ca="1">INDIRECT("'Room Details'!$N$1562")</f>
        <v>0</v>
      </c>
      <c r="N1560" cm="1">
        <f t="array" aca="1" ref="N1560" ca="1">INDIRECT("'Room Details'!$O$1562")</f>
        <v>0</v>
      </c>
      <c r="O1560" cm="1">
        <f t="array" aca="1" ref="O1560" ca="1">INDIRECT("'Room Details'!$P$1562")</f>
        <v>0</v>
      </c>
    </row>
    <row r="1561" spans="1:15" x14ac:dyDescent="0.25">
      <c r="A1561" cm="1">
        <f t="array" aca="1" ref="A1561" ca="1">INDIRECT("'Room Details'!$B$1563")</f>
        <v>0</v>
      </c>
      <c r="B1561" cm="1">
        <f t="array" aca="1" ref="B1561" ca="1">INDIRECT("'Room Details'!$C$1563")</f>
        <v>0</v>
      </c>
      <c r="C1561" cm="1">
        <f t="array" aca="1" ref="C1561" ca="1">INDIRECT("'Room Details'!$D$1563")</f>
        <v>0</v>
      </c>
      <c r="D1561" cm="1">
        <f t="array" aca="1" ref="D1561" ca="1">INDIRECT("'Room Details'!$E$1563")</f>
        <v>0</v>
      </c>
      <c r="E1561" t="str" cm="1">
        <f t="array" aca="1" ref="E1561" ca="1">INDIRECT("'Room Details'!$F$1563")</f>
        <v xml:space="preserve"> </v>
      </c>
      <c r="F1561" cm="1">
        <f t="array" aca="1" ref="F1561" ca="1">INDIRECT("'Room Details'!$G$1563")</f>
        <v>0</v>
      </c>
      <c r="G1561" cm="1">
        <f t="array" aca="1" ref="G1561" ca="1">INDIRECT("'Room Details'!$H$1563")</f>
        <v>0</v>
      </c>
      <c r="H1561" cm="1">
        <f t="array" aca="1" ref="H1561" ca="1">INDIRECT("'Room Details'!$I$1563")</f>
        <v>0</v>
      </c>
      <c r="I1561" cm="1">
        <f t="array" aca="1" ref="I1561" ca="1">INDIRECT("'Room Details'!$J$1563")</f>
        <v>0</v>
      </c>
      <c r="J1561" cm="1">
        <f t="array" aca="1" ref="J1561" ca="1">INDIRECT("'Room Details'!$K$1563")</f>
        <v>0</v>
      </c>
      <c r="K1561" t="str" cm="1">
        <f t="array" aca="1" ref="K1561" ca="1">INDIRECT("'Room Details'!$L$1563")</f>
        <v xml:space="preserve"> </v>
      </c>
      <c r="L1561" cm="1">
        <f t="array" aca="1" ref="L1561" ca="1">INDIRECT("'Room Details'!$M$1563")</f>
        <v>0</v>
      </c>
      <c r="M1561" cm="1">
        <f t="array" aca="1" ref="M1561" ca="1">INDIRECT("'Room Details'!$N$1563")</f>
        <v>0</v>
      </c>
      <c r="N1561" cm="1">
        <f t="array" aca="1" ref="N1561" ca="1">INDIRECT("'Room Details'!$O$1563")</f>
        <v>0</v>
      </c>
      <c r="O1561" cm="1">
        <f t="array" aca="1" ref="O1561" ca="1">INDIRECT("'Room Details'!$P$1563")</f>
        <v>0</v>
      </c>
    </row>
    <row r="1562" spans="1:15" x14ac:dyDescent="0.25">
      <c r="A1562" cm="1">
        <f t="array" aca="1" ref="A1562" ca="1">INDIRECT("'Room Details'!$B$1564")</f>
        <v>0</v>
      </c>
      <c r="B1562" cm="1">
        <f t="array" aca="1" ref="B1562" ca="1">INDIRECT("'Room Details'!$C$1564")</f>
        <v>0</v>
      </c>
      <c r="C1562" cm="1">
        <f t="array" aca="1" ref="C1562" ca="1">INDIRECT("'Room Details'!$D$1564")</f>
        <v>0</v>
      </c>
      <c r="D1562" cm="1">
        <f t="array" aca="1" ref="D1562" ca="1">INDIRECT("'Room Details'!$E$1564")</f>
        <v>0</v>
      </c>
      <c r="E1562" t="str" cm="1">
        <f t="array" aca="1" ref="E1562" ca="1">INDIRECT("'Room Details'!$F$1564")</f>
        <v xml:space="preserve"> </v>
      </c>
      <c r="F1562" cm="1">
        <f t="array" aca="1" ref="F1562" ca="1">INDIRECT("'Room Details'!$G$1564")</f>
        <v>0</v>
      </c>
      <c r="G1562" cm="1">
        <f t="array" aca="1" ref="G1562" ca="1">INDIRECT("'Room Details'!$H$1564")</f>
        <v>0</v>
      </c>
      <c r="H1562" cm="1">
        <f t="array" aca="1" ref="H1562" ca="1">INDIRECT("'Room Details'!$I$1564")</f>
        <v>0</v>
      </c>
      <c r="I1562" cm="1">
        <f t="array" aca="1" ref="I1562" ca="1">INDIRECT("'Room Details'!$J$1564")</f>
        <v>0</v>
      </c>
      <c r="J1562" cm="1">
        <f t="array" aca="1" ref="J1562" ca="1">INDIRECT("'Room Details'!$K$1564")</f>
        <v>0</v>
      </c>
      <c r="K1562" t="str" cm="1">
        <f t="array" aca="1" ref="K1562" ca="1">INDIRECT("'Room Details'!$L$1564")</f>
        <v xml:space="preserve"> </v>
      </c>
      <c r="L1562" cm="1">
        <f t="array" aca="1" ref="L1562" ca="1">INDIRECT("'Room Details'!$M$1564")</f>
        <v>0</v>
      </c>
      <c r="M1562" cm="1">
        <f t="array" aca="1" ref="M1562" ca="1">INDIRECT("'Room Details'!$N$1564")</f>
        <v>0</v>
      </c>
      <c r="N1562" cm="1">
        <f t="array" aca="1" ref="N1562" ca="1">INDIRECT("'Room Details'!$O$1564")</f>
        <v>0</v>
      </c>
      <c r="O1562" cm="1">
        <f t="array" aca="1" ref="O1562" ca="1">INDIRECT("'Room Details'!$P$1564")</f>
        <v>0</v>
      </c>
    </row>
    <row r="1563" spans="1:15" x14ac:dyDescent="0.25">
      <c r="A1563" cm="1">
        <f t="array" aca="1" ref="A1563" ca="1">INDIRECT("'Room Details'!$B$1565")</f>
        <v>0</v>
      </c>
      <c r="B1563" cm="1">
        <f t="array" aca="1" ref="B1563" ca="1">INDIRECT("'Room Details'!$C$1565")</f>
        <v>0</v>
      </c>
      <c r="C1563" cm="1">
        <f t="array" aca="1" ref="C1563" ca="1">INDIRECT("'Room Details'!$D$1565")</f>
        <v>0</v>
      </c>
      <c r="D1563" cm="1">
        <f t="array" aca="1" ref="D1563" ca="1">INDIRECT("'Room Details'!$E$1565")</f>
        <v>0</v>
      </c>
      <c r="E1563" t="str" cm="1">
        <f t="array" aca="1" ref="E1563" ca="1">INDIRECT("'Room Details'!$F$1565")</f>
        <v xml:space="preserve"> </v>
      </c>
      <c r="F1563" cm="1">
        <f t="array" aca="1" ref="F1563" ca="1">INDIRECT("'Room Details'!$G$1565")</f>
        <v>0</v>
      </c>
      <c r="G1563" cm="1">
        <f t="array" aca="1" ref="G1563" ca="1">INDIRECT("'Room Details'!$H$1565")</f>
        <v>0</v>
      </c>
      <c r="H1563" cm="1">
        <f t="array" aca="1" ref="H1563" ca="1">INDIRECT("'Room Details'!$I$1565")</f>
        <v>0</v>
      </c>
      <c r="I1563" cm="1">
        <f t="array" aca="1" ref="I1563" ca="1">INDIRECT("'Room Details'!$J$1565")</f>
        <v>0</v>
      </c>
      <c r="J1563" cm="1">
        <f t="array" aca="1" ref="J1563" ca="1">INDIRECT("'Room Details'!$K$1565")</f>
        <v>0</v>
      </c>
      <c r="K1563" t="str" cm="1">
        <f t="array" aca="1" ref="K1563" ca="1">INDIRECT("'Room Details'!$L$1565")</f>
        <v xml:space="preserve"> </v>
      </c>
      <c r="L1563" cm="1">
        <f t="array" aca="1" ref="L1563" ca="1">INDIRECT("'Room Details'!$M$1565")</f>
        <v>0</v>
      </c>
      <c r="M1563" cm="1">
        <f t="array" aca="1" ref="M1563" ca="1">INDIRECT("'Room Details'!$N$1565")</f>
        <v>0</v>
      </c>
      <c r="N1563" cm="1">
        <f t="array" aca="1" ref="N1563" ca="1">INDIRECT("'Room Details'!$O$1565")</f>
        <v>0</v>
      </c>
      <c r="O1563" cm="1">
        <f t="array" aca="1" ref="O1563" ca="1">INDIRECT("'Room Details'!$P$1565")</f>
        <v>0</v>
      </c>
    </row>
    <row r="1564" spans="1:15" x14ac:dyDescent="0.25">
      <c r="A1564" cm="1">
        <f t="array" aca="1" ref="A1564" ca="1">INDIRECT("'Room Details'!$B$1566")</f>
        <v>0</v>
      </c>
      <c r="B1564" cm="1">
        <f t="array" aca="1" ref="B1564" ca="1">INDIRECT("'Room Details'!$C$1566")</f>
        <v>0</v>
      </c>
      <c r="C1564" cm="1">
        <f t="array" aca="1" ref="C1564" ca="1">INDIRECT("'Room Details'!$D$1566")</f>
        <v>0</v>
      </c>
      <c r="D1564" cm="1">
        <f t="array" aca="1" ref="D1564" ca="1">INDIRECT("'Room Details'!$E$1566")</f>
        <v>0</v>
      </c>
      <c r="E1564" t="str" cm="1">
        <f t="array" aca="1" ref="E1564" ca="1">INDIRECT("'Room Details'!$F$1566")</f>
        <v xml:space="preserve"> </v>
      </c>
      <c r="F1564" cm="1">
        <f t="array" aca="1" ref="F1564" ca="1">INDIRECT("'Room Details'!$G$1566")</f>
        <v>0</v>
      </c>
      <c r="G1564" cm="1">
        <f t="array" aca="1" ref="G1564" ca="1">INDIRECT("'Room Details'!$H$1566")</f>
        <v>0</v>
      </c>
      <c r="H1564" cm="1">
        <f t="array" aca="1" ref="H1564" ca="1">INDIRECT("'Room Details'!$I$1566")</f>
        <v>0</v>
      </c>
      <c r="I1564" cm="1">
        <f t="array" aca="1" ref="I1564" ca="1">INDIRECT("'Room Details'!$J$1566")</f>
        <v>0</v>
      </c>
      <c r="J1564" cm="1">
        <f t="array" aca="1" ref="J1564" ca="1">INDIRECT("'Room Details'!$K$1566")</f>
        <v>0</v>
      </c>
      <c r="K1564" t="str" cm="1">
        <f t="array" aca="1" ref="K1564" ca="1">INDIRECT("'Room Details'!$L$1566")</f>
        <v xml:space="preserve"> </v>
      </c>
      <c r="L1564" cm="1">
        <f t="array" aca="1" ref="L1564" ca="1">INDIRECT("'Room Details'!$M$1566")</f>
        <v>0</v>
      </c>
      <c r="M1564" cm="1">
        <f t="array" aca="1" ref="M1564" ca="1">INDIRECT("'Room Details'!$N$1566")</f>
        <v>0</v>
      </c>
      <c r="N1564" cm="1">
        <f t="array" aca="1" ref="N1564" ca="1">INDIRECT("'Room Details'!$O$1566")</f>
        <v>0</v>
      </c>
      <c r="O1564" cm="1">
        <f t="array" aca="1" ref="O1564" ca="1">INDIRECT("'Room Details'!$P$1566")</f>
        <v>0</v>
      </c>
    </row>
    <row r="1565" spans="1:15" x14ac:dyDescent="0.25">
      <c r="A1565" cm="1">
        <f t="array" aca="1" ref="A1565" ca="1">INDIRECT("'Room Details'!$B$1567")</f>
        <v>0</v>
      </c>
      <c r="B1565" cm="1">
        <f t="array" aca="1" ref="B1565" ca="1">INDIRECT("'Room Details'!$C$1567")</f>
        <v>0</v>
      </c>
      <c r="C1565" cm="1">
        <f t="array" aca="1" ref="C1565" ca="1">INDIRECT("'Room Details'!$D$1567")</f>
        <v>0</v>
      </c>
      <c r="D1565" cm="1">
        <f t="array" aca="1" ref="D1565" ca="1">INDIRECT("'Room Details'!$E$1567")</f>
        <v>0</v>
      </c>
      <c r="E1565" t="str" cm="1">
        <f t="array" aca="1" ref="E1565" ca="1">INDIRECT("'Room Details'!$F$1567")</f>
        <v xml:space="preserve"> </v>
      </c>
      <c r="F1565" cm="1">
        <f t="array" aca="1" ref="F1565" ca="1">INDIRECT("'Room Details'!$G$1567")</f>
        <v>0</v>
      </c>
      <c r="G1565" cm="1">
        <f t="array" aca="1" ref="G1565" ca="1">INDIRECT("'Room Details'!$H$1567")</f>
        <v>0</v>
      </c>
      <c r="H1565" cm="1">
        <f t="array" aca="1" ref="H1565" ca="1">INDIRECT("'Room Details'!$I$1567")</f>
        <v>0</v>
      </c>
      <c r="I1565" cm="1">
        <f t="array" aca="1" ref="I1565" ca="1">INDIRECT("'Room Details'!$J$1567")</f>
        <v>0</v>
      </c>
      <c r="J1565" cm="1">
        <f t="array" aca="1" ref="J1565" ca="1">INDIRECT("'Room Details'!$K$1567")</f>
        <v>0</v>
      </c>
      <c r="K1565" t="str" cm="1">
        <f t="array" aca="1" ref="K1565" ca="1">INDIRECT("'Room Details'!$L$1567")</f>
        <v xml:space="preserve"> </v>
      </c>
      <c r="L1565" cm="1">
        <f t="array" aca="1" ref="L1565" ca="1">INDIRECT("'Room Details'!$M$1567")</f>
        <v>0</v>
      </c>
      <c r="M1565" cm="1">
        <f t="array" aca="1" ref="M1565" ca="1">INDIRECT("'Room Details'!$N$1567")</f>
        <v>0</v>
      </c>
      <c r="N1565" cm="1">
        <f t="array" aca="1" ref="N1565" ca="1">INDIRECT("'Room Details'!$O$1567")</f>
        <v>0</v>
      </c>
      <c r="O1565" cm="1">
        <f t="array" aca="1" ref="O1565" ca="1">INDIRECT("'Room Details'!$P$1567")</f>
        <v>0</v>
      </c>
    </row>
    <row r="1566" spans="1:15" x14ac:dyDescent="0.25">
      <c r="A1566" cm="1">
        <f t="array" aca="1" ref="A1566" ca="1">INDIRECT("'Room Details'!$B$1568")</f>
        <v>0</v>
      </c>
      <c r="B1566" cm="1">
        <f t="array" aca="1" ref="B1566" ca="1">INDIRECT("'Room Details'!$C$1568")</f>
        <v>0</v>
      </c>
      <c r="C1566" cm="1">
        <f t="array" aca="1" ref="C1566" ca="1">INDIRECT("'Room Details'!$D$1568")</f>
        <v>0</v>
      </c>
      <c r="D1566" cm="1">
        <f t="array" aca="1" ref="D1566" ca="1">INDIRECT("'Room Details'!$E$1568")</f>
        <v>0</v>
      </c>
      <c r="E1566" t="str" cm="1">
        <f t="array" aca="1" ref="E1566" ca="1">INDIRECT("'Room Details'!$F$1568")</f>
        <v xml:space="preserve"> </v>
      </c>
      <c r="F1566" cm="1">
        <f t="array" aca="1" ref="F1566" ca="1">INDIRECT("'Room Details'!$G$1568")</f>
        <v>0</v>
      </c>
      <c r="G1566" cm="1">
        <f t="array" aca="1" ref="G1566" ca="1">INDIRECT("'Room Details'!$H$1568")</f>
        <v>0</v>
      </c>
      <c r="H1566" cm="1">
        <f t="array" aca="1" ref="H1566" ca="1">INDIRECT("'Room Details'!$I$1568")</f>
        <v>0</v>
      </c>
      <c r="I1566" cm="1">
        <f t="array" aca="1" ref="I1566" ca="1">INDIRECT("'Room Details'!$J$1568")</f>
        <v>0</v>
      </c>
      <c r="J1566" cm="1">
        <f t="array" aca="1" ref="J1566" ca="1">INDIRECT("'Room Details'!$K$1568")</f>
        <v>0</v>
      </c>
      <c r="K1566" t="str" cm="1">
        <f t="array" aca="1" ref="K1566" ca="1">INDIRECT("'Room Details'!$L$1568")</f>
        <v xml:space="preserve"> </v>
      </c>
      <c r="L1566" cm="1">
        <f t="array" aca="1" ref="L1566" ca="1">INDIRECT("'Room Details'!$M$1568")</f>
        <v>0</v>
      </c>
      <c r="M1566" cm="1">
        <f t="array" aca="1" ref="M1566" ca="1">INDIRECT("'Room Details'!$N$1568")</f>
        <v>0</v>
      </c>
      <c r="N1566" cm="1">
        <f t="array" aca="1" ref="N1566" ca="1">INDIRECT("'Room Details'!$O$1568")</f>
        <v>0</v>
      </c>
      <c r="O1566" cm="1">
        <f t="array" aca="1" ref="O1566" ca="1">INDIRECT("'Room Details'!$P$1568")</f>
        <v>0</v>
      </c>
    </row>
    <row r="1567" spans="1:15" x14ac:dyDescent="0.25">
      <c r="A1567" cm="1">
        <f t="array" aca="1" ref="A1567" ca="1">INDIRECT("'Room Details'!$B$1569")</f>
        <v>0</v>
      </c>
      <c r="B1567" cm="1">
        <f t="array" aca="1" ref="B1567" ca="1">INDIRECT("'Room Details'!$C$1569")</f>
        <v>0</v>
      </c>
      <c r="C1567" cm="1">
        <f t="array" aca="1" ref="C1567" ca="1">INDIRECT("'Room Details'!$D$1569")</f>
        <v>0</v>
      </c>
      <c r="D1567" cm="1">
        <f t="array" aca="1" ref="D1567" ca="1">INDIRECT("'Room Details'!$E$1569")</f>
        <v>0</v>
      </c>
      <c r="E1567" t="str" cm="1">
        <f t="array" aca="1" ref="E1567" ca="1">INDIRECT("'Room Details'!$F$1569")</f>
        <v xml:space="preserve"> </v>
      </c>
      <c r="F1567" cm="1">
        <f t="array" aca="1" ref="F1567" ca="1">INDIRECT("'Room Details'!$G$1569")</f>
        <v>0</v>
      </c>
      <c r="G1567" cm="1">
        <f t="array" aca="1" ref="G1567" ca="1">INDIRECT("'Room Details'!$H$1569")</f>
        <v>0</v>
      </c>
      <c r="H1567" cm="1">
        <f t="array" aca="1" ref="H1567" ca="1">INDIRECT("'Room Details'!$I$1569")</f>
        <v>0</v>
      </c>
      <c r="I1567" cm="1">
        <f t="array" aca="1" ref="I1567" ca="1">INDIRECT("'Room Details'!$J$1569")</f>
        <v>0</v>
      </c>
      <c r="J1567" cm="1">
        <f t="array" aca="1" ref="J1567" ca="1">INDIRECT("'Room Details'!$K$1569")</f>
        <v>0</v>
      </c>
      <c r="K1567" t="str" cm="1">
        <f t="array" aca="1" ref="K1567" ca="1">INDIRECT("'Room Details'!$L$1569")</f>
        <v xml:space="preserve"> </v>
      </c>
      <c r="L1567" cm="1">
        <f t="array" aca="1" ref="L1567" ca="1">INDIRECT("'Room Details'!$M$1569")</f>
        <v>0</v>
      </c>
      <c r="M1567" cm="1">
        <f t="array" aca="1" ref="M1567" ca="1">INDIRECT("'Room Details'!$N$1569")</f>
        <v>0</v>
      </c>
      <c r="N1567" cm="1">
        <f t="array" aca="1" ref="N1567" ca="1">INDIRECT("'Room Details'!$O$1569")</f>
        <v>0</v>
      </c>
      <c r="O1567" cm="1">
        <f t="array" aca="1" ref="O1567" ca="1">INDIRECT("'Room Details'!$P$1569")</f>
        <v>0</v>
      </c>
    </row>
    <row r="1568" spans="1:15" x14ac:dyDescent="0.25">
      <c r="A1568" cm="1">
        <f t="array" aca="1" ref="A1568" ca="1">INDIRECT("'Room Details'!$B$1570")</f>
        <v>0</v>
      </c>
      <c r="B1568" cm="1">
        <f t="array" aca="1" ref="B1568" ca="1">INDIRECT("'Room Details'!$C$1570")</f>
        <v>0</v>
      </c>
      <c r="C1568" cm="1">
        <f t="array" aca="1" ref="C1568" ca="1">INDIRECT("'Room Details'!$D$1570")</f>
        <v>0</v>
      </c>
      <c r="D1568" cm="1">
        <f t="array" aca="1" ref="D1568" ca="1">INDIRECT("'Room Details'!$E$1570")</f>
        <v>0</v>
      </c>
      <c r="E1568" t="str" cm="1">
        <f t="array" aca="1" ref="E1568" ca="1">INDIRECT("'Room Details'!$F$1570")</f>
        <v xml:space="preserve"> </v>
      </c>
      <c r="F1568" cm="1">
        <f t="array" aca="1" ref="F1568" ca="1">INDIRECT("'Room Details'!$G$1570")</f>
        <v>0</v>
      </c>
      <c r="G1568" cm="1">
        <f t="array" aca="1" ref="G1568" ca="1">INDIRECT("'Room Details'!$H$1570")</f>
        <v>0</v>
      </c>
      <c r="H1568" cm="1">
        <f t="array" aca="1" ref="H1568" ca="1">INDIRECT("'Room Details'!$I$1570")</f>
        <v>0</v>
      </c>
      <c r="I1568" cm="1">
        <f t="array" aca="1" ref="I1568" ca="1">INDIRECT("'Room Details'!$J$1570")</f>
        <v>0</v>
      </c>
      <c r="J1568" cm="1">
        <f t="array" aca="1" ref="J1568" ca="1">INDIRECT("'Room Details'!$K$1570")</f>
        <v>0</v>
      </c>
      <c r="K1568" t="str" cm="1">
        <f t="array" aca="1" ref="K1568" ca="1">INDIRECT("'Room Details'!$L$1570")</f>
        <v xml:space="preserve"> </v>
      </c>
      <c r="L1568" cm="1">
        <f t="array" aca="1" ref="L1568" ca="1">INDIRECT("'Room Details'!$M$1570")</f>
        <v>0</v>
      </c>
      <c r="M1568" cm="1">
        <f t="array" aca="1" ref="M1568" ca="1">INDIRECT("'Room Details'!$N$1570")</f>
        <v>0</v>
      </c>
      <c r="N1568" cm="1">
        <f t="array" aca="1" ref="N1568" ca="1">INDIRECT("'Room Details'!$O$1570")</f>
        <v>0</v>
      </c>
      <c r="O1568" cm="1">
        <f t="array" aca="1" ref="O1568" ca="1">INDIRECT("'Room Details'!$P$1570")</f>
        <v>0</v>
      </c>
    </row>
    <row r="1569" spans="1:15" x14ac:dyDescent="0.25">
      <c r="A1569" cm="1">
        <f t="array" aca="1" ref="A1569" ca="1">INDIRECT("'Room Details'!$B$1571")</f>
        <v>0</v>
      </c>
      <c r="B1569" cm="1">
        <f t="array" aca="1" ref="B1569" ca="1">INDIRECT("'Room Details'!$C$1571")</f>
        <v>0</v>
      </c>
      <c r="C1569" cm="1">
        <f t="array" aca="1" ref="C1569" ca="1">INDIRECT("'Room Details'!$D$1571")</f>
        <v>0</v>
      </c>
      <c r="D1569" cm="1">
        <f t="array" aca="1" ref="D1569" ca="1">INDIRECT("'Room Details'!$E$1571")</f>
        <v>0</v>
      </c>
      <c r="E1569" t="str" cm="1">
        <f t="array" aca="1" ref="E1569" ca="1">INDIRECT("'Room Details'!$F$1571")</f>
        <v xml:space="preserve"> </v>
      </c>
      <c r="F1569" cm="1">
        <f t="array" aca="1" ref="F1569" ca="1">INDIRECT("'Room Details'!$G$1571")</f>
        <v>0</v>
      </c>
      <c r="G1569" cm="1">
        <f t="array" aca="1" ref="G1569" ca="1">INDIRECT("'Room Details'!$H$1571")</f>
        <v>0</v>
      </c>
      <c r="H1569" cm="1">
        <f t="array" aca="1" ref="H1569" ca="1">INDIRECT("'Room Details'!$I$1571")</f>
        <v>0</v>
      </c>
      <c r="I1569" cm="1">
        <f t="array" aca="1" ref="I1569" ca="1">INDIRECT("'Room Details'!$J$1571")</f>
        <v>0</v>
      </c>
      <c r="J1569" cm="1">
        <f t="array" aca="1" ref="J1569" ca="1">INDIRECT("'Room Details'!$K$1571")</f>
        <v>0</v>
      </c>
      <c r="K1569" t="str" cm="1">
        <f t="array" aca="1" ref="K1569" ca="1">INDIRECT("'Room Details'!$L$1571")</f>
        <v xml:space="preserve"> </v>
      </c>
      <c r="L1569" cm="1">
        <f t="array" aca="1" ref="L1569" ca="1">INDIRECT("'Room Details'!$M$1571")</f>
        <v>0</v>
      </c>
      <c r="M1569" cm="1">
        <f t="array" aca="1" ref="M1569" ca="1">INDIRECT("'Room Details'!$N$1571")</f>
        <v>0</v>
      </c>
      <c r="N1569" cm="1">
        <f t="array" aca="1" ref="N1569" ca="1">INDIRECT("'Room Details'!$O$1571")</f>
        <v>0</v>
      </c>
      <c r="O1569" cm="1">
        <f t="array" aca="1" ref="O1569" ca="1">INDIRECT("'Room Details'!$P$1571")</f>
        <v>0</v>
      </c>
    </row>
    <row r="1570" spans="1:15" x14ac:dyDescent="0.25">
      <c r="A1570" cm="1">
        <f t="array" aca="1" ref="A1570" ca="1">INDIRECT("'Room Details'!$B$1572")</f>
        <v>0</v>
      </c>
      <c r="B1570" cm="1">
        <f t="array" aca="1" ref="B1570" ca="1">INDIRECT("'Room Details'!$C$1572")</f>
        <v>0</v>
      </c>
      <c r="C1570" cm="1">
        <f t="array" aca="1" ref="C1570" ca="1">INDIRECT("'Room Details'!$D$1572")</f>
        <v>0</v>
      </c>
      <c r="D1570" cm="1">
        <f t="array" aca="1" ref="D1570" ca="1">INDIRECT("'Room Details'!$E$1572")</f>
        <v>0</v>
      </c>
      <c r="E1570" t="str" cm="1">
        <f t="array" aca="1" ref="E1570" ca="1">INDIRECT("'Room Details'!$F$1572")</f>
        <v xml:space="preserve"> </v>
      </c>
      <c r="F1570" cm="1">
        <f t="array" aca="1" ref="F1570" ca="1">INDIRECT("'Room Details'!$G$1572")</f>
        <v>0</v>
      </c>
      <c r="G1570" cm="1">
        <f t="array" aca="1" ref="G1570" ca="1">INDIRECT("'Room Details'!$H$1572")</f>
        <v>0</v>
      </c>
      <c r="H1570" cm="1">
        <f t="array" aca="1" ref="H1570" ca="1">INDIRECT("'Room Details'!$I$1572")</f>
        <v>0</v>
      </c>
      <c r="I1570" cm="1">
        <f t="array" aca="1" ref="I1570" ca="1">INDIRECT("'Room Details'!$J$1572")</f>
        <v>0</v>
      </c>
      <c r="J1570" cm="1">
        <f t="array" aca="1" ref="J1570" ca="1">INDIRECT("'Room Details'!$K$1572")</f>
        <v>0</v>
      </c>
      <c r="K1570" t="str" cm="1">
        <f t="array" aca="1" ref="K1570" ca="1">INDIRECT("'Room Details'!$L$1572")</f>
        <v xml:space="preserve"> </v>
      </c>
      <c r="L1570" cm="1">
        <f t="array" aca="1" ref="L1570" ca="1">INDIRECT("'Room Details'!$M$1572")</f>
        <v>0</v>
      </c>
      <c r="M1570" cm="1">
        <f t="array" aca="1" ref="M1570" ca="1">INDIRECT("'Room Details'!$N$1572")</f>
        <v>0</v>
      </c>
      <c r="N1570" cm="1">
        <f t="array" aca="1" ref="N1570" ca="1">INDIRECT("'Room Details'!$O$1572")</f>
        <v>0</v>
      </c>
      <c r="O1570" cm="1">
        <f t="array" aca="1" ref="O1570" ca="1">INDIRECT("'Room Details'!$P$1572")</f>
        <v>0</v>
      </c>
    </row>
    <row r="1571" spans="1:15" x14ac:dyDescent="0.25">
      <c r="A1571" cm="1">
        <f t="array" aca="1" ref="A1571" ca="1">INDIRECT("'Room Details'!$B$1573")</f>
        <v>0</v>
      </c>
      <c r="B1571" cm="1">
        <f t="array" aca="1" ref="B1571" ca="1">INDIRECT("'Room Details'!$C$1573")</f>
        <v>0</v>
      </c>
      <c r="C1571" cm="1">
        <f t="array" aca="1" ref="C1571" ca="1">INDIRECT("'Room Details'!$D$1573")</f>
        <v>0</v>
      </c>
      <c r="D1571" cm="1">
        <f t="array" aca="1" ref="D1571" ca="1">INDIRECT("'Room Details'!$E$1573")</f>
        <v>0</v>
      </c>
      <c r="E1571" t="str" cm="1">
        <f t="array" aca="1" ref="E1571" ca="1">INDIRECT("'Room Details'!$F$1573")</f>
        <v xml:space="preserve"> </v>
      </c>
      <c r="F1571" cm="1">
        <f t="array" aca="1" ref="F1571" ca="1">INDIRECT("'Room Details'!$G$1573")</f>
        <v>0</v>
      </c>
      <c r="G1571" cm="1">
        <f t="array" aca="1" ref="G1571" ca="1">INDIRECT("'Room Details'!$H$1573")</f>
        <v>0</v>
      </c>
      <c r="H1571" cm="1">
        <f t="array" aca="1" ref="H1571" ca="1">INDIRECT("'Room Details'!$I$1573")</f>
        <v>0</v>
      </c>
      <c r="I1571" cm="1">
        <f t="array" aca="1" ref="I1571" ca="1">INDIRECT("'Room Details'!$J$1573")</f>
        <v>0</v>
      </c>
      <c r="J1571" cm="1">
        <f t="array" aca="1" ref="J1571" ca="1">INDIRECT("'Room Details'!$K$1573")</f>
        <v>0</v>
      </c>
      <c r="K1571" t="str" cm="1">
        <f t="array" aca="1" ref="K1571" ca="1">INDIRECT("'Room Details'!$L$1573")</f>
        <v xml:space="preserve"> </v>
      </c>
      <c r="L1571" cm="1">
        <f t="array" aca="1" ref="L1571" ca="1">INDIRECT("'Room Details'!$M$1573")</f>
        <v>0</v>
      </c>
      <c r="M1571" cm="1">
        <f t="array" aca="1" ref="M1571" ca="1">INDIRECT("'Room Details'!$N$1573")</f>
        <v>0</v>
      </c>
      <c r="N1571" cm="1">
        <f t="array" aca="1" ref="N1571" ca="1">INDIRECT("'Room Details'!$O$1573")</f>
        <v>0</v>
      </c>
      <c r="O1571" cm="1">
        <f t="array" aca="1" ref="O1571" ca="1">INDIRECT("'Room Details'!$P$1573")</f>
        <v>0</v>
      </c>
    </row>
    <row r="1572" spans="1:15" x14ac:dyDescent="0.25">
      <c r="A1572" cm="1">
        <f t="array" aca="1" ref="A1572" ca="1">INDIRECT("'Room Details'!$B$1574")</f>
        <v>0</v>
      </c>
      <c r="B1572" cm="1">
        <f t="array" aca="1" ref="B1572" ca="1">INDIRECT("'Room Details'!$C$1574")</f>
        <v>0</v>
      </c>
      <c r="C1572" cm="1">
        <f t="array" aca="1" ref="C1572" ca="1">INDIRECT("'Room Details'!$D$1574")</f>
        <v>0</v>
      </c>
      <c r="D1572" cm="1">
        <f t="array" aca="1" ref="D1572" ca="1">INDIRECT("'Room Details'!$E$1574")</f>
        <v>0</v>
      </c>
      <c r="E1572" t="str" cm="1">
        <f t="array" aca="1" ref="E1572" ca="1">INDIRECT("'Room Details'!$F$1574")</f>
        <v xml:space="preserve"> </v>
      </c>
      <c r="F1572" cm="1">
        <f t="array" aca="1" ref="F1572" ca="1">INDIRECT("'Room Details'!$G$1574")</f>
        <v>0</v>
      </c>
      <c r="G1572" cm="1">
        <f t="array" aca="1" ref="G1572" ca="1">INDIRECT("'Room Details'!$H$1574")</f>
        <v>0</v>
      </c>
      <c r="H1572" cm="1">
        <f t="array" aca="1" ref="H1572" ca="1">INDIRECT("'Room Details'!$I$1574")</f>
        <v>0</v>
      </c>
      <c r="I1572" cm="1">
        <f t="array" aca="1" ref="I1572" ca="1">INDIRECT("'Room Details'!$J$1574")</f>
        <v>0</v>
      </c>
      <c r="J1572" cm="1">
        <f t="array" aca="1" ref="J1572" ca="1">INDIRECT("'Room Details'!$K$1574")</f>
        <v>0</v>
      </c>
      <c r="K1572" t="str" cm="1">
        <f t="array" aca="1" ref="K1572" ca="1">INDIRECT("'Room Details'!$L$1574")</f>
        <v xml:space="preserve"> </v>
      </c>
      <c r="L1572" cm="1">
        <f t="array" aca="1" ref="L1572" ca="1">INDIRECT("'Room Details'!$M$1574")</f>
        <v>0</v>
      </c>
      <c r="M1572" cm="1">
        <f t="array" aca="1" ref="M1572" ca="1">INDIRECT("'Room Details'!$N$1574")</f>
        <v>0</v>
      </c>
      <c r="N1572" cm="1">
        <f t="array" aca="1" ref="N1572" ca="1">INDIRECT("'Room Details'!$O$1574")</f>
        <v>0</v>
      </c>
      <c r="O1572" cm="1">
        <f t="array" aca="1" ref="O1572" ca="1">INDIRECT("'Room Details'!$P$1574")</f>
        <v>0</v>
      </c>
    </row>
    <row r="1573" spans="1:15" x14ac:dyDescent="0.25">
      <c r="A1573" cm="1">
        <f t="array" aca="1" ref="A1573" ca="1">INDIRECT("'Room Details'!$B$1575")</f>
        <v>0</v>
      </c>
      <c r="B1573" cm="1">
        <f t="array" aca="1" ref="B1573" ca="1">INDIRECT("'Room Details'!$C$1575")</f>
        <v>0</v>
      </c>
      <c r="C1573" cm="1">
        <f t="array" aca="1" ref="C1573" ca="1">INDIRECT("'Room Details'!$D$1575")</f>
        <v>0</v>
      </c>
      <c r="D1573" cm="1">
        <f t="array" aca="1" ref="D1573" ca="1">INDIRECT("'Room Details'!$E$1575")</f>
        <v>0</v>
      </c>
      <c r="E1573" t="str" cm="1">
        <f t="array" aca="1" ref="E1573" ca="1">INDIRECT("'Room Details'!$F$1575")</f>
        <v xml:space="preserve"> </v>
      </c>
      <c r="F1573" cm="1">
        <f t="array" aca="1" ref="F1573" ca="1">INDIRECT("'Room Details'!$G$1575")</f>
        <v>0</v>
      </c>
      <c r="G1573" cm="1">
        <f t="array" aca="1" ref="G1573" ca="1">INDIRECT("'Room Details'!$H$1575")</f>
        <v>0</v>
      </c>
      <c r="H1573" cm="1">
        <f t="array" aca="1" ref="H1573" ca="1">INDIRECT("'Room Details'!$I$1575")</f>
        <v>0</v>
      </c>
      <c r="I1573" cm="1">
        <f t="array" aca="1" ref="I1573" ca="1">INDIRECT("'Room Details'!$J$1575")</f>
        <v>0</v>
      </c>
      <c r="J1573" cm="1">
        <f t="array" aca="1" ref="J1573" ca="1">INDIRECT("'Room Details'!$K$1575")</f>
        <v>0</v>
      </c>
      <c r="K1573" t="str" cm="1">
        <f t="array" aca="1" ref="K1573" ca="1">INDIRECT("'Room Details'!$L$1575")</f>
        <v xml:space="preserve"> </v>
      </c>
      <c r="L1573" cm="1">
        <f t="array" aca="1" ref="L1573" ca="1">INDIRECT("'Room Details'!$M$1575")</f>
        <v>0</v>
      </c>
      <c r="M1573" cm="1">
        <f t="array" aca="1" ref="M1573" ca="1">INDIRECT("'Room Details'!$N$1575")</f>
        <v>0</v>
      </c>
      <c r="N1573" cm="1">
        <f t="array" aca="1" ref="N1573" ca="1">INDIRECT("'Room Details'!$O$1575")</f>
        <v>0</v>
      </c>
      <c r="O1573" cm="1">
        <f t="array" aca="1" ref="O1573" ca="1">INDIRECT("'Room Details'!$P$1575")</f>
        <v>0</v>
      </c>
    </row>
    <row r="1574" spans="1:15" x14ac:dyDescent="0.25">
      <c r="A1574" cm="1">
        <f t="array" aca="1" ref="A1574" ca="1">INDIRECT("'Room Details'!$B$1576")</f>
        <v>0</v>
      </c>
      <c r="B1574" cm="1">
        <f t="array" aca="1" ref="B1574" ca="1">INDIRECT("'Room Details'!$C$1576")</f>
        <v>0</v>
      </c>
      <c r="C1574" cm="1">
        <f t="array" aca="1" ref="C1574" ca="1">INDIRECT("'Room Details'!$D$1576")</f>
        <v>0</v>
      </c>
      <c r="D1574" cm="1">
        <f t="array" aca="1" ref="D1574" ca="1">INDIRECT("'Room Details'!$E$1576")</f>
        <v>0</v>
      </c>
      <c r="E1574" t="str" cm="1">
        <f t="array" aca="1" ref="E1574" ca="1">INDIRECT("'Room Details'!$F$1576")</f>
        <v xml:space="preserve"> </v>
      </c>
      <c r="F1574" cm="1">
        <f t="array" aca="1" ref="F1574" ca="1">INDIRECT("'Room Details'!$G$1576")</f>
        <v>0</v>
      </c>
      <c r="G1574" cm="1">
        <f t="array" aca="1" ref="G1574" ca="1">INDIRECT("'Room Details'!$H$1576")</f>
        <v>0</v>
      </c>
      <c r="H1574" cm="1">
        <f t="array" aca="1" ref="H1574" ca="1">INDIRECT("'Room Details'!$I$1576")</f>
        <v>0</v>
      </c>
      <c r="I1574" cm="1">
        <f t="array" aca="1" ref="I1574" ca="1">INDIRECT("'Room Details'!$J$1576")</f>
        <v>0</v>
      </c>
      <c r="J1574" cm="1">
        <f t="array" aca="1" ref="J1574" ca="1">INDIRECT("'Room Details'!$K$1576")</f>
        <v>0</v>
      </c>
      <c r="K1574" t="str" cm="1">
        <f t="array" aca="1" ref="K1574" ca="1">INDIRECT("'Room Details'!$L$1576")</f>
        <v xml:space="preserve"> </v>
      </c>
      <c r="L1574" cm="1">
        <f t="array" aca="1" ref="L1574" ca="1">INDIRECT("'Room Details'!$M$1576")</f>
        <v>0</v>
      </c>
      <c r="M1574" cm="1">
        <f t="array" aca="1" ref="M1574" ca="1">INDIRECT("'Room Details'!$N$1576")</f>
        <v>0</v>
      </c>
      <c r="N1574" cm="1">
        <f t="array" aca="1" ref="N1574" ca="1">INDIRECT("'Room Details'!$O$1576")</f>
        <v>0</v>
      </c>
      <c r="O1574" cm="1">
        <f t="array" aca="1" ref="O1574" ca="1">INDIRECT("'Room Details'!$P$1576")</f>
        <v>0</v>
      </c>
    </row>
    <row r="1575" spans="1:15" x14ac:dyDescent="0.25">
      <c r="A1575" cm="1">
        <f t="array" aca="1" ref="A1575" ca="1">INDIRECT("'Room Details'!$B$1577")</f>
        <v>0</v>
      </c>
      <c r="B1575" cm="1">
        <f t="array" aca="1" ref="B1575" ca="1">INDIRECT("'Room Details'!$C$1577")</f>
        <v>0</v>
      </c>
      <c r="C1575" cm="1">
        <f t="array" aca="1" ref="C1575" ca="1">INDIRECT("'Room Details'!$D$1577")</f>
        <v>0</v>
      </c>
      <c r="D1575" cm="1">
        <f t="array" aca="1" ref="D1575" ca="1">INDIRECT("'Room Details'!$E$1577")</f>
        <v>0</v>
      </c>
      <c r="E1575" t="str" cm="1">
        <f t="array" aca="1" ref="E1575" ca="1">INDIRECT("'Room Details'!$F$1577")</f>
        <v xml:space="preserve"> </v>
      </c>
      <c r="F1575" cm="1">
        <f t="array" aca="1" ref="F1575" ca="1">INDIRECT("'Room Details'!$G$1577")</f>
        <v>0</v>
      </c>
      <c r="G1575" cm="1">
        <f t="array" aca="1" ref="G1575" ca="1">INDIRECT("'Room Details'!$H$1577")</f>
        <v>0</v>
      </c>
      <c r="H1575" cm="1">
        <f t="array" aca="1" ref="H1575" ca="1">INDIRECT("'Room Details'!$I$1577")</f>
        <v>0</v>
      </c>
      <c r="I1575" cm="1">
        <f t="array" aca="1" ref="I1575" ca="1">INDIRECT("'Room Details'!$J$1577")</f>
        <v>0</v>
      </c>
      <c r="J1575" cm="1">
        <f t="array" aca="1" ref="J1575" ca="1">INDIRECT("'Room Details'!$K$1577")</f>
        <v>0</v>
      </c>
      <c r="K1575" t="str" cm="1">
        <f t="array" aca="1" ref="K1575" ca="1">INDIRECT("'Room Details'!$L$1577")</f>
        <v xml:space="preserve"> </v>
      </c>
      <c r="L1575" cm="1">
        <f t="array" aca="1" ref="L1575" ca="1">INDIRECT("'Room Details'!$M$1577")</f>
        <v>0</v>
      </c>
      <c r="M1575" cm="1">
        <f t="array" aca="1" ref="M1575" ca="1">INDIRECT("'Room Details'!$N$1577")</f>
        <v>0</v>
      </c>
      <c r="N1575" cm="1">
        <f t="array" aca="1" ref="N1575" ca="1">INDIRECT("'Room Details'!$O$1577")</f>
        <v>0</v>
      </c>
      <c r="O1575" cm="1">
        <f t="array" aca="1" ref="O1575" ca="1">INDIRECT("'Room Details'!$P$1577")</f>
        <v>0</v>
      </c>
    </row>
    <row r="1576" spans="1:15" x14ac:dyDescent="0.25">
      <c r="A1576" cm="1">
        <f t="array" aca="1" ref="A1576" ca="1">INDIRECT("'Room Details'!$B$1578")</f>
        <v>0</v>
      </c>
      <c r="B1576" cm="1">
        <f t="array" aca="1" ref="B1576" ca="1">INDIRECT("'Room Details'!$C$1578")</f>
        <v>0</v>
      </c>
      <c r="C1576" cm="1">
        <f t="array" aca="1" ref="C1576" ca="1">INDIRECT("'Room Details'!$D$1578")</f>
        <v>0</v>
      </c>
      <c r="D1576" cm="1">
        <f t="array" aca="1" ref="D1576" ca="1">INDIRECT("'Room Details'!$E$1578")</f>
        <v>0</v>
      </c>
      <c r="E1576" t="str" cm="1">
        <f t="array" aca="1" ref="E1576" ca="1">INDIRECT("'Room Details'!$F$1578")</f>
        <v xml:space="preserve"> </v>
      </c>
      <c r="F1576" cm="1">
        <f t="array" aca="1" ref="F1576" ca="1">INDIRECT("'Room Details'!$G$1578")</f>
        <v>0</v>
      </c>
      <c r="G1576" cm="1">
        <f t="array" aca="1" ref="G1576" ca="1">INDIRECT("'Room Details'!$H$1578")</f>
        <v>0</v>
      </c>
      <c r="H1576" cm="1">
        <f t="array" aca="1" ref="H1576" ca="1">INDIRECT("'Room Details'!$I$1578")</f>
        <v>0</v>
      </c>
      <c r="I1576" cm="1">
        <f t="array" aca="1" ref="I1576" ca="1">INDIRECT("'Room Details'!$J$1578")</f>
        <v>0</v>
      </c>
      <c r="J1576" cm="1">
        <f t="array" aca="1" ref="J1576" ca="1">INDIRECT("'Room Details'!$K$1578")</f>
        <v>0</v>
      </c>
      <c r="K1576" t="str" cm="1">
        <f t="array" aca="1" ref="K1576" ca="1">INDIRECT("'Room Details'!$L$1578")</f>
        <v xml:space="preserve"> </v>
      </c>
      <c r="L1576" cm="1">
        <f t="array" aca="1" ref="L1576" ca="1">INDIRECT("'Room Details'!$M$1578")</f>
        <v>0</v>
      </c>
      <c r="M1576" cm="1">
        <f t="array" aca="1" ref="M1576" ca="1">INDIRECT("'Room Details'!$N$1578")</f>
        <v>0</v>
      </c>
      <c r="N1576" cm="1">
        <f t="array" aca="1" ref="N1576" ca="1">INDIRECT("'Room Details'!$O$1578")</f>
        <v>0</v>
      </c>
      <c r="O1576" cm="1">
        <f t="array" aca="1" ref="O1576" ca="1">INDIRECT("'Room Details'!$P$1578")</f>
        <v>0</v>
      </c>
    </row>
    <row r="1577" spans="1:15" x14ac:dyDescent="0.25">
      <c r="A1577" cm="1">
        <f t="array" aca="1" ref="A1577" ca="1">INDIRECT("'Room Details'!$B$1579")</f>
        <v>0</v>
      </c>
      <c r="B1577" cm="1">
        <f t="array" aca="1" ref="B1577" ca="1">INDIRECT("'Room Details'!$C$1579")</f>
        <v>0</v>
      </c>
      <c r="C1577" cm="1">
        <f t="array" aca="1" ref="C1577" ca="1">INDIRECT("'Room Details'!$D$1579")</f>
        <v>0</v>
      </c>
      <c r="D1577" cm="1">
        <f t="array" aca="1" ref="D1577" ca="1">INDIRECT("'Room Details'!$E$1579")</f>
        <v>0</v>
      </c>
      <c r="E1577" t="str" cm="1">
        <f t="array" aca="1" ref="E1577" ca="1">INDIRECT("'Room Details'!$F$1579")</f>
        <v xml:space="preserve"> </v>
      </c>
      <c r="F1577" cm="1">
        <f t="array" aca="1" ref="F1577" ca="1">INDIRECT("'Room Details'!$G$1579")</f>
        <v>0</v>
      </c>
      <c r="G1577" cm="1">
        <f t="array" aca="1" ref="G1577" ca="1">INDIRECT("'Room Details'!$H$1579")</f>
        <v>0</v>
      </c>
      <c r="H1577" cm="1">
        <f t="array" aca="1" ref="H1577" ca="1">INDIRECT("'Room Details'!$I$1579")</f>
        <v>0</v>
      </c>
      <c r="I1577" cm="1">
        <f t="array" aca="1" ref="I1577" ca="1">INDIRECT("'Room Details'!$J$1579")</f>
        <v>0</v>
      </c>
      <c r="J1577" cm="1">
        <f t="array" aca="1" ref="J1577" ca="1">INDIRECT("'Room Details'!$K$1579")</f>
        <v>0</v>
      </c>
      <c r="K1577" t="str" cm="1">
        <f t="array" aca="1" ref="K1577" ca="1">INDIRECT("'Room Details'!$L$1579")</f>
        <v xml:space="preserve"> </v>
      </c>
      <c r="L1577" cm="1">
        <f t="array" aca="1" ref="L1577" ca="1">INDIRECT("'Room Details'!$M$1579")</f>
        <v>0</v>
      </c>
      <c r="M1577" cm="1">
        <f t="array" aca="1" ref="M1577" ca="1">INDIRECT("'Room Details'!$N$1579")</f>
        <v>0</v>
      </c>
      <c r="N1577" cm="1">
        <f t="array" aca="1" ref="N1577" ca="1">INDIRECT("'Room Details'!$O$1579")</f>
        <v>0</v>
      </c>
      <c r="O1577" cm="1">
        <f t="array" aca="1" ref="O1577" ca="1">INDIRECT("'Room Details'!$P$1579")</f>
        <v>0</v>
      </c>
    </row>
    <row r="1578" spans="1:15" x14ac:dyDescent="0.25">
      <c r="A1578" cm="1">
        <f t="array" aca="1" ref="A1578" ca="1">INDIRECT("'Room Details'!$B$1580")</f>
        <v>0</v>
      </c>
      <c r="B1578" cm="1">
        <f t="array" aca="1" ref="B1578" ca="1">INDIRECT("'Room Details'!$C$1580")</f>
        <v>0</v>
      </c>
      <c r="C1578" cm="1">
        <f t="array" aca="1" ref="C1578" ca="1">INDIRECT("'Room Details'!$D$1580")</f>
        <v>0</v>
      </c>
      <c r="D1578" cm="1">
        <f t="array" aca="1" ref="D1578" ca="1">INDIRECT("'Room Details'!$E$1580")</f>
        <v>0</v>
      </c>
      <c r="E1578" t="str" cm="1">
        <f t="array" aca="1" ref="E1578" ca="1">INDIRECT("'Room Details'!$F$1580")</f>
        <v xml:space="preserve"> </v>
      </c>
      <c r="F1578" cm="1">
        <f t="array" aca="1" ref="F1578" ca="1">INDIRECT("'Room Details'!$G$1580")</f>
        <v>0</v>
      </c>
      <c r="G1578" cm="1">
        <f t="array" aca="1" ref="G1578" ca="1">INDIRECT("'Room Details'!$H$1580")</f>
        <v>0</v>
      </c>
      <c r="H1578" cm="1">
        <f t="array" aca="1" ref="H1578" ca="1">INDIRECT("'Room Details'!$I$1580")</f>
        <v>0</v>
      </c>
      <c r="I1578" cm="1">
        <f t="array" aca="1" ref="I1578" ca="1">INDIRECT("'Room Details'!$J$1580")</f>
        <v>0</v>
      </c>
      <c r="J1578" cm="1">
        <f t="array" aca="1" ref="J1578" ca="1">INDIRECT("'Room Details'!$K$1580")</f>
        <v>0</v>
      </c>
      <c r="K1578" t="str" cm="1">
        <f t="array" aca="1" ref="K1578" ca="1">INDIRECT("'Room Details'!$L$1580")</f>
        <v xml:space="preserve"> </v>
      </c>
      <c r="L1578" cm="1">
        <f t="array" aca="1" ref="L1578" ca="1">INDIRECT("'Room Details'!$M$1580")</f>
        <v>0</v>
      </c>
      <c r="M1578" cm="1">
        <f t="array" aca="1" ref="M1578" ca="1">INDIRECT("'Room Details'!$N$1580")</f>
        <v>0</v>
      </c>
      <c r="N1578" cm="1">
        <f t="array" aca="1" ref="N1578" ca="1">INDIRECT("'Room Details'!$O$1580")</f>
        <v>0</v>
      </c>
      <c r="O1578" cm="1">
        <f t="array" aca="1" ref="O1578" ca="1">INDIRECT("'Room Details'!$P$1580")</f>
        <v>0</v>
      </c>
    </row>
    <row r="1579" spans="1:15" x14ac:dyDescent="0.25">
      <c r="A1579" cm="1">
        <f t="array" aca="1" ref="A1579" ca="1">INDIRECT("'Room Details'!$B$1581")</f>
        <v>0</v>
      </c>
      <c r="B1579" cm="1">
        <f t="array" aca="1" ref="B1579" ca="1">INDIRECT("'Room Details'!$C$1581")</f>
        <v>0</v>
      </c>
      <c r="C1579" cm="1">
        <f t="array" aca="1" ref="C1579" ca="1">INDIRECT("'Room Details'!$D$1581")</f>
        <v>0</v>
      </c>
      <c r="D1579" cm="1">
        <f t="array" aca="1" ref="D1579" ca="1">INDIRECT("'Room Details'!$E$1581")</f>
        <v>0</v>
      </c>
      <c r="E1579" t="str" cm="1">
        <f t="array" aca="1" ref="E1579" ca="1">INDIRECT("'Room Details'!$F$1581")</f>
        <v xml:space="preserve"> </v>
      </c>
      <c r="F1579" cm="1">
        <f t="array" aca="1" ref="F1579" ca="1">INDIRECT("'Room Details'!$G$1581")</f>
        <v>0</v>
      </c>
      <c r="G1579" cm="1">
        <f t="array" aca="1" ref="G1579" ca="1">INDIRECT("'Room Details'!$H$1581")</f>
        <v>0</v>
      </c>
      <c r="H1579" cm="1">
        <f t="array" aca="1" ref="H1579" ca="1">INDIRECT("'Room Details'!$I$1581")</f>
        <v>0</v>
      </c>
      <c r="I1579" cm="1">
        <f t="array" aca="1" ref="I1579" ca="1">INDIRECT("'Room Details'!$J$1581")</f>
        <v>0</v>
      </c>
      <c r="J1579" cm="1">
        <f t="array" aca="1" ref="J1579" ca="1">INDIRECT("'Room Details'!$K$1581")</f>
        <v>0</v>
      </c>
      <c r="K1579" t="str" cm="1">
        <f t="array" aca="1" ref="K1579" ca="1">INDIRECT("'Room Details'!$L$1581")</f>
        <v xml:space="preserve"> </v>
      </c>
      <c r="L1579" cm="1">
        <f t="array" aca="1" ref="L1579" ca="1">INDIRECT("'Room Details'!$M$1581")</f>
        <v>0</v>
      </c>
      <c r="M1579" cm="1">
        <f t="array" aca="1" ref="M1579" ca="1">INDIRECT("'Room Details'!$N$1581")</f>
        <v>0</v>
      </c>
      <c r="N1579" cm="1">
        <f t="array" aca="1" ref="N1579" ca="1">INDIRECT("'Room Details'!$O$1581")</f>
        <v>0</v>
      </c>
      <c r="O1579" cm="1">
        <f t="array" aca="1" ref="O1579" ca="1">INDIRECT("'Room Details'!$P$1581")</f>
        <v>0</v>
      </c>
    </row>
    <row r="1580" spans="1:15" x14ac:dyDescent="0.25">
      <c r="A1580" cm="1">
        <f t="array" aca="1" ref="A1580" ca="1">INDIRECT("'Room Details'!$B$1582")</f>
        <v>0</v>
      </c>
      <c r="B1580" cm="1">
        <f t="array" aca="1" ref="B1580" ca="1">INDIRECT("'Room Details'!$C$1582")</f>
        <v>0</v>
      </c>
      <c r="C1580" cm="1">
        <f t="array" aca="1" ref="C1580" ca="1">INDIRECT("'Room Details'!$D$1582")</f>
        <v>0</v>
      </c>
      <c r="D1580" cm="1">
        <f t="array" aca="1" ref="D1580" ca="1">INDIRECT("'Room Details'!$E$1582")</f>
        <v>0</v>
      </c>
      <c r="E1580" t="str" cm="1">
        <f t="array" aca="1" ref="E1580" ca="1">INDIRECT("'Room Details'!$F$1582")</f>
        <v xml:space="preserve"> </v>
      </c>
      <c r="F1580" cm="1">
        <f t="array" aca="1" ref="F1580" ca="1">INDIRECT("'Room Details'!$G$1582")</f>
        <v>0</v>
      </c>
      <c r="G1580" cm="1">
        <f t="array" aca="1" ref="G1580" ca="1">INDIRECT("'Room Details'!$H$1582")</f>
        <v>0</v>
      </c>
      <c r="H1580" cm="1">
        <f t="array" aca="1" ref="H1580" ca="1">INDIRECT("'Room Details'!$I$1582")</f>
        <v>0</v>
      </c>
      <c r="I1580" cm="1">
        <f t="array" aca="1" ref="I1580" ca="1">INDIRECT("'Room Details'!$J$1582")</f>
        <v>0</v>
      </c>
      <c r="J1580" cm="1">
        <f t="array" aca="1" ref="J1580" ca="1">INDIRECT("'Room Details'!$K$1582")</f>
        <v>0</v>
      </c>
      <c r="K1580" t="str" cm="1">
        <f t="array" aca="1" ref="K1580" ca="1">INDIRECT("'Room Details'!$L$1582")</f>
        <v xml:space="preserve"> </v>
      </c>
      <c r="L1580" cm="1">
        <f t="array" aca="1" ref="L1580" ca="1">INDIRECT("'Room Details'!$M$1582")</f>
        <v>0</v>
      </c>
      <c r="M1580" cm="1">
        <f t="array" aca="1" ref="M1580" ca="1">INDIRECT("'Room Details'!$N$1582")</f>
        <v>0</v>
      </c>
      <c r="N1580" cm="1">
        <f t="array" aca="1" ref="N1580" ca="1">INDIRECT("'Room Details'!$O$1582")</f>
        <v>0</v>
      </c>
      <c r="O1580" cm="1">
        <f t="array" aca="1" ref="O1580" ca="1">INDIRECT("'Room Details'!$P$1582")</f>
        <v>0</v>
      </c>
    </row>
    <row r="1581" spans="1:15" x14ac:dyDescent="0.25">
      <c r="A1581" cm="1">
        <f t="array" aca="1" ref="A1581" ca="1">INDIRECT("'Room Details'!$B$1583")</f>
        <v>0</v>
      </c>
      <c r="B1581" cm="1">
        <f t="array" aca="1" ref="B1581" ca="1">INDIRECT("'Room Details'!$C$1583")</f>
        <v>0</v>
      </c>
      <c r="C1581" cm="1">
        <f t="array" aca="1" ref="C1581" ca="1">INDIRECT("'Room Details'!$D$1583")</f>
        <v>0</v>
      </c>
      <c r="D1581" cm="1">
        <f t="array" aca="1" ref="D1581" ca="1">INDIRECT("'Room Details'!$E$1583")</f>
        <v>0</v>
      </c>
      <c r="E1581" t="str" cm="1">
        <f t="array" aca="1" ref="E1581" ca="1">INDIRECT("'Room Details'!$F$1583")</f>
        <v xml:space="preserve"> </v>
      </c>
      <c r="F1581" cm="1">
        <f t="array" aca="1" ref="F1581" ca="1">INDIRECT("'Room Details'!$G$1583")</f>
        <v>0</v>
      </c>
      <c r="G1581" cm="1">
        <f t="array" aca="1" ref="G1581" ca="1">INDIRECT("'Room Details'!$H$1583")</f>
        <v>0</v>
      </c>
      <c r="H1581" cm="1">
        <f t="array" aca="1" ref="H1581" ca="1">INDIRECT("'Room Details'!$I$1583")</f>
        <v>0</v>
      </c>
      <c r="I1581" cm="1">
        <f t="array" aca="1" ref="I1581" ca="1">INDIRECT("'Room Details'!$J$1583")</f>
        <v>0</v>
      </c>
      <c r="J1581" cm="1">
        <f t="array" aca="1" ref="J1581" ca="1">INDIRECT("'Room Details'!$K$1583")</f>
        <v>0</v>
      </c>
      <c r="K1581" t="str" cm="1">
        <f t="array" aca="1" ref="K1581" ca="1">INDIRECT("'Room Details'!$L$1583")</f>
        <v xml:space="preserve"> </v>
      </c>
      <c r="L1581" cm="1">
        <f t="array" aca="1" ref="L1581" ca="1">INDIRECT("'Room Details'!$M$1583")</f>
        <v>0</v>
      </c>
      <c r="M1581" cm="1">
        <f t="array" aca="1" ref="M1581" ca="1">INDIRECT("'Room Details'!$N$1583")</f>
        <v>0</v>
      </c>
      <c r="N1581" cm="1">
        <f t="array" aca="1" ref="N1581" ca="1">INDIRECT("'Room Details'!$O$1583")</f>
        <v>0</v>
      </c>
      <c r="O1581" cm="1">
        <f t="array" aca="1" ref="O1581" ca="1">INDIRECT("'Room Details'!$P$1583")</f>
        <v>0</v>
      </c>
    </row>
    <row r="1582" spans="1:15" x14ac:dyDescent="0.25">
      <c r="A1582" cm="1">
        <f t="array" aca="1" ref="A1582" ca="1">INDIRECT("'Room Details'!$B$1584")</f>
        <v>0</v>
      </c>
      <c r="B1582" cm="1">
        <f t="array" aca="1" ref="B1582" ca="1">INDIRECT("'Room Details'!$C$1584")</f>
        <v>0</v>
      </c>
      <c r="C1582" cm="1">
        <f t="array" aca="1" ref="C1582" ca="1">INDIRECT("'Room Details'!$D$1584")</f>
        <v>0</v>
      </c>
      <c r="D1582" cm="1">
        <f t="array" aca="1" ref="D1582" ca="1">INDIRECT("'Room Details'!$E$1584")</f>
        <v>0</v>
      </c>
      <c r="E1582" t="str" cm="1">
        <f t="array" aca="1" ref="E1582" ca="1">INDIRECT("'Room Details'!$F$1584")</f>
        <v xml:space="preserve"> </v>
      </c>
      <c r="F1582" cm="1">
        <f t="array" aca="1" ref="F1582" ca="1">INDIRECT("'Room Details'!$G$1584")</f>
        <v>0</v>
      </c>
      <c r="G1582" cm="1">
        <f t="array" aca="1" ref="G1582" ca="1">INDIRECT("'Room Details'!$H$1584")</f>
        <v>0</v>
      </c>
      <c r="H1582" cm="1">
        <f t="array" aca="1" ref="H1582" ca="1">INDIRECT("'Room Details'!$I$1584")</f>
        <v>0</v>
      </c>
      <c r="I1582" cm="1">
        <f t="array" aca="1" ref="I1582" ca="1">INDIRECT("'Room Details'!$J$1584")</f>
        <v>0</v>
      </c>
      <c r="J1582" cm="1">
        <f t="array" aca="1" ref="J1582" ca="1">INDIRECT("'Room Details'!$K$1584")</f>
        <v>0</v>
      </c>
      <c r="K1582" t="str" cm="1">
        <f t="array" aca="1" ref="K1582" ca="1">INDIRECT("'Room Details'!$L$1584")</f>
        <v xml:space="preserve"> </v>
      </c>
      <c r="L1582" cm="1">
        <f t="array" aca="1" ref="L1582" ca="1">INDIRECT("'Room Details'!$M$1584")</f>
        <v>0</v>
      </c>
      <c r="M1582" cm="1">
        <f t="array" aca="1" ref="M1582" ca="1">INDIRECT("'Room Details'!$N$1584")</f>
        <v>0</v>
      </c>
      <c r="N1582" cm="1">
        <f t="array" aca="1" ref="N1582" ca="1">INDIRECT("'Room Details'!$O$1584")</f>
        <v>0</v>
      </c>
      <c r="O1582" cm="1">
        <f t="array" aca="1" ref="O1582" ca="1">INDIRECT("'Room Details'!$P$1584")</f>
        <v>0</v>
      </c>
    </row>
    <row r="1583" spans="1:15" x14ac:dyDescent="0.25">
      <c r="A1583" cm="1">
        <f t="array" aca="1" ref="A1583" ca="1">INDIRECT("'Room Details'!$B$1585")</f>
        <v>0</v>
      </c>
      <c r="B1583" cm="1">
        <f t="array" aca="1" ref="B1583" ca="1">INDIRECT("'Room Details'!$C$1585")</f>
        <v>0</v>
      </c>
      <c r="C1583" cm="1">
        <f t="array" aca="1" ref="C1583" ca="1">INDIRECT("'Room Details'!$D$1585")</f>
        <v>0</v>
      </c>
      <c r="D1583" cm="1">
        <f t="array" aca="1" ref="D1583" ca="1">INDIRECT("'Room Details'!$E$1585")</f>
        <v>0</v>
      </c>
      <c r="E1583" t="str" cm="1">
        <f t="array" aca="1" ref="E1583" ca="1">INDIRECT("'Room Details'!$F$1585")</f>
        <v xml:space="preserve"> </v>
      </c>
      <c r="F1583" cm="1">
        <f t="array" aca="1" ref="F1583" ca="1">INDIRECT("'Room Details'!$G$1585")</f>
        <v>0</v>
      </c>
      <c r="G1583" cm="1">
        <f t="array" aca="1" ref="G1583" ca="1">INDIRECT("'Room Details'!$H$1585")</f>
        <v>0</v>
      </c>
      <c r="H1583" cm="1">
        <f t="array" aca="1" ref="H1583" ca="1">INDIRECT("'Room Details'!$I$1585")</f>
        <v>0</v>
      </c>
      <c r="I1583" cm="1">
        <f t="array" aca="1" ref="I1583" ca="1">INDIRECT("'Room Details'!$J$1585")</f>
        <v>0</v>
      </c>
      <c r="J1583" cm="1">
        <f t="array" aca="1" ref="J1583" ca="1">INDIRECT("'Room Details'!$K$1585")</f>
        <v>0</v>
      </c>
      <c r="K1583" t="str" cm="1">
        <f t="array" aca="1" ref="K1583" ca="1">INDIRECT("'Room Details'!$L$1585")</f>
        <v xml:space="preserve"> </v>
      </c>
      <c r="L1583" cm="1">
        <f t="array" aca="1" ref="L1583" ca="1">INDIRECT("'Room Details'!$M$1585")</f>
        <v>0</v>
      </c>
      <c r="M1583" cm="1">
        <f t="array" aca="1" ref="M1583" ca="1">INDIRECT("'Room Details'!$N$1585")</f>
        <v>0</v>
      </c>
      <c r="N1583" cm="1">
        <f t="array" aca="1" ref="N1583" ca="1">INDIRECT("'Room Details'!$O$1585")</f>
        <v>0</v>
      </c>
      <c r="O1583" cm="1">
        <f t="array" aca="1" ref="O1583" ca="1">INDIRECT("'Room Details'!$P$1585")</f>
        <v>0</v>
      </c>
    </row>
    <row r="1584" spans="1:15" x14ac:dyDescent="0.25">
      <c r="A1584" cm="1">
        <f t="array" aca="1" ref="A1584" ca="1">INDIRECT("'Room Details'!$B$1586")</f>
        <v>0</v>
      </c>
      <c r="B1584" cm="1">
        <f t="array" aca="1" ref="B1584" ca="1">INDIRECT("'Room Details'!$C$1586")</f>
        <v>0</v>
      </c>
      <c r="C1584" cm="1">
        <f t="array" aca="1" ref="C1584" ca="1">INDIRECT("'Room Details'!$D$1586")</f>
        <v>0</v>
      </c>
      <c r="D1584" cm="1">
        <f t="array" aca="1" ref="D1584" ca="1">INDIRECT("'Room Details'!$E$1586")</f>
        <v>0</v>
      </c>
      <c r="E1584" t="str" cm="1">
        <f t="array" aca="1" ref="E1584" ca="1">INDIRECT("'Room Details'!$F$1586")</f>
        <v xml:space="preserve"> </v>
      </c>
      <c r="F1584" cm="1">
        <f t="array" aca="1" ref="F1584" ca="1">INDIRECT("'Room Details'!$G$1586")</f>
        <v>0</v>
      </c>
      <c r="G1584" cm="1">
        <f t="array" aca="1" ref="G1584" ca="1">INDIRECT("'Room Details'!$H$1586")</f>
        <v>0</v>
      </c>
      <c r="H1584" cm="1">
        <f t="array" aca="1" ref="H1584" ca="1">INDIRECT("'Room Details'!$I$1586")</f>
        <v>0</v>
      </c>
      <c r="I1584" cm="1">
        <f t="array" aca="1" ref="I1584" ca="1">INDIRECT("'Room Details'!$J$1586")</f>
        <v>0</v>
      </c>
      <c r="J1584" cm="1">
        <f t="array" aca="1" ref="J1584" ca="1">INDIRECT("'Room Details'!$K$1586")</f>
        <v>0</v>
      </c>
      <c r="K1584" t="str" cm="1">
        <f t="array" aca="1" ref="K1584" ca="1">INDIRECT("'Room Details'!$L$1586")</f>
        <v xml:space="preserve"> </v>
      </c>
      <c r="L1584" cm="1">
        <f t="array" aca="1" ref="L1584" ca="1">INDIRECT("'Room Details'!$M$1586")</f>
        <v>0</v>
      </c>
      <c r="M1584" cm="1">
        <f t="array" aca="1" ref="M1584" ca="1">INDIRECT("'Room Details'!$N$1586")</f>
        <v>0</v>
      </c>
      <c r="N1584" cm="1">
        <f t="array" aca="1" ref="N1584" ca="1">INDIRECT("'Room Details'!$O$1586")</f>
        <v>0</v>
      </c>
      <c r="O1584" cm="1">
        <f t="array" aca="1" ref="O1584" ca="1">INDIRECT("'Room Details'!$P$1586")</f>
        <v>0</v>
      </c>
    </row>
    <row r="1585" spans="1:15" x14ac:dyDescent="0.25">
      <c r="A1585" cm="1">
        <f t="array" aca="1" ref="A1585" ca="1">INDIRECT("'Room Details'!$B$1587")</f>
        <v>0</v>
      </c>
      <c r="B1585" cm="1">
        <f t="array" aca="1" ref="B1585" ca="1">INDIRECT("'Room Details'!$C$1587")</f>
        <v>0</v>
      </c>
      <c r="C1585" cm="1">
        <f t="array" aca="1" ref="C1585" ca="1">INDIRECT("'Room Details'!$D$1587")</f>
        <v>0</v>
      </c>
      <c r="D1585" cm="1">
        <f t="array" aca="1" ref="D1585" ca="1">INDIRECT("'Room Details'!$E$1587")</f>
        <v>0</v>
      </c>
      <c r="E1585" t="str" cm="1">
        <f t="array" aca="1" ref="E1585" ca="1">INDIRECT("'Room Details'!$F$1587")</f>
        <v xml:space="preserve"> </v>
      </c>
      <c r="F1585" cm="1">
        <f t="array" aca="1" ref="F1585" ca="1">INDIRECT("'Room Details'!$G$1587")</f>
        <v>0</v>
      </c>
      <c r="G1585" cm="1">
        <f t="array" aca="1" ref="G1585" ca="1">INDIRECT("'Room Details'!$H$1587")</f>
        <v>0</v>
      </c>
      <c r="H1585" cm="1">
        <f t="array" aca="1" ref="H1585" ca="1">INDIRECT("'Room Details'!$I$1587")</f>
        <v>0</v>
      </c>
      <c r="I1585" cm="1">
        <f t="array" aca="1" ref="I1585" ca="1">INDIRECT("'Room Details'!$J$1587")</f>
        <v>0</v>
      </c>
      <c r="J1585" cm="1">
        <f t="array" aca="1" ref="J1585" ca="1">INDIRECT("'Room Details'!$K$1587")</f>
        <v>0</v>
      </c>
      <c r="K1585" t="str" cm="1">
        <f t="array" aca="1" ref="K1585" ca="1">INDIRECT("'Room Details'!$L$1587")</f>
        <v xml:space="preserve"> </v>
      </c>
      <c r="L1585" cm="1">
        <f t="array" aca="1" ref="L1585" ca="1">INDIRECT("'Room Details'!$M$1587")</f>
        <v>0</v>
      </c>
      <c r="M1585" cm="1">
        <f t="array" aca="1" ref="M1585" ca="1">INDIRECT("'Room Details'!$N$1587")</f>
        <v>0</v>
      </c>
      <c r="N1585" cm="1">
        <f t="array" aca="1" ref="N1585" ca="1">INDIRECT("'Room Details'!$O$1587")</f>
        <v>0</v>
      </c>
      <c r="O1585" cm="1">
        <f t="array" aca="1" ref="O1585" ca="1">INDIRECT("'Room Details'!$P$1587")</f>
        <v>0</v>
      </c>
    </row>
    <row r="1586" spans="1:15" x14ac:dyDescent="0.25">
      <c r="A1586" cm="1">
        <f t="array" aca="1" ref="A1586" ca="1">INDIRECT("'Room Details'!$B$1588")</f>
        <v>0</v>
      </c>
      <c r="B1586" cm="1">
        <f t="array" aca="1" ref="B1586" ca="1">INDIRECT("'Room Details'!$C$1588")</f>
        <v>0</v>
      </c>
      <c r="C1586" cm="1">
        <f t="array" aca="1" ref="C1586" ca="1">INDIRECT("'Room Details'!$D$1588")</f>
        <v>0</v>
      </c>
      <c r="D1586" cm="1">
        <f t="array" aca="1" ref="D1586" ca="1">INDIRECT("'Room Details'!$E$1588")</f>
        <v>0</v>
      </c>
      <c r="E1586" t="str" cm="1">
        <f t="array" aca="1" ref="E1586" ca="1">INDIRECT("'Room Details'!$F$1588")</f>
        <v xml:space="preserve"> </v>
      </c>
      <c r="F1586" cm="1">
        <f t="array" aca="1" ref="F1586" ca="1">INDIRECT("'Room Details'!$G$1588")</f>
        <v>0</v>
      </c>
      <c r="G1586" cm="1">
        <f t="array" aca="1" ref="G1586" ca="1">INDIRECT("'Room Details'!$H$1588")</f>
        <v>0</v>
      </c>
      <c r="H1586" cm="1">
        <f t="array" aca="1" ref="H1586" ca="1">INDIRECT("'Room Details'!$I$1588")</f>
        <v>0</v>
      </c>
      <c r="I1586" cm="1">
        <f t="array" aca="1" ref="I1586" ca="1">INDIRECT("'Room Details'!$J$1588")</f>
        <v>0</v>
      </c>
      <c r="J1586" cm="1">
        <f t="array" aca="1" ref="J1586" ca="1">INDIRECT("'Room Details'!$K$1588")</f>
        <v>0</v>
      </c>
      <c r="K1586" t="str" cm="1">
        <f t="array" aca="1" ref="K1586" ca="1">INDIRECT("'Room Details'!$L$1588")</f>
        <v xml:space="preserve"> </v>
      </c>
      <c r="L1586" cm="1">
        <f t="array" aca="1" ref="L1586" ca="1">INDIRECT("'Room Details'!$M$1588")</f>
        <v>0</v>
      </c>
      <c r="M1586" cm="1">
        <f t="array" aca="1" ref="M1586" ca="1">INDIRECT("'Room Details'!$N$1588")</f>
        <v>0</v>
      </c>
      <c r="N1586" cm="1">
        <f t="array" aca="1" ref="N1586" ca="1">INDIRECT("'Room Details'!$O$1588")</f>
        <v>0</v>
      </c>
      <c r="O1586" cm="1">
        <f t="array" aca="1" ref="O1586" ca="1">INDIRECT("'Room Details'!$P$1588")</f>
        <v>0</v>
      </c>
    </row>
    <row r="1587" spans="1:15" x14ac:dyDescent="0.25">
      <c r="A1587" cm="1">
        <f t="array" aca="1" ref="A1587" ca="1">INDIRECT("'Room Details'!$B$1589")</f>
        <v>0</v>
      </c>
      <c r="B1587" cm="1">
        <f t="array" aca="1" ref="B1587" ca="1">INDIRECT("'Room Details'!$C$1589")</f>
        <v>0</v>
      </c>
      <c r="C1587" cm="1">
        <f t="array" aca="1" ref="C1587" ca="1">INDIRECT("'Room Details'!$D$1589")</f>
        <v>0</v>
      </c>
      <c r="D1587" cm="1">
        <f t="array" aca="1" ref="D1587" ca="1">INDIRECT("'Room Details'!$E$1589")</f>
        <v>0</v>
      </c>
      <c r="E1587" t="str" cm="1">
        <f t="array" aca="1" ref="E1587" ca="1">INDIRECT("'Room Details'!$F$1589")</f>
        <v xml:space="preserve"> </v>
      </c>
      <c r="F1587" cm="1">
        <f t="array" aca="1" ref="F1587" ca="1">INDIRECT("'Room Details'!$G$1589")</f>
        <v>0</v>
      </c>
      <c r="G1587" cm="1">
        <f t="array" aca="1" ref="G1587" ca="1">INDIRECT("'Room Details'!$H$1589")</f>
        <v>0</v>
      </c>
      <c r="H1587" cm="1">
        <f t="array" aca="1" ref="H1587" ca="1">INDIRECT("'Room Details'!$I$1589")</f>
        <v>0</v>
      </c>
      <c r="I1587" cm="1">
        <f t="array" aca="1" ref="I1587" ca="1">INDIRECT("'Room Details'!$J$1589")</f>
        <v>0</v>
      </c>
      <c r="J1587" cm="1">
        <f t="array" aca="1" ref="J1587" ca="1">INDIRECT("'Room Details'!$K$1589")</f>
        <v>0</v>
      </c>
      <c r="K1587" t="str" cm="1">
        <f t="array" aca="1" ref="K1587" ca="1">INDIRECT("'Room Details'!$L$1589")</f>
        <v xml:space="preserve"> </v>
      </c>
      <c r="L1587" cm="1">
        <f t="array" aca="1" ref="L1587" ca="1">INDIRECT("'Room Details'!$M$1589")</f>
        <v>0</v>
      </c>
      <c r="M1587" cm="1">
        <f t="array" aca="1" ref="M1587" ca="1">INDIRECT("'Room Details'!$N$1589")</f>
        <v>0</v>
      </c>
      <c r="N1587" cm="1">
        <f t="array" aca="1" ref="N1587" ca="1">INDIRECT("'Room Details'!$O$1589")</f>
        <v>0</v>
      </c>
      <c r="O1587" cm="1">
        <f t="array" aca="1" ref="O1587" ca="1">INDIRECT("'Room Details'!$P$1589")</f>
        <v>0</v>
      </c>
    </row>
    <row r="1588" spans="1:15" x14ac:dyDescent="0.25">
      <c r="A1588" cm="1">
        <f t="array" aca="1" ref="A1588" ca="1">INDIRECT("'Room Details'!$B$1590")</f>
        <v>0</v>
      </c>
      <c r="B1588" cm="1">
        <f t="array" aca="1" ref="B1588" ca="1">INDIRECT("'Room Details'!$C$1590")</f>
        <v>0</v>
      </c>
      <c r="C1588" cm="1">
        <f t="array" aca="1" ref="C1588" ca="1">INDIRECT("'Room Details'!$D$1590")</f>
        <v>0</v>
      </c>
      <c r="D1588" cm="1">
        <f t="array" aca="1" ref="D1588" ca="1">INDIRECT("'Room Details'!$E$1590")</f>
        <v>0</v>
      </c>
      <c r="E1588" t="str" cm="1">
        <f t="array" aca="1" ref="E1588" ca="1">INDIRECT("'Room Details'!$F$1590")</f>
        <v xml:space="preserve"> </v>
      </c>
      <c r="F1588" cm="1">
        <f t="array" aca="1" ref="F1588" ca="1">INDIRECT("'Room Details'!$G$1590")</f>
        <v>0</v>
      </c>
      <c r="G1588" cm="1">
        <f t="array" aca="1" ref="G1588" ca="1">INDIRECT("'Room Details'!$H$1590")</f>
        <v>0</v>
      </c>
      <c r="H1588" cm="1">
        <f t="array" aca="1" ref="H1588" ca="1">INDIRECT("'Room Details'!$I$1590")</f>
        <v>0</v>
      </c>
      <c r="I1588" cm="1">
        <f t="array" aca="1" ref="I1588" ca="1">INDIRECT("'Room Details'!$J$1590")</f>
        <v>0</v>
      </c>
      <c r="J1588" cm="1">
        <f t="array" aca="1" ref="J1588" ca="1">INDIRECT("'Room Details'!$K$1590")</f>
        <v>0</v>
      </c>
      <c r="K1588" t="str" cm="1">
        <f t="array" aca="1" ref="K1588" ca="1">INDIRECT("'Room Details'!$L$1590")</f>
        <v xml:space="preserve"> </v>
      </c>
      <c r="L1588" cm="1">
        <f t="array" aca="1" ref="L1588" ca="1">INDIRECT("'Room Details'!$M$1590")</f>
        <v>0</v>
      </c>
      <c r="M1588" cm="1">
        <f t="array" aca="1" ref="M1588" ca="1">INDIRECT("'Room Details'!$N$1590")</f>
        <v>0</v>
      </c>
      <c r="N1588" cm="1">
        <f t="array" aca="1" ref="N1588" ca="1">INDIRECT("'Room Details'!$O$1590")</f>
        <v>0</v>
      </c>
      <c r="O1588" cm="1">
        <f t="array" aca="1" ref="O1588" ca="1">INDIRECT("'Room Details'!$P$1590")</f>
        <v>0</v>
      </c>
    </row>
    <row r="1589" spans="1:15" x14ac:dyDescent="0.25">
      <c r="A1589" cm="1">
        <f t="array" aca="1" ref="A1589" ca="1">INDIRECT("'Room Details'!$B$1591")</f>
        <v>0</v>
      </c>
      <c r="B1589" cm="1">
        <f t="array" aca="1" ref="B1589" ca="1">INDIRECT("'Room Details'!$C$1591")</f>
        <v>0</v>
      </c>
      <c r="C1589" cm="1">
        <f t="array" aca="1" ref="C1589" ca="1">INDIRECT("'Room Details'!$D$1591")</f>
        <v>0</v>
      </c>
      <c r="D1589" cm="1">
        <f t="array" aca="1" ref="D1589" ca="1">INDIRECT("'Room Details'!$E$1591")</f>
        <v>0</v>
      </c>
      <c r="E1589" t="str" cm="1">
        <f t="array" aca="1" ref="E1589" ca="1">INDIRECT("'Room Details'!$F$1591")</f>
        <v xml:space="preserve"> </v>
      </c>
      <c r="F1589" cm="1">
        <f t="array" aca="1" ref="F1589" ca="1">INDIRECT("'Room Details'!$G$1591")</f>
        <v>0</v>
      </c>
      <c r="G1589" cm="1">
        <f t="array" aca="1" ref="G1589" ca="1">INDIRECT("'Room Details'!$H$1591")</f>
        <v>0</v>
      </c>
      <c r="H1589" cm="1">
        <f t="array" aca="1" ref="H1589" ca="1">INDIRECT("'Room Details'!$I$1591")</f>
        <v>0</v>
      </c>
      <c r="I1589" cm="1">
        <f t="array" aca="1" ref="I1589" ca="1">INDIRECT("'Room Details'!$J$1591")</f>
        <v>0</v>
      </c>
      <c r="J1589" cm="1">
        <f t="array" aca="1" ref="J1589" ca="1">INDIRECT("'Room Details'!$K$1591")</f>
        <v>0</v>
      </c>
      <c r="K1589" t="str" cm="1">
        <f t="array" aca="1" ref="K1589" ca="1">INDIRECT("'Room Details'!$L$1591")</f>
        <v xml:space="preserve"> </v>
      </c>
      <c r="L1589" cm="1">
        <f t="array" aca="1" ref="L1589" ca="1">INDIRECT("'Room Details'!$M$1591")</f>
        <v>0</v>
      </c>
      <c r="M1589" cm="1">
        <f t="array" aca="1" ref="M1589" ca="1">INDIRECT("'Room Details'!$N$1591")</f>
        <v>0</v>
      </c>
      <c r="N1589" cm="1">
        <f t="array" aca="1" ref="N1589" ca="1">INDIRECT("'Room Details'!$O$1591")</f>
        <v>0</v>
      </c>
      <c r="O1589" cm="1">
        <f t="array" aca="1" ref="O1589" ca="1">INDIRECT("'Room Details'!$P$1591")</f>
        <v>0</v>
      </c>
    </row>
    <row r="1590" spans="1:15" x14ac:dyDescent="0.25">
      <c r="A1590" cm="1">
        <f t="array" aca="1" ref="A1590" ca="1">INDIRECT("'Room Details'!$B$1592")</f>
        <v>0</v>
      </c>
      <c r="B1590" cm="1">
        <f t="array" aca="1" ref="B1590" ca="1">INDIRECT("'Room Details'!$C$1592")</f>
        <v>0</v>
      </c>
      <c r="C1590" cm="1">
        <f t="array" aca="1" ref="C1590" ca="1">INDIRECT("'Room Details'!$D$1592")</f>
        <v>0</v>
      </c>
      <c r="D1590" cm="1">
        <f t="array" aca="1" ref="D1590" ca="1">INDIRECT("'Room Details'!$E$1592")</f>
        <v>0</v>
      </c>
      <c r="E1590" t="str" cm="1">
        <f t="array" aca="1" ref="E1590" ca="1">INDIRECT("'Room Details'!$F$1592")</f>
        <v xml:space="preserve"> </v>
      </c>
      <c r="F1590" cm="1">
        <f t="array" aca="1" ref="F1590" ca="1">INDIRECT("'Room Details'!$G$1592")</f>
        <v>0</v>
      </c>
      <c r="G1590" cm="1">
        <f t="array" aca="1" ref="G1590" ca="1">INDIRECT("'Room Details'!$H$1592")</f>
        <v>0</v>
      </c>
      <c r="H1590" cm="1">
        <f t="array" aca="1" ref="H1590" ca="1">INDIRECT("'Room Details'!$I$1592")</f>
        <v>0</v>
      </c>
      <c r="I1590" cm="1">
        <f t="array" aca="1" ref="I1590" ca="1">INDIRECT("'Room Details'!$J$1592")</f>
        <v>0</v>
      </c>
      <c r="J1590" cm="1">
        <f t="array" aca="1" ref="J1590" ca="1">INDIRECT("'Room Details'!$K$1592")</f>
        <v>0</v>
      </c>
      <c r="K1590" t="str" cm="1">
        <f t="array" aca="1" ref="K1590" ca="1">INDIRECT("'Room Details'!$L$1592")</f>
        <v xml:space="preserve"> </v>
      </c>
      <c r="L1590" cm="1">
        <f t="array" aca="1" ref="L1590" ca="1">INDIRECT("'Room Details'!$M$1592")</f>
        <v>0</v>
      </c>
      <c r="M1590" cm="1">
        <f t="array" aca="1" ref="M1590" ca="1">INDIRECT("'Room Details'!$N$1592")</f>
        <v>0</v>
      </c>
      <c r="N1590" cm="1">
        <f t="array" aca="1" ref="N1590" ca="1">INDIRECT("'Room Details'!$O$1592")</f>
        <v>0</v>
      </c>
      <c r="O1590" cm="1">
        <f t="array" aca="1" ref="O1590" ca="1">INDIRECT("'Room Details'!$P$1592")</f>
        <v>0</v>
      </c>
    </row>
    <row r="1591" spans="1:15" x14ac:dyDescent="0.25">
      <c r="A1591" cm="1">
        <f t="array" aca="1" ref="A1591" ca="1">INDIRECT("'Room Details'!$B$1593")</f>
        <v>0</v>
      </c>
      <c r="B1591" cm="1">
        <f t="array" aca="1" ref="B1591" ca="1">INDIRECT("'Room Details'!$C$1593")</f>
        <v>0</v>
      </c>
      <c r="C1591" cm="1">
        <f t="array" aca="1" ref="C1591" ca="1">INDIRECT("'Room Details'!$D$1593")</f>
        <v>0</v>
      </c>
      <c r="D1591" cm="1">
        <f t="array" aca="1" ref="D1591" ca="1">INDIRECT("'Room Details'!$E$1593")</f>
        <v>0</v>
      </c>
      <c r="E1591" t="str" cm="1">
        <f t="array" aca="1" ref="E1591" ca="1">INDIRECT("'Room Details'!$F$1593")</f>
        <v xml:space="preserve"> </v>
      </c>
      <c r="F1591" cm="1">
        <f t="array" aca="1" ref="F1591" ca="1">INDIRECT("'Room Details'!$G$1593")</f>
        <v>0</v>
      </c>
      <c r="G1591" cm="1">
        <f t="array" aca="1" ref="G1591" ca="1">INDIRECT("'Room Details'!$H$1593")</f>
        <v>0</v>
      </c>
      <c r="H1591" cm="1">
        <f t="array" aca="1" ref="H1591" ca="1">INDIRECT("'Room Details'!$I$1593")</f>
        <v>0</v>
      </c>
      <c r="I1591" cm="1">
        <f t="array" aca="1" ref="I1591" ca="1">INDIRECT("'Room Details'!$J$1593")</f>
        <v>0</v>
      </c>
      <c r="J1591" cm="1">
        <f t="array" aca="1" ref="J1591" ca="1">INDIRECT("'Room Details'!$K$1593")</f>
        <v>0</v>
      </c>
      <c r="K1591" t="str" cm="1">
        <f t="array" aca="1" ref="K1591" ca="1">INDIRECT("'Room Details'!$L$1593")</f>
        <v xml:space="preserve"> </v>
      </c>
      <c r="L1591" cm="1">
        <f t="array" aca="1" ref="L1591" ca="1">INDIRECT("'Room Details'!$M$1593")</f>
        <v>0</v>
      </c>
      <c r="M1591" cm="1">
        <f t="array" aca="1" ref="M1591" ca="1">INDIRECT("'Room Details'!$N$1593")</f>
        <v>0</v>
      </c>
      <c r="N1591" cm="1">
        <f t="array" aca="1" ref="N1591" ca="1">INDIRECT("'Room Details'!$O$1593")</f>
        <v>0</v>
      </c>
      <c r="O1591" cm="1">
        <f t="array" aca="1" ref="O1591" ca="1">INDIRECT("'Room Details'!$P$1593")</f>
        <v>0</v>
      </c>
    </row>
    <row r="1592" spans="1:15" x14ac:dyDescent="0.25">
      <c r="A1592" cm="1">
        <f t="array" aca="1" ref="A1592" ca="1">INDIRECT("'Room Details'!$B$1594")</f>
        <v>0</v>
      </c>
      <c r="B1592" cm="1">
        <f t="array" aca="1" ref="B1592" ca="1">INDIRECT("'Room Details'!$C$1594")</f>
        <v>0</v>
      </c>
      <c r="C1592" cm="1">
        <f t="array" aca="1" ref="C1592" ca="1">INDIRECT("'Room Details'!$D$1594")</f>
        <v>0</v>
      </c>
      <c r="D1592" cm="1">
        <f t="array" aca="1" ref="D1592" ca="1">INDIRECT("'Room Details'!$E$1594")</f>
        <v>0</v>
      </c>
      <c r="E1592" t="str" cm="1">
        <f t="array" aca="1" ref="E1592" ca="1">INDIRECT("'Room Details'!$F$1594")</f>
        <v xml:space="preserve"> </v>
      </c>
      <c r="F1592" cm="1">
        <f t="array" aca="1" ref="F1592" ca="1">INDIRECT("'Room Details'!$G$1594")</f>
        <v>0</v>
      </c>
      <c r="G1592" cm="1">
        <f t="array" aca="1" ref="G1592" ca="1">INDIRECT("'Room Details'!$H$1594")</f>
        <v>0</v>
      </c>
      <c r="H1592" cm="1">
        <f t="array" aca="1" ref="H1592" ca="1">INDIRECT("'Room Details'!$I$1594")</f>
        <v>0</v>
      </c>
      <c r="I1592" cm="1">
        <f t="array" aca="1" ref="I1592" ca="1">INDIRECT("'Room Details'!$J$1594")</f>
        <v>0</v>
      </c>
      <c r="J1592" cm="1">
        <f t="array" aca="1" ref="J1592" ca="1">INDIRECT("'Room Details'!$K$1594")</f>
        <v>0</v>
      </c>
      <c r="K1592" t="str" cm="1">
        <f t="array" aca="1" ref="K1592" ca="1">INDIRECT("'Room Details'!$L$1594")</f>
        <v xml:space="preserve"> </v>
      </c>
      <c r="L1592" cm="1">
        <f t="array" aca="1" ref="L1592" ca="1">INDIRECT("'Room Details'!$M$1594")</f>
        <v>0</v>
      </c>
      <c r="M1592" cm="1">
        <f t="array" aca="1" ref="M1592" ca="1">INDIRECT("'Room Details'!$N$1594")</f>
        <v>0</v>
      </c>
      <c r="N1592" cm="1">
        <f t="array" aca="1" ref="N1592" ca="1">INDIRECT("'Room Details'!$O$1594")</f>
        <v>0</v>
      </c>
      <c r="O1592" cm="1">
        <f t="array" aca="1" ref="O1592" ca="1">INDIRECT("'Room Details'!$P$1594")</f>
        <v>0</v>
      </c>
    </row>
    <row r="1593" spans="1:15" x14ac:dyDescent="0.25">
      <c r="A1593" cm="1">
        <f t="array" aca="1" ref="A1593" ca="1">INDIRECT("'Room Details'!$B$1595")</f>
        <v>0</v>
      </c>
      <c r="B1593" cm="1">
        <f t="array" aca="1" ref="B1593" ca="1">INDIRECT("'Room Details'!$C$1595")</f>
        <v>0</v>
      </c>
      <c r="C1593" cm="1">
        <f t="array" aca="1" ref="C1593" ca="1">INDIRECT("'Room Details'!$D$1595")</f>
        <v>0</v>
      </c>
      <c r="D1593" cm="1">
        <f t="array" aca="1" ref="D1593" ca="1">INDIRECT("'Room Details'!$E$1595")</f>
        <v>0</v>
      </c>
      <c r="E1593" t="str" cm="1">
        <f t="array" aca="1" ref="E1593" ca="1">INDIRECT("'Room Details'!$F$1595")</f>
        <v xml:space="preserve"> </v>
      </c>
      <c r="F1593" cm="1">
        <f t="array" aca="1" ref="F1593" ca="1">INDIRECT("'Room Details'!$G$1595")</f>
        <v>0</v>
      </c>
      <c r="G1593" cm="1">
        <f t="array" aca="1" ref="G1593" ca="1">INDIRECT("'Room Details'!$H$1595")</f>
        <v>0</v>
      </c>
      <c r="H1593" cm="1">
        <f t="array" aca="1" ref="H1593" ca="1">INDIRECT("'Room Details'!$I$1595")</f>
        <v>0</v>
      </c>
      <c r="I1593" cm="1">
        <f t="array" aca="1" ref="I1593" ca="1">INDIRECT("'Room Details'!$J$1595")</f>
        <v>0</v>
      </c>
      <c r="J1593" cm="1">
        <f t="array" aca="1" ref="J1593" ca="1">INDIRECT("'Room Details'!$K$1595")</f>
        <v>0</v>
      </c>
      <c r="K1593" t="str" cm="1">
        <f t="array" aca="1" ref="K1593" ca="1">INDIRECT("'Room Details'!$L$1595")</f>
        <v xml:space="preserve"> </v>
      </c>
      <c r="L1593" cm="1">
        <f t="array" aca="1" ref="L1593" ca="1">INDIRECT("'Room Details'!$M$1595")</f>
        <v>0</v>
      </c>
      <c r="M1593" cm="1">
        <f t="array" aca="1" ref="M1593" ca="1">INDIRECT("'Room Details'!$N$1595")</f>
        <v>0</v>
      </c>
      <c r="N1593" cm="1">
        <f t="array" aca="1" ref="N1593" ca="1">INDIRECT("'Room Details'!$O$1595")</f>
        <v>0</v>
      </c>
      <c r="O1593" cm="1">
        <f t="array" aca="1" ref="O1593" ca="1">INDIRECT("'Room Details'!$P$1595")</f>
        <v>0</v>
      </c>
    </row>
    <row r="1594" spans="1:15" x14ac:dyDescent="0.25">
      <c r="A1594" cm="1">
        <f t="array" aca="1" ref="A1594" ca="1">INDIRECT("'Room Details'!$B$1596")</f>
        <v>0</v>
      </c>
      <c r="B1594" cm="1">
        <f t="array" aca="1" ref="B1594" ca="1">INDIRECT("'Room Details'!$C$1596")</f>
        <v>0</v>
      </c>
      <c r="C1594" cm="1">
        <f t="array" aca="1" ref="C1594" ca="1">INDIRECT("'Room Details'!$D$1596")</f>
        <v>0</v>
      </c>
      <c r="D1594" cm="1">
        <f t="array" aca="1" ref="D1594" ca="1">INDIRECT("'Room Details'!$E$1596")</f>
        <v>0</v>
      </c>
      <c r="E1594" t="str" cm="1">
        <f t="array" aca="1" ref="E1594" ca="1">INDIRECT("'Room Details'!$F$1596")</f>
        <v xml:space="preserve"> </v>
      </c>
      <c r="F1594" cm="1">
        <f t="array" aca="1" ref="F1594" ca="1">INDIRECT("'Room Details'!$G$1596")</f>
        <v>0</v>
      </c>
      <c r="G1594" cm="1">
        <f t="array" aca="1" ref="G1594" ca="1">INDIRECT("'Room Details'!$H$1596")</f>
        <v>0</v>
      </c>
      <c r="H1594" cm="1">
        <f t="array" aca="1" ref="H1594" ca="1">INDIRECT("'Room Details'!$I$1596")</f>
        <v>0</v>
      </c>
      <c r="I1594" cm="1">
        <f t="array" aca="1" ref="I1594" ca="1">INDIRECT("'Room Details'!$J$1596")</f>
        <v>0</v>
      </c>
      <c r="J1594" cm="1">
        <f t="array" aca="1" ref="J1594" ca="1">INDIRECT("'Room Details'!$K$1596")</f>
        <v>0</v>
      </c>
      <c r="K1594" t="str" cm="1">
        <f t="array" aca="1" ref="K1594" ca="1">INDIRECT("'Room Details'!$L$1596")</f>
        <v xml:space="preserve"> </v>
      </c>
      <c r="L1594" cm="1">
        <f t="array" aca="1" ref="L1594" ca="1">INDIRECT("'Room Details'!$M$1596")</f>
        <v>0</v>
      </c>
      <c r="M1594" cm="1">
        <f t="array" aca="1" ref="M1594" ca="1">INDIRECT("'Room Details'!$N$1596")</f>
        <v>0</v>
      </c>
      <c r="N1594" cm="1">
        <f t="array" aca="1" ref="N1594" ca="1">INDIRECT("'Room Details'!$O$1596")</f>
        <v>0</v>
      </c>
      <c r="O1594" cm="1">
        <f t="array" aca="1" ref="O1594" ca="1">INDIRECT("'Room Details'!$P$1596")</f>
        <v>0</v>
      </c>
    </row>
    <row r="1595" spans="1:15" x14ac:dyDescent="0.25">
      <c r="A1595" cm="1">
        <f t="array" aca="1" ref="A1595" ca="1">INDIRECT("'Room Details'!$B$1597")</f>
        <v>0</v>
      </c>
      <c r="B1595" cm="1">
        <f t="array" aca="1" ref="B1595" ca="1">INDIRECT("'Room Details'!$C$1597")</f>
        <v>0</v>
      </c>
      <c r="C1595" cm="1">
        <f t="array" aca="1" ref="C1595" ca="1">INDIRECT("'Room Details'!$D$1597")</f>
        <v>0</v>
      </c>
      <c r="D1595" cm="1">
        <f t="array" aca="1" ref="D1595" ca="1">INDIRECT("'Room Details'!$E$1597")</f>
        <v>0</v>
      </c>
      <c r="E1595" t="str" cm="1">
        <f t="array" aca="1" ref="E1595" ca="1">INDIRECT("'Room Details'!$F$1597")</f>
        <v xml:space="preserve"> </v>
      </c>
      <c r="F1595" cm="1">
        <f t="array" aca="1" ref="F1595" ca="1">INDIRECT("'Room Details'!$G$1597")</f>
        <v>0</v>
      </c>
      <c r="G1595" cm="1">
        <f t="array" aca="1" ref="G1595" ca="1">INDIRECT("'Room Details'!$H$1597")</f>
        <v>0</v>
      </c>
      <c r="H1595" cm="1">
        <f t="array" aca="1" ref="H1595" ca="1">INDIRECT("'Room Details'!$I$1597")</f>
        <v>0</v>
      </c>
      <c r="I1595" cm="1">
        <f t="array" aca="1" ref="I1595" ca="1">INDIRECT("'Room Details'!$J$1597")</f>
        <v>0</v>
      </c>
      <c r="J1595" cm="1">
        <f t="array" aca="1" ref="J1595" ca="1">INDIRECT("'Room Details'!$K$1597")</f>
        <v>0</v>
      </c>
      <c r="K1595" t="str" cm="1">
        <f t="array" aca="1" ref="K1595" ca="1">INDIRECT("'Room Details'!$L$1597")</f>
        <v xml:space="preserve"> </v>
      </c>
      <c r="L1595" cm="1">
        <f t="array" aca="1" ref="L1595" ca="1">INDIRECT("'Room Details'!$M$1597")</f>
        <v>0</v>
      </c>
      <c r="M1595" cm="1">
        <f t="array" aca="1" ref="M1595" ca="1">INDIRECT("'Room Details'!$N$1597")</f>
        <v>0</v>
      </c>
      <c r="N1595" cm="1">
        <f t="array" aca="1" ref="N1595" ca="1">INDIRECT("'Room Details'!$O$1597")</f>
        <v>0</v>
      </c>
      <c r="O1595" cm="1">
        <f t="array" aca="1" ref="O1595" ca="1">INDIRECT("'Room Details'!$P$1597")</f>
        <v>0</v>
      </c>
    </row>
    <row r="1596" spans="1:15" x14ac:dyDescent="0.25">
      <c r="A1596" cm="1">
        <f t="array" aca="1" ref="A1596" ca="1">INDIRECT("'Room Details'!$B$1598")</f>
        <v>0</v>
      </c>
      <c r="B1596" cm="1">
        <f t="array" aca="1" ref="B1596" ca="1">INDIRECT("'Room Details'!$C$1598")</f>
        <v>0</v>
      </c>
      <c r="C1596" cm="1">
        <f t="array" aca="1" ref="C1596" ca="1">INDIRECT("'Room Details'!$D$1598")</f>
        <v>0</v>
      </c>
      <c r="D1596" cm="1">
        <f t="array" aca="1" ref="D1596" ca="1">INDIRECT("'Room Details'!$E$1598")</f>
        <v>0</v>
      </c>
      <c r="E1596" t="str" cm="1">
        <f t="array" aca="1" ref="E1596" ca="1">INDIRECT("'Room Details'!$F$1598")</f>
        <v xml:space="preserve"> </v>
      </c>
      <c r="F1596" cm="1">
        <f t="array" aca="1" ref="F1596" ca="1">INDIRECT("'Room Details'!$G$1598")</f>
        <v>0</v>
      </c>
      <c r="G1596" cm="1">
        <f t="array" aca="1" ref="G1596" ca="1">INDIRECT("'Room Details'!$H$1598")</f>
        <v>0</v>
      </c>
      <c r="H1596" cm="1">
        <f t="array" aca="1" ref="H1596" ca="1">INDIRECT("'Room Details'!$I$1598")</f>
        <v>0</v>
      </c>
      <c r="I1596" cm="1">
        <f t="array" aca="1" ref="I1596" ca="1">INDIRECT("'Room Details'!$J$1598")</f>
        <v>0</v>
      </c>
      <c r="J1596" cm="1">
        <f t="array" aca="1" ref="J1596" ca="1">INDIRECT("'Room Details'!$K$1598")</f>
        <v>0</v>
      </c>
      <c r="K1596" t="str" cm="1">
        <f t="array" aca="1" ref="K1596" ca="1">INDIRECT("'Room Details'!$L$1598")</f>
        <v xml:space="preserve"> </v>
      </c>
      <c r="L1596" cm="1">
        <f t="array" aca="1" ref="L1596" ca="1">INDIRECT("'Room Details'!$M$1598")</f>
        <v>0</v>
      </c>
      <c r="M1596" cm="1">
        <f t="array" aca="1" ref="M1596" ca="1">INDIRECT("'Room Details'!$N$1598")</f>
        <v>0</v>
      </c>
      <c r="N1596" cm="1">
        <f t="array" aca="1" ref="N1596" ca="1">INDIRECT("'Room Details'!$O$1598")</f>
        <v>0</v>
      </c>
      <c r="O1596" cm="1">
        <f t="array" aca="1" ref="O1596" ca="1">INDIRECT("'Room Details'!$P$1598")</f>
        <v>0</v>
      </c>
    </row>
    <row r="1597" spans="1:15" x14ac:dyDescent="0.25">
      <c r="A1597" cm="1">
        <f t="array" aca="1" ref="A1597" ca="1">INDIRECT("'Room Details'!$B$1599")</f>
        <v>0</v>
      </c>
      <c r="B1597" cm="1">
        <f t="array" aca="1" ref="B1597" ca="1">INDIRECT("'Room Details'!$C$1599")</f>
        <v>0</v>
      </c>
      <c r="C1597" cm="1">
        <f t="array" aca="1" ref="C1597" ca="1">INDIRECT("'Room Details'!$D$1599")</f>
        <v>0</v>
      </c>
      <c r="D1597" cm="1">
        <f t="array" aca="1" ref="D1597" ca="1">INDIRECT("'Room Details'!$E$1599")</f>
        <v>0</v>
      </c>
      <c r="E1597" t="str" cm="1">
        <f t="array" aca="1" ref="E1597" ca="1">INDIRECT("'Room Details'!$F$1599")</f>
        <v xml:space="preserve"> </v>
      </c>
      <c r="F1597" cm="1">
        <f t="array" aca="1" ref="F1597" ca="1">INDIRECT("'Room Details'!$G$1599")</f>
        <v>0</v>
      </c>
      <c r="G1597" cm="1">
        <f t="array" aca="1" ref="G1597" ca="1">INDIRECT("'Room Details'!$H$1599")</f>
        <v>0</v>
      </c>
      <c r="H1597" cm="1">
        <f t="array" aca="1" ref="H1597" ca="1">INDIRECT("'Room Details'!$I$1599")</f>
        <v>0</v>
      </c>
      <c r="I1597" cm="1">
        <f t="array" aca="1" ref="I1597" ca="1">INDIRECT("'Room Details'!$J$1599")</f>
        <v>0</v>
      </c>
      <c r="J1597" cm="1">
        <f t="array" aca="1" ref="J1597" ca="1">INDIRECT("'Room Details'!$K$1599")</f>
        <v>0</v>
      </c>
      <c r="K1597" t="str" cm="1">
        <f t="array" aca="1" ref="K1597" ca="1">INDIRECT("'Room Details'!$L$1599")</f>
        <v xml:space="preserve"> </v>
      </c>
      <c r="L1597" cm="1">
        <f t="array" aca="1" ref="L1597" ca="1">INDIRECT("'Room Details'!$M$1599")</f>
        <v>0</v>
      </c>
      <c r="M1597" cm="1">
        <f t="array" aca="1" ref="M1597" ca="1">INDIRECT("'Room Details'!$N$1599")</f>
        <v>0</v>
      </c>
      <c r="N1597" cm="1">
        <f t="array" aca="1" ref="N1597" ca="1">INDIRECT("'Room Details'!$O$1599")</f>
        <v>0</v>
      </c>
      <c r="O1597" cm="1">
        <f t="array" aca="1" ref="O1597" ca="1">INDIRECT("'Room Details'!$P$1599")</f>
        <v>0</v>
      </c>
    </row>
    <row r="1598" spans="1:15" x14ac:dyDescent="0.25">
      <c r="A1598" cm="1">
        <f t="array" aca="1" ref="A1598" ca="1">INDIRECT("'Room Details'!$B$1600")</f>
        <v>0</v>
      </c>
      <c r="B1598" cm="1">
        <f t="array" aca="1" ref="B1598" ca="1">INDIRECT("'Room Details'!$C$1600")</f>
        <v>0</v>
      </c>
      <c r="C1598" cm="1">
        <f t="array" aca="1" ref="C1598" ca="1">INDIRECT("'Room Details'!$D$1600")</f>
        <v>0</v>
      </c>
      <c r="D1598" cm="1">
        <f t="array" aca="1" ref="D1598" ca="1">INDIRECT("'Room Details'!$E$1600")</f>
        <v>0</v>
      </c>
      <c r="E1598" t="str" cm="1">
        <f t="array" aca="1" ref="E1598" ca="1">INDIRECT("'Room Details'!$F$1600")</f>
        <v xml:space="preserve"> </v>
      </c>
      <c r="F1598" cm="1">
        <f t="array" aca="1" ref="F1598" ca="1">INDIRECT("'Room Details'!$G$1600")</f>
        <v>0</v>
      </c>
      <c r="G1598" cm="1">
        <f t="array" aca="1" ref="G1598" ca="1">INDIRECT("'Room Details'!$H$1600")</f>
        <v>0</v>
      </c>
      <c r="H1598" cm="1">
        <f t="array" aca="1" ref="H1598" ca="1">INDIRECT("'Room Details'!$I$1600")</f>
        <v>0</v>
      </c>
      <c r="I1598" cm="1">
        <f t="array" aca="1" ref="I1598" ca="1">INDIRECT("'Room Details'!$J$1600")</f>
        <v>0</v>
      </c>
      <c r="J1598" cm="1">
        <f t="array" aca="1" ref="J1598" ca="1">INDIRECT("'Room Details'!$K$1600")</f>
        <v>0</v>
      </c>
      <c r="K1598" t="str" cm="1">
        <f t="array" aca="1" ref="K1598" ca="1">INDIRECT("'Room Details'!$L$1600")</f>
        <v xml:space="preserve"> </v>
      </c>
      <c r="L1598" cm="1">
        <f t="array" aca="1" ref="L1598" ca="1">INDIRECT("'Room Details'!$M$1600")</f>
        <v>0</v>
      </c>
      <c r="M1598" cm="1">
        <f t="array" aca="1" ref="M1598" ca="1">INDIRECT("'Room Details'!$N$1600")</f>
        <v>0</v>
      </c>
      <c r="N1598" cm="1">
        <f t="array" aca="1" ref="N1598" ca="1">INDIRECT("'Room Details'!$O$1600")</f>
        <v>0</v>
      </c>
      <c r="O1598" cm="1">
        <f t="array" aca="1" ref="O1598" ca="1">INDIRECT("'Room Details'!$P$1600")</f>
        <v>0</v>
      </c>
    </row>
    <row r="1599" spans="1:15" x14ac:dyDescent="0.25">
      <c r="A1599" cm="1">
        <f t="array" aca="1" ref="A1599" ca="1">INDIRECT("'Room Details'!$B$1601")</f>
        <v>0</v>
      </c>
      <c r="B1599" cm="1">
        <f t="array" aca="1" ref="B1599" ca="1">INDIRECT("'Room Details'!$C$1601")</f>
        <v>0</v>
      </c>
      <c r="C1599" cm="1">
        <f t="array" aca="1" ref="C1599" ca="1">INDIRECT("'Room Details'!$D$1601")</f>
        <v>0</v>
      </c>
      <c r="D1599" cm="1">
        <f t="array" aca="1" ref="D1599" ca="1">INDIRECT("'Room Details'!$E$1601")</f>
        <v>0</v>
      </c>
      <c r="E1599" t="str" cm="1">
        <f t="array" aca="1" ref="E1599" ca="1">INDIRECT("'Room Details'!$F$1601")</f>
        <v xml:space="preserve"> </v>
      </c>
      <c r="F1599" cm="1">
        <f t="array" aca="1" ref="F1599" ca="1">INDIRECT("'Room Details'!$G$1601")</f>
        <v>0</v>
      </c>
      <c r="G1599" cm="1">
        <f t="array" aca="1" ref="G1599" ca="1">INDIRECT("'Room Details'!$H$1601")</f>
        <v>0</v>
      </c>
      <c r="H1599" cm="1">
        <f t="array" aca="1" ref="H1599" ca="1">INDIRECT("'Room Details'!$I$1601")</f>
        <v>0</v>
      </c>
      <c r="I1599" cm="1">
        <f t="array" aca="1" ref="I1599" ca="1">INDIRECT("'Room Details'!$J$1601")</f>
        <v>0</v>
      </c>
      <c r="J1599" cm="1">
        <f t="array" aca="1" ref="J1599" ca="1">INDIRECT("'Room Details'!$K$1601")</f>
        <v>0</v>
      </c>
      <c r="K1599" t="str" cm="1">
        <f t="array" aca="1" ref="K1599" ca="1">INDIRECT("'Room Details'!$L$1601")</f>
        <v xml:space="preserve"> </v>
      </c>
      <c r="L1599" cm="1">
        <f t="array" aca="1" ref="L1599" ca="1">INDIRECT("'Room Details'!$M$1601")</f>
        <v>0</v>
      </c>
      <c r="M1599" cm="1">
        <f t="array" aca="1" ref="M1599" ca="1">INDIRECT("'Room Details'!$N$1601")</f>
        <v>0</v>
      </c>
      <c r="N1599" cm="1">
        <f t="array" aca="1" ref="N1599" ca="1">INDIRECT("'Room Details'!$O$1601")</f>
        <v>0</v>
      </c>
      <c r="O1599" cm="1">
        <f t="array" aca="1" ref="O1599" ca="1">INDIRECT("'Room Details'!$P$1601")</f>
        <v>0</v>
      </c>
    </row>
    <row r="1600" spans="1:15" x14ac:dyDescent="0.25">
      <c r="A1600" cm="1">
        <f t="array" aca="1" ref="A1600" ca="1">INDIRECT("'Room Details'!$B$1602")</f>
        <v>0</v>
      </c>
      <c r="B1600" cm="1">
        <f t="array" aca="1" ref="B1600" ca="1">INDIRECT("'Room Details'!$C$1602")</f>
        <v>0</v>
      </c>
      <c r="C1600" cm="1">
        <f t="array" aca="1" ref="C1600" ca="1">INDIRECT("'Room Details'!$D$1602")</f>
        <v>0</v>
      </c>
      <c r="D1600" cm="1">
        <f t="array" aca="1" ref="D1600" ca="1">INDIRECT("'Room Details'!$E$1602")</f>
        <v>0</v>
      </c>
      <c r="E1600" t="str" cm="1">
        <f t="array" aca="1" ref="E1600" ca="1">INDIRECT("'Room Details'!$F$1602")</f>
        <v xml:space="preserve"> </v>
      </c>
      <c r="F1600" cm="1">
        <f t="array" aca="1" ref="F1600" ca="1">INDIRECT("'Room Details'!$G$1602")</f>
        <v>0</v>
      </c>
      <c r="G1600" cm="1">
        <f t="array" aca="1" ref="G1600" ca="1">INDIRECT("'Room Details'!$H$1602")</f>
        <v>0</v>
      </c>
      <c r="H1600" cm="1">
        <f t="array" aca="1" ref="H1600" ca="1">INDIRECT("'Room Details'!$I$1602")</f>
        <v>0</v>
      </c>
      <c r="I1600" cm="1">
        <f t="array" aca="1" ref="I1600" ca="1">INDIRECT("'Room Details'!$J$1602")</f>
        <v>0</v>
      </c>
      <c r="J1600" cm="1">
        <f t="array" aca="1" ref="J1600" ca="1">INDIRECT("'Room Details'!$K$1602")</f>
        <v>0</v>
      </c>
      <c r="K1600" t="str" cm="1">
        <f t="array" aca="1" ref="K1600" ca="1">INDIRECT("'Room Details'!$L$1602")</f>
        <v xml:space="preserve"> </v>
      </c>
      <c r="L1600" cm="1">
        <f t="array" aca="1" ref="L1600" ca="1">INDIRECT("'Room Details'!$M$1602")</f>
        <v>0</v>
      </c>
      <c r="M1600" cm="1">
        <f t="array" aca="1" ref="M1600" ca="1">INDIRECT("'Room Details'!$N$1602")</f>
        <v>0</v>
      </c>
      <c r="N1600" cm="1">
        <f t="array" aca="1" ref="N1600" ca="1">INDIRECT("'Room Details'!$O$1602")</f>
        <v>0</v>
      </c>
      <c r="O1600" cm="1">
        <f t="array" aca="1" ref="O1600" ca="1">INDIRECT("'Room Details'!$P$1602")</f>
        <v>0</v>
      </c>
    </row>
    <row r="1601" spans="1:15" x14ac:dyDescent="0.25">
      <c r="A1601" cm="1">
        <f t="array" aca="1" ref="A1601" ca="1">INDIRECT("'Room Details'!$B$1603")</f>
        <v>0</v>
      </c>
      <c r="B1601" cm="1">
        <f t="array" aca="1" ref="B1601" ca="1">INDIRECT("'Room Details'!$C$1603")</f>
        <v>0</v>
      </c>
      <c r="C1601" cm="1">
        <f t="array" aca="1" ref="C1601" ca="1">INDIRECT("'Room Details'!$D$1603")</f>
        <v>0</v>
      </c>
      <c r="D1601" cm="1">
        <f t="array" aca="1" ref="D1601" ca="1">INDIRECT("'Room Details'!$E$1603")</f>
        <v>0</v>
      </c>
      <c r="E1601" t="str" cm="1">
        <f t="array" aca="1" ref="E1601" ca="1">INDIRECT("'Room Details'!$F$1603")</f>
        <v xml:space="preserve"> </v>
      </c>
      <c r="F1601" cm="1">
        <f t="array" aca="1" ref="F1601" ca="1">INDIRECT("'Room Details'!$G$1603")</f>
        <v>0</v>
      </c>
      <c r="G1601" cm="1">
        <f t="array" aca="1" ref="G1601" ca="1">INDIRECT("'Room Details'!$H$1603")</f>
        <v>0</v>
      </c>
      <c r="H1601" cm="1">
        <f t="array" aca="1" ref="H1601" ca="1">INDIRECT("'Room Details'!$I$1603")</f>
        <v>0</v>
      </c>
      <c r="I1601" cm="1">
        <f t="array" aca="1" ref="I1601" ca="1">INDIRECT("'Room Details'!$J$1603")</f>
        <v>0</v>
      </c>
      <c r="J1601" cm="1">
        <f t="array" aca="1" ref="J1601" ca="1">INDIRECT("'Room Details'!$K$1603")</f>
        <v>0</v>
      </c>
      <c r="K1601" t="str" cm="1">
        <f t="array" aca="1" ref="K1601" ca="1">INDIRECT("'Room Details'!$L$1603")</f>
        <v xml:space="preserve"> </v>
      </c>
      <c r="L1601" cm="1">
        <f t="array" aca="1" ref="L1601" ca="1">INDIRECT("'Room Details'!$M$1603")</f>
        <v>0</v>
      </c>
      <c r="M1601" cm="1">
        <f t="array" aca="1" ref="M1601" ca="1">INDIRECT("'Room Details'!$N$1603")</f>
        <v>0</v>
      </c>
      <c r="N1601" cm="1">
        <f t="array" aca="1" ref="N1601" ca="1">INDIRECT("'Room Details'!$O$1603")</f>
        <v>0</v>
      </c>
      <c r="O1601" cm="1">
        <f t="array" aca="1" ref="O1601" ca="1">INDIRECT("'Room Details'!$P$1603")</f>
        <v>0</v>
      </c>
    </row>
    <row r="1602" spans="1:15" x14ac:dyDescent="0.25">
      <c r="A1602" cm="1">
        <f t="array" aca="1" ref="A1602" ca="1">INDIRECT("'Room Details'!$B$1604")</f>
        <v>0</v>
      </c>
      <c r="B1602" cm="1">
        <f t="array" aca="1" ref="B1602" ca="1">INDIRECT("'Room Details'!$C$1604")</f>
        <v>0</v>
      </c>
      <c r="C1602" cm="1">
        <f t="array" aca="1" ref="C1602" ca="1">INDIRECT("'Room Details'!$D$1604")</f>
        <v>0</v>
      </c>
      <c r="D1602" cm="1">
        <f t="array" aca="1" ref="D1602" ca="1">INDIRECT("'Room Details'!$E$1604")</f>
        <v>0</v>
      </c>
      <c r="E1602" t="str" cm="1">
        <f t="array" aca="1" ref="E1602" ca="1">INDIRECT("'Room Details'!$F$1604")</f>
        <v xml:space="preserve"> </v>
      </c>
      <c r="F1602" cm="1">
        <f t="array" aca="1" ref="F1602" ca="1">INDIRECT("'Room Details'!$G$1604")</f>
        <v>0</v>
      </c>
      <c r="G1602" cm="1">
        <f t="array" aca="1" ref="G1602" ca="1">INDIRECT("'Room Details'!$H$1604")</f>
        <v>0</v>
      </c>
      <c r="H1602" cm="1">
        <f t="array" aca="1" ref="H1602" ca="1">INDIRECT("'Room Details'!$I$1604")</f>
        <v>0</v>
      </c>
      <c r="I1602" cm="1">
        <f t="array" aca="1" ref="I1602" ca="1">INDIRECT("'Room Details'!$J$1604")</f>
        <v>0</v>
      </c>
      <c r="J1602" cm="1">
        <f t="array" aca="1" ref="J1602" ca="1">INDIRECT("'Room Details'!$K$1604")</f>
        <v>0</v>
      </c>
      <c r="K1602" t="str" cm="1">
        <f t="array" aca="1" ref="K1602" ca="1">INDIRECT("'Room Details'!$L$1604")</f>
        <v xml:space="preserve"> </v>
      </c>
      <c r="L1602" cm="1">
        <f t="array" aca="1" ref="L1602" ca="1">INDIRECT("'Room Details'!$M$1604")</f>
        <v>0</v>
      </c>
      <c r="M1602" cm="1">
        <f t="array" aca="1" ref="M1602" ca="1">INDIRECT("'Room Details'!$N$1604")</f>
        <v>0</v>
      </c>
      <c r="N1602" cm="1">
        <f t="array" aca="1" ref="N1602" ca="1">INDIRECT("'Room Details'!$O$1604")</f>
        <v>0</v>
      </c>
      <c r="O1602" cm="1">
        <f t="array" aca="1" ref="O1602" ca="1">INDIRECT("'Room Details'!$P$1604")</f>
        <v>0</v>
      </c>
    </row>
    <row r="1603" spans="1:15" x14ac:dyDescent="0.25">
      <c r="A1603" cm="1">
        <f t="array" aca="1" ref="A1603" ca="1">INDIRECT("'Room Details'!$B$1605")</f>
        <v>0</v>
      </c>
      <c r="B1603" cm="1">
        <f t="array" aca="1" ref="B1603" ca="1">INDIRECT("'Room Details'!$C$1605")</f>
        <v>0</v>
      </c>
      <c r="C1603" cm="1">
        <f t="array" aca="1" ref="C1603" ca="1">INDIRECT("'Room Details'!$D$1605")</f>
        <v>0</v>
      </c>
      <c r="D1603" cm="1">
        <f t="array" aca="1" ref="D1603" ca="1">INDIRECT("'Room Details'!$E$1605")</f>
        <v>0</v>
      </c>
      <c r="E1603" t="str" cm="1">
        <f t="array" aca="1" ref="E1603" ca="1">INDIRECT("'Room Details'!$F$1605")</f>
        <v xml:space="preserve"> </v>
      </c>
      <c r="F1603" cm="1">
        <f t="array" aca="1" ref="F1603" ca="1">INDIRECT("'Room Details'!$G$1605")</f>
        <v>0</v>
      </c>
      <c r="G1603" cm="1">
        <f t="array" aca="1" ref="G1603" ca="1">INDIRECT("'Room Details'!$H$1605")</f>
        <v>0</v>
      </c>
      <c r="H1603" cm="1">
        <f t="array" aca="1" ref="H1603" ca="1">INDIRECT("'Room Details'!$I$1605")</f>
        <v>0</v>
      </c>
      <c r="I1603" cm="1">
        <f t="array" aca="1" ref="I1603" ca="1">INDIRECT("'Room Details'!$J$1605")</f>
        <v>0</v>
      </c>
      <c r="J1603" cm="1">
        <f t="array" aca="1" ref="J1603" ca="1">INDIRECT("'Room Details'!$K$1605")</f>
        <v>0</v>
      </c>
      <c r="K1603" t="str" cm="1">
        <f t="array" aca="1" ref="K1603" ca="1">INDIRECT("'Room Details'!$L$1605")</f>
        <v xml:space="preserve"> </v>
      </c>
      <c r="L1603" cm="1">
        <f t="array" aca="1" ref="L1603" ca="1">INDIRECT("'Room Details'!$M$1605")</f>
        <v>0</v>
      </c>
      <c r="M1603" cm="1">
        <f t="array" aca="1" ref="M1603" ca="1">INDIRECT("'Room Details'!$N$1605")</f>
        <v>0</v>
      </c>
      <c r="N1603" cm="1">
        <f t="array" aca="1" ref="N1603" ca="1">INDIRECT("'Room Details'!$O$1605")</f>
        <v>0</v>
      </c>
      <c r="O1603" cm="1">
        <f t="array" aca="1" ref="O1603" ca="1">INDIRECT("'Room Details'!$P$1605")</f>
        <v>0</v>
      </c>
    </row>
    <row r="1604" spans="1:15" x14ac:dyDescent="0.25">
      <c r="A1604" cm="1">
        <f t="array" aca="1" ref="A1604" ca="1">INDIRECT("'Room Details'!$B$1606")</f>
        <v>0</v>
      </c>
      <c r="B1604" cm="1">
        <f t="array" aca="1" ref="B1604" ca="1">INDIRECT("'Room Details'!$C$1606")</f>
        <v>0</v>
      </c>
      <c r="C1604" cm="1">
        <f t="array" aca="1" ref="C1604" ca="1">INDIRECT("'Room Details'!$D$1606")</f>
        <v>0</v>
      </c>
      <c r="D1604" cm="1">
        <f t="array" aca="1" ref="D1604" ca="1">INDIRECT("'Room Details'!$E$1606")</f>
        <v>0</v>
      </c>
      <c r="E1604" t="str" cm="1">
        <f t="array" aca="1" ref="E1604" ca="1">INDIRECT("'Room Details'!$F$1606")</f>
        <v xml:space="preserve"> </v>
      </c>
      <c r="F1604" cm="1">
        <f t="array" aca="1" ref="F1604" ca="1">INDIRECT("'Room Details'!$G$1606")</f>
        <v>0</v>
      </c>
      <c r="G1604" cm="1">
        <f t="array" aca="1" ref="G1604" ca="1">INDIRECT("'Room Details'!$H$1606")</f>
        <v>0</v>
      </c>
      <c r="H1604" cm="1">
        <f t="array" aca="1" ref="H1604" ca="1">INDIRECT("'Room Details'!$I$1606")</f>
        <v>0</v>
      </c>
      <c r="I1604" cm="1">
        <f t="array" aca="1" ref="I1604" ca="1">INDIRECT("'Room Details'!$J$1606")</f>
        <v>0</v>
      </c>
      <c r="J1604" cm="1">
        <f t="array" aca="1" ref="J1604" ca="1">INDIRECT("'Room Details'!$K$1606")</f>
        <v>0</v>
      </c>
      <c r="K1604" t="str" cm="1">
        <f t="array" aca="1" ref="K1604" ca="1">INDIRECT("'Room Details'!$L$1606")</f>
        <v xml:space="preserve"> </v>
      </c>
      <c r="L1604" cm="1">
        <f t="array" aca="1" ref="L1604" ca="1">INDIRECT("'Room Details'!$M$1606")</f>
        <v>0</v>
      </c>
      <c r="M1604" cm="1">
        <f t="array" aca="1" ref="M1604" ca="1">INDIRECT("'Room Details'!$N$1606")</f>
        <v>0</v>
      </c>
      <c r="N1604" cm="1">
        <f t="array" aca="1" ref="N1604" ca="1">INDIRECT("'Room Details'!$O$1606")</f>
        <v>0</v>
      </c>
      <c r="O1604" cm="1">
        <f t="array" aca="1" ref="O1604" ca="1">INDIRECT("'Room Details'!$P$1606")</f>
        <v>0</v>
      </c>
    </row>
    <row r="1605" spans="1:15" x14ac:dyDescent="0.25">
      <c r="A1605" cm="1">
        <f t="array" aca="1" ref="A1605" ca="1">INDIRECT("'Room Details'!$B$1607")</f>
        <v>0</v>
      </c>
      <c r="B1605" cm="1">
        <f t="array" aca="1" ref="B1605" ca="1">INDIRECT("'Room Details'!$C$1607")</f>
        <v>0</v>
      </c>
      <c r="C1605" cm="1">
        <f t="array" aca="1" ref="C1605" ca="1">INDIRECT("'Room Details'!$D$1607")</f>
        <v>0</v>
      </c>
      <c r="D1605" cm="1">
        <f t="array" aca="1" ref="D1605" ca="1">INDIRECT("'Room Details'!$E$1607")</f>
        <v>0</v>
      </c>
      <c r="E1605" t="str" cm="1">
        <f t="array" aca="1" ref="E1605" ca="1">INDIRECT("'Room Details'!$F$1607")</f>
        <v xml:space="preserve"> </v>
      </c>
      <c r="F1605" cm="1">
        <f t="array" aca="1" ref="F1605" ca="1">INDIRECT("'Room Details'!$G$1607")</f>
        <v>0</v>
      </c>
      <c r="G1605" cm="1">
        <f t="array" aca="1" ref="G1605" ca="1">INDIRECT("'Room Details'!$H$1607")</f>
        <v>0</v>
      </c>
      <c r="H1605" cm="1">
        <f t="array" aca="1" ref="H1605" ca="1">INDIRECT("'Room Details'!$I$1607")</f>
        <v>0</v>
      </c>
      <c r="I1605" cm="1">
        <f t="array" aca="1" ref="I1605" ca="1">INDIRECT("'Room Details'!$J$1607")</f>
        <v>0</v>
      </c>
      <c r="J1605" cm="1">
        <f t="array" aca="1" ref="J1605" ca="1">INDIRECT("'Room Details'!$K$1607")</f>
        <v>0</v>
      </c>
      <c r="K1605" t="str" cm="1">
        <f t="array" aca="1" ref="K1605" ca="1">INDIRECT("'Room Details'!$L$1607")</f>
        <v xml:space="preserve"> </v>
      </c>
      <c r="L1605" cm="1">
        <f t="array" aca="1" ref="L1605" ca="1">INDIRECT("'Room Details'!$M$1607")</f>
        <v>0</v>
      </c>
      <c r="M1605" cm="1">
        <f t="array" aca="1" ref="M1605" ca="1">INDIRECT("'Room Details'!$N$1607")</f>
        <v>0</v>
      </c>
      <c r="N1605" cm="1">
        <f t="array" aca="1" ref="N1605" ca="1">INDIRECT("'Room Details'!$O$1607")</f>
        <v>0</v>
      </c>
      <c r="O1605" cm="1">
        <f t="array" aca="1" ref="O1605" ca="1">INDIRECT("'Room Details'!$P$1607")</f>
        <v>0</v>
      </c>
    </row>
    <row r="1606" spans="1:15" x14ac:dyDescent="0.25">
      <c r="A1606" cm="1">
        <f t="array" aca="1" ref="A1606" ca="1">INDIRECT("'Room Details'!$B$1608")</f>
        <v>0</v>
      </c>
      <c r="B1606" cm="1">
        <f t="array" aca="1" ref="B1606" ca="1">INDIRECT("'Room Details'!$C$1608")</f>
        <v>0</v>
      </c>
      <c r="C1606" cm="1">
        <f t="array" aca="1" ref="C1606" ca="1">INDIRECT("'Room Details'!$D$1608")</f>
        <v>0</v>
      </c>
      <c r="D1606" cm="1">
        <f t="array" aca="1" ref="D1606" ca="1">INDIRECT("'Room Details'!$E$1608")</f>
        <v>0</v>
      </c>
      <c r="E1606" t="str" cm="1">
        <f t="array" aca="1" ref="E1606" ca="1">INDIRECT("'Room Details'!$F$1608")</f>
        <v xml:space="preserve"> </v>
      </c>
      <c r="F1606" cm="1">
        <f t="array" aca="1" ref="F1606" ca="1">INDIRECT("'Room Details'!$G$1608")</f>
        <v>0</v>
      </c>
      <c r="G1606" cm="1">
        <f t="array" aca="1" ref="G1606" ca="1">INDIRECT("'Room Details'!$H$1608")</f>
        <v>0</v>
      </c>
      <c r="H1606" cm="1">
        <f t="array" aca="1" ref="H1606" ca="1">INDIRECT("'Room Details'!$I$1608")</f>
        <v>0</v>
      </c>
      <c r="I1606" cm="1">
        <f t="array" aca="1" ref="I1606" ca="1">INDIRECT("'Room Details'!$J$1608")</f>
        <v>0</v>
      </c>
      <c r="J1606" cm="1">
        <f t="array" aca="1" ref="J1606" ca="1">INDIRECT("'Room Details'!$K$1608")</f>
        <v>0</v>
      </c>
      <c r="K1606" t="str" cm="1">
        <f t="array" aca="1" ref="K1606" ca="1">INDIRECT("'Room Details'!$L$1608")</f>
        <v xml:space="preserve"> </v>
      </c>
      <c r="L1606" cm="1">
        <f t="array" aca="1" ref="L1606" ca="1">INDIRECT("'Room Details'!$M$1608")</f>
        <v>0</v>
      </c>
      <c r="M1606" cm="1">
        <f t="array" aca="1" ref="M1606" ca="1">INDIRECT("'Room Details'!$N$1608")</f>
        <v>0</v>
      </c>
      <c r="N1606" cm="1">
        <f t="array" aca="1" ref="N1606" ca="1">INDIRECT("'Room Details'!$O$1608")</f>
        <v>0</v>
      </c>
      <c r="O1606" cm="1">
        <f t="array" aca="1" ref="O1606" ca="1">INDIRECT("'Room Details'!$P$1608")</f>
        <v>0</v>
      </c>
    </row>
    <row r="1607" spans="1:15" x14ac:dyDescent="0.25">
      <c r="A1607" cm="1">
        <f t="array" aca="1" ref="A1607" ca="1">INDIRECT("'Room Details'!$B$1609")</f>
        <v>0</v>
      </c>
      <c r="B1607" cm="1">
        <f t="array" aca="1" ref="B1607" ca="1">INDIRECT("'Room Details'!$C$1609")</f>
        <v>0</v>
      </c>
      <c r="C1607" cm="1">
        <f t="array" aca="1" ref="C1607" ca="1">INDIRECT("'Room Details'!$D$1609")</f>
        <v>0</v>
      </c>
      <c r="D1607" cm="1">
        <f t="array" aca="1" ref="D1607" ca="1">INDIRECT("'Room Details'!$E$1609")</f>
        <v>0</v>
      </c>
      <c r="E1607" t="str" cm="1">
        <f t="array" aca="1" ref="E1607" ca="1">INDIRECT("'Room Details'!$F$1609")</f>
        <v xml:space="preserve"> </v>
      </c>
      <c r="F1607" cm="1">
        <f t="array" aca="1" ref="F1607" ca="1">INDIRECT("'Room Details'!$G$1609")</f>
        <v>0</v>
      </c>
      <c r="G1607" cm="1">
        <f t="array" aca="1" ref="G1607" ca="1">INDIRECT("'Room Details'!$H$1609")</f>
        <v>0</v>
      </c>
      <c r="H1607" cm="1">
        <f t="array" aca="1" ref="H1607" ca="1">INDIRECT("'Room Details'!$I$1609")</f>
        <v>0</v>
      </c>
      <c r="I1607" cm="1">
        <f t="array" aca="1" ref="I1607" ca="1">INDIRECT("'Room Details'!$J$1609")</f>
        <v>0</v>
      </c>
      <c r="J1607" cm="1">
        <f t="array" aca="1" ref="J1607" ca="1">INDIRECT("'Room Details'!$K$1609")</f>
        <v>0</v>
      </c>
      <c r="K1607" t="str" cm="1">
        <f t="array" aca="1" ref="K1607" ca="1">INDIRECT("'Room Details'!$L$1609")</f>
        <v xml:space="preserve"> </v>
      </c>
      <c r="L1607" cm="1">
        <f t="array" aca="1" ref="L1607" ca="1">INDIRECT("'Room Details'!$M$1609")</f>
        <v>0</v>
      </c>
      <c r="M1607" cm="1">
        <f t="array" aca="1" ref="M1607" ca="1">INDIRECT("'Room Details'!$N$1609")</f>
        <v>0</v>
      </c>
      <c r="N1607" cm="1">
        <f t="array" aca="1" ref="N1607" ca="1">INDIRECT("'Room Details'!$O$1609")</f>
        <v>0</v>
      </c>
      <c r="O1607" cm="1">
        <f t="array" aca="1" ref="O1607" ca="1">INDIRECT("'Room Details'!$P$1609")</f>
        <v>0</v>
      </c>
    </row>
    <row r="1608" spans="1:15" x14ac:dyDescent="0.25">
      <c r="A1608" cm="1">
        <f t="array" aca="1" ref="A1608" ca="1">INDIRECT("'Room Details'!$B$1610")</f>
        <v>0</v>
      </c>
      <c r="B1608" cm="1">
        <f t="array" aca="1" ref="B1608" ca="1">INDIRECT("'Room Details'!$C$1610")</f>
        <v>0</v>
      </c>
      <c r="C1608" cm="1">
        <f t="array" aca="1" ref="C1608" ca="1">INDIRECT("'Room Details'!$D$1610")</f>
        <v>0</v>
      </c>
      <c r="D1608" cm="1">
        <f t="array" aca="1" ref="D1608" ca="1">INDIRECT("'Room Details'!$E$1610")</f>
        <v>0</v>
      </c>
      <c r="E1608" t="str" cm="1">
        <f t="array" aca="1" ref="E1608" ca="1">INDIRECT("'Room Details'!$F$1610")</f>
        <v xml:space="preserve"> </v>
      </c>
      <c r="F1608" cm="1">
        <f t="array" aca="1" ref="F1608" ca="1">INDIRECT("'Room Details'!$G$1610")</f>
        <v>0</v>
      </c>
      <c r="G1608" cm="1">
        <f t="array" aca="1" ref="G1608" ca="1">INDIRECT("'Room Details'!$H$1610")</f>
        <v>0</v>
      </c>
      <c r="H1608" cm="1">
        <f t="array" aca="1" ref="H1608" ca="1">INDIRECT("'Room Details'!$I$1610")</f>
        <v>0</v>
      </c>
      <c r="I1608" cm="1">
        <f t="array" aca="1" ref="I1608" ca="1">INDIRECT("'Room Details'!$J$1610")</f>
        <v>0</v>
      </c>
      <c r="J1608" cm="1">
        <f t="array" aca="1" ref="J1608" ca="1">INDIRECT("'Room Details'!$K$1610")</f>
        <v>0</v>
      </c>
      <c r="K1608" t="str" cm="1">
        <f t="array" aca="1" ref="K1608" ca="1">INDIRECT("'Room Details'!$L$1610")</f>
        <v xml:space="preserve"> </v>
      </c>
      <c r="L1608" cm="1">
        <f t="array" aca="1" ref="L1608" ca="1">INDIRECT("'Room Details'!$M$1610")</f>
        <v>0</v>
      </c>
      <c r="M1608" cm="1">
        <f t="array" aca="1" ref="M1608" ca="1">INDIRECT("'Room Details'!$N$1610")</f>
        <v>0</v>
      </c>
      <c r="N1608" cm="1">
        <f t="array" aca="1" ref="N1608" ca="1">INDIRECT("'Room Details'!$O$1610")</f>
        <v>0</v>
      </c>
      <c r="O1608" cm="1">
        <f t="array" aca="1" ref="O1608" ca="1">INDIRECT("'Room Details'!$P$1610")</f>
        <v>0</v>
      </c>
    </row>
    <row r="1609" spans="1:15" x14ac:dyDescent="0.25">
      <c r="A1609" cm="1">
        <f t="array" aca="1" ref="A1609" ca="1">INDIRECT("'Room Details'!$B$1611")</f>
        <v>0</v>
      </c>
      <c r="B1609" cm="1">
        <f t="array" aca="1" ref="B1609" ca="1">INDIRECT("'Room Details'!$C$1611")</f>
        <v>0</v>
      </c>
      <c r="C1609" cm="1">
        <f t="array" aca="1" ref="C1609" ca="1">INDIRECT("'Room Details'!$D$1611")</f>
        <v>0</v>
      </c>
      <c r="D1609" cm="1">
        <f t="array" aca="1" ref="D1609" ca="1">INDIRECT("'Room Details'!$E$1611")</f>
        <v>0</v>
      </c>
      <c r="E1609" t="str" cm="1">
        <f t="array" aca="1" ref="E1609" ca="1">INDIRECT("'Room Details'!$F$1611")</f>
        <v xml:space="preserve"> </v>
      </c>
      <c r="F1609" cm="1">
        <f t="array" aca="1" ref="F1609" ca="1">INDIRECT("'Room Details'!$G$1611")</f>
        <v>0</v>
      </c>
      <c r="G1609" cm="1">
        <f t="array" aca="1" ref="G1609" ca="1">INDIRECT("'Room Details'!$H$1611")</f>
        <v>0</v>
      </c>
      <c r="H1609" cm="1">
        <f t="array" aca="1" ref="H1609" ca="1">INDIRECT("'Room Details'!$I$1611")</f>
        <v>0</v>
      </c>
      <c r="I1609" cm="1">
        <f t="array" aca="1" ref="I1609" ca="1">INDIRECT("'Room Details'!$J$1611")</f>
        <v>0</v>
      </c>
      <c r="J1609" cm="1">
        <f t="array" aca="1" ref="J1609" ca="1">INDIRECT("'Room Details'!$K$1611")</f>
        <v>0</v>
      </c>
      <c r="K1609" t="str" cm="1">
        <f t="array" aca="1" ref="K1609" ca="1">INDIRECT("'Room Details'!$L$1611")</f>
        <v xml:space="preserve"> </v>
      </c>
      <c r="L1609" cm="1">
        <f t="array" aca="1" ref="L1609" ca="1">INDIRECT("'Room Details'!$M$1611")</f>
        <v>0</v>
      </c>
      <c r="M1609" cm="1">
        <f t="array" aca="1" ref="M1609" ca="1">INDIRECT("'Room Details'!$N$1611")</f>
        <v>0</v>
      </c>
      <c r="N1609" cm="1">
        <f t="array" aca="1" ref="N1609" ca="1">INDIRECT("'Room Details'!$O$1611")</f>
        <v>0</v>
      </c>
      <c r="O1609" cm="1">
        <f t="array" aca="1" ref="O1609" ca="1">INDIRECT("'Room Details'!$P$1611")</f>
        <v>0</v>
      </c>
    </row>
    <row r="1610" spans="1:15" x14ac:dyDescent="0.25">
      <c r="A1610" cm="1">
        <f t="array" aca="1" ref="A1610" ca="1">INDIRECT("'Room Details'!$B$1612")</f>
        <v>0</v>
      </c>
      <c r="B1610" cm="1">
        <f t="array" aca="1" ref="B1610" ca="1">INDIRECT("'Room Details'!$C$1612")</f>
        <v>0</v>
      </c>
      <c r="C1610" cm="1">
        <f t="array" aca="1" ref="C1610" ca="1">INDIRECT("'Room Details'!$D$1612")</f>
        <v>0</v>
      </c>
      <c r="D1610" cm="1">
        <f t="array" aca="1" ref="D1610" ca="1">INDIRECT("'Room Details'!$E$1612")</f>
        <v>0</v>
      </c>
      <c r="E1610" t="str" cm="1">
        <f t="array" aca="1" ref="E1610" ca="1">INDIRECT("'Room Details'!$F$1612")</f>
        <v xml:space="preserve"> </v>
      </c>
      <c r="F1610" cm="1">
        <f t="array" aca="1" ref="F1610" ca="1">INDIRECT("'Room Details'!$G$1612")</f>
        <v>0</v>
      </c>
      <c r="G1610" cm="1">
        <f t="array" aca="1" ref="G1610" ca="1">INDIRECT("'Room Details'!$H$1612")</f>
        <v>0</v>
      </c>
      <c r="H1610" cm="1">
        <f t="array" aca="1" ref="H1610" ca="1">INDIRECT("'Room Details'!$I$1612")</f>
        <v>0</v>
      </c>
      <c r="I1610" cm="1">
        <f t="array" aca="1" ref="I1610" ca="1">INDIRECT("'Room Details'!$J$1612")</f>
        <v>0</v>
      </c>
      <c r="J1610" cm="1">
        <f t="array" aca="1" ref="J1610" ca="1">INDIRECT("'Room Details'!$K$1612")</f>
        <v>0</v>
      </c>
      <c r="K1610" t="str" cm="1">
        <f t="array" aca="1" ref="K1610" ca="1">INDIRECT("'Room Details'!$L$1612")</f>
        <v xml:space="preserve"> </v>
      </c>
      <c r="L1610" cm="1">
        <f t="array" aca="1" ref="L1610" ca="1">INDIRECT("'Room Details'!$M$1612")</f>
        <v>0</v>
      </c>
      <c r="M1610" cm="1">
        <f t="array" aca="1" ref="M1610" ca="1">INDIRECT("'Room Details'!$N$1612")</f>
        <v>0</v>
      </c>
      <c r="N1610" cm="1">
        <f t="array" aca="1" ref="N1610" ca="1">INDIRECT("'Room Details'!$O$1612")</f>
        <v>0</v>
      </c>
      <c r="O1610" cm="1">
        <f t="array" aca="1" ref="O1610" ca="1">INDIRECT("'Room Details'!$P$1612")</f>
        <v>0</v>
      </c>
    </row>
    <row r="1611" spans="1:15" x14ac:dyDescent="0.25">
      <c r="A1611" cm="1">
        <f t="array" aca="1" ref="A1611" ca="1">INDIRECT("'Room Details'!$B$1613")</f>
        <v>0</v>
      </c>
      <c r="B1611" cm="1">
        <f t="array" aca="1" ref="B1611" ca="1">INDIRECT("'Room Details'!$C$1613")</f>
        <v>0</v>
      </c>
      <c r="C1611" cm="1">
        <f t="array" aca="1" ref="C1611" ca="1">INDIRECT("'Room Details'!$D$1613")</f>
        <v>0</v>
      </c>
      <c r="D1611" cm="1">
        <f t="array" aca="1" ref="D1611" ca="1">INDIRECT("'Room Details'!$E$1613")</f>
        <v>0</v>
      </c>
      <c r="E1611" t="str" cm="1">
        <f t="array" aca="1" ref="E1611" ca="1">INDIRECT("'Room Details'!$F$1613")</f>
        <v xml:space="preserve"> </v>
      </c>
      <c r="F1611" cm="1">
        <f t="array" aca="1" ref="F1611" ca="1">INDIRECT("'Room Details'!$G$1613")</f>
        <v>0</v>
      </c>
      <c r="G1611" cm="1">
        <f t="array" aca="1" ref="G1611" ca="1">INDIRECT("'Room Details'!$H$1613")</f>
        <v>0</v>
      </c>
      <c r="H1611" cm="1">
        <f t="array" aca="1" ref="H1611" ca="1">INDIRECT("'Room Details'!$I$1613")</f>
        <v>0</v>
      </c>
      <c r="I1611" cm="1">
        <f t="array" aca="1" ref="I1611" ca="1">INDIRECT("'Room Details'!$J$1613")</f>
        <v>0</v>
      </c>
      <c r="J1611" cm="1">
        <f t="array" aca="1" ref="J1611" ca="1">INDIRECT("'Room Details'!$K$1613")</f>
        <v>0</v>
      </c>
      <c r="K1611" t="str" cm="1">
        <f t="array" aca="1" ref="K1611" ca="1">INDIRECT("'Room Details'!$L$1613")</f>
        <v xml:space="preserve"> </v>
      </c>
      <c r="L1611" cm="1">
        <f t="array" aca="1" ref="L1611" ca="1">INDIRECT("'Room Details'!$M$1613")</f>
        <v>0</v>
      </c>
      <c r="M1611" cm="1">
        <f t="array" aca="1" ref="M1611" ca="1">INDIRECT("'Room Details'!$N$1613")</f>
        <v>0</v>
      </c>
      <c r="N1611" cm="1">
        <f t="array" aca="1" ref="N1611" ca="1">INDIRECT("'Room Details'!$O$1613")</f>
        <v>0</v>
      </c>
      <c r="O1611" cm="1">
        <f t="array" aca="1" ref="O1611" ca="1">INDIRECT("'Room Details'!$P$1613")</f>
        <v>0</v>
      </c>
    </row>
    <row r="1612" spans="1:15" x14ac:dyDescent="0.25">
      <c r="A1612" cm="1">
        <f t="array" aca="1" ref="A1612" ca="1">INDIRECT("'Room Details'!$B$1614")</f>
        <v>0</v>
      </c>
      <c r="B1612" cm="1">
        <f t="array" aca="1" ref="B1612" ca="1">INDIRECT("'Room Details'!$C$1614")</f>
        <v>0</v>
      </c>
      <c r="C1612" cm="1">
        <f t="array" aca="1" ref="C1612" ca="1">INDIRECT("'Room Details'!$D$1614")</f>
        <v>0</v>
      </c>
      <c r="D1612" cm="1">
        <f t="array" aca="1" ref="D1612" ca="1">INDIRECT("'Room Details'!$E$1614")</f>
        <v>0</v>
      </c>
      <c r="E1612" t="str" cm="1">
        <f t="array" aca="1" ref="E1612" ca="1">INDIRECT("'Room Details'!$F$1614")</f>
        <v xml:space="preserve"> </v>
      </c>
      <c r="F1612" cm="1">
        <f t="array" aca="1" ref="F1612" ca="1">INDIRECT("'Room Details'!$G$1614")</f>
        <v>0</v>
      </c>
      <c r="G1612" cm="1">
        <f t="array" aca="1" ref="G1612" ca="1">INDIRECT("'Room Details'!$H$1614")</f>
        <v>0</v>
      </c>
      <c r="H1612" cm="1">
        <f t="array" aca="1" ref="H1612" ca="1">INDIRECT("'Room Details'!$I$1614")</f>
        <v>0</v>
      </c>
      <c r="I1612" cm="1">
        <f t="array" aca="1" ref="I1612" ca="1">INDIRECT("'Room Details'!$J$1614")</f>
        <v>0</v>
      </c>
      <c r="J1612" cm="1">
        <f t="array" aca="1" ref="J1612" ca="1">INDIRECT("'Room Details'!$K$1614")</f>
        <v>0</v>
      </c>
      <c r="K1612" t="str" cm="1">
        <f t="array" aca="1" ref="K1612" ca="1">INDIRECT("'Room Details'!$L$1614")</f>
        <v xml:space="preserve"> </v>
      </c>
      <c r="L1612" cm="1">
        <f t="array" aca="1" ref="L1612" ca="1">INDIRECT("'Room Details'!$M$1614")</f>
        <v>0</v>
      </c>
      <c r="M1612" cm="1">
        <f t="array" aca="1" ref="M1612" ca="1">INDIRECT("'Room Details'!$N$1614")</f>
        <v>0</v>
      </c>
      <c r="N1612" cm="1">
        <f t="array" aca="1" ref="N1612" ca="1">INDIRECT("'Room Details'!$O$1614")</f>
        <v>0</v>
      </c>
      <c r="O1612" cm="1">
        <f t="array" aca="1" ref="O1612" ca="1">INDIRECT("'Room Details'!$P$1614")</f>
        <v>0</v>
      </c>
    </row>
    <row r="1613" spans="1:15" x14ac:dyDescent="0.25">
      <c r="A1613" cm="1">
        <f t="array" aca="1" ref="A1613" ca="1">INDIRECT("'Room Details'!$B$1615")</f>
        <v>0</v>
      </c>
      <c r="B1613" cm="1">
        <f t="array" aca="1" ref="B1613" ca="1">INDIRECT("'Room Details'!$C$1615")</f>
        <v>0</v>
      </c>
      <c r="C1613" cm="1">
        <f t="array" aca="1" ref="C1613" ca="1">INDIRECT("'Room Details'!$D$1615")</f>
        <v>0</v>
      </c>
      <c r="D1613" cm="1">
        <f t="array" aca="1" ref="D1613" ca="1">INDIRECT("'Room Details'!$E$1615")</f>
        <v>0</v>
      </c>
      <c r="E1613" t="str" cm="1">
        <f t="array" aca="1" ref="E1613" ca="1">INDIRECT("'Room Details'!$F$1615")</f>
        <v xml:space="preserve"> </v>
      </c>
      <c r="F1613" cm="1">
        <f t="array" aca="1" ref="F1613" ca="1">INDIRECT("'Room Details'!$G$1615")</f>
        <v>0</v>
      </c>
      <c r="G1613" cm="1">
        <f t="array" aca="1" ref="G1613" ca="1">INDIRECT("'Room Details'!$H$1615")</f>
        <v>0</v>
      </c>
      <c r="H1613" cm="1">
        <f t="array" aca="1" ref="H1613" ca="1">INDIRECT("'Room Details'!$I$1615")</f>
        <v>0</v>
      </c>
      <c r="I1613" cm="1">
        <f t="array" aca="1" ref="I1613" ca="1">INDIRECT("'Room Details'!$J$1615")</f>
        <v>0</v>
      </c>
      <c r="J1613" cm="1">
        <f t="array" aca="1" ref="J1613" ca="1">INDIRECT("'Room Details'!$K$1615")</f>
        <v>0</v>
      </c>
      <c r="K1613" t="str" cm="1">
        <f t="array" aca="1" ref="K1613" ca="1">INDIRECT("'Room Details'!$L$1615")</f>
        <v xml:space="preserve"> </v>
      </c>
      <c r="L1613" cm="1">
        <f t="array" aca="1" ref="L1613" ca="1">INDIRECT("'Room Details'!$M$1615")</f>
        <v>0</v>
      </c>
      <c r="M1613" cm="1">
        <f t="array" aca="1" ref="M1613" ca="1">INDIRECT("'Room Details'!$N$1615")</f>
        <v>0</v>
      </c>
      <c r="N1613" cm="1">
        <f t="array" aca="1" ref="N1613" ca="1">INDIRECT("'Room Details'!$O$1615")</f>
        <v>0</v>
      </c>
      <c r="O1613" cm="1">
        <f t="array" aca="1" ref="O1613" ca="1">INDIRECT("'Room Details'!$P$1615")</f>
        <v>0</v>
      </c>
    </row>
    <row r="1614" spans="1:15" x14ac:dyDescent="0.25">
      <c r="A1614" cm="1">
        <f t="array" aca="1" ref="A1614" ca="1">INDIRECT("'Room Details'!$B$1616")</f>
        <v>0</v>
      </c>
      <c r="B1614" cm="1">
        <f t="array" aca="1" ref="B1614" ca="1">INDIRECT("'Room Details'!$C$1616")</f>
        <v>0</v>
      </c>
      <c r="C1614" cm="1">
        <f t="array" aca="1" ref="C1614" ca="1">INDIRECT("'Room Details'!$D$1616")</f>
        <v>0</v>
      </c>
      <c r="D1614" cm="1">
        <f t="array" aca="1" ref="D1614" ca="1">INDIRECT("'Room Details'!$E$1616")</f>
        <v>0</v>
      </c>
      <c r="E1614" t="str" cm="1">
        <f t="array" aca="1" ref="E1614" ca="1">INDIRECT("'Room Details'!$F$1616")</f>
        <v xml:space="preserve"> </v>
      </c>
      <c r="F1614" cm="1">
        <f t="array" aca="1" ref="F1614" ca="1">INDIRECT("'Room Details'!$G$1616")</f>
        <v>0</v>
      </c>
      <c r="G1614" cm="1">
        <f t="array" aca="1" ref="G1614" ca="1">INDIRECT("'Room Details'!$H$1616")</f>
        <v>0</v>
      </c>
      <c r="H1614" cm="1">
        <f t="array" aca="1" ref="H1614" ca="1">INDIRECT("'Room Details'!$I$1616")</f>
        <v>0</v>
      </c>
      <c r="I1614" cm="1">
        <f t="array" aca="1" ref="I1614" ca="1">INDIRECT("'Room Details'!$J$1616")</f>
        <v>0</v>
      </c>
      <c r="J1614" cm="1">
        <f t="array" aca="1" ref="J1614" ca="1">INDIRECT("'Room Details'!$K$1616")</f>
        <v>0</v>
      </c>
      <c r="K1614" t="str" cm="1">
        <f t="array" aca="1" ref="K1614" ca="1">INDIRECT("'Room Details'!$L$1616")</f>
        <v xml:space="preserve"> </v>
      </c>
      <c r="L1614" cm="1">
        <f t="array" aca="1" ref="L1614" ca="1">INDIRECT("'Room Details'!$M$1616")</f>
        <v>0</v>
      </c>
      <c r="M1614" cm="1">
        <f t="array" aca="1" ref="M1614" ca="1">INDIRECT("'Room Details'!$N$1616")</f>
        <v>0</v>
      </c>
      <c r="N1614" cm="1">
        <f t="array" aca="1" ref="N1614" ca="1">INDIRECT("'Room Details'!$O$1616")</f>
        <v>0</v>
      </c>
      <c r="O1614" cm="1">
        <f t="array" aca="1" ref="O1614" ca="1">INDIRECT("'Room Details'!$P$1616")</f>
        <v>0</v>
      </c>
    </row>
    <row r="1615" spans="1:15" x14ac:dyDescent="0.25">
      <c r="A1615" cm="1">
        <f t="array" aca="1" ref="A1615" ca="1">INDIRECT("'Room Details'!$B$1617")</f>
        <v>0</v>
      </c>
      <c r="B1615" cm="1">
        <f t="array" aca="1" ref="B1615" ca="1">INDIRECT("'Room Details'!$C$1617")</f>
        <v>0</v>
      </c>
      <c r="C1615" cm="1">
        <f t="array" aca="1" ref="C1615" ca="1">INDIRECT("'Room Details'!$D$1617")</f>
        <v>0</v>
      </c>
      <c r="D1615" cm="1">
        <f t="array" aca="1" ref="D1615" ca="1">INDIRECT("'Room Details'!$E$1617")</f>
        <v>0</v>
      </c>
      <c r="E1615" t="str" cm="1">
        <f t="array" aca="1" ref="E1615" ca="1">INDIRECT("'Room Details'!$F$1617")</f>
        <v xml:space="preserve"> </v>
      </c>
      <c r="F1615" cm="1">
        <f t="array" aca="1" ref="F1615" ca="1">INDIRECT("'Room Details'!$G$1617")</f>
        <v>0</v>
      </c>
      <c r="G1615" cm="1">
        <f t="array" aca="1" ref="G1615" ca="1">INDIRECT("'Room Details'!$H$1617")</f>
        <v>0</v>
      </c>
      <c r="H1615" cm="1">
        <f t="array" aca="1" ref="H1615" ca="1">INDIRECT("'Room Details'!$I$1617")</f>
        <v>0</v>
      </c>
      <c r="I1615" cm="1">
        <f t="array" aca="1" ref="I1615" ca="1">INDIRECT("'Room Details'!$J$1617")</f>
        <v>0</v>
      </c>
      <c r="J1615" cm="1">
        <f t="array" aca="1" ref="J1615" ca="1">INDIRECT("'Room Details'!$K$1617")</f>
        <v>0</v>
      </c>
      <c r="K1615" t="str" cm="1">
        <f t="array" aca="1" ref="K1615" ca="1">INDIRECT("'Room Details'!$L$1617")</f>
        <v xml:space="preserve"> </v>
      </c>
      <c r="L1615" cm="1">
        <f t="array" aca="1" ref="L1615" ca="1">INDIRECT("'Room Details'!$M$1617")</f>
        <v>0</v>
      </c>
      <c r="M1615" cm="1">
        <f t="array" aca="1" ref="M1615" ca="1">INDIRECT("'Room Details'!$N$1617")</f>
        <v>0</v>
      </c>
      <c r="N1615" cm="1">
        <f t="array" aca="1" ref="N1615" ca="1">INDIRECT("'Room Details'!$O$1617")</f>
        <v>0</v>
      </c>
      <c r="O1615" cm="1">
        <f t="array" aca="1" ref="O1615" ca="1">INDIRECT("'Room Details'!$P$1617")</f>
        <v>0</v>
      </c>
    </row>
    <row r="1616" spans="1:15" x14ac:dyDescent="0.25">
      <c r="A1616" cm="1">
        <f t="array" aca="1" ref="A1616" ca="1">INDIRECT("'Room Details'!$B$1618")</f>
        <v>0</v>
      </c>
      <c r="B1616" cm="1">
        <f t="array" aca="1" ref="B1616" ca="1">INDIRECT("'Room Details'!$C$1618")</f>
        <v>0</v>
      </c>
      <c r="C1616" cm="1">
        <f t="array" aca="1" ref="C1616" ca="1">INDIRECT("'Room Details'!$D$1618")</f>
        <v>0</v>
      </c>
      <c r="D1616" cm="1">
        <f t="array" aca="1" ref="D1616" ca="1">INDIRECT("'Room Details'!$E$1618")</f>
        <v>0</v>
      </c>
      <c r="E1616" t="str" cm="1">
        <f t="array" aca="1" ref="E1616" ca="1">INDIRECT("'Room Details'!$F$1618")</f>
        <v xml:space="preserve"> </v>
      </c>
      <c r="F1616" cm="1">
        <f t="array" aca="1" ref="F1616" ca="1">INDIRECT("'Room Details'!$G$1618")</f>
        <v>0</v>
      </c>
      <c r="G1616" cm="1">
        <f t="array" aca="1" ref="G1616" ca="1">INDIRECT("'Room Details'!$H$1618")</f>
        <v>0</v>
      </c>
      <c r="H1616" cm="1">
        <f t="array" aca="1" ref="H1616" ca="1">INDIRECT("'Room Details'!$I$1618")</f>
        <v>0</v>
      </c>
      <c r="I1616" cm="1">
        <f t="array" aca="1" ref="I1616" ca="1">INDIRECT("'Room Details'!$J$1618")</f>
        <v>0</v>
      </c>
      <c r="J1616" cm="1">
        <f t="array" aca="1" ref="J1616" ca="1">INDIRECT("'Room Details'!$K$1618")</f>
        <v>0</v>
      </c>
      <c r="K1616" t="str" cm="1">
        <f t="array" aca="1" ref="K1616" ca="1">INDIRECT("'Room Details'!$L$1618")</f>
        <v xml:space="preserve"> </v>
      </c>
      <c r="L1616" cm="1">
        <f t="array" aca="1" ref="L1616" ca="1">INDIRECT("'Room Details'!$M$1618")</f>
        <v>0</v>
      </c>
      <c r="M1616" cm="1">
        <f t="array" aca="1" ref="M1616" ca="1">INDIRECT("'Room Details'!$N$1618")</f>
        <v>0</v>
      </c>
      <c r="N1616" cm="1">
        <f t="array" aca="1" ref="N1616" ca="1">INDIRECT("'Room Details'!$O$1618")</f>
        <v>0</v>
      </c>
      <c r="O1616" cm="1">
        <f t="array" aca="1" ref="O1616" ca="1">INDIRECT("'Room Details'!$P$1618")</f>
        <v>0</v>
      </c>
    </row>
    <row r="1617" spans="1:15" x14ac:dyDescent="0.25">
      <c r="A1617" cm="1">
        <f t="array" aca="1" ref="A1617" ca="1">INDIRECT("'Room Details'!$B$1619")</f>
        <v>0</v>
      </c>
      <c r="B1617" cm="1">
        <f t="array" aca="1" ref="B1617" ca="1">INDIRECT("'Room Details'!$C$1619")</f>
        <v>0</v>
      </c>
      <c r="C1617" cm="1">
        <f t="array" aca="1" ref="C1617" ca="1">INDIRECT("'Room Details'!$D$1619")</f>
        <v>0</v>
      </c>
      <c r="D1617" cm="1">
        <f t="array" aca="1" ref="D1617" ca="1">INDIRECT("'Room Details'!$E$1619")</f>
        <v>0</v>
      </c>
      <c r="E1617" t="str" cm="1">
        <f t="array" aca="1" ref="E1617" ca="1">INDIRECT("'Room Details'!$F$1619")</f>
        <v xml:space="preserve"> </v>
      </c>
      <c r="F1617" cm="1">
        <f t="array" aca="1" ref="F1617" ca="1">INDIRECT("'Room Details'!$G$1619")</f>
        <v>0</v>
      </c>
      <c r="G1617" cm="1">
        <f t="array" aca="1" ref="G1617" ca="1">INDIRECT("'Room Details'!$H$1619")</f>
        <v>0</v>
      </c>
      <c r="H1617" cm="1">
        <f t="array" aca="1" ref="H1617" ca="1">INDIRECT("'Room Details'!$I$1619")</f>
        <v>0</v>
      </c>
      <c r="I1617" cm="1">
        <f t="array" aca="1" ref="I1617" ca="1">INDIRECT("'Room Details'!$J$1619")</f>
        <v>0</v>
      </c>
      <c r="J1617" cm="1">
        <f t="array" aca="1" ref="J1617" ca="1">INDIRECT("'Room Details'!$K$1619")</f>
        <v>0</v>
      </c>
      <c r="K1617" t="str" cm="1">
        <f t="array" aca="1" ref="K1617" ca="1">INDIRECT("'Room Details'!$L$1619")</f>
        <v xml:space="preserve"> </v>
      </c>
      <c r="L1617" cm="1">
        <f t="array" aca="1" ref="L1617" ca="1">INDIRECT("'Room Details'!$M$1619")</f>
        <v>0</v>
      </c>
      <c r="M1617" cm="1">
        <f t="array" aca="1" ref="M1617" ca="1">INDIRECT("'Room Details'!$N$1619")</f>
        <v>0</v>
      </c>
      <c r="N1617" cm="1">
        <f t="array" aca="1" ref="N1617" ca="1">INDIRECT("'Room Details'!$O$1619")</f>
        <v>0</v>
      </c>
      <c r="O1617" cm="1">
        <f t="array" aca="1" ref="O1617" ca="1">INDIRECT("'Room Details'!$P$1619")</f>
        <v>0</v>
      </c>
    </row>
    <row r="1618" spans="1:15" x14ac:dyDescent="0.25">
      <c r="A1618" cm="1">
        <f t="array" aca="1" ref="A1618" ca="1">INDIRECT("'Room Details'!$B$1620")</f>
        <v>0</v>
      </c>
      <c r="B1618" cm="1">
        <f t="array" aca="1" ref="B1618" ca="1">INDIRECT("'Room Details'!$C$1620")</f>
        <v>0</v>
      </c>
      <c r="C1618" cm="1">
        <f t="array" aca="1" ref="C1618" ca="1">INDIRECT("'Room Details'!$D$1620")</f>
        <v>0</v>
      </c>
      <c r="D1618" cm="1">
        <f t="array" aca="1" ref="D1618" ca="1">INDIRECT("'Room Details'!$E$1620")</f>
        <v>0</v>
      </c>
      <c r="E1618" t="str" cm="1">
        <f t="array" aca="1" ref="E1618" ca="1">INDIRECT("'Room Details'!$F$1620")</f>
        <v xml:space="preserve"> </v>
      </c>
      <c r="F1618" cm="1">
        <f t="array" aca="1" ref="F1618" ca="1">INDIRECT("'Room Details'!$G$1620")</f>
        <v>0</v>
      </c>
      <c r="G1618" cm="1">
        <f t="array" aca="1" ref="G1618" ca="1">INDIRECT("'Room Details'!$H$1620")</f>
        <v>0</v>
      </c>
      <c r="H1618" cm="1">
        <f t="array" aca="1" ref="H1618" ca="1">INDIRECT("'Room Details'!$I$1620")</f>
        <v>0</v>
      </c>
      <c r="I1618" cm="1">
        <f t="array" aca="1" ref="I1618" ca="1">INDIRECT("'Room Details'!$J$1620")</f>
        <v>0</v>
      </c>
      <c r="J1618" cm="1">
        <f t="array" aca="1" ref="J1618" ca="1">INDIRECT("'Room Details'!$K$1620")</f>
        <v>0</v>
      </c>
      <c r="K1618" t="str" cm="1">
        <f t="array" aca="1" ref="K1618" ca="1">INDIRECT("'Room Details'!$L$1620")</f>
        <v xml:space="preserve"> </v>
      </c>
      <c r="L1618" cm="1">
        <f t="array" aca="1" ref="L1618" ca="1">INDIRECT("'Room Details'!$M$1620")</f>
        <v>0</v>
      </c>
      <c r="M1618" cm="1">
        <f t="array" aca="1" ref="M1618" ca="1">INDIRECT("'Room Details'!$N$1620")</f>
        <v>0</v>
      </c>
      <c r="N1618" cm="1">
        <f t="array" aca="1" ref="N1618" ca="1">INDIRECT("'Room Details'!$O$1620")</f>
        <v>0</v>
      </c>
      <c r="O1618" cm="1">
        <f t="array" aca="1" ref="O1618" ca="1">INDIRECT("'Room Details'!$P$1620")</f>
        <v>0</v>
      </c>
    </row>
    <row r="1619" spans="1:15" x14ac:dyDescent="0.25">
      <c r="A1619" cm="1">
        <f t="array" aca="1" ref="A1619" ca="1">INDIRECT("'Room Details'!$B$1621")</f>
        <v>0</v>
      </c>
      <c r="B1619" cm="1">
        <f t="array" aca="1" ref="B1619" ca="1">INDIRECT("'Room Details'!$C$1621")</f>
        <v>0</v>
      </c>
      <c r="C1619" cm="1">
        <f t="array" aca="1" ref="C1619" ca="1">INDIRECT("'Room Details'!$D$1621")</f>
        <v>0</v>
      </c>
      <c r="D1619" cm="1">
        <f t="array" aca="1" ref="D1619" ca="1">INDIRECT("'Room Details'!$E$1621")</f>
        <v>0</v>
      </c>
      <c r="E1619" t="str" cm="1">
        <f t="array" aca="1" ref="E1619" ca="1">INDIRECT("'Room Details'!$F$1621")</f>
        <v xml:space="preserve"> </v>
      </c>
      <c r="F1619" cm="1">
        <f t="array" aca="1" ref="F1619" ca="1">INDIRECT("'Room Details'!$G$1621")</f>
        <v>0</v>
      </c>
      <c r="G1619" cm="1">
        <f t="array" aca="1" ref="G1619" ca="1">INDIRECT("'Room Details'!$H$1621")</f>
        <v>0</v>
      </c>
      <c r="H1619" cm="1">
        <f t="array" aca="1" ref="H1619" ca="1">INDIRECT("'Room Details'!$I$1621")</f>
        <v>0</v>
      </c>
      <c r="I1619" cm="1">
        <f t="array" aca="1" ref="I1619" ca="1">INDIRECT("'Room Details'!$J$1621")</f>
        <v>0</v>
      </c>
      <c r="J1619" cm="1">
        <f t="array" aca="1" ref="J1619" ca="1">INDIRECT("'Room Details'!$K$1621")</f>
        <v>0</v>
      </c>
      <c r="K1619" t="str" cm="1">
        <f t="array" aca="1" ref="K1619" ca="1">INDIRECT("'Room Details'!$L$1621")</f>
        <v xml:space="preserve"> </v>
      </c>
      <c r="L1619" cm="1">
        <f t="array" aca="1" ref="L1619" ca="1">INDIRECT("'Room Details'!$M$1621")</f>
        <v>0</v>
      </c>
      <c r="M1619" cm="1">
        <f t="array" aca="1" ref="M1619" ca="1">INDIRECT("'Room Details'!$N$1621")</f>
        <v>0</v>
      </c>
      <c r="N1619" cm="1">
        <f t="array" aca="1" ref="N1619" ca="1">INDIRECT("'Room Details'!$O$1621")</f>
        <v>0</v>
      </c>
      <c r="O1619" cm="1">
        <f t="array" aca="1" ref="O1619" ca="1">INDIRECT("'Room Details'!$P$1621")</f>
        <v>0</v>
      </c>
    </row>
    <row r="1620" spans="1:15" x14ac:dyDescent="0.25">
      <c r="A1620" cm="1">
        <f t="array" aca="1" ref="A1620" ca="1">INDIRECT("'Room Details'!$B$1622")</f>
        <v>0</v>
      </c>
      <c r="B1620" cm="1">
        <f t="array" aca="1" ref="B1620" ca="1">INDIRECT("'Room Details'!$C$1622")</f>
        <v>0</v>
      </c>
      <c r="C1620" cm="1">
        <f t="array" aca="1" ref="C1620" ca="1">INDIRECT("'Room Details'!$D$1622")</f>
        <v>0</v>
      </c>
      <c r="D1620" cm="1">
        <f t="array" aca="1" ref="D1620" ca="1">INDIRECT("'Room Details'!$E$1622")</f>
        <v>0</v>
      </c>
      <c r="E1620" t="str" cm="1">
        <f t="array" aca="1" ref="E1620" ca="1">INDIRECT("'Room Details'!$F$1622")</f>
        <v xml:space="preserve"> </v>
      </c>
      <c r="F1620" cm="1">
        <f t="array" aca="1" ref="F1620" ca="1">INDIRECT("'Room Details'!$G$1622")</f>
        <v>0</v>
      </c>
      <c r="G1620" cm="1">
        <f t="array" aca="1" ref="G1620" ca="1">INDIRECT("'Room Details'!$H$1622")</f>
        <v>0</v>
      </c>
      <c r="H1620" cm="1">
        <f t="array" aca="1" ref="H1620" ca="1">INDIRECT("'Room Details'!$I$1622")</f>
        <v>0</v>
      </c>
      <c r="I1620" cm="1">
        <f t="array" aca="1" ref="I1620" ca="1">INDIRECT("'Room Details'!$J$1622")</f>
        <v>0</v>
      </c>
      <c r="J1620" cm="1">
        <f t="array" aca="1" ref="J1620" ca="1">INDIRECT("'Room Details'!$K$1622")</f>
        <v>0</v>
      </c>
      <c r="K1620" t="str" cm="1">
        <f t="array" aca="1" ref="K1620" ca="1">INDIRECT("'Room Details'!$L$1622")</f>
        <v xml:space="preserve"> </v>
      </c>
      <c r="L1620" cm="1">
        <f t="array" aca="1" ref="L1620" ca="1">INDIRECT("'Room Details'!$M$1622")</f>
        <v>0</v>
      </c>
      <c r="M1620" cm="1">
        <f t="array" aca="1" ref="M1620" ca="1">INDIRECT("'Room Details'!$N$1622")</f>
        <v>0</v>
      </c>
      <c r="N1620" cm="1">
        <f t="array" aca="1" ref="N1620" ca="1">INDIRECT("'Room Details'!$O$1622")</f>
        <v>0</v>
      </c>
      <c r="O1620" cm="1">
        <f t="array" aca="1" ref="O1620" ca="1">INDIRECT("'Room Details'!$P$1622")</f>
        <v>0</v>
      </c>
    </row>
    <row r="1621" spans="1:15" x14ac:dyDescent="0.25">
      <c r="A1621" cm="1">
        <f t="array" aca="1" ref="A1621" ca="1">INDIRECT("'Room Details'!$B$1623")</f>
        <v>0</v>
      </c>
      <c r="B1621" cm="1">
        <f t="array" aca="1" ref="B1621" ca="1">INDIRECT("'Room Details'!$C$1623")</f>
        <v>0</v>
      </c>
      <c r="C1621" cm="1">
        <f t="array" aca="1" ref="C1621" ca="1">INDIRECT("'Room Details'!$D$1623")</f>
        <v>0</v>
      </c>
      <c r="D1621" cm="1">
        <f t="array" aca="1" ref="D1621" ca="1">INDIRECT("'Room Details'!$E$1623")</f>
        <v>0</v>
      </c>
      <c r="E1621" t="str" cm="1">
        <f t="array" aca="1" ref="E1621" ca="1">INDIRECT("'Room Details'!$F$1623")</f>
        <v xml:space="preserve"> </v>
      </c>
      <c r="F1621" cm="1">
        <f t="array" aca="1" ref="F1621" ca="1">INDIRECT("'Room Details'!$G$1623")</f>
        <v>0</v>
      </c>
      <c r="G1621" cm="1">
        <f t="array" aca="1" ref="G1621" ca="1">INDIRECT("'Room Details'!$H$1623")</f>
        <v>0</v>
      </c>
      <c r="H1621" cm="1">
        <f t="array" aca="1" ref="H1621" ca="1">INDIRECT("'Room Details'!$I$1623")</f>
        <v>0</v>
      </c>
      <c r="I1621" cm="1">
        <f t="array" aca="1" ref="I1621" ca="1">INDIRECT("'Room Details'!$J$1623")</f>
        <v>0</v>
      </c>
      <c r="J1621" cm="1">
        <f t="array" aca="1" ref="J1621" ca="1">INDIRECT("'Room Details'!$K$1623")</f>
        <v>0</v>
      </c>
      <c r="K1621" t="str" cm="1">
        <f t="array" aca="1" ref="K1621" ca="1">INDIRECT("'Room Details'!$L$1623")</f>
        <v xml:space="preserve"> </v>
      </c>
      <c r="L1621" cm="1">
        <f t="array" aca="1" ref="L1621" ca="1">INDIRECT("'Room Details'!$M$1623")</f>
        <v>0</v>
      </c>
      <c r="M1621" cm="1">
        <f t="array" aca="1" ref="M1621" ca="1">INDIRECT("'Room Details'!$N$1623")</f>
        <v>0</v>
      </c>
      <c r="N1621" cm="1">
        <f t="array" aca="1" ref="N1621" ca="1">INDIRECT("'Room Details'!$O$1623")</f>
        <v>0</v>
      </c>
      <c r="O1621" cm="1">
        <f t="array" aca="1" ref="O1621" ca="1">INDIRECT("'Room Details'!$P$1623")</f>
        <v>0</v>
      </c>
    </row>
    <row r="1622" spans="1:15" x14ac:dyDescent="0.25">
      <c r="A1622" cm="1">
        <f t="array" aca="1" ref="A1622" ca="1">INDIRECT("'Room Details'!$B$1624")</f>
        <v>0</v>
      </c>
      <c r="B1622" cm="1">
        <f t="array" aca="1" ref="B1622" ca="1">INDIRECT("'Room Details'!$C$1624")</f>
        <v>0</v>
      </c>
      <c r="C1622" cm="1">
        <f t="array" aca="1" ref="C1622" ca="1">INDIRECT("'Room Details'!$D$1624")</f>
        <v>0</v>
      </c>
      <c r="D1622" cm="1">
        <f t="array" aca="1" ref="D1622" ca="1">INDIRECT("'Room Details'!$E$1624")</f>
        <v>0</v>
      </c>
      <c r="E1622" t="str" cm="1">
        <f t="array" aca="1" ref="E1622" ca="1">INDIRECT("'Room Details'!$F$1624")</f>
        <v xml:space="preserve"> </v>
      </c>
      <c r="F1622" cm="1">
        <f t="array" aca="1" ref="F1622" ca="1">INDIRECT("'Room Details'!$G$1624")</f>
        <v>0</v>
      </c>
      <c r="G1622" cm="1">
        <f t="array" aca="1" ref="G1622" ca="1">INDIRECT("'Room Details'!$H$1624")</f>
        <v>0</v>
      </c>
      <c r="H1622" cm="1">
        <f t="array" aca="1" ref="H1622" ca="1">INDIRECT("'Room Details'!$I$1624")</f>
        <v>0</v>
      </c>
      <c r="I1622" cm="1">
        <f t="array" aca="1" ref="I1622" ca="1">INDIRECT("'Room Details'!$J$1624")</f>
        <v>0</v>
      </c>
      <c r="J1622" cm="1">
        <f t="array" aca="1" ref="J1622" ca="1">INDIRECT("'Room Details'!$K$1624")</f>
        <v>0</v>
      </c>
      <c r="K1622" t="str" cm="1">
        <f t="array" aca="1" ref="K1622" ca="1">INDIRECT("'Room Details'!$L$1624")</f>
        <v xml:space="preserve"> </v>
      </c>
      <c r="L1622" cm="1">
        <f t="array" aca="1" ref="L1622" ca="1">INDIRECT("'Room Details'!$M$1624")</f>
        <v>0</v>
      </c>
      <c r="M1622" cm="1">
        <f t="array" aca="1" ref="M1622" ca="1">INDIRECT("'Room Details'!$N$1624")</f>
        <v>0</v>
      </c>
      <c r="N1622" cm="1">
        <f t="array" aca="1" ref="N1622" ca="1">INDIRECT("'Room Details'!$O$1624")</f>
        <v>0</v>
      </c>
      <c r="O1622" cm="1">
        <f t="array" aca="1" ref="O1622" ca="1">INDIRECT("'Room Details'!$P$1624")</f>
        <v>0</v>
      </c>
    </row>
    <row r="1623" spans="1:15" x14ac:dyDescent="0.25">
      <c r="A1623" cm="1">
        <f t="array" aca="1" ref="A1623" ca="1">INDIRECT("'Room Details'!$B$1625")</f>
        <v>0</v>
      </c>
      <c r="B1623" cm="1">
        <f t="array" aca="1" ref="B1623" ca="1">INDIRECT("'Room Details'!$C$1625")</f>
        <v>0</v>
      </c>
      <c r="C1623" cm="1">
        <f t="array" aca="1" ref="C1623" ca="1">INDIRECT("'Room Details'!$D$1625")</f>
        <v>0</v>
      </c>
      <c r="D1623" cm="1">
        <f t="array" aca="1" ref="D1623" ca="1">INDIRECT("'Room Details'!$E$1625")</f>
        <v>0</v>
      </c>
      <c r="E1623" t="str" cm="1">
        <f t="array" aca="1" ref="E1623" ca="1">INDIRECT("'Room Details'!$F$1625")</f>
        <v xml:space="preserve"> </v>
      </c>
      <c r="F1623" cm="1">
        <f t="array" aca="1" ref="F1623" ca="1">INDIRECT("'Room Details'!$G$1625")</f>
        <v>0</v>
      </c>
      <c r="G1623" cm="1">
        <f t="array" aca="1" ref="G1623" ca="1">INDIRECT("'Room Details'!$H$1625")</f>
        <v>0</v>
      </c>
      <c r="H1623" cm="1">
        <f t="array" aca="1" ref="H1623" ca="1">INDIRECT("'Room Details'!$I$1625")</f>
        <v>0</v>
      </c>
      <c r="I1623" cm="1">
        <f t="array" aca="1" ref="I1623" ca="1">INDIRECT("'Room Details'!$J$1625")</f>
        <v>0</v>
      </c>
      <c r="J1623" cm="1">
        <f t="array" aca="1" ref="J1623" ca="1">INDIRECT("'Room Details'!$K$1625")</f>
        <v>0</v>
      </c>
      <c r="K1623" t="str" cm="1">
        <f t="array" aca="1" ref="K1623" ca="1">INDIRECT("'Room Details'!$L$1625")</f>
        <v xml:space="preserve"> </v>
      </c>
      <c r="L1623" cm="1">
        <f t="array" aca="1" ref="L1623" ca="1">INDIRECT("'Room Details'!$M$1625")</f>
        <v>0</v>
      </c>
      <c r="M1623" cm="1">
        <f t="array" aca="1" ref="M1623" ca="1">INDIRECT("'Room Details'!$N$1625")</f>
        <v>0</v>
      </c>
      <c r="N1623" cm="1">
        <f t="array" aca="1" ref="N1623" ca="1">INDIRECT("'Room Details'!$O$1625")</f>
        <v>0</v>
      </c>
      <c r="O1623" cm="1">
        <f t="array" aca="1" ref="O1623" ca="1">INDIRECT("'Room Details'!$P$1625")</f>
        <v>0</v>
      </c>
    </row>
    <row r="1624" spans="1:15" x14ac:dyDescent="0.25">
      <c r="A1624" cm="1">
        <f t="array" aca="1" ref="A1624" ca="1">INDIRECT("'Room Details'!$B$1626")</f>
        <v>0</v>
      </c>
      <c r="B1624" cm="1">
        <f t="array" aca="1" ref="B1624" ca="1">INDIRECT("'Room Details'!$C$1626")</f>
        <v>0</v>
      </c>
      <c r="C1624" cm="1">
        <f t="array" aca="1" ref="C1624" ca="1">INDIRECT("'Room Details'!$D$1626")</f>
        <v>0</v>
      </c>
      <c r="D1624" cm="1">
        <f t="array" aca="1" ref="D1624" ca="1">INDIRECT("'Room Details'!$E$1626")</f>
        <v>0</v>
      </c>
      <c r="E1624" t="str" cm="1">
        <f t="array" aca="1" ref="E1624" ca="1">INDIRECT("'Room Details'!$F$1626")</f>
        <v xml:space="preserve"> </v>
      </c>
      <c r="F1624" cm="1">
        <f t="array" aca="1" ref="F1624" ca="1">INDIRECT("'Room Details'!$G$1626")</f>
        <v>0</v>
      </c>
      <c r="G1624" cm="1">
        <f t="array" aca="1" ref="G1624" ca="1">INDIRECT("'Room Details'!$H$1626")</f>
        <v>0</v>
      </c>
      <c r="H1624" cm="1">
        <f t="array" aca="1" ref="H1624" ca="1">INDIRECT("'Room Details'!$I$1626")</f>
        <v>0</v>
      </c>
      <c r="I1624" cm="1">
        <f t="array" aca="1" ref="I1624" ca="1">INDIRECT("'Room Details'!$J$1626")</f>
        <v>0</v>
      </c>
      <c r="J1624" cm="1">
        <f t="array" aca="1" ref="J1624" ca="1">INDIRECT("'Room Details'!$K$1626")</f>
        <v>0</v>
      </c>
      <c r="K1624" t="str" cm="1">
        <f t="array" aca="1" ref="K1624" ca="1">INDIRECT("'Room Details'!$L$1626")</f>
        <v xml:space="preserve"> </v>
      </c>
      <c r="L1624" cm="1">
        <f t="array" aca="1" ref="L1624" ca="1">INDIRECT("'Room Details'!$M$1626")</f>
        <v>0</v>
      </c>
      <c r="M1624" cm="1">
        <f t="array" aca="1" ref="M1624" ca="1">INDIRECT("'Room Details'!$N$1626")</f>
        <v>0</v>
      </c>
      <c r="N1624" cm="1">
        <f t="array" aca="1" ref="N1624" ca="1">INDIRECT("'Room Details'!$O$1626")</f>
        <v>0</v>
      </c>
      <c r="O1624" cm="1">
        <f t="array" aca="1" ref="O1624" ca="1">INDIRECT("'Room Details'!$P$1626")</f>
        <v>0</v>
      </c>
    </row>
    <row r="1625" spans="1:15" x14ac:dyDescent="0.25">
      <c r="A1625" cm="1">
        <f t="array" aca="1" ref="A1625" ca="1">INDIRECT("'Room Details'!$B$1627")</f>
        <v>0</v>
      </c>
      <c r="B1625" cm="1">
        <f t="array" aca="1" ref="B1625" ca="1">INDIRECT("'Room Details'!$C$1627")</f>
        <v>0</v>
      </c>
      <c r="C1625" cm="1">
        <f t="array" aca="1" ref="C1625" ca="1">INDIRECT("'Room Details'!$D$1627")</f>
        <v>0</v>
      </c>
      <c r="D1625" cm="1">
        <f t="array" aca="1" ref="D1625" ca="1">INDIRECT("'Room Details'!$E$1627")</f>
        <v>0</v>
      </c>
      <c r="E1625" t="str" cm="1">
        <f t="array" aca="1" ref="E1625" ca="1">INDIRECT("'Room Details'!$F$1627")</f>
        <v xml:space="preserve"> </v>
      </c>
      <c r="F1625" cm="1">
        <f t="array" aca="1" ref="F1625" ca="1">INDIRECT("'Room Details'!$G$1627")</f>
        <v>0</v>
      </c>
      <c r="G1625" cm="1">
        <f t="array" aca="1" ref="G1625" ca="1">INDIRECT("'Room Details'!$H$1627")</f>
        <v>0</v>
      </c>
      <c r="H1625" cm="1">
        <f t="array" aca="1" ref="H1625" ca="1">INDIRECT("'Room Details'!$I$1627")</f>
        <v>0</v>
      </c>
      <c r="I1625" cm="1">
        <f t="array" aca="1" ref="I1625" ca="1">INDIRECT("'Room Details'!$J$1627")</f>
        <v>0</v>
      </c>
      <c r="J1625" cm="1">
        <f t="array" aca="1" ref="J1625" ca="1">INDIRECT("'Room Details'!$K$1627")</f>
        <v>0</v>
      </c>
      <c r="K1625" t="str" cm="1">
        <f t="array" aca="1" ref="K1625" ca="1">INDIRECT("'Room Details'!$L$1627")</f>
        <v xml:space="preserve"> </v>
      </c>
      <c r="L1625" cm="1">
        <f t="array" aca="1" ref="L1625" ca="1">INDIRECT("'Room Details'!$M$1627")</f>
        <v>0</v>
      </c>
      <c r="M1625" cm="1">
        <f t="array" aca="1" ref="M1625" ca="1">INDIRECT("'Room Details'!$N$1627")</f>
        <v>0</v>
      </c>
      <c r="N1625" cm="1">
        <f t="array" aca="1" ref="N1625" ca="1">INDIRECT("'Room Details'!$O$1627")</f>
        <v>0</v>
      </c>
      <c r="O1625" cm="1">
        <f t="array" aca="1" ref="O1625" ca="1">INDIRECT("'Room Details'!$P$1627")</f>
        <v>0</v>
      </c>
    </row>
    <row r="1626" spans="1:15" x14ac:dyDescent="0.25">
      <c r="A1626" cm="1">
        <f t="array" aca="1" ref="A1626" ca="1">INDIRECT("'Room Details'!$B$1628")</f>
        <v>0</v>
      </c>
      <c r="B1626" cm="1">
        <f t="array" aca="1" ref="B1626" ca="1">INDIRECT("'Room Details'!$C$1628")</f>
        <v>0</v>
      </c>
      <c r="C1626" cm="1">
        <f t="array" aca="1" ref="C1626" ca="1">INDIRECT("'Room Details'!$D$1628")</f>
        <v>0</v>
      </c>
      <c r="D1626" cm="1">
        <f t="array" aca="1" ref="D1626" ca="1">INDIRECT("'Room Details'!$E$1628")</f>
        <v>0</v>
      </c>
      <c r="E1626" t="str" cm="1">
        <f t="array" aca="1" ref="E1626" ca="1">INDIRECT("'Room Details'!$F$1628")</f>
        <v xml:space="preserve"> </v>
      </c>
      <c r="F1626" cm="1">
        <f t="array" aca="1" ref="F1626" ca="1">INDIRECT("'Room Details'!$G$1628")</f>
        <v>0</v>
      </c>
      <c r="G1626" cm="1">
        <f t="array" aca="1" ref="G1626" ca="1">INDIRECT("'Room Details'!$H$1628")</f>
        <v>0</v>
      </c>
      <c r="H1626" cm="1">
        <f t="array" aca="1" ref="H1626" ca="1">INDIRECT("'Room Details'!$I$1628")</f>
        <v>0</v>
      </c>
      <c r="I1626" cm="1">
        <f t="array" aca="1" ref="I1626" ca="1">INDIRECT("'Room Details'!$J$1628")</f>
        <v>0</v>
      </c>
      <c r="J1626" cm="1">
        <f t="array" aca="1" ref="J1626" ca="1">INDIRECT("'Room Details'!$K$1628")</f>
        <v>0</v>
      </c>
      <c r="K1626" t="str" cm="1">
        <f t="array" aca="1" ref="K1626" ca="1">INDIRECT("'Room Details'!$L$1628")</f>
        <v xml:space="preserve"> </v>
      </c>
      <c r="L1626" cm="1">
        <f t="array" aca="1" ref="L1626" ca="1">INDIRECT("'Room Details'!$M$1628")</f>
        <v>0</v>
      </c>
      <c r="M1626" cm="1">
        <f t="array" aca="1" ref="M1626" ca="1">INDIRECT("'Room Details'!$N$1628")</f>
        <v>0</v>
      </c>
      <c r="N1626" cm="1">
        <f t="array" aca="1" ref="N1626" ca="1">INDIRECT("'Room Details'!$O$1628")</f>
        <v>0</v>
      </c>
      <c r="O1626" cm="1">
        <f t="array" aca="1" ref="O1626" ca="1">INDIRECT("'Room Details'!$P$1628")</f>
        <v>0</v>
      </c>
    </row>
    <row r="1627" spans="1:15" x14ac:dyDescent="0.25">
      <c r="A1627" cm="1">
        <f t="array" aca="1" ref="A1627" ca="1">INDIRECT("'Room Details'!$B$1629")</f>
        <v>0</v>
      </c>
      <c r="B1627" cm="1">
        <f t="array" aca="1" ref="B1627" ca="1">INDIRECT("'Room Details'!$C$1629")</f>
        <v>0</v>
      </c>
      <c r="C1627" cm="1">
        <f t="array" aca="1" ref="C1627" ca="1">INDIRECT("'Room Details'!$D$1629")</f>
        <v>0</v>
      </c>
      <c r="D1627" cm="1">
        <f t="array" aca="1" ref="D1627" ca="1">INDIRECT("'Room Details'!$E$1629")</f>
        <v>0</v>
      </c>
      <c r="E1627" t="str" cm="1">
        <f t="array" aca="1" ref="E1627" ca="1">INDIRECT("'Room Details'!$F$1629")</f>
        <v xml:space="preserve"> </v>
      </c>
      <c r="F1627" cm="1">
        <f t="array" aca="1" ref="F1627" ca="1">INDIRECT("'Room Details'!$G$1629")</f>
        <v>0</v>
      </c>
      <c r="G1627" cm="1">
        <f t="array" aca="1" ref="G1627" ca="1">INDIRECT("'Room Details'!$H$1629")</f>
        <v>0</v>
      </c>
      <c r="H1627" cm="1">
        <f t="array" aca="1" ref="H1627" ca="1">INDIRECT("'Room Details'!$I$1629")</f>
        <v>0</v>
      </c>
      <c r="I1627" cm="1">
        <f t="array" aca="1" ref="I1627" ca="1">INDIRECT("'Room Details'!$J$1629")</f>
        <v>0</v>
      </c>
      <c r="J1627" cm="1">
        <f t="array" aca="1" ref="J1627" ca="1">INDIRECT("'Room Details'!$K$1629")</f>
        <v>0</v>
      </c>
      <c r="K1627" t="str" cm="1">
        <f t="array" aca="1" ref="K1627" ca="1">INDIRECT("'Room Details'!$L$1629")</f>
        <v xml:space="preserve"> </v>
      </c>
      <c r="L1627" cm="1">
        <f t="array" aca="1" ref="L1627" ca="1">INDIRECT("'Room Details'!$M$1629")</f>
        <v>0</v>
      </c>
      <c r="M1627" cm="1">
        <f t="array" aca="1" ref="M1627" ca="1">INDIRECT("'Room Details'!$N$1629")</f>
        <v>0</v>
      </c>
      <c r="N1627" cm="1">
        <f t="array" aca="1" ref="N1627" ca="1">INDIRECT("'Room Details'!$O$1629")</f>
        <v>0</v>
      </c>
      <c r="O1627" cm="1">
        <f t="array" aca="1" ref="O1627" ca="1">INDIRECT("'Room Details'!$P$1629")</f>
        <v>0</v>
      </c>
    </row>
    <row r="1628" spans="1:15" x14ac:dyDescent="0.25">
      <c r="A1628" cm="1">
        <f t="array" aca="1" ref="A1628" ca="1">INDIRECT("'Room Details'!$B$1630")</f>
        <v>0</v>
      </c>
      <c r="B1628" cm="1">
        <f t="array" aca="1" ref="B1628" ca="1">INDIRECT("'Room Details'!$C$1630")</f>
        <v>0</v>
      </c>
      <c r="C1628" cm="1">
        <f t="array" aca="1" ref="C1628" ca="1">INDIRECT("'Room Details'!$D$1630")</f>
        <v>0</v>
      </c>
      <c r="D1628" cm="1">
        <f t="array" aca="1" ref="D1628" ca="1">INDIRECT("'Room Details'!$E$1630")</f>
        <v>0</v>
      </c>
      <c r="E1628" t="str" cm="1">
        <f t="array" aca="1" ref="E1628" ca="1">INDIRECT("'Room Details'!$F$1630")</f>
        <v xml:space="preserve"> </v>
      </c>
      <c r="F1628" cm="1">
        <f t="array" aca="1" ref="F1628" ca="1">INDIRECT("'Room Details'!$G$1630")</f>
        <v>0</v>
      </c>
      <c r="G1628" cm="1">
        <f t="array" aca="1" ref="G1628" ca="1">INDIRECT("'Room Details'!$H$1630")</f>
        <v>0</v>
      </c>
      <c r="H1628" cm="1">
        <f t="array" aca="1" ref="H1628" ca="1">INDIRECT("'Room Details'!$I$1630")</f>
        <v>0</v>
      </c>
      <c r="I1628" cm="1">
        <f t="array" aca="1" ref="I1628" ca="1">INDIRECT("'Room Details'!$J$1630")</f>
        <v>0</v>
      </c>
      <c r="J1628" cm="1">
        <f t="array" aca="1" ref="J1628" ca="1">INDIRECT("'Room Details'!$K$1630")</f>
        <v>0</v>
      </c>
      <c r="K1628" t="str" cm="1">
        <f t="array" aca="1" ref="K1628" ca="1">INDIRECT("'Room Details'!$L$1630")</f>
        <v xml:space="preserve"> </v>
      </c>
      <c r="L1628" cm="1">
        <f t="array" aca="1" ref="L1628" ca="1">INDIRECT("'Room Details'!$M$1630")</f>
        <v>0</v>
      </c>
      <c r="M1628" cm="1">
        <f t="array" aca="1" ref="M1628" ca="1">INDIRECT("'Room Details'!$N$1630")</f>
        <v>0</v>
      </c>
      <c r="N1628" cm="1">
        <f t="array" aca="1" ref="N1628" ca="1">INDIRECT("'Room Details'!$O$1630")</f>
        <v>0</v>
      </c>
      <c r="O1628" cm="1">
        <f t="array" aca="1" ref="O1628" ca="1">INDIRECT("'Room Details'!$P$1630")</f>
        <v>0</v>
      </c>
    </row>
    <row r="1629" spans="1:15" x14ac:dyDescent="0.25">
      <c r="A1629" cm="1">
        <f t="array" aca="1" ref="A1629" ca="1">INDIRECT("'Room Details'!$B$1631")</f>
        <v>0</v>
      </c>
      <c r="B1629" cm="1">
        <f t="array" aca="1" ref="B1629" ca="1">INDIRECT("'Room Details'!$C$1631")</f>
        <v>0</v>
      </c>
      <c r="C1629" cm="1">
        <f t="array" aca="1" ref="C1629" ca="1">INDIRECT("'Room Details'!$D$1631")</f>
        <v>0</v>
      </c>
      <c r="D1629" cm="1">
        <f t="array" aca="1" ref="D1629" ca="1">INDIRECT("'Room Details'!$E$1631")</f>
        <v>0</v>
      </c>
      <c r="E1629" t="str" cm="1">
        <f t="array" aca="1" ref="E1629" ca="1">INDIRECT("'Room Details'!$F$1631")</f>
        <v xml:space="preserve"> </v>
      </c>
      <c r="F1629" cm="1">
        <f t="array" aca="1" ref="F1629" ca="1">INDIRECT("'Room Details'!$G$1631")</f>
        <v>0</v>
      </c>
      <c r="G1629" cm="1">
        <f t="array" aca="1" ref="G1629" ca="1">INDIRECT("'Room Details'!$H$1631")</f>
        <v>0</v>
      </c>
      <c r="H1629" cm="1">
        <f t="array" aca="1" ref="H1629" ca="1">INDIRECT("'Room Details'!$I$1631")</f>
        <v>0</v>
      </c>
      <c r="I1629" cm="1">
        <f t="array" aca="1" ref="I1629" ca="1">INDIRECT("'Room Details'!$J$1631")</f>
        <v>0</v>
      </c>
      <c r="J1629" cm="1">
        <f t="array" aca="1" ref="J1629" ca="1">INDIRECT("'Room Details'!$K$1631")</f>
        <v>0</v>
      </c>
      <c r="K1629" t="str" cm="1">
        <f t="array" aca="1" ref="K1629" ca="1">INDIRECT("'Room Details'!$L$1631")</f>
        <v xml:space="preserve"> </v>
      </c>
      <c r="L1629" cm="1">
        <f t="array" aca="1" ref="L1629" ca="1">INDIRECT("'Room Details'!$M$1631")</f>
        <v>0</v>
      </c>
      <c r="M1629" cm="1">
        <f t="array" aca="1" ref="M1629" ca="1">INDIRECT("'Room Details'!$N$1631")</f>
        <v>0</v>
      </c>
      <c r="N1629" cm="1">
        <f t="array" aca="1" ref="N1629" ca="1">INDIRECT("'Room Details'!$O$1631")</f>
        <v>0</v>
      </c>
      <c r="O1629" cm="1">
        <f t="array" aca="1" ref="O1629" ca="1">INDIRECT("'Room Details'!$P$1631")</f>
        <v>0</v>
      </c>
    </row>
    <row r="1630" spans="1:15" x14ac:dyDescent="0.25">
      <c r="A1630" cm="1">
        <f t="array" aca="1" ref="A1630" ca="1">INDIRECT("'Room Details'!$B$1632")</f>
        <v>0</v>
      </c>
      <c r="B1630" cm="1">
        <f t="array" aca="1" ref="B1630" ca="1">INDIRECT("'Room Details'!$C$1632")</f>
        <v>0</v>
      </c>
      <c r="C1630" cm="1">
        <f t="array" aca="1" ref="C1630" ca="1">INDIRECT("'Room Details'!$D$1632")</f>
        <v>0</v>
      </c>
      <c r="D1630" cm="1">
        <f t="array" aca="1" ref="D1630" ca="1">INDIRECT("'Room Details'!$E$1632")</f>
        <v>0</v>
      </c>
      <c r="E1630" t="str" cm="1">
        <f t="array" aca="1" ref="E1630" ca="1">INDIRECT("'Room Details'!$F$1632")</f>
        <v xml:space="preserve"> </v>
      </c>
      <c r="F1630" cm="1">
        <f t="array" aca="1" ref="F1630" ca="1">INDIRECT("'Room Details'!$G$1632")</f>
        <v>0</v>
      </c>
      <c r="G1630" cm="1">
        <f t="array" aca="1" ref="G1630" ca="1">INDIRECT("'Room Details'!$H$1632")</f>
        <v>0</v>
      </c>
      <c r="H1630" cm="1">
        <f t="array" aca="1" ref="H1630" ca="1">INDIRECT("'Room Details'!$I$1632")</f>
        <v>0</v>
      </c>
      <c r="I1630" cm="1">
        <f t="array" aca="1" ref="I1630" ca="1">INDIRECT("'Room Details'!$J$1632")</f>
        <v>0</v>
      </c>
      <c r="J1630" cm="1">
        <f t="array" aca="1" ref="J1630" ca="1">INDIRECT("'Room Details'!$K$1632")</f>
        <v>0</v>
      </c>
      <c r="K1630" t="str" cm="1">
        <f t="array" aca="1" ref="K1630" ca="1">INDIRECT("'Room Details'!$L$1632")</f>
        <v xml:space="preserve"> </v>
      </c>
      <c r="L1630" cm="1">
        <f t="array" aca="1" ref="L1630" ca="1">INDIRECT("'Room Details'!$M$1632")</f>
        <v>0</v>
      </c>
      <c r="M1630" cm="1">
        <f t="array" aca="1" ref="M1630" ca="1">INDIRECT("'Room Details'!$N$1632")</f>
        <v>0</v>
      </c>
      <c r="N1630" cm="1">
        <f t="array" aca="1" ref="N1630" ca="1">INDIRECT("'Room Details'!$O$1632")</f>
        <v>0</v>
      </c>
      <c r="O1630" cm="1">
        <f t="array" aca="1" ref="O1630" ca="1">INDIRECT("'Room Details'!$P$1632")</f>
        <v>0</v>
      </c>
    </row>
    <row r="1631" spans="1:15" x14ac:dyDescent="0.25">
      <c r="A1631" cm="1">
        <f t="array" aca="1" ref="A1631" ca="1">INDIRECT("'Room Details'!$B$1633")</f>
        <v>0</v>
      </c>
      <c r="B1631" cm="1">
        <f t="array" aca="1" ref="B1631" ca="1">INDIRECT("'Room Details'!$C$1633")</f>
        <v>0</v>
      </c>
      <c r="C1631" cm="1">
        <f t="array" aca="1" ref="C1631" ca="1">INDIRECT("'Room Details'!$D$1633")</f>
        <v>0</v>
      </c>
      <c r="D1631" cm="1">
        <f t="array" aca="1" ref="D1631" ca="1">INDIRECT("'Room Details'!$E$1633")</f>
        <v>0</v>
      </c>
      <c r="E1631" t="str" cm="1">
        <f t="array" aca="1" ref="E1631" ca="1">INDIRECT("'Room Details'!$F$1633")</f>
        <v xml:space="preserve"> </v>
      </c>
      <c r="F1631" cm="1">
        <f t="array" aca="1" ref="F1631" ca="1">INDIRECT("'Room Details'!$G$1633")</f>
        <v>0</v>
      </c>
      <c r="G1631" cm="1">
        <f t="array" aca="1" ref="G1631" ca="1">INDIRECT("'Room Details'!$H$1633")</f>
        <v>0</v>
      </c>
      <c r="H1631" cm="1">
        <f t="array" aca="1" ref="H1631" ca="1">INDIRECT("'Room Details'!$I$1633")</f>
        <v>0</v>
      </c>
      <c r="I1631" cm="1">
        <f t="array" aca="1" ref="I1631" ca="1">INDIRECT("'Room Details'!$J$1633")</f>
        <v>0</v>
      </c>
      <c r="J1631" cm="1">
        <f t="array" aca="1" ref="J1631" ca="1">INDIRECT("'Room Details'!$K$1633")</f>
        <v>0</v>
      </c>
      <c r="K1631" t="str" cm="1">
        <f t="array" aca="1" ref="K1631" ca="1">INDIRECT("'Room Details'!$L$1633")</f>
        <v xml:space="preserve"> </v>
      </c>
      <c r="L1631" cm="1">
        <f t="array" aca="1" ref="L1631" ca="1">INDIRECT("'Room Details'!$M$1633")</f>
        <v>0</v>
      </c>
      <c r="M1631" cm="1">
        <f t="array" aca="1" ref="M1631" ca="1">INDIRECT("'Room Details'!$N$1633")</f>
        <v>0</v>
      </c>
      <c r="N1631" cm="1">
        <f t="array" aca="1" ref="N1631" ca="1">INDIRECT("'Room Details'!$O$1633")</f>
        <v>0</v>
      </c>
      <c r="O1631" cm="1">
        <f t="array" aca="1" ref="O1631" ca="1">INDIRECT("'Room Details'!$P$1633")</f>
        <v>0</v>
      </c>
    </row>
    <row r="1632" spans="1:15" x14ac:dyDescent="0.25">
      <c r="A1632" cm="1">
        <f t="array" aca="1" ref="A1632" ca="1">INDIRECT("'Room Details'!$B$1634")</f>
        <v>0</v>
      </c>
      <c r="B1632" cm="1">
        <f t="array" aca="1" ref="B1632" ca="1">INDIRECT("'Room Details'!$C$1634")</f>
        <v>0</v>
      </c>
      <c r="C1632" cm="1">
        <f t="array" aca="1" ref="C1632" ca="1">INDIRECT("'Room Details'!$D$1634")</f>
        <v>0</v>
      </c>
      <c r="D1632" cm="1">
        <f t="array" aca="1" ref="D1632" ca="1">INDIRECT("'Room Details'!$E$1634")</f>
        <v>0</v>
      </c>
      <c r="E1632" t="str" cm="1">
        <f t="array" aca="1" ref="E1632" ca="1">INDIRECT("'Room Details'!$F$1634")</f>
        <v xml:space="preserve"> </v>
      </c>
      <c r="F1632" cm="1">
        <f t="array" aca="1" ref="F1632" ca="1">INDIRECT("'Room Details'!$G$1634")</f>
        <v>0</v>
      </c>
      <c r="G1632" cm="1">
        <f t="array" aca="1" ref="G1632" ca="1">INDIRECT("'Room Details'!$H$1634")</f>
        <v>0</v>
      </c>
      <c r="H1632" cm="1">
        <f t="array" aca="1" ref="H1632" ca="1">INDIRECT("'Room Details'!$I$1634")</f>
        <v>0</v>
      </c>
      <c r="I1632" cm="1">
        <f t="array" aca="1" ref="I1632" ca="1">INDIRECT("'Room Details'!$J$1634")</f>
        <v>0</v>
      </c>
      <c r="J1632" cm="1">
        <f t="array" aca="1" ref="J1632" ca="1">INDIRECT("'Room Details'!$K$1634")</f>
        <v>0</v>
      </c>
      <c r="K1632" t="str" cm="1">
        <f t="array" aca="1" ref="K1632" ca="1">INDIRECT("'Room Details'!$L$1634")</f>
        <v xml:space="preserve"> </v>
      </c>
      <c r="L1632" cm="1">
        <f t="array" aca="1" ref="L1632" ca="1">INDIRECT("'Room Details'!$M$1634")</f>
        <v>0</v>
      </c>
      <c r="M1632" cm="1">
        <f t="array" aca="1" ref="M1632" ca="1">INDIRECT("'Room Details'!$N$1634")</f>
        <v>0</v>
      </c>
      <c r="N1632" cm="1">
        <f t="array" aca="1" ref="N1632" ca="1">INDIRECT("'Room Details'!$O$1634")</f>
        <v>0</v>
      </c>
      <c r="O1632" cm="1">
        <f t="array" aca="1" ref="O1632" ca="1">INDIRECT("'Room Details'!$P$1634")</f>
        <v>0</v>
      </c>
    </row>
    <row r="1633" spans="1:15" x14ac:dyDescent="0.25">
      <c r="A1633" cm="1">
        <f t="array" aca="1" ref="A1633" ca="1">INDIRECT("'Room Details'!$B$1635")</f>
        <v>0</v>
      </c>
      <c r="B1633" cm="1">
        <f t="array" aca="1" ref="B1633" ca="1">INDIRECT("'Room Details'!$C$1635")</f>
        <v>0</v>
      </c>
      <c r="C1633" cm="1">
        <f t="array" aca="1" ref="C1633" ca="1">INDIRECT("'Room Details'!$D$1635")</f>
        <v>0</v>
      </c>
      <c r="D1633" cm="1">
        <f t="array" aca="1" ref="D1633" ca="1">INDIRECT("'Room Details'!$E$1635")</f>
        <v>0</v>
      </c>
      <c r="E1633" t="str" cm="1">
        <f t="array" aca="1" ref="E1633" ca="1">INDIRECT("'Room Details'!$F$1635")</f>
        <v xml:space="preserve"> </v>
      </c>
      <c r="F1633" cm="1">
        <f t="array" aca="1" ref="F1633" ca="1">INDIRECT("'Room Details'!$G$1635")</f>
        <v>0</v>
      </c>
      <c r="G1633" cm="1">
        <f t="array" aca="1" ref="G1633" ca="1">INDIRECT("'Room Details'!$H$1635")</f>
        <v>0</v>
      </c>
      <c r="H1633" cm="1">
        <f t="array" aca="1" ref="H1633" ca="1">INDIRECT("'Room Details'!$I$1635")</f>
        <v>0</v>
      </c>
      <c r="I1633" cm="1">
        <f t="array" aca="1" ref="I1633" ca="1">INDIRECT("'Room Details'!$J$1635")</f>
        <v>0</v>
      </c>
      <c r="J1633" cm="1">
        <f t="array" aca="1" ref="J1633" ca="1">INDIRECT("'Room Details'!$K$1635")</f>
        <v>0</v>
      </c>
      <c r="K1633" t="str" cm="1">
        <f t="array" aca="1" ref="K1633" ca="1">INDIRECT("'Room Details'!$L$1635")</f>
        <v xml:space="preserve"> </v>
      </c>
      <c r="L1633" cm="1">
        <f t="array" aca="1" ref="L1633" ca="1">INDIRECT("'Room Details'!$M$1635")</f>
        <v>0</v>
      </c>
      <c r="M1633" cm="1">
        <f t="array" aca="1" ref="M1633" ca="1">INDIRECT("'Room Details'!$N$1635")</f>
        <v>0</v>
      </c>
      <c r="N1633" cm="1">
        <f t="array" aca="1" ref="N1633" ca="1">INDIRECT("'Room Details'!$O$1635")</f>
        <v>0</v>
      </c>
      <c r="O1633" cm="1">
        <f t="array" aca="1" ref="O1633" ca="1">INDIRECT("'Room Details'!$P$1635")</f>
        <v>0</v>
      </c>
    </row>
    <row r="1634" spans="1:15" x14ac:dyDescent="0.25">
      <c r="A1634" cm="1">
        <f t="array" aca="1" ref="A1634" ca="1">INDIRECT("'Room Details'!$B$1636")</f>
        <v>0</v>
      </c>
      <c r="B1634" cm="1">
        <f t="array" aca="1" ref="B1634" ca="1">INDIRECT("'Room Details'!$C$1636")</f>
        <v>0</v>
      </c>
      <c r="C1634" cm="1">
        <f t="array" aca="1" ref="C1634" ca="1">INDIRECT("'Room Details'!$D$1636")</f>
        <v>0</v>
      </c>
      <c r="D1634" cm="1">
        <f t="array" aca="1" ref="D1634" ca="1">INDIRECT("'Room Details'!$E$1636")</f>
        <v>0</v>
      </c>
      <c r="E1634" t="str" cm="1">
        <f t="array" aca="1" ref="E1634" ca="1">INDIRECT("'Room Details'!$F$1636")</f>
        <v xml:space="preserve"> </v>
      </c>
      <c r="F1634" cm="1">
        <f t="array" aca="1" ref="F1634" ca="1">INDIRECT("'Room Details'!$G$1636")</f>
        <v>0</v>
      </c>
      <c r="G1634" cm="1">
        <f t="array" aca="1" ref="G1634" ca="1">INDIRECT("'Room Details'!$H$1636")</f>
        <v>0</v>
      </c>
      <c r="H1634" cm="1">
        <f t="array" aca="1" ref="H1634" ca="1">INDIRECT("'Room Details'!$I$1636")</f>
        <v>0</v>
      </c>
      <c r="I1634" cm="1">
        <f t="array" aca="1" ref="I1634" ca="1">INDIRECT("'Room Details'!$J$1636")</f>
        <v>0</v>
      </c>
      <c r="J1634" cm="1">
        <f t="array" aca="1" ref="J1634" ca="1">INDIRECT("'Room Details'!$K$1636")</f>
        <v>0</v>
      </c>
      <c r="K1634" t="str" cm="1">
        <f t="array" aca="1" ref="K1634" ca="1">INDIRECT("'Room Details'!$L$1636")</f>
        <v xml:space="preserve"> </v>
      </c>
      <c r="L1634" cm="1">
        <f t="array" aca="1" ref="L1634" ca="1">INDIRECT("'Room Details'!$M$1636")</f>
        <v>0</v>
      </c>
      <c r="M1634" cm="1">
        <f t="array" aca="1" ref="M1634" ca="1">INDIRECT("'Room Details'!$N$1636")</f>
        <v>0</v>
      </c>
      <c r="N1634" cm="1">
        <f t="array" aca="1" ref="N1634" ca="1">INDIRECT("'Room Details'!$O$1636")</f>
        <v>0</v>
      </c>
      <c r="O1634" cm="1">
        <f t="array" aca="1" ref="O1634" ca="1">INDIRECT("'Room Details'!$P$1636")</f>
        <v>0</v>
      </c>
    </row>
    <row r="1635" spans="1:15" x14ac:dyDescent="0.25">
      <c r="A1635" cm="1">
        <f t="array" aca="1" ref="A1635" ca="1">INDIRECT("'Room Details'!$B$1637")</f>
        <v>0</v>
      </c>
      <c r="B1635" cm="1">
        <f t="array" aca="1" ref="B1635" ca="1">INDIRECT("'Room Details'!$C$1637")</f>
        <v>0</v>
      </c>
      <c r="C1635" cm="1">
        <f t="array" aca="1" ref="C1635" ca="1">INDIRECT("'Room Details'!$D$1637")</f>
        <v>0</v>
      </c>
      <c r="D1635" cm="1">
        <f t="array" aca="1" ref="D1635" ca="1">INDIRECT("'Room Details'!$E$1637")</f>
        <v>0</v>
      </c>
      <c r="E1635" t="str" cm="1">
        <f t="array" aca="1" ref="E1635" ca="1">INDIRECT("'Room Details'!$F$1637")</f>
        <v xml:space="preserve"> </v>
      </c>
      <c r="F1635" cm="1">
        <f t="array" aca="1" ref="F1635" ca="1">INDIRECT("'Room Details'!$G$1637")</f>
        <v>0</v>
      </c>
      <c r="G1635" cm="1">
        <f t="array" aca="1" ref="G1635" ca="1">INDIRECT("'Room Details'!$H$1637")</f>
        <v>0</v>
      </c>
      <c r="H1635" cm="1">
        <f t="array" aca="1" ref="H1635" ca="1">INDIRECT("'Room Details'!$I$1637")</f>
        <v>0</v>
      </c>
      <c r="I1635" cm="1">
        <f t="array" aca="1" ref="I1635" ca="1">INDIRECT("'Room Details'!$J$1637")</f>
        <v>0</v>
      </c>
      <c r="J1635" cm="1">
        <f t="array" aca="1" ref="J1635" ca="1">INDIRECT("'Room Details'!$K$1637")</f>
        <v>0</v>
      </c>
      <c r="K1635" t="str" cm="1">
        <f t="array" aca="1" ref="K1635" ca="1">INDIRECT("'Room Details'!$L$1637")</f>
        <v xml:space="preserve"> </v>
      </c>
      <c r="L1635" cm="1">
        <f t="array" aca="1" ref="L1635" ca="1">INDIRECT("'Room Details'!$M$1637")</f>
        <v>0</v>
      </c>
      <c r="M1635" cm="1">
        <f t="array" aca="1" ref="M1635" ca="1">INDIRECT("'Room Details'!$N$1637")</f>
        <v>0</v>
      </c>
      <c r="N1635" cm="1">
        <f t="array" aca="1" ref="N1635" ca="1">INDIRECT("'Room Details'!$O$1637")</f>
        <v>0</v>
      </c>
      <c r="O1635" cm="1">
        <f t="array" aca="1" ref="O1635" ca="1">INDIRECT("'Room Details'!$P$1637")</f>
        <v>0</v>
      </c>
    </row>
    <row r="1636" spans="1:15" x14ac:dyDescent="0.25">
      <c r="A1636" cm="1">
        <f t="array" aca="1" ref="A1636" ca="1">INDIRECT("'Room Details'!$B$1638")</f>
        <v>0</v>
      </c>
      <c r="B1636" cm="1">
        <f t="array" aca="1" ref="B1636" ca="1">INDIRECT("'Room Details'!$C$1638")</f>
        <v>0</v>
      </c>
      <c r="C1636" cm="1">
        <f t="array" aca="1" ref="C1636" ca="1">INDIRECT("'Room Details'!$D$1638")</f>
        <v>0</v>
      </c>
      <c r="D1636" cm="1">
        <f t="array" aca="1" ref="D1636" ca="1">INDIRECT("'Room Details'!$E$1638")</f>
        <v>0</v>
      </c>
      <c r="E1636" t="str" cm="1">
        <f t="array" aca="1" ref="E1636" ca="1">INDIRECT("'Room Details'!$F$1638")</f>
        <v xml:space="preserve"> </v>
      </c>
      <c r="F1636" cm="1">
        <f t="array" aca="1" ref="F1636" ca="1">INDIRECT("'Room Details'!$G$1638")</f>
        <v>0</v>
      </c>
      <c r="G1636" cm="1">
        <f t="array" aca="1" ref="G1636" ca="1">INDIRECT("'Room Details'!$H$1638")</f>
        <v>0</v>
      </c>
      <c r="H1636" cm="1">
        <f t="array" aca="1" ref="H1636" ca="1">INDIRECT("'Room Details'!$I$1638")</f>
        <v>0</v>
      </c>
      <c r="I1636" cm="1">
        <f t="array" aca="1" ref="I1636" ca="1">INDIRECT("'Room Details'!$J$1638")</f>
        <v>0</v>
      </c>
      <c r="J1636" cm="1">
        <f t="array" aca="1" ref="J1636" ca="1">INDIRECT("'Room Details'!$K$1638")</f>
        <v>0</v>
      </c>
      <c r="K1636" t="str" cm="1">
        <f t="array" aca="1" ref="K1636" ca="1">INDIRECT("'Room Details'!$L$1638")</f>
        <v xml:space="preserve"> </v>
      </c>
      <c r="L1636" cm="1">
        <f t="array" aca="1" ref="L1636" ca="1">INDIRECT("'Room Details'!$M$1638")</f>
        <v>0</v>
      </c>
      <c r="M1636" cm="1">
        <f t="array" aca="1" ref="M1636" ca="1">INDIRECT("'Room Details'!$N$1638")</f>
        <v>0</v>
      </c>
      <c r="N1636" cm="1">
        <f t="array" aca="1" ref="N1636" ca="1">INDIRECT("'Room Details'!$O$1638")</f>
        <v>0</v>
      </c>
      <c r="O1636" cm="1">
        <f t="array" aca="1" ref="O1636" ca="1">INDIRECT("'Room Details'!$P$1638")</f>
        <v>0</v>
      </c>
    </row>
    <row r="1637" spans="1:15" x14ac:dyDescent="0.25">
      <c r="A1637" cm="1">
        <f t="array" aca="1" ref="A1637" ca="1">INDIRECT("'Room Details'!$B$1639")</f>
        <v>0</v>
      </c>
      <c r="B1637" cm="1">
        <f t="array" aca="1" ref="B1637" ca="1">INDIRECT("'Room Details'!$C$1639")</f>
        <v>0</v>
      </c>
      <c r="C1637" cm="1">
        <f t="array" aca="1" ref="C1637" ca="1">INDIRECT("'Room Details'!$D$1639")</f>
        <v>0</v>
      </c>
      <c r="D1637" cm="1">
        <f t="array" aca="1" ref="D1637" ca="1">INDIRECT("'Room Details'!$E$1639")</f>
        <v>0</v>
      </c>
      <c r="E1637" t="str" cm="1">
        <f t="array" aca="1" ref="E1637" ca="1">INDIRECT("'Room Details'!$F$1639")</f>
        <v xml:space="preserve"> </v>
      </c>
      <c r="F1637" cm="1">
        <f t="array" aca="1" ref="F1637" ca="1">INDIRECT("'Room Details'!$G$1639")</f>
        <v>0</v>
      </c>
      <c r="G1637" cm="1">
        <f t="array" aca="1" ref="G1637" ca="1">INDIRECT("'Room Details'!$H$1639")</f>
        <v>0</v>
      </c>
      <c r="H1637" cm="1">
        <f t="array" aca="1" ref="H1637" ca="1">INDIRECT("'Room Details'!$I$1639")</f>
        <v>0</v>
      </c>
      <c r="I1637" cm="1">
        <f t="array" aca="1" ref="I1637" ca="1">INDIRECT("'Room Details'!$J$1639")</f>
        <v>0</v>
      </c>
      <c r="J1637" cm="1">
        <f t="array" aca="1" ref="J1637" ca="1">INDIRECT("'Room Details'!$K$1639")</f>
        <v>0</v>
      </c>
      <c r="K1637" t="str" cm="1">
        <f t="array" aca="1" ref="K1637" ca="1">INDIRECT("'Room Details'!$L$1639")</f>
        <v xml:space="preserve"> </v>
      </c>
      <c r="L1637" cm="1">
        <f t="array" aca="1" ref="L1637" ca="1">INDIRECT("'Room Details'!$M$1639")</f>
        <v>0</v>
      </c>
      <c r="M1637" cm="1">
        <f t="array" aca="1" ref="M1637" ca="1">INDIRECT("'Room Details'!$N$1639")</f>
        <v>0</v>
      </c>
      <c r="N1637" cm="1">
        <f t="array" aca="1" ref="N1637" ca="1">INDIRECT("'Room Details'!$O$1639")</f>
        <v>0</v>
      </c>
      <c r="O1637" cm="1">
        <f t="array" aca="1" ref="O1637" ca="1">INDIRECT("'Room Details'!$P$1639")</f>
        <v>0</v>
      </c>
    </row>
    <row r="1638" spans="1:15" x14ac:dyDescent="0.25">
      <c r="A1638" cm="1">
        <f t="array" aca="1" ref="A1638" ca="1">INDIRECT("'Room Details'!$B$1640")</f>
        <v>0</v>
      </c>
      <c r="B1638" cm="1">
        <f t="array" aca="1" ref="B1638" ca="1">INDIRECT("'Room Details'!$C$1640")</f>
        <v>0</v>
      </c>
      <c r="C1638" cm="1">
        <f t="array" aca="1" ref="C1638" ca="1">INDIRECT("'Room Details'!$D$1640")</f>
        <v>0</v>
      </c>
      <c r="D1638" cm="1">
        <f t="array" aca="1" ref="D1638" ca="1">INDIRECT("'Room Details'!$E$1640")</f>
        <v>0</v>
      </c>
      <c r="E1638" t="str" cm="1">
        <f t="array" aca="1" ref="E1638" ca="1">INDIRECT("'Room Details'!$F$1640")</f>
        <v xml:space="preserve"> </v>
      </c>
      <c r="F1638" cm="1">
        <f t="array" aca="1" ref="F1638" ca="1">INDIRECT("'Room Details'!$G$1640")</f>
        <v>0</v>
      </c>
      <c r="G1638" cm="1">
        <f t="array" aca="1" ref="G1638" ca="1">INDIRECT("'Room Details'!$H$1640")</f>
        <v>0</v>
      </c>
      <c r="H1638" cm="1">
        <f t="array" aca="1" ref="H1638" ca="1">INDIRECT("'Room Details'!$I$1640")</f>
        <v>0</v>
      </c>
      <c r="I1638" cm="1">
        <f t="array" aca="1" ref="I1638" ca="1">INDIRECT("'Room Details'!$J$1640")</f>
        <v>0</v>
      </c>
      <c r="J1638" cm="1">
        <f t="array" aca="1" ref="J1638" ca="1">INDIRECT("'Room Details'!$K$1640")</f>
        <v>0</v>
      </c>
      <c r="K1638" t="str" cm="1">
        <f t="array" aca="1" ref="K1638" ca="1">INDIRECT("'Room Details'!$L$1640")</f>
        <v xml:space="preserve"> </v>
      </c>
      <c r="L1638" cm="1">
        <f t="array" aca="1" ref="L1638" ca="1">INDIRECT("'Room Details'!$M$1640")</f>
        <v>0</v>
      </c>
      <c r="M1638" cm="1">
        <f t="array" aca="1" ref="M1638" ca="1">INDIRECT("'Room Details'!$N$1640")</f>
        <v>0</v>
      </c>
      <c r="N1638" cm="1">
        <f t="array" aca="1" ref="N1638" ca="1">INDIRECT("'Room Details'!$O$1640")</f>
        <v>0</v>
      </c>
      <c r="O1638" cm="1">
        <f t="array" aca="1" ref="O1638" ca="1">INDIRECT("'Room Details'!$P$1640")</f>
        <v>0</v>
      </c>
    </row>
    <row r="1639" spans="1:15" x14ac:dyDescent="0.25">
      <c r="A1639" cm="1">
        <f t="array" aca="1" ref="A1639" ca="1">INDIRECT("'Room Details'!$B$1641")</f>
        <v>0</v>
      </c>
      <c r="B1639" cm="1">
        <f t="array" aca="1" ref="B1639" ca="1">INDIRECT("'Room Details'!$C$1641")</f>
        <v>0</v>
      </c>
      <c r="C1639" cm="1">
        <f t="array" aca="1" ref="C1639" ca="1">INDIRECT("'Room Details'!$D$1641")</f>
        <v>0</v>
      </c>
      <c r="D1639" cm="1">
        <f t="array" aca="1" ref="D1639" ca="1">INDIRECT("'Room Details'!$E$1641")</f>
        <v>0</v>
      </c>
      <c r="E1639" t="str" cm="1">
        <f t="array" aca="1" ref="E1639" ca="1">INDIRECT("'Room Details'!$F$1641")</f>
        <v xml:space="preserve"> </v>
      </c>
      <c r="F1639" cm="1">
        <f t="array" aca="1" ref="F1639" ca="1">INDIRECT("'Room Details'!$G$1641")</f>
        <v>0</v>
      </c>
      <c r="G1639" cm="1">
        <f t="array" aca="1" ref="G1639" ca="1">INDIRECT("'Room Details'!$H$1641")</f>
        <v>0</v>
      </c>
      <c r="H1639" cm="1">
        <f t="array" aca="1" ref="H1639" ca="1">INDIRECT("'Room Details'!$I$1641")</f>
        <v>0</v>
      </c>
      <c r="I1639" cm="1">
        <f t="array" aca="1" ref="I1639" ca="1">INDIRECT("'Room Details'!$J$1641")</f>
        <v>0</v>
      </c>
      <c r="J1639" cm="1">
        <f t="array" aca="1" ref="J1639" ca="1">INDIRECT("'Room Details'!$K$1641")</f>
        <v>0</v>
      </c>
      <c r="K1639" t="str" cm="1">
        <f t="array" aca="1" ref="K1639" ca="1">INDIRECT("'Room Details'!$L$1641")</f>
        <v xml:space="preserve"> </v>
      </c>
      <c r="L1639" cm="1">
        <f t="array" aca="1" ref="L1639" ca="1">INDIRECT("'Room Details'!$M$1641")</f>
        <v>0</v>
      </c>
      <c r="M1639" cm="1">
        <f t="array" aca="1" ref="M1639" ca="1">INDIRECT("'Room Details'!$N$1641")</f>
        <v>0</v>
      </c>
      <c r="N1639" cm="1">
        <f t="array" aca="1" ref="N1639" ca="1">INDIRECT("'Room Details'!$O$1641")</f>
        <v>0</v>
      </c>
      <c r="O1639" cm="1">
        <f t="array" aca="1" ref="O1639" ca="1">INDIRECT("'Room Details'!$P$1641")</f>
        <v>0</v>
      </c>
    </row>
    <row r="1640" spans="1:15" x14ac:dyDescent="0.25">
      <c r="A1640" cm="1">
        <f t="array" aca="1" ref="A1640" ca="1">INDIRECT("'Room Details'!$B$1642")</f>
        <v>0</v>
      </c>
      <c r="B1640" cm="1">
        <f t="array" aca="1" ref="B1640" ca="1">INDIRECT("'Room Details'!$C$1642")</f>
        <v>0</v>
      </c>
      <c r="C1640" cm="1">
        <f t="array" aca="1" ref="C1640" ca="1">INDIRECT("'Room Details'!$D$1642")</f>
        <v>0</v>
      </c>
      <c r="D1640" cm="1">
        <f t="array" aca="1" ref="D1640" ca="1">INDIRECT("'Room Details'!$E$1642")</f>
        <v>0</v>
      </c>
      <c r="E1640" t="str" cm="1">
        <f t="array" aca="1" ref="E1640" ca="1">INDIRECT("'Room Details'!$F$1642")</f>
        <v xml:space="preserve"> </v>
      </c>
      <c r="F1640" cm="1">
        <f t="array" aca="1" ref="F1640" ca="1">INDIRECT("'Room Details'!$G$1642")</f>
        <v>0</v>
      </c>
      <c r="G1640" cm="1">
        <f t="array" aca="1" ref="G1640" ca="1">INDIRECT("'Room Details'!$H$1642")</f>
        <v>0</v>
      </c>
      <c r="H1640" cm="1">
        <f t="array" aca="1" ref="H1640" ca="1">INDIRECT("'Room Details'!$I$1642")</f>
        <v>0</v>
      </c>
      <c r="I1640" cm="1">
        <f t="array" aca="1" ref="I1640" ca="1">INDIRECT("'Room Details'!$J$1642")</f>
        <v>0</v>
      </c>
      <c r="J1640" cm="1">
        <f t="array" aca="1" ref="J1640" ca="1">INDIRECT("'Room Details'!$K$1642")</f>
        <v>0</v>
      </c>
      <c r="K1640" t="str" cm="1">
        <f t="array" aca="1" ref="K1640" ca="1">INDIRECT("'Room Details'!$L$1642")</f>
        <v xml:space="preserve"> </v>
      </c>
      <c r="L1640" cm="1">
        <f t="array" aca="1" ref="L1640" ca="1">INDIRECT("'Room Details'!$M$1642")</f>
        <v>0</v>
      </c>
      <c r="M1640" cm="1">
        <f t="array" aca="1" ref="M1640" ca="1">INDIRECT("'Room Details'!$N$1642")</f>
        <v>0</v>
      </c>
      <c r="N1640" cm="1">
        <f t="array" aca="1" ref="N1640" ca="1">INDIRECT("'Room Details'!$O$1642")</f>
        <v>0</v>
      </c>
      <c r="O1640" cm="1">
        <f t="array" aca="1" ref="O1640" ca="1">INDIRECT("'Room Details'!$P$1642")</f>
        <v>0</v>
      </c>
    </row>
    <row r="1641" spans="1:15" x14ac:dyDescent="0.25">
      <c r="A1641" cm="1">
        <f t="array" aca="1" ref="A1641" ca="1">INDIRECT("'Room Details'!$B$1643")</f>
        <v>0</v>
      </c>
      <c r="B1641" cm="1">
        <f t="array" aca="1" ref="B1641" ca="1">INDIRECT("'Room Details'!$C$1643")</f>
        <v>0</v>
      </c>
      <c r="C1641" cm="1">
        <f t="array" aca="1" ref="C1641" ca="1">INDIRECT("'Room Details'!$D$1643")</f>
        <v>0</v>
      </c>
      <c r="D1641" cm="1">
        <f t="array" aca="1" ref="D1641" ca="1">INDIRECT("'Room Details'!$E$1643")</f>
        <v>0</v>
      </c>
      <c r="E1641" t="str" cm="1">
        <f t="array" aca="1" ref="E1641" ca="1">INDIRECT("'Room Details'!$F$1643")</f>
        <v xml:space="preserve"> </v>
      </c>
      <c r="F1641" cm="1">
        <f t="array" aca="1" ref="F1641" ca="1">INDIRECT("'Room Details'!$G$1643")</f>
        <v>0</v>
      </c>
      <c r="G1641" cm="1">
        <f t="array" aca="1" ref="G1641" ca="1">INDIRECT("'Room Details'!$H$1643")</f>
        <v>0</v>
      </c>
      <c r="H1641" cm="1">
        <f t="array" aca="1" ref="H1641" ca="1">INDIRECT("'Room Details'!$I$1643")</f>
        <v>0</v>
      </c>
      <c r="I1641" cm="1">
        <f t="array" aca="1" ref="I1641" ca="1">INDIRECT("'Room Details'!$J$1643")</f>
        <v>0</v>
      </c>
      <c r="J1641" cm="1">
        <f t="array" aca="1" ref="J1641" ca="1">INDIRECT("'Room Details'!$K$1643")</f>
        <v>0</v>
      </c>
      <c r="K1641" t="str" cm="1">
        <f t="array" aca="1" ref="K1641" ca="1">INDIRECT("'Room Details'!$L$1643")</f>
        <v xml:space="preserve"> </v>
      </c>
      <c r="L1641" cm="1">
        <f t="array" aca="1" ref="L1641" ca="1">INDIRECT("'Room Details'!$M$1643")</f>
        <v>0</v>
      </c>
      <c r="M1641" cm="1">
        <f t="array" aca="1" ref="M1641" ca="1">INDIRECT("'Room Details'!$N$1643")</f>
        <v>0</v>
      </c>
      <c r="N1641" cm="1">
        <f t="array" aca="1" ref="N1641" ca="1">INDIRECT("'Room Details'!$O$1643")</f>
        <v>0</v>
      </c>
      <c r="O1641" cm="1">
        <f t="array" aca="1" ref="O1641" ca="1">INDIRECT("'Room Details'!$P$1643")</f>
        <v>0</v>
      </c>
    </row>
    <row r="1642" spans="1:15" x14ac:dyDescent="0.25">
      <c r="A1642" cm="1">
        <f t="array" aca="1" ref="A1642" ca="1">INDIRECT("'Room Details'!$B$1644")</f>
        <v>0</v>
      </c>
      <c r="B1642" cm="1">
        <f t="array" aca="1" ref="B1642" ca="1">INDIRECT("'Room Details'!$C$1644")</f>
        <v>0</v>
      </c>
      <c r="C1642" cm="1">
        <f t="array" aca="1" ref="C1642" ca="1">INDIRECT("'Room Details'!$D$1644")</f>
        <v>0</v>
      </c>
      <c r="D1642" cm="1">
        <f t="array" aca="1" ref="D1642" ca="1">INDIRECT("'Room Details'!$E$1644")</f>
        <v>0</v>
      </c>
      <c r="E1642" t="str" cm="1">
        <f t="array" aca="1" ref="E1642" ca="1">INDIRECT("'Room Details'!$F$1644")</f>
        <v xml:space="preserve"> </v>
      </c>
      <c r="F1642" cm="1">
        <f t="array" aca="1" ref="F1642" ca="1">INDIRECT("'Room Details'!$G$1644")</f>
        <v>0</v>
      </c>
      <c r="G1642" cm="1">
        <f t="array" aca="1" ref="G1642" ca="1">INDIRECT("'Room Details'!$H$1644")</f>
        <v>0</v>
      </c>
      <c r="H1642" cm="1">
        <f t="array" aca="1" ref="H1642" ca="1">INDIRECT("'Room Details'!$I$1644")</f>
        <v>0</v>
      </c>
      <c r="I1642" cm="1">
        <f t="array" aca="1" ref="I1642" ca="1">INDIRECT("'Room Details'!$J$1644")</f>
        <v>0</v>
      </c>
      <c r="J1642" cm="1">
        <f t="array" aca="1" ref="J1642" ca="1">INDIRECT("'Room Details'!$K$1644")</f>
        <v>0</v>
      </c>
      <c r="K1642" t="str" cm="1">
        <f t="array" aca="1" ref="K1642" ca="1">INDIRECT("'Room Details'!$L$1644")</f>
        <v xml:space="preserve"> </v>
      </c>
      <c r="L1642" cm="1">
        <f t="array" aca="1" ref="L1642" ca="1">INDIRECT("'Room Details'!$M$1644")</f>
        <v>0</v>
      </c>
      <c r="M1642" cm="1">
        <f t="array" aca="1" ref="M1642" ca="1">INDIRECT("'Room Details'!$N$1644")</f>
        <v>0</v>
      </c>
      <c r="N1642" cm="1">
        <f t="array" aca="1" ref="N1642" ca="1">INDIRECT("'Room Details'!$O$1644")</f>
        <v>0</v>
      </c>
      <c r="O1642" cm="1">
        <f t="array" aca="1" ref="O1642" ca="1">INDIRECT("'Room Details'!$P$1644")</f>
        <v>0</v>
      </c>
    </row>
    <row r="1643" spans="1:15" x14ac:dyDescent="0.25">
      <c r="A1643" cm="1">
        <f t="array" aca="1" ref="A1643" ca="1">INDIRECT("'Room Details'!$B$1645")</f>
        <v>0</v>
      </c>
      <c r="B1643" cm="1">
        <f t="array" aca="1" ref="B1643" ca="1">INDIRECT("'Room Details'!$C$1645")</f>
        <v>0</v>
      </c>
      <c r="C1643" cm="1">
        <f t="array" aca="1" ref="C1643" ca="1">INDIRECT("'Room Details'!$D$1645")</f>
        <v>0</v>
      </c>
      <c r="D1643" cm="1">
        <f t="array" aca="1" ref="D1643" ca="1">INDIRECT("'Room Details'!$E$1645")</f>
        <v>0</v>
      </c>
      <c r="E1643" t="str" cm="1">
        <f t="array" aca="1" ref="E1643" ca="1">INDIRECT("'Room Details'!$F$1645")</f>
        <v xml:space="preserve"> </v>
      </c>
      <c r="F1643" cm="1">
        <f t="array" aca="1" ref="F1643" ca="1">INDIRECT("'Room Details'!$G$1645")</f>
        <v>0</v>
      </c>
      <c r="G1643" cm="1">
        <f t="array" aca="1" ref="G1643" ca="1">INDIRECT("'Room Details'!$H$1645")</f>
        <v>0</v>
      </c>
      <c r="H1643" cm="1">
        <f t="array" aca="1" ref="H1643" ca="1">INDIRECT("'Room Details'!$I$1645")</f>
        <v>0</v>
      </c>
      <c r="I1643" cm="1">
        <f t="array" aca="1" ref="I1643" ca="1">INDIRECT("'Room Details'!$J$1645")</f>
        <v>0</v>
      </c>
      <c r="J1643" cm="1">
        <f t="array" aca="1" ref="J1643" ca="1">INDIRECT("'Room Details'!$K$1645")</f>
        <v>0</v>
      </c>
      <c r="K1643" t="str" cm="1">
        <f t="array" aca="1" ref="K1643" ca="1">INDIRECT("'Room Details'!$L$1645")</f>
        <v xml:space="preserve"> </v>
      </c>
      <c r="L1643" cm="1">
        <f t="array" aca="1" ref="L1643" ca="1">INDIRECT("'Room Details'!$M$1645")</f>
        <v>0</v>
      </c>
      <c r="M1643" cm="1">
        <f t="array" aca="1" ref="M1643" ca="1">INDIRECT("'Room Details'!$N$1645")</f>
        <v>0</v>
      </c>
      <c r="N1643" cm="1">
        <f t="array" aca="1" ref="N1643" ca="1">INDIRECT("'Room Details'!$O$1645")</f>
        <v>0</v>
      </c>
      <c r="O1643" cm="1">
        <f t="array" aca="1" ref="O1643" ca="1">INDIRECT("'Room Details'!$P$1645")</f>
        <v>0</v>
      </c>
    </row>
    <row r="1644" spans="1:15" x14ac:dyDescent="0.25">
      <c r="A1644" cm="1">
        <f t="array" aca="1" ref="A1644" ca="1">INDIRECT("'Room Details'!$B$1646")</f>
        <v>0</v>
      </c>
      <c r="B1644" cm="1">
        <f t="array" aca="1" ref="B1644" ca="1">INDIRECT("'Room Details'!$C$1646")</f>
        <v>0</v>
      </c>
      <c r="C1644" cm="1">
        <f t="array" aca="1" ref="C1644" ca="1">INDIRECT("'Room Details'!$D$1646")</f>
        <v>0</v>
      </c>
      <c r="D1644" cm="1">
        <f t="array" aca="1" ref="D1644" ca="1">INDIRECT("'Room Details'!$E$1646")</f>
        <v>0</v>
      </c>
      <c r="E1644" t="str" cm="1">
        <f t="array" aca="1" ref="E1644" ca="1">INDIRECT("'Room Details'!$F$1646")</f>
        <v xml:space="preserve"> </v>
      </c>
      <c r="F1644" cm="1">
        <f t="array" aca="1" ref="F1644" ca="1">INDIRECT("'Room Details'!$G$1646")</f>
        <v>0</v>
      </c>
      <c r="G1644" cm="1">
        <f t="array" aca="1" ref="G1644" ca="1">INDIRECT("'Room Details'!$H$1646")</f>
        <v>0</v>
      </c>
      <c r="H1644" cm="1">
        <f t="array" aca="1" ref="H1644" ca="1">INDIRECT("'Room Details'!$I$1646")</f>
        <v>0</v>
      </c>
      <c r="I1644" cm="1">
        <f t="array" aca="1" ref="I1644" ca="1">INDIRECT("'Room Details'!$J$1646")</f>
        <v>0</v>
      </c>
      <c r="J1644" cm="1">
        <f t="array" aca="1" ref="J1644" ca="1">INDIRECT("'Room Details'!$K$1646")</f>
        <v>0</v>
      </c>
      <c r="K1644" t="str" cm="1">
        <f t="array" aca="1" ref="K1644" ca="1">INDIRECT("'Room Details'!$L$1646")</f>
        <v xml:space="preserve"> </v>
      </c>
      <c r="L1644" cm="1">
        <f t="array" aca="1" ref="L1644" ca="1">INDIRECT("'Room Details'!$M$1646")</f>
        <v>0</v>
      </c>
      <c r="M1644" cm="1">
        <f t="array" aca="1" ref="M1644" ca="1">INDIRECT("'Room Details'!$N$1646")</f>
        <v>0</v>
      </c>
      <c r="N1644" cm="1">
        <f t="array" aca="1" ref="N1644" ca="1">INDIRECT("'Room Details'!$O$1646")</f>
        <v>0</v>
      </c>
      <c r="O1644" cm="1">
        <f t="array" aca="1" ref="O1644" ca="1">INDIRECT("'Room Details'!$P$1646")</f>
        <v>0</v>
      </c>
    </row>
    <row r="1645" spans="1:15" x14ac:dyDescent="0.25">
      <c r="A1645" cm="1">
        <f t="array" aca="1" ref="A1645" ca="1">INDIRECT("'Room Details'!$B$1647")</f>
        <v>0</v>
      </c>
      <c r="B1645" cm="1">
        <f t="array" aca="1" ref="B1645" ca="1">INDIRECT("'Room Details'!$C$1647")</f>
        <v>0</v>
      </c>
      <c r="C1645" cm="1">
        <f t="array" aca="1" ref="C1645" ca="1">INDIRECT("'Room Details'!$D$1647")</f>
        <v>0</v>
      </c>
      <c r="D1645" cm="1">
        <f t="array" aca="1" ref="D1645" ca="1">INDIRECT("'Room Details'!$E$1647")</f>
        <v>0</v>
      </c>
      <c r="E1645" t="str" cm="1">
        <f t="array" aca="1" ref="E1645" ca="1">INDIRECT("'Room Details'!$F$1647")</f>
        <v xml:space="preserve"> </v>
      </c>
      <c r="F1645" cm="1">
        <f t="array" aca="1" ref="F1645" ca="1">INDIRECT("'Room Details'!$G$1647")</f>
        <v>0</v>
      </c>
      <c r="G1645" cm="1">
        <f t="array" aca="1" ref="G1645" ca="1">INDIRECT("'Room Details'!$H$1647")</f>
        <v>0</v>
      </c>
      <c r="H1645" cm="1">
        <f t="array" aca="1" ref="H1645" ca="1">INDIRECT("'Room Details'!$I$1647")</f>
        <v>0</v>
      </c>
      <c r="I1645" cm="1">
        <f t="array" aca="1" ref="I1645" ca="1">INDIRECT("'Room Details'!$J$1647")</f>
        <v>0</v>
      </c>
      <c r="J1645" cm="1">
        <f t="array" aca="1" ref="J1645" ca="1">INDIRECT("'Room Details'!$K$1647")</f>
        <v>0</v>
      </c>
      <c r="K1645" t="str" cm="1">
        <f t="array" aca="1" ref="K1645" ca="1">INDIRECT("'Room Details'!$L$1647")</f>
        <v xml:space="preserve"> </v>
      </c>
      <c r="L1645" cm="1">
        <f t="array" aca="1" ref="L1645" ca="1">INDIRECT("'Room Details'!$M$1647")</f>
        <v>0</v>
      </c>
      <c r="M1645" cm="1">
        <f t="array" aca="1" ref="M1645" ca="1">INDIRECT("'Room Details'!$N$1647")</f>
        <v>0</v>
      </c>
      <c r="N1645" cm="1">
        <f t="array" aca="1" ref="N1645" ca="1">INDIRECT("'Room Details'!$O$1647")</f>
        <v>0</v>
      </c>
      <c r="O1645" cm="1">
        <f t="array" aca="1" ref="O1645" ca="1">INDIRECT("'Room Details'!$P$1647")</f>
        <v>0</v>
      </c>
    </row>
    <row r="1646" spans="1:15" x14ac:dyDescent="0.25">
      <c r="A1646" cm="1">
        <f t="array" aca="1" ref="A1646" ca="1">INDIRECT("'Room Details'!$B$1648")</f>
        <v>0</v>
      </c>
      <c r="B1646" cm="1">
        <f t="array" aca="1" ref="B1646" ca="1">INDIRECT("'Room Details'!$C$1648")</f>
        <v>0</v>
      </c>
      <c r="C1646" cm="1">
        <f t="array" aca="1" ref="C1646" ca="1">INDIRECT("'Room Details'!$D$1648")</f>
        <v>0</v>
      </c>
      <c r="D1646" cm="1">
        <f t="array" aca="1" ref="D1646" ca="1">INDIRECT("'Room Details'!$E$1648")</f>
        <v>0</v>
      </c>
      <c r="E1646" t="str" cm="1">
        <f t="array" aca="1" ref="E1646" ca="1">INDIRECT("'Room Details'!$F$1648")</f>
        <v xml:space="preserve"> </v>
      </c>
      <c r="F1646" cm="1">
        <f t="array" aca="1" ref="F1646" ca="1">INDIRECT("'Room Details'!$G$1648")</f>
        <v>0</v>
      </c>
      <c r="G1646" cm="1">
        <f t="array" aca="1" ref="G1646" ca="1">INDIRECT("'Room Details'!$H$1648")</f>
        <v>0</v>
      </c>
      <c r="H1646" cm="1">
        <f t="array" aca="1" ref="H1646" ca="1">INDIRECT("'Room Details'!$I$1648")</f>
        <v>0</v>
      </c>
      <c r="I1646" cm="1">
        <f t="array" aca="1" ref="I1646" ca="1">INDIRECT("'Room Details'!$J$1648")</f>
        <v>0</v>
      </c>
      <c r="J1646" cm="1">
        <f t="array" aca="1" ref="J1646" ca="1">INDIRECT("'Room Details'!$K$1648")</f>
        <v>0</v>
      </c>
      <c r="K1646" t="str" cm="1">
        <f t="array" aca="1" ref="K1646" ca="1">INDIRECT("'Room Details'!$L$1648")</f>
        <v xml:space="preserve"> </v>
      </c>
      <c r="L1646" cm="1">
        <f t="array" aca="1" ref="L1646" ca="1">INDIRECT("'Room Details'!$M$1648")</f>
        <v>0</v>
      </c>
      <c r="M1646" cm="1">
        <f t="array" aca="1" ref="M1646" ca="1">INDIRECT("'Room Details'!$N$1648")</f>
        <v>0</v>
      </c>
      <c r="N1646" cm="1">
        <f t="array" aca="1" ref="N1646" ca="1">INDIRECT("'Room Details'!$O$1648")</f>
        <v>0</v>
      </c>
      <c r="O1646" cm="1">
        <f t="array" aca="1" ref="O1646" ca="1">INDIRECT("'Room Details'!$P$1648")</f>
        <v>0</v>
      </c>
    </row>
    <row r="1647" spans="1:15" x14ac:dyDescent="0.25">
      <c r="A1647" cm="1">
        <f t="array" aca="1" ref="A1647" ca="1">INDIRECT("'Room Details'!$B$1649")</f>
        <v>0</v>
      </c>
      <c r="B1647" cm="1">
        <f t="array" aca="1" ref="B1647" ca="1">INDIRECT("'Room Details'!$C$1649")</f>
        <v>0</v>
      </c>
      <c r="C1647" cm="1">
        <f t="array" aca="1" ref="C1647" ca="1">INDIRECT("'Room Details'!$D$1649")</f>
        <v>0</v>
      </c>
      <c r="D1647" cm="1">
        <f t="array" aca="1" ref="D1647" ca="1">INDIRECT("'Room Details'!$E$1649")</f>
        <v>0</v>
      </c>
      <c r="E1647" t="str" cm="1">
        <f t="array" aca="1" ref="E1647" ca="1">INDIRECT("'Room Details'!$F$1649")</f>
        <v xml:space="preserve"> </v>
      </c>
      <c r="F1647" cm="1">
        <f t="array" aca="1" ref="F1647" ca="1">INDIRECT("'Room Details'!$G$1649")</f>
        <v>0</v>
      </c>
      <c r="G1647" cm="1">
        <f t="array" aca="1" ref="G1647" ca="1">INDIRECT("'Room Details'!$H$1649")</f>
        <v>0</v>
      </c>
      <c r="H1647" cm="1">
        <f t="array" aca="1" ref="H1647" ca="1">INDIRECT("'Room Details'!$I$1649")</f>
        <v>0</v>
      </c>
      <c r="I1647" cm="1">
        <f t="array" aca="1" ref="I1647" ca="1">INDIRECT("'Room Details'!$J$1649")</f>
        <v>0</v>
      </c>
      <c r="J1647" cm="1">
        <f t="array" aca="1" ref="J1647" ca="1">INDIRECT("'Room Details'!$K$1649")</f>
        <v>0</v>
      </c>
      <c r="K1647" t="str" cm="1">
        <f t="array" aca="1" ref="K1647" ca="1">INDIRECT("'Room Details'!$L$1649")</f>
        <v xml:space="preserve"> </v>
      </c>
      <c r="L1647" cm="1">
        <f t="array" aca="1" ref="L1647" ca="1">INDIRECT("'Room Details'!$M$1649")</f>
        <v>0</v>
      </c>
      <c r="M1647" cm="1">
        <f t="array" aca="1" ref="M1647" ca="1">INDIRECT("'Room Details'!$N$1649")</f>
        <v>0</v>
      </c>
      <c r="N1647" cm="1">
        <f t="array" aca="1" ref="N1647" ca="1">INDIRECT("'Room Details'!$O$1649")</f>
        <v>0</v>
      </c>
      <c r="O1647" cm="1">
        <f t="array" aca="1" ref="O1647" ca="1">INDIRECT("'Room Details'!$P$1649")</f>
        <v>0</v>
      </c>
    </row>
    <row r="1648" spans="1:15" x14ac:dyDescent="0.25">
      <c r="A1648" cm="1">
        <f t="array" aca="1" ref="A1648" ca="1">INDIRECT("'Room Details'!$B$1650")</f>
        <v>0</v>
      </c>
      <c r="B1648" cm="1">
        <f t="array" aca="1" ref="B1648" ca="1">INDIRECT("'Room Details'!$C$1650")</f>
        <v>0</v>
      </c>
      <c r="C1648" cm="1">
        <f t="array" aca="1" ref="C1648" ca="1">INDIRECT("'Room Details'!$D$1650")</f>
        <v>0</v>
      </c>
      <c r="D1648" cm="1">
        <f t="array" aca="1" ref="D1648" ca="1">INDIRECT("'Room Details'!$E$1650")</f>
        <v>0</v>
      </c>
      <c r="E1648" t="str" cm="1">
        <f t="array" aca="1" ref="E1648" ca="1">INDIRECT("'Room Details'!$F$1650")</f>
        <v xml:space="preserve"> </v>
      </c>
      <c r="F1648" cm="1">
        <f t="array" aca="1" ref="F1648" ca="1">INDIRECT("'Room Details'!$G$1650")</f>
        <v>0</v>
      </c>
      <c r="G1648" cm="1">
        <f t="array" aca="1" ref="G1648" ca="1">INDIRECT("'Room Details'!$H$1650")</f>
        <v>0</v>
      </c>
      <c r="H1648" cm="1">
        <f t="array" aca="1" ref="H1648" ca="1">INDIRECT("'Room Details'!$I$1650")</f>
        <v>0</v>
      </c>
      <c r="I1648" cm="1">
        <f t="array" aca="1" ref="I1648" ca="1">INDIRECT("'Room Details'!$J$1650")</f>
        <v>0</v>
      </c>
      <c r="J1648" cm="1">
        <f t="array" aca="1" ref="J1648" ca="1">INDIRECT("'Room Details'!$K$1650")</f>
        <v>0</v>
      </c>
      <c r="K1648" t="str" cm="1">
        <f t="array" aca="1" ref="K1648" ca="1">INDIRECT("'Room Details'!$L$1650")</f>
        <v xml:space="preserve"> </v>
      </c>
      <c r="L1648" cm="1">
        <f t="array" aca="1" ref="L1648" ca="1">INDIRECT("'Room Details'!$M$1650")</f>
        <v>0</v>
      </c>
      <c r="M1648" cm="1">
        <f t="array" aca="1" ref="M1648" ca="1">INDIRECT("'Room Details'!$N$1650")</f>
        <v>0</v>
      </c>
      <c r="N1648" cm="1">
        <f t="array" aca="1" ref="N1648" ca="1">INDIRECT("'Room Details'!$O$1650")</f>
        <v>0</v>
      </c>
      <c r="O1648" cm="1">
        <f t="array" aca="1" ref="O1648" ca="1">INDIRECT("'Room Details'!$P$1650")</f>
        <v>0</v>
      </c>
    </row>
    <row r="1649" spans="1:15" x14ac:dyDescent="0.25">
      <c r="A1649" cm="1">
        <f t="array" aca="1" ref="A1649" ca="1">INDIRECT("'Room Details'!$B$1651")</f>
        <v>0</v>
      </c>
      <c r="B1649" cm="1">
        <f t="array" aca="1" ref="B1649" ca="1">INDIRECT("'Room Details'!$C$1651")</f>
        <v>0</v>
      </c>
      <c r="C1649" cm="1">
        <f t="array" aca="1" ref="C1649" ca="1">INDIRECT("'Room Details'!$D$1651")</f>
        <v>0</v>
      </c>
      <c r="D1649" cm="1">
        <f t="array" aca="1" ref="D1649" ca="1">INDIRECT("'Room Details'!$E$1651")</f>
        <v>0</v>
      </c>
      <c r="E1649" t="str" cm="1">
        <f t="array" aca="1" ref="E1649" ca="1">INDIRECT("'Room Details'!$F$1651")</f>
        <v xml:space="preserve"> </v>
      </c>
      <c r="F1649" cm="1">
        <f t="array" aca="1" ref="F1649" ca="1">INDIRECT("'Room Details'!$G$1651")</f>
        <v>0</v>
      </c>
      <c r="G1649" cm="1">
        <f t="array" aca="1" ref="G1649" ca="1">INDIRECT("'Room Details'!$H$1651")</f>
        <v>0</v>
      </c>
      <c r="H1649" cm="1">
        <f t="array" aca="1" ref="H1649" ca="1">INDIRECT("'Room Details'!$I$1651")</f>
        <v>0</v>
      </c>
      <c r="I1649" cm="1">
        <f t="array" aca="1" ref="I1649" ca="1">INDIRECT("'Room Details'!$J$1651")</f>
        <v>0</v>
      </c>
      <c r="J1649" cm="1">
        <f t="array" aca="1" ref="J1649" ca="1">INDIRECT("'Room Details'!$K$1651")</f>
        <v>0</v>
      </c>
      <c r="K1649" t="str" cm="1">
        <f t="array" aca="1" ref="K1649" ca="1">INDIRECT("'Room Details'!$L$1651")</f>
        <v xml:space="preserve"> </v>
      </c>
      <c r="L1649" cm="1">
        <f t="array" aca="1" ref="L1649" ca="1">INDIRECT("'Room Details'!$M$1651")</f>
        <v>0</v>
      </c>
      <c r="M1649" cm="1">
        <f t="array" aca="1" ref="M1649" ca="1">INDIRECT("'Room Details'!$N$1651")</f>
        <v>0</v>
      </c>
      <c r="N1649" cm="1">
        <f t="array" aca="1" ref="N1649" ca="1">INDIRECT("'Room Details'!$O$1651")</f>
        <v>0</v>
      </c>
      <c r="O1649" cm="1">
        <f t="array" aca="1" ref="O1649" ca="1">INDIRECT("'Room Details'!$P$1651")</f>
        <v>0</v>
      </c>
    </row>
    <row r="1650" spans="1:15" x14ac:dyDescent="0.25">
      <c r="A1650" cm="1">
        <f t="array" aca="1" ref="A1650" ca="1">INDIRECT("'Room Details'!$B$1652")</f>
        <v>0</v>
      </c>
      <c r="B1650" cm="1">
        <f t="array" aca="1" ref="B1650" ca="1">INDIRECT("'Room Details'!$C$1652")</f>
        <v>0</v>
      </c>
      <c r="C1650" cm="1">
        <f t="array" aca="1" ref="C1650" ca="1">INDIRECT("'Room Details'!$D$1652")</f>
        <v>0</v>
      </c>
      <c r="D1650" cm="1">
        <f t="array" aca="1" ref="D1650" ca="1">INDIRECT("'Room Details'!$E$1652")</f>
        <v>0</v>
      </c>
      <c r="E1650" t="str" cm="1">
        <f t="array" aca="1" ref="E1650" ca="1">INDIRECT("'Room Details'!$F$1652")</f>
        <v xml:space="preserve"> </v>
      </c>
      <c r="F1650" cm="1">
        <f t="array" aca="1" ref="F1650" ca="1">INDIRECT("'Room Details'!$G$1652")</f>
        <v>0</v>
      </c>
      <c r="G1650" cm="1">
        <f t="array" aca="1" ref="G1650" ca="1">INDIRECT("'Room Details'!$H$1652")</f>
        <v>0</v>
      </c>
      <c r="H1650" cm="1">
        <f t="array" aca="1" ref="H1650" ca="1">INDIRECT("'Room Details'!$I$1652")</f>
        <v>0</v>
      </c>
      <c r="I1650" cm="1">
        <f t="array" aca="1" ref="I1650" ca="1">INDIRECT("'Room Details'!$J$1652")</f>
        <v>0</v>
      </c>
      <c r="J1650" cm="1">
        <f t="array" aca="1" ref="J1650" ca="1">INDIRECT("'Room Details'!$K$1652")</f>
        <v>0</v>
      </c>
      <c r="K1650" t="str" cm="1">
        <f t="array" aca="1" ref="K1650" ca="1">INDIRECT("'Room Details'!$L$1652")</f>
        <v xml:space="preserve"> </v>
      </c>
      <c r="L1650" cm="1">
        <f t="array" aca="1" ref="L1650" ca="1">INDIRECT("'Room Details'!$M$1652")</f>
        <v>0</v>
      </c>
      <c r="M1650" cm="1">
        <f t="array" aca="1" ref="M1650" ca="1">INDIRECT("'Room Details'!$N$1652")</f>
        <v>0</v>
      </c>
      <c r="N1650" cm="1">
        <f t="array" aca="1" ref="N1650" ca="1">INDIRECT("'Room Details'!$O$1652")</f>
        <v>0</v>
      </c>
      <c r="O1650" cm="1">
        <f t="array" aca="1" ref="O1650" ca="1">INDIRECT("'Room Details'!$P$1652")</f>
        <v>0</v>
      </c>
    </row>
    <row r="1651" spans="1:15" x14ac:dyDescent="0.25">
      <c r="A1651" cm="1">
        <f t="array" aca="1" ref="A1651" ca="1">INDIRECT("'Room Details'!$B$1653")</f>
        <v>0</v>
      </c>
      <c r="B1651" cm="1">
        <f t="array" aca="1" ref="B1651" ca="1">INDIRECT("'Room Details'!$C$1653")</f>
        <v>0</v>
      </c>
      <c r="C1651" cm="1">
        <f t="array" aca="1" ref="C1651" ca="1">INDIRECT("'Room Details'!$D$1653")</f>
        <v>0</v>
      </c>
      <c r="D1651" cm="1">
        <f t="array" aca="1" ref="D1651" ca="1">INDIRECT("'Room Details'!$E$1653")</f>
        <v>0</v>
      </c>
      <c r="E1651" t="str" cm="1">
        <f t="array" aca="1" ref="E1651" ca="1">INDIRECT("'Room Details'!$F$1653")</f>
        <v xml:space="preserve"> </v>
      </c>
      <c r="F1651" cm="1">
        <f t="array" aca="1" ref="F1651" ca="1">INDIRECT("'Room Details'!$G$1653")</f>
        <v>0</v>
      </c>
      <c r="G1651" cm="1">
        <f t="array" aca="1" ref="G1651" ca="1">INDIRECT("'Room Details'!$H$1653")</f>
        <v>0</v>
      </c>
      <c r="H1651" cm="1">
        <f t="array" aca="1" ref="H1651" ca="1">INDIRECT("'Room Details'!$I$1653")</f>
        <v>0</v>
      </c>
      <c r="I1651" cm="1">
        <f t="array" aca="1" ref="I1651" ca="1">INDIRECT("'Room Details'!$J$1653")</f>
        <v>0</v>
      </c>
      <c r="J1651" cm="1">
        <f t="array" aca="1" ref="J1651" ca="1">INDIRECT("'Room Details'!$K$1653")</f>
        <v>0</v>
      </c>
      <c r="K1651" t="str" cm="1">
        <f t="array" aca="1" ref="K1651" ca="1">INDIRECT("'Room Details'!$L$1653")</f>
        <v xml:space="preserve"> </v>
      </c>
      <c r="L1651" cm="1">
        <f t="array" aca="1" ref="L1651" ca="1">INDIRECT("'Room Details'!$M$1653")</f>
        <v>0</v>
      </c>
      <c r="M1651" cm="1">
        <f t="array" aca="1" ref="M1651" ca="1">INDIRECT("'Room Details'!$N$1653")</f>
        <v>0</v>
      </c>
      <c r="N1651" cm="1">
        <f t="array" aca="1" ref="N1651" ca="1">INDIRECT("'Room Details'!$O$1653")</f>
        <v>0</v>
      </c>
      <c r="O1651" cm="1">
        <f t="array" aca="1" ref="O1651" ca="1">INDIRECT("'Room Details'!$P$1653")</f>
        <v>0</v>
      </c>
    </row>
    <row r="1652" spans="1:15" x14ac:dyDescent="0.25">
      <c r="A1652" cm="1">
        <f t="array" aca="1" ref="A1652" ca="1">INDIRECT("'Room Details'!$B$1654")</f>
        <v>0</v>
      </c>
      <c r="B1652" cm="1">
        <f t="array" aca="1" ref="B1652" ca="1">INDIRECT("'Room Details'!$C$1654")</f>
        <v>0</v>
      </c>
      <c r="C1652" cm="1">
        <f t="array" aca="1" ref="C1652" ca="1">INDIRECT("'Room Details'!$D$1654")</f>
        <v>0</v>
      </c>
      <c r="D1652" cm="1">
        <f t="array" aca="1" ref="D1652" ca="1">INDIRECT("'Room Details'!$E$1654")</f>
        <v>0</v>
      </c>
      <c r="E1652" t="str" cm="1">
        <f t="array" aca="1" ref="E1652" ca="1">INDIRECT("'Room Details'!$F$1654")</f>
        <v xml:space="preserve"> </v>
      </c>
      <c r="F1652" cm="1">
        <f t="array" aca="1" ref="F1652" ca="1">INDIRECT("'Room Details'!$G$1654")</f>
        <v>0</v>
      </c>
      <c r="G1652" cm="1">
        <f t="array" aca="1" ref="G1652" ca="1">INDIRECT("'Room Details'!$H$1654")</f>
        <v>0</v>
      </c>
      <c r="H1652" cm="1">
        <f t="array" aca="1" ref="H1652" ca="1">INDIRECT("'Room Details'!$I$1654")</f>
        <v>0</v>
      </c>
      <c r="I1652" cm="1">
        <f t="array" aca="1" ref="I1652" ca="1">INDIRECT("'Room Details'!$J$1654")</f>
        <v>0</v>
      </c>
      <c r="J1652" cm="1">
        <f t="array" aca="1" ref="J1652" ca="1">INDIRECT("'Room Details'!$K$1654")</f>
        <v>0</v>
      </c>
      <c r="K1652" t="str" cm="1">
        <f t="array" aca="1" ref="K1652" ca="1">INDIRECT("'Room Details'!$L$1654")</f>
        <v xml:space="preserve"> </v>
      </c>
      <c r="L1652" cm="1">
        <f t="array" aca="1" ref="L1652" ca="1">INDIRECT("'Room Details'!$M$1654")</f>
        <v>0</v>
      </c>
      <c r="M1652" cm="1">
        <f t="array" aca="1" ref="M1652" ca="1">INDIRECT("'Room Details'!$N$1654")</f>
        <v>0</v>
      </c>
      <c r="N1652" cm="1">
        <f t="array" aca="1" ref="N1652" ca="1">INDIRECT("'Room Details'!$O$1654")</f>
        <v>0</v>
      </c>
      <c r="O1652" cm="1">
        <f t="array" aca="1" ref="O1652" ca="1">INDIRECT("'Room Details'!$P$1654")</f>
        <v>0</v>
      </c>
    </row>
    <row r="1653" spans="1:15" x14ac:dyDescent="0.25">
      <c r="A1653" cm="1">
        <f t="array" aca="1" ref="A1653" ca="1">INDIRECT("'Room Details'!$B$1655")</f>
        <v>0</v>
      </c>
      <c r="B1653" cm="1">
        <f t="array" aca="1" ref="B1653" ca="1">INDIRECT("'Room Details'!$C$1655")</f>
        <v>0</v>
      </c>
      <c r="C1653" cm="1">
        <f t="array" aca="1" ref="C1653" ca="1">INDIRECT("'Room Details'!$D$1655")</f>
        <v>0</v>
      </c>
      <c r="D1653" cm="1">
        <f t="array" aca="1" ref="D1653" ca="1">INDIRECT("'Room Details'!$E$1655")</f>
        <v>0</v>
      </c>
      <c r="E1653" t="str" cm="1">
        <f t="array" aca="1" ref="E1653" ca="1">INDIRECT("'Room Details'!$F$1655")</f>
        <v xml:space="preserve"> </v>
      </c>
      <c r="F1653" cm="1">
        <f t="array" aca="1" ref="F1653" ca="1">INDIRECT("'Room Details'!$G$1655")</f>
        <v>0</v>
      </c>
      <c r="G1653" cm="1">
        <f t="array" aca="1" ref="G1653" ca="1">INDIRECT("'Room Details'!$H$1655")</f>
        <v>0</v>
      </c>
      <c r="H1653" cm="1">
        <f t="array" aca="1" ref="H1653" ca="1">INDIRECT("'Room Details'!$I$1655")</f>
        <v>0</v>
      </c>
      <c r="I1653" cm="1">
        <f t="array" aca="1" ref="I1653" ca="1">INDIRECT("'Room Details'!$J$1655")</f>
        <v>0</v>
      </c>
      <c r="J1653" cm="1">
        <f t="array" aca="1" ref="J1653" ca="1">INDIRECT("'Room Details'!$K$1655")</f>
        <v>0</v>
      </c>
      <c r="K1653" t="str" cm="1">
        <f t="array" aca="1" ref="K1653" ca="1">INDIRECT("'Room Details'!$L$1655")</f>
        <v xml:space="preserve"> </v>
      </c>
      <c r="L1653" cm="1">
        <f t="array" aca="1" ref="L1653" ca="1">INDIRECT("'Room Details'!$M$1655")</f>
        <v>0</v>
      </c>
      <c r="M1653" cm="1">
        <f t="array" aca="1" ref="M1653" ca="1">INDIRECT("'Room Details'!$N$1655")</f>
        <v>0</v>
      </c>
      <c r="N1653" cm="1">
        <f t="array" aca="1" ref="N1653" ca="1">INDIRECT("'Room Details'!$O$1655")</f>
        <v>0</v>
      </c>
      <c r="O1653" cm="1">
        <f t="array" aca="1" ref="O1653" ca="1">INDIRECT("'Room Details'!$P$1655")</f>
        <v>0</v>
      </c>
    </row>
    <row r="1654" spans="1:15" x14ac:dyDescent="0.25">
      <c r="A1654" cm="1">
        <f t="array" aca="1" ref="A1654" ca="1">INDIRECT("'Room Details'!$B$1656")</f>
        <v>0</v>
      </c>
      <c r="B1654" cm="1">
        <f t="array" aca="1" ref="B1654" ca="1">INDIRECT("'Room Details'!$C$1656")</f>
        <v>0</v>
      </c>
      <c r="C1654" cm="1">
        <f t="array" aca="1" ref="C1654" ca="1">INDIRECT("'Room Details'!$D$1656")</f>
        <v>0</v>
      </c>
      <c r="D1654" cm="1">
        <f t="array" aca="1" ref="D1654" ca="1">INDIRECT("'Room Details'!$E$1656")</f>
        <v>0</v>
      </c>
      <c r="E1654" t="str" cm="1">
        <f t="array" aca="1" ref="E1654" ca="1">INDIRECT("'Room Details'!$F$1656")</f>
        <v xml:space="preserve"> </v>
      </c>
      <c r="F1654" cm="1">
        <f t="array" aca="1" ref="F1654" ca="1">INDIRECT("'Room Details'!$G$1656")</f>
        <v>0</v>
      </c>
      <c r="G1654" cm="1">
        <f t="array" aca="1" ref="G1654" ca="1">INDIRECT("'Room Details'!$H$1656")</f>
        <v>0</v>
      </c>
      <c r="H1654" cm="1">
        <f t="array" aca="1" ref="H1654" ca="1">INDIRECT("'Room Details'!$I$1656")</f>
        <v>0</v>
      </c>
      <c r="I1654" cm="1">
        <f t="array" aca="1" ref="I1654" ca="1">INDIRECT("'Room Details'!$J$1656")</f>
        <v>0</v>
      </c>
      <c r="J1654" cm="1">
        <f t="array" aca="1" ref="J1654" ca="1">INDIRECT("'Room Details'!$K$1656")</f>
        <v>0</v>
      </c>
      <c r="K1654" t="str" cm="1">
        <f t="array" aca="1" ref="K1654" ca="1">INDIRECT("'Room Details'!$L$1656")</f>
        <v xml:space="preserve"> </v>
      </c>
      <c r="L1654" cm="1">
        <f t="array" aca="1" ref="L1654" ca="1">INDIRECT("'Room Details'!$M$1656")</f>
        <v>0</v>
      </c>
      <c r="M1654" cm="1">
        <f t="array" aca="1" ref="M1654" ca="1">INDIRECT("'Room Details'!$N$1656")</f>
        <v>0</v>
      </c>
      <c r="N1654" cm="1">
        <f t="array" aca="1" ref="N1654" ca="1">INDIRECT("'Room Details'!$O$1656")</f>
        <v>0</v>
      </c>
      <c r="O1654" cm="1">
        <f t="array" aca="1" ref="O1654" ca="1">INDIRECT("'Room Details'!$P$1656")</f>
        <v>0</v>
      </c>
    </row>
    <row r="1655" spans="1:15" x14ac:dyDescent="0.25">
      <c r="A1655" cm="1">
        <f t="array" aca="1" ref="A1655" ca="1">INDIRECT("'Room Details'!$B$1657")</f>
        <v>0</v>
      </c>
      <c r="B1655" cm="1">
        <f t="array" aca="1" ref="B1655" ca="1">INDIRECT("'Room Details'!$C$1657")</f>
        <v>0</v>
      </c>
      <c r="C1655" cm="1">
        <f t="array" aca="1" ref="C1655" ca="1">INDIRECT("'Room Details'!$D$1657")</f>
        <v>0</v>
      </c>
      <c r="D1655" cm="1">
        <f t="array" aca="1" ref="D1655" ca="1">INDIRECT("'Room Details'!$E$1657")</f>
        <v>0</v>
      </c>
      <c r="E1655" t="str" cm="1">
        <f t="array" aca="1" ref="E1655" ca="1">INDIRECT("'Room Details'!$F$1657")</f>
        <v xml:space="preserve"> </v>
      </c>
      <c r="F1655" cm="1">
        <f t="array" aca="1" ref="F1655" ca="1">INDIRECT("'Room Details'!$G$1657")</f>
        <v>0</v>
      </c>
      <c r="G1655" cm="1">
        <f t="array" aca="1" ref="G1655" ca="1">INDIRECT("'Room Details'!$H$1657")</f>
        <v>0</v>
      </c>
      <c r="H1655" cm="1">
        <f t="array" aca="1" ref="H1655" ca="1">INDIRECT("'Room Details'!$I$1657")</f>
        <v>0</v>
      </c>
      <c r="I1655" cm="1">
        <f t="array" aca="1" ref="I1655" ca="1">INDIRECT("'Room Details'!$J$1657")</f>
        <v>0</v>
      </c>
      <c r="J1655" cm="1">
        <f t="array" aca="1" ref="J1655" ca="1">INDIRECT("'Room Details'!$K$1657")</f>
        <v>0</v>
      </c>
      <c r="K1655" t="str" cm="1">
        <f t="array" aca="1" ref="K1655" ca="1">INDIRECT("'Room Details'!$L$1657")</f>
        <v xml:space="preserve"> </v>
      </c>
      <c r="L1655" cm="1">
        <f t="array" aca="1" ref="L1655" ca="1">INDIRECT("'Room Details'!$M$1657")</f>
        <v>0</v>
      </c>
      <c r="M1655" cm="1">
        <f t="array" aca="1" ref="M1655" ca="1">INDIRECT("'Room Details'!$N$1657")</f>
        <v>0</v>
      </c>
      <c r="N1655" cm="1">
        <f t="array" aca="1" ref="N1655" ca="1">INDIRECT("'Room Details'!$O$1657")</f>
        <v>0</v>
      </c>
      <c r="O1655" cm="1">
        <f t="array" aca="1" ref="O1655" ca="1">INDIRECT("'Room Details'!$P$1657")</f>
        <v>0</v>
      </c>
    </row>
    <row r="1656" spans="1:15" x14ac:dyDescent="0.25">
      <c r="A1656" cm="1">
        <f t="array" aca="1" ref="A1656" ca="1">INDIRECT("'Room Details'!$B$1658")</f>
        <v>0</v>
      </c>
      <c r="B1656" cm="1">
        <f t="array" aca="1" ref="B1656" ca="1">INDIRECT("'Room Details'!$C$1658")</f>
        <v>0</v>
      </c>
      <c r="C1656" cm="1">
        <f t="array" aca="1" ref="C1656" ca="1">INDIRECT("'Room Details'!$D$1658")</f>
        <v>0</v>
      </c>
      <c r="D1656" cm="1">
        <f t="array" aca="1" ref="D1656" ca="1">INDIRECT("'Room Details'!$E$1658")</f>
        <v>0</v>
      </c>
      <c r="E1656" t="str" cm="1">
        <f t="array" aca="1" ref="E1656" ca="1">INDIRECT("'Room Details'!$F$1658")</f>
        <v xml:space="preserve"> </v>
      </c>
      <c r="F1656" cm="1">
        <f t="array" aca="1" ref="F1656" ca="1">INDIRECT("'Room Details'!$G$1658")</f>
        <v>0</v>
      </c>
      <c r="G1656" cm="1">
        <f t="array" aca="1" ref="G1656" ca="1">INDIRECT("'Room Details'!$H$1658")</f>
        <v>0</v>
      </c>
      <c r="H1656" cm="1">
        <f t="array" aca="1" ref="H1656" ca="1">INDIRECT("'Room Details'!$I$1658")</f>
        <v>0</v>
      </c>
      <c r="I1656" cm="1">
        <f t="array" aca="1" ref="I1656" ca="1">INDIRECT("'Room Details'!$J$1658")</f>
        <v>0</v>
      </c>
      <c r="J1656" cm="1">
        <f t="array" aca="1" ref="J1656" ca="1">INDIRECT("'Room Details'!$K$1658")</f>
        <v>0</v>
      </c>
      <c r="K1656" t="str" cm="1">
        <f t="array" aca="1" ref="K1656" ca="1">INDIRECT("'Room Details'!$L$1658")</f>
        <v xml:space="preserve"> </v>
      </c>
      <c r="L1656" cm="1">
        <f t="array" aca="1" ref="L1656" ca="1">INDIRECT("'Room Details'!$M$1658")</f>
        <v>0</v>
      </c>
      <c r="M1656" cm="1">
        <f t="array" aca="1" ref="M1656" ca="1">INDIRECT("'Room Details'!$N$1658")</f>
        <v>0</v>
      </c>
      <c r="N1656" cm="1">
        <f t="array" aca="1" ref="N1656" ca="1">INDIRECT("'Room Details'!$O$1658")</f>
        <v>0</v>
      </c>
      <c r="O1656" cm="1">
        <f t="array" aca="1" ref="O1656" ca="1">INDIRECT("'Room Details'!$P$1658")</f>
        <v>0</v>
      </c>
    </row>
    <row r="1657" spans="1:15" x14ac:dyDescent="0.25">
      <c r="A1657" cm="1">
        <f t="array" aca="1" ref="A1657" ca="1">INDIRECT("'Room Details'!$B$1659")</f>
        <v>0</v>
      </c>
      <c r="B1657" cm="1">
        <f t="array" aca="1" ref="B1657" ca="1">INDIRECT("'Room Details'!$C$1659")</f>
        <v>0</v>
      </c>
      <c r="C1657" cm="1">
        <f t="array" aca="1" ref="C1657" ca="1">INDIRECT("'Room Details'!$D$1659")</f>
        <v>0</v>
      </c>
      <c r="D1657" cm="1">
        <f t="array" aca="1" ref="D1657" ca="1">INDIRECT("'Room Details'!$E$1659")</f>
        <v>0</v>
      </c>
      <c r="E1657" t="str" cm="1">
        <f t="array" aca="1" ref="E1657" ca="1">INDIRECT("'Room Details'!$F$1659")</f>
        <v xml:space="preserve"> </v>
      </c>
      <c r="F1657" cm="1">
        <f t="array" aca="1" ref="F1657" ca="1">INDIRECT("'Room Details'!$G$1659")</f>
        <v>0</v>
      </c>
      <c r="G1657" cm="1">
        <f t="array" aca="1" ref="G1657" ca="1">INDIRECT("'Room Details'!$H$1659")</f>
        <v>0</v>
      </c>
      <c r="H1657" cm="1">
        <f t="array" aca="1" ref="H1657" ca="1">INDIRECT("'Room Details'!$I$1659")</f>
        <v>0</v>
      </c>
      <c r="I1657" cm="1">
        <f t="array" aca="1" ref="I1657" ca="1">INDIRECT("'Room Details'!$J$1659")</f>
        <v>0</v>
      </c>
      <c r="J1657" cm="1">
        <f t="array" aca="1" ref="J1657" ca="1">INDIRECT("'Room Details'!$K$1659")</f>
        <v>0</v>
      </c>
      <c r="K1657" t="str" cm="1">
        <f t="array" aca="1" ref="K1657" ca="1">INDIRECT("'Room Details'!$L$1659")</f>
        <v xml:space="preserve"> </v>
      </c>
      <c r="L1657" cm="1">
        <f t="array" aca="1" ref="L1657" ca="1">INDIRECT("'Room Details'!$M$1659")</f>
        <v>0</v>
      </c>
      <c r="M1657" cm="1">
        <f t="array" aca="1" ref="M1657" ca="1">INDIRECT("'Room Details'!$N$1659")</f>
        <v>0</v>
      </c>
      <c r="N1657" cm="1">
        <f t="array" aca="1" ref="N1657" ca="1">INDIRECT("'Room Details'!$O$1659")</f>
        <v>0</v>
      </c>
      <c r="O1657" cm="1">
        <f t="array" aca="1" ref="O1657" ca="1">INDIRECT("'Room Details'!$P$1659")</f>
        <v>0</v>
      </c>
    </row>
    <row r="1658" spans="1:15" x14ac:dyDescent="0.25">
      <c r="A1658" cm="1">
        <f t="array" aca="1" ref="A1658" ca="1">INDIRECT("'Room Details'!$B$1660")</f>
        <v>0</v>
      </c>
      <c r="B1658" cm="1">
        <f t="array" aca="1" ref="B1658" ca="1">INDIRECT("'Room Details'!$C$1660")</f>
        <v>0</v>
      </c>
      <c r="C1658" cm="1">
        <f t="array" aca="1" ref="C1658" ca="1">INDIRECT("'Room Details'!$D$1660")</f>
        <v>0</v>
      </c>
      <c r="D1658" cm="1">
        <f t="array" aca="1" ref="D1658" ca="1">INDIRECT("'Room Details'!$E$1660")</f>
        <v>0</v>
      </c>
      <c r="E1658" t="str" cm="1">
        <f t="array" aca="1" ref="E1658" ca="1">INDIRECT("'Room Details'!$F$1660")</f>
        <v xml:space="preserve"> </v>
      </c>
      <c r="F1658" cm="1">
        <f t="array" aca="1" ref="F1658" ca="1">INDIRECT("'Room Details'!$G$1660")</f>
        <v>0</v>
      </c>
      <c r="G1658" cm="1">
        <f t="array" aca="1" ref="G1658" ca="1">INDIRECT("'Room Details'!$H$1660")</f>
        <v>0</v>
      </c>
      <c r="H1658" cm="1">
        <f t="array" aca="1" ref="H1658" ca="1">INDIRECT("'Room Details'!$I$1660")</f>
        <v>0</v>
      </c>
      <c r="I1658" cm="1">
        <f t="array" aca="1" ref="I1658" ca="1">INDIRECT("'Room Details'!$J$1660")</f>
        <v>0</v>
      </c>
      <c r="J1658" cm="1">
        <f t="array" aca="1" ref="J1658" ca="1">INDIRECT("'Room Details'!$K$1660")</f>
        <v>0</v>
      </c>
      <c r="K1658" t="str" cm="1">
        <f t="array" aca="1" ref="K1658" ca="1">INDIRECT("'Room Details'!$L$1660")</f>
        <v xml:space="preserve"> </v>
      </c>
      <c r="L1658" cm="1">
        <f t="array" aca="1" ref="L1658" ca="1">INDIRECT("'Room Details'!$M$1660")</f>
        <v>0</v>
      </c>
      <c r="M1658" cm="1">
        <f t="array" aca="1" ref="M1658" ca="1">INDIRECT("'Room Details'!$N$1660")</f>
        <v>0</v>
      </c>
      <c r="N1658" cm="1">
        <f t="array" aca="1" ref="N1658" ca="1">INDIRECT("'Room Details'!$O$1660")</f>
        <v>0</v>
      </c>
      <c r="O1658" cm="1">
        <f t="array" aca="1" ref="O1658" ca="1">INDIRECT("'Room Details'!$P$1660")</f>
        <v>0</v>
      </c>
    </row>
    <row r="1659" spans="1:15" x14ac:dyDescent="0.25">
      <c r="A1659" cm="1">
        <f t="array" aca="1" ref="A1659" ca="1">INDIRECT("'Room Details'!$B$1661")</f>
        <v>0</v>
      </c>
      <c r="B1659" cm="1">
        <f t="array" aca="1" ref="B1659" ca="1">INDIRECT("'Room Details'!$C$1661")</f>
        <v>0</v>
      </c>
      <c r="C1659" cm="1">
        <f t="array" aca="1" ref="C1659" ca="1">INDIRECT("'Room Details'!$D$1661")</f>
        <v>0</v>
      </c>
      <c r="D1659" cm="1">
        <f t="array" aca="1" ref="D1659" ca="1">INDIRECT("'Room Details'!$E$1661")</f>
        <v>0</v>
      </c>
      <c r="E1659" t="str" cm="1">
        <f t="array" aca="1" ref="E1659" ca="1">INDIRECT("'Room Details'!$F$1661")</f>
        <v xml:space="preserve"> </v>
      </c>
      <c r="F1659" cm="1">
        <f t="array" aca="1" ref="F1659" ca="1">INDIRECT("'Room Details'!$G$1661")</f>
        <v>0</v>
      </c>
      <c r="G1659" cm="1">
        <f t="array" aca="1" ref="G1659" ca="1">INDIRECT("'Room Details'!$H$1661")</f>
        <v>0</v>
      </c>
      <c r="H1659" cm="1">
        <f t="array" aca="1" ref="H1659" ca="1">INDIRECT("'Room Details'!$I$1661")</f>
        <v>0</v>
      </c>
      <c r="I1659" cm="1">
        <f t="array" aca="1" ref="I1659" ca="1">INDIRECT("'Room Details'!$J$1661")</f>
        <v>0</v>
      </c>
      <c r="J1659" cm="1">
        <f t="array" aca="1" ref="J1659" ca="1">INDIRECT("'Room Details'!$K$1661")</f>
        <v>0</v>
      </c>
      <c r="K1659" t="str" cm="1">
        <f t="array" aca="1" ref="K1659" ca="1">INDIRECT("'Room Details'!$L$1661")</f>
        <v xml:space="preserve"> </v>
      </c>
      <c r="L1659" cm="1">
        <f t="array" aca="1" ref="L1659" ca="1">INDIRECT("'Room Details'!$M$1661")</f>
        <v>0</v>
      </c>
      <c r="M1659" cm="1">
        <f t="array" aca="1" ref="M1659" ca="1">INDIRECT("'Room Details'!$N$1661")</f>
        <v>0</v>
      </c>
      <c r="N1659" cm="1">
        <f t="array" aca="1" ref="N1659" ca="1">INDIRECT("'Room Details'!$O$1661")</f>
        <v>0</v>
      </c>
      <c r="O1659" cm="1">
        <f t="array" aca="1" ref="O1659" ca="1">INDIRECT("'Room Details'!$P$1661")</f>
        <v>0</v>
      </c>
    </row>
    <row r="1660" spans="1:15" x14ac:dyDescent="0.25">
      <c r="A1660" cm="1">
        <f t="array" aca="1" ref="A1660" ca="1">INDIRECT("'Room Details'!$B$1662")</f>
        <v>0</v>
      </c>
      <c r="B1660" cm="1">
        <f t="array" aca="1" ref="B1660" ca="1">INDIRECT("'Room Details'!$C$1662")</f>
        <v>0</v>
      </c>
      <c r="C1660" cm="1">
        <f t="array" aca="1" ref="C1660" ca="1">INDIRECT("'Room Details'!$D$1662")</f>
        <v>0</v>
      </c>
      <c r="D1660" cm="1">
        <f t="array" aca="1" ref="D1660" ca="1">INDIRECT("'Room Details'!$E$1662")</f>
        <v>0</v>
      </c>
      <c r="E1660" t="str" cm="1">
        <f t="array" aca="1" ref="E1660" ca="1">INDIRECT("'Room Details'!$F$1662")</f>
        <v xml:space="preserve"> </v>
      </c>
      <c r="F1660" cm="1">
        <f t="array" aca="1" ref="F1660" ca="1">INDIRECT("'Room Details'!$G$1662")</f>
        <v>0</v>
      </c>
      <c r="G1660" cm="1">
        <f t="array" aca="1" ref="G1660" ca="1">INDIRECT("'Room Details'!$H$1662")</f>
        <v>0</v>
      </c>
      <c r="H1660" cm="1">
        <f t="array" aca="1" ref="H1660" ca="1">INDIRECT("'Room Details'!$I$1662")</f>
        <v>0</v>
      </c>
      <c r="I1660" cm="1">
        <f t="array" aca="1" ref="I1660" ca="1">INDIRECT("'Room Details'!$J$1662")</f>
        <v>0</v>
      </c>
      <c r="J1660" cm="1">
        <f t="array" aca="1" ref="J1660" ca="1">INDIRECT("'Room Details'!$K$1662")</f>
        <v>0</v>
      </c>
      <c r="K1660" t="str" cm="1">
        <f t="array" aca="1" ref="K1660" ca="1">INDIRECT("'Room Details'!$L$1662")</f>
        <v xml:space="preserve"> </v>
      </c>
      <c r="L1660" cm="1">
        <f t="array" aca="1" ref="L1660" ca="1">INDIRECT("'Room Details'!$M$1662")</f>
        <v>0</v>
      </c>
      <c r="M1660" cm="1">
        <f t="array" aca="1" ref="M1660" ca="1">INDIRECT("'Room Details'!$N$1662")</f>
        <v>0</v>
      </c>
      <c r="N1660" cm="1">
        <f t="array" aca="1" ref="N1660" ca="1">INDIRECT("'Room Details'!$O$1662")</f>
        <v>0</v>
      </c>
      <c r="O1660" cm="1">
        <f t="array" aca="1" ref="O1660" ca="1">INDIRECT("'Room Details'!$P$1662")</f>
        <v>0</v>
      </c>
    </row>
    <row r="1661" spans="1:15" x14ac:dyDescent="0.25">
      <c r="A1661" cm="1">
        <f t="array" aca="1" ref="A1661" ca="1">INDIRECT("'Room Details'!$B$1663")</f>
        <v>0</v>
      </c>
      <c r="B1661" cm="1">
        <f t="array" aca="1" ref="B1661" ca="1">INDIRECT("'Room Details'!$C$1663")</f>
        <v>0</v>
      </c>
      <c r="C1661" cm="1">
        <f t="array" aca="1" ref="C1661" ca="1">INDIRECT("'Room Details'!$D$1663")</f>
        <v>0</v>
      </c>
      <c r="D1661" cm="1">
        <f t="array" aca="1" ref="D1661" ca="1">INDIRECT("'Room Details'!$E$1663")</f>
        <v>0</v>
      </c>
      <c r="E1661" t="str" cm="1">
        <f t="array" aca="1" ref="E1661" ca="1">INDIRECT("'Room Details'!$F$1663")</f>
        <v xml:space="preserve"> </v>
      </c>
      <c r="F1661" cm="1">
        <f t="array" aca="1" ref="F1661" ca="1">INDIRECT("'Room Details'!$G$1663")</f>
        <v>0</v>
      </c>
      <c r="G1661" cm="1">
        <f t="array" aca="1" ref="G1661" ca="1">INDIRECT("'Room Details'!$H$1663")</f>
        <v>0</v>
      </c>
      <c r="H1661" cm="1">
        <f t="array" aca="1" ref="H1661" ca="1">INDIRECT("'Room Details'!$I$1663")</f>
        <v>0</v>
      </c>
      <c r="I1661" cm="1">
        <f t="array" aca="1" ref="I1661" ca="1">INDIRECT("'Room Details'!$J$1663")</f>
        <v>0</v>
      </c>
      <c r="J1661" cm="1">
        <f t="array" aca="1" ref="J1661" ca="1">INDIRECT("'Room Details'!$K$1663")</f>
        <v>0</v>
      </c>
      <c r="K1661" t="str" cm="1">
        <f t="array" aca="1" ref="K1661" ca="1">INDIRECT("'Room Details'!$L$1663")</f>
        <v xml:space="preserve"> </v>
      </c>
      <c r="L1661" cm="1">
        <f t="array" aca="1" ref="L1661" ca="1">INDIRECT("'Room Details'!$M$1663")</f>
        <v>0</v>
      </c>
      <c r="M1661" cm="1">
        <f t="array" aca="1" ref="M1661" ca="1">INDIRECT("'Room Details'!$N$1663")</f>
        <v>0</v>
      </c>
      <c r="N1661" cm="1">
        <f t="array" aca="1" ref="N1661" ca="1">INDIRECT("'Room Details'!$O$1663")</f>
        <v>0</v>
      </c>
      <c r="O1661" cm="1">
        <f t="array" aca="1" ref="O1661" ca="1">INDIRECT("'Room Details'!$P$1663")</f>
        <v>0</v>
      </c>
    </row>
    <row r="1662" spans="1:15" x14ac:dyDescent="0.25">
      <c r="A1662" cm="1">
        <f t="array" aca="1" ref="A1662" ca="1">INDIRECT("'Room Details'!$B$1664")</f>
        <v>0</v>
      </c>
      <c r="B1662" cm="1">
        <f t="array" aca="1" ref="B1662" ca="1">INDIRECT("'Room Details'!$C$1664")</f>
        <v>0</v>
      </c>
      <c r="C1662" cm="1">
        <f t="array" aca="1" ref="C1662" ca="1">INDIRECT("'Room Details'!$D$1664")</f>
        <v>0</v>
      </c>
      <c r="D1662" cm="1">
        <f t="array" aca="1" ref="D1662" ca="1">INDIRECT("'Room Details'!$E$1664")</f>
        <v>0</v>
      </c>
      <c r="E1662" t="str" cm="1">
        <f t="array" aca="1" ref="E1662" ca="1">INDIRECT("'Room Details'!$F$1664")</f>
        <v xml:space="preserve"> </v>
      </c>
      <c r="F1662" cm="1">
        <f t="array" aca="1" ref="F1662" ca="1">INDIRECT("'Room Details'!$G$1664")</f>
        <v>0</v>
      </c>
      <c r="G1662" cm="1">
        <f t="array" aca="1" ref="G1662" ca="1">INDIRECT("'Room Details'!$H$1664")</f>
        <v>0</v>
      </c>
      <c r="H1662" cm="1">
        <f t="array" aca="1" ref="H1662" ca="1">INDIRECT("'Room Details'!$I$1664")</f>
        <v>0</v>
      </c>
      <c r="I1662" cm="1">
        <f t="array" aca="1" ref="I1662" ca="1">INDIRECT("'Room Details'!$J$1664")</f>
        <v>0</v>
      </c>
      <c r="J1662" cm="1">
        <f t="array" aca="1" ref="J1662" ca="1">INDIRECT("'Room Details'!$K$1664")</f>
        <v>0</v>
      </c>
      <c r="K1662" t="str" cm="1">
        <f t="array" aca="1" ref="K1662" ca="1">INDIRECT("'Room Details'!$L$1664")</f>
        <v xml:space="preserve"> </v>
      </c>
      <c r="L1662" cm="1">
        <f t="array" aca="1" ref="L1662" ca="1">INDIRECT("'Room Details'!$M$1664")</f>
        <v>0</v>
      </c>
      <c r="M1662" cm="1">
        <f t="array" aca="1" ref="M1662" ca="1">INDIRECT("'Room Details'!$N$1664")</f>
        <v>0</v>
      </c>
      <c r="N1662" cm="1">
        <f t="array" aca="1" ref="N1662" ca="1">INDIRECT("'Room Details'!$O$1664")</f>
        <v>0</v>
      </c>
      <c r="O1662" cm="1">
        <f t="array" aca="1" ref="O1662" ca="1">INDIRECT("'Room Details'!$P$1664")</f>
        <v>0</v>
      </c>
    </row>
    <row r="1663" spans="1:15" x14ac:dyDescent="0.25">
      <c r="A1663" cm="1">
        <f t="array" aca="1" ref="A1663" ca="1">INDIRECT("'Room Details'!$B$1665")</f>
        <v>0</v>
      </c>
      <c r="B1663" cm="1">
        <f t="array" aca="1" ref="B1663" ca="1">INDIRECT("'Room Details'!$C$1665")</f>
        <v>0</v>
      </c>
      <c r="C1663" cm="1">
        <f t="array" aca="1" ref="C1663" ca="1">INDIRECT("'Room Details'!$D$1665")</f>
        <v>0</v>
      </c>
      <c r="D1663" cm="1">
        <f t="array" aca="1" ref="D1663" ca="1">INDIRECT("'Room Details'!$E$1665")</f>
        <v>0</v>
      </c>
      <c r="E1663" t="str" cm="1">
        <f t="array" aca="1" ref="E1663" ca="1">INDIRECT("'Room Details'!$F$1665")</f>
        <v xml:space="preserve"> </v>
      </c>
      <c r="F1663" cm="1">
        <f t="array" aca="1" ref="F1663" ca="1">INDIRECT("'Room Details'!$G$1665")</f>
        <v>0</v>
      </c>
      <c r="G1663" cm="1">
        <f t="array" aca="1" ref="G1663" ca="1">INDIRECT("'Room Details'!$H$1665")</f>
        <v>0</v>
      </c>
      <c r="H1663" cm="1">
        <f t="array" aca="1" ref="H1663" ca="1">INDIRECT("'Room Details'!$I$1665")</f>
        <v>0</v>
      </c>
      <c r="I1663" cm="1">
        <f t="array" aca="1" ref="I1663" ca="1">INDIRECT("'Room Details'!$J$1665")</f>
        <v>0</v>
      </c>
      <c r="J1663" cm="1">
        <f t="array" aca="1" ref="J1663" ca="1">INDIRECT("'Room Details'!$K$1665")</f>
        <v>0</v>
      </c>
      <c r="K1663" t="str" cm="1">
        <f t="array" aca="1" ref="K1663" ca="1">INDIRECT("'Room Details'!$L$1665")</f>
        <v xml:space="preserve"> </v>
      </c>
      <c r="L1663" cm="1">
        <f t="array" aca="1" ref="L1663" ca="1">INDIRECT("'Room Details'!$M$1665")</f>
        <v>0</v>
      </c>
      <c r="M1663" cm="1">
        <f t="array" aca="1" ref="M1663" ca="1">INDIRECT("'Room Details'!$N$1665")</f>
        <v>0</v>
      </c>
      <c r="N1663" cm="1">
        <f t="array" aca="1" ref="N1663" ca="1">INDIRECT("'Room Details'!$O$1665")</f>
        <v>0</v>
      </c>
      <c r="O1663" cm="1">
        <f t="array" aca="1" ref="O1663" ca="1">INDIRECT("'Room Details'!$P$1665")</f>
        <v>0</v>
      </c>
    </row>
    <row r="1664" spans="1:15" x14ac:dyDescent="0.25">
      <c r="A1664" cm="1">
        <f t="array" aca="1" ref="A1664" ca="1">INDIRECT("'Room Details'!$B$1666")</f>
        <v>0</v>
      </c>
      <c r="B1664" cm="1">
        <f t="array" aca="1" ref="B1664" ca="1">INDIRECT("'Room Details'!$C$1666")</f>
        <v>0</v>
      </c>
      <c r="C1664" cm="1">
        <f t="array" aca="1" ref="C1664" ca="1">INDIRECT("'Room Details'!$D$1666")</f>
        <v>0</v>
      </c>
      <c r="D1664" cm="1">
        <f t="array" aca="1" ref="D1664" ca="1">INDIRECT("'Room Details'!$E$1666")</f>
        <v>0</v>
      </c>
      <c r="E1664" t="str" cm="1">
        <f t="array" aca="1" ref="E1664" ca="1">INDIRECT("'Room Details'!$F$1666")</f>
        <v xml:space="preserve"> </v>
      </c>
      <c r="F1664" cm="1">
        <f t="array" aca="1" ref="F1664" ca="1">INDIRECT("'Room Details'!$G$1666")</f>
        <v>0</v>
      </c>
      <c r="G1664" cm="1">
        <f t="array" aca="1" ref="G1664" ca="1">INDIRECT("'Room Details'!$H$1666")</f>
        <v>0</v>
      </c>
      <c r="H1664" cm="1">
        <f t="array" aca="1" ref="H1664" ca="1">INDIRECT("'Room Details'!$I$1666")</f>
        <v>0</v>
      </c>
      <c r="I1664" cm="1">
        <f t="array" aca="1" ref="I1664" ca="1">INDIRECT("'Room Details'!$J$1666")</f>
        <v>0</v>
      </c>
      <c r="J1664" cm="1">
        <f t="array" aca="1" ref="J1664" ca="1">INDIRECT("'Room Details'!$K$1666")</f>
        <v>0</v>
      </c>
      <c r="K1664" t="str" cm="1">
        <f t="array" aca="1" ref="K1664" ca="1">INDIRECT("'Room Details'!$L$1666")</f>
        <v xml:space="preserve"> </v>
      </c>
      <c r="L1664" cm="1">
        <f t="array" aca="1" ref="L1664" ca="1">INDIRECT("'Room Details'!$M$1666")</f>
        <v>0</v>
      </c>
      <c r="M1664" cm="1">
        <f t="array" aca="1" ref="M1664" ca="1">INDIRECT("'Room Details'!$N$1666")</f>
        <v>0</v>
      </c>
      <c r="N1664" cm="1">
        <f t="array" aca="1" ref="N1664" ca="1">INDIRECT("'Room Details'!$O$1666")</f>
        <v>0</v>
      </c>
      <c r="O1664" cm="1">
        <f t="array" aca="1" ref="O1664" ca="1">INDIRECT("'Room Details'!$P$1666")</f>
        <v>0</v>
      </c>
    </row>
    <row r="1665" spans="1:15" x14ac:dyDescent="0.25">
      <c r="A1665" cm="1">
        <f t="array" aca="1" ref="A1665" ca="1">INDIRECT("'Room Details'!$B$1667")</f>
        <v>0</v>
      </c>
      <c r="B1665" cm="1">
        <f t="array" aca="1" ref="B1665" ca="1">INDIRECT("'Room Details'!$C$1667")</f>
        <v>0</v>
      </c>
      <c r="C1665" cm="1">
        <f t="array" aca="1" ref="C1665" ca="1">INDIRECT("'Room Details'!$D$1667")</f>
        <v>0</v>
      </c>
      <c r="D1665" cm="1">
        <f t="array" aca="1" ref="D1665" ca="1">INDIRECT("'Room Details'!$E$1667")</f>
        <v>0</v>
      </c>
      <c r="E1665" t="str" cm="1">
        <f t="array" aca="1" ref="E1665" ca="1">INDIRECT("'Room Details'!$F$1667")</f>
        <v xml:space="preserve"> </v>
      </c>
      <c r="F1665" cm="1">
        <f t="array" aca="1" ref="F1665" ca="1">INDIRECT("'Room Details'!$G$1667")</f>
        <v>0</v>
      </c>
      <c r="G1665" cm="1">
        <f t="array" aca="1" ref="G1665" ca="1">INDIRECT("'Room Details'!$H$1667")</f>
        <v>0</v>
      </c>
      <c r="H1665" cm="1">
        <f t="array" aca="1" ref="H1665" ca="1">INDIRECT("'Room Details'!$I$1667")</f>
        <v>0</v>
      </c>
      <c r="I1665" cm="1">
        <f t="array" aca="1" ref="I1665" ca="1">INDIRECT("'Room Details'!$J$1667")</f>
        <v>0</v>
      </c>
      <c r="J1665" cm="1">
        <f t="array" aca="1" ref="J1665" ca="1">INDIRECT("'Room Details'!$K$1667")</f>
        <v>0</v>
      </c>
      <c r="K1665" t="str" cm="1">
        <f t="array" aca="1" ref="K1665" ca="1">INDIRECT("'Room Details'!$L$1667")</f>
        <v xml:space="preserve"> </v>
      </c>
      <c r="L1665" cm="1">
        <f t="array" aca="1" ref="L1665" ca="1">INDIRECT("'Room Details'!$M$1667")</f>
        <v>0</v>
      </c>
      <c r="M1665" cm="1">
        <f t="array" aca="1" ref="M1665" ca="1">INDIRECT("'Room Details'!$N$1667")</f>
        <v>0</v>
      </c>
      <c r="N1665" cm="1">
        <f t="array" aca="1" ref="N1665" ca="1">INDIRECT("'Room Details'!$O$1667")</f>
        <v>0</v>
      </c>
      <c r="O1665" cm="1">
        <f t="array" aca="1" ref="O1665" ca="1">INDIRECT("'Room Details'!$P$1667")</f>
        <v>0</v>
      </c>
    </row>
    <row r="1666" spans="1:15" x14ac:dyDescent="0.25">
      <c r="A1666" cm="1">
        <f t="array" aca="1" ref="A1666" ca="1">INDIRECT("'Room Details'!$B$1668")</f>
        <v>0</v>
      </c>
      <c r="B1666" cm="1">
        <f t="array" aca="1" ref="B1666" ca="1">INDIRECT("'Room Details'!$C$1668")</f>
        <v>0</v>
      </c>
      <c r="C1666" cm="1">
        <f t="array" aca="1" ref="C1666" ca="1">INDIRECT("'Room Details'!$D$1668")</f>
        <v>0</v>
      </c>
      <c r="D1666" cm="1">
        <f t="array" aca="1" ref="D1666" ca="1">INDIRECT("'Room Details'!$E$1668")</f>
        <v>0</v>
      </c>
      <c r="E1666" t="str" cm="1">
        <f t="array" aca="1" ref="E1666" ca="1">INDIRECT("'Room Details'!$F$1668")</f>
        <v xml:space="preserve"> </v>
      </c>
      <c r="F1666" cm="1">
        <f t="array" aca="1" ref="F1666" ca="1">INDIRECT("'Room Details'!$G$1668")</f>
        <v>0</v>
      </c>
      <c r="G1666" cm="1">
        <f t="array" aca="1" ref="G1666" ca="1">INDIRECT("'Room Details'!$H$1668")</f>
        <v>0</v>
      </c>
      <c r="H1666" cm="1">
        <f t="array" aca="1" ref="H1666" ca="1">INDIRECT("'Room Details'!$I$1668")</f>
        <v>0</v>
      </c>
      <c r="I1666" cm="1">
        <f t="array" aca="1" ref="I1666" ca="1">INDIRECT("'Room Details'!$J$1668")</f>
        <v>0</v>
      </c>
      <c r="J1666" cm="1">
        <f t="array" aca="1" ref="J1666" ca="1">INDIRECT("'Room Details'!$K$1668")</f>
        <v>0</v>
      </c>
      <c r="K1666" t="str" cm="1">
        <f t="array" aca="1" ref="K1666" ca="1">INDIRECT("'Room Details'!$L$1668")</f>
        <v xml:space="preserve"> </v>
      </c>
      <c r="L1666" cm="1">
        <f t="array" aca="1" ref="L1666" ca="1">INDIRECT("'Room Details'!$M$1668")</f>
        <v>0</v>
      </c>
      <c r="M1666" cm="1">
        <f t="array" aca="1" ref="M1666" ca="1">INDIRECT("'Room Details'!$N$1668")</f>
        <v>0</v>
      </c>
      <c r="N1666" cm="1">
        <f t="array" aca="1" ref="N1666" ca="1">INDIRECT("'Room Details'!$O$1668")</f>
        <v>0</v>
      </c>
      <c r="O1666" cm="1">
        <f t="array" aca="1" ref="O1666" ca="1">INDIRECT("'Room Details'!$P$1668")</f>
        <v>0</v>
      </c>
    </row>
    <row r="1667" spans="1:15" x14ac:dyDescent="0.25">
      <c r="A1667" cm="1">
        <f t="array" aca="1" ref="A1667" ca="1">INDIRECT("'Room Details'!$B$1669")</f>
        <v>0</v>
      </c>
      <c r="B1667" cm="1">
        <f t="array" aca="1" ref="B1667" ca="1">INDIRECT("'Room Details'!$C$1669")</f>
        <v>0</v>
      </c>
      <c r="C1667" cm="1">
        <f t="array" aca="1" ref="C1667" ca="1">INDIRECT("'Room Details'!$D$1669")</f>
        <v>0</v>
      </c>
      <c r="D1667" cm="1">
        <f t="array" aca="1" ref="D1667" ca="1">INDIRECT("'Room Details'!$E$1669")</f>
        <v>0</v>
      </c>
      <c r="E1667" t="str" cm="1">
        <f t="array" aca="1" ref="E1667" ca="1">INDIRECT("'Room Details'!$F$1669")</f>
        <v xml:space="preserve"> </v>
      </c>
      <c r="F1667" cm="1">
        <f t="array" aca="1" ref="F1667" ca="1">INDIRECT("'Room Details'!$G$1669")</f>
        <v>0</v>
      </c>
      <c r="G1667" cm="1">
        <f t="array" aca="1" ref="G1667" ca="1">INDIRECT("'Room Details'!$H$1669")</f>
        <v>0</v>
      </c>
      <c r="H1667" cm="1">
        <f t="array" aca="1" ref="H1667" ca="1">INDIRECT("'Room Details'!$I$1669")</f>
        <v>0</v>
      </c>
      <c r="I1667" cm="1">
        <f t="array" aca="1" ref="I1667" ca="1">INDIRECT("'Room Details'!$J$1669")</f>
        <v>0</v>
      </c>
      <c r="J1667" cm="1">
        <f t="array" aca="1" ref="J1667" ca="1">INDIRECT("'Room Details'!$K$1669")</f>
        <v>0</v>
      </c>
      <c r="K1667" t="str" cm="1">
        <f t="array" aca="1" ref="K1667" ca="1">INDIRECT("'Room Details'!$L$1669")</f>
        <v xml:space="preserve"> </v>
      </c>
      <c r="L1667" cm="1">
        <f t="array" aca="1" ref="L1667" ca="1">INDIRECT("'Room Details'!$M$1669")</f>
        <v>0</v>
      </c>
      <c r="M1667" cm="1">
        <f t="array" aca="1" ref="M1667" ca="1">INDIRECT("'Room Details'!$N$1669")</f>
        <v>0</v>
      </c>
      <c r="N1667" cm="1">
        <f t="array" aca="1" ref="N1667" ca="1">INDIRECT("'Room Details'!$O$1669")</f>
        <v>0</v>
      </c>
      <c r="O1667" cm="1">
        <f t="array" aca="1" ref="O1667" ca="1">INDIRECT("'Room Details'!$P$1669")</f>
        <v>0</v>
      </c>
    </row>
    <row r="1668" spans="1:15" x14ac:dyDescent="0.25">
      <c r="A1668" cm="1">
        <f t="array" aca="1" ref="A1668" ca="1">INDIRECT("'Room Details'!$B$1670")</f>
        <v>0</v>
      </c>
      <c r="B1668" cm="1">
        <f t="array" aca="1" ref="B1668" ca="1">INDIRECT("'Room Details'!$C$1670")</f>
        <v>0</v>
      </c>
      <c r="C1668" cm="1">
        <f t="array" aca="1" ref="C1668" ca="1">INDIRECT("'Room Details'!$D$1670")</f>
        <v>0</v>
      </c>
      <c r="D1668" cm="1">
        <f t="array" aca="1" ref="D1668" ca="1">INDIRECT("'Room Details'!$E$1670")</f>
        <v>0</v>
      </c>
      <c r="E1668" t="str" cm="1">
        <f t="array" aca="1" ref="E1668" ca="1">INDIRECT("'Room Details'!$F$1670")</f>
        <v xml:space="preserve"> </v>
      </c>
      <c r="F1668" cm="1">
        <f t="array" aca="1" ref="F1668" ca="1">INDIRECT("'Room Details'!$G$1670")</f>
        <v>0</v>
      </c>
      <c r="G1668" cm="1">
        <f t="array" aca="1" ref="G1668" ca="1">INDIRECT("'Room Details'!$H$1670")</f>
        <v>0</v>
      </c>
      <c r="H1668" cm="1">
        <f t="array" aca="1" ref="H1668" ca="1">INDIRECT("'Room Details'!$I$1670")</f>
        <v>0</v>
      </c>
      <c r="I1668" cm="1">
        <f t="array" aca="1" ref="I1668" ca="1">INDIRECT("'Room Details'!$J$1670")</f>
        <v>0</v>
      </c>
      <c r="J1668" cm="1">
        <f t="array" aca="1" ref="J1668" ca="1">INDIRECT("'Room Details'!$K$1670")</f>
        <v>0</v>
      </c>
      <c r="K1668" t="str" cm="1">
        <f t="array" aca="1" ref="K1668" ca="1">INDIRECT("'Room Details'!$L$1670")</f>
        <v xml:space="preserve"> </v>
      </c>
      <c r="L1668" cm="1">
        <f t="array" aca="1" ref="L1668" ca="1">INDIRECT("'Room Details'!$M$1670")</f>
        <v>0</v>
      </c>
      <c r="M1668" cm="1">
        <f t="array" aca="1" ref="M1668" ca="1">INDIRECT("'Room Details'!$N$1670")</f>
        <v>0</v>
      </c>
      <c r="N1668" cm="1">
        <f t="array" aca="1" ref="N1668" ca="1">INDIRECT("'Room Details'!$O$1670")</f>
        <v>0</v>
      </c>
      <c r="O1668" cm="1">
        <f t="array" aca="1" ref="O1668" ca="1">INDIRECT("'Room Details'!$P$1670")</f>
        <v>0</v>
      </c>
    </row>
    <row r="1669" spans="1:15" x14ac:dyDescent="0.25">
      <c r="A1669" cm="1">
        <f t="array" aca="1" ref="A1669" ca="1">INDIRECT("'Room Details'!$B$1671")</f>
        <v>0</v>
      </c>
      <c r="B1669" cm="1">
        <f t="array" aca="1" ref="B1669" ca="1">INDIRECT("'Room Details'!$C$1671")</f>
        <v>0</v>
      </c>
      <c r="C1669" cm="1">
        <f t="array" aca="1" ref="C1669" ca="1">INDIRECT("'Room Details'!$D$1671")</f>
        <v>0</v>
      </c>
      <c r="D1669" cm="1">
        <f t="array" aca="1" ref="D1669" ca="1">INDIRECT("'Room Details'!$E$1671")</f>
        <v>0</v>
      </c>
      <c r="E1669" t="str" cm="1">
        <f t="array" aca="1" ref="E1669" ca="1">INDIRECT("'Room Details'!$F$1671")</f>
        <v xml:space="preserve"> </v>
      </c>
      <c r="F1669" cm="1">
        <f t="array" aca="1" ref="F1669" ca="1">INDIRECT("'Room Details'!$G$1671")</f>
        <v>0</v>
      </c>
      <c r="G1669" cm="1">
        <f t="array" aca="1" ref="G1669" ca="1">INDIRECT("'Room Details'!$H$1671")</f>
        <v>0</v>
      </c>
      <c r="H1669" cm="1">
        <f t="array" aca="1" ref="H1669" ca="1">INDIRECT("'Room Details'!$I$1671")</f>
        <v>0</v>
      </c>
      <c r="I1669" cm="1">
        <f t="array" aca="1" ref="I1669" ca="1">INDIRECT("'Room Details'!$J$1671")</f>
        <v>0</v>
      </c>
      <c r="J1669" cm="1">
        <f t="array" aca="1" ref="J1669" ca="1">INDIRECT("'Room Details'!$K$1671")</f>
        <v>0</v>
      </c>
      <c r="K1669" t="str" cm="1">
        <f t="array" aca="1" ref="K1669" ca="1">INDIRECT("'Room Details'!$L$1671")</f>
        <v xml:space="preserve"> </v>
      </c>
      <c r="L1669" cm="1">
        <f t="array" aca="1" ref="L1669" ca="1">INDIRECT("'Room Details'!$M$1671")</f>
        <v>0</v>
      </c>
      <c r="M1669" cm="1">
        <f t="array" aca="1" ref="M1669" ca="1">INDIRECT("'Room Details'!$N$1671")</f>
        <v>0</v>
      </c>
      <c r="N1669" cm="1">
        <f t="array" aca="1" ref="N1669" ca="1">INDIRECT("'Room Details'!$O$1671")</f>
        <v>0</v>
      </c>
      <c r="O1669" cm="1">
        <f t="array" aca="1" ref="O1669" ca="1">INDIRECT("'Room Details'!$P$1671")</f>
        <v>0</v>
      </c>
    </row>
    <row r="1670" spans="1:15" x14ac:dyDescent="0.25">
      <c r="A1670" cm="1">
        <f t="array" aca="1" ref="A1670" ca="1">INDIRECT("'Room Details'!$B$1672")</f>
        <v>0</v>
      </c>
      <c r="B1670" cm="1">
        <f t="array" aca="1" ref="B1670" ca="1">INDIRECT("'Room Details'!$C$1672")</f>
        <v>0</v>
      </c>
      <c r="C1670" cm="1">
        <f t="array" aca="1" ref="C1670" ca="1">INDIRECT("'Room Details'!$D$1672")</f>
        <v>0</v>
      </c>
      <c r="D1670" cm="1">
        <f t="array" aca="1" ref="D1670" ca="1">INDIRECT("'Room Details'!$E$1672")</f>
        <v>0</v>
      </c>
      <c r="E1670" t="str" cm="1">
        <f t="array" aca="1" ref="E1670" ca="1">INDIRECT("'Room Details'!$F$1672")</f>
        <v xml:space="preserve"> </v>
      </c>
      <c r="F1670" cm="1">
        <f t="array" aca="1" ref="F1670" ca="1">INDIRECT("'Room Details'!$G$1672")</f>
        <v>0</v>
      </c>
      <c r="G1670" cm="1">
        <f t="array" aca="1" ref="G1670" ca="1">INDIRECT("'Room Details'!$H$1672")</f>
        <v>0</v>
      </c>
      <c r="H1670" cm="1">
        <f t="array" aca="1" ref="H1670" ca="1">INDIRECT("'Room Details'!$I$1672")</f>
        <v>0</v>
      </c>
      <c r="I1670" cm="1">
        <f t="array" aca="1" ref="I1670" ca="1">INDIRECT("'Room Details'!$J$1672")</f>
        <v>0</v>
      </c>
      <c r="J1670" cm="1">
        <f t="array" aca="1" ref="J1670" ca="1">INDIRECT("'Room Details'!$K$1672")</f>
        <v>0</v>
      </c>
      <c r="K1670" t="str" cm="1">
        <f t="array" aca="1" ref="K1670" ca="1">INDIRECT("'Room Details'!$L$1672")</f>
        <v xml:space="preserve"> </v>
      </c>
      <c r="L1670" cm="1">
        <f t="array" aca="1" ref="L1670" ca="1">INDIRECT("'Room Details'!$M$1672")</f>
        <v>0</v>
      </c>
      <c r="M1670" cm="1">
        <f t="array" aca="1" ref="M1670" ca="1">INDIRECT("'Room Details'!$N$1672")</f>
        <v>0</v>
      </c>
      <c r="N1670" cm="1">
        <f t="array" aca="1" ref="N1670" ca="1">INDIRECT("'Room Details'!$O$1672")</f>
        <v>0</v>
      </c>
      <c r="O1670" cm="1">
        <f t="array" aca="1" ref="O1670" ca="1">INDIRECT("'Room Details'!$P$1672")</f>
        <v>0</v>
      </c>
    </row>
    <row r="1671" spans="1:15" x14ac:dyDescent="0.25">
      <c r="A1671" cm="1">
        <f t="array" aca="1" ref="A1671" ca="1">INDIRECT("'Room Details'!$B$1673")</f>
        <v>0</v>
      </c>
      <c r="B1671" cm="1">
        <f t="array" aca="1" ref="B1671" ca="1">INDIRECT("'Room Details'!$C$1673")</f>
        <v>0</v>
      </c>
      <c r="C1671" cm="1">
        <f t="array" aca="1" ref="C1671" ca="1">INDIRECT("'Room Details'!$D$1673")</f>
        <v>0</v>
      </c>
      <c r="D1671" cm="1">
        <f t="array" aca="1" ref="D1671" ca="1">INDIRECT("'Room Details'!$E$1673")</f>
        <v>0</v>
      </c>
      <c r="E1671" t="str" cm="1">
        <f t="array" aca="1" ref="E1671" ca="1">INDIRECT("'Room Details'!$F$1673")</f>
        <v xml:space="preserve"> </v>
      </c>
      <c r="F1671" cm="1">
        <f t="array" aca="1" ref="F1671" ca="1">INDIRECT("'Room Details'!$G$1673")</f>
        <v>0</v>
      </c>
      <c r="G1671" cm="1">
        <f t="array" aca="1" ref="G1671" ca="1">INDIRECT("'Room Details'!$H$1673")</f>
        <v>0</v>
      </c>
      <c r="H1671" cm="1">
        <f t="array" aca="1" ref="H1671" ca="1">INDIRECT("'Room Details'!$I$1673")</f>
        <v>0</v>
      </c>
      <c r="I1671" cm="1">
        <f t="array" aca="1" ref="I1671" ca="1">INDIRECT("'Room Details'!$J$1673")</f>
        <v>0</v>
      </c>
      <c r="J1671" cm="1">
        <f t="array" aca="1" ref="J1671" ca="1">INDIRECT("'Room Details'!$K$1673")</f>
        <v>0</v>
      </c>
      <c r="K1671" t="str" cm="1">
        <f t="array" aca="1" ref="K1671" ca="1">INDIRECT("'Room Details'!$L$1673")</f>
        <v xml:space="preserve"> </v>
      </c>
      <c r="L1671" cm="1">
        <f t="array" aca="1" ref="L1671" ca="1">INDIRECT("'Room Details'!$M$1673")</f>
        <v>0</v>
      </c>
      <c r="M1671" cm="1">
        <f t="array" aca="1" ref="M1671" ca="1">INDIRECT("'Room Details'!$N$1673")</f>
        <v>0</v>
      </c>
      <c r="N1671" cm="1">
        <f t="array" aca="1" ref="N1671" ca="1">INDIRECT("'Room Details'!$O$1673")</f>
        <v>0</v>
      </c>
      <c r="O1671" cm="1">
        <f t="array" aca="1" ref="O1671" ca="1">INDIRECT("'Room Details'!$P$1673")</f>
        <v>0</v>
      </c>
    </row>
    <row r="1672" spans="1:15" x14ac:dyDescent="0.25">
      <c r="A1672" cm="1">
        <f t="array" aca="1" ref="A1672" ca="1">INDIRECT("'Room Details'!$B$1674")</f>
        <v>0</v>
      </c>
      <c r="B1672" cm="1">
        <f t="array" aca="1" ref="B1672" ca="1">INDIRECT("'Room Details'!$C$1674")</f>
        <v>0</v>
      </c>
      <c r="C1672" cm="1">
        <f t="array" aca="1" ref="C1672" ca="1">INDIRECT("'Room Details'!$D$1674")</f>
        <v>0</v>
      </c>
      <c r="D1672" cm="1">
        <f t="array" aca="1" ref="D1672" ca="1">INDIRECT("'Room Details'!$E$1674")</f>
        <v>0</v>
      </c>
      <c r="E1672" t="str" cm="1">
        <f t="array" aca="1" ref="E1672" ca="1">INDIRECT("'Room Details'!$F$1674")</f>
        <v xml:space="preserve"> </v>
      </c>
      <c r="F1672" cm="1">
        <f t="array" aca="1" ref="F1672" ca="1">INDIRECT("'Room Details'!$G$1674")</f>
        <v>0</v>
      </c>
      <c r="G1672" cm="1">
        <f t="array" aca="1" ref="G1672" ca="1">INDIRECT("'Room Details'!$H$1674")</f>
        <v>0</v>
      </c>
      <c r="H1672" cm="1">
        <f t="array" aca="1" ref="H1672" ca="1">INDIRECT("'Room Details'!$I$1674")</f>
        <v>0</v>
      </c>
      <c r="I1672" cm="1">
        <f t="array" aca="1" ref="I1672" ca="1">INDIRECT("'Room Details'!$J$1674")</f>
        <v>0</v>
      </c>
      <c r="J1672" cm="1">
        <f t="array" aca="1" ref="J1672" ca="1">INDIRECT("'Room Details'!$K$1674")</f>
        <v>0</v>
      </c>
      <c r="K1672" t="str" cm="1">
        <f t="array" aca="1" ref="K1672" ca="1">INDIRECT("'Room Details'!$L$1674")</f>
        <v xml:space="preserve"> </v>
      </c>
      <c r="L1672" cm="1">
        <f t="array" aca="1" ref="L1672" ca="1">INDIRECT("'Room Details'!$M$1674")</f>
        <v>0</v>
      </c>
      <c r="M1672" cm="1">
        <f t="array" aca="1" ref="M1672" ca="1">INDIRECT("'Room Details'!$N$1674")</f>
        <v>0</v>
      </c>
      <c r="N1672" cm="1">
        <f t="array" aca="1" ref="N1672" ca="1">INDIRECT("'Room Details'!$O$1674")</f>
        <v>0</v>
      </c>
      <c r="O1672" cm="1">
        <f t="array" aca="1" ref="O1672" ca="1">INDIRECT("'Room Details'!$P$1674")</f>
        <v>0</v>
      </c>
    </row>
    <row r="1673" spans="1:15" x14ac:dyDescent="0.25">
      <c r="A1673" cm="1">
        <f t="array" aca="1" ref="A1673" ca="1">INDIRECT("'Room Details'!$B$1675")</f>
        <v>0</v>
      </c>
      <c r="B1673" cm="1">
        <f t="array" aca="1" ref="B1673" ca="1">INDIRECT("'Room Details'!$C$1675")</f>
        <v>0</v>
      </c>
      <c r="C1673" cm="1">
        <f t="array" aca="1" ref="C1673" ca="1">INDIRECT("'Room Details'!$D$1675")</f>
        <v>0</v>
      </c>
      <c r="D1673" cm="1">
        <f t="array" aca="1" ref="D1673" ca="1">INDIRECT("'Room Details'!$E$1675")</f>
        <v>0</v>
      </c>
      <c r="E1673" t="str" cm="1">
        <f t="array" aca="1" ref="E1673" ca="1">INDIRECT("'Room Details'!$F$1675")</f>
        <v xml:space="preserve"> </v>
      </c>
      <c r="F1673" cm="1">
        <f t="array" aca="1" ref="F1673" ca="1">INDIRECT("'Room Details'!$G$1675")</f>
        <v>0</v>
      </c>
      <c r="G1673" cm="1">
        <f t="array" aca="1" ref="G1673" ca="1">INDIRECT("'Room Details'!$H$1675")</f>
        <v>0</v>
      </c>
      <c r="H1673" cm="1">
        <f t="array" aca="1" ref="H1673" ca="1">INDIRECT("'Room Details'!$I$1675")</f>
        <v>0</v>
      </c>
      <c r="I1673" cm="1">
        <f t="array" aca="1" ref="I1673" ca="1">INDIRECT("'Room Details'!$J$1675")</f>
        <v>0</v>
      </c>
      <c r="J1673" cm="1">
        <f t="array" aca="1" ref="J1673" ca="1">INDIRECT("'Room Details'!$K$1675")</f>
        <v>0</v>
      </c>
      <c r="K1673" t="str" cm="1">
        <f t="array" aca="1" ref="K1673" ca="1">INDIRECT("'Room Details'!$L$1675")</f>
        <v xml:space="preserve"> </v>
      </c>
      <c r="L1673" cm="1">
        <f t="array" aca="1" ref="L1673" ca="1">INDIRECT("'Room Details'!$M$1675")</f>
        <v>0</v>
      </c>
      <c r="M1673" cm="1">
        <f t="array" aca="1" ref="M1673" ca="1">INDIRECT("'Room Details'!$N$1675")</f>
        <v>0</v>
      </c>
      <c r="N1673" cm="1">
        <f t="array" aca="1" ref="N1673" ca="1">INDIRECT("'Room Details'!$O$1675")</f>
        <v>0</v>
      </c>
      <c r="O1673" cm="1">
        <f t="array" aca="1" ref="O1673" ca="1">INDIRECT("'Room Details'!$P$1675")</f>
        <v>0</v>
      </c>
    </row>
    <row r="1674" spans="1:15" x14ac:dyDescent="0.25">
      <c r="A1674" cm="1">
        <f t="array" aca="1" ref="A1674" ca="1">INDIRECT("'Room Details'!$B$1676")</f>
        <v>0</v>
      </c>
      <c r="B1674" cm="1">
        <f t="array" aca="1" ref="B1674" ca="1">INDIRECT("'Room Details'!$C$1676")</f>
        <v>0</v>
      </c>
      <c r="C1674" cm="1">
        <f t="array" aca="1" ref="C1674" ca="1">INDIRECT("'Room Details'!$D$1676")</f>
        <v>0</v>
      </c>
      <c r="D1674" cm="1">
        <f t="array" aca="1" ref="D1674" ca="1">INDIRECT("'Room Details'!$E$1676")</f>
        <v>0</v>
      </c>
      <c r="E1674" t="str" cm="1">
        <f t="array" aca="1" ref="E1674" ca="1">INDIRECT("'Room Details'!$F$1676")</f>
        <v xml:space="preserve"> </v>
      </c>
      <c r="F1674" cm="1">
        <f t="array" aca="1" ref="F1674" ca="1">INDIRECT("'Room Details'!$G$1676")</f>
        <v>0</v>
      </c>
      <c r="G1674" cm="1">
        <f t="array" aca="1" ref="G1674" ca="1">INDIRECT("'Room Details'!$H$1676")</f>
        <v>0</v>
      </c>
      <c r="H1674" cm="1">
        <f t="array" aca="1" ref="H1674" ca="1">INDIRECT("'Room Details'!$I$1676")</f>
        <v>0</v>
      </c>
      <c r="I1674" cm="1">
        <f t="array" aca="1" ref="I1674" ca="1">INDIRECT("'Room Details'!$J$1676")</f>
        <v>0</v>
      </c>
      <c r="J1674" cm="1">
        <f t="array" aca="1" ref="J1674" ca="1">INDIRECT("'Room Details'!$K$1676")</f>
        <v>0</v>
      </c>
      <c r="K1674" t="str" cm="1">
        <f t="array" aca="1" ref="K1674" ca="1">INDIRECT("'Room Details'!$L$1676")</f>
        <v xml:space="preserve"> </v>
      </c>
      <c r="L1674" cm="1">
        <f t="array" aca="1" ref="L1674" ca="1">INDIRECT("'Room Details'!$M$1676")</f>
        <v>0</v>
      </c>
      <c r="M1674" cm="1">
        <f t="array" aca="1" ref="M1674" ca="1">INDIRECT("'Room Details'!$N$1676")</f>
        <v>0</v>
      </c>
      <c r="N1674" cm="1">
        <f t="array" aca="1" ref="N1674" ca="1">INDIRECT("'Room Details'!$O$1676")</f>
        <v>0</v>
      </c>
      <c r="O1674" cm="1">
        <f t="array" aca="1" ref="O1674" ca="1">INDIRECT("'Room Details'!$P$1676")</f>
        <v>0</v>
      </c>
    </row>
    <row r="1675" spans="1:15" x14ac:dyDescent="0.25">
      <c r="A1675" cm="1">
        <f t="array" aca="1" ref="A1675" ca="1">INDIRECT("'Room Details'!$B$1677")</f>
        <v>0</v>
      </c>
      <c r="B1675" cm="1">
        <f t="array" aca="1" ref="B1675" ca="1">INDIRECT("'Room Details'!$C$1677")</f>
        <v>0</v>
      </c>
      <c r="C1675" cm="1">
        <f t="array" aca="1" ref="C1675" ca="1">INDIRECT("'Room Details'!$D$1677")</f>
        <v>0</v>
      </c>
      <c r="D1675" cm="1">
        <f t="array" aca="1" ref="D1675" ca="1">INDIRECT("'Room Details'!$E$1677")</f>
        <v>0</v>
      </c>
      <c r="E1675" t="str" cm="1">
        <f t="array" aca="1" ref="E1675" ca="1">INDIRECT("'Room Details'!$F$1677")</f>
        <v xml:space="preserve"> </v>
      </c>
      <c r="F1675" cm="1">
        <f t="array" aca="1" ref="F1675" ca="1">INDIRECT("'Room Details'!$G$1677")</f>
        <v>0</v>
      </c>
      <c r="G1675" cm="1">
        <f t="array" aca="1" ref="G1675" ca="1">INDIRECT("'Room Details'!$H$1677")</f>
        <v>0</v>
      </c>
      <c r="H1675" cm="1">
        <f t="array" aca="1" ref="H1675" ca="1">INDIRECT("'Room Details'!$I$1677")</f>
        <v>0</v>
      </c>
      <c r="I1675" cm="1">
        <f t="array" aca="1" ref="I1675" ca="1">INDIRECT("'Room Details'!$J$1677")</f>
        <v>0</v>
      </c>
      <c r="J1675" cm="1">
        <f t="array" aca="1" ref="J1675" ca="1">INDIRECT("'Room Details'!$K$1677")</f>
        <v>0</v>
      </c>
      <c r="K1675" t="str" cm="1">
        <f t="array" aca="1" ref="K1675" ca="1">INDIRECT("'Room Details'!$L$1677")</f>
        <v xml:space="preserve"> </v>
      </c>
      <c r="L1675" cm="1">
        <f t="array" aca="1" ref="L1675" ca="1">INDIRECT("'Room Details'!$M$1677")</f>
        <v>0</v>
      </c>
      <c r="M1675" cm="1">
        <f t="array" aca="1" ref="M1675" ca="1">INDIRECT("'Room Details'!$N$1677")</f>
        <v>0</v>
      </c>
      <c r="N1675" cm="1">
        <f t="array" aca="1" ref="N1675" ca="1">INDIRECT("'Room Details'!$O$1677")</f>
        <v>0</v>
      </c>
      <c r="O1675" cm="1">
        <f t="array" aca="1" ref="O1675" ca="1">INDIRECT("'Room Details'!$P$1677")</f>
        <v>0</v>
      </c>
    </row>
    <row r="1676" spans="1:15" x14ac:dyDescent="0.25">
      <c r="A1676" cm="1">
        <f t="array" aca="1" ref="A1676" ca="1">INDIRECT("'Room Details'!$B$1678")</f>
        <v>0</v>
      </c>
      <c r="B1676" cm="1">
        <f t="array" aca="1" ref="B1676" ca="1">INDIRECT("'Room Details'!$C$1678")</f>
        <v>0</v>
      </c>
      <c r="C1676" cm="1">
        <f t="array" aca="1" ref="C1676" ca="1">INDIRECT("'Room Details'!$D$1678")</f>
        <v>0</v>
      </c>
      <c r="D1676" cm="1">
        <f t="array" aca="1" ref="D1676" ca="1">INDIRECT("'Room Details'!$E$1678")</f>
        <v>0</v>
      </c>
      <c r="E1676" t="str" cm="1">
        <f t="array" aca="1" ref="E1676" ca="1">INDIRECT("'Room Details'!$F$1678")</f>
        <v xml:space="preserve"> </v>
      </c>
      <c r="F1676" cm="1">
        <f t="array" aca="1" ref="F1676" ca="1">INDIRECT("'Room Details'!$G$1678")</f>
        <v>0</v>
      </c>
      <c r="G1676" cm="1">
        <f t="array" aca="1" ref="G1676" ca="1">INDIRECT("'Room Details'!$H$1678")</f>
        <v>0</v>
      </c>
      <c r="H1676" cm="1">
        <f t="array" aca="1" ref="H1676" ca="1">INDIRECT("'Room Details'!$I$1678")</f>
        <v>0</v>
      </c>
      <c r="I1676" cm="1">
        <f t="array" aca="1" ref="I1676" ca="1">INDIRECT("'Room Details'!$J$1678")</f>
        <v>0</v>
      </c>
      <c r="J1676" cm="1">
        <f t="array" aca="1" ref="J1676" ca="1">INDIRECT("'Room Details'!$K$1678")</f>
        <v>0</v>
      </c>
      <c r="K1676" t="str" cm="1">
        <f t="array" aca="1" ref="K1676" ca="1">INDIRECT("'Room Details'!$L$1678")</f>
        <v xml:space="preserve"> </v>
      </c>
      <c r="L1676" cm="1">
        <f t="array" aca="1" ref="L1676" ca="1">INDIRECT("'Room Details'!$M$1678")</f>
        <v>0</v>
      </c>
      <c r="M1676" cm="1">
        <f t="array" aca="1" ref="M1676" ca="1">INDIRECT("'Room Details'!$N$1678")</f>
        <v>0</v>
      </c>
      <c r="N1676" cm="1">
        <f t="array" aca="1" ref="N1676" ca="1">INDIRECT("'Room Details'!$O$1678")</f>
        <v>0</v>
      </c>
      <c r="O1676" cm="1">
        <f t="array" aca="1" ref="O1676" ca="1">INDIRECT("'Room Details'!$P$1678")</f>
        <v>0</v>
      </c>
    </row>
    <row r="1677" spans="1:15" x14ac:dyDescent="0.25">
      <c r="A1677" cm="1">
        <f t="array" aca="1" ref="A1677" ca="1">INDIRECT("'Room Details'!$B$1679")</f>
        <v>0</v>
      </c>
      <c r="B1677" cm="1">
        <f t="array" aca="1" ref="B1677" ca="1">INDIRECT("'Room Details'!$C$1679")</f>
        <v>0</v>
      </c>
      <c r="C1677" cm="1">
        <f t="array" aca="1" ref="C1677" ca="1">INDIRECT("'Room Details'!$D$1679")</f>
        <v>0</v>
      </c>
      <c r="D1677" cm="1">
        <f t="array" aca="1" ref="D1677" ca="1">INDIRECT("'Room Details'!$E$1679")</f>
        <v>0</v>
      </c>
      <c r="E1677" t="str" cm="1">
        <f t="array" aca="1" ref="E1677" ca="1">INDIRECT("'Room Details'!$F$1679")</f>
        <v xml:space="preserve"> </v>
      </c>
      <c r="F1677" cm="1">
        <f t="array" aca="1" ref="F1677" ca="1">INDIRECT("'Room Details'!$G$1679")</f>
        <v>0</v>
      </c>
      <c r="G1677" cm="1">
        <f t="array" aca="1" ref="G1677" ca="1">INDIRECT("'Room Details'!$H$1679")</f>
        <v>0</v>
      </c>
      <c r="H1677" cm="1">
        <f t="array" aca="1" ref="H1677" ca="1">INDIRECT("'Room Details'!$I$1679")</f>
        <v>0</v>
      </c>
      <c r="I1677" cm="1">
        <f t="array" aca="1" ref="I1677" ca="1">INDIRECT("'Room Details'!$J$1679")</f>
        <v>0</v>
      </c>
      <c r="J1677" cm="1">
        <f t="array" aca="1" ref="J1677" ca="1">INDIRECT("'Room Details'!$K$1679")</f>
        <v>0</v>
      </c>
      <c r="K1677" t="str" cm="1">
        <f t="array" aca="1" ref="K1677" ca="1">INDIRECT("'Room Details'!$L$1679")</f>
        <v xml:space="preserve"> </v>
      </c>
      <c r="L1677" cm="1">
        <f t="array" aca="1" ref="L1677" ca="1">INDIRECT("'Room Details'!$M$1679")</f>
        <v>0</v>
      </c>
      <c r="M1677" cm="1">
        <f t="array" aca="1" ref="M1677" ca="1">INDIRECT("'Room Details'!$N$1679")</f>
        <v>0</v>
      </c>
      <c r="N1677" cm="1">
        <f t="array" aca="1" ref="N1677" ca="1">INDIRECT("'Room Details'!$O$1679")</f>
        <v>0</v>
      </c>
      <c r="O1677" cm="1">
        <f t="array" aca="1" ref="O1677" ca="1">INDIRECT("'Room Details'!$P$1679")</f>
        <v>0</v>
      </c>
    </row>
    <row r="1678" spans="1:15" x14ac:dyDescent="0.25">
      <c r="A1678" cm="1">
        <f t="array" aca="1" ref="A1678" ca="1">INDIRECT("'Room Details'!$B$1680")</f>
        <v>0</v>
      </c>
      <c r="B1678" cm="1">
        <f t="array" aca="1" ref="B1678" ca="1">INDIRECT("'Room Details'!$C$1680")</f>
        <v>0</v>
      </c>
      <c r="C1678" cm="1">
        <f t="array" aca="1" ref="C1678" ca="1">INDIRECT("'Room Details'!$D$1680")</f>
        <v>0</v>
      </c>
      <c r="D1678" cm="1">
        <f t="array" aca="1" ref="D1678" ca="1">INDIRECT("'Room Details'!$E$1680")</f>
        <v>0</v>
      </c>
      <c r="E1678" t="str" cm="1">
        <f t="array" aca="1" ref="E1678" ca="1">INDIRECT("'Room Details'!$F$1680")</f>
        <v xml:space="preserve"> </v>
      </c>
      <c r="F1678" cm="1">
        <f t="array" aca="1" ref="F1678" ca="1">INDIRECT("'Room Details'!$G$1680")</f>
        <v>0</v>
      </c>
      <c r="G1678" cm="1">
        <f t="array" aca="1" ref="G1678" ca="1">INDIRECT("'Room Details'!$H$1680")</f>
        <v>0</v>
      </c>
      <c r="H1678" cm="1">
        <f t="array" aca="1" ref="H1678" ca="1">INDIRECT("'Room Details'!$I$1680")</f>
        <v>0</v>
      </c>
      <c r="I1678" cm="1">
        <f t="array" aca="1" ref="I1678" ca="1">INDIRECT("'Room Details'!$J$1680")</f>
        <v>0</v>
      </c>
      <c r="J1678" cm="1">
        <f t="array" aca="1" ref="J1678" ca="1">INDIRECT("'Room Details'!$K$1680")</f>
        <v>0</v>
      </c>
      <c r="K1678" t="str" cm="1">
        <f t="array" aca="1" ref="K1678" ca="1">INDIRECT("'Room Details'!$L$1680")</f>
        <v xml:space="preserve"> </v>
      </c>
      <c r="L1678" cm="1">
        <f t="array" aca="1" ref="L1678" ca="1">INDIRECT("'Room Details'!$M$1680")</f>
        <v>0</v>
      </c>
      <c r="M1678" cm="1">
        <f t="array" aca="1" ref="M1678" ca="1">INDIRECT("'Room Details'!$N$1680")</f>
        <v>0</v>
      </c>
      <c r="N1678" cm="1">
        <f t="array" aca="1" ref="N1678" ca="1">INDIRECT("'Room Details'!$O$1680")</f>
        <v>0</v>
      </c>
      <c r="O1678" cm="1">
        <f t="array" aca="1" ref="O1678" ca="1">INDIRECT("'Room Details'!$P$1680")</f>
        <v>0</v>
      </c>
    </row>
    <row r="1679" spans="1:15" x14ac:dyDescent="0.25">
      <c r="A1679" cm="1">
        <f t="array" aca="1" ref="A1679" ca="1">INDIRECT("'Room Details'!$B$1681")</f>
        <v>0</v>
      </c>
      <c r="B1679" cm="1">
        <f t="array" aca="1" ref="B1679" ca="1">INDIRECT("'Room Details'!$C$1681")</f>
        <v>0</v>
      </c>
      <c r="C1679" cm="1">
        <f t="array" aca="1" ref="C1679" ca="1">INDIRECT("'Room Details'!$D$1681")</f>
        <v>0</v>
      </c>
      <c r="D1679" cm="1">
        <f t="array" aca="1" ref="D1679" ca="1">INDIRECT("'Room Details'!$E$1681")</f>
        <v>0</v>
      </c>
      <c r="E1679" t="str" cm="1">
        <f t="array" aca="1" ref="E1679" ca="1">INDIRECT("'Room Details'!$F$1681")</f>
        <v xml:space="preserve"> </v>
      </c>
      <c r="F1679" cm="1">
        <f t="array" aca="1" ref="F1679" ca="1">INDIRECT("'Room Details'!$G$1681")</f>
        <v>0</v>
      </c>
      <c r="G1679" cm="1">
        <f t="array" aca="1" ref="G1679" ca="1">INDIRECT("'Room Details'!$H$1681")</f>
        <v>0</v>
      </c>
      <c r="H1679" cm="1">
        <f t="array" aca="1" ref="H1679" ca="1">INDIRECT("'Room Details'!$I$1681")</f>
        <v>0</v>
      </c>
      <c r="I1679" cm="1">
        <f t="array" aca="1" ref="I1679" ca="1">INDIRECT("'Room Details'!$J$1681")</f>
        <v>0</v>
      </c>
      <c r="J1679" cm="1">
        <f t="array" aca="1" ref="J1679" ca="1">INDIRECT("'Room Details'!$K$1681")</f>
        <v>0</v>
      </c>
      <c r="K1679" t="str" cm="1">
        <f t="array" aca="1" ref="K1679" ca="1">INDIRECT("'Room Details'!$L$1681")</f>
        <v xml:space="preserve"> </v>
      </c>
      <c r="L1679" cm="1">
        <f t="array" aca="1" ref="L1679" ca="1">INDIRECT("'Room Details'!$M$1681")</f>
        <v>0</v>
      </c>
      <c r="M1679" cm="1">
        <f t="array" aca="1" ref="M1679" ca="1">INDIRECT("'Room Details'!$N$1681")</f>
        <v>0</v>
      </c>
      <c r="N1679" cm="1">
        <f t="array" aca="1" ref="N1679" ca="1">INDIRECT("'Room Details'!$O$1681")</f>
        <v>0</v>
      </c>
      <c r="O1679" cm="1">
        <f t="array" aca="1" ref="O1679" ca="1">INDIRECT("'Room Details'!$P$1681")</f>
        <v>0</v>
      </c>
    </row>
    <row r="1680" spans="1:15" x14ac:dyDescent="0.25">
      <c r="A1680" cm="1">
        <f t="array" aca="1" ref="A1680" ca="1">INDIRECT("'Room Details'!$B$1682")</f>
        <v>0</v>
      </c>
      <c r="B1680" cm="1">
        <f t="array" aca="1" ref="B1680" ca="1">INDIRECT("'Room Details'!$C$1682")</f>
        <v>0</v>
      </c>
      <c r="C1680" cm="1">
        <f t="array" aca="1" ref="C1680" ca="1">INDIRECT("'Room Details'!$D$1682")</f>
        <v>0</v>
      </c>
      <c r="D1680" cm="1">
        <f t="array" aca="1" ref="D1680" ca="1">INDIRECT("'Room Details'!$E$1682")</f>
        <v>0</v>
      </c>
      <c r="E1680" t="str" cm="1">
        <f t="array" aca="1" ref="E1680" ca="1">INDIRECT("'Room Details'!$F$1682")</f>
        <v xml:space="preserve"> </v>
      </c>
      <c r="F1680" cm="1">
        <f t="array" aca="1" ref="F1680" ca="1">INDIRECT("'Room Details'!$G$1682")</f>
        <v>0</v>
      </c>
      <c r="G1680" cm="1">
        <f t="array" aca="1" ref="G1680" ca="1">INDIRECT("'Room Details'!$H$1682")</f>
        <v>0</v>
      </c>
      <c r="H1680" cm="1">
        <f t="array" aca="1" ref="H1680" ca="1">INDIRECT("'Room Details'!$I$1682")</f>
        <v>0</v>
      </c>
      <c r="I1680" cm="1">
        <f t="array" aca="1" ref="I1680" ca="1">INDIRECT("'Room Details'!$J$1682")</f>
        <v>0</v>
      </c>
      <c r="J1680" cm="1">
        <f t="array" aca="1" ref="J1680" ca="1">INDIRECT("'Room Details'!$K$1682")</f>
        <v>0</v>
      </c>
      <c r="K1680" t="str" cm="1">
        <f t="array" aca="1" ref="K1680" ca="1">INDIRECT("'Room Details'!$L$1682")</f>
        <v xml:space="preserve"> </v>
      </c>
      <c r="L1680" cm="1">
        <f t="array" aca="1" ref="L1680" ca="1">INDIRECT("'Room Details'!$M$1682")</f>
        <v>0</v>
      </c>
      <c r="M1680" cm="1">
        <f t="array" aca="1" ref="M1680" ca="1">INDIRECT("'Room Details'!$N$1682")</f>
        <v>0</v>
      </c>
      <c r="N1680" cm="1">
        <f t="array" aca="1" ref="N1680" ca="1">INDIRECT("'Room Details'!$O$1682")</f>
        <v>0</v>
      </c>
      <c r="O1680" cm="1">
        <f t="array" aca="1" ref="O1680" ca="1">INDIRECT("'Room Details'!$P$1682")</f>
        <v>0</v>
      </c>
    </row>
    <row r="1681" spans="1:15" x14ac:dyDescent="0.25">
      <c r="A1681" cm="1">
        <f t="array" aca="1" ref="A1681" ca="1">INDIRECT("'Room Details'!$B$1683")</f>
        <v>0</v>
      </c>
      <c r="B1681" cm="1">
        <f t="array" aca="1" ref="B1681" ca="1">INDIRECT("'Room Details'!$C$1683")</f>
        <v>0</v>
      </c>
      <c r="C1681" cm="1">
        <f t="array" aca="1" ref="C1681" ca="1">INDIRECT("'Room Details'!$D$1683")</f>
        <v>0</v>
      </c>
      <c r="D1681" cm="1">
        <f t="array" aca="1" ref="D1681" ca="1">INDIRECT("'Room Details'!$E$1683")</f>
        <v>0</v>
      </c>
      <c r="E1681" t="str" cm="1">
        <f t="array" aca="1" ref="E1681" ca="1">INDIRECT("'Room Details'!$F$1683")</f>
        <v xml:space="preserve"> </v>
      </c>
      <c r="F1681" cm="1">
        <f t="array" aca="1" ref="F1681" ca="1">INDIRECT("'Room Details'!$G$1683")</f>
        <v>0</v>
      </c>
      <c r="G1681" cm="1">
        <f t="array" aca="1" ref="G1681" ca="1">INDIRECT("'Room Details'!$H$1683")</f>
        <v>0</v>
      </c>
      <c r="H1681" cm="1">
        <f t="array" aca="1" ref="H1681" ca="1">INDIRECT("'Room Details'!$I$1683")</f>
        <v>0</v>
      </c>
      <c r="I1681" cm="1">
        <f t="array" aca="1" ref="I1681" ca="1">INDIRECT("'Room Details'!$J$1683")</f>
        <v>0</v>
      </c>
      <c r="J1681" cm="1">
        <f t="array" aca="1" ref="J1681" ca="1">INDIRECT("'Room Details'!$K$1683")</f>
        <v>0</v>
      </c>
      <c r="K1681" t="str" cm="1">
        <f t="array" aca="1" ref="K1681" ca="1">INDIRECT("'Room Details'!$L$1683")</f>
        <v xml:space="preserve"> </v>
      </c>
      <c r="L1681" cm="1">
        <f t="array" aca="1" ref="L1681" ca="1">INDIRECT("'Room Details'!$M$1683")</f>
        <v>0</v>
      </c>
      <c r="M1681" cm="1">
        <f t="array" aca="1" ref="M1681" ca="1">INDIRECT("'Room Details'!$N$1683")</f>
        <v>0</v>
      </c>
      <c r="N1681" cm="1">
        <f t="array" aca="1" ref="N1681" ca="1">INDIRECT("'Room Details'!$O$1683")</f>
        <v>0</v>
      </c>
      <c r="O1681" cm="1">
        <f t="array" aca="1" ref="O1681" ca="1">INDIRECT("'Room Details'!$P$1683")</f>
        <v>0</v>
      </c>
    </row>
    <row r="1682" spans="1:15" x14ac:dyDescent="0.25">
      <c r="A1682" cm="1">
        <f t="array" aca="1" ref="A1682" ca="1">INDIRECT("'Room Details'!$B$1684")</f>
        <v>0</v>
      </c>
      <c r="B1682" cm="1">
        <f t="array" aca="1" ref="B1682" ca="1">INDIRECT("'Room Details'!$C$1684")</f>
        <v>0</v>
      </c>
      <c r="C1682" cm="1">
        <f t="array" aca="1" ref="C1682" ca="1">INDIRECT("'Room Details'!$D$1684")</f>
        <v>0</v>
      </c>
      <c r="D1682" cm="1">
        <f t="array" aca="1" ref="D1682" ca="1">INDIRECT("'Room Details'!$E$1684")</f>
        <v>0</v>
      </c>
      <c r="E1682" t="str" cm="1">
        <f t="array" aca="1" ref="E1682" ca="1">INDIRECT("'Room Details'!$F$1684")</f>
        <v xml:space="preserve"> </v>
      </c>
      <c r="F1682" cm="1">
        <f t="array" aca="1" ref="F1682" ca="1">INDIRECT("'Room Details'!$G$1684")</f>
        <v>0</v>
      </c>
      <c r="G1682" cm="1">
        <f t="array" aca="1" ref="G1682" ca="1">INDIRECT("'Room Details'!$H$1684")</f>
        <v>0</v>
      </c>
      <c r="H1682" cm="1">
        <f t="array" aca="1" ref="H1682" ca="1">INDIRECT("'Room Details'!$I$1684")</f>
        <v>0</v>
      </c>
      <c r="I1682" cm="1">
        <f t="array" aca="1" ref="I1682" ca="1">INDIRECT("'Room Details'!$J$1684")</f>
        <v>0</v>
      </c>
      <c r="J1682" cm="1">
        <f t="array" aca="1" ref="J1682" ca="1">INDIRECT("'Room Details'!$K$1684")</f>
        <v>0</v>
      </c>
      <c r="K1682" t="str" cm="1">
        <f t="array" aca="1" ref="K1682" ca="1">INDIRECT("'Room Details'!$L$1684")</f>
        <v xml:space="preserve"> </v>
      </c>
      <c r="L1682" cm="1">
        <f t="array" aca="1" ref="L1682" ca="1">INDIRECT("'Room Details'!$M$1684")</f>
        <v>0</v>
      </c>
      <c r="M1682" cm="1">
        <f t="array" aca="1" ref="M1682" ca="1">INDIRECT("'Room Details'!$N$1684")</f>
        <v>0</v>
      </c>
      <c r="N1682" cm="1">
        <f t="array" aca="1" ref="N1682" ca="1">INDIRECT("'Room Details'!$O$1684")</f>
        <v>0</v>
      </c>
      <c r="O1682" cm="1">
        <f t="array" aca="1" ref="O1682" ca="1">INDIRECT("'Room Details'!$P$1684")</f>
        <v>0</v>
      </c>
    </row>
    <row r="1683" spans="1:15" x14ac:dyDescent="0.25">
      <c r="A1683" cm="1">
        <f t="array" aca="1" ref="A1683" ca="1">INDIRECT("'Room Details'!$B$1685")</f>
        <v>0</v>
      </c>
      <c r="B1683" cm="1">
        <f t="array" aca="1" ref="B1683" ca="1">INDIRECT("'Room Details'!$C$1685")</f>
        <v>0</v>
      </c>
      <c r="C1683" cm="1">
        <f t="array" aca="1" ref="C1683" ca="1">INDIRECT("'Room Details'!$D$1685")</f>
        <v>0</v>
      </c>
      <c r="D1683" cm="1">
        <f t="array" aca="1" ref="D1683" ca="1">INDIRECT("'Room Details'!$E$1685")</f>
        <v>0</v>
      </c>
      <c r="E1683" t="str" cm="1">
        <f t="array" aca="1" ref="E1683" ca="1">INDIRECT("'Room Details'!$F$1685")</f>
        <v xml:space="preserve"> </v>
      </c>
      <c r="F1683" cm="1">
        <f t="array" aca="1" ref="F1683" ca="1">INDIRECT("'Room Details'!$G$1685")</f>
        <v>0</v>
      </c>
      <c r="G1683" cm="1">
        <f t="array" aca="1" ref="G1683" ca="1">INDIRECT("'Room Details'!$H$1685")</f>
        <v>0</v>
      </c>
      <c r="H1683" cm="1">
        <f t="array" aca="1" ref="H1683" ca="1">INDIRECT("'Room Details'!$I$1685")</f>
        <v>0</v>
      </c>
      <c r="I1683" cm="1">
        <f t="array" aca="1" ref="I1683" ca="1">INDIRECT("'Room Details'!$J$1685")</f>
        <v>0</v>
      </c>
      <c r="J1683" cm="1">
        <f t="array" aca="1" ref="J1683" ca="1">INDIRECT("'Room Details'!$K$1685")</f>
        <v>0</v>
      </c>
      <c r="K1683" t="str" cm="1">
        <f t="array" aca="1" ref="K1683" ca="1">INDIRECT("'Room Details'!$L$1685")</f>
        <v xml:space="preserve"> </v>
      </c>
      <c r="L1683" cm="1">
        <f t="array" aca="1" ref="L1683" ca="1">INDIRECT("'Room Details'!$M$1685")</f>
        <v>0</v>
      </c>
      <c r="M1683" cm="1">
        <f t="array" aca="1" ref="M1683" ca="1">INDIRECT("'Room Details'!$N$1685")</f>
        <v>0</v>
      </c>
      <c r="N1683" cm="1">
        <f t="array" aca="1" ref="N1683" ca="1">INDIRECT("'Room Details'!$O$1685")</f>
        <v>0</v>
      </c>
      <c r="O1683" cm="1">
        <f t="array" aca="1" ref="O1683" ca="1">INDIRECT("'Room Details'!$P$1685")</f>
        <v>0</v>
      </c>
    </row>
    <row r="1684" spans="1:15" x14ac:dyDescent="0.25">
      <c r="A1684" cm="1">
        <f t="array" aca="1" ref="A1684" ca="1">INDIRECT("'Room Details'!$B$1686")</f>
        <v>0</v>
      </c>
      <c r="B1684" cm="1">
        <f t="array" aca="1" ref="B1684" ca="1">INDIRECT("'Room Details'!$C$1686")</f>
        <v>0</v>
      </c>
      <c r="C1684" cm="1">
        <f t="array" aca="1" ref="C1684" ca="1">INDIRECT("'Room Details'!$D$1686")</f>
        <v>0</v>
      </c>
      <c r="D1684" cm="1">
        <f t="array" aca="1" ref="D1684" ca="1">INDIRECT("'Room Details'!$E$1686")</f>
        <v>0</v>
      </c>
      <c r="E1684" t="str" cm="1">
        <f t="array" aca="1" ref="E1684" ca="1">INDIRECT("'Room Details'!$F$1686")</f>
        <v xml:space="preserve"> </v>
      </c>
      <c r="F1684" cm="1">
        <f t="array" aca="1" ref="F1684" ca="1">INDIRECT("'Room Details'!$G$1686")</f>
        <v>0</v>
      </c>
      <c r="G1684" cm="1">
        <f t="array" aca="1" ref="G1684" ca="1">INDIRECT("'Room Details'!$H$1686")</f>
        <v>0</v>
      </c>
      <c r="H1684" cm="1">
        <f t="array" aca="1" ref="H1684" ca="1">INDIRECT("'Room Details'!$I$1686")</f>
        <v>0</v>
      </c>
      <c r="I1684" cm="1">
        <f t="array" aca="1" ref="I1684" ca="1">INDIRECT("'Room Details'!$J$1686")</f>
        <v>0</v>
      </c>
      <c r="J1684" cm="1">
        <f t="array" aca="1" ref="J1684" ca="1">INDIRECT("'Room Details'!$K$1686")</f>
        <v>0</v>
      </c>
      <c r="K1684" t="str" cm="1">
        <f t="array" aca="1" ref="K1684" ca="1">INDIRECT("'Room Details'!$L$1686")</f>
        <v xml:space="preserve"> </v>
      </c>
      <c r="L1684" cm="1">
        <f t="array" aca="1" ref="L1684" ca="1">INDIRECT("'Room Details'!$M$1686")</f>
        <v>0</v>
      </c>
      <c r="M1684" cm="1">
        <f t="array" aca="1" ref="M1684" ca="1">INDIRECT("'Room Details'!$N$1686")</f>
        <v>0</v>
      </c>
      <c r="N1684" cm="1">
        <f t="array" aca="1" ref="N1684" ca="1">INDIRECT("'Room Details'!$O$1686")</f>
        <v>0</v>
      </c>
      <c r="O1684" cm="1">
        <f t="array" aca="1" ref="O1684" ca="1">INDIRECT("'Room Details'!$P$1686")</f>
        <v>0</v>
      </c>
    </row>
    <row r="1685" spans="1:15" x14ac:dyDescent="0.25">
      <c r="A1685" cm="1">
        <f t="array" aca="1" ref="A1685" ca="1">INDIRECT("'Room Details'!$B$1687")</f>
        <v>0</v>
      </c>
      <c r="B1685" cm="1">
        <f t="array" aca="1" ref="B1685" ca="1">INDIRECT("'Room Details'!$C$1687")</f>
        <v>0</v>
      </c>
      <c r="C1685" cm="1">
        <f t="array" aca="1" ref="C1685" ca="1">INDIRECT("'Room Details'!$D$1687")</f>
        <v>0</v>
      </c>
      <c r="D1685" cm="1">
        <f t="array" aca="1" ref="D1685" ca="1">INDIRECT("'Room Details'!$E$1687")</f>
        <v>0</v>
      </c>
      <c r="E1685" t="str" cm="1">
        <f t="array" aca="1" ref="E1685" ca="1">INDIRECT("'Room Details'!$F$1687")</f>
        <v xml:space="preserve"> </v>
      </c>
      <c r="F1685" cm="1">
        <f t="array" aca="1" ref="F1685" ca="1">INDIRECT("'Room Details'!$G$1687")</f>
        <v>0</v>
      </c>
      <c r="G1685" cm="1">
        <f t="array" aca="1" ref="G1685" ca="1">INDIRECT("'Room Details'!$H$1687")</f>
        <v>0</v>
      </c>
      <c r="H1685" cm="1">
        <f t="array" aca="1" ref="H1685" ca="1">INDIRECT("'Room Details'!$I$1687")</f>
        <v>0</v>
      </c>
      <c r="I1685" cm="1">
        <f t="array" aca="1" ref="I1685" ca="1">INDIRECT("'Room Details'!$J$1687")</f>
        <v>0</v>
      </c>
      <c r="J1685" cm="1">
        <f t="array" aca="1" ref="J1685" ca="1">INDIRECT("'Room Details'!$K$1687")</f>
        <v>0</v>
      </c>
      <c r="K1685" t="str" cm="1">
        <f t="array" aca="1" ref="K1685" ca="1">INDIRECT("'Room Details'!$L$1687")</f>
        <v xml:space="preserve"> </v>
      </c>
      <c r="L1685" cm="1">
        <f t="array" aca="1" ref="L1685" ca="1">INDIRECT("'Room Details'!$M$1687")</f>
        <v>0</v>
      </c>
      <c r="M1685" cm="1">
        <f t="array" aca="1" ref="M1685" ca="1">INDIRECT("'Room Details'!$N$1687")</f>
        <v>0</v>
      </c>
      <c r="N1685" cm="1">
        <f t="array" aca="1" ref="N1685" ca="1">INDIRECT("'Room Details'!$O$1687")</f>
        <v>0</v>
      </c>
      <c r="O1685" cm="1">
        <f t="array" aca="1" ref="O1685" ca="1">INDIRECT("'Room Details'!$P$1687")</f>
        <v>0</v>
      </c>
    </row>
    <row r="1686" spans="1:15" x14ac:dyDescent="0.25">
      <c r="A1686" cm="1">
        <f t="array" aca="1" ref="A1686" ca="1">INDIRECT("'Room Details'!$B$1688")</f>
        <v>0</v>
      </c>
      <c r="B1686" cm="1">
        <f t="array" aca="1" ref="B1686" ca="1">INDIRECT("'Room Details'!$C$1688")</f>
        <v>0</v>
      </c>
      <c r="C1686" cm="1">
        <f t="array" aca="1" ref="C1686" ca="1">INDIRECT("'Room Details'!$D$1688")</f>
        <v>0</v>
      </c>
      <c r="D1686" cm="1">
        <f t="array" aca="1" ref="D1686" ca="1">INDIRECT("'Room Details'!$E$1688")</f>
        <v>0</v>
      </c>
      <c r="E1686" t="str" cm="1">
        <f t="array" aca="1" ref="E1686" ca="1">INDIRECT("'Room Details'!$F$1688")</f>
        <v xml:space="preserve"> </v>
      </c>
      <c r="F1686" cm="1">
        <f t="array" aca="1" ref="F1686" ca="1">INDIRECT("'Room Details'!$G$1688")</f>
        <v>0</v>
      </c>
      <c r="G1686" cm="1">
        <f t="array" aca="1" ref="G1686" ca="1">INDIRECT("'Room Details'!$H$1688")</f>
        <v>0</v>
      </c>
      <c r="H1686" cm="1">
        <f t="array" aca="1" ref="H1686" ca="1">INDIRECT("'Room Details'!$I$1688")</f>
        <v>0</v>
      </c>
      <c r="I1686" cm="1">
        <f t="array" aca="1" ref="I1686" ca="1">INDIRECT("'Room Details'!$J$1688")</f>
        <v>0</v>
      </c>
      <c r="J1686" cm="1">
        <f t="array" aca="1" ref="J1686" ca="1">INDIRECT("'Room Details'!$K$1688")</f>
        <v>0</v>
      </c>
      <c r="K1686" t="str" cm="1">
        <f t="array" aca="1" ref="K1686" ca="1">INDIRECT("'Room Details'!$L$1688")</f>
        <v xml:space="preserve"> </v>
      </c>
      <c r="L1686" cm="1">
        <f t="array" aca="1" ref="L1686" ca="1">INDIRECT("'Room Details'!$M$1688")</f>
        <v>0</v>
      </c>
      <c r="M1686" cm="1">
        <f t="array" aca="1" ref="M1686" ca="1">INDIRECT("'Room Details'!$N$1688")</f>
        <v>0</v>
      </c>
      <c r="N1686" cm="1">
        <f t="array" aca="1" ref="N1686" ca="1">INDIRECT("'Room Details'!$O$1688")</f>
        <v>0</v>
      </c>
      <c r="O1686" cm="1">
        <f t="array" aca="1" ref="O1686" ca="1">INDIRECT("'Room Details'!$P$1688")</f>
        <v>0</v>
      </c>
    </row>
    <row r="1687" spans="1:15" x14ac:dyDescent="0.25">
      <c r="A1687" cm="1">
        <f t="array" aca="1" ref="A1687" ca="1">INDIRECT("'Room Details'!$B$1689")</f>
        <v>0</v>
      </c>
      <c r="B1687" cm="1">
        <f t="array" aca="1" ref="B1687" ca="1">INDIRECT("'Room Details'!$C$1689")</f>
        <v>0</v>
      </c>
      <c r="C1687" cm="1">
        <f t="array" aca="1" ref="C1687" ca="1">INDIRECT("'Room Details'!$D$1689")</f>
        <v>0</v>
      </c>
      <c r="D1687" cm="1">
        <f t="array" aca="1" ref="D1687" ca="1">INDIRECT("'Room Details'!$E$1689")</f>
        <v>0</v>
      </c>
      <c r="E1687" t="str" cm="1">
        <f t="array" aca="1" ref="E1687" ca="1">INDIRECT("'Room Details'!$F$1689")</f>
        <v xml:space="preserve"> </v>
      </c>
      <c r="F1687" cm="1">
        <f t="array" aca="1" ref="F1687" ca="1">INDIRECT("'Room Details'!$G$1689")</f>
        <v>0</v>
      </c>
      <c r="G1687" cm="1">
        <f t="array" aca="1" ref="G1687" ca="1">INDIRECT("'Room Details'!$H$1689")</f>
        <v>0</v>
      </c>
      <c r="H1687" cm="1">
        <f t="array" aca="1" ref="H1687" ca="1">INDIRECT("'Room Details'!$I$1689")</f>
        <v>0</v>
      </c>
      <c r="I1687" cm="1">
        <f t="array" aca="1" ref="I1687" ca="1">INDIRECT("'Room Details'!$J$1689")</f>
        <v>0</v>
      </c>
      <c r="J1687" cm="1">
        <f t="array" aca="1" ref="J1687" ca="1">INDIRECT("'Room Details'!$K$1689")</f>
        <v>0</v>
      </c>
      <c r="K1687" t="str" cm="1">
        <f t="array" aca="1" ref="K1687" ca="1">INDIRECT("'Room Details'!$L$1689")</f>
        <v xml:space="preserve"> </v>
      </c>
      <c r="L1687" cm="1">
        <f t="array" aca="1" ref="L1687" ca="1">INDIRECT("'Room Details'!$M$1689")</f>
        <v>0</v>
      </c>
      <c r="M1687" cm="1">
        <f t="array" aca="1" ref="M1687" ca="1">INDIRECT("'Room Details'!$N$1689")</f>
        <v>0</v>
      </c>
      <c r="N1687" cm="1">
        <f t="array" aca="1" ref="N1687" ca="1">INDIRECT("'Room Details'!$O$1689")</f>
        <v>0</v>
      </c>
      <c r="O1687" cm="1">
        <f t="array" aca="1" ref="O1687" ca="1">INDIRECT("'Room Details'!$P$1689")</f>
        <v>0</v>
      </c>
    </row>
    <row r="1688" spans="1:15" x14ac:dyDescent="0.25">
      <c r="A1688" cm="1">
        <f t="array" aca="1" ref="A1688" ca="1">INDIRECT("'Room Details'!$B$1690")</f>
        <v>0</v>
      </c>
      <c r="B1688" cm="1">
        <f t="array" aca="1" ref="B1688" ca="1">INDIRECT("'Room Details'!$C$1690")</f>
        <v>0</v>
      </c>
      <c r="C1688" cm="1">
        <f t="array" aca="1" ref="C1688" ca="1">INDIRECT("'Room Details'!$D$1690")</f>
        <v>0</v>
      </c>
      <c r="D1688" cm="1">
        <f t="array" aca="1" ref="D1688" ca="1">INDIRECT("'Room Details'!$E$1690")</f>
        <v>0</v>
      </c>
      <c r="E1688" t="str" cm="1">
        <f t="array" aca="1" ref="E1688" ca="1">INDIRECT("'Room Details'!$F$1690")</f>
        <v xml:space="preserve"> </v>
      </c>
      <c r="F1688" cm="1">
        <f t="array" aca="1" ref="F1688" ca="1">INDIRECT("'Room Details'!$G$1690")</f>
        <v>0</v>
      </c>
      <c r="G1688" cm="1">
        <f t="array" aca="1" ref="G1688" ca="1">INDIRECT("'Room Details'!$H$1690")</f>
        <v>0</v>
      </c>
      <c r="H1688" cm="1">
        <f t="array" aca="1" ref="H1688" ca="1">INDIRECT("'Room Details'!$I$1690")</f>
        <v>0</v>
      </c>
      <c r="I1688" cm="1">
        <f t="array" aca="1" ref="I1688" ca="1">INDIRECT("'Room Details'!$J$1690")</f>
        <v>0</v>
      </c>
      <c r="J1688" cm="1">
        <f t="array" aca="1" ref="J1688" ca="1">INDIRECT("'Room Details'!$K$1690")</f>
        <v>0</v>
      </c>
      <c r="K1688" t="str" cm="1">
        <f t="array" aca="1" ref="K1688" ca="1">INDIRECT("'Room Details'!$L$1690")</f>
        <v xml:space="preserve"> </v>
      </c>
      <c r="L1688" cm="1">
        <f t="array" aca="1" ref="L1688" ca="1">INDIRECT("'Room Details'!$M$1690")</f>
        <v>0</v>
      </c>
      <c r="M1688" cm="1">
        <f t="array" aca="1" ref="M1688" ca="1">INDIRECT("'Room Details'!$N$1690")</f>
        <v>0</v>
      </c>
      <c r="N1688" cm="1">
        <f t="array" aca="1" ref="N1688" ca="1">INDIRECT("'Room Details'!$O$1690")</f>
        <v>0</v>
      </c>
      <c r="O1688" cm="1">
        <f t="array" aca="1" ref="O1688" ca="1">INDIRECT("'Room Details'!$P$1690")</f>
        <v>0</v>
      </c>
    </row>
    <row r="1689" spans="1:15" x14ac:dyDescent="0.25">
      <c r="A1689" cm="1">
        <f t="array" aca="1" ref="A1689" ca="1">INDIRECT("'Room Details'!$B$1691")</f>
        <v>0</v>
      </c>
      <c r="B1689" cm="1">
        <f t="array" aca="1" ref="B1689" ca="1">INDIRECT("'Room Details'!$C$1691")</f>
        <v>0</v>
      </c>
      <c r="C1689" cm="1">
        <f t="array" aca="1" ref="C1689" ca="1">INDIRECT("'Room Details'!$D$1691")</f>
        <v>0</v>
      </c>
      <c r="D1689" cm="1">
        <f t="array" aca="1" ref="D1689" ca="1">INDIRECT("'Room Details'!$E$1691")</f>
        <v>0</v>
      </c>
      <c r="E1689" t="str" cm="1">
        <f t="array" aca="1" ref="E1689" ca="1">INDIRECT("'Room Details'!$F$1691")</f>
        <v xml:space="preserve"> </v>
      </c>
      <c r="F1689" cm="1">
        <f t="array" aca="1" ref="F1689" ca="1">INDIRECT("'Room Details'!$G$1691")</f>
        <v>0</v>
      </c>
      <c r="G1689" cm="1">
        <f t="array" aca="1" ref="G1689" ca="1">INDIRECT("'Room Details'!$H$1691")</f>
        <v>0</v>
      </c>
      <c r="H1689" cm="1">
        <f t="array" aca="1" ref="H1689" ca="1">INDIRECT("'Room Details'!$I$1691")</f>
        <v>0</v>
      </c>
      <c r="I1689" cm="1">
        <f t="array" aca="1" ref="I1689" ca="1">INDIRECT("'Room Details'!$J$1691")</f>
        <v>0</v>
      </c>
      <c r="J1689" cm="1">
        <f t="array" aca="1" ref="J1689" ca="1">INDIRECT("'Room Details'!$K$1691")</f>
        <v>0</v>
      </c>
      <c r="K1689" t="str" cm="1">
        <f t="array" aca="1" ref="K1689" ca="1">INDIRECT("'Room Details'!$L$1691")</f>
        <v xml:space="preserve"> </v>
      </c>
      <c r="L1689" cm="1">
        <f t="array" aca="1" ref="L1689" ca="1">INDIRECT("'Room Details'!$M$1691")</f>
        <v>0</v>
      </c>
      <c r="M1689" cm="1">
        <f t="array" aca="1" ref="M1689" ca="1">INDIRECT("'Room Details'!$N$1691")</f>
        <v>0</v>
      </c>
      <c r="N1689" cm="1">
        <f t="array" aca="1" ref="N1689" ca="1">INDIRECT("'Room Details'!$O$1691")</f>
        <v>0</v>
      </c>
      <c r="O1689" cm="1">
        <f t="array" aca="1" ref="O1689" ca="1">INDIRECT("'Room Details'!$P$1691")</f>
        <v>0</v>
      </c>
    </row>
    <row r="1690" spans="1:15" x14ac:dyDescent="0.25">
      <c r="A1690" cm="1">
        <f t="array" aca="1" ref="A1690" ca="1">INDIRECT("'Room Details'!$B$1692")</f>
        <v>0</v>
      </c>
      <c r="B1690" cm="1">
        <f t="array" aca="1" ref="B1690" ca="1">INDIRECT("'Room Details'!$C$1692")</f>
        <v>0</v>
      </c>
      <c r="C1690" cm="1">
        <f t="array" aca="1" ref="C1690" ca="1">INDIRECT("'Room Details'!$D$1692")</f>
        <v>0</v>
      </c>
      <c r="D1690" cm="1">
        <f t="array" aca="1" ref="D1690" ca="1">INDIRECT("'Room Details'!$E$1692")</f>
        <v>0</v>
      </c>
      <c r="E1690" t="str" cm="1">
        <f t="array" aca="1" ref="E1690" ca="1">INDIRECT("'Room Details'!$F$1692")</f>
        <v xml:space="preserve"> </v>
      </c>
      <c r="F1690" cm="1">
        <f t="array" aca="1" ref="F1690" ca="1">INDIRECT("'Room Details'!$G$1692")</f>
        <v>0</v>
      </c>
      <c r="G1690" cm="1">
        <f t="array" aca="1" ref="G1690" ca="1">INDIRECT("'Room Details'!$H$1692")</f>
        <v>0</v>
      </c>
      <c r="H1690" cm="1">
        <f t="array" aca="1" ref="H1690" ca="1">INDIRECT("'Room Details'!$I$1692")</f>
        <v>0</v>
      </c>
      <c r="I1690" cm="1">
        <f t="array" aca="1" ref="I1690" ca="1">INDIRECT("'Room Details'!$J$1692")</f>
        <v>0</v>
      </c>
      <c r="J1690" cm="1">
        <f t="array" aca="1" ref="J1690" ca="1">INDIRECT("'Room Details'!$K$1692")</f>
        <v>0</v>
      </c>
      <c r="K1690" t="str" cm="1">
        <f t="array" aca="1" ref="K1690" ca="1">INDIRECT("'Room Details'!$L$1692")</f>
        <v xml:space="preserve"> </v>
      </c>
      <c r="L1690" cm="1">
        <f t="array" aca="1" ref="L1690" ca="1">INDIRECT("'Room Details'!$M$1692")</f>
        <v>0</v>
      </c>
      <c r="M1690" cm="1">
        <f t="array" aca="1" ref="M1690" ca="1">INDIRECT("'Room Details'!$N$1692")</f>
        <v>0</v>
      </c>
      <c r="N1690" cm="1">
        <f t="array" aca="1" ref="N1690" ca="1">INDIRECT("'Room Details'!$O$1692")</f>
        <v>0</v>
      </c>
      <c r="O1690" cm="1">
        <f t="array" aca="1" ref="O1690" ca="1">INDIRECT("'Room Details'!$P$1692")</f>
        <v>0</v>
      </c>
    </row>
    <row r="1691" spans="1:15" x14ac:dyDescent="0.25">
      <c r="A1691" cm="1">
        <f t="array" aca="1" ref="A1691" ca="1">INDIRECT("'Room Details'!$B$1693")</f>
        <v>0</v>
      </c>
      <c r="B1691" cm="1">
        <f t="array" aca="1" ref="B1691" ca="1">INDIRECT("'Room Details'!$C$1693")</f>
        <v>0</v>
      </c>
      <c r="C1691" cm="1">
        <f t="array" aca="1" ref="C1691" ca="1">INDIRECT("'Room Details'!$D$1693")</f>
        <v>0</v>
      </c>
      <c r="D1691" cm="1">
        <f t="array" aca="1" ref="D1691" ca="1">INDIRECT("'Room Details'!$E$1693")</f>
        <v>0</v>
      </c>
      <c r="E1691" t="str" cm="1">
        <f t="array" aca="1" ref="E1691" ca="1">INDIRECT("'Room Details'!$F$1693")</f>
        <v xml:space="preserve"> </v>
      </c>
      <c r="F1691" cm="1">
        <f t="array" aca="1" ref="F1691" ca="1">INDIRECT("'Room Details'!$G$1693")</f>
        <v>0</v>
      </c>
      <c r="G1691" cm="1">
        <f t="array" aca="1" ref="G1691" ca="1">INDIRECT("'Room Details'!$H$1693")</f>
        <v>0</v>
      </c>
      <c r="H1691" cm="1">
        <f t="array" aca="1" ref="H1691" ca="1">INDIRECT("'Room Details'!$I$1693")</f>
        <v>0</v>
      </c>
      <c r="I1691" cm="1">
        <f t="array" aca="1" ref="I1691" ca="1">INDIRECT("'Room Details'!$J$1693")</f>
        <v>0</v>
      </c>
      <c r="J1691" cm="1">
        <f t="array" aca="1" ref="J1691" ca="1">INDIRECT("'Room Details'!$K$1693")</f>
        <v>0</v>
      </c>
      <c r="K1691" t="str" cm="1">
        <f t="array" aca="1" ref="K1691" ca="1">INDIRECT("'Room Details'!$L$1693")</f>
        <v xml:space="preserve"> </v>
      </c>
      <c r="L1691" cm="1">
        <f t="array" aca="1" ref="L1691" ca="1">INDIRECT("'Room Details'!$M$1693")</f>
        <v>0</v>
      </c>
      <c r="M1691" cm="1">
        <f t="array" aca="1" ref="M1691" ca="1">INDIRECT("'Room Details'!$N$1693")</f>
        <v>0</v>
      </c>
      <c r="N1691" cm="1">
        <f t="array" aca="1" ref="N1691" ca="1">INDIRECT("'Room Details'!$O$1693")</f>
        <v>0</v>
      </c>
      <c r="O1691" cm="1">
        <f t="array" aca="1" ref="O1691" ca="1">INDIRECT("'Room Details'!$P$1693")</f>
        <v>0</v>
      </c>
    </row>
    <row r="1692" spans="1:15" x14ac:dyDescent="0.25">
      <c r="A1692" cm="1">
        <f t="array" aca="1" ref="A1692" ca="1">INDIRECT("'Room Details'!$B$1694")</f>
        <v>0</v>
      </c>
      <c r="B1692" cm="1">
        <f t="array" aca="1" ref="B1692" ca="1">INDIRECT("'Room Details'!$C$1694")</f>
        <v>0</v>
      </c>
      <c r="C1692" cm="1">
        <f t="array" aca="1" ref="C1692" ca="1">INDIRECT("'Room Details'!$D$1694")</f>
        <v>0</v>
      </c>
      <c r="D1692" cm="1">
        <f t="array" aca="1" ref="D1692" ca="1">INDIRECT("'Room Details'!$E$1694")</f>
        <v>0</v>
      </c>
      <c r="E1692" t="str" cm="1">
        <f t="array" aca="1" ref="E1692" ca="1">INDIRECT("'Room Details'!$F$1694")</f>
        <v xml:space="preserve"> </v>
      </c>
      <c r="F1692" cm="1">
        <f t="array" aca="1" ref="F1692" ca="1">INDIRECT("'Room Details'!$G$1694")</f>
        <v>0</v>
      </c>
      <c r="G1692" cm="1">
        <f t="array" aca="1" ref="G1692" ca="1">INDIRECT("'Room Details'!$H$1694")</f>
        <v>0</v>
      </c>
      <c r="H1692" cm="1">
        <f t="array" aca="1" ref="H1692" ca="1">INDIRECT("'Room Details'!$I$1694")</f>
        <v>0</v>
      </c>
      <c r="I1692" cm="1">
        <f t="array" aca="1" ref="I1692" ca="1">INDIRECT("'Room Details'!$J$1694")</f>
        <v>0</v>
      </c>
      <c r="J1692" cm="1">
        <f t="array" aca="1" ref="J1692" ca="1">INDIRECT("'Room Details'!$K$1694")</f>
        <v>0</v>
      </c>
      <c r="K1692" t="str" cm="1">
        <f t="array" aca="1" ref="K1692" ca="1">INDIRECT("'Room Details'!$L$1694")</f>
        <v xml:space="preserve"> </v>
      </c>
      <c r="L1692" cm="1">
        <f t="array" aca="1" ref="L1692" ca="1">INDIRECT("'Room Details'!$M$1694")</f>
        <v>0</v>
      </c>
      <c r="M1692" cm="1">
        <f t="array" aca="1" ref="M1692" ca="1">INDIRECT("'Room Details'!$N$1694")</f>
        <v>0</v>
      </c>
      <c r="N1692" cm="1">
        <f t="array" aca="1" ref="N1692" ca="1">INDIRECT("'Room Details'!$O$1694")</f>
        <v>0</v>
      </c>
      <c r="O1692" cm="1">
        <f t="array" aca="1" ref="O1692" ca="1">INDIRECT("'Room Details'!$P$1694")</f>
        <v>0</v>
      </c>
    </row>
    <row r="1693" spans="1:15" x14ac:dyDescent="0.25">
      <c r="A1693" cm="1">
        <f t="array" aca="1" ref="A1693" ca="1">INDIRECT("'Room Details'!$B$1695")</f>
        <v>0</v>
      </c>
      <c r="B1693" cm="1">
        <f t="array" aca="1" ref="B1693" ca="1">INDIRECT("'Room Details'!$C$1695")</f>
        <v>0</v>
      </c>
      <c r="C1693" cm="1">
        <f t="array" aca="1" ref="C1693" ca="1">INDIRECT("'Room Details'!$D$1695")</f>
        <v>0</v>
      </c>
      <c r="D1693" cm="1">
        <f t="array" aca="1" ref="D1693" ca="1">INDIRECT("'Room Details'!$E$1695")</f>
        <v>0</v>
      </c>
      <c r="E1693" t="str" cm="1">
        <f t="array" aca="1" ref="E1693" ca="1">INDIRECT("'Room Details'!$F$1695")</f>
        <v xml:space="preserve"> </v>
      </c>
      <c r="F1693" cm="1">
        <f t="array" aca="1" ref="F1693" ca="1">INDIRECT("'Room Details'!$G$1695")</f>
        <v>0</v>
      </c>
      <c r="G1693" cm="1">
        <f t="array" aca="1" ref="G1693" ca="1">INDIRECT("'Room Details'!$H$1695")</f>
        <v>0</v>
      </c>
      <c r="H1693" cm="1">
        <f t="array" aca="1" ref="H1693" ca="1">INDIRECT("'Room Details'!$I$1695")</f>
        <v>0</v>
      </c>
      <c r="I1693" cm="1">
        <f t="array" aca="1" ref="I1693" ca="1">INDIRECT("'Room Details'!$J$1695")</f>
        <v>0</v>
      </c>
      <c r="J1693" cm="1">
        <f t="array" aca="1" ref="J1693" ca="1">INDIRECT("'Room Details'!$K$1695")</f>
        <v>0</v>
      </c>
      <c r="K1693" t="str" cm="1">
        <f t="array" aca="1" ref="K1693" ca="1">INDIRECT("'Room Details'!$L$1695")</f>
        <v xml:space="preserve"> </v>
      </c>
      <c r="L1693" cm="1">
        <f t="array" aca="1" ref="L1693" ca="1">INDIRECT("'Room Details'!$M$1695")</f>
        <v>0</v>
      </c>
      <c r="M1693" cm="1">
        <f t="array" aca="1" ref="M1693" ca="1">INDIRECT("'Room Details'!$N$1695")</f>
        <v>0</v>
      </c>
      <c r="N1693" cm="1">
        <f t="array" aca="1" ref="N1693" ca="1">INDIRECT("'Room Details'!$O$1695")</f>
        <v>0</v>
      </c>
      <c r="O1693" cm="1">
        <f t="array" aca="1" ref="O1693" ca="1">INDIRECT("'Room Details'!$P$1695")</f>
        <v>0</v>
      </c>
    </row>
    <row r="1694" spans="1:15" x14ac:dyDescent="0.25">
      <c r="A1694" cm="1">
        <f t="array" aca="1" ref="A1694" ca="1">INDIRECT("'Room Details'!$B$1696")</f>
        <v>0</v>
      </c>
      <c r="B1694" cm="1">
        <f t="array" aca="1" ref="B1694" ca="1">INDIRECT("'Room Details'!$C$1696")</f>
        <v>0</v>
      </c>
      <c r="C1694" cm="1">
        <f t="array" aca="1" ref="C1694" ca="1">INDIRECT("'Room Details'!$D$1696")</f>
        <v>0</v>
      </c>
      <c r="D1694" cm="1">
        <f t="array" aca="1" ref="D1694" ca="1">INDIRECT("'Room Details'!$E$1696")</f>
        <v>0</v>
      </c>
      <c r="E1694" t="str" cm="1">
        <f t="array" aca="1" ref="E1694" ca="1">INDIRECT("'Room Details'!$F$1696")</f>
        <v xml:space="preserve"> </v>
      </c>
      <c r="F1694" cm="1">
        <f t="array" aca="1" ref="F1694" ca="1">INDIRECT("'Room Details'!$G$1696")</f>
        <v>0</v>
      </c>
      <c r="G1694" cm="1">
        <f t="array" aca="1" ref="G1694" ca="1">INDIRECT("'Room Details'!$H$1696")</f>
        <v>0</v>
      </c>
      <c r="H1694" cm="1">
        <f t="array" aca="1" ref="H1694" ca="1">INDIRECT("'Room Details'!$I$1696")</f>
        <v>0</v>
      </c>
      <c r="I1694" cm="1">
        <f t="array" aca="1" ref="I1694" ca="1">INDIRECT("'Room Details'!$J$1696")</f>
        <v>0</v>
      </c>
      <c r="J1694" cm="1">
        <f t="array" aca="1" ref="J1694" ca="1">INDIRECT("'Room Details'!$K$1696")</f>
        <v>0</v>
      </c>
      <c r="K1694" t="str" cm="1">
        <f t="array" aca="1" ref="K1694" ca="1">INDIRECT("'Room Details'!$L$1696")</f>
        <v xml:space="preserve"> </v>
      </c>
      <c r="L1694" cm="1">
        <f t="array" aca="1" ref="L1694" ca="1">INDIRECT("'Room Details'!$M$1696")</f>
        <v>0</v>
      </c>
      <c r="M1694" cm="1">
        <f t="array" aca="1" ref="M1694" ca="1">INDIRECT("'Room Details'!$N$1696")</f>
        <v>0</v>
      </c>
      <c r="N1694" cm="1">
        <f t="array" aca="1" ref="N1694" ca="1">INDIRECT("'Room Details'!$O$1696")</f>
        <v>0</v>
      </c>
      <c r="O1694" cm="1">
        <f t="array" aca="1" ref="O1694" ca="1">INDIRECT("'Room Details'!$P$1696")</f>
        <v>0</v>
      </c>
    </row>
    <row r="1695" spans="1:15" x14ac:dyDescent="0.25">
      <c r="A1695" cm="1">
        <f t="array" aca="1" ref="A1695" ca="1">INDIRECT("'Room Details'!$B$1697")</f>
        <v>0</v>
      </c>
      <c r="B1695" cm="1">
        <f t="array" aca="1" ref="B1695" ca="1">INDIRECT("'Room Details'!$C$1697")</f>
        <v>0</v>
      </c>
      <c r="C1695" cm="1">
        <f t="array" aca="1" ref="C1695" ca="1">INDIRECT("'Room Details'!$D$1697")</f>
        <v>0</v>
      </c>
      <c r="D1695" cm="1">
        <f t="array" aca="1" ref="D1695" ca="1">INDIRECT("'Room Details'!$E$1697")</f>
        <v>0</v>
      </c>
      <c r="E1695" t="str" cm="1">
        <f t="array" aca="1" ref="E1695" ca="1">INDIRECT("'Room Details'!$F$1697")</f>
        <v xml:space="preserve"> </v>
      </c>
      <c r="F1695" cm="1">
        <f t="array" aca="1" ref="F1695" ca="1">INDIRECT("'Room Details'!$G$1697")</f>
        <v>0</v>
      </c>
      <c r="G1695" cm="1">
        <f t="array" aca="1" ref="G1695" ca="1">INDIRECT("'Room Details'!$H$1697")</f>
        <v>0</v>
      </c>
      <c r="H1695" cm="1">
        <f t="array" aca="1" ref="H1695" ca="1">INDIRECT("'Room Details'!$I$1697")</f>
        <v>0</v>
      </c>
      <c r="I1695" cm="1">
        <f t="array" aca="1" ref="I1695" ca="1">INDIRECT("'Room Details'!$J$1697")</f>
        <v>0</v>
      </c>
      <c r="J1695" cm="1">
        <f t="array" aca="1" ref="J1695" ca="1">INDIRECT("'Room Details'!$K$1697")</f>
        <v>0</v>
      </c>
      <c r="K1695" t="str" cm="1">
        <f t="array" aca="1" ref="K1695" ca="1">INDIRECT("'Room Details'!$L$1697")</f>
        <v xml:space="preserve"> </v>
      </c>
      <c r="L1695" cm="1">
        <f t="array" aca="1" ref="L1695" ca="1">INDIRECT("'Room Details'!$M$1697")</f>
        <v>0</v>
      </c>
      <c r="M1695" cm="1">
        <f t="array" aca="1" ref="M1695" ca="1">INDIRECT("'Room Details'!$N$1697")</f>
        <v>0</v>
      </c>
      <c r="N1695" cm="1">
        <f t="array" aca="1" ref="N1695" ca="1">INDIRECT("'Room Details'!$O$1697")</f>
        <v>0</v>
      </c>
      <c r="O1695" cm="1">
        <f t="array" aca="1" ref="O1695" ca="1">INDIRECT("'Room Details'!$P$1697")</f>
        <v>0</v>
      </c>
    </row>
    <row r="1696" spans="1:15" x14ac:dyDescent="0.25">
      <c r="A1696" cm="1">
        <f t="array" aca="1" ref="A1696" ca="1">INDIRECT("'Room Details'!$B$1698")</f>
        <v>0</v>
      </c>
      <c r="B1696" cm="1">
        <f t="array" aca="1" ref="B1696" ca="1">INDIRECT("'Room Details'!$C$1698")</f>
        <v>0</v>
      </c>
      <c r="C1696" cm="1">
        <f t="array" aca="1" ref="C1696" ca="1">INDIRECT("'Room Details'!$D$1698")</f>
        <v>0</v>
      </c>
      <c r="D1696" cm="1">
        <f t="array" aca="1" ref="D1696" ca="1">INDIRECT("'Room Details'!$E$1698")</f>
        <v>0</v>
      </c>
      <c r="E1696" t="str" cm="1">
        <f t="array" aca="1" ref="E1696" ca="1">INDIRECT("'Room Details'!$F$1698")</f>
        <v xml:space="preserve"> </v>
      </c>
      <c r="F1696" cm="1">
        <f t="array" aca="1" ref="F1696" ca="1">INDIRECT("'Room Details'!$G$1698")</f>
        <v>0</v>
      </c>
      <c r="G1696" cm="1">
        <f t="array" aca="1" ref="G1696" ca="1">INDIRECT("'Room Details'!$H$1698")</f>
        <v>0</v>
      </c>
      <c r="H1696" cm="1">
        <f t="array" aca="1" ref="H1696" ca="1">INDIRECT("'Room Details'!$I$1698")</f>
        <v>0</v>
      </c>
      <c r="I1696" cm="1">
        <f t="array" aca="1" ref="I1696" ca="1">INDIRECT("'Room Details'!$J$1698")</f>
        <v>0</v>
      </c>
      <c r="J1696" cm="1">
        <f t="array" aca="1" ref="J1696" ca="1">INDIRECT("'Room Details'!$K$1698")</f>
        <v>0</v>
      </c>
      <c r="K1696" t="str" cm="1">
        <f t="array" aca="1" ref="K1696" ca="1">INDIRECT("'Room Details'!$L$1698")</f>
        <v xml:space="preserve"> </v>
      </c>
      <c r="L1696" cm="1">
        <f t="array" aca="1" ref="L1696" ca="1">INDIRECT("'Room Details'!$M$1698")</f>
        <v>0</v>
      </c>
      <c r="M1696" cm="1">
        <f t="array" aca="1" ref="M1696" ca="1">INDIRECT("'Room Details'!$N$1698")</f>
        <v>0</v>
      </c>
      <c r="N1696" cm="1">
        <f t="array" aca="1" ref="N1696" ca="1">INDIRECT("'Room Details'!$O$1698")</f>
        <v>0</v>
      </c>
      <c r="O1696" cm="1">
        <f t="array" aca="1" ref="O1696" ca="1">INDIRECT("'Room Details'!$P$1698")</f>
        <v>0</v>
      </c>
    </row>
    <row r="1697" spans="1:15" x14ac:dyDescent="0.25">
      <c r="A1697" cm="1">
        <f t="array" aca="1" ref="A1697" ca="1">INDIRECT("'Room Details'!$B$1699")</f>
        <v>0</v>
      </c>
      <c r="B1697" cm="1">
        <f t="array" aca="1" ref="B1697" ca="1">INDIRECT("'Room Details'!$C$1699")</f>
        <v>0</v>
      </c>
      <c r="C1697" cm="1">
        <f t="array" aca="1" ref="C1697" ca="1">INDIRECT("'Room Details'!$D$1699")</f>
        <v>0</v>
      </c>
      <c r="D1697" cm="1">
        <f t="array" aca="1" ref="D1697" ca="1">INDIRECT("'Room Details'!$E$1699")</f>
        <v>0</v>
      </c>
      <c r="E1697" t="str" cm="1">
        <f t="array" aca="1" ref="E1697" ca="1">INDIRECT("'Room Details'!$F$1699")</f>
        <v xml:space="preserve"> </v>
      </c>
      <c r="F1697" cm="1">
        <f t="array" aca="1" ref="F1697" ca="1">INDIRECT("'Room Details'!$G$1699")</f>
        <v>0</v>
      </c>
      <c r="G1697" cm="1">
        <f t="array" aca="1" ref="G1697" ca="1">INDIRECT("'Room Details'!$H$1699")</f>
        <v>0</v>
      </c>
      <c r="H1697" cm="1">
        <f t="array" aca="1" ref="H1697" ca="1">INDIRECT("'Room Details'!$I$1699")</f>
        <v>0</v>
      </c>
      <c r="I1697" cm="1">
        <f t="array" aca="1" ref="I1697" ca="1">INDIRECT("'Room Details'!$J$1699")</f>
        <v>0</v>
      </c>
      <c r="J1697" cm="1">
        <f t="array" aca="1" ref="J1697" ca="1">INDIRECT("'Room Details'!$K$1699")</f>
        <v>0</v>
      </c>
      <c r="K1697" t="str" cm="1">
        <f t="array" aca="1" ref="K1697" ca="1">INDIRECT("'Room Details'!$L$1699")</f>
        <v xml:space="preserve"> </v>
      </c>
      <c r="L1697" cm="1">
        <f t="array" aca="1" ref="L1697" ca="1">INDIRECT("'Room Details'!$M$1699")</f>
        <v>0</v>
      </c>
      <c r="M1697" cm="1">
        <f t="array" aca="1" ref="M1697" ca="1">INDIRECT("'Room Details'!$N$1699")</f>
        <v>0</v>
      </c>
      <c r="N1697" cm="1">
        <f t="array" aca="1" ref="N1697" ca="1">INDIRECT("'Room Details'!$O$1699")</f>
        <v>0</v>
      </c>
      <c r="O1697" cm="1">
        <f t="array" aca="1" ref="O1697" ca="1">INDIRECT("'Room Details'!$P$1699")</f>
        <v>0</v>
      </c>
    </row>
    <row r="1698" spans="1:15" x14ac:dyDescent="0.25">
      <c r="A1698" cm="1">
        <f t="array" aca="1" ref="A1698" ca="1">INDIRECT("'Room Details'!$B$1700")</f>
        <v>0</v>
      </c>
      <c r="B1698" cm="1">
        <f t="array" aca="1" ref="B1698" ca="1">INDIRECT("'Room Details'!$C$1700")</f>
        <v>0</v>
      </c>
      <c r="C1698" cm="1">
        <f t="array" aca="1" ref="C1698" ca="1">INDIRECT("'Room Details'!$D$1700")</f>
        <v>0</v>
      </c>
      <c r="D1698" cm="1">
        <f t="array" aca="1" ref="D1698" ca="1">INDIRECT("'Room Details'!$E$1700")</f>
        <v>0</v>
      </c>
      <c r="E1698" t="str" cm="1">
        <f t="array" aca="1" ref="E1698" ca="1">INDIRECT("'Room Details'!$F$1700")</f>
        <v xml:space="preserve"> </v>
      </c>
      <c r="F1698" cm="1">
        <f t="array" aca="1" ref="F1698" ca="1">INDIRECT("'Room Details'!$G$1700")</f>
        <v>0</v>
      </c>
      <c r="G1698" cm="1">
        <f t="array" aca="1" ref="G1698" ca="1">INDIRECT("'Room Details'!$H$1700")</f>
        <v>0</v>
      </c>
      <c r="H1698" cm="1">
        <f t="array" aca="1" ref="H1698" ca="1">INDIRECT("'Room Details'!$I$1700")</f>
        <v>0</v>
      </c>
      <c r="I1698" cm="1">
        <f t="array" aca="1" ref="I1698" ca="1">INDIRECT("'Room Details'!$J$1700")</f>
        <v>0</v>
      </c>
      <c r="J1698" cm="1">
        <f t="array" aca="1" ref="J1698" ca="1">INDIRECT("'Room Details'!$K$1700")</f>
        <v>0</v>
      </c>
      <c r="K1698" t="str" cm="1">
        <f t="array" aca="1" ref="K1698" ca="1">INDIRECT("'Room Details'!$L$1700")</f>
        <v xml:space="preserve"> </v>
      </c>
      <c r="L1698" cm="1">
        <f t="array" aca="1" ref="L1698" ca="1">INDIRECT("'Room Details'!$M$1700")</f>
        <v>0</v>
      </c>
      <c r="M1698" cm="1">
        <f t="array" aca="1" ref="M1698" ca="1">INDIRECT("'Room Details'!$N$1700")</f>
        <v>0</v>
      </c>
      <c r="N1698" cm="1">
        <f t="array" aca="1" ref="N1698" ca="1">INDIRECT("'Room Details'!$O$1700")</f>
        <v>0</v>
      </c>
      <c r="O1698" cm="1">
        <f t="array" aca="1" ref="O1698" ca="1">INDIRECT("'Room Details'!$P$1700")</f>
        <v>0</v>
      </c>
    </row>
    <row r="1699" spans="1:15" x14ac:dyDescent="0.25">
      <c r="A1699" cm="1">
        <f t="array" aca="1" ref="A1699" ca="1">INDIRECT("'Room Details'!$B$1701")</f>
        <v>0</v>
      </c>
      <c r="B1699" cm="1">
        <f t="array" aca="1" ref="B1699" ca="1">INDIRECT("'Room Details'!$C$1701")</f>
        <v>0</v>
      </c>
      <c r="C1699" cm="1">
        <f t="array" aca="1" ref="C1699" ca="1">INDIRECT("'Room Details'!$D$1701")</f>
        <v>0</v>
      </c>
      <c r="D1699" cm="1">
        <f t="array" aca="1" ref="D1699" ca="1">INDIRECT("'Room Details'!$E$1701")</f>
        <v>0</v>
      </c>
      <c r="E1699" t="str" cm="1">
        <f t="array" aca="1" ref="E1699" ca="1">INDIRECT("'Room Details'!$F$1701")</f>
        <v xml:space="preserve"> </v>
      </c>
      <c r="F1699" cm="1">
        <f t="array" aca="1" ref="F1699" ca="1">INDIRECT("'Room Details'!$G$1701")</f>
        <v>0</v>
      </c>
      <c r="G1699" cm="1">
        <f t="array" aca="1" ref="G1699" ca="1">INDIRECT("'Room Details'!$H$1701")</f>
        <v>0</v>
      </c>
      <c r="H1699" cm="1">
        <f t="array" aca="1" ref="H1699" ca="1">INDIRECT("'Room Details'!$I$1701")</f>
        <v>0</v>
      </c>
      <c r="I1699" cm="1">
        <f t="array" aca="1" ref="I1699" ca="1">INDIRECT("'Room Details'!$J$1701")</f>
        <v>0</v>
      </c>
      <c r="J1699" cm="1">
        <f t="array" aca="1" ref="J1699" ca="1">INDIRECT("'Room Details'!$K$1701")</f>
        <v>0</v>
      </c>
      <c r="K1699" t="str" cm="1">
        <f t="array" aca="1" ref="K1699" ca="1">INDIRECT("'Room Details'!$L$1701")</f>
        <v xml:space="preserve"> </v>
      </c>
      <c r="L1699" cm="1">
        <f t="array" aca="1" ref="L1699" ca="1">INDIRECT("'Room Details'!$M$1701")</f>
        <v>0</v>
      </c>
      <c r="M1699" cm="1">
        <f t="array" aca="1" ref="M1699" ca="1">INDIRECT("'Room Details'!$N$1701")</f>
        <v>0</v>
      </c>
      <c r="N1699" cm="1">
        <f t="array" aca="1" ref="N1699" ca="1">INDIRECT("'Room Details'!$O$1701")</f>
        <v>0</v>
      </c>
      <c r="O1699" cm="1">
        <f t="array" aca="1" ref="O1699" ca="1">INDIRECT("'Room Details'!$P$1701")</f>
        <v>0</v>
      </c>
    </row>
    <row r="1700" spans="1:15" x14ac:dyDescent="0.25">
      <c r="A1700" cm="1">
        <f t="array" aca="1" ref="A1700" ca="1">INDIRECT("'Room Details'!$B$1702")</f>
        <v>0</v>
      </c>
      <c r="B1700" cm="1">
        <f t="array" aca="1" ref="B1700" ca="1">INDIRECT("'Room Details'!$C$1702")</f>
        <v>0</v>
      </c>
      <c r="C1700" cm="1">
        <f t="array" aca="1" ref="C1700" ca="1">INDIRECT("'Room Details'!$D$1702")</f>
        <v>0</v>
      </c>
      <c r="D1700" cm="1">
        <f t="array" aca="1" ref="D1700" ca="1">INDIRECT("'Room Details'!$E$1702")</f>
        <v>0</v>
      </c>
      <c r="E1700" t="str" cm="1">
        <f t="array" aca="1" ref="E1700" ca="1">INDIRECT("'Room Details'!$F$1702")</f>
        <v xml:space="preserve"> </v>
      </c>
      <c r="F1700" cm="1">
        <f t="array" aca="1" ref="F1700" ca="1">INDIRECT("'Room Details'!$G$1702")</f>
        <v>0</v>
      </c>
      <c r="G1700" cm="1">
        <f t="array" aca="1" ref="G1700" ca="1">INDIRECT("'Room Details'!$H$1702")</f>
        <v>0</v>
      </c>
      <c r="H1700" cm="1">
        <f t="array" aca="1" ref="H1700" ca="1">INDIRECT("'Room Details'!$I$1702")</f>
        <v>0</v>
      </c>
      <c r="I1700" cm="1">
        <f t="array" aca="1" ref="I1700" ca="1">INDIRECT("'Room Details'!$J$1702")</f>
        <v>0</v>
      </c>
      <c r="J1700" cm="1">
        <f t="array" aca="1" ref="J1700" ca="1">INDIRECT("'Room Details'!$K$1702")</f>
        <v>0</v>
      </c>
      <c r="K1700" t="str" cm="1">
        <f t="array" aca="1" ref="K1700" ca="1">INDIRECT("'Room Details'!$L$1702")</f>
        <v xml:space="preserve"> </v>
      </c>
      <c r="L1700" cm="1">
        <f t="array" aca="1" ref="L1700" ca="1">INDIRECT("'Room Details'!$M$1702")</f>
        <v>0</v>
      </c>
      <c r="M1700" cm="1">
        <f t="array" aca="1" ref="M1700" ca="1">INDIRECT("'Room Details'!$N$1702")</f>
        <v>0</v>
      </c>
      <c r="N1700" cm="1">
        <f t="array" aca="1" ref="N1700" ca="1">INDIRECT("'Room Details'!$O$1702")</f>
        <v>0</v>
      </c>
      <c r="O1700" cm="1">
        <f t="array" aca="1" ref="O1700" ca="1">INDIRECT("'Room Details'!$P$1702")</f>
        <v>0</v>
      </c>
    </row>
    <row r="1701" spans="1:15" x14ac:dyDescent="0.25">
      <c r="A1701" cm="1">
        <f t="array" aca="1" ref="A1701" ca="1">INDIRECT("'Room Details'!$B$1703")</f>
        <v>0</v>
      </c>
      <c r="B1701" cm="1">
        <f t="array" aca="1" ref="B1701" ca="1">INDIRECT("'Room Details'!$C$1703")</f>
        <v>0</v>
      </c>
      <c r="C1701" cm="1">
        <f t="array" aca="1" ref="C1701" ca="1">INDIRECT("'Room Details'!$D$1703")</f>
        <v>0</v>
      </c>
      <c r="D1701" cm="1">
        <f t="array" aca="1" ref="D1701" ca="1">INDIRECT("'Room Details'!$E$1703")</f>
        <v>0</v>
      </c>
      <c r="E1701" t="str" cm="1">
        <f t="array" aca="1" ref="E1701" ca="1">INDIRECT("'Room Details'!$F$1703")</f>
        <v xml:space="preserve"> </v>
      </c>
      <c r="F1701" cm="1">
        <f t="array" aca="1" ref="F1701" ca="1">INDIRECT("'Room Details'!$G$1703")</f>
        <v>0</v>
      </c>
      <c r="G1701" cm="1">
        <f t="array" aca="1" ref="G1701" ca="1">INDIRECT("'Room Details'!$H$1703")</f>
        <v>0</v>
      </c>
      <c r="H1701" cm="1">
        <f t="array" aca="1" ref="H1701" ca="1">INDIRECT("'Room Details'!$I$1703")</f>
        <v>0</v>
      </c>
      <c r="I1701" cm="1">
        <f t="array" aca="1" ref="I1701" ca="1">INDIRECT("'Room Details'!$J$1703")</f>
        <v>0</v>
      </c>
      <c r="J1701" cm="1">
        <f t="array" aca="1" ref="J1701" ca="1">INDIRECT("'Room Details'!$K$1703")</f>
        <v>0</v>
      </c>
      <c r="K1701" t="str" cm="1">
        <f t="array" aca="1" ref="K1701" ca="1">INDIRECT("'Room Details'!$L$1703")</f>
        <v xml:space="preserve"> </v>
      </c>
      <c r="L1701" cm="1">
        <f t="array" aca="1" ref="L1701" ca="1">INDIRECT("'Room Details'!$M$1703")</f>
        <v>0</v>
      </c>
      <c r="M1701" cm="1">
        <f t="array" aca="1" ref="M1701" ca="1">INDIRECT("'Room Details'!$N$1703")</f>
        <v>0</v>
      </c>
      <c r="N1701" cm="1">
        <f t="array" aca="1" ref="N1701" ca="1">INDIRECT("'Room Details'!$O$1703")</f>
        <v>0</v>
      </c>
      <c r="O1701" cm="1">
        <f t="array" aca="1" ref="O1701" ca="1">INDIRECT("'Room Details'!$P$1703")</f>
        <v>0</v>
      </c>
    </row>
    <row r="1702" spans="1:15" x14ac:dyDescent="0.25">
      <c r="A1702" cm="1">
        <f t="array" aca="1" ref="A1702" ca="1">INDIRECT("'Room Details'!$B$1704")</f>
        <v>0</v>
      </c>
      <c r="B1702" cm="1">
        <f t="array" aca="1" ref="B1702" ca="1">INDIRECT("'Room Details'!$C$1704")</f>
        <v>0</v>
      </c>
      <c r="C1702" cm="1">
        <f t="array" aca="1" ref="C1702" ca="1">INDIRECT("'Room Details'!$D$1704")</f>
        <v>0</v>
      </c>
      <c r="D1702" cm="1">
        <f t="array" aca="1" ref="D1702" ca="1">INDIRECT("'Room Details'!$E$1704")</f>
        <v>0</v>
      </c>
      <c r="E1702" t="str" cm="1">
        <f t="array" aca="1" ref="E1702" ca="1">INDIRECT("'Room Details'!$F$1704")</f>
        <v xml:space="preserve"> </v>
      </c>
      <c r="F1702" cm="1">
        <f t="array" aca="1" ref="F1702" ca="1">INDIRECT("'Room Details'!$G$1704")</f>
        <v>0</v>
      </c>
      <c r="G1702" cm="1">
        <f t="array" aca="1" ref="G1702" ca="1">INDIRECT("'Room Details'!$H$1704")</f>
        <v>0</v>
      </c>
      <c r="H1702" cm="1">
        <f t="array" aca="1" ref="H1702" ca="1">INDIRECT("'Room Details'!$I$1704")</f>
        <v>0</v>
      </c>
      <c r="I1702" cm="1">
        <f t="array" aca="1" ref="I1702" ca="1">INDIRECT("'Room Details'!$J$1704")</f>
        <v>0</v>
      </c>
      <c r="J1702" cm="1">
        <f t="array" aca="1" ref="J1702" ca="1">INDIRECT("'Room Details'!$K$1704")</f>
        <v>0</v>
      </c>
      <c r="K1702" t="str" cm="1">
        <f t="array" aca="1" ref="K1702" ca="1">INDIRECT("'Room Details'!$L$1704")</f>
        <v xml:space="preserve"> </v>
      </c>
      <c r="L1702" cm="1">
        <f t="array" aca="1" ref="L1702" ca="1">INDIRECT("'Room Details'!$M$1704")</f>
        <v>0</v>
      </c>
      <c r="M1702" cm="1">
        <f t="array" aca="1" ref="M1702" ca="1">INDIRECT("'Room Details'!$N$1704")</f>
        <v>0</v>
      </c>
      <c r="N1702" cm="1">
        <f t="array" aca="1" ref="N1702" ca="1">INDIRECT("'Room Details'!$O$1704")</f>
        <v>0</v>
      </c>
      <c r="O1702" cm="1">
        <f t="array" aca="1" ref="O1702" ca="1">INDIRECT("'Room Details'!$P$1704")</f>
        <v>0</v>
      </c>
    </row>
    <row r="1703" spans="1:15" x14ac:dyDescent="0.25">
      <c r="A1703" cm="1">
        <f t="array" aca="1" ref="A1703" ca="1">INDIRECT("'Room Details'!$B$1705")</f>
        <v>0</v>
      </c>
      <c r="B1703" cm="1">
        <f t="array" aca="1" ref="B1703" ca="1">INDIRECT("'Room Details'!$C$1705")</f>
        <v>0</v>
      </c>
      <c r="C1703" cm="1">
        <f t="array" aca="1" ref="C1703" ca="1">INDIRECT("'Room Details'!$D$1705")</f>
        <v>0</v>
      </c>
      <c r="D1703" cm="1">
        <f t="array" aca="1" ref="D1703" ca="1">INDIRECT("'Room Details'!$E$1705")</f>
        <v>0</v>
      </c>
      <c r="E1703" t="str" cm="1">
        <f t="array" aca="1" ref="E1703" ca="1">INDIRECT("'Room Details'!$F$1705")</f>
        <v xml:space="preserve"> </v>
      </c>
      <c r="F1703" cm="1">
        <f t="array" aca="1" ref="F1703" ca="1">INDIRECT("'Room Details'!$G$1705")</f>
        <v>0</v>
      </c>
      <c r="G1703" cm="1">
        <f t="array" aca="1" ref="G1703" ca="1">INDIRECT("'Room Details'!$H$1705")</f>
        <v>0</v>
      </c>
      <c r="H1703" cm="1">
        <f t="array" aca="1" ref="H1703" ca="1">INDIRECT("'Room Details'!$I$1705")</f>
        <v>0</v>
      </c>
      <c r="I1703" cm="1">
        <f t="array" aca="1" ref="I1703" ca="1">INDIRECT("'Room Details'!$J$1705")</f>
        <v>0</v>
      </c>
      <c r="J1703" cm="1">
        <f t="array" aca="1" ref="J1703" ca="1">INDIRECT("'Room Details'!$K$1705")</f>
        <v>0</v>
      </c>
      <c r="K1703" t="str" cm="1">
        <f t="array" aca="1" ref="K1703" ca="1">INDIRECT("'Room Details'!$L$1705")</f>
        <v xml:space="preserve"> </v>
      </c>
      <c r="L1703" cm="1">
        <f t="array" aca="1" ref="L1703" ca="1">INDIRECT("'Room Details'!$M$1705")</f>
        <v>0</v>
      </c>
      <c r="M1703" cm="1">
        <f t="array" aca="1" ref="M1703" ca="1">INDIRECT("'Room Details'!$N$1705")</f>
        <v>0</v>
      </c>
      <c r="N1703" cm="1">
        <f t="array" aca="1" ref="N1703" ca="1">INDIRECT("'Room Details'!$O$1705")</f>
        <v>0</v>
      </c>
      <c r="O1703" cm="1">
        <f t="array" aca="1" ref="O1703" ca="1">INDIRECT("'Room Details'!$P$1705")</f>
        <v>0</v>
      </c>
    </row>
    <row r="1704" spans="1:15" x14ac:dyDescent="0.25">
      <c r="A1704" cm="1">
        <f t="array" aca="1" ref="A1704" ca="1">INDIRECT("'Room Details'!$B$1706")</f>
        <v>0</v>
      </c>
      <c r="B1704" cm="1">
        <f t="array" aca="1" ref="B1704" ca="1">INDIRECT("'Room Details'!$C$1706")</f>
        <v>0</v>
      </c>
      <c r="C1704" cm="1">
        <f t="array" aca="1" ref="C1704" ca="1">INDIRECT("'Room Details'!$D$1706")</f>
        <v>0</v>
      </c>
      <c r="D1704" cm="1">
        <f t="array" aca="1" ref="D1704" ca="1">INDIRECT("'Room Details'!$E$1706")</f>
        <v>0</v>
      </c>
      <c r="E1704" t="str" cm="1">
        <f t="array" aca="1" ref="E1704" ca="1">INDIRECT("'Room Details'!$F$1706")</f>
        <v xml:space="preserve"> </v>
      </c>
      <c r="F1704" cm="1">
        <f t="array" aca="1" ref="F1704" ca="1">INDIRECT("'Room Details'!$G$1706")</f>
        <v>0</v>
      </c>
      <c r="G1704" cm="1">
        <f t="array" aca="1" ref="G1704" ca="1">INDIRECT("'Room Details'!$H$1706")</f>
        <v>0</v>
      </c>
      <c r="H1704" cm="1">
        <f t="array" aca="1" ref="H1704" ca="1">INDIRECT("'Room Details'!$I$1706")</f>
        <v>0</v>
      </c>
      <c r="I1704" cm="1">
        <f t="array" aca="1" ref="I1704" ca="1">INDIRECT("'Room Details'!$J$1706")</f>
        <v>0</v>
      </c>
      <c r="J1704" cm="1">
        <f t="array" aca="1" ref="J1704" ca="1">INDIRECT("'Room Details'!$K$1706")</f>
        <v>0</v>
      </c>
      <c r="K1704" t="str" cm="1">
        <f t="array" aca="1" ref="K1704" ca="1">INDIRECT("'Room Details'!$L$1706")</f>
        <v xml:space="preserve"> </v>
      </c>
      <c r="L1704" cm="1">
        <f t="array" aca="1" ref="L1704" ca="1">INDIRECT("'Room Details'!$M$1706")</f>
        <v>0</v>
      </c>
      <c r="M1704" cm="1">
        <f t="array" aca="1" ref="M1704" ca="1">INDIRECT("'Room Details'!$N$1706")</f>
        <v>0</v>
      </c>
      <c r="N1704" cm="1">
        <f t="array" aca="1" ref="N1704" ca="1">INDIRECT("'Room Details'!$O$1706")</f>
        <v>0</v>
      </c>
      <c r="O1704" cm="1">
        <f t="array" aca="1" ref="O1704" ca="1">INDIRECT("'Room Details'!$P$1706")</f>
        <v>0</v>
      </c>
    </row>
    <row r="1705" spans="1:15" x14ac:dyDescent="0.25">
      <c r="A1705" cm="1">
        <f t="array" aca="1" ref="A1705" ca="1">INDIRECT("'Room Details'!$B$1707")</f>
        <v>0</v>
      </c>
      <c r="B1705" cm="1">
        <f t="array" aca="1" ref="B1705" ca="1">INDIRECT("'Room Details'!$C$1707")</f>
        <v>0</v>
      </c>
      <c r="C1705" cm="1">
        <f t="array" aca="1" ref="C1705" ca="1">INDIRECT("'Room Details'!$D$1707")</f>
        <v>0</v>
      </c>
      <c r="D1705" cm="1">
        <f t="array" aca="1" ref="D1705" ca="1">INDIRECT("'Room Details'!$E$1707")</f>
        <v>0</v>
      </c>
      <c r="E1705" t="str" cm="1">
        <f t="array" aca="1" ref="E1705" ca="1">INDIRECT("'Room Details'!$F$1707")</f>
        <v xml:space="preserve"> </v>
      </c>
      <c r="F1705" cm="1">
        <f t="array" aca="1" ref="F1705" ca="1">INDIRECT("'Room Details'!$G$1707")</f>
        <v>0</v>
      </c>
      <c r="G1705" cm="1">
        <f t="array" aca="1" ref="G1705" ca="1">INDIRECT("'Room Details'!$H$1707")</f>
        <v>0</v>
      </c>
      <c r="H1705" cm="1">
        <f t="array" aca="1" ref="H1705" ca="1">INDIRECT("'Room Details'!$I$1707")</f>
        <v>0</v>
      </c>
      <c r="I1705" cm="1">
        <f t="array" aca="1" ref="I1705" ca="1">INDIRECT("'Room Details'!$J$1707")</f>
        <v>0</v>
      </c>
      <c r="J1705" cm="1">
        <f t="array" aca="1" ref="J1705" ca="1">INDIRECT("'Room Details'!$K$1707")</f>
        <v>0</v>
      </c>
      <c r="K1705" t="str" cm="1">
        <f t="array" aca="1" ref="K1705" ca="1">INDIRECT("'Room Details'!$L$1707")</f>
        <v xml:space="preserve"> </v>
      </c>
      <c r="L1705" cm="1">
        <f t="array" aca="1" ref="L1705" ca="1">INDIRECT("'Room Details'!$M$1707")</f>
        <v>0</v>
      </c>
      <c r="M1705" cm="1">
        <f t="array" aca="1" ref="M1705" ca="1">INDIRECT("'Room Details'!$N$1707")</f>
        <v>0</v>
      </c>
      <c r="N1705" cm="1">
        <f t="array" aca="1" ref="N1705" ca="1">INDIRECT("'Room Details'!$O$1707")</f>
        <v>0</v>
      </c>
      <c r="O1705" cm="1">
        <f t="array" aca="1" ref="O1705" ca="1">INDIRECT("'Room Details'!$P$1707")</f>
        <v>0</v>
      </c>
    </row>
    <row r="1706" spans="1:15" x14ac:dyDescent="0.25">
      <c r="A1706" cm="1">
        <f t="array" aca="1" ref="A1706" ca="1">INDIRECT("'Room Details'!$B$1708")</f>
        <v>0</v>
      </c>
      <c r="B1706" cm="1">
        <f t="array" aca="1" ref="B1706" ca="1">INDIRECT("'Room Details'!$C$1708")</f>
        <v>0</v>
      </c>
      <c r="C1706" cm="1">
        <f t="array" aca="1" ref="C1706" ca="1">INDIRECT("'Room Details'!$D$1708")</f>
        <v>0</v>
      </c>
      <c r="D1706" cm="1">
        <f t="array" aca="1" ref="D1706" ca="1">INDIRECT("'Room Details'!$E$1708")</f>
        <v>0</v>
      </c>
      <c r="E1706" t="str" cm="1">
        <f t="array" aca="1" ref="E1706" ca="1">INDIRECT("'Room Details'!$F$1708")</f>
        <v xml:space="preserve"> </v>
      </c>
      <c r="F1706" cm="1">
        <f t="array" aca="1" ref="F1706" ca="1">INDIRECT("'Room Details'!$G$1708")</f>
        <v>0</v>
      </c>
      <c r="G1706" cm="1">
        <f t="array" aca="1" ref="G1706" ca="1">INDIRECT("'Room Details'!$H$1708")</f>
        <v>0</v>
      </c>
      <c r="H1706" cm="1">
        <f t="array" aca="1" ref="H1706" ca="1">INDIRECT("'Room Details'!$I$1708")</f>
        <v>0</v>
      </c>
      <c r="I1706" cm="1">
        <f t="array" aca="1" ref="I1706" ca="1">INDIRECT("'Room Details'!$J$1708")</f>
        <v>0</v>
      </c>
      <c r="J1706" cm="1">
        <f t="array" aca="1" ref="J1706" ca="1">INDIRECT("'Room Details'!$K$1708")</f>
        <v>0</v>
      </c>
      <c r="K1706" t="str" cm="1">
        <f t="array" aca="1" ref="K1706" ca="1">INDIRECT("'Room Details'!$L$1708")</f>
        <v xml:space="preserve"> </v>
      </c>
      <c r="L1706" cm="1">
        <f t="array" aca="1" ref="L1706" ca="1">INDIRECT("'Room Details'!$M$1708")</f>
        <v>0</v>
      </c>
      <c r="M1706" cm="1">
        <f t="array" aca="1" ref="M1706" ca="1">INDIRECT("'Room Details'!$N$1708")</f>
        <v>0</v>
      </c>
      <c r="N1706" cm="1">
        <f t="array" aca="1" ref="N1706" ca="1">INDIRECT("'Room Details'!$O$1708")</f>
        <v>0</v>
      </c>
      <c r="O1706" cm="1">
        <f t="array" aca="1" ref="O1706" ca="1">INDIRECT("'Room Details'!$P$1708")</f>
        <v>0</v>
      </c>
    </row>
    <row r="1707" spans="1:15" x14ac:dyDescent="0.25">
      <c r="A1707" cm="1">
        <f t="array" aca="1" ref="A1707" ca="1">INDIRECT("'Room Details'!$B$1709")</f>
        <v>0</v>
      </c>
      <c r="B1707" cm="1">
        <f t="array" aca="1" ref="B1707" ca="1">INDIRECT("'Room Details'!$C$1709")</f>
        <v>0</v>
      </c>
      <c r="C1707" cm="1">
        <f t="array" aca="1" ref="C1707" ca="1">INDIRECT("'Room Details'!$D$1709")</f>
        <v>0</v>
      </c>
      <c r="D1707" cm="1">
        <f t="array" aca="1" ref="D1707" ca="1">INDIRECT("'Room Details'!$E$1709")</f>
        <v>0</v>
      </c>
      <c r="E1707" t="str" cm="1">
        <f t="array" aca="1" ref="E1707" ca="1">INDIRECT("'Room Details'!$F$1709")</f>
        <v xml:space="preserve"> </v>
      </c>
      <c r="F1707" cm="1">
        <f t="array" aca="1" ref="F1707" ca="1">INDIRECT("'Room Details'!$G$1709")</f>
        <v>0</v>
      </c>
      <c r="G1707" cm="1">
        <f t="array" aca="1" ref="G1707" ca="1">INDIRECT("'Room Details'!$H$1709")</f>
        <v>0</v>
      </c>
      <c r="H1707" cm="1">
        <f t="array" aca="1" ref="H1707" ca="1">INDIRECT("'Room Details'!$I$1709")</f>
        <v>0</v>
      </c>
      <c r="I1707" cm="1">
        <f t="array" aca="1" ref="I1707" ca="1">INDIRECT("'Room Details'!$J$1709")</f>
        <v>0</v>
      </c>
      <c r="J1707" cm="1">
        <f t="array" aca="1" ref="J1707" ca="1">INDIRECT("'Room Details'!$K$1709")</f>
        <v>0</v>
      </c>
      <c r="K1707" t="str" cm="1">
        <f t="array" aca="1" ref="K1707" ca="1">INDIRECT("'Room Details'!$L$1709")</f>
        <v xml:space="preserve"> </v>
      </c>
      <c r="L1707" cm="1">
        <f t="array" aca="1" ref="L1707" ca="1">INDIRECT("'Room Details'!$M$1709")</f>
        <v>0</v>
      </c>
      <c r="M1707" cm="1">
        <f t="array" aca="1" ref="M1707" ca="1">INDIRECT("'Room Details'!$N$1709")</f>
        <v>0</v>
      </c>
      <c r="N1707" cm="1">
        <f t="array" aca="1" ref="N1707" ca="1">INDIRECT("'Room Details'!$O$1709")</f>
        <v>0</v>
      </c>
      <c r="O1707" cm="1">
        <f t="array" aca="1" ref="O1707" ca="1">INDIRECT("'Room Details'!$P$1709")</f>
        <v>0</v>
      </c>
    </row>
    <row r="1708" spans="1:15" x14ac:dyDescent="0.25">
      <c r="A1708" cm="1">
        <f t="array" aca="1" ref="A1708" ca="1">INDIRECT("'Room Details'!$B$1710")</f>
        <v>0</v>
      </c>
      <c r="B1708" cm="1">
        <f t="array" aca="1" ref="B1708" ca="1">INDIRECT("'Room Details'!$C$1710")</f>
        <v>0</v>
      </c>
      <c r="C1708" cm="1">
        <f t="array" aca="1" ref="C1708" ca="1">INDIRECT("'Room Details'!$D$1710")</f>
        <v>0</v>
      </c>
      <c r="D1708" cm="1">
        <f t="array" aca="1" ref="D1708" ca="1">INDIRECT("'Room Details'!$E$1710")</f>
        <v>0</v>
      </c>
      <c r="E1708" t="str" cm="1">
        <f t="array" aca="1" ref="E1708" ca="1">INDIRECT("'Room Details'!$F$1710")</f>
        <v xml:space="preserve"> </v>
      </c>
      <c r="F1708" cm="1">
        <f t="array" aca="1" ref="F1708" ca="1">INDIRECT("'Room Details'!$G$1710")</f>
        <v>0</v>
      </c>
      <c r="G1708" cm="1">
        <f t="array" aca="1" ref="G1708" ca="1">INDIRECT("'Room Details'!$H$1710")</f>
        <v>0</v>
      </c>
      <c r="H1708" cm="1">
        <f t="array" aca="1" ref="H1708" ca="1">INDIRECT("'Room Details'!$I$1710")</f>
        <v>0</v>
      </c>
      <c r="I1708" cm="1">
        <f t="array" aca="1" ref="I1708" ca="1">INDIRECT("'Room Details'!$J$1710")</f>
        <v>0</v>
      </c>
      <c r="J1708" cm="1">
        <f t="array" aca="1" ref="J1708" ca="1">INDIRECT("'Room Details'!$K$1710")</f>
        <v>0</v>
      </c>
      <c r="K1708" t="str" cm="1">
        <f t="array" aca="1" ref="K1708" ca="1">INDIRECT("'Room Details'!$L$1710")</f>
        <v xml:space="preserve"> </v>
      </c>
      <c r="L1708" cm="1">
        <f t="array" aca="1" ref="L1708" ca="1">INDIRECT("'Room Details'!$M$1710")</f>
        <v>0</v>
      </c>
      <c r="M1708" cm="1">
        <f t="array" aca="1" ref="M1708" ca="1">INDIRECT("'Room Details'!$N$1710")</f>
        <v>0</v>
      </c>
      <c r="N1708" cm="1">
        <f t="array" aca="1" ref="N1708" ca="1">INDIRECT("'Room Details'!$O$1710")</f>
        <v>0</v>
      </c>
      <c r="O1708" cm="1">
        <f t="array" aca="1" ref="O1708" ca="1">INDIRECT("'Room Details'!$P$1710")</f>
        <v>0</v>
      </c>
    </row>
    <row r="1709" spans="1:15" x14ac:dyDescent="0.25">
      <c r="A1709" cm="1">
        <f t="array" aca="1" ref="A1709" ca="1">INDIRECT("'Room Details'!$B$1711")</f>
        <v>0</v>
      </c>
      <c r="B1709" cm="1">
        <f t="array" aca="1" ref="B1709" ca="1">INDIRECT("'Room Details'!$C$1711")</f>
        <v>0</v>
      </c>
      <c r="C1709" cm="1">
        <f t="array" aca="1" ref="C1709" ca="1">INDIRECT("'Room Details'!$D$1711")</f>
        <v>0</v>
      </c>
      <c r="D1709" cm="1">
        <f t="array" aca="1" ref="D1709" ca="1">INDIRECT("'Room Details'!$E$1711")</f>
        <v>0</v>
      </c>
      <c r="E1709" t="str" cm="1">
        <f t="array" aca="1" ref="E1709" ca="1">INDIRECT("'Room Details'!$F$1711")</f>
        <v xml:space="preserve"> </v>
      </c>
      <c r="F1709" cm="1">
        <f t="array" aca="1" ref="F1709" ca="1">INDIRECT("'Room Details'!$G$1711")</f>
        <v>0</v>
      </c>
      <c r="G1709" cm="1">
        <f t="array" aca="1" ref="G1709" ca="1">INDIRECT("'Room Details'!$H$1711")</f>
        <v>0</v>
      </c>
      <c r="H1709" cm="1">
        <f t="array" aca="1" ref="H1709" ca="1">INDIRECT("'Room Details'!$I$1711")</f>
        <v>0</v>
      </c>
      <c r="I1709" cm="1">
        <f t="array" aca="1" ref="I1709" ca="1">INDIRECT("'Room Details'!$J$1711")</f>
        <v>0</v>
      </c>
      <c r="J1709" cm="1">
        <f t="array" aca="1" ref="J1709" ca="1">INDIRECT("'Room Details'!$K$1711")</f>
        <v>0</v>
      </c>
      <c r="K1709" t="str" cm="1">
        <f t="array" aca="1" ref="K1709" ca="1">INDIRECT("'Room Details'!$L$1711")</f>
        <v xml:space="preserve"> </v>
      </c>
      <c r="L1709" cm="1">
        <f t="array" aca="1" ref="L1709" ca="1">INDIRECT("'Room Details'!$M$1711")</f>
        <v>0</v>
      </c>
      <c r="M1709" cm="1">
        <f t="array" aca="1" ref="M1709" ca="1">INDIRECT("'Room Details'!$N$1711")</f>
        <v>0</v>
      </c>
      <c r="N1709" cm="1">
        <f t="array" aca="1" ref="N1709" ca="1">INDIRECT("'Room Details'!$O$1711")</f>
        <v>0</v>
      </c>
      <c r="O1709" cm="1">
        <f t="array" aca="1" ref="O1709" ca="1">INDIRECT("'Room Details'!$P$1711")</f>
        <v>0</v>
      </c>
    </row>
    <row r="1710" spans="1:15" x14ac:dyDescent="0.25">
      <c r="A1710" cm="1">
        <f t="array" aca="1" ref="A1710" ca="1">INDIRECT("'Room Details'!$B$1712")</f>
        <v>0</v>
      </c>
      <c r="B1710" cm="1">
        <f t="array" aca="1" ref="B1710" ca="1">INDIRECT("'Room Details'!$C$1712")</f>
        <v>0</v>
      </c>
      <c r="C1710" cm="1">
        <f t="array" aca="1" ref="C1710" ca="1">INDIRECT("'Room Details'!$D$1712")</f>
        <v>0</v>
      </c>
      <c r="D1710" cm="1">
        <f t="array" aca="1" ref="D1710" ca="1">INDIRECT("'Room Details'!$E$1712")</f>
        <v>0</v>
      </c>
      <c r="E1710" t="str" cm="1">
        <f t="array" aca="1" ref="E1710" ca="1">INDIRECT("'Room Details'!$F$1712")</f>
        <v xml:space="preserve"> </v>
      </c>
      <c r="F1710" cm="1">
        <f t="array" aca="1" ref="F1710" ca="1">INDIRECT("'Room Details'!$G$1712")</f>
        <v>0</v>
      </c>
      <c r="G1710" cm="1">
        <f t="array" aca="1" ref="G1710" ca="1">INDIRECT("'Room Details'!$H$1712")</f>
        <v>0</v>
      </c>
      <c r="H1710" cm="1">
        <f t="array" aca="1" ref="H1710" ca="1">INDIRECT("'Room Details'!$I$1712")</f>
        <v>0</v>
      </c>
      <c r="I1710" cm="1">
        <f t="array" aca="1" ref="I1710" ca="1">INDIRECT("'Room Details'!$J$1712")</f>
        <v>0</v>
      </c>
      <c r="J1710" cm="1">
        <f t="array" aca="1" ref="J1710" ca="1">INDIRECT("'Room Details'!$K$1712")</f>
        <v>0</v>
      </c>
      <c r="K1710" t="str" cm="1">
        <f t="array" aca="1" ref="K1710" ca="1">INDIRECT("'Room Details'!$L$1712")</f>
        <v xml:space="preserve"> </v>
      </c>
      <c r="L1710" cm="1">
        <f t="array" aca="1" ref="L1710" ca="1">INDIRECT("'Room Details'!$M$1712")</f>
        <v>0</v>
      </c>
      <c r="M1710" cm="1">
        <f t="array" aca="1" ref="M1710" ca="1">INDIRECT("'Room Details'!$N$1712")</f>
        <v>0</v>
      </c>
      <c r="N1710" cm="1">
        <f t="array" aca="1" ref="N1710" ca="1">INDIRECT("'Room Details'!$O$1712")</f>
        <v>0</v>
      </c>
      <c r="O1710" cm="1">
        <f t="array" aca="1" ref="O1710" ca="1">INDIRECT("'Room Details'!$P$1712")</f>
        <v>0</v>
      </c>
    </row>
    <row r="1711" spans="1:15" x14ac:dyDescent="0.25">
      <c r="A1711" cm="1">
        <f t="array" aca="1" ref="A1711" ca="1">INDIRECT("'Room Details'!$B$1713")</f>
        <v>0</v>
      </c>
      <c r="B1711" cm="1">
        <f t="array" aca="1" ref="B1711" ca="1">INDIRECT("'Room Details'!$C$1713")</f>
        <v>0</v>
      </c>
      <c r="C1711" cm="1">
        <f t="array" aca="1" ref="C1711" ca="1">INDIRECT("'Room Details'!$D$1713")</f>
        <v>0</v>
      </c>
      <c r="D1711" cm="1">
        <f t="array" aca="1" ref="D1711" ca="1">INDIRECT("'Room Details'!$E$1713")</f>
        <v>0</v>
      </c>
      <c r="E1711" t="str" cm="1">
        <f t="array" aca="1" ref="E1711" ca="1">INDIRECT("'Room Details'!$F$1713")</f>
        <v xml:space="preserve"> </v>
      </c>
      <c r="F1711" cm="1">
        <f t="array" aca="1" ref="F1711" ca="1">INDIRECT("'Room Details'!$G$1713")</f>
        <v>0</v>
      </c>
      <c r="G1711" cm="1">
        <f t="array" aca="1" ref="G1711" ca="1">INDIRECT("'Room Details'!$H$1713")</f>
        <v>0</v>
      </c>
      <c r="H1711" cm="1">
        <f t="array" aca="1" ref="H1711" ca="1">INDIRECT("'Room Details'!$I$1713")</f>
        <v>0</v>
      </c>
      <c r="I1711" cm="1">
        <f t="array" aca="1" ref="I1711" ca="1">INDIRECT("'Room Details'!$J$1713")</f>
        <v>0</v>
      </c>
      <c r="J1711" cm="1">
        <f t="array" aca="1" ref="J1711" ca="1">INDIRECT("'Room Details'!$K$1713")</f>
        <v>0</v>
      </c>
      <c r="K1711" t="str" cm="1">
        <f t="array" aca="1" ref="K1711" ca="1">INDIRECT("'Room Details'!$L$1713")</f>
        <v xml:space="preserve"> </v>
      </c>
      <c r="L1711" cm="1">
        <f t="array" aca="1" ref="L1711" ca="1">INDIRECT("'Room Details'!$M$1713")</f>
        <v>0</v>
      </c>
      <c r="M1711" cm="1">
        <f t="array" aca="1" ref="M1711" ca="1">INDIRECT("'Room Details'!$N$1713")</f>
        <v>0</v>
      </c>
      <c r="N1711" cm="1">
        <f t="array" aca="1" ref="N1711" ca="1">INDIRECT("'Room Details'!$O$1713")</f>
        <v>0</v>
      </c>
      <c r="O1711" cm="1">
        <f t="array" aca="1" ref="O1711" ca="1">INDIRECT("'Room Details'!$P$1713")</f>
        <v>0</v>
      </c>
    </row>
    <row r="1712" spans="1:15" x14ac:dyDescent="0.25">
      <c r="A1712" cm="1">
        <f t="array" aca="1" ref="A1712" ca="1">INDIRECT("'Room Details'!$B$1714")</f>
        <v>0</v>
      </c>
      <c r="B1712" cm="1">
        <f t="array" aca="1" ref="B1712" ca="1">INDIRECT("'Room Details'!$C$1714")</f>
        <v>0</v>
      </c>
      <c r="C1712" cm="1">
        <f t="array" aca="1" ref="C1712" ca="1">INDIRECT("'Room Details'!$D$1714")</f>
        <v>0</v>
      </c>
      <c r="D1712" cm="1">
        <f t="array" aca="1" ref="D1712" ca="1">INDIRECT("'Room Details'!$E$1714")</f>
        <v>0</v>
      </c>
      <c r="E1712" t="str" cm="1">
        <f t="array" aca="1" ref="E1712" ca="1">INDIRECT("'Room Details'!$F$1714")</f>
        <v xml:space="preserve"> </v>
      </c>
      <c r="F1712" cm="1">
        <f t="array" aca="1" ref="F1712" ca="1">INDIRECT("'Room Details'!$G$1714")</f>
        <v>0</v>
      </c>
      <c r="G1712" cm="1">
        <f t="array" aca="1" ref="G1712" ca="1">INDIRECT("'Room Details'!$H$1714")</f>
        <v>0</v>
      </c>
      <c r="H1712" cm="1">
        <f t="array" aca="1" ref="H1712" ca="1">INDIRECT("'Room Details'!$I$1714")</f>
        <v>0</v>
      </c>
      <c r="I1712" cm="1">
        <f t="array" aca="1" ref="I1712" ca="1">INDIRECT("'Room Details'!$J$1714")</f>
        <v>0</v>
      </c>
      <c r="J1712" cm="1">
        <f t="array" aca="1" ref="J1712" ca="1">INDIRECT("'Room Details'!$K$1714")</f>
        <v>0</v>
      </c>
      <c r="K1712" t="str" cm="1">
        <f t="array" aca="1" ref="K1712" ca="1">INDIRECT("'Room Details'!$L$1714")</f>
        <v xml:space="preserve"> </v>
      </c>
      <c r="L1712" cm="1">
        <f t="array" aca="1" ref="L1712" ca="1">INDIRECT("'Room Details'!$M$1714")</f>
        <v>0</v>
      </c>
      <c r="M1712" cm="1">
        <f t="array" aca="1" ref="M1712" ca="1">INDIRECT("'Room Details'!$N$1714")</f>
        <v>0</v>
      </c>
      <c r="N1712" cm="1">
        <f t="array" aca="1" ref="N1712" ca="1">INDIRECT("'Room Details'!$O$1714")</f>
        <v>0</v>
      </c>
      <c r="O1712" cm="1">
        <f t="array" aca="1" ref="O1712" ca="1">INDIRECT("'Room Details'!$P$1714")</f>
        <v>0</v>
      </c>
    </row>
    <row r="1713" spans="1:15" x14ac:dyDescent="0.25">
      <c r="A1713" cm="1">
        <f t="array" aca="1" ref="A1713" ca="1">INDIRECT("'Room Details'!$B$1715")</f>
        <v>0</v>
      </c>
      <c r="B1713" cm="1">
        <f t="array" aca="1" ref="B1713" ca="1">INDIRECT("'Room Details'!$C$1715")</f>
        <v>0</v>
      </c>
      <c r="C1713" cm="1">
        <f t="array" aca="1" ref="C1713" ca="1">INDIRECT("'Room Details'!$D$1715")</f>
        <v>0</v>
      </c>
      <c r="D1713" cm="1">
        <f t="array" aca="1" ref="D1713" ca="1">INDIRECT("'Room Details'!$E$1715")</f>
        <v>0</v>
      </c>
      <c r="E1713" t="str" cm="1">
        <f t="array" aca="1" ref="E1713" ca="1">INDIRECT("'Room Details'!$F$1715")</f>
        <v xml:space="preserve"> </v>
      </c>
      <c r="F1713" cm="1">
        <f t="array" aca="1" ref="F1713" ca="1">INDIRECT("'Room Details'!$G$1715")</f>
        <v>0</v>
      </c>
      <c r="G1713" cm="1">
        <f t="array" aca="1" ref="G1713" ca="1">INDIRECT("'Room Details'!$H$1715")</f>
        <v>0</v>
      </c>
      <c r="H1713" cm="1">
        <f t="array" aca="1" ref="H1713" ca="1">INDIRECT("'Room Details'!$I$1715")</f>
        <v>0</v>
      </c>
      <c r="I1713" cm="1">
        <f t="array" aca="1" ref="I1713" ca="1">INDIRECT("'Room Details'!$J$1715")</f>
        <v>0</v>
      </c>
      <c r="J1713" cm="1">
        <f t="array" aca="1" ref="J1713" ca="1">INDIRECT("'Room Details'!$K$1715")</f>
        <v>0</v>
      </c>
      <c r="K1713" t="str" cm="1">
        <f t="array" aca="1" ref="K1713" ca="1">INDIRECT("'Room Details'!$L$1715")</f>
        <v xml:space="preserve"> </v>
      </c>
      <c r="L1713" cm="1">
        <f t="array" aca="1" ref="L1713" ca="1">INDIRECT("'Room Details'!$M$1715")</f>
        <v>0</v>
      </c>
      <c r="M1713" cm="1">
        <f t="array" aca="1" ref="M1713" ca="1">INDIRECT("'Room Details'!$N$1715")</f>
        <v>0</v>
      </c>
      <c r="N1713" cm="1">
        <f t="array" aca="1" ref="N1713" ca="1">INDIRECT("'Room Details'!$O$1715")</f>
        <v>0</v>
      </c>
      <c r="O1713" cm="1">
        <f t="array" aca="1" ref="O1713" ca="1">INDIRECT("'Room Details'!$P$1715")</f>
        <v>0</v>
      </c>
    </row>
    <row r="1714" spans="1:15" x14ac:dyDescent="0.25">
      <c r="A1714" cm="1">
        <f t="array" aca="1" ref="A1714" ca="1">INDIRECT("'Room Details'!$B$1716")</f>
        <v>0</v>
      </c>
      <c r="B1714" cm="1">
        <f t="array" aca="1" ref="B1714" ca="1">INDIRECT("'Room Details'!$C$1716")</f>
        <v>0</v>
      </c>
      <c r="C1714" cm="1">
        <f t="array" aca="1" ref="C1714" ca="1">INDIRECT("'Room Details'!$D$1716")</f>
        <v>0</v>
      </c>
      <c r="D1714" cm="1">
        <f t="array" aca="1" ref="D1714" ca="1">INDIRECT("'Room Details'!$E$1716")</f>
        <v>0</v>
      </c>
      <c r="E1714" t="str" cm="1">
        <f t="array" aca="1" ref="E1714" ca="1">INDIRECT("'Room Details'!$F$1716")</f>
        <v xml:space="preserve"> </v>
      </c>
      <c r="F1714" cm="1">
        <f t="array" aca="1" ref="F1714" ca="1">INDIRECT("'Room Details'!$G$1716")</f>
        <v>0</v>
      </c>
      <c r="G1714" cm="1">
        <f t="array" aca="1" ref="G1714" ca="1">INDIRECT("'Room Details'!$H$1716")</f>
        <v>0</v>
      </c>
      <c r="H1714" cm="1">
        <f t="array" aca="1" ref="H1714" ca="1">INDIRECT("'Room Details'!$I$1716")</f>
        <v>0</v>
      </c>
      <c r="I1714" cm="1">
        <f t="array" aca="1" ref="I1714" ca="1">INDIRECT("'Room Details'!$J$1716")</f>
        <v>0</v>
      </c>
      <c r="J1714" cm="1">
        <f t="array" aca="1" ref="J1714" ca="1">INDIRECT("'Room Details'!$K$1716")</f>
        <v>0</v>
      </c>
      <c r="K1714" t="str" cm="1">
        <f t="array" aca="1" ref="K1714" ca="1">INDIRECT("'Room Details'!$L$1716")</f>
        <v xml:space="preserve"> </v>
      </c>
      <c r="L1714" cm="1">
        <f t="array" aca="1" ref="L1714" ca="1">INDIRECT("'Room Details'!$M$1716")</f>
        <v>0</v>
      </c>
      <c r="M1714" cm="1">
        <f t="array" aca="1" ref="M1714" ca="1">INDIRECT("'Room Details'!$N$1716")</f>
        <v>0</v>
      </c>
      <c r="N1714" cm="1">
        <f t="array" aca="1" ref="N1714" ca="1">INDIRECT("'Room Details'!$O$1716")</f>
        <v>0</v>
      </c>
      <c r="O1714" cm="1">
        <f t="array" aca="1" ref="O1714" ca="1">INDIRECT("'Room Details'!$P$1716")</f>
        <v>0</v>
      </c>
    </row>
    <row r="1715" spans="1:15" x14ac:dyDescent="0.25">
      <c r="A1715" cm="1">
        <f t="array" aca="1" ref="A1715" ca="1">INDIRECT("'Room Details'!$B$1717")</f>
        <v>0</v>
      </c>
      <c r="B1715" cm="1">
        <f t="array" aca="1" ref="B1715" ca="1">INDIRECT("'Room Details'!$C$1717")</f>
        <v>0</v>
      </c>
      <c r="C1715" cm="1">
        <f t="array" aca="1" ref="C1715" ca="1">INDIRECT("'Room Details'!$D$1717")</f>
        <v>0</v>
      </c>
      <c r="D1715" cm="1">
        <f t="array" aca="1" ref="D1715" ca="1">INDIRECT("'Room Details'!$E$1717")</f>
        <v>0</v>
      </c>
      <c r="E1715" t="str" cm="1">
        <f t="array" aca="1" ref="E1715" ca="1">INDIRECT("'Room Details'!$F$1717")</f>
        <v xml:space="preserve"> </v>
      </c>
      <c r="F1715" cm="1">
        <f t="array" aca="1" ref="F1715" ca="1">INDIRECT("'Room Details'!$G$1717")</f>
        <v>0</v>
      </c>
      <c r="G1715" cm="1">
        <f t="array" aca="1" ref="G1715" ca="1">INDIRECT("'Room Details'!$H$1717")</f>
        <v>0</v>
      </c>
      <c r="H1715" cm="1">
        <f t="array" aca="1" ref="H1715" ca="1">INDIRECT("'Room Details'!$I$1717")</f>
        <v>0</v>
      </c>
      <c r="I1715" cm="1">
        <f t="array" aca="1" ref="I1715" ca="1">INDIRECT("'Room Details'!$J$1717")</f>
        <v>0</v>
      </c>
      <c r="J1715" cm="1">
        <f t="array" aca="1" ref="J1715" ca="1">INDIRECT("'Room Details'!$K$1717")</f>
        <v>0</v>
      </c>
      <c r="K1715" t="str" cm="1">
        <f t="array" aca="1" ref="K1715" ca="1">INDIRECT("'Room Details'!$L$1717")</f>
        <v xml:space="preserve"> </v>
      </c>
      <c r="L1715" cm="1">
        <f t="array" aca="1" ref="L1715" ca="1">INDIRECT("'Room Details'!$M$1717")</f>
        <v>0</v>
      </c>
      <c r="M1715" cm="1">
        <f t="array" aca="1" ref="M1715" ca="1">INDIRECT("'Room Details'!$N$1717")</f>
        <v>0</v>
      </c>
      <c r="N1715" cm="1">
        <f t="array" aca="1" ref="N1715" ca="1">INDIRECT("'Room Details'!$O$1717")</f>
        <v>0</v>
      </c>
      <c r="O1715" cm="1">
        <f t="array" aca="1" ref="O1715" ca="1">INDIRECT("'Room Details'!$P$1717")</f>
        <v>0</v>
      </c>
    </row>
    <row r="1716" spans="1:15" x14ac:dyDescent="0.25">
      <c r="A1716" cm="1">
        <f t="array" aca="1" ref="A1716" ca="1">INDIRECT("'Room Details'!$B$1718")</f>
        <v>0</v>
      </c>
      <c r="B1716" cm="1">
        <f t="array" aca="1" ref="B1716" ca="1">INDIRECT("'Room Details'!$C$1718")</f>
        <v>0</v>
      </c>
      <c r="C1716" cm="1">
        <f t="array" aca="1" ref="C1716" ca="1">INDIRECT("'Room Details'!$D$1718")</f>
        <v>0</v>
      </c>
      <c r="D1716" cm="1">
        <f t="array" aca="1" ref="D1716" ca="1">INDIRECT("'Room Details'!$E$1718")</f>
        <v>0</v>
      </c>
      <c r="E1716" t="str" cm="1">
        <f t="array" aca="1" ref="E1716" ca="1">INDIRECT("'Room Details'!$F$1718")</f>
        <v xml:space="preserve"> </v>
      </c>
      <c r="F1716" cm="1">
        <f t="array" aca="1" ref="F1716" ca="1">INDIRECT("'Room Details'!$G$1718")</f>
        <v>0</v>
      </c>
      <c r="G1716" cm="1">
        <f t="array" aca="1" ref="G1716" ca="1">INDIRECT("'Room Details'!$H$1718")</f>
        <v>0</v>
      </c>
      <c r="H1716" cm="1">
        <f t="array" aca="1" ref="H1716" ca="1">INDIRECT("'Room Details'!$I$1718")</f>
        <v>0</v>
      </c>
      <c r="I1716" cm="1">
        <f t="array" aca="1" ref="I1716" ca="1">INDIRECT("'Room Details'!$J$1718")</f>
        <v>0</v>
      </c>
      <c r="J1716" cm="1">
        <f t="array" aca="1" ref="J1716" ca="1">INDIRECT("'Room Details'!$K$1718")</f>
        <v>0</v>
      </c>
      <c r="K1716" t="str" cm="1">
        <f t="array" aca="1" ref="K1716" ca="1">INDIRECT("'Room Details'!$L$1718")</f>
        <v xml:space="preserve"> </v>
      </c>
      <c r="L1716" cm="1">
        <f t="array" aca="1" ref="L1716" ca="1">INDIRECT("'Room Details'!$M$1718")</f>
        <v>0</v>
      </c>
      <c r="M1716" cm="1">
        <f t="array" aca="1" ref="M1716" ca="1">INDIRECT("'Room Details'!$N$1718")</f>
        <v>0</v>
      </c>
      <c r="N1716" cm="1">
        <f t="array" aca="1" ref="N1716" ca="1">INDIRECT("'Room Details'!$O$1718")</f>
        <v>0</v>
      </c>
      <c r="O1716" cm="1">
        <f t="array" aca="1" ref="O1716" ca="1">INDIRECT("'Room Details'!$P$1718")</f>
        <v>0</v>
      </c>
    </row>
    <row r="1717" spans="1:15" x14ac:dyDescent="0.25">
      <c r="A1717" cm="1">
        <f t="array" aca="1" ref="A1717" ca="1">INDIRECT("'Room Details'!$B$1719")</f>
        <v>0</v>
      </c>
      <c r="B1717" cm="1">
        <f t="array" aca="1" ref="B1717" ca="1">INDIRECT("'Room Details'!$C$1719")</f>
        <v>0</v>
      </c>
      <c r="C1717" cm="1">
        <f t="array" aca="1" ref="C1717" ca="1">INDIRECT("'Room Details'!$D$1719")</f>
        <v>0</v>
      </c>
      <c r="D1717" cm="1">
        <f t="array" aca="1" ref="D1717" ca="1">INDIRECT("'Room Details'!$E$1719")</f>
        <v>0</v>
      </c>
      <c r="E1717" t="str" cm="1">
        <f t="array" aca="1" ref="E1717" ca="1">INDIRECT("'Room Details'!$F$1719")</f>
        <v xml:space="preserve"> </v>
      </c>
      <c r="F1717" cm="1">
        <f t="array" aca="1" ref="F1717" ca="1">INDIRECT("'Room Details'!$G$1719")</f>
        <v>0</v>
      </c>
      <c r="G1717" cm="1">
        <f t="array" aca="1" ref="G1717" ca="1">INDIRECT("'Room Details'!$H$1719")</f>
        <v>0</v>
      </c>
      <c r="H1717" cm="1">
        <f t="array" aca="1" ref="H1717" ca="1">INDIRECT("'Room Details'!$I$1719")</f>
        <v>0</v>
      </c>
      <c r="I1717" cm="1">
        <f t="array" aca="1" ref="I1717" ca="1">INDIRECT("'Room Details'!$J$1719")</f>
        <v>0</v>
      </c>
      <c r="J1717" cm="1">
        <f t="array" aca="1" ref="J1717" ca="1">INDIRECT("'Room Details'!$K$1719")</f>
        <v>0</v>
      </c>
      <c r="K1717" t="str" cm="1">
        <f t="array" aca="1" ref="K1717" ca="1">INDIRECT("'Room Details'!$L$1719")</f>
        <v xml:space="preserve"> </v>
      </c>
      <c r="L1717" cm="1">
        <f t="array" aca="1" ref="L1717" ca="1">INDIRECT("'Room Details'!$M$1719")</f>
        <v>0</v>
      </c>
      <c r="M1717" cm="1">
        <f t="array" aca="1" ref="M1717" ca="1">INDIRECT("'Room Details'!$N$1719")</f>
        <v>0</v>
      </c>
      <c r="N1717" cm="1">
        <f t="array" aca="1" ref="N1717" ca="1">INDIRECT("'Room Details'!$O$1719")</f>
        <v>0</v>
      </c>
      <c r="O1717" cm="1">
        <f t="array" aca="1" ref="O1717" ca="1">INDIRECT("'Room Details'!$P$1719")</f>
        <v>0</v>
      </c>
    </row>
    <row r="1718" spans="1:15" x14ac:dyDescent="0.25">
      <c r="A1718" cm="1">
        <f t="array" aca="1" ref="A1718" ca="1">INDIRECT("'Room Details'!$B$1720")</f>
        <v>0</v>
      </c>
      <c r="B1718" cm="1">
        <f t="array" aca="1" ref="B1718" ca="1">INDIRECT("'Room Details'!$C$1720")</f>
        <v>0</v>
      </c>
      <c r="C1718" cm="1">
        <f t="array" aca="1" ref="C1718" ca="1">INDIRECT("'Room Details'!$D$1720")</f>
        <v>0</v>
      </c>
      <c r="D1718" cm="1">
        <f t="array" aca="1" ref="D1718" ca="1">INDIRECT("'Room Details'!$E$1720")</f>
        <v>0</v>
      </c>
      <c r="E1718" t="str" cm="1">
        <f t="array" aca="1" ref="E1718" ca="1">INDIRECT("'Room Details'!$F$1720")</f>
        <v xml:space="preserve"> </v>
      </c>
      <c r="F1718" cm="1">
        <f t="array" aca="1" ref="F1718" ca="1">INDIRECT("'Room Details'!$G$1720")</f>
        <v>0</v>
      </c>
      <c r="G1718" cm="1">
        <f t="array" aca="1" ref="G1718" ca="1">INDIRECT("'Room Details'!$H$1720")</f>
        <v>0</v>
      </c>
      <c r="H1718" cm="1">
        <f t="array" aca="1" ref="H1718" ca="1">INDIRECT("'Room Details'!$I$1720")</f>
        <v>0</v>
      </c>
      <c r="I1718" cm="1">
        <f t="array" aca="1" ref="I1718" ca="1">INDIRECT("'Room Details'!$J$1720")</f>
        <v>0</v>
      </c>
      <c r="J1718" cm="1">
        <f t="array" aca="1" ref="J1718" ca="1">INDIRECT("'Room Details'!$K$1720")</f>
        <v>0</v>
      </c>
      <c r="K1718" t="str" cm="1">
        <f t="array" aca="1" ref="K1718" ca="1">INDIRECT("'Room Details'!$L$1720")</f>
        <v xml:space="preserve"> </v>
      </c>
      <c r="L1718" cm="1">
        <f t="array" aca="1" ref="L1718" ca="1">INDIRECT("'Room Details'!$M$1720")</f>
        <v>0</v>
      </c>
      <c r="M1718" cm="1">
        <f t="array" aca="1" ref="M1718" ca="1">INDIRECT("'Room Details'!$N$1720")</f>
        <v>0</v>
      </c>
      <c r="N1718" cm="1">
        <f t="array" aca="1" ref="N1718" ca="1">INDIRECT("'Room Details'!$O$1720")</f>
        <v>0</v>
      </c>
      <c r="O1718" cm="1">
        <f t="array" aca="1" ref="O1718" ca="1">INDIRECT("'Room Details'!$P$1720")</f>
        <v>0</v>
      </c>
    </row>
    <row r="1719" spans="1:15" x14ac:dyDescent="0.25">
      <c r="A1719" cm="1">
        <f t="array" aca="1" ref="A1719" ca="1">INDIRECT("'Room Details'!$B$1721")</f>
        <v>0</v>
      </c>
      <c r="B1719" cm="1">
        <f t="array" aca="1" ref="B1719" ca="1">INDIRECT("'Room Details'!$C$1721")</f>
        <v>0</v>
      </c>
      <c r="C1719" cm="1">
        <f t="array" aca="1" ref="C1719" ca="1">INDIRECT("'Room Details'!$D$1721")</f>
        <v>0</v>
      </c>
      <c r="D1719" cm="1">
        <f t="array" aca="1" ref="D1719" ca="1">INDIRECT("'Room Details'!$E$1721")</f>
        <v>0</v>
      </c>
      <c r="E1719" t="str" cm="1">
        <f t="array" aca="1" ref="E1719" ca="1">INDIRECT("'Room Details'!$F$1721")</f>
        <v xml:space="preserve"> </v>
      </c>
      <c r="F1719" cm="1">
        <f t="array" aca="1" ref="F1719" ca="1">INDIRECT("'Room Details'!$G$1721")</f>
        <v>0</v>
      </c>
      <c r="G1719" cm="1">
        <f t="array" aca="1" ref="G1719" ca="1">INDIRECT("'Room Details'!$H$1721")</f>
        <v>0</v>
      </c>
      <c r="H1719" cm="1">
        <f t="array" aca="1" ref="H1719" ca="1">INDIRECT("'Room Details'!$I$1721")</f>
        <v>0</v>
      </c>
      <c r="I1719" cm="1">
        <f t="array" aca="1" ref="I1719" ca="1">INDIRECT("'Room Details'!$J$1721")</f>
        <v>0</v>
      </c>
      <c r="J1719" cm="1">
        <f t="array" aca="1" ref="J1719" ca="1">INDIRECT("'Room Details'!$K$1721")</f>
        <v>0</v>
      </c>
      <c r="K1719" t="str" cm="1">
        <f t="array" aca="1" ref="K1719" ca="1">INDIRECT("'Room Details'!$L$1721")</f>
        <v xml:space="preserve"> </v>
      </c>
      <c r="L1719" cm="1">
        <f t="array" aca="1" ref="L1719" ca="1">INDIRECT("'Room Details'!$M$1721")</f>
        <v>0</v>
      </c>
      <c r="M1719" cm="1">
        <f t="array" aca="1" ref="M1719" ca="1">INDIRECT("'Room Details'!$N$1721")</f>
        <v>0</v>
      </c>
      <c r="N1719" cm="1">
        <f t="array" aca="1" ref="N1719" ca="1">INDIRECT("'Room Details'!$O$1721")</f>
        <v>0</v>
      </c>
      <c r="O1719" cm="1">
        <f t="array" aca="1" ref="O1719" ca="1">INDIRECT("'Room Details'!$P$1721")</f>
        <v>0</v>
      </c>
    </row>
    <row r="1720" spans="1:15" x14ac:dyDescent="0.25">
      <c r="A1720" cm="1">
        <f t="array" aca="1" ref="A1720" ca="1">INDIRECT("'Room Details'!$B$1722")</f>
        <v>0</v>
      </c>
      <c r="B1720" cm="1">
        <f t="array" aca="1" ref="B1720" ca="1">INDIRECT("'Room Details'!$C$1722")</f>
        <v>0</v>
      </c>
      <c r="C1720" cm="1">
        <f t="array" aca="1" ref="C1720" ca="1">INDIRECT("'Room Details'!$D$1722")</f>
        <v>0</v>
      </c>
      <c r="D1720" cm="1">
        <f t="array" aca="1" ref="D1720" ca="1">INDIRECT("'Room Details'!$E$1722")</f>
        <v>0</v>
      </c>
      <c r="E1720" t="str" cm="1">
        <f t="array" aca="1" ref="E1720" ca="1">INDIRECT("'Room Details'!$F$1722")</f>
        <v xml:space="preserve"> </v>
      </c>
      <c r="F1720" cm="1">
        <f t="array" aca="1" ref="F1720" ca="1">INDIRECT("'Room Details'!$G$1722")</f>
        <v>0</v>
      </c>
      <c r="G1720" cm="1">
        <f t="array" aca="1" ref="G1720" ca="1">INDIRECT("'Room Details'!$H$1722")</f>
        <v>0</v>
      </c>
      <c r="H1720" cm="1">
        <f t="array" aca="1" ref="H1720" ca="1">INDIRECT("'Room Details'!$I$1722")</f>
        <v>0</v>
      </c>
      <c r="I1720" cm="1">
        <f t="array" aca="1" ref="I1720" ca="1">INDIRECT("'Room Details'!$J$1722")</f>
        <v>0</v>
      </c>
      <c r="J1720" cm="1">
        <f t="array" aca="1" ref="J1720" ca="1">INDIRECT("'Room Details'!$K$1722")</f>
        <v>0</v>
      </c>
      <c r="K1720" t="str" cm="1">
        <f t="array" aca="1" ref="K1720" ca="1">INDIRECT("'Room Details'!$L$1722")</f>
        <v xml:space="preserve"> </v>
      </c>
      <c r="L1720" cm="1">
        <f t="array" aca="1" ref="L1720" ca="1">INDIRECT("'Room Details'!$M$1722")</f>
        <v>0</v>
      </c>
      <c r="M1720" cm="1">
        <f t="array" aca="1" ref="M1720" ca="1">INDIRECT("'Room Details'!$N$1722")</f>
        <v>0</v>
      </c>
      <c r="N1720" cm="1">
        <f t="array" aca="1" ref="N1720" ca="1">INDIRECT("'Room Details'!$O$1722")</f>
        <v>0</v>
      </c>
      <c r="O1720" cm="1">
        <f t="array" aca="1" ref="O1720" ca="1">INDIRECT("'Room Details'!$P$1722")</f>
        <v>0</v>
      </c>
    </row>
    <row r="1721" spans="1:15" x14ac:dyDescent="0.25">
      <c r="A1721" cm="1">
        <f t="array" aca="1" ref="A1721" ca="1">INDIRECT("'Room Details'!$B$1723")</f>
        <v>0</v>
      </c>
      <c r="B1721" cm="1">
        <f t="array" aca="1" ref="B1721" ca="1">INDIRECT("'Room Details'!$C$1723")</f>
        <v>0</v>
      </c>
      <c r="C1721" cm="1">
        <f t="array" aca="1" ref="C1721" ca="1">INDIRECT("'Room Details'!$D$1723")</f>
        <v>0</v>
      </c>
      <c r="D1721" cm="1">
        <f t="array" aca="1" ref="D1721" ca="1">INDIRECT("'Room Details'!$E$1723")</f>
        <v>0</v>
      </c>
      <c r="E1721" t="str" cm="1">
        <f t="array" aca="1" ref="E1721" ca="1">INDIRECT("'Room Details'!$F$1723")</f>
        <v xml:space="preserve"> </v>
      </c>
      <c r="F1721" cm="1">
        <f t="array" aca="1" ref="F1721" ca="1">INDIRECT("'Room Details'!$G$1723")</f>
        <v>0</v>
      </c>
      <c r="G1721" cm="1">
        <f t="array" aca="1" ref="G1721" ca="1">INDIRECT("'Room Details'!$H$1723")</f>
        <v>0</v>
      </c>
      <c r="H1721" cm="1">
        <f t="array" aca="1" ref="H1721" ca="1">INDIRECT("'Room Details'!$I$1723")</f>
        <v>0</v>
      </c>
      <c r="I1721" cm="1">
        <f t="array" aca="1" ref="I1721" ca="1">INDIRECT("'Room Details'!$J$1723")</f>
        <v>0</v>
      </c>
      <c r="J1721" cm="1">
        <f t="array" aca="1" ref="J1721" ca="1">INDIRECT("'Room Details'!$K$1723")</f>
        <v>0</v>
      </c>
      <c r="K1721" t="str" cm="1">
        <f t="array" aca="1" ref="K1721" ca="1">INDIRECT("'Room Details'!$L$1723")</f>
        <v xml:space="preserve"> </v>
      </c>
      <c r="L1721" cm="1">
        <f t="array" aca="1" ref="L1721" ca="1">INDIRECT("'Room Details'!$M$1723")</f>
        <v>0</v>
      </c>
      <c r="M1721" cm="1">
        <f t="array" aca="1" ref="M1721" ca="1">INDIRECT("'Room Details'!$N$1723")</f>
        <v>0</v>
      </c>
      <c r="N1721" cm="1">
        <f t="array" aca="1" ref="N1721" ca="1">INDIRECT("'Room Details'!$O$1723")</f>
        <v>0</v>
      </c>
      <c r="O1721" cm="1">
        <f t="array" aca="1" ref="O1721" ca="1">INDIRECT("'Room Details'!$P$1723")</f>
        <v>0</v>
      </c>
    </row>
    <row r="1722" spans="1:15" x14ac:dyDescent="0.25">
      <c r="A1722" cm="1">
        <f t="array" aca="1" ref="A1722" ca="1">INDIRECT("'Room Details'!$B$1724")</f>
        <v>0</v>
      </c>
      <c r="B1722" cm="1">
        <f t="array" aca="1" ref="B1722" ca="1">INDIRECT("'Room Details'!$C$1724")</f>
        <v>0</v>
      </c>
      <c r="C1722" cm="1">
        <f t="array" aca="1" ref="C1722" ca="1">INDIRECT("'Room Details'!$D$1724")</f>
        <v>0</v>
      </c>
      <c r="D1722" cm="1">
        <f t="array" aca="1" ref="D1722" ca="1">INDIRECT("'Room Details'!$E$1724")</f>
        <v>0</v>
      </c>
      <c r="E1722" t="str" cm="1">
        <f t="array" aca="1" ref="E1722" ca="1">INDIRECT("'Room Details'!$F$1724")</f>
        <v xml:space="preserve"> </v>
      </c>
      <c r="F1722" cm="1">
        <f t="array" aca="1" ref="F1722" ca="1">INDIRECT("'Room Details'!$G$1724")</f>
        <v>0</v>
      </c>
      <c r="G1722" cm="1">
        <f t="array" aca="1" ref="G1722" ca="1">INDIRECT("'Room Details'!$H$1724")</f>
        <v>0</v>
      </c>
      <c r="H1722" cm="1">
        <f t="array" aca="1" ref="H1722" ca="1">INDIRECT("'Room Details'!$I$1724")</f>
        <v>0</v>
      </c>
      <c r="I1722" cm="1">
        <f t="array" aca="1" ref="I1722" ca="1">INDIRECT("'Room Details'!$J$1724")</f>
        <v>0</v>
      </c>
      <c r="J1722" cm="1">
        <f t="array" aca="1" ref="J1722" ca="1">INDIRECT("'Room Details'!$K$1724")</f>
        <v>0</v>
      </c>
      <c r="K1722" t="str" cm="1">
        <f t="array" aca="1" ref="K1722" ca="1">INDIRECT("'Room Details'!$L$1724")</f>
        <v xml:space="preserve"> </v>
      </c>
      <c r="L1722" cm="1">
        <f t="array" aca="1" ref="L1722" ca="1">INDIRECT("'Room Details'!$M$1724")</f>
        <v>0</v>
      </c>
      <c r="M1722" cm="1">
        <f t="array" aca="1" ref="M1722" ca="1">INDIRECT("'Room Details'!$N$1724")</f>
        <v>0</v>
      </c>
      <c r="N1722" cm="1">
        <f t="array" aca="1" ref="N1722" ca="1">INDIRECT("'Room Details'!$O$1724")</f>
        <v>0</v>
      </c>
      <c r="O1722" cm="1">
        <f t="array" aca="1" ref="O1722" ca="1">INDIRECT("'Room Details'!$P$1724")</f>
        <v>0</v>
      </c>
    </row>
    <row r="1723" spans="1:15" x14ac:dyDescent="0.25">
      <c r="A1723" cm="1">
        <f t="array" aca="1" ref="A1723" ca="1">INDIRECT("'Room Details'!$B$1725")</f>
        <v>0</v>
      </c>
      <c r="B1723" cm="1">
        <f t="array" aca="1" ref="B1723" ca="1">INDIRECT("'Room Details'!$C$1725")</f>
        <v>0</v>
      </c>
      <c r="C1723" cm="1">
        <f t="array" aca="1" ref="C1723" ca="1">INDIRECT("'Room Details'!$D$1725")</f>
        <v>0</v>
      </c>
      <c r="D1723" cm="1">
        <f t="array" aca="1" ref="D1723" ca="1">INDIRECT("'Room Details'!$E$1725")</f>
        <v>0</v>
      </c>
      <c r="E1723" t="str" cm="1">
        <f t="array" aca="1" ref="E1723" ca="1">INDIRECT("'Room Details'!$F$1725")</f>
        <v xml:space="preserve"> </v>
      </c>
      <c r="F1723" cm="1">
        <f t="array" aca="1" ref="F1723" ca="1">INDIRECT("'Room Details'!$G$1725")</f>
        <v>0</v>
      </c>
      <c r="G1723" cm="1">
        <f t="array" aca="1" ref="G1723" ca="1">INDIRECT("'Room Details'!$H$1725")</f>
        <v>0</v>
      </c>
      <c r="H1723" cm="1">
        <f t="array" aca="1" ref="H1723" ca="1">INDIRECT("'Room Details'!$I$1725")</f>
        <v>0</v>
      </c>
      <c r="I1723" cm="1">
        <f t="array" aca="1" ref="I1723" ca="1">INDIRECT("'Room Details'!$J$1725")</f>
        <v>0</v>
      </c>
      <c r="J1723" cm="1">
        <f t="array" aca="1" ref="J1723" ca="1">INDIRECT("'Room Details'!$K$1725")</f>
        <v>0</v>
      </c>
      <c r="K1723" t="str" cm="1">
        <f t="array" aca="1" ref="K1723" ca="1">INDIRECT("'Room Details'!$L$1725")</f>
        <v xml:space="preserve"> </v>
      </c>
      <c r="L1723" cm="1">
        <f t="array" aca="1" ref="L1723" ca="1">INDIRECT("'Room Details'!$M$1725")</f>
        <v>0</v>
      </c>
      <c r="M1723" cm="1">
        <f t="array" aca="1" ref="M1723" ca="1">INDIRECT("'Room Details'!$N$1725")</f>
        <v>0</v>
      </c>
      <c r="N1723" cm="1">
        <f t="array" aca="1" ref="N1723" ca="1">INDIRECT("'Room Details'!$O$1725")</f>
        <v>0</v>
      </c>
      <c r="O1723" cm="1">
        <f t="array" aca="1" ref="O1723" ca="1">INDIRECT("'Room Details'!$P$1725")</f>
        <v>0</v>
      </c>
    </row>
    <row r="1724" spans="1:15" x14ac:dyDescent="0.25">
      <c r="A1724" cm="1">
        <f t="array" aca="1" ref="A1724" ca="1">INDIRECT("'Room Details'!$B$1726")</f>
        <v>0</v>
      </c>
      <c r="B1724" cm="1">
        <f t="array" aca="1" ref="B1724" ca="1">INDIRECT("'Room Details'!$C$1726")</f>
        <v>0</v>
      </c>
      <c r="C1724" cm="1">
        <f t="array" aca="1" ref="C1724" ca="1">INDIRECT("'Room Details'!$D$1726")</f>
        <v>0</v>
      </c>
      <c r="D1724" cm="1">
        <f t="array" aca="1" ref="D1724" ca="1">INDIRECT("'Room Details'!$E$1726")</f>
        <v>0</v>
      </c>
      <c r="E1724" t="str" cm="1">
        <f t="array" aca="1" ref="E1724" ca="1">INDIRECT("'Room Details'!$F$1726")</f>
        <v xml:space="preserve"> </v>
      </c>
      <c r="F1724" cm="1">
        <f t="array" aca="1" ref="F1724" ca="1">INDIRECT("'Room Details'!$G$1726")</f>
        <v>0</v>
      </c>
      <c r="G1724" cm="1">
        <f t="array" aca="1" ref="G1724" ca="1">INDIRECT("'Room Details'!$H$1726")</f>
        <v>0</v>
      </c>
      <c r="H1724" cm="1">
        <f t="array" aca="1" ref="H1724" ca="1">INDIRECT("'Room Details'!$I$1726")</f>
        <v>0</v>
      </c>
      <c r="I1724" cm="1">
        <f t="array" aca="1" ref="I1724" ca="1">INDIRECT("'Room Details'!$J$1726")</f>
        <v>0</v>
      </c>
      <c r="J1724" cm="1">
        <f t="array" aca="1" ref="J1724" ca="1">INDIRECT("'Room Details'!$K$1726")</f>
        <v>0</v>
      </c>
      <c r="K1724" t="str" cm="1">
        <f t="array" aca="1" ref="K1724" ca="1">INDIRECT("'Room Details'!$L$1726")</f>
        <v xml:space="preserve"> </v>
      </c>
      <c r="L1724" cm="1">
        <f t="array" aca="1" ref="L1724" ca="1">INDIRECT("'Room Details'!$M$1726")</f>
        <v>0</v>
      </c>
      <c r="M1724" cm="1">
        <f t="array" aca="1" ref="M1724" ca="1">INDIRECT("'Room Details'!$N$1726")</f>
        <v>0</v>
      </c>
      <c r="N1724" cm="1">
        <f t="array" aca="1" ref="N1724" ca="1">INDIRECT("'Room Details'!$O$1726")</f>
        <v>0</v>
      </c>
      <c r="O1724" cm="1">
        <f t="array" aca="1" ref="O1724" ca="1">INDIRECT("'Room Details'!$P$1726")</f>
        <v>0</v>
      </c>
    </row>
    <row r="1725" spans="1:15" x14ac:dyDescent="0.25">
      <c r="A1725" cm="1">
        <f t="array" aca="1" ref="A1725" ca="1">INDIRECT("'Room Details'!$B$1727")</f>
        <v>0</v>
      </c>
      <c r="B1725" cm="1">
        <f t="array" aca="1" ref="B1725" ca="1">INDIRECT("'Room Details'!$C$1727")</f>
        <v>0</v>
      </c>
      <c r="C1725" cm="1">
        <f t="array" aca="1" ref="C1725" ca="1">INDIRECT("'Room Details'!$D$1727")</f>
        <v>0</v>
      </c>
      <c r="D1725" cm="1">
        <f t="array" aca="1" ref="D1725" ca="1">INDIRECT("'Room Details'!$E$1727")</f>
        <v>0</v>
      </c>
      <c r="E1725" t="str" cm="1">
        <f t="array" aca="1" ref="E1725" ca="1">INDIRECT("'Room Details'!$F$1727")</f>
        <v xml:space="preserve"> </v>
      </c>
      <c r="F1725" cm="1">
        <f t="array" aca="1" ref="F1725" ca="1">INDIRECT("'Room Details'!$G$1727")</f>
        <v>0</v>
      </c>
      <c r="G1725" cm="1">
        <f t="array" aca="1" ref="G1725" ca="1">INDIRECT("'Room Details'!$H$1727")</f>
        <v>0</v>
      </c>
      <c r="H1725" cm="1">
        <f t="array" aca="1" ref="H1725" ca="1">INDIRECT("'Room Details'!$I$1727")</f>
        <v>0</v>
      </c>
      <c r="I1725" cm="1">
        <f t="array" aca="1" ref="I1725" ca="1">INDIRECT("'Room Details'!$J$1727")</f>
        <v>0</v>
      </c>
      <c r="J1725" cm="1">
        <f t="array" aca="1" ref="J1725" ca="1">INDIRECT("'Room Details'!$K$1727")</f>
        <v>0</v>
      </c>
      <c r="K1725" t="str" cm="1">
        <f t="array" aca="1" ref="K1725" ca="1">INDIRECT("'Room Details'!$L$1727")</f>
        <v xml:space="preserve"> </v>
      </c>
      <c r="L1725" cm="1">
        <f t="array" aca="1" ref="L1725" ca="1">INDIRECT("'Room Details'!$M$1727")</f>
        <v>0</v>
      </c>
      <c r="M1725" cm="1">
        <f t="array" aca="1" ref="M1725" ca="1">INDIRECT("'Room Details'!$N$1727")</f>
        <v>0</v>
      </c>
      <c r="N1725" cm="1">
        <f t="array" aca="1" ref="N1725" ca="1">INDIRECT("'Room Details'!$O$1727")</f>
        <v>0</v>
      </c>
      <c r="O1725" cm="1">
        <f t="array" aca="1" ref="O1725" ca="1">INDIRECT("'Room Details'!$P$1727")</f>
        <v>0</v>
      </c>
    </row>
    <row r="1726" spans="1:15" x14ac:dyDescent="0.25">
      <c r="A1726" cm="1">
        <f t="array" aca="1" ref="A1726" ca="1">INDIRECT("'Room Details'!$B$1728")</f>
        <v>0</v>
      </c>
      <c r="B1726" cm="1">
        <f t="array" aca="1" ref="B1726" ca="1">INDIRECT("'Room Details'!$C$1728")</f>
        <v>0</v>
      </c>
      <c r="C1726" cm="1">
        <f t="array" aca="1" ref="C1726" ca="1">INDIRECT("'Room Details'!$D$1728")</f>
        <v>0</v>
      </c>
      <c r="D1726" cm="1">
        <f t="array" aca="1" ref="D1726" ca="1">INDIRECT("'Room Details'!$E$1728")</f>
        <v>0</v>
      </c>
      <c r="E1726" t="str" cm="1">
        <f t="array" aca="1" ref="E1726" ca="1">INDIRECT("'Room Details'!$F$1728")</f>
        <v xml:space="preserve"> </v>
      </c>
      <c r="F1726" cm="1">
        <f t="array" aca="1" ref="F1726" ca="1">INDIRECT("'Room Details'!$G$1728")</f>
        <v>0</v>
      </c>
      <c r="G1726" cm="1">
        <f t="array" aca="1" ref="G1726" ca="1">INDIRECT("'Room Details'!$H$1728")</f>
        <v>0</v>
      </c>
      <c r="H1726" cm="1">
        <f t="array" aca="1" ref="H1726" ca="1">INDIRECT("'Room Details'!$I$1728")</f>
        <v>0</v>
      </c>
      <c r="I1726" cm="1">
        <f t="array" aca="1" ref="I1726" ca="1">INDIRECT("'Room Details'!$J$1728")</f>
        <v>0</v>
      </c>
      <c r="J1726" cm="1">
        <f t="array" aca="1" ref="J1726" ca="1">INDIRECT("'Room Details'!$K$1728")</f>
        <v>0</v>
      </c>
      <c r="K1726" t="str" cm="1">
        <f t="array" aca="1" ref="K1726" ca="1">INDIRECT("'Room Details'!$L$1728")</f>
        <v xml:space="preserve"> </v>
      </c>
      <c r="L1726" cm="1">
        <f t="array" aca="1" ref="L1726" ca="1">INDIRECT("'Room Details'!$M$1728")</f>
        <v>0</v>
      </c>
      <c r="M1726" cm="1">
        <f t="array" aca="1" ref="M1726" ca="1">INDIRECT("'Room Details'!$N$1728")</f>
        <v>0</v>
      </c>
      <c r="N1726" cm="1">
        <f t="array" aca="1" ref="N1726" ca="1">INDIRECT("'Room Details'!$O$1728")</f>
        <v>0</v>
      </c>
      <c r="O1726" cm="1">
        <f t="array" aca="1" ref="O1726" ca="1">INDIRECT("'Room Details'!$P$1728")</f>
        <v>0</v>
      </c>
    </row>
    <row r="1727" spans="1:15" x14ac:dyDescent="0.25">
      <c r="A1727" cm="1">
        <f t="array" aca="1" ref="A1727" ca="1">INDIRECT("'Room Details'!$B$1729")</f>
        <v>0</v>
      </c>
      <c r="B1727" cm="1">
        <f t="array" aca="1" ref="B1727" ca="1">INDIRECT("'Room Details'!$C$1729")</f>
        <v>0</v>
      </c>
      <c r="C1727" cm="1">
        <f t="array" aca="1" ref="C1727" ca="1">INDIRECT("'Room Details'!$D$1729")</f>
        <v>0</v>
      </c>
      <c r="D1727" cm="1">
        <f t="array" aca="1" ref="D1727" ca="1">INDIRECT("'Room Details'!$E$1729")</f>
        <v>0</v>
      </c>
      <c r="E1727" t="str" cm="1">
        <f t="array" aca="1" ref="E1727" ca="1">INDIRECT("'Room Details'!$F$1729")</f>
        <v xml:space="preserve"> </v>
      </c>
      <c r="F1727" cm="1">
        <f t="array" aca="1" ref="F1727" ca="1">INDIRECT("'Room Details'!$G$1729")</f>
        <v>0</v>
      </c>
      <c r="G1727" cm="1">
        <f t="array" aca="1" ref="G1727" ca="1">INDIRECT("'Room Details'!$H$1729")</f>
        <v>0</v>
      </c>
      <c r="H1727" cm="1">
        <f t="array" aca="1" ref="H1727" ca="1">INDIRECT("'Room Details'!$I$1729")</f>
        <v>0</v>
      </c>
      <c r="I1727" cm="1">
        <f t="array" aca="1" ref="I1727" ca="1">INDIRECT("'Room Details'!$J$1729")</f>
        <v>0</v>
      </c>
      <c r="J1727" cm="1">
        <f t="array" aca="1" ref="J1727" ca="1">INDIRECT("'Room Details'!$K$1729")</f>
        <v>0</v>
      </c>
      <c r="K1727" t="str" cm="1">
        <f t="array" aca="1" ref="K1727" ca="1">INDIRECT("'Room Details'!$L$1729")</f>
        <v xml:space="preserve"> </v>
      </c>
      <c r="L1727" cm="1">
        <f t="array" aca="1" ref="L1727" ca="1">INDIRECT("'Room Details'!$M$1729")</f>
        <v>0</v>
      </c>
      <c r="M1727" cm="1">
        <f t="array" aca="1" ref="M1727" ca="1">INDIRECT("'Room Details'!$N$1729")</f>
        <v>0</v>
      </c>
      <c r="N1727" cm="1">
        <f t="array" aca="1" ref="N1727" ca="1">INDIRECT("'Room Details'!$O$1729")</f>
        <v>0</v>
      </c>
      <c r="O1727" cm="1">
        <f t="array" aca="1" ref="O1727" ca="1">INDIRECT("'Room Details'!$P$1729")</f>
        <v>0</v>
      </c>
    </row>
    <row r="1728" spans="1:15" x14ac:dyDescent="0.25">
      <c r="A1728" cm="1">
        <f t="array" aca="1" ref="A1728" ca="1">INDIRECT("'Room Details'!$B$1730")</f>
        <v>0</v>
      </c>
      <c r="B1728" cm="1">
        <f t="array" aca="1" ref="B1728" ca="1">INDIRECT("'Room Details'!$C$1730")</f>
        <v>0</v>
      </c>
      <c r="C1728" cm="1">
        <f t="array" aca="1" ref="C1728" ca="1">INDIRECT("'Room Details'!$D$1730")</f>
        <v>0</v>
      </c>
      <c r="D1728" cm="1">
        <f t="array" aca="1" ref="D1728" ca="1">INDIRECT("'Room Details'!$E$1730")</f>
        <v>0</v>
      </c>
      <c r="E1728" t="str" cm="1">
        <f t="array" aca="1" ref="E1728" ca="1">INDIRECT("'Room Details'!$F$1730")</f>
        <v xml:space="preserve"> </v>
      </c>
      <c r="F1728" cm="1">
        <f t="array" aca="1" ref="F1728" ca="1">INDIRECT("'Room Details'!$G$1730")</f>
        <v>0</v>
      </c>
      <c r="G1728" cm="1">
        <f t="array" aca="1" ref="G1728" ca="1">INDIRECT("'Room Details'!$H$1730")</f>
        <v>0</v>
      </c>
      <c r="H1728" cm="1">
        <f t="array" aca="1" ref="H1728" ca="1">INDIRECT("'Room Details'!$I$1730")</f>
        <v>0</v>
      </c>
      <c r="I1728" cm="1">
        <f t="array" aca="1" ref="I1728" ca="1">INDIRECT("'Room Details'!$J$1730")</f>
        <v>0</v>
      </c>
      <c r="J1728" cm="1">
        <f t="array" aca="1" ref="J1728" ca="1">INDIRECT("'Room Details'!$K$1730")</f>
        <v>0</v>
      </c>
      <c r="K1728" t="str" cm="1">
        <f t="array" aca="1" ref="K1728" ca="1">INDIRECT("'Room Details'!$L$1730")</f>
        <v xml:space="preserve"> </v>
      </c>
      <c r="L1728" cm="1">
        <f t="array" aca="1" ref="L1728" ca="1">INDIRECT("'Room Details'!$M$1730")</f>
        <v>0</v>
      </c>
      <c r="M1728" cm="1">
        <f t="array" aca="1" ref="M1728" ca="1">INDIRECT("'Room Details'!$N$1730")</f>
        <v>0</v>
      </c>
      <c r="N1728" cm="1">
        <f t="array" aca="1" ref="N1728" ca="1">INDIRECT("'Room Details'!$O$1730")</f>
        <v>0</v>
      </c>
      <c r="O1728" cm="1">
        <f t="array" aca="1" ref="O1728" ca="1">INDIRECT("'Room Details'!$P$1730")</f>
        <v>0</v>
      </c>
    </row>
    <row r="1729" spans="1:15" x14ac:dyDescent="0.25">
      <c r="A1729" cm="1">
        <f t="array" aca="1" ref="A1729" ca="1">INDIRECT("'Room Details'!$B$1731")</f>
        <v>0</v>
      </c>
      <c r="B1729" cm="1">
        <f t="array" aca="1" ref="B1729" ca="1">INDIRECT("'Room Details'!$C$1731")</f>
        <v>0</v>
      </c>
      <c r="C1729" cm="1">
        <f t="array" aca="1" ref="C1729" ca="1">INDIRECT("'Room Details'!$D$1731")</f>
        <v>0</v>
      </c>
      <c r="D1729" cm="1">
        <f t="array" aca="1" ref="D1729" ca="1">INDIRECT("'Room Details'!$E$1731")</f>
        <v>0</v>
      </c>
      <c r="E1729" t="str" cm="1">
        <f t="array" aca="1" ref="E1729" ca="1">INDIRECT("'Room Details'!$F$1731")</f>
        <v xml:space="preserve"> </v>
      </c>
      <c r="F1729" cm="1">
        <f t="array" aca="1" ref="F1729" ca="1">INDIRECT("'Room Details'!$G$1731")</f>
        <v>0</v>
      </c>
      <c r="G1729" cm="1">
        <f t="array" aca="1" ref="G1729" ca="1">INDIRECT("'Room Details'!$H$1731")</f>
        <v>0</v>
      </c>
      <c r="H1729" cm="1">
        <f t="array" aca="1" ref="H1729" ca="1">INDIRECT("'Room Details'!$I$1731")</f>
        <v>0</v>
      </c>
      <c r="I1729" cm="1">
        <f t="array" aca="1" ref="I1729" ca="1">INDIRECT("'Room Details'!$J$1731")</f>
        <v>0</v>
      </c>
      <c r="J1729" cm="1">
        <f t="array" aca="1" ref="J1729" ca="1">INDIRECT("'Room Details'!$K$1731")</f>
        <v>0</v>
      </c>
      <c r="K1729" t="str" cm="1">
        <f t="array" aca="1" ref="K1729" ca="1">INDIRECT("'Room Details'!$L$1731")</f>
        <v xml:space="preserve"> </v>
      </c>
      <c r="L1729" cm="1">
        <f t="array" aca="1" ref="L1729" ca="1">INDIRECT("'Room Details'!$M$1731")</f>
        <v>0</v>
      </c>
      <c r="M1729" cm="1">
        <f t="array" aca="1" ref="M1729" ca="1">INDIRECT("'Room Details'!$N$1731")</f>
        <v>0</v>
      </c>
      <c r="N1729" cm="1">
        <f t="array" aca="1" ref="N1729" ca="1">INDIRECT("'Room Details'!$O$1731")</f>
        <v>0</v>
      </c>
      <c r="O1729" cm="1">
        <f t="array" aca="1" ref="O1729" ca="1">INDIRECT("'Room Details'!$P$1731")</f>
        <v>0</v>
      </c>
    </row>
    <row r="1730" spans="1:15" x14ac:dyDescent="0.25">
      <c r="A1730" cm="1">
        <f t="array" aca="1" ref="A1730" ca="1">INDIRECT("'Room Details'!$B$1732")</f>
        <v>0</v>
      </c>
      <c r="B1730" cm="1">
        <f t="array" aca="1" ref="B1730" ca="1">INDIRECT("'Room Details'!$C$1732")</f>
        <v>0</v>
      </c>
      <c r="C1730" cm="1">
        <f t="array" aca="1" ref="C1730" ca="1">INDIRECT("'Room Details'!$D$1732")</f>
        <v>0</v>
      </c>
      <c r="D1730" cm="1">
        <f t="array" aca="1" ref="D1730" ca="1">INDIRECT("'Room Details'!$E$1732")</f>
        <v>0</v>
      </c>
      <c r="E1730" t="str" cm="1">
        <f t="array" aca="1" ref="E1730" ca="1">INDIRECT("'Room Details'!$F$1732")</f>
        <v xml:space="preserve"> </v>
      </c>
      <c r="F1730" cm="1">
        <f t="array" aca="1" ref="F1730" ca="1">INDIRECT("'Room Details'!$G$1732")</f>
        <v>0</v>
      </c>
      <c r="G1730" cm="1">
        <f t="array" aca="1" ref="G1730" ca="1">INDIRECT("'Room Details'!$H$1732")</f>
        <v>0</v>
      </c>
      <c r="H1730" cm="1">
        <f t="array" aca="1" ref="H1730" ca="1">INDIRECT("'Room Details'!$I$1732")</f>
        <v>0</v>
      </c>
      <c r="I1730" cm="1">
        <f t="array" aca="1" ref="I1730" ca="1">INDIRECT("'Room Details'!$J$1732")</f>
        <v>0</v>
      </c>
      <c r="J1730" cm="1">
        <f t="array" aca="1" ref="J1730" ca="1">INDIRECT("'Room Details'!$K$1732")</f>
        <v>0</v>
      </c>
      <c r="K1730" t="str" cm="1">
        <f t="array" aca="1" ref="K1730" ca="1">INDIRECT("'Room Details'!$L$1732")</f>
        <v xml:space="preserve"> </v>
      </c>
      <c r="L1730" cm="1">
        <f t="array" aca="1" ref="L1730" ca="1">INDIRECT("'Room Details'!$M$1732")</f>
        <v>0</v>
      </c>
      <c r="M1730" cm="1">
        <f t="array" aca="1" ref="M1730" ca="1">INDIRECT("'Room Details'!$N$1732")</f>
        <v>0</v>
      </c>
      <c r="N1730" cm="1">
        <f t="array" aca="1" ref="N1730" ca="1">INDIRECT("'Room Details'!$O$1732")</f>
        <v>0</v>
      </c>
      <c r="O1730" cm="1">
        <f t="array" aca="1" ref="O1730" ca="1">INDIRECT("'Room Details'!$P$1732")</f>
        <v>0</v>
      </c>
    </row>
    <row r="1731" spans="1:15" x14ac:dyDescent="0.25">
      <c r="A1731" cm="1">
        <f t="array" aca="1" ref="A1731" ca="1">INDIRECT("'Room Details'!$B$1733")</f>
        <v>0</v>
      </c>
      <c r="B1731" cm="1">
        <f t="array" aca="1" ref="B1731" ca="1">INDIRECT("'Room Details'!$C$1733")</f>
        <v>0</v>
      </c>
      <c r="C1731" cm="1">
        <f t="array" aca="1" ref="C1731" ca="1">INDIRECT("'Room Details'!$D$1733")</f>
        <v>0</v>
      </c>
      <c r="D1731" cm="1">
        <f t="array" aca="1" ref="D1731" ca="1">INDIRECT("'Room Details'!$E$1733")</f>
        <v>0</v>
      </c>
      <c r="E1731" t="str" cm="1">
        <f t="array" aca="1" ref="E1731" ca="1">INDIRECT("'Room Details'!$F$1733")</f>
        <v xml:space="preserve"> </v>
      </c>
      <c r="F1731" cm="1">
        <f t="array" aca="1" ref="F1731" ca="1">INDIRECT("'Room Details'!$G$1733")</f>
        <v>0</v>
      </c>
      <c r="G1731" cm="1">
        <f t="array" aca="1" ref="G1731" ca="1">INDIRECT("'Room Details'!$H$1733")</f>
        <v>0</v>
      </c>
      <c r="H1731" cm="1">
        <f t="array" aca="1" ref="H1731" ca="1">INDIRECT("'Room Details'!$I$1733")</f>
        <v>0</v>
      </c>
      <c r="I1731" cm="1">
        <f t="array" aca="1" ref="I1731" ca="1">INDIRECT("'Room Details'!$J$1733")</f>
        <v>0</v>
      </c>
      <c r="J1731" cm="1">
        <f t="array" aca="1" ref="J1731" ca="1">INDIRECT("'Room Details'!$K$1733")</f>
        <v>0</v>
      </c>
      <c r="K1731" t="str" cm="1">
        <f t="array" aca="1" ref="K1731" ca="1">INDIRECT("'Room Details'!$L$1733")</f>
        <v xml:space="preserve"> </v>
      </c>
      <c r="L1731" cm="1">
        <f t="array" aca="1" ref="L1731" ca="1">INDIRECT("'Room Details'!$M$1733")</f>
        <v>0</v>
      </c>
      <c r="M1731" cm="1">
        <f t="array" aca="1" ref="M1731" ca="1">INDIRECT("'Room Details'!$N$1733")</f>
        <v>0</v>
      </c>
      <c r="N1731" cm="1">
        <f t="array" aca="1" ref="N1731" ca="1">INDIRECT("'Room Details'!$O$1733")</f>
        <v>0</v>
      </c>
      <c r="O1731" cm="1">
        <f t="array" aca="1" ref="O1731" ca="1">INDIRECT("'Room Details'!$P$1733")</f>
        <v>0</v>
      </c>
    </row>
    <row r="1732" spans="1:15" x14ac:dyDescent="0.25">
      <c r="A1732" cm="1">
        <f t="array" aca="1" ref="A1732" ca="1">INDIRECT("'Room Details'!$B$1734")</f>
        <v>0</v>
      </c>
      <c r="B1732" cm="1">
        <f t="array" aca="1" ref="B1732" ca="1">INDIRECT("'Room Details'!$C$1734")</f>
        <v>0</v>
      </c>
      <c r="C1732" cm="1">
        <f t="array" aca="1" ref="C1732" ca="1">INDIRECT("'Room Details'!$D$1734")</f>
        <v>0</v>
      </c>
      <c r="D1732" cm="1">
        <f t="array" aca="1" ref="D1732" ca="1">INDIRECT("'Room Details'!$E$1734")</f>
        <v>0</v>
      </c>
      <c r="E1732" t="str" cm="1">
        <f t="array" aca="1" ref="E1732" ca="1">INDIRECT("'Room Details'!$F$1734")</f>
        <v xml:space="preserve"> </v>
      </c>
      <c r="F1732" cm="1">
        <f t="array" aca="1" ref="F1732" ca="1">INDIRECT("'Room Details'!$G$1734")</f>
        <v>0</v>
      </c>
      <c r="G1732" cm="1">
        <f t="array" aca="1" ref="G1732" ca="1">INDIRECT("'Room Details'!$H$1734")</f>
        <v>0</v>
      </c>
      <c r="H1732" cm="1">
        <f t="array" aca="1" ref="H1732" ca="1">INDIRECT("'Room Details'!$I$1734")</f>
        <v>0</v>
      </c>
      <c r="I1732" cm="1">
        <f t="array" aca="1" ref="I1732" ca="1">INDIRECT("'Room Details'!$J$1734")</f>
        <v>0</v>
      </c>
      <c r="J1732" cm="1">
        <f t="array" aca="1" ref="J1732" ca="1">INDIRECT("'Room Details'!$K$1734")</f>
        <v>0</v>
      </c>
      <c r="K1732" t="str" cm="1">
        <f t="array" aca="1" ref="K1732" ca="1">INDIRECT("'Room Details'!$L$1734")</f>
        <v xml:space="preserve"> </v>
      </c>
      <c r="L1732" cm="1">
        <f t="array" aca="1" ref="L1732" ca="1">INDIRECT("'Room Details'!$M$1734")</f>
        <v>0</v>
      </c>
      <c r="M1732" cm="1">
        <f t="array" aca="1" ref="M1732" ca="1">INDIRECT("'Room Details'!$N$1734")</f>
        <v>0</v>
      </c>
      <c r="N1732" cm="1">
        <f t="array" aca="1" ref="N1732" ca="1">INDIRECT("'Room Details'!$O$1734")</f>
        <v>0</v>
      </c>
      <c r="O1732" cm="1">
        <f t="array" aca="1" ref="O1732" ca="1">INDIRECT("'Room Details'!$P$1734")</f>
        <v>0</v>
      </c>
    </row>
    <row r="1733" spans="1:15" x14ac:dyDescent="0.25">
      <c r="A1733" cm="1">
        <f t="array" aca="1" ref="A1733" ca="1">INDIRECT("'Room Details'!$B$1735")</f>
        <v>0</v>
      </c>
      <c r="B1733" cm="1">
        <f t="array" aca="1" ref="B1733" ca="1">INDIRECT("'Room Details'!$C$1735")</f>
        <v>0</v>
      </c>
      <c r="C1733" cm="1">
        <f t="array" aca="1" ref="C1733" ca="1">INDIRECT("'Room Details'!$D$1735")</f>
        <v>0</v>
      </c>
      <c r="D1733" cm="1">
        <f t="array" aca="1" ref="D1733" ca="1">INDIRECT("'Room Details'!$E$1735")</f>
        <v>0</v>
      </c>
      <c r="E1733" t="str" cm="1">
        <f t="array" aca="1" ref="E1733" ca="1">INDIRECT("'Room Details'!$F$1735")</f>
        <v xml:space="preserve"> </v>
      </c>
      <c r="F1733" cm="1">
        <f t="array" aca="1" ref="F1733" ca="1">INDIRECT("'Room Details'!$G$1735")</f>
        <v>0</v>
      </c>
      <c r="G1733" cm="1">
        <f t="array" aca="1" ref="G1733" ca="1">INDIRECT("'Room Details'!$H$1735")</f>
        <v>0</v>
      </c>
      <c r="H1733" cm="1">
        <f t="array" aca="1" ref="H1733" ca="1">INDIRECT("'Room Details'!$I$1735")</f>
        <v>0</v>
      </c>
      <c r="I1733" cm="1">
        <f t="array" aca="1" ref="I1733" ca="1">INDIRECT("'Room Details'!$J$1735")</f>
        <v>0</v>
      </c>
      <c r="J1733" cm="1">
        <f t="array" aca="1" ref="J1733" ca="1">INDIRECT("'Room Details'!$K$1735")</f>
        <v>0</v>
      </c>
      <c r="K1733" t="str" cm="1">
        <f t="array" aca="1" ref="K1733" ca="1">INDIRECT("'Room Details'!$L$1735")</f>
        <v xml:space="preserve"> </v>
      </c>
      <c r="L1733" cm="1">
        <f t="array" aca="1" ref="L1733" ca="1">INDIRECT("'Room Details'!$M$1735")</f>
        <v>0</v>
      </c>
      <c r="M1733" cm="1">
        <f t="array" aca="1" ref="M1733" ca="1">INDIRECT("'Room Details'!$N$1735")</f>
        <v>0</v>
      </c>
      <c r="N1733" cm="1">
        <f t="array" aca="1" ref="N1733" ca="1">INDIRECT("'Room Details'!$O$1735")</f>
        <v>0</v>
      </c>
      <c r="O1733" cm="1">
        <f t="array" aca="1" ref="O1733" ca="1">INDIRECT("'Room Details'!$P$1735")</f>
        <v>0</v>
      </c>
    </row>
    <row r="1734" spans="1:15" x14ac:dyDescent="0.25">
      <c r="A1734" cm="1">
        <f t="array" aca="1" ref="A1734" ca="1">INDIRECT("'Room Details'!$B$1736")</f>
        <v>0</v>
      </c>
      <c r="B1734" cm="1">
        <f t="array" aca="1" ref="B1734" ca="1">INDIRECT("'Room Details'!$C$1736")</f>
        <v>0</v>
      </c>
      <c r="C1734" cm="1">
        <f t="array" aca="1" ref="C1734" ca="1">INDIRECT("'Room Details'!$D$1736")</f>
        <v>0</v>
      </c>
      <c r="D1734" cm="1">
        <f t="array" aca="1" ref="D1734" ca="1">INDIRECT("'Room Details'!$E$1736")</f>
        <v>0</v>
      </c>
      <c r="E1734" t="str" cm="1">
        <f t="array" aca="1" ref="E1734" ca="1">INDIRECT("'Room Details'!$F$1736")</f>
        <v xml:space="preserve"> </v>
      </c>
      <c r="F1734" cm="1">
        <f t="array" aca="1" ref="F1734" ca="1">INDIRECT("'Room Details'!$G$1736")</f>
        <v>0</v>
      </c>
      <c r="G1734" cm="1">
        <f t="array" aca="1" ref="G1734" ca="1">INDIRECT("'Room Details'!$H$1736")</f>
        <v>0</v>
      </c>
      <c r="H1734" cm="1">
        <f t="array" aca="1" ref="H1734" ca="1">INDIRECT("'Room Details'!$I$1736")</f>
        <v>0</v>
      </c>
      <c r="I1734" cm="1">
        <f t="array" aca="1" ref="I1734" ca="1">INDIRECT("'Room Details'!$J$1736")</f>
        <v>0</v>
      </c>
      <c r="J1734" cm="1">
        <f t="array" aca="1" ref="J1734" ca="1">INDIRECT("'Room Details'!$K$1736")</f>
        <v>0</v>
      </c>
      <c r="K1734" t="str" cm="1">
        <f t="array" aca="1" ref="K1734" ca="1">INDIRECT("'Room Details'!$L$1736")</f>
        <v xml:space="preserve"> </v>
      </c>
      <c r="L1734" cm="1">
        <f t="array" aca="1" ref="L1734" ca="1">INDIRECT("'Room Details'!$M$1736")</f>
        <v>0</v>
      </c>
      <c r="M1734" cm="1">
        <f t="array" aca="1" ref="M1734" ca="1">INDIRECT("'Room Details'!$N$1736")</f>
        <v>0</v>
      </c>
      <c r="N1734" cm="1">
        <f t="array" aca="1" ref="N1734" ca="1">INDIRECT("'Room Details'!$O$1736")</f>
        <v>0</v>
      </c>
      <c r="O1734" cm="1">
        <f t="array" aca="1" ref="O1734" ca="1">INDIRECT("'Room Details'!$P$1736")</f>
        <v>0</v>
      </c>
    </row>
    <row r="1735" spans="1:15" x14ac:dyDescent="0.25">
      <c r="A1735" cm="1">
        <f t="array" aca="1" ref="A1735" ca="1">INDIRECT("'Room Details'!$B$1737")</f>
        <v>0</v>
      </c>
      <c r="B1735" cm="1">
        <f t="array" aca="1" ref="B1735" ca="1">INDIRECT("'Room Details'!$C$1737")</f>
        <v>0</v>
      </c>
      <c r="C1735" cm="1">
        <f t="array" aca="1" ref="C1735" ca="1">INDIRECT("'Room Details'!$D$1737")</f>
        <v>0</v>
      </c>
      <c r="D1735" cm="1">
        <f t="array" aca="1" ref="D1735" ca="1">INDIRECT("'Room Details'!$E$1737")</f>
        <v>0</v>
      </c>
      <c r="E1735" t="str" cm="1">
        <f t="array" aca="1" ref="E1735" ca="1">INDIRECT("'Room Details'!$F$1737")</f>
        <v xml:space="preserve"> </v>
      </c>
      <c r="F1735" cm="1">
        <f t="array" aca="1" ref="F1735" ca="1">INDIRECT("'Room Details'!$G$1737")</f>
        <v>0</v>
      </c>
      <c r="G1735" cm="1">
        <f t="array" aca="1" ref="G1735" ca="1">INDIRECT("'Room Details'!$H$1737")</f>
        <v>0</v>
      </c>
      <c r="H1735" cm="1">
        <f t="array" aca="1" ref="H1735" ca="1">INDIRECT("'Room Details'!$I$1737")</f>
        <v>0</v>
      </c>
      <c r="I1735" cm="1">
        <f t="array" aca="1" ref="I1735" ca="1">INDIRECT("'Room Details'!$J$1737")</f>
        <v>0</v>
      </c>
      <c r="J1735" cm="1">
        <f t="array" aca="1" ref="J1735" ca="1">INDIRECT("'Room Details'!$K$1737")</f>
        <v>0</v>
      </c>
      <c r="K1735" t="str" cm="1">
        <f t="array" aca="1" ref="K1735" ca="1">INDIRECT("'Room Details'!$L$1737")</f>
        <v xml:space="preserve"> </v>
      </c>
      <c r="L1735" cm="1">
        <f t="array" aca="1" ref="L1735" ca="1">INDIRECT("'Room Details'!$M$1737")</f>
        <v>0</v>
      </c>
      <c r="M1735" cm="1">
        <f t="array" aca="1" ref="M1735" ca="1">INDIRECT("'Room Details'!$N$1737")</f>
        <v>0</v>
      </c>
      <c r="N1735" cm="1">
        <f t="array" aca="1" ref="N1735" ca="1">INDIRECT("'Room Details'!$O$1737")</f>
        <v>0</v>
      </c>
      <c r="O1735" cm="1">
        <f t="array" aca="1" ref="O1735" ca="1">INDIRECT("'Room Details'!$P$1737")</f>
        <v>0</v>
      </c>
    </row>
    <row r="1736" spans="1:15" x14ac:dyDescent="0.25">
      <c r="A1736" cm="1">
        <f t="array" aca="1" ref="A1736" ca="1">INDIRECT("'Room Details'!$B$1738")</f>
        <v>0</v>
      </c>
      <c r="B1736" cm="1">
        <f t="array" aca="1" ref="B1736" ca="1">INDIRECT("'Room Details'!$C$1738")</f>
        <v>0</v>
      </c>
      <c r="C1736" cm="1">
        <f t="array" aca="1" ref="C1736" ca="1">INDIRECT("'Room Details'!$D$1738")</f>
        <v>0</v>
      </c>
      <c r="D1736" cm="1">
        <f t="array" aca="1" ref="D1736" ca="1">INDIRECT("'Room Details'!$E$1738")</f>
        <v>0</v>
      </c>
      <c r="E1736" t="str" cm="1">
        <f t="array" aca="1" ref="E1736" ca="1">INDIRECT("'Room Details'!$F$1738")</f>
        <v xml:space="preserve"> </v>
      </c>
      <c r="F1736" cm="1">
        <f t="array" aca="1" ref="F1736" ca="1">INDIRECT("'Room Details'!$G$1738")</f>
        <v>0</v>
      </c>
      <c r="G1736" cm="1">
        <f t="array" aca="1" ref="G1736" ca="1">INDIRECT("'Room Details'!$H$1738")</f>
        <v>0</v>
      </c>
      <c r="H1736" cm="1">
        <f t="array" aca="1" ref="H1736" ca="1">INDIRECT("'Room Details'!$I$1738")</f>
        <v>0</v>
      </c>
      <c r="I1736" cm="1">
        <f t="array" aca="1" ref="I1736" ca="1">INDIRECT("'Room Details'!$J$1738")</f>
        <v>0</v>
      </c>
      <c r="J1736" cm="1">
        <f t="array" aca="1" ref="J1736" ca="1">INDIRECT("'Room Details'!$K$1738")</f>
        <v>0</v>
      </c>
      <c r="K1736" t="str" cm="1">
        <f t="array" aca="1" ref="K1736" ca="1">INDIRECT("'Room Details'!$L$1738")</f>
        <v xml:space="preserve"> </v>
      </c>
      <c r="L1736" cm="1">
        <f t="array" aca="1" ref="L1736" ca="1">INDIRECT("'Room Details'!$M$1738")</f>
        <v>0</v>
      </c>
      <c r="M1736" cm="1">
        <f t="array" aca="1" ref="M1736" ca="1">INDIRECT("'Room Details'!$N$1738")</f>
        <v>0</v>
      </c>
      <c r="N1736" cm="1">
        <f t="array" aca="1" ref="N1736" ca="1">INDIRECT("'Room Details'!$O$1738")</f>
        <v>0</v>
      </c>
      <c r="O1736" cm="1">
        <f t="array" aca="1" ref="O1736" ca="1">INDIRECT("'Room Details'!$P$1738")</f>
        <v>0</v>
      </c>
    </row>
    <row r="1737" spans="1:15" x14ac:dyDescent="0.25">
      <c r="A1737" cm="1">
        <f t="array" aca="1" ref="A1737" ca="1">INDIRECT("'Room Details'!$B$1739")</f>
        <v>0</v>
      </c>
      <c r="B1737" cm="1">
        <f t="array" aca="1" ref="B1737" ca="1">INDIRECT("'Room Details'!$C$1739")</f>
        <v>0</v>
      </c>
      <c r="C1737" cm="1">
        <f t="array" aca="1" ref="C1737" ca="1">INDIRECT("'Room Details'!$D$1739")</f>
        <v>0</v>
      </c>
      <c r="D1737" cm="1">
        <f t="array" aca="1" ref="D1737" ca="1">INDIRECT("'Room Details'!$E$1739")</f>
        <v>0</v>
      </c>
      <c r="E1737" t="str" cm="1">
        <f t="array" aca="1" ref="E1737" ca="1">INDIRECT("'Room Details'!$F$1739")</f>
        <v xml:space="preserve"> </v>
      </c>
      <c r="F1737" cm="1">
        <f t="array" aca="1" ref="F1737" ca="1">INDIRECT("'Room Details'!$G$1739")</f>
        <v>0</v>
      </c>
      <c r="G1737" cm="1">
        <f t="array" aca="1" ref="G1737" ca="1">INDIRECT("'Room Details'!$H$1739")</f>
        <v>0</v>
      </c>
      <c r="H1737" cm="1">
        <f t="array" aca="1" ref="H1737" ca="1">INDIRECT("'Room Details'!$I$1739")</f>
        <v>0</v>
      </c>
      <c r="I1737" cm="1">
        <f t="array" aca="1" ref="I1737" ca="1">INDIRECT("'Room Details'!$J$1739")</f>
        <v>0</v>
      </c>
      <c r="J1737" cm="1">
        <f t="array" aca="1" ref="J1737" ca="1">INDIRECT("'Room Details'!$K$1739")</f>
        <v>0</v>
      </c>
      <c r="K1737" t="str" cm="1">
        <f t="array" aca="1" ref="K1737" ca="1">INDIRECT("'Room Details'!$L$1739")</f>
        <v xml:space="preserve"> </v>
      </c>
      <c r="L1737" cm="1">
        <f t="array" aca="1" ref="L1737" ca="1">INDIRECT("'Room Details'!$M$1739")</f>
        <v>0</v>
      </c>
      <c r="M1737" cm="1">
        <f t="array" aca="1" ref="M1737" ca="1">INDIRECT("'Room Details'!$N$1739")</f>
        <v>0</v>
      </c>
      <c r="N1737" cm="1">
        <f t="array" aca="1" ref="N1737" ca="1">INDIRECT("'Room Details'!$O$1739")</f>
        <v>0</v>
      </c>
      <c r="O1737" cm="1">
        <f t="array" aca="1" ref="O1737" ca="1">INDIRECT("'Room Details'!$P$1739")</f>
        <v>0</v>
      </c>
    </row>
    <row r="1738" spans="1:15" x14ac:dyDescent="0.25">
      <c r="A1738" cm="1">
        <f t="array" aca="1" ref="A1738" ca="1">INDIRECT("'Room Details'!$B$1740")</f>
        <v>0</v>
      </c>
      <c r="B1738" cm="1">
        <f t="array" aca="1" ref="B1738" ca="1">INDIRECT("'Room Details'!$C$1740")</f>
        <v>0</v>
      </c>
      <c r="C1738" cm="1">
        <f t="array" aca="1" ref="C1738" ca="1">INDIRECT("'Room Details'!$D$1740")</f>
        <v>0</v>
      </c>
      <c r="D1738" cm="1">
        <f t="array" aca="1" ref="D1738" ca="1">INDIRECT("'Room Details'!$E$1740")</f>
        <v>0</v>
      </c>
      <c r="E1738" t="str" cm="1">
        <f t="array" aca="1" ref="E1738" ca="1">INDIRECT("'Room Details'!$F$1740")</f>
        <v xml:space="preserve"> </v>
      </c>
      <c r="F1738" cm="1">
        <f t="array" aca="1" ref="F1738" ca="1">INDIRECT("'Room Details'!$G$1740")</f>
        <v>0</v>
      </c>
      <c r="G1738" cm="1">
        <f t="array" aca="1" ref="G1738" ca="1">INDIRECT("'Room Details'!$H$1740")</f>
        <v>0</v>
      </c>
      <c r="H1738" cm="1">
        <f t="array" aca="1" ref="H1738" ca="1">INDIRECT("'Room Details'!$I$1740")</f>
        <v>0</v>
      </c>
      <c r="I1738" cm="1">
        <f t="array" aca="1" ref="I1738" ca="1">INDIRECT("'Room Details'!$J$1740")</f>
        <v>0</v>
      </c>
      <c r="J1738" cm="1">
        <f t="array" aca="1" ref="J1738" ca="1">INDIRECT("'Room Details'!$K$1740")</f>
        <v>0</v>
      </c>
      <c r="K1738" t="str" cm="1">
        <f t="array" aca="1" ref="K1738" ca="1">INDIRECT("'Room Details'!$L$1740")</f>
        <v xml:space="preserve"> </v>
      </c>
      <c r="L1738" cm="1">
        <f t="array" aca="1" ref="L1738" ca="1">INDIRECT("'Room Details'!$M$1740")</f>
        <v>0</v>
      </c>
      <c r="M1738" cm="1">
        <f t="array" aca="1" ref="M1738" ca="1">INDIRECT("'Room Details'!$N$1740")</f>
        <v>0</v>
      </c>
      <c r="N1738" cm="1">
        <f t="array" aca="1" ref="N1738" ca="1">INDIRECT("'Room Details'!$O$1740")</f>
        <v>0</v>
      </c>
      <c r="O1738" cm="1">
        <f t="array" aca="1" ref="O1738" ca="1">INDIRECT("'Room Details'!$P$1740")</f>
        <v>0</v>
      </c>
    </row>
    <row r="1739" spans="1:15" x14ac:dyDescent="0.25">
      <c r="A1739" cm="1">
        <f t="array" aca="1" ref="A1739" ca="1">INDIRECT("'Room Details'!$B$1741")</f>
        <v>0</v>
      </c>
      <c r="B1739" cm="1">
        <f t="array" aca="1" ref="B1739" ca="1">INDIRECT("'Room Details'!$C$1741")</f>
        <v>0</v>
      </c>
      <c r="C1739" cm="1">
        <f t="array" aca="1" ref="C1739" ca="1">INDIRECT("'Room Details'!$D$1741")</f>
        <v>0</v>
      </c>
      <c r="D1739" cm="1">
        <f t="array" aca="1" ref="D1739" ca="1">INDIRECT("'Room Details'!$E$1741")</f>
        <v>0</v>
      </c>
      <c r="E1739" t="str" cm="1">
        <f t="array" aca="1" ref="E1739" ca="1">INDIRECT("'Room Details'!$F$1741")</f>
        <v xml:space="preserve"> </v>
      </c>
      <c r="F1739" cm="1">
        <f t="array" aca="1" ref="F1739" ca="1">INDIRECT("'Room Details'!$G$1741")</f>
        <v>0</v>
      </c>
      <c r="G1739" cm="1">
        <f t="array" aca="1" ref="G1739" ca="1">INDIRECT("'Room Details'!$H$1741")</f>
        <v>0</v>
      </c>
      <c r="H1739" cm="1">
        <f t="array" aca="1" ref="H1739" ca="1">INDIRECT("'Room Details'!$I$1741")</f>
        <v>0</v>
      </c>
      <c r="I1739" cm="1">
        <f t="array" aca="1" ref="I1739" ca="1">INDIRECT("'Room Details'!$J$1741")</f>
        <v>0</v>
      </c>
      <c r="J1739" cm="1">
        <f t="array" aca="1" ref="J1739" ca="1">INDIRECT("'Room Details'!$K$1741")</f>
        <v>0</v>
      </c>
      <c r="K1739" t="str" cm="1">
        <f t="array" aca="1" ref="K1739" ca="1">INDIRECT("'Room Details'!$L$1741")</f>
        <v xml:space="preserve"> </v>
      </c>
      <c r="L1739" cm="1">
        <f t="array" aca="1" ref="L1739" ca="1">INDIRECT("'Room Details'!$M$1741")</f>
        <v>0</v>
      </c>
      <c r="M1739" cm="1">
        <f t="array" aca="1" ref="M1739" ca="1">INDIRECT("'Room Details'!$N$1741")</f>
        <v>0</v>
      </c>
      <c r="N1739" cm="1">
        <f t="array" aca="1" ref="N1739" ca="1">INDIRECT("'Room Details'!$O$1741")</f>
        <v>0</v>
      </c>
      <c r="O1739" cm="1">
        <f t="array" aca="1" ref="O1739" ca="1">INDIRECT("'Room Details'!$P$1741")</f>
        <v>0</v>
      </c>
    </row>
    <row r="1740" spans="1:15" x14ac:dyDescent="0.25">
      <c r="A1740" cm="1">
        <f t="array" aca="1" ref="A1740" ca="1">INDIRECT("'Room Details'!$B$1742")</f>
        <v>0</v>
      </c>
      <c r="B1740" cm="1">
        <f t="array" aca="1" ref="B1740" ca="1">INDIRECT("'Room Details'!$C$1742")</f>
        <v>0</v>
      </c>
      <c r="C1740" cm="1">
        <f t="array" aca="1" ref="C1740" ca="1">INDIRECT("'Room Details'!$D$1742")</f>
        <v>0</v>
      </c>
      <c r="D1740" cm="1">
        <f t="array" aca="1" ref="D1740" ca="1">INDIRECT("'Room Details'!$E$1742")</f>
        <v>0</v>
      </c>
      <c r="E1740" t="str" cm="1">
        <f t="array" aca="1" ref="E1740" ca="1">INDIRECT("'Room Details'!$F$1742")</f>
        <v xml:space="preserve"> </v>
      </c>
      <c r="F1740" cm="1">
        <f t="array" aca="1" ref="F1740" ca="1">INDIRECT("'Room Details'!$G$1742")</f>
        <v>0</v>
      </c>
      <c r="G1740" cm="1">
        <f t="array" aca="1" ref="G1740" ca="1">INDIRECT("'Room Details'!$H$1742")</f>
        <v>0</v>
      </c>
      <c r="H1740" cm="1">
        <f t="array" aca="1" ref="H1740" ca="1">INDIRECT("'Room Details'!$I$1742")</f>
        <v>0</v>
      </c>
      <c r="I1740" cm="1">
        <f t="array" aca="1" ref="I1740" ca="1">INDIRECT("'Room Details'!$J$1742")</f>
        <v>0</v>
      </c>
      <c r="J1740" cm="1">
        <f t="array" aca="1" ref="J1740" ca="1">INDIRECT("'Room Details'!$K$1742")</f>
        <v>0</v>
      </c>
      <c r="K1740" t="str" cm="1">
        <f t="array" aca="1" ref="K1740" ca="1">INDIRECT("'Room Details'!$L$1742")</f>
        <v xml:space="preserve"> </v>
      </c>
      <c r="L1740" cm="1">
        <f t="array" aca="1" ref="L1740" ca="1">INDIRECT("'Room Details'!$M$1742")</f>
        <v>0</v>
      </c>
      <c r="M1740" cm="1">
        <f t="array" aca="1" ref="M1740" ca="1">INDIRECT("'Room Details'!$N$1742")</f>
        <v>0</v>
      </c>
      <c r="N1740" cm="1">
        <f t="array" aca="1" ref="N1740" ca="1">INDIRECT("'Room Details'!$O$1742")</f>
        <v>0</v>
      </c>
      <c r="O1740" cm="1">
        <f t="array" aca="1" ref="O1740" ca="1">INDIRECT("'Room Details'!$P$1742")</f>
        <v>0</v>
      </c>
    </row>
    <row r="1741" spans="1:15" x14ac:dyDescent="0.25">
      <c r="A1741" cm="1">
        <f t="array" aca="1" ref="A1741" ca="1">INDIRECT("'Room Details'!$B$1743")</f>
        <v>0</v>
      </c>
      <c r="B1741" cm="1">
        <f t="array" aca="1" ref="B1741" ca="1">INDIRECT("'Room Details'!$C$1743")</f>
        <v>0</v>
      </c>
      <c r="C1741" cm="1">
        <f t="array" aca="1" ref="C1741" ca="1">INDIRECT("'Room Details'!$D$1743")</f>
        <v>0</v>
      </c>
      <c r="D1741" cm="1">
        <f t="array" aca="1" ref="D1741" ca="1">INDIRECT("'Room Details'!$E$1743")</f>
        <v>0</v>
      </c>
      <c r="E1741" t="str" cm="1">
        <f t="array" aca="1" ref="E1741" ca="1">INDIRECT("'Room Details'!$F$1743")</f>
        <v xml:space="preserve"> </v>
      </c>
      <c r="F1741" cm="1">
        <f t="array" aca="1" ref="F1741" ca="1">INDIRECT("'Room Details'!$G$1743")</f>
        <v>0</v>
      </c>
      <c r="G1741" cm="1">
        <f t="array" aca="1" ref="G1741" ca="1">INDIRECT("'Room Details'!$H$1743")</f>
        <v>0</v>
      </c>
      <c r="H1741" cm="1">
        <f t="array" aca="1" ref="H1741" ca="1">INDIRECT("'Room Details'!$I$1743")</f>
        <v>0</v>
      </c>
      <c r="I1741" cm="1">
        <f t="array" aca="1" ref="I1741" ca="1">INDIRECT("'Room Details'!$J$1743")</f>
        <v>0</v>
      </c>
      <c r="J1741" cm="1">
        <f t="array" aca="1" ref="J1741" ca="1">INDIRECT("'Room Details'!$K$1743")</f>
        <v>0</v>
      </c>
      <c r="K1741" t="str" cm="1">
        <f t="array" aca="1" ref="K1741" ca="1">INDIRECT("'Room Details'!$L$1743")</f>
        <v xml:space="preserve"> </v>
      </c>
      <c r="L1741" cm="1">
        <f t="array" aca="1" ref="L1741" ca="1">INDIRECT("'Room Details'!$M$1743")</f>
        <v>0</v>
      </c>
      <c r="M1741" cm="1">
        <f t="array" aca="1" ref="M1741" ca="1">INDIRECT("'Room Details'!$N$1743")</f>
        <v>0</v>
      </c>
      <c r="N1741" cm="1">
        <f t="array" aca="1" ref="N1741" ca="1">INDIRECT("'Room Details'!$O$1743")</f>
        <v>0</v>
      </c>
      <c r="O1741" cm="1">
        <f t="array" aca="1" ref="O1741" ca="1">INDIRECT("'Room Details'!$P$1743")</f>
        <v>0</v>
      </c>
    </row>
    <row r="1742" spans="1:15" x14ac:dyDescent="0.25">
      <c r="A1742" cm="1">
        <f t="array" aca="1" ref="A1742" ca="1">INDIRECT("'Room Details'!$B$1744")</f>
        <v>0</v>
      </c>
      <c r="B1742" cm="1">
        <f t="array" aca="1" ref="B1742" ca="1">INDIRECT("'Room Details'!$C$1744")</f>
        <v>0</v>
      </c>
      <c r="C1742" cm="1">
        <f t="array" aca="1" ref="C1742" ca="1">INDIRECT("'Room Details'!$D$1744")</f>
        <v>0</v>
      </c>
      <c r="D1742" cm="1">
        <f t="array" aca="1" ref="D1742" ca="1">INDIRECT("'Room Details'!$E$1744")</f>
        <v>0</v>
      </c>
      <c r="E1742" t="str" cm="1">
        <f t="array" aca="1" ref="E1742" ca="1">INDIRECT("'Room Details'!$F$1744")</f>
        <v xml:space="preserve"> </v>
      </c>
      <c r="F1742" cm="1">
        <f t="array" aca="1" ref="F1742" ca="1">INDIRECT("'Room Details'!$G$1744")</f>
        <v>0</v>
      </c>
      <c r="G1742" cm="1">
        <f t="array" aca="1" ref="G1742" ca="1">INDIRECT("'Room Details'!$H$1744")</f>
        <v>0</v>
      </c>
      <c r="H1742" cm="1">
        <f t="array" aca="1" ref="H1742" ca="1">INDIRECT("'Room Details'!$I$1744")</f>
        <v>0</v>
      </c>
      <c r="I1742" cm="1">
        <f t="array" aca="1" ref="I1742" ca="1">INDIRECT("'Room Details'!$J$1744")</f>
        <v>0</v>
      </c>
      <c r="J1742" cm="1">
        <f t="array" aca="1" ref="J1742" ca="1">INDIRECT("'Room Details'!$K$1744")</f>
        <v>0</v>
      </c>
      <c r="K1742" t="str" cm="1">
        <f t="array" aca="1" ref="K1742" ca="1">INDIRECT("'Room Details'!$L$1744")</f>
        <v xml:space="preserve"> </v>
      </c>
      <c r="L1742" cm="1">
        <f t="array" aca="1" ref="L1742" ca="1">INDIRECT("'Room Details'!$M$1744")</f>
        <v>0</v>
      </c>
      <c r="M1742" cm="1">
        <f t="array" aca="1" ref="M1742" ca="1">INDIRECT("'Room Details'!$N$1744")</f>
        <v>0</v>
      </c>
      <c r="N1742" cm="1">
        <f t="array" aca="1" ref="N1742" ca="1">INDIRECT("'Room Details'!$O$1744")</f>
        <v>0</v>
      </c>
      <c r="O1742" cm="1">
        <f t="array" aca="1" ref="O1742" ca="1">INDIRECT("'Room Details'!$P$1744")</f>
        <v>0</v>
      </c>
    </row>
    <row r="1743" spans="1:15" x14ac:dyDescent="0.25">
      <c r="A1743" cm="1">
        <f t="array" aca="1" ref="A1743" ca="1">INDIRECT("'Room Details'!$B$1745")</f>
        <v>0</v>
      </c>
      <c r="B1743" cm="1">
        <f t="array" aca="1" ref="B1743" ca="1">INDIRECT("'Room Details'!$C$1745")</f>
        <v>0</v>
      </c>
      <c r="C1743" cm="1">
        <f t="array" aca="1" ref="C1743" ca="1">INDIRECT("'Room Details'!$D$1745")</f>
        <v>0</v>
      </c>
      <c r="D1743" cm="1">
        <f t="array" aca="1" ref="D1743" ca="1">INDIRECT("'Room Details'!$E$1745")</f>
        <v>0</v>
      </c>
      <c r="E1743" t="str" cm="1">
        <f t="array" aca="1" ref="E1743" ca="1">INDIRECT("'Room Details'!$F$1745")</f>
        <v xml:space="preserve"> </v>
      </c>
      <c r="F1743" cm="1">
        <f t="array" aca="1" ref="F1743" ca="1">INDIRECT("'Room Details'!$G$1745")</f>
        <v>0</v>
      </c>
      <c r="G1743" cm="1">
        <f t="array" aca="1" ref="G1743" ca="1">INDIRECT("'Room Details'!$H$1745")</f>
        <v>0</v>
      </c>
      <c r="H1743" cm="1">
        <f t="array" aca="1" ref="H1743" ca="1">INDIRECT("'Room Details'!$I$1745")</f>
        <v>0</v>
      </c>
      <c r="I1743" cm="1">
        <f t="array" aca="1" ref="I1743" ca="1">INDIRECT("'Room Details'!$J$1745")</f>
        <v>0</v>
      </c>
      <c r="J1743" cm="1">
        <f t="array" aca="1" ref="J1743" ca="1">INDIRECT("'Room Details'!$K$1745")</f>
        <v>0</v>
      </c>
      <c r="K1743" t="str" cm="1">
        <f t="array" aca="1" ref="K1743" ca="1">INDIRECT("'Room Details'!$L$1745")</f>
        <v xml:space="preserve"> </v>
      </c>
      <c r="L1743" cm="1">
        <f t="array" aca="1" ref="L1743" ca="1">INDIRECT("'Room Details'!$M$1745")</f>
        <v>0</v>
      </c>
      <c r="M1743" cm="1">
        <f t="array" aca="1" ref="M1743" ca="1">INDIRECT("'Room Details'!$N$1745")</f>
        <v>0</v>
      </c>
      <c r="N1743" cm="1">
        <f t="array" aca="1" ref="N1743" ca="1">INDIRECT("'Room Details'!$O$1745")</f>
        <v>0</v>
      </c>
      <c r="O1743" cm="1">
        <f t="array" aca="1" ref="O1743" ca="1">INDIRECT("'Room Details'!$P$1745")</f>
        <v>0</v>
      </c>
    </row>
    <row r="1744" spans="1:15" x14ac:dyDescent="0.25">
      <c r="A1744" cm="1">
        <f t="array" aca="1" ref="A1744" ca="1">INDIRECT("'Room Details'!$B$1746")</f>
        <v>0</v>
      </c>
      <c r="B1744" cm="1">
        <f t="array" aca="1" ref="B1744" ca="1">INDIRECT("'Room Details'!$C$1746")</f>
        <v>0</v>
      </c>
      <c r="C1744" cm="1">
        <f t="array" aca="1" ref="C1744" ca="1">INDIRECT("'Room Details'!$D$1746")</f>
        <v>0</v>
      </c>
      <c r="D1744" cm="1">
        <f t="array" aca="1" ref="D1744" ca="1">INDIRECT("'Room Details'!$E$1746")</f>
        <v>0</v>
      </c>
      <c r="E1744" t="str" cm="1">
        <f t="array" aca="1" ref="E1744" ca="1">INDIRECT("'Room Details'!$F$1746")</f>
        <v xml:space="preserve"> </v>
      </c>
      <c r="F1744" cm="1">
        <f t="array" aca="1" ref="F1744" ca="1">INDIRECT("'Room Details'!$G$1746")</f>
        <v>0</v>
      </c>
      <c r="G1744" cm="1">
        <f t="array" aca="1" ref="G1744" ca="1">INDIRECT("'Room Details'!$H$1746")</f>
        <v>0</v>
      </c>
      <c r="H1744" cm="1">
        <f t="array" aca="1" ref="H1744" ca="1">INDIRECT("'Room Details'!$I$1746")</f>
        <v>0</v>
      </c>
      <c r="I1744" cm="1">
        <f t="array" aca="1" ref="I1744" ca="1">INDIRECT("'Room Details'!$J$1746")</f>
        <v>0</v>
      </c>
      <c r="J1744" cm="1">
        <f t="array" aca="1" ref="J1744" ca="1">INDIRECT("'Room Details'!$K$1746")</f>
        <v>0</v>
      </c>
      <c r="K1744" t="str" cm="1">
        <f t="array" aca="1" ref="K1744" ca="1">INDIRECT("'Room Details'!$L$1746")</f>
        <v xml:space="preserve"> </v>
      </c>
      <c r="L1744" cm="1">
        <f t="array" aca="1" ref="L1744" ca="1">INDIRECT("'Room Details'!$M$1746")</f>
        <v>0</v>
      </c>
      <c r="M1744" cm="1">
        <f t="array" aca="1" ref="M1744" ca="1">INDIRECT("'Room Details'!$N$1746")</f>
        <v>0</v>
      </c>
      <c r="N1744" cm="1">
        <f t="array" aca="1" ref="N1744" ca="1">INDIRECT("'Room Details'!$O$1746")</f>
        <v>0</v>
      </c>
      <c r="O1744" cm="1">
        <f t="array" aca="1" ref="O1744" ca="1">INDIRECT("'Room Details'!$P$1746")</f>
        <v>0</v>
      </c>
    </row>
    <row r="1745" spans="1:15" x14ac:dyDescent="0.25">
      <c r="A1745" cm="1">
        <f t="array" aca="1" ref="A1745" ca="1">INDIRECT("'Room Details'!$B$1747")</f>
        <v>0</v>
      </c>
      <c r="B1745" cm="1">
        <f t="array" aca="1" ref="B1745" ca="1">INDIRECT("'Room Details'!$C$1747")</f>
        <v>0</v>
      </c>
      <c r="C1745" cm="1">
        <f t="array" aca="1" ref="C1745" ca="1">INDIRECT("'Room Details'!$D$1747")</f>
        <v>0</v>
      </c>
      <c r="D1745" cm="1">
        <f t="array" aca="1" ref="D1745" ca="1">INDIRECT("'Room Details'!$E$1747")</f>
        <v>0</v>
      </c>
      <c r="E1745" t="str" cm="1">
        <f t="array" aca="1" ref="E1745" ca="1">INDIRECT("'Room Details'!$F$1747")</f>
        <v xml:space="preserve"> </v>
      </c>
      <c r="F1745" cm="1">
        <f t="array" aca="1" ref="F1745" ca="1">INDIRECT("'Room Details'!$G$1747")</f>
        <v>0</v>
      </c>
      <c r="G1745" cm="1">
        <f t="array" aca="1" ref="G1745" ca="1">INDIRECT("'Room Details'!$H$1747")</f>
        <v>0</v>
      </c>
      <c r="H1745" cm="1">
        <f t="array" aca="1" ref="H1745" ca="1">INDIRECT("'Room Details'!$I$1747")</f>
        <v>0</v>
      </c>
      <c r="I1745" cm="1">
        <f t="array" aca="1" ref="I1745" ca="1">INDIRECT("'Room Details'!$J$1747")</f>
        <v>0</v>
      </c>
      <c r="J1745" cm="1">
        <f t="array" aca="1" ref="J1745" ca="1">INDIRECT("'Room Details'!$K$1747")</f>
        <v>0</v>
      </c>
      <c r="K1745" t="str" cm="1">
        <f t="array" aca="1" ref="K1745" ca="1">INDIRECT("'Room Details'!$L$1747")</f>
        <v xml:space="preserve"> </v>
      </c>
      <c r="L1745" cm="1">
        <f t="array" aca="1" ref="L1745" ca="1">INDIRECT("'Room Details'!$M$1747")</f>
        <v>0</v>
      </c>
      <c r="M1745" cm="1">
        <f t="array" aca="1" ref="M1745" ca="1">INDIRECT("'Room Details'!$N$1747")</f>
        <v>0</v>
      </c>
      <c r="N1745" cm="1">
        <f t="array" aca="1" ref="N1745" ca="1">INDIRECT("'Room Details'!$O$1747")</f>
        <v>0</v>
      </c>
      <c r="O1745" cm="1">
        <f t="array" aca="1" ref="O1745" ca="1">INDIRECT("'Room Details'!$P$1747")</f>
        <v>0</v>
      </c>
    </row>
    <row r="1746" spans="1:15" x14ac:dyDescent="0.25">
      <c r="A1746" cm="1">
        <f t="array" aca="1" ref="A1746" ca="1">INDIRECT("'Room Details'!$B$1748")</f>
        <v>0</v>
      </c>
      <c r="B1746" cm="1">
        <f t="array" aca="1" ref="B1746" ca="1">INDIRECT("'Room Details'!$C$1748")</f>
        <v>0</v>
      </c>
      <c r="C1746" cm="1">
        <f t="array" aca="1" ref="C1746" ca="1">INDIRECT("'Room Details'!$D$1748")</f>
        <v>0</v>
      </c>
      <c r="D1746" cm="1">
        <f t="array" aca="1" ref="D1746" ca="1">INDIRECT("'Room Details'!$E$1748")</f>
        <v>0</v>
      </c>
      <c r="E1746" t="str" cm="1">
        <f t="array" aca="1" ref="E1746" ca="1">INDIRECT("'Room Details'!$F$1748")</f>
        <v xml:space="preserve"> </v>
      </c>
      <c r="F1746" cm="1">
        <f t="array" aca="1" ref="F1746" ca="1">INDIRECT("'Room Details'!$G$1748")</f>
        <v>0</v>
      </c>
      <c r="G1746" cm="1">
        <f t="array" aca="1" ref="G1746" ca="1">INDIRECT("'Room Details'!$H$1748")</f>
        <v>0</v>
      </c>
      <c r="H1746" cm="1">
        <f t="array" aca="1" ref="H1746" ca="1">INDIRECT("'Room Details'!$I$1748")</f>
        <v>0</v>
      </c>
      <c r="I1746" cm="1">
        <f t="array" aca="1" ref="I1746" ca="1">INDIRECT("'Room Details'!$J$1748")</f>
        <v>0</v>
      </c>
      <c r="J1746" cm="1">
        <f t="array" aca="1" ref="J1746" ca="1">INDIRECT("'Room Details'!$K$1748")</f>
        <v>0</v>
      </c>
      <c r="K1746" t="str" cm="1">
        <f t="array" aca="1" ref="K1746" ca="1">INDIRECT("'Room Details'!$L$1748")</f>
        <v xml:space="preserve"> </v>
      </c>
      <c r="L1746" cm="1">
        <f t="array" aca="1" ref="L1746" ca="1">INDIRECT("'Room Details'!$M$1748")</f>
        <v>0</v>
      </c>
      <c r="M1746" cm="1">
        <f t="array" aca="1" ref="M1746" ca="1">INDIRECT("'Room Details'!$N$1748")</f>
        <v>0</v>
      </c>
      <c r="N1746" cm="1">
        <f t="array" aca="1" ref="N1746" ca="1">INDIRECT("'Room Details'!$O$1748")</f>
        <v>0</v>
      </c>
      <c r="O1746" cm="1">
        <f t="array" aca="1" ref="O1746" ca="1">INDIRECT("'Room Details'!$P$1748")</f>
        <v>0</v>
      </c>
    </row>
    <row r="1747" spans="1:15" x14ac:dyDescent="0.25">
      <c r="A1747" cm="1">
        <f t="array" aca="1" ref="A1747" ca="1">INDIRECT("'Room Details'!$B$1749")</f>
        <v>0</v>
      </c>
      <c r="B1747" cm="1">
        <f t="array" aca="1" ref="B1747" ca="1">INDIRECT("'Room Details'!$C$1749")</f>
        <v>0</v>
      </c>
      <c r="C1747" cm="1">
        <f t="array" aca="1" ref="C1747" ca="1">INDIRECT("'Room Details'!$D$1749")</f>
        <v>0</v>
      </c>
      <c r="D1747" cm="1">
        <f t="array" aca="1" ref="D1747" ca="1">INDIRECT("'Room Details'!$E$1749")</f>
        <v>0</v>
      </c>
      <c r="E1747" t="str" cm="1">
        <f t="array" aca="1" ref="E1747" ca="1">INDIRECT("'Room Details'!$F$1749")</f>
        <v xml:space="preserve"> </v>
      </c>
      <c r="F1747" cm="1">
        <f t="array" aca="1" ref="F1747" ca="1">INDIRECT("'Room Details'!$G$1749")</f>
        <v>0</v>
      </c>
      <c r="G1747" cm="1">
        <f t="array" aca="1" ref="G1747" ca="1">INDIRECT("'Room Details'!$H$1749")</f>
        <v>0</v>
      </c>
      <c r="H1747" cm="1">
        <f t="array" aca="1" ref="H1747" ca="1">INDIRECT("'Room Details'!$I$1749")</f>
        <v>0</v>
      </c>
      <c r="I1747" cm="1">
        <f t="array" aca="1" ref="I1747" ca="1">INDIRECT("'Room Details'!$J$1749")</f>
        <v>0</v>
      </c>
      <c r="J1747" cm="1">
        <f t="array" aca="1" ref="J1747" ca="1">INDIRECT("'Room Details'!$K$1749")</f>
        <v>0</v>
      </c>
      <c r="K1747" t="str" cm="1">
        <f t="array" aca="1" ref="K1747" ca="1">INDIRECT("'Room Details'!$L$1749")</f>
        <v xml:space="preserve"> </v>
      </c>
      <c r="L1747" cm="1">
        <f t="array" aca="1" ref="L1747" ca="1">INDIRECT("'Room Details'!$M$1749")</f>
        <v>0</v>
      </c>
      <c r="M1747" cm="1">
        <f t="array" aca="1" ref="M1747" ca="1">INDIRECT("'Room Details'!$N$1749")</f>
        <v>0</v>
      </c>
      <c r="N1747" cm="1">
        <f t="array" aca="1" ref="N1747" ca="1">INDIRECT("'Room Details'!$O$1749")</f>
        <v>0</v>
      </c>
      <c r="O1747" cm="1">
        <f t="array" aca="1" ref="O1747" ca="1">INDIRECT("'Room Details'!$P$1749")</f>
        <v>0</v>
      </c>
    </row>
    <row r="1748" spans="1:15" x14ac:dyDescent="0.25">
      <c r="A1748" cm="1">
        <f t="array" aca="1" ref="A1748" ca="1">INDIRECT("'Room Details'!$B$1750")</f>
        <v>0</v>
      </c>
      <c r="B1748" cm="1">
        <f t="array" aca="1" ref="B1748" ca="1">INDIRECT("'Room Details'!$C$1750")</f>
        <v>0</v>
      </c>
      <c r="C1748" cm="1">
        <f t="array" aca="1" ref="C1748" ca="1">INDIRECT("'Room Details'!$D$1750")</f>
        <v>0</v>
      </c>
      <c r="D1748" cm="1">
        <f t="array" aca="1" ref="D1748" ca="1">INDIRECT("'Room Details'!$E$1750")</f>
        <v>0</v>
      </c>
      <c r="E1748" t="str" cm="1">
        <f t="array" aca="1" ref="E1748" ca="1">INDIRECT("'Room Details'!$F$1750")</f>
        <v xml:space="preserve"> </v>
      </c>
      <c r="F1748" cm="1">
        <f t="array" aca="1" ref="F1748" ca="1">INDIRECT("'Room Details'!$G$1750")</f>
        <v>0</v>
      </c>
      <c r="G1748" cm="1">
        <f t="array" aca="1" ref="G1748" ca="1">INDIRECT("'Room Details'!$H$1750")</f>
        <v>0</v>
      </c>
      <c r="H1748" cm="1">
        <f t="array" aca="1" ref="H1748" ca="1">INDIRECT("'Room Details'!$I$1750")</f>
        <v>0</v>
      </c>
      <c r="I1748" cm="1">
        <f t="array" aca="1" ref="I1748" ca="1">INDIRECT("'Room Details'!$J$1750")</f>
        <v>0</v>
      </c>
      <c r="J1748" cm="1">
        <f t="array" aca="1" ref="J1748" ca="1">INDIRECT("'Room Details'!$K$1750")</f>
        <v>0</v>
      </c>
      <c r="K1748" t="str" cm="1">
        <f t="array" aca="1" ref="K1748" ca="1">INDIRECT("'Room Details'!$L$1750")</f>
        <v xml:space="preserve"> </v>
      </c>
      <c r="L1748" cm="1">
        <f t="array" aca="1" ref="L1748" ca="1">INDIRECT("'Room Details'!$M$1750")</f>
        <v>0</v>
      </c>
      <c r="M1748" cm="1">
        <f t="array" aca="1" ref="M1748" ca="1">INDIRECT("'Room Details'!$N$1750")</f>
        <v>0</v>
      </c>
      <c r="N1748" cm="1">
        <f t="array" aca="1" ref="N1748" ca="1">INDIRECT("'Room Details'!$O$1750")</f>
        <v>0</v>
      </c>
      <c r="O1748" cm="1">
        <f t="array" aca="1" ref="O1748" ca="1">INDIRECT("'Room Details'!$P$1750")</f>
        <v>0</v>
      </c>
    </row>
    <row r="1749" spans="1:15" x14ac:dyDescent="0.25">
      <c r="A1749" cm="1">
        <f t="array" aca="1" ref="A1749" ca="1">INDIRECT("'Room Details'!$B$1751")</f>
        <v>0</v>
      </c>
      <c r="B1749" cm="1">
        <f t="array" aca="1" ref="B1749" ca="1">INDIRECT("'Room Details'!$C$1751")</f>
        <v>0</v>
      </c>
      <c r="C1749" cm="1">
        <f t="array" aca="1" ref="C1749" ca="1">INDIRECT("'Room Details'!$D$1751")</f>
        <v>0</v>
      </c>
      <c r="D1749" cm="1">
        <f t="array" aca="1" ref="D1749" ca="1">INDIRECT("'Room Details'!$E$1751")</f>
        <v>0</v>
      </c>
      <c r="E1749" t="str" cm="1">
        <f t="array" aca="1" ref="E1749" ca="1">INDIRECT("'Room Details'!$F$1751")</f>
        <v xml:space="preserve"> </v>
      </c>
      <c r="F1749" cm="1">
        <f t="array" aca="1" ref="F1749" ca="1">INDIRECT("'Room Details'!$G$1751")</f>
        <v>0</v>
      </c>
      <c r="G1749" cm="1">
        <f t="array" aca="1" ref="G1749" ca="1">INDIRECT("'Room Details'!$H$1751")</f>
        <v>0</v>
      </c>
      <c r="H1749" cm="1">
        <f t="array" aca="1" ref="H1749" ca="1">INDIRECT("'Room Details'!$I$1751")</f>
        <v>0</v>
      </c>
      <c r="I1749" cm="1">
        <f t="array" aca="1" ref="I1749" ca="1">INDIRECT("'Room Details'!$J$1751")</f>
        <v>0</v>
      </c>
      <c r="J1749" cm="1">
        <f t="array" aca="1" ref="J1749" ca="1">INDIRECT("'Room Details'!$K$1751")</f>
        <v>0</v>
      </c>
      <c r="K1749" t="str" cm="1">
        <f t="array" aca="1" ref="K1749" ca="1">INDIRECT("'Room Details'!$L$1751")</f>
        <v xml:space="preserve"> </v>
      </c>
      <c r="L1749" cm="1">
        <f t="array" aca="1" ref="L1749" ca="1">INDIRECT("'Room Details'!$M$1751")</f>
        <v>0</v>
      </c>
      <c r="M1749" cm="1">
        <f t="array" aca="1" ref="M1749" ca="1">INDIRECT("'Room Details'!$N$1751")</f>
        <v>0</v>
      </c>
      <c r="N1749" cm="1">
        <f t="array" aca="1" ref="N1749" ca="1">INDIRECT("'Room Details'!$O$1751")</f>
        <v>0</v>
      </c>
      <c r="O1749" cm="1">
        <f t="array" aca="1" ref="O1749" ca="1">INDIRECT("'Room Details'!$P$1751")</f>
        <v>0</v>
      </c>
    </row>
    <row r="1750" spans="1:15" x14ac:dyDescent="0.25">
      <c r="A1750" cm="1">
        <f t="array" aca="1" ref="A1750" ca="1">INDIRECT("'Room Details'!$B$1752")</f>
        <v>0</v>
      </c>
      <c r="B1750" cm="1">
        <f t="array" aca="1" ref="B1750" ca="1">INDIRECT("'Room Details'!$C$1752")</f>
        <v>0</v>
      </c>
      <c r="C1750" cm="1">
        <f t="array" aca="1" ref="C1750" ca="1">INDIRECT("'Room Details'!$D$1752")</f>
        <v>0</v>
      </c>
      <c r="D1750" cm="1">
        <f t="array" aca="1" ref="D1750" ca="1">INDIRECT("'Room Details'!$E$1752")</f>
        <v>0</v>
      </c>
      <c r="E1750" t="str" cm="1">
        <f t="array" aca="1" ref="E1750" ca="1">INDIRECT("'Room Details'!$F$1752")</f>
        <v xml:space="preserve"> </v>
      </c>
      <c r="F1750" cm="1">
        <f t="array" aca="1" ref="F1750" ca="1">INDIRECT("'Room Details'!$G$1752")</f>
        <v>0</v>
      </c>
      <c r="G1750" cm="1">
        <f t="array" aca="1" ref="G1750" ca="1">INDIRECT("'Room Details'!$H$1752")</f>
        <v>0</v>
      </c>
      <c r="H1750" cm="1">
        <f t="array" aca="1" ref="H1750" ca="1">INDIRECT("'Room Details'!$I$1752")</f>
        <v>0</v>
      </c>
      <c r="I1750" cm="1">
        <f t="array" aca="1" ref="I1750" ca="1">INDIRECT("'Room Details'!$J$1752")</f>
        <v>0</v>
      </c>
      <c r="J1750" cm="1">
        <f t="array" aca="1" ref="J1750" ca="1">INDIRECT("'Room Details'!$K$1752")</f>
        <v>0</v>
      </c>
      <c r="K1750" t="str" cm="1">
        <f t="array" aca="1" ref="K1750" ca="1">INDIRECT("'Room Details'!$L$1752")</f>
        <v xml:space="preserve"> </v>
      </c>
      <c r="L1750" cm="1">
        <f t="array" aca="1" ref="L1750" ca="1">INDIRECT("'Room Details'!$M$1752")</f>
        <v>0</v>
      </c>
      <c r="M1750" cm="1">
        <f t="array" aca="1" ref="M1750" ca="1">INDIRECT("'Room Details'!$N$1752")</f>
        <v>0</v>
      </c>
      <c r="N1750" cm="1">
        <f t="array" aca="1" ref="N1750" ca="1">INDIRECT("'Room Details'!$O$1752")</f>
        <v>0</v>
      </c>
      <c r="O1750" cm="1">
        <f t="array" aca="1" ref="O1750" ca="1">INDIRECT("'Room Details'!$P$1752")</f>
        <v>0</v>
      </c>
    </row>
    <row r="1751" spans="1:15" x14ac:dyDescent="0.25">
      <c r="A1751" cm="1">
        <f t="array" aca="1" ref="A1751" ca="1">INDIRECT("'Room Details'!$B$1753")</f>
        <v>0</v>
      </c>
      <c r="B1751" cm="1">
        <f t="array" aca="1" ref="B1751" ca="1">INDIRECT("'Room Details'!$C$1753")</f>
        <v>0</v>
      </c>
      <c r="C1751" cm="1">
        <f t="array" aca="1" ref="C1751" ca="1">INDIRECT("'Room Details'!$D$1753")</f>
        <v>0</v>
      </c>
      <c r="D1751" cm="1">
        <f t="array" aca="1" ref="D1751" ca="1">INDIRECT("'Room Details'!$E$1753")</f>
        <v>0</v>
      </c>
      <c r="E1751" t="str" cm="1">
        <f t="array" aca="1" ref="E1751" ca="1">INDIRECT("'Room Details'!$F$1753")</f>
        <v xml:space="preserve"> </v>
      </c>
      <c r="F1751" cm="1">
        <f t="array" aca="1" ref="F1751" ca="1">INDIRECT("'Room Details'!$G$1753")</f>
        <v>0</v>
      </c>
      <c r="G1751" cm="1">
        <f t="array" aca="1" ref="G1751" ca="1">INDIRECT("'Room Details'!$H$1753")</f>
        <v>0</v>
      </c>
      <c r="H1751" cm="1">
        <f t="array" aca="1" ref="H1751" ca="1">INDIRECT("'Room Details'!$I$1753")</f>
        <v>0</v>
      </c>
      <c r="I1751" cm="1">
        <f t="array" aca="1" ref="I1751" ca="1">INDIRECT("'Room Details'!$J$1753")</f>
        <v>0</v>
      </c>
      <c r="J1751" cm="1">
        <f t="array" aca="1" ref="J1751" ca="1">INDIRECT("'Room Details'!$K$1753")</f>
        <v>0</v>
      </c>
      <c r="K1751" t="str" cm="1">
        <f t="array" aca="1" ref="K1751" ca="1">INDIRECT("'Room Details'!$L$1753")</f>
        <v xml:space="preserve"> </v>
      </c>
      <c r="L1751" cm="1">
        <f t="array" aca="1" ref="L1751" ca="1">INDIRECT("'Room Details'!$M$1753")</f>
        <v>0</v>
      </c>
      <c r="M1751" cm="1">
        <f t="array" aca="1" ref="M1751" ca="1">INDIRECT("'Room Details'!$N$1753")</f>
        <v>0</v>
      </c>
      <c r="N1751" cm="1">
        <f t="array" aca="1" ref="N1751" ca="1">INDIRECT("'Room Details'!$O$1753")</f>
        <v>0</v>
      </c>
      <c r="O1751" cm="1">
        <f t="array" aca="1" ref="O1751" ca="1">INDIRECT("'Room Details'!$P$1753")</f>
        <v>0</v>
      </c>
    </row>
    <row r="1752" spans="1:15" x14ac:dyDescent="0.25">
      <c r="A1752" cm="1">
        <f t="array" aca="1" ref="A1752" ca="1">INDIRECT("'Room Details'!$B$1754")</f>
        <v>0</v>
      </c>
      <c r="B1752" cm="1">
        <f t="array" aca="1" ref="B1752" ca="1">INDIRECT("'Room Details'!$C$1754")</f>
        <v>0</v>
      </c>
      <c r="C1752" cm="1">
        <f t="array" aca="1" ref="C1752" ca="1">INDIRECT("'Room Details'!$D$1754")</f>
        <v>0</v>
      </c>
      <c r="D1752" cm="1">
        <f t="array" aca="1" ref="D1752" ca="1">INDIRECT("'Room Details'!$E$1754")</f>
        <v>0</v>
      </c>
      <c r="E1752" t="str" cm="1">
        <f t="array" aca="1" ref="E1752" ca="1">INDIRECT("'Room Details'!$F$1754")</f>
        <v xml:space="preserve"> </v>
      </c>
      <c r="F1752" cm="1">
        <f t="array" aca="1" ref="F1752" ca="1">INDIRECT("'Room Details'!$G$1754")</f>
        <v>0</v>
      </c>
      <c r="G1752" cm="1">
        <f t="array" aca="1" ref="G1752" ca="1">INDIRECT("'Room Details'!$H$1754")</f>
        <v>0</v>
      </c>
      <c r="H1752" cm="1">
        <f t="array" aca="1" ref="H1752" ca="1">INDIRECT("'Room Details'!$I$1754")</f>
        <v>0</v>
      </c>
      <c r="I1752" cm="1">
        <f t="array" aca="1" ref="I1752" ca="1">INDIRECT("'Room Details'!$J$1754")</f>
        <v>0</v>
      </c>
      <c r="J1752" cm="1">
        <f t="array" aca="1" ref="J1752" ca="1">INDIRECT("'Room Details'!$K$1754")</f>
        <v>0</v>
      </c>
      <c r="K1752" t="str" cm="1">
        <f t="array" aca="1" ref="K1752" ca="1">INDIRECT("'Room Details'!$L$1754")</f>
        <v xml:space="preserve"> </v>
      </c>
      <c r="L1752" cm="1">
        <f t="array" aca="1" ref="L1752" ca="1">INDIRECT("'Room Details'!$M$1754")</f>
        <v>0</v>
      </c>
      <c r="M1752" cm="1">
        <f t="array" aca="1" ref="M1752" ca="1">INDIRECT("'Room Details'!$N$1754")</f>
        <v>0</v>
      </c>
      <c r="N1752" cm="1">
        <f t="array" aca="1" ref="N1752" ca="1">INDIRECT("'Room Details'!$O$1754")</f>
        <v>0</v>
      </c>
      <c r="O1752" cm="1">
        <f t="array" aca="1" ref="O1752" ca="1">INDIRECT("'Room Details'!$P$1754")</f>
        <v>0</v>
      </c>
    </row>
    <row r="1753" spans="1:15" x14ac:dyDescent="0.25">
      <c r="A1753" cm="1">
        <f t="array" aca="1" ref="A1753" ca="1">INDIRECT("'Room Details'!$B$1755")</f>
        <v>0</v>
      </c>
      <c r="B1753" cm="1">
        <f t="array" aca="1" ref="B1753" ca="1">INDIRECT("'Room Details'!$C$1755")</f>
        <v>0</v>
      </c>
      <c r="C1753" cm="1">
        <f t="array" aca="1" ref="C1753" ca="1">INDIRECT("'Room Details'!$D$1755")</f>
        <v>0</v>
      </c>
      <c r="D1753" cm="1">
        <f t="array" aca="1" ref="D1753" ca="1">INDIRECT("'Room Details'!$E$1755")</f>
        <v>0</v>
      </c>
      <c r="E1753" t="str" cm="1">
        <f t="array" aca="1" ref="E1753" ca="1">INDIRECT("'Room Details'!$F$1755")</f>
        <v xml:space="preserve"> </v>
      </c>
      <c r="F1753" cm="1">
        <f t="array" aca="1" ref="F1753" ca="1">INDIRECT("'Room Details'!$G$1755")</f>
        <v>0</v>
      </c>
      <c r="G1753" cm="1">
        <f t="array" aca="1" ref="G1753" ca="1">INDIRECT("'Room Details'!$H$1755")</f>
        <v>0</v>
      </c>
      <c r="H1753" cm="1">
        <f t="array" aca="1" ref="H1753" ca="1">INDIRECT("'Room Details'!$I$1755")</f>
        <v>0</v>
      </c>
      <c r="I1753" cm="1">
        <f t="array" aca="1" ref="I1753" ca="1">INDIRECT("'Room Details'!$J$1755")</f>
        <v>0</v>
      </c>
      <c r="J1753" cm="1">
        <f t="array" aca="1" ref="J1753" ca="1">INDIRECT("'Room Details'!$K$1755")</f>
        <v>0</v>
      </c>
      <c r="K1753" t="str" cm="1">
        <f t="array" aca="1" ref="K1753" ca="1">INDIRECT("'Room Details'!$L$1755")</f>
        <v xml:space="preserve"> </v>
      </c>
      <c r="L1753" cm="1">
        <f t="array" aca="1" ref="L1753" ca="1">INDIRECT("'Room Details'!$M$1755")</f>
        <v>0</v>
      </c>
      <c r="M1753" cm="1">
        <f t="array" aca="1" ref="M1753" ca="1">INDIRECT("'Room Details'!$N$1755")</f>
        <v>0</v>
      </c>
      <c r="N1753" cm="1">
        <f t="array" aca="1" ref="N1753" ca="1">INDIRECT("'Room Details'!$O$1755")</f>
        <v>0</v>
      </c>
      <c r="O1753" cm="1">
        <f t="array" aca="1" ref="O1753" ca="1">INDIRECT("'Room Details'!$P$1755")</f>
        <v>0</v>
      </c>
    </row>
    <row r="1754" spans="1:15" x14ac:dyDescent="0.25">
      <c r="A1754" cm="1">
        <f t="array" aca="1" ref="A1754" ca="1">INDIRECT("'Room Details'!$B$1756")</f>
        <v>0</v>
      </c>
      <c r="B1754" cm="1">
        <f t="array" aca="1" ref="B1754" ca="1">INDIRECT("'Room Details'!$C$1756")</f>
        <v>0</v>
      </c>
      <c r="C1754" cm="1">
        <f t="array" aca="1" ref="C1754" ca="1">INDIRECT("'Room Details'!$D$1756")</f>
        <v>0</v>
      </c>
      <c r="D1754" cm="1">
        <f t="array" aca="1" ref="D1754" ca="1">INDIRECT("'Room Details'!$E$1756")</f>
        <v>0</v>
      </c>
      <c r="E1754" t="str" cm="1">
        <f t="array" aca="1" ref="E1754" ca="1">INDIRECT("'Room Details'!$F$1756")</f>
        <v xml:space="preserve"> </v>
      </c>
      <c r="F1754" cm="1">
        <f t="array" aca="1" ref="F1754" ca="1">INDIRECT("'Room Details'!$G$1756")</f>
        <v>0</v>
      </c>
      <c r="G1754" cm="1">
        <f t="array" aca="1" ref="G1754" ca="1">INDIRECT("'Room Details'!$H$1756")</f>
        <v>0</v>
      </c>
      <c r="H1754" cm="1">
        <f t="array" aca="1" ref="H1754" ca="1">INDIRECT("'Room Details'!$I$1756")</f>
        <v>0</v>
      </c>
      <c r="I1754" cm="1">
        <f t="array" aca="1" ref="I1754" ca="1">INDIRECT("'Room Details'!$J$1756")</f>
        <v>0</v>
      </c>
      <c r="J1754" cm="1">
        <f t="array" aca="1" ref="J1754" ca="1">INDIRECT("'Room Details'!$K$1756")</f>
        <v>0</v>
      </c>
      <c r="K1754" t="str" cm="1">
        <f t="array" aca="1" ref="K1754" ca="1">INDIRECT("'Room Details'!$L$1756")</f>
        <v xml:space="preserve"> </v>
      </c>
      <c r="L1754" cm="1">
        <f t="array" aca="1" ref="L1754" ca="1">INDIRECT("'Room Details'!$M$1756")</f>
        <v>0</v>
      </c>
      <c r="M1754" cm="1">
        <f t="array" aca="1" ref="M1754" ca="1">INDIRECT("'Room Details'!$N$1756")</f>
        <v>0</v>
      </c>
      <c r="N1754" cm="1">
        <f t="array" aca="1" ref="N1754" ca="1">INDIRECT("'Room Details'!$O$1756")</f>
        <v>0</v>
      </c>
      <c r="O1754" cm="1">
        <f t="array" aca="1" ref="O1754" ca="1">INDIRECT("'Room Details'!$P$1756")</f>
        <v>0</v>
      </c>
    </row>
    <row r="1755" spans="1:15" x14ac:dyDescent="0.25">
      <c r="A1755" cm="1">
        <f t="array" aca="1" ref="A1755" ca="1">INDIRECT("'Room Details'!$B$1757")</f>
        <v>0</v>
      </c>
      <c r="B1755" cm="1">
        <f t="array" aca="1" ref="B1755" ca="1">INDIRECT("'Room Details'!$C$1757")</f>
        <v>0</v>
      </c>
      <c r="C1755" cm="1">
        <f t="array" aca="1" ref="C1755" ca="1">INDIRECT("'Room Details'!$D$1757")</f>
        <v>0</v>
      </c>
      <c r="D1755" cm="1">
        <f t="array" aca="1" ref="D1755" ca="1">INDIRECT("'Room Details'!$E$1757")</f>
        <v>0</v>
      </c>
      <c r="E1755" t="str" cm="1">
        <f t="array" aca="1" ref="E1755" ca="1">INDIRECT("'Room Details'!$F$1757")</f>
        <v xml:space="preserve"> </v>
      </c>
      <c r="F1755" cm="1">
        <f t="array" aca="1" ref="F1755" ca="1">INDIRECT("'Room Details'!$G$1757")</f>
        <v>0</v>
      </c>
      <c r="G1755" cm="1">
        <f t="array" aca="1" ref="G1755" ca="1">INDIRECT("'Room Details'!$H$1757")</f>
        <v>0</v>
      </c>
      <c r="H1755" cm="1">
        <f t="array" aca="1" ref="H1755" ca="1">INDIRECT("'Room Details'!$I$1757")</f>
        <v>0</v>
      </c>
      <c r="I1755" cm="1">
        <f t="array" aca="1" ref="I1755" ca="1">INDIRECT("'Room Details'!$J$1757")</f>
        <v>0</v>
      </c>
      <c r="J1755" cm="1">
        <f t="array" aca="1" ref="J1755" ca="1">INDIRECT("'Room Details'!$K$1757")</f>
        <v>0</v>
      </c>
      <c r="K1755" t="str" cm="1">
        <f t="array" aca="1" ref="K1755" ca="1">INDIRECT("'Room Details'!$L$1757")</f>
        <v xml:space="preserve"> </v>
      </c>
      <c r="L1755" cm="1">
        <f t="array" aca="1" ref="L1755" ca="1">INDIRECT("'Room Details'!$M$1757")</f>
        <v>0</v>
      </c>
      <c r="M1755" cm="1">
        <f t="array" aca="1" ref="M1755" ca="1">INDIRECT("'Room Details'!$N$1757")</f>
        <v>0</v>
      </c>
      <c r="N1755" cm="1">
        <f t="array" aca="1" ref="N1755" ca="1">INDIRECT("'Room Details'!$O$1757")</f>
        <v>0</v>
      </c>
      <c r="O1755" cm="1">
        <f t="array" aca="1" ref="O1755" ca="1">INDIRECT("'Room Details'!$P$1757")</f>
        <v>0</v>
      </c>
    </row>
    <row r="1756" spans="1:15" x14ac:dyDescent="0.25">
      <c r="A1756" cm="1">
        <f t="array" aca="1" ref="A1756" ca="1">INDIRECT("'Room Details'!$B$1758")</f>
        <v>0</v>
      </c>
      <c r="B1756" cm="1">
        <f t="array" aca="1" ref="B1756" ca="1">INDIRECT("'Room Details'!$C$1758")</f>
        <v>0</v>
      </c>
      <c r="C1756" cm="1">
        <f t="array" aca="1" ref="C1756" ca="1">INDIRECT("'Room Details'!$D$1758")</f>
        <v>0</v>
      </c>
      <c r="D1756" cm="1">
        <f t="array" aca="1" ref="D1756" ca="1">INDIRECT("'Room Details'!$E$1758")</f>
        <v>0</v>
      </c>
      <c r="E1756" t="str" cm="1">
        <f t="array" aca="1" ref="E1756" ca="1">INDIRECT("'Room Details'!$F$1758")</f>
        <v xml:space="preserve"> </v>
      </c>
      <c r="F1756" cm="1">
        <f t="array" aca="1" ref="F1756" ca="1">INDIRECT("'Room Details'!$G$1758")</f>
        <v>0</v>
      </c>
      <c r="G1756" cm="1">
        <f t="array" aca="1" ref="G1756" ca="1">INDIRECT("'Room Details'!$H$1758")</f>
        <v>0</v>
      </c>
      <c r="H1756" cm="1">
        <f t="array" aca="1" ref="H1756" ca="1">INDIRECT("'Room Details'!$I$1758")</f>
        <v>0</v>
      </c>
      <c r="I1756" cm="1">
        <f t="array" aca="1" ref="I1756" ca="1">INDIRECT("'Room Details'!$J$1758")</f>
        <v>0</v>
      </c>
      <c r="J1756" cm="1">
        <f t="array" aca="1" ref="J1756" ca="1">INDIRECT("'Room Details'!$K$1758")</f>
        <v>0</v>
      </c>
      <c r="K1756" t="str" cm="1">
        <f t="array" aca="1" ref="K1756" ca="1">INDIRECT("'Room Details'!$L$1758")</f>
        <v xml:space="preserve"> </v>
      </c>
      <c r="L1756" cm="1">
        <f t="array" aca="1" ref="L1756" ca="1">INDIRECT("'Room Details'!$M$1758")</f>
        <v>0</v>
      </c>
      <c r="M1756" cm="1">
        <f t="array" aca="1" ref="M1756" ca="1">INDIRECT("'Room Details'!$N$1758")</f>
        <v>0</v>
      </c>
      <c r="N1756" cm="1">
        <f t="array" aca="1" ref="N1756" ca="1">INDIRECT("'Room Details'!$O$1758")</f>
        <v>0</v>
      </c>
      <c r="O1756" cm="1">
        <f t="array" aca="1" ref="O1756" ca="1">INDIRECT("'Room Details'!$P$1758")</f>
        <v>0</v>
      </c>
    </row>
    <row r="1757" spans="1:15" x14ac:dyDescent="0.25">
      <c r="A1757" cm="1">
        <f t="array" aca="1" ref="A1757" ca="1">INDIRECT("'Room Details'!$B$1759")</f>
        <v>0</v>
      </c>
      <c r="B1757" cm="1">
        <f t="array" aca="1" ref="B1757" ca="1">INDIRECT("'Room Details'!$C$1759")</f>
        <v>0</v>
      </c>
      <c r="C1757" cm="1">
        <f t="array" aca="1" ref="C1757" ca="1">INDIRECT("'Room Details'!$D$1759")</f>
        <v>0</v>
      </c>
      <c r="D1757" cm="1">
        <f t="array" aca="1" ref="D1757" ca="1">INDIRECT("'Room Details'!$E$1759")</f>
        <v>0</v>
      </c>
      <c r="E1757" t="str" cm="1">
        <f t="array" aca="1" ref="E1757" ca="1">INDIRECT("'Room Details'!$F$1759")</f>
        <v xml:space="preserve"> </v>
      </c>
      <c r="F1757" cm="1">
        <f t="array" aca="1" ref="F1757" ca="1">INDIRECT("'Room Details'!$G$1759")</f>
        <v>0</v>
      </c>
      <c r="G1757" cm="1">
        <f t="array" aca="1" ref="G1757" ca="1">INDIRECT("'Room Details'!$H$1759")</f>
        <v>0</v>
      </c>
      <c r="H1757" cm="1">
        <f t="array" aca="1" ref="H1757" ca="1">INDIRECT("'Room Details'!$I$1759")</f>
        <v>0</v>
      </c>
      <c r="I1757" cm="1">
        <f t="array" aca="1" ref="I1757" ca="1">INDIRECT("'Room Details'!$J$1759")</f>
        <v>0</v>
      </c>
      <c r="J1757" cm="1">
        <f t="array" aca="1" ref="J1757" ca="1">INDIRECT("'Room Details'!$K$1759")</f>
        <v>0</v>
      </c>
      <c r="K1757" t="str" cm="1">
        <f t="array" aca="1" ref="K1757" ca="1">INDIRECT("'Room Details'!$L$1759")</f>
        <v xml:space="preserve"> </v>
      </c>
      <c r="L1757" cm="1">
        <f t="array" aca="1" ref="L1757" ca="1">INDIRECT("'Room Details'!$M$1759")</f>
        <v>0</v>
      </c>
      <c r="M1757" cm="1">
        <f t="array" aca="1" ref="M1757" ca="1">INDIRECT("'Room Details'!$N$1759")</f>
        <v>0</v>
      </c>
      <c r="N1757" cm="1">
        <f t="array" aca="1" ref="N1757" ca="1">INDIRECT("'Room Details'!$O$1759")</f>
        <v>0</v>
      </c>
      <c r="O1757" cm="1">
        <f t="array" aca="1" ref="O1757" ca="1">INDIRECT("'Room Details'!$P$1759")</f>
        <v>0</v>
      </c>
    </row>
    <row r="1758" spans="1:15" x14ac:dyDescent="0.25">
      <c r="A1758" cm="1">
        <f t="array" aca="1" ref="A1758" ca="1">INDIRECT("'Room Details'!$B$1760")</f>
        <v>0</v>
      </c>
      <c r="B1758" cm="1">
        <f t="array" aca="1" ref="B1758" ca="1">INDIRECT("'Room Details'!$C$1760")</f>
        <v>0</v>
      </c>
      <c r="C1758" cm="1">
        <f t="array" aca="1" ref="C1758" ca="1">INDIRECT("'Room Details'!$D$1760")</f>
        <v>0</v>
      </c>
      <c r="D1758" cm="1">
        <f t="array" aca="1" ref="D1758" ca="1">INDIRECT("'Room Details'!$E$1760")</f>
        <v>0</v>
      </c>
      <c r="E1758" t="str" cm="1">
        <f t="array" aca="1" ref="E1758" ca="1">INDIRECT("'Room Details'!$F$1760")</f>
        <v xml:space="preserve"> </v>
      </c>
      <c r="F1758" cm="1">
        <f t="array" aca="1" ref="F1758" ca="1">INDIRECT("'Room Details'!$G$1760")</f>
        <v>0</v>
      </c>
      <c r="G1758" cm="1">
        <f t="array" aca="1" ref="G1758" ca="1">INDIRECT("'Room Details'!$H$1760")</f>
        <v>0</v>
      </c>
      <c r="H1758" cm="1">
        <f t="array" aca="1" ref="H1758" ca="1">INDIRECT("'Room Details'!$I$1760")</f>
        <v>0</v>
      </c>
      <c r="I1758" cm="1">
        <f t="array" aca="1" ref="I1758" ca="1">INDIRECT("'Room Details'!$J$1760")</f>
        <v>0</v>
      </c>
      <c r="J1758" cm="1">
        <f t="array" aca="1" ref="J1758" ca="1">INDIRECT("'Room Details'!$K$1760")</f>
        <v>0</v>
      </c>
      <c r="K1758" t="str" cm="1">
        <f t="array" aca="1" ref="K1758" ca="1">INDIRECT("'Room Details'!$L$1760")</f>
        <v xml:space="preserve"> </v>
      </c>
      <c r="L1758" cm="1">
        <f t="array" aca="1" ref="L1758" ca="1">INDIRECT("'Room Details'!$M$1760")</f>
        <v>0</v>
      </c>
      <c r="M1758" cm="1">
        <f t="array" aca="1" ref="M1758" ca="1">INDIRECT("'Room Details'!$N$1760")</f>
        <v>0</v>
      </c>
      <c r="N1758" cm="1">
        <f t="array" aca="1" ref="N1758" ca="1">INDIRECT("'Room Details'!$O$1760")</f>
        <v>0</v>
      </c>
      <c r="O1758" cm="1">
        <f t="array" aca="1" ref="O1758" ca="1">INDIRECT("'Room Details'!$P$1760")</f>
        <v>0</v>
      </c>
    </row>
    <row r="1759" spans="1:15" x14ac:dyDescent="0.25">
      <c r="A1759" cm="1">
        <f t="array" aca="1" ref="A1759" ca="1">INDIRECT("'Room Details'!$B$1761")</f>
        <v>0</v>
      </c>
      <c r="B1759" cm="1">
        <f t="array" aca="1" ref="B1759" ca="1">INDIRECT("'Room Details'!$C$1761")</f>
        <v>0</v>
      </c>
      <c r="C1759" cm="1">
        <f t="array" aca="1" ref="C1759" ca="1">INDIRECT("'Room Details'!$D$1761")</f>
        <v>0</v>
      </c>
      <c r="D1759" cm="1">
        <f t="array" aca="1" ref="D1759" ca="1">INDIRECT("'Room Details'!$E$1761")</f>
        <v>0</v>
      </c>
      <c r="E1759" t="str" cm="1">
        <f t="array" aca="1" ref="E1759" ca="1">INDIRECT("'Room Details'!$F$1761")</f>
        <v xml:space="preserve"> </v>
      </c>
      <c r="F1759" cm="1">
        <f t="array" aca="1" ref="F1759" ca="1">INDIRECT("'Room Details'!$G$1761")</f>
        <v>0</v>
      </c>
      <c r="G1759" cm="1">
        <f t="array" aca="1" ref="G1759" ca="1">INDIRECT("'Room Details'!$H$1761")</f>
        <v>0</v>
      </c>
      <c r="H1759" cm="1">
        <f t="array" aca="1" ref="H1759" ca="1">INDIRECT("'Room Details'!$I$1761")</f>
        <v>0</v>
      </c>
      <c r="I1759" cm="1">
        <f t="array" aca="1" ref="I1759" ca="1">INDIRECT("'Room Details'!$J$1761")</f>
        <v>0</v>
      </c>
      <c r="J1759" cm="1">
        <f t="array" aca="1" ref="J1759" ca="1">INDIRECT("'Room Details'!$K$1761")</f>
        <v>0</v>
      </c>
      <c r="K1759" t="str" cm="1">
        <f t="array" aca="1" ref="K1759" ca="1">INDIRECT("'Room Details'!$L$1761")</f>
        <v xml:space="preserve"> </v>
      </c>
      <c r="L1759" cm="1">
        <f t="array" aca="1" ref="L1759" ca="1">INDIRECT("'Room Details'!$M$1761")</f>
        <v>0</v>
      </c>
      <c r="M1759" cm="1">
        <f t="array" aca="1" ref="M1759" ca="1">INDIRECT("'Room Details'!$N$1761")</f>
        <v>0</v>
      </c>
      <c r="N1759" cm="1">
        <f t="array" aca="1" ref="N1759" ca="1">INDIRECT("'Room Details'!$O$1761")</f>
        <v>0</v>
      </c>
      <c r="O1759" cm="1">
        <f t="array" aca="1" ref="O1759" ca="1">INDIRECT("'Room Details'!$P$1761")</f>
        <v>0</v>
      </c>
    </row>
    <row r="1760" spans="1:15" x14ac:dyDescent="0.25">
      <c r="A1760" cm="1">
        <f t="array" aca="1" ref="A1760" ca="1">INDIRECT("'Room Details'!$B$1762")</f>
        <v>0</v>
      </c>
      <c r="B1760" cm="1">
        <f t="array" aca="1" ref="B1760" ca="1">INDIRECT("'Room Details'!$C$1762")</f>
        <v>0</v>
      </c>
      <c r="C1760" cm="1">
        <f t="array" aca="1" ref="C1760" ca="1">INDIRECT("'Room Details'!$D$1762")</f>
        <v>0</v>
      </c>
      <c r="D1760" cm="1">
        <f t="array" aca="1" ref="D1760" ca="1">INDIRECT("'Room Details'!$E$1762")</f>
        <v>0</v>
      </c>
      <c r="E1760" t="str" cm="1">
        <f t="array" aca="1" ref="E1760" ca="1">INDIRECT("'Room Details'!$F$1762")</f>
        <v xml:space="preserve"> </v>
      </c>
      <c r="F1760" cm="1">
        <f t="array" aca="1" ref="F1760" ca="1">INDIRECT("'Room Details'!$G$1762")</f>
        <v>0</v>
      </c>
      <c r="G1760" cm="1">
        <f t="array" aca="1" ref="G1760" ca="1">INDIRECT("'Room Details'!$H$1762")</f>
        <v>0</v>
      </c>
      <c r="H1760" cm="1">
        <f t="array" aca="1" ref="H1760" ca="1">INDIRECT("'Room Details'!$I$1762")</f>
        <v>0</v>
      </c>
      <c r="I1760" cm="1">
        <f t="array" aca="1" ref="I1760" ca="1">INDIRECT("'Room Details'!$J$1762")</f>
        <v>0</v>
      </c>
      <c r="J1760" cm="1">
        <f t="array" aca="1" ref="J1760" ca="1">INDIRECT("'Room Details'!$K$1762")</f>
        <v>0</v>
      </c>
      <c r="K1760" t="str" cm="1">
        <f t="array" aca="1" ref="K1760" ca="1">INDIRECT("'Room Details'!$L$1762")</f>
        <v xml:space="preserve"> </v>
      </c>
      <c r="L1760" cm="1">
        <f t="array" aca="1" ref="L1760" ca="1">INDIRECT("'Room Details'!$M$1762")</f>
        <v>0</v>
      </c>
      <c r="M1760" cm="1">
        <f t="array" aca="1" ref="M1760" ca="1">INDIRECT("'Room Details'!$N$1762")</f>
        <v>0</v>
      </c>
      <c r="N1760" cm="1">
        <f t="array" aca="1" ref="N1760" ca="1">INDIRECT("'Room Details'!$O$1762")</f>
        <v>0</v>
      </c>
      <c r="O1760" cm="1">
        <f t="array" aca="1" ref="O1760" ca="1">INDIRECT("'Room Details'!$P$1762")</f>
        <v>0</v>
      </c>
    </row>
    <row r="1761" spans="1:15" x14ac:dyDescent="0.25">
      <c r="A1761" cm="1">
        <f t="array" aca="1" ref="A1761" ca="1">INDIRECT("'Room Details'!$B$1763")</f>
        <v>0</v>
      </c>
      <c r="B1761" cm="1">
        <f t="array" aca="1" ref="B1761" ca="1">INDIRECT("'Room Details'!$C$1763")</f>
        <v>0</v>
      </c>
      <c r="C1761" cm="1">
        <f t="array" aca="1" ref="C1761" ca="1">INDIRECT("'Room Details'!$D$1763")</f>
        <v>0</v>
      </c>
      <c r="D1761" cm="1">
        <f t="array" aca="1" ref="D1761" ca="1">INDIRECT("'Room Details'!$E$1763")</f>
        <v>0</v>
      </c>
      <c r="E1761" t="str" cm="1">
        <f t="array" aca="1" ref="E1761" ca="1">INDIRECT("'Room Details'!$F$1763")</f>
        <v xml:space="preserve"> </v>
      </c>
      <c r="F1761" cm="1">
        <f t="array" aca="1" ref="F1761" ca="1">INDIRECT("'Room Details'!$G$1763")</f>
        <v>0</v>
      </c>
      <c r="G1761" cm="1">
        <f t="array" aca="1" ref="G1761" ca="1">INDIRECT("'Room Details'!$H$1763")</f>
        <v>0</v>
      </c>
      <c r="H1761" cm="1">
        <f t="array" aca="1" ref="H1761" ca="1">INDIRECT("'Room Details'!$I$1763")</f>
        <v>0</v>
      </c>
      <c r="I1761" cm="1">
        <f t="array" aca="1" ref="I1761" ca="1">INDIRECT("'Room Details'!$J$1763")</f>
        <v>0</v>
      </c>
      <c r="J1761" cm="1">
        <f t="array" aca="1" ref="J1761" ca="1">INDIRECT("'Room Details'!$K$1763")</f>
        <v>0</v>
      </c>
      <c r="K1761" t="str" cm="1">
        <f t="array" aca="1" ref="K1761" ca="1">INDIRECT("'Room Details'!$L$1763")</f>
        <v xml:space="preserve"> </v>
      </c>
      <c r="L1761" cm="1">
        <f t="array" aca="1" ref="L1761" ca="1">INDIRECT("'Room Details'!$M$1763")</f>
        <v>0</v>
      </c>
      <c r="M1761" cm="1">
        <f t="array" aca="1" ref="M1761" ca="1">INDIRECT("'Room Details'!$N$1763")</f>
        <v>0</v>
      </c>
      <c r="N1761" cm="1">
        <f t="array" aca="1" ref="N1761" ca="1">INDIRECT("'Room Details'!$O$1763")</f>
        <v>0</v>
      </c>
      <c r="O1761" cm="1">
        <f t="array" aca="1" ref="O1761" ca="1">INDIRECT("'Room Details'!$P$1763")</f>
        <v>0</v>
      </c>
    </row>
    <row r="1762" spans="1:15" x14ac:dyDescent="0.25">
      <c r="A1762" cm="1">
        <f t="array" aca="1" ref="A1762" ca="1">INDIRECT("'Room Details'!$B$1764")</f>
        <v>0</v>
      </c>
      <c r="B1762" cm="1">
        <f t="array" aca="1" ref="B1762" ca="1">INDIRECT("'Room Details'!$C$1764")</f>
        <v>0</v>
      </c>
      <c r="C1762" cm="1">
        <f t="array" aca="1" ref="C1762" ca="1">INDIRECT("'Room Details'!$D$1764")</f>
        <v>0</v>
      </c>
      <c r="D1762" cm="1">
        <f t="array" aca="1" ref="D1762" ca="1">INDIRECT("'Room Details'!$E$1764")</f>
        <v>0</v>
      </c>
      <c r="E1762" t="str" cm="1">
        <f t="array" aca="1" ref="E1762" ca="1">INDIRECT("'Room Details'!$F$1764")</f>
        <v xml:space="preserve"> </v>
      </c>
      <c r="F1762" cm="1">
        <f t="array" aca="1" ref="F1762" ca="1">INDIRECT("'Room Details'!$G$1764")</f>
        <v>0</v>
      </c>
      <c r="G1762" cm="1">
        <f t="array" aca="1" ref="G1762" ca="1">INDIRECT("'Room Details'!$H$1764")</f>
        <v>0</v>
      </c>
      <c r="H1762" cm="1">
        <f t="array" aca="1" ref="H1762" ca="1">INDIRECT("'Room Details'!$I$1764")</f>
        <v>0</v>
      </c>
      <c r="I1762" cm="1">
        <f t="array" aca="1" ref="I1762" ca="1">INDIRECT("'Room Details'!$J$1764")</f>
        <v>0</v>
      </c>
      <c r="J1762" cm="1">
        <f t="array" aca="1" ref="J1762" ca="1">INDIRECT("'Room Details'!$K$1764")</f>
        <v>0</v>
      </c>
      <c r="K1762" t="str" cm="1">
        <f t="array" aca="1" ref="K1762" ca="1">INDIRECT("'Room Details'!$L$1764")</f>
        <v xml:space="preserve"> </v>
      </c>
      <c r="L1762" cm="1">
        <f t="array" aca="1" ref="L1762" ca="1">INDIRECT("'Room Details'!$M$1764")</f>
        <v>0</v>
      </c>
      <c r="M1762" cm="1">
        <f t="array" aca="1" ref="M1762" ca="1">INDIRECT("'Room Details'!$N$1764")</f>
        <v>0</v>
      </c>
      <c r="N1762" cm="1">
        <f t="array" aca="1" ref="N1762" ca="1">INDIRECT("'Room Details'!$O$1764")</f>
        <v>0</v>
      </c>
      <c r="O1762" cm="1">
        <f t="array" aca="1" ref="O1762" ca="1">INDIRECT("'Room Details'!$P$1764")</f>
        <v>0</v>
      </c>
    </row>
    <row r="1763" spans="1:15" x14ac:dyDescent="0.25">
      <c r="A1763" cm="1">
        <f t="array" aca="1" ref="A1763" ca="1">INDIRECT("'Room Details'!$B$1765")</f>
        <v>0</v>
      </c>
      <c r="B1763" cm="1">
        <f t="array" aca="1" ref="B1763" ca="1">INDIRECT("'Room Details'!$C$1765")</f>
        <v>0</v>
      </c>
      <c r="C1763" cm="1">
        <f t="array" aca="1" ref="C1763" ca="1">INDIRECT("'Room Details'!$D$1765")</f>
        <v>0</v>
      </c>
      <c r="D1763" cm="1">
        <f t="array" aca="1" ref="D1763" ca="1">INDIRECT("'Room Details'!$E$1765")</f>
        <v>0</v>
      </c>
      <c r="E1763" t="str" cm="1">
        <f t="array" aca="1" ref="E1763" ca="1">INDIRECT("'Room Details'!$F$1765")</f>
        <v xml:space="preserve"> </v>
      </c>
      <c r="F1763" cm="1">
        <f t="array" aca="1" ref="F1763" ca="1">INDIRECT("'Room Details'!$G$1765")</f>
        <v>0</v>
      </c>
      <c r="G1763" cm="1">
        <f t="array" aca="1" ref="G1763" ca="1">INDIRECT("'Room Details'!$H$1765")</f>
        <v>0</v>
      </c>
      <c r="H1763" cm="1">
        <f t="array" aca="1" ref="H1763" ca="1">INDIRECT("'Room Details'!$I$1765")</f>
        <v>0</v>
      </c>
      <c r="I1763" cm="1">
        <f t="array" aca="1" ref="I1763" ca="1">INDIRECT("'Room Details'!$J$1765")</f>
        <v>0</v>
      </c>
      <c r="J1763" cm="1">
        <f t="array" aca="1" ref="J1763" ca="1">INDIRECT("'Room Details'!$K$1765")</f>
        <v>0</v>
      </c>
      <c r="K1763" t="str" cm="1">
        <f t="array" aca="1" ref="K1763" ca="1">INDIRECT("'Room Details'!$L$1765")</f>
        <v xml:space="preserve"> </v>
      </c>
      <c r="L1763" cm="1">
        <f t="array" aca="1" ref="L1763" ca="1">INDIRECT("'Room Details'!$M$1765")</f>
        <v>0</v>
      </c>
      <c r="M1763" cm="1">
        <f t="array" aca="1" ref="M1763" ca="1">INDIRECT("'Room Details'!$N$1765")</f>
        <v>0</v>
      </c>
      <c r="N1763" cm="1">
        <f t="array" aca="1" ref="N1763" ca="1">INDIRECT("'Room Details'!$O$1765")</f>
        <v>0</v>
      </c>
      <c r="O1763" cm="1">
        <f t="array" aca="1" ref="O1763" ca="1">INDIRECT("'Room Details'!$P$1765")</f>
        <v>0</v>
      </c>
    </row>
    <row r="1764" spans="1:15" x14ac:dyDescent="0.25">
      <c r="A1764" cm="1">
        <f t="array" aca="1" ref="A1764" ca="1">INDIRECT("'Room Details'!$B$1766")</f>
        <v>0</v>
      </c>
      <c r="B1764" cm="1">
        <f t="array" aca="1" ref="B1764" ca="1">INDIRECT("'Room Details'!$C$1766")</f>
        <v>0</v>
      </c>
      <c r="C1764" cm="1">
        <f t="array" aca="1" ref="C1764" ca="1">INDIRECT("'Room Details'!$D$1766")</f>
        <v>0</v>
      </c>
      <c r="D1764" cm="1">
        <f t="array" aca="1" ref="D1764" ca="1">INDIRECT("'Room Details'!$E$1766")</f>
        <v>0</v>
      </c>
      <c r="E1764" t="str" cm="1">
        <f t="array" aca="1" ref="E1764" ca="1">INDIRECT("'Room Details'!$F$1766")</f>
        <v xml:space="preserve"> </v>
      </c>
      <c r="F1764" cm="1">
        <f t="array" aca="1" ref="F1764" ca="1">INDIRECT("'Room Details'!$G$1766")</f>
        <v>0</v>
      </c>
      <c r="G1764" cm="1">
        <f t="array" aca="1" ref="G1764" ca="1">INDIRECT("'Room Details'!$H$1766")</f>
        <v>0</v>
      </c>
      <c r="H1764" cm="1">
        <f t="array" aca="1" ref="H1764" ca="1">INDIRECT("'Room Details'!$I$1766")</f>
        <v>0</v>
      </c>
      <c r="I1764" cm="1">
        <f t="array" aca="1" ref="I1764" ca="1">INDIRECT("'Room Details'!$J$1766")</f>
        <v>0</v>
      </c>
      <c r="J1764" cm="1">
        <f t="array" aca="1" ref="J1764" ca="1">INDIRECT("'Room Details'!$K$1766")</f>
        <v>0</v>
      </c>
      <c r="K1764" t="str" cm="1">
        <f t="array" aca="1" ref="K1764" ca="1">INDIRECT("'Room Details'!$L$1766")</f>
        <v xml:space="preserve"> </v>
      </c>
      <c r="L1764" cm="1">
        <f t="array" aca="1" ref="L1764" ca="1">INDIRECT("'Room Details'!$M$1766")</f>
        <v>0</v>
      </c>
      <c r="M1764" cm="1">
        <f t="array" aca="1" ref="M1764" ca="1">INDIRECT("'Room Details'!$N$1766")</f>
        <v>0</v>
      </c>
      <c r="N1764" cm="1">
        <f t="array" aca="1" ref="N1764" ca="1">INDIRECT("'Room Details'!$O$1766")</f>
        <v>0</v>
      </c>
      <c r="O1764" cm="1">
        <f t="array" aca="1" ref="O1764" ca="1">INDIRECT("'Room Details'!$P$1766")</f>
        <v>0</v>
      </c>
    </row>
    <row r="1765" spans="1:15" x14ac:dyDescent="0.25">
      <c r="A1765" cm="1">
        <f t="array" aca="1" ref="A1765" ca="1">INDIRECT("'Room Details'!$B$1767")</f>
        <v>0</v>
      </c>
      <c r="B1765" cm="1">
        <f t="array" aca="1" ref="B1765" ca="1">INDIRECT("'Room Details'!$C$1767")</f>
        <v>0</v>
      </c>
      <c r="C1765" cm="1">
        <f t="array" aca="1" ref="C1765" ca="1">INDIRECT("'Room Details'!$D$1767")</f>
        <v>0</v>
      </c>
      <c r="D1765" cm="1">
        <f t="array" aca="1" ref="D1765" ca="1">INDIRECT("'Room Details'!$E$1767")</f>
        <v>0</v>
      </c>
      <c r="E1765" t="str" cm="1">
        <f t="array" aca="1" ref="E1765" ca="1">INDIRECT("'Room Details'!$F$1767")</f>
        <v xml:space="preserve"> </v>
      </c>
      <c r="F1765" cm="1">
        <f t="array" aca="1" ref="F1765" ca="1">INDIRECT("'Room Details'!$G$1767")</f>
        <v>0</v>
      </c>
      <c r="G1765" cm="1">
        <f t="array" aca="1" ref="G1765" ca="1">INDIRECT("'Room Details'!$H$1767")</f>
        <v>0</v>
      </c>
      <c r="H1765" cm="1">
        <f t="array" aca="1" ref="H1765" ca="1">INDIRECT("'Room Details'!$I$1767")</f>
        <v>0</v>
      </c>
      <c r="I1765" cm="1">
        <f t="array" aca="1" ref="I1765" ca="1">INDIRECT("'Room Details'!$J$1767")</f>
        <v>0</v>
      </c>
      <c r="J1765" cm="1">
        <f t="array" aca="1" ref="J1765" ca="1">INDIRECT("'Room Details'!$K$1767")</f>
        <v>0</v>
      </c>
      <c r="K1765" t="str" cm="1">
        <f t="array" aca="1" ref="K1765" ca="1">INDIRECT("'Room Details'!$L$1767")</f>
        <v xml:space="preserve"> </v>
      </c>
      <c r="L1765" cm="1">
        <f t="array" aca="1" ref="L1765" ca="1">INDIRECT("'Room Details'!$M$1767")</f>
        <v>0</v>
      </c>
      <c r="M1765" cm="1">
        <f t="array" aca="1" ref="M1765" ca="1">INDIRECT("'Room Details'!$N$1767")</f>
        <v>0</v>
      </c>
      <c r="N1765" cm="1">
        <f t="array" aca="1" ref="N1765" ca="1">INDIRECT("'Room Details'!$O$1767")</f>
        <v>0</v>
      </c>
      <c r="O1765" cm="1">
        <f t="array" aca="1" ref="O1765" ca="1">INDIRECT("'Room Details'!$P$1767")</f>
        <v>0</v>
      </c>
    </row>
    <row r="1766" spans="1:15" x14ac:dyDescent="0.25">
      <c r="A1766" cm="1">
        <f t="array" aca="1" ref="A1766" ca="1">INDIRECT("'Room Details'!$B$1768")</f>
        <v>0</v>
      </c>
      <c r="B1766" cm="1">
        <f t="array" aca="1" ref="B1766" ca="1">INDIRECT("'Room Details'!$C$1768")</f>
        <v>0</v>
      </c>
      <c r="C1766" cm="1">
        <f t="array" aca="1" ref="C1766" ca="1">INDIRECT("'Room Details'!$D$1768")</f>
        <v>0</v>
      </c>
      <c r="D1766" cm="1">
        <f t="array" aca="1" ref="D1766" ca="1">INDIRECT("'Room Details'!$E$1768")</f>
        <v>0</v>
      </c>
      <c r="E1766" t="str" cm="1">
        <f t="array" aca="1" ref="E1766" ca="1">INDIRECT("'Room Details'!$F$1768")</f>
        <v xml:space="preserve"> </v>
      </c>
      <c r="F1766" cm="1">
        <f t="array" aca="1" ref="F1766" ca="1">INDIRECT("'Room Details'!$G$1768")</f>
        <v>0</v>
      </c>
      <c r="G1766" cm="1">
        <f t="array" aca="1" ref="G1766" ca="1">INDIRECT("'Room Details'!$H$1768")</f>
        <v>0</v>
      </c>
      <c r="H1766" cm="1">
        <f t="array" aca="1" ref="H1766" ca="1">INDIRECT("'Room Details'!$I$1768")</f>
        <v>0</v>
      </c>
      <c r="I1766" cm="1">
        <f t="array" aca="1" ref="I1766" ca="1">INDIRECT("'Room Details'!$J$1768")</f>
        <v>0</v>
      </c>
      <c r="J1766" cm="1">
        <f t="array" aca="1" ref="J1766" ca="1">INDIRECT("'Room Details'!$K$1768")</f>
        <v>0</v>
      </c>
      <c r="K1766" t="str" cm="1">
        <f t="array" aca="1" ref="K1766" ca="1">INDIRECT("'Room Details'!$L$1768")</f>
        <v xml:space="preserve"> </v>
      </c>
      <c r="L1766" cm="1">
        <f t="array" aca="1" ref="L1766" ca="1">INDIRECT("'Room Details'!$M$1768")</f>
        <v>0</v>
      </c>
      <c r="M1766" cm="1">
        <f t="array" aca="1" ref="M1766" ca="1">INDIRECT("'Room Details'!$N$1768")</f>
        <v>0</v>
      </c>
      <c r="N1766" cm="1">
        <f t="array" aca="1" ref="N1766" ca="1">INDIRECT("'Room Details'!$O$1768")</f>
        <v>0</v>
      </c>
      <c r="O1766" cm="1">
        <f t="array" aca="1" ref="O1766" ca="1">INDIRECT("'Room Details'!$P$1768")</f>
        <v>0</v>
      </c>
    </row>
    <row r="1767" spans="1:15" x14ac:dyDescent="0.25">
      <c r="A1767" cm="1">
        <f t="array" aca="1" ref="A1767" ca="1">INDIRECT("'Room Details'!$B$1769")</f>
        <v>0</v>
      </c>
      <c r="B1767" cm="1">
        <f t="array" aca="1" ref="B1767" ca="1">INDIRECT("'Room Details'!$C$1769")</f>
        <v>0</v>
      </c>
      <c r="C1767" cm="1">
        <f t="array" aca="1" ref="C1767" ca="1">INDIRECT("'Room Details'!$D$1769")</f>
        <v>0</v>
      </c>
      <c r="D1767" cm="1">
        <f t="array" aca="1" ref="D1767" ca="1">INDIRECT("'Room Details'!$E$1769")</f>
        <v>0</v>
      </c>
      <c r="E1767" t="str" cm="1">
        <f t="array" aca="1" ref="E1767" ca="1">INDIRECT("'Room Details'!$F$1769")</f>
        <v xml:space="preserve"> </v>
      </c>
      <c r="F1767" cm="1">
        <f t="array" aca="1" ref="F1767" ca="1">INDIRECT("'Room Details'!$G$1769")</f>
        <v>0</v>
      </c>
      <c r="G1767" cm="1">
        <f t="array" aca="1" ref="G1767" ca="1">INDIRECT("'Room Details'!$H$1769")</f>
        <v>0</v>
      </c>
      <c r="H1767" cm="1">
        <f t="array" aca="1" ref="H1767" ca="1">INDIRECT("'Room Details'!$I$1769")</f>
        <v>0</v>
      </c>
      <c r="I1767" cm="1">
        <f t="array" aca="1" ref="I1767" ca="1">INDIRECT("'Room Details'!$J$1769")</f>
        <v>0</v>
      </c>
      <c r="J1767" cm="1">
        <f t="array" aca="1" ref="J1767" ca="1">INDIRECT("'Room Details'!$K$1769")</f>
        <v>0</v>
      </c>
      <c r="K1767" t="str" cm="1">
        <f t="array" aca="1" ref="K1767" ca="1">INDIRECT("'Room Details'!$L$1769")</f>
        <v xml:space="preserve"> </v>
      </c>
      <c r="L1767" cm="1">
        <f t="array" aca="1" ref="L1767" ca="1">INDIRECT("'Room Details'!$M$1769")</f>
        <v>0</v>
      </c>
      <c r="M1767" cm="1">
        <f t="array" aca="1" ref="M1767" ca="1">INDIRECT("'Room Details'!$N$1769")</f>
        <v>0</v>
      </c>
      <c r="N1767" cm="1">
        <f t="array" aca="1" ref="N1767" ca="1">INDIRECT("'Room Details'!$O$1769")</f>
        <v>0</v>
      </c>
      <c r="O1767" cm="1">
        <f t="array" aca="1" ref="O1767" ca="1">INDIRECT("'Room Details'!$P$1769")</f>
        <v>0</v>
      </c>
    </row>
    <row r="1768" spans="1:15" x14ac:dyDescent="0.25">
      <c r="A1768" cm="1">
        <f t="array" aca="1" ref="A1768" ca="1">INDIRECT("'Room Details'!$B$1770")</f>
        <v>0</v>
      </c>
      <c r="B1768" cm="1">
        <f t="array" aca="1" ref="B1768" ca="1">INDIRECT("'Room Details'!$C$1770")</f>
        <v>0</v>
      </c>
      <c r="C1768" cm="1">
        <f t="array" aca="1" ref="C1768" ca="1">INDIRECT("'Room Details'!$D$1770")</f>
        <v>0</v>
      </c>
      <c r="D1768" cm="1">
        <f t="array" aca="1" ref="D1768" ca="1">INDIRECT("'Room Details'!$E$1770")</f>
        <v>0</v>
      </c>
      <c r="E1768" t="str" cm="1">
        <f t="array" aca="1" ref="E1768" ca="1">INDIRECT("'Room Details'!$F$1770")</f>
        <v xml:space="preserve"> </v>
      </c>
      <c r="F1768" cm="1">
        <f t="array" aca="1" ref="F1768" ca="1">INDIRECT("'Room Details'!$G$1770")</f>
        <v>0</v>
      </c>
      <c r="G1768" cm="1">
        <f t="array" aca="1" ref="G1768" ca="1">INDIRECT("'Room Details'!$H$1770")</f>
        <v>0</v>
      </c>
      <c r="H1768" cm="1">
        <f t="array" aca="1" ref="H1768" ca="1">INDIRECT("'Room Details'!$I$1770")</f>
        <v>0</v>
      </c>
      <c r="I1768" cm="1">
        <f t="array" aca="1" ref="I1768" ca="1">INDIRECT("'Room Details'!$J$1770")</f>
        <v>0</v>
      </c>
      <c r="J1768" cm="1">
        <f t="array" aca="1" ref="J1768" ca="1">INDIRECT("'Room Details'!$K$1770")</f>
        <v>0</v>
      </c>
      <c r="K1768" t="str" cm="1">
        <f t="array" aca="1" ref="K1768" ca="1">INDIRECT("'Room Details'!$L$1770")</f>
        <v xml:space="preserve"> </v>
      </c>
      <c r="L1768" cm="1">
        <f t="array" aca="1" ref="L1768" ca="1">INDIRECT("'Room Details'!$M$1770")</f>
        <v>0</v>
      </c>
      <c r="M1768" cm="1">
        <f t="array" aca="1" ref="M1768" ca="1">INDIRECT("'Room Details'!$N$1770")</f>
        <v>0</v>
      </c>
      <c r="N1768" cm="1">
        <f t="array" aca="1" ref="N1768" ca="1">INDIRECT("'Room Details'!$O$1770")</f>
        <v>0</v>
      </c>
      <c r="O1768" cm="1">
        <f t="array" aca="1" ref="O1768" ca="1">INDIRECT("'Room Details'!$P$1770")</f>
        <v>0</v>
      </c>
    </row>
    <row r="1769" spans="1:15" x14ac:dyDescent="0.25">
      <c r="A1769" cm="1">
        <f t="array" aca="1" ref="A1769" ca="1">INDIRECT("'Room Details'!$B$1771")</f>
        <v>0</v>
      </c>
      <c r="B1769" cm="1">
        <f t="array" aca="1" ref="B1769" ca="1">INDIRECT("'Room Details'!$C$1771")</f>
        <v>0</v>
      </c>
      <c r="C1769" cm="1">
        <f t="array" aca="1" ref="C1769" ca="1">INDIRECT("'Room Details'!$D$1771")</f>
        <v>0</v>
      </c>
      <c r="D1769" cm="1">
        <f t="array" aca="1" ref="D1769" ca="1">INDIRECT("'Room Details'!$E$1771")</f>
        <v>0</v>
      </c>
      <c r="E1769" t="str" cm="1">
        <f t="array" aca="1" ref="E1769" ca="1">INDIRECT("'Room Details'!$F$1771")</f>
        <v xml:space="preserve"> </v>
      </c>
      <c r="F1769" cm="1">
        <f t="array" aca="1" ref="F1769" ca="1">INDIRECT("'Room Details'!$G$1771")</f>
        <v>0</v>
      </c>
      <c r="G1769" cm="1">
        <f t="array" aca="1" ref="G1769" ca="1">INDIRECT("'Room Details'!$H$1771")</f>
        <v>0</v>
      </c>
      <c r="H1769" cm="1">
        <f t="array" aca="1" ref="H1769" ca="1">INDIRECT("'Room Details'!$I$1771")</f>
        <v>0</v>
      </c>
      <c r="I1769" cm="1">
        <f t="array" aca="1" ref="I1769" ca="1">INDIRECT("'Room Details'!$J$1771")</f>
        <v>0</v>
      </c>
      <c r="J1769" cm="1">
        <f t="array" aca="1" ref="J1769" ca="1">INDIRECT("'Room Details'!$K$1771")</f>
        <v>0</v>
      </c>
      <c r="K1769" t="str" cm="1">
        <f t="array" aca="1" ref="K1769" ca="1">INDIRECT("'Room Details'!$L$1771")</f>
        <v xml:space="preserve"> </v>
      </c>
      <c r="L1769" cm="1">
        <f t="array" aca="1" ref="L1769" ca="1">INDIRECT("'Room Details'!$M$1771")</f>
        <v>0</v>
      </c>
      <c r="M1769" cm="1">
        <f t="array" aca="1" ref="M1769" ca="1">INDIRECT("'Room Details'!$N$1771")</f>
        <v>0</v>
      </c>
      <c r="N1769" cm="1">
        <f t="array" aca="1" ref="N1769" ca="1">INDIRECT("'Room Details'!$O$1771")</f>
        <v>0</v>
      </c>
      <c r="O1769" cm="1">
        <f t="array" aca="1" ref="O1769" ca="1">INDIRECT("'Room Details'!$P$1771")</f>
        <v>0</v>
      </c>
    </row>
    <row r="1770" spans="1:15" x14ac:dyDescent="0.25">
      <c r="A1770" cm="1">
        <f t="array" aca="1" ref="A1770" ca="1">INDIRECT("'Room Details'!$B$1772")</f>
        <v>0</v>
      </c>
      <c r="B1770" cm="1">
        <f t="array" aca="1" ref="B1770" ca="1">INDIRECT("'Room Details'!$C$1772")</f>
        <v>0</v>
      </c>
      <c r="C1770" cm="1">
        <f t="array" aca="1" ref="C1770" ca="1">INDIRECT("'Room Details'!$D$1772")</f>
        <v>0</v>
      </c>
      <c r="D1770" cm="1">
        <f t="array" aca="1" ref="D1770" ca="1">INDIRECT("'Room Details'!$E$1772")</f>
        <v>0</v>
      </c>
      <c r="E1770" t="str" cm="1">
        <f t="array" aca="1" ref="E1770" ca="1">INDIRECT("'Room Details'!$F$1772")</f>
        <v xml:space="preserve"> </v>
      </c>
      <c r="F1770" cm="1">
        <f t="array" aca="1" ref="F1770" ca="1">INDIRECT("'Room Details'!$G$1772")</f>
        <v>0</v>
      </c>
      <c r="G1770" cm="1">
        <f t="array" aca="1" ref="G1770" ca="1">INDIRECT("'Room Details'!$H$1772")</f>
        <v>0</v>
      </c>
      <c r="H1770" cm="1">
        <f t="array" aca="1" ref="H1770" ca="1">INDIRECT("'Room Details'!$I$1772")</f>
        <v>0</v>
      </c>
      <c r="I1770" cm="1">
        <f t="array" aca="1" ref="I1770" ca="1">INDIRECT("'Room Details'!$J$1772")</f>
        <v>0</v>
      </c>
      <c r="J1770" cm="1">
        <f t="array" aca="1" ref="J1770" ca="1">INDIRECT("'Room Details'!$K$1772")</f>
        <v>0</v>
      </c>
      <c r="K1770" t="str" cm="1">
        <f t="array" aca="1" ref="K1770" ca="1">INDIRECT("'Room Details'!$L$1772")</f>
        <v xml:space="preserve"> </v>
      </c>
      <c r="L1770" cm="1">
        <f t="array" aca="1" ref="L1770" ca="1">INDIRECT("'Room Details'!$M$1772")</f>
        <v>0</v>
      </c>
      <c r="M1770" cm="1">
        <f t="array" aca="1" ref="M1770" ca="1">INDIRECT("'Room Details'!$N$1772")</f>
        <v>0</v>
      </c>
      <c r="N1770" cm="1">
        <f t="array" aca="1" ref="N1770" ca="1">INDIRECT("'Room Details'!$O$1772")</f>
        <v>0</v>
      </c>
      <c r="O1770" cm="1">
        <f t="array" aca="1" ref="O1770" ca="1">INDIRECT("'Room Details'!$P$1772")</f>
        <v>0</v>
      </c>
    </row>
    <row r="1771" spans="1:15" x14ac:dyDescent="0.25">
      <c r="A1771" cm="1">
        <f t="array" aca="1" ref="A1771" ca="1">INDIRECT("'Room Details'!$B$1773")</f>
        <v>0</v>
      </c>
      <c r="B1771" cm="1">
        <f t="array" aca="1" ref="B1771" ca="1">INDIRECT("'Room Details'!$C$1773")</f>
        <v>0</v>
      </c>
      <c r="C1771" cm="1">
        <f t="array" aca="1" ref="C1771" ca="1">INDIRECT("'Room Details'!$D$1773")</f>
        <v>0</v>
      </c>
      <c r="D1771" cm="1">
        <f t="array" aca="1" ref="D1771" ca="1">INDIRECT("'Room Details'!$E$1773")</f>
        <v>0</v>
      </c>
      <c r="E1771" t="str" cm="1">
        <f t="array" aca="1" ref="E1771" ca="1">INDIRECT("'Room Details'!$F$1773")</f>
        <v xml:space="preserve"> </v>
      </c>
      <c r="F1771" cm="1">
        <f t="array" aca="1" ref="F1771" ca="1">INDIRECT("'Room Details'!$G$1773")</f>
        <v>0</v>
      </c>
      <c r="G1771" cm="1">
        <f t="array" aca="1" ref="G1771" ca="1">INDIRECT("'Room Details'!$H$1773")</f>
        <v>0</v>
      </c>
      <c r="H1771" cm="1">
        <f t="array" aca="1" ref="H1771" ca="1">INDIRECT("'Room Details'!$I$1773")</f>
        <v>0</v>
      </c>
      <c r="I1771" cm="1">
        <f t="array" aca="1" ref="I1771" ca="1">INDIRECT("'Room Details'!$J$1773")</f>
        <v>0</v>
      </c>
      <c r="J1771" cm="1">
        <f t="array" aca="1" ref="J1771" ca="1">INDIRECT("'Room Details'!$K$1773")</f>
        <v>0</v>
      </c>
      <c r="K1771" t="str" cm="1">
        <f t="array" aca="1" ref="K1771" ca="1">INDIRECT("'Room Details'!$L$1773")</f>
        <v xml:space="preserve"> </v>
      </c>
      <c r="L1771" cm="1">
        <f t="array" aca="1" ref="L1771" ca="1">INDIRECT("'Room Details'!$M$1773")</f>
        <v>0</v>
      </c>
      <c r="M1771" cm="1">
        <f t="array" aca="1" ref="M1771" ca="1">INDIRECT("'Room Details'!$N$1773")</f>
        <v>0</v>
      </c>
      <c r="N1771" cm="1">
        <f t="array" aca="1" ref="N1771" ca="1">INDIRECT("'Room Details'!$O$1773")</f>
        <v>0</v>
      </c>
      <c r="O1771" cm="1">
        <f t="array" aca="1" ref="O1771" ca="1">INDIRECT("'Room Details'!$P$1773")</f>
        <v>0</v>
      </c>
    </row>
    <row r="1772" spans="1:15" x14ac:dyDescent="0.25">
      <c r="A1772" cm="1">
        <f t="array" aca="1" ref="A1772" ca="1">INDIRECT("'Room Details'!$B$1774")</f>
        <v>0</v>
      </c>
      <c r="B1772" cm="1">
        <f t="array" aca="1" ref="B1772" ca="1">INDIRECT("'Room Details'!$C$1774")</f>
        <v>0</v>
      </c>
      <c r="C1772" cm="1">
        <f t="array" aca="1" ref="C1772" ca="1">INDIRECT("'Room Details'!$D$1774")</f>
        <v>0</v>
      </c>
      <c r="D1772" cm="1">
        <f t="array" aca="1" ref="D1772" ca="1">INDIRECT("'Room Details'!$E$1774")</f>
        <v>0</v>
      </c>
      <c r="E1772" t="str" cm="1">
        <f t="array" aca="1" ref="E1772" ca="1">INDIRECT("'Room Details'!$F$1774")</f>
        <v xml:space="preserve"> </v>
      </c>
      <c r="F1772" cm="1">
        <f t="array" aca="1" ref="F1772" ca="1">INDIRECT("'Room Details'!$G$1774")</f>
        <v>0</v>
      </c>
      <c r="G1772" cm="1">
        <f t="array" aca="1" ref="G1772" ca="1">INDIRECT("'Room Details'!$H$1774")</f>
        <v>0</v>
      </c>
      <c r="H1772" cm="1">
        <f t="array" aca="1" ref="H1772" ca="1">INDIRECT("'Room Details'!$I$1774")</f>
        <v>0</v>
      </c>
      <c r="I1772" cm="1">
        <f t="array" aca="1" ref="I1772" ca="1">INDIRECT("'Room Details'!$J$1774")</f>
        <v>0</v>
      </c>
      <c r="J1772" cm="1">
        <f t="array" aca="1" ref="J1772" ca="1">INDIRECT("'Room Details'!$K$1774")</f>
        <v>0</v>
      </c>
      <c r="K1772" t="str" cm="1">
        <f t="array" aca="1" ref="K1772" ca="1">INDIRECT("'Room Details'!$L$1774")</f>
        <v xml:space="preserve"> </v>
      </c>
      <c r="L1772" cm="1">
        <f t="array" aca="1" ref="L1772" ca="1">INDIRECT("'Room Details'!$M$1774")</f>
        <v>0</v>
      </c>
      <c r="M1772" cm="1">
        <f t="array" aca="1" ref="M1772" ca="1">INDIRECT("'Room Details'!$N$1774")</f>
        <v>0</v>
      </c>
      <c r="N1772" cm="1">
        <f t="array" aca="1" ref="N1772" ca="1">INDIRECT("'Room Details'!$O$1774")</f>
        <v>0</v>
      </c>
      <c r="O1772" cm="1">
        <f t="array" aca="1" ref="O1772" ca="1">INDIRECT("'Room Details'!$P$1774")</f>
        <v>0</v>
      </c>
    </row>
    <row r="1773" spans="1:15" x14ac:dyDescent="0.25">
      <c r="A1773" cm="1">
        <f t="array" aca="1" ref="A1773" ca="1">INDIRECT("'Room Details'!$B$1775")</f>
        <v>0</v>
      </c>
      <c r="B1773" cm="1">
        <f t="array" aca="1" ref="B1773" ca="1">INDIRECT("'Room Details'!$C$1775")</f>
        <v>0</v>
      </c>
      <c r="C1773" cm="1">
        <f t="array" aca="1" ref="C1773" ca="1">INDIRECT("'Room Details'!$D$1775")</f>
        <v>0</v>
      </c>
      <c r="D1773" cm="1">
        <f t="array" aca="1" ref="D1773" ca="1">INDIRECT("'Room Details'!$E$1775")</f>
        <v>0</v>
      </c>
      <c r="E1773" t="str" cm="1">
        <f t="array" aca="1" ref="E1773" ca="1">INDIRECT("'Room Details'!$F$1775")</f>
        <v xml:space="preserve"> </v>
      </c>
      <c r="F1773" cm="1">
        <f t="array" aca="1" ref="F1773" ca="1">INDIRECT("'Room Details'!$G$1775")</f>
        <v>0</v>
      </c>
      <c r="G1773" cm="1">
        <f t="array" aca="1" ref="G1773" ca="1">INDIRECT("'Room Details'!$H$1775")</f>
        <v>0</v>
      </c>
      <c r="H1773" cm="1">
        <f t="array" aca="1" ref="H1773" ca="1">INDIRECT("'Room Details'!$I$1775")</f>
        <v>0</v>
      </c>
      <c r="I1773" cm="1">
        <f t="array" aca="1" ref="I1773" ca="1">INDIRECT("'Room Details'!$J$1775")</f>
        <v>0</v>
      </c>
      <c r="J1773" cm="1">
        <f t="array" aca="1" ref="J1773" ca="1">INDIRECT("'Room Details'!$K$1775")</f>
        <v>0</v>
      </c>
      <c r="K1773" t="str" cm="1">
        <f t="array" aca="1" ref="K1773" ca="1">INDIRECT("'Room Details'!$L$1775")</f>
        <v xml:space="preserve"> </v>
      </c>
      <c r="L1773" cm="1">
        <f t="array" aca="1" ref="L1773" ca="1">INDIRECT("'Room Details'!$M$1775")</f>
        <v>0</v>
      </c>
      <c r="M1773" cm="1">
        <f t="array" aca="1" ref="M1773" ca="1">INDIRECT("'Room Details'!$N$1775")</f>
        <v>0</v>
      </c>
      <c r="N1773" cm="1">
        <f t="array" aca="1" ref="N1773" ca="1">INDIRECT("'Room Details'!$O$1775")</f>
        <v>0</v>
      </c>
      <c r="O1773" cm="1">
        <f t="array" aca="1" ref="O1773" ca="1">INDIRECT("'Room Details'!$P$1775")</f>
        <v>0</v>
      </c>
    </row>
    <row r="1774" spans="1:15" x14ac:dyDescent="0.25">
      <c r="A1774" cm="1">
        <f t="array" aca="1" ref="A1774" ca="1">INDIRECT("'Room Details'!$B$1776")</f>
        <v>0</v>
      </c>
      <c r="B1774" cm="1">
        <f t="array" aca="1" ref="B1774" ca="1">INDIRECT("'Room Details'!$C$1776")</f>
        <v>0</v>
      </c>
      <c r="C1774" cm="1">
        <f t="array" aca="1" ref="C1774" ca="1">INDIRECT("'Room Details'!$D$1776")</f>
        <v>0</v>
      </c>
      <c r="D1774" cm="1">
        <f t="array" aca="1" ref="D1774" ca="1">INDIRECT("'Room Details'!$E$1776")</f>
        <v>0</v>
      </c>
      <c r="E1774" t="str" cm="1">
        <f t="array" aca="1" ref="E1774" ca="1">INDIRECT("'Room Details'!$F$1776")</f>
        <v xml:space="preserve"> </v>
      </c>
      <c r="F1774" cm="1">
        <f t="array" aca="1" ref="F1774" ca="1">INDIRECT("'Room Details'!$G$1776")</f>
        <v>0</v>
      </c>
      <c r="G1774" cm="1">
        <f t="array" aca="1" ref="G1774" ca="1">INDIRECT("'Room Details'!$H$1776")</f>
        <v>0</v>
      </c>
      <c r="H1774" cm="1">
        <f t="array" aca="1" ref="H1774" ca="1">INDIRECT("'Room Details'!$I$1776")</f>
        <v>0</v>
      </c>
      <c r="I1774" cm="1">
        <f t="array" aca="1" ref="I1774" ca="1">INDIRECT("'Room Details'!$J$1776")</f>
        <v>0</v>
      </c>
      <c r="J1774" cm="1">
        <f t="array" aca="1" ref="J1774" ca="1">INDIRECT("'Room Details'!$K$1776")</f>
        <v>0</v>
      </c>
      <c r="K1774" t="str" cm="1">
        <f t="array" aca="1" ref="K1774" ca="1">INDIRECT("'Room Details'!$L$1776")</f>
        <v xml:space="preserve"> </v>
      </c>
      <c r="L1774" cm="1">
        <f t="array" aca="1" ref="L1774" ca="1">INDIRECT("'Room Details'!$M$1776")</f>
        <v>0</v>
      </c>
      <c r="M1774" cm="1">
        <f t="array" aca="1" ref="M1774" ca="1">INDIRECT("'Room Details'!$N$1776")</f>
        <v>0</v>
      </c>
      <c r="N1774" cm="1">
        <f t="array" aca="1" ref="N1774" ca="1">INDIRECT("'Room Details'!$O$1776")</f>
        <v>0</v>
      </c>
      <c r="O1774" cm="1">
        <f t="array" aca="1" ref="O1774" ca="1">INDIRECT("'Room Details'!$P$1776")</f>
        <v>0</v>
      </c>
    </row>
    <row r="1775" spans="1:15" x14ac:dyDescent="0.25">
      <c r="A1775" cm="1">
        <f t="array" aca="1" ref="A1775" ca="1">INDIRECT("'Room Details'!$B$1777")</f>
        <v>0</v>
      </c>
      <c r="B1775" cm="1">
        <f t="array" aca="1" ref="B1775" ca="1">INDIRECT("'Room Details'!$C$1777")</f>
        <v>0</v>
      </c>
      <c r="C1775" cm="1">
        <f t="array" aca="1" ref="C1775" ca="1">INDIRECT("'Room Details'!$D$1777")</f>
        <v>0</v>
      </c>
      <c r="D1775" cm="1">
        <f t="array" aca="1" ref="D1775" ca="1">INDIRECT("'Room Details'!$E$1777")</f>
        <v>0</v>
      </c>
      <c r="E1775" t="str" cm="1">
        <f t="array" aca="1" ref="E1775" ca="1">INDIRECT("'Room Details'!$F$1777")</f>
        <v xml:space="preserve"> </v>
      </c>
      <c r="F1775" cm="1">
        <f t="array" aca="1" ref="F1775" ca="1">INDIRECT("'Room Details'!$G$1777")</f>
        <v>0</v>
      </c>
      <c r="G1775" cm="1">
        <f t="array" aca="1" ref="G1775" ca="1">INDIRECT("'Room Details'!$H$1777")</f>
        <v>0</v>
      </c>
      <c r="H1775" cm="1">
        <f t="array" aca="1" ref="H1775" ca="1">INDIRECT("'Room Details'!$I$1777")</f>
        <v>0</v>
      </c>
      <c r="I1775" cm="1">
        <f t="array" aca="1" ref="I1775" ca="1">INDIRECT("'Room Details'!$J$1777")</f>
        <v>0</v>
      </c>
      <c r="J1775" cm="1">
        <f t="array" aca="1" ref="J1775" ca="1">INDIRECT("'Room Details'!$K$1777")</f>
        <v>0</v>
      </c>
      <c r="K1775" t="str" cm="1">
        <f t="array" aca="1" ref="K1775" ca="1">INDIRECT("'Room Details'!$L$1777")</f>
        <v xml:space="preserve"> </v>
      </c>
      <c r="L1775" cm="1">
        <f t="array" aca="1" ref="L1775" ca="1">INDIRECT("'Room Details'!$M$1777")</f>
        <v>0</v>
      </c>
      <c r="M1775" cm="1">
        <f t="array" aca="1" ref="M1775" ca="1">INDIRECT("'Room Details'!$N$1777")</f>
        <v>0</v>
      </c>
      <c r="N1775" cm="1">
        <f t="array" aca="1" ref="N1775" ca="1">INDIRECT("'Room Details'!$O$1777")</f>
        <v>0</v>
      </c>
      <c r="O1775" cm="1">
        <f t="array" aca="1" ref="O1775" ca="1">INDIRECT("'Room Details'!$P$1777")</f>
        <v>0</v>
      </c>
    </row>
    <row r="1776" spans="1:15" x14ac:dyDescent="0.25">
      <c r="A1776" cm="1">
        <f t="array" aca="1" ref="A1776" ca="1">INDIRECT("'Room Details'!$B$1778")</f>
        <v>0</v>
      </c>
      <c r="B1776" cm="1">
        <f t="array" aca="1" ref="B1776" ca="1">INDIRECT("'Room Details'!$C$1778")</f>
        <v>0</v>
      </c>
      <c r="C1776" cm="1">
        <f t="array" aca="1" ref="C1776" ca="1">INDIRECT("'Room Details'!$D$1778")</f>
        <v>0</v>
      </c>
      <c r="D1776" cm="1">
        <f t="array" aca="1" ref="D1776" ca="1">INDIRECT("'Room Details'!$E$1778")</f>
        <v>0</v>
      </c>
      <c r="E1776" t="str" cm="1">
        <f t="array" aca="1" ref="E1776" ca="1">INDIRECT("'Room Details'!$F$1778")</f>
        <v xml:space="preserve"> </v>
      </c>
      <c r="F1776" cm="1">
        <f t="array" aca="1" ref="F1776" ca="1">INDIRECT("'Room Details'!$G$1778")</f>
        <v>0</v>
      </c>
      <c r="G1776" cm="1">
        <f t="array" aca="1" ref="G1776" ca="1">INDIRECT("'Room Details'!$H$1778")</f>
        <v>0</v>
      </c>
      <c r="H1776" cm="1">
        <f t="array" aca="1" ref="H1776" ca="1">INDIRECT("'Room Details'!$I$1778")</f>
        <v>0</v>
      </c>
      <c r="I1776" cm="1">
        <f t="array" aca="1" ref="I1776" ca="1">INDIRECT("'Room Details'!$J$1778")</f>
        <v>0</v>
      </c>
      <c r="J1776" cm="1">
        <f t="array" aca="1" ref="J1776" ca="1">INDIRECT("'Room Details'!$K$1778")</f>
        <v>0</v>
      </c>
      <c r="K1776" t="str" cm="1">
        <f t="array" aca="1" ref="K1776" ca="1">INDIRECT("'Room Details'!$L$1778")</f>
        <v xml:space="preserve"> </v>
      </c>
      <c r="L1776" cm="1">
        <f t="array" aca="1" ref="L1776" ca="1">INDIRECT("'Room Details'!$M$1778")</f>
        <v>0</v>
      </c>
      <c r="M1776" cm="1">
        <f t="array" aca="1" ref="M1776" ca="1">INDIRECT("'Room Details'!$N$1778")</f>
        <v>0</v>
      </c>
      <c r="N1776" cm="1">
        <f t="array" aca="1" ref="N1776" ca="1">INDIRECT("'Room Details'!$O$1778")</f>
        <v>0</v>
      </c>
      <c r="O1776" cm="1">
        <f t="array" aca="1" ref="O1776" ca="1">INDIRECT("'Room Details'!$P$1778")</f>
        <v>0</v>
      </c>
    </row>
    <row r="1777" spans="1:15" x14ac:dyDescent="0.25">
      <c r="A1777" cm="1">
        <f t="array" aca="1" ref="A1777" ca="1">INDIRECT("'Room Details'!$B$1779")</f>
        <v>0</v>
      </c>
      <c r="B1777" cm="1">
        <f t="array" aca="1" ref="B1777" ca="1">INDIRECT("'Room Details'!$C$1779")</f>
        <v>0</v>
      </c>
      <c r="C1777" cm="1">
        <f t="array" aca="1" ref="C1777" ca="1">INDIRECT("'Room Details'!$D$1779")</f>
        <v>0</v>
      </c>
      <c r="D1777" cm="1">
        <f t="array" aca="1" ref="D1777" ca="1">INDIRECT("'Room Details'!$E$1779")</f>
        <v>0</v>
      </c>
      <c r="E1777" t="str" cm="1">
        <f t="array" aca="1" ref="E1777" ca="1">INDIRECT("'Room Details'!$F$1779")</f>
        <v xml:space="preserve"> </v>
      </c>
      <c r="F1777" cm="1">
        <f t="array" aca="1" ref="F1777" ca="1">INDIRECT("'Room Details'!$G$1779")</f>
        <v>0</v>
      </c>
      <c r="G1777" cm="1">
        <f t="array" aca="1" ref="G1777" ca="1">INDIRECT("'Room Details'!$H$1779")</f>
        <v>0</v>
      </c>
      <c r="H1777" cm="1">
        <f t="array" aca="1" ref="H1777" ca="1">INDIRECT("'Room Details'!$I$1779")</f>
        <v>0</v>
      </c>
      <c r="I1777" cm="1">
        <f t="array" aca="1" ref="I1777" ca="1">INDIRECT("'Room Details'!$J$1779")</f>
        <v>0</v>
      </c>
      <c r="J1777" cm="1">
        <f t="array" aca="1" ref="J1777" ca="1">INDIRECT("'Room Details'!$K$1779")</f>
        <v>0</v>
      </c>
      <c r="K1777" t="str" cm="1">
        <f t="array" aca="1" ref="K1777" ca="1">INDIRECT("'Room Details'!$L$1779")</f>
        <v xml:space="preserve"> </v>
      </c>
      <c r="L1777" cm="1">
        <f t="array" aca="1" ref="L1777" ca="1">INDIRECT("'Room Details'!$M$1779")</f>
        <v>0</v>
      </c>
      <c r="M1777" cm="1">
        <f t="array" aca="1" ref="M1777" ca="1">INDIRECT("'Room Details'!$N$1779")</f>
        <v>0</v>
      </c>
      <c r="N1777" cm="1">
        <f t="array" aca="1" ref="N1777" ca="1">INDIRECT("'Room Details'!$O$1779")</f>
        <v>0</v>
      </c>
      <c r="O1777" cm="1">
        <f t="array" aca="1" ref="O1777" ca="1">INDIRECT("'Room Details'!$P$1779")</f>
        <v>0</v>
      </c>
    </row>
    <row r="1778" spans="1:15" x14ac:dyDescent="0.25">
      <c r="A1778" cm="1">
        <f t="array" aca="1" ref="A1778" ca="1">INDIRECT("'Room Details'!$B$1780")</f>
        <v>0</v>
      </c>
      <c r="B1778" cm="1">
        <f t="array" aca="1" ref="B1778" ca="1">INDIRECT("'Room Details'!$C$1780")</f>
        <v>0</v>
      </c>
      <c r="C1778" cm="1">
        <f t="array" aca="1" ref="C1778" ca="1">INDIRECT("'Room Details'!$D$1780")</f>
        <v>0</v>
      </c>
      <c r="D1778" cm="1">
        <f t="array" aca="1" ref="D1778" ca="1">INDIRECT("'Room Details'!$E$1780")</f>
        <v>0</v>
      </c>
      <c r="E1778" t="str" cm="1">
        <f t="array" aca="1" ref="E1778" ca="1">INDIRECT("'Room Details'!$F$1780")</f>
        <v xml:space="preserve"> </v>
      </c>
      <c r="F1778" cm="1">
        <f t="array" aca="1" ref="F1778" ca="1">INDIRECT("'Room Details'!$G$1780")</f>
        <v>0</v>
      </c>
      <c r="G1778" cm="1">
        <f t="array" aca="1" ref="G1778" ca="1">INDIRECT("'Room Details'!$H$1780")</f>
        <v>0</v>
      </c>
      <c r="H1778" cm="1">
        <f t="array" aca="1" ref="H1778" ca="1">INDIRECT("'Room Details'!$I$1780")</f>
        <v>0</v>
      </c>
      <c r="I1778" cm="1">
        <f t="array" aca="1" ref="I1778" ca="1">INDIRECT("'Room Details'!$J$1780")</f>
        <v>0</v>
      </c>
      <c r="J1778" cm="1">
        <f t="array" aca="1" ref="J1778" ca="1">INDIRECT("'Room Details'!$K$1780")</f>
        <v>0</v>
      </c>
      <c r="K1778" t="str" cm="1">
        <f t="array" aca="1" ref="K1778" ca="1">INDIRECT("'Room Details'!$L$1780")</f>
        <v xml:space="preserve"> </v>
      </c>
      <c r="L1778" cm="1">
        <f t="array" aca="1" ref="L1778" ca="1">INDIRECT("'Room Details'!$M$1780")</f>
        <v>0</v>
      </c>
      <c r="M1778" cm="1">
        <f t="array" aca="1" ref="M1778" ca="1">INDIRECT("'Room Details'!$N$1780")</f>
        <v>0</v>
      </c>
      <c r="N1778" cm="1">
        <f t="array" aca="1" ref="N1778" ca="1">INDIRECT("'Room Details'!$O$1780")</f>
        <v>0</v>
      </c>
      <c r="O1778" cm="1">
        <f t="array" aca="1" ref="O1778" ca="1">INDIRECT("'Room Details'!$P$1780")</f>
        <v>0</v>
      </c>
    </row>
    <row r="1779" spans="1:15" x14ac:dyDescent="0.25">
      <c r="A1779" cm="1">
        <f t="array" aca="1" ref="A1779" ca="1">INDIRECT("'Room Details'!$B$1781")</f>
        <v>0</v>
      </c>
      <c r="B1779" cm="1">
        <f t="array" aca="1" ref="B1779" ca="1">INDIRECT("'Room Details'!$C$1781")</f>
        <v>0</v>
      </c>
      <c r="C1779" cm="1">
        <f t="array" aca="1" ref="C1779" ca="1">INDIRECT("'Room Details'!$D$1781")</f>
        <v>0</v>
      </c>
      <c r="D1779" cm="1">
        <f t="array" aca="1" ref="D1779" ca="1">INDIRECT("'Room Details'!$E$1781")</f>
        <v>0</v>
      </c>
      <c r="E1779" t="str" cm="1">
        <f t="array" aca="1" ref="E1779" ca="1">INDIRECT("'Room Details'!$F$1781")</f>
        <v xml:space="preserve"> </v>
      </c>
      <c r="F1779" cm="1">
        <f t="array" aca="1" ref="F1779" ca="1">INDIRECT("'Room Details'!$G$1781")</f>
        <v>0</v>
      </c>
      <c r="G1779" cm="1">
        <f t="array" aca="1" ref="G1779" ca="1">INDIRECT("'Room Details'!$H$1781")</f>
        <v>0</v>
      </c>
      <c r="H1779" cm="1">
        <f t="array" aca="1" ref="H1779" ca="1">INDIRECT("'Room Details'!$I$1781")</f>
        <v>0</v>
      </c>
      <c r="I1779" cm="1">
        <f t="array" aca="1" ref="I1779" ca="1">INDIRECT("'Room Details'!$J$1781")</f>
        <v>0</v>
      </c>
      <c r="J1779" cm="1">
        <f t="array" aca="1" ref="J1779" ca="1">INDIRECT("'Room Details'!$K$1781")</f>
        <v>0</v>
      </c>
      <c r="K1779" t="str" cm="1">
        <f t="array" aca="1" ref="K1779" ca="1">INDIRECT("'Room Details'!$L$1781")</f>
        <v xml:space="preserve"> </v>
      </c>
      <c r="L1779" cm="1">
        <f t="array" aca="1" ref="L1779" ca="1">INDIRECT("'Room Details'!$M$1781")</f>
        <v>0</v>
      </c>
      <c r="M1779" cm="1">
        <f t="array" aca="1" ref="M1779" ca="1">INDIRECT("'Room Details'!$N$1781")</f>
        <v>0</v>
      </c>
      <c r="N1779" cm="1">
        <f t="array" aca="1" ref="N1779" ca="1">INDIRECT("'Room Details'!$O$1781")</f>
        <v>0</v>
      </c>
      <c r="O1779" cm="1">
        <f t="array" aca="1" ref="O1779" ca="1">INDIRECT("'Room Details'!$P$1781")</f>
        <v>0</v>
      </c>
    </row>
    <row r="1780" spans="1:15" x14ac:dyDescent="0.25">
      <c r="A1780" cm="1">
        <f t="array" aca="1" ref="A1780" ca="1">INDIRECT("'Room Details'!$B$1782")</f>
        <v>0</v>
      </c>
      <c r="B1780" cm="1">
        <f t="array" aca="1" ref="B1780" ca="1">INDIRECT("'Room Details'!$C$1782")</f>
        <v>0</v>
      </c>
      <c r="C1780" cm="1">
        <f t="array" aca="1" ref="C1780" ca="1">INDIRECT("'Room Details'!$D$1782")</f>
        <v>0</v>
      </c>
      <c r="D1780" cm="1">
        <f t="array" aca="1" ref="D1780" ca="1">INDIRECT("'Room Details'!$E$1782")</f>
        <v>0</v>
      </c>
      <c r="E1780" t="str" cm="1">
        <f t="array" aca="1" ref="E1780" ca="1">INDIRECT("'Room Details'!$F$1782")</f>
        <v xml:space="preserve"> </v>
      </c>
      <c r="F1780" cm="1">
        <f t="array" aca="1" ref="F1780" ca="1">INDIRECT("'Room Details'!$G$1782")</f>
        <v>0</v>
      </c>
      <c r="G1780" cm="1">
        <f t="array" aca="1" ref="G1780" ca="1">INDIRECT("'Room Details'!$H$1782")</f>
        <v>0</v>
      </c>
      <c r="H1780" cm="1">
        <f t="array" aca="1" ref="H1780" ca="1">INDIRECT("'Room Details'!$I$1782")</f>
        <v>0</v>
      </c>
      <c r="I1780" cm="1">
        <f t="array" aca="1" ref="I1780" ca="1">INDIRECT("'Room Details'!$J$1782")</f>
        <v>0</v>
      </c>
      <c r="J1780" cm="1">
        <f t="array" aca="1" ref="J1780" ca="1">INDIRECT("'Room Details'!$K$1782")</f>
        <v>0</v>
      </c>
      <c r="K1780" t="str" cm="1">
        <f t="array" aca="1" ref="K1780" ca="1">INDIRECT("'Room Details'!$L$1782")</f>
        <v xml:space="preserve"> </v>
      </c>
      <c r="L1780" cm="1">
        <f t="array" aca="1" ref="L1780" ca="1">INDIRECT("'Room Details'!$M$1782")</f>
        <v>0</v>
      </c>
      <c r="M1780" cm="1">
        <f t="array" aca="1" ref="M1780" ca="1">INDIRECT("'Room Details'!$N$1782")</f>
        <v>0</v>
      </c>
      <c r="N1780" cm="1">
        <f t="array" aca="1" ref="N1780" ca="1">INDIRECT("'Room Details'!$O$1782")</f>
        <v>0</v>
      </c>
      <c r="O1780" cm="1">
        <f t="array" aca="1" ref="O1780" ca="1">INDIRECT("'Room Details'!$P$1782")</f>
        <v>0</v>
      </c>
    </row>
    <row r="1781" spans="1:15" x14ac:dyDescent="0.25">
      <c r="A1781" cm="1">
        <f t="array" aca="1" ref="A1781" ca="1">INDIRECT("'Room Details'!$B$1783")</f>
        <v>0</v>
      </c>
      <c r="B1781" cm="1">
        <f t="array" aca="1" ref="B1781" ca="1">INDIRECT("'Room Details'!$C$1783")</f>
        <v>0</v>
      </c>
      <c r="C1781" cm="1">
        <f t="array" aca="1" ref="C1781" ca="1">INDIRECT("'Room Details'!$D$1783")</f>
        <v>0</v>
      </c>
      <c r="D1781" cm="1">
        <f t="array" aca="1" ref="D1781" ca="1">INDIRECT("'Room Details'!$E$1783")</f>
        <v>0</v>
      </c>
      <c r="E1781" t="str" cm="1">
        <f t="array" aca="1" ref="E1781" ca="1">INDIRECT("'Room Details'!$F$1783")</f>
        <v xml:space="preserve"> </v>
      </c>
      <c r="F1781" cm="1">
        <f t="array" aca="1" ref="F1781" ca="1">INDIRECT("'Room Details'!$G$1783")</f>
        <v>0</v>
      </c>
      <c r="G1781" cm="1">
        <f t="array" aca="1" ref="G1781" ca="1">INDIRECT("'Room Details'!$H$1783")</f>
        <v>0</v>
      </c>
      <c r="H1781" cm="1">
        <f t="array" aca="1" ref="H1781" ca="1">INDIRECT("'Room Details'!$I$1783")</f>
        <v>0</v>
      </c>
      <c r="I1781" cm="1">
        <f t="array" aca="1" ref="I1781" ca="1">INDIRECT("'Room Details'!$J$1783")</f>
        <v>0</v>
      </c>
      <c r="J1781" cm="1">
        <f t="array" aca="1" ref="J1781" ca="1">INDIRECT("'Room Details'!$K$1783")</f>
        <v>0</v>
      </c>
      <c r="K1781" t="str" cm="1">
        <f t="array" aca="1" ref="K1781" ca="1">INDIRECT("'Room Details'!$L$1783")</f>
        <v xml:space="preserve"> </v>
      </c>
      <c r="L1781" cm="1">
        <f t="array" aca="1" ref="L1781" ca="1">INDIRECT("'Room Details'!$M$1783")</f>
        <v>0</v>
      </c>
      <c r="M1781" cm="1">
        <f t="array" aca="1" ref="M1781" ca="1">INDIRECT("'Room Details'!$N$1783")</f>
        <v>0</v>
      </c>
      <c r="N1781" cm="1">
        <f t="array" aca="1" ref="N1781" ca="1">INDIRECT("'Room Details'!$O$1783")</f>
        <v>0</v>
      </c>
      <c r="O1781" cm="1">
        <f t="array" aca="1" ref="O1781" ca="1">INDIRECT("'Room Details'!$P$1783")</f>
        <v>0</v>
      </c>
    </row>
    <row r="1782" spans="1:15" x14ac:dyDescent="0.25">
      <c r="A1782" cm="1">
        <f t="array" aca="1" ref="A1782" ca="1">INDIRECT("'Room Details'!$B$1784")</f>
        <v>0</v>
      </c>
      <c r="B1782" cm="1">
        <f t="array" aca="1" ref="B1782" ca="1">INDIRECT("'Room Details'!$C$1784")</f>
        <v>0</v>
      </c>
      <c r="C1782" cm="1">
        <f t="array" aca="1" ref="C1782" ca="1">INDIRECT("'Room Details'!$D$1784")</f>
        <v>0</v>
      </c>
      <c r="D1782" cm="1">
        <f t="array" aca="1" ref="D1782" ca="1">INDIRECT("'Room Details'!$E$1784")</f>
        <v>0</v>
      </c>
      <c r="E1782" t="str" cm="1">
        <f t="array" aca="1" ref="E1782" ca="1">INDIRECT("'Room Details'!$F$1784")</f>
        <v xml:space="preserve"> </v>
      </c>
      <c r="F1782" cm="1">
        <f t="array" aca="1" ref="F1782" ca="1">INDIRECT("'Room Details'!$G$1784")</f>
        <v>0</v>
      </c>
      <c r="G1782" cm="1">
        <f t="array" aca="1" ref="G1782" ca="1">INDIRECT("'Room Details'!$H$1784")</f>
        <v>0</v>
      </c>
      <c r="H1782" cm="1">
        <f t="array" aca="1" ref="H1782" ca="1">INDIRECT("'Room Details'!$I$1784")</f>
        <v>0</v>
      </c>
      <c r="I1782" cm="1">
        <f t="array" aca="1" ref="I1782" ca="1">INDIRECT("'Room Details'!$J$1784")</f>
        <v>0</v>
      </c>
      <c r="J1782" cm="1">
        <f t="array" aca="1" ref="J1782" ca="1">INDIRECT("'Room Details'!$K$1784")</f>
        <v>0</v>
      </c>
      <c r="K1782" t="str" cm="1">
        <f t="array" aca="1" ref="K1782" ca="1">INDIRECT("'Room Details'!$L$1784")</f>
        <v xml:space="preserve"> </v>
      </c>
      <c r="L1782" cm="1">
        <f t="array" aca="1" ref="L1782" ca="1">INDIRECT("'Room Details'!$M$1784")</f>
        <v>0</v>
      </c>
      <c r="M1782" cm="1">
        <f t="array" aca="1" ref="M1782" ca="1">INDIRECT("'Room Details'!$N$1784")</f>
        <v>0</v>
      </c>
      <c r="N1782" cm="1">
        <f t="array" aca="1" ref="N1782" ca="1">INDIRECT("'Room Details'!$O$1784")</f>
        <v>0</v>
      </c>
      <c r="O1782" cm="1">
        <f t="array" aca="1" ref="O1782" ca="1">INDIRECT("'Room Details'!$P$1784")</f>
        <v>0</v>
      </c>
    </row>
    <row r="1783" spans="1:15" x14ac:dyDescent="0.25">
      <c r="A1783" cm="1">
        <f t="array" aca="1" ref="A1783" ca="1">INDIRECT("'Room Details'!$B$1785")</f>
        <v>0</v>
      </c>
      <c r="B1783" cm="1">
        <f t="array" aca="1" ref="B1783" ca="1">INDIRECT("'Room Details'!$C$1785")</f>
        <v>0</v>
      </c>
      <c r="C1783" cm="1">
        <f t="array" aca="1" ref="C1783" ca="1">INDIRECT("'Room Details'!$D$1785")</f>
        <v>0</v>
      </c>
      <c r="D1783" cm="1">
        <f t="array" aca="1" ref="D1783" ca="1">INDIRECT("'Room Details'!$E$1785")</f>
        <v>0</v>
      </c>
      <c r="E1783" t="str" cm="1">
        <f t="array" aca="1" ref="E1783" ca="1">INDIRECT("'Room Details'!$F$1785")</f>
        <v xml:space="preserve"> </v>
      </c>
      <c r="F1783" cm="1">
        <f t="array" aca="1" ref="F1783" ca="1">INDIRECT("'Room Details'!$G$1785")</f>
        <v>0</v>
      </c>
      <c r="G1783" cm="1">
        <f t="array" aca="1" ref="G1783" ca="1">INDIRECT("'Room Details'!$H$1785")</f>
        <v>0</v>
      </c>
      <c r="H1783" cm="1">
        <f t="array" aca="1" ref="H1783" ca="1">INDIRECT("'Room Details'!$I$1785")</f>
        <v>0</v>
      </c>
      <c r="I1783" cm="1">
        <f t="array" aca="1" ref="I1783" ca="1">INDIRECT("'Room Details'!$J$1785")</f>
        <v>0</v>
      </c>
      <c r="J1783" cm="1">
        <f t="array" aca="1" ref="J1783" ca="1">INDIRECT("'Room Details'!$K$1785")</f>
        <v>0</v>
      </c>
      <c r="K1783" t="str" cm="1">
        <f t="array" aca="1" ref="K1783" ca="1">INDIRECT("'Room Details'!$L$1785")</f>
        <v xml:space="preserve"> </v>
      </c>
      <c r="L1783" cm="1">
        <f t="array" aca="1" ref="L1783" ca="1">INDIRECT("'Room Details'!$M$1785")</f>
        <v>0</v>
      </c>
      <c r="M1783" cm="1">
        <f t="array" aca="1" ref="M1783" ca="1">INDIRECT("'Room Details'!$N$1785")</f>
        <v>0</v>
      </c>
      <c r="N1783" cm="1">
        <f t="array" aca="1" ref="N1783" ca="1">INDIRECT("'Room Details'!$O$1785")</f>
        <v>0</v>
      </c>
      <c r="O1783" cm="1">
        <f t="array" aca="1" ref="O1783" ca="1">INDIRECT("'Room Details'!$P$1785")</f>
        <v>0</v>
      </c>
    </row>
    <row r="1784" spans="1:15" x14ac:dyDescent="0.25">
      <c r="A1784" cm="1">
        <f t="array" aca="1" ref="A1784" ca="1">INDIRECT("'Room Details'!$B$1786")</f>
        <v>0</v>
      </c>
      <c r="B1784" cm="1">
        <f t="array" aca="1" ref="B1784" ca="1">INDIRECT("'Room Details'!$C$1786")</f>
        <v>0</v>
      </c>
      <c r="C1784" cm="1">
        <f t="array" aca="1" ref="C1784" ca="1">INDIRECT("'Room Details'!$D$1786")</f>
        <v>0</v>
      </c>
      <c r="D1784" cm="1">
        <f t="array" aca="1" ref="D1784" ca="1">INDIRECT("'Room Details'!$E$1786")</f>
        <v>0</v>
      </c>
      <c r="E1784" t="str" cm="1">
        <f t="array" aca="1" ref="E1784" ca="1">INDIRECT("'Room Details'!$F$1786")</f>
        <v xml:space="preserve"> </v>
      </c>
      <c r="F1784" cm="1">
        <f t="array" aca="1" ref="F1784" ca="1">INDIRECT("'Room Details'!$G$1786")</f>
        <v>0</v>
      </c>
      <c r="G1784" cm="1">
        <f t="array" aca="1" ref="G1784" ca="1">INDIRECT("'Room Details'!$H$1786")</f>
        <v>0</v>
      </c>
      <c r="H1784" cm="1">
        <f t="array" aca="1" ref="H1784" ca="1">INDIRECT("'Room Details'!$I$1786")</f>
        <v>0</v>
      </c>
      <c r="I1784" cm="1">
        <f t="array" aca="1" ref="I1784" ca="1">INDIRECT("'Room Details'!$J$1786")</f>
        <v>0</v>
      </c>
      <c r="J1784" cm="1">
        <f t="array" aca="1" ref="J1784" ca="1">INDIRECT("'Room Details'!$K$1786")</f>
        <v>0</v>
      </c>
      <c r="K1784" t="str" cm="1">
        <f t="array" aca="1" ref="K1784" ca="1">INDIRECT("'Room Details'!$L$1786")</f>
        <v xml:space="preserve"> </v>
      </c>
      <c r="L1784" cm="1">
        <f t="array" aca="1" ref="L1784" ca="1">INDIRECT("'Room Details'!$M$1786")</f>
        <v>0</v>
      </c>
      <c r="M1784" cm="1">
        <f t="array" aca="1" ref="M1784" ca="1">INDIRECT("'Room Details'!$N$1786")</f>
        <v>0</v>
      </c>
      <c r="N1784" cm="1">
        <f t="array" aca="1" ref="N1784" ca="1">INDIRECT("'Room Details'!$O$1786")</f>
        <v>0</v>
      </c>
      <c r="O1784" cm="1">
        <f t="array" aca="1" ref="O1784" ca="1">INDIRECT("'Room Details'!$P$1786")</f>
        <v>0</v>
      </c>
    </row>
    <row r="1785" spans="1:15" x14ac:dyDescent="0.25">
      <c r="A1785" cm="1">
        <f t="array" aca="1" ref="A1785" ca="1">INDIRECT("'Room Details'!$B$1787")</f>
        <v>0</v>
      </c>
      <c r="B1785" cm="1">
        <f t="array" aca="1" ref="B1785" ca="1">INDIRECT("'Room Details'!$C$1787")</f>
        <v>0</v>
      </c>
      <c r="C1785" cm="1">
        <f t="array" aca="1" ref="C1785" ca="1">INDIRECT("'Room Details'!$D$1787")</f>
        <v>0</v>
      </c>
      <c r="D1785" cm="1">
        <f t="array" aca="1" ref="D1785" ca="1">INDIRECT("'Room Details'!$E$1787")</f>
        <v>0</v>
      </c>
      <c r="E1785" t="str" cm="1">
        <f t="array" aca="1" ref="E1785" ca="1">INDIRECT("'Room Details'!$F$1787")</f>
        <v xml:space="preserve"> </v>
      </c>
      <c r="F1785" cm="1">
        <f t="array" aca="1" ref="F1785" ca="1">INDIRECT("'Room Details'!$G$1787")</f>
        <v>0</v>
      </c>
      <c r="G1785" cm="1">
        <f t="array" aca="1" ref="G1785" ca="1">INDIRECT("'Room Details'!$H$1787")</f>
        <v>0</v>
      </c>
      <c r="H1785" cm="1">
        <f t="array" aca="1" ref="H1785" ca="1">INDIRECT("'Room Details'!$I$1787")</f>
        <v>0</v>
      </c>
      <c r="I1785" cm="1">
        <f t="array" aca="1" ref="I1785" ca="1">INDIRECT("'Room Details'!$J$1787")</f>
        <v>0</v>
      </c>
      <c r="J1785" cm="1">
        <f t="array" aca="1" ref="J1785" ca="1">INDIRECT("'Room Details'!$K$1787")</f>
        <v>0</v>
      </c>
      <c r="K1785" t="str" cm="1">
        <f t="array" aca="1" ref="K1785" ca="1">INDIRECT("'Room Details'!$L$1787")</f>
        <v xml:space="preserve"> </v>
      </c>
      <c r="L1785" cm="1">
        <f t="array" aca="1" ref="L1785" ca="1">INDIRECT("'Room Details'!$M$1787")</f>
        <v>0</v>
      </c>
      <c r="M1785" cm="1">
        <f t="array" aca="1" ref="M1785" ca="1">INDIRECT("'Room Details'!$N$1787")</f>
        <v>0</v>
      </c>
      <c r="N1785" cm="1">
        <f t="array" aca="1" ref="N1785" ca="1">INDIRECT("'Room Details'!$O$1787")</f>
        <v>0</v>
      </c>
      <c r="O1785" cm="1">
        <f t="array" aca="1" ref="O1785" ca="1">INDIRECT("'Room Details'!$P$1787")</f>
        <v>0</v>
      </c>
    </row>
    <row r="1786" spans="1:15" x14ac:dyDescent="0.25">
      <c r="A1786" cm="1">
        <f t="array" aca="1" ref="A1786" ca="1">INDIRECT("'Room Details'!$B$1788")</f>
        <v>0</v>
      </c>
      <c r="B1786" cm="1">
        <f t="array" aca="1" ref="B1786" ca="1">INDIRECT("'Room Details'!$C$1788")</f>
        <v>0</v>
      </c>
      <c r="C1786" cm="1">
        <f t="array" aca="1" ref="C1786" ca="1">INDIRECT("'Room Details'!$D$1788")</f>
        <v>0</v>
      </c>
      <c r="D1786" cm="1">
        <f t="array" aca="1" ref="D1786" ca="1">INDIRECT("'Room Details'!$E$1788")</f>
        <v>0</v>
      </c>
      <c r="E1786" t="str" cm="1">
        <f t="array" aca="1" ref="E1786" ca="1">INDIRECT("'Room Details'!$F$1788")</f>
        <v xml:space="preserve"> </v>
      </c>
      <c r="F1786" cm="1">
        <f t="array" aca="1" ref="F1786" ca="1">INDIRECT("'Room Details'!$G$1788")</f>
        <v>0</v>
      </c>
      <c r="G1786" cm="1">
        <f t="array" aca="1" ref="G1786" ca="1">INDIRECT("'Room Details'!$H$1788")</f>
        <v>0</v>
      </c>
      <c r="H1786" cm="1">
        <f t="array" aca="1" ref="H1786" ca="1">INDIRECT("'Room Details'!$I$1788")</f>
        <v>0</v>
      </c>
      <c r="I1786" cm="1">
        <f t="array" aca="1" ref="I1786" ca="1">INDIRECT("'Room Details'!$J$1788")</f>
        <v>0</v>
      </c>
      <c r="J1786" cm="1">
        <f t="array" aca="1" ref="J1786" ca="1">INDIRECT("'Room Details'!$K$1788")</f>
        <v>0</v>
      </c>
      <c r="K1786" t="str" cm="1">
        <f t="array" aca="1" ref="K1786" ca="1">INDIRECT("'Room Details'!$L$1788")</f>
        <v xml:space="preserve"> </v>
      </c>
      <c r="L1786" cm="1">
        <f t="array" aca="1" ref="L1786" ca="1">INDIRECT("'Room Details'!$M$1788")</f>
        <v>0</v>
      </c>
      <c r="M1786" cm="1">
        <f t="array" aca="1" ref="M1786" ca="1">INDIRECT("'Room Details'!$N$1788")</f>
        <v>0</v>
      </c>
      <c r="N1786" cm="1">
        <f t="array" aca="1" ref="N1786" ca="1">INDIRECT("'Room Details'!$O$1788")</f>
        <v>0</v>
      </c>
      <c r="O1786" cm="1">
        <f t="array" aca="1" ref="O1786" ca="1">INDIRECT("'Room Details'!$P$1788")</f>
        <v>0</v>
      </c>
    </row>
    <row r="1787" spans="1:15" x14ac:dyDescent="0.25">
      <c r="A1787" cm="1">
        <f t="array" aca="1" ref="A1787" ca="1">INDIRECT("'Room Details'!$B$1789")</f>
        <v>0</v>
      </c>
      <c r="B1787" cm="1">
        <f t="array" aca="1" ref="B1787" ca="1">INDIRECT("'Room Details'!$C$1789")</f>
        <v>0</v>
      </c>
      <c r="C1787" cm="1">
        <f t="array" aca="1" ref="C1787" ca="1">INDIRECT("'Room Details'!$D$1789")</f>
        <v>0</v>
      </c>
      <c r="D1787" cm="1">
        <f t="array" aca="1" ref="D1787" ca="1">INDIRECT("'Room Details'!$E$1789")</f>
        <v>0</v>
      </c>
      <c r="E1787" t="str" cm="1">
        <f t="array" aca="1" ref="E1787" ca="1">INDIRECT("'Room Details'!$F$1789")</f>
        <v xml:space="preserve"> </v>
      </c>
      <c r="F1787" cm="1">
        <f t="array" aca="1" ref="F1787" ca="1">INDIRECT("'Room Details'!$G$1789")</f>
        <v>0</v>
      </c>
      <c r="G1787" cm="1">
        <f t="array" aca="1" ref="G1787" ca="1">INDIRECT("'Room Details'!$H$1789")</f>
        <v>0</v>
      </c>
      <c r="H1787" cm="1">
        <f t="array" aca="1" ref="H1787" ca="1">INDIRECT("'Room Details'!$I$1789")</f>
        <v>0</v>
      </c>
      <c r="I1787" cm="1">
        <f t="array" aca="1" ref="I1787" ca="1">INDIRECT("'Room Details'!$J$1789")</f>
        <v>0</v>
      </c>
      <c r="J1787" cm="1">
        <f t="array" aca="1" ref="J1787" ca="1">INDIRECT("'Room Details'!$K$1789")</f>
        <v>0</v>
      </c>
      <c r="K1787" t="str" cm="1">
        <f t="array" aca="1" ref="K1787" ca="1">INDIRECT("'Room Details'!$L$1789")</f>
        <v xml:space="preserve"> </v>
      </c>
      <c r="L1787" cm="1">
        <f t="array" aca="1" ref="L1787" ca="1">INDIRECT("'Room Details'!$M$1789")</f>
        <v>0</v>
      </c>
      <c r="M1787" cm="1">
        <f t="array" aca="1" ref="M1787" ca="1">INDIRECT("'Room Details'!$N$1789")</f>
        <v>0</v>
      </c>
      <c r="N1787" cm="1">
        <f t="array" aca="1" ref="N1787" ca="1">INDIRECT("'Room Details'!$O$1789")</f>
        <v>0</v>
      </c>
      <c r="O1787" cm="1">
        <f t="array" aca="1" ref="O1787" ca="1">INDIRECT("'Room Details'!$P$1789")</f>
        <v>0</v>
      </c>
    </row>
    <row r="1788" spans="1:15" x14ac:dyDescent="0.25">
      <c r="A1788" cm="1">
        <f t="array" aca="1" ref="A1788" ca="1">INDIRECT("'Room Details'!$B$1790")</f>
        <v>0</v>
      </c>
      <c r="B1788" cm="1">
        <f t="array" aca="1" ref="B1788" ca="1">INDIRECT("'Room Details'!$C$1790")</f>
        <v>0</v>
      </c>
      <c r="C1788" cm="1">
        <f t="array" aca="1" ref="C1788" ca="1">INDIRECT("'Room Details'!$D$1790")</f>
        <v>0</v>
      </c>
      <c r="D1788" cm="1">
        <f t="array" aca="1" ref="D1788" ca="1">INDIRECT("'Room Details'!$E$1790")</f>
        <v>0</v>
      </c>
      <c r="E1788" t="str" cm="1">
        <f t="array" aca="1" ref="E1788" ca="1">INDIRECT("'Room Details'!$F$1790")</f>
        <v xml:space="preserve"> </v>
      </c>
      <c r="F1788" cm="1">
        <f t="array" aca="1" ref="F1788" ca="1">INDIRECT("'Room Details'!$G$1790")</f>
        <v>0</v>
      </c>
      <c r="G1788" cm="1">
        <f t="array" aca="1" ref="G1788" ca="1">INDIRECT("'Room Details'!$H$1790")</f>
        <v>0</v>
      </c>
      <c r="H1788" cm="1">
        <f t="array" aca="1" ref="H1788" ca="1">INDIRECT("'Room Details'!$I$1790")</f>
        <v>0</v>
      </c>
      <c r="I1788" cm="1">
        <f t="array" aca="1" ref="I1788" ca="1">INDIRECT("'Room Details'!$J$1790")</f>
        <v>0</v>
      </c>
      <c r="J1788" cm="1">
        <f t="array" aca="1" ref="J1788" ca="1">INDIRECT("'Room Details'!$K$1790")</f>
        <v>0</v>
      </c>
      <c r="K1788" t="str" cm="1">
        <f t="array" aca="1" ref="K1788" ca="1">INDIRECT("'Room Details'!$L$1790")</f>
        <v xml:space="preserve"> </v>
      </c>
      <c r="L1788" cm="1">
        <f t="array" aca="1" ref="L1788" ca="1">INDIRECT("'Room Details'!$M$1790")</f>
        <v>0</v>
      </c>
      <c r="M1788" cm="1">
        <f t="array" aca="1" ref="M1788" ca="1">INDIRECT("'Room Details'!$N$1790")</f>
        <v>0</v>
      </c>
      <c r="N1788" cm="1">
        <f t="array" aca="1" ref="N1788" ca="1">INDIRECT("'Room Details'!$O$1790")</f>
        <v>0</v>
      </c>
      <c r="O1788" cm="1">
        <f t="array" aca="1" ref="O1788" ca="1">INDIRECT("'Room Details'!$P$1790")</f>
        <v>0</v>
      </c>
    </row>
    <row r="1789" spans="1:15" x14ac:dyDescent="0.25">
      <c r="A1789" cm="1">
        <f t="array" aca="1" ref="A1789" ca="1">INDIRECT("'Room Details'!$B$1791")</f>
        <v>0</v>
      </c>
      <c r="B1789" cm="1">
        <f t="array" aca="1" ref="B1789" ca="1">INDIRECT("'Room Details'!$C$1791")</f>
        <v>0</v>
      </c>
      <c r="C1789" cm="1">
        <f t="array" aca="1" ref="C1789" ca="1">INDIRECT("'Room Details'!$D$1791")</f>
        <v>0</v>
      </c>
      <c r="D1789" cm="1">
        <f t="array" aca="1" ref="D1789" ca="1">INDIRECT("'Room Details'!$E$1791")</f>
        <v>0</v>
      </c>
      <c r="E1789" t="str" cm="1">
        <f t="array" aca="1" ref="E1789" ca="1">INDIRECT("'Room Details'!$F$1791")</f>
        <v xml:space="preserve"> </v>
      </c>
      <c r="F1789" cm="1">
        <f t="array" aca="1" ref="F1789" ca="1">INDIRECT("'Room Details'!$G$1791")</f>
        <v>0</v>
      </c>
      <c r="G1789" cm="1">
        <f t="array" aca="1" ref="G1789" ca="1">INDIRECT("'Room Details'!$H$1791")</f>
        <v>0</v>
      </c>
      <c r="H1789" cm="1">
        <f t="array" aca="1" ref="H1789" ca="1">INDIRECT("'Room Details'!$I$1791")</f>
        <v>0</v>
      </c>
      <c r="I1789" cm="1">
        <f t="array" aca="1" ref="I1789" ca="1">INDIRECT("'Room Details'!$J$1791")</f>
        <v>0</v>
      </c>
      <c r="J1789" cm="1">
        <f t="array" aca="1" ref="J1789" ca="1">INDIRECT("'Room Details'!$K$1791")</f>
        <v>0</v>
      </c>
      <c r="K1789" t="str" cm="1">
        <f t="array" aca="1" ref="K1789" ca="1">INDIRECT("'Room Details'!$L$1791")</f>
        <v xml:space="preserve"> </v>
      </c>
      <c r="L1789" cm="1">
        <f t="array" aca="1" ref="L1789" ca="1">INDIRECT("'Room Details'!$M$1791")</f>
        <v>0</v>
      </c>
      <c r="M1789" cm="1">
        <f t="array" aca="1" ref="M1789" ca="1">INDIRECT("'Room Details'!$N$1791")</f>
        <v>0</v>
      </c>
      <c r="N1789" cm="1">
        <f t="array" aca="1" ref="N1789" ca="1">INDIRECT("'Room Details'!$O$1791")</f>
        <v>0</v>
      </c>
      <c r="O1789" cm="1">
        <f t="array" aca="1" ref="O1789" ca="1">INDIRECT("'Room Details'!$P$1791")</f>
        <v>0</v>
      </c>
    </row>
    <row r="1790" spans="1:15" x14ac:dyDescent="0.25">
      <c r="A1790" cm="1">
        <f t="array" aca="1" ref="A1790" ca="1">INDIRECT("'Room Details'!$B$1792")</f>
        <v>0</v>
      </c>
      <c r="B1790" cm="1">
        <f t="array" aca="1" ref="B1790" ca="1">INDIRECT("'Room Details'!$C$1792")</f>
        <v>0</v>
      </c>
      <c r="C1790" cm="1">
        <f t="array" aca="1" ref="C1790" ca="1">INDIRECT("'Room Details'!$D$1792")</f>
        <v>0</v>
      </c>
      <c r="D1790" cm="1">
        <f t="array" aca="1" ref="D1790" ca="1">INDIRECT("'Room Details'!$E$1792")</f>
        <v>0</v>
      </c>
      <c r="E1790" t="str" cm="1">
        <f t="array" aca="1" ref="E1790" ca="1">INDIRECT("'Room Details'!$F$1792")</f>
        <v xml:space="preserve"> </v>
      </c>
      <c r="F1790" cm="1">
        <f t="array" aca="1" ref="F1790" ca="1">INDIRECT("'Room Details'!$G$1792")</f>
        <v>0</v>
      </c>
      <c r="G1790" cm="1">
        <f t="array" aca="1" ref="G1790" ca="1">INDIRECT("'Room Details'!$H$1792")</f>
        <v>0</v>
      </c>
      <c r="H1790" cm="1">
        <f t="array" aca="1" ref="H1790" ca="1">INDIRECT("'Room Details'!$I$1792")</f>
        <v>0</v>
      </c>
      <c r="I1790" cm="1">
        <f t="array" aca="1" ref="I1790" ca="1">INDIRECT("'Room Details'!$J$1792")</f>
        <v>0</v>
      </c>
      <c r="J1790" cm="1">
        <f t="array" aca="1" ref="J1790" ca="1">INDIRECT("'Room Details'!$K$1792")</f>
        <v>0</v>
      </c>
      <c r="K1790" t="str" cm="1">
        <f t="array" aca="1" ref="K1790" ca="1">INDIRECT("'Room Details'!$L$1792")</f>
        <v xml:space="preserve"> </v>
      </c>
      <c r="L1790" cm="1">
        <f t="array" aca="1" ref="L1790" ca="1">INDIRECT("'Room Details'!$M$1792")</f>
        <v>0</v>
      </c>
      <c r="M1790" cm="1">
        <f t="array" aca="1" ref="M1790" ca="1">INDIRECT("'Room Details'!$N$1792")</f>
        <v>0</v>
      </c>
      <c r="N1790" cm="1">
        <f t="array" aca="1" ref="N1790" ca="1">INDIRECT("'Room Details'!$O$1792")</f>
        <v>0</v>
      </c>
      <c r="O1790" cm="1">
        <f t="array" aca="1" ref="O1790" ca="1">INDIRECT("'Room Details'!$P$1792")</f>
        <v>0</v>
      </c>
    </row>
    <row r="1791" spans="1:15" x14ac:dyDescent="0.25">
      <c r="A1791" cm="1">
        <f t="array" aca="1" ref="A1791" ca="1">INDIRECT("'Room Details'!$B$1793")</f>
        <v>0</v>
      </c>
      <c r="B1791" cm="1">
        <f t="array" aca="1" ref="B1791" ca="1">INDIRECT("'Room Details'!$C$1793")</f>
        <v>0</v>
      </c>
      <c r="C1791" cm="1">
        <f t="array" aca="1" ref="C1791" ca="1">INDIRECT("'Room Details'!$D$1793")</f>
        <v>0</v>
      </c>
      <c r="D1791" cm="1">
        <f t="array" aca="1" ref="D1791" ca="1">INDIRECT("'Room Details'!$E$1793")</f>
        <v>0</v>
      </c>
      <c r="E1791" t="str" cm="1">
        <f t="array" aca="1" ref="E1791" ca="1">INDIRECT("'Room Details'!$F$1793")</f>
        <v xml:space="preserve"> </v>
      </c>
      <c r="F1791" cm="1">
        <f t="array" aca="1" ref="F1791" ca="1">INDIRECT("'Room Details'!$G$1793")</f>
        <v>0</v>
      </c>
      <c r="G1791" cm="1">
        <f t="array" aca="1" ref="G1791" ca="1">INDIRECT("'Room Details'!$H$1793")</f>
        <v>0</v>
      </c>
      <c r="H1791" cm="1">
        <f t="array" aca="1" ref="H1791" ca="1">INDIRECT("'Room Details'!$I$1793")</f>
        <v>0</v>
      </c>
      <c r="I1791" cm="1">
        <f t="array" aca="1" ref="I1791" ca="1">INDIRECT("'Room Details'!$J$1793")</f>
        <v>0</v>
      </c>
      <c r="J1791" cm="1">
        <f t="array" aca="1" ref="J1791" ca="1">INDIRECT("'Room Details'!$K$1793")</f>
        <v>0</v>
      </c>
      <c r="K1791" t="str" cm="1">
        <f t="array" aca="1" ref="K1791" ca="1">INDIRECT("'Room Details'!$L$1793")</f>
        <v xml:space="preserve"> </v>
      </c>
      <c r="L1791" cm="1">
        <f t="array" aca="1" ref="L1791" ca="1">INDIRECT("'Room Details'!$M$1793")</f>
        <v>0</v>
      </c>
      <c r="M1791" cm="1">
        <f t="array" aca="1" ref="M1791" ca="1">INDIRECT("'Room Details'!$N$1793")</f>
        <v>0</v>
      </c>
      <c r="N1791" cm="1">
        <f t="array" aca="1" ref="N1791" ca="1">INDIRECT("'Room Details'!$O$1793")</f>
        <v>0</v>
      </c>
      <c r="O1791" cm="1">
        <f t="array" aca="1" ref="O1791" ca="1">INDIRECT("'Room Details'!$P$1793")</f>
        <v>0</v>
      </c>
    </row>
    <row r="1792" spans="1:15" x14ac:dyDescent="0.25">
      <c r="A1792" cm="1">
        <f t="array" aca="1" ref="A1792" ca="1">INDIRECT("'Room Details'!$B$1794")</f>
        <v>0</v>
      </c>
      <c r="B1792" cm="1">
        <f t="array" aca="1" ref="B1792" ca="1">INDIRECT("'Room Details'!$C$1794")</f>
        <v>0</v>
      </c>
      <c r="C1792" cm="1">
        <f t="array" aca="1" ref="C1792" ca="1">INDIRECT("'Room Details'!$D$1794")</f>
        <v>0</v>
      </c>
      <c r="D1792" cm="1">
        <f t="array" aca="1" ref="D1792" ca="1">INDIRECT("'Room Details'!$E$1794")</f>
        <v>0</v>
      </c>
      <c r="E1792" t="str" cm="1">
        <f t="array" aca="1" ref="E1792" ca="1">INDIRECT("'Room Details'!$F$1794")</f>
        <v xml:space="preserve"> </v>
      </c>
      <c r="F1792" cm="1">
        <f t="array" aca="1" ref="F1792" ca="1">INDIRECT("'Room Details'!$G$1794")</f>
        <v>0</v>
      </c>
      <c r="G1792" cm="1">
        <f t="array" aca="1" ref="G1792" ca="1">INDIRECT("'Room Details'!$H$1794")</f>
        <v>0</v>
      </c>
      <c r="H1792" cm="1">
        <f t="array" aca="1" ref="H1792" ca="1">INDIRECT("'Room Details'!$I$1794")</f>
        <v>0</v>
      </c>
      <c r="I1792" cm="1">
        <f t="array" aca="1" ref="I1792" ca="1">INDIRECT("'Room Details'!$J$1794")</f>
        <v>0</v>
      </c>
      <c r="J1792" cm="1">
        <f t="array" aca="1" ref="J1792" ca="1">INDIRECT("'Room Details'!$K$1794")</f>
        <v>0</v>
      </c>
      <c r="K1792" t="str" cm="1">
        <f t="array" aca="1" ref="K1792" ca="1">INDIRECT("'Room Details'!$L$1794")</f>
        <v xml:space="preserve"> </v>
      </c>
      <c r="L1792" cm="1">
        <f t="array" aca="1" ref="L1792" ca="1">INDIRECT("'Room Details'!$M$1794")</f>
        <v>0</v>
      </c>
      <c r="M1792" cm="1">
        <f t="array" aca="1" ref="M1792" ca="1">INDIRECT("'Room Details'!$N$1794")</f>
        <v>0</v>
      </c>
      <c r="N1792" cm="1">
        <f t="array" aca="1" ref="N1792" ca="1">INDIRECT("'Room Details'!$O$1794")</f>
        <v>0</v>
      </c>
      <c r="O1792" cm="1">
        <f t="array" aca="1" ref="O1792" ca="1">INDIRECT("'Room Details'!$P$1794")</f>
        <v>0</v>
      </c>
    </row>
    <row r="1793" spans="1:15" x14ac:dyDescent="0.25">
      <c r="A1793" cm="1">
        <f t="array" aca="1" ref="A1793" ca="1">INDIRECT("'Room Details'!$B$1795")</f>
        <v>0</v>
      </c>
      <c r="B1793" cm="1">
        <f t="array" aca="1" ref="B1793" ca="1">INDIRECT("'Room Details'!$C$1795")</f>
        <v>0</v>
      </c>
      <c r="C1793" cm="1">
        <f t="array" aca="1" ref="C1793" ca="1">INDIRECT("'Room Details'!$D$1795")</f>
        <v>0</v>
      </c>
      <c r="D1793" cm="1">
        <f t="array" aca="1" ref="D1793" ca="1">INDIRECT("'Room Details'!$E$1795")</f>
        <v>0</v>
      </c>
      <c r="E1793" t="str" cm="1">
        <f t="array" aca="1" ref="E1793" ca="1">INDIRECT("'Room Details'!$F$1795")</f>
        <v xml:space="preserve"> </v>
      </c>
      <c r="F1793" cm="1">
        <f t="array" aca="1" ref="F1793" ca="1">INDIRECT("'Room Details'!$G$1795")</f>
        <v>0</v>
      </c>
      <c r="G1793" cm="1">
        <f t="array" aca="1" ref="G1793" ca="1">INDIRECT("'Room Details'!$H$1795")</f>
        <v>0</v>
      </c>
      <c r="H1793" cm="1">
        <f t="array" aca="1" ref="H1793" ca="1">INDIRECT("'Room Details'!$I$1795")</f>
        <v>0</v>
      </c>
      <c r="I1793" cm="1">
        <f t="array" aca="1" ref="I1793" ca="1">INDIRECT("'Room Details'!$J$1795")</f>
        <v>0</v>
      </c>
      <c r="J1793" cm="1">
        <f t="array" aca="1" ref="J1793" ca="1">INDIRECT("'Room Details'!$K$1795")</f>
        <v>0</v>
      </c>
      <c r="K1793" t="str" cm="1">
        <f t="array" aca="1" ref="K1793" ca="1">INDIRECT("'Room Details'!$L$1795")</f>
        <v xml:space="preserve"> </v>
      </c>
      <c r="L1793" cm="1">
        <f t="array" aca="1" ref="L1793" ca="1">INDIRECT("'Room Details'!$M$1795")</f>
        <v>0</v>
      </c>
      <c r="M1793" cm="1">
        <f t="array" aca="1" ref="M1793" ca="1">INDIRECT("'Room Details'!$N$1795")</f>
        <v>0</v>
      </c>
      <c r="N1793" cm="1">
        <f t="array" aca="1" ref="N1793" ca="1">INDIRECT("'Room Details'!$O$1795")</f>
        <v>0</v>
      </c>
      <c r="O1793" cm="1">
        <f t="array" aca="1" ref="O1793" ca="1">INDIRECT("'Room Details'!$P$1795")</f>
        <v>0</v>
      </c>
    </row>
    <row r="1794" spans="1:15" x14ac:dyDescent="0.25">
      <c r="A1794" cm="1">
        <f t="array" aca="1" ref="A1794" ca="1">INDIRECT("'Room Details'!$B$1796")</f>
        <v>0</v>
      </c>
      <c r="B1794" cm="1">
        <f t="array" aca="1" ref="B1794" ca="1">INDIRECT("'Room Details'!$C$1796")</f>
        <v>0</v>
      </c>
      <c r="C1794" cm="1">
        <f t="array" aca="1" ref="C1794" ca="1">INDIRECT("'Room Details'!$D$1796")</f>
        <v>0</v>
      </c>
      <c r="D1794" cm="1">
        <f t="array" aca="1" ref="D1794" ca="1">INDIRECT("'Room Details'!$E$1796")</f>
        <v>0</v>
      </c>
      <c r="E1794" t="str" cm="1">
        <f t="array" aca="1" ref="E1794" ca="1">INDIRECT("'Room Details'!$F$1796")</f>
        <v xml:space="preserve"> </v>
      </c>
      <c r="F1794" cm="1">
        <f t="array" aca="1" ref="F1794" ca="1">INDIRECT("'Room Details'!$G$1796")</f>
        <v>0</v>
      </c>
      <c r="G1794" cm="1">
        <f t="array" aca="1" ref="G1794" ca="1">INDIRECT("'Room Details'!$H$1796")</f>
        <v>0</v>
      </c>
      <c r="H1794" cm="1">
        <f t="array" aca="1" ref="H1794" ca="1">INDIRECT("'Room Details'!$I$1796")</f>
        <v>0</v>
      </c>
      <c r="I1794" cm="1">
        <f t="array" aca="1" ref="I1794" ca="1">INDIRECT("'Room Details'!$J$1796")</f>
        <v>0</v>
      </c>
      <c r="J1794" cm="1">
        <f t="array" aca="1" ref="J1794" ca="1">INDIRECT("'Room Details'!$K$1796")</f>
        <v>0</v>
      </c>
      <c r="K1794" t="str" cm="1">
        <f t="array" aca="1" ref="K1794" ca="1">INDIRECT("'Room Details'!$L$1796")</f>
        <v xml:space="preserve"> </v>
      </c>
      <c r="L1794" cm="1">
        <f t="array" aca="1" ref="L1794" ca="1">INDIRECT("'Room Details'!$M$1796")</f>
        <v>0</v>
      </c>
      <c r="M1794" cm="1">
        <f t="array" aca="1" ref="M1794" ca="1">INDIRECT("'Room Details'!$N$1796")</f>
        <v>0</v>
      </c>
      <c r="N1794" cm="1">
        <f t="array" aca="1" ref="N1794" ca="1">INDIRECT("'Room Details'!$O$1796")</f>
        <v>0</v>
      </c>
      <c r="O1794" cm="1">
        <f t="array" aca="1" ref="O1794" ca="1">INDIRECT("'Room Details'!$P$1796")</f>
        <v>0</v>
      </c>
    </row>
    <row r="1795" spans="1:15" x14ac:dyDescent="0.25">
      <c r="A1795" cm="1">
        <f t="array" aca="1" ref="A1795" ca="1">INDIRECT("'Room Details'!$B$1797")</f>
        <v>0</v>
      </c>
      <c r="B1795" cm="1">
        <f t="array" aca="1" ref="B1795" ca="1">INDIRECT("'Room Details'!$C$1797")</f>
        <v>0</v>
      </c>
      <c r="C1795" cm="1">
        <f t="array" aca="1" ref="C1795" ca="1">INDIRECT("'Room Details'!$D$1797")</f>
        <v>0</v>
      </c>
      <c r="D1795" cm="1">
        <f t="array" aca="1" ref="D1795" ca="1">INDIRECT("'Room Details'!$E$1797")</f>
        <v>0</v>
      </c>
      <c r="E1795" t="str" cm="1">
        <f t="array" aca="1" ref="E1795" ca="1">INDIRECT("'Room Details'!$F$1797")</f>
        <v xml:space="preserve"> </v>
      </c>
      <c r="F1795" cm="1">
        <f t="array" aca="1" ref="F1795" ca="1">INDIRECT("'Room Details'!$G$1797")</f>
        <v>0</v>
      </c>
      <c r="G1795" cm="1">
        <f t="array" aca="1" ref="G1795" ca="1">INDIRECT("'Room Details'!$H$1797")</f>
        <v>0</v>
      </c>
      <c r="H1795" cm="1">
        <f t="array" aca="1" ref="H1795" ca="1">INDIRECT("'Room Details'!$I$1797")</f>
        <v>0</v>
      </c>
      <c r="I1795" cm="1">
        <f t="array" aca="1" ref="I1795" ca="1">INDIRECT("'Room Details'!$J$1797")</f>
        <v>0</v>
      </c>
      <c r="J1795" cm="1">
        <f t="array" aca="1" ref="J1795" ca="1">INDIRECT("'Room Details'!$K$1797")</f>
        <v>0</v>
      </c>
      <c r="K1795" t="str" cm="1">
        <f t="array" aca="1" ref="K1795" ca="1">INDIRECT("'Room Details'!$L$1797")</f>
        <v xml:space="preserve"> </v>
      </c>
      <c r="L1795" cm="1">
        <f t="array" aca="1" ref="L1795" ca="1">INDIRECT("'Room Details'!$M$1797")</f>
        <v>0</v>
      </c>
      <c r="M1795" cm="1">
        <f t="array" aca="1" ref="M1795" ca="1">INDIRECT("'Room Details'!$N$1797")</f>
        <v>0</v>
      </c>
      <c r="N1795" cm="1">
        <f t="array" aca="1" ref="N1795" ca="1">INDIRECT("'Room Details'!$O$1797")</f>
        <v>0</v>
      </c>
      <c r="O1795" cm="1">
        <f t="array" aca="1" ref="O1795" ca="1">INDIRECT("'Room Details'!$P$1797")</f>
        <v>0</v>
      </c>
    </row>
    <row r="1796" spans="1:15" x14ac:dyDescent="0.25">
      <c r="A1796" cm="1">
        <f t="array" aca="1" ref="A1796" ca="1">INDIRECT("'Room Details'!$B$1798")</f>
        <v>0</v>
      </c>
      <c r="B1796" cm="1">
        <f t="array" aca="1" ref="B1796" ca="1">INDIRECT("'Room Details'!$C$1798")</f>
        <v>0</v>
      </c>
      <c r="C1796" cm="1">
        <f t="array" aca="1" ref="C1796" ca="1">INDIRECT("'Room Details'!$D$1798")</f>
        <v>0</v>
      </c>
      <c r="D1796" cm="1">
        <f t="array" aca="1" ref="D1796" ca="1">INDIRECT("'Room Details'!$E$1798")</f>
        <v>0</v>
      </c>
      <c r="E1796" t="str" cm="1">
        <f t="array" aca="1" ref="E1796" ca="1">INDIRECT("'Room Details'!$F$1798")</f>
        <v xml:space="preserve"> </v>
      </c>
      <c r="F1796" cm="1">
        <f t="array" aca="1" ref="F1796" ca="1">INDIRECT("'Room Details'!$G$1798")</f>
        <v>0</v>
      </c>
      <c r="G1796" cm="1">
        <f t="array" aca="1" ref="G1796" ca="1">INDIRECT("'Room Details'!$H$1798")</f>
        <v>0</v>
      </c>
      <c r="H1796" cm="1">
        <f t="array" aca="1" ref="H1796" ca="1">INDIRECT("'Room Details'!$I$1798")</f>
        <v>0</v>
      </c>
      <c r="I1796" cm="1">
        <f t="array" aca="1" ref="I1796" ca="1">INDIRECT("'Room Details'!$J$1798")</f>
        <v>0</v>
      </c>
      <c r="J1796" cm="1">
        <f t="array" aca="1" ref="J1796" ca="1">INDIRECT("'Room Details'!$K$1798")</f>
        <v>0</v>
      </c>
      <c r="K1796" t="str" cm="1">
        <f t="array" aca="1" ref="K1796" ca="1">INDIRECT("'Room Details'!$L$1798")</f>
        <v xml:space="preserve"> </v>
      </c>
      <c r="L1796" cm="1">
        <f t="array" aca="1" ref="L1796" ca="1">INDIRECT("'Room Details'!$M$1798")</f>
        <v>0</v>
      </c>
      <c r="M1796" cm="1">
        <f t="array" aca="1" ref="M1796" ca="1">INDIRECT("'Room Details'!$N$1798")</f>
        <v>0</v>
      </c>
      <c r="N1796" cm="1">
        <f t="array" aca="1" ref="N1796" ca="1">INDIRECT("'Room Details'!$O$1798")</f>
        <v>0</v>
      </c>
      <c r="O1796" cm="1">
        <f t="array" aca="1" ref="O1796" ca="1">INDIRECT("'Room Details'!$P$1798")</f>
        <v>0</v>
      </c>
    </row>
    <row r="1797" spans="1:15" x14ac:dyDescent="0.25">
      <c r="A1797" cm="1">
        <f t="array" aca="1" ref="A1797" ca="1">INDIRECT("'Room Details'!$B$1799")</f>
        <v>0</v>
      </c>
      <c r="B1797" cm="1">
        <f t="array" aca="1" ref="B1797" ca="1">INDIRECT("'Room Details'!$C$1799")</f>
        <v>0</v>
      </c>
      <c r="C1797" cm="1">
        <f t="array" aca="1" ref="C1797" ca="1">INDIRECT("'Room Details'!$D$1799")</f>
        <v>0</v>
      </c>
      <c r="D1797" cm="1">
        <f t="array" aca="1" ref="D1797" ca="1">INDIRECT("'Room Details'!$E$1799")</f>
        <v>0</v>
      </c>
      <c r="E1797" t="str" cm="1">
        <f t="array" aca="1" ref="E1797" ca="1">INDIRECT("'Room Details'!$F$1799")</f>
        <v xml:space="preserve"> </v>
      </c>
      <c r="F1797" cm="1">
        <f t="array" aca="1" ref="F1797" ca="1">INDIRECT("'Room Details'!$G$1799")</f>
        <v>0</v>
      </c>
      <c r="G1797" cm="1">
        <f t="array" aca="1" ref="G1797" ca="1">INDIRECT("'Room Details'!$H$1799")</f>
        <v>0</v>
      </c>
      <c r="H1797" cm="1">
        <f t="array" aca="1" ref="H1797" ca="1">INDIRECT("'Room Details'!$I$1799")</f>
        <v>0</v>
      </c>
      <c r="I1797" cm="1">
        <f t="array" aca="1" ref="I1797" ca="1">INDIRECT("'Room Details'!$J$1799")</f>
        <v>0</v>
      </c>
      <c r="J1797" cm="1">
        <f t="array" aca="1" ref="J1797" ca="1">INDIRECT("'Room Details'!$K$1799")</f>
        <v>0</v>
      </c>
      <c r="K1797" t="str" cm="1">
        <f t="array" aca="1" ref="K1797" ca="1">INDIRECT("'Room Details'!$L$1799")</f>
        <v xml:space="preserve"> </v>
      </c>
      <c r="L1797" cm="1">
        <f t="array" aca="1" ref="L1797" ca="1">INDIRECT("'Room Details'!$M$1799")</f>
        <v>0</v>
      </c>
      <c r="M1797" cm="1">
        <f t="array" aca="1" ref="M1797" ca="1">INDIRECT("'Room Details'!$N$1799")</f>
        <v>0</v>
      </c>
      <c r="N1797" cm="1">
        <f t="array" aca="1" ref="N1797" ca="1">INDIRECT("'Room Details'!$O$1799")</f>
        <v>0</v>
      </c>
      <c r="O1797" cm="1">
        <f t="array" aca="1" ref="O1797" ca="1">INDIRECT("'Room Details'!$P$1799")</f>
        <v>0</v>
      </c>
    </row>
    <row r="1798" spans="1:15" x14ac:dyDescent="0.25">
      <c r="A1798" cm="1">
        <f t="array" aca="1" ref="A1798" ca="1">INDIRECT("'Room Details'!$B$1800")</f>
        <v>0</v>
      </c>
      <c r="B1798" cm="1">
        <f t="array" aca="1" ref="B1798" ca="1">INDIRECT("'Room Details'!$C$1800")</f>
        <v>0</v>
      </c>
      <c r="C1798" cm="1">
        <f t="array" aca="1" ref="C1798" ca="1">INDIRECT("'Room Details'!$D$1800")</f>
        <v>0</v>
      </c>
      <c r="D1798" cm="1">
        <f t="array" aca="1" ref="D1798" ca="1">INDIRECT("'Room Details'!$E$1800")</f>
        <v>0</v>
      </c>
      <c r="E1798" t="str" cm="1">
        <f t="array" aca="1" ref="E1798" ca="1">INDIRECT("'Room Details'!$F$1800")</f>
        <v xml:space="preserve"> </v>
      </c>
      <c r="F1798" cm="1">
        <f t="array" aca="1" ref="F1798" ca="1">INDIRECT("'Room Details'!$G$1800")</f>
        <v>0</v>
      </c>
      <c r="G1798" cm="1">
        <f t="array" aca="1" ref="G1798" ca="1">INDIRECT("'Room Details'!$H$1800")</f>
        <v>0</v>
      </c>
      <c r="H1798" cm="1">
        <f t="array" aca="1" ref="H1798" ca="1">INDIRECT("'Room Details'!$I$1800")</f>
        <v>0</v>
      </c>
      <c r="I1798" cm="1">
        <f t="array" aca="1" ref="I1798" ca="1">INDIRECT("'Room Details'!$J$1800")</f>
        <v>0</v>
      </c>
      <c r="J1798" cm="1">
        <f t="array" aca="1" ref="J1798" ca="1">INDIRECT("'Room Details'!$K$1800")</f>
        <v>0</v>
      </c>
      <c r="K1798" t="str" cm="1">
        <f t="array" aca="1" ref="K1798" ca="1">INDIRECT("'Room Details'!$L$1800")</f>
        <v xml:space="preserve"> </v>
      </c>
      <c r="L1798" cm="1">
        <f t="array" aca="1" ref="L1798" ca="1">INDIRECT("'Room Details'!$M$1800")</f>
        <v>0</v>
      </c>
      <c r="M1798" cm="1">
        <f t="array" aca="1" ref="M1798" ca="1">INDIRECT("'Room Details'!$N$1800")</f>
        <v>0</v>
      </c>
      <c r="N1798" cm="1">
        <f t="array" aca="1" ref="N1798" ca="1">INDIRECT("'Room Details'!$O$1800")</f>
        <v>0</v>
      </c>
      <c r="O1798" cm="1">
        <f t="array" aca="1" ref="O1798" ca="1">INDIRECT("'Room Details'!$P$1800")</f>
        <v>0</v>
      </c>
    </row>
    <row r="1799" spans="1:15" x14ac:dyDescent="0.25">
      <c r="A1799" cm="1">
        <f t="array" aca="1" ref="A1799" ca="1">INDIRECT("'Room Details'!$B$1801")</f>
        <v>0</v>
      </c>
      <c r="B1799" cm="1">
        <f t="array" aca="1" ref="B1799" ca="1">INDIRECT("'Room Details'!$C$1801")</f>
        <v>0</v>
      </c>
      <c r="C1799" cm="1">
        <f t="array" aca="1" ref="C1799" ca="1">INDIRECT("'Room Details'!$D$1801")</f>
        <v>0</v>
      </c>
      <c r="D1799" cm="1">
        <f t="array" aca="1" ref="D1799" ca="1">INDIRECT("'Room Details'!$E$1801")</f>
        <v>0</v>
      </c>
      <c r="E1799" t="str" cm="1">
        <f t="array" aca="1" ref="E1799" ca="1">INDIRECT("'Room Details'!$F$1801")</f>
        <v xml:space="preserve"> </v>
      </c>
      <c r="F1799" cm="1">
        <f t="array" aca="1" ref="F1799" ca="1">INDIRECT("'Room Details'!$G$1801")</f>
        <v>0</v>
      </c>
      <c r="G1799" cm="1">
        <f t="array" aca="1" ref="G1799" ca="1">INDIRECT("'Room Details'!$H$1801")</f>
        <v>0</v>
      </c>
      <c r="H1799" cm="1">
        <f t="array" aca="1" ref="H1799" ca="1">INDIRECT("'Room Details'!$I$1801")</f>
        <v>0</v>
      </c>
      <c r="I1799" cm="1">
        <f t="array" aca="1" ref="I1799" ca="1">INDIRECT("'Room Details'!$J$1801")</f>
        <v>0</v>
      </c>
      <c r="J1799" cm="1">
        <f t="array" aca="1" ref="J1799" ca="1">INDIRECT("'Room Details'!$K$1801")</f>
        <v>0</v>
      </c>
      <c r="K1799" t="str" cm="1">
        <f t="array" aca="1" ref="K1799" ca="1">INDIRECT("'Room Details'!$L$1801")</f>
        <v xml:space="preserve"> </v>
      </c>
      <c r="L1799" cm="1">
        <f t="array" aca="1" ref="L1799" ca="1">INDIRECT("'Room Details'!$M$1801")</f>
        <v>0</v>
      </c>
      <c r="M1799" cm="1">
        <f t="array" aca="1" ref="M1799" ca="1">INDIRECT("'Room Details'!$N$1801")</f>
        <v>0</v>
      </c>
      <c r="N1799" cm="1">
        <f t="array" aca="1" ref="N1799" ca="1">INDIRECT("'Room Details'!$O$1801")</f>
        <v>0</v>
      </c>
      <c r="O1799" cm="1">
        <f t="array" aca="1" ref="O1799" ca="1">INDIRECT("'Room Details'!$P$1801")</f>
        <v>0</v>
      </c>
    </row>
    <row r="1800" spans="1:15" x14ac:dyDescent="0.25">
      <c r="A1800" cm="1">
        <f t="array" aca="1" ref="A1800" ca="1">INDIRECT("'Room Details'!$B$1802")</f>
        <v>0</v>
      </c>
      <c r="B1800" cm="1">
        <f t="array" aca="1" ref="B1800" ca="1">INDIRECT("'Room Details'!$C$1802")</f>
        <v>0</v>
      </c>
      <c r="C1800" cm="1">
        <f t="array" aca="1" ref="C1800" ca="1">INDIRECT("'Room Details'!$D$1802")</f>
        <v>0</v>
      </c>
      <c r="D1800" cm="1">
        <f t="array" aca="1" ref="D1800" ca="1">INDIRECT("'Room Details'!$E$1802")</f>
        <v>0</v>
      </c>
      <c r="E1800" t="str" cm="1">
        <f t="array" aca="1" ref="E1800" ca="1">INDIRECT("'Room Details'!$F$1802")</f>
        <v xml:space="preserve"> </v>
      </c>
      <c r="F1800" cm="1">
        <f t="array" aca="1" ref="F1800" ca="1">INDIRECT("'Room Details'!$G$1802")</f>
        <v>0</v>
      </c>
      <c r="G1800" cm="1">
        <f t="array" aca="1" ref="G1800" ca="1">INDIRECT("'Room Details'!$H$1802")</f>
        <v>0</v>
      </c>
      <c r="H1800" cm="1">
        <f t="array" aca="1" ref="H1800" ca="1">INDIRECT("'Room Details'!$I$1802")</f>
        <v>0</v>
      </c>
      <c r="I1800" cm="1">
        <f t="array" aca="1" ref="I1800" ca="1">INDIRECT("'Room Details'!$J$1802")</f>
        <v>0</v>
      </c>
      <c r="J1800" cm="1">
        <f t="array" aca="1" ref="J1800" ca="1">INDIRECT("'Room Details'!$K$1802")</f>
        <v>0</v>
      </c>
      <c r="K1800" t="str" cm="1">
        <f t="array" aca="1" ref="K1800" ca="1">INDIRECT("'Room Details'!$L$1802")</f>
        <v xml:space="preserve"> </v>
      </c>
      <c r="L1800" cm="1">
        <f t="array" aca="1" ref="L1800" ca="1">INDIRECT("'Room Details'!$M$1802")</f>
        <v>0</v>
      </c>
      <c r="M1800" cm="1">
        <f t="array" aca="1" ref="M1800" ca="1">INDIRECT("'Room Details'!$N$1802")</f>
        <v>0</v>
      </c>
      <c r="N1800" cm="1">
        <f t="array" aca="1" ref="N1800" ca="1">INDIRECT("'Room Details'!$O$1802")</f>
        <v>0</v>
      </c>
      <c r="O1800" cm="1">
        <f t="array" aca="1" ref="O1800" ca="1">INDIRECT("'Room Details'!$P$1802")</f>
        <v>0</v>
      </c>
    </row>
    <row r="1801" spans="1:15" x14ac:dyDescent="0.25">
      <c r="A1801" cm="1">
        <f t="array" aca="1" ref="A1801" ca="1">INDIRECT("'Room Details'!$B$1803")</f>
        <v>0</v>
      </c>
      <c r="B1801" cm="1">
        <f t="array" aca="1" ref="B1801" ca="1">INDIRECT("'Room Details'!$C$1803")</f>
        <v>0</v>
      </c>
      <c r="C1801" cm="1">
        <f t="array" aca="1" ref="C1801" ca="1">INDIRECT("'Room Details'!$D$1803")</f>
        <v>0</v>
      </c>
      <c r="D1801" cm="1">
        <f t="array" aca="1" ref="D1801" ca="1">INDIRECT("'Room Details'!$E$1803")</f>
        <v>0</v>
      </c>
      <c r="E1801" t="str" cm="1">
        <f t="array" aca="1" ref="E1801" ca="1">INDIRECT("'Room Details'!$F$1803")</f>
        <v xml:space="preserve"> </v>
      </c>
      <c r="F1801" cm="1">
        <f t="array" aca="1" ref="F1801" ca="1">INDIRECT("'Room Details'!$G$1803")</f>
        <v>0</v>
      </c>
      <c r="G1801" cm="1">
        <f t="array" aca="1" ref="G1801" ca="1">INDIRECT("'Room Details'!$H$1803")</f>
        <v>0</v>
      </c>
      <c r="H1801" cm="1">
        <f t="array" aca="1" ref="H1801" ca="1">INDIRECT("'Room Details'!$I$1803")</f>
        <v>0</v>
      </c>
      <c r="I1801" cm="1">
        <f t="array" aca="1" ref="I1801" ca="1">INDIRECT("'Room Details'!$J$1803")</f>
        <v>0</v>
      </c>
      <c r="J1801" cm="1">
        <f t="array" aca="1" ref="J1801" ca="1">INDIRECT("'Room Details'!$K$1803")</f>
        <v>0</v>
      </c>
      <c r="K1801" t="str" cm="1">
        <f t="array" aca="1" ref="K1801" ca="1">INDIRECT("'Room Details'!$L$1803")</f>
        <v xml:space="preserve"> </v>
      </c>
      <c r="L1801" cm="1">
        <f t="array" aca="1" ref="L1801" ca="1">INDIRECT("'Room Details'!$M$1803")</f>
        <v>0</v>
      </c>
      <c r="M1801" cm="1">
        <f t="array" aca="1" ref="M1801" ca="1">INDIRECT("'Room Details'!$N$1803")</f>
        <v>0</v>
      </c>
      <c r="N1801" cm="1">
        <f t="array" aca="1" ref="N1801" ca="1">INDIRECT("'Room Details'!$O$1803")</f>
        <v>0</v>
      </c>
      <c r="O1801" cm="1">
        <f t="array" aca="1" ref="O1801" ca="1">INDIRECT("'Room Details'!$P$1803")</f>
        <v>0</v>
      </c>
    </row>
    <row r="1802" spans="1:15" x14ac:dyDescent="0.25">
      <c r="A1802" cm="1">
        <f t="array" aca="1" ref="A1802" ca="1">INDIRECT("'Room Details'!$B$1804")</f>
        <v>0</v>
      </c>
      <c r="B1802" cm="1">
        <f t="array" aca="1" ref="B1802" ca="1">INDIRECT("'Room Details'!$C$1804")</f>
        <v>0</v>
      </c>
      <c r="C1802" cm="1">
        <f t="array" aca="1" ref="C1802" ca="1">INDIRECT("'Room Details'!$D$1804")</f>
        <v>0</v>
      </c>
      <c r="D1802" cm="1">
        <f t="array" aca="1" ref="D1802" ca="1">INDIRECT("'Room Details'!$E$1804")</f>
        <v>0</v>
      </c>
      <c r="E1802" t="str" cm="1">
        <f t="array" aca="1" ref="E1802" ca="1">INDIRECT("'Room Details'!$F$1804")</f>
        <v xml:space="preserve"> </v>
      </c>
      <c r="F1802" cm="1">
        <f t="array" aca="1" ref="F1802" ca="1">INDIRECT("'Room Details'!$G$1804")</f>
        <v>0</v>
      </c>
      <c r="G1802" cm="1">
        <f t="array" aca="1" ref="G1802" ca="1">INDIRECT("'Room Details'!$H$1804")</f>
        <v>0</v>
      </c>
      <c r="H1802" cm="1">
        <f t="array" aca="1" ref="H1802" ca="1">INDIRECT("'Room Details'!$I$1804")</f>
        <v>0</v>
      </c>
      <c r="I1802" cm="1">
        <f t="array" aca="1" ref="I1802" ca="1">INDIRECT("'Room Details'!$J$1804")</f>
        <v>0</v>
      </c>
      <c r="J1802" cm="1">
        <f t="array" aca="1" ref="J1802" ca="1">INDIRECT("'Room Details'!$K$1804")</f>
        <v>0</v>
      </c>
      <c r="K1802" t="str" cm="1">
        <f t="array" aca="1" ref="K1802" ca="1">INDIRECT("'Room Details'!$L$1804")</f>
        <v xml:space="preserve"> </v>
      </c>
      <c r="L1802" cm="1">
        <f t="array" aca="1" ref="L1802" ca="1">INDIRECT("'Room Details'!$M$1804")</f>
        <v>0</v>
      </c>
      <c r="M1802" cm="1">
        <f t="array" aca="1" ref="M1802" ca="1">INDIRECT("'Room Details'!$N$1804")</f>
        <v>0</v>
      </c>
      <c r="N1802" cm="1">
        <f t="array" aca="1" ref="N1802" ca="1">INDIRECT("'Room Details'!$O$1804")</f>
        <v>0</v>
      </c>
      <c r="O1802" cm="1">
        <f t="array" aca="1" ref="O1802" ca="1">INDIRECT("'Room Details'!$P$1804")</f>
        <v>0</v>
      </c>
    </row>
    <row r="1803" spans="1:15" x14ac:dyDescent="0.25">
      <c r="A1803" cm="1">
        <f t="array" aca="1" ref="A1803" ca="1">INDIRECT("'Room Details'!$B$1805")</f>
        <v>0</v>
      </c>
      <c r="B1803" cm="1">
        <f t="array" aca="1" ref="B1803" ca="1">INDIRECT("'Room Details'!$C$1805")</f>
        <v>0</v>
      </c>
      <c r="C1803" cm="1">
        <f t="array" aca="1" ref="C1803" ca="1">INDIRECT("'Room Details'!$D$1805")</f>
        <v>0</v>
      </c>
      <c r="D1803" cm="1">
        <f t="array" aca="1" ref="D1803" ca="1">INDIRECT("'Room Details'!$E$1805")</f>
        <v>0</v>
      </c>
      <c r="E1803" t="str" cm="1">
        <f t="array" aca="1" ref="E1803" ca="1">INDIRECT("'Room Details'!$F$1805")</f>
        <v xml:space="preserve"> </v>
      </c>
      <c r="F1803" cm="1">
        <f t="array" aca="1" ref="F1803" ca="1">INDIRECT("'Room Details'!$G$1805")</f>
        <v>0</v>
      </c>
      <c r="G1803" cm="1">
        <f t="array" aca="1" ref="G1803" ca="1">INDIRECT("'Room Details'!$H$1805")</f>
        <v>0</v>
      </c>
      <c r="H1803" cm="1">
        <f t="array" aca="1" ref="H1803" ca="1">INDIRECT("'Room Details'!$I$1805")</f>
        <v>0</v>
      </c>
      <c r="I1803" cm="1">
        <f t="array" aca="1" ref="I1803" ca="1">INDIRECT("'Room Details'!$J$1805")</f>
        <v>0</v>
      </c>
      <c r="J1803" cm="1">
        <f t="array" aca="1" ref="J1803" ca="1">INDIRECT("'Room Details'!$K$1805")</f>
        <v>0</v>
      </c>
      <c r="K1803" t="str" cm="1">
        <f t="array" aca="1" ref="K1803" ca="1">INDIRECT("'Room Details'!$L$1805")</f>
        <v xml:space="preserve"> </v>
      </c>
      <c r="L1803" cm="1">
        <f t="array" aca="1" ref="L1803" ca="1">INDIRECT("'Room Details'!$M$1805")</f>
        <v>0</v>
      </c>
      <c r="M1803" cm="1">
        <f t="array" aca="1" ref="M1803" ca="1">INDIRECT("'Room Details'!$N$1805")</f>
        <v>0</v>
      </c>
      <c r="N1803" cm="1">
        <f t="array" aca="1" ref="N1803" ca="1">INDIRECT("'Room Details'!$O$1805")</f>
        <v>0</v>
      </c>
      <c r="O1803" cm="1">
        <f t="array" aca="1" ref="O1803" ca="1">INDIRECT("'Room Details'!$P$1805")</f>
        <v>0</v>
      </c>
    </row>
    <row r="1804" spans="1:15" x14ac:dyDescent="0.25">
      <c r="A1804" cm="1">
        <f t="array" aca="1" ref="A1804" ca="1">INDIRECT("'Room Details'!$B$1806")</f>
        <v>0</v>
      </c>
      <c r="B1804" cm="1">
        <f t="array" aca="1" ref="B1804" ca="1">INDIRECT("'Room Details'!$C$1806")</f>
        <v>0</v>
      </c>
      <c r="C1804" cm="1">
        <f t="array" aca="1" ref="C1804" ca="1">INDIRECT("'Room Details'!$D$1806")</f>
        <v>0</v>
      </c>
      <c r="D1804" cm="1">
        <f t="array" aca="1" ref="D1804" ca="1">INDIRECT("'Room Details'!$E$1806")</f>
        <v>0</v>
      </c>
      <c r="E1804" t="str" cm="1">
        <f t="array" aca="1" ref="E1804" ca="1">INDIRECT("'Room Details'!$F$1806")</f>
        <v xml:space="preserve"> </v>
      </c>
      <c r="F1804" cm="1">
        <f t="array" aca="1" ref="F1804" ca="1">INDIRECT("'Room Details'!$G$1806")</f>
        <v>0</v>
      </c>
      <c r="G1804" cm="1">
        <f t="array" aca="1" ref="G1804" ca="1">INDIRECT("'Room Details'!$H$1806")</f>
        <v>0</v>
      </c>
      <c r="H1804" cm="1">
        <f t="array" aca="1" ref="H1804" ca="1">INDIRECT("'Room Details'!$I$1806")</f>
        <v>0</v>
      </c>
      <c r="I1804" cm="1">
        <f t="array" aca="1" ref="I1804" ca="1">INDIRECT("'Room Details'!$J$1806")</f>
        <v>0</v>
      </c>
      <c r="J1804" cm="1">
        <f t="array" aca="1" ref="J1804" ca="1">INDIRECT("'Room Details'!$K$1806")</f>
        <v>0</v>
      </c>
      <c r="K1804" t="str" cm="1">
        <f t="array" aca="1" ref="K1804" ca="1">INDIRECT("'Room Details'!$L$1806")</f>
        <v xml:space="preserve"> </v>
      </c>
      <c r="L1804" cm="1">
        <f t="array" aca="1" ref="L1804" ca="1">INDIRECT("'Room Details'!$M$1806")</f>
        <v>0</v>
      </c>
      <c r="M1804" cm="1">
        <f t="array" aca="1" ref="M1804" ca="1">INDIRECT("'Room Details'!$N$1806")</f>
        <v>0</v>
      </c>
      <c r="N1804" cm="1">
        <f t="array" aca="1" ref="N1804" ca="1">INDIRECT("'Room Details'!$O$1806")</f>
        <v>0</v>
      </c>
      <c r="O1804" cm="1">
        <f t="array" aca="1" ref="O1804" ca="1">INDIRECT("'Room Details'!$P$1806")</f>
        <v>0</v>
      </c>
    </row>
    <row r="1805" spans="1:15" x14ac:dyDescent="0.25">
      <c r="A1805" cm="1">
        <f t="array" aca="1" ref="A1805" ca="1">INDIRECT("'Room Details'!$B$1807")</f>
        <v>0</v>
      </c>
      <c r="B1805" cm="1">
        <f t="array" aca="1" ref="B1805" ca="1">INDIRECT("'Room Details'!$C$1807")</f>
        <v>0</v>
      </c>
      <c r="C1805" cm="1">
        <f t="array" aca="1" ref="C1805" ca="1">INDIRECT("'Room Details'!$D$1807")</f>
        <v>0</v>
      </c>
      <c r="D1805" cm="1">
        <f t="array" aca="1" ref="D1805" ca="1">INDIRECT("'Room Details'!$E$1807")</f>
        <v>0</v>
      </c>
      <c r="E1805" t="str" cm="1">
        <f t="array" aca="1" ref="E1805" ca="1">INDIRECT("'Room Details'!$F$1807")</f>
        <v xml:space="preserve"> </v>
      </c>
      <c r="F1805" cm="1">
        <f t="array" aca="1" ref="F1805" ca="1">INDIRECT("'Room Details'!$G$1807")</f>
        <v>0</v>
      </c>
      <c r="G1805" cm="1">
        <f t="array" aca="1" ref="G1805" ca="1">INDIRECT("'Room Details'!$H$1807")</f>
        <v>0</v>
      </c>
      <c r="H1805" cm="1">
        <f t="array" aca="1" ref="H1805" ca="1">INDIRECT("'Room Details'!$I$1807")</f>
        <v>0</v>
      </c>
      <c r="I1805" cm="1">
        <f t="array" aca="1" ref="I1805" ca="1">INDIRECT("'Room Details'!$J$1807")</f>
        <v>0</v>
      </c>
      <c r="J1805" cm="1">
        <f t="array" aca="1" ref="J1805" ca="1">INDIRECT("'Room Details'!$K$1807")</f>
        <v>0</v>
      </c>
      <c r="K1805" t="str" cm="1">
        <f t="array" aca="1" ref="K1805" ca="1">INDIRECT("'Room Details'!$L$1807")</f>
        <v xml:space="preserve"> </v>
      </c>
      <c r="L1805" cm="1">
        <f t="array" aca="1" ref="L1805" ca="1">INDIRECT("'Room Details'!$M$1807")</f>
        <v>0</v>
      </c>
      <c r="M1805" cm="1">
        <f t="array" aca="1" ref="M1805" ca="1">INDIRECT("'Room Details'!$N$1807")</f>
        <v>0</v>
      </c>
      <c r="N1805" cm="1">
        <f t="array" aca="1" ref="N1805" ca="1">INDIRECT("'Room Details'!$O$1807")</f>
        <v>0</v>
      </c>
      <c r="O1805" cm="1">
        <f t="array" aca="1" ref="O1805" ca="1">INDIRECT("'Room Details'!$P$1807")</f>
        <v>0</v>
      </c>
    </row>
    <row r="1806" spans="1:15" x14ac:dyDescent="0.25">
      <c r="A1806" cm="1">
        <f t="array" aca="1" ref="A1806" ca="1">INDIRECT("'Room Details'!$B$1808")</f>
        <v>0</v>
      </c>
      <c r="B1806" cm="1">
        <f t="array" aca="1" ref="B1806" ca="1">INDIRECT("'Room Details'!$C$1808")</f>
        <v>0</v>
      </c>
      <c r="C1806" cm="1">
        <f t="array" aca="1" ref="C1806" ca="1">INDIRECT("'Room Details'!$D$1808")</f>
        <v>0</v>
      </c>
      <c r="D1806" cm="1">
        <f t="array" aca="1" ref="D1806" ca="1">INDIRECT("'Room Details'!$E$1808")</f>
        <v>0</v>
      </c>
      <c r="E1806" t="str" cm="1">
        <f t="array" aca="1" ref="E1806" ca="1">INDIRECT("'Room Details'!$F$1808")</f>
        <v xml:space="preserve"> </v>
      </c>
      <c r="F1806" cm="1">
        <f t="array" aca="1" ref="F1806" ca="1">INDIRECT("'Room Details'!$G$1808")</f>
        <v>0</v>
      </c>
      <c r="G1806" cm="1">
        <f t="array" aca="1" ref="G1806" ca="1">INDIRECT("'Room Details'!$H$1808")</f>
        <v>0</v>
      </c>
      <c r="H1806" cm="1">
        <f t="array" aca="1" ref="H1806" ca="1">INDIRECT("'Room Details'!$I$1808")</f>
        <v>0</v>
      </c>
      <c r="I1806" cm="1">
        <f t="array" aca="1" ref="I1806" ca="1">INDIRECT("'Room Details'!$J$1808")</f>
        <v>0</v>
      </c>
      <c r="J1806" cm="1">
        <f t="array" aca="1" ref="J1806" ca="1">INDIRECT("'Room Details'!$K$1808")</f>
        <v>0</v>
      </c>
      <c r="K1806" t="str" cm="1">
        <f t="array" aca="1" ref="K1806" ca="1">INDIRECT("'Room Details'!$L$1808")</f>
        <v xml:space="preserve"> </v>
      </c>
      <c r="L1806" cm="1">
        <f t="array" aca="1" ref="L1806" ca="1">INDIRECT("'Room Details'!$M$1808")</f>
        <v>0</v>
      </c>
      <c r="M1806" cm="1">
        <f t="array" aca="1" ref="M1806" ca="1">INDIRECT("'Room Details'!$N$1808")</f>
        <v>0</v>
      </c>
      <c r="N1806" cm="1">
        <f t="array" aca="1" ref="N1806" ca="1">INDIRECT("'Room Details'!$O$1808")</f>
        <v>0</v>
      </c>
      <c r="O1806" cm="1">
        <f t="array" aca="1" ref="O1806" ca="1">INDIRECT("'Room Details'!$P$1808")</f>
        <v>0</v>
      </c>
    </row>
    <row r="1807" spans="1:15" x14ac:dyDescent="0.25">
      <c r="A1807" cm="1">
        <f t="array" aca="1" ref="A1807" ca="1">INDIRECT("'Room Details'!$B$1809")</f>
        <v>0</v>
      </c>
      <c r="B1807" cm="1">
        <f t="array" aca="1" ref="B1807" ca="1">INDIRECT("'Room Details'!$C$1809")</f>
        <v>0</v>
      </c>
      <c r="C1807" cm="1">
        <f t="array" aca="1" ref="C1807" ca="1">INDIRECT("'Room Details'!$D$1809")</f>
        <v>0</v>
      </c>
      <c r="D1807" cm="1">
        <f t="array" aca="1" ref="D1807" ca="1">INDIRECT("'Room Details'!$E$1809")</f>
        <v>0</v>
      </c>
      <c r="E1807" t="str" cm="1">
        <f t="array" aca="1" ref="E1807" ca="1">INDIRECT("'Room Details'!$F$1809")</f>
        <v xml:space="preserve"> </v>
      </c>
      <c r="F1807" cm="1">
        <f t="array" aca="1" ref="F1807" ca="1">INDIRECT("'Room Details'!$G$1809")</f>
        <v>0</v>
      </c>
      <c r="G1807" cm="1">
        <f t="array" aca="1" ref="G1807" ca="1">INDIRECT("'Room Details'!$H$1809")</f>
        <v>0</v>
      </c>
      <c r="H1807" cm="1">
        <f t="array" aca="1" ref="H1807" ca="1">INDIRECT("'Room Details'!$I$1809")</f>
        <v>0</v>
      </c>
      <c r="I1807" cm="1">
        <f t="array" aca="1" ref="I1807" ca="1">INDIRECT("'Room Details'!$J$1809")</f>
        <v>0</v>
      </c>
      <c r="J1807" cm="1">
        <f t="array" aca="1" ref="J1807" ca="1">INDIRECT("'Room Details'!$K$1809")</f>
        <v>0</v>
      </c>
      <c r="K1807" t="str" cm="1">
        <f t="array" aca="1" ref="K1807" ca="1">INDIRECT("'Room Details'!$L$1809")</f>
        <v xml:space="preserve"> </v>
      </c>
      <c r="L1807" cm="1">
        <f t="array" aca="1" ref="L1807" ca="1">INDIRECT("'Room Details'!$M$1809")</f>
        <v>0</v>
      </c>
      <c r="M1807" cm="1">
        <f t="array" aca="1" ref="M1807" ca="1">INDIRECT("'Room Details'!$N$1809")</f>
        <v>0</v>
      </c>
      <c r="N1807" cm="1">
        <f t="array" aca="1" ref="N1807" ca="1">INDIRECT("'Room Details'!$O$1809")</f>
        <v>0</v>
      </c>
      <c r="O1807" cm="1">
        <f t="array" aca="1" ref="O1807" ca="1">INDIRECT("'Room Details'!$P$1809")</f>
        <v>0</v>
      </c>
    </row>
    <row r="1808" spans="1:15" x14ac:dyDescent="0.25">
      <c r="A1808" cm="1">
        <f t="array" aca="1" ref="A1808" ca="1">INDIRECT("'Room Details'!$B$1810")</f>
        <v>0</v>
      </c>
      <c r="B1808" cm="1">
        <f t="array" aca="1" ref="B1808" ca="1">INDIRECT("'Room Details'!$C$1810")</f>
        <v>0</v>
      </c>
      <c r="C1808" cm="1">
        <f t="array" aca="1" ref="C1808" ca="1">INDIRECT("'Room Details'!$D$1810")</f>
        <v>0</v>
      </c>
      <c r="D1808" cm="1">
        <f t="array" aca="1" ref="D1808" ca="1">INDIRECT("'Room Details'!$E$1810")</f>
        <v>0</v>
      </c>
      <c r="E1808" t="str" cm="1">
        <f t="array" aca="1" ref="E1808" ca="1">INDIRECT("'Room Details'!$F$1810")</f>
        <v xml:space="preserve"> </v>
      </c>
      <c r="F1808" cm="1">
        <f t="array" aca="1" ref="F1808" ca="1">INDIRECT("'Room Details'!$G$1810")</f>
        <v>0</v>
      </c>
      <c r="G1808" cm="1">
        <f t="array" aca="1" ref="G1808" ca="1">INDIRECT("'Room Details'!$H$1810")</f>
        <v>0</v>
      </c>
      <c r="H1808" cm="1">
        <f t="array" aca="1" ref="H1808" ca="1">INDIRECT("'Room Details'!$I$1810")</f>
        <v>0</v>
      </c>
      <c r="I1808" cm="1">
        <f t="array" aca="1" ref="I1808" ca="1">INDIRECT("'Room Details'!$J$1810")</f>
        <v>0</v>
      </c>
      <c r="J1808" cm="1">
        <f t="array" aca="1" ref="J1808" ca="1">INDIRECT("'Room Details'!$K$1810")</f>
        <v>0</v>
      </c>
      <c r="K1808" t="str" cm="1">
        <f t="array" aca="1" ref="K1808" ca="1">INDIRECT("'Room Details'!$L$1810")</f>
        <v xml:space="preserve"> </v>
      </c>
      <c r="L1808" cm="1">
        <f t="array" aca="1" ref="L1808" ca="1">INDIRECT("'Room Details'!$M$1810")</f>
        <v>0</v>
      </c>
      <c r="M1808" cm="1">
        <f t="array" aca="1" ref="M1808" ca="1">INDIRECT("'Room Details'!$N$1810")</f>
        <v>0</v>
      </c>
      <c r="N1808" cm="1">
        <f t="array" aca="1" ref="N1808" ca="1">INDIRECT("'Room Details'!$O$1810")</f>
        <v>0</v>
      </c>
      <c r="O1808" cm="1">
        <f t="array" aca="1" ref="O1808" ca="1">INDIRECT("'Room Details'!$P$1810")</f>
        <v>0</v>
      </c>
    </row>
    <row r="1809" spans="1:15" x14ac:dyDescent="0.25">
      <c r="A1809" cm="1">
        <f t="array" aca="1" ref="A1809" ca="1">INDIRECT("'Room Details'!$B$1811")</f>
        <v>0</v>
      </c>
      <c r="B1809" cm="1">
        <f t="array" aca="1" ref="B1809" ca="1">INDIRECT("'Room Details'!$C$1811")</f>
        <v>0</v>
      </c>
      <c r="C1809" cm="1">
        <f t="array" aca="1" ref="C1809" ca="1">INDIRECT("'Room Details'!$D$1811")</f>
        <v>0</v>
      </c>
      <c r="D1809" cm="1">
        <f t="array" aca="1" ref="D1809" ca="1">INDIRECT("'Room Details'!$E$1811")</f>
        <v>0</v>
      </c>
      <c r="E1809" t="str" cm="1">
        <f t="array" aca="1" ref="E1809" ca="1">INDIRECT("'Room Details'!$F$1811")</f>
        <v xml:space="preserve"> </v>
      </c>
      <c r="F1809" cm="1">
        <f t="array" aca="1" ref="F1809" ca="1">INDIRECT("'Room Details'!$G$1811")</f>
        <v>0</v>
      </c>
      <c r="G1809" cm="1">
        <f t="array" aca="1" ref="G1809" ca="1">INDIRECT("'Room Details'!$H$1811")</f>
        <v>0</v>
      </c>
      <c r="H1809" cm="1">
        <f t="array" aca="1" ref="H1809" ca="1">INDIRECT("'Room Details'!$I$1811")</f>
        <v>0</v>
      </c>
      <c r="I1809" cm="1">
        <f t="array" aca="1" ref="I1809" ca="1">INDIRECT("'Room Details'!$J$1811")</f>
        <v>0</v>
      </c>
      <c r="J1809" cm="1">
        <f t="array" aca="1" ref="J1809" ca="1">INDIRECT("'Room Details'!$K$1811")</f>
        <v>0</v>
      </c>
      <c r="K1809" t="str" cm="1">
        <f t="array" aca="1" ref="K1809" ca="1">INDIRECT("'Room Details'!$L$1811")</f>
        <v xml:space="preserve"> </v>
      </c>
      <c r="L1809" cm="1">
        <f t="array" aca="1" ref="L1809" ca="1">INDIRECT("'Room Details'!$M$1811")</f>
        <v>0</v>
      </c>
      <c r="M1809" cm="1">
        <f t="array" aca="1" ref="M1809" ca="1">INDIRECT("'Room Details'!$N$1811")</f>
        <v>0</v>
      </c>
      <c r="N1809" cm="1">
        <f t="array" aca="1" ref="N1809" ca="1">INDIRECT("'Room Details'!$O$1811")</f>
        <v>0</v>
      </c>
      <c r="O1809" cm="1">
        <f t="array" aca="1" ref="O1809" ca="1">INDIRECT("'Room Details'!$P$1811")</f>
        <v>0</v>
      </c>
    </row>
    <row r="1810" spans="1:15" x14ac:dyDescent="0.25">
      <c r="A1810" cm="1">
        <f t="array" aca="1" ref="A1810" ca="1">INDIRECT("'Room Details'!$B$1812")</f>
        <v>0</v>
      </c>
      <c r="B1810" cm="1">
        <f t="array" aca="1" ref="B1810" ca="1">INDIRECT("'Room Details'!$C$1812")</f>
        <v>0</v>
      </c>
      <c r="C1810" cm="1">
        <f t="array" aca="1" ref="C1810" ca="1">INDIRECT("'Room Details'!$D$1812")</f>
        <v>0</v>
      </c>
      <c r="D1810" cm="1">
        <f t="array" aca="1" ref="D1810" ca="1">INDIRECT("'Room Details'!$E$1812")</f>
        <v>0</v>
      </c>
      <c r="E1810" t="str" cm="1">
        <f t="array" aca="1" ref="E1810" ca="1">INDIRECT("'Room Details'!$F$1812")</f>
        <v xml:space="preserve"> </v>
      </c>
      <c r="F1810" cm="1">
        <f t="array" aca="1" ref="F1810" ca="1">INDIRECT("'Room Details'!$G$1812")</f>
        <v>0</v>
      </c>
      <c r="G1810" cm="1">
        <f t="array" aca="1" ref="G1810" ca="1">INDIRECT("'Room Details'!$H$1812")</f>
        <v>0</v>
      </c>
      <c r="H1810" cm="1">
        <f t="array" aca="1" ref="H1810" ca="1">INDIRECT("'Room Details'!$I$1812")</f>
        <v>0</v>
      </c>
      <c r="I1810" cm="1">
        <f t="array" aca="1" ref="I1810" ca="1">INDIRECT("'Room Details'!$J$1812")</f>
        <v>0</v>
      </c>
      <c r="J1810" cm="1">
        <f t="array" aca="1" ref="J1810" ca="1">INDIRECT("'Room Details'!$K$1812")</f>
        <v>0</v>
      </c>
      <c r="K1810" t="str" cm="1">
        <f t="array" aca="1" ref="K1810" ca="1">INDIRECT("'Room Details'!$L$1812")</f>
        <v xml:space="preserve"> </v>
      </c>
      <c r="L1810" cm="1">
        <f t="array" aca="1" ref="L1810" ca="1">INDIRECT("'Room Details'!$M$1812")</f>
        <v>0</v>
      </c>
      <c r="M1810" cm="1">
        <f t="array" aca="1" ref="M1810" ca="1">INDIRECT("'Room Details'!$N$1812")</f>
        <v>0</v>
      </c>
      <c r="N1810" cm="1">
        <f t="array" aca="1" ref="N1810" ca="1">INDIRECT("'Room Details'!$O$1812")</f>
        <v>0</v>
      </c>
      <c r="O1810" cm="1">
        <f t="array" aca="1" ref="O1810" ca="1">INDIRECT("'Room Details'!$P$1812")</f>
        <v>0</v>
      </c>
    </row>
    <row r="1811" spans="1:15" x14ac:dyDescent="0.25">
      <c r="A1811" cm="1">
        <f t="array" aca="1" ref="A1811" ca="1">INDIRECT("'Room Details'!$B$1813")</f>
        <v>0</v>
      </c>
      <c r="B1811" cm="1">
        <f t="array" aca="1" ref="B1811" ca="1">INDIRECT("'Room Details'!$C$1813")</f>
        <v>0</v>
      </c>
      <c r="C1811" cm="1">
        <f t="array" aca="1" ref="C1811" ca="1">INDIRECT("'Room Details'!$D$1813")</f>
        <v>0</v>
      </c>
      <c r="D1811" cm="1">
        <f t="array" aca="1" ref="D1811" ca="1">INDIRECT("'Room Details'!$E$1813")</f>
        <v>0</v>
      </c>
      <c r="E1811" t="str" cm="1">
        <f t="array" aca="1" ref="E1811" ca="1">INDIRECT("'Room Details'!$F$1813")</f>
        <v xml:space="preserve"> </v>
      </c>
      <c r="F1811" cm="1">
        <f t="array" aca="1" ref="F1811" ca="1">INDIRECT("'Room Details'!$G$1813")</f>
        <v>0</v>
      </c>
      <c r="G1811" cm="1">
        <f t="array" aca="1" ref="G1811" ca="1">INDIRECT("'Room Details'!$H$1813")</f>
        <v>0</v>
      </c>
      <c r="H1811" cm="1">
        <f t="array" aca="1" ref="H1811" ca="1">INDIRECT("'Room Details'!$I$1813")</f>
        <v>0</v>
      </c>
      <c r="I1811" cm="1">
        <f t="array" aca="1" ref="I1811" ca="1">INDIRECT("'Room Details'!$J$1813")</f>
        <v>0</v>
      </c>
      <c r="J1811" cm="1">
        <f t="array" aca="1" ref="J1811" ca="1">INDIRECT("'Room Details'!$K$1813")</f>
        <v>0</v>
      </c>
      <c r="K1811" t="str" cm="1">
        <f t="array" aca="1" ref="K1811" ca="1">INDIRECT("'Room Details'!$L$1813")</f>
        <v xml:space="preserve"> </v>
      </c>
      <c r="L1811" cm="1">
        <f t="array" aca="1" ref="L1811" ca="1">INDIRECT("'Room Details'!$M$1813")</f>
        <v>0</v>
      </c>
      <c r="M1811" cm="1">
        <f t="array" aca="1" ref="M1811" ca="1">INDIRECT("'Room Details'!$N$1813")</f>
        <v>0</v>
      </c>
      <c r="N1811" cm="1">
        <f t="array" aca="1" ref="N1811" ca="1">INDIRECT("'Room Details'!$O$1813")</f>
        <v>0</v>
      </c>
      <c r="O1811" cm="1">
        <f t="array" aca="1" ref="O1811" ca="1">INDIRECT("'Room Details'!$P$1813")</f>
        <v>0</v>
      </c>
    </row>
    <row r="1812" spans="1:15" x14ac:dyDescent="0.25">
      <c r="A1812" cm="1">
        <f t="array" aca="1" ref="A1812" ca="1">INDIRECT("'Room Details'!$B$1814")</f>
        <v>0</v>
      </c>
      <c r="B1812" cm="1">
        <f t="array" aca="1" ref="B1812" ca="1">INDIRECT("'Room Details'!$C$1814")</f>
        <v>0</v>
      </c>
      <c r="C1812" cm="1">
        <f t="array" aca="1" ref="C1812" ca="1">INDIRECT("'Room Details'!$D$1814")</f>
        <v>0</v>
      </c>
      <c r="D1812" cm="1">
        <f t="array" aca="1" ref="D1812" ca="1">INDIRECT("'Room Details'!$E$1814")</f>
        <v>0</v>
      </c>
      <c r="E1812" t="str" cm="1">
        <f t="array" aca="1" ref="E1812" ca="1">INDIRECT("'Room Details'!$F$1814")</f>
        <v xml:space="preserve"> </v>
      </c>
      <c r="F1812" cm="1">
        <f t="array" aca="1" ref="F1812" ca="1">INDIRECT("'Room Details'!$G$1814")</f>
        <v>0</v>
      </c>
      <c r="G1812" cm="1">
        <f t="array" aca="1" ref="G1812" ca="1">INDIRECT("'Room Details'!$H$1814")</f>
        <v>0</v>
      </c>
      <c r="H1812" cm="1">
        <f t="array" aca="1" ref="H1812" ca="1">INDIRECT("'Room Details'!$I$1814")</f>
        <v>0</v>
      </c>
      <c r="I1812" cm="1">
        <f t="array" aca="1" ref="I1812" ca="1">INDIRECT("'Room Details'!$J$1814")</f>
        <v>0</v>
      </c>
      <c r="J1812" cm="1">
        <f t="array" aca="1" ref="J1812" ca="1">INDIRECT("'Room Details'!$K$1814")</f>
        <v>0</v>
      </c>
      <c r="K1812" t="str" cm="1">
        <f t="array" aca="1" ref="K1812" ca="1">INDIRECT("'Room Details'!$L$1814")</f>
        <v xml:space="preserve"> </v>
      </c>
      <c r="L1812" cm="1">
        <f t="array" aca="1" ref="L1812" ca="1">INDIRECT("'Room Details'!$M$1814")</f>
        <v>0</v>
      </c>
      <c r="M1812" cm="1">
        <f t="array" aca="1" ref="M1812" ca="1">INDIRECT("'Room Details'!$N$1814")</f>
        <v>0</v>
      </c>
      <c r="N1812" cm="1">
        <f t="array" aca="1" ref="N1812" ca="1">INDIRECT("'Room Details'!$O$1814")</f>
        <v>0</v>
      </c>
      <c r="O1812" cm="1">
        <f t="array" aca="1" ref="O1812" ca="1">INDIRECT("'Room Details'!$P$1814")</f>
        <v>0</v>
      </c>
    </row>
    <row r="1813" spans="1:15" x14ac:dyDescent="0.25">
      <c r="A1813" cm="1">
        <f t="array" aca="1" ref="A1813" ca="1">INDIRECT("'Room Details'!$B$1815")</f>
        <v>0</v>
      </c>
      <c r="B1813" cm="1">
        <f t="array" aca="1" ref="B1813" ca="1">INDIRECT("'Room Details'!$C$1815")</f>
        <v>0</v>
      </c>
      <c r="C1813" cm="1">
        <f t="array" aca="1" ref="C1813" ca="1">INDIRECT("'Room Details'!$D$1815")</f>
        <v>0</v>
      </c>
      <c r="D1813" cm="1">
        <f t="array" aca="1" ref="D1813" ca="1">INDIRECT("'Room Details'!$E$1815")</f>
        <v>0</v>
      </c>
      <c r="E1813" t="str" cm="1">
        <f t="array" aca="1" ref="E1813" ca="1">INDIRECT("'Room Details'!$F$1815")</f>
        <v xml:space="preserve"> </v>
      </c>
      <c r="F1813" cm="1">
        <f t="array" aca="1" ref="F1813" ca="1">INDIRECT("'Room Details'!$G$1815")</f>
        <v>0</v>
      </c>
      <c r="G1813" cm="1">
        <f t="array" aca="1" ref="G1813" ca="1">INDIRECT("'Room Details'!$H$1815")</f>
        <v>0</v>
      </c>
      <c r="H1813" cm="1">
        <f t="array" aca="1" ref="H1813" ca="1">INDIRECT("'Room Details'!$I$1815")</f>
        <v>0</v>
      </c>
      <c r="I1813" cm="1">
        <f t="array" aca="1" ref="I1813" ca="1">INDIRECT("'Room Details'!$J$1815")</f>
        <v>0</v>
      </c>
      <c r="J1813" cm="1">
        <f t="array" aca="1" ref="J1813" ca="1">INDIRECT("'Room Details'!$K$1815")</f>
        <v>0</v>
      </c>
      <c r="K1813" t="str" cm="1">
        <f t="array" aca="1" ref="K1813" ca="1">INDIRECT("'Room Details'!$L$1815")</f>
        <v xml:space="preserve"> </v>
      </c>
      <c r="L1813" cm="1">
        <f t="array" aca="1" ref="L1813" ca="1">INDIRECT("'Room Details'!$M$1815")</f>
        <v>0</v>
      </c>
      <c r="M1813" cm="1">
        <f t="array" aca="1" ref="M1813" ca="1">INDIRECT("'Room Details'!$N$1815")</f>
        <v>0</v>
      </c>
      <c r="N1813" cm="1">
        <f t="array" aca="1" ref="N1813" ca="1">INDIRECT("'Room Details'!$O$1815")</f>
        <v>0</v>
      </c>
      <c r="O1813" cm="1">
        <f t="array" aca="1" ref="O1813" ca="1">INDIRECT("'Room Details'!$P$1815")</f>
        <v>0</v>
      </c>
    </row>
    <row r="1814" spans="1:15" x14ac:dyDescent="0.25">
      <c r="A1814" cm="1">
        <f t="array" aca="1" ref="A1814" ca="1">INDIRECT("'Room Details'!$B$1816")</f>
        <v>0</v>
      </c>
      <c r="B1814" cm="1">
        <f t="array" aca="1" ref="B1814" ca="1">INDIRECT("'Room Details'!$C$1816")</f>
        <v>0</v>
      </c>
      <c r="C1814" cm="1">
        <f t="array" aca="1" ref="C1814" ca="1">INDIRECT("'Room Details'!$D$1816")</f>
        <v>0</v>
      </c>
      <c r="D1814" cm="1">
        <f t="array" aca="1" ref="D1814" ca="1">INDIRECT("'Room Details'!$E$1816")</f>
        <v>0</v>
      </c>
      <c r="E1814" t="str" cm="1">
        <f t="array" aca="1" ref="E1814" ca="1">INDIRECT("'Room Details'!$F$1816")</f>
        <v xml:space="preserve"> </v>
      </c>
      <c r="F1814" cm="1">
        <f t="array" aca="1" ref="F1814" ca="1">INDIRECT("'Room Details'!$G$1816")</f>
        <v>0</v>
      </c>
      <c r="G1814" cm="1">
        <f t="array" aca="1" ref="G1814" ca="1">INDIRECT("'Room Details'!$H$1816")</f>
        <v>0</v>
      </c>
      <c r="H1814" cm="1">
        <f t="array" aca="1" ref="H1814" ca="1">INDIRECT("'Room Details'!$I$1816")</f>
        <v>0</v>
      </c>
      <c r="I1814" cm="1">
        <f t="array" aca="1" ref="I1814" ca="1">INDIRECT("'Room Details'!$J$1816")</f>
        <v>0</v>
      </c>
      <c r="J1814" cm="1">
        <f t="array" aca="1" ref="J1814" ca="1">INDIRECT("'Room Details'!$K$1816")</f>
        <v>0</v>
      </c>
      <c r="K1814" t="str" cm="1">
        <f t="array" aca="1" ref="K1814" ca="1">INDIRECT("'Room Details'!$L$1816")</f>
        <v xml:space="preserve"> </v>
      </c>
      <c r="L1814" cm="1">
        <f t="array" aca="1" ref="L1814" ca="1">INDIRECT("'Room Details'!$M$1816")</f>
        <v>0</v>
      </c>
      <c r="M1814" cm="1">
        <f t="array" aca="1" ref="M1814" ca="1">INDIRECT("'Room Details'!$N$1816")</f>
        <v>0</v>
      </c>
      <c r="N1814" cm="1">
        <f t="array" aca="1" ref="N1814" ca="1">INDIRECT("'Room Details'!$O$1816")</f>
        <v>0</v>
      </c>
      <c r="O1814" cm="1">
        <f t="array" aca="1" ref="O1814" ca="1">INDIRECT("'Room Details'!$P$1816")</f>
        <v>0</v>
      </c>
    </row>
    <row r="1815" spans="1:15" x14ac:dyDescent="0.25">
      <c r="A1815" cm="1">
        <f t="array" aca="1" ref="A1815" ca="1">INDIRECT("'Room Details'!$B$1817")</f>
        <v>0</v>
      </c>
      <c r="B1815" cm="1">
        <f t="array" aca="1" ref="B1815" ca="1">INDIRECT("'Room Details'!$C$1817")</f>
        <v>0</v>
      </c>
      <c r="C1815" cm="1">
        <f t="array" aca="1" ref="C1815" ca="1">INDIRECT("'Room Details'!$D$1817")</f>
        <v>0</v>
      </c>
      <c r="D1815" cm="1">
        <f t="array" aca="1" ref="D1815" ca="1">INDIRECT("'Room Details'!$E$1817")</f>
        <v>0</v>
      </c>
      <c r="E1815" t="str" cm="1">
        <f t="array" aca="1" ref="E1815" ca="1">INDIRECT("'Room Details'!$F$1817")</f>
        <v xml:space="preserve"> </v>
      </c>
      <c r="F1815" cm="1">
        <f t="array" aca="1" ref="F1815" ca="1">INDIRECT("'Room Details'!$G$1817")</f>
        <v>0</v>
      </c>
      <c r="G1815" cm="1">
        <f t="array" aca="1" ref="G1815" ca="1">INDIRECT("'Room Details'!$H$1817")</f>
        <v>0</v>
      </c>
      <c r="H1815" cm="1">
        <f t="array" aca="1" ref="H1815" ca="1">INDIRECT("'Room Details'!$I$1817")</f>
        <v>0</v>
      </c>
      <c r="I1815" cm="1">
        <f t="array" aca="1" ref="I1815" ca="1">INDIRECT("'Room Details'!$J$1817")</f>
        <v>0</v>
      </c>
      <c r="J1815" cm="1">
        <f t="array" aca="1" ref="J1815" ca="1">INDIRECT("'Room Details'!$K$1817")</f>
        <v>0</v>
      </c>
      <c r="K1815" t="str" cm="1">
        <f t="array" aca="1" ref="K1815" ca="1">INDIRECT("'Room Details'!$L$1817")</f>
        <v xml:space="preserve"> </v>
      </c>
      <c r="L1815" cm="1">
        <f t="array" aca="1" ref="L1815" ca="1">INDIRECT("'Room Details'!$M$1817")</f>
        <v>0</v>
      </c>
      <c r="M1815" cm="1">
        <f t="array" aca="1" ref="M1815" ca="1">INDIRECT("'Room Details'!$N$1817")</f>
        <v>0</v>
      </c>
      <c r="N1815" cm="1">
        <f t="array" aca="1" ref="N1815" ca="1">INDIRECT("'Room Details'!$O$1817")</f>
        <v>0</v>
      </c>
      <c r="O1815" cm="1">
        <f t="array" aca="1" ref="O1815" ca="1">INDIRECT("'Room Details'!$P$1817")</f>
        <v>0</v>
      </c>
    </row>
    <row r="1816" spans="1:15" x14ac:dyDescent="0.25">
      <c r="A1816" cm="1">
        <f t="array" aca="1" ref="A1816" ca="1">INDIRECT("'Room Details'!$B$1818")</f>
        <v>0</v>
      </c>
      <c r="B1816" cm="1">
        <f t="array" aca="1" ref="B1816" ca="1">INDIRECT("'Room Details'!$C$1818")</f>
        <v>0</v>
      </c>
      <c r="C1816" cm="1">
        <f t="array" aca="1" ref="C1816" ca="1">INDIRECT("'Room Details'!$D$1818")</f>
        <v>0</v>
      </c>
      <c r="D1816" cm="1">
        <f t="array" aca="1" ref="D1816" ca="1">INDIRECT("'Room Details'!$E$1818")</f>
        <v>0</v>
      </c>
      <c r="E1816" t="str" cm="1">
        <f t="array" aca="1" ref="E1816" ca="1">INDIRECT("'Room Details'!$F$1818")</f>
        <v xml:space="preserve"> </v>
      </c>
      <c r="F1816" cm="1">
        <f t="array" aca="1" ref="F1816" ca="1">INDIRECT("'Room Details'!$G$1818")</f>
        <v>0</v>
      </c>
      <c r="G1816" cm="1">
        <f t="array" aca="1" ref="G1816" ca="1">INDIRECT("'Room Details'!$H$1818")</f>
        <v>0</v>
      </c>
      <c r="H1816" cm="1">
        <f t="array" aca="1" ref="H1816" ca="1">INDIRECT("'Room Details'!$I$1818")</f>
        <v>0</v>
      </c>
      <c r="I1816" cm="1">
        <f t="array" aca="1" ref="I1816" ca="1">INDIRECT("'Room Details'!$J$1818")</f>
        <v>0</v>
      </c>
      <c r="J1816" cm="1">
        <f t="array" aca="1" ref="J1816" ca="1">INDIRECT("'Room Details'!$K$1818")</f>
        <v>0</v>
      </c>
      <c r="K1816" t="str" cm="1">
        <f t="array" aca="1" ref="K1816" ca="1">INDIRECT("'Room Details'!$L$1818")</f>
        <v xml:space="preserve"> </v>
      </c>
      <c r="L1816" cm="1">
        <f t="array" aca="1" ref="L1816" ca="1">INDIRECT("'Room Details'!$M$1818")</f>
        <v>0</v>
      </c>
      <c r="M1816" cm="1">
        <f t="array" aca="1" ref="M1816" ca="1">INDIRECT("'Room Details'!$N$1818")</f>
        <v>0</v>
      </c>
      <c r="N1816" cm="1">
        <f t="array" aca="1" ref="N1816" ca="1">INDIRECT("'Room Details'!$O$1818")</f>
        <v>0</v>
      </c>
      <c r="O1816" cm="1">
        <f t="array" aca="1" ref="O1816" ca="1">INDIRECT("'Room Details'!$P$1818")</f>
        <v>0</v>
      </c>
    </row>
    <row r="1817" spans="1:15" x14ac:dyDescent="0.25">
      <c r="A1817" cm="1">
        <f t="array" aca="1" ref="A1817" ca="1">INDIRECT("'Room Details'!$B$1819")</f>
        <v>0</v>
      </c>
      <c r="B1817" cm="1">
        <f t="array" aca="1" ref="B1817" ca="1">INDIRECT("'Room Details'!$C$1819")</f>
        <v>0</v>
      </c>
      <c r="C1817" cm="1">
        <f t="array" aca="1" ref="C1817" ca="1">INDIRECT("'Room Details'!$D$1819")</f>
        <v>0</v>
      </c>
      <c r="D1817" cm="1">
        <f t="array" aca="1" ref="D1817" ca="1">INDIRECT("'Room Details'!$E$1819")</f>
        <v>0</v>
      </c>
      <c r="E1817" t="str" cm="1">
        <f t="array" aca="1" ref="E1817" ca="1">INDIRECT("'Room Details'!$F$1819")</f>
        <v xml:space="preserve"> </v>
      </c>
      <c r="F1817" cm="1">
        <f t="array" aca="1" ref="F1817" ca="1">INDIRECT("'Room Details'!$G$1819")</f>
        <v>0</v>
      </c>
      <c r="G1817" cm="1">
        <f t="array" aca="1" ref="G1817" ca="1">INDIRECT("'Room Details'!$H$1819")</f>
        <v>0</v>
      </c>
      <c r="H1817" cm="1">
        <f t="array" aca="1" ref="H1817" ca="1">INDIRECT("'Room Details'!$I$1819")</f>
        <v>0</v>
      </c>
      <c r="I1817" cm="1">
        <f t="array" aca="1" ref="I1817" ca="1">INDIRECT("'Room Details'!$J$1819")</f>
        <v>0</v>
      </c>
      <c r="J1817" cm="1">
        <f t="array" aca="1" ref="J1817" ca="1">INDIRECT("'Room Details'!$K$1819")</f>
        <v>0</v>
      </c>
      <c r="K1817" t="str" cm="1">
        <f t="array" aca="1" ref="K1817" ca="1">INDIRECT("'Room Details'!$L$1819")</f>
        <v xml:space="preserve"> </v>
      </c>
      <c r="L1817" cm="1">
        <f t="array" aca="1" ref="L1817" ca="1">INDIRECT("'Room Details'!$M$1819")</f>
        <v>0</v>
      </c>
      <c r="M1817" cm="1">
        <f t="array" aca="1" ref="M1817" ca="1">INDIRECT("'Room Details'!$N$1819")</f>
        <v>0</v>
      </c>
      <c r="N1817" cm="1">
        <f t="array" aca="1" ref="N1817" ca="1">INDIRECT("'Room Details'!$O$1819")</f>
        <v>0</v>
      </c>
      <c r="O1817" cm="1">
        <f t="array" aca="1" ref="O1817" ca="1">INDIRECT("'Room Details'!$P$1819")</f>
        <v>0</v>
      </c>
    </row>
    <row r="1818" spans="1:15" x14ac:dyDescent="0.25">
      <c r="A1818" cm="1">
        <f t="array" aca="1" ref="A1818" ca="1">INDIRECT("'Room Details'!$B$1820")</f>
        <v>0</v>
      </c>
      <c r="B1818" cm="1">
        <f t="array" aca="1" ref="B1818" ca="1">INDIRECT("'Room Details'!$C$1820")</f>
        <v>0</v>
      </c>
      <c r="C1818" cm="1">
        <f t="array" aca="1" ref="C1818" ca="1">INDIRECT("'Room Details'!$D$1820")</f>
        <v>0</v>
      </c>
      <c r="D1818" cm="1">
        <f t="array" aca="1" ref="D1818" ca="1">INDIRECT("'Room Details'!$E$1820")</f>
        <v>0</v>
      </c>
      <c r="E1818" t="str" cm="1">
        <f t="array" aca="1" ref="E1818" ca="1">INDIRECT("'Room Details'!$F$1820")</f>
        <v xml:space="preserve"> </v>
      </c>
      <c r="F1818" cm="1">
        <f t="array" aca="1" ref="F1818" ca="1">INDIRECT("'Room Details'!$G$1820")</f>
        <v>0</v>
      </c>
      <c r="G1818" cm="1">
        <f t="array" aca="1" ref="G1818" ca="1">INDIRECT("'Room Details'!$H$1820")</f>
        <v>0</v>
      </c>
      <c r="H1818" cm="1">
        <f t="array" aca="1" ref="H1818" ca="1">INDIRECT("'Room Details'!$I$1820")</f>
        <v>0</v>
      </c>
      <c r="I1818" cm="1">
        <f t="array" aca="1" ref="I1818" ca="1">INDIRECT("'Room Details'!$J$1820")</f>
        <v>0</v>
      </c>
      <c r="J1818" cm="1">
        <f t="array" aca="1" ref="J1818" ca="1">INDIRECT("'Room Details'!$K$1820")</f>
        <v>0</v>
      </c>
      <c r="K1818" t="str" cm="1">
        <f t="array" aca="1" ref="K1818" ca="1">INDIRECT("'Room Details'!$L$1820")</f>
        <v xml:space="preserve"> </v>
      </c>
      <c r="L1818" cm="1">
        <f t="array" aca="1" ref="L1818" ca="1">INDIRECT("'Room Details'!$M$1820")</f>
        <v>0</v>
      </c>
      <c r="M1818" cm="1">
        <f t="array" aca="1" ref="M1818" ca="1">INDIRECT("'Room Details'!$N$1820")</f>
        <v>0</v>
      </c>
      <c r="N1818" cm="1">
        <f t="array" aca="1" ref="N1818" ca="1">INDIRECT("'Room Details'!$O$1820")</f>
        <v>0</v>
      </c>
      <c r="O1818" cm="1">
        <f t="array" aca="1" ref="O1818" ca="1">INDIRECT("'Room Details'!$P$1820")</f>
        <v>0</v>
      </c>
    </row>
    <row r="1819" spans="1:15" x14ac:dyDescent="0.25">
      <c r="A1819" cm="1">
        <f t="array" aca="1" ref="A1819" ca="1">INDIRECT("'Room Details'!$B$1821")</f>
        <v>0</v>
      </c>
      <c r="B1819" cm="1">
        <f t="array" aca="1" ref="B1819" ca="1">INDIRECT("'Room Details'!$C$1821")</f>
        <v>0</v>
      </c>
      <c r="C1819" cm="1">
        <f t="array" aca="1" ref="C1819" ca="1">INDIRECT("'Room Details'!$D$1821")</f>
        <v>0</v>
      </c>
      <c r="D1819" cm="1">
        <f t="array" aca="1" ref="D1819" ca="1">INDIRECT("'Room Details'!$E$1821")</f>
        <v>0</v>
      </c>
      <c r="E1819" t="str" cm="1">
        <f t="array" aca="1" ref="E1819" ca="1">INDIRECT("'Room Details'!$F$1821")</f>
        <v xml:space="preserve"> </v>
      </c>
      <c r="F1819" cm="1">
        <f t="array" aca="1" ref="F1819" ca="1">INDIRECT("'Room Details'!$G$1821")</f>
        <v>0</v>
      </c>
      <c r="G1819" cm="1">
        <f t="array" aca="1" ref="G1819" ca="1">INDIRECT("'Room Details'!$H$1821")</f>
        <v>0</v>
      </c>
      <c r="H1819" cm="1">
        <f t="array" aca="1" ref="H1819" ca="1">INDIRECT("'Room Details'!$I$1821")</f>
        <v>0</v>
      </c>
      <c r="I1819" cm="1">
        <f t="array" aca="1" ref="I1819" ca="1">INDIRECT("'Room Details'!$J$1821")</f>
        <v>0</v>
      </c>
      <c r="J1819" cm="1">
        <f t="array" aca="1" ref="J1819" ca="1">INDIRECT("'Room Details'!$K$1821")</f>
        <v>0</v>
      </c>
      <c r="K1819" t="str" cm="1">
        <f t="array" aca="1" ref="K1819" ca="1">INDIRECT("'Room Details'!$L$1821")</f>
        <v xml:space="preserve"> </v>
      </c>
      <c r="L1819" cm="1">
        <f t="array" aca="1" ref="L1819" ca="1">INDIRECT("'Room Details'!$M$1821")</f>
        <v>0</v>
      </c>
      <c r="M1819" cm="1">
        <f t="array" aca="1" ref="M1819" ca="1">INDIRECT("'Room Details'!$N$1821")</f>
        <v>0</v>
      </c>
      <c r="N1819" cm="1">
        <f t="array" aca="1" ref="N1819" ca="1">INDIRECT("'Room Details'!$O$1821")</f>
        <v>0</v>
      </c>
      <c r="O1819" cm="1">
        <f t="array" aca="1" ref="O1819" ca="1">INDIRECT("'Room Details'!$P$1821")</f>
        <v>0</v>
      </c>
    </row>
    <row r="1820" spans="1:15" x14ac:dyDescent="0.25">
      <c r="A1820" cm="1">
        <f t="array" aca="1" ref="A1820" ca="1">INDIRECT("'Room Details'!$B$1822")</f>
        <v>0</v>
      </c>
      <c r="B1820" cm="1">
        <f t="array" aca="1" ref="B1820" ca="1">INDIRECT("'Room Details'!$C$1822")</f>
        <v>0</v>
      </c>
      <c r="C1820" cm="1">
        <f t="array" aca="1" ref="C1820" ca="1">INDIRECT("'Room Details'!$D$1822")</f>
        <v>0</v>
      </c>
      <c r="D1820" cm="1">
        <f t="array" aca="1" ref="D1820" ca="1">INDIRECT("'Room Details'!$E$1822")</f>
        <v>0</v>
      </c>
      <c r="E1820" t="str" cm="1">
        <f t="array" aca="1" ref="E1820" ca="1">INDIRECT("'Room Details'!$F$1822")</f>
        <v xml:space="preserve"> </v>
      </c>
      <c r="F1820" cm="1">
        <f t="array" aca="1" ref="F1820" ca="1">INDIRECT("'Room Details'!$G$1822")</f>
        <v>0</v>
      </c>
      <c r="G1820" cm="1">
        <f t="array" aca="1" ref="G1820" ca="1">INDIRECT("'Room Details'!$H$1822")</f>
        <v>0</v>
      </c>
      <c r="H1820" cm="1">
        <f t="array" aca="1" ref="H1820" ca="1">INDIRECT("'Room Details'!$I$1822")</f>
        <v>0</v>
      </c>
      <c r="I1820" cm="1">
        <f t="array" aca="1" ref="I1820" ca="1">INDIRECT("'Room Details'!$J$1822")</f>
        <v>0</v>
      </c>
      <c r="J1820" cm="1">
        <f t="array" aca="1" ref="J1820" ca="1">INDIRECT("'Room Details'!$K$1822")</f>
        <v>0</v>
      </c>
      <c r="K1820" t="str" cm="1">
        <f t="array" aca="1" ref="K1820" ca="1">INDIRECT("'Room Details'!$L$1822")</f>
        <v xml:space="preserve"> </v>
      </c>
      <c r="L1820" cm="1">
        <f t="array" aca="1" ref="L1820" ca="1">INDIRECT("'Room Details'!$M$1822")</f>
        <v>0</v>
      </c>
      <c r="M1820" cm="1">
        <f t="array" aca="1" ref="M1820" ca="1">INDIRECT("'Room Details'!$N$1822")</f>
        <v>0</v>
      </c>
      <c r="N1820" cm="1">
        <f t="array" aca="1" ref="N1820" ca="1">INDIRECT("'Room Details'!$O$1822")</f>
        <v>0</v>
      </c>
      <c r="O1820" cm="1">
        <f t="array" aca="1" ref="O1820" ca="1">INDIRECT("'Room Details'!$P$1822")</f>
        <v>0</v>
      </c>
    </row>
    <row r="1821" spans="1:15" x14ac:dyDescent="0.25">
      <c r="A1821" cm="1">
        <f t="array" aca="1" ref="A1821" ca="1">INDIRECT("'Room Details'!$B$1823")</f>
        <v>0</v>
      </c>
      <c r="B1821" cm="1">
        <f t="array" aca="1" ref="B1821" ca="1">INDIRECT("'Room Details'!$C$1823")</f>
        <v>0</v>
      </c>
      <c r="C1821" cm="1">
        <f t="array" aca="1" ref="C1821" ca="1">INDIRECT("'Room Details'!$D$1823")</f>
        <v>0</v>
      </c>
      <c r="D1821" cm="1">
        <f t="array" aca="1" ref="D1821" ca="1">INDIRECT("'Room Details'!$E$1823")</f>
        <v>0</v>
      </c>
      <c r="E1821" t="str" cm="1">
        <f t="array" aca="1" ref="E1821" ca="1">INDIRECT("'Room Details'!$F$1823")</f>
        <v xml:space="preserve"> </v>
      </c>
      <c r="F1821" cm="1">
        <f t="array" aca="1" ref="F1821" ca="1">INDIRECT("'Room Details'!$G$1823")</f>
        <v>0</v>
      </c>
      <c r="G1821" cm="1">
        <f t="array" aca="1" ref="G1821" ca="1">INDIRECT("'Room Details'!$H$1823")</f>
        <v>0</v>
      </c>
      <c r="H1821" cm="1">
        <f t="array" aca="1" ref="H1821" ca="1">INDIRECT("'Room Details'!$I$1823")</f>
        <v>0</v>
      </c>
      <c r="I1821" cm="1">
        <f t="array" aca="1" ref="I1821" ca="1">INDIRECT("'Room Details'!$J$1823")</f>
        <v>0</v>
      </c>
      <c r="J1821" cm="1">
        <f t="array" aca="1" ref="J1821" ca="1">INDIRECT("'Room Details'!$K$1823")</f>
        <v>0</v>
      </c>
      <c r="K1821" t="str" cm="1">
        <f t="array" aca="1" ref="K1821" ca="1">INDIRECT("'Room Details'!$L$1823")</f>
        <v xml:space="preserve"> </v>
      </c>
      <c r="L1821" cm="1">
        <f t="array" aca="1" ref="L1821" ca="1">INDIRECT("'Room Details'!$M$1823")</f>
        <v>0</v>
      </c>
      <c r="M1821" cm="1">
        <f t="array" aca="1" ref="M1821" ca="1">INDIRECT("'Room Details'!$N$1823")</f>
        <v>0</v>
      </c>
      <c r="N1821" cm="1">
        <f t="array" aca="1" ref="N1821" ca="1">INDIRECT("'Room Details'!$O$1823")</f>
        <v>0</v>
      </c>
      <c r="O1821" cm="1">
        <f t="array" aca="1" ref="O1821" ca="1">INDIRECT("'Room Details'!$P$1823")</f>
        <v>0</v>
      </c>
    </row>
    <row r="1822" spans="1:15" x14ac:dyDescent="0.25">
      <c r="A1822" cm="1">
        <f t="array" aca="1" ref="A1822" ca="1">INDIRECT("'Room Details'!$B$1824")</f>
        <v>0</v>
      </c>
      <c r="B1822" cm="1">
        <f t="array" aca="1" ref="B1822" ca="1">INDIRECT("'Room Details'!$C$1824")</f>
        <v>0</v>
      </c>
      <c r="C1822" cm="1">
        <f t="array" aca="1" ref="C1822" ca="1">INDIRECT("'Room Details'!$D$1824")</f>
        <v>0</v>
      </c>
      <c r="D1822" cm="1">
        <f t="array" aca="1" ref="D1822" ca="1">INDIRECT("'Room Details'!$E$1824")</f>
        <v>0</v>
      </c>
      <c r="E1822" t="str" cm="1">
        <f t="array" aca="1" ref="E1822" ca="1">INDIRECT("'Room Details'!$F$1824")</f>
        <v xml:space="preserve"> </v>
      </c>
      <c r="F1822" cm="1">
        <f t="array" aca="1" ref="F1822" ca="1">INDIRECT("'Room Details'!$G$1824")</f>
        <v>0</v>
      </c>
      <c r="G1822" cm="1">
        <f t="array" aca="1" ref="G1822" ca="1">INDIRECT("'Room Details'!$H$1824")</f>
        <v>0</v>
      </c>
      <c r="H1822" cm="1">
        <f t="array" aca="1" ref="H1822" ca="1">INDIRECT("'Room Details'!$I$1824")</f>
        <v>0</v>
      </c>
      <c r="I1822" cm="1">
        <f t="array" aca="1" ref="I1822" ca="1">INDIRECT("'Room Details'!$J$1824")</f>
        <v>0</v>
      </c>
      <c r="J1822" cm="1">
        <f t="array" aca="1" ref="J1822" ca="1">INDIRECT("'Room Details'!$K$1824")</f>
        <v>0</v>
      </c>
      <c r="K1822" t="str" cm="1">
        <f t="array" aca="1" ref="K1822" ca="1">INDIRECT("'Room Details'!$L$1824")</f>
        <v xml:space="preserve"> </v>
      </c>
      <c r="L1822" cm="1">
        <f t="array" aca="1" ref="L1822" ca="1">INDIRECT("'Room Details'!$M$1824")</f>
        <v>0</v>
      </c>
      <c r="M1822" cm="1">
        <f t="array" aca="1" ref="M1822" ca="1">INDIRECT("'Room Details'!$N$1824")</f>
        <v>0</v>
      </c>
      <c r="N1822" cm="1">
        <f t="array" aca="1" ref="N1822" ca="1">INDIRECT("'Room Details'!$O$1824")</f>
        <v>0</v>
      </c>
      <c r="O1822" cm="1">
        <f t="array" aca="1" ref="O1822" ca="1">INDIRECT("'Room Details'!$P$1824")</f>
        <v>0</v>
      </c>
    </row>
    <row r="1823" spans="1:15" x14ac:dyDescent="0.25">
      <c r="A1823" cm="1">
        <f t="array" aca="1" ref="A1823" ca="1">INDIRECT("'Room Details'!$B$1825")</f>
        <v>0</v>
      </c>
      <c r="B1823" cm="1">
        <f t="array" aca="1" ref="B1823" ca="1">INDIRECT("'Room Details'!$C$1825")</f>
        <v>0</v>
      </c>
      <c r="C1823" cm="1">
        <f t="array" aca="1" ref="C1823" ca="1">INDIRECT("'Room Details'!$D$1825")</f>
        <v>0</v>
      </c>
      <c r="D1823" cm="1">
        <f t="array" aca="1" ref="D1823" ca="1">INDIRECT("'Room Details'!$E$1825")</f>
        <v>0</v>
      </c>
      <c r="E1823" t="str" cm="1">
        <f t="array" aca="1" ref="E1823" ca="1">INDIRECT("'Room Details'!$F$1825")</f>
        <v xml:space="preserve"> </v>
      </c>
      <c r="F1823" cm="1">
        <f t="array" aca="1" ref="F1823" ca="1">INDIRECT("'Room Details'!$G$1825")</f>
        <v>0</v>
      </c>
      <c r="G1823" cm="1">
        <f t="array" aca="1" ref="G1823" ca="1">INDIRECT("'Room Details'!$H$1825")</f>
        <v>0</v>
      </c>
      <c r="H1823" cm="1">
        <f t="array" aca="1" ref="H1823" ca="1">INDIRECT("'Room Details'!$I$1825")</f>
        <v>0</v>
      </c>
      <c r="I1823" cm="1">
        <f t="array" aca="1" ref="I1823" ca="1">INDIRECT("'Room Details'!$J$1825")</f>
        <v>0</v>
      </c>
      <c r="J1823" cm="1">
        <f t="array" aca="1" ref="J1823" ca="1">INDIRECT("'Room Details'!$K$1825")</f>
        <v>0</v>
      </c>
      <c r="K1823" t="str" cm="1">
        <f t="array" aca="1" ref="K1823" ca="1">INDIRECT("'Room Details'!$L$1825")</f>
        <v xml:space="preserve"> </v>
      </c>
      <c r="L1823" cm="1">
        <f t="array" aca="1" ref="L1823" ca="1">INDIRECT("'Room Details'!$M$1825")</f>
        <v>0</v>
      </c>
      <c r="M1823" cm="1">
        <f t="array" aca="1" ref="M1823" ca="1">INDIRECT("'Room Details'!$N$1825")</f>
        <v>0</v>
      </c>
      <c r="N1823" cm="1">
        <f t="array" aca="1" ref="N1823" ca="1">INDIRECT("'Room Details'!$O$1825")</f>
        <v>0</v>
      </c>
      <c r="O1823" cm="1">
        <f t="array" aca="1" ref="O1823" ca="1">INDIRECT("'Room Details'!$P$1825")</f>
        <v>0</v>
      </c>
    </row>
    <row r="1824" spans="1:15" x14ac:dyDescent="0.25">
      <c r="A1824" cm="1">
        <f t="array" aca="1" ref="A1824" ca="1">INDIRECT("'Room Details'!$B$1826")</f>
        <v>0</v>
      </c>
      <c r="B1824" cm="1">
        <f t="array" aca="1" ref="B1824" ca="1">INDIRECT("'Room Details'!$C$1826")</f>
        <v>0</v>
      </c>
      <c r="C1824" cm="1">
        <f t="array" aca="1" ref="C1824" ca="1">INDIRECT("'Room Details'!$D$1826")</f>
        <v>0</v>
      </c>
      <c r="D1824" cm="1">
        <f t="array" aca="1" ref="D1824" ca="1">INDIRECT("'Room Details'!$E$1826")</f>
        <v>0</v>
      </c>
      <c r="E1824" t="str" cm="1">
        <f t="array" aca="1" ref="E1824" ca="1">INDIRECT("'Room Details'!$F$1826")</f>
        <v xml:space="preserve"> </v>
      </c>
      <c r="F1824" cm="1">
        <f t="array" aca="1" ref="F1824" ca="1">INDIRECT("'Room Details'!$G$1826")</f>
        <v>0</v>
      </c>
      <c r="G1824" cm="1">
        <f t="array" aca="1" ref="G1824" ca="1">INDIRECT("'Room Details'!$H$1826")</f>
        <v>0</v>
      </c>
      <c r="H1824" cm="1">
        <f t="array" aca="1" ref="H1824" ca="1">INDIRECT("'Room Details'!$I$1826")</f>
        <v>0</v>
      </c>
      <c r="I1824" cm="1">
        <f t="array" aca="1" ref="I1824" ca="1">INDIRECT("'Room Details'!$J$1826")</f>
        <v>0</v>
      </c>
      <c r="J1824" cm="1">
        <f t="array" aca="1" ref="J1824" ca="1">INDIRECT("'Room Details'!$K$1826")</f>
        <v>0</v>
      </c>
      <c r="K1824" t="str" cm="1">
        <f t="array" aca="1" ref="K1824" ca="1">INDIRECT("'Room Details'!$L$1826")</f>
        <v xml:space="preserve"> </v>
      </c>
      <c r="L1824" cm="1">
        <f t="array" aca="1" ref="L1824" ca="1">INDIRECT("'Room Details'!$M$1826")</f>
        <v>0</v>
      </c>
      <c r="M1824" cm="1">
        <f t="array" aca="1" ref="M1824" ca="1">INDIRECT("'Room Details'!$N$1826")</f>
        <v>0</v>
      </c>
      <c r="N1824" cm="1">
        <f t="array" aca="1" ref="N1824" ca="1">INDIRECT("'Room Details'!$O$1826")</f>
        <v>0</v>
      </c>
      <c r="O1824" cm="1">
        <f t="array" aca="1" ref="O1824" ca="1">INDIRECT("'Room Details'!$P$1826")</f>
        <v>0</v>
      </c>
    </row>
    <row r="1825" spans="1:15" x14ac:dyDescent="0.25">
      <c r="A1825" cm="1">
        <f t="array" aca="1" ref="A1825" ca="1">INDIRECT("'Room Details'!$B$1827")</f>
        <v>0</v>
      </c>
      <c r="B1825" cm="1">
        <f t="array" aca="1" ref="B1825" ca="1">INDIRECT("'Room Details'!$C$1827")</f>
        <v>0</v>
      </c>
      <c r="C1825" cm="1">
        <f t="array" aca="1" ref="C1825" ca="1">INDIRECT("'Room Details'!$D$1827")</f>
        <v>0</v>
      </c>
      <c r="D1825" cm="1">
        <f t="array" aca="1" ref="D1825" ca="1">INDIRECT("'Room Details'!$E$1827")</f>
        <v>0</v>
      </c>
      <c r="E1825" t="str" cm="1">
        <f t="array" aca="1" ref="E1825" ca="1">INDIRECT("'Room Details'!$F$1827")</f>
        <v xml:space="preserve"> </v>
      </c>
      <c r="F1825" cm="1">
        <f t="array" aca="1" ref="F1825" ca="1">INDIRECT("'Room Details'!$G$1827")</f>
        <v>0</v>
      </c>
      <c r="G1825" cm="1">
        <f t="array" aca="1" ref="G1825" ca="1">INDIRECT("'Room Details'!$H$1827")</f>
        <v>0</v>
      </c>
      <c r="H1825" cm="1">
        <f t="array" aca="1" ref="H1825" ca="1">INDIRECT("'Room Details'!$I$1827")</f>
        <v>0</v>
      </c>
      <c r="I1825" cm="1">
        <f t="array" aca="1" ref="I1825" ca="1">INDIRECT("'Room Details'!$J$1827")</f>
        <v>0</v>
      </c>
      <c r="J1825" cm="1">
        <f t="array" aca="1" ref="J1825" ca="1">INDIRECT("'Room Details'!$K$1827")</f>
        <v>0</v>
      </c>
      <c r="K1825" t="str" cm="1">
        <f t="array" aca="1" ref="K1825" ca="1">INDIRECT("'Room Details'!$L$1827")</f>
        <v xml:space="preserve"> </v>
      </c>
      <c r="L1825" cm="1">
        <f t="array" aca="1" ref="L1825" ca="1">INDIRECT("'Room Details'!$M$1827")</f>
        <v>0</v>
      </c>
      <c r="M1825" cm="1">
        <f t="array" aca="1" ref="M1825" ca="1">INDIRECT("'Room Details'!$N$1827")</f>
        <v>0</v>
      </c>
      <c r="N1825" cm="1">
        <f t="array" aca="1" ref="N1825" ca="1">INDIRECT("'Room Details'!$O$1827")</f>
        <v>0</v>
      </c>
      <c r="O1825" cm="1">
        <f t="array" aca="1" ref="O1825" ca="1">INDIRECT("'Room Details'!$P$1827")</f>
        <v>0</v>
      </c>
    </row>
    <row r="1826" spans="1:15" x14ac:dyDescent="0.25">
      <c r="A1826" cm="1">
        <f t="array" aca="1" ref="A1826" ca="1">INDIRECT("'Room Details'!$B$1828")</f>
        <v>0</v>
      </c>
      <c r="B1826" cm="1">
        <f t="array" aca="1" ref="B1826" ca="1">INDIRECT("'Room Details'!$C$1828")</f>
        <v>0</v>
      </c>
      <c r="C1826" cm="1">
        <f t="array" aca="1" ref="C1826" ca="1">INDIRECT("'Room Details'!$D$1828")</f>
        <v>0</v>
      </c>
      <c r="D1826" cm="1">
        <f t="array" aca="1" ref="D1826" ca="1">INDIRECT("'Room Details'!$E$1828")</f>
        <v>0</v>
      </c>
      <c r="E1826" t="str" cm="1">
        <f t="array" aca="1" ref="E1826" ca="1">INDIRECT("'Room Details'!$F$1828")</f>
        <v xml:space="preserve"> </v>
      </c>
      <c r="F1826" cm="1">
        <f t="array" aca="1" ref="F1826" ca="1">INDIRECT("'Room Details'!$G$1828")</f>
        <v>0</v>
      </c>
      <c r="G1826" cm="1">
        <f t="array" aca="1" ref="G1826" ca="1">INDIRECT("'Room Details'!$H$1828")</f>
        <v>0</v>
      </c>
      <c r="H1826" cm="1">
        <f t="array" aca="1" ref="H1826" ca="1">INDIRECT("'Room Details'!$I$1828")</f>
        <v>0</v>
      </c>
      <c r="I1826" cm="1">
        <f t="array" aca="1" ref="I1826" ca="1">INDIRECT("'Room Details'!$J$1828")</f>
        <v>0</v>
      </c>
      <c r="J1826" cm="1">
        <f t="array" aca="1" ref="J1826" ca="1">INDIRECT("'Room Details'!$K$1828")</f>
        <v>0</v>
      </c>
      <c r="K1826" t="str" cm="1">
        <f t="array" aca="1" ref="K1826" ca="1">INDIRECT("'Room Details'!$L$1828")</f>
        <v xml:space="preserve"> </v>
      </c>
      <c r="L1826" cm="1">
        <f t="array" aca="1" ref="L1826" ca="1">INDIRECT("'Room Details'!$M$1828")</f>
        <v>0</v>
      </c>
      <c r="M1826" cm="1">
        <f t="array" aca="1" ref="M1826" ca="1">INDIRECT("'Room Details'!$N$1828")</f>
        <v>0</v>
      </c>
      <c r="N1826" cm="1">
        <f t="array" aca="1" ref="N1826" ca="1">INDIRECT("'Room Details'!$O$1828")</f>
        <v>0</v>
      </c>
      <c r="O1826" cm="1">
        <f t="array" aca="1" ref="O1826" ca="1">INDIRECT("'Room Details'!$P$1828")</f>
        <v>0</v>
      </c>
    </row>
    <row r="1827" spans="1:15" x14ac:dyDescent="0.25">
      <c r="A1827" cm="1">
        <f t="array" aca="1" ref="A1827" ca="1">INDIRECT("'Room Details'!$B$1829")</f>
        <v>0</v>
      </c>
      <c r="B1827" cm="1">
        <f t="array" aca="1" ref="B1827" ca="1">INDIRECT("'Room Details'!$C$1829")</f>
        <v>0</v>
      </c>
      <c r="C1827" cm="1">
        <f t="array" aca="1" ref="C1827" ca="1">INDIRECT("'Room Details'!$D$1829")</f>
        <v>0</v>
      </c>
      <c r="D1827" cm="1">
        <f t="array" aca="1" ref="D1827" ca="1">INDIRECT("'Room Details'!$E$1829")</f>
        <v>0</v>
      </c>
      <c r="E1827" t="str" cm="1">
        <f t="array" aca="1" ref="E1827" ca="1">INDIRECT("'Room Details'!$F$1829")</f>
        <v xml:space="preserve"> </v>
      </c>
      <c r="F1827" cm="1">
        <f t="array" aca="1" ref="F1827" ca="1">INDIRECT("'Room Details'!$G$1829")</f>
        <v>0</v>
      </c>
      <c r="G1827" cm="1">
        <f t="array" aca="1" ref="G1827" ca="1">INDIRECT("'Room Details'!$H$1829")</f>
        <v>0</v>
      </c>
      <c r="H1827" cm="1">
        <f t="array" aca="1" ref="H1827" ca="1">INDIRECT("'Room Details'!$I$1829")</f>
        <v>0</v>
      </c>
      <c r="I1827" cm="1">
        <f t="array" aca="1" ref="I1827" ca="1">INDIRECT("'Room Details'!$J$1829")</f>
        <v>0</v>
      </c>
      <c r="J1827" cm="1">
        <f t="array" aca="1" ref="J1827" ca="1">INDIRECT("'Room Details'!$K$1829")</f>
        <v>0</v>
      </c>
      <c r="K1827" t="str" cm="1">
        <f t="array" aca="1" ref="K1827" ca="1">INDIRECT("'Room Details'!$L$1829")</f>
        <v xml:space="preserve"> </v>
      </c>
      <c r="L1827" cm="1">
        <f t="array" aca="1" ref="L1827" ca="1">INDIRECT("'Room Details'!$M$1829")</f>
        <v>0</v>
      </c>
      <c r="M1827" cm="1">
        <f t="array" aca="1" ref="M1827" ca="1">INDIRECT("'Room Details'!$N$1829")</f>
        <v>0</v>
      </c>
      <c r="N1827" cm="1">
        <f t="array" aca="1" ref="N1827" ca="1">INDIRECT("'Room Details'!$O$1829")</f>
        <v>0</v>
      </c>
      <c r="O1827" cm="1">
        <f t="array" aca="1" ref="O1827" ca="1">INDIRECT("'Room Details'!$P$1829")</f>
        <v>0</v>
      </c>
    </row>
    <row r="1828" spans="1:15" x14ac:dyDescent="0.25">
      <c r="A1828" cm="1">
        <f t="array" aca="1" ref="A1828" ca="1">INDIRECT("'Room Details'!$B$1830")</f>
        <v>0</v>
      </c>
      <c r="B1828" cm="1">
        <f t="array" aca="1" ref="B1828" ca="1">INDIRECT("'Room Details'!$C$1830")</f>
        <v>0</v>
      </c>
      <c r="C1828" cm="1">
        <f t="array" aca="1" ref="C1828" ca="1">INDIRECT("'Room Details'!$D$1830")</f>
        <v>0</v>
      </c>
      <c r="D1828" cm="1">
        <f t="array" aca="1" ref="D1828" ca="1">INDIRECT("'Room Details'!$E$1830")</f>
        <v>0</v>
      </c>
      <c r="E1828" t="str" cm="1">
        <f t="array" aca="1" ref="E1828" ca="1">INDIRECT("'Room Details'!$F$1830")</f>
        <v xml:space="preserve"> </v>
      </c>
      <c r="F1828" cm="1">
        <f t="array" aca="1" ref="F1828" ca="1">INDIRECT("'Room Details'!$G$1830")</f>
        <v>0</v>
      </c>
      <c r="G1828" cm="1">
        <f t="array" aca="1" ref="G1828" ca="1">INDIRECT("'Room Details'!$H$1830")</f>
        <v>0</v>
      </c>
      <c r="H1828" cm="1">
        <f t="array" aca="1" ref="H1828" ca="1">INDIRECT("'Room Details'!$I$1830")</f>
        <v>0</v>
      </c>
      <c r="I1828" cm="1">
        <f t="array" aca="1" ref="I1828" ca="1">INDIRECT("'Room Details'!$J$1830")</f>
        <v>0</v>
      </c>
      <c r="J1828" cm="1">
        <f t="array" aca="1" ref="J1828" ca="1">INDIRECT("'Room Details'!$K$1830")</f>
        <v>0</v>
      </c>
      <c r="K1828" t="str" cm="1">
        <f t="array" aca="1" ref="K1828" ca="1">INDIRECT("'Room Details'!$L$1830")</f>
        <v xml:space="preserve"> </v>
      </c>
      <c r="L1828" cm="1">
        <f t="array" aca="1" ref="L1828" ca="1">INDIRECT("'Room Details'!$M$1830")</f>
        <v>0</v>
      </c>
      <c r="M1828" cm="1">
        <f t="array" aca="1" ref="M1828" ca="1">INDIRECT("'Room Details'!$N$1830")</f>
        <v>0</v>
      </c>
      <c r="N1828" cm="1">
        <f t="array" aca="1" ref="N1828" ca="1">INDIRECT("'Room Details'!$O$1830")</f>
        <v>0</v>
      </c>
      <c r="O1828" cm="1">
        <f t="array" aca="1" ref="O1828" ca="1">INDIRECT("'Room Details'!$P$1830")</f>
        <v>0</v>
      </c>
    </row>
    <row r="1829" spans="1:15" x14ac:dyDescent="0.25">
      <c r="A1829" cm="1">
        <f t="array" aca="1" ref="A1829" ca="1">INDIRECT("'Room Details'!$B$1831")</f>
        <v>0</v>
      </c>
      <c r="B1829" cm="1">
        <f t="array" aca="1" ref="B1829" ca="1">INDIRECT("'Room Details'!$C$1831")</f>
        <v>0</v>
      </c>
      <c r="C1829" cm="1">
        <f t="array" aca="1" ref="C1829" ca="1">INDIRECT("'Room Details'!$D$1831")</f>
        <v>0</v>
      </c>
      <c r="D1829" cm="1">
        <f t="array" aca="1" ref="D1829" ca="1">INDIRECT("'Room Details'!$E$1831")</f>
        <v>0</v>
      </c>
      <c r="E1829" t="str" cm="1">
        <f t="array" aca="1" ref="E1829" ca="1">INDIRECT("'Room Details'!$F$1831")</f>
        <v xml:space="preserve"> </v>
      </c>
      <c r="F1829" cm="1">
        <f t="array" aca="1" ref="F1829" ca="1">INDIRECT("'Room Details'!$G$1831")</f>
        <v>0</v>
      </c>
      <c r="G1829" cm="1">
        <f t="array" aca="1" ref="G1829" ca="1">INDIRECT("'Room Details'!$H$1831")</f>
        <v>0</v>
      </c>
      <c r="H1829" cm="1">
        <f t="array" aca="1" ref="H1829" ca="1">INDIRECT("'Room Details'!$I$1831")</f>
        <v>0</v>
      </c>
      <c r="I1829" cm="1">
        <f t="array" aca="1" ref="I1829" ca="1">INDIRECT("'Room Details'!$J$1831")</f>
        <v>0</v>
      </c>
      <c r="J1829" cm="1">
        <f t="array" aca="1" ref="J1829" ca="1">INDIRECT("'Room Details'!$K$1831")</f>
        <v>0</v>
      </c>
      <c r="K1829" t="str" cm="1">
        <f t="array" aca="1" ref="K1829" ca="1">INDIRECT("'Room Details'!$L$1831")</f>
        <v xml:space="preserve"> </v>
      </c>
      <c r="L1829" cm="1">
        <f t="array" aca="1" ref="L1829" ca="1">INDIRECT("'Room Details'!$M$1831")</f>
        <v>0</v>
      </c>
      <c r="M1829" cm="1">
        <f t="array" aca="1" ref="M1829" ca="1">INDIRECT("'Room Details'!$N$1831")</f>
        <v>0</v>
      </c>
      <c r="N1829" cm="1">
        <f t="array" aca="1" ref="N1829" ca="1">INDIRECT("'Room Details'!$O$1831")</f>
        <v>0</v>
      </c>
      <c r="O1829" cm="1">
        <f t="array" aca="1" ref="O1829" ca="1">INDIRECT("'Room Details'!$P$1831")</f>
        <v>0</v>
      </c>
    </row>
    <row r="1830" spans="1:15" x14ac:dyDescent="0.25">
      <c r="A1830" cm="1">
        <f t="array" aca="1" ref="A1830" ca="1">INDIRECT("'Room Details'!$B$1832")</f>
        <v>0</v>
      </c>
      <c r="B1830" cm="1">
        <f t="array" aca="1" ref="B1830" ca="1">INDIRECT("'Room Details'!$C$1832")</f>
        <v>0</v>
      </c>
      <c r="C1830" cm="1">
        <f t="array" aca="1" ref="C1830" ca="1">INDIRECT("'Room Details'!$D$1832")</f>
        <v>0</v>
      </c>
      <c r="D1830" cm="1">
        <f t="array" aca="1" ref="D1830" ca="1">INDIRECT("'Room Details'!$E$1832")</f>
        <v>0</v>
      </c>
      <c r="E1830" t="str" cm="1">
        <f t="array" aca="1" ref="E1830" ca="1">INDIRECT("'Room Details'!$F$1832")</f>
        <v xml:space="preserve"> </v>
      </c>
      <c r="F1830" cm="1">
        <f t="array" aca="1" ref="F1830" ca="1">INDIRECT("'Room Details'!$G$1832")</f>
        <v>0</v>
      </c>
      <c r="G1830" cm="1">
        <f t="array" aca="1" ref="G1830" ca="1">INDIRECT("'Room Details'!$H$1832")</f>
        <v>0</v>
      </c>
      <c r="H1830" cm="1">
        <f t="array" aca="1" ref="H1830" ca="1">INDIRECT("'Room Details'!$I$1832")</f>
        <v>0</v>
      </c>
      <c r="I1830" cm="1">
        <f t="array" aca="1" ref="I1830" ca="1">INDIRECT("'Room Details'!$J$1832")</f>
        <v>0</v>
      </c>
      <c r="J1830" cm="1">
        <f t="array" aca="1" ref="J1830" ca="1">INDIRECT("'Room Details'!$K$1832")</f>
        <v>0</v>
      </c>
      <c r="K1830" t="str" cm="1">
        <f t="array" aca="1" ref="K1830" ca="1">INDIRECT("'Room Details'!$L$1832")</f>
        <v xml:space="preserve"> </v>
      </c>
      <c r="L1830" cm="1">
        <f t="array" aca="1" ref="L1830" ca="1">INDIRECT("'Room Details'!$M$1832")</f>
        <v>0</v>
      </c>
      <c r="M1830" cm="1">
        <f t="array" aca="1" ref="M1830" ca="1">INDIRECT("'Room Details'!$N$1832")</f>
        <v>0</v>
      </c>
      <c r="N1830" cm="1">
        <f t="array" aca="1" ref="N1830" ca="1">INDIRECT("'Room Details'!$O$1832")</f>
        <v>0</v>
      </c>
      <c r="O1830" cm="1">
        <f t="array" aca="1" ref="O1830" ca="1">INDIRECT("'Room Details'!$P$1832")</f>
        <v>0</v>
      </c>
    </row>
    <row r="1831" spans="1:15" x14ac:dyDescent="0.25">
      <c r="A1831" cm="1">
        <f t="array" aca="1" ref="A1831" ca="1">INDIRECT("'Room Details'!$B$1833")</f>
        <v>0</v>
      </c>
      <c r="B1831" cm="1">
        <f t="array" aca="1" ref="B1831" ca="1">INDIRECT("'Room Details'!$C$1833")</f>
        <v>0</v>
      </c>
      <c r="C1831" cm="1">
        <f t="array" aca="1" ref="C1831" ca="1">INDIRECT("'Room Details'!$D$1833")</f>
        <v>0</v>
      </c>
      <c r="D1831" cm="1">
        <f t="array" aca="1" ref="D1831" ca="1">INDIRECT("'Room Details'!$E$1833")</f>
        <v>0</v>
      </c>
      <c r="E1831" t="str" cm="1">
        <f t="array" aca="1" ref="E1831" ca="1">INDIRECT("'Room Details'!$F$1833")</f>
        <v xml:space="preserve"> </v>
      </c>
      <c r="F1831" cm="1">
        <f t="array" aca="1" ref="F1831" ca="1">INDIRECT("'Room Details'!$G$1833")</f>
        <v>0</v>
      </c>
      <c r="G1831" cm="1">
        <f t="array" aca="1" ref="G1831" ca="1">INDIRECT("'Room Details'!$H$1833")</f>
        <v>0</v>
      </c>
      <c r="H1831" cm="1">
        <f t="array" aca="1" ref="H1831" ca="1">INDIRECT("'Room Details'!$I$1833")</f>
        <v>0</v>
      </c>
      <c r="I1831" cm="1">
        <f t="array" aca="1" ref="I1831" ca="1">INDIRECT("'Room Details'!$J$1833")</f>
        <v>0</v>
      </c>
      <c r="J1831" cm="1">
        <f t="array" aca="1" ref="J1831" ca="1">INDIRECT("'Room Details'!$K$1833")</f>
        <v>0</v>
      </c>
      <c r="K1831" t="str" cm="1">
        <f t="array" aca="1" ref="K1831" ca="1">INDIRECT("'Room Details'!$L$1833")</f>
        <v xml:space="preserve"> </v>
      </c>
      <c r="L1831" cm="1">
        <f t="array" aca="1" ref="L1831" ca="1">INDIRECT("'Room Details'!$M$1833")</f>
        <v>0</v>
      </c>
      <c r="M1831" cm="1">
        <f t="array" aca="1" ref="M1831" ca="1">INDIRECT("'Room Details'!$N$1833")</f>
        <v>0</v>
      </c>
      <c r="N1831" cm="1">
        <f t="array" aca="1" ref="N1831" ca="1">INDIRECT("'Room Details'!$O$1833")</f>
        <v>0</v>
      </c>
      <c r="O1831" cm="1">
        <f t="array" aca="1" ref="O1831" ca="1">INDIRECT("'Room Details'!$P$1833")</f>
        <v>0</v>
      </c>
    </row>
    <row r="1832" spans="1:15" x14ac:dyDescent="0.25">
      <c r="A1832" cm="1">
        <f t="array" aca="1" ref="A1832" ca="1">INDIRECT("'Room Details'!$B$1834")</f>
        <v>0</v>
      </c>
      <c r="B1832" cm="1">
        <f t="array" aca="1" ref="B1832" ca="1">INDIRECT("'Room Details'!$C$1834")</f>
        <v>0</v>
      </c>
      <c r="C1832" cm="1">
        <f t="array" aca="1" ref="C1832" ca="1">INDIRECT("'Room Details'!$D$1834")</f>
        <v>0</v>
      </c>
      <c r="D1832" cm="1">
        <f t="array" aca="1" ref="D1832" ca="1">INDIRECT("'Room Details'!$E$1834")</f>
        <v>0</v>
      </c>
      <c r="E1832" t="str" cm="1">
        <f t="array" aca="1" ref="E1832" ca="1">INDIRECT("'Room Details'!$F$1834")</f>
        <v xml:space="preserve"> </v>
      </c>
      <c r="F1832" cm="1">
        <f t="array" aca="1" ref="F1832" ca="1">INDIRECT("'Room Details'!$G$1834")</f>
        <v>0</v>
      </c>
      <c r="G1832" cm="1">
        <f t="array" aca="1" ref="G1832" ca="1">INDIRECT("'Room Details'!$H$1834")</f>
        <v>0</v>
      </c>
      <c r="H1832" cm="1">
        <f t="array" aca="1" ref="H1832" ca="1">INDIRECT("'Room Details'!$I$1834")</f>
        <v>0</v>
      </c>
      <c r="I1832" cm="1">
        <f t="array" aca="1" ref="I1832" ca="1">INDIRECT("'Room Details'!$J$1834")</f>
        <v>0</v>
      </c>
      <c r="J1832" cm="1">
        <f t="array" aca="1" ref="J1832" ca="1">INDIRECT("'Room Details'!$K$1834")</f>
        <v>0</v>
      </c>
      <c r="K1832" t="str" cm="1">
        <f t="array" aca="1" ref="K1832" ca="1">INDIRECT("'Room Details'!$L$1834")</f>
        <v xml:space="preserve"> </v>
      </c>
      <c r="L1832" cm="1">
        <f t="array" aca="1" ref="L1832" ca="1">INDIRECT("'Room Details'!$M$1834")</f>
        <v>0</v>
      </c>
      <c r="M1832" cm="1">
        <f t="array" aca="1" ref="M1832" ca="1">INDIRECT("'Room Details'!$N$1834")</f>
        <v>0</v>
      </c>
      <c r="N1832" cm="1">
        <f t="array" aca="1" ref="N1832" ca="1">INDIRECT("'Room Details'!$O$1834")</f>
        <v>0</v>
      </c>
      <c r="O1832" cm="1">
        <f t="array" aca="1" ref="O1832" ca="1">INDIRECT("'Room Details'!$P$1834")</f>
        <v>0</v>
      </c>
    </row>
    <row r="1833" spans="1:15" x14ac:dyDescent="0.25">
      <c r="A1833" cm="1">
        <f t="array" aca="1" ref="A1833" ca="1">INDIRECT("'Room Details'!$B$1835")</f>
        <v>0</v>
      </c>
      <c r="B1833" cm="1">
        <f t="array" aca="1" ref="B1833" ca="1">INDIRECT("'Room Details'!$C$1835")</f>
        <v>0</v>
      </c>
      <c r="C1833" cm="1">
        <f t="array" aca="1" ref="C1833" ca="1">INDIRECT("'Room Details'!$D$1835")</f>
        <v>0</v>
      </c>
      <c r="D1833" cm="1">
        <f t="array" aca="1" ref="D1833" ca="1">INDIRECT("'Room Details'!$E$1835")</f>
        <v>0</v>
      </c>
      <c r="E1833" t="str" cm="1">
        <f t="array" aca="1" ref="E1833" ca="1">INDIRECT("'Room Details'!$F$1835")</f>
        <v xml:space="preserve"> </v>
      </c>
      <c r="F1833" cm="1">
        <f t="array" aca="1" ref="F1833" ca="1">INDIRECT("'Room Details'!$G$1835")</f>
        <v>0</v>
      </c>
      <c r="G1833" cm="1">
        <f t="array" aca="1" ref="G1833" ca="1">INDIRECT("'Room Details'!$H$1835")</f>
        <v>0</v>
      </c>
      <c r="H1833" cm="1">
        <f t="array" aca="1" ref="H1833" ca="1">INDIRECT("'Room Details'!$I$1835")</f>
        <v>0</v>
      </c>
      <c r="I1833" cm="1">
        <f t="array" aca="1" ref="I1833" ca="1">INDIRECT("'Room Details'!$J$1835")</f>
        <v>0</v>
      </c>
      <c r="J1833" cm="1">
        <f t="array" aca="1" ref="J1833" ca="1">INDIRECT("'Room Details'!$K$1835")</f>
        <v>0</v>
      </c>
      <c r="K1833" t="str" cm="1">
        <f t="array" aca="1" ref="K1833" ca="1">INDIRECT("'Room Details'!$L$1835")</f>
        <v xml:space="preserve"> </v>
      </c>
      <c r="L1833" cm="1">
        <f t="array" aca="1" ref="L1833" ca="1">INDIRECT("'Room Details'!$M$1835")</f>
        <v>0</v>
      </c>
      <c r="M1833" cm="1">
        <f t="array" aca="1" ref="M1833" ca="1">INDIRECT("'Room Details'!$N$1835")</f>
        <v>0</v>
      </c>
      <c r="N1833" cm="1">
        <f t="array" aca="1" ref="N1833" ca="1">INDIRECT("'Room Details'!$O$1835")</f>
        <v>0</v>
      </c>
      <c r="O1833" cm="1">
        <f t="array" aca="1" ref="O1833" ca="1">INDIRECT("'Room Details'!$P$1835")</f>
        <v>0</v>
      </c>
    </row>
    <row r="1834" spans="1:15" x14ac:dyDescent="0.25">
      <c r="A1834" cm="1">
        <f t="array" aca="1" ref="A1834" ca="1">INDIRECT("'Room Details'!$B$1836")</f>
        <v>0</v>
      </c>
      <c r="B1834" cm="1">
        <f t="array" aca="1" ref="B1834" ca="1">INDIRECT("'Room Details'!$C$1836")</f>
        <v>0</v>
      </c>
      <c r="C1834" cm="1">
        <f t="array" aca="1" ref="C1834" ca="1">INDIRECT("'Room Details'!$D$1836")</f>
        <v>0</v>
      </c>
      <c r="D1834" cm="1">
        <f t="array" aca="1" ref="D1834" ca="1">INDIRECT("'Room Details'!$E$1836")</f>
        <v>0</v>
      </c>
      <c r="E1834" t="str" cm="1">
        <f t="array" aca="1" ref="E1834" ca="1">INDIRECT("'Room Details'!$F$1836")</f>
        <v xml:space="preserve"> </v>
      </c>
      <c r="F1834" cm="1">
        <f t="array" aca="1" ref="F1834" ca="1">INDIRECT("'Room Details'!$G$1836")</f>
        <v>0</v>
      </c>
      <c r="G1834" cm="1">
        <f t="array" aca="1" ref="G1834" ca="1">INDIRECT("'Room Details'!$H$1836")</f>
        <v>0</v>
      </c>
      <c r="H1834" cm="1">
        <f t="array" aca="1" ref="H1834" ca="1">INDIRECT("'Room Details'!$I$1836")</f>
        <v>0</v>
      </c>
      <c r="I1834" cm="1">
        <f t="array" aca="1" ref="I1834" ca="1">INDIRECT("'Room Details'!$J$1836")</f>
        <v>0</v>
      </c>
      <c r="J1834" cm="1">
        <f t="array" aca="1" ref="J1834" ca="1">INDIRECT("'Room Details'!$K$1836")</f>
        <v>0</v>
      </c>
      <c r="K1834" t="str" cm="1">
        <f t="array" aca="1" ref="K1834" ca="1">INDIRECT("'Room Details'!$L$1836")</f>
        <v xml:space="preserve"> </v>
      </c>
      <c r="L1834" cm="1">
        <f t="array" aca="1" ref="L1834" ca="1">INDIRECT("'Room Details'!$M$1836")</f>
        <v>0</v>
      </c>
      <c r="M1834" cm="1">
        <f t="array" aca="1" ref="M1834" ca="1">INDIRECT("'Room Details'!$N$1836")</f>
        <v>0</v>
      </c>
      <c r="N1834" cm="1">
        <f t="array" aca="1" ref="N1834" ca="1">INDIRECT("'Room Details'!$O$1836")</f>
        <v>0</v>
      </c>
      <c r="O1834" cm="1">
        <f t="array" aca="1" ref="O1834" ca="1">INDIRECT("'Room Details'!$P$1836")</f>
        <v>0</v>
      </c>
    </row>
    <row r="1835" spans="1:15" x14ac:dyDescent="0.25">
      <c r="A1835" cm="1">
        <f t="array" aca="1" ref="A1835" ca="1">INDIRECT("'Room Details'!$B$1837")</f>
        <v>0</v>
      </c>
      <c r="B1835" cm="1">
        <f t="array" aca="1" ref="B1835" ca="1">INDIRECT("'Room Details'!$C$1837")</f>
        <v>0</v>
      </c>
      <c r="C1835" cm="1">
        <f t="array" aca="1" ref="C1835" ca="1">INDIRECT("'Room Details'!$D$1837")</f>
        <v>0</v>
      </c>
      <c r="D1835" cm="1">
        <f t="array" aca="1" ref="D1835" ca="1">INDIRECT("'Room Details'!$E$1837")</f>
        <v>0</v>
      </c>
      <c r="E1835" t="str" cm="1">
        <f t="array" aca="1" ref="E1835" ca="1">INDIRECT("'Room Details'!$F$1837")</f>
        <v xml:space="preserve"> </v>
      </c>
      <c r="F1835" cm="1">
        <f t="array" aca="1" ref="F1835" ca="1">INDIRECT("'Room Details'!$G$1837")</f>
        <v>0</v>
      </c>
      <c r="G1835" cm="1">
        <f t="array" aca="1" ref="G1835" ca="1">INDIRECT("'Room Details'!$H$1837")</f>
        <v>0</v>
      </c>
      <c r="H1835" cm="1">
        <f t="array" aca="1" ref="H1835" ca="1">INDIRECT("'Room Details'!$I$1837")</f>
        <v>0</v>
      </c>
      <c r="I1835" cm="1">
        <f t="array" aca="1" ref="I1835" ca="1">INDIRECT("'Room Details'!$J$1837")</f>
        <v>0</v>
      </c>
      <c r="J1835" cm="1">
        <f t="array" aca="1" ref="J1835" ca="1">INDIRECT("'Room Details'!$K$1837")</f>
        <v>0</v>
      </c>
      <c r="K1835" t="str" cm="1">
        <f t="array" aca="1" ref="K1835" ca="1">INDIRECT("'Room Details'!$L$1837")</f>
        <v xml:space="preserve"> </v>
      </c>
      <c r="L1835" cm="1">
        <f t="array" aca="1" ref="L1835" ca="1">INDIRECT("'Room Details'!$M$1837")</f>
        <v>0</v>
      </c>
      <c r="M1835" cm="1">
        <f t="array" aca="1" ref="M1835" ca="1">INDIRECT("'Room Details'!$N$1837")</f>
        <v>0</v>
      </c>
      <c r="N1835" cm="1">
        <f t="array" aca="1" ref="N1835" ca="1">INDIRECT("'Room Details'!$O$1837")</f>
        <v>0</v>
      </c>
      <c r="O1835" cm="1">
        <f t="array" aca="1" ref="O1835" ca="1">INDIRECT("'Room Details'!$P$1837")</f>
        <v>0</v>
      </c>
    </row>
    <row r="1836" spans="1:15" x14ac:dyDescent="0.25">
      <c r="A1836" cm="1">
        <f t="array" aca="1" ref="A1836" ca="1">INDIRECT("'Room Details'!$B$1838")</f>
        <v>0</v>
      </c>
      <c r="B1836" cm="1">
        <f t="array" aca="1" ref="B1836" ca="1">INDIRECT("'Room Details'!$C$1838")</f>
        <v>0</v>
      </c>
      <c r="C1836" cm="1">
        <f t="array" aca="1" ref="C1836" ca="1">INDIRECT("'Room Details'!$D$1838")</f>
        <v>0</v>
      </c>
      <c r="D1836" cm="1">
        <f t="array" aca="1" ref="D1836" ca="1">INDIRECT("'Room Details'!$E$1838")</f>
        <v>0</v>
      </c>
      <c r="E1836" t="str" cm="1">
        <f t="array" aca="1" ref="E1836" ca="1">INDIRECT("'Room Details'!$F$1838")</f>
        <v xml:space="preserve"> </v>
      </c>
      <c r="F1836" cm="1">
        <f t="array" aca="1" ref="F1836" ca="1">INDIRECT("'Room Details'!$G$1838")</f>
        <v>0</v>
      </c>
      <c r="G1836" cm="1">
        <f t="array" aca="1" ref="G1836" ca="1">INDIRECT("'Room Details'!$H$1838")</f>
        <v>0</v>
      </c>
      <c r="H1836" cm="1">
        <f t="array" aca="1" ref="H1836" ca="1">INDIRECT("'Room Details'!$I$1838")</f>
        <v>0</v>
      </c>
      <c r="I1836" cm="1">
        <f t="array" aca="1" ref="I1836" ca="1">INDIRECT("'Room Details'!$J$1838")</f>
        <v>0</v>
      </c>
      <c r="J1836" cm="1">
        <f t="array" aca="1" ref="J1836" ca="1">INDIRECT("'Room Details'!$K$1838")</f>
        <v>0</v>
      </c>
      <c r="K1836" t="str" cm="1">
        <f t="array" aca="1" ref="K1836" ca="1">INDIRECT("'Room Details'!$L$1838")</f>
        <v xml:space="preserve"> </v>
      </c>
      <c r="L1836" cm="1">
        <f t="array" aca="1" ref="L1836" ca="1">INDIRECT("'Room Details'!$M$1838")</f>
        <v>0</v>
      </c>
      <c r="M1836" cm="1">
        <f t="array" aca="1" ref="M1836" ca="1">INDIRECT("'Room Details'!$N$1838")</f>
        <v>0</v>
      </c>
      <c r="N1836" cm="1">
        <f t="array" aca="1" ref="N1836" ca="1">INDIRECT("'Room Details'!$O$1838")</f>
        <v>0</v>
      </c>
      <c r="O1836" cm="1">
        <f t="array" aca="1" ref="O1836" ca="1">INDIRECT("'Room Details'!$P$1838")</f>
        <v>0</v>
      </c>
    </row>
    <row r="1837" spans="1:15" x14ac:dyDescent="0.25">
      <c r="A1837" cm="1">
        <f t="array" aca="1" ref="A1837" ca="1">INDIRECT("'Room Details'!$B$1839")</f>
        <v>0</v>
      </c>
      <c r="B1837" cm="1">
        <f t="array" aca="1" ref="B1837" ca="1">INDIRECT("'Room Details'!$C$1839")</f>
        <v>0</v>
      </c>
      <c r="C1837" cm="1">
        <f t="array" aca="1" ref="C1837" ca="1">INDIRECT("'Room Details'!$D$1839")</f>
        <v>0</v>
      </c>
      <c r="D1837" cm="1">
        <f t="array" aca="1" ref="D1837" ca="1">INDIRECT("'Room Details'!$E$1839")</f>
        <v>0</v>
      </c>
      <c r="E1837" t="str" cm="1">
        <f t="array" aca="1" ref="E1837" ca="1">INDIRECT("'Room Details'!$F$1839")</f>
        <v xml:space="preserve"> </v>
      </c>
      <c r="F1837" cm="1">
        <f t="array" aca="1" ref="F1837" ca="1">INDIRECT("'Room Details'!$G$1839")</f>
        <v>0</v>
      </c>
      <c r="G1837" cm="1">
        <f t="array" aca="1" ref="G1837" ca="1">INDIRECT("'Room Details'!$H$1839")</f>
        <v>0</v>
      </c>
      <c r="H1837" cm="1">
        <f t="array" aca="1" ref="H1837" ca="1">INDIRECT("'Room Details'!$I$1839")</f>
        <v>0</v>
      </c>
      <c r="I1837" cm="1">
        <f t="array" aca="1" ref="I1837" ca="1">INDIRECT("'Room Details'!$J$1839")</f>
        <v>0</v>
      </c>
      <c r="J1837" cm="1">
        <f t="array" aca="1" ref="J1837" ca="1">INDIRECT("'Room Details'!$K$1839")</f>
        <v>0</v>
      </c>
      <c r="K1837" t="str" cm="1">
        <f t="array" aca="1" ref="K1837" ca="1">INDIRECT("'Room Details'!$L$1839")</f>
        <v xml:space="preserve"> </v>
      </c>
      <c r="L1837" cm="1">
        <f t="array" aca="1" ref="L1837" ca="1">INDIRECT("'Room Details'!$M$1839")</f>
        <v>0</v>
      </c>
      <c r="M1837" cm="1">
        <f t="array" aca="1" ref="M1837" ca="1">INDIRECT("'Room Details'!$N$1839")</f>
        <v>0</v>
      </c>
      <c r="N1837" cm="1">
        <f t="array" aca="1" ref="N1837" ca="1">INDIRECT("'Room Details'!$O$1839")</f>
        <v>0</v>
      </c>
      <c r="O1837" cm="1">
        <f t="array" aca="1" ref="O1837" ca="1">INDIRECT("'Room Details'!$P$1839")</f>
        <v>0</v>
      </c>
    </row>
    <row r="1838" spans="1:15" x14ac:dyDescent="0.25">
      <c r="A1838" cm="1">
        <f t="array" aca="1" ref="A1838" ca="1">INDIRECT("'Room Details'!$B$1840")</f>
        <v>0</v>
      </c>
      <c r="B1838" cm="1">
        <f t="array" aca="1" ref="B1838" ca="1">INDIRECT("'Room Details'!$C$1840")</f>
        <v>0</v>
      </c>
      <c r="C1838" cm="1">
        <f t="array" aca="1" ref="C1838" ca="1">INDIRECT("'Room Details'!$D$1840")</f>
        <v>0</v>
      </c>
      <c r="D1838" cm="1">
        <f t="array" aca="1" ref="D1838" ca="1">INDIRECT("'Room Details'!$E$1840")</f>
        <v>0</v>
      </c>
      <c r="E1838" t="str" cm="1">
        <f t="array" aca="1" ref="E1838" ca="1">INDIRECT("'Room Details'!$F$1840")</f>
        <v xml:space="preserve"> </v>
      </c>
      <c r="F1838" cm="1">
        <f t="array" aca="1" ref="F1838" ca="1">INDIRECT("'Room Details'!$G$1840")</f>
        <v>0</v>
      </c>
      <c r="G1838" cm="1">
        <f t="array" aca="1" ref="G1838" ca="1">INDIRECT("'Room Details'!$H$1840")</f>
        <v>0</v>
      </c>
      <c r="H1838" cm="1">
        <f t="array" aca="1" ref="H1838" ca="1">INDIRECT("'Room Details'!$I$1840")</f>
        <v>0</v>
      </c>
      <c r="I1838" cm="1">
        <f t="array" aca="1" ref="I1838" ca="1">INDIRECT("'Room Details'!$J$1840")</f>
        <v>0</v>
      </c>
      <c r="J1838" cm="1">
        <f t="array" aca="1" ref="J1838" ca="1">INDIRECT("'Room Details'!$K$1840")</f>
        <v>0</v>
      </c>
      <c r="K1838" t="str" cm="1">
        <f t="array" aca="1" ref="K1838" ca="1">INDIRECT("'Room Details'!$L$1840")</f>
        <v xml:space="preserve"> </v>
      </c>
      <c r="L1838" cm="1">
        <f t="array" aca="1" ref="L1838" ca="1">INDIRECT("'Room Details'!$M$1840")</f>
        <v>0</v>
      </c>
      <c r="M1838" cm="1">
        <f t="array" aca="1" ref="M1838" ca="1">INDIRECT("'Room Details'!$N$1840")</f>
        <v>0</v>
      </c>
      <c r="N1838" cm="1">
        <f t="array" aca="1" ref="N1838" ca="1">INDIRECT("'Room Details'!$O$1840")</f>
        <v>0</v>
      </c>
      <c r="O1838" cm="1">
        <f t="array" aca="1" ref="O1838" ca="1">INDIRECT("'Room Details'!$P$1840")</f>
        <v>0</v>
      </c>
    </row>
    <row r="1839" spans="1:15" x14ac:dyDescent="0.25">
      <c r="A1839" cm="1">
        <f t="array" aca="1" ref="A1839" ca="1">INDIRECT("'Room Details'!$B$1841")</f>
        <v>0</v>
      </c>
      <c r="B1839" cm="1">
        <f t="array" aca="1" ref="B1839" ca="1">INDIRECT("'Room Details'!$C$1841")</f>
        <v>0</v>
      </c>
      <c r="C1839" cm="1">
        <f t="array" aca="1" ref="C1839" ca="1">INDIRECT("'Room Details'!$D$1841")</f>
        <v>0</v>
      </c>
      <c r="D1839" cm="1">
        <f t="array" aca="1" ref="D1839" ca="1">INDIRECT("'Room Details'!$E$1841")</f>
        <v>0</v>
      </c>
      <c r="E1839" t="str" cm="1">
        <f t="array" aca="1" ref="E1839" ca="1">INDIRECT("'Room Details'!$F$1841")</f>
        <v xml:space="preserve"> </v>
      </c>
      <c r="F1839" cm="1">
        <f t="array" aca="1" ref="F1839" ca="1">INDIRECT("'Room Details'!$G$1841")</f>
        <v>0</v>
      </c>
      <c r="G1839" cm="1">
        <f t="array" aca="1" ref="G1839" ca="1">INDIRECT("'Room Details'!$H$1841")</f>
        <v>0</v>
      </c>
      <c r="H1839" cm="1">
        <f t="array" aca="1" ref="H1839" ca="1">INDIRECT("'Room Details'!$I$1841")</f>
        <v>0</v>
      </c>
      <c r="I1839" cm="1">
        <f t="array" aca="1" ref="I1839" ca="1">INDIRECT("'Room Details'!$J$1841")</f>
        <v>0</v>
      </c>
      <c r="J1839" cm="1">
        <f t="array" aca="1" ref="J1839" ca="1">INDIRECT("'Room Details'!$K$1841")</f>
        <v>0</v>
      </c>
      <c r="K1839" t="str" cm="1">
        <f t="array" aca="1" ref="K1839" ca="1">INDIRECT("'Room Details'!$L$1841")</f>
        <v xml:space="preserve"> </v>
      </c>
      <c r="L1839" cm="1">
        <f t="array" aca="1" ref="L1839" ca="1">INDIRECT("'Room Details'!$M$1841")</f>
        <v>0</v>
      </c>
      <c r="M1839" cm="1">
        <f t="array" aca="1" ref="M1839" ca="1">INDIRECT("'Room Details'!$N$1841")</f>
        <v>0</v>
      </c>
      <c r="N1839" cm="1">
        <f t="array" aca="1" ref="N1839" ca="1">INDIRECT("'Room Details'!$O$1841")</f>
        <v>0</v>
      </c>
      <c r="O1839" cm="1">
        <f t="array" aca="1" ref="O1839" ca="1">INDIRECT("'Room Details'!$P$1841")</f>
        <v>0</v>
      </c>
    </row>
    <row r="1840" spans="1:15" x14ac:dyDescent="0.25">
      <c r="A1840" cm="1">
        <f t="array" aca="1" ref="A1840" ca="1">INDIRECT("'Room Details'!$B$1842")</f>
        <v>0</v>
      </c>
      <c r="B1840" cm="1">
        <f t="array" aca="1" ref="B1840" ca="1">INDIRECT("'Room Details'!$C$1842")</f>
        <v>0</v>
      </c>
      <c r="C1840" cm="1">
        <f t="array" aca="1" ref="C1840" ca="1">INDIRECT("'Room Details'!$D$1842")</f>
        <v>0</v>
      </c>
      <c r="D1840" cm="1">
        <f t="array" aca="1" ref="D1840" ca="1">INDIRECT("'Room Details'!$E$1842")</f>
        <v>0</v>
      </c>
      <c r="E1840" t="str" cm="1">
        <f t="array" aca="1" ref="E1840" ca="1">INDIRECT("'Room Details'!$F$1842")</f>
        <v xml:space="preserve"> </v>
      </c>
      <c r="F1840" cm="1">
        <f t="array" aca="1" ref="F1840" ca="1">INDIRECT("'Room Details'!$G$1842")</f>
        <v>0</v>
      </c>
      <c r="G1840" cm="1">
        <f t="array" aca="1" ref="G1840" ca="1">INDIRECT("'Room Details'!$H$1842")</f>
        <v>0</v>
      </c>
      <c r="H1840" cm="1">
        <f t="array" aca="1" ref="H1840" ca="1">INDIRECT("'Room Details'!$I$1842")</f>
        <v>0</v>
      </c>
      <c r="I1840" cm="1">
        <f t="array" aca="1" ref="I1840" ca="1">INDIRECT("'Room Details'!$J$1842")</f>
        <v>0</v>
      </c>
      <c r="J1840" cm="1">
        <f t="array" aca="1" ref="J1840" ca="1">INDIRECT("'Room Details'!$K$1842")</f>
        <v>0</v>
      </c>
      <c r="K1840" t="str" cm="1">
        <f t="array" aca="1" ref="K1840" ca="1">INDIRECT("'Room Details'!$L$1842")</f>
        <v xml:space="preserve"> </v>
      </c>
      <c r="L1840" cm="1">
        <f t="array" aca="1" ref="L1840" ca="1">INDIRECT("'Room Details'!$M$1842")</f>
        <v>0</v>
      </c>
      <c r="M1840" cm="1">
        <f t="array" aca="1" ref="M1840" ca="1">INDIRECT("'Room Details'!$N$1842")</f>
        <v>0</v>
      </c>
      <c r="N1840" cm="1">
        <f t="array" aca="1" ref="N1840" ca="1">INDIRECT("'Room Details'!$O$1842")</f>
        <v>0</v>
      </c>
      <c r="O1840" cm="1">
        <f t="array" aca="1" ref="O1840" ca="1">INDIRECT("'Room Details'!$P$1842")</f>
        <v>0</v>
      </c>
    </row>
    <row r="1841" spans="1:15" x14ac:dyDescent="0.25">
      <c r="A1841" cm="1">
        <f t="array" aca="1" ref="A1841" ca="1">INDIRECT("'Room Details'!$B$1843")</f>
        <v>0</v>
      </c>
      <c r="B1841" cm="1">
        <f t="array" aca="1" ref="B1841" ca="1">INDIRECT("'Room Details'!$C$1843")</f>
        <v>0</v>
      </c>
      <c r="C1841" cm="1">
        <f t="array" aca="1" ref="C1841" ca="1">INDIRECT("'Room Details'!$D$1843")</f>
        <v>0</v>
      </c>
      <c r="D1841" cm="1">
        <f t="array" aca="1" ref="D1841" ca="1">INDIRECT("'Room Details'!$E$1843")</f>
        <v>0</v>
      </c>
      <c r="E1841" t="str" cm="1">
        <f t="array" aca="1" ref="E1841" ca="1">INDIRECT("'Room Details'!$F$1843")</f>
        <v xml:space="preserve"> </v>
      </c>
      <c r="F1841" cm="1">
        <f t="array" aca="1" ref="F1841" ca="1">INDIRECT("'Room Details'!$G$1843")</f>
        <v>0</v>
      </c>
      <c r="G1841" cm="1">
        <f t="array" aca="1" ref="G1841" ca="1">INDIRECT("'Room Details'!$H$1843")</f>
        <v>0</v>
      </c>
      <c r="H1841" cm="1">
        <f t="array" aca="1" ref="H1841" ca="1">INDIRECT("'Room Details'!$I$1843")</f>
        <v>0</v>
      </c>
      <c r="I1841" cm="1">
        <f t="array" aca="1" ref="I1841" ca="1">INDIRECT("'Room Details'!$J$1843")</f>
        <v>0</v>
      </c>
      <c r="J1841" cm="1">
        <f t="array" aca="1" ref="J1841" ca="1">INDIRECT("'Room Details'!$K$1843")</f>
        <v>0</v>
      </c>
      <c r="K1841" t="str" cm="1">
        <f t="array" aca="1" ref="K1841" ca="1">INDIRECT("'Room Details'!$L$1843")</f>
        <v xml:space="preserve"> </v>
      </c>
      <c r="L1841" cm="1">
        <f t="array" aca="1" ref="L1841" ca="1">INDIRECT("'Room Details'!$M$1843")</f>
        <v>0</v>
      </c>
      <c r="M1841" cm="1">
        <f t="array" aca="1" ref="M1841" ca="1">INDIRECT("'Room Details'!$N$1843")</f>
        <v>0</v>
      </c>
      <c r="N1841" cm="1">
        <f t="array" aca="1" ref="N1841" ca="1">INDIRECT("'Room Details'!$O$1843")</f>
        <v>0</v>
      </c>
      <c r="O1841" cm="1">
        <f t="array" aca="1" ref="O1841" ca="1">INDIRECT("'Room Details'!$P$1843")</f>
        <v>0</v>
      </c>
    </row>
    <row r="1842" spans="1:15" x14ac:dyDescent="0.25">
      <c r="A1842" cm="1">
        <f t="array" aca="1" ref="A1842" ca="1">INDIRECT("'Room Details'!$B$1844")</f>
        <v>0</v>
      </c>
      <c r="B1842" cm="1">
        <f t="array" aca="1" ref="B1842" ca="1">INDIRECT("'Room Details'!$C$1844")</f>
        <v>0</v>
      </c>
      <c r="C1842" cm="1">
        <f t="array" aca="1" ref="C1842" ca="1">INDIRECT("'Room Details'!$D$1844")</f>
        <v>0</v>
      </c>
      <c r="D1842" cm="1">
        <f t="array" aca="1" ref="D1842" ca="1">INDIRECT("'Room Details'!$E$1844")</f>
        <v>0</v>
      </c>
      <c r="E1842" t="str" cm="1">
        <f t="array" aca="1" ref="E1842" ca="1">INDIRECT("'Room Details'!$F$1844")</f>
        <v xml:space="preserve"> </v>
      </c>
      <c r="F1842" cm="1">
        <f t="array" aca="1" ref="F1842" ca="1">INDIRECT("'Room Details'!$G$1844")</f>
        <v>0</v>
      </c>
      <c r="G1842" cm="1">
        <f t="array" aca="1" ref="G1842" ca="1">INDIRECT("'Room Details'!$H$1844")</f>
        <v>0</v>
      </c>
      <c r="H1842" cm="1">
        <f t="array" aca="1" ref="H1842" ca="1">INDIRECT("'Room Details'!$I$1844")</f>
        <v>0</v>
      </c>
      <c r="I1842" cm="1">
        <f t="array" aca="1" ref="I1842" ca="1">INDIRECT("'Room Details'!$J$1844")</f>
        <v>0</v>
      </c>
      <c r="J1842" cm="1">
        <f t="array" aca="1" ref="J1842" ca="1">INDIRECT("'Room Details'!$K$1844")</f>
        <v>0</v>
      </c>
      <c r="K1842" t="str" cm="1">
        <f t="array" aca="1" ref="K1842" ca="1">INDIRECT("'Room Details'!$L$1844")</f>
        <v xml:space="preserve"> </v>
      </c>
      <c r="L1842" cm="1">
        <f t="array" aca="1" ref="L1842" ca="1">INDIRECT("'Room Details'!$M$1844")</f>
        <v>0</v>
      </c>
      <c r="M1842" cm="1">
        <f t="array" aca="1" ref="M1842" ca="1">INDIRECT("'Room Details'!$N$1844")</f>
        <v>0</v>
      </c>
      <c r="N1842" cm="1">
        <f t="array" aca="1" ref="N1842" ca="1">INDIRECT("'Room Details'!$O$1844")</f>
        <v>0</v>
      </c>
      <c r="O1842" cm="1">
        <f t="array" aca="1" ref="O1842" ca="1">INDIRECT("'Room Details'!$P$1844")</f>
        <v>0</v>
      </c>
    </row>
    <row r="1843" spans="1:15" x14ac:dyDescent="0.25">
      <c r="A1843" cm="1">
        <f t="array" aca="1" ref="A1843" ca="1">INDIRECT("'Room Details'!$B$1845")</f>
        <v>0</v>
      </c>
      <c r="B1843" cm="1">
        <f t="array" aca="1" ref="B1843" ca="1">INDIRECT("'Room Details'!$C$1845")</f>
        <v>0</v>
      </c>
      <c r="C1843" cm="1">
        <f t="array" aca="1" ref="C1843" ca="1">INDIRECT("'Room Details'!$D$1845")</f>
        <v>0</v>
      </c>
      <c r="D1843" cm="1">
        <f t="array" aca="1" ref="D1843" ca="1">INDIRECT("'Room Details'!$E$1845")</f>
        <v>0</v>
      </c>
      <c r="E1843" t="str" cm="1">
        <f t="array" aca="1" ref="E1843" ca="1">INDIRECT("'Room Details'!$F$1845")</f>
        <v xml:space="preserve"> </v>
      </c>
      <c r="F1843" cm="1">
        <f t="array" aca="1" ref="F1843" ca="1">INDIRECT("'Room Details'!$G$1845")</f>
        <v>0</v>
      </c>
      <c r="G1843" cm="1">
        <f t="array" aca="1" ref="G1843" ca="1">INDIRECT("'Room Details'!$H$1845")</f>
        <v>0</v>
      </c>
      <c r="H1843" cm="1">
        <f t="array" aca="1" ref="H1843" ca="1">INDIRECT("'Room Details'!$I$1845")</f>
        <v>0</v>
      </c>
      <c r="I1843" cm="1">
        <f t="array" aca="1" ref="I1843" ca="1">INDIRECT("'Room Details'!$J$1845")</f>
        <v>0</v>
      </c>
      <c r="J1843" cm="1">
        <f t="array" aca="1" ref="J1843" ca="1">INDIRECT("'Room Details'!$K$1845")</f>
        <v>0</v>
      </c>
      <c r="K1843" t="str" cm="1">
        <f t="array" aca="1" ref="K1843" ca="1">INDIRECT("'Room Details'!$L$1845")</f>
        <v xml:space="preserve"> </v>
      </c>
      <c r="L1843" cm="1">
        <f t="array" aca="1" ref="L1843" ca="1">INDIRECT("'Room Details'!$M$1845")</f>
        <v>0</v>
      </c>
      <c r="M1843" cm="1">
        <f t="array" aca="1" ref="M1843" ca="1">INDIRECT("'Room Details'!$N$1845")</f>
        <v>0</v>
      </c>
      <c r="N1843" cm="1">
        <f t="array" aca="1" ref="N1843" ca="1">INDIRECT("'Room Details'!$O$1845")</f>
        <v>0</v>
      </c>
      <c r="O1843" cm="1">
        <f t="array" aca="1" ref="O1843" ca="1">INDIRECT("'Room Details'!$P$1845")</f>
        <v>0</v>
      </c>
    </row>
    <row r="1844" spans="1:15" x14ac:dyDescent="0.25">
      <c r="A1844" cm="1">
        <f t="array" aca="1" ref="A1844" ca="1">INDIRECT("'Room Details'!$B$1846")</f>
        <v>0</v>
      </c>
      <c r="B1844" cm="1">
        <f t="array" aca="1" ref="B1844" ca="1">INDIRECT("'Room Details'!$C$1846")</f>
        <v>0</v>
      </c>
      <c r="C1844" cm="1">
        <f t="array" aca="1" ref="C1844" ca="1">INDIRECT("'Room Details'!$D$1846")</f>
        <v>0</v>
      </c>
      <c r="D1844" cm="1">
        <f t="array" aca="1" ref="D1844" ca="1">INDIRECT("'Room Details'!$E$1846")</f>
        <v>0</v>
      </c>
      <c r="E1844" t="str" cm="1">
        <f t="array" aca="1" ref="E1844" ca="1">INDIRECT("'Room Details'!$F$1846")</f>
        <v xml:space="preserve"> </v>
      </c>
      <c r="F1844" cm="1">
        <f t="array" aca="1" ref="F1844" ca="1">INDIRECT("'Room Details'!$G$1846")</f>
        <v>0</v>
      </c>
      <c r="G1844" cm="1">
        <f t="array" aca="1" ref="G1844" ca="1">INDIRECT("'Room Details'!$H$1846")</f>
        <v>0</v>
      </c>
      <c r="H1844" cm="1">
        <f t="array" aca="1" ref="H1844" ca="1">INDIRECT("'Room Details'!$I$1846")</f>
        <v>0</v>
      </c>
      <c r="I1844" cm="1">
        <f t="array" aca="1" ref="I1844" ca="1">INDIRECT("'Room Details'!$J$1846")</f>
        <v>0</v>
      </c>
      <c r="J1844" cm="1">
        <f t="array" aca="1" ref="J1844" ca="1">INDIRECT("'Room Details'!$K$1846")</f>
        <v>0</v>
      </c>
      <c r="K1844" t="str" cm="1">
        <f t="array" aca="1" ref="K1844" ca="1">INDIRECT("'Room Details'!$L$1846")</f>
        <v xml:space="preserve"> </v>
      </c>
      <c r="L1844" cm="1">
        <f t="array" aca="1" ref="L1844" ca="1">INDIRECT("'Room Details'!$M$1846")</f>
        <v>0</v>
      </c>
      <c r="M1844" cm="1">
        <f t="array" aca="1" ref="M1844" ca="1">INDIRECT("'Room Details'!$N$1846")</f>
        <v>0</v>
      </c>
      <c r="N1844" cm="1">
        <f t="array" aca="1" ref="N1844" ca="1">INDIRECT("'Room Details'!$O$1846")</f>
        <v>0</v>
      </c>
      <c r="O1844" cm="1">
        <f t="array" aca="1" ref="O1844" ca="1">INDIRECT("'Room Details'!$P$1846")</f>
        <v>0</v>
      </c>
    </row>
    <row r="1845" spans="1:15" x14ac:dyDescent="0.25">
      <c r="A1845" cm="1">
        <f t="array" aca="1" ref="A1845" ca="1">INDIRECT("'Room Details'!$B$1847")</f>
        <v>0</v>
      </c>
      <c r="B1845" cm="1">
        <f t="array" aca="1" ref="B1845" ca="1">INDIRECT("'Room Details'!$C$1847")</f>
        <v>0</v>
      </c>
      <c r="C1845" cm="1">
        <f t="array" aca="1" ref="C1845" ca="1">INDIRECT("'Room Details'!$D$1847")</f>
        <v>0</v>
      </c>
      <c r="D1845" cm="1">
        <f t="array" aca="1" ref="D1845" ca="1">INDIRECT("'Room Details'!$E$1847")</f>
        <v>0</v>
      </c>
      <c r="E1845" t="str" cm="1">
        <f t="array" aca="1" ref="E1845" ca="1">INDIRECT("'Room Details'!$F$1847")</f>
        <v xml:space="preserve"> </v>
      </c>
      <c r="F1845" cm="1">
        <f t="array" aca="1" ref="F1845" ca="1">INDIRECT("'Room Details'!$G$1847")</f>
        <v>0</v>
      </c>
      <c r="G1845" cm="1">
        <f t="array" aca="1" ref="G1845" ca="1">INDIRECT("'Room Details'!$H$1847")</f>
        <v>0</v>
      </c>
      <c r="H1845" cm="1">
        <f t="array" aca="1" ref="H1845" ca="1">INDIRECT("'Room Details'!$I$1847")</f>
        <v>0</v>
      </c>
      <c r="I1845" cm="1">
        <f t="array" aca="1" ref="I1845" ca="1">INDIRECT("'Room Details'!$J$1847")</f>
        <v>0</v>
      </c>
      <c r="J1845" cm="1">
        <f t="array" aca="1" ref="J1845" ca="1">INDIRECT("'Room Details'!$K$1847")</f>
        <v>0</v>
      </c>
      <c r="K1845" t="str" cm="1">
        <f t="array" aca="1" ref="K1845" ca="1">INDIRECT("'Room Details'!$L$1847")</f>
        <v xml:space="preserve"> </v>
      </c>
      <c r="L1845" cm="1">
        <f t="array" aca="1" ref="L1845" ca="1">INDIRECT("'Room Details'!$M$1847")</f>
        <v>0</v>
      </c>
      <c r="M1845" cm="1">
        <f t="array" aca="1" ref="M1845" ca="1">INDIRECT("'Room Details'!$N$1847")</f>
        <v>0</v>
      </c>
      <c r="N1845" cm="1">
        <f t="array" aca="1" ref="N1845" ca="1">INDIRECT("'Room Details'!$O$1847")</f>
        <v>0</v>
      </c>
      <c r="O1845" cm="1">
        <f t="array" aca="1" ref="O1845" ca="1">INDIRECT("'Room Details'!$P$1847")</f>
        <v>0</v>
      </c>
    </row>
    <row r="1846" spans="1:15" x14ac:dyDescent="0.25">
      <c r="A1846" cm="1">
        <f t="array" aca="1" ref="A1846" ca="1">INDIRECT("'Room Details'!$B$1848")</f>
        <v>0</v>
      </c>
      <c r="B1846" cm="1">
        <f t="array" aca="1" ref="B1846" ca="1">INDIRECT("'Room Details'!$C$1848")</f>
        <v>0</v>
      </c>
      <c r="C1846" cm="1">
        <f t="array" aca="1" ref="C1846" ca="1">INDIRECT("'Room Details'!$D$1848")</f>
        <v>0</v>
      </c>
      <c r="D1846" cm="1">
        <f t="array" aca="1" ref="D1846" ca="1">INDIRECT("'Room Details'!$E$1848")</f>
        <v>0</v>
      </c>
      <c r="E1846" t="str" cm="1">
        <f t="array" aca="1" ref="E1846" ca="1">INDIRECT("'Room Details'!$F$1848")</f>
        <v xml:space="preserve"> </v>
      </c>
      <c r="F1846" cm="1">
        <f t="array" aca="1" ref="F1846" ca="1">INDIRECT("'Room Details'!$G$1848")</f>
        <v>0</v>
      </c>
      <c r="G1846" cm="1">
        <f t="array" aca="1" ref="G1846" ca="1">INDIRECT("'Room Details'!$H$1848")</f>
        <v>0</v>
      </c>
      <c r="H1846" cm="1">
        <f t="array" aca="1" ref="H1846" ca="1">INDIRECT("'Room Details'!$I$1848")</f>
        <v>0</v>
      </c>
      <c r="I1846" cm="1">
        <f t="array" aca="1" ref="I1846" ca="1">INDIRECT("'Room Details'!$J$1848")</f>
        <v>0</v>
      </c>
      <c r="J1846" cm="1">
        <f t="array" aca="1" ref="J1846" ca="1">INDIRECT("'Room Details'!$K$1848")</f>
        <v>0</v>
      </c>
      <c r="K1846" t="str" cm="1">
        <f t="array" aca="1" ref="K1846" ca="1">INDIRECT("'Room Details'!$L$1848")</f>
        <v xml:space="preserve"> </v>
      </c>
      <c r="L1846" cm="1">
        <f t="array" aca="1" ref="L1846" ca="1">INDIRECT("'Room Details'!$M$1848")</f>
        <v>0</v>
      </c>
      <c r="M1846" cm="1">
        <f t="array" aca="1" ref="M1846" ca="1">INDIRECT("'Room Details'!$N$1848")</f>
        <v>0</v>
      </c>
      <c r="N1846" cm="1">
        <f t="array" aca="1" ref="N1846" ca="1">INDIRECT("'Room Details'!$O$1848")</f>
        <v>0</v>
      </c>
      <c r="O1846" cm="1">
        <f t="array" aca="1" ref="O1846" ca="1">INDIRECT("'Room Details'!$P$1848")</f>
        <v>0</v>
      </c>
    </row>
    <row r="1847" spans="1:15" x14ac:dyDescent="0.25">
      <c r="A1847" cm="1">
        <f t="array" aca="1" ref="A1847" ca="1">INDIRECT("'Room Details'!$B$1849")</f>
        <v>0</v>
      </c>
      <c r="B1847" cm="1">
        <f t="array" aca="1" ref="B1847" ca="1">INDIRECT("'Room Details'!$C$1849")</f>
        <v>0</v>
      </c>
      <c r="C1847" cm="1">
        <f t="array" aca="1" ref="C1847" ca="1">INDIRECT("'Room Details'!$D$1849")</f>
        <v>0</v>
      </c>
      <c r="D1847" cm="1">
        <f t="array" aca="1" ref="D1847" ca="1">INDIRECT("'Room Details'!$E$1849")</f>
        <v>0</v>
      </c>
      <c r="E1847" t="str" cm="1">
        <f t="array" aca="1" ref="E1847" ca="1">INDIRECT("'Room Details'!$F$1849")</f>
        <v xml:space="preserve"> </v>
      </c>
      <c r="F1847" cm="1">
        <f t="array" aca="1" ref="F1847" ca="1">INDIRECT("'Room Details'!$G$1849")</f>
        <v>0</v>
      </c>
      <c r="G1847" cm="1">
        <f t="array" aca="1" ref="G1847" ca="1">INDIRECT("'Room Details'!$H$1849")</f>
        <v>0</v>
      </c>
      <c r="H1847" cm="1">
        <f t="array" aca="1" ref="H1847" ca="1">INDIRECT("'Room Details'!$I$1849")</f>
        <v>0</v>
      </c>
      <c r="I1847" cm="1">
        <f t="array" aca="1" ref="I1847" ca="1">INDIRECT("'Room Details'!$J$1849")</f>
        <v>0</v>
      </c>
      <c r="J1847" cm="1">
        <f t="array" aca="1" ref="J1847" ca="1">INDIRECT("'Room Details'!$K$1849")</f>
        <v>0</v>
      </c>
      <c r="K1847" t="str" cm="1">
        <f t="array" aca="1" ref="K1847" ca="1">INDIRECT("'Room Details'!$L$1849")</f>
        <v xml:space="preserve"> </v>
      </c>
      <c r="L1847" cm="1">
        <f t="array" aca="1" ref="L1847" ca="1">INDIRECT("'Room Details'!$M$1849")</f>
        <v>0</v>
      </c>
      <c r="M1847" cm="1">
        <f t="array" aca="1" ref="M1847" ca="1">INDIRECT("'Room Details'!$N$1849")</f>
        <v>0</v>
      </c>
      <c r="N1847" cm="1">
        <f t="array" aca="1" ref="N1847" ca="1">INDIRECT("'Room Details'!$O$1849")</f>
        <v>0</v>
      </c>
      <c r="O1847" cm="1">
        <f t="array" aca="1" ref="O1847" ca="1">INDIRECT("'Room Details'!$P$1849")</f>
        <v>0</v>
      </c>
    </row>
    <row r="1848" spans="1:15" x14ac:dyDescent="0.25">
      <c r="A1848" cm="1">
        <f t="array" aca="1" ref="A1848" ca="1">INDIRECT("'Room Details'!$B$1850")</f>
        <v>0</v>
      </c>
      <c r="B1848" cm="1">
        <f t="array" aca="1" ref="B1848" ca="1">INDIRECT("'Room Details'!$C$1850")</f>
        <v>0</v>
      </c>
      <c r="C1848" cm="1">
        <f t="array" aca="1" ref="C1848" ca="1">INDIRECT("'Room Details'!$D$1850")</f>
        <v>0</v>
      </c>
      <c r="D1848" cm="1">
        <f t="array" aca="1" ref="D1848" ca="1">INDIRECT("'Room Details'!$E$1850")</f>
        <v>0</v>
      </c>
      <c r="E1848" t="str" cm="1">
        <f t="array" aca="1" ref="E1848" ca="1">INDIRECT("'Room Details'!$F$1850")</f>
        <v xml:space="preserve"> </v>
      </c>
      <c r="F1848" cm="1">
        <f t="array" aca="1" ref="F1848" ca="1">INDIRECT("'Room Details'!$G$1850")</f>
        <v>0</v>
      </c>
      <c r="G1848" cm="1">
        <f t="array" aca="1" ref="G1848" ca="1">INDIRECT("'Room Details'!$H$1850")</f>
        <v>0</v>
      </c>
      <c r="H1848" cm="1">
        <f t="array" aca="1" ref="H1848" ca="1">INDIRECT("'Room Details'!$I$1850")</f>
        <v>0</v>
      </c>
      <c r="I1848" cm="1">
        <f t="array" aca="1" ref="I1848" ca="1">INDIRECT("'Room Details'!$J$1850")</f>
        <v>0</v>
      </c>
      <c r="J1848" cm="1">
        <f t="array" aca="1" ref="J1848" ca="1">INDIRECT("'Room Details'!$K$1850")</f>
        <v>0</v>
      </c>
      <c r="K1848" t="str" cm="1">
        <f t="array" aca="1" ref="K1848" ca="1">INDIRECT("'Room Details'!$L$1850")</f>
        <v xml:space="preserve"> </v>
      </c>
      <c r="L1848" cm="1">
        <f t="array" aca="1" ref="L1848" ca="1">INDIRECT("'Room Details'!$M$1850")</f>
        <v>0</v>
      </c>
      <c r="M1848" cm="1">
        <f t="array" aca="1" ref="M1848" ca="1">INDIRECT("'Room Details'!$N$1850")</f>
        <v>0</v>
      </c>
      <c r="N1848" cm="1">
        <f t="array" aca="1" ref="N1848" ca="1">INDIRECT("'Room Details'!$O$1850")</f>
        <v>0</v>
      </c>
      <c r="O1848" cm="1">
        <f t="array" aca="1" ref="O1848" ca="1">INDIRECT("'Room Details'!$P$1850")</f>
        <v>0</v>
      </c>
    </row>
    <row r="1849" spans="1:15" x14ac:dyDescent="0.25">
      <c r="A1849" cm="1">
        <f t="array" aca="1" ref="A1849" ca="1">INDIRECT("'Room Details'!$B$1851")</f>
        <v>0</v>
      </c>
      <c r="B1849" cm="1">
        <f t="array" aca="1" ref="B1849" ca="1">INDIRECT("'Room Details'!$C$1851")</f>
        <v>0</v>
      </c>
      <c r="C1849" cm="1">
        <f t="array" aca="1" ref="C1849" ca="1">INDIRECT("'Room Details'!$D$1851")</f>
        <v>0</v>
      </c>
      <c r="D1849" cm="1">
        <f t="array" aca="1" ref="D1849" ca="1">INDIRECT("'Room Details'!$E$1851")</f>
        <v>0</v>
      </c>
      <c r="E1849" t="str" cm="1">
        <f t="array" aca="1" ref="E1849" ca="1">INDIRECT("'Room Details'!$F$1851")</f>
        <v xml:space="preserve"> </v>
      </c>
      <c r="F1849" cm="1">
        <f t="array" aca="1" ref="F1849" ca="1">INDIRECT("'Room Details'!$G$1851")</f>
        <v>0</v>
      </c>
      <c r="G1849" cm="1">
        <f t="array" aca="1" ref="G1849" ca="1">INDIRECT("'Room Details'!$H$1851")</f>
        <v>0</v>
      </c>
      <c r="H1849" cm="1">
        <f t="array" aca="1" ref="H1849" ca="1">INDIRECT("'Room Details'!$I$1851")</f>
        <v>0</v>
      </c>
      <c r="I1849" cm="1">
        <f t="array" aca="1" ref="I1849" ca="1">INDIRECT("'Room Details'!$J$1851")</f>
        <v>0</v>
      </c>
      <c r="J1849" cm="1">
        <f t="array" aca="1" ref="J1849" ca="1">INDIRECT("'Room Details'!$K$1851")</f>
        <v>0</v>
      </c>
      <c r="K1849" t="str" cm="1">
        <f t="array" aca="1" ref="K1849" ca="1">INDIRECT("'Room Details'!$L$1851")</f>
        <v xml:space="preserve"> </v>
      </c>
      <c r="L1849" cm="1">
        <f t="array" aca="1" ref="L1849" ca="1">INDIRECT("'Room Details'!$M$1851")</f>
        <v>0</v>
      </c>
      <c r="M1849" cm="1">
        <f t="array" aca="1" ref="M1849" ca="1">INDIRECT("'Room Details'!$N$1851")</f>
        <v>0</v>
      </c>
      <c r="N1849" cm="1">
        <f t="array" aca="1" ref="N1849" ca="1">INDIRECT("'Room Details'!$O$1851")</f>
        <v>0</v>
      </c>
      <c r="O1849" cm="1">
        <f t="array" aca="1" ref="O1849" ca="1">INDIRECT("'Room Details'!$P$1851")</f>
        <v>0</v>
      </c>
    </row>
    <row r="1850" spans="1:15" x14ac:dyDescent="0.25">
      <c r="A1850" cm="1">
        <f t="array" aca="1" ref="A1850" ca="1">INDIRECT("'Room Details'!$B$1852")</f>
        <v>0</v>
      </c>
      <c r="B1850" cm="1">
        <f t="array" aca="1" ref="B1850" ca="1">INDIRECT("'Room Details'!$C$1852")</f>
        <v>0</v>
      </c>
      <c r="C1850" cm="1">
        <f t="array" aca="1" ref="C1850" ca="1">INDIRECT("'Room Details'!$D$1852")</f>
        <v>0</v>
      </c>
      <c r="D1850" cm="1">
        <f t="array" aca="1" ref="D1850" ca="1">INDIRECT("'Room Details'!$E$1852")</f>
        <v>0</v>
      </c>
      <c r="E1850" t="str" cm="1">
        <f t="array" aca="1" ref="E1850" ca="1">INDIRECT("'Room Details'!$F$1852")</f>
        <v xml:space="preserve"> </v>
      </c>
      <c r="F1850" cm="1">
        <f t="array" aca="1" ref="F1850" ca="1">INDIRECT("'Room Details'!$G$1852")</f>
        <v>0</v>
      </c>
      <c r="G1850" cm="1">
        <f t="array" aca="1" ref="G1850" ca="1">INDIRECT("'Room Details'!$H$1852")</f>
        <v>0</v>
      </c>
      <c r="H1850" cm="1">
        <f t="array" aca="1" ref="H1850" ca="1">INDIRECT("'Room Details'!$I$1852")</f>
        <v>0</v>
      </c>
      <c r="I1850" cm="1">
        <f t="array" aca="1" ref="I1850" ca="1">INDIRECT("'Room Details'!$J$1852")</f>
        <v>0</v>
      </c>
      <c r="J1850" cm="1">
        <f t="array" aca="1" ref="J1850" ca="1">INDIRECT("'Room Details'!$K$1852")</f>
        <v>0</v>
      </c>
      <c r="K1850" t="str" cm="1">
        <f t="array" aca="1" ref="K1850" ca="1">INDIRECT("'Room Details'!$L$1852")</f>
        <v xml:space="preserve"> </v>
      </c>
      <c r="L1850" cm="1">
        <f t="array" aca="1" ref="L1850" ca="1">INDIRECT("'Room Details'!$M$1852")</f>
        <v>0</v>
      </c>
      <c r="M1850" cm="1">
        <f t="array" aca="1" ref="M1850" ca="1">INDIRECT("'Room Details'!$N$1852")</f>
        <v>0</v>
      </c>
      <c r="N1850" cm="1">
        <f t="array" aca="1" ref="N1850" ca="1">INDIRECT("'Room Details'!$O$1852")</f>
        <v>0</v>
      </c>
      <c r="O1850" cm="1">
        <f t="array" aca="1" ref="O1850" ca="1">INDIRECT("'Room Details'!$P$1852")</f>
        <v>0</v>
      </c>
    </row>
    <row r="1851" spans="1:15" x14ac:dyDescent="0.25">
      <c r="A1851" cm="1">
        <f t="array" aca="1" ref="A1851" ca="1">INDIRECT("'Room Details'!$B$1853")</f>
        <v>0</v>
      </c>
      <c r="B1851" cm="1">
        <f t="array" aca="1" ref="B1851" ca="1">INDIRECT("'Room Details'!$C$1853")</f>
        <v>0</v>
      </c>
      <c r="C1851" cm="1">
        <f t="array" aca="1" ref="C1851" ca="1">INDIRECT("'Room Details'!$D$1853")</f>
        <v>0</v>
      </c>
      <c r="D1851" cm="1">
        <f t="array" aca="1" ref="D1851" ca="1">INDIRECT("'Room Details'!$E$1853")</f>
        <v>0</v>
      </c>
      <c r="E1851" t="str" cm="1">
        <f t="array" aca="1" ref="E1851" ca="1">INDIRECT("'Room Details'!$F$1853")</f>
        <v xml:space="preserve"> </v>
      </c>
      <c r="F1851" cm="1">
        <f t="array" aca="1" ref="F1851" ca="1">INDIRECT("'Room Details'!$G$1853")</f>
        <v>0</v>
      </c>
      <c r="G1851" cm="1">
        <f t="array" aca="1" ref="G1851" ca="1">INDIRECT("'Room Details'!$H$1853")</f>
        <v>0</v>
      </c>
      <c r="H1851" cm="1">
        <f t="array" aca="1" ref="H1851" ca="1">INDIRECT("'Room Details'!$I$1853")</f>
        <v>0</v>
      </c>
      <c r="I1851" cm="1">
        <f t="array" aca="1" ref="I1851" ca="1">INDIRECT("'Room Details'!$J$1853")</f>
        <v>0</v>
      </c>
      <c r="J1851" cm="1">
        <f t="array" aca="1" ref="J1851" ca="1">INDIRECT("'Room Details'!$K$1853")</f>
        <v>0</v>
      </c>
      <c r="K1851" t="str" cm="1">
        <f t="array" aca="1" ref="K1851" ca="1">INDIRECT("'Room Details'!$L$1853")</f>
        <v xml:space="preserve"> </v>
      </c>
      <c r="L1851" cm="1">
        <f t="array" aca="1" ref="L1851" ca="1">INDIRECT("'Room Details'!$M$1853")</f>
        <v>0</v>
      </c>
      <c r="M1851" cm="1">
        <f t="array" aca="1" ref="M1851" ca="1">INDIRECT("'Room Details'!$N$1853")</f>
        <v>0</v>
      </c>
      <c r="N1851" cm="1">
        <f t="array" aca="1" ref="N1851" ca="1">INDIRECT("'Room Details'!$O$1853")</f>
        <v>0</v>
      </c>
      <c r="O1851" cm="1">
        <f t="array" aca="1" ref="O1851" ca="1">INDIRECT("'Room Details'!$P$1853")</f>
        <v>0</v>
      </c>
    </row>
    <row r="1852" spans="1:15" x14ac:dyDescent="0.25">
      <c r="A1852" cm="1">
        <f t="array" aca="1" ref="A1852" ca="1">INDIRECT("'Room Details'!$B$1854")</f>
        <v>0</v>
      </c>
      <c r="B1852" cm="1">
        <f t="array" aca="1" ref="B1852" ca="1">INDIRECT("'Room Details'!$C$1854")</f>
        <v>0</v>
      </c>
      <c r="C1852" cm="1">
        <f t="array" aca="1" ref="C1852" ca="1">INDIRECT("'Room Details'!$D$1854")</f>
        <v>0</v>
      </c>
      <c r="D1852" cm="1">
        <f t="array" aca="1" ref="D1852" ca="1">INDIRECT("'Room Details'!$E$1854")</f>
        <v>0</v>
      </c>
      <c r="E1852" t="str" cm="1">
        <f t="array" aca="1" ref="E1852" ca="1">INDIRECT("'Room Details'!$F$1854")</f>
        <v xml:space="preserve"> </v>
      </c>
      <c r="F1852" cm="1">
        <f t="array" aca="1" ref="F1852" ca="1">INDIRECT("'Room Details'!$G$1854")</f>
        <v>0</v>
      </c>
      <c r="G1852" cm="1">
        <f t="array" aca="1" ref="G1852" ca="1">INDIRECT("'Room Details'!$H$1854")</f>
        <v>0</v>
      </c>
      <c r="H1852" cm="1">
        <f t="array" aca="1" ref="H1852" ca="1">INDIRECT("'Room Details'!$I$1854")</f>
        <v>0</v>
      </c>
      <c r="I1852" cm="1">
        <f t="array" aca="1" ref="I1852" ca="1">INDIRECT("'Room Details'!$J$1854")</f>
        <v>0</v>
      </c>
      <c r="J1852" cm="1">
        <f t="array" aca="1" ref="J1852" ca="1">INDIRECT("'Room Details'!$K$1854")</f>
        <v>0</v>
      </c>
      <c r="K1852" t="str" cm="1">
        <f t="array" aca="1" ref="K1852" ca="1">INDIRECT("'Room Details'!$L$1854")</f>
        <v xml:space="preserve"> </v>
      </c>
      <c r="L1852" cm="1">
        <f t="array" aca="1" ref="L1852" ca="1">INDIRECT("'Room Details'!$M$1854")</f>
        <v>0</v>
      </c>
      <c r="M1852" cm="1">
        <f t="array" aca="1" ref="M1852" ca="1">INDIRECT("'Room Details'!$N$1854")</f>
        <v>0</v>
      </c>
      <c r="N1852" cm="1">
        <f t="array" aca="1" ref="N1852" ca="1">INDIRECT("'Room Details'!$O$1854")</f>
        <v>0</v>
      </c>
      <c r="O1852" cm="1">
        <f t="array" aca="1" ref="O1852" ca="1">INDIRECT("'Room Details'!$P$1854")</f>
        <v>0</v>
      </c>
    </row>
    <row r="1853" spans="1:15" x14ac:dyDescent="0.25">
      <c r="A1853" cm="1">
        <f t="array" aca="1" ref="A1853" ca="1">INDIRECT("'Room Details'!$B$1855")</f>
        <v>0</v>
      </c>
      <c r="B1853" cm="1">
        <f t="array" aca="1" ref="B1853" ca="1">INDIRECT("'Room Details'!$C$1855")</f>
        <v>0</v>
      </c>
      <c r="C1853" cm="1">
        <f t="array" aca="1" ref="C1853" ca="1">INDIRECT("'Room Details'!$D$1855")</f>
        <v>0</v>
      </c>
      <c r="D1853" cm="1">
        <f t="array" aca="1" ref="D1853" ca="1">INDIRECT("'Room Details'!$E$1855")</f>
        <v>0</v>
      </c>
      <c r="E1853" t="str" cm="1">
        <f t="array" aca="1" ref="E1853" ca="1">INDIRECT("'Room Details'!$F$1855")</f>
        <v xml:space="preserve"> </v>
      </c>
      <c r="F1853" cm="1">
        <f t="array" aca="1" ref="F1853" ca="1">INDIRECT("'Room Details'!$G$1855")</f>
        <v>0</v>
      </c>
      <c r="G1853" cm="1">
        <f t="array" aca="1" ref="G1853" ca="1">INDIRECT("'Room Details'!$H$1855")</f>
        <v>0</v>
      </c>
      <c r="H1853" cm="1">
        <f t="array" aca="1" ref="H1853" ca="1">INDIRECT("'Room Details'!$I$1855")</f>
        <v>0</v>
      </c>
      <c r="I1853" cm="1">
        <f t="array" aca="1" ref="I1853" ca="1">INDIRECT("'Room Details'!$J$1855")</f>
        <v>0</v>
      </c>
      <c r="J1853" cm="1">
        <f t="array" aca="1" ref="J1853" ca="1">INDIRECT("'Room Details'!$K$1855")</f>
        <v>0</v>
      </c>
      <c r="K1853" t="str" cm="1">
        <f t="array" aca="1" ref="K1853" ca="1">INDIRECT("'Room Details'!$L$1855")</f>
        <v xml:space="preserve"> </v>
      </c>
      <c r="L1853" cm="1">
        <f t="array" aca="1" ref="L1853" ca="1">INDIRECT("'Room Details'!$M$1855")</f>
        <v>0</v>
      </c>
      <c r="M1853" cm="1">
        <f t="array" aca="1" ref="M1853" ca="1">INDIRECT("'Room Details'!$N$1855")</f>
        <v>0</v>
      </c>
      <c r="N1853" cm="1">
        <f t="array" aca="1" ref="N1853" ca="1">INDIRECT("'Room Details'!$O$1855")</f>
        <v>0</v>
      </c>
      <c r="O1853" cm="1">
        <f t="array" aca="1" ref="O1853" ca="1">INDIRECT("'Room Details'!$P$1855")</f>
        <v>0</v>
      </c>
    </row>
    <row r="1854" spans="1:15" x14ac:dyDescent="0.25">
      <c r="A1854" cm="1">
        <f t="array" aca="1" ref="A1854" ca="1">INDIRECT("'Room Details'!$B$1856")</f>
        <v>0</v>
      </c>
      <c r="B1854" cm="1">
        <f t="array" aca="1" ref="B1854" ca="1">INDIRECT("'Room Details'!$C$1856")</f>
        <v>0</v>
      </c>
      <c r="C1854" cm="1">
        <f t="array" aca="1" ref="C1854" ca="1">INDIRECT("'Room Details'!$D$1856")</f>
        <v>0</v>
      </c>
      <c r="D1854" cm="1">
        <f t="array" aca="1" ref="D1854" ca="1">INDIRECT("'Room Details'!$E$1856")</f>
        <v>0</v>
      </c>
      <c r="E1854" t="str" cm="1">
        <f t="array" aca="1" ref="E1854" ca="1">INDIRECT("'Room Details'!$F$1856")</f>
        <v xml:space="preserve"> </v>
      </c>
      <c r="F1854" cm="1">
        <f t="array" aca="1" ref="F1854" ca="1">INDIRECT("'Room Details'!$G$1856")</f>
        <v>0</v>
      </c>
      <c r="G1854" cm="1">
        <f t="array" aca="1" ref="G1854" ca="1">INDIRECT("'Room Details'!$H$1856")</f>
        <v>0</v>
      </c>
      <c r="H1854" cm="1">
        <f t="array" aca="1" ref="H1854" ca="1">INDIRECT("'Room Details'!$I$1856")</f>
        <v>0</v>
      </c>
      <c r="I1854" cm="1">
        <f t="array" aca="1" ref="I1854" ca="1">INDIRECT("'Room Details'!$J$1856")</f>
        <v>0</v>
      </c>
      <c r="J1854" cm="1">
        <f t="array" aca="1" ref="J1854" ca="1">INDIRECT("'Room Details'!$K$1856")</f>
        <v>0</v>
      </c>
      <c r="K1854" t="str" cm="1">
        <f t="array" aca="1" ref="K1854" ca="1">INDIRECT("'Room Details'!$L$1856")</f>
        <v xml:space="preserve"> </v>
      </c>
      <c r="L1854" cm="1">
        <f t="array" aca="1" ref="L1854" ca="1">INDIRECT("'Room Details'!$M$1856")</f>
        <v>0</v>
      </c>
      <c r="M1854" cm="1">
        <f t="array" aca="1" ref="M1854" ca="1">INDIRECT("'Room Details'!$N$1856")</f>
        <v>0</v>
      </c>
      <c r="N1854" cm="1">
        <f t="array" aca="1" ref="N1854" ca="1">INDIRECT("'Room Details'!$O$1856")</f>
        <v>0</v>
      </c>
      <c r="O1854" cm="1">
        <f t="array" aca="1" ref="O1854" ca="1">INDIRECT("'Room Details'!$P$1856")</f>
        <v>0</v>
      </c>
    </row>
    <row r="1855" spans="1:15" x14ac:dyDescent="0.25">
      <c r="A1855" cm="1">
        <f t="array" aca="1" ref="A1855" ca="1">INDIRECT("'Room Details'!$B$1857")</f>
        <v>0</v>
      </c>
      <c r="B1855" cm="1">
        <f t="array" aca="1" ref="B1855" ca="1">INDIRECT("'Room Details'!$C$1857")</f>
        <v>0</v>
      </c>
      <c r="C1855" cm="1">
        <f t="array" aca="1" ref="C1855" ca="1">INDIRECT("'Room Details'!$D$1857")</f>
        <v>0</v>
      </c>
      <c r="D1855" cm="1">
        <f t="array" aca="1" ref="D1855" ca="1">INDIRECT("'Room Details'!$E$1857")</f>
        <v>0</v>
      </c>
      <c r="E1855" t="str" cm="1">
        <f t="array" aca="1" ref="E1855" ca="1">INDIRECT("'Room Details'!$F$1857")</f>
        <v xml:space="preserve"> </v>
      </c>
      <c r="F1855" cm="1">
        <f t="array" aca="1" ref="F1855" ca="1">INDIRECT("'Room Details'!$G$1857")</f>
        <v>0</v>
      </c>
      <c r="G1855" cm="1">
        <f t="array" aca="1" ref="G1855" ca="1">INDIRECT("'Room Details'!$H$1857")</f>
        <v>0</v>
      </c>
      <c r="H1855" cm="1">
        <f t="array" aca="1" ref="H1855" ca="1">INDIRECT("'Room Details'!$I$1857")</f>
        <v>0</v>
      </c>
      <c r="I1855" cm="1">
        <f t="array" aca="1" ref="I1855" ca="1">INDIRECT("'Room Details'!$J$1857")</f>
        <v>0</v>
      </c>
      <c r="J1855" cm="1">
        <f t="array" aca="1" ref="J1855" ca="1">INDIRECT("'Room Details'!$K$1857")</f>
        <v>0</v>
      </c>
      <c r="K1855" t="str" cm="1">
        <f t="array" aca="1" ref="K1855" ca="1">INDIRECT("'Room Details'!$L$1857")</f>
        <v xml:space="preserve"> </v>
      </c>
      <c r="L1855" cm="1">
        <f t="array" aca="1" ref="L1855" ca="1">INDIRECT("'Room Details'!$M$1857")</f>
        <v>0</v>
      </c>
      <c r="M1855" cm="1">
        <f t="array" aca="1" ref="M1855" ca="1">INDIRECT("'Room Details'!$N$1857")</f>
        <v>0</v>
      </c>
      <c r="N1855" cm="1">
        <f t="array" aca="1" ref="N1855" ca="1">INDIRECT("'Room Details'!$O$1857")</f>
        <v>0</v>
      </c>
      <c r="O1855" cm="1">
        <f t="array" aca="1" ref="O1855" ca="1">INDIRECT("'Room Details'!$P$1857")</f>
        <v>0</v>
      </c>
    </row>
    <row r="1856" spans="1:15" x14ac:dyDescent="0.25">
      <c r="A1856" cm="1">
        <f t="array" aca="1" ref="A1856" ca="1">INDIRECT("'Room Details'!$B$1858")</f>
        <v>0</v>
      </c>
      <c r="B1856" cm="1">
        <f t="array" aca="1" ref="B1856" ca="1">INDIRECT("'Room Details'!$C$1858")</f>
        <v>0</v>
      </c>
      <c r="C1856" cm="1">
        <f t="array" aca="1" ref="C1856" ca="1">INDIRECT("'Room Details'!$D$1858")</f>
        <v>0</v>
      </c>
      <c r="D1856" cm="1">
        <f t="array" aca="1" ref="D1856" ca="1">INDIRECT("'Room Details'!$E$1858")</f>
        <v>0</v>
      </c>
      <c r="E1856" t="str" cm="1">
        <f t="array" aca="1" ref="E1856" ca="1">INDIRECT("'Room Details'!$F$1858")</f>
        <v xml:space="preserve"> </v>
      </c>
      <c r="F1856" cm="1">
        <f t="array" aca="1" ref="F1856" ca="1">INDIRECT("'Room Details'!$G$1858")</f>
        <v>0</v>
      </c>
      <c r="G1856" cm="1">
        <f t="array" aca="1" ref="G1856" ca="1">INDIRECT("'Room Details'!$H$1858")</f>
        <v>0</v>
      </c>
      <c r="H1856" cm="1">
        <f t="array" aca="1" ref="H1856" ca="1">INDIRECT("'Room Details'!$I$1858")</f>
        <v>0</v>
      </c>
      <c r="I1856" cm="1">
        <f t="array" aca="1" ref="I1856" ca="1">INDIRECT("'Room Details'!$J$1858")</f>
        <v>0</v>
      </c>
      <c r="J1856" cm="1">
        <f t="array" aca="1" ref="J1856" ca="1">INDIRECT("'Room Details'!$K$1858")</f>
        <v>0</v>
      </c>
      <c r="K1856" t="str" cm="1">
        <f t="array" aca="1" ref="K1856" ca="1">INDIRECT("'Room Details'!$L$1858")</f>
        <v xml:space="preserve"> </v>
      </c>
      <c r="L1856" cm="1">
        <f t="array" aca="1" ref="L1856" ca="1">INDIRECT("'Room Details'!$M$1858")</f>
        <v>0</v>
      </c>
      <c r="M1856" cm="1">
        <f t="array" aca="1" ref="M1856" ca="1">INDIRECT("'Room Details'!$N$1858")</f>
        <v>0</v>
      </c>
      <c r="N1856" cm="1">
        <f t="array" aca="1" ref="N1856" ca="1">INDIRECT("'Room Details'!$O$1858")</f>
        <v>0</v>
      </c>
      <c r="O1856" cm="1">
        <f t="array" aca="1" ref="O1856" ca="1">INDIRECT("'Room Details'!$P$1858")</f>
        <v>0</v>
      </c>
    </row>
    <row r="1857" spans="1:15" x14ac:dyDescent="0.25">
      <c r="A1857" cm="1">
        <f t="array" aca="1" ref="A1857" ca="1">INDIRECT("'Room Details'!$B$1859")</f>
        <v>0</v>
      </c>
      <c r="B1857" cm="1">
        <f t="array" aca="1" ref="B1857" ca="1">INDIRECT("'Room Details'!$C$1859")</f>
        <v>0</v>
      </c>
      <c r="C1857" cm="1">
        <f t="array" aca="1" ref="C1857" ca="1">INDIRECT("'Room Details'!$D$1859")</f>
        <v>0</v>
      </c>
      <c r="D1857" cm="1">
        <f t="array" aca="1" ref="D1857" ca="1">INDIRECT("'Room Details'!$E$1859")</f>
        <v>0</v>
      </c>
      <c r="E1857" t="str" cm="1">
        <f t="array" aca="1" ref="E1857" ca="1">INDIRECT("'Room Details'!$F$1859")</f>
        <v xml:space="preserve"> </v>
      </c>
      <c r="F1857" cm="1">
        <f t="array" aca="1" ref="F1857" ca="1">INDIRECT("'Room Details'!$G$1859")</f>
        <v>0</v>
      </c>
      <c r="G1857" cm="1">
        <f t="array" aca="1" ref="G1857" ca="1">INDIRECT("'Room Details'!$H$1859")</f>
        <v>0</v>
      </c>
      <c r="H1857" cm="1">
        <f t="array" aca="1" ref="H1857" ca="1">INDIRECT("'Room Details'!$I$1859")</f>
        <v>0</v>
      </c>
      <c r="I1857" cm="1">
        <f t="array" aca="1" ref="I1857" ca="1">INDIRECT("'Room Details'!$J$1859")</f>
        <v>0</v>
      </c>
      <c r="J1857" cm="1">
        <f t="array" aca="1" ref="J1857" ca="1">INDIRECT("'Room Details'!$K$1859")</f>
        <v>0</v>
      </c>
      <c r="K1857" t="str" cm="1">
        <f t="array" aca="1" ref="K1857" ca="1">INDIRECT("'Room Details'!$L$1859")</f>
        <v xml:space="preserve"> </v>
      </c>
      <c r="L1857" cm="1">
        <f t="array" aca="1" ref="L1857" ca="1">INDIRECT("'Room Details'!$M$1859")</f>
        <v>0</v>
      </c>
      <c r="M1857" cm="1">
        <f t="array" aca="1" ref="M1857" ca="1">INDIRECT("'Room Details'!$N$1859")</f>
        <v>0</v>
      </c>
      <c r="N1857" cm="1">
        <f t="array" aca="1" ref="N1857" ca="1">INDIRECT("'Room Details'!$O$1859")</f>
        <v>0</v>
      </c>
      <c r="O1857" cm="1">
        <f t="array" aca="1" ref="O1857" ca="1">INDIRECT("'Room Details'!$P$1859")</f>
        <v>0</v>
      </c>
    </row>
    <row r="1858" spans="1:15" x14ac:dyDescent="0.25">
      <c r="A1858" cm="1">
        <f t="array" aca="1" ref="A1858" ca="1">INDIRECT("'Room Details'!$B$1860")</f>
        <v>0</v>
      </c>
      <c r="B1858" cm="1">
        <f t="array" aca="1" ref="B1858" ca="1">INDIRECT("'Room Details'!$C$1860")</f>
        <v>0</v>
      </c>
      <c r="C1858" cm="1">
        <f t="array" aca="1" ref="C1858" ca="1">INDIRECT("'Room Details'!$D$1860")</f>
        <v>0</v>
      </c>
      <c r="D1858" cm="1">
        <f t="array" aca="1" ref="D1858" ca="1">INDIRECT("'Room Details'!$E$1860")</f>
        <v>0</v>
      </c>
      <c r="E1858" t="str" cm="1">
        <f t="array" aca="1" ref="E1858" ca="1">INDIRECT("'Room Details'!$F$1860")</f>
        <v xml:space="preserve"> </v>
      </c>
      <c r="F1858" cm="1">
        <f t="array" aca="1" ref="F1858" ca="1">INDIRECT("'Room Details'!$G$1860")</f>
        <v>0</v>
      </c>
      <c r="G1858" cm="1">
        <f t="array" aca="1" ref="G1858" ca="1">INDIRECT("'Room Details'!$H$1860")</f>
        <v>0</v>
      </c>
      <c r="H1858" cm="1">
        <f t="array" aca="1" ref="H1858" ca="1">INDIRECT("'Room Details'!$I$1860")</f>
        <v>0</v>
      </c>
      <c r="I1858" cm="1">
        <f t="array" aca="1" ref="I1858" ca="1">INDIRECT("'Room Details'!$J$1860")</f>
        <v>0</v>
      </c>
      <c r="J1858" cm="1">
        <f t="array" aca="1" ref="J1858" ca="1">INDIRECT("'Room Details'!$K$1860")</f>
        <v>0</v>
      </c>
      <c r="K1858" t="str" cm="1">
        <f t="array" aca="1" ref="K1858" ca="1">INDIRECT("'Room Details'!$L$1860")</f>
        <v xml:space="preserve"> </v>
      </c>
      <c r="L1858" cm="1">
        <f t="array" aca="1" ref="L1858" ca="1">INDIRECT("'Room Details'!$M$1860")</f>
        <v>0</v>
      </c>
      <c r="M1858" cm="1">
        <f t="array" aca="1" ref="M1858" ca="1">INDIRECT("'Room Details'!$N$1860")</f>
        <v>0</v>
      </c>
      <c r="N1858" cm="1">
        <f t="array" aca="1" ref="N1858" ca="1">INDIRECT("'Room Details'!$O$1860")</f>
        <v>0</v>
      </c>
      <c r="O1858" cm="1">
        <f t="array" aca="1" ref="O1858" ca="1">INDIRECT("'Room Details'!$P$1860")</f>
        <v>0</v>
      </c>
    </row>
    <row r="1859" spans="1:15" x14ac:dyDescent="0.25">
      <c r="A1859" cm="1">
        <f t="array" aca="1" ref="A1859" ca="1">INDIRECT("'Room Details'!$B$1861")</f>
        <v>0</v>
      </c>
      <c r="B1859" cm="1">
        <f t="array" aca="1" ref="B1859" ca="1">INDIRECT("'Room Details'!$C$1861")</f>
        <v>0</v>
      </c>
      <c r="C1859" cm="1">
        <f t="array" aca="1" ref="C1859" ca="1">INDIRECT("'Room Details'!$D$1861")</f>
        <v>0</v>
      </c>
      <c r="D1859" cm="1">
        <f t="array" aca="1" ref="D1859" ca="1">INDIRECT("'Room Details'!$E$1861")</f>
        <v>0</v>
      </c>
      <c r="E1859" t="str" cm="1">
        <f t="array" aca="1" ref="E1859" ca="1">INDIRECT("'Room Details'!$F$1861")</f>
        <v xml:space="preserve"> </v>
      </c>
      <c r="F1859" cm="1">
        <f t="array" aca="1" ref="F1859" ca="1">INDIRECT("'Room Details'!$G$1861")</f>
        <v>0</v>
      </c>
      <c r="G1859" cm="1">
        <f t="array" aca="1" ref="G1859" ca="1">INDIRECT("'Room Details'!$H$1861")</f>
        <v>0</v>
      </c>
      <c r="H1859" cm="1">
        <f t="array" aca="1" ref="H1859" ca="1">INDIRECT("'Room Details'!$I$1861")</f>
        <v>0</v>
      </c>
      <c r="I1859" cm="1">
        <f t="array" aca="1" ref="I1859" ca="1">INDIRECT("'Room Details'!$J$1861")</f>
        <v>0</v>
      </c>
      <c r="J1859" cm="1">
        <f t="array" aca="1" ref="J1859" ca="1">INDIRECT("'Room Details'!$K$1861")</f>
        <v>0</v>
      </c>
      <c r="K1859" t="str" cm="1">
        <f t="array" aca="1" ref="K1859" ca="1">INDIRECT("'Room Details'!$L$1861")</f>
        <v xml:space="preserve"> </v>
      </c>
      <c r="L1859" cm="1">
        <f t="array" aca="1" ref="L1859" ca="1">INDIRECT("'Room Details'!$M$1861")</f>
        <v>0</v>
      </c>
      <c r="M1859" cm="1">
        <f t="array" aca="1" ref="M1859" ca="1">INDIRECT("'Room Details'!$N$1861")</f>
        <v>0</v>
      </c>
      <c r="N1859" cm="1">
        <f t="array" aca="1" ref="N1859" ca="1">INDIRECT("'Room Details'!$O$1861")</f>
        <v>0</v>
      </c>
      <c r="O1859" cm="1">
        <f t="array" aca="1" ref="O1859" ca="1">INDIRECT("'Room Details'!$P$1861")</f>
        <v>0</v>
      </c>
    </row>
    <row r="1860" spans="1:15" x14ac:dyDescent="0.25">
      <c r="A1860" cm="1">
        <f t="array" aca="1" ref="A1860" ca="1">INDIRECT("'Room Details'!$B$1862")</f>
        <v>0</v>
      </c>
      <c r="B1860" cm="1">
        <f t="array" aca="1" ref="B1860" ca="1">INDIRECT("'Room Details'!$C$1862")</f>
        <v>0</v>
      </c>
      <c r="C1860" cm="1">
        <f t="array" aca="1" ref="C1860" ca="1">INDIRECT("'Room Details'!$D$1862")</f>
        <v>0</v>
      </c>
      <c r="D1860" cm="1">
        <f t="array" aca="1" ref="D1860" ca="1">INDIRECT("'Room Details'!$E$1862")</f>
        <v>0</v>
      </c>
      <c r="E1860" t="str" cm="1">
        <f t="array" aca="1" ref="E1860" ca="1">INDIRECT("'Room Details'!$F$1862")</f>
        <v xml:space="preserve"> </v>
      </c>
      <c r="F1860" cm="1">
        <f t="array" aca="1" ref="F1860" ca="1">INDIRECT("'Room Details'!$G$1862")</f>
        <v>0</v>
      </c>
      <c r="G1860" cm="1">
        <f t="array" aca="1" ref="G1860" ca="1">INDIRECT("'Room Details'!$H$1862")</f>
        <v>0</v>
      </c>
      <c r="H1860" cm="1">
        <f t="array" aca="1" ref="H1860" ca="1">INDIRECT("'Room Details'!$I$1862")</f>
        <v>0</v>
      </c>
      <c r="I1860" cm="1">
        <f t="array" aca="1" ref="I1860" ca="1">INDIRECT("'Room Details'!$J$1862")</f>
        <v>0</v>
      </c>
      <c r="J1860" cm="1">
        <f t="array" aca="1" ref="J1860" ca="1">INDIRECT("'Room Details'!$K$1862")</f>
        <v>0</v>
      </c>
      <c r="K1860" t="str" cm="1">
        <f t="array" aca="1" ref="K1860" ca="1">INDIRECT("'Room Details'!$L$1862")</f>
        <v xml:space="preserve"> </v>
      </c>
      <c r="L1860" cm="1">
        <f t="array" aca="1" ref="L1860" ca="1">INDIRECT("'Room Details'!$M$1862")</f>
        <v>0</v>
      </c>
      <c r="M1860" cm="1">
        <f t="array" aca="1" ref="M1860" ca="1">INDIRECT("'Room Details'!$N$1862")</f>
        <v>0</v>
      </c>
      <c r="N1860" cm="1">
        <f t="array" aca="1" ref="N1860" ca="1">INDIRECT("'Room Details'!$O$1862")</f>
        <v>0</v>
      </c>
      <c r="O1860" cm="1">
        <f t="array" aca="1" ref="O1860" ca="1">INDIRECT("'Room Details'!$P$1862")</f>
        <v>0</v>
      </c>
    </row>
    <row r="1861" spans="1:15" x14ac:dyDescent="0.25">
      <c r="A1861" cm="1">
        <f t="array" aca="1" ref="A1861" ca="1">INDIRECT("'Room Details'!$B$1863")</f>
        <v>0</v>
      </c>
      <c r="B1861" cm="1">
        <f t="array" aca="1" ref="B1861" ca="1">INDIRECT("'Room Details'!$C$1863")</f>
        <v>0</v>
      </c>
      <c r="C1861" cm="1">
        <f t="array" aca="1" ref="C1861" ca="1">INDIRECT("'Room Details'!$D$1863")</f>
        <v>0</v>
      </c>
      <c r="D1861" cm="1">
        <f t="array" aca="1" ref="D1861" ca="1">INDIRECT("'Room Details'!$E$1863")</f>
        <v>0</v>
      </c>
      <c r="E1861" t="str" cm="1">
        <f t="array" aca="1" ref="E1861" ca="1">INDIRECT("'Room Details'!$F$1863")</f>
        <v xml:space="preserve"> </v>
      </c>
      <c r="F1861" cm="1">
        <f t="array" aca="1" ref="F1861" ca="1">INDIRECT("'Room Details'!$G$1863")</f>
        <v>0</v>
      </c>
      <c r="G1861" cm="1">
        <f t="array" aca="1" ref="G1861" ca="1">INDIRECT("'Room Details'!$H$1863")</f>
        <v>0</v>
      </c>
      <c r="H1861" cm="1">
        <f t="array" aca="1" ref="H1861" ca="1">INDIRECT("'Room Details'!$I$1863")</f>
        <v>0</v>
      </c>
      <c r="I1861" cm="1">
        <f t="array" aca="1" ref="I1861" ca="1">INDIRECT("'Room Details'!$J$1863")</f>
        <v>0</v>
      </c>
      <c r="J1861" cm="1">
        <f t="array" aca="1" ref="J1861" ca="1">INDIRECT("'Room Details'!$K$1863")</f>
        <v>0</v>
      </c>
      <c r="K1861" t="str" cm="1">
        <f t="array" aca="1" ref="K1861" ca="1">INDIRECT("'Room Details'!$L$1863")</f>
        <v xml:space="preserve"> </v>
      </c>
      <c r="L1861" cm="1">
        <f t="array" aca="1" ref="L1861" ca="1">INDIRECT("'Room Details'!$M$1863")</f>
        <v>0</v>
      </c>
      <c r="M1861" cm="1">
        <f t="array" aca="1" ref="M1861" ca="1">INDIRECT("'Room Details'!$N$1863")</f>
        <v>0</v>
      </c>
      <c r="N1861" cm="1">
        <f t="array" aca="1" ref="N1861" ca="1">INDIRECT("'Room Details'!$O$1863")</f>
        <v>0</v>
      </c>
      <c r="O1861" cm="1">
        <f t="array" aca="1" ref="O1861" ca="1">INDIRECT("'Room Details'!$P$1863")</f>
        <v>0</v>
      </c>
    </row>
    <row r="1862" spans="1:15" x14ac:dyDescent="0.25">
      <c r="A1862" cm="1">
        <f t="array" aca="1" ref="A1862" ca="1">INDIRECT("'Room Details'!$B$1864")</f>
        <v>0</v>
      </c>
      <c r="B1862" cm="1">
        <f t="array" aca="1" ref="B1862" ca="1">INDIRECT("'Room Details'!$C$1864")</f>
        <v>0</v>
      </c>
      <c r="C1862" cm="1">
        <f t="array" aca="1" ref="C1862" ca="1">INDIRECT("'Room Details'!$D$1864")</f>
        <v>0</v>
      </c>
      <c r="D1862" cm="1">
        <f t="array" aca="1" ref="D1862" ca="1">INDIRECT("'Room Details'!$E$1864")</f>
        <v>0</v>
      </c>
      <c r="E1862" t="str" cm="1">
        <f t="array" aca="1" ref="E1862" ca="1">INDIRECT("'Room Details'!$F$1864")</f>
        <v xml:space="preserve"> </v>
      </c>
      <c r="F1862" cm="1">
        <f t="array" aca="1" ref="F1862" ca="1">INDIRECT("'Room Details'!$G$1864")</f>
        <v>0</v>
      </c>
      <c r="G1862" cm="1">
        <f t="array" aca="1" ref="G1862" ca="1">INDIRECT("'Room Details'!$H$1864")</f>
        <v>0</v>
      </c>
      <c r="H1862" cm="1">
        <f t="array" aca="1" ref="H1862" ca="1">INDIRECT("'Room Details'!$I$1864")</f>
        <v>0</v>
      </c>
      <c r="I1862" cm="1">
        <f t="array" aca="1" ref="I1862" ca="1">INDIRECT("'Room Details'!$J$1864")</f>
        <v>0</v>
      </c>
      <c r="J1862" cm="1">
        <f t="array" aca="1" ref="J1862" ca="1">INDIRECT("'Room Details'!$K$1864")</f>
        <v>0</v>
      </c>
      <c r="K1862" t="str" cm="1">
        <f t="array" aca="1" ref="K1862" ca="1">INDIRECT("'Room Details'!$L$1864")</f>
        <v xml:space="preserve"> </v>
      </c>
      <c r="L1862" cm="1">
        <f t="array" aca="1" ref="L1862" ca="1">INDIRECT("'Room Details'!$M$1864")</f>
        <v>0</v>
      </c>
      <c r="M1862" cm="1">
        <f t="array" aca="1" ref="M1862" ca="1">INDIRECT("'Room Details'!$N$1864")</f>
        <v>0</v>
      </c>
      <c r="N1862" cm="1">
        <f t="array" aca="1" ref="N1862" ca="1">INDIRECT("'Room Details'!$O$1864")</f>
        <v>0</v>
      </c>
      <c r="O1862" cm="1">
        <f t="array" aca="1" ref="O1862" ca="1">INDIRECT("'Room Details'!$P$1864")</f>
        <v>0</v>
      </c>
    </row>
    <row r="1863" spans="1:15" x14ac:dyDescent="0.25">
      <c r="A1863" cm="1">
        <f t="array" aca="1" ref="A1863" ca="1">INDIRECT("'Room Details'!$B$1865")</f>
        <v>0</v>
      </c>
      <c r="B1863" cm="1">
        <f t="array" aca="1" ref="B1863" ca="1">INDIRECT("'Room Details'!$C$1865")</f>
        <v>0</v>
      </c>
      <c r="C1863" cm="1">
        <f t="array" aca="1" ref="C1863" ca="1">INDIRECT("'Room Details'!$D$1865")</f>
        <v>0</v>
      </c>
      <c r="D1863" cm="1">
        <f t="array" aca="1" ref="D1863" ca="1">INDIRECT("'Room Details'!$E$1865")</f>
        <v>0</v>
      </c>
      <c r="E1863" t="str" cm="1">
        <f t="array" aca="1" ref="E1863" ca="1">INDIRECT("'Room Details'!$F$1865")</f>
        <v xml:space="preserve"> </v>
      </c>
      <c r="F1863" cm="1">
        <f t="array" aca="1" ref="F1863" ca="1">INDIRECT("'Room Details'!$G$1865")</f>
        <v>0</v>
      </c>
      <c r="G1863" cm="1">
        <f t="array" aca="1" ref="G1863" ca="1">INDIRECT("'Room Details'!$H$1865")</f>
        <v>0</v>
      </c>
      <c r="H1863" cm="1">
        <f t="array" aca="1" ref="H1863" ca="1">INDIRECT("'Room Details'!$I$1865")</f>
        <v>0</v>
      </c>
      <c r="I1863" cm="1">
        <f t="array" aca="1" ref="I1863" ca="1">INDIRECT("'Room Details'!$J$1865")</f>
        <v>0</v>
      </c>
      <c r="J1863" cm="1">
        <f t="array" aca="1" ref="J1863" ca="1">INDIRECT("'Room Details'!$K$1865")</f>
        <v>0</v>
      </c>
      <c r="K1863" t="str" cm="1">
        <f t="array" aca="1" ref="K1863" ca="1">INDIRECT("'Room Details'!$L$1865")</f>
        <v xml:space="preserve"> </v>
      </c>
      <c r="L1863" cm="1">
        <f t="array" aca="1" ref="L1863" ca="1">INDIRECT("'Room Details'!$M$1865")</f>
        <v>0</v>
      </c>
      <c r="M1863" cm="1">
        <f t="array" aca="1" ref="M1863" ca="1">INDIRECT("'Room Details'!$N$1865")</f>
        <v>0</v>
      </c>
      <c r="N1863" cm="1">
        <f t="array" aca="1" ref="N1863" ca="1">INDIRECT("'Room Details'!$O$1865")</f>
        <v>0</v>
      </c>
      <c r="O1863" cm="1">
        <f t="array" aca="1" ref="O1863" ca="1">INDIRECT("'Room Details'!$P$1865")</f>
        <v>0</v>
      </c>
    </row>
    <row r="1864" spans="1:15" x14ac:dyDescent="0.25">
      <c r="A1864" cm="1">
        <f t="array" aca="1" ref="A1864" ca="1">INDIRECT("'Room Details'!$B$1866")</f>
        <v>0</v>
      </c>
      <c r="B1864" cm="1">
        <f t="array" aca="1" ref="B1864" ca="1">INDIRECT("'Room Details'!$C$1866")</f>
        <v>0</v>
      </c>
      <c r="C1864" cm="1">
        <f t="array" aca="1" ref="C1864" ca="1">INDIRECT("'Room Details'!$D$1866")</f>
        <v>0</v>
      </c>
      <c r="D1864" cm="1">
        <f t="array" aca="1" ref="D1864" ca="1">INDIRECT("'Room Details'!$E$1866")</f>
        <v>0</v>
      </c>
      <c r="E1864" t="str" cm="1">
        <f t="array" aca="1" ref="E1864" ca="1">INDIRECT("'Room Details'!$F$1866")</f>
        <v xml:space="preserve"> </v>
      </c>
      <c r="F1864" cm="1">
        <f t="array" aca="1" ref="F1864" ca="1">INDIRECT("'Room Details'!$G$1866")</f>
        <v>0</v>
      </c>
      <c r="G1864" cm="1">
        <f t="array" aca="1" ref="G1864" ca="1">INDIRECT("'Room Details'!$H$1866")</f>
        <v>0</v>
      </c>
      <c r="H1864" cm="1">
        <f t="array" aca="1" ref="H1864" ca="1">INDIRECT("'Room Details'!$I$1866")</f>
        <v>0</v>
      </c>
      <c r="I1864" cm="1">
        <f t="array" aca="1" ref="I1864" ca="1">INDIRECT("'Room Details'!$J$1866")</f>
        <v>0</v>
      </c>
      <c r="J1864" cm="1">
        <f t="array" aca="1" ref="J1864" ca="1">INDIRECT("'Room Details'!$K$1866")</f>
        <v>0</v>
      </c>
      <c r="K1864" t="str" cm="1">
        <f t="array" aca="1" ref="K1864" ca="1">INDIRECT("'Room Details'!$L$1866")</f>
        <v xml:space="preserve"> </v>
      </c>
      <c r="L1864" cm="1">
        <f t="array" aca="1" ref="L1864" ca="1">INDIRECT("'Room Details'!$M$1866")</f>
        <v>0</v>
      </c>
      <c r="M1864" cm="1">
        <f t="array" aca="1" ref="M1864" ca="1">INDIRECT("'Room Details'!$N$1866")</f>
        <v>0</v>
      </c>
      <c r="N1864" cm="1">
        <f t="array" aca="1" ref="N1864" ca="1">INDIRECT("'Room Details'!$O$1866")</f>
        <v>0</v>
      </c>
      <c r="O1864" cm="1">
        <f t="array" aca="1" ref="O1864" ca="1">INDIRECT("'Room Details'!$P$1866")</f>
        <v>0</v>
      </c>
    </row>
    <row r="1865" spans="1:15" x14ac:dyDescent="0.25">
      <c r="A1865" cm="1">
        <f t="array" aca="1" ref="A1865" ca="1">INDIRECT("'Room Details'!$B$1867")</f>
        <v>0</v>
      </c>
      <c r="B1865" cm="1">
        <f t="array" aca="1" ref="B1865" ca="1">INDIRECT("'Room Details'!$C$1867")</f>
        <v>0</v>
      </c>
      <c r="C1865" cm="1">
        <f t="array" aca="1" ref="C1865" ca="1">INDIRECT("'Room Details'!$D$1867")</f>
        <v>0</v>
      </c>
      <c r="D1865" cm="1">
        <f t="array" aca="1" ref="D1865" ca="1">INDIRECT("'Room Details'!$E$1867")</f>
        <v>0</v>
      </c>
      <c r="E1865" t="str" cm="1">
        <f t="array" aca="1" ref="E1865" ca="1">INDIRECT("'Room Details'!$F$1867")</f>
        <v xml:space="preserve"> </v>
      </c>
      <c r="F1865" cm="1">
        <f t="array" aca="1" ref="F1865" ca="1">INDIRECT("'Room Details'!$G$1867")</f>
        <v>0</v>
      </c>
      <c r="G1865" cm="1">
        <f t="array" aca="1" ref="G1865" ca="1">INDIRECT("'Room Details'!$H$1867")</f>
        <v>0</v>
      </c>
      <c r="H1865" cm="1">
        <f t="array" aca="1" ref="H1865" ca="1">INDIRECT("'Room Details'!$I$1867")</f>
        <v>0</v>
      </c>
      <c r="I1865" cm="1">
        <f t="array" aca="1" ref="I1865" ca="1">INDIRECT("'Room Details'!$J$1867")</f>
        <v>0</v>
      </c>
      <c r="J1865" cm="1">
        <f t="array" aca="1" ref="J1865" ca="1">INDIRECT("'Room Details'!$K$1867")</f>
        <v>0</v>
      </c>
      <c r="K1865" t="str" cm="1">
        <f t="array" aca="1" ref="K1865" ca="1">INDIRECT("'Room Details'!$L$1867")</f>
        <v xml:space="preserve"> </v>
      </c>
      <c r="L1865" cm="1">
        <f t="array" aca="1" ref="L1865" ca="1">INDIRECT("'Room Details'!$M$1867")</f>
        <v>0</v>
      </c>
      <c r="M1865" cm="1">
        <f t="array" aca="1" ref="M1865" ca="1">INDIRECT("'Room Details'!$N$1867")</f>
        <v>0</v>
      </c>
      <c r="N1865" cm="1">
        <f t="array" aca="1" ref="N1865" ca="1">INDIRECT("'Room Details'!$O$1867")</f>
        <v>0</v>
      </c>
      <c r="O1865" cm="1">
        <f t="array" aca="1" ref="O1865" ca="1">INDIRECT("'Room Details'!$P$1867")</f>
        <v>0</v>
      </c>
    </row>
    <row r="1866" spans="1:15" x14ac:dyDescent="0.25">
      <c r="A1866" cm="1">
        <f t="array" aca="1" ref="A1866" ca="1">INDIRECT("'Room Details'!$B$1868")</f>
        <v>0</v>
      </c>
      <c r="B1866" cm="1">
        <f t="array" aca="1" ref="B1866" ca="1">INDIRECT("'Room Details'!$C$1868")</f>
        <v>0</v>
      </c>
      <c r="C1866" cm="1">
        <f t="array" aca="1" ref="C1866" ca="1">INDIRECT("'Room Details'!$D$1868")</f>
        <v>0</v>
      </c>
      <c r="D1866" cm="1">
        <f t="array" aca="1" ref="D1866" ca="1">INDIRECT("'Room Details'!$E$1868")</f>
        <v>0</v>
      </c>
      <c r="E1866" t="str" cm="1">
        <f t="array" aca="1" ref="E1866" ca="1">INDIRECT("'Room Details'!$F$1868")</f>
        <v xml:space="preserve"> </v>
      </c>
      <c r="F1866" cm="1">
        <f t="array" aca="1" ref="F1866" ca="1">INDIRECT("'Room Details'!$G$1868")</f>
        <v>0</v>
      </c>
      <c r="G1866" cm="1">
        <f t="array" aca="1" ref="G1866" ca="1">INDIRECT("'Room Details'!$H$1868")</f>
        <v>0</v>
      </c>
      <c r="H1866" cm="1">
        <f t="array" aca="1" ref="H1866" ca="1">INDIRECT("'Room Details'!$I$1868")</f>
        <v>0</v>
      </c>
      <c r="I1866" cm="1">
        <f t="array" aca="1" ref="I1866" ca="1">INDIRECT("'Room Details'!$J$1868")</f>
        <v>0</v>
      </c>
      <c r="J1866" cm="1">
        <f t="array" aca="1" ref="J1866" ca="1">INDIRECT("'Room Details'!$K$1868")</f>
        <v>0</v>
      </c>
      <c r="K1866" t="str" cm="1">
        <f t="array" aca="1" ref="K1866" ca="1">INDIRECT("'Room Details'!$L$1868")</f>
        <v xml:space="preserve"> </v>
      </c>
      <c r="L1866" cm="1">
        <f t="array" aca="1" ref="L1866" ca="1">INDIRECT("'Room Details'!$M$1868")</f>
        <v>0</v>
      </c>
      <c r="M1866" cm="1">
        <f t="array" aca="1" ref="M1866" ca="1">INDIRECT("'Room Details'!$N$1868")</f>
        <v>0</v>
      </c>
      <c r="N1866" cm="1">
        <f t="array" aca="1" ref="N1866" ca="1">INDIRECT("'Room Details'!$O$1868")</f>
        <v>0</v>
      </c>
      <c r="O1866" cm="1">
        <f t="array" aca="1" ref="O1866" ca="1">INDIRECT("'Room Details'!$P$1868")</f>
        <v>0</v>
      </c>
    </row>
    <row r="1867" spans="1:15" x14ac:dyDescent="0.25">
      <c r="A1867" cm="1">
        <f t="array" aca="1" ref="A1867" ca="1">INDIRECT("'Room Details'!$B$1869")</f>
        <v>0</v>
      </c>
      <c r="B1867" cm="1">
        <f t="array" aca="1" ref="B1867" ca="1">INDIRECT("'Room Details'!$C$1869")</f>
        <v>0</v>
      </c>
      <c r="C1867" cm="1">
        <f t="array" aca="1" ref="C1867" ca="1">INDIRECT("'Room Details'!$D$1869")</f>
        <v>0</v>
      </c>
      <c r="D1867" cm="1">
        <f t="array" aca="1" ref="D1867" ca="1">INDIRECT("'Room Details'!$E$1869")</f>
        <v>0</v>
      </c>
      <c r="E1867" t="str" cm="1">
        <f t="array" aca="1" ref="E1867" ca="1">INDIRECT("'Room Details'!$F$1869")</f>
        <v xml:space="preserve"> </v>
      </c>
      <c r="F1867" cm="1">
        <f t="array" aca="1" ref="F1867" ca="1">INDIRECT("'Room Details'!$G$1869")</f>
        <v>0</v>
      </c>
      <c r="G1867" cm="1">
        <f t="array" aca="1" ref="G1867" ca="1">INDIRECT("'Room Details'!$H$1869")</f>
        <v>0</v>
      </c>
      <c r="H1867" cm="1">
        <f t="array" aca="1" ref="H1867" ca="1">INDIRECT("'Room Details'!$I$1869")</f>
        <v>0</v>
      </c>
      <c r="I1867" cm="1">
        <f t="array" aca="1" ref="I1867" ca="1">INDIRECT("'Room Details'!$J$1869")</f>
        <v>0</v>
      </c>
      <c r="J1867" cm="1">
        <f t="array" aca="1" ref="J1867" ca="1">INDIRECT("'Room Details'!$K$1869")</f>
        <v>0</v>
      </c>
      <c r="K1867" t="str" cm="1">
        <f t="array" aca="1" ref="K1867" ca="1">INDIRECT("'Room Details'!$L$1869")</f>
        <v xml:space="preserve"> </v>
      </c>
      <c r="L1867" cm="1">
        <f t="array" aca="1" ref="L1867" ca="1">INDIRECT("'Room Details'!$M$1869")</f>
        <v>0</v>
      </c>
      <c r="M1867" cm="1">
        <f t="array" aca="1" ref="M1867" ca="1">INDIRECT("'Room Details'!$N$1869")</f>
        <v>0</v>
      </c>
      <c r="N1867" cm="1">
        <f t="array" aca="1" ref="N1867" ca="1">INDIRECT("'Room Details'!$O$1869")</f>
        <v>0</v>
      </c>
      <c r="O1867" cm="1">
        <f t="array" aca="1" ref="O1867" ca="1">INDIRECT("'Room Details'!$P$1869")</f>
        <v>0</v>
      </c>
    </row>
    <row r="1868" spans="1:15" x14ac:dyDescent="0.25">
      <c r="A1868" cm="1">
        <f t="array" aca="1" ref="A1868" ca="1">INDIRECT("'Room Details'!$B$1870")</f>
        <v>0</v>
      </c>
      <c r="B1868" cm="1">
        <f t="array" aca="1" ref="B1868" ca="1">INDIRECT("'Room Details'!$C$1870")</f>
        <v>0</v>
      </c>
      <c r="C1868" cm="1">
        <f t="array" aca="1" ref="C1868" ca="1">INDIRECT("'Room Details'!$D$1870")</f>
        <v>0</v>
      </c>
      <c r="D1868" cm="1">
        <f t="array" aca="1" ref="D1868" ca="1">INDIRECT("'Room Details'!$E$1870")</f>
        <v>0</v>
      </c>
      <c r="E1868" t="str" cm="1">
        <f t="array" aca="1" ref="E1868" ca="1">INDIRECT("'Room Details'!$F$1870")</f>
        <v xml:space="preserve"> </v>
      </c>
      <c r="F1868" cm="1">
        <f t="array" aca="1" ref="F1868" ca="1">INDIRECT("'Room Details'!$G$1870")</f>
        <v>0</v>
      </c>
      <c r="G1868" cm="1">
        <f t="array" aca="1" ref="G1868" ca="1">INDIRECT("'Room Details'!$H$1870")</f>
        <v>0</v>
      </c>
      <c r="H1868" cm="1">
        <f t="array" aca="1" ref="H1868" ca="1">INDIRECT("'Room Details'!$I$1870")</f>
        <v>0</v>
      </c>
      <c r="I1868" cm="1">
        <f t="array" aca="1" ref="I1868" ca="1">INDIRECT("'Room Details'!$J$1870")</f>
        <v>0</v>
      </c>
      <c r="J1868" cm="1">
        <f t="array" aca="1" ref="J1868" ca="1">INDIRECT("'Room Details'!$K$1870")</f>
        <v>0</v>
      </c>
      <c r="K1868" t="str" cm="1">
        <f t="array" aca="1" ref="K1868" ca="1">INDIRECT("'Room Details'!$L$1870")</f>
        <v xml:space="preserve"> </v>
      </c>
      <c r="L1868" cm="1">
        <f t="array" aca="1" ref="L1868" ca="1">INDIRECT("'Room Details'!$M$1870")</f>
        <v>0</v>
      </c>
      <c r="M1868" cm="1">
        <f t="array" aca="1" ref="M1868" ca="1">INDIRECT("'Room Details'!$N$1870")</f>
        <v>0</v>
      </c>
      <c r="N1868" cm="1">
        <f t="array" aca="1" ref="N1868" ca="1">INDIRECT("'Room Details'!$O$1870")</f>
        <v>0</v>
      </c>
      <c r="O1868" cm="1">
        <f t="array" aca="1" ref="O1868" ca="1">INDIRECT("'Room Details'!$P$1870")</f>
        <v>0</v>
      </c>
    </row>
    <row r="1869" spans="1:15" x14ac:dyDescent="0.25">
      <c r="A1869" cm="1">
        <f t="array" aca="1" ref="A1869" ca="1">INDIRECT("'Room Details'!$B$1871")</f>
        <v>0</v>
      </c>
      <c r="B1869" cm="1">
        <f t="array" aca="1" ref="B1869" ca="1">INDIRECT("'Room Details'!$C$1871")</f>
        <v>0</v>
      </c>
      <c r="C1869" cm="1">
        <f t="array" aca="1" ref="C1869" ca="1">INDIRECT("'Room Details'!$D$1871")</f>
        <v>0</v>
      </c>
      <c r="D1869" cm="1">
        <f t="array" aca="1" ref="D1869" ca="1">INDIRECT("'Room Details'!$E$1871")</f>
        <v>0</v>
      </c>
      <c r="E1869" t="str" cm="1">
        <f t="array" aca="1" ref="E1869" ca="1">INDIRECT("'Room Details'!$F$1871")</f>
        <v xml:space="preserve"> </v>
      </c>
      <c r="F1869" cm="1">
        <f t="array" aca="1" ref="F1869" ca="1">INDIRECT("'Room Details'!$G$1871")</f>
        <v>0</v>
      </c>
      <c r="G1869" cm="1">
        <f t="array" aca="1" ref="G1869" ca="1">INDIRECT("'Room Details'!$H$1871")</f>
        <v>0</v>
      </c>
      <c r="H1869" cm="1">
        <f t="array" aca="1" ref="H1869" ca="1">INDIRECT("'Room Details'!$I$1871")</f>
        <v>0</v>
      </c>
      <c r="I1869" cm="1">
        <f t="array" aca="1" ref="I1869" ca="1">INDIRECT("'Room Details'!$J$1871")</f>
        <v>0</v>
      </c>
      <c r="J1869" cm="1">
        <f t="array" aca="1" ref="J1869" ca="1">INDIRECT("'Room Details'!$K$1871")</f>
        <v>0</v>
      </c>
      <c r="K1869" t="str" cm="1">
        <f t="array" aca="1" ref="K1869" ca="1">INDIRECT("'Room Details'!$L$1871")</f>
        <v xml:space="preserve"> </v>
      </c>
      <c r="L1869" cm="1">
        <f t="array" aca="1" ref="L1869" ca="1">INDIRECT("'Room Details'!$M$1871")</f>
        <v>0</v>
      </c>
      <c r="M1869" cm="1">
        <f t="array" aca="1" ref="M1869" ca="1">INDIRECT("'Room Details'!$N$1871")</f>
        <v>0</v>
      </c>
      <c r="N1869" cm="1">
        <f t="array" aca="1" ref="N1869" ca="1">INDIRECT("'Room Details'!$O$1871")</f>
        <v>0</v>
      </c>
      <c r="O1869" cm="1">
        <f t="array" aca="1" ref="O1869" ca="1">INDIRECT("'Room Details'!$P$1871")</f>
        <v>0</v>
      </c>
    </row>
    <row r="1870" spans="1:15" x14ac:dyDescent="0.25">
      <c r="A1870" cm="1">
        <f t="array" aca="1" ref="A1870" ca="1">INDIRECT("'Room Details'!$B$1872")</f>
        <v>0</v>
      </c>
      <c r="B1870" cm="1">
        <f t="array" aca="1" ref="B1870" ca="1">INDIRECT("'Room Details'!$C$1872")</f>
        <v>0</v>
      </c>
      <c r="C1870" cm="1">
        <f t="array" aca="1" ref="C1870" ca="1">INDIRECT("'Room Details'!$D$1872")</f>
        <v>0</v>
      </c>
      <c r="D1870" cm="1">
        <f t="array" aca="1" ref="D1870" ca="1">INDIRECT("'Room Details'!$E$1872")</f>
        <v>0</v>
      </c>
      <c r="E1870" t="str" cm="1">
        <f t="array" aca="1" ref="E1870" ca="1">INDIRECT("'Room Details'!$F$1872")</f>
        <v xml:space="preserve"> </v>
      </c>
      <c r="F1870" cm="1">
        <f t="array" aca="1" ref="F1870" ca="1">INDIRECT("'Room Details'!$G$1872")</f>
        <v>0</v>
      </c>
      <c r="G1870" cm="1">
        <f t="array" aca="1" ref="G1870" ca="1">INDIRECT("'Room Details'!$H$1872")</f>
        <v>0</v>
      </c>
      <c r="H1870" cm="1">
        <f t="array" aca="1" ref="H1870" ca="1">INDIRECT("'Room Details'!$I$1872")</f>
        <v>0</v>
      </c>
      <c r="I1870" cm="1">
        <f t="array" aca="1" ref="I1870" ca="1">INDIRECT("'Room Details'!$J$1872")</f>
        <v>0</v>
      </c>
      <c r="J1870" cm="1">
        <f t="array" aca="1" ref="J1870" ca="1">INDIRECT("'Room Details'!$K$1872")</f>
        <v>0</v>
      </c>
      <c r="K1870" t="str" cm="1">
        <f t="array" aca="1" ref="K1870" ca="1">INDIRECT("'Room Details'!$L$1872")</f>
        <v xml:space="preserve"> </v>
      </c>
      <c r="L1870" cm="1">
        <f t="array" aca="1" ref="L1870" ca="1">INDIRECT("'Room Details'!$M$1872")</f>
        <v>0</v>
      </c>
      <c r="M1870" cm="1">
        <f t="array" aca="1" ref="M1870" ca="1">INDIRECT("'Room Details'!$N$1872")</f>
        <v>0</v>
      </c>
      <c r="N1870" cm="1">
        <f t="array" aca="1" ref="N1870" ca="1">INDIRECT("'Room Details'!$O$1872")</f>
        <v>0</v>
      </c>
      <c r="O1870" cm="1">
        <f t="array" aca="1" ref="O1870" ca="1">INDIRECT("'Room Details'!$P$1872")</f>
        <v>0</v>
      </c>
    </row>
    <row r="1871" spans="1:15" x14ac:dyDescent="0.25">
      <c r="A1871" cm="1">
        <f t="array" aca="1" ref="A1871" ca="1">INDIRECT("'Room Details'!$B$1873")</f>
        <v>0</v>
      </c>
      <c r="B1871" cm="1">
        <f t="array" aca="1" ref="B1871" ca="1">INDIRECT("'Room Details'!$C$1873")</f>
        <v>0</v>
      </c>
      <c r="C1871" cm="1">
        <f t="array" aca="1" ref="C1871" ca="1">INDIRECT("'Room Details'!$D$1873")</f>
        <v>0</v>
      </c>
      <c r="D1871" cm="1">
        <f t="array" aca="1" ref="D1871" ca="1">INDIRECT("'Room Details'!$E$1873")</f>
        <v>0</v>
      </c>
      <c r="E1871" t="str" cm="1">
        <f t="array" aca="1" ref="E1871" ca="1">INDIRECT("'Room Details'!$F$1873")</f>
        <v xml:space="preserve"> </v>
      </c>
      <c r="F1871" cm="1">
        <f t="array" aca="1" ref="F1871" ca="1">INDIRECT("'Room Details'!$G$1873")</f>
        <v>0</v>
      </c>
      <c r="G1871" cm="1">
        <f t="array" aca="1" ref="G1871" ca="1">INDIRECT("'Room Details'!$H$1873")</f>
        <v>0</v>
      </c>
      <c r="H1871" cm="1">
        <f t="array" aca="1" ref="H1871" ca="1">INDIRECT("'Room Details'!$I$1873")</f>
        <v>0</v>
      </c>
      <c r="I1871" cm="1">
        <f t="array" aca="1" ref="I1871" ca="1">INDIRECT("'Room Details'!$J$1873")</f>
        <v>0</v>
      </c>
      <c r="J1871" cm="1">
        <f t="array" aca="1" ref="J1871" ca="1">INDIRECT("'Room Details'!$K$1873")</f>
        <v>0</v>
      </c>
      <c r="K1871" t="str" cm="1">
        <f t="array" aca="1" ref="K1871" ca="1">INDIRECT("'Room Details'!$L$1873")</f>
        <v xml:space="preserve"> </v>
      </c>
      <c r="L1871" cm="1">
        <f t="array" aca="1" ref="L1871" ca="1">INDIRECT("'Room Details'!$M$1873")</f>
        <v>0</v>
      </c>
      <c r="M1871" cm="1">
        <f t="array" aca="1" ref="M1871" ca="1">INDIRECT("'Room Details'!$N$1873")</f>
        <v>0</v>
      </c>
      <c r="N1871" cm="1">
        <f t="array" aca="1" ref="N1871" ca="1">INDIRECT("'Room Details'!$O$1873")</f>
        <v>0</v>
      </c>
      <c r="O1871" cm="1">
        <f t="array" aca="1" ref="O1871" ca="1">INDIRECT("'Room Details'!$P$1873")</f>
        <v>0</v>
      </c>
    </row>
    <row r="1872" spans="1:15" x14ac:dyDescent="0.25">
      <c r="A1872" cm="1">
        <f t="array" aca="1" ref="A1872" ca="1">INDIRECT("'Room Details'!$B$1874")</f>
        <v>0</v>
      </c>
      <c r="B1872" cm="1">
        <f t="array" aca="1" ref="B1872" ca="1">INDIRECT("'Room Details'!$C$1874")</f>
        <v>0</v>
      </c>
      <c r="C1872" cm="1">
        <f t="array" aca="1" ref="C1872" ca="1">INDIRECT("'Room Details'!$D$1874")</f>
        <v>0</v>
      </c>
      <c r="D1872" cm="1">
        <f t="array" aca="1" ref="D1872" ca="1">INDIRECT("'Room Details'!$E$1874")</f>
        <v>0</v>
      </c>
      <c r="E1872" t="str" cm="1">
        <f t="array" aca="1" ref="E1872" ca="1">INDIRECT("'Room Details'!$F$1874")</f>
        <v xml:space="preserve"> </v>
      </c>
      <c r="F1872" cm="1">
        <f t="array" aca="1" ref="F1872" ca="1">INDIRECT("'Room Details'!$G$1874")</f>
        <v>0</v>
      </c>
      <c r="G1872" cm="1">
        <f t="array" aca="1" ref="G1872" ca="1">INDIRECT("'Room Details'!$H$1874")</f>
        <v>0</v>
      </c>
      <c r="H1872" cm="1">
        <f t="array" aca="1" ref="H1872" ca="1">INDIRECT("'Room Details'!$I$1874")</f>
        <v>0</v>
      </c>
      <c r="I1872" cm="1">
        <f t="array" aca="1" ref="I1872" ca="1">INDIRECT("'Room Details'!$J$1874")</f>
        <v>0</v>
      </c>
      <c r="J1872" cm="1">
        <f t="array" aca="1" ref="J1872" ca="1">INDIRECT("'Room Details'!$K$1874")</f>
        <v>0</v>
      </c>
      <c r="K1872" t="str" cm="1">
        <f t="array" aca="1" ref="K1872" ca="1">INDIRECT("'Room Details'!$L$1874")</f>
        <v xml:space="preserve"> </v>
      </c>
      <c r="L1872" cm="1">
        <f t="array" aca="1" ref="L1872" ca="1">INDIRECT("'Room Details'!$M$1874")</f>
        <v>0</v>
      </c>
      <c r="M1872" cm="1">
        <f t="array" aca="1" ref="M1872" ca="1">INDIRECT("'Room Details'!$N$1874")</f>
        <v>0</v>
      </c>
      <c r="N1872" cm="1">
        <f t="array" aca="1" ref="N1872" ca="1">INDIRECT("'Room Details'!$O$1874")</f>
        <v>0</v>
      </c>
      <c r="O1872" cm="1">
        <f t="array" aca="1" ref="O1872" ca="1">INDIRECT("'Room Details'!$P$1874")</f>
        <v>0</v>
      </c>
    </row>
    <row r="1873" spans="1:15" x14ac:dyDescent="0.25">
      <c r="A1873" cm="1">
        <f t="array" aca="1" ref="A1873" ca="1">INDIRECT("'Room Details'!$B$1875")</f>
        <v>0</v>
      </c>
      <c r="B1873" cm="1">
        <f t="array" aca="1" ref="B1873" ca="1">INDIRECT("'Room Details'!$C$1875")</f>
        <v>0</v>
      </c>
      <c r="C1873" cm="1">
        <f t="array" aca="1" ref="C1873" ca="1">INDIRECT("'Room Details'!$D$1875")</f>
        <v>0</v>
      </c>
      <c r="D1873" cm="1">
        <f t="array" aca="1" ref="D1873" ca="1">INDIRECT("'Room Details'!$E$1875")</f>
        <v>0</v>
      </c>
      <c r="E1873" t="str" cm="1">
        <f t="array" aca="1" ref="E1873" ca="1">INDIRECT("'Room Details'!$F$1875")</f>
        <v xml:space="preserve"> </v>
      </c>
      <c r="F1873" cm="1">
        <f t="array" aca="1" ref="F1873" ca="1">INDIRECT("'Room Details'!$G$1875")</f>
        <v>0</v>
      </c>
      <c r="G1873" cm="1">
        <f t="array" aca="1" ref="G1873" ca="1">INDIRECT("'Room Details'!$H$1875")</f>
        <v>0</v>
      </c>
      <c r="H1873" cm="1">
        <f t="array" aca="1" ref="H1873" ca="1">INDIRECT("'Room Details'!$I$1875")</f>
        <v>0</v>
      </c>
      <c r="I1873" cm="1">
        <f t="array" aca="1" ref="I1873" ca="1">INDIRECT("'Room Details'!$J$1875")</f>
        <v>0</v>
      </c>
      <c r="J1873" cm="1">
        <f t="array" aca="1" ref="J1873" ca="1">INDIRECT("'Room Details'!$K$1875")</f>
        <v>0</v>
      </c>
      <c r="K1873" t="str" cm="1">
        <f t="array" aca="1" ref="K1873" ca="1">INDIRECT("'Room Details'!$L$1875")</f>
        <v xml:space="preserve"> </v>
      </c>
      <c r="L1873" cm="1">
        <f t="array" aca="1" ref="L1873" ca="1">INDIRECT("'Room Details'!$M$1875")</f>
        <v>0</v>
      </c>
      <c r="M1873" cm="1">
        <f t="array" aca="1" ref="M1873" ca="1">INDIRECT("'Room Details'!$N$1875")</f>
        <v>0</v>
      </c>
      <c r="N1873" cm="1">
        <f t="array" aca="1" ref="N1873" ca="1">INDIRECT("'Room Details'!$O$1875")</f>
        <v>0</v>
      </c>
      <c r="O1873" cm="1">
        <f t="array" aca="1" ref="O1873" ca="1">INDIRECT("'Room Details'!$P$1875")</f>
        <v>0</v>
      </c>
    </row>
    <row r="1874" spans="1:15" x14ac:dyDescent="0.25">
      <c r="A1874" cm="1">
        <f t="array" aca="1" ref="A1874" ca="1">INDIRECT("'Room Details'!$B$1876")</f>
        <v>0</v>
      </c>
      <c r="B1874" cm="1">
        <f t="array" aca="1" ref="B1874" ca="1">INDIRECT("'Room Details'!$C$1876")</f>
        <v>0</v>
      </c>
      <c r="C1874" cm="1">
        <f t="array" aca="1" ref="C1874" ca="1">INDIRECT("'Room Details'!$D$1876")</f>
        <v>0</v>
      </c>
      <c r="D1874" cm="1">
        <f t="array" aca="1" ref="D1874" ca="1">INDIRECT("'Room Details'!$E$1876")</f>
        <v>0</v>
      </c>
      <c r="E1874" t="str" cm="1">
        <f t="array" aca="1" ref="E1874" ca="1">INDIRECT("'Room Details'!$F$1876")</f>
        <v xml:space="preserve"> </v>
      </c>
      <c r="F1874" cm="1">
        <f t="array" aca="1" ref="F1874" ca="1">INDIRECT("'Room Details'!$G$1876")</f>
        <v>0</v>
      </c>
      <c r="G1874" cm="1">
        <f t="array" aca="1" ref="G1874" ca="1">INDIRECT("'Room Details'!$H$1876")</f>
        <v>0</v>
      </c>
      <c r="H1874" cm="1">
        <f t="array" aca="1" ref="H1874" ca="1">INDIRECT("'Room Details'!$I$1876")</f>
        <v>0</v>
      </c>
      <c r="I1874" cm="1">
        <f t="array" aca="1" ref="I1874" ca="1">INDIRECT("'Room Details'!$J$1876")</f>
        <v>0</v>
      </c>
      <c r="J1874" cm="1">
        <f t="array" aca="1" ref="J1874" ca="1">INDIRECT("'Room Details'!$K$1876")</f>
        <v>0</v>
      </c>
      <c r="K1874" t="str" cm="1">
        <f t="array" aca="1" ref="K1874" ca="1">INDIRECT("'Room Details'!$L$1876")</f>
        <v xml:space="preserve"> </v>
      </c>
      <c r="L1874" cm="1">
        <f t="array" aca="1" ref="L1874" ca="1">INDIRECT("'Room Details'!$M$1876")</f>
        <v>0</v>
      </c>
      <c r="M1874" cm="1">
        <f t="array" aca="1" ref="M1874" ca="1">INDIRECT("'Room Details'!$N$1876")</f>
        <v>0</v>
      </c>
      <c r="N1874" cm="1">
        <f t="array" aca="1" ref="N1874" ca="1">INDIRECT("'Room Details'!$O$1876")</f>
        <v>0</v>
      </c>
      <c r="O1874" cm="1">
        <f t="array" aca="1" ref="O1874" ca="1">INDIRECT("'Room Details'!$P$1876")</f>
        <v>0</v>
      </c>
    </row>
    <row r="1875" spans="1:15" x14ac:dyDescent="0.25">
      <c r="A1875" cm="1">
        <f t="array" aca="1" ref="A1875" ca="1">INDIRECT("'Room Details'!$B$1877")</f>
        <v>0</v>
      </c>
      <c r="B1875" cm="1">
        <f t="array" aca="1" ref="B1875" ca="1">INDIRECT("'Room Details'!$C$1877")</f>
        <v>0</v>
      </c>
      <c r="C1875" cm="1">
        <f t="array" aca="1" ref="C1875" ca="1">INDIRECT("'Room Details'!$D$1877")</f>
        <v>0</v>
      </c>
      <c r="D1875" cm="1">
        <f t="array" aca="1" ref="D1875" ca="1">INDIRECT("'Room Details'!$E$1877")</f>
        <v>0</v>
      </c>
      <c r="E1875" t="str" cm="1">
        <f t="array" aca="1" ref="E1875" ca="1">INDIRECT("'Room Details'!$F$1877")</f>
        <v xml:space="preserve"> </v>
      </c>
      <c r="F1875" cm="1">
        <f t="array" aca="1" ref="F1875" ca="1">INDIRECT("'Room Details'!$G$1877")</f>
        <v>0</v>
      </c>
      <c r="G1875" cm="1">
        <f t="array" aca="1" ref="G1875" ca="1">INDIRECT("'Room Details'!$H$1877")</f>
        <v>0</v>
      </c>
      <c r="H1875" cm="1">
        <f t="array" aca="1" ref="H1875" ca="1">INDIRECT("'Room Details'!$I$1877")</f>
        <v>0</v>
      </c>
      <c r="I1875" cm="1">
        <f t="array" aca="1" ref="I1875" ca="1">INDIRECT("'Room Details'!$J$1877")</f>
        <v>0</v>
      </c>
      <c r="J1875" cm="1">
        <f t="array" aca="1" ref="J1875" ca="1">INDIRECT("'Room Details'!$K$1877")</f>
        <v>0</v>
      </c>
      <c r="K1875" t="str" cm="1">
        <f t="array" aca="1" ref="K1875" ca="1">INDIRECT("'Room Details'!$L$1877")</f>
        <v xml:space="preserve"> </v>
      </c>
      <c r="L1875" cm="1">
        <f t="array" aca="1" ref="L1875" ca="1">INDIRECT("'Room Details'!$M$1877")</f>
        <v>0</v>
      </c>
      <c r="M1875" cm="1">
        <f t="array" aca="1" ref="M1875" ca="1">INDIRECT("'Room Details'!$N$1877")</f>
        <v>0</v>
      </c>
      <c r="N1875" cm="1">
        <f t="array" aca="1" ref="N1875" ca="1">INDIRECT("'Room Details'!$O$1877")</f>
        <v>0</v>
      </c>
      <c r="O1875" cm="1">
        <f t="array" aca="1" ref="O1875" ca="1">INDIRECT("'Room Details'!$P$1877")</f>
        <v>0</v>
      </c>
    </row>
    <row r="1876" spans="1:15" x14ac:dyDescent="0.25">
      <c r="A1876" cm="1">
        <f t="array" aca="1" ref="A1876" ca="1">INDIRECT("'Room Details'!$B$1878")</f>
        <v>0</v>
      </c>
      <c r="B1876" cm="1">
        <f t="array" aca="1" ref="B1876" ca="1">INDIRECT("'Room Details'!$C$1878")</f>
        <v>0</v>
      </c>
      <c r="C1876" cm="1">
        <f t="array" aca="1" ref="C1876" ca="1">INDIRECT("'Room Details'!$D$1878")</f>
        <v>0</v>
      </c>
      <c r="D1876" cm="1">
        <f t="array" aca="1" ref="D1876" ca="1">INDIRECT("'Room Details'!$E$1878")</f>
        <v>0</v>
      </c>
      <c r="E1876" t="str" cm="1">
        <f t="array" aca="1" ref="E1876" ca="1">INDIRECT("'Room Details'!$F$1878")</f>
        <v xml:space="preserve"> </v>
      </c>
      <c r="F1876" cm="1">
        <f t="array" aca="1" ref="F1876" ca="1">INDIRECT("'Room Details'!$G$1878")</f>
        <v>0</v>
      </c>
      <c r="G1876" cm="1">
        <f t="array" aca="1" ref="G1876" ca="1">INDIRECT("'Room Details'!$H$1878")</f>
        <v>0</v>
      </c>
      <c r="H1876" cm="1">
        <f t="array" aca="1" ref="H1876" ca="1">INDIRECT("'Room Details'!$I$1878")</f>
        <v>0</v>
      </c>
      <c r="I1876" cm="1">
        <f t="array" aca="1" ref="I1876" ca="1">INDIRECT("'Room Details'!$J$1878")</f>
        <v>0</v>
      </c>
      <c r="J1876" cm="1">
        <f t="array" aca="1" ref="J1876" ca="1">INDIRECT("'Room Details'!$K$1878")</f>
        <v>0</v>
      </c>
      <c r="K1876" t="str" cm="1">
        <f t="array" aca="1" ref="K1876" ca="1">INDIRECT("'Room Details'!$L$1878")</f>
        <v xml:space="preserve"> </v>
      </c>
      <c r="L1876" cm="1">
        <f t="array" aca="1" ref="L1876" ca="1">INDIRECT("'Room Details'!$M$1878")</f>
        <v>0</v>
      </c>
      <c r="M1876" cm="1">
        <f t="array" aca="1" ref="M1876" ca="1">INDIRECT("'Room Details'!$N$1878")</f>
        <v>0</v>
      </c>
      <c r="N1876" cm="1">
        <f t="array" aca="1" ref="N1876" ca="1">INDIRECT("'Room Details'!$O$1878")</f>
        <v>0</v>
      </c>
      <c r="O1876" cm="1">
        <f t="array" aca="1" ref="O1876" ca="1">INDIRECT("'Room Details'!$P$1878")</f>
        <v>0</v>
      </c>
    </row>
    <row r="1877" spans="1:15" x14ac:dyDescent="0.25">
      <c r="A1877" cm="1">
        <f t="array" aca="1" ref="A1877" ca="1">INDIRECT("'Room Details'!$B$1879")</f>
        <v>0</v>
      </c>
      <c r="B1877" cm="1">
        <f t="array" aca="1" ref="B1877" ca="1">INDIRECT("'Room Details'!$C$1879")</f>
        <v>0</v>
      </c>
      <c r="C1877" cm="1">
        <f t="array" aca="1" ref="C1877" ca="1">INDIRECT("'Room Details'!$D$1879")</f>
        <v>0</v>
      </c>
      <c r="D1877" cm="1">
        <f t="array" aca="1" ref="D1877" ca="1">INDIRECT("'Room Details'!$E$1879")</f>
        <v>0</v>
      </c>
      <c r="E1877" t="str" cm="1">
        <f t="array" aca="1" ref="E1877" ca="1">INDIRECT("'Room Details'!$F$1879")</f>
        <v xml:space="preserve"> </v>
      </c>
      <c r="F1877" cm="1">
        <f t="array" aca="1" ref="F1877" ca="1">INDIRECT("'Room Details'!$G$1879")</f>
        <v>0</v>
      </c>
      <c r="G1877" cm="1">
        <f t="array" aca="1" ref="G1877" ca="1">INDIRECT("'Room Details'!$H$1879")</f>
        <v>0</v>
      </c>
      <c r="H1877" cm="1">
        <f t="array" aca="1" ref="H1877" ca="1">INDIRECT("'Room Details'!$I$1879")</f>
        <v>0</v>
      </c>
      <c r="I1877" cm="1">
        <f t="array" aca="1" ref="I1877" ca="1">INDIRECT("'Room Details'!$J$1879")</f>
        <v>0</v>
      </c>
      <c r="J1877" cm="1">
        <f t="array" aca="1" ref="J1877" ca="1">INDIRECT("'Room Details'!$K$1879")</f>
        <v>0</v>
      </c>
      <c r="K1877" t="str" cm="1">
        <f t="array" aca="1" ref="K1877" ca="1">INDIRECT("'Room Details'!$L$1879")</f>
        <v xml:space="preserve"> </v>
      </c>
      <c r="L1877" cm="1">
        <f t="array" aca="1" ref="L1877" ca="1">INDIRECT("'Room Details'!$M$1879")</f>
        <v>0</v>
      </c>
      <c r="M1877" cm="1">
        <f t="array" aca="1" ref="M1877" ca="1">INDIRECT("'Room Details'!$N$1879")</f>
        <v>0</v>
      </c>
      <c r="N1877" cm="1">
        <f t="array" aca="1" ref="N1877" ca="1">INDIRECT("'Room Details'!$O$1879")</f>
        <v>0</v>
      </c>
      <c r="O1877" cm="1">
        <f t="array" aca="1" ref="O1877" ca="1">INDIRECT("'Room Details'!$P$1879")</f>
        <v>0</v>
      </c>
    </row>
    <row r="1878" spans="1:15" x14ac:dyDescent="0.25">
      <c r="A1878" cm="1">
        <f t="array" aca="1" ref="A1878" ca="1">INDIRECT("'Room Details'!$B$1880")</f>
        <v>0</v>
      </c>
      <c r="B1878" cm="1">
        <f t="array" aca="1" ref="B1878" ca="1">INDIRECT("'Room Details'!$C$1880")</f>
        <v>0</v>
      </c>
      <c r="C1878" cm="1">
        <f t="array" aca="1" ref="C1878" ca="1">INDIRECT("'Room Details'!$D$1880")</f>
        <v>0</v>
      </c>
      <c r="D1878" cm="1">
        <f t="array" aca="1" ref="D1878" ca="1">INDIRECT("'Room Details'!$E$1880")</f>
        <v>0</v>
      </c>
      <c r="E1878" t="str" cm="1">
        <f t="array" aca="1" ref="E1878" ca="1">INDIRECT("'Room Details'!$F$1880")</f>
        <v xml:space="preserve"> </v>
      </c>
      <c r="F1878" cm="1">
        <f t="array" aca="1" ref="F1878" ca="1">INDIRECT("'Room Details'!$G$1880")</f>
        <v>0</v>
      </c>
      <c r="G1878" cm="1">
        <f t="array" aca="1" ref="G1878" ca="1">INDIRECT("'Room Details'!$H$1880")</f>
        <v>0</v>
      </c>
      <c r="H1878" cm="1">
        <f t="array" aca="1" ref="H1878" ca="1">INDIRECT("'Room Details'!$I$1880")</f>
        <v>0</v>
      </c>
      <c r="I1878" cm="1">
        <f t="array" aca="1" ref="I1878" ca="1">INDIRECT("'Room Details'!$J$1880")</f>
        <v>0</v>
      </c>
      <c r="J1878" cm="1">
        <f t="array" aca="1" ref="J1878" ca="1">INDIRECT("'Room Details'!$K$1880")</f>
        <v>0</v>
      </c>
      <c r="K1878" t="str" cm="1">
        <f t="array" aca="1" ref="K1878" ca="1">INDIRECT("'Room Details'!$L$1880")</f>
        <v xml:space="preserve"> </v>
      </c>
      <c r="L1878" cm="1">
        <f t="array" aca="1" ref="L1878" ca="1">INDIRECT("'Room Details'!$M$1880")</f>
        <v>0</v>
      </c>
      <c r="M1878" cm="1">
        <f t="array" aca="1" ref="M1878" ca="1">INDIRECT("'Room Details'!$N$1880")</f>
        <v>0</v>
      </c>
      <c r="N1878" cm="1">
        <f t="array" aca="1" ref="N1878" ca="1">INDIRECT("'Room Details'!$O$1880")</f>
        <v>0</v>
      </c>
      <c r="O1878" cm="1">
        <f t="array" aca="1" ref="O1878" ca="1">INDIRECT("'Room Details'!$P$1880")</f>
        <v>0</v>
      </c>
    </row>
    <row r="1879" spans="1:15" x14ac:dyDescent="0.25">
      <c r="A1879" cm="1">
        <f t="array" aca="1" ref="A1879" ca="1">INDIRECT("'Room Details'!$B$1881")</f>
        <v>0</v>
      </c>
      <c r="B1879" cm="1">
        <f t="array" aca="1" ref="B1879" ca="1">INDIRECT("'Room Details'!$C$1881")</f>
        <v>0</v>
      </c>
      <c r="C1879" cm="1">
        <f t="array" aca="1" ref="C1879" ca="1">INDIRECT("'Room Details'!$D$1881")</f>
        <v>0</v>
      </c>
      <c r="D1879" cm="1">
        <f t="array" aca="1" ref="D1879" ca="1">INDIRECT("'Room Details'!$E$1881")</f>
        <v>0</v>
      </c>
      <c r="E1879" t="str" cm="1">
        <f t="array" aca="1" ref="E1879" ca="1">INDIRECT("'Room Details'!$F$1881")</f>
        <v xml:space="preserve"> </v>
      </c>
      <c r="F1879" cm="1">
        <f t="array" aca="1" ref="F1879" ca="1">INDIRECT("'Room Details'!$G$1881")</f>
        <v>0</v>
      </c>
      <c r="G1879" cm="1">
        <f t="array" aca="1" ref="G1879" ca="1">INDIRECT("'Room Details'!$H$1881")</f>
        <v>0</v>
      </c>
      <c r="H1879" cm="1">
        <f t="array" aca="1" ref="H1879" ca="1">INDIRECT("'Room Details'!$I$1881")</f>
        <v>0</v>
      </c>
      <c r="I1879" cm="1">
        <f t="array" aca="1" ref="I1879" ca="1">INDIRECT("'Room Details'!$J$1881")</f>
        <v>0</v>
      </c>
      <c r="J1879" cm="1">
        <f t="array" aca="1" ref="J1879" ca="1">INDIRECT("'Room Details'!$K$1881")</f>
        <v>0</v>
      </c>
      <c r="K1879" t="str" cm="1">
        <f t="array" aca="1" ref="K1879" ca="1">INDIRECT("'Room Details'!$L$1881")</f>
        <v xml:space="preserve"> </v>
      </c>
      <c r="L1879" cm="1">
        <f t="array" aca="1" ref="L1879" ca="1">INDIRECT("'Room Details'!$M$1881")</f>
        <v>0</v>
      </c>
      <c r="M1879" cm="1">
        <f t="array" aca="1" ref="M1879" ca="1">INDIRECT("'Room Details'!$N$1881")</f>
        <v>0</v>
      </c>
      <c r="N1879" cm="1">
        <f t="array" aca="1" ref="N1879" ca="1">INDIRECT("'Room Details'!$O$1881")</f>
        <v>0</v>
      </c>
      <c r="O1879" cm="1">
        <f t="array" aca="1" ref="O1879" ca="1">INDIRECT("'Room Details'!$P$1881")</f>
        <v>0</v>
      </c>
    </row>
    <row r="1880" spans="1:15" x14ac:dyDescent="0.25">
      <c r="A1880" cm="1">
        <f t="array" aca="1" ref="A1880" ca="1">INDIRECT("'Room Details'!$B$1882")</f>
        <v>0</v>
      </c>
      <c r="B1880" cm="1">
        <f t="array" aca="1" ref="B1880" ca="1">INDIRECT("'Room Details'!$C$1882")</f>
        <v>0</v>
      </c>
      <c r="C1880" cm="1">
        <f t="array" aca="1" ref="C1880" ca="1">INDIRECT("'Room Details'!$D$1882")</f>
        <v>0</v>
      </c>
      <c r="D1880" cm="1">
        <f t="array" aca="1" ref="D1880" ca="1">INDIRECT("'Room Details'!$E$1882")</f>
        <v>0</v>
      </c>
      <c r="E1880" t="str" cm="1">
        <f t="array" aca="1" ref="E1880" ca="1">INDIRECT("'Room Details'!$F$1882")</f>
        <v xml:space="preserve"> </v>
      </c>
      <c r="F1880" cm="1">
        <f t="array" aca="1" ref="F1880" ca="1">INDIRECT("'Room Details'!$G$1882")</f>
        <v>0</v>
      </c>
      <c r="G1880" cm="1">
        <f t="array" aca="1" ref="G1880" ca="1">INDIRECT("'Room Details'!$H$1882")</f>
        <v>0</v>
      </c>
      <c r="H1880" cm="1">
        <f t="array" aca="1" ref="H1880" ca="1">INDIRECT("'Room Details'!$I$1882")</f>
        <v>0</v>
      </c>
      <c r="I1880" cm="1">
        <f t="array" aca="1" ref="I1880" ca="1">INDIRECT("'Room Details'!$J$1882")</f>
        <v>0</v>
      </c>
      <c r="J1880" cm="1">
        <f t="array" aca="1" ref="J1880" ca="1">INDIRECT("'Room Details'!$K$1882")</f>
        <v>0</v>
      </c>
      <c r="K1880" t="str" cm="1">
        <f t="array" aca="1" ref="K1880" ca="1">INDIRECT("'Room Details'!$L$1882")</f>
        <v xml:space="preserve"> </v>
      </c>
      <c r="L1880" cm="1">
        <f t="array" aca="1" ref="L1880" ca="1">INDIRECT("'Room Details'!$M$1882")</f>
        <v>0</v>
      </c>
      <c r="M1880" cm="1">
        <f t="array" aca="1" ref="M1880" ca="1">INDIRECT("'Room Details'!$N$1882")</f>
        <v>0</v>
      </c>
      <c r="N1880" cm="1">
        <f t="array" aca="1" ref="N1880" ca="1">INDIRECT("'Room Details'!$O$1882")</f>
        <v>0</v>
      </c>
      <c r="O1880" cm="1">
        <f t="array" aca="1" ref="O1880" ca="1">INDIRECT("'Room Details'!$P$1882")</f>
        <v>0</v>
      </c>
    </row>
    <row r="1881" spans="1:15" x14ac:dyDescent="0.25">
      <c r="A1881" cm="1">
        <f t="array" aca="1" ref="A1881" ca="1">INDIRECT("'Room Details'!$B$1883")</f>
        <v>0</v>
      </c>
      <c r="B1881" cm="1">
        <f t="array" aca="1" ref="B1881" ca="1">INDIRECT("'Room Details'!$C$1883")</f>
        <v>0</v>
      </c>
      <c r="C1881" cm="1">
        <f t="array" aca="1" ref="C1881" ca="1">INDIRECT("'Room Details'!$D$1883")</f>
        <v>0</v>
      </c>
      <c r="D1881" cm="1">
        <f t="array" aca="1" ref="D1881" ca="1">INDIRECT("'Room Details'!$E$1883")</f>
        <v>0</v>
      </c>
      <c r="E1881" t="str" cm="1">
        <f t="array" aca="1" ref="E1881" ca="1">INDIRECT("'Room Details'!$F$1883")</f>
        <v xml:space="preserve"> </v>
      </c>
      <c r="F1881" cm="1">
        <f t="array" aca="1" ref="F1881" ca="1">INDIRECT("'Room Details'!$G$1883")</f>
        <v>0</v>
      </c>
      <c r="G1881" cm="1">
        <f t="array" aca="1" ref="G1881" ca="1">INDIRECT("'Room Details'!$H$1883")</f>
        <v>0</v>
      </c>
      <c r="H1881" cm="1">
        <f t="array" aca="1" ref="H1881" ca="1">INDIRECT("'Room Details'!$I$1883")</f>
        <v>0</v>
      </c>
      <c r="I1881" cm="1">
        <f t="array" aca="1" ref="I1881" ca="1">INDIRECT("'Room Details'!$J$1883")</f>
        <v>0</v>
      </c>
      <c r="J1881" cm="1">
        <f t="array" aca="1" ref="J1881" ca="1">INDIRECT("'Room Details'!$K$1883")</f>
        <v>0</v>
      </c>
      <c r="K1881" t="str" cm="1">
        <f t="array" aca="1" ref="K1881" ca="1">INDIRECT("'Room Details'!$L$1883")</f>
        <v xml:space="preserve"> </v>
      </c>
      <c r="L1881" cm="1">
        <f t="array" aca="1" ref="L1881" ca="1">INDIRECT("'Room Details'!$M$1883")</f>
        <v>0</v>
      </c>
      <c r="M1881" cm="1">
        <f t="array" aca="1" ref="M1881" ca="1">INDIRECT("'Room Details'!$N$1883")</f>
        <v>0</v>
      </c>
      <c r="N1881" cm="1">
        <f t="array" aca="1" ref="N1881" ca="1">INDIRECT("'Room Details'!$O$1883")</f>
        <v>0</v>
      </c>
      <c r="O1881" cm="1">
        <f t="array" aca="1" ref="O1881" ca="1">INDIRECT("'Room Details'!$P$1883")</f>
        <v>0</v>
      </c>
    </row>
    <row r="1882" spans="1:15" x14ac:dyDescent="0.25">
      <c r="A1882" cm="1">
        <f t="array" aca="1" ref="A1882" ca="1">INDIRECT("'Room Details'!$B$1884")</f>
        <v>0</v>
      </c>
      <c r="B1882" cm="1">
        <f t="array" aca="1" ref="B1882" ca="1">INDIRECT("'Room Details'!$C$1884")</f>
        <v>0</v>
      </c>
      <c r="C1882" cm="1">
        <f t="array" aca="1" ref="C1882" ca="1">INDIRECT("'Room Details'!$D$1884")</f>
        <v>0</v>
      </c>
      <c r="D1882" cm="1">
        <f t="array" aca="1" ref="D1882" ca="1">INDIRECT("'Room Details'!$E$1884")</f>
        <v>0</v>
      </c>
      <c r="E1882" t="str" cm="1">
        <f t="array" aca="1" ref="E1882" ca="1">INDIRECT("'Room Details'!$F$1884")</f>
        <v xml:space="preserve"> </v>
      </c>
      <c r="F1882" cm="1">
        <f t="array" aca="1" ref="F1882" ca="1">INDIRECT("'Room Details'!$G$1884")</f>
        <v>0</v>
      </c>
      <c r="G1882" cm="1">
        <f t="array" aca="1" ref="G1882" ca="1">INDIRECT("'Room Details'!$H$1884")</f>
        <v>0</v>
      </c>
      <c r="H1882" cm="1">
        <f t="array" aca="1" ref="H1882" ca="1">INDIRECT("'Room Details'!$I$1884")</f>
        <v>0</v>
      </c>
      <c r="I1882" cm="1">
        <f t="array" aca="1" ref="I1882" ca="1">INDIRECT("'Room Details'!$J$1884")</f>
        <v>0</v>
      </c>
      <c r="J1882" cm="1">
        <f t="array" aca="1" ref="J1882" ca="1">INDIRECT("'Room Details'!$K$1884")</f>
        <v>0</v>
      </c>
      <c r="K1882" t="str" cm="1">
        <f t="array" aca="1" ref="K1882" ca="1">INDIRECT("'Room Details'!$L$1884")</f>
        <v xml:space="preserve"> </v>
      </c>
      <c r="L1882" cm="1">
        <f t="array" aca="1" ref="L1882" ca="1">INDIRECT("'Room Details'!$M$1884")</f>
        <v>0</v>
      </c>
      <c r="M1882" cm="1">
        <f t="array" aca="1" ref="M1882" ca="1">INDIRECT("'Room Details'!$N$1884")</f>
        <v>0</v>
      </c>
      <c r="N1882" cm="1">
        <f t="array" aca="1" ref="N1882" ca="1">INDIRECT("'Room Details'!$O$1884")</f>
        <v>0</v>
      </c>
      <c r="O1882" cm="1">
        <f t="array" aca="1" ref="O1882" ca="1">INDIRECT("'Room Details'!$P$1884")</f>
        <v>0</v>
      </c>
    </row>
    <row r="1883" spans="1:15" x14ac:dyDescent="0.25">
      <c r="A1883" cm="1">
        <f t="array" aca="1" ref="A1883" ca="1">INDIRECT("'Room Details'!$B$1885")</f>
        <v>0</v>
      </c>
      <c r="B1883" cm="1">
        <f t="array" aca="1" ref="B1883" ca="1">INDIRECT("'Room Details'!$C$1885")</f>
        <v>0</v>
      </c>
      <c r="C1883" cm="1">
        <f t="array" aca="1" ref="C1883" ca="1">INDIRECT("'Room Details'!$D$1885")</f>
        <v>0</v>
      </c>
      <c r="D1883" cm="1">
        <f t="array" aca="1" ref="D1883" ca="1">INDIRECT("'Room Details'!$E$1885")</f>
        <v>0</v>
      </c>
      <c r="E1883" t="str" cm="1">
        <f t="array" aca="1" ref="E1883" ca="1">INDIRECT("'Room Details'!$F$1885")</f>
        <v xml:space="preserve"> </v>
      </c>
      <c r="F1883" cm="1">
        <f t="array" aca="1" ref="F1883" ca="1">INDIRECT("'Room Details'!$G$1885")</f>
        <v>0</v>
      </c>
      <c r="G1883" cm="1">
        <f t="array" aca="1" ref="G1883" ca="1">INDIRECT("'Room Details'!$H$1885")</f>
        <v>0</v>
      </c>
      <c r="H1883" cm="1">
        <f t="array" aca="1" ref="H1883" ca="1">INDIRECT("'Room Details'!$I$1885")</f>
        <v>0</v>
      </c>
      <c r="I1883" cm="1">
        <f t="array" aca="1" ref="I1883" ca="1">INDIRECT("'Room Details'!$J$1885")</f>
        <v>0</v>
      </c>
      <c r="J1883" cm="1">
        <f t="array" aca="1" ref="J1883" ca="1">INDIRECT("'Room Details'!$K$1885")</f>
        <v>0</v>
      </c>
      <c r="K1883" t="str" cm="1">
        <f t="array" aca="1" ref="K1883" ca="1">INDIRECT("'Room Details'!$L$1885")</f>
        <v xml:space="preserve"> </v>
      </c>
      <c r="L1883" cm="1">
        <f t="array" aca="1" ref="L1883" ca="1">INDIRECT("'Room Details'!$M$1885")</f>
        <v>0</v>
      </c>
      <c r="M1883" cm="1">
        <f t="array" aca="1" ref="M1883" ca="1">INDIRECT("'Room Details'!$N$1885")</f>
        <v>0</v>
      </c>
      <c r="N1883" cm="1">
        <f t="array" aca="1" ref="N1883" ca="1">INDIRECT("'Room Details'!$O$1885")</f>
        <v>0</v>
      </c>
      <c r="O1883" cm="1">
        <f t="array" aca="1" ref="O1883" ca="1">INDIRECT("'Room Details'!$P$1885")</f>
        <v>0</v>
      </c>
    </row>
    <row r="1884" spans="1:15" x14ac:dyDescent="0.25">
      <c r="A1884" cm="1">
        <f t="array" aca="1" ref="A1884" ca="1">INDIRECT("'Room Details'!$B$1886")</f>
        <v>0</v>
      </c>
      <c r="B1884" cm="1">
        <f t="array" aca="1" ref="B1884" ca="1">INDIRECT("'Room Details'!$C$1886")</f>
        <v>0</v>
      </c>
      <c r="C1884" cm="1">
        <f t="array" aca="1" ref="C1884" ca="1">INDIRECT("'Room Details'!$D$1886")</f>
        <v>0</v>
      </c>
      <c r="D1884" cm="1">
        <f t="array" aca="1" ref="D1884" ca="1">INDIRECT("'Room Details'!$E$1886")</f>
        <v>0</v>
      </c>
      <c r="E1884" t="str" cm="1">
        <f t="array" aca="1" ref="E1884" ca="1">INDIRECT("'Room Details'!$F$1886")</f>
        <v xml:space="preserve"> </v>
      </c>
      <c r="F1884" cm="1">
        <f t="array" aca="1" ref="F1884" ca="1">INDIRECT("'Room Details'!$G$1886")</f>
        <v>0</v>
      </c>
      <c r="G1884" cm="1">
        <f t="array" aca="1" ref="G1884" ca="1">INDIRECT("'Room Details'!$H$1886")</f>
        <v>0</v>
      </c>
      <c r="H1884" cm="1">
        <f t="array" aca="1" ref="H1884" ca="1">INDIRECT("'Room Details'!$I$1886")</f>
        <v>0</v>
      </c>
      <c r="I1884" cm="1">
        <f t="array" aca="1" ref="I1884" ca="1">INDIRECT("'Room Details'!$J$1886")</f>
        <v>0</v>
      </c>
      <c r="J1884" cm="1">
        <f t="array" aca="1" ref="J1884" ca="1">INDIRECT("'Room Details'!$K$1886")</f>
        <v>0</v>
      </c>
      <c r="K1884" t="str" cm="1">
        <f t="array" aca="1" ref="K1884" ca="1">INDIRECT("'Room Details'!$L$1886")</f>
        <v xml:space="preserve"> </v>
      </c>
      <c r="L1884" cm="1">
        <f t="array" aca="1" ref="L1884" ca="1">INDIRECT("'Room Details'!$M$1886")</f>
        <v>0</v>
      </c>
      <c r="M1884" cm="1">
        <f t="array" aca="1" ref="M1884" ca="1">INDIRECT("'Room Details'!$N$1886")</f>
        <v>0</v>
      </c>
      <c r="N1884" cm="1">
        <f t="array" aca="1" ref="N1884" ca="1">INDIRECT("'Room Details'!$O$1886")</f>
        <v>0</v>
      </c>
      <c r="O1884" cm="1">
        <f t="array" aca="1" ref="O1884" ca="1">INDIRECT("'Room Details'!$P$1886")</f>
        <v>0</v>
      </c>
    </row>
    <row r="1885" spans="1:15" x14ac:dyDescent="0.25">
      <c r="A1885" cm="1">
        <f t="array" aca="1" ref="A1885" ca="1">INDIRECT("'Room Details'!$B$1887")</f>
        <v>0</v>
      </c>
      <c r="B1885" cm="1">
        <f t="array" aca="1" ref="B1885" ca="1">INDIRECT("'Room Details'!$C$1887")</f>
        <v>0</v>
      </c>
      <c r="C1885" cm="1">
        <f t="array" aca="1" ref="C1885" ca="1">INDIRECT("'Room Details'!$D$1887")</f>
        <v>0</v>
      </c>
      <c r="D1885" cm="1">
        <f t="array" aca="1" ref="D1885" ca="1">INDIRECT("'Room Details'!$E$1887")</f>
        <v>0</v>
      </c>
      <c r="E1885" t="str" cm="1">
        <f t="array" aca="1" ref="E1885" ca="1">INDIRECT("'Room Details'!$F$1887")</f>
        <v xml:space="preserve"> </v>
      </c>
      <c r="F1885" cm="1">
        <f t="array" aca="1" ref="F1885" ca="1">INDIRECT("'Room Details'!$G$1887")</f>
        <v>0</v>
      </c>
      <c r="G1885" cm="1">
        <f t="array" aca="1" ref="G1885" ca="1">INDIRECT("'Room Details'!$H$1887")</f>
        <v>0</v>
      </c>
      <c r="H1885" cm="1">
        <f t="array" aca="1" ref="H1885" ca="1">INDIRECT("'Room Details'!$I$1887")</f>
        <v>0</v>
      </c>
      <c r="I1885" cm="1">
        <f t="array" aca="1" ref="I1885" ca="1">INDIRECT("'Room Details'!$J$1887")</f>
        <v>0</v>
      </c>
      <c r="J1885" cm="1">
        <f t="array" aca="1" ref="J1885" ca="1">INDIRECT("'Room Details'!$K$1887")</f>
        <v>0</v>
      </c>
      <c r="K1885" t="str" cm="1">
        <f t="array" aca="1" ref="K1885" ca="1">INDIRECT("'Room Details'!$L$1887")</f>
        <v xml:space="preserve"> </v>
      </c>
      <c r="L1885" cm="1">
        <f t="array" aca="1" ref="L1885" ca="1">INDIRECT("'Room Details'!$M$1887")</f>
        <v>0</v>
      </c>
      <c r="M1885" cm="1">
        <f t="array" aca="1" ref="M1885" ca="1">INDIRECT("'Room Details'!$N$1887")</f>
        <v>0</v>
      </c>
      <c r="N1885" cm="1">
        <f t="array" aca="1" ref="N1885" ca="1">INDIRECT("'Room Details'!$O$1887")</f>
        <v>0</v>
      </c>
      <c r="O1885" cm="1">
        <f t="array" aca="1" ref="O1885" ca="1">INDIRECT("'Room Details'!$P$1887")</f>
        <v>0</v>
      </c>
    </row>
    <row r="1886" spans="1:15" x14ac:dyDescent="0.25">
      <c r="A1886" cm="1">
        <f t="array" aca="1" ref="A1886" ca="1">INDIRECT("'Room Details'!$B$1888")</f>
        <v>0</v>
      </c>
      <c r="B1886" cm="1">
        <f t="array" aca="1" ref="B1886" ca="1">INDIRECT("'Room Details'!$C$1888")</f>
        <v>0</v>
      </c>
      <c r="C1886" cm="1">
        <f t="array" aca="1" ref="C1886" ca="1">INDIRECT("'Room Details'!$D$1888")</f>
        <v>0</v>
      </c>
      <c r="D1886" cm="1">
        <f t="array" aca="1" ref="D1886" ca="1">INDIRECT("'Room Details'!$E$1888")</f>
        <v>0</v>
      </c>
      <c r="E1886" t="str" cm="1">
        <f t="array" aca="1" ref="E1886" ca="1">INDIRECT("'Room Details'!$F$1888")</f>
        <v xml:space="preserve"> </v>
      </c>
      <c r="F1886" cm="1">
        <f t="array" aca="1" ref="F1886" ca="1">INDIRECT("'Room Details'!$G$1888")</f>
        <v>0</v>
      </c>
      <c r="G1886" cm="1">
        <f t="array" aca="1" ref="G1886" ca="1">INDIRECT("'Room Details'!$H$1888")</f>
        <v>0</v>
      </c>
      <c r="H1886" cm="1">
        <f t="array" aca="1" ref="H1886" ca="1">INDIRECT("'Room Details'!$I$1888")</f>
        <v>0</v>
      </c>
      <c r="I1886" cm="1">
        <f t="array" aca="1" ref="I1886" ca="1">INDIRECT("'Room Details'!$J$1888")</f>
        <v>0</v>
      </c>
      <c r="J1886" cm="1">
        <f t="array" aca="1" ref="J1886" ca="1">INDIRECT("'Room Details'!$K$1888")</f>
        <v>0</v>
      </c>
      <c r="K1886" t="str" cm="1">
        <f t="array" aca="1" ref="K1886" ca="1">INDIRECT("'Room Details'!$L$1888")</f>
        <v xml:space="preserve"> </v>
      </c>
      <c r="L1886" cm="1">
        <f t="array" aca="1" ref="L1886" ca="1">INDIRECT("'Room Details'!$M$1888")</f>
        <v>0</v>
      </c>
      <c r="M1886" cm="1">
        <f t="array" aca="1" ref="M1886" ca="1">INDIRECT("'Room Details'!$N$1888")</f>
        <v>0</v>
      </c>
      <c r="N1886" cm="1">
        <f t="array" aca="1" ref="N1886" ca="1">INDIRECT("'Room Details'!$O$1888")</f>
        <v>0</v>
      </c>
      <c r="O1886" cm="1">
        <f t="array" aca="1" ref="O1886" ca="1">INDIRECT("'Room Details'!$P$1888")</f>
        <v>0</v>
      </c>
    </row>
    <row r="1887" spans="1:15" x14ac:dyDescent="0.25">
      <c r="A1887" cm="1">
        <f t="array" aca="1" ref="A1887" ca="1">INDIRECT("'Room Details'!$B$1889")</f>
        <v>0</v>
      </c>
      <c r="B1887" cm="1">
        <f t="array" aca="1" ref="B1887" ca="1">INDIRECT("'Room Details'!$C$1889")</f>
        <v>0</v>
      </c>
      <c r="C1887" cm="1">
        <f t="array" aca="1" ref="C1887" ca="1">INDIRECT("'Room Details'!$D$1889")</f>
        <v>0</v>
      </c>
      <c r="D1887" cm="1">
        <f t="array" aca="1" ref="D1887" ca="1">INDIRECT("'Room Details'!$E$1889")</f>
        <v>0</v>
      </c>
      <c r="E1887" t="str" cm="1">
        <f t="array" aca="1" ref="E1887" ca="1">INDIRECT("'Room Details'!$F$1889")</f>
        <v xml:space="preserve"> </v>
      </c>
      <c r="F1887" cm="1">
        <f t="array" aca="1" ref="F1887" ca="1">INDIRECT("'Room Details'!$G$1889")</f>
        <v>0</v>
      </c>
      <c r="G1887" cm="1">
        <f t="array" aca="1" ref="G1887" ca="1">INDIRECT("'Room Details'!$H$1889")</f>
        <v>0</v>
      </c>
      <c r="H1887" cm="1">
        <f t="array" aca="1" ref="H1887" ca="1">INDIRECT("'Room Details'!$I$1889")</f>
        <v>0</v>
      </c>
      <c r="I1887" cm="1">
        <f t="array" aca="1" ref="I1887" ca="1">INDIRECT("'Room Details'!$J$1889")</f>
        <v>0</v>
      </c>
      <c r="J1887" cm="1">
        <f t="array" aca="1" ref="J1887" ca="1">INDIRECT("'Room Details'!$K$1889")</f>
        <v>0</v>
      </c>
      <c r="K1887" t="str" cm="1">
        <f t="array" aca="1" ref="K1887" ca="1">INDIRECT("'Room Details'!$L$1889")</f>
        <v xml:space="preserve"> </v>
      </c>
      <c r="L1887" cm="1">
        <f t="array" aca="1" ref="L1887" ca="1">INDIRECT("'Room Details'!$M$1889")</f>
        <v>0</v>
      </c>
      <c r="M1887" cm="1">
        <f t="array" aca="1" ref="M1887" ca="1">INDIRECT("'Room Details'!$N$1889")</f>
        <v>0</v>
      </c>
      <c r="N1887" cm="1">
        <f t="array" aca="1" ref="N1887" ca="1">INDIRECT("'Room Details'!$O$1889")</f>
        <v>0</v>
      </c>
      <c r="O1887" cm="1">
        <f t="array" aca="1" ref="O1887" ca="1">INDIRECT("'Room Details'!$P$1889")</f>
        <v>0</v>
      </c>
    </row>
    <row r="1888" spans="1:15" x14ac:dyDescent="0.25">
      <c r="A1888" cm="1">
        <f t="array" aca="1" ref="A1888" ca="1">INDIRECT("'Room Details'!$B$1890")</f>
        <v>0</v>
      </c>
      <c r="B1888" cm="1">
        <f t="array" aca="1" ref="B1888" ca="1">INDIRECT("'Room Details'!$C$1890")</f>
        <v>0</v>
      </c>
      <c r="C1888" cm="1">
        <f t="array" aca="1" ref="C1888" ca="1">INDIRECT("'Room Details'!$D$1890")</f>
        <v>0</v>
      </c>
      <c r="D1888" cm="1">
        <f t="array" aca="1" ref="D1888" ca="1">INDIRECT("'Room Details'!$E$1890")</f>
        <v>0</v>
      </c>
      <c r="E1888" t="str" cm="1">
        <f t="array" aca="1" ref="E1888" ca="1">INDIRECT("'Room Details'!$F$1890")</f>
        <v xml:space="preserve"> </v>
      </c>
      <c r="F1888" cm="1">
        <f t="array" aca="1" ref="F1888" ca="1">INDIRECT("'Room Details'!$G$1890")</f>
        <v>0</v>
      </c>
      <c r="G1888" cm="1">
        <f t="array" aca="1" ref="G1888" ca="1">INDIRECT("'Room Details'!$H$1890")</f>
        <v>0</v>
      </c>
      <c r="H1888" cm="1">
        <f t="array" aca="1" ref="H1888" ca="1">INDIRECT("'Room Details'!$I$1890")</f>
        <v>0</v>
      </c>
      <c r="I1888" cm="1">
        <f t="array" aca="1" ref="I1888" ca="1">INDIRECT("'Room Details'!$J$1890")</f>
        <v>0</v>
      </c>
      <c r="J1888" cm="1">
        <f t="array" aca="1" ref="J1888" ca="1">INDIRECT("'Room Details'!$K$1890")</f>
        <v>0</v>
      </c>
      <c r="K1888" t="str" cm="1">
        <f t="array" aca="1" ref="K1888" ca="1">INDIRECT("'Room Details'!$L$1890")</f>
        <v xml:space="preserve"> </v>
      </c>
      <c r="L1888" cm="1">
        <f t="array" aca="1" ref="L1888" ca="1">INDIRECT("'Room Details'!$M$1890")</f>
        <v>0</v>
      </c>
      <c r="M1888" cm="1">
        <f t="array" aca="1" ref="M1888" ca="1">INDIRECT("'Room Details'!$N$1890")</f>
        <v>0</v>
      </c>
      <c r="N1888" cm="1">
        <f t="array" aca="1" ref="N1888" ca="1">INDIRECT("'Room Details'!$O$1890")</f>
        <v>0</v>
      </c>
      <c r="O1888" cm="1">
        <f t="array" aca="1" ref="O1888" ca="1">INDIRECT("'Room Details'!$P$1890")</f>
        <v>0</v>
      </c>
    </row>
    <row r="1889" spans="1:15" x14ac:dyDescent="0.25">
      <c r="A1889" cm="1">
        <f t="array" aca="1" ref="A1889" ca="1">INDIRECT("'Room Details'!$B$1891")</f>
        <v>0</v>
      </c>
      <c r="B1889" cm="1">
        <f t="array" aca="1" ref="B1889" ca="1">INDIRECT("'Room Details'!$C$1891")</f>
        <v>0</v>
      </c>
      <c r="C1889" cm="1">
        <f t="array" aca="1" ref="C1889" ca="1">INDIRECT("'Room Details'!$D$1891")</f>
        <v>0</v>
      </c>
      <c r="D1889" cm="1">
        <f t="array" aca="1" ref="D1889" ca="1">INDIRECT("'Room Details'!$E$1891")</f>
        <v>0</v>
      </c>
      <c r="E1889" t="str" cm="1">
        <f t="array" aca="1" ref="E1889" ca="1">INDIRECT("'Room Details'!$F$1891")</f>
        <v xml:space="preserve"> </v>
      </c>
      <c r="F1889" cm="1">
        <f t="array" aca="1" ref="F1889" ca="1">INDIRECT("'Room Details'!$G$1891")</f>
        <v>0</v>
      </c>
      <c r="G1889" cm="1">
        <f t="array" aca="1" ref="G1889" ca="1">INDIRECT("'Room Details'!$H$1891")</f>
        <v>0</v>
      </c>
      <c r="H1889" cm="1">
        <f t="array" aca="1" ref="H1889" ca="1">INDIRECT("'Room Details'!$I$1891")</f>
        <v>0</v>
      </c>
      <c r="I1889" cm="1">
        <f t="array" aca="1" ref="I1889" ca="1">INDIRECT("'Room Details'!$J$1891")</f>
        <v>0</v>
      </c>
      <c r="J1889" cm="1">
        <f t="array" aca="1" ref="J1889" ca="1">INDIRECT("'Room Details'!$K$1891")</f>
        <v>0</v>
      </c>
      <c r="K1889" t="str" cm="1">
        <f t="array" aca="1" ref="K1889" ca="1">INDIRECT("'Room Details'!$L$1891")</f>
        <v xml:space="preserve"> </v>
      </c>
      <c r="L1889" cm="1">
        <f t="array" aca="1" ref="L1889" ca="1">INDIRECT("'Room Details'!$M$1891")</f>
        <v>0</v>
      </c>
      <c r="M1889" cm="1">
        <f t="array" aca="1" ref="M1889" ca="1">INDIRECT("'Room Details'!$N$1891")</f>
        <v>0</v>
      </c>
      <c r="N1889" cm="1">
        <f t="array" aca="1" ref="N1889" ca="1">INDIRECT("'Room Details'!$O$1891")</f>
        <v>0</v>
      </c>
      <c r="O1889" cm="1">
        <f t="array" aca="1" ref="O1889" ca="1">INDIRECT("'Room Details'!$P$1891")</f>
        <v>0</v>
      </c>
    </row>
    <row r="1890" spans="1:15" x14ac:dyDescent="0.25">
      <c r="A1890" cm="1">
        <f t="array" aca="1" ref="A1890" ca="1">INDIRECT("'Room Details'!$B$1892")</f>
        <v>0</v>
      </c>
      <c r="B1890" cm="1">
        <f t="array" aca="1" ref="B1890" ca="1">INDIRECT("'Room Details'!$C$1892")</f>
        <v>0</v>
      </c>
      <c r="C1890" cm="1">
        <f t="array" aca="1" ref="C1890" ca="1">INDIRECT("'Room Details'!$D$1892")</f>
        <v>0</v>
      </c>
      <c r="D1890" cm="1">
        <f t="array" aca="1" ref="D1890" ca="1">INDIRECT("'Room Details'!$E$1892")</f>
        <v>0</v>
      </c>
      <c r="E1890" t="str" cm="1">
        <f t="array" aca="1" ref="E1890" ca="1">INDIRECT("'Room Details'!$F$1892")</f>
        <v xml:space="preserve"> </v>
      </c>
      <c r="F1890" cm="1">
        <f t="array" aca="1" ref="F1890" ca="1">INDIRECT("'Room Details'!$G$1892")</f>
        <v>0</v>
      </c>
      <c r="G1890" cm="1">
        <f t="array" aca="1" ref="G1890" ca="1">INDIRECT("'Room Details'!$H$1892")</f>
        <v>0</v>
      </c>
      <c r="H1890" cm="1">
        <f t="array" aca="1" ref="H1890" ca="1">INDIRECT("'Room Details'!$I$1892")</f>
        <v>0</v>
      </c>
      <c r="I1890" cm="1">
        <f t="array" aca="1" ref="I1890" ca="1">INDIRECT("'Room Details'!$J$1892")</f>
        <v>0</v>
      </c>
      <c r="J1890" cm="1">
        <f t="array" aca="1" ref="J1890" ca="1">INDIRECT("'Room Details'!$K$1892")</f>
        <v>0</v>
      </c>
      <c r="K1890" t="str" cm="1">
        <f t="array" aca="1" ref="K1890" ca="1">INDIRECT("'Room Details'!$L$1892")</f>
        <v xml:space="preserve"> </v>
      </c>
      <c r="L1890" cm="1">
        <f t="array" aca="1" ref="L1890" ca="1">INDIRECT("'Room Details'!$M$1892")</f>
        <v>0</v>
      </c>
      <c r="M1890" cm="1">
        <f t="array" aca="1" ref="M1890" ca="1">INDIRECT("'Room Details'!$N$1892")</f>
        <v>0</v>
      </c>
      <c r="N1890" cm="1">
        <f t="array" aca="1" ref="N1890" ca="1">INDIRECT("'Room Details'!$O$1892")</f>
        <v>0</v>
      </c>
      <c r="O1890" cm="1">
        <f t="array" aca="1" ref="O1890" ca="1">INDIRECT("'Room Details'!$P$1892")</f>
        <v>0</v>
      </c>
    </row>
    <row r="1891" spans="1:15" x14ac:dyDescent="0.25">
      <c r="A1891" cm="1">
        <f t="array" aca="1" ref="A1891" ca="1">INDIRECT("'Room Details'!$B$1893")</f>
        <v>0</v>
      </c>
      <c r="B1891" cm="1">
        <f t="array" aca="1" ref="B1891" ca="1">INDIRECT("'Room Details'!$C$1893")</f>
        <v>0</v>
      </c>
      <c r="C1891" cm="1">
        <f t="array" aca="1" ref="C1891" ca="1">INDIRECT("'Room Details'!$D$1893")</f>
        <v>0</v>
      </c>
      <c r="D1891" cm="1">
        <f t="array" aca="1" ref="D1891" ca="1">INDIRECT("'Room Details'!$E$1893")</f>
        <v>0</v>
      </c>
      <c r="E1891" t="str" cm="1">
        <f t="array" aca="1" ref="E1891" ca="1">INDIRECT("'Room Details'!$F$1893")</f>
        <v xml:space="preserve"> </v>
      </c>
      <c r="F1891" cm="1">
        <f t="array" aca="1" ref="F1891" ca="1">INDIRECT("'Room Details'!$G$1893")</f>
        <v>0</v>
      </c>
      <c r="G1891" cm="1">
        <f t="array" aca="1" ref="G1891" ca="1">INDIRECT("'Room Details'!$H$1893")</f>
        <v>0</v>
      </c>
      <c r="H1891" cm="1">
        <f t="array" aca="1" ref="H1891" ca="1">INDIRECT("'Room Details'!$I$1893")</f>
        <v>0</v>
      </c>
      <c r="I1891" cm="1">
        <f t="array" aca="1" ref="I1891" ca="1">INDIRECT("'Room Details'!$J$1893")</f>
        <v>0</v>
      </c>
      <c r="J1891" cm="1">
        <f t="array" aca="1" ref="J1891" ca="1">INDIRECT("'Room Details'!$K$1893")</f>
        <v>0</v>
      </c>
      <c r="K1891" t="str" cm="1">
        <f t="array" aca="1" ref="K1891" ca="1">INDIRECT("'Room Details'!$L$1893")</f>
        <v xml:space="preserve"> </v>
      </c>
      <c r="L1891" cm="1">
        <f t="array" aca="1" ref="L1891" ca="1">INDIRECT("'Room Details'!$M$1893")</f>
        <v>0</v>
      </c>
      <c r="M1891" cm="1">
        <f t="array" aca="1" ref="M1891" ca="1">INDIRECT("'Room Details'!$N$1893")</f>
        <v>0</v>
      </c>
      <c r="N1891" cm="1">
        <f t="array" aca="1" ref="N1891" ca="1">INDIRECT("'Room Details'!$O$1893")</f>
        <v>0</v>
      </c>
      <c r="O1891" cm="1">
        <f t="array" aca="1" ref="O1891" ca="1">INDIRECT("'Room Details'!$P$1893")</f>
        <v>0</v>
      </c>
    </row>
    <row r="1892" spans="1:15" x14ac:dyDescent="0.25">
      <c r="A1892" cm="1">
        <f t="array" aca="1" ref="A1892" ca="1">INDIRECT("'Room Details'!$B$1894")</f>
        <v>0</v>
      </c>
      <c r="B1892" cm="1">
        <f t="array" aca="1" ref="B1892" ca="1">INDIRECT("'Room Details'!$C$1894")</f>
        <v>0</v>
      </c>
      <c r="C1892" cm="1">
        <f t="array" aca="1" ref="C1892" ca="1">INDIRECT("'Room Details'!$D$1894")</f>
        <v>0</v>
      </c>
      <c r="D1892" cm="1">
        <f t="array" aca="1" ref="D1892" ca="1">INDIRECT("'Room Details'!$E$1894")</f>
        <v>0</v>
      </c>
      <c r="E1892" t="str" cm="1">
        <f t="array" aca="1" ref="E1892" ca="1">INDIRECT("'Room Details'!$F$1894")</f>
        <v xml:space="preserve"> </v>
      </c>
      <c r="F1892" cm="1">
        <f t="array" aca="1" ref="F1892" ca="1">INDIRECT("'Room Details'!$G$1894")</f>
        <v>0</v>
      </c>
      <c r="G1892" cm="1">
        <f t="array" aca="1" ref="G1892" ca="1">INDIRECT("'Room Details'!$H$1894")</f>
        <v>0</v>
      </c>
      <c r="H1892" cm="1">
        <f t="array" aca="1" ref="H1892" ca="1">INDIRECT("'Room Details'!$I$1894")</f>
        <v>0</v>
      </c>
      <c r="I1892" cm="1">
        <f t="array" aca="1" ref="I1892" ca="1">INDIRECT("'Room Details'!$J$1894")</f>
        <v>0</v>
      </c>
      <c r="J1892" cm="1">
        <f t="array" aca="1" ref="J1892" ca="1">INDIRECT("'Room Details'!$K$1894")</f>
        <v>0</v>
      </c>
      <c r="K1892" t="str" cm="1">
        <f t="array" aca="1" ref="K1892" ca="1">INDIRECT("'Room Details'!$L$1894")</f>
        <v xml:space="preserve"> </v>
      </c>
      <c r="L1892" cm="1">
        <f t="array" aca="1" ref="L1892" ca="1">INDIRECT("'Room Details'!$M$1894")</f>
        <v>0</v>
      </c>
      <c r="M1892" cm="1">
        <f t="array" aca="1" ref="M1892" ca="1">INDIRECT("'Room Details'!$N$1894")</f>
        <v>0</v>
      </c>
      <c r="N1892" cm="1">
        <f t="array" aca="1" ref="N1892" ca="1">INDIRECT("'Room Details'!$O$1894")</f>
        <v>0</v>
      </c>
      <c r="O1892" cm="1">
        <f t="array" aca="1" ref="O1892" ca="1">INDIRECT("'Room Details'!$P$1894")</f>
        <v>0</v>
      </c>
    </row>
    <row r="1893" spans="1:15" x14ac:dyDescent="0.25">
      <c r="A1893" cm="1">
        <f t="array" aca="1" ref="A1893" ca="1">INDIRECT("'Room Details'!$B$1895")</f>
        <v>0</v>
      </c>
      <c r="B1893" cm="1">
        <f t="array" aca="1" ref="B1893" ca="1">INDIRECT("'Room Details'!$C$1895")</f>
        <v>0</v>
      </c>
      <c r="C1893" cm="1">
        <f t="array" aca="1" ref="C1893" ca="1">INDIRECT("'Room Details'!$D$1895")</f>
        <v>0</v>
      </c>
      <c r="D1893" cm="1">
        <f t="array" aca="1" ref="D1893" ca="1">INDIRECT("'Room Details'!$E$1895")</f>
        <v>0</v>
      </c>
      <c r="E1893" t="str" cm="1">
        <f t="array" aca="1" ref="E1893" ca="1">INDIRECT("'Room Details'!$F$1895")</f>
        <v xml:space="preserve"> </v>
      </c>
      <c r="F1893" cm="1">
        <f t="array" aca="1" ref="F1893" ca="1">INDIRECT("'Room Details'!$G$1895")</f>
        <v>0</v>
      </c>
      <c r="G1893" cm="1">
        <f t="array" aca="1" ref="G1893" ca="1">INDIRECT("'Room Details'!$H$1895")</f>
        <v>0</v>
      </c>
      <c r="H1893" cm="1">
        <f t="array" aca="1" ref="H1893" ca="1">INDIRECT("'Room Details'!$I$1895")</f>
        <v>0</v>
      </c>
      <c r="I1893" cm="1">
        <f t="array" aca="1" ref="I1893" ca="1">INDIRECT("'Room Details'!$J$1895")</f>
        <v>0</v>
      </c>
      <c r="J1893" cm="1">
        <f t="array" aca="1" ref="J1893" ca="1">INDIRECT("'Room Details'!$K$1895")</f>
        <v>0</v>
      </c>
      <c r="K1893" t="str" cm="1">
        <f t="array" aca="1" ref="K1893" ca="1">INDIRECT("'Room Details'!$L$1895")</f>
        <v xml:space="preserve"> </v>
      </c>
      <c r="L1893" cm="1">
        <f t="array" aca="1" ref="L1893" ca="1">INDIRECT("'Room Details'!$M$1895")</f>
        <v>0</v>
      </c>
      <c r="M1893" cm="1">
        <f t="array" aca="1" ref="M1893" ca="1">INDIRECT("'Room Details'!$N$1895")</f>
        <v>0</v>
      </c>
      <c r="N1893" cm="1">
        <f t="array" aca="1" ref="N1893" ca="1">INDIRECT("'Room Details'!$O$1895")</f>
        <v>0</v>
      </c>
      <c r="O1893" cm="1">
        <f t="array" aca="1" ref="O1893" ca="1">INDIRECT("'Room Details'!$P$1895")</f>
        <v>0</v>
      </c>
    </row>
    <row r="1894" spans="1:15" x14ac:dyDescent="0.25">
      <c r="A1894" cm="1">
        <f t="array" aca="1" ref="A1894" ca="1">INDIRECT("'Room Details'!$B$1896")</f>
        <v>0</v>
      </c>
      <c r="B1894" cm="1">
        <f t="array" aca="1" ref="B1894" ca="1">INDIRECT("'Room Details'!$C$1896")</f>
        <v>0</v>
      </c>
      <c r="C1894" cm="1">
        <f t="array" aca="1" ref="C1894" ca="1">INDIRECT("'Room Details'!$D$1896")</f>
        <v>0</v>
      </c>
      <c r="D1894" cm="1">
        <f t="array" aca="1" ref="D1894" ca="1">INDIRECT("'Room Details'!$E$1896")</f>
        <v>0</v>
      </c>
      <c r="E1894" t="str" cm="1">
        <f t="array" aca="1" ref="E1894" ca="1">INDIRECT("'Room Details'!$F$1896")</f>
        <v xml:space="preserve"> </v>
      </c>
      <c r="F1894" cm="1">
        <f t="array" aca="1" ref="F1894" ca="1">INDIRECT("'Room Details'!$G$1896")</f>
        <v>0</v>
      </c>
      <c r="G1894" cm="1">
        <f t="array" aca="1" ref="G1894" ca="1">INDIRECT("'Room Details'!$H$1896")</f>
        <v>0</v>
      </c>
      <c r="H1894" cm="1">
        <f t="array" aca="1" ref="H1894" ca="1">INDIRECT("'Room Details'!$I$1896")</f>
        <v>0</v>
      </c>
      <c r="I1894" cm="1">
        <f t="array" aca="1" ref="I1894" ca="1">INDIRECT("'Room Details'!$J$1896")</f>
        <v>0</v>
      </c>
      <c r="J1894" cm="1">
        <f t="array" aca="1" ref="J1894" ca="1">INDIRECT("'Room Details'!$K$1896")</f>
        <v>0</v>
      </c>
      <c r="K1894" t="str" cm="1">
        <f t="array" aca="1" ref="K1894" ca="1">INDIRECT("'Room Details'!$L$1896")</f>
        <v xml:space="preserve"> </v>
      </c>
      <c r="L1894" cm="1">
        <f t="array" aca="1" ref="L1894" ca="1">INDIRECT("'Room Details'!$M$1896")</f>
        <v>0</v>
      </c>
      <c r="M1894" cm="1">
        <f t="array" aca="1" ref="M1894" ca="1">INDIRECT("'Room Details'!$N$1896")</f>
        <v>0</v>
      </c>
      <c r="N1894" cm="1">
        <f t="array" aca="1" ref="N1894" ca="1">INDIRECT("'Room Details'!$O$1896")</f>
        <v>0</v>
      </c>
      <c r="O1894" cm="1">
        <f t="array" aca="1" ref="O1894" ca="1">INDIRECT("'Room Details'!$P$1896")</f>
        <v>0</v>
      </c>
    </row>
    <row r="1895" spans="1:15" x14ac:dyDescent="0.25">
      <c r="A1895" cm="1">
        <f t="array" aca="1" ref="A1895" ca="1">INDIRECT("'Room Details'!$B$1897")</f>
        <v>0</v>
      </c>
      <c r="B1895" cm="1">
        <f t="array" aca="1" ref="B1895" ca="1">INDIRECT("'Room Details'!$C$1897")</f>
        <v>0</v>
      </c>
      <c r="C1895" cm="1">
        <f t="array" aca="1" ref="C1895" ca="1">INDIRECT("'Room Details'!$D$1897")</f>
        <v>0</v>
      </c>
      <c r="D1895" cm="1">
        <f t="array" aca="1" ref="D1895" ca="1">INDIRECT("'Room Details'!$E$1897")</f>
        <v>0</v>
      </c>
      <c r="E1895" t="str" cm="1">
        <f t="array" aca="1" ref="E1895" ca="1">INDIRECT("'Room Details'!$F$1897")</f>
        <v xml:space="preserve"> </v>
      </c>
      <c r="F1895" cm="1">
        <f t="array" aca="1" ref="F1895" ca="1">INDIRECT("'Room Details'!$G$1897")</f>
        <v>0</v>
      </c>
      <c r="G1895" cm="1">
        <f t="array" aca="1" ref="G1895" ca="1">INDIRECT("'Room Details'!$H$1897")</f>
        <v>0</v>
      </c>
      <c r="H1895" cm="1">
        <f t="array" aca="1" ref="H1895" ca="1">INDIRECT("'Room Details'!$I$1897")</f>
        <v>0</v>
      </c>
      <c r="I1895" cm="1">
        <f t="array" aca="1" ref="I1895" ca="1">INDIRECT("'Room Details'!$J$1897")</f>
        <v>0</v>
      </c>
      <c r="J1895" cm="1">
        <f t="array" aca="1" ref="J1895" ca="1">INDIRECT("'Room Details'!$K$1897")</f>
        <v>0</v>
      </c>
      <c r="K1895" t="str" cm="1">
        <f t="array" aca="1" ref="K1895" ca="1">INDIRECT("'Room Details'!$L$1897")</f>
        <v xml:space="preserve"> </v>
      </c>
      <c r="L1895" cm="1">
        <f t="array" aca="1" ref="L1895" ca="1">INDIRECT("'Room Details'!$M$1897")</f>
        <v>0</v>
      </c>
      <c r="M1895" cm="1">
        <f t="array" aca="1" ref="M1895" ca="1">INDIRECT("'Room Details'!$N$1897")</f>
        <v>0</v>
      </c>
      <c r="N1895" cm="1">
        <f t="array" aca="1" ref="N1895" ca="1">INDIRECT("'Room Details'!$O$1897")</f>
        <v>0</v>
      </c>
      <c r="O1895" cm="1">
        <f t="array" aca="1" ref="O1895" ca="1">INDIRECT("'Room Details'!$P$1897")</f>
        <v>0</v>
      </c>
    </row>
    <row r="1896" spans="1:15" x14ac:dyDescent="0.25">
      <c r="A1896" cm="1">
        <f t="array" aca="1" ref="A1896" ca="1">INDIRECT("'Room Details'!$B$1898")</f>
        <v>0</v>
      </c>
      <c r="B1896" cm="1">
        <f t="array" aca="1" ref="B1896" ca="1">INDIRECT("'Room Details'!$C$1898")</f>
        <v>0</v>
      </c>
      <c r="C1896" cm="1">
        <f t="array" aca="1" ref="C1896" ca="1">INDIRECT("'Room Details'!$D$1898")</f>
        <v>0</v>
      </c>
      <c r="D1896" cm="1">
        <f t="array" aca="1" ref="D1896" ca="1">INDIRECT("'Room Details'!$E$1898")</f>
        <v>0</v>
      </c>
      <c r="E1896" t="str" cm="1">
        <f t="array" aca="1" ref="E1896" ca="1">INDIRECT("'Room Details'!$F$1898")</f>
        <v xml:space="preserve"> </v>
      </c>
      <c r="F1896" cm="1">
        <f t="array" aca="1" ref="F1896" ca="1">INDIRECT("'Room Details'!$G$1898")</f>
        <v>0</v>
      </c>
      <c r="G1896" cm="1">
        <f t="array" aca="1" ref="G1896" ca="1">INDIRECT("'Room Details'!$H$1898")</f>
        <v>0</v>
      </c>
      <c r="H1896" cm="1">
        <f t="array" aca="1" ref="H1896" ca="1">INDIRECT("'Room Details'!$I$1898")</f>
        <v>0</v>
      </c>
      <c r="I1896" cm="1">
        <f t="array" aca="1" ref="I1896" ca="1">INDIRECT("'Room Details'!$J$1898")</f>
        <v>0</v>
      </c>
      <c r="J1896" cm="1">
        <f t="array" aca="1" ref="J1896" ca="1">INDIRECT("'Room Details'!$K$1898")</f>
        <v>0</v>
      </c>
      <c r="K1896" t="str" cm="1">
        <f t="array" aca="1" ref="K1896" ca="1">INDIRECT("'Room Details'!$L$1898")</f>
        <v xml:space="preserve"> </v>
      </c>
      <c r="L1896" cm="1">
        <f t="array" aca="1" ref="L1896" ca="1">INDIRECT("'Room Details'!$M$1898")</f>
        <v>0</v>
      </c>
      <c r="M1896" cm="1">
        <f t="array" aca="1" ref="M1896" ca="1">INDIRECT("'Room Details'!$N$1898")</f>
        <v>0</v>
      </c>
      <c r="N1896" cm="1">
        <f t="array" aca="1" ref="N1896" ca="1">INDIRECT("'Room Details'!$O$1898")</f>
        <v>0</v>
      </c>
      <c r="O1896" cm="1">
        <f t="array" aca="1" ref="O1896" ca="1">INDIRECT("'Room Details'!$P$1898")</f>
        <v>0</v>
      </c>
    </row>
    <row r="1897" spans="1:15" x14ac:dyDescent="0.25">
      <c r="A1897" cm="1">
        <f t="array" aca="1" ref="A1897" ca="1">INDIRECT("'Room Details'!$B$1899")</f>
        <v>0</v>
      </c>
      <c r="B1897" cm="1">
        <f t="array" aca="1" ref="B1897" ca="1">INDIRECT("'Room Details'!$C$1899")</f>
        <v>0</v>
      </c>
      <c r="C1897" cm="1">
        <f t="array" aca="1" ref="C1897" ca="1">INDIRECT("'Room Details'!$D$1899")</f>
        <v>0</v>
      </c>
      <c r="D1897" cm="1">
        <f t="array" aca="1" ref="D1897" ca="1">INDIRECT("'Room Details'!$E$1899")</f>
        <v>0</v>
      </c>
      <c r="E1897" t="str" cm="1">
        <f t="array" aca="1" ref="E1897" ca="1">INDIRECT("'Room Details'!$F$1899")</f>
        <v xml:space="preserve"> </v>
      </c>
      <c r="F1897" cm="1">
        <f t="array" aca="1" ref="F1897" ca="1">INDIRECT("'Room Details'!$G$1899")</f>
        <v>0</v>
      </c>
      <c r="G1897" cm="1">
        <f t="array" aca="1" ref="G1897" ca="1">INDIRECT("'Room Details'!$H$1899")</f>
        <v>0</v>
      </c>
      <c r="H1897" cm="1">
        <f t="array" aca="1" ref="H1897" ca="1">INDIRECT("'Room Details'!$I$1899")</f>
        <v>0</v>
      </c>
      <c r="I1897" cm="1">
        <f t="array" aca="1" ref="I1897" ca="1">INDIRECT("'Room Details'!$J$1899")</f>
        <v>0</v>
      </c>
      <c r="J1897" cm="1">
        <f t="array" aca="1" ref="J1897" ca="1">INDIRECT("'Room Details'!$K$1899")</f>
        <v>0</v>
      </c>
      <c r="K1897" t="str" cm="1">
        <f t="array" aca="1" ref="K1897" ca="1">INDIRECT("'Room Details'!$L$1899")</f>
        <v xml:space="preserve"> </v>
      </c>
      <c r="L1897" cm="1">
        <f t="array" aca="1" ref="L1897" ca="1">INDIRECT("'Room Details'!$M$1899")</f>
        <v>0</v>
      </c>
      <c r="M1897" cm="1">
        <f t="array" aca="1" ref="M1897" ca="1">INDIRECT("'Room Details'!$N$1899")</f>
        <v>0</v>
      </c>
      <c r="N1897" cm="1">
        <f t="array" aca="1" ref="N1897" ca="1">INDIRECT("'Room Details'!$O$1899")</f>
        <v>0</v>
      </c>
      <c r="O1897" cm="1">
        <f t="array" aca="1" ref="O1897" ca="1">INDIRECT("'Room Details'!$P$1899")</f>
        <v>0</v>
      </c>
    </row>
    <row r="1898" spans="1:15" x14ac:dyDescent="0.25">
      <c r="A1898" cm="1">
        <f t="array" aca="1" ref="A1898" ca="1">INDIRECT("'Room Details'!$B$1900")</f>
        <v>0</v>
      </c>
      <c r="B1898" cm="1">
        <f t="array" aca="1" ref="B1898" ca="1">INDIRECT("'Room Details'!$C$1900")</f>
        <v>0</v>
      </c>
      <c r="C1898" cm="1">
        <f t="array" aca="1" ref="C1898" ca="1">INDIRECT("'Room Details'!$D$1900")</f>
        <v>0</v>
      </c>
      <c r="D1898" cm="1">
        <f t="array" aca="1" ref="D1898" ca="1">INDIRECT("'Room Details'!$E$1900")</f>
        <v>0</v>
      </c>
      <c r="E1898" t="str" cm="1">
        <f t="array" aca="1" ref="E1898" ca="1">INDIRECT("'Room Details'!$F$1900")</f>
        <v xml:space="preserve"> </v>
      </c>
      <c r="F1898" cm="1">
        <f t="array" aca="1" ref="F1898" ca="1">INDIRECT("'Room Details'!$G$1900")</f>
        <v>0</v>
      </c>
      <c r="G1898" cm="1">
        <f t="array" aca="1" ref="G1898" ca="1">INDIRECT("'Room Details'!$H$1900")</f>
        <v>0</v>
      </c>
      <c r="H1898" cm="1">
        <f t="array" aca="1" ref="H1898" ca="1">INDIRECT("'Room Details'!$I$1900")</f>
        <v>0</v>
      </c>
      <c r="I1898" cm="1">
        <f t="array" aca="1" ref="I1898" ca="1">INDIRECT("'Room Details'!$J$1900")</f>
        <v>0</v>
      </c>
      <c r="J1898" cm="1">
        <f t="array" aca="1" ref="J1898" ca="1">INDIRECT("'Room Details'!$K$1900")</f>
        <v>0</v>
      </c>
      <c r="K1898" t="str" cm="1">
        <f t="array" aca="1" ref="K1898" ca="1">INDIRECT("'Room Details'!$L$1900")</f>
        <v xml:space="preserve"> </v>
      </c>
      <c r="L1898" cm="1">
        <f t="array" aca="1" ref="L1898" ca="1">INDIRECT("'Room Details'!$M$1900")</f>
        <v>0</v>
      </c>
      <c r="M1898" cm="1">
        <f t="array" aca="1" ref="M1898" ca="1">INDIRECT("'Room Details'!$N$1900")</f>
        <v>0</v>
      </c>
      <c r="N1898" cm="1">
        <f t="array" aca="1" ref="N1898" ca="1">INDIRECT("'Room Details'!$O$1900")</f>
        <v>0</v>
      </c>
      <c r="O1898" cm="1">
        <f t="array" aca="1" ref="O1898" ca="1">INDIRECT("'Room Details'!$P$1900")</f>
        <v>0</v>
      </c>
    </row>
    <row r="1899" spans="1:15" x14ac:dyDescent="0.25">
      <c r="A1899" cm="1">
        <f t="array" aca="1" ref="A1899" ca="1">INDIRECT("'Room Details'!$B$1901")</f>
        <v>0</v>
      </c>
      <c r="B1899" cm="1">
        <f t="array" aca="1" ref="B1899" ca="1">INDIRECT("'Room Details'!$C$1901")</f>
        <v>0</v>
      </c>
      <c r="C1899" cm="1">
        <f t="array" aca="1" ref="C1899" ca="1">INDIRECT("'Room Details'!$D$1901")</f>
        <v>0</v>
      </c>
      <c r="D1899" cm="1">
        <f t="array" aca="1" ref="D1899" ca="1">INDIRECT("'Room Details'!$E$1901")</f>
        <v>0</v>
      </c>
      <c r="E1899" t="str" cm="1">
        <f t="array" aca="1" ref="E1899" ca="1">INDIRECT("'Room Details'!$F$1901")</f>
        <v xml:space="preserve"> </v>
      </c>
      <c r="F1899" cm="1">
        <f t="array" aca="1" ref="F1899" ca="1">INDIRECT("'Room Details'!$G$1901")</f>
        <v>0</v>
      </c>
      <c r="G1899" cm="1">
        <f t="array" aca="1" ref="G1899" ca="1">INDIRECT("'Room Details'!$H$1901")</f>
        <v>0</v>
      </c>
      <c r="H1899" cm="1">
        <f t="array" aca="1" ref="H1899" ca="1">INDIRECT("'Room Details'!$I$1901")</f>
        <v>0</v>
      </c>
      <c r="I1899" cm="1">
        <f t="array" aca="1" ref="I1899" ca="1">INDIRECT("'Room Details'!$J$1901")</f>
        <v>0</v>
      </c>
      <c r="J1899" cm="1">
        <f t="array" aca="1" ref="J1899" ca="1">INDIRECT("'Room Details'!$K$1901")</f>
        <v>0</v>
      </c>
      <c r="K1899" t="str" cm="1">
        <f t="array" aca="1" ref="K1899" ca="1">INDIRECT("'Room Details'!$L$1901")</f>
        <v xml:space="preserve"> </v>
      </c>
      <c r="L1899" cm="1">
        <f t="array" aca="1" ref="L1899" ca="1">INDIRECT("'Room Details'!$M$1901")</f>
        <v>0</v>
      </c>
      <c r="M1899" cm="1">
        <f t="array" aca="1" ref="M1899" ca="1">INDIRECT("'Room Details'!$N$1901")</f>
        <v>0</v>
      </c>
      <c r="N1899" cm="1">
        <f t="array" aca="1" ref="N1899" ca="1">INDIRECT("'Room Details'!$O$1901")</f>
        <v>0</v>
      </c>
      <c r="O1899" cm="1">
        <f t="array" aca="1" ref="O1899" ca="1">INDIRECT("'Room Details'!$P$1901")</f>
        <v>0</v>
      </c>
    </row>
    <row r="1900" spans="1:15" x14ac:dyDescent="0.25">
      <c r="A1900" cm="1">
        <f t="array" aca="1" ref="A1900" ca="1">INDIRECT("'Room Details'!$B$1902")</f>
        <v>0</v>
      </c>
      <c r="B1900" cm="1">
        <f t="array" aca="1" ref="B1900" ca="1">INDIRECT("'Room Details'!$C$1902")</f>
        <v>0</v>
      </c>
      <c r="C1900" cm="1">
        <f t="array" aca="1" ref="C1900" ca="1">INDIRECT("'Room Details'!$D$1902")</f>
        <v>0</v>
      </c>
      <c r="D1900" cm="1">
        <f t="array" aca="1" ref="D1900" ca="1">INDIRECT("'Room Details'!$E$1902")</f>
        <v>0</v>
      </c>
      <c r="E1900" t="str" cm="1">
        <f t="array" aca="1" ref="E1900" ca="1">INDIRECT("'Room Details'!$F$1902")</f>
        <v xml:space="preserve"> </v>
      </c>
      <c r="F1900" cm="1">
        <f t="array" aca="1" ref="F1900" ca="1">INDIRECT("'Room Details'!$G$1902")</f>
        <v>0</v>
      </c>
      <c r="G1900" cm="1">
        <f t="array" aca="1" ref="G1900" ca="1">INDIRECT("'Room Details'!$H$1902")</f>
        <v>0</v>
      </c>
      <c r="H1900" cm="1">
        <f t="array" aca="1" ref="H1900" ca="1">INDIRECT("'Room Details'!$I$1902")</f>
        <v>0</v>
      </c>
      <c r="I1900" cm="1">
        <f t="array" aca="1" ref="I1900" ca="1">INDIRECT("'Room Details'!$J$1902")</f>
        <v>0</v>
      </c>
      <c r="J1900" cm="1">
        <f t="array" aca="1" ref="J1900" ca="1">INDIRECT("'Room Details'!$K$1902")</f>
        <v>0</v>
      </c>
      <c r="K1900" t="str" cm="1">
        <f t="array" aca="1" ref="K1900" ca="1">INDIRECT("'Room Details'!$L$1902")</f>
        <v xml:space="preserve"> </v>
      </c>
      <c r="L1900" cm="1">
        <f t="array" aca="1" ref="L1900" ca="1">INDIRECT("'Room Details'!$M$1902")</f>
        <v>0</v>
      </c>
      <c r="M1900" cm="1">
        <f t="array" aca="1" ref="M1900" ca="1">INDIRECT("'Room Details'!$N$1902")</f>
        <v>0</v>
      </c>
      <c r="N1900" cm="1">
        <f t="array" aca="1" ref="N1900" ca="1">INDIRECT("'Room Details'!$O$1902")</f>
        <v>0</v>
      </c>
      <c r="O1900" cm="1">
        <f t="array" aca="1" ref="O1900" ca="1">INDIRECT("'Room Details'!$P$1902")</f>
        <v>0</v>
      </c>
    </row>
    <row r="1901" spans="1:15" x14ac:dyDescent="0.25">
      <c r="A1901" cm="1">
        <f t="array" aca="1" ref="A1901" ca="1">INDIRECT("'Room Details'!$B$1903")</f>
        <v>0</v>
      </c>
      <c r="B1901" cm="1">
        <f t="array" aca="1" ref="B1901" ca="1">INDIRECT("'Room Details'!$C$1903")</f>
        <v>0</v>
      </c>
      <c r="C1901" cm="1">
        <f t="array" aca="1" ref="C1901" ca="1">INDIRECT("'Room Details'!$D$1903")</f>
        <v>0</v>
      </c>
      <c r="D1901" cm="1">
        <f t="array" aca="1" ref="D1901" ca="1">INDIRECT("'Room Details'!$E$1903")</f>
        <v>0</v>
      </c>
      <c r="E1901" t="str" cm="1">
        <f t="array" aca="1" ref="E1901" ca="1">INDIRECT("'Room Details'!$F$1903")</f>
        <v xml:space="preserve"> </v>
      </c>
      <c r="F1901" cm="1">
        <f t="array" aca="1" ref="F1901" ca="1">INDIRECT("'Room Details'!$G$1903")</f>
        <v>0</v>
      </c>
      <c r="G1901" cm="1">
        <f t="array" aca="1" ref="G1901" ca="1">INDIRECT("'Room Details'!$H$1903")</f>
        <v>0</v>
      </c>
      <c r="H1901" cm="1">
        <f t="array" aca="1" ref="H1901" ca="1">INDIRECT("'Room Details'!$I$1903")</f>
        <v>0</v>
      </c>
      <c r="I1901" cm="1">
        <f t="array" aca="1" ref="I1901" ca="1">INDIRECT("'Room Details'!$J$1903")</f>
        <v>0</v>
      </c>
      <c r="J1901" cm="1">
        <f t="array" aca="1" ref="J1901" ca="1">INDIRECT("'Room Details'!$K$1903")</f>
        <v>0</v>
      </c>
      <c r="K1901" t="str" cm="1">
        <f t="array" aca="1" ref="K1901" ca="1">INDIRECT("'Room Details'!$L$1903")</f>
        <v xml:space="preserve"> </v>
      </c>
      <c r="L1901" cm="1">
        <f t="array" aca="1" ref="L1901" ca="1">INDIRECT("'Room Details'!$M$1903")</f>
        <v>0</v>
      </c>
      <c r="M1901" cm="1">
        <f t="array" aca="1" ref="M1901" ca="1">INDIRECT("'Room Details'!$N$1903")</f>
        <v>0</v>
      </c>
      <c r="N1901" cm="1">
        <f t="array" aca="1" ref="N1901" ca="1">INDIRECT("'Room Details'!$O$1903")</f>
        <v>0</v>
      </c>
      <c r="O1901" cm="1">
        <f t="array" aca="1" ref="O1901" ca="1">INDIRECT("'Room Details'!$P$1903")</f>
        <v>0</v>
      </c>
    </row>
    <row r="1902" spans="1:15" x14ac:dyDescent="0.25">
      <c r="A1902" cm="1">
        <f t="array" aca="1" ref="A1902" ca="1">INDIRECT("'Room Details'!$B$1904")</f>
        <v>0</v>
      </c>
      <c r="B1902" cm="1">
        <f t="array" aca="1" ref="B1902" ca="1">INDIRECT("'Room Details'!$C$1904")</f>
        <v>0</v>
      </c>
      <c r="C1902" cm="1">
        <f t="array" aca="1" ref="C1902" ca="1">INDIRECT("'Room Details'!$D$1904")</f>
        <v>0</v>
      </c>
      <c r="D1902" cm="1">
        <f t="array" aca="1" ref="D1902" ca="1">INDIRECT("'Room Details'!$E$1904")</f>
        <v>0</v>
      </c>
      <c r="E1902" t="str" cm="1">
        <f t="array" aca="1" ref="E1902" ca="1">INDIRECT("'Room Details'!$F$1904")</f>
        <v xml:space="preserve"> </v>
      </c>
      <c r="F1902" cm="1">
        <f t="array" aca="1" ref="F1902" ca="1">INDIRECT("'Room Details'!$G$1904")</f>
        <v>0</v>
      </c>
      <c r="G1902" cm="1">
        <f t="array" aca="1" ref="G1902" ca="1">INDIRECT("'Room Details'!$H$1904")</f>
        <v>0</v>
      </c>
      <c r="H1902" cm="1">
        <f t="array" aca="1" ref="H1902" ca="1">INDIRECT("'Room Details'!$I$1904")</f>
        <v>0</v>
      </c>
      <c r="I1902" cm="1">
        <f t="array" aca="1" ref="I1902" ca="1">INDIRECT("'Room Details'!$J$1904")</f>
        <v>0</v>
      </c>
      <c r="J1902" cm="1">
        <f t="array" aca="1" ref="J1902" ca="1">INDIRECT("'Room Details'!$K$1904")</f>
        <v>0</v>
      </c>
      <c r="K1902" t="str" cm="1">
        <f t="array" aca="1" ref="K1902" ca="1">INDIRECT("'Room Details'!$L$1904")</f>
        <v xml:space="preserve"> </v>
      </c>
      <c r="L1902" cm="1">
        <f t="array" aca="1" ref="L1902" ca="1">INDIRECT("'Room Details'!$M$1904")</f>
        <v>0</v>
      </c>
      <c r="M1902" cm="1">
        <f t="array" aca="1" ref="M1902" ca="1">INDIRECT("'Room Details'!$N$1904")</f>
        <v>0</v>
      </c>
      <c r="N1902" cm="1">
        <f t="array" aca="1" ref="N1902" ca="1">INDIRECT("'Room Details'!$O$1904")</f>
        <v>0</v>
      </c>
      <c r="O1902" cm="1">
        <f t="array" aca="1" ref="O1902" ca="1">INDIRECT("'Room Details'!$P$1904")</f>
        <v>0</v>
      </c>
    </row>
    <row r="1903" spans="1:15" x14ac:dyDescent="0.25">
      <c r="A1903" cm="1">
        <f t="array" aca="1" ref="A1903" ca="1">INDIRECT("'Room Details'!$B$1905")</f>
        <v>0</v>
      </c>
      <c r="B1903" cm="1">
        <f t="array" aca="1" ref="B1903" ca="1">INDIRECT("'Room Details'!$C$1905")</f>
        <v>0</v>
      </c>
      <c r="C1903" cm="1">
        <f t="array" aca="1" ref="C1903" ca="1">INDIRECT("'Room Details'!$D$1905")</f>
        <v>0</v>
      </c>
      <c r="D1903" cm="1">
        <f t="array" aca="1" ref="D1903" ca="1">INDIRECT("'Room Details'!$E$1905")</f>
        <v>0</v>
      </c>
      <c r="E1903" t="str" cm="1">
        <f t="array" aca="1" ref="E1903" ca="1">INDIRECT("'Room Details'!$F$1905")</f>
        <v xml:space="preserve"> </v>
      </c>
      <c r="F1903" cm="1">
        <f t="array" aca="1" ref="F1903" ca="1">INDIRECT("'Room Details'!$G$1905")</f>
        <v>0</v>
      </c>
      <c r="G1903" cm="1">
        <f t="array" aca="1" ref="G1903" ca="1">INDIRECT("'Room Details'!$H$1905")</f>
        <v>0</v>
      </c>
      <c r="H1903" cm="1">
        <f t="array" aca="1" ref="H1903" ca="1">INDIRECT("'Room Details'!$I$1905")</f>
        <v>0</v>
      </c>
      <c r="I1903" cm="1">
        <f t="array" aca="1" ref="I1903" ca="1">INDIRECT("'Room Details'!$J$1905")</f>
        <v>0</v>
      </c>
      <c r="J1903" cm="1">
        <f t="array" aca="1" ref="J1903" ca="1">INDIRECT("'Room Details'!$K$1905")</f>
        <v>0</v>
      </c>
      <c r="K1903" t="str" cm="1">
        <f t="array" aca="1" ref="K1903" ca="1">INDIRECT("'Room Details'!$L$1905")</f>
        <v xml:space="preserve"> </v>
      </c>
      <c r="L1903" cm="1">
        <f t="array" aca="1" ref="L1903" ca="1">INDIRECT("'Room Details'!$M$1905")</f>
        <v>0</v>
      </c>
      <c r="M1903" cm="1">
        <f t="array" aca="1" ref="M1903" ca="1">INDIRECT("'Room Details'!$N$1905")</f>
        <v>0</v>
      </c>
      <c r="N1903" cm="1">
        <f t="array" aca="1" ref="N1903" ca="1">INDIRECT("'Room Details'!$O$1905")</f>
        <v>0</v>
      </c>
      <c r="O1903" cm="1">
        <f t="array" aca="1" ref="O1903" ca="1">INDIRECT("'Room Details'!$P$1905")</f>
        <v>0</v>
      </c>
    </row>
    <row r="1904" spans="1:15" x14ac:dyDescent="0.25">
      <c r="A1904" cm="1">
        <f t="array" aca="1" ref="A1904" ca="1">INDIRECT("'Room Details'!$B$1906")</f>
        <v>0</v>
      </c>
      <c r="B1904" cm="1">
        <f t="array" aca="1" ref="B1904" ca="1">INDIRECT("'Room Details'!$C$1906")</f>
        <v>0</v>
      </c>
      <c r="C1904" cm="1">
        <f t="array" aca="1" ref="C1904" ca="1">INDIRECT("'Room Details'!$D$1906")</f>
        <v>0</v>
      </c>
      <c r="D1904" cm="1">
        <f t="array" aca="1" ref="D1904" ca="1">INDIRECT("'Room Details'!$E$1906")</f>
        <v>0</v>
      </c>
      <c r="E1904" t="str" cm="1">
        <f t="array" aca="1" ref="E1904" ca="1">INDIRECT("'Room Details'!$F$1906")</f>
        <v xml:space="preserve"> </v>
      </c>
      <c r="F1904" cm="1">
        <f t="array" aca="1" ref="F1904" ca="1">INDIRECT("'Room Details'!$G$1906")</f>
        <v>0</v>
      </c>
      <c r="G1904" cm="1">
        <f t="array" aca="1" ref="G1904" ca="1">INDIRECT("'Room Details'!$H$1906")</f>
        <v>0</v>
      </c>
      <c r="H1904" cm="1">
        <f t="array" aca="1" ref="H1904" ca="1">INDIRECT("'Room Details'!$I$1906")</f>
        <v>0</v>
      </c>
      <c r="I1904" cm="1">
        <f t="array" aca="1" ref="I1904" ca="1">INDIRECT("'Room Details'!$J$1906")</f>
        <v>0</v>
      </c>
      <c r="J1904" cm="1">
        <f t="array" aca="1" ref="J1904" ca="1">INDIRECT("'Room Details'!$K$1906")</f>
        <v>0</v>
      </c>
      <c r="K1904" t="str" cm="1">
        <f t="array" aca="1" ref="K1904" ca="1">INDIRECT("'Room Details'!$L$1906")</f>
        <v xml:space="preserve"> </v>
      </c>
      <c r="L1904" cm="1">
        <f t="array" aca="1" ref="L1904" ca="1">INDIRECT("'Room Details'!$M$1906")</f>
        <v>0</v>
      </c>
      <c r="M1904" cm="1">
        <f t="array" aca="1" ref="M1904" ca="1">INDIRECT("'Room Details'!$N$1906")</f>
        <v>0</v>
      </c>
      <c r="N1904" cm="1">
        <f t="array" aca="1" ref="N1904" ca="1">INDIRECT("'Room Details'!$O$1906")</f>
        <v>0</v>
      </c>
      <c r="O1904" cm="1">
        <f t="array" aca="1" ref="O1904" ca="1">INDIRECT("'Room Details'!$P$1906")</f>
        <v>0</v>
      </c>
    </row>
    <row r="1905" spans="1:15" x14ac:dyDescent="0.25">
      <c r="A1905" cm="1">
        <f t="array" aca="1" ref="A1905" ca="1">INDIRECT("'Room Details'!$B$1907")</f>
        <v>0</v>
      </c>
      <c r="B1905" cm="1">
        <f t="array" aca="1" ref="B1905" ca="1">INDIRECT("'Room Details'!$C$1907")</f>
        <v>0</v>
      </c>
      <c r="C1905" cm="1">
        <f t="array" aca="1" ref="C1905" ca="1">INDIRECT("'Room Details'!$D$1907")</f>
        <v>0</v>
      </c>
      <c r="D1905" cm="1">
        <f t="array" aca="1" ref="D1905" ca="1">INDIRECT("'Room Details'!$E$1907")</f>
        <v>0</v>
      </c>
      <c r="E1905" t="str" cm="1">
        <f t="array" aca="1" ref="E1905" ca="1">INDIRECT("'Room Details'!$F$1907")</f>
        <v xml:space="preserve"> </v>
      </c>
      <c r="F1905" cm="1">
        <f t="array" aca="1" ref="F1905" ca="1">INDIRECT("'Room Details'!$G$1907")</f>
        <v>0</v>
      </c>
      <c r="G1905" cm="1">
        <f t="array" aca="1" ref="G1905" ca="1">INDIRECT("'Room Details'!$H$1907")</f>
        <v>0</v>
      </c>
      <c r="H1905" cm="1">
        <f t="array" aca="1" ref="H1905" ca="1">INDIRECT("'Room Details'!$I$1907")</f>
        <v>0</v>
      </c>
      <c r="I1905" cm="1">
        <f t="array" aca="1" ref="I1905" ca="1">INDIRECT("'Room Details'!$J$1907")</f>
        <v>0</v>
      </c>
      <c r="J1905" cm="1">
        <f t="array" aca="1" ref="J1905" ca="1">INDIRECT("'Room Details'!$K$1907")</f>
        <v>0</v>
      </c>
      <c r="K1905" t="str" cm="1">
        <f t="array" aca="1" ref="K1905" ca="1">INDIRECT("'Room Details'!$L$1907")</f>
        <v xml:space="preserve"> </v>
      </c>
      <c r="L1905" cm="1">
        <f t="array" aca="1" ref="L1905" ca="1">INDIRECT("'Room Details'!$M$1907")</f>
        <v>0</v>
      </c>
      <c r="M1905" cm="1">
        <f t="array" aca="1" ref="M1905" ca="1">INDIRECT("'Room Details'!$N$1907")</f>
        <v>0</v>
      </c>
      <c r="N1905" cm="1">
        <f t="array" aca="1" ref="N1905" ca="1">INDIRECT("'Room Details'!$O$1907")</f>
        <v>0</v>
      </c>
      <c r="O1905" cm="1">
        <f t="array" aca="1" ref="O1905" ca="1">INDIRECT("'Room Details'!$P$1907")</f>
        <v>0</v>
      </c>
    </row>
    <row r="1906" spans="1:15" x14ac:dyDescent="0.25">
      <c r="A1906" cm="1">
        <f t="array" aca="1" ref="A1906" ca="1">INDIRECT("'Room Details'!$B$1908")</f>
        <v>0</v>
      </c>
      <c r="B1906" cm="1">
        <f t="array" aca="1" ref="B1906" ca="1">INDIRECT("'Room Details'!$C$1908")</f>
        <v>0</v>
      </c>
      <c r="C1906" cm="1">
        <f t="array" aca="1" ref="C1906" ca="1">INDIRECT("'Room Details'!$D$1908")</f>
        <v>0</v>
      </c>
      <c r="D1906" cm="1">
        <f t="array" aca="1" ref="D1906" ca="1">INDIRECT("'Room Details'!$E$1908")</f>
        <v>0</v>
      </c>
      <c r="E1906" t="str" cm="1">
        <f t="array" aca="1" ref="E1906" ca="1">INDIRECT("'Room Details'!$F$1908")</f>
        <v xml:space="preserve"> </v>
      </c>
      <c r="F1906" cm="1">
        <f t="array" aca="1" ref="F1906" ca="1">INDIRECT("'Room Details'!$G$1908")</f>
        <v>0</v>
      </c>
      <c r="G1906" cm="1">
        <f t="array" aca="1" ref="G1906" ca="1">INDIRECT("'Room Details'!$H$1908")</f>
        <v>0</v>
      </c>
      <c r="H1906" cm="1">
        <f t="array" aca="1" ref="H1906" ca="1">INDIRECT("'Room Details'!$I$1908")</f>
        <v>0</v>
      </c>
      <c r="I1906" cm="1">
        <f t="array" aca="1" ref="I1906" ca="1">INDIRECT("'Room Details'!$J$1908")</f>
        <v>0</v>
      </c>
      <c r="J1906" cm="1">
        <f t="array" aca="1" ref="J1906" ca="1">INDIRECT("'Room Details'!$K$1908")</f>
        <v>0</v>
      </c>
      <c r="K1906" t="str" cm="1">
        <f t="array" aca="1" ref="K1906" ca="1">INDIRECT("'Room Details'!$L$1908")</f>
        <v xml:space="preserve"> </v>
      </c>
      <c r="L1906" cm="1">
        <f t="array" aca="1" ref="L1906" ca="1">INDIRECT("'Room Details'!$M$1908")</f>
        <v>0</v>
      </c>
      <c r="M1906" cm="1">
        <f t="array" aca="1" ref="M1906" ca="1">INDIRECT("'Room Details'!$N$1908")</f>
        <v>0</v>
      </c>
      <c r="N1906" cm="1">
        <f t="array" aca="1" ref="N1906" ca="1">INDIRECT("'Room Details'!$O$1908")</f>
        <v>0</v>
      </c>
      <c r="O1906" cm="1">
        <f t="array" aca="1" ref="O1906" ca="1">INDIRECT("'Room Details'!$P$1908")</f>
        <v>0</v>
      </c>
    </row>
    <row r="1907" spans="1:15" x14ac:dyDescent="0.25">
      <c r="A1907" cm="1">
        <f t="array" aca="1" ref="A1907" ca="1">INDIRECT("'Room Details'!$B$1909")</f>
        <v>0</v>
      </c>
      <c r="B1907" cm="1">
        <f t="array" aca="1" ref="B1907" ca="1">INDIRECT("'Room Details'!$C$1909")</f>
        <v>0</v>
      </c>
      <c r="C1907" cm="1">
        <f t="array" aca="1" ref="C1907" ca="1">INDIRECT("'Room Details'!$D$1909")</f>
        <v>0</v>
      </c>
      <c r="D1907" cm="1">
        <f t="array" aca="1" ref="D1907" ca="1">INDIRECT("'Room Details'!$E$1909")</f>
        <v>0</v>
      </c>
      <c r="E1907" t="str" cm="1">
        <f t="array" aca="1" ref="E1907" ca="1">INDIRECT("'Room Details'!$F$1909")</f>
        <v xml:space="preserve"> </v>
      </c>
      <c r="F1907" cm="1">
        <f t="array" aca="1" ref="F1907" ca="1">INDIRECT("'Room Details'!$G$1909")</f>
        <v>0</v>
      </c>
      <c r="G1907" cm="1">
        <f t="array" aca="1" ref="G1907" ca="1">INDIRECT("'Room Details'!$H$1909")</f>
        <v>0</v>
      </c>
      <c r="H1907" cm="1">
        <f t="array" aca="1" ref="H1907" ca="1">INDIRECT("'Room Details'!$I$1909")</f>
        <v>0</v>
      </c>
      <c r="I1907" cm="1">
        <f t="array" aca="1" ref="I1907" ca="1">INDIRECT("'Room Details'!$J$1909")</f>
        <v>0</v>
      </c>
      <c r="J1907" cm="1">
        <f t="array" aca="1" ref="J1907" ca="1">INDIRECT("'Room Details'!$K$1909")</f>
        <v>0</v>
      </c>
      <c r="K1907" t="str" cm="1">
        <f t="array" aca="1" ref="K1907" ca="1">INDIRECT("'Room Details'!$L$1909")</f>
        <v xml:space="preserve"> </v>
      </c>
      <c r="L1907" cm="1">
        <f t="array" aca="1" ref="L1907" ca="1">INDIRECT("'Room Details'!$M$1909")</f>
        <v>0</v>
      </c>
      <c r="M1907" cm="1">
        <f t="array" aca="1" ref="M1907" ca="1">INDIRECT("'Room Details'!$N$1909")</f>
        <v>0</v>
      </c>
      <c r="N1907" cm="1">
        <f t="array" aca="1" ref="N1907" ca="1">INDIRECT("'Room Details'!$O$1909")</f>
        <v>0</v>
      </c>
      <c r="O1907" cm="1">
        <f t="array" aca="1" ref="O1907" ca="1">INDIRECT("'Room Details'!$P$1909")</f>
        <v>0</v>
      </c>
    </row>
    <row r="1908" spans="1:15" x14ac:dyDescent="0.25">
      <c r="A1908" cm="1">
        <f t="array" aca="1" ref="A1908" ca="1">INDIRECT("'Room Details'!$B$1910")</f>
        <v>0</v>
      </c>
      <c r="B1908" cm="1">
        <f t="array" aca="1" ref="B1908" ca="1">INDIRECT("'Room Details'!$C$1910")</f>
        <v>0</v>
      </c>
      <c r="C1908" cm="1">
        <f t="array" aca="1" ref="C1908" ca="1">INDIRECT("'Room Details'!$D$1910")</f>
        <v>0</v>
      </c>
      <c r="D1908" cm="1">
        <f t="array" aca="1" ref="D1908" ca="1">INDIRECT("'Room Details'!$E$1910")</f>
        <v>0</v>
      </c>
      <c r="E1908" t="str" cm="1">
        <f t="array" aca="1" ref="E1908" ca="1">INDIRECT("'Room Details'!$F$1910")</f>
        <v xml:space="preserve"> </v>
      </c>
      <c r="F1908" cm="1">
        <f t="array" aca="1" ref="F1908" ca="1">INDIRECT("'Room Details'!$G$1910")</f>
        <v>0</v>
      </c>
      <c r="G1908" cm="1">
        <f t="array" aca="1" ref="G1908" ca="1">INDIRECT("'Room Details'!$H$1910")</f>
        <v>0</v>
      </c>
      <c r="H1908" cm="1">
        <f t="array" aca="1" ref="H1908" ca="1">INDIRECT("'Room Details'!$I$1910")</f>
        <v>0</v>
      </c>
      <c r="I1908" cm="1">
        <f t="array" aca="1" ref="I1908" ca="1">INDIRECT("'Room Details'!$J$1910")</f>
        <v>0</v>
      </c>
      <c r="J1908" cm="1">
        <f t="array" aca="1" ref="J1908" ca="1">INDIRECT("'Room Details'!$K$1910")</f>
        <v>0</v>
      </c>
      <c r="K1908" t="str" cm="1">
        <f t="array" aca="1" ref="K1908" ca="1">INDIRECT("'Room Details'!$L$1910")</f>
        <v xml:space="preserve"> </v>
      </c>
      <c r="L1908" cm="1">
        <f t="array" aca="1" ref="L1908" ca="1">INDIRECT("'Room Details'!$M$1910")</f>
        <v>0</v>
      </c>
      <c r="M1908" cm="1">
        <f t="array" aca="1" ref="M1908" ca="1">INDIRECT("'Room Details'!$N$1910")</f>
        <v>0</v>
      </c>
      <c r="N1908" cm="1">
        <f t="array" aca="1" ref="N1908" ca="1">INDIRECT("'Room Details'!$O$1910")</f>
        <v>0</v>
      </c>
      <c r="O1908" cm="1">
        <f t="array" aca="1" ref="O1908" ca="1">INDIRECT("'Room Details'!$P$1910")</f>
        <v>0</v>
      </c>
    </row>
    <row r="1909" spans="1:15" x14ac:dyDescent="0.25">
      <c r="A1909" cm="1">
        <f t="array" aca="1" ref="A1909" ca="1">INDIRECT("'Room Details'!$B$1911")</f>
        <v>0</v>
      </c>
      <c r="B1909" cm="1">
        <f t="array" aca="1" ref="B1909" ca="1">INDIRECT("'Room Details'!$C$1911")</f>
        <v>0</v>
      </c>
      <c r="C1909" cm="1">
        <f t="array" aca="1" ref="C1909" ca="1">INDIRECT("'Room Details'!$D$1911")</f>
        <v>0</v>
      </c>
      <c r="D1909" cm="1">
        <f t="array" aca="1" ref="D1909" ca="1">INDIRECT("'Room Details'!$E$1911")</f>
        <v>0</v>
      </c>
      <c r="E1909" t="str" cm="1">
        <f t="array" aca="1" ref="E1909" ca="1">INDIRECT("'Room Details'!$F$1911")</f>
        <v xml:space="preserve"> </v>
      </c>
      <c r="F1909" cm="1">
        <f t="array" aca="1" ref="F1909" ca="1">INDIRECT("'Room Details'!$G$1911")</f>
        <v>0</v>
      </c>
      <c r="G1909" cm="1">
        <f t="array" aca="1" ref="G1909" ca="1">INDIRECT("'Room Details'!$H$1911")</f>
        <v>0</v>
      </c>
      <c r="H1909" cm="1">
        <f t="array" aca="1" ref="H1909" ca="1">INDIRECT("'Room Details'!$I$1911")</f>
        <v>0</v>
      </c>
      <c r="I1909" cm="1">
        <f t="array" aca="1" ref="I1909" ca="1">INDIRECT("'Room Details'!$J$1911")</f>
        <v>0</v>
      </c>
      <c r="J1909" cm="1">
        <f t="array" aca="1" ref="J1909" ca="1">INDIRECT("'Room Details'!$K$1911")</f>
        <v>0</v>
      </c>
      <c r="K1909" t="str" cm="1">
        <f t="array" aca="1" ref="K1909" ca="1">INDIRECT("'Room Details'!$L$1911")</f>
        <v xml:space="preserve"> </v>
      </c>
      <c r="L1909" cm="1">
        <f t="array" aca="1" ref="L1909" ca="1">INDIRECT("'Room Details'!$M$1911")</f>
        <v>0</v>
      </c>
      <c r="M1909" cm="1">
        <f t="array" aca="1" ref="M1909" ca="1">INDIRECT("'Room Details'!$N$1911")</f>
        <v>0</v>
      </c>
      <c r="N1909" cm="1">
        <f t="array" aca="1" ref="N1909" ca="1">INDIRECT("'Room Details'!$O$1911")</f>
        <v>0</v>
      </c>
      <c r="O1909" cm="1">
        <f t="array" aca="1" ref="O1909" ca="1">INDIRECT("'Room Details'!$P$1911")</f>
        <v>0</v>
      </c>
    </row>
    <row r="1910" spans="1:15" x14ac:dyDescent="0.25">
      <c r="A1910" cm="1">
        <f t="array" aca="1" ref="A1910" ca="1">INDIRECT("'Room Details'!$B$1912")</f>
        <v>0</v>
      </c>
      <c r="B1910" cm="1">
        <f t="array" aca="1" ref="B1910" ca="1">INDIRECT("'Room Details'!$C$1912")</f>
        <v>0</v>
      </c>
      <c r="C1910" cm="1">
        <f t="array" aca="1" ref="C1910" ca="1">INDIRECT("'Room Details'!$D$1912")</f>
        <v>0</v>
      </c>
      <c r="D1910" cm="1">
        <f t="array" aca="1" ref="D1910" ca="1">INDIRECT("'Room Details'!$E$1912")</f>
        <v>0</v>
      </c>
      <c r="E1910" t="str" cm="1">
        <f t="array" aca="1" ref="E1910" ca="1">INDIRECT("'Room Details'!$F$1912")</f>
        <v xml:space="preserve"> </v>
      </c>
      <c r="F1910" cm="1">
        <f t="array" aca="1" ref="F1910" ca="1">INDIRECT("'Room Details'!$G$1912")</f>
        <v>0</v>
      </c>
      <c r="G1910" cm="1">
        <f t="array" aca="1" ref="G1910" ca="1">INDIRECT("'Room Details'!$H$1912")</f>
        <v>0</v>
      </c>
      <c r="H1910" cm="1">
        <f t="array" aca="1" ref="H1910" ca="1">INDIRECT("'Room Details'!$I$1912")</f>
        <v>0</v>
      </c>
      <c r="I1910" cm="1">
        <f t="array" aca="1" ref="I1910" ca="1">INDIRECT("'Room Details'!$J$1912")</f>
        <v>0</v>
      </c>
      <c r="J1910" cm="1">
        <f t="array" aca="1" ref="J1910" ca="1">INDIRECT("'Room Details'!$K$1912")</f>
        <v>0</v>
      </c>
      <c r="K1910" t="str" cm="1">
        <f t="array" aca="1" ref="K1910" ca="1">INDIRECT("'Room Details'!$L$1912")</f>
        <v xml:space="preserve"> </v>
      </c>
      <c r="L1910" cm="1">
        <f t="array" aca="1" ref="L1910" ca="1">INDIRECT("'Room Details'!$M$1912")</f>
        <v>0</v>
      </c>
      <c r="M1910" cm="1">
        <f t="array" aca="1" ref="M1910" ca="1">INDIRECT("'Room Details'!$N$1912")</f>
        <v>0</v>
      </c>
      <c r="N1910" cm="1">
        <f t="array" aca="1" ref="N1910" ca="1">INDIRECT("'Room Details'!$O$1912")</f>
        <v>0</v>
      </c>
      <c r="O1910" cm="1">
        <f t="array" aca="1" ref="O1910" ca="1">INDIRECT("'Room Details'!$P$1912")</f>
        <v>0</v>
      </c>
    </row>
    <row r="1911" spans="1:15" x14ac:dyDescent="0.25">
      <c r="A1911" cm="1">
        <f t="array" aca="1" ref="A1911" ca="1">INDIRECT("'Room Details'!$B$1913")</f>
        <v>0</v>
      </c>
      <c r="B1911" cm="1">
        <f t="array" aca="1" ref="B1911" ca="1">INDIRECT("'Room Details'!$C$1913")</f>
        <v>0</v>
      </c>
      <c r="C1911" cm="1">
        <f t="array" aca="1" ref="C1911" ca="1">INDIRECT("'Room Details'!$D$1913")</f>
        <v>0</v>
      </c>
      <c r="D1911" cm="1">
        <f t="array" aca="1" ref="D1911" ca="1">INDIRECT("'Room Details'!$E$1913")</f>
        <v>0</v>
      </c>
      <c r="E1911" t="str" cm="1">
        <f t="array" aca="1" ref="E1911" ca="1">INDIRECT("'Room Details'!$F$1913")</f>
        <v xml:space="preserve"> </v>
      </c>
      <c r="F1911" cm="1">
        <f t="array" aca="1" ref="F1911" ca="1">INDIRECT("'Room Details'!$G$1913")</f>
        <v>0</v>
      </c>
      <c r="G1911" cm="1">
        <f t="array" aca="1" ref="G1911" ca="1">INDIRECT("'Room Details'!$H$1913")</f>
        <v>0</v>
      </c>
      <c r="H1911" cm="1">
        <f t="array" aca="1" ref="H1911" ca="1">INDIRECT("'Room Details'!$I$1913")</f>
        <v>0</v>
      </c>
      <c r="I1911" cm="1">
        <f t="array" aca="1" ref="I1911" ca="1">INDIRECT("'Room Details'!$J$1913")</f>
        <v>0</v>
      </c>
      <c r="J1911" cm="1">
        <f t="array" aca="1" ref="J1911" ca="1">INDIRECT("'Room Details'!$K$1913")</f>
        <v>0</v>
      </c>
      <c r="K1911" t="str" cm="1">
        <f t="array" aca="1" ref="K1911" ca="1">INDIRECT("'Room Details'!$L$1913")</f>
        <v xml:space="preserve"> </v>
      </c>
      <c r="L1911" cm="1">
        <f t="array" aca="1" ref="L1911" ca="1">INDIRECT("'Room Details'!$M$1913")</f>
        <v>0</v>
      </c>
      <c r="M1911" cm="1">
        <f t="array" aca="1" ref="M1911" ca="1">INDIRECT("'Room Details'!$N$1913")</f>
        <v>0</v>
      </c>
      <c r="N1911" cm="1">
        <f t="array" aca="1" ref="N1911" ca="1">INDIRECT("'Room Details'!$O$1913")</f>
        <v>0</v>
      </c>
      <c r="O1911" cm="1">
        <f t="array" aca="1" ref="O1911" ca="1">INDIRECT("'Room Details'!$P$1913")</f>
        <v>0</v>
      </c>
    </row>
    <row r="1912" spans="1:15" x14ac:dyDescent="0.25">
      <c r="A1912" cm="1">
        <f t="array" aca="1" ref="A1912" ca="1">INDIRECT("'Room Details'!$B$1914")</f>
        <v>0</v>
      </c>
      <c r="B1912" cm="1">
        <f t="array" aca="1" ref="B1912" ca="1">INDIRECT("'Room Details'!$C$1914")</f>
        <v>0</v>
      </c>
      <c r="C1912" cm="1">
        <f t="array" aca="1" ref="C1912" ca="1">INDIRECT("'Room Details'!$D$1914")</f>
        <v>0</v>
      </c>
      <c r="D1912" cm="1">
        <f t="array" aca="1" ref="D1912" ca="1">INDIRECT("'Room Details'!$E$1914")</f>
        <v>0</v>
      </c>
      <c r="E1912" t="str" cm="1">
        <f t="array" aca="1" ref="E1912" ca="1">INDIRECT("'Room Details'!$F$1914")</f>
        <v xml:space="preserve"> </v>
      </c>
      <c r="F1912" cm="1">
        <f t="array" aca="1" ref="F1912" ca="1">INDIRECT("'Room Details'!$G$1914")</f>
        <v>0</v>
      </c>
      <c r="G1912" cm="1">
        <f t="array" aca="1" ref="G1912" ca="1">INDIRECT("'Room Details'!$H$1914")</f>
        <v>0</v>
      </c>
      <c r="H1912" cm="1">
        <f t="array" aca="1" ref="H1912" ca="1">INDIRECT("'Room Details'!$I$1914")</f>
        <v>0</v>
      </c>
      <c r="I1912" cm="1">
        <f t="array" aca="1" ref="I1912" ca="1">INDIRECT("'Room Details'!$J$1914")</f>
        <v>0</v>
      </c>
      <c r="J1912" cm="1">
        <f t="array" aca="1" ref="J1912" ca="1">INDIRECT("'Room Details'!$K$1914")</f>
        <v>0</v>
      </c>
      <c r="K1912" t="str" cm="1">
        <f t="array" aca="1" ref="K1912" ca="1">INDIRECT("'Room Details'!$L$1914")</f>
        <v xml:space="preserve"> </v>
      </c>
      <c r="L1912" cm="1">
        <f t="array" aca="1" ref="L1912" ca="1">INDIRECT("'Room Details'!$M$1914")</f>
        <v>0</v>
      </c>
      <c r="M1912" cm="1">
        <f t="array" aca="1" ref="M1912" ca="1">INDIRECT("'Room Details'!$N$1914")</f>
        <v>0</v>
      </c>
      <c r="N1912" cm="1">
        <f t="array" aca="1" ref="N1912" ca="1">INDIRECT("'Room Details'!$O$1914")</f>
        <v>0</v>
      </c>
      <c r="O1912" cm="1">
        <f t="array" aca="1" ref="O1912" ca="1">INDIRECT("'Room Details'!$P$1914")</f>
        <v>0</v>
      </c>
    </row>
    <row r="1913" spans="1:15" x14ac:dyDescent="0.25">
      <c r="A1913" cm="1">
        <f t="array" aca="1" ref="A1913" ca="1">INDIRECT("'Room Details'!$B$1915")</f>
        <v>0</v>
      </c>
      <c r="B1913" cm="1">
        <f t="array" aca="1" ref="B1913" ca="1">INDIRECT("'Room Details'!$C$1915")</f>
        <v>0</v>
      </c>
      <c r="C1913" cm="1">
        <f t="array" aca="1" ref="C1913" ca="1">INDIRECT("'Room Details'!$D$1915")</f>
        <v>0</v>
      </c>
      <c r="D1913" cm="1">
        <f t="array" aca="1" ref="D1913" ca="1">INDIRECT("'Room Details'!$E$1915")</f>
        <v>0</v>
      </c>
      <c r="E1913" t="str" cm="1">
        <f t="array" aca="1" ref="E1913" ca="1">INDIRECT("'Room Details'!$F$1915")</f>
        <v xml:space="preserve"> </v>
      </c>
      <c r="F1913" cm="1">
        <f t="array" aca="1" ref="F1913" ca="1">INDIRECT("'Room Details'!$G$1915")</f>
        <v>0</v>
      </c>
      <c r="G1913" cm="1">
        <f t="array" aca="1" ref="G1913" ca="1">INDIRECT("'Room Details'!$H$1915")</f>
        <v>0</v>
      </c>
      <c r="H1913" cm="1">
        <f t="array" aca="1" ref="H1913" ca="1">INDIRECT("'Room Details'!$I$1915")</f>
        <v>0</v>
      </c>
      <c r="I1913" cm="1">
        <f t="array" aca="1" ref="I1913" ca="1">INDIRECT("'Room Details'!$J$1915")</f>
        <v>0</v>
      </c>
      <c r="J1913" cm="1">
        <f t="array" aca="1" ref="J1913" ca="1">INDIRECT("'Room Details'!$K$1915")</f>
        <v>0</v>
      </c>
      <c r="K1913" t="str" cm="1">
        <f t="array" aca="1" ref="K1913" ca="1">INDIRECT("'Room Details'!$L$1915")</f>
        <v xml:space="preserve"> </v>
      </c>
      <c r="L1913" cm="1">
        <f t="array" aca="1" ref="L1913" ca="1">INDIRECT("'Room Details'!$M$1915")</f>
        <v>0</v>
      </c>
      <c r="M1913" cm="1">
        <f t="array" aca="1" ref="M1913" ca="1">INDIRECT("'Room Details'!$N$1915")</f>
        <v>0</v>
      </c>
      <c r="N1913" cm="1">
        <f t="array" aca="1" ref="N1913" ca="1">INDIRECT("'Room Details'!$O$1915")</f>
        <v>0</v>
      </c>
      <c r="O1913" cm="1">
        <f t="array" aca="1" ref="O1913" ca="1">INDIRECT("'Room Details'!$P$1915")</f>
        <v>0</v>
      </c>
    </row>
    <row r="1914" spans="1:15" x14ac:dyDescent="0.25">
      <c r="A1914" cm="1">
        <f t="array" aca="1" ref="A1914" ca="1">INDIRECT("'Room Details'!$B$1916")</f>
        <v>0</v>
      </c>
      <c r="B1914" cm="1">
        <f t="array" aca="1" ref="B1914" ca="1">INDIRECT("'Room Details'!$C$1916")</f>
        <v>0</v>
      </c>
      <c r="C1914" cm="1">
        <f t="array" aca="1" ref="C1914" ca="1">INDIRECT("'Room Details'!$D$1916")</f>
        <v>0</v>
      </c>
      <c r="D1914" cm="1">
        <f t="array" aca="1" ref="D1914" ca="1">INDIRECT("'Room Details'!$E$1916")</f>
        <v>0</v>
      </c>
      <c r="E1914" t="str" cm="1">
        <f t="array" aca="1" ref="E1914" ca="1">INDIRECT("'Room Details'!$F$1916")</f>
        <v xml:space="preserve"> </v>
      </c>
      <c r="F1914" cm="1">
        <f t="array" aca="1" ref="F1914" ca="1">INDIRECT("'Room Details'!$G$1916")</f>
        <v>0</v>
      </c>
      <c r="G1914" cm="1">
        <f t="array" aca="1" ref="G1914" ca="1">INDIRECT("'Room Details'!$H$1916")</f>
        <v>0</v>
      </c>
      <c r="H1914" cm="1">
        <f t="array" aca="1" ref="H1914" ca="1">INDIRECT("'Room Details'!$I$1916")</f>
        <v>0</v>
      </c>
      <c r="I1914" cm="1">
        <f t="array" aca="1" ref="I1914" ca="1">INDIRECT("'Room Details'!$J$1916")</f>
        <v>0</v>
      </c>
      <c r="J1914" cm="1">
        <f t="array" aca="1" ref="J1914" ca="1">INDIRECT("'Room Details'!$K$1916")</f>
        <v>0</v>
      </c>
      <c r="K1914" t="str" cm="1">
        <f t="array" aca="1" ref="K1914" ca="1">INDIRECT("'Room Details'!$L$1916")</f>
        <v xml:space="preserve"> </v>
      </c>
      <c r="L1914" cm="1">
        <f t="array" aca="1" ref="L1914" ca="1">INDIRECT("'Room Details'!$M$1916")</f>
        <v>0</v>
      </c>
      <c r="M1914" cm="1">
        <f t="array" aca="1" ref="M1914" ca="1">INDIRECT("'Room Details'!$N$1916")</f>
        <v>0</v>
      </c>
      <c r="N1914" cm="1">
        <f t="array" aca="1" ref="N1914" ca="1">INDIRECT("'Room Details'!$O$1916")</f>
        <v>0</v>
      </c>
      <c r="O1914" cm="1">
        <f t="array" aca="1" ref="O1914" ca="1">INDIRECT("'Room Details'!$P$1916")</f>
        <v>0</v>
      </c>
    </row>
    <row r="1915" spans="1:15" x14ac:dyDescent="0.25">
      <c r="A1915" cm="1">
        <f t="array" aca="1" ref="A1915" ca="1">INDIRECT("'Room Details'!$B$1917")</f>
        <v>0</v>
      </c>
      <c r="B1915" cm="1">
        <f t="array" aca="1" ref="B1915" ca="1">INDIRECT("'Room Details'!$C$1917")</f>
        <v>0</v>
      </c>
      <c r="C1915" cm="1">
        <f t="array" aca="1" ref="C1915" ca="1">INDIRECT("'Room Details'!$D$1917")</f>
        <v>0</v>
      </c>
      <c r="D1915" cm="1">
        <f t="array" aca="1" ref="D1915" ca="1">INDIRECT("'Room Details'!$E$1917")</f>
        <v>0</v>
      </c>
      <c r="E1915" t="str" cm="1">
        <f t="array" aca="1" ref="E1915" ca="1">INDIRECT("'Room Details'!$F$1917")</f>
        <v xml:space="preserve"> </v>
      </c>
      <c r="F1915" cm="1">
        <f t="array" aca="1" ref="F1915" ca="1">INDIRECT("'Room Details'!$G$1917")</f>
        <v>0</v>
      </c>
      <c r="G1915" cm="1">
        <f t="array" aca="1" ref="G1915" ca="1">INDIRECT("'Room Details'!$H$1917")</f>
        <v>0</v>
      </c>
      <c r="H1915" cm="1">
        <f t="array" aca="1" ref="H1915" ca="1">INDIRECT("'Room Details'!$I$1917")</f>
        <v>0</v>
      </c>
      <c r="I1915" cm="1">
        <f t="array" aca="1" ref="I1915" ca="1">INDIRECT("'Room Details'!$J$1917")</f>
        <v>0</v>
      </c>
      <c r="J1915" cm="1">
        <f t="array" aca="1" ref="J1915" ca="1">INDIRECT("'Room Details'!$K$1917")</f>
        <v>0</v>
      </c>
      <c r="K1915" t="str" cm="1">
        <f t="array" aca="1" ref="K1915" ca="1">INDIRECT("'Room Details'!$L$1917")</f>
        <v xml:space="preserve"> </v>
      </c>
      <c r="L1915" cm="1">
        <f t="array" aca="1" ref="L1915" ca="1">INDIRECT("'Room Details'!$M$1917")</f>
        <v>0</v>
      </c>
      <c r="M1915" cm="1">
        <f t="array" aca="1" ref="M1915" ca="1">INDIRECT("'Room Details'!$N$1917")</f>
        <v>0</v>
      </c>
      <c r="N1915" cm="1">
        <f t="array" aca="1" ref="N1915" ca="1">INDIRECT("'Room Details'!$O$1917")</f>
        <v>0</v>
      </c>
      <c r="O1915" cm="1">
        <f t="array" aca="1" ref="O1915" ca="1">INDIRECT("'Room Details'!$P$1917")</f>
        <v>0</v>
      </c>
    </row>
    <row r="1916" spans="1:15" x14ac:dyDescent="0.25">
      <c r="A1916" cm="1">
        <f t="array" aca="1" ref="A1916" ca="1">INDIRECT("'Room Details'!$B$1918")</f>
        <v>0</v>
      </c>
      <c r="B1916" cm="1">
        <f t="array" aca="1" ref="B1916" ca="1">INDIRECT("'Room Details'!$C$1918")</f>
        <v>0</v>
      </c>
      <c r="C1916" cm="1">
        <f t="array" aca="1" ref="C1916" ca="1">INDIRECT("'Room Details'!$D$1918")</f>
        <v>0</v>
      </c>
      <c r="D1916" cm="1">
        <f t="array" aca="1" ref="D1916" ca="1">INDIRECT("'Room Details'!$E$1918")</f>
        <v>0</v>
      </c>
      <c r="E1916" t="str" cm="1">
        <f t="array" aca="1" ref="E1916" ca="1">INDIRECT("'Room Details'!$F$1918")</f>
        <v xml:space="preserve"> </v>
      </c>
      <c r="F1916" cm="1">
        <f t="array" aca="1" ref="F1916" ca="1">INDIRECT("'Room Details'!$G$1918")</f>
        <v>0</v>
      </c>
      <c r="G1916" cm="1">
        <f t="array" aca="1" ref="G1916" ca="1">INDIRECT("'Room Details'!$H$1918")</f>
        <v>0</v>
      </c>
      <c r="H1916" cm="1">
        <f t="array" aca="1" ref="H1916" ca="1">INDIRECT("'Room Details'!$I$1918")</f>
        <v>0</v>
      </c>
      <c r="I1916" cm="1">
        <f t="array" aca="1" ref="I1916" ca="1">INDIRECT("'Room Details'!$J$1918")</f>
        <v>0</v>
      </c>
      <c r="J1916" cm="1">
        <f t="array" aca="1" ref="J1916" ca="1">INDIRECT("'Room Details'!$K$1918")</f>
        <v>0</v>
      </c>
      <c r="K1916" t="str" cm="1">
        <f t="array" aca="1" ref="K1916" ca="1">INDIRECT("'Room Details'!$L$1918")</f>
        <v xml:space="preserve"> </v>
      </c>
      <c r="L1916" cm="1">
        <f t="array" aca="1" ref="L1916" ca="1">INDIRECT("'Room Details'!$M$1918")</f>
        <v>0</v>
      </c>
      <c r="M1916" cm="1">
        <f t="array" aca="1" ref="M1916" ca="1">INDIRECT("'Room Details'!$N$1918")</f>
        <v>0</v>
      </c>
      <c r="N1916" cm="1">
        <f t="array" aca="1" ref="N1916" ca="1">INDIRECT("'Room Details'!$O$1918")</f>
        <v>0</v>
      </c>
      <c r="O1916" cm="1">
        <f t="array" aca="1" ref="O1916" ca="1">INDIRECT("'Room Details'!$P$1918")</f>
        <v>0</v>
      </c>
    </row>
    <row r="1917" spans="1:15" x14ac:dyDescent="0.25">
      <c r="A1917" cm="1">
        <f t="array" aca="1" ref="A1917" ca="1">INDIRECT("'Room Details'!$B$1919")</f>
        <v>0</v>
      </c>
      <c r="B1917" cm="1">
        <f t="array" aca="1" ref="B1917" ca="1">INDIRECT("'Room Details'!$C$1919")</f>
        <v>0</v>
      </c>
      <c r="C1917" cm="1">
        <f t="array" aca="1" ref="C1917" ca="1">INDIRECT("'Room Details'!$D$1919")</f>
        <v>0</v>
      </c>
      <c r="D1917" cm="1">
        <f t="array" aca="1" ref="D1917" ca="1">INDIRECT("'Room Details'!$E$1919")</f>
        <v>0</v>
      </c>
      <c r="E1917" t="str" cm="1">
        <f t="array" aca="1" ref="E1917" ca="1">INDIRECT("'Room Details'!$F$1919")</f>
        <v xml:space="preserve"> </v>
      </c>
      <c r="F1917" cm="1">
        <f t="array" aca="1" ref="F1917" ca="1">INDIRECT("'Room Details'!$G$1919")</f>
        <v>0</v>
      </c>
      <c r="G1917" cm="1">
        <f t="array" aca="1" ref="G1917" ca="1">INDIRECT("'Room Details'!$H$1919")</f>
        <v>0</v>
      </c>
      <c r="H1917" cm="1">
        <f t="array" aca="1" ref="H1917" ca="1">INDIRECT("'Room Details'!$I$1919")</f>
        <v>0</v>
      </c>
      <c r="I1917" cm="1">
        <f t="array" aca="1" ref="I1917" ca="1">INDIRECT("'Room Details'!$J$1919")</f>
        <v>0</v>
      </c>
      <c r="J1917" cm="1">
        <f t="array" aca="1" ref="J1917" ca="1">INDIRECT("'Room Details'!$K$1919")</f>
        <v>0</v>
      </c>
      <c r="K1917" t="str" cm="1">
        <f t="array" aca="1" ref="K1917" ca="1">INDIRECT("'Room Details'!$L$1919")</f>
        <v xml:space="preserve"> </v>
      </c>
      <c r="L1917" cm="1">
        <f t="array" aca="1" ref="L1917" ca="1">INDIRECT("'Room Details'!$M$1919")</f>
        <v>0</v>
      </c>
      <c r="M1917" cm="1">
        <f t="array" aca="1" ref="M1917" ca="1">INDIRECT("'Room Details'!$N$1919")</f>
        <v>0</v>
      </c>
      <c r="N1917" cm="1">
        <f t="array" aca="1" ref="N1917" ca="1">INDIRECT("'Room Details'!$O$1919")</f>
        <v>0</v>
      </c>
      <c r="O1917" cm="1">
        <f t="array" aca="1" ref="O1917" ca="1">INDIRECT("'Room Details'!$P$1919")</f>
        <v>0</v>
      </c>
    </row>
    <row r="1918" spans="1:15" x14ac:dyDescent="0.25">
      <c r="A1918" cm="1">
        <f t="array" aca="1" ref="A1918" ca="1">INDIRECT("'Room Details'!$B$1920")</f>
        <v>0</v>
      </c>
      <c r="B1918" cm="1">
        <f t="array" aca="1" ref="B1918" ca="1">INDIRECT("'Room Details'!$C$1920")</f>
        <v>0</v>
      </c>
      <c r="C1918" cm="1">
        <f t="array" aca="1" ref="C1918" ca="1">INDIRECT("'Room Details'!$D$1920")</f>
        <v>0</v>
      </c>
      <c r="D1918" cm="1">
        <f t="array" aca="1" ref="D1918" ca="1">INDIRECT("'Room Details'!$E$1920")</f>
        <v>0</v>
      </c>
      <c r="E1918" t="str" cm="1">
        <f t="array" aca="1" ref="E1918" ca="1">INDIRECT("'Room Details'!$F$1920")</f>
        <v xml:space="preserve"> </v>
      </c>
      <c r="F1918" cm="1">
        <f t="array" aca="1" ref="F1918" ca="1">INDIRECT("'Room Details'!$G$1920")</f>
        <v>0</v>
      </c>
      <c r="G1918" cm="1">
        <f t="array" aca="1" ref="G1918" ca="1">INDIRECT("'Room Details'!$H$1920")</f>
        <v>0</v>
      </c>
      <c r="H1918" cm="1">
        <f t="array" aca="1" ref="H1918" ca="1">INDIRECT("'Room Details'!$I$1920")</f>
        <v>0</v>
      </c>
      <c r="I1918" cm="1">
        <f t="array" aca="1" ref="I1918" ca="1">INDIRECT("'Room Details'!$J$1920")</f>
        <v>0</v>
      </c>
      <c r="J1918" cm="1">
        <f t="array" aca="1" ref="J1918" ca="1">INDIRECT("'Room Details'!$K$1920")</f>
        <v>0</v>
      </c>
      <c r="K1918" t="str" cm="1">
        <f t="array" aca="1" ref="K1918" ca="1">INDIRECT("'Room Details'!$L$1920")</f>
        <v xml:space="preserve"> </v>
      </c>
      <c r="L1918" cm="1">
        <f t="array" aca="1" ref="L1918" ca="1">INDIRECT("'Room Details'!$M$1920")</f>
        <v>0</v>
      </c>
      <c r="M1918" cm="1">
        <f t="array" aca="1" ref="M1918" ca="1">INDIRECT("'Room Details'!$N$1920")</f>
        <v>0</v>
      </c>
      <c r="N1918" cm="1">
        <f t="array" aca="1" ref="N1918" ca="1">INDIRECT("'Room Details'!$O$1920")</f>
        <v>0</v>
      </c>
      <c r="O1918" cm="1">
        <f t="array" aca="1" ref="O1918" ca="1">INDIRECT("'Room Details'!$P$1920")</f>
        <v>0</v>
      </c>
    </row>
    <row r="1919" spans="1:15" x14ac:dyDescent="0.25">
      <c r="A1919" cm="1">
        <f t="array" aca="1" ref="A1919" ca="1">INDIRECT("'Room Details'!$B$1921")</f>
        <v>0</v>
      </c>
      <c r="B1919" cm="1">
        <f t="array" aca="1" ref="B1919" ca="1">INDIRECT("'Room Details'!$C$1921")</f>
        <v>0</v>
      </c>
      <c r="C1919" cm="1">
        <f t="array" aca="1" ref="C1919" ca="1">INDIRECT("'Room Details'!$D$1921")</f>
        <v>0</v>
      </c>
      <c r="D1919" cm="1">
        <f t="array" aca="1" ref="D1919" ca="1">INDIRECT("'Room Details'!$E$1921")</f>
        <v>0</v>
      </c>
      <c r="E1919" t="str" cm="1">
        <f t="array" aca="1" ref="E1919" ca="1">INDIRECT("'Room Details'!$F$1921")</f>
        <v xml:space="preserve"> </v>
      </c>
      <c r="F1919" cm="1">
        <f t="array" aca="1" ref="F1919" ca="1">INDIRECT("'Room Details'!$G$1921")</f>
        <v>0</v>
      </c>
      <c r="G1919" cm="1">
        <f t="array" aca="1" ref="G1919" ca="1">INDIRECT("'Room Details'!$H$1921")</f>
        <v>0</v>
      </c>
      <c r="H1919" cm="1">
        <f t="array" aca="1" ref="H1919" ca="1">INDIRECT("'Room Details'!$I$1921")</f>
        <v>0</v>
      </c>
      <c r="I1919" cm="1">
        <f t="array" aca="1" ref="I1919" ca="1">INDIRECT("'Room Details'!$J$1921")</f>
        <v>0</v>
      </c>
      <c r="J1919" cm="1">
        <f t="array" aca="1" ref="J1919" ca="1">INDIRECT("'Room Details'!$K$1921")</f>
        <v>0</v>
      </c>
      <c r="K1919" t="str" cm="1">
        <f t="array" aca="1" ref="K1919" ca="1">INDIRECT("'Room Details'!$L$1921")</f>
        <v xml:space="preserve"> </v>
      </c>
      <c r="L1919" cm="1">
        <f t="array" aca="1" ref="L1919" ca="1">INDIRECT("'Room Details'!$M$1921")</f>
        <v>0</v>
      </c>
      <c r="M1919" cm="1">
        <f t="array" aca="1" ref="M1919" ca="1">INDIRECT("'Room Details'!$N$1921")</f>
        <v>0</v>
      </c>
      <c r="N1919" cm="1">
        <f t="array" aca="1" ref="N1919" ca="1">INDIRECT("'Room Details'!$O$1921")</f>
        <v>0</v>
      </c>
      <c r="O1919" cm="1">
        <f t="array" aca="1" ref="O1919" ca="1">INDIRECT("'Room Details'!$P$1921")</f>
        <v>0</v>
      </c>
    </row>
    <row r="1920" spans="1:15" x14ac:dyDescent="0.25">
      <c r="A1920" cm="1">
        <f t="array" aca="1" ref="A1920" ca="1">INDIRECT("'Room Details'!$B$1922")</f>
        <v>0</v>
      </c>
      <c r="B1920" cm="1">
        <f t="array" aca="1" ref="B1920" ca="1">INDIRECT("'Room Details'!$C$1922")</f>
        <v>0</v>
      </c>
      <c r="C1920" cm="1">
        <f t="array" aca="1" ref="C1920" ca="1">INDIRECT("'Room Details'!$D$1922")</f>
        <v>0</v>
      </c>
      <c r="D1920" cm="1">
        <f t="array" aca="1" ref="D1920" ca="1">INDIRECT("'Room Details'!$E$1922")</f>
        <v>0</v>
      </c>
      <c r="E1920" t="str" cm="1">
        <f t="array" aca="1" ref="E1920" ca="1">INDIRECT("'Room Details'!$F$1922")</f>
        <v xml:space="preserve"> </v>
      </c>
      <c r="F1920" cm="1">
        <f t="array" aca="1" ref="F1920" ca="1">INDIRECT("'Room Details'!$G$1922")</f>
        <v>0</v>
      </c>
      <c r="G1920" cm="1">
        <f t="array" aca="1" ref="G1920" ca="1">INDIRECT("'Room Details'!$H$1922")</f>
        <v>0</v>
      </c>
      <c r="H1920" cm="1">
        <f t="array" aca="1" ref="H1920" ca="1">INDIRECT("'Room Details'!$I$1922")</f>
        <v>0</v>
      </c>
      <c r="I1920" cm="1">
        <f t="array" aca="1" ref="I1920" ca="1">INDIRECT("'Room Details'!$J$1922")</f>
        <v>0</v>
      </c>
      <c r="J1920" cm="1">
        <f t="array" aca="1" ref="J1920" ca="1">INDIRECT("'Room Details'!$K$1922")</f>
        <v>0</v>
      </c>
      <c r="K1920" t="str" cm="1">
        <f t="array" aca="1" ref="K1920" ca="1">INDIRECT("'Room Details'!$L$1922")</f>
        <v xml:space="preserve"> </v>
      </c>
      <c r="L1920" cm="1">
        <f t="array" aca="1" ref="L1920" ca="1">INDIRECT("'Room Details'!$M$1922")</f>
        <v>0</v>
      </c>
      <c r="M1920" cm="1">
        <f t="array" aca="1" ref="M1920" ca="1">INDIRECT("'Room Details'!$N$1922")</f>
        <v>0</v>
      </c>
      <c r="N1920" cm="1">
        <f t="array" aca="1" ref="N1920" ca="1">INDIRECT("'Room Details'!$O$1922")</f>
        <v>0</v>
      </c>
      <c r="O1920" cm="1">
        <f t="array" aca="1" ref="O1920" ca="1">INDIRECT("'Room Details'!$P$1922")</f>
        <v>0</v>
      </c>
    </row>
    <row r="1921" spans="1:15" x14ac:dyDescent="0.25">
      <c r="A1921" cm="1">
        <f t="array" aca="1" ref="A1921" ca="1">INDIRECT("'Room Details'!$B$1923")</f>
        <v>0</v>
      </c>
      <c r="B1921" cm="1">
        <f t="array" aca="1" ref="B1921" ca="1">INDIRECT("'Room Details'!$C$1923")</f>
        <v>0</v>
      </c>
      <c r="C1921" cm="1">
        <f t="array" aca="1" ref="C1921" ca="1">INDIRECT("'Room Details'!$D$1923")</f>
        <v>0</v>
      </c>
      <c r="D1921" cm="1">
        <f t="array" aca="1" ref="D1921" ca="1">INDIRECT("'Room Details'!$E$1923")</f>
        <v>0</v>
      </c>
      <c r="E1921" t="str" cm="1">
        <f t="array" aca="1" ref="E1921" ca="1">INDIRECT("'Room Details'!$F$1923")</f>
        <v xml:space="preserve"> </v>
      </c>
      <c r="F1921" cm="1">
        <f t="array" aca="1" ref="F1921" ca="1">INDIRECT("'Room Details'!$G$1923")</f>
        <v>0</v>
      </c>
      <c r="G1921" cm="1">
        <f t="array" aca="1" ref="G1921" ca="1">INDIRECT("'Room Details'!$H$1923")</f>
        <v>0</v>
      </c>
      <c r="H1921" cm="1">
        <f t="array" aca="1" ref="H1921" ca="1">INDIRECT("'Room Details'!$I$1923")</f>
        <v>0</v>
      </c>
      <c r="I1921" cm="1">
        <f t="array" aca="1" ref="I1921" ca="1">INDIRECT("'Room Details'!$J$1923")</f>
        <v>0</v>
      </c>
      <c r="J1921" cm="1">
        <f t="array" aca="1" ref="J1921" ca="1">INDIRECT("'Room Details'!$K$1923")</f>
        <v>0</v>
      </c>
      <c r="K1921" t="str" cm="1">
        <f t="array" aca="1" ref="K1921" ca="1">INDIRECT("'Room Details'!$L$1923")</f>
        <v xml:space="preserve"> </v>
      </c>
      <c r="L1921" cm="1">
        <f t="array" aca="1" ref="L1921" ca="1">INDIRECT("'Room Details'!$M$1923")</f>
        <v>0</v>
      </c>
      <c r="M1921" cm="1">
        <f t="array" aca="1" ref="M1921" ca="1">INDIRECT("'Room Details'!$N$1923")</f>
        <v>0</v>
      </c>
      <c r="N1921" cm="1">
        <f t="array" aca="1" ref="N1921" ca="1">INDIRECT("'Room Details'!$O$1923")</f>
        <v>0</v>
      </c>
      <c r="O1921" cm="1">
        <f t="array" aca="1" ref="O1921" ca="1">INDIRECT("'Room Details'!$P$1923")</f>
        <v>0</v>
      </c>
    </row>
    <row r="1922" spans="1:15" x14ac:dyDescent="0.25">
      <c r="A1922" cm="1">
        <f t="array" aca="1" ref="A1922" ca="1">INDIRECT("'Room Details'!$B$1924")</f>
        <v>0</v>
      </c>
      <c r="B1922" cm="1">
        <f t="array" aca="1" ref="B1922" ca="1">INDIRECT("'Room Details'!$C$1924")</f>
        <v>0</v>
      </c>
      <c r="C1922" cm="1">
        <f t="array" aca="1" ref="C1922" ca="1">INDIRECT("'Room Details'!$D$1924")</f>
        <v>0</v>
      </c>
      <c r="D1922" cm="1">
        <f t="array" aca="1" ref="D1922" ca="1">INDIRECT("'Room Details'!$E$1924")</f>
        <v>0</v>
      </c>
      <c r="E1922" t="str" cm="1">
        <f t="array" aca="1" ref="E1922" ca="1">INDIRECT("'Room Details'!$F$1924")</f>
        <v xml:space="preserve"> </v>
      </c>
      <c r="F1922" cm="1">
        <f t="array" aca="1" ref="F1922" ca="1">INDIRECT("'Room Details'!$G$1924")</f>
        <v>0</v>
      </c>
      <c r="G1922" cm="1">
        <f t="array" aca="1" ref="G1922" ca="1">INDIRECT("'Room Details'!$H$1924")</f>
        <v>0</v>
      </c>
      <c r="H1922" cm="1">
        <f t="array" aca="1" ref="H1922" ca="1">INDIRECT("'Room Details'!$I$1924")</f>
        <v>0</v>
      </c>
      <c r="I1922" cm="1">
        <f t="array" aca="1" ref="I1922" ca="1">INDIRECT("'Room Details'!$J$1924")</f>
        <v>0</v>
      </c>
      <c r="J1922" cm="1">
        <f t="array" aca="1" ref="J1922" ca="1">INDIRECT("'Room Details'!$K$1924")</f>
        <v>0</v>
      </c>
      <c r="K1922" t="str" cm="1">
        <f t="array" aca="1" ref="K1922" ca="1">INDIRECT("'Room Details'!$L$1924")</f>
        <v xml:space="preserve"> </v>
      </c>
      <c r="L1922" cm="1">
        <f t="array" aca="1" ref="L1922" ca="1">INDIRECT("'Room Details'!$M$1924")</f>
        <v>0</v>
      </c>
      <c r="M1922" cm="1">
        <f t="array" aca="1" ref="M1922" ca="1">INDIRECT("'Room Details'!$N$1924")</f>
        <v>0</v>
      </c>
      <c r="N1922" cm="1">
        <f t="array" aca="1" ref="N1922" ca="1">INDIRECT("'Room Details'!$O$1924")</f>
        <v>0</v>
      </c>
      <c r="O1922" cm="1">
        <f t="array" aca="1" ref="O1922" ca="1">INDIRECT("'Room Details'!$P$1924")</f>
        <v>0</v>
      </c>
    </row>
    <row r="1923" spans="1:15" x14ac:dyDescent="0.25">
      <c r="A1923" cm="1">
        <f t="array" aca="1" ref="A1923" ca="1">INDIRECT("'Room Details'!$B$1925")</f>
        <v>0</v>
      </c>
      <c r="B1923" cm="1">
        <f t="array" aca="1" ref="B1923" ca="1">INDIRECT("'Room Details'!$C$1925")</f>
        <v>0</v>
      </c>
      <c r="C1923" cm="1">
        <f t="array" aca="1" ref="C1923" ca="1">INDIRECT("'Room Details'!$D$1925")</f>
        <v>0</v>
      </c>
      <c r="D1923" cm="1">
        <f t="array" aca="1" ref="D1923" ca="1">INDIRECT("'Room Details'!$E$1925")</f>
        <v>0</v>
      </c>
      <c r="E1923" t="str" cm="1">
        <f t="array" aca="1" ref="E1923" ca="1">INDIRECT("'Room Details'!$F$1925")</f>
        <v xml:space="preserve"> </v>
      </c>
      <c r="F1923" cm="1">
        <f t="array" aca="1" ref="F1923" ca="1">INDIRECT("'Room Details'!$G$1925")</f>
        <v>0</v>
      </c>
      <c r="G1923" cm="1">
        <f t="array" aca="1" ref="G1923" ca="1">INDIRECT("'Room Details'!$H$1925")</f>
        <v>0</v>
      </c>
      <c r="H1923" cm="1">
        <f t="array" aca="1" ref="H1923" ca="1">INDIRECT("'Room Details'!$I$1925")</f>
        <v>0</v>
      </c>
      <c r="I1923" cm="1">
        <f t="array" aca="1" ref="I1923" ca="1">INDIRECT("'Room Details'!$J$1925")</f>
        <v>0</v>
      </c>
      <c r="J1923" cm="1">
        <f t="array" aca="1" ref="J1923" ca="1">INDIRECT("'Room Details'!$K$1925")</f>
        <v>0</v>
      </c>
      <c r="K1923" t="str" cm="1">
        <f t="array" aca="1" ref="K1923" ca="1">INDIRECT("'Room Details'!$L$1925")</f>
        <v xml:space="preserve"> </v>
      </c>
      <c r="L1923" cm="1">
        <f t="array" aca="1" ref="L1923" ca="1">INDIRECT("'Room Details'!$M$1925")</f>
        <v>0</v>
      </c>
      <c r="M1923" cm="1">
        <f t="array" aca="1" ref="M1923" ca="1">INDIRECT("'Room Details'!$N$1925")</f>
        <v>0</v>
      </c>
      <c r="N1923" cm="1">
        <f t="array" aca="1" ref="N1923" ca="1">INDIRECT("'Room Details'!$O$1925")</f>
        <v>0</v>
      </c>
      <c r="O1923" cm="1">
        <f t="array" aca="1" ref="O1923" ca="1">INDIRECT("'Room Details'!$P$1925")</f>
        <v>0</v>
      </c>
    </row>
    <row r="1924" spans="1:15" x14ac:dyDescent="0.25">
      <c r="A1924" cm="1">
        <f t="array" aca="1" ref="A1924" ca="1">INDIRECT("'Room Details'!$B$1926")</f>
        <v>0</v>
      </c>
      <c r="B1924" cm="1">
        <f t="array" aca="1" ref="B1924" ca="1">INDIRECT("'Room Details'!$C$1926")</f>
        <v>0</v>
      </c>
      <c r="C1924" cm="1">
        <f t="array" aca="1" ref="C1924" ca="1">INDIRECT("'Room Details'!$D$1926")</f>
        <v>0</v>
      </c>
      <c r="D1924" cm="1">
        <f t="array" aca="1" ref="D1924" ca="1">INDIRECT("'Room Details'!$E$1926")</f>
        <v>0</v>
      </c>
      <c r="E1924" t="str" cm="1">
        <f t="array" aca="1" ref="E1924" ca="1">INDIRECT("'Room Details'!$F$1926")</f>
        <v xml:space="preserve"> </v>
      </c>
      <c r="F1924" cm="1">
        <f t="array" aca="1" ref="F1924" ca="1">INDIRECT("'Room Details'!$G$1926")</f>
        <v>0</v>
      </c>
      <c r="G1924" cm="1">
        <f t="array" aca="1" ref="G1924" ca="1">INDIRECT("'Room Details'!$H$1926")</f>
        <v>0</v>
      </c>
      <c r="H1924" cm="1">
        <f t="array" aca="1" ref="H1924" ca="1">INDIRECT("'Room Details'!$I$1926")</f>
        <v>0</v>
      </c>
      <c r="I1924" cm="1">
        <f t="array" aca="1" ref="I1924" ca="1">INDIRECT("'Room Details'!$J$1926")</f>
        <v>0</v>
      </c>
      <c r="J1924" cm="1">
        <f t="array" aca="1" ref="J1924" ca="1">INDIRECT("'Room Details'!$K$1926")</f>
        <v>0</v>
      </c>
      <c r="K1924" t="str" cm="1">
        <f t="array" aca="1" ref="K1924" ca="1">INDIRECT("'Room Details'!$L$1926")</f>
        <v xml:space="preserve"> </v>
      </c>
      <c r="L1924" cm="1">
        <f t="array" aca="1" ref="L1924" ca="1">INDIRECT("'Room Details'!$M$1926")</f>
        <v>0</v>
      </c>
      <c r="M1924" cm="1">
        <f t="array" aca="1" ref="M1924" ca="1">INDIRECT("'Room Details'!$N$1926")</f>
        <v>0</v>
      </c>
      <c r="N1924" cm="1">
        <f t="array" aca="1" ref="N1924" ca="1">INDIRECT("'Room Details'!$O$1926")</f>
        <v>0</v>
      </c>
      <c r="O1924" cm="1">
        <f t="array" aca="1" ref="O1924" ca="1">INDIRECT("'Room Details'!$P$1926")</f>
        <v>0</v>
      </c>
    </row>
    <row r="1925" spans="1:15" x14ac:dyDescent="0.25">
      <c r="A1925" cm="1">
        <f t="array" aca="1" ref="A1925" ca="1">INDIRECT("'Room Details'!$B$1927")</f>
        <v>0</v>
      </c>
      <c r="B1925" cm="1">
        <f t="array" aca="1" ref="B1925" ca="1">INDIRECT("'Room Details'!$C$1927")</f>
        <v>0</v>
      </c>
      <c r="C1925" cm="1">
        <f t="array" aca="1" ref="C1925" ca="1">INDIRECT("'Room Details'!$D$1927")</f>
        <v>0</v>
      </c>
      <c r="D1925" cm="1">
        <f t="array" aca="1" ref="D1925" ca="1">INDIRECT("'Room Details'!$E$1927")</f>
        <v>0</v>
      </c>
      <c r="E1925" t="str" cm="1">
        <f t="array" aca="1" ref="E1925" ca="1">INDIRECT("'Room Details'!$F$1927")</f>
        <v xml:space="preserve"> </v>
      </c>
      <c r="F1925" cm="1">
        <f t="array" aca="1" ref="F1925" ca="1">INDIRECT("'Room Details'!$G$1927")</f>
        <v>0</v>
      </c>
      <c r="G1925" cm="1">
        <f t="array" aca="1" ref="G1925" ca="1">INDIRECT("'Room Details'!$H$1927")</f>
        <v>0</v>
      </c>
      <c r="H1925" cm="1">
        <f t="array" aca="1" ref="H1925" ca="1">INDIRECT("'Room Details'!$I$1927")</f>
        <v>0</v>
      </c>
      <c r="I1925" cm="1">
        <f t="array" aca="1" ref="I1925" ca="1">INDIRECT("'Room Details'!$J$1927")</f>
        <v>0</v>
      </c>
      <c r="J1925" cm="1">
        <f t="array" aca="1" ref="J1925" ca="1">INDIRECT("'Room Details'!$K$1927")</f>
        <v>0</v>
      </c>
      <c r="K1925" t="str" cm="1">
        <f t="array" aca="1" ref="K1925" ca="1">INDIRECT("'Room Details'!$L$1927")</f>
        <v xml:space="preserve"> </v>
      </c>
      <c r="L1925" cm="1">
        <f t="array" aca="1" ref="L1925" ca="1">INDIRECT("'Room Details'!$M$1927")</f>
        <v>0</v>
      </c>
      <c r="M1925" cm="1">
        <f t="array" aca="1" ref="M1925" ca="1">INDIRECT("'Room Details'!$N$1927")</f>
        <v>0</v>
      </c>
      <c r="N1925" cm="1">
        <f t="array" aca="1" ref="N1925" ca="1">INDIRECT("'Room Details'!$O$1927")</f>
        <v>0</v>
      </c>
      <c r="O1925" cm="1">
        <f t="array" aca="1" ref="O1925" ca="1">INDIRECT("'Room Details'!$P$1927")</f>
        <v>0</v>
      </c>
    </row>
    <row r="1926" spans="1:15" x14ac:dyDescent="0.25">
      <c r="A1926" cm="1">
        <f t="array" aca="1" ref="A1926" ca="1">INDIRECT("'Room Details'!$B$1928")</f>
        <v>0</v>
      </c>
      <c r="B1926" cm="1">
        <f t="array" aca="1" ref="B1926" ca="1">INDIRECT("'Room Details'!$C$1928")</f>
        <v>0</v>
      </c>
      <c r="C1926" cm="1">
        <f t="array" aca="1" ref="C1926" ca="1">INDIRECT("'Room Details'!$D$1928")</f>
        <v>0</v>
      </c>
      <c r="D1926" cm="1">
        <f t="array" aca="1" ref="D1926" ca="1">INDIRECT("'Room Details'!$E$1928")</f>
        <v>0</v>
      </c>
      <c r="E1926" t="str" cm="1">
        <f t="array" aca="1" ref="E1926" ca="1">INDIRECT("'Room Details'!$F$1928")</f>
        <v xml:space="preserve"> </v>
      </c>
      <c r="F1926" cm="1">
        <f t="array" aca="1" ref="F1926" ca="1">INDIRECT("'Room Details'!$G$1928")</f>
        <v>0</v>
      </c>
      <c r="G1926" cm="1">
        <f t="array" aca="1" ref="G1926" ca="1">INDIRECT("'Room Details'!$H$1928")</f>
        <v>0</v>
      </c>
      <c r="H1926" cm="1">
        <f t="array" aca="1" ref="H1926" ca="1">INDIRECT("'Room Details'!$I$1928")</f>
        <v>0</v>
      </c>
      <c r="I1926" cm="1">
        <f t="array" aca="1" ref="I1926" ca="1">INDIRECT("'Room Details'!$J$1928")</f>
        <v>0</v>
      </c>
      <c r="J1926" cm="1">
        <f t="array" aca="1" ref="J1926" ca="1">INDIRECT("'Room Details'!$K$1928")</f>
        <v>0</v>
      </c>
      <c r="K1926" t="str" cm="1">
        <f t="array" aca="1" ref="K1926" ca="1">INDIRECT("'Room Details'!$L$1928")</f>
        <v xml:space="preserve"> </v>
      </c>
      <c r="L1926" cm="1">
        <f t="array" aca="1" ref="L1926" ca="1">INDIRECT("'Room Details'!$M$1928")</f>
        <v>0</v>
      </c>
      <c r="M1926" cm="1">
        <f t="array" aca="1" ref="M1926" ca="1">INDIRECT("'Room Details'!$N$1928")</f>
        <v>0</v>
      </c>
      <c r="N1926" cm="1">
        <f t="array" aca="1" ref="N1926" ca="1">INDIRECT("'Room Details'!$O$1928")</f>
        <v>0</v>
      </c>
      <c r="O1926" cm="1">
        <f t="array" aca="1" ref="O1926" ca="1">INDIRECT("'Room Details'!$P$1928")</f>
        <v>0</v>
      </c>
    </row>
    <row r="1927" spans="1:15" x14ac:dyDescent="0.25">
      <c r="A1927" cm="1">
        <f t="array" aca="1" ref="A1927" ca="1">INDIRECT("'Room Details'!$B$1929")</f>
        <v>0</v>
      </c>
      <c r="B1927" cm="1">
        <f t="array" aca="1" ref="B1927" ca="1">INDIRECT("'Room Details'!$C$1929")</f>
        <v>0</v>
      </c>
      <c r="C1927" cm="1">
        <f t="array" aca="1" ref="C1927" ca="1">INDIRECT("'Room Details'!$D$1929")</f>
        <v>0</v>
      </c>
      <c r="D1927" cm="1">
        <f t="array" aca="1" ref="D1927" ca="1">INDIRECT("'Room Details'!$E$1929")</f>
        <v>0</v>
      </c>
      <c r="E1927" t="str" cm="1">
        <f t="array" aca="1" ref="E1927" ca="1">INDIRECT("'Room Details'!$F$1929")</f>
        <v xml:space="preserve"> </v>
      </c>
      <c r="F1927" cm="1">
        <f t="array" aca="1" ref="F1927" ca="1">INDIRECT("'Room Details'!$G$1929")</f>
        <v>0</v>
      </c>
      <c r="G1927" cm="1">
        <f t="array" aca="1" ref="G1927" ca="1">INDIRECT("'Room Details'!$H$1929")</f>
        <v>0</v>
      </c>
      <c r="H1927" cm="1">
        <f t="array" aca="1" ref="H1927" ca="1">INDIRECT("'Room Details'!$I$1929")</f>
        <v>0</v>
      </c>
      <c r="I1927" cm="1">
        <f t="array" aca="1" ref="I1927" ca="1">INDIRECT("'Room Details'!$J$1929")</f>
        <v>0</v>
      </c>
      <c r="J1927" cm="1">
        <f t="array" aca="1" ref="J1927" ca="1">INDIRECT("'Room Details'!$K$1929")</f>
        <v>0</v>
      </c>
      <c r="K1927" t="str" cm="1">
        <f t="array" aca="1" ref="K1927" ca="1">INDIRECT("'Room Details'!$L$1929")</f>
        <v xml:space="preserve"> </v>
      </c>
      <c r="L1927" cm="1">
        <f t="array" aca="1" ref="L1927" ca="1">INDIRECT("'Room Details'!$M$1929")</f>
        <v>0</v>
      </c>
      <c r="M1927" cm="1">
        <f t="array" aca="1" ref="M1927" ca="1">INDIRECT("'Room Details'!$N$1929")</f>
        <v>0</v>
      </c>
      <c r="N1927" cm="1">
        <f t="array" aca="1" ref="N1927" ca="1">INDIRECT("'Room Details'!$O$1929")</f>
        <v>0</v>
      </c>
      <c r="O1927" cm="1">
        <f t="array" aca="1" ref="O1927" ca="1">INDIRECT("'Room Details'!$P$1929")</f>
        <v>0</v>
      </c>
    </row>
    <row r="1928" spans="1:15" x14ac:dyDescent="0.25">
      <c r="A1928" cm="1">
        <f t="array" aca="1" ref="A1928" ca="1">INDIRECT("'Room Details'!$B$1930")</f>
        <v>0</v>
      </c>
      <c r="B1928" cm="1">
        <f t="array" aca="1" ref="B1928" ca="1">INDIRECT("'Room Details'!$C$1930")</f>
        <v>0</v>
      </c>
      <c r="C1928" cm="1">
        <f t="array" aca="1" ref="C1928" ca="1">INDIRECT("'Room Details'!$D$1930")</f>
        <v>0</v>
      </c>
      <c r="D1928" cm="1">
        <f t="array" aca="1" ref="D1928" ca="1">INDIRECT("'Room Details'!$E$1930")</f>
        <v>0</v>
      </c>
      <c r="E1928" t="str" cm="1">
        <f t="array" aca="1" ref="E1928" ca="1">INDIRECT("'Room Details'!$F$1930")</f>
        <v xml:space="preserve"> </v>
      </c>
      <c r="F1928" cm="1">
        <f t="array" aca="1" ref="F1928" ca="1">INDIRECT("'Room Details'!$G$1930")</f>
        <v>0</v>
      </c>
      <c r="G1928" cm="1">
        <f t="array" aca="1" ref="G1928" ca="1">INDIRECT("'Room Details'!$H$1930")</f>
        <v>0</v>
      </c>
      <c r="H1928" cm="1">
        <f t="array" aca="1" ref="H1928" ca="1">INDIRECT("'Room Details'!$I$1930")</f>
        <v>0</v>
      </c>
      <c r="I1928" cm="1">
        <f t="array" aca="1" ref="I1928" ca="1">INDIRECT("'Room Details'!$J$1930")</f>
        <v>0</v>
      </c>
      <c r="J1928" cm="1">
        <f t="array" aca="1" ref="J1928" ca="1">INDIRECT("'Room Details'!$K$1930")</f>
        <v>0</v>
      </c>
      <c r="K1928" t="str" cm="1">
        <f t="array" aca="1" ref="K1928" ca="1">INDIRECT("'Room Details'!$L$1930")</f>
        <v xml:space="preserve"> </v>
      </c>
      <c r="L1928" cm="1">
        <f t="array" aca="1" ref="L1928" ca="1">INDIRECT("'Room Details'!$M$1930")</f>
        <v>0</v>
      </c>
      <c r="M1928" cm="1">
        <f t="array" aca="1" ref="M1928" ca="1">INDIRECT("'Room Details'!$N$1930")</f>
        <v>0</v>
      </c>
      <c r="N1928" cm="1">
        <f t="array" aca="1" ref="N1928" ca="1">INDIRECT("'Room Details'!$O$1930")</f>
        <v>0</v>
      </c>
      <c r="O1928" cm="1">
        <f t="array" aca="1" ref="O1928" ca="1">INDIRECT("'Room Details'!$P$1930")</f>
        <v>0</v>
      </c>
    </row>
    <row r="1929" spans="1:15" x14ac:dyDescent="0.25">
      <c r="A1929" cm="1">
        <f t="array" aca="1" ref="A1929" ca="1">INDIRECT("'Room Details'!$B$1931")</f>
        <v>0</v>
      </c>
      <c r="B1929" cm="1">
        <f t="array" aca="1" ref="B1929" ca="1">INDIRECT("'Room Details'!$C$1931")</f>
        <v>0</v>
      </c>
      <c r="C1929" cm="1">
        <f t="array" aca="1" ref="C1929" ca="1">INDIRECT("'Room Details'!$D$1931")</f>
        <v>0</v>
      </c>
      <c r="D1929" cm="1">
        <f t="array" aca="1" ref="D1929" ca="1">INDIRECT("'Room Details'!$E$1931")</f>
        <v>0</v>
      </c>
      <c r="E1929" t="str" cm="1">
        <f t="array" aca="1" ref="E1929" ca="1">INDIRECT("'Room Details'!$F$1931")</f>
        <v xml:space="preserve"> </v>
      </c>
      <c r="F1929" cm="1">
        <f t="array" aca="1" ref="F1929" ca="1">INDIRECT("'Room Details'!$G$1931")</f>
        <v>0</v>
      </c>
      <c r="G1929" cm="1">
        <f t="array" aca="1" ref="G1929" ca="1">INDIRECT("'Room Details'!$H$1931")</f>
        <v>0</v>
      </c>
      <c r="H1929" cm="1">
        <f t="array" aca="1" ref="H1929" ca="1">INDIRECT("'Room Details'!$I$1931")</f>
        <v>0</v>
      </c>
      <c r="I1929" cm="1">
        <f t="array" aca="1" ref="I1929" ca="1">INDIRECT("'Room Details'!$J$1931")</f>
        <v>0</v>
      </c>
      <c r="J1929" cm="1">
        <f t="array" aca="1" ref="J1929" ca="1">INDIRECT("'Room Details'!$K$1931")</f>
        <v>0</v>
      </c>
      <c r="K1929" t="str" cm="1">
        <f t="array" aca="1" ref="K1929" ca="1">INDIRECT("'Room Details'!$L$1931")</f>
        <v xml:space="preserve"> </v>
      </c>
      <c r="L1929" cm="1">
        <f t="array" aca="1" ref="L1929" ca="1">INDIRECT("'Room Details'!$M$1931")</f>
        <v>0</v>
      </c>
      <c r="M1929" cm="1">
        <f t="array" aca="1" ref="M1929" ca="1">INDIRECT("'Room Details'!$N$1931")</f>
        <v>0</v>
      </c>
      <c r="N1929" cm="1">
        <f t="array" aca="1" ref="N1929" ca="1">INDIRECT("'Room Details'!$O$1931")</f>
        <v>0</v>
      </c>
      <c r="O1929" cm="1">
        <f t="array" aca="1" ref="O1929" ca="1">INDIRECT("'Room Details'!$P$1931")</f>
        <v>0</v>
      </c>
    </row>
    <row r="1930" spans="1:15" x14ac:dyDescent="0.25">
      <c r="A1930" cm="1">
        <f t="array" aca="1" ref="A1930" ca="1">INDIRECT("'Room Details'!$B$1932")</f>
        <v>0</v>
      </c>
      <c r="B1930" cm="1">
        <f t="array" aca="1" ref="B1930" ca="1">INDIRECT("'Room Details'!$C$1932")</f>
        <v>0</v>
      </c>
      <c r="C1930" cm="1">
        <f t="array" aca="1" ref="C1930" ca="1">INDIRECT("'Room Details'!$D$1932")</f>
        <v>0</v>
      </c>
      <c r="D1930" cm="1">
        <f t="array" aca="1" ref="D1930" ca="1">INDIRECT("'Room Details'!$E$1932")</f>
        <v>0</v>
      </c>
      <c r="E1930" t="str" cm="1">
        <f t="array" aca="1" ref="E1930" ca="1">INDIRECT("'Room Details'!$F$1932")</f>
        <v xml:space="preserve"> </v>
      </c>
      <c r="F1930" cm="1">
        <f t="array" aca="1" ref="F1930" ca="1">INDIRECT("'Room Details'!$G$1932")</f>
        <v>0</v>
      </c>
      <c r="G1930" cm="1">
        <f t="array" aca="1" ref="G1930" ca="1">INDIRECT("'Room Details'!$H$1932")</f>
        <v>0</v>
      </c>
      <c r="H1930" cm="1">
        <f t="array" aca="1" ref="H1930" ca="1">INDIRECT("'Room Details'!$I$1932")</f>
        <v>0</v>
      </c>
      <c r="I1930" cm="1">
        <f t="array" aca="1" ref="I1930" ca="1">INDIRECT("'Room Details'!$J$1932")</f>
        <v>0</v>
      </c>
      <c r="J1930" cm="1">
        <f t="array" aca="1" ref="J1930" ca="1">INDIRECT("'Room Details'!$K$1932")</f>
        <v>0</v>
      </c>
      <c r="K1930" t="str" cm="1">
        <f t="array" aca="1" ref="K1930" ca="1">INDIRECT("'Room Details'!$L$1932")</f>
        <v xml:space="preserve"> </v>
      </c>
      <c r="L1930" cm="1">
        <f t="array" aca="1" ref="L1930" ca="1">INDIRECT("'Room Details'!$M$1932")</f>
        <v>0</v>
      </c>
      <c r="M1930" cm="1">
        <f t="array" aca="1" ref="M1930" ca="1">INDIRECT("'Room Details'!$N$1932")</f>
        <v>0</v>
      </c>
      <c r="N1930" cm="1">
        <f t="array" aca="1" ref="N1930" ca="1">INDIRECT("'Room Details'!$O$1932")</f>
        <v>0</v>
      </c>
      <c r="O1930" cm="1">
        <f t="array" aca="1" ref="O1930" ca="1">INDIRECT("'Room Details'!$P$1932")</f>
        <v>0</v>
      </c>
    </row>
    <row r="1931" spans="1:15" x14ac:dyDescent="0.25">
      <c r="A1931" cm="1">
        <f t="array" aca="1" ref="A1931" ca="1">INDIRECT("'Room Details'!$B$1933")</f>
        <v>0</v>
      </c>
      <c r="B1931" cm="1">
        <f t="array" aca="1" ref="B1931" ca="1">INDIRECT("'Room Details'!$C$1933")</f>
        <v>0</v>
      </c>
      <c r="C1931" cm="1">
        <f t="array" aca="1" ref="C1931" ca="1">INDIRECT("'Room Details'!$D$1933")</f>
        <v>0</v>
      </c>
      <c r="D1931" cm="1">
        <f t="array" aca="1" ref="D1931" ca="1">INDIRECT("'Room Details'!$E$1933")</f>
        <v>0</v>
      </c>
      <c r="E1931" t="str" cm="1">
        <f t="array" aca="1" ref="E1931" ca="1">INDIRECT("'Room Details'!$F$1933")</f>
        <v xml:space="preserve"> </v>
      </c>
      <c r="F1931" cm="1">
        <f t="array" aca="1" ref="F1931" ca="1">INDIRECT("'Room Details'!$G$1933")</f>
        <v>0</v>
      </c>
      <c r="G1931" cm="1">
        <f t="array" aca="1" ref="G1931" ca="1">INDIRECT("'Room Details'!$H$1933")</f>
        <v>0</v>
      </c>
      <c r="H1931" cm="1">
        <f t="array" aca="1" ref="H1931" ca="1">INDIRECT("'Room Details'!$I$1933")</f>
        <v>0</v>
      </c>
      <c r="I1931" cm="1">
        <f t="array" aca="1" ref="I1931" ca="1">INDIRECT("'Room Details'!$J$1933")</f>
        <v>0</v>
      </c>
      <c r="J1931" cm="1">
        <f t="array" aca="1" ref="J1931" ca="1">INDIRECT("'Room Details'!$K$1933")</f>
        <v>0</v>
      </c>
      <c r="K1931" t="str" cm="1">
        <f t="array" aca="1" ref="K1931" ca="1">INDIRECT("'Room Details'!$L$1933")</f>
        <v xml:space="preserve"> </v>
      </c>
      <c r="L1931" cm="1">
        <f t="array" aca="1" ref="L1931" ca="1">INDIRECT("'Room Details'!$M$1933")</f>
        <v>0</v>
      </c>
      <c r="M1931" cm="1">
        <f t="array" aca="1" ref="M1931" ca="1">INDIRECT("'Room Details'!$N$1933")</f>
        <v>0</v>
      </c>
      <c r="N1931" cm="1">
        <f t="array" aca="1" ref="N1931" ca="1">INDIRECT("'Room Details'!$O$1933")</f>
        <v>0</v>
      </c>
      <c r="O1931" cm="1">
        <f t="array" aca="1" ref="O1931" ca="1">INDIRECT("'Room Details'!$P$1933")</f>
        <v>0</v>
      </c>
    </row>
    <row r="1932" spans="1:15" x14ac:dyDescent="0.25">
      <c r="A1932" cm="1">
        <f t="array" aca="1" ref="A1932" ca="1">INDIRECT("'Room Details'!$B$1934")</f>
        <v>0</v>
      </c>
      <c r="B1932" cm="1">
        <f t="array" aca="1" ref="B1932" ca="1">INDIRECT("'Room Details'!$C$1934")</f>
        <v>0</v>
      </c>
      <c r="C1932" cm="1">
        <f t="array" aca="1" ref="C1932" ca="1">INDIRECT("'Room Details'!$D$1934")</f>
        <v>0</v>
      </c>
      <c r="D1932" cm="1">
        <f t="array" aca="1" ref="D1932" ca="1">INDIRECT("'Room Details'!$E$1934")</f>
        <v>0</v>
      </c>
      <c r="E1932" t="str" cm="1">
        <f t="array" aca="1" ref="E1932" ca="1">INDIRECT("'Room Details'!$F$1934")</f>
        <v xml:space="preserve"> </v>
      </c>
      <c r="F1932" cm="1">
        <f t="array" aca="1" ref="F1932" ca="1">INDIRECT("'Room Details'!$G$1934")</f>
        <v>0</v>
      </c>
      <c r="G1932" cm="1">
        <f t="array" aca="1" ref="G1932" ca="1">INDIRECT("'Room Details'!$H$1934")</f>
        <v>0</v>
      </c>
      <c r="H1932" cm="1">
        <f t="array" aca="1" ref="H1932" ca="1">INDIRECT("'Room Details'!$I$1934")</f>
        <v>0</v>
      </c>
      <c r="I1932" cm="1">
        <f t="array" aca="1" ref="I1932" ca="1">INDIRECT("'Room Details'!$J$1934")</f>
        <v>0</v>
      </c>
      <c r="J1932" cm="1">
        <f t="array" aca="1" ref="J1932" ca="1">INDIRECT("'Room Details'!$K$1934")</f>
        <v>0</v>
      </c>
      <c r="K1932" t="str" cm="1">
        <f t="array" aca="1" ref="K1932" ca="1">INDIRECT("'Room Details'!$L$1934")</f>
        <v xml:space="preserve"> </v>
      </c>
      <c r="L1932" cm="1">
        <f t="array" aca="1" ref="L1932" ca="1">INDIRECT("'Room Details'!$M$1934")</f>
        <v>0</v>
      </c>
      <c r="M1932" cm="1">
        <f t="array" aca="1" ref="M1932" ca="1">INDIRECT("'Room Details'!$N$1934")</f>
        <v>0</v>
      </c>
      <c r="N1932" cm="1">
        <f t="array" aca="1" ref="N1932" ca="1">INDIRECT("'Room Details'!$O$1934")</f>
        <v>0</v>
      </c>
      <c r="O1932" cm="1">
        <f t="array" aca="1" ref="O1932" ca="1">INDIRECT("'Room Details'!$P$1934")</f>
        <v>0</v>
      </c>
    </row>
    <row r="1933" spans="1:15" x14ac:dyDescent="0.25">
      <c r="A1933" cm="1">
        <f t="array" aca="1" ref="A1933" ca="1">INDIRECT("'Room Details'!$B$1935")</f>
        <v>0</v>
      </c>
      <c r="B1933" cm="1">
        <f t="array" aca="1" ref="B1933" ca="1">INDIRECT("'Room Details'!$C$1935")</f>
        <v>0</v>
      </c>
      <c r="C1933" cm="1">
        <f t="array" aca="1" ref="C1933" ca="1">INDIRECT("'Room Details'!$D$1935")</f>
        <v>0</v>
      </c>
      <c r="D1933" cm="1">
        <f t="array" aca="1" ref="D1933" ca="1">INDIRECT("'Room Details'!$E$1935")</f>
        <v>0</v>
      </c>
      <c r="E1933" t="str" cm="1">
        <f t="array" aca="1" ref="E1933" ca="1">INDIRECT("'Room Details'!$F$1935")</f>
        <v xml:space="preserve"> </v>
      </c>
      <c r="F1933" cm="1">
        <f t="array" aca="1" ref="F1933" ca="1">INDIRECT("'Room Details'!$G$1935")</f>
        <v>0</v>
      </c>
      <c r="G1933" cm="1">
        <f t="array" aca="1" ref="G1933" ca="1">INDIRECT("'Room Details'!$H$1935")</f>
        <v>0</v>
      </c>
      <c r="H1933" cm="1">
        <f t="array" aca="1" ref="H1933" ca="1">INDIRECT("'Room Details'!$I$1935")</f>
        <v>0</v>
      </c>
      <c r="I1933" cm="1">
        <f t="array" aca="1" ref="I1933" ca="1">INDIRECT("'Room Details'!$J$1935")</f>
        <v>0</v>
      </c>
      <c r="J1933" cm="1">
        <f t="array" aca="1" ref="J1933" ca="1">INDIRECT("'Room Details'!$K$1935")</f>
        <v>0</v>
      </c>
      <c r="K1933" t="str" cm="1">
        <f t="array" aca="1" ref="K1933" ca="1">INDIRECT("'Room Details'!$L$1935")</f>
        <v xml:space="preserve"> </v>
      </c>
      <c r="L1933" cm="1">
        <f t="array" aca="1" ref="L1933" ca="1">INDIRECT("'Room Details'!$M$1935")</f>
        <v>0</v>
      </c>
      <c r="M1933" cm="1">
        <f t="array" aca="1" ref="M1933" ca="1">INDIRECT("'Room Details'!$N$1935")</f>
        <v>0</v>
      </c>
      <c r="N1933" cm="1">
        <f t="array" aca="1" ref="N1933" ca="1">INDIRECT("'Room Details'!$O$1935")</f>
        <v>0</v>
      </c>
      <c r="O1933" cm="1">
        <f t="array" aca="1" ref="O1933" ca="1">INDIRECT("'Room Details'!$P$1935")</f>
        <v>0</v>
      </c>
    </row>
    <row r="1934" spans="1:15" x14ac:dyDescent="0.25">
      <c r="A1934" cm="1">
        <f t="array" aca="1" ref="A1934" ca="1">INDIRECT("'Room Details'!$B$1936")</f>
        <v>0</v>
      </c>
      <c r="B1934" cm="1">
        <f t="array" aca="1" ref="B1934" ca="1">INDIRECT("'Room Details'!$C$1936")</f>
        <v>0</v>
      </c>
      <c r="C1934" cm="1">
        <f t="array" aca="1" ref="C1934" ca="1">INDIRECT("'Room Details'!$D$1936")</f>
        <v>0</v>
      </c>
      <c r="D1934" cm="1">
        <f t="array" aca="1" ref="D1934" ca="1">INDIRECT("'Room Details'!$E$1936")</f>
        <v>0</v>
      </c>
      <c r="E1934" t="str" cm="1">
        <f t="array" aca="1" ref="E1934" ca="1">INDIRECT("'Room Details'!$F$1936")</f>
        <v xml:space="preserve"> </v>
      </c>
      <c r="F1934" cm="1">
        <f t="array" aca="1" ref="F1934" ca="1">INDIRECT("'Room Details'!$G$1936")</f>
        <v>0</v>
      </c>
      <c r="G1934" cm="1">
        <f t="array" aca="1" ref="G1934" ca="1">INDIRECT("'Room Details'!$H$1936")</f>
        <v>0</v>
      </c>
      <c r="H1934" cm="1">
        <f t="array" aca="1" ref="H1934" ca="1">INDIRECT("'Room Details'!$I$1936")</f>
        <v>0</v>
      </c>
      <c r="I1934" cm="1">
        <f t="array" aca="1" ref="I1934" ca="1">INDIRECT("'Room Details'!$J$1936")</f>
        <v>0</v>
      </c>
      <c r="J1934" cm="1">
        <f t="array" aca="1" ref="J1934" ca="1">INDIRECT("'Room Details'!$K$1936")</f>
        <v>0</v>
      </c>
      <c r="K1934" t="str" cm="1">
        <f t="array" aca="1" ref="K1934" ca="1">INDIRECT("'Room Details'!$L$1936")</f>
        <v xml:space="preserve"> </v>
      </c>
      <c r="L1934" cm="1">
        <f t="array" aca="1" ref="L1934" ca="1">INDIRECT("'Room Details'!$M$1936")</f>
        <v>0</v>
      </c>
      <c r="M1934" cm="1">
        <f t="array" aca="1" ref="M1934" ca="1">INDIRECT("'Room Details'!$N$1936")</f>
        <v>0</v>
      </c>
      <c r="N1934" cm="1">
        <f t="array" aca="1" ref="N1934" ca="1">INDIRECT("'Room Details'!$O$1936")</f>
        <v>0</v>
      </c>
      <c r="O1934" cm="1">
        <f t="array" aca="1" ref="O1934" ca="1">INDIRECT("'Room Details'!$P$1936")</f>
        <v>0</v>
      </c>
    </row>
    <row r="1935" spans="1:15" x14ac:dyDescent="0.25">
      <c r="A1935" cm="1">
        <f t="array" aca="1" ref="A1935" ca="1">INDIRECT("'Room Details'!$B$1937")</f>
        <v>0</v>
      </c>
      <c r="B1935" cm="1">
        <f t="array" aca="1" ref="B1935" ca="1">INDIRECT("'Room Details'!$C$1937")</f>
        <v>0</v>
      </c>
      <c r="C1935" cm="1">
        <f t="array" aca="1" ref="C1935" ca="1">INDIRECT("'Room Details'!$D$1937")</f>
        <v>0</v>
      </c>
      <c r="D1935" cm="1">
        <f t="array" aca="1" ref="D1935" ca="1">INDIRECT("'Room Details'!$E$1937")</f>
        <v>0</v>
      </c>
      <c r="E1935" t="str" cm="1">
        <f t="array" aca="1" ref="E1935" ca="1">INDIRECT("'Room Details'!$F$1937")</f>
        <v xml:space="preserve"> </v>
      </c>
      <c r="F1935" cm="1">
        <f t="array" aca="1" ref="F1935" ca="1">INDIRECT("'Room Details'!$G$1937")</f>
        <v>0</v>
      </c>
      <c r="G1935" cm="1">
        <f t="array" aca="1" ref="G1935" ca="1">INDIRECT("'Room Details'!$H$1937")</f>
        <v>0</v>
      </c>
      <c r="H1935" cm="1">
        <f t="array" aca="1" ref="H1935" ca="1">INDIRECT("'Room Details'!$I$1937")</f>
        <v>0</v>
      </c>
      <c r="I1935" cm="1">
        <f t="array" aca="1" ref="I1935" ca="1">INDIRECT("'Room Details'!$J$1937")</f>
        <v>0</v>
      </c>
      <c r="J1935" cm="1">
        <f t="array" aca="1" ref="J1935" ca="1">INDIRECT("'Room Details'!$K$1937")</f>
        <v>0</v>
      </c>
      <c r="K1935" t="str" cm="1">
        <f t="array" aca="1" ref="K1935" ca="1">INDIRECT("'Room Details'!$L$1937")</f>
        <v xml:space="preserve"> </v>
      </c>
      <c r="L1935" cm="1">
        <f t="array" aca="1" ref="L1935" ca="1">INDIRECT("'Room Details'!$M$1937")</f>
        <v>0</v>
      </c>
      <c r="M1935" cm="1">
        <f t="array" aca="1" ref="M1935" ca="1">INDIRECT("'Room Details'!$N$1937")</f>
        <v>0</v>
      </c>
      <c r="N1935" cm="1">
        <f t="array" aca="1" ref="N1935" ca="1">INDIRECT("'Room Details'!$O$1937")</f>
        <v>0</v>
      </c>
      <c r="O1935" cm="1">
        <f t="array" aca="1" ref="O1935" ca="1">INDIRECT("'Room Details'!$P$1937")</f>
        <v>0</v>
      </c>
    </row>
    <row r="1936" spans="1:15" x14ac:dyDescent="0.25">
      <c r="A1936" cm="1">
        <f t="array" aca="1" ref="A1936" ca="1">INDIRECT("'Room Details'!$B$1938")</f>
        <v>0</v>
      </c>
      <c r="B1936" cm="1">
        <f t="array" aca="1" ref="B1936" ca="1">INDIRECT("'Room Details'!$C$1938")</f>
        <v>0</v>
      </c>
      <c r="C1936" cm="1">
        <f t="array" aca="1" ref="C1936" ca="1">INDIRECT("'Room Details'!$D$1938")</f>
        <v>0</v>
      </c>
      <c r="D1936" cm="1">
        <f t="array" aca="1" ref="D1936" ca="1">INDIRECT("'Room Details'!$E$1938")</f>
        <v>0</v>
      </c>
      <c r="E1936" t="str" cm="1">
        <f t="array" aca="1" ref="E1936" ca="1">INDIRECT("'Room Details'!$F$1938")</f>
        <v xml:space="preserve"> </v>
      </c>
      <c r="F1936" cm="1">
        <f t="array" aca="1" ref="F1936" ca="1">INDIRECT("'Room Details'!$G$1938")</f>
        <v>0</v>
      </c>
      <c r="G1936" cm="1">
        <f t="array" aca="1" ref="G1936" ca="1">INDIRECT("'Room Details'!$H$1938")</f>
        <v>0</v>
      </c>
      <c r="H1936" cm="1">
        <f t="array" aca="1" ref="H1936" ca="1">INDIRECT("'Room Details'!$I$1938")</f>
        <v>0</v>
      </c>
      <c r="I1936" cm="1">
        <f t="array" aca="1" ref="I1936" ca="1">INDIRECT("'Room Details'!$J$1938")</f>
        <v>0</v>
      </c>
      <c r="J1936" cm="1">
        <f t="array" aca="1" ref="J1936" ca="1">INDIRECT("'Room Details'!$K$1938")</f>
        <v>0</v>
      </c>
      <c r="K1936" t="str" cm="1">
        <f t="array" aca="1" ref="K1936" ca="1">INDIRECT("'Room Details'!$L$1938")</f>
        <v xml:space="preserve"> </v>
      </c>
      <c r="L1936" cm="1">
        <f t="array" aca="1" ref="L1936" ca="1">INDIRECT("'Room Details'!$M$1938")</f>
        <v>0</v>
      </c>
      <c r="M1936" cm="1">
        <f t="array" aca="1" ref="M1936" ca="1">INDIRECT("'Room Details'!$N$1938")</f>
        <v>0</v>
      </c>
      <c r="N1936" cm="1">
        <f t="array" aca="1" ref="N1936" ca="1">INDIRECT("'Room Details'!$O$1938")</f>
        <v>0</v>
      </c>
      <c r="O1936" cm="1">
        <f t="array" aca="1" ref="O1936" ca="1">INDIRECT("'Room Details'!$P$1938")</f>
        <v>0</v>
      </c>
    </row>
    <row r="1937" spans="1:15" x14ac:dyDescent="0.25">
      <c r="A1937" cm="1">
        <f t="array" aca="1" ref="A1937" ca="1">INDIRECT("'Room Details'!$B$1939")</f>
        <v>0</v>
      </c>
      <c r="B1937" cm="1">
        <f t="array" aca="1" ref="B1937" ca="1">INDIRECT("'Room Details'!$C$1939")</f>
        <v>0</v>
      </c>
      <c r="C1937" cm="1">
        <f t="array" aca="1" ref="C1937" ca="1">INDIRECT("'Room Details'!$D$1939")</f>
        <v>0</v>
      </c>
      <c r="D1937" cm="1">
        <f t="array" aca="1" ref="D1937" ca="1">INDIRECT("'Room Details'!$E$1939")</f>
        <v>0</v>
      </c>
      <c r="E1937" t="str" cm="1">
        <f t="array" aca="1" ref="E1937" ca="1">INDIRECT("'Room Details'!$F$1939")</f>
        <v xml:space="preserve"> </v>
      </c>
      <c r="F1937" cm="1">
        <f t="array" aca="1" ref="F1937" ca="1">INDIRECT("'Room Details'!$G$1939")</f>
        <v>0</v>
      </c>
      <c r="G1937" cm="1">
        <f t="array" aca="1" ref="G1937" ca="1">INDIRECT("'Room Details'!$H$1939")</f>
        <v>0</v>
      </c>
      <c r="H1937" cm="1">
        <f t="array" aca="1" ref="H1937" ca="1">INDIRECT("'Room Details'!$I$1939")</f>
        <v>0</v>
      </c>
      <c r="I1937" cm="1">
        <f t="array" aca="1" ref="I1937" ca="1">INDIRECT("'Room Details'!$J$1939")</f>
        <v>0</v>
      </c>
      <c r="J1937" cm="1">
        <f t="array" aca="1" ref="J1937" ca="1">INDIRECT("'Room Details'!$K$1939")</f>
        <v>0</v>
      </c>
      <c r="K1937" t="str" cm="1">
        <f t="array" aca="1" ref="K1937" ca="1">INDIRECT("'Room Details'!$L$1939")</f>
        <v xml:space="preserve"> </v>
      </c>
      <c r="L1937" cm="1">
        <f t="array" aca="1" ref="L1937" ca="1">INDIRECT("'Room Details'!$M$1939")</f>
        <v>0</v>
      </c>
      <c r="M1937" cm="1">
        <f t="array" aca="1" ref="M1937" ca="1">INDIRECT("'Room Details'!$N$1939")</f>
        <v>0</v>
      </c>
      <c r="N1937" cm="1">
        <f t="array" aca="1" ref="N1937" ca="1">INDIRECT("'Room Details'!$O$1939")</f>
        <v>0</v>
      </c>
      <c r="O1937" cm="1">
        <f t="array" aca="1" ref="O1937" ca="1">INDIRECT("'Room Details'!$P$1939")</f>
        <v>0</v>
      </c>
    </row>
    <row r="1938" spans="1:15" x14ac:dyDescent="0.25">
      <c r="A1938" cm="1">
        <f t="array" aca="1" ref="A1938" ca="1">INDIRECT("'Room Details'!$B$1940")</f>
        <v>0</v>
      </c>
      <c r="B1938" cm="1">
        <f t="array" aca="1" ref="B1938" ca="1">INDIRECT("'Room Details'!$C$1940")</f>
        <v>0</v>
      </c>
      <c r="C1938" cm="1">
        <f t="array" aca="1" ref="C1938" ca="1">INDIRECT("'Room Details'!$D$1940")</f>
        <v>0</v>
      </c>
      <c r="D1938" cm="1">
        <f t="array" aca="1" ref="D1938" ca="1">INDIRECT("'Room Details'!$E$1940")</f>
        <v>0</v>
      </c>
      <c r="E1938" t="str" cm="1">
        <f t="array" aca="1" ref="E1938" ca="1">INDIRECT("'Room Details'!$F$1940")</f>
        <v xml:space="preserve"> </v>
      </c>
      <c r="F1938" cm="1">
        <f t="array" aca="1" ref="F1938" ca="1">INDIRECT("'Room Details'!$G$1940")</f>
        <v>0</v>
      </c>
      <c r="G1938" cm="1">
        <f t="array" aca="1" ref="G1938" ca="1">INDIRECT("'Room Details'!$H$1940")</f>
        <v>0</v>
      </c>
      <c r="H1938" cm="1">
        <f t="array" aca="1" ref="H1938" ca="1">INDIRECT("'Room Details'!$I$1940")</f>
        <v>0</v>
      </c>
      <c r="I1938" cm="1">
        <f t="array" aca="1" ref="I1938" ca="1">INDIRECT("'Room Details'!$J$1940")</f>
        <v>0</v>
      </c>
      <c r="J1938" cm="1">
        <f t="array" aca="1" ref="J1938" ca="1">INDIRECT("'Room Details'!$K$1940")</f>
        <v>0</v>
      </c>
      <c r="K1938" t="str" cm="1">
        <f t="array" aca="1" ref="K1938" ca="1">INDIRECT("'Room Details'!$L$1940")</f>
        <v xml:space="preserve"> </v>
      </c>
      <c r="L1938" cm="1">
        <f t="array" aca="1" ref="L1938" ca="1">INDIRECT("'Room Details'!$M$1940")</f>
        <v>0</v>
      </c>
      <c r="M1938" cm="1">
        <f t="array" aca="1" ref="M1938" ca="1">INDIRECT("'Room Details'!$N$1940")</f>
        <v>0</v>
      </c>
      <c r="N1938" cm="1">
        <f t="array" aca="1" ref="N1938" ca="1">INDIRECT("'Room Details'!$O$1940")</f>
        <v>0</v>
      </c>
      <c r="O1938" cm="1">
        <f t="array" aca="1" ref="O1938" ca="1">INDIRECT("'Room Details'!$P$1940")</f>
        <v>0</v>
      </c>
    </row>
    <row r="1939" spans="1:15" x14ac:dyDescent="0.25">
      <c r="A1939" cm="1">
        <f t="array" aca="1" ref="A1939" ca="1">INDIRECT("'Room Details'!$B$1941")</f>
        <v>0</v>
      </c>
      <c r="B1939" cm="1">
        <f t="array" aca="1" ref="B1939" ca="1">INDIRECT("'Room Details'!$C$1941")</f>
        <v>0</v>
      </c>
      <c r="C1939" cm="1">
        <f t="array" aca="1" ref="C1939" ca="1">INDIRECT("'Room Details'!$D$1941")</f>
        <v>0</v>
      </c>
      <c r="D1939" cm="1">
        <f t="array" aca="1" ref="D1939" ca="1">INDIRECT("'Room Details'!$E$1941")</f>
        <v>0</v>
      </c>
      <c r="E1939" t="str" cm="1">
        <f t="array" aca="1" ref="E1939" ca="1">INDIRECT("'Room Details'!$F$1941")</f>
        <v xml:space="preserve"> </v>
      </c>
      <c r="F1939" cm="1">
        <f t="array" aca="1" ref="F1939" ca="1">INDIRECT("'Room Details'!$G$1941")</f>
        <v>0</v>
      </c>
      <c r="G1939" cm="1">
        <f t="array" aca="1" ref="G1939" ca="1">INDIRECT("'Room Details'!$H$1941")</f>
        <v>0</v>
      </c>
      <c r="H1939" cm="1">
        <f t="array" aca="1" ref="H1939" ca="1">INDIRECT("'Room Details'!$I$1941")</f>
        <v>0</v>
      </c>
      <c r="I1939" cm="1">
        <f t="array" aca="1" ref="I1939" ca="1">INDIRECT("'Room Details'!$J$1941")</f>
        <v>0</v>
      </c>
      <c r="J1939" cm="1">
        <f t="array" aca="1" ref="J1939" ca="1">INDIRECT("'Room Details'!$K$1941")</f>
        <v>0</v>
      </c>
      <c r="K1939" t="str" cm="1">
        <f t="array" aca="1" ref="K1939" ca="1">INDIRECT("'Room Details'!$L$1941")</f>
        <v xml:space="preserve"> </v>
      </c>
      <c r="L1939" cm="1">
        <f t="array" aca="1" ref="L1939" ca="1">INDIRECT("'Room Details'!$M$1941")</f>
        <v>0</v>
      </c>
      <c r="M1939" cm="1">
        <f t="array" aca="1" ref="M1939" ca="1">INDIRECT("'Room Details'!$N$1941")</f>
        <v>0</v>
      </c>
      <c r="N1939" cm="1">
        <f t="array" aca="1" ref="N1939" ca="1">INDIRECT("'Room Details'!$O$1941")</f>
        <v>0</v>
      </c>
      <c r="O1939" cm="1">
        <f t="array" aca="1" ref="O1939" ca="1">INDIRECT("'Room Details'!$P$1941")</f>
        <v>0</v>
      </c>
    </row>
    <row r="1940" spans="1:15" x14ac:dyDescent="0.25">
      <c r="A1940" cm="1">
        <f t="array" aca="1" ref="A1940" ca="1">INDIRECT("'Room Details'!$B$1942")</f>
        <v>0</v>
      </c>
      <c r="B1940" cm="1">
        <f t="array" aca="1" ref="B1940" ca="1">INDIRECT("'Room Details'!$C$1942")</f>
        <v>0</v>
      </c>
      <c r="C1940" cm="1">
        <f t="array" aca="1" ref="C1940" ca="1">INDIRECT("'Room Details'!$D$1942")</f>
        <v>0</v>
      </c>
      <c r="D1940" cm="1">
        <f t="array" aca="1" ref="D1940" ca="1">INDIRECT("'Room Details'!$E$1942")</f>
        <v>0</v>
      </c>
      <c r="E1940" t="str" cm="1">
        <f t="array" aca="1" ref="E1940" ca="1">INDIRECT("'Room Details'!$F$1942")</f>
        <v xml:space="preserve"> </v>
      </c>
      <c r="F1940" cm="1">
        <f t="array" aca="1" ref="F1940" ca="1">INDIRECT("'Room Details'!$G$1942")</f>
        <v>0</v>
      </c>
      <c r="G1940" cm="1">
        <f t="array" aca="1" ref="G1940" ca="1">INDIRECT("'Room Details'!$H$1942")</f>
        <v>0</v>
      </c>
      <c r="H1940" cm="1">
        <f t="array" aca="1" ref="H1940" ca="1">INDIRECT("'Room Details'!$I$1942")</f>
        <v>0</v>
      </c>
      <c r="I1940" cm="1">
        <f t="array" aca="1" ref="I1940" ca="1">INDIRECT("'Room Details'!$J$1942")</f>
        <v>0</v>
      </c>
      <c r="J1940" cm="1">
        <f t="array" aca="1" ref="J1940" ca="1">INDIRECT("'Room Details'!$K$1942")</f>
        <v>0</v>
      </c>
      <c r="K1940" t="str" cm="1">
        <f t="array" aca="1" ref="K1940" ca="1">INDIRECT("'Room Details'!$L$1942")</f>
        <v xml:space="preserve"> </v>
      </c>
      <c r="L1940" cm="1">
        <f t="array" aca="1" ref="L1940" ca="1">INDIRECT("'Room Details'!$M$1942")</f>
        <v>0</v>
      </c>
      <c r="M1940" cm="1">
        <f t="array" aca="1" ref="M1940" ca="1">INDIRECT("'Room Details'!$N$1942")</f>
        <v>0</v>
      </c>
      <c r="N1940" cm="1">
        <f t="array" aca="1" ref="N1940" ca="1">INDIRECT("'Room Details'!$O$1942")</f>
        <v>0</v>
      </c>
      <c r="O1940" cm="1">
        <f t="array" aca="1" ref="O1940" ca="1">INDIRECT("'Room Details'!$P$1942")</f>
        <v>0</v>
      </c>
    </row>
    <row r="1941" spans="1:15" x14ac:dyDescent="0.25">
      <c r="A1941" cm="1">
        <f t="array" aca="1" ref="A1941" ca="1">INDIRECT("'Room Details'!$B$1943")</f>
        <v>0</v>
      </c>
      <c r="B1941" cm="1">
        <f t="array" aca="1" ref="B1941" ca="1">INDIRECT("'Room Details'!$C$1943")</f>
        <v>0</v>
      </c>
      <c r="C1941" cm="1">
        <f t="array" aca="1" ref="C1941" ca="1">INDIRECT("'Room Details'!$D$1943")</f>
        <v>0</v>
      </c>
      <c r="D1941" cm="1">
        <f t="array" aca="1" ref="D1941" ca="1">INDIRECT("'Room Details'!$E$1943")</f>
        <v>0</v>
      </c>
      <c r="E1941" t="str" cm="1">
        <f t="array" aca="1" ref="E1941" ca="1">INDIRECT("'Room Details'!$F$1943")</f>
        <v xml:space="preserve"> </v>
      </c>
      <c r="F1941" cm="1">
        <f t="array" aca="1" ref="F1941" ca="1">INDIRECT("'Room Details'!$G$1943")</f>
        <v>0</v>
      </c>
      <c r="G1941" cm="1">
        <f t="array" aca="1" ref="G1941" ca="1">INDIRECT("'Room Details'!$H$1943")</f>
        <v>0</v>
      </c>
      <c r="H1941" cm="1">
        <f t="array" aca="1" ref="H1941" ca="1">INDIRECT("'Room Details'!$I$1943")</f>
        <v>0</v>
      </c>
      <c r="I1941" cm="1">
        <f t="array" aca="1" ref="I1941" ca="1">INDIRECT("'Room Details'!$J$1943")</f>
        <v>0</v>
      </c>
      <c r="J1941" cm="1">
        <f t="array" aca="1" ref="J1941" ca="1">INDIRECT("'Room Details'!$K$1943")</f>
        <v>0</v>
      </c>
      <c r="K1941" t="str" cm="1">
        <f t="array" aca="1" ref="K1941" ca="1">INDIRECT("'Room Details'!$L$1943")</f>
        <v xml:space="preserve"> </v>
      </c>
      <c r="L1941" cm="1">
        <f t="array" aca="1" ref="L1941" ca="1">INDIRECT("'Room Details'!$M$1943")</f>
        <v>0</v>
      </c>
      <c r="M1941" cm="1">
        <f t="array" aca="1" ref="M1941" ca="1">INDIRECT("'Room Details'!$N$1943")</f>
        <v>0</v>
      </c>
      <c r="N1941" cm="1">
        <f t="array" aca="1" ref="N1941" ca="1">INDIRECT("'Room Details'!$O$1943")</f>
        <v>0</v>
      </c>
      <c r="O1941" cm="1">
        <f t="array" aca="1" ref="O1941" ca="1">INDIRECT("'Room Details'!$P$1943")</f>
        <v>0</v>
      </c>
    </row>
    <row r="1942" spans="1:15" x14ac:dyDescent="0.25">
      <c r="A1942" cm="1">
        <f t="array" aca="1" ref="A1942" ca="1">INDIRECT("'Room Details'!$B$1944")</f>
        <v>0</v>
      </c>
      <c r="B1942" cm="1">
        <f t="array" aca="1" ref="B1942" ca="1">INDIRECT("'Room Details'!$C$1944")</f>
        <v>0</v>
      </c>
      <c r="C1942" cm="1">
        <f t="array" aca="1" ref="C1942" ca="1">INDIRECT("'Room Details'!$D$1944")</f>
        <v>0</v>
      </c>
      <c r="D1942" cm="1">
        <f t="array" aca="1" ref="D1942" ca="1">INDIRECT("'Room Details'!$E$1944")</f>
        <v>0</v>
      </c>
      <c r="E1942" t="str" cm="1">
        <f t="array" aca="1" ref="E1942" ca="1">INDIRECT("'Room Details'!$F$1944")</f>
        <v xml:space="preserve"> </v>
      </c>
      <c r="F1942" cm="1">
        <f t="array" aca="1" ref="F1942" ca="1">INDIRECT("'Room Details'!$G$1944")</f>
        <v>0</v>
      </c>
      <c r="G1942" cm="1">
        <f t="array" aca="1" ref="G1942" ca="1">INDIRECT("'Room Details'!$H$1944")</f>
        <v>0</v>
      </c>
      <c r="H1942" cm="1">
        <f t="array" aca="1" ref="H1942" ca="1">INDIRECT("'Room Details'!$I$1944")</f>
        <v>0</v>
      </c>
      <c r="I1942" cm="1">
        <f t="array" aca="1" ref="I1942" ca="1">INDIRECT("'Room Details'!$J$1944")</f>
        <v>0</v>
      </c>
      <c r="J1942" cm="1">
        <f t="array" aca="1" ref="J1942" ca="1">INDIRECT("'Room Details'!$K$1944")</f>
        <v>0</v>
      </c>
      <c r="K1942" t="str" cm="1">
        <f t="array" aca="1" ref="K1942" ca="1">INDIRECT("'Room Details'!$L$1944")</f>
        <v xml:space="preserve"> </v>
      </c>
      <c r="L1942" cm="1">
        <f t="array" aca="1" ref="L1942" ca="1">INDIRECT("'Room Details'!$M$1944")</f>
        <v>0</v>
      </c>
      <c r="M1942" cm="1">
        <f t="array" aca="1" ref="M1942" ca="1">INDIRECT("'Room Details'!$N$1944")</f>
        <v>0</v>
      </c>
      <c r="N1942" cm="1">
        <f t="array" aca="1" ref="N1942" ca="1">INDIRECT("'Room Details'!$O$1944")</f>
        <v>0</v>
      </c>
      <c r="O1942" cm="1">
        <f t="array" aca="1" ref="O1942" ca="1">INDIRECT("'Room Details'!$P$1944")</f>
        <v>0</v>
      </c>
    </row>
    <row r="1943" spans="1:15" x14ac:dyDescent="0.25">
      <c r="A1943" cm="1">
        <f t="array" aca="1" ref="A1943" ca="1">INDIRECT("'Room Details'!$B$1945")</f>
        <v>0</v>
      </c>
      <c r="B1943" cm="1">
        <f t="array" aca="1" ref="B1943" ca="1">INDIRECT("'Room Details'!$C$1945")</f>
        <v>0</v>
      </c>
      <c r="C1943" cm="1">
        <f t="array" aca="1" ref="C1943" ca="1">INDIRECT("'Room Details'!$D$1945")</f>
        <v>0</v>
      </c>
      <c r="D1943" cm="1">
        <f t="array" aca="1" ref="D1943" ca="1">INDIRECT("'Room Details'!$E$1945")</f>
        <v>0</v>
      </c>
      <c r="E1943" t="str" cm="1">
        <f t="array" aca="1" ref="E1943" ca="1">INDIRECT("'Room Details'!$F$1945")</f>
        <v xml:space="preserve"> </v>
      </c>
      <c r="F1943" cm="1">
        <f t="array" aca="1" ref="F1943" ca="1">INDIRECT("'Room Details'!$G$1945")</f>
        <v>0</v>
      </c>
      <c r="G1943" cm="1">
        <f t="array" aca="1" ref="G1943" ca="1">INDIRECT("'Room Details'!$H$1945")</f>
        <v>0</v>
      </c>
      <c r="H1943" cm="1">
        <f t="array" aca="1" ref="H1943" ca="1">INDIRECT("'Room Details'!$I$1945")</f>
        <v>0</v>
      </c>
      <c r="I1943" cm="1">
        <f t="array" aca="1" ref="I1943" ca="1">INDIRECT("'Room Details'!$J$1945")</f>
        <v>0</v>
      </c>
      <c r="J1943" cm="1">
        <f t="array" aca="1" ref="J1943" ca="1">INDIRECT("'Room Details'!$K$1945")</f>
        <v>0</v>
      </c>
      <c r="K1943" t="str" cm="1">
        <f t="array" aca="1" ref="K1943" ca="1">INDIRECT("'Room Details'!$L$1945")</f>
        <v xml:space="preserve"> </v>
      </c>
      <c r="L1943" cm="1">
        <f t="array" aca="1" ref="L1943" ca="1">INDIRECT("'Room Details'!$M$1945")</f>
        <v>0</v>
      </c>
      <c r="M1943" cm="1">
        <f t="array" aca="1" ref="M1943" ca="1">INDIRECT("'Room Details'!$N$1945")</f>
        <v>0</v>
      </c>
      <c r="N1943" cm="1">
        <f t="array" aca="1" ref="N1943" ca="1">INDIRECT("'Room Details'!$O$1945")</f>
        <v>0</v>
      </c>
      <c r="O1943" cm="1">
        <f t="array" aca="1" ref="O1943" ca="1">INDIRECT("'Room Details'!$P$1945")</f>
        <v>0</v>
      </c>
    </row>
    <row r="1944" spans="1:15" x14ac:dyDescent="0.25">
      <c r="A1944" cm="1">
        <f t="array" aca="1" ref="A1944" ca="1">INDIRECT("'Room Details'!$B$1946")</f>
        <v>0</v>
      </c>
      <c r="B1944" cm="1">
        <f t="array" aca="1" ref="B1944" ca="1">INDIRECT("'Room Details'!$C$1946")</f>
        <v>0</v>
      </c>
      <c r="C1944" cm="1">
        <f t="array" aca="1" ref="C1944" ca="1">INDIRECT("'Room Details'!$D$1946")</f>
        <v>0</v>
      </c>
      <c r="D1944" cm="1">
        <f t="array" aca="1" ref="D1944" ca="1">INDIRECT("'Room Details'!$E$1946")</f>
        <v>0</v>
      </c>
      <c r="E1944" t="str" cm="1">
        <f t="array" aca="1" ref="E1944" ca="1">INDIRECT("'Room Details'!$F$1946")</f>
        <v xml:space="preserve"> </v>
      </c>
      <c r="F1944" cm="1">
        <f t="array" aca="1" ref="F1944" ca="1">INDIRECT("'Room Details'!$G$1946")</f>
        <v>0</v>
      </c>
      <c r="G1944" cm="1">
        <f t="array" aca="1" ref="G1944" ca="1">INDIRECT("'Room Details'!$H$1946")</f>
        <v>0</v>
      </c>
      <c r="H1944" cm="1">
        <f t="array" aca="1" ref="H1944" ca="1">INDIRECT("'Room Details'!$I$1946")</f>
        <v>0</v>
      </c>
      <c r="I1944" cm="1">
        <f t="array" aca="1" ref="I1944" ca="1">INDIRECT("'Room Details'!$J$1946")</f>
        <v>0</v>
      </c>
      <c r="J1944" cm="1">
        <f t="array" aca="1" ref="J1944" ca="1">INDIRECT("'Room Details'!$K$1946")</f>
        <v>0</v>
      </c>
      <c r="K1944" t="str" cm="1">
        <f t="array" aca="1" ref="K1944" ca="1">INDIRECT("'Room Details'!$L$1946")</f>
        <v xml:space="preserve"> </v>
      </c>
      <c r="L1944" cm="1">
        <f t="array" aca="1" ref="L1944" ca="1">INDIRECT("'Room Details'!$M$1946")</f>
        <v>0</v>
      </c>
      <c r="M1944" cm="1">
        <f t="array" aca="1" ref="M1944" ca="1">INDIRECT("'Room Details'!$N$1946")</f>
        <v>0</v>
      </c>
      <c r="N1944" cm="1">
        <f t="array" aca="1" ref="N1944" ca="1">INDIRECT("'Room Details'!$O$1946")</f>
        <v>0</v>
      </c>
      <c r="O1944" cm="1">
        <f t="array" aca="1" ref="O1944" ca="1">INDIRECT("'Room Details'!$P$1946")</f>
        <v>0</v>
      </c>
    </row>
    <row r="1945" spans="1:15" x14ac:dyDescent="0.25">
      <c r="A1945" cm="1">
        <f t="array" aca="1" ref="A1945" ca="1">INDIRECT("'Room Details'!$B$1947")</f>
        <v>0</v>
      </c>
      <c r="B1945" cm="1">
        <f t="array" aca="1" ref="B1945" ca="1">INDIRECT("'Room Details'!$C$1947")</f>
        <v>0</v>
      </c>
      <c r="C1945" cm="1">
        <f t="array" aca="1" ref="C1945" ca="1">INDIRECT("'Room Details'!$D$1947")</f>
        <v>0</v>
      </c>
      <c r="D1945" cm="1">
        <f t="array" aca="1" ref="D1945" ca="1">INDIRECT("'Room Details'!$E$1947")</f>
        <v>0</v>
      </c>
      <c r="E1945" t="str" cm="1">
        <f t="array" aca="1" ref="E1945" ca="1">INDIRECT("'Room Details'!$F$1947")</f>
        <v xml:space="preserve"> </v>
      </c>
      <c r="F1945" cm="1">
        <f t="array" aca="1" ref="F1945" ca="1">INDIRECT("'Room Details'!$G$1947")</f>
        <v>0</v>
      </c>
      <c r="G1945" cm="1">
        <f t="array" aca="1" ref="G1945" ca="1">INDIRECT("'Room Details'!$H$1947")</f>
        <v>0</v>
      </c>
      <c r="H1945" cm="1">
        <f t="array" aca="1" ref="H1945" ca="1">INDIRECT("'Room Details'!$I$1947")</f>
        <v>0</v>
      </c>
      <c r="I1945" cm="1">
        <f t="array" aca="1" ref="I1945" ca="1">INDIRECT("'Room Details'!$J$1947")</f>
        <v>0</v>
      </c>
      <c r="J1945" cm="1">
        <f t="array" aca="1" ref="J1945" ca="1">INDIRECT("'Room Details'!$K$1947")</f>
        <v>0</v>
      </c>
      <c r="K1945" t="str" cm="1">
        <f t="array" aca="1" ref="K1945" ca="1">INDIRECT("'Room Details'!$L$1947")</f>
        <v xml:space="preserve"> </v>
      </c>
      <c r="L1945" cm="1">
        <f t="array" aca="1" ref="L1945" ca="1">INDIRECT("'Room Details'!$M$1947")</f>
        <v>0</v>
      </c>
      <c r="M1945" cm="1">
        <f t="array" aca="1" ref="M1945" ca="1">INDIRECT("'Room Details'!$N$1947")</f>
        <v>0</v>
      </c>
      <c r="N1945" cm="1">
        <f t="array" aca="1" ref="N1945" ca="1">INDIRECT("'Room Details'!$O$1947")</f>
        <v>0</v>
      </c>
      <c r="O1945" cm="1">
        <f t="array" aca="1" ref="O1945" ca="1">INDIRECT("'Room Details'!$P$1947")</f>
        <v>0</v>
      </c>
    </row>
    <row r="1946" spans="1:15" x14ac:dyDescent="0.25">
      <c r="A1946" cm="1">
        <f t="array" aca="1" ref="A1946" ca="1">INDIRECT("'Room Details'!$B$1948")</f>
        <v>0</v>
      </c>
      <c r="B1946" cm="1">
        <f t="array" aca="1" ref="B1946" ca="1">INDIRECT("'Room Details'!$C$1948")</f>
        <v>0</v>
      </c>
      <c r="C1946" cm="1">
        <f t="array" aca="1" ref="C1946" ca="1">INDIRECT("'Room Details'!$D$1948")</f>
        <v>0</v>
      </c>
      <c r="D1946" cm="1">
        <f t="array" aca="1" ref="D1946" ca="1">INDIRECT("'Room Details'!$E$1948")</f>
        <v>0</v>
      </c>
      <c r="E1946" t="str" cm="1">
        <f t="array" aca="1" ref="E1946" ca="1">INDIRECT("'Room Details'!$F$1948")</f>
        <v xml:space="preserve"> </v>
      </c>
      <c r="F1946" cm="1">
        <f t="array" aca="1" ref="F1946" ca="1">INDIRECT("'Room Details'!$G$1948")</f>
        <v>0</v>
      </c>
      <c r="G1946" cm="1">
        <f t="array" aca="1" ref="G1946" ca="1">INDIRECT("'Room Details'!$H$1948")</f>
        <v>0</v>
      </c>
      <c r="H1946" cm="1">
        <f t="array" aca="1" ref="H1946" ca="1">INDIRECT("'Room Details'!$I$1948")</f>
        <v>0</v>
      </c>
      <c r="I1946" cm="1">
        <f t="array" aca="1" ref="I1946" ca="1">INDIRECT("'Room Details'!$J$1948")</f>
        <v>0</v>
      </c>
      <c r="J1946" cm="1">
        <f t="array" aca="1" ref="J1946" ca="1">INDIRECT("'Room Details'!$K$1948")</f>
        <v>0</v>
      </c>
      <c r="K1946" t="str" cm="1">
        <f t="array" aca="1" ref="K1946" ca="1">INDIRECT("'Room Details'!$L$1948")</f>
        <v xml:space="preserve"> </v>
      </c>
      <c r="L1946" cm="1">
        <f t="array" aca="1" ref="L1946" ca="1">INDIRECT("'Room Details'!$M$1948")</f>
        <v>0</v>
      </c>
      <c r="M1946" cm="1">
        <f t="array" aca="1" ref="M1946" ca="1">INDIRECT("'Room Details'!$N$1948")</f>
        <v>0</v>
      </c>
      <c r="N1946" cm="1">
        <f t="array" aca="1" ref="N1946" ca="1">INDIRECT("'Room Details'!$O$1948")</f>
        <v>0</v>
      </c>
      <c r="O1946" cm="1">
        <f t="array" aca="1" ref="O1946" ca="1">INDIRECT("'Room Details'!$P$1948")</f>
        <v>0</v>
      </c>
    </row>
    <row r="1947" spans="1:15" x14ac:dyDescent="0.25">
      <c r="A1947" cm="1">
        <f t="array" aca="1" ref="A1947" ca="1">INDIRECT("'Room Details'!$B$1949")</f>
        <v>0</v>
      </c>
      <c r="B1947" cm="1">
        <f t="array" aca="1" ref="B1947" ca="1">INDIRECT("'Room Details'!$C$1949")</f>
        <v>0</v>
      </c>
      <c r="C1947" cm="1">
        <f t="array" aca="1" ref="C1947" ca="1">INDIRECT("'Room Details'!$D$1949")</f>
        <v>0</v>
      </c>
      <c r="D1947" cm="1">
        <f t="array" aca="1" ref="D1947" ca="1">INDIRECT("'Room Details'!$E$1949")</f>
        <v>0</v>
      </c>
      <c r="E1947" t="str" cm="1">
        <f t="array" aca="1" ref="E1947" ca="1">INDIRECT("'Room Details'!$F$1949")</f>
        <v xml:space="preserve"> </v>
      </c>
      <c r="F1947" cm="1">
        <f t="array" aca="1" ref="F1947" ca="1">INDIRECT("'Room Details'!$G$1949")</f>
        <v>0</v>
      </c>
      <c r="G1947" cm="1">
        <f t="array" aca="1" ref="G1947" ca="1">INDIRECT("'Room Details'!$H$1949")</f>
        <v>0</v>
      </c>
      <c r="H1947" cm="1">
        <f t="array" aca="1" ref="H1947" ca="1">INDIRECT("'Room Details'!$I$1949")</f>
        <v>0</v>
      </c>
      <c r="I1947" cm="1">
        <f t="array" aca="1" ref="I1947" ca="1">INDIRECT("'Room Details'!$J$1949")</f>
        <v>0</v>
      </c>
      <c r="J1947" cm="1">
        <f t="array" aca="1" ref="J1947" ca="1">INDIRECT("'Room Details'!$K$1949")</f>
        <v>0</v>
      </c>
      <c r="K1947" t="str" cm="1">
        <f t="array" aca="1" ref="K1947" ca="1">INDIRECT("'Room Details'!$L$1949")</f>
        <v xml:space="preserve"> </v>
      </c>
      <c r="L1947" cm="1">
        <f t="array" aca="1" ref="L1947" ca="1">INDIRECT("'Room Details'!$M$1949")</f>
        <v>0</v>
      </c>
      <c r="M1947" cm="1">
        <f t="array" aca="1" ref="M1947" ca="1">INDIRECT("'Room Details'!$N$1949")</f>
        <v>0</v>
      </c>
      <c r="N1947" cm="1">
        <f t="array" aca="1" ref="N1947" ca="1">INDIRECT("'Room Details'!$O$1949")</f>
        <v>0</v>
      </c>
      <c r="O1947" cm="1">
        <f t="array" aca="1" ref="O1947" ca="1">INDIRECT("'Room Details'!$P$1949")</f>
        <v>0</v>
      </c>
    </row>
    <row r="1948" spans="1:15" x14ac:dyDescent="0.25">
      <c r="A1948" cm="1">
        <f t="array" aca="1" ref="A1948" ca="1">INDIRECT("'Room Details'!$B$1950")</f>
        <v>0</v>
      </c>
      <c r="B1948" cm="1">
        <f t="array" aca="1" ref="B1948" ca="1">INDIRECT("'Room Details'!$C$1950")</f>
        <v>0</v>
      </c>
      <c r="C1948" cm="1">
        <f t="array" aca="1" ref="C1948" ca="1">INDIRECT("'Room Details'!$D$1950")</f>
        <v>0</v>
      </c>
      <c r="D1948" cm="1">
        <f t="array" aca="1" ref="D1948" ca="1">INDIRECT("'Room Details'!$E$1950")</f>
        <v>0</v>
      </c>
      <c r="E1948" t="str" cm="1">
        <f t="array" aca="1" ref="E1948" ca="1">INDIRECT("'Room Details'!$F$1950")</f>
        <v xml:space="preserve"> </v>
      </c>
      <c r="F1948" cm="1">
        <f t="array" aca="1" ref="F1948" ca="1">INDIRECT("'Room Details'!$G$1950")</f>
        <v>0</v>
      </c>
      <c r="G1948" cm="1">
        <f t="array" aca="1" ref="G1948" ca="1">INDIRECT("'Room Details'!$H$1950")</f>
        <v>0</v>
      </c>
      <c r="H1948" cm="1">
        <f t="array" aca="1" ref="H1948" ca="1">INDIRECT("'Room Details'!$I$1950")</f>
        <v>0</v>
      </c>
      <c r="I1948" cm="1">
        <f t="array" aca="1" ref="I1948" ca="1">INDIRECT("'Room Details'!$J$1950")</f>
        <v>0</v>
      </c>
      <c r="J1948" cm="1">
        <f t="array" aca="1" ref="J1948" ca="1">INDIRECT("'Room Details'!$K$1950")</f>
        <v>0</v>
      </c>
      <c r="K1948" t="str" cm="1">
        <f t="array" aca="1" ref="K1948" ca="1">INDIRECT("'Room Details'!$L$1950")</f>
        <v xml:space="preserve"> </v>
      </c>
      <c r="L1948" cm="1">
        <f t="array" aca="1" ref="L1948" ca="1">INDIRECT("'Room Details'!$M$1950")</f>
        <v>0</v>
      </c>
      <c r="M1948" cm="1">
        <f t="array" aca="1" ref="M1948" ca="1">INDIRECT("'Room Details'!$N$1950")</f>
        <v>0</v>
      </c>
      <c r="N1948" cm="1">
        <f t="array" aca="1" ref="N1948" ca="1">INDIRECT("'Room Details'!$O$1950")</f>
        <v>0</v>
      </c>
      <c r="O1948" cm="1">
        <f t="array" aca="1" ref="O1948" ca="1">INDIRECT("'Room Details'!$P$1950")</f>
        <v>0</v>
      </c>
    </row>
    <row r="1949" spans="1:15" x14ac:dyDescent="0.25">
      <c r="A1949" cm="1">
        <f t="array" aca="1" ref="A1949" ca="1">INDIRECT("'Room Details'!$B$1951")</f>
        <v>0</v>
      </c>
      <c r="B1949" cm="1">
        <f t="array" aca="1" ref="B1949" ca="1">INDIRECT("'Room Details'!$C$1951")</f>
        <v>0</v>
      </c>
      <c r="C1949" cm="1">
        <f t="array" aca="1" ref="C1949" ca="1">INDIRECT("'Room Details'!$D$1951")</f>
        <v>0</v>
      </c>
      <c r="D1949" cm="1">
        <f t="array" aca="1" ref="D1949" ca="1">INDIRECT("'Room Details'!$E$1951")</f>
        <v>0</v>
      </c>
      <c r="E1949" t="str" cm="1">
        <f t="array" aca="1" ref="E1949" ca="1">INDIRECT("'Room Details'!$F$1951")</f>
        <v xml:space="preserve"> </v>
      </c>
      <c r="F1949" cm="1">
        <f t="array" aca="1" ref="F1949" ca="1">INDIRECT("'Room Details'!$G$1951")</f>
        <v>0</v>
      </c>
      <c r="G1949" cm="1">
        <f t="array" aca="1" ref="G1949" ca="1">INDIRECT("'Room Details'!$H$1951")</f>
        <v>0</v>
      </c>
      <c r="H1949" cm="1">
        <f t="array" aca="1" ref="H1949" ca="1">INDIRECT("'Room Details'!$I$1951")</f>
        <v>0</v>
      </c>
      <c r="I1949" cm="1">
        <f t="array" aca="1" ref="I1949" ca="1">INDIRECT("'Room Details'!$J$1951")</f>
        <v>0</v>
      </c>
      <c r="J1949" cm="1">
        <f t="array" aca="1" ref="J1949" ca="1">INDIRECT("'Room Details'!$K$1951")</f>
        <v>0</v>
      </c>
      <c r="K1949" t="str" cm="1">
        <f t="array" aca="1" ref="K1949" ca="1">INDIRECT("'Room Details'!$L$1951")</f>
        <v xml:space="preserve"> </v>
      </c>
      <c r="L1949" cm="1">
        <f t="array" aca="1" ref="L1949" ca="1">INDIRECT("'Room Details'!$M$1951")</f>
        <v>0</v>
      </c>
      <c r="M1949" cm="1">
        <f t="array" aca="1" ref="M1949" ca="1">INDIRECT("'Room Details'!$N$1951")</f>
        <v>0</v>
      </c>
      <c r="N1949" cm="1">
        <f t="array" aca="1" ref="N1949" ca="1">INDIRECT("'Room Details'!$O$1951")</f>
        <v>0</v>
      </c>
      <c r="O1949" cm="1">
        <f t="array" aca="1" ref="O1949" ca="1">INDIRECT("'Room Details'!$P$1951")</f>
        <v>0</v>
      </c>
    </row>
    <row r="1950" spans="1:15" x14ac:dyDescent="0.25">
      <c r="A1950" cm="1">
        <f t="array" aca="1" ref="A1950" ca="1">INDIRECT("'Room Details'!$B$1952")</f>
        <v>0</v>
      </c>
      <c r="B1950" cm="1">
        <f t="array" aca="1" ref="B1950" ca="1">INDIRECT("'Room Details'!$C$1952")</f>
        <v>0</v>
      </c>
      <c r="C1950" cm="1">
        <f t="array" aca="1" ref="C1950" ca="1">INDIRECT("'Room Details'!$D$1952")</f>
        <v>0</v>
      </c>
      <c r="D1950" cm="1">
        <f t="array" aca="1" ref="D1950" ca="1">INDIRECT("'Room Details'!$E$1952")</f>
        <v>0</v>
      </c>
      <c r="E1950" t="str" cm="1">
        <f t="array" aca="1" ref="E1950" ca="1">INDIRECT("'Room Details'!$F$1952")</f>
        <v xml:space="preserve"> </v>
      </c>
      <c r="F1950" cm="1">
        <f t="array" aca="1" ref="F1950" ca="1">INDIRECT("'Room Details'!$G$1952")</f>
        <v>0</v>
      </c>
      <c r="G1950" cm="1">
        <f t="array" aca="1" ref="G1950" ca="1">INDIRECT("'Room Details'!$H$1952")</f>
        <v>0</v>
      </c>
      <c r="H1950" cm="1">
        <f t="array" aca="1" ref="H1950" ca="1">INDIRECT("'Room Details'!$I$1952")</f>
        <v>0</v>
      </c>
      <c r="I1950" cm="1">
        <f t="array" aca="1" ref="I1950" ca="1">INDIRECT("'Room Details'!$J$1952")</f>
        <v>0</v>
      </c>
      <c r="J1950" cm="1">
        <f t="array" aca="1" ref="J1950" ca="1">INDIRECT("'Room Details'!$K$1952")</f>
        <v>0</v>
      </c>
      <c r="K1950" t="str" cm="1">
        <f t="array" aca="1" ref="K1950" ca="1">INDIRECT("'Room Details'!$L$1952")</f>
        <v xml:space="preserve"> </v>
      </c>
      <c r="L1950" cm="1">
        <f t="array" aca="1" ref="L1950" ca="1">INDIRECT("'Room Details'!$M$1952")</f>
        <v>0</v>
      </c>
      <c r="M1950" cm="1">
        <f t="array" aca="1" ref="M1950" ca="1">INDIRECT("'Room Details'!$N$1952")</f>
        <v>0</v>
      </c>
      <c r="N1950" cm="1">
        <f t="array" aca="1" ref="N1950" ca="1">INDIRECT("'Room Details'!$O$1952")</f>
        <v>0</v>
      </c>
      <c r="O1950" cm="1">
        <f t="array" aca="1" ref="O1950" ca="1">INDIRECT("'Room Details'!$P$1952")</f>
        <v>0</v>
      </c>
    </row>
    <row r="1951" spans="1:15" x14ac:dyDescent="0.25">
      <c r="A1951" cm="1">
        <f t="array" aca="1" ref="A1951" ca="1">INDIRECT("'Room Details'!$B$1953")</f>
        <v>0</v>
      </c>
      <c r="B1951" cm="1">
        <f t="array" aca="1" ref="B1951" ca="1">INDIRECT("'Room Details'!$C$1953")</f>
        <v>0</v>
      </c>
      <c r="C1951" cm="1">
        <f t="array" aca="1" ref="C1951" ca="1">INDIRECT("'Room Details'!$D$1953")</f>
        <v>0</v>
      </c>
      <c r="D1951" cm="1">
        <f t="array" aca="1" ref="D1951" ca="1">INDIRECT("'Room Details'!$E$1953")</f>
        <v>0</v>
      </c>
      <c r="E1951" t="str" cm="1">
        <f t="array" aca="1" ref="E1951" ca="1">INDIRECT("'Room Details'!$F$1953")</f>
        <v xml:space="preserve"> </v>
      </c>
      <c r="F1951" cm="1">
        <f t="array" aca="1" ref="F1951" ca="1">INDIRECT("'Room Details'!$G$1953")</f>
        <v>0</v>
      </c>
      <c r="G1951" cm="1">
        <f t="array" aca="1" ref="G1951" ca="1">INDIRECT("'Room Details'!$H$1953")</f>
        <v>0</v>
      </c>
      <c r="H1951" cm="1">
        <f t="array" aca="1" ref="H1951" ca="1">INDIRECT("'Room Details'!$I$1953")</f>
        <v>0</v>
      </c>
      <c r="I1951" cm="1">
        <f t="array" aca="1" ref="I1951" ca="1">INDIRECT("'Room Details'!$J$1953")</f>
        <v>0</v>
      </c>
      <c r="J1951" cm="1">
        <f t="array" aca="1" ref="J1951" ca="1">INDIRECT("'Room Details'!$K$1953")</f>
        <v>0</v>
      </c>
      <c r="K1951" t="str" cm="1">
        <f t="array" aca="1" ref="K1951" ca="1">INDIRECT("'Room Details'!$L$1953")</f>
        <v xml:space="preserve"> </v>
      </c>
      <c r="L1951" cm="1">
        <f t="array" aca="1" ref="L1951" ca="1">INDIRECT("'Room Details'!$M$1953")</f>
        <v>0</v>
      </c>
      <c r="M1951" cm="1">
        <f t="array" aca="1" ref="M1951" ca="1">INDIRECT("'Room Details'!$N$1953")</f>
        <v>0</v>
      </c>
      <c r="N1951" cm="1">
        <f t="array" aca="1" ref="N1951" ca="1">INDIRECT("'Room Details'!$O$1953")</f>
        <v>0</v>
      </c>
      <c r="O1951" cm="1">
        <f t="array" aca="1" ref="O1951" ca="1">INDIRECT("'Room Details'!$P$1953")</f>
        <v>0</v>
      </c>
    </row>
    <row r="1952" spans="1:15" x14ac:dyDescent="0.25">
      <c r="A1952" cm="1">
        <f t="array" aca="1" ref="A1952" ca="1">INDIRECT("'Room Details'!$B$1954")</f>
        <v>0</v>
      </c>
      <c r="B1952" cm="1">
        <f t="array" aca="1" ref="B1952" ca="1">INDIRECT("'Room Details'!$C$1954")</f>
        <v>0</v>
      </c>
      <c r="C1952" cm="1">
        <f t="array" aca="1" ref="C1952" ca="1">INDIRECT("'Room Details'!$D$1954")</f>
        <v>0</v>
      </c>
      <c r="D1952" cm="1">
        <f t="array" aca="1" ref="D1952" ca="1">INDIRECT("'Room Details'!$E$1954")</f>
        <v>0</v>
      </c>
      <c r="E1952" t="str" cm="1">
        <f t="array" aca="1" ref="E1952" ca="1">INDIRECT("'Room Details'!$F$1954")</f>
        <v xml:space="preserve"> </v>
      </c>
      <c r="F1952" cm="1">
        <f t="array" aca="1" ref="F1952" ca="1">INDIRECT("'Room Details'!$G$1954")</f>
        <v>0</v>
      </c>
      <c r="G1952" cm="1">
        <f t="array" aca="1" ref="G1952" ca="1">INDIRECT("'Room Details'!$H$1954")</f>
        <v>0</v>
      </c>
      <c r="H1952" cm="1">
        <f t="array" aca="1" ref="H1952" ca="1">INDIRECT("'Room Details'!$I$1954")</f>
        <v>0</v>
      </c>
      <c r="I1952" cm="1">
        <f t="array" aca="1" ref="I1952" ca="1">INDIRECT("'Room Details'!$J$1954")</f>
        <v>0</v>
      </c>
      <c r="J1952" cm="1">
        <f t="array" aca="1" ref="J1952" ca="1">INDIRECT("'Room Details'!$K$1954")</f>
        <v>0</v>
      </c>
      <c r="K1952" t="str" cm="1">
        <f t="array" aca="1" ref="K1952" ca="1">INDIRECT("'Room Details'!$L$1954")</f>
        <v xml:space="preserve"> </v>
      </c>
      <c r="L1952" cm="1">
        <f t="array" aca="1" ref="L1952" ca="1">INDIRECT("'Room Details'!$M$1954")</f>
        <v>0</v>
      </c>
      <c r="M1952" cm="1">
        <f t="array" aca="1" ref="M1952" ca="1">INDIRECT("'Room Details'!$N$1954")</f>
        <v>0</v>
      </c>
      <c r="N1952" cm="1">
        <f t="array" aca="1" ref="N1952" ca="1">INDIRECT("'Room Details'!$O$1954")</f>
        <v>0</v>
      </c>
      <c r="O1952" cm="1">
        <f t="array" aca="1" ref="O1952" ca="1">INDIRECT("'Room Details'!$P$1954")</f>
        <v>0</v>
      </c>
    </row>
    <row r="1953" spans="1:15" x14ac:dyDescent="0.25">
      <c r="A1953" cm="1">
        <f t="array" aca="1" ref="A1953" ca="1">INDIRECT("'Room Details'!$B$1955")</f>
        <v>0</v>
      </c>
      <c r="B1953" cm="1">
        <f t="array" aca="1" ref="B1953" ca="1">INDIRECT("'Room Details'!$C$1955")</f>
        <v>0</v>
      </c>
      <c r="C1953" cm="1">
        <f t="array" aca="1" ref="C1953" ca="1">INDIRECT("'Room Details'!$D$1955")</f>
        <v>0</v>
      </c>
      <c r="D1953" cm="1">
        <f t="array" aca="1" ref="D1953" ca="1">INDIRECT("'Room Details'!$E$1955")</f>
        <v>0</v>
      </c>
      <c r="E1953" t="str" cm="1">
        <f t="array" aca="1" ref="E1953" ca="1">INDIRECT("'Room Details'!$F$1955")</f>
        <v xml:space="preserve"> </v>
      </c>
      <c r="F1953" cm="1">
        <f t="array" aca="1" ref="F1953" ca="1">INDIRECT("'Room Details'!$G$1955")</f>
        <v>0</v>
      </c>
      <c r="G1953" cm="1">
        <f t="array" aca="1" ref="G1953" ca="1">INDIRECT("'Room Details'!$H$1955")</f>
        <v>0</v>
      </c>
      <c r="H1953" cm="1">
        <f t="array" aca="1" ref="H1953" ca="1">INDIRECT("'Room Details'!$I$1955")</f>
        <v>0</v>
      </c>
      <c r="I1953" cm="1">
        <f t="array" aca="1" ref="I1953" ca="1">INDIRECT("'Room Details'!$J$1955")</f>
        <v>0</v>
      </c>
      <c r="J1953" cm="1">
        <f t="array" aca="1" ref="J1953" ca="1">INDIRECT("'Room Details'!$K$1955")</f>
        <v>0</v>
      </c>
      <c r="K1953" t="str" cm="1">
        <f t="array" aca="1" ref="K1953" ca="1">INDIRECT("'Room Details'!$L$1955")</f>
        <v xml:space="preserve"> </v>
      </c>
      <c r="L1953" cm="1">
        <f t="array" aca="1" ref="L1953" ca="1">INDIRECT("'Room Details'!$M$1955")</f>
        <v>0</v>
      </c>
      <c r="M1953" cm="1">
        <f t="array" aca="1" ref="M1953" ca="1">INDIRECT("'Room Details'!$N$1955")</f>
        <v>0</v>
      </c>
      <c r="N1953" cm="1">
        <f t="array" aca="1" ref="N1953" ca="1">INDIRECT("'Room Details'!$O$1955")</f>
        <v>0</v>
      </c>
      <c r="O1953" cm="1">
        <f t="array" aca="1" ref="O1953" ca="1">INDIRECT("'Room Details'!$P$1955")</f>
        <v>0</v>
      </c>
    </row>
    <row r="1954" spans="1:15" x14ac:dyDescent="0.25">
      <c r="A1954" cm="1">
        <f t="array" aca="1" ref="A1954" ca="1">INDIRECT("'Room Details'!$B$1956")</f>
        <v>0</v>
      </c>
      <c r="B1954" cm="1">
        <f t="array" aca="1" ref="B1954" ca="1">INDIRECT("'Room Details'!$C$1956")</f>
        <v>0</v>
      </c>
      <c r="C1954" cm="1">
        <f t="array" aca="1" ref="C1954" ca="1">INDIRECT("'Room Details'!$D$1956")</f>
        <v>0</v>
      </c>
      <c r="D1954" cm="1">
        <f t="array" aca="1" ref="D1954" ca="1">INDIRECT("'Room Details'!$E$1956")</f>
        <v>0</v>
      </c>
      <c r="E1954" t="str" cm="1">
        <f t="array" aca="1" ref="E1954" ca="1">INDIRECT("'Room Details'!$F$1956")</f>
        <v xml:space="preserve"> </v>
      </c>
      <c r="F1954" cm="1">
        <f t="array" aca="1" ref="F1954" ca="1">INDIRECT("'Room Details'!$G$1956")</f>
        <v>0</v>
      </c>
      <c r="G1954" cm="1">
        <f t="array" aca="1" ref="G1954" ca="1">INDIRECT("'Room Details'!$H$1956")</f>
        <v>0</v>
      </c>
      <c r="H1954" cm="1">
        <f t="array" aca="1" ref="H1954" ca="1">INDIRECT("'Room Details'!$I$1956")</f>
        <v>0</v>
      </c>
      <c r="I1954" cm="1">
        <f t="array" aca="1" ref="I1954" ca="1">INDIRECT("'Room Details'!$J$1956")</f>
        <v>0</v>
      </c>
      <c r="J1954" cm="1">
        <f t="array" aca="1" ref="J1954" ca="1">INDIRECT("'Room Details'!$K$1956")</f>
        <v>0</v>
      </c>
      <c r="K1954" t="str" cm="1">
        <f t="array" aca="1" ref="K1954" ca="1">INDIRECT("'Room Details'!$L$1956")</f>
        <v xml:space="preserve"> </v>
      </c>
      <c r="L1954" cm="1">
        <f t="array" aca="1" ref="L1954" ca="1">INDIRECT("'Room Details'!$M$1956")</f>
        <v>0</v>
      </c>
      <c r="M1954" cm="1">
        <f t="array" aca="1" ref="M1954" ca="1">INDIRECT("'Room Details'!$N$1956")</f>
        <v>0</v>
      </c>
      <c r="N1954" cm="1">
        <f t="array" aca="1" ref="N1954" ca="1">INDIRECT("'Room Details'!$O$1956")</f>
        <v>0</v>
      </c>
      <c r="O1954" cm="1">
        <f t="array" aca="1" ref="O1954" ca="1">INDIRECT("'Room Details'!$P$1956")</f>
        <v>0</v>
      </c>
    </row>
    <row r="1955" spans="1:15" x14ac:dyDescent="0.25">
      <c r="A1955" cm="1">
        <f t="array" aca="1" ref="A1955" ca="1">INDIRECT("'Room Details'!$B$1957")</f>
        <v>0</v>
      </c>
      <c r="B1955" cm="1">
        <f t="array" aca="1" ref="B1955" ca="1">INDIRECT("'Room Details'!$C$1957")</f>
        <v>0</v>
      </c>
      <c r="C1955" cm="1">
        <f t="array" aca="1" ref="C1955" ca="1">INDIRECT("'Room Details'!$D$1957")</f>
        <v>0</v>
      </c>
      <c r="D1955" cm="1">
        <f t="array" aca="1" ref="D1955" ca="1">INDIRECT("'Room Details'!$E$1957")</f>
        <v>0</v>
      </c>
      <c r="E1955" t="str" cm="1">
        <f t="array" aca="1" ref="E1955" ca="1">INDIRECT("'Room Details'!$F$1957")</f>
        <v xml:space="preserve"> </v>
      </c>
      <c r="F1955" cm="1">
        <f t="array" aca="1" ref="F1955" ca="1">INDIRECT("'Room Details'!$G$1957")</f>
        <v>0</v>
      </c>
      <c r="G1955" cm="1">
        <f t="array" aca="1" ref="G1955" ca="1">INDIRECT("'Room Details'!$H$1957")</f>
        <v>0</v>
      </c>
      <c r="H1955" cm="1">
        <f t="array" aca="1" ref="H1955" ca="1">INDIRECT("'Room Details'!$I$1957")</f>
        <v>0</v>
      </c>
      <c r="I1955" cm="1">
        <f t="array" aca="1" ref="I1955" ca="1">INDIRECT("'Room Details'!$J$1957")</f>
        <v>0</v>
      </c>
      <c r="J1955" cm="1">
        <f t="array" aca="1" ref="J1955" ca="1">INDIRECT("'Room Details'!$K$1957")</f>
        <v>0</v>
      </c>
      <c r="K1955" t="str" cm="1">
        <f t="array" aca="1" ref="K1955" ca="1">INDIRECT("'Room Details'!$L$1957")</f>
        <v xml:space="preserve"> </v>
      </c>
      <c r="L1955" cm="1">
        <f t="array" aca="1" ref="L1955" ca="1">INDIRECT("'Room Details'!$M$1957")</f>
        <v>0</v>
      </c>
      <c r="M1955" cm="1">
        <f t="array" aca="1" ref="M1955" ca="1">INDIRECT("'Room Details'!$N$1957")</f>
        <v>0</v>
      </c>
      <c r="N1955" cm="1">
        <f t="array" aca="1" ref="N1955" ca="1">INDIRECT("'Room Details'!$O$1957")</f>
        <v>0</v>
      </c>
      <c r="O1955" cm="1">
        <f t="array" aca="1" ref="O1955" ca="1">INDIRECT("'Room Details'!$P$1957")</f>
        <v>0</v>
      </c>
    </row>
    <row r="1956" spans="1:15" x14ac:dyDescent="0.25">
      <c r="A1956" cm="1">
        <f t="array" aca="1" ref="A1956" ca="1">INDIRECT("'Room Details'!$B$1958")</f>
        <v>0</v>
      </c>
      <c r="B1956" cm="1">
        <f t="array" aca="1" ref="B1956" ca="1">INDIRECT("'Room Details'!$C$1958")</f>
        <v>0</v>
      </c>
      <c r="C1956" cm="1">
        <f t="array" aca="1" ref="C1956" ca="1">INDIRECT("'Room Details'!$D$1958")</f>
        <v>0</v>
      </c>
      <c r="D1956" cm="1">
        <f t="array" aca="1" ref="D1956" ca="1">INDIRECT("'Room Details'!$E$1958")</f>
        <v>0</v>
      </c>
      <c r="E1956" t="str" cm="1">
        <f t="array" aca="1" ref="E1956" ca="1">INDIRECT("'Room Details'!$F$1958")</f>
        <v xml:space="preserve"> </v>
      </c>
      <c r="F1956" cm="1">
        <f t="array" aca="1" ref="F1956" ca="1">INDIRECT("'Room Details'!$G$1958")</f>
        <v>0</v>
      </c>
      <c r="G1956" cm="1">
        <f t="array" aca="1" ref="G1956" ca="1">INDIRECT("'Room Details'!$H$1958")</f>
        <v>0</v>
      </c>
      <c r="H1956" cm="1">
        <f t="array" aca="1" ref="H1956" ca="1">INDIRECT("'Room Details'!$I$1958")</f>
        <v>0</v>
      </c>
      <c r="I1956" cm="1">
        <f t="array" aca="1" ref="I1956" ca="1">INDIRECT("'Room Details'!$J$1958")</f>
        <v>0</v>
      </c>
      <c r="J1956" cm="1">
        <f t="array" aca="1" ref="J1956" ca="1">INDIRECT("'Room Details'!$K$1958")</f>
        <v>0</v>
      </c>
      <c r="K1956" t="str" cm="1">
        <f t="array" aca="1" ref="K1956" ca="1">INDIRECT("'Room Details'!$L$1958")</f>
        <v xml:space="preserve"> </v>
      </c>
      <c r="L1956" cm="1">
        <f t="array" aca="1" ref="L1956" ca="1">INDIRECT("'Room Details'!$M$1958")</f>
        <v>0</v>
      </c>
      <c r="M1956" cm="1">
        <f t="array" aca="1" ref="M1956" ca="1">INDIRECT("'Room Details'!$N$1958")</f>
        <v>0</v>
      </c>
      <c r="N1956" cm="1">
        <f t="array" aca="1" ref="N1956" ca="1">INDIRECT("'Room Details'!$O$1958")</f>
        <v>0</v>
      </c>
      <c r="O1956" cm="1">
        <f t="array" aca="1" ref="O1956" ca="1">INDIRECT("'Room Details'!$P$1958")</f>
        <v>0</v>
      </c>
    </row>
    <row r="1957" spans="1:15" x14ac:dyDescent="0.25">
      <c r="A1957" cm="1">
        <f t="array" aca="1" ref="A1957" ca="1">INDIRECT("'Room Details'!$B$1959")</f>
        <v>0</v>
      </c>
      <c r="B1957" cm="1">
        <f t="array" aca="1" ref="B1957" ca="1">INDIRECT("'Room Details'!$C$1959")</f>
        <v>0</v>
      </c>
      <c r="C1957" cm="1">
        <f t="array" aca="1" ref="C1957" ca="1">INDIRECT("'Room Details'!$D$1959")</f>
        <v>0</v>
      </c>
      <c r="D1957" cm="1">
        <f t="array" aca="1" ref="D1957" ca="1">INDIRECT("'Room Details'!$E$1959")</f>
        <v>0</v>
      </c>
      <c r="E1957" t="str" cm="1">
        <f t="array" aca="1" ref="E1957" ca="1">INDIRECT("'Room Details'!$F$1959")</f>
        <v xml:space="preserve"> </v>
      </c>
      <c r="F1957" cm="1">
        <f t="array" aca="1" ref="F1957" ca="1">INDIRECT("'Room Details'!$G$1959")</f>
        <v>0</v>
      </c>
      <c r="G1957" cm="1">
        <f t="array" aca="1" ref="G1957" ca="1">INDIRECT("'Room Details'!$H$1959")</f>
        <v>0</v>
      </c>
      <c r="H1957" cm="1">
        <f t="array" aca="1" ref="H1957" ca="1">INDIRECT("'Room Details'!$I$1959")</f>
        <v>0</v>
      </c>
      <c r="I1957" cm="1">
        <f t="array" aca="1" ref="I1957" ca="1">INDIRECT("'Room Details'!$J$1959")</f>
        <v>0</v>
      </c>
      <c r="J1957" cm="1">
        <f t="array" aca="1" ref="J1957" ca="1">INDIRECT("'Room Details'!$K$1959")</f>
        <v>0</v>
      </c>
      <c r="K1957" t="str" cm="1">
        <f t="array" aca="1" ref="K1957" ca="1">INDIRECT("'Room Details'!$L$1959")</f>
        <v xml:space="preserve"> </v>
      </c>
      <c r="L1957" cm="1">
        <f t="array" aca="1" ref="L1957" ca="1">INDIRECT("'Room Details'!$M$1959")</f>
        <v>0</v>
      </c>
      <c r="M1957" cm="1">
        <f t="array" aca="1" ref="M1957" ca="1">INDIRECT("'Room Details'!$N$1959")</f>
        <v>0</v>
      </c>
      <c r="N1957" cm="1">
        <f t="array" aca="1" ref="N1957" ca="1">INDIRECT("'Room Details'!$O$1959")</f>
        <v>0</v>
      </c>
      <c r="O1957" cm="1">
        <f t="array" aca="1" ref="O1957" ca="1">INDIRECT("'Room Details'!$P$1959")</f>
        <v>0</v>
      </c>
    </row>
    <row r="1958" spans="1:15" x14ac:dyDescent="0.25">
      <c r="A1958" cm="1">
        <f t="array" aca="1" ref="A1958" ca="1">INDIRECT("'Room Details'!$B$1960")</f>
        <v>0</v>
      </c>
      <c r="B1958" cm="1">
        <f t="array" aca="1" ref="B1958" ca="1">INDIRECT("'Room Details'!$C$1960")</f>
        <v>0</v>
      </c>
      <c r="C1958" cm="1">
        <f t="array" aca="1" ref="C1958" ca="1">INDIRECT("'Room Details'!$D$1960")</f>
        <v>0</v>
      </c>
      <c r="D1958" cm="1">
        <f t="array" aca="1" ref="D1958" ca="1">INDIRECT("'Room Details'!$E$1960")</f>
        <v>0</v>
      </c>
      <c r="E1958" t="str" cm="1">
        <f t="array" aca="1" ref="E1958" ca="1">INDIRECT("'Room Details'!$F$1960")</f>
        <v xml:space="preserve"> </v>
      </c>
      <c r="F1958" cm="1">
        <f t="array" aca="1" ref="F1958" ca="1">INDIRECT("'Room Details'!$G$1960")</f>
        <v>0</v>
      </c>
      <c r="G1958" cm="1">
        <f t="array" aca="1" ref="G1958" ca="1">INDIRECT("'Room Details'!$H$1960")</f>
        <v>0</v>
      </c>
      <c r="H1958" cm="1">
        <f t="array" aca="1" ref="H1958" ca="1">INDIRECT("'Room Details'!$I$1960")</f>
        <v>0</v>
      </c>
      <c r="I1958" cm="1">
        <f t="array" aca="1" ref="I1958" ca="1">INDIRECT("'Room Details'!$J$1960")</f>
        <v>0</v>
      </c>
      <c r="J1958" cm="1">
        <f t="array" aca="1" ref="J1958" ca="1">INDIRECT("'Room Details'!$K$1960")</f>
        <v>0</v>
      </c>
      <c r="K1958" t="str" cm="1">
        <f t="array" aca="1" ref="K1958" ca="1">INDIRECT("'Room Details'!$L$1960")</f>
        <v xml:space="preserve"> </v>
      </c>
      <c r="L1958" cm="1">
        <f t="array" aca="1" ref="L1958" ca="1">INDIRECT("'Room Details'!$M$1960")</f>
        <v>0</v>
      </c>
      <c r="M1958" cm="1">
        <f t="array" aca="1" ref="M1958" ca="1">INDIRECT("'Room Details'!$N$1960")</f>
        <v>0</v>
      </c>
      <c r="N1958" cm="1">
        <f t="array" aca="1" ref="N1958" ca="1">INDIRECT("'Room Details'!$O$1960")</f>
        <v>0</v>
      </c>
      <c r="O1958" cm="1">
        <f t="array" aca="1" ref="O1958" ca="1">INDIRECT("'Room Details'!$P$1960")</f>
        <v>0</v>
      </c>
    </row>
    <row r="1959" spans="1:15" x14ac:dyDescent="0.25">
      <c r="A1959" cm="1">
        <f t="array" aca="1" ref="A1959" ca="1">INDIRECT("'Room Details'!$B$1961")</f>
        <v>0</v>
      </c>
      <c r="B1959" cm="1">
        <f t="array" aca="1" ref="B1959" ca="1">INDIRECT("'Room Details'!$C$1961")</f>
        <v>0</v>
      </c>
      <c r="C1959" cm="1">
        <f t="array" aca="1" ref="C1959" ca="1">INDIRECT("'Room Details'!$D$1961")</f>
        <v>0</v>
      </c>
      <c r="D1959" cm="1">
        <f t="array" aca="1" ref="D1959" ca="1">INDIRECT("'Room Details'!$E$1961")</f>
        <v>0</v>
      </c>
      <c r="E1959" t="str" cm="1">
        <f t="array" aca="1" ref="E1959" ca="1">INDIRECT("'Room Details'!$F$1961")</f>
        <v xml:space="preserve"> </v>
      </c>
      <c r="F1959" cm="1">
        <f t="array" aca="1" ref="F1959" ca="1">INDIRECT("'Room Details'!$G$1961")</f>
        <v>0</v>
      </c>
      <c r="G1959" cm="1">
        <f t="array" aca="1" ref="G1959" ca="1">INDIRECT("'Room Details'!$H$1961")</f>
        <v>0</v>
      </c>
      <c r="H1959" cm="1">
        <f t="array" aca="1" ref="H1959" ca="1">INDIRECT("'Room Details'!$I$1961")</f>
        <v>0</v>
      </c>
      <c r="I1959" cm="1">
        <f t="array" aca="1" ref="I1959" ca="1">INDIRECT("'Room Details'!$J$1961")</f>
        <v>0</v>
      </c>
      <c r="J1959" cm="1">
        <f t="array" aca="1" ref="J1959" ca="1">INDIRECT("'Room Details'!$K$1961")</f>
        <v>0</v>
      </c>
      <c r="K1959" t="str" cm="1">
        <f t="array" aca="1" ref="K1959" ca="1">INDIRECT("'Room Details'!$L$1961")</f>
        <v xml:space="preserve"> </v>
      </c>
      <c r="L1959" cm="1">
        <f t="array" aca="1" ref="L1959" ca="1">INDIRECT("'Room Details'!$M$1961")</f>
        <v>0</v>
      </c>
      <c r="M1959" cm="1">
        <f t="array" aca="1" ref="M1959" ca="1">INDIRECT("'Room Details'!$N$1961")</f>
        <v>0</v>
      </c>
      <c r="N1959" cm="1">
        <f t="array" aca="1" ref="N1959" ca="1">INDIRECT("'Room Details'!$O$1961")</f>
        <v>0</v>
      </c>
      <c r="O1959" cm="1">
        <f t="array" aca="1" ref="O1959" ca="1">INDIRECT("'Room Details'!$P$1961")</f>
        <v>0</v>
      </c>
    </row>
    <row r="1960" spans="1:15" x14ac:dyDescent="0.25">
      <c r="A1960" cm="1">
        <f t="array" aca="1" ref="A1960" ca="1">INDIRECT("'Room Details'!$B$1962")</f>
        <v>0</v>
      </c>
      <c r="B1960" cm="1">
        <f t="array" aca="1" ref="B1960" ca="1">INDIRECT("'Room Details'!$C$1962")</f>
        <v>0</v>
      </c>
      <c r="C1960" cm="1">
        <f t="array" aca="1" ref="C1960" ca="1">INDIRECT("'Room Details'!$D$1962")</f>
        <v>0</v>
      </c>
      <c r="D1960" cm="1">
        <f t="array" aca="1" ref="D1960" ca="1">INDIRECT("'Room Details'!$E$1962")</f>
        <v>0</v>
      </c>
      <c r="E1960" t="str" cm="1">
        <f t="array" aca="1" ref="E1960" ca="1">INDIRECT("'Room Details'!$F$1962")</f>
        <v xml:space="preserve"> </v>
      </c>
      <c r="F1960" cm="1">
        <f t="array" aca="1" ref="F1960" ca="1">INDIRECT("'Room Details'!$G$1962")</f>
        <v>0</v>
      </c>
      <c r="G1960" cm="1">
        <f t="array" aca="1" ref="G1960" ca="1">INDIRECT("'Room Details'!$H$1962")</f>
        <v>0</v>
      </c>
      <c r="H1960" cm="1">
        <f t="array" aca="1" ref="H1960" ca="1">INDIRECT("'Room Details'!$I$1962")</f>
        <v>0</v>
      </c>
      <c r="I1960" cm="1">
        <f t="array" aca="1" ref="I1960" ca="1">INDIRECT("'Room Details'!$J$1962")</f>
        <v>0</v>
      </c>
      <c r="J1960" cm="1">
        <f t="array" aca="1" ref="J1960" ca="1">INDIRECT("'Room Details'!$K$1962")</f>
        <v>0</v>
      </c>
      <c r="K1960" t="str" cm="1">
        <f t="array" aca="1" ref="K1960" ca="1">INDIRECT("'Room Details'!$L$1962")</f>
        <v xml:space="preserve"> </v>
      </c>
      <c r="L1960" cm="1">
        <f t="array" aca="1" ref="L1960" ca="1">INDIRECT("'Room Details'!$M$1962")</f>
        <v>0</v>
      </c>
      <c r="M1960" cm="1">
        <f t="array" aca="1" ref="M1960" ca="1">INDIRECT("'Room Details'!$N$1962")</f>
        <v>0</v>
      </c>
      <c r="N1960" cm="1">
        <f t="array" aca="1" ref="N1960" ca="1">INDIRECT("'Room Details'!$O$1962")</f>
        <v>0</v>
      </c>
      <c r="O1960" cm="1">
        <f t="array" aca="1" ref="O1960" ca="1">INDIRECT("'Room Details'!$P$1962")</f>
        <v>0</v>
      </c>
    </row>
    <row r="1961" spans="1:15" x14ac:dyDescent="0.25">
      <c r="A1961" cm="1">
        <f t="array" aca="1" ref="A1961" ca="1">INDIRECT("'Room Details'!$B$1963")</f>
        <v>0</v>
      </c>
      <c r="B1961" cm="1">
        <f t="array" aca="1" ref="B1961" ca="1">INDIRECT("'Room Details'!$C$1963")</f>
        <v>0</v>
      </c>
      <c r="C1961" cm="1">
        <f t="array" aca="1" ref="C1961" ca="1">INDIRECT("'Room Details'!$D$1963")</f>
        <v>0</v>
      </c>
      <c r="D1961" cm="1">
        <f t="array" aca="1" ref="D1961" ca="1">INDIRECT("'Room Details'!$E$1963")</f>
        <v>0</v>
      </c>
      <c r="E1961" t="str" cm="1">
        <f t="array" aca="1" ref="E1961" ca="1">INDIRECT("'Room Details'!$F$1963")</f>
        <v xml:space="preserve"> </v>
      </c>
      <c r="F1961" cm="1">
        <f t="array" aca="1" ref="F1961" ca="1">INDIRECT("'Room Details'!$G$1963")</f>
        <v>0</v>
      </c>
      <c r="G1961" cm="1">
        <f t="array" aca="1" ref="G1961" ca="1">INDIRECT("'Room Details'!$H$1963")</f>
        <v>0</v>
      </c>
      <c r="H1961" cm="1">
        <f t="array" aca="1" ref="H1961" ca="1">INDIRECT("'Room Details'!$I$1963")</f>
        <v>0</v>
      </c>
      <c r="I1961" cm="1">
        <f t="array" aca="1" ref="I1961" ca="1">INDIRECT("'Room Details'!$J$1963")</f>
        <v>0</v>
      </c>
      <c r="J1961" cm="1">
        <f t="array" aca="1" ref="J1961" ca="1">INDIRECT("'Room Details'!$K$1963")</f>
        <v>0</v>
      </c>
      <c r="K1961" t="str" cm="1">
        <f t="array" aca="1" ref="K1961" ca="1">INDIRECT("'Room Details'!$L$1963")</f>
        <v xml:space="preserve"> </v>
      </c>
      <c r="L1961" cm="1">
        <f t="array" aca="1" ref="L1961" ca="1">INDIRECT("'Room Details'!$M$1963")</f>
        <v>0</v>
      </c>
      <c r="M1961" cm="1">
        <f t="array" aca="1" ref="M1961" ca="1">INDIRECT("'Room Details'!$N$1963")</f>
        <v>0</v>
      </c>
      <c r="N1961" cm="1">
        <f t="array" aca="1" ref="N1961" ca="1">INDIRECT("'Room Details'!$O$1963")</f>
        <v>0</v>
      </c>
      <c r="O1961" cm="1">
        <f t="array" aca="1" ref="O1961" ca="1">INDIRECT("'Room Details'!$P$1963")</f>
        <v>0</v>
      </c>
    </row>
    <row r="1962" spans="1:15" x14ac:dyDescent="0.25">
      <c r="A1962" cm="1">
        <f t="array" aca="1" ref="A1962" ca="1">INDIRECT("'Room Details'!$B$1964")</f>
        <v>0</v>
      </c>
      <c r="B1962" cm="1">
        <f t="array" aca="1" ref="B1962" ca="1">INDIRECT("'Room Details'!$C$1964")</f>
        <v>0</v>
      </c>
      <c r="C1962" cm="1">
        <f t="array" aca="1" ref="C1962" ca="1">INDIRECT("'Room Details'!$D$1964")</f>
        <v>0</v>
      </c>
      <c r="D1962" cm="1">
        <f t="array" aca="1" ref="D1962" ca="1">INDIRECT("'Room Details'!$E$1964")</f>
        <v>0</v>
      </c>
      <c r="E1962" t="str" cm="1">
        <f t="array" aca="1" ref="E1962" ca="1">INDIRECT("'Room Details'!$F$1964")</f>
        <v xml:space="preserve"> </v>
      </c>
      <c r="F1962" cm="1">
        <f t="array" aca="1" ref="F1962" ca="1">INDIRECT("'Room Details'!$G$1964")</f>
        <v>0</v>
      </c>
      <c r="G1962" cm="1">
        <f t="array" aca="1" ref="G1962" ca="1">INDIRECT("'Room Details'!$H$1964")</f>
        <v>0</v>
      </c>
      <c r="H1962" cm="1">
        <f t="array" aca="1" ref="H1962" ca="1">INDIRECT("'Room Details'!$I$1964")</f>
        <v>0</v>
      </c>
      <c r="I1962" cm="1">
        <f t="array" aca="1" ref="I1962" ca="1">INDIRECT("'Room Details'!$J$1964")</f>
        <v>0</v>
      </c>
      <c r="J1962" cm="1">
        <f t="array" aca="1" ref="J1962" ca="1">INDIRECT("'Room Details'!$K$1964")</f>
        <v>0</v>
      </c>
      <c r="K1962" t="str" cm="1">
        <f t="array" aca="1" ref="K1962" ca="1">INDIRECT("'Room Details'!$L$1964")</f>
        <v xml:space="preserve"> </v>
      </c>
      <c r="L1962" cm="1">
        <f t="array" aca="1" ref="L1962" ca="1">INDIRECT("'Room Details'!$M$1964")</f>
        <v>0</v>
      </c>
      <c r="M1962" cm="1">
        <f t="array" aca="1" ref="M1962" ca="1">INDIRECT("'Room Details'!$N$1964")</f>
        <v>0</v>
      </c>
      <c r="N1962" cm="1">
        <f t="array" aca="1" ref="N1962" ca="1">INDIRECT("'Room Details'!$O$1964")</f>
        <v>0</v>
      </c>
      <c r="O1962" cm="1">
        <f t="array" aca="1" ref="O1962" ca="1">INDIRECT("'Room Details'!$P$1964")</f>
        <v>0</v>
      </c>
    </row>
    <row r="1963" spans="1:15" x14ac:dyDescent="0.25">
      <c r="A1963" cm="1">
        <f t="array" aca="1" ref="A1963" ca="1">INDIRECT("'Room Details'!$B$1965")</f>
        <v>0</v>
      </c>
      <c r="B1963" cm="1">
        <f t="array" aca="1" ref="B1963" ca="1">INDIRECT("'Room Details'!$C$1965")</f>
        <v>0</v>
      </c>
      <c r="C1963" cm="1">
        <f t="array" aca="1" ref="C1963" ca="1">INDIRECT("'Room Details'!$D$1965")</f>
        <v>0</v>
      </c>
      <c r="D1963" cm="1">
        <f t="array" aca="1" ref="D1963" ca="1">INDIRECT("'Room Details'!$E$1965")</f>
        <v>0</v>
      </c>
      <c r="E1963" t="str" cm="1">
        <f t="array" aca="1" ref="E1963" ca="1">INDIRECT("'Room Details'!$F$1965")</f>
        <v xml:space="preserve"> </v>
      </c>
      <c r="F1963" cm="1">
        <f t="array" aca="1" ref="F1963" ca="1">INDIRECT("'Room Details'!$G$1965")</f>
        <v>0</v>
      </c>
      <c r="G1963" cm="1">
        <f t="array" aca="1" ref="G1963" ca="1">INDIRECT("'Room Details'!$H$1965")</f>
        <v>0</v>
      </c>
      <c r="H1963" cm="1">
        <f t="array" aca="1" ref="H1963" ca="1">INDIRECT("'Room Details'!$I$1965")</f>
        <v>0</v>
      </c>
      <c r="I1963" cm="1">
        <f t="array" aca="1" ref="I1963" ca="1">INDIRECT("'Room Details'!$J$1965")</f>
        <v>0</v>
      </c>
      <c r="J1963" cm="1">
        <f t="array" aca="1" ref="J1963" ca="1">INDIRECT("'Room Details'!$K$1965")</f>
        <v>0</v>
      </c>
      <c r="K1963" t="str" cm="1">
        <f t="array" aca="1" ref="K1963" ca="1">INDIRECT("'Room Details'!$L$1965")</f>
        <v xml:space="preserve"> </v>
      </c>
      <c r="L1963" cm="1">
        <f t="array" aca="1" ref="L1963" ca="1">INDIRECT("'Room Details'!$M$1965")</f>
        <v>0</v>
      </c>
      <c r="M1963" cm="1">
        <f t="array" aca="1" ref="M1963" ca="1">INDIRECT("'Room Details'!$N$1965")</f>
        <v>0</v>
      </c>
      <c r="N1963" cm="1">
        <f t="array" aca="1" ref="N1963" ca="1">INDIRECT("'Room Details'!$O$1965")</f>
        <v>0</v>
      </c>
      <c r="O1963" cm="1">
        <f t="array" aca="1" ref="O1963" ca="1">INDIRECT("'Room Details'!$P$1965")</f>
        <v>0</v>
      </c>
    </row>
    <row r="1964" spans="1:15" x14ac:dyDescent="0.25">
      <c r="A1964" cm="1">
        <f t="array" aca="1" ref="A1964" ca="1">INDIRECT("'Room Details'!$B$1966")</f>
        <v>0</v>
      </c>
      <c r="B1964" cm="1">
        <f t="array" aca="1" ref="B1964" ca="1">INDIRECT("'Room Details'!$C$1966")</f>
        <v>0</v>
      </c>
      <c r="C1964" cm="1">
        <f t="array" aca="1" ref="C1964" ca="1">INDIRECT("'Room Details'!$D$1966")</f>
        <v>0</v>
      </c>
      <c r="D1964" cm="1">
        <f t="array" aca="1" ref="D1964" ca="1">INDIRECT("'Room Details'!$E$1966")</f>
        <v>0</v>
      </c>
      <c r="E1964" t="str" cm="1">
        <f t="array" aca="1" ref="E1964" ca="1">INDIRECT("'Room Details'!$F$1966")</f>
        <v xml:space="preserve"> </v>
      </c>
      <c r="F1964" cm="1">
        <f t="array" aca="1" ref="F1964" ca="1">INDIRECT("'Room Details'!$G$1966")</f>
        <v>0</v>
      </c>
      <c r="G1964" cm="1">
        <f t="array" aca="1" ref="G1964" ca="1">INDIRECT("'Room Details'!$H$1966")</f>
        <v>0</v>
      </c>
      <c r="H1964" cm="1">
        <f t="array" aca="1" ref="H1964" ca="1">INDIRECT("'Room Details'!$I$1966")</f>
        <v>0</v>
      </c>
      <c r="I1964" cm="1">
        <f t="array" aca="1" ref="I1964" ca="1">INDIRECT("'Room Details'!$J$1966")</f>
        <v>0</v>
      </c>
      <c r="J1964" cm="1">
        <f t="array" aca="1" ref="J1964" ca="1">INDIRECT("'Room Details'!$K$1966")</f>
        <v>0</v>
      </c>
      <c r="K1964" t="str" cm="1">
        <f t="array" aca="1" ref="K1964" ca="1">INDIRECT("'Room Details'!$L$1966")</f>
        <v xml:space="preserve"> </v>
      </c>
      <c r="L1964" cm="1">
        <f t="array" aca="1" ref="L1964" ca="1">INDIRECT("'Room Details'!$M$1966")</f>
        <v>0</v>
      </c>
      <c r="M1964" cm="1">
        <f t="array" aca="1" ref="M1964" ca="1">INDIRECT("'Room Details'!$N$1966")</f>
        <v>0</v>
      </c>
      <c r="N1964" cm="1">
        <f t="array" aca="1" ref="N1964" ca="1">INDIRECT("'Room Details'!$O$1966")</f>
        <v>0</v>
      </c>
      <c r="O1964" cm="1">
        <f t="array" aca="1" ref="O1964" ca="1">INDIRECT("'Room Details'!$P$1966")</f>
        <v>0</v>
      </c>
    </row>
    <row r="1965" spans="1:15" x14ac:dyDescent="0.25">
      <c r="A1965" cm="1">
        <f t="array" aca="1" ref="A1965" ca="1">INDIRECT("'Room Details'!$B$1967")</f>
        <v>0</v>
      </c>
      <c r="B1965" cm="1">
        <f t="array" aca="1" ref="B1965" ca="1">INDIRECT("'Room Details'!$C$1967")</f>
        <v>0</v>
      </c>
      <c r="C1965" cm="1">
        <f t="array" aca="1" ref="C1965" ca="1">INDIRECT("'Room Details'!$D$1967")</f>
        <v>0</v>
      </c>
      <c r="D1965" cm="1">
        <f t="array" aca="1" ref="D1965" ca="1">INDIRECT("'Room Details'!$E$1967")</f>
        <v>0</v>
      </c>
      <c r="E1965" t="str" cm="1">
        <f t="array" aca="1" ref="E1965" ca="1">INDIRECT("'Room Details'!$F$1967")</f>
        <v xml:space="preserve"> </v>
      </c>
      <c r="F1965" cm="1">
        <f t="array" aca="1" ref="F1965" ca="1">INDIRECT("'Room Details'!$G$1967")</f>
        <v>0</v>
      </c>
      <c r="G1965" cm="1">
        <f t="array" aca="1" ref="G1965" ca="1">INDIRECT("'Room Details'!$H$1967")</f>
        <v>0</v>
      </c>
      <c r="H1965" cm="1">
        <f t="array" aca="1" ref="H1965" ca="1">INDIRECT("'Room Details'!$I$1967")</f>
        <v>0</v>
      </c>
      <c r="I1965" cm="1">
        <f t="array" aca="1" ref="I1965" ca="1">INDIRECT("'Room Details'!$J$1967")</f>
        <v>0</v>
      </c>
      <c r="J1965" cm="1">
        <f t="array" aca="1" ref="J1965" ca="1">INDIRECT("'Room Details'!$K$1967")</f>
        <v>0</v>
      </c>
      <c r="K1965" t="str" cm="1">
        <f t="array" aca="1" ref="K1965" ca="1">INDIRECT("'Room Details'!$L$1967")</f>
        <v xml:space="preserve"> </v>
      </c>
      <c r="L1965" cm="1">
        <f t="array" aca="1" ref="L1965" ca="1">INDIRECT("'Room Details'!$M$1967")</f>
        <v>0</v>
      </c>
      <c r="M1965" cm="1">
        <f t="array" aca="1" ref="M1965" ca="1">INDIRECT("'Room Details'!$N$1967")</f>
        <v>0</v>
      </c>
      <c r="N1965" cm="1">
        <f t="array" aca="1" ref="N1965" ca="1">INDIRECT("'Room Details'!$O$1967")</f>
        <v>0</v>
      </c>
      <c r="O1965" cm="1">
        <f t="array" aca="1" ref="O1965" ca="1">INDIRECT("'Room Details'!$P$1967")</f>
        <v>0</v>
      </c>
    </row>
    <row r="1966" spans="1:15" x14ac:dyDescent="0.25">
      <c r="A1966" cm="1">
        <f t="array" aca="1" ref="A1966" ca="1">INDIRECT("'Room Details'!$B$1968")</f>
        <v>0</v>
      </c>
      <c r="B1966" cm="1">
        <f t="array" aca="1" ref="B1966" ca="1">INDIRECT("'Room Details'!$C$1968")</f>
        <v>0</v>
      </c>
      <c r="C1966" cm="1">
        <f t="array" aca="1" ref="C1966" ca="1">INDIRECT("'Room Details'!$D$1968")</f>
        <v>0</v>
      </c>
      <c r="D1966" cm="1">
        <f t="array" aca="1" ref="D1966" ca="1">INDIRECT("'Room Details'!$E$1968")</f>
        <v>0</v>
      </c>
      <c r="E1966" t="str" cm="1">
        <f t="array" aca="1" ref="E1966" ca="1">INDIRECT("'Room Details'!$F$1968")</f>
        <v xml:space="preserve"> </v>
      </c>
      <c r="F1966" cm="1">
        <f t="array" aca="1" ref="F1966" ca="1">INDIRECT("'Room Details'!$G$1968")</f>
        <v>0</v>
      </c>
      <c r="G1966" cm="1">
        <f t="array" aca="1" ref="G1966" ca="1">INDIRECT("'Room Details'!$H$1968")</f>
        <v>0</v>
      </c>
      <c r="H1966" cm="1">
        <f t="array" aca="1" ref="H1966" ca="1">INDIRECT("'Room Details'!$I$1968")</f>
        <v>0</v>
      </c>
      <c r="I1966" cm="1">
        <f t="array" aca="1" ref="I1966" ca="1">INDIRECT("'Room Details'!$J$1968")</f>
        <v>0</v>
      </c>
      <c r="J1966" cm="1">
        <f t="array" aca="1" ref="J1966" ca="1">INDIRECT("'Room Details'!$K$1968")</f>
        <v>0</v>
      </c>
      <c r="K1966" t="str" cm="1">
        <f t="array" aca="1" ref="K1966" ca="1">INDIRECT("'Room Details'!$L$1968")</f>
        <v xml:space="preserve"> </v>
      </c>
      <c r="L1966" cm="1">
        <f t="array" aca="1" ref="L1966" ca="1">INDIRECT("'Room Details'!$M$1968")</f>
        <v>0</v>
      </c>
      <c r="M1966" cm="1">
        <f t="array" aca="1" ref="M1966" ca="1">INDIRECT("'Room Details'!$N$1968")</f>
        <v>0</v>
      </c>
      <c r="N1966" cm="1">
        <f t="array" aca="1" ref="N1966" ca="1">INDIRECT("'Room Details'!$O$1968")</f>
        <v>0</v>
      </c>
      <c r="O1966" cm="1">
        <f t="array" aca="1" ref="O1966" ca="1">INDIRECT("'Room Details'!$P$1968")</f>
        <v>0</v>
      </c>
    </row>
    <row r="1967" spans="1:15" x14ac:dyDescent="0.25">
      <c r="A1967" cm="1">
        <f t="array" aca="1" ref="A1967" ca="1">INDIRECT("'Room Details'!$B$1969")</f>
        <v>0</v>
      </c>
      <c r="B1967" cm="1">
        <f t="array" aca="1" ref="B1967" ca="1">INDIRECT("'Room Details'!$C$1969")</f>
        <v>0</v>
      </c>
      <c r="C1967" cm="1">
        <f t="array" aca="1" ref="C1967" ca="1">INDIRECT("'Room Details'!$D$1969")</f>
        <v>0</v>
      </c>
      <c r="D1967" cm="1">
        <f t="array" aca="1" ref="D1967" ca="1">INDIRECT("'Room Details'!$E$1969")</f>
        <v>0</v>
      </c>
      <c r="E1967" t="str" cm="1">
        <f t="array" aca="1" ref="E1967" ca="1">INDIRECT("'Room Details'!$F$1969")</f>
        <v xml:space="preserve"> </v>
      </c>
      <c r="F1967" cm="1">
        <f t="array" aca="1" ref="F1967" ca="1">INDIRECT("'Room Details'!$G$1969")</f>
        <v>0</v>
      </c>
      <c r="G1967" cm="1">
        <f t="array" aca="1" ref="G1967" ca="1">INDIRECT("'Room Details'!$H$1969")</f>
        <v>0</v>
      </c>
      <c r="H1967" cm="1">
        <f t="array" aca="1" ref="H1967" ca="1">INDIRECT("'Room Details'!$I$1969")</f>
        <v>0</v>
      </c>
      <c r="I1967" cm="1">
        <f t="array" aca="1" ref="I1967" ca="1">INDIRECT("'Room Details'!$J$1969")</f>
        <v>0</v>
      </c>
      <c r="J1967" cm="1">
        <f t="array" aca="1" ref="J1967" ca="1">INDIRECT("'Room Details'!$K$1969")</f>
        <v>0</v>
      </c>
      <c r="K1967" t="str" cm="1">
        <f t="array" aca="1" ref="K1967" ca="1">INDIRECT("'Room Details'!$L$1969")</f>
        <v xml:space="preserve"> </v>
      </c>
      <c r="L1967" cm="1">
        <f t="array" aca="1" ref="L1967" ca="1">INDIRECT("'Room Details'!$M$1969")</f>
        <v>0</v>
      </c>
      <c r="M1967" cm="1">
        <f t="array" aca="1" ref="M1967" ca="1">INDIRECT("'Room Details'!$N$1969")</f>
        <v>0</v>
      </c>
      <c r="N1967" cm="1">
        <f t="array" aca="1" ref="N1967" ca="1">INDIRECT("'Room Details'!$O$1969")</f>
        <v>0</v>
      </c>
      <c r="O1967" cm="1">
        <f t="array" aca="1" ref="O1967" ca="1">INDIRECT("'Room Details'!$P$1969")</f>
        <v>0</v>
      </c>
    </row>
    <row r="1968" spans="1:15" x14ac:dyDescent="0.25">
      <c r="A1968" cm="1">
        <f t="array" aca="1" ref="A1968" ca="1">INDIRECT("'Room Details'!$B$1970")</f>
        <v>0</v>
      </c>
      <c r="B1968" cm="1">
        <f t="array" aca="1" ref="B1968" ca="1">INDIRECT("'Room Details'!$C$1970")</f>
        <v>0</v>
      </c>
      <c r="C1968" cm="1">
        <f t="array" aca="1" ref="C1968" ca="1">INDIRECT("'Room Details'!$D$1970")</f>
        <v>0</v>
      </c>
      <c r="D1968" cm="1">
        <f t="array" aca="1" ref="D1968" ca="1">INDIRECT("'Room Details'!$E$1970")</f>
        <v>0</v>
      </c>
      <c r="E1968" t="str" cm="1">
        <f t="array" aca="1" ref="E1968" ca="1">INDIRECT("'Room Details'!$F$1970")</f>
        <v xml:space="preserve"> </v>
      </c>
      <c r="F1968" cm="1">
        <f t="array" aca="1" ref="F1968" ca="1">INDIRECT("'Room Details'!$G$1970")</f>
        <v>0</v>
      </c>
      <c r="G1968" cm="1">
        <f t="array" aca="1" ref="G1968" ca="1">INDIRECT("'Room Details'!$H$1970")</f>
        <v>0</v>
      </c>
      <c r="H1968" cm="1">
        <f t="array" aca="1" ref="H1968" ca="1">INDIRECT("'Room Details'!$I$1970")</f>
        <v>0</v>
      </c>
      <c r="I1968" cm="1">
        <f t="array" aca="1" ref="I1968" ca="1">INDIRECT("'Room Details'!$J$1970")</f>
        <v>0</v>
      </c>
      <c r="J1968" cm="1">
        <f t="array" aca="1" ref="J1968" ca="1">INDIRECT("'Room Details'!$K$1970")</f>
        <v>0</v>
      </c>
      <c r="K1968" t="str" cm="1">
        <f t="array" aca="1" ref="K1968" ca="1">INDIRECT("'Room Details'!$L$1970")</f>
        <v xml:space="preserve"> </v>
      </c>
      <c r="L1968" cm="1">
        <f t="array" aca="1" ref="L1968" ca="1">INDIRECT("'Room Details'!$M$1970")</f>
        <v>0</v>
      </c>
      <c r="M1968" cm="1">
        <f t="array" aca="1" ref="M1968" ca="1">INDIRECT("'Room Details'!$N$1970")</f>
        <v>0</v>
      </c>
      <c r="N1968" cm="1">
        <f t="array" aca="1" ref="N1968" ca="1">INDIRECT("'Room Details'!$O$1970")</f>
        <v>0</v>
      </c>
      <c r="O1968" cm="1">
        <f t="array" aca="1" ref="O1968" ca="1">INDIRECT("'Room Details'!$P$1970")</f>
        <v>0</v>
      </c>
    </row>
    <row r="1969" spans="1:15" x14ac:dyDescent="0.25">
      <c r="A1969" cm="1">
        <f t="array" aca="1" ref="A1969" ca="1">INDIRECT("'Room Details'!$B$1971")</f>
        <v>0</v>
      </c>
      <c r="B1969" cm="1">
        <f t="array" aca="1" ref="B1969" ca="1">INDIRECT("'Room Details'!$C$1971")</f>
        <v>0</v>
      </c>
      <c r="C1969" cm="1">
        <f t="array" aca="1" ref="C1969" ca="1">INDIRECT("'Room Details'!$D$1971")</f>
        <v>0</v>
      </c>
      <c r="D1969" cm="1">
        <f t="array" aca="1" ref="D1969" ca="1">INDIRECT("'Room Details'!$E$1971")</f>
        <v>0</v>
      </c>
      <c r="E1969" t="str" cm="1">
        <f t="array" aca="1" ref="E1969" ca="1">INDIRECT("'Room Details'!$F$1971")</f>
        <v xml:space="preserve"> </v>
      </c>
      <c r="F1969" cm="1">
        <f t="array" aca="1" ref="F1969" ca="1">INDIRECT("'Room Details'!$G$1971")</f>
        <v>0</v>
      </c>
      <c r="G1969" cm="1">
        <f t="array" aca="1" ref="G1969" ca="1">INDIRECT("'Room Details'!$H$1971")</f>
        <v>0</v>
      </c>
      <c r="H1969" cm="1">
        <f t="array" aca="1" ref="H1969" ca="1">INDIRECT("'Room Details'!$I$1971")</f>
        <v>0</v>
      </c>
      <c r="I1969" cm="1">
        <f t="array" aca="1" ref="I1969" ca="1">INDIRECT("'Room Details'!$J$1971")</f>
        <v>0</v>
      </c>
      <c r="J1969" cm="1">
        <f t="array" aca="1" ref="J1969" ca="1">INDIRECT("'Room Details'!$K$1971")</f>
        <v>0</v>
      </c>
      <c r="K1969" t="str" cm="1">
        <f t="array" aca="1" ref="K1969" ca="1">INDIRECT("'Room Details'!$L$1971")</f>
        <v xml:space="preserve"> </v>
      </c>
      <c r="L1969" cm="1">
        <f t="array" aca="1" ref="L1969" ca="1">INDIRECT("'Room Details'!$M$1971")</f>
        <v>0</v>
      </c>
      <c r="M1969" cm="1">
        <f t="array" aca="1" ref="M1969" ca="1">INDIRECT("'Room Details'!$N$1971")</f>
        <v>0</v>
      </c>
      <c r="N1969" cm="1">
        <f t="array" aca="1" ref="N1969" ca="1">INDIRECT("'Room Details'!$O$1971")</f>
        <v>0</v>
      </c>
      <c r="O1969" cm="1">
        <f t="array" aca="1" ref="O1969" ca="1">INDIRECT("'Room Details'!$P$1971")</f>
        <v>0</v>
      </c>
    </row>
    <row r="1970" spans="1:15" x14ac:dyDescent="0.25">
      <c r="A1970" cm="1">
        <f t="array" aca="1" ref="A1970" ca="1">INDIRECT("'Room Details'!$B$1972")</f>
        <v>0</v>
      </c>
      <c r="B1970" cm="1">
        <f t="array" aca="1" ref="B1970" ca="1">INDIRECT("'Room Details'!$C$1972")</f>
        <v>0</v>
      </c>
      <c r="C1970" cm="1">
        <f t="array" aca="1" ref="C1970" ca="1">INDIRECT("'Room Details'!$D$1972")</f>
        <v>0</v>
      </c>
      <c r="D1970" cm="1">
        <f t="array" aca="1" ref="D1970" ca="1">INDIRECT("'Room Details'!$E$1972")</f>
        <v>0</v>
      </c>
      <c r="E1970" t="str" cm="1">
        <f t="array" aca="1" ref="E1970" ca="1">INDIRECT("'Room Details'!$F$1972")</f>
        <v xml:space="preserve"> </v>
      </c>
      <c r="F1970" cm="1">
        <f t="array" aca="1" ref="F1970" ca="1">INDIRECT("'Room Details'!$G$1972")</f>
        <v>0</v>
      </c>
      <c r="G1970" cm="1">
        <f t="array" aca="1" ref="G1970" ca="1">INDIRECT("'Room Details'!$H$1972")</f>
        <v>0</v>
      </c>
      <c r="H1970" cm="1">
        <f t="array" aca="1" ref="H1970" ca="1">INDIRECT("'Room Details'!$I$1972")</f>
        <v>0</v>
      </c>
      <c r="I1970" cm="1">
        <f t="array" aca="1" ref="I1970" ca="1">INDIRECT("'Room Details'!$J$1972")</f>
        <v>0</v>
      </c>
      <c r="J1970" cm="1">
        <f t="array" aca="1" ref="J1970" ca="1">INDIRECT("'Room Details'!$K$1972")</f>
        <v>0</v>
      </c>
      <c r="K1970" t="str" cm="1">
        <f t="array" aca="1" ref="K1970" ca="1">INDIRECT("'Room Details'!$L$1972")</f>
        <v xml:space="preserve"> </v>
      </c>
      <c r="L1970" cm="1">
        <f t="array" aca="1" ref="L1970" ca="1">INDIRECT("'Room Details'!$M$1972")</f>
        <v>0</v>
      </c>
      <c r="M1970" cm="1">
        <f t="array" aca="1" ref="M1970" ca="1">INDIRECT("'Room Details'!$N$1972")</f>
        <v>0</v>
      </c>
      <c r="N1970" cm="1">
        <f t="array" aca="1" ref="N1970" ca="1">INDIRECT("'Room Details'!$O$1972")</f>
        <v>0</v>
      </c>
      <c r="O1970" cm="1">
        <f t="array" aca="1" ref="O1970" ca="1">INDIRECT("'Room Details'!$P$1972")</f>
        <v>0</v>
      </c>
    </row>
    <row r="1971" spans="1:15" x14ac:dyDescent="0.25">
      <c r="A1971" cm="1">
        <f t="array" aca="1" ref="A1971" ca="1">INDIRECT("'Room Details'!$B$1973")</f>
        <v>0</v>
      </c>
      <c r="B1971" cm="1">
        <f t="array" aca="1" ref="B1971" ca="1">INDIRECT("'Room Details'!$C$1973")</f>
        <v>0</v>
      </c>
      <c r="C1971" cm="1">
        <f t="array" aca="1" ref="C1971" ca="1">INDIRECT("'Room Details'!$D$1973")</f>
        <v>0</v>
      </c>
      <c r="D1971" cm="1">
        <f t="array" aca="1" ref="D1971" ca="1">INDIRECT("'Room Details'!$E$1973")</f>
        <v>0</v>
      </c>
      <c r="E1971" t="str" cm="1">
        <f t="array" aca="1" ref="E1971" ca="1">INDIRECT("'Room Details'!$F$1973")</f>
        <v xml:space="preserve"> </v>
      </c>
      <c r="F1971" cm="1">
        <f t="array" aca="1" ref="F1971" ca="1">INDIRECT("'Room Details'!$G$1973")</f>
        <v>0</v>
      </c>
      <c r="G1971" cm="1">
        <f t="array" aca="1" ref="G1971" ca="1">INDIRECT("'Room Details'!$H$1973")</f>
        <v>0</v>
      </c>
      <c r="H1971" cm="1">
        <f t="array" aca="1" ref="H1971" ca="1">INDIRECT("'Room Details'!$I$1973")</f>
        <v>0</v>
      </c>
      <c r="I1971" cm="1">
        <f t="array" aca="1" ref="I1971" ca="1">INDIRECT("'Room Details'!$J$1973")</f>
        <v>0</v>
      </c>
      <c r="J1971" cm="1">
        <f t="array" aca="1" ref="J1971" ca="1">INDIRECT("'Room Details'!$K$1973")</f>
        <v>0</v>
      </c>
      <c r="K1971" t="str" cm="1">
        <f t="array" aca="1" ref="K1971" ca="1">INDIRECT("'Room Details'!$L$1973")</f>
        <v xml:space="preserve"> </v>
      </c>
      <c r="L1971" cm="1">
        <f t="array" aca="1" ref="L1971" ca="1">INDIRECT("'Room Details'!$M$1973")</f>
        <v>0</v>
      </c>
      <c r="M1971" cm="1">
        <f t="array" aca="1" ref="M1971" ca="1">INDIRECT("'Room Details'!$N$1973")</f>
        <v>0</v>
      </c>
      <c r="N1971" cm="1">
        <f t="array" aca="1" ref="N1971" ca="1">INDIRECT("'Room Details'!$O$1973")</f>
        <v>0</v>
      </c>
      <c r="O1971" cm="1">
        <f t="array" aca="1" ref="O1971" ca="1">INDIRECT("'Room Details'!$P$1973")</f>
        <v>0</v>
      </c>
    </row>
    <row r="1972" spans="1:15" x14ac:dyDescent="0.25">
      <c r="A1972" cm="1">
        <f t="array" aca="1" ref="A1972" ca="1">INDIRECT("'Room Details'!$B$1974")</f>
        <v>0</v>
      </c>
      <c r="B1972" cm="1">
        <f t="array" aca="1" ref="B1972" ca="1">INDIRECT("'Room Details'!$C$1974")</f>
        <v>0</v>
      </c>
      <c r="C1972" cm="1">
        <f t="array" aca="1" ref="C1972" ca="1">INDIRECT("'Room Details'!$D$1974")</f>
        <v>0</v>
      </c>
      <c r="D1972" cm="1">
        <f t="array" aca="1" ref="D1972" ca="1">INDIRECT("'Room Details'!$E$1974")</f>
        <v>0</v>
      </c>
      <c r="E1972" t="str" cm="1">
        <f t="array" aca="1" ref="E1972" ca="1">INDIRECT("'Room Details'!$F$1974")</f>
        <v xml:space="preserve"> </v>
      </c>
      <c r="F1972" cm="1">
        <f t="array" aca="1" ref="F1972" ca="1">INDIRECT("'Room Details'!$G$1974")</f>
        <v>0</v>
      </c>
      <c r="G1972" cm="1">
        <f t="array" aca="1" ref="G1972" ca="1">INDIRECT("'Room Details'!$H$1974")</f>
        <v>0</v>
      </c>
      <c r="H1972" cm="1">
        <f t="array" aca="1" ref="H1972" ca="1">INDIRECT("'Room Details'!$I$1974")</f>
        <v>0</v>
      </c>
      <c r="I1972" cm="1">
        <f t="array" aca="1" ref="I1972" ca="1">INDIRECT("'Room Details'!$J$1974")</f>
        <v>0</v>
      </c>
      <c r="J1972" cm="1">
        <f t="array" aca="1" ref="J1972" ca="1">INDIRECT("'Room Details'!$K$1974")</f>
        <v>0</v>
      </c>
      <c r="K1972" t="str" cm="1">
        <f t="array" aca="1" ref="K1972" ca="1">INDIRECT("'Room Details'!$L$1974")</f>
        <v xml:space="preserve"> </v>
      </c>
      <c r="L1972" cm="1">
        <f t="array" aca="1" ref="L1972" ca="1">INDIRECT("'Room Details'!$M$1974")</f>
        <v>0</v>
      </c>
      <c r="M1972" cm="1">
        <f t="array" aca="1" ref="M1972" ca="1">INDIRECT("'Room Details'!$N$1974")</f>
        <v>0</v>
      </c>
      <c r="N1972" cm="1">
        <f t="array" aca="1" ref="N1972" ca="1">INDIRECT("'Room Details'!$O$1974")</f>
        <v>0</v>
      </c>
      <c r="O1972" cm="1">
        <f t="array" aca="1" ref="O1972" ca="1">INDIRECT("'Room Details'!$P$1974")</f>
        <v>0</v>
      </c>
    </row>
    <row r="1973" spans="1:15" x14ac:dyDescent="0.25">
      <c r="A1973" cm="1">
        <f t="array" aca="1" ref="A1973" ca="1">INDIRECT("'Room Details'!$B$1975")</f>
        <v>0</v>
      </c>
      <c r="B1973" cm="1">
        <f t="array" aca="1" ref="B1973" ca="1">INDIRECT("'Room Details'!$C$1975")</f>
        <v>0</v>
      </c>
      <c r="C1973" cm="1">
        <f t="array" aca="1" ref="C1973" ca="1">INDIRECT("'Room Details'!$D$1975")</f>
        <v>0</v>
      </c>
      <c r="D1973" cm="1">
        <f t="array" aca="1" ref="D1973" ca="1">INDIRECT("'Room Details'!$E$1975")</f>
        <v>0</v>
      </c>
      <c r="E1973" t="str" cm="1">
        <f t="array" aca="1" ref="E1973" ca="1">INDIRECT("'Room Details'!$F$1975")</f>
        <v xml:space="preserve"> </v>
      </c>
      <c r="F1973" cm="1">
        <f t="array" aca="1" ref="F1973" ca="1">INDIRECT("'Room Details'!$G$1975")</f>
        <v>0</v>
      </c>
      <c r="G1973" cm="1">
        <f t="array" aca="1" ref="G1973" ca="1">INDIRECT("'Room Details'!$H$1975")</f>
        <v>0</v>
      </c>
      <c r="H1973" cm="1">
        <f t="array" aca="1" ref="H1973" ca="1">INDIRECT("'Room Details'!$I$1975")</f>
        <v>0</v>
      </c>
      <c r="I1973" cm="1">
        <f t="array" aca="1" ref="I1973" ca="1">INDIRECT("'Room Details'!$J$1975")</f>
        <v>0</v>
      </c>
      <c r="J1973" cm="1">
        <f t="array" aca="1" ref="J1973" ca="1">INDIRECT("'Room Details'!$K$1975")</f>
        <v>0</v>
      </c>
      <c r="K1973" t="str" cm="1">
        <f t="array" aca="1" ref="K1973" ca="1">INDIRECT("'Room Details'!$L$1975")</f>
        <v xml:space="preserve"> </v>
      </c>
      <c r="L1973" cm="1">
        <f t="array" aca="1" ref="L1973" ca="1">INDIRECT("'Room Details'!$M$1975")</f>
        <v>0</v>
      </c>
      <c r="M1973" cm="1">
        <f t="array" aca="1" ref="M1973" ca="1">INDIRECT("'Room Details'!$N$1975")</f>
        <v>0</v>
      </c>
      <c r="N1973" cm="1">
        <f t="array" aca="1" ref="N1973" ca="1">INDIRECT("'Room Details'!$O$1975")</f>
        <v>0</v>
      </c>
      <c r="O1973" cm="1">
        <f t="array" aca="1" ref="O1973" ca="1">INDIRECT("'Room Details'!$P$1975")</f>
        <v>0</v>
      </c>
    </row>
    <row r="1974" spans="1:15" x14ac:dyDescent="0.25">
      <c r="A1974" cm="1">
        <f t="array" aca="1" ref="A1974" ca="1">INDIRECT("'Room Details'!$B$1976")</f>
        <v>0</v>
      </c>
      <c r="B1974" cm="1">
        <f t="array" aca="1" ref="B1974" ca="1">INDIRECT("'Room Details'!$C$1976")</f>
        <v>0</v>
      </c>
      <c r="C1974" cm="1">
        <f t="array" aca="1" ref="C1974" ca="1">INDIRECT("'Room Details'!$D$1976")</f>
        <v>0</v>
      </c>
      <c r="D1974" cm="1">
        <f t="array" aca="1" ref="D1974" ca="1">INDIRECT("'Room Details'!$E$1976")</f>
        <v>0</v>
      </c>
      <c r="E1974" t="str" cm="1">
        <f t="array" aca="1" ref="E1974" ca="1">INDIRECT("'Room Details'!$F$1976")</f>
        <v xml:space="preserve"> </v>
      </c>
      <c r="F1974" cm="1">
        <f t="array" aca="1" ref="F1974" ca="1">INDIRECT("'Room Details'!$G$1976")</f>
        <v>0</v>
      </c>
      <c r="G1974" cm="1">
        <f t="array" aca="1" ref="G1974" ca="1">INDIRECT("'Room Details'!$H$1976")</f>
        <v>0</v>
      </c>
      <c r="H1974" cm="1">
        <f t="array" aca="1" ref="H1974" ca="1">INDIRECT("'Room Details'!$I$1976")</f>
        <v>0</v>
      </c>
      <c r="I1974" cm="1">
        <f t="array" aca="1" ref="I1974" ca="1">INDIRECT("'Room Details'!$J$1976")</f>
        <v>0</v>
      </c>
      <c r="J1974" cm="1">
        <f t="array" aca="1" ref="J1974" ca="1">INDIRECT("'Room Details'!$K$1976")</f>
        <v>0</v>
      </c>
      <c r="K1974" t="str" cm="1">
        <f t="array" aca="1" ref="K1974" ca="1">INDIRECT("'Room Details'!$L$1976")</f>
        <v xml:space="preserve"> </v>
      </c>
      <c r="L1974" cm="1">
        <f t="array" aca="1" ref="L1974" ca="1">INDIRECT("'Room Details'!$M$1976")</f>
        <v>0</v>
      </c>
      <c r="M1974" cm="1">
        <f t="array" aca="1" ref="M1974" ca="1">INDIRECT("'Room Details'!$N$1976")</f>
        <v>0</v>
      </c>
      <c r="N1974" cm="1">
        <f t="array" aca="1" ref="N1974" ca="1">INDIRECT("'Room Details'!$O$1976")</f>
        <v>0</v>
      </c>
      <c r="O1974" cm="1">
        <f t="array" aca="1" ref="O1974" ca="1">INDIRECT("'Room Details'!$P$1976")</f>
        <v>0</v>
      </c>
    </row>
    <row r="1975" spans="1:15" x14ac:dyDescent="0.25">
      <c r="A1975" cm="1">
        <f t="array" aca="1" ref="A1975" ca="1">INDIRECT("'Room Details'!$B$1977")</f>
        <v>0</v>
      </c>
      <c r="B1975" cm="1">
        <f t="array" aca="1" ref="B1975" ca="1">INDIRECT("'Room Details'!$C$1977")</f>
        <v>0</v>
      </c>
      <c r="C1975" cm="1">
        <f t="array" aca="1" ref="C1975" ca="1">INDIRECT("'Room Details'!$D$1977")</f>
        <v>0</v>
      </c>
      <c r="D1975" cm="1">
        <f t="array" aca="1" ref="D1975" ca="1">INDIRECT("'Room Details'!$E$1977")</f>
        <v>0</v>
      </c>
      <c r="E1975" t="str" cm="1">
        <f t="array" aca="1" ref="E1975" ca="1">INDIRECT("'Room Details'!$F$1977")</f>
        <v xml:space="preserve"> </v>
      </c>
      <c r="F1975" cm="1">
        <f t="array" aca="1" ref="F1975" ca="1">INDIRECT("'Room Details'!$G$1977")</f>
        <v>0</v>
      </c>
      <c r="G1975" cm="1">
        <f t="array" aca="1" ref="G1975" ca="1">INDIRECT("'Room Details'!$H$1977")</f>
        <v>0</v>
      </c>
      <c r="H1975" cm="1">
        <f t="array" aca="1" ref="H1975" ca="1">INDIRECT("'Room Details'!$I$1977")</f>
        <v>0</v>
      </c>
      <c r="I1975" cm="1">
        <f t="array" aca="1" ref="I1975" ca="1">INDIRECT("'Room Details'!$J$1977")</f>
        <v>0</v>
      </c>
      <c r="J1975" cm="1">
        <f t="array" aca="1" ref="J1975" ca="1">INDIRECT("'Room Details'!$K$1977")</f>
        <v>0</v>
      </c>
      <c r="K1975" t="str" cm="1">
        <f t="array" aca="1" ref="K1975" ca="1">INDIRECT("'Room Details'!$L$1977")</f>
        <v xml:space="preserve"> </v>
      </c>
      <c r="L1975" cm="1">
        <f t="array" aca="1" ref="L1975" ca="1">INDIRECT("'Room Details'!$M$1977")</f>
        <v>0</v>
      </c>
      <c r="M1975" cm="1">
        <f t="array" aca="1" ref="M1975" ca="1">INDIRECT("'Room Details'!$N$1977")</f>
        <v>0</v>
      </c>
      <c r="N1975" cm="1">
        <f t="array" aca="1" ref="N1975" ca="1">INDIRECT("'Room Details'!$O$1977")</f>
        <v>0</v>
      </c>
      <c r="O1975" cm="1">
        <f t="array" aca="1" ref="O1975" ca="1">INDIRECT("'Room Details'!$P$1977")</f>
        <v>0</v>
      </c>
    </row>
    <row r="1976" spans="1:15" x14ac:dyDescent="0.25">
      <c r="A1976" cm="1">
        <f t="array" aca="1" ref="A1976" ca="1">INDIRECT("'Room Details'!$B$1978")</f>
        <v>0</v>
      </c>
      <c r="B1976" cm="1">
        <f t="array" aca="1" ref="B1976" ca="1">INDIRECT("'Room Details'!$C$1978")</f>
        <v>0</v>
      </c>
      <c r="C1976" cm="1">
        <f t="array" aca="1" ref="C1976" ca="1">INDIRECT("'Room Details'!$D$1978")</f>
        <v>0</v>
      </c>
      <c r="D1976" cm="1">
        <f t="array" aca="1" ref="D1976" ca="1">INDIRECT("'Room Details'!$E$1978")</f>
        <v>0</v>
      </c>
      <c r="E1976" t="str" cm="1">
        <f t="array" aca="1" ref="E1976" ca="1">INDIRECT("'Room Details'!$F$1978")</f>
        <v xml:space="preserve"> </v>
      </c>
      <c r="F1976" cm="1">
        <f t="array" aca="1" ref="F1976" ca="1">INDIRECT("'Room Details'!$G$1978")</f>
        <v>0</v>
      </c>
      <c r="G1976" cm="1">
        <f t="array" aca="1" ref="G1976" ca="1">INDIRECT("'Room Details'!$H$1978")</f>
        <v>0</v>
      </c>
      <c r="H1976" cm="1">
        <f t="array" aca="1" ref="H1976" ca="1">INDIRECT("'Room Details'!$I$1978")</f>
        <v>0</v>
      </c>
      <c r="I1976" cm="1">
        <f t="array" aca="1" ref="I1976" ca="1">INDIRECT("'Room Details'!$J$1978")</f>
        <v>0</v>
      </c>
      <c r="J1976" cm="1">
        <f t="array" aca="1" ref="J1976" ca="1">INDIRECT("'Room Details'!$K$1978")</f>
        <v>0</v>
      </c>
      <c r="K1976" t="str" cm="1">
        <f t="array" aca="1" ref="K1976" ca="1">INDIRECT("'Room Details'!$L$1978")</f>
        <v xml:space="preserve"> </v>
      </c>
      <c r="L1976" cm="1">
        <f t="array" aca="1" ref="L1976" ca="1">INDIRECT("'Room Details'!$M$1978")</f>
        <v>0</v>
      </c>
      <c r="M1976" cm="1">
        <f t="array" aca="1" ref="M1976" ca="1">INDIRECT("'Room Details'!$N$1978")</f>
        <v>0</v>
      </c>
      <c r="N1976" cm="1">
        <f t="array" aca="1" ref="N1976" ca="1">INDIRECT("'Room Details'!$O$1978")</f>
        <v>0</v>
      </c>
      <c r="O1976" cm="1">
        <f t="array" aca="1" ref="O1976" ca="1">INDIRECT("'Room Details'!$P$1978")</f>
        <v>0</v>
      </c>
    </row>
    <row r="1977" spans="1:15" x14ac:dyDescent="0.25">
      <c r="A1977" cm="1">
        <f t="array" aca="1" ref="A1977" ca="1">INDIRECT("'Room Details'!$B$1979")</f>
        <v>0</v>
      </c>
      <c r="B1977" cm="1">
        <f t="array" aca="1" ref="B1977" ca="1">INDIRECT("'Room Details'!$C$1979")</f>
        <v>0</v>
      </c>
      <c r="C1977" cm="1">
        <f t="array" aca="1" ref="C1977" ca="1">INDIRECT("'Room Details'!$D$1979")</f>
        <v>0</v>
      </c>
      <c r="D1977" cm="1">
        <f t="array" aca="1" ref="D1977" ca="1">INDIRECT("'Room Details'!$E$1979")</f>
        <v>0</v>
      </c>
      <c r="E1977" t="str" cm="1">
        <f t="array" aca="1" ref="E1977" ca="1">INDIRECT("'Room Details'!$F$1979")</f>
        <v xml:space="preserve"> </v>
      </c>
      <c r="F1977" cm="1">
        <f t="array" aca="1" ref="F1977" ca="1">INDIRECT("'Room Details'!$G$1979")</f>
        <v>0</v>
      </c>
      <c r="G1977" cm="1">
        <f t="array" aca="1" ref="G1977" ca="1">INDIRECT("'Room Details'!$H$1979")</f>
        <v>0</v>
      </c>
      <c r="H1977" cm="1">
        <f t="array" aca="1" ref="H1977" ca="1">INDIRECT("'Room Details'!$I$1979")</f>
        <v>0</v>
      </c>
      <c r="I1977" cm="1">
        <f t="array" aca="1" ref="I1977" ca="1">INDIRECT("'Room Details'!$J$1979")</f>
        <v>0</v>
      </c>
      <c r="J1977" cm="1">
        <f t="array" aca="1" ref="J1977" ca="1">INDIRECT("'Room Details'!$K$1979")</f>
        <v>0</v>
      </c>
      <c r="K1977" t="str" cm="1">
        <f t="array" aca="1" ref="K1977" ca="1">INDIRECT("'Room Details'!$L$1979")</f>
        <v xml:space="preserve"> </v>
      </c>
      <c r="L1977" cm="1">
        <f t="array" aca="1" ref="L1977" ca="1">INDIRECT("'Room Details'!$M$1979")</f>
        <v>0</v>
      </c>
      <c r="M1977" cm="1">
        <f t="array" aca="1" ref="M1977" ca="1">INDIRECT("'Room Details'!$N$1979")</f>
        <v>0</v>
      </c>
      <c r="N1977" cm="1">
        <f t="array" aca="1" ref="N1977" ca="1">INDIRECT("'Room Details'!$O$1979")</f>
        <v>0</v>
      </c>
      <c r="O1977" cm="1">
        <f t="array" aca="1" ref="O1977" ca="1">INDIRECT("'Room Details'!$P$1979")</f>
        <v>0</v>
      </c>
    </row>
    <row r="1978" spans="1:15" x14ac:dyDescent="0.25">
      <c r="A1978" cm="1">
        <f t="array" aca="1" ref="A1978" ca="1">INDIRECT("'Room Details'!$B$1980")</f>
        <v>0</v>
      </c>
      <c r="B1978" cm="1">
        <f t="array" aca="1" ref="B1978" ca="1">INDIRECT("'Room Details'!$C$1980")</f>
        <v>0</v>
      </c>
      <c r="C1978" cm="1">
        <f t="array" aca="1" ref="C1978" ca="1">INDIRECT("'Room Details'!$D$1980")</f>
        <v>0</v>
      </c>
      <c r="D1978" cm="1">
        <f t="array" aca="1" ref="D1978" ca="1">INDIRECT("'Room Details'!$E$1980")</f>
        <v>0</v>
      </c>
      <c r="E1978" t="str" cm="1">
        <f t="array" aca="1" ref="E1978" ca="1">INDIRECT("'Room Details'!$F$1980")</f>
        <v xml:space="preserve"> </v>
      </c>
      <c r="F1978" cm="1">
        <f t="array" aca="1" ref="F1978" ca="1">INDIRECT("'Room Details'!$G$1980")</f>
        <v>0</v>
      </c>
      <c r="G1978" cm="1">
        <f t="array" aca="1" ref="G1978" ca="1">INDIRECT("'Room Details'!$H$1980")</f>
        <v>0</v>
      </c>
      <c r="H1978" cm="1">
        <f t="array" aca="1" ref="H1978" ca="1">INDIRECT("'Room Details'!$I$1980")</f>
        <v>0</v>
      </c>
      <c r="I1978" cm="1">
        <f t="array" aca="1" ref="I1978" ca="1">INDIRECT("'Room Details'!$J$1980")</f>
        <v>0</v>
      </c>
      <c r="J1978" cm="1">
        <f t="array" aca="1" ref="J1978" ca="1">INDIRECT("'Room Details'!$K$1980")</f>
        <v>0</v>
      </c>
      <c r="K1978" t="str" cm="1">
        <f t="array" aca="1" ref="K1978" ca="1">INDIRECT("'Room Details'!$L$1980")</f>
        <v xml:space="preserve"> </v>
      </c>
      <c r="L1978" cm="1">
        <f t="array" aca="1" ref="L1978" ca="1">INDIRECT("'Room Details'!$M$1980")</f>
        <v>0</v>
      </c>
      <c r="M1978" cm="1">
        <f t="array" aca="1" ref="M1978" ca="1">INDIRECT("'Room Details'!$N$1980")</f>
        <v>0</v>
      </c>
      <c r="N1978" cm="1">
        <f t="array" aca="1" ref="N1978" ca="1">INDIRECT("'Room Details'!$O$1980")</f>
        <v>0</v>
      </c>
      <c r="O1978" cm="1">
        <f t="array" aca="1" ref="O1978" ca="1">INDIRECT("'Room Details'!$P$1980")</f>
        <v>0</v>
      </c>
    </row>
    <row r="1979" spans="1:15" x14ac:dyDescent="0.25">
      <c r="A1979" cm="1">
        <f t="array" aca="1" ref="A1979" ca="1">INDIRECT("'Room Details'!$B$1981")</f>
        <v>0</v>
      </c>
      <c r="B1979" cm="1">
        <f t="array" aca="1" ref="B1979" ca="1">INDIRECT("'Room Details'!$C$1981")</f>
        <v>0</v>
      </c>
      <c r="C1979" cm="1">
        <f t="array" aca="1" ref="C1979" ca="1">INDIRECT("'Room Details'!$D$1981")</f>
        <v>0</v>
      </c>
      <c r="D1979" cm="1">
        <f t="array" aca="1" ref="D1979" ca="1">INDIRECT("'Room Details'!$E$1981")</f>
        <v>0</v>
      </c>
      <c r="E1979" t="str" cm="1">
        <f t="array" aca="1" ref="E1979" ca="1">INDIRECT("'Room Details'!$F$1981")</f>
        <v xml:space="preserve"> </v>
      </c>
      <c r="F1979" cm="1">
        <f t="array" aca="1" ref="F1979" ca="1">INDIRECT("'Room Details'!$G$1981")</f>
        <v>0</v>
      </c>
      <c r="G1979" cm="1">
        <f t="array" aca="1" ref="G1979" ca="1">INDIRECT("'Room Details'!$H$1981")</f>
        <v>0</v>
      </c>
      <c r="H1979" cm="1">
        <f t="array" aca="1" ref="H1979" ca="1">INDIRECT("'Room Details'!$I$1981")</f>
        <v>0</v>
      </c>
      <c r="I1979" cm="1">
        <f t="array" aca="1" ref="I1979" ca="1">INDIRECT("'Room Details'!$J$1981")</f>
        <v>0</v>
      </c>
      <c r="J1979" cm="1">
        <f t="array" aca="1" ref="J1979" ca="1">INDIRECT("'Room Details'!$K$1981")</f>
        <v>0</v>
      </c>
      <c r="K1979" t="str" cm="1">
        <f t="array" aca="1" ref="K1979" ca="1">INDIRECT("'Room Details'!$L$1981")</f>
        <v xml:space="preserve"> </v>
      </c>
      <c r="L1979" cm="1">
        <f t="array" aca="1" ref="L1979" ca="1">INDIRECT("'Room Details'!$M$1981")</f>
        <v>0</v>
      </c>
      <c r="M1979" cm="1">
        <f t="array" aca="1" ref="M1979" ca="1">INDIRECT("'Room Details'!$N$1981")</f>
        <v>0</v>
      </c>
      <c r="N1979" cm="1">
        <f t="array" aca="1" ref="N1979" ca="1">INDIRECT("'Room Details'!$O$1981")</f>
        <v>0</v>
      </c>
      <c r="O1979" cm="1">
        <f t="array" aca="1" ref="O1979" ca="1">INDIRECT("'Room Details'!$P$1981")</f>
        <v>0</v>
      </c>
    </row>
    <row r="1980" spans="1:15" x14ac:dyDescent="0.25">
      <c r="A1980" cm="1">
        <f t="array" aca="1" ref="A1980" ca="1">INDIRECT("'Room Details'!$B$1982")</f>
        <v>0</v>
      </c>
      <c r="B1980" cm="1">
        <f t="array" aca="1" ref="B1980" ca="1">INDIRECT("'Room Details'!$C$1982")</f>
        <v>0</v>
      </c>
      <c r="C1980" cm="1">
        <f t="array" aca="1" ref="C1980" ca="1">INDIRECT("'Room Details'!$D$1982")</f>
        <v>0</v>
      </c>
      <c r="D1980" cm="1">
        <f t="array" aca="1" ref="D1980" ca="1">INDIRECT("'Room Details'!$E$1982")</f>
        <v>0</v>
      </c>
      <c r="E1980" t="str" cm="1">
        <f t="array" aca="1" ref="E1980" ca="1">INDIRECT("'Room Details'!$F$1982")</f>
        <v xml:space="preserve"> </v>
      </c>
      <c r="F1980" cm="1">
        <f t="array" aca="1" ref="F1980" ca="1">INDIRECT("'Room Details'!$G$1982")</f>
        <v>0</v>
      </c>
      <c r="G1980" cm="1">
        <f t="array" aca="1" ref="G1980" ca="1">INDIRECT("'Room Details'!$H$1982")</f>
        <v>0</v>
      </c>
      <c r="H1980" cm="1">
        <f t="array" aca="1" ref="H1980" ca="1">INDIRECT("'Room Details'!$I$1982")</f>
        <v>0</v>
      </c>
      <c r="I1980" cm="1">
        <f t="array" aca="1" ref="I1980" ca="1">INDIRECT("'Room Details'!$J$1982")</f>
        <v>0</v>
      </c>
      <c r="J1980" cm="1">
        <f t="array" aca="1" ref="J1980" ca="1">INDIRECT("'Room Details'!$K$1982")</f>
        <v>0</v>
      </c>
      <c r="K1980" t="str" cm="1">
        <f t="array" aca="1" ref="K1980" ca="1">INDIRECT("'Room Details'!$L$1982")</f>
        <v xml:space="preserve"> </v>
      </c>
      <c r="L1980" cm="1">
        <f t="array" aca="1" ref="L1980" ca="1">INDIRECT("'Room Details'!$M$1982")</f>
        <v>0</v>
      </c>
      <c r="M1980" cm="1">
        <f t="array" aca="1" ref="M1980" ca="1">INDIRECT("'Room Details'!$N$1982")</f>
        <v>0</v>
      </c>
      <c r="N1980" cm="1">
        <f t="array" aca="1" ref="N1980" ca="1">INDIRECT("'Room Details'!$O$1982")</f>
        <v>0</v>
      </c>
      <c r="O1980" cm="1">
        <f t="array" aca="1" ref="O1980" ca="1">INDIRECT("'Room Details'!$P$1982")</f>
        <v>0</v>
      </c>
    </row>
    <row r="1981" spans="1:15" x14ac:dyDescent="0.25">
      <c r="A1981" cm="1">
        <f t="array" aca="1" ref="A1981" ca="1">INDIRECT("'Room Details'!$B$1983")</f>
        <v>0</v>
      </c>
      <c r="B1981" cm="1">
        <f t="array" aca="1" ref="B1981" ca="1">INDIRECT("'Room Details'!$C$1983")</f>
        <v>0</v>
      </c>
      <c r="C1981" cm="1">
        <f t="array" aca="1" ref="C1981" ca="1">INDIRECT("'Room Details'!$D$1983")</f>
        <v>0</v>
      </c>
      <c r="D1981" cm="1">
        <f t="array" aca="1" ref="D1981" ca="1">INDIRECT("'Room Details'!$E$1983")</f>
        <v>0</v>
      </c>
      <c r="E1981" t="str" cm="1">
        <f t="array" aca="1" ref="E1981" ca="1">INDIRECT("'Room Details'!$F$1983")</f>
        <v xml:space="preserve"> </v>
      </c>
      <c r="F1981" cm="1">
        <f t="array" aca="1" ref="F1981" ca="1">INDIRECT("'Room Details'!$G$1983")</f>
        <v>0</v>
      </c>
      <c r="G1981" cm="1">
        <f t="array" aca="1" ref="G1981" ca="1">INDIRECT("'Room Details'!$H$1983")</f>
        <v>0</v>
      </c>
      <c r="H1981" cm="1">
        <f t="array" aca="1" ref="H1981" ca="1">INDIRECT("'Room Details'!$I$1983")</f>
        <v>0</v>
      </c>
      <c r="I1981" cm="1">
        <f t="array" aca="1" ref="I1981" ca="1">INDIRECT("'Room Details'!$J$1983")</f>
        <v>0</v>
      </c>
      <c r="J1981" cm="1">
        <f t="array" aca="1" ref="J1981" ca="1">INDIRECT("'Room Details'!$K$1983")</f>
        <v>0</v>
      </c>
      <c r="K1981" t="str" cm="1">
        <f t="array" aca="1" ref="K1981" ca="1">INDIRECT("'Room Details'!$L$1983")</f>
        <v xml:space="preserve"> </v>
      </c>
      <c r="L1981" cm="1">
        <f t="array" aca="1" ref="L1981" ca="1">INDIRECT("'Room Details'!$M$1983")</f>
        <v>0</v>
      </c>
      <c r="M1981" cm="1">
        <f t="array" aca="1" ref="M1981" ca="1">INDIRECT("'Room Details'!$N$1983")</f>
        <v>0</v>
      </c>
      <c r="N1981" cm="1">
        <f t="array" aca="1" ref="N1981" ca="1">INDIRECT("'Room Details'!$O$1983")</f>
        <v>0</v>
      </c>
      <c r="O1981" cm="1">
        <f t="array" aca="1" ref="O1981" ca="1">INDIRECT("'Room Details'!$P$1983")</f>
        <v>0</v>
      </c>
    </row>
    <row r="1982" spans="1:15" x14ac:dyDescent="0.25">
      <c r="A1982" cm="1">
        <f t="array" aca="1" ref="A1982" ca="1">INDIRECT("'Room Details'!$B$1984")</f>
        <v>0</v>
      </c>
      <c r="B1982" cm="1">
        <f t="array" aca="1" ref="B1982" ca="1">INDIRECT("'Room Details'!$C$1984")</f>
        <v>0</v>
      </c>
      <c r="C1982" cm="1">
        <f t="array" aca="1" ref="C1982" ca="1">INDIRECT("'Room Details'!$D$1984")</f>
        <v>0</v>
      </c>
      <c r="D1982" cm="1">
        <f t="array" aca="1" ref="D1982" ca="1">INDIRECT("'Room Details'!$E$1984")</f>
        <v>0</v>
      </c>
      <c r="E1982" t="str" cm="1">
        <f t="array" aca="1" ref="E1982" ca="1">INDIRECT("'Room Details'!$F$1984")</f>
        <v xml:space="preserve"> </v>
      </c>
      <c r="F1982" cm="1">
        <f t="array" aca="1" ref="F1982" ca="1">INDIRECT("'Room Details'!$G$1984")</f>
        <v>0</v>
      </c>
      <c r="G1982" cm="1">
        <f t="array" aca="1" ref="G1982" ca="1">INDIRECT("'Room Details'!$H$1984")</f>
        <v>0</v>
      </c>
      <c r="H1982" cm="1">
        <f t="array" aca="1" ref="H1982" ca="1">INDIRECT("'Room Details'!$I$1984")</f>
        <v>0</v>
      </c>
      <c r="I1982" cm="1">
        <f t="array" aca="1" ref="I1982" ca="1">INDIRECT("'Room Details'!$J$1984")</f>
        <v>0</v>
      </c>
      <c r="J1982" cm="1">
        <f t="array" aca="1" ref="J1982" ca="1">INDIRECT("'Room Details'!$K$1984")</f>
        <v>0</v>
      </c>
      <c r="K1982" t="str" cm="1">
        <f t="array" aca="1" ref="K1982" ca="1">INDIRECT("'Room Details'!$L$1984")</f>
        <v xml:space="preserve"> </v>
      </c>
      <c r="L1982" cm="1">
        <f t="array" aca="1" ref="L1982" ca="1">INDIRECT("'Room Details'!$M$1984")</f>
        <v>0</v>
      </c>
      <c r="M1982" cm="1">
        <f t="array" aca="1" ref="M1982" ca="1">INDIRECT("'Room Details'!$N$1984")</f>
        <v>0</v>
      </c>
      <c r="N1982" cm="1">
        <f t="array" aca="1" ref="N1982" ca="1">INDIRECT("'Room Details'!$O$1984")</f>
        <v>0</v>
      </c>
      <c r="O1982" cm="1">
        <f t="array" aca="1" ref="O1982" ca="1">INDIRECT("'Room Details'!$P$1984")</f>
        <v>0</v>
      </c>
    </row>
    <row r="1983" spans="1:15" x14ac:dyDescent="0.25">
      <c r="A1983" cm="1">
        <f t="array" aca="1" ref="A1983" ca="1">INDIRECT("'Room Details'!$B$1985")</f>
        <v>0</v>
      </c>
      <c r="B1983" cm="1">
        <f t="array" aca="1" ref="B1983" ca="1">INDIRECT("'Room Details'!$C$1985")</f>
        <v>0</v>
      </c>
      <c r="C1983" cm="1">
        <f t="array" aca="1" ref="C1983" ca="1">INDIRECT("'Room Details'!$D$1985")</f>
        <v>0</v>
      </c>
      <c r="D1983" cm="1">
        <f t="array" aca="1" ref="D1983" ca="1">INDIRECT("'Room Details'!$E$1985")</f>
        <v>0</v>
      </c>
      <c r="E1983" t="str" cm="1">
        <f t="array" aca="1" ref="E1983" ca="1">INDIRECT("'Room Details'!$F$1985")</f>
        <v xml:space="preserve"> </v>
      </c>
      <c r="F1983" cm="1">
        <f t="array" aca="1" ref="F1983" ca="1">INDIRECT("'Room Details'!$G$1985")</f>
        <v>0</v>
      </c>
      <c r="G1983" cm="1">
        <f t="array" aca="1" ref="G1983" ca="1">INDIRECT("'Room Details'!$H$1985")</f>
        <v>0</v>
      </c>
      <c r="H1983" cm="1">
        <f t="array" aca="1" ref="H1983" ca="1">INDIRECT("'Room Details'!$I$1985")</f>
        <v>0</v>
      </c>
      <c r="I1983" cm="1">
        <f t="array" aca="1" ref="I1983" ca="1">INDIRECT("'Room Details'!$J$1985")</f>
        <v>0</v>
      </c>
      <c r="J1983" cm="1">
        <f t="array" aca="1" ref="J1983" ca="1">INDIRECT("'Room Details'!$K$1985")</f>
        <v>0</v>
      </c>
      <c r="K1983" t="str" cm="1">
        <f t="array" aca="1" ref="K1983" ca="1">INDIRECT("'Room Details'!$L$1985")</f>
        <v xml:space="preserve"> </v>
      </c>
      <c r="L1983" cm="1">
        <f t="array" aca="1" ref="L1983" ca="1">INDIRECT("'Room Details'!$M$1985")</f>
        <v>0</v>
      </c>
      <c r="M1983" cm="1">
        <f t="array" aca="1" ref="M1983" ca="1">INDIRECT("'Room Details'!$N$1985")</f>
        <v>0</v>
      </c>
      <c r="N1983" cm="1">
        <f t="array" aca="1" ref="N1983" ca="1">INDIRECT("'Room Details'!$O$1985")</f>
        <v>0</v>
      </c>
      <c r="O1983" cm="1">
        <f t="array" aca="1" ref="O1983" ca="1">INDIRECT("'Room Details'!$P$1985")</f>
        <v>0</v>
      </c>
    </row>
    <row r="1984" spans="1:15" x14ac:dyDescent="0.25">
      <c r="A1984" cm="1">
        <f t="array" aca="1" ref="A1984" ca="1">INDIRECT("'Room Details'!$B$1986")</f>
        <v>0</v>
      </c>
      <c r="B1984" cm="1">
        <f t="array" aca="1" ref="B1984" ca="1">INDIRECT("'Room Details'!$C$1986")</f>
        <v>0</v>
      </c>
      <c r="C1984" cm="1">
        <f t="array" aca="1" ref="C1984" ca="1">INDIRECT("'Room Details'!$D$1986")</f>
        <v>0</v>
      </c>
      <c r="D1984" cm="1">
        <f t="array" aca="1" ref="D1984" ca="1">INDIRECT("'Room Details'!$E$1986")</f>
        <v>0</v>
      </c>
      <c r="E1984" t="str" cm="1">
        <f t="array" aca="1" ref="E1984" ca="1">INDIRECT("'Room Details'!$F$1986")</f>
        <v xml:space="preserve"> </v>
      </c>
      <c r="F1984" cm="1">
        <f t="array" aca="1" ref="F1984" ca="1">INDIRECT("'Room Details'!$G$1986")</f>
        <v>0</v>
      </c>
      <c r="G1984" cm="1">
        <f t="array" aca="1" ref="G1984" ca="1">INDIRECT("'Room Details'!$H$1986")</f>
        <v>0</v>
      </c>
      <c r="H1984" cm="1">
        <f t="array" aca="1" ref="H1984" ca="1">INDIRECT("'Room Details'!$I$1986")</f>
        <v>0</v>
      </c>
      <c r="I1984" cm="1">
        <f t="array" aca="1" ref="I1984" ca="1">INDIRECT("'Room Details'!$J$1986")</f>
        <v>0</v>
      </c>
      <c r="J1984" cm="1">
        <f t="array" aca="1" ref="J1984" ca="1">INDIRECT("'Room Details'!$K$1986")</f>
        <v>0</v>
      </c>
      <c r="K1984" t="str" cm="1">
        <f t="array" aca="1" ref="K1984" ca="1">INDIRECT("'Room Details'!$L$1986")</f>
        <v xml:space="preserve"> </v>
      </c>
      <c r="L1984" cm="1">
        <f t="array" aca="1" ref="L1984" ca="1">INDIRECT("'Room Details'!$M$1986")</f>
        <v>0</v>
      </c>
      <c r="M1984" cm="1">
        <f t="array" aca="1" ref="M1984" ca="1">INDIRECT("'Room Details'!$N$1986")</f>
        <v>0</v>
      </c>
      <c r="N1984" cm="1">
        <f t="array" aca="1" ref="N1984" ca="1">INDIRECT("'Room Details'!$O$1986")</f>
        <v>0</v>
      </c>
      <c r="O1984" cm="1">
        <f t="array" aca="1" ref="O1984" ca="1">INDIRECT("'Room Details'!$P$1986")</f>
        <v>0</v>
      </c>
    </row>
    <row r="1985" spans="1:15" x14ac:dyDescent="0.25">
      <c r="A1985" cm="1">
        <f t="array" aca="1" ref="A1985" ca="1">INDIRECT("'Room Details'!$B$1987")</f>
        <v>0</v>
      </c>
      <c r="B1985" cm="1">
        <f t="array" aca="1" ref="B1985" ca="1">INDIRECT("'Room Details'!$C$1987")</f>
        <v>0</v>
      </c>
      <c r="C1985" cm="1">
        <f t="array" aca="1" ref="C1985" ca="1">INDIRECT("'Room Details'!$D$1987")</f>
        <v>0</v>
      </c>
      <c r="D1985" cm="1">
        <f t="array" aca="1" ref="D1985" ca="1">INDIRECT("'Room Details'!$E$1987")</f>
        <v>0</v>
      </c>
      <c r="E1985" t="str" cm="1">
        <f t="array" aca="1" ref="E1985" ca="1">INDIRECT("'Room Details'!$F$1987")</f>
        <v xml:space="preserve"> </v>
      </c>
      <c r="F1985" cm="1">
        <f t="array" aca="1" ref="F1985" ca="1">INDIRECT("'Room Details'!$G$1987")</f>
        <v>0</v>
      </c>
      <c r="G1985" cm="1">
        <f t="array" aca="1" ref="G1985" ca="1">INDIRECT("'Room Details'!$H$1987")</f>
        <v>0</v>
      </c>
      <c r="H1985" cm="1">
        <f t="array" aca="1" ref="H1985" ca="1">INDIRECT("'Room Details'!$I$1987")</f>
        <v>0</v>
      </c>
      <c r="I1985" cm="1">
        <f t="array" aca="1" ref="I1985" ca="1">INDIRECT("'Room Details'!$J$1987")</f>
        <v>0</v>
      </c>
      <c r="J1985" cm="1">
        <f t="array" aca="1" ref="J1985" ca="1">INDIRECT("'Room Details'!$K$1987")</f>
        <v>0</v>
      </c>
      <c r="K1985" t="str" cm="1">
        <f t="array" aca="1" ref="K1985" ca="1">INDIRECT("'Room Details'!$L$1987")</f>
        <v xml:space="preserve"> </v>
      </c>
      <c r="L1985" cm="1">
        <f t="array" aca="1" ref="L1985" ca="1">INDIRECT("'Room Details'!$M$1987")</f>
        <v>0</v>
      </c>
      <c r="M1985" cm="1">
        <f t="array" aca="1" ref="M1985" ca="1">INDIRECT("'Room Details'!$N$1987")</f>
        <v>0</v>
      </c>
      <c r="N1985" cm="1">
        <f t="array" aca="1" ref="N1985" ca="1">INDIRECT("'Room Details'!$O$1987")</f>
        <v>0</v>
      </c>
      <c r="O1985" cm="1">
        <f t="array" aca="1" ref="O1985" ca="1">INDIRECT("'Room Details'!$P$1987")</f>
        <v>0</v>
      </c>
    </row>
    <row r="1986" spans="1:15" x14ac:dyDescent="0.25">
      <c r="A1986" cm="1">
        <f t="array" aca="1" ref="A1986" ca="1">INDIRECT("'Room Details'!$B$1988")</f>
        <v>0</v>
      </c>
      <c r="B1986" cm="1">
        <f t="array" aca="1" ref="B1986" ca="1">INDIRECT("'Room Details'!$C$1988")</f>
        <v>0</v>
      </c>
      <c r="C1986" cm="1">
        <f t="array" aca="1" ref="C1986" ca="1">INDIRECT("'Room Details'!$D$1988")</f>
        <v>0</v>
      </c>
      <c r="D1986" cm="1">
        <f t="array" aca="1" ref="D1986" ca="1">INDIRECT("'Room Details'!$E$1988")</f>
        <v>0</v>
      </c>
      <c r="E1986" t="str" cm="1">
        <f t="array" aca="1" ref="E1986" ca="1">INDIRECT("'Room Details'!$F$1988")</f>
        <v xml:space="preserve"> </v>
      </c>
      <c r="F1986" cm="1">
        <f t="array" aca="1" ref="F1986" ca="1">INDIRECT("'Room Details'!$G$1988")</f>
        <v>0</v>
      </c>
      <c r="G1986" cm="1">
        <f t="array" aca="1" ref="G1986" ca="1">INDIRECT("'Room Details'!$H$1988")</f>
        <v>0</v>
      </c>
      <c r="H1986" cm="1">
        <f t="array" aca="1" ref="H1986" ca="1">INDIRECT("'Room Details'!$I$1988")</f>
        <v>0</v>
      </c>
      <c r="I1986" cm="1">
        <f t="array" aca="1" ref="I1986" ca="1">INDIRECT("'Room Details'!$J$1988")</f>
        <v>0</v>
      </c>
      <c r="J1986" cm="1">
        <f t="array" aca="1" ref="J1986" ca="1">INDIRECT("'Room Details'!$K$1988")</f>
        <v>0</v>
      </c>
      <c r="K1986" t="str" cm="1">
        <f t="array" aca="1" ref="K1986" ca="1">INDIRECT("'Room Details'!$L$1988")</f>
        <v xml:space="preserve"> </v>
      </c>
      <c r="L1986" cm="1">
        <f t="array" aca="1" ref="L1986" ca="1">INDIRECT("'Room Details'!$M$1988")</f>
        <v>0</v>
      </c>
      <c r="M1986" cm="1">
        <f t="array" aca="1" ref="M1986" ca="1">INDIRECT("'Room Details'!$N$1988")</f>
        <v>0</v>
      </c>
      <c r="N1986" cm="1">
        <f t="array" aca="1" ref="N1986" ca="1">INDIRECT("'Room Details'!$O$1988")</f>
        <v>0</v>
      </c>
      <c r="O1986" cm="1">
        <f t="array" aca="1" ref="O1986" ca="1">INDIRECT("'Room Details'!$P$1988")</f>
        <v>0</v>
      </c>
    </row>
    <row r="1987" spans="1:15" x14ac:dyDescent="0.25">
      <c r="A1987" cm="1">
        <f t="array" aca="1" ref="A1987" ca="1">INDIRECT("'Room Details'!$B$1989")</f>
        <v>0</v>
      </c>
      <c r="B1987" cm="1">
        <f t="array" aca="1" ref="B1987" ca="1">INDIRECT("'Room Details'!$C$1989")</f>
        <v>0</v>
      </c>
      <c r="C1987" cm="1">
        <f t="array" aca="1" ref="C1987" ca="1">INDIRECT("'Room Details'!$D$1989")</f>
        <v>0</v>
      </c>
      <c r="D1987" cm="1">
        <f t="array" aca="1" ref="D1987" ca="1">INDIRECT("'Room Details'!$E$1989")</f>
        <v>0</v>
      </c>
      <c r="E1987" t="str" cm="1">
        <f t="array" aca="1" ref="E1987" ca="1">INDIRECT("'Room Details'!$F$1989")</f>
        <v xml:space="preserve"> </v>
      </c>
      <c r="F1987" cm="1">
        <f t="array" aca="1" ref="F1987" ca="1">INDIRECT("'Room Details'!$G$1989")</f>
        <v>0</v>
      </c>
      <c r="G1987" cm="1">
        <f t="array" aca="1" ref="G1987" ca="1">INDIRECT("'Room Details'!$H$1989")</f>
        <v>0</v>
      </c>
      <c r="H1987" cm="1">
        <f t="array" aca="1" ref="H1987" ca="1">INDIRECT("'Room Details'!$I$1989")</f>
        <v>0</v>
      </c>
      <c r="I1987" cm="1">
        <f t="array" aca="1" ref="I1987" ca="1">INDIRECT("'Room Details'!$J$1989")</f>
        <v>0</v>
      </c>
      <c r="J1987" cm="1">
        <f t="array" aca="1" ref="J1987" ca="1">INDIRECT("'Room Details'!$K$1989")</f>
        <v>0</v>
      </c>
      <c r="K1987" t="str" cm="1">
        <f t="array" aca="1" ref="K1987" ca="1">INDIRECT("'Room Details'!$L$1989")</f>
        <v xml:space="preserve"> </v>
      </c>
      <c r="L1987" cm="1">
        <f t="array" aca="1" ref="L1987" ca="1">INDIRECT("'Room Details'!$M$1989")</f>
        <v>0</v>
      </c>
      <c r="M1987" cm="1">
        <f t="array" aca="1" ref="M1987" ca="1">INDIRECT("'Room Details'!$N$1989")</f>
        <v>0</v>
      </c>
      <c r="N1987" cm="1">
        <f t="array" aca="1" ref="N1987" ca="1">INDIRECT("'Room Details'!$O$1989")</f>
        <v>0</v>
      </c>
      <c r="O1987" cm="1">
        <f t="array" aca="1" ref="O1987" ca="1">INDIRECT("'Room Details'!$P$1989")</f>
        <v>0</v>
      </c>
    </row>
    <row r="1988" spans="1:15" x14ac:dyDescent="0.25">
      <c r="A1988" cm="1">
        <f t="array" aca="1" ref="A1988" ca="1">INDIRECT("'Room Details'!$B$1990")</f>
        <v>0</v>
      </c>
      <c r="B1988" cm="1">
        <f t="array" aca="1" ref="B1988" ca="1">INDIRECT("'Room Details'!$C$1990")</f>
        <v>0</v>
      </c>
      <c r="C1988" cm="1">
        <f t="array" aca="1" ref="C1988" ca="1">INDIRECT("'Room Details'!$D$1990")</f>
        <v>0</v>
      </c>
      <c r="D1988" cm="1">
        <f t="array" aca="1" ref="D1988" ca="1">INDIRECT("'Room Details'!$E$1990")</f>
        <v>0</v>
      </c>
      <c r="E1988" t="str" cm="1">
        <f t="array" aca="1" ref="E1988" ca="1">INDIRECT("'Room Details'!$F$1990")</f>
        <v xml:space="preserve"> </v>
      </c>
      <c r="F1988" cm="1">
        <f t="array" aca="1" ref="F1988" ca="1">INDIRECT("'Room Details'!$G$1990")</f>
        <v>0</v>
      </c>
      <c r="G1988" cm="1">
        <f t="array" aca="1" ref="G1988" ca="1">INDIRECT("'Room Details'!$H$1990")</f>
        <v>0</v>
      </c>
      <c r="H1988" cm="1">
        <f t="array" aca="1" ref="H1988" ca="1">INDIRECT("'Room Details'!$I$1990")</f>
        <v>0</v>
      </c>
      <c r="I1988" cm="1">
        <f t="array" aca="1" ref="I1988" ca="1">INDIRECT("'Room Details'!$J$1990")</f>
        <v>0</v>
      </c>
      <c r="J1988" cm="1">
        <f t="array" aca="1" ref="J1988" ca="1">INDIRECT("'Room Details'!$K$1990")</f>
        <v>0</v>
      </c>
      <c r="K1988" t="str" cm="1">
        <f t="array" aca="1" ref="K1988" ca="1">INDIRECT("'Room Details'!$L$1990")</f>
        <v xml:space="preserve"> </v>
      </c>
      <c r="L1988" cm="1">
        <f t="array" aca="1" ref="L1988" ca="1">INDIRECT("'Room Details'!$M$1990")</f>
        <v>0</v>
      </c>
      <c r="M1988" cm="1">
        <f t="array" aca="1" ref="M1988" ca="1">INDIRECT("'Room Details'!$N$1990")</f>
        <v>0</v>
      </c>
      <c r="N1988" cm="1">
        <f t="array" aca="1" ref="N1988" ca="1">INDIRECT("'Room Details'!$O$1990")</f>
        <v>0</v>
      </c>
      <c r="O1988" cm="1">
        <f t="array" aca="1" ref="O1988" ca="1">INDIRECT("'Room Details'!$P$1990")</f>
        <v>0</v>
      </c>
    </row>
    <row r="1989" spans="1:15" x14ac:dyDescent="0.25">
      <c r="A1989" cm="1">
        <f t="array" aca="1" ref="A1989" ca="1">INDIRECT("'Room Details'!$B$1991")</f>
        <v>0</v>
      </c>
      <c r="B1989" cm="1">
        <f t="array" aca="1" ref="B1989" ca="1">INDIRECT("'Room Details'!$C$1991")</f>
        <v>0</v>
      </c>
      <c r="C1989" cm="1">
        <f t="array" aca="1" ref="C1989" ca="1">INDIRECT("'Room Details'!$D$1991")</f>
        <v>0</v>
      </c>
      <c r="D1989" cm="1">
        <f t="array" aca="1" ref="D1989" ca="1">INDIRECT("'Room Details'!$E$1991")</f>
        <v>0</v>
      </c>
      <c r="E1989" t="str" cm="1">
        <f t="array" aca="1" ref="E1989" ca="1">INDIRECT("'Room Details'!$F$1991")</f>
        <v xml:space="preserve"> </v>
      </c>
      <c r="F1989" cm="1">
        <f t="array" aca="1" ref="F1989" ca="1">INDIRECT("'Room Details'!$G$1991")</f>
        <v>0</v>
      </c>
      <c r="G1989" cm="1">
        <f t="array" aca="1" ref="G1989" ca="1">INDIRECT("'Room Details'!$H$1991")</f>
        <v>0</v>
      </c>
      <c r="H1989" cm="1">
        <f t="array" aca="1" ref="H1989" ca="1">INDIRECT("'Room Details'!$I$1991")</f>
        <v>0</v>
      </c>
      <c r="I1989" cm="1">
        <f t="array" aca="1" ref="I1989" ca="1">INDIRECT("'Room Details'!$J$1991")</f>
        <v>0</v>
      </c>
      <c r="J1989" cm="1">
        <f t="array" aca="1" ref="J1989" ca="1">INDIRECT("'Room Details'!$K$1991")</f>
        <v>0</v>
      </c>
      <c r="K1989" t="str" cm="1">
        <f t="array" aca="1" ref="K1989" ca="1">INDIRECT("'Room Details'!$L$1991")</f>
        <v xml:space="preserve"> </v>
      </c>
      <c r="L1989" cm="1">
        <f t="array" aca="1" ref="L1989" ca="1">INDIRECT("'Room Details'!$M$1991")</f>
        <v>0</v>
      </c>
      <c r="M1989" cm="1">
        <f t="array" aca="1" ref="M1989" ca="1">INDIRECT("'Room Details'!$N$1991")</f>
        <v>0</v>
      </c>
      <c r="N1989" cm="1">
        <f t="array" aca="1" ref="N1989" ca="1">INDIRECT("'Room Details'!$O$1991")</f>
        <v>0</v>
      </c>
      <c r="O1989" cm="1">
        <f t="array" aca="1" ref="O1989" ca="1">INDIRECT("'Room Details'!$P$1991")</f>
        <v>0</v>
      </c>
    </row>
    <row r="1990" spans="1:15" x14ac:dyDescent="0.25">
      <c r="A1990" cm="1">
        <f t="array" aca="1" ref="A1990" ca="1">INDIRECT("'Room Details'!$B$1992")</f>
        <v>0</v>
      </c>
      <c r="B1990" cm="1">
        <f t="array" aca="1" ref="B1990" ca="1">INDIRECT("'Room Details'!$C$1992")</f>
        <v>0</v>
      </c>
      <c r="C1990" cm="1">
        <f t="array" aca="1" ref="C1990" ca="1">INDIRECT("'Room Details'!$D$1992")</f>
        <v>0</v>
      </c>
      <c r="D1990" cm="1">
        <f t="array" aca="1" ref="D1990" ca="1">INDIRECT("'Room Details'!$E$1992")</f>
        <v>0</v>
      </c>
      <c r="E1990" t="str" cm="1">
        <f t="array" aca="1" ref="E1990" ca="1">INDIRECT("'Room Details'!$F$1992")</f>
        <v xml:space="preserve"> </v>
      </c>
      <c r="F1990" cm="1">
        <f t="array" aca="1" ref="F1990" ca="1">INDIRECT("'Room Details'!$G$1992")</f>
        <v>0</v>
      </c>
      <c r="G1990" cm="1">
        <f t="array" aca="1" ref="G1990" ca="1">INDIRECT("'Room Details'!$H$1992")</f>
        <v>0</v>
      </c>
      <c r="H1990" cm="1">
        <f t="array" aca="1" ref="H1990" ca="1">INDIRECT("'Room Details'!$I$1992")</f>
        <v>0</v>
      </c>
      <c r="I1990" cm="1">
        <f t="array" aca="1" ref="I1990" ca="1">INDIRECT("'Room Details'!$J$1992")</f>
        <v>0</v>
      </c>
      <c r="J1990" cm="1">
        <f t="array" aca="1" ref="J1990" ca="1">INDIRECT("'Room Details'!$K$1992")</f>
        <v>0</v>
      </c>
      <c r="K1990" t="str" cm="1">
        <f t="array" aca="1" ref="K1990" ca="1">INDIRECT("'Room Details'!$L$1992")</f>
        <v xml:space="preserve"> </v>
      </c>
      <c r="L1990" cm="1">
        <f t="array" aca="1" ref="L1990" ca="1">INDIRECT("'Room Details'!$M$1992")</f>
        <v>0</v>
      </c>
      <c r="M1990" cm="1">
        <f t="array" aca="1" ref="M1990" ca="1">INDIRECT("'Room Details'!$N$1992")</f>
        <v>0</v>
      </c>
      <c r="N1990" cm="1">
        <f t="array" aca="1" ref="N1990" ca="1">INDIRECT("'Room Details'!$O$1992")</f>
        <v>0</v>
      </c>
      <c r="O1990" cm="1">
        <f t="array" aca="1" ref="O1990" ca="1">INDIRECT("'Room Details'!$P$1992")</f>
        <v>0</v>
      </c>
    </row>
    <row r="1991" spans="1:15" x14ac:dyDescent="0.25">
      <c r="A1991" cm="1">
        <f t="array" aca="1" ref="A1991" ca="1">INDIRECT("'Room Details'!$B$1993")</f>
        <v>0</v>
      </c>
      <c r="B1991" cm="1">
        <f t="array" aca="1" ref="B1991" ca="1">INDIRECT("'Room Details'!$C$1993")</f>
        <v>0</v>
      </c>
      <c r="C1991" cm="1">
        <f t="array" aca="1" ref="C1991" ca="1">INDIRECT("'Room Details'!$D$1993")</f>
        <v>0</v>
      </c>
      <c r="D1991" cm="1">
        <f t="array" aca="1" ref="D1991" ca="1">INDIRECT("'Room Details'!$E$1993")</f>
        <v>0</v>
      </c>
      <c r="E1991" t="str" cm="1">
        <f t="array" aca="1" ref="E1991" ca="1">INDIRECT("'Room Details'!$F$1993")</f>
        <v xml:space="preserve"> </v>
      </c>
      <c r="F1991" cm="1">
        <f t="array" aca="1" ref="F1991" ca="1">INDIRECT("'Room Details'!$G$1993")</f>
        <v>0</v>
      </c>
      <c r="G1991" cm="1">
        <f t="array" aca="1" ref="G1991" ca="1">INDIRECT("'Room Details'!$H$1993")</f>
        <v>0</v>
      </c>
      <c r="H1991" cm="1">
        <f t="array" aca="1" ref="H1991" ca="1">INDIRECT("'Room Details'!$I$1993")</f>
        <v>0</v>
      </c>
      <c r="I1991" cm="1">
        <f t="array" aca="1" ref="I1991" ca="1">INDIRECT("'Room Details'!$J$1993")</f>
        <v>0</v>
      </c>
      <c r="J1991" cm="1">
        <f t="array" aca="1" ref="J1991" ca="1">INDIRECT("'Room Details'!$K$1993")</f>
        <v>0</v>
      </c>
      <c r="K1991" t="str" cm="1">
        <f t="array" aca="1" ref="K1991" ca="1">INDIRECT("'Room Details'!$L$1993")</f>
        <v xml:space="preserve"> </v>
      </c>
      <c r="L1991" cm="1">
        <f t="array" aca="1" ref="L1991" ca="1">INDIRECT("'Room Details'!$M$1993")</f>
        <v>0</v>
      </c>
      <c r="M1991" cm="1">
        <f t="array" aca="1" ref="M1991" ca="1">INDIRECT("'Room Details'!$N$1993")</f>
        <v>0</v>
      </c>
      <c r="N1991" cm="1">
        <f t="array" aca="1" ref="N1991" ca="1">INDIRECT("'Room Details'!$O$1993")</f>
        <v>0</v>
      </c>
      <c r="O1991" cm="1">
        <f t="array" aca="1" ref="O1991" ca="1">INDIRECT("'Room Details'!$P$1993")</f>
        <v>0</v>
      </c>
    </row>
    <row r="1992" spans="1:15" x14ac:dyDescent="0.25">
      <c r="A1992" cm="1">
        <f t="array" aca="1" ref="A1992" ca="1">INDIRECT("'Room Details'!$B$1994")</f>
        <v>0</v>
      </c>
      <c r="B1992" cm="1">
        <f t="array" aca="1" ref="B1992" ca="1">INDIRECT("'Room Details'!$C$1994")</f>
        <v>0</v>
      </c>
      <c r="C1992" cm="1">
        <f t="array" aca="1" ref="C1992" ca="1">INDIRECT("'Room Details'!$D$1994")</f>
        <v>0</v>
      </c>
      <c r="D1992" cm="1">
        <f t="array" aca="1" ref="D1992" ca="1">INDIRECT("'Room Details'!$E$1994")</f>
        <v>0</v>
      </c>
      <c r="E1992" t="str" cm="1">
        <f t="array" aca="1" ref="E1992" ca="1">INDIRECT("'Room Details'!$F$1994")</f>
        <v xml:space="preserve"> </v>
      </c>
      <c r="F1992" cm="1">
        <f t="array" aca="1" ref="F1992" ca="1">INDIRECT("'Room Details'!$G$1994")</f>
        <v>0</v>
      </c>
      <c r="G1992" cm="1">
        <f t="array" aca="1" ref="G1992" ca="1">INDIRECT("'Room Details'!$H$1994")</f>
        <v>0</v>
      </c>
      <c r="H1992" cm="1">
        <f t="array" aca="1" ref="H1992" ca="1">INDIRECT("'Room Details'!$I$1994")</f>
        <v>0</v>
      </c>
      <c r="I1992" cm="1">
        <f t="array" aca="1" ref="I1992" ca="1">INDIRECT("'Room Details'!$J$1994")</f>
        <v>0</v>
      </c>
      <c r="J1992" cm="1">
        <f t="array" aca="1" ref="J1992" ca="1">INDIRECT("'Room Details'!$K$1994")</f>
        <v>0</v>
      </c>
      <c r="K1992" t="str" cm="1">
        <f t="array" aca="1" ref="K1992" ca="1">INDIRECT("'Room Details'!$L$1994")</f>
        <v xml:space="preserve"> </v>
      </c>
      <c r="L1992" cm="1">
        <f t="array" aca="1" ref="L1992" ca="1">INDIRECT("'Room Details'!$M$1994")</f>
        <v>0</v>
      </c>
      <c r="M1992" cm="1">
        <f t="array" aca="1" ref="M1992" ca="1">INDIRECT("'Room Details'!$N$1994")</f>
        <v>0</v>
      </c>
      <c r="N1992" cm="1">
        <f t="array" aca="1" ref="N1992" ca="1">INDIRECT("'Room Details'!$O$1994")</f>
        <v>0</v>
      </c>
      <c r="O1992" cm="1">
        <f t="array" aca="1" ref="O1992" ca="1">INDIRECT("'Room Details'!$P$1994")</f>
        <v>0</v>
      </c>
    </row>
    <row r="1993" spans="1:15" x14ac:dyDescent="0.25">
      <c r="A1993" cm="1">
        <f t="array" aca="1" ref="A1993" ca="1">INDIRECT("'Room Details'!$B$1995")</f>
        <v>0</v>
      </c>
      <c r="B1993" cm="1">
        <f t="array" aca="1" ref="B1993" ca="1">INDIRECT("'Room Details'!$C$1995")</f>
        <v>0</v>
      </c>
      <c r="C1993" cm="1">
        <f t="array" aca="1" ref="C1993" ca="1">INDIRECT("'Room Details'!$D$1995")</f>
        <v>0</v>
      </c>
      <c r="D1993" cm="1">
        <f t="array" aca="1" ref="D1993" ca="1">INDIRECT("'Room Details'!$E$1995")</f>
        <v>0</v>
      </c>
      <c r="E1993" t="str" cm="1">
        <f t="array" aca="1" ref="E1993" ca="1">INDIRECT("'Room Details'!$F$1995")</f>
        <v xml:space="preserve"> </v>
      </c>
      <c r="F1993" cm="1">
        <f t="array" aca="1" ref="F1993" ca="1">INDIRECT("'Room Details'!$G$1995")</f>
        <v>0</v>
      </c>
      <c r="G1993" cm="1">
        <f t="array" aca="1" ref="G1993" ca="1">INDIRECT("'Room Details'!$H$1995")</f>
        <v>0</v>
      </c>
      <c r="H1993" cm="1">
        <f t="array" aca="1" ref="H1993" ca="1">INDIRECT("'Room Details'!$I$1995")</f>
        <v>0</v>
      </c>
      <c r="I1993" cm="1">
        <f t="array" aca="1" ref="I1993" ca="1">INDIRECT("'Room Details'!$J$1995")</f>
        <v>0</v>
      </c>
      <c r="J1993" cm="1">
        <f t="array" aca="1" ref="J1993" ca="1">INDIRECT("'Room Details'!$K$1995")</f>
        <v>0</v>
      </c>
      <c r="K1993" t="str" cm="1">
        <f t="array" aca="1" ref="K1993" ca="1">INDIRECT("'Room Details'!$L$1995")</f>
        <v xml:space="preserve"> </v>
      </c>
      <c r="L1993" cm="1">
        <f t="array" aca="1" ref="L1993" ca="1">INDIRECT("'Room Details'!$M$1995")</f>
        <v>0</v>
      </c>
      <c r="M1993" cm="1">
        <f t="array" aca="1" ref="M1993" ca="1">INDIRECT("'Room Details'!$N$1995")</f>
        <v>0</v>
      </c>
      <c r="N1993" cm="1">
        <f t="array" aca="1" ref="N1993" ca="1">INDIRECT("'Room Details'!$O$1995")</f>
        <v>0</v>
      </c>
      <c r="O1993" cm="1">
        <f t="array" aca="1" ref="O1993" ca="1">INDIRECT("'Room Details'!$P$1995")</f>
        <v>0</v>
      </c>
    </row>
    <row r="1994" spans="1:15" x14ac:dyDescent="0.25">
      <c r="A1994" cm="1">
        <f t="array" aca="1" ref="A1994" ca="1">INDIRECT("'Room Details'!$B$1996")</f>
        <v>0</v>
      </c>
      <c r="B1994" cm="1">
        <f t="array" aca="1" ref="B1994" ca="1">INDIRECT("'Room Details'!$C$1996")</f>
        <v>0</v>
      </c>
      <c r="C1994" cm="1">
        <f t="array" aca="1" ref="C1994" ca="1">INDIRECT("'Room Details'!$D$1996")</f>
        <v>0</v>
      </c>
      <c r="D1994" cm="1">
        <f t="array" aca="1" ref="D1994" ca="1">INDIRECT("'Room Details'!$E$1996")</f>
        <v>0</v>
      </c>
      <c r="E1994" t="str" cm="1">
        <f t="array" aca="1" ref="E1994" ca="1">INDIRECT("'Room Details'!$F$1996")</f>
        <v xml:space="preserve"> </v>
      </c>
      <c r="F1994" cm="1">
        <f t="array" aca="1" ref="F1994" ca="1">INDIRECT("'Room Details'!$G$1996")</f>
        <v>0</v>
      </c>
      <c r="G1994" cm="1">
        <f t="array" aca="1" ref="G1994" ca="1">INDIRECT("'Room Details'!$H$1996")</f>
        <v>0</v>
      </c>
      <c r="H1994" cm="1">
        <f t="array" aca="1" ref="H1994" ca="1">INDIRECT("'Room Details'!$I$1996")</f>
        <v>0</v>
      </c>
      <c r="I1994" cm="1">
        <f t="array" aca="1" ref="I1994" ca="1">INDIRECT("'Room Details'!$J$1996")</f>
        <v>0</v>
      </c>
      <c r="J1994" cm="1">
        <f t="array" aca="1" ref="J1994" ca="1">INDIRECT("'Room Details'!$K$1996")</f>
        <v>0</v>
      </c>
      <c r="K1994" t="str" cm="1">
        <f t="array" aca="1" ref="K1994" ca="1">INDIRECT("'Room Details'!$L$1996")</f>
        <v xml:space="preserve"> </v>
      </c>
      <c r="L1994" cm="1">
        <f t="array" aca="1" ref="L1994" ca="1">INDIRECT("'Room Details'!$M$1996")</f>
        <v>0</v>
      </c>
      <c r="M1994" cm="1">
        <f t="array" aca="1" ref="M1994" ca="1">INDIRECT("'Room Details'!$N$1996")</f>
        <v>0</v>
      </c>
      <c r="N1994" cm="1">
        <f t="array" aca="1" ref="N1994" ca="1">INDIRECT("'Room Details'!$O$1996")</f>
        <v>0</v>
      </c>
      <c r="O1994" cm="1">
        <f t="array" aca="1" ref="O1994" ca="1">INDIRECT("'Room Details'!$P$1996")</f>
        <v>0</v>
      </c>
    </row>
    <row r="1995" spans="1:15" x14ac:dyDescent="0.25">
      <c r="A1995" cm="1">
        <f t="array" aca="1" ref="A1995" ca="1">INDIRECT("'Room Details'!$B$1997")</f>
        <v>0</v>
      </c>
      <c r="B1995" cm="1">
        <f t="array" aca="1" ref="B1995" ca="1">INDIRECT("'Room Details'!$C$1997")</f>
        <v>0</v>
      </c>
      <c r="C1995" cm="1">
        <f t="array" aca="1" ref="C1995" ca="1">INDIRECT("'Room Details'!$D$1997")</f>
        <v>0</v>
      </c>
      <c r="D1995" cm="1">
        <f t="array" aca="1" ref="D1995" ca="1">INDIRECT("'Room Details'!$E$1997")</f>
        <v>0</v>
      </c>
      <c r="E1995" t="str" cm="1">
        <f t="array" aca="1" ref="E1995" ca="1">INDIRECT("'Room Details'!$F$1997")</f>
        <v xml:space="preserve"> </v>
      </c>
      <c r="F1995" cm="1">
        <f t="array" aca="1" ref="F1995" ca="1">INDIRECT("'Room Details'!$G$1997")</f>
        <v>0</v>
      </c>
      <c r="G1995" cm="1">
        <f t="array" aca="1" ref="G1995" ca="1">INDIRECT("'Room Details'!$H$1997")</f>
        <v>0</v>
      </c>
      <c r="H1995" cm="1">
        <f t="array" aca="1" ref="H1995" ca="1">INDIRECT("'Room Details'!$I$1997")</f>
        <v>0</v>
      </c>
      <c r="I1995" cm="1">
        <f t="array" aca="1" ref="I1995" ca="1">INDIRECT("'Room Details'!$J$1997")</f>
        <v>0</v>
      </c>
      <c r="J1995" cm="1">
        <f t="array" aca="1" ref="J1995" ca="1">INDIRECT("'Room Details'!$K$1997")</f>
        <v>0</v>
      </c>
      <c r="K1995" t="str" cm="1">
        <f t="array" aca="1" ref="K1995" ca="1">INDIRECT("'Room Details'!$L$1997")</f>
        <v xml:space="preserve"> </v>
      </c>
      <c r="L1995" cm="1">
        <f t="array" aca="1" ref="L1995" ca="1">INDIRECT("'Room Details'!$M$1997")</f>
        <v>0</v>
      </c>
      <c r="M1995" cm="1">
        <f t="array" aca="1" ref="M1995" ca="1">INDIRECT("'Room Details'!$N$1997")</f>
        <v>0</v>
      </c>
      <c r="N1995" cm="1">
        <f t="array" aca="1" ref="N1995" ca="1">INDIRECT("'Room Details'!$O$1997")</f>
        <v>0</v>
      </c>
      <c r="O1995" cm="1">
        <f t="array" aca="1" ref="O1995" ca="1">INDIRECT("'Room Details'!$P$1997")</f>
        <v>0</v>
      </c>
    </row>
    <row r="1996" spans="1:15" x14ac:dyDescent="0.25">
      <c r="A1996" cm="1">
        <f t="array" aca="1" ref="A1996" ca="1">INDIRECT("'Room Details'!$B$1998")</f>
        <v>0</v>
      </c>
      <c r="B1996" cm="1">
        <f t="array" aca="1" ref="B1996" ca="1">INDIRECT("'Room Details'!$C$1998")</f>
        <v>0</v>
      </c>
      <c r="C1996" cm="1">
        <f t="array" aca="1" ref="C1996" ca="1">INDIRECT("'Room Details'!$D$1998")</f>
        <v>0</v>
      </c>
      <c r="D1996" cm="1">
        <f t="array" aca="1" ref="D1996" ca="1">INDIRECT("'Room Details'!$E$1998")</f>
        <v>0</v>
      </c>
      <c r="E1996" t="str" cm="1">
        <f t="array" aca="1" ref="E1996" ca="1">INDIRECT("'Room Details'!$F$1998")</f>
        <v xml:space="preserve"> </v>
      </c>
      <c r="F1996" cm="1">
        <f t="array" aca="1" ref="F1996" ca="1">INDIRECT("'Room Details'!$G$1998")</f>
        <v>0</v>
      </c>
      <c r="G1996" cm="1">
        <f t="array" aca="1" ref="G1996" ca="1">INDIRECT("'Room Details'!$H$1998")</f>
        <v>0</v>
      </c>
      <c r="H1996" cm="1">
        <f t="array" aca="1" ref="H1996" ca="1">INDIRECT("'Room Details'!$I$1998")</f>
        <v>0</v>
      </c>
      <c r="I1996" cm="1">
        <f t="array" aca="1" ref="I1996" ca="1">INDIRECT("'Room Details'!$J$1998")</f>
        <v>0</v>
      </c>
      <c r="J1996" cm="1">
        <f t="array" aca="1" ref="J1996" ca="1">INDIRECT("'Room Details'!$K$1998")</f>
        <v>0</v>
      </c>
      <c r="K1996" t="str" cm="1">
        <f t="array" aca="1" ref="K1996" ca="1">INDIRECT("'Room Details'!$L$1998")</f>
        <v xml:space="preserve"> </v>
      </c>
      <c r="L1996" cm="1">
        <f t="array" aca="1" ref="L1996" ca="1">INDIRECT("'Room Details'!$M$1998")</f>
        <v>0</v>
      </c>
      <c r="M1996" cm="1">
        <f t="array" aca="1" ref="M1996" ca="1">INDIRECT("'Room Details'!$N$1998")</f>
        <v>0</v>
      </c>
      <c r="N1996" cm="1">
        <f t="array" aca="1" ref="N1996" ca="1">INDIRECT("'Room Details'!$O$1998")</f>
        <v>0</v>
      </c>
      <c r="O1996" cm="1">
        <f t="array" aca="1" ref="O1996" ca="1">INDIRECT("'Room Details'!$P$1998")</f>
        <v>0</v>
      </c>
    </row>
    <row r="1997" spans="1:15" x14ac:dyDescent="0.25">
      <c r="A1997" cm="1">
        <f t="array" aca="1" ref="A1997" ca="1">INDIRECT("'Room Details'!$B$1999")</f>
        <v>0</v>
      </c>
      <c r="B1997" cm="1">
        <f t="array" aca="1" ref="B1997" ca="1">INDIRECT("'Room Details'!$C$1999")</f>
        <v>0</v>
      </c>
      <c r="C1997" cm="1">
        <f t="array" aca="1" ref="C1997" ca="1">INDIRECT("'Room Details'!$D$1999")</f>
        <v>0</v>
      </c>
      <c r="D1997" cm="1">
        <f t="array" aca="1" ref="D1997" ca="1">INDIRECT("'Room Details'!$E$1999")</f>
        <v>0</v>
      </c>
      <c r="E1997" t="str" cm="1">
        <f t="array" aca="1" ref="E1997" ca="1">INDIRECT("'Room Details'!$F$1999")</f>
        <v xml:space="preserve"> </v>
      </c>
      <c r="F1997" cm="1">
        <f t="array" aca="1" ref="F1997" ca="1">INDIRECT("'Room Details'!$G$1999")</f>
        <v>0</v>
      </c>
      <c r="G1997" cm="1">
        <f t="array" aca="1" ref="G1997" ca="1">INDIRECT("'Room Details'!$H$1999")</f>
        <v>0</v>
      </c>
      <c r="H1997" cm="1">
        <f t="array" aca="1" ref="H1997" ca="1">INDIRECT("'Room Details'!$I$1999")</f>
        <v>0</v>
      </c>
      <c r="I1997" cm="1">
        <f t="array" aca="1" ref="I1997" ca="1">INDIRECT("'Room Details'!$J$1999")</f>
        <v>0</v>
      </c>
      <c r="J1997" cm="1">
        <f t="array" aca="1" ref="J1997" ca="1">INDIRECT("'Room Details'!$K$1999")</f>
        <v>0</v>
      </c>
      <c r="K1997" t="str" cm="1">
        <f t="array" aca="1" ref="K1997" ca="1">INDIRECT("'Room Details'!$L$1999")</f>
        <v xml:space="preserve"> </v>
      </c>
      <c r="L1997" cm="1">
        <f t="array" aca="1" ref="L1997" ca="1">INDIRECT("'Room Details'!$M$1999")</f>
        <v>0</v>
      </c>
      <c r="M1997" cm="1">
        <f t="array" aca="1" ref="M1997" ca="1">INDIRECT("'Room Details'!$N$1999")</f>
        <v>0</v>
      </c>
      <c r="N1997" cm="1">
        <f t="array" aca="1" ref="N1997" ca="1">INDIRECT("'Room Details'!$O$1999")</f>
        <v>0</v>
      </c>
      <c r="O1997" cm="1">
        <f t="array" aca="1" ref="O1997" ca="1">INDIRECT("'Room Details'!$P$1999")</f>
        <v>0</v>
      </c>
    </row>
    <row r="1998" spans="1:15" x14ac:dyDescent="0.25">
      <c r="A1998" cm="1">
        <f t="array" aca="1" ref="A1998" ca="1">INDIRECT("'Room Details'!$B$2000")</f>
        <v>0</v>
      </c>
      <c r="B1998" cm="1">
        <f t="array" aca="1" ref="B1998" ca="1">INDIRECT("'Room Details'!$C$2000")</f>
        <v>0</v>
      </c>
      <c r="C1998" cm="1">
        <f t="array" aca="1" ref="C1998" ca="1">INDIRECT("'Room Details'!$D$2000")</f>
        <v>0</v>
      </c>
      <c r="D1998" cm="1">
        <f t="array" aca="1" ref="D1998" ca="1">INDIRECT("'Room Details'!$E$2000")</f>
        <v>0</v>
      </c>
      <c r="E1998" t="str" cm="1">
        <f t="array" aca="1" ref="E1998" ca="1">INDIRECT("'Room Details'!$F$2000")</f>
        <v xml:space="preserve"> </v>
      </c>
      <c r="F1998" cm="1">
        <f t="array" aca="1" ref="F1998" ca="1">INDIRECT("'Room Details'!$G$2000")</f>
        <v>0</v>
      </c>
      <c r="G1998" cm="1">
        <f t="array" aca="1" ref="G1998" ca="1">INDIRECT("'Room Details'!$H$2000")</f>
        <v>0</v>
      </c>
      <c r="H1998" cm="1">
        <f t="array" aca="1" ref="H1998" ca="1">INDIRECT("'Room Details'!$I$2000")</f>
        <v>0</v>
      </c>
      <c r="I1998" cm="1">
        <f t="array" aca="1" ref="I1998" ca="1">INDIRECT("'Room Details'!$J$2000")</f>
        <v>0</v>
      </c>
      <c r="J1998" cm="1">
        <f t="array" aca="1" ref="J1998" ca="1">INDIRECT("'Room Details'!$K$2000")</f>
        <v>0</v>
      </c>
      <c r="K1998" t="str" cm="1">
        <f t="array" aca="1" ref="K1998" ca="1">INDIRECT("'Room Details'!$L$2000")</f>
        <v xml:space="preserve"> </v>
      </c>
      <c r="L1998" cm="1">
        <f t="array" aca="1" ref="L1998" ca="1">INDIRECT("'Room Details'!$M$2000")</f>
        <v>0</v>
      </c>
      <c r="M1998" cm="1">
        <f t="array" aca="1" ref="M1998" ca="1">INDIRECT("'Room Details'!$N$2000")</f>
        <v>0</v>
      </c>
      <c r="N1998" cm="1">
        <f t="array" aca="1" ref="N1998" ca="1">INDIRECT("'Room Details'!$O$2000")</f>
        <v>0</v>
      </c>
      <c r="O1998" cm="1">
        <f t="array" aca="1" ref="O1998" ca="1">INDIRECT("'Room Details'!$P$2000")</f>
        <v>0</v>
      </c>
    </row>
    <row r="1999" spans="1:15" x14ac:dyDescent="0.25">
      <c r="A1999" cm="1">
        <f t="array" aca="1" ref="A1999" ca="1">INDIRECT("'Room Details'!$B$2001")</f>
        <v>0</v>
      </c>
      <c r="B1999" cm="1">
        <f t="array" aca="1" ref="B1999" ca="1">INDIRECT("'Room Details'!$C$2001")</f>
        <v>0</v>
      </c>
      <c r="C1999" cm="1">
        <f t="array" aca="1" ref="C1999" ca="1">INDIRECT("'Room Details'!$D$2001")</f>
        <v>0</v>
      </c>
      <c r="D1999" cm="1">
        <f t="array" aca="1" ref="D1999" ca="1">INDIRECT("'Room Details'!$E$2001")</f>
        <v>0</v>
      </c>
      <c r="E1999" t="str" cm="1">
        <f t="array" aca="1" ref="E1999" ca="1">INDIRECT("'Room Details'!$F$2001")</f>
        <v xml:space="preserve"> </v>
      </c>
      <c r="F1999" cm="1">
        <f t="array" aca="1" ref="F1999" ca="1">INDIRECT("'Room Details'!$G$2001")</f>
        <v>0</v>
      </c>
      <c r="G1999" cm="1">
        <f t="array" aca="1" ref="G1999" ca="1">INDIRECT("'Room Details'!$H$2001")</f>
        <v>0</v>
      </c>
      <c r="H1999" cm="1">
        <f t="array" aca="1" ref="H1999" ca="1">INDIRECT("'Room Details'!$I$2001")</f>
        <v>0</v>
      </c>
      <c r="I1999" cm="1">
        <f t="array" aca="1" ref="I1999" ca="1">INDIRECT("'Room Details'!$J$2001")</f>
        <v>0</v>
      </c>
      <c r="J1999" cm="1">
        <f t="array" aca="1" ref="J1999" ca="1">INDIRECT("'Room Details'!$K$2001")</f>
        <v>0</v>
      </c>
      <c r="K1999" t="str" cm="1">
        <f t="array" aca="1" ref="K1999" ca="1">INDIRECT("'Room Details'!$L$2001")</f>
        <v xml:space="preserve"> </v>
      </c>
      <c r="L1999" cm="1">
        <f t="array" aca="1" ref="L1999" ca="1">INDIRECT("'Room Details'!$M$2001")</f>
        <v>0</v>
      </c>
      <c r="M1999" cm="1">
        <f t="array" aca="1" ref="M1999" ca="1">INDIRECT("'Room Details'!$N$2001")</f>
        <v>0</v>
      </c>
      <c r="N1999" cm="1">
        <f t="array" aca="1" ref="N1999" ca="1">INDIRECT("'Room Details'!$O$2001")</f>
        <v>0</v>
      </c>
      <c r="O1999" cm="1">
        <f t="array" aca="1" ref="O1999" ca="1">INDIRECT("'Room Details'!$P$2001")</f>
        <v>0</v>
      </c>
    </row>
    <row r="2000" spans="1:15" x14ac:dyDescent="0.25">
      <c r="A2000" cm="1">
        <f t="array" aca="1" ref="A2000" ca="1">INDIRECT("'Room Details'!$B$2002")</f>
        <v>0</v>
      </c>
      <c r="B2000" cm="1">
        <f t="array" aca="1" ref="B2000" ca="1">INDIRECT("'Room Details'!$C$2002")</f>
        <v>0</v>
      </c>
      <c r="C2000" cm="1">
        <f t="array" aca="1" ref="C2000" ca="1">INDIRECT("'Room Details'!$D$2002")</f>
        <v>0</v>
      </c>
      <c r="D2000" cm="1">
        <f t="array" aca="1" ref="D2000" ca="1">INDIRECT("'Room Details'!$E$2002")</f>
        <v>0</v>
      </c>
      <c r="E2000" t="str" cm="1">
        <f t="array" aca="1" ref="E2000" ca="1">INDIRECT("'Room Details'!$F$2002")</f>
        <v xml:space="preserve"> </v>
      </c>
      <c r="F2000" cm="1">
        <f t="array" aca="1" ref="F2000" ca="1">INDIRECT("'Room Details'!$G$2002")</f>
        <v>0</v>
      </c>
      <c r="G2000" cm="1">
        <f t="array" aca="1" ref="G2000" ca="1">INDIRECT("'Room Details'!$H$2002")</f>
        <v>0</v>
      </c>
      <c r="H2000" cm="1">
        <f t="array" aca="1" ref="H2000" ca="1">INDIRECT("'Room Details'!$I$2002")</f>
        <v>0</v>
      </c>
      <c r="I2000" cm="1">
        <f t="array" aca="1" ref="I2000" ca="1">INDIRECT("'Room Details'!$J$2002")</f>
        <v>0</v>
      </c>
      <c r="J2000" cm="1">
        <f t="array" aca="1" ref="J2000" ca="1">INDIRECT("'Room Details'!$K$2002")</f>
        <v>0</v>
      </c>
      <c r="K2000" t="str" cm="1">
        <f t="array" aca="1" ref="K2000" ca="1">INDIRECT("'Room Details'!$L$2002")</f>
        <v xml:space="preserve"> </v>
      </c>
      <c r="L2000" cm="1">
        <f t="array" aca="1" ref="L2000" ca="1">INDIRECT("'Room Details'!$M$2002")</f>
        <v>0</v>
      </c>
      <c r="M2000" cm="1">
        <f t="array" aca="1" ref="M2000" ca="1">INDIRECT("'Room Details'!$N$2002")</f>
        <v>0</v>
      </c>
      <c r="N2000" cm="1">
        <f t="array" aca="1" ref="N2000" ca="1">INDIRECT("'Room Details'!$O$2002")</f>
        <v>0</v>
      </c>
      <c r="O2000" cm="1">
        <f t="array" aca="1" ref="O2000" ca="1">INDIRECT("'Room Details'!$P$2002")</f>
        <v>0</v>
      </c>
    </row>
    <row r="2001" spans="1:15" x14ac:dyDescent="0.25">
      <c r="A2001" cm="1">
        <f t="array" aca="1" ref="A2001" ca="1">INDIRECT("'Room Details'!$B$2002")</f>
        <v>0</v>
      </c>
      <c r="B2001" cm="1">
        <f t="array" aca="1" ref="B2001" ca="1">INDIRECT("'Room Details'!$C$2002")</f>
        <v>0</v>
      </c>
      <c r="C2001" cm="1">
        <f t="array" aca="1" ref="C2001" ca="1">INDIRECT("'Room Details'!$D$2002")</f>
        <v>0</v>
      </c>
      <c r="D2001" cm="1">
        <f t="array" aca="1" ref="D2001" ca="1">INDIRECT("'Room Details'!$E$2002")</f>
        <v>0</v>
      </c>
      <c r="E2001" t="str" cm="1">
        <f t="array" aca="1" ref="E2001" ca="1">INDIRECT("'Room Details'!$F$2002")</f>
        <v xml:space="preserve"> </v>
      </c>
      <c r="F2001" cm="1">
        <f t="array" aca="1" ref="F2001" ca="1">INDIRECT("'Room Details'!$G$2002")</f>
        <v>0</v>
      </c>
      <c r="G2001" cm="1">
        <f t="array" aca="1" ref="G2001" ca="1">INDIRECT("'Room Details'!$H$2002")</f>
        <v>0</v>
      </c>
      <c r="H2001" cm="1">
        <f t="array" aca="1" ref="H2001" ca="1">INDIRECT("'Room Details'!$I$2002")</f>
        <v>0</v>
      </c>
      <c r="I2001" cm="1">
        <f t="array" aca="1" ref="I2001" ca="1">INDIRECT("'Room Details'!$J$2002")</f>
        <v>0</v>
      </c>
      <c r="J2001" cm="1">
        <f t="array" aca="1" ref="J2001" ca="1">INDIRECT("'Room Details'!$K$2002")</f>
        <v>0</v>
      </c>
      <c r="K2001" t="str" cm="1">
        <f t="array" aca="1" ref="K2001" ca="1">INDIRECT("'Room Details'!$L$2002")</f>
        <v xml:space="preserve"> </v>
      </c>
      <c r="L2001" cm="1">
        <f t="array" aca="1" ref="L2001" ca="1">INDIRECT("'Room Details'!$M$2002")</f>
        <v>0</v>
      </c>
      <c r="M2001" cm="1">
        <f t="array" aca="1" ref="M2001" ca="1">INDIRECT("'Room Details'!$N$2002")</f>
        <v>0</v>
      </c>
      <c r="N2001" cm="1">
        <f t="array" aca="1" ref="N2001" ca="1">INDIRECT("'Room Details'!$O$2002")</f>
        <v>0</v>
      </c>
      <c r="O2001" cm="1">
        <f t="array" aca="1" ref="O2001" ca="1">INDIRECT("'Room Details'!$P$2002")</f>
        <v>0</v>
      </c>
    </row>
    <row r="2002" spans="1:15" x14ac:dyDescent="0.25">
      <c r="A2002" cm="1">
        <f t="array" aca="1" ref="A2002" ca="1">INDIRECT("'Room Details'!$B$2003")</f>
        <v>0</v>
      </c>
      <c r="B2002" cm="1">
        <f t="array" aca="1" ref="B2002" ca="1">INDIRECT("'Room Details'!$C$2003")</f>
        <v>0</v>
      </c>
      <c r="C2002" cm="1">
        <f t="array" aca="1" ref="C2002" ca="1">INDIRECT("'Room Details'!$D$2003")</f>
        <v>0</v>
      </c>
      <c r="D2002" cm="1">
        <f t="array" aca="1" ref="D2002" ca="1">INDIRECT("'Room Details'!$E$2003")</f>
        <v>0</v>
      </c>
      <c r="E2002" t="str" cm="1">
        <f t="array" aca="1" ref="E2002" ca="1">INDIRECT("'Room Details'!$F$2003")</f>
        <v xml:space="preserve"> </v>
      </c>
      <c r="F2002" cm="1">
        <f t="array" aca="1" ref="F2002" ca="1">INDIRECT("'Room Details'!$G$2003")</f>
        <v>0</v>
      </c>
      <c r="G2002" cm="1">
        <f t="array" aca="1" ref="G2002" ca="1">INDIRECT("'Room Details'!$H$2003")</f>
        <v>0</v>
      </c>
      <c r="H2002" cm="1">
        <f t="array" aca="1" ref="H2002" ca="1">INDIRECT("'Room Details'!$I$2003")</f>
        <v>0</v>
      </c>
      <c r="I2002" cm="1">
        <f t="array" aca="1" ref="I2002" ca="1">INDIRECT("'Room Details'!$J$2003")</f>
        <v>0</v>
      </c>
      <c r="J2002" cm="1">
        <f t="array" aca="1" ref="J2002" ca="1">INDIRECT("'Room Details'!$K$2003")</f>
        <v>0</v>
      </c>
      <c r="K2002" t="str" cm="1">
        <f t="array" aca="1" ref="K2002" ca="1">INDIRECT("'Room Details'!$L$2003")</f>
        <v xml:space="preserve"> </v>
      </c>
      <c r="L2002" cm="1">
        <f t="array" aca="1" ref="L2002" ca="1">INDIRECT("'Room Details'!$M$2003")</f>
        <v>0</v>
      </c>
      <c r="M2002" cm="1">
        <f t="array" aca="1" ref="M2002" ca="1">INDIRECT("'Room Details'!$N$2003")</f>
        <v>0</v>
      </c>
      <c r="N2002" cm="1">
        <f t="array" aca="1" ref="N2002" ca="1">INDIRECT("'Room Details'!$O$2003")</f>
        <v>0</v>
      </c>
      <c r="O2002" cm="1">
        <f t="array" aca="1" ref="O2002" ca="1">INDIRECT("'Room Details'!$P$2003")</f>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1B752-9354-4694-B38A-E5DD77EBC542}">
  <sheetPr codeName="Sheet8">
    <tabColor rgb="FF00B050"/>
  </sheetPr>
  <dimension ref="A1:V325"/>
  <sheetViews>
    <sheetView topLeftCell="G1" zoomScale="56" zoomScaleNormal="60" workbookViewId="0">
      <selection activeCell="O24" sqref="O24"/>
    </sheetView>
  </sheetViews>
  <sheetFormatPr defaultRowHeight="15" x14ac:dyDescent="0.25"/>
  <cols>
    <col min="1" max="1" width="17.42578125" bestFit="1" customWidth="1"/>
    <col min="2" max="2" width="17.7109375" bestFit="1" customWidth="1"/>
    <col min="3" max="3" width="13.5703125" customWidth="1"/>
    <col min="4" max="4" width="15.42578125" customWidth="1"/>
    <col min="5" max="5" width="29" customWidth="1"/>
    <col min="6" max="7" width="15.5703125" customWidth="1"/>
    <col min="8" max="8" width="24.7109375" bestFit="1" customWidth="1"/>
    <col min="9" max="9" width="13.85546875" bestFit="1" customWidth="1"/>
    <col min="10" max="10" width="24.85546875" bestFit="1" customWidth="1"/>
    <col min="11" max="11" width="24.85546875" customWidth="1"/>
    <col min="18" max="18" width="11.42578125" bestFit="1" customWidth="1"/>
    <col min="19" max="19" width="12.140625" bestFit="1" customWidth="1"/>
    <col min="20" max="20" width="14.140625" bestFit="1" customWidth="1"/>
    <col min="21" max="21" width="16.42578125" bestFit="1" customWidth="1"/>
  </cols>
  <sheetData>
    <row r="1" spans="1:22" ht="32.65" customHeight="1" x14ac:dyDescent="0.25">
      <c r="A1" s="27" t="s">
        <v>61</v>
      </c>
      <c r="B1" s="27" t="s">
        <v>6</v>
      </c>
      <c r="C1" s="28" t="s">
        <v>7</v>
      </c>
      <c r="D1" s="28" t="s">
        <v>175</v>
      </c>
      <c r="E1" s="28" t="s">
        <v>196</v>
      </c>
      <c r="F1" s="28" t="s">
        <v>197</v>
      </c>
      <c r="G1" s="28" t="s">
        <v>200</v>
      </c>
      <c r="H1" s="28" t="s">
        <v>11</v>
      </c>
      <c r="I1" s="28" t="s">
        <v>13</v>
      </c>
      <c r="J1" s="28" t="s">
        <v>205</v>
      </c>
      <c r="K1" s="81" t="s">
        <v>19</v>
      </c>
      <c r="L1" s="65" t="s">
        <v>2423</v>
      </c>
      <c r="M1" s="65" t="s">
        <v>2424</v>
      </c>
      <c r="N1" s="65" t="s">
        <v>2454</v>
      </c>
      <c r="O1" s="65" t="s">
        <v>2455</v>
      </c>
      <c r="P1" s="65" t="s">
        <v>2456</v>
      </c>
      <c r="Q1" s="65" t="s">
        <v>2457</v>
      </c>
      <c r="R1" s="65" t="s">
        <v>2458</v>
      </c>
      <c r="S1" s="65" t="s">
        <v>2459</v>
      </c>
      <c r="T1" s="65" t="s">
        <v>2452</v>
      </c>
      <c r="U1" s="65" t="s">
        <v>2453</v>
      </c>
      <c r="V1" s="65" t="s">
        <v>2582</v>
      </c>
    </row>
    <row r="2" spans="1:22" x14ac:dyDescent="0.25">
      <c r="E2" s="83" t="s">
        <v>163</v>
      </c>
      <c r="L2" s="82"/>
      <c r="M2" s="82"/>
      <c r="N2" s="105">
        <f>'Establishment details'!$C$22</f>
        <v>0</v>
      </c>
      <c r="O2" s="105">
        <f>'Establishment details'!$C$23</f>
        <v>0</v>
      </c>
      <c r="P2" s="105" t="str">
        <f>N2&amp;" to "&amp;O2</f>
        <v>0 to 0</v>
      </c>
      <c r="Q2" s="105"/>
      <c r="R2" s="64"/>
      <c r="S2" s="64"/>
      <c r="V2" s="108">
        <v>45170</v>
      </c>
    </row>
    <row r="3" spans="1:22" x14ac:dyDescent="0.25">
      <c r="A3" t="s">
        <v>213</v>
      </c>
      <c r="B3" t="s">
        <v>153</v>
      </c>
      <c r="C3" t="s">
        <v>153</v>
      </c>
      <c r="D3" t="s">
        <v>177</v>
      </c>
      <c r="E3" s="83"/>
      <c r="F3" t="s">
        <v>159</v>
      </c>
      <c r="G3" t="s">
        <v>163</v>
      </c>
      <c r="H3" t="s">
        <v>23</v>
      </c>
      <c r="I3" t="s">
        <v>25</v>
      </c>
      <c r="J3" s="64" t="s">
        <v>106</v>
      </c>
      <c r="K3" s="64" t="s">
        <v>213</v>
      </c>
      <c r="L3" s="82">
        <v>0</v>
      </c>
      <c r="M3" s="82">
        <v>0</v>
      </c>
      <c r="N3" s="105"/>
      <c r="O3" s="105"/>
      <c r="P3" s="105"/>
      <c r="Q3" s="105"/>
      <c r="R3" s="64"/>
      <c r="S3" s="64"/>
      <c r="V3" s="108">
        <v>45200</v>
      </c>
    </row>
    <row r="4" spans="1:22" x14ac:dyDescent="0.25">
      <c r="A4" t="s">
        <v>224</v>
      </c>
      <c r="B4" t="s">
        <v>155</v>
      </c>
      <c r="C4" t="s">
        <v>155</v>
      </c>
      <c r="D4" t="s">
        <v>178</v>
      </c>
      <c r="E4" s="83"/>
      <c r="F4" t="s">
        <v>159</v>
      </c>
      <c r="G4" t="s">
        <v>163</v>
      </c>
      <c r="H4" t="s">
        <v>154</v>
      </c>
      <c r="I4" t="s">
        <v>24</v>
      </c>
      <c r="J4" s="64" t="s">
        <v>107</v>
      </c>
      <c r="K4" s="64" t="s">
        <v>224</v>
      </c>
      <c r="L4" s="82">
        <v>1</v>
      </c>
      <c r="M4" s="82">
        <v>1</v>
      </c>
      <c r="N4" s="105">
        <v>2</v>
      </c>
      <c r="O4" s="105">
        <v>3</v>
      </c>
      <c r="P4" s="105" t="str">
        <f t="shared" ref="P4:P19" si="0">N4&amp;" to "&amp;O4</f>
        <v>2 to 3</v>
      </c>
      <c r="Q4" s="105">
        <f>IF(AND(N4&gt;=$N$2,O4&lt;=$O$2),1,0)</f>
        <v>0</v>
      </c>
      <c r="R4" s="64"/>
      <c r="S4" s="64" t="s">
        <v>2460</v>
      </c>
      <c r="T4" t="str">
        <f>IF($Q4=0," ",$S4)</f>
        <v xml:space="preserve"> </v>
      </c>
      <c r="U4" t="str">
        <f>IF($Q4=0," ",$S4)</f>
        <v xml:space="preserve"> </v>
      </c>
      <c r="V4" s="108">
        <v>45231</v>
      </c>
    </row>
    <row r="5" spans="1:22" x14ac:dyDescent="0.25">
      <c r="B5" t="s">
        <v>166</v>
      </c>
      <c r="C5" t="s">
        <v>166</v>
      </c>
      <c r="D5" t="s">
        <v>179</v>
      </c>
      <c r="E5" s="83"/>
      <c r="F5" t="s">
        <v>159</v>
      </c>
      <c r="G5" t="s">
        <v>163</v>
      </c>
      <c r="H5" t="s">
        <v>243</v>
      </c>
      <c r="I5" t="s">
        <v>85</v>
      </c>
      <c r="J5" s="64" t="s">
        <v>108</v>
      </c>
      <c r="K5" s="64"/>
      <c r="L5" s="82">
        <v>2</v>
      </c>
      <c r="M5" s="82">
        <v>2</v>
      </c>
      <c r="N5" s="105">
        <v>3</v>
      </c>
      <c r="O5" s="105">
        <v>4</v>
      </c>
      <c r="P5" s="105" t="str">
        <f t="shared" si="0"/>
        <v>3 to 4</v>
      </c>
      <c r="Q5" s="105">
        <f t="shared" ref="Q5:Q19" si="1">IF(AND(N5&gt;=$N$2,O5&lt;=$O$2),1,0)</f>
        <v>0</v>
      </c>
      <c r="R5" s="64"/>
      <c r="S5" s="64" t="s">
        <v>2461</v>
      </c>
      <c r="T5" t="str">
        <f t="shared" ref="T5:U19" si="2">IF($Q5=0," ",$S5)</f>
        <v xml:space="preserve"> </v>
      </c>
      <c r="U5" t="str">
        <f t="shared" si="2"/>
        <v xml:space="preserve"> </v>
      </c>
      <c r="V5" s="108">
        <v>45261</v>
      </c>
    </row>
    <row r="6" spans="1:22" x14ac:dyDescent="0.25">
      <c r="B6" t="s">
        <v>167</v>
      </c>
      <c r="C6" t="s">
        <v>167</v>
      </c>
      <c r="D6" t="s">
        <v>195</v>
      </c>
      <c r="E6" s="83"/>
      <c r="F6" t="s">
        <v>159</v>
      </c>
      <c r="G6" t="s">
        <v>163</v>
      </c>
      <c r="H6" t="s">
        <v>68</v>
      </c>
      <c r="I6" t="s">
        <v>86</v>
      </c>
      <c r="J6" s="64" t="s">
        <v>109</v>
      </c>
      <c r="K6" s="64"/>
      <c r="L6" s="82">
        <v>3</v>
      </c>
      <c r="M6" s="82">
        <v>3</v>
      </c>
      <c r="N6" s="105">
        <v>4</v>
      </c>
      <c r="O6" s="105">
        <v>5</v>
      </c>
      <c r="P6" s="105" t="str">
        <f t="shared" si="0"/>
        <v>4 to 5</v>
      </c>
      <c r="Q6" s="105">
        <f t="shared" si="1"/>
        <v>0</v>
      </c>
      <c r="R6" s="64">
        <f>SUM($Q5:Q$5)</f>
        <v>0</v>
      </c>
      <c r="S6" s="64" t="s">
        <v>2420</v>
      </c>
      <c r="T6" t="str">
        <f t="shared" si="2"/>
        <v xml:space="preserve"> </v>
      </c>
      <c r="U6" t="str">
        <f t="shared" si="2"/>
        <v xml:space="preserve"> </v>
      </c>
      <c r="V6" s="108">
        <v>45292</v>
      </c>
    </row>
    <row r="7" spans="1:22" x14ac:dyDescent="0.25">
      <c r="B7" t="s">
        <v>168</v>
      </c>
      <c r="C7" t="s">
        <v>168</v>
      </c>
      <c r="D7" t="s">
        <v>180</v>
      </c>
      <c r="E7" s="83"/>
      <c r="F7" t="s">
        <v>198</v>
      </c>
      <c r="G7" t="s">
        <v>163</v>
      </c>
      <c r="H7" t="s">
        <v>172</v>
      </c>
      <c r="I7" t="s">
        <v>87</v>
      </c>
      <c r="J7" s="64" t="s">
        <v>111</v>
      </c>
      <c r="K7" s="64"/>
      <c r="L7" s="82">
        <v>4</v>
      </c>
      <c r="M7" s="82">
        <v>4</v>
      </c>
      <c r="N7" s="105">
        <v>5</v>
      </c>
      <c r="O7" s="105">
        <v>6</v>
      </c>
      <c r="P7" s="105" t="str">
        <f t="shared" si="0"/>
        <v>5 to 6</v>
      </c>
      <c r="Q7" s="105">
        <f t="shared" si="1"/>
        <v>0</v>
      </c>
      <c r="R7" s="64">
        <f>SUM($Q$6:Q7)</f>
        <v>0</v>
      </c>
      <c r="S7" s="64" t="s">
        <v>2462</v>
      </c>
      <c r="T7" t="str">
        <f t="shared" si="2"/>
        <v xml:space="preserve"> </v>
      </c>
      <c r="U7" t="str">
        <f t="shared" si="2"/>
        <v xml:space="preserve"> </v>
      </c>
      <c r="V7" s="108">
        <v>45323</v>
      </c>
    </row>
    <row r="8" spans="1:22" x14ac:dyDescent="0.25">
      <c r="B8" t="s">
        <v>169</v>
      </c>
      <c r="C8" t="s">
        <v>169</v>
      </c>
      <c r="D8" t="s">
        <v>181</v>
      </c>
      <c r="E8" s="83"/>
      <c r="F8" t="s">
        <v>198</v>
      </c>
      <c r="G8" t="s">
        <v>163</v>
      </c>
      <c r="H8" t="s">
        <v>69</v>
      </c>
      <c r="I8" t="s">
        <v>87</v>
      </c>
      <c r="J8" s="64" t="s">
        <v>113</v>
      </c>
      <c r="K8" s="64"/>
      <c r="L8" s="82">
        <v>5</v>
      </c>
      <c r="M8" s="82">
        <v>5</v>
      </c>
      <c r="N8" s="105">
        <v>6</v>
      </c>
      <c r="O8" s="105">
        <v>7</v>
      </c>
      <c r="P8" s="105" t="str">
        <f t="shared" si="0"/>
        <v>6 to 7</v>
      </c>
      <c r="Q8" s="105">
        <f t="shared" si="1"/>
        <v>0</v>
      </c>
      <c r="R8" s="64">
        <f>SUM($Q$6:Q8)</f>
        <v>0</v>
      </c>
      <c r="S8" s="64" t="s">
        <v>2463</v>
      </c>
      <c r="T8" t="str">
        <f t="shared" si="2"/>
        <v xml:space="preserve"> </v>
      </c>
      <c r="U8" t="str">
        <f t="shared" si="2"/>
        <v xml:space="preserve"> </v>
      </c>
      <c r="V8" s="108">
        <v>45352</v>
      </c>
    </row>
    <row r="9" spans="1:22" x14ac:dyDescent="0.25">
      <c r="B9" t="s">
        <v>170</v>
      </c>
      <c r="C9" t="s">
        <v>170</v>
      </c>
      <c r="D9" t="s">
        <v>182</v>
      </c>
      <c r="E9" s="83"/>
      <c r="F9" t="s">
        <v>162</v>
      </c>
      <c r="G9" t="s">
        <v>163</v>
      </c>
      <c r="H9" t="s">
        <v>174</v>
      </c>
      <c r="J9" s="64" t="s">
        <v>114</v>
      </c>
      <c r="K9" s="64"/>
      <c r="L9" s="82">
        <v>6</v>
      </c>
      <c r="M9" s="82">
        <v>6</v>
      </c>
      <c r="N9" s="105">
        <v>7</v>
      </c>
      <c r="O9" s="105">
        <v>8</v>
      </c>
      <c r="P9" s="105" t="str">
        <f t="shared" si="0"/>
        <v>7 to 8</v>
      </c>
      <c r="Q9" s="105">
        <f t="shared" si="1"/>
        <v>0</v>
      </c>
      <c r="R9" s="64">
        <f>SUM($Q$6:Q9)</f>
        <v>0</v>
      </c>
      <c r="S9" s="64" t="s">
        <v>2464</v>
      </c>
      <c r="T9" t="str">
        <f t="shared" si="2"/>
        <v xml:space="preserve"> </v>
      </c>
      <c r="U9" t="str">
        <f t="shared" si="2"/>
        <v xml:space="preserve"> </v>
      </c>
      <c r="V9" s="108">
        <v>45383</v>
      </c>
    </row>
    <row r="10" spans="1:22" x14ac:dyDescent="0.25">
      <c r="B10" t="s">
        <v>171</v>
      </c>
      <c r="C10" t="s">
        <v>171</v>
      </c>
      <c r="D10" t="s">
        <v>183</v>
      </c>
      <c r="E10" s="83"/>
      <c r="F10" t="s">
        <v>162</v>
      </c>
      <c r="G10" t="s">
        <v>163</v>
      </c>
      <c r="H10" t="s">
        <v>173</v>
      </c>
      <c r="J10" s="64" t="s">
        <v>116</v>
      </c>
      <c r="K10" s="64"/>
      <c r="L10" s="82">
        <v>7</v>
      </c>
      <c r="M10" s="82">
        <v>7</v>
      </c>
      <c r="N10" s="105">
        <v>8</v>
      </c>
      <c r="O10" s="105">
        <v>9</v>
      </c>
      <c r="P10" s="105" t="str">
        <f t="shared" si="0"/>
        <v>8 to 9</v>
      </c>
      <c r="Q10" s="105">
        <f t="shared" si="1"/>
        <v>0</v>
      </c>
      <c r="R10" s="64">
        <f>SUM($Q$6:Q10)</f>
        <v>0</v>
      </c>
      <c r="S10" s="64" t="s">
        <v>2465</v>
      </c>
      <c r="T10" t="str">
        <f t="shared" si="2"/>
        <v xml:space="preserve"> </v>
      </c>
      <c r="U10" t="str">
        <f t="shared" si="2"/>
        <v xml:space="preserve"> </v>
      </c>
      <c r="V10" s="108">
        <v>45413</v>
      </c>
    </row>
    <row r="11" spans="1:22" x14ac:dyDescent="0.25">
      <c r="B11" t="s">
        <v>201</v>
      </c>
      <c r="C11" t="s">
        <v>201</v>
      </c>
      <c r="D11" t="s">
        <v>184</v>
      </c>
      <c r="E11" s="83"/>
      <c r="F11" t="s">
        <v>198</v>
      </c>
      <c r="G11" t="s">
        <v>163</v>
      </c>
      <c r="H11" t="s">
        <v>71</v>
      </c>
      <c r="J11" s="64" t="s">
        <v>118</v>
      </c>
      <c r="K11" s="64"/>
      <c r="L11" s="82">
        <v>8</v>
      </c>
      <c r="M11" s="82">
        <v>8</v>
      </c>
      <c r="N11" s="105">
        <v>9</v>
      </c>
      <c r="O11" s="105">
        <v>10</v>
      </c>
      <c r="P11" s="105" t="str">
        <f t="shared" si="0"/>
        <v>9 to 10</v>
      </c>
      <c r="Q11" s="105">
        <f t="shared" si="1"/>
        <v>0</v>
      </c>
      <c r="R11" s="64">
        <f>SUM($Q$6:Q11)</f>
        <v>0</v>
      </c>
      <c r="S11" s="64" t="s">
        <v>2466</v>
      </c>
      <c r="T11" t="str">
        <f t="shared" si="2"/>
        <v xml:space="preserve"> </v>
      </c>
      <c r="U11" t="str">
        <f t="shared" si="2"/>
        <v xml:space="preserve"> </v>
      </c>
      <c r="V11" s="108">
        <v>45444</v>
      </c>
    </row>
    <row r="12" spans="1:22" x14ac:dyDescent="0.25">
      <c r="D12" t="s">
        <v>185</v>
      </c>
      <c r="E12" s="83"/>
      <c r="F12" t="s">
        <v>163</v>
      </c>
      <c r="G12" t="s">
        <v>163</v>
      </c>
      <c r="H12" t="s">
        <v>72</v>
      </c>
      <c r="J12" s="64" t="s">
        <v>204</v>
      </c>
      <c r="K12" s="64"/>
      <c r="L12" s="82">
        <v>9</v>
      </c>
      <c r="M12" s="82">
        <v>9</v>
      </c>
      <c r="N12" s="105">
        <v>10</v>
      </c>
      <c r="O12" s="105">
        <v>11</v>
      </c>
      <c r="P12" s="105" t="str">
        <f t="shared" si="0"/>
        <v>10 to 11</v>
      </c>
      <c r="Q12" s="105">
        <f t="shared" si="1"/>
        <v>0</v>
      </c>
      <c r="R12" s="64">
        <f>SUM($Q$6:Q12)</f>
        <v>0</v>
      </c>
      <c r="S12" s="64" t="s">
        <v>2467</v>
      </c>
      <c r="T12" t="str">
        <f t="shared" si="2"/>
        <v xml:space="preserve"> </v>
      </c>
      <c r="U12" t="str">
        <f t="shared" si="2"/>
        <v xml:space="preserve"> </v>
      </c>
      <c r="V12" s="108">
        <v>45474</v>
      </c>
    </row>
    <row r="13" spans="1:22" x14ac:dyDescent="0.25">
      <c r="D13" t="s">
        <v>186</v>
      </c>
      <c r="E13" s="83"/>
      <c r="F13" t="s">
        <v>199</v>
      </c>
      <c r="G13" t="s">
        <v>163</v>
      </c>
      <c r="H13" t="s">
        <v>73</v>
      </c>
      <c r="L13" s="82">
        <v>10</v>
      </c>
      <c r="M13" s="82">
        <v>10</v>
      </c>
      <c r="N13" s="105">
        <v>11</v>
      </c>
      <c r="O13" s="105">
        <v>12</v>
      </c>
      <c r="P13" s="105" t="str">
        <f t="shared" si="0"/>
        <v>11 to 12</v>
      </c>
      <c r="Q13" s="105">
        <f t="shared" si="1"/>
        <v>0</v>
      </c>
      <c r="R13" s="64">
        <f>SUM($Q$6:Q13)</f>
        <v>0</v>
      </c>
      <c r="S13" s="64" t="s">
        <v>2468</v>
      </c>
      <c r="T13" t="str">
        <f t="shared" si="2"/>
        <v xml:space="preserve"> </v>
      </c>
      <c r="U13" t="str">
        <f t="shared" si="2"/>
        <v xml:space="preserve"> </v>
      </c>
      <c r="V13" s="108">
        <v>45505</v>
      </c>
    </row>
    <row r="14" spans="1:22" x14ac:dyDescent="0.25">
      <c r="D14" t="s">
        <v>187</v>
      </c>
      <c r="G14" t="s">
        <v>201</v>
      </c>
      <c r="H14" t="s">
        <v>300</v>
      </c>
      <c r="L14" s="82">
        <v>11</v>
      </c>
      <c r="M14" s="82">
        <v>11</v>
      </c>
      <c r="N14" s="105">
        <v>12</v>
      </c>
      <c r="O14" s="105">
        <v>13</v>
      </c>
      <c r="P14" s="105" t="str">
        <f t="shared" si="0"/>
        <v>12 to 13</v>
      </c>
      <c r="Q14" s="105">
        <f t="shared" si="1"/>
        <v>0</v>
      </c>
      <c r="R14" s="64">
        <f>SUM($Q$6:Q14)</f>
        <v>0</v>
      </c>
      <c r="S14" s="64" t="s">
        <v>2469</v>
      </c>
      <c r="T14" t="str">
        <f t="shared" si="2"/>
        <v xml:space="preserve"> </v>
      </c>
      <c r="U14" t="str">
        <f t="shared" si="2"/>
        <v xml:space="preserve"> </v>
      </c>
      <c r="V14" s="108">
        <v>45536</v>
      </c>
    </row>
    <row r="15" spans="1:22" x14ac:dyDescent="0.25">
      <c r="D15" t="s">
        <v>188</v>
      </c>
      <c r="G15" t="s">
        <v>201</v>
      </c>
      <c r="H15" t="s">
        <v>301</v>
      </c>
      <c r="L15" s="82">
        <v>12</v>
      </c>
      <c r="M15" s="82">
        <v>12</v>
      </c>
      <c r="N15" s="105">
        <v>13</v>
      </c>
      <c r="O15" s="105">
        <v>14</v>
      </c>
      <c r="P15" s="105" t="str">
        <f t="shared" si="0"/>
        <v>13 to 14</v>
      </c>
      <c r="Q15" s="105">
        <f t="shared" si="1"/>
        <v>0</v>
      </c>
      <c r="R15" s="64">
        <f>SUM($Q$6:Q15)</f>
        <v>0</v>
      </c>
      <c r="S15" s="64" t="s">
        <v>2470</v>
      </c>
      <c r="T15" t="str">
        <f t="shared" si="2"/>
        <v xml:space="preserve"> </v>
      </c>
      <c r="U15" t="str">
        <f t="shared" si="2"/>
        <v xml:space="preserve"> </v>
      </c>
      <c r="V15" s="108">
        <v>45566</v>
      </c>
    </row>
    <row r="16" spans="1:22" x14ac:dyDescent="0.25">
      <c r="D16" t="s">
        <v>189</v>
      </c>
      <c r="G16" t="s">
        <v>201</v>
      </c>
      <c r="H16" t="s">
        <v>303</v>
      </c>
      <c r="L16" s="82">
        <v>13</v>
      </c>
      <c r="M16" s="82">
        <v>13</v>
      </c>
      <c r="N16" s="105">
        <v>14</v>
      </c>
      <c r="O16" s="105">
        <v>15</v>
      </c>
      <c r="P16" s="105" t="str">
        <f t="shared" si="0"/>
        <v>14 to 15</v>
      </c>
      <c r="Q16" s="105">
        <f t="shared" si="1"/>
        <v>0</v>
      </c>
      <c r="R16" s="64">
        <f>SUM($Q$6:Q16)</f>
        <v>0</v>
      </c>
      <c r="S16" s="64" t="s">
        <v>2471</v>
      </c>
      <c r="T16" t="str">
        <f t="shared" si="2"/>
        <v xml:space="preserve"> </v>
      </c>
      <c r="U16" t="str">
        <f t="shared" si="2"/>
        <v xml:space="preserve"> </v>
      </c>
      <c r="V16" s="108">
        <v>45597</v>
      </c>
    </row>
    <row r="17" spans="4:22" x14ac:dyDescent="0.25">
      <c r="D17" t="s">
        <v>190</v>
      </c>
      <c r="G17" t="s">
        <v>201</v>
      </c>
      <c r="H17" t="s">
        <v>202</v>
      </c>
      <c r="L17" s="82">
        <v>14</v>
      </c>
      <c r="M17" s="82">
        <v>14</v>
      </c>
      <c r="N17" s="105">
        <v>15</v>
      </c>
      <c r="O17" s="105">
        <v>16</v>
      </c>
      <c r="P17" s="105" t="str">
        <f t="shared" si="0"/>
        <v>15 to 16</v>
      </c>
      <c r="Q17" s="105">
        <f t="shared" si="1"/>
        <v>0</v>
      </c>
      <c r="R17" s="64">
        <f>SUM($Q$6:Q17)</f>
        <v>0</v>
      </c>
      <c r="S17" s="64" t="s">
        <v>2472</v>
      </c>
      <c r="T17" t="str">
        <f t="shared" si="2"/>
        <v xml:space="preserve"> </v>
      </c>
      <c r="U17" t="str">
        <f t="shared" si="2"/>
        <v xml:space="preserve"> </v>
      </c>
      <c r="V17" s="108">
        <v>45627</v>
      </c>
    </row>
    <row r="18" spans="4:22" x14ac:dyDescent="0.25">
      <c r="D18" t="s">
        <v>191</v>
      </c>
      <c r="G18" t="s">
        <v>201</v>
      </c>
      <c r="H18" t="s">
        <v>295</v>
      </c>
      <c r="L18" s="82">
        <v>15</v>
      </c>
      <c r="M18" s="82">
        <v>15</v>
      </c>
      <c r="N18" s="105">
        <v>16</v>
      </c>
      <c r="O18" s="105">
        <v>17</v>
      </c>
      <c r="P18" s="105" t="str">
        <f t="shared" si="0"/>
        <v>16 to 17</v>
      </c>
      <c r="Q18" s="105">
        <f t="shared" si="1"/>
        <v>0</v>
      </c>
      <c r="R18" s="64">
        <f>SUM($Q$6:Q18)</f>
        <v>0</v>
      </c>
      <c r="S18" s="64" t="s">
        <v>2473</v>
      </c>
      <c r="T18" t="str">
        <f t="shared" si="2"/>
        <v xml:space="preserve"> </v>
      </c>
      <c r="U18" t="str">
        <f t="shared" si="2"/>
        <v xml:space="preserve"> </v>
      </c>
      <c r="V18" s="108">
        <v>45658</v>
      </c>
    </row>
    <row r="19" spans="4:22" x14ac:dyDescent="0.25">
      <c r="D19" t="s">
        <v>192</v>
      </c>
      <c r="G19" t="s">
        <v>201</v>
      </c>
      <c r="H19" t="s">
        <v>294</v>
      </c>
      <c r="L19" s="82">
        <v>16</v>
      </c>
      <c r="M19" s="82">
        <v>16</v>
      </c>
      <c r="N19" s="105">
        <v>17</v>
      </c>
      <c r="O19" s="105">
        <v>18</v>
      </c>
      <c r="P19" s="105" t="str">
        <f t="shared" si="0"/>
        <v>17 to 18</v>
      </c>
      <c r="Q19" s="105">
        <f t="shared" si="1"/>
        <v>0</v>
      </c>
      <c r="R19" s="64">
        <f>SUM($Q$6:Q19)</f>
        <v>0</v>
      </c>
      <c r="S19" s="64" t="s">
        <v>2474</v>
      </c>
      <c r="T19" t="str">
        <f t="shared" si="2"/>
        <v xml:space="preserve"> </v>
      </c>
      <c r="U19" t="str">
        <f t="shared" si="2"/>
        <v xml:space="preserve"> </v>
      </c>
      <c r="V19" s="108">
        <v>45689</v>
      </c>
    </row>
    <row r="20" spans="4:22" x14ac:dyDescent="0.25">
      <c r="D20" t="s">
        <v>193</v>
      </c>
      <c r="G20" t="s">
        <v>201</v>
      </c>
      <c r="H20" t="s">
        <v>296</v>
      </c>
      <c r="L20" s="82">
        <v>17</v>
      </c>
      <c r="M20" s="82">
        <v>17</v>
      </c>
      <c r="V20" s="108">
        <v>45717</v>
      </c>
    </row>
    <row r="21" spans="4:22" x14ac:dyDescent="0.25">
      <c r="G21" t="s">
        <v>201</v>
      </c>
      <c r="H21" t="s">
        <v>293</v>
      </c>
      <c r="L21" s="82">
        <v>18</v>
      </c>
      <c r="M21" s="82">
        <v>18</v>
      </c>
      <c r="V21" s="108">
        <v>45748</v>
      </c>
    </row>
    <row r="22" spans="4:22" x14ac:dyDescent="0.25">
      <c r="G22" t="s">
        <v>201</v>
      </c>
      <c r="H22" t="s">
        <v>302</v>
      </c>
      <c r="L22" s="82">
        <v>19</v>
      </c>
      <c r="M22" s="82">
        <v>19</v>
      </c>
      <c r="V22" s="108">
        <v>45778</v>
      </c>
    </row>
    <row r="23" spans="4:22" x14ac:dyDescent="0.25">
      <c r="G23" t="s">
        <v>201</v>
      </c>
      <c r="H23" t="s">
        <v>298</v>
      </c>
      <c r="L23" s="82" t="s">
        <v>2449</v>
      </c>
      <c r="M23" s="82" t="s">
        <v>2449</v>
      </c>
      <c r="V23" s="108">
        <v>45809</v>
      </c>
    </row>
    <row r="24" spans="4:22" x14ac:dyDescent="0.25">
      <c r="G24" t="s">
        <v>201</v>
      </c>
      <c r="H24" t="s">
        <v>299</v>
      </c>
      <c r="V24" s="108">
        <v>45839</v>
      </c>
    </row>
    <row r="25" spans="4:22" x14ac:dyDescent="0.25">
      <c r="G25" t="s">
        <v>201</v>
      </c>
      <c r="H25" t="s">
        <v>297</v>
      </c>
      <c r="V25" s="108">
        <v>45870</v>
      </c>
    </row>
    <row r="26" spans="4:22" x14ac:dyDescent="0.25">
      <c r="V26" s="108">
        <v>45901</v>
      </c>
    </row>
    <row r="27" spans="4:22" x14ac:dyDescent="0.25">
      <c r="V27" s="108">
        <v>45931</v>
      </c>
    </row>
    <row r="28" spans="4:22" x14ac:dyDescent="0.25">
      <c r="V28" s="108">
        <v>45962</v>
      </c>
    </row>
    <row r="29" spans="4:22" x14ac:dyDescent="0.25">
      <c r="V29" s="108">
        <v>45992</v>
      </c>
    </row>
    <row r="30" spans="4:22" x14ac:dyDescent="0.25">
      <c r="V30" s="108">
        <v>46023</v>
      </c>
    </row>
    <row r="31" spans="4:22" x14ac:dyDescent="0.25">
      <c r="V31" s="108">
        <v>46054</v>
      </c>
    </row>
    <row r="32" spans="4:22" x14ac:dyDescent="0.25">
      <c r="V32" s="108">
        <v>46082</v>
      </c>
    </row>
    <row r="33" spans="22:22" x14ac:dyDescent="0.25">
      <c r="V33" s="108">
        <v>46113</v>
      </c>
    </row>
    <row r="34" spans="22:22" x14ac:dyDescent="0.25">
      <c r="V34" s="108">
        <v>46143</v>
      </c>
    </row>
    <row r="35" spans="22:22" x14ac:dyDescent="0.25">
      <c r="V35" s="108">
        <v>46174</v>
      </c>
    </row>
    <row r="36" spans="22:22" x14ac:dyDescent="0.25">
      <c r="V36" s="108">
        <v>46204</v>
      </c>
    </row>
    <row r="37" spans="22:22" x14ac:dyDescent="0.25">
      <c r="V37" s="108">
        <v>46235</v>
      </c>
    </row>
    <row r="38" spans="22:22" x14ac:dyDescent="0.25">
      <c r="V38" s="108">
        <v>46266</v>
      </c>
    </row>
    <row r="39" spans="22:22" x14ac:dyDescent="0.25">
      <c r="V39" s="108">
        <v>46296</v>
      </c>
    </row>
    <row r="40" spans="22:22" x14ac:dyDescent="0.25">
      <c r="V40" s="108">
        <v>46327</v>
      </c>
    </row>
    <row r="41" spans="22:22" x14ac:dyDescent="0.25">
      <c r="V41" s="108">
        <v>46357</v>
      </c>
    </row>
    <row r="42" spans="22:22" x14ac:dyDescent="0.25">
      <c r="V42" s="108">
        <v>46388</v>
      </c>
    </row>
    <row r="43" spans="22:22" x14ac:dyDescent="0.25">
      <c r="V43" s="108">
        <v>46419</v>
      </c>
    </row>
    <row r="44" spans="22:22" x14ac:dyDescent="0.25">
      <c r="V44" s="108">
        <v>46447</v>
      </c>
    </row>
    <row r="45" spans="22:22" x14ac:dyDescent="0.25">
      <c r="V45" s="108">
        <v>46478</v>
      </c>
    </row>
    <row r="46" spans="22:22" x14ac:dyDescent="0.25">
      <c r="V46" s="108">
        <v>46508</v>
      </c>
    </row>
    <row r="47" spans="22:22" x14ac:dyDescent="0.25">
      <c r="V47" s="108">
        <v>46539</v>
      </c>
    </row>
    <row r="48" spans="22:22" x14ac:dyDescent="0.25">
      <c r="V48" s="108">
        <v>46569</v>
      </c>
    </row>
    <row r="49" spans="22:22" x14ac:dyDescent="0.25">
      <c r="V49" s="108">
        <v>46600</v>
      </c>
    </row>
    <row r="50" spans="22:22" x14ac:dyDescent="0.25">
      <c r="V50" s="108">
        <v>46631</v>
      </c>
    </row>
    <row r="51" spans="22:22" x14ac:dyDescent="0.25">
      <c r="V51" s="108">
        <v>46661</v>
      </c>
    </row>
    <row r="52" spans="22:22" x14ac:dyDescent="0.25">
      <c r="V52" s="108">
        <v>46692</v>
      </c>
    </row>
    <row r="53" spans="22:22" x14ac:dyDescent="0.25">
      <c r="V53" s="108">
        <v>46722</v>
      </c>
    </row>
    <row r="54" spans="22:22" x14ac:dyDescent="0.25">
      <c r="V54" s="108">
        <v>46753</v>
      </c>
    </row>
    <row r="55" spans="22:22" x14ac:dyDescent="0.25">
      <c r="V55" s="108">
        <v>46784</v>
      </c>
    </row>
    <row r="56" spans="22:22" x14ac:dyDescent="0.25">
      <c r="V56" s="108">
        <v>46813</v>
      </c>
    </row>
    <row r="57" spans="22:22" x14ac:dyDescent="0.25">
      <c r="V57" s="108">
        <v>46844</v>
      </c>
    </row>
    <row r="58" spans="22:22" x14ac:dyDescent="0.25">
      <c r="V58" s="108">
        <v>46874</v>
      </c>
    </row>
    <row r="59" spans="22:22" x14ac:dyDescent="0.25">
      <c r="V59" s="108">
        <v>46905</v>
      </c>
    </row>
    <row r="60" spans="22:22" x14ac:dyDescent="0.25">
      <c r="V60" s="108">
        <v>46935</v>
      </c>
    </row>
    <row r="61" spans="22:22" x14ac:dyDescent="0.25">
      <c r="V61" s="108">
        <v>46966</v>
      </c>
    </row>
    <row r="62" spans="22:22" x14ac:dyDescent="0.25">
      <c r="V62" s="108">
        <v>46997</v>
      </c>
    </row>
    <row r="63" spans="22:22" x14ac:dyDescent="0.25">
      <c r="V63" s="108">
        <v>47027</v>
      </c>
    </row>
    <row r="64" spans="22:22" x14ac:dyDescent="0.25">
      <c r="V64" s="108">
        <v>47058</v>
      </c>
    </row>
    <row r="65" spans="22:22" x14ac:dyDescent="0.25">
      <c r="V65" s="108">
        <v>47088</v>
      </c>
    </row>
    <row r="66" spans="22:22" x14ac:dyDescent="0.25">
      <c r="V66" s="108">
        <v>47119</v>
      </c>
    </row>
    <row r="67" spans="22:22" x14ac:dyDescent="0.25">
      <c r="V67" s="108">
        <v>47150</v>
      </c>
    </row>
    <row r="68" spans="22:22" x14ac:dyDescent="0.25">
      <c r="V68" s="108">
        <v>47178</v>
      </c>
    </row>
    <row r="69" spans="22:22" x14ac:dyDescent="0.25">
      <c r="V69" s="108">
        <v>47209</v>
      </c>
    </row>
    <row r="70" spans="22:22" x14ac:dyDescent="0.25">
      <c r="V70" s="108">
        <v>47239</v>
      </c>
    </row>
    <row r="71" spans="22:22" x14ac:dyDescent="0.25">
      <c r="V71" s="108">
        <v>47270</v>
      </c>
    </row>
    <row r="72" spans="22:22" x14ac:dyDescent="0.25">
      <c r="V72" s="108">
        <v>47300</v>
      </c>
    </row>
    <row r="73" spans="22:22" x14ac:dyDescent="0.25">
      <c r="V73" s="108">
        <v>47331</v>
      </c>
    </row>
    <row r="74" spans="22:22" x14ac:dyDescent="0.25">
      <c r="V74" s="108">
        <v>47362</v>
      </c>
    </row>
    <row r="75" spans="22:22" x14ac:dyDescent="0.25">
      <c r="V75" s="108">
        <v>47392</v>
      </c>
    </row>
    <row r="76" spans="22:22" x14ac:dyDescent="0.25">
      <c r="V76" s="108">
        <v>47423</v>
      </c>
    </row>
    <row r="77" spans="22:22" x14ac:dyDescent="0.25">
      <c r="V77" s="108">
        <v>47453</v>
      </c>
    </row>
    <row r="78" spans="22:22" x14ac:dyDescent="0.25">
      <c r="V78" s="108">
        <v>47484</v>
      </c>
    </row>
    <row r="79" spans="22:22" x14ac:dyDescent="0.25">
      <c r="V79" s="108">
        <v>47515</v>
      </c>
    </row>
    <row r="80" spans="22:22" x14ac:dyDescent="0.25">
      <c r="V80" s="108">
        <v>47543</v>
      </c>
    </row>
    <row r="81" spans="22:22" x14ac:dyDescent="0.25">
      <c r="V81" s="108">
        <v>47574</v>
      </c>
    </row>
    <row r="82" spans="22:22" x14ac:dyDescent="0.25">
      <c r="V82" s="108">
        <v>47604</v>
      </c>
    </row>
    <row r="83" spans="22:22" x14ac:dyDescent="0.25">
      <c r="V83" s="108">
        <v>47635</v>
      </c>
    </row>
    <row r="84" spans="22:22" x14ac:dyDescent="0.25">
      <c r="V84" s="108">
        <v>47665</v>
      </c>
    </row>
    <row r="85" spans="22:22" x14ac:dyDescent="0.25">
      <c r="V85" s="108">
        <v>47696</v>
      </c>
    </row>
    <row r="86" spans="22:22" x14ac:dyDescent="0.25">
      <c r="V86" s="108">
        <v>47727</v>
      </c>
    </row>
    <row r="87" spans="22:22" x14ac:dyDescent="0.25">
      <c r="V87" s="108">
        <v>47757</v>
      </c>
    </row>
    <row r="88" spans="22:22" x14ac:dyDescent="0.25">
      <c r="V88" s="108">
        <v>47788</v>
      </c>
    </row>
    <row r="89" spans="22:22" x14ac:dyDescent="0.25">
      <c r="V89" s="108">
        <v>47818</v>
      </c>
    </row>
    <row r="90" spans="22:22" x14ac:dyDescent="0.25">
      <c r="V90" s="108">
        <v>47849</v>
      </c>
    </row>
    <row r="91" spans="22:22" x14ac:dyDescent="0.25">
      <c r="V91" s="108">
        <v>47880</v>
      </c>
    </row>
    <row r="92" spans="22:22" x14ac:dyDescent="0.25">
      <c r="V92" s="108">
        <v>47908</v>
      </c>
    </row>
    <row r="93" spans="22:22" x14ac:dyDescent="0.25">
      <c r="V93" s="108">
        <v>47939</v>
      </c>
    </row>
    <row r="94" spans="22:22" x14ac:dyDescent="0.25">
      <c r="V94" s="108">
        <v>47969</v>
      </c>
    </row>
    <row r="95" spans="22:22" x14ac:dyDescent="0.25">
      <c r="V95" s="108">
        <v>48000</v>
      </c>
    </row>
    <row r="96" spans="22:22" x14ac:dyDescent="0.25">
      <c r="V96" s="108">
        <v>48030</v>
      </c>
    </row>
    <row r="97" spans="22:22" x14ac:dyDescent="0.25">
      <c r="V97" s="108">
        <v>48061</v>
      </c>
    </row>
    <row r="98" spans="22:22" x14ac:dyDescent="0.25">
      <c r="V98" s="108">
        <v>48092</v>
      </c>
    </row>
    <row r="99" spans="22:22" x14ac:dyDescent="0.25">
      <c r="V99" s="108">
        <v>48122</v>
      </c>
    </row>
    <row r="100" spans="22:22" x14ac:dyDescent="0.25">
      <c r="V100" s="108">
        <v>48153</v>
      </c>
    </row>
    <row r="101" spans="22:22" x14ac:dyDescent="0.25">
      <c r="V101" s="108">
        <v>48183</v>
      </c>
    </row>
    <row r="102" spans="22:22" x14ac:dyDescent="0.25">
      <c r="V102" s="108">
        <v>48214</v>
      </c>
    </row>
    <row r="103" spans="22:22" x14ac:dyDescent="0.25">
      <c r="V103" s="108">
        <v>48245</v>
      </c>
    </row>
    <row r="104" spans="22:22" x14ac:dyDescent="0.25">
      <c r="V104" s="108">
        <v>48274</v>
      </c>
    </row>
    <row r="105" spans="22:22" x14ac:dyDescent="0.25">
      <c r="V105" s="108">
        <v>48305</v>
      </c>
    </row>
    <row r="106" spans="22:22" x14ac:dyDescent="0.25">
      <c r="V106" s="108">
        <v>48335</v>
      </c>
    </row>
    <row r="107" spans="22:22" x14ac:dyDescent="0.25">
      <c r="V107" s="108">
        <v>48366</v>
      </c>
    </row>
    <row r="108" spans="22:22" x14ac:dyDescent="0.25">
      <c r="V108" s="108">
        <v>48396</v>
      </c>
    </row>
    <row r="109" spans="22:22" x14ac:dyDescent="0.25">
      <c r="V109" s="108">
        <v>48427</v>
      </c>
    </row>
    <row r="110" spans="22:22" x14ac:dyDescent="0.25">
      <c r="V110" s="108">
        <v>48458</v>
      </c>
    </row>
    <row r="111" spans="22:22" x14ac:dyDescent="0.25">
      <c r="V111" s="108">
        <v>48488</v>
      </c>
    </row>
    <row r="112" spans="22:22" x14ac:dyDescent="0.25">
      <c r="V112" s="108">
        <v>48519</v>
      </c>
    </row>
    <row r="113" spans="22:22" x14ac:dyDescent="0.25">
      <c r="V113" s="108">
        <v>48549</v>
      </c>
    </row>
    <row r="114" spans="22:22" x14ac:dyDescent="0.25">
      <c r="V114" s="108">
        <v>48580</v>
      </c>
    </row>
    <row r="115" spans="22:22" x14ac:dyDescent="0.25">
      <c r="V115" s="108">
        <v>48611</v>
      </c>
    </row>
    <row r="116" spans="22:22" x14ac:dyDescent="0.25">
      <c r="V116" s="108">
        <v>48639</v>
      </c>
    </row>
    <row r="117" spans="22:22" x14ac:dyDescent="0.25">
      <c r="V117" s="108">
        <v>48670</v>
      </c>
    </row>
    <row r="118" spans="22:22" x14ac:dyDescent="0.25">
      <c r="V118" s="108">
        <v>48700</v>
      </c>
    </row>
    <row r="119" spans="22:22" x14ac:dyDescent="0.25">
      <c r="V119" s="108">
        <v>48731</v>
      </c>
    </row>
    <row r="120" spans="22:22" x14ac:dyDescent="0.25">
      <c r="V120" s="108">
        <v>48761</v>
      </c>
    </row>
    <row r="121" spans="22:22" x14ac:dyDescent="0.25">
      <c r="V121" s="108">
        <v>48792</v>
      </c>
    </row>
    <row r="122" spans="22:22" x14ac:dyDescent="0.25">
      <c r="V122" s="108">
        <v>48823</v>
      </c>
    </row>
    <row r="123" spans="22:22" x14ac:dyDescent="0.25">
      <c r="V123" s="108">
        <v>48853</v>
      </c>
    </row>
    <row r="124" spans="22:22" x14ac:dyDescent="0.25">
      <c r="V124" s="108">
        <v>48884</v>
      </c>
    </row>
    <row r="125" spans="22:22" x14ac:dyDescent="0.25">
      <c r="V125" s="108">
        <v>48914</v>
      </c>
    </row>
    <row r="126" spans="22:22" x14ac:dyDescent="0.25">
      <c r="V126" s="108">
        <v>48945</v>
      </c>
    </row>
    <row r="127" spans="22:22" x14ac:dyDescent="0.25">
      <c r="V127" s="108">
        <v>48976</v>
      </c>
    </row>
    <row r="128" spans="22:22" x14ac:dyDescent="0.25">
      <c r="V128" s="108">
        <v>49004</v>
      </c>
    </row>
    <row r="129" spans="22:22" x14ac:dyDescent="0.25">
      <c r="V129" s="108">
        <v>49035</v>
      </c>
    </row>
    <row r="130" spans="22:22" x14ac:dyDescent="0.25">
      <c r="V130" s="108">
        <v>49065</v>
      </c>
    </row>
    <row r="131" spans="22:22" x14ac:dyDescent="0.25">
      <c r="V131" s="108">
        <v>49096</v>
      </c>
    </row>
    <row r="132" spans="22:22" x14ac:dyDescent="0.25">
      <c r="V132" s="108">
        <v>49126</v>
      </c>
    </row>
    <row r="133" spans="22:22" x14ac:dyDescent="0.25">
      <c r="V133" s="108">
        <v>49157</v>
      </c>
    </row>
    <row r="134" spans="22:22" x14ac:dyDescent="0.25">
      <c r="V134" s="108">
        <v>49188</v>
      </c>
    </row>
    <row r="135" spans="22:22" x14ac:dyDescent="0.25">
      <c r="V135" s="108">
        <v>49218</v>
      </c>
    </row>
    <row r="136" spans="22:22" x14ac:dyDescent="0.25">
      <c r="V136" s="108">
        <v>49249</v>
      </c>
    </row>
    <row r="137" spans="22:22" x14ac:dyDescent="0.25">
      <c r="V137" s="108">
        <v>49279</v>
      </c>
    </row>
    <row r="138" spans="22:22" x14ac:dyDescent="0.25">
      <c r="V138" s="108">
        <v>49310</v>
      </c>
    </row>
    <row r="139" spans="22:22" x14ac:dyDescent="0.25">
      <c r="V139" s="108">
        <v>49341</v>
      </c>
    </row>
    <row r="140" spans="22:22" x14ac:dyDescent="0.25">
      <c r="V140" s="108">
        <v>49369</v>
      </c>
    </row>
    <row r="141" spans="22:22" x14ac:dyDescent="0.25">
      <c r="V141" s="108">
        <v>49400</v>
      </c>
    </row>
    <row r="142" spans="22:22" x14ac:dyDescent="0.25">
      <c r="V142" s="108">
        <v>49430</v>
      </c>
    </row>
    <row r="143" spans="22:22" x14ac:dyDescent="0.25">
      <c r="V143" s="108">
        <v>49461</v>
      </c>
    </row>
    <row r="144" spans="22:22" x14ac:dyDescent="0.25">
      <c r="V144" s="108">
        <v>49491</v>
      </c>
    </row>
    <row r="145" spans="22:22" x14ac:dyDescent="0.25">
      <c r="V145" s="108">
        <v>49522</v>
      </c>
    </row>
    <row r="146" spans="22:22" x14ac:dyDescent="0.25">
      <c r="V146" s="108">
        <v>49553</v>
      </c>
    </row>
    <row r="147" spans="22:22" x14ac:dyDescent="0.25">
      <c r="V147" s="108">
        <v>49583</v>
      </c>
    </row>
    <row r="148" spans="22:22" x14ac:dyDescent="0.25">
      <c r="V148" s="108">
        <v>49614</v>
      </c>
    </row>
    <row r="149" spans="22:22" x14ac:dyDescent="0.25">
      <c r="V149" s="108">
        <v>49644</v>
      </c>
    </row>
    <row r="150" spans="22:22" x14ac:dyDescent="0.25">
      <c r="V150" s="108">
        <v>49675</v>
      </c>
    </row>
    <row r="151" spans="22:22" x14ac:dyDescent="0.25">
      <c r="V151" s="108">
        <v>49706</v>
      </c>
    </row>
    <row r="152" spans="22:22" x14ac:dyDescent="0.25">
      <c r="V152" s="108">
        <v>49735</v>
      </c>
    </row>
    <row r="153" spans="22:22" x14ac:dyDescent="0.25">
      <c r="V153" s="108">
        <v>49766</v>
      </c>
    </row>
    <row r="154" spans="22:22" x14ac:dyDescent="0.25">
      <c r="V154" s="108">
        <v>49796</v>
      </c>
    </row>
    <row r="155" spans="22:22" x14ac:dyDescent="0.25">
      <c r="V155" s="108">
        <v>49827</v>
      </c>
    </row>
    <row r="156" spans="22:22" x14ac:dyDescent="0.25">
      <c r="V156" s="108">
        <v>49857</v>
      </c>
    </row>
    <row r="157" spans="22:22" x14ac:dyDescent="0.25">
      <c r="V157" s="108">
        <v>49888</v>
      </c>
    </row>
    <row r="158" spans="22:22" x14ac:dyDescent="0.25">
      <c r="V158" s="108">
        <v>49919</v>
      </c>
    </row>
    <row r="159" spans="22:22" x14ac:dyDescent="0.25">
      <c r="V159" s="108">
        <v>49949</v>
      </c>
    </row>
    <row r="160" spans="22:22" x14ac:dyDescent="0.25">
      <c r="V160" s="108">
        <v>49980</v>
      </c>
    </row>
    <row r="161" spans="22:22" x14ac:dyDescent="0.25">
      <c r="V161" s="108">
        <v>50010</v>
      </c>
    </row>
    <row r="162" spans="22:22" x14ac:dyDescent="0.25">
      <c r="V162" s="108">
        <v>50041</v>
      </c>
    </row>
    <row r="163" spans="22:22" x14ac:dyDescent="0.25">
      <c r="V163" s="108">
        <v>50072</v>
      </c>
    </row>
    <row r="164" spans="22:22" x14ac:dyDescent="0.25">
      <c r="V164" s="108">
        <v>50100</v>
      </c>
    </row>
    <row r="165" spans="22:22" x14ac:dyDescent="0.25">
      <c r="V165" s="108">
        <v>50131</v>
      </c>
    </row>
    <row r="166" spans="22:22" x14ac:dyDescent="0.25">
      <c r="V166" s="108">
        <v>50161</v>
      </c>
    </row>
    <row r="167" spans="22:22" x14ac:dyDescent="0.25">
      <c r="V167" s="108">
        <v>50192</v>
      </c>
    </row>
    <row r="168" spans="22:22" x14ac:dyDescent="0.25">
      <c r="V168" s="108">
        <v>50222</v>
      </c>
    </row>
    <row r="169" spans="22:22" x14ac:dyDescent="0.25">
      <c r="V169" s="108">
        <v>50253</v>
      </c>
    </row>
    <row r="170" spans="22:22" x14ac:dyDescent="0.25">
      <c r="V170" s="108">
        <v>50284</v>
      </c>
    </row>
    <row r="171" spans="22:22" x14ac:dyDescent="0.25">
      <c r="V171" s="108">
        <v>50314</v>
      </c>
    </row>
    <row r="172" spans="22:22" x14ac:dyDescent="0.25">
      <c r="V172" s="108">
        <v>50345</v>
      </c>
    </row>
    <row r="173" spans="22:22" x14ac:dyDescent="0.25">
      <c r="V173" s="108">
        <v>50375</v>
      </c>
    </row>
    <row r="174" spans="22:22" x14ac:dyDescent="0.25">
      <c r="V174" s="108">
        <v>50406</v>
      </c>
    </row>
    <row r="175" spans="22:22" x14ac:dyDescent="0.25">
      <c r="V175" s="108">
        <v>50437</v>
      </c>
    </row>
    <row r="176" spans="22:22" x14ac:dyDescent="0.25">
      <c r="V176" s="108">
        <v>50465</v>
      </c>
    </row>
    <row r="177" spans="22:22" x14ac:dyDescent="0.25">
      <c r="V177" s="108">
        <v>50496</v>
      </c>
    </row>
    <row r="178" spans="22:22" x14ac:dyDescent="0.25">
      <c r="V178" s="108">
        <v>50526</v>
      </c>
    </row>
    <row r="179" spans="22:22" x14ac:dyDescent="0.25">
      <c r="V179" s="108">
        <v>50557</v>
      </c>
    </row>
    <row r="180" spans="22:22" x14ac:dyDescent="0.25">
      <c r="V180" s="108">
        <v>50587</v>
      </c>
    </row>
    <row r="181" spans="22:22" x14ac:dyDescent="0.25">
      <c r="V181" s="108">
        <v>50618</v>
      </c>
    </row>
    <row r="182" spans="22:22" x14ac:dyDescent="0.25">
      <c r="V182" s="108">
        <v>50649</v>
      </c>
    </row>
    <row r="183" spans="22:22" x14ac:dyDescent="0.25">
      <c r="V183" s="108">
        <v>50679</v>
      </c>
    </row>
    <row r="184" spans="22:22" x14ac:dyDescent="0.25">
      <c r="V184" s="108">
        <v>50710</v>
      </c>
    </row>
    <row r="185" spans="22:22" x14ac:dyDescent="0.25">
      <c r="V185" s="108">
        <v>50740</v>
      </c>
    </row>
    <row r="186" spans="22:22" x14ac:dyDescent="0.25">
      <c r="V186" s="108">
        <v>50771</v>
      </c>
    </row>
    <row r="187" spans="22:22" x14ac:dyDescent="0.25">
      <c r="V187" s="108">
        <v>50802</v>
      </c>
    </row>
    <row r="188" spans="22:22" x14ac:dyDescent="0.25">
      <c r="V188" s="108">
        <v>50830</v>
      </c>
    </row>
    <row r="189" spans="22:22" x14ac:dyDescent="0.25">
      <c r="V189" s="108">
        <v>50861</v>
      </c>
    </row>
    <row r="190" spans="22:22" x14ac:dyDescent="0.25">
      <c r="V190" s="108">
        <v>50891</v>
      </c>
    </row>
    <row r="191" spans="22:22" x14ac:dyDescent="0.25">
      <c r="V191" s="108">
        <v>50922</v>
      </c>
    </row>
    <row r="192" spans="22:22" x14ac:dyDescent="0.25">
      <c r="V192" s="108">
        <v>50952</v>
      </c>
    </row>
    <row r="193" spans="22:22" x14ac:dyDescent="0.25">
      <c r="V193" s="108">
        <v>50983</v>
      </c>
    </row>
    <row r="194" spans="22:22" x14ac:dyDescent="0.25">
      <c r="V194" s="108">
        <v>51014</v>
      </c>
    </row>
    <row r="195" spans="22:22" x14ac:dyDescent="0.25">
      <c r="V195" s="108">
        <v>51044</v>
      </c>
    </row>
    <row r="196" spans="22:22" x14ac:dyDescent="0.25">
      <c r="V196" s="108">
        <v>51075</v>
      </c>
    </row>
    <row r="197" spans="22:22" x14ac:dyDescent="0.25">
      <c r="V197" s="108">
        <v>51105</v>
      </c>
    </row>
    <row r="198" spans="22:22" x14ac:dyDescent="0.25">
      <c r="V198" s="108">
        <v>51136</v>
      </c>
    </row>
    <row r="199" spans="22:22" x14ac:dyDescent="0.25">
      <c r="V199" s="108">
        <v>51167</v>
      </c>
    </row>
    <row r="200" spans="22:22" x14ac:dyDescent="0.25">
      <c r="V200" s="108">
        <v>51196</v>
      </c>
    </row>
    <row r="201" spans="22:22" x14ac:dyDescent="0.25">
      <c r="V201" s="108">
        <v>51227</v>
      </c>
    </row>
    <row r="202" spans="22:22" x14ac:dyDescent="0.25">
      <c r="V202" s="108">
        <v>51257</v>
      </c>
    </row>
    <row r="203" spans="22:22" x14ac:dyDescent="0.25">
      <c r="V203" s="108">
        <v>51288</v>
      </c>
    </row>
    <row r="204" spans="22:22" x14ac:dyDescent="0.25">
      <c r="V204" s="108">
        <v>51318</v>
      </c>
    </row>
    <row r="205" spans="22:22" x14ac:dyDescent="0.25">
      <c r="V205" s="108">
        <v>51349</v>
      </c>
    </row>
    <row r="206" spans="22:22" x14ac:dyDescent="0.25">
      <c r="V206" s="108">
        <v>51380</v>
      </c>
    </row>
    <row r="207" spans="22:22" x14ac:dyDescent="0.25">
      <c r="V207" s="108">
        <v>51410</v>
      </c>
    </row>
    <row r="208" spans="22:22" x14ac:dyDescent="0.25">
      <c r="V208" s="108">
        <v>51441</v>
      </c>
    </row>
    <row r="209" spans="22:22" x14ac:dyDescent="0.25">
      <c r="V209" s="108">
        <v>51471</v>
      </c>
    </row>
    <row r="210" spans="22:22" x14ac:dyDescent="0.25">
      <c r="V210" s="108">
        <v>51502</v>
      </c>
    </row>
    <row r="211" spans="22:22" x14ac:dyDescent="0.25">
      <c r="V211" s="108">
        <v>51533</v>
      </c>
    </row>
    <row r="212" spans="22:22" x14ac:dyDescent="0.25">
      <c r="V212" s="108">
        <v>51561</v>
      </c>
    </row>
    <row r="213" spans="22:22" x14ac:dyDescent="0.25">
      <c r="V213" s="108">
        <v>51592</v>
      </c>
    </row>
    <row r="214" spans="22:22" x14ac:dyDescent="0.25">
      <c r="V214" s="108">
        <v>51622</v>
      </c>
    </row>
    <row r="215" spans="22:22" x14ac:dyDescent="0.25">
      <c r="V215" s="108">
        <v>51653</v>
      </c>
    </row>
    <row r="216" spans="22:22" x14ac:dyDescent="0.25">
      <c r="V216" s="108">
        <v>51683</v>
      </c>
    </row>
    <row r="217" spans="22:22" x14ac:dyDescent="0.25">
      <c r="V217" s="108">
        <v>51714</v>
      </c>
    </row>
    <row r="218" spans="22:22" x14ac:dyDescent="0.25">
      <c r="V218" s="108">
        <v>51745</v>
      </c>
    </row>
    <row r="219" spans="22:22" x14ac:dyDescent="0.25">
      <c r="V219" s="108">
        <v>51775</v>
      </c>
    </row>
    <row r="220" spans="22:22" x14ac:dyDescent="0.25">
      <c r="V220" s="108">
        <v>51806</v>
      </c>
    </row>
    <row r="221" spans="22:22" x14ac:dyDescent="0.25">
      <c r="V221" s="108">
        <v>51836</v>
      </c>
    </row>
    <row r="222" spans="22:22" x14ac:dyDescent="0.25">
      <c r="V222" s="108">
        <v>51867</v>
      </c>
    </row>
    <row r="223" spans="22:22" x14ac:dyDescent="0.25">
      <c r="V223" s="108">
        <v>51898</v>
      </c>
    </row>
    <row r="224" spans="22:22" x14ac:dyDescent="0.25">
      <c r="V224" s="108">
        <v>51926</v>
      </c>
    </row>
    <row r="225" spans="22:22" x14ac:dyDescent="0.25">
      <c r="V225" s="108">
        <v>51957</v>
      </c>
    </row>
    <row r="226" spans="22:22" x14ac:dyDescent="0.25">
      <c r="V226" s="108">
        <v>51987</v>
      </c>
    </row>
    <row r="227" spans="22:22" x14ac:dyDescent="0.25">
      <c r="V227" s="108">
        <v>52018</v>
      </c>
    </row>
    <row r="228" spans="22:22" x14ac:dyDescent="0.25">
      <c r="V228" s="108">
        <v>52048</v>
      </c>
    </row>
    <row r="229" spans="22:22" x14ac:dyDescent="0.25">
      <c r="V229" s="108">
        <v>52079</v>
      </c>
    </row>
    <row r="230" spans="22:22" x14ac:dyDescent="0.25">
      <c r="V230" s="108">
        <v>52110</v>
      </c>
    </row>
    <row r="231" spans="22:22" x14ac:dyDescent="0.25">
      <c r="V231" s="108">
        <v>52140</v>
      </c>
    </row>
    <row r="232" spans="22:22" x14ac:dyDescent="0.25">
      <c r="V232" s="108">
        <v>52171</v>
      </c>
    </row>
    <row r="233" spans="22:22" x14ac:dyDescent="0.25">
      <c r="V233" s="108">
        <v>52201</v>
      </c>
    </row>
    <row r="234" spans="22:22" x14ac:dyDescent="0.25">
      <c r="V234" s="108">
        <v>52232</v>
      </c>
    </row>
    <row r="235" spans="22:22" x14ac:dyDescent="0.25">
      <c r="V235" s="108">
        <v>52263</v>
      </c>
    </row>
    <row r="236" spans="22:22" x14ac:dyDescent="0.25">
      <c r="V236" s="108">
        <v>52291</v>
      </c>
    </row>
    <row r="237" spans="22:22" x14ac:dyDescent="0.25">
      <c r="V237" s="108">
        <v>52322</v>
      </c>
    </row>
    <row r="238" spans="22:22" x14ac:dyDescent="0.25">
      <c r="V238" s="108">
        <v>52352</v>
      </c>
    </row>
    <row r="239" spans="22:22" x14ac:dyDescent="0.25">
      <c r="V239" s="108">
        <v>52383</v>
      </c>
    </row>
    <row r="240" spans="22:22" x14ac:dyDescent="0.25">
      <c r="V240" s="108">
        <v>52413</v>
      </c>
    </row>
    <row r="241" spans="22:22" x14ac:dyDescent="0.25">
      <c r="V241" s="108">
        <v>52444</v>
      </c>
    </row>
    <row r="242" spans="22:22" x14ac:dyDescent="0.25">
      <c r="V242" s="108">
        <v>52475</v>
      </c>
    </row>
    <row r="243" spans="22:22" x14ac:dyDescent="0.25">
      <c r="V243" s="108">
        <v>52505</v>
      </c>
    </row>
    <row r="244" spans="22:22" x14ac:dyDescent="0.25">
      <c r="V244" s="108">
        <v>52536</v>
      </c>
    </row>
    <row r="245" spans="22:22" x14ac:dyDescent="0.25">
      <c r="V245" s="108">
        <v>52566</v>
      </c>
    </row>
    <row r="246" spans="22:22" x14ac:dyDescent="0.25">
      <c r="V246" s="108">
        <v>52597</v>
      </c>
    </row>
    <row r="247" spans="22:22" x14ac:dyDescent="0.25">
      <c r="V247" s="108">
        <v>52628</v>
      </c>
    </row>
    <row r="248" spans="22:22" x14ac:dyDescent="0.25">
      <c r="V248" s="108">
        <v>52657</v>
      </c>
    </row>
    <row r="249" spans="22:22" x14ac:dyDescent="0.25">
      <c r="V249" s="108">
        <v>52688</v>
      </c>
    </row>
    <row r="250" spans="22:22" x14ac:dyDescent="0.25">
      <c r="V250" s="108">
        <v>52718</v>
      </c>
    </row>
    <row r="251" spans="22:22" x14ac:dyDescent="0.25">
      <c r="V251" s="108">
        <v>52749</v>
      </c>
    </row>
    <row r="252" spans="22:22" x14ac:dyDescent="0.25">
      <c r="V252" s="108">
        <v>52779</v>
      </c>
    </row>
    <row r="253" spans="22:22" x14ac:dyDescent="0.25">
      <c r="V253" s="108">
        <v>52810</v>
      </c>
    </row>
    <row r="254" spans="22:22" x14ac:dyDescent="0.25">
      <c r="V254" s="108">
        <v>52841</v>
      </c>
    </row>
    <row r="255" spans="22:22" x14ac:dyDescent="0.25">
      <c r="V255" s="108">
        <v>52871</v>
      </c>
    </row>
    <row r="256" spans="22:22" x14ac:dyDescent="0.25">
      <c r="V256" s="108">
        <v>52902</v>
      </c>
    </row>
    <row r="257" spans="22:22" x14ac:dyDescent="0.25">
      <c r="V257" s="108">
        <v>52932</v>
      </c>
    </row>
    <row r="258" spans="22:22" x14ac:dyDescent="0.25">
      <c r="V258" s="108">
        <v>52963</v>
      </c>
    </row>
    <row r="259" spans="22:22" x14ac:dyDescent="0.25">
      <c r="V259" s="108">
        <v>52994</v>
      </c>
    </row>
    <row r="260" spans="22:22" x14ac:dyDescent="0.25">
      <c r="V260" s="108">
        <v>53022</v>
      </c>
    </row>
    <row r="261" spans="22:22" x14ac:dyDescent="0.25">
      <c r="V261" s="108">
        <v>53053</v>
      </c>
    </row>
    <row r="262" spans="22:22" x14ac:dyDescent="0.25">
      <c r="V262" s="108">
        <v>53083</v>
      </c>
    </row>
    <row r="263" spans="22:22" x14ac:dyDescent="0.25">
      <c r="V263" s="108">
        <v>53114</v>
      </c>
    </row>
    <row r="264" spans="22:22" x14ac:dyDescent="0.25">
      <c r="V264" s="108">
        <v>53144</v>
      </c>
    </row>
    <row r="265" spans="22:22" x14ac:dyDescent="0.25">
      <c r="V265" s="108">
        <v>53175</v>
      </c>
    </row>
    <row r="266" spans="22:22" x14ac:dyDescent="0.25">
      <c r="V266" s="108">
        <v>53206</v>
      </c>
    </row>
    <row r="267" spans="22:22" x14ac:dyDescent="0.25">
      <c r="V267" s="108">
        <v>53236</v>
      </c>
    </row>
    <row r="268" spans="22:22" x14ac:dyDescent="0.25">
      <c r="V268" s="108">
        <v>53267</v>
      </c>
    </row>
    <row r="269" spans="22:22" x14ac:dyDescent="0.25">
      <c r="V269" s="108">
        <v>53297</v>
      </c>
    </row>
    <row r="270" spans="22:22" x14ac:dyDescent="0.25">
      <c r="V270" s="108">
        <v>53328</v>
      </c>
    </row>
    <row r="271" spans="22:22" x14ac:dyDescent="0.25">
      <c r="V271" s="108">
        <v>53359</v>
      </c>
    </row>
    <row r="272" spans="22:22" x14ac:dyDescent="0.25">
      <c r="V272" s="108">
        <v>53387</v>
      </c>
    </row>
    <row r="273" spans="22:22" x14ac:dyDescent="0.25">
      <c r="V273" s="108">
        <v>53418</v>
      </c>
    </row>
    <row r="274" spans="22:22" x14ac:dyDescent="0.25">
      <c r="V274" s="108">
        <v>53448</v>
      </c>
    </row>
    <row r="275" spans="22:22" x14ac:dyDescent="0.25">
      <c r="V275" s="108">
        <v>53479</v>
      </c>
    </row>
    <row r="276" spans="22:22" x14ac:dyDescent="0.25">
      <c r="V276" s="108">
        <v>53509</v>
      </c>
    </row>
    <row r="277" spans="22:22" x14ac:dyDescent="0.25">
      <c r="V277" s="108">
        <v>53540</v>
      </c>
    </row>
    <row r="278" spans="22:22" x14ac:dyDescent="0.25">
      <c r="V278" s="108">
        <v>53571</v>
      </c>
    </row>
    <row r="279" spans="22:22" x14ac:dyDescent="0.25">
      <c r="V279" s="108">
        <v>53601</v>
      </c>
    </row>
    <row r="280" spans="22:22" x14ac:dyDescent="0.25">
      <c r="V280" s="108">
        <v>53632</v>
      </c>
    </row>
    <row r="281" spans="22:22" x14ac:dyDescent="0.25">
      <c r="V281" s="108">
        <v>53662</v>
      </c>
    </row>
    <row r="282" spans="22:22" x14ac:dyDescent="0.25">
      <c r="V282" s="108">
        <v>53693</v>
      </c>
    </row>
    <row r="283" spans="22:22" x14ac:dyDescent="0.25">
      <c r="V283" s="108">
        <v>53724</v>
      </c>
    </row>
    <row r="284" spans="22:22" x14ac:dyDescent="0.25">
      <c r="V284" s="108">
        <v>53752</v>
      </c>
    </row>
    <row r="285" spans="22:22" x14ac:dyDescent="0.25">
      <c r="V285" s="108">
        <v>53783</v>
      </c>
    </row>
    <row r="286" spans="22:22" x14ac:dyDescent="0.25">
      <c r="V286" s="108">
        <v>53813</v>
      </c>
    </row>
    <row r="287" spans="22:22" x14ac:dyDescent="0.25">
      <c r="V287" s="108">
        <v>53844</v>
      </c>
    </row>
    <row r="288" spans="22:22" x14ac:dyDescent="0.25">
      <c r="V288" s="108">
        <v>53874</v>
      </c>
    </row>
    <row r="289" spans="22:22" x14ac:dyDescent="0.25">
      <c r="V289" s="108">
        <v>53905</v>
      </c>
    </row>
    <row r="290" spans="22:22" x14ac:dyDescent="0.25">
      <c r="V290" s="108">
        <v>53936</v>
      </c>
    </row>
    <row r="291" spans="22:22" x14ac:dyDescent="0.25">
      <c r="V291" s="108">
        <v>53966</v>
      </c>
    </row>
    <row r="292" spans="22:22" x14ac:dyDescent="0.25">
      <c r="V292" s="108">
        <v>53997</v>
      </c>
    </row>
    <row r="293" spans="22:22" x14ac:dyDescent="0.25">
      <c r="V293" s="108">
        <v>54027</v>
      </c>
    </row>
    <row r="294" spans="22:22" x14ac:dyDescent="0.25">
      <c r="V294" s="108">
        <v>54058</v>
      </c>
    </row>
    <row r="295" spans="22:22" x14ac:dyDescent="0.25">
      <c r="V295" s="108">
        <v>54089</v>
      </c>
    </row>
    <row r="296" spans="22:22" x14ac:dyDescent="0.25">
      <c r="V296" s="108">
        <v>54118</v>
      </c>
    </row>
    <row r="297" spans="22:22" x14ac:dyDescent="0.25">
      <c r="V297" s="108">
        <v>54149</v>
      </c>
    </row>
    <row r="298" spans="22:22" x14ac:dyDescent="0.25">
      <c r="V298" s="108">
        <v>54179</v>
      </c>
    </row>
    <row r="299" spans="22:22" x14ac:dyDescent="0.25">
      <c r="V299" s="108">
        <v>54210</v>
      </c>
    </row>
    <row r="300" spans="22:22" x14ac:dyDescent="0.25">
      <c r="V300" s="108">
        <v>54240</v>
      </c>
    </row>
    <row r="301" spans="22:22" x14ac:dyDescent="0.25">
      <c r="V301" s="108">
        <v>54271</v>
      </c>
    </row>
    <row r="302" spans="22:22" x14ac:dyDescent="0.25">
      <c r="V302" s="108">
        <v>54302</v>
      </c>
    </row>
    <row r="303" spans="22:22" x14ac:dyDescent="0.25">
      <c r="V303" s="108">
        <v>54332</v>
      </c>
    </row>
    <row r="304" spans="22:22" x14ac:dyDescent="0.25">
      <c r="V304" s="108">
        <v>54363</v>
      </c>
    </row>
    <row r="305" spans="22:22" x14ac:dyDescent="0.25">
      <c r="V305" s="108">
        <v>54393</v>
      </c>
    </row>
    <row r="306" spans="22:22" x14ac:dyDescent="0.25">
      <c r="V306" s="108">
        <v>54424</v>
      </c>
    </row>
    <row r="307" spans="22:22" x14ac:dyDescent="0.25">
      <c r="V307" s="108">
        <v>54455</v>
      </c>
    </row>
    <row r="308" spans="22:22" x14ac:dyDescent="0.25">
      <c r="V308" s="108">
        <v>54483</v>
      </c>
    </row>
    <row r="309" spans="22:22" x14ac:dyDescent="0.25">
      <c r="V309" s="108">
        <v>54514</v>
      </c>
    </row>
    <row r="310" spans="22:22" x14ac:dyDescent="0.25">
      <c r="V310" s="108">
        <v>54544</v>
      </c>
    </row>
    <row r="311" spans="22:22" x14ac:dyDescent="0.25">
      <c r="V311" s="108">
        <v>54575</v>
      </c>
    </row>
    <row r="312" spans="22:22" x14ac:dyDescent="0.25">
      <c r="V312" s="108">
        <v>54605</v>
      </c>
    </row>
    <row r="313" spans="22:22" x14ac:dyDescent="0.25">
      <c r="V313" s="108">
        <v>54636</v>
      </c>
    </row>
    <row r="314" spans="22:22" x14ac:dyDescent="0.25">
      <c r="V314" s="108">
        <v>54667</v>
      </c>
    </row>
    <row r="315" spans="22:22" x14ac:dyDescent="0.25">
      <c r="V315" s="108">
        <v>54697</v>
      </c>
    </row>
    <row r="316" spans="22:22" x14ac:dyDescent="0.25">
      <c r="V316" s="108">
        <v>54728</v>
      </c>
    </row>
    <row r="317" spans="22:22" x14ac:dyDescent="0.25">
      <c r="V317" s="108">
        <v>54758</v>
      </c>
    </row>
    <row r="318" spans="22:22" x14ac:dyDescent="0.25">
      <c r="V318" s="108">
        <v>54789</v>
      </c>
    </row>
    <row r="319" spans="22:22" x14ac:dyDescent="0.25">
      <c r="V319" s="108">
        <v>54820</v>
      </c>
    </row>
    <row r="320" spans="22:22" x14ac:dyDescent="0.25">
      <c r="V320" s="108">
        <v>54848</v>
      </c>
    </row>
    <row r="321" spans="22:22" x14ac:dyDescent="0.25">
      <c r="V321" s="108">
        <v>54879</v>
      </c>
    </row>
    <row r="322" spans="22:22" x14ac:dyDescent="0.25">
      <c r="V322" s="108">
        <v>54909</v>
      </c>
    </row>
    <row r="323" spans="22:22" x14ac:dyDescent="0.25">
      <c r="V323" s="108">
        <v>54940</v>
      </c>
    </row>
    <row r="324" spans="22:22" x14ac:dyDescent="0.25">
      <c r="V324" s="108">
        <v>54970</v>
      </c>
    </row>
    <row r="325" spans="22:22" x14ac:dyDescent="0.25">
      <c r="V325" s="108">
        <v>55001</v>
      </c>
    </row>
  </sheetData>
  <sheetProtection algorithmName="SHA-512" hashValue="58apcQoIGrVSdWT+8L4+k1c45Ex9yOyJ7GoVWOemwJEt9GZk7ZzKdsBpQuwAEVlHn1D11fNBQG8NPtTPHB2fuQ==" saltValue="DpVE6u4ypJSQqEmjT5LG4w==" spinCount="100000" sheet="1" objects="1" scenarios="1"/>
  <phoneticPr fontId="22"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B9B85-5856-4E65-88DB-B96AD25117AC}">
  <sheetPr codeName="Sheet7">
    <tabColor rgb="FF00B050"/>
  </sheetPr>
  <dimension ref="A1:BYK2508"/>
  <sheetViews>
    <sheetView zoomScale="56" workbookViewId="0">
      <selection activeCell="BC18" sqref="BC18"/>
    </sheetView>
  </sheetViews>
  <sheetFormatPr defaultRowHeight="15" x14ac:dyDescent="0.25"/>
  <cols>
    <col min="1" max="1" width="13" customWidth="1"/>
    <col min="2" max="2" width="30" bestFit="1" customWidth="1"/>
    <col min="3" max="3" width="58.85546875" bestFit="1" customWidth="1"/>
    <col min="4" max="4" width="34" bestFit="1" customWidth="1"/>
    <col min="5" max="5" width="13.7109375" bestFit="1" customWidth="1"/>
    <col min="6" max="6" width="13.42578125" bestFit="1" customWidth="1"/>
    <col min="7" max="7" width="13.85546875" bestFit="1" customWidth="1"/>
    <col min="8" max="8" width="24" bestFit="1" customWidth="1"/>
    <col min="9" max="9" width="9.42578125" bestFit="1" customWidth="1"/>
    <col min="10" max="10" width="17.28515625" bestFit="1" customWidth="1"/>
    <col min="11" max="2010" width="13" customWidth="1"/>
  </cols>
  <sheetData>
    <row r="1" spans="1:2010" ht="31.5" x14ac:dyDescent="0.25">
      <c r="A1" s="28" t="s">
        <v>1</v>
      </c>
      <c r="B1" s="28" t="s">
        <v>21</v>
      </c>
      <c r="C1" s="28" t="s">
        <v>304</v>
      </c>
      <c r="D1" s="28" t="s">
        <v>12</v>
      </c>
      <c r="E1" s="28" t="s">
        <v>207</v>
      </c>
      <c r="F1" s="28" t="s">
        <v>208</v>
      </c>
      <c r="G1" s="28" t="s">
        <v>209</v>
      </c>
      <c r="H1" s="28" t="s">
        <v>210</v>
      </c>
      <c r="I1" s="28" t="s">
        <v>211</v>
      </c>
      <c r="J1" s="65" t="s">
        <v>2428</v>
      </c>
      <c r="K1" s="28" t="s">
        <v>363</v>
      </c>
      <c r="L1" s="28" t="s">
        <v>364</v>
      </c>
      <c r="M1" s="28" t="s">
        <v>365</v>
      </c>
      <c r="N1" s="28" t="s">
        <v>366</v>
      </c>
      <c r="O1" s="28" t="s">
        <v>367</v>
      </c>
      <c r="P1" s="28" t="s">
        <v>368</v>
      </c>
      <c r="Q1" s="28" t="s">
        <v>369</v>
      </c>
      <c r="R1" s="28" t="s">
        <v>370</v>
      </c>
      <c r="S1" s="28" t="s">
        <v>371</v>
      </c>
      <c r="T1" s="28" t="s">
        <v>372</v>
      </c>
      <c r="U1" s="28" t="s">
        <v>373</v>
      </c>
      <c r="V1" s="28" t="s">
        <v>374</v>
      </c>
      <c r="W1" s="28" t="s">
        <v>375</v>
      </c>
      <c r="X1" s="28" t="s">
        <v>376</v>
      </c>
      <c r="Y1" s="28" t="s">
        <v>377</v>
      </c>
      <c r="Z1" s="28" t="s">
        <v>378</v>
      </c>
      <c r="AA1" s="28" t="s">
        <v>379</v>
      </c>
      <c r="AB1" s="28" t="s">
        <v>380</v>
      </c>
      <c r="AC1" s="28" t="s">
        <v>381</v>
      </c>
      <c r="AD1" s="28" t="s">
        <v>382</v>
      </c>
      <c r="AE1" s="28" t="s">
        <v>383</v>
      </c>
      <c r="AF1" s="28" t="s">
        <v>384</v>
      </c>
      <c r="AG1" s="28" t="s">
        <v>385</v>
      </c>
      <c r="AH1" s="28" t="s">
        <v>386</v>
      </c>
      <c r="AI1" s="28" t="s">
        <v>387</v>
      </c>
      <c r="AJ1" s="28" t="s">
        <v>388</v>
      </c>
      <c r="AK1" s="28" t="s">
        <v>389</v>
      </c>
      <c r="AL1" s="28" t="s">
        <v>390</v>
      </c>
      <c r="AM1" s="28" t="s">
        <v>391</v>
      </c>
      <c r="AN1" s="28" t="s">
        <v>392</v>
      </c>
      <c r="AO1" s="28" t="s">
        <v>393</v>
      </c>
      <c r="AP1" s="28" t="s">
        <v>394</v>
      </c>
      <c r="AQ1" s="28" t="s">
        <v>395</v>
      </c>
      <c r="AR1" s="28" t="s">
        <v>396</v>
      </c>
      <c r="AS1" s="28" t="s">
        <v>397</v>
      </c>
      <c r="AT1" s="28" t="s">
        <v>398</v>
      </c>
      <c r="AU1" s="28" t="s">
        <v>399</v>
      </c>
      <c r="AV1" s="28" t="s">
        <v>400</v>
      </c>
      <c r="AW1" s="28" t="s">
        <v>401</v>
      </c>
      <c r="AX1" s="28" t="s">
        <v>402</v>
      </c>
      <c r="AY1" s="28" t="s">
        <v>403</v>
      </c>
      <c r="AZ1" s="28" t="s">
        <v>404</v>
      </c>
      <c r="BA1" s="28" t="s">
        <v>405</v>
      </c>
      <c r="BB1" s="28" t="s">
        <v>406</v>
      </c>
      <c r="BC1" s="28" t="s">
        <v>407</v>
      </c>
      <c r="BD1" s="28" t="s">
        <v>408</v>
      </c>
      <c r="BE1" s="28" t="s">
        <v>409</v>
      </c>
      <c r="BF1" s="28" t="s">
        <v>410</v>
      </c>
      <c r="BG1" s="28" t="s">
        <v>411</v>
      </c>
      <c r="BH1" s="28" t="s">
        <v>412</v>
      </c>
      <c r="BI1" s="28" t="s">
        <v>413</v>
      </c>
      <c r="BJ1" s="28" t="s">
        <v>414</v>
      </c>
      <c r="BK1" s="28" t="s">
        <v>415</v>
      </c>
      <c r="BL1" s="28" t="s">
        <v>416</v>
      </c>
      <c r="BM1" s="28" t="s">
        <v>417</v>
      </c>
      <c r="BN1" s="28" t="s">
        <v>418</v>
      </c>
      <c r="BO1" s="28" t="s">
        <v>419</v>
      </c>
      <c r="BP1" s="28" t="s">
        <v>420</v>
      </c>
      <c r="BQ1" s="28" t="s">
        <v>421</v>
      </c>
      <c r="BR1" s="28" t="s">
        <v>422</v>
      </c>
      <c r="BS1" s="28" t="s">
        <v>423</v>
      </c>
      <c r="BT1" s="28" t="s">
        <v>424</v>
      </c>
      <c r="BU1" s="28" t="s">
        <v>425</v>
      </c>
      <c r="BV1" s="28" t="s">
        <v>426</v>
      </c>
      <c r="BW1" s="28" t="s">
        <v>427</v>
      </c>
      <c r="BX1" s="28" t="s">
        <v>428</v>
      </c>
      <c r="BY1" s="28" t="s">
        <v>429</v>
      </c>
      <c r="BZ1" s="28" t="s">
        <v>430</v>
      </c>
      <c r="CA1" s="28" t="s">
        <v>431</v>
      </c>
      <c r="CB1" s="28" t="s">
        <v>432</v>
      </c>
      <c r="CC1" s="28" t="s">
        <v>433</v>
      </c>
      <c r="CD1" s="28" t="s">
        <v>434</v>
      </c>
      <c r="CE1" s="28" t="s">
        <v>435</v>
      </c>
      <c r="CF1" s="28" t="s">
        <v>436</v>
      </c>
      <c r="CG1" s="28" t="s">
        <v>437</v>
      </c>
      <c r="CH1" s="28" t="s">
        <v>438</v>
      </c>
      <c r="CI1" s="28" t="s">
        <v>439</v>
      </c>
      <c r="CJ1" s="28" t="s">
        <v>440</v>
      </c>
      <c r="CK1" s="28" t="s">
        <v>441</v>
      </c>
      <c r="CL1" s="28" t="s">
        <v>442</v>
      </c>
      <c r="CM1" s="28" t="s">
        <v>443</v>
      </c>
      <c r="CN1" s="28" t="s">
        <v>444</v>
      </c>
      <c r="CO1" s="28" t="s">
        <v>445</v>
      </c>
      <c r="CP1" s="28" t="s">
        <v>446</v>
      </c>
      <c r="CQ1" s="28" t="s">
        <v>447</v>
      </c>
      <c r="CR1" s="28" t="s">
        <v>448</v>
      </c>
      <c r="CS1" s="28" t="s">
        <v>449</v>
      </c>
      <c r="CT1" s="28" t="s">
        <v>450</v>
      </c>
      <c r="CU1" s="28" t="s">
        <v>451</v>
      </c>
      <c r="CV1" s="28" t="s">
        <v>452</v>
      </c>
      <c r="CW1" s="28" t="s">
        <v>453</v>
      </c>
      <c r="CX1" s="28" t="s">
        <v>454</v>
      </c>
      <c r="CY1" s="28" t="s">
        <v>455</v>
      </c>
      <c r="CZ1" s="28" t="s">
        <v>456</v>
      </c>
      <c r="DA1" s="28" t="s">
        <v>457</v>
      </c>
      <c r="DB1" s="28" t="s">
        <v>458</v>
      </c>
      <c r="DC1" s="28" t="s">
        <v>459</v>
      </c>
      <c r="DD1" s="28" t="s">
        <v>460</v>
      </c>
      <c r="DE1" s="28" t="s">
        <v>461</v>
      </c>
      <c r="DF1" s="28" t="s">
        <v>462</v>
      </c>
      <c r="DG1" s="28" t="s">
        <v>463</v>
      </c>
      <c r="DH1" s="28" t="s">
        <v>464</v>
      </c>
      <c r="DI1" s="28" t="s">
        <v>465</v>
      </c>
      <c r="DJ1" s="28" t="s">
        <v>466</v>
      </c>
      <c r="DK1" s="28" t="s">
        <v>467</v>
      </c>
      <c r="DL1" s="28" t="s">
        <v>468</v>
      </c>
      <c r="DM1" s="28" t="s">
        <v>469</v>
      </c>
      <c r="DN1" s="28" t="s">
        <v>470</v>
      </c>
      <c r="DO1" s="28" t="s">
        <v>471</v>
      </c>
      <c r="DP1" s="28" t="s">
        <v>472</v>
      </c>
      <c r="DQ1" s="28" t="s">
        <v>473</v>
      </c>
      <c r="DR1" s="28" t="s">
        <v>474</v>
      </c>
      <c r="DS1" s="28" t="s">
        <v>475</v>
      </c>
      <c r="DT1" s="28" t="s">
        <v>476</v>
      </c>
      <c r="DU1" s="28" t="s">
        <v>477</v>
      </c>
      <c r="DV1" s="28" t="s">
        <v>478</v>
      </c>
      <c r="DW1" s="28" t="s">
        <v>479</v>
      </c>
      <c r="DX1" s="28" t="s">
        <v>480</v>
      </c>
      <c r="DY1" s="28" t="s">
        <v>481</v>
      </c>
      <c r="DZ1" s="28" t="s">
        <v>482</v>
      </c>
      <c r="EA1" s="28" t="s">
        <v>483</v>
      </c>
      <c r="EB1" s="28" t="s">
        <v>484</v>
      </c>
      <c r="EC1" s="28" t="s">
        <v>485</v>
      </c>
      <c r="ED1" s="28" t="s">
        <v>486</v>
      </c>
      <c r="EE1" s="28" t="s">
        <v>487</v>
      </c>
      <c r="EF1" s="28" t="s">
        <v>488</v>
      </c>
      <c r="EG1" s="28" t="s">
        <v>489</v>
      </c>
      <c r="EH1" s="28" t="s">
        <v>490</v>
      </c>
      <c r="EI1" s="28" t="s">
        <v>491</v>
      </c>
      <c r="EJ1" s="28" t="s">
        <v>492</v>
      </c>
      <c r="EK1" s="28" t="s">
        <v>493</v>
      </c>
      <c r="EL1" s="28" t="s">
        <v>494</v>
      </c>
      <c r="EM1" s="28" t="s">
        <v>495</v>
      </c>
      <c r="EN1" s="28" t="s">
        <v>496</v>
      </c>
      <c r="EO1" s="28" t="s">
        <v>497</v>
      </c>
      <c r="EP1" s="28" t="s">
        <v>498</v>
      </c>
      <c r="EQ1" s="28" t="s">
        <v>499</v>
      </c>
      <c r="ER1" s="28" t="s">
        <v>500</v>
      </c>
      <c r="ES1" s="28" t="s">
        <v>501</v>
      </c>
      <c r="ET1" s="28" t="s">
        <v>502</v>
      </c>
      <c r="EU1" s="28" t="s">
        <v>503</v>
      </c>
      <c r="EV1" s="28" t="s">
        <v>504</v>
      </c>
      <c r="EW1" s="28" t="s">
        <v>505</v>
      </c>
      <c r="EX1" s="28" t="s">
        <v>506</v>
      </c>
      <c r="EY1" s="28" t="s">
        <v>507</v>
      </c>
      <c r="EZ1" s="28" t="s">
        <v>508</v>
      </c>
      <c r="FA1" s="28" t="s">
        <v>509</v>
      </c>
      <c r="FB1" s="28" t="s">
        <v>510</v>
      </c>
      <c r="FC1" s="28" t="s">
        <v>511</v>
      </c>
      <c r="FD1" s="28" t="s">
        <v>512</v>
      </c>
      <c r="FE1" s="28" t="s">
        <v>513</v>
      </c>
      <c r="FF1" s="28" t="s">
        <v>514</v>
      </c>
      <c r="FG1" s="28" t="s">
        <v>515</v>
      </c>
      <c r="FH1" s="28" t="s">
        <v>516</v>
      </c>
      <c r="FI1" s="28" t="s">
        <v>517</v>
      </c>
      <c r="FJ1" s="28" t="s">
        <v>518</v>
      </c>
      <c r="FK1" s="28" t="s">
        <v>519</v>
      </c>
      <c r="FL1" s="28" t="s">
        <v>520</v>
      </c>
      <c r="FM1" s="28" t="s">
        <v>521</v>
      </c>
      <c r="FN1" s="28" t="s">
        <v>522</v>
      </c>
      <c r="FO1" s="28" t="s">
        <v>523</v>
      </c>
      <c r="FP1" s="28" t="s">
        <v>524</v>
      </c>
      <c r="FQ1" s="28" t="s">
        <v>525</v>
      </c>
      <c r="FR1" s="28" t="s">
        <v>526</v>
      </c>
      <c r="FS1" s="28" t="s">
        <v>527</v>
      </c>
      <c r="FT1" s="28" t="s">
        <v>528</v>
      </c>
      <c r="FU1" s="28" t="s">
        <v>529</v>
      </c>
      <c r="FV1" s="28" t="s">
        <v>530</v>
      </c>
      <c r="FW1" s="28" t="s">
        <v>531</v>
      </c>
      <c r="FX1" s="28" t="s">
        <v>532</v>
      </c>
      <c r="FY1" s="28" t="s">
        <v>533</v>
      </c>
      <c r="FZ1" s="28" t="s">
        <v>534</v>
      </c>
      <c r="GA1" s="28" t="s">
        <v>535</v>
      </c>
      <c r="GB1" s="28" t="s">
        <v>536</v>
      </c>
      <c r="GC1" s="28" t="s">
        <v>537</v>
      </c>
      <c r="GD1" s="28" t="s">
        <v>538</v>
      </c>
      <c r="GE1" s="28" t="s">
        <v>539</v>
      </c>
      <c r="GF1" s="28" t="s">
        <v>540</v>
      </c>
      <c r="GG1" s="28" t="s">
        <v>541</v>
      </c>
      <c r="GH1" s="28" t="s">
        <v>542</v>
      </c>
      <c r="GI1" s="28" t="s">
        <v>543</v>
      </c>
      <c r="GJ1" s="28" t="s">
        <v>544</v>
      </c>
      <c r="GK1" s="28" t="s">
        <v>545</v>
      </c>
      <c r="GL1" s="28" t="s">
        <v>546</v>
      </c>
      <c r="GM1" s="28" t="s">
        <v>547</v>
      </c>
      <c r="GN1" s="28" t="s">
        <v>548</v>
      </c>
      <c r="GO1" s="28" t="s">
        <v>549</v>
      </c>
      <c r="GP1" s="28" t="s">
        <v>550</v>
      </c>
      <c r="GQ1" s="28" t="s">
        <v>551</v>
      </c>
      <c r="GR1" s="28" t="s">
        <v>552</v>
      </c>
      <c r="GS1" s="28" t="s">
        <v>553</v>
      </c>
      <c r="GT1" s="28" t="s">
        <v>554</v>
      </c>
      <c r="GU1" s="28" t="s">
        <v>555</v>
      </c>
      <c r="GV1" s="28" t="s">
        <v>556</v>
      </c>
      <c r="GW1" s="28" t="s">
        <v>557</v>
      </c>
      <c r="GX1" s="28" t="s">
        <v>558</v>
      </c>
      <c r="GY1" s="28" t="s">
        <v>559</v>
      </c>
      <c r="GZ1" s="28" t="s">
        <v>560</v>
      </c>
      <c r="HA1" s="28" t="s">
        <v>561</v>
      </c>
      <c r="HB1" s="28" t="s">
        <v>562</v>
      </c>
      <c r="HC1" s="28" t="s">
        <v>563</v>
      </c>
      <c r="HD1" s="28" t="s">
        <v>564</v>
      </c>
      <c r="HE1" s="28" t="s">
        <v>565</v>
      </c>
      <c r="HF1" s="28" t="s">
        <v>566</v>
      </c>
      <c r="HG1" s="28" t="s">
        <v>567</v>
      </c>
      <c r="HH1" s="28" t="s">
        <v>568</v>
      </c>
      <c r="HI1" s="28" t="s">
        <v>569</v>
      </c>
      <c r="HJ1" s="28" t="s">
        <v>570</v>
      </c>
      <c r="HK1" s="28" t="s">
        <v>571</v>
      </c>
      <c r="HL1" s="28" t="s">
        <v>572</v>
      </c>
      <c r="HM1" s="28" t="s">
        <v>573</v>
      </c>
      <c r="HN1" s="28" t="s">
        <v>574</v>
      </c>
      <c r="HO1" s="28" t="s">
        <v>575</v>
      </c>
      <c r="HP1" s="28" t="s">
        <v>576</v>
      </c>
      <c r="HQ1" s="28" t="s">
        <v>577</v>
      </c>
      <c r="HR1" s="28" t="s">
        <v>578</v>
      </c>
      <c r="HS1" s="28" t="s">
        <v>579</v>
      </c>
      <c r="HT1" s="28" t="s">
        <v>580</v>
      </c>
      <c r="HU1" s="28" t="s">
        <v>581</v>
      </c>
      <c r="HV1" s="28" t="s">
        <v>582</v>
      </c>
      <c r="HW1" s="28" t="s">
        <v>583</v>
      </c>
      <c r="HX1" s="28" t="s">
        <v>584</v>
      </c>
      <c r="HY1" s="28" t="s">
        <v>585</v>
      </c>
      <c r="HZ1" s="28" t="s">
        <v>586</v>
      </c>
      <c r="IA1" s="28" t="s">
        <v>587</v>
      </c>
      <c r="IB1" s="28" t="s">
        <v>588</v>
      </c>
      <c r="IC1" s="28" t="s">
        <v>589</v>
      </c>
      <c r="ID1" s="28" t="s">
        <v>590</v>
      </c>
      <c r="IE1" s="28" t="s">
        <v>591</v>
      </c>
      <c r="IF1" s="28" t="s">
        <v>592</v>
      </c>
      <c r="IG1" s="28" t="s">
        <v>593</v>
      </c>
      <c r="IH1" s="28" t="s">
        <v>594</v>
      </c>
      <c r="II1" s="28" t="s">
        <v>595</v>
      </c>
      <c r="IJ1" s="28" t="s">
        <v>596</v>
      </c>
      <c r="IK1" s="28" t="s">
        <v>597</v>
      </c>
      <c r="IL1" s="28" t="s">
        <v>598</v>
      </c>
      <c r="IM1" s="28" t="s">
        <v>599</v>
      </c>
      <c r="IN1" s="28" t="s">
        <v>600</v>
      </c>
      <c r="IO1" s="28" t="s">
        <v>601</v>
      </c>
      <c r="IP1" s="28" t="s">
        <v>602</v>
      </c>
      <c r="IQ1" s="28" t="s">
        <v>603</v>
      </c>
      <c r="IR1" s="28" t="s">
        <v>604</v>
      </c>
      <c r="IS1" s="28" t="s">
        <v>605</v>
      </c>
      <c r="IT1" s="28" t="s">
        <v>606</v>
      </c>
      <c r="IU1" s="28" t="s">
        <v>607</v>
      </c>
      <c r="IV1" s="28" t="s">
        <v>608</v>
      </c>
      <c r="IW1" s="28" t="s">
        <v>609</v>
      </c>
      <c r="IX1" s="28" t="s">
        <v>610</v>
      </c>
      <c r="IY1" s="28" t="s">
        <v>611</v>
      </c>
      <c r="IZ1" s="28" t="s">
        <v>612</v>
      </c>
      <c r="JA1" s="28" t="s">
        <v>613</v>
      </c>
      <c r="JB1" s="28" t="s">
        <v>614</v>
      </c>
      <c r="JC1" s="28" t="s">
        <v>615</v>
      </c>
      <c r="JD1" s="28" t="s">
        <v>616</v>
      </c>
      <c r="JE1" s="28" t="s">
        <v>617</v>
      </c>
      <c r="JF1" s="28" t="s">
        <v>618</v>
      </c>
      <c r="JG1" s="28" t="s">
        <v>619</v>
      </c>
      <c r="JH1" s="28" t="s">
        <v>620</v>
      </c>
      <c r="JI1" s="28" t="s">
        <v>621</v>
      </c>
      <c r="JJ1" s="28" t="s">
        <v>622</v>
      </c>
      <c r="JK1" s="28" t="s">
        <v>623</v>
      </c>
      <c r="JL1" s="28" t="s">
        <v>624</v>
      </c>
      <c r="JM1" s="28" t="s">
        <v>625</v>
      </c>
      <c r="JN1" s="28" t="s">
        <v>626</v>
      </c>
      <c r="JO1" s="28" t="s">
        <v>627</v>
      </c>
      <c r="JP1" s="28" t="s">
        <v>628</v>
      </c>
      <c r="JQ1" s="28" t="s">
        <v>629</v>
      </c>
      <c r="JR1" s="28" t="s">
        <v>630</v>
      </c>
      <c r="JS1" s="28" t="s">
        <v>631</v>
      </c>
      <c r="JT1" s="28" t="s">
        <v>632</v>
      </c>
      <c r="JU1" s="28" t="s">
        <v>633</v>
      </c>
      <c r="JV1" s="28" t="s">
        <v>634</v>
      </c>
      <c r="JW1" s="28" t="s">
        <v>635</v>
      </c>
      <c r="JX1" s="28" t="s">
        <v>636</v>
      </c>
      <c r="JY1" s="28" t="s">
        <v>637</v>
      </c>
      <c r="JZ1" s="28" t="s">
        <v>638</v>
      </c>
      <c r="KA1" s="28" t="s">
        <v>639</v>
      </c>
      <c r="KB1" s="28" t="s">
        <v>640</v>
      </c>
      <c r="KC1" s="28" t="s">
        <v>641</v>
      </c>
      <c r="KD1" s="28" t="s">
        <v>642</v>
      </c>
      <c r="KE1" s="28" t="s">
        <v>643</v>
      </c>
      <c r="KF1" s="28" t="s">
        <v>644</v>
      </c>
      <c r="KG1" s="28" t="s">
        <v>645</v>
      </c>
      <c r="KH1" s="28" t="s">
        <v>646</v>
      </c>
      <c r="KI1" s="28" t="s">
        <v>647</v>
      </c>
      <c r="KJ1" s="28" t="s">
        <v>648</v>
      </c>
      <c r="KK1" s="28" t="s">
        <v>649</v>
      </c>
      <c r="KL1" s="28" t="s">
        <v>650</v>
      </c>
      <c r="KM1" s="28" t="s">
        <v>651</v>
      </c>
      <c r="KN1" s="28" t="s">
        <v>652</v>
      </c>
      <c r="KO1" s="28" t="s">
        <v>653</v>
      </c>
      <c r="KP1" s="28" t="s">
        <v>654</v>
      </c>
      <c r="KQ1" s="28" t="s">
        <v>655</v>
      </c>
      <c r="KR1" s="28" t="s">
        <v>656</v>
      </c>
      <c r="KS1" s="28" t="s">
        <v>657</v>
      </c>
      <c r="KT1" s="28" t="s">
        <v>658</v>
      </c>
      <c r="KU1" s="28" t="s">
        <v>659</v>
      </c>
      <c r="KV1" s="28" t="s">
        <v>660</v>
      </c>
      <c r="KW1" s="28" t="s">
        <v>661</v>
      </c>
      <c r="KX1" s="28" t="s">
        <v>662</v>
      </c>
      <c r="KY1" s="28" t="s">
        <v>663</v>
      </c>
      <c r="KZ1" s="28" t="s">
        <v>664</v>
      </c>
      <c r="LA1" s="28" t="s">
        <v>665</v>
      </c>
      <c r="LB1" s="28" t="s">
        <v>666</v>
      </c>
      <c r="LC1" s="28" t="s">
        <v>667</v>
      </c>
      <c r="LD1" s="28" t="s">
        <v>668</v>
      </c>
      <c r="LE1" s="28" t="s">
        <v>669</v>
      </c>
      <c r="LF1" s="28" t="s">
        <v>670</v>
      </c>
      <c r="LG1" s="28" t="s">
        <v>671</v>
      </c>
      <c r="LH1" s="28" t="s">
        <v>672</v>
      </c>
      <c r="LI1" s="28" t="s">
        <v>673</v>
      </c>
      <c r="LJ1" s="28" t="s">
        <v>674</v>
      </c>
      <c r="LK1" s="28" t="s">
        <v>675</v>
      </c>
      <c r="LL1" s="28" t="s">
        <v>676</v>
      </c>
      <c r="LM1" s="28" t="s">
        <v>677</v>
      </c>
      <c r="LN1" s="28" t="s">
        <v>678</v>
      </c>
      <c r="LO1" s="28" t="s">
        <v>679</v>
      </c>
      <c r="LP1" s="28" t="s">
        <v>680</v>
      </c>
      <c r="LQ1" s="28" t="s">
        <v>681</v>
      </c>
      <c r="LR1" s="28" t="s">
        <v>682</v>
      </c>
      <c r="LS1" s="28" t="s">
        <v>683</v>
      </c>
      <c r="LT1" s="28" t="s">
        <v>684</v>
      </c>
      <c r="LU1" s="28" t="s">
        <v>685</v>
      </c>
      <c r="LV1" s="28" t="s">
        <v>686</v>
      </c>
      <c r="LW1" s="28" t="s">
        <v>687</v>
      </c>
      <c r="LX1" s="28" t="s">
        <v>688</v>
      </c>
      <c r="LY1" s="28" t="s">
        <v>689</v>
      </c>
      <c r="LZ1" s="28" t="s">
        <v>690</v>
      </c>
      <c r="MA1" s="28" t="s">
        <v>691</v>
      </c>
      <c r="MB1" s="28" t="s">
        <v>692</v>
      </c>
      <c r="MC1" s="28" t="s">
        <v>693</v>
      </c>
      <c r="MD1" s="28" t="s">
        <v>694</v>
      </c>
      <c r="ME1" s="28" t="s">
        <v>695</v>
      </c>
      <c r="MF1" s="28" t="s">
        <v>696</v>
      </c>
      <c r="MG1" s="28" t="s">
        <v>697</v>
      </c>
      <c r="MH1" s="28" t="s">
        <v>698</v>
      </c>
      <c r="MI1" s="28" t="s">
        <v>699</v>
      </c>
      <c r="MJ1" s="28" t="s">
        <v>700</v>
      </c>
      <c r="MK1" s="28" t="s">
        <v>701</v>
      </c>
      <c r="ML1" s="28" t="s">
        <v>702</v>
      </c>
      <c r="MM1" s="28" t="s">
        <v>703</v>
      </c>
      <c r="MN1" s="28" t="s">
        <v>704</v>
      </c>
      <c r="MO1" s="28" t="s">
        <v>705</v>
      </c>
      <c r="MP1" s="28" t="s">
        <v>706</v>
      </c>
      <c r="MQ1" s="28" t="s">
        <v>707</v>
      </c>
      <c r="MR1" s="28" t="s">
        <v>708</v>
      </c>
      <c r="MS1" s="28" t="s">
        <v>709</v>
      </c>
      <c r="MT1" s="28" t="s">
        <v>710</v>
      </c>
      <c r="MU1" s="28" t="s">
        <v>711</v>
      </c>
      <c r="MV1" s="28" t="s">
        <v>712</v>
      </c>
      <c r="MW1" s="28" t="s">
        <v>713</v>
      </c>
      <c r="MX1" s="28" t="s">
        <v>714</v>
      </c>
      <c r="MY1" s="28" t="s">
        <v>715</v>
      </c>
      <c r="MZ1" s="28" t="s">
        <v>716</v>
      </c>
      <c r="NA1" s="28" t="s">
        <v>717</v>
      </c>
      <c r="NB1" s="28" t="s">
        <v>718</v>
      </c>
      <c r="NC1" s="28" t="s">
        <v>719</v>
      </c>
      <c r="ND1" s="28" t="s">
        <v>720</v>
      </c>
      <c r="NE1" s="28" t="s">
        <v>721</v>
      </c>
      <c r="NF1" s="28" t="s">
        <v>722</v>
      </c>
      <c r="NG1" s="28" t="s">
        <v>723</v>
      </c>
      <c r="NH1" s="28" t="s">
        <v>724</v>
      </c>
      <c r="NI1" s="28" t="s">
        <v>725</v>
      </c>
      <c r="NJ1" s="28" t="s">
        <v>726</v>
      </c>
      <c r="NK1" s="28" t="s">
        <v>727</v>
      </c>
      <c r="NL1" s="28" t="s">
        <v>728</v>
      </c>
      <c r="NM1" s="28" t="s">
        <v>729</v>
      </c>
      <c r="NN1" s="28" t="s">
        <v>730</v>
      </c>
      <c r="NO1" s="28" t="s">
        <v>731</v>
      </c>
      <c r="NP1" s="28" t="s">
        <v>732</v>
      </c>
      <c r="NQ1" s="28" t="s">
        <v>733</v>
      </c>
      <c r="NR1" s="28" t="s">
        <v>734</v>
      </c>
      <c r="NS1" s="28" t="s">
        <v>735</v>
      </c>
      <c r="NT1" s="28" t="s">
        <v>736</v>
      </c>
      <c r="NU1" s="28" t="s">
        <v>737</v>
      </c>
      <c r="NV1" s="28" t="s">
        <v>738</v>
      </c>
      <c r="NW1" s="28" t="s">
        <v>739</v>
      </c>
      <c r="NX1" s="28" t="s">
        <v>740</v>
      </c>
      <c r="NY1" s="28" t="s">
        <v>741</v>
      </c>
      <c r="NZ1" s="28" t="s">
        <v>742</v>
      </c>
      <c r="OA1" s="28" t="s">
        <v>743</v>
      </c>
      <c r="OB1" s="28" t="s">
        <v>744</v>
      </c>
      <c r="OC1" s="28" t="s">
        <v>745</v>
      </c>
      <c r="OD1" s="28" t="s">
        <v>746</v>
      </c>
      <c r="OE1" s="28" t="s">
        <v>747</v>
      </c>
      <c r="OF1" s="28" t="s">
        <v>748</v>
      </c>
      <c r="OG1" s="28" t="s">
        <v>749</v>
      </c>
      <c r="OH1" s="28" t="s">
        <v>750</v>
      </c>
      <c r="OI1" s="28" t="s">
        <v>751</v>
      </c>
      <c r="OJ1" s="28" t="s">
        <v>752</v>
      </c>
      <c r="OK1" s="28" t="s">
        <v>753</v>
      </c>
      <c r="OL1" s="28" t="s">
        <v>754</v>
      </c>
      <c r="OM1" s="28" t="s">
        <v>755</v>
      </c>
      <c r="ON1" s="28" t="s">
        <v>756</v>
      </c>
      <c r="OO1" s="28" t="s">
        <v>757</v>
      </c>
      <c r="OP1" s="28" t="s">
        <v>758</v>
      </c>
      <c r="OQ1" s="28" t="s">
        <v>759</v>
      </c>
      <c r="OR1" s="28" t="s">
        <v>760</v>
      </c>
      <c r="OS1" s="28" t="s">
        <v>761</v>
      </c>
      <c r="OT1" s="28" t="s">
        <v>762</v>
      </c>
      <c r="OU1" s="28" t="s">
        <v>763</v>
      </c>
      <c r="OV1" s="28" t="s">
        <v>764</v>
      </c>
      <c r="OW1" s="28" t="s">
        <v>765</v>
      </c>
      <c r="OX1" s="28" t="s">
        <v>766</v>
      </c>
      <c r="OY1" s="28" t="s">
        <v>767</v>
      </c>
      <c r="OZ1" s="28" t="s">
        <v>768</v>
      </c>
      <c r="PA1" s="28" t="s">
        <v>769</v>
      </c>
      <c r="PB1" s="28" t="s">
        <v>770</v>
      </c>
      <c r="PC1" s="28" t="s">
        <v>771</v>
      </c>
      <c r="PD1" s="28" t="s">
        <v>772</v>
      </c>
      <c r="PE1" s="28" t="s">
        <v>773</v>
      </c>
      <c r="PF1" s="28" t="s">
        <v>774</v>
      </c>
      <c r="PG1" s="28" t="s">
        <v>775</v>
      </c>
      <c r="PH1" s="28" t="s">
        <v>776</v>
      </c>
      <c r="PI1" s="28" t="s">
        <v>777</v>
      </c>
      <c r="PJ1" s="28" t="s">
        <v>778</v>
      </c>
      <c r="PK1" s="28" t="s">
        <v>779</v>
      </c>
      <c r="PL1" s="28" t="s">
        <v>780</v>
      </c>
      <c r="PM1" s="28" t="s">
        <v>781</v>
      </c>
      <c r="PN1" s="28" t="s">
        <v>782</v>
      </c>
      <c r="PO1" s="28" t="s">
        <v>783</v>
      </c>
      <c r="PP1" s="28" t="s">
        <v>784</v>
      </c>
      <c r="PQ1" s="28" t="s">
        <v>785</v>
      </c>
      <c r="PR1" s="28" t="s">
        <v>786</v>
      </c>
      <c r="PS1" s="28" t="s">
        <v>787</v>
      </c>
      <c r="PT1" s="28" t="s">
        <v>788</v>
      </c>
      <c r="PU1" s="28" t="s">
        <v>789</v>
      </c>
      <c r="PV1" s="28" t="s">
        <v>790</v>
      </c>
      <c r="PW1" s="28" t="s">
        <v>791</v>
      </c>
      <c r="PX1" s="28" t="s">
        <v>792</v>
      </c>
      <c r="PY1" s="28" t="s">
        <v>793</v>
      </c>
      <c r="PZ1" s="28" t="s">
        <v>794</v>
      </c>
      <c r="QA1" s="28" t="s">
        <v>795</v>
      </c>
      <c r="QB1" s="28" t="s">
        <v>796</v>
      </c>
      <c r="QC1" s="28" t="s">
        <v>797</v>
      </c>
      <c r="QD1" s="28" t="s">
        <v>798</v>
      </c>
      <c r="QE1" s="28" t="s">
        <v>799</v>
      </c>
      <c r="QF1" s="28" t="s">
        <v>800</v>
      </c>
      <c r="QG1" s="28" t="s">
        <v>801</v>
      </c>
      <c r="QH1" s="28" t="s">
        <v>802</v>
      </c>
      <c r="QI1" s="28" t="s">
        <v>803</v>
      </c>
      <c r="QJ1" s="28" t="s">
        <v>804</v>
      </c>
      <c r="QK1" s="28" t="s">
        <v>805</v>
      </c>
      <c r="QL1" s="28" t="s">
        <v>806</v>
      </c>
      <c r="QM1" s="28" t="s">
        <v>807</v>
      </c>
      <c r="QN1" s="28" t="s">
        <v>808</v>
      </c>
      <c r="QO1" s="28" t="s">
        <v>809</v>
      </c>
      <c r="QP1" s="28" t="s">
        <v>810</v>
      </c>
      <c r="QQ1" s="28" t="s">
        <v>811</v>
      </c>
      <c r="QR1" s="28" t="s">
        <v>812</v>
      </c>
      <c r="QS1" s="28" t="s">
        <v>813</v>
      </c>
      <c r="QT1" s="28" t="s">
        <v>814</v>
      </c>
      <c r="QU1" s="28" t="s">
        <v>815</v>
      </c>
      <c r="QV1" s="28" t="s">
        <v>816</v>
      </c>
      <c r="QW1" s="28" t="s">
        <v>817</v>
      </c>
      <c r="QX1" s="28" t="s">
        <v>818</v>
      </c>
      <c r="QY1" s="28" t="s">
        <v>819</v>
      </c>
      <c r="QZ1" s="28" t="s">
        <v>820</v>
      </c>
      <c r="RA1" s="28" t="s">
        <v>821</v>
      </c>
      <c r="RB1" s="28" t="s">
        <v>822</v>
      </c>
      <c r="RC1" s="28" t="s">
        <v>823</v>
      </c>
      <c r="RD1" s="28" t="s">
        <v>824</v>
      </c>
      <c r="RE1" s="28" t="s">
        <v>825</v>
      </c>
      <c r="RF1" s="28" t="s">
        <v>826</v>
      </c>
      <c r="RG1" s="28" t="s">
        <v>827</v>
      </c>
      <c r="RH1" s="28" t="s">
        <v>828</v>
      </c>
      <c r="RI1" s="28" t="s">
        <v>829</v>
      </c>
      <c r="RJ1" s="28" t="s">
        <v>830</v>
      </c>
      <c r="RK1" s="28" t="s">
        <v>831</v>
      </c>
      <c r="RL1" s="28" t="s">
        <v>832</v>
      </c>
      <c r="RM1" s="28" t="s">
        <v>833</v>
      </c>
      <c r="RN1" s="28" t="s">
        <v>834</v>
      </c>
      <c r="RO1" s="28" t="s">
        <v>835</v>
      </c>
      <c r="RP1" s="28" t="s">
        <v>836</v>
      </c>
      <c r="RQ1" s="28" t="s">
        <v>837</v>
      </c>
      <c r="RR1" s="28" t="s">
        <v>838</v>
      </c>
      <c r="RS1" s="28" t="s">
        <v>839</v>
      </c>
      <c r="RT1" s="28" t="s">
        <v>840</v>
      </c>
      <c r="RU1" s="28" t="s">
        <v>841</v>
      </c>
      <c r="RV1" s="28" t="s">
        <v>842</v>
      </c>
      <c r="RW1" s="28" t="s">
        <v>843</v>
      </c>
      <c r="RX1" s="28" t="s">
        <v>844</v>
      </c>
      <c r="RY1" s="28" t="s">
        <v>845</v>
      </c>
      <c r="RZ1" s="28" t="s">
        <v>846</v>
      </c>
      <c r="SA1" s="28" t="s">
        <v>847</v>
      </c>
      <c r="SB1" s="28" t="s">
        <v>848</v>
      </c>
      <c r="SC1" s="28" t="s">
        <v>849</v>
      </c>
      <c r="SD1" s="28" t="s">
        <v>850</v>
      </c>
      <c r="SE1" s="28" t="s">
        <v>851</v>
      </c>
      <c r="SF1" s="28" t="s">
        <v>852</v>
      </c>
      <c r="SG1" s="28" t="s">
        <v>853</v>
      </c>
      <c r="SH1" s="28" t="s">
        <v>854</v>
      </c>
      <c r="SI1" s="28" t="s">
        <v>855</v>
      </c>
      <c r="SJ1" s="28" t="s">
        <v>856</v>
      </c>
      <c r="SK1" s="28" t="s">
        <v>857</v>
      </c>
      <c r="SL1" s="28" t="s">
        <v>858</v>
      </c>
      <c r="SM1" s="28" t="s">
        <v>859</v>
      </c>
      <c r="SN1" s="28" t="s">
        <v>860</v>
      </c>
      <c r="SO1" s="28" t="s">
        <v>861</v>
      </c>
      <c r="SP1" s="28" t="s">
        <v>862</v>
      </c>
      <c r="SQ1" s="28" t="s">
        <v>863</v>
      </c>
      <c r="SR1" s="28" t="s">
        <v>864</v>
      </c>
      <c r="SS1" s="28" t="s">
        <v>865</v>
      </c>
      <c r="ST1" s="28" t="s">
        <v>866</v>
      </c>
      <c r="SU1" s="28" t="s">
        <v>867</v>
      </c>
      <c r="SV1" s="28" t="s">
        <v>868</v>
      </c>
      <c r="SW1" s="28" t="s">
        <v>869</v>
      </c>
      <c r="SX1" s="28" t="s">
        <v>870</v>
      </c>
      <c r="SY1" s="28" t="s">
        <v>871</v>
      </c>
      <c r="SZ1" s="28" t="s">
        <v>872</v>
      </c>
      <c r="TA1" s="28" t="s">
        <v>873</v>
      </c>
      <c r="TB1" s="28" t="s">
        <v>874</v>
      </c>
      <c r="TC1" s="28" t="s">
        <v>875</v>
      </c>
      <c r="TD1" s="28" t="s">
        <v>876</v>
      </c>
      <c r="TE1" s="28" t="s">
        <v>877</v>
      </c>
      <c r="TF1" s="28" t="s">
        <v>878</v>
      </c>
      <c r="TG1" s="28" t="s">
        <v>879</v>
      </c>
      <c r="TH1" s="28" t="s">
        <v>880</v>
      </c>
      <c r="TI1" s="28" t="s">
        <v>881</v>
      </c>
      <c r="TJ1" s="28" t="s">
        <v>882</v>
      </c>
      <c r="TK1" s="28" t="s">
        <v>883</v>
      </c>
      <c r="TL1" s="28" t="s">
        <v>884</v>
      </c>
      <c r="TM1" s="28" t="s">
        <v>885</v>
      </c>
      <c r="TN1" s="28" t="s">
        <v>886</v>
      </c>
      <c r="TO1" s="28" t="s">
        <v>887</v>
      </c>
      <c r="TP1" s="28" t="s">
        <v>888</v>
      </c>
      <c r="TQ1" s="28" t="s">
        <v>889</v>
      </c>
      <c r="TR1" s="28" t="s">
        <v>890</v>
      </c>
      <c r="TS1" s="28" t="s">
        <v>891</v>
      </c>
      <c r="TT1" s="28" t="s">
        <v>892</v>
      </c>
      <c r="TU1" s="28" t="s">
        <v>893</v>
      </c>
      <c r="TV1" s="28" t="s">
        <v>894</v>
      </c>
      <c r="TW1" s="28" t="s">
        <v>895</v>
      </c>
      <c r="TX1" s="28" t="s">
        <v>896</v>
      </c>
      <c r="TY1" s="28" t="s">
        <v>897</v>
      </c>
      <c r="TZ1" s="28" t="s">
        <v>898</v>
      </c>
      <c r="UA1" s="28" t="s">
        <v>899</v>
      </c>
      <c r="UB1" s="28" t="s">
        <v>900</v>
      </c>
      <c r="UC1" s="28" t="s">
        <v>901</v>
      </c>
      <c r="UD1" s="28" t="s">
        <v>902</v>
      </c>
      <c r="UE1" s="28" t="s">
        <v>903</v>
      </c>
      <c r="UF1" s="28" t="s">
        <v>904</v>
      </c>
      <c r="UG1" s="28" t="s">
        <v>905</v>
      </c>
      <c r="UH1" s="28" t="s">
        <v>906</v>
      </c>
      <c r="UI1" s="28" t="s">
        <v>907</v>
      </c>
      <c r="UJ1" s="28" t="s">
        <v>908</v>
      </c>
      <c r="UK1" s="28" t="s">
        <v>909</v>
      </c>
      <c r="UL1" s="28" t="s">
        <v>910</v>
      </c>
      <c r="UM1" s="28" t="s">
        <v>911</v>
      </c>
      <c r="UN1" s="28" t="s">
        <v>912</v>
      </c>
      <c r="UO1" s="28" t="s">
        <v>913</v>
      </c>
      <c r="UP1" s="28" t="s">
        <v>914</v>
      </c>
      <c r="UQ1" s="28" t="s">
        <v>915</v>
      </c>
      <c r="UR1" s="28" t="s">
        <v>916</v>
      </c>
      <c r="US1" s="28" t="s">
        <v>917</v>
      </c>
      <c r="UT1" s="28" t="s">
        <v>918</v>
      </c>
      <c r="UU1" s="28" t="s">
        <v>919</v>
      </c>
      <c r="UV1" s="28" t="s">
        <v>920</v>
      </c>
      <c r="UW1" s="28" t="s">
        <v>921</v>
      </c>
      <c r="UX1" s="28" t="s">
        <v>922</v>
      </c>
      <c r="UY1" s="28" t="s">
        <v>923</v>
      </c>
      <c r="UZ1" s="28" t="s">
        <v>924</v>
      </c>
      <c r="VA1" s="28" t="s">
        <v>925</v>
      </c>
      <c r="VB1" s="28" t="s">
        <v>926</v>
      </c>
      <c r="VC1" s="28" t="s">
        <v>927</v>
      </c>
      <c r="VD1" s="28" t="s">
        <v>928</v>
      </c>
      <c r="VE1" s="28" t="s">
        <v>929</v>
      </c>
      <c r="VF1" s="28" t="s">
        <v>930</v>
      </c>
      <c r="VG1" s="28" t="s">
        <v>931</v>
      </c>
      <c r="VH1" s="28" t="s">
        <v>932</v>
      </c>
      <c r="VI1" s="28" t="s">
        <v>933</v>
      </c>
      <c r="VJ1" s="28" t="s">
        <v>934</v>
      </c>
      <c r="VK1" s="28" t="s">
        <v>935</v>
      </c>
      <c r="VL1" s="28" t="s">
        <v>936</v>
      </c>
      <c r="VM1" s="28" t="s">
        <v>937</v>
      </c>
      <c r="VN1" s="28" t="s">
        <v>938</v>
      </c>
      <c r="VO1" s="28" t="s">
        <v>939</v>
      </c>
      <c r="VP1" s="28" t="s">
        <v>940</v>
      </c>
      <c r="VQ1" s="28" t="s">
        <v>941</v>
      </c>
      <c r="VR1" s="28" t="s">
        <v>942</v>
      </c>
      <c r="VS1" s="28" t="s">
        <v>943</v>
      </c>
      <c r="VT1" s="28" t="s">
        <v>944</v>
      </c>
      <c r="VU1" s="28" t="s">
        <v>945</v>
      </c>
      <c r="VV1" s="28" t="s">
        <v>946</v>
      </c>
      <c r="VW1" s="28" t="s">
        <v>947</v>
      </c>
      <c r="VX1" s="28" t="s">
        <v>948</v>
      </c>
      <c r="VY1" s="28" t="s">
        <v>949</v>
      </c>
      <c r="VZ1" s="28" t="s">
        <v>950</v>
      </c>
      <c r="WA1" s="28" t="s">
        <v>951</v>
      </c>
      <c r="WB1" s="28" t="s">
        <v>952</v>
      </c>
      <c r="WC1" s="28" t="s">
        <v>953</v>
      </c>
      <c r="WD1" s="28" t="s">
        <v>954</v>
      </c>
      <c r="WE1" s="28" t="s">
        <v>955</v>
      </c>
      <c r="WF1" s="28" t="s">
        <v>956</v>
      </c>
      <c r="WG1" s="28" t="s">
        <v>957</v>
      </c>
      <c r="WH1" s="28" t="s">
        <v>958</v>
      </c>
      <c r="WI1" s="28" t="s">
        <v>959</v>
      </c>
      <c r="WJ1" s="28" t="s">
        <v>960</v>
      </c>
      <c r="WK1" s="28" t="s">
        <v>961</v>
      </c>
      <c r="WL1" s="28" t="s">
        <v>962</v>
      </c>
      <c r="WM1" s="28" t="s">
        <v>963</v>
      </c>
      <c r="WN1" s="28" t="s">
        <v>964</v>
      </c>
      <c r="WO1" s="28" t="s">
        <v>965</v>
      </c>
      <c r="WP1" s="28" t="s">
        <v>966</v>
      </c>
      <c r="WQ1" s="28" t="s">
        <v>967</v>
      </c>
      <c r="WR1" s="28" t="s">
        <v>968</v>
      </c>
      <c r="WS1" s="28" t="s">
        <v>969</v>
      </c>
      <c r="WT1" s="28" t="s">
        <v>970</v>
      </c>
      <c r="WU1" s="28" t="s">
        <v>971</v>
      </c>
      <c r="WV1" s="28" t="s">
        <v>972</v>
      </c>
      <c r="WW1" s="28" t="s">
        <v>973</v>
      </c>
      <c r="WX1" s="28" t="s">
        <v>974</v>
      </c>
      <c r="WY1" s="28" t="s">
        <v>975</v>
      </c>
      <c r="WZ1" s="28" t="s">
        <v>976</v>
      </c>
      <c r="XA1" s="28" t="s">
        <v>977</v>
      </c>
      <c r="XB1" s="28" t="s">
        <v>978</v>
      </c>
      <c r="XC1" s="28" t="s">
        <v>979</v>
      </c>
      <c r="XD1" s="28" t="s">
        <v>980</v>
      </c>
      <c r="XE1" s="28" t="s">
        <v>981</v>
      </c>
      <c r="XF1" s="28" t="s">
        <v>982</v>
      </c>
      <c r="XG1" s="28" t="s">
        <v>983</v>
      </c>
      <c r="XH1" s="28" t="s">
        <v>984</v>
      </c>
      <c r="XI1" s="28" t="s">
        <v>985</v>
      </c>
      <c r="XJ1" s="28" t="s">
        <v>986</v>
      </c>
      <c r="XK1" s="28" t="s">
        <v>987</v>
      </c>
      <c r="XL1" s="28" t="s">
        <v>988</v>
      </c>
      <c r="XM1" s="28" t="s">
        <v>989</v>
      </c>
      <c r="XN1" s="28" t="s">
        <v>990</v>
      </c>
      <c r="XO1" s="28" t="s">
        <v>991</v>
      </c>
      <c r="XP1" s="28" t="s">
        <v>992</v>
      </c>
      <c r="XQ1" s="28" t="s">
        <v>993</v>
      </c>
      <c r="XR1" s="28" t="s">
        <v>994</v>
      </c>
      <c r="XS1" s="28" t="s">
        <v>995</v>
      </c>
      <c r="XT1" s="28" t="s">
        <v>996</v>
      </c>
      <c r="XU1" s="28" t="s">
        <v>997</v>
      </c>
      <c r="XV1" s="28" t="s">
        <v>998</v>
      </c>
      <c r="XW1" s="28" t="s">
        <v>999</v>
      </c>
      <c r="XX1" s="28" t="s">
        <v>1000</v>
      </c>
      <c r="XY1" s="28" t="s">
        <v>1001</v>
      </c>
      <c r="XZ1" s="28" t="s">
        <v>1002</v>
      </c>
      <c r="YA1" s="28" t="s">
        <v>1003</v>
      </c>
      <c r="YB1" s="28" t="s">
        <v>1004</v>
      </c>
      <c r="YC1" s="28" t="s">
        <v>1005</v>
      </c>
      <c r="YD1" s="28" t="s">
        <v>1006</v>
      </c>
      <c r="YE1" s="28" t="s">
        <v>1007</v>
      </c>
      <c r="YF1" s="28" t="s">
        <v>1008</v>
      </c>
      <c r="YG1" s="28" t="s">
        <v>1009</v>
      </c>
      <c r="YH1" s="28" t="s">
        <v>1010</v>
      </c>
      <c r="YI1" s="28" t="s">
        <v>1011</v>
      </c>
      <c r="YJ1" s="28" t="s">
        <v>1012</v>
      </c>
      <c r="YK1" s="28" t="s">
        <v>1013</v>
      </c>
      <c r="YL1" s="28" t="s">
        <v>1014</v>
      </c>
      <c r="YM1" s="28" t="s">
        <v>1015</v>
      </c>
      <c r="YN1" s="28" t="s">
        <v>1016</v>
      </c>
      <c r="YO1" s="28" t="s">
        <v>1017</v>
      </c>
      <c r="YP1" s="28" t="s">
        <v>1018</v>
      </c>
      <c r="YQ1" s="28" t="s">
        <v>1019</v>
      </c>
      <c r="YR1" s="28" t="s">
        <v>1020</v>
      </c>
      <c r="YS1" s="28" t="s">
        <v>1021</v>
      </c>
      <c r="YT1" s="28" t="s">
        <v>1022</v>
      </c>
      <c r="YU1" s="28" t="s">
        <v>1023</v>
      </c>
      <c r="YV1" s="28" t="s">
        <v>1024</v>
      </c>
      <c r="YW1" s="28" t="s">
        <v>1025</v>
      </c>
      <c r="YX1" s="28" t="s">
        <v>1026</v>
      </c>
      <c r="YY1" s="28" t="s">
        <v>1027</v>
      </c>
      <c r="YZ1" s="28" t="s">
        <v>1028</v>
      </c>
      <c r="ZA1" s="28" t="s">
        <v>1029</v>
      </c>
      <c r="ZB1" s="28" t="s">
        <v>1030</v>
      </c>
      <c r="ZC1" s="28" t="s">
        <v>1031</v>
      </c>
      <c r="ZD1" s="28" t="s">
        <v>1032</v>
      </c>
      <c r="ZE1" s="28" t="s">
        <v>1033</v>
      </c>
      <c r="ZF1" s="28" t="s">
        <v>1034</v>
      </c>
      <c r="ZG1" s="28" t="s">
        <v>1035</v>
      </c>
      <c r="ZH1" s="28" t="s">
        <v>1036</v>
      </c>
      <c r="ZI1" s="28" t="s">
        <v>1037</v>
      </c>
      <c r="ZJ1" s="28" t="s">
        <v>1038</v>
      </c>
      <c r="ZK1" s="28" t="s">
        <v>1039</v>
      </c>
      <c r="ZL1" s="28" t="s">
        <v>1040</v>
      </c>
      <c r="ZM1" s="28" t="s">
        <v>1041</v>
      </c>
      <c r="ZN1" s="28" t="s">
        <v>1042</v>
      </c>
      <c r="ZO1" s="28" t="s">
        <v>1043</v>
      </c>
      <c r="ZP1" s="28" t="s">
        <v>1044</v>
      </c>
      <c r="ZQ1" s="28" t="s">
        <v>1045</v>
      </c>
      <c r="ZR1" s="28" t="s">
        <v>1046</v>
      </c>
      <c r="ZS1" s="28" t="s">
        <v>1047</v>
      </c>
      <c r="ZT1" s="28" t="s">
        <v>1048</v>
      </c>
      <c r="ZU1" s="28" t="s">
        <v>1049</v>
      </c>
      <c r="ZV1" s="28" t="s">
        <v>1050</v>
      </c>
      <c r="ZW1" s="28" t="s">
        <v>1051</v>
      </c>
      <c r="ZX1" s="28" t="s">
        <v>1052</v>
      </c>
      <c r="ZY1" s="28" t="s">
        <v>1053</v>
      </c>
      <c r="ZZ1" s="28" t="s">
        <v>1054</v>
      </c>
      <c r="AAA1" s="28" t="s">
        <v>1055</v>
      </c>
      <c r="AAB1" s="28" t="s">
        <v>1056</v>
      </c>
      <c r="AAC1" s="28" t="s">
        <v>1057</v>
      </c>
      <c r="AAD1" s="28" t="s">
        <v>1058</v>
      </c>
      <c r="AAE1" s="28" t="s">
        <v>1059</v>
      </c>
      <c r="AAF1" s="28" t="s">
        <v>1060</v>
      </c>
      <c r="AAG1" s="28" t="s">
        <v>1061</v>
      </c>
      <c r="AAH1" s="28" t="s">
        <v>1062</v>
      </c>
      <c r="AAI1" s="28" t="s">
        <v>1063</v>
      </c>
      <c r="AAJ1" s="28" t="s">
        <v>1064</v>
      </c>
      <c r="AAK1" s="28" t="s">
        <v>1065</v>
      </c>
      <c r="AAL1" s="28" t="s">
        <v>1066</v>
      </c>
      <c r="AAM1" s="28" t="s">
        <v>1067</v>
      </c>
      <c r="AAN1" s="28" t="s">
        <v>1068</v>
      </c>
      <c r="AAO1" s="28" t="s">
        <v>1069</v>
      </c>
      <c r="AAP1" s="28" t="s">
        <v>1070</v>
      </c>
      <c r="AAQ1" s="28" t="s">
        <v>1071</v>
      </c>
      <c r="AAR1" s="28" t="s">
        <v>1072</v>
      </c>
      <c r="AAS1" s="28" t="s">
        <v>1073</v>
      </c>
      <c r="AAT1" s="28" t="s">
        <v>1074</v>
      </c>
      <c r="AAU1" s="28" t="s">
        <v>1075</v>
      </c>
      <c r="AAV1" s="28" t="s">
        <v>1076</v>
      </c>
      <c r="AAW1" s="28" t="s">
        <v>1077</v>
      </c>
      <c r="AAX1" s="28" t="s">
        <v>1078</v>
      </c>
      <c r="AAY1" s="28" t="s">
        <v>1079</v>
      </c>
      <c r="AAZ1" s="28" t="s">
        <v>1080</v>
      </c>
      <c r="ABA1" s="28" t="s">
        <v>1081</v>
      </c>
      <c r="ABB1" s="28" t="s">
        <v>1082</v>
      </c>
      <c r="ABC1" s="28" t="s">
        <v>1083</v>
      </c>
      <c r="ABD1" s="28" t="s">
        <v>1084</v>
      </c>
      <c r="ABE1" s="28" t="s">
        <v>1085</v>
      </c>
      <c r="ABF1" s="28" t="s">
        <v>1086</v>
      </c>
      <c r="ABG1" s="28" t="s">
        <v>1087</v>
      </c>
      <c r="ABH1" s="28" t="s">
        <v>1088</v>
      </c>
      <c r="ABI1" s="28" t="s">
        <v>1089</v>
      </c>
      <c r="ABJ1" s="28" t="s">
        <v>1090</v>
      </c>
      <c r="ABK1" s="28" t="s">
        <v>1091</v>
      </c>
      <c r="ABL1" s="28" t="s">
        <v>1092</v>
      </c>
      <c r="ABM1" s="28" t="s">
        <v>1093</v>
      </c>
      <c r="ABN1" s="28" t="s">
        <v>1094</v>
      </c>
      <c r="ABO1" s="28" t="s">
        <v>1095</v>
      </c>
      <c r="ABP1" s="28" t="s">
        <v>1096</v>
      </c>
      <c r="ABQ1" s="28" t="s">
        <v>1097</v>
      </c>
      <c r="ABR1" s="28" t="s">
        <v>1098</v>
      </c>
      <c r="ABS1" s="28" t="s">
        <v>1099</v>
      </c>
      <c r="ABT1" s="28" t="s">
        <v>1100</v>
      </c>
      <c r="ABU1" s="28" t="s">
        <v>1101</v>
      </c>
      <c r="ABV1" s="28" t="s">
        <v>1102</v>
      </c>
      <c r="ABW1" s="28" t="s">
        <v>1103</v>
      </c>
      <c r="ABX1" s="28" t="s">
        <v>1104</v>
      </c>
      <c r="ABY1" s="28" t="s">
        <v>1105</v>
      </c>
      <c r="ABZ1" s="28" t="s">
        <v>1106</v>
      </c>
      <c r="ACA1" s="28" t="s">
        <v>1107</v>
      </c>
      <c r="ACB1" s="28" t="s">
        <v>1108</v>
      </c>
      <c r="ACC1" s="28" t="s">
        <v>1109</v>
      </c>
      <c r="ACD1" s="28" t="s">
        <v>1110</v>
      </c>
      <c r="ACE1" s="28" t="s">
        <v>1111</v>
      </c>
      <c r="ACF1" s="28" t="s">
        <v>1112</v>
      </c>
      <c r="ACG1" s="28" t="s">
        <v>1113</v>
      </c>
      <c r="ACH1" s="28" t="s">
        <v>1114</v>
      </c>
      <c r="ACI1" s="28" t="s">
        <v>1115</v>
      </c>
      <c r="ACJ1" s="28" t="s">
        <v>1116</v>
      </c>
      <c r="ACK1" s="28" t="s">
        <v>1117</v>
      </c>
      <c r="ACL1" s="28" t="s">
        <v>1118</v>
      </c>
      <c r="ACM1" s="28" t="s">
        <v>1119</v>
      </c>
      <c r="ACN1" s="28" t="s">
        <v>1120</v>
      </c>
      <c r="ACO1" s="28" t="s">
        <v>1121</v>
      </c>
      <c r="ACP1" s="28" t="s">
        <v>1122</v>
      </c>
      <c r="ACQ1" s="28" t="s">
        <v>1123</v>
      </c>
      <c r="ACR1" s="28" t="s">
        <v>1124</v>
      </c>
      <c r="ACS1" s="28" t="s">
        <v>1125</v>
      </c>
      <c r="ACT1" s="28" t="s">
        <v>1126</v>
      </c>
      <c r="ACU1" s="28" t="s">
        <v>1127</v>
      </c>
      <c r="ACV1" s="28" t="s">
        <v>1128</v>
      </c>
      <c r="ACW1" s="28" t="s">
        <v>1129</v>
      </c>
      <c r="ACX1" s="28" t="s">
        <v>1130</v>
      </c>
      <c r="ACY1" s="28" t="s">
        <v>1131</v>
      </c>
      <c r="ACZ1" s="28" t="s">
        <v>1132</v>
      </c>
      <c r="ADA1" s="28" t="s">
        <v>1133</v>
      </c>
      <c r="ADB1" s="28" t="s">
        <v>1134</v>
      </c>
      <c r="ADC1" s="28" t="s">
        <v>1135</v>
      </c>
      <c r="ADD1" s="28" t="s">
        <v>1136</v>
      </c>
      <c r="ADE1" s="28" t="s">
        <v>1137</v>
      </c>
      <c r="ADF1" s="28" t="s">
        <v>1138</v>
      </c>
      <c r="ADG1" s="28" t="s">
        <v>1139</v>
      </c>
      <c r="ADH1" s="28" t="s">
        <v>1140</v>
      </c>
      <c r="ADI1" s="28" t="s">
        <v>1141</v>
      </c>
      <c r="ADJ1" s="28" t="s">
        <v>1142</v>
      </c>
      <c r="ADK1" s="28" t="s">
        <v>1143</v>
      </c>
      <c r="ADL1" s="28" t="s">
        <v>1144</v>
      </c>
      <c r="ADM1" s="28" t="s">
        <v>1145</v>
      </c>
      <c r="ADN1" s="28" t="s">
        <v>1146</v>
      </c>
      <c r="ADO1" s="28" t="s">
        <v>1147</v>
      </c>
      <c r="ADP1" s="28" t="s">
        <v>1148</v>
      </c>
      <c r="ADQ1" s="28" t="s">
        <v>1149</v>
      </c>
      <c r="ADR1" s="28" t="s">
        <v>1150</v>
      </c>
      <c r="ADS1" s="28" t="s">
        <v>1151</v>
      </c>
      <c r="ADT1" s="28" t="s">
        <v>1152</v>
      </c>
      <c r="ADU1" s="28" t="s">
        <v>1153</v>
      </c>
      <c r="ADV1" s="28" t="s">
        <v>1154</v>
      </c>
      <c r="ADW1" s="28" t="s">
        <v>1155</v>
      </c>
      <c r="ADX1" s="28" t="s">
        <v>1156</v>
      </c>
      <c r="ADY1" s="28" t="s">
        <v>1157</v>
      </c>
      <c r="ADZ1" s="28" t="s">
        <v>1158</v>
      </c>
      <c r="AEA1" s="28" t="s">
        <v>1159</v>
      </c>
      <c r="AEB1" s="28" t="s">
        <v>1160</v>
      </c>
      <c r="AEC1" s="28" t="s">
        <v>1161</v>
      </c>
      <c r="AED1" s="28" t="s">
        <v>1162</v>
      </c>
      <c r="AEE1" s="28" t="s">
        <v>1163</v>
      </c>
      <c r="AEF1" s="28" t="s">
        <v>1164</v>
      </c>
      <c r="AEG1" s="28" t="s">
        <v>1165</v>
      </c>
      <c r="AEH1" s="28" t="s">
        <v>1166</v>
      </c>
      <c r="AEI1" s="28" t="s">
        <v>1167</v>
      </c>
      <c r="AEJ1" s="28" t="s">
        <v>1168</v>
      </c>
      <c r="AEK1" s="28" t="s">
        <v>1169</v>
      </c>
      <c r="AEL1" s="28" t="s">
        <v>1170</v>
      </c>
      <c r="AEM1" s="28" t="s">
        <v>1171</v>
      </c>
      <c r="AEN1" s="28" t="s">
        <v>1172</v>
      </c>
      <c r="AEO1" s="28" t="s">
        <v>1173</v>
      </c>
      <c r="AEP1" s="28" t="s">
        <v>1174</v>
      </c>
      <c r="AEQ1" s="28" t="s">
        <v>1175</v>
      </c>
      <c r="AER1" s="28" t="s">
        <v>1176</v>
      </c>
      <c r="AES1" s="28" t="s">
        <v>1177</v>
      </c>
      <c r="AET1" s="28" t="s">
        <v>1178</v>
      </c>
      <c r="AEU1" s="28" t="s">
        <v>1179</v>
      </c>
      <c r="AEV1" s="28" t="s">
        <v>1180</v>
      </c>
      <c r="AEW1" s="28" t="s">
        <v>1181</v>
      </c>
      <c r="AEX1" s="28" t="s">
        <v>1182</v>
      </c>
      <c r="AEY1" s="28" t="s">
        <v>1183</v>
      </c>
      <c r="AEZ1" s="28" t="s">
        <v>1184</v>
      </c>
      <c r="AFA1" s="28" t="s">
        <v>1185</v>
      </c>
      <c r="AFB1" s="28" t="s">
        <v>1186</v>
      </c>
      <c r="AFC1" s="28" t="s">
        <v>1187</v>
      </c>
      <c r="AFD1" s="28" t="s">
        <v>1188</v>
      </c>
      <c r="AFE1" s="28" t="s">
        <v>1189</v>
      </c>
      <c r="AFF1" s="28" t="s">
        <v>1190</v>
      </c>
      <c r="AFG1" s="28" t="s">
        <v>1191</v>
      </c>
      <c r="AFH1" s="28" t="s">
        <v>1192</v>
      </c>
      <c r="AFI1" s="28" t="s">
        <v>1193</v>
      </c>
      <c r="AFJ1" s="28" t="s">
        <v>1194</v>
      </c>
      <c r="AFK1" s="28" t="s">
        <v>1195</v>
      </c>
      <c r="AFL1" s="28" t="s">
        <v>1196</v>
      </c>
      <c r="AFM1" s="28" t="s">
        <v>1197</v>
      </c>
      <c r="AFN1" s="28" t="s">
        <v>1198</v>
      </c>
      <c r="AFO1" s="28" t="s">
        <v>1199</v>
      </c>
      <c r="AFP1" s="28" t="s">
        <v>1200</v>
      </c>
      <c r="AFQ1" s="28" t="s">
        <v>1201</v>
      </c>
      <c r="AFR1" s="28" t="s">
        <v>1202</v>
      </c>
      <c r="AFS1" s="28" t="s">
        <v>1203</v>
      </c>
      <c r="AFT1" s="28" t="s">
        <v>1204</v>
      </c>
      <c r="AFU1" s="28" t="s">
        <v>1205</v>
      </c>
      <c r="AFV1" s="28" t="s">
        <v>1206</v>
      </c>
      <c r="AFW1" s="28" t="s">
        <v>1207</v>
      </c>
      <c r="AFX1" s="28" t="s">
        <v>1208</v>
      </c>
      <c r="AFY1" s="28" t="s">
        <v>1209</v>
      </c>
      <c r="AFZ1" s="28" t="s">
        <v>1210</v>
      </c>
      <c r="AGA1" s="28" t="s">
        <v>1211</v>
      </c>
      <c r="AGB1" s="28" t="s">
        <v>1212</v>
      </c>
      <c r="AGC1" s="28" t="s">
        <v>1213</v>
      </c>
      <c r="AGD1" s="28" t="s">
        <v>1214</v>
      </c>
      <c r="AGE1" s="28" t="s">
        <v>1215</v>
      </c>
      <c r="AGF1" s="28" t="s">
        <v>1216</v>
      </c>
      <c r="AGG1" s="28" t="s">
        <v>1217</v>
      </c>
      <c r="AGH1" s="28" t="s">
        <v>1218</v>
      </c>
      <c r="AGI1" s="28" t="s">
        <v>1219</v>
      </c>
      <c r="AGJ1" s="28" t="s">
        <v>1220</v>
      </c>
      <c r="AGK1" s="28" t="s">
        <v>1221</v>
      </c>
      <c r="AGL1" s="28" t="s">
        <v>1222</v>
      </c>
      <c r="AGM1" s="28" t="s">
        <v>1223</v>
      </c>
      <c r="AGN1" s="28" t="s">
        <v>1224</v>
      </c>
      <c r="AGO1" s="28" t="s">
        <v>1225</v>
      </c>
      <c r="AGP1" s="28" t="s">
        <v>1226</v>
      </c>
      <c r="AGQ1" s="28" t="s">
        <v>1227</v>
      </c>
      <c r="AGR1" s="28" t="s">
        <v>1228</v>
      </c>
      <c r="AGS1" s="28" t="s">
        <v>1229</v>
      </c>
      <c r="AGT1" s="28" t="s">
        <v>1230</v>
      </c>
      <c r="AGU1" s="28" t="s">
        <v>1231</v>
      </c>
      <c r="AGV1" s="28" t="s">
        <v>1232</v>
      </c>
      <c r="AGW1" s="28" t="s">
        <v>1233</v>
      </c>
      <c r="AGX1" s="28" t="s">
        <v>1234</v>
      </c>
      <c r="AGY1" s="28" t="s">
        <v>1235</v>
      </c>
      <c r="AGZ1" s="28" t="s">
        <v>1236</v>
      </c>
      <c r="AHA1" s="28" t="s">
        <v>1237</v>
      </c>
      <c r="AHB1" s="28" t="s">
        <v>1238</v>
      </c>
      <c r="AHC1" s="28" t="s">
        <v>1239</v>
      </c>
      <c r="AHD1" s="28" t="s">
        <v>1240</v>
      </c>
      <c r="AHE1" s="28" t="s">
        <v>1241</v>
      </c>
      <c r="AHF1" s="28" t="s">
        <v>1242</v>
      </c>
      <c r="AHG1" s="28" t="s">
        <v>1243</v>
      </c>
      <c r="AHH1" s="28" t="s">
        <v>1244</v>
      </c>
      <c r="AHI1" s="28" t="s">
        <v>1245</v>
      </c>
      <c r="AHJ1" s="28" t="s">
        <v>1246</v>
      </c>
      <c r="AHK1" s="28" t="s">
        <v>1247</v>
      </c>
      <c r="AHL1" s="28" t="s">
        <v>1248</v>
      </c>
      <c r="AHM1" s="28" t="s">
        <v>1249</v>
      </c>
      <c r="AHN1" s="28" t="s">
        <v>1250</v>
      </c>
      <c r="AHO1" s="28" t="s">
        <v>1251</v>
      </c>
      <c r="AHP1" s="28" t="s">
        <v>1252</v>
      </c>
      <c r="AHQ1" s="28" t="s">
        <v>1253</v>
      </c>
      <c r="AHR1" s="28" t="s">
        <v>1254</v>
      </c>
      <c r="AHS1" s="28" t="s">
        <v>1255</v>
      </c>
      <c r="AHT1" s="28" t="s">
        <v>1256</v>
      </c>
      <c r="AHU1" s="28" t="s">
        <v>1257</v>
      </c>
      <c r="AHV1" s="28" t="s">
        <v>1258</v>
      </c>
      <c r="AHW1" s="28" t="s">
        <v>1259</v>
      </c>
      <c r="AHX1" s="28" t="s">
        <v>1260</v>
      </c>
      <c r="AHY1" s="28" t="s">
        <v>1261</v>
      </c>
      <c r="AHZ1" s="28" t="s">
        <v>1262</v>
      </c>
      <c r="AIA1" s="28" t="s">
        <v>1263</v>
      </c>
      <c r="AIB1" s="28" t="s">
        <v>1264</v>
      </c>
      <c r="AIC1" s="28" t="s">
        <v>1265</v>
      </c>
      <c r="AID1" s="28" t="s">
        <v>1266</v>
      </c>
      <c r="AIE1" s="28" t="s">
        <v>1267</v>
      </c>
      <c r="AIF1" s="28" t="s">
        <v>1268</v>
      </c>
      <c r="AIG1" s="28" t="s">
        <v>1269</v>
      </c>
      <c r="AIH1" s="28" t="s">
        <v>1270</v>
      </c>
      <c r="AII1" s="28" t="s">
        <v>1271</v>
      </c>
      <c r="AIJ1" s="28" t="s">
        <v>1272</v>
      </c>
      <c r="AIK1" s="28" t="s">
        <v>1273</v>
      </c>
      <c r="AIL1" s="28" t="s">
        <v>1274</v>
      </c>
      <c r="AIM1" s="28" t="s">
        <v>1275</v>
      </c>
      <c r="AIN1" s="28" t="s">
        <v>1276</v>
      </c>
      <c r="AIO1" s="28" t="s">
        <v>1277</v>
      </c>
      <c r="AIP1" s="28" t="s">
        <v>1278</v>
      </c>
      <c r="AIQ1" s="28" t="s">
        <v>1279</v>
      </c>
      <c r="AIR1" s="28" t="s">
        <v>1280</v>
      </c>
      <c r="AIS1" s="28" t="s">
        <v>1281</v>
      </c>
      <c r="AIT1" s="28" t="s">
        <v>1282</v>
      </c>
      <c r="AIU1" s="28" t="s">
        <v>1283</v>
      </c>
      <c r="AIV1" s="28" t="s">
        <v>1284</v>
      </c>
      <c r="AIW1" s="28" t="s">
        <v>1285</v>
      </c>
      <c r="AIX1" s="28" t="s">
        <v>1286</v>
      </c>
      <c r="AIY1" s="28" t="s">
        <v>1287</v>
      </c>
      <c r="AIZ1" s="28" t="s">
        <v>1288</v>
      </c>
      <c r="AJA1" s="28" t="s">
        <v>1289</v>
      </c>
      <c r="AJB1" s="28" t="s">
        <v>1290</v>
      </c>
      <c r="AJC1" s="28" t="s">
        <v>1291</v>
      </c>
      <c r="AJD1" s="28" t="s">
        <v>1292</v>
      </c>
      <c r="AJE1" s="28" t="s">
        <v>1293</v>
      </c>
      <c r="AJF1" s="28" t="s">
        <v>1294</v>
      </c>
      <c r="AJG1" s="28" t="s">
        <v>1295</v>
      </c>
      <c r="AJH1" s="28" t="s">
        <v>1296</v>
      </c>
      <c r="AJI1" s="28" t="s">
        <v>1297</v>
      </c>
      <c r="AJJ1" s="28" t="s">
        <v>1298</v>
      </c>
      <c r="AJK1" s="28" t="s">
        <v>1299</v>
      </c>
      <c r="AJL1" s="28" t="s">
        <v>1300</v>
      </c>
      <c r="AJM1" s="28" t="s">
        <v>1301</v>
      </c>
      <c r="AJN1" s="28" t="s">
        <v>1302</v>
      </c>
      <c r="AJO1" s="28" t="s">
        <v>1303</v>
      </c>
      <c r="AJP1" s="28" t="s">
        <v>1304</v>
      </c>
      <c r="AJQ1" s="28" t="s">
        <v>1305</v>
      </c>
      <c r="AJR1" s="28" t="s">
        <v>1306</v>
      </c>
      <c r="AJS1" s="28" t="s">
        <v>1307</v>
      </c>
      <c r="AJT1" s="28" t="s">
        <v>1308</v>
      </c>
      <c r="AJU1" s="28" t="s">
        <v>1309</v>
      </c>
      <c r="AJV1" s="28" t="s">
        <v>1310</v>
      </c>
      <c r="AJW1" s="28" t="s">
        <v>1311</v>
      </c>
      <c r="AJX1" s="28" t="s">
        <v>1312</v>
      </c>
      <c r="AJY1" s="28" t="s">
        <v>1313</v>
      </c>
      <c r="AJZ1" s="28" t="s">
        <v>1314</v>
      </c>
      <c r="AKA1" s="28" t="s">
        <v>1315</v>
      </c>
      <c r="AKB1" s="28" t="s">
        <v>1316</v>
      </c>
      <c r="AKC1" s="28" t="s">
        <v>1317</v>
      </c>
      <c r="AKD1" s="28" t="s">
        <v>1318</v>
      </c>
      <c r="AKE1" s="28" t="s">
        <v>1319</v>
      </c>
      <c r="AKF1" s="28" t="s">
        <v>1320</v>
      </c>
      <c r="AKG1" s="28" t="s">
        <v>1321</v>
      </c>
      <c r="AKH1" s="28" t="s">
        <v>1322</v>
      </c>
      <c r="AKI1" s="28" t="s">
        <v>1323</v>
      </c>
      <c r="AKJ1" s="28" t="s">
        <v>1324</v>
      </c>
      <c r="AKK1" s="28" t="s">
        <v>1325</v>
      </c>
      <c r="AKL1" s="28" t="s">
        <v>1326</v>
      </c>
      <c r="AKM1" s="28" t="s">
        <v>1327</v>
      </c>
      <c r="AKN1" s="28" t="s">
        <v>1328</v>
      </c>
      <c r="AKO1" s="28" t="s">
        <v>1329</v>
      </c>
      <c r="AKP1" s="28" t="s">
        <v>1330</v>
      </c>
      <c r="AKQ1" s="28" t="s">
        <v>1331</v>
      </c>
      <c r="AKR1" s="28" t="s">
        <v>1332</v>
      </c>
      <c r="AKS1" s="28" t="s">
        <v>1333</v>
      </c>
      <c r="AKT1" s="28" t="s">
        <v>1334</v>
      </c>
      <c r="AKU1" s="28" t="s">
        <v>1335</v>
      </c>
      <c r="AKV1" s="28" t="s">
        <v>1336</v>
      </c>
      <c r="AKW1" s="28" t="s">
        <v>1337</v>
      </c>
      <c r="AKX1" s="28" t="s">
        <v>1338</v>
      </c>
      <c r="AKY1" s="28" t="s">
        <v>1339</v>
      </c>
      <c r="AKZ1" s="28" t="s">
        <v>1340</v>
      </c>
      <c r="ALA1" s="28" t="s">
        <v>1341</v>
      </c>
      <c r="ALB1" s="28" t="s">
        <v>1342</v>
      </c>
      <c r="ALC1" s="28" t="s">
        <v>1343</v>
      </c>
      <c r="ALD1" s="28" t="s">
        <v>1344</v>
      </c>
      <c r="ALE1" s="28" t="s">
        <v>1345</v>
      </c>
      <c r="ALF1" s="28" t="s">
        <v>1346</v>
      </c>
      <c r="ALG1" s="28" t="s">
        <v>1347</v>
      </c>
      <c r="ALH1" s="28" t="s">
        <v>1348</v>
      </c>
      <c r="ALI1" s="28" t="s">
        <v>1349</v>
      </c>
      <c r="ALJ1" s="28" t="s">
        <v>1350</v>
      </c>
      <c r="ALK1" s="28" t="s">
        <v>1351</v>
      </c>
      <c r="ALL1" s="28" t="s">
        <v>1352</v>
      </c>
      <c r="ALM1" s="28" t="s">
        <v>1353</v>
      </c>
      <c r="ALN1" s="28" t="s">
        <v>1354</v>
      </c>
      <c r="ALO1" s="28" t="s">
        <v>1355</v>
      </c>
      <c r="ALP1" s="28" t="s">
        <v>1356</v>
      </c>
      <c r="ALQ1" s="28" t="s">
        <v>1357</v>
      </c>
      <c r="ALR1" s="28" t="s">
        <v>1358</v>
      </c>
      <c r="ALS1" s="28" t="s">
        <v>1359</v>
      </c>
      <c r="ALT1" s="28" t="s">
        <v>1360</v>
      </c>
      <c r="ALU1" s="28" t="s">
        <v>1361</v>
      </c>
      <c r="ALV1" s="28" t="s">
        <v>1362</v>
      </c>
      <c r="ALW1" s="28" t="s">
        <v>1363</v>
      </c>
      <c r="ALX1" s="28" t="s">
        <v>1364</v>
      </c>
      <c r="ALY1" s="28" t="s">
        <v>1365</v>
      </c>
      <c r="ALZ1" s="28" t="s">
        <v>1366</v>
      </c>
      <c r="AMA1" s="28" t="s">
        <v>1367</v>
      </c>
      <c r="AMB1" s="28" t="s">
        <v>1368</v>
      </c>
      <c r="AMC1" s="28" t="s">
        <v>1369</v>
      </c>
      <c r="AMD1" s="28" t="s">
        <v>1370</v>
      </c>
      <c r="AME1" s="28" t="s">
        <v>1371</v>
      </c>
      <c r="AMF1" s="28" t="s">
        <v>1372</v>
      </c>
      <c r="AMG1" s="28" t="s">
        <v>1373</v>
      </c>
      <c r="AMH1" s="28" t="s">
        <v>1374</v>
      </c>
      <c r="AMI1" s="28" t="s">
        <v>1375</v>
      </c>
      <c r="AMJ1" s="28" t="s">
        <v>1376</v>
      </c>
      <c r="AMK1" s="28" t="s">
        <v>1377</v>
      </c>
      <c r="AML1" s="28" t="s">
        <v>1378</v>
      </c>
      <c r="AMM1" s="28" t="s">
        <v>1379</v>
      </c>
      <c r="AMN1" s="28" t="s">
        <v>1380</v>
      </c>
      <c r="AMO1" s="28" t="s">
        <v>1381</v>
      </c>
      <c r="AMP1" s="28" t="s">
        <v>1382</v>
      </c>
      <c r="AMQ1" s="28" t="s">
        <v>1383</v>
      </c>
      <c r="AMR1" s="28" t="s">
        <v>1384</v>
      </c>
      <c r="AMS1" s="28" t="s">
        <v>1385</v>
      </c>
      <c r="AMT1" s="28" t="s">
        <v>1386</v>
      </c>
      <c r="AMU1" s="28" t="s">
        <v>1387</v>
      </c>
      <c r="AMV1" s="28" t="s">
        <v>1388</v>
      </c>
      <c r="AMW1" s="28" t="s">
        <v>1389</v>
      </c>
      <c r="AMX1" s="28" t="s">
        <v>1390</v>
      </c>
      <c r="AMY1" s="28" t="s">
        <v>1391</v>
      </c>
      <c r="AMZ1" s="28" t="s">
        <v>1392</v>
      </c>
      <c r="ANA1" s="28" t="s">
        <v>1393</v>
      </c>
      <c r="ANB1" s="28" t="s">
        <v>1394</v>
      </c>
      <c r="ANC1" s="28" t="s">
        <v>1395</v>
      </c>
      <c r="AND1" s="28" t="s">
        <v>1396</v>
      </c>
      <c r="ANE1" s="28" t="s">
        <v>1397</v>
      </c>
      <c r="ANF1" s="28" t="s">
        <v>1398</v>
      </c>
      <c r="ANG1" s="28" t="s">
        <v>1399</v>
      </c>
      <c r="ANH1" s="28" t="s">
        <v>1400</v>
      </c>
      <c r="ANI1" s="28" t="s">
        <v>1401</v>
      </c>
      <c r="ANJ1" s="28" t="s">
        <v>1402</v>
      </c>
      <c r="ANK1" s="28" t="s">
        <v>1403</v>
      </c>
      <c r="ANL1" s="28" t="s">
        <v>1404</v>
      </c>
      <c r="ANM1" s="28" t="s">
        <v>1405</v>
      </c>
      <c r="ANN1" s="28" t="s">
        <v>1406</v>
      </c>
      <c r="ANO1" s="28" t="s">
        <v>1407</v>
      </c>
      <c r="ANP1" s="28" t="s">
        <v>1408</v>
      </c>
      <c r="ANQ1" s="28" t="s">
        <v>1409</v>
      </c>
      <c r="ANR1" s="28" t="s">
        <v>1410</v>
      </c>
      <c r="ANS1" s="28" t="s">
        <v>1411</v>
      </c>
      <c r="ANT1" s="28" t="s">
        <v>1412</v>
      </c>
      <c r="ANU1" s="28" t="s">
        <v>1413</v>
      </c>
      <c r="ANV1" s="28" t="s">
        <v>1414</v>
      </c>
      <c r="ANW1" s="28" t="s">
        <v>1415</v>
      </c>
      <c r="ANX1" s="28" t="s">
        <v>1416</v>
      </c>
      <c r="ANY1" s="28" t="s">
        <v>1417</v>
      </c>
      <c r="ANZ1" s="28" t="s">
        <v>1418</v>
      </c>
      <c r="AOA1" s="28" t="s">
        <v>1419</v>
      </c>
      <c r="AOB1" s="28" t="s">
        <v>1420</v>
      </c>
      <c r="AOC1" s="28" t="s">
        <v>1421</v>
      </c>
      <c r="AOD1" s="28" t="s">
        <v>1422</v>
      </c>
      <c r="AOE1" s="28" t="s">
        <v>1423</v>
      </c>
      <c r="AOF1" s="28" t="s">
        <v>1424</v>
      </c>
      <c r="AOG1" s="28" t="s">
        <v>1425</v>
      </c>
      <c r="AOH1" s="28" t="s">
        <v>1426</v>
      </c>
      <c r="AOI1" s="28" t="s">
        <v>1427</v>
      </c>
      <c r="AOJ1" s="28" t="s">
        <v>1428</v>
      </c>
      <c r="AOK1" s="28" t="s">
        <v>1429</v>
      </c>
      <c r="AOL1" s="28" t="s">
        <v>1430</v>
      </c>
      <c r="AOM1" s="28" t="s">
        <v>1431</v>
      </c>
      <c r="AON1" s="28" t="s">
        <v>1432</v>
      </c>
      <c r="AOO1" s="28" t="s">
        <v>1433</v>
      </c>
      <c r="AOP1" s="28" t="s">
        <v>1434</v>
      </c>
      <c r="AOQ1" s="28" t="s">
        <v>1435</v>
      </c>
      <c r="AOR1" s="28" t="s">
        <v>1436</v>
      </c>
      <c r="AOS1" s="28" t="s">
        <v>1437</v>
      </c>
      <c r="AOT1" s="28" t="s">
        <v>1438</v>
      </c>
      <c r="AOU1" s="28" t="s">
        <v>1439</v>
      </c>
      <c r="AOV1" s="28" t="s">
        <v>1440</v>
      </c>
      <c r="AOW1" s="28" t="s">
        <v>1441</v>
      </c>
      <c r="AOX1" s="28" t="s">
        <v>1442</v>
      </c>
      <c r="AOY1" s="28" t="s">
        <v>1443</v>
      </c>
      <c r="AOZ1" s="28" t="s">
        <v>1444</v>
      </c>
      <c r="APA1" s="28" t="s">
        <v>1445</v>
      </c>
      <c r="APB1" s="28" t="s">
        <v>1446</v>
      </c>
      <c r="APC1" s="28" t="s">
        <v>1447</v>
      </c>
      <c r="APD1" s="28" t="s">
        <v>1448</v>
      </c>
      <c r="APE1" s="28" t="s">
        <v>1449</v>
      </c>
      <c r="APF1" s="28" t="s">
        <v>1450</v>
      </c>
      <c r="APG1" s="28" t="s">
        <v>1451</v>
      </c>
      <c r="APH1" s="28" t="s">
        <v>1452</v>
      </c>
      <c r="API1" s="28" t="s">
        <v>1453</v>
      </c>
      <c r="APJ1" s="28" t="s">
        <v>1454</v>
      </c>
      <c r="APK1" s="28" t="s">
        <v>1455</v>
      </c>
      <c r="APL1" s="28" t="s">
        <v>1456</v>
      </c>
      <c r="APM1" s="28" t="s">
        <v>1457</v>
      </c>
      <c r="APN1" s="28" t="s">
        <v>1458</v>
      </c>
      <c r="APO1" s="28" t="s">
        <v>1459</v>
      </c>
      <c r="APP1" s="28" t="s">
        <v>1460</v>
      </c>
      <c r="APQ1" s="28" t="s">
        <v>1461</v>
      </c>
      <c r="APR1" s="28" t="s">
        <v>1462</v>
      </c>
      <c r="APS1" s="28" t="s">
        <v>1463</v>
      </c>
      <c r="APT1" s="28" t="s">
        <v>1464</v>
      </c>
      <c r="APU1" s="28" t="s">
        <v>1465</v>
      </c>
      <c r="APV1" s="28" t="s">
        <v>1466</v>
      </c>
      <c r="APW1" s="28" t="s">
        <v>1467</v>
      </c>
      <c r="APX1" s="28" t="s">
        <v>1468</v>
      </c>
      <c r="APY1" s="28" t="s">
        <v>1469</v>
      </c>
      <c r="APZ1" s="28" t="s">
        <v>1470</v>
      </c>
      <c r="AQA1" s="28" t="s">
        <v>1471</v>
      </c>
      <c r="AQB1" s="28" t="s">
        <v>1472</v>
      </c>
      <c r="AQC1" s="28" t="s">
        <v>1473</v>
      </c>
      <c r="AQD1" s="28" t="s">
        <v>1474</v>
      </c>
      <c r="AQE1" s="28" t="s">
        <v>1475</v>
      </c>
      <c r="AQF1" s="28" t="s">
        <v>1476</v>
      </c>
      <c r="AQG1" s="28" t="s">
        <v>1477</v>
      </c>
      <c r="AQH1" s="28" t="s">
        <v>1478</v>
      </c>
      <c r="AQI1" s="28" t="s">
        <v>1479</v>
      </c>
      <c r="AQJ1" s="28" t="s">
        <v>1480</v>
      </c>
      <c r="AQK1" s="28" t="s">
        <v>1481</v>
      </c>
      <c r="AQL1" s="28" t="s">
        <v>1482</v>
      </c>
      <c r="AQM1" s="28" t="s">
        <v>1483</v>
      </c>
      <c r="AQN1" s="28" t="s">
        <v>1484</v>
      </c>
      <c r="AQO1" s="28" t="s">
        <v>1485</v>
      </c>
      <c r="AQP1" s="28" t="s">
        <v>1486</v>
      </c>
      <c r="AQQ1" s="28" t="s">
        <v>1487</v>
      </c>
      <c r="AQR1" s="28" t="s">
        <v>1488</v>
      </c>
      <c r="AQS1" s="28" t="s">
        <v>1489</v>
      </c>
      <c r="AQT1" s="28" t="s">
        <v>1490</v>
      </c>
      <c r="AQU1" s="28" t="s">
        <v>1491</v>
      </c>
      <c r="AQV1" s="28" t="s">
        <v>1492</v>
      </c>
      <c r="AQW1" s="28" t="s">
        <v>1493</v>
      </c>
      <c r="AQX1" s="28" t="s">
        <v>1494</v>
      </c>
      <c r="AQY1" s="28" t="s">
        <v>1495</v>
      </c>
      <c r="AQZ1" s="28" t="s">
        <v>1496</v>
      </c>
      <c r="ARA1" s="28" t="s">
        <v>1497</v>
      </c>
      <c r="ARB1" s="28" t="s">
        <v>1498</v>
      </c>
      <c r="ARC1" s="28" t="s">
        <v>1499</v>
      </c>
      <c r="ARD1" s="28" t="s">
        <v>1500</v>
      </c>
      <c r="ARE1" s="28" t="s">
        <v>1501</v>
      </c>
      <c r="ARF1" s="28" t="s">
        <v>1502</v>
      </c>
      <c r="ARG1" s="28" t="s">
        <v>1503</v>
      </c>
      <c r="ARH1" s="28" t="s">
        <v>1504</v>
      </c>
      <c r="ARI1" s="28" t="s">
        <v>1505</v>
      </c>
      <c r="ARJ1" s="28" t="s">
        <v>1506</v>
      </c>
      <c r="ARK1" s="28" t="s">
        <v>1507</v>
      </c>
      <c r="ARL1" s="28" t="s">
        <v>1508</v>
      </c>
      <c r="ARM1" s="28" t="s">
        <v>1509</v>
      </c>
      <c r="ARN1" s="28" t="s">
        <v>1510</v>
      </c>
      <c r="ARO1" s="28" t="s">
        <v>1511</v>
      </c>
      <c r="ARP1" s="28" t="s">
        <v>1512</v>
      </c>
      <c r="ARQ1" s="28" t="s">
        <v>1513</v>
      </c>
      <c r="ARR1" s="28" t="s">
        <v>1514</v>
      </c>
      <c r="ARS1" s="28" t="s">
        <v>1515</v>
      </c>
      <c r="ART1" s="28" t="s">
        <v>1516</v>
      </c>
      <c r="ARU1" s="28" t="s">
        <v>1517</v>
      </c>
      <c r="ARV1" s="28" t="s">
        <v>1518</v>
      </c>
      <c r="ARW1" s="28" t="s">
        <v>1519</v>
      </c>
      <c r="ARX1" s="28" t="s">
        <v>1520</v>
      </c>
      <c r="ARY1" s="28" t="s">
        <v>1521</v>
      </c>
      <c r="ARZ1" s="28" t="s">
        <v>1522</v>
      </c>
      <c r="ASA1" s="28" t="s">
        <v>1523</v>
      </c>
      <c r="ASB1" s="28" t="s">
        <v>1524</v>
      </c>
      <c r="ASC1" s="28" t="s">
        <v>1525</v>
      </c>
      <c r="ASD1" s="28" t="s">
        <v>1526</v>
      </c>
      <c r="ASE1" s="28" t="s">
        <v>1527</v>
      </c>
      <c r="ASF1" s="28" t="s">
        <v>1528</v>
      </c>
      <c r="ASG1" s="28" t="s">
        <v>1529</v>
      </c>
      <c r="ASH1" s="28" t="s">
        <v>1530</v>
      </c>
      <c r="ASI1" s="28" t="s">
        <v>1531</v>
      </c>
      <c r="ASJ1" s="28" t="s">
        <v>1532</v>
      </c>
      <c r="ASK1" s="28" t="s">
        <v>1533</v>
      </c>
      <c r="ASL1" s="28" t="s">
        <v>1534</v>
      </c>
      <c r="ASM1" s="28" t="s">
        <v>1535</v>
      </c>
      <c r="ASN1" s="28" t="s">
        <v>1536</v>
      </c>
      <c r="ASO1" s="28" t="s">
        <v>1537</v>
      </c>
      <c r="ASP1" s="28" t="s">
        <v>1538</v>
      </c>
      <c r="ASQ1" s="28" t="s">
        <v>1539</v>
      </c>
      <c r="ASR1" s="28" t="s">
        <v>1540</v>
      </c>
      <c r="ASS1" s="28" t="s">
        <v>1541</v>
      </c>
      <c r="AST1" s="28" t="s">
        <v>1542</v>
      </c>
      <c r="ASU1" s="28" t="s">
        <v>1543</v>
      </c>
      <c r="ASV1" s="28" t="s">
        <v>1544</v>
      </c>
      <c r="ASW1" s="28" t="s">
        <v>1545</v>
      </c>
      <c r="ASX1" s="28" t="s">
        <v>1546</v>
      </c>
      <c r="ASY1" s="28" t="s">
        <v>1547</v>
      </c>
      <c r="ASZ1" s="28" t="s">
        <v>1548</v>
      </c>
      <c r="ATA1" s="28" t="s">
        <v>1549</v>
      </c>
      <c r="ATB1" s="28" t="s">
        <v>1550</v>
      </c>
      <c r="ATC1" s="28" t="s">
        <v>1551</v>
      </c>
      <c r="ATD1" s="28" t="s">
        <v>1552</v>
      </c>
      <c r="ATE1" s="28" t="s">
        <v>1553</v>
      </c>
      <c r="ATF1" s="28" t="s">
        <v>1554</v>
      </c>
      <c r="ATG1" s="28" t="s">
        <v>1555</v>
      </c>
      <c r="ATH1" s="28" t="s">
        <v>1556</v>
      </c>
      <c r="ATI1" s="28" t="s">
        <v>1557</v>
      </c>
      <c r="ATJ1" s="28" t="s">
        <v>1558</v>
      </c>
      <c r="ATK1" s="28" t="s">
        <v>1559</v>
      </c>
      <c r="ATL1" s="28" t="s">
        <v>1560</v>
      </c>
      <c r="ATM1" s="28" t="s">
        <v>1561</v>
      </c>
      <c r="ATN1" s="28" t="s">
        <v>1562</v>
      </c>
      <c r="ATO1" s="28" t="s">
        <v>1563</v>
      </c>
      <c r="ATP1" s="28" t="s">
        <v>1564</v>
      </c>
      <c r="ATQ1" s="28" t="s">
        <v>1565</v>
      </c>
      <c r="ATR1" s="28" t="s">
        <v>1566</v>
      </c>
      <c r="ATS1" s="28" t="s">
        <v>1567</v>
      </c>
      <c r="ATT1" s="28" t="s">
        <v>1568</v>
      </c>
      <c r="ATU1" s="28" t="s">
        <v>1569</v>
      </c>
      <c r="ATV1" s="28" t="s">
        <v>1570</v>
      </c>
      <c r="ATW1" s="28" t="s">
        <v>1571</v>
      </c>
      <c r="ATX1" s="28" t="s">
        <v>1572</v>
      </c>
      <c r="ATY1" s="28" t="s">
        <v>1573</v>
      </c>
      <c r="ATZ1" s="28" t="s">
        <v>1574</v>
      </c>
      <c r="AUA1" s="28" t="s">
        <v>1575</v>
      </c>
      <c r="AUB1" s="28" t="s">
        <v>1576</v>
      </c>
      <c r="AUC1" s="28" t="s">
        <v>1577</v>
      </c>
      <c r="AUD1" s="28" t="s">
        <v>1578</v>
      </c>
      <c r="AUE1" s="28" t="s">
        <v>1579</v>
      </c>
      <c r="AUF1" s="28" t="s">
        <v>1580</v>
      </c>
      <c r="AUG1" s="28" t="s">
        <v>1581</v>
      </c>
      <c r="AUH1" s="28" t="s">
        <v>1582</v>
      </c>
      <c r="AUI1" s="28" t="s">
        <v>1583</v>
      </c>
      <c r="AUJ1" s="28" t="s">
        <v>1584</v>
      </c>
      <c r="AUK1" s="28" t="s">
        <v>1585</v>
      </c>
      <c r="AUL1" s="28" t="s">
        <v>1586</v>
      </c>
      <c r="AUM1" s="28" t="s">
        <v>1587</v>
      </c>
      <c r="AUN1" s="28" t="s">
        <v>1588</v>
      </c>
      <c r="AUO1" s="28" t="s">
        <v>1589</v>
      </c>
      <c r="AUP1" s="28" t="s">
        <v>1590</v>
      </c>
      <c r="AUQ1" s="28" t="s">
        <v>1591</v>
      </c>
      <c r="AUR1" s="28" t="s">
        <v>1592</v>
      </c>
      <c r="AUS1" s="28" t="s">
        <v>1593</v>
      </c>
      <c r="AUT1" s="28" t="s">
        <v>1594</v>
      </c>
      <c r="AUU1" s="28" t="s">
        <v>1595</v>
      </c>
      <c r="AUV1" s="28" t="s">
        <v>1596</v>
      </c>
      <c r="AUW1" s="28" t="s">
        <v>1597</v>
      </c>
      <c r="AUX1" s="28" t="s">
        <v>1598</v>
      </c>
      <c r="AUY1" s="28" t="s">
        <v>1599</v>
      </c>
      <c r="AUZ1" s="28" t="s">
        <v>1600</v>
      </c>
      <c r="AVA1" s="28" t="s">
        <v>1601</v>
      </c>
      <c r="AVB1" s="28" t="s">
        <v>1602</v>
      </c>
      <c r="AVC1" s="28" t="s">
        <v>1603</v>
      </c>
      <c r="AVD1" s="28" t="s">
        <v>1604</v>
      </c>
      <c r="AVE1" s="28" t="s">
        <v>1605</v>
      </c>
      <c r="AVF1" s="28" t="s">
        <v>1606</v>
      </c>
      <c r="AVG1" s="28" t="s">
        <v>1607</v>
      </c>
      <c r="AVH1" s="28" t="s">
        <v>1608</v>
      </c>
      <c r="AVI1" s="28" t="s">
        <v>1609</v>
      </c>
      <c r="AVJ1" s="28" t="s">
        <v>1610</v>
      </c>
      <c r="AVK1" s="28" t="s">
        <v>1611</v>
      </c>
      <c r="AVL1" s="28" t="s">
        <v>1612</v>
      </c>
      <c r="AVM1" s="28" t="s">
        <v>1613</v>
      </c>
      <c r="AVN1" s="28" t="s">
        <v>1614</v>
      </c>
      <c r="AVO1" s="28" t="s">
        <v>1615</v>
      </c>
      <c r="AVP1" s="28" t="s">
        <v>1616</v>
      </c>
      <c r="AVQ1" s="28" t="s">
        <v>1617</v>
      </c>
      <c r="AVR1" s="28" t="s">
        <v>1618</v>
      </c>
      <c r="AVS1" s="28" t="s">
        <v>1619</v>
      </c>
      <c r="AVT1" s="28" t="s">
        <v>1620</v>
      </c>
      <c r="AVU1" s="28" t="s">
        <v>1621</v>
      </c>
      <c r="AVV1" s="28" t="s">
        <v>1622</v>
      </c>
      <c r="AVW1" s="28" t="s">
        <v>1623</v>
      </c>
      <c r="AVX1" s="28" t="s">
        <v>1624</v>
      </c>
      <c r="AVY1" s="28" t="s">
        <v>1625</v>
      </c>
      <c r="AVZ1" s="28" t="s">
        <v>1626</v>
      </c>
      <c r="AWA1" s="28" t="s">
        <v>1627</v>
      </c>
      <c r="AWB1" s="28" t="s">
        <v>1628</v>
      </c>
      <c r="AWC1" s="28" t="s">
        <v>1629</v>
      </c>
      <c r="AWD1" s="28" t="s">
        <v>1630</v>
      </c>
      <c r="AWE1" s="28" t="s">
        <v>1631</v>
      </c>
      <c r="AWF1" s="28" t="s">
        <v>1632</v>
      </c>
      <c r="AWG1" s="28" t="s">
        <v>1633</v>
      </c>
      <c r="AWH1" s="28" t="s">
        <v>1634</v>
      </c>
      <c r="AWI1" s="28" t="s">
        <v>1635</v>
      </c>
      <c r="AWJ1" s="28" t="s">
        <v>1636</v>
      </c>
      <c r="AWK1" s="28" t="s">
        <v>1637</v>
      </c>
      <c r="AWL1" s="28" t="s">
        <v>1638</v>
      </c>
      <c r="AWM1" s="28" t="s">
        <v>1639</v>
      </c>
      <c r="AWN1" s="28" t="s">
        <v>1640</v>
      </c>
      <c r="AWO1" s="28" t="s">
        <v>1641</v>
      </c>
      <c r="AWP1" s="28" t="s">
        <v>1642</v>
      </c>
      <c r="AWQ1" s="28" t="s">
        <v>1643</v>
      </c>
      <c r="AWR1" s="28" t="s">
        <v>1644</v>
      </c>
      <c r="AWS1" s="28" t="s">
        <v>1645</v>
      </c>
      <c r="AWT1" s="28" t="s">
        <v>1646</v>
      </c>
      <c r="AWU1" s="28" t="s">
        <v>1647</v>
      </c>
      <c r="AWV1" s="28" t="s">
        <v>1648</v>
      </c>
      <c r="AWW1" s="28" t="s">
        <v>1649</v>
      </c>
      <c r="AWX1" s="28" t="s">
        <v>1650</v>
      </c>
      <c r="AWY1" s="28" t="s">
        <v>1651</v>
      </c>
      <c r="AWZ1" s="28" t="s">
        <v>1652</v>
      </c>
      <c r="AXA1" s="28" t="s">
        <v>1653</v>
      </c>
      <c r="AXB1" s="28" t="s">
        <v>1654</v>
      </c>
      <c r="AXC1" s="28" t="s">
        <v>1655</v>
      </c>
      <c r="AXD1" s="28" t="s">
        <v>1656</v>
      </c>
      <c r="AXE1" s="28" t="s">
        <v>1657</v>
      </c>
      <c r="AXF1" s="28" t="s">
        <v>1658</v>
      </c>
      <c r="AXG1" s="28" t="s">
        <v>1659</v>
      </c>
      <c r="AXH1" s="28" t="s">
        <v>1660</v>
      </c>
      <c r="AXI1" s="28" t="s">
        <v>1661</v>
      </c>
      <c r="AXJ1" s="28" t="s">
        <v>1662</v>
      </c>
      <c r="AXK1" s="28" t="s">
        <v>1663</v>
      </c>
      <c r="AXL1" s="28" t="s">
        <v>1664</v>
      </c>
      <c r="AXM1" s="28" t="s">
        <v>1665</v>
      </c>
      <c r="AXN1" s="28" t="s">
        <v>1666</v>
      </c>
      <c r="AXO1" s="28" t="s">
        <v>1667</v>
      </c>
      <c r="AXP1" s="28" t="s">
        <v>1668</v>
      </c>
      <c r="AXQ1" s="28" t="s">
        <v>1669</v>
      </c>
      <c r="AXR1" s="28" t="s">
        <v>1670</v>
      </c>
      <c r="AXS1" s="28" t="s">
        <v>1671</v>
      </c>
      <c r="AXT1" s="28" t="s">
        <v>1672</v>
      </c>
      <c r="AXU1" s="28" t="s">
        <v>1673</v>
      </c>
      <c r="AXV1" s="28" t="s">
        <v>1674</v>
      </c>
      <c r="AXW1" s="28" t="s">
        <v>1675</v>
      </c>
      <c r="AXX1" s="28" t="s">
        <v>1676</v>
      </c>
      <c r="AXY1" s="28" t="s">
        <v>1677</v>
      </c>
      <c r="AXZ1" s="28" t="s">
        <v>1678</v>
      </c>
      <c r="AYA1" s="28" t="s">
        <v>1679</v>
      </c>
      <c r="AYB1" s="28" t="s">
        <v>1680</v>
      </c>
      <c r="AYC1" s="28" t="s">
        <v>1681</v>
      </c>
      <c r="AYD1" s="28" t="s">
        <v>1682</v>
      </c>
      <c r="AYE1" s="28" t="s">
        <v>1683</v>
      </c>
      <c r="AYF1" s="28" t="s">
        <v>1684</v>
      </c>
      <c r="AYG1" s="28" t="s">
        <v>1685</v>
      </c>
      <c r="AYH1" s="28" t="s">
        <v>1686</v>
      </c>
      <c r="AYI1" s="28" t="s">
        <v>1687</v>
      </c>
      <c r="AYJ1" s="28" t="s">
        <v>1688</v>
      </c>
      <c r="AYK1" s="28" t="s">
        <v>1689</v>
      </c>
      <c r="AYL1" s="28" t="s">
        <v>1690</v>
      </c>
      <c r="AYM1" s="28" t="s">
        <v>1691</v>
      </c>
      <c r="AYN1" s="28" t="s">
        <v>1692</v>
      </c>
      <c r="AYO1" s="28" t="s">
        <v>1693</v>
      </c>
      <c r="AYP1" s="28" t="s">
        <v>1694</v>
      </c>
      <c r="AYQ1" s="28" t="s">
        <v>1695</v>
      </c>
      <c r="AYR1" s="28" t="s">
        <v>1696</v>
      </c>
      <c r="AYS1" s="28" t="s">
        <v>1697</v>
      </c>
      <c r="AYT1" s="28" t="s">
        <v>1698</v>
      </c>
      <c r="AYU1" s="28" t="s">
        <v>1699</v>
      </c>
      <c r="AYV1" s="28" t="s">
        <v>1700</v>
      </c>
      <c r="AYW1" s="28" t="s">
        <v>1701</v>
      </c>
      <c r="AYX1" s="28" t="s">
        <v>1702</v>
      </c>
      <c r="AYY1" s="28" t="s">
        <v>1703</v>
      </c>
      <c r="AYZ1" s="28" t="s">
        <v>1704</v>
      </c>
      <c r="AZA1" s="28" t="s">
        <v>1705</v>
      </c>
      <c r="AZB1" s="28" t="s">
        <v>1706</v>
      </c>
      <c r="AZC1" s="28" t="s">
        <v>1707</v>
      </c>
      <c r="AZD1" s="28" t="s">
        <v>1708</v>
      </c>
      <c r="AZE1" s="28" t="s">
        <v>1709</v>
      </c>
      <c r="AZF1" s="28" t="s">
        <v>1710</v>
      </c>
      <c r="AZG1" s="28" t="s">
        <v>1711</v>
      </c>
      <c r="AZH1" s="28" t="s">
        <v>1712</v>
      </c>
      <c r="AZI1" s="28" t="s">
        <v>1713</v>
      </c>
      <c r="AZJ1" s="28" t="s">
        <v>1714</v>
      </c>
      <c r="AZK1" s="28" t="s">
        <v>1715</v>
      </c>
      <c r="AZL1" s="28" t="s">
        <v>1716</v>
      </c>
      <c r="AZM1" s="28" t="s">
        <v>1717</v>
      </c>
      <c r="AZN1" s="28" t="s">
        <v>1718</v>
      </c>
      <c r="AZO1" s="28" t="s">
        <v>1719</v>
      </c>
      <c r="AZP1" s="28" t="s">
        <v>1720</v>
      </c>
      <c r="AZQ1" s="28" t="s">
        <v>1721</v>
      </c>
      <c r="AZR1" s="28" t="s">
        <v>1722</v>
      </c>
      <c r="AZS1" s="28" t="s">
        <v>1723</v>
      </c>
      <c r="AZT1" s="28" t="s">
        <v>1724</v>
      </c>
      <c r="AZU1" s="28" t="s">
        <v>1725</v>
      </c>
      <c r="AZV1" s="28" t="s">
        <v>1726</v>
      </c>
      <c r="AZW1" s="28" t="s">
        <v>1727</v>
      </c>
      <c r="AZX1" s="28" t="s">
        <v>1728</v>
      </c>
      <c r="AZY1" s="28" t="s">
        <v>1729</v>
      </c>
      <c r="AZZ1" s="28" t="s">
        <v>1730</v>
      </c>
      <c r="BAA1" s="28" t="s">
        <v>1731</v>
      </c>
      <c r="BAB1" s="28" t="s">
        <v>1732</v>
      </c>
      <c r="BAC1" s="28" t="s">
        <v>1733</v>
      </c>
      <c r="BAD1" s="28" t="s">
        <v>1734</v>
      </c>
      <c r="BAE1" s="28" t="s">
        <v>1735</v>
      </c>
      <c r="BAF1" s="28" t="s">
        <v>1736</v>
      </c>
      <c r="BAG1" s="28" t="s">
        <v>1737</v>
      </c>
      <c r="BAH1" s="28" t="s">
        <v>1738</v>
      </c>
      <c r="BAI1" s="28" t="s">
        <v>1739</v>
      </c>
      <c r="BAJ1" s="28" t="s">
        <v>1740</v>
      </c>
      <c r="BAK1" s="28" t="s">
        <v>1741</v>
      </c>
      <c r="BAL1" s="28" t="s">
        <v>1742</v>
      </c>
      <c r="BAM1" s="28" t="s">
        <v>1743</v>
      </c>
      <c r="BAN1" s="28" t="s">
        <v>1744</v>
      </c>
      <c r="BAO1" s="28" t="s">
        <v>1745</v>
      </c>
      <c r="BAP1" s="28" t="s">
        <v>1746</v>
      </c>
      <c r="BAQ1" s="28" t="s">
        <v>1747</v>
      </c>
      <c r="BAR1" s="28" t="s">
        <v>1748</v>
      </c>
      <c r="BAS1" s="28" t="s">
        <v>1749</v>
      </c>
      <c r="BAT1" s="28" t="s">
        <v>1750</v>
      </c>
      <c r="BAU1" s="28" t="s">
        <v>1751</v>
      </c>
      <c r="BAV1" s="28" t="s">
        <v>1752</v>
      </c>
      <c r="BAW1" s="28" t="s">
        <v>1753</v>
      </c>
      <c r="BAX1" s="28" t="s">
        <v>1754</v>
      </c>
      <c r="BAY1" s="28" t="s">
        <v>1755</v>
      </c>
      <c r="BAZ1" s="28" t="s">
        <v>1756</v>
      </c>
      <c r="BBA1" s="28" t="s">
        <v>1757</v>
      </c>
      <c r="BBB1" s="28" t="s">
        <v>1758</v>
      </c>
      <c r="BBC1" s="28" t="s">
        <v>1759</v>
      </c>
      <c r="BBD1" s="28" t="s">
        <v>1760</v>
      </c>
      <c r="BBE1" s="28" t="s">
        <v>1761</v>
      </c>
      <c r="BBF1" s="28" t="s">
        <v>1762</v>
      </c>
      <c r="BBG1" s="28" t="s">
        <v>1763</v>
      </c>
      <c r="BBH1" s="28" t="s">
        <v>1764</v>
      </c>
      <c r="BBI1" s="28" t="s">
        <v>1765</v>
      </c>
      <c r="BBJ1" s="28" t="s">
        <v>1766</v>
      </c>
      <c r="BBK1" s="28" t="s">
        <v>1767</v>
      </c>
      <c r="BBL1" s="28" t="s">
        <v>1768</v>
      </c>
      <c r="BBM1" s="28" t="s">
        <v>1769</v>
      </c>
      <c r="BBN1" s="28" t="s">
        <v>1770</v>
      </c>
      <c r="BBO1" s="28" t="s">
        <v>1771</v>
      </c>
      <c r="BBP1" s="28" t="s">
        <v>1772</v>
      </c>
      <c r="BBQ1" s="28" t="s">
        <v>1773</v>
      </c>
      <c r="BBR1" s="28" t="s">
        <v>1774</v>
      </c>
      <c r="BBS1" s="28" t="s">
        <v>1775</v>
      </c>
      <c r="BBT1" s="28" t="s">
        <v>1776</v>
      </c>
      <c r="BBU1" s="28" t="s">
        <v>1777</v>
      </c>
      <c r="BBV1" s="28" t="s">
        <v>1778</v>
      </c>
      <c r="BBW1" s="28" t="s">
        <v>1779</v>
      </c>
      <c r="BBX1" s="28" t="s">
        <v>1780</v>
      </c>
      <c r="BBY1" s="28" t="s">
        <v>1781</v>
      </c>
      <c r="BBZ1" s="28" t="s">
        <v>1782</v>
      </c>
      <c r="BCA1" s="28" t="s">
        <v>1783</v>
      </c>
      <c r="BCB1" s="28" t="s">
        <v>1784</v>
      </c>
      <c r="BCC1" s="28" t="s">
        <v>1785</v>
      </c>
      <c r="BCD1" s="28" t="s">
        <v>1786</v>
      </c>
      <c r="BCE1" s="28" t="s">
        <v>1787</v>
      </c>
      <c r="BCF1" s="28" t="s">
        <v>1788</v>
      </c>
      <c r="BCG1" s="28" t="s">
        <v>1789</v>
      </c>
      <c r="BCH1" s="28" t="s">
        <v>1790</v>
      </c>
      <c r="BCI1" s="28" t="s">
        <v>1791</v>
      </c>
      <c r="BCJ1" s="28" t="s">
        <v>1792</v>
      </c>
      <c r="BCK1" s="28" t="s">
        <v>1793</v>
      </c>
      <c r="BCL1" s="28" t="s">
        <v>1794</v>
      </c>
      <c r="BCM1" s="28" t="s">
        <v>1795</v>
      </c>
      <c r="BCN1" s="28" t="s">
        <v>1796</v>
      </c>
      <c r="BCO1" s="28" t="s">
        <v>1797</v>
      </c>
      <c r="BCP1" s="28" t="s">
        <v>1798</v>
      </c>
      <c r="BCQ1" s="28" t="s">
        <v>1799</v>
      </c>
      <c r="BCR1" s="28" t="s">
        <v>1800</v>
      </c>
      <c r="BCS1" s="28" t="s">
        <v>1801</v>
      </c>
      <c r="BCT1" s="28" t="s">
        <v>1802</v>
      </c>
      <c r="BCU1" s="28" t="s">
        <v>1803</v>
      </c>
      <c r="BCV1" s="28" t="s">
        <v>1804</v>
      </c>
      <c r="BCW1" s="28" t="s">
        <v>1805</v>
      </c>
      <c r="BCX1" s="28" t="s">
        <v>1806</v>
      </c>
      <c r="BCY1" s="28" t="s">
        <v>1807</v>
      </c>
      <c r="BCZ1" s="28" t="s">
        <v>1808</v>
      </c>
      <c r="BDA1" s="28" t="s">
        <v>1809</v>
      </c>
      <c r="BDB1" s="28" t="s">
        <v>1810</v>
      </c>
      <c r="BDC1" s="28" t="s">
        <v>1811</v>
      </c>
      <c r="BDD1" s="28" t="s">
        <v>1812</v>
      </c>
      <c r="BDE1" s="28" t="s">
        <v>1813</v>
      </c>
      <c r="BDF1" s="28" t="s">
        <v>1814</v>
      </c>
      <c r="BDG1" s="28" t="s">
        <v>1815</v>
      </c>
      <c r="BDH1" s="28" t="s">
        <v>1816</v>
      </c>
      <c r="BDI1" s="28" t="s">
        <v>1817</v>
      </c>
      <c r="BDJ1" s="28" t="s">
        <v>1818</v>
      </c>
      <c r="BDK1" s="28" t="s">
        <v>1819</v>
      </c>
      <c r="BDL1" s="28" t="s">
        <v>1820</v>
      </c>
      <c r="BDM1" s="28" t="s">
        <v>1821</v>
      </c>
      <c r="BDN1" s="28" t="s">
        <v>1822</v>
      </c>
      <c r="BDO1" s="28" t="s">
        <v>1823</v>
      </c>
      <c r="BDP1" s="28" t="s">
        <v>1824</v>
      </c>
      <c r="BDQ1" s="28" t="s">
        <v>1825</v>
      </c>
      <c r="BDR1" s="28" t="s">
        <v>1826</v>
      </c>
      <c r="BDS1" s="28" t="s">
        <v>1827</v>
      </c>
      <c r="BDT1" s="28" t="s">
        <v>1828</v>
      </c>
      <c r="BDU1" s="28" t="s">
        <v>1829</v>
      </c>
      <c r="BDV1" s="28" t="s">
        <v>1830</v>
      </c>
      <c r="BDW1" s="28" t="s">
        <v>1831</v>
      </c>
      <c r="BDX1" s="28" t="s">
        <v>1832</v>
      </c>
      <c r="BDY1" s="28" t="s">
        <v>1833</v>
      </c>
      <c r="BDZ1" s="28" t="s">
        <v>1834</v>
      </c>
      <c r="BEA1" s="28" t="s">
        <v>1835</v>
      </c>
      <c r="BEB1" s="28" t="s">
        <v>1836</v>
      </c>
      <c r="BEC1" s="28" t="s">
        <v>1837</v>
      </c>
      <c r="BED1" s="28" t="s">
        <v>1838</v>
      </c>
      <c r="BEE1" s="28" t="s">
        <v>1839</v>
      </c>
      <c r="BEF1" s="28" t="s">
        <v>1840</v>
      </c>
      <c r="BEG1" s="28" t="s">
        <v>1841</v>
      </c>
      <c r="BEH1" s="28" t="s">
        <v>1842</v>
      </c>
      <c r="BEI1" s="28" t="s">
        <v>1843</v>
      </c>
      <c r="BEJ1" s="28" t="s">
        <v>1844</v>
      </c>
      <c r="BEK1" s="28" t="s">
        <v>1845</v>
      </c>
      <c r="BEL1" s="28" t="s">
        <v>1846</v>
      </c>
      <c r="BEM1" s="28" t="s">
        <v>1847</v>
      </c>
      <c r="BEN1" s="28" t="s">
        <v>1848</v>
      </c>
      <c r="BEO1" s="28" t="s">
        <v>1849</v>
      </c>
      <c r="BEP1" s="28" t="s">
        <v>1850</v>
      </c>
      <c r="BEQ1" s="28" t="s">
        <v>1851</v>
      </c>
      <c r="BER1" s="28" t="s">
        <v>1852</v>
      </c>
      <c r="BES1" s="28" t="s">
        <v>1853</v>
      </c>
      <c r="BET1" s="28" t="s">
        <v>1854</v>
      </c>
      <c r="BEU1" s="28" t="s">
        <v>1855</v>
      </c>
      <c r="BEV1" s="28" t="s">
        <v>1856</v>
      </c>
      <c r="BEW1" s="28" t="s">
        <v>1857</v>
      </c>
      <c r="BEX1" s="28" t="s">
        <v>1858</v>
      </c>
      <c r="BEY1" s="28" t="s">
        <v>1859</v>
      </c>
      <c r="BEZ1" s="28" t="s">
        <v>1860</v>
      </c>
      <c r="BFA1" s="28" t="s">
        <v>1861</v>
      </c>
      <c r="BFB1" s="28" t="s">
        <v>1862</v>
      </c>
      <c r="BFC1" s="28" t="s">
        <v>1863</v>
      </c>
      <c r="BFD1" s="28" t="s">
        <v>1864</v>
      </c>
      <c r="BFE1" s="28" t="s">
        <v>1865</v>
      </c>
      <c r="BFF1" s="28" t="s">
        <v>1866</v>
      </c>
      <c r="BFG1" s="28" t="s">
        <v>1867</v>
      </c>
      <c r="BFH1" s="28" t="s">
        <v>1868</v>
      </c>
      <c r="BFI1" s="28" t="s">
        <v>1869</v>
      </c>
      <c r="BFJ1" s="28" t="s">
        <v>1870</v>
      </c>
      <c r="BFK1" s="28" t="s">
        <v>1871</v>
      </c>
      <c r="BFL1" s="28" t="s">
        <v>1872</v>
      </c>
      <c r="BFM1" s="28" t="s">
        <v>1873</v>
      </c>
      <c r="BFN1" s="28" t="s">
        <v>1874</v>
      </c>
      <c r="BFO1" s="28" t="s">
        <v>1875</v>
      </c>
      <c r="BFP1" s="28" t="s">
        <v>1876</v>
      </c>
      <c r="BFQ1" s="28" t="s">
        <v>1877</v>
      </c>
      <c r="BFR1" s="28" t="s">
        <v>1878</v>
      </c>
      <c r="BFS1" s="28" t="s">
        <v>1879</v>
      </c>
      <c r="BFT1" s="28" t="s">
        <v>1880</v>
      </c>
      <c r="BFU1" s="28" t="s">
        <v>1881</v>
      </c>
      <c r="BFV1" s="28" t="s">
        <v>1882</v>
      </c>
      <c r="BFW1" s="28" t="s">
        <v>1883</v>
      </c>
      <c r="BFX1" s="28" t="s">
        <v>1884</v>
      </c>
      <c r="BFY1" s="28" t="s">
        <v>1885</v>
      </c>
      <c r="BFZ1" s="28" t="s">
        <v>1886</v>
      </c>
      <c r="BGA1" s="28" t="s">
        <v>1887</v>
      </c>
      <c r="BGB1" s="28" t="s">
        <v>1888</v>
      </c>
      <c r="BGC1" s="28" t="s">
        <v>1889</v>
      </c>
      <c r="BGD1" s="28" t="s">
        <v>1890</v>
      </c>
      <c r="BGE1" s="28" t="s">
        <v>1891</v>
      </c>
      <c r="BGF1" s="28" t="s">
        <v>1892</v>
      </c>
      <c r="BGG1" s="28" t="s">
        <v>1893</v>
      </c>
      <c r="BGH1" s="28" t="s">
        <v>1894</v>
      </c>
      <c r="BGI1" s="28" t="s">
        <v>1895</v>
      </c>
      <c r="BGJ1" s="28" t="s">
        <v>1896</v>
      </c>
      <c r="BGK1" s="28" t="s">
        <v>1897</v>
      </c>
      <c r="BGL1" s="28" t="s">
        <v>1898</v>
      </c>
      <c r="BGM1" s="28" t="s">
        <v>1899</v>
      </c>
      <c r="BGN1" s="28" t="s">
        <v>1900</v>
      </c>
      <c r="BGO1" s="28" t="s">
        <v>1901</v>
      </c>
      <c r="BGP1" s="28" t="s">
        <v>1902</v>
      </c>
      <c r="BGQ1" s="28" t="s">
        <v>1903</v>
      </c>
      <c r="BGR1" s="28" t="s">
        <v>1904</v>
      </c>
      <c r="BGS1" s="28" t="s">
        <v>1905</v>
      </c>
      <c r="BGT1" s="28" t="s">
        <v>1906</v>
      </c>
      <c r="BGU1" s="28" t="s">
        <v>1907</v>
      </c>
      <c r="BGV1" s="28" t="s">
        <v>1908</v>
      </c>
      <c r="BGW1" s="28" t="s">
        <v>1909</v>
      </c>
      <c r="BGX1" s="28" t="s">
        <v>1910</v>
      </c>
      <c r="BGY1" s="28" t="s">
        <v>1911</v>
      </c>
      <c r="BGZ1" s="28" t="s">
        <v>1912</v>
      </c>
      <c r="BHA1" s="28" t="s">
        <v>1913</v>
      </c>
      <c r="BHB1" s="28" t="s">
        <v>1914</v>
      </c>
      <c r="BHC1" s="28" t="s">
        <v>1915</v>
      </c>
      <c r="BHD1" s="28" t="s">
        <v>1916</v>
      </c>
      <c r="BHE1" s="28" t="s">
        <v>1917</v>
      </c>
      <c r="BHF1" s="28" t="s">
        <v>1918</v>
      </c>
      <c r="BHG1" s="28" t="s">
        <v>1919</v>
      </c>
      <c r="BHH1" s="28" t="s">
        <v>1920</v>
      </c>
      <c r="BHI1" s="28" t="s">
        <v>1921</v>
      </c>
      <c r="BHJ1" s="28" t="s">
        <v>1922</v>
      </c>
      <c r="BHK1" s="28" t="s">
        <v>1923</v>
      </c>
      <c r="BHL1" s="28" t="s">
        <v>1924</v>
      </c>
      <c r="BHM1" s="28" t="s">
        <v>1925</v>
      </c>
      <c r="BHN1" s="28" t="s">
        <v>1926</v>
      </c>
      <c r="BHO1" s="28" t="s">
        <v>1927</v>
      </c>
      <c r="BHP1" s="28" t="s">
        <v>1928</v>
      </c>
      <c r="BHQ1" s="28" t="s">
        <v>1929</v>
      </c>
      <c r="BHR1" s="28" t="s">
        <v>1930</v>
      </c>
      <c r="BHS1" s="28" t="s">
        <v>1931</v>
      </c>
      <c r="BHT1" s="28" t="s">
        <v>1932</v>
      </c>
      <c r="BHU1" s="28" t="s">
        <v>1933</v>
      </c>
      <c r="BHV1" s="28" t="s">
        <v>1934</v>
      </c>
      <c r="BHW1" s="28" t="s">
        <v>1935</v>
      </c>
      <c r="BHX1" s="28" t="s">
        <v>1936</v>
      </c>
      <c r="BHY1" s="28" t="s">
        <v>1937</v>
      </c>
      <c r="BHZ1" s="28" t="s">
        <v>1938</v>
      </c>
      <c r="BIA1" s="28" t="s">
        <v>1939</v>
      </c>
      <c r="BIB1" s="28" t="s">
        <v>1940</v>
      </c>
      <c r="BIC1" s="28" t="s">
        <v>1941</v>
      </c>
      <c r="BID1" s="28" t="s">
        <v>1942</v>
      </c>
      <c r="BIE1" s="28" t="s">
        <v>1943</v>
      </c>
      <c r="BIF1" s="28" t="s">
        <v>1944</v>
      </c>
      <c r="BIG1" s="28" t="s">
        <v>1945</v>
      </c>
      <c r="BIH1" s="28" t="s">
        <v>1946</v>
      </c>
      <c r="BII1" s="28" t="s">
        <v>1947</v>
      </c>
      <c r="BIJ1" s="28" t="s">
        <v>1948</v>
      </c>
      <c r="BIK1" s="28" t="s">
        <v>1949</v>
      </c>
      <c r="BIL1" s="28" t="s">
        <v>1950</v>
      </c>
      <c r="BIM1" s="28" t="s">
        <v>1951</v>
      </c>
      <c r="BIN1" s="28" t="s">
        <v>1952</v>
      </c>
      <c r="BIO1" s="28" t="s">
        <v>1953</v>
      </c>
      <c r="BIP1" s="28" t="s">
        <v>1954</v>
      </c>
      <c r="BIQ1" s="28" t="s">
        <v>1955</v>
      </c>
      <c r="BIR1" s="28" t="s">
        <v>1956</v>
      </c>
      <c r="BIS1" s="28" t="s">
        <v>1957</v>
      </c>
      <c r="BIT1" s="28" t="s">
        <v>1958</v>
      </c>
      <c r="BIU1" s="28" t="s">
        <v>1959</v>
      </c>
      <c r="BIV1" s="28" t="s">
        <v>1960</v>
      </c>
      <c r="BIW1" s="28" t="s">
        <v>1961</v>
      </c>
      <c r="BIX1" s="28" t="s">
        <v>1962</v>
      </c>
      <c r="BIY1" s="28" t="s">
        <v>1963</v>
      </c>
      <c r="BIZ1" s="28" t="s">
        <v>1964</v>
      </c>
      <c r="BJA1" s="28" t="s">
        <v>1965</v>
      </c>
      <c r="BJB1" s="28" t="s">
        <v>1966</v>
      </c>
      <c r="BJC1" s="28" t="s">
        <v>1967</v>
      </c>
      <c r="BJD1" s="28" t="s">
        <v>1968</v>
      </c>
      <c r="BJE1" s="28" t="s">
        <v>1969</v>
      </c>
      <c r="BJF1" s="28" t="s">
        <v>1970</v>
      </c>
      <c r="BJG1" s="28" t="s">
        <v>1971</v>
      </c>
      <c r="BJH1" s="28" t="s">
        <v>1972</v>
      </c>
      <c r="BJI1" s="28" t="s">
        <v>1973</v>
      </c>
      <c r="BJJ1" s="28" t="s">
        <v>1974</v>
      </c>
      <c r="BJK1" s="28" t="s">
        <v>1975</v>
      </c>
      <c r="BJL1" s="28" t="s">
        <v>1976</v>
      </c>
      <c r="BJM1" s="28" t="s">
        <v>1977</v>
      </c>
      <c r="BJN1" s="28" t="s">
        <v>1978</v>
      </c>
      <c r="BJO1" s="28" t="s">
        <v>1979</v>
      </c>
      <c r="BJP1" s="28" t="s">
        <v>1980</v>
      </c>
      <c r="BJQ1" s="28" t="s">
        <v>1981</v>
      </c>
      <c r="BJR1" s="28" t="s">
        <v>1982</v>
      </c>
      <c r="BJS1" s="28" t="s">
        <v>1983</v>
      </c>
      <c r="BJT1" s="28" t="s">
        <v>1984</v>
      </c>
      <c r="BJU1" s="28" t="s">
        <v>1985</v>
      </c>
      <c r="BJV1" s="28" t="s">
        <v>1986</v>
      </c>
      <c r="BJW1" s="28" t="s">
        <v>1987</v>
      </c>
      <c r="BJX1" s="28" t="s">
        <v>1988</v>
      </c>
      <c r="BJY1" s="28" t="s">
        <v>1989</v>
      </c>
      <c r="BJZ1" s="28" t="s">
        <v>1990</v>
      </c>
      <c r="BKA1" s="28" t="s">
        <v>1991</v>
      </c>
      <c r="BKB1" s="28" t="s">
        <v>1992</v>
      </c>
      <c r="BKC1" s="28" t="s">
        <v>1993</v>
      </c>
      <c r="BKD1" s="28" t="s">
        <v>1994</v>
      </c>
      <c r="BKE1" s="28" t="s">
        <v>1995</v>
      </c>
      <c r="BKF1" s="28" t="s">
        <v>1996</v>
      </c>
      <c r="BKG1" s="28" t="s">
        <v>1997</v>
      </c>
      <c r="BKH1" s="28" t="s">
        <v>1998</v>
      </c>
      <c r="BKI1" s="28" t="s">
        <v>1999</v>
      </c>
      <c r="BKJ1" s="28" t="s">
        <v>2000</v>
      </c>
      <c r="BKK1" s="28" t="s">
        <v>2001</v>
      </c>
      <c r="BKL1" s="28" t="s">
        <v>2002</v>
      </c>
      <c r="BKM1" s="28" t="s">
        <v>2003</v>
      </c>
      <c r="BKN1" s="28" t="s">
        <v>2004</v>
      </c>
      <c r="BKO1" s="28" t="s">
        <v>2005</v>
      </c>
      <c r="BKP1" s="28" t="s">
        <v>2006</v>
      </c>
      <c r="BKQ1" s="28" t="s">
        <v>2007</v>
      </c>
      <c r="BKR1" s="28" t="s">
        <v>2008</v>
      </c>
      <c r="BKS1" s="28" t="s">
        <v>2009</v>
      </c>
      <c r="BKT1" s="28" t="s">
        <v>2010</v>
      </c>
      <c r="BKU1" s="28" t="s">
        <v>2011</v>
      </c>
      <c r="BKV1" s="28" t="s">
        <v>2012</v>
      </c>
      <c r="BKW1" s="28" t="s">
        <v>2013</v>
      </c>
      <c r="BKX1" s="28" t="s">
        <v>2014</v>
      </c>
      <c r="BKY1" s="28" t="s">
        <v>2015</v>
      </c>
      <c r="BKZ1" s="28" t="s">
        <v>2016</v>
      </c>
      <c r="BLA1" s="28" t="s">
        <v>2017</v>
      </c>
      <c r="BLB1" s="28" t="s">
        <v>2018</v>
      </c>
      <c r="BLC1" s="28" t="s">
        <v>2019</v>
      </c>
      <c r="BLD1" s="28" t="s">
        <v>2020</v>
      </c>
      <c r="BLE1" s="28" t="s">
        <v>2021</v>
      </c>
      <c r="BLF1" s="28" t="s">
        <v>2022</v>
      </c>
      <c r="BLG1" s="28" t="s">
        <v>2023</v>
      </c>
      <c r="BLH1" s="28" t="s">
        <v>2024</v>
      </c>
      <c r="BLI1" s="28" t="s">
        <v>2025</v>
      </c>
      <c r="BLJ1" s="28" t="s">
        <v>2026</v>
      </c>
      <c r="BLK1" s="28" t="s">
        <v>2027</v>
      </c>
      <c r="BLL1" s="28" t="s">
        <v>2028</v>
      </c>
      <c r="BLM1" s="28" t="s">
        <v>2029</v>
      </c>
      <c r="BLN1" s="28" t="s">
        <v>2030</v>
      </c>
      <c r="BLO1" s="28" t="s">
        <v>2031</v>
      </c>
      <c r="BLP1" s="28" t="s">
        <v>2032</v>
      </c>
      <c r="BLQ1" s="28" t="s">
        <v>2033</v>
      </c>
      <c r="BLR1" s="28" t="s">
        <v>2034</v>
      </c>
      <c r="BLS1" s="28" t="s">
        <v>2035</v>
      </c>
      <c r="BLT1" s="28" t="s">
        <v>2036</v>
      </c>
      <c r="BLU1" s="28" t="s">
        <v>2037</v>
      </c>
      <c r="BLV1" s="28" t="s">
        <v>2038</v>
      </c>
      <c r="BLW1" s="28" t="s">
        <v>2039</v>
      </c>
      <c r="BLX1" s="28" t="s">
        <v>2040</v>
      </c>
      <c r="BLY1" s="28" t="s">
        <v>2041</v>
      </c>
      <c r="BLZ1" s="28" t="s">
        <v>2042</v>
      </c>
      <c r="BMA1" s="28" t="s">
        <v>2043</v>
      </c>
      <c r="BMB1" s="28" t="s">
        <v>2044</v>
      </c>
      <c r="BMC1" s="28" t="s">
        <v>2045</v>
      </c>
      <c r="BMD1" s="28" t="s">
        <v>2046</v>
      </c>
      <c r="BME1" s="28" t="s">
        <v>2047</v>
      </c>
      <c r="BMF1" s="28" t="s">
        <v>2048</v>
      </c>
      <c r="BMG1" s="28" t="s">
        <v>2049</v>
      </c>
      <c r="BMH1" s="28" t="s">
        <v>2050</v>
      </c>
      <c r="BMI1" s="28" t="s">
        <v>2051</v>
      </c>
      <c r="BMJ1" s="28" t="s">
        <v>2052</v>
      </c>
      <c r="BMK1" s="28" t="s">
        <v>2053</v>
      </c>
      <c r="BML1" s="28" t="s">
        <v>2054</v>
      </c>
      <c r="BMM1" s="28" t="s">
        <v>2055</v>
      </c>
      <c r="BMN1" s="28" t="s">
        <v>2056</v>
      </c>
      <c r="BMO1" s="28" t="s">
        <v>2057</v>
      </c>
      <c r="BMP1" s="28" t="s">
        <v>2058</v>
      </c>
      <c r="BMQ1" s="28" t="s">
        <v>2059</v>
      </c>
      <c r="BMR1" s="28" t="s">
        <v>2060</v>
      </c>
      <c r="BMS1" s="28" t="s">
        <v>2061</v>
      </c>
      <c r="BMT1" s="28" t="s">
        <v>2062</v>
      </c>
      <c r="BMU1" s="28" t="s">
        <v>2063</v>
      </c>
      <c r="BMV1" s="28" t="s">
        <v>2064</v>
      </c>
      <c r="BMW1" s="28" t="s">
        <v>2065</v>
      </c>
      <c r="BMX1" s="28" t="s">
        <v>2066</v>
      </c>
      <c r="BMY1" s="28" t="s">
        <v>2067</v>
      </c>
      <c r="BMZ1" s="28" t="s">
        <v>2068</v>
      </c>
      <c r="BNA1" s="28" t="s">
        <v>2069</v>
      </c>
      <c r="BNB1" s="28" t="s">
        <v>2070</v>
      </c>
      <c r="BNC1" s="28" t="s">
        <v>2071</v>
      </c>
      <c r="BND1" s="28" t="s">
        <v>2072</v>
      </c>
      <c r="BNE1" s="28" t="s">
        <v>2073</v>
      </c>
      <c r="BNF1" s="28" t="s">
        <v>2074</v>
      </c>
      <c r="BNG1" s="28" t="s">
        <v>2075</v>
      </c>
      <c r="BNH1" s="28" t="s">
        <v>2076</v>
      </c>
      <c r="BNI1" s="28" t="s">
        <v>2077</v>
      </c>
      <c r="BNJ1" s="28" t="s">
        <v>2078</v>
      </c>
      <c r="BNK1" s="28" t="s">
        <v>2079</v>
      </c>
      <c r="BNL1" s="28" t="s">
        <v>2080</v>
      </c>
      <c r="BNM1" s="28" t="s">
        <v>2081</v>
      </c>
      <c r="BNN1" s="28" t="s">
        <v>2082</v>
      </c>
      <c r="BNO1" s="28" t="s">
        <v>2083</v>
      </c>
      <c r="BNP1" s="28" t="s">
        <v>2084</v>
      </c>
      <c r="BNQ1" s="28" t="s">
        <v>2085</v>
      </c>
      <c r="BNR1" s="28" t="s">
        <v>2086</v>
      </c>
      <c r="BNS1" s="28" t="s">
        <v>2087</v>
      </c>
      <c r="BNT1" s="28" t="s">
        <v>2088</v>
      </c>
      <c r="BNU1" s="28" t="s">
        <v>2089</v>
      </c>
      <c r="BNV1" s="28" t="s">
        <v>2090</v>
      </c>
      <c r="BNW1" s="28" t="s">
        <v>2091</v>
      </c>
      <c r="BNX1" s="28" t="s">
        <v>2092</v>
      </c>
      <c r="BNY1" s="28" t="s">
        <v>2093</v>
      </c>
      <c r="BNZ1" s="28" t="s">
        <v>2094</v>
      </c>
      <c r="BOA1" s="28" t="s">
        <v>2095</v>
      </c>
      <c r="BOB1" s="28" t="s">
        <v>2096</v>
      </c>
      <c r="BOC1" s="28" t="s">
        <v>2097</v>
      </c>
      <c r="BOD1" s="28" t="s">
        <v>2098</v>
      </c>
      <c r="BOE1" s="28" t="s">
        <v>2099</v>
      </c>
      <c r="BOF1" s="28" t="s">
        <v>2100</v>
      </c>
      <c r="BOG1" s="28" t="s">
        <v>2101</v>
      </c>
      <c r="BOH1" s="28" t="s">
        <v>2102</v>
      </c>
      <c r="BOI1" s="28" t="s">
        <v>2103</v>
      </c>
      <c r="BOJ1" s="28" t="s">
        <v>2104</v>
      </c>
      <c r="BOK1" s="28" t="s">
        <v>2105</v>
      </c>
      <c r="BOL1" s="28" t="s">
        <v>2106</v>
      </c>
      <c r="BOM1" s="28" t="s">
        <v>2107</v>
      </c>
      <c r="BON1" s="28" t="s">
        <v>2108</v>
      </c>
      <c r="BOO1" s="28" t="s">
        <v>2109</v>
      </c>
      <c r="BOP1" s="28" t="s">
        <v>2110</v>
      </c>
      <c r="BOQ1" s="28" t="s">
        <v>2111</v>
      </c>
      <c r="BOR1" s="28" t="s">
        <v>2112</v>
      </c>
      <c r="BOS1" s="28" t="s">
        <v>2113</v>
      </c>
      <c r="BOT1" s="28" t="s">
        <v>2114</v>
      </c>
      <c r="BOU1" s="28" t="s">
        <v>2115</v>
      </c>
      <c r="BOV1" s="28" t="s">
        <v>2116</v>
      </c>
      <c r="BOW1" s="28" t="s">
        <v>2117</v>
      </c>
      <c r="BOX1" s="28" t="s">
        <v>2118</v>
      </c>
      <c r="BOY1" s="28" t="s">
        <v>2119</v>
      </c>
      <c r="BOZ1" s="28" t="s">
        <v>2120</v>
      </c>
      <c r="BPA1" s="28" t="s">
        <v>2121</v>
      </c>
      <c r="BPB1" s="28" t="s">
        <v>2122</v>
      </c>
      <c r="BPC1" s="28" t="s">
        <v>2123</v>
      </c>
      <c r="BPD1" s="28" t="s">
        <v>2124</v>
      </c>
      <c r="BPE1" s="28" t="s">
        <v>2125</v>
      </c>
      <c r="BPF1" s="28" t="s">
        <v>2126</v>
      </c>
      <c r="BPG1" s="28" t="s">
        <v>2127</v>
      </c>
      <c r="BPH1" s="28" t="s">
        <v>2128</v>
      </c>
      <c r="BPI1" s="28" t="s">
        <v>2129</v>
      </c>
      <c r="BPJ1" s="28" t="s">
        <v>2130</v>
      </c>
      <c r="BPK1" s="28" t="s">
        <v>2131</v>
      </c>
      <c r="BPL1" s="28" t="s">
        <v>2132</v>
      </c>
      <c r="BPM1" s="28" t="s">
        <v>2133</v>
      </c>
      <c r="BPN1" s="28" t="s">
        <v>2134</v>
      </c>
      <c r="BPO1" s="28" t="s">
        <v>2135</v>
      </c>
      <c r="BPP1" s="28" t="s">
        <v>2136</v>
      </c>
      <c r="BPQ1" s="28" t="s">
        <v>2137</v>
      </c>
      <c r="BPR1" s="28" t="s">
        <v>2138</v>
      </c>
      <c r="BPS1" s="28" t="s">
        <v>2139</v>
      </c>
      <c r="BPT1" s="28" t="s">
        <v>2140</v>
      </c>
      <c r="BPU1" s="28" t="s">
        <v>2141</v>
      </c>
      <c r="BPV1" s="28" t="s">
        <v>2142</v>
      </c>
      <c r="BPW1" s="28" t="s">
        <v>2143</v>
      </c>
      <c r="BPX1" s="28" t="s">
        <v>2144</v>
      </c>
      <c r="BPY1" s="28" t="s">
        <v>2145</v>
      </c>
      <c r="BPZ1" s="28" t="s">
        <v>2146</v>
      </c>
      <c r="BQA1" s="28" t="s">
        <v>2147</v>
      </c>
      <c r="BQB1" s="28" t="s">
        <v>2148</v>
      </c>
      <c r="BQC1" s="28" t="s">
        <v>2149</v>
      </c>
      <c r="BQD1" s="28" t="s">
        <v>2150</v>
      </c>
      <c r="BQE1" s="28" t="s">
        <v>2151</v>
      </c>
      <c r="BQF1" s="28" t="s">
        <v>2152</v>
      </c>
      <c r="BQG1" s="28" t="s">
        <v>2153</v>
      </c>
      <c r="BQH1" s="28" t="s">
        <v>2154</v>
      </c>
      <c r="BQI1" s="28" t="s">
        <v>2155</v>
      </c>
      <c r="BQJ1" s="28" t="s">
        <v>2156</v>
      </c>
      <c r="BQK1" s="28" t="s">
        <v>2157</v>
      </c>
      <c r="BQL1" s="28" t="s">
        <v>2158</v>
      </c>
      <c r="BQM1" s="28" t="s">
        <v>2159</v>
      </c>
      <c r="BQN1" s="28" t="s">
        <v>2160</v>
      </c>
      <c r="BQO1" s="28" t="s">
        <v>2161</v>
      </c>
      <c r="BQP1" s="28" t="s">
        <v>2162</v>
      </c>
      <c r="BQQ1" s="28" t="s">
        <v>2163</v>
      </c>
      <c r="BQR1" s="28" t="s">
        <v>2164</v>
      </c>
      <c r="BQS1" s="28" t="s">
        <v>2165</v>
      </c>
      <c r="BQT1" s="28" t="s">
        <v>2166</v>
      </c>
      <c r="BQU1" s="28" t="s">
        <v>2167</v>
      </c>
      <c r="BQV1" s="28" t="s">
        <v>2168</v>
      </c>
      <c r="BQW1" s="28" t="s">
        <v>2169</v>
      </c>
      <c r="BQX1" s="28" t="s">
        <v>2170</v>
      </c>
      <c r="BQY1" s="28" t="s">
        <v>2171</v>
      </c>
      <c r="BQZ1" s="28" t="s">
        <v>2172</v>
      </c>
      <c r="BRA1" s="28" t="s">
        <v>2173</v>
      </c>
      <c r="BRB1" s="28" t="s">
        <v>2174</v>
      </c>
      <c r="BRC1" s="28" t="s">
        <v>2175</v>
      </c>
      <c r="BRD1" s="28" t="s">
        <v>2176</v>
      </c>
      <c r="BRE1" s="28" t="s">
        <v>2177</v>
      </c>
      <c r="BRF1" s="28" t="s">
        <v>2178</v>
      </c>
      <c r="BRG1" s="28" t="s">
        <v>2179</v>
      </c>
      <c r="BRH1" s="28" t="s">
        <v>2180</v>
      </c>
      <c r="BRI1" s="28" t="s">
        <v>2181</v>
      </c>
      <c r="BRJ1" s="28" t="s">
        <v>2182</v>
      </c>
      <c r="BRK1" s="28" t="s">
        <v>2183</v>
      </c>
      <c r="BRL1" s="28" t="s">
        <v>2184</v>
      </c>
      <c r="BRM1" s="28" t="s">
        <v>2185</v>
      </c>
      <c r="BRN1" s="28" t="s">
        <v>2186</v>
      </c>
      <c r="BRO1" s="28" t="s">
        <v>2187</v>
      </c>
      <c r="BRP1" s="28" t="s">
        <v>2188</v>
      </c>
      <c r="BRQ1" s="28" t="s">
        <v>2189</v>
      </c>
      <c r="BRR1" s="28" t="s">
        <v>2190</v>
      </c>
      <c r="BRS1" s="28" t="s">
        <v>2191</v>
      </c>
      <c r="BRT1" s="28" t="s">
        <v>2192</v>
      </c>
      <c r="BRU1" s="28" t="s">
        <v>2193</v>
      </c>
      <c r="BRV1" s="28" t="s">
        <v>2194</v>
      </c>
      <c r="BRW1" s="28" t="s">
        <v>2195</v>
      </c>
      <c r="BRX1" s="28" t="s">
        <v>2196</v>
      </c>
      <c r="BRY1" s="28" t="s">
        <v>2197</v>
      </c>
      <c r="BRZ1" s="28" t="s">
        <v>2198</v>
      </c>
      <c r="BSA1" s="28" t="s">
        <v>2199</v>
      </c>
      <c r="BSB1" s="28" t="s">
        <v>2200</v>
      </c>
      <c r="BSC1" s="28" t="s">
        <v>2201</v>
      </c>
      <c r="BSD1" s="28" t="s">
        <v>2202</v>
      </c>
      <c r="BSE1" s="28" t="s">
        <v>2203</v>
      </c>
      <c r="BSF1" s="28" t="s">
        <v>2204</v>
      </c>
      <c r="BSG1" s="28" t="s">
        <v>2205</v>
      </c>
      <c r="BSH1" s="28" t="s">
        <v>2206</v>
      </c>
      <c r="BSI1" s="28" t="s">
        <v>2207</v>
      </c>
      <c r="BSJ1" s="28" t="s">
        <v>2208</v>
      </c>
      <c r="BSK1" s="28" t="s">
        <v>2209</v>
      </c>
      <c r="BSL1" s="28" t="s">
        <v>2210</v>
      </c>
      <c r="BSM1" s="28" t="s">
        <v>2211</v>
      </c>
      <c r="BSN1" s="28" t="s">
        <v>2212</v>
      </c>
      <c r="BSO1" s="28" t="s">
        <v>2213</v>
      </c>
      <c r="BSP1" s="28" t="s">
        <v>2214</v>
      </c>
      <c r="BSQ1" s="28" t="s">
        <v>2215</v>
      </c>
      <c r="BSR1" s="28" t="s">
        <v>2216</v>
      </c>
      <c r="BSS1" s="28" t="s">
        <v>2217</v>
      </c>
      <c r="BST1" s="28" t="s">
        <v>2218</v>
      </c>
      <c r="BSU1" s="28" t="s">
        <v>2219</v>
      </c>
      <c r="BSV1" s="28" t="s">
        <v>2220</v>
      </c>
      <c r="BSW1" s="28" t="s">
        <v>2221</v>
      </c>
      <c r="BSX1" s="28" t="s">
        <v>2222</v>
      </c>
      <c r="BSY1" s="28" t="s">
        <v>2223</v>
      </c>
      <c r="BSZ1" s="28" t="s">
        <v>2224</v>
      </c>
      <c r="BTA1" s="28" t="s">
        <v>2225</v>
      </c>
      <c r="BTB1" s="28" t="s">
        <v>2226</v>
      </c>
      <c r="BTC1" s="28" t="s">
        <v>2227</v>
      </c>
      <c r="BTD1" s="28" t="s">
        <v>2228</v>
      </c>
      <c r="BTE1" s="28" t="s">
        <v>2229</v>
      </c>
      <c r="BTF1" s="28" t="s">
        <v>2230</v>
      </c>
      <c r="BTG1" s="28" t="s">
        <v>2231</v>
      </c>
      <c r="BTH1" s="28" t="s">
        <v>2232</v>
      </c>
      <c r="BTI1" s="28" t="s">
        <v>2233</v>
      </c>
      <c r="BTJ1" s="28" t="s">
        <v>2234</v>
      </c>
      <c r="BTK1" s="28" t="s">
        <v>2235</v>
      </c>
      <c r="BTL1" s="28" t="s">
        <v>2236</v>
      </c>
      <c r="BTM1" s="28" t="s">
        <v>2237</v>
      </c>
      <c r="BTN1" s="28" t="s">
        <v>2238</v>
      </c>
      <c r="BTO1" s="28" t="s">
        <v>2239</v>
      </c>
      <c r="BTP1" s="28" t="s">
        <v>2240</v>
      </c>
      <c r="BTQ1" s="28" t="s">
        <v>2241</v>
      </c>
      <c r="BTR1" s="28" t="s">
        <v>2242</v>
      </c>
      <c r="BTS1" s="28" t="s">
        <v>2243</v>
      </c>
      <c r="BTT1" s="28" t="s">
        <v>2244</v>
      </c>
      <c r="BTU1" s="28" t="s">
        <v>2245</v>
      </c>
      <c r="BTV1" s="28" t="s">
        <v>2246</v>
      </c>
      <c r="BTW1" s="28" t="s">
        <v>2247</v>
      </c>
      <c r="BTX1" s="28" t="s">
        <v>2248</v>
      </c>
      <c r="BTY1" s="28" t="s">
        <v>2249</v>
      </c>
      <c r="BTZ1" s="28" t="s">
        <v>2250</v>
      </c>
      <c r="BUA1" s="28" t="s">
        <v>2251</v>
      </c>
      <c r="BUB1" s="28" t="s">
        <v>2252</v>
      </c>
      <c r="BUC1" s="28" t="s">
        <v>2253</v>
      </c>
      <c r="BUD1" s="28" t="s">
        <v>2254</v>
      </c>
      <c r="BUE1" s="28" t="s">
        <v>2255</v>
      </c>
      <c r="BUF1" s="28" t="s">
        <v>2256</v>
      </c>
      <c r="BUG1" s="28" t="s">
        <v>2257</v>
      </c>
      <c r="BUH1" s="28" t="s">
        <v>2258</v>
      </c>
      <c r="BUI1" s="28" t="s">
        <v>2259</v>
      </c>
      <c r="BUJ1" s="28" t="s">
        <v>2260</v>
      </c>
      <c r="BUK1" s="28" t="s">
        <v>2261</v>
      </c>
      <c r="BUL1" s="28" t="s">
        <v>2262</v>
      </c>
      <c r="BUM1" s="28" t="s">
        <v>2263</v>
      </c>
      <c r="BUN1" s="28" t="s">
        <v>2264</v>
      </c>
      <c r="BUO1" s="28" t="s">
        <v>2265</v>
      </c>
      <c r="BUP1" s="28" t="s">
        <v>2266</v>
      </c>
      <c r="BUQ1" s="28" t="s">
        <v>2267</v>
      </c>
      <c r="BUR1" s="28" t="s">
        <v>2268</v>
      </c>
      <c r="BUS1" s="28" t="s">
        <v>2269</v>
      </c>
      <c r="BUT1" s="28" t="s">
        <v>2270</v>
      </c>
      <c r="BUU1" s="28" t="s">
        <v>2271</v>
      </c>
      <c r="BUV1" s="28" t="s">
        <v>2272</v>
      </c>
      <c r="BUW1" s="28" t="s">
        <v>2273</v>
      </c>
      <c r="BUX1" s="28" t="s">
        <v>2274</v>
      </c>
      <c r="BUY1" s="28" t="s">
        <v>2275</v>
      </c>
      <c r="BUZ1" s="28" t="s">
        <v>2276</v>
      </c>
      <c r="BVA1" s="28" t="s">
        <v>2277</v>
      </c>
      <c r="BVB1" s="28" t="s">
        <v>2278</v>
      </c>
      <c r="BVC1" s="28" t="s">
        <v>2279</v>
      </c>
      <c r="BVD1" s="28" t="s">
        <v>2280</v>
      </c>
      <c r="BVE1" s="28" t="s">
        <v>2281</v>
      </c>
      <c r="BVF1" s="28" t="s">
        <v>2282</v>
      </c>
      <c r="BVG1" s="28" t="s">
        <v>2283</v>
      </c>
      <c r="BVH1" s="28" t="s">
        <v>2284</v>
      </c>
      <c r="BVI1" s="28" t="s">
        <v>2285</v>
      </c>
      <c r="BVJ1" s="28" t="s">
        <v>2286</v>
      </c>
      <c r="BVK1" s="28" t="s">
        <v>2287</v>
      </c>
      <c r="BVL1" s="28" t="s">
        <v>2288</v>
      </c>
      <c r="BVM1" s="28" t="s">
        <v>2289</v>
      </c>
      <c r="BVN1" s="28" t="s">
        <v>2290</v>
      </c>
      <c r="BVO1" s="28" t="s">
        <v>2291</v>
      </c>
      <c r="BVP1" s="28" t="s">
        <v>2292</v>
      </c>
      <c r="BVQ1" s="28" t="s">
        <v>2293</v>
      </c>
      <c r="BVR1" s="28" t="s">
        <v>2294</v>
      </c>
      <c r="BVS1" s="28" t="s">
        <v>2295</v>
      </c>
      <c r="BVT1" s="28" t="s">
        <v>2296</v>
      </c>
      <c r="BVU1" s="28" t="s">
        <v>2297</v>
      </c>
      <c r="BVV1" s="28" t="s">
        <v>2298</v>
      </c>
      <c r="BVW1" s="28" t="s">
        <v>2299</v>
      </c>
      <c r="BVX1" s="28" t="s">
        <v>2300</v>
      </c>
      <c r="BVY1" s="28" t="s">
        <v>2301</v>
      </c>
      <c r="BVZ1" s="28" t="s">
        <v>2302</v>
      </c>
      <c r="BWA1" s="28" t="s">
        <v>2303</v>
      </c>
      <c r="BWB1" s="28" t="s">
        <v>2304</v>
      </c>
      <c r="BWC1" s="28" t="s">
        <v>2305</v>
      </c>
      <c r="BWD1" s="28" t="s">
        <v>2306</v>
      </c>
      <c r="BWE1" s="28" t="s">
        <v>2307</v>
      </c>
      <c r="BWF1" s="28" t="s">
        <v>2308</v>
      </c>
      <c r="BWG1" s="28" t="s">
        <v>2309</v>
      </c>
      <c r="BWH1" s="28" t="s">
        <v>2310</v>
      </c>
      <c r="BWI1" s="28" t="s">
        <v>2311</v>
      </c>
      <c r="BWJ1" s="28" t="s">
        <v>2312</v>
      </c>
      <c r="BWK1" s="28" t="s">
        <v>2313</v>
      </c>
      <c r="BWL1" s="28" t="s">
        <v>2314</v>
      </c>
      <c r="BWM1" s="28" t="s">
        <v>2315</v>
      </c>
      <c r="BWN1" s="28" t="s">
        <v>2316</v>
      </c>
      <c r="BWO1" s="28" t="s">
        <v>2317</v>
      </c>
      <c r="BWP1" s="28" t="s">
        <v>2318</v>
      </c>
      <c r="BWQ1" s="28" t="s">
        <v>2319</v>
      </c>
      <c r="BWR1" s="28" t="s">
        <v>2320</v>
      </c>
      <c r="BWS1" s="28" t="s">
        <v>2321</v>
      </c>
      <c r="BWT1" s="28" t="s">
        <v>2322</v>
      </c>
      <c r="BWU1" s="28" t="s">
        <v>2323</v>
      </c>
      <c r="BWV1" s="28" t="s">
        <v>2324</v>
      </c>
      <c r="BWW1" s="28" t="s">
        <v>2325</v>
      </c>
      <c r="BWX1" s="28" t="s">
        <v>2326</v>
      </c>
      <c r="BWY1" s="28" t="s">
        <v>2327</v>
      </c>
      <c r="BWZ1" s="28" t="s">
        <v>2328</v>
      </c>
      <c r="BXA1" s="28" t="s">
        <v>2329</v>
      </c>
      <c r="BXB1" s="28" t="s">
        <v>2330</v>
      </c>
      <c r="BXC1" s="28" t="s">
        <v>2331</v>
      </c>
      <c r="BXD1" s="28" t="s">
        <v>2332</v>
      </c>
      <c r="BXE1" s="28" t="s">
        <v>2333</v>
      </c>
      <c r="BXF1" s="28" t="s">
        <v>2334</v>
      </c>
      <c r="BXG1" s="28" t="s">
        <v>2335</v>
      </c>
      <c r="BXH1" s="28" t="s">
        <v>2336</v>
      </c>
      <c r="BXI1" s="28" t="s">
        <v>2337</v>
      </c>
      <c r="BXJ1" s="28" t="s">
        <v>2338</v>
      </c>
      <c r="BXK1" s="28" t="s">
        <v>2339</v>
      </c>
      <c r="BXL1" s="28" t="s">
        <v>2340</v>
      </c>
      <c r="BXM1" s="28" t="s">
        <v>2341</v>
      </c>
      <c r="BXN1" s="28" t="s">
        <v>2342</v>
      </c>
      <c r="BXO1" s="28" t="s">
        <v>2343</v>
      </c>
      <c r="BXP1" s="28" t="s">
        <v>2344</v>
      </c>
      <c r="BXQ1" s="28" t="s">
        <v>2345</v>
      </c>
      <c r="BXR1" s="28" t="s">
        <v>2346</v>
      </c>
      <c r="BXS1" s="28" t="s">
        <v>2347</v>
      </c>
      <c r="BXT1" s="28" t="s">
        <v>2348</v>
      </c>
      <c r="BXU1" s="28" t="s">
        <v>2349</v>
      </c>
      <c r="BXV1" s="28" t="s">
        <v>2350</v>
      </c>
      <c r="BXW1" s="28" t="s">
        <v>2351</v>
      </c>
      <c r="BXX1" s="28" t="s">
        <v>2352</v>
      </c>
      <c r="BXY1" s="28" t="s">
        <v>2353</v>
      </c>
      <c r="BXZ1" s="28" t="s">
        <v>2354</v>
      </c>
      <c r="BYA1" s="28" t="s">
        <v>2355</v>
      </c>
      <c r="BYB1" s="28" t="s">
        <v>2356</v>
      </c>
      <c r="BYC1" s="28" t="s">
        <v>2357</v>
      </c>
      <c r="BYD1" s="28" t="s">
        <v>2358</v>
      </c>
      <c r="BYE1" s="28" t="s">
        <v>2359</v>
      </c>
      <c r="BYF1" s="28" t="s">
        <v>2360</v>
      </c>
      <c r="BYG1" s="28" t="s">
        <v>2361</v>
      </c>
      <c r="BYH1" s="28" t="s">
        <v>2362</v>
      </c>
    </row>
    <row r="2" spans="1:2010" s="173" customFormat="1" x14ac:dyDescent="0.25">
      <c r="A2" s="173" t="s">
        <v>159</v>
      </c>
      <c r="B2" s="173" t="s">
        <v>23</v>
      </c>
      <c r="C2" s="173" t="s">
        <v>305</v>
      </c>
      <c r="D2" s="173" t="s">
        <v>215</v>
      </c>
      <c r="E2" s="173">
        <v>99</v>
      </c>
      <c r="F2" s="173">
        <v>0</v>
      </c>
      <c r="G2" s="173" t="s">
        <v>213</v>
      </c>
      <c r="H2" s="173" t="s">
        <v>22</v>
      </c>
      <c r="I2" s="173">
        <v>1</v>
      </c>
      <c r="J2" s="174"/>
      <c r="K2" s="173" t="e" cm="1" vm="1">
        <f t="array" ref="K2">IF('Room Details'!$B4="OUT",_xlfn._xlws.FILTER(Room_Types!$D$2:$D$2508,Room_Types!$C$2:$C$2508=CONCATENATE('Room Details'!$B4,"_",'Room Details'!$I4)),_xlfn._xlws.FILTER($D$2:$D$2508,$C$2:$C$2508=(CONCATENATE('Establishment details'!$C$14,"_",'Room Details'!$I4))))</f>
        <v>#VALUE!</v>
      </c>
      <c r="L2" s="173" t="e" cm="1" vm="1">
        <f t="array" ref="L2">IF('Room Details'!$B5="OUT", _xlfn._xlws.FILTER(Room_Types!$D$2:$D$2508,Room_Types!$C$2:$C$2508=CONCATENATE('Room Details'!$B5,"_",'Room Details'!$I5)),_xlfn._xlws.FILTER($D$2:$D$2508,$C$2:$C$2508=(CONCATENATE('Establishment details'!$C$14,"_",'Room Details'!$I5))))</f>
        <v>#VALUE!</v>
      </c>
      <c r="M2" s="173" t="e" cm="1" vm="1">
        <f t="array" ref="M2">IF('Room Details'!$B6="OUT", _xlfn._xlws.FILTER(Room_Types!$D$2:$D$2508,Room_Types!$C$2:$C$2508=CONCATENATE('Room Details'!$B6,"_",'Room Details'!$I6)),_xlfn._xlws.FILTER($D$2:$D$2508,$C$2:$C$2508=(CONCATENATE('Establishment details'!$C$14,"_",'Room Details'!$I6))))</f>
        <v>#VALUE!</v>
      </c>
      <c r="N2" s="173" t="e" cm="1" vm="1">
        <f t="array" ref="N2">IF('Room Details'!$B7="OUT", _xlfn._xlws.FILTER(Room_Types!$D$2:$D$2508,Room_Types!$C$2:$C$2508=CONCATENATE('Room Details'!$B7,"_",'Room Details'!$I7)),_xlfn._xlws.FILTER($D$2:$D$2508,$C$2:$C$2508=(CONCATENATE('Establishment details'!$C$14,"_",'Room Details'!$I7))))</f>
        <v>#VALUE!</v>
      </c>
      <c r="O2" s="173" t="e" cm="1" vm="1">
        <f t="array" ref="O2">IF('Room Details'!$B8="OUT", _xlfn._xlws.FILTER(Room_Types!$D$2:$D$2508,Room_Types!$C$2:$C$2508=CONCATENATE('Room Details'!$B8,"_",'Room Details'!$I8)),_xlfn._xlws.FILTER($D$2:$D$2508,$C$2:$C$2508=(CONCATENATE('Establishment details'!$C$14,"_",'Room Details'!$I8))))</f>
        <v>#VALUE!</v>
      </c>
      <c r="P2" s="173" t="e" cm="1" vm="1">
        <f t="array" ref="P2">IF('Room Details'!$B9="OUT", _xlfn._xlws.FILTER(Room_Types!$D$2:$D$2508,Room_Types!$C$2:$C$2508=CONCATENATE('Room Details'!$B9,"_",'Room Details'!$I9)),_xlfn._xlws.FILTER($D$2:$D$2508,$C$2:$C$2508=(CONCATENATE('Establishment details'!$C$14,"_",'Room Details'!$I9))))</f>
        <v>#VALUE!</v>
      </c>
      <c r="Q2" s="173" t="e" cm="1" vm="1">
        <f t="array" ref="Q2">IF('Room Details'!$B10="OUT", _xlfn._xlws.FILTER(Room_Types!$D$2:$D$2508,Room_Types!$C$2:$C$2508=CONCATENATE('Room Details'!$B10,"_",'Room Details'!$I10)),_xlfn._xlws.FILTER($D$2:$D$2508,$C$2:$C$2508=(CONCATENATE('Establishment details'!$C$14,"_",'Room Details'!$I10))))</f>
        <v>#VALUE!</v>
      </c>
      <c r="R2" s="173" t="e" cm="1" vm="1">
        <f t="array" ref="R2">IF('Room Details'!$B11="OUT", _xlfn._xlws.FILTER(Room_Types!$D$2:$D$2508,Room_Types!$C$2:$C$2508=CONCATENATE('Room Details'!$B11,"_",'Room Details'!$I11)),_xlfn._xlws.FILTER($D$2:$D$2508,$C$2:$C$2508=(CONCATENATE('Establishment details'!$C$14,"_",'Room Details'!$I11))))</f>
        <v>#VALUE!</v>
      </c>
      <c r="S2" s="173" t="e" cm="1" vm="1">
        <f t="array" ref="S2">IF('Room Details'!$B12="OUT", _xlfn._xlws.FILTER(Room_Types!$D$2:$D$2508,Room_Types!$C$2:$C$2508=CONCATENATE('Room Details'!$B12,"_",'Room Details'!$I12)),_xlfn._xlws.FILTER($D$2:$D$2508,$C$2:$C$2508=(CONCATENATE('Establishment details'!$C$14,"_",'Room Details'!$I12))))</f>
        <v>#VALUE!</v>
      </c>
      <c r="T2" s="173" t="e" cm="1" vm="1">
        <f t="array" ref="T2">IF('Room Details'!$B13="OUT", _xlfn._xlws.FILTER(Room_Types!$D$2:$D$2508,Room_Types!$C$2:$C$2508=CONCATENATE('Room Details'!$B13,"_",'Room Details'!$I13)),_xlfn._xlws.FILTER($D$2:$D$2508,$C$2:$C$2508=(CONCATENATE('Establishment details'!$C$14,"_",'Room Details'!$I13))))</f>
        <v>#VALUE!</v>
      </c>
      <c r="U2" s="173" t="e" cm="1" vm="1">
        <f t="array" ref="U2">IF('Room Details'!$B14="OUT", _xlfn._xlws.FILTER(Room_Types!$D$2:$D$2508,Room_Types!$C$2:$C$2508=CONCATENATE('Room Details'!$B14,"_",'Room Details'!$I14)),_xlfn._xlws.FILTER($D$2:$D$2508,$C$2:$C$2508=(CONCATENATE('Establishment details'!$C$14,"_",'Room Details'!$I14))))</f>
        <v>#VALUE!</v>
      </c>
      <c r="V2" s="173" t="e" cm="1" vm="1">
        <f t="array" ref="V2">IF('Room Details'!$B15="OUT", _xlfn._xlws.FILTER(Room_Types!$D$2:$D$2508,Room_Types!$C$2:$C$2508=CONCATENATE('Room Details'!$B15,"_",'Room Details'!$I15)),_xlfn._xlws.FILTER($D$2:$D$2508,$C$2:$C$2508=(CONCATENATE('Establishment details'!$C$14,"_",'Room Details'!$I15))))</f>
        <v>#VALUE!</v>
      </c>
      <c r="W2" s="173" t="e" cm="1" vm="1">
        <f t="array" ref="W2">IF('Room Details'!$B16="OUT", _xlfn._xlws.FILTER(Room_Types!$D$2:$D$2508,Room_Types!$C$2:$C$2508=CONCATENATE('Room Details'!$B16,"_",'Room Details'!$I16)),_xlfn._xlws.FILTER($D$2:$D$2508,$C$2:$C$2508=(CONCATENATE('Establishment details'!$C$14,"_",'Room Details'!$I16))))</f>
        <v>#VALUE!</v>
      </c>
      <c r="X2" s="173" t="e" cm="1" vm="1">
        <f t="array" ref="X2">IF('Room Details'!$B17="OUT", _xlfn._xlws.FILTER(Room_Types!$D$2:$D$2508,Room_Types!$C$2:$C$2508=CONCATENATE('Room Details'!$B17,"_",'Room Details'!$I17)),_xlfn._xlws.FILTER($D$2:$D$2508,$C$2:$C$2508=(CONCATENATE('Establishment details'!$C$14,"_",'Room Details'!$I17))))</f>
        <v>#VALUE!</v>
      </c>
      <c r="Y2" s="173" t="e" cm="1" vm="1">
        <f t="array" ref="Y2">IF('Room Details'!$B18="OUT", _xlfn._xlws.FILTER(Room_Types!$D$2:$D$2508,Room_Types!$C$2:$C$2508=CONCATENATE('Room Details'!$B18,"_",'Room Details'!$I18)),_xlfn._xlws.FILTER($D$2:$D$2508,$C$2:$C$2508=(CONCATENATE('Establishment details'!$C$14,"_",'Room Details'!$I18))))</f>
        <v>#VALUE!</v>
      </c>
      <c r="Z2" s="173" t="e" cm="1" vm="1">
        <f t="array" ref="Z2">IF('Room Details'!$B19="OUT", _xlfn._xlws.FILTER(Room_Types!$D$2:$D$2508,Room_Types!$C$2:$C$2508=CONCATENATE('Room Details'!$B19,"_",'Room Details'!$I19)),_xlfn._xlws.FILTER($D$2:$D$2508,$C$2:$C$2508=(CONCATENATE('Establishment details'!$C$14,"_",'Room Details'!$I19))))</f>
        <v>#VALUE!</v>
      </c>
      <c r="AA2" s="173" t="e" cm="1" vm="1">
        <f t="array" ref="AA2">IF('Room Details'!$B20="OUT", _xlfn._xlws.FILTER(Room_Types!$D$2:$D$2508,Room_Types!$C$2:$C$2508=CONCATENATE('Room Details'!$B20,"_",'Room Details'!$I20)),_xlfn._xlws.FILTER($D$2:$D$2508,$C$2:$C$2508=(CONCATENATE('Establishment details'!$C$14,"_",'Room Details'!$I20))))</f>
        <v>#VALUE!</v>
      </c>
      <c r="AB2" s="173" t="e" cm="1" vm="1">
        <f t="array" ref="AB2">IF('Room Details'!$B21="OUT", _xlfn._xlws.FILTER(Room_Types!$D$2:$D$2508,Room_Types!$C$2:$C$2508=CONCATENATE('Room Details'!$B21,"_",'Room Details'!$I21)),_xlfn._xlws.FILTER($D$2:$D$2508,$C$2:$C$2508=(CONCATENATE('Establishment details'!$C$14,"_",'Room Details'!$I21))))</f>
        <v>#VALUE!</v>
      </c>
      <c r="AC2" s="173" t="e" cm="1" vm="1">
        <f t="array" ref="AC2">IF('Room Details'!$B22="OUT", _xlfn._xlws.FILTER(Room_Types!$D$2:$D$2508,Room_Types!$C$2:$C$2508=CONCATENATE('Room Details'!$B22,"_",'Room Details'!$I22)),_xlfn._xlws.FILTER($D$2:$D$2508,$C$2:$C$2508=(CONCATENATE('Establishment details'!$C$14,"_",'Room Details'!$I22))))</f>
        <v>#VALUE!</v>
      </c>
      <c r="AD2" s="173" t="e" cm="1" vm="1">
        <f t="array" ref="AD2">IF('Room Details'!$B23="OUT", _xlfn._xlws.FILTER(Room_Types!$D$2:$D$2508,Room_Types!$C$2:$C$2508=CONCATENATE('Room Details'!$B23,"_",'Room Details'!$I23)),_xlfn._xlws.FILTER($D$2:$D$2508,$C$2:$C$2508=(CONCATENATE('Establishment details'!$C$14,"_",'Room Details'!$I23))))</f>
        <v>#VALUE!</v>
      </c>
      <c r="AE2" s="173" t="e" cm="1" vm="1">
        <f t="array" ref="AE2">IF('Room Details'!$B24="OUT", _xlfn._xlws.FILTER(Room_Types!$D$2:$D$2508,Room_Types!$C$2:$C$2508=CONCATENATE('Room Details'!$B24,"_",'Room Details'!$I24)),_xlfn._xlws.FILTER($D$2:$D$2508,$C$2:$C$2508=(CONCATENATE('Establishment details'!$C$14,"_",'Room Details'!$I24))))</f>
        <v>#VALUE!</v>
      </c>
      <c r="AF2" s="173" t="e" cm="1" vm="1">
        <f t="array" ref="AF2">IF('Room Details'!$B25="OUT", _xlfn._xlws.FILTER(Room_Types!$D$2:$D$2508,Room_Types!$C$2:$C$2508=CONCATENATE('Room Details'!$B25,"_",'Room Details'!$I25)),_xlfn._xlws.FILTER($D$2:$D$2508,$C$2:$C$2508=(CONCATENATE('Establishment details'!$C$14,"_",'Room Details'!$I25))))</f>
        <v>#VALUE!</v>
      </c>
      <c r="AG2" s="173" t="e" cm="1" vm="1">
        <f t="array" ref="AG2">IF('Room Details'!$B26="OUT", _xlfn._xlws.FILTER(Room_Types!$D$2:$D$2508,Room_Types!$C$2:$C$2508=CONCATENATE('Room Details'!$B26,"_",'Room Details'!$I26)),_xlfn._xlws.FILTER($D$2:$D$2508,$C$2:$C$2508=(CONCATENATE('Establishment details'!$C$14,"_",'Room Details'!$I26))))</f>
        <v>#VALUE!</v>
      </c>
      <c r="AH2" s="173" t="e" cm="1" vm="1">
        <f t="array" ref="AH2">IF('Room Details'!$B27="OUT", _xlfn._xlws.FILTER(Room_Types!$D$2:$D$2508,Room_Types!$C$2:$C$2508=CONCATENATE('Room Details'!$B27,"_",'Room Details'!$I27)),_xlfn._xlws.FILTER($D$2:$D$2508,$C$2:$C$2508=(CONCATENATE('Establishment details'!$C$14,"_",'Room Details'!$I27))))</f>
        <v>#VALUE!</v>
      </c>
      <c r="AI2" s="173" t="e" cm="1" vm="1">
        <f t="array" ref="AI2">IF('Room Details'!$B28="OUT", _xlfn._xlws.FILTER(Room_Types!$D$2:$D$2508,Room_Types!$C$2:$C$2508=CONCATENATE('Room Details'!$B28,"_",'Room Details'!$I28)),_xlfn._xlws.FILTER($D$2:$D$2508,$C$2:$C$2508=(CONCATENATE('Establishment details'!$C$14,"_",'Room Details'!$I28))))</f>
        <v>#VALUE!</v>
      </c>
      <c r="AJ2" s="173" t="e" cm="1" vm="1">
        <f t="array" ref="AJ2">IF('Room Details'!$B29="OUT", _xlfn._xlws.FILTER(Room_Types!$D$2:$D$2508,Room_Types!$C$2:$C$2508=CONCATENATE('Room Details'!$B29,"_",'Room Details'!$I29)),_xlfn._xlws.FILTER($D$2:$D$2508,$C$2:$C$2508=(CONCATENATE('Establishment details'!$C$14,"_",'Room Details'!$I29))))</f>
        <v>#VALUE!</v>
      </c>
      <c r="AK2" s="173" t="e" cm="1" vm="1">
        <f t="array" ref="AK2">IF('Room Details'!$B30="OUT", _xlfn._xlws.FILTER(Room_Types!$D$2:$D$2508,Room_Types!$C$2:$C$2508=CONCATENATE('Room Details'!$B30,"_",'Room Details'!$I30)),_xlfn._xlws.FILTER($D$2:$D$2508,$C$2:$C$2508=(CONCATENATE('Establishment details'!$C$14,"_",'Room Details'!$I30))))</f>
        <v>#VALUE!</v>
      </c>
      <c r="AL2" s="173" t="e" cm="1" vm="1">
        <f t="array" ref="AL2">IF('Room Details'!$B31="OUT", _xlfn._xlws.FILTER(Room_Types!$D$2:$D$2508,Room_Types!$C$2:$C$2508=CONCATENATE('Room Details'!$B31,"_",'Room Details'!$I31)),_xlfn._xlws.FILTER($D$2:$D$2508,$C$2:$C$2508=(CONCATENATE('Establishment details'!$C$14,"_",'Room Details'!$I31))))</f>
        <v>#VALUE!</v>
      </c>
      <c r="AM2" s="173" t="e" cm="1" vm="1">
        <f t="array" ref="AM2">IF('Room Details'!$B32="OUT", _xlfn._xlws.FILTER(Room_Types!$D$2:$D$2508,Room_Types!$C$2:$C$2508=CONCATENATE('Room Details'!$B32,"_",'Room Details'!$I32)),_xlfn._xlws.FILTER($D$2:$D$2508,$C$2:$C$2508=(CONCATENATE('Establishment details'!$C$14,"_",'Room Details'!$I32))))</f>
        <v>#VALUE!</v>
      </c>
      <c r="AN2" s="173" t="e" cm="1" vm="1">
        <f t="array" ref="AN2">IF('Room Details'!$B33="OUT", _xlfn._xlws.FILTER(Room_Types!$D$2:$D$2508,Room_Types!$C$2:$C$2508=CONCATENATE('Room Details'!$B33,"_",'Room Details'!$I33)),_xlfn._xlws.FILTER($D$2:$D$2508,$C$2:$C$2508=(CONCATENATE('Establishment details'!$C$14,"_",'Room Details'!$I33))))</f>
        <v>#VALUE!</v>
      </c>
      <c r="AO2" s="173" t="e" cm="1" vm="1">
        <f t="array" ref="AO2">IF('Room Details'!$B34="OUT", _xlfn._xlws.FILTER(Room_Types!$D$2:$D$2508,Room_Types!$C$2:$C$2508=CONCATENATE('Room Details'!$B34,"_",'Room Details'!$I34)),_xlfn._xlws.FILTER($D$2:$D$2508,$C$2:$C$2508=(CONCATENATE('Establishment details'!$C$14,"_",'Room Details'!$I34))))</f>
        <v>#VALUE!</v>
      </c>
      <c r="AP2" s="173" t="e" cm="1" vm="1">
        <f t="array" ref="AP2">IF('Room Details'!$B35="OUT", _xlfn._xlws.FILTER(Room_Types!$D$2:$D$2508,Room_Types!$C$2:$C$2508=CONCATENATE('Room Details'!$B35,"_",'Room Details'!$I35)),_xlfn._xlws.FILTER($D$2:$D$2508,$C$2:$C$2508=(CONCATENATE('Establishment details'!$C$14,"_",'Room Details'!$I35))))</f>
        <v>#VALUE!</v>
      </c>
      <c r="AQ2" s="173" t="e" cm="1" vm="1">
        <f t="array" ref="AQ2">IF('Room Details'!$B36="OUT", _xlfn._xlws.FILTER(Room_Types!$D$2:$D$2508,Room_Types!$C$2:$C$2508=CONCATENATE('Room Details'!$B36,"_",'Room Details'!$I36)),_xlfn._xlws.FILTER($D$2:$D$2508,$C$2:$C$2508=(CONCATENATE('Establishment details'!$C$14,"_",'Room Details'!$I36))))</f>
        <v>#VALUE!</v>
      </c>
      <c r="AR2" s="173" t="e" cm="1" vm="1">
        <f t="array" ref="AR2">IF('Room Details'!$B37="OUT", _xlfn._xlws.FILTER(Room_Types!$D$2:$D$2508,Room_Types!$C$2:$C$2508=CONCATENATE('Room Details'!$B37,"_",'Room Details'!$I37)),_xlfn._xlws.FILTER($D$2:$D$2508,$C$2:$C$2508=(CONCATENATE('Establishment details'!$C$14,"_",'Room Details'!$I37))))</f>
        <v>#VALUE!</v>
      </c>
      <c r="AS2" s="173" t="e" cm="1" vm="1">
        <f t="array" ref="AS2">IF('Room Details'!$B38="OUT", _xlfn._xlws.FILTER(Room_Types!$D$2:$D$2508,Room_Types!$C$2:$C$2508=CONCATENATE('Room Details'!$B38,"_",'Room Details'!$I38)),_xlfn._xlws.FILTER($D$2:$D$2508,$C$2:$C$2508=(CONCATENATE('Establishment details'!$C$14,"_",'Room Details'!$I38))))</f>
        <v>#VALUE!</v>
      </c>
      <c r="AT2" s="173" t="e" cm="1" vm="1">
        <f t="array" ref="AT2">IF('Room Details'!$B39="OUT", _xlfn._xlws.FILTER(Room_Types!$D$2:$D$2508,Room_Types!$C$2:$C$2508=CONCATENATE('Room Details'!$B39,"_",'Room Details'!$I39)),_xlfn._xlws.FILTER($D$2:$D$2508,$C$2:$C$2508=(CONCATENATE('Establishment details'!$C$14,"_",'Room Details'!$I39))))</f>
        <v>#VALUE!</v>
      </c>
      <c r="AU2" s="173" t="e" cm="1" vm="1">
        <f t="array" ref="AU2">IF('Room Details'!$B40="OUT", _xlfn._xlws.FILTER(Room_Types!$D$2:$D$2508,Room_Types!$C$2:$C$2508=CONCATENATE('Room Details'!$B40,"_",'Room Details'!$I40)),_xlfn._xlws.FILTER($D$2:$D$2508,$C$2:$C$2508=(CONCATENATE('Establishment details'!$C$14,"_",'Room Details'!$I40))))</f>
        <v>#VALUE!</v>
      </c>
      <c r="AV2" s="173" t="e" cm="1" vm="1">
        <f t="array" ref="AV2">IF('Room Details'!$B41="OUT", _xlfn._xlws.FILTER(Room_Types!$D$2:$D$2508,Room_Types!$C$2:$C$2508=CONCATENATE('Room Details'!$B41,"_",'Room Details'!$I41)),_xlfn._xlws.FILTER($D$2:$D$2508,$C$2:$C$2508=(CONCATENATE('Establishment details'!$C$14,"_",'Room Details'!$I41))))</f>
        <v>#VALUE!</v>
      </c>
      <c r="AW2" s="173" t="e" cm="1" vm="1">
        <f t="array" ref="AW2">IF('Room Details'!$B42="OUT", _xlfn._xlws.FILTER(Room_Types!$D$2:$D$2508,Room_Types!$C$2:$C$2508=CONCATENATE('Room Details'!$B42,"_",'Room Details'!$I42)),_xlfn._xlws.FILTER($D$2:$D$2508,$C$2:$C$2508=(CONCATENATE('Establishment details'!$C$14,"_",'Room Details'!$I42))))</f>
        <v>#VALUE!</v>
      </c>
      <c r="AX2" s="173" t="e" cm="1" vm="1">
        <f t="array" ref="AX2">IF('Room Details'!$B43="OUT", _xlfn._xlws.FILTER(Room_Types!$D$2:$D$2508,Room_Types!$C$2:$C$2508=CONCATENATE('Room Details'!$B43,"_",'Room Details'!$I43)),_xlfn._xlws.FILTER($D$2:$D$2508,$C$2:$C$2508=(CONCATENATE('Establishment details'!$C$14,"_",'Room Details'!$I43))))</f>
        <v>#VALUE!</v>
      </c>
      <c r="AY2" s="173" t="e" cm="1" vm="1">
        <f t="array" ref="AY2">IF('Room Details'!$B44="OUT", _xlfn._xlws.FILTER(Room_Types!$D$2:$D$2508,Room_Types!$C$2:$C$2508=CONCATENATE('Room Details'!$B44,"_",'Room Details'!$I44)),_xlfn._xlws.FILTER($D$2:$D$2508,$C$2:$C$2508=(CONCATENATE('Establishment details'!$C$14,"_",'Room Details'!$I44))))</f>
        <v>#VALUE!</v>
      </c>
      <c r="AZ2" s="173" t="e" cm="1" vm="1">
        <f t="array" ref="AZ2">IF('Room Details'!$B45="OUT", _xlfn._xlws.FILTER(Room_Types!$D$2:$D$2508,Room_Types!$C$2:$C$2508=CONCATENATE('Room Details'!$B45,"_",'Room Details'!$I45)),_xlfn._xlws.FILTER($D$2:$D$2508,$C$2:$C$2508=(CONCATENATE('Establishment details'!$C$14,"_",'Room Details'!$I45))))</f>
        <v>#VALUE!</v>
      </c>
      <c r="BA2" s="173" t="e" cm="1" vm="1">
        <f t="array" ref="BA2">IF('Room Details'!$B46="OUT", _xlfn._xlws.FILTER(Room_Types!$D$2:$D$2508,Room_Types!$C$2:$C$2508=CONCATENATE('Room Details'!$B46,"_",'Room Details'!$I46)),_xlfn._xlws.FILTER($D$2:$D$2508,$C$2:$C$2508=(CONCATENATE('Establishment details'!$C$14,"_",'Room Details'!$I46))))</f>
        <v>#VALUE!</v>
      </c>
      <c r="BB2" s="173" t="e" cm="1" vm="1">
        <f t="array" ref="BB2">IF('Room Details'!$B47="OUT", _xlfn._xlws.FILTER(Room_Types!$D$2:$D$2508,Room_Types!$C$2:$C$2508=CONCATENATE('Room Details'!$B47,"_",'Room Details'!$I47)),_xlfn._xlws.FILTER($D$2:$D$2508,$C$2:$C$2508=(CONCATENATE('Establishment details'!$C$14,"_",'Room Details'!$I47))))</f>
        <v>#VALUE!</v>
      </c>
      <c r="BC2" s="173" t="e" cm="1" vm="1">
        <f t="array" ref="BC2">IF('Room Details'!$B48="OUT", _xlfn._xlws.FILTER(Room_Types!$D$2:$D$2508,Room_Types!$C$2:$C$2508=CONCATENATE('Room Details'!$B48,"_",'Room Details'!$I48)),_xlfn._xlws.FILTER($D$2:$D$2508,$C$2:$C$2508=(CONCATENATE('Establishment details'!$C$14,"_",'Room Details'!$I48))))</f>
        <v>#VALUE!</v>
      </c>
      <c r="BD2" s="173" t="e" cm="1" vm="1">
        <f t="array" ref="BD2">IF('Room Details'!$B49="OUT", _xlfn._xlws.FILTER(Room_Types!$D$2:$D$2508,Room_Types!$C$2:$C$2508=CONCATENATE('Room Details'!$B49,"_",'Room Details'!$I49)),_xlfn._xlws.FILTER($D$2:$D$2508,$C$2:$C$2508=(CONCATENATE('Establishment details'!$C$14,"_",'Room Details'!$I49))))</f>
        <v>#VALUE!</v>
      </c>
      <c r="BE2" s="173" t="e" cm="1" vm="1">
        <f t="array" ref="BE2">IF('Room Details'!$B50="OUT", _xlfn._xlws.FILTER(Room_Types!$D$2:$D$2508,Room_Types!$C$2:$C$2508=CONCATENATE('Room Details'!$B50,"_",'Room Details'!$I50)),_xlfn._xlws.FILTER($D$2:$D$2508,$C$2:$C$2508=(CONCATENATE('Establishment details'!$C$14,"_",'Room Details'!$I50))))</f>
        <v>#VALUE!</v>
      </c>
      <c r="BF2" s="173" t="e" cm="1" vm="1">
        <f t="array" ref="BF2">IF('Room Details'!$B51="OUT", _xlfn._xlws.FILTER(Room_Types!$D$2:$D$2508,Room_Types!$C$2:$C$2508=CONCATENATE('Room Details'!$B51,"_",'Room Details'!$I51)),_xlfn._xlws.FILTER($D$2:$D$2508,$C$2:$C$2508=(CONCATENATE('Establishment details'!$C$14,"_",'Room Details'!$I51))))</f>
        <v>#VALUE!</v>
      </c>
      <c r="BG2" s="173" t="e" cm="1" vm="1">
        <f t="array" ref="BG2">IF('Room Details'!$B52="OUT", _xlfn._xlws.FILTER(Room_Types!$D$2:$D$2508,Room_Types!$C$2:$C$2508=CONCATENATE('Room Details'!$B52,"_",'Room Details'!$I52)),_xlfn._xlws.FILTER($D$2:$D$2508,$C$2:$C$2508=(CONCATENATE('Establishment details'!$C$14,"_",'Room Details'!$I52))))</f>
        <v>#VALUE!</v>
      </c>
      <c r="BH2" s="173" t="e" cm="1" vm="1">
        <f t="array" ref="BH2">IF('Room Details'!$B53="OUT", _xlfn._xlws.FILTER(Room_Types!$D$2:$D$2508,Room_Types!$C$2:$C$2508=CONCATENATE('Room Details'!$B53,"_",'Room Details'!$I53)),_xlfn._xlws.FILTER($D$2:$D$2508,$C$2:$C$2508=(CONCATENATE('Establishment details'!$C$14,"_",'Room Details'!$I53))))</f>
        <v>#VALUE!</v>
      </c>
      <c r="BI2" s="173" t="e" cm="1" vm="1">
        <f t="array" ref="BI2">IF('Room Details'!$B54="OUT", _xlfn._xlws.FILTER(Room_Types!$D$2:$D$2508,Room_Types!$C$2:$C$2508=CONCATENATE('Room Details'!$B54,"_",'Room Details'!$I54)),_xlfn._xlws.FILTER($D$2:$D$2508,$C$2:$C$2508=(CONCATENATE('Establishment details'!$C$14,"_",'Room Details'!$I54))))</f>
        <v>#VALUE!</v>
      </c>
      <c r="BJ2" s="173" t="e" cm="1" vm="1">
        <f t="array" ref="BJ2">IF('Room Details'!$B55="OUT", _xlfn._xlws.FILTER(Room_Types!$D$2:$D$2508,Room_Types!$C$2:$C$2508=CONCATENATE('Room Details'!$B55,"_",'Room Details'!$I55)),_xlfn._xlws.FILTER($D$2:$D$2508,$C$2:$C$2508=(CONCATENATE('Establishment details'!$C$14,"_",'Room Details'!$I55))))</f>
        <v>#VALUE!</v>
      </c>
      <c r="BK2" s="173" t="e" cm="1" vm="1">
        <f t="array" ref="BK2">IF('Room Details'!$B56="OUT", _xlfn._xlws.FILTER(Room_Types!$D$2:$D$2508,Room_Types!$C$2:$C$2508=CONCATENATE('Room Details'!$B56,"_",'Room Details'!$I56)),_xlfn._xlws.FILTER($D$2:$D$2508,$C$2:$C$2508=(CONCATENATE('Establishment details'!$C$14,"_",'Room Details'!$I56))))</f>
        <v>#VALUE!</v>
      </c>
      <c r="BL2" s="173" t="e" cm="1" vm="1">
        <f t="array" ref="BL2">IF('Room Details'!$B57="OUT", _xlfn._xlws.FILTER(Room_Types!$D$2:$D$2508,Room_Types!$C$2:$C$2508=CONCATENATE('Room Details'!$B57,"_",'Room Details'!$I57)),_xlfn._xlws.FILTER($D$2:$D$2508,$C$2:$C$2508=(CONCATENATE('Establishment details'!$C$14,"_",'Room Details'!$I57))))</f>
        <v>#VALUE!</v>
      </c>
      <c r="BM2" s="173" t="e" cm="1" vm="1">
        <f t="array" ref="BM2">IF('Room Details'!$B58="OUT", _xlfn._xlws.FILTER(Room_Types!$D$2:$D$2508,Room_Types!$C$2:$C$2508=CONCATENATE('Room Details'!$B58,"_",'Room Details'!$I58)),_xlfn._xlws.FILTER($D$2:$D$2508,$C$2:$C$2508=(CONCATENATE('Establishment details'!$C$14,"_",'Room Details'!$I58))))</f>
        <v>#VALUE!</v>
      </c>
      <c r="BN2" s="173" t="e" cm="1" vm="1">
        <f t="array" ref="BN2">IF('Room Details'!$B59="OUT", _xlfn._xlws.FILTER(Room_Types!$D$2:$D$2508,Room_Types!$C$2:$C$2508=CONCATENATE('Room Details'!$B59,"_",'Room Details'!$I59)),_xlfn._xlws.FILTER($D$2:$D$2508,$C$2:$C$2508=(CONCATENATE('Establishment details'!$C$14,"_",'Room Details'!$I59))))</f>
        <v>#VALUE!</v>
      </c>
      <c r="BO2" s="173" t="e" cm="1" vm="1">
        <f t="array" ref="BO2">IF('Room Details'!$B60="OUT", _xlfn._xlws.FILTER(Room_Types!$D$2:$D$2508,Room_Types!$C$2:$C$2508=CONCATENATE('Room Details'!$B60,"_",'Room Details'!$I60)),_xlfn._xlws.FILTER($D$2:$D$2508,$C$2:$C$2508=(CONCATENATE('Establishment details'!$C$14,"_",'Room Details'!$I60))))</f>
        <v>#VALUE!</v>
      </c>
      <c r="BP2" s="173" t="e" cm="1" vm="1">
        <f t="array" ref="BP2">IF('Room Details'!$B61="OUT", _xlfn._xlws.FILTER(Room_Types!$D$2:$D$2508,Room_Types!$C$2:$C$2508=CONCATENATE('Room Details'!$B61,"_",'Room Details'!$I61)),_xlfn._xlws.FILTER($D$2:$D$2508,$C$2:$C$2508=(CONCATENATE('Establishment details'!$C$14,"_",'Room Details'!$I61))))</f>
        <v>#VALUE!</v>
      </c>
      <c r="BQ2" s="173" t="e" cm="1" vm="1">
        <f t="array" ref="BQ2">IF('Room Details'!$B62="OUT", _xlfn._xlws.FILTER(Room_Types!$D$2:$D$2508,Room_Types!$C$2:$C$2508=CONCATENATE('Room Details'!$B62,"_",'Room Details'!$I62)),_xlfn._xlws.FILTER($D$2:$D$2508,$C$2:$C$2508=(CONCATENATE('Establishment details'!$C$14,"_",'Room Details'!$I62))))</f>
        <v>#VALUE!</v>
      </c>
      <c r="BR2" s="173" t="e" cm="1" vm="1">
        <f t="array" ref="BR2">IF('Room Details'!$B63="OUT", _xlfn._xlws.FILTER(Room_Types!$D$2:$D$2508,Room_Types!$C$2:$C$2508=CONCATENATE('Room Details'!$B63,"_",'Room Details'!$I63)),_xlfn._xlws.FILTER($D$2:$D$2508,$C$2:$C$2508=(CONCATENATE('Establishment details'!$C$14,"_",'Room Details'!$I63))))</f>
        <v>#VALUE!</v>
      </c>
      <c r="BS2" s="173" t="e" cm="1" vm="1">
        <f t="array" ref="BS2">IF('Room Details'!$B64="OUT", _xlfn._xlws.FILTER(Room_Types!$D$2:$D$2508,Room_Types!$C$2:$C$2508=CONCATENATE('Room Details'!$B64,"_",'Room Details'!$I64)),_xlfn._xlws.FILTER($D$2:$D$2508,$C$2:$C$2508=(CONCATENATE('Establishment details'!$C$14,"_",'Room Details'!$I64))))</f>
        <v>#VALUE!</v>
      </c>
      <c r="BT2" s="173" t="e" cm="1" vm="1">
        <f t="array" ref="BT2">IF('Room Details'!$B65="OUT", _xlfn._xlws.FILTER(Room_Types!$D$2:$D$2508,Room_Types!$C$2:$C$2508=CONCATENATE('Room Details'!$B65,"_",'Room Details'!$I65)),_xlfn._xlws.FILTER($D$2:$D$2508,$C$2:$C$2508=(CONCATENATE('Establishment details'!$C$14,"_",'Room Details'!$I65))))</f>
        <v>#VALUE!</v>
      </c>
      <c r="BU2" s="173" t="e" cm="1" vm="1">
        <f t="array" ref="BU2">IF('Room Details'!$B66="OUT", _xlfn._xlws.FILTER(Room_Types!$D$2:$D$2508,Room_Types!$C$2:$C$2508=CONCATENATE('Room Details'!$B66,"_",'Room Details'!$I66)),_xlfn._xlws.FILTER($D$2:$D$2508,$C$2:$C$2508=(CONCATENATE('Establishment details'!$C$14,"_",'Room Details'!$I66))))</f>
        <v>#VALUE!</v>
      </c>
      <c r="BV2" s="173" t="e" cm="1" vm="1">
        <f t="array" ref="BV2">IF('Room Details'!$B67="OUT", _xlfn._xlws.FILTER(Room_Types!$D$2:$D$2508,Room_Types!$C$2:$C$2508=CONCATENATE('Room Details'!$B67,"_",'Room Details'!$I67)),_xlfn._xlws.FILTER($D$2:$D$2508,$C$2:$C$2508=(CONCATENATE('Establishment details'!$C$14,"_",'Room Details'!$I67))))</f>
        <v>#VALUE!</v>
      </c>
      <c r="BW2" s="173" t="e" cm="1" vm="1">
        <f t="array" ref="BW2">IF('Room Details'!$B68="OUT", _xlfn._xlws.FILTER(Room_Types!$D$2:$D$2508,Room_Types!$C$2:$C$2508=CONCATENATE('Room Details'!$B68,"_",'Room Details'!$I68)),_xlfn._xlws.FILTER($D$2:$D$2508,$C$2:$C$2508=(CONCATENATE('Establishment details'!$C$14,"_",'Room Details'!$I68))))</f>
        <v>#VALUE!</v>
      </c>
      <c r="BX2" s="173" t="e" cm="1" vm="1">
        <f t="array" ref="BX2">IF('Room Details'!$B69="OUT", _xlfn._xlws.FILTER(Room_Types!$D$2:$D$2508,Room_Types!$C$2:$C$2508=CONCATENATE('Room Details'!$B69,"_",'Room Details'!$I69)),_xlfn._xlws.FILTER($D$2:$D$2508,$C$2:$C$2508=(CONCATENATE('Establishment details'!$C$14,"_",'Room Details'!$I69))))</f>
        <v>#VALUE!</v>
      </c>
      <c r="BY2" s="173" t="e" cm="1" vm="1">
        <f t="array" ref="BY2">IF('Room Details'!$B70="OUT", _xlfn._xlws.FILTER(Room_Types!$D$2:$D$2508,Room_Types!$C$2:$C$2508=CONCATENATE('Room Details'!$B70,"_",'Room Details'!$I70)),_xlfn._xlws.FILTER($D$2:$D$2508,$C$2:$C$2508=(CONCATENATE('Establishment details'!$C$14,"_",'Room Details'!$I70))))</f>
        <v>#VALUE!</v>
      </c>
      <c r="BZ2" s="173" t="e" cm="1" vm="1">
        <f t="array" ref="BZ2">IF('Room Details'!$B71="OUT", _xlfn._xlws.FILTER(Room_Types!$D$2:$D$2508,Room_Types!$C$2:$C$2508=CONCATENATE('Room Details'!$B71,"_",'Room Details'!$I71)),_xlfn._xlws.FILTER($D$2:$D$2508,$C$2:$C$2508=(CONCATENATE('Establishment details'!$C$14,"_",'Room Details'!$I71))))</f>
        <v>#VALUE!</v>
      </c>
      <c r="CA2" s="173" t="e" cm="1" vm="1">
        <f t="array" ref="CA2">IF('Room Details'!$B72="OUT", _xlfn._xlws.FILTER(Room_Types!$D$2:$D$2508,Room_Types!$C$2:$C$2508=CONCATENATE('Room Details'!$B72,"_",'Room Details'!$I72)),_xlfn._xlws.FILTER($D$2:$D$2508,$C$2:$C$2508=(CONCATENATE('Establishment details'!$C$14,"_",'Room Details'!$I72))))</f>
        <v>#VALUE!</v>
      </c>
      <c r="CB2" s="173" t="e" cm="1" vm="1">
        <f t="array" ref="CB2">IF('Room Details'!$B73="OUT", _xlfn._xlws.FILTER(Room_Types!$D$2:$D$2508,Room_Types!$C$2:$C$2508=CONCATENATE('Room Details'!$B73,"_",'Room Details'!$I73)),_xlfn._xlws.FILTER($D$2:$D$2508,$C$2:$C$2508=(CONCATENATE('Establishment details'!$C$14,"_",'Room Details'!$I73))))</f>
        <v>#VALUE!</v>
      </c>
      <c r="CC2" s="173" t="e" cm="1" vm="1">
        <f t="array" ref="CC2">IF('Room Details'!$B74="OUT", _xlfn._xlws.FILTER(Room_Types!$D$2:$D$2508,Room_Types!$C$2:$C$2508=CONCATENATE('Room Details'!$B74,"_",'Room Details'!$I74)),_xlfn._xlws.FILTER($D$2:$D$2508,$C$2:$C$2508=(CONCATENATE('Establishment details'!$C$14,"_",'Room Details'!$I74))))</f>
        <v>#VALUE!</v>
      </c>
      <c r="CD2" s="173" t="e" cm="1" vm="1">
        <f t="array" ref="CD2">IF('Room Details'!$B75="OUT", _xlfn._xlws.FILTER(Room_Types!$D$2:$D$2508,Room_Types!$C$2:$C$2508=CONCATENATE('Room Details'!$B75,"_",'Room Details'!$I75)),_xlfn._xlws.FILTER($D$2:$D$2508,$C$2:$C$2508=(CONCATENATE('Establishment details'!$C$14,"_",'Room Details'!$I75))))</f>
        <v>#VALUE!</v>
      </c>
      <c r="CE2" s="173" t="e" cm="1" vm="1">
        <f t="array" ref="CE2">IF('Room Details'!$B76="OUT", _xlfn._xlws.FILTER(Room_Types!$D$2:$D$2508,Room_Types!$C$2:$C$2508=CONCATENATE('Room Details'!$B76,"_",'Room Details'!$I76)),_xlfn._xlws.FILTER($D$2:$D$2508,$C$2:$C$2508=(CONCATENATE('Establishment details'!$C$14,"_",'Room Details'!$I76))))</f>
        <v>#VALUE!</v>
      </c>
      <c r="CF2" s="173" t="e" cm="1" vm="1">
        <f t="array" ref="CF2">IF('Room Details'!$B77="OUT", _xlfn._xlws.FILTER(Room_Types!$D$2:$D$2508,Room_Types!$C$2:$C$2508=CONCATENATE('Room Details'!$B77,"_",'Room Details'!$I77)),_xlfn._xlws.FILTER($D$2:$D$2508,$C$2:$C$2508=(CONCATENATE('Establishment details'!$C$14,"_",'Room Details'!$I77))))</f>
        <v>#VALUE!</v>
      </c>
      <c r="CG2" s="173" t="e" cm="1" vm="1">
        <f t="array" ref="CG2">IF('Room Details'!$B78="OUT", _xlfn._xlws.FILTER(Room_Types!$D$2:$D$2508,Room_Types!$C$2:$C$2508=CONCATENATE('Room Details'!$B78,"_",'Room Details'!$I78)),_xlfn._xlws.FILTER($D$2:$D$2508,$C$2:$C$2508=(CONCATENATE('Establishment details'!$C$14,"_",'Room Details'!$I78))))</f>
        <v>#VALUE!</v>
      </c>
      <c r="CH2" s="173" t="e" cm="1" vm="1">
        <f t="array" ref="CH2">IF('Room Details'!$B79="OUT", _xlfn._xlws.FILTER(Room_Types!$D$2:$D$2508,Room_Types!$C$2:$C$2508=CONCATENATE('Room Details'!$B79,"_",'Room Details'!$I79)),_xlfn._xlws.FILTER($D$2:$D$2508,$C$2:$C$2508=(CONCATENATE('Establishment details'!$C$14,"_",'Room Details'!$I79))))</f>
        <v>#VALUE!</v>
      </c>
      <c r="CI2" s="173" t="e" cm="1" vm="1">
        <f t="array" ref="CI2">IF('Room Details'!$B80="OUT", _xlfn._xlws.FILTER(Room_Types!$D$2:$D$2508,Room_Types!$C$2:$C$2508=CONCATENATE('Room Details'!$B80,"_",'Room Details'!$I80)),_xlfn._xlws.FILTER($D$2:$D$2508,$C$2:$C$2508=(CONCATENATE('Establishment details'!$C$14,"_",'Room Details'!$I80))))</f>
        <v>#VALUE!</v>
      </c>
      <c r="CJ2" s="173" t="e" cm="1" vm="1">
        <f t="array" ref="CJ2">IF('Room Details'!$B81="OUT", _xlfn._xlws.FILTER(Room_Types!$D$2:$D$2508,Room_Types!$C$2:$C$2508=CONCATENATE('Room Details'!$B81,"_",'Room Details'!$I81)),_xlfn._xlws.FILTER($D$2:$D$2508,$C$2:$C$2508=(CONCATENATE('Establishment details'!$C$14,"_",'Room Details'!$I81))))</f>
        <v>#VALUE!</v>
      </c>
      <c r="CK2" s="173" t="e" cm="1" vm="1">
        <f t="array" ref="CK2">IF('Room Details'!$B82="OUT", _xlfn._xlws.FILTER(Room_Types!$D$2:$D$2508,Room_Types!$C$2:$C$2508=CONCATENATE('Room Details'!$B82,"_",'Room Details'!$I82)),_xlfn._xlws.FILTER($D$2:$D$2508,$C$2:$C$2508=(CONCATENATE('Establishment details'!$C$14,"_",'Room Details'!$I82))))</f>
        <v>#VALUE!</v>
      </c>
      <c r="CL2" s="173" t="e" cm="1" vm="1">
        <f t="array" ref="CL2">IF('Room Details'!$B83="OUT", _xlfn._xlws.FILTER(Room_Types!$D$2:$D$2508,Room_Types!$C$2:$C$2508=CONCATENATE('Room Details'!$B83,"_",'Room Details'!$I83)),_xlfn._xlws.FILTER($D$2:$D$2508,$C$2:$C$2508=(CONCATENATE('Establishment details'!$C$14,"_",'Room Details'!$I83))))</f>
        <v>#VALUE!</v>
      </c>
      <c r="CM2" s="173" t="e" cm="1" vm="1">
        <f t="array" ref="CM2">IF('Room Details'!$B84="OUT", _xlfn._xlws.FILTER(Room_Types!$D$2:$D$2508,Room_Types!$C$2:$C$2508=CONCATENATE('Room Details'!$B84,"_",'Room Details'!$I84)),_xlfn._xlws.FILTER($D$2:$D$2508,$C$2:$C$2508=(CONCATENATE('Establishment details'!$C$14,"_",'Room Details'!$I84))))</f>
        <v>#VALUE!</v>
      </c>
      <c r="CN2" s="173" t="e" cm="1" vm="1">
        <f t="array" ref="CN2">IF('Room Details'!$B85="OUT", _xlfn._xlws.FILTER(Room_Types!$D$2:$D$2508,Room_Types!$C$2:$C$2508=CONCATENATE('Room Details'!$B85,"_",'Room Details'!$I85)),_xlfn._xlws.FILTER($D$2:$D$2508,$C$2:$C$2508=(CONCATENATE('Establishment details'!$C$14,"_",'Room Details'!$I85))))</f>
        <v>#VALUE!</v>
      </c>
      <c r="CO2" s="173" t="e" cm="1" vm="1">
        <f t="array" ref="CO2">IF('Room Details'!$B86="OUT", _xlfn._xlws.FILTER(Room_Types!$D$2:$D$2508,Room_Types!$C$2:$C$2508=CONCATENATE('Room Details'!$B86,"_",'Room Details'!$I86)),_xlfn._xlws.FILTER($D$2:$D$2508,$C$2:$C$2508=(CONCATENATE('Establishment details'!$C$14,"_",'Room Details'!$I86))))</f>
        <v>#VALUE!</v>
      </c>
      <c r="CP2" s="173" t="e" cm="1" vm="1">
        <f t="array" ref="CP2">IF('Room Details'!$B87="OUT", _xlfn._xlws.FILTER(Room_Types!$D$2:$D$2508,Room_Types!$C$2:$C$2508=CONCATENATE('Room Details'!$B87,"_",'Room Details'!$I87)),_xlfn._xlws.FILTER($D$2:$D$2508,$C$2:$C$2508=(CONCATENATE('Establishment details'!$C$14,"_",'Room Details'!$I87))))</f>
        <v>#VALUE!</v>
      </c>
      <c r="CQ2" s="173" t="e" cm="1" vm="1">
        <f t="array" ref="CQ2">IF('Room Details'!$B88="OUT", _xlfn._xlws.FILTER(Room_Types!$D$2:$D$2508,Room_Types!$C$2:$C$2508=CONCATENATE('Room Details'!$B88,"_",'Room Details'!$I88)),_xlfn._xlws.FILTER($D$2:$D$2508,$C$2:$C$2508=(CONCATENATE('Establishment details'!$C$14,"_",'Room Details'!$I88))))</f>
        <v>#VALUE!</v>
      </c>
      <c r="CR2" s="173" t="e" cm="1" vm="1">
        <f t="array" ref="CR2">IF('Room Details'!$B89="OUT", _xlfn._xlws.FILTER(Room_Types!$D$2:$D$2508,Room_Types!$C$2:$C$2508=CONCATENATE('Room Details'!$B89,"_",'Room Details'!$I89)),_xlfn._xlws.FILTER($D$2:$D$2508,$C$2:$C$2508=(CONCATENATE('Establishment details'!$C$14,"_",'Room Details'!$I89))))</f>
        <v>#VALUE!</v>
      </c>
      <c r="CS2" s="173" t="e" cm="1" vm="1">
        <f t="array" ref="CS2">IF('Room Details'!$B90="OUT", _xlfn._xlws.FILTER(Room_Types!$D$2:$D$2508,Room_Types!$C$2:$C$2508=CONCATENATE('Room Details'!$B90,"_",'Room Details'!$I90)),_xlfn._xlws.FILTER($D$2:$D$2508,$C$2:$C$2508=(CONCATENATE('Establishment details'!$C$14,"_",'Room Details'!$I90))))</f>
        <v>#VALUE!</v>
      </c>
      <c r="CT2" s="173" t="e" cm="1" vm="1">
        <f t="array" ref="CT2">IF('Room Details'!$B91="OUT", _xlfn._xlws.FILTER(Room_Types!$D$2:$D$2508,Room_Types!$C$2:$C$2508=CONCATENATE('Room Details'!$B91,"_",'Room Details'!$I91)),_xlfn._xlws.FILTER($D$2:$D$2508,$C$2:$C$2508=(CONCATENATE('Establishment details'!$C$14,"_",'Room Details'!$I91))))</f>
        <v>#VALUE!</v>
      </c>
      <c r="CU2" s="173" t="e" cm="1" vm="1">
        <f t="array" ref="CU2">IF('Room Details'!$B92="OUT", _xlfn._xlws.FILTER(Room_Types!$D$2:$D$2508,Room_Types!$C$2:$C$2508=CONCATENATE('Room Details'!$B92,"_",'Room Details'!$I92)),_xlfn._xlws.FILTER($D$2:$D$2508,$C$2:$C$2508=(CONCATENATE('Establishment details'!$C$14,"_",'Room Details'!$I92))))</f>
        <v>#VALUE!</v>
      </c>
      <c r="CV2" s="173" t="e" cm="1" vm="1">
        <f t="array" ref="CV2">IF('Room Details'!$B93="OUT", _xlfn._xlws.FILTER(Room_Types!$D$2:$D$2508,Room_Types!$C$2:$C$2508=CONCATENATE('Room Details'!$B93,"_",'Room Details'!$I93)),_xlfn._xlws.FILTER($D$2:$D$2508,$C$2:$C$2508=(CONCATENATE('Establishment details'!$C$14,"_",'Room Details'!$I93))))</f>
        <v>#VALUE!</v>
      </c>
      <c r="CW2" s="173" t="e" cm="1" vm="1">
        <f t="array" ref="CW2">IF('Room Details'!$B94="OUT", _xlfn._xlws.FILTER(Room_Types!$D$2:$D$2508,Room_Types!$C$2:$C$2508=CONCATENATE('Room Details'!$B94,"_",'Room Details'!$I94)),_xlfn._xlws.FILTER($D$2:$D$2508,$C$2:$C$2508=(CONCATENATE('Establishment details'!$C$14,"_",'Room Details'!$I94))))</f>
        <v>#VALUE!</v>
      </c>
      <c r="CX2" s="173" t="e" cm="1" vm="1">
        <f t="array" ref="CX2">IF('Room Details'!$B95="OUT", _xlfn._xlws.FILTER(Room_Types!$D$2:$D$2508,Room_Types!$C$2:$C$2508=CONCATENATE('Room Details'!$B95,"_",'Room Details'!$I95)),_xlfn._xlws.FILTER($D$2:$D$2508,$C$2:$C$2508=(CONCATENATE('Establishment details'!$C$14,"_",'Room Details'!$I95))))</f>
        <v>#VALUE!</v>
      </c>
      <c r="CY2" s="173" t="e" cm="1" vm="1">
        <f t="array" ref="CY2">IF('Room Details'!$B96="OUT", _xlfn._xlws.FILTER(Room_Types!$D$2:$D$2508,Room_Types!$C$2:$C$2508=CONCATENATE('Room Details'!$B96,"_",'Room Details'!$I96)),_xlfn._xlws.FILTER($D$2:$D$2508,$C$2:$C$2508=(CONCATENATE('Establishment details'!$C$14,"_",'Room Details'!$I96))))</f>
        <v>#VALUE!</v>
      </c>
      <c r="CZ2" s="173" t="e" cm="1" vm="1">
        <f t="array" ref="CZ2">IF('Room Details'!$B97="OUT", _xlfn._xlws.FILTER(Room_Types!$D$2:$D$2508,Room_Types!$C$2:$C$2508=CONCATENATE('Room Details'!$B97,"_",'Room Details'!$I97)),_xlfn._xlws.FILTER($D$2:$D$2508,$C$2:$C$2508=(CONCATENATE('Establishment details'!$C$14,"_",'Room Details'!$I97))))</f>
        <v>#VALUE!</v>
      </c>
      <c r="DA2" s="173" t="e" cm="1" vm="1">
        <f t="array" ref="DA2">IF('Room Details'!$B98="OUT", _xlfn._xlws.FILTER(Room_Types!$D$2:$D$2508,Room_Types!$C$2:$C$2508=CONCATENATE('Room Details'!$B98,"_",'Room Details'!$I98)),_xlfn._xlws.FILTER($D$2:$D$2508,$C$2:$C$2508=(CONCATENATE('Establishment details'!$C$14,"_",'Room Details'!$I98))))</f>
        <v>#VALUE!</v>
      </c>
      <c r="DB2" s="173" t="e" cm="1" vm="1">
        <f t="array" ref="DB2">IF('Room Details'!$B99="OUT", _xlfn._xlws.FILTER(Room_Types!$D$2:$D$2508,Room_Types!$C$2:$C$2508=CONCATENATE('Room Details'!$B99,"_",'Room Details'!$I99)),_xlfn._xlws.FILTER($D$2:$D$2508,$C$2:$C$2508=(CONCATENATE('Establishment details'!$C$14,"_",'Room Details'!$I99))))</f>
        <v>#VALUE!</v>
      </c>
      <c r="DC2" s="173" t="e" cm="1" vm="1">
        <f t="array" ref="DC2">IF('Room Details'!$B100="OUT", _xlfn._xlws.FILTER(Room_Types!$D$2:$D$2508,Room_Types!$C$2:$C$2508=CONCATENATE('Room Details'!$B100,"_",'Room Details'!$I100)),_xlfn._xlws.FILTER($D$2:$D$2508,$C$2:$C$2508=(CONCATENATE('Establishment details'!$C$14,"_",'Room Details'!$I100))))</f>
        <v>#VALUE!</v>
      </c>
      <c r="DD2" s="173" t="e" cm="1" vm="1">
        <f t="array" ref="DD2">IF('Room Details'!$B101="OUT", _xlfn._xlws.FILTER(Room_Types!$D$2:$D$2508,Room_Types!$C$2:$C$2508=CONCATENATE('Room Details'!$B101,"_",'Room Details'!$I101)),_xlfn._xlws.FILTER($D$2:$D$2508,$C$2:$C$2508=(CONCATENATE('Establishment details'!$C$14,"_",'Room Details'!$I101))))</f>
        <v>#VALUE!</v>
      </c>
      <c r="DE2" s="173" t="e" cm="1" vm="1">
        <f t="array" ref="DE2">IF('Room Details'!$B102="OUT", _xlfn._xlws.FILTER(Room_Types!$D$2:$D$2508,Room_Types!$C$2:$C$2508=CONCATENATE('Room Details'!$B102,"_",'Room Details'!$I102)),_xlfn._xlws.FILTER($D$2:$D$2508,$C$2:$C$2508=(CONCATENATE('Establishment details'!$C$14,"_",'Room Details'!$I102))))</f>
        <v>#VALUE!</v>
      </c>
      <c r="DF2" s="173" t="e" cm="1" vm="1">
        <f t="array" ref="DF2">IF('Room Details'!$B103="OUT", _xlfn._xlws.FILTER(Room_Types!$D$2:$D$2508,Room_Types!$C$2:$C$2508=CONCATENATE('Room Details'!$B103,"_",'Room Details'!$I103)),_xlfn._xlws.FILTER($D$2:$D$2508,$C$2:$C$2508=(CONCATENATE('Establishment details'!$C$14,"_",'Room Details'!$I103))))</f>
        <v>#VALUE!</v>
      </c>
      <c r="DG2" s="173" t="e" cm="1" vm="1">
        <f t="array" ref="DG2">IF('Room Details'!$B104="OUT", _xlfn._xlws.FILTER(Room_Types!$D$2:$D$2508,Room_Types!$C$2:$C$2508=CONCATENATE('Room Details'!$B104,"_",'Room Details'!$I104)),_xlfn._xlws.FILTER($D$2:$D$2508,$C$2:$C$2508=(CONCATENATE('Establishment details'!$C$14,"_",'Room Details'!$I104))))</f>
        <v>#VALUE!</v>
      </c>
      <c r="DH2" s="173" t="e" cm="1" vm="1">
        <f t="array" ref="DH2">IF('Room Details'!$B105="OUT", _xlfn._xlws.FILTER(Room_Types!$D$2:$D$2508,Room_Types!$C$2:$C$2508=CONCATENATE('Room Details'!$B105,"_",'Room Details'!$I105)),_xlfn._xlws.FILTER($D$2:$D$2508,$C$2:$C$2508=(CONCATENATE('Establishment details'!$C$14,"_",'Room Details'!$I105))))</f>
        <v>#VALUE!</v>
      </c>
      <c r="DI2" s="173" t="e" cm="1" vm="1">
        <f t="array" ref="DI2">IF('Room Details'!$B106="OUT", _xlfn._xlws.FILTER(Room_Types!$D$2:$D$2508,Room_Types!$C$2:$C$2508=CONCATENATE('Room Details'!$B106,"_",'Room Details'!$I106)),_xlfn._xlws.FILTER($D$2:$D$2508,$C$2:$C$2508=(CONCATENATE('Establishment details'!$C$14,"_",'Room Details'!$I106))))</f>
        <v>#VALUE!</v>
      </c>
      <c r="DJ2" s="173" t="e" cm="1" vm="1">
        <f t="array" ref="DJ2">IF('Room Details'!$B107="OUT", _xlfn._xlws.FILTER(Room_Types!$D$2:$D$2508,Room_Types!$C$2:$C$2508=CONCATENATE('Room Details'!$B107,"_",'Room Details'!$I107)),_xlfn._xlws.FILTER($D$2:$D$2508,$C$2:$C$2508=(CONCATENATE('Establishment details'!$C$14,"_",'Room Details'!$I107))))</f>
        <v>#VALUE!</v>
      </c>
      <c r="DK2" s="173" t="e" cm="1" vm="1">
        <f t="array" ref="DK2">IF('Room Details'!$B108="OUT", _xlfn._xlws.FILTER(Room_Types!$D$2:$D$2508,Room_Types!$C$2:$C$2508=CONCATENATE('Room Details'!$B108,"_",'Room Details'!$I108)),_xlfn._xlws.FILTER($D$2:$D$2508,$C$2:$C$2508=(CONCATENATE('Establishment details'!$C$14,"_",'Room Details'!$I108))))</f>
        <v>#VALUE!</v>
      </c>
      <c r="DL2" s="173" t="e" cm="1" vm="1">
        <f t="array" ref="DL2">IF('Room Details'!$B109="OUT", _xlfn._xlws.FILTER(Room_Types!$D$2:$D$2508,Room_Types!$C$2:$C$2508=CONCATENATE('Room Details'!$B109,"_",'Room Details'!$I109)),_xlfn._xlws.FILTER($D$2:$D$2508,$C$2:$C$2508=(CONCATENATE('Establishment details'!$C$14,"_",'Room Details'!$I109))))</f>
        <v>#VALUE!</v>
      </c>
      <c r="DM2" s="173" t="e" cm="1" vm="1">
        <f t="array" ref="DM2">IF('Room Details'!$B110="OUT", _xlfn._xlws.FILTER(Room_Types!$D$2:$D$2508,Room_Types!$C$2:$C$2508=CONCATENATE('Room Details'!$B110,"_",'Room Details'!$I110)),_xlfn._xlws.FILTER($D$2:$D$2508,$C$2:$C$2508=(CONCATENATE('Establishment details'!$C$14,"_",'Room Details'!$I110))))</f>
        <v>#VALUE!</v>
      </c>
      <c r="DN2" s="173" t="e" cm="1" vm="1">
        <f t="array" ref="DN2">IF('Room Details'!$B111="OUT", _xlfn._xlws.FILTER(Room_Types!$D$2:$D$2508,Room_Types!$C$2:$C$2508=CONCATENATE('Room Details'!$B111,"_",'Room Details'!$I111)),_xlfn._xlws.FILTER($D$2:$D$2508,$C$2:$C$2508=(CONCATENATE('Establishment details'!$C$14,"_",'Room Details'!$I111))))</f>
        <v>#VALUE!</v>
      </c>
      <c r="DO2" s="173" t="e" cm="1" vm="1">
        <f t="array" ref="DO2">IF('Room Details'!$B112="OUT", _xlfn._xlws.FILTER(Room_Types!$D$2:$D$2508,Room_Types!$C$2:$C$2508=CONCATENATE('Room Details'!$B112,"_",'Room Details'!$I112)),_xlfn._xlws.FILTER($D$2:$D$2508,$C$2:$C$2508=(CONCATENATE('Establishment details'!$C$14,"_",'Room Details'!$I112))))</f>
        <v>#VALUE!</v>
      </c>
      <c r="DP2" s="173" t="e" cm="1" vm="1">
        <f t="array" ref="DP2">IF('Room Details'!$B113="OUT", _xlfn._xlws.FILTER(Room_Types!$D$2:$D$2508,Room_Types!$C$2:$C$2508=CONCATENATE('Room Details'!$B113,"_",'Room Details'!$I113)),_xlfn._xlws.FILTER($D$2:$D$2508,$C$2:$C$2508=(CONCATENATE('Establishment details'!$C$14,"_",'Room Details'!$I113))))</f>
        <v>#VALUE!</v>
      </c>
      <c r="DQ2" s="173" t="e" cm="1" vm="1">
        <f t="array" ref="DQ2">IF('Room Details'!$B114="OUT", _xlfn._xlws.FILTER(Room_Types!$D$2:$D$2508,Room_Types!$C$2:$C$2508=CONCATENATE('Room Details'!$B114,"_",'Room Details'!$I114)),_xlfn._xlws.FILTER($D$2:$D$2508,$C$2:$C$2508=(CONCATENATE('Establishment details'!$C$14,"_",'Room Details'!$I114))))</f>
        <v>#VALUE!</v>
      </c>
      <c r="DR2" s="173" t="e" cm="1" vm="1">
        <f t="array" ref="DR2">IF('Room Details'!$B115="OUT", _xlfn._xlws.FILTER(Room_Types!$D$2:$D$2508,Room_Types!$C$2:$C$2508=CONCATENATE('Room Details'!$B115,"_",'Room Details'!$I115)),_xlfn._xlws.FILTER($D$2:$D$2508,$C$2:$C$2508=(CONCATENATE('Establishment details'!$C$14,"_",'Room Details'!$I115))))</f>
        <v>#VALUE!</v>
      </c>
      <c r="DS2" s="173" t="e" cm="1" vm="1">
        <f t="array" ref="DS2">IF('Room Details'!$B116="OUT", _xlfn._xlws.FILTER(Room_Types!$D$2:$D$2508,Room_Types!$C$2:$C$2508=CONCATENATE('Room Details'!$B116,"_",'Room Details'!$I116)),_xlfn._xlws.FILTER($D$2:$D$2508,$C$2:$C$2508=(CONCATENATE('Establishment details'!$C$14,"_",'Room Details'!$I116))))</f>
        <v>#VALUE!</v>
      </c>
      <c r="DT2" s="173" t="e" cm="1" vm="1">
        <f t="array" ref="DT2">IF('Room Details'!$B117="OUT", _xlfn._xlws.FILTER(Room_Types!$D$2:$D$2508,Room_Types!$C$2:$C$2508=CONCATENATE('Room Details'!$B117,"_",'Room Details'!$I117)),_xlfn._xlws.FILTER($D$2:$D$2508,$C$2:$C$2508=(CONCATENATE('Establishment details'!$C$14,"_",'Room Details'!$I117))))</f>
        <v>#VALUE!</v>
      </c>
      <c r="DU2" s="173" t="e" cm="1" vm="1">
        <f t="array" ref="DU2">IF('Room Details'!$B118="OUT", _xlfn._xlws.FILTER(Room_Types!$D$2:$D$2508,Room_Types!$C$2:$C$2508=CONCATENATE('Room Details'!$B118,"_",'Room Details'!$I118)),_xlfn._xlws.FILTER($D$2:$D$2508,$C$2:$C$2508=(CONCATENATE('Establishment details'!$C$14,"_",'Room Details'!$I118))))</f>
        <v>#VALUE!</v>
      </c>
      <c r="DV2" s="173" t="e" cm="1" vm="1">
        <f t="array" ref="DV2">IF('Room Details'!$B119="OUT", _xlfn._xlws.FILTER(Room_Types!$D$2:$D$2508,Room_Types!$C$2:$C$2508=CONCATENATE('Room Details'!$B119,"_",'Room Details'!$I119)),_xlfn._xlws.FILTER($D$2:$D$2508,$C$2:$C$2508=(CONCATENATE('Establishment details'!$C$14,"_",'Room Details'!$I119))))</f>
        <v>#VALUE!</v>
      </c>
      <c r="DW2" s="173" t="e" cm="1" vm="1">
        <f t="array" ref="DW2">IF('Room Details'!$B120="OUT", _xlfn._xlws.FILTER(Room_Types!$D$2:$D$2508,Room_Types!$C$2:$C$2508=CONCATENATE('Room Details'!$B120,"_",'Room Details'!$I120)),_xlfn._xlws.FILTER($D$2:$D$2508,$C$2:$C$2508=(CONCATENATE('Establishment details'!$C$14,"_",'Room Details'!$I120))))</f>
        <v>#VALUE!</v>
      </c>
      <c r="DX2" s="173" t="e" cm="1" vm="1">
        <f t="array" ref="DX2">IF('Room Details'!$B121="OUT", _xlfn._xlws.FILTER(Room_Types!$D$2:$D$2508,Room_Types!$C$2:$C$2508=CONCATENATE('Room Details'!$B121,"_",'Room Details'!$I121)),_xlfn._xlws.FILTER($D$2:$D$2508,$C$2:$C$2508=(CONCATENATE('Establishment details'!$C$14,"_",'Room Details'!$I121))))</f>
        <v>#VALUE!</v>
      </c>
      <c r="DY2" s="173" t="e" cm="1" vm="1">
        <f t="array" ref="DY2">IF('Room Details'!$B122="OUT", _xlfn._xlws.FILTER(Room_Types!$D$2:$D$2508,Room_Types!$C$2:$C$2508=CONCATENATE('Room Details'!$B122,"_",'Room Details'!$I122)),_xlfn._xlws.FILTER($D$2:$D$2508,$C$2:$C$2508=(CONCATENATE('Establishment details'!$C$14,"_",'Room Details'!$I122))))</f>
        <v>#VALUE!</v>
      </c>
      <c r="DZ2" s="173" t="e" cm="1" vm="1">
        <f t="array" ref="DZ2">IF('Room Details'!$B123="OUT", _xlfn._xlws.FILTER(Room_Types!$D$2:$D$2508,Room_Types!$C$2:$C$2508=CONCATENATE('Room Details'!$B123,"_",'Room Details'!$I123)),_xlfn._xlws.FILTER($D$2:$D$2508,$C$2:$C$2508=(CONCATENATE('Establishment details'!$C$14,"_",'Room Details'!$I123))))</f>
        <v>#VALUE!</v>
      </c>
      <c r="EA2" s="173" t="e" cm="1" vm="1">
        <f t="array" ref="EA2">IF('Room Details'!$B124="OUT", _xlfn._xlws.FILTER(Room_Types!$D$2:$D$2508,Room_Types!$C$2:$C$2508=CONCATENATE('Room Details'!$B124,"_",'Room Details'!$I124)),_xlfn._xlws.FILTER($D$2:$D$2508,$C$2:$C$2508=(CONCATENATE('Establishment details'!$C$14,"_",'Room Details'!$I124))))</f>
        <v>#VALUE!</v>
      </c>
      <c r="EB2" s="173" t="e" cm="1" vm="1">
        <f t="array" ref="EB2">IF('Room Details'!$B125="OUT", _xlfn._xlws.FILTER(Room_Types!$D$2:$D$2508,Room_Types!$C$2:$C$2508=CONCATENATE('Room Details'!$B125,"_",'Room Details'!$I125)),_xlfn._xlws.FILTER($D$2:$D$2508,$C$2:$C$2508=(CONCATENATE('Establishment details'!$C$14,"_",'Room Details'!$I125))))</f>
        <v>#VALUE!</v>
      </c>
      <c r="EC2" s="173" t="e" cm="1" vm="1">
        <f t="array" ref="EC2">IF('Room Details'!$B126="OUT", _xlfn._xlws.FILTER(Room_Types!$D$2:$D$2508,Room_Types!$C$2:$C$2508=CONCATENATE('Room Details'!$B126,"_",'Room Details'!$I126)),_xlfn._xlws.FILTER($D$2:$D$2508,$C$2:$C$2508=(CONCATENATE('Establishment details'!$C$14,"_",'Room Details'!$I126))))</f>
        <v>#VALUE!</v>
      </c>
      <c r="ED2" s="173" t="e" cm="1" vm="1">
        <f t="array" ref="ED2">IF('Room Details'!$B127="OUT", _xlfn._xlws.FILTER(Room_Types!$D$2:$D$2508,Room_Types!$C$2:$C$2508=CONCATENATE('Room Details'!$B127,"_",'Room Details'!$I127)),_xlfn._xlws.FILTER($D$2:$D$2508,$C$2:$C$2508=(CONCATENATE('Establishment details'!$C$14,"_",'Room Details'!$I127))))</f>
        <v>#VALUE!</v>
      </c>
      <c r="EE2" s="173" t="e" cm="1" vm="1">
        <f t="array" ref="EE2">IF('Room Details'!$B128="OUT", _xlfn._xlws.FILTER(Room_Types!$D$2:$D$2508,Room_Types!$C$2:$C$2508=CONCATENATE('Room Details'!$B128,"_",'Room Details'!$I128)),_xlfn._xlws.FILTER($D$2:$D$2508,$C$2:$C$2508=(CONCATENATE('Establishment details'!$C$14,"_",'Room Details'!$I128))))</f>
        <v>#VALUE!</v>
      </c>
      <c r="EF2" s="173" t="e" cm="1" vm="1">
        <f t="array" ref="EF2">IF('Room Details'!$B129="OUT", _xlfn._xlws.FILTER(Room_Types!$D$2:$D$2508,Room_Types!$C$2:$C$2508=CONCATENATE('Room Details'!$B129,"_",'Room Details'!$I129)),_xlfn._xlws.FILTER($D$2:$D$2508,$C$2:$C$2508=(CONCATENATE('Establishment details'!$C$14,"_",'Room Details'!$I129))))</f>
        <v>#VALUE!</v>
      </c>
      <c r="EG2" s="173" t="e" cm="1" vm="1">
        <f t="array" ref="EG2">IF('Room Details'!$B130="OUT", _xlfn._xlws.FILTER(Room_Types!$D$2:$D$2508,Room_Types!$C$2:$C$2508=CONCATENATE('Room Details'!$B130,"_",'Room Details'!$I130)),_xlfn._xlws.FILTER($D$2:$D$2508,$C$2:$C$2508=(CONCATENATE('Establishment details'!$C$14,"_",'Room Details'!$I130))))</f>
        <v>#VALUE!</v>
      </c>
      <c r="EH2" s="173" t="e" cm="1" vm="1">
        <f t="array" ref="EH2">IF('Room Details'!$B131="OUT", _xlfn._xlws.FILTER(Room_Types!$D$2:$D$2508,Room_Types!$C$2:$C$2508=CONCATENATE('Room Details'!$B131,"_",'Room Details'!$I131)),_xlfn._xlws.FILTER($D$2:$D$2508,$C$2:$C$2508=(CONCATENATE('Establishment details'!$C$14,"_",'Room Details'!$I131))))</f>
        <v>#VALUE!</v>
      </c>
      <c r="EI2" s="173" t="e" cm="1" vm="1">
        <f t="array" ref="EI2">IF('Room Details'!$B132="OUT", _xlfn._xlws.FILTER(Room_Types!$D$2:$D$2508,Room_Types!$C$2:$C$2508=CONCATENATE('Room Details'!$B132,"_",'Room Details'!$I132)),_xlfn._xlws.FILTER($D$2:$D$2508,$C$2:$C$2508=(CONCATENATE('Establishment details'!$C$14,"_",'Room Details'!$I132))))</f>
        <v>#VALUE!</v>
      </c>
      <c r="EJ2" s="173" t="e" cm="1" vm="1">
        <f t="array" ref="EJ2">IF('Room Details'!$B133="OUT", _xlfn._xlws.FILTER(Room_Types!$D$2:$D$2508,Room_Types!$C$2:$C$2508=CONCATENATE('Room Details'!$B133,"_",'Room Details'!$I133)),_xlfn._xlws.FILTER($D$2:$D$2508,$C$2:$C$2508=(CONCATENATE('Establishment details'!$C$14,"_",'Room Details'!$I133))))</f>
        <v>#VALUE!</v>
      </c>
      <c r="EK2" s="173" t="e" cm="1" vm="1">
        <f t="array" ref="EK2">IF('Room Details'!$B134="OUT", _xlfn._xlws.FILTER(Room_Types!$D$2:$D$2508,Room_Types!$C$2:$C$2508=CONCATENATE('Room Details'!$B134,"_",'Room Details'!$I134)),_xlfn._xlws.FILTER($D$2:$D$2508,$C$2:$C$2508=(CONCATENATE('Establishment details'!$C$14,"_",'Room Details'!$I134))))</f>
        <v>#VALUE!</v>
      </c>
      <c r="EL2" s="173" t="e" cm="1" vm="1">
        <f t="array" ref="EL2">IF('Room Details'!$B135="OUT", _xlfn._xlws.FILTER(Room_Types!$D$2:$D$2508,Room_Types!$C$2:$C$2508=CONCATENATE('Room Details'!$B135,"_",'Room Details'!$I135)),_xlfn._xlws.FILTER($D$2:$D$2508,$C$2:$C$2508=(CONCATENATE('Establishment details'!$C$14,"_",'Room Details'!$I135))))</f>
        <v>#VALUE!</v>
      </c>
      <c r="EM2" s="173" t="e" cm="1" vm="1">
        <f t="array" ref="EM2">IF('Room Details'!$B136="OUT", _xlfn._xlws.FILTER(Room_Types!$D$2:$D$2508,Room_Types!$C$2:$C$2508=CONCATENATE('Room Details'!$B136,"_",'Room Details'!$I136)),_xlfn._xlws.FILTER($D$2:$D$2508,$C$2:$C$2508=(CONCATENATE('Establishment details'!$C$14,"_",'Room Details'!$I136))))</f>
        <v>#VALUE!</v>
      </c>
      <c r="EN2" s="173" t="e" cm="1" vm="1">
        <f t="array" ref="EN2">IF('Room Details'!$B137="OUT", _xlfn._xlws.FILTER(Room_Types!$D$2:$D$2508,Room_Types!$C$2:$C$2508=CONCATENATE('Room Details'!$B137,"_",'Room Details'!$I137)),_xlfn._xlws.FILTER($D$2:$D$2508,$C$2:$C$2508=(CONCATENATE('Establishment details'!$C$14,"_",'Room Details'!$I137))))</f>
        <v>#VALUE!</v>
      </c>
      <c r="EO2" s="173" t="e" cm="1" vm="1">
        <f t="array" ref="EO2">IF('Room Details'!$B138="OUT", _xlfn._xlws.FILTER(Room_Types!$D$2:$D$2508,Room_Types!$C$2:$C$2508=CONCATENATE('Room Details'!$B138,"_",'Room Details'!$I138)),_xlfn._xlws.FILTER($D$2:$D$2508,$C$2:$C$2508=(CONCATENATE('Establishment details'!$C$14,"_",'Room Details'!$I138))))</f>
        <v>#VALUE!</v>
      </c>
      <c r="EP2" s="173" t="e" cm="1" vm="1">
        <f t="array" ref="EP2">IF('Room Details'!$B139="OUT", _xlfn._xlws.FILTER(Room_Types!$D$2:$D$2508,Room_Types!$C$2:$C$2508=CONCATENATE('Room Details'!$B139,"_",'Room Details'!$I139)),_xlfn._xlws.FILTER($D$2:$D$2508,$C$2:$C$2508=(CONCATENATE('Establishment details'!$C$14,"_",'Room Details'!$I139))))</f>
        <v>#VALUE!</v>
      </c>
      <c r="EQ2" s="173" t="e" cm="1" vm="1">
        <f t="array" ref="EQ2">IF('Room Details'!$B140="OUT", _xlfn._xlws.FILTER(Room_Types!$D$2:$D$2508,Room_Types!$C$2:$C$2508=CONCATENATE('Room Details'!$B140,"_",'Room Details'!$I140)),_xlfn._xlws.FILTER($D$2:$D$2508,$C$2:$C$2508=(CONCATENATE('Establishment details'!$C$14,"_",'Room Details'!$I140))))</f>
        <v>#VALUE!</v>
      </c>
      <c r="ER2" s="173" t="e" cm="1" vm="1">
        <f t="array" ref="ER2">IF('Room Details'!$B141="OUT", _xlfn._xlws.FILTER(Room_Types!$D$2:$D$2508,Room_Types!$C$2:$C$2508=CONCATENATE('Room Details'!$B141,"_",'Room Details'!$I141)),_xlfn._xlws.FILTER($D$2:$D$2508,$C$2:$C$2508=(CONCATENATE('Establishment details'!$C$14,"_",'Room Details'!$I141))))</f>
        <v>#VALUE!</v>
      </c>
      <c r="ES2" s="173" t="e" cm="1" vm="1">
        <f t="array" ref="ES2">IF('Room Details'!$B142="OUT", _xlfn._xlws.FILTER(Room_Types!$D$2:$D$2508,Room_Types!$C$2:$C$2508=CONCATENATE('Room Details'!$B142,"_",'Room Details'!$I142)),_xlfn._xlws.FILTER($D$2:$D$2508,$C$2:$C$2508=(CONCATENATE('Establishment details'!$C$14,"_",'Room Details'!$I142))))</f>
        <v>#VALUE!</v>
      </c>
      <c r="ET2" s="173" t="e" cm="1" vm="1">
        <f t="array" ref="ET2">IF('Room Details'!$B143="OUT", _xlfn._xlws.FILTER(Room_Types!$D$2:$D$2508,Room_Types!$C$2:$C$2508=CONCATENATE('Room Details'!$B143,"_",'Room Details'!$I143)),_xlfn._xlws.FILTER($D$2:$D$2508,$C$2:$C$2508=(CONCATENATE('Establishment details'!$C$14,"_",'Room Details'!$I143))))</f>
        <v>#VALUE!</v>
      </c>
      <c r="EU2" s="173" t="e" cm="1" vm="1">
        <f t="array" ref="EU2">IF('Room Details'!$B144="OUT", _xlfn._xlws.FILTER(Room_Types!$D$2:$D$2508,Room_Types!$C$2:$C$2508=CONCATENATE('Room Details'!$B144,"_",'Room Details'!$I144)),_xlfn._xlws.FILTER($D$2:$D$2508,$C$2:$C$2508=(CONCATENATE('Establishment details'!$C$14,"_",'Room Details'!$I144))))</f>
        <v>#VALUE!</v>
      </c>
      <c r="EV2" s="173" t="e" cm="1" vm="1">
        <f t="array" ref="EV2">IF('Room Details'!$B145="OUT", _xlfn._xlws.FILTER(Room_Types!$D$2:$D$2508,Room_Types!$C$2:$C$2508=CONCATENATE('Room Details'!$B145,"_",'Room Details'!$I145)),_xlfn._xlws.FILTER($D$2:$D$2508,$C$2:$C$2508=(CONCATENATE('Establishment details'!$C$14,"_",'Room Details'!$I145))))</f>
        <v>#VALUE!</v>
      </c>
      <c r="EW2" s="173" t="e" cm="1" vm="1">
        <f t="array" ref="EW2">IF('Room Details'!$B146="OUT", _xlfn._xlws.FILTER(Room_Types!$D$2:$D$2508,Room_Types!$C$2:$C$2508=CONCATENATE('Room Details'!$B146,"_",'Room Details'!$I146)),_xlfn._xlws.FILTER($D$2:$D$2508,$C$2:$C$2508=(CONCATENATE('Establishment details'!$C$14,"_",'Room Details'!$I146))))</f>
        <v>#VALUE!</v>
      </c>
      <c r="EX2" s="173" t="e" cm="1" vm="1">
        <f t="array" ref="EX2">IF('Room Details'!$B147="OUT", _xlfn._xlws.FILTER(Room_Types!$D$2:$D$2508,Room_Types!$C$2:$C$2508=CONCATENATE('Room Details'!$B147,"_",'Room Details'!$I147)),_xlfn._xlws.FILTER($D$2:$D$2508,$C$2:$C$2508=(CONCATENATE('Establishment details'!$C$14,"_",'Room Details'!$I147))))</f>
        <v>#VALUE!</v>
      </c>
      <c r="EY2" s="173" t="e" cm="1" vm="1">
        <f t="array" ref="EY2">IF('Room Details'!$B148="OUT", _xlfn._xlws.FILTER(Room_Types!$D$2:$D$2508,Room_Types!$C$2:$C$2508=CONCATENATE('Room Details'!$B148,"_",'Room Details'!$I148)),_xlfn._xlws.FILTER($D$2:$D$2508,$C$2:$C$2508=(CONCATENATE('Establishment details'!$C$14,"_",'Room Details'!$I148))))</f>
        <v>#VALUE!</v>
      </c>
      <c r="EZ2" s="173" t="e" cm="1" vm="1">
        <f t="array" ref="EZ2">IF('Room Details'!$B149="OUT", _xlfn._xlws.FILTER(Room_Types!$D$2:$D$2508,Room_Types!$C$2:$C$2508=CONCATENATE('Room Details'!$B149,"_",'Room Details'!$I149)),_xlfn._xlws.FILTER($D$2:$D$2508,$C$2:$C$2508=(CONCATENATE('Establishment details'!$C$14,"_",'Room Details'!$I149))))</f>
        <v>#VALUE!</v>
      </c>
      <c r="FA2" s="173" t="e" cm="1" vm="1">
        <f t="array" ref="FA2">IF('Room Details'!$B150="OUT", _xlfn._xlws.FILTER(Room_Types!$D$2:$D$2508,Room_Types!$C$2:$C$2508=CONCATENATE('Room Details'!$B150,"_",'Room Details'!$I150)),_xlfn._xlws.FILTER($D$2:$D$2508,$C$2:$C$2508=(CONCATENATE('Establishment details'!$C$14,"_",'Room Details'!$I150))))</f>
        <v>#VALUE!</v>
      </c>
      <c r="FB2" s="173" t="e" cm="1" vm="1">
        <f t="array" ref="FB2">IF('Room Details'!$B151="OUT", _xlfn._xlws.FILTER(Room_Types!$D$2:$D$2508,Room_Types!$C$2:$C$2508=CONCATENATE('Room Details'!$B151,"_",'Room Details'!$I151)),_xlfn._xlws.FILTER($D$2:$D$2508,$C$2:$C$2508=(CONCATENATE('Establishment details'!$C$14,"_",'Room Details'!$I151))))</f>
        <v>#VALUE!</v>
      </c>
      <c r="FC2" s="173" t="e" cm="1" vm="1">
        <f t="array" ref="FC2">IF('Room Details'!$B152="OUT", _xlfn._xlws.FILTER(Room_Types!$D$2:$D$2508,Room_Types!$C$2:$C$2508=CONCATENATE('Room Details'!$B152,"_",'Room Details'!$I152)),_xlfn._xlws.FILTER($D$2:$D$2508,$C$2:$C$2508=(CONCATENATE('Establishment details'!$C$14,"_",'Room Details'!$I152))))</f>
        <v>#VALUE!</v>
      </c>
      <c r="FD2" s="173" t="e" cm="1" vm="1">
        <f t="array" ref="FD2">IF('Room Details'!$B153="OUT", _xlfn._xlws.FILTER(Room_Types!$D$2:$D$2508,Room_Types!$C$2:$C$2508=CONCATENATE('Room Details'!$B153,"_",'Room Details'!$I153)),_xlfn._xlws.FILTER($D$2:$D$2508,$C$2:$C$2508=(CONCATENATE('Establishment details'!$C$14,"_",'Room Details'!$I153))))</f>
        <v>#VALUE!</v>
      </c>
      <c r="FE2" s="173" t="e" cm="1" vm="1">
        <f t="array" ref="FE2">IF('Room Details'!$B154="OUT", _xlfn._xlws.FILTER(Room_Types!$D$2:$D$2508,Room_Types!$C$2:$C$2508=CONCATENATE('Room Details'!$B154,"_",'Room Details'!$I154)),_xlfn._xlws.FILTER($D$2:$D$2508,$C$2:$C$2508=(CONCATENATE('Establishment details'!$C$14,"_",'Room Details'!$I154))))</f>
        <v>#VALUE!</v>
      </c>
      <c r="FF2" s="173" t="e" cm="1" vm="1">
        <f t="array" ref="FF2">IF('Room Details'!$B155="OUT", _xlfn._xlws.FILTER(Room_Types!$D$2:$D$2508,Room_Types!$C$2:$C$2508=CONCATENATE('Room Details'!$B155,"_",'Room Details'!$I155)),_xlfn._xlws.FILTER($D$2:$D$2508,$C$2:$C$2508=(CONCATENATE('Establishment details'!$C$14,"_",'Room Details'!$I155))))</f>
        <v>#VALUE!</v>
      </c>
      <c r="FG2" s="173" t="e" cm="1" vm="1">
        <f t="array" ref="FG2">IF('Room Details'!$B156="OUT", _xlfn._xlws.FILTER(Room_Types!$D$2:$D$2508,Room_Types!$C$2:$C$2508=CONCATENATE('Room Details'!$B156,"_",'Room Details'!$I156)),_xlfn._xlws.FILTER($D$2:$D$2508,$C$2:$C$2508=(CONCATENATE('Establishment details'!$C$14,"_",'Room Details'!$I156))))</f>
        <v>#VALUE!</v>
      </c>
      <c r="FH2" s="173" t="e" cm="1" vm="1">
        <f t="array" ref="FH2">IF('Room Details'!$B157="OUT", _xlfn._xlws.FILTER(Room_Types!$D$2:$D$2508,Room_Types!$C$2:$C$2508=CONCATENATE('Room Details'!$B157,"_",'Room Details'!$I157)),_xlfn._xlws.FILTER($D$2:$D$2508,$C$2:$C$2508=(CONCATENATE('Establishment details'!$C$14,"_",'Room Details'!$I157))))</f>
        <v>#VALUE!</v>
      </c>
      <c r="FI2" s="173" t="e" cm="1" vm="1">
        <f t="array" ref="FI2">IF('Room Details'!$B158="OUT", _xlfn._xlws.FILTER(Room_Types!$D$2:$D$2508,Room_Types!$C$2:$C$2508=CONCATENATE('Room Details'!$B158,"_",'Room Details'!$I158)),_xlfn._xlws.FILTER($D$2:$D$2508,$C$2:$C$2508=(CONCATENATE('Establishment details'!$C$14,"_",'Room Details'!$I158))))</f>
        <v>#VALUE!</v>
      </c>
      <c r="FJ2" s="173" t="e" cm="1" vm="1">
        <f t="array" ref="FJ2">IF('Room Details'!$B159="OUT", _xlfn._xlws.FILTER(Room_Types!$D$2:$D$2508,Room_Types!$C$2:$C$2508=CONCATENATE('Room Details'!$B159,"_",'Room Details'!$I159)),_xlfn._xlws.FILTER($D$2:$D$2508,$C$2:$C$2508=(CONCATENATE('Establishment details'!$C$14,"_",'Room Details'!$I159))))</f>
        <v>#VALUE!</v>
      </c>
      <c r="FK2" s="173" t="e" cm="1" vm="1">
        <f t="array" ref="FK2">IF('Room Details'!$B160="OUT", _xlfn._xlws.FILTER(Room_Types!$D$2:$D$2508,Room_Types!$C$2:$C$2508=CONCATENATE('Room Details'!$B160,"_",'Room Details'!$I160)),_xlfn._xlws.FILTER($D$2:$D$2508,$C$2:$C$2508=(CONCATENATE('Establishment details'!$C$14,"_",'Room Details'!$I160))))</f>
        <v>#VALUE!</v>
      </c>
      <c r="FL2" s="173" t="e" cm="1" vm="1">
        <f t="array" ref="FL2">IF('Room Details'!$B161="OUT", _xlfn._xlws.FILTER(Room_Types!$D$2:$D$2508,Room_Types!$C$2:$C$2508=CONCATENATE('Room Details'!$B161,"_",'Room Details'!$I161)),_xlfn._xlws.FILTER($D$2:$D$2508,$C$2:$C$2508=(CONCATENATE('Establishment details'!$C$14,"_",'Room Details'!$I161))))</f>
        <v>#VALUE!</v>
      </c>
      <c r="FM2" s="173" t="e" cm="1" vm="1">
        <f t="array" ref="FM2">IF('Room Details'!$B162="OUT", _xlfn._xlws.FILTER(Room_Types!$D$2:$D$2508,Room_Types!$C$2:$C$2508=CONCATENATE('Room Details'!$B162,"_",'Room Details'!$I162)),_xlfn._xlws.FILTER($D$2:$D$2508,$C$2:$C$2508=(CONCATENATE('Establishment details'!$C$14,"_",'Room Details'!$I162))))</f>
        <v>#VALUE!</v>
      </c>
      <c r="FN2" s="173" t="e" cm="1" vm="1">
        <f t="array" ref="FN2">IF('Room Details'!$B163="OUT", _xlfn._xlws.FILTER(Room_Types!$D$2:$D$2508,Room_Types!$C$2:$C$2508=CONCATENATE('Room Details'!$B163,"_",'Room Details'!$I163)),_xlfn._xlws.FILTER($D$2:$D$2508,$C$2:$C$2508=(CONCATENATE('Establishment details'!$C$14,"_",'Room Details'!$I163))))</f>
        <v>#VALUE!</v>
      </c>
      <c r="FO2" s="173" t="e" cm="1" vm="1">
        <f t="array" ref="FO2">IF('Room Details'!$B164="OUT", _xlfn._xlws.FILTER(Room_Types!$D$2:$D$2508,Room_Types!$C$2:$C$2508=CONCATENATE('Room Details'!$B164,"_",'Room Details'!$I164)),_xlfn._xlws.FILTER($D$2:$D$2508,$C$2:$C$2508=(CONCATENATE('Establishment details'!$C$14,"_",'Room Details'!$I164))))</f>
        <v>#VALUE!</v>
      </c>
      <c r="FP2" s="173" t="e" cm="1" vm="1">
        <f t="array" ref="FP2">IF('Room Details'!$B165="OUT", _xlfn._xlws.FILTER(Room_Types!$D$2:$D$2508,Room_Types!$C$2:$C$2508=CONCATENATE('Room Details'!$B165,"_",'Room Details'!$I165)),_xlfn._xlws.FILTER($D$2:$D$2508,$C$2:$C$2508=(CONCATENATE('Establishment details'!$C$14,"_",'Room Details'!$I165))))</f>
        <v>#VALUE!</v>
      </c>
      <c r="FQ2" s="173" t="e" cm="1" vm="1">
        <f t="array" ref="FQ2">IF('Room Details'!$B166="OUT", _xlfn._xlws.FILTER(Room_Types!$D$2:$D$2508,Room_Types!$C$2:$C$2508=CONCATENATE('Room Details'!$B166,"_",'Room Details'!$I166)),_xlfn._xlws.FILTER($D$2:$D$2508,$C$2:$C$2508=(CONCATENATE('Establishment details'!$C$14,"_",'Room Details'!$I166))))</f>
        <v>#VALUE!</v>
      </c>
      <c r="FR2" s="173" t="e" cm="1" vm="1">
        <f t="array" ref="FR2">IF('Room Details'!$B167="OUT", _xlfn._xlws.FILTER(Room_Types!$D$2:$D$2508,Room_Types!$C$2:$C$2508=CONCATENATE('Room Details'!$B167,"_",'Room Details'!$I167)),_xlfn._xlws.FILTER($D$2:$D$2508,$C$2:$C$2508=(CONCATENATE('Establishment details'!$C$14,"_",'Room Details'!$I167))))</f>
        <v>#VALUE!</v>
      </c>
      <c r="FS2" s="173" t="e" cm="1" vm="1">
        <f t="array" ref="FS2">IF('Room Details'!$B168="OUT", _xlfn._xlws.FILTER(Room_Types!$D$2:$D$2508,Room_Types!$C$2:$C$2508=CONCATENATE('Room Details'!$B168,"_",'Room Details'!$I168)),_xlfn._xlws.FILTER($D$2:$D$2508,$C$2:$C$2508=(CONCATENATE('Establishment details'!$C$14,"_",'Room Details'!$I168))))</f>
        <v>#VALUE!</v>
      </c>
      <c r="FT2" s="173" t="e" cm="1" vm="1">
        <f t="array" ref="FT2">IF('Room Details'!$B169="OUT", _xlfn._xlws.FILTER(Room_Types!$D$2:$D$2508,Room_Types!$C$2:$C$2508=CONCATENATE('Room Details'!$B169,"_",'Room Details'!$I169)),_xlfn._xlws.FILTER($D$2:$D$2508,$C$2:$C$2508=(CONCATENATE('Establishment details'!$C$14,"_",'Room Details'!$I169))))</f>
        <v>#VALUE!</v>
      </c>
      <c r="FU2" s="173" t="e" cm="1" vm="1">
        <f t="array" ref="FU2">IF('Room Details'!$B170="OUT", _xlfn._xlws.FILTER(Room_Types!$D$2:$D$2508,Room_Types!$C$2:$C$2508=CONCATENATE('Room Details'!$B170,"_",'Room Details'!$I170)),_xlfn._xlws.FILTER($D$2:$D$2508,$C$2:$C$2508=(CONCATENATE('Establishment details'!$C$14,"_",'Room Details'!$I170))))</f>
        <v>#VALUE!</v>
      </c>
      <c r="FV2" s="173" t="e" cm="1" vm="1">
        <f t="array" ref="FV2">IF('Room Details'!$B171="OUT", _xlfn._xlws.FILTER(Room_Types!$D$2:$D$2508,Room_Types!$C$2:$C$2508=CONCATENATE('Room Details'!$B171,"_",'Room Details'!$I171)),_xlfn._xlws.FILTER($D$2:$D$2508,$C$2:$C$2508=(CONCATENATE('Establishment details'!$C$14,"_",'Room Details'!$I171))))</f>
        <v>#VALUE!</v>
      </c>
      <c r="FW2" s="173" t="e" cm="1" vm="1">
        <f t="array" ref="FW2">IF('Room Details'!$B172="OUT", _xlfn._xlws.FILTER(Room_Types!$D$2:$D$2508,Room_Types!$C$2:$C$2508=CONCATENATE('Room Details'!$B172,"_",'Room Details'!$I172)),_xlfn._xlws.FILTER($D$2:$D$2508,$C$2:$C$2508=(CONCATENATE('Establishment details'!$C$14,"_",'Room Details'!$I172))))</f>
        <v>#VALUE!</v>
      </c>
      <c r="FX2" s="173" t="e" cm="1" vm="1">
        <f t="array" ref="FX2">IF('Room Details'!$B173="OUT", _xlfn._xlws.FILTER(Room_Types!$D$2:$D$2508,Room_Types!$C$2:$C$2508=CONCATENATE('Room Details'!$B173,"_",'Room Details'!$I173)),_xlfn._xlws.FILTER($D$2:$D$2508,$C$2:$C$2508=(CONCATENATE('Establishment details'!$C$14,"_",'Room Details'!$I173))))</f>
        <v>#VALUE!</v>
      </c>
      <c r="FY2" s="173" t="e" cm="1" vm="1">
        <f t="array" ref="FY2">IF('Room Details'!$B174="OUT", _xlfn._xlws.FILTER(Room_Types!$D$2:$D$2508,Room_Types!$C$2:$C$2508=CONCATENATE('Room Details'!$B174,"_",'Room Details'!$I174)),_xlfn._xlws.FILTER($D$2:$D$2508,$C$2:$C$2508=(CONCATENATE('Establishment details'!$C$14,"_",'Room Details'!$I174))))</f>
        <v>#VALUE!</v>
      </c>
      <c r="FZ2" s="173" t="e" cm="1" vm="1">
        <f t="array" ref="FZ2">IF('Room Details'!$B175="OUT", _xlfn._xlws.FILTER(Room_Types!$D$2:$D$2508,Room_Types!$C$2:$C$2508=CONCATENATE('Room Details'!$B175,"_",'Room Details'!$I175)),_xlfn._xlws.FILTER($D$2:$D$2508,$C$2:$C$2508=(CONCATENATE('Establishment details'!$C$14,"_",'Room Details'!$I175))))</f>
        <v>#VALUE!</v>
      </c>
      <c r="GA2" s="173" t="e" cm="1" vm="1">
        <f t="array" ref="GA2">IF('Room Details'!$B176="OUT", _xlfn._xlws.FILTER(Room_Types!$D$2:$D$2508,Room_Types!$C$2:$C$2508=CONCATENATE('Room Details'!$B176,"_",'Room Details'!$I176)),_xlfn._xlws.FILTER($D$2:$D$2508,$C$2:$C$2508=(CONCATENATE('Establishment details'!$C$14,"_",'Room Details'!$I176))))</f>
        <v>#VALUE!</v>
      </c>
      <c r="GB2" s="173" t="e" cm="1" vm="1">
        <f t="array" ref="GB2">IF('Room Details'!$B177="OUT", _xlfn._xlws.FILTER(Room_Types!$D$2:$D$2508,Room_Types!$C$2:$C$2508=CONCATENATE('Room Details'!$B177,"_",'Room Details'!$I177)),_xlfn._xlws.FILTER($D$2:$D$2508,$C$2:$C$2508=(CONCATENATE('Establishment details'!$C$14,"_",'Room Details'!$I177))))</f>
        <v>#VALUE!</v>
      </c>
      <c r="GC2" s="173" t="e" cm="1" vm="1">
        <f t="array" ref="GC2">IF('Room Details'!$B178="OUT", _xlfn._xlws.FILTER(Room_Types!$D$2:$D$2508,Room_Types!$C$2:$C$2508=CONCATENATE('Room Details'!$B178,"_",'Room Details'!$I178)),_xlfn._xlws.FILTER($D$2:$D$2508,$C$2:$C$2508=(CONCATENATE('Establishment details'!$C$14,"_",'Room Details'!$I178))))</f>
        <v>#VALUE!</v>
      </c>
      <c r="GD2" s="173" t="e" cm="1" vm="1">
        <f t="array" ref="GD2">IF('Room Details'!$B179="OUT", _xlfn._xlws.FILTER(Room_Types!$D$2:$D$2508,Room_Types!$C$2:$C$2508=CONCATENATE('Room Details'!$B179,"_",'Room Details'!$I179)),_xlfn._xlws.FILTER($D$2:$D$2508,$C$2:$C$2508=(CONCATENATE('Establishment details'!$C$14,"_",'Room Details'!$I179))))</f>
        <v>#VALUE!</v>
      </c>
      <c r="GE2" s="173" t="e" cm="1" vm="1">
        <f t="array" ref="GE2">IF('Room Details'!$B180="OUT", _xlfn._xlws.FILTER(Room_Types!$D$2:$D$2508,Room_Types!$C$2:$C$2508=CONCATENATE('Room Details'!$B180,"_",'Room Details'!$I180)),_xlfn._xlws.FILTER($D$2:$D$2508,$C$2:$C$2508=(CONCATENATE('Establishment details'!$C$14,"_",'Room Details'!$I180))))</f>
        <v>#VALUE!</v>
      </c>
      <c r="GF2" s="173" t="e" cm="1" vm="1">
        <f t="array" ref="GF2">IF('Room Details'!$B181="OUT", _xlfn._xlws.FILTER(Room_Types!$D$2:$D$2508,Room_Types!$C$2:$C$2508=CONCATENATE('Room Details'!$B181,"_",'Room Details'!$I181)),_xlfn._xlws.FILTER($D$2:$D$2508,$C$2:$C$2508=(CONCATENATE('Establishment details'!$C$14,"_",'Room Details'!$I181))))</f>
        <v>#VALUE!</v>
      </c>
      <c r="GG2" s="173" t="e" cm="1" vm="1">
        <f t="array" ref="GG2">IF('Room Details'!$B182="OUT", _xlfn._xlws.FILTER(Room_Types!$D$2:$D$2508,Room_Types!$C$2:$C$2508=CONCATENATE('Room Details'!$B182,"_",'Room Details'!$I182)),_xlfn._xlws.FILTER($D$2:$D$2508,$C$2:$C$2508=(CONCATENATE('Establishment details'!$C$14,"_",'Room Details'!$I182))))</f>
        <v>#VALUE!</v>
      </c>
      <c r="GH2" s="173" t="e" cm="1" vm="1">
        <f t="array" ref="GH2">IF('Room Details'!$B183="OUT", _xlfn._xlws.FILTER(Room_Types!$D$2:$D$2508,Room_Types!$C$2:$C$2508=CONCATENATE('Room Details'!$B183,"_",'Room Details'!$I183)),_xlfn._xlws.FILTER($D$2:$D$2508,$C$2:$C$2508=(CONCATENATE('Establishment details'!$C$14,"_",'Room Details'!$I183))))</f>
        <v>#VALUE!</v>
      </c>
      <c r="GI2" s="173" t="e" cm="1" vm="1">
        <f t="array" ref="GI2">IF('Room Details'!$B184="OUT", _xlfn._xlws.FILTER(Room_Types!$D$2:$D$2508,Room_Types!$C$2:$C$2508=CONCATENATE('Room Details'!$B184,"_",'Room Details'!$I184)),_xlfn._xlws.FILTER($D$2:$D$2508,$C$2:$C$2508=(CONCATENATE('Establishment details'!$C$14,"_",'Room Details'!$I184))))</f>
        <v>#VALUE!</v>
      </c>
      <c r="GJ2" s="173" t="e" cm="1" vm="1">
        <f t="array" ref="GJ2">IF('Room Details'!$B185="OUT", _xlfn._xlws.FILTER(Room_Types!$D$2:$D$2508,Room_Types!$C$2:$C$2508=CONCATENATE('Room Details'!$B185,"_",'Room Details'!$I185)),_xlfn._xlws.FILTER($D$2:$D$2508,$C$2:$C$2508=(CONCATENATE('Establishment details'!$C$14,"_",'Room Details'!$I185))))</f>
        <v>#VALUE!</v>
      </c>
      <c r="GK2" s="173" t="e" cm="1" vm="1">
        <f t="array" ref="GK2">IF('Room Details'!$B186="OUT", _xlfn._xlws.FILTER(Room_Types!$D$2:$D$2508,Room_Types!$C$2:$C$2508=CONCATENATE('Room Details'!$B186,"_",'Room Details'!$I186)),_xlfn._xlws.FILTER($D$2:$D$2508,$C$2:$C$2508=(CONCATENATE('Establishment details'!$C$14,"_",'Room Details'!$I186))))</f>
        <v>#VALUE!</v>
      </c>
      <c r="GL2" s="173" t="e" cm="1" vm="1">
        <f t="array" ref="GL2">IF('Room Details'!$B187="OUT", _xlfn._xlws.FILTER(Room_Types!$D$2:$D$2508,Room_Types!$C$2:$C$2508=CONCATENATE('Room Details'!$B187,"_",'Room Details'!$I187)),_xlfn._xlws.FILTER($D$2:$D$2508,$C$2:$C$2508=(CONCATENATE('Establishment details'!$C$14,"_",'Room Details'!$I187))))</f>
        <v>#VALUE!</v>
      </c>
      <c r="GM2" s="173" t="e" cm="1" vm="1">
        <f t="array" ref="GM2">IF('Room Details'!$B188="OUT", _xlfn._xlws.FILTER(Room_Types!$D$2:$D$2508,Room_Types!$C$2:$C$2508=CONCATENATE('Room Details'!$B188,"_",'Room Details'!$I188)),_xlfn._xlws.FILTER($D$2:$D$2508,$C$2:$C$2508=(CONCATENATE('Establishment details'!$C$14,"_",'Room Details'!$I188))))</f>
        <v>#VALUE!</v>
      </c>
      <c r="GN2" s="173" t="e" cm="1" vm="1">
        <f t="array" ref="GN2">IF('Room Details'!$B189="OUT", _xlfn._xlws.FILTER(Room_Types!$D$2:$D$2508,Room_Types!$C$2:$C$2508=CONCATENATE('Room Details'!$B189,"_",'Room Details'!$I189)),_xlfn._xlws.FILTER($D$2:$D$2508,$C$2:$C$2508=(CONCATENATE('Establishment details'!$C$14,"_",'Room Details'!$I189))))</f>
        <v>#VALUE!</v>
      </c>
      <c r="GO2" s="173" t="e" cm="1" vm="1">
        <f t="array" ref="GO2">IF('Room Details'!$B190="OUT", _xlfn._xlws.FILTER(Room_Types!$D$2:$D$2508,Room_Types!$C$2:$C$2508=CONCATENATE('Room Details'!$B190,"_",'Room Details'!$I190)),_xlfn._xlws.FILTER($D$2:$D$2508,$C$2:$C$2508=(CONCATENATE('Establishment details'!$C$14,"_",'Room Details'!$I190))))</f>
        <v>#VALUE!</v>
      </c>
      <c r="GP2" s="173" t="e" cm="1" vm="1">
        <f t="array" ref="GP2">IF('Room Details'!$B191="OUT", _xlfn._xlws.FILTER(Room_Types!$D$2:$D$2508,Room_Types!$C$2:$C$2508=CONCATENATE('Room Details'!$B191,"_",'Room Details'!$I191)),_xlfn._xlws.FILTER($D$2:$D$2508,$C$2:$C$2508=(CONCATENATE('Establishment details'!$C$14,"_",'Room Details'!$I191))))</f>
        <v>#VALUE!</v>
      </c>
      <c r="GQ2" s="173" t="e" cm="1" vm="1">
        <f t="array" ref="GQ2">IF('Room Details'!$B192="OUT", _xlfn._xlws.FILTER(Room_Types!$D$2:$D$2508,Room_Types!$C$2:$C$2508=CONCATENATE('Room Details'!$B192,"_",'Room Details'!$I192)),_xlfn._xlws.FILTER($D$2:$D$2508,$C$2:$C$2508=(CONCATENATE('Establishment details'!$C$14,"_",'Room Details'!$I192))))</f>
        <v>#VALUE!</v>
      </c>
      <c r="GR2" s="173" t="e" cm="1" vm="1">
        <f t="array" ref="GR2">IF('Room Details'!$B193="OUT", _xlfn._xlws.FILTER(Room_Types!$D$2:$D$2508,Room_Types!$C$2:$C$2508=CONCATENATE('Room Details'!$B193,"_",'Room Details'!$I193)),_xlfn._xlws.FILTER($D$2:$D$2508,$C$2:$C$2508=(CONCATENATE('Establishment details'!$C$14,"_",'Room Details'!$I193))))</f>
        <v>#VALUE!</v>
      </c>
      <c r="GS2" s="173" t="e" cm="1" vm="1">
        <f t="array" ref="GS2">IF('Room Details'!$B194="OUT", _xlfn._xlws.FILTER(Room_Types!$D$2:$D$2508,Room_Types!$C$2:$C$2508=CONCATENATE('Room Details'!$B194,"_",'Room Details'!$I194)),_xlfn._xlws.FILTER($D$2:$D$2508,$C$2:$C$2508=(CONCATENATE('Establishment details'!$C$14,"_",'Room Details'!$I194))))</f>
        <v>#VALUE!</v>
      </c>
      <c r="GT2" s="173" t="e" cm="1" vm="1">
        <f t="array" ref="GT2">IF('Room Details'!$B195="OUT", _xlfn._xlws.FILTER(Room_Types!$D$2:$D$2508,Room_Types!$C$2:$C$2508=CONCATENATE('Room Details'!$B195,"_",'Room Details'!$I195)),_xlfn._xlws.FILTER($D$2:$D$2508,$C$2:$C$2508=(CONCATENATE('Establishment details'!$C$14,"_",'Room Details'!$I195))))</f>
        <v>#VALUE!</v>
      </c>
      <c r="GU2" s="173" t="e" cm="1" vm="1">
        <f t="array" ref="GU2">IF('Room Details'!$B196="OUT", _xlfn._xlws.FILTER(Room_Types!$D$2:$D$2508,Room_Types!$C$2:$C$2508=CONCATENATE('Room Details'!$B196,"_",'Room Details'!$I196)),_xlfn._xlws.FILTER($D$2:$D$2508,$C$2:$C$2508=(CONCATENATE('Establishment details'!$C$14,"_",'Room Details'!$I196))))</f>
        <v>#VALUE!</v>
      </c>
      <c r="GV2" s="173" t="e" cm="1" vm="1">
        <f t="array" ref="GV2">IF('Room Details'!$B197="OUT", _xlfn._xlws.FILTER(Room_Types!$D$2:$D$2508,Room_Types!$C$2:$C$2508=CONCATENATE('Room Details'!$B197,"_",'Room Details'!$I197)),_xlfn._xlws.FILTER($D$2:$D$2508,$C$2:$C$2508=(CONCATENATE('Establishment details'!$C$14,"_",'Room Details'!$I197))))</f>
        <v>#VALUE!</v>
      </c>
      <c r="GW2" s="173" t="e" cm="1" vm="1">
        <f t="array" ref="GW2">IF('Room Details'!$B198="OUT", _xlfn._xlws.FILTER(Room_Types!$D$2:$D$2508,Room_Types!$C$2:$C$2508=CONCATENATE('Room Details'!$B198,"_",'Room Details'!$I198)),_xlfn._xlws.FILTER($D$2:$D$2508,$C$2:$C$2508=(CONCATENATE('Establishment details'!$C$14,"_",'Room Details'!$I198))))</f>
        <v>#VALUE!</v>
      </c>
      <c r="GX2" s="173" t="e" cm="1" vm="1">
        <f t="array" ref="GX2">IF('Room Details'!$B199="OUT", _xlfn._xlws.FILTER(Room_Types!$D$2:$D$2508,Room_Types!$C$2:$C$2508=CONCATENATE('Room Details'!$B199,"_",'Room Details'!$I199)),_xlfn._xlws.FILTER($D$2:$D$2508,$C$2:$C$2508=(CONCATENATE('Establishment details'!$C$14,"_",'Room Details'!$I199))))</f>
        <v>#VALUE!</v>
      </c>
      <c r="GY2" s="173" t="e" cm="1" vm="1">
        <f t="array" ref="GY2">IF('Room Details'!$B200="OUT", _xlfn._xlws.FILTER(Room_Types!$D$2:$D$2508,Room_Types!$C$2:$C$2508=CONCATENATE('Room Details'!$B200,"_",'Room Details'!$I200)),_xlfn._xlws.FILTER($D$2:$D$2508,$C$2:$C$2508=(CONCATENATE('Establishment details'!$C$14,"_",'Room Details'!$I200))))</f>
        <v>#VALUE!</v>
      </c>
      <c r="GZ2" s="173" t="e" cm="1" vm="1">
        <f t="array" ref="GZ2">IF('Room Details'!$B201="OUT", _xlfn._xlws.FILTER(Room_Types!$D$2:$D$2508,Room_Types!$C$2:$C$2508=CONCATENATE('Room Details'!$B201,"_",'Room Details'!$I201)),_xlfn._xlws.FILTER($D$2:$D$2508,$C$2:$C$2508=(CONCATENATE('Establishment details'!$C$14,"_",'Room Details'!$I201))))</f>
        <v>#VALUE!</v>
      </c>
      <c r="HA2" s="173" t="e" cm="1" vm="1">
        <f t="array" ref="HA2">IF('Room Details'!$B202="OUT", _xlfn._xlws.FILTER(Room_Types!$D$2:$D$2508,Room_Types!$C$2:$C$2508=CONCATENATE('Room Details'!$B202,"_",'Room Details'!$I202)),_xlfn._xlws.FILTER($D$2:$D$2508,$C$2:$C$2508=(CONCATENATE('Establishment details'!$C$14,"_",'Room Details'!$I202))))</f>
        <v>#VALUE!</v>
      </c>
      <c r="HB2" s="173" t="e" cm="1" vm="1">
        <f t="array" ref="HB2">IF('Room Details'!$B203="OUT", _xlfn._xlws.FILTER(Room_Types!$D$2:$D$2508,Room_Types!$C$2:$C$2508=CONCATENATE('Room Details'!$B203,"_",'Room Details'!$I203)),_xlfn._xlws.FILTER($D$2:$D$2508,$C$2:$C$2508=(CONCATENATE('Establishment details'!$C$14,"_",'Room Details'!$I203))))</f>
        <v>#VALUE!</v>
      </c>
      <c r="HC2" s="173" t="e" cm="1" vm="1">
        <f t="array" ref="HC2">IF('Room Details'!$B204="OUT", _xlfn._xlws.FILTER(Room_Types!$D$2:$D$2508,Room_Types!$C$2:$C$2508=CONCATENATE('Room Details'!$B204,"_",'Room Details'!$I204)),_xlfn._xlws.FILTER($D$2:$D$2508,$C$2:$C$2508=(CONCATENATE('Establishment details'!$C$14,"_",'Room Details'!$I204))))</f>
        <v>#VALUE!</v>
      </c>
      <c r="HD2" s="173" t="e" cm="1" vm="1">
        <f t="array" ref="HD2">IF('Room Details'!$B205="OUT", _xlfn._xlws.FILTER(Room_Types!$D$2:$D$2508,Room_Types!$C$2:$C$2508=CONCATENATE('Room Details'!$B205,"_",'Room Details'!$I205)),_xlfn._xlws.FILTER($D$2:$D$2508,$C$2:$C$2508=(CONCATENATE('Establishment details'!$C$14,"_",'Room Details'!$I205))))</f>
        <v>#VALUE!</v>
      </c>
      <c r="HE2" s="173" t="e" cm="1" vm="1">
        <f t="array" ref="HE2">IF('Room Details'!$B206="OUT", _xlfn._xlws.FILTER(Room_Types!$D$2:$D$2508,Room_Types!$C$2:$C$2508=CONCATENATE('Room Details'!$B206,"_",'Room Details'!$I206)),_xlfn._xlws.FILTER($D$2:$D$2508,$C$2:$C$2508=(CONCATENATE('Establishment details'!$C$14,"_",'Room Details'!$I206))))</f>
        <v>#VALUE!</v>
      </c>
      <c r="HF2" s="173" t="e" cm="1" vm="1">
        <f t="array" ref="HF2">IF('Room Details'!$B207="OUT", _xlfn._xlws.FILTER(Room_Types!$D$2:$D$2508,Room_Types!$C$2:$C$2508=CONCATENATE('Room Details'!$B207,"_",'Room Details'!$I207)),_xlfn._xlws.FILTER($D$2:$D$2508,$C$2:$C$2508=(CONCATENATE('Establishment details'!$C$14,"_",'Room Details'!$I207))))</f>
        <v>#VALUE!</v>
      </c>
      <c r="HG2" s="173" t="e" cm="1" vm="1">
        <f t="array" ref="HG2">IF('Room Details'!$B208="OUT", _xlfn._xlws.FILTER(Room_Types!$D$2:$D$2508,Room_Types!$C$2:$C$2508=CONCATENATE('Room Details'!$B208,"_",'Room Details'!$I208)),_xlfn._xlws.FILTER($D$2:$D$2508,$C$2:$C$2508=(CONCATENATE('Establishment details'!$C$14,"_",'Room Details'!$I208))))</f>
        <v>#VALUE!</v>
      </c>
      <c r="HH2" s="173" t="e" cm="1" vm="1">
        <f t="array" ref="HH2">IF('Room Details'!$B209="OUT", _xlfn._xlws.FILTER(Room_Types!$D$2:$D$2508,Room_Types!$C$2:$C$2508=CONCATENATE('Room Details'!$B209,"_",'Room Details'!$I209)),_xlfn._xlws.FILTER($D$2:$D$2508,$C$2:$C$2508=(CONCATENATE('Establishment details'!$C$14,"_",'Room Details'!$I209))))</f>
        <v>#VALUE!</v>
      </c>
      <c r="HI2" s="173" t="e" cm="1" vm="1">
        <f t="array" ref="HI2">IF('Room Details'!$B210="OUT", _xlfn._xlws.FILTER(Room_Types!$D$2:$D$2508,Room_Types!$C$2:$C$2508=CONCATENATE('Room Details'!$B210,"_",'Room Details'!$I210)),_xlfn._xlws.FILTER($D$2:$D$2508,$C$2:$C$2508=(CONCATENATE('Establishment details'!$C$14,"_",'Room Details'!$I210))))</f>
        <v>#VALUE!</v>
      </c>
      <c r="HJ2" s="173" t="e" cm="1" vm="1">
        <f t="array" ref="HJ2">IF('Room Details'!$B211="OUT", _xlfn._xlws.FILTER(Room_Types!$D$2:$D$2508,Room_Types!$C$2:$C$2508=CONCATENATE('Room Details'!$B211,"_",'Room Details'!$I211)),_xlfn._xlws.FILTER($D$2:$D$2508,$C$2:$C$2508=(CONCATENATE('Establishment details'!$C$14,"_",'Room Details'!$I211))))</f>
        <v>#VALUE!</v>
      </c>
      <c r="HK2" s="173" t="e" cm="1" vm="1">
        <f t="array" ref="HK2">IF('Room Details'!$B212="OUT", _xlfn._xlws.FILTER(Room_Types!$D$2:$D$2508,Room_Types!$C$2:$C$2508=CONCATENATE('Room Details'!$B212,"_",'Room Details'!$I212)),_xlfn._xlws.FILTER($D$2:$D$2508,$C$2:$C$2508=(CONCATENATE('Establishment details'!$C$14,"_",'Room Details'!$I212))))</f>
        <v>#VALUE!</v>
      </c>
      <c r="HL2" s="173" t="e" cm="1" vm="1">
        <f t="array" ref="HL2">IF('Room Details'!$B213="OUT", _xlfn._xlws.FILTER(Room_Types!$D$2:$D$2508,Room_Types!$C$2:$C$2508=CONCATENATE('Room Details'!$B213,"_",'Room Details'!$I213)),_xlfn._xlws.FILTER($D$2:$D$2508,$C$2:$C$2508=(CONCATENATE('Establishment details'!$C$14,"_",'Room Details'!$I213))))</f>
        <v>#VALUE!</v>
      </c>
      <c r="HM2" s="173" t="e" cm="1" vm="1">
        <f t="array" ref="HM2">IF('Room Details'!$B214="OUT", _xlfn._xlws.FILTER(Room_Types!$D$2:$D$2508,Room_Types!$C$2:$C$2508=CONCATENATE('Room Details'!$B214,"_",'Room Details'!$I214)),_xlfn._xlws.FILTER($D$2:$D$2508,$C$2:$C$2508=(CONCATENATE('Establishment details'!$C$14,"_",'Room Details'!$I214))))</f>
        <v>#VALUE!</v>
      </c>
      <c r="HN2" s="173" t="e" cm="1" vm="1">
        <f t="array" ref="HN2">IF('Room Details'!$B215="OUT", _xlfn._xlws.FILTER(Room_Types!$D$2:$D$2508,Room_Types!$C$2:$C$2508=CONCATENATE('Room Details'!$B215,"_",'Room Details'!$I215)),_xlfn._xlws.FILTER($D$2:$D$2508,$C$2:$C$2508=(CONCATENATE('Establishment details'!$C$14,"_",'Room Details'!$I215))))</f>
        <v>#VALUE!</v>
      </c>
      <c r="HO2" s="173" t="e" cm="1" vm="1">
        <f t="array" ref="HO2">IF('Room Details'!$B216="OUT", _xlfn._xlws.FILTER(Room_Types!$D$2:$D$2508,Room_Types!$C$2:$C$2508=CONCATENATE('Room Details'!$B216,"_",'Room Details'!$I216)),_xlfn._xlws.FILTER($D$2:$D$2508,$C$2:$C$2508=(CONCATENATE('Establishment details'!$C$14,"_",'Room Details'!$I216))))</f>
        <v>#VALUE!</v>
      </c>
      <c r="HP2" s="173" t="e" cm="1" vm="1">
        <f t="array" ref="HP2">IF('Room Details'!$B217="OUT", _xlfn._xlws.FILTER(Room_Types!$D$2:$D$2508,Room_Types!$C$2:$C$2508=CONCATENATE('Room Details'!$B217,"_",'Room Details'!$I217)),_xlfn._xlws.FILTER($D$2:$D$2508,$C$2:$C$2508=(CONCATENATE('Establishment details'!$C$14,"_",'Room Details'!$I217))))</f>
        <v>#VALUE!</v>
      </c>
      <c r="HQ2" s="173" t="e" cm="1" vm="1">
        <f t="array" ref="HQ2">IF('Room Details'!$B218="OUT", _xlfn._xlws.FILTER(Room_Types!$D$2:$D$2508,Room_Types!$C$2:$C$2508=CONCATENATE('Room Details'!$B218,"_",'Room Details'!$I218)),_xlfn._xlws.FILTER($D$2:$D$2508,$C$2:$C$2508=(CONCATENATE('Establishment details'!$C$14,"_",'Room Details'!$I218))))</f>
        <v>#VALUE!</v>
      </c>
      <c r="HR2" s="173" t="e" cm="1" vm="1">
        <f t="array" ref="HR2">IF('Room Details'!$B219="OUT", _xlfn._xlws.FILTER(Room_Types!$D$2:$D$2508,Room_Types!$C$2:$C$2508=CONCATENATE('Room Details'!$B219,"_",'Room Details'!$I219)),_xlfn._xlws.FILTER($D$2:$D$2508,$C$2:$C$2508=(CONCATENATE('Establishment details'!$C$14,"_",'Room Details'!$I219))))</f>
        <v>#VALUE!</v>
      </c>
      <c r="HS2" s="173" t="e" cm="1" vm="1">
        <f t="array" ref="HS2">IF('Room Details'!$B220="OUT", _xlfn._xlws.FILTER(Room_Types!$D$2:$D$2508,Room_Types!$C$2:$C$2508=CONCATENATE('Room Details'!$B220,"_",'Room Details'!$I220)),_xlfn._xlws.FILTER($D$2:$D$2508,$C$2:$C$2508=(CONCATENATE('Establishment details'!$C$14,"_",'Room Details'!$I220))))</f>
        <v>#VALUE!</v>
      </c>
      <c r="HT2" s="173" t="e" cm="1" vm="1">
        <f t="array" ref="HT2">IF('Room Details'!$B221="OUT", _xlfn._xlws.FILTER(Room_Types!$D$2:$D$2508,Room_Types!$C$2:$C$2508=CONCATENATE('Room Details'!$B221,"_",'Room Details'!$I221)),_xlfn._xlws.FILTER($D$2:$D$2508,$C$2:$C$2508=(CONCATENATE('Establishment details'!$C$14,"_",'Room Details'!$I221))))</f>
        <v>#VALUE!</v>
      </c>
      <c r="HU2" s="173" t="e" cm="1" vm="1">
        <f t="array" ref="HU2">IF('Room Details'!$B222="OUT", _xlfn._xlws.FILTER(Room_Types!$D$2:$D$2508,Room_Types!$C$2:$C$2508=CONCATENATE('Room Details'!$B222,"_",'Room Details'!$I222)),_xlfn._xlws.FILTER($D$2:$D$2508,$C$2:$C$2508=(CONCATENATE('Establishment details'!$C$14,"_",'Room Details'!$I222))))</f>
        <v>#VALUE!</v>
      </c>
      <c r="HV2" s="173" t="e" cm="1" vm="1">
        <f t="array" ref="HV2">IF('Room Details'!$B223="OUT", _xlfn._xlws.FILTER(Room_Types!$D$2:$D$2508,Room_Types!$C$2:$C$2508=CONCATENATE('Room Details'!$B223,"_",'Room Details'!$I223)),_xlfn._xlws.FILTER($D$2:$D$2508,$C$2:$C$2508=(CONCATENATE('Establishment details'!$C$14,"_",'Room Details'!$I223))))</f>
        <v>#VALUE!</v>
      </c>
      <c r="HW2" s="173" t="e" cm="1" vm="1">
        <f t="array" ref="HW2">IF('Room Details'!$B224="OUT", _xlfn._xlws.FILTER(Room_Types!$D$2:$D$2508,Room_Types!$C$2:$C$2508=CONCATENATE('Room Details'!$B224,"_",'Room Details'!$I224)),_xlfn._xlws.FILTER($D$2:$D$2508,$C$2:$C$2508=(CONCATENATE('Establishment details'!$C$14,"_",'Room Details'!$I224))))</f>
        <v>#VALUE!</v>
      </c>
      <c r="HX2" s="173" t="e" cm="1" vm="1">
        <f t="array" ref="HX2">IF('Room Details'!$B225="OUT", _xlfn._xlws.FILTER(Room_Types!$D$2:$D$2508,Room_Types!$C$2:$C$2508=CONCATENATE('Room Details'!$B225,"_",'Room Details'!$I225)),_xlfn._xlws.FILTER($D$2:$D$2508,$C$2:$C$2508=(CONCATENATE('Establishment details'!$C$14,"_",'Room Details'!$I225))))</f>
        <v>#VALUE!</v>
      </c>
      <c r="HY2" s="173" t="e" cm="1" vm="1">
        <f t="array" ref="HY2">IF('Room Details'!$B226="OUT", _xlfn._xlws.FILTER(Room_Types!$D$2:$D$2508,Room_Types!$C$2:$C$2508=CONCATENATE('Room Details'!$B226,"_",'Room Details'!$I226)),_xlfn._xlws.FILTER($D$2:$D$2508,$C$2:$C$2508=(CONCATENATE('Establishment details'!$C$14,"_",'Room Details'!$I226))))</f>
        <v>#VALUE!</v>
      </c>
      <c r="HZ2" s="173" t="e" cm="1" vm="1">
        <f t="array" ref="HZ2">IF('Room Details'!$B227="OUT", _xlfn._xlws.FILTER(Room_Types!$D$2:$D$2508,Room_Types!$C$2:$C$2508=CONCATENATE('Room Details'!$B227,"_",'Room Details'!$I227)),_xlfn._xlws.FILTER($D$2:$D$2508,$C$2:$C$2508=(CONCATENATE('Establishment details'!$C$14,"_",'Room Details'!$I227))))</f>
        <v>#VALUE!</v>
      </c>
      <c r="IA2" s="173" t="e" cm="1" vm="1">
        <f t="array" ref="IA2">IF('Room Details'!$B228="OUT", _xlfn._xlws.FILTER(Room_Types!$D$2:$D$2508,Room_Types!$C$2:$C$2508=CONCATENATE('Room Details'!$B228,"_",'Room Details'!$I228)),_xlfn._xlws.FILTER($D$2:$D$2508,$C$2:$C$2508=(CONCATENATE('Establishment details'!$C$14,"_",'Room Details'!$I228))))</f>
        <v>#VALUE!</v>
      </c>
      <c r="IB2" s="173" t="e" cm="1" vm="1">
        <f t="array" ref="IB2">IF('Room Details'!$B229="OUT", _xlfn._xlws.FILTER(Room_Types!$D$2:$D$2508,Room_Types!$C$2:$C$2508=CONCATENATE('Room Details'!$B229,"_",'Room Details'!$I229)),_xlfn._xlws.FILTER($D$2:$D$2508,$C$2:$C$2508=(CONCATENATE('Establishment details'!$C$14,"_",'Room Details'!$I229))))</f>
        <v>#VALUE!</v>
      </c>
      <c r="IC2" s="173" t="e" cm="1" vm="1">
        <f t="array" ref="IC2">IF('Room Details'!$B230="OUT", _xlfn._xlws.FILTER(Room_Types!$D$2:$D$2508,Room_Types!$C$2:$C$2508=CONCATENATE('Room Details'!$B230,"_",'Room Details'!$I230)),_xlfn._xlws.FILTER($D$2:$D$2508,$C$2:$C$2508=(CONCATENATE('Establishment details'!$C$14,"_",'Room Details'!$I230))))</f>
        <v>#VALUE!</v>
      </c>
      <c r="ID2" s="173" t="e" cm="1" vm="1">
        <f t="array" ref="ID2">IF('Room Details'!$B231="OUT", _xlfn._xlws.FILTER(Room_Types!$D$2:$D$2508,Room_Types!$C$2:$C$2508=CONCATENATE('Room Details'!$B231,"_",'Room Details'!$I231)),_xlfn._xlws.FILTER($D$2:$D$2508,$C$2:$C$2508=(CONCATENATE('Establishment details'!$C$14,"_",'Room Details'!$I231))))</f>
        <v>#VALUE!</v>
      </c>
      <c r="IE2" s="173" t="e" cm="1" vm="1">
        <f t="array" ref="IE2">IF('Room Details'!$B232="OUT", _xlfn._xlws.FILTER(Room_Types!$D$2:$D$2508,Room_Types!$C$2:$C$2508=CONCATENATE('Room Details'!$B232,"_",'Room Details'!$I232)),_xlfn._xlws.FILTER($D$2:$D$2508,$C$2:$C$2508=(CONCATENATE('Establishment details'!$C$14,"_",'Room Details'!$I232))))</f>
        <v>#VALUE!</v>
      </c>
      <c r="IF2" s="173" t="e" cm="1" vm="1">
        <f t="array" ref="IF2">IF('Room Details'!$B233="OUT", _xlfn._xlws.FILTER(Room_Types!$D$2:$D$2508,Room_Types!$C$2:$C$2508=CONCATENATE('Room Details'!$B233,"_",'Room Details'!$I233)),_xlfn._xlws.FILTER($D$2:$D$2508,$C$2:$C$2508=(CONCATENATE('Establishment details'!$C$14,"_",'Room Details'!$I233))))</f>
        <v>#VALUE!</v>
      </c>
      <c r="IG2" s="173" t="e" cm="1" vm="1">
        <f t="array" ref="IG2">IF('Room Details'!$B234="OUT", _xlfn._xlws.FILTER(Room_Types!$D$2:$D$2508,Room_Types!$C$2:$C$2508=CONCATENATE('Room Details'!$B234,"_",'Room Details'!$I234)),_xlfn._xlws.FILTER($D$2:$D$2508,$C$2:$C$2508=(CONCATENATE('Establishment details'!$C$14,"_",'Room Details'!$I234))))</f>
        <v>#VALUE!</v>
      </c>
      <c r="IH2" s="173" t="e" cm="1" vm="1">
        <f t="array" ref="IH2">IF('Room Details'!$B235="OUT", _xlfn._xlws.FILTER(Room_Types!$D$2:$D$2508,Room_Types!$C$2:$C$2508=CONCATENATE('Room Details'!$B235,"_",'Room Details'!$I235)),_xlfn._xlws.FILTER($D$2:$D$2508,$C$2:$C$2508=(CONCATENATE('Establishment details'!$C$14,"_",'Room Details'!$I235))))</f>
        <v>#VALUE!</v>
      </c>
      <c r="II2" s="173" t="e" cm="1" vm="1">
        <f t="array" ref="II2">IF('Room Details'!$B236="OUT", _xlfn._xlws.FILTER(Room_Types!$D$2:$D$2508,Room_Types!$C$2:$C$2508=CONCATENATE('Room Details'!$B236,"_",'Room Details'!$I236)),_xlfn._xlws.FILTER($D$2:$D$2508,$C$2:$C$2508=(CONCATENATE('Establishment details'!$C$14,"_",'Room Details'!$I236))))</f>
        <v>#VALUE!</v>
      </c>
      <c r="IJ2" s="173" t="e" cm="1" vm="1">
        <f t="array" ref="IJ2">IF('Room Details'!$B237="OUT", _xlfn._xlws.FILTER(Room_Types!$D$2:$D$2508,Room_Types!$C$2:$C$2508=CONCATENATE('Room Details'!$B237,"_",'Room Details'!$I237)),_xlfn._xlws.FILTER($D$2:$D$2508,$C$2:$C$2508=(CONCATENATE('Establishment details'!$C$14,"_",'Room Details'!$I237))))</f>
        <v>#VALUE!</v>
      </c>
      <c r="IK2" s="173" t="e" cm="1" vm="1">
        <f t="array" ref="IK2">IF('Room Details'!$B238="OUT", _xlfn._xlws.FILTER(Room_Types!$D$2:$D$2508,Room_Types!$C$2:$C$2508=CONCATENATE('Room Details'!$B238,"_",'Room Details'!$I238)),_xlfn._xlws.FILTER($D$2:$D$2508,$C$2:$C$2508=(CONCATENATE('Establishment details'!$C$14,"_",'Room Details'!$I238))))</f>
        <v>#VALUE!</v>
      </c>
      <c r="IL2" s="173" t="e" cm="1" vm="1">
        <f t="array" ref="IL2">IF('Room Details'!$B239="OUT", _xlfn._xlws.FILTER(Room_Types!$D$2:$D$2508,Room_Types!$C$2:$C$2508=CONCATENATE('Room Details'!$B239,"_",'Room Details'!$I239)),_xlfn._xlws.FILTER($D$2:$D$2508,$C$2:$C$2508=(CONCATENATE('Establishment details'!$C$14,"_",'Room Details'!$I239))))</f>
        <v>#VALUE!</v>
      </c>
      <c r="IM2" s="173" t="e" cm="1" vm="1">
        <f t="array" ref="IM2">IF('Room Details'!$B240="OUT", _xlfn._xlws.FILTER(Room_Types!$D$2:$D$2508,Room_Types!$C$2:$C$2508=CONCATENATE('Room Details'!$B240,"_",'Room Details'!$I240)),_xlfn._xlws.FILTER($D$2:$D$2508,$C$2:$C$2508=(CONCATENATE('Establishment details'!$C$14,"_",'Room Details'!$I240))))</f>
        <v>#VALUE!</v>
      </c>
      <c r="IN2" s="173" t="e" cm="1" vm="1">
        <f t="array" ref="IN2">IF('Room Details'!$B241="OUT", _xlfn._xlws.FILTER(Room_Types!$D$2:$D$2508,Room_Types!$C$2:$C$2508=CONCATENATE('Room Details'!$B241,"_",'Room Details'!$I241)),_xlfn._xlws.FILTER($D$2:$D$2508,$C$2:$C$2508=(CONCATENATE('Establishment details'!$C$14,"_",'Room Details'!$I241))))</f>
        <v>#VALUE!</v>
      </c>
      <c r="IO2" s="173" t="e" cm="1" vm="1">
        <f t="array" ref="IO2">IF('Room Details'!$B242="OUT", _xlfn._xlws.FILTER(Room_Types!$D$2:$D$2508,Room_Types!$C$2:$C$2508=CONCATENATE('Room Details'!$B242,"_",'Room Details'!$I242)),_xlfn._xlws.FILTER($D$2:$D$2508,$C$2:$C$2508=(CONCATENATE('Establishment details'!$C$14,"_",'Room Details'!$I242))))</f>
        <v>#VALUE!</v>
      </c>
      <c r="IP2" s="173" t="e" cm="1" vm="1">
        <f t="array" ref="IP2">IF('Room Details'!$B243="OUT", _xlfn._xlws.FILTER(Room_Types!$D$2:$D$2508,Room_Types!$C$2:$C$2508=CONCATENATE('Room Details'!$B243,"_",'Room Details'!$I243)),_xlfn._xlws.FILTER($D$2:$D$2508,$C$2:$C$2508=(CONCATENATE('Establishment details'!$C$14,"_",'Room Details'!$I243))))</f>
        <v>#VALUE!</v>
      </c>
      <c r="IQ2" s="173" t="e" cm="1" vm="1">
        <f t="array" ref="IQ2">IF('Room Details'!$B244="OUT", _xlfn._xlws.FILTER(Room_Types!$D$2:$D$2508,Room_Types!$C$2:$C$2508=CONCATENATE('Room Details'!$B244,"_",'Room Details'!$I244)),_xlfn._xlws.FILTER($D$2:$D$2508,$C$2:$C$2508=(CONCATENATE('Establishment details'!$C$14,"_",'Room Details'!$I244))))</f>
        <v>#VALUE!</v>
      </c>
      <c r="IR2" s="173" t="e" cm="1" vm="1">
        <f t="array" ref="IR2">IF('Room Details'!$B245="OUT", _xlfn._xlws.FILTER(Room_Types!$D$2:$D$2508,Room_Types!$C$2:$C$2508=CONCATENATE('Room Details'!$B245,"_",'Room Details'!$I245)),_xlfn._xlws.FILTER($D$2:$D$2508,$C$2:$C$2508=(CONCATENATE('Establishment details'!$C$14,"_",'Room Details'!$I245))))</f>
        <v>#VALUE!</v>
      </c>
      <c r="IS2" s="173" t="e" cm="1" vm="1">
        <f t="array" ref="IS2">IF('Room Details'!$B246="OUT", _xlfn._xlws.FILTER(Room_Types!$D$2:$D$2508,Room_Types!$C$2:$C$2508=CONCATENATE('Room Details'!$B246,"_",'Room Details'!$I246)),_xlfn._xlws.FILTER($D$2:$D$2508,$C$2:$C$2508=(CONCATENATE('Establishment details'!$C$14,"_",'Room Details'!$I246))))</f>
        <v>#VALUE!</v>
      </c>
      <c r="IT2" s="173" t="e" cm="1" vm="1">
        <f t="array" ref="IT2">IF('Room Details'!$B247="OUT", _xlfn._xlws.FILTER(Room_Types!$D$2:$D$2508,Room_Types!$C$2:$C$2508=CONCATENATE('Room Details'!$B247,"_",'Room Details'!$I247)),_xlfn._xlws.FILTER($D$2:$D$2508,$C$2:$C$2508=(CONCATENATE('Establishment details'!$C$14,"_",'Room Details'!$I247))))</f>
        <v>#VALUE!</v>
      </c>
      <c r="IU2" s="173" t="e" cm="1" vm="1">
        <f t="array" ref="IU2">IF('Room Details'!$B248="OUT", _xlfn._xlws.FILTER(Room_Types!$D$2:$D$2508,Room_Types!$C$2:$C$2508=CONCATENATE('Room Details'!$B248,"_",'Room Details'!$I248)),_xlfn._xlws.FILTER($D$2:$D$2508,$C$2:$C$2508=(CONCATENATE('Establishment details'!$C$14,"_",'Room Details'!$I248))))</f>
        <v>#VALUE!</v>
      </c>
      <c r="IV2" s="173" t="e" cm="1" vm="1">
        <f t="array" ref="IV2">IF('Room Details'!$B249="OUT", _xlfn._xlws.FILTER(Room_Types!$D$2:$D$2508,Room_Types!$C$2:$C$2508=CONCATENATE('Room Details'!$B249,"_",'Room Details'!$I249)),_xlfn._xlws.FILTER($D$2:$D$2508,$C$2:$C$2508=(CONCATENATE('Establishment details'!$C$14,"_",'Room Details'!$I249))))</f>
        <v>#VALUE!</v>
      </c>
      <c r="IW2" s="173" t="e" cm="1" vm="1">
        <f t="array" ref="IW2">IF('Room Details'!$B250="OUT", _xlfn._xlws.FILTER(Room_Types!$D$2:$D$2508,Room_Types!$C$2:$C$2508=CONCATENATE('Room Details'!$B250,"_",'Room Details'!$I250)),_xlfn._xlws.FILTER($D$2:$D$2508,$C$2:$C$2508=(CONCATENATE('Establishment details'!$C$14,"_",'Room Details'!$I250))))</f>
        <v>#VALUE!</v>
      </c>
      <c r="IX2" s="173" t="e" cm="1" vm="1">
        <f t="array" ref="IX2">IF('Room Details'!$B251="OUT", _xlfn._xlws.FILTER(Room_Types!$D$2:$D$2508,Room_Types!$C$2:$C$2508=CONCATENATE('Room Details'!$B251,"_",'Room Details'!$I251)),_xlfn._xlws.FILTER($D$2:$D$2508,$C$2:$C$2508=(CONCATENATE('Establishment details'!$C$14,"_",'Room Details'!$I251))))</f>
        <v>#VALUE!</v>
      </c>
      <c r="IY2" s="173" t="e" cm="1" vm="1">
        <f t="array" ref="IY2">IF('Room Details'!$B252="OUT", _xlfn._xlws.FILTER(Room_Types!$D$2:$D$2508,Room_Types!$C$2:$C$2508=CONCATENATE('Room Details'!$B252,"_",'Room Details'!$I252)),_xlfn._xlws.FILTER($D$2:$D$2508,$C$2:$C$2508=(CONCATENATE('Establishment details'!$C$14,"_",'Room Details'!$I252))))</f>
        <v>#VALUE!</v>
      </c>
      <c r="IZ2" s="173" t="e" cm="1" vm="1">
        <f t="array" ref="IZ2">IF('Room Details'!$B253="OUT", _xlfn._xlws.FILTER(Room_Types!$D$2:$D$2508,Room_Types!$C$2:$C$2508=CONCATENATE('Room Details'!$B253,"_",'Room Details'!$I253)),_xlfn._xlws.FILTER($D$2:$D$2508,$C$2:$C$2508=(CONCATENATE('Establishment details'!$C$14,"_",'Room Details'!$I253))))</f>
        <v>#VALUE!</v>
      </c>
      <c r="JA2" s="173" t="e" cm="1" vm="1">
        <f t="array" ref="JA2">IF('Room Details'!$B254="OUT", _xlfn._xlws.FILTER(Room_Types!$D$2:$D$2508,Room_Types!$C$2:$C$2508=CONCATENATE('Room Details'!$B254,"_",'Room Details'!$I254)),_xlfn._xlws.FILTER($D$2:$D$2508,$C$2:$C$2508=(CONCATENATE('Establishment details'!$C$14,"_",'Room Details'!$I254))))</f>
        <v>#VALUE!</v>
      </c>
      <c r="JB2" s="173" t="e" cm="1" vm="1">
        <f t="array" ref="JB2">IF('Room Details'!$B255="OUT", _xlfn._xlws.FILTER(Room_Types!$D$2:$D$2508,Room_Types!$C$2:$C$2508=CONCATENATE('Room Details'!$B255,"_",'Room Details'!$I255)),_xlfn._xlws.FILTER($D$2:$D$2508,$C$2:$C$2508=(CONCATENATE('Establishment details'!$C$14,"_",'Room Details'!$I255))))</f>
        <v>#VALUE!</v>
      </c>
      <c r="JC2" s="173" t="e" cm="1" vm="1">
        <f t="array" ref="JC2">IF('Room Details'!$B256="OUT", _xlfn._xlws.FILTER(Room_Types!$D$2:$D$2508,Room_Types!$C$2:$C$2508=CONCATENATE('Room Details'!$B256,"_",'Room Details'!$I256)),_xlfn._xlws.FILTER($D$2:$D$2508,$C$2:$C$2508=(CONCATENATE('Establishment details'!$C$14,"_",'Room Details'!$I256))))</f>
        <v>#VALUE!</v>
      </c>
      <c r="JD2" s="173" t="e" cm="1" vm="1">
        <f t="array" ref="JD2">IF('Room Details'!$B257="OUT", _xlfn._xlws.FILTER(Room_Types!$D$2:$D$2508,Room_Types!$C$2:$C$2508=CONCATENATE('Room Details'!$B257,"_",'Room Details'!$I257)),_xlfn._xlws.FILTER($D$2:$D$2508,$C$2:$C$2508=(CONCATENATE('Establishment details'!$C$14,"_",'Room Details'!$I257))))</f>
        <v>#VALUE!</v>
      </c>
      <c r="JE2" s="173" t="e" cm="1" vm="1">
        <f t="array" ref="JE2">IF('Room Details'!$B258="OUT", _xlfn._xlws.FILTER(Room_Types!$D$2:$D$2508,Room_Types!$C$2:$C$2508=CONCATENATE('Room Details'!$B258,"_",'Room Details'!$I258)),_xlfn._xlws.FILTER($D$2:$D$2508,$C$2:$C$2508=(CONCATENATE('Establishment details'!$C$14,"_",'Room Details'!$I258))))</f>
        <v>#VALUE!</v>
      </c>
      <c r="JF2" s="173" t="e" cm="1" vm="1">
        <f t="array" ref="JF2">IF('Room Details'!$B259="OUT", _xlfn._xlws.FILTER(Room_Types!$D$2:$D$2508,Room_Types!$C$2:$C$2508=CONCATENATE('Room Details'!$B259,"_",'Room Details'!$I259)),_xlfn._xlws.FILTER($D$2:$D$2508,$C$2:$C$2508=(CONCATENATE('Establishment details'!$C$14,"_",'Room Details'!$I259))))</f>
        <v>#VALUE!</v>
      </c>
      <c r="JG2" s="173" t="e" cm="1" vm="1">
        <f t="array" ref="JG2">IF('Room Details'!$B260="OUT", _xlfn._xlws.FILTER(Room_Types!$D$2:$D$2508,Room_Types!$C$2:$C$2508=CONCATENATE('Room Details'!$B260,"_",'Room Details'!$I260)),_xlfn._xlws.FILTER($D$2:$D$2508,$C$2:$C$2508=(CONCATENATE('Establishment details'!$C$14,"_",'Room Details'!$I260))))</f>
        <v>#VALUE!</v>
      </c>
      <c r="JH2" s="173" t="e" cm="1" vm="1">
        <f t="array" ref="JH2">IF('Room Details'!$B261="OUT", _xlfn._xlws.FILTER(Room_Types!$D$2:$D$2508,Room_Types!$C$2:$C$2508=CONCATENATE('Room Details'!$B261,"_",'Room Details'!$I261)),_xlfn._xlws.FILTER($D$2:$D$2508,$C$2:$C$2508=(CONCATENATE('Establishment details'!$C$14,"_",'Room Details'!$I261))))</f>
        <v>#VALUE!</v>
      </c>
      <c r="JI2" s="173" t="e" cm="1" vm="1">
        <f t="array" ref="JI2">IF('Room Details'!$B262="OUT", _xlfn._xlws.FILTER(Room_Types!$D$2:$D$2508,Room_Types!$C$2:$C$2508=CONCATENATE('Room Details'!$B262,"_",'Room Details'!$I262)),_xlfn._xlws.FILTER($D$2:$D$2508,$C$2:$C$2508=(CONCATENATE('Establishment details'!$C$14,"_",'Room Details'!$I262))))</f>
        <v>#VALUE!</v>
      </c>
      <c r="JJ2" s="173" t="e" cm="1" vm="1">
        <f t="array" ref="JJ2">IF('Room Details'!$B263="OUT", _xlfn._xlws.FILTER(Room_Types!$D$2:$D$2508,Room_Types!$C$2:$C$2508=CONCATENATE('Room Details'!$B263,"_",'Room Details'!$I263)),_xlfn._xlws.FILTER($D$2:$D$2508,$C$2:$C$2508=(CONCATENATE('Establishment details'!$C$14,"_",'Room Details'!$I263))))</f>
        <v>#VALUE!</v>
      </c>
      <c r="JK2" s="173" t="e" cm="1" vm="1">
        <f t="array" ref="JK2">IF('Room Details'!$B264="OUT", _xlfn._xlws.FILTER(Room_Types!$D$2:$D$2508,Room_Types!$C$2:$C$2508=CONCATENATE('Room Details'!$B264,"_",'Room Details'!$I264)),_xlfn._xlws.FILTER($D$2:$D$2508,$C$2:$C$2508=(CONCATENATE('Establishment details'!$C$14,"_",'Room Details'!$I264))))</f>
        <v>#VALUE!</v>
      </c>
      <c r="JL2" s="173" t="e" cm="1" vm="1">
        <f t="array" ref="JL2">IF('Room Details'!$B265="OUT", _xlfn._xlws.FILTER(Room_Types!$D$2:$D$2508,Room_Types!$C$2:$C$2508=CONCATENATE('Room Details'!$B265,"_",'Room Details'!$I265)),_xlfn._xlws.FILTER($D$2:$D$2508,$C$2:$C$2508=(CONCATENATE('Establishment details'!$C$14,"_",'Room Details'!$I265))))</f>
        <v>#VALUE!</v>
      </c>
      <c r="JM2" s="173" t="e" cm="1" vm="1">
        <f t="array" ref="JM2">IF('Room Details'!$B266="OUT", _xlfn._xlws.FILTER(Room_Types!$D$2:$D$2508,Room_Types!$C$2:$C$2508=CONCATENATE('Room Details'!$B266,"_",'Room Details'!$I266)),_xlfn._xlws.FILTER($D$2:$D$2508,$C$2:$C$2508=(CONCATENATE('Establishment details'!$C$14,"_",'Room Details'!$I266))))</f>
        <v>#VALUE!</v>
      </c>
      <c r="JN2" s="173" t="e" cm="1" vm="1">
        <f t="array" ref="JN2">IF('Room Details'!$B267="OUT", _xlfn._xlws.FILTER(Room_Types!$D$2:$D$2508,Room_Types!$C$2:$C$2508=CONCATENATE('Room Details'!$B267,"_",'Room Details'!$I267)),_xlfn._xlws.FILTER($D$2:$D$2508,$C$2:$C$2508=(CONCATENATE('Establishment details'!$C$14,"_",'Room Details'!$I267))))</f>
        <v>#VALUE!</v>
      </c>
      <c r="JO2" s="173" t="e" cm="1" vm="1">
        <f t="array" ref="JO2">IF('Room Details'!$B268="OUT", _xlfn._xlws.FILTER(Room_Types!$D$2:$D$2508,Room_Types!$C$2:$C$2508=CONCATENATE('Room Details'!$B268,"_",'Room Details'!$I268)),_xlfn._xlws.FILTER($D$2:$D$2508,$C$2:$C$2508=(CONCATENATE('Establishment details'!$C$14,"_",'Room Details'!$I268))))</f>
        <v>#VALUE!</v>
      </c>
      <c r="JP2" s="173" t="e" cm="1" vm="1">
        <f t="array" ref="JP2">IF('Room Details'!$B269="OUT", _xlfn._xlws.FILTER(Room_Types!$D$2:$D$2508,Room_Types!$C$2:$C$2508=CONCATENATE('Room Details'!$B269,"_",'Room Details'!$I269)),_xlfn._xlws.FILTER($D$2:$D$2508,$C$2:$C$2508=(CONCATENATE('Establishment details'!$C$14,"_",'Room Details'!$I269))))</f>
        <v>#VALUE!</v>
      </c>
      <c r="JQ2" s="173" t="e" cm="1" vm="1">
        <f t="array" ref="JQ2">IF('Room Details'!$B270="OUT", _xlfn._xlws.FILTER(Room_Types!$D$2:$D$2508,Room_Types!$C$2:$C$2508=CONCATENATE('Room Details'!$B270,"_",'Room Details'!$I270)),_xlfn._xlws.FILTER($D$2:$D$2508,$C$2:$C$2508=(CONCATENATE('Establishment details'!$C$14,"_",'Room Details'!$I270))))</f>
        <v>#VALUE!</v>
      </c>
      <c r="JR2" s="173" t="e" cm="1" vm="1">
        <f t="array" ref="JR2">IF('Room Details'!$B271="OUT", _xlfn._xlws.FILTER(Room_Types!$D$2:$D$2508,Room_Types!$C$2:$C$2508=CONCATENATE('Room Details'!$B271,"_",'Room Details'!$I271)),_xlfn._xlws.FILTER($D$2:$D$2508,$C$2:$C$2508=(CONCATENATE('Establishment details'!$C$14,"_",'Room Details'!$I271))))</f>
        <v>#VALUE!</v>
      </c>
      <c r="JS2" s="173" t="e" cm="1" vm="1">
        <f t="array" ref="JS2">IF('Room Details'!$B272="OUT", _xlfn._xlws.FILTER(Room_Types!$D$2:$D$2508,Room_Types!$C$2:$C$2508=CONCATENATE('Room Details'!$B272,"_",'Room Details'!$I272)),_xlfn._xlws.FILTER($D$2:$D$2508,$C$2:$C$2508=(CONCATENATE('Establishment details'!$C$14,"_",'Room Details'!$I272))))</f>
        <v>#VALUE!</v>
      </c>
      <c r="JT2" s="173" t="e" cm="1" vm="1">
        <f t="array" ref="JT2">IF('Room Details'!$B273="OUT", _xlfn._xlws.FILTER(Room_Types!$D$2:$D$2508,Room_Types!$C$2:$C$2508=CONCATENATE('Room Details'!$B273,"_",'Room Details'!$I273)),_xlfn._xlws.FILTER($D$2:$D$2508,$C$2:$C$2508=(CONCATENATE('Establishment details'!$C$14,"_",'Room Details'!$I273))))</f>
        <v>#VALUE!</v>
      </c>
      <c r="JU2" s="173" t="e" cm="1" vm="1">
        <f t="array" ref="JU2">IF('Room Details'!$B274="OUT", _xlfn._xlws.FILTER(Room_Types!$D$2:$D$2508,Room_Types!$C$2:$C$2508=CONCATENATE('Room Details'!$B274,"_",'Room Details'!$I274)),_xlfn._xlws.FILTER($D$2:$D$2508,$C$2:$C$2508=(CONCATENATE('Establishment details'!$C$14,"_",'Room Details'!$I274))))</f>
        <v>#VALUE!</v>
      </c>
      <c r="JV2" s="173" t="e" cm="1" vm="1">
        <f t="array" ref="JV2">IF('Room Details'!$B275="OUT", _xlfn._xlws.FILTER(Room_Types!$D$2:$D$2508,Room_Types!$C$2:$C$2508=CONCATENATE('Room Details'!$B275,"_",'Room Details'!$I275)),_xlfn._xlws.FILTER($D$2:$D$2508,$C$2:$C$2508=(CONCATENATE('Establishment details'!$C$14,"_",'Room Details'!$I275))))</f>
        <v>#VALUE!</v>
      </c>
      <c r="JW2" s="173" t="e" cm="1" vm="1">
        <f t="array" ref="JW2">IF('Room Details'!$B276="OUT", _xlfn._xlws.FILTER(Room_Types!$D$2:$D$2508,Room_Types!$C$2:$C$2508=CONCATENATE('Room Details'!$B276,"_",'Room Details'!$I276)),_xlfn._xlws.FILTER($D$2:$D$2508,$C$2:$C$2508=(CONCATENATE('Establishment details'!$C$14,"_",'Room Details'!$I276))))</f>
        <v>#VALUE!</v>
      </c>
      <c r="JX2" s="173" t="e" cm="1" vm="1">
        <f t="array" ref="JX2">IF('Room Details'!$B277="OUT", _xlfn._xlws.FILTER(Room_Types!$D$2:$D$2508,Room_Types!$C$2:$C$2508=CONCATENATE('Room Details'!$B277,"_",'Room Details'!$I277)),_xlfn._xlws.FILTER($D$2:$D$2508,$C$2:$C$2508=(CONCATENATE('Establishment details'!$C$14,"_",'Room Details'!$I277))))</f>
        <v>#VALUE!</v>
      </c>
      <c r="JY2" s="173" t="e" cm="1" vm="1">
        <f t="array" ref="JY2">IF('Room Details'!$B278="OUT", _xlfn._xlws.FILTER(Room_Types!$D$2:$D$2508,Room_Types!$C$2:$C$2508=CONCATENATE('Room Details'!$B278,"_",'Room Details'!$I278)),_xlfn._xlws.FILTER($D$2:$D$2508,$C$2:$C$2508=(CONCATENATE('Establishment details'!$C$14,"_",'Room Details'!$I278))))</f>
        <v>#VALUE!</v>
      </c>
      <c r="JZ2" s="173" t="e" cm="1" vm="1">
        <f t="array" ref="JZ2">IF('Room Details'!$B279="OUT", _xlfn._xlws.FILTER(Room_Types!$D$2:$D$2508,Room_Types!$C$2:$C$2508=CONCATENATE('Room Details'!$B279,"_",'Room Details'!$I279)),_xlfn._xlws.FILTER($D$2:$D$2508,$C$2:$C$2508=(CONCATENATE('Establishment details'!$C$14,"_",'Room Details'!$I279))))</f>
        <v>#VALUE!</v>
      </c>
      <c r="KA2" s="173" t="e" cm="1" vm="1">
        <f t="array" ref="KA2">IF('Room Details'!$B280="OUT", _xlfn._xlws.FILTER(Room_Types!$D$2:$D$2508,Room_Types!$C$2:$C$2508=CONCATENATE('Room Details'!$B280,"_",'Room Details'!$I280)),_xlfn._xlws.FILTER($D$2:$D$2508,$C$2:$C$2508=(CONCATENATE('Establishment details'!$C$14,"_",'Room Details'!$I280))))</f>
        <v>#VALUE!</v>
      </c>
      <c r="KB2" s="173" t="e" cm="1" vm="1">
        <f t="array" ref="KB2">IF('Room Details'!$B281="OUT", _xlfn._xlws.FILTER(Room_Types!$D$2:$D$2508,Room_Types!$C$2:$C$2508=CONCATENATE('Room Details'!$B281,"_",'Room Details'!$I281)),_xlfn._xlws.FILTER($D$2:$D$2508,$C$2:$C$2508=(CONCATENATE('Establishment details'!$C$14,"_",'Room Details'!$I281))))</f>
        <v>#VALUE!</v>
      </c>
      <c r="KC2" s="173" t="e" cm="1" vm="1">
        <f t="array" ref="KC2">IF('Room Details'!$B282="OUT", _xlfn._xlws.FILTER(Room_Types!$D$2:$D$2508,Room_Types!$C$2:$C$2508=CONCATENATE('Room Details'!$B282,"_",'Room Details'!$I282)),_xlfn._xlws.FILTER($D$2:$D$2508,$C$2:$C$2508=(CONCATENATE('Establishment details'!$C$14,"_",'Room Details'!$I282))))</f>
        <v>#VALUE!</v>
      </c>
      <c r="KD2" s="173" t="e" cm="1" vm="1">
        <f t="array" ref="KD2">IF('Room Details'!$B283="OUT", _xlfn._xlws.FILTER(Room_Types!$D$2:$D$2508,Room_Types!$C$2:$C$2508=CONCATENATE('Room Details'!$B283,"_",'Room Details'!$I283)),_xlfn._xlws.FILTER($D$2:$D$2508,$C$2:$C$2508=(CONCATENATE('Establishment details'!$C$14,"_",'Room Details'!$I283))))</f>
        <v>#VALUE!</v>
      </c>
      <c r="KE2" s="173" t="e" cm="1" vm="1">
        <f t="array" ref="KE2">IF('Room Details'!$B284="OUT", _xlfn._xlws.FILTER(Room_Types!$D$2:$D$2508,Room_Types!$C$2:$C$2508=CONCATENATE('Room Details'!$B284,"_",'Room Details'!$I284)),_xlfn._xlws.FILTER($D$2:$D$2508,$C$2:$C$2508=(CONCATENATE('Establishment details'!$C$14,"_",'Room Details'!$I284))))</f>
        <v>#VALUE!</v>
      </c>
      <c r="KF2" s="173" t="e" cm="1" vm="1">
        <f t="array" ref="KF2">IF('Room Details'!$B285="OUT", _xlfn._xlws.FILTER(Room_Types!$D$2:$D$2508,Room_Types!$C$2:$C$2508=CONCATENATE('Room Details'!$B285,"_",'Room Details'!$I285)),_xlfn._xlws.FILTER($D$2:$D$2508,$C$2:$C$2508=(CONCATENATE('Establishment details'!$C$14,"_",'Room Details'!$I285))))</f>
        <v>#VALUE!</v>
      </c>
      <c r="KG2" s="173" t="e" cm="1" vm="1">
        <f t="array" ref="KG2">IF('Room Details'!$B286="OUT", _xlfn._xlws.FILTER(Room_Types!$D$2:$D$2508,Room_Types!$C$2:$C$2508=CONCATENATE('Room Details'!$B286,"_",'Room Details'!$I286)),_xlfn._xlws.FILTER($D$2:$D$2508,$C$2:$C$2508=(CONCATENATE('Establishment details'!$C$14,"_",'Room Details'!$I286))))</f>
        <v>#VALUE!</v>
      </c>
      <c r="KH2" s="173" t="e" cm="1" vm="1">
        <f t="array" ref="KH2">IF('Room Details'!$B287="OUT", _xlfn._xlws.FILTER(Room_Types!$D$2:$D$2508,Room_Types!$C$2:$C$2508=CONCATENATE('Room Details'!$B287,"_",'Room Details'!$I287)),_xlfn._xlws.FILTER($D$2:$D$2508,$C$2:$C$2508=(CONCATENATE('Establishment details'!$C$14,"_",'Room Details'!$I287))))</f>
        <v>#VALUE!</v>
      </c>
      <c r="KI2" s="173" t="e" cm="1" vm="1">
        <f t="array" ref="KI2">IF('Room Details'!$B288="OUT", _xlfn._xlws.FILTER(Room_Types!$D$2:$D$2508,Room_Types!$C$2:$C$2508=CONCATENATE('Room Details'!$B288,"_",'Room Details'!$I288)),_xlfn._xlws.FILTER($D$2:$D$2508,$C$2:$C$2508=(CONCATENATE('Establishment details'!$C$14,"_",'Room Details'!$I288))))</f>
        <v>#VALUE!</v>
      </c>
      <c r="KJ2" s="173" t="e" cm="1" vm="1">
        <f t="array" ref="KJ2">IF('Room Details'!$B289="OUT", _xlfn._xlws.FILTER(Room_Types!$D$2:$D$2508,Room_Types!$C$2:$C$2508=CONCATENATE('Room Details'!$B289,"_",'Room Details'!$I289)),_xlfn._xlws.FILTER($D$2:$D$2508,$C$2:$C$2508=(CONCATENATE('Establishment details'!$C$14,"_",'Room Details'!$I289))))</f>
        <v>#VALUE!</v>
      </c>
      <c r="KK2" s="173" t="e" cm="1" vm="1">
        <f t="array" ref="KK2">IF('Room Details'!$B290="OUT", _xlfn._xlws.FILTER(Room_Types!$D$2:$D$2508,Room_Types!$C$2:$C$2508=CONCATENATE('Room Details'!$B290,"_",'Room Details'!$I290)),_xlfn._xlws.FILTER($D$2:$D$2508,$C$2:$C$2508=(CONCATENATE('Establishment details'!$C$14,"_",'Room Details'!$I290))))</f>
        <v>#VALUE!</v>
      </c>
      <c r="KL2" s="173" t="e" cm="1" vm="1">
        <f t="array" ref="KL2">IF('Room Details'!$B291="OUT", _xlfn._xlws.FILTER(Room_Types!$D$2:$D$2508,Room_Types!$C$2:$C$2508=CONCATENATE('Room Details'!$B291,"_",'Room Details'!$I291)),_xlfn._xlws.FILTER($D$2:$D$2508,$C$2:$C$2508=(CONCATENATE('Establishment details'!$C$14,"_",'Room Details'!$I291))))</f>
        <v>#VALUE!</v>
      </c>
      <c r="KM2" s="173" t="e" cm="1" vm="1">
        <f t="array" ref="KM2">IF('Room Details'!$B292="OUT", _xlfn._xlws.FILTER(Room_Types!$D$2:$D$2508,Room_Types!$C$2:$C$2508=CONCATENATE('Room Details'!$B292,"_",'Room Details'!$I292)),_xlfn._xlws.FILTER($D$2:$D$2508,$C$2:$C$2508=(CONCATENATE('Establishment details'!$C$14,"_",'Room Details'!$I292))))</f>
        <v>#VALUE!</v>
      </c>
      <c r="KN2" s="173" t="e" cm="1" vm="1">
        <f t="array" ref="KN2">IF('Room Details'!$B293="OUT", _xlfn._xlws.FILTER(Room_Types!$D$2:$D$2508,Room_Types!$C$2:$C$2508=CONCATENATE('Room Details'!$B293,"_",'Room Details'!$I293)),_xlfn._xlws.FILTER($D$2:$D$2508,$C$2:$C$2508=(CONCATENATE('Establishment details'!$C$14,"_",'Room Details'!$I293))))</f>
        <v>#VALUE!</v>
      </c>
      <c r="KO2" s="173" t="e" cm="1" vm="1">
        <f t="array" ref="KO2">IF('Room Details'!$B294="OUT", _xlfn._xlws.FILTER(Room_Types!$D$2:$D$2508,Room_Types!$C$2:$C$2508=CONCATENATE('Room Details'!$B294,"_",'Room Details'!$I294)),_xlfn._xlws.FILTER($D$2:$D$2508,$C$2:$C$2508=(CONCATENATE('Establishment details'!$C$14,"_",'Room Details'!$I294))))</f>
        <v>#VALUE!</v>
      </c>
      <c r="KP2" s="173" t="e" cm="1" vm="1">
        <f t="array" ref="KP2">IF('Room Details'!$B295="OUT", _xlfn._xlws.FILTER(Room_Types!$D$2:$D$2508,Room_Types!$C$2:$C$2508=CONCATENATE('Room Details'!$B295,"_",'Room Details'!$I295)),_xlfn._xlws.FILTER($D$2:$D$2508,$C$2:$C$2508=(CONCATENATE('Establishment details'!$C$14,"_",'Room Details'!$I295))))</f>
        <v>#VALUE!</v>
      </c>
      <c r="KQ2" s="173" t="e" cm="1" vm="1">
        <f t="array" ref="KQ2">IF('Room Details'!$B296="OUT", _xlfn._xlws.FILTER(Room_Types!$D$2:$D$2508,Room_Types!$C$2:$C$2508=CONCATENATE('Room Details'!$B296,"_",'Room Details'!$I296)),_xlfn._xlws.FILTER($D$2:$D$2508,$C$2:$C$2508=(CONCATENATE('Establishment details'!$C$14,"_",'Room Details'!$I296))))</f>
        <v>#VALUE!</v>
      </c>
      <c r="KR2" s="173" t="e" cm="1" vm="1">
        <f t="array" ref="KR2">IF('Room Details'!$B297="OUT", _xlfn._xlws.FILTER(Room_Types!$D$2:$D$2508,Room_Types!$C$2:$C$2508=CONCATENATE('Room Details'!$B297,"_",'Room Details'!$I297)),_xlfn._xlws.FILTER($D$2:$D$2508,$C$2:$C$2508=(CONCATENATE('Establishment details'!$C$14,"_",'Room Details'!$I297))))</f>
        <v>#VALUE!</v>
      </c>
      <c r="KS2" s="173" t="e" cm="1" vm="1">
        <f t="array" ref="KS2">IF('Room Details'!$B298="OUT", _xlfn._xlws.FILTER(Room_Types!$D$2:$D$2508,Room_Types!$C$2:$C$2508=CONCATENATE('Room Details'!$B298,"_",'Room Details'!$I298)),_xlfn._xlws.FILTER($D$2:$D$2508,$C$2:$C$2508=(CONCATENATE('Establishment details'!$C$14,"_",'Room Details'!$I298))))</f>
        <v>#VALUE!</v>
      </c>
      <c r="KT2" s="173" t="e" cm="1" vm="1">
        <f t="array" ref="KT2">IF('Room Details'!$B299="OUT", _xlfn._xlws.FILTER(Room_Types!$D$2:$D$2508,Room_Types!$C$2:$C$2508=CONCATENATE('Room Details'!$B299,"_",'Room Details'!$I299)),_xlfn._xlws.FILTER($D$2:$D$2508,$C$2:$C$2508=(CONCATENATE('Establishment details'!$C$14,"_",'Room Details'!$I299))))</f>
        <v>#VALUE!</v>
      </c>
      <c r="KU2" s="173" t="e" cm="1" vm="1">
        <f t="array" ref="KU2">IF('Room Details'!$B300="OUT", _xlfn._xlws.FILTER(Room_Types!$D$2:$D$2508,Room_Types!$C$2:$C$2508=CONCATENATE('Room Details'!$B300,"_",'Room Details'!$I300)),_xlfn._xlws.FILTER($D$2:$D$2508,$C$2:$C$2508=(CONCATENATE('Establishment details'!$C$14,"_",'Room Details'!$I300))))</f>
        <v>#VALUE!</v>
      </c>
      <c r="KV2" s="173" t="e" cm="1" vm="1">
        <f t="array" ref="KV2">IF('Room Details'!$B301="OUT", _xlfn._xlws.FILTER(Room_Types!$D$2:$D$2508,Room_Types!$C$2:$C$2508=CONCATENATE('Room Details'!$B301,"_",'Room Details'!$I301)),_xlfn._xlws.FILTER($D$2:$D$2508,$C$2:$C$2508=(CONCATENATE('Establishment details'!$C$14,"_",'Room Details'!$I301))))</f>
        <v>#VALUE!</v>
      </c>
      <c r="KW2" s="173" t="e" cm="1" vm="1">
        <f t="array" ref="KW2">IF('Room Details'!$B302="OUT", _xlfn._xlws.FILTER(Room_Types!$D$2:$D$2508,Room_Types!$C$2:$C$2508=CONCATENATE('Room Details'!$B302,"_",'Room Details'!$I302)),_xlfn._xlws.FILTER($D$2:$D$2508,$C$2:$C$2508=(CONCATENATE('Establishment details'!$C$14,"_",'Room Details'!$I302))))</f>
        <v>#VALUE!</v>
      </c>
      <c r="KX2" s="173" t="e" cm="1" vm="1">
        <f t="array" ref="KX2">IF('Room Details'!$B303="OUT", _xlfn._xlws.FILTER(Room_Types!$D$2:$D$2508,Room_Types!$C$2:$C$2508=CONCATENATE('Room Details'!$B303,"_",'Room Details'!$I303)),_xlfn._xlws.FILTER($D$2:$D$2508,$C$2:$C$2508=(CONCATENATE('Establishment details'!$C$14,"_",'Room Details'!$I303))))</f>
        <v>#VALUE!</v>
      </c>
      <c r="KY2" s="173" t="e" cm="1" vm="1">
        <f t="array" ref="KY2">IF('Room Details'!$B304="OUT", _xlfn._xlws.FILTER(Room_Types!$D$2:$D$2508,Room_Types!$C$2:$C$2508=CONCATENATE('Room Details'!$B304,"_",'Room Details'!$I304)),_xlfn._xlws.FILTER($D$2:$D$2508,$C$2:$C$2508=(CONCATENATE('Establishment details'!$C$14,"_",'Room Details'!$I304))))</f>
        <v>#VALUE!</v>
      </c>
      <c r="KZ2" s="173" t="e" cm="1" vm="1">
        <f t="array" ref="KZ2">IF('Room Details'!$B305="OUT", _xlfn._xlws.FILTER(Room_Types!$D$2:$D$2508,Room_Types!$C$2:$C$2508=CONCATENATE('Room Details'!$B305,"_",'Room Details'!$I305)),_xlfn._xlws.FILTER($D$2:$D$2508,$C$2:$C$2508=(CONCATENATE('Establishment details'!$C$14,"_",'Room Details'!$I305))))</f>
        <v>#VALUE!</v>
      </c>
      <c r="LA2" s="173" t="e" cm="1" vm="1">
        <f t="array" ref="LA2">IF('Room Details'!$B306="OUT", _xlfn._xlws.FILTER(Room_Types!$D$2:$D$2508,Room_Types!$C$2:$C$2508=CONCATENATE('Room Details'!$B306,"_",'Room Details'!$I306)),_xlfn._xlws.FILTER($D$2:$D$2508,$C$2:$C$2508=(CONCATENATE('Establishment details'!$C$14,"_",'Room Details'!$I306))))</f>
        <v>#VALUE!</v>
      </c>
      <c r="LB2" s="173" t="e" cm="1" vm="1">
        <f t="array" ref="LB2">IF('Room Details'!$B307="OUT", _xlfn._xlws.FILTER(Room_Types!$D$2:$D$2508,Room_Types!$C$2:$C$2508=CONCATENATE('Room Details'!$B307,"_",'Room Details'!$I307)),_xlfn._xlws.FILTER($D$2:$D$2508,$C$2:$C$2508=(CONCATENATE('Establishment details'!$C$14,"_",'Room Details'!$I307))))</f>
        <v>#VALUE!</v>
      </c>
      <c r="LC2" s="173" t="e" cm="1" vm="1">
        <f t="array" ref="LC2">IF('Room Details'!$B308="OUT", _xlfn._xlws.FILTER(Room_Types!$D$2:$D$2508,Room_Types!$C$2:$C$2508=CONCATENATE('Room Details'!$B308,"_",'Room Details'!$I308)),_xlfn._xlws.FILTER($D$2:$D$2508,$C$2:$C$2508=(CONCATENATE('Establishment details'!$C$14,"_",'Room Details'!$I308))))</f>
        <v>#VALUE!</v>
      </c>
      <c r="LD2" s="173" t="e" cm="1" vm="1">
        <f t="array" ref="LD2">IF('Room Details'!$B309="OUT", _xlfn._xlws.FILTER(Room_Types!$D$2:$D$2508,Room_Types!$C$2:$C$2508=CONCATENATE('Room Details'!$B309,"_",'Room Details'!$I309)),_xlfn._xlws.FILTER($D$2:$D$2508,$C$2:$C$2508=(CONCATENATE('Establishment details'!$C$14,"_",'Room Details'!$I309))))</f>
        <v>#VALUE!</v>
      </c>
      <c r="LE2" s="173" t="e" cm="1" vm="1">
        <f t="array" ref="LE2">IF('Room Details'!$B310="OUT", _xlfn._xlws.FILTER(Room_Types!$D$2:$D$2508,Room_Types!$C$2:$C$2508=CONCATENATE('Room Details'!$B310,"_",'Room Details'!$I310)),_xlfn._xlws.FILTER($D$2:$D$2508,$C$2:$C$2508=(CONCATENATE('Establishment details'!$C$14,"_",'Room Details'!$I310))))</f>
        <v>#VALUE!</v>
      </c>
      <c r="LF2" s="173" t="e" cm="1" vm="1">
        <f t="array" ref="LF2">IF('Room Details'!$B311="OUT", _xlfn._xlws.FILTER(Room_Types!$D$2:$D$2508,Room_Types!$C$2:$C$2508=CONCATENATE('Room Details'!$B311,"_",'Room Details'!$I311)),_xlfn._xlws.FILTER($D$2:$D$2508,$C$2:$C$2508=(CONCATENATE('Establishment details'!$C$14,"_",'Room Details'!$I311))))</f>
        <v>#VALUE!</v>
      </c>
      <c r="LG2" s="173" t="e" cm="1" vm="1">
        <f t="array" ref="LG2">IF('Room Details'!$B312="OUT", _xlfn._xlws.FILTER(Room_Types!$D$2:$D$2508,Room_Types!$C$2:$C$2508=CONCATENATE('Room Details'!$B312,"_",'Room Details'!$I312)),_xlfn._xlws.FILTER($D$2:$D$2508,$C$2:$C$2508=(CONCATENATE('Establishment details'!$C$14,"_",'Room Details'!$I312))))</f>
        <v>#VALUE!</v>
      </c>
      <c r="LH2" s="173" t="e" cm="1" vm="1">
        <f t="array" ref="LH2">IF('Room Details'!$B313="OUT", _xlfn._xlws.FILTER(Room_Types!$D$2:$D$2508,Room_Types!$C$2:$C$2508=CONCATENATE('Room Details'!$B313,"_",'Room Details'!$I313)),_xlfn._xlws.FILTER($D$2:$D$2508,$C$2:$C$2508=(CONCATENATE('Establishment details'!$C$14,"_",'Room Details'!$I313))))</f>
        <v>#VALUE!</v>
      </c>
      <c r="LI2" s="173" t="e" cm="1" vm="1">
        <f t="array" ref="LI2">IF('Room Details'!$B314="OUT", _xlfn._xlws.FILTER(Room_Types!$D$2:$D$2508,Room_Types!$C$2:$C$2508=CONCATENATE('Room Details'!$B314,"_",'Room Details'!$I314)),_xlfn._xlws.FILTER($D$2:$D$2508,$C$2:$C$2508=(CONCATENATE('Establishment details'!$C$14,"_",'Room Details'!$I314))))</f>
        <v>#VALUE!</v>
      </c>
      <c r="LJ2" s="173" t="e" cm="1" vm="1">
        <f t="array" ref="LJ2">IF('Room Details'!$B315="OUT", _xlfn._xlws.FILTER(Room_Types!$D$2:$D$2508,Room_Types!$C$2:$C$2508=CONCATENATE('Room Details'!$B315,"_",'Room Details'!$I315)),_xlfn._xlws.FILTER($D$2:$D$2508,$C$2:$C$2508=(CONCATENATE('Establishment details'!$C$14,"_",'Room Details'!$I315))))</f>
        <v>#VALUE!</v>
      </c>
      <c r="LK2" s="173" t="e" cm="1" vm="1">
        <f t="array" ref="LK2">IF('Room Details'!$B316="OUT", _xlfn._xlws.FILTER(Room_Types!$D$2:$D$2508,Room_Types!$C$2:$C$2508=CONCATENATE('Room Details'!$B316,"_",'Room Details'!$I316)),_xlfn._xlws.FILTER($D$2:$D$2508,$C$2:$C$2508=(CONCATENATE('Establishment details'!$C$14,"_",'Room Details'!$I316))))</f>
        <v>#VALUE!</v>
      </c>
      <c r="LL2" s="173" t="e" cm="1" vm="1">
        <f t="array" ref="LL2">IF('Room Details'!$B317="OUT", _xlfn._xlws.FILTER(Room_Types!$D$2:$D$2508,Room_Types!$C$2:$C$2508=CONCATENATE('Room Details'!$B317,"_",'Room Details'!$I317)),_xlfn._xlws.FILTER($D$2:$D$2508,$C$2:$C$2508=(CONCATENATE('Establishment details'!$C$14,"_",'Room Details'!$I317))))</f>
        <v>#VALUE!</v>
      </c>
      <c r="LM2" s="173" t="e" cm="1" vm="1">
        <f t="array" ref="LM2">IF('Room Details'!$B318="OUT", _xlfn._xlws.FILTER(Room_Types!$D$2:$D$2508,Room_Types!$C$2:$C$2508=CONCATENATE('Room Details'!$B318,"_",'Room Details'!$I318)),_xlfn._xlws.FILTER($D$2:$D$2508,$C$2:$C$2508=(CONCATENATE('Establishment details'!$C$14,"_",'Room Details'!$I318))))</f>
        <v>#VALUE!</v>
      </c>
      <c r="LN2" s="173" t="e" cm="1" vm="1">
        <f t="array" ref="LN2">IF('Room Details'!$B319="OUT", _xlfn._xlws.FILTER(Room_Types!$D$2:$D$2508,Room_Types!$C$2:$C$2508=CONCATENATE('Room Details'!$B319,"_",'Room Details'!$I319)),_xlfn._xlws.FILTER($D$2:$D$2508,$C$2:$C$2508=(CONCATENATE('Establishment details'!$C$14,"_",'Room Details'!$I319))))</f>
        <v>#VALUE!</v>
      </c>
      <c r="LO2" s="173" t="e" cm="1" vm="1">
        <f t="array" ref="LO2">IF('Room Details'!$B320="OUT", _xlfn._xlws.FILTER(Room_Types!$D$2:$D$2508,Room_Types!$C$2:$C$2508=CONCATENATE('Room Details'!$B320,"_",'Room Details'!$I320)),_xlfn._xlws.FILTER($D$2:$D$2508,$C$2:$C$2508=(CONCATENATE('Establishment details'!$C$14,"_",'Room Details'!$I320))))</f>
        <v>#VALUE!</v>
      </c>
      <c r="LP2" s="173" t="e" cm="1" vm="1">
        <f t="array" ref="LP2">IF('Room Details'!$B321="OUT", _xlfn._xlws.FILTER(Room_Types!$D$2:$D$2508,Room_Types!$C$2:$C$2508=CONCATENATE('Room Details'!$B321,"_",'Room Details'!$I321)),_xlfn._xlws.FILTER($D$2:$D$2508,$C$2:$C$2508=(CONCATENATE('Establishment details'!$C$14,"_",'Room Details'!$I321))))</f>
        <v>#VALUE!</v>
      </c>
      <c r="LQ2" s="173" t="e" cm="1" vm="1">
        <f t="array" ref="LQ2">IF('Room Details'!$B322="OUT", _xlfn._xlws.FILTER(Room_Types!$D$2:$D$2508,Room_Types!$C$2:$C$2508=CONCATENATE('Room Details'!$B322,"_",'Room Details'!$I322)),_xlfn._xlws.FILTER($D$2:$D$2508,$C$2:$C$2508=(CONCATENATE('Establishment details'!$C$14,"_",'Room Details'!$I322))))</f>
        <v>#VALUE!</v>
      </c>
      <c r="LR2" s="173" t="e" cm="1" vm="1">
        <f t="array" ref="LR2">IF('Room Details'!$B323="OUT", _xlfn._xlws.FILTER(Room_Types!$D$2:$D$2508,Room_Types!$C$2:$C$2508=CONCATENATE('Room Details'!$B323,"_",'Room Details'!$I323)),_xlfn._xlws.FILTER($D$2:$D$2508,$C$2:$C$2508=(CONCATENATE('Establishment details'!$C$14,"_",'Room Details'!$I323))))</f>
        <v>#VALUE!</v>
      </c>
      <c r="LS2" s="173" t="e" cm="1" vm="1">
        <f t="array" ref="LS2">IF('Room Details'!$B324="OUT", _xlfn._xlws.FILTER(Room_Types!$D$2:$D$2508,Room_Types!$C$2:$C$2508=CONCATENATE('Room Details'!$B324,"_",'Room Details'!$I324)),_xlfn._xlws.FILTER($D$2:$D$2508,$C$2:$C$2508=(CONCATENATE('Establishment details'!$C$14,"_",'Room Details'!$I324))))</f>
        <v>#VALUE!</v>
      </c>
      <c r="LT2" s="173" t="e" cm="1" vm="1">
        <f t="array" ref="LT2">IF('Room Details'!$B325="OUT", _xlfn._xlws.FILTER(Room_Types!$D$2:$D$2508,Room_Types!$C$2:$C$2508=CONCATENATE('Room Details'!$B325,"_",'Room Details'!$I325)),_xlfn._xlws.FILTER($D$2:$D$2508,$C$2:$C$2508=(CONCATENATE('Establishment details'!$C$14,"_",'Room Details'!$I325))))</f>
        <v>#VALUE!</v>
      </c>
      <c r="LU2" s="173" t="e" cm="1" vm="1">
        <f t="array" ref="LU2">IF('Room Details'!$B326="OUT", _xlfn._xlws.FILTER(Room_Types!$D$2:$D$2508,Room_Types!$C$2:$C$2508=CONCATENATE('Room Details'!$B326,"_",'Room Details'!$I326)),_xlfn._xlws.FILTER($D$2:$D$2508,$C$2:$C$2508=(CONCATENATE('Establishment details'!$C$14,"_",'Room Details'!$I326))))</f>
        <v>#VALUE!</v>
      </c>
      <c r="LV2" s="173" t="e" cm="1" vm="1">
        <f t="array" ref="LV2">IF('Room Details'!$B327="OUT", _xlfn._xlws.FILTER(Room_Types!$D$2:$D$2508,Room_Types!$C$2:$C$2508=CONCATENATE('Room Details'!$B327,"_",'Room Details'!$I327)),_xlfn._xlws.FILTER($D$2:$D$2508,$C$2:$C$2508=(CONCATENATE('Establishment details'!$C$14,"_",'Room Details'!$I327))))</f>
        <v>#VALUE!</v>
      </c>
      <c r="LW2" s="173" t="e" cm="1" vm="1">
        <f t="array" ref="LW2">IF('Room Details'!$B328="OUT", _xlfn._xlws.FILTER(Room_Types!$D$2:$D$2508,Room_Types!$C$2:$C$2508=CONCATENATE('Room Details'!$B328,"_",'Room Details'!$I328)),_xlfn._xlws.FILTER($D$2:$D$2508,$C$2:$C$2508=(CONCATENATE('Establishment details'!$C$14,"_",'Room Details'!$I328))))</f>
        <v>#VALUE!</v>
      </c>
      <c r="LX2" s="173" t="e" cm="1" vm="1">
        <f t="array" ref="LX2">IF('Room Details'!$B329="OUT", _xlfn._xlws.FILTER(Room_Types!$D$2:$D$2508,Room_Types!$C$2:$C$2508=CONCATENATE('Room Details'!$B329,"_",'Room Details'!$I329)),_xlfn._xlws.FILTER($D$2:$D$2508,$C$2:$C$2508=(CONCATENATE('Establishment details'!$C$14,"_",'Room Details'!$I329))))</f>
        <v>#VALUE!</v>
      </c>
      <c r="LY2" s="173" t="e" cm="1" vm="1">
        <f t="array" ref="LY2">IF('Room Details'!$B330="OUT", _xlfn._xlws.FILTER(Room_Types!$D$2:$D$2508,Room_Types!$C$2:$C$2508=CONCATENATE('Room Details'!$B330,"_",'Room Details'!$I330)),_xlfn._xlws.FILTER($D$2:$D$2508,$C$2:$C$2508=(CONCATENATE('Establishment details'!$C$14,"_",'Room Details'!$I330))))</f>
        <v>#VALUE!</v>
      </c>
      <c r="LZ2" s="173" t="e" cm="1" vm="1">
        <f t="array" ref="LZ2">IF('Room Details'!$B331="OUT", _xlfn._xlws.FILTER(Room_Types!$D$2:$D$2508,Room_Types!$C$2:$C$2508=CONCATENATE('Room Details'!$B331,"_",'Room Details'!$I331)),_xlfn._xlws.FILTER($D$2:$D$2508,$C$2:$C$2508=(CONCATENATE('Establishment details'!$C$14,"_",'Room Details'!$I331))))</f>
        <v>#VALUE!</v>
      </c>
      <c r="MA2" s="173" t="e" cm="1" vm="1">
        <f t="array" ref="MA2">IF('Room Details'!$B332="OUT", _xlfn._xlws.FILTER(Room_Types!$D$2:$D$2508,Room_Types!$C$2:$C$2508=CONCATENATE('Room Details'!$B332,"_",'Room Details'!$I332)),_xlfn._xlws.FILTER($D$2:$D$2508,$C$2:$C$2508=(CONCATENATE('Establishment details'!$C$14,"_",'Room Details'!$I332))))</f>
        <v>#VALUE!</v>
      </c>
      <c r="MB2" s="173" t="e" cm="1" vm="1">
        <f t="array" ref="MB2">IF('Room Details'!$B333="OUT", _xlfn._xlws.FILTER(Room_Types!$D$2:$D$2508,Room_Types!$C$2:$C$2508=CONCATENATE('Room Details'!$B333,"_",'Room Details'!$I333)),_xlfn._xlws.FILTER($D$2:$D$2508,$C$2:$C$2508=(CONCATENATE('Establishment details'!$C$14,"_",'Room Details'!$I333))))</f>
        <v>#VALUE!</v>
      </c>
      <c r="MC2" s="173" t="e" cm="1" vm="1">
        <f t="array" ref="MC2">IF('Room Details'!$B334="OUT", _xlfn._xlws.FILTER(Room_Types!$D$2:$D$2508,Room_Types!$C$2:$C$2508=CONCATENATE('Room Details'!$B334,"_",'Room Details'!$I334)),_xlfn._xlws.FILTER($D$2:$D$2508,$C$2:$C$2508=(CONCATENATE('Establishment details'!$C$14,"_",'Room Details'!$I334))))</f>
        <v>#VALUE!</v>
      </c>
      <c r="MD2" s="173" t="e" cm="1" vm="1">
        <f t="array" ref="MD2">IF('Room Details'!$B335="OUT", _xlfn._xlws.FILTER(Room_Types!$D$2:$D$2508,Room_Types!$C$2:$C$2508=CONCATENATE('Room Details'!$B335,"_",'Room Details'!$I335)),_xlfn._xlws.FILTER($D$2:$D$2508,$C$2:$C$2508=(CONCATENATE('Establishment details'!$C$14,"_",'Room Details'!$I335))))</f>
        <v>#VALUE!</v>
      </c>
      <c r="ME2" s="173" t="e" cm="1" vm="1">
        <f t="array" ref="ME2">IF('Room Details'!$B336="OUT", _xlfn._xlws.FILTER(Room_Types!$D$2:$D$2508,Room_Types!$C$2:$C$2508=CONCATENATE('Room Details'!$B336,"_",'Room Details'!$I336)),_xlfn._xlws.FILTER($D$2:$D$2508,$C$2:$C$2508=(CONCATENATE('Establishment details'!$C$14,"_",'Room Details'!$I336))))</f>
        <v>#VALUE!</v>
      </c>
      <c r="MF2" s="173" t="e" cm="1" vm="1">
        <f t="array" ref="MF2">IF('Room Details'!$B337="OUT", _xlfn._xlws.FILTER(Room_Types!$D$2:$D$2508,Room_Types!$C$2:$C$2508=CONCATENATE('Room Details'!$B337,"_",'Room Details'!$I337)),_xlfn._xlws.FILTER($D$2:$D$2508,$C$2:$C$2508=(CONCATENATE('Establishment details'!$C$14,"_",'Room Details'!$I337))))</f>
        <v>#VALUE!</v>
      </c>
      <c r="MG2" s="173" t="e" cm="1" vm="1">
        <f t="array" ref="MG2">IF('Room Details'!$B338="OUT", _xlfn._xlws.FILTER(Room_Types!$D$2:$D$2508,Room_Types!$C$2:$C$2508=CONCATENATE('Room Details'!$B338,"_",'Room Details'!$I338)),_xlfn._xlws.FILTER($D$2:$D$2508,$C$2:$C$2508=(CONCATENATE('Establishment details'!$C$14,"_",'Room Details'!$I338))))</f>
        <v>#VALUE!</v>
      </c>
      <c r="MH2" s="173" t="e" cm="1" vm="1">
        <f t="array" ref="MH2">IF('Room Details'!$B339="OUT", _xlfn._xlws.FILTER(Room_Types!$D$2:$D$2508,Room_Types!$C$2:$C$2508=CONCATENATE('Room Details'!$B339,"_",'Room Details'!$I339)),_xlfn._xlws.FILTER($D$2:$D$2508,$C$2:$C$2508=(CONCATENATE('Establishment details'!$C$14,"_",'Room Details'!$I339))))</f>
        <v>#VALUE!</v>
      </c>
      <c r="MI2" s="173" t="e" cm="1" vm="1">
        <f t="array" ref="MI2">IF('Room Details'!$B340="OUT", _xlfn._xlws.FILTER(Room_Types!$D$2:$D$2508,Room_Types!$C$2:$C$2508=CONCATENATE('Room Details'!$B340,"_",'Room Details'!$I340)),_xlfn._xlws.FILTER($D$2:$D$2508,$C$2:$C$2508=(CONCATENATE('Establishment details'!$C$14,"_",'Room Details'!$I340))))</f>
        <v>#VALUE!</v>
      </c>
      <c r="MJ2" s="173" t="e" cm="1" vm="1">
        <f t="array" ref="MJ2">IF('Room Details'!$B341="OUT", _xlfn._xlws.FILTER(Room_Types!$D$2:$D$2508,Room_Types!$C$2:$C$2508=CONCATENATE('Room Details'!$B341,"_",'Room Details'!$I341)),_xlfn._xlws.FILTER($D$2:$D$2508,$C$2:$C$2508=(CONCATENATE('Establishment details'!$C$14,"_",'Room Details'!$I341))))</f>
        <v>#VALUE!</v>
      </c>
      <c r="MK2" s="173" t="e" cm="1" vm="1">
        <f t="array" ref="MK2">IF('Room Details'!$B342="OUT", _xlfn._xlws.FILTER(Room_Types!$D$2:$D$2508,Room_Types!$C$2:$C$2508=CONCATENATE('Room Details'!$B342,"_",'Room Details'!$I342)),_xlfn._xlws.FILTER($D$2:$D$2508,$C$2:$C$2508=(CONCATENATE('Establishment details'!$C$14,"_",'Room Details'!$I342))))</f>
        <v>#VALUE!</v>
      </c>
      <c r="ML2" s="173" t="e" cm="1" vm="1">
        <f t="array" ref="ML2">IF('Room Details'!$B343="OUT", _xlfn._xlws.FILTER(Room_Types!$D$2:$D$2508,Room_Types!$C$2:$C$2508=CONCATENATE('Room Details'!$B343,"_",'Room Details'!$I343)),_xlfn._xlws.FILTER($D$2:$D$2508,$C$2:$C$2508=(CONCATENATE('Establishment details'!$C$14,"_",'Room Details'!$I343))))</f>
        <v>#VALUE!</v>
      </c>
      <c r="MM2" s="173" t="e" cm="1" vm="1">
        <f t="array" ref="MM2">IF('Room Details'!$B344="OUT", _xlfn._xlws.FILTER(Room_Types!$D$2:$D$2508,Room_Types!$C$2:$C$2508=CONCATENATE('Room Details'!$B344,"_",'Room Details'!$I344)),_xlfn._xlws.FILTER($D$2:$D$2508,$C$2:$C$2508=(CONCATENATE('Establishment details'!$C$14,"_",'Room Details'!$I344))))</f>
        <v>#VALUE!</v>
      </c>
      <c r="MN2" s="173" t="e" cm="1" vm="1">
        <f t="array" ref="MN2">IF('Room Details'!$B345="OUT", _xlfn._xlws.FILTER(Room_Types!$D$2:$D$2508,Room_Types!$C$2:$C$2508=CONCATENATE('Room Details'!$B345,"_",'Room Details'!$I345)),_xlfn._xlws.FILTER($D$2:$D$2508,$C$2:$C$2508=(CONCATENATE('Establishment details'!$C$14,"_",'Room Details'!$I345))))</f>
        <v>#VALUE!</v>
      </c>
      <c r="MO2" s="173" t="e" cm="1" vm="1">
        <f t="array" ref="MO2">IF('Room Details'!$B346="OUT", _xlfn._xlws.FILTER(Room_Types!$D$2:$D$2508,Room_Types!$C$2:$C$2508=CONCATENATE('Room Details'!$B346,"_",'Room Details'!$I346)),_xlfn._xlws.FILTER($D$2:$D$2508,$C$2:$C$2508=(CONCATENATE('Establishment details'!$C$14,"_",'Room Details'!$I346))))</f>
        <v>#VALUE!</v>
      </c>
      <c r="MP2" s="173" t="e" cm="1" vm="1">
        <f t="array" ref="MP2">IF('Room Details'!$B347="OUT", _xlfn._xlws.FILTER(Room_Types!$D$2:$D$2508,Room_Types!$C$2:$C$2508=CONCATENATE('Room Details'!$B347,"_",'Room Details'!$I347)),_xlfn._xlws.FILTER($D$2:$D$2508,$C$2:$C$2508=(CONCATENATE('Establishment details'!$C$14,"_",'Room Details'!$I347))))</f>
        <v>#VALUE!</v>
      </c>
      <c r="MQ2" s="173" t="e" cm="1" vm="1">
        <f t="array" ref="MQ2">IF('Room Details'!$B348="OUT", _xlfn._xlws.FILTER(Room_Types!$D$2:$D$2508,Room_Types!$C$2:$C$2508=CONCATENATE('Room Details'!$B348,"_",'Room Details'!$I348)),_xlfn._xlws.FILTER($D$2:$D$2508,$C$2:$C$2508=(CONCATENATE('Establishment details'!$C$14,"_",'Room Details'!$I348))))</f>
        <v>#VALUE!</v>
      </c>
      <c r="MR2" s="173" t="e" cm="1" vm="1">
        <f t="array" ref="MR2">IF('Room Details'!$B349="OUT", _xlfn._xlws.FILTER(Room_Types!$D$2:$D$2508,Room_Types!$C$2:$C$2508=CONCATENATE('Room Details'!$B349,"_",'Room Details'!$I349)),_xlfn._xlws.FILTER($D$2:$D$2508,$C$2:$C$2508=(CONCATENATE('Establishment details'!$C$14,"_",'Room Details'!$I349))))</f>
        <v>#VALUE!</v>
      </c>
      <c r="MS2" s="173" t="e" cm="1" vm="1">
        <f t="array" ref="MS2">IF('Room Details'!$B350="OUT", _xlfn._xlws.FILTER(Room_Types!$D$2:$D$2508,Room_Types!$C$2:$C$2508=CONCATENATE('Room Details'!$B350,"_",'Room Details'!$I350)),_xlfn._xlws.FILTER($D$2:$D$2508,$C$2:$C$2508=(CONCATENATE('Establishment details'!$C$14,"_",'Room Details'!$I350))))</f>
        <v>#VALUE!</v>
      </c>
      <c r="MT2" s="173" t="e" cm="1" vm="1">
        <f t="array" ref="MT2">IF('Room Details'!$B351="OUT", _xlfn._xlws.FILTER(Room_Types!$D$2:$D$2508,Room_Types!$C$2:$C$2508=CONCATENATE('Room Details'!$B351,"_",'Room Details'!$I351)),_xlfn._xlws.FILTER($D$2:$D$2508,$C$2:$C$2508=(CONCATENATE('Establishment details'!$C$14,"_",'Room Details'!$I351))))</f>
        <v>#VALUE!</v>
      </c>
      <c r="MU2" s="173" t="e" cm="1" vm="1">
        <f t="array" ref="MU2">IF('Room Details'!$B352="OUT", _xlfn._xlws.FILTER(Room_Types!$D$2:$D$2508,Room_Types!$C$2:$C$2508=CONCATENATE('Room Details'!$B352,"_",'Room Details'!$I352)),_xlfn._xlws.FILTER($D$2:$D$2508,$C$2:$C$2508=(CONCATENATE('Establishment details'!$C$14,"_",'Room Details'!$I352))))</f>
        <v>#VALUE!</v>
      </c>
      <c r="MV2" s="173" t="e" cm="1" vm="1">
        <f t="array" ref="MV2">IF('Room Details'!$B353="OUT", _xlfn._xlws.FILTER(Room_Types!$D$2:$D$2508,Room_Types!$C$2:$C$2508=CONCATENATE('Room Details'!$B353,"_",'Room Details'!$I353)),_xlfn._xlws.FILTER($D$2:$D$2508,$C$2:$C$2508=(CONCATENATE('Establishment details'!$C$14,"_",'Room Details'!$I353))))</f>
        <v>#VALUE!</v>
      </c>
      <c r="MW2" s="173" t="e" cm="1" vm="1">
        <f t="array" ref="MW2">IF('Room Details'!$B354="OUT", _xlfn._xlws.FILTER(Room_Types!$D$2:$D$2508,Room_Types!$C$2:$C$2508=CONCATENATE('Room Details'!$B354,"_",'Room Details'!$I354)),_xlfn._xlws.FILTER($D$2:$D$2508,$C$2:$C$2508=(CONCATENATE('Establishment details'!$C$14,"_",'Room Details'!$I354))))</f>
        <v>#VALUE!</v>
      </c>
      <c r="MX2" s="173" t="e" cm="1" vm="1">
        <f t="array" ref="MX2">IF('Room Details'!$B355="OUT", _xlfn._xlws.FILTER(Room_Types!$D$2:$D$2508,Room_Types!$C$2:$C$2508=CONCATENATE('Room Details'!$B355,"_",'Room Details'!$I355)),_xlfn._xlws.FILTER($D$2:$D$2508,$C$2:$C$2508=(CONCATENATE('Establishment details'!$C$14,"_",'Room Details'!$I355))))</f>
        <v>#VALUE!</v>
      </c>
      <c r="MY2" s="173" t="e" cm="1" vm="1">
        <f t="array" ref="MY2">IF('Room Details'!$B356="OUT", _xlfn._xlws.FILTER(Room_Types!$D$2:$D$2508,Room_Types!$C$2:$C$2508=CONCATENATE('Room Details'!$B356,"_",'Room Details'!$I356)),_xlfn._xlws.FILTER($D$2:$D$2508,$C$2:$C$2508=(CONCATENATE('Establishment details'!$C$14,"_",'Room Details'!$I356))))</f>
        <v>#VALUE!</v>
      </c>
      <c r="MZ2" s="173" t="e" cm="1" vm="1">
        <f t="array" ref="MZ2">IF('Room Details'!$B357="OUT", _xlfn._xlws.FILTER(Room_Types!$D$2:$D$2508,Room_Types!$C$2:$C$2508=CONCATENATE('Room Details'!$B357,"_",'Room Details'!$I357)),_xlfn._xlws.FILTER($D$2:$D$2508,$C$2:$C$2508=(CONCATENATE('Establishment details'!$C$14,"_",'Room Details'!$I357))))</f>
        <v>#VALUE!</v>
      </c>
      <c r="NA2" s="173" t="e" cm="1" vm="1">
        <f t="array" ref="NA2">IF('Room Details'!$B358="OUT", _xlfn._xlws.FILTER(Room_Types!$D$2:$D$2508,Room_Types!$C$2:$C$2508=CONCATENATE('Room Details'!$B358,"_",'Room Details'!$I358)),_xlfn._xlws.FILTER($D$2:$D$2508,$C$2:$C$2508=(CONCATENATE('Establishment details'!$C$14,"_",'Room Details'!$I358))))</f>
        <v>#VALUE!</v>
      </c>
      <c r="NB2" s="173" t="e" cm="1" vm="1">
        <f t="array" ref="NB2">IF('Room Details'!$B359="OUT", _xlfn._xlws.FILTER(Room_Types!$D$2:$D$2508,Room_Types!$C$2:$C$2508=CONCATENATE('Room Details'!$B359,"_",'Room Details'!$I359)),_xlfn._xlws.FILTER($D$2:$D$2508,$C$2:$C$2508=(CONCATENATE('Establishment details'!$C$14,"_",'Room Details'!$I359))))</f>
        <v>#VALUE!</v>
      </c>
      <c r="NC2" s="173" t="e" cm="1" vm="1">
        <f t="array" ref="NC2">IF('Room Details'!$B360="OUT", _xlfn._xlws.FILTER(Room_Types!$D$2:$D$2508,Room_Types!$C$2:$C$2508=CONCATENATE('Room Details'!$B360,"_",'Room Details'!$I360)),_xlfn._xlws.FILTER($D$2:$D$2508,$C$2:$C$2508=(CONCATENATE('Establishment details'!$C$14,"_",'Room Details'!$I360))))</f>
        <v>#VALUE!</v>
      </c>
      <c r="ND2" s="173" t="e" cm="1" vm="1">
        <f t="array" ref="ND2">IF('Room Details'!$B361="OUT", _xlfn._xlws.FILTER(Room_Types!$D$2:$D$2508,Room_Types!$C$2:$C$2508=CONCATENATE('Room Details'!$B361,"_",'Room Details'!$I361)),_xlfn._xlws.FILTER($D$2:$D$2508,$C$2:$C$2508=(CONCATENATE('Establishment details'!$C$14,"_",'Room Details'!$I361))))</f>
        <v>#VALUE!</v>
      </c>
      <c r="NE2" s="173" t="e" cm="1" vm="1">
        <f t="array" ref="NE2">IF('Room Details'!$B362="OUT", _xlfn._xlws.FILTER(Room_Types!$D$2:$D$2508,Room_Types!$C$2:$C$2508=CONCATENATE('Room Details'!$B362,"_",'Room Details'!$I362)),_xlfn._xlws.FILTER($D$2:$D$2508,$C$2:$C$2508=(CONCATENATE('Establishment details'!$C$14,"_",'Room Details'!$I362))))</f>
        <v>#VALUE!</v>
      </c>
      <c r="NF2" s="173" t="e" cm="1" vm="1">
        <f t="array" ref="NF2">IF('Room Details'!$B363="OUT", _xlfn._xlws.FILTER(Room_Types!$D$2:$D$2508,Room_Types!$C$2:$C$2508=CONCATENATE('Room Details'!$B363,"_",'Room Details'!$I363)),_xlfn._xlws.FILTER($D$2:$D$2508,$C$2:$C$2508=(CONCATENATE('Establishment details'!$C$14,"_",'Room Details'!$I363))))</f>
        <v>#VALUE!</v>
      </c>
      <c r="NG2" s="173" t="e" cm="1" vm="1">
        <f t="array" ref="NG2">IF('Room Details'!$B364="OUT", _xlfn._xlws.FILTER(Room_Types!$D$2:$D$2508,Room_Types!$C$2:$C$2508=CONCATENATE('Room Details'!$B364,"_",'Room Details'!$I364)),_xlfn._xlws.FILTER($D$2:$D$2508,$C$2:$C$2508=(CONCATENATE('Establishment details'!$C$14,"_",'Room Details'!$I364))))</f>
        <v>#VALUE!</v>
      </c>
      <c r="NH2" s="173" t="e" cm="1" vm="1">
        <f t="array" ref="NH2">IF('Room Details'!$B365="OUT", _xlfn._xlws.FILTER(Room_Types!$D$2:$D$2508,Room_Types!$C$2:$C$2508=CONCATENATE('Room Details'!$B365,"_",'Room Details'!$I365)),_xlfn._xlws.FILTER($D$2:$D$2508,$C$2:$C$2508=(CONCATENATE('Establishment details'!$C$14,"_",'Room Details'!$I365))))</f>
        <v>#VALUE!</v>
      </c>
      <c r="NI2" s="173" t="e" cm="1" vm="1">
        <f t="array" ref="NI2">IF('Room Details'!$B366="OUT", _xlfn._xlws.FILTER(Room_Types!$D$2:$D$2508,Room_Types!$C$2:$C$2508=CONCATENATE('Room Details'!$B366,"_",'Room Details'!$I366)),_xlfn._xlws.FILTER($D$2:$D$2508,$C$2:$C$2508=(CONCATENATE('Establishment details'!$C$14,"_",'Room Details'!$I366))))</f>
        <v>#VALUE!</v>
      </c>
      <c r="NJ2" s="173" t="e" cm="1" vm="1">
        <f t="array" ref="NJ2">IF('Room Details'!$B367="OUT", _xlfn._xlws.FILTER(Room_Types!$D$2:$D$2508,Room_Types!$C$2:$C$2508=CONCATENATE('Room Details'!$B367,"_",'Room Details'!$I367)),_xlfn._xlws.FILTER($D$2:$D$2508,$C$2:$C$2508=(CONCATENATE('Establishment details'!$C$14,"_",'Room Details'!$I367))))</f>
        <v>#VALUE!</v>
      </c>
      <c r="NK2" s="173" t="e" cm="1" vm="1">
        <f t="array" ref="NK2">IF('Room Details'!$B368="OUT", _xlfn._xlws.FILTER(Room_Types!$D$2:$D$2508,Room_Types!$C$2:$C$2508=CONCATENATE('Room Details'!$B368,"_",'Room Details'!$I368)),_xlfn._xlws.FILTER($D$2:$D$2508,$C$2:$C$2508=(CONCATENATE('Establishment details'!$C$14,"_",'Room Details'!$I368))))</f>
        <v>#VALUE!</v>
      </c>
      <c r="NL2" s="173" t="e" cm="1" vm="1">
        <f t="array" ref="NL2">IF('Room Details'!$B369="OUT", _xlfn._xlws.FILTER(Room_Types!$D$2:$D$2508,Room_Types!$C$2:$C$2508=CONCATENATE('Room Details'!$B369,"_",'Room Details'!$I369)),_xlfn._xlws.FILTER($D$2:$D$2508,$C$2:$C$2508=(CONCATENATE('Establishment details'!$C$14,"_",'Room Details'!$I369))))</f>
        <v>#VALUE!</v>
      </c>
      <c r="NM2" s="173" t="e" cm="1" vm="1">
        <f t="array" ref="NM2">IF('Room Details'!$B370="OUT", _xlfn._xlws.FILTER(Room_Types!$D$2:$D$2508,Room_Types!$C$2:$C$2508=CONCATENATE('Room Details'!$B370,"_",'Room Details'!$I370)),_xlfn._xlws.FILTER($D$2:$D$2508,$C$2:$C$2508=(CONCATENATE('Establishment details'!$C$14,"_",'Room Details'!$I370))))</f>
        <v>#VALUE!</v>
      </c>
      <c r="NN2" s="173" t="e" cm="1" vm="1">
        <f t="array" ref="NN2">IF('Room Details'!$B371="OUT", _xlfn._xlws.FILTER(Room_Types!$D$2:$D$2508,Room_Types!$C$2:$C$2508=CONCATENATE('Room Details'!$B371,"_",'Room Details'!$I371)),_xlfn._xlws.FILTER($D$2:$D$2508,$C$2:$C$2508=(CONCATENATE('Establishment details'!$C$14,"_",'Room Details'!$I371))))</f>
        <v>#VALUE!</v>
      </c>
      <c r="NO2" s="173" t="e" cm="1" vm="1">
        <f t="array" ref="NO2">IF('Room Details'!$B372="OUT", _xlfn._xlws.FILTER(Room_Types!$D$2:$D$2508,Room_Types!$C$2:$C$2508=CONCATENATE('Room Details'!$B372,"_",'Room Details'!$I372)),_xlfn._xlws.FILTER($D$2:$D$2508,$C$2:$C$2508=(CONCATENATE('Establishment details'!$C$14,"_",'Room Details'!$I372))))</f>
        <v>#VALUE!</v>
      </c>
      <c r="NP2" s="173" t="e" cm="1" vm="1">
        <f t="array" ref="NP2">IF('Room Details'!$B373="OUT", _xlfn._xlws.FILTER(Room_Types!$D$2:$D$2508,Room_Types!$C$2:$C$2508=CONCATENATE('Room Details'!$B373,"_",'Room Details'!$I373)),_xlfn._xlws.FILTER($D$2:$D$2508,$C$2:$C$2508=(CONCATENATE('Establishment details'!$C$14,"_",'Room Details'!$I373))))</f>
        <v>#VALUE!</v>
      </c>
      <c r="NQ2" s="173" t="e" cm="1" vm="1">
        <f t="array" ref="NQ2">IF('Room Details'!$B374="OUT", _xlfn._xlws.FILTER(Room_Types!$D$2:$D$2508,Room_Types!$C$2:$C$2508=CONCATENATE('Room Details'!$B374,"_",'Room Details'!$I374)),_xlfn._xlws.FILTER($D$2:$D$2508,$C$2:$C$2508=(CONCATENATE('Establishment details'!$C$14,"_",'Room Details'!$I374))))</f>
        <v>#VALUE!</v>
      </c>
      <c r="NR2" s="173" t="e" cm="1" vm="1">
        <f t="array" ref="NR2">IF('Room Details'!$B375="OUT", _xlfn._xlws.FILTER(Room_Types!$D$2:$D$2508,Room_Types!$C$2:$C$2508=CONCATENATE('Room Details'!$B375,"_",'Room Details'!$I375)),_xlfn._xlws.FILTER($D$2:$D$2508,$C$2:$C$2508=(CONCATENATE('Establishment details'!$C$14,"_",'Room Details'!$I375))))</f>
        <v>#VALUE!</v>
      </c>
      <c r="NS2" s="173" t="e" cm="1" vm="1">
        <f t="array" ref="NS2">IF('Room Details'!$B376="OUT", _xlfn._xlws.FILTER(Room_Types!$D$2:$D$2508,Room_Types!$C$2:$C$2508=CONCATENATE('Room Details'!$B376,"_",'Room Details'!$I376)),_xlfn._xlws.FILTER($D$2:$D$2508,$C$2:$C$2508=(CONCATENATE('Establishment details'!$C$14,"_",'Room Details'!$I376))))</f>
        <v>#VALUE!</v>
      </c>
      <c r="NT2" s="173" t="e" cm="1" vm="1">
        <f t="array" ref="NT2">IF('Room Details'!$B377="OUT", _xlfn._xlws.FILTER(Room_Types!$D$2:$D$2508,Room_Types!$C$2:$C$2508=CONCATENATE('Room Details'!$B377,"_",'Room Details'!$I377)),_xlfn._xlws.FILTER($D$2:$D$2508,$C$2:$C$2508=(CONCATENATE('Establishment details'!$C$14,"_",'Room Details'!$I377))))</f>
        <v>#VALUE!</v>
      </c>
      <c r="NU2" s="173" t="e" cm="1" vm="1">
        <f t="array" ref="NU2">IF('Room Details'!$B378="OUT", _xlfn._xlws.FILTER(Room_Types!$D$2:$D$2508,Room_Types!$C$2:$C$2508=CONCATENATE('Room Details'!$B378,"_",'Room Details'!$I378)),_xlfn._xlws.FILTER($D$2:$D$2508,$C$2:$C$2508=(CONCATENATE('Establishment details'!$C$14,"_",'Room Details'!$I378))))</f>
        <v>#VALUE!</v>
      </c>
      <c r="NV2" s="173" t="e" cm="1" vm="1">
        <f t="array" ref="NV2">IF('Room Details'!$B379="OUT", _xlfn._xlws.FILTER(Room_Types!$D$2:$D$2508,Room_Types!$C$2:$C$2508=CONCATENATE('Room Details'!$B379,"_",'Room Details'!$I379)),_xlfn._xlws.FILTER($D$2:$D$2508,$C$2:$C$2508=(CONCATENATE('Establishment details'!$C$14,"_",'Room Details'!$I379))))</f>
        <v>#VALUE!</v>
      </c>
      <c r="NW2" s="173" t="e" cm="1" vm="1">
        <f t="array" ref="NW2">IF('Room Details'!$B380="OUT", _xlfn._xlws.FILTER(Room_Types!$D$2:$D$2508,Room_Types!$C$2:$C$2508=CONCATENATE('Room Details'!$B380,"_",'Room Details'!$I380)),_xlfn._xlws.FILTER($D$2:$D$2508,$C$2:$C$2508=(CONCATENATE('Establishment details'!$C$14,"_",'Room Details'!$I380))))</f>
        <v>#VALUE!</v>
      </c>
      <c r="NX2" s="173" t="e" cm="1" vm="1">
        <f t="array" ref="NX2">IF('Room Details'!$B381="OUT", _xlfn._xlws.FILTER(Room_Types!$D$2:$D$2508,Room_Types!$C$2:$C$2508=CONCATENATE('Room Details'!$B381,"_",'Room Details'!$I381)),_xlfn._xlws.FILTER($D$2:$D$2508,$C$2:$C$2508=(CONCATENATE('Establishment details'!$C$14,"_",'Room Details'!$I381))))</f>
        <v>#VALUE!</v>
      </c>
      <c r="NY2" s="173" t="e" cm="1" vm="1">
        <f t="array" ref="NY2">IF('Room Details'!$B382="OUT", _xlfn._xlws.FILTER(Room_Types!$D$2:$D$2508,Room_Types!$C$2:$C$2508=CONCATENATE('Room Details'!$B382,"_",'Room Details'!$I382)),_xlfn._xlws.FILTER($D$2:$D$2508,$C$2:$C$2508=(CONCATENATE('Establishment details'!$C$14,"_",'Room Details'!$I382))))</f>
        <v>#VALUE!</v>
      </c>
      <c r="NZ2" s="173" t="e" cm="1" vm="1">
        <f t="array" ref="NZ2">IF('Room Details'!$B383="OUT", _xlfn._xlws.FILTER(Room_Types!$D$2:$D$2508,Room_Types!$C$2:$C$2508=CONCATENATE('Room Details'!$B383,"_",'Room Details'!$I383)),_xlfn._xlws.FILTER($D$2:$D$2508,$C$2:$C$2508=(CONCATENATE('Establishment details'!$C$14,"_",'Room Details'!$I383))))</f>
        <v>#VALUE!</v>
      </c>
      <c r="OA2" s="173" t="e" cm="1" vm="1">
        <f t="array" ref="OA2">IF('Room Details'!$B384="OUT", _xlfn._xlws.FILTER(Room_Types!$D$2:$D$2508,Room_Types!$C$2:$C$2508=CONCATENATE('Room Details'!$B384,"_",'Room Details'!$I384)),_xlfn._xlws.FILTER($D$2:$D$2508,$C$2:$C$2508=(CONCATENATE('Establishment details'!$C$14,"_",'Room Details'!$I384))))</f>
        <v>#VALUE!</v>
      </c>
      <c r="OB2" s="173" t="e" cm="1" vm="1">
        <f t="array" ref="OB2">IF('Room Details'!$B385="OUT", _xlfn._xlws.FILTER(Room_Types!$D$2:$D$2508,Room_Types!$C$2:$C$2508=CONCATENATE('Room Details'!$B385,"_",'Room Details'!$I385)),_xlfn._xlws.FILTER($D$2:$D$2508,$C$2:$C$2508=(CONCATENATE('Establishment details'!$C$14,"_",'Room Details'!$I385))))</f>
        <v>#VALUE!</v>
      </c>
      <c r="OC2" s="173" t="e" cm="1" vm="1">
        <f t="array" ref="OC2">IF('Room Details'!$B386="OUT", _xlfn._xlws.FILTER(Room_Types!$D$2:$D$2508,Room_Types!$C$2:$C$2508=CONCATENATE('Room Details'!$B386,"_",'Room Details'!$I386)),_xlfn._xlws.FILTER($D$2:$D$2508,$C$2:$C$2508=(CONCATENATE('Establishment details'!$C$14,"_",'Room Details'!$I386))))</f>
        <v>#VALUE!</v>
      </c>
      <c r="OD2" s="173" t="e" cm="1" vm="1">
        <f t="array" ref="OD2">IF('Room Details'!$B387="OUT", _xlfn._xlws.FILTER(Room_Types!$D$2:$D$2508,Room_Types!$C$2:$C$2508=CONCATENATE('Room Details'!$B387,"_",'Room Details'!$I387)),_xlfn._xlws.FILTER($D$2:$D$2508,$C$2:$C$2508=(CONCATENATE('Establishment details'!$C$14,"_",'Room Details'!$I387))))</f>
        <v>#VALUE!</v>
      </c>
      <c r="OE2" s="173" t="e" cm="1" vm="1">
        <f t="array" ref="OE2">IF('Room Details'!$B388="OUT", _xlfn._xlws.FILTER(Room_Types!$D$2:$D$2508,Room_Types!$C$2:$C$2508=CONCATENATE('Room Details'!$B388,"_",'Room Details'!$I388)),_xlfn._xlws.FILTER($D$2:$D$2508,$C$2:$C$2508=(CONCATENATE('Establishment details'!$C$14,"_",'Room Details'!$I388))))</f>
        <v>#VALUE!</v>
      </c>
      <c r="OF2" s="173" t="e" cm="1" vm="1">
        <f t="array" ref="OF2">IF('Room Details'!$B389="OUT", _xlfn._xlws.FILTER(Room_Types!$D$2:$D$2508,Room_Types!$C$2:$C$2508=CONCATENATE('Room Details'!$B389,"_",'Room Details'!$I389)),_xlfn._xlws.FILTER($D$2:$D$2508,$C$2:$C$2508=(CONCATENATE('Establishment details'!$C$14,"_",'Room Details'!$I389))))</f>
        <v>#VALUE!</v>
      </c>
      <c r="OG2" s="173" t="e" cm="1" vm="1">
        <f t="array" ref="OG2">IF('Room Details'!$B390="OUT", _xlfn._xlws.FILTER(Room_Types!$D$2:$D$2508,Room_Types!$C$2:$C$2508=CONCATENATE('Room Details'!$B390,"_",'Room Details'!$I390)),_xlfn._xlws.FILTER($D$2:$D$2508,$C$2:$C$2508=(CONCATENATE('Establishment details'!$C$14,"_",'Room Details'!$I390))))</f>
        <v>#VALUE!</v>
      </c>
      <c r="OH2" s="173" t="e" cm="1" vm="1">
        <f t="array" ref="OH2">IF('Room Details'!$B391="OUT", _xlfn._xlws.FILTER(Room_Types!$D$2:$D$2508,Room_Types!$C$2:$C$2508=CONCATENATE('Room Details'!$B391,"_",'Room Details'!$I391)),_xlfn._xlws.FILTER($D$2:$D$2508,$C$2:$C$2508=(CONCATENATE('Establishment details'!$C$14,"_",'Room Details'!$I391))))</f>
        <v>#VALUE!</v>
      </c>
      <c r="OI2" s="173" t="e" cm="1" vm="1">
        <f t="array" ref="OI2">IF('Room Details'!$B392="OUT", _xlfn._xlws.FILTER(Room_Types!$D$2:$D$2508,Room_Types!$C$2:$C$2508=CONCATENATE('Room Details'!$B392,"_",'Room Details'!$I392)),_xlfn._xlws.FILTER($D$2:$D$2508,$C$2:$C$2508=(CONCATENATE('Establishment details'!$C$14,"_",'Room Details'!$I392))))</f>
        <v>#VALUE!</v>
      </c>
      <c r="OJ2" s="173" t="e" cm="1" vm="1">
        <f t="array" ref="OJ2">IF('Room Details'!$B393="OUT", _xlfn._xlws.FILTER(Room_Types!$D$2:$D$2508,Room_Types!$C$2:$C$2508=CONCATENATE('Room Details'!$B393,"_",'Room Details'!$I393)),_xlfn._xlws.FILTER($D$2:$D$2508,$C$2:$C$2508=(CONCATENATE('Establishment details'!$C$14,"_",'Room Details'!$I393))))</f>
        <v>#VALUE!</v>
      </c>
      <c r="OK2" s="173" t="e" cm="1" vm="1">
        <f t="array" ref="OK2">IF('Room Details'!$B394="OUT", _xlfn._xlws.FILTER(Room_Types!$D$2:$D$2508,Room_Types!$C$2:$C$2508=CONCATENATE('Room Details'!$B394,"_",'Room Details'!$I394)),_xlfn._xlws.FILTER($D$2:$D$2508,$C$2:$C$2508=(CONCATENATE('Establishment details'!$C$14,"_",'Room Details'!$I394))))</f>
        <v>#VALUE!</v>
      </c>
      <c r="OL2" s="173" t="e" cm="1" vm="1">
        <f t="array" ref="OL2">IF('Room Details'!$B395="OUT", _xlfn._xlws.FILTER(Room_Types!$D$2:$D$2508,Room_Types!$C$2:$C$2508=CONCATENATE('Room Details'!$B395,"_",'Room Details'!$I395)),_xlfn._xlws.FILTER($D$2:$D$2508,$C$2:$C$2508=(CONCATENATE('Establishment details'!$C$14,"_",'Room Details'!$I395))))</f>
        <v>#VALUE!</v>
      </c>
      <c r="OM2" s="173" t="e" cm="1" vm="1">
        <f t="array" ref="OM2">IF('Room Details'!$B396="OUT", _xlfn._xlws.FILTER(Room_Types!$D$2:$D$2508,Room_Types!$C$2:$C$2508=CONCATENATE('Room Details'!$B396,"_",'Room Details'!$I396)),_xlfn._xlws.FILTER($D$2:$D$2508,$C$2:$C$2508=(CONCATENATE('Establishment details'!$C$14,"_",'Room Details'!$I396))))</f>
        <v>#VALUE!</v>
      </c>
      <c r="ON2" s="173" t="e" cm="1" vm="1">
        <f t="array" ref="ON2">IF('Room Details'!$B397="OUT", _xlfn._xlws.FILTER(Room_Types!$D$2:$D$2508,Room_Types!$C$2:$C$2508=CONCATENATE('Room Details'!$B397,"_",'Room Details'!$I397)),_xlfn._xlws.FILTER($D$2:$D$2508,$C$2:$C$2508=(CONCATENATE('Establishment details'!$C$14,"_",'Room Details'!$I397))))</f>
        <v>#VALUE!</v>
      </c>
      <c r="OO2" s="173" t="e" cm="1" vm="1">
        <f t="array" ref="OO2">IF('Room Details'!$B398="OUT", _xlfn._xlws.FILTER(Room_Types!$D$2:$D$2508,Room_Types!$C$2:$C$2508=CONCATENATE('Room Details'!$B398,"_",'Room Details'!$I398)),_xlfn._xlws.FILTER($D$2:$D$2508,$C$2:$C$2508=(CONCATENATE('Establishment details'!$C$14,"_",'Room Details'!$I398))))</f>
        <v>#VALUE!</v>
      </c>
      <c r="OP2" s="173" t="e" cm="1" vm="1">
        <f t="array" ref="OP2">IF('Room Details'!$B399="OUT", _xlfn._xlws.FILTER(Room_Types!$D$2:$D$2508,Room_Types!$C$2:$C$2508=CONCATENATE('Room Details'!$B399,"_",'Room Details'!$I399)),_xlfn._xlws.FILTER($D$2:$D$2508,$C$2:$C$2508=(CONCATENATE('Establishment details'!$C$14,"_",'Room Details'!$I399))))</f>
        <v>#VALUE!</v>
      </c>
      <c r="OQ2" s="173" t="e" cm="1" vm="1">
        <f t="array" ref="OQ2">IF('Room Details'!$B400="OUT", _xlfn._xlws.FILTER(Room_Types!$D$2:$D$2508,Room_Types!$C$2:$C$2508=CONCATENATE('Room Details'!$B400,"_",'Room Details'!$I400)),_xlfn._xlws.FILTER($D$2:$D$2508,$C$2:$C$2508=(CONCATENATE('Establishment details'!$C$14,"_",'Room Details'!$I400))))</f>
        <v>#VALUE!</v>
      </c>
      <c r="OR2" s="173" t="e" cm="1" vm="1">
        <f t="array" ref="OR2">IF('Room Details'!$B401="OUT", _xlfn._xlws.FILTER(Room_Types!$D$2:$D$2508,Room_Types!$C$2:$C$2508=CONCATENATE('Room Details'!$B401,"_",'Room Details'!$I401)),_xlfn._xlws.FILTER($D$2:$D$2508,$C$2:$C$2508=(CONCATENATE('Establishment details'!$C$14,"_",'Room Details'!$I401))))</f>
        <v>#VALUE!</v>
      </c>
      <c r="OS2" s="173" t="e" cm="1" vm="1">
        <f t="array" ref="OS2">IF('Room Details'!$B402="OUT", _xlfn._xlws.FILTER(Room_Types!$D$2:$D$2508,Room_Types!$C$2:$C$2508=CONCATENATE('Room Details'!$B402,"_",'Room Details'!$I402)),_xlfn._xlws.FILTER($D$2:$D$2508,$C$2:$C$2508=(CONCATENATE('Establishment details'!$C$14,"_",'Room Details'!$I402))))</f>
        <v>#VALUE!</v>
      </c>
      <c r="OT2" s="173" t="e" cm="1" vm="1">
        <f t="array" ref="OT2">IF('Room Details'!$B403="OUT", _xlfn._xlws.FILTER(Room_Types!$D$2:$D$2508,Room_Types!$C$2:$C$2508=CONCATENATE('Room Details'!$B403,"_",'Room Details'!$I403)),_xlfn._xlws.FILTER($D$2:$D$2508,$C$2:$C$2508=(CONCATENATE('Establishment details'!$C$14,"_",'Room Details'!$I403))))</f>
        <v>#VALUE!</v>
      </c>
      <c r="OU2" s="173" t="e" cm="1" vm="1">
        <f t="array" ref="OU2">IF('Room Details'!$B404="OUT", _xlfn._xlws.FILTER(Room_Types!$D$2:$D$2508,Room_Types!$C$2:$C$2508=CONCATENATE('Room Details'!$B404,"_",'Room Details'!$I404)),_xlfn._xlws.FILTER($D$2:$D$2508,$C$2:$C$2508=(CONCATENATE('Establishment details'!$C$14,"_",'Room Details'!$I404))))</f>
        <v>#VALUE!</v>
      </c>
      <c r="OV2" s="173" t="e" cm="1" vm="1">
        <f t="array" ref="OV2">IF('Room Details'!$B405="OUT", _xlfn._xlws.FILTER(Room_Types!$D$2:$D$2508,Room_Types!$C$2:$C$2508=CONCATENATE('Room Details'!$B405,"_",'Room Details'!$I405)),_xlfn._xlws.FILTER($D$2:$D$2508,$C$2:$C$2508=(CONCATENATE('Establishment details'!$C$14,"_",'Room Details'!$I405))))</f>
        <v>#VALUE!</v>
      </c>
      <c r="OW2" s="173" t="e" cm="1" vm="1">
        <f t="array" ref="OW2">IF('Room Details'!$B406="OUT", _xlfn._xlws.FILTER(Room_Types!$D$2:$D$2508,Room_Types!$C$2:$C$2508=CONCATENATE('Room Details'!$B406,"_",'Room Details'!$I406)),_xlfn._xlws.FILTER($D$2:$D$2508,$C$2:$C$2508=(CONCATENATE('Establishment details'!$C$14,"_",'Room Details'!$I406))))</f>
        <v>#VALUE!</v>
      </c>
      <c r="OX2" s="173" t="e" cm="1" vm="1">
        <f t="array" ref="OX2">IF('Room Details'!$B407="OUT", _xlfn._xlws.FILTER(Room_Types!$D$2:$D$2508,Room_Types!$C$2:$C$2508=CONCATENATE('Room Details'!$B407,"_",'Room Details'!$I407)),_xlfn._xlws.FILTER($D$2:$D$2508,$C$2:$C$2508=(CONCATENATE('Establishment details'!$C$14,"_",'Room Details'!$I407))))</f>
        <v>#VALUE!</v>
      </c>
      <c r="OY2" s="173" t="e" cm="1" vm="1">
        <f t="array" ref="OY2">IF('Room Details'!$B408="OUT", _xlfn._xlws.FILTER(Room_Types!$D$2:$D$2508,Room_Types!$C$2:$C$2508=CONCATENATE('Room Details'!$B408,"_",'Room Details'!$I408)),_xlfn._xlws.FILTER($D$2:$D$2508,$C$2:$C$2508=(CONCATENATE('Establishment details'!$C$14,"_",'Room Details'!$I408))))</f>
        <v>#VALUE!</v>
      </c>
      <c r="OZ2" s="173" t="e" cm="1" vm="1">
        <f t="array" ref="OZ2">IF('Room Details'!$B409="OUT", _xlfn._xlws.FILTER(Room_Types!$D$2:$D$2508,Room_Types!$C$2:$C$2508=CONCATENATE('Room Details'!$B409,"_",'Room Details'!$I409)),_xlfn._xlws.FILTER($D$2:$D$2508,$C$2:$C$2508=(CONCATENATE('Establishment details'!$C$14,"_",'Room Details'!$I409))))</f>
        <v>#VALUE!</v>
      </c>
      <c r="PA2" s="173" t="e" cm="1" vm="1">
        <f t="array" ref="PA2">IF('Room Details'!$B410="OUT", _xlfn._xlws.FILTER(Room_Types!$D$2:$D$2508,Room_Types!$C$2:$C$2508=CONCATENATE('Room Details'!$B410,"_",'Room Details'!$I410)),_xlfn._xlws.FILTER($D$2:$D$2508,$C$2:$C$2508=(CONCATENATE('Establishment details'!$C$14,"_",'Room Details'!$I410))))</f>
        <v>#VALUE!</v>
      </c>
      <c r="PB2" s="173" t="e" cm="1" vm="1">
        <f t="array" ref="PB2">IF('Room Details'!$B411="OUT", _xlfn._xlws.FILTER(Room_Types!$D$2:$D$2508,Room_Types!$C$2:$C$2508=CONCATENATE('Room Details'!$B411,"_",'Room Details'!$I411)),_xlfn._xlws.FILTER($D$2:$D$2508,$C$2:$C$2508=(CONCATENATE('Establishment details'!$C$14,"_",'Room Details'!$I411))))</f>
        <v>#VALUE!</v>
      </c>
      <c r="PC2" s="173" t="e" cm="1" vm="1">
        <f t="array" ref="PC2">IF('Room Details'!$B412="OUT", _xlfn._xlws.FILTER(Room_Types!$D$2:$D$2508,Room_Types!$C$2:$C$2508=CONCATENATE('Room Details'!$B412,"_",'Room Details'!$I412)),_xlfn._xlws.FILTER($D$2:$D$2508,$C$2:$C$2508=(CONCATENATE('Establishment details'!$C$14,"_",'Room Details'!$I412))))</f>
        <v>#VALUE!</v>
      </c>
      <c r="PD2" s="173" t="e" cm="1" vm="1">
        <f t="array" ref="PD2">IF('Room Details'!$B413="OUT", _xlfn._xlws.FILTER(Room_Types!$D$2:$D$2508,Room_Types!$C$2:$C$2508=CONCATENATE('Room Details'!$B413,"_",'Room Details'!$I413)),_xlfn._xlws.FILTER($D$2:$D$2508,$C$2:$C$2508=(CONCATENATE('Establishment details'!$C$14,"_",'Room Details'!$I413))))</f>
        <v>#VALUE!</v>
      </c>
      <c r="PE2" s="173" t="e" cm="1" vm="1">
        <f t="array" ref="PE2">IF('Room Details'!$B414="OUT", _xlfn._xlws.FILTER(Room_Types!$D$2:$D$2508,Room_Types!$C$2:$C$2508=CONCATENATE('Room Details'!$B414,"_",'Room Details'!$I414)),_xlfn._xlws.FILTER($D$2:$D$2508,$C$2:$C$2508=(CONCATENATE('Establishment details'!$C$14,"_",'Room Details'!$I414))))</f>
        <v>#VALUE!</v>
      </c>
      <c r="PF2" s="173" t="e" cm="1" vm="1">
        <f t="array" ref="PF2">IF('Room Details'!$B415="OUT", _xlfn._xlws.FILTER(Room_Types!$D$2:$D$2508,Room_Types!$C$2:$C$2508=CONCATENATE('Room Details'!$B415,"_",'Room Details'!$I415)),_xlfn._xlws.FILTER($D$2:$D$2508,$C$2:$C$2508=(CONCATENATE('Establishment details'!$C$14,"_",'Room Details'!$I415))))</f>
        <v>#VALUE!</v>
      </c>
      <c r="PG2" s="173" t="e" cm="1" vm="1">
        <f t="array" ref="PG2">IF('Room Details'!$B416="OUT", _xlfn._xlws.FILTER(Room_Types!$D$2:$D$2508,Room_Types!$C$2:$C$2508=CONCATENATE('Room Details'!$B416,"_",'Room Details'!$I416)),_xlfn._xlws.FILTER($D$2:$D$2508,$C$2:$C$2508=(CONCATENATE('Establishment details'!$C$14,"_",'Room Details'!$I416))))</f>
        <v>#VALUE!</v>
      </c>
      <c r="PH2" s="173" t="e" cm="1" vm="1">
        <f t="array" ref="PH2">IF('Room Details'!$B417="OUT", _xlfn._xlws.FILTER(Room_Types!$D$2:$D$2508,Room_Types!$C$2:$C$2508=CONCATENATE('Room Details'!$B417,"_",'Room Details'!$I417)),_xlfn._xlws.FILTER($D$2:$D$2508,$C$2:$C$2508=(CONCATENATE('Establishment details'!$C$14,"_",'Room Details'!$I417))))</f>
        <v>#VALUE!</v>
      </c>
      <c r="PI2" s="173" t="e" cm="1" vm="1">
        <f t="array" ref="PI2">IF('Room Details'!$B418="OUT", _xlfn._xlws.FILTER(Room_Types!$D$2:$D$2508,Room_Types!$C$2:$C$2508=CONCATENATE('Room Details'!$B418,"_",'Room Details'!$I418)),_xlfn._xlws.FILTER($D$2:$D$2508,$C$2:$C$2508=(CONCATENATE('Establishment details'!$C$14,"_",'Room Details'!$I418))))</f>
        <v>#VALUE!</v>
      </c>
      <c r="PJ2" s="173" t="e" cm="1" vm="1">
        <f t="array" ref="PJ2">IF('Room Details'!$B419="OUT", _xlfn._xlws.FILTER(Room_Types!$D$2:$D$2508,Room_Types!$C$2:$C$2508=CONCATENATE('Room Details'!$B419,"_",'Room Details'!$I419)),_xlfn._xlws.FILTER($D$2:$D$2508,$C$2:$C$2508=(CONCATENATE('Establishment details'!$C$14,"_",'Room Details'!$I419))))</f>
        <v>#VALUE!</v>
      </c>
      <c r="PK2" s="173" t="e" cm="1" vm="1">
        <f t="array" ref="PK2">IF('Room Details'!$B420="OUT", _xlfn._xlws.FILTER(Room_Types!$D$2:$D$2508,Room_Types!$C$2:$C$2508=CONCATENATE('Room Details'!$B420,"_",'Room Details'!$I420)),_xlfn._xlws.FILTER($D$2:$D$2508,$C$2:$C$2508=(CONCATENATE('Establishment details'!$C$14,"_",'Room Details'!$I420))))</f>
        <v>#VALUE!</v>
      </c>
      <c r="PL2" s="173" t="e" cm="1" vm="1">
        <f t="array" ref="PL2">IF('Room Details'!$B421="OUT", _xlfn._xlws.FILTER(Room_Types!$D$2:$D$2508,Room_Types!$C$2:$C$2508=CONCATENATE('Room Details'!$B421,"_",'Room Details'!$I421)),_xlfn._xlws.FILTER($D$2:$D$2508,$C$2:$C$2508=(CONCATENATE('Establishment details'!$C$14,"_",'Room Details'!$I421))))</f>
        <v>#VALUE!</v>
      </c>
      <c r="PM2" s="173" t="e" cm="1" vm="1">
        <f t="array" ref="PM2">IF('Room Details'!$B422="OUT", _xlfn._xlws.FILTER(Room_Types!$D$2:$D$2508,Room_Types!$C$2:$C$2508=CONCATENATE('Room Details'!$B422,"_",'Room Details'!$I422)),_xlfn._xlws.FILTER($D$2:$D$2508,$C$2:$C$2508=(CONCATENATE('Establishment details'!$C$14,"_",'Room Details'!$I422))))</f>
        <v>#VALUE!</v>
      </c>
      <c r="PN2" s="173" t="e" cm="1" vm="1">
        <f t="array" ref="PN2">IF('Room Details'!$B423="OUT", _xlfn._xlws.FILTER(Room_Types!$D$2:$D$2508,Room_Types!$C$2:$C$2508=CONCATENATE('Room Details'!$B423,"_",'Room Details'!$I423)),_xlfn._xlws.FILTER($D$2:$D$2508,$C$2:$C$2508=(CONCATENATE('Establishment details'!$C$14,"_",'Room Details'!$I423))))</f>
        <v>#VALUE!</v>
      </c>
      <c r="PO2" s="173" t="e" cm="1" vm="1">
        <f t="array" ref="PO2">IF('Room Details'!$B424="OUT", _xlfn._xlws.FILTER(Room_Types!$D$2:$D$2508,Room_Types!$C$2:$C$2508=CONCATENATE('Room Details'!$B424,"_",'Room Details'!$I424)),_xlfn._xlws.FILTER($D$2:$D$2508,$C$2:$C$2508=(CONCATENATE('Establishment details'!$C$14,"_",'Room Details'!$I424))))</f>
        <v>#VALUE!</v>
      </c>
      <c r="PP2" s="173" t="e" cm="1" vm="1">
        <f t="array" ref="PP2">IF('Room Details'!$B425="OUT", _xlfn._xlws.FILTER(Room_Types!$D$2:$D$2508,Room_Types!$C$2:$C$2508=CONCATENATE('Room Details'!$B425,"_",'Room Details'!$I425)),_xlfn._xlws.FILTER($D$2:$D$2508,$C$2:$C$2508=(CONCATENATE('Establishment details'!$C$14,"_",'Room Details'!$I425))))</f>
        <v>#VALUE!</v>
      </c>
      <c r="PQ2" s="173" t="e" cm="1" vm="1">
        <f t="array" ref="PQ2">IF('Room Details'!$B426="OUT", _xlfn._xlws.FILTER(Room_Types!$D$2:$D$2508,Room_Types!$C$2:$C$2508=CONCATENATE('Room Details'!$B426,"_",'Room Details'!$I426)),_xlfn._xlws.FILTER($D$2:$D$2508,$C$2:$C$2508=(CONCATENATE('Establishment details'!$C$14,"_",'Room Details'!$I426))))</f>
        <v>#VALUE!</v>
      </c>
      <c r="PR2" s="173" t="e" cm="1" vm="1">
        <f t="array" ref="PR2">IF('Room Details'!$B427="OUT", _xlfn._xlws.FILTER(Room_Types!$D$2:$D$2508,Room_Types!$C$2:$C$2508=CONCATENATE('Room Details'!$B427,"_",'Room Details'!$I427)),_xlfn._xlws.FILTER($D$2:$D$2508,$C$2:$C$2508=(CONCATENATE('Establishment details'!$C$14,"_",'Room Details'!$I427))))</f>
        <v>#VALUE!</v>
      </c>
      <c r="PS2" s="173" t="e" cm="1" vm="1">
        <f t="array" ref="PS2">IF('Room Details'!$B428="OUT", _xlfn._xlws.FILTER(Room_Types!$D$2:$D$2508,Room_Types!$C$2:$C$2508=CONCATENATE('Room Details'!$B428,"_",'Room Details'!$I428)),_xlfn._xlws.FILTER($D$2:$D$2508,$C$2:$C$2508=(CONCATENATE('Establishment details'!$C$14,"_",'Room Details'!$I428))))</f>
        <v>#VALUE!</v>
      </c>
      <c r="PT2" s="173" t="e" cm="1" vm="1">
        <f t="array" ref="PT2">IF('Room Details'!$B429="OUT", _xlfn._xlws.FILTER(Room_Types!$D$2:$D$2508,Room_Types!$C$2:$C$2508=CONCATENATE('Room Details'!$B429,"_",'Room Details'!$I429)),_xlfn._xlws.FILTER($D$2:$D$2508,$C$2:$C$2508=(CONCATENATE('Establishment details'!$C$14,"_",'Room Details'!$I429))))</f>
        <v>#VALUE!</v>
      </c>
      <c r="PU2" s="173" t="e" cm="1" vm="1">
        <f t="array" ref="PU2">IF('Room Details'!$B430="OUT", _xlfn._xlws.FILTER(Room_Types!$D$2:$D$2508,Room_Types!$C$2:$C$2508=CONCATENATE('Room Details'!$B430,"_",'Room Details'!$I430)),_xlfn._xlws.FILTER($D$2:$D$2508,$C$2:$C$2508=(CONCATENATE('Establishment details'!$C$14,"_",'Room Details'!$I430))))</f>
        <v>#VALUE!</v>
      </c>
      <c r="PV2" s="173" t="e" cm="1" vm="1">
        <f t="array" ref="PV2">IF('Room Details'!$B431="OUT", _xlfn._xlws.FILTER(Room_Types!$D$2:$D$2508,Room_Types!$C$2:$C$2508=CONCATENATE('Room Details'!$B431,"_",'Room Details'!$I431)),_xlfn._xlws.FILTER($D$2:$D$2508,$C$2:$C$2508=(CONCATENATE('Establishment details'!$C$14,"_",'Room Details'!$I431))))</f>
        <v>#VALUE!</v>
      </c>
      <c r="PW2" s="173" t="e" cm="1" vm="1">
        <f t="array" ref="PW2">IF('Room Details'!$B432="OUT", _xlfn._xlws.FILTER(Room_Types!$D$2:$D$2508,Room_Types!$C$2:$C$2508=CONCATENATE('Room Details'!$B432,"_",'Room Details'!$I432)),_xlfn._xlws.FILTER($D$2:$D$2508,$C$2:$C$2508=(CONCATENATE('Establishment details'!$C$14,"_",'Room Details'!$I432))))</f>
        <v>#VALUE!</v>
      </c>
      <c r="PX2" s="173" t="e" cm="1" vm="1">
        <f t="array" ref="PX2">IF('Room Details'!$B433="OUT", _xlfn._xlws.FILTER(Room_Types!$D$2:$D$2508,Room_Types!$C$2:$C$2508=CONCATENATE('Room Details'!$B433,"_",'Room Details'!$I433)),_xlfn._xlws.FILTER($D$2:$D$2508,$C$2:$C$2508=(CONCATENATE('Establishment details'!$C$14,"_",'Room Details'!$I433))))</f>
        <v>#VALUE!</v>
      </c>
      <c r="PY2" s="173" t="e" cm="1" vm="1">
        <f t="array" ref="PY2">IF('Room Details'!$B434="OUT", _xlfn._xlws.FILTER(Room_Types!$D$2:$D$2508,Room_Types!$C$2:$C$2508=CONCATENATE('Room Details'!$B434,"_",'Room Details'!$I434)),_xlfn._xlws.FILTER($D$2:$D$2508,$C$2:$C$2508=(CONCATENATE('Establishment details'!$C$14,"_",'Room Details'!$I434))))</f>
        <v>#VALUE!</v>
      </c>
      <c r="PZ2" s="173" t="e" cm="1" vm="1">
        <f t="array" ref="PZ2">IF('Room Details'!$B435="OUT", _xlfn._xlws.FILTER(Room_Types!$D$2:$D$2508,Room_Types!$C$2:$C$2508=CONCATENATE('Room Details'!$B435,"_",'Room Details'!$I435)),_xlfn._xlws.FILTER($D$2:$D$2508,$C$2:$C$2508=(CONCATENATE('Establishment details'!$C$14,"_",'Room Details'!$I435))))</f>
        <v>#VALUE!</v>
      </c>
      <c r="QA2" s="173" t="e" cm="1" vm="1">
        <f t="array" ref="QA2">IF('Room Details'!$B436="OUT", _xlfn._xlws.FILTER(Room_Types!$D$2:$D$2508,Room_Types!$C$2:$C$2508=CONCATENATE('Room Details'!$B436,"_",'Room Details'!$I436)),_xlfn._xlws.FILTER($D$2:$D$2508,$C$2:$C$2508=(CONCATENATE('Establishment details'!$C$14,"_",'Room Details'!$I436))))</f>
        <v>#VALUE!</v>
      </c>
      <c r="QB2" s="173" t="e" cm="1" vm="1">
        <f t="array" ref="QB2">IF('Room Details'!$B437="OUT", _xlfn._xlws.FILTER(Room_Types!$D$2:$D$2508,Room_Types!$C$2:$C$2508=CONCATENATE('Room Details'!$B437,"_",'Room Details'!$I437)),_xlfn._xlws.FILTER($D$2:$D$2508,$C$2:$C$2508=(CONCATENATE('Establishment details'!$C$14,"_",'Room Details'!$I437))))</f>
        <v>#VALUE!</v>
      </c>
      <c r="QC2" s="173" t="e" cm="1" vm="1">
        <f t="array" ref="QC2">IF('Room Details'!$B438="OUT", _xlfn._xlws.FILTER(Room_Types!$D$2:$D$2508,Room_Types!$C$2:$C$2508=CONCATENATE('Room Details'!$B438,"_",'Room Details'!$I438)),_xlfn._xlws.FILTER($D$2:$D$2508,$C$2:$C$2508=(CONCATENATE('Establishment details'!$C$14,"_",'Room Details'!$I438))))</f>
        <v>#VALUE!</v>
      </c>
      <c r="QD2" s="173" t="e" cm="1" vm="1">
        <f t="array" ref="QD2">IF('Room Details'!$B439="OUT", _xlfn._xlws.FILTER(Room_Types!$D$2:$D$2508,Room_Types!$C$2:$C$2508=CONCATENATE('Room Details'!$B439,"_",'Room Details'!$I439)),_xlfn._xlws.FILTER($D$2:$D$2508,$C$2:$C$2508=(CONCATENATE('Establishment details'!$C$14,"_",'Room Details'!$I439))))</f>
        <v>#VALUE!</v>
      </c>
      <c r="QE2" s="173" t="e" cm="1" vm="1">
        <f t="array" ref="QE2">IF('Room Details'!$B440="OUT", _xlfn._xlws.FILTER(Room_Types!$D$2:$D$2508,Room_Types!$C$2:$C$2508=CONCATENATE('Room Details'!$B440,"_",'Room Details'!$I440)),_xlfn._xlws.FILTER($D$2:$D$2508,$C$2:$C$2508=(CONCATENATE('Establishment details'!$C$14,"_",'Room Details'!$I440))))</f>
        <v>#VALUE!</v>
      </c>
      <c r="QF2" s="173" t="e" cm="1" vm="1">
        <f t="array" ref="QF2">IF('Room Details'!$B441="OUT", _xlfn._xlws.FILTER(Room_Types!$D$2:$D$2508,Room_Types!$C$2:$C$2508=CONCATENATE('Room Details'!$B441,"_",'Room Details'!$I441)),_xlfn._xlws.FILTER($D$2:$D$2508,$C$2:$C$2508=(CONCATENATE('Establishment details'!$C$14,"_",'Room Details'!$I441))))</f>
        <v>#VALUE!</v>
      </c>
      <c r="QG2" s="173" t="e" cm="1" vm="1">
        <f t="array" ref="QG2">IF('Room Details'!$B442="OUT", _xlfn._xlws.FILTER(Room_Types!$D$2:$D$2508,Room_Types!$C$2:$C$2508=CONCATENATE('Room Details'!$B442,"_",'Room Details'!$I442)),_xlfn._xlws.FILTER($D$2:$D$2508,$C$2:$C$2508=(CONCATENATE('Establishment details'!$C$14,"_",'Room Details'!$I442))))</f>
        <v>#VALUE!</v>
      </c>
      <c r="QH2" s="173" t="e" cm="1" vm="1">
        <f t="array" ref="QH2">IF('Room Details'!$B443="OUT", _xlfn._xlws.FILTER(Room_Types!$D$2:$D$2508,Room_Types!$C$2:$C$2508=CONCATENATE('Room Details'!$B443,"_",'Room Details'!$I443)),_xlfn._xlws.FILTER($D$2:$D$2508,$C$2:$C$2508=(CONCATENATE('Establishment details'!$C$14,"_",'Room Details'!$I443))))</f>
        <v>#VALUE!</v>
      </c>
      <c r="QI2" s="173" t="e" cm="1" vm="1">
        <f t="array" ref="QI2">IF('Room Details'!$B444="OUT", _xlfn._xlws.FILTER(Room_Types!$D$2:$D$2508,Room_Types!$C$2:$C$2508=CONCATENATE('Room Details'!$B444,"_",'Room Details'!$I444)),_xlfn._xlws.FILTER($D$2:$D$2508,$C$2:$C$2508=(CONCATENATE('Establishment details'!$C$14,"_",'Room Details'!$I444))))</f>
        <v>#VALUE!</v>
      </c>
      <c r="QJ2" s="173" t="e" cm="1" vm="1">
        <f t="array" ref="QJ2">IF('Room Details'!$B445="OUT", _xlfn._xlws.FILTER(Room_Types!$D$2:$D$2508,Room_Types!$C$2:$C$2508=CONCATENATE('Room Details'!$B445,"_",'Room Details'!$I445)),_xlfn._xlws.FILTER($D$2:$D$2508,$C$2:$C$2508=(CONCATENATE('Establishment details'!$C$14,"_",'Room Details'!$I445))))</f>
        <v>#VALUE!</v>
      </c>
      <c r="QK2" s="173" t="e" cm="1" vm="1">
        <f t="array" ref="QK2">IF('Room Details'!$B446="OUT", _xlfn._xlws.FILTER(Room_Types!$D$2:$D$2508,Room_Types!$C$2:$C$2508=CONCATENATE('Room Details'!$B446,"_",'Room Details'!$I446)),_xlfn._xlws.FILTER($D$2:$D$2508,$C$2:$C$2508=(CONCATENATE('Establishment details'!$C$14,"_",'Room Details'!$I446))))</f>
        <v>#VALUE!</v>
      </c>
      <c r="QL2" s="173" t="e" cm="1" vm="1">
        <f t="array" ref="QL2">IF('Room Details'!$B447="OUT", _xlfn._xlws.FILTER(Room_Types!$D$2:$D$2508,Room_Types!$C$2:$C$2508=CONCATENATE('Room Details'!$B447,"_",'Room Details'!$I447)),_xlfn._xlws.FILTER($D$2:$D$2508,$C$2:$C$2508=(CONCATENATE('Establishment details'!$C$14,"_",'Room Details'!$I447))))</f>
        <v>#VALUE!</v>
      </c>
      <c r="QM2" s="173" t="e" cm="1" vm="1">
        <f t="array" ref="QM2">IF('Room Details'!$B448="OUT", _xlfn._xlws.FILTER(Room_Types!$D$2:$D$2508,Room_Types!$C$2:$C$2508=CONCATENATE('Room Details'!$B448,"_",'Room Details'!$I448)),_xlfn._xlws.FILTER($D$2:$D$2508,$C$2:$C$2508=(CONCATENATE('Establishment details'!$C$14,"_",'Room Details'!$I448))))</f>
        <v>#VALUE!</v>
      </c>
      <c r="QN2" s="173" t="e" cm="1" vm="1">
        <f t="array" ref="QN2">IF('Room Details'!$B449="OUT", _xlfn._xlws.FILTER(Room_Types!$D$2:$D$2508,Room_Types!$C$2:$C$2508=CONCATENATE('Room Details'!$B449,"_",'Room Details'!$I449)),_xlfn._xlws.FILTER($D$2:$D$2508,$C$2:$C$2508=(CONCATENATE('Establishment details'!$C$14,"_",'Room Details'!$I449))))</f>
        <v>#VALUE!</v>
      </c>
      <c r="QO2" s="173" t="e" cm="1" vm="1">
        <f t="array" ref="QO2">IF('Room Details'!$B450="OUT", _xlfn._xlws.FILTER(Room_Types!$D$2:$D$2508,Room_Types!$C$2:$C$2508=CONCATENATE('Room Details'!$B450,"_",'Room Details'!$I450)),_xlfn._xlws.FILTER($D$2:$D$2508,$C$2:$C$2508=(CONCATENATE('Establishment details'!$C$14,"_",'Room Details'!$I450))))</f>
        <v>#VALUE!</v>
      </c>
      <c r="QP2" s="173" t="e" cm="1" vm="1">
        <f t="array" ref="QP2">IF('Room Details'!$B451="OUT", _xlfn._xlws.FILTER(Room_Types!$D$2:$D$2508,Room_Types!$C$2:$C$2508=CONCATENATE('Room Details'!$B451,"_",'Room Details'!$I451)),_xlfn._xlws.FILTER($D$2:$D$2508,$C$2:$C$2508=(CONCATENATE('Establishment details'!$C$14,"_",'Room Details'!$I451))))</f>
        <v>#VALUE!</v>
      </c>
      <c r="QQ2" s="173" t="e" cm="1" vm="1">
        <f t="array" ref="QQ2">IF('Room Details'!$B452="OUT", _xlfn._xlws.FILTER(Room_Types!$D$2:$D$2508,Room_Types!$C$2:$C$2508=CONCATENATE('Room Details'!$B452,"_",'Room Details'!$I452)),_xlfn._xlws.FILTER($D$2:$D$2508,$C$2:$C$2508=(CONCATENATE('Establishment details'!$C$14,"_",'Room Details'!$I452))))</f>
        <v>#VALUE!</v>
      </c>
      <c r="QR2" s="173" t="e" cm="1" vm="1">
        <f t="array" ref="QR2">IF('Room Details'!$B453="OUT", _xlfn._xlws.FILTER(Room_Types!$D$2:$D$2508,Room_Types!$C$2:$C$2508=CONCATENATE('Room Details'!$B453,"_",'Room Details'!$I453)),_xlfn._xlws.FILTER($D$2:$D$2508,$C$2:$C$2508=(CONCATENATE('Establishment details'!$C$14,"_",'Room Details'!$I453))))</f>
        <v>#VALUE!</v>
      </c>
      <c r="QS2" s="173" t="e" cm="1" vm="1">
        <f t="array" ref="QS2">IF('Room Details'!$B454="OUT", _xlfn._xlws.FILTER(Room_Types!$D$2:$D$2508,Room_Types!$C$2:$C$2508=CONCATENATE('Room Details'!$B454,"_",'Room Details'!$I454)),_xlfn._xlws.FILTER($D$2:$D$2508,$C$2:$C$2508=(CONCATENATE('Establishment details'!$C$14,"_",'Room Details'!$I454))))</f>
        <v>#VALUE!</v>
      </c>
      <c r="QT2" s="173" t="e" cm="1" vm="1">
        <f t="array" ref="QT2">IF('Room Details'!$B455="OUT", _xlfn._xlws.FILTER(Room_Types!$D$2:$D$2508,Room_Types!$C$2:$C$2508=CONCATENATE('Room Details'!$B455,"_",'Room Details'!$I455)),_xlfn._xlws.FILTER($D$2:$D$2508,$C$2:$C$2508=(CONCATENATE('Establishment details'!$C$14,"_",'Room Details'!$I455))))</f>
        <v>#VALUE!</v>
      </c>
      <c r="QU2" s="173" t="e" cm="1" vm="1">
        <f t="array" ref="QU2">IF('Room Details'!$B456="OUT", _xlfn._xlws.FILTER(Room_Types!$D$2:$D$2508,Room_Types!$C$2:$C$2508=CONCATENATE('Room Details'!$B456,"_",'Room Details'!$I456)),_xlfn._xlws.FILTER($D$2:$D$2508,$C$2:$C$2508=(CONCATENATE('Establishment details'!$C$14,"_",'Room Details'!$I456))))</f>
        <v>#VALUE!</v>
      </c>
      <c r="QV2" s="173" t="e" cm="1" vm="1">
        <f t="array" ref="QV2">IF('Room Details'!$B457="OUT", _xlfn._xlws.FILTER(Room_Types!$D$2:$D$2508,Room_Types!$C$2:$C$2508=CONCATENATE('Room Details'!$B457,"_",'Room Details'!$I457)),_xlfn._xlws.FILTER($D$2:$D$2508,$C$2:$C$2508=(CONCATENATE('Establishment details'!$C$14,"_",'Room Details'!$I457))))</f>
        <v>#VALUE!</v>
      </c>
      <c r="QW2" s="173" t="e" cm="1" vm="1">
        <f t="array" ref="QW2">IF('Room Details'!$B458="OUT", _xlfn._xlws.FILTER(Room_Types!$D$2:$D$2508,Room_Types!$C$2:$C$2508=CONCATENATE('Room Details'!$B458,"_",'Room Details'!$I458)),_xlfn._xlws.FILTER($D$2:$D$2508,$C$2:$C$2508=(CONCATENATE('Establishment details'!$C$14,"_",'Room Details'!$I458))))</f>
        <v>#VALUE!</v>
      </c>
      <c r="QX2" s="173" t="e" cm="1" vm="1">
        <f t="array" ref="QX2">IF('Room Details'!$B459="OUT", _xlfn._xlws.FILTER(Room_Types!$D$2:$D$2508,Room_Types!$C$2:$C$2508=CONCATENATE('Room Details'!$B459,"_",'Room Details'!$I459)),_xlfn._xlws.FILTER($D$2:$D$2508,$C$2:$C$2508=(CONCATENATE('Establishment details'!$C$14,"_",'Room Details'!$I459))))</f>
        <v>#VALUE!</v>
      </c>
      <c r="QY2" s="173" t="e" cm="1" vm="1">
        <f t="array" ref="QY2">IF('Room Details'!$B460="OUT", _xlfn._xlws.FILTER(Room_Types!$D$2:$D$2508,Room_Types!$C$2:$C$2508=CONCATENATE('Room Details'!$B460,"_",'Room Details'!$I460)),_xlfn._xlws.FILTER($D$2:$D$2508,$C$2:$C$2508=(CONCATENATE('Establishment details'!$C$14,"_",'Room Details'!$I460))))</f>
        <v>#VALUE!</v>
      </c>
      <c r="QZ2" s="173" t="e" cm="1" vm="1">
        <f t="array" ref="QZ2">IF('Room Details'!$B461="OUT", _xlfn._xlws.FILTER(Room_Types!$D$2:$D$2508,Room_Types!$C$2:$C$2508=CONCATENATE('Room Details'!$B461,"_",'Room Details'!$I461)),_xlfn._xlws.FILTER($D$2:$D$2508,$C$2:$C$2508=(CONCATENATE('Establishment details'!$C$14,"_",'Room Details'!$I461))))</f>
        <v>#VALUE!</v>
      </c>
      <c r="RA2" s="173" t="e" cm="1" vm="1">
        <f t="array" ref="RA2">IF('Room Details'!$B462="OUT", _xlfn._xlws.FILTER(Room_Types!$D$2:$D$2508,Room_Types!$C$2:$C$2508=CONCATENATE('Room Details'!$B462,"_",'Room Details'!$I462)),_xlfn._xlws.FILTER($D$2:$D$2508,$C$2:$C$2508=(CONCATENATE('Establishment details'!$C$14,"_",'Room Details'!$I462))))</f>
        <v>#VALUE!</v>
      </c>
      <c r="RB2" s="173" t="e" cm="1" vm="1">
        <f t="array" ref="RB2">IF('Room Details'!$B463="OUT", _xlfn._xlws.FILTER(Room_Types!$D$2:$D$2508,Room_Types!$C$2:$C$2508=CONCATENATE('Room Details'!$B463,"_",'Room Details'!$I463)),_xlfn._xlws.FILTER($D$2:$D$2508,$C$2:$C$2508=(CONCATENATE('Establishment details'!$C$14,"_",'Room Details'!$I463))))</f>
        <v>#VALUE!</v>
      </c>
      <c r="RC2" s="173" t="e" cm="1" vm="1">
        <f t="array" ref="RC2">IF('Room Details'!$B464="OUT", _xlfn._xlws.FILTER(Room_Types!$D$2:$D$2508,Room_Types!$C$2:$C$2508=CONCATENATE('Room Details'!$B464,"_",'Room Details'!$I464)),_xlfn._xlws.FILTER($D$2:$D$2508,$C$2:$C$2508=(CONCATENATE('Establishment details'!$C$14,"_",'Room Details'!$I464))))</f>
        <v>#VALUE!</v>
      </c>
      <c r="RD2" s="173" t="e" cm="1" vm="1">
        <f t="array" ref="RD2">IF('Room Details'!$B465="OUT", _xlfn._xlws.FILTER(Room_Types!$D$2:$D$2508,Room_Types!$C$2:$C$2508=CONCATENATE('Room Details'!$B465,"_",'Room Details'!$I465)),_xlfn._xlws.FILTER($D$2:$D$2508,$C$2:$C$2508=(CONCATENATE('Establishment details'!$C$14,"_",'Room Details'!$I465))))</f>
        <v>#VALUE!</v>
      </c>
      <c r="RE2" s="173" t="e" cm="1" vm="1">
        <f t="array" ref="RE2">IF('Room Details'!$B466="OUT", _xlfn._xlws.FILTER(Room_Types!$D$2:$D$2508,Room_Types!$C$2:$C$2508=CONCATENATE('Room Details'!$B466,"_",'Room Details'!$I466)),_xlfn._xlws.FILTER($D$2:$D$2508,$C$2:$C$2508=(CONCATENATE('Establishment details'!$C$14,"_",'Room Details'!$I466))))</f>
        <v>#VALUE!</v>
      </c>
      <c r="RF2" s="173" t="e" cm="1" vm="1">
        <f t="array" ref="RF2">IF('Room Details'!$B467="OUT", _xlfn._xlws.FILTER(Room_Types!$D$2:$D$2508,Room_Types!$C$2:$C$2508=CONCATENATE('Room Details'!$B467,"_",'Room Details'!$I467)),_xlfn._xlws.FILTER($D$2:$D$2508,$C$2:$C$2508=(CONCATENATE('Establishment details'!$C$14,"_",'Room Details'!$I467))))</f>
        <v>#VALUE!</v>
      </c>
      <c r="RG2" s="173" t="e" cm="1" vm="1">
        <f t="array" ref="RG2">IF('Room Details'!$B468="OUT", _xlfn._xlws.FILTER(Room_Types!$D$2:$D$2508,Room_Types!$C$2:$C$2508=CONCATENATE('Room Details'!$B468,"_",'Room Details'!$I468)),_xlfn._xlws.FILTER($D$2:$D$2508,$C$2:$C$2508=(CONCATENATE('Establishment details'!$C$14,"_",'Room Details'!$I468))))</f>
        <v>#VALUE!</v>
      </c>
      <c r="RH2" s="173" t="e" cm="1" vm="1">
        <f t="array" ref="RH2">IF('Room Details'!$B469="OUT", _xlfn._xlws.FILTER(Room_Types!$D$2:$D$2508,Room_Types!$C$2:$C$2508=CONCATENATE('Room Details'!$B469,"_",'Room Details'!$I469)),_xlfn._xlws.FILTER($D$2:$D$2508,$C$2:$C$2508=(CONCATENATE('Establishment details'!$C$14,"_",'Room Details'!$I469))))</f>
        <v>#VALUE!</v>
      </c>
      <c r="RI2" s="173" t="e" cm="1" vm="1">
        <f t="array" ref="RI2">IF('Room Details'!$B470="OUT", _xlfn._xlws.FILTER(Room_Types!$D$2:$D$2508,Room_Types!$C$2:$C$2508=CONCATENATE('Room Details'!$B470,"_",'Room Details'!$I470)),_xlfn._xlws.FILTER($D$2:$D$2508,$C$2:$C$2508=(CONCATENATE('Establishment details'!$C$14,"_",'Room Details'!$I470))))</f>
        <v>#VALUE!</v>
      </c>
      <c r="RJ2" s="173" t="e" cm="1" vm="1">
        <f t="array" ref="RJ2">IF('Room Details'!$B471="OUT", _xlfn._xlws.FILTER(Room_Types!$D$2:$D$2508,Room_Types!$C$2:$C$2508=CONCATENATE('Room Details'!$B471,"_",'Room Details'!$I471)),_xlfn._xlws.FILTER($D$2:$D$2508,$C$2:$C$2508=(CONCATENATE('Establishment details'!$C$14,"_",'Room Details'!$I471))))</f>
        <v>#VALUE!</v>
      </c>
      <c r="RK2" s="173" t="e" cm="1" vm="1">
        <f t="array" ref="RK2">IF('Room Details'!$B472="OUT", _xlfn._xlws.FILTER(Room_Types!$D$2:$D$2508,Room_Types!$C$2:$C$2508=CONCATENATE('Room Details'!$B472,"_",'Room Details'!$I472)),_xlfn._xlws.FILTER($D$2:$D$2508,$C$2:$C$2508=(CONCATENATE('Establishment details'!$C$14,"_",'Room Details'!$I472))))</f>
        <v>#VALUE!</v>
      </c>
      <c r="RL2" s="173" t="e" cm="1" vm="1">
        <f t="array" ref="RL2">IF('Room Details'!$B473="OUT", _xlfn._xlws.FILTER(Room_Types!$D$2:$D$2508,Room_Types!$C$2:$C$2508=CONCATENATE('Room Details'!$B473,"_",'Room Details'!$I473)),_xlfn._xlws.FILTER($D$2:$D$2508,$C$2:$C$2508=(CONCATENATE('Establishment details'!$C$14,"_",'Room Details'!$I473))))</f>
        <v>#VALUE!</v>
      </c>
      <c r="RM2" s="173" t="e" cm="1" vm="1">
        <f t="array" ref="RM2">IF('Room Details'!$B474="OUT", _xlfn._xlws.FILTER(Room_Types!$D$2:$D$2508,Room_Types!$C$2:$C$2508=CONCATENATE('Room Details'!$B474,"_",'Room Details'!$I474)),_xlfn._xlws.FILTER($D$2:$D$2508,$C$2:$C$2508=(CONCATENATE('Establishment details'!$C$14,"_",'Room Details'!$I474))))</f>
        <v>#VALUE!</v>
      </c>
      <c r="RN2" s="173" t="e" cm="1" vm="1">
        <f t="array" ref="RN2">IF('Room Details'!$B475="OUT", _xlfn._xlws.FILTER(Room_Types!$D$2:$D$2508,Room_Types!$C$2:$C$2508=CONCATENATE('Room Details'!$B475,"_",'Room Details'!$I475)),_xlfn._xlws.FILTER($D$2:$D$2508,$C$2:$C$2508=(CONCATENATE('Establishment details'!$C$14,"_",'Room Details'!$I475))))</f>
        <v>#VALUE!</v>
      </c>
      <c r="RO2" s="173" t="e" cm="1" vm="1">
        <f t="array" ref="RO2">IF('Room Details'!$B476="OUT", _xlfn._xlws.FILTER(Room_Types!$D$2:$D$2508,Room_Types!$C$2:$C$2508=CONCATENATE('Room Details'!$B476,"_",'Room Details'!$I476)),_xlfn._xlws.FILTER($D$2:$D$2508,$C$2:$C$2508=(CONCATENATE('Establishment details'!$C$14,"_",'Room Details'!$I476))))</f>
        <v>#VALUE!</v>
      </c>
      <c r="RP2" s="173" t="e" cm="1" vm="1">
        <f t="array" ref="RP2">IF('Room Details'!$B477="OUT", _xlfn._xlws.FILTER(Room_Types!$D$2:$D$2508,Room_Types!$C$2:$C$2508=CONCATENATE('Room Details'!$B477,"_",'Room Details'!$I477)),_xlfn._xlws.FILTER($D$2:$D$2508,$C$2:$C$2508=(CONCATENATE('Establishment details'!$C$14,"_",'Room Details'!$I477))))</f>
        <v>#VALUE!</v>
      </c>
      <c r="RQ2" s="173" t="e" cm="1" vm="1">
        <f t="array" ref="RQ2">IF('Room Details'!$B478="OUT", _xlfn._xlws.FILTER(Room_Types!$D$2:$D$2508,Room_Types!$C$2:$C$2508=CONCATENATE('Room Details'!$B478,"_",'Room Details'!$I478)),_xlfn._xlws.FILTER($D$2:$D$2508,$C$2:$C$2508=(CONCATENATE('Establishment details'!$C$14,"_",'Room Details'!$I478))))</f>
        <v>#VALUE!</v>
      </c>
      <c r="RR2" s="173" t="e" cm="1" vm="1">
        <f t="array" ref="RR2">IF('Room Details'!$B479="OUT", _xlfn._xlws.FILTER(Room_Types!$D$2:$D$2508,Room_Types!$C$2:$C$2508=CONCATENATE('Room Details'!$B479,"_",'Room Details'!$I479)),_xlfn._xlws.FILTER($D$2:$D$2508,$C$2:$C$2508=(CONCATENATE('Establishment details'!$C$14,"_",'Room Details'!$I479))))</f>
        <v>#VALUE!</v>
      </c>
      <c r="RS2" s="173" t="e" cm="1" vm="1">
        <f t="array" ref="RS2">IF('Room Details'!$B480="OUT", _xlfn._xlws.FILTER(Room_Types!$D$2:$D$2508,Room_Types!$C$2:$C$2508=CONCATENATE('Room Details'!$B480,"_",'Room Details'!$I480)),_xlfn._xlws.FILTER($D$2:$D$2508,$C$2:$C$2508=(CONCATENATE('Establishment details'!$C$14,"_",'Room Details'!$I480))))</f>
        <v>#VALUE!</v>
      </c>
      <c r="RT2" s="173" t="e" cm="1" vm="1">
        <f t="array" ref="RT2">IF('Room Details'!$B481="OUT", _xlfn._xlws.FILTER(Room_Types!$D$2:$D$2508,Room_Types!$C$2:$C$2508=CONCATENATE('Room Details'!$B481,"_",'Room Details'!$I481)),_xlfn._xlws.FILTER($D$2:$D$2508,$C$2:$C$2508=(CONCATENATE('Establishment details'!$C$14,"_",'Room Details'!$I481))))</f>
        <v>#VALUE!</v>
      </c>
      <c r="RU2" s="173" t="e" cm="1" vm="1">
        <f t="array" ref="RU2">IF('Room Details'!$B482="OUT", _xlfn._xlws.FILTER(Room_Types!$D$2:$D$2508,Room_Types!$C$2:$C$2508=CONCATENATE('Room Details'!$B482,"_",'Room Details'!$I482)),_xlfn._xlws.FILTER($D$2:$D$2508,$C$2:$C$2508=(CONCATENATE('Establishment details'!$C$14,"_",'Room Details'!$I482))))</f>
        <v>#VALUE!</v>
      </c>
      <c r="RV2" s="173" t="e" cm="1" vm="1">
        <f t="array" ref="RV2">IF('Room Details'!$B483="OUT", _xlfn._xlws.FILTER(Room_Types!$D$2:$D$2508,Room_Types!$C$2:$C$2508=CONCATENATE('Room Details'!$B483,"_",'Room Details'!$I483)),_xlfn._xlws.FILTER($D$2:$D$2508,$C$2:$C$2508=(CONCATENATE('Establishment details'!$C$14,"_",'Room Details'!$I483))))</f>
        <v>#VALUE!</v>
      </c>
      <c r="RW2" s="173" t="e" cm="1" vm="1">
        <f t="array" ref="RW2">IF('Room Details'!$B484="OUT", _xlfn._xlws.FILTER(Room_Types!$D$2:$D$2508,Room_Types!$C$2:$C$2508=CONCATENATE('Room Details'!$B484,"_",'Room Details'!$I484)),_xlfn._xlws.FILTER($D$2:$D$2508,$C$2:$C$2508=(CONCATENATE('Establishment details'!$C$14,"_",'Room Details'!$I484))))</f>
        <v>#VALUE!</v>
      </c>
      <c r="RX2" s="173" t="e" cm="1" vm="1">
        <f t="array" ref="RX2">IF('Room Details'!$B485="OUT", _xlfn._xlws.FILTER(Room_Types!$D$2:$D$2508,Room_Types!$C$2:$C$2508=CONCATENATE('Room Details'!$B485,"_",'Room Details'!$I485)),_xlfn._xlws.FILTER($D$2:$D$2508,$C$2:$C$2508=(CONCATENATE('Establishment details'!$C$14,"_",'Room Details'!$I485))))</f>
        <v>#VALUE!</v>
      </c>
      <c r="RY2" s="173" t="e" cm="1" vm="1">
        <f t="array" ref="RY2">IF('Room Details'!$B486="OUT", _xlfn._xlws.FILTER(Room_Types!$D$2:$D$2508,Room_Types!$C$2:$C$2508=CONCATENATE('Room Details'!$B486,"_",'Room Details'!$I486)),_xlfn._xlws.FILTER($D$2:$D$2508,$C$2:$C$2508=(CONCATENATE('Establishment details'!$C$14,"_",'Room Details'!$I486))))</f>
        <v>#VALUE!</v>
      </c>
      <c r="RZ2" s="173" t="e" cm="1" vm="1">
        <f t="array" ref="RZ2">IF('Room Details'!$B487="OUT", _xlfn._xlws.FILTER(Room_Types!$D$2:$D$2508,Room_Types!$C$2:$C$2508=CONCATENATE('Room Details'!$B487,"_",'Room Details'!$I487)),_xlfn._xlws.FILTER($D$2:$D$2508,$C$2:$C$2508=(CONCATENATE('Establishment details'!$C$14,"_",'Room Details'!$I487))))</f>
        <v>#VALUE!</v>
      </c>
      <c r="SA2" s="173" t="e" cm="1" vm="1">
        <f t="array" ref="SA2">IF('Room Details'!$B488="OUT", _xlfn._xlws.FILTER(Room_Types!$D$2:$D$2508,Room_Types!$C$2:$C$2508=CONCATENATE('Room Details'!$B488,"_",'Room Details'!$I488)),_xlfn._xlws.FILTER($D$2:$D$2508,$C$2:$C$2508=(CONCATENATE('Establishment details'!$C$14,"_",'Room Details'!$I488))))</f>
        <v>#VALUE!</v>
      </c>
      <c r="SB2" s="173" t="e" cm="1" vm="1">
        <f t="array" ref="SB2">IF('Room Details'!$B489="OUT", _xlfn._xlws.FILTER(Room_Types!$D$2:$D$2508,Room_Types!$C$2:$C$2508=CONCATENATE('Room Details'!$B489,"_",'Room Details'!$I489)),_xlfn._xlws.FILTER($D$2:$D$2508,$C$2:$C$2508=(CONCATENATE('Establishment details'!$C$14,"_",'Room Details'!$I489))))</f>
        <v>#VALUE!</v>
      </c>
      <c r="SC2" s="173" t="e" cm="1" vm="1">
        <f t="array" ref="SC2">IF('Room Details'!$B490="OUT", _xlfn._xlws.FILTER(Room_Types!$D$2:$D$2508,Room_Types!$C$2:$C$2508=CONCATENATE('Room Details'!$B490,"_",'Room Details'!$I490)),_xlfn._xlws.FILTER($D$2:$D$2508,$C$2:$C$2508=(CONCATENATE('Establishment details'!$C$14,"_",'Room Details'!$I490))))</f>
        <v>#VALUE!</v>
      </c>
      <c r="SD2" s="173" t="e" cm="1" vm="1">
        <f t="array" ref="SD2">IF('Room Details'!$B491="OUT", _xlfn._xlws.FILTER(Room_Types!$D$2:$D$2508,Room_Types!$C$2:$C$2508=CONCATENATE('Room Details'!$B491,"_",'Room Details'!$I491)),_xlfn._xlws.FILTER($D$2:$D$2508,$C$2:$C$2508=(CONCATENATE('Establishment details'!$C$14,"_",'Room Details'!$I491))))</f>
        <v>#VALUE!</v>
      </c>
      <c r="SE2" s="173" t="e" cm="1" vm="1">
        <f t="array" ref="SE2">IF('Room Details'!$B492="OUT", _xlfn._xlws.FILTER(Room_Types!$D$2:$D$2508,Room_Types!$C$2:$C$2508=CONCATENATE('Room Details'!$B492,"_",'Room Details'!$I492)),_xlfn._xlws.FILTER($D$2:$D$2508,$C$2:$C$2508=(CONCATENATE('Establishment details'!$C$14,"_",'Room Details'!$I492))))</f>
        <v>#VALUE!</v>
      </c>
      <c r="SF2" s="173" t="e" cm="1" vm="1">
        <f t="array" ref="SF2">IF('Room Details'!$B493="OUT", _xlfn._xlws.FILTER(Room_Types!$D$2:$D$2508,Room_Types!$C$2:$C$2508=CONCATENATE('Room Details'!$B493,"_",'Room Details'!$I493)),_xlfn._xlws.FILTER($D$2:$D$2508,$C$2:$C$2508=(CONCATENATE('Establishment details'!$C$14,"_",'Room Details'!$I493))))</f>
        <v>#VALUE!</v>
      </c>
      <c r="SG2" s="173" t="e" cm="1" vm="1">
        <f t="array" ref="SG2">IF('Room Details'!$B494="OUT", _xlfn._xlws.FILTER(Room_Types!$D$2:$D$2508,Room_Types!$C$2:$C$2508=CONCATENATE('Room Details'!$B494,"_",'Room Details'!$I494)),_xlfn._xlws.FILTER($D$2:$D$2508,$C$2:$C$2508=(CONCATENATE('Establishment details'!$C$14,"_",'Room Details'!$I494))))</f>
        <v>#VALUE!</v>
      </c>
      <c r="SH2" s="173" t="e" cm="1" vm="1">
        <f t="array" ref="SH2">IF('Room Details'!$B495="OUT", _xlfn._xlws.FILTER(Room_Types!$D$2:$D$2508,Room_Types!$C$2:$C$2508=CONCATENATE('Room Details'!$B495,"_",'Room Details'!$I495)),_xlfn._xlws.FILTER($D$2:$D$2508,$C$2:$C$2508=(CONCATENATE('Establishment details'!$C$14,"_",'Room Details'!$I495))))</f>
        <v>#VALUE!</v>
      </c>
      <c r="SI2" s="173" t="e" cm="1" vm="1">
        <f t="array" ref="SI2">IF('Room Details'!$B496="OUT", _xlfn._xlws.FILTER(Room_Types!$D$2:$D$2508,Room_Types!$C$2:$C$2508=CONCATENATE('Room Details'!$B496,"_",'Room Details'!$I496)),_xlfn._xlws.FILTER($D$2:$D$2508,$C$2:$C$2508=(CONCATENATE('Establishment details'!$C$14,"_",'Room Details'!$I496))))</f>
        <v>#VALUE!</v>
      </c>
      <c r="SJ2" s="173" t="e" cm="1" vm="1">
        <f t="array" ref="SJ2">IF('Room Details'!$B497="OUT", _xlfn._xlws.FILTER(Room_Types!$D$2:$D$2508,Room_Types!$C$2:$C$2508=CONCATENATE('Room Details'!$B497,"_",'Room Details'!$I497)),_xlfn._xlws.FILTER($D$2:$D$2508,$C$2:$C$2508=(CONCATENATE('Establishment details'!$C$14,"_",'Room Details'!$I497))))</f>
        <v>#VALUE!</v>
      </c>
      <c r="SK2" s="173" t="e" cm="1" vm="1">
        <f t="array" ref="SK2">IF('Room Details'!$B498="OUT", _xlfn._xlws.FILTER(Room_Types!$D$2:$D$2508,Room_Types!$C$2:$C$2508=CONCATENATE('Room Details'!$B498,"_",'Room Details'!$I498)),_xlfn._xlws.FILTER($D$2:$D$2508,$C$2:$C$2508=(CONCATENATE('Establishment details'!$C$14,"_",'Room Details'!$I498))))</f>
        <v>#VALUE!</v>
      </c>
      <c r="SL2" s="173" t="e" cm="1" vm="1">
        <f t="array" ref="SL2">IF('Room Details'!$B499="OUT", _xlfn._xlws.FILTER(Room_Types!$D$2:$D$2508,Room_Types!$C$2:$C$2508=CONCATENATE('Room Details'!$B499,"_",'Room Details'!$I499)),_xlfn._xlws.FILTER($D$2:$D$2508,$C$2:$C$2508=(CONCATENATE('Establishment details'!$C$14,"_",'Room Details'!$I499))))</f>
        <v>#VALUE!</v>
      </c>
      <c r="SM2" s="173" t="e" cm="1" vm="1">
        <f t="array" ref="SM2">IF('Room Details'!$B500="OUT", _xlfn._xlws.FILTER(Room_Types!$D$2:$D$2508,Room_Types!$C$2:$C$2508=CONCATENATE('Room Details'!$B500,"_",'Room Details'!$I500)),_xlfn._xlws.FILTER($D$2:$D$2508,$C$2:$C$2508=(CONCATENATE('Establishment details'!$C$14,"_",'Room Details'!$I500))))</f>
        <v>#VALUE!</v>
      </c>
      <c r="SN2" s="173" t="e" cm="1" vm="1">
        <f t="array" ref="SN2">IF('Room Details'!$B501="OUT", _xlfn._xlws.FILTER(Room_Types!$D$2:$D$2508,Room_Types!$C$2:$C$2508=CONCATENATE('Room Details'!$B501,"_",'Room Details'!$I501)),_xlfn._xlws.FILTER($D$2:$D$2508,$C$2:$C$2508=(CONCATENATE('Establishment details'!$C$14,"_",'Room Details'!$I501))))</f>
        <v>#VALUE!</v>
      </c>
      <c r="SO2" s="173" t="e" cm="1" vm="1">
        <f t="array" ref="SO2">IF('Room Details'!$B502="OUT", _xlfn._xlws.FILTER(Room_Types!$D$2:$D$2508,Room_Types!$C$2:$C$2508=CONCATENATE('Room Details'!$B502,"_",'Room Details'!$I502)),_xlfn._xlws.FILTER($D$2:$D$2508,$C$2:$C$2508=(CONCATENATE('Establishment details'!$C$14,"_",'Room Details'!$I502))))</f>
        <v>#VALUE!</v>
      </c>
      <c r="SP2" s="173" t="e" cm="1" vm="1">
        <f t="array" ref="SP2">IF('Room Details'!$B503="OUT", _xlfn._xlws.FILTER(Room_Types!$D$2:$D$2508,Room_Types!$C$2:$C$2508=CONCATENATE('Room Details'!$B503,"_",'Room Details'!$I503)),_xlfn._xlws.FILTER($D$2:$D$2508,$C$2:$C$2508=(CONCATENATE('Establishment details'!$C$14,"_",'Room Details'!$I503))))</f>
        <v>#VALUE!</v>
      </c>
      <c r="SQ2" s="173" t="e" cm="1" vm="1">
        <f t="array" ref="SQ2">IF('Room Details'!$B504="OUT", _xlfn._xlws.FILTER(Room_Types!$D$2:$D$2508,Room_Types!$C$2:$C$2508=CONCATENATE('Room Details'!$B504,"_",'Room Details'!$I504)),_xlfn._xlws.FILTER($D$2:$D$2508,$C$2:$C$2508=(CONCATENATE('Establishment details'!$C$14,"_",'Room Details'!$I504))))</f>
        <v>#VALUE!</v>
      </c>
      <c r="SR2" s="173" t="e" cm="1" vm="1">
        <f t="array" ref="SR2">IF('Room Details'!$B505="OUT", _xlfn._xlws.FILTER(Room_Types!$D$2:$D$2508,Room_Types!$C$2:$C$2508=CONCATENATE('Room Details'!$B505,"_",'Room Details'!$I505)),_xlfn._xlws.FILTER($D$2:$D$2508,$C$2:$C$2508=(CONCATENATE('Establishment details'!$C$14,"_",'Room Details'!$I505))))</f>
        <v>#VALUE!</v>
      </c>
      <c r="SS2" s="173" t="e" cm="1" vm="1">
        <f t="array" ref="SS2">IF('Room Details'!$B506="OUT", _xlfn._xlws.FILTER(Room_Types!$D$2:$D$2508,Room_Types!$C$2:$C$2508=CONCATENATE('Room Details'!$B506,"_",'Room Details'!$I506)),_xlfn._xlws.FILTER($D$2:$D$2508,$C$2:$C$2508=(CONCATENATE('Establishment details'!$C$14,"_",'Room Details'!$I506))))</f>
        <v>#VALUE!</v>
      </c>
      <c r="ST2" s="173" t="e" cm="1" vm="1">
        <f t="array" ref="ST2">IF('Room Details'!$B507="OUT", _xlfn._xlws.FILTER(Room_Types!$D$2:$D$2508,Room_Types!$C$2:$C$2508=CONCATENATE('Room Details'!$B507,"_",'Room Details'!$I507)),_xlfn._xlws.FILTER($D$2:$D$2508,$C$2:$C$2508=(CONCATENATE('Establishment details'!$C$14,"_",'Room Details'!$I507))))</f>
        <v>#VALUE!</v>
      </c>
      <c r="SU2" s="173" t="e" cm="1" vm="1">
        <f t="array" ref="SU2">IF('Room Details'!$B508="OUT", _xlfn._xlws.FILTER(Room_Types!$D$2:$D$2508,Room_Types!$C$2:$C$2508=CONCATENATE('Room Details'!$B508,"_",'Room Details'!$I508)),_xlfn._xlws.FILTER($D$2:$D$2508,$C$2:$C$2508=(CONCATENATE('Establishment details'!$C$14,"_",'Room Details'!$I508))))</f>
        <v>#VALUE!</v>
      </c>
      <c r="SV2" s="173" t="e" cm="1" vm="1">
        <f t="array" ref="SV2">IF('Room Details'!$B509="OUT", _xlfn._xlws.FILTER(Room_Types!$D$2:$D$2508,Room_Types!$C$2:$C$2508=CONCATENATE('Room Details'!$B509,"_",'Room Details'!$I509)),_xlfn._xlws.FILTER($D$2:$D$2508,$C$2:$C$2508=(CONCATENATE('Establishment details'!$C$14,"_",'Room Details'!$I509))))</f>
        <v>#VALUE!</v>
      </c>
      <c r="SW2" s="173" t="e" cm="1" vm="1">
        <f t="array" ref="SW2">IF('Room Details'!$B510="OUT", _xlfn._xlws.FILTER(Room_Types!$D$2:$D$2508,Room_Types!$C$2:$C$2508=CONCATENATE('Room Details'!$B510,"_",'Room Details'!$I510)),_xlfn._xlws.FILTER($D$2:$D$2508,$C$2:$C$2508=(CONCATENATE('Establishment details'!$C$14,"_",'Room Details'!$I510))))</f>
        <v>#VALUE!</v>
      </c>
      <c r="SX2" s="173" t="e" cm="1" vm="1">
        <f t="array" ref="SX2">IF('Room Details'!$B511="OUT", _xlfn._xlws.FILTER(Room_Types!$D$2:$D$2508,Room_Types!$C$2:$C$2508=CONCATENATE('Room Details'!$B511,"_",'Room Details'!$I511)),_xlfn._xlws.FILTER($D$2:$D$2508,$C$2:$C$2508=(CONCATENATE('Establishment details'!$C$14,"_",'Room Details'!$I511))))</f>
        <v>#VALUE!</v>
      </c>
      <c r="SY2" s="173" t="e" cm="1" vm="1">
        <f t="array" ref="SY2">IF('Room Details'!$B512="OUT", _xlfn._xlws.FILTER(Room_Types!$D$2:$D$2508,Room_Types!$C$2:$C$2508=CONCATENATE('Room Details'!$B512,"_",'Room Details'!$I512)),_xlfn._xlws.FILTER($D$2:$D$2508,$C$2:$C$2508=(CONCATENATE('Establishment details'!$C$14,"_",'Room Details'!$I512))))</f>
        <v>#VALUE!</v>
      </c>
      <c r="SZ2" s="173" t="e" cm="1" vm="1">
        <f t="array" ref="SZ2">IF('Room Details'!$B513="OUT", _xlfn._xlws.FILTER(Room_Types!$D$2:$D$2508,Room_Types!$C$2:$C$2508=CONCATENATE('Room Details'!$B513,"_",'Room Details'!$I513)),_xlfn._xlws.FILTER($D$2:$D$2508,$C$2:$C$2508=(CONCATENATE('Establishment details'!$C$14,"_",'Room Details'!$I513))))</f>
        <v>#VALUE!</v>
      </c>
      <c r="TA2" s="173" t="e" cm="1" vm="1">
        <f t="array" ref="TA2">IF('Room Details'!$B514="OUT", _xlfn._xlws.FILTER(Room_Types!$D$2:$D$2508,Room_Types!$C$2:$C$2508=CONCATENATE('Room Details'!$B514,"_",'Room Details'!$I514)),_xlfn._xlws.FILTER($D$2:$D$2508,$C$2:$C$2508=(CONCATENATE('Establishment details'!$C$14,"_",'Room Details'!$I514))))</f>
        <v>#VALUE!</v>
      </c>
      <c r="TB2" s="173" t="e" cm="1" vm="1">
        <f t="array" ref="TB2">IF('Room Details'!$B515="OUT", _xlfn._xlws.FILTER(Room_Types!$D$2:$D$2508,Room_Types!$C$2:$C$2508=CONCATENATE('Room Details'!$B515,"_",'Room Details'!$I515)),_xlfn._xlws.FILTER($D$2:$D$2508,$C$2:$C$2508=(CONCATENATE('Establishment details'!$C$14,"_",'Room Details'!$I515))))</f>
        <v>#VALUE!</v>
      </c>
      <c r="TC2" s="173" t="e" cm="1" vm="1">
        <f t="array" ref="TC2">IF('Room Details'!$B516="OUT", _xlfn._xlws.FILTER(Room_Types!$D$2:$D$2508,Room_Types!$C$2:$C$2508=CONCATENATE('Room Details'!$B516,"_",'Room Details'!$I516)),_xlfn._xlws.FILTER($D$2:$D$2508,$C$2:$C$2508=(CONCATENATE('Establishment details'!$C$14,"_",'Room Details'!$I516))))</f>
        <v>#VALUE!</v>
      </c>
      <c r="TD2" s="173" t="e" cm="1" vm="1">
        <f t="array" ref="TD2">IF('Room Details'!$B517="OUT", _xlfn._xlws.FILTER(Room_Types!$D$2:$D$2508,Room_Types!$C$2:$C$2508=CONCATENATE('Room Details'!$B517,"_",'Room Details'!$I517)),_xlfn._xlws.FILTER($D$2:$D$2508,$C$2:$C$2508=(CONCATENATE('Establishment details'!$C$14,"_",'Room Details'!$I517))))</f>
        <v>#VALUE!</v>
      </c>
      <c r="TE2" s="173" t="e" cm="1" vm="1">
        <f t="array" ref="TE2">IF('Room Details'!$B518="OUT", _xlfn._xlws.FILTER(Room_Types!$D$2:$D$2508,Room_Types!$C$2:$C$2508=CONCATENATE('Room Details'!$B518,"_",'Room Details'!$I518)),_xlfn._xlws.FILTER($D$2:$D$2508,$C$2:$C$2508=(CONCATENATE('Establishment details'!$C$14,"_",'Room Details'!$I518))))</f>
        <v>#VALUE!</v>
      </c>
      <c r="TF2" s="173" t="e" cm="1" vm="1">
        <f t="array" ref="TF2">IF('Room Details'!$B519="OUT", _xlfn._xlws.FILTER(Room_Types!$D$2:$D$2508,Room_Types!$C$2:$C$2508=CONCATENATE('Room Details'!$B519,"_",'Room Details'!$I519)),_xlfn._xlws.FILTER($D$2:$D$2508,$C$2:$C$2508=(CONCATENATE('Establishment details'!$C$14,"_",'Room Details'!$I519))))</f>
        <v>#VALUE!</v>
      </c>
      <c r="TG2" s="173" t="e" cm="1" vm="1">
        <f t="array" ref="TG2">IF('Room Details'!$B520="OUT", _xlfn._xlws.FILTER(Room_Types!$D$2:$D$2508,Room_Types!$C$2:$C$2508=CONCATENATE('Room Details'!$B520,"_",'Room Details'!$I520)),_xlfn._xlws.FILTER($D$2:$D$2508,$C$2:$C$2508=(CONCATENATE('Establishment details'!$C$14,"_",'Room Details'!$I520))))</f>
        <v>#VALUE!</v>
      </c>
      <c r="TH2" s="173" t="e" cm="1" vm="1">
        <f t="array" ref="TH2">IF('Room Details'!$B521="OUT", _xlfn._xlws.FILTER(Room_Types!$D$2:$D$2508,Room_Types!$C$2:$C$2508=CONCATENATE('Room Details'!$B521,"_",'Room Details'!$I521)),_xlfn._xlws.FILTER($D$2:$D$2508,$C$2:$C$2508=(CONCATENATE('Establishment details'!$C$14,"_",'Room Details'!$I521))))</f>
        <v>#VALUE!</v>
      </c>
      <c r="TI2" s="173" t="e" cm="1" vm="1">
        <f t="array" ref="TI2">IF('Room Details'!$B522="OUT", _xlfn._xlws.FILTER(Room_Types!$D$2:$D$2508,Room_Types!$C$2:$C$2508=CONCATENATE('Room Details'!$B522,"_",'Room Details'!$I522)),_xlfn._xlws.FILTER($D$2:$D$2508,$C$2:$C$2508=(CONCATENATE('Establishment details'!$C$14,"_",'Room Details'!$I522))))</f>
        <v>#VALUE!</v>
      </c>
      <c r="TJ2" s="173" t="e" cm="1" vm="1">
        <f t="array" ref="TJ2">IF('Room Details'!$B523="OUT", _xlfn._xlws.FILTER(Room_Types!$D$2:$D$2508,Room_Types!$C$2:$C$2508=CONCATENATE('Room Details'!$B523,"_",'Room Details'!$I523)),_xlfn._xlws.FILTER($D$2:$D$2508,$C$2:$C$2508=(CONCATENATE('Establishment details'!$C$14,"_",'Room Details'!$I523))))</f>
        <v>#VALUE!</v>
      </c>
      <c r="TK2" s="173" t="e" cm="1" vm="1">
        <f t="array" ref="TK2">IF('Room Details'!$B524="OUT", _xlfn._xlws.FILTER(Room_Types!$D$2:$D$2508,Room_Types!$C$2:$C$2508=CONCATENATE('Room Details'!$B524,"_",'Room Details'!$I524)),_xlfn._xlws.FILTER($D$2:$D$2508,$C$2:$C$2508=(CONCATENATE('Establishment details'!$C$14,"_",'Room Details'!$I524))))</f>
        <v>#VALUE!</v>
      </c>
      <c r="TL2" s="173" t="e" cm="1" vm="1">
        <f t="array" ref="TL2">IF('Room Details'!$B525="OUT", _xlfn._xlws.FILTER(Room_Types!$D$2:$D$2508,Room_Types!$C$2:$C$2508=CONCATENATE('Room Details'!$B525,"_",'Room Details'!$I525)),_xlfn._xlws.FILTER($D$2:$D$2508,$C$2:$C$2508=(CONCATENATE('Establishment details'!$C$14,"_",'Room Details'!$I525))))</f>
        <v>#VALUE!</v>
      </c>
      <c r="TM2" s="173" t="e" cm="1" vm="1">
        <f t="array" ref="TM2">IF('Room Details'!$B526="OUT", _xlfn._xlws.FILTER(Room_Types!$D$2:$D$2508,Room_Types!$C$2:$C$2508=CONCATENATE('Room Details'!$B526,"_",'Room Details'!$I526)),_xlfn._xlws.FILTER($D$2:$D$2508,$C$2:$C$2508=(CONCATENATE('Establishment details'!$C$14,"_",'Room Details'!$I526))))</f>
        <v>#VALUE!</v>
      </c>
      <c r="TN2" s="173" t="e" cm="1" vm="1">
        <f t="array" ref="TN2">IF('Room Details'!$B527="OUT", _xlfn._xlws.FILTER(Room_Types!$D$2:$D$2508,Room_Types!$C$2:$C$2508=CONCATENATE('Room Details'!$B527,"_",'Room Details'!$I527)),_xlfn._xlws.FILTER($D$2:$D$2508,$C$2:$C$2508=(CONCATENATE('Establishment details'!$C$14,"_",'Room Details'!$I527))))</f>
        <v>#VALUE!</v>
      </c>
      <c r="TO2" s="173" t="e" cm="1" vm="1">
        <f t="array" ref="TO2">IF('Room Details'!$B528="OUT", _xlfn._xlws.FILTER(Room_Types!$D$2:$D$2508,Room_Types!$C$2:$C$2508=CONCATENATE('Room Details'!$B528,"_",'Room Details'!$I528)),_xlfn._xlws.FILTER($D$2:$D$2508,$C$2:$C$2508=(CONCATENATE('Establishment details'!$C$14,"_",'Room Details'!$I528))))</f>
        <v>#VALUE!</v>
      </c>
      <c r="TP2" s="173" t="e" cm="1" vm="1">
        <f t="array" ref="TP2">IF('Room Details'!$B529="OUT", _xlfn._xlws.FILTER(Room_Types!$D$2:$D$2508,Room_Types!$C$2:$C$2508=CONCATENATE('Room Details'!$B529,"_",'Room Details'!$I529)),_xlfn._xlws.FILTER($D$2:$D$2508,$C$2:$C$2508=(CONCATENATE('Establishment details'!$C$14,"_",'Room Details'!$I529))))</f>
        <v>#VALUE!</v>
      </c>
      <c r="TQ2" s="173" t="e" cm="1" vm="1">
        <f t="array" ref="TQ2">IF('Room Details'!$B530="OUT", _xlfn._xlws.FILTER(Room_Types!$D$2:$D$2508,Room_Types!$C$2:$C$2508=CONCATENATE('Room Details'!$B530,"_",'Room Details'!$I530)),_xlfn._xlws.FILTER($D$2:$D$2508,$C$2:$C$2508=(CONCATENATE('Establishment details'!$C$14,"_",'Room Details'!$I530))))</f>
        <v>#VALUE!</v>
      </c>
      <c r="TR2" s="173" t="e" cm="1" vm="1">
        <f t="array" ref="TR2">IF('Room Details'!$B531="OUT", _xlfn._xlws.FILTER(Room_Types!$D$2:$D$2508,Room_Types!$C$2:$C$2508=CONCATENATE('Room Details'!$B531,"_",'Room Details'!$I531)),_xlfn._xlws.FILTER($D$2:$D$2508,$C$2:$C$2508=(CONCATENATE('Establishment details'!$C$14,"_",'Room Details'!$I531))))</f>
        <v>#VALUE!</v>
      </c>
      <c r="TS2" s="173" t="e" cm="1" vm="1">
        <f t="array" ref="TS2">IF('Room Details'!$B532="OUT", _xlfn._xlws.FILTER(Room_Types!$D$2:$D$2508,Room_Types!$C$2:$C$2508=CONCATENATE('Room Details'!$B532,"_",'Room Details'!$I532)),_xlfn._xlws.FILTER($D$2:$D$2508,$C$2:$C$2508=(CONCATENATE('Establishment details'!$C$14,"_",'Room Details'!$I532))))</f>
        <v>#VALUE!</v>
      </c>
      <c r="TT2" s="173" t="e" cm="1" vm="1">
        <f t="array" ref="TT2">IF('Room Details'!$B533="OUT", _xlfn._xlws.FILTER(Room_Types!$D$2:$D$2508,Room_Types!$C$2:$C$2508=CONCATENATE('Room Details'!$B533,"_",'Room Details'!$I533)),_xlfn._xlws.FILTER($D$2:$D$2508,$C$2:$C$2508=(CONCATENATE('Establishment details'!$C$14,"_",'Room Details'!$I533))))</f>
        <v>#VALUE!</v>
      </c>
      <c r="TU2" s="173" t="e" cm="1" vm="1">
        <f t="array" ref="TU2">IF('Room Details'!$B534="OUT", _xlfn._xlws.FILTER(Room_Types!$D$2:$D$2508,Room_Types!$C$2:$C$2508=CONCATENATE('Room Details'!$B534,"_",'Room Details'!$I534)),_xlfn._xlws.FILTER($D$2:$D$2508,$C$2:$C$2508=(CONCATENATE('Establishment details'!$C$14,"_",'Room Details'!$I534))))</f>
        <v>#VALUE!</v>
      </c>
      <c r="TV2" s="173" t="e" cm="1" vm="1">
        <f t="array" ref="TV2">IF('Room Details'!$B535="OUT", _xlfn._xlws.FILTER(Room_Types!$D$2:$D$2508,Room_Types!$C$2:$C$2508=CONCATENATE('Room Details'!$B535,"_",'Room Details'!$I535)),_xlfn._xlws.FILTER($D$2:$D$2508,$C$2:$C$2508=(CONCATENATE('Establishment details'!$C$14,"_",'Room Details'!$I535))))</f>
        <v>#VALUE!</v>
      </c>
      <c r="TW2" s="173" t="e" cm="1" vm="1">
        <f t="array" ref="TW2">IF('Room Details'!$B536="OUT", _xlfn._xlws.FILTER(Room_Types!$D$2:$D$2508,Room_Types!$C$2:$C$2508=CONCATENATE('Room Details'!$B536,"_",'Room Details'!$I536)),_xlfn._xlws.FILTER($D$2:$D$2508,$C$2:$C$2508=(CONCATENATE('Establishment details'!$C$14,"_",'Room Details'!$I536))))</f>
        <v>#VALUE!</v>
      </c>
      <c r="TX2" s="173" t="e" cm="1" vm="1">
        <f t="array" ref="TX2">IF('Room Details'!$B537="OUT", _xlfn._xlws.FILTER(Room_Types!$D$2:$D$2508,Room_Types!$C$2:$C$2508=CONCATENATE('Room Details'!$B537,"_",'Room Details'!$I537)),_xlfn._xlws.FILTER($D$2:$D$2508,$C$2:$C$2508=(CONCATENATE('Establishment details'!$C$14,"_",'Room Details'!$I537))))</f>
        <v>#VALUE!</v>
      </c>
      <c r="TY2" s="173" t="e" cm="1" vm="1">
        <f t="array" ref="TY2">IF('Room Details'!$B538="OUT", _xlfn._xlws.FILTER(Room_Types!$D$2:$D$2508,Room_Types!$C$2:$C$2508=CONCATENATE('Room Details'!$B538,"_",'Room Details'!$I538)),_xlfn._xlws.FILTER($D$2:$D$2508,$C$2:$C$2508=(CONCATENATE('Establishment details'!$C$14,"_",'Room Details'!$I538))))</f>
        <v>#VALUE!</v>
      </c>
      <c r="TZ2" s="173" t="e" cm="1" vm="1">
        <f t="array" ref="TZ2">IF('Room Details'!$B539="OUT", _xlfn._xlws.FILTER(Room_Types!$D$2:$D$2508,Room_Types!$C$2:$C$2508=CONCATENATE('Room Details'!$B539,"_",'Room Details'!$I539)),_xlfn._xlws.FILTER($D$2:$D$2508,$C$2:$C$2508=(CONCATENATE('Establishment details'!$C$14,"_",'Room Details'!$I539))))</f>
        <v>#VALUE!</v>
      </c>
      <c r="UA2" s="173" t="e" cm="1" vm="1">
        <f t="array" ref="UA2">IF('Room Details'!$B540="OUT", _xlfn._xlws.FILTER(Room_Types!$D$2:$D$2508,Room_Types!$C$2:$C$2508=CONCATENATE('Room Details'!$B540,"_",'Room Details'!$I540)),_xlfn._xlws.FILTER($D$2:$D$2508,$C$2:$C$2508=(CONCATENATE('Establishment details'!$C$14,"_",'Room Details'!$I540))))</f>
        <v>#VALUE!</v>
      </c>
      <c r="UB2" s="173" t="e" cm="1" vm="1">
        <f t="array" ref="UB2">IF('Room Details'!$B541="OUT", _xlfn._xlws.FILTER(Room_Types!$D$2:$D$2508,Room_Types!$C$2:$C$2508=CONCATENATE('Room Details'!$B541,"_",'Room Details'!$I541)),_xlfn._xlws.FILTER($D$2:$D$2508,$C$2:$C$2508=(CONCATENATE('Establishment details'!$C$14,"_",'Room Details'!$I541))))</f>
        <v>#VALUE!</v>
      </c>
      <c r="UC2" s="173" t="e" cm="1" vm="1">
        <f t="array" ref="UC2">IF('Room Details'!$B542="OUT", _xlfn._xlws.FILTER(Room_Types!$D$2:$D$2508,Room_Types!$C$2:$C$2508=CONCATENATE('Room Details'!$B542,"_",'Room Details'!$I542)),_xlfn._xlws.FILTER($D$2:$D$2508,$C$2:$C$2508=(CONCATENATE('Establishment details'!$C$14,"_",'Room Details'!$I542))))</f>
        <v>#VALUE!</v>
      </c>
      <c r="UD2" s="173" t="e" cm="1" vm="1">
        <f t="array" ref="UD2">IF('Room Details'!$B543="OUT", _xlfn._xlws.FILTER(Room_Types!$D$2:$D$2508,Room_Types!$C$2:$C$2508=CONCATENATE('Room Details'!$B543,"_",'Room Details'!$I543)),_xlfn._xlws.FILTER($D$2:$D$2508,$C$2:$C$2508=(CONCATENATE('Establishment details'!$C$14,"_",'Room Details'!$I543))))</f>
        <v>#VALUE!</v>
      </c>
      <c r="UE2" s="173" t="e" cm="1" vm="1">
        <f t="array" ref="UE2">IF('Room Details'!$B544="OUT", _xlfn._xlws.FILTER(Room_Types!$D$2:$D$2508,Room_Types!$C$2:$C$2508=CONCATENATE('Room Details'!$B544,"_",'Room Details'!$I544)),_xlfn._xlws.FILTER($D$2:$D$2508,$C$2:$C$2508=(CONCATENATE('Establishment details'!$C$14,"_",'Room Details'!$I544))))</f>
        <v>#VALUE!</v>
      </c>
      <c r="UF2" s="173" t="e" cm="1" vm="1">
        <f t="array" ref="UF2">IF('Room Details'!$B545="OUT", _xlfn._xlws.FILTER(Room_Types!$D$2:$D$2508,Room_Types!$C$2:$C$2508=CONCATENATE('Room Details'!$B545,"_",'Room Details'!$I545)),_xlfn._xlws.FILTER($D$2:$D$2508,$C$2:$C$2508=(CONCATENATE('Establishment details'!$C$14,"_",'Room Details'!$I545))))</f>
        <v>#VALUE!</v>
      </c>
      <c r="UG2" s="173" t="e" cm="1" vm="1">
        <f t="array" ref="UG2">IF('Room Details'!$B546="OUT", _xlfn._xlws.FILTER(Room_Types!$D$2:$D$2508,Room_Types!$C$2:$C$2508=CONCATENATE('Room Details'!$B546,"_",'Room Details'!$I546)),_xlfn._xlws.FILTER($D$2:$D$2508,$C$2:$C$2508=(CONCATENATE('Establishment details'!$C$14,"_",'Room Details'!$I546))))</f>
        <v>#VALUE!</v>
      </c>
      <c r="UH2" s="173" t="e" cm="1" vm="1">
        <f t="array" ref="UH2">IF('Room Details'!$B547="OUT", _xlfn._xlws.FILTER(Room_Types!$D$2:$D$2508,Room_Types!$C$2:$C$2508=CONCATENATE('Room Details'!$B547,"_",'Room Details'!$I547)),_xlfn._xlws.FILTER($D$2:$D$2508,$C$2:$C$2508=(CONCATENATE('Establishment details'!$C$14,"_",'Room Details'!$I547))))</f>
        <v>#VALUE!</v>
      </c>
      <c r="UI2" s="173" t="e" cm="1" vm="1">
        <f t="array" ref="UI2">IF('Room Details'!$B548="OUT", _xlfn._xlws.FILTER(Room_Types!$D$2:$D$2508,Room_Types!$C$2:$C$2508=CONCATENATE('Room Details'!$B548,"_",'Room Details'!$I548)),_xlfn._xlws.FILTER($D$2:$D$2508,$C$2:$C$2508=(CONCATENATE('Establishment details'!$C$14,"_",'Room Details'!$I548))))</f>
        <v>#VALUE!</v>
      </c>
      <c r="UJ2" s="173" t="e" cm="1" vm="1">
        <f t="array" ref="UJ2">IF('Room Details'!$B549="OUT", _xlfn._xlws.FILTER(Room_Types!$D$2:$D$2508,Room_Types!$C$2:$C$2508=CONCATENATE('Room Details'!$B549,"_",'Room Details'!$I549)),_xlfn._xlws.FILTER($D$2:$D$2508,$C$2:$C$2508=(CONCATENATE('Establishment details'!$C$14,"_",'Room Details'!$I549))))</f>
        <v>#VALUE!</v>
      </c>
      <c r="UK2" s="173" t="e" cm="1" vm="1">
        <f t="array" ref="UK2">IF('Room Details'!$B550="OUT", _xlfn._xlws.FILTER(Room_Types!$D$2:$D$2508,Room_Types!$C$2:$C$2508=CONCATENATE('Room Details'!$B550,"_",'Room Details'!$I550)),_xlfn._xlws.FILTER($D$2:$D$2508,$C$2:$C$2508=(CONCATENATE('Establishment details'!$C$14,"_",'Room Details'!$I550))))</f>
        <v>#VALUE!</v>
      </c>
      <c r="UL2" s="173" t="e" cm="1" vm="1">
        <f t="array" ref="UL2">IF('Room Details'!$B551="OUT", _xlfn._xlws.FILTER(Room_Types!$D$2:$D$2508,Room_Types!$C$2:$C$2508=CONCATENATE('Room Details'!$B551,"_",'Room Details'!$I551)),_xlfn._xlws.FILTER($D$2:$D$2508,$C$2:$C$2508=(CONCATENATE('Establishment details'!$C$14,"_",'Room Details'!$I551))))</f>
        <v>#VALUE!</v>
      </c>
      <c r="UM2" s="173" t="e" cm="1" vm="1">
        <f t="array" ref="UM2">IF('Room Details'!$B552="OUT", _xlfn._xlws.FILTER(Room_Types!$D$2:$D$2508,Room_Types!$C$2:$C$2508=CONCATENATE('Room Details'!$B552,"_",'Room Details'!$I552)),_xlfn._xlws.FILTER($D$2:$D$2508,$C$2:$C$2508=(CONCATENATE('Establishment details'!$C$14,"_",'Room Details'!$I552))))</f>
        <v>#VALUE!</v>
      </c>
      <c r="UN2" s="173" t="e" cm="1" vm="1">
        <f t="array" ref="UN2">IF('Room Details'!$B553="OUT", _xlfn._xlws.FILTER(Room_Types!$D$2:$D$2508,Room_Types!$C$2:$C$2508=CONCATENATE('Room Details'!$B553,"_",'Room Details'!$I553)),_xlfn._xlws.FILTER($D$2:$D$2508,$C$2:$C$2508=(CONCATENATE('Establishment details'!$C$14,"_",'Room Details'!$I553))))</f>
        <v>#VALUE!</v>
      </c>
      <c r="UO2" s="173" t="e" cm="1" vm="1">
        <f t="array" ref="UO2">IF('Room Details'!$B554="OUT", _xlfn._xlws.FILTER(Room_Types!$D$2:$D$2508,Room_Types!$C$2:$C$2508=CONCATENATE('Room Details'!$B554,"_",'Room Details'!$I554)),_xlfn._xlws.FILTER($D$2:$D$2508,$C$2:$C$2508=(CONCATENATE('Establishment details'!$C$14,"_",'Room Details'!$I554))))</f>
        <v>#VALUE!</v>
      </c>
      <c r="UP2" s="173" t="e" cm="1" vm="1">
        <f t="array" ref="UP2">IF('Room Details'!$B555="OUT", _xlfn._xlws.FILTER(Room_Types!$D$2:$D$2508,Room_Types!$C$2:$C$2508=CONCATENATE('Room Details'!$B555,"_",'Room Details'!$I555)),_xlfn._xlws.FILTER($D$2:$D$2508,$C$2:$C$2508=(CONCATENATE('Establishment details'!$C$14,"_",'Room Details'!$I555))))</f>
        <v>#VALUE!</v>
      </c>
      <c r="UQ2" s="173" t="e" cm="1" vm="1">
        <f t="array" ref="UQ2">IF('Room Details'!$B556="OUT", _xlfn._xlws.FILTER(Room_Types!$D$2:$D$2508,Room_Types!$C$2:$C$2508=CONCATENATE('Room Details'!$B556,"_",'Room Details'!$I556)),_xlfn._xlws.FILTER($D$2:$D$2508,$C$2:$C$2508=(CONCATENATE('Establishment details'!$C$14,"_",'Room Details'!$I556))))</f>
        <v>#VALUE!</v>
      </c>
      <c r="UR2" s="173" t="e" cm="1" vm="1">
        <f t="array" ref="UR2">IF('Room Details'!$B557="OUT", _xlfn._xlws.FILTER(Room_Types!$D$2:$D$2508,Room_Types!$C$2:$C$2508=CONCATENATE('Room Details'!$B557,"_",'Room Details'!$I557)),_xlfn._xlws.FILTER($D$2:$D$2508,$C$2:$C$2508=(CONCATENATE('Establishment details'!$C$14,"_",'Room Details'!$I557))))</f>
        <v>#VALUE!</v>
      </c>
      <c r="US2" s="173" t="e" cm="1" vm="1">
        <f t="array" ref="US2">IF('Room Details'!$B558="OUT", _xlfn._xlws.FILTER(Room_Types!$D$2:$D$2508,Room_Types!$C$2:$C$2508=CONCATENATE('Room Details'!$B558,"_",'Room Details'!$I558)),_xlfn._xlws.FILTER($D$2:$D$2508,$C$2:$C$2508=(CONCATENATE('Establishment details'!$C$14,"_",'Room Details'!$I558))))</f>
        <v>#VALUE!</v>
      </c>
      <c r="UT2" s="173" t="e" cm="1" vm="1">
        <f t="array" ref="UT2">IF('Room Details'!$B559="OUT", _xlfn._xlws.FILTER(Room_Types!$D$2:$D$2508,Room_Types!$C$2:$C$2508=CONCATENATE('Room Details'!$B559,"_",'Room Details'!$I559)),_xlfn._xlws.FILTER($D$2:$D$2508,$C$2:$C$2508=(CONCATENATE('Establishment details'!$C$14,"_",'Room Details'!$I559))))</f>
        <v>#VALUE!</v>
      </c>
      <c r="UU2" s="173" t="e" cm="1" vm="1">
        <f t="array" ref="UU2">IF('Room Details'!$B560="OUT", _xlfn._xlws.FILTER(Room_Types!$D$2:$D$2508,Room_Types!$C$2:$C$2508=CONCATENATE('Room Details'!$B560,"_",'Room Details'!$I560)),_xlfn._xlws.FILTER($D$2:$D$2508,$C$2:$C$2508=(CONCATENATE('Establishment details'!$C$14,"_",'Room Details'!$I560))))</f>
        <v>#VALUE!</v>
      </c>
      <c r="UV2" s="173" t="e" cm="1" vm="1">
        <f t="array" ref="UV2">IF('Room Details'!$B561="OUT", _xlfn._xlws.FILTER(Room_Types!$D$2:$D$2508,Room_Types!$C$2:$C$2508=CONCATENATE('Room Details'!$B561,"_",'Room Details'!$I561)),_xlfn._xlws.FILTER($D$2:$D$2508,$C$2:$C$2508=(CONCATENATE('Establishment details'!$C$14,"_",'Room Details'!$I561))))</f>
        <v>#VALUE!</v>
      </c>
      <c r="UW2" s="173" t="e" cm="1" vm="1">
        <f t="array" ref="UW2">IF('Room Details'!$B562="OUT", _xlfn._xlws.FILTER(Room_Types!$D$2:$D$2508,Room_Types!$C$2:$C$2508=CONCATENATE('Room Details'!$B562,"_",'Room Details'!$I562)),_xlfn._xlws.FILTER($D$2:$D$2508,$C$2:$C$2508=(CONCATENATE('Establishment details'!$C$14,"_",'Room Details'!$I562))))</f>
        <v>#VALUE!</v>
      </c>
      <c r="UX2" s="173" t="e" cm="1" vm="1">
        <f t="array" ref="UX2">IF('Room Details'!$B563="OUT", _xlfn._xlws.FILTER(Room_Types!$D$2:$D$2508,Room_Types!$C$2:$C$2508=CONCATENATE('Room Details'!$B563,"_",'Room Details'!$I563)),_xlfn._xlws.FILTER($D$2:$D$2508,$C$2:$C$2508=(CONCATENATE('Establishment details'!$C$14,"_",'Room Details'!$I563))))</f>
        <v>#VALUE!</v>
      </c>
      <c r="UY2" s="173" t="e" cm="1" vm="1">
        <f t="array" ref="UY2">IF('Room Details'!$B564="OUT", _xlfn._xlws.FILTER(Room_Types!$D$2:$D$2508,Room_Types!$C$2:$C$2508=CONCATENATE('Room Details'!$B564,"_",'Room Details'!$I564)),_xlfn._xlws.FILTER($D$2:$D$2508,$C$2:$C$2508=(CONCATENATE('Establishment details'!$C$14,"_",'Room Details'!$I564))))</f>
        <v>#VALUE!</v>
      </c>
      <c r="UZ2" s="173" t="e" cm="1" vm="1">
        <f t="array" ref="UZ2">IF('Room Details'!$B565="OUT", _xlfn._xlws.FILTER(Room_Types!$D$2:$D$2508,Room_Types!$C$2:$C$2508=CONCATENATE('Room Details'!$B565,"_",'Room Details'!$I565)),_xlfn._xlws.FILTER($D$2:$D$2508,$C$2:$C$2508=(CONCATENATE('Establishment details'!$C$14,"_",'Room Details'!$I565))))</f>
        <v>#VALUE!</v>
      </c>
      <c r="VA2" s="173" t="e" cm="1" vm="1">
        <f t="array" ref="VA2">IF('Room Details'!$B566="OUT", _xlfn._xlws.FILTER(Room_Types!$D$2:$D$2508,Room_Types!$C$2:$C$2508=CONCATENATE('Room Details'!$B566,"_",'Room Details'!$I566)),_xlfn._xlws.FILTER($D$2:$D$2508,$C$2:$C$2508=(CONCATENATE('Establishment details'!$C$14,"_",'Room Details'!$I566))))</f>
        <v>#VALUE!</v>
      </c>
      <c r="VB2" s="173" t="e" cm="1" vm="1">
        <f t="array" ref="VB2">IF('Room Details'!$B567="OUT", _xlfn._xlws.FILTER(Room_Types!$D$2:$D$2508,Room_Types!$C$2:$C$2508=CONCATENATE('Room Details'!$B567,"_",'Room Details'!$I567)),_xlfn._xlws.FILTER($D$2:$D$2508,$C$2:$C$2508=(CONCATENATE('Establishment details'!$C$14,"_",'Room Details'!$I567))))</f>
        <v>#VALUE!</v>
      </c>
      <c r="VC2" s="173" t="e" cm="1" vm="1">
        <f t="array" ref="VC2">IF('Room Details'!$B568="OUT", _xlfn._xlws.FILTER(Room_Types!$D$2:$D$2508,Room_Types!$C$2:$C$2508=CONCATENATE('Room Details'!$B568,"_",'Room Details'!$I568)),_xlfn._xlws.FILTER($D$2:$D$2508,$C$2:$C$2508=(CONCATENATE('Establishment details'!$C$14,"_",'Room Details'!$I568))))</f>
        <v>#VALUE!</v>
      </c>
      <c r="VD2" s="173" t="e" cm="1" vm="1">
        <f t="array" ref="VD2">IF('Room Details'!$B569="OUT", _xlfn._xlws.FILTER(Room_Types!$D$2:$D$2508,Room_Types!$C$2:$C$2508=CONCATENATE('Room Details'!$B569,"_",'Room Details'!$I569)),_xlfn._xlws.FILTER($D$2:$D$2508,$C$2:$C$2508=(CONCATENATE('Establishment details'!$C$14,"_",'Room Details'!$I569))))</f>
        <v>#VALUE!</v>
      </c>
      <c r="VE2" s="173" t="e" cm="1" vm="1">
        <f t="array" ref="VE2">IF('Room Details'!$B570="OUT", _xlfn._xlws.FILTER(Room_Types!$D$2:$D$2508,Room_Types!$C$2:$C$2508=CONCATENATE('Room Details'!$B570,"_",'Room Details'!$I570)),_xlfn._xlws.FILTER($D$2:$D$2508,$C$2:$C$2508=(CONCATENATE('Establishment details'!$C$14,"_",'Room Details'!$I570))))</f>
        <v>#VALUE!</v>
      </c>
      <c r="VF2" s="173" t="e" cm="1" vm="1">
        <f t="array" ref="VF2">IF('Room Details'!$B571="OUT", _xlfn._xlws.FILTER(Room_Types!$D$2:$D$2508,Room_Types!$C$2:$C$2508=CONCATENATE('Room Details'!$B571,"_",'Room Details'!$I571)),_xlfn._xlws.FILTER($D$2:$D$2508,$C$2:$C$2508=(CONCATENATE('Establishment details'!$C$14,"_",'Room Details'!$I571))))</f>
        <v>#VALUE!</v>
      </c>
      <c r="VG2" s="173" t="e" cm="1" vm="1">
        <f t="array" ref="VG2">IF('Room Details'!$B572="OUT", _xlfn._xlws.FILTER(Room_Types!$D$2:$D$2508,Room_Types!$C$2:$C$2508=CONCATENATE('Room Details'!$B572,"_",'Room Details'!$I572)),_xlfn._xlws.FILTER($D$2:$D$2508,$C$2:$C$2508=(CONCATENATE('Establishment details'!$C$14,"_",'Room Details'!$I572))))</f>
        <v>#VALUE!</v>
      </c>
      <c r="VH2" s="173" t="e" cm="1" vm="1">
        <f t="array" ref="VH2">IF('Room Details'!$B573="OUT", _xlfn._xlws.FILTER(Room_Types!$D$2:$D$2508,Room_Types!$C$2:$C$2508=CONCATENATE('Room Details'!$B573,"_",'Room Details'!$I573)),_xlfn._xlws.FILTER($D$2:$D$2508,$C$2:$C$2508=(CONCATENATE('Establishment details'!$C$14,"_",'Room Details'!$I573))))</f>
        <v>#VALUE!</v>
      </c>
      <c r="VI2" s="173" t="e" cm="1" vm="1">
        <f t="array" ref="VI2">IF('Room Details'!$B574="OUT", _xlfn._xlws.FILTER(Room_Types!$D$2:$D$2508,Room_Types!$C$2:$C$2508=CONCATENATE('Room Details'!$B574,"_",'Room Details'!$I574)),_xlfn._xlws.FILTER($D$2:$D$2508,$C$2:$C$2508=(CONCATENATE('Establishment details'!$C$14,"_",'Room Details'!$I574))))</f>
        <v>#VALUE!</v>
      </c>
      <c r="VJ2" s="173" t="e" cm="1" vm="1">
        <f t="array" ref="VJ2">IF('Room Details'!$B575="OUT", _xlfn._xlws.FILTER(Room_Types!$D$2:$D$2508,Room_Types!$C$2:$C$2508=CONCATENATE('Room Details'!$B575,"_",'Room Details'!$I575)),_xlfn._xlws.FILTER($D$2:$D$2508,$C$2:$C$2508=(CONCATENATE('Establishment details'!$C$14,"_",'Room Details'!$I575))))</f>
        <v>#VALUE!</v>
      </c>
      <c r="VK2" s="173" t="e" cm="1" vm="1">
        <f t="array" ref="VK2">IF('Room Details'!$B576="OUT", _xlfn._xlws.FILTER(Room_Types!$D$2:$D$2508,Room_Types!$C$2:$C$2508=CONCATENATE('Room Details'!$B576,"_",'Room Details'!$I576)),_xlfn._xlws.FILTER($D$2:$D$2508,$C$2:$C$2508=(CONCATENATE('Establishment details'!$C$14,"_",'Room Details'!$I576))))</f>
        <v>#VALUE!</v>
      </c>
      <c r="VL2" s="173" t="e" cm="1" vm="1">
        <f t="array" ref="VL2">IF('Room Details'!$B577="OUT", _xlfn._xlws.FILTER(Room_Types!$D$2:$D$2508,Room_Types!$C$2:$C$2508=CONCATENATE('Room Details'!$B577,"_",'Room Details'!$I577)),_xlfn._xlws.FILTER($D$2:$D$2508,$C$2:$C$2508=(CONCATENATE('Establishment details'!$C$14,"_",'Room Details'!$I577))))</f>
        <v>#VALUE!</v>
      </c>
      <c r="VM2" s="173" t="e" cm="1" vm="1">
        <f t="array" ref="VM2">IF('Room Details'!$B578="OUT", _xlfn._xlws.FILTER(Room_Types!$D$2:$D$2508,Room_Types!$C$2:$C$2508=CONCATENATE('Room Details'!$B578,"_",'Room Details'!$I578)),_xlfn._xlws.FILTER($D$2:$D$2508,$C$2:$C$2508=(CONCATENATE('Establishment details'!$C$14,"_",'Room Details'!$I578))))</f>
        <v>#VALUE!</v>
      </c>
      <c r="VN2" s="173" t="e" cm="1" vm="1">
        <f t="array" ref="VN2">IF('Room Details'!$B579="OUT", _xlfn._xlws.FILTER(Room_Types!$D$2:$D$2508,Room_Types!$C$2:$C$2508=CONCATENATE('Room Details'!$B579,"_",'Room Details'!$I579)),_xlfn._xlws.FILTER($D$2:$D$2508,$C$2:$C$2508=(CONCATENATE('Establishment details'!$C$14,"_",'Room Details'!$I579))))</f>
        <v>#VALUE!</v>
      </c>
      <c r="VO2" s="173" t="e" cm="1" vm="1">
        <f t="array" ref="VO2">IF('Room Details'!$B580="OUT", _xlfn._xlws.FILTER(Room_Types!$D$2:$D$2508,Room_Types!$C$2:$C$2508=CONCATENATE('Room Details'!$B580,"_",'Room Details'!$I580)),_xlfn._xlws.FILTER($D$2:$D$2508,$C$2:$C$2508=(CONCATENATE('Establishment details'!$C$14,"_",'Room Details'!$I580))))</f>
        <v>#VALUE!</v>
      </c>
      <c r="VP2" s="173" t="e" cm="1" vm="1">
        <f t="array" ref="VP2">IF('Room Details'!$B581="OUT", _xlfn._xlws.FILTER(Room_Types!$D$2:$D$2508,Room_Types!$C$2:$C$2508=CONCATENATE('Room Details'!$B581,"_",'Room Details'!$I581)),_xlfn._xlws.FILTER($D$2:$D$2508,$C$2:$C$2508=(CONCATENATE('Establishment details'!$C$14,"_",'Room Details'!$I581))))</f>
        <v>#VALUE!</v>
      </c>
      <c r="VQ2" s="173" t="e" cm="1" vm="1">
        <f t="array" ref="VQ2">IF('Room Details'!$B582="OUT", _xlfn._xlws.FILTER(Room_Types!$D$2:$D$2508,Room_Types!$C$2:$C$2508=CONCATENATE('Room Details'!$B582,"_",'Room Details'!$I582)),_xlfn._xlws.FILTER($D$2:$D$2508,$C$2:$C$2508=(CONCATENATE('Establishment details'!$C$14,"_",'Room Details'!$I582))))</f>
        <v>#VALUE!</v>
      </c>
      <c r="VR2" s="173" t="e" cm="1" vm="1">
        <f t="array" ref="VR2">IF('Room Details'!$B583="OUT", _xlfn._xlws.FILTER(Room_Types!$D$2:$D$2508,Room_Types!$C$2:$C$2508=CONCATENATE('Room Details'!$B583,"_",'Room Details'!$I583)),_xlfn._xlws.FILTER($D$2:$D$2508,$C$2:$C$2508=(CONCATENATE('Establishment details'!$C$14,"_",'Room Details'!$I583))))</f>
        <v>#VALUE!</v>
      </c>
      <c r="VS2" s="173" t="e" cm="1" vm="1">
        <f t="array" ref="VS2">IF('Room Details'!$B584="OUT", _xlfn._xlws.FILTER(Room_Types!$D$2:$D$2508,Room_Types!$C$2:$C$2508=CONCATENATE('Room Details'!$B584,"_",'Room Details'!$I584)),_xlfn._xlws.FILTER($D$2:$D$2508,$C$2:$C$2508=(CONCATENATE('Establishment details'!$C$14,"_",'Room Details'!$I584))))</f>
        <v>#VALUE!</v>
      </c>
      <c r="VT2" s="173" t="e" cm="1" vm="1">
        <f t="array" ref="VT2">IF('Room Details'!$B585="OUT", _xlfn._xlws.FILTER(Room_Types!$D$2:$D$2508,Room_Types!$C$2:$C$2508=CONCATENATE('Room Details'!$B585,"_",'Room Details'!$I585)),_xlfn._xlws.FILTER($D$2:$D$2508,$C$2:$C$2508=(CONCATENATE('Establishment details'!$C$14,"_",'Room Details'!$I585))))</f>
        <v>#VALUE!</v>
      </c>
      <c r="VU2" s="173" t="e" cm="1" vm="1">
        <f t="array" ref="VU2">IF('Room Details'!$B586="OUT", _xlfn._xlws.FILTER(Room_Types!$D$2:$D$2508,Room_Types!$C$2:$C$2508=CONCATENATE('Room Details'!$B586,"_",'Room Details'!$I586)),_xlfn._xlws.FILTER($D$2:$D$2508,$C$2:$C$2508=(CONCATENATE('Establishment details'!$C$14,"_",'Room Details'!$I586))))</f>
        <v>#VALUE!</v>
      </c>
      <c r="VV2" s="173" t="e" cm="1" vm="1">
        <f t="array" ref="VV2">IF('Room Details'!$B587="OUT", _xlfn._xlws.FILTER(Room_Types!$D$2:$D$2508,Room_Types!$C$2:$C$2508=CONCATENATE('Room Details'!$B587,"_",'Room Details'!$I587)),_xlfn._xlws.FILTER($D$2:$D$2508,$C$2:$C$2508=(CONCATENATE('Establishment details'!$C$14,"_",'Room Details'!$I587))))</f>
        <v>#VALUE!</v>
      </c>
      <c r="VW2" s="173" t="e" cm="1" vm="1">
        <f t="array" ref="VW2">IF('Room Details'!$B588="OUT", _xlfn._xlws.FILTER(Room_Types!$D$2:$D$2508,Room_Types!$C$2:$C$2508=CONCATENATE('Room Details'!$B588,"_",'Room Details'!$I588)),_xlfn._xlws.FILTER($D$2:$D$2508,$C$2:$C$2508=(CONCATENATE('Establishment details'!$C$14,"_",'Room Details'!$I588))))</f>
        <v>#VALUE!</v>
      </c>
      <c r="VX2" s="173" t="e" cm="1" vm="1">
        <f t="array" ref="VX2">IF('Room Details'!$B589="OUT", _xlfn._xlws.FILTER(Room_Types!$D$2:$D$2508,Room_Types!$C$2:$C$2508=CONCATENATE('Room Details'!$B589,"_",'Room Details'!$I589)),_xlfn._xlws.FILTER($D$2:$D$2508,$C$2:$C$2508=(CONCATENATE('Establishment details'!$C$14,"_",'Room Details'!$I589))))</f>
        <v>#VALUE!</v>
      </c>
      <c r="VY2" s="173" t="e" cm="1" vm="1">
        <f t="array" ref="VY2">IF('Room Details'!$B590="OUT", _xlfn._xlws.FILTER(Room_Types!$D$2:$D$2508,Room_Types!$C$2:$C$2508=CONCATENATE('Room Details'!$B590,"_",'Room Details'!$I590)),_xlfn._xlws.FILTER($D$2:$D$2508,$C$2:$C$2508=(CONCATENATE('Establishment details'!$C$14,"_",'Room Details'!$I590))))</f>
        <v>#VALUE!</v>
      </c>
      <c r="VZ2" s="173" t="e" cm="1" vm="1">
        <f t="array" ref="VZ2">IF('Room Details'!$B591="OUT", _xlfn._xlws.FILTER(Room_Types!$D$2:$D$2508,Room_Types!$C$2:$C$2508=CONCATENATE('Room Details'!$B591,"_",'Room Details'!$I591)),_xlfn._xlws.FILTER($D$2:$D$2508,$C$2:$C$2508=(CONCATENATE('Establishment details'!$C$14,"_",'Room Details'!$I591))))</f>
        <v>#VALUE!</v>
      </c>
      <c r="WA2" s="173" t="e" cm="1" vm="1">
        <f t="array" ref="WA2">IF('Room Details'!$B592="OUT", _xlfn._xlws.FILTER(Room_Types!$D$2:$D$2508,Room_Types!$C$2:$C$2508=CONCATENATE('Room Details'!$B592,"_",'Room Details'!$I592)),_xlfn._xlws.FILTER($D$2:$D$2508,$C$2:$C$2508=(CONCATENATE('Establishment details'!$C$14,"_",'Room Details'!$I592))))</f>
        <v>#VALUE!</v>
      </c>
      <c r="WB2" s="173" t="e" cm="1" vm="1">
        <f t="array" ref="WB2">IF('Room Details'!$B593="OUT", _xlfn._xlws.FILTER(Room_Types!$D$2:$D$2508,Room_Types!$C$2:$C$2508=CONCATENATE('Room Details'!$B593,"_",'Room Details'!$I593)),_xlfn._xlws.FILTER($D$2:$D$2508,$C$2:$C$2508=(CONCATENATE('Establishment details'!$C$14,"_",'Room Details'!$I593))))</f>
        <v>#VALUE!</v>
      </c>
      <c r="WC2" s="173" t="e" cm="1" vm="1">
        <f t="array" ref="WC2">IF('Room Details'!$B594="OUT", _xlfn._xlws.FILTER(Room_Types!$D$2:$D$2508,Room_Types!$C$2:$C$2508=CONCATENATE('Room Details'!$B594,"_",'Room Details'!$I594)),_xlfn._xlws.FILTER($D$2:$D$2508,$C$2:$C$2508=(CONCATENATE('Establishment details'!$C$14,"_",'Room Details'!$I594))))</f>
        <v>#VALUE!</v>
      </c>
      <c r="WD2" s="173" t="e" cm="1" vm="1">
        <f t="array" ref="WD2">IF('Room Details'!$B595="OUT", _xlfn._xlws.FILTER(Room_Types!$D$2:$D$2508,Room_Types!$C$2:$C$2508=CONCATENATE('Room Details'!$B595,"_",'Room Details'!$I595)),_xlfn._xlws.FILTER($D$2:$D$2508,$C$2:$C$2508=(CONCATENATE('Establishment details'!$C$14,"_",'Room Details'!$I595))))</f>
        <v>#VALUE!</v>
      </c>
      <c r="WE2" s="173" t="e" cm="1" vm="1">
        <f t="array" ref="WE2">IF('Room Details'!$B596="OUT", _xlfn._xlws.FILTER(Room_Types!$D$2:$D$2508,Room_Types!$C$2:$C$2508=CONCATENATE('Room Details'!$B596,"_",'Room Details'!$I596)),_xlfn._xlws.FILTER($D$2:$D$2508,$C$2:$C$2508=(CONCATENATE('Establishment details'!$C$14,"_",'Room Details'!$I596))))</f>
        <v>#VALUE!</v>
      </c>
      <c r="WF2" s="173" t="e" cm="1" vm="1">
        <f t="array" ref="WF2">IF('Room Details'!$B597="OUT", _xlfn._xlws.FILTER(Room_Types!$D$2:$D$2508,Room_Types!$C$2:$C$2508=CONCATENATE('Room Details'!$B597,"_",'Room Details'!$I597)),_xlfn._xlws.FILTER($D$2:$D$2508,$C$2:$C$2508=(CONCATENATE('Establishment details'!$C$14,"_",'Room Details'!$I597))))</f>
        <v>#VALUE!</v>
      </c>
      <c r="WG2" s="173" t="e" cm="1" vm="1">
        <f t="array" ref="WG2">IF('Room Details'!$B598="OUT", _xlfn._xlws.FILTER(Room_Types!$D$2:$D$2508,Room_Types!$C$2:$C$2508=CONCATENATE('Room Details'!$B598,"_",'Room Details'!$I598)),_xlfn._xlws.FILTER($D$2:$D$2508,$C$2:$C$2508=(CONCATENATE('Establishment details'!$C$14,"_",'Room Details'!$I598))))</f>
        <v>#VALUE!</v>
      </c>
      <c r="WH2" s="173" t="e" cm="1" vm="1">
        <f t="array" ref="WH2">IF('Room Details'!$B599="OUT", _xlfn._xlws.FILTER(Room_Types!$D$2:$D$2508,Room_Types!$C$2:$C$2508=CONCATENATE('Room Details'!$B599,"_",'Room Details'!$I599)),_xlfn._xlws.FILTER($D$2:$D$2508,$C$2:$C$2508=(CONCATENATE('Establishment details'!$C$14,"_",'Room Details'!$I599))))</f>
        <v>#VALUE!</v>
      </c>
      <c r="WI2" s="173" t="e" cm="1" vm="1">
        <f t="array" ref="WI2">IF('Room Details'!$B600="OUT", _xlfn._xlws.FILTER(Room_Types!$D$2:$D$2508,Room_Types!$C$2:$C$2508=CONCATENATE('Room Details'!$B600,"_",'Room Details'!$I600)),_xlfn._xlws.FILTER($D$2:$D$2508,$C$2:$C$2508=(CONCATENATE('Establishment details'!$C$14,"_",'Room Details'!$I600))))</f>
        <v>#VALUE!</v>
      </c>
      <c r="WJ2" s="173" t="e" cm="1" vm="1">
        <f t="array" ref="WJ2">IF('Room Details'!$B601="OUT", _xlfn._xlws.FILTER(Room_Types!$D$2:$D$2508,Room_Types!$C$2:$C$2508=CONCATENATE('Room Details'!$B601,"_",'Room Details'!$I601)),_xlfn._xlws.FILTER($D$2:$D$2508,$C$2:$C$2508=(CONCATENATE('Establishment details'!$C$14,"_",'Room Details'!$I601))))</f>
        <v>#VALUE!</v>
      </c>
      <c r="WK2" s="173" t="e" cm="1" vm="1">
        <f t="array" ref="WK2">IF('Room Details'!$B602="OUT", _xlfn._xlws.FILTER(Room_Types!$D$2:$D$2508,Room_Types!$C$2:$C$2508=CONCATENATE('Room Details'!$B602,"_",'Room Details'!$I602)),_xlfn._xlws.FILTER($D$2:$D$2508,$C$2:$C$2508=(CONCATENATE('Establishment details'!$C$14,"_",'Room Details'!$I602))))</f>
        <v>#VALUE!</v>
      </c>
      <c r="WL2" s="173" t="e" cm="1" vm="1">
        <f t="array" ref="WL2">IF('Room Details'!$B603="OUT", _xlfn._xlws.FILTER(Room_Types!$D$2:$D$2508,Room_Types!$C$2:$C$2508=CONCATENATE('Room Details'!$B603,"_",'Room Details'!$I603)),_xlfn._xlws.FILTER($D$2:$D$2508,$C$2:$C$2508=(CONCATENATE('Establishment details'!$C$14,"_",'Room Details'!$I603))))</f>
        <v>#VALUE!</v>
      </c>
      <c r="WM2" s="173" t="e" cm="1" vm="1">
        <f t="array" ref="WM2">IF('Room Details'!$B604="OUT", _xlfn._xlws.FILTER(Room_Types!$D$2:$D$2508,Room_Types!$C$2:$C$2508=CONCATENATE('Room Details'!$B604,"_",'Room Details'!$I604)),_xlfn._xlws.FILTER($D$2:$D$2508,$C$2:$C$2508=(CONCATENATE('Establishment details'!$C$14,"_",'Room Details'!$I604))))</f>
        <v>#VALUE!</v>
      </c>
      <c r="WN2" s="173" t="e" cm="1" vm="1">
        <f t="array" ref="WN2">IF('Room Details'!$B605="OUT", _xlfn._xlws.FILTER(Room_Types!$D$2:$D$2508,Room_Types!$C$2:$C$2508=CONCATENATE('Room Details'!$B605,"_",'Room Details'!$I605)),_xlfn._xlws.FILTER($D$2:$D$2508,$C$2:$C$2508=(CONCATENATE('Establishment details'!$C$14,"_",'Room Details'!$I605))))</f>
        <v>#VALUE!</v>
      </c>
      <c r="WO2" s="173" t="e" cm="1" vm="1">
        <f t="array" ref="WO2">IF('Room Details'!$B606="OUT", _xlfn._xlws.FILTER(Room_Types!$D$2:$D$2508,Room_Types!$C$2:$C$2508=CONCATENATE('Room Details'!$B606,"_",'Room Details'!$I606)),_xlfn._xlws.FILTER($D$2:$D$2508,$C$2:$C$2508=(CONCATENATE('Establishment details'!$C$14,"_",'Room Details'!$I606))))</f>
        <v>#VALUE!</v>
      </c>
      <c r="WP2" s="173" t="e" cm="1" vm="1">
        <f t="array" ref="WP2">IF('Room Details'!$B607="OUT", _xlfn._xlws.FILTER(Room_Types!$D$2:$D$2508,Room_Types!$C$2:$C$2508=CONCATENATE('Room Details'!$B607,"_",'Room Details'!$I607)),_xlfn._xlws.FILTER($D$2:$D$2508,$C$2:$C$2508=(CONCATENATE('Establishment details'!$C$14,"_",'Room Details'!$I607))))</f>
        <v>#VALUE!</v>
      </c>
      <c r="WQ2" s="173" t="e" cm="1" vm="1">
        <f t="array" ref="WQ2">IF('Room Details'!$B608="OUT", _xlfn._xlws.FILTER(Room_Types!$D$2:$D$2508,Room_Types!$C$2:$C$2508=CONCATENATE('Room Details'!$B608,"_",'Room Details'!$I608)),_xlfn._xlws.FILTER($D$2:$D$2508,$C$2:$C$2508=(CONCATENATE('Establishment details'!$C$14,"_",'Room Details'!$I608))))</f>
        <v>#VALUE!</v>
      </c>
      <c r="WR2" s="173" t="e" cm="1" vm="1">
        <f t="array" ref="WR2">IF('Room Details'!$B609="OUT", _xlfn._xlws.FILTER(Room_Types!$D$2:$D$2508,Room_Types!$C$2:$C$2508=CONCATENATE('Room Details'!$B609,"_",'Room Details'!$I609)),_xlfn._xlws.FILTER($D$2:$D$2508,$C$2:$C$2508=(CONCATENATE('Establishment details'!$C$14,"_",'Room Details'!$I609))))</f>
        <v>#VALUE!</v>
      </c>
      <c r="WS2" s="173" t="e" cm="1" vm="1">
        <f t="array" ref="WS2">IF('Room Details'!$B610="OUT", _xlfn._xlws.FILTER(Room_Types!$D$2:$D$2508,Room_Types!$C$2:$C$2508=CONCATENATE('Room Details'!$B610,"_",'Room Details'!$I610)),_xlfn._xlws.FILTER($D$2:$D$2508,$C$2:$C$2508=(CONCATENATE('Establishment details'!$C$14,"_",'Room Details'!$I610))))</f>
        <v>#VALUE!</v>
      </c>
      <c r="WT2" s="173" t="e" cm="1" vm="1">
        <f t="array" ref="WT2">IF('Room Details'!$B611="OUT", _xlfn._xlws.FILTER(Room_Types!$D$2:$D$2508,Room_Types!$C$2:$C$2508=CONCATENATE('Room Details'!$B611,"_",'Room Details'!$I611)),_xlfn._xlws.FILTER($D$2:$D$2508,$C$2:$C$2508=(CONCATENATE('Establishment details'!$C$14,"_",'Room Details'!$I611))))</f>
        <v>#VALUE!</v>
      </c>
      <c r="WU2" s="173" t="e" cm="1" vm="1">
        <f t="array" ref="WU2">IF('Room Details'!$B612="OUT", _xlfn._xlws.FILTER(Room_Types!$D$2:$D$2508,Room_Types!$C$2:$C$2508=CONCATENATE('Room Details'!$B612,"_",'Room Details'!$I612)),_xlfn._xlws.FILTER($D$2:$D$2508,$C$2:$C$2508=(CONCATENATE('Establishment details'!$C$14,"_",'Room Details'!$I612))))</f>
        <v>#VALUE!</v>
      </c>
      <c r="WV2" s="173" t="e" cm="1" vm="1">
        <f t="array" ref="WV2">IF('Room Details'!$B613="OUT", _xlfn._xlws.FILTER(Room_Types!$D$2:$D$2508,Room_Types!$C$2:$C$2508=CONCATENATE('Room Details'!$B613,"_",'Room Details'!$I613)),_xlfn._xlws.FILTER($D$2:$D$2508,$C$2:$C$2508=(CONCATENATE('Establishment details'!$C$14,"_",'Room Details'!$I613))))</f>
        <v>#VALUE!</v>
      </c>
      <c r="WW2" s="173" t="e" cm="1" vm="1">
        <f t="array" ref="WW2">IF('Room Details'!$B614="OUT", _xlfn._xlws.FILTER(Room_Types!$D$2:$D$2508,Room_Types!$C$2:$C$2508=CONCATENATE('Room Details'!$B614,"_",'Room Details'!$I614)),_xlfn._xlws.FILTER($D$2:$D$2508,$C$2:$C$2508=(CONCATENATE('Establishment details'!$C$14,"_",'Room Details'!$I614))))</f>
        <v>#VALUE!</v>
      </c>
      <c r="WX2" s="173" t="e" cm="1" vm="1">
        <f t="array" ref="WX2">IF('Room Details'!$B615="OUT", _xlfn._xlws.FILTER(Room_Types!$D$2:$D$2508,Room_Types!$C$2:$C$2508=CONCATENATE('Room Details'!$B615,"_",'Room Details'!$I615)),_xlfn._xlws.FILTER($D$2:$D$2508,$C$2:$C$2508=(CONCATENATE('Establishment details'!$C$14,"_",'Room Details'!$I615))))</f>
        <v>#VALUE!</v>
      </c>
      <c r="WY2" s="173" t="e" cm="1" vm="1">
        <f t="array" ref="WY2">IF('Room Details'!$B616="OUT", _xlfn._xlws.FILTER(Room_Types!$D$2:$D$2508,Room_Types!$C$2:$C$2508=CONCATENATE('Room Details'!$B616,"_",'Room Details'!$I616)),_xlfn._xlws.FILTER($D$2:$D$2508,$C$2:$C$2508=(CONCATENATE('Establishment details'!$C$14,"_",'Room Details'!$I616))))</f>
        <v>#VALUE!</v>
      </c>
      <c r="WZ2" s="173" t="e" cm="1" vm="1">
        <f t="array" ref="WZ2">IF('Room Details'!$B617="OUT", _xlfn._xlws.FILTER(Room_Types!$D$2:$D$2508,Room_Types!$C$2:$C$2508=CONCATENATE('Room Details'!$B617,"_",'Room Details'!$I617)),_xlfn._xlws.FILTER($D$2:$D$2508,$C$2:$C$2508=(CONCATENATE('Establishment details'!$C$14,"_",'Room Details'!$I617))))</f>
        <v>#VALUE!</v>
      </c>
      <c r="XA2" s="173" t="e" cm="1" vm="1">
        <f t="array" ref="XA2">IF('Room Details'!$B618="OUT", _xlfn._xlws.FILTER(Room_Types!$D$2:$D$2508,Room_Types!$C$2:$C$2508=CONCATENATE('Room Details'!$B618,"_",'Room Details'!$I618)),_xlfn._xlws.FILTER($D$2:$D$2508,$C$2:$C$2508=(CONCATENATE('Establishment details'!$C$14,"_",'Room Details'!$I618))))</f>
        <v>#VALUE!</v>
      </c>
      <c r="XB2" s="173" t="e" cm="1" vm="1">
        <f t="array" ref="XB2">IF('Room Details'!$B619="OUT", _xlfn._xlws.FILTER(Room_Types!$D$2:$D$2508,Room_Types!$C$2:$C$2508=CONCATENATE('Room Details'!$B619,"_",'Room Details'!$I619)),_xlfn._xlws.FILTER($D$2:$D$2508,$C$2:$C$2508=(CONCATENATE('Establishment details'!$C$14,"_",'Room Details'!$I619))))</f>
        <v>#VALUE!</v>
      </c>
      <c r="XC2" s="173" t="e" cm="1" vm="1">
        <f t="array" ref="XC2">IF('Room Details'!$B620="OUT", _xlfn._xlws.FILTER(Room_Types!$D$2:$D$2508,Room_Types!$C$2:$C$2508=CONCATENATE('Room Details'!$B620,"_",'Room Details'!$I620)),_xlfn._xlws.FILTER($D$2:$D$2508,$C$2:$C$2508=(CONCATENATE('Establishment details'!$C$14,"_",'Room Details'!$I620))))</f>
        <v>#VALUE!</v>
      </c>
      <c r="XD2" s="173" t="e" cm="1" vm="1">
        <f t="array" ref="XD2">IF('Room Details'!$B621="OUT", _xlfn._xlws.FILTER(Room_Types!$D$2:$D$2508,Room_Types!$C$2:$C$2508=CONCATENATE('Room Details'!$B621,"_",'Room Details'!$I621)),_xlfn._xlws.FILTER($D$2:$D$2508,$C$2:$C$2508=(CONCATENATE('Establishment details'!$C$14,"_",'Room Details'!$I621))))</f>
        <v>#VALUE!</v>
      </c>
      <c r="XE2" s="173" t="e" cm="1" vm="1">
        <f t="array" ref="XE2">IF('Room Details'!$B622="OUT", _xlfn._xlws.FILTER(Room_Types!$D$2:$D$2508,Room_Types!$C$2:$C$2508=CONCATENATE('Room Details'!$B622,"_",'Room Details'!$I622)),_xlfn._xlws.FILTER($D$2:$D$2508,$C$2:$C$2508=(CONCATENATE('Establishment details'!$C$14,"_",'Room Details'!$I622))))</f>
        <v>#VALUE!</v>
      </c>
      <c r="XF2" s="173" t="e" cm="1" vm="1">
        <f t="array" ref="XF2">IF('Room Details'!$B623="OUT", _xlfn._xlws.FILTER(Room_Types!$D$2:$D$2508,Room_Types!$C$2:$C$2508=CONCATENATE('Room Details'!$B623,"_",'Room Details'!$I623)),_xlfn._xlws.FILTER($D$2:$D$2508,$C$2:$C$2508=(CONCATENATE('Establishment details'!$C$14,"_",'Room Details'!$I623))))</f>
        <v>#VALUE!</v>
      </c>
      <c r="XG2" s="173" t="e" cm="1" vm="1">
        <f t="array" ref="XG2">IF('Room Details'!$B624="OUT", _xlfn._xlws.FILTER(Room_Types!$D$2:$D$2508,Room_Types!$C$2:$C$2508=CONCATENATE('Room Details'!$B624,"_",'Room Details'!$I624)),_xlfn._xlws.FILTER($D$2:$D$2508,$C$2:$C$2508=(CONCATENATE('Establishment details'!$C$14,"_",'Room Details'!$I624))))</f>
        <v>#VALUE!</v>
      </c>
      <c r="XH2" s="173" t="e" cm="1" vm="1">
        <f t="array" ref="XH2">IF('Room Details'!$B625="OUT", _xlfn._xlws.FILTER(Room_Types!$D$2:$D$2508,Room_Types!$C$2:$C$2508=CONCATENATE('Room Details'!$B625,"_",'Room Details'!$I625)),_xlfn._xlws.FILTER($D$2:$D$2508,$C$2:$C$2508=(CONCATENATE('Establishment details'!$C$14,"_",'Room Details'!$I625))))</f>
        <v>#VALUE!</v>
      </c>
      <c r="XI2" s="173" t="e" cm="1" vm="1">
        <f t="array" ref="XI2">IF('Room Details'!$B626="OUT", _xlfn._xlws.FILTER(Room_Types!$D$2:$D$2508,Room_Types!$C$2:$C$2508=CONCATENATE('Room Details'!$B626,"_",'Room Details'!$I626)),_xlfn._xlws.FILTER($D$2:$D$2508,$C$2:$C$2508=(CONCATENATE('Establishment details'!$C$14,"_",'Room Details'!$I626))))</f>
        <v>#VALUE!</v>
      </c>
      <c r="XJ2" s="173" t="e" cm="1" vm="1">
        <f t="array" ref="XJ2">IF('Room Details'!$B627="OUT", _xlfn._xlws.FILTER(Room_Types!$D$2:$D$2508,Room_Types!$C$2:$C$2508=CONCATENATE('Room Details'!$B627,"_",'Room Details'!$I627)),_xlfn._xlws.FILTER($D$2:$D$2508,$C$2:$C$2508=(CONCATENATE('Establishment details'!$C$14,"_",'Room Details'!$I627))))</f>
        <v>#VALUE!</v>
      </c>
      <c r="XK2" s="173" t="e" cm="1" vm="1">
        <f t="array" ref="XK2">IF('Room Details'!$B628="OUT", _xlfn._xlws.FILTER(Room_Types!$D$2:$D$2508,Room_Types!$C$2:$C$2508=CONCATENATE('Room Details'!$B628,"_",'Room Details'!$I628)),_xlfn._xlws.FILTER($D$2:$D$2508,$C$2:$C$2508=(CONCATENATE('Establishment details'!$C$14,"_",'Room Details'!$I628))))</f>
        <v>#VALUE!</v>
      </c>
      <c r="XL2" s="173" t="e" cm="1" vm="1">
        <f t="array" ref="XL2">IF('Room Details'!$B629="OUT", _xlfn._xlws.FILTER(Room_Types!$D$2:$D$2508,Room_Types!$C$2:$C$2508=CONCATENATE('Room Details'!$B629,"_",'Room Details'!$I629)),_xlfn._xlws.FILTER($D$2:$D$2508,$C$2:$C$2508=(CONCATENATE('Establishment details'!$C$14,"_",'Room Details'!$I629))))</f>
        <v>#VALUE!</v>
      </c>
      <c r="XM2" s="173" t="e" cm="1" vm="1">
        <f t="array" ref="XM2">IF('Room Details'!$B630="OUT", _xlfn._xlws.FILTER(Room_Types!$D$2:$D$2508,Room_Types!$C$2:$C$2508=CONCATENATE('Room Details'!$B630,"_",'Room Details'!$I630)),_xlfn._xlws.FILTER($D$2:$D$2508,$C$2:$C$2508=(CONCATENATE('Establishment details'!$C$14,"_",'Room Details'!$I630))))</f>
        <v>#VALUE!</v>
      </c>
      <c r="XN2" s="173" t="e" cm="1" vm="1">
        <f t="array" ref="XN2">IF('Room Details'!$B631="OUT", _xlfn._xlws.FILTER(Room_Types!$D$2:$D$2508,Room_Types!$C$2:$C$2508=CONCATENATE('Room Details'!$B631,"_",'Room Details'!$I631)),_xlfn._xlws.FILTER($D$2:$D$2508,$C$2:$C$2508=(CONCATENATE('Establishment details'!$C$14,"_",'Room Details'!$I631))))</f>
        <v>#VALUE!</v>
      </c>
      <c r="XO2" s="173" t="e" cm="1" vm="1">
        <f t="array" ref="XO2">IF('Room Details'!$B632="OUT", _xlfn._xlws.FILTER(Room_Types!$D$2:$D$2508,Room_Types!$C$2:$C$2508=CONCATENATE('Room Details'!$B632,"_",'Room Details'!$I632)),_xlfn._xlws.FILTER($D$2:$D$2508,$C$2:$C$2508=(CONCATENATE('Establishment details'!$C$14,"_",'Room Details'!$I632))))</f>
        <v>#VALUE!</v>
      </c>
      <c r="XP2" s="173" t="e" cm="1" vm="1">
        <f t="array" ref="XP2">IF('Room Details'!$B633="OUT", _xlfn._xlws.FILTER(Room_Types!$D$2:$D$2508,Room_Types!$C$2:$C$2508=CONCATENATE('Room Details'!$B633,"_",'Room Details'!$I633)),_xlfn._xlws.FILTER($D$2:$D$2508,$C$2:$C$2508=(CONCATENATE('Establishment details'!$C$14,"_",'Room Details'!$I633))))</f>
        <v>#VALUE!</v>
      </c>
      <c r="XQ2" s="173" t="e" cm="1" vm="1">
        <f t="array" ref="XQ2">IF('Room Details'!$B634="OUT", _xlfn._xlws.FILTER(Room_Types!$D$2:$D$2508,Room_Types!$C$2:$C$2508=CONCATENATE('Room Details'!$B634,"_",'Room Details'!$I634)),_xlfn._xlws.FILTER($D$2:$D$2508,$C$2:$C$2508=(CONCATENATE('Establishment details'!$C$14,"_",'Room Details'!$I634))))</f>
        <v>#VALUE!</v>
      </c>
      <c r="XR2" s="173" t="e" cm="1" vm="1">
        <f t="array" ref="XR2">IF('Room Details'!$B635="OUT", _xlfn._xlws.FILTER(Room_Types!$D$2:$D$2508,Room_Types!$C$2:$C$2508=CONCATENATE('Room Details'!$B635,"_",'Room Details'!$I635)),_xlfn._xlws.FILTER($D$2:$D$2508,$C$2:$C$2508=(CONCATENATE('Establishment details'!$C$14,"_",'Room Details'!$I635))))</f>
        <v>#VALUE!</v>
      </c>
      <c r="XS2" s="173" t="e" cm="1" vm="1">
        <f t="array" ref="XS2">IF('Room Details'!$B636="OUT", _xlfn._xlws.FILTER(Room_Types!$D$2:$D$2508,Room_Types!$C$2:$C$2508=CONCATENATE('Room Details'!$B636,"_",'Room Details'!$I636)),_xlfn._xlws.FILTER($D$2:$D$2508,$C$2:$C$2508=(CONCATENATE('Establishment details'!$C$14,"_",'Room Details'!$I636))))</f>
        <v>#VALUE!</v>
      </c>
      <c r="XT2" s="173" t="e" cm="1" vm="1">
        <f t="array" ref="XT2">IF('Room Details'!$B637="OUT", _xlfn._xlws.FILTER(Room_Types!$D$2:$D$2508,Room_Types!$C$2:$C$2508=CONCATENATE('Room Details'!$B637,"_",'Room Details'!$I637)),_xlfn._xlws.FILTER($D$2:$D$2508,$C$2:$C$2508=(CONCATENATE('Establishment details'!$C$14,"_",'Room Details'!$I637))))</f>
        <v>#VALUE!</v>
      </c>
      <c r="XU2" s="173" t="e" cm="1" vm="1">
        <f t="array" ref="XU2">IF('Room Details'!$B638="OUT", _xlfn._xlws.FILTER(Room_Types!$D$2:$D$2508,Room_Types!$C$2:$C$2508=CONCATENATE('Room Details'!$B638,"_",'Room Details'!$I638)),_xlfn._xlws.FILTER($D$2:$D$2508,$C$2:$C$2508=(CONCATENATE('Establishment details'!$C$14,"_",'Room Details'!$I638))))</f>
        <v>#VALUE!</v>
      </c>
      <c r="XV2" s="173" t="e" cm="1" vm="1">
        <f t="array" ref="XV2">IF('Room Details'!$B639="OUT", _xlfn._xlws.FILTER(Room_Types!$D$2:$D$2508,Room_Types!$C$2:$C$2508=CONCATENATE('Room Details'!$B639,"_",'Room Details'!$I639)),_xlfn._xlws.FILTER($D$2:$D$2508,$C$2:$C$2508=(CONCATENATE('Establishment details'!$C$14,"_",'Room Details'!$I639))))</f>
        <v>#VALUE!</v>
      </c>
      <c r="XW2" s="173" t="e" cm="1" vm="1">
        <f t="array" ref="XW2">IF('Room Details'!$B640="OUT", _xlfn._xlws.FILTER(Room_Types!$D$2:$D$2508,Room_Types!$C$2:$C$2508=CONCATENATE('Room Details'!$B640,"_",'Room Details'!$I640)),_xlfn._xlws.FILTER($D$2:$D$2508,$C$2:$C$2508=(CONCATENATE('Establishment details'!$C$14,"_",'Room Details'!$I640))))</f>
        <v>#VALUE!</v>
      </c>
      <c r="XX2" s="173" t="e" cm="1" vm="1">
        <f t="array" ref="XX2">IF('Room Details'!$B641="OUT", _xlfn._xlws.FILTER(Room_Types!$D$2:$D$2508,Room_Types!$C$2:$C$2508=CONCATENATE('Room Details'!$B641,"_",'Room Details'!$I641)),_xlfn._xlws.FILTER($D$2:$D$2508,$C$2:$C$2508=(CONCATENATE('Establishment details'!$C$14,"_",'Room Details'!$I641))))</f>
        <v>#VALUE!</v>
      </c>
      <c r="XY2" s="173" t="e" cm="1" vm="1">
        <f t="array" ref="XY2">IF('Room Details'!$B642="OUT", _xlfn._xlws.FILTER(Room_Types!$D$2:$D$2508,Room_Types!$C$2:$C$2508=CONCATENATE('Room Details'!$B642,"_",'Room Details'!$I642)),_xlfn._xlws.FILTER($D$2:$D$2508,$C$2:$C$2508=(CONCATENATE('Establishment details'!$C$14,"_",'Room Details'!$I642))))</f>
        <v>#VALUE!</v>
      </c>
      <c r="XZ2" s="173" t="e" cm="1" vm="1">
        <f t="array" ref="XZ2">IF('Room Details'!$B643="OUT", _xlfn._xlws.FILTER(Room_Types!$D$2:$D$2508,Room_Types!$C$2:$C$2508=CONCATENATE('Room Details'!$B643,"_",'Room Details'!$I643)),_xlfn._xlws.FILTER($D$2:$D$2508,$C$2:$C$2508=(CONCATENATE('Establishment details'!$C$14,"_",'Room Details'!$I643))))</f>
        <v>#VALUE!</v>
      </c>
      <c r="YA2" s="173" t="e" cm="1" vm="1">
        <f t="array" ref="YA2">IF('Room Details'!$B644="OUT", _xlfn._xlws.FILTER(Room_Types!$D$2:$D$2508,Room_Types!$C$2:$C$2508=CONCATENATE('Room Details'!$B644,"_",'Room Details'!$I644)),_xlfn._xlws.FILTER($D$2:$D$2508,$C$2:$C$2508=(CONCATENATE('Establishment details'!$C$14,"_",'Room Details'!$I644))))</f>
        <v>#VALUE!</v>
      </c>
      <c r="YB2" s="173" t="e" cm="1" vm="1">
        <f t="array" ref="YB2">IF('Room Details'!$B645="OUT", _xlfn._xlws.FILTER(Room_Types!$D$2:$D$2508,Room_Types!$C$2:$C$2508=CONCATENATE('Room Details'!$B645,"_",'Room Details'!$I645)),_xlfn._xlws.FILTER($D$2:$D$2508,$C$2:$C$2508=(CONCATENATE('Establishment details'!$C$14,"_",'Room Details'!$I645))))</f>
        <v>#VALUE!</v>
      </c>
      <c r="YC2" s="173" t="e" cm="1" vm="1">
        <f t="array" ref="YC2">IF('Room Details'!$B646="OUT", _xlfn._xlws.FILTER(Room_Types!$D$2:$D$2508,Room_Types!$C$2:$C$2508=CONCATENATE('Room Details'!$B646,"_",'Room Details'!$I646)),_xlfn._xlws.FILTER($D$2:$D$2508,$C$2:$C$2508=(CONCATENATE('Establishment details'!$C$14,"_",'Room Details'!$I646))))</f>
        <v>#VALUE!</v>
      </c>
      <c r="YD2" s="173" t="e" cm="1" vm="1">
        <f t="array" ref="YD2">IF('Room Details'!$B647="OUT", _xlfn._xlws.FILTER(Room_Types!$D$2:$D$2508,Room_Types!$C$2:$C$2508=CONCATENATE('Room Details'!$B647,"_",'Room Details'!$I647)),_xlfn._xlws.FILTER($D$2:$D$2508,$C$2:$C$2508=(CONCATENATE('Establishment details'!$C$14,"_",'Room Details'!$I647))))</f>
        <v>#VALUE!</v>
      </c>
      <c r="YE2" s="173" t="e" cm="1" vm="1">
        <f t="array" ref="YE2">IF('Room Details'!$B648="OUT", _xlfn._xlws.FILTER(Room_Types!$D$2:$D$2508,Room_Types!$C$2:$C$2508=CONCATENATE('Room Details'!$B648,"_",'Room Details'!$I648)),_xlfn._xlws.FILTER($D$2:$D$2508,$C$2:$C$2508=(CONCATENATE('Establishment details'!$C$14,"_",'Room Details'!$I648))))</f>
        <v>#VALUE!</v>
      </c>
      <c r="YF2" s="173" t="e" cm="1" vm="1">
        <f t="array" ref="YF2">IF('Room Details'!$B649="OUT", _xlfn._xlws.FILTER(Room_Types!$D$2:$D$2508,Room_Types!$C$2:$C$2508=CONCATENATE('Room Details'!$B649,"_",'Room Details'!$I649)),_xlfn._xlws.FILTER($D$2:$D$2508,$C$2:$C$2508=(CONCATENATE('Establishment details'!$C$14,"_",'Room Details'!$I649))))</f>
        <v>#VALUE!</v>
      </c>
      <c r="YG2" s="173" t="e" cm="1" vm="1">
        <f t="array" ref="YG2">IF('Room Details'!$B650="OUT", _xlfn._xlws.FILTER(Room_Types!$D$2:$D$2508,Room_Types!$C$2:$C$2508=CONCATENATE('Room Details'!$B650,"_",'Room Details'!$I650)),_xlfn._xlws.FILTER($D$2:$D$2508,$C$2:$C$2508=(CONCATENATE('Establishment details'!$C$14,"_",'Room Details'!$I650))))</f>
        <v>#VALUE!</v>
      </c>
      <c r="YH2" s="173" t="e" cm="1" vm="1">
        <f t="array" ref="YH2">IF('Room Details'!$B651="OUT", _xlfn._xlws.FILTER(Room_Types!$D$2:$D$2508,Room_Types!$C$2:$C$2508=CONCATENATE('Room Details'!$B651,"_",'Room Details'!$I651)),_xlfn._xlws.FILTER($D$2:$D$2508,$C$2:$C$2508=(CONCATENATE('Establishment details'!$C$14,"_",'Room Details'!$I651))))</f>
        <v>#VALUE!</v>
      </c>
      <c r="YI2" s="173" t="e" cm="1" vm="1">
        <f t="array" ref="YI2">IF('Room Details'!$B652="OUT", _xlfn._xlws.FILTER(Room_Types!$D$2:$D$2508,Room_Types!$C$2:$C$2508=CONCATENATE('Room Details'!$B652,"_",'Room Details'!$I652)),_xlfn._xlws.FILTER($D$2:$D$2508,$C$2:$C$2508=(CONCATENATE('Establishment details'!$C$14,"_",'Room Details'!$I652))))</f>
        <v>#VALUE!</v>
      </c>
      <c r="YJ2" s="173" t="e" cm="1" vm="1">
        <f t="array" ref="YJ2">IF('Room Details'!$B653="OUT", _xlfn._xlws.FILTER(Room_Types!$D$2:$D$2508,Room_Types!$C$2:$C$2508=CONCATENATE('Room Details'!$B653,"_",'Room Details'!$I653)),_xlfn._xlws.FILTER($D$2:$D$2508,$C$2:$C$2508=(CONCATENATE('Establishment details'!$C$14,"_",'Room Details'!$I653))))</f>
        <v>#VALUE!</v>
      </c>
      <c r="YK2" s="173" t="e" cm="1" vm="1">
        <f t="array" ref="YK2">IF('Room Details'!$B654="OUT", _xlfn._xlws.FILTER(Room_Types!$D$2:$D$2508,Room_Types!$C$2:$C$2508=CONCATENATE('Room Details'!$B654,"_",'Room Details'!$I654)),_xlfn._xlws.FILTER($D$2:$D$2508,$C$2:$C$2508=(CONCATENATE('Establishment details'!$C$14,"_",'Room Details'!$I654))))</f>
        <v>#VALUE!</v>
      </c>
      <c r="YL2" s="173" t="e" cm="1" vm="1">
        <f t="array" ref="YL2">IF('Room Details'!$B655="OUT", _xlfn._xlws.FILTER(Room_Types!$D$2:$D$2508,Room_Types!$C$2:$C$2508=CONCATENATE('Room Details'!$B655,"_",'Room Details'!$I655)),_xlfn._xlws.FILTER($D$2:$D$2508,$C$2:$C$2508=(CONCATENATE('Establishment details'!$C$14,"_",'Room Details'!$I655))))</f>
        <v>#VALUE!</v>
      </c>
      <c r="YM2" s="173" t="e" cm="1" vm="1">
        <f t="array" ref="YM2">IF('Room Details'!$B656="OUT", _xlfn._xlws.FILTER(Room_Types!$D$2:$D$2508,Room_Types!$C$2:$C$2508=CONCATENATE('Room Details'!$B656,"_",'Room Details'!$I656)),_xlfn._xlws.FILTER($D$2:$D$2508,$C$2:$C$2508=(CONCATENATE('Establishment details'!$C$14,"_",'Room Details'!$I656))))</f>
        <v>#VALUE!</v>
      </c>
      <c r="YN2" s="173" t="e" cm="1" vm="1">
        <f t="array" ref="YN2">IF('Room Details'!$B657="OUT", _xlfn._xlws.FILTER(Room_Types!$D$2:$D$2508,Room_Types!$C$2:$C$2508=CONCATENATE('Room Details'!$B657,"_",'Room Details'!$I657)),_xlfn._xlws.FILTER($D$2:$D$2508,$C$2:$C$2508=(CONCATENATE('Establishment details'!$C$14,"_",'Room Details'!$I657))))</f>
        <v>#VALUE!</v>
      </c>
      <c r="YO2" s="173" t="e" cm="1" vm="1">
        <f t="array" ref="YO2">IF('Room Details'!$B658="OUT", _xlfn._xlws.FILTER(Room_Types!$D$2:$D$2508,Room_Types!$C$2:$C$2508=CONCATENATE('Room Details'!$B658,"_",'Room Details'!$I658)),_xlfn._xlws.FILTER($D$2:$D$2508,$C$2:$C$2508=(CONCATENATE('Establishment details'!$C$14,"_",'Room Details'!$I658))))</f>
        <v>#VALUE!</v>
      </c>
      <c r="YP2" s="173" t="e" cm="1" vm="1">
        <f t="array" ref="YP2">IF('Room Details'!$B659="OUT", _xlfn._xlws.FILTER(Room_Types!$D$2:$D$2508,Room_Types!$C$2:$C$2508=CONCATENATE('Room Details'!$B659,"_",'Room Details'!$I659)),_xlfn._xlws.FILTER($D$2:$D$2508,$C$2:$C$2508=(CONCATENATE('Establishment details'!$C$14,"_",'Room Details'!$I659))))</f>
        <v>#VALUE!</v>
      </c>
      <c r="YQ2" s="173" t="e" cm="1" vm="1">
        <f t="array" ref="YQ2">IF('Room Details'!$B660="OUT", _xlfn._xlws.FILTER(Room_Types!$D$2:$D$2508,Room_Types!$C$2:$C$2508=CONCATENATE('Room Details'!$B660,"_",'Room Details'!$I660)),_xlfn._xlws.FILTER($D$2:$D$2508,$C$2:$C$2508=(CONCATENATE('Establishment details'!$C$14,"_",'Room Details'!$I660))))</f>
        <v>#VALUE!</v>
      </c>
      <c r="YR2" s="173" t="e" cm="1" vm="1">
        <f t="array" ref="YR2">IF('Room Details'!$B661="OUT", _xlfn._xlws.FILTER(Room_Types!$D$2:$D$2508,Room_Types!$C$2:$C$2508=CONCATENATE('Room Details'!$B661,"_",'Room Details'!$I661)),_xlfn._xlws.FILTER($D$2:$D$2508,$C$2:$C$2508=(CONCATENATE('Establishment details'!$C$14,"_",'Room Details'!$I661))))</f>
        <v>#VALUE!</v>
      </c>
      <c r="YS2" s="173" t="e" cm="1" vm="1">
        <f t="array" ref="YS2">IF('Room Details'!$B662="OUT", _xlfn._xlws.FILTER(Room_Types!$D$2:$D$2508,Room_Types!$C$2:$C$2508=CONCATENATE('Room Details'!$B662,"_",'Room Details'!$I662)),_xlfn._xlws.FILTER($D$2:$D$2508,$C$2:$C$2508=(CONCATENATE('Establishment details'!$C$14,"_",'Room Details'!$I662))))</f>
        <v>#VALUE!</v>
      </c>
      <c r="YT2" s="173" t="e" cm="1" vm="1">
        <f t="array" ref="YT2">IF('Room Details'!$B663="OUT", _xlfn._xlws.FILTER(Room_Types!$D$2:$D$2508,Room_Types!$C$2:$C$2508=CONCATENATE('Room Details'!$B663,"_",'Room Details'!$I663)),_xlfn._xlws.FILTER($D$2:$D$2508,$C$2:$C$2508=(CONCATENATE('Establishment details'!$C$14,"_",'Room Details'!$I663))))</f>
        <v>#VALUE!</v>
      </c>
      <c r="YU2" s="173" t="e" cm="1" vm="1">
        <f t="array" ref="YU2">IF('Room Details'!$B664="OUT", _xlfn._xlws.FILTER(Room_Types!$D$2:$D$2508,Room_Types!$C$2:$C$2508=CONCATENATE('Room Details'!$B664,"_",'Room Details'!$I664)),_xlfn._xlws.FILTER($D$2:$D$2508,$C$2:$C$2508=(CONCATENATE('Establishment details'!$C$14,"_",'Room Details'!$I664))))</f>
        <v>#VALUE!</v>
      </c>
      <c r="YV2" s="173" t="e" cm="1" vm="1">
        <f t="array" ref="YV2">IF('Room Details'!$B665="OUT", _xlfn._xlws.FILTER(Room_Types!$D$2:$D$2508,Room_Types!$C$2:$C$2508=CONCATENATE('Room Details'!$B665,"_",'Room Details'!$I665)),_xlfn._xlws.FILTER($D$2:$D$2508,$C$2:$C$2508=(CONCATENATE('Establishment details'!$C$14,"_",'Room Details'!$I665))))</f>
        <v>#VALUE!</v>
      </c>
      <c r="YW2" s="173" t="e" cm="1" vm="1">
        <f t="array" ref="YW2">IF('Room Details'!$B666="OUT", _xlfn._xlws.FILTER(Room_Types!$D$2:$D$2508,Room_Types!$C$2:$C$2508=CONCATENATE('Room Details'!$B666,"_",'Room Details'!$I666)),_xlfn._xlws.FILTER($D$2:$D$2508,$C$2:$C$2508=(CONCATENATE('Establishment details'!$C$14,"_",'Room Details'!$I666))))</f>
        <v>#VALUE!</v>
      </c>
      <c r="YX2" s="173" t="e" cm="1" vm="1">
        <f t="array" ref="YX2">IF('Room Details'!$B667="OUT", _xlfn._xlws.FILTER(Room_Types!$D$2:$D$2508,Room_Types!$C$2:$C$2508=CONCATENATE('Room Details'!$B667,"_",'Room Details'!$I667)),_xlfn._xlws.FILTER($D$2:$D$2508,$C$2:$C$2508=(CONCATENATE('Establishment details'!$C$14,"_",'Room Details'!$I667))))</f>
        <v>#VALUE!</v>
      </c>
      <c r="YY2" s="173" t="e" cm="1" vm="1">
        <f t="array" ref="YY2">IF('Room Details'!$B668="OUT", _xlfn._xlws.FILTER(Room_Types!$D$2:$D$2508,Room_Types!$C$2:$C$2508=CONCATENATE('Room Details'!$B668,"_",'Room Details'!$I668)),_xlfn._xlws.FILTER($D$2:$D$2508,$C$2:$C$2508=(CONCATENATE('Establishment details'!$C$14,"_",'Room Details'!$I668))))</f>
        <v>#VALUE!</v>
      </c>
      <c r="YZ2" s="173" t="e" cm="1" vm="1">
        <f t="array" ref="YZ2">IF('Room Details'!$B669="OUT", _xlfn._xlws.FILTER(Room_Types!$D$2:$D$2508,Room_Types!$C$2:$C$2508=CONCATENATE('Room Details'!$B669,"_",'Room Details'!$I669)),_xlfn._xlws.FILTER($D$2:$D$2508,$C$2:$C$2508=(CONCATENATE('Establishment details'!$C$14,"_",'Room Details'!$I669))))</f>
        <v>#VALUE!</v>
      </c>
      <c r="ZA2" s="173" t="e" cm="1" vm="1">
        <f t="array" ref="ZA2">IF('Room Details'!$B670="OUT", _xlfn._xlws.FILTER(Room_Types!$D$2:$D$2508,Room_Types!$C$2:$C$2508=CONCATENATE('Room Details'!$B670,"_",'Room Details'!$I670)),_xlfn._xlws.FILTER($D$2:$D$2508,$C$2:$C$2508=(CONCATENATE('Establishment details'!$C$14,"_",'Room Details'!$I670))))</f>
        <v>#VALUE!</v>
      </c>
      <c r="ZB2" s="173" t="e" cm="1" vm="1">
        <f t="array" ref="ZB2">IF('Room Details'!$B671="OUT", _xlfn._xlws.FILTER(Room_Types!$D$2:$D$2508,Room_Types!$C$2:$C$2508=CONCATENATE('Room Details'!$B671,"_",'Room Details'!$I671)),_xlfn._xlws.FILTER($D$2:$D$2508,$C$2:$C$2508=(CONCATENATE('Establishment details'!$C$14,"_",'Room Details'!$I671))))</f>
        <v>#VALUE!</v>
      </c>
      <c r="ZC2" s="173" t="e" cm="1" vm="1">
        <f t="array" ref="ZC2">IF('Room Details'!$B672="OUT", _xlfn._xlws.FILTER(Room_Types!$D$2:$D$2508,Room_Types!$C$2:$C$2508=CONCATENATE('Room Details'!$B672,"_",'Room Details'!$I672)),_xlfn._xlws.FILTER($D$2:$D$2508,$C$2:$C$2508=(CONCATENATE('Establishment details'!$C$14,"_",'Room Details'!$I672))))</f>
        <v>#VALUE!</v>
      </c>
      <c r="ZD2" s="173" t="e" cm="1" vm="1">
        <f t="array" ref="ZD2">IF('Room Details'!$B673="OUT", _xlfn._xlws.FILTER(Room_Types!$D$2:$D$2508,Room_Types!$C$2:$C$2508=CONCATENATE('Room Details'!$B673,"_",'Room Details'!$I673)),_xlfn._xlws.FILTER($D$2:$D$2508,$C$2:$C$2508=(CONCATENATE('Establishment details'!$C$14,"_",'Room Details'!$I673))))</f>
        <v>#VALUE!</v>
      </c>
      <c r="ZE2" s="173" t="e" cm="1" vm="1">
        <f t="array" ref="ZE2">IF('Room Details'!$B674="OUT", _xlfn._xlws.FILTER(Room_Types!$D$2:$D$2508,Room_Types!$C$2:$C$2508=CONCATENATE('Room Details'!$B674,"_",'Room Details'!$I674)),_xlfn._xlws.FILTER($D$2:$D$2508,$C$2:$C$2508=(CONCATENATE('Establishment details'!$C$14,"_",'Room Details'!$I674))))</f>
        <v>#VALUE!</v>
      </c>
      <c r="ZF2" s="173" t="e" cm="1" vm="1">
        <f t="array" ref="ZF2">IF('Room Details'!$B675="OUT", _xlfn._xlws.FILTER(Room_Types!$D$2:$D$2508,Room_Types!$C$2:$C$2508=CONCATENATE('Room Details'!$B675,"_",'Room Details'!$I675)),_xlfn._xlws.FILTER($D$2:$D$2508,$C$2:$C$2508=(CONCATENATE('Establishment details'!$C$14,"_",'Room Details'!$I675))))</f>
        <v>#VALUE!</v>
      </c>
      <c r="ZG2" s="173" t="e" cm="1" vm="1">
        <f t="array" ref="ZG2">IF('Room Details'!$B676="OUT", _xlfn._xlws.FILTER(Room_Types!$D$2:$D$2508,Room_Types!$C$2:$C$2508=CONCATENATE('Room Details'!$B676,"_",'Room Details'!$I676)),_xlfn._xlws.FILTER($D$2:$D$2508,$C$2:$C$2508=(CONCATENATE('Establishment details'!$C$14,"_",'Room Details'!$I676))))</f>
        <v>#VALUE!</v>
      </c>
      <c r="ZH2" s="173" t="e" cm="1" vm="1">
        <f t="array" ref="ZH2">IF('Room Details'!$B677="OUT", _xlfn._xlws.FILTER(Room_Types!$D$2:$D$2508,Room_Types!$C$2:$C$2508=CONCATENATE('Room Details'!$B677,"_",'Room Details'!$I677)),_xlfn._xlws.FILTER($D$2:$D$2508,$C$2:$C$2508=(CONCATENATE('Establishment details'!$C$14,"_",'Room Details'!$I677))))</f>
        <v>#VALUE!</v>
      </c>
      <c r="ZI2" s="173" t="e" cm="1" vm="1">
        <f t="array" ref="ZI2">IF('Room Details'!$B678="OUT", _xlfn._xlws.FILTER(Room_Types!$D$2:$D$2508,Room_Types!$C$2:$C$2508=CONCATENATE('Room Details'!$B678,"_",'Room Details'!$I678)),_xlfn._xlws.FILTER($D$2:$D$2508,$C$2:$C$2508=(CONCATENATE('Establishment details'!$C$14,"_",'Room Details'!$I678))))</f>
        <v>#VALUE!</v>
      </c>
      <c r="ZJ2" s="173" t="e" cm="1" vm="1">
        <f t="array" ref="ZJ2">IF('Room Details'!$B679="OUT", _xlfn._xlws.FILTER(Room_Types!$D$2:$D$2508,Room_Types!$C$2:$C$2508=CONCATENATE('Room Details'!$B679,"_",'Room Details'!$I679)),_xlfn._xlws.FILTER($D$2:$D$2508,$C$2:$C$2508=(CONCATENATE('Establishment details'!$C$14,"_",'Room Details'!$I679))))</f>
        <v>#VALUE!</v>
      </c>
      <c r="ZK2" s="173" t="e" cm="1" vm="1">
        <f t="array" ref="ZK2">IF('Room Details'!$B680="OUT", _xlfn._xlws.FILTER(Room_Types!$D$2:$D$2508,Room_Types!$C$2:$C$2508=CONCATENATE('Room Details'!$B680,"_",'Room Details'!$I680)),_xlfn._xlws.FILTER($D$2:$D$2508,$C$2:$C$2508=(CONCATENATE('Establishment details'!$C$14,"_",'Room Details'!$I680))))</f>
        <v>#VALUE!</v>
      </c>
      <c r="ZL2" s="173" t="e" cm="1" vm="1">
        <f t="array" ref="ZL2">IF('Room Details'!$B681="OUT", _xlfn._xlws.FILTER(Room_Types!$D$2:$D$2508,Room_Types!$C$2:$C$2508=CONCATENATE('Room Details'!$B681,"_",'Room Details'!$I681)),_xlfn._xlws.FILTER($D$2:$D$2508,$C$2:$C$2508=(CONCATENATE('Establishment details'!$C$14,"_",'Room Details'!$I681))))</f>
        <v>#VALUE!</v>
      </c>
      <c r="ZM2" s="173" t="e" cm="1" vm="1">
        <f t="array" ref="ZM2">IF('Room Details'!$B682="OUT", _xlfn._xlws.FILTER(Room_Types!$D$2:$D$2508,Room_Types!$C$2:$C$2508=CONCATENATE('Room Details'!$B682,"_",'Room Details'!$I682)),_xlfn._xlws.FILTER($D$2:$D$2508,$C$2:$C$2508=(CONCATENATE('Establishment details'!$C$14,"_",'Room Details'!$I682))))</f>
        <v>#VALUE!</v>
      </c>
      <c r="ZN2" s="173" t="e" cm="1" vm="1">
        <f t="array" ref="ZN2">IF('Room Details'!$B683="OUT", _xlfn._xlws.FILTER(Room_Types!$D$2:$D$2508,Room_Types!$C$2:$C$2508=CONCATENATE('Room Details'!$B683,"_",'Room Details'!$I683)),_xlfn._xlws.FILTER($D$2:$D$2508,$C$2:$C$2508=(CONCATENATE('Establishment details'!$C$14,"_",'Room Details'!$I683))))</f>
        <v>#VALUE!</v>
      </c>
      <c r="ZO2" s="173" t="e" cm="1" vm="1">
        <f t="array" ref="ZO2">IF('Room Details'!$B684="OUT", _xlfn._xlws.FILTER(Room_Types!$D$2:$D$2508,Room_Types!$C$2:$C$2508=CONCATENATE('Room Details'!$B684,"_",'Room Details'!$I684)),_xlfn._xlws.FILTER($D$2:$D$2508,$C$2:$C$2508=(CONCATENATE('Establishment details'!$C$14,"_",'Room Details'!$I684))))</f>
        <v>#VALUE!</v>
      </c>
      <c r="ZP2" s="173" t="e" cm="1" vm="1">
        <f t="array" ref="ZP2">IF('Room Details'!$B685="OUT", _xlfn._xlws.FILTER(Room_Types!$D$2:$D$2508,Room_Types!$C$2:$C$2508=CONCATENATE('Room Details'!$B685,"_",'Room Details'!$I685)),_xlfn._xlws.FILTER($D$2:$D$2508,$C$2:$C$2508=(CONCATENATE('Establishment details'!$C$14,"_",'Room Details'!$I685))))</f>
        <v>#VALUE!</v>
      </c>
      <c r="ZQ2" s="173" t="e" cm="1" vm="1">
        <f t="array" ref="ZQ2">IF('Room Details'!$B686="OUT", _xlfn._xlws.FILTER(Room_Types!$D$2:$D$2508,Room_Types!$C$2:$C$2508=CONCATENATE('Room Details'!$B686,"_",'Room Details'!$I686)),_xlfn._xlws.FILTER($D$2:$D$2508,$C$2:$C$2508=(CONCATENATE('Establishment details'!$C$14,"_",'Room Details'!$I686))))</f>
        <v>#VALUE!</v>
      </c>
      <c r="ZR2" s="173" t="e" cm="1" vm="1">
        <f t="array" ref="ZR2">IF('Room Details'!$B687="OUT", _xlfn._xlws.FILTER(Room_Types!$D$2:$D$2508,Room_Types!$C$2:$C$2508=CONCATENATE('Room Details'!$B687,"_",'Room Details'!$I687)),_xlfn._xlws.FILTER($D$2:$D$2508,$C$2:$C$2508=(CONCATENATE('Establishment details'!$C$14,"_",'Room Details'!$I687))))</f>
        <v>#VALUE!</v>
      </c>
      <c r="ZS2" s="173" t="e" cm="1" vm="1">
        <f t="array" ref="ZS2">IF('Room Details'!$B688="OUT", _xlfn._xlws.FILTER(Room_Types!$D$2:$D$2508,Room_Types!$C$2:$C$2508=CONCATENATE('Room Details'!$B688,"_",'Room Details'!$I688)),_xlfn._xlws.FILTER($D$2:$D$2508,$C$2:$C$2508=(CONCATENATE('Establishment details'!$C$14,"_",'Room Details'!$I688))))</f>
        <v>#VALUE!</v>
      </c>
      <c r="ZT2" s="173" t="e" cm="1" vm="1">
        <f t="array" ref="ZT2">IF('Room Details'!$B689="OUT", _xlfn._xlws.FILTER(Room_Types!$D$2:$D$2508,Room_Types!$C$2:$C$2508=CONCATENATE('Room Details'!$B689,"_",'Room Details'!$I689)),_xlfn._xlws.FILTER($D$2:$D$2508,$C$2:$C$2508=(CONCATENATE('Establishment details'!$C$14,"_",'Room Details'!$I689))))</f>
        <v>#VALUE!</v>
      </c>
      <c r="ZU2" s="173" t="e" cm="1" vm="1">
        <f t="array" ref="ZU2">IF('Room Details'!$B690="OUT", _xlfn._xlws.FILTER(Room_Types!$D$2:$D$2508,Room_Types!$C$2:$C$2508=CONCATENATE('Room Details'!$B690,"_",'Room Details'!$I690)),_xlfn._xlws.FILTER($D$2:$D$2508,$C$2:$C$2508=(CONCATENATE('Establishment details'!$C$14,"_",'Room Details'!$I690))))</f>
        <v>#VALUE!</v>
      </c>
      <c r="ZV2" s="173" t="e" cm="1" vm="1">
        <f t="array" ref="ZV2">IF('Room Details'!$B691="OUT", _xlfn._xlws.FILTER(Room_Types!$D$2:$D$2508,Room_Types!$C$2:$C$2508=CONCATENATE('Room Details'!$B691,"_",'Room Details'!$I691)),_xlfn._xlws.FILTER($D$2:$D$2508,$C$2:$C$2508=(CONCATENATE('Establishment details'!$C$14,"_",'Room Details'!$I691))))</f>
        <v>#VALUE!</v>
      </c>
      <c r="ZW2" s="173" t="e" cm="1" vm="1">
        <f t="array" ref="ZW2">IF('Room Details'!$B692="OUT", _xlfn._xlws.FILTER(Room_Types!$D$2:$D$2508,Room_Types!$C$2:$C$2508=CONCATENATE('Room Details'!$B692,"_",'Room Details'!$I692)),_xlfn._xlws.FILTER($D$2:$D$2508,$C$2:$C$2508=(CONCATENATE('Establishment details'!$C$14,"_",'Room Details'!$I692))))</f>
        <v>#VALUE!</v>
      </c>
      <c r="ZX2" s="173" t="e" cm="1" vm="1">
        <f t="array" ref="ZX2">IF('Room Details'!$B693="OUT", _xlfn._xlws.FILTER(Room_Types!$D$2:$D$2508,Room_Types!$C$2:$C$2508=CONCATENATE('Room Details'!$B693,"_",'Room Details'!$I693)),_xlfn._xlws.FILTER($D$2:$D$2508,$C$2:$C$2508=(CONCATENATE('Establishment details'!$C$14,"_",'Room Details'!$I693))))</f>
        <v>#VALUE!</v>
      </c>
      <c r="ZY2" s="173" t="e" cm="1" vm="1">
        <f t="array" ref="ZY2">IF('Room Details'!$B694="OUT", _xlfn._xlws.FILTER(Room_Types!$D$2:$D$2508,Room_Types!$C$2:$C$2508=CONCATENATE('Room Details'!$B694,"_",'Room Details'!$I694)),_xlfn._xlws.FILTER($D$2:$D$2508,$C$2:$C$2508=(CONCATENATE('Establishment details'!$C$14,"_",'Room Details'!$I694))))</f>
        <v>#VALUE!</v>
      </c>
      <c r="ZZ2" s="173" t="e" cm="1" vm="1">
        <f t="array" ref="ZZ2">IF('Room Details'!$B695="OUT", _xlfn._xlws.FILTER(Room_Types!$D$2:$D$2508,Room_Types!$C$2:$C$2508=CONCATENATE('Room Details'!$B695,"_",'Room Details'!$I695)),_xlfn._xlws.FILTER($D$2:$D$2508,$C$2:$C$2508=(CONCATENATE('Establishment details'!$C$14,"_",'Room Details'!$I695))))</f>
        <v>#VALUE!</v>
      </c>
      <c r="AAA2" s="173" t="e" cm="1" vm="1">
        <f t="array" ref="AAA2">IF('Room Details'!$B696="OUT", _xlfn._xlws.FILTER(Room_Types!$D$2:$D$2508,Room_Types!$C$2:$C$2508=CONCATENATE('Room Details'!$B696,"_",'Room Details'!$I696)),_xlfn._xlws.FILTER($D$2:$D$2508,$C$2:$C$2508=(CONCATENATE('Establishment details'!$C$14,"_",'Room Details'!$I696))))</f>
        <v>#VALUE!</v>
      </c>
      <c r="AAB2" s="173" t="e" cm="1" vm="1">
        <f t="array" ref="AAB2">IF('Room Details'!$B697="OUT", _xlfn._xlws.FILTER(Room_Types!$D$2:$D$2508,Room_Types!$C$2:$C$2508=CONCATENATE('Room Details'!$B697,"_",'Room Details'!$I697)),_xlfn._xlws.FILTER($D$2:$D$2508,$C$2:$C$2508=(CONCATENATE('Establishment details'!$C$14,"_",'Room Details'!$I697))))</f>
        <v>#VALUE!</v>
      </c>
      <c r="AAC2" s="173" t="e" cm="1" vm="1">
        <f t="array" ref="AAC2">IF('Room Details'!$B698="OUT", _xlfn._xlws.FILTER(Room_Types!$D$2:$D$2508,Room_Types!$C$2:$C$2508=CONCATENATE('Room Details'!$B698,"_",'Room Details'!$I698)),_xlfn._xlws.FILTER($D$2:$D$2508,$C$2:$C$2508=(CONCATENATE('Establishment details'!$C$14,"_",'Room Details'!$I698))))</f>
        <v>#VALUE!</v>
      </c>
      <c r="AAD2" s="173" t="e" cm="1" vm="1">
        <f t="array" ref="AAD2">IF('Room Details'!$B699="OUT", _xlfn._xlws.FILTER(Room_Types!$D$2:$D$2508,Room_Types!$C$2:$C$2508=CONCATENATE('Room Details'!$B699,"_",'Room Details'!$I699)),_xlfn._xlws.FILTER($D$2:$D$2508,$C$2:$C$2508=(CONCATENATE('Establishment details'!$C$14,"_",'Room Details'!$I699))))</f>
        <v>#VALUE!</v>
      </c>
      <c r="AAE2" s="173" t="e" cm="1" vm="1">
        <f t="array" ref="AAE2">IF('Room Details'!$B700="OUT", _xlfn._xlws.FILTER(Room_Types!$D$2:$D$2508,Room_Types!$C$2:$C$2508=CONCATENATE('Room Details'!$B700,"_",'Room Details'!$I700)),_xlfn._xlws.FILTER($D$2:$D$2508,$C$2:$C$2508=(CONCATENATE('Establishment details'!$C$14,"_",'Room Details'!$I700))))</f>
        <v>#VALUE!</v>
      </c>
      <c r="AAF2" s="173" t="e" cm="1" vm="1">
        <f t="array" ref="AAF2">IF('Room Details'!$B701="OUT", _xlfn._xlws.FILTER(Room_Types!$D$2:$D$2508,Room_Types!$C$2:$C$2508=CONCATENATE('Room Details'!$B701,"_",'Room Details'!$I701)),_xlfn._xlws.FILTER($D$2:$D$2508,$C$2:$C$2508=(CONCATENATE('Establishment details'!$C$14,"_",'Room Details'!$I701))))</f>
        <v>#VALUE!</v>
      </c>
      <c r="AAG2" s="173" t="e" cm="1" vm="1">
        <f t="array" ref="AAG2">IF('Room Details'!$B702="OUT", _xlfn._xlws.FILTER(Room_Types!$D$2:$D$2508,Room_Types!$C$2:$C$2508=CONCATENATE('Room Details'!$B702,"_",'Room Details'!$I702)),_xlfn._xlws.FILTER($D$2:$D$2508,$C$2:$C$2508=(CONCATENATE('Establishment details'!$C$14,"_",'Room Details'!$I702))))</f>
        <v>#VALUE!</v>
      </c>
      <c r="AAH2" s="173" t="e" cm="1" vm="1">
        <f t="array" ref="AAH2">IF('Room Details'!$B703="OUT", _xlfn._xlws.FILTER(Room_Types!$D$2:$D$2508,Room_Types!$C$2:$C$2508=CONCATENATE('Room Details'!$B703,"_",'Room Details'!$I703)),_xlfn._xlws.FILTER($D$2:$D$2508,$C$2:$C$2508=(CONCATENATE('Establishment details'!$C$14,"_",'Room Details'!$I703))))</f>
        <v>#VALUE!</v>
      </c>
      <c r="AAI2" s="173" t="e" cm="1" vm="1">
        <f t="array" ref="AAI2">IF('Room Details'!$B704="OUT", _xlfn._xlws.FILTER(Room_Types!$D$2:$D$2508,Room_Types!$C$2:$C$2508=CONCATENATE('Room Details'!$B704,"_",'Room Details'!$I704)),_xlfn._xlws.FILTER($D$2:$D$2508,$C$2:$C$2508=(CONCATENATE('Establishment details'!$C$14,"_",'Room Details'!$I704))))</f>
        <v>#VALUE!</v>
      </c>
      <c r="AAJ2" s="173" t="e" cm="1" vm="1">
        <f t="array" ref="AAJ2">IF('Room Details'!$B705="OUT", _xlfn._xlws.FILTER(Room_Types!$D$2:$D$2508,Room_Types!$C$2:$C$2508=CONCATENATE('Room Details'!$B705,"_",'Room Details'!$I705)),_xlfn._xlws.FILTER($D$2:$D$2508,$C$2:$C$2508=(CONCATENATE('Establishment details'!$C$14,"_",'Room Details'!$I705))))</f>
        <v>#VALUE!</v>
      </c>
      <c r="AAK2" s="173" t="e" cm="1" vm="1">
        <f t="array" ref="AAK2">IF('Room Details'!$B706="OUT", _xlfn._xlws.FILTER(Room_Types!$D$2:$D$2508,Room_Types!$C$2:$C$2508=CONCATENATE('Room Details'!$B706,"_",'Room Details'!$I706)),_xlfn._xlws.FILTER($D$2:$D$2508,$C$2:$C$2508=(CONCATENATE('Establishment details'!$C$14,"_",'Room Details'!$I706))))</f>
        <v>#VALUE!</v>
      </c>
      <c r="AAL2" s="173" t="e" cm="1" vm="1">
        <f t="array" ref="AAL2">IF('Room Details'!$B707="OUT", _xlfn._xlws.FILTER(Room_Types!$D$2:$D$2508,Room_Types!$C$2:$C$2508=CONCATENATE('Room Details'!$B707,"_",'Room Details'!$I707)),_xlfn._xlws.FILTER($D$2:$D$2508,$C$2:$C$2508=(CONCATENATE('Establishment details'!$C$14,"_",'Room Details'!$I707))))</f>
        <v>#VALUE!</v>
      </c>
      <c r="AAM2" s="173" t="e" cm="1" vm="1">
        <f t="array" ref="AAM2">IF('Room Details'!$B708="OUT", _xlfn._xlws.FILTER(Room_Types!$D$2:$D$2508,Room_Types!$C$2:$C$2508=CONCATENATE('Room Details'!$B708,"_",'Room Details'!$I708)),_xlfn._xlws.FILTER($D$2:$D$2508,$C$2:$C$2508=(CONCATENATE('Establishment details'!$C$14,"_",'Room Details'!$I708))))</f>
        <v>#VALUE!</v>
      </c>
      <c r="AAN2" s="173" t="e" cm="1" vm="1">
        <f t="array" ref="AAN2">IF('Room Details'!$B709="OUT", _xlfn._xlws.FILTER(Room_Types!$D$2:$D$2508,Room_Types!$C$2:$C$2508=CONCATENATE('Room Details'!$B709,"_",'Room Details'!$I709)),_xlfn._xlws.FILTER($D$2:$D$2508,$C$2:$C$2508=(CONCATENATE('Establishment details'!$C$14,"_",'Room Details'!$I709))))</f>
        <v>#VALUE!</v>
      </c>
      <c r="AAO2" s="173" t="e" cm="1" vm="1">
        <f t="array" ref="AAO2">IF('Room Details'!$B710="OUT", _xlfn._xlws.FILTER(Room_Types!$D$2:$D$2508,Room_Types!$C$2:$C$2508=CONCATENATE('Room Details'!$B710,"_",'Room Details'!$I710)),_xlfn._xlws.FILTER($D$2:$D$2508,$C$2:$C$2508=(CONCATENATE('Establishment details'!$C$14,"_",'Room Details'!$I710))))</f>
        <v>#VALUE!</v>
      </c>
      <c r="AAP2" s="173" t="e" cm="1" vm="1">
        <f t="array" ref="AAP2">IF('Room Details'!$B711="OUT", _xlfn._xlws.FILTER(Room_Types!$D$2:$D$2508,Room_Types!$C$2:$C$2508=CONCATENATE('Room Details'!$B711,"_",'Room Details'!$I711)),_xlfn._xlws.FILTER($D$2:$D$2508,$C$2:$C$2508=(CONCATENATE('Establishment details'!$C$14,"_",'Room Details'!$I711))))</f>
        <v>#VALUE!</v>
      </c>
      <c r="AAQ2" s="173" t="e" cm="1" vm="1">
        <f t="array" ref="AAQ2">IF('Room Details'!$B712="OUT", _xlfn._xlws.FILTER(Room_Types!$D$2:$D$2508,Room_Types!$C$2:$C$2508=CONCATENATE('Room Details'!$B712,"_",'Room Details'!$I712)),_xlfn._xlws.FILTER($D$2:$D$2508,$C$2:$C$2508=(CONCATENATE('Establishment details'!$C$14,"_",'Room Details'!$I712))))</f>
        <v>#VALUE!</v>
      </c>
      <c r="AAR2" s="173" t="e" cm="1" vm="1">
        <f t="array" ref="AAR2">IF('Room Details'!$B713="OUT", _xlfn._xlws.FILTER(Room_Types!$D$2:$D$2508,Room_Types!$C$2:$C$2508=CONCATENATE('Room Details'!$B713,"_",'Room Details'!$I713)),_xlfn._xlws.FILTER($D$2:$D$2508,$C$2:$C$2508=(CONCATENATE('Establishment details'!$C$14,"_",'Room Details'!$I713))))</f>
        <v>#VALUE!</v>
      </c>
      <c r="AAS2" s="173" t="e" cm="1" vm="1">
        <f t="array" ref="AAS2">IF('Room Details'!$B714="OUT", _xlfn._xlws.FILTER(Room_Types!$D$2:$D$2508,Room_Types!$C$2:$C$2508=CONCATENATE('Room Details'!$B714,"_",'Room Details'!$I714)),_xlfn._xlws.FILTER($D$2:$D$2508,$C$2:$C$2508=(CONCATENATE('Establishment details'!$C$14,"_",'Room Details'!$I714))))</f>
        <v>#VALUE!</v>
      </c>
      <c r="AAT2" s="173" t="e" cm="1" vm="1">
        <f t="array" ref="AAT2">IF('Room Details'!$B715="OUT", _xlfn._xlws.FILTER(Room_Types!$D$2:$D$2508,Room_Types!$C$2:$C$2508=CONCATENATE('Room Details'!$B715,"_",'Room Details'!$I715)),_xlfn._xlws.FILTER($D$2:$D$2508,$C$2:$C$2508=(CONCATENATE('Establishment details'!$C$14,"_",'Room Details'!$I715))))</f>
        <v>#VALUE!</v>
      </c>
      <c r="AAU2" s="173" t="e" cm="1" vm="1">
        <f t="array" ref="AAU2">IF('Room Details'!$B716="OUT", _xlfn._xlws.FILTER(Room_Types!$D$2:$D$2508,Room_Types!$C$2:$C$2508=CONCATENATE('Room Details'!$B716,"_",'Room Details'!$I716)),_xlfn._xlws.FILTER($D$2:$D$2508,$C$2:$C$2508=(CONCATENATE('Establishment details'!$C$14,"_",'Room Details'!$I716))))</f>
        <v>#VALUE!</v>
      </c>
      <c r="AAV2" s="173" t="e" cm="1" vm="1">
        <f t="array" ref="AAV2">IF('Room Details'!$B717="OUT", _xlfn._xlws.FILTER(Room_Types!$D$2:$D$2508,Room_Types!$C$2:$C$2508=CONCATENATE('Room Details'!$B717,"_",'Room Details'!$I717)),_xlfn._xlws.FILTER($D$2:$D$2508,$C$2:$C$2508=(CONCATENATE('Establishment details'!$C$14,"_",'Room Details'!$I717))))</f>
        <v>#VALUE!</v>
      </c>
      <c r="AAW2" s="173" t="e" cm="1" vm="1">
        <f t="array" ref="AAW2">IF('Room Details'!$B718="OUT", _xlfn._xlws.FILTER(Room_Types!$D$2:$D$2508,Room_Types!$C$2:$C$2508=CONCATENATE('Room Details'!$B718,"_",'Room Details'!$I718)),_xlfn._xlws.FILTER($D$2:$D$2508,$C$2:$C$2508=(CONCATENATE('Establishment details'!$C$14,"_",'Room Details'!$I718))))</f>
        <v>#VALUE!</v>
      </c>
      <c r="AAX2" s="173" t="e" cm="1" vm="1">
        <f t="array" ref="AAX2">IF('Room Details'!$B719="OUT", _xlfn._xlws.FILTER(Room_Types!$D$2:$D$2508,Room_Types!$C$2:$C$2508=CONCATENATE('Room Details'!$B719,"_",'Room Details'!$I719)),_xlfn._xlws.FILTER($D$2:$D$2508,$C$2:$C$2508=(CONCATENATE('Establishment details'!$C$14,"_",'Room Details'!$I719))))</f>
        <v>#VALUE!</v>
      </c>
      <c r="AAY2" s="173" t="e" cm="1" vm="1">
        <f t="array" ref="AAY2">IF('Room Details'!$B720="OUT", _xlfn._xlws.FILTER(Room_Types!$D$2:$D$2508,Room_Types!$C$2:$C$2508=CONCATENATE('Room Details'!$B720,"_",'Room Details'!$I720)),_xlfn._xlws.FILTER($D$2:$D$2508,$C$2:$C$2508=(CONCATENATE('Establishment details'!$C$14,"_",'Room Details'!$I720))))</f>
        <v>#VALUE!</v>
      </c>
      <c r="AAZ2" s="173" t="e" cm="1" vm="1">
        <f t="array" ref="AAZ2">IF('Room Details'!$B721="OUT", _xlfn._xlws.FILTER(Room_Types!$D$2:$D$2508,Room_Types!$C$2:$C$2508=CONCATENATE('Room Details'!$B721,"_",'Room Details'!$I721)),_xlfn._xlws.FILTER($D$2:$D$2508,$C$2:$C$2508=(CONCATENATE('Establishment details'!$C$14,"_",'Room Details'!$I721))))</f>
        <v>#VALUE!</v>
      </c>
      <c r="ABA2" s="173" t="e" cm="1" vm="1">
        <f t="array" ref="ABA2">IF('Room Details'!$B722="OUT", _xlfn._xlws.FILTER(Room_Types!$D$2:$D$2508,Room_Types!$C$2:$C$2508=CONCATENATE('Room Details'!$B722,"_",'Room Details'!$I722)),_xlfn._xlws.FILTER($D$2:$D$2508,$C$2:$C$2508=(CONCATENATE('Establishment details'!$C$14,"_",'Room Details'!$I722))))</f>
        <v>#VALUE!</v>
      </c>
      <c r="ABB2" s="173" t="e" cm="1" vm="1">
        <f t="array" ref="ABB2">IF('Room Details'!$B723="OUT", _xlfn._xlws.FILTER(Room_Types!$D$2:$D$2508,Room_Types!$C$2:$C$2508=CONCATENATE('Room Details'!$B723,"_",'Room Details'!$I723)),_xlfn._xlws.FILTER($D$2:$D$2508,$C$2:$C$2508=(CONCATENATE('Establishment details'!$C$14,"_",'Room Details'!$I723))))</f>
        <v>#VALUE!</v>
      </c>
      <c r="ABC2" s="173" t="e" cm="1" vm="1">
        <f t="array" ref="ABC2">IF('Room Details'!$B724="OUT", _xlfn._xlws.FILTER(Room_Types!$D$2:$D$2508,Room_Types!$C$2:$C$2508=CONCATENATE('Room Details'!$B724,"_",'Room Details'!$I724)),_xlfn._xlws.FILTER($D$2:$D$2508,$C$2:$C$2508=(CONCATENATE('Establishment details'!$C$14,"_",'Room Details'!$I724))))</f>
        <v>#VALUE!</v>
      </c>
      <c r="ABD2" s="173" t="e" cm="1" vm="1">
        <f t="array" ref="ABD2">IF('Room Details'!$B725="OUT", _xlfn._xlws.FILTER(Room_Types!$D$2:$D$2508,Room_Types!$C$2:$C$2508=CONCATENATE('Room Details'!$B725,"_",'Room Details'!$I725)),_xlfn._xlws.FILTER($D$2:$D$2508,$C$2:$C$2508=(CONCATENATE('Establishment details'!$C$14,"_",'Room Details'!$I725))))</f>
        <v>#VALUE!</v>
      </c>
      <c r="ABE2" s="173" t="e" cm="1" vm="1">
        <f t="array" ref="ABE2">IF('Room Details'!$B726="OUT", _xlfn._xlws.FILTER(Room_Types!$D$2:$D$2508,Room_Types!$C$2:$C$2508=CONCATENATE('Room Details'!$B726,"_",'Room Details'!$I726)),_xlfn._xlws.FILTER($D$2:$D$2508,$C$2:$C$2508=(CONCATENATE('Establishment details'!$C$14,"_",'Room Details'!$I726))))</f>
        <v>#VALUE!</v>
      </c>
      <c r="ABF2" s="173" t="e" cm="1" vm="1">
        <f t="array" ref="ABF2">IF('Room Details'!$B727="OUT", _xlfn._xlws.FILTER(Room_Types!$D$2:$D$2508,Room_Types!$C$2:$C$2508=CONCATENATE('Room Details'!$B727,"_",'Room Details'!$I727)),_xlfn._xlws.FILTER($D$2:$D$2508,$C$2:$C$2508=(CONCATENATE('Establishment details'!$C$14,"_",'Room Details'!$I727))))</f>
        <v>#VALUE!</v>
      </c>
      <c r="ABG2" s="173" t="e" cm="1" vm="1">
        <f t="array" ref="ABG2">IF('Room Details'!$B728="OUT", _xlfn._xlws.FILTER(Room_Types!$D$2:$D$2508,Room_Types!$C$2:$C$2508=CONCATENATE('Room Details'!$B728,"_",'Room Details'!$I728)),_xlfn._xlws.FILTER($D$2:$D$2508,$C$2:$C$2508=(CONCATENATE('Establishment details'!$C$14,"_",'Room Details'!$I728))))</f>
        <v>#VALUE!</v>
      </c>
      <c r="ABH2" s="173" t="e" cm="1" vm="1">
        <f t="array" ref="ABH2">IF('Room Details'!$B729="OUT", _xlfn._xlws.FILTER(Room_Types!$D$2:$D$2508,Room_Types!$C$2:$C$2508=CONCATENATE('Room Details'!$B729,"_",'Room Details'!$I729)),_xlfn._xlws.FILTER($D$2:$D$2508,$C$2:$C$2508=(CONCATENATE('Establishment details'!$C$14,"_",'Room Details'!$I729))))</f>
        <v>#VALUE!</v>
      </c>
      <c r="ABI2" s="173" t="e" cm="1" vm="1">
        <f t="array" ref="ABI2">IF('Room Details'!$B730="OUT", _xlfn._xlws.FILTER(Room_Types!$D$2:$D$2508,Room_Types!$C$2:$C$2508=CONCATENATE('Room Details'!$B730,"_",'Room Details'!$I730)),_xlfn._xlws.FILTER($D$2:$D$2508,$C$2:$C$2508=(CONCATENATE('Establishment details'!$C$14,"_",'Room Details'!$I730))))</f>
        <v>#VALUE!</v>
      </c>
      <c r="ABJ2" s="173" t="e" cm="1" vm="1">
        <f t="array" ref="ABJ2">IF('Room Details'!$B731="OUT", _xlfn._xlws.FILTER(Room_Types!$D$2:$D$2508,Room_Types!$C$2:$C$2508=CONCATENATE('Room Details'!$B731,"_",'Room Details'!$I731)),_xlfn._xlws.FILTER($D$2:$D$2508,$C$2:$C$2508=(CONCATENATE('Establishment details'!$C$14,"_",'Room Details'!$I731))))</f>
        <v>#VALUE!</v>
      </c>
      <c r="ABK2" s="173" t="e" cm="1" vm="1">
        <f t="array" ref="ABK2">IF('Room Details'!$B732="OUT", _xlfn._xlws.FILTER(Room_Types!$D$2:$D$2508,Room_Types!$C$2:$C$2508=CONCATENATE('Room Details'!$B732,"_",'Room Details'!$I732)),_xlfn._xlws.FILTER($D$2:$D$2508,$C$2:$C$2508=(CONCATENATE('Establishment details'!$C$14,"_",'Room Details'!$I732))))</f>
        <v>#VALUE!</v>
      </c>
      <c r="ABL2" s="173" t="e" cm="1" vm="1">
        <f t="array" ref="ABL2">IF('Room Details'!$B733="OUT", _xlfn._xlws.FILTER(Room_Types!$D$2:$D$2508,Room_Types!$C$2:$C$2508=CONCATENATE('Room Details'!$B733,"_",'Room Details'!$I733)),_xlfn._xlws.FILTER($D$2:$D$2508,$C$2:$C$2508=(CONCATENATE('Establishment details'!$C$14,"_",'Room Details'!$I733))))</f>
        <v>#VALUE!</v>
      </c>
      <c r="ABM2" s="173" t="e" cm="1" vm="1">
        <f t="array" ref="ABM2">IF('Room Details'!$B734="OUT", _xlfn._xlws.FILTER(Room_Types!$D$2:$D$2508,Room_Types!$C$2:$C$2508=CONCATENATE('Room Details'!$B734,"_",'Room Details'!$I734)),_xlfn._xlws.FILTER($D$2:$D$2508,$C$2:$C$2508=(CONCATENATE('Establishment details'!$C$14,"_",'Room Details'!$I734))))</f>
        <v>#VALUE!</v>
      </c>
      <c r="ABN2" s="173" t="e" cm="1" vm="1">
        <f t="array" ref="ABN2">IF('Room Details'!$B735="OUT", _xlfn._xlws.FILTER(Room_Types!$D$2:$D$2508,Room_Types!$C$2:$C$2508=CONCATENATE('Room Details'!$B735,"_",'Room Details'!$I735)),_xlfn._xlws.FILTER($D$2:$D$2508,$C$2:$C$2508=(CONCATENATE('Establishment details'!$C$14,"_",'Room Details'!$I735))))</f>
        <v>#VALUE!</v>
      </c>
      <c r="ABO2" s="173" t="e" cm="1" vm="1">
        <f t="array" ref="ABO2">IF('Room Details'!$B736="OUT", _xlfn._xlws.FILTER(Room_Types!$D$2:$D$2508,Room_Types!$C$2:$C$2508=CONCATENATE('Room Details'!$B736,"_",'Room Details'!$I736)),_xlfn._xlws.FILTER($D$2:$D$2508,$C$2:$C$2508=(CONCATENATE('Establishment details'!$C$14,"_",'Room Details'!$I736))))</f>
        <v>#VALUE!</v>
      </c>
      <c r="ABP2" s="173" t="e" cm="1" vm="1">
        <f t="array" ref="ABP2">IF('Room Details'!$B737="OUT", _xlfn._xlws.FILTER(Room_Types!$D$2:$D$2508,Room_Types!$C$2:$C$2508=CONCATENATE('Room Details'!$B737,"_",'Room Details'!$I737)),_xlfn._xlws.FILTER($D$2:$D$2508,$C$2:$C$2508=(CONCATENATE('Establishment details'!$C$14,"_",'Room Details'!$I737))))</f>
        <v>#VALUE!</v>
      </c>
      <c r="ABQ2" s="173" t="e" cm="1" vm="1">
        <f t="array" ref="ABQ2">IF('Room Details'!$B738="OUT", _xlfn._xlws.FILTER(Room_Types!$D$2:$D$2508,Room_Types!$C$2:$C$2508=CONCATENATE('Room Details'!$B738,"_",'Room Details'!$I738)),_xlfn._xlws.FILTER($D$2:$D$2508,$C$2:$C$2508=(CONCATENATE('Establishment details'!$C$14,"_",'Room Details'!$I738))))</f>
        <v>#VALUE!</v>
      </c>
      <c r="ABR2" s="173" t="e" cm="1" vm="1">
        <f t="array" ref="ABR2">IF('Room Details'!$B739="OUT", _xlfn._xlws.FILTER(Room_Types!$D$2:$D$2508,Room_Types!$C$2:$C$2508=CONCATENATE('Room Details'!$B739,"_",'Room Details'!$I739)),_xlfn._xlws.FILTER($D$2:$D$2508,$C$2:$C$2508=(CONCATENATE('Establishment details'!$C$14,"_",'Room Details'!$I739))))</f>
        <v>#VALUE!</v>
      </c>
      <c r="ABS2" s="173" t="e" cm="1" vm="1">
        <f t="array" ref="ABS2">IF('Room Details'!$B740="OUT", _xlfn._xlws.FILTER(Room_Types!$D$2:$D$2508,Room_Types!$C$2:$C$2508=CONCATENATE('Room Details'!$B740,"_",'Room Details'!$I740)),_xlfn._xlws.FILTER($D$2:$D$2508,$C$2:$C$2508=(CONCATENATE('Establishment details'!$C$14,"_",'Room Details'!$I740))))</f>
        <v>#VALUE!</v>
      </c>
      <c r="ABT2" s="173" t="e" cm="1" vm="1">
        <f t="array" ref="ABT2">IF('Room Details'!$B741="OUT", _xlfn._xlws.FILTER(Room_Types!$D$2:$D$2508,Room_Types!$C$2:$C$2508=CONCATENATE('Room Details'!$B741,"_",'Room Details'!$I741)),_xlfn._xlws.FILTER($D$2:$D$2508,$C$2:$C$2508=(CONCATENATE('Establishment details'!$C$14,"_",'Room Details'!$I741))))</f>
        <v>#VALUE!</v>
      </c>
      <c r="ABU2" s="173" t="e" cm="1" vm="1">
        <f t="array" ref="ABU2">IF('Room Details'!$B742="OUT", _xlfn._xlws.FILTER(Room_Types!$D$2:$D$2508,Room_Types!$C$2:$C$2508=CONCATENATE('Room Details'!$B742,"_",'Room Details'!$I742)),_xlfn._xlws.FILTER($D$2:$D$2508,$C$2:$C$2508=(CONCATENATE('Establishment details'!$C$14,"_",'Room Details'!$I742))))</f>
        <v>#VALUE!</v>
      </c>
      <c r="ABV2" s="173" t="e" cm="1" vm="1">
        <f t="array" ref="ABV2">IF('Room Details'!$B743="OUT", _xlfn._xlws.FILTER(Room_Types!$D$2:$D$2508,Room_Types!$C$2:$C$2508=CONCATENATE('Room Details'!$B743,"_",'Room Details'!$I743)),_xlfn._xlws.FILTER($D$2:$D$2508,$C$2:$C$2508=(CONCATENATE('Establishment details'!$C$14,"_",'Room Details'!$I743))))</f>
        <v>#VALUE!</v>
      </c>
      <c r="ABW2" s="173" t="e" cm="1" vm="1">
        <f t="array" ref="ABW2">IF('Room Details'!$B744="OUT", _xlfn._xlws.FILTER(Room_Types!$D$2:$D$2508,Room_Types!$C$2:$C$2508=CONCATENATE('Room Details'!$B744,"_",'Room Details'!$I744)),_xlfn._xlws.FILTER($D$2:$D$2508,$C$2:$C$2508=(CONCATENATE('Establishment details'!$C$14,"_",'Room Details'!$I744))))</f>
        <v>#VALUE!</v>
      </c>
      <c r="ABX2" s="173" t="e" cm="1" vm="1">
        <f t="array" ref="ABX2">IF('Room Details'!$B745="OUT", _xlfn._xlws.FILTER(Room_Types!$D$2:$D$2508,Room_Types!$C$2:$C$2508=CONCATENATE('Room Details'!$B745,"_",'Room Details'!$I745)),_xlfn._xlws.FILTER($D$2:$D$2508,$C$2:$C$2508=(CONCATENATE('Establishment details'!$C$14,"_",'Room Details'!$I745))))</f>
        <v>#VALUE!</v>
      </c>
      <c r="ABY2" s="173" t="e" cm="1" vm="1">
        <f t="array" ref="ABY2">IF('Room Details'!$B746="OUT", _xlfn._xlws.FILTER(Room_Types!$D$2:$D$2508,Room_Types!$C$2:$C$2508=CONCATENATE('Room Details'!$B746,"_",'Room Details'!$I746)),_xlfn._xlws.FILTER($D$2:$D$2508,$C$2:$C$2508=(CONCATENATE('Establishment details'!$C$14,"_",'Room Details'!$I746))))</f>
        <v>#VALUE!</v>
      </c>
      <c r="ABZ2" s="173" t="e" cm="1" vm="1">
        <f t="array" ref="ABZ2">IF('Room Details'!$B747="OUT", _xlfn._xlws.FILTER(Room_Types!$D$2:$D$2508,Room_Types!$C$2:$C$2508=CONCATENATE('Room Details'!$B747,"_",'Room Details'!$I747)),_xlfn._xlws.FILTER($D$2:$D$2508,$C$2:$C$2508=(CONCATENATE('Establishment details'!$C$14,"_",'Room Details'!$I747))))</f>
        <v>#VALUE!</v>
      </c>
      <c r="ACA2" s="173" t="e" cm="1" vm="1">
        <f t="array" ref="ACA2">IF('Room Details'!$B748="OUT", _xlfn._xlws.FILTER(Room_Types!$D$2:$D$2508,Room_Types!$C$2:$C$2508=CONCATENATE('Room Details'!$B748,"_",'Room Details'!$I748)),_xlfn._xlws.FILTER($D$2:$D$2508,$C$2:$C$2508=(CONCATENATE('Establishment details'!$C$14,"_",'Room Details'!$I748))))</f>
        <v>#VALUE!</v>
      </c>
      <c r="ACB2" s="173" t="e" cm="1" vm="1">
        <f t="array" ref="ACB2">IF('Room Details'!$B749="OUT", _xlfn._xlws.FILTER(Room_Types!$D$2:$D$2508,Room_Types!$C$2:$C$2508=CONCATENATE('Room Details'!$B749,"_",'Room Details'!$I749)),_xlfn._xlws.FILTER($D$2:$D$2508,$C$2:$C$2508=(CONCATENATE('Establishment details'!$C$14,"_",'Room Details'!$I749))))</f>
        <v>#VALUE!</v>
      </c>
      <c r="ACC2" s="173" t="e" cm="1" vm="1">
        <f t="array" ref="ACC2">IF('Room Details'!$B750="OUT", _xlfn._xlws.FILTER(Room_Types!$D$2:$D$2508,Room_Types!$C$2:$C$2508=CONCATENATE('Room Details'!$B750,"_",'Room Details'!$I750)),_xlfn._xlws.FILTER($D$2:$D$2508,$C$2:$C$2508=(CONCATENATE('Establishment details'!$C$14,"_",'Room Details'!$I750))))</f>
        <v>#VALUE!</v>
      </c>
      <c r="ACD2" s="173" t="e" cm="1" vm="1">
        <f t="array" ref="ACD2">IF('Room Details'!$B751="OUT", _xlfn._xlws.FILTER(Room_Types!$D$2:$D$2508,Room_Types!$C$2:$C$2508=CONCATENATE('Room Details'!$B751,"_",'Room Details'!$I751)),_xlfn._xlws.FILTER($D$2:$D$2508,$C$2:$C$2508=(CONCATENATE('Establishment details'!$C$14,"_",'Room Details'!$I751))))</f>
        <v>#VALUE!</v>
      </c>
      <c r="ACE2" s="173" t="e" cm="1" vm="1">
        <f t="array" ref="ACE2">IF('Room Details'!$B752="OUT", _xlfn._xlws.FILTER(Room_Types!$D$2:$D$2508,Room_Types!$C$2:$C$2508=CONCATENATE('Room Details'!$B752,"_",'Room Details'!$I752)),_xlfn._xlws.FILTER($D$2:$D$2508,$C$2:$C$2508=(CONCATENATE('Establishment details'!$C$14,"_",'Room Details'!$I752))))</f>
        <v>#VALUE!</v>
      </c>
      <c r="ACF2" s="173" t="e" cm="1" vm="1">
        <f t="array" ref="ACF2">IF('Room Details'!$B753="OUT", _xlfn._xlws.FILTER(Room_Types!$D$2:$D$2508,Room_Types!$C$2:$C$2508=CONCATENATE('Room Details'!$B753,"_",'Room Details'!$I753)),_xlfn._xlws.FILTER($D$2:$D$2508,$C$2:$C$2508=(CONCATENATE('Establishment details'!$C$14,"_",'Room Details'!$I753))))</f>
        <v>#VALUE!</v>
      </c>
      <c r="ACG2" s="173" t="e" cm="1" vm="1">
        <f t="array" ref="ACG2">IF('Room Details'!$B754="OUT", _xlfn._xlws.FILTER(Room_Types!$D$2:$D$2508,Room_Types!$C$2:$C$2508=CONCATENATE('Room Details'!$B754,"_",'Room Details'!$I754)),_xlfn._xlws.FILTER($D$2:$D$2508,$C$2:$C$2508=(CONCATENATE('Establishment details'!$C$14,"_",'Room Details'!$I754))))</f>
        <v>#VALUE!</v>
      </c>
      <c r="ACH2" s="173" t="e" cm="1" vm="1">
        <f t="array" ref="ACH2">IF('Room Details'!$B755="OUT", _xlfn._xlws.FILTER(Room_Types!$D$2:$D$2508,Room_Types!$C$2:$C$2508=CONCATENATE('Room Details'!$B755,"_",'Room Details'!$I755)),_xlfn._xlws.FILTER($D$2:$D$2508,$C$2:$C$2508=(CONCATENATE('Establishment details'!$C$14,"_",'Room Details'!$I755))))</f>
        <v>#VALUE!</v>
      </c>
      <c r="ACI2" s="173" t="e" cm="1" vm="1">
        <f t="array" ref="ACI2">IF('Room Details'!$B756="OUT", _xlfn._xlws.FILTER(Room_Types!$D$2:$D$2508,Room_Types!$C$2:$C$2508=CONCATENATE('Room Details'!$B756,"_",'Room Details'!$I756)),_xlfn._xlws.FILTER($D$2:$D$2508,$C$2:$C$2508=(CONCATENATE('Establishment details'!$C$14,"_",'Room Details'!$I756))))</f>
        <v>#VALUE!</v>
      </c>
      <c r="ACJ2" s="173" t="e" cm="1" vm="1">
        <f t="array" ref="ACJ2">IF('Room Details'!$B757="OUT", _xlfn._xlws.FILTER(Room_Types!$D$2:$D$2508,Room_Types!$C$2:$C$2508=CONCATENATE('Room Details'!$B757,"_",'Room Details'!$I757)),_xlfn._xlws.FILTER($D$2:$D$2508,$C$2:$C$2508=(CONCATENATE('Establishment details'!$C$14,"_",'Room Details'!$I757))))</f>
        <v>#VALUE!</v>
      </c>
      <c r="ACK2" s="173" t="e" cm="1" vm="1">
        <f t="array" ref="ACK2">IF('Room Details'!$B758="OUT", _xlfn._xlws.FILTER(Room_Types!$D$2:$D$2508,Room_Types!$C$2:$C$2508=CONCATENATE('Room Details'!$B758,"_",'Room Details'!$I758)),_xlfn._xlws.FILTER($D$2:$D$2508,$C$2:$C$2508=(CONCATENATE('Establishment details'!$C$14,"_",'Room Details'!$I758))))</f>
        <v>#VALUE!</v>
      </c>
      <c r="ACL2" s="173" t="e" cm="1" vm="1">
        <f t="array" ref="ACL2">IF('Room Details'!$B759="OUT", _xlfn._xlws.FILTER(Room_Types!$D$2:$D$2508,Room_Types!$C$2:$C$2508=CONCATENATE('Room Details'!$B759,"_",'Room Details'!$I759)),_xlfn._xlws.FILTER($D$2:$D$2508,$C$2:$C$2508=(CONCATENATE('Establishment details'!$C$14,"_",'Room Details'!$I759))))</f>
        <v>#VALUE!</v>
      </c>
      <c r="ACM2" s="173" t="e" cm="1" vm="1">
        <f t="array" ref="ACM2">IF('Room Details'!$B760="OUT", _xlfn._xlws.FILTER(Room_Types!$D$2:$D$2508,Room_Types!$C$2:$C$2508=CONCATENATE('Room Details'!$B760,"_",'Room Details'!$I760)),_xlfn._xlws.FILTER($D$2:$D$2508,$C$2:$C$2508=(CONCATENATE('Establishment details'!$C$14,"_",'Room Details'!$I760))))</f>
        <v>#VALUE!</v>
      </c>
      <c r="ACN2" s="173" t="e" cm="1" vm="1">
        <f t="array" ref="ACN2">IF('Room Details'!$B761="OUT", _xlfn._xlws.FILTER(Room_Types!$D$2:$D$2508,Room_Types!$C$2:$C$2508=CONCATENATE('Room Details'!$B761,"_",'Room Details'!$I761)),_xlfn._xlws.FILTER($D$2:$D$2508,$C$2:$C$2508=(CONCATENATE('Establishment details'!$C$14,"_",'Room Details'!$I761))))</f>
        <v>#VALUE!</v>
      </c>
      <c r="ACO2" s="173" t="e" cm="1" vm="1">
        <f t="array" ref="ACO2">IF('Room Details'!$B762="OUT", _xlfn._xlws.FILTER(Room_Types!$D$2:$D$2508,Room_Types!$C$2:$C$2508=CONCATENATE('Room Details'!$B762,"_",'Room Details'!$I762)),_xlfn._xlws.FILTER($D$2:$D$2508,$C$2:$C$2508=(CONCATENATE('Establishment details'!$C$14,"_",'Room Details'!$I762))))</f>
        <v>#VALUE!</v>
      </c>
      <c r="ACP2" s="173" t="e" cm="1" vm="1">
        <f t="array" ref="ACP2">IF('Room Details'!$B763="OUT", _xlfn._xlws.FILTER(Room_Types!$D$2:$D$2508,Room_Types!$C$2:$C$2508=CONCATENATE('Room Details'!$B763,"_",'Room Details'!$I763)),_xlfn._xlws.FILTER($D$2:$D$2508,$C$2:$C$2508=(CONCATENATE('Establishment details'!$C$14,"_",'Room Details'!$I763))))</f>
        <v>#VALUE!</v>
      </c>
      <c r="ACQ2" s="173" t="e" cm="1" vm="1">
        <f t="array" ref="ACQ2">IF('Room Details'!$B764="OUT", _xlfn._xlws.FILTER(Room_Types!$D$2:$D$2508,Room_Types!$C$2:$C$2508=CONCATENATE('Room Details'!$B764,"_",'Room Details'!$I764)),_xlfn._xlws.FILTER($D$2:$D$2508,$C$2:$C$2508=(CONCATENATE('Establishment details'!$C$14,"_",'Room Details'!$I764))))</f>
        <v>#VALUE!</v>
      </c>
      <c r="ACR2" s="173" t="e" cm="1" vm="1">
        <f t="array" ref="ACR2">IF('Room Details'!$B765="OUT", _xlfn._xlws.FILTER(Room_Types!$D$2:$D$2508,Room_Types!$C$2:$C$2508=CONCATENATE('Room Details'!$B765,"_",'Room Details'!$I765)),_xlfn._xlws.FILTER($D$2:$D$2508,$C$2:$C$2508=(CONCATENATE('Establishment details'!$C$14,"_",'Room Details'!$I765))))</f>
        <v>#VALUE!</v>
      </c>
      <c r="ACS2" s="173" t="e" cm="1" vm="1">
        <f t="array" ref="ACS2">IF('Room Details'!$B766="OUT", _xlfn._xlws.FILTER(Room_Types!$D$2:$D$2508,Room_Types!$C$2:$C$2508=CONCATENATE('Room Details'!$B766,"_",'Room Details'!$I766)),_xlfn._xlws.FILTER($D$2:$D$2508,$C$2:$C$2508=(CONCATENATE('Establishment details'!$C$14,"_",'Room Details'!$I766))))</f>
        <v>#VALUE!</v>
      </c>
      <c r="ACT2" s="173" t="e" cm="1" vm="1">
        <f t="array" ref="ACT2">IF('Room Details'!$B767="OUT", _xlfn._xlws.FILTER(Room_Types!$D$2:$D$2508,Room_Types!$C$2:$C$2508=CONCATENATE('Room Details'!$B767,"_",'Room Details'!$I767)),_xlfn._xlws.FILTER($D$2:$D$2508,$C$2:$C$2508=(CONCATENATE('Establishment details'!$C$14,"_",'Room Details'!$I767))))</f>
        <v>#VALUE!</v>
      </c>
      <c r="ACU2" s="173" t="e" cm="1" vm="1">
        <f t="array" ref="ACU2">IF('Room Details'!$B768="OUT", _xlfn._xlws.FILTER(Room_Types!$D$2:$D$2508,Room_Types!$C$2:$C$2508=CONCATENATE('Room Details'!$B768,"_",'Room Details'!$I768)),_xlfn._xlws.FILTER($D$2:$D$2508,$C$2:$C$2508=(CONCATENATE('Establishment details'!$C$14,"_",'Room Details'!$I768))))</f>
        <v>#VALUE!</v>
      </c>
      <c r="ACV2" s="173" t="e" cm="1" vm="1">
        <f t="array" ref="ACV2">IF('Room Details'!$B769="OUT", _xlfn._xlws.FILTER(Room_Types!$D$2:$D$2508,Room_Types!$C$2:$C$2508=CONCATENATE('Room Details'!$B769,"_",'Room Details'!$I769)),_xlfn._xlws.FILTER($D$2:$D$2508,$C$2:$C$2508=(CONCATENATE('Establishment details'!$C$14,"_",'Room Details'!$I769))))</f>
        <v>#VALUE!</v>
      </c>
      <c r="ACW2" s="173" t="e" cm="1" vm="1">
        <f t="array" ref="ACW2">IF('Room Details'!$B770="OUT", _xlfn._xlws.FILTER(Room_Types!$D$2:$D$2508,Room_Types!$C$2:$C$2508=CONCATENATE('Room Details'!$B770,"_",'Room Details'!$I770)),_xlfn._xlws.FILTER($D$2:$D$2508,$C$2:$C$2508=(CONCATENATE('Establishment details'!$C$14,"_",'Room Details'!$I770))))</f>
        <v>#VALUE!</v>
      </c>
      <c r="ACX2" s="173" t="e" cm="1" vm="1">
        <f t="array" ref="ACX2">IF('Room Details'!$B771="OUT", _xlfn._xlws.FILTER(Room_Types!$D$2:$D$2508,Room_Types!$C$2:$C$2508=CONCATENATE('Room Details'!$B771,"_",'Room Details'!$I771)),_xlfn._xlws.FILTER($D$2:$D$2508,$C$2:$C$2508=(CONCATENATE('Establishment details'!$C$14,"_",'Room Details'!$I771))))</f>
        <v>#VALUE!</v>
      </c>
      <c r="ACY2" s="173" t="e" cm="1" vm="1">
        <f t="array" ref="ACY2">IF('Room Details'!$B772="OUT", _xlfn._xlws.FILTER(Room_Types!$D$2:$D$2508,Room_Types!$C$2:$C$2508=CONCATENATE('Room Details'!$B772,"_",'Room Details'!$I772)),_xlfn._xlws.FILTER($D$2:$D$2508,$C$2:$C$2508=(CONCATENATE('Establishment details'!$C$14,"_",'Room Details'!$I772))))</f>
        <v>#VALUE!</v>
      </c>
      <c r="ACZ2" s="173" t="e" cm="1" vm="1">
        <f t="array" ref="ACZ2">IF('Room Details'!$B773="OUT", _xlfn._xlws.FILTER(Room_Types!$D$2:$D$2508,Room_Types!$C$2:$C$2508=CONCATENATE('Room Details'!$B773,"_",'Room Details'!$I773)),_xlfn._xlws.FILTER($D$2:$D$2508,$C$2:$C$2508=(CONCATENATE('Establishment details'!$C$14,"_",'Room Details'!$I773))))</f>
        <v>#VALUE!</v>
      </c>
      <c r="ADA2" s="173" t="e" cm="1" vm="1">
        <f t="array" ref="ADA2">IF('Room Details'!$B774="OUT", _xlfn._xlws.FILTER(Room_Types!$D$2:$D$2508,Room_Types!$C$2:$C$2508=CONCATENATE('Room Details'!$B774,"_",'Room Details'!$I774)),_xlfn._xlws.FILTER($D$2:$D$2508,$C$2:$C$2508=(CONCATENATE('Establishment details'!$C$14,"_",'Room Details'!$I774))))</f>
        <v>#VALUE!</v>
      </c>
      <c r="ADB2" s="173" t="e" cm="1" vm="1">
        <f t="array" ref="ADB2">IF('Room Details'!$B775="OUT", _xlfn._xlws.FILTER(Room_Types!$D$2:$D$2508,Room_Types!$C$2:$C$2508=CONCATENATE('Room Details'!$B775,"_",'Room Details'!$I775)),_xlfn._xlws.FILTER($D$2:$D$2508,$C$2:$C$2508=(CONCATENATE('Establishment details'!$C$14,"_",'Room Details'!$I775))))</f>
        <v>#VALUE!</v>
      </c>
      <c r="ADC2" s="173" t="e" cm="1" vm="1">
        <f t="array" ref="ADC2">IF('Room Details'!$B776="OUT", _xlfn._xlws.FILTER(Room_Types!$D$2:$D$2508,Room_Types!$C$2:$C$2508=CONCATENATE('Room Details'!$B776,"_",'Room Details'!$I776)),_xlfn._xlws.FILTER($D$2:$D$2508,$C$2:$C$2508=(CONCATENATE('Establishment details'!$C$14,"_",'Room Details'!$I776))))</f>
        <v>#VALUE!</v>
      </c>
      <c r="ADD2" s="173" t="e" cm="1" vm="1">
        <f t="array" ref="ADD2">IF('Room Details'!$B777="OUT", _xlfn._xlws.FILTER(Room_Types!$D$2:$D$2508,Room_Types!$C$2:$C$2508=CONCATENATE('Room Details'!$B777,"_",'Room Details'!$I777)),_xlfn._xlws.FILTER($D$2:$D$2508,$C$2:$C$2508=(CONCATENATE('Establishment details'!$C$14,"_",'Room Details'!$I777))))</f>
        <v>#VALUE!</v>
      </c>
      <c r="ADE2" s="173" t="e" cm="1" vm="1">
        <f t="array" ref="ADE2">IF('Room Details'!$B778="OUT", _xlfn._xlws.FILTER(Room_Types!$D$2:$D$2508,Room_Types!$C$2:$C$2508=CONCATENATE('Room Details'!$B778,"_",'Room Details'!$I778)),_xlfn._xlws.FILTER($D$2:$D$2508,$C$2:$C$2508=(CONCATENATE('Establishment details'!$C$14,"_",'Room Details'!$I778))))</f>
        <v>#VALUE!</v>
      </c>
      <c r="ADF2" s="173" t="e" cm="1" vm="1">
        <f t="array" ref="ADF2">IF('Room Details'!$B779="OUT", _xlfn._xlws.FILTER(Room_Types!$D$2:$D$2508,Room_Types!$C$2:$C$2508=CONCATENATE('Room Details'!$B779,"_",'Room Details'!$I779)),_xlfn._xlws.FILTER($D$2:$D$2508,$C$2:$C$2508=(CONCATENATE('Establishment details'!$C$14,"_",'Room Details'!$I779))))</f>
        <v>#VALUE!</v>
      </c>
      <c r="ADG2" s="173" t="e" cm="1" vm="1">
        <f t="array" ref="ADG2">IF('Room Details'!$B780="OUT", _xlfn._xlws.FILTER(Room_Types!$D$2:$D$2508,Room_Types!$C$2:$C$2508=CONCATENATE('Room Details'!$B780,"_",'Room Details'!$I780)),_xlfn._xlws.FILTER($D$2:$D$2508,$C$2:$C$2508=(CONCATENATE('Establishment details'!$C$14,"_",'Room Details'!$I780))))</f>
        <v>#VALUE!</v>
      </c>
      <c r="ADH2" s="173" t="e" cm="1" vm="1">
        <f t="array" ref="ADH2">IF('Room Details'!$B781="OUT", _xlfn._xlws.FILTER(Room_Types!$D$2:$D$2508,Room_Types!$C$2:$C$2508=CONCATENATE('Room Details'!$B781,"_",'Room Details'!$I781)),_xlfn._xlws.FILTER($D$2:$D$2508,$C$2:$C$2508=(CONCATENATE('Establishment details'!$C$14,"_",'Room Details'!$I781))))</f>
        <v>#VALUE!</v>
      </c>
      <c r="ADI2" s="173" t="e" cm="1" vm="1">
        <f t="array" ref="ADI2">IF('Room Details'!$B782="OUT", _xlfn._xlws.FILTER(Room_Types!$D$2:$D$2508,Room_Types!$C$2:$C$2508=CONCATENATE('Room Details'!$B782,"_",'Room Details'!$I782)),_xlfn._xlws.FILTER($D$2:$D$2508,$C$2:$C$2508=(CONCATENATE('Establishment details'!$C$14,"_",'Room Details'!$I782))))</f>
        <v>#VALUE!</v>
      </c>
      <c r="ADJ2" s="173" t="e" cm="1" vm="1">
        <f t="array" ref="ADJ2">IF('Room Details'!$B783="OUT", _xlfn._xlws.FILTER(Room_Types!$D$2:$D$2508,Room_Types!$C$2:$C$2508=CONCATENATE('Room Details'!$B783,"_",'Room Details'!$I783)),_xlfn._xlws.FILTER($D$2:$D$2508,$C$2:$C$2508=(CONCATENATE('Establishment details'!$C$14,"_",'Room Details'!$I783))))</f>
        <v>#VALUE!</v>
      </c>
      <c r="ADK2" s="173" t="e" cm="1" vm="1">
        <f t="array" ref="ADK2">IF('Room Details'!$B784="OUT", _xlfn._xlws.FILTER(Room_Types!$D$2:$D$2508,Room_Types!$C$2:$C$2508=CONCATENATE('Room Details'!$B784,"_",'Room Details'!$I784)),_xlfn._xlws.FILTER($D$2:$D$2508,$C$2:$C$2508=(CONCATENATE('Establishment details'!$C$14,"_",'Room Details'!$I784))))</f>
        <v>#VALUE!</v>
      </c>
      <c r="ADL2" s="173" t="e" cm="1" vm="1">
        <f t="array" ref="ADL2">IF('Room Details'!$B785="OUT", _xlfn._xlws.FILTER(Room_Types!$D$2:$D$2508,Room_Types!$C$2:$C$2508=CONCATENATE('Room Details'!$B785,"_",'Room Details'!$I785)),_xlfn._xlws.FILTER($D$2:$D$2508,$C$2:$C$2508=(CONCATENATE('Establishment details'!$C$14,"_",'Room Details'!$I785))))</f>
        <v>#VALUE!</v>
      </c>
      <c r="ADM2" s="173" t="e" cm="1" vm="1">
        <f t="array" ref="ADM2">IF('Room Details'!$B786="OUT", _xlfn._xlws.FILTER(Room_Types!$D$2:$D$2508,Room_Types!$C$2:$C$2508=CONCATENATE('Room Details'!$B786,"_",'Room Details'!$I786)),_xlfn._xlws.FILTER($D$2:$D$2508,$C$2:$C$2508=(CONCATENATE('Establishment details'!$C$14,"_",'Room Details'!$I786))))</f>
        <v>#VALUE!</v>
      </c>
      <c r="ADN2" s="173" t="e" cm="1" vm="1">
        <f t="array" ref="ADN2">IF('Room Details'!$B787="OUT", _xlfn._xlws.FILTER(Room_Types!$D$2:$D$2508,Room_Types!$C$2:$C$2508=CONCATENATE('Room Details'!$B787,"_",'Room Details'!$I787)),_xlfn._xlws.FILTER($D$2:$D$2508,$C$2:$C$2508=(CONCATENATE('Establishment details'!$C$14,"_",'Room Details'!$I787))))</f>
        <v>#VALUE!</v>
      </c>
      <c r="ADO2" s="173" t="e" cm="1" vm="1">
        <f t="array" ref="ADO2">IF('Room Details'!$B788="OUT", _xlfn._xlws.FILTER(Room_Types!$D$2:$D$2508,Room_Types!$C$2:$C$2508=CONCATENATE('Room Details'!$B788,"_",'Room Details'!$I788)),_xlfn._xlws.FILTER($D$2:$D$2508,$C$2:$C$2508=(CONCATENATE('Establishment details'!$C$14,"_",'Room Details'!$I788))))</f>
        <v>#VALUE!</v>
      </c>
      <c r="ADP2" s="173" t="e" cm="1" vm="1">
        <f t="array" ref="ADP2">IF('Room Details'!$B789="OUT", _xlfn._xlws.FILTER(Room_Types!$D$2:$D$2508,Room_Types!$C$2:$C$2508=CONCATENATE('Room Details'!$B789,"_",'Room Details'!$I789)),_xlfn._xlws.FILTER($D$2:$D$2508,$C$2:$C$2508=(CONCATENATE('Establishment details'!$C$14,"_",'Room Details'!$I789))))</f>
        <v>#VALUE!</v>
      </c>
      <c r="ADQ2" s="173" t="e" cm="1" vm="1">
        <f t="array" ref="ADQ2">IF('Room Details'!$B790="OUT", _xlfn._xlws.FILTER(Room_Types!$D$2:$D$2508,Room_Types!$C$2:$C$2508=CONCATENATE('Room Details'!$B790,"_",'Room Details'!$I790)),_xlfn._xlws.FILTER($D$2:$D$2508,$C$2:$C$2508=(CONCATENATE('Establishment details'!$C$14,"_",'Room Details'!$I790))))</f>
        <v>#VALUE!</v>
      </c>
      <c r="ADR2" s="173" t="e" cm="1" vm="1">
        <f t="array" ref="ADR2">IF('Room Details'!$B791="OUT", _xlfn._xlws.FILTER(Room_Types!$D$2:$D$2508,Room_Types!$C$2:$C$2508=CONCATENATE('Room Details'!$B791,"_",'Room Details'!$I791)),_xlfn._xlws.FILTER($D$2:$D$2508,$C$2:$C$2508=(CONCATENATE('Establishment details'!$C$14,"_",'Room Details'!$I791))))</f>
        <v>#VALUE!</v>
      </c>
      <c r="ADS2" s="173" t="e" cm="1" vm="1">
        <f t="array" ref="ADS2">IF('Room Details'!$B792="OUT", _xlfn._xlws.FILTER(Room_Types!$D$2:$D$2508,Room_Types!$C$2:$C$2508=CONCATENATE('Room Details'!$B792,"_",'Room Details'!$I792)),_xlfn._xlws.FILTER($D$2:$D$2508,$C$2:$C$2508=(CONCATENATE('Establishment details'!$C$14,"_",'Room Details'!$I792))))</f>
        <v>#VALUE!</v>
      </c>
      <c r="ADT2" s="173" t="e" cm="1" vm="1">
        <f t="array" ref="ADT2">IF('Room Details'!$B793="OUT", _xlfn._xlws.FILTER(Room_Types!$D$2:$D$2508,Room_Types!$C$2:$C$2508=CONCATENATE('Room Details'!$B793,"_",'Room Details'!$I793)),_xlfn._xlws.FILTER($D$2:$D$2508,$C$2:$C$2508=(CONCATENATE('Establishment details'!$C$14,"_",'Room Details'!$I793))))</f>
        <v>#VALUE!</v>
      </c>
      <c r="ADU2" s="173" t="e" cm="1" vm="1">
        <f t="array" ref="ADU2">IF('Room Details'!$B794="OUT", _xlfn._xlws.FILTER(Room_Types!$D$2:$D$2508,Room_Types!$C$2:$C$2508=CONCATENATE('Room Details'!$B794,"_",'Room Details'!$I794)),_xlfn._xlws.FILTER($D$2:$D$2508,$C$2:$C$2508=(CONCATENATE('Establishment details'!$C$14,"_",'Room Details'!$I794))))</f>
        <v>#VALUE!</v>
      </c>
      <c r="ADV2" s="173" t="e" cm="1" vm="1">
        <f t="array" ref="ADV2">IF('Room Details'!$B795="OUT", _xlfn._xlws.FILTER(Room_Types!$D$2:$D$2508,Room_Types!$C$2:$C$2508=CONCATENATE('Room Details'!$B795,"_",'Room Details'!$I795)),_xlfn._xlws.FILTER($D$2:$D$2508,$C$2:$C$2508=(CONCATENATE('Establishment details'!$C$14,"_",'Room Details'!$I795))))</f>
        <v>#VALUE!</v>
      </c>
      <c r="ADW2" s="173" t="e" cm="1" vm="1">
        <f t="array" ref="ADW2">IF('Room Details'!$B796="OUT", _xlfn._xlws.FILTER(Room_Types!$D$2:$D$2508,Room_Types!$C$2:$C$2508=CONCATENATE('Room Details'!$B796,"_",'Room Details'!$I796)),_xlfn._xlws.FILTER($D$2:$D$2508,$C$2:$C$2508=(CONCATENATE('Establishment details'!$C$14,"_",'Room Details'!$I796))))</f>
        <v>#VALUE!</v>
      </c>
      <c r="ADX2" s="173" t="e" cm="1" vm="1">
        <f t="array" ref="ADX2">IF('Room Details'!$B797="OUT", _xlfn._xlws.FILTER(Room_Types!$D$2:$D$2508,Room_Types!$C$2:$C$2508=CONCATENATE('Room Details'!$B797,"_",'Room Details'!$I797)),_xlfn._xlws.FILTER($D$2:$D$2508,$C$2:$C$2508=(CONCATENATE('Establishment details'!$C$14,"_",'Room Details'!$I797))))</f>
        <v>#VALUE!</v>
      </c>
      <c r="ADY2" s="173" t="e" cm="1" vm="1">
        <f t="array" ref="ADY2">IF('Room Details'!$B798="OUT", _xlfn._xlws.FILTER(Room_Types!$D$2:$D$2508,Room_Types!$C$2:$C$2508=CONCATENATE('Room Details'!$B798,"_",'Room Details'!$I798)),_xlfn._xlws.FILTER($D$2:$D$2508,$C$2:$C$2508=(CONCATENATE('Establishment details'!$C$14,"_",'Room Details'!$I798))))</f>
        <v>#VALUE!</v>
      </c>
      <c r="ADZ2" s="173" t="e" cm="1" vm="1">
        <f t="array" ref="ADZ2">IF('Room Details'!$B799="OUT", _xlfn._xlws.FILTER(Room_Types!$D$2:$D$2508,Room_Types!$C$2:$C$2508=CONCATENATE('Room Details'!$B799,"_",'Room Details'!$I799)),_xlfn._xlws.FILTER($D$2:$D$2508,$C$2:$C$2508=(CONCATENATE('Establishment details'!$C$14,"_",'Room Details'!$I799))))</f>
        <v>#VALUE!</v>
      </c>
      <c r="AEA2" s="173" t="e" cm="1" vm="1">
        <f t="array" ref="AEA2">IF('Room Details'!$B800="OUT", _xlfn._xlws.FILTER(Room_Types!$D$2:$D$2508,Room_Types!$C$2:$C$2508=CONCATENATE('Room Details'!$B800,"_",'Room Details'!$I800)),_xlfn._xlws.FILTER($D$2:$D$2508,$C$2:$C$2508=(CONCATENATE('Establishment details'!$C$14,"_",'Room Details'!$I800))))</f>
        <v>#VALUE!</v>
      </c>
      <c r="AEB2" s="173" t="e" cm="1" vm="1">
        <f t="array" ref="AEB2">IF('Room Details'!$B801="OUT", _xlfn._xlws.FILTER(Room_Types!$D$2:$D$2508,Room_Types!$C$2:$C$2508=CONCATENATE('Room Details'!$B801,"_",'Room Details'!$I801)),_xlfn._xlws.FILTER($D$2:$D$2508,$C$2:$C$2508=(CONCATENATE('Establishment details'!$C$14,"_",'Room Details'!$I801))))</f>
        <v>#VALUE!</v>
      </c>
      <c r="AEC2" s="173" t="e" cm="1" vm="1">
        <f t="array" ref="AEC2">IF('Room Details'!$B802="OUT", _xlfn._xlws.FILTER(Room_Types!$D$2:$D$2508,Room_Types!$C$2:$C$2508=CONCATENATE('Room Details'!$B802,"_",'Room Details'!$I802)),_xlfn._xlws.FILTER($D$2:$D$2508,$C$2:$C$2508=(CONCATENATE('Establishment details'!$C$14,"_",'Room Details'!$I802))))</f>
        <v>#VALUE!</v>
      </c>
      <c r="AED2" s="173" t="e" cm="1" vm="1">
        <f t="array" ref="AED2">IF('Room Details'!$B803="OUT", _xlfn._xlws.FILTER(Room_Types!$D$2:$D$2508,Room_Types!$C$2:$C$2508=CONCATENATE('Room Details'!$B803,"_",'Room Details'!$I803)),_xlfn._xlws.FILTER($D$2:$D$2508,$C$2:$C$2508=(CONCATENATE('Establishment details'!$C$14,"_",'Room Details'!$I803))))</f>
        <v>#VALUE!</v>
      </c>
      <c r="AEE2" s="173" t="e" cm="1" vm="1">
        <f t="array" ref="AEE2">IF('Room Details'!$B804="OUT", _xlfn._xlws.FILTER(Room_Types!$D$2:$D$2508,Room_Types!$C$2:$C$2508=CONCATENATE('Room Details'!$B804,"_",'Room Details'!$I804)),_xlfn._xlws.FILTER($D$2:$D$2508,$C$2:$C$2508=(CONCATENATE('Establishment details'!$C$14,"_",'Room Details'!$I804))))</f>
        <v>#VALUE!</v>
      </c>
      <c r="AEF2" s="173" t="e" cm="1" vm="1">
        <f t="array" ref="AEF2">IF('Room Details'!$B805="OUT", _xlfn._xlws.FILTER(Room_Types!$D$2:$D$2508,Room_Types!$C$2:$C$2508=CONCATENATE('Room Details'!$B805,"_",'Room Details'!$I805)),_xlfn._xlws.FILTER($D$2:$D$2508,$C$2:$C$2508=(CONCATENATE('Establishment details'!$C$14,"_",'Room Details'!$I805))))</f>
        <v>#VALUE!</v>
      </c>
      <c r="AEG2" s="173" t="e" cm="1" vm="1">
        <f t="array" ref="AEG2">IF('Room Details'!$B806="OUT", _xlfn._xlws.FILTER(Room_Types!$D$2:$D$2508,Room_Types!$C$2:$C$2508=CONCATENATE('Room Details'!$B806,"_",'Room Details'!$I806)),_xlfn._xlws.FILTER($D$2:$D$2508,$C$2:$C$2508=(CONCATENATE('Establishment details'!$C$14,"_",'Room Details'!$I806))))</f>
        <v>#VALUE!</v>
      </c>
      <c r="AEH2" s="173" t="e" cm="1" vm="1">
        <f t="array" ref="AEH2">IF('Room Details'!$B807="OUT", _xlfn._xlws.FILTER(Room_Types!$D$2:$D$2508,Room_Types!$C$2:$C$2508=CONCATENATE('Room Details'!$B807,"_",'Room Details'!$I807)),_xlfn._xlws.FILTER($D$2:$D$2508,$C$2:$C$2508=(CONCATENATE('Establishment details'!$C$14,"_",'Room Details'!$I807))))</f>
        <v>#VALUE!</v>
      </c>
      <c r="AEI2" s="173" t="e" cm="1" vm="1">
        <f t="array" ref="AEI2">IF('Room Details'!$B808="OUT", _xlfn._xlws.FILTER(Room_Types!$D$2:$D$2508,Room_Types!$C$2:$C$2508=CONCATENATE('Room Details'!$B808,"_",'Room Details'!$I808)),_xlfn._xlws.FILTER($D$2:$D$2508,$C$2:$C$2508=(CONCATENATE('Establishment details'!$C$14,"_",'Room Details'!$I808))))</f>
        <v>#VALUE!</v>
      </c>
      <c r="AEJ2" s="173" t="e" cm="1" vm="1">
        <f t="array" ref="AEJ2">IF('Room Details'!$B809="OUT", _xlfn._xlws.FILTER(Room_Types!$D$2:$D$2508,Room_Types!$C$2:$C$2508=CONCATENATE('Room Details'!$B809,"_",'Room Details'!$I809)),_xlfn._xlws.FILTER($D$2:$D$2508,$C$2:$C$2508=(CONCATENATE('Establishment details'!$C$14,"_",'Room Details'!$I809))))</f>
        <v>#VALUE!</v>
      </c>
      <c r="AEK2" s="173" t="e" cm="1" vm="1">
        <f t="array" ref="AEK2">IF('Room Details'!$B810="OUT", _xlfn._xlws.FILTER(Room_Types!$D$2:$D$2508,Room_Types!$C$2:$C$2508=CONCATENATE('Room Details'!$B810,"_",'Room Details'!$I810)),_xlfn._xlws.FILTER($D$2:$D$2508,$C$2:$C$2508=(CONCATENATE('Establishment details'!$C$14,"_",'Room Details'!$I810))))</f>
        <v>#VALUE!</v>
      </c>
      <c r="AEL2" s="173" t="e" cm="1" vm="1">
        <f t="array" ref="AEL2">IF('Room Details'!$B811="OUT", _xlfn._xlws.FILTER(Room_Types!$D$2:$D$2508,Room_Types!$C$2:$C$2508=CONCATENATE('Room Details'!$B811,"_",'Room Details'!$I811)),_xlfn._xlws.FILTER($D$2:$D$2508,$C$2:$C$2508=(CONCATENATE('Establishment details'!$C$14,"_",'Room Details'!$I811))))</f>
        <v>#VALUE!</v>
      </c>
      <c r="AEM2" s="173" t="e" cm="1" vm="1">
        <f t="array" ref="AEM2">IF('Room Details'!$B812="OUT", _xlfn._xlws.FILTER(Room_Types!$D$2:$D$2508,Room_Types!$C$2:$C$2508=CONCATENATE('Room Details'!$B812,"_",'Room Details'!$I812)),_xlfn._xlws.FILTER($D$2:$D$2508,$C$2:$C$2508=(CONCATENATE('Establishment details'!$C$14,"_",'Room Details'!$I812))))</f>
        <v>#VALUE!</v>
      </c>
      <c r="AEN2" s="173" t="e" cm="1" vm="1">
        <f t="array" ref="AEN2">IF('Room Details'!$B813="OUT", _xlfn._xlws.FILTER(Room_Types!$D$2:$D$2508,Room_Types!$C$2:$C$2508=CONCATENATE('Room Details'!$B813,"_",'Room Details'!$I813)),_xlfn._xlws.FILTER($D$2:$D$2508,$C$2:$C$2508=(CONCATENATE('Establishment details'!$C$14,"_",'Room Details'!$I813))))</f>
        <v>#VALUE!</v>
      </c>
      <c r="AEO2" s="173" t="e" cm="1" vm="1">
        <f t="array" ref="AEO2">IF('Room Details'!$B814="OUT", _xlfn._xlws.FILTER(Room_Types!$D$2:$D$2508,Room_Types!$C$2:$C$2508=CONCATENATE('Room Details'!$B814,"_",'Room Details'!$I814)),_xlfn._xlws.FILTER($D$2:$D$2508,$C$2:$C$2508=(CONCATENATE('Establishment details'!$C$14,"_",'Room Details'!$I814))))</f>
        <v>#VALUE!</v>
      </c>
      <c r="AEP2" s="173" t="e" cm="1" vm="1">
        <f t="array" ref="AEP2">IF('Room Details'!$B815="OUT", _xlfn._xlws.FILTER(Room_Types!$D$2:$D$2508,Room_Types!$C$2:$C$2508=CONCATENATE('Room Details'!$B815,"_",'Room Details'!$I815)),_xlfn._xlws.FILTER($D$2:$D$2508,$C$2:$C$2508=(CONCATENATE('Establishment details'!$C$14,"_",'Room Details'!$I815))))</f>
        <v>#VALUE!</v>
      </c>
      <c r="AEQ2" s="173" t="e" cm="1" vm="1">
        <f t="array" ref="AEQ2">IF('Room Details'!$B816="OUT", _xlfn._xlws.FILTER(Room_Types!$D$2:$D$2508,Room_Types!$C$2:$C$2508=CONCATENATE('Room Details'!$B816,"_",'Room Details'!$I816)),_xlfn._xlws.FILTER($D$2:$D$2508,$C$2:$C$2508=(CONCATENATE('Establishment details'!$C$14,"_",'Room Details'!$I816))))</f>
        <v>#VALUE!</v>
      </c>
      <c r="AER2" s="173" t="e" cm="1" vm="1">
        <f t="array" ref="AER2">IF('Room Details'!$B817="OUT", _xlfn._xlws.FILTER(Room_Types!$D$2:$D$2508,Room_Types!$C$2:$C$2508=CONCATENATE('Room Details'!$B817,"_",'Room Details'!$I817)),_xlfn._xlws.FILTER($D$2:$D$2508,$C$2:$C$2508=(CONCATENATE('Establishment details'!$C$14,"_",'Room Details'!$I817))))</f>
        <v>#VALUE!</v>
      </c>
      <c r="AES2" s="173" t="e" cm="1" vm="1">
        <f t="array" ref="AES2">IF('Room Details'!$B818="OUT", _xlfn._xlws.FILTER(Room_Types!$D$2:$D$2508,Room_Types!$C$2:$C$2508=CONCATENATE('Room Details'!$B818,"_",'Room Details'!$I818)),_xlfn._xlws.FILTER($D$2:$D$2508,$C$2:$C$2508=(CONCATENATE('Establishment details'!$C$14,"_",'Room Details'!$I818))))</f>
        <v>#VALUE!</v>
      </c>
      <c r="AET2" s="173" t="e" cm="1" vm="1">
        <f t="array" ref="AET2">IF('Room Details'!$B819="OUT", _xlfn._xlws.FILTER(Room_Types!$D$2:$D$2508,Room_Types!$C$2:$C$2508=CONCATENATE('Room Details'!$B819,"_",'Room Details'!$I819)),_xlfn._xlws.FILTER($D$2:$D$2508,$C$2:$C$2508=(CONCATENATE('Establishment details'!$C$14,"_",'Room Details'!$I819))))</f>
        <v>#VALUE!</v>
      </c>
      <c r="AEU2" s="173" t="e" cm="1" vm="1">
        <f t="array" ref="AEU2">IF('Room Details'!$B820="OUT", _xlfn._xlws.FILTER(Room_Types!$D$2:$D$2508,Room_Types!$C$2:$C$2508=CONCATENATE('Room Details'!$B820,"_",'Room Details'!$I820)),_xlfn._xlws.FILTER($D$2:$D$2508,$C$2:$C$2508=(CONCATENATE('Establishment details'!$C$14,"_",'Room Details'!$I820))))</f>
        <v>#VALUE!</v>
      </c>
      <c r="AEV2" s="173" t="e" cm="1" vm="1">
        <f t="array" ref="AEV2">IF('Room Details'!$B821="OUT", _xlfn._xlws.FILTER(Room_Types!$D$2:$D$2508,Room_Types!$C$2:$C$2508=CONCATENATE('Room Details'!$B821,"_",'Room Details'!$I821)),_xlfn._xlws.FILTER($D$2:$D$2508,$C$2:$C$2508=(CONCATENATE('Establishment details'!$C$14,"_",'Room Details'!$I821))))</f>
        <v>#VALUE!</v>
      </c>
      <c r="AEW2" s="173" t="e" cm="1" vm="1">
        <f t="array" ref="AEW2">IF('Room Details'!$B822="OUT", _xlfn._xlws.FILTER(Room_Types!$D$2:$D$2508,Room_Types!$C$2:$C$2508=CONCATENATE('Room Details'!$B822,"_",'Room Details'!$I822)),_xlfn._xlws.FILTER($D$2:$D$2508,$C$2:$C$2508=(CONCATENATE('Establishment details'!$C$14,"_",'Room Details'!$I822))))</f>
        <v>#VALUE!</v>
      </c>
      <c r="AEX2" s="173" t="e" cm="1" vm="1">
        <f t="array" ref="AEX2">IF('Room Details'!$B823="OUT", _xlfn._xlws.FILTER(Room_Types!$D$2:$D$2508,Room_Types!$C$2:$C$2508=CONCATENATE('Room Details'!$B823,"_",'Room Details'!$I823)),_xlfn._xlws.FILTER($D$2:$D$2508,$C$2:$C$2508=(CONCATENATE('Establishment details'!$C$14,"_",'Room Details'!$I823))))</f>
        <v>#VALUE!</v>
      </c>
      <c r="AEY2" s="173" t="e" cm="1" vm="1">
        <f t="array" ref="AEY2">IF('Room Details'!$B824="OUT", _xlfn._xlws.FILTER(Room_Types!$D$2:$D$2508,Room_Types!$C$2:$C$2508=CONCATENATE('Room Details'!$B824,"_",'Room Details'!$I824)),_xlfn._xlws.FILTER($D$2:$D$2508,$C$2:$C$2508=(CONCATENATE('Establishment details'!$C$14,"_",'Room Details'!$I824))))</f>
        <v>#VALUE!</v>
      </c>
      <c r="AEZ2" s="173" t="e" cm="1" vm="1">
        <f t="array" ref="AEZ2">IF('Room Details'!$B825="OUT", _xlfn._xlws.FILTER(Room_Types!$D$2:$D$2508,Room_Types!$C$2:$C$2508=CONCATENATE('Room Details'!$B825,"_",'Room Details'!$I825)),_xlfn._xlws.FILTER($D$2:$D$2508,$C$2:$C$2508=(CONCATENATE('Establishment details'!$C$14,"_",'Room Details'!$I825))))</f>
        <v>#VALUE!</v>
      </c>
      <c r="AFA2" s="173" t="e" cm="1" vm="1">
        <f t="array" ref="AFA2">IF('Room Details'!$B826="OUT", _xlfn._xlws.FILTER(Room_Types!$D$2:$D$2508,Room_Types!$C$2:$C$2508=CONCATENATE('Room Details'!$B826,"_",'Room Details'!$I826)),_xlfn._xlws.FILTER($D$2:$D$2508,$C$2:$C$2508=(CONCATENATE('Establishment details'!$C$14,"_",'Room Details'!$I826))))</f>
        <v>#VALUE!</v>
      </c>
      <c r="AFB2" s="173" t="e" cm="1" vm="1">
        <f t="array" ref="AFB2">IF('Room Details'!$B827="OUT", _xlfn._xlws.FILTER(Room_Types!$D$2:$D$2508,Room_Types!$C$2:$C$2508=CONCATENATE('Room Details'!$B827,"_",'Room Details'!$I827)),_xlfn._xlws.FILTER($D$2:$D$2508,$C$2:$C$2508=(CONCATENATE('Establishment details'!$C$14,"_",'Room Details'!$I827))))</f>
        <v>#VALUE!</v>
      </c>
      <c r="AFC2" s="173" t="e" cm="1" vm="1">
        <f t="array" ref="AFC2">IF('Room Details'!$B828="OUT", _xlfn._xlws.FILTER(Room_Types!$D$2:$D$2508,Room_Types!$C$2:$C$2508=CONCATENATE('Room Details'!$B828,"_",'Room Details'!$I828)),_xlfn._xlws.FILTER($D$2:$D$2508,$C$2:$C$2508=(CONCATENATE('Establishment details'!$C$14,"_",'Room Details'!$I828))))</f>
        <v>#VALUE!</v>
      </c>
      <c r="AFD2" s="173" t="e" cm="1" vm="1">
        <f t="array" ref="AFD2">IF('Room Details'!$B829="OUT", _xlfn._xlws.FILTER(Room_Types!$D$2:$D$2508,Room_Types!$C$2:$C$2508=CONCATENATE('Room Details'!$B829,"_",'Room Details'!$I829)),_xlfn._xlws.FILTER($D$2:$D$2508,$C$2:$C$2508=(CONCATENATE('Establishment details'!$C$14,"_",'Room Details'!$I829))))</f>
        <v>#VALUE!</v>
      </c>
      <c r="AFE2" s="173" t="e" cm="1" vm="1">
        <f t="array" ref="AFE2">IF('Room Details'!$B830="OUT", _xlfn._xlws.FILTER(Room_Types!$D$2:$D$2508,Room_Types!$C$2:$C$2508=CONCATENATE('Room Details'!$B830,"_",'Room Details'!$I830)),_xlfn._xlws.FILTER($D$2:$D$2508,$C$2:$C$2508=(CONCATENATE('Establishment details'!$C$14,"_",'Room Details'!$I830))))</f>
        <v>#VALUE!</v>
      </c>
      <c r="AFF2" s="173" t="e" cm="1" vm="1">
        <f t="array" ref="AFF2">IF('Room Details'!$B831="OUT", _xlfn._xlws.FILTER(Room_Types!$D$2:$D$2508,Room_Types!$C$2:$C$2508=CONCATENATE('Room Details'!$B831,"_",'Room Details'!$I831)),_xlfn._xlws.FILTER($D$2:$D$2508,$C$2:$C$2508=(CONCATENATE('Establishment details'!$C$14,"_",'Room Details'!$I831))))</f>
        <v>#VALUE!</v>
      </c>
      <c r="AFG2" s="173" t="e" cm="1" vm="1">
        <f t="array" ref="AFG2">IF('Room Details'!$B832="OUT", _xlfn._xlws.FILTER(Room_Types!$D$2:$D$2508,Room_Types!$C$2:$C$2508=CONCATENATE('Room Details'!$B832,"_",'Room Details'!$I832)),_xlfn._xlws.FILTER($D$2:$D$2508,$C$2:$C$2508=(CONCATENATE('Establishment details'!$C$14,"_",'Room Details'!$I832))))</f>
        <v>#VALUE!</v>
      </c>
      <c r="AFH2" s="173" t="e" cm="1" vm="1">
        <f t="array" ref="AFH2">IF('Room Details'!$B833="OUT", _xlfn._xlws.FILTER(Room_Types!$D$2:$D$2508,Room_Types!$C$2:$C$2508=CONCATENATE('Room Details'!$B833,"_",'Room Details'!$I833)),_xlfn._xlws.FILTER($D$2:$D$2508,$C$2:$C$2508=(CONCATENATE('Establishment details'!$C$14,"_",'Room Details'!$I833))))</f>
        <v>#VALUE!</v>
      </c>
      <c r="AFI2" s="173" t="e" cm="1" vm="1">
        <f t="array" ref="AFI2">IF('Room Details'!$B834="OUT", _xlfn._xlws.FILTER(Room_Types!$D$2:$D$2508,Room_Types!$C$2:$C$2508=CONCATENATE('Room Details'!$B834,"_",'Room Details'!$I834)),_xlfn._xlws.FILTER($D$2:$D$2508,$C$2:$C$2508=(CONCATENATE('Establishment details'!$C$14,"_",'Room Details'!$I834))))</f>
        <v>#VALUE!</v>
      </c>
      <c r="AFJ2" s="173" t="e" cm="1" vm="1">
        <f t="array" ref="AFJ2">IF('Room Details'!$B835="OUT", _xlfn._xlws.FILTER(Room_Types!$D$2:$D$2508,Room_Types!$C$2:$C$2508=CONCATENATE('Room Details'!$B835,"_",'Room Details'!$I835)),_xlfn._xlws.FILTER($D$2:$D$2508,$C$2:$C$2508=(CONCATENATE('Establishment details'!$C$14,"_",'Room Details'!$I835))))</f>
        <v>#VALUE!</v>
      </c>
      <c r="AFK2" s="173" t="e" cm="1" vm="1">
        <f t="array" ref="AFK2">IF('Room Details'!$B836="OUT", _xlfn._xlws.FILTER(Room_Types!$D$2:$D$2508,Room_Types!$C$2:$C$2508=CONCATENATE('Room Details'!$B836,"_",'Room Details'!$I836)),_xlfn._xlws.FILTER($D$2:$D$2508,$C$2:$C$2508=(CONCATENATE('Establishment details'!$C$14,"_",'Room Details'!$I836))))</f>
        <v>#VALUE!</v>
      </c>
      <c r="AFL2" s="173" t="e" cm="1" vm="1">
        <f t="array" ref="AFL2">IF('Room Details'!$B837="OUT", _xlfn._xlws.FILTER(Room_Types!$D$2:$D$2508,Room_Types!$C$2:$C$2508=CONCATENATE('Room Details'!$B837,"_",'Room Details'!$I837)),_xlfn._xlws.FILTER($D$2:$D$2508,$C$2:$C$2508=(CONCATENATE('Establishment details'!$C$14,"_",'Room Details'!$I837))))</f>
        <v>#VALUE!</v>
      </c>
      <c r="AFM2" s="173" t="e" cm="1" vm="1">
        <f t="array" ref="AFM2">IF('Room Details'!$B838="OUT", _xlfn._xlws.FILTER(Room_Types!$D$2:$D$2508,Room_Types!$C$2:$C$2508=CONCATENATE('Room Details'!$B838,"_",'Room Details'!$I838)),_xlfn._xlws.FILTER($D$2:$D$2508,$C$2:$C$2508=(CONCATENATE('Establishment details'!$C$14,"_",'Room Details'!$I838))))</f>
        <v>#VALUE!</v>
      </c>
      <c r="AFN2" s="173" t="e" cm="1" vm="1">
        <f t="array" ref="AFN2">IF('Room Details'!$B839="OUT", _xlfn._xlws.FILTER(Room_Types!$D$2:$D$2508,Room_Types!$C$2:$C$2508=CONCATENATE('Room Details'!$B839,"_",'Room Details'!$I839)),_xlfn._xlws.FILTER($D$2:$D$2508,$C$2:$C$2508=(CONCATENATE('Establishment details'!$C$14,"_",'Room Details'!$I839))))</f>
        <v>#VALUE!</v>
      </c>
      <c r="AFO2" s="173" t="e" cm="1" vm="1">
        <f t="array" ref="AFO2">IF('Room Details'!$B840="OUT", _xlfn._xlws.FILTER(Room_Types!$D$2:$D$2508,Room_Types!$C$2:$C$2508=CONCATENATE('Room Details'!$B840,"_",'Room Details'!$I840)),_xlfn._xlws.FILTER($D$2:$D$2508,$C$2:$C$2508=(CONCATENATE('Establishment details'!$C$14,"_",'Room Details'!$I840))))</f>
        <v>#VALUE!</v>
      </c>
      <c r="AFP2" s="173" t="e" cm="1" vm="1">
        <f t="array" ref="AFP2">IF('Room Details'!$B841="OUT", _xlfn._xlws.FILTER(Room_Types!$D$2:$D$2508,Room_Types!$C$2:$C$2508=CONCATENATE('Room Details'!$B841,"_",'Room Details'!$I841)),_xlfn._xlws.FILTER($D$2:$D$2508,$C$2:$C$2508=(CONCATENATE('Establishment details'!$C$14,"_",'Room Details'!$I841))))</f>
        <v>#VALUE!</v>
      </c>
      <c r="AFQ2" s="173" t="e" cm="1" vm="1">
        <f t="array" ref="AFQ2">IF('Room Details'!$B842="OUT", _xlfn._xlws.FILTER(Room_Types!$D$2:$D$2508,Room_Types!$C$2:$C$2508=CONCATENATE('Room Details'!$B842,"_",'Room Details'!$I842)),_xlfn._xlws.FILTER($D$2:$D$2508,$C$2:$C$2508=(CONCATENATE('Establishment details'!$C$14,"_",'Room Details'!$I842))))</f>
        <v>#VALUE!</v>
      </c>
      <c r="AFR2" s="173" t="e" cm="1" vm="1">
        <f t="array" ref="AFR2">IF('Room Details'!$B843="OUT", _xlfn._xlws.FILTER(Room_Types!$D$2:$D$2508,Room_Types!$C$2:$C$2508=CONCATENATE('Room Details'!$B843,"_",'Room Details'!$I843)),_xlfn._xlws.FILTER($D$2:$D$2508,$C$2:$C$2508=(CONCATENATE('Establishment details'!$C$14,"_",'Room Details'!$I843))))</f>
        <v>#VALUE!</v>
      </c>
      <c r="AFS2" s="173" t="e" cm="1" vm="1">
        <f t="array" ref="AFS2">IF('Room Details'!$B844="OUT", _xlfn._xlws.FILTER(Room_Types!$D$2:$D$2508,Room_Types!$C$2:$C$2508=CONCATENATE('Room Details'!$B844,"_",'Room Details'!$I844)),_xlfn._xlws.FILTER($D$2:$D$2508,$C$2:$C$2508=(CONCATENATE('Establishment details'!$C$14,"_",'Room Details'!$I844))))</f>
        <v>#VALUE!</v>
      </c>
      <c r="AFT2" s="173" t="e" cm="1" vm="1">
        <f t="array" ref="AFT2">IF('Room Details'!$B845="OUT", _xlfn._xlws.FILTER(Room_Types!$D$2:$D$2508,Room_Types!$C$2:$C$2508=CONCATENATE('Room Details'!$B845,"_",'Room Details'!$I845)),_xlfn._xlws.FILTER($D$2:$D$2508,$C$2:$C$2508=(CONCATENATE('Establishment details'!$C$14,"_",'Room Details'!$I845))))</f>
        <v>#VALUE!</v>
      </c>
      <c r="AFU2" s="173" t="e" cm="1" vm="1">
        <f t="array" ref="AFU2">IF('Room Details'!$B846="OUT", _xlfn._xlws.FILTER(Room_Types!$D$2:$D$2508,Room_Types!$C$2:$C$2508=CONCATENATE('Room Details'!$B846,"_",'Room Details'!$I846)),_xlfn._xlws.FILTER($D$2:$D$2508,$C$2:$C$2508=(CONCATENATE('Establishment details'!$C$14,"_",'Room Details'!$I846))))</f>
        <v>#VALUE!</v>
      </c>
      <c r="AFV2" s="173" t="e" cm="1" vm="1">
        <f t="array" ref="AFV2">IF('Room Details'!$B847="OUT", _xlfn._xlws.FILTER(Room_Types!$D$2:$D$2508,Room_Types!$C$2:$C$2508=CONCATENATE('Room Details'!$B847,"_",'Room Details'!$I847)),_xlfn._xlws.FILTER($D$2:$D$2508,$C$2:$C$2508=(CONCATENATE('Establishment details'!$C$14,"_",'Room Details'!$I847))))</f>
        <v>#VALUE!</v>
      </c>
      <c r="AFW2" s="173" t="e" cm="1" vm="1">
        <f t="array" ref="AFW2">IF('Room Details'!$B848="OUT", _xlfn._xlws.FILTER(Room_Types!$D$2:$D$2508,Room_Types!$C$2:$C$2508=CONCATENATE('Room Details'!$B848,"_",'Room Details'!$I848)),_xlfn._xlws.FILTER($D$2:$D$2508,$C$2:$C$2508=(CONCATENATE('Establishment details'!$C$14,"_",'Room Details'!$I848))))</f>
        <v>#VALUE!</v>
      </c>
      <c r="AFX2" s="173" t="e" cm="1" vm="1">
        <f t="array" ref="AFX2">IF('Room Details'!$B849="OUT", _xlfn._xlws.FILTER(Room_Types!$D$2:$D$2508,Room_Types!$C$2:$C$2508=CONCATENATE('Room Details'!$B849,"_",'Room Details'!$I849)),_xlfn._xlws.FILTER($D$2:$D$2508,$C$2:$C$2508=(CONCATENATE('Establishment details'!$C$14,"_",'Room Details'!$I849))))</f>
        <v>#VALUE!</v>
      </c>
      <c r="AFY2" s="173" t="e" cm="1" vm="1">
        <f t="array" ref="AFY2">IF('Room Details'!$B850="OUT", _xlfn._xlws.FILTER(Room_Types!$D$2:$D$2508,Room_Types!$C$2:$C$2508=CONCATENATE('Room Details'!$B850,"_",'Room Details'!$I850)),_xlfn._xlws.FILTER($D$2:$D$2508,$C$2:$C$2508=(CONCATENATE('Establishment details'!$C$14,"_",'Room Details'!$I850))))</f>
        <v>#VALUE!</v>
      </c>
      <c r="AFZ2" s="173" t="e" cm="1" vm="1">
        <f t="array" ref="AFZ2">IF('Room Details'!$B851="OUT", _xlfn._xlws.FILTER(Room_Types!$D$2:$D$2508,Room_Types!$C$2:$C$2508=CONCATENATE('Room Details'!$B851,"_",'Room Details'!$I851)),_xlfn._xlws.FILTER($D$2:$D$2508,$C$2:$C$2508=(CONCATENATE('Establishment details'!$C$14,"_",'Room Details'!$I851))))</f>
        <v>#VALUE!</v>
      </c>
      <c r="AGA2" s="173" t="e" cm="1" vm="1">
        <f t="array" ref="AGA2">IF('Room Details'!$B852="OUT", _xlfn._xlws.FILTER(Room_Types!$D$2:$D$2508,Room_Types!$C$2:$C$2508=CONCATENATE('Room Details'!$B852,"_",'Room Details'!$I852)),_xlfn._xlws.FILTER($D$2:$D$2508,$C$2:$C$2508=(CONCATENATE('Establishment details'!$C$14,"_",'Room Details'!$I852))))</f>
        <v>#VALUE!</v>
      </c>
      <c r="AGB2" s="173" t="e" cm="1" vm="1">
        <f t="array" ref="AGB2">IF('Room Details'!$B853="OUT", _xlfn._xlws.FILTER(Room_Types!$D$2:$D$2508,Room_Types!$C$2:$C$2508=CONCATENATE('Room Details'!$B853,"_",'Room Details'!$I853)),_xlfn._xlws.FILTER($D$2:$D$2508,$C$2:$C$2508=(CONCATENATE('Establishment details'!$C$14,"_",'Room Details'!$I853))))</f>
        <v>#VALUE!</v>
      </c>
      <c r="AGC2" s="173" t="e" cm="1" vm="1">
        <f t="array" ref="AGC2">IF('Room Details'!$B854="OUT", _xlfn._xlws.FILTER(Room_Types!$D$2:$D$2508,Room_Types!$C$2:$C$2508=CONCATENATE('Room Details'!$B854,"_",'Room Details'!$I854)),_xlfn._xlws.FILTER($D$2:$D$2508,$C$2:$C$2508=(CONCATENATE('Establishment details'!$C$14,"_",'Room Details'!$I854))))</f>
        <v>#VALUE!</v>
      </c>
      <c r="AGD2" s="173" t="e" cm="1" vm="1">
        <f t="array" ref="AGD2">IF('Room Details'!$B855="OUT", _xlfn._xlws.FILTER(Room_Types!$D$2:$D$2508,Room_Types!$C$2:$C$2508=CONCATENATE('Room Details'!$B855,"_",'Room Details'!$I855)),_xlfn._xlws.FILTER($D$2:$D$2508,$C$2:$C$2508=(CONCATENATE('Establishment details'!$C$14,"_",'Room Details'!$I855))))</f>
        <v>#VALUE!</v>
      </c>
      <c r="AGE2" s="173" t="e" cm="1" vm="1">
        <f t="array" ref="AGE2">IF('Room Details'!$B856="OUT", _xlfn._xlws.FILTER(Room_Types!$D$2:$D$2508,Room_Types!$C$2:$C$2508=CONCATENATE('Room Details'!$B856,"_",'Room Details'!$I856)),_xlfn._xlws.FILTER($D$2:$D$2508,$C$2:$C$2508=(CONCATENATE('Establishment details'!$C$14,"_",'Room Details'!$I856))))</f>
        <v>#VALUE!</v>
      </c>
      <c r="AGF2" s="173" t="e" cm="1" vm="1">
        <f t="array" ref="AGF2">IF('Room Details'!$B857="OUT", _xlfn._xlws.FILTER(Room_Types!$D$2:$D$2508,Room_Types!$C$2:$C$2508=CONCATENATE('Room Details'!$B857,"_",'Room Details'!$I857)),_xlfn._xlws.FILTER($D$2:$D$2508,$C$2:$C$2508=(CONCATENATE('Establishment details'!$C$14,"_",'Room Details'!$I857))))</f>
        <v>#VALUE!</v>
      </c>
      <c r="AGG2" s="173" t="e" cm="1" vm="1">
        <f t="array" ref="AGG2">IF('Room Details'!$B858="OUT", _xlfn._xlws.FILTER(Room_Types!$D$2:$D$2508,Room_Types!$C$2:$C$2508=CONCATENATE('Room Details'!$B858,"_",'Room Details'!$I858)),_xlfn._xlws.FILTER($D$2:$D$2508,$C$2:$C$2508=(CONCATENATE('Establishment details'!$C$14,"_",'Room Details'!$I858))))</f>
        <v>#VALUE!</v>
      </c>
      <c r="AGH2" s="173" t="e" cm="1" vm="1">
        <f t="array" ref="AGH2">IF('Room Details'!$B859="OUT", _xlfn._xlws.FILTER(Room_Types!$D$2:$D$2508,Room_Types!$C$2:$C$2508=CONCATENATE('Room Details'!$B859,"_",'Room Details'!$I859)),_xlfn._xlws.FILTER($D$2:$D$2508,$C$2:$C$2508=(CONCATENATE('Establishment details'!$C$14,"_",'Room Details'!$I859))))</f>
        <v>#VALUE!</v>
      </c>
      <c r="AGI2" s="173" t="e" cm="1" vm="1">
        <f t="array" ref="AGI2">IF('Room Details'!$B860="OUT", _xlfn._xlws.FILTER(Room_Types!$D$2:$D$2508,Room_Types!$C$2:$C$2508=CONCATENATE('Room Details'!$B860,"_",'Room Details'!$I860)),_xlfn._xlws.FILTER($D$2:$D$2508,$C$2:$C$2508=(CONCATENATE('Establishment details'!$C$14,"_",'Room Details'!$I860))))</f>
        <v>#VALUE!</v>
      </c>
      <c r="AGJ2" s="173" t="e" cm="1" vm="1">
        <f t="array" ref="AGJ2">IF('Room Details'!$B861="OUT", _xlfn._xlws.FILTER(Room_Types!$D$2:$D$2508,Room_Types!$C$2:$C$2508=CONCATENATE('Room Details'!$B861,"_",'Room Details'!$I861)),_xlfn._xlws.FILTER($D$2:$D$2508,$C$2:$C$2508=(CONCATENATE('Establishment details'!$C$14,"_",'Room Details'!$I861))))</f>
        <v>#VALUE!</v>
      </c>
      <c r="AGK2" s="173" t="e" cm="1" vm="1">
        <f t="array" ref="AGK2">IF('Room Details'!$B862="OUT", _xlfn._xlws.FILTER(Room_Types!$D$2:$D$2508,Room_Types!$C$2:$C$2508=CONCATENATE('Room Details'!$B862,"_",'Room Details'!$I862)),_xlfn._xlws.FILTER($D$2:$D$2508,$C$2:$C$2508=(CONCATENATE('Establishment details'!$C$14,"_",'Room Details'!$I862))))</f>
        <v>#VALUE!</v>
      </c>
      <c r="AGL2" s="173" t="e" cm="1" vm="1">
        <f t="array" ref="AGL2">IF('Room Details'!$B863="OUT", _xlfn._xlws.FILTER(Room_Types!$D$2:$D$2508,Room_Types!$C$2:$C$2508=CONCATENATE('Room Details'!$B863,"_",'Room Details'!$I863)),_xlfn._xlws.FILTER($D$2:$D$2508,$C$2:$C$2508=(CONCATENATE('Establishment details'!$C$14,"_",'Room Details'!$I863))))</f>
        <v>#VALUE!</v>
      </c>
      <c r="AGM2" s="173" t="e" cm="1" vm="1">
        <f t="array" ref="AGM2">IF('Room Details'!$B864="OUT", _xlfn._xlws.FILTER(Room_Types!$D$2:$D$2508,Room_Types!$C$2:$C$2508=CONCATENATE('Room Details'!$B864,"_",'Room Details'!$I864)),_xlfn._xlws.FILTER($D$2:$D$2508,$C$2:$C$2508=(CONCATENATE('Establishment details'!$C$14,"_",'Room Details'!$I864))))</f>
        <v>#VALUE!</v>
      </c>
      <c r="AGN2" s="173" t="e" cm="1" vm="1">
        <f t="array" ref="AGN2">IF('Room Details'!$B865="OUT", _xlfn._xlws.FILTER(Room_Types!$D$2:$D$2508,Room_Types!$C$2:$C$2508=CONCATENATE('Room Details'!$B865,"_",'Room Details'!$I865)),_xlfn._xlws.FILTER($D$2:$D$2508,$C$2:$C$2508=(CONCATENATE('Establishment details'!$C$14,"_",'Room Details'!$I865))))</f>
        <v>#VALUE!</v>
      </c>
      <c r="AGO2" s="173" t="e" cm="1" vm="1">
        <f t="array" ref="AGO2">IF('Room Details'!$B866="OUT", _xlfn._xlws.FILTER(Room_Types!$D$2:$D$2508,Room_Types!$C$2:$C$2508=CONCATENATE('Room Details'!$B866,"_",'Room Details'!$I866)),_xlfn._xlws.FILTER($D$2:$D$2508,$C$2:$C$2508=(CONCATENATE('Establishment details'!$C$14,"_",'Room Details'!$I866))))</f>
        <v>#VALUE!</v>
      </c>
      <c r="AGP2" s="173" t="e" cm="1" vm="1">
        <f t="array" ref="AGP2">IF('Room Details'!$B867="OUT", _xlfn._xlws.FILTER(Room_Types!$D$2:$D$2508,Room_Types!$C$2:$C$2508=CONCATENATE('Room Details'!$B867,"_",'Room Details'!$I867)),_xlfn._xlws.FILTER($D$2:$D$2508,$C$2:$C$2508=(CONCATENATE('Establishment details'!$C$14,"_",'Room Details'!$I867))))</f>
        <v>#VALUE!</v>
      </c>
      <c r="AGQ2" s="173" t="e" cm="1" vm="1">
        <f t="array" ref="AGQ2">IF('Room Details'!$B868="OUT", _xlfn._xlws.FILTER(Room_Types!$D$2:$D$2508,Room_Types!$C$2:$C$2508=CONCATENATE('Room Details'!$B868,"_",'Room Details'!$I868)),_xlfn._xlws.FILTER($D$2:$D$2508,$C$2:$C$2508=(CONCATENATE('Establishment details'!$C$14,"_",'Room Details'!$I868))))</f>
        <v>#VALUE!</v>
      </c>
      <c r="AGR2" s="173" t="e" cm="1" vm="1">
        <f t="array" ref="AGR2">IF('Room Details'!$B869="OUT", _xlfn._xlws.FILTER(Room_Types!$D$2:$D$2508,Room_Types!$C$2:$C$2508=CONCATENATE('Room Details'!$B869,"_",'Room Details'!$I869)),_xlfn._xlws.FILTER($D$2:$D$2508,$C$2:$C$2508=(CONCATENATE('Establishment details'!$C$14,"_",'Room Details'!$I869))))</f>
        <v>#VALUE!</v>
      </c>
      <c r="AGS2" s="173" t="e" cm="1" vm="1">
        <f t="array" ref="AGS2">IF('Room Details'!$B870="OUT", _xlfn._xlws.FILTER(Room_Types!$D$2:$D$2508,Room_Types!$C$2:$C$2508=CONCATENATE('Room Details'!$B870,"_",'Room Details'!$I870)),_xlfn._xlws.FILTER($D$2:$D$2508,$C$2:$C$2508=(CONCATENATE('Establishment details'!$C$14,"_",'Room Details'!$I870))))</f>
        <v>#VALUE!</v>
      </c>
      <c r="AGT2" s="173" t="e" cm="1" vm="1">
        <f t="array" ref="AGT2">IF('Room Details'!$B871="OUT", _xlfn._xlws.FILTER(Room_Types!$D$2:$D$2508,Room_Types!$C$2:$C$2508=CONCATENATE('Room Details'!$B871,"_",'Room Details'!$I871)),_xlfn._xlws.FILTER($D$2:$D$2508,$C$2:$C$2508=(CONCATENATE('Establishment details'!$C$14,"_",'Room Details'!$I871))))</f>
        <v>#VALUE!</v>
      </c>
      <c r="AGU2" s="173" t="e" cm="1" vm="1">
        <f t="array" ref="AGU2">IF('Room Details'!$B872="OUT", _xlfn._xlws.FILTER(Room_Types!$D$2:$D$2508,Room_Types!$C$2:$C$2508=CONCATENATE('Room Details'!$B872,"_",'Room Details'!$I872)),_xlfn._xlws.FILTER($D$2:$D$2508,$C$2:$C$2508=(CONCATENATE('Establishment details'!$C$14,"_",'Room Details'!$I872))))</f>
        <v>#VALUE!</v>
      </c>
      <c r="AGV2" s="173" t="e" cm="1" vm="1">
        <f t="array" ref="AGV2">IF('Room Details'!$B873="OUT", _xlfn._xlws.FILTER(Room_Types!$D$2:$D$2508,Room_Types!$C$2:$C$2508=CONCATENATE('Room Details'!$B873,"_",'Room Details'!$I873)),_xlfn._xlws.FILTER($D$2:$D$2508,$C$2:$C$2508=(CONCATENATE('Establishment details'!$C$14,"_",'Room Details'!$I873))))</f>
        <v>#VALUE!</v>
      </c>
      <c r="AGW2" s="173" t="e" cm="1" vm="1">
        <f t="array" ref="AGW2">IF('Room Details'!$B874="OUT", _xlfn._xlws.FILTER(Room_Types!$D$2:$D$2508,Room_Types!$C$2:$C$2508=CONCATENATE('Room Details'!$B874,"_",'Room Details'!$I874)),_xlfn._xlws.FILTER($D$2:$D$2508,$C$2:$C$2508=(CONCATENATE('Establishment details'!$C$14,"_",'Room Details'!$I874))))</f>
        <v>#VALUE!</v>
      </c>
      <c r="AGX2" s="173" t="e" cm="1" vm="1">
        <f t="array" ref="AGX2">IF('Room Details'!$B875="OUT", _xlfn._xlws.FILTER(Room_Types!$D$2:$D$2508,Room_Types!$C$2:$C$2508=CONCATENATE('Room Details'!$B875,"_",'Room Details'!$I875)),_xlfn._xlws.FILTER($D$2:$D$2508,$C$2:$C$2508=(CONCATENATE('Establishment details'!$C$14,"_",'Room Details'!$I875))))</f>
        <v>#VALUE!</v>
      </c>
      <c r="AGY2" s="173" t="e" cm="1" vm="1">
        <f t="array" ref="AGY2">IF('Room Details'!$B876="OUT", _xlfn._xlws.FILTER(Room_Types!$D$2:$D$2508,Room_Types!$C$2:$C$2508=CONCATENATE('Room Details'!$B876,"_",'Room Details'!$I876)),_xlfn._xlws.FILTER($D$2:$D$2508,$C$2:$C$2508=(CONCATENATE('Establishment details'!$C$14,"_",'Room Details'!$I876))))</f>
        <v>#VALUE!</v>
      </c>
      <c r="AGZ2" s="173" t="e" cm="1" vm="1">
        <f t="array" ref="AGZ2">IF('Room Details'!$B877="OUT", _xlfn._xlws.FILTER(Room_Types!$D$2:$D$2508,Room_Types!$C$2:$C$2508=CONCATENATE('Room Details'!$B877,"_",'Room Details'!$I877)),_xlfn._xlws.FILTER($D$2:$D$2508,$C$2:$C$2508=(CONCATENATE('Establishment details'!$C$14,"_",'Room Details'!$I877))))</f>
        <v>#VALUE!</v>
      </c>
      <c r="AHA2" s="173" t="e" cm="1" vm="1">
        <f t="array" ref="AHA2">IF('Room Details'!$B878="OUT", _xlfn._xlws.FILTER(Room_Types!$D$2:$D$2508,Room_Types!$C$2:$C$2508=CONCATENATE('Room Details'!$B878,"_",'Room Details'!$I878)),_xlfn._xlws.FILTER($D$2:$D$2508,$C$2:$C$2508=(CONCATENATE('Establishment details'!$C$14,"_",'Room Details'!$I878))))</f>
        <v>#VALUE!</v>
      </c>
      <c r="AHB2" s="173" t="e" cm="1" vm="1">
        <f t="array" ref="AHB2">IF('Room Details'!$B879="OUT", _xlfn._xlws.FILTER(Room_Types!$D$2:$D$2508,Room_Types!$C$2:$C$2508=CONCATENATE('Room Details'!$B879,"_",'Room Details'!$I879)),_xlfn._xlws.FILTER($D$2:$D$2508,$C$2:$C$2508=(CONCATENATE('Establishment details'!$C$14,"_",'Room Details'!$I879))))</f>
        <v>#VALUE!</v>
      </c>
      <c r="AHC2" s="173" t="e" cm="1" vm="1">
        <f t="array" ref="AHC2">IF('Room Details'!$B880="OUT", _xlfn._xlws.FILTER(Room_Types!$D$2:$D$2508,Room_Types!$C$2:$C$2508=CONCATENATE('Room Details'!$B880,"_",'Room Details'!$I880)),_xlfn._xlws.FILTER($D$2:$D$2508,$C$2:$C$2508=(CONCATENATE('Establishment details'!$C$14,"_",'Room Details'!$I880))))</f>
        <v>#VALUE!</v>
      </c>
      <c r="AHD2" s="173" t="e" cm="1" vm="1">
        <f t="array" ref="AHD2">IF('Room Details'!$B881="OUT", _xlfn._xlws.FILTER(Room_Types!$D$2:$D$2508,Room_Types!$C$2:$C$2508=CONCATENATE('Room Details'!$B881,"_",'Room Details'!$I881)),_xlfn._xlws.FILTER($D$2:$D$2508,$C$2:$C$2508=(CONCATENATE('Establishment details'!$C$14,"_",'Room Details'!$I881))))</f>
        <v>#VALUE!</v>
      </c>
      <c r="AHE2" s="173" t="e" cm="1" vm="1">
        <f t="array" ref="AHE2">IF('Room Details'!$B882="OUT", _xlfn._xlws.FILTER(Room_Types!$D$2:$D$2508,Room_Types!$C$2:$C$2508=CONCATENATE('Room Details'!$B882,"_",'Room Details'!$I882)),_xlfn._xlws.FILTER($D$2:$D$2508,$C$2:$C$2508=(CONCATENATE('Establishment details'!$C$14,"_",'Room Details'!$I882))))</f>
        <v>#VALUE!</v>
      </c>
      <c r="AHF2" s="173" t="e" cm="1" vm="1">
        <f t="array" ref="AHF2">IF('Room Details'!$B883="OUT", _xlfn._xlws.FILTER(Room_Types!$D$2:$D$2508,Room_Types!$C$2:$C$2508=CONCATENATE('Room Details'!$B883,"_",'Room Details'!$I883)),_xlfn._xlws.FILTER($D$2:$D$2508,$C$2:$C$2508=(CONCATENATE('Establishment details'!$C$14,"_",'Room Details'!$I883))))</f>
        <v>#VALUE!</v>
      </c>
      <c r="AHG2" s="173" t="e" cm="1" vm="1">
        <f t="array" ref="AHG2">IF('Room Details'!$B884="OUT", _xlfn._xlws.FILTER(Room_Types!$D$2:$D$2508,Room_Types!$C$2:$C$2508=CONCATENATE('Room Details'!$B884,"_",'Room Details'!$I884)),_xlfn._xlws.FILTER($D$2:$D$2508,$C$2:$C$2508=(CONCATENATE('Establishment details'!$C$14,"_",'Room Details'!$I884))))</f>
        <v>#VALUE!</v>
      </c>
      <c r="AHH2" s="173" t="e" cm="1" vm="1">
        <f t="array" ref="AHH2">IF('Room Details'!$B885="OUT", _xlfn._xlws.FILTER(Room_Types!$D$2:$D$2508,Room_Types!$C$2:$C$2508=CONCATENATE('Room Details'!$B885,"_",'Room Details'!$I885)),_xlfn._xlws.FILTER($D$2:$D$2508,$C$2:$C$2508=(CONCATENATE('Establishment details'!$C$14,"_",'Room Details'!$I885))))</f>
        <v>#VALUE!</v>
      </c>
      <c r="AHI2" s="173" t="e" cm="1" vm="1">
        <f t="array" ref="AHI2">IF('Room Details'!$B886="OUT", _xlfn._xlws.FILTER(Room_Types!$D$2:$D$2508,Room_Types!$C$2:$C$2508=CONCATENATE('Room Details'!$B886,"_",'Room Details'!$I886)),_xlfn._xlws.FILTER($D$2:$D$2508,$C$2:$C$2508=(CONCATENATE('Establishment details'!$C$14,"_",'Room Details'!$I886))))</f>
        <v>#VALUE!</v>
      </c>
      <c r="AHJ2" s="173" t="e" cm="1" vm="1">
        <f t="array" ref="AHJ2">IF('Room Details'!$B887="OUT", _xlfn._xlws.FILTER(Room_Types!$D$2:$D$2508,Room_Types!$C$2:$C$2508=CONCATENATE('Room Details'!$B887,"_",'Room Details'!$I887)),_xlfn._xlws.FILTER($D$2:$D$2508,$C$2:$C$2508=(CONCATENATE('Establishment details'!$C$14,"_",'Room Details'!$I887))))</f>
        <v>#VALUE!</v>
      </c>
      <c r="AHK2" s="173" t="e" cm="1" vm="1">
        <f t="array" ref="AHK2">IF('Room Details'!$B888="OUT", _xlfn._xlws.FILTER(Room_Types!$D$2:$D$2508,Room_Types!$C$2:$C$2508=CONCATENATE('Room Details'!$B888,"_",'Room Details'!$I888)),_xlfn._xlws.FILTER($D$2:$D$2508,$C$2:$C$2508=(CONCATENATE('Establishment details'!$C$14,"_",'Room Details'!$I888))))</f>
        <v>#VALUE!</v>
      </c>
      <c r="AHL2" s="173" t="e" cm="1" vm="1">
        <f t="array" ref="AHL2">IF('Room Details'!$B889="OUT", _xlfn._xlws.FILTER(Room_Types!$D$2:$D$2508,Room_Types!$C$2:$C$2508=CONCATENATE('Room Details'!$B889,"_",'Room Details'!$I889)),_xlfn._xlws.FILTER($D$2:$D$2508,$C$2:$C$2508=(CONCATENATE('Establishment details'!$C$14,"_",'Room Details'!$I889))))</f>
        <v>#VALUE!</v>
      </c>
      <c r="AHM2" s="173" t="e" cm="1" vm="1">
        <f t="array" ref="AHM2">IF('Room Details'!$B890="OUT", _xlfn._xlws.FILTER(Room_Types!$D$2:$D$2508,Room_Types!$C$2:$C$2508=CONCATENATE('Room Details'!$B890,"_",'Room Details'!$I890)),_xlfn._xlws.FILTER($D$2:$D$2508,$C$2:$C$2508=(CONCATENATE('Establishment details'!$C$14,"_",'Room Details'!$I890))))</f>
        <v>#VALUE!</v>
      </c>
      <c r="AHN2" s="173" t="e" cm="1" vm="1">
        <f t="array" ref="AHN2">IF('Room Details'!$B891="OUT", _xlfn._xlws.FILTER(Room_Types!$D$2:$D$2508,Room_Types!$C$2:$C$2508=CONCATENATE('Room Details'!$B891,"_",'Room Details'!$I891)),_xlfn._xlws.FILTER($D$2:$D$2508,$C$2:$C$2508=(CONCATENATE('Establishment details'!$C$14,"_",'Room Details'!$I891))))</f>
        <v>#VALUE!</v>
      </c>
      <c r="AHO2" s="173" t="e" cm="1" vm="1">
        <f t="array" ref="AHO2">IF('Room Details'!$B892="OUT", _xlfn._xlws.FILTER(Room_Types!$D$2:$D$2508,Room_Types!$C$2:$C$2508=CONCATENATE('Room Details'!$B892,"_",'Room Details'!$I892)),_xlfn._xlws.FILTER($D$2:$D$2508,$C$2:$C$2508=(CONCATENATE('Establishment details'!$C$14,"_",'Room Details'!$I892))))</f>
        <v>#VALUE!</v>
      </c>
      <c r="AHP2" s="173" t="e" cm="1" vm="1">
        <f t="array" ref="AHP2">IF('Room Details'!$B893="OUT", _xlfn._xlws.FILTER(Room_Types!$D$2:$D$2508,Room_Types!$C$2:$C$2508=CONCATENATE('Room Details'!$B893,"_",'Room Details'!$I893)),_xlfn._xlws.FILTER($D$2:$D$2508,$C$2:$C$2508=(CONCATENATE('Establishment details'!$C$14,"_",'Room Details'!$I893))))</f>
        <v>#VALUE!</v>
      </c>
      <c r="AHQ2" s="173" t="e" cm="1" vm="1">
        <f t="array" ref="AHQ2">IF('Room Details'!$B894="OUT", _xlfn._xlws.FILTER(Room_Types!$D$2:$D$2508,Room_Types!$C$2:$C$2508=CONCATENATE('Room Details'!$B894,"_",'Room Details'!$I894)),_xlfn._xlws.FILTER($D$2:$D$2508,$C$2:$C$2508=(CONCATENATE('Establishment details'!$C$14,"_",'Room Details'!$I894))))</f>
        <v>#VALUE!</v>
      </c>
      <c r="AHR2" s="173" t="e" cm="1" vm="1">
        <f t="array" ref="AHR2">IF('Room Details'!$B895="OUT", _xlfn._xlws.FILTER(Room_Types!$D$2:$D$2508,Room_Types!$C$2:$C$2508=CONCATENATE('Room Details'!$B895,"_",'Room Details'!$I895)),_xlfn._xlws.FILTER($D$2:$D$2508,$C$2:$C$2508=(CONCATENATE('Establishment details'!$C$14,"_",'Room Details'!$I895))))</f>
        <v>#VALUE!</v>
      </c>
      <c r="AHS2" s="173" t="e" cm="1" vm="1">
        <f t="array" ref="AHS2">IF('Room Details'!$B896="OUT", _xlfn._xlws.FILTER(Room_Types!$D$2:$D$2508,Room_Types!$C$2:$C$2508=CONCATENATE('Room Details'!$B896,"_",'Room Details'!$I896)),_xlfn._xlws.FILTER($D$2:$D$2508,$C$2:$C$2508=(CONCATENATE('Establishment details'!$C$14,"_",'Room Details'!$I896))))</f>
        <v>#VALUE!</v>
      </c>
      <c r="AHT2" s="173" t="e" cm="1" vm="1">
        <f t="array" ref="AHT2">IF('Room Details'!$B897="OUT", _xlfn._xlws.FILTER(Room_Types!$D$2:$D$2508,Room_Types!$C$2:$C$2508=CONCATENATE('Room Details'!$B897,"_",'Room Details'!$I897)),_xlfn._xlws.FILTER($D$2:$D$2508,$C$2:$C$2508=(CONCATENATE('Establishment details'!$C$14,"_",'Room Details'!$I897))))</f>
        <v>#VALUE!</v>
      </c>
      <c r="AHU2" s="173" t="e" cm="1" vm="1">
        <f t="array" ref="AHU2">IF('Room Details'!$B898="OUT", _xlfn._xlws.FILTER(Room_Types!$D$2:$D$2508,Room_Types!$C$2:$C$2508=CONCATENATE('Room Details'!$B898,"_",'Room Details'!$I898)),_xlfn._xlws.FILTER($D$2:$D$2508,$C$2:$C$2508=(CONCATENATE('Establishment details'!$C$14,"_",'Room Details'!$I898))))</f>
        <v>#VALUE!</v>
      </c>
      <c r="AHV2" s="173" t="e" cm="1" vm="1">
        <f t="array" ref="AHV2">IF('Room Details'!$B899="OUT", _xlfn._xlws.FILTER(Room_Types!$D$2:$D$2508,Room_Types!$C$2:$C$2508=CONCATENATE('Room Details'!$B899,"_",'Room Details'!$I899)),_xlfn._xlws.FILTER($D$2:$D$2508,$C$2:$C$2508=(CONCATENATE('Establishment details'!$C$14,"_",'Room Details'!$I899))))</f>
        <v>#VALUE!</v>
      </c>
      <c r="AHW2" s="173" t="e" cm="1" vm="1">
        <f t="array" ref="AHW2">IF('Room Details'!$B900="OUT", _xlfn._xlws.FILTER(Room_Types!$D$2:$D$2508,Room_Types!$C$2:$C$2508=CONCATENATE('Room Details'!$B900,"_",'Room Details'!$I900)),_xlfn._xlws.FILTER($D$2:$D$2508,$C$2:$C$2508=(CONCATENATE('Establishment details'!$C$14,"_",'Room Details'!$I900))))</f>
        <v>#VALUE!</v>
      </c>
      <c r="AHX2" s="173" t="e" cm="1" vm="1">
        <f t="array" ref="AHX2">IF('Room Details'!$B901="OUT", _xlfn._xlws.FILTER(Room_Types!$D$2:$D$2508,Room_Types!$C$2:$C$2508=CONCATENATE('Room Details'!$B901,"_",'Room Details'!$I901)),_xlfn._xlws.FILTER($D$2:$D$2508,$C$2:$C$2508=(CONCATENATE('Establishment details'!$C$14,"_",'Room Details'!$I901))))</f>
        <v>#VALUE!</v>
      </c>
      <c r="AHY2" s="173" t="e" cm="1" vm="1">
        <f t="array" ref="AHY2">IF('Room Details'!$B902="OUT", _xlfn._xlws.FILTER(Room_Types!$D$2:$D$2508,Room_Types!$C$2:$C$2508=CONCATENATE('Room Details'!$B902,"_",'Room Details'!$I902)),_xlfn._xlws.FILTER($D$2:$D$2508,$C$2:$C$2508=(CONCATENATE('Establishment details'!$C$14,"_",'Room Details'!$I902))))</f>
        <v>#VALUE!</v>
      </c>
      <c r="AHZ2" s="173" t="e" cm="1" vm="1">
        <f t="array" ref="AHZ2">IF('Room Details'!$B903="OUT", _xlfn._xlws.FILTER(Room_Types!$D$2:$D$2508,Room_Types!$C$2:$C$2508=CONCATENATE('Room Details'!$B903,"_",'Room Details'!$I903)),_xlfn._xlws.FILTER($D$2:$D$2508,$C$2:$C$2508=(CONCATENATE('Establishment details'!$C$14,"_",'Room Details'!$I903))))</f>
        <v>#VALUE!</v>
      </c>
      <c r="AIA2" s="173" t="e" cm="1" vm="1">
        <f t="array" ref="AIA2">IF('Room Details'!$B904="OUT", _xlfn._xlws.FILTER(Room_Types!$D$2:$D$2508,Room_Types!$C$2:$C$2508=CONCATENATE('Room Details'!$B904,"_",'Room Details'!$I904)),_xlfn._xlws.FILTER($D$2:$D$2508,$C$2:$C$2508=(CONCATENATE('Establishment details'!$C$14,"_",'Room Details'!$I904))))</f>
        <v>#VALUE!</v>
      </c>
      <c r="AIB2" s="173" t="e" cm="1" vm="1">
        <f t="array" ref="AIB2">IF('Room Details'!$B905="OUT", _xlfn._xlws.FILTER(Room_Types!$D$2:$D$2508,Room_Types!$C$2:$C$2508=CONCATENATE('Room Details'!$B905,"_",'Room Details'!$I905)),_xlfn._xlws.FILTER($D$2:$D$2508,$C$2:$C$2508=(CONCATENATE('Establishment details'!$C$14,"_",'Room Details'!$I905))))</f>
        <v>#VALUE!</v>
      </c>
      <c r="AIC2" s="173" t="e" cm="1" vm="1">
        <f t="array" ref="AIC2">IF('Room Details'!$B906="OUT", _xlfn._xlws.FILTER(Room_Types!$D$2:$D$2508,Room_Types!$C$2:$C$2508=CONCATENATE('Room Details'!$B906,"_",'Room Details'!$I906)),_xlfn._xlws.FILTER($D$2:$D$2508,$C$2:$C$2508=(CONCATENATE('Establishment details'!$C$14,"_",'Room Details'!$I906))))</f>
        <v>#VALUE!</v>
      </c>
      <c r="AID2" s="173" t="e" cm="1" vm="1">
        <f t="array" ref="AID2">IF('Room Details'!$B907="OUT", _xlfn._xlws.FILTER(Room_Types!$D$2:$D$2508,Room_Types!$C$2:$C$2508=CONCATENATE('Room Details'!$B907,"_",'Room Details'!$I907)),_xlfn._xlws.FILTER($D$2:$D$2508,$C$2:$C$2508=(CONCATENATE('Establishment details'!$C$14,"_",'Room Details'!$I907))))</f>
        <v>#VALUE!</v>
      </c>
      <c r="AIE2" s="173" t="e" cm="1" vm="1">
        <f t="array" ref="AIE2">IF('Room Details'!$B908="OUT", _xlfn._xlws.FILTER(Room_Types!$D$2:$D$2508,Room_Types!$C$2:$C$2508=CONCATENATE('Room Details'!$B908,"_",'Room Details'!$I908)),_xlfn._xlws.FILTER($D$2:$D$2508,$C$2:$C$2508=(CONCATENATE('Establishment details'!$C$14,"_",'Room Details'!$I908))))</f>
        <v>#VALUE!</v>
      </c>
      <c r="AIF2" s="173" t="e" cm="1" vm="1">
        <f t="array" ref="AIF2">IF('Room Details'!$B909="OUT", _xlfn._xlws.FILTER(Room_Types!$D$2:$D$2508,Room_Types!$C$2:$C$2508=CONCATENATE('Room Details'!$B909,"_",'Room Details'!$I909)),_xlfn._xlws.FILTER($D$2:$D$2508,$C$2:$C$2508=(CONCATENATE('Establishment details'!$C$14,"_",'Room Details'!$I909))))</f>
        <v>#VALUE!</v>
      </c>
      <c r="AIG2" s="173" t="e" cm="1" vm="1">
        <f t="array" ref="AIG2">IF('Room Details'!$B910="OUT", _xlfn._xlws.FILTER(Room_Types!$D$2:$D$2508,Room_Types!$C$2:$C$2508=CONCATENATE('Room Details'!$B910,"_",'Room Details'!$I910)),_xlfn._xlws.FILTER($D$2:$D$2508,$C$2:$C$2508=(CONCATENATE('Establishment details'!$C$14,"_",'Room Details'!$I910))))</f>
        <v>#VALUE!</v>
      </c>
      <c r="AIH2" s="173" t="e" cm="1" vm="1">
        <f t="array" ref="AIH2">IF('Room Details'!$B911="OUT", _xlfn._xlws.FILTER(Room_Types!$D$2:$D$2508,Room_Types!$C$2:$C$2508=CONCATENATE('Room Details'!$B911,"_",'Room Details'!$I911)),_xlfn._xlws.FILTER($D$2:$D$2508,$C$2:$C$2508=(CONCATENATE('Establishment details'!$C$14,"_",'Room Details'!$I911))))</f>
        <v>#VALUE!</v>
      </c>
      <c r="AII2" s="173" t="e" cm="1" vm="1">
        <f t="array" ref="AII2">IF('Room Details'!$B912="OUT", _xlfn._xlws.FILTER(Room_Types!$D$2:$D$2508,Room_Types!$C$2:$C$2508=CONCATENATE('Room Details'!$B912,"_",'Room Details'!$I912)),_xlfn._xlws.FILTER($D$2:$D$2508,$C$2:$C$2508=(CONCATENATE('Establishment details'!$C$14,"_",'Room Details'!$I912))))</f>
        <v>#VALUE!</v>
      </c>
      <c r="AIJ2" s="173" t="e" cm="1" vm="1">
        <f t="array" ref="AIJ2">IF('Room Details'!$B913="OUT", _xlfn._xlws.FILTER(Room_Types!$D$2:$D$2508,Room_Types!$C$2:$C$2508=CONCATENATE('Room Details'!$B913,"_",'Room Details'!$I913)),_xlfn._xlws.FILTER($D$2:$D$2508,$C$2:$C$2508=(CONCATENATE('Establishment details'!$C$14,"_",'Room Details'!$I913))))</f>
        <v>#VALUE!</v>
      </c>
      <c r="AIK2" s="173" t="e" cm="1" vm="1">
        <f t="array" ref="AIK2">IF('Room Details'!$B914="OUT", _xlfn._xlws.FILTER(Room_Types!$D$2:$D$2508,Room_Types!$C$2:$C$2508=CONCATENATE('Room Details'!$B914,"_",'Room Details'!$I914)),_xlfn._xlws.FILTER($D$2:$D$2508,$C$2:$C$2508=(CONCATENATE('Establishment details'!$C$14,"_",'Room Details'!$I914))))</f>
        <v>#VALUE!</v>
      </c>
      <c r="AIL2" s="173" t="e" cm="1" vm="1">
        <f t="array" ref="AIL2">IF('Room Details'!$B915="OUT", _xlfn._xlws.FILTER(Room_Types!$D$2:$D$2508,Room_Types!$C$2:$C$2508=CONCATENATE('Room Details'!$B915,"_",'Room Details'!$I915)),_xlfn._xlws.FILTER($D$2:$D$2508,$C$2:$C$2508=(CONCATENATE('Establishment details'!$C$14,"_",'Room Details'!$I915))))</f>
        <v>#VALUE!</v>
      </c>
      <c r="AIM2" s="173" t="e" cm="1" vm="1">
        <f t="array" ref="AIM2">IF('Room Details'!$B916="OUT", _xlfn._xlws.FILTER(Room_Types!$D$2:$D$2508,Room_Types!$C$2:$C$2508=CONCATENATE('Room Details'!$B916,"_",'Room Details'!$I916)),_xlfn._xlws.FILTER($D$2:$D$2508,$C$2:$C$2508=(CONCATENATE('Establishment details'!$C$14,"_",'Room Details'!$I916))))</f>
        <v>#VALUE!</v>
      </c>
      <c r="AIN2" s="173" t="e" cm="1" vm="1">
        <f t="array" ref="AIN2">IF('Room Details'!$B917="OUT", _xlfn._xlws.FILTER(Room_Types!$D$2:$D$2508,Room_Types!$C$2:$C$2508=CONCATENATE('Room Details'!$B917,"_",'Room Details'!$I917)),_xlfn._xlws.FILTER($D$2:$D$2508,$C$2:$C$2508=(CONCATENATE('Establishment details'!$C$14,"_",'Room Details'!$I917))))</f>
        <v>#VALUE!</v>
      </c>
      <c r="AIO2" s="173" t="e" cm="1" vm="1">
        <f t="array" ref="AIO2">IF('Room Details'!$B918="OUT", _xlfn._xlws.FILTER(Room_Types!$D$2:$D$2508,Room_Types!$C$2:$C$2508=CONCATENATE('Room Details'!$B918,"_",'Room Details'!$I918)),_xlfn._xlws.FILTER($D$2:$D$2508,$C$2:$C$2508=(CONCATENATE('Establishment details'!$C$14,"_",'Room Details'!$I918))))</f>
        <v>#VALUE!</v>
      </c>
      <c r="AIP2" s="173" t="e" cm="1" vm="1">
        <f t="array" ref="AIP2">IF('Room Details'!$B919="OUT", _xlfn._xlws.FILTER(Room_Types!$D$2:$D$2508,Room_Types!$C$2:$C$2508=CONCATENATE('Room Details'!$B919,"_",'Room Details'!$I919)),_xlfn._xlws.FILTER($D$2:$D$2508,$C$2:$C$2508=(CONCATENATE('Establishment details'!$C$14,"_",'Room Details'!$I919))))</f>
        <v>#VALUE!</v>
      </c>
      <c r="AIQ2" s="173" t="e" cm="1" vm="1">
        <f t="array" ref="AIQ2">IF('Room Details'!$B920="OUT", _xlfn._xlws.FILTER(Room_Types!$D$2:$D$2508,Room_Types!$C$2:$C$2508=CONCATENATE('Room Details'!$B920,"_",'Room Details'!$I920)),_xlfn._xlws.FILTER($D$2:$D$2508,$C$2:$C$2508=(CONCATENATE('Establishment details'!$C$14,"_",'Room Details'!$I920))))</f>
        <v>#VALUE!</v>
      </c>
      <c r="AIR2" s="173" t="e" cm="1" vm="1">
        <f t="array" ref="AIR2">IF('Room Details'!$B921="OUT", _xlfn._xlws.FILTER(Room_Types!$D$2:$D$2508,Room_Types!$C$2:$C$2508=CONCATENATE('Room Details'!$B921,"_",'Room Details'!$I921)),_xlfn._xlws.FILTER($D$2:$D$2508,$C$2:$C$2508=(CONCATENATE('Establishment details'!$C$14,"_",'Room Details'!$I921))))</f>
        <v>#VALUE!</v>
      </c>
      <c r="AIS2" s="173" t="e" cm="1" vm="1">
        <f t="array" ref="AIS2">IF('Room Details'!$B922="OUT", _xlfn._xlws.FILTER(Room_Types!$D$2:$D$2508,Room_Types!$C$2:$C$2508=CONCATENATE('Room Details'!$B922,"_",'Room Details'!$I922)),_xlfn._xlws.FILTER($D$2:$D$2508,$C$2:$C$2508=(CONCATENATE('Establishment details'!$C$14,"_",'Room Details'!$I922))))</f>
        <v>#VALUE!</v>
      </c>
      <c r="AIT2" s="173" t="e" cm="1" vm="1">
        <f t="array" ref="AIT2">IF('Room Details'!$B923="OUT", _xlfn._xlws.FILTER(Room_Types!$D$2:$D$2508,Room_Types!$C$2:$C$2508=CONCATENATE('Room Details'!$B923,"_",'Room Details'!$I923)),_xlfn._xlws.FILTER($D$2:$D$2508,$C$2:$C$2508=(CONCATENATE('Establishment details'!$C$14,"_",'Room Details'!$I923))))</f>
        <v>#VALUE!</v>
      </c>
      <c r="AIU2" s="173" t="e" cm="1" vm="1">
        <f t="array" ref="AIU2">IF('Room Details'!$B924="OUT", _xlfn._xlws.FILTER(Room_Types!$D$2:$D$2508,Room_Types!$C$2:$C$2508=CONCATENATE('Room Details'!$B924,"_",'Room Details'!$I924)),_xlfn._xlws.FILTER($D$2:$D$2508,$C$2:$C$2508=(CONCATENATE('Establishment details'!$C$14,"_",'Room Details'!$I924))))</f>
        <v>#VALUE!</v>
      </c>
      <c r="AIV2" s="173" t="e" cm="1" vm="1">
        <f t="array" ref="AIV2">IF('Room Details'!$B925="OUT", _xlfn._xlws.FILTER(Room_Types!$D$2:$D$2508,Room_Types!$C$2:$C$2508=CONCATENATE('Room Details'!$B925,"_",'Room Details'!$I925)),_xlfn._xlws.FILTER($D$2:$D$2508,$C$2:$C$2508=(CONCATENATE('Establishment details'!$C$14,"_",'Room Details'!$I925))))</f>
        <v>#VALUE!</v>
      </c>
      <c r="AIW2" s="173" t="e" cm="1" vm="1">
        <f t="array" ref="AIW2">IF('Room Details'!$B926="OUT", _xlfn._xlws.FILTER(Room_Types!$D$2:$D$2508,Room_Types!$C$2:$C$2508=CONCATENATE('Room Details'!$B926,"_",'Room Details'!$I926)),_xlfn._xlws.FILTER($D$2:$D$2508,$C$2:$C$2508=(CONCATENATE('Establishment details'!$C$14,"_",'Room Details'!$I926))))</f>
        <v>#VALUE!</v>
      </c>
      <c r="AIX2" s="173" t="e" cm="1" vm="1">
        <f t="array" ref="AIX2">IF('Room Details'!$B927="OUT", _xlfn._xlws.FILTER(Room_Types!$D$2:$D$2508,Room_Types!$C$2:$C$2508=CONCATENATE('Room Details'!$B927,"_",'Room Details'!$I927)),_xlfn._xlws.FILTER($D$2:$D$2508,$C$2:$C$2508=(CONCATENATE('Establishment details'!$C$14,"_",'Room Details'!$I927))))</f>
        <v>#VALUE!</v>
      </c>
      <c r="AIY2" s="173" t="e" cm="1" vm="1">
        <f t="array" ref="AIY2">IF('Room Details'!$B928="OUT", _xlfn._xlws.FILTER(Room_Types!$D$2:$D$2508,Room_Types!$C$2:$C$2508=CONCATENATE('Room Details'!$B928,"_",'Room Details'!$I928)),_xlfn._xlws.FILTER($D$2:$D$2508,$C$2:$C$2508=(CONCATENATE('Establishment details'!$C$14,"_",'Room Details'!$I928))))</f>
        <v>#VALUE!</v>
      </c>
      <c r="AIZ2" s="173" t="e" cm="1" vm="1">
        <f t="array" ref="AIZ2">IF('Room Details'!$B929="OUT", _xlfn._xlws.FILTER(Room_Types!$D$2:$D$2508,Room_Types!$C$2:$C$2508=CONCATENATE('Room Details'!$B929,"_",'Room Details'!$I929)),_xlfn._xlws.FILTER($D$2:$D$2508,$C$2:$C$2508=(CONCATENATE('Establishment details'!$C$14,"_",'Room Details'!$I929))))</f>
        <v>#VALUE!</v>
      </c>
      <c r="AJA2" s="173" t="e" cm="1" vm="1">
        <f t="array" ref="AJA2">IF('Room Details'!$B930="OUT", _xlfn._xlws.FILTER(Room_Types!$D$2:$D$2508,Room_Types!$C$2:$C$2508=CONCATENATE('Room Details'!$B930,"_",'Room Details'!$I930)),_xlfn._xlws.FILTER($D$2:$D$2508,$C$2:$C$2508=(CONCATENATE('Establishment details'!$C$14,"_",'Room Details'!$I930))))</f>
        <v>#VALUE!</v>
      </c>
      <c r="AJB2" s="173" t="e" cm="1" vm="1">
        <f t="array" ref="AJB2">IF('Room Details'!$B931="OUT", _xlfn._xlws.FILTER(Room_Types!$D$2:$D$2508,Room_Types!$C$2:$C$2508=CONCATENATE('Room Details'!$B931,"_",'Room Details'!$I931)),_xlfn._xlws.FILTER($D$2:$D$2508,$C$2:$C$2508=(CONCATENATE('Establishment details'!$C$14,"_",'Room Details'!$I931))))</f>
        <v>#VALUE!</v>
      </c>
      <c r="AJC2" s="173" t="e" cm="1" vm="1">
        <f t="array" ref="AJC2">IF('Room Details'!$B932="OUT", _xlfn._xlws.FILTER(Room_Types!$D$2:$D$2508,Room_Types!$C$2:$C$2508=CONCATENATE('Room Details'!$B932,"_",'Room Details'!$I932)),_xlfn._xlws.FILTER($D$2:$D$2508,$C$2:$C$2508=(CONCATENATE('Establishment details'!$C$14,"_",'Room Details'!$I932))))</f>
        <v>#VALUE!</v>
      </c>
      <c r="AJD2" s="173" t="e" cm="1" vm="1">
        <f t="array" ref="AJD2">IF('Room Details'!$B933="OUT", _xlfn._xlws.FILTER(Room_Types!$D$2:$D$2508,Room_Types!$C$2:$C$2508=CONCATENATE('Room Details'!$B933,"_",'Room Details'!$I933)),_xlfn._xlws.FILTER($D$2:$D$2508,$C$2:$C$2508=(CONCATENATE('Establishment details'!$C$14,"_",'Room Details'!$I933))))</f>
        <v>#VALUE!</v>
      </c>
      <c r="AJE2" s="173" t="e" cm="1" vm="1">
        <f t="array" ref="AJE2">IF('Room Details'!$B934="OUT", _xlfn._xlws.FILTER(Room_Types!$D$2:$D$2508,Room_Types!$C$2:$C$2508=CONCATENATE('Room Details'!$B934,"_",'Room Details'!$I934)),_xlfn._xlws.FILTER($D$2:$D$2508,$C$2:$C$2508=(CONCATENATE('Establishment details'!$C$14,"_",'Room Details'!$I934))))</f>
        <v>#VALUE!</v>
      </c>
      <c r="AJF2" s="173" t="e" cm="1" vm="1">
        <f t="array" ref="AJF2">IF('Room Details'!$B935="OUT", _xlfn._xlws.FILTER(Room_Types!$D$2:$D$2508,Room_Types!$C$2:$C$2508=CONCATENATE('Room Details'!$B935,"_",'Room Details'!$I935)),_xlfn._xlws.FILTER($D$2:$D$2508,$C$2:$C$2508=(CONCATENATE('Establishment details'!$C$14,"_",'Room Details'!$I935))))</f>
        <v>#VALUE!</v>
      </c>
      <c r="AJG2" s="173" t="e" cm="1" vm="1">
        <f t="array" ref="AJG2">IF('Room Details'!$B936="OUT", _xlfn._xlws.FILTER(Room_Types!$D$2:$D$2508,Room_Types!$C$2:$C$2508=CONCATENATE('Room Details'!$B936,"_",'Room Details'!$I936)),_xlfn._xlws.FILTER($D$2:$D$2508,$C$2:$C$2508=(CONCATENATE('Establishment details'!$C$14,"_",'Room Details'!$I936))))</f>
        <v>#VALUE!</v>
      </c>
      <c r="AJH2" s="173" t="e" cm="1" vm="1">
        <f t="array" ref="AJH2">IF('Room Details'!$B937="OUT", _xlfn._xlws.FILTER(Room_Types!$D$2:$D$2508,Room_Types!$C$2:$C$2508=CONCATENATE('Room Details'!$B937,"_",'Room Details'!$I937)),_xlfn._xlws.FILTER($D$2:$D$2508,$C$2:$C$2508=(CONCATENATE('Establishment details'!$C$14,"_",'Room Details'!$I937))))</f>
        <v>#VALUE!</v>
      </c>
      <c r="AJI2" s="173" t="e" cm="1" vm="1">
        <f t="array" ref="AJI2">IF('Room Details'!$B938="OUT", _xlfn._xlws.FILTER(Room_Types!$D$2:$D$2508,Room_Types!$C$2:$C$2508=CONCATENATE('Room Details'!$B938,"_",'Room Details'!$I938)),_xlfn._xlws.FILTER($D$2:$D$2508,$C$2:$C$2508=(CONCATENATE('Establishment details'!$C$14,"_",'Room Details'!$I938))))</f>
        <v>#VALUE!</v>
      </c>
      <c r="AJJ2" s="173" t="e" cm="1" vm="1">
        <f t="array" ref="AJJ2">IF('Room Details'!$B939="OUT", _xlfn._xlws.FILTER(Room_Types!$D$2:$D$2508,Room_Types!$C$2:$C$2508=CONCATENATE('Room Details'!$B939,"_",'Room Details'!$I939)),_xlfn._xlws.FILTER($D$2:$D$2508,$C$2:$C$2508=(CONCATENATE('Establishment details'!$C$14,"_",'Room Details'!$I939))))</f>
        <v>#VALUE!</v>
      </c>
      <c r="AJK2" s="173" t="e" cm="1" vm="1">
        <f t="array" ref="AJK2">IF('Room Details'!$B940="OUT", _xlfn._xlws.FILTER(Room_Types!$D$2:$D$2508,Room_Types!$C$2:$C$2508=CONCATENATE('Room Details'!$B940,"_",'Room Details'!$I940)),_xlfn._xlws.FILTER($D$2:$D$2508,$C$2:$C$2508=(CONCATENATE('Establishment details'!$C$14,"_",'Room Details'!$I940))))</f>
        <v>#VALUE!</v>
      </c>
      <c r="AJL2" s="173" t="e" cm="1" vm="1">
        <f t="array" ref="AJL2">IF('Room Details'!$B941="OUT", _xlfn._xlws.FILTER(Room_Types!$D$2:$D$2508,Room_Types!$C$2:$C$2508=CONCATENATE('Room Details'!$B941,"_",'Room Details'!$I941)),_xlfn._xlws.FILTER($D$2:$D$2508,$C$2:$C$2508=(CONCATENATE('Establishment details'!$C$14,"_",'Room Details'!$I941))))</f>
        <v>#VALUE!</v>
      </c>
      <c r="AJM2" s="173" t="e" cm="1" vm="1">
        <f t="array" ref="AJM2">IF('Room Details'!$B942="OUT", _xlfn._xlws.FILTER(Room_Types!$D$2:$D$2508,Room_Types!$C$2:$C$2508=CONCATENATE('Room Details'!$B942,"_",'Room Details'!$I942)),_xlfn._xlws.FILTER($D$2:$D$2508,$C$2:$C$2508=(CONCATENATE('Establishment details'!$C$14,"_",'Room Details'!$I942))))</f>
        <v>#VALUE!</v>
      </c>
      <c r="AJN2" s="173" t="e" cm="1" vm="1">
        <f t="array" ref="AJN2">IF('Room Details'!$B943="OUT", _xlfn._xlws.FILTER(Room_Types!$D$2:$D$2508,Room_Types!$C$2:$C$2508=CONCATENATE('Room Details'!$B943,"_",'Room Details'!$I943)),_xlfn._xlws.FILTER($D$2:$D$2508,$C$2:$C$2508=(CONCATENATE('Establishment details'!$C$14,"_",'Room Details'!$I943))))</f>
        <v>#VALUE!</v>
      </c>
      <c r="AJO2" s="173" t="e" cm="1" vm="1">
        <f t="array" ref="AJO2">IF('Room Details'!$B944="OUT", _xlfn._xlws.FILTER(Room_Types!$D$2:$D$2508,Room_Types!$C$2:$C$2508=CONCATENATE('Room Details'!$B944,"_",'Room Details'!$I944)),_xlfn._xlws.FILTER($D$2:$D$2508,$C$2:$C$2508=(CONCATENATE('Establishment details'!$C$14,"_",'Room Details'!$I944))))</f>
        <v>#VALUE!</v>
      </c>
      <c r="AJP2" s="173" t="e" cm="1" vm="1">
        <f t="array" ref="AJP2">IF('Room Details'!$B945="OUT", _xlfn._xlws.FILTER(Room_Types!$D$2:$D$2508,Room_Types!$C$2:$C$2508=CONCATENATE('Room Details'!$B945,"_",'Room Details'!$I945)),_xlfn._xlws.FILTER($D$2:$D$2508,$C$2:$C$2508=(CONCATENATE('Establishment details'!$C$14,"_",'Room Details'!$I945))))</f>
        <v>#VALUE!</v>
      </c>
      <c r="AJQ2" s="173" t="e" cm="1" vm="1">
        <f t="array" ref="AJQ2">IF('Room Details'!$B946="OUT", _xlfn._xlws.FILTER(Room_Types!$D$2:$D$2508,Room_Types!$C$2:$C$2508=CONCATENATE('Room Details'!$B946,"_",'Room Details'!$I946)),_xlfn._xlws.FILTER($D$2:$D$2508,$C$2:$C$2508=(CONCATENATE('Establishment details'!$C$14,"_",'Room Details'!$I946))))</f>
        <v>#VALUE!</v>
      </c>
      <c r="AJR2" s="173" t="e" cm="1" vm="1">
        <f t="array" ref="AJR2">IF('Room Details'!$B947="OUT", _xlfn._xlws.FILTER(Room_Types!$D$2:$D$2508,Room_Types!$C$2:$C$2508=CONCATENATE('Room Details'!$B947,"_",'Room Details'!$I947)),_xlfn._xlws.FILTER($D$2:$D$2508,$C$2:$C$2508=(CONCATENATE('Establishment details'!$C$14,"_",'Room Details'!$I947))))</f>
        <v>#VALUE!</v>
      </c>
      <c r="AJS2" s="173" t="e" cm="1" vm="1">
        <f t="array" ref="AJS2">IF('Room Details'!$B948="OUT", _xlfn._xlws.FILTER(Room_Types!$D$2:$D$2508,Room_Types!$C$2:$C$2508=CONCATENATE('Room Details'!$B948,"_",'Room Details'!$I948)),_xlfn._xlws.FILTER($D$2:$D$2508,$C$2:$C$2508=(CONCATENATE('Establishment details'!$C$14,"_",'Room Details'!$I948))))</f>
        <v>#VALUE!</v>
      </c>
      <c r="AJT2" s="173" t="e" cm="1" vm="1">
        <f t="array" ref="AJT2">IF('Room Details'!$B949="OUT", _xlfn._xlws.FILTER(Room_Types!$D$2:$D$2508,Room_Types!$C$2:$C$2508=CONCATENATE('Room Details'!$B949,"_",'Room Details'!$I949)),_xlfn._xlws.FILTER($D$2:$D$2508,$C$2:$C$2508=(CONCATENATE('Establishment details'!$C$14,"_",'Room Details'!$I949))))</f>
        <v>#VALUE!</v>
      </c>
      <c r="AJU2" s="173" t="e" cm="1" vm="1">
        <f t="array" ref="AJU2">IF('Room Details'!$B950="OUT", _xlfn._xlws.FILTER(Room_Types!$D$2:$D$2508,Room_Types!$C$2:$C$2508=CONCATENATE('Room Details'!$B950,"_",'Room Details'!$I950)),_xlfn._xlws.FILTER($D$2:$D$2508,$C$2:$C$2508=(CONCATENATE('Establishment details'!$C$14,"_",'Room Details'!$I950))))</f>
        <v>#VALUE!</v>
      </c>
      <c r="AJV2" s="173" t="e" cm="1" vm="1">
        <f t="array" ref="AJV2">IF('Room Details'!$B951="OUT", _xlfn._xlws.FILTER(Room_Types!$D$2:$D$2508,Room_Types!$C$2:$C$2508=CONCATENATE('Room Details'!$B951,"_",'Room Details'!$I951)),_xlfn._xlws.FILTER($D$2:$D$2508,$C$2:$C$2508=(CONCATENATE('Establishment details'!$C$14,"_",'Room Details'!$I951))))</f>
        <v>#VALUE!</v>
      </c>
      <c r="AJW2" s="173" t="e" cm="1" vm="1">
        <f t="array" ref="AJW2">IF('Room Details'!$B952="OUT", _xlfn._xlws.FILTER(Room_Types!$D$2:$D$2508,Room_Types!$C$2:$C$2508=CONCATENATE('Room Details'!$B952,"_",'Room Details'!$I952)),_xlfn._xlws.FILTER($D$2:$D$2508,$C$2:$C$2508=(CONCATENATE('Establishment details'!$C$14,"_",'Room Details'!$I952))))</f>
        <v>#VALUE!</v>
      </c>
      <c r="AJX2" s="173" t="e" cm="1" vm="1">
        <f t="array" ref="AJX2">IF('Room Details'!$B953="OUT", _xlfn._xlws.FILTER(Room_Types!$D$2:$D$2508,Room_Types!$C$2:$C$2508=CONCATENATE('Room Details'!$B953,"_",'Room Details'!$I953)),_xlfn._xlws.FILTER($D$2:$D$2508,$C$2:$C$2508=(CONCATENATE('Establishment details'!$C$14,"_",'Room Details'!$I953))))</f>
        <v>#VALUE!</v>
      </c>
      <c r="AJY2" s="173" t="e" cm="1" vm="1">
        <f t="array" ref="AJY2">IF('Room Details'!$B954="OUT", _xlfn._xlws.FILTER(Room_Types!$D$2:$D$2508,Room_Types!$C$2:$C$2508=CONCATENATE('Room Details'!$B954,"_",'Room Details'!$I954)),_xlfn._xlws.FILTER($D$2:$D$2508,$C$2:$C$2508=(CONCATENATE('Establishment details'!$C$14,"_",'Room Details'!$I954))))</f>
        <v>#VALUE!</v>
      </c>
      <c r="AJZ2" s="173" t="e" cm="1" vm="1">
        <f t="array" ref="AJZ2">IF('Room Details'!$B955="OUT", _xlfn._xlws.FILTER(Room_Types!$D$2:$D$2508,Room_Types!$C$2:$C$2508=CONCATENATE('Room Details'!$B955,"_",'Room Details'!$I955)),_xlfn._xlws.FILTER($D$2:$D$2508,$C$2:$C$2508=(CONCATENATE('Establishment details'!$C$14,"_",'Room Details'!$I955))))</f>
        <v>#VALUE!</v>
      </c>
      <c r="AKA2" s="173" t="e" cm="1" vm="1">
        <f t="array" ref="AKA2">IF('Room Details'!$B956="OUT", _xlfn._xlws.FILTER(Room_Types!$D$2:$D$2508,Room_Types!$C$2:$C$2508=CONCATENATE('Room Details'!$B956,"_",'Room Details'!$I956)),_xlfn._xlws.FILTER($D$2:$D$2508,$C$2:$C$2508=(CONCATENATE('Establishment details'!$C$14,"_",'Room Details'!$I956))))</f>
        <v>#VALUE!</v>
      </c>
      <c r="AKB2" s="173" t="e" cm="1" vm="1">
        <f t="array" ref="AKB2">IF('Room Details'!$B957="OUT", _xlfn._xlws.FILTER(Room_Types!$D$2:$D$2508,Room_Types!$C$2:$C$2508=CONCATENATE('Room Details'!$B957,"_",'Room Details'!$I957)),_xlfn._xlws.FILTER($D$2:$D$2508,$C$2:$C$2508=(CONCATENATE('Establishment details'!$C$14,"_",'Room Details'!$I957))))</f>
        <v>#VALUE!</v>
      </c>
      <c r="AKC2" s="173" t="e" cm="1" vm="1">
        <f t="array" ref="AKC2">IF('Room Details'!$B958="OUT", _xlfn._xlws.FILTER(Room_Types!$D$2:$D$2508,Room_Types!$C$2:$C$2508=CONCATENATE('Room Details'!$B958,"_",'Room Details'!$I958)),_xlfn._xlws.FILTER($D$2:$D$2508,$C$2:$C$2508=(CONCATENATE('Establishment details'!$C$14,"_",'Room Details'!$I958))))</f>
        <v>#VALUE!</v>
      </c>
      <c r="AKD2" s="173" t="e" cm="1" vm="1">
        <f t="array" ref="AKD2">IF('Room Details'!$B959="OUT", _xlfn._xlws.FILTER(Room_Types!$D$2:$D$2508,Room_Types!$C$2:$C$2508=CONCATENATE('Room Details'!$B959,"_",'Room Details'!$I959)),_xlfn._xlws.FILTER($D$2:$D$2508,$C$2:$C$2508=(CONCATENATE('Establishment details'!$C$14,"_",'Room Details'!$I959))))</f>
        <v>#VALUE!</v>
      </c>
      <c r="AKE2" s="173" t="e" cm="1" vm="1">
        <f t="array" ref="AKE2">IF('Room Details'!$B960="OUT", _xlfn._xlws.FILTER(Room_Types!$D$2:$D$2508,Room_Types!$C$2:$C$2508=CONCATENATE('Room Details'!$B960,"_",'Room Details'!$I960)),_xlfn._xlws.FILTER($D$2:$D$2508,$C$2:$C$2508=(CONCATENATE('Establishment details'!$C$14,"_",'Room Details'!$I960))))</f>
        <v>#VALUE!</v>
      </c>
      <c r="AKF2" s="173" t="e" cm="1" vm="1">
        <f t="array" ref="AKF2">IF('Room Details'!$B961="OUT", _xlfn._xlws.FILTER(Room_Types!$D$2:$D$2508,Room_Types!$C$2:$C$2508=CONCATENATE('Room Details'!$B961,"_",'Room Details'!$I961)),_xlfn._xlws.FILTER($D$2:$D$2508,$C$2:$C$2508=(CONCATENATE('Establishment details'!$C$14,"_",'Room Details'!$I961))))</f>
        <v>#VALUE!</v>
      </c>
      <c r="AKG2" s="173" t="e" cm="1" vm="1">
        <f t="array" ref="AKG2">IF('Room Details'!$B962="OUT", _xlfn._xlws.FILTER(Room_Types!$D$2:$D$2508,Room_Types!$C$2:$C$2508=CONCATENATE('Room Details'!$B962,"_",'Room Details'!$I962)),_xlfn._xlws.FILTER($D$2:$D$2508,$C$2:$C$2508=(CONCATENATE('Establishment details'!$C$14,"_",'Room Details'!$I962))))</f>
        <v>#VALUE!</v>
      </c>
      <c r="AKH2" s="173" t="e" cm="1" vm="1">
        <f t="array" ref="AKH2">IF('Room Details'!$B963="OUT", _xlfn._xlws.FILTER(Room_Types!$D$2:$D$2508,Room_Types!$C$2:$C$2508=CONCATENATE('Room Details'!$B963,"_",'Room Details'!$I963)),_xlfn._xlws.FILTER($D$2:$D$2508,$C$2:$C$2508=(CONCATENATE('Establishment details'!$C$14,"_",'Room Details'!$I963))))</f>
        <v>#VALUE!</v>
      </c>
      <c r="AKI2" s="173" t="e" cm="1" vm="1">
        <f t="array" ref="AKI2">IF('Room Details'!$B964="OUT", _xlfn._xlws.FILTER(Room_Types!$D$2:$D$2508,Room_Types!$C$2:$C$2508=CONCATENATE('Room Details'!$B964,"_",'Room Details'!$I964)),_xlfn._xlws.FILTER($D$2:$D$2508,$C$2:$C$2508=(CONCATENATE('Establishment details'!$C$14,"_",'Room Details'!$I964))))</f>
        <v>#VALUE!</v>
      </c>
      <c r="AKJ2" s="173" t="e" cm="1" vm="1">
        <f t="array" ref="AKJ2">IF('Room Details'!$B965="OUT", _xlfn._xlws.FILTER(Room_Types!$D$2:$D$2508,Room_Types!$C$2:$C$2508=CONCATENATE('Room Details'!$B965,"_",'Room Details'!$I965)),_xlfn._xlws.FILTER($D$2:$D$2508,$C$2:$C$2508=(CONCATENATE('Establishment details'!$C$14,"_",'Room Details'!$I965))))</f>
        <v>#VALUE!</v>
      </c>
      <c r="AKK2" s="173" t="e" cm="1" vm="1">
        <f t="array" ref="AKK2">IF('Room Details'!$B966="OUT", _xlfn._xlws.FILTER(Room_Types!$D$2:$D$2508,Room_Types!$C$2:$C$2508=CONCATENATE('Room Details'!$B966,"_",'Room Details'!$I966)),_xlfn._xlws.FILTER($D$2:$D$2508,$C$2:$C$2508=(CONCATENATE('Establishment details'!$C$14,"_",'Room Details'!$I966))))</f>
        <v>#VALUE!</v>
      </c>
      <c r="AKL2" s="173" t="e" cm="1" vm="1">
        <f t="array" ref="AKL2">IF('Room Details'!$B967="OUT", _xlfn._xlws.FILTER(Room_Types!$D$2:$D$2508,Room_Types!$C$2:$C$2508=CONCATENATE('Room Details'!$B967,"_",'Room Details'!$I967)),_xlfn._xlws.FILTER($D$2:$D$2508,$C$2:$C$2508=(CONCATENATE('Establishment details'!$C$14,"_",'Room Details'!$I967))))</f>
        <v>#VALUE!</v>
      </c>
      <c r="AKM2" s="173" t="e" cm="1" vm="1">
        <f t="array" ref="AKM2">IF('Room Details'!$B968="OUT", _xlfn._xlws.FILTER(Room_Types!$D$2:$D$2508,Room_Types!$C$2:$C$2508=CONCATENATE('Room Details'!$B968,"_",'Room Details'!$I968)),_xlfn._xlws.FILTER($D$2:$D$2508,$C$2:$C$2508=(CONCATENATE('Establishment details'!$C$14,"_",'Room Details'!$I968))))</f>
        <v>#VALUE!</v>
      </c>
      <c r="AKN2" s="173" t="e" cm="1" vm="1">
        <f t="array" ref="AKN2">IF('Room Details'!$B969="OUT", _xlfn._xlws.FILTER(Room_Types!$D$2:$D$2508,Room_Types!$C$2:$C$2508=CONCATENATE('Room Details'!$B969,"_",'Room Details'!$I969)),_xlfn._xlws.FILTER($D$2:$D$2508,$C$2:$C$2508=(CONCATENATE('Establishment details'!$C$14,"_",'Room Details'!$I969))))</f>
        <v>#VALUE!</v>
      </c>
      <c r="AKO2" s="173" t="e" cm="1" vm="1">
        <f t="array" ref="AKO2">IF('Room Details'!$B970="OUT", _xlfn._xlws.FILTER(Room_Types!$D$2:$D$2508,Room_Types!$C$2:$C$2508=CONCATENATE('Room Details'!$B970,"_",'Room Details'!$I970)),_xlfn._xlws.FILTER($D$2:$D$2508,$C$2:$C$2508=(CONCATENATE('Establishment details'!$C$14,"_",'Room Details'!$I970))))</f>
        <v>#VALUE!</v>
      </c>
      <c r="AKP2" s="173" t="e" cm="1" vm="1">
        <f t="array" ref="AKP2">IF('Room Details'!$B971="OUT", _xlfn._xlws.FILTER(Room_Types!$D$2:$D$2508,Room_Types!$C$2:$C$2508=CONCATENATE('Room Details'!$B971,"_",'Room Details'!$I971)),_xlfn._xlws.FILTER($D$2:$D$2508,$C$2:$C$2508=(CONCATENATE('Establishment details'!$C$14,"_",'Room Details'!$I971))))</f>
        <v>#VALUE!</v>
      </c>
      <c r="AKQ2" s="173" t="e" cm="1" vm="1">
        <f t="array" ref="AKQ2">IF('Room Details'!$B972="OUT", _xlfn._xlws.FILTER(Room_Types!$D$2:$D$2508,Room_Types!$C$2:$C$2508=CONCATENATE('Room Details'!$B972,"_",'Room Details'!$I972)),_xlfn._xlws.FILTER($D$2:$D$2508,$C$2:$C$2508=(CONCATENATE('Establishment details'!$C$14,"_",'Room Details'!$I972))))</f>
        <v>#VALUE!</v>
      </c>
      <c r="AKR2" s="173" t="e" cm="1" vm="1">
        <f t="array" ref="AKR2">IF('Room Details'!$B973="OUT", _xlfn._xlws.FILTER(Room_Types!$D$2:$D$2508,Room_Types!$C$2:$C$2508=CONCATENATE('Room Details'!$B973,"_",'Room Details'!$I973)),_xlfn._xlws.FILTER($D$2:$D$2508,$C$2:$C$2508=(CONCATENATE('Establishment details'!$C$14,"_",'Room Details'!$I973))))</f>
        <v>#VALUE!</v>
      </c>
      <c r="AKS2" s="173" t="e" cm="1" vm="1">
        <f t="array" ref="AKS2">IF('Room Details'!$B974="OUT", _xlfn._xlws.FILTER(Room_Types!$D$2:$D$2508,Room_Types!$C$2:$C$2508=CONCATENATE('Room Details'!$B974,"_",'Room Details'!$I974)),_xlfn._xlws.FILTER($D$2:$D$2508,$C$2:$C$2508=(CONCATENATE('Establishment details'!$C$14,"_",'Room Details'!$I974))))</f>
        <v>#VALUE!</v>
      </c>
      <c r="AKT2" s="173" t="e" cm="1" vm="1">
        <f t="array" ref="AKT2">IF('Room Details'!$B975="OUT", _xlfn._xlws.FILTER(Room_Types!$D$2:$D$2508,Room_Types!$C$2:$C$2508=CONCATENATE('Room Details'!$B975,"_",'Room Details'!$I975)),_xlfn._xlws.FILTER($D$2:$D$2508,$C$2:$C$2508=(CONCATENATE('Establishment details'!$C$14,"_",'Room Details'!$I975))))</f>
        <v>#VALUE!</v>
      </c>
      <c r="AKU2" s="173" t="e" cm="1" vm="1">
        <f t="array" ref="AKU2">IF('Room Details'!$B976="OUT", _xlfn._xlws.FILTER(Room_Types!$D$2:$D$2508,Room_Types!$C$2:$C$2508=CONCATENATE('Room Details'!$B976,"_",'Room Details'!$I976)),_xlfn._xlws.FILTER($D$2:$D$2508,$C$2:$C$2508=(CONCATENATE('Establishment details'!$C$14,"_",'Room Details'!$I976))))</f>
        <v>#VALUE!</v>
      </c>
      <c r="AKV2" s="173" t="e" cm="1" vm="1">
        <f t="array" ref="AKV2">IF('Room Details'!$B977="OUT", _xlfn._xlws.FILTER(Room_Types!$D$2:$D$2508,Room_Types!$C$2:$C$2508=CONCATENATE('Room Details'!$B977,"_",'Room Details'!$I977)),_xlfn._xlws.FILTER($D$2:$D$2508,$C$2:$C$2508=(CONCATENATE('Establishment details'!$C$14,"_",'Room Details'!$I977))))</f>
        <v>#VALUE!</v>
      </c>
      <c r="AKW2" s="173" t="e" cm="1" vm="1">
        <f t="array" ref="AKW2">IF('Room Details'!$B978="OUT", _xlfn._xlws.FILTER(Room_Types!$D$2:$D$2508,Room_Types!$C$2:$C$2508=CONCATENATE('Room Details'!$B978,"_",'Room Details'!$I978)),_xlfn._xlws.FILTER($D$2:$D$2508,$C$2:$C$2508=(CONCATENATE('Establishment details'!$C$14,"_",'Room Details'!$I978))))</f>
        <v>#VALUE!</v>
      </c>
      <c r="AKX2" s="173" t="e" cm="1" vm="1">
        <f t="array" ref="AKX2">IF('Room Details'!$B979="OUT", _xlfn._xlws.FILTER(Room_Types!$D$2:$D$2508,Room_Types!$C$2:$C$2508=CONCATENATE('Room Details'!$B979,"_",'Room Details'!$I979)),_xlfn._xlws.FILTER($D$2:$D$2508,$C$2:$C$2508=(CONCATENATE('Establishment details'!$C$14,"_",'Room Details'!$I979))))</f>
        <v>#VALUE!</v>
      </c>
      <c r="AKY2" s="173" t="e" cm="1" vm="1">
        <f t="array" ref="AKY2">IF('Room Details'!$B980="OUT", _xlfn._xlws.FILTER(Room_Types!$D$2:$D$2508,Room_Types!$C$2:$C$2508=CONCATENATE('Room Details'!$B980,"_",'Room Details'!$I980)),_xlfn._xlws.FILTER($D$2:$D$2508,$C$2:$C$2508=(CONCATENATE('Establishment details'!$C$14,"_",'Room Details'!$I980))))</f>
        <v>#VALUE!</v>
      </c>
      <c r="AKZ2" s="173" t="e" cm="1" vm="1">
        <f t="array" ref="AKZ2">IF('Room Details'!$B981="OUT", _xlfn._xlws.FILTER(Room_Types!$D$2:$D$2508,Room_Types!$C$2:$C$2508=CONCATENATE('Room Details'!$B981,"_",'Room Details'!$I981)),_xlfn._xlws.FILTER($D$2:$D$2508,$C$2:$C$2508=(CONCATENATE('Establishment details'!$C$14,"_",'Room Details'!$I981))))</f>
        <v>#VALUE!</v>
      </c>
      <c r="ALA2" s="173" t="e" cm="1" vm="1">
        <f t="array" ref="ALA2">IF('Room Details'!$B982="OUT", _xlfn._xlws.FILTER(Room_Types!$D$2:$D$2508,Room_Types!$C$2:$C$2508=CONCATENATE('Room Details'!$B982,"_",'Room Details'!$I982)),_xlfn._xlws.FILTER($D$2:$D$2508,$C$2:$C$2508=(CONCATENATE('Establishment details'!$C$14,"_",'Room Details'!$I982))))</f>
        <v>#VALUE!</v>
      </c>
      <c r="ALB2" s="173" t="e" cm="1" vm="1">
        <f t="array" ref="ALB2">IF('Room Details'!$B983="OUT", _xlfn._xlws.FILTER(Room_Types!$D$2:$D$2508,Room_Types!$C$2:$C$2508=CONCATENATE('Room Details'!$B983,"_",'Room Details'!$I983)),_xlfn._xlws.FILTER($D$2:$D$2508,$C$2:$C$2508=(CONCATENATE('Establishment details'!$C$14,"_",'Room Details'!$I983))))</f>
        <v>#VALUE!</v>
      </c>
      <c r="ALC2" s="173" t="e" cm="1" vm="1">
        <f t="array" ref="ALC2">IF('Room Details'!$B984="OUT", _xlfn._xlws.FILTER(Room_Types!$D$2:$D$2508,Room_Types!$C$2:$C$2508=CONCATENATE('Room Details'!$B984,"_",'Room Details'!$I984)),_xlfn._xlws.FILTER($D$2:$D$2508,$C$2:$C$2508=(CONCATENATE('Establishment details'!$C$14,"_",'Room Details'!$I984))))</f>
        <v>#VALUE!</v>
      </c>
      <c r="ALD2" s="173" t="e" cm="1" vm="1">
        <f t="array" ref="ALD2">IF('Room Details'!$B985="OUT", _xlfn._xlws.FILTER(Room_Types!$D$2:$D$2508,Room_Types!$C$2:$C$2508=CONCATENATE('Room Details'!$B985,"_",'Room Details'!$I985)),_xlfn._xlws.FILTER($D$2:$D$2508,$C$2:$C$2508=(CONCATENATE('Establishment details'!$C$14,"_",'Room Details'!$I985))))</f>
        <v>#VALUE!</v>
      </c>
      <c r="ALE2" s="173" t="e" cm="1" vm="1">
        <f t="array" ref="ALE2">IF('Room Details'!$B986="OUT", _xlfn._xlws.FILTER(Room_Types!$D$2:$D$2508,Room_Types!$C$2:$C$2508=CONCATENATE('Room Details'!$B986,"_",'Room Details'!$I986)),_xlfn._xlws.FILTER($D$2:$D$2508,$C$2:$C$2508=(CONCATENATE('Establishment details'!$C$14,"_",'Room Details'!$I986))))</f>
        <v>#VALUE!</v>
      </c>
      <c r="ALF2" s="173" t="e" cm="1" vm="1">
        <f t="array" ref="ALF2">IF('Room Details'!$B987="OUT", _xlfn._xlws.FILTER(Room_Types!$D$2:$D$2508,Room_Types!$C$2:$C$2508=CONCATENATE('Room Details'!$B987,"_",'Room Details'!$I987)),_xlfn._xlws.FILTER($D$2:$D$2508,$C$2:$C$2508=(CONCATENATE('Establishment details'!$C$14,"_",'Room Details'!$I987))))</f>
        <v>#VALUE!</v>
      </c>
      <c r="ALG2" s="173" t="e" cm="1" vm="1">
        <f t="array" ref="ALG2">IF('Room Details'!$B988="OUT", _xlfn._xlws.FILTER(Room_Types!$D$2:$D$2508,Room_Types!$C$2:$C$2508=CONCATENATE('Room Details'!$B988,"_",'Room Details'!$I988)),_xlfn._xlws.FILTER($D$2:$D$2508,$C$2:$C$2508=(CONCATENATE('Establishment details'!$C$14,"_",'Room Details'!$I988))))</f>
        <v>#VALUE!</v>
      </c>
      <c r="ALH2" s="173" t="e" cm="1" vm="1">
        <f t="array" ref="ALH2">IF('Room Details'!$B989="OUT", _xlfn._xlws.FILTER(Room_Types!$D$2:$D$2508,Room_Types!$C$2:$C$2508=CONCATENATE('Room Details'!$B989,"_",'Room Details'!$I989)),_xlfn._xlws.FILTER($D$2:$D$2508,$C$2:$C$2508=(CONCATENATE('Establishment details'!$C$14,"_",'Room Details'!$I989))))</f>
        <v>#VALUE!</v>
      </c>
      <c r="ALI2" s="173" t="e" cm="1" vm="1">
        <f t="array" ref="ALI2">IF('Room Details'!$B990="OUT", _xlfn._xlws.FILTER(Room_Types!$D$2:$D$2508,Room_Types!$C$2:$C$2508=CONCATENATE('Room Details'!$B990,"_",'Room Details'!$I990)),_xlfn._xlws.FILTER($D$2:$D$2508,$C$2:$C$2508=(CONCATENATE('Establishment details'!$C$14,"_",'Room Details'!$I990))))</f>
        <v>#VALUE!</v>
      </c>
      <c r="ALJ2" s="173" t="e" cm="1" vm="1">
        <f t="array" ref="ALJ2">IF('Room Details'!$B991="OUT", _xlfn._xlws.FILTER(Room_Types!$D$2:$D$2508,Room_Types!$C$2:$C$2508=CONCATENATE('Room Details'!$B991,"_",'Room Details'!$I991)),_xlfn._xlws.FILTER($D$2:$D$2508,$C$2:$C$2508=(CONCATENATE('Establishment details'!$C$14,"_",'Room Details'!$I991))))</f>
        <v>#VALUE!</v>
      </c>
      <c r="ALK2" s="173" t="e" cm="1" vm="1">
        <f t="array" ref="ALK2">IF('Room Details'!$B992="OUT", _xlfn._xlws.FILTER(Room_Types!$D$2:$D$2508,Room_Types!$C$2:$C$2508=CONCATENATE('Room Details'!$B992,"_",'Room Details'!$I992)),_xlfn._xlws.FILTER($D$2:$D$2508,$C$2:$C$2508=(CONCATENATE('Establishment details'!$C$14,"_",'Room Details'!$I992))))</f>
        <v>#VALUE!</v>
      </c>
      <c r="ALL2" s="173" t="e" cm="1" vm="1">
        <f t="array" ref="ALL2">IF('Room Details'!$B993="OUT", _xlfn._xlws.FILTER(Room_Types!$D$2:$D$2508,Room_Types!$C$2:$C$2508=CONCATENATE('Room Details'!$B993,"_",'Room Details'!$I993)),_xlfn._xlws.FILTER($D$2:$D$2508,$C$2:$C$2508=(CONCATENATE('Establishment details'!$C$14,"_",'Room Details'!$I993))))</f>
        <v>#VALUE!</v>
      </c>
      <c r="ALM2" s="173" t="e" cm="1" vm="1">
        <f t="array" ref="ALM2">IF('Room Details'!$B994="OUT", _xlfn._xlws.FILTER(Room_Types!$D$2:$D$2508,Room_Types!$C$2:$C$2508=CONCATENATE('Room Details'!$B994,"_",'Room Details'!$I994)),_xlfn._xlws.FILTER($D$2:$D$2508,$C$2:$C$2508=(CONCATENATE('Establishment details'!$C$14,"_",'Room Details'!$I994))))</f>
        <v>#VALUE!</v>
      </c>
      <c r="ALN2" s="173" t="e" cm="1" vm="1">
        <f t="array" ref="ALN2">IF('Room Details'!$B995="OUT", _xlfn._xlws.FILTER(Room_Types!$D$2:$D$2508,Room_Types!$C$2:$C$2508=CONCATENATE('Room Details'!$B995,"_",'Room Details'!$I995)),_xlfn._xlws.FILTER($D$2:$D$2508,$C$2:$C$2508=(CONCATENATE('Establishment details'!$C$14,"_",'Room Details'!$I995))))</f>
        <v>#VALUE!</v>
      </c>
      <c r="ALO2" s="173" t="e" cm="1" vm="1">
        <f t="array" ref="ALO2">IF('Room Details'!$B996="OUT", _xlfn._xlws.FILTER(Room_Types!$D$2:$D$2508,Room_Types!$C$2:$C$2508=CONCATENATE('Room Details'!$B996,"_",'Room Details'!$I996)),_xlfn._xlws.FILTER($D$2:$D$2508,$C$2:$C$2508=(CONCATENATE('Establishment details'!$C$14,"_",'Room Details'!$I996))))</f>
        <v>#VALUE!</v>
      </c>
      <c r="ALP2" s="173" t="e" cm="1" vm="1">
        <f t="array" ref="ALP2">IF('Room Details'!$B997="OUT", _xlfn._xlws.FILTER(Room_Types!$D$2:$D$2508,Room_Types!$C$2:$C$2508=CONCATENATE('Room Details'!$B997,"_",'Room Details'!$I997)),_xlfn._xlws.FILTER($D$2:$D$2508,$C$2:$C$2508=(CONCATENATE('Establishment details'!$C$14,"_",'Room Details'!$I997))))</f>
        <v>#VALUE!</v>
      </c>
      <c r="ALQ2" s="173" t="e" cm="1" vm="1">
        <f t="array" ref="ALQ2">IF('Room Details'!$B998="OUT", _xlfn._xlws.FILTER(Room_Types!$D$2:$D$2508,Room_Types!$C$2:$C$2508=CONCATENATE('Room Details'!$B998,"_",'Room Details'!$I998)),_xlfn._xlws.FILTER($D$2:$D$2508,$C$2:$C$2508=(CONCATENATE('Establishment details'!$C$14,"_",'Room Details'!$I998))))</f>
        <v>#VALUE!</v>
      </c>
      <c r="ALR2" s="173" t="e" cm="1" vm="1">
        <f t="array" ref="ALR2">IF('Room Details'!$B999="OUT", _xlfn._xlws.FILTER(Room_Types!$D$2:$D$2508,Room_Types!$C$2:$C$2508=CONCATENATE('Room Details'!$B999,"_",'Room Details'!$I999)),_xlfn._xlws.FILTER($D$2:$D$2508,$C$2:$C$2508=(CONCATENATE('Establishment details'!$C$14,"_",'Room Details'!$I999))))</f>
        <v>#VALUE!</v>
      </c>
      <c r="ALS2" s="173" t="e" cm="1" vm="1">
        <f t="array" ref="ALS2">IF('Room Details'!$B1000="OUT", _xlfn._xlws.FILTER(Room_Types!$D$2:$D$2508,Room_Types!$C$2:$C$2508=CONCATENATE('Room Details'!$B1000,"_",'Room Details'!$I1000)),_xlfn._xlws.FILTER($D$2:$D$2508,$C$2:$C$2508=(CONCATENATE('Establishment details'!$C$14,"_",'Room Details'!$I1000))))</f>
        <v>#VALUE!</v>
      </c>
      <c r="ALT2" s="173" t="e" cm="1" vm="1">
        <f t="array" ref="ALT2">IF('Room Details'!$B1001="OUT", _xlfn._xlws.FILTER(Room_Types!$D$2:$D$2508,Room_Types!$C$2:$C$2508=CONCATENATE('Room Details'!$B1001,"_",'Room Details'!$I1001)),_xlfn._xlws.FILTER($D$2:$D$2508,$C$2:$C$2508=(CONCATENATE('Establishment details'!$C$14,"_",'Room Details'!$I1001))))</f>
        <v>#VALUE!</v>
      </c>
      <c r="ALU2" s="173" t="e" cm="1" vm="1">
        <f t="array" ref="ALU2">IF('Room Details'!$B1002="OUT", _xlfn._xlws.FILTER(Room_Types!$D$2:$D$2508,Room_Types!$C$2:$C$2508=CONCATENATE('Room Details'!$B1002,"_",'Room Details'!$I1002)),_xlfn._xlws.FILTER($D$2:$D$2508,$C$2:$C$2508=(CONCATENATE('Establishment details'!$C$14,"_",'Room Details'!$I1002))))</f>
        <v>#VALUE!</v>
      </c>
      <c r="ALV2" s="173" t="e" cm="1" vm="1">
        <f t="array" ref="ALV2">IF('Room Details'!$B1003="OUT", _xlfn._xlws.FILTER(Room_Types!$D$2:$D$2508,Room_Types!$C$2:$C$2508=CONCATENATE('Room Details'!$B1003,"_",'Room Details'!$I1003)),_xlfn._xlws.FILTER($D$2:$D$2508,$C$2:$C$2508=(CONCATENATE('Establishment details'!$C$14,"_",'Room Details'!$I1003))))</f>
        <v>#VALUE!</v>
      </c>
      <c r="ALW2" s="173" t="e" cm="1" vm="1">
        <f t="array" ref="ALW2">IF('Room Details'!$B1004="OUT", _xlfn._xlws.FILTER(Room_Types!$D$2:$D$2508,Room_Types!$C$2:$C$2508=CONCATENATE('Room Details'!$B1004,"_",'Room Details'!$I1004)),_xlfn._xlws.FILTER($D$2:$D$2508,$C$2:$C$2508=(CONCATENATE('Establishment details'!$C$14,"_",'Room Details'!$I1004))))</f>
        <v>#VALUE!</v>
      </c>
      <c r="ALX2" s="173" t="e" cm="1" vm="1">
        <f t="array" ref="ALX2">IF('Room Details'!$B1005="OUT", _xlfn._xlws.FILTER(Room_Types!$D$2:$D$2508,Room_Types!$C$2:$C$2508=CONCATENATE('Room Details'!$B1005,"_",'Room Details'!$I1005)),_xlfn._xlws.FILTER($D$2:$D$2508,$C$2:$C$2508=(CONCATENATE('Establishment details'!$C$14,"_",'Room Details'!$I1005))))</f>
        <v>#VALUE!</v>
      </c>
      <c r="ALY2" s="173" t="e" cm="1" vm="1">
        <f t="array" ref="ALY2">IF('Room Details'!$B1006="OUT", _xlfn._xlws.FILTER(Room_Types!$D$2:$D$2508,Room_Types!$C$2:$C$2508=CONCATENATE('Room Details'!$B1006,"_",'Room Details'!$I1006)),_xlfn._xlws.FILTER($D$2:$D$2508,$C$2:$C$2508=(CONCATENATE('Establishment details'!$C$14,"_",'Room Details'!$I1006))))</f>
        <v>#VALUE!</v>
      </c>
      <c r="ALZ2" s="173" t="e" cm="1" vm="1">
        <f t="array" ref="ALZ2">IF('Room Details'!$B1007="OUT", _xlfn._xlws.FILTER(Room_Types!$D$2:$D$2508,Room_Types!$C$2:$C$2508=CONCATENATE('Room Details'!$B1007,"_",'Room Details'!$I1007)),_xlfn._xlws.FILTER($D$2:$D$2508,$C$2:$C$2508=(CONCATENATE('Establishment details'!$C$14,"_",'Room Details'!$I1007))))</f>
        <v>#VALUE!</v>
      </c>
      <c r="AMA2" s="173" t="e" cm="1" vm="1">
        <f t="array" ref="AMA2">IF('Room Details'!$B1008="OUT", _xlfn._xlws.FILTER(Room_Types!$D$2:$D$2508,Room_Types!$C$2:$C$2508=CONCATENATE('Room Details'!$B1008,"_",'Room Details'!$I1008)),_xlfn._xlws.FILTER($D$2:$D$2508,$C$2:$C$2508=(CONCATENATE('Establishment details'!$C$14,"_",'Room Details'!$I1008))))</f>
        <v>#VALUE!</v>
      </c>
      <c r="AMB2" s="173" t="e" cm="1" vm="1">
        <f t="array" ref="AMB2">IF('Room Details'!$B1009="OUT", _xlfn._xlws.FILTER(Room_Types!$D$2:$D$2508,Room_Types!$C$2:$C$2508=CONCATENATE('Room Details'!$B1009,"_",'Room Details'!$I1009)),_xlfn._xlws.FILTER($D$2:$D$2508,$C$2:$C$2508=(CONCATENATE('Establishment details'!$C$14,"_",'Room Details'!$I1009))))</f>
        <v>#VALUE!</v>
      </c>
      <c r="AMC2" s="173" t="e" cm="1" vm="1">
        <f t="array" ref="AMC2">IF('Room Details'!$B1010="OUT", _xlfn._xlws.FILTER(Room_Types!$D$2:$D$2508,Room_Types!$C$2:$C$2508=CONCATENATE('Room Details'!$B1010,"_",'Room Details'!$I1010)),_xlfn._xlws.FILTER($D$2:$D$2508,$C$2:$C$2508=(CONCATENATE('Establishment details'!$C$14,"_",'Room Details'!$I1010))))</f>
        <v>#VALUE!</v>
      </c>
      <c r="AMD2" s="173" t="e" cm="1" vm="1">
        <f t="array" ref="AMD2">IF('Room Details'!$B1011="OUT", _xlfn._xlws.FILTER(Room_Types!$D$2:$D$2508,Room_Types!$C$2:$C$2508=CONCATENATE('Room Details'!$B1011,"_",'Room Details'!$I1011)),_xlfn._xlws.FILTER($D$2:$D$2508,$C$2:$C$2508=(CONCATENATE('Establishment details'!$C$14,"_",'Room Details'!$I1011))))</f>
        <v>#VALUE!</v>
      </c>
      <c r="AME2" s="173" t="e" cm="1" vm="1">
        <f t="array" ref="AME2">IF('Room Details'!$B1012="OUT", _xlfn._xlws.FILTER(Room_Types!$D$2:$D$2508,Room_Types!$C$2:$C$2508=CONCATENATE('Room Details'!$B1012,"_",'Room Details'!$I1012)),_xlfn._xlws.FILTER($D$2:$D$2508,$C$2:$C$2508=(CONCATENATE('Establishment details'!$C$14,"_",'Room Details'!$I1012))))</f>
        <v>#VALUE!</v>
      </c>
      <c r="AMF2" s="173" t="e" cm="1" vm="1">
        <f t="array" ref="AMF2">IF('Room Details'!$B1013="OUT", _xlfn._xlws.FILTER(Room_Types!$D$2:$D$2508,Room_Types!$C$2:$C$2508=CONCATENATE('Room Details'!$B1013,"_",'Room Details'!$I1013)),_xlfn._xlws.FILTER($D$2:$D$2508,$C$2:$C$2508=(CONCATENATE('Establishment details'!$C$14,"_",'Room Details'!$I1013))))</f>
        <v>#VALUE!</v>
      </c>
      <c r="AMG2" s="173" t="e" cm="1" vm="1">
        <f t="array" ref="AMG2">IF('Room Details'!$B1014="OUT", _xlfn._xlws.FILTER(Room_Types!$D$2:$D$2508,Room_Types!$C$2:$C$2508=CONCATENATE('Room Details'!$B1014,"_",'Room Details'!$I1014)),_xlfn._xlws.FILTER($D$2:$D$2508,$C$2:$C$2508=(CONCATENATE('Establishment details'!$C$14,"_",'Room Details'!$I1014))))</f>
        <v>#VALUE!</v>
      </c>
      <c r="AMH2" s="173" t="e" cm="1" vm="1">
        <f t="array" ref="AMH2">IF('Room Details'!$B1015="OUT", _xlfn._xlws.FILTER(Room_Types!$D$2:$D$2508,Room_Types!$C$2:$C$2508=CONCATENATE('Room Details'!$B1015,"_",'Room Details'!$I1015)),_xlfn._xlws.FILTER($D$2:$D$2508,$C$2:$C$2508=(CONCATENATE('Establishment details'!$C$14,"_",'Room Details'!$I1015))))</f>
        <v>#VALUE!</v>
      </c>
      <c r="AMI2" s="173" t="e" cm="1" vm="1">
        <f t="array" ref="AMI2">IF('Room Details'!$B1016="OUT", _xlfn._xlws.FILTER(Room_Types!$D$2:$D$2508,Room_Types!$C$2:$C$2508=CONCATENATE('Room Details'!$B1016,"_",'Room Details'!$I1016)),_xlfn._xlws.FILTER($D$2:$D$2508,$C$2:$C$2508=(CONCATENATE('Establishment details'!$C$14,"_",'Room Details'!$I1016))))</f>
        <v>#VALUE!</v>
      </c>
      <c r="AMJ2" s="173" t="e" cm="1" vm="1">
        <f t="array" ref="AMJ2">IF('Room Details'!$B1017="OUT", _xlfn._xlws.FILTER(Room_Types!$D$2:$D$2508,Room_Types!$C$2:$C$2508=CONCATENATE('Room Details'!$B1017,"_",'Room Details'!$I1017)),_xlfn._xlws.FILTER($D$2:$D$2508,$C$2:$C$2508=(CONCATENATE('Establishment details'!$C$14,"_",'Room Details'!$I1017))))</f>
        <v>#VALUE!</v>
      </c>
      <c r="AMK2" s="173" t="e" cm="1" vm="1">
        <f t="array" ref="AMK2">IF('Room Details'!$B1018="OUT", _xlfn._xlws.FILTER(Room_Types!$D$2:$D$2508,Room_Types!$C$2:$C$2508=CONCATENATE('Room Details'!$B1018,"_",'Room Details'!$I1018)),_xlfn._xlws.FILTER($D$2:$D$2508,$C$2:$C$2508=(CONCATENATE('Establishment details'!$C$14,"_",'Room Details'!$I1018))))</f>
        <v>#VALUE!</v>
      </c>
      <c r="AML2" s="173" t="e" cm="1" vm="1">
        <f t="array" ref="AML2">IF('Room Details'!$B1019="OUT", _xlfn._xlws.FILTER(Room_Types!$D$2:$D$2508,Room_Types!$C$2:$C$2508=CONCATENATE('Room Details'!$B1019,"_",'Room Details'!$I1019)),_xlfn._xlws.FILTER($D$2:$D$2508,$C$2:$C$2508=(CONCATENATE('Establishment details'!$C$14,"_",'Room Details'!$I1019))))</f>
        <v>#VALUE!</v>
      </c>
      <c r="AMM2" s="173" t="e" cm="1" vm="1">
        <f t="array" ref="AMM2">IF('Room Details'!$B1020="OUT", _xlfn._xlws.FILTER(Room_Types!$D$2:$D$2508,Room_Types!$C$2:$C$2508=CONCATENATE('Room Details'!$B1020,"_",'Room Details'!$I1020)),_xlfn._xlws.FILTER($D$2:$D$2508,$C$2:$C$2508=(CONCATENATE('Establishment details'!$C$14,"_",'Room Details'!$I1020))))</f>
        <v>#VALUE!</v>
      </c>
      <c r="AMN2" s="173" t="e" cm="1" vm="1">
        <f t="array" ref="AMN2">IF('Room Details'!$B1021="OUT", _xlfn._xlws.FILTER(Room_Types!$D$2:$D$2508,Room_Types!$C$2:$C$2508=CONCATENATE('Room Details'!$B1021,"_",'Room Details'!$I1021)),_xlfn._xlws.FILTER($D$2:$D$2508,$C$2:$C$2508=(CONCATENATE('Establishment details'!$C$14,"_",'Room Details'!$I1021))))</f>
        <v>#VALUE!</v>
      </c>
      <c r="AMO2" s="173" t="e" cm="1" vm="1">
        <f t="array" ref="AMO2">IF('Room Details'!$B1022="OUT", _xlfn._xlws.FILTER(Room_Types!$D$2:$D$2508,Room_Types!$C$2:$C$2508=CONCATENATE('Room Details'!$B1022,"_",'Room Details'!$I1022)),_xlfn._xlws.FILTER($D$2:$D$2508,$C$2:$C$2508=(CONCATENATE('Establishment details'!$C$14,"_",'Room Details'!$I1022))))</f>
        <v>#VALUE!</v>
      </c>
      <c r="AMP2" s="173" t="e" cm="1" vm="1">
        <f t="array" ref="AMP2">IF('Room Details'!$B1023="OUT", _xlfn._xlws.FILTER(Room_Types!$D$2:$D$2508,Room_Types!$C$2:$C$2508=CONCATENATE('Room Details'!$B1023,"_",'Room Details'!$I1023)),_xlfn._xlws.FILTER($D$2:$D$2508,$C$2:$C$2508=(CONCATENATE('Establishment details'!$C$14,"_",'Room Details'!$I1023))))</f>
        <v>#VALUE!</v>
      </c>
      <c r="AMQ2" s="173" t="e" cm="1" vm="1">
        <f t="array" ref="AMQ2">IF('Room Details'!$B1024="OUT", _xlfn._xlws.FILTER(Room_Types!$D$2:$D$2508,Room_Types!$C$2:$C$2508=CONCATENATE('Room Details'!$B1024,"_",'Room Details'!$I1024)),_xlfn._xlws.FILTER($D$2:$D$2508,$C$2:$C$2508=(CONCATENATE('Establishment details'!$C$14,"_",'Room Details'!$I1024))))</f>
        <v>#VALUE!</v>
      </c>
      <c r="AMR2" s="173" t="e" cm="1" vm="1">
        <f t="array" ref="AMR2">IF('Room Details'!$B1025="OUT", _xlfn._xlws.FILTER(Room_Types!$D$2:$D$2508,Room_Types!$C$2:$C$2508=CONCATENATE('Room Details'!$B1025,"_",'Room Details'!$I1025)),_xlfn._xlws.FILTER($D$2:$D$2508,$C$2:$C$2508=(CONCATENATE('Establishment details'!$C$14,"_",'Room Details'!$I1025))))</f>
        <v>#VALUE!</v>
      </c>
      <c r="AMS2" s="173" t="e" cm="1" vm="1">
        <f t="array" ref="AMS2">IF('Room Details'!$B1026="OUT", _xlfn._xlws.FILTER(Room_Types!$D$2:$D$2508,Room_Types!$C$2:$C$2508=CONCATENATE('Room Details'!$B1026,"_",'Room Details'!$I1026)),_xlfn._xlws.FILTER($D$2:$D$2508,$C$2:$C$2508=(CONCATENATE('Establishment details'!$C$14,"_",'Room Details'!$I1026))))</f>
        <v>#VALUE!</v>
      </c>
      <c r="AMT2" s="173" t="e" cm="1" vm="1">
        <f t="array" ref="AMT2">IF('Room Details'!$B1027="OUT", _xlfn._xlws.FILTER(Room_Types!$D$2:$D$2508,Room_Types!$C$2:$C$2508=CONCATENATE('Room Details'!$B1027,"_",'Room Details'!$I1027)),_xlfn._xlws.FILTER($D$2:$D$2508,$C$2:$C$2508=(CONCATENATE('Establishment details'!$C$14,"_",'Room Details'!$I1027))))</f>
        <v>#VALUE!</v>
      </c>
      <c r="AMU2" s="173" t="e" cm="1" vm="1">
        <f t="array" ref="AMU2">IF('Room Details'!$B1028="OUT", _xlfn._xlws.FILTER(Room_Types!$D$2:$D$2508,Room_Types!$C$2:$C$2508=CONCATENATE('Room Details'!$B1028,"_",'Room Details'!$I1028)),_xlfn._xlws.FILTER($D$2:$D$2508,$C$2:$C$2508=(CONCATENATE('Establishment details'!$C$14,"_",'Room Details'!$I1028))))</f>
        <v>#VALUE!</v>
      </c>
      <c r="AMV2" s="173" t="e" cm="1" vm="1">
        <f t="array" ref="AMV2">IF('Room Details'!$B1029="OUT", _xlfn._xlws.FILTER(Room_Types!$D$2:$D$2508,Room_Types!$C$2:$C$2508=CONCATENATE('Room Details'!$B1029,"_",'Room Details'!$I1029)),_xlfn._xlws.FILTER($D$2:$D$2508,$C$2:$C$2508=(CONCATENATE('Establishment details'!$C$14,"_",'Room Details'!$I1029))))</f>
        <v>#VALUE!</v>
      </c>
      <c r="AMW2" s="173" t="e" cm="1" vm="1">
        <f t="array" ref="AMW2">IF('Room Details'!$B1030="OUT", _xlfn._xlws.FILTER(Room_Types!$D$2:$D$2508,Room_Types!$C$2:$C$2508=CONCATENATE('Room Details'!$B1030,"_",'Room Details'!$I1030)),_xlfn._xlws.FILTER($D$2:$D$2508,$C$2:$C$2508=(CONCATENATE('Establishment details'!$C$14,"_",'Room Details'!$I1030))))</f>
        <v>#VALUE!</v>
      </c>
      <c r="AMX2" s="173" t="e" cm="1" vm="1">
        <f t="array" ref="AMX2">IF('Room Details'!$B1031="OUT", _xlfn._xlws.FILTER(Room_Types!$D$2:$D$2508,Room_Types!$C$2:$C$2508=CONCATENATE('Room Details'!$B1031,"_",'Room Details'!$I1031)),_xlfn._xlws.FILTER($D$2:$D$2508,$C$2:$C$2508=(CONCATENATE('Establishment details'!$C$14,"_",'Room Details'!$I1031))))</f>
        <v>#VALUE!</v>
      </c>
      <c r="AMY2" s="173" t="e" cm="1" vm="1">
        <f t="array" ref="AMY2">IF('Room Details'!$B1032="OUT", _xlfn._xlws.FILTER(Room_Types!$D$2:$D$2508,Room_Types!$C$2:$C$2508=CONCATENATE('Room Details'!$B1032,"_",'Room Details'!$I1032)),_xlfn._xlws.FILTER($D$2:$D$2508,$C$2:$C$2508=(CONCATENATE('Establishment details'!$C$14,"_",'Room Details'!$I1032))))</f>
        <v>#VALUE!</v>
      </c>
      <c r="AMZ2" s="173" t="e" cm="1" vm="1">
        <f t="array" ref="AMZ2">IF('Room Details'!$B1033="OUT", _xlfn._xlws.FILTER(Room_Types!$D$2:$D$2508,Room_Types!$C$2:$C$2508=CONCATENATE('Room Details'!$B1033,"_",'Room Details'!$I1033)),_xlfn._xlws.FILTER($D$2:$D$2508,$C$2:$C$2508=(CONCATENATE('Establishment details'!$C$14,"_",'Room Details'!$I1033))))</f>
        <v>#VALUE!</v>
      </c>
      <c r="ANA2" s="173" t="e" cm="1" vm="1">
        <f t="array" ref="ANA2">IF('Room Details'!$B1034="OUT", _xlfn._xlws.FILTER(Room_Types!$D$2:$D$2508,Room_Types!$C$2:$C$2508=CONCATENATE('Room Details'!$B1034,"_",'Room Details'!$I1034)),_xlfn._xlws.FILTER($D$2:$D$2508,$C$2:$C$2508=(CONCATENATE('Establishment details'!$C$14,"_",'Room Details'!$I1034))))</f>
        <v>#VALUE!</v>
      </c>
      <c r="ANB2" s="173" t="e" cm="1" vm="1">
        <f t="array" ref="ANB2">IF('Room Details'!$B1035="OUT", _xlfn._xlws.FILTER(Room_Types!$D$2:$D$2508,Room_Types!$C$2:$C$2508=CONCATENATE('Room Details'!$B1035,"_",'Room Details'!$I1035)),_xlfn._xlws.FILTER($D$2:$D$2508,$C$2:$C$2508=(CONCATENATE('Establishment details'!$C$14,"_",'Room Details'!$I1035))))</f>
        <v>#VALUE!</v>
      </c>
      <c r="ANC2" s="173" t="e" cm="1" vm="1">
        <f t="array" ref="ANC2">IF('Room Details'!$B1036="OUT", _xlfn._xlws.FILTER(Room_Types!$D$2:$D$2508,Room_Types!$C$2:$C$2508=CONCATENATE('Room Details'!$B1036,"_",'Room Details'!$I1036)),_xlfn._xlws.FILTER($D$2:$D$2508,$C$2:$C$2508=(CONCATENATE('Establishment details'!$C$14,"_",'Room Details'!$I1036))))</f>
        <v>#VALUE!</v>
      </c>
      <c r="AND2" s="173" t="e" cm="1" vm="1">
        <f t="array" ref="AND2">IF('Room Details'!$B1037="OUT", _xlfn._xlws.FILTER(Room_Types!$D$2:$D$2508,Room_Types!$C$2:$C$2508=CONCATENATE('Room Details'!$B1037,"_",'Room Details'!$I1037)),_xlfn._xlws.FILTER($D$2:$D$2508,$C$2:$C$2508=(CONCATENATE('Establishment details'!$C$14,"_",'Room Details'!$I1037))))</f>
        <v>#VALUE!</v>
      </c>
      <c r="ANE2" s="173" t="e" cm="1" vm="1">
        <f t="array" ref="ANE2">IF('Room Details'!$B1038="OUT", _xlfn._xlws.FILTER(Room_Types!$D$2:$D$2508,Room_Types!$C$2:$C$2508=CONCATENATE('Room Details'!$B1038,"_",'Room Details'!$I1038)),_xlfn._xlws.FILTER($D$2:$D$2508,$C$2:$C$2508=(CONCATENATE('Establishment details'!$C$14,"_",'Room Details'!$I1038))))</f>
        <v>#VALUE!</v>
      </c>
      <c r="ANF2" s="173" t="e" cm="1" vm="1">
        <f t="array" ref="ANF2">IF('Room Details'!$B1039="OUT", _xlfn._xlws.FILTER(Room_Types!$D$2:$D$2508,Room_Types!$C$2:$C$2508=CONCATENATE('Room Details'!$B1039,"_",'Room Details'!$I1039)),_xlfn._xlws.FILTER($D$2:$D$2508,$C$2:$C$2508=(CONCATENATE('Establishment details'!$C$14,"_",'Room Details'!$I1039))))</f>
        <v>#VALUE!</v>
      </c>
      <c r="ANG2" s="173" t="e" cm="1" vm="1">
        <f t="array" ref="ANG2">IF('Room Details'!$B1040="OUT", _xlfn._xlws.FILTER(Room_Types!$D$2:$D$2508,Room_Types!$C$2:$C$2508=CONCATENATE('Room Details'!$B1040,"_",'Room Details'!$I1040)),_xlfn._xlws.FILTER($D$2:$D$2508,$C$2:$C$2508=(CONCATENATE('Establishment details'!$C$14,"_",'Room Details'!$I1040))))</f>
        <v>#VALUE!</v>
      </c>
      <c r="ANH2" s="173" t="e" cm="1" vm="1">
        <f t="array" ref="ANH2">IF('Room Details'!$B1041="OUT", _xlfn._xlws.FILTER(Room_Types!$D$2:$D$2508,Room_Types!$C$2:$C$2508=CONCATENATE('Room Details'!$B1041,"_",'Room Details'!$I1041)),_xlfn._xlws.FILTER($D$2:$D$2508,$C$2:$C$2508=(CONCATENATE('Establishment details'!$C$14,"_",'Room Details'!$I1041))))</f>
        <v>#VALUE!</v>
      </c>
      <c r="ANI2" s="173" t="e" cm="1" vm="1">
        <f t="array" ref="ANI2">IF('Room Details'!$B1042="OUT", _xlfn._xlws.FILTER(Room_Types!$D$2:$D$2508,Room_Types!$C$2:$C$2508=CONCATENATE('Room Details'!$B1042,"_",'Room Details'!$I1042)),_xlfn._xlws.FILTER($D$2:$D$2508,$C$2:$C$2508=(CONCATENATE('Establishment details'!$C$14,"_",'Room Details'!$I1042))))</f>
        <v>#VALUE!</v>
      </c>
      <c r="ANJ2" s="173" t="e" cm="1" vm="1">
        <f t="array" ref="ANJ2">IF('Room Details'!$B1043="OUT", _xlfn._xlws.FILTER(Room_Types!$D$2:$D$2508,Room_Types!$C$2:$C$2508=CONCATENATE('Room Details'!$B1043,"_",'Room Details'!$I1043)),_xlfn._xlws.FILTER($D$2:$D$2508,$C$2:$C$2508=(CONCATENATE('Establishment details'!$C$14,"_",'Room Details'!$I1043))))</f>
        <v>#VALUE!</v>
      </c>
      <c r="ANK2" s="173" t="e" cm="1" vm="1">
        <f t="array" ref="ANK2">IF('Room Details'!$B1044="OUT", _xlfn._xlws.FILTER(Room_Types!$D$2:$D$2508,Room_Types!$C$2:$C$2508=CONCATENATE('Room Details'!$B1044,"_",'Room Details'!$I1044)),_xlfn._xlws.FILTER($D$2:$D$2508,$C$2:$C$2508=(CONCATENATE('Establishment details'!$C$14,"_",'Room Details'!$I1044))))</f>
        <v>#VALUE!</v>
      </c>
      <c r="ANL2" s="173" t="e" cm="1" vm="1">
        <f t="array" ref="ANL2">IF('Room Details'!$B1045="OUT", _xlfn._xlws.FILTER(Room_Types!$D$2:$D$2508,Room_Types!$C$2:$C$2508=CONCATENATE('Room Details'!$B1045,"_",'Room Details'!$I1045)),_xlfn._xlws.FILTER($D$2:$D$2508,$C$2:$C$2508=(CONCATENATE('Establishment details'!$C$14,"_",'Room Details'!$I1045))))</f>
        <v>#VALUE!</v>
      </c>
      <c r="ANM2" s="173" t="e" cm="1" vm="1">
        <f t="array" ref="ANM2">IF('Room Details'!$B1046="OUT", _xlfn._xlws.FILTER(Room_Types!$D$2:$D$2508,Room_Types!$C$2:$C$2508=CONCATENATE('Room Details'!$B1046,"_",'Room Details'!$I1046)),_xlfn._xlws.FILTER($D$2:$D$2508,$C$2:$C$2508=(CONCATENATE('Establishment details'!$C$14,"_",'Room Details'!$I1046))))</f>
        <v>#VALUE!</v>
      </c>
      <c r="ANN2" s="173" t="e" cm="1" vm="1">
        <f t="array" ref="ANN2">IF('Room Details'!$B1047="OUT", _xlfn._xlws.FILTER(Room_Types!$D$2:$D$2508,Room_Types!$C$2:$C$2508=CONCATENATE('Room Details'!$B1047,"_",'Room Details'!$I1047)),_xlfn._xlws.FILTER($D$2:$D$2508,$C$2:$C$2508=(CONCATENATE('Establishment details'!$C$14,"_",'Room Details'!$I1047))))</f>
        <v>#VALUE!</v>
      </c>
      <c r="ANO2" s="173" t="e" cm="1" vm="1">
        <f t="array" ref="ANO2">IF('Room Details'!$B1048="OUT", _xlfn._xlws.FILTER(Room_Types!$D$2:$D$2508,Room_Types!$C$2:$C$2508=CONCATENATE('Room Details'!$B1048,"_",'Room Details'!$I1048)),_xlfn._xlws.FILTER($D$2:$D$2508,$C$2:$C$2508=(CONCATENATE('Establishment details'!$C$14,"_",'Room Details'!$I1048))))</f>
        <v>#VALUE!</v>
      </c>
      <c r="ANP2" s="173" t="e" cm="1" vm="1">
        <f t="array" ref="ANP2">IF('Room Details'!$B1049="OUT", _xlfn._xlws.FILTER(Room_Types!$D$2:$D$2508,Room_Types!$C$2:$C$2508=CONCATENATE('Room Details'!$B1049,"_",'Room Details'!$I1049)),_xlfn._xlws.FILTER($D$2:$D$2508,$C$2:$C$2508=(CONCATENATE('Establishment details'!$C$14,"_",'Room Details'!$I1049))))</f>
        <v>#VALUE!</v>
      </c>
      <c r="ANQ2" s="173" t="e" cm="1" vm="1">
        <f t="array" ref="ANQ2">IF('Room Details'!$B1050="OUT", _xlfn._xlws.FILTER(Room_Types!$D$2:$D$2508,Room_Types!$C$2:$C$2508=CONCATENATE('Room Details'!$B1050,"_",'Room Details'!$I1050)),_xlfn._xlws.FILTER($D$2:$D$2508,$C$2:$C$2508=(CONCATENATE('Establishment details'!$C$14,"_",'Room Details'!$I1050))))</f>
        <v>#VALUE!</v>
      </c>
      <c r="ANR2" s="173" t="e" cm="1" vm="1">
        <f t="array" ref="ANR2">IF('Room Details'!$B1051="OUT", _xlfn._xlws.FILTER(Room_Types!$D$2:$D$2508,Room_Types!$C$2:$C$2508=CONCATENATE('Room Details'!$B1051,"_",'Room Details'!$I1051)),_xlfn._xlws.FILTER($D$2:$D$2508,$C$2:$C$2508=(CONCATENATE('Establishment details'!$C$14,"_",'Room Details'!$I1051))))</f>
        <v>#VALUE!</v>
      </c>
      <c r="ANS2" s="173" t="e" cm="1" vm="1">
        <f t="array" ref="ANS2">IF('Room Details'!$B1052="OUT", _xlfn._xlws.FILTER(Room_Types!$D$2:$D$2508,Room_Types!$C$2:$C$2508=CONCATENATE('Room Details'!$B1052,"_",'Room Details'!$I1052)),_xlfn._xlws.FILTER($D$2:$D$2508,$C$2:$C$2508=(CONCATENATE('Establishment details'!$C$14,"_",'Room Details'!$I1052))))</f>
        <v>#VALUE!</v>
      </c>
      <c r="ANT2" s="173" t="e" cm="1" vm="1">
        <f t="array" ref="ANT2">IF('Room Details'!$B1053="OUT", _xlfn._xlws.FILTER(Room_Types!$D$2:$D$2508,Room_Types!$C$2:$C$2508=CONCATENATE('Room Details'!$B1053,"_",'Room Details'!$I1053)),_xlfn._xlws.FILTER($D$2:$D$2508,$C$2:$C$2508=(CONCATENATE('Establishment details'!$C$14,"_",'Room Details'!$I1053))))</f>
        <v>#VALUE!</v>
      </c>
      <c r="ANU2" s="173" t="e" cm="1" vm="1">
        <f t="array" ref="ANU2">IF('Room Details'!$B1054="OUT", _xlfn._xlws.FILTER(Room_Types!$D$2:$D$2508,Room_Types!$C$2:$C$2508=CONCATENATE('Room Details'!$B1054,"_",'Room Details'!$I1054)),_xlfn._xlws.FILTER($D$2:$D$2508,$C$2:$C$2508=(CONCATENATE('Establishment details'!$C$14,"_",'Room Details'!$I1054))))</f>
        <v>#VALUE!</v>
      </c>
      <c r="ANV2" s="173" t="e" cm="1" vm="1">
        <f t="array" ref="ANV2">IF('Room Details'!$B1055="OUT", _xlfn._xlws.FILTER(Room_Types!$D$2:$D$2508,Room_Types!$C$2:$C$2508=CONCATENATE('Room Details'!$B1055,"_",'Room Details'!$I1055)),_xlfn._xlws.FILTER($D$2:$D$2508,$C$2:$C$2508=(CONCATENATE('Establishment details'!$C$14,"_",'Room Details'!$I1055))))</f>
        <v>#VALUE!</v>
      </c>
      <c r="ANW2" s="173" t="e" cm="1" vm="1">
        <f t="array" ref="ANW2">IF('Room Details'!$B1056="OUT", _xlfn._xlws.FILTER(Room_Types!$D$2:$D$2508,Room_Types!$C$2:$C$2508=CONCATENATE('Room Details'!$B1056,"_",'Room Details'!$I1056)),_xlfn._xlws.FILTER($D$2:$D$2508,$C$2:$C$2508=(CONCATENATE('Establishment details'!$C$14,"_",'Room Details'!$I1056))))</f>
        <v>#VALUE!</v>
      </c>
      <c r="ANX2" s="173" t="e" cm="1" vm="1">
        <f t="array" ref="ANX2">IF('Room Details'!$B1057="OUT", _xlfn._xlws.FILTER(Room_Types!$D$2:$D$2508,Room_Types!$C$2:$C$2508=CONCATENATE('Room Details'!$B1057,"_",'Room Details'!$I1057)),_xlfn._xlws.FILTER($D$2:$D$2508,$C$2:$C$2508=(CONCATENATE('Establishment details'!$C$14,"_",'Room Details'!$I1057))))</f>
        <v>#VALUE!</v>
      </c>
      <c r="ANY2" s="173" t="e" cm="1" vm="1">
        <f t="array" ref="ANY2">IF('Room Details'!$B1058="OUT", _xlfn._xlws.FILTER(Room_Types!$D$2:$D$2508,Room_Types!$C$2:$C$2508=CONCATENATE('Room Details'!$B1058,"_",'Room Details'!$I1058)),_xlfn._xlws.FILTER($D$2:$D$2508,$C$2:$C$2508=(CONCATENATE('Establishment details'!$C$14,"_",'Room Details'!$I1058))))</f>
        <v>#VALUE!</v>
      </c>
      <c r="ANZ2" s="173" t="e" cm="1" vm="1">
        <f t="array" ref="ANZ2">IF('Room Details'!$B1059="OUT", _xlfn._xlws.FILTER(Room_Types!$D$2:$D$2508,Room_Types!$C$2:$C$2508=CONCATENATE('Room Details'!$B1059,"_",'Room Details'!$I1059)),_xlfn._xlws.FILTER($D$2:$D$2508,$C$2:$C$2508=(CONCATENATE('Establishment details'!$C$14,"_",'Room Details'!$I1059))))</f>
        <v>#VALUE!</v>
      </c>
      <c r="AOA2" s="173" t="e" cm="1" vm="1">
        <f t="array" ref="AOA2">IF('Room Details'!$B1060="OUT", _xlfn._xlws.FILTER(Room_Types!$D$2:$D$2508,Room_Types!$C$2:$C$2508=CONCATENATE('Room Details'!$B1060,"_",'Room Details'!$I1060)),_xlfn._xlws.FILTER($D$2:$D$2508,$C$2:$C$2508=(CONCATENATE('Establishment details'!$C$14,"_",'Room Details'!$I1060))))</f>
        <v>#VALUE!</v>
      </c>
      <c r="AOB2" s="173" t="e" cm="1" vm="1">
        <f t="array" ref="AOB2">IF('Room Details'!$B1061="OUT", _xlfn._xlws.FILTER(Room_Types!$D$2:$D$2508,Room_Types!$C$2:$C$2508=CONCATENATE('Room Details'!$B1061,"_",'Room Details'!$I1061)),_xlfn._xlws.FILTER($D$2:$D$2508,$C$2:$C$2508=(CONCATENATE('Establishment details'!$C$14,"_",'Room Details'!$I1061))))</f>
        <v>#VALUE!</v>
      </c>
      <c r="AOC2" s="173" t="e" cm="1" vm="1">
        <f t="array" ref="AOC2">IF('Room Details'!$B1062="OUT", _xlfn._xlws.FILTER(Room_Types!$D$2:$D$2508,Room_Types!$C$2:$C$2508=CONCATENATE('Room Details'!$B1062,"_",'Room Details'!$I1062)),_xlfn._xlws.FILTER($D$2:$D$2508,$C$2:$C$2508=(CONCATENATE('Establishment details'!$C$14,"_",'Room Details'!$I1062))))</f>
        <v>#VALUE!</v>
      </c>
      <c r="AOD2" s="173" t="e" cm="1" vm="1">
        <f t="array" ref="AOD2">IF('Room Details'!$B1063="OUT", _xlfn._xlws.FILTER(Room_Types!$D$2:$D$2508,Room_Types!$C$2:$C$2508=CONCATENATE('Room Details'!$B1063,"_",'Room Details'!$I1063)),_xlfn._xlws.FILTER($D$2:$D$2508,$C$2:$C$2508=(CONCATENATE('Establishment details'!$C$14,"_",'Room Details'!$I1063))))</f>
        <v>#VALUE!</v>
      </c>
      <c r="AOE2" s="173" t="e" cm="1" vm="1">
        <f t="array" ref="AOE2">IF('Room Details'!$B1064="OUT", _xlfn._xlws.FILTER(Room_Types!$D$2:$D$2508,Room_Types!$C$2:$C$2508=CONCATENATE('Room Details'!$B1064,"_",'Room Details'!$I1064)),_xlfn._xlws.FILTER($D$2:$D$2508,$C$2:$C$2508=(CONCATENATE('Establishment details'!$C$14,"_",'Room Details'!$I1064))))</f>
        <v>#VALUE!</v>
      </c>
      <c r="AOF2" s="173" t="e" cm="1" vm="1">
        <f t="array" ref="AOF2">IF('Room Details'!$B1065="OUT", _xlfn._xlws.FILTER(Room_Types!$D$2:$D$2508,Room_Types!$C$2:$C$2508=CONCATENATE('Room Details'!$B1065,"_",'Room Details'!$I1065)),_xlfn._xlws.FILTER($D$2:$D$2508,$C$2:$C$2508=(CONCATENATE('Establishment details'!$C$14,"_",'Room Details'!$I1065))))</f>
        <v>#VALUE!</v>
      </c>
      <c r="AOG2" s="173" t="e" cm="1" vm="1">
        <f t="array" ref="AOG2">IF('Room Details'!$B1066="OUT", _xlfn._xlws.FILTER(Room_Types!$D$2:$D$2508,Room_Types!$C$2:$C$2508=CONCATENATE('Room Details'!$B1066,"_",'Room Details'!$I1066)),_xlfn._xlws.FILTER($D$2:$D$2508,$C$2:$C$2508=(CONCATENATE('Establishment details'!$C$14,"_",'Room Details'!$I1066))))</f>
        <v>#VALUE!</v>
      </c>
      <c r="AOH2" s="173" t="e" cm="1" vm="1">
        <f t="array" ref="AOH2">IF('Room Details'!$B1067="OUT", _xlfn._xlws.FILTER(Room_Types!$D$2:$D$2508,Room_Types!$C$2:$C$2508=CONCATENATE('Room Details'!$B1067,"_",'Room Details'!$I1067)),_xlfn._xlws.FILTER($D$2:$D$2508,$C$2:$C$2508=(CONCATENATE('Establishment details'!$C$14,"_",'Room Details'!$I1067))))</f>
        <v>#VALUE!</v>
      </c>
      <c r="AOI2" s="173" t="e" cm="1" vm="1">
        <f t="array" ref="AOI2">IF('Room Details'!$B1068="OUT", _xlfn._xlws.FILTER(Room_Types!$D$2:$D$2508,Room_Types!$C$2:$C$2508=CONCATENATE('Room Details'!$B1068,"_",'Room Details'!$I1068)),_xlfn._xlws.FILTER($D$2:$D$2508,$C$2:$C$2508=(CONCATENATE('Establishment details'!$C$14,"_",'Room Details'!$I1068))))</f>
        <v>#VALUE!</v>
      </c>
      <c r="AOJ2" s="173" t="e" cm="1" vm="1">
        <f t="array" ref="AOJ2">IF('Room Details'!$B1069="OUT", _xlfn._xlws.FILTER(Room_Types!$D$2:$D$2508,Room_Types!$C$2:$C$2508=CONCATENATE('Room Details'!$B1069,"_",'Room Details'!$I1069)),_xlfn._xlws.FILTER($D$2:$D$2508,$C$2:$C$2508=(CONCATENATE('Establishment details'!$C$14,"_",'Room Details'!$I1069))))</f>
        <v>#VALUE!</v>
      </c>
      <c r="AOK2" s="173" t="e" cm="1" vm="1">
        <f t="array" ref="AOK2">IF('Room Details'!$B1070="OUT", _xlfn._xlws.FILTER(Room_Types!$D$2:$D$2508,Room_Types!$C$2:$C$2508=CONCATENATE('Room Details'!$B1070,"_",'Room Details'!$I1070)),_xlfn._xlws.FILTER($D$2:$D$2508,$C$2:$C$2508=(CONCATENATE('Establishment details'!$C$14,"_",'Room Details'!$I1070))))</f>
        <v>#VALUE!</v>
      </c>
      <c r="AOL2" s="173" t="e" cm="1" vm="1">
        <f t="array" ref="AOL2">IF('Room Details'!$B1071="OUT", _xlfn._xlws.FILTER(Room_Types!$D$2:$D$2508,Room_Types!$C$2:$C$2508=CONCATENATE('Room Details'!$B1071,"_",'Room Details'!$I1071)),_xlfn._xlws.FILTER($D$2:$D$2508,$C$2:$C$2508=(CONCATENATE('Establishment details'!$C$14,"_",'Room Details'!$I1071))))</f>
        <v>#VALUE!</v>
      </c>
      <c r="AOM2" s="173" t="e" cm="1" vm="1">
        <f t="array" ref="AOM2">IF('Room Details'!$B1072="OUT", _xlfn._xlws.FILTER(Room_Types!$D$2:$D$2508,Room_Types!$C$2:$C$2508=CONCATENATE('Room Details'!$B1072,"_",'Room Details'!$I1072)),_xlfn._xlws.FILTER($D$2:$D$2508,$C$2:$C$2508=(CONCATENATE('Establishment details'!$C$14,"_",'Room Details'!$I1072))))</f>
        <v>#VALUE!</v>
      </c>
      <c r="AON2" s="173" t="e" cm="1" vm="1">
        <f t="array" ref="AON2">IF('Room Details'!$B1073="OUT", _xlfn._xlws.FILTER(Room_Types!$D$2:$D$2508,Room_Types!$C$2:$C$2508=CONCATENATE('Room Details'!$B1073,"_",'Room Details'!$I1073)),_xlfn._xlws.FILTER($D$2:$D$2508,$C$2:$C$2508=(CONCATENATE('Establishment details'!$C$14,"_",'Room Details'!$I1073))))</f>
        <v>#VALUE!</v>
      </c>
      <c r="AOO2" s="173" t="e" cm="1" vm="1">
        <f t="array" ref="AOO2">IF('Room Details'!$B1074="OUT", _xlfn._xlws.FILTER(Room_Types!$D$2:$D$2508,Room_Types!$C$2:$C$2508=CONCATENATE('Room Details'!$B1074,"_",'Room Details'!$I1074)),_xlfn._xlws.FILTER($D$2:$D$2508,$C$2:$C$2508=(CONCATENATE('Establishment details'!$C$14,"_",'Room Details'!$I1074))))</f>
        <v>#VALUE!</v>
      </c>
      <c r="AOP2" s="173" t="e" cm="1" vm="1">
        <f t="array" ref="AOP2">IF('Room Details'!$B1075="OUT", _xlfn._xlws.FILTER(Room_Types!$D$2:$D$2508,Room_Types!$C$2:$C$2508=CONCATENATE('Room Details'!$B1075,"_",'Room Details'!$I1075)),_xlfn._xlws.FILTER($D$2:$D$2508,$C$2:$C$2508=(CONCATENATE('Establishment details'!$C$14,"_",'Room Details'!$I1075))))</f>
        <v>#VALUE!</v>
      </c>
      <c r="AOQ2" s="173" t="e" cm="1" vm="1">
        <f t="array" ref="AOQ2">IF('Room Details'!$B1076="OUT", _xlfn._xlws.FILTER(Room_Types!$D$2:$D$2508,Room_Types!$C$2:$C$2508=CONCATENATE('Room Details'!$B1076,"_",'Room Details'!$I1076)),_xlfn._xlws.FILTER($D$2:$D$2508,$C$2:$C$2508=(CONCATENATE('Establishment details'!$C$14,"_",'Room Details'!$I1076))))</f>
        <v>#VALUE!</v>
      </c>
      <c r="AOR2" s="173" t="e" cm="1" vm="1">
        <f t="array" ref="AOR2">IF('Room Details'!$B1077="OUT", _xlfn._xlws.FILTER(Room_Types!$D$2:$D$2508,Room_Types!$C$2:$C$2508=CONCATENATE('Room Details'!$B1077,"_",'Room Details'!$I1077)),_xlfn._xlws.FILTER($D$2:$D$2508,$C$2:$C$2508=(CONCATENATE('Establishment details'!$C$14,"_",'Room Details'!$I1077))))</f>
        <v>#VALUE!</v>
      </c>
      <c r="AOS2" s="173" t="e" cm="1" vm="1">
        <f t="array" ref="AOS2">IF('Room Details'!$B1078="OUT", _xlfn._xlws.FILTER(Room_Types!$D$2:$D$2508,Room_Types!$C$2:$C$2508=CONCATENATE('Room Details'!$B1078,"_",'Room Details'!$I1078)),_xlfn._xlws.FILTER($D$2:$D$2508,$C$2:$C$2508=(CONCATENATE('Establishment details'!$C$14,"_",'Room Details'!$I1078))))</f>
        <v>#VALUE!</v>
      </c>
      <c r="AOT2" s="173" t="e" cm="1" vm="1">
        <f t="array" ref="AOT2">IF('Room Details'!$B1079="OUT", _xlfn._xlws.FILTER(Room_Types!$D$2:$D$2508,Room_Types!$C$2:$C$2508=CONCATENATE('Room Details'!$B1079,"_",'Room Details'!$I1079)),_xlfn._xlws.FILTER($D$2:$D$2508,$C$2:$C$2508=(CONCATENATE('Establishment details'!$C$14,"_",'Room Details'!$I1079))))</f>
        <v>#VALUE!</v>
      </c>
      <c r="AOU2" s="173" t="e" cm="1" vm="1">
        <f t="array" ref="AOU2">IF('Room Details'!$B1080="OUT", _xlfn._xlws.FILTER(Room_Types!$D$2:$D$2508,Room_Types!$C$2:$C$2508=CONCATENATE('Room Details'!$B1080,"_",'Room Details'!$I1080)),_xlfn._xlws.FILTER($D$2:$D$2508,$C$2:$C$2508=(CONCATENATE('Establishment details'!$C$14,"_",'Room Details'!$I1080))))</f>
        <v>#VALUE!</v>
      </c>
      <c r="AOV2" s="173" t="e" cm="1" vm="1">
        <f t="array" ref="AOV2">IF('Room Details'!$B1081="OUT", _xlfn._xlws.FILTER(Room_Types!$D$2:$D$2508,Room_Types!$C$2:$C$2508=CONCATENATE('Room Details'!$B1081,"_",'Room Details'!$I1081)),_xlfn._xlws.FILTER($D$2:$D$2508,$C$2:$C$2508=(CONCATENATE('Establishment details'!$C$14,"_",'Room Details'!$I1081))))</f>
        <v>#VALUE!</v>
      </c>
      <c r="AOW2" s="173" t="e" cm="1" vm="1">
        <f t="array" ref="AOW2">IF('Room Details'!$B1082="OUT", _xlfn._xlws.FILTER(Room_Types!$D$2:$D$2508,Room_Types!$C$2:$C$2508=CONCATENATE('Room Details'!$B1082,"_",'Room Details'!$I1082)),_xlfn._xlws.FILTER($D$2:$D$2508,$C$2:$C$2508=(CONCATENATE('Establishment details'!$C$14,"_",'Room Details'!$I1082))))</f>
        <v>#VALUE!</v>
      </c>
      <c r="AOX2" s="173" t="e" cm="1" vm="1">
        <f t="array" ref="AOX2">IF('Room Details'!$B1083="OUT", _xlfn._xlws.FILTER(Room_Types!$D$2:$D$2508,Room_Types!$C$2:$C$2508=CONCATENATE('Room Details'!$B1083,"_",'Room Details'!$I1083)),_xlfn._xlws.FILTER($D$2:$D$2508,$C$2:$C$2508=(CONCATENATE('Establishment details'!$C$14,"_",'Room Details'!$I1083))))</f>
        <v>#VALUE!</v>
      </c>
      <c r="AOY2" s="173" t="e" cm="1" vm="1">
        <f t="array" ref="AOY2">IF('Room Details'!$B1084="OUT", _xlfn._xlws.FILTER(Room_Types!$D$2:$D$2508,Room_Types!$C$2:$C$2508=CONCATENATE('Room Details'!$B1084,"_",'Room Details'!$I1084)),_xlfn._xlws.FILTER($D$2:$D$2508,$C$2:$C$2508=(CONCATENATE('Establishment details'!$C$14,"_",'Room Details'!$I1084))))</f>
        <v>#VALUE!</v>
      </c>
      <c r="AOZ2" s="173" t="e" cm="1" vm="1">
        <f t="array" ref="AOZ2">IF('Room Details'!$B1085="OUT", _xlfn._xlws.FILTER(Room_Types!$D$2:$D$2508,Room_Types!$C$2:$C$2508=CONCATENATE('Room Details'!$B1085,"_",'Room Details'!$I1085)),_xlfn._xlws.FILTER($D$2:$D$2508,$C$2:$C$2508=(CONCATENATE('Establishment details'!$C$14,"_",'Room Details'!$I1085))))</f>
        <v>#VALUE!</v>
      </c>
      <c r="APA2" s="173" t="e" cm="1" vm="1">
        <f t="array" ref="APA2">IF('Room Details'!$B1086="OUT", _xlfn._xlws.FILTER(Room_Types!$D$2:$D$2508,Room_Types!$C$2:$C$2508=CONCATENATE('Room Details'!$B1086,"_",'Room Details'!$I1086)),_xlfn._xlws.FILTER($D$2:$D$2508,$C$2:$C$2508=(CONCATENATE('Establishment details'!$C$14,"_",'Room Details'!$I1086))))</f>
        <v>#VALUE!</v>
      </c>
      <c r="APB2" s="173" t="e" cm="1" vm="1">
        <f t="array" ref="APB2">IF('Room Details'!$B1087="OUT", _xlfn._xlws.FILTER(Room_Types!$D$2:$D$2508,Room_Types!$C$2:$C$2508=CONCATENATE('Room Details'!$B1087,"_",'Room Details'!$I1087)),_xlfn._xlws.FILTER($D$2:$D$2508,$C$2:$C$2508=(CONCATENATE('Establishment details'!$C$14,"_",'Room Details'!$I1087))))</f>
        <v>#VALUE!</v>
      </c>
      <c r="APC2" s="173" t="e" cm="1" vm="1">
        <f t="array" ref="APC2">IF('Room Details'!$B1088="OUT", _xlfn._xlws.FILTER(Room_Types!$D$2:$D$2508,Room_Types!$C$2:$C$2508=CONCATENATE('Room Details'!$B1088,"_",'Room Details'!$I1088)),_xlfn._xlws.FILTER($D$2:$D$2508,$C$2:$C$2508=(CONCATENATE('Establishment details'!$C$14,"_",'Room Details'!$I1088))))</f>
        <v>#VALUE!</v>
      </c>
      <c r="APD2" s="173" t="e" cm="1" vm="1">
        <f t="array" ref="APD2">IF('Room Details'!$B1089="OUT", _xlfn._xlws.FILTER(Room_Types!$D$2:$D$2508,Room_Types!$C$2:$C$2508=CONCATENATE('Room Details'!$B1089,"_",'Room Details'!$I1089)),_xlfn._xlws.FILTER($D$2:$D$2508,$C$2:$C$2508=(CONCATENATE('Establishment details'!$C$14,"_",'Room Details'!$I1089))))</f>
        <v>#VALUE!</v>
      </c>
      <c r="APE2" s="173" t="e" cm="1" vm="1">
        <f t="array" ref="APE2">IF('Room Details'!$B1090="OUT", _xlfn._xlws.FILTER(Room_Types!$D$2:$D$2508,Room_Types!$C$2:$C$2508=CONCATENATE('Room Details'!$B1090,"_",'Room Details'!$I1090)),_xlfn._xlws.FILTER($D$2:$D$2508,$C$2:$C$2508=(CONCATENATE('Establishment details'!$C$14,"_",'Room Details'!$I1090))))</f>
        <v>#VALUE!</v>
      </c>
      <c r="APF2" s="173" t="e" cm="1" vm="1">
        <f t="array" ref="APF2">IF('Room Details'!$B1091="OUT", _xlfn._xlws.FILTER(Room_Types!$D$2:$D$2508,Room_Types!$C$2:$C$2508=CONCATENATE('Room Details'!$B1091,"_",'Room Details'!$I1091)),_xlfn._xlws.FILTER($D$2:$D$2508,$C$2:$C$2508=(CONCATENATE('Establishment details'!$C$14,"_",'Room Details'!$I1091))))</f>
        <v>#VALUE!</v>
      </c>
      <c r="APG2" s="173" t="e" cm="1" vm="1">
        <f t="array" ref="APG2">IF('Room Details'!$B1092="OUT", _xlfn._xlws.FILTER(Room_Types!$D$2:$D$2508,Room_Types!$C$2:$C$2508=CONCATENATE('Room Details'!$B1092,"_",'Room Details'!$I1092)),_xlfn._xlws.FILTER($D$2:$D$2508,$C$2:$C$2508=(CONCATENATE('Establishment details'!$C$14,"_",'Room Details'!$I1092))))</f>
        <v>#VALUE!</v>
      </c>
      <c r="APH2" s="173" t="e" cm="1" vm="1">
        <f t="array" ref="APH2">IF('Room Details'!$B1093="OUT", _xlfn._xlws.FILTER(Room_Types!$D$2:$D$2508,Room_Types!$C$2:$C$2508=CONCATENATE('Room Details'!$B1093,"_",'Room Details'!$I1093)),_xlfn._xlws.FILTER($D$2:$D$2508,$C$2:$C$2508=(CONCATENATE('Establishment details'!$C$14,"_",'Room Details'!$I1093))))</f>
        <v>#VALUE!</v>
      </c>
      <c r="API2" s="173" t="e" cm="1" vm="1">
        <f t="array" ref="API2">IF('Room Details'!$B1094="OUT", _xlfn._xlws.FILTER(Room_Types!$D$2:$D$2508,Room_Types!$C$2:$C$2508=CONCATENATE('Room Details'!$B1094,"_",'Room Details'!$I1094)),_xlfn._xlws.FILTER($D$2:$D$2508,$C$2:$C$2508=(CONCATENATE('Establishment details'!$C$14,"_",'Room Details'!$I1094))))</f>
        <v>#VALUE!</v>
      </c>
      <c r="APJ2" s="173" t="e" cm="1" vm="1">
        <f t="array" ref="APJ2">IF('Room Details'!$B1095="OUT", _xlfn._xlws.FILTER(Room_Types!$D$2:$D$2508,Room_Types!$C$2:$C$2508=CONCATENATE('Room Details'!$B1095,"_",'Room Details'!$I1095)),_xlfn._xlws.FILTER($D$2:$D$2508,$C$2:$C$2508=(CONCATENATE('Establishment details'!$C$14,"_",'Room Details'!$I1095))))</f>
        <v>#VALUE!</v>
      </c>
      <c r="APK2" s="173" t="e" cm="1" vm="1">
        <f t="array" ref="APK2">IF('Room Details'!$B1096="OUT", _xlfn._xlws.FILTER(Room_Types!$D$2:$D$2508,Room_Types!$C$2:$C$2508=CONCATENATE('Room Details'!$B1096,"_",'Room Details'!$I1096)),_xlfn._xlws.FILTER($D$2:$D$2508,$C$2:$C$2508=(CONCATENATE('Establishment details'!$C$14,"_",'Room Details'!$I1096))))</f>
        <v>#VALUE!</v>
      </c>
      <c r="APL2" s="173" t="e" cm="1" vm="1">
        <f t="array" ref="APL2">IF('Room Details'!$B1097="OUT", _xlfn._xlws.FILTER(Room_Types!$D$2:$D$2508,Room_Types!$C$2:$C$2508=CONCATENATE('Room Details'!$B1097,"_",'Room Details'!$I1097)),_xlfn._xlws.FILTER($D$2:$D$2508,$C$2:$C$2508=(CONCATENATE('Establishment details'!$C$14,"_",'Room Details'!$I1097))))</f>
        <v>#VALUE!</v>
      </c>
      <c r="APM2" s="173" t="e" cm="1" vm="1">
        <f t="array" ref="APM2">IF('Room Details'!$B1098="OUT", _xlfn._xlws.FILTER(Room_Types!$D$2:$D$2508,Room_Types!$C$2:$C$2508=CONCATENATE('Room Details'!$B1098,"_",'Room Details'!$I1098)),_xlfn._xlws.FILTER($D$2:$D$2508,$C$2:$C$2508=(CONCATENATE('Establishment details'!$C$14,"_",'Room Details'!$I1098))))</f>
        <v>#VALUE!</v>
      </c>
      <c r="APN2" s="173" t="e" cm="1" vm="1">
        <f t="array" ref="APN2">IF('Room Details'!$B1099="OUT", _xlfn._xlws.FILTER(Room_Types!$D$2:$D$2508,Room_Types!$C$2:$C$2508=CONCATENATE('Room Details'!$B1099,"_",'Room Details'!$I1099)),_xlfn._xlws.FILTER($D$2:$D$2508,$C$2:$C$2508=(CONCATENATE('Establishment details'!$C$14,"_",'Room Details'!$I1099))))</f>
        <v>#VALUE!</v>
      </c>
      <c r="APO2" s="173" t="e" cm="1" vm="1">
        <f t="array" ref="APO2">IF('Room Details'!$B1100="OUT", _xlfn._xlws.FILTER(Room_Types!$D$2:$D$2508,Room_Types!$C$2:$C$2508=CONCATENATE('Room Details'!$B1100,"_",'Room Details'!$I1100)),_xlfn._xlws.FILTER($D$2:$D$2508,$C$2:$C$2508=(CONCATENATE('Establishment details'!$C$14,"_",'Room Details'!$I1100))))</f>
        <v>#VALUE!</v>
      </c>
      <c r="APP2" s="173" t="e" cm="1" vm="1">
        <f t="array" ref="APP2">IF('Room Details'!$B1101="OUT", _xlfn._xlws.FILTER(Room_Types!$D$2:$D$2508,Room_Types!$C$2:$C$2508=CONCATENATE('Room Details'!$B1101,"_",'Room Details'!$I1101)),_xlfn._xlws.FILTER($D$2:$D$2508,$C$2:$C$2508=(CONCATENATE('Establishment details'!$C$14,"_",'Room Details'!$I1101))))</f>
        <v>#VALUE!</v>
      </c>
      <c r="APQ2" s="173" t="e" cm="1" vm="1">
        <f t="array" ref="APQ2">IF('Room Details'!$B1102="OUT", _xlfn._xlws.FILTER(Room_Types!$D$2:$D$2508,Room_Types!$C$2:$C$2508=CONCATENATE('Room Details'!$B1102,"_",'Room Details'!$I1102)),_xlfn._xlws.FILTER($D$2:$D$2508,$C$2:$C$2508=(CONCATENATE('Establishment details'!$C$14,"_",'Room Details'!$I1102))))</f>
        <v>#VALUE!</v>
      </c>
      <c r="APR2" s="173" t="e" cm="1" vm="1">
        <f t="array" ref="APR2">IF('Room Details'!$B1103="OUT", _xlfn._xlws.FILTER(Room_Types!$D$2:$D$2508,Room_Types!$C$2:$C$2508=CONCATENATE('Room Details'!$B1103,"_",'Room Details'!$I1103)),_xlfn._xlws.FILTER($D$2:$D$2508,$C$2:$C$2508=(CONCATENATE('Establishment details'!$C$14,"_",'Room Details'!$I1103))))</f>
        <v>#VALUE!</v>
      </c>
      <c r="APS2" s="173" t="e" cm="1" vm="1">
        <f t="array" ref="APS2">IF('Room Details'!$B1104="OUT", _xlfn._xlws.FILTER(Room_Types!$D$2:$D$2508,Room_Types!$C$2:$C$2508=CONCATENATE('Room Details'!$B1104,"_",'Room Details'!$I1104)),_xlfn._xlws.FILTER($D$2:$D$2508,$C$2:$C$2508=(CONCATENATE('Establishment details'!$C$14,"_",'Room Details'!$I1104))))</f>
        <v>#VALUE!</v>
      </c>
      <c r="APT2" s="173" t="e" cm="1" vm="1">
        <f t="array" ref="APT2">IF('Room Details'!$B1105="OUT", _xlfn._xlws.FILTER(Room_Types!$D$2:$D$2508,Room_Types!$C$2:$C$2508=CONCATENATE('Room Details'!$B1105,"_",'Room Details'!$I1105)),_xlfn._xlws.FILTER($D$2:$D$2508,$C$2:$C$2508=(CONCATENATE('Establishment details'!$C$14,"_",'Room Details'!$I1105))))</f>
        <v>#VALUE!</v>
      </c>
      <c r="APU2" s="173" t="e" cm="1" vm="1">
        <f t="array" ref="APU2">IF('Room Details'!$B1106="OUT", _xlfn._xlws.FILTER(Room_Types!$D$2:$D$2508,Room_Types!$C$2:$C$2508=CONCATENATE('Room Details'!$B1106,"_",'Room Details'!$I1106)),_xlfn._xlws.FILTER($D$2:$D$2508,$C$2:$C$2508=(CONCATENATE('Establishment details'!$C$14,"_",'Room Details'!$I1106))))</f>
        <v>#VALUE!</v>
      </c>
      <c r="APV2" s="173" t="e" cm="1" vm="1">
        <f t="array" ref="APV2">IF('Room Details'!$B1107="OUT", _xlfn._xlws.FILTER(Room_Types!$D$2:$D$2508,Room_Types!$C$2:$C$2508=CONCATENATE('Room Details'!$B1107,"_",'Room Details'!$I1107)),_xlfn._xlws.FILTER($D$2:$D$2508,$C$2:$C$2508=(CONCATENATE('Establishment details'!$C$14,"_",'Room Details'!$I1107))))</f>
        <v>#VALUE!</v>
      </c>
      <c r="APW2" s="173" t="e" cm="1" vm="1">
        <f t="array" ref="APW2">IF('Room Details'!$B1108="OUT", _xlfn._xlws.FILTER(Room_Types!$D$2:$D$2508,Room_Types!$C$2:$C$2508=CONCATENATE('Room Details'!$B1108,"_",'Room Details'!$I1108)),_xlfn._xlws.FILTER($D$2:$D$2508,$C$2:$C$2508=(CONCATENATE('Establishment details'!$C$14,"_",'Room Details'!$I1108))))</f>
        <v>#VALUE!</v>
      </c>
      <c r="APX2" s="173" t="e" cm="1" vm="1">
        <f t="array" ref="APX2">IF('Room Details'!$B1109="OUT", _xlfn._xlws.FILTER(Room_Types!$D$2:$D$2508,Room_Types!$C$2:$C$2508=CONCATENATE('Room Details'!$B1109,"_",'Room Details'!$I1109)),_xlfn._xlws.FILTER($D$2:$D$2508,$C$2:$C$2508=(CONCATENATE('Establishment details'!$C$14,"_",'Room Details'!$I1109))))</f>
        <v>#VALUE!</v>
      </c>
      <c r="APY2" s="173" t="e" cm="1" vm="1">
        <f t="array" ref="APY2">IF('Room Details'!$B1110="OUT", _xlfn._xlws.FILTER(Room_Types!$D$2:$D$2508,Room_Types!$C$2:$C$2508=CONCATENATE('Room Details'!$B1110,"_",'Room Details'!$I1110)),_xlfn._xlws.FILTER($D$2:$D$2508,$C$2:$C$2508=(CONCATENATE('Establishment details'!$C$14,"_",'Room Details'!$I1110))))</f>
        <v>#VALUE!</v>
      </c>
      <c r="APZ2" s="173" t="e" cm="1" vm="1">
        <f t="array" ref="APZ2">IF('Room Details'!$B1111="OUT", _xlfn._xlws.FILTER(Room_Types!$D$2:$D$2508,Room_Types!$C$2:$C$2508=CONCATENATE('Room Details'!$B1111,"_",'Room Details'!$I1111)),_xlfn._xlws.FILTER($D$2:$D$2508,$C$2:$C$2508=(CONCATENATE('Establishment details'!$C$14,"_",'Room Details'!$I1111))))</f>
        <v>#VALUE!</v>
      </c>
      <c r="AQA2" s="173" t="e" cm="1" vm="1">
        <f t="array" ref="AQA2">IF('Room Details'!$B1112="OUT", _xlfn._xlws.FILTER(Room_Types!$D$2:$D$2508,Room_Types!$C$2:$C$2508=CONCATENATE('Room Details'!$B1112,"_",'Room Details'!$I1112)),_xlfn._xlws.FILTER($D$2:$D$2508,$C$2:$C$2508=(CONCATENATE('Establishment details'!$C$14,"_",'Room Details'!$I1112))))</f>
        <v>#VALUE!</v>
      </c>
      <c r="AQB2" s="173" t="e" cm="1" vm="1">
        <f t="array" ref="AQB2">IF('Room Details'!$B1113="OUT", _xlfn._xlws.FILTER(Room_Types!$D$2:$D$2508,Room_Types!$C$2:$C$2508=CONCATENATE('Room Details'!$B1113,"_",'Room Details'!$I1113)),_xlfn._xlws.FILTER($D$2:$D$2508,$C$2:$C$2508=(CONCATENATE('Establishment details'!$C$14,"_",'Room Details'!$I1113))))</f>
        <v>#VALUE!</v>
      </c>
      <c r="AQC2" s="173" t="e" cm="1" vm="1">
        <f t="array" ref="AQC2">IF('Room Details'!$B1114="OUT", _xlfn._xlws.FILTER(Room_Types!$D$2:$D$2508,Room_Types!$C$2:$C$2508=CONCATENATE('Room Details'!$B1114,"_",'Room Details'!$I1114)),_xlfn._xlws.FILTER($D$2:$D$2508,$C$2:$C$2508=(CONCATENATE('Establishment details'!$C$14,"_",'Room Details'!$I1114))))</f>
        <v>#VALUE!</v>
      </c>
      <c r="AQD2" s="173" t="e" cm="1" vm="1">
        <f t="array" ref="AQD2">IF('Room Details'!$B1115="OUT", _xlfn._xlws.FILTER(Room_Types!$D$2:$D$2508,Room_Types!$C$2:$C$2508=CONCATENATE('Room Details'!$B1115,"_",'Room Details'!$I1115)),_xlfn._xlws.FILTER($D$2:$D$2508,$C$2:$C$2508=(CONCATENATE('Establishment details'!$C$14,"_",'Room Details'!$I1115))))</f>
        <v>#VALUE!</v>
      </c>
      <c r="AQE2" s="173" t="e" cm="1" vm="1">
        <f t="array" ref="AQE2">IF('Room Details'!$B1116="OUT", _xlfn._xlws.FILTER(Room_Types!$D$2:$D$2508,Room_Types!$C$2:$C$2508=CONCATENATE('Room Details'!$B1116,"_",'Room Details'!$I1116)),_xlfn._xlws.FILTER($D$2:$D$2508,$C$2:$C$2508=(CONCATENATE('Establishment details'!$C$14,"_",'Room Details'!$I1116))))</f>
        <v>#VALUE!</v>
      </c>
      <c r="AQF2" s="173" t="e" cm="1" vm="1">
        <f t="array" ref="AQF2">IF('Room Details'!$B1117="OUT", _xlfn._xlws.FILTER(Room_Types!$D$2:$D$2508,Room_Types!$C$2:$C$2508=CONCATENATE('Room Details'!$B1117,"_",'Room Details'!$I1117)),_xlfn._xlws.FILTER($D$2:$D$2508,$C$2:$C$2508=(CONCATENATE('Establishment details'!$C$14,"_",'Room Details'!$I1117))))</f>
        <v>#VALUE!</v>
      </c>
      <c r="AQG2" s="173" t="e" cm="1" vm="1">
        <f t="array" ref="AQG2">IF('Room Details'!$B1118="OUT", _xlfn._xlws.FILTER(Room_Types!$D$2:$D$2508,Room_Types!$C$2:$C$2508=CONCATENATE('Room Details'!$B1118,"_",'Room Details'!$I1118)),_xlfn._xlws.FILTER($D$2:$D$2508,$C$2:$C$2508=(CONCATENATE('Establishment details'!$C$14,"_",'Room Details'!$I1118))))</f>
        <v>#VALUE!</v>
      </c>
      <c r="AQH2" s="173" t="e" cm="1" vm="1">
        <f t="array" ref="AQH2">IF('Room Details'!$B1119="OUT", _xlfn._xlws.FILTER(Room_Types!$D$2:$D$2508,Room_Types!$C$2:$C$2508=CONCATENATE('Room Details'!$B1119,"_",'Room Details'!$I1119)),_xlfn._xlws.FILTER($D$2:$D$2508,$C$2:$C$2508=(CONCATENATE('Establishment details'!$C$14,"_",'Room Details'!$I1119))))</f>
        <v>#VALUE!</v>
      </c>
      <c r="AQI2" s="173" t="e" cm="1" vm="1">
        <f t="array" ref="AQI2">IF('Room Details'!$B1120="OUT", _xlfn._xlws.FILTER(Room_Types!$D$2:$D$2508,Room_Types!$C$2:$C$2508=CONCATENATE('Room Details'!$B1120,"_",'Room Details'!$I1120)),_xlfn._xlws.FILTER($D$2:$D$2508,$C$2:$C$2508=(CONCATENATE('Establishment details'!$C$14,"_",'Room Details'!$I1120))))</f>
        <v>#VALUE!</v>
      </c>
      <c r="AQJ2" s="173" t="e" cm="1" vm="1">
        <f t="array" ref="AQJ2">IF('Room Details'!$B1121="OUT", _xlfn._xlws.FILTER(Room_Types!$D$2:$D$2508,Room_Types!$C$2:$C$2508=CONCATENATE('Room Details'!$B1121,"_",'Room Details'!$I1121)),_xlfn._xlws.FILTER($D$2:$D$2508,$C$2:$C$2508=(CONCATENATE('Establishment details'!$C$14,"_",'Room Details'!$I1121))))</f>
        <v>#VALUE!</v>
      </c>
      <c r="AQK2" s="173" t="e" cm="1" vm="1">
        <f t="array" ref="AQK2">IF('Room Details'!$B1122="OUT", _xlfn._xlws.FILTER(Room_Types!$D$2:$D$2508,Room_Types!$C$2:$C$2508=CONCATENATE('Room Details'!$B1122,"_",'Room Details'!$I1122)),_xlfn._xlws.FILTER($D$2:$D$2508,$C$2:$C$2508=(CONCATENATE('Establishment details'!$C$14,"_",'Room Details'!$I1122))))</f>
        <v>#VALUE!</v>
      </c>
      <c r="AQL2" s="173" t="e" cm="1" vm="1">
        <f t="array" ref="AQL2">IF('Room Details'!$B1123="OUT", _xlfn._xlws.FILTER(Room_Types!$D$2:$D$2508,Room_Types!$C$2:$C$2508=CONCATENATE('Room Details'!$B1123,"_",'Room Details'!$I1123)),_xlfn._xlws.FILTER($D$2:$D$2508,$C$2:$C$2508=(CONCATENATE('Establishment details'!$C$14,"_",'Room Details'!$I1123))))</f>
        <v>#VALUE!</v>
      </c>
      <c r="AQM2" s="173" t="e" cm="1" vm="1">
        <f t="array" ref="AQM2">IF('Room Details'!$B1124="OUT", _xlfn._xlws.FILTER(Room_Types!$D$2:$D$2508,Room_Types!$C$2:$C$2508=CONCATENATE('Room Details'!$B1124,"_",'Room Details'!$I1124)),_xlfn._xlws.FILTER($D$2:$D$2508,$C$2:$C$2508=(CONCATENATE('Establishment details'!$C$14,"_",'Room Details'!$I1124))))</f>
        <v>#VALUE!</v>
      </c>
      <c r="AQN2" s="173" t="e" cm="1" vm="1">
        <f t="array" ref="AQN2">IF('Room Details'!$B1125="OUT", _xlfn._xlws.FILTER(Room_Types!$D$2:$D$2508,Room_Types!$C$2:$C$2508=CONCATENATE('Room Details'!$B1125,"_",'Room Details'!$I1125)),_xlfn._xlws.FILTER($D$2:$D$2508,$C$2:$C$2508=(CONCATENATE('Establishment details'!$C$14,"_",'Room Details'!$I1125))))</f>
        <v>#VALUE!</v>
      </c>
      <c r="AQO2" s="173" t="e" cm="1" vm="1">
        <f t="array" ref="AQO2">IF('Room Details'!$B1126="OUT", _xlfn._xlws.FILTER(Room_Types!$D$2:$D$2508,Room_Types!$C$2:$C$2508=CONCATENATE('Room Details'!$B1126,"_",'Room Details'!$I1126)),_xlfn._xlws.FILTER($D$2:$D$2508,$C$2:$C$2508=(CONCATENATE('Establishment details'!$C$14,"_",'Room Details'!$I1126))))</f>
        <v>#VALUE!</v>
      </c>
      <c r="AQP2" s="173" t="e" cm="1" vm="1">
        <f t="array" ref="AQP2">IF('Room Details'!$B1127="OUT", _xlfn._xlws.FILTER(Room_Types!$D$2:$D$2508,Room_Types!$C$2:$C$2508=CONCATENATE('Room Details'!$B1127,"_",'Room Details'!$I1127)),_xlfn._xlws.FILTER($D$2:$D$2508,$C$2:$C$2508=(CONCATENATE('Establishment details'!$C$14,"_",'Room Details'!$I1127))))</f>
        <v>#VALUE!</v>
      </c>
      <c r="AQQ2" s="173" t="e" cm="1" vm="1">
        <f t="array" ref="AQQ2">IF('Room Details'!$B1128="OUT", _xlfn._xlws.FILTER(Room_Types!$D$2:$D$2508,Room_Types!$C$2:$C$2508=CONCATENATE('Room Details'!$B1128,"_",'Room Details'!$I1128)),_xlfn._xlws.FILTER($D$2:$D$2508,$C$2:$C$2508=(CONCATENATE('Establishment details'!$C$14,"_",'Room Details'!$I1128))))</f>
        <v>#VALUE!</v>
      </c>
      <c r="AQR2" s="173" t="e" cm="1" vm="1">
        <f t="array" ref="AQR2">IF('Room Details'!$B1129="OUT", _xlfn._xlws.FILTER(Room_Types!$D$2:$D$2508,Room_Types!$C$2:$C$2508=CONCATENATE('Room Details'!$B1129,"_",'Room Details'!$I1129)),_xlfn._xlws.FILTER($D$2:$D$2508,$C$2:$C$2508=(CONCATENATE('Establishment details'!$C$14,"_",'Room Details'!$I1129))))</f>
        <v>#VALUE!</v>
      </c>
      <c r="AQS2" s="173" t="e" cm="1" vm="1">
        <f t="array" ref="AQS2">IF('Room Details'!$B1130="OUT", _xlfn._xlws.FILTER(Room_Types!$D$2:$D$2508,Room_Types!$C$2:$C$2508=CONCATENATE('Room Details'!$B1130,"_",'Room Details'!$I1130)),_xlfn._xlws.FILTER($D$2:$D$2508,$C$2:$C$2508=(CONCATENATE('Establishment details'!$C$14,"_",'Room Details'!$I1130))))</f>
        <v>#VALUE!</v>
      </c>
      <c r="AQT2" s="173" t="e" cm="1" vm="1">
        <f t="array" ref="AQT2">IF('Room Details'!$B1131="OUT", _xlfn._xlws.FILTER(Room_Types!$D$2:$D$2508,Room_Types!$C$2:$C$2508=CONCATENATE('Room Details'!$B1131,"_",'Room Details'!$I1131)),_xlfn._xlws.FILTER($D$2:$D$2508,$C$2:$C$2508=(CONCATENATE('Establishment details'!$C$14,"_",'Room Details'!$I1131))))</f>
        <v>#VALUE!</v>
      </c>
      <c r="AQU2" s="173" t="e" cm="1" vm="1">
        <f t="array" ref="AQU2">IF('Room Details'!$B1132="OUT", _xlfn._xlws.FILTER(Room_Types!$D$2:$D$2508,Room_Types!$C$2:$C$2508=CONCATENATE('Room Details'!$B1132,"_",'Room Details'!$I1132)),_xlfn._xlws.FILTER($D$2:$D$2508,$C$2:$C$2508=(CONCATENATE('Establishment details'!$C$14,"_",'Room Details'!$I1132))))</f>
        <v>#VALUE!</v>
      </c>
      <c r="AQV2" s="173" t="e" cm="1" vm="1">
        <f t="array" ref="AQV2">IF('Room Details'!$B1133="OUT", _xlfn._xlws.FILTER(Room_Types!$D$2:$D$2508,Room_Types!$C$2:$C$2508=CONCATENATE('Room Details'!$B1133,"_",'Room Details'!$I1133)),_xlfn._xlws.FILTER($D$2:$D$2508,$C$2:$C$2508=(CONCATENATE('Establishment details'!$C$14,"_",'Room Details'!$I1133))))</f>
        <v>#VALUE!</v>
      </c>
      <c r="AQW2" s="173" t="e" cm="1" vm="1">
        <f t="array" ref="AQW2">IF('Room Details'!$B1134="OUT", _xlfn._xlws.FILTER(Room_Types!$D$2:$D$2508,Room_Types!$C$2:$C$2508=CONCATENATE('Room Details'!$B1134,"_",'Room Details'!$I1134)),_xlfn._xlws.FILTER($D$2:$D$2508,$C$2:$C$2508=(CONCATENATE('Establishment details'!$C$14,"_",'Room Details'!$I1134))))</f>
        <v>#VALUE!</v>
      </c>
      <c r="AQX2" s="173" t="e" cm="1" vm="1">
        <f t="array" ref="AQX2">IF('Room Details'!$B1135="OUT", _xlfn._xlws.FILTER(Room_Types!$D$2:$D$2508,Room_Types!$C$2:$C$2508=CONCATENATE('Room Details'!$B1135,"_",'Room Details'!$I1135)),_xlfn._xlws.FILTER($D$2:$D$2508,$C$2:$C$2508=(CONCATENATE('Establishment details'!$C$14,"_",'Room Details'!$I1135))))</f>
        <v>#VALUE!</v>
      </c>
      <c r="AQY2" s="173" t="e" cm="1" vm="1">
        <f t="array" ref="AQY2">IF('Room Details'!$B1136="OUT", _xlfn._xlws.FILTER(Room_Types!$D$2:$D$2508,Room_Types!$C$2:$C$2508=CONCATENATE('Room Details'!$B1136,"_",'Room Details'!$I1136)),_xlfn._xlws.FILTER($D$2:$D$2508,$C$2:$C$2508=(CONCATENATE('Establishment details'!$C$14,"_",'Room Details'!$I1136))))</f>
        <v>#VALUE!</v>
      </c>
      <c r="AQZ2" s="173" t="e" cm="1" vm="1">
        <f t="array" ref="AQZ2">IF('Room Details'!$B1137="OUT", _xlfn._xlws.FILTER(Room_Types!$D$2:$D$2508,Room_Types!$C$2:$C$2508=CONCATENATE('Room Details'!$B1137,"_",'Room Details'!$I1137)),_xlfn._xlws.FILTER($D$2:$D$2508,$C$2:$C$2508=(CONCATENATE('Establishment details'!$C$14,"_",'Room Details'!$I1137))))</f>
        <v>#VALUE!</v>
      </c>
      <c r="ARA2" s="173" t="e" cm="1" vm="1">
        <f t="array" ref="ARA2">IF('Room Details'!$B1138="OUT", _xlfn._xlws.FILTER(Room_Types!$D$2:$D$2508,Room_Types!$C$2:$C$2508=CONCATENATE('Room Details'!$B1138,"_",'Room Details'!$I1138)),_xlfn._xlws.FILTER($D$2:$D$2508,$C$2:$C$2508=(CONCATENATE('Establishment details'!$C$14,"_",'Room Details'!$I1138))))</f>
        <v>#VALUE!</v>
      </c>
      <c r="ARB2" s="173" t="e" cm="1" vm="1">
        <f t="array" ref="ARB2">IF('Room Details'!$B1139="OUT", _xlfn._xlws.FILTER(Room_Types!$D$2:$D$2508,Room_Types!$C$2:$C$2508=CONCATENATE('Room Details'!$B1139,"_",'Room Details'!$I1139)),_xlfn._xlws.FILTER($D$2:$D$2508,$C$2:$C$2508=(CONCATENATE('Establishment details'!$C$14,"_",'Room Details'!$I1139))))</f>
        <v>#VALUE!</v>
      </c>
      <c r="ARC2" s="173" t="e" cm="1" vm="1">
        <f t="array" ref="ARC2">IF('Room Details'!$B1140="OUT", _xlfn._xlws.FILTER(Room_Types!$D$2:$D$2508,Room_Types!$C$2:$C$2508=CONCATENATE('Room Details'!$B1140,"_",'Room Details'!$I1140)),_xlfn._xlws.FILTER($D$2:$D$2508,$C$2:$C$2508=(CONCATENATE('Establishment details'!$C$14,"_",'Room Details'!$I1140))))</f>
        <v>#VALUE!</v>
      </c>
      <c r="ARD2" s="173" t="e" cm="1" vm="1">
        <f t="array" ref="ARD2">IF('Room Details'!$B1141="OUT", _xlfn._xlws.FILTER(Room_Types!$D$2:$D$2508,Room_Types!$C$2:$C$2508=CONCATENATE('Room Details'!$B1141,"_",'Room Details'!$I1141)),_xlfn._xlws.FILTER($D$2:$D$2508,$C$2:$C$2508=(CONCATENATE('Establishment details'!$C$14,"_",'Room Details'!$I1141))))</f>
        <v>#VALUE!</v>
      </c>
      <c r="ARE2" s="173" t="e" cm="1" vm="1">
        <f t="array" ref="ARE2">IF('Room Details'!$B1142="OUT", _xlfn._xlws.FILTER(Room_Types!$D$2:$D$2508,Room_Types!$C$2:$C$2508=CONCATENATE('Room Details'!$B1142,"_",'Room Details'!$I1142)),_xlfn._xlws.FILTER($D$2:$D$2508,$C$2:$C$2508=(CONCATENATE('Establishment details'!$C$14,"_",'Room Details'!$I1142))))</f>
        <v>#VALUE!</v>
      </c>
      <c r="ARF2" s="173" t="e" cm="1" vm="1">
        <f t="array" ref="ARF2">IF('Room Details'!$B1143="OUT", _xlfn._xlws.FILTER(Room_Types!$D$2:$D$2508,Room_Types!$C$2:$C$2508=CONCATENATE('Room Details'!$B1143,"_",'Room Details'!$I1143)),_xlfn._xlws.FILTER($D$2:$D$2508,$C$2:$C$2508=(CONCATENATE('Establishment details'!$C$14,"_",'Room Details'!$I1143))))</f>
        <v>#VALUE!</v>
      </c>
      <c r="ARG2" s="173" t="e" cm="1" vm="1">
        <f t="array" ref="ARG2">IF('Room Details'!$B1144="OUT", _xlfn._xlws.FILTER(Room_Types!$D$2:$D$2508,Room_Types!$C$2:$C$2508=CONCATENATE('Room Details'!$B1144,"_",'Room Details'!$I1144)),_xlfn._xlws.FILTER($D$2:$D$2508,$C$2:$C$2508=(CONCATENATE('Establishment details'!$C$14,"_",'Room Details'!$I1144))))</f>
        <v>#VALUE!</v>
      </c>
      <c r="ARH2" s="173" t="e" cm="1" vm="1">
        <f t="array" ref="ARH2">IF('Room Details'!$B1145="OUT", _xlfn._xlws.FILTER(Room_Types!$D$2:$D$2508,Room_Types!$C$2:$C$2508=CONCATENATE('Room Details'!$B1145,"_",'Room Details'!$I1145)),_xlfn._xlws.FILTER($D$2:$D$2508,$C$2:$C$2508=(CONCATENATE('Establishment details'!$C$14,"_",'Room Details'!$I1145))))</f>
        <v>#VALUE!</v>
      </c>
      <c r="ARI2" s="173" t="e" cm="1" vm="1">
        <f t="array" ref="ARI2">IF('Room Details'!$B1146="OUT", _xlfn._xlws.FILTER(Room_Types!$D$2:$D$2508,Room_Types!$C$2:$C$2508=CONCATENATE('Room Details'!$B1146,"_",'Room Details'!$I1146)),_xlfn._xlws.FILTER($D$2:$D$2508,$C$2:$C$2508=(CONCATENATE('Establishment details'!$C$14,"_",'Room Details'!$I1146))))</f>
        <v>#VALUE!</v>
      </c>
      <c r="ARJ2" s="173" t="e" cm="1" vm="1">
        <f t="array" ref="ARJ2">IF('Room Details'!$B1147="OUT", _xlfn._xlws.FILTER(Room_Types!$D$2:$D$2508,Room_Types!$C$2:$C$2508=CONCATENATE('Room Details'!$B1147,"_",'Room Details'!$I1147)),_xlfn._xlws.FILTER($D$2:$D$2508,$C$2:$C$2508=(CONCATENATE('Establishment details'!$C$14,"_",'Room Details'!$I1147))))</f>
        <v>#VALUE!</v>
      </c>
      <c r="ARK2" s="173" t="e" cm="1" vm="1">
        <f t="array" ref="ARK2">IF('Room Details'!$B1148="OUT", _xlfn._xlws.FILTER(Room_Types!$D$2:$D$2508,Room_Types!$C$2:$C$2508=CONCATENATE('Room Details'!$B1148,"_",'Room Details'!$I1148)),_xlfn._xlws.FILTER($D$2:$D$2508,$C$2:$C$2508=(CONCATENATE('Establishment details'!$C$14,"_",'Room Details'!$I1148))))</f>
        <v>#VALUE!</v>
      </c>
      <c r="ARL2" s="173" t="e" cm="1" vm="1">
        <f t="array" ref="ARL2">IF('Room Details'!$B1149="OUT", _xlfn._xlws.FILTER(Room_Types!$D$2:$D$2508,Room_Types!$C$2:$C$2508=CONCATENATE('Room Details'!$B1149,"_",'Room Details'!$I1149)),_xlfn._xlws.FILTER($D$2:$D$2508,$C$2:$C$2508=(CONCATENATE('Establishment details'!$C$14,"_",'Room Details'!$I1149))))</f>
        <v>#VALUE!</v>
      </c>
      <c r="ARM2" s="173" t="e" cm="1" vm="1">
        <f t="array" ref="ARM2">IF('Room Details'!$B1150="OUT", _xlfn._xlws.FILTER(Room_Types!$D$2:$D$2508,Room_Types!$C$2:$C$2508=CONCATENATE('Room Details'!$B1150,"_",'Room Details'!$I1150)),_xlfn._xlws.FILTER($D$2:$D$2508,$C$2:$C$2508=(CONCATENATE('Establishment details'!$C$14,"_",'Room Details'!$I1150))))</f>
        <v>#VALUE!</v>
      </c>
      <c r="ARN2" s="173" t="e" cm="1" vm="1">
        <f t="array" ref="ARN2">IF('Room Details'!$B1151="OUT", _xlfn._xlws.FILTER(Room_Types!$D$2:$D$2508,Room_Types!$C$2:$C$2508=CONCATENATE('Room Details'!$B1151,"_",'Room Details'!$I1151)),_xlfn._xlws.FILTER($D$2:$D$2508,$C$2:$C$2508=(CONCATENATE('Establishment details'!$C$14,"_",'Room Details'!$I1151))))</f>
        <v>#VALUE!</v>
      </c>
      <c r="ARO2" s="173" t="e" cm="1" vm="1">
        <f t="array" ref="ARO2">IF('Room Details'!$B1152="OUT", _xlfn._xlws.FILTER(Room_Types!$D$2:$D$2508,Room_Types!$C$2:$C$2508=CONCATENATE('Room Details'!$B1152,"_",'Room Details'!$I1152)),_xlfn._xlws.FILTER($D$2:$D$2508,$C$2:$C$2508=(CONCATENATE('Establishment details'!$C$14,"_",'Room Details'!$I1152))))</f>
        <v>#VALUE!</v>
      </c>
      <c r="ARP2" s="173" t="e" cm="1" vm="1">
        <f t="array" ref="ARP2">IF('Room Details'!$B1153="OUT", _xlfn._xlws.FILTER(Room_Types!$D$2:$D$2508,Room_Types!$C$2:$C$2508=CONCATENATE('Room Details'!$B1153,"_",'Room Details'!$I1153)),_xlfn._xlws.FILTER($D$2:$D$2508,$C$2:$C$2508=(CONCATENATE('Establishment details'!$C$14,"_",'Room Details'!$I1153))))</f>
        <v>#VALUE!</v>
      </c>
      <c r="ARQ2" s="173" t="e" cm="1" vm="1">
        <f t="array" ref="ARQ2">IF('Room Details'!$B1154="OUT", _xlfn._xlws.FILTER(Room_Types!$D$2:$D$2508,Room_Types!$C$2:$C$2508=CONCATENATE('Room Details'!$B1154,"_",'Room Details'!$I1154)),_xlfn._xlws.FILTER($D$2:$D$2508,$C$2:$C$2508=(CONCATENATE('Establishment details'!$C$14,"_",'Room Details'!$I1154))))</f>
        <v>#VALUE!</v>
      </c>
      <c r="ARR2" s="173" t="e" cm="1" vm="1">
        <f t="array" ref="ARR2">IF('Room Details'!$B1155="OUT", _xlfn._xlws.FILTER(Room_Types!$D$2:$D$2508,Room_Types!$C$2:$C$2508=CONCATENATE('Room Details'!$B1155,"_",'Room Details'!$I1155)),_xlfn._xlws.FILTER($D$2:$D$2508,$C$2:$C$2508=(CONCATENATE('Establishment details'!$C$14,"_",'Room Details'!$I1155))))</f>
        <v>#VALUE!</v>
      </c>
      <c r="ARS2" s="173" t="e" cm="1" vm="1">
        <f t="array" ref="ARS2">IF('Room Details'!$B1156="OUT", _xlfn._xlws.FILTER(Room_Types!$D$2:$D$2508,Room_Types!$C$2:$C$2508=CONCATENATE('Room Details'!$B1156,"_",'Room Details'!$I1156)),_xlfn._xlws.FILTER($D$2:$D$2508,$C$2:$C$2508=(CONCATENATE('Establishment details'!$C$14,"_",'Room Details'!$I1156))))</f>
        <v>#VALUE!</v>
      </c>
      <c r="ART2" s="173" t="e" cm="1" vm="1">
        <f t="array" ref="ART2">IF('Room Details'!$B1157="OUT", _xlfn._xlws.FILTER(Room_Types!$D$2:$D$2508,Room_Types!$C$2:$C$2508=CONCATENATE('Room Details'!$B1157,"_",'Room Details'!$I1157)),_xlfn._xlws.FILTER($D$2:$D$2508,$C$2:$C$2508=(CONCATENATE('Establishment details'!$C$14,"_",'Room Details'!$I1157))))</f>
        <v>#VALUE!</v>
      </c>
      <c r="ARU2" s="173" t="e" cm="1" vm="1">
        <f t="array" ref="ARU2">IF('Room Details'!$B1158="OUT", _xlfn._xlws.FILTER(Room_Types!$D$2:$D$2508,Room_Types!$C$2:$C$2508=CONCATENATE('Room Details'!$B1158,"_",'Room Details'!$I1158)),_xlfn._xlws.FILTER($D$2:$D$2508,$C$2:$C$2508=(CONCATENATE('Establishment details'!$C$14,"_",'Room Details'!$I1158))))</f>
        <v>#VALUE!</v>
      </c>
      <c r="ARV2" s="173" t="e" cm="1" vm="1">
        <f t="array" ref="ARV2">IF('Room Details'!$B1159="OUT", _xlfn._xlws.FILTER(Room_Types!$D$2:$D$2508,Room_Types!$C$2:$C$2508=CONCATENATE('Room Details'!$B1159,"_",'Room Details'!$I1159)),_xlfn._xlws.FILTER($D$2:$D$2508,$C$2:$C$2508=(CONCATENATE('Establishment details'!$C$14,"_",'Room Details'!$I1159))))</f>
        <v>#VALUE!</v>
      </c>
      <c r="ARW2" s="173" t="e" cm="1" vm="1">
        <f t="array" ref="ARW2">IF('Room Details'!$B1160="OUT", _xlfn._xlws.FILTER(Room_Types!$D$2:$D$2508,Room_Types!$C$2:$C$2508=CONCATENATE('Room Details'!$B1160,"_",'Room Details'!$I1160)),_xlfn._xlws.FILTER($D$2:$D$2508,$C$2:$C$2508=(CONCATENATE('Establishment details'!$C$14,"_",'Room Details'!$I1160))))</f>
        <v>#VALUE!</v>
      </c>
      <c r="ARX2" s="173" t="e" cm="1" vm="1">
        <f t="array" ref="ARX2">IF('Room Details'!$B1161="OUT", _xlfn._xlws.FILTER(Room_Types!$D$2:$D$2508,Room_Types!$C$2:$C$2508=CONCATENATE('Room Details'!$B1161,"_",'Room Details'!$I1161)),_xlfn._xlws.FILTER($D$2:$D$2508,$C$2:$C$2508=(CONCATENATE('Establishment details'!$C$14,"_",'Room Details'!$I1161))))</f>
        <v>#VALUE!</v>
      </c>
      <c r="ARY2" s="173" t="e" cm="1" vm="1">
        <f t="array" ref="ARY2">IF('Room Details'!$B1162="OUT", _xlfn._xlws.FILTER(Room_Types!$D$2:$D$2508,Room_Types!$C$2:$C$2508=CONCATENATE('Room Details'!$B1162,"_",'Room Details'!$I1162)),_xlfn._xlws.FILTER($D$2:$D$2508,$C$2:$C$2508=(CONCATENATE('Establishment details'!$C$14,"_",'Room Details'!$I1162))))</f>
        <v>#VALUE!</v>
      </c>
      <c r="ARZ2" s="173" t="e" cm="1" vm="1">
        <f t="array" ref="ARZ2">IF('Room Details'!$B1163="OUT", _xlfn._xlws.FILTER(Room_Types!$D$2:$D$2508,Room_Types!$C$2:$C$2508=CONCATENATE('Room Details'!$B1163,"_",'Room Details'!$I1163)),_xlfn._xlws.FILTER($D$2:$D$2508,$C$2:$C$2508=(CONCATENATE('Establishment details'!$C$14,"_",'Room Details'!$I1163))))</f>
        <v>#VALUE!</v>
      </c>
      <c r="ASA2" s="173" t="e" cm="1" vm="1">
        <f t="array" ref="ASA2">IF('Room Details'!$B1164="OUT", _xlfn._xlws.FILTER(Room_Types!$D$2:$D$2508,Room_Types!$C$2:$C$2508=CONCATENATE('Room Details'!$B1164,"_",'Room Details'!$I1164)),_xlfn._xlws.FILTER($D$2:$D$2508,$C$2:$C$2508=(CONCATENATE('Establishment details'!$C$14,"_",'Room Details'!$I1164))))</f>
        <v>#VALUE!</v>
      </c>
      <c r="ASB2" s="173" t="e" cm="1" vm="1">
        <f t="array" ref="ASB2">IF('Room Details'!$B1165="OUT", _xlfn._xlws.FILTER(Room_Types!$D$2:$D$2508,Room_Types!$C$2:$C$2508=CONCATENATE('Room Details'!$B1165,"_",'Room Details'!$I1165)),_xlfn._xlws.FILTER($D$2:$D$2508,$C$2:$C$2508=(CONCATENATE('Establishment details'!$C$14,"_",'Room Details'!$I1165))))</f>
        <v>#VALUE!</v>
      </c>
      <c r="ASC2" s="173" t="e" cm="1" vm="1">
        <f t="array" ref="ASC2">IF('Room Details'!$B1166="OUT", _xlfn._xlws.FILTER(Room_Types!$D$2:$D$2508,Room_Types!$C$2:$C$2508=CONCATENATE('Room Details'!$B1166,"_",'Room Details'!$I1166)),_xlfn._xlws.FILTER($D$2:$D$2508,$C$2:$C$2508=(CONCATENATE('Establishment details'!$C$14,"_",'Room Details'!$I1166))))</f>
        <v>#VALUE!</v>
      </c>
      <c r="ASD2" s="173" t="e" cm="1" vm="1">
        <f t="array" ref="ASD2">IF('Room Details'!$B1167="OUT", _xlfn._xlws.FILTER(Room_Types!$D$2:$D$2508,Room_Types!$C$2:$C$2508=CONCATENATE('Room Details'!$B1167,"_",'Room Details'!$I1167)),_xlfn._xlws.FILTER($D$2:$D$2508,$C$2:$C$2508=(CONCATENATE('Establishment details'!$C$14,"_",'Room Details'!$I1167))))</f>
        <v>#VALUE!</v>
      </c>
      <c r="ASE2" s="173" t="e" cm="1" vm="1">
        <f t="array" ref="ASE2">IF('Room Details'!$B1168="OUT", _xlfn._xlws.FILTER(Room_Types!$D$2:$D$2508,Room_Types!$C$2:$C$2508=CONCATENATE('Room Details'!$B1168,"_",'Room Details'!$I1168)),_xlfn._xlws.FILTER($D$2:$D$2508,$C$2:$C$2508=(CONCATENATE('Establishment details'!$C$14,"_",'Room Details'!$I1168))))</f>
        <v>#VALUE!</v>
      </c>
      <c r="ASF2" s="173" t="e" cm="1" vm="1">
        <f t="array" ref="ASF2">IF('Room Details'!$B1169="OUT", _xlfn._xlws.FILTER(Room_Types!$D$2:$D$2508,Room_Types!$C$2:$C$2508=CONCATENATE('Room Details'!$B1169,"_",'Room Details'!$I1169)),_xlfn._xlws.FILTER($D$2:$D$2508,$C$2:$C$2508=(CONCATENATE('Establishment details'!$C$14,"_",'Room Details'!$I1169))))</f>
        <v>#VALUE!</v>
      </c>
      <c r="ASG2" s="173" t="e" cm="1" vm="1">
        <f t="array" ref="ASG2">IF('Room Details'!$B1170="OUT", _xlfn._xlws.FILTER(Room_Types!$D$2:$D$2508,Room_Types!$C$2:$C$2508=CONCATENATE('Room Details'!$B1170,"_",'Room Details'!$I1170)),_xlfn._xlws.FILTER($D$2:$D$2508,$C$2:$C$2508=(CONCATENATE('Establishment details'!$C$14,"_",'Room Details'!$I1170))))</f>
        <v>#VALUE!</v>
      </c>
      <c r="ASH2" s="173" t="e" cm="1" vm="1">
        <f t="array" ref="ASH2">IF('Room Details'!$B1171="OUT", _xlfn._xlws.FILTER(Room_Types!$D$2:$D$2508,Room_Types!$C$2:$C$2508=CONCATENATE('Room Details'!$B1171,"_",'Room Details'!$I1171)),_xlfn._xlws.FILTER($D$2:$D$2508,$C$2:$C$2508=(CONCATENATE('Establishment details'!$C$14,"_",'Room Details'!$I1171))))</f>
        <v>#VALUE!</v>
      </c>
      <c r="ASI2" s="173" t="e" cm="1" vm="1">
        <f t="array" ref="ASI2">IF('Room Details'!$B1172="OUT", _xlfn._xlws.FILTER(Room_Types!$D$2:$D$2508,Room_Types!$C$2:$C$2508=CONCATENATE('Room Details'!$B1172,"_",'Room Details'!$I1172)),_xlfn._xlws.FILTER($D$2:$D$2508,$C$2:$C$2508=(CONCATENATE('Establishment details'!$C$14,"_",'Room Details'!$I1172))))</f>
        <v>#VALUE!</v>
      </c>
      <c r="ASJ2" s="173" t="e" cm="1" vm="1">
        <f t="array" ref="ASJ2">IF('Room Details'!$B1173="OUT", _xlfn._xlws.FILTER(Room_Types!$D$2:$D$2508,Room_Types!$C$2:$C$2508=CONCATENATE('Room Details'!$B1173,"_",'Room Details'!$I1173)),_xlfn._xlws.FILTER($D$2:$D$2508,$C$2:$C$2508=(CONCATENATE('Establishment details'!$C$14,"_",'Room Details'!$I1173))))</f>
        <v>#VALUE!</v>
      </c>
      <c r="ASK2" s="173" t="e" cm="1" vm="1">
        <f t="array" ref="ASK2">IF('Room Details'!$B1174="OUT", _xlfn._xlws.FILTER(Room_Types!$D$2:$D$2508,Room_Types!$C$2:$C$2508=CONCATENATE('Room Details'!$B1174,"_",'Room Details'!$I1174)),_xlfn._xlws.FILTER($D$2:$D$2508,$C$2:$C$2508=(CONCATENATE('Establishment details'!$C$14,"_",'Room Details'!$I1174))))</f>
        <v>#VALUE!</v>
      </c>
      <c r="ASL2" s="173" t="e" cm="1" vm="1">
        <f t="array" ref="ASL2">IF('Room Details'!$B1175="OUT", _xlfn._xlws.FILTER(Room_Types!$D$2:$D$2508,Room_Types!$C$2:$C$2508=CONCATENATE('Room Details'!$B1175,"_",'Room Details'!$I1175)),_xlfn._xlws.FILTER($D$2:$D$2508,$C$2:$C$2508=(CONCATENATE('Establishment details'!$C$14,"_",'Room Details'!$I1175))))</f>
        <v>#VALUE!</v>
      </c>
      <c r="ASM2" s="173" t="e" cm="1" vm="1">
        <f t="array" ref="ASM2">IF('Room Details'!$B1176="OUT", _xlfn._xlws.FILTER(Room_Types!$D$2:$D$2508,Room_Types!$C$2:$C$2508=CONCATENATE('Room Details'!$B1176,"_",'Room Details'!$I1176)),_xlfn._xlws.FILTER($D$2:$D$2508,$C$2:$C$2508=(CONCATENATE('Establishment details'!$C$14,"_",'Room Details'!$I1176))))</f>
        <v>#VALUE!</v>
      </c>
      <c r="ASN2" s="173" t="e" cm="1" vm="1">
        <f t="array" ref="ASN2">IF('Room Details'!$B1177="OUT", _xlfn._xlws.FILTER(Room_Types!$D$2:$D$2508,Room_Types!$C$2:$C$2508=CONCATENATE('Room Details'!$B1177,"_",'Room Details'!$I1177)),_xlfn._xlws.FILTER($D$2:$D$2508,$C$2:$C$2508=(CONCATENATE('Establishment details'!$C$14,"_",'Room Details'!$I1177))))</f>
        <v>#VALUE!</v>
      </c>
      <c r="ASO2" s="173" t="e" cm="1" vm="1">
        <f t="array" ref="ASO2">IF('Room Details'!$B1178="OUT", _xlfn._xlws.FILTER(Room_Types!$D$2:$D$2508,Room_Types!$C$2:$C$2508=CONCATENATE('Room Details'!$B1178,"_",'Room Details'!$I1178)),_xlfn._xlws.FILTER($D$2:$D$2508,$C$2:$C$2508=(CONCATENATE('Establishment details'!$C$14,"_",'Room Details'!$I1178))))</f>
        <v>#VALUE!</v>
      </c>
      <c r="ASP2" s="173" t="e" cm="1" vm="1">
        <f t="array" ref="ASP2">IF('Room Details'!$B1179="OUT", _xlfn._xlws.FILTER(Room_Types!$D$2:$D$2508,Room_Types!$C$2:$C$2508=CONCATENATE('Room Details'!$B1179,"_",'Room Details'!$I1179)),_xlfn._xlws.FILTER($D$2:$D$2508,$C$2:$C$2508=(CONCATENATE('Establishment details'!$C$14,"_",'Room Details'!$I1179))))</f>
        <v>#VALUE!</v>
      </c>
      <c r="ASQ2" s="173" t="e" cm="1" vm="1">
        <f t="array" ref="ASQ2">IF('Room Details'!$B1180="OUT", _xlfn._xlws.FILTER(Room_Types!$D$2:$D$2508,Room_Types!$C$2:$C$2508=CONCATENATE('Room Details'!$B1180,"_",'Room Details'!$I1180)),_xlfn._xlws.FILTER($D$2:$D$2508,$C$2:$C$2508=(CONCATENATE('Establishment details'!$C$14,"_",'Room Details'!$I1180))))</f>
        <v>#VALUE!</v>
      </c>
      <c r="ASR2" s="173" t="e" cm="1" vm="1">
        <f t="array" ref="ASR2">IF('Room Details'!$B1181="OUT", _xlfn._xlws.FILTER(Room_Types!$D$2:$D$2508,Room_Types!$C$2:$C$2508=CONCATENATE('Room Details'!$B1181,"_",'Room Details'!$I1181)),_xlfn._xlws.FILTER($D$2:$D$2508,$C$2:$C$2508=(CONCATENATE('Establishment details'!$C$14,"_",'Room Details'!$I1181))))</f>
        <v>#VALUE!</v>
      </c>
      <c r="ASS2" s="173" t="e" cm="1" vm="1">
        <f t="array" ref="ASS2">IF('Room Details'!$B1182="OUT", _xlfn._xlws.FILTER(Room_Types!$D$2:$D$2508,Room_Types!$C$2:$C$2508=CONCATENATE('Room Details'!$B1182,"_",'Room Details'!$I1182)),_xlfn._xlws.FILTER($D$2:$D$2508,$C$2:$C$2508=(CONCATENATE('Establishment details'!$C$14,"_",'Room Details'!$I1182))))</f>
        <v>#VALUE!</v>
      </c>
      <c r="AST2" s="173" t="e" cm="1" vm="1">
        <f t="array" ref="AST2">IF('Room Details'!$B1183="OUT", _xlfn._xlws.FILTER(Room_Types!$D$2:$D$2508,Room_Types!$C$2:$C$2508=CONCATENATE('Room Details'!$B1183,"_",'Room Details'!$I1183)),_xlfn._xlws.FILTER($D$2:$D$2508,$C$2:$C$2508=(CONCATENATE('Establishment details'!$C$14,"_",'Room Details'!$I1183))))</f>
        <v>#VALUE!</v>
      </c>
      <c r="ASU2" s="173" t="e" cm="1" vm="1">
        <f t="array" ref="ASU2">IF('Room Details'!$B1184="OUT", _xlfn._xlws.FILTER(Room_Types!$D$2:$D$2508,Room_Types!$C$2:$C$2508=CONCATENATE('Room Details'!$B1184,"_",'Room Details'!$I1184)),_xlfn._xlws.FILTER($D$2:$D$2508,$C$2:$C$2508=(CONCATENATE('Establishment details'!$C$14,"_",'Room Details'!$I1184))))</f>
        <v>#VALUE!</v>
      </c>
      <c r="ASV2" s="173" t="e" cm="1" vm="1">
        <f t="array" ref="ASV2">IF('Room Details'!$B1185="OUT", _xlfn._xlws.FILTER(Room_Types!$D$2:$D$2508,Room_Types!$C$2:$C$2508=CONCATENATE('Room Details'!$B1185,"_",'Room Details'!$I1185)),_xlfn._xlws.FILTER($D$2:$D$2508,$C$2:$C$2508=(CONCATENATE('Establishment details'!$C$14,"_",'Room Details'!$I1185))))</f>
        <v>#VALUE!</v>
      </c>
      <c r="ASW2" s="173" t="e" cm="1" vm="1">
        <f t="array" ref="ASW2">IF('Room Details'!$B1186="OUT", _xlfn._xlws.FILTER(Room_Types!$D$2:$D$2508,Room_Types!$C$2:$C$2508=CONCATENATE('Room Details'!$B1186,"_",'Room Details'!$I1186)),_xlfn._xlws.FILTER($D$2:$D$2508,$C$2:$C$2508=(CONCATENATE('Establishment details'!$C$14,"_",'Room Details'!$I1186))))</f>
        <v>#VALUE!</v>
      </c>
      <c r="ASX2" s="173" t="e" cm="1" vm="1">
        <f t="array" ref="ASX2">IF('Room Details'!$B1187="OUT", _xlfn._xlws.FILTER(Room_Types!$D$2:$D$2508,Room_Types!$C$2:$C$2508=CONCATENATE('Room Details'!$B1187,"_",'Room Details'!$I1187)),_xlfn._xlws.FILTER($D$2:$D$2508,$C$2:$C$2508=(CONCATENATE('Establishment details'!$C$14,"_",'Room Details'!$I1187))))</f>
        <v>#VALUE!</v>
      </c>
      <c r="ASY2" s="173" t="e" cm="1" vm="1">
        <f t="array" ref="ASY2">IF('Room Details'!$B1188="OUT", _xlfn._xlws.FILTER(Room_Types!$D$2:$D$2508,Room_Types!$C$2:$C$2508=CONCATENATE('Room Details'!$B1188,"_",'Room Details'!$I1188)),_xlfn._xlws.FILTER($D$2:$D$2508,$C$2:$C$2508=(CONCATENATE('Establishment details'!$C$14,"_",'Room Details'!$I1188))))</f>
        <v>#VALUE!</v>
      </c>
      <c r="ASZ2" s="173" t="e" cm="1" vm="1">
        <f t="array" ref="ASZ2">IF('Room Details'!$B1189="OUT", _xlfn._xlws.FILTER(Room_Types!$D$2:$D$2508,Room_Types!$C$2:$C$2508=CONCATENATE('Room Details'!$B1189,"_",'Room Details'!$I1189)),_xlfn._xlws.FILTER($D$2:$D$2508,$C$2:$C$2508=(CONCATENATE('Establishment details'!$C$14,"_",'Room Details'!$I1189))))</f>
        <v>#VALUE!</v>
      </c>
      <c r="ATA2" s="173" t="e" cm="1" vm="1">
        <f t="array" ref="ATA2">IF('Room Details'!$B1190="OUT", _xlfn._xlws.FILTER(Room_Types!$D$2:$D$2508,Room_Types!$C$2:$C$2508=CONCATENATE('Room Details'!$B1190,"_",'Room Details'!$I1190)),_xlfn._xlws.FILTER($D$2:$D$2508,$C$2:$C$2508=(CONCATENATE('Establishment details'!$C$14,"_",'Room Details'!$I1190))))</f>
        <v>#VALUE!</v>
      </c>
      <c r="ATB2" s="173" t="e" cm="1" vm="1">
        <f t="array" ref="ATB2">IF('Room Details'!$B1191="OUT", _xlfn._xlws.FILTER(Room_Types!$D$2:$D$2508,Room_Types!$C$2:$C$2508=CONCATENATE('Room Details'!$B1191,"_",'Room Details'!$I1191)),_xlfn._xlws.FILTER($D$2:$D$2508,$C$2:$C$2508=(CONCATENATE('Establishment details'!$C$14,"_",'Room Details'!$I1191))))</f>
        <v>#VALUE!</v>
      </c>
      <c r="ATC2" s="173" t="e" cm="1" vm="1">
        <f t="array" ref="ATC2">IF('Room Details'!$B1192="OUT", _xlfn._xlws.FILTER(Room_Types!$D$2:$D$2508,Room_Types!$C$2:$C$2508=CONCATENATE('Room Details'!$B1192,"_",'Room Details'!$I1192)),_xlfn._xlws.FILTER($D$2:$D$2508,$C$2:$C$2508=(CONCATENATE('Establishment details'!$C$14,"_",'Room Details'!$I1192))))</f>
        <v>#VALUE!</v>
      </c>
      <c r="ATD2" s="173" t="e" cm="1" vm="1">
        <f t="array" ref="ATD2">IF('Room Details'!$B1193="OUT", _xlfn._xlws.FILTER(Room_Types!$D$2:$D$2508,Room_Types!$C$2:$C$2508=CONCATENATE('Room Details'!$B1193,"_",'Room Details'!$I1193)),_xlfn._xlws.FILTER($D$2:$D$2508,$C$2:$C$2508=(CONCATENATE('Establishment details'!$C$14,"_",'Room Details'!$I1193))))</f>
        <v>#VALUE!</v>
      </c>
      <c r="ATE2" s="173" t="e" cm="1" vm="1">
        <f t="array" ref="ATE2">IF('Room Details'!$B1194="OUT", _xlfn._xlws.FILTER(Room_Types!$D$2:$D$2508,Room_Types!$C$2:$C$2508=CONCATENATE('Room Details'!$B1194,"_",'Room Details'!$I1194)),_xlfn._xlws.FILTER($D$2:$D$2508,$C$2:$C$2508=(CONCATENATE('Establishment details'!$C$14,"_",'Room Details'!$I1194))))</f>
        <v>#VALUE!</v>
      </c>
      <c r="ATF2" s="173" t="e" cm="1" vm="1">
        <f t="array" ref="ATF2">IF('Room Details'!$B1195="OUT", _xlfn._xlws.FILTER(Room_Types!$D$2:$D$2508,Room_Types!$C$2:$C$2508=CONCATENATE('Room Details'!$B1195,"_",'Room Details'!$I1195)),_xlfn._xlws.FILTER($D$2:$D$2508,$C$2:$C$2508=(CONCATENATE('Establishment details'!$C$14,"_",'Room Details'!$I1195))))</f>
        <v>#VALUE!</v>
      </c>
      <c r="ATG2" s="173" t="e" cm="1" vm="1">
        <f t="array" ref="ATG2">IF('Room Details'!$B1196="OUT", _xlfn._xlws.FILTER(Room_Types!$D$2:$D$2508,Room_Types!$C$2:$C$2508=CONCATENATE('Room Details'!$B1196,"_",'Room Details'!$I1196)),_xlfn._xlws.FILTER($D$2:$D$2508,$C$2:$C$2508=(CONCATENATE('Establishment details'!$C$14,"_",'Room Details'!$I1196))))</f>
        <v>#VALUE!</v>
      </c>
      <c r="ATH2" s="173" t="e" cm="1" vm="1">
        <f t="array" ref="ATH2">IF('Room Details'!$B1197="OUT", _xlfn._xlws.FILTER(Room_Types!$D$2:$D$2508,Room_Types!$C$2:$C$2508=CONCATENATE('Room Details'!$B1197,"_",'Room Details'!$I1197)),_xlfn._xlws.FILTER($D$2:$D$2508,$C$2:$C$2508=(CONCATENATE('Establishment details'!$C$14,"_",'Room Details'!$I1197))))</f>
        <v>#VALUE!</v>
      </c>
      <c r="ATI2" s="173" t="e" cm="1" vm="1">
        <f t="array" ref="ATI2">IF('Room Details'!$B1198="OUT", _xlfn._xlws.FILTER(Room_Types!$D$2:$D$2508,Room_Types!$C$2:$C$2508=CONCATENATE('Room Details'!$B1198,"_",'Room Details'!$I1198)),_xlfn._xlws.FILTER($D$2:$D$2508,$C$2:$C$2508=(CONCATENATE('Establishment details'!$C$14,"_",'Room Details'!$I1198))))</f>
        <v>#VALUE!</v>
      </c>
      <c r="ATJ2" s="173" t="e" cm="1" vm="1">
        <f t="array" ref="ATJ2">IF('Room Details'!$B1199="OUT", _xlfn._xlws.FILTER(Room_Types!$D$2:$D$2508,Room_Types!$C$2:$C$2508=CONCATENATE('Room Details'!$B1199,"_",'Room Details'!$I1199)),_xlfn._xlws.FILTER($D$2:$D$2508,$C$2:$C$2508=(CONCATENATE('Establishment details'!$C$14,"_",'Room Details'!$I1199))))</f>
        <v>#VALUE!</v>
      </c>
      <c r="ATK2" s="173" t="e" cm="1" vm="1">
        <f t="array" ref="ATK2">IF('Room Details'!$B1200="OUT", _xlfn._xlws.FILTER(Room_Types!$D$2:$D$2508,Room_Types!$C$2:$C$2508=CONCATENATE('Room Details'!$B1200,"_",'Room Details'!$I1200)),_xlfn._xlws.FILTER($D$2:$D$2508,$C$2:$C$2508=(CONCATENATE('Establishment details'!$C$14,"_",'Room Details'!$I1200))))</f>
        <v>#VALUE!</v>
      </c>
      <c r="ATL2" s="173" t="e" cm="1" vm="1">
        <f t="array" ref="ATL2">IF('Room Details'!$B1201="OUT", _xlfn._xlws.FILTER(Room_Types!$D$2:$D$2508,Room_Types!$C$2:$C$2508=CONCATENATE('Room Details'!$B1201,"_",'Room Details'!$I1201)),_xlfn._xlws.FILTER($D$2:$D$2508,$C$2:$C$2508=(CONCATENATE('Establishment details'!$C$14,"_",'Room Details'!$I1201))))</f>
        <v>#VALUE!</v>
      </c>
      <c r="ATM2" s="173" t="e" cm="1" vm="1">
        <f t="array" ref="ATM2">IF('Room Details'!$B1202="OUT", _xlfn._xlws.FILTER(Room_Types!$D$2:$D$2508,Room_Types!$C$2:$C$2508=CONCATENATE('Room Details'!$B1202,"_",'Room Details'!$I1202)),_xlfn._xlws.FILTER($D$2:$D$2508,$C$2:$C$2508=(CONCATENATE('Establishment details'!$C$14,"_",'Room Details'!$I1202))))</f>
        <v>#VALUE!</v>
      </c>
      <c r="ATN2" s="173" t="e" cm="1" vm="1">
        <f t="array" ref="ATN2">IF('Room Details'!$B1203="OUT", _xlfn._xlws.FILTER(Room_Types!$D$2:$D$2508,Room_Types!$C$2:$C$2508=CONCATENATE('Room Details'!$B1203,"_",'Room Details'!$I1203)),_xlfn._xlws.FILTER($D$2:$D$2508,$C$2:$C$2508=(CONCATENATE('Establishment details'!$C$14,"_",'Room Details'!$I1203))))</f>
        <v>#VALUE!</v>
      </c>
      <c r="ATO2" s="173" t="e" cm="1" vm="1">
        <f t="array" ref="ATO2">IF('Room Details'!$B1204="OUT", _xlfn._xlws.FILTER(Room_Types!$D$2:$D$2508,Room_Types!$C$2:$C$2508=CONCATENATE('Room Details'!$B1204,"_",'Room Details'!$I1204)),_xlfn._xlws.FILTER($D$2:$D$2508,$C$2:$C$2508=(CONCATENATE('Establishment details'!$C$14,"_",'Room Details'!$I1204))))</f>
        <v>#VALUE!</v>
      </c>
      <c r="ATP2" s="173" t="e" cm="1" vm="1">
        <f t="array" ref="ATP2">IF('Room Details'!$B1205="OUT", _xlfn._xlws.FILTER(Room_Types!$D$2:$D$2508,Room_Types!$C$2:$C$2508=CONCATENATE('Room Details'!$B1205,"_",'Room Details'!$I1205)),_xlfn._xlws.FILTER($D$2:$D$2508,$C$2:$C$2508=(CONCATENATE('Establishment details'!$C$14,"_",'Room Details'!$I1205))))</f>
        <v>#VALUE!</v>
      </c>
      <c r="ATQ2" s="173" t="e" cm="1" vm="1">
        <f t="array" ref="ATQ2">IF('Room Details'!$B1206="OUT", _xlfn._xlws.FILTER(Room_Types!$D$2:$D$2508,Room_Types!$C$2:$C$2508=CONCATENATE('Room Details'!$B1206,"_",'Room Details'!$I1206)),_xlfn._xlws.FILTER($D$2:$D$2508,$C$2:$C$2508=(CONCATENATE('Establishment details'!$C$14,"_",'Room Details'!$I1206))))</f>
        <v>#VALUE!</v>
      </c>
      <c r="ATR2" s="173" t="e" cm="1" vm="1">
        <f t="array" ref="ATR2">IF('Room Details'!$B1207="OUT", _xlfn._xlws.FILTER(Room_Types!$D$2:$D$2508,Room_Types!$C$2:$C$2508=CONCATENATE('Room Details'!$B1207,"_",'Room Details'!$I1207)),_xlfn._xlws.FILTER($D$2:$D$2508,$C$2:$C$2508=(CONCATENATE('Establishment details'!$C$14,"_",'Room Details'!$I1207))))</f>
        <v>#VALUE!</v>
      </c>
      <c r="ATS2" s="173" t="e" cm="1" vm="1">
        <f t="array" ref="ATS2">IF('Room Details'!$B1208="OUT", _xlfn._xlws.FILTER(Room_Types!$D$2:$D$2508,Room_Types!$C$2:$C$2508=CONCATENATE('Room Details'!$B1208,"_",'Room Details'!$I1208)),_xlfn._xlws.FILTER($D$2:$D$2508,$C$2:$C$2508=(CONCATENATE('Establishment details'!$C$14,"_",'Room Details'!$I1208))))</f>
        <v>#VALUE!</v>
      </c>
      <c r="ATT2" s="173" t="e" cm="1" vm="1">
        <f t="array" ref="ATT2">IF('Room Details'!$B1209="OUT", _xlfn._xlws.FILTER(Room_Types!$D$2:$D$2508,Room_Types!$C$2:$C$2508=CONCATENATE('Room Details'!$B1209,"_",'Room Details'!$I1209)),_xlfn._xlws.FILTER($D$2:$D$2508,$C$2:$C$2508=(CONCATENATE('Establishment details'!$C$14,"_",'Room Details'!$I1209))))</f>
        <v>#VALUE!</v>
      </c>
      <c r="ATU2" s="173" t="e" cm="1" vm="1">
        <f t="array" ref="ATU2">IF('Room Details'!$B1210="OUT", _xlfn._xlws.FILTER(Room_Types!$D$2:$D$2508,Room_Types!$C$2:$C$2508=CONCATENATE('Room Details'!$B1210,"_",'Room Details'!$I1210)),_xlfn._xlws.FILTER($D$2:$D$2508,$C$2:$C$2508=(CONCATENATE('Establishment details'!$C$14,"_",'Room Details'!$I1210))))</f>
        <v>#VALUE!</v>
      </c>
      <c r="ATV2" s="173" t="e" cm="1" vm="1">
        <f t="array" ref="ATV2">IF('Room Details'!$B1211="OUT", _xlfn._xlws.FILTER(Room_Types!$D$2:$D$2508,Room_Types!$C$2:$C$2508=CONCATENATE('Room Details'!$B1211,"_",'Room Details'!$I1211)),_xlfn._xlws.FILTER($D$2:$D$2508,$C$2:$C$2508=(CONCATENATE('Establishment details'!$C$14,"_",'Room Details'!$I1211))))</f>
        <v>#VALUE!</v>
      </c>
      <c r="ATW2" s="173" t="e" cm="1" vm="1">
        <f t="array" ref="ATW2">IF('Room Details'!$B1212="OUT", _xlfn._xlws.FILTER(Room_Types!$D$2:$D$2508,Room_Types!$C$2:$C$2508=CONCATENATE('Room Details'!$B1212,"_",'Room Details'!$I1212)),_xlfn._xlws.FILTER($D$2:$D$2508,$C$2:$C$2508=(CONCATENATE('Establishment details'!$C$14,"_",'Room Details'!$I1212))))</f>
        <v>#VALUE!</v>
      </c>
      <c r="ATX2" s="173" t="e" cm="1" vm="1">
        <f t="array" ref="ATX2">IF('Room Details'!$B1213="OUT", _xlfn._xlws.FILTER(Room_Types!$D$2:$D$2508,Room_Types!$C$2:$C$2508=CONCATENATE('Room Details'!$B1213,"_",'Room Details'!$I1213)),_xlfn._xlws.FILTER($D$2:$D$2508,$C$2:$C$2508=(CONCATENATE('Establishment details'!$C$14,"_",'Room Details'!$I1213))))</f>
        <v>#VALUE!</v>
      </c>
      <c r="ATY2" s="173" t="e" cm="1" vm="1">
        <f t="array" ref="ATY2">IF('Room Details'!$B1214="OUT", _xlfn._xlws.FILTER(Room_Types!$D$2:$D$2508,Room_Types!$C$2:$C$2508=CONCATENATE('Room Details'!$B1214,"_",'Room Details'!$I1214)),_xlfn._xlws.FILTER($D$2:$D$2508,$C$2:$C$2508=(CONCATENATE('Establishment details'!$C$14,"_",'Room Details'!$I1214))))</f>
        <v>#VALUE!</v>
      </c>
      <c r="ATZ2" s="173" t="e" cm="1" vm="1">
        <f t="array" ref="ATZ2">IF('Room Details'!$B1215="OUT", _xlfn._xlws.FILTER(Room_Types!$D$2:$D$2508,Room_Types!$C$2:$C$2508=CONCATENATE('Room Details'!$B1215,"_",'Room Details'!$I1215)),_xlfn._xlws.FILTER($D$2:$D$2508,$C$2:$C$2508=(CONCATENATE('Establishment details'!$C$14,"_",'Room Details'!$I1215))))</f>
        <v>#VALUE!</v>
      </c>
      <c r="AUA2" s="173" t="e" cm="1" vm="1">
        <f t="array" ref="AUA2">IF('Room Details'!$B1216="OUT", _xlfn._xlws.FILTER(Room_Types!$D$2:$D$2508,Room_Types!$C$2:$C$2508=CONCATENATE('Room Details'!$B1216,"_",'Room Details'!$I1216)),_xlfn._xlws.FILTER($D$2:$D$2508,$C$2:$C$2508=(CONCATENATE('Establishment details'!$C$14,"_",'Room Details'!$I1216))))</f>
        <v>#VALUE!</v>
      </c>
      <c r="AUB2" s="173" t="e" cm="1" vm="1">
        <f t="array" ref="AUB2">IF('Room Details'!$B1217="OUT", _xlfn._xlws.FILTER(Room_Types!$D$2:$D$2508,Room_Types!$C$2:$C$2508=CONCATENATE('Room Details'!$B1217,"_",'Room Details'!$I1217)),_xlfn._xlws.FILTER($D$2:$D$2508,$C$2:$C$2508=(CONCATENATE('Establishment details'!$C$14,"_",'Room Details'!$I1217))))</f>
        <v>#VALUE!</v>
      </c>
      <c r="AUC2" s="173" t="e" cm="1" vm="1">
        <f t="array" ref="AUC2">IF('Room Details'!$B1218="OUT", _xlfn._xlws.FILTER(Room_Types!$D$2:$D$2508,Room_Types!$C$2:$C$2508=CONCATENATE('Room Details'!$B1218,"_",'Room Details'!$I1218)),_xlfn._xlws.FILTER($D$2:$D$2508,$C$2:$C$2508=(CONCATENATE('Establishment details'!$C$14,"_",'Room Details'!$I1218))))</f>
        <v>#VALUE!</v>
      </c>
      <c r="AUD2" s="173" t="e" cm="1" vm="1">
        <f t="array" ref="AUD2">IF('Room Details'!$B1219="OUT", _xlfn._xlws.FILTER(Room_Types!$D$2:$D$2508,Room_Types!$C$2:$C$2508=CONCATENATE('Room Details'!$B1219,"_",'Room Details'!$I1219)),_xlfn._xlws.FILTER($D$2:$D$2508,$C$2:$C$2508=(CONCATENATE('Establishment details'!$C$14,"_",'Room Details'!$I1219))))</f>
        <v>#VALUE!</v>
      </c>
      <c r="AUE2" s="173" t="e" cm="1" vm="1">
        <f t="array" ref="AUE2">IF('Room Details'!$B1220="OUT", _xlfn._xlws.FILTER(Room_Types!$D$2:$D$2508,Room_Types!$C$2:$C$2508=CONCATENATE('Room Details'!$B1220,"_",'Room Details'!$I1220)),_xlfn._xlws.FILTER($D$2:$D$2508,$C$2:$C$2508=(CONCATENATE('Establishment details'!$C$14,"_",'Room Details'!$I1220))))</f>
        <v>#VALUE!</v>
      </c>
      <c r="AUF2" s="173" t="e" cm="1" vm="1">
        <f t="array" ref="AUF2">IF('Room Details'!$B1221="OUT", _xlfn._xlws.FILTER(Room_Types!$D$2:$D$2508,Room_Types!$C$2:$C$2508=CONCATENATE('Room Details'!$B1221,"_",'Room Details'!$I1221)),_xlfn._xlws.FILTER($D$2:$D$2508,$C$2:$C$2508=(CONCATENATE('Establishment details'!$C$14,"_",'Room Details'!$I1221))))</f>
        <v>#VALUE!</v>
      </c>
      <c r="AUG2" s="173" t="e" cm="1" vm="1">
        <f t="array" ref="AUG2">IF('Room Details'!$B1222="OUT", _xlfn._xlws.FILTER(Room_Types!$D$2:$D$2508,Room_Types!$C$2:$C$2508=CONCATENATE('Room Details'!$B1222,"_",'Room Details'!$I1222)),_xlfn._xlws.FILTER($D$2:$D$2508,$C$2:$C$2508=(CONCATENATE('Establishment details'!$C$14,"_",'Room Details'!$I1222))))</f>
        <v>#VALUE!</v>
      </c>
      <c r="AUH2" s="173" t="e" cm="1" vm="1">
        <f t="array" ref="AUH2">IF('Room Details'!$B1223="OUT", _xlfn._xlws.FILTER(Room_Types!$D$2:$D$2508,Room_Types!$C$2:$C$2508=CONCATENATE('Room Details'!$B1223,"_",'Room Details'!$I1223)),_xlfn._xlws.FILTER($D$2:$D$2508,$C$2:$C$2508=(CONCATENATE('Establishment details'!$C$14,"_",'Room Details'!$I1223))))</f>
        <v>#VALUE!</v>
      </c>
      <c r="AUI2" s="173" t="e" cm="1" vm="1">
        <f t="array" ref="AUI2">IF('Room Details'!$B1224="OUT", _xlfn._xlws.FILTER(Room_Types!$D$2:$D$2508,Room_Types!$C$2:$C$2508=CONCATENATE('Room Details'!$B1224,"_",'Room Details'!$I1224)),_xlfn._xlws.FILTER($D$2:$D$2508,$C$2:$C$2508=(CONCATENATE('Establishment details'!$C$14,"_",'Room Details'!$I1224))))</f>
        <v>#VALUE!</v>
      </c>
      <c r="AUJ2" s="173" t="e" cm="1" vm="1">
        <f t="array" ref="AUJ2">IF('Room Details'!$B1225="OUT", _xlfn._xlws.FILTER(Room_Types!$D$2:$D$2508,Room_Types!$C$2:$C$2508=CONCATENATE('Room Details'!$B1225,"_",'Room Details'!$I1225)),_xlfn._xlws.FILTER($D$2:$D$2508,$C$2:$C$2508=(CONCATENATE('Establishment details'!$C$14,"_",'Room Details'!$I1225))))</f>
        <v>#VALUE!</v>
      </c>
      <c r="AUK2" s="173" t="e" cm="1" vm="1">
        <f t="array" ref="AUK2">IF('Room Details'!$B1226="OUT", _xlfn._xlws.FILTER(Room_Types!$D$2:$D$2508,Room_Types!$C$2:$C$2508=CONCATENATE('Room Details'!$B1226,"_",'Room Details'!$I1226)),_xlfn._xlws.FILTER($D$2:$D$2508,$C$2:$C$2508=(CONCATENATE('Establishment details'!$C$14,"_",'Room Details'!$I1226))))</f>
        <v>#VALUE!</v>
      </c>
      <c r="AUL2" s="173" t="e" cm="1" vm="1">
        <f t="array" ref="AUL2">IF('Room Details'!$B1227="OUT", _xlfn._xlws.FILTER(Room_Types!$D$2:$D$2508,Room_Types!$C$2:$C$2508=CONCATENATE('Room Details'!$B1227,"_",'Room Details'!$I1227)),_xlfn._xlws.FILTER($D$2:$D$2508,$C$2:$C$2508=(CONCATENATE('Establishment details'!$C$14,"_",'Room Details'!$I1227))))</f>
        <v>#VALUE!</v>
      </c>
      <c r="AUM2" s="173" t="e" cm="1" vm="1">
        <f t="array" ref="AUM2">IF('Room Details'!$B1228="OUT", _xlfn._xlws.FILTER(Room_Types!$D$2:$D$2508,Room_Types!$C$2:$C$2508=CONCATENATE('Room Details'!$B1228,"_",'Room Details'!$I1228)),_xlfn._xlws.FILTER($D$2:$D$2508,$C$2:$C$2508=(CONCATENATE('Establishment details'!$C$14,"_",'Room Details'!$I1228))))</f>
        <v>#VALUE!</v>
      </c>
      <c r="AUN2" s="173" t="e" cm="1" vm="1">
        <f t="array" ref="AUN2">IF('Room Details'!$B1229="OUT", _xlfn._xlws.FILTER(Room_Types!$D$2:$D$2508,Room_Types!$C$2:$C$2508=CONCATENATE('Room Details'!$B1229,"_",'Room Details'!$I1229)),_xlfn._xlws.FILTER($D$2:$D$2508,$C$2:$C$2508=(CONCATENATE('Establishment details'!$C$14,"_",'Room Details'!$I1229))))</f>
        <v>#VALUE!</v>
      </c>
      <c r="AUO2" s="173" t="e" cm="1" vm="1">
        <f t="array" ref="AUO2">IF('Room Details'!$B1230="OUT", _xlfn._xlws.FILTER(Room_Types!$D$2:$D$2508,Room_Types!$C$2:$C$2508=CONCATENATE('Room Details'!$B1230,"_",'Room Details'!$I1230)),_xlfn._xlws.FILTER($D$2:$D$2508,$C$2:$C$2508=(CONCATENATE('Establishment details'!$C$14,"_",'Room Details'!$I1230))))</f>
        <v>#VALUE!</v>
      </c>
      <c r="AUP2" s="173" t="e" cm="1" vm="1">
        <f t="array" ref="AUP2">IF('Room Details'!$B1231="OUT", _xlfn._xlws.FILTER(Room_Types!$D$2:$D$2508,Room_Types!$C$2:$C$2508=CONCATENATE('Room Details'!$B1231,"_",'Room Details'!$I1231)),_xlfn._xlws.FILTER($D$2:$D$2508,$C$2:$C$2508=(CONCATENATE('Establishment details'!$C$14,"_",'Room Details'!$I1231))))</f>
        <v>#VALUE!</v>
      </c>
      <c r="AUQ2" s="173" t="e" cm="1" vm="1">
        <f t="array" ref="AUQ2">IF('Room Details'!$B1232="OUT", _xlfn._xlws.FILTER(Room_Types!$D$2:$D$2508,Room_Types!$C$2:$C$2508=CONCATENATE('Room Details'!$B1232,"_",'Room Details'!$I1232)),_xlfn._xlws.FILTER($D$2:$D$2508,$C$2:$C$2508=(CONCATENATE('Establishment details'!$C$14,"_",'Room Details'!$I1232))))</f>
        <v>#VALUE!</v>
      </c>
      <c r="AUR2" s="173" t="e" cm="1" vm="1">
        <f t="array" ref="AUR2">IF('Room Details'!$B1233="OUT", _xlfn._xlws.FILTER(Room_Types!$D$2:$D$2508,Room_Types!$C$2:$C$2508=CONCATENATE('Room Details'!$B1233,"_",'Room Details'!$I1233)),_xlfn._xlws.FILTER($D$2:$D$2508,$C$2:$C$2508=(CONCATENATE('Establishment details'!$C$14,"_",'Room Details'!$I1233))))</f>
        <v>#VALUE!</v>
      </c>
      <c r="AUS2" s="173" t="e" cm="1" vm="1">
        <f t="array" ref="AUS2">IF('Room Details'!$B1234="OUT", _xlfn._xlws.FILTER(Room_Types!$D$2:$D$2508,Room_Types!$C$2:$C$2508=CONCATENATE('Room Details'!$B1234,"_",'Room Details'!$I1234)),_xlfn._xlws.FILTER($D$2:$D$2508,$C$2:$C$2508=(CONCATENATE('Establishment details'!$C$14,"_",'Room Details'!$I1234))))</f>
        <v>#VALUE!</v>
      </c>
      <c r="AUT2" s="173" t="e" cm="1" vm="1">
        <f t="array" ref="AUT2">IF('Room Details'!$B1235="OUT", _xlfn._xlws.FILTER(Room_Types!$D$2:$D$2508,Room_Types!$C$2:$C$2508=CONCATENATE('Room Details'!$B1235,"_",'Room Details'!$I1235)),_xlfn._xlws.FILTER($D$2:$D$2508,$C$2:$C$2508=(CONCATENATE('Establishment details'!$C$14,"_",'Room Details'!$I1235))))</f>
        <v>#VALUE!</v>
      </c>
      <c r="AUU2" s="173" t="e" cm="1" vm="1">
        <f t="array" ref="AUU2">IF('Room Details'!$B1236="OUT", _xlfn._xlws.FILTER(Room_Types!$D$2:$D$2508,Room_Types!$C$2:$C$2508=CONCATENATE('Room Details'!$B1236,"_",'Room Details'!$I1236)),_xlfn._xlws.FILTER($D$2:$D$2508,$C$2:$C$2508=(CONCATENATE('Establishment details'!$C$14,"_",'Room Details'!$I1236))))</f>
        <v>#VALUE!</v>
      </c>
      <c r="AUV2" s="173" t="e" cm="1" vm="1">
        <f t="array" ref="AUV2">IF('Room Details'!$B1237="OUT", _xlfn._xlws.FILTER(Room_Types!$D$2:$D$2508,Room_Types!$C$2:$C$2508=CONCATENATE('Room Details'!$B1237,"_",'Room Details'!$I1237)),_xlfn._xlws.FILTER($D$2:$D$2508,$C$2:$C$2508=(CONCATENATE('Establishment details'!$C$14,"_",'Room Details'!$I1237))))</f>
        <v>#VALUE!</v>
      </c>
      <c r="AUW2" s="173" t="e" cm="1" vm="1">
        <f t="array" ref="AUW2">IF('Room Details'!$B1238="OUT", _xlfn._xlws.FILTER(Room_Types!$D$2:$D$2508,Room_Types!$C$2:$C$2508=CONCATENATE('Room Details'!$B1238,"_",'Room Details'!$I1238)),_xlfn._xlws.FILTER($D$2:$D$2508,$C$2:$C$2508=(CONCATENATE('Establishment details'!$C$14,"_",'Room Details'!$I1238))))</f>
        <v>#VALUE!</v>
      </c>
      <c r="AUX2" s="173" t="e" cm="1" vm="1">
        <f t="array" ref="AUX2">IF('Room Details'!$B1239="OUT", _xlfn._xlws.FILTER(Room_Types!$D$2:$D$2508,Room_Types!$C$2:$C$2508=CONCATENATE('Room Details'!$B1239,"_",'Room Details'!$I1239)),_xlfn._xlws.FILTER($D$2:$D$2508,$C$2:$C$2508=(CONCATENATE('Establishment details'!$C$14,"_",'Room Details'!$I1239))))</f>
        <v>#VALUE!</v>
      </c>
      <c r="AUY2" s="173" t="e" cm="1" vm="1">
        <f t="array" ref="AUY2">IF('Room Details'!$B1240="OUT", _xlfn._xlws.FILTER(Room_Types!$D$2:$D$2508,Room_Types!$C$2:$C$2508=CONCATENATE('Room Details'!$B1240,"_",'Room Details'!$I1240)),_xlfn._xlws.FILTER($D$2:$D$2508,$C$2:$C$2508=(CONCATENATE('Establishment details'!$C$14,"_",'Room Details'!$I1240))))</f>
        <v>#VALUE!</v>
      </c>
      <c r="AUZ2" s="173" t="e" cm="1" vm="1">
        <f t="array" ref="AUZ2">IF('Room Details'!$B1241="OUT", _xlfn._xlws.FILTER(Room_Types!$D$2:$D$2508,Room_Types!$C$2:$C$2508=CONCATENATE('Room Details'!$B1241,"_",'Room Details'!$I1241)),_xlfn._xlws.FILTER($D$2:$D$2508,$C$2:$C$2508=(CONCATENATE('Establishment details'!$C$14,"_",'Room Details'!$I1241))))</f>
        <v>#VALUE!</v>
      </c>
      <c r="AVA2" s="173" t="e" cm="1" vm="1">
        <f t="array" ref="AVA2">IF('Room Details'!$B1242="OUT", _xlfn._xlws.FILTER(Room_Types!$D$2:$D$2508,Room_Types!$C$2:$C$2508=CONCATENATE('Room Details'!$B1242,"_",'Room Details'!$I1242)),_xlfn._xlws.FILTER($D$2:$D$2508,$C$2:$C$2508=(CONCATENATE('Establishment details'!$C$14,"_",'Room Details'!$I1242))))</f>
        <v>#VALUE!</v>
      </c>
      <c r="AVB2" s="173" t="e" cm="1" vm="1">
        <f t="array" ref="AVB2">IF('Room Details'!$B1243="OUT", _xlfn._xlws.FILTER(Room_Types!$D$2:$D$2508,Room_Types!$C$2:$C$2508=CONCATENATE('Room Details'!$B1243,"_",'Room Details'!$I1243)),_xlfn._xlws.FILTER($D$2:$D$2508,$C$2:$C$2508=(CONCATENATE('Establishment details'!$C$14,"_",'Room Details'!$I1243))))</f>
        <v>#VALUE!</v>
      </c>
      <c r="AVC2" s="173" t="e" cm="1" vm="1">
        <f t="array" ref="AVC2">IF('Room Details'!$B1244="OUT", _xlfn._xlws.FILTER(Room_Types!$D$2:$D$2508,Room_Types!$C$2:$C$2508=CONCATENATE('Room Details'!$B1244,"_",'Room Details'!$I1244)),_xlfn._xlws.FILTER($D$2:$D$2508,$C$2:$C$2508=(CONCATENATE('Establishment details'!$C$14,"_",'Room Details'!$I1244))))</f>
        <v>#VALUE!</v>
      </c>
      <c r="AVD2" s="173" t="e" cm="1" vm="1">
        <f t="array" ref="AVD2">IF('Room Details'!$B1245="OUT", _xlfn._xlws.FILTER(Room_Types!$D$2:$D$2508,Room_Types!$C$2:$C$2508=CONCATENATE('Room Details'!$B1245,"_",'Room Details'!$I1245)),_xlfn._xlws.FILTER($D$2:$D$2508,$C$2:$C$2508=(CONCATENATE('Establishment details'!$C$14,"_",'Room Details'!$I1245))))</f>
        <v>#VALUE!</v>
      </c>
      <c r="AVE2" s="173" t="e" cm="1" vm="1">
        <f t="array" ref="AVE2">IF('Room Details'!$B1246="OUT", _xlfn._xlws.FILTER(Room_Types!$D$2:$D$2508,Room_Types!$C$2:$C$2508=CONCATENATE('Room Details'!$B1246,"_",'Room Details'!$I1246)),_xlfn._xlws.FILTER($D$2:$D$2508,$C$2:$C$2508=(CONCATENATE('Establishment details'!$C$14,"_",'Room Details'!$I1246))))</f>
        <v>#VALUE!</v>
      </c>
      <c r="AVF2" s="173" t="e" cm="1" vm="1">
        <f t="array" ref="AVF2">IF('Room Details'!$B1247="OUT", _xlfn._xlws.FILTER(Room_Types!$D$2:$D$2508,Room_Types!$C$2:$C$2508=CONCATENATE('Room Details'!$B1247,"_",'Room Details'!$I1247)),_xlfn._xlws.FILTER($D$2:$D$2508,$C$2:$C$2508=(CONCATENATE('Establishment details'!$C$14,"_",'Room Details'!$I1247))))</f>
        <v>#VALUE!</v>
      </c>
      <c r="AVG2" s="173" t="e" cm="1" vm="1">
        <f t="array" ref="AVG2">IF('Room Details'!$B1248="OUT", _xlfn._xlws.FILTER(Room_Types!$D$2:$D$2508,Room_Types!$C$2:$C$2508=CONCATENATE('Room Details'!$B1248,"_",'Room Details'!$I1248)),_xlfn._xlws.FILTER($D$2:$D$2508,$C$2:$C$2508=(CONCATENATE('Establishment details'!$C$14,"_",'Room Details'!$I1248))))</f>
        <v>#VALUE!</v>
      </c>
      <c r="AVH2" s="173" t="e" cm="1" vm="1">
        <f t="array" ref="AVH2">IF('Room Details'!$B1249="OUT", _xlfn._xlws.FILTER(Room_Types!$D$2:$D$2508,Room_Types!$C$2:$C$2508=CONCATENATE('Room Details'!$B1249,"_",'Room Details'!$I1249)),_xlfn._xlws.FILTER($D$2:$D$2508,$C$2:$C$2508=(CONCATENATE('Establishment details'!$C$14,"_",'Room Details'!$I1249))))</f>
        <v>#VALUE!</v>
      </c>
      <c r="AVI2" s="173" t="e" cm="1" vm="1">
        <f t="array" ref="AVI2">IF('Room Details'!$B1250="OUT", _xlfn._xlws.FILTER(Room_Types!$D$2:$D$2508,Room_Types!$C$2:$C$2508=CONCATENATE('Room Details'!$B1250,"_",'Room Details'!$I1250)),_xlfn._xlws.FILTER($D$2:$D$2508,$C$2:$C$2508=(CONCATENATE('Establishment details'!$C$14,"_",'Room Details'!$I1250))))</f>
        <v>#VALUE!</v>
      </c>
      <c r="AVJ2" s="173" t="e" cm="1" vm="1">
        <f t="array" ref="AVJ2">IF('Room Details'!$B1251="OUT", _xlfn._xlws.FILTER(Room_Types!$D$2:$D$2508,Room_Types!$C$2:$C$2508=CONCATENATE('Room Details'!$B1251,"_",'Room Details'!$I1251)),_xlfn._xlws.FILTER($D$2:$D$2508,$C$2:$C$2508=(CONCATENATE('Establishment details'!$C$14,"_",'Room Details'!$I1251))))</f>
        <v>#VALUE!</v>
      </c>
      <c r="AVK2" s="173" t="e" cm="1" vm="1">
        <f t="array" ref="AVK2">IF('Room Details'!$B1252="OUT", _xlfn._xlws.FILTER(Room_Types!$D$2:$D$2508,Room_Types!$C$2:$C$2508=CONCATENATE('Room Details'!$B1252,"_",'Room Details'!$I1252)),_xlfn._xlws.FILTER($D$2:$D$2508,$C$2:$C$2508=(CONCATENATE('Establishment details'!$C$14,"_",'Room Details'!$I1252))))</f>
        <v>#VALUE!</v>
      </c>
      <c r="AVL2" s="173" t="e" cm="1" vm="1">
        <f t="array" ref="AVL2">IF('Room Details'!$B1253="OUT", _xlfn._xlws.FILTER(Room_Types!$D$2:$D$2508,Room_Types!$C$2:$C$2508=CONCATENATE('Room Details'!$B1253,"_",'Room Details'!$I1253)),_xlfn._xlws.FILTER($D$2:$D$2508,$C$2:$C$2508=(CONCATENATE('Establishment details'!$C$14,"_",'Room Details'!$I1253))))</f>
        <v>#VALUE!</v>
      </c>
      <c r="AVM2" s="173" t="e" cm="1" vm="1">
        <f t="array" ref="AVM2">IF('Room Details'!$B1254="OUT", _xlfn._xlws.FILTER(Room_Types!$D$2:$D$2508,Room_Types!$C$2:$C$2508=CONCATENATE('Room Details'!$B1254,"_",'Room Details'!$I1254)),_xlfn._xlws.FILTER($D$2:$D$2508,$C$2:$C$2508=(CONCATENATE('Establishment details'!$C$14,"_",'Room Details'!$I1254))))</f>
        <v>#VALUE!</v>
      </c>
      <c r="AVN2" s="173" t="e" cm="1" vm="1">
        <f t="array" ref="AVN2">IF('Room Details'!$B1255="OUT", _xlfn._xlws.FILTER(Room_Types!$D$2:$D$2508,Room_Types!$C$2:$C$2508=CONCATENATE('Room Details'!$B1255,"_",'Room Details'!$I1255)),_xlfn._xlws.FILTER($D$2:$D$2508,$C$2:$C$2508=(CONCATENATE('Establishment details'!$C$14,"_",'Room Details'!$I1255))))</f>
        <v>#VALUE!</v>
      </c>
      <c r="AVO2" s="173" t="e" cm="1" vm="1">
        <f t="array" ref="AVO2">IF('Room Details'!$B1256="OUT", _xlfn._xlws.FILTER(Room_Types!$D$2:$D$2508,Room_Types!$C$2:$C$2508=CONCATENATE('Room Details'!$B1256,"_",'Room Details'!$I1256)),_xlfn._xlws.FILTER($D$2:$D$2508,$C$2:$C$2508=(CONCATENATE('Establishment details'!$C$14,"_",'Room Details'!$I1256))))</f>
        <v>#VALUE!</v>
      </c>
      <c r="AVP2" s="173" t="e" cm="1" vm="1">
        <f t="array" ref="AVP2">IF('Room Details'!$B1257="OUT", _xlfn._xlws.FILTER(Room_Types!$D$2:$D$2508,Room_Types!$C$2:$C$2508=CONCATENATE('Room Details'!$B1257,"_",'Room Details'!$I1257)),_xlfn._xlws.FILTER($D$2:$D$2508,$C$2:$C$2508=(CONCATENATE('Establishment details'!$C$14,"_",'Room Details'!$I1257))))</f>
        <v>#VALUE!</v>
      </c>
      <c r="AVQ2" s="173" t="e" cm="1" vm="1">
        <f t="array" ref="AVQ2">IF('Room Details'!$B1258="OUT", _xlfn._xlws.FILTER(Room_Types!$D$2:$D$2508,Room_Types!$C$2:$C$2508=CONCATENATE('Room Details'!$B1258,"_",'Room Details'!$I1258)),_xlfn._xlws.FILTER($D$2:$D$2508,$C$2:$C$2508=(CONCATENATE('Establishment details'!$C$14,"_",'Room Details'!$I1258))))</f>
        <v>#VALUE!</v>
      </c>
      <c r="AVR2" s="173" t="e" cm="1" vm="1">
        <f t="array" ref="AVR2">IF('Room Details'!$B1259="OUT", _xlfn._xlws.FILTER(Room_Types!$D$2:$D$2508,Room_Types!$C$2:$C$2508=CONCATENATE('Room Details'!$B1259,"_",'Room Details'!$I1259)),_xlfn._xlws.FILTER($D$2:$D$2508,$C$2:$C$2508=(CONCATENATE('Establishment details'!$C$14,"_",'Room Details'!$I1259))))</f>
        <v>#VALUE!</v>
      </c>
      <c r="AVS2" s="173" t="e" cm="1" vm="1">
        <f t="array" ref="AVS2">IF('Room Details'!$B1260="OUT", _xlfn._xlws.FILTER(Room_Types!$D$2:$D$2508,Room_Types!$C$2:$C$2508=CONCATENATE('Room Details'!$B1260,"_",'Room Details'!$I1260)),_xlfn._xlws.FILTER($D$2:$D$2508,$C$2:$C$2508=(CONCATENATE('Establishment details'!$C$14,"_",'Room Details'!$I1260))))</f>
        <v>#VALUE!</v>
      </c>
      <c r="AVT2" s="173" t="e" cm="1" vm="1">
        <f t="array" ref="AVT2">IF('Room Details'!$B1261="OUT", _xlfn._xlws.FILTER(Room_Types!$D$2:$D$2508,Room_Types!$C$2:$C$2508=CONCATENATE('Room Details'!$B1261,"_",'Room Details'!$I1261)),_xlfn._xlws.FILTER($D$2:$D$2508,$C$2:$C$2508=(CONCATENATE('Establishment details'!$C$14,"_",'Room Details'!$I1261))))</f>
        <v>#VALUE!</v>
      </c>
      <c r="AVU2" s="173" t="e" cm="1" vm="1">
        <f t="array" ref="AVU2">IF('Room Details'!$B1262="OUT", _xlfn._xlws.FILTER(Room_Types!$D$2:$D$2508,Room_Types!$C$2:$C$2508=CONCATENATE('Room Details'!$B1262,"_",'Room Details'!$I1262)),_xlfn._xlws.FILTER($D$2:$D$2508,$C$2:$C$2508=(CONCATENATE('Establishment details'!$C$14,"_",'Room Details'!$I1262))))</f>
        <v>#VALUE!</v>
      </c>
      <c r="AVV2" s="173" t="e" cm="1" vm="1">
        <f t="array" ref="AVV2">IF('Room Details'!$B1263="OUT", _xlfn._xlws.FILTER(Room_Types!$D$2:$D$2508,Room_Types!$C$2:$C$2508=CONCATENATE('Room Details'!$B1263,"_",'Room Details'!$I1263)),_xlfn._xlws.FILTER($D$2:$D$2508,$C$2:$C$2508=(CONCATENATE('Establishment details'!$C$14,"_",'Room Details'!$I1263))))</f>
        <v>#VALUE!</v>
      </c>
      <c r="AVW2" s="173" t="e" cm="1" vm="1">
        <f t="array" ref="AVW2">IF('Room Details'!$B1264="OUT", _xlfn._xlws.FILTER(Room_Types!$D$2:$D$2508,Room_Types!$C$2:$C$2508=CONCATENATE('Room Details'!$B1264,"_",'Room Details'!$I1264)),_xlfn._xlws.FILTER($D$2:$D$2508,$C$2:$C$2508=(CONCATENATE('Establishment details'!$C$14,"_",'Room Details'!$I1264))))</f>
        <v>#VALUE!</v>
      </c>
      <c r="AVX2" s="173" t="e" cm="1" vm="1">
        <f t="array" ref="AVX2">IF('Room Details'!$B1265="OUT", _xlfn._xlws.FILTER(Room_Types!$D$2:$D$2508,Room_Types!$C$2:$C$2508=CONCATENATE('Room Details'!$B1265,"_",'Room Details'!$I1265)),_xlfn._xlws.FILTER($D$2:$D$2508,$C$2:$C$2508=(CONCATENATE('Establishment details'!$C$14,"_",'Room Details'!$I1265))))</f>
        <v>#VALUE!</v>
      </c>
      <c r="AVY2" s="173" t="e" cm="1" vm="1">
        <f t="array" ref="AVY2">IF('Room Details'!$B1266="OUT", _xlfn._xlws.FILTER(Room_Types!$D$2:$D$2508,Room_Types!$C$2:$C$2508=CONCATENATE('Room Details'!$B1266,"_",'Room Details'!$I1266)),_xlfn._xlws.FILTER($D$2:$D$2508,$C$2:$C$2508=(CONCATENATE('Establishment details'!$C$14,"_",'Room Details'!$I1266))))</f>
        <v>#VALUE!</v>
      </c>
      <c r="AVZ2" s="173" t="e" cm="1" vm="1">
        <f t="array" ref="AVZ2">IF('Room Details'!$B1267="OUT", _xlfn._xlws.FILTER(Room_Types!$D$2:$D$2508,Room_Types!$C$2:$C$2508=CONCATENATE('Room Details'!$B1267,"_",'Room Details'!$I1267)),_xlfn._xlws.FILTER($D$2:$D$2508,$C$2:$C$2508=(CONCATENATE('Establishment details'!$C$14,"_",'Room Details'!$I1267))))</f>
        <v>#VALUE!</v>
      </c>
      <c r="AWA2" s="173" t="e" cm="1" vm="1">
        <f t="array" ref="AWA2">IF('Room Details'!$B1268="OUT", _xlfn._xlws.FILTER(Room_Types!$D$2:$D$2508,Room_Types!$C$2:$C$2508=CONCATENATE('Room Details'!$B1268,"_",'Room Details'!$I1268)),_xlfn._xlws.FILTER($D$2:$D$2508,$C$2:$C$2508=(CONCATENATE('Establishment details'!$C$14,"_",'Room Details'!$I1268))))</f>
        <v>#VALUE!</v>
      </c>
      <c r="AWB2" s="173" t="e" cm="1" vm="1">
        <f t="array" ref="AWB2">IF('Room Details'!$B1269="OUT", _xlfn._xlws.FILTER(Room_Types!$D$2:$D$2508,Room_Types!$C$2:$C$2508=CONCATENATE('Room Details'!$B1269,"_",'Room Details'!$I1269)),_xlfn._xlws.FILTER($D$2:$D$2508,$C$2:$C$2508=(CONCATENATE('Establishment details'!$C$14,"_",'Room Details'!$I1269))))</f>
        <v>#VALUE!</v>
      </c>
      <c r="AWC2" s="173" t="e" cm="1" vm="1">
        <f t="array" ref="AWC2">IF('Room Details'!$B1270="OUT", _xlfn._xlws.FILTER(Room_Types!$D$2:$D$2508,Room_Types!$C$2:$C$2508=CONCATENATE('Room Details'!$B1270,"_",'Room Details'!$I1270)),_xlfn._xlws.FILTER($D$2:$D$2508,$C$2:$C$2508=(CONCATENATE('Establishment details'!$C$14,"_",'Room Details'!$I1270))))</f>
        <v>#VALUE!</v>
      </c>
      <c r="AWD2" s="173" t="e" cm="1" vm="1">
        <f t="array" ref="AWD2">IF('Room Details'!$B1271="OUT", _xlfn._xlws.FILTER(Room_Types!$D$2:$D$2508,Room_Types!$C$2:$C$2508=CONCATENATE('Room Details'!$B1271,"_",'Room Details'!$I1271)),_xlfn._xlws.FILTER($D$2:$D$2508,$C$2:$C$2508=(CONCATENATE('Establishment details'!$C$14,"_",'Room Details'!$I1271))))</f>
        <v>#VALUE!</v>
      </c>
      <c r="AWE2" s="173" t="e" cm="1" vm="1">
        <f t="array" ref="AWE2">IF('Room Details'!$B1272="OUT", _xlfn._xlws.FILTER(Room_Types!$D$2:$D$2508,Room_Types!$C$2:$C$2508=CONCATENATE('Room Details'!$B1272,"_",'Room Details'!$I1272)),_xlfn._xlws.FILTER($D$2:$D$2508,$C$2:$C$2508=(CONCATENATE('Establishment details'!$C$14,"_",'Room Details'!$I1272))))</f>
        <v>#VALUE!</v>
      </c>
      <c r="AWF2" s="173" t="e" cm="1" vm="1">
        <f t="array" ref="AWF2">IF('Room Details'!$B1273="OUT", _xlfn._xlws.FILTER(Room_Types!$D$2:$D$2508,Room_Types!$C$2:$C$2508=CONCATENATE('Room Details'!$B1273,"_",'Room Details'!$I1273)),_xlfn._xlws.FILTER($D$2:$D$2508,$C$2:$C$2508=(CONCATENATE('Establishment details'!$C$14,"_",'Room Details'!$I1273))))</f>
        <v>#VALUE!</v>
      </c>
      <c r="AWG2" s="173" t="e" cm="1" vm="1">
        <f t="array" ref="AWG2">IF('Room Details'!$B1274="OUT", _xlfn._xlws.FILTER(Room_Types!$D$2:$D$2508,Room_Types!$C$2:$C$2508=CONCATENATE('Room Details'!$B1274,"_",'Room Details'!$I1274)),_xlfn._xlws.FILTER($D$2:$D$2508,$C$2:$C$2508=(CONCATENATE('Establishment details'!$C$14,"_",'Room Details'!$I1274))))</f>
        <v>#VALUE!</v>
      </c>
      <c r="AWH2" s="173" t="e" cm="1" vm="1">
        <f t="array" ref="AWH2">IF('Room Details'!$B1275="OUT", _xlfn._xlws.FILTER(Room_Types!$D$2:$D$2508,Room_Types!$C$2:$C$2508=CONCATENATE('Room Details'!$B1275,"_",'Room Details'!$I1275)),_xlfn._xlws.FILTER($D$2:$D$2508,$C$2:$C$2508=(CONCATENATE('Establishment details'!$C$14,"_",'Room Details'!$I1275))))</f>
        <v>#VALUE!</v>
      </c>
      <c r="AWI2" s="173" t="e" cm="1" vm="1">
        <f t="array" ref="AWI2">IF('Room Details'!$B1276="OUT", _xlfn._xlws.FILTER(Room_Types!$D$2:$D$2508,Room_Types!$C$2:$C$2508=CONCATENATE('Room Details'!$B1276,"_",'Room Details'!$I1276)),_xlfn._xlws.FILTER($D$2:$D$2508,$C$2:$C$2508=(CONCATENATE('Establishment details'!$C$14,"_",'Room Details'!$I1276))))</f>
        <v>#VALUE!</v>
      </c>
      <c r="AWJ2" s="173" t="e" cm="1" vm="1">
        <f t="array" ref="AWJ2">IF('Room Details'!$B1277="OUT", _xlfn._xlws.FILTER(Room_Types!$D$2:$D$2508,Room_Types!$C$2:$C$2508=CONCATENATE('Room Details'!$B1277,"_",'Room Details'!$I1277)),_xlfn._xlws.FILTER($D$2:$D$2508,$C$2:$C$2508=(CONCATENATE('Establishment details'!$C$14,"_",'Room Details'!$I1277))))</f>
        <v>#VALUE!</v>
      </c>
      <c r="AWK2" s="173" t="e" cm="1" vm="1">
        <f t="array" ref="AWK2">IF('Room Details'!$B1278="OUT", _xlfn._xlws.FILTER(Room_Types!$D$2:$D$2508,Room_Types!$C$2:$C$2508=CONCATENATE('Room Details'!$B1278,"_",'Room Details'!$I1278)),_xlfn._xlws.FILTER($D$2:$D$2508,$C$2:$C$2508=(CONCATENATE('Establishment details'!$C$14,"_",'Room Details'!$I1278))))</f>
        <v>#VALUE!</v>
      </c>
      <c r="AWL2" s="173" t="e" cm="1" vm="1">
        <f t="array" ref="AWL2">IF('Room Details'!$B1279="OUT", _xlfn._xlws.FILTER(Room_Types!$D$2:$D$2508,Room_Types!$C$2:$C$2508=CONCATENATE('Room Details'!$B1279,"_",'Room Details'!$I1279)),_xlfn._xlws.FILTER($D$2:$D$2508,$C$2:$C$2508=(CONCATENATE('Establishment details'!$C$14,"_",'Room Details'!$I1279))))</f>
        <v>#VALUE!</v>
      </c>
      <c r="AWM2" s="173" t="e" cm="1" vm="1">
        <f t="array" ref="AWM2">IF('Room Details'!$B1280="OUT", _xlfn._xlws.FILTER(Room_Types!$D$2:$D$2508,Room_Types!$C$2:$C$2508=CONCATENATE('Room Details'!$B1280,"_",'Room Details'!$I1280)),_xlfn._xlws.FILTER($D$2:$D$2508,$C$2:$C$2508=(CONCATENATE('Establishment details'!$C$14,"_",'Room Details'!$I1280))))</f>
        <v>#VALUE!</v>
      </c>
      <c r="AWN2" s="173" t="e" cm="1" vm="1">
        <f t="array" ref="AWN2">IF('Room Details'!$B1281="OUT", _xlfn._xlws.FILTER(Room_Types!$D$2:$D$2508,Room_Types!$C$2:$C$2508=CONCATENATE('Room Details'!$B1281,"_",'Room Details'!$I1281)),_xlfn._xlws.FILTER($D$2:$D$2508,$C$2:$C$2508=(CONCATENATE('Establishment details'!$C$14,"_",'Room Details'!$I1281))))</f>
        <v>#VALUE!</v>
      </c>
      <c r="AWO2" s="173" t="e" cm="1" vm="1">
        <f t="array" ref="AWO2">IF('Room Details'!$B1282="OUT", _xlfn._xlws.FILTER(Room_Types!$D$2:$D$2508,Room_Types!$C$2:$C$2508=CONCATENATE('Room Details'!$B1282,"_",'Room Details'!$I1282)),_xlfn._xlws.FILTER($D$2:$D$2508,$C$2:$C$2508=(CONCATENATE('Establishment details'!$C$14,"_",'Room Details'!$I1282))))</f>
        <v>#VALUE!</v>
      </c>
      <c r="AWP2" s="173" t="e" cm="1" vm="1">
        <f t="array" ref="AWP2">IF('Room Details'!$B1283="OUT", _xlfn._xlws.FILTER(Room_Types!$D$2:$D$2508,Room_Types!$C$2:$C$2508=CONCATENATE('Room Details'!$B1283,"_",'Room Details'!$I1283)),_xlfn._xlws.FILTER($D$2:$D$2508,$C$2:$C$2508=(CONCATENATE('Establishment details'!$C$14,"_",'Room Details'!$I1283))))</f>
        <v>#VALUE!</v>
      </c>
      <c r="AWQ2" s="173" t="e" cm="1" vm="1">
        <f t="array" ref="AWQ2">IF('Room Details'!$B1284="OUT", _xlfn._xlws.FILTER(Room_Types!$D$2:$D$2508,Room_Types!$C$2:$C$2508=CONCATENATE('Room Details'!$B1284,"_",'Room Details'!$I1284)),_xlfn._xlws.FILTER($D$2:$D$2508,$C$2:$C$2508=(CONCATENATE('Establishment details'!$C$14,"_",'Room Details'!$I1284))))</f>
        <v>#VALUE!</v>
      </c>
      <c r="AWR2" s="173" t="e" cm="1" vm="1">
        <f t="array" ref="AWR2">IF('Room Details'!$B1285="OUT", _xlfn._xlws.FILTER(Room_Types!$D$2:$D$2508,Room_Types!$C$2:$C$2508=CONCATENATE('Room Details'!$B1285,"_",'Room Details'!$I1285)),_xlfn._xlws.FILTER($D$2:$D$2508,$C$2:$C$2508=(CONCATENATE('Establishment details'!$C$14,"_",'Room Details'!$I1285))))</f>
        <v>#VALUE!</v>
      </c>
      <c r="AWS2" s="173" t="e" cm="1" vm="1">
        <f t="array" ref="AWS2">IF('Room Details'!$B1286="OUT", _xlfn._xlws.FILTER(Room_Types!$D$2:$D$2508,Room_Types!$C$2:$C$2508=CONCATENATE('Room Details'!$B1286,"_",'Room Details'!$I1286)),_xlfn._xlws.FILTER($D$2:$D$2508,$C$2:$C$2508=(CONCATENATE('Establishment details'!$C$14,"_",'Room Details'!$I1286))))</f>
        <v>#VALUE!</v>
      </c>
      <c r="AWT2" s="173" t="e" cm="1" vm="1">
        <f t="array" ref="AWT2">IF('Room Details'!$B1287="OUT", _xlfn._xlws.FILTER(Room_Types!$D$2:$D$2508,Room_Types!$C$2:$C$2508=CONCATENATE('Room Details'!$B1287,"_",'Room Details'!$I1287)),_xlfn._xlws.FILTER($D$2:$D$2508,$C$2:$C$2508=(CONCATENATE('Establishment details'!$C$14,"_",'Room Details'!$I1287))))</f>
        <v>#VALUE!</v>
      </c>
      <c r="AWU2" s="173" t="e" cm="1" vm="1">
        <f t="array" ref="AWU2">IF('Room Details'!$B1288="OUT", _xlfn._xlws.FILTER(Room_Types!$D$2:$D$2508,Room_Types!$C$2:$C$2508=CONCATENATE('Room Details'!$B1288,"_",'Room Details'!$I1288)),_xlfn._xlws.FILTER($D$2:$D$2508,$C$2:$C$2508=(CONCATENATE('Establishment details'!$C$14,"_",'Room Details'!$I1288))))</f>
        <v>#VALUE!</v>
      </c>
      <c r="AWV2" s="173" t="e" cm="1" vm="1">
        <f t="array" ref="AWV2">IF('Room Details'!$B1289="OUT", _xlfn._xlws.FILTER(Room_Types!$D$2:$D$2508,Room_Types!$C$2:$C$2508=CONCATENATE('Room Details'!$B1289,"_",'Room Details'!$I1289)),_xlfn._xlws.FILTER($D$2:$D$2508,$C$2:$C$2508=(CONCATENATE('Establishment details'!$C$14,"_",'Room Details'!$I1289))))</f>
        <v>#VALUE!</v>
      </c>
      <c r="AWW2" s="173" t="e" cm="1" vm="1">
        <f t="array" ref="AWW2">IF('Room Details'!$B1290="OUT", _xlfn._xlws.FILTER(Room_Types!$D$2:$D$2508,Room_Types!$C$2:$C$2508=CONCATENATE('Room Details'!$B1290,"_",'Room Details'!$I1290)),_xlfn._xlws.FILTER($D$2:$D$2508,$C$2:$C$2508=(CONCATENATE('Establishment details'!$C$14,"_",'Room Details'!$I1290))))</f>
        <v>#VALUE!</v>
      </c>
      <c r="AWX2" s="173" t="e" cm="1" vm="1">
        <f t="array" ref="AWX2">IF('Room Details'!$B1291="OUT", _xlfn._xlws.FILTER(Room_Types!$D$2:$D$2508,Room_Types!$C$2:$C$2508=CONCATENATE('Room Details'!$B1291,"_",'Room Details'!$I1291)),_xlfn._xlws.FILTER($D$2:$D$2508,$C$2:$C$2508=(CONCATENATE('Establishment details'!$C$14,"_",'Room Details'!$I1291))))</f>
        <v>#VALUE!</v>
      </c>
      <c r="AWY2" s="173" t="e" cm="1" vm="1">
        <f t="array" ref="AWY2">IF('Room Details'!$B1292="OUT", _xlfn._xlws.FILTER(Room_Types!$D$2:$D$2508,Room_Types!$C$2:$C$2508=CONCATENATE('Room Details'!$B1292,"_",'Room Details'!$I1292)),_xlfn._xlws.FILTER($D$2:$D$2508,$C$2:$C$2508=(CONCATENATE('Establishment details'!$C$14,"_",'Room Details'!$I1292))))</f>
        <v>#VALUE!</v>
      </c>
      <c r="AWZ2" s="173" t="e" cm="1" vm="1">
        <f t="array" ref="AWZ2">IF('Room Details'!$B1293="OUT", _xlfn._xlws.FILTER(Room_Types!$D$2:$D$2508,Room_Types!$C$2:$C$2508=CONCATENATE('Room Details'!$B1293,"_",'Room Details'!$I1293)),_xlfn._xlws.FILTER($D$2:$D$2508,$C$2:$C$2508=(CONCATENATE('Establishment details'!$C$14,"_",'Room Details'!$I1293))))</f>
        <v>#VALUE!</v>
      </c>
      <c r="AXA2" s="173" t="e" cm="1" vm="1">
        <f t="array" ref="AXA2">IF('Room Details'!$B1294="OUT", _xlfn._xlws.FILTER(Room_Types!$D$2:$D$2508,Room_Types!$C$2:$C$2508=CONCATENATE('Room Details'!$B1294,"_",'Room Details'!$I1294)),_xlfn._xlws.FILTER($D$2:$D$2508,$C$2:$C$2508=(CONCATENATE('Establishment details'!$C$14,"_",'Room Details'!$I1294))))</f>
        <v>#VALUE!</v>
      </c>
      <c r="AXB2" s="173" t="e" cm="1" vm="1">
        <f t="array" ref="AXB2">IF('Room Details'!$B1295="OUT", _xlfn._xlws.FILTER(Room_Types!$D$2:$D$2508,Room_Types!$C$2:$C$2508=CONCATENATE('Room Details'!$B1295,"_",'Room Details'!$I1295)),_xlfn._xlws.FILTER($D$2:$D$2508,$C$2:$C$2508=(CONCATENATE('Establishment details'!$C$14,"_",'Room Details'!$I1295))))</f>
        <v>#VALUE!</v>
      </c>
      <c r="AXC2" s="173" t="e" cm="1" vm="1">
        <f t="array" ref="AXC2">IF('Room Details'!$B1296="OUT", _xlfn._xlws.FILTER(Room_Types!$D$2:$D$2508,Room_Types!$C$2:$C$2508=CONCATENATE('Room Details'!$B1296,"_",'Room Details'!$I1296)),_xlfn._xlws.FILTER($D$2:$D$2508,$C$2:$C$2508=(CONCATENATE('Establishment details'!$C$14,"_",'Room Details'!$I1296))))</f>
        <v>#VALUE!</v>
      </c>
      <c r="AXD2" s="173" t="e" cm="1" vm="1">
        <f t="array" ref="AXD2">IF('Room Details'!$B1297="OUT", _xlfn._xlws.FILTER(Room_Types!$D$2:$D$2508,Room_Types!$C$2:$C$2508=CONCATENATE('Room Details'!$B1297,"_",'Room Details'!$I1297)),_xlfn._xlws.FILTER($D$2:$D$2508,$C$2:$C$2508=(CONCATENATE('Establishment details'!$C$14,"_",'Room Details'!$I1297))))</f>
        <v>#VALUE!</v>
      </c>
      <c r="AXE2" s="173" t="e" cm="1" vm="1">
        <f t="array" ref="AXE2">IF('Room Details'!$B1298="OUT", _xlfn._xlws.FILTER(Room_Types!$D$2:$D$2508,Room_Types!$C$2:$C$2508=CONCATENATE('Room Details'!$B1298,"_",'Room Details'!$I1298)),_xlfn._xlws.FILTER($D$2:$D$2508,$C$2:$C$2508=(CONCATENATE('Establishment details'!$C$14,"_",'Room Details'!$I1298))))</f>
        <v>#VALUE!</v>
      </c>
      <c r="AXF2" s="173" t="e" cm="1" vm="1">
        <f t="array" ref="AXF2">IF('Room Details'!$B1299="OUT", _xlfn._xlws.FILTER(Room_Types!$D$2:$D$2508,Room_Types!$C$2:$C$2508=CONCATENATE('Room Details'!$B1299,"_",'Room Details'!$I1299)),_xlfn._xlws.FILTER($D$2:$D$2508,$C$2:$C$2508=(CONCATENATE('Establishment details'!$C$14,"_",'Room Details'!$I1299))))</f>
        <v>#VALUE!</v>
      </c>
      <c r="AXG2" s="173" t="e" cm="1" vm="1">
        <f t="array" ref="AXG2">IF('Room Details'!$B1300="OUT", _xlfn._xlws.FILTER(Room_Types!$D$2:$D$2508,Room_Types!$C$2:$C$2508=CONCATENATE('Room Details'!$B1300,"_",'Room Details'!$I1300)),_xlfn._xlws.FILTER($D$2:$D$2508,$C$2:$C$2508=(CONCATENATE('Establishment details'!$C$14,"_",'Room Details'!$I1300))))</f>
        <v>#VALUE!</v>
      </c>
      <c r="AXH2" s="173" t="e" cm="1" vm="1">
        <f t="array" ref="AXH2">IF('Room Details'!$B1301="OUT", _xlfn._xlws.FILTER(Room_Types!$D$2:$D$2508,Room_Types!$C$2:$C$2508=CONCATENATE('Room Details'!$B1301,"_",'Room Details'!$I1301)),_xlfn._xlws.FILTER($D$2:$D$2508,$C$2:$C$2508=(CONCATENATE('Establishment details'!$C$14,"_",'Room Details'!$I1301))))</f>
        <v>#VALUE!</v>
      </c>
      <c r="AXI2" s="173" t="e" cm="1" vm="1">
        <f t="array" ref="AXI2">IF('Room Details'!$B1302="OUT", _xlfn._xlws.FILTER(Room_Types!$D$2:$D$2508,Room_Types!$C$2:$C$2508=CONCATENATE('Room Details'!$B1302,"_",'Room Details'!$I1302)),_xlfn._xlws.FILTER($D$2:$D$2508,$C$2:$C$2508=(CONCATENATE('Establishment details'!$C$14,"_",'Room Details'!$I1302))))</f>
        <v>#VALUE!</v>
      </c>
      <c r="AXJ2" s="173" t="e" cm="1" vm="1">
        <f t="array" ref="AXJ2">IF('Room Details'!$B1303="OUT", _xlfn._xlws.FILTER(Room_Types!$D$2:$D$2508,Room_Types!$C$2:$C$2508=CONCATENATE('Room Details'!$B1303,"_",'Room Details'!$I1303)),_xlfn._xlws.FILTER($D$2:$D$2508,$C$2:$C$2508=(CONCATENATE('Establishment details'!$C$14,"_",'Room Details'!$I1303))))</f>
        <v>#VALUE!</v>
      </c>
      <c r="AXK2" s="173" t="e" cm="1" vm="1">
        <f t="array" ref="AXK2">IF('Room Details'!$B1304="OUT", _xlfn._xlws.FILTER(Room_Types!$D$2:$D$2508,Room_Types!$C$2:$C$2508=CONCATENATE('Room Details'!$B1304,"_",'Room Details'!$I1304)),_xlfn._xlws.FILTER($D$2:$D$2508,$C$2:$C$2508=(CONCATENATE('Establishment details'!$C$14,"_",'Room Details'!$I1304))))</f>
        <v>#VALUE!</v>
      </c>
      <c r="AXL2" s="173" t="e" cm="1" vm="1">
        <f t="array" ref="AXL2">IF('Room Details'!$B1305="OUT", _xlfn._xlws.FILTER(Room_Types!$D$2:$D$2508,Room_Types!$C$2:$C$2508=CONCATENATE('Room Details'!$B1305,"_",'Room Details'!$I1305)),_xlfn._xlws.FILTER($D$2:$D$2508,$C$2:$C$2508=(CONCATENATE('Establishment details'!$C$14,"_",'Room Details'!$I1305))))</f>
        <v>#VALUE!</v>
      </c>
      <c r="AXM2" s="173" t="e" cm="1" vm="1">
        <f t="array" ref="AXM2">IF('Room Details'!$B1306="OUT", _xlfn._xlws.FILTER(Room_Types!$D$2:$D$2508,Room_Types!$C$2:$C$2508=CONCATENATE('Room Details'!$B1306,"_",'Room Details'!$I1306)),_xlfn._xlws.FILTER($D$2:$D$2508,$C$2:$C$2508=(CONCATENATE('Establishment details'!$C$14,"_",'Room Details'!$I1306))))</f>
        <v>#VALUE!</v>
      </c>
      <c r="AXN2" s="173" t="e" cm="1" vm="1">
        <f t="array" ref="AXN2">IF('Room Details'!$B1307="OUT", _xlfn._xlws.FILTER(Room_Types!$D$2:$D$2508,Room_Types!$C$2:$C$2508=CONCATENATE('Room Details'!$B1307,"_",'Room Details'!$I1307)),_xlfn._xlws.FILTER($D$2:$D$2508,$C$2:$C$2508=(CONCATENATE('Establishment details'!$C$14,"_",'Room Details'!$I1307))))</f>
        <v>#VALUE!</v>
      </c>
      <c r="AXO2" s="173" t="e" cm="1" vm="1">
        <f t="array" ref="AXO2">IF('Room Details'!$B1308="OUT", _xlfn._xlws.FILTER(Room_Types!$D$2:$D$2508,Room_Types!$C$2:$C$2508=CONCATENATE('Room Details'!$B1308,"_",'Room Details'!$I1308)),_xlfn._xlws.FILTER($D$2:$D$2508,$C$2:$C$2508=(CONCATENATE('Establishment details'!$C$14,"_",'Room Details'!$I1308))))</f>
        <v>#VALUE!</v>
      </c>
      <c r="AXP2" s="173" t="e" cm="1" vm="1">
        <f t="array" ref="AXP2">IF('Room Details'!$B1309="OUT", _xlfn._xlws.FILTER(Room_Types!$D$2:$D$2508,Room_Types!$C$2:$C$2508=CONCATENATE('Room Details'!$B1309,"_",'Room Details'!$I1309)),_xlfn._xlws.FILTER($D$2:$D$2508,$C$2:$C$2508=(CONCATENATE('Establishment details'!$C$14,"_",'Room Details'!$I1309))))</f>
        <v>#VALUE!</v>
      </c>
      <c r="AXQ2" s="173" t="e" cm="1" vm="1">
        <f t="array" ref="AXQ2">IF('Room Details'!$B1310="OUT", _xlfn._xlws.FILTER(Room_Types!$D$2:$D$2508,Room_Types!$C$2:$C$2508=CONCATENATE('Room Details'!$B1310,"_",'Room Details'!$I1310)),_xlfn._xlws.FILTER($D$2:$D$2508,$C$2:$C$2508=(CONCATENATE('Establishment details'!$C$14,"_",'Room Details'!$I1310))))</f>
        <v>#VALUE!</v>
      </c>
      <c r="AXR2" s="173" t="e" cm="1" vm="1">
        <f t="array" ref="AXR2">IF('Room Details'!$B1311="OUT", _xlfn._xlws.FILTER(Room_Types!$D$2:$D$2508,Room_Types!$C$2:$C$2508=CONCATENATE('Room Details'!$B1311,"_",'Room Details'!$I1311)),_xlfn._xlws.FILTER($D$2:$D$2508,$C$2:$C$2508=(CONCATENATE('Establishment details'!$C$14,"_",'Room Details'!$I1311))))</f>
        <v>#VALUE!</v>
      </c>
      <c r="AXS2" s="173" t="e" cm="1" vm="1">
        <f t="array" ref="AXS2">IF('Room Details'!$B1312="OUT", _xlfn._xlws.FILTER(Room_Types!$D$2:$D$2508,Room_Types!$C$2:$C$2508=CONCATENATE('Room Details'!$B1312,"_",'Room Details'!$I1312)),_xlfn._xlws.FILTER($D$2:$D$2508,$C$2:$C$2508=(CONCATENATE('Establishment details'!$C$14,"_",'Room Details'!$I1312))))</f>
        <v>#VALUE!</v>
      </c>
      <c r="AXT2" s="173" t="e" cm="1" vm="1">
        <f t="array" ref="AXT2">IF('Room Details'!$B1313="OUT", _xlfn._xlws.FILTER(Room_Types!$D$2:$D$2508,Room_Types!$C$2:$C$2508=CONCATENATE('Room Details'!$B1313,"_",'Room Details'!$I1313)),_xlfn._xlws.FILTER($D$2:$D$2508,$C$2:$C$2508=(CONCATENATE('Establishment details'!$C$14,"_",'Room Details'!$I1313))))</f>
        <v>#VALUE!</v>
      </c>
      <c r="AXU2" s="173" t="e" cm="1" vm="1">
        <f t="array" ref="AXU2">IF('Room Details'!$B1314="OUT", _xlfn._xlws.FILTER(Room_Types!$D$2:$D$2508,Room_Types!$C$2:$C$2508=CONCATENATE('Room Details'!$B1314,"_",'Room Details'!$I1314)),_xlfn._xlws.FILTER($D$2:$D$2508,$C$2:$C$2508=(CONCATENATE('Establishment details'!$C$14,"_",'Room Details'!$I1314))))</f>
        <v>#VALUE!</v>
      </c>
      <c r="AXV2" s="173" t="e" cm="1" vm="1">
        <f t="array" ref="AXV2">IF('Room Details'!$B1315="OUT", _xlfn._xlws.FILTER(Room_Types!$D$2:$D$2508,Room_Types!$C$2:$C$2508=CONCATENATE('Room Details'!$B1315,"_",'Room Details'!$I1315)),_xlfn._xlws.FILTER($D$2:$D$2508,$C$2:$C$2508=(CONCATENATE('Establishment details'!$C$14,"_",'Room Details'!$I1315))))</f>
        <v>#VALUE!</v>
      </c>
      <c r="AXW2" s="173" t="e" cm="1" vm="1">
        <f t="array" ref="AXW2">IF('Room Details'!$B1316="OUT", _xlfn._xlws.FILTER(Room_Types!$D$2:$D$2508,Room_Types!$C$2:$C$2508=CONCATENATE('Room Details'!$B1316,"_",'Room Details'!$I1316)),_xlfn._xlws.FILTER($D$2:$D$2508,$C$2:$C$2508=(CONCATENATE('Establishment details'!$C$14,"_",'Room Details'!$I1316))))</f>
        <v>#VALUE!</v>
      </c>
      <c r="AXX2" s="173" t="e" cm="1" vm="1">
        <f t="array" ref="AXX2">IF('Room Details'!$B1317="OUT", _xlfn._xlws.FILTER(Room_Types!$D$2:$D$2508,Room_Types!$C$2:$C$2508=CONCATENATE('Room Details'!$B1317,"_",'Room Details'!$I1317)),_xlfn._xlws.FILTER($D$2:$D$2508,$C$2:$C$2508=(CONCATENATE('Establishment details'!$C$14,"_",'Room Details'!$I1317))))</f>
        <v>#VALUE!</v>
      </c>
      <c r="AXY2" s="173" t="e" cm="1" vm="1">
        <f t="array" ref="AXY2">IF('Room Details'!$B1318="OUT", _xlfn._xlws.FILTER(Room_Types!$D$2:$D$2508,Room_Types!$C$2:$C$2508=CONCATENATE('Room Details'!$B1318,"_",'Room Details'!$I1318)),_xlfn._xlws.FILTER($D$2:$D$2508,$C$2:$C$2508=(CONCATENATE('Establishment details'!$C$14,"_",'Room Details'!$I1318))))</f>
        <v>#VALUE!</v>
      </c>
      <c r="AXZ2" s="173" t="e" cm="1" vm="1">
        <f t="array" ref="AXZ2">IF('Room Details'!$B1319="OUT", _xlfn._xlws.FILTER(Room_Types!$D$2:$D$2508,Room_Types!$C$2:$C$2508=CONCATENATE('Room Details'!$B1319,"_",'Room Details'!$I1319)),_xlfn._xlws.FILTER($D$2:$D$2508,$C$2:$C$2508=(CONCATENATE('Establishment details'!$C$14,"_",'Room Details'!$I1319))))</f>
        <v>#VALUE!</v>
      </c>
      <c r="AYA2" s="173" t="e" cm="1" vm="1">
        <f t="array" ref="AYA2">IF('Room Details'!$B1320="OUT", _xlfn._xlws.FILTER(Room_Types!$D$2:$D$2508,Room_Types!$C$2:$C$2508=CONCATENATE('Room Details'!$B1320,"_",'Room Details'!$I1320)),_xlfn._xlws.FILTER($D$2:$D$2508,$C$2:$C$2508=(CONCATENATE('Establishment details'!$C$14,"_",'Room Details'!$I1320))))</f>
        <v>#VALUE!</v>
      </c>
      <c r="AYB2" s="173" t="e" cm="1" vm="1">
        <f t="array" ref="AYB2">IF('Room Details'!$B1321="OUT", _xlfn._xlws.FILTER(Room_Types!$D$2:$D$2508,Room_Types!$C$2:$C$2508=CONCATENATE('Room Details'!$B1321,"_",'Room Details'!$I1321)),_xlfn._xlws.FILTER($D$2:$D$2508,$C$2:$C$2508=(CONCATENATE('Establishment details'!$C$14,"_",'Room Details'!$I1321))))</f>
        <v>#VALUE!</v>
      </c>
      <c r="AYC2" s="173" t="e" cm="1" vm="1">
        <f t="array" ref="AYC2">IF('Room Details'!$B1322="OUT", _xlfn._xlws.FILTER(Room_Types!$D$2:$D$2508,Room_Types!$C$2:$C$2508=CONCATENATE('Room Details'!$B1322,"_",'Room Details'!$I1322)),_xlfn._xlws.FILTER($D$2:$D$2508,$C$2:$C$2508=(CONCATENATE('Establishment details'!$C$14,"_",'Room Details'!$I1322))))</f>
        <v>#VALUE!</v>
      </c>
      <c r="AYD2" s="173" t="e" cm="1" vm="1">
        <f t="array" ref="AYD2">IF('Room Details'!$B1323="OUT", _xlfn._xlws.FILTER(Room_Types!$D$2:$D$2508,Room_Types!$C$2:$C$2508=CONCATENATE('Room Details'!$B1323,"_",'Room Details'!$I1323)),_xlfn._xlws.FILTER($D$2:$D$2508,$C$2:$C$2508=(CONCATENATE('Establishment details'!$C$14,"_",'Room Details'!$I1323))))</f>
        <v>#VALUE!</v>
      </c>
      <c r="AYE2" s="173" t="e" cm="1" vm="1">
        <f t="array" ref="AYE2">IF('Room Details'!$B1324="OUT", _xlfn._xlws.FILTER(Room_Types!$D$2:$D$2508,Room_Types!$C$2:$C$2508=CONCATENATE('Room Details'!$B1324,"_",'Room Details'!$I1324)),_xlfn._xlws.FILTER($D$2:$D$2508,$C$2:$C$2508=(CONCATENATE('Establishment details'!$C$14,"_",'Room Details'!$I1324))))</f>
        <v>#VALUE!</v>
      </c>
      <c r="AYF2" s="173" t="e" cm="1" vm="1">
        <f t="array" ref="AYF2">IF('Room Details'!$B1325="OUT", _xlfn._xlws.FILTER(Room_Types!$D$2:$D$2508,Room_Types!$C$2:$C$2508=CONCATENATE('Room Details'!$B1325,"_",'Room Details'!$I1325)),_xlfn._xlws.FILTER($D$2:$D$2508,$C$2:$C$2508=(CONCATENATE('Establishment details'!$C$14,"_",'Room Details'!$I1325))))</f>
        <v>#VALUE!</v>
      </c>
      <c r="AYG2" s="173" t="e" cm="1" vm="1">
        <f t="array" ref="AYG2">IF('Room Details'!$B1326="OUT", _xlfn._xlws.FILTER(Room_Types!$D$2:$D$2508,Room_Types!$C$2:$C$2508=CONCATENATE('Room Details'!$B1326,"_",'Room Details'!$I1326)),_xlfn._xlws.FILTER($D$2:$D$2508,$C$2:$C$2508=(CONCATENATE('Establishment details'!$C$14,"_",'Room Details'!$I1326))))</f>
        <v>#VALUE!</v>
      </c>
      <c r="AYH2" s="173" t="e" cm="1" vm="1">
        <f t="array" ref="AYH2">IF('Room Details'!$B1327="OUT", _xlfn._xlws.FILTER(Room_Types!$D$2:$D$2508,Room_Types!$C$2:$C$2508=CONCATENATE('Room Details'!$B1327,"_",'Room Details'!$I1327)),_xlfn._xlws.FILTER($D$2:$D$2508,$C$2:$C$2508=(CONCATENATE('Establishment details'!$C$14,"_",'Room Details'!$I1327))))</f>
        <v>#VALUE!</v>
      </c>
      <c r="AYI2" s="173" t="e" cm="1" vm="1">
        <f t="array" ref="AYI2">IF('Room Details'!$B1328="OUT", _xlfn._xlws.FILTER(Room_Types!$D$2:$D$2508,Room_Types!$C$2:$C$2508=CONCATENATE('Room Details'!$B1328,"_",'Room Details'!$I1328)),_xlfn._xlws.FILTER($D$2:$D$2508,$C$2:$C$2508=(CONCATENATE('Establishment details'!$C$14,"_",'Room Details'!$I1328))))</f>
        <v>#VALUE!</v>
      </c>
      <c r="AYJ2" s="173" t="e" cm="1" vm="1">
        <f t="array" ref="AYJ2">IF('Room Details'!$B1329="OUT", _xlfn._xlws.FILTER(Room_Types!$D$2:$D$2508,Room_Types!$C$2:$C$2508=CONCATENATE('Room Details'!$B1329,"_",'Room Details'!$I1329)),_xlfn._xlws.FILTER($D$2:$D$2508,$C$2:$C$2508=(CONCATENATE('Establishment details'!$C$14,"_",'Room Details'!$I1329))))</f>
        <v>#VALUE!</v>
      </c>
      <c r="AYK2" s="173" t="e" cm="1" vm="1">
        <f t="array" ref="AYK2">IF('Room Details'!$B1330="OUT", _xlfn._xlws.FILTER(Room_Types!$D$2:$D$2508,Room_Types!$C$2:$C$2508=CONCATENATE('Room Details'!$B1330,"_",'Room Details'!$I1330)),_xlfn._xlws.FILTER($D$2:$D$2508,$C$2:$C$2508=(CONCATENATE('Establishment details'!$C$14,"_",'Room Details'!$I1330))))</f>
        <v>#VALUE!</v>
      </c>
      <c r="AYL2" s="173" t="e" cm="1" vm="1">
        <f t="array" ref="AYL2">IF('Room Details'!$B1331="OUT", _xlfn._xlws.FILTER(Room_Types!$D$2:$D$2508,Room_Types!$C$2:$C$2508=CONCATENATE('Room Details'!$B1331,"_",'Room Details'!$I1331)),_xlfn._xlws.FILTER($D$2:$D$2508,$C$2:$C$2508=(CONCATENATE('Establishment details'!$C$14,"_",'Room Details'!$I1331))))</f>
        <v>#VALUE!</v>
      </c>
      <c r="AYM2" s="173" t="e" cm="1" vm="1">
        <f t="array" ref="AYM2">IF('Room Details'!$B1332="OUT", _xlfn._xlws.FILTER(Room_Types!$D$2:$D$2508,Room_Types!$C$2:$C$2508=CONCATENATE('Room Details'!$B1332,"_",'Room Details'!$I1332)),_xlfn._xlws.FILTER($D$2:$D$2508,$C$2:$C$2508=(CONCATENATE('Establishment details'!$C$14,"_",'Room Details'!$I1332))))</f>
        <v>#VALUE!</v>
      </c>
      <c r="AYN2" s="173" t="e" cm="1" vm="1">
        <f t="array" ref="AYN2">IF('Room Details'!$B1333="OUT", _xlfn._xlws.FILTER(Room_Types!$D$2:$D$2508,Room_Types!$C$2:$C$2508=CONCATENATE('Room Details'!$B1333,"_",'Room Details'!$I1333)),_xlfn._xlws.FILTER($D$2:$D$2508,$C$2:$C$2508=(CONCATENATE('Establishment details'!$C$14,"_",'Room Details'!$I1333))))</f>
        <v>#VALUE!</v>
      </c>
      <c r="AYO2" s="173" t="e" cm="1" vm="1">
        <f t="array" ref="AYO2">IF('Room Details'!$B1334="OUT", _xlfn._xlws.FILTER(Room_Types!$D$2:$D$2508,Room_Types!$C$2:$C$2508=CONCATENATE('Room Details'!$B1334,"_",'Room Details'!$I1334)),_xlfn._xlws.FILTER($D$2:$D$2508,$C$2:$C$2508=(CONCATENATE('Establishment details'!$C$14,"_",'Room Details'!$I1334))))</f>
        <v>#VALUE!</v>
      </c>
      <c r="AYP2" s="173" t="e" cm="1" vm="1">
        <f t="array" ref="AYP2">IF('Room Details'!$B1335="OUT", _xlfn._xlws.FILTER(Room_Types!$D$2:$D$2508,Room_Types!$C$2:$C$2508=CONCATENATE('Room Details'!$B1335,"_",'Room Details'!$I1335)),_xlfn._xlws.FILTER($D$2:$D$2508,$C$2:$C$2508=(CONCATENATE('Establishment details'!$C$14,"_",'Room Details'!$I1335))))</f>
        <v>#VALUE!</v>
      </c>
      <c r="AYQ2" s="173" t="e" cm="1" vm="1">
        <f t="array" ref="AYQ2">IF('Room Details'!$B1336="OUT", _xlfn._xlws.FILTER(Room_Types!$D$2:$D$2508,Room_Types!$C$2:$C$2508=CONCATENATE('Room Details'!$B1336,"_",'Room Details'!$I1336)),_xlfn._xlws.FILTER($D$2:$D$2508,$C$2:$C$2508=(CONCATENATE('Establishment details'!$C$14,"_",'Room Details'!$I1336))))</f>
        <v>#VALUE!</v>
      </c>
      <c r="AYR2" s="173" t="e" cm="1" vm="1">
        <f t="array" ref="AYR2">IF('Room Details'!$B1337="OUT", _xlfn._xlws.FILTER(Room_Types!$D$2:$D$2508,Room_Types!$C$2:$C$2508=CONCATENATE('Room Details'!$B1337,"_",'Room Details'!$I1337)),_xlfn._xlws.FILTER($D$2:$D$2508,$C$2:$C$2508=(CONCATENATE('Establishment details'!$C$14,"_",'Room Details'!$I1337))))</f>
        <v>#VALUE!</v>
      </c>
      <c r="AYS2" s="173" t="e" cm="1" vm="1">
        <f t="array" ref="AYS2">IF('Room Details'!$B1338="OUT", _xlfn._xlws.FILTER(Room_Types!$D$2:$D$2508,Room_Types!$C$2:$C$2508=CONCATENATE('Room Details'!$B1338,"_",'Room Details'!$I1338)),_xlfn._xlws.FILTER($D$2:$D$2508,$C$2:$C$2508=(CONCATENATE('Establishment details'!$C$14,"_",'Room Details'!$I1338))))</f>
        <v>#VALUE!</v>
      </c>
      <c r="AYT2" s="173" t="e" cm="1" vm="1">
        <f t="array" ref="AYT2">IF('Room Details'!$B1339="OUT", _xlfn._xlws.FILTER(Room_Types!$D$2:$D$2508,Room_Types!$C$2:$C$2508=CONCATENATE('Room Details'!$B1339,"_",'Room Details'!$I1339)),_xlfn._xlws.FILTER($D$2:$D$2508,$C$2:$C$2508=(CONCATENATE('Establishment details'!$C$14,"_",'Room Details'!$I1339))))</f>
        <v>#VALUE!</v>
      </c>
      <c r="AYU2" s="173" t="e" cm="1" vm="1">
        <f t="array" ref="AYU2">IF('Room Details'!$B1340="OUT", _xlfn._xlws.FILTER(Room_Types!$D$2:$D$2508,Room_Types!$C$2:$C$2508=CONCATENATE('Room Details'!$B1340,"_",'Room Details'!$I1340)),_xlfn._xlws.FILTER($D$2:$D$2508,$C$2:$C$2508=(CONCATENATE('Establishment details'!$C$14,"_",'Room Details'!$I1340))))</f>
        <v>#VALUE!</v>
      </c>
      <c r="AYV2" s="173" t="e" cm="1" vm="1">
        <f t="array" ref="AYV2">IF('Room Details'!$B1341="OUT", _xlfn._xlws.FILTER(Room_Types!$D$2:$D$2508,Room_Types!$C$2:$C$2508=CONCATENATE('Room Details'!$B1341,"_",'Room Details'!$I1341)),_xlfn._xlws.FILTER($D$2:$D$2508,$C$2:$C$2508=(CONCATENATE('Establishment details'!$C$14,"_",'Room Details'!$I1341))))</f>
        <v>#VALUE!</v>
      </c>
      <c r="AYW2" s="173" t="e" cm="1" vm="1">
        <f t="array" ref="AYW2">IF('Room Details'!$B1342="OUT", _xlfn._xlws.FILTER(Room_Types!$D$2:$D$2508,Room_Types!$C$2:$C$2508=CONCATENATE('Room Details'!$B1342,"_",'Room Details'!$I1342)),_xlfn._xlws.FILTER($D$2:$D$2508,$C$2:$C$2508=(CONCATENATE('Establishment details'!$C$14,"_",'Room Details'!$I1342))))</f>
        <v>#VALUE!</v>
      </c>
      <c r="AYX2" s="173" t="e" cm="1" vm="1">
        <f t="array" ref="AYX2">IF('Room Details'!$B1343="OUT", _xlfn._xlws.FILTER(Room_Types!$D$2:$D$2508,Room_Types!$C$2:$C$2508=CONCATENATE('Room Details'!$B1343,"_",'Room Details'!$I1343)),_xlfn._xlws.FILTER($D$2:$D$2508,$C$2:$C$2508=(CONCATENATE('Establishment details'!$C$14,"_",'Room Details'!$I1343))))</f>
        <v>#VALUE!</v>
      </c>
      <c r="AYY2" s="173" t="e" cm="1" vm="1">
        <f t="array" ref="AYY2">IF('Room Details'!$B1344="OUT", _xlfn._xlws.FILTER(Room_Types!$D$2:$D$2508,Room_Types!$C$2:$C$2508=CONCATENATE('Room Details'!$B1344,"_",'Room Details'!$I1344)),_xlfn._xlws.FILTER($D$2:$D$2508,$C$2:$C$2508=(CONCATENATE('Establishment details'!$C$14,"_",'Room Details'!$I1344))))</f>
        <v>#VALUE!</v>
      </c>
      <c r="AYZ2" s="173" t="e" cm="1" vm="1">
        <f t="array" ref="AYZ2">IF('Room Details'!$B1345="OUT", _xlfn._xlws.FILTER(Room_Types!$D$2:$D$2508,Room_Types!$C$2:$C$2508=CONCATENATE('Room Details'!$B1345,"_",'Room Details'!$I1345)),_xlfn._xlws.FILTER($D$2:$D$2508,$C$2:$C$2508=(CONCATENATE('Establishment details'!$C$14,"_",'Room Details'!$I1345))))</f>
        <v>#VALUE!</v>
      </c>
      <c r="AZA2" s="173" t="e" cm="1" vm="1">
        <f t="array" ref="AZA2">IF('Room Details'!$B1346="OUT", _xlfn._xlws.FILTER(Room_Types!$D$2:$D$2508,Room_Types!$C$2:$C$2508=CONCATENATE('Room Details'!$B1346,"_",'Room Details'!$I1346)),_xlfn._xlws.FILTER($D$2:$D$2508,$C$2:$C$2508=(CONCATENATE('Establishment details'!$C$14,"_",'Room Details'!$I1346))))</f>
        <v>#VALUE!</v>
      </c>
      <c r="AZB2" s="173" t="e" cm="1" vm="1">
        <f t="array" ref="AZB2">IF('Room Details'!$B1347="OUT", _xlfn._xlws.FILTER(Room_Types!$D$2:$D$2508,Room_Types!$C$2:$C$2508=CONCATENATE('Room Details'!$B1347,"_",'Room Details'!$I1347)),_xlfn._xlws.FILTER($D$2:$D$2508,$C$2:$C$2508=(CONCATENATE('Establishment details'!$C$14,"_",'Room Details'!$I1347))))</f>
        <v>#VALUE!</v>
      </c>
      <c r="AZC2" s="173" t="e" cm="1" vm="1">
        <f t="array" ref="AZC2">IF('Room Details'!$B1348="OUT", _xlfn._xlws.FILTER(Room_Types!$D$2:$D$2508,Room_Types!$C$2:$C$2508=CONCATENATE('Room Details'!$B1348,"_",'Room Details'!$I1348)),_xlfn._xlws.FILTER($D$2:$D$2508,$C$2:$C$2508=(CONCATENATE('Establishment details'!$C$14,"_",'Room Details'!$I1348))))</f>
        <v>#VALUE!</v>
      </c>
      <c r="AZD2" s="173" t="e" cm="1" vm="1">
        <f t="array" ref="AZD2">IF('Room Details'!$B1349="OUT", _xlfn._xlws.FILTER(Room_Types!$D$2:$D$2508,Room_Types!$C$2:$C$2508=CONCATENATE('Room Details'!$B1349,"_",'Room Details'!$I1349)),_xlfn._xlws.FILTER($D$2:$D$2508,$C$2:$C$2508=(CONCATENATE('Establishment details'!$C$14,"_",'Room Details'!$I1349))))</f>
        <v>#VALUE!</v>
      </c>
      <c r="AZE2" s="173" t="e" cm="1" vm="1">
        <f t="array" ref="AZE2">IF('Room Details'!$B1350="OUT", _xlfn._xlws.FILTER(Room_Types!$D$2:$D$2508,Room_Types!$C$2:$C$2508=CONCATENATE('Room Details'!$B1350,"_",'Room Details'!$I1350)),_xlfn._xlws.FILTER($D$2:$D$2508,$C$2:$C$2508=(CONCATENATE('Establishment details'!$C$14,"_",'Room Details'!$I1350))))</f>
        <v>#VALUE!</v>
      </c>
      <c r="AZF2" s="173" t="e" cm="1" vm="1">
        <f t="array" ref="AZF2">IF('Room Details'!$B1351="OUT", _xlfn._xlws.FILTER(Room_Types!$D$2:$D$2508,Room_Types!$C$2:$C$2508=CONCATENATE('Room Details'!$B1351,"_",'Room Details'!$I1351)),_xlfn._xlws.FILTER($D$2:$D$2508,$C$2:$C$2508=(CONCATENATE('Establishment details'!$C$14,"_",'Room Details'!$I1351))))</f>
        <v>#VALUE!</v>
      </c>
      <c r="AZG2" s="173" t="e" cm="1" vm="1">
        <f t="array" ref="AZG2">IF('Room Details'!$B1352="OUT", _xlfn._xlws.FILTER(Room_Types!$D$2:$D$2508,Room_Types!$C$2:$C$2508=CONCATENATE('Room Details'!$B1352,"_",'Room Details'!$I1352)),_xlfn._xlws.FILTER($D$2:$D$2508,$C$2:$C$2508=(CONCATENATE('Establishment details'!$C$14,"_",'Room Details'!$I1352))))</f>
        <v>#VALUE!</v>
      </c>
      <c r="AZH2" s="173" t="e" cm="1" vm="1">
        <f t="array" ref="AZH2">IF('Room Details'!$B1353="OUT", _xlfn._xlws.FILTER(Room_Types!$D$2:$D$2508,Room_Types!$C$2:$C$2508=CONCATENATE('Room Details'!$B1353,"_",'Room Details'!$I1353)),_xlfn._xlws.FILTER($D$2:$D$2508,$C$2:$C$2508=(CONCATENATE('Establishment details'!$C$14,"_",'Room Details'!$I1353))))</f>
        <v>#VALUE!</v>
      </c>
      <c r="AZI2" s="173" t="e" cm="1" vm="1">
        <f t="array" ref="AZI2">IF('Room Details'!$B1354="OUT", _xlfn._xlws.FILTER(Room_Types!$D$2:$D$2508,Room_Types!$C$2:$C$2508=CONCATENATE('Room Details'!$B1354,"_",'Room Details'!$I1354)),_xlfn._xlws.FILTER($D$2:$D$2508,$C$2:$C$2508=(CONCATENATE('Establishment details'!$C$14,"_",'Room Details'!$I1354))))</f>
        <v>#VALUE!</v>
      </c>
      <c r="AZJ2" s="173" t="e" cm="1" vm="1">
        <f t="array" ref="AZJ2">IF('Room Details'!$B1355="OUT", _xlfn._xlws.FILTER(Room_Types!$D$2:$D$2508,Room_Types!$C$2:$C$2508=CONCATENATE('Room Details'!$B1355,"_",'Room Details'!$I1355)),_xlfn._xlws.FILTER($D$2:$D$2508,$C$2:$C$2508=(CONCATENATE('Establishment details'!$C$14,"_",'Room Details'!$I1355))))</f>
        <v>#VALUE!</v>
      </c>
      <c r="AZK2" s="173" t="e" cm="1" vm="1">
        <f t="array" ref="AZK2">IF('Room Details'!$B1356="OUT", _xlfn._xlws.FILTER(Room_Types!$D$2:$D$2508,Room_Types!$C$2:$C$2508=CONCATENATE('Room Details'!$B1356,"_",'Room Details'!$I1356)),_xlfn._xlws.FILTER($D$2:$D$2508,$C$2:$C$2508=(CONCATENATE('Establishment details'!$C$14,"_",'Room Details'!$I1356))))</f>
        <v>#VALUE!</v>
      </c>
      <c r="AZL2" s="173" t="e" cm="1" vm="1">
        <f t="array" ref="AZL2">IF('Room Details'!$B1357="OUT", _xlfn._xlws.FILTER(Room_Types!$D$2:$D$2508,Room_Types!$C$2:$C$2508=CONCATENATE('Room Details'!$B1357,"_",'Room Details'!$I1357)),_xlfn._xlws.FILTER($D$2:$D$2508,$C$2:$C$2508=(CONCATENATE('Establishment details'!$C$14,"_",'Room Details'!$I1357))))</f>
        <v>#VALUE!</v>
      </c>
      <c r="AZM2" s="173" t="e" cm="1" vm="1">
        <f t="array" ref="AZM2">IF('Room Details'!$B1358="OUT", _xlfn._xlws.FILTER(Room_Types!$D$2:$D$2508,Room_Types!$C$2:$C$2508=CONCATENATE('Room Details'!$B1358,"_",'Room Details'!$I1358)),_xlfn._xlws.FILTER($D$2:$D$2508,$C$2:$C$2508=(CONCATENATE('Establishment details'!$C$14,"_",'Room Details'!$I1358))))</f>
        <v>#VALUE!</v>
      </c>
      <c r="AZN2" s="173" t="e" cm="1" vm="1">
        <f t="array" ref="AZN2">IF('Room Details'!$B1359="OUT", _xlfn._xlws.FILTER(Room_Types!$D$2:$D$2508,Room_Types!$C$2:$C$2508=CONCATENATE('Room Details'!$B1359,"_",'Room Details'!$I1359)),_xlfn._xlws.FILTER($D$2:$D$2508,$C$2:$C$2508=(CONCATENATE('Establishment details'!$C$14,"_",'Room Details'!$I1359))))</f>
        <v>#VALUE!</v>
      </c>
      <c r="AZO2" s="173" t="e" cm="1" vm="1">
        <f t="array" ref="AZO2">IF('Room Details'!$B1360="OUT", _xlfn._xlws.FILTER(Room_Types!$D$2:$D$2508,Room_Types!$C$2:$C$2508=CONCATENATE('Room Details'!$B1360,"_",'Room Details'!$I1360)),_xlfn._xlws.FILTER($D$2:$D$2508,$C$2:$C$2508=(CONCATENATE('Establishment details'!$C$14,"_",'Room Details'!$I1360))))</f>
        <v>#VALUE!</v>
      </c>
      <c r="AZP2" s="173" t="e" cm="1" vm="1">
        <f t="array" ref="AZP2">IF('Room Details'!$B1361="OUT", _xlfn._xlws.FILTER(Room_Types!$D$2:$D$2508,Room_Types!$C$2:$C$2508=CONCATENATE('Room Details'!$B1361,"_",'Room Details'!$I1361)),_xlfn._xlws.FILTER($D$2:$D$2508,$C$2:$C$2508=(CONCATENATE('Establishment details'!$C$14,"_",'Room Details'!$I1361))))</f>
        <v>#VALUE!</v>
      </c>
      <c r="AZQ2" s="173" t="e" cm="1" vm="1">
        <f t="array" ref="AZQ2">IF('Room Details'!$B1362="OUT", _xlfn._xlws.FILTER(Room_Types!$D$2:$D$2508,Room_Types!$C$2:$C$2508=CONCATENATE('Room Details'!$B1362,"_",'Room Details'!$I1362)),_xlfn._xlws.FILTER($D$2:$D$2508,$C$2:$C$2508=(CONCATENATE('Establishment details'!$C$14,"_",'Room Details'!$I1362))))</f>
        <v>#VALUE!</v>
      </c>
      <c r="AZR2" s="173" t="e" cm="1" vm="1">
        <f t="array" ref="AZR2">IF('Room Details'!$B1363="OUT", _xlfn._xlws.FILTER(Room_Types!$D$2:$D$2508,Room_Types!$C$2:$C$2508=CONCATENATE('Room Details'!$B1363,"_",'Room Details'!$I1363)),_xlfn._xlws.FILTER($D$2:$D$2508,$C$2:$C$2508=(CONCATENATE('Establishment details'!$C$14,"_",'Room Details'!$I1363))))</f>
        <v>#VALUE!</v>
      </c>
      <c r="AZS2" s="173" t="e" cm="1" vm="1">
        <f t="array" ref="AZS2">IF('Room Details'!$B1364="OUT", _xlfn._xlws.FILTER(Room_Types!$D$2:$D$2508,Room_Types!$C$2:$C$2508=CONCATENATE('Room Details'!$B1364,"_",'Room Details'!$I1364)),_xlfn._xlws.FILTER($D$2:$D$2508,$C$2:$C$2508=(CONCATENATE('Establishment details'!$C$14,"_",'Room Details'!$I1364))))</f>
        <v>#VALUE!</v>
      </c>
      <c r="AZT2" s="173" t="e" cm="1" vm="1">
        <f t="array" ref="AZT2">IF('Room Details'!$B1365="OUT", _xlfn._xlws.FILTER(Room_Types!$D$2:$D$2508,Room_Types!$C$2:$C$2508=CONCATENATE('Room Details'!$B1365,"_",'Room Details'!$I1365)),_xlfn._xlws.FILTER($D$2:$D$2508,$C$2:$C$2508=(CONCATENATE('Establishment details'!$C$14,"_",'Room Details'!$I1365))))</f>
        <v>#VALUE!</v>
      </c>
      <c r="AZU2" s="173" t="e" cm="1" vm="1">
        <f t="array" ref="AZU2">IF('Room Details'!$B1366="OUT", _xlfn._xlws.FILTER(Room_Types!$D$2:$D$2508,Room_Types!$C$2:$C$2508=CONCATENATE('Room Details'!$B1366,"_",'Room Details'!$I1366)),_xlfn._xlws.FILTER($D$2:$D$2508,$C$2:$C$2508=(CONCATENATE('Establishment details'!$C$14,"_",'Room Details'!$I1366))))</f>
        <v>#VALUE!</v>
      </c>
      <c r="AZV2" s="173" t="e" cm="1" vm="1">
        <f t="array" ref="AZV2">IF('Room Details'!$B1367="OUT", _xlfn._xlws.FILTER(Room_Types!$D$2:$D$2508,Room_Types!$C$2:$C$2508=CONCATENATE('Room Details'!$B1367,"_",'Room Details'!$I1367)),_xlfn._xlws.FILTER($D$2:$D$2508,$C$2:$C$2508=(CONCATENATE('Establishment details'!$C$14,"_",'Room Details'!$I1367))))</f>
        <v>#VALUE!</v>
      </c>
      <c r="AZW2" s="173" t="e" cm="1" vm="1">
        <f t="array" ref="AZW2">IF('Room Details'!$B1368="OUT", _xlfn._xlws.FILTER(Room_Types!$D$2:$D$2508,Room_Types!$C$2:$C$2508=CONCATENATE('Room Details'!$B1368,"_",'Room Details'!$I1368)),_xlfn._xlws.FILTER($D$2:$D$2508,$C$2:$C$2508=(CONCATENATE('Establishment details'!$C$14,"_",'Room Details'!$I1368))))</f>
        <v>#VALUE!</v>
      </c>
      <c r="AZX2" s="173" t="e" cm="1" vm="1">
        <f t="array" ref="AZX2">IF('Room Details'!$B1369="OUT", _xlfn._xlws.FILTER(Room_Types!$D$2:$D$2508,Room_Types!$C$2:$C$2508=CONCATENATE('Room Details'!$B1369,"_",'Room Details'!$I1369)),_xlfn._xlws.FILTER($D$2:$D$2508,$C$2:$C$2508=(CONCATENATE('Establishment details'!$C$14,"_",'Room Details'!$I1369))))</f>
        <v>#VALUE!</v>
      </c>
      <c r="AZY2" s="173" t="e" cm="1" vm="1">
        <f t="array" ref="AZY2">IF('Room Details'!$B1370="OUT", _xlfn._xlws.FILTER(Room_Types!$D$2:$D$2508,Room_Types!$C$2:$C$2508=CONCATENATE('Room Details'!$B1370,"_",'Room Details'!$I1370)),_xlfn._xlws.FILTER($D$2:$D$2508,$C$2:$C$2508=(CONCATENATE('Establishment details'!$C$14,"_",'Room Details'!$I1370))))</f>
        <v>#VALUE!</v>
      </c>
      <c r="AZZ2" s="173" t="e" cm="1" vm="1">
        <f t="array" ref="AZZ2">IF('Room Details'!$B1371="OUT", _xlfn._xlws.FILTER(Room_Types!$D$2:$D$2508,Room_Types!$C$2:$C$2508=CONCATENATE('Room Details'!$B1371,"_",'Room Details'!$I1371)),_xlfn._xlws.FILTER($D$2:$D$2508,$C$2:$C$2508=(CONCATENATE('Establishment details'!$C$14,"_",'Room Details'!$I1371))))</f>
        <v>#VALUE!</v>
      </c>
      <c r="BAA2" s="173" t="e" cm="1" vm="1">
        <f t="array" ref="BAA2">IF('Room Details'!$B1372="OUT", _xlfn._xlws.FILTER(Room_Types!$D$2:$D$2508,Room_Types!$C$2:$C$2508=CONCATENATE('Room Details'!$B1372,"_",'Room Details'!$I1372)),_xlfn._xlws.FILTER($D$2:$D$2508,$C$2:$C$2508=(CONCATENATE('Establishment details'!$C$14,"_",'Room Details'!$I1372))))</f>
        <v>#VALUE!</v>
      </c>
      <c r="BAB2" s="173" t="e" cm="1" vm="1">
        <f t="array" ref="BAB2">IF('Room Details'!$B1373="OUT", _xlfn._xlws.FILTER(Room_Types!$D$2:$D$2508,Room_Types!$C$2:$C$2508=CONCATENATE('Room Details'!$B1373,"_",'Room Details'!$I1373)),_xlfn._xlws.FILTER($D$2:$D$2508,$C$2:$C$2508=(CONCATENATE('Establishment details'!$C$14,"_",'Room Details'!$I1373))))</f>
        <v>#VALUE!</v>
      </c>
      <c r="BAC2" s="173" t="e" cm="1" vm="1">
        <f t="array" ref="BAC2">IF('Room Details'!$B1374="OUT", _xlfn._xlws.FILTER(Room_Types!$D$2:$D$2508,Room_Types!$C$2:$C$2508=CONCATENATE('Room Details'!$B1374,"_",'Room Details'!$I1374)),_xlfn._xlws.FILTER($D$2:$D$2508,$C$2:$C$2508=(CONCATENATE('Establishment details'!$C$14,"_",'Room Details'!$I1374))))</f>
        <v>#VALUE!</v>
      </c>
      <c r="BAD2" s="173" t="e" cm="1" vm="1">
        <f t="array" ref="BAD2">IF('Room Details'!$B1375="OUT", _xlfn._xlws.FILTER(Room_Types!$D$2:$D$2508,Room_Types!$C$2:$C$2508=CONCATENATE('Room Details'!$B1375,"_",'Room Details'!$I1375)),_xlfn._xlws.FILTER($D$2:$D$2508,$C$2:$C$2508=(CONCATENATE('Establishment details'!$C$14,"_",'Room Details'!$I1375))))</f>
        <v>#VALUE!</v>
      </c>
      <c r="BAE2" s="173" t="e" cm="1" vm="1">
        <f t="array" ref="BAE2">IF('Room Details'!$B1376="OUT", _xlfn._xlws.FILTER(Room_Types!$D$2:$D$2508,Room_Types!$C$2:$C$2508=CONCATENATE('Room Details'!$B1376,"_",'Room Details'!$I1376)),_xlfn._xlws.FILTER($D$2:$D$2508,$C$2:$C$2508=(CONCATENATE('Establishment details'!$C$14,"_",'Room Details'!$I1376))))</f>
        <v>#VALUE!</v>
      </c>
      <c r="BAF2" s="173" t="e" cm="1" vm="1">
        <f t="array" ref="BAF2">IF('Room Details'!$B1377="OUT", _xlfn._xlws.FILTER(Room_Types!$D$2:$D$2508,Room_Types!$C$2:$C$2508=CONCATENATE('Room Details'!$B1377,"_",'Room Details'!$I1377)),_xlfn._xlws.FILTER($D$2:$D$2508,$C$2:$C$2508=(CONCATENATE('Establishment details'!$C$14,"_",'Room Details'!$I1377))))</f>
        <v>#VALUE!</v>
      </c>
      <c r="BAG2" s="173" t="e" cm="1" vm="1">
        <f t="array" ref="BAG2">IF('Room Details'!$B1378="OUT", _xlfn._xlws.FILTER(Room_Types!$D$2:$D$2508,Room_Types!$C$2:$C$2508=CONCATENATE('Room Details'!$B1378,"_",'Room Details'!$I1378)),_xlfn._xlws.FILTER($D$2:$D$2508,$C$2:$C$2508=(CONCATENATE('Establishment details'!$C$14,"_",'Room Details'!$I1378))))</f>
        <v>#VALUE!</v>
      </c>
      <c r="BAH2" s="173" t="e" cm="1" vm="1">
        <f t="array" ref="BAH2">IF('Room Details'!$B1379="OUT", _xlfn._xlws.FILTER(Room_Types!$D$2:$D$2508,Room_Types!$C$2:$C$2508=CONCATENATE('Room Details'!$B1379,"_",'Room Details'!$I1379)),_xlfn._xlws.FILTER($D$2:$D$2508,$C$2:$C$2508=(CONCATENATE('Establishment details'!$C$14,"_",'Room Details'!$I1379))))</f>
        <v>#VALUE!</v>
      </c>
      <c r="BAI2" s="173" t="e" cm="1" vm="1">
        <f t="array" ref="BAI2">IF('Room Details'!$B1380="OUT", _xlfn._xlws.FILTER(Room_Types!$D$2:$D$2508,Room_Types!$C$2:$C$2508=CONCATENATE('Room Details'!$B1380,"_",'Room Details'!$I1380)),_xlfn._xlws.FILTER($D$2:$D$2508,$C$2:$C$2508=(CONCATENATE('Establishment details'!$C$14,"_",'Room Details'!$I1380))))</f>
        <v>#VALUE!</v>
      </c>
      <c r="BAJ2" s="173" t="e" cm="1" vm="1">
        <f t="array" ref="BAJ2">IF('Room Details'!$B1381="OUT", _xlfn._xlws.FILTER(Room_Types!$D$2:$D$2508,Room_Types!$C$2:$C$2508=CONCATENATE('Room Details'!$B1381,"_",'Room Details'!$I1381)),_xlfn._xlws.FILTER($D$2:$D$2508,$C$2:$C$2508=(CONCATENATE('Establishment details'!$C$14,"_",'Room Details'!$I1381))))</f>
        <v>#VALUE!</v>
      </c>
      <c r="BAK2" s="173" t="e" cm="1" vm="1">
        <f t="array" ref="BAK2">IF('Room Details'!$B1382="OUT", _xlfn._xlws.FILTER(Room_Types!$D$2:$D$2508,Room_Types!$C$2:$C$2508=CONCATENATE('Room Details'!$B1382,"_",'Room Details'!$I1382)),_xlfn._xlws.FILTER($D$2:$D$2508,$C$2:$C$2508=(CONCATENATE('Establishment details'!$C$14,"_",'Room Details'!$I1382))))</f>
        <v>#VALUE!</v>
      </c>
      <c r="BAL2" s="173" t="e" cm="1" vm="1">
        <f t="array" ref="BAL2">IF('Room Details'!$B1383="OUT", _xlfn._xlws.FILTER(Room_Types!$D$2:$D$2508,Room_Types!$C$2:$C$2508=CONCATENATE('Room Details'!$B1383,"_",'Room Details'!$I1383)),_xlfn._xlws.FILTER($D$2:$D$2508,$C$2:$C$2508=(CONCATENATE('Establishment details'!$C$14,"_",'Room Details'!$I1383))))</f>
        <v>#VALUE!</v>
      </c>
      <c r="BAM2" s="173" t="e" cm="1" vm="1">
        <f t="array" ref="BAM2">IF('Room Details'!$B1384="OUT", _xlfn._xlws.FILTER(Room_Types!$D$2:$D$2508,Room_Types!$C$2:$C$2508=CONCATENATE('Room Details'!$B1384,"_",'Room Details'!$I1384)),_xlfn._xlws.FILTER($D$2:$D$2508,$C$2:$C$2508=(CONCATENATE('Establishment details'!$C$14,"_",'Room Details'!$I1384))))</f>
        <v>#VALUE!</v>
      </c>
      <c r="BAN2" s="173" t="e" cm="1" vm="1">
        <f t="array" ref="BAN2">IF('Room Details'!$B1385="OUT", _xlfn._xlws.FILTER(Room_Types!$D$2:$D$2508,Room_Types!$C$2:$C$2508=CONCATENATE('Room Details'!$B1385,"_",'Room Details'!$I1385)),_xlfn._xlws.FILTER($D$2:$D$2508,$C$2:$C$2508=(CONCATENATE('Establishment details'!$C$14,"_",'Room Details'!$I1385))))</f>
        <v>#VALUE!</v>
      </c>
      <c r="BAO2" s="173" t="e" cm="1" vm="1">
        <f t="array" ref="BAO2">IF('Room Details'!$B1386="OUT", _xlfn._xlws.FILTER(Room_Types!$D$2:$D$2508,Room_Types!$C$2:$C$2508=CONCATENATE('Room Details'!$B1386,"_",'Room Details'!$I1386)),_xlfn._xlws.FILTER($D$2:$D$2508,$C$2:$C$2508=(CONCATENATE('Establishment details'!$C$14,"_",'Room Details'!$I1386))))</f>
        <v>#VALUE!</v>
      </c>
      <c r="BAP2" s="173" t="e" cm="1" vm="1">
        <f t="array" ref="BAP2">IF('Room Details'!$B1387="OUT", _xlfn._xlws.FILTER(Room_Types!$D$2:$D$2508,Room_Types!$C$2:$C$2508=CONCATENATE('Room Details'!$B1387,"_",'Room Details'!$I1387)),_xlfn._xlws.FILTER($D$2:$D$2508,$C$2:$C$2508=(CONCATENATE('Establishment details'!$C$14,"_",'Room Details'!$I1387))))</f>
        <v>#VALUE!</v>
      </c>
      <c r="BAQ2" s="173" t="e" cm="1" vm="1">
        <f t="array" ref="BAQ2">IF('Room Details'!$B1388="OUT", _xlfn._xlws.FILTER(Room_Types!$D$2:$D$2508,Room_Types!$C$2:$C$2508=CONCATENATE('Room Details'!$B1388,"_",'Room Details'!$I1388)),_xlfn._xlws.FILTER($D$2:$D$2508,$C$2:$C$2508=(CONCATENATE('Establishment details'!$C$14,"_",'Room Details'!$I1388))))</f>
        <v>#VALUE!</v>
      </c>
      <c r="BAR2" s="173" t="e" cm="1" vm="1">
        <f t="array" ref="BAR2">IF('Room Details'!$B1389="OUT", _xlfn._xlws.FILTER(Room_Types!$D$2:$D$2508,Room_Types!$C$2:$C$2508=CONCATENATE('Room Details'!$B1389,"_",'Room Details'!$I1389)),_xlfn._xlws.FILTER($D$2:$D$2508,$C$2:$C$2508=(CONCATENATE('Establishment details'!$C$14,"_",'Room Details'!$I1389))))</f>
        <v>#VALUE!</v>
      </c>
      <c r="BAS2" s="173" t="e" cm="1" vm="1">
        <f t="array" ref="BAS2">IF('Room Details'!$B1390="OUT", _xlfn._xlws.FILTER(Room_Types!$D$2:$D$2508,Room_Types!$C$2:$C$2508=CONCATENATE('Room Details'!$B1390,"_",'Room Details'!$I1390)),_xlfn._xlws.FILTER($D$2:$D$2508,$C$2:$C$2508=(CONCATENATE('Establishment details'!$C$14,"_",'Room Details'!$I1390))))</f>
        <v>#VALUE!</v>
      </c>
      <c r="BAT2" s="173" t="e" cm="1" vm="1">
        <f t="array" ref="BAT2">IF('Room Details'!$B1391="OUT", _xlfn._xlws.FILTER(Room_Types!$D$2:$D$2508,Room_Types!$C$2:$C$2508=CONCATENATE('Room Details'!$B1391,"_",'Room Details'!$I1391)),_xlfn._xlws.FILTER($D$2:$D$2508,$C$2:$C$2508=(CONCATENATE('Establishment details'!$C$14,"_",'Room Details'!$I1391))))</f>
        <v>#VALUE!</v>
      </c>
      <c r="BAU2" s="173" t="e" cm="1" vm="1">
        <f t="array" ref="BAU2">IF('Room Details'!$B1392="OUT", _xlfn._xlws.FILTER(Room_Types!$D$2:$D$2508,Room_Types!$C$2:$C$2508=CONCATENATE('Room Details'!$B1392,"_",'Room Details'!$I1392)),_xlfn._xlws.FILTER($D$2:$D$2508,$C$2:$C$2508=(CONCATENATE('Establishment details'!$C$14,"_",'Room Details'!$I1392))))</f>
        <v>#VALUE!</v>
      </c>
      <c r="BAV2" s="173" t="e" cm="1" vm="1">
        <f t="array" ref="BAV2">IF('Room Details'!$B1393="OUT", _xlfn._xlws.FILTER(Room_Types!$D$2:$D$2508,Room_Types!$C$2:$C$2508=CONCATENATE('Room Details'!$B1393,"_",'Room Details'!$I1393)),_xlfn._xlws.FILTER($D$2:$D$2508,$C$2:$C$2508=(CONCATENATE('Establishment details'!$C$14,"_",'Room Details'!$I1393))))</f>
        <v>#VALUE!</v>
      </c>
      <c r="BAW2" s="173" t="e" cm="1" vm="1">
        <f t="array" ref="BAW2">IF('Room Details'!$B1394="OUT", _xlfn._xlws.FILTER(Room_Types!$D$2:$D$2508,Room_Types!$C$2:$C$2508=CONCATENATE('Room Details'!$B1394,"_",'Room Details'!$I1394)),_xlfn._xlws.FILTER($D$2:$D$2508,$C$2:$C$2508=(CONCATENATE('Establishment details'!$C$14,"_",'Room Details'!$I1394))))</f>
        <v>#VALUE!</v>
      </c>
      <c r="BAX2" s="173" t="e" cm="1" vm="1">
        <f t="array" ref="BAX2">IF('Room Details'!$B1395="OUT", _xlfn._xlws.FILTER(Room_Types!$D$2:$D$2508,Room_Types!$C$2:$C$2508=CONCATENATE('Room Details'!$B1395,"_",'Room Details'!$I1395)),_xlfn._xlws.FILTER($D$2:$D$2508,$C$2:$C$2508=(CONCATENATE('Establishment details'!$C$14,"_",'Room Details'!$I1395))))</f>
        <v>#VALUE!</v>
      </c>
      <c r="BAY2" s="173" t="e" cm="1" vm="1">
        <f t="array" ref="BAY2">IF('Room Details'!$B1396="OUT", _xlfn._xlws.FILTER(Room_Types!$D$2:$D$2508,Room_Types!$C$2:$C$2508=CONCATENATE('Room Details'!$B1396,"_",'Room Details'!$I1396)),_xlfn._xlws.FILTER($D$2:$D$2508,$C$2:$C$2508=(CONCATENATE('Establishment details'!$C$14,"_",'Room Details'!$I1396))))</f>
        <v>#VALUE!</v>
      </c>
      <c r="BAZ2" s="173" t="e" cm="1" vm="1">
        <f t="array" ref="BAZ2">IF('Room Details'!$B1397="OUT", _xlfn._xlws.FILTER(Room_Types!$D$2:$D$2508,Room_Types!$C$2:$C$2508=CONCATENATE('Room Details'!$B1397,"_",'Room Details'!$I1397)),_xlfn._xlws.FILTER($D$2:$D$2508,$C$2:$C$2508=(CONCATENATE('Establishment details'!$C$14,"_",'Room Details'!$I1397))))</f>
        <v>#VALUE!</v>
      </c>
      <c r="BBA2" s="173" t="e" cm="1" vm="1">
        <f t="array" ref="BBA2">IF('Room Details'!$B1398="OUT", _xlfn._xlws.FILTER(Room_Types!$D$2:$D$2508,Room_Types!$C$2:$C$2508=CONCATENATE('Room Details'!$B1398,"_",'Room Details'!$I1398)),_xlfn._xlws.FILTER($D$2:$D$2508,$C$2:$C$2508=(CONCATENATE('Establishment details'!$C$14,"_",'Room Details'!$I1398))))</f>
        <v>#VALUE!</v>
      </c>
      <c r="BBB2" s="173" t="e" cm="1" vm="1">
        <f t="array" ref="BBB2">IF('Room Details'!$B1399="OUT", _xlfn._xlws.FILTER(Room_Types!$D$2:$D$2508,Room_Types!$C$2:$C$2508=CONCATENATE('Room Details'!$B1399,"_",'Room Details'!$I1399)),_xlfn._xlws.FILTER($D$2:$D$2508,$C$2:$C$2508=(CONCATENATE('Establishment details'!$C$14,"_",'Room Details'!$I1399))))</f>
        <v>#VALUE!</v>
      </c>
      <c r="BBC2" s="173" t="e" cm="1" vm="1">
        <f t="array" ref="BBC2">IF('Room Details'!$B1400="OUT", _xlfn._xlws.FILTER(Room_Types!$D$2:$D$2508,Room_Types!$C$2:$C$2508=CONCATENATE('Room Details'!$B1400,"_",'Room Details'!$I1400)),_xlfn._xlws.FILTER($D$2:$D$2508,$C$2:$C$2508=(CONCATENATE('Establishment details'!$C$14,"_",'Room Details'!$I1400))))</f>
        <v>#VALUE!</v>
      </c>
      <c r="BBD2" s="173" t="e" cm="1" vm="1">
        <f t="array" ref="BBD2">IF('Room Details'!$B1401="OUT", _xlfn._xlws.FILTER(Room_Types!$D$2:$D$2508,Room_Types!$C$2:$C$2508=CONCATENATE('Room Details'!$B1401,"_",'Room Details'!$I1401)),_xlfn._xlws.FILTER($D$2:$D$2508,$C$2:$C$2508=(CONCATENATE('Establishment details'!$C$14,"_",'Room Details'!$I1401))))</f>
        <v>#VALUE!</v>
      </c>
      <c r="BBE2" s="173" t="e" cm="1" vm="1">
        <f t="array" ref="BBE2">IF('Room Details'!$B1402="OUT", _xlfn._xlws.FILTER(Room_Types!$D$2:$D$2508,Room_Types!$C$2:$C$2508=CONCATENATE('Room Details'!$B1402,"_",'Room Details'!$I1402)),_xlfn._xlws.FILTER($D$2:$D$2508,$C$2:$C$2508=(CONCATENATE('Establishment details'!$C$14,"_",'Room Details'!$I1402))))</f>
        <v>#VALUE!</v>
      </c>
      <c r="BBF2" s="173" t="e" cm="1" vm="1">
        <f t="array" ref="BBF2">IF('Room Details'!$B1403="OUT", _xlfn._xlws.FILTER(Room_Types!$D$2:$D$2508,Room_Types!$C$2:$C$2508=CONCATENATE('Room Details'!$B1403,"_",'Room Details'!$I1403)),_xlfn._xlws.FILTER($D$2:$D$2508,$C$2:$C$2508=(CONCATENATE('Establishment details'!$C$14,"_",'Room Details'!$I1403))))</f>
        <v>#VALUE!</v>
      </c>
      <c r="BBG2" s="173" t="e" cm="1" vm="1">
        <f t="array" ref="BBG2">IF('Room Details'!$B1404="OUT", _xlfn._xlws.FILTER(Room_Types!$D$2:$D$2508,Room_Types!$C$2:$C$2508=CONCATENATE('Room Details'!$B1404,"_",'Room Details'!$I1404)),_xlfn._xlws.FILTER($D$2:$D$2508,$C$2:$C$2508=(CONCATENATE('Establishment details'!$C$14,"_",'Room Details'!$I1404))))</f>
        <v>#VALUE!</v>
      </c>
      <c r="BBH2" s="173" t="e" cm="1" vm="1">
        <f t="array" ref="BBH2">IF('Room Details'!$B1405="OUT", _xlfn._xlws.FILTER(Room_Types!$D$2:$D$2508,Room_Types!$C$2:$C$2508=CONCATENATE('Room Details'!$B1405,"_",'Room Details'!$I1405)),_xlfn._xlws.FILTER($D$2:$D$2508,$C$2:$C$2508=(CONCATENATE('Establishment details'!$C$14,"_",'Room Details'!$I1405))))</f>
        <v>#VALUE!</v>
      </c>
      <c r="BBI2" s="173" t="e" cm="1" vm="1">
        <f t="array" ref="BBI2">IF('Room Details'!$B1406="OUT", _xlfn._xlws.FILTER(Room_Types!$D$2:$D$2508,Room_Types!$C$2:$C$2508=CONCATENATE('Room Details'!$B1406,"_",'Room Details'!$I1406)),_xlfn._xlws.FILTER($D$2:$D$2508,$C$2:$C$2508=(CONCATENATE('Establishment details'!$C$14,"_",'Room Details'!$I1406))))</f>
        <v>#VALUE!</v>
      </c>
      <c r="BBJ2" s="173" t="e" cm="1" vm="1">
        <f t="array" ref="BBJ2">IF('Room Details'!$B1407="OUT", _xlfn._xlws.FILTER(Room_Types!$D$2:$D$2508,Room_Types!$C$2:$C$2508=CONCATENATE('Room Details'!$B1407,"_",'Room Details'!$I1407)),_xlfn._xlws.FILTER($D$2:$D$2508,$C$2:$C$2508=(CONCATENATE('Establishment details'!$C$14,"_",'Room Details'!$I1407))))</f>
        <v>#VALUE!</v>
      </c>
      <c r="BBK2" s="173" t="e" cm="1" vm="1">
        <f t="array" ref="BBK2">IF('Room Details'!$B1408="OUT", _xlfn._xlws.FILTER(Room_Types!$D$2:$D$2508,Room_Types!$C$2:$C$2508=CONCATENATE('Room Details'!$B1408,"_",'Room Details'!$I1408)),_xlfn._xlws.FILTER($D$2:$D$2508,$C$2:$C$2508=(CONCATENATE('Establishment details'!$C$14,"_",'Room Details'!$I1408))))</f>
        <v>#VALUE!</v>
      </c>
      <c r="BBL2" s="173" t="e" cm="1" vm="1">
        <f t="array" ref="BBL2">IF('Room Details'!$B1409="OUT", _xlfn._xlws.FILTER(Room_Types!$D$2:$D$2508,Room_Types!$C$2:$C$2508=CONCATENATE('Room Details'!$B1409,"_",'Room Details'!$I1409)),_xlfn._xlws.FILTER($D$2:$D$2508,$C$2:$C$2508=(CONCATENATE('Establishment details'!$C$14,"_",'Room Details'!$I1409))))</f>
        <v>#VALUE!</v>
      </c>
      <c r="BBM2" s="173" t="e" cm="1" vm="1">
        <f t="array" ref="BBM2">IF('Room Details'!$B1410="OUT", _xlfn._xlws.FILTER(Room_Types!$D$2:$D$2508,Room_Types!$C$2:$C$2508=CONCATENATE('Room Details'!$B1410,"_",'Room Details'!$I1410)),_xlfn._xlws.FILTER($D$2:$D$2508,$C$2:$C$2508=(CONCATENATE('Establishment details'!$C$14,"_",'Room Details'!$I1410))))</f>
        <v>#VALUE!</v>
      </c>
      <c r="BBN2" s="173" t="e" cm="1" vm="1">
        <f t="array" ref="BBN2">IF('Room Details'!$B1411="OUT", _xlfn._xlws.FILTER(Room_Types!$D$2:$D$2508,Room_Types!$C$2:$C$2508=CONCATENATE('Room Details'!$B1411,"_",'Room Details'!$I1411)),_xlfn._xlws.FILTER($D$2:$D$2508,$C$2:$C$2508=(CONCATENATE('Establishment details'!$C$14,"_",'Room Details'!$I1411))))</f>
        <v>#VALUE!</v>
      </c>
      <c r="BBO2" s="173" t="e" cm="1" vm="1">
        <f t="array" ref="BBO2">IF('Room Details'!$B1412="OUT", _xlfn._xlws.FILTER(Room_Types!$D$2:$D$2508,Room_Types!$C$2:$C$2508=CONCATENATE('Room Details'!$B1412,"_",'Room Details'!$I1412)),_xlfn._xlws.FILTER($D$2:$D$2508,$C$2:$C$2508=(CONCATENATE('Establishment details'!$C$14,"_",'Room Details'!$I1412))))</f>
        <v>#VALUE!</v>
      </c>
      <c r="BBP2" s="173" t="e" cm="1" vm="1">
        <f t="array" ref="BBP2">IF('Room Details'!$B1413="OUT", _xlfn._xlws.FILTER(Room_Types!$D$2:$D$2508,Room_Types!$C$2:$C$2508=CONCATENATE('Room Details'!$B1413,"_",'Room Details'!$I1413)),_xlfn._xlws.FILTER($D$2:$D$2508,$C$2:$C$2508=(CONCATENATE('Establishment details'!$C$14,"_",'Room Details'!$I1413))))</f>
        <v>#VALUE!</v>
      </c>
      <c r="BBQ2" s="173" t="e" cm="1" vm="1">
        <f t="array" ref="BBQ2">IF('Room Details'!$B1414="OUT", _xlfn._xlws.FILTER(Room_Types!$D$2:$D$2508,Room_Types!$C$2:$C$2508=CONCATENATE('Room Details'!$B1414,"_",'Room Details'!$I1414)),_xlfn._xlws.FILTER($D$2:$D$2508,$C$2:$C$2508=(CONCATENATE('Establishment details'!$C$14,"_",'Room Details'!$I1414))))</f>
        <v>#VALUE!</v>
      </c>
      <c r="BBR2" s="173" t="e" cm="1" vm="1">
        <f t="array" ref="BBR2">IF('Room Details'!$B1415="OUT", _xlfn._xlws.FILTER(Room_Types!$D$2:$D$2508,Room_Types!$C$2:$C$2508=CONCATENATE('Room Details'!$B1415,"_",'Room Details'!$I1415)),_xlfn._xlws.FILTER($D$2:$D$2508,$C$2:$C$2508=(CONCATENATE('Establishment details'!$C$14,"_",'Room Details'!$I1415))))</f>
        <v>#VALUE!</v>
      </c>
      <c r="BBS2" s="173" t="e" cm="1" vm="1">
        <f t="array" ref="BBS2">IF('Room Details'!$B1416="OUT", _xlfn._xlws.FILTER(Room_Types!$D$2:$D$2508,Room_Types!$C$2:$C$2508=CONCATENATE('Room Details'!$B1416,"_",'Room Details'!$I1416)),_xlfn._xlws.FILTER($D$2:$D$2508,$C$2:$C$2508=(CONCATENATE('Establishment details'!$C$14,"_",'Room Details'!$I1416))))</f>
        <v>#VALUE!</v>
      </c>
      <c r="BBT2" s="173" t="e" cm="1" vm="1">
        <f t="array" ref="BBT2">IF('Room Details'!$B1417="OUT", _xlfn._xlws.FILTER(Room_Types!$D$2:$D$2508,Room_Types!$C$2:$C$2508=CONCATENATE('Room Details'!$B1417,"_",'Room Details'!$I1417)),_xlfn._xlws.FILTER($D$2:$D$2508,$C$2:$C$2508=(CONCATENATE('Establishment details'!$C$14,"_",'Room Details'!$I1417))))</f>
        <v>#VALUE!</v>
      </c>
      <c r="BBU2" s="173" t="e" cm="1" vm="1">
        <f t="array" ref="BBU2">IF('Room Details'!$B1418="OUT", _xlfn._xlws.FILTER(Room_Types!$D$2:$D$2508,Room_Types!$C$2:$C$2508=CONCATENATE('Room Details'!$B1418,"_",'Room Details'!$I1418)),_xlfn._xlws.FILTER($D$2:$D$2508,$C$2:$C$2508=(CONCATENATE('Establishment details'!$C$14,"_",'Room Details'!$I1418))))</f>
        <v>#VALUE!</v>
      </c>
      <c r="BBV2" s="173" t="e" cm="1" vm="1">
        <f t="array" ref="BBV2">IF('Room Details'!$B1419="OUT", _xlfn._xlws.FILTER(Room_Types!$D$2:$D$2508,Room_Types!$C$2:$C$2508=CONCATENATE('Room Details'!$B1419,"_",'Room Details'!$I1419)),_xlfn._xlws.FILTER($D$2:$D$2508,$C$2:$C$2508=(CONCATENATE('Establishment details'!$C$14,"_",'Room Details'!$I1419))))</f>
        <v>#VALUE!</v>
      </c>
      <c r="BBW2" s="173" t="e" cm="1" vm="1">
        <f t="array" ref="BBW2">IF('Room Details'!$B1420="OUT", _xlfn._xlws.FILTER(Room_Types!$D$2:$D$2508,Room_Types!$C$2:$C$2508=CONCATENATE('Room Details'!$B1420,"_",'Room Details'!$I1420)),_xlfn._xlws.FILTER($D$2:$D$2508,$C$2:$C$2508=(CONCATENATE('Establishment details'!$C$14,"_",'Room Details'!$I1420))))</f>
        <v>#VALUE!</v>
      </c>
      <c r="BBX2" s="173" t="e" cm="1" vm="1">
        <f t="array" ref="BBX2">IF('Room Details'!$B1421="OUT", _xlfn._xlws.FILTER(Room_Types!$D$2:$D$2508,Room_Types!$C$2:$C$2508=CONCATENATE('Room Details'!$B1421,"_",'Room Details'!$I1421)),_xlfn._xlws.FILTER($D$2:$D$2508,$C$2:$C$2508=(CONCATENATE('Establishment details'!$C$14,"_",'Room Details'!$I1421))))</f>
        <v>#VALUE!</v>
      </c>
      <c r="BBY2" s="173" t="e" cm="1" vm="1">
        <f t="array" ref="BBY2">IF('Room Details'!$B1422="OUT", _xlfn._xlws.FILTER(Room_Types!$D$2:$D$2508,Room_Types!$C$2:$C$2508=CONCATENATE('Room Details'!$B1422,"_",'Room Details'!$I1422)),_xlfn._xlws.FILTER($D$2:$D$2508,$C$2:$C$2508=(CONCATENATE('Establishment details'!$C$14,"_",'Room Details'!$I1422))))</f>
        <v>#VALUE!</v>
      </c>
      <c r="BBZ2" s="173" t="e" cm="1" vm="1">
        <f t="array" ref="BBZ2">IF('Room Details'!$B1423="OUT", _xlfn._xlws.FILTER(Room_Types!$D$2:$D$2508,Room_Types!$C$2:$C$2508=CONCATENATE('Room Details'!$B1423,"_",'Room Details'!$I1423)),_xlfn._xlws.FILTER($D$2:$D$2508,$C$2:$C$2508=(CONCATENATE('Establishment details'!$C$14,"_",'Room Details'!$I1423))))</f>
        <v>#VALUE!</v>
      </c>
      <c r="BCA2" s="173" t="e" cm="1" vm="1">
        <f t="array" ref="BCA2">IF('Room Details'!$B1424="OUT", _xlfn._xlws.FILTER(Room_Types!$D$2:$D$2508,Room_Types!$C$2:$C$2508=CONCATENATE('Room Details'!$B1424,"_",'Room Details'!$I1424)),_xlfn._xlws.FILTER($D$2:$D$2508,$C$2:$C$2508=(CONCATENATE('Establishment details'!$C$14,"_",'Room Details'!$I1424))))</f>
        <v>#VALUE!</v>
      </c>
      <c r="BCB2" s="173" t="e" cm="1" vm="1">
        <f t="array" ref="BCB2">IF('Room Details'!$B1425="OUT", _xlfn._xlws.FILTER(Room_Types!$D$2:$D$2508,Room_Types!$C$2:$C$2508=CONCATENATE('Room Details'!$B1425,"_",'Room Details'!$I1425)),_xlfn._xlws.FILTER($D$2:$D$2508,$C$2:$C$2508=(CONCATENATE('Establishment details'!$C$14,"_",'Room Details'!$I1425))))</f>
        <v>#VALUE!</v>
      </c>
      <c r="BCC2" s="173" t="e" cm="1" vm="1">
        <f t="array" ref="BCC2">IF('Room Details'!$B1426="OUT", _xlfn._xlws.FILTER(Room_Types!$D$2:$D$2508,Room_Types!$C$2:$C$2508=CONCATENATE('Room Details'!$B1426,"_",'Room Details'!$I1426)),_xlfn._xlws.FILTER($D$2:$D$2508,$C$2:$C$2508=(CONCATENATE('Establishment details'!$C$14,"_",'Room Details'!$I1426))))</f>
        <v>#VALUE!</v>
      </c>
      <c r="BCD2" s="173" t="e" cm="1" vm="1">
        <f t="array" ref="BCD2">IF('Room Details'!$B1427="OUT", _xlfn._xlws.FILTER(Room_Types!$D$2:$D$2508,Room_Types!$C$2:$C$2508=CONCATENATE('Room Details'!$B1427,"_",'Room Details'!$I1427)),_xlfn._xlws.FILTER($D$2:$D$2508,$C$2:$C$2508=(CONCATENATE('Establishment details'!$C$14,"_",'Room Details'!$I1427))))</f>
        <v>#VALUE!</v>
      </c>
      <c r="BCE2" s="173" t="e" cm="1" vm="1">
        <f t="array" ref="BCE2">IF('Room Details'!$B1428="OUT", _xlfn._xlws.FILTER(Room_Types!$D$2:$D$2508,Room_Types!$C$2:$C$2508=CONCATENATE('Room Details'!$B1428,"_",'Room Details'!$I1428)),_xlfn._xlws.FILTER($D$2:$D$2508,$C$2:$C$2508=(CONCATENATE('Establishment details'!$C$14,"_",'Room Details'!$I1428))))</f>
        <v>#VALUE!</v>
      </c>
      <c r="BCF2" s="173" t="e" cm="1" vm="1">
        <f t="array" ref="BCF2">IF('Room Details'!$B1429="OUT", _xlfn._xlws.FILTER(Room_Types!$D$2:$D$2508,Room_Types!$C$2:$C$2508=CONCATENATE('Room Details'!$B1429,"_",'Room Details'!$I1429)),_xlfn._xlws.FILTER($D$2:$D$2508,$C$2:$C$2508=(CONCATENATE('Establishment details'!$C$14,"_",'Room Details'!$I1429))))</f>
        <v>#VALUE!</v>
      </c>
      <c r="BCG2" s="173" t="e" cm="1" vm="1">
        <f t="array" ref="BCG2">IF('Room Details'!$B1430="OUT", _xlfn._xlws.FILTER(Room_Types!$D$2:$D$2508,Room_Types!$C$2:$C$2508=CONCATENATE('Room Details'!$B1430,"_",'Room Details'!$I1430)),_xlfn._xlws.FILTER($D$2:$D$2508,$C$2:$C$2508=(CONCATENATE('Establishment details'!$C$14,"_",'Room Details'!$I1430))))</f>
        <v>#VALUE!</v>
      </c>
      <c r="BCH2" s="173" t="e" cm="1" vm="1">
        <f t="array" ref="BCH2">IF('Room Details'!$B1431="OUT", _xlfn._xlws.FILTER(Room_Types!$D$2:$D$2508,Room_Types!$C$2:$C$2508=CONCATENATE('Room Details'!$B1431,"_",'Room Details'!$I1431)),_xlfn._xlws.FILTER($D$2:$D$2508,$C$2:$C$2508=(CONCATENATE('Establishment details'!$C$14,"_",'Room Details'!$I1431))))</f>
        <v>#VALUE!</v>
      </c>
      <c r="BCI2" s="173" t="e" cm="1" vm="1">
        <f t="array" ref="BCI2">IF('Room Details'!$B1432="OUT", _xlfn._xlws.FILTER(Room_Types!$D$2:$D$2508,Room_Types!$C$2:$C$2508=CONCATENATE('Room Details'!$B1432,"_",'Room Details'!$I1432)),_xlfn._xlws.FILTER($D$2:$D$2508,$C$2:$C$2508=(CONCATENATE('Establishment details'!$C$14,"_",'Room Details'!$I1432))))</f>
        <v>#VALUE!</v>
      </c>
      <c r="BCJ2" s="173" t="e" cm="1" vm="1">
        <f t="array" ref="BCJ2">IF('Room Details'!$B1433="OUT", _xlfn._xlws.FILTER(Room_Types!$D$2:$D$2508,Room_Types!$C$2:$C$2508=CONCATENATE('Room Details'!$B1433,"_",'Room Details'!$I1433)),_xlfn._xlws.FILTER($D$2:$D$2508,$C$2:$C$2508=(CONCATENATE('Establishment details'!$C$14,"_",'Room Details'!$I1433))))</f>
        <v>#VALUE!</v>
      </c>
      <c r="BCK2" s="173" t="e" cm="1" vm="1">
        <f t="array" ref="BCK2">IF('Room Details'!$B1434="OUT", _xlfn._xlws.FILTER(Room_Types!$D$2:$D$2508,Room_Types!$C$2:$C$2508=CONCATENATE('Room Details'!$B1434,"_",'Room Details'!$I1434)),_xlfn._xlws.FILTER($D$2:$D$2508,$C$2:$C$2508=(CONCATENATE('Establishment details'!$C$14,"_",'Room Details'!$I1434))))</f>
        <v>#VALUE!</v>
      </c>
      <c r="BCL2" s="173" t="e" cm="1" vm="1">
        <f t="array" ref="BCL2">IF('Room Details'!$B1435="OUT", _xlfn._xlws.FILTER(Room_Types!$D$2:$D$2508,Room_Types!$C$2:$C$2508=CONCATENATE('Room Details'!$B1435,"_",'Room Details'!$I1435)),_xlfn._xlws.FILTER($D$2:$D$2508,$C$2:$C$2508=(CONCATENATE('Establishment details'!$C$14,"_",'Room Details'!$I1435))))</f>
        <v>#VALUE!</v>
      </c>
      <c r="BCM2" s="173" t="e" cm="1" vm="1">
        <f t="array" ref="BCM2">IF('Room Details'!$B1436="OUT", _xlfn._xlws.FILTER(Room_Types!$D$2:$D$2508,Room_Types!$C$2:$C$2508=CONCATENATE('Room Details'!$B1436,"_",'Room Details'!$I1436)),_xlfn._xlws.FILTER($D$2:$D$2508,$C$2:$C$2508=(CONCATENATE('Establishment details'!$C$14,"_",'Room Details'!$I1436))))</f>
        <v>#VALUE!</v>
      </c>
      <c r="BCN2" s="173" t="e" cm="1" vm="1">
        <f t="array" ref="BCN2">IF('Room Details'!$B1437="OUT", _xlfn._xlws.FILTER(Room_Types!$D$2:$D$2508,Room_Types!$C$2:$C$2508=CONCATENATE('Room Details'!$B1437,"_",'Room Details'!$I1437)),_xlfn._xlws.FILTER($D$2:$D$2508,$C$2:$C$2508=(CONCATENATE('Establishment details'!$C$14,"_",'Room Details'!$I1437))))</f>
        <v>#VALUE!</v>
      </c>
      <c r="BCO2" s="173" t="e" cm="1" vm="1">
        <f t="array" ref="BCO2">IF('Room Details'!$B1438="OUT", _xlfn._xlws.FILTER(Room_Types!$D$2:$D$2508,Room_Types!$C$2:$C$2508=CONCATENATE('Room Details'!$B1438,"_",'Room Details'!$I1438)),_xlfn._xlws.FILTER($D$2:$D$2508,$C$2:$C$2508=(CONCATENATE('Establishment details'!$C$14,"_",'Room Details'!$I1438))))</f>
        <v>#VALUE!</v>
      </c>
      <c r="BCP2" s="173" t="e" cm="1" vm="1">
        <f t="array" ref="BCP2">IF('Room Details'!$B1439="OUT", _xlfn._xlws.FILTER(Room_Types!$D$2:$D$2508,Room_Types!$C$2:$C$2508=CONCATENATE('Room Details'!$B1439,"_",'Room Details'!$I1439)),_xlfn._xlws.FILTER($D$2:$D$2508,$C$2:$C$2508=(CONCATENATE('Establishment details'!$C$14,"_",'Room Details'!$I1439))))</f>
        <v>#VALUE!</v>
      </c>
      <c r="BCQ2" s="173" t="e" cm="1" vm="1">
        <f t="array" ref="BCQ2">IF('Room Details'!$B1440="OUT", _xlfn._xlws.FILTER(Room_Types!$D$2:$D$2508,Room_Types!$C$2:$C$2508=CONCATENATE('Room Details'!$B1440,"_",'Room Details'!$I1440)),_xlfn._xlws.FILTER($D$2:$D$2508,$C$2:$C$2508=(CONCATENATE('Establishment details'!$C$14,"_",'Room Details'!$I1440))))</f>
        <v>#VALUE!</v>
      </c>
      <c r="BCR2" s="173" t="e" cm="1" vm="1">
        <f t="array" ref="BCR2">IF('Room Details'!$B1441="OUT", _xlfn._xlws.FILTER(Room_Types!$D$2:$D$2508,Room_Types!$C$2:$C$2508=CONCATENATE('Room Details'!$B1441,"_",'Room Details'!$I1441)),_xlfn._xlws.FILTER($D$2:$D$2508,$C$2:$C$2508=(CONCATENATE('Establishment details'!$C$14,"_",'Room Details'!$I1441))))</f>
        <v>#VALUE!</v>
      </c>
      <c r="BCS2" s="173" t="e" cm="1" vm="1">
        <f t="array" ref="BCS2">IF('Room Details'!$B1442="OUT", _xlfn._xlws.FILTER(Room_Types!$D$2:$D$2508,Room_Types!$C$2:$C$2508=CONCATENATE('Room Details'!$B1442,"_",'Room Details'!$I1442)),_xlfn._xlws.FILTER($D$2:$D$2508,$C$2:$C$2508=(CONCATENATE('Establishment details'!$C$14,"_",'Room Details'!$I1442))))</f>
        <v>#VALUE!</v>
      </c>
      <c r="BCT2" s="173" t="e" cm="1" vm="1">
        <f t="array" ref="BCT2">IF('Room Details'!$B1443="OUT", _xlfn._xlws.FILTER(Room_Types!$D$2:$D$2508,Room_Types!$C$2:$C$2508=CONCATENATE('Room Details'!$B1443,"_",'Room Details'!$I1443)),_xlfn._xlws.FILTER($D$2:$D$2508,$C$2:$C$2508=(CONCATENATE('Establishment details'!$C$14,"_",'Room Details'!$I1443))))</f>
        <v>#VALUE!</v>
      </c>
      <c r="BCU2" s="173" t="e" cm="1" vm="1">
        <f t="array" ref="BCU2">IF('Room Details'!$B1444="OUT", _xlfn._xlws.FILTER(Room_Types!$D$2:$D$2508,Room_Types!$C$2:$C$2508=CONCATENATE('Room Details'!$B1444,"_",'Room Details'!$I1444)),_xlfn._xlws.FILTER($D$2:$D$2508,$C$2:$C$2508=(CONCATENATE('Establishment details'!$C$14,"_",'Room Details'!$I1444))))</f>
        <v>#VALUE!</v>
      </c>
      <c r="BCV2" s="173" t="e" cm="1" vm="1">
        <f t="array" ref="BCV2">IF('Room Details'!$B1445="OUT", _xlfn._xlws.FILTER(Room_Types!$D$2:$D$2508,Room_Types!$C$2:$C$2508=CONCATENATE('Room Details'!$B1445,"_",'Room Details'!$I1445)),_xlfn._xlws.FILTER($D$2:$D$2508,$C$2:$C$2508=(CONCATENATE('Establishment details'!$C$14,"_",'Room Details'!$I1445))))</f>
        <v>#VALUE!</v>
      </c>
      <c r="BCW2" s="173" t="e" cm="1" vm="1">
        <f t="array" ref="BCW2">IF('Room Details'!$B1446="OUT", _xlfn._xlws.FILTER(Room_Types!$D$2:$D$2508,Room_Types!$C$2:$C$2508=CONCATENATE('Room Details'!$B1446,"_",'Room Details'!$I1446)),_xlfn._xlws.FILTER($D$2:$D$2508,$C$2:$C$2508=(CONCATENATE('Establishment details'!$C$14,"_",'Room Details'!$I1446))))</f>
        <v>#VALUE!</v>
      </c>
      <c r="BCX2" s="173" t="e" cm="1" vm="1">
        <f t="array" ref="BCX2">IF('Room Details'!$B1447="OUT", _xlfn._xlws.FILTER(Room_Types!$D$2:$D$2508,Room_Types!$C$2:$C$2508=CONCATENATE('Room Details'!$B1447,"_",'Room Details'!$I1447)),_xlfn._xlws.FILTER($D$2:$D$2508,$C$2:$C$2508=(CONCATENATE('Establishment details'!$C$14,"_",'Room Details'!$I1447))))</f>
        <v>#VALUE!</v>
      </c>
      <c r="BCY2" s="173" t="e" cm="1" vm="1">
        <f t="array" ref="BCY2">IF('Room Details'!$B1448="OUT", _xlfn._xlws.FILTER(Room_Types!$D$2:$D$2508,Room_Types!$C$2:$C$2508=CONCATENATE('Room Details'!$B1448,"_",'Room Details'!$I1448)),_xlfn._xlws.FILTER($D$2:$D$2508,$C$2:$C$2508=(CONCATENATE('Establishment details'!$C$14,"_",'Room Details'!$I1448))))</f>
        <v>#VALUE!</v>
      </c>
      <c r="BCZ2" s="173" t="e" cm="1" vm="1">
        <f t="array" ref="BCZ2">IF('Room Details'!$B1449="OUT", _xlfn._xlws.FILTER(Room_Types!$D$2:$D$2508,Room_Types!$C$2:$C$2508=CONCATENATE('Room Details'!$B1449,"_",'Room Details'!$I1449)),_xlfn._xlws.FILTER($D$2:$D$2508,$C$2:$C$2508=(CONCATENATE('Establishment details'!$C$14,"_",'Room Details'!$I1449))))</f>
        <v>#VALUE!</v>
      </c>
      <c r="BDA2" s="173" t="e" cm="1" vm="1">
        <f t="array" ref="BDA2">IF('Room Details'!$B1450="OUT", _xlfn._xlws.FILTER(Room_Types!$D$2:$D$2508,Room_Types!$C$2:$C$2508=CONCATENATE('Room Details'!$B1450,"_",'Room Details'!$I1450)),_xlfn._xlws.FILTER($D$2:$D$2508,$C$2:$C$2508=(CONCATENATE('Establishment details'!$C$14,"_",'Room Details'!$I1450))))</f>
        <v>#VALUE!</v>
      </c>
      <c r="BDB2" s="173" t="e" cm="1" vm="1">
        <f t="array" ref="BDB2">IF('Room Details'!$B1451="OUT", _xlfn._xlws.FILTER(Room_Types!$D$2:$D$2508,Room_Types!$C$2:$C$2508=CONCATENATE('Room Details'!$B1451,"_",'Room Details'!$I1451)),_xlfn._xlws.FILTER($D$2:$D$2508,$C$2:$C$2508=(CONCATENATE('Establishment details'!$C$14,"_",'Room Details'!$I1451))))</f>
        <v>#VALUE!</v>
      </c>
      <c r="BDC2" s="173" t="e" cm="1" vm="1">
        <f t="array" ref="BDC2">IF('Room Details'!$B1452="OUT", _xlfn._xlws.FILTER(Room_Types!$D$2:$D$2508,Room_Types!$C$2:$C$2508=CONCATENATE('Room Details'!$B1452,"_",'Room Details'!$I1452)),_xlfn._xlws.FILTER($D$2:$D$2508,$C$2:$C$2508=(CONCATENATE('Establishment details'!$C$14,"_",'Room Details'!$I1452))))</f>
        <v>#VALUE!</v>
      </c>
      <c r="BDD2" s="173" t="e" cm="1" vm="1">
        <f t="array" ref="BDD2">IF('Room Details'!$B1453="OUT", _xlfn._xlws.FILTER(Room_Types!$D$2:$D$2508,Room_Types!$C$2:$C$2508=CONCATENATE('Room Details'!$B1453,"_",'Room Details'!$I1453)),_xlfn._xlws.FILTER($D$2:$D$2508,$C$2:$C$2508=(CONCATENATE('Establishment details'!$C$14,"_",'Room Details'!$I1453))))</f>
        <v>#VALUE!</v>
      </c>
      <c r="BDE2" s="173" t="e" cm="1" vm="1">
        <f t="array" ref="BDE2">IF('Room Details'!$B1454="OUT", _xlfn._xlws.FILTER(Room_Types!$D$2:$D$2508,Room_Types!$C$2:$C$2508=CONCATENATE('Room Details'!$B1454,"_",'Room Details'!$I1454)),_xlfn._xlws.FILTER($D$2:$D$2508,$C$2:$C$2508=(CONCATENATE('Establishment details'!$C$14,"_",'Room Details'!$I1454))))</f>
        <v>#VALUE!</v>
      </c>
      <c r="BDF2" s="173" t="e" cm="1" vm="1">
        <f t="array" ref="BDF2">IF('Room Details'!$B1455="OUT", _xlfn._xlws.FILTER(Room_Types!$D$2:$D$2508,Room_Types!$C$2:$C$2508=CONCATENATE('Room Details'!$B1455,"_",'Room Details'!$I1455)),_xlfn._xlws.FILTER($D$2:$D$2508,$C$2:$C$2508=(CONCATENATE('Establishment details'!$C$14,"_",'Room Details'!$I1455))))</f>
        <v>#VALUE!</v>
      </c>
      <c r="BDG2" s="173" t="e" cm="1" vm="1">
        <f t="array" ref="BDG2">IF('Room Details'!$B1456="OUT", _xlfn._xlws.FILTER(Room_Types!$D$2:$D$2508,Room_Types!$C$2:$C$2508=CONCATENATE('Room Details'!$B1456,"_",'Room Details'!$I1456)),_xlfn._xlws.FILTER($D$2:$D$2508,$C$2:$C$2508=(CONCATENATE('Establishment details'!$C$14,"_",'Room Details'!$I1456))))</f>
        <v>#VALUE!</v>
      </c>
      <c r="BDH2" s="173" t="e" cm="1" vm="1">
        <f t="array" ref="BDH2">IF('Room Details'!$B1457="OUT", _xlfn._xlws.FILTER(Room_Types!$D$2:$D$2508,Room_Types!$C$2:$C$2508=CONCATENATE('Room Details'!$B1457,"_",'Room Details'!$I1457)),_xlfn._xlws.FILTER($D$2:$D$2508,$C$2:$C$2508=(CONCATENATE('Establishment details'!$C$14,"_",'Room Details'!$I1457))))</f>
        <v>#VALUE!</v>
      </c>
      <c r="BDI2" s="173" t="e" cm="1" vm="1">
        <f t="array" ref="BDI2">IF('Room Details'!$B1458="OUT", _xlfn._xlws.FILTER(Room_Types!$D$2:$D$2508,Room_Types!$C$2:$C$2508=CONCATENATE('Room Details'!$B1458,"_",'Room Details'!$I1458)),_xlfn._xlws.FILTER($D$2:$D$2508,$C$2:$C$2508=(CONCATENATE('Establishment details'!$C$14,"_",'Room Details'!$I1458))))</f>
        <v>#VALUE!</v>
      </c>
      <c r="BDJ2" s="173" t="e" cm="1" vm="1">
        <f t="array" ref="BDJ2">IF('Room Details'!$B1459="OUT", _xlfn._xlws.FILTER(Room_Types!$D$2:$D$2508,Room_Types!$C$2:$C$2508=CONCATENATE('Room Details'!$B1459,"_",'Room Details'!$I1459)),_xlfn._xlws.FILTER($D$2:$D$2508,$C$2:$C$2508=(CONCATENATE('Establishment details'!$C$14,"_",'Room Details'!$I1459))))</f>
        <v>#VALUE!</v>
      </c>
      <c r="BDK2" s="173" t="e" cm="1" vm="1">
        <f t="array" ref="BDK2">IF('Room Details'!$B1460="OUT", _xlfn._xlws.FILTER(Room_Types!$D$2:$D$2508,Room_Types!$C$2:$C$2508=CONCATENATE('Room Details'!$B1460,"_",'Room Details'!$I1460)),_xlfn._xlws.FILTER($D$2:$D$2508,$C$2:$C$2508=(CONCATENATE('Establishment details'!$C$14,"_",'Room Details'!$I1460))))</f>
        <v>#VALUE!</v>
      </c>
      <c r="BDL2" s="173" t="e" cm="1" vm="1">
        <f t="array" ref="BDL2">IF('Room Details'!$B1461="OUT", _xlfn._xlws.FILTER(Room_Types!$D$2:$D$2508,Room_Types!$C$2:$C$2508=CONCATENATE('Room Details'!$B1461,"_",'Room Details'!$I1461)),_xlfn._xlws.FILTER($D$2:$D$2508,$C$2:$C$2508=(CONCATENATE('Establishment details'!$C$14,"_",'Room Details'!$I1461))))</f>
        <v>#VALUE!</v>
      </c>
      <c r="BDM2" s="173" t="e" cm="1" vm="1">
        <f t="array" ref="BDM2">IF('Room Details'!$B1462="OUT", _xlfn._xlws.FILTER(Room_Types!$D$2:$D$2508,Room_Types!$C$2:$C$2508=CONCATENATE('Room Details'!$B1462,"_",'Room Details'!$I1462)),_xlfn._xlws.FILTER($D$2:$D$2508,$C$2:$C$2508=(CONCATENATE('Establishment details'!$C$14,"_",'Room Details'!$I1462))))</f>
        <v>#VALUE!</v>
      </c>
      <c r="BDN2" s="173" t="e" cm="1" vm="1">
        <f t="array" ref="BDN2">IF('Room Details'!$B1463="OUT", _xlfn._xlws.FILTER(Room_Types!$D$2:$D$2508,Room_Types!$C$2:$C$2508=CONCATENATE('Room Details'!$B1463,"_",'Room Details'!$I1463)),_xlfn._xlws.FILTER($D$2:$D$2508,$C$2:$C$2508=(CONCATENATE('Establishment details'!$C$14,"_",'Room Details'!$I1463))))</f>
        <v>#VALUE!</v>
      </c>
      <c r="BDO2" s="173" t="e" cm="1" vm="1">
        <f t="array" ref="BDO2">IF('Room Details'!$B1464="OUT", _xlfn._xlws.FILTER(Room_Types!$D$2:$D$2508,Room_Types!$C$2:$C$2508=CONCATENATE('Room Details'!$B1464,"_",'Room Details'!$I1464)),_xlfn._xlws.FILTER($D$2:$D$2508,$C$2:$C$2508=(CONCATENATE('Establishment details'!$C$14,"_",'Room Details'!$I1464))))</f>
        <v>#VALUE!</v>
      </c>
      <c r="BDP2" s="173" t="e" cm="1" vm="1">
        <f t="array" ref="BDP2">IF('Room Details'!$B1465="OUT", _xlfn._xlws.FILTER(Room_Types!$D$2:$D$2508,Room_Types!$C$2:$C$2508=CONCATENATE('Room Details'!$B1465,"_",'Room Details'!$I1465)),_xlfn._xlws.FILTER($D$2:$D$2508,$C$2:$C$2508=(CONCATENATE('Establishment details'!$C$14,"_",'Room Details'!$I1465))))</f>
        <v>#VALUE!</v>
      </c>
      <c r="BDQ2" s="173" t="e" cm="1" vm="1">
        <f t="array" ref="BDQ2">IF('Room Details'!$B1466="OUT", _xlfn._xlws.FILTER(Room_Types!$D$2:$D$2508,Room_Types!$C$2:$C$2508=CONCATENATE('Room Details'!$B1466,"_",'Room Details'!$I1466)),_xlfn._xlws.FILTER($D$2:$D$2508,$C$2:$C$2508=(CONCATENATE('Establishment details'!$C$14,"_",'Room Details'!$I1466))))</f>
        <v>#VALUE!</v>
      </c>
      <c r="BDR2" s="173" t="e" cm="1" vm="1">
        <f t="array" ref="BDR2">IF('Room Details'!$B1467="OUT", _xlfn._xlws.FILTER(Room_Types!$D$2:$D$2508,Room_Types!$C$2:$C$2508=CONCATENATE('Room Details'!$B1467,"_",'Room Details'!$I1467)),_xlfn._xlws.FILTER($D$2:$D$2508,$C$2:$C$2508=(CONCATENATE('Establishment details'!$C$14,"_",'Room Details'!$I1467))))</f>
        <v>#VALUE!</v>
      </c>
      <c r="BDS2" s="173" t="e" cm="1" vm="1">
        <f t="array" ref="BDS2">IF('Room Details'!$B1468="OUT", _xlfn._xlws.FILTER(Room_Types!$D$2:$D$2508,Room_Types!$C$2:$C$2508=CONCATENATE('Room Details'!$B1468,"_",'Room Details'!$I1468)),_xlfn._xlws.FILTER($D$2:$D$2508,$C$2:$C$2508=(CONCATENATE('Establishment details'!$C$14,"_",'Room Details'!$I1468))))</f>
        <v>#VALUE!</v>
      </c>
      <c r="BDT2" s="173" t="e" cm="1" vm="1">
        <f t="array" ref="BDT2">IF('Room Details'!$B1469="OUT", _xlfn._xlws.FILTER(Room_Types!$D$2:$D$2508,Room_Types!$C$2:$C$2508=CONCATENATE('Room Details'!$B1469,"_",'Room Details'!$I1469)),_xlfn._xlws.FILTER($D$2:$D$2508,$C$2:$C$2508=(CONCATENATE('Establishment details'!$C$14,"_",'Room Details'!$I1469))))</f>
        <v>#VALUE!</v>
      </c>
      <c r="BDU2" s="173" t="e" cm="1" vm="1">
        <f t="array" ref="BDU2">IF('Room Details'!$B1470="OUT", _xlfn._xlws.FILTER(Room_Types!$D$2:$D$2508,Room_Types!$C$2:$C$2508=CONCATENATE('Room Details'!$B1470,"_",'Room Details'!$I1470)),_xlfn._xlws.FILTER($D$2:$D$2508,$C$2:$C$2508=(CONCATENATE('Establishment details'!$C$14,"_",'Room Details'!$I1470))))</f>
        <v>#VALUE!</v>
      </c>
      <c r="BDV2" s="173" t="e" cm="1" vm="1">
        <f t="array" ref="BDV2">IF('Room Details'!$B1471="OUT", _xlfn._xlws.FILTER(Room_Types!$D$2:$D$2508,Room_Types!$C$2:$C$2508=CONCATENATE('Room Details'!$B1471,"_",'Room Details'!$I1471)),_xlfn._xlws.FILTER($D$2:$D$2508,$C$2:$C$2508=(CONCATENATE('Establishment details'!$C$14,"_",'Room Details'!$I1471))))</f>
        <v>#VALUE!</v>
      </c>
      <c r="BDW2" s="173" t="e" cm="1" vm="1">
        <f t="array" ref="BDW2">IF('Room Details'!$B1472="OUT", _xlfn._xlws.FILTER(Room_Types!$D$2:$D$2508,Room_Types!$C$2:$C$2508=CONCATENATE('Room Details'!$B1472,"_",'Room Details'!$I1472)),_xlfn._xlws.FILTER($D$2:$D$2508,$C$2:$C$2508=(CONCATENATE('Establishment details'!$C$14,"_",'Room Details'!$I1472))))</f>
        <v>#VALUE!</v>
      </c>
      <c r="BDX2" s="173" t="e" cm="1" vm="1">
        <f t="array" ref="BDX2">IF('Room Details'!$B1473="OUT", _xlfn._xlws.FILTER(Room_Types!$D$2:$D$2508,Room_Types!$C$2:$C$2508=CONCATENATE('Room Details'!$B1473,"_",'Room Details'!$I1473)),_xlfn._xlws.FILTER($D$2:$D$2508,$C$2:$C$2508=(CONCATENATE('Establishment details'!$C$14,"_",'Room Details'!$I1473))))</f>
        <v>#VALUE!</v>
      </c>
      <c r="BDY2" s="173" t="e" cm="1" vm="1">
        <f t="array" ref="BDY2">IF('Room Details'!$B1474="OUT", _xlfn._xlws.FILTER(Room_Types!$D$2:$D$2508,Room_Types!$C$2:$C$2508=CONCATENATE('Room Details'!$B1474,"_",'Room Details'!$I1474)),_xlfn._xlws.FILTER($D$2:$D$2508,$C$2:$C$2508=(CONCATENATE('Establishment details'!$C$14,"_",'Room Details'!$I1474))))</f>
        <v>#VALUE!</v>
      </c>
      <c r="BDZ2" s="173" t="e" cm="1" vm="1">
        <f t="array" ref="BDZ2">IF('Room Details'!$B1475="OUT", _xlfn._xlws.FILTER(Room_Types!$D$2:$D$2508,Room_Types!$C$2:$C$2508=CONCATENATE('Room Details'!$B1475,"_",'Room Details'!$I1475)),_xlfn._xlws.FILTER($D$2:$D$2508,$C$2:$C$2508=(CONCATENATE('Establishment details'!$C$14,"_",'Room Details'!$I1475))))</f>
        <v>#VALUE!</v>
      </c>
      <c r="BEA2" s="173" t="e" cm="1" vm="1">
        <f t="array" ref="BEA2">IF('Room Details'!$B1476="OUT", _xlfn._xlws.FILTER(Room_Types!$D$2:$D$2508,Room_Types!$C$2:$C$2508=CONCATENATE('Room Details'!$B1476,"_",'Room Details'!$I1476)),_xlfn._xlws.FILTER($D$2:$D$2508,$C$2:$C$2508=(CONCATENATE('Establishment details'!$C$14,"_",'Room Details'!$I1476))))</f>
        <v>#VALUE!</v>
      </c>
      <c r="BEB2" s="173" t="e" cm="1" vm="1">
        <f t="array" ref="BEB2">IF('Room Details'!$B1477="OUT", _xlfn._xlws.FILTER(Room_Types!$D$2:$D$2508,Room_Types!$C$2:$C$2508=CONCATENATE('Room Details'!$B1477,"_",'Room Details'!$I1477)),_xlfn._xlws.FILTER($D$2:$D$2508,$C$2:$C$2508=(CONCATENATE('Establishment details'!$C$14,"_",'Room Details'!$I1477))))</f>
        <v>#VALUE!</v>
      </c>
      <c r="BEC2" s="173" t="e" cm="1" vm="1">
        <f t="array" ref="BEC2">IF('Room Details'!$B1478="OUT", _xlfn._xlws.FILTER(Room_Types!$D$2:$D$2508,Room_Types!$C$2:$C$2508=CONCATENATE('Room Details'!$B1478,"_",'Room Details'!$I1478)),_xlfn._xlws.FILTER($D$2:$D$2508,$C$2:$C$2508=(CONCATENATE('Establishment details'!$C$14,"_",'Room Details'!$I1478))))</f>
        <v>#VALUE!</v>
      </c>
      <c r="BED2" s="173" t="e" cm="1" vm="1">
        <f t="array" ref="BED2">IF('Room Details'!$B1479="OUT", _xlfn._xlws.FILTER(Room_Types!$D$2:$D$2508,Room_Types!$C$2:$C$2508=CONCATENATE('Room Details'!$B1479,"_",'Room Details'!$I1479)),_xlfn._xlws.FILTER($D$2:$D$2508,$C$2:$C$2508=(CONCATENATE('Establishment details'!$C$14,"_",'Room Details'!$I1479))))</f>
        <v>#VALUE!</v>
      </c>
      <c r="BEE2" s="173" t="e" cm="1" vm="1">
        <f t="array" ref="BEE2">IF('Room Details'!$B1480="OUT", _xlfn._xlws.FILTER(Room_Types!$D$2:$D$2508,Room_Types!$C$2:$C$2508=CONCATENATE('Room Details'!$B1480,"_",'Room Details'!$I1480)),_xlfn._xlws.FILTER($D$2:$D$2508,$C$2:$C$2508=(CONCATENATE('Establishment details'!$C$14,"_",'Room Details'!$I1480))))</f>
        <v>#VALUE!</v>
      </c>
      <c r="BEF2" s="173" t="e" cm="1" vm="1">
        <f t="array" ref="BEF2">IF('Room Details'!$B1481="OUT", _xlfn._xlws.FILTER(Room_Types!$D$2:$D$2508,Room_Types!$C$2:$C$2508=CONCATENATE('Room Details'!$B1481,"_",'Room Details'!$I1481)),_xlfn._xlws.FILTER($D$2:$D$2508,$C$2:$C$2508=(CONCATENATE('Establishment details'!$C$14,"_",'Room Details'!$I1481))))</f>
        <v>#VALUE!</v>
      </c>
      <c r="BEG2" s="173" t="e" cm="1" vm="1">
        <f t="array" ref="BEG2">IF('Room Details'!$B1482="OUT", _xlfn._xlws.FILTER(Room_Types!$D$2:$D$2508,Room_Types!$C$2:$C$2508=CONCATENATE('Room Details'!$B1482,"_",'Room Details'!$I1482)),_xlfn._xlws.FILTER($D$2:$D$2508,$C$2:$C$2508=(CONCATENATE('Establishment details'!$C$14,"_",'Room Details'!$I1482))))</f>
        <v>#VALUE!</v>
      </c>
      <c r="BEH2" s="173" t="e" cm="1" vm="1">
        <f t="array" ref="BEH2">IF('Room Details'!$B1483="OUT", _xlfn._xlws.FILTER(Room_Types!$D$2:$D$2508,Room_Types!$C$2:$C$2508=CONCATENATE('Room Details'!$B1483,"_",'Room Details'!$I1483)),_xlfn._xlws.FILTER($D$2:$D$2508,$C$2:$C$2508=(CONCATENATE('Establishment details'!$C$14,"_",'Room Details'!$I1483))))</f>
        <v>#VALUE!</v>
      </c>
      <c r="BEI2" s="173" t="e" cm="1" vm="1">
        <f t="array" ref="BEI2">IF('Room Details'!$B1484="OUT", _xlfn._xlws.FILTER(Room_Types!$D$2:$D$2508,Room_Types!$C$2:$C$2508=CONCATENATE('Room Details'!$B1484,"_",'Room Details'!$I1484)),_xlfn._xlws.FILTER($D$2:$D$2508,$C$2:$C$2508=(CONCATENATE('Establishment details'!$C$14,"_",'Room Details'!$I1484))))</f>
        <v>#VALUE!</v>
      </c>
      <c r="BEJ2" s="173" t="e" cm="1" vm="1">
        <f t="array" ref="BEJ2">IF('Room Details'!$B1485="OUT", _xlfn._xlws.FILTER(Room_Types!$D$2:$D$2508,Room_Types!$C$2:$C$2508=CONCATENATE('Room Details'!$B1485,"_",'Room Details'!$I1485)),_xlfn._xlws.FILTER($D$2:$D$2508,$C$2:$C$2508=(CONCATENATE('Establishment details'!$C$14,"_",'Room Details'!$I1485))))</f>
        <v>#VALUE!</v>
      </c>
      <c r="BEK2" s="173" t="e" cm="1" vm="1">
        <f t="array" ref="BEK2">IF('Room Details'!$B1486="OUT", _xlfn._xlws.FILTER(Room_Types!$D$2:$D$2508,Room_Types!$C$2:$C$2508=CONCATENATE('Room Details'!$B1486,"_",'Room Details'!$I1486)),_xlfn._xlws.FILTER($D$2:$D$2508,$C$2:$C$2508=(CONCATENATE('Establishment details'!$C$14,"_",'Room Details'!$I1486))))</f>
        <v>#VALUE!</v>
      </c>
      <c r="BEL2" s="173" t="e" cm="1" vm="1">
        <f t="array" ref="BEL2">IF('Room Details'!$B1487="OUT", _xlfn._xlws.FILTER(Room_Types!$D$2:$D$2508,Room_Types!$C$2:$C$2508=CONCATENATE('Room Details'!$B1487,"_",'Room Details'!$I1487)),_xlfn._xlws.FILTER($D$2:$D$2508,$C$2:$C$2508=(CONCATENATE('Establishment details'!$C$14,"_",'Room Details'!$I1487))))</f>
        <v>#VALUE!</v>
      </c>
      <c r="BEM2" s="173" t="e" cm="1" vm="1">
        <f t="array" ref="BEM2">IF('Room Details'!$B1488="OUT", _xlfn._xlws.FILTER(Room_Types!$D$2:$D$2508,Room_Types!$C$2:$C$2508=CONCATENATE('Room Details'!$B1488,"_",'Room Details'!$I1488)),_xlfn._xlws.FILTER($D$2:$D$2508,$C$2:$C$2508=(CONCATENATE('Establishment details'!$C$14,"_",'Room Details'!$I1488))))</f>
        <v>#VALUE!</v>
      </c>
      <c r="BEN2" s="173" t="e" cm="1" vm="1">
        <f t="array" ref="BEN2">IF('Room Details'!$B1489="OUT", _xlfn._xlws.FILTER(Room_Types!$D$2:$D$2508,Room_Types!$C$2:$C$2508=CONCATENATE('Room Details'!$B1489,"_",'Room Details'!$I1489)),_xlfn._xlws.FILTER($D$2:$D$2508,$C$2:$C$2508=(CONCATENATE('Establishment details'!$C$14,"_",'Room Details'!$I1489))))</f>
        <v>#VALUE!</v>
      </c>
      <c r="BEO2" s="173" t="e" cm="1" vm="1">
        <f t="array" ref="BEO2">IF('Room Details'!$B1490="OUT", _xlfn._xlws.FILTER(Room_Types!$D$2:$D$2508,Room_Types!$C$2:$C$2508=CONCATENATE('Room Details'!$B1490,"_",'Room Details'!$I1490)),_xlfn._xlws.FILTER($D$2:$D$2508,$C$2:$C$2508=(CONCATENATE('Establishment details'!$C$14,"_",'Room Details'!$I1490))))</f>
        <v>#VALUE!</v>
      </c>
      <c r="BEP2" s="173" t="e" cm="1" vm="1">
        <f t="array" ref="BEP2">IF('Room Details'!$B1491="OUT", _xlfn._xlws.FILTER(Room_Types!$D$2:$D$2508,Room_Types!$C$2:$C$2508=CONCATENATE('Room Details'!$B1491,"_",'Room Details'!$I1491)),_xlfn._xlws.FILTER($D$2:$D$2508,$C$2:$C$2508=(CONCATENATE('Establishment details'!$C$14,"_",'Room Details'!$I1491))))</f>
        <v>#VALUE!</v>
      </c>
      <c r="BEQ2" s="173" t="e" cm="1" vm="1">
        <f t="array" ref="BEQ2">IF('Room Details'!$B1492="OUT", _xlfn._xlws.FILTER(Room_Types!$D$2:$D$2508,Room_Types!$C$2:$C$2508=CONCATENATE('Room Details'!$B1492,"_",'Room Details'!$I1492)),_xlfn._xlws.FILTER($D$2:$D$2508,$C$2:$C$2508=(CONCATENATE('Establishment details'!$C$14,"_",'Room Details'!$I1492))))</f>
        <v>#VALUE!</v>
      </c>
      <c r="BER2" s="173" t="e" cm="1" vm="1">
        <f t="array" ref="BER2">IF('Room Details'!$B1493="OUT", _xlfn._xlws.FILTER(Room_Types!$D$2:$D$2508,Room_Types!$C$2:$C$2508=CONCATENATE('Room Details'!$B1493,"_",'Room Details'!$I1493)),_xlfn._xlws.FILTER($D$2:$D$2508,$C$2:$C$2508=(CONCATENATE('Establishment details'!$C$14,"_",'Room Details'!$I1493))))</f>
        <v>#VALUE!</v>
      </c>
      <c r="BES2" s="173" t="e" cm="1" vm="1">
        <f t="array" ref="BES2">IF('Room Details'!$B1494="OUT", _xlfn._xlws.FILTER(Room_Types!$D$2:$D$2508,Room_Types!$C$2:$C$2508=CONCATENATE('Room Details'!$B1494,"_",'Room Details'!$I1494)),_xlfn._xlws.FILTER($D$2:$D$2508,$C$2:$C$2508=(CONCATENATE('Establishment details'!$C$14,"_",'Room Details'!$I1494))))</f>
        <v>#VALUE!</v>
      </c>
      <c r="BET2" s="173" t="e" cm="1" vm="1">
        <f t="array" ref="BET2">IF('Room Details'!$B1495="OUT", _xlfn._xlws.FILTER(Room_Types!$D$2:$D$2508,Room_Types!$C$2:$C$2508=CONCATENATE('Room Details'!$B1495,"_",'Room Details'!$I1495)),_xlfn._xlws.FILTER($D$2:$D$2508,$C$2:$C$2508=(CONCATENATE('Establishment details'!$C$14,"_",'Room Details'!$I1495))))</f>
        <v>#VALUE!</v>
      </c>
      <c r="BEU2" s="173" t="e" cm="1" vm="1">
        <f t="array" ref="BEU2">IF('Room Details'!$B1496="OUT", _xlfn._xlws.FILTER(Room_Types!$D$2:$D$2508,Room_Types!$C$2:$C$2508=CONCATENATE('Room Details'!$B1496,"_",'Room Details'!$I1496)),_xlfn._xlws.FILTER($D$2:$D$2508,$C$2:$C$2508=(CONCATENATE('Establishment details'!$C$14,"_",'Room Details'!$I1496))))</f>
        <v>#VALUE!</v>
      </c>
      <c r="BEV2" s="173" t="e" cm="1" vm="1">
        <f t="array" ref="BEV2">IF('Room Details'!$B1497="OUT", _xlfn._xlws.FILTER(Room_Types!$D$2:$D$2508,Room_Types!$C$2:$C$2508=CONCATENATE('Room Details'!$B1497,"_",'Room Details'!$I1497)),_xlfn._xlws.FILTER($D$2:$D$2508,$C$2:$C$2508=(CONCATENATE('Establishment details'!$C$14,"_",'Room Details'!$I1497))))</f>
        <v>#VALUE!</v>
      </c>
      <c r="BEW2" s="173" t="e" cm="1" vm="1">
        <f t="array" ref="BEW2">IF('Room Details'!$B1498="OUT", _xlfn._xlws.FILTER(Room_Types!$D$2:$D$2508,Room_Types!$C$2:$C$2508=CONCATENATE('Room Details'!$B1498,"_",'Room Details'!$I1498)),_xlfn._xlws.FILTER($D$2:$D$2508,$C$2:$C$2508=(CONCATENATE('Establishment details'!$C$14,"_",'Room Details'!$I1498))))</f>
        <v>#VALUE!</v>
      </c>
      <c r="BEX2" s="173" t="e" cm="1" vm="1">
        <f t="array" ref="BEX2">IF('Room Details'!$B1499="OUT", _xlfn._xlws.FILTER(Room_Types!$D$2:$D$2508,Room_Types!$C$2:$C$2508=CONCATENATE('Room Details'!$B1499,"_",'Room Details'!$I1499)),_xlfn._xlws.FILTER($D$2:$D$2508,$C$2:$C$2508=(CONCATENATE('Establishment details'!$C$14,"_",'Room Details'!$I1499))))</f>
        <v>#VALUE!</v>
      </c>
      <c r="BEY2" s="173" t="e" cm="1" vm="1">
        <f t="array" ref="BEY2">IF('Room Details'!$B1500="OUT", _xlfn._xlws.FILTER(Room_Types!$D$2:$D$2508,Room_Types!$C$2:$C$2508=CONCATENATE('Room Details'!$B1500,"_",'Room Details'!$I1500)),_xlfn._xlws.FILTER($D$2:$D$2508,$C$2:$C$2508=(CONCATENATE('Establishment details'!$C$14,"_",'Room Details'!$I1500))))</f>
        <v>#VALUE!</v>
      </c>
      <c r="BEZ2" s="173" t="e" cm="1" vm="1">
        <f t="array" ref="BEZ2">IF('Room Details'!$B1501="OUT", _xlfn._xlws.FILTER(Room_Types!$D$2:$D$2508,Room_Types!$C$2:$C$2508=CONCATENATE('Room Details'!$B1501,"_",'Room Details'!$I1501)),_xlfn._xlws.FILTER($D$2:$D$2508,$C$2:$C$2508=(CONCATENATE('Establishment details'!$C$14,"_",'Room Details'!$I1501))))</f>
        <v>#VALUE!</v>
      </c>
      <c r="BFA2" s="173" t="e" cm="1" vm="1">
        <f t="array" ref="BFA2">IF('Room Details'!$B1502="OUT", _xlfn._xlws.FILTER(Room_Types!$D$2:$D$2508,Room_Types!$C$2:$C$2508=CONCATENATE('Room Details'!$B1502,"_",'Room Details'!$I1502)),_xlfn._xlws.FILTER($D$2:$D$2508,$C$2:$C$2508=(CONCATENATE('Establishment details'!$C$14,"_",'Room Details'!$I1502))))</f>
        <v>#VALUE!</v>
      </c>
      <c r="BFB2" s="173" t="e" cm="1" vm="1">
        <f t="array" ref="BFB2">IF('Room Details'!$B1503="OUT", _xlfn._xlws.FILTER(Room_Types!$D$2:$D$2508,Room_Types!$C$2:$C$2508=CONCATENATE('Room Details'!$B1503,"_",'Room Details'!$I1503)),_xlfn._xlws.FILTER($D$2:$D$2508,$C$2:$C$2508=(CONCATENATE('Establishment details'!$C$14,"_",'Room Details'!$I1503))))</f>
        <v>#VALUE!</v>
      </c>
      <c r="BFC2" s="173" t="e" cm="1" vm="1">
        <f t="array" ref="BFC2">IF('Room Details'!$B1504="OUT", _xlfn._xlws.FILTER(Room_Types!$D$2:$D$2508,Room_Types!$C$2:$C$2508=CONCATENATE('Room Details'!$B1504,"_",'Room Details'!$I1504)),_xlfn._xlws.FILTER($D$2:$D$2508,$C$2:$C$2508=(CONCATENATE('Establishment details'!$C$14,"_",'Room Details'!$I1504))))</f>
        <v>#VALUE!</v>
      </c>
      <c r="BFD2" s="173" t="e" cm="1" vm="1">
        <f t="array" ref="BFD2">IF('Room Details'!$B1505="OUT", _xlfn._xlws.FILTER(Room_Types!$D$2:$D$2508,Room_Types!$C$2:$C$2508=CONCATENATE('Room Details'!$B1505,"_",'Room Details'!$I1505)),_xlfn._xlws.FILTER($D$2:$D$2508,$C$2:$C$2508=(CONCATENATE('Establishment details'!$C$14,"_",'Room Details'!$I1505))))</f>
        <v>#VALUE!</v>
      </c>
      <c r="BFE2" s="173" t="e" cm="1" vm="1">
        <f t="array" ref="BFE2">IF('Room Details'!$B1506="OUT", _xlfn._xlws.FILTER(Room_Types!$D$2:$D$2508,Room_Types!$C$2:$C$2508=CONCATENATE('Room Details'!$B1506,"_",'Room Details'!$I1506)),_xlfn._xlws.FILTER($D$2:$D$2508,$C$2:$C$2508=(CONCATENATE('Establishment details'!$C$14,"_",'Room Details'!$I1506))))</f>
        <v>#VALUE!</v>
      </c>
      <c r="BFF2" s="173" t="e" cm="1" vm="1">
        <f t="array" ref="BFF2">IF('Room Details'!$B1507="OUT", _xlfn._xlws.FILTER(Room_Types!$D$2:$D$2508,Room_Types!$C$2:$C$2508=CONCATENATE('Room Details'!$B1507,"_",'Room Details'!$I1507)),_xlfn._xlws.FILTER($D$2:$D$2508,$C$2:$C$2508=(CONCATENATE('Establishment details'!$C$14,"_",'Room Details'!$I1507))))</f>
        <v>#VALUE!</v>
      </c>
      <c r="BFG2" s="173" t="e" cm="1" vm="1">
        <f t="array" ref="BFG2">IF('Room Details'!$B1508="OUT", _xlfn._xlws.FILTER(Room_Types!$D$2:$D$2508,Room_Types!$C$2:$C$2508=CONCATENATE('Room Details'!$B1508,"_",'Room Details'!$I1508)),_xlfn._xlws.FILTER($D$2:$D$2508,$C$2:$C$2508=(CONCATENATE('Establishment details'!$C$14,"_",'Room Details'!$I1508))))</f>
        <v>#VALUE!</v>
      </c>
      <c r="BFH2" s="173" t="e" cm="1" vm="1">
        <f t="array" ref="BFH2">IF('Room Details'!$B1509="OUT", _xlfn._xlws.FILTER(Room_Types!$D$2:$D$2508,Room_Types!$C$2:$C$2508=CONCATENATE('Room Details'!$B1509,"_",'Room Details'!$I1509)),_xlfn._xlws.FILTER($D$2:$D$2508,$C$2:$C$2508=(CONCATENATE('Establishment details'!$C$14,"_",'Room Details'!$I1509))))</f>
        <v>#VALUE!</v>
      </c>
      <c r="BFI2" s="173" t="e" cm="1" vm="1">
        <f t="array" ref="BFI2">IF('Room Details'!$B1510="OUT", _xlfn._xlws.FILTER(Room_Types!$D$2:$D$2508,Room_Types!$C$2:$C$2508=CONCATENATE('Room Details'!$B1510,"_",'Room Details'!$I1510)),_xlfn._xlws.FILTER($D$2:$D$2508,$C$2:$C$2508=(CONCATENATE('Establishment details'!$C$14,"_",'Room Details'!$I1510))))</f>
        <v>#VALUE!</v>
      </c>
      <c r="BFJ2" s="173" t="e" cm="1" vm="1">
        <f t="array" ref="BFJ2">IF('Room Details'!$B1511="OUT", _xlfn._xlws.FILTER(Room_Types!$D$2:$D$2508,Room_Types!$C$2:$C$2508=CONCATENATE('Room Details'!$B1511,"_",'Room Details'!$I1511)),_xlfn._xlws.FILTER($D$2:$D$2508,$C$2:$C$2508=(CONCATENATE('Establishment details'!$C$14,"_",'Room Details'!$I1511))))</f>
        <v>#VALUE!</v>
      </c>
      <c r="BFK2" s="173" t="e" cm="1" vm="1">
        <f t="array" ref="BFK2">IF('Room Details'!$B1512="OUT", _xlfn._xlws.FILTER(Room_Types!$D$2:$D$2508,Room_Types!$C$2:$C$2508=CONCATENATE('Room Details'!$B1512,"_",'Room Details'!$I1512)),_xlfn._xlws.FILTER($D$2:$D$2508,$C$2:$C$2508=(CONCATENATE('Establishment details'!$C$14,"_",'Room Details'!$I1512))))</f>
        <v>#VALUE!</v>
      </c>
      <c r="BFL2" s="173" t="e" cm="1" vm="1">
        <f t="array" ref="BFL2">IF('Room Details'!$B1513="OUT", _xlfn._xlws.FILTER(Room_Types!$D$2:$D$2508,Room_Types!$C$2:$C$2508=CONCATENATE('Room Details'!$B1513,"_",'Room Details'!$I1513)),_xlfn._xlws.FILTER($D$2:$D$2508,$C$2:$C$2508=(CONCATENATE('Establishment details'!$C$14,"_",'Room Details'!$I1513))))</f>
        <v>#VALUE!</v>
      </c>
      <c r="BFM2" s="173" t="e" cm="1" vm="1">
        <f t="array" ref="BFM2">IF('Room Details'!$B1514="OUT", _xlfn._xlws.FILTER(Room_Types!$D$2:$D$2508,Room_Types!$C$2:$C$2508=CONCATENATE('Room Details'!$B1514,"_",'Room Details'!$I1514)),_xlfn._xlws.FILTER($D$2:$D$2508,$C$2:$C$2508=(CONCATENATE('Establishment details'!$C$14,"_",'Room Details'!$I1514))))</f>
        <v>#VALUE!</v>
      </c>
      <c r="BFN2" s="173" t="e" cm="1" vm="1">
        <f t="array" ref="BFN2">IF('Room Details'!$B1515="OUT", _xlfn._xlws.FILTER(Room_Types!$D$2:$D$2508,Room_Types!$C$2:$C$2508=CONCATENATE('Room Details'!$B1515,"_",'Room Details'!$I1515)),_xlfn._xlws.FILTER($D$2:$D$2508,$C$2:$C$2508=(CONCATENATE('Establishment details'!$C$14,"_",'Room Details'!$I1515))))</f>
        <v>#VALUE!</v>
      </c>
      <c r="BFO2" s="173" t="e" cm="1" vm="1">
        <f t="array" ref="BFO2">IF('Room Details'!$B1516="OUT", _xlfn._xlws.FILTER(Room_Types!$D$2:$D$2508,Room_Types!$C$2:$C$2508=CONCATENATE('Room Details'!$B1516,"_",'Room Details'!$I1516)),_xlfn._xlws.FILTER($D$2:$D$2508,$C$2:$C$2508=(CONCATENATE('Establishment details'!$C$14,"_",'Room Details'!$I1516))))</f>
        <v>#VALUE!</v>
      </c>
      <c r="BFP2" s="173" t="e" cm="1" vm="1">
        <f t="array" ref="BFP2">IF('Room Details'!$B1517="OUT", _xlfn._xlws.FILTER(Room_Types!$D$2:$D$2508,Room_Types!$C$2:$C$2508=CONCATENATE('Room Details'!$B1517,"_",'Room Details'!$I1517)),_xlfn._xlws.FILTER($D$2:$D$2508,$C$2:$C$2508=(CONCATENATE('Establishment details'!$C$14,"_",'Room Details'!$I1517))))</f>
        <v>#VALUE!</v>
      </c>
      <c r="BFQ2" s="173" t="e" cm="1" vm="1">
        <f t="array" ref="BFQ2">IF('Room Details'!$B1518="OUT", _xlfn._xlws.FILTER(Room_Types!$D$2:$D$2508,Room_Types!$C$2:$C$2508=CONCATENATE('Room Details'!$B1518,"_",'Room Details'!$I1518)),_xlfn._xlws.FILTER($D$2:$D$2508,$C$2:$C$2508=(CONCATENATE('Establishment details'!$C$14,"_",'Room Details'!$I1518))))</f>
        <v>#VALUE!</v>
      </c>
      <c r="BFR2" s="173" t="e" cm="1" vm="1">
        <f t="array" ref="BFR2">IF('Room Details'!$B1519="OUT", _xlfn._xlws.FILTER(Room_Types!$D$2:$D$2508,Room_Types!$C$2:$C$2508=CONCATENATE('Room Details'!$B1519,"_",'Room Details'!$I1519)),_xlfn._xlws.FILTER($D$2:$D$2508,$C$2:$C$2508=(CONCATENATE('Establishment details'!$C$14,"_",'Room Details'!$I1519))))</f>
        <v>#VALUE!</v>
      </c>
      <c r="BFS2" s="173" t="e" cm="1" vm="1">
        <f t="array" ref="BFS2">IF('Room Details'!$B1520="OUT", _xlfn._xlws.FILTER(Room_Types!$D$2:$D$2508,Room_Types!$C$2:$C$2508=CONCATENATE('Room Details'!$B1520,"_",'Room Details'!$I1520)),_xlfn._xlws.FILTER($D$2:$D$2508,$C$2:$C$2508=(CONCATENATE('Establishment details'!$C$14,"_",'Room Details'!$I1520))))</f>
        <v>#VALUE!</v>
      </c>
      <c r="BFT2" s="173" t="e" cm="1" vm="1">
        <f t="array" ref="BFT2">IF('Room Details'!$B1521="OUT", _xlfn._xlws.FILTER(Room_Types!$D$2:$D$2508,Room_Types!$C$2:$C$2508=CONCATENATE('Room Details'!$B1521,"_",'Room Details'!$I1521)),_xlfn._xlws.FILTER($D$2:$D$2508,$C$2:$C$2508=(CONCATENATE('Establishment details'!$C$14,"_",'Room Details'!$I1521))))</f>
        <v>#VALUE!</v>
      </c>
      <c r="BFU2" s="173" t="e" cm="1" vm="1">
        <f t="array" ref="BFU2">IF('Room Details'!$B1522="OUT", _xlfn._xlws.FILTER(Room_Types!$D$2:$D$2508,Room_Types!$C$2:$C$2508=CONCATENATE('Room Details'!$B1522,"_",'Room Details'!$I1522)),_xlfn._xlws.FILTER($D$2:$D$2508,$C$2:$C$2508=(CONCATENATE('Establishment details'!$C$14,"_",'Room Details'!$I1522))))</f>
        <v>#VALUE!</v>
      </c>
      <c r="BFV2" s="173" t="e" cm="1" vm="1">
        <f t="array" ref="BFV2">IF('Room Details'!$B1523="OUT", _xlfn._xlws.FILTER(Room_Types!$D$2:$D$2508,Room_Types!$C$2:$C$2508=CONCATENATE('Room Details'!$B1523,"_",'Room Details'!$I1523)),_xlfn._xlws.FILTER($D$2:$D$2508,$C$2:$C$2508=(CONCATENATE('Establishment details'!$C$14,"_",'Room Details'!$I1523))))</f>
        <v>#VALUE!</v>
      </c>
      <c r="BFW2" s="173" t="e" cm="1" vm="1">
        <f t="array" ref="BFW2">IF('Room Details'!$B1524="OUT", _xlfn._xlws.FILTER(Room_Types!$D$2:$D$2508,Room_Types!$C$2:$C$2508=CONCATENATE('Room Details'!$B1524,"_",'Room Details'!$I1524)),_xlfn._xlws.FILTER($D$2:$D$2508,$C$2:$C$2508=(CONCATENATE('Establishment details'!$C$14,"_",'Room Details'!$I1524))))</f>
        <v>#VALUE!</v>
      </c>
      <c r="BFX2" s="173" t="e" cm="1" vm="1">
        <f t="array" ref="BFX2">IF('Room Details'!$B1525="OUT", _xlfn._xlws.FILTER(Room_Types!$D$2:$D$2508,Room_Types!$C$2:$C$2508=CONCATENATE('Room Details'!$B1525,"_",'Room Details'!$I1525)),_xlfn._xlws.FILTER($D$2:$D$2508,$C$2:$C$2508=(CONCATENATE('Establishment details'!$C$14,"_",'Room Details'!$I1525))))</f>
        <v>#VALUE!</v>
      </c>
      <c r="BFY2" s="173" t="e" cm="1" vm="1">
        <f t="array" ref="BFY2">IF('Room Details'!$B1526="OUT", _xlfn._xlws.FILTER(Room_Types!$D$2:$D$2508,Room_Types!$C$2:$C$2508=CONCATENATE('Room Details'!$B1526,"_",'Room Details'!$I1526)),_xlfn._xlws.FILTER($D$2:$D$2508,$C$2:$C$2508=(CONCATENATE('Establishment details'!$C$14,"_",'Room Details'!$I1526))))</f>
        <v>#VALUE!</v>
      </c>
      <c r="BFZ2" s="173" t="e" cm="1" vm="1">
        <f t="array" ref="BFZ2">IF('Room Details'!$B1527="OUT", _xlfn._xlws.FILTER(Room_Types!$D$2:$D$2508,Room_Types!$C$2:$C$2508=CONCATENATE('Room Details'!$B1527,"_",'Room Details'!$I1527)),_xlfn._xlws.FILTER($D$2:$D$2508,$C$2:$C$2508=(CONCATENATE('Establishment details'!$C$14,"_",'Room Details'!$I1527))))</f>
        <v>#VALUE!</v>
      </c>
      <c r="BGA2" s="173" t="e" cm="1" vm="1">
        <f t="array" ref="BGA2">IF('Room Details'!$B1528="OUT", _xlfn._xlws.FILTER(Room_Types!$D$2:$D$2508,Room_Types!$C$2:$C$2508=CONCATENATE('Room Details'!$B1528,"_",'Room Details'!$I1528)),_xlfn._xlws.FILTER($D$2:$D$2508,$C$2:$C$2508=(CONCATENATE('Establishment details'!$C$14,"_",'Room Details'!$I1528))))</f>
        <v>#VALUE!</v>
      </c>
      <c r="BGB2" s="173" t="e" cm="1" vm="1">
        <f t="array" ref="BGB2">IF('Room Details'!$B1529="OUT", _xlfn._xlws.FILTER(Room_Types!$D$2:$D$2508,Room_Types!$C$2:$C$2508=CONCATENATE('Room Details'!$B1529,"_",'Room Details'!$I1529)),_xlfn._xlws.FILTER($D$2:$D$2508,$C$2:$C$2508=(CONCATENATE('Establishment details'!$C$14,"_",'Room Details'!$I1529))))</f>
        <v>#VALUE!</v>
      </c>
      <c r="BGC2" s="173" t="e" cm="1" vm="1">
        <f t="array" ref="BGC2">IF('Room Details'!$B1530="OUT", _xlfn._xlws.FILTER(Room_Types!$D$2:$D$2508,Room_Types!$C$2:$C$2508=CONCATENATE('Room Details'!$B1530,"_",'Room Details'!$I1530)),_xlfn._xlws.FILTER($D$2:$D$2508,$C$2:$C$2508=(CONCATENATE('Establishment details'!$C$14,"_",'Room Details'!$I1530))))</f>
        <v>#VALUE!</v>
      </c>
      <c r="BGD2" s="173" t="e" cm="1" vm="1">
        <f t="array" ref="BGD2">IF('Room Details'!$B1531="OUT", _xlfn._xlws.FILTER(Room_Types!$D$2:$D$2508,Room_Types!$C$2:$C$2508=CONCATENATE('Room Details'!$B1531,"_",'Room Details'!$I1531)),_xlfn._xlws.FILTER($D$2:$D$2508,$C$2:$C$2508=(CONCATENATE('Establishment details'!$C$14,"_",'Room Details'!$I1531))))</f>
        <v>#VALUE!</v>
      </c>
      <c r="BGE2" s="173" t="e" cm="1" vm="1">
        <f t="array" ref="BGE2">IF('Room Details'!$B1532="OUT", _xlfn._xlws.FILTER(Room_Types!$D$2:$D$2508,Room_Types!$C$2:$C$2508=CONCATENATE('Room Details'!$B1532,"_",'Room Details'!$I1532)),_xlfn._xlws.FILTER($D$2:$D$2508,$C$2:$C$2508=(CONCATENATE('Establishment details'!$C$14,"_",'Room Details'!$I1532))))</f>
        <v>#VALUE!</v>
      </c>
      <c r="BGF2" s="173" t="e" cm="1" vm="1">
        <f t="array" ref="BGF2">IF('Room Details'!$B1533="OUT", _xlfn._xlws.FILTER(Room_Types!$D$2:$D$2508,Room_Types!$C$2:$C$2508=CONCATENATE('Room Details'!$B1533,"_",'Room Details'!$I1533)),_xlfn._xlws.FILTER($D$2:$D$2508,$C$2:$C$2508=(CONCATENATE('Establishment details'!$C$14,"_",'Room Details'!$I1533))))</f>
        <v>#VALUE!</v>
      </c>
      <c r="BGG2" s="173" t="e" cm="1" vm="1">
        <f t="array" ref="BGG2">IF('Room Details'!$B1534="OUT", _xlfn._xlws.FILTER(Room_Types!$D$2:$D$2508,Room_Types!$C$2:$C$2508=CONCATENATE('Room Details'!$B1534,"_",'Room Details'!$I1534)),_xlfn._xlws.FILTER($D$2:$D$2508,$C$2:$C$2508=(CONCATENATE('Establishment details'!$C$14,"_",'Room Details'!$I1534))))</f>
        <v>#VALUE!</v>
      </c>
      <c r="BGH2" s="173" t="e" cm="1" vm="1">
        <f t="array" ref="BGH2">IF('Room Details'!$B1535="OUT", _xlfn._xlws.FILTER(Room_Types!$D$2:$D$2508,Room_Types!$C$2:$C$2508=CONCATENATE('Room Details'!$B1535,"_",'Room Details'!$I1535)),_xlfn._xlws.FILTER($D$2:$D$2508,$C$2:$C$2508=(CONCATENATE('Establishment details'!$C$14,"_",'Room Details'!$I1535))))</f>
        <v>#VALUE!</v>
      </c>
      <c r="BGI2" s="173" t="e" cm="1" vm="1">
        <f t="array" ref="BGI2">IF('Room Details'!$B1536="OUT", _xlfn._xlws.FILTER(Room_Types!$D$2:$D$2508,Room_Types!$C$2:$C$2508=CONCATENATE('Room Details'!$B1536,"_",'Room Details'!$I1536)),_xlfn._xlws.FILTER($D$2:$D$2508,$C$2:$C$2508=(CONCATENATE('Establishment details'!$C$14,"_",'Room Details'!$I1536))))</f>
        <v>#VALUE!</v>
      </c>
      <c r="BGJ2" s="173" t="e" cm="1" vm="1">
        <f t="array" ref="BGJ2">IF('Room Details'!$B1537="OUT", _xlfn._xlws.FILTER(Room_Types!$D$2:$D$2508,Room_Types!$C$2:$C$2508=CONCATENATE('Room Details'!$B1537,"_",'Room Details'!$I1537)),_xlfn._xlws.FILTER($D$2:$D$2508,$C$2:$C$2508=(CONCATENATE('Establishment details'!$C$14,"_",'Room Details'!$I1537))))</f>
        <v>#VALUE!</v>
      </c>
      <c r="BGK2" s="173" t="e" cm="1" vm="1">
        <f t="array" ref="BGK2">IF('Room Details'!$B1538="OUT", _xlfn._xlws.FILTER(Room_Types!$D$2:$D$2508,Room_Types!$C$2:$C$2508=CONCATENATE('Room Details'!$B1538,"_",'Room Details'!$I1538)),_xlfn._xlws.FILTER($D$2:$D$2508,$C$2:$C$2508=(CONCATENATE('Establishment details'!$C$14,"_",'Room Details'!$I1538))))</f>
        <v>#VALUE!</v>
      </c>
      <c r="BGL2" s="173" t="e" cm="1" vm="1">
        <f t="array" ref="BGL2">IF('Room Details'!$B1539="OUT", _xlfn._xlws.FILTER(Room_Types!$D$2:$D$2508,Room_Types!$C$2:$C$2508=CONCATENATE('Room Details'!$B1539,"_",'Room Details'!$I1539)),_xlfn._xlws.FILTER($D$2:$D$2508,$C$2:$C$2508=(CONCATENATE('Establishment details'!$C$14,"_",'Room Details'!$I1539))))</f>
        <v>#VALUE!</v>
      </c>
      <c r="BGM2" s="173" t="e" cm="1" vm="1">
        <f t="array" ref="BGM2">IF('Room Details'!$B1540="OUT", _xlfn._xlws.FILTER(Room_Types!$D$2:$D$2508,Room_Types!$C$2:$C$2508=CONCATENATE('Room Details'!$B1540,"_",'Room Details'!$I1540)),_xlfn._xlws.FILTER($D$2:$D$2508,$C$2:$C$2508=(CONCATENATE('Establishment details'!$C$14,"_",'Room Details'!$I1540))))</f>
        <v>#VALUE!</v>
      </c>
      <c r="BGN2" s="173" t="e" cm="1" vm="1">
        <f t="array" ref="BGN2">IF('Room Details'!$B1541="OUT", _xlfn._xlws.FILTER(Room_Types!$D$2:$D$2508,Room_Types!$C$2:$C$2508=CONCATENATE('Room Details'!$B1541,"_",'Room Details'!$I1541)),_xlfn._xlws.FILTER($D$2:$D$2508,$C$2:$C$2508=(CONCATENATE('Establishment details'!$C$14,"_",'Room Details'!$I1541))))</f>
        <v>#VALUE!</v>
      </c>
      <c r="BGO2" s="173" t="e" cm="1" vm="1">
        <f t="array" ref="BGO2">IF('Room Details'!$B1542="OUT", _xlfn._xlws.FILTER(Room_Types!$D$2:$D$2508,Room_Types!$C$2:$C$2508=CONCATENATE('Room Details'!$B1542,"_",'Room Details'!$I1542)),_xlfn._xlws.FILTER($D$2:$D$2508,$C$2:$C$2508=(CONCATENATE('Establishment details'!$C$14,"_",'Room Details'!$I1542))))</f>
        <v>#VALUE!</v>
      </c>
      <c r="BGP2" s="173" t="e" cm="1" vm="1">
        <f t="array" ref="BGP2">IF('Room Details'!$B1543="OUT", _xlfn._xlws.FILTER(Room_Types!$D$2:$D$2508,Room_Types!$C$2:$C$2508=CONCATENATE('Room Details'!$B1543,"_",'Room Details'!$I1543)),_xlfn._xlws.FILTER($D$2:$D$2508,$C$2:$C$2508=(CONCATENATE('Establishment details'!$C$14,"_",'Room Details'!$I1543))))</f>
        <v>#VALUE!</v>
      </c>
      <c r="BGQ2" s="173" t="e" cm="1" vm="1">
        <f t="array" ref="BGQ2">IF('Room Details'!$B1544="OUT", _xlfn._xlws.FILTER(Room_Types!$D$2:$D$2508,Room_Types!$C$2:$C$2508=CONCATENATE('Room Details'!$B1544,"_",'Room Details'!$I1544)),_xlfn._xlws.FILTER($D$2:$D$2508,$C$2:$C$2508=(CONCATENATE('Establishment details'!$C$14,"_",'Room Details'!$I1544))))</f>
        <v>#VALUE!</v>
      </c>
      <c r="BGR2" s="173" t="e" cm="1" vm="1">
        <f t="array" ref="BGR2">IF('Room Details'!$B1545="OUT", _xlfn._xlws.FILTER(Room_Types!$D$2:$D$2508,Room_Types!$C$2:$C$2508=CONCATENATE('Room Details'!$B1545,"_",'Room Details'!$I1545)),_xlfn._xlws.FILTER($D$2:$D$2508,$C$2:$C$2508=(CONCATENATE('Establishment details'!$C$14,"_",'Room Details'!$I1545))))</f>
        <v>#VALUE!</v>
      </c>
      <c r="BGS2" s="173" t="e" cm="1" vm="1">
        <f t="array" ref="BGS2">IF('Room Details'!$B1546="OUT", _xlfn._xlws.FILTER(Room_Types!$D$2:$D$2508,Room_Types!$C$2:$C$2508=CONCATENATE('Room Details'!$B1546,"_",'Room Details'!$I1546)),_xlfn._xlws.FILTER($D$2:$D$2508,$C$2:$C$2508=(CONCATENATE('Establishment details'!$C$14,"_",'Room Details'!$I1546))))</f>
        <v>#VALUE!</v>
      </c>
      <c r="BGT2" s="173" t="e" cm="1" vm="1">
        <f t="array" ref="BGT2">IF('Room Details'!$B1547="OUT", _xlfn._xlws.FILTER(Room_Types!$D$2:$D$2508,Room_Types!$C$2:$C$2508=CONCATENATE('Room Details'!$B1547,"_",'Room Details'!$I1547)),_xlfn._xlws.FILTER($D$2:$D$2508,$C$2:$C$2508=(CONCATENATE('Establishment details'!$C$14,"_",'Room Details'!$I1547))))</f>
        <v>#VALUE!</v>
      </c>
      <c r="BGU2" s="173" t="e" cm="1" vm="1">
        <f t="array" ref="BGU2">IF('Room Details'!$B1548="OUT", _xlfn._xlws.FILTER(Room_Types!$D$2:$D$2508,Room_Types!$C$2:$C$2508=CONCATENATE('Room Details'!$B1548,"_",'Room Details'!$I1548)),_xlfn._xlws.FILTER($D$2:$D$2508,$C$2:$C$2508=(CONCATENATE('Establishment details'!$C$14,"_",'Room Details'!$I1548))))</f>
        <v>#VALUE!</v>
      </c>
      <c r="BGV2" s="173" t="e" cm="1" vm="1">
        <f t="array" ref="BGV2">IF('Room Details'!$B1549="OUT", _xlfn._xlws.FILTER(Room_Types!$D$2:$D$2508,Room_Types!$C$2:$C$2508=CONCATENATE('Room Details'!$B1549,"_",'Room Details'!$I1549)),_xlfn._xlws.FILTER($D$2:$D$2508,$C$2:$C$2508=(CONCATENATE('Establishment details'!$C$14,"_",'Room Details'!$I1549))))</f>
        <v>#VALUE!</v>
      </c>
      <c r="BGW2" s="173" t="e" cm="1" vm="1">
        <f t="array" ref="BGW2">IF('Room Details'!$B1550="OUT", _xlfn._xlws.FILTER(Room_Types!$D$2:$D$2508,Room_Types!$C$2:$C$2508=CONCATENATE('Room Details'!$B1550,"_",'Room Details'!$I1550)),_xlfn._xlws.FILTER($D$2:$D$2508,$C$2:$C$2508=(CONCATENATE('Establishment details'!$C$14,"_",'Room Details'!$I1550))))</f>
        <v>#VALUE!</v>
      </c>
      <c r="BGX2" s="173" t="e" cm="1" vm="1">
        <f t="array" ref="BGX2">IF('Room Details'!$B1551="OUT", _xlfn._xlws.FILTER(Room_Types!$D$2:$D$2508,Room_Types!$C$2:$C$2508=CONCATENATE('Room Details'!$B1551,"_",'Room Details'!$I1551)),_xlfn._xlws.FILTER($D$2:$D$2508,$C$2:$C$2508=(CONCATENATE('Establishment details'!$C$14,"_",'Room Details'!$I1551))))</f>
        <v>#VALUE!</v>
      </c>
      <c r="BGY2" s="173" t="e" cm="1" vm="1">
        <f t="array" ref="BGY2">IF('Room Details'!$B1552="OUT", _xlfn._xlws.FILTER(Room_Types!$D$2:$D$2508,Room_Types!$C$2:$C$2508=CONCATENATE('Room Details'!$B1552,"_",'Room Details'!$I1552)),_xlfn._xlws.FILTER($D$2:$D$2508,$C$2:$C$2508=(CONCATENATE('Establishment details'!$C$14,"_",'Room Details'!$I1552))))</f>
        <v>#VALUE!</v>
      </c>
      <c r="BGZ2" s="173" t="e" cm="1" vm="1">
        <f t="array" ref="BGZ2">IF('Room Details'!$B1553="OUT", _xlfn._xlws.FILTER(Room_Types!$D$2:$D$2508,Room_Types!$C$2:$C$2508=CONCATENATE('Room Details'!$B1553,"_",'Room Details'!$I1553)),_xlfn._xlws.FILTER($D$2:$D$2508,$C$2:$C$2508=(CONCATENATE('Establishment details'!$C$14,"_",'Room Details'!$I1553))))</f>
        <v>#VALUE!</v>
      </c>
      <c r="BHA2" s="173" t="e" cm="1" vm="1">
        <f t="array" ref="BHA2">IF('Room Details'!$B1554="OUT", _xlfn._xlws.FILTER(Room_Types!$D$2:$D$2508,Room_Types!$C$2:$C$2508=CONCATENATE('Room Details'!$B1554,"_",'Room Details'!$I1554)),_xlfn._xlws.FILTER($D$2:$D$2508,$C$2:$C$2508=(CONCATENATE('Establishment details'!$C$14,"_",'Room Details'!$I1554))))</f>
        <v>#VALUE!</v>
      </c>
      <c r="BHB2" s="173" t="e" cm="1" vm="1">
        <f t="array" ref="BHB2">IF('Room Details'!$B1555="OUT", _xlfn._xlws.FILTER(Room_Types!$D$2:$D$2508,Room_Types!$C$2:$C$2508=CONCATENATE('Room Details'!$B1555,"_",'Room Details'!$I1555)),_xlfn._xlws.FILTER($D$2:$D$2508,$C$2:$C$2508=(CONCATENATE('Establishment details'!$C$14,"_",'Room Details'!$I1555))))</f>
        <v>#VALUE!</v>
      </c>
      <c r="BHC2" s="173" t="e" cm="1" vm="1">
        <f t="array" ref="BHC2">IF('Room Details'!$B1556="OUT", _xlfn._xlws.FILTER(Room_Types!$D$2:$D$2508,Room_Types!$C$2:$C$2508=CONCATENATE('Room Details'!$B1556,"_",'Room Details'!$I1556)),_xlfn._xlws.FILTER($D$2:$D$2508,$C$2:$C$2508=(CONCATENATE('Establishment details'!$C$14,"_",'Room Details'!$I1556))))</f>
        <v>#VALUE!</v>
      </c>
      <c r="BHD2" s="173" t="e" cm="1" vm="1">
        <f t="array" ref="BHD2">IF('Room Details'!$B1557="OUT", _xlfn._xlws.FILTER(Room_Types!$D$2:$D$2508,Room_Types!$C$2:$C$2508=CONCATENATE('Room Details'!$B1557,"_",'Room Details'!$I1557)),_xlfn._xlws.FILTER($D$2:$D$2508,$C$2:$C$2508=(CONCATENATE('Establishment details'!$C$14,"_",'Room Details'!$I1557))))</f>
        <v>#VALUE!</v>
      </c>
      <c r="BHE2" s="173" t="e" cm="1" vm="1">
        <f t="array" ref="BHE2">IF('Room Details'!$B1558="OUT", _xlfn._xlws.FILTER(Room_Types!$D$2:$D$2508,Room_Types!$C$2:$C$2508=CONCATENATE('Room Details'!$B1558,"_",'Room Details'!$I1558)),_xlfn._xlws.FILTER($D$2:$D$2508,$C$2:$C$2508=(CONCATENATE('Establishment details'!$C$14,"_",'Room Details'!$I1558))))</f>
        <v>#VALUE!</v>
      </c>
      <c r="BHF2" s="173" t="e" cm="1" vm="1">
        <f t="array" ref="BHF2">IF('Room Details'!$B1559="OUT", _xlfn._xlws.FILTER(Room_Types!$D$2:$D$2508,Room_Types!$C$2:$C$2508=CONCATENATE('Room Details'!$B1559,"_",'Room Details'!$I1559)),_xlfn._xlws.FILTER($D$2:$D$2508,$C$2:$C$2508=(CONCATENATE('Establishment details'!$C$14,"_",'Room Details'!$I1559))))</f>
        <v>#VALUE!</v>
      </c>
      <c r="BHG2" s="173" t="e" cm="1" vm="1">
        <f t="array" ref="BHG2">IF('Room Details'!$B1560="OUT", _xlfn._xlws.FILTER(Room_Types!$D$2:$D$2508,Room_Types!$C$2:$C$2508=CONCATENATE('Room Details'!$B1560,"_",'Room Details'!$I1560)),_xlfn._xlws.FILTER($D$2:$D$2508,$C$2:$C$2508=(CONCATENATE('Establishment details'!$C$14,"_",'Room Details'!$I1560))))</f>
        <v>#VALUE!</v>
      </c>
      <c r="BHH2" s="173" t="e" cm="1" vm="1">
        <f t="array" ref="BHH2">IF('Room Details'!$B1561="OUT", _xlfn._xlws.FILTER(Room_Types!$D$2:$D$2508,Room_Types!$C$2:$C$2508=CONCATENATE('Room Details'!$B1561,"_",'Room Details'!$I1561)),_xlfn._xlws.FILTER($D$2:$D$2508,$C$2:$C$2508=(CONCATENATE('Establishment details'!$C$14,"_",'Room Details'!$I1561))))</f>
        <v>#VALUE!</v>
      </c>
      <c r="BHI2" s="173" t="e" cm="1" vm="1">
        <f t="array" ref="BHI2">IF('Room Details'!$B1562="OUT", _xlfn._xlws.FILTER(Room_Types!$D$2:$D$2508,Room_Types!$C$2:$C$2508=CONCATENATE('Room Details'!$B1562,"_",'Room Details'!$I1562)),_xlfn._xlws.FILTER($D$2:$D$2508,$C$2:$C$2508=(CONCATENATE('Establishment details'!$C$14,"_",'Room Details'!$I1562))))</f>
        <v>#VALUE!</v>
      </c>
      <c r="BHJ2" s="173" t="e" cm="1" vm="1">
        <f t="array" ref="BHJ2">IF('Room Details'!$B1563="OUT", _xlfn._xlws.FILTER(Room_Types!$D$2:$D$2508,Room_Types!$C$2:$C$2508=CONCATENATE('Room Details'!$B1563,"_",'Room Details'!$I1563)),_xlfn._xlws.FILTER($D$2:$D$2508,$C$2:$C$2508=(CONCATENATE('Establishment details'!$C$14,"_",'Room Details'!$I1563))))</f>
        <v>#VALUE!</v>
      </c>
      <c r="BHK2" s="173" t="e" cm="1" vm="1">
        <f t="array" ref="BHK2">IF('Room Details'!$B1564="OUT", _xlfn._xlws.FILTER(Room_Types!$D$2:$D$2508,Room_Types!$C$2:$C$2508=CONCATENATE('Room Details'!$B1564,"_",'Room Details'!$I1564)),_xlfn._xlws.FILTER($D$2:$D$2508,$C$2:$C$2508=(CONCATENATE('Establishment details'!$C$14,"_",'Room Details'!$I1564))))</f>
        <v>#VALUE!</v>
      </c>
      <c r="BHL2" s="173" t="e" cm="1" vm="1">
        <f t="array" ref="BHL2">IF('Room Details'!$B1565="OUT", _xlfn._xlws.FILTER(Room_Types!$D$2:$D$2508,Room_Types!$C$2:$C$2508=CONCATENATE('Room Details'!$B1565,"_",'Room Details'!$I1565)),_xlfn._xlws.FILTER($D$2:$D$2508,$C$2:$C$2508=(CONCATENATE('Establishment details'!$C$14,"_",'Room Details'!$I1565))))</f>
        <v>#VALUE!</v>
      </c>
      <c r="BHM2" s="173" t="e" cm="1" vm="1">
        <f t="array" ref="BHM2">IF('Room Details'!$B1566="OUT", _xlfn._xlws.FILTER(Room_Types!$D$2:$D$2508,Room_Types!$C$2:$C$2508=CONCATENATE('Room Details'!$B1566,"_",'Room Details'!$I1566)),_xlfn._xlws.FILTER($D$2:$D$2508,$C$2:$C$2508=(CONCATENATE('Establishment details'!$C$14,"_",'Room Details'!$I1566))))</f>
        <v>#VALUE!</v>
      </c>
      <c r="BHN2" s="173" t="e" cm="1" vm="1">
        <f t="array" ref="BHN2">IF('Room Details'!$B1567="OUT", _xlfn._xlws.FILTER(Room_Types!$D$2:$D$2508,Room_Types!$C$2:$C$2508=CONCATENATE('Room Details'!$B1567,"_",'Room Details'!$I1567)),_xlfn._xlws.FILTER($D$2:$D$2508,$C$2:$C$2508=(CONCATENATE('Establishment details'!$C$14,"_",'Room Details'!$I1567))))</f>
        <v>#VALUE!</v>
      </c>
      <c r="BHO2" s="173" t="e" cm="1" vm="1">
        <f t="array" ref="BHO2">IF('Room Details'!$B1568="OUT", _xlfn._xlws.FILTER(Room_Types!$D$2:$D$2508,Room_Types!$C$2:$C$2508=CONCATENATE('Room Details'!$B1568,"_",'Room Details'!$I1568)),_xlfn._xlws.FILTER($D$2:$D$2508,$C$2:$C$2508=(CONCATENATE('Establishment details'!$C$14,"_",'Room Details'!$I1568))))</f>
        <v>#VALUE!</v>
      </c>
      <c r="BHP2" s="173" t="e" cm="1" vm="1">
        <f t="array" ref="BHP2">IF('Room Details'!$B1569="OUT", _xlfn._xlws.FILTER(Room_Types!$D$2:$D$2508,Room_Types!$C$2:$C$2508=CONCATENATE('Room Details'!$B1569,"_",'Room Details'!$I1569)),_xlfn._xlws.FILTER($D$2:$D$2508,$C$2:$C$2508=(CONCATENATE('Establishment details'!$C$14,"_",'Room Details'!$I1569))))</f>
        <v>#VALUE!</v>
      </c>
      <c r="BHQ2" s="173" t="e" cm="1" vm="1">
        <f t="array" ref="BHQ2">IF('Room Details'!$B1570="OUT", _xlfn._xlws.FILTER(Room_Types!$D$2:$D$2508,Room_Types!$C$2:$C$2508=CONCATENATE('Room Details'!$B1570,"_",'Room Details'!$I1570)),_xlfn._xlws.FILTER($D$2:$D$2508,$C$2:$C$2508=(CONCATENATE('Establishment details'!$C$14,"_",'Room Details'!$I1570))))</f>
        <v>#VALUE!</v>
      </c>
      <c r="BHR2" s="173" t="e" cm="1" vm="1">
        <f t="array" ref="BHR2">IF('Room Details'!$B1571="OUT", _xlfn._xlws.FILTER(Room_Types!$D$2:$D$2508,Room_Types!$C$2:$C$2508=CONCATENATE('Room Details'!$B1571,"_",'Room Details'!$I1571)),_xlfn._xlws.FILTER($D$2:$D$2508,$C$2:$C$2508=(CONCATENATE('Establishment details'!$C$14,"_",'Room Details'!$I1571))))</f>
        <v>#VALUE!</v>
      </c>
      <c r="BHS2" s="173" t="e" cm="1" vm="1">
        <f t="array" ref="BHS2">IF('Room Details'!$B1572="OUT", _xlfn._xlws.FILTER(Room_Types!$D$2:$D$2508,Room_Types!$C$2:$C$2508=CONCATENATE('Room Details'!$B1572,"_",'Room Details'!$I1572)),_xlfn._xlws.FILTER($D$2:$D$2508,$C$2:$C$2508=(CONCATENATE('Establishment details'!$C$14,"_",'Room Details'!$I1572))))</f>
        <v>#VALUE!</v>
      </c>
      <c r="BHT2" s="173" t="e" cm="1" vm="1">
        <f t="array" ref="BHT2">IF('Room Details'!$B1573="OUT", _xlfn._xlws.FILTER(Room_Types!$D$2:$D$2508,Room_Types!$C$2:$C$2508=CONCATENATE('Room Details'!$B1573,"_",'Room Details'!$I1573)),_xlfn._xlws.FILTER($D$2:$D$2508,$C$2:$C$2508=(CONCATENATE('Establishment details'!$C$14,"_",'Room Details'!$I1573))))</f>
        <v>#VALUE!</v>
      </c>
      <c r="BHU2" s="173" t="e" cm="1" vm="1">
        <f t="array" ref="BHU2">IF('Room Details'!$B1574="OUT", _xlfn._xlws.FILTER(Room_Types!$D$2:$D$2508,Room_Types!$C$2:$C$2508=CONCATENATE('Room Details'!$B1574,"_",'Room Details'!$I1574)),_xlfn._xlws.FILTER($D$2:$D$2508,$C$2:$C$2508=(CONCATENATE('Establishment details'!$C$14,"_",'Room Details'!$I1574))))</f>
        <v>#VALUE!</v>
      </c>
      <c r="BHV2" s="173" t="e" cm="1" vm="1">
        <f t="array" ref="BHV2">IF('Room Details'!$B1575="OUT", _xlfn._xlws.FILTER(Room_Types!$D$2:$D$2508,Room_Types!$C$2:$C$2508=CONCATENATE('Room Details'!$B1575,"_",'Room Details'!$I1575)),_xlfn._xlws.FILTER($D$2:$D$2508,$C$2:$C$2508=(CONCATENATE('Establishment details'!$C$14,"_",'Room Details'!$I1575))))</f>
        <v>#VALUE!</v>
      </c>
      <c r="BHW2" s="173" t="e" cm="1" vm="1">
        <f t="array" ref="BHW2">IF('Room Details'!$B1576="OUT", _xlfn._xlws.FILTER(Room_Types!$D$2:$D$2508,Room_Types!$C$2:$C$2508=CONCATENATE('Room Details'!$B1576,"_",'Room Details'!$I1576)),_xlfn._xlws.FILTER($D$2:$D$2508,$C$2:$C$2508=(CONCATENATE('Establishment details'!$C$14,"_",'Room Details'!$I1576))))</f>
        <v>#VALUE!</v>
      </c>
      <c r="BHX2" s="173" t="e" cm="1" vm="1">
        <f t="array" ref="BHX2">IF('Room Details'!$B1577="OUT", _xlfn._xlws.FILTER(Room_Types!$D$2:$D$2508,Room_Types!$C$2:$C$2508=CONCATENATE('Room Details'!$B1577,"_",'Room Details'!$I1577)),_xlfn._xlws.FILTER($D$2:$D$2508,$C$2:$C$2508=(CONCATENATE('Establishment details'!$C$14,"_",'Room Details'!$I1577))))</f>
        <v>#VALUE!</v>
      </c>
      <c r="BHY2" s="173" t="e" cm="1" vm="1">
        <f t="array" ref="BHY2">IF('Room Details'!$B1578="OUT", _xlfn._xlws.FILTER(Room_Types!$D$2:$D$2508,Room_Types!$C$2:$C$2508=CONCATENATE('Room Details'!$B1578,"_",'Room Details'!$I1578)),_xlfn._xlws.FILTER($D$2:$D$2508,$C$2:$C$2508=(CONCATENATE('Establishment details'!$C$14,"_",'Room Details'!$I1578))))</f>
        <v>#VALUE!</v>
      </c>
      <c r="BHZ2" s="173" t="e" cm="1" vm="1">
        <f t="array" ref="BHZ2">IF('Room Details'!$B1579="OUT", _xlfn._xlws.FILTER(Room_Types!$D$2:$D$2508,Room_Types!$C$2:$C$2508=CONCATENATE('Room Details'!$B1579,"_",'Room Details'!$I1579)),_xlfn._xlws.FILTER($D$2:$D$2508,$C$2:$C$2508=(CONCATENATE('Establishment details'!$C$14,"_",'Room Details'!$I1579))))</f>
        <v>#VALUE!</v>
      </c>
      <c r="BIA2" s="173" t="e" cm="1" vm="1">
        <f t="array" ref="BIA2">IF('Room Details'!$B1580="OUT", _xlfn._xlws.FILTER(Room_Types!$D$2:$D$2508,Room_Types!$C$2:$C$2508=CONCATENATE('Room Details'!$B1580,"_",'Room Details'!$I1580)),_xlfn._xlws.FILTER($D$2:$D$2508,$C$2:$C$2508=(CONCATENATE('Establishment details'!$C$14,"_",'Room Details'!$I1580))))</f>
        <v>#VALUE!</v>
      </c>
      <c r="BIB2" s="173" t="e" cm="1" vm="1">
        <f t="array" ref="BIB2">IF('Room Details'!$B1581="OUT", _xlfn._xlws.FILTER(Room_Types!$D$2:$D$2508,Room_Types!$C$2:$C$2508=CONCATENATE('Room Details'!$B1581,"_",'Room Details'!$I1581)),_xlfn._xlws.FILTER($D$2:$D$2508,$C$2:$C$2508=(CONCATENATE('Establishment details'!$C$14,"_",'Room Details'!$I1581))))</f>
        <v>#VALUE!</v>
      </c>
      <c r="BIC2" s="173" t="e" cm="1" vm="1">
        <f t="array" ref="BIC2">IF('Room Details'!$B1582="OUT", _xlfn._xlws.FILTER(Room_Types!$D$2:$D$2508,Room_Types!$C$2:$C$2508=CONCATENATE('Room Details'!$B1582,"_",'Room Details'!$I1582)),_xlfn._xlws.FILTER($D$2:$D$2508,$C$2:$C$2508=(CONCATENATE('Establishment details'!$C$14,"_",'Room Details'!$I1582))))</f>
        <v>#VALUE!</v>
      </c>
      <c r="BID2" s="173" t="e" cm="1" vm="1">
        <f t="array" ref="BID2">IF('Room Details'!$B1583="OUT", _xlfn._xlws.FILTER(Room_Types!$D$2:$D$2508,Room_Types!$C$2:$C$2508=CONCATENATE('Room Details'!$B1583,"_",'Room Details'!$I1583)),_xlfn._xlws.FILTER($D$2:$D$2508,$C$2:$C$2508=(CONCATENATE('Establishment details'!$C$14,"_",'Room Details'!$I1583))))</f>
        <v>#VALUE!</v>
      </c>
      <c r="BIE2" s="173" t="e" cm="1" vm="1">
        <f t="array" ref="BIE2">IF('Room Details'!$B1584="OUT", _xlfn._xlws.FILTER(Room_Types!$D$2:$D$2508,Room_Types!$C$2:$C$2508=CONCATENATE('Room Details'!$B1584,"_",'Room Details'!$I1584)),_xlfn._xlws.FILTER($D$2:$D$2508,$C$2:$C$2508=(CONCATENATE('Establishment details'!$C$14,"_",'Room Details'!$I1584))))</f>
        <v>#VALUE!</v>
      </c>
      <c r="BIF2" s="173" t="e" cm="1" vm="1">
        <f t="array" ref="BIF2">IF('Room Details'!$B1585="OUT", _xlfn._xlws.FILTER(Room_Types!$D$2:$D$2508,Room_Types!$C$2:$C$2508=CONCATENATE('Room Details'!$B1585,"_",'Room Details'!$I1585)),_xlfn._xlws.FILTER($D$2:$D$2508,$C$2:$C$2508=(CONCATENATE('Establishment details'!$C$14,"_",'Room Details'!$I1585))))</f>
        <v>#VALUE!</v>
      </c>
      <c r="BIG2" s="173" t="e" cm="1" vm="1">
        <f t="array" ref="BIG2">IF('Room Details'!$B1586="OUT", _xlfn._xlws.FILTER(Room_Types!$D$2:$D$2508,Room_Types!$C$2:$C$2508=CONCATENATE('Room Details'!$B1586,"_",'Room Details'!$I1586)),_xlfn._xlws.FILTER($D$2:$D$2508,$C$2:$C$2508=(CONCATENATE('Establishment details'!$C$14,"_",'Room Details'!$I1586))))</f>
        <v>#VALUE!</v>
      </c>
      <c r="BIH2" s="173" t="e" cm="1" vm="1">
        <f t="array" ref="BIH2">IF('Room Details'!$B1587="OUT", _xlfn._xlws.FILTER(Room_Types!$D$2:$D$2508,Room_Types!$C$2:$C$2508=CONCATENATE('Room Details'!$B1587,"_",'Room Details'!$I1587)),_xlfn._xlws.FILTER($D$2:$D$2508,$C$2:$C$2508=(CONCATENATE('Establishment details'!$C$14,"_",'Room Details'!$I1587))))</f>
        <v>#VALUE!</v>
      </c>
      <c r="BII2" s="173" t="e" cm="1" vm="1">
        <f t="array" ref="BII2">IF('Room Details'!$B1588="OUT", _xlfn._xlws.FILTER(Room_Types!$D$2:$D$2508,Room_Types!$C$2:$C$2508=CONCATENATE('Room Details'!$B1588,"_",'Room Details'!$I1588)),_xlfn._xlws.FILTER($D$2:$D$2508,$C$2:$C$2508=(CONCATENATE('Establishment details'!$C$14,"_",'Room Details'!$I1588))))</f>
        <v>#VALUE!</v>
      </c>
      <c r="BIJ2" s="173" t="e" cm="1" vm="1">
        <f t="array" ref="BIJ2">IF('Room Details'!$B1589="OUT", _xlfn._xlws.FILTER(Room_Types!$D$2:$D$2508,Room_Types!$C$2:$C$2508=CONCATENATE('Room Details'!$B1589,"_",'Room Details'!$I1589)),_xlfn._xlws.FILTER($D$2:$D$2508,$C$2:$C$2508=(CONCATENATE('Establishment details'!$C$14,"_",'Room Details'!$I1589))))</f>
        <v>#VALUE!</v>
      </c>
      <c r="BIK2" s="173" t="e" cm="1" vm="1">
        <f t="array" ref="BIK2">IF('Room Details'!$B1590="OUT", _xlfn._xlws.FILTER(Room_Types!$D$2:$D$2508,Room_Types!$C$2:$C$2508=CONCATENATE('Room Details'!$B1590,"_",'Room Details'!$I1590)),_xlfn._xlws.FILTER($D$2:$D$2508,$C$2:$C$2508=(CONCATENATE('Establishment details'!$C$14,"_",'Room Details'!$I1590))))</f>
        <v>#VALUE!</v>
      </c>
      <c r="BIL2" s="173" t="e" cm="1" vm="1">
        <f t="array" ref="BIL2">IF('Room Details'!$B1591="OUT", _xlfn._xlws.FILTER(Room_Types!$D$2:$D$2508,Room_Types!$C$2:$C$2508=CONCATENATE('Room Details'!$B1591,"_",'Room Details'!$I1591)),_xlfn._xlws.FILTER($D$2:$D$2508,$C$2:$C$2508=(CONCATENATE('Establishment details'!$C$14,"_",'Room Details'!$I1591))))</f>
        <v>#VALUE!</v>
      </c>
      <c r="BIM2" s="173" t="e" cm="1" vm="1">
        <f t="array" ref="BIM2">IF('Room Details'!$B1592="OUT", _xlfn._xlws.FILTER(Room_Types!$D$2:$D$2508,Room_Types!$C$2:$C$2508=CONCATENATE('Room Details'!$B1592,"_",'Room Details'!$I1592)),_xlfn._xlws.FILTER($D$2:$D$2508,$C$2:$C$2508=(CONCATENATE('Establishment details'!$C$14,"_",'Room Details'!$I1592))))</f>
        <v>#VALUE!</v>
      </c>
      <c r="BIN2" s="173" t="e" cm="1" vm="1">
        <f t="array" ref="BIN2">IF('Room Details'!$B1593="OUT", _xlfn._xlws.FILTER(Room_Types!$D$2:$D$2508,Room_Types!$C$2:$C$2508=CONCATENATE('Room Details'!$B1593,"_",'Room Details'!$I1593)),_xlfn._xlws.FILTER($D$2:$D$2508,$C$2:$C$2508=(CONCATENATE('Establishment details'!$C$14,"_",'Room Details'!$I1593))))</f>
        <v>#VALUE!</v>
      </c>
      <c r="BIO2" s="173" t="e" cm="1" vm="1">
        <f t="array" ref="BIO2">IF('Room Details'!$B1594="OUT", _xlfn._xlws.FILTER(Room_Types!$D$2:$D$2508,Room_Types!$C$2:$C$2508=CONCATENATE('Room Details'!$B1594,"_",'Room Details'!$I1594)),_xlfn._xlws.FILTER($D$2:$D$2508,$C$2:$C$2508=(CONCATENATE('Establishment details'!$C$14,"_",'Room Details'!$I1594))))</f>
        <v>#VALUE!</v>
      </c>
      <c r="BIP2" s="173" t="e" cm="1" vm="1">
        <f t="array" ref="BIP2">IF('Room Details'!$B1595="OUT", _xlfn._xlws.FILTER(Room_Types!$D$2:$D$2508,Room_Types!$C$2:$C$2508=CONCATENATE('Room Details'!$B1595,"_",'Room Details'!$I1595)),_xlfn._xlws.FILTER($D$2:$D$2508,$C$2:$C$2508=(CONCATENATE('Establishment details'!$C$14,"_",'Room Details'!$I1595))))</f>
        <v>#VALUE!</v>
      </c>
      <c r="BIQ2" s="173" t="e" cm="1" vm="1">
        <f t="array" ref="BIQ2">IF('Room Details'!$B1596="OUT", _xlfn._xlws.FILTER(Room_Types!$D$2:$D$2508,Room_Types!$C$2:$C$2508=CONCATENATE('Room Details'!$B1596,"_",'Room Details'!$I1596)),_xlfn._xlws.FILTER($D$2:$D$2508,$C$2:$C$2508=(CONCATENATE('Establishment details'!$C$14,"_",'Room Details'!$I1596))))</f>
        <v>#VALUE!</v>
      </c>
      <c r="BIR2" s="173" t="e" cm="1" vm="1">
        <f t="array" ref="BIR2">IF('Room Details'!$B1597="OUT", _xlfn._xlws.FILTER(Room_Types!$D$2:$D$2508,Room_Types!$C$2:$C$2508=CONCATENATE('Room Details'!$B1597,"_",'Room Details'!$I1597)),_xlfn._xlws.FILTER($D$2:$D$2508,$C$2:$C$2508=(CONCATENATE('Establishment details'!$C$14,"_",'Room Details'!$I1597))))</f>
        <v>#VALUE!</v>
      </c>
      <c r="BIS2" s="173" t="e" cm="1" vm="1">
        <f t="array" ref="BIS2">IF('Room Details'!$B1598="OUT", _xlfn._xlws.FILTER(Room_Types!$D$2:$D$2508,Room_Types!$C$2:$C$2508=CONCATENATE('Room Details'!$B1598,"_",'Room Details'!$I1598)),_xlfn._xlws.FILTER($D$2:$D$2508,$C$2:$C$2508=(CONCATENATE('Establishment details'!$C$14,"_",'Room Details'!$I1598))))</f>
        <v>#VALUE!</v>
      </c>
      <c r="BIT2" s="173" t="e" cm="1" vm="1">
        <f t="array" ref="BIT2">IF('Room Details'!$B1599="OUT", _xlfn._xlws.FILTER(Room_Types!$D$2:$D$2508,Room_Types!$C$2:$C$2508=CONCATENATE('Room Details'!$B1599,"_",'Room Details'!$I1599)),_xlfn._xlws.FILTER($D$2:$D$2508,$C$2:$C$2508=(CONCATENATE('Establishment details'!$C$14,"_",'Room Details'!$I1599))))</f>
        <v>#VALUE!</v>
      </c>
      <c r="BIU2" s="173" t="e" cm="1" vm="1">
        <f t="array" ref="BIU2">IF('Room Details'!$B1600="OUT", _xlfn._xlws.FILTER(Room_Types!$D$2:$D$2508,Room_Types!$C$2:$C$2508=CONCATENATE('Room Details'!$B1600,"_",'Room Details'!$I1600)),_xlfn._xlws.FILTER($D$2:$D$2508,$C$2:$C$2508=(CONCATENATE('Establishment details'!$C$14,"_",'Room Details'!$I1600))))</f>
        <v>#VALUE!</v>
      </c>
      <c r="BIV2" s="173" t="e" cm="1" vm="1">
        <f t="array" ref="BIV2">IF('Room Details'!$B1601="OUT", _xlfn._xlws.FILTER(Room_Types!$D$2:$D$2508,Room_Types!$C$2:$C$2508=CONCATENATE('Room Details'!$B1601,"_",'Room Details'!$I1601)),_xlfn._xlws.FILTER($D$2:$D$2508,$C$2:$C$2508=(CONCATENATE('Establishment details'!$C$14,"_",'Room Details'!$I1601))))</f>
        <v>#VALUE!</v>
      </c>
      <c r="BIW2" s="173" t="e" cm="1" vm="1">
        <f t="array" ref="BIW2">IF('Room Details'!$B1602="OUT", _xlfn._xlws.FILTER(Room_Types!$D$2:$D$2508,Room_Types!$C$2:$C$2508=CONCATENATE('Room Details'!$B1602,"_",'Room Details'!$I1602)),_xlfn._xlws.FILTER($D$2:$D$2508,$C$2:$C$2508=(CONCATENATE('Establishment details'!$C$14,"_",'Room Details'!$I1602))))</f>
        <v>#VALUE!</v>
      </c>
      <c r="BIX2" s="173" t="e" cm="1" vm="1">
        <f t="array" ref="BIX2">IF('Room Details'!$B1603="OUT", _xlfn._xlws.FILTER(Room_Types!$D$2:$D$2508,Room_Types!$C$2:$C$2508=CONCATENATE('Room Details'!$B1603,"_",'Room Details'!$I1603)),_xlfn._xlws.FILTER($D$2:$D$2508,$C$2:$C$2508=(CONCATENATE('Establishment details'!$C$14,"_",'Room Details'!$I1603))))</f>
        <v>#VALUE!</v>
      </c>
      <c r="BIY2" s="173" t="e" cm="1" vm="1">
        <f t="array" ref="BIY2">IF('Room Details'!$B1604="OUT", _xlfn._xlws.FILTER(Room_Types!$D$2:$D$2508,Room_Types!$C$2:$C$2508=CONCATENATE('Room Details'!$B1604,"_",'Room Details'!$I1604)),_xlfn._xlws.FILTER($D$2:$D$2508,$C$2:$C$2508=(CONCATENATE('Establishment details'!$C$14,"_",'Room Details'!$I1604))))</f>
        <v>#VALUE!</v>
      </c>
      <c r="BIZ2" s="173" t="e" cm="1" vm="1">
        <f t="array" ref="BIZ2">IF('Room Details'!$B1605="OUT", _xlfn._xlws.FILTER(Room_Types!$D$2:$D$2508,Room_Types!$C$2:$C$2508=CONCATENATE('Room Details'!$B1605,"_",'Room Details'!$I1605)),_xlfn._xlws.FILTER($D$2:$D$2508,$C$2:$C$2508=(CONCATENATE('Establishment details'!$C$14,"_",'Room Details'!$I1605))))</f>
        <v>#VALUE!</v>
      </c>
      <c r="BJA2" s="173" t="e" cm="1" vm="1">
        <f t="array" ref="BJA2">IF('Room Details'!$B1606="OUT", _xlfn._xlws.FILTER(Room_Types!$D$2:$D$2508,Room_Types!$C$2:$C$2508=CONCATENATE('Room Details'!$B1606,"_",'Room Details'!$I1606)),_xlfn._xlws.FILTER($D$2:$D$2508,$C$2:$C$2508=(CONCATENATE('Establishment details'!$C$14,"_",'Room Details'!$I1606))))</f>
        <v>#VALUE!</v>
      </c>
      <c r="BJB2" s="173" t="e" cm="1" vm="1">
        <f t="array" ref="BJB2">IF('Room Details'!$B1607="OUT", _xlfn._xlws.FILTER(Room_Types!$D$2:$D$2508,Room_Types!$C$2:$C$2508=CONCATENATE('Room Details'!$B1607,"_",'Room Details'!$I1607)),_xlfn._xlws.FILTER($D$2:$D$2508,$C$2:$C$2508=(CONCATENATE('Establishment details'!$C$14,"_",'Room Details'!$I1607))))</f>
        <v>#VALUE!</v>
      </c>
      <c r="BJC2" s="173" t="e" cm="1" vm="1">
        <f t="array" ref="BJC2">IF('Room Details'!$B1608="OUT", _xlfn._xlws.FILTER(Room_Types!$D$2:$D$2508,Room_Types!$C$2:$C$2508=CONCATENATE('Room Details'!$B1608,"_",'Room Details'!$I1608)),_xlfn._xlws.FILTER($D$2:$D$2508,$C$2:$C$2508=(CONCATENATE('Establishment details'!$C$14,"_",'Room Details'!$I1608))))</f>
        <v>#VALUE!</v>
      </c>
      <c r="BJD2" s="173" t="e" cm="1" vm="1">
        <f t="array" ref="BJD2">IF('Room Details'!$B1609="OUT", _xlfn._xlws.FILTER(Room_Types!$D$2:$D$2508,Room_Types!$C$2:$C$2508=CONCATENATE('Room Details'!$B1609,"_",'Room Details'!$I1609)),_xlfn._xlws.FILTER($D$2:$D$2508,$C$2:$C$2508=(CONCATENATE('Establishment details'!$C$14,"_",'Room Details'!$I1609))))</f>
        <v>#VALUE!</v>
      </c>
      <c r="BJE2" s="173" t="e" cm="1" vm="1">
        <f t="array" ref="BJE2">IF('Room Details'!$B1610="OUT", _xlfn._xlws.FILTER(Room_Types!$D$2:$D$2508,Room_Types!$C$2:$C$2508=CONCATENATE('Room Details'!$B1610,"_",'Room Details'!$I1610)),_xlfn._xlws.FILTER($D$2:$D$2508,$C$2:$C$2508=(CONCATENATE('Establishment details'!$C$14,"_",'Room Details'!$I1610))))</f>
        <v>#VALUE!</v>
      </c>
      <c r="BJF2" s="173" t="e" cm="1" vm="1">
        <f t="array" ref="BJF2">IF('Room Details'!$B1611="OUT", _xlfn._xlws.FILTER(Room_Types!$D$2:$D$2508,Room_Types!$C$2:$C$2508=CONCATENATE('Room Details'!$B1611,"_",'Room Details'!$I1611)),_xlfn._xlws.FILTER($D$2:$D$2508,$C$2:$C$2508=(CONCATENATE('Establishment details'!$C$14,"_",'Room Details'!$I1611))))</f>
        <v>#VALUE!</v>
      </c>
      <c r="BJG2" s="173" t="e" cm="1" vm="1">
        <f t="array" ref="BJG2">IF('Room Details'!$B1612="OUT", _xlfn._xlws.FILTER(Room_Types!$D$2:$D$2508,Room_Types!$C$2:$C$2508=CONCATENATE('Room Details'!$B1612,"_",'Room Details'!$I1612)),_xlfn._xlws.FILTER($D$2:$D$2508,$C$2:$C$2508=(CONCATENATE('Establishment details'!$C$14,"_",'Room Details'!$I1612))))</f>
        <v>#VALUE!</v>
      </c>
      <c r="BJH2" s="173" t="e" cm="1" vm="1">
        <f t="array" ref="BJH2">IF('Room Details'!$B1613="OUT", _xlfn._xlws.FILTER(Room_Types!$D$2:$D$2508,Room_Types!$C$2:$C$2508=CONCATENATE('Room Details'!$B1613,"_",'Room Details'!$I1613)),_xlfn._xlws.FILTER($D$2:$D$2508,$C$2:$C$2508=(CONCATENATE('Establishment details'!$C$14,"_",'Room Details'!$I1613))))</f>
        <v>#VALUE!</v>
      </c>
      <c r="BJI2" s="173" t="e" cm="1" vm="1">
        <f t="array" ref="BJI2">IF('Room Details'!$B1614="OUT", _xlfn._xlws.FILTER(Room_Types!$D$2:$D$2508,Room_Types!$C$2:$C$2508=CONCATENATE('Room Details'!$B1614,"_",'Room Details'!$I1614)),_xlfn._xlws.FILTER($D$2:$D$2508,$C$2:$C$2508=(CONCATENATE('Establishment details'!$C$14,"_",'Room Details'!$I1614))))</f>
        <v>#VALUE!</v>
      </c>
      <c r="BJJ2" s="173" t="e" cm="1" vm="1">
        <f t="array" ref="BJJ2">IF('Room Details'!$B1615="OUT", _xlfn._xlws.FILTER(Room_Types!$D$2:$D$2508,Room_Types!$C$2:$C$2508=CONCATENATE('Room Details'!$B1615,"_",'Room Details'!$I1615)),_xlfn._xlws.FILTER($D$2:$D$2508,$C$2:$C$2508=(CONCATENATE('Establishment details'!$C$14,"_",'Room Details'!$I1615))))</f>
        <v>#VALUE!</v>
      </c>
      <c r="BJK2" s="173" t="e" cm="1" vm="1">
        <f t="array" ref="BJK2">IF('Room Details'!$B1616="OUT", _xlfn._xlws.FILTER(Room_Types!$D$2:$D$2508,Room_Types!$C$2:$C$2508=CONCATENATE('Room Details'!$B1616,"_",'Room Details'!$I1616)),_xlfn._xlws.FILTER($D$2:$D$2508,$C$2:$C$2508=(CONCATENATE('Establishment details'!$C$14,"_",'Room Details'!$I1616))))</f>
        <v>#VALUE!</v>
      </c>
      <c r="BJL2" s="173" t="e" cm="1" vm="1">
        <f t="array" ref="BJL2">IF('Room Details'!$B1617="OUT", _xlfn._xlws.FILTER(Room_Types!$D$2:$D$2508,Room_Types!$C$2:$C$2508=CONCATENATE('Room Details'!$B1617,"_",'Room Details'!$I1617)),_xlfn._xlws.FILTER($D$2:$D$2508,$C$2:$C$2508=(CONCATENATE('Establishment details'!$C$14,"_",'Room Details'!$I1617))))</f>
        <v>#VALUE!</v>
      </c>
      <c r="BJM2" s="173" t="e" cm="1" vm="1">
        <f t="array" ref="BJM2">IF('Room Details'!$B1618="OUT", _xlfn._xlws.FILTER(Room_Types!$D$2:$D$2508,Room_Types!$C$2:$C$2508=CONCATENATE('Room Details'!$B1618,"_",'Room Details'!$I1618)),_xlfn._xlws.FILTER($D$2:$D$2508,$C$2:$C$2508=(CONCATENATE('Establishment details'!$C$14,"_",'Room Details'!$I1618))))</f>
        <v>#VALUE!</v>
      </c>
      <c r="BJN2" s="173" t="e" cm="1" vm="1">
        <f t="array" ref="BJN2">IF('Room Details'!$B1619="OUT", _xlfn._xlws.FILTER(Room_Types!$D$2:$D$2508,Room_Types!$C$2:$C$2508=CONCATENATE('Room Details'!$B1619,"_",'Room Details'!$I1619)),_xlfn._xlws.FILTER($D$2:$D$2508,$C$2:$C$2508=(CONCATENATE('Establishment details'!$C$14,"_",'Room Details'!$I1619))))</f>
        <v>#VALUE!</v>
      </c>
      <c r="BJO2" s="173" t="e" cm="1" vm="1">
        <f t="array" ref="BJO2">IF('Room Details'!$B1620="OUT", _xlfn._xlws.FILTER(Room_Types!$D$2:$D$2508,Room_Types!$C$2:$C$2508=CONCATENATE('Room Details'!$B1620,"_",'Room Details'!$I1620)),_xlfn._xlws.FILTER($D$2:$D$2508,$C$2:$C$2508=(CONCATENATE('Establishment details'!$C$14,"_",'Room Details'!$I1620))))</f>
        <v>#VALUE!</v>
      </c>
      <c r="BJP2" s="173" t="e" cm="1" vm="1">
        <f t="array" ref="BJP2">IF('Room Details'!$B1621="OUT", _xlfn._xlws.FILTER(Room_Types!$D$2:$D$2508,Room_Types!$C$2:$C$2508=CONCATENATE('Room Details'!$B1621,"_",'Room Details'!$I1621)),_xlfn._xlws.FILTER($D$2:$D$2508,$C$2:$C$2508=(CONCATENATE('Establishment details'!$C$14,"_",'Room Details'!$I1621))))</f>
        <v>#VALUE!</v>
      </c>
      <c r="BJQ2" s="173" t="e" cm="1" vm="1">
        <f t="array" ref="BJQ2">IF('Room Details'!$B1622="OUT", _xlfn._xlws.FILTER(Room_Types!$D$2:$D$2508,Room_Types!$C$2:$C$2508=CONCATENATE('Room Details'!$B1622,"_",'Room Details'!$I1622)),_xlfn._xlws.FILTER($D$2:$D$2508,$C$2:$C$2508=(CONCATENATE('Establishment details'!$C$14,"_",'Room Details'!$I1622))))</f>
        <v>#VALUE!</v>
      </c>
      <c r="BJR2" s="173" t="e" cm="1" vm="1">
        <f t="array" ref="BJR2">IF('Room Details'!$B1623="OUT", _xlfn._xlws.FILTER(Room_Types!$D$2:$D$2508,Room_Types!$C$2:$C$2508=CONCATENATE('Room Details'!$B1623,"_",'Room Details'!$I1623)),_xlfn._xlws.FILTER($D$2:$D$2508,$C$2:$C$2508=(CONCATENATE('Establishment details'!$C$14,"_",'Room Details'!$I1623))))</f>
        <v>#VALUE!</v>
      </c>
      <c r="BJS2" s="173" t="e" cm="1" vm="1">
        <f t="array" ref="BJS2">IF('Room Details'!$B1624="OUT", _xlfn._xlws.FILTER(Room_Types!$D$2:$D$2508,Room_Types!$C$2:$C$2508=CONCATENATE('Room Details'!$B1624,"_",'Room Details'!$I1624)),_xlfn._xlws.FILTER($D$2:$D$2508,$C$2:$C$2508=(CONCATENATE('Establishment details'!$C$14,"_",'Room Details'!$I1624))))</f>
        <v>#VALUE!</v>
      </c>
      <c r="BJT2" s="173" t="e" cm="1" vm="1">
        <f t="array" ref="BJT2">IF('Room Details'!$B1625="OUT", _xlfn._xlws.FILTER(Room_Types!$D$2:$D$2508,Room_Types!$C$2:$C$2508=CONCATENATE('Room Details'!$B1625,"_",'Room Details'!$I1625)),_xlfn._xlws.FILTER($D$2:$D$2508,$C$2:$C$2508=(CONCATENATE('Establishment details'!$C$14,"_",'Room Details'!$I1625))))</f>
        <v>#VALUE!</v>
      </c>
      <c r="BJU2" s="173" t="e" cm="1" vm="1">
        <f t="array" ref="BJU2">IF('Room Details'!$B1626="OUT", _xlfn._xlws.FILTER(Room_Types!$D$2:$D$2508,Room_Types!$C$2:$C$2508=CONCATENATE('Room Details'!$B1626,"_",'Room Details'!$I1626)),_xlfn._xlws.FILTER($D$2:$D$2508,$C$2:$C$2508=(CONCATENATE('Establishment details'!$C$14,"_",'Room Details'!$I1626))))</f>
        <v>#VALUE!</v>
      </c>
      <c r="BJV2" s="173" t="e" cm="1" vm="1">
        <f t="array" ref="BJV2">IF('Room Details'!$B1627="OUT", _xlfn._xlws.FILTER(Room_Types!$D$2:$D$2508,Room_Types!$C$2:$C$2508=CONCATENATE('Room Details'!$B1627,"_",'Room Details'!$I1627)),_xlfn._xlws.FILTER($D$2:$D$2508,$C$2:$C$2508=(CONCATENATE('Establishment details'!$C$14,"_",'Room Details'!$I1627))))</f>
        <v>#VALUE!</v>
      </c>
      <c r="BJW2" s="173" t="e" cm="1" vm="1">
        <f t="array" ref="BJW2">IF('Room Details'!$B1628="OUT", _xlfn._xlws.FILTER(Room_Types!$D$2:$D$2508,Room_Types!$C$2:$C$2508=CONCATENATE('Room Details'!$B1628,"_",'Room Details'!$I1628)),_xlfn._xlws.FILTER($D$2:$D$2508,$C$2:$C$2508=(CONCATENATE('Establishment details'!$C$14,"_",'Room Details'!$I1628))))</f>
        <v>#VALUE!</v>
      </c>
      <c r="BJX2" s="173" t="e" cm="1" vm="1">
        <f t="array" ref="BJX2">IF('Room Details'!$B1629="OUT", _xlfn._xlws.FILTER(Room_Types!$D$2:$D$2508,Room_Types!$C$2:$C$2508=CONCATENATE('Room Details'!$B1629,"_",'Room Details'!$I1629)),_xlfn._xlws.FILTER($D$2:$D$2508,$C$2:$C$2508=(CONCATENATE('Establishment details'!$C$14,"_",'Room Details'!$I1629))))</f>
        <v>#VALUE!</v>
      </c>
      <c r="BJY2" s="173" t="e" cm="1" vm="1">
        <f t="array" ref="BJY2">IF('Room Details'!$B1630="OUT", _xlfn._xlws.FILTER(Room_Types!$D$2:$D$2508,Room_Types!$C$2:$C$2508=CONCATENATE('Room Details'!$B1630,"_",'Room Details'!$I1630)),_xlfn._xlws.FILTER($D$2:$D$2508,$C$2:$C$2508=(CONCATENATE('Establishment details'!$C$14,"_",'Room Details'!$I1630))))</f>
        <v>#VALUE!</v>
      </c>
      <c r="BJZ2" s="173" t="e" cm="1" vm="1">
        <f t="array" ref="BJZ2">IF('Room Details'!$B1631="OUT", _xlfn._xlws.FILTER(Room_Types!$D$2:$D$2508,Room_Types!$C$2:$C$2508=CONCATENATE('Room Details'!$B1631,"_",'Room Details'!$I1631)),_xlfn._xlws.FILTER($D$2:$D$2508,$C$2:$C$2508=(CONCATENATE('Establishment details'!$C$14,"_",'Room Details'!$I1631))))</f>
        <v>#VALUE!</v>
      </c>
      <c r="BKA2" s="173" t="e" cm="1" vm="1">
        <f t="array" ref="BKA2">IF('Room Details'!$B1632="OUT", _xlfn._xlws.FILTER(Room_Types!$D$2:$D$2508,Room_Types!$C$2:$C$2508=CONCATENATE('Room Details'!$B1632,"_",'Room Details'!$I1632)),_xlfn._xlws.FILTER($D$2:$D$2508,$C$2:$C$2508=(CONCATENATE('Establishment details'!$C$14,"_",'Room Details'!$I1632))))</f>
        <v>#VALUE!</v>
      </c>
      <c r="BKB2" s="173" t="e" cm="1" vm="1">
        <f t="array" ref="BKB2">IF('Room Details'!$B1633="OUT", _xlfn._xlws.FILTER(Room_Types!$D$2:$D$2508,Room_Types!$C$2:$C$2508=CONCATENATE('Room Details'!$B1633,"_",'Room Details'!$I1633)),_xlfn._xlws.FILTER($D$2:$D$2508,$C$2:$C$2508=(CONCATENATE('Establishment details'!$C$14,"_",'Room Details'!$I1633))))</f>
        <v>#VALUE!</v>
      </c>
      <c r="BKC2" s="173" t="e" cm="1" vm="1">
        <f t="array" ref="BKC2">IF('Room Details'!$B1634="OUT", _xlfn._xlws.FILTER(Room_Types!$D$2:$D$2508,Room_Types!$C$2:$C$2508=CONCATENATE('Room Details'!$B1634,"_",'Room Details'!$I1634)),_xlfn._xlws.FILTER($D$2:$D$2508,$C$2:$C$2508=(CONCATENATE('Establishment details'!$C$14,"_",'Room Details'!$I1634))))</f>
        <v>#VALUE!</v>
      </c>
      <c r="BKD2" s="173" t="e" cm="1" vm="1">
        <f t="array" ref="BKD2">IF('Room Details'!$B1635="OUT", _xlfn._xlws.FILTER(Room_Types!$D$2:$D$2508,Room_Types!$C$2:$C$2508=CONCATENATE('Room Details'!$B1635,"_",'Room Details'!$I1635)),_xlfn._xlws.FILTER($D$2:$D$2508,$C$2:$C$2508=(CONCATENATE('Establishment details'!$C$14,"_",'Room Details'!$I1635))))</f>
        <v>#VALUE!</v>
      </c>
      <c r="BKE2" s="173" t="e" cm="1" vm="1">
        <f t="array" ref="BKE2">IF('Room Details'!$B1636="OUT", _xlfn._xlws.FILTER(Room_Types!$D$2:$D$2508,Room_Types!$C$2:$C$2508=CONCATENATE('Room Details'!$B1636,"_",'Room Details'!$I1636)),_xlfn._xlws.FILTER($D$2:$D$2508,$C$2:$C$2508=(CONCATENATE('Establishment details'!$C$14,"_",'Room Details'!$I1636))))</f>
        <v>#VALUE!</v>
      </c>
      <c r="BKF2" s="173" t="e" cm="1" vm="1">
        <f t="array" ref="BKF2">IF('Room Details'!$B1637="OUT", _xlfn._xlws.FILTER(Room_Types!$D$2:$D$2508,Room_Types!$C$2:$C$2508=CONCATENATE('Room Details'!$B1637,"_",'Room Details'!$I1637)),_xlfn._xlws.FILTER($D$2:$D$2508,$C$2:$C$2508=(CONCATENATE('Establishment details'!$C$14,"_",'Room Details'!$I1637))))</f>
        <v>#VALUE!</v>
      </c>
      <c r="BKG2" s="173" t="e" cm="1" vm="1">
        <f t="array" ref="BKG2">IF('Room Details'!$B1638="OUT", _xlfn._xlws.FILTER(Room_Types!$D$2:$D$2508,Room_Types!$C$2:$C$2508=CONCATENATE('Room Details'!$B1638,"_",'Room Details'!$I1638)),_xlfn._xlws.FILTER($D$2:$D$2508,$C$2:$C$2508=(CONCATENATE('Establishment details'!$C$14,"_",'Room Details'!$I1638))))</f>
        <v>#VALUE!</v>
      </c>
      <c r="BKH2" s="173" t="e" cm="1" vm="1">
        <f t="array" ref="BKH2">IF('Room Details'!$B1639="OUT", _xlfn._xlws.FILTER(Room_Types!$D$2:$D$2508,Room_Types!$C$2:$C$2508=CONCATENATE('Room Details'!$B1639,"_",'Room Details'!$I1639)),_xlfn._xlws.FILTER($D$2:$D$2508,$C$2:$C$2508=(CONCATENATE('Establishment details'!$C$14,"_",'Room Details'!$I1639))))</f>
        <v>#VALUE!</v>
      </c>
      <c r="BKI2" s="173" t="e" cm="1" vm="1">
        <f t="array" ref="BKI2">IF('Room Details'!$B1640="OUT", _xlfn._xlws.FILTER(Room_Types!$D$2:$D$2508,Room_Types!$C$2:$C$2508=CONCATENATE('Room Details'!$B1640,"_",'Room Details'!$I1640)),_xlfn._xlws.FILTER($D$2:$D$2508,$C$2:$C$2508=(CONCATENATE('Establishment details'!$C$14,"_",'Room Details'!$I1640))))</f>
        <v>#VALUE!</v>
      </c>
      <c r="BKJ2" s="173" t="e" cm="1" vm="1">
        <f t="array" ref="BKJ2">IF('Room Details'!$B1641="OUT", _xlfn._xlws.FILTER(Room_Types!$D$2:$D$2508,Room_Types!$C$2:$C$2508=CONCATENATE('Room Details'!$B1641,"_",'Room Details'!$I1641)),_xlfn._xlws.FILTER($D$2:$D$2508,$C$2:$C$2508=(CONCATENATE('Establishment details'!$C$14,"_",'Room Details'!$I1641))))</f>
        <v>#VALUE!</v>
      </c>
      <c r="BKK2" s="173" t="e" cm="1" vm="1">
        <f t="array" ref="BKK2">IF('Room Details'!$B1642="OUT", _xlfn._xlws.FILTER(Room_Types!$D$2:$D$2508,Room_Types!$C$2:$C$2508=CONCATENATE('Room Details'!$B1642,"_",'Room Details'!$I1642)),_xlfn._xlws.FILTER($D$2:$D$2508,$C$2:$C$2508=(CONCATENATE('Establishment details'!$C$14,"_",'Room Details'!$I1642))))</f>
        <v>#VALUE!</v>
      </c>
      <c r="BKL2" s="173" t="e" cm="1" vm="1">
        <f t="array" ref="BKL2">IF('Room Details'!$B1643="OUT", _xlfn._xlws.FILTER(Room_Types!$D$2:$D$2508,Room_Types!$C$2:$C$2508=CONCATENATE('Room Details'!$B1643,"_",'Room Details'!$I1643)),_xlfn._xlws.FILTER($D$2:$D$2508,$C$2:$C$2508=(CONCATENATE('Establishment details'!$C$14,"_",'Room Details'!$I1643))))</f>
        <v>#VALUE!</v>
      </c>
      <c r="BKM2" s="173" t="e" cm="1" vm="1">
        <f t="array" ref="BKM2">IF('Room Details'!$B1644="OUT", _xlfn._xlws.FILTER(Room_Types!$D$2:$D$2508,Room_Types!$C$2:$C$2508=CONCATENATE('Room Details'!$B1644,"_",'Room Details'!$I1644)),_xlfn._xlws.FILTER($D$2:$D$2508,$C$2:$C$2508=(CONCATENATE('Establishment details'!$C$14,"_",'Room Details'!$I1644))))</f>
        <v>#VALUE!</v>
      </c>
      <c r="BKN2" s="173" t="e" cm="1" vm="1">
        <f t="array" ref="BKN2">IF('Room Details'!$B1645="OUT", _xlfn._xlws.FILTER(Room_Types!$D$2:$D$2508,Room_Types!$C$2:$C$2508=CONCATENATE('Room Details'!$B1645,"_",'Room Details'!$I1645)),_xlfn._xlws.FILTER($D$2:$D$2508,$C$2:$C$2508=(CONCATENATE('Establishment details'!$C$14,"_",'Room Details'!$I1645))))</f>
        <v>#VALUE!</v>
      </c>
      <c r="BKO2" s="173" t="e" cm="1" vm="1">
        <f t="array" ref="BKO2">IF('Room Details'!$B1646="OUT", _xlfn._xlws.FILTER(Room_Types!$D$2:$D$2508,Room_Types!$C$2:$C$2508=CONCATENATE('Room Details'!$B1646,"_",'Room Details'!$I1646)),_xlfn._xlws.FILTER($D$2:$D$2508,$C$2:$C$2508=(CONCATENATE('Establishment details'!$C$14,"_",'Room Details'!$I1646))))</f>
        <v>#VALUE!</v>
      </c>
      <c r="BKP2" s="173" t="e" cm="1" vm="1">
        <f t="array" ref="BKP2">IF('Room Details'!$B1647="OUT", _xlfn._xlws.FILTER(Room_Types!$D$2:$D$2508,Room_Types!$C$2:$C$2508=CONCATENATE('Room Details'!$B1647,"_",'Room Details'!$I1647)),_xlfn._xlws.FILTER($D$2:$D$2508,$C$2:$C$2508=(CONCATENATE('Establishment details'!$C$14,"_",'Room Details'!$I1647))))</f>
        <v>#VALUE!</v>
      </c>
      <c r="BKQ2" s="173" t="e" cm="1" vm="1">
        <f t="array" ref="BKQ2">IF('Room Details'!$B1648="OUT", _xlfn._xlws.FILTER(Room_Types!$D$2:$D$2508,Room_Types!$C$2:$C$2508=CONCATENATE('Room Details'!$B1648,"_",'Room Details'!$I1648)),_xlfn._xlws.FILTER($D$2:$D$2508,$C$2:$C$2508=(CONCATENATE('Establishment details'!$C$14,"_",'Room Details'!$I1648))))</f>
        <v>#VALUE!</v>
      </c>
      <c r="BKR2" s="173" t="e" cm="1" vm="1">
        <f t="array" ref="BKR2">IF('Room Details'!$B1649="OUT", _xlfn._xlws.FILTER(Room_Types!$D$2:$D$2508,Room_Types!$C$2:$C$2508=CONCATENATE('Room Details'!$B1649,"_",'Room Details'!$I1649)),_xlfn._xlws.FILTER($D$2:$D$2508,$C$2:$C$2508=(CONCATENATE('Establishment details'!$C$14,"_",'Room Details'!$I1649))))</f>
        <v>#VALUE!</v>
      </c>
      <c r="BKS2" s="173" t="e" cm="1" vm="1">
        <f t="array" ref="BKS2">IF('Room Details'!$B1650="OUT", _xlfn._xlws.FILTER(Room_Types!$D$2:$D$2508,Room_Types!$C$2:$C$2508=CONCATENATE('Room Details'!$B1650,"_",'Room Details'!$I1650)),_xlfn._xlws.FILTER($D$2:$D$2508,$C$2:$C$2508=(CONCATENATE('Establishment details'!$C$14,"_",'Room Details'!$I1650))))</f>
        <v>#VALUE!</v>
      </c>
      <c r="BKT2" s="173" t="e" cm="1" vm="1">
        <f t="array" ref="BKT2">IF('Room Details'!$B1651="OUT", _xlfn._xlws.FILTER(Room_Types!$D$2:$D$2508,Room_Types!$C$2:$C$2508=CONCATENATE('Room Details'!$B1651,"_",'Room Details'!$I1651)),_xlfn._xlws.FILTER($D$2:$D$2508,$C$2:$C$2508=(CONCATENATE('Establishment details'!$C$14,"_",'Room Details'!$I1651))))</f>
        <v>#VALUE!</v>
      </c>
      <c r="BKU2" s="173" t="e" cm="1" vm="1">
        <f t="array" ref="BKU2">IF('Room Details'!$B1652="OUT", _xlfn._xlws.FILTER(Room_Types!$D$2:$D$2508,Room_Types!$C$2:$C$2508=CONCATENATE('Room Details'!$B1652,"_",'Room Details'!$I1652)),_xlfn._xlws.FILTER($D$2:$D$2508,$C$2:$C$2508=(CONCATENATE('Establishment details'!$C$14,"_",'Room Details'!$I1652))))</f>
        <v>#VALUE!</v>
      </c>
      <c r="BKV2" s="173" t="e" cm="1" vm="1">
        <f t="array" ref="BKV2">IF('Room Details'!$B1653="OUT", _xlfn._xlws.FILTER(Room_Types!$D$2:$D$2508,Room_Types!$C$2:$C$2508=CONCATENATE('Room Details'!$B1653,"_",'Room Details'!$I1653)),_xlfn._xlws.FILTER($D$2:$D$2508,$C$2:$C$2508=(CONCATENATE('Establishment details'!$C$14,"_",'Room Details'!$I1653))))</f>
        <v>#VALUE!</v>
      </c>
      <c r="BKW2" s="173" t="e" cm="1" vm="1">
        <f t="array" ref="BKW2">IF('Room Details'!$B1654="OUT", _xlfn._xlws.FILTER(Room_Types!$D$2:$D$2508,Room_Types!$C$2:$C$2508=CONCATENATE('Room Details'!$B1654,"_",'Room Details'!$I1654)),_xlfn._xlws.FILTER($D$2:$D$2508,$C$2:$C$2508=(CONCATENATE('Establishment details'!$C$14,"_",'Room Details'!$I1654))))</f>
        <v>#VALUE!</v>
      </c>
      <c r="BKX2" s="173" t="e" cm="1" vm="1">
        <f t="array" ref="BKX2">IF('Room Details'!$B1655="OUT", _xlfn._xlws.FILTER(Room_Types!$D$2:$D$2508,Room_Types!$C$2:$C$2508=CONCATENATE('Room Details'!$B1655,"_",'Room Details'!$I1655)),_xlfn._xlws.FILTER($D$2:$D$2508,$C$2:$C$2508=(CONCATENATE('Establishment details'!$C$14,"_",'Room Details'!$I1655))))</f>
        <v>#VALUE!</v>
      </c>
      <c r="BKY2" s="173" t="e" cm="1" vm="1">
        <f t="array" ref="BKY2">IF('Room Details'!$B1656="OUT", _xlfn._xlws.FILTER(Room_Types!$D$2:$D$2508,Room_Types!$C$2:$C$2508=CONCATENATE('Room Details'!$B1656,"_",'Room Details'!$I1656)),_xlfn._xlws.FILTER($D$2:$D$2508,$C$2:$C$2508=(CONCATENATE('Establishment details'!$C$14,"_",'Room Details'!$I1656))))</f>
        <v>#VALUE!</v>
      </c>
      <c r="BKZ2" s="173" t="e" cm="1" vm="1">
        <f t="array" ref="BKZ2">IF('Room Details'!$B1657="OUT", _xlfn._xlws.FILTER(Room_Types!$D$2:$D$2508,Room_Types!$C$2:$C$2508=CONCATENATE('Room Details'!$B1657,"_",'Room Details'!$I1657)),_xlfn._xlws.FILTER($D$2:$D$2508,$C$2:$C$2508=(CONCATENATE('Establishment details'!$C$14,"_",'Room Details'!$I1657))))</f>
        <v>#VALUE!</v>
      </c>
      <c r="BLA2" s="173" t="e" cm="1" vm="1">
        <f t="array" ref="BLA2">IF('Room Details'!$B1658="OUT", _xlfn._xlws.FILTER(Room_Types!$D$2:$D$2508,Room_Types!$C$2:$C$2508=CONCATENATE('Room Details'!$B1658,"_",'Room Details'!$I1658)),_xlfn._xlws.FILTER($D$2:$D$2508,$C$2:$C$2508=(CONCATENATE('Establishment details'!$C$14,"_",'Room Details'!$I1658))))</f>
        <v>#VALUE!</v>
      </c>
      <c r="BLB2" s="173" t="e" cm="1" vm="1">
        <f t="array" ref="BLB2">IF('Room Details'!$B1659="OUT", _xlfn._xlws.FILTER(Room_Types!$D$2:$D$2508,Room_Types!$C$2:$C$2508=CONCATENATE('Room Details'!$B1659,"_",'Room Details'!$I1659)),_xlfn._xlws.FILTER($D$2:$D$2508,$C$2:$C$2508=(CONCATENATE('Establishment details'!$C$14,"_",'Room Details'!$I1659))))</f>
        <v>#VALUE!</v>
      </c>
      <c r="BLC2" s="173" t="e" cm="1" vm="1">
        <f t="array" ref="BLC2">IF('Room Details'!$B1660="OUT", _xlfn._xlws.FILTER(Room_Types!$D$2:$D$2508,Room_Types!$C$2:$C$2508=CONCATENATE('Room Details'!$B1660,"_",'Room Details'!$I1660)),_xlfn._xlws.FILTER($D$2:$D$2508,$C$2:$C$2508=(CONCATENATE('Establishment details'!$C$14,"_",'Room Details'!$I1660))))</f>
        <v>#VALUE!</v>
      </c>
      <c r="BLD2" s="173" t="e" cm="1" vm="1">
        <f t="array" ref="BLD2">IF('Room Details'!$B1661="OUT", _xlfn._xlws.FILTER(Room_Types!$D$2:$D$2508,Room_Types!$C$2:$C$2508=CONCATENATE('Room Details'!$B1661,"_",'Room Details'!$I1661)),_xlfn._xlws.FILTER($D$2:$D$2508,$C$2:$C$2508=(CONCATENATE('Establishment details'!$C$14,"_",'Room Details'!$I1661))))</f>
        <v>#VALUE!</v>
      </c>
      <c r="BLE2" s="173" t="e" cm="1" vm="1">
        <f t="array" ref="BLE2">IF('Room Details'!$B1662="OUT", _xlfn._xlws.FILTER(Room_Types!$D$2:$D$2508,Room_Types!$C$2:$C$2508=CONCATENATE('Room Details'!$B1662,"_",'Room Details'!$I1662)),_xlfn._xlws.FILTER($D$2:$D$2508,$C$2:$C$2508=(CONCATENATE('Establishment details'!$C$14,"_",'Room Details'!$I1662))))</f>
        <v>#VALUE!</v>
      </c>
      <c r="BLF2" s="173" t="e" cm="1" vm="1">
        <f t="array" ref="BLF2">IF('Room Details'!$B1663="OUT", _xlfn._xlws.FILTER(Room_Types!$D$2:$D$2508,Room_Types!$C$2:$C$2508=CONCATENATE('Room Details'!$B1663,"_",'Room Details'!$I1663)),_xlfn._xlws.FILTER($D$2:$D$2508,$C$2:$C$2508=(CONCATENATE('Establishment details'!$C$14,"_",'Room Details'!$I1663))))</f>
        <v>#VALUE!</v>
      </c>
      <c r="BLG2" s="173" t="e" cm="1" vm="1">
        <f t="array" ref="BLG2">IF('Room Details'!$B1664="OUT", _xlfn._xlws.FILTER(Room_Types!$D$2:$D$2508,Room_Types!$C$2:$C$2508=CONCATENATE('Room Details'!$B1664,"_",'Room Details'!$I1664)),_xlfn._xlws.FILTER($D$2:$D$2508,$C$2:$C$2508=(CONCATENATE('Establishment details'!$C$14,"_",'Room Details'!$I1664))))</f>
        <v>#VALUE!</v>
      </c>
      <c r="BLH2" s="173" t="e" cm="1" vm="1">
        <f t="array" ref="BLH2">IF('Room Details'!$B1665="OUT", _xlfn._xlws.FILTER(Room_Types!$D$2:$D$2508,Room_Types!$C$2:$C$2508=CONCATENATE('Room Details'!$B1665,"_",'Room Details'!$I1665)),_xlfn._xlws.FILTER($D$2:$D$2508,$C$2:$C$2508=(CONCATENATE('Establishment details'!$C$14,"_",'Room Details'!$I1665))))</f>
        <v>#VALUE!</v>
      </c>
      <c r="BLI2" s="173" t="e" cm="1" vm="1">
        <f t="array" ref="BLI2">IF('Room Details'!$B1666="OUT", _xlfn._xlws.FILTER(Room_Types!$D$2:$D$2508,Room_Types!$C$2:$C$2508=CONCATENATE('Room Details'!$B1666,"_",'Room Details'!$I1666)),_xlfn._xlws.FILTER($D$2:$D$2508,$C$2:$C$2508=(CONCATENATE('Establishment details'!$C$14,"_",'Room Details'!$I1666))))</f>
        <v>#VALUE!</v>
      </c>
      <c r="BLJ2" s="173" t="e" cm="1" vm="1">
        <f t="array" ref="BLJ2">IF('Room Details'!$B1667="OUT", _xlfn._xlws.FILTER(Room_Types!$D$2:$D$2508,Room_Types!$C$2:$C$2508=CONCATENATE('Room Details'!$B1667,"_",'Room Details'!$I1667)),_xlfn._xlws.FILTER($D$2:$D$2508,$C$2:$C$2508=(CONCATENATE('Establishment details'!$C$14,"_",'Room Details'!$I1667))))</f>
        <v>#VALUE!</v>
      </c>
      <c r="BLK2" s="173" t="e" cm="1" vm="1">
        <f t="array" ref="BLK2">IF('Room Details'!$B1668="OUT", _xlfn._xlws.FILTER(Room_Types!$D$2:$D$2508,Room_Types!$C$2:$C$2508=CONCATENATE('Room Details'!$B1668,"_",'Room Details'!$I1668)),_xlfn._xlws.FILTER($D$2:$D$2508,$C$2:$C$2508=(CONCATENATE('Establishment details'!$C$14,"_",'Room Details'!$I1668))))</f>
        <v>#VALUE!</v>
      </c>
      <c r="BLL2" s="173" t="e" cm="1" vm="1">
        <f t="array" ref="BLL2">IF('Room Details'!$B1669="OUT", _xlfn._xlws.FILTER(Room_Types!$D$2:$D$2508,Room_Types!$C$2:$C$2508=CONCATENATE('Room Details'!$B1669,"_",'Room Details'!$I1669)),_xlfn._xlws.FILTER($D$2:$D$2508,$C$2:$C$2508=(CONCATENATE('Establishment details'!$C$14,"_",'Room Details'!$I1669))))</f>
        <v>#VALUE!</v>
      </c>
      <c r="BLM2" s="173" t="e" cm="1" vm="1">
        <f t="array" ref="BLM2">IF('Room Details'!$B1670="OUT", _xlfn._xlws.FILTER(Room_Types!$D$2:$D$2508,Room_Types!$C$2:$C$2508=CONCATENATE('Room Details'!$B1670,"_",'Room Details'!$I1670)),_xlfn._xlws.FILTER($D$2:$D$2508,$C$2:$C$2508=(CONCATENATE('Establishment details'!$C$14,"_",'Room Details'!$I1670))))</f>
        <v>#VALUE!</v>
      </c>
      <c r="BLN2" s="173" t="e" cm="1" vm="1">
        <f t="array" ref="BLN2">IF('Room Details'!$B1671="OUT", _xlfn._xlws.FILTER(Room_Types!$D$2:$D$2508,Room_Types!$C$2:$C$2508=CONCATENATE('Room Details'!$B1671,"_",'Room Details'!$I1671)),_xlfn._xlws.FILTER($D$2:$D$2508,$C$2:$C$2508=(CONCATENATE('Establishment details'!$C$14,"_",'Room Details'!$I1671))))</f>
        <v>#VALUE!</v>
      </c>
      <c r="BLO2" s="173" t="e" cm="1" vm="1">
        <f t="array" ref="BLO2">IF('Room Details'!$B1672="OUT", _xlfn._xlws.FILTER(Room_Types!$D$2:$D$2508,Room_Types!$C$2:$C$2508=CONCATENATE('Room Details'!$B1672,"_",'Room Details'!$I1672)),_xlfn._xlws.FILTER($D$2:$D$2508,$C$2:$C$2508=(CONCATENATE('Establishment details'!$C$14,"_",'Room Details'!$I1672))))</f>
        <v>#VALUE!</v>
      </c>
      <c r="BLP2" s="173" t="e" cm="1" vm="1">
        <f t="array" ref="BLP2">IF('Room Details'!$B1673="OUT", _xlfn._xlws.FILTER(Room_Types!$D$2:$D$2508,Room_Types!$C$2:$C$2508=CONCATENATE('Room Details'!$B1673,"_",'Room Details'!$I1673)),_xlfn._xlws.FILTER($D$2:$D$2508,$C$2:$C$2508=(CONCATENATE('Establishment details'!$C$14,"_",'Room Details'!$I1673))))</f>
        <v>#VALUE!</v>
      </c>
      <c r="BLQ2" s="173" t="e" cm="1" vm="1">
        <f t="array" ref="BLQ2">IF('Room Details'!$B1674="OUT", _xlfn._xlws.FILTER(Room_Types!$D$2:$D$2508,Room_Types!$C$2:$C$2508=CONCATENATE('Room Details'!$B1674,"_",'Room Details'!$I1674)),_xlfn._xlws.FILTER($D$2:$D$2508,$C$2:$C$2508=(CONCATENATE('Establishment details'!$C$14,"_",'Room Details'!$I1674))))</f>
        <v>#VALUE!</v>
      </c>
      <c r="BLR2" s="173" t="e" cm="1" vm="1">
        <f t="array" ref="BLR2">IF('Room Details'!$B1675="OUT", _xlfn._xlws.FILTER(Room_Types!$D$2:$D$2508,Room_Types!$C$2:$C$2508=CONCATENATE('Room Details'!$B1675,"_",'Room Details'!$I1675)),_xlfn._xlws.FILTER($D$2:$D$2508,$C$2:$C$2508=(CONCATENATE('Establishment details'!$C$14,"_",'Room Details'!$I1675))))</f>
        <v>#VALUE!</v>
      </c>
      <c r="BLS2" s="173" t="e" cm="1" vm="1">
        <f t="array" ref="BLS2">IF('Room Details'!$B1676="OUT", _xlfn._xlws.FILTER(Room_Types!$D$2:$D$2508,Room_Types!$C$2:$C$2508=CONCATENATE('Room Details'!$B1676,"_",'Room Details'!$I1676)),_xlfn._xlws.FILTER($D$2:$D$2508,$C$2:$C$2508=(CONCATENATE('Establishment details'!$C$14,"_",'Room Details'!$I1676))))</f>
        <v>#VALUE!</v>
      </c>
      <c r="BLT2" s="173" t="e" cm="1" vm="1">
        <f t="array" ref="BLT2">IF('Room Details'!$B1677="OUT", _xlfn._xlws.FILTER(Room_Types!$D$2:$D$2508,Room_Types!$C$2:$C$2508=CONCATENATE('Room Details'!$B1677,"_",'Room Details'!$I1677)),_xlfn._xlws.FILTER($D$2:$D$2508,$C$2:$C$2508=(CONCATENATE('Establishment details'!$C$14,"_",'Room Details'!$I1677))))</f>
        <v>#VALUE!</v>
      </c>
      <c r="BLU2" s="173" t="e" cm="1" vm="1">
        <f t="array" ref="BLU2">IF('Room Details'!$B1678="OUT", _xlfn._xlws.FILTER(Room_Types!$D$2:$D$2508,Room_Types!$C$2:$C$2508=CONCATENATE('Room Details'!$B1678,"_",'Room Details'!$I1678)),_xlfn._xlws.FILTER($D$2:$D$2508,$C$2:$C$2508=(CONCATENATE('Establishment details'!$C$14,"_",'Room Details'!$I1678))))</f>
        <v>#VALUE!</v>
      </c>
      <c r="BLV2" s="173" t="e" cm="1" vm="1">
        <f t="array" ref="BLV2">IF('Room Details'!$B1679="OUT", _xlfn._xlws.FILTER(Room_Types!$D$2:$D$2508,Room_Types!$C$2:$C$2508=CONCATENATE('Room Details'!$B1679,"_",'Room Details'!$I1679)),_xlfn._xlws.FILTER($D$2:$D$2508,$C$2:$C$2508=(CONCATENATE('Establishment details'!$C$14,"_",'Room Details'!$I1679))))</f>
        <v>#VALUE!</v>
      </c>
      <c r="BLW2" s="173" t="e" cm="1" vm="1">
        <f t="array" ref="BLW2">IF('Room Details'!$B1680="OUT", _xlfn._xlws.FILTER(Room_Types!$D$2:$D$2508,Room_Types!$C$2:$C$2508=CONCATENATE('Room Details'!$B1680,"_",'Room Details'!$I1680)),_xlfn._xlws.FILTER($D$2:$D$2508,$C$2:$C$2508=(CONCATENATE('Establishment details'!$C$14,"_",'Room Details'!$I1680))))</f>
        <v>#VALUE!</v>
      </c>
      <c r="BLX2" s="173" t="e" cm="1" vm="1">
        <f t="array" ref="BLX2">IF('Room Details'!$B1681="OUT", _xlfn._xlws.FILTER(Room_Types!$D$2:$D$2508,Room_Types!$C$2:$C$2508=CONCATENATE('Room Details'!$B1681,"_",'Room Details'!$I1681)),_xlfn._xlws.FILTER($D$2:$D$2508,$C$2:$C$2508=(CONCATENATE('Establishment details'!$C$14,"_",'Room Details'!$I1681))))</f>
        <v>#VALUE!</v>
      </c>
      <c r="BLY2" s="173" t="e" cm="1" vm="1">
        <f t="array" ref="BLY2">IF('Room Details'!$B1682="OUT", _xlfn._xlws.FILTER(Room_Types!$D$2:$D$2508,Room_Types!$C$2:$C$2508=CONCATENATE('Room Details'!$B1682,"_",'Room Details'!$I1682)),_xlfn._xlws.FILTER($D$2:$D$2508,$C$2:$C$2508=(CONCATENATE('Establishment details'!$C$14,"_",'Room Details'!$I1682))))</f>
        <v>#VALUE!</v>
      </c>
      <c r="BLZ2" s="173" t="e" cm="1" vm="1">
        <f t="array" ref="BLZ2">IF('Room Details'!$B1683="OUT", _xlfn._xlws.FILTER(Room_Types!$D$2:$D$2508,Room_Types!$C$2:$C$2508=CONCATENATE('Room Details'!$B1683,"_",'Room Details'!$I1683)),_xlfn._xlws.FILTER($D$2:$D$2508,$C$2:$C$2508=(CONCATENATE('Establishment details'!$C$14,"_",'Room Details'!$I1683))))</f>
        <v>#VALUE!</v>
      </c>
      <c r="BMA2" s="173" t="e" cm="1" vm="1">
        <f t="array" ref="BMA2">IF('Room Details'!$B1684="OUT", _xlfn._xlws.FILTER(Room_Types!$D$2:$D$2508,Room_Types!$C$2:$C$2508=CONCATENATE('Room Details'!$B1684,"_",'Room Details'!$I1684)),_xlfn._xlws.FILTER($D$2:$D$2508,$C$2:$C$2508=(CONCATENATE('Establishment details'!$C$14,"_",'Room Details'!$I1684))))</f>
        <v>#VALUE!</v>
      </c>
      <c r="BMB2" s="173" t="e" cm="1" vm="1">
        <f t="array" ref="BMB2">IF('Room Details'!$B1685="OUT", _xlfn._xlws.FILTER(Room_Types!$D$2:$D$2508,Room_Types!$C$2:$C$2508=CONCATENATE('Room Details'!$B1685,"_",'Room Details'!$I1685)),_xlfn._xlws.FILTER($D$2:$D$2508,$C$2:$C$2508=(CONCATENATE('Establishment details'!$C$14,"_",'Room Details'!$I1685))))</f>
        <v>#VALUE!</v>
      </c>
      <c r="BMC2" s="173" t="e" cm="1" vm="1">
        <f t="array" ref="BMC2">IF('Room Details'!$B1686="OUT", _xlfn._xlws.FILTER(Room_Types!$D$2:$D$2508,Room_Types!$C$2:$C$2508=CONCATENATE('Room Details'!$B1686,"_",'Room Details'!$I1686)),_xlfn._xlws.FILTER($D$2:$D$2508,$C$2:$C$2508=(CONCATENATE('Establishment details'!$C$14,"_",'Room Details'!$I1686))))</f>
        <v>#VALUE!</v>
      </c>
      <c r="BMD2" s="173" t="e" cm="1" vm="1">
        <f t="array" ref="BMD2">IF('Room Details'!$B1687="OUT", _xlfn._xlws.FILTER(Room_Types!$D$2:$D$2508,Room_Types!$C$2:$C$2508=CONCATENATE('Room Details'!$B1687,"_",'Room Details'!$I1687)),_xlfn._xlws.FILTER($D$2:$D$2508,$C$2:$C$2508=(CONCATENATE('Establishment details'!$C$14,"_",'Room Details'!$I1687))))</f>
        <v>#VALUE!</v>
      </c>
      <c r="BME2" s="173" t="e" cm="1" vm="1">
        <f t="array" ref="BME2">IF('Room Details'!$B1688="OUT", _xlfn._xlws.FILTER(Room_Types!$D$2:$D$2508,Room_Types!$C$2:$C$2508=CONCATENATE('Room Details'!$B1688,"_",'Room Details'!$I1688)),_xlfn._xlws.FILTER($D$2:$D$2508,$C$2:$C$2508=(CONCATENATE('Establishment details'!$C$14,"_",'Room Details'!$I1688))))</f>
        <v>#VALUE!</v>
      </c>
      <c r="BMF2" s="173" t="e" cm="1" vm="1">
        <f t="array" ref="BMF2">IF('Room Details'!$B1689="OUT", _xlfn._xlws.FILTER(Room_Types!$D$2:$D$2508,Room_Types!$C$2:$C$2508=CONCATENATE('Room Details'!$B1689,"_",'Room Details'!$I1689)),_xlfn._xlws.FILTER($D$2:$D$2508,$C$2:$C$2508=(CONCATENATE('Establishment details'!$C$14,"_",'Room Details'!$I1689))))</f>
        <v>#VALUE!</v>
      </c>
      <c r="BMG2" s="173" t="e" cm="1" vm="1">
        <f t="array" ref="BMG2">IF('Room Details'!$B1690="OUT", _xlfn._xlws.FILTER(Room_Types!$D$2:$D$2508,Room_Types!$C$2:$C$2508=CONCATENATE('Room Details'!$B1690,"_",'Room Details'!$I1690)),_xlfn._xlws.FILTER($D$2:$D$2508,$C$2:$C$2508=(CONCATENATE('Establishment details'!$C$14,"_",'Room Details'!$I1690))))</f>
        <v>#VALUE!</v>
      </c>
      <c r="BMH2" s="173" t="e" cm="1" vm="1">
        <f t="array" ref="BMH2">IF('Room Details'!$B1691="OUT", _xlfn._xlws.FILTER(Room_Types!$D$2:$D$2508,Room_Types!$C$2:$C$2508=CONCATENATE('Room Details'!$B1691,"_",'Room Details'!$I1691)),_xlfn._xlws.FILTER($D$2:$D$2508,$C$2:$C$2508=(CONCATENATE('Establishment details'!$C$14,"_",'Room Details'!$I1691))))</f>
        <v>#VALUE!</v>
      </c>
      <c r="BMI2" s="173" t="e" cm="1" vm="1">
        <f t="array" ref="BMI2">IF('Room Details'!$B1692="OUT", _xlfn._xlws.FILTER(Room_Types!$D$2:$D$2508,Room_Types!$C$2:$C$2508=CONCATENATE('Room Details'!$B1692,"_",'Room Details'!$I1692)),_xlfn._xlws.FILTER($D$2:$D$2508,$C$2:$C$2508=(CONCATENATE('Establishment details'!$C$14,"_",'Room Details'!$I1692))))</f>
        <v>#VALUE!</v>
      </c>
      <c r="BMJ2" s="173" t="e" cm="1" vm="1">
        <f t="array" ref="BMJ2">IF('Room Details'!$B1693="OUT", _xlfn._xlws.FILTER(Room_Types!$D$2:$D$2508,Room_Types!$C$2:$C$2508=CONCATENATE('Room Details'!$B1693,"_",'Room Details'!$I1693)),_xlfn._xlws.FILTER($D$2:$D$2508,$C$2:$C$2508=(CONCATENATE('Establishment details'!$C$14,"_",'Room Details'!$I1693))))</f>
        <v>#VALUE!</v>
      </c>
      <c r="BMK2" s="173" t="e" cm="1" vm="1">
        <f t="array" ref="BMK2">IF('Room Details'!$B1694="OUT", _xlfn._xlws.FILTER(Room_Types!$D$2:$D$2508,Room_Types!$C$2:$C$2508=CONCATENATE('Room Details'!$B1694,"_",'Room Details'!$I1694)),_xlfn._xlws.FILTER($D$2:$D$2508,$C$2:$C$2508=(CONCATENATE('Establishment details'!$C$14,"_",'Room Details'!$I1694))))</f>
        <v>#VALUE!</v>
      </c>
      <c r="BML2" s="173" t="e" cm="1" vm="1">
        <f t="array" ref="BML2">IF('Room Details'!$B1695="OUT", _xlfn._xlws.FILTER(Room_Types!$D$2:$D$2508,Room_Types!$C$2:$C$2508=CONCATENATE('Room Details'!$B1695,"_",'Room Details'!$I1695)),_xlfn._xlws.FILTER($D$2:$D$2508,$C$2:$C$2508=(CONCATENATE('Establishment details'!$C$14,"_",'Room Details'!$I1695))))</f>
        <v>#VALUE!</v>
      </c>
      <c r="BMM2" s="173" t="e" cm="1" vm="1">
        <f t="array" ref="BMM2">IF('Room Details'!$B1696="OUT", _xlfn._xlws.FILTER(Room_Types!$D$2:$D$2508,Room_Types!$C$2:$C$2508=CONCATENATE('Room Details'!$B1696,"_",'Room Details'!$I1696)),_xlfn._xlws.FILTER($D$2:$D$2508,$C$2:$C$2508=(CONCATENATE('Establishment details'!$C$14,"_",'Room Details'!$I1696))))</f>
        <v>#VALUE!</v>
      </c>
      <c r="BMN2" s="173" t="e" cm="1" vm="1">
        <f t="array" ref="BMN2">IF('Room Details'!$B1697="OUT", _xlfn._xlws.FILTER(Room_Types!$D$2:$D$2508,Room_Types!$C$2:$C$2508=CONCATENATE('Room Details'!$B1697,"_",'Room Details'!$I1697)),_xlfn._xlws.FILTER($D$2:$D$2508,$C$2:$C$2508=(CONCATENATE('Establishment details'!$C$14,"_",'Room Details'!$I1697))))</f>
        <v>#VALUE!</v>
      </c>
      <c r="BMO2" s="173" t="e" cm="1" vm="1">
        <f t="array" ref="BMO2">IF('Room Details'!$B1698="OUT", _xlfn._xlws.FILTER(Room_Types!$D$2:$D$2508,Room_Types!$C$2:$C$2508=CONCATENATE('Room Details'!$B1698,"_",'Room Details'!$I1698)),_xlfn._xlws.FILTER($D$2:$D$2508,$C$2:$C$2508=(CONCATENATE('Establishment details'!$C$14,"_",'Room Details'!$I1698))))</f>
        <v>#VALUE!</v>
      </c>
      <c r="BMP2" s="173" t="e" cm="1" vm="1">
        <f t="array" ref="BMP2">IF('Room Details'!$B1699="OUT", _xlfn._xlws.FILTER(Room_Types!$D$2:$D$2508,Room_Types!$C$2:$C$2508=CONCATENATE('Room Details'!$B1699,"_",'Room Details'!$I1699)),_xlfn._xlws.FILTER($D$2:$D$2508,$C$2:$C$2508=(CONCATENATE('Establishment details'!$C$14,"_",'Room Details'!$I1699))))</f>
        <v>#VALUE!</v>
      </c>
      <c r="BMQ2" s="173" t="e" cm="1" vm="1">
        <f t="array" ref="BMQ2">IF('Room Details'!$B1700="OUT", _xlfn._xlws.FILTER(Room_Types!$D$2:$D$2508,Room_Types!$C$2:$C$2508=CONCATENATE('Room Details'!$B1700,"_",'Room Details'!$I1700)),_xlfn._xlws.FILTER($D$2:$D$2508,$C$2:$C$2508=(CONCATENATE('Establishment details'!$C$14,"_",'Room Details'!$I1700))))</f>
        <v>#VALUE!</v>
      </c>
      <c r="BMR2" s="173" t="e" cm="1" vm="1">
        <f t="array" ref="BMR2">IF('Room Details'!$B1701="OUT", _xlfn._xlws.FILTER(Room_Types!$D$2:$D$2508,Room_Types!$C$2:$C$2508=CONCATENATE('Room Details'!$B1701,"_",'Room Details'!$I1701)),_xlfn._xlws.FILTER($D$2:$D$2508,$C$2:$C$2508=(CONCATENATE('Establishment details'!$C$14,"_",'Room Details'!$I1701))))</f>
        <v>#VALUE!</v>
      </c>
      <c r="BMS2" s="173" t="e" cm="1" vm="1">
        <f t="array" ref="BMS2">IF('Room Details'!$B1702="OUT", _xlfn._xlws.FILTER(Room_Types!$D$2:$D$2508,Room_Types!$C$2:$C$2508=CONCATENATE('Room Details'!$B1702,"_",'Room Details'!$I1702)),_xlfn._xlws.FILTER($D$2:$D$2508,$C$2:$C$2508=(CONCATENATE('Establishment details'!$C$14,"_",'Room Details'!$I1702))))</f>
        <v>#VALUE!</v>
      </c>
      <c r="BMT2" s="173" t="e" cm="1" vm="1">
        <f t="array" ref="BMT2">IF('Room Details'!$B1703="OUT", _xlfn._xlws.FILTER(Room_Types!$D$2:$D$2508,Room_Types!$C$2:$C$2508=CONCATENATE('Room Details'!$B1703,"_",'Room Details'!$I1703)),_xlfn._xlws.FILTER($D$2:$D$2508,$C$2:$C$2508=(CONCATENATE('Establishment details'!$C$14,"_",'Room Details'!$I1703))))</f>
        <v>#VALUE!</v>
      </c>
      <c r="BMU2" s="173" t="e" cm="1" vm="1">
        <f t="array" ref="BMU2">IF('Room Details'!$B1704="OUT", _xlfn._xlws.FILTER(Room_Types!$D$2:$D$2508,Room_Types!$C$2:$C$2508=CONCATENATE('Room Details'!$B1704,"_",'Room Details'!$I1704)),_xlfn._xlws.FILTER($D$2:$D$2508,$C$2:$C$2508=(CONCATENATE('Establishment details'!$C$14,"_",'Room Details'!$I1704))))</f>
        <v>#VALUE!</v>
      </c>
      <c r="BMV2" s="173" t="e" cm="1" vm="1">
        <f t="array" ref="BMV2">IF('Room Details'!$B1705="OUT", _xlfn._xlws.FILTER(Room_Types!$D$2:$D$2508,Room_Types!$C$2:$C$2508=CONCATENATE('Room Details'!$B1705,"_",'Room Details'!$I1705)),_xlfn._xlws.FILTER($D$2:$D$2508,$C$2:$C$2508=(CONCATENATE('Establishment details'!$C$14,"_",'Room Details'!$I1705))))</f>
        <v>#VALUE!</v>
      </c>
      <c r="BMW2" s="173" t="e" cm="1" vm="1">
        <f t="array" ref="BMW2">IF('Room Details'!$B1706="OUT", _xlfn._xlws.FILTER(Room_Types!$D$2:$D$2508,Room_Types!$C$2:$C$2508=CONCATENATE('Room Details'!$B1706,"_",'Room Details'!$I1706)),_xlfn._xlws.FILTER($D$2:$D$2508,$C$2:$C$2508=(CONCATENATE('Establishment details'!$C$14,"_",'Room Details'!$I1706))))</f>
        <v>#VALUE!</v>
      </c>
      <c r="BMX2" s="173" t="e" cm="1" vm="1">
        <f t="array" ref="BMX2">IF('Room Details'!$B1707="OUT", _xlfn._xlws.FILTER(Room_Types!$D$2:$D$2508,Room_Types!$C$2:$C$2508=CONCATENATE('Room Details'!$B1707,"_",'Room Details'!$I1707)),_xlfn._xlws.FILTER($D$2:$D$2508,$C$2:$C$2508=(CONCATENATE('Establishment details'!$C$14,"_",'Room Details'!$I1707))))</f>
        <v>#VALUE!</v>
      </c>
      <c r="BMY2" s="173" t="e" cm="1" vm="1">
        <f t="array" ref="BMY2">IF('Room Details'!$B1708="OUT", _xlfn._xlws.FILTER(Room_Types!$D$2:$D$2508,Room_Types!$C$2:$C$2508=CONCATENATE('Room Details'!$B1708,"_",'Room Details'!$I1708)),_xlfn._xlws.FILTER($D$2:$D$2508,$C$2:$C$2508=(CONCATENATE('Establishment details'!$C$14,"_",'Room Details'!$I1708))))</f>
        <v>#VALUE!</v>
      </c>
      <c r="BMZ2" s="173" t="e" cm="1" vm="1">
        <f t="array" ref="BMZ2">IF('Room Details'!$B1709="OUT", _xlfn._xlws.FILTER(Room_Types!$D$2:$D$2508,Room_Types!$C$2:$C$2508=CONCATENATE('Room Details'!$B1709,"_",'Room Details'!$I1709)),_xlfn._xlws.FILTER($D$2:$D$2508,$C$2:$C$2508=(CONCATENATE('Establishment details'!$C$14,"_",'Room Details'!$I1709))))</f>
        <v>#VALUE!</v>
      </c>
      <c r="BNA2" s="173" t="e" cm="1" vm="1">
        <f t="array" ref="BNA2">IF('Room Details'!$B1710="OUT", _xlfn._xlws.FILTER(Room_Types!$D$2:$D$2508,Room_Types!$C$2:$C$2508=CONCATENATE('Room Details'!$B1710,"_",'Room Details'!$I1710)),_xlfn._xlws.FILTER($D$2:$D$2508,$C$2:$C$2508=(CONCATENATE('Establishment details'!$C$14,"_",'Room Details'!$I1710))))</f>
        <v>#VALUE!</v>
      </c>
      <c r="BNB2" s="173" t="e" cm="1" vm="1">
        <f t="array" ref="BNB2">IF('Room Details'!$B1711="OUT", _xlfn._xlws.FILTER(Room_Types!$D$2:$D$2508,Room_Types!$C$2:$C$2508=CONCATENATE('Room Details'!$B1711,"_",'Room Details'!$I1711)),_xlfn._xlws.FILTER($D$2:$D$2508,$C$2:$C$2508=(CONCATENATE('Establishment details'!$C$14,"_",'Room Details'!$I1711))))</f>
        <v>#VALUE!</v>
      </c>
      <c r="BNC2" s="173" t="e" cm="1" vm="1">
        <f t="array" ref="BNC2">IF('Room Details'!$B1712="OUT", _xlfn._xlws.FILTER(Room_Types!$D$2:$D$2508,Room_Types!$C$2:$C$2508=CONCATENATE('Room Details'!$B1712,"_",'Room Details'!$I1712)),_xlfn._xlws.FILTER($D$2:$D$2508,$C$2:$C$2508=(CONCATENATE('Establishment details'!$C$14,"_",'Room Details'!$I1712))))</f>
        <v>#VALUE!</v>
      </c>
      <c r="BND2" s="173" t="e" cm="1" vm="1">
        <f t="array" ref="BND2">IF('Room Details'!$B1713="OUT", _xlfn._xlws.FILTER(Room_Types!$D$2:$D$2508,Room_Types!$C$2:$C$2508=CONCATENATE('Room Details'!$B1713,"_",'Room Details'!$I1713)),_xlfn._xlws.FILTER($D$2:$D$2508,$C$2:$C$2508=(CONCATENATE('Establishment details'!$C$14,"_",'Room Details'!$I1713))))</f>
        <v>#VALUE!</v>
      </c>
      <c r="BNE2" s="173" t="e" cm="1" vm="1">
        <f t="array" ref="BNE2">IF('Room Details'!$B1714="OUT", _xlfn._xlws.FILTER(Room_Types!$D$2:$D$2508,Room_Types!$C$2:$C$2508=CONCATENATE('Room Details'!$B1714,"_",'Room Details'!$I1714)),_xlfn._xlws.FILTER($D$2:$D$2508,$C$2:$C$2508=(CONCATENATE('Establishment details'!$C$14,"_",'Room Details'!$I1714))))</f>
        <v>#VALUE!</v>
      </c>
      <c r="BNF2" s="173" t="e" cm="1" vm="1">
        <f t="array" ref="BNF2">IF('Room Details'!$B1715="OUT", _xlfn._xlws.FILTER(Room_Types!$D$2:$D$2508,Room_Types!$C$2:$C$2508=CONCATENATE('Room Details'!$B1715,"_",'Room Details'!$I1715)),_xlfn._xlws.FILTER($D$2:$D$2508,$C$2:$C$2508=(CONCATENATE('Establishment details'!$C$14,"_",'Room Details'!$I1715))))</f>
        <v>#VALUE!</v>
      </c>
      <c r="BNG2" s="173" t="e" cm="1" vm="1">
        <f t="array" ref="BNG2">IF('Room Details'!$B1716="OUT", _xlfn._xlws.FILTER(Room_Types!$D$2:$D$2508,Room_Types!$C$2:$C$2508=CONCATENATE('Room Details'!$B1716,"_",'Room Details'!$I1716)),_xlfn._xlws.FILTER($D$2:$D$2508,$C$2:$C$2508=(CONCATENATE('Establishment details'!$C$14,"_",'Room Details'!$I1716))))</f>
        <v>#VALUE!</v>
      </c>
      <c r="BNH2" s="173" t="e" cm="1" vm="1">
        <f t="array" ref="BNH2">IF('Room Details'!$B1717="OUT", _xlfn._xlws.FILTER(Room_Types!$D$2:$D$2508,Room_Types!$C$2:$C$2508=CONCATENATE('Room Details'!$B1717,"_",'Room Details'!$I1717)),_xlfn._xlws.FILTER($D$2:$D$2508,$C$2:$C$2508=(CONCATENATE('Establishment details'!$C$14,"_",'Room Details'!$I1717))))</f>
        <v>#VALUE!</v>
      </c>
      <c r="BNI2" s="173" t="e" cm="1" vm="1">
        <f t="array" ref="BNI2">IF('Room Details'!$B1718="OUT", _xlfn._xlws.FILTER(Room_Types!$D$2:$D$2508,Room_Types!$C$2:$C$2508=CONCATENATE('Room Details'!$B1718,"_",'Room Details'!$I1718)),_xlfn._xlws.FILTER($D$2:$D$2508,$C$2:$C$2508=(CONCATENATE('Establishment details'!$C$14,"_",'Room Details'!$I1718))))</f>
        <v>#VALUE!</v>
      </c>
      <c r="BNJ2" s="173" t="e" cm="1" vm="1">
        <f t="array" ref="BNJ2">IF('Room Details'!$B1719="OUT", _xlfn._xlws.FILTER(Room_Types!$D$2:$D$2508,Room_Types!$C$2:$C$2508=CONCATENATE('Room Details'!$B1719,"_",'Room Details'!$I1719)),_xlfn._xlws.FILTER($D$2:$D$2508,$C$2:$C$2508=(CONCATENATE('Establishment details'!$C$14,"_",'Room Details'!$I1719))))</f>
        <v>#VALUE!</v>
      </c>
      <c r="BNK2" s="173" t="e" cm="1" vm="1">
        <f t="array" ref="BNK2">IF('Room Details'!$B1720="OUT", _xlfn._xlws.FILTER(Room_Types!$D$2:$D$2508,Room_Types!$C$2:$C$2508=CONCATENATE('Room Details'!$B1720,"_",'Room Details'!$I1720)),_xlfn._xlws.FILTER($D$2:$D$2508,$C$2:$C$2508=(CONCATENATE('Establishment details'!$C$14,"_",'Room Details'!$I1720))))</f>
        <v>#VALUE!</v>
      </c>
      <c r="BNL2" s="173" t="e" cm="1" vm="1">
        <f t="array" ref="BNL2">IF('Room Details'!$B1721="OUT", _xlfn._xlws.FILTER(Room_Types!$D$2:$D$2508,Room_Types!$C$2:$C$2508=CONCATENATE('Room Details'!$B1721,"_",'Room Details'!$I1721)),_xlfn._xlws.FILTER($D$2:$D$2508,$C$2:$C$2508=(CONCATENATE('Establishment details'!$C$14,"_",'Room Details'!$I1721))))</f>
        <v>#VALUE!</v>
      </c>
      <c r="BNM2" s="173" t="e" cm="1" vm="1">
        <f t="array" ref="BNM2">IF('Room Details'!$B1722="OUT", _xlfn._xlws.FILTER(Room_Types!$D$2:$D$2508,Room_Types!$C$2:$C$2508=CONCATENATE('Room Details'!$B1722,"_",'Room Details'!$I1722)),_xlfn._xlws.FILTER($D$2:$D$2508,$C$2:$C$2508=(CONCATENATE('Establishment details'!$C$14,"_",'Room Details'!$I1722))))</f>
        <v>#VALUE!</v>
      </c>
      <c r="BNN2" s="173" t="e" cm="1" vm="1">
        <f t="array" ref="BNN2">IF('Room Details'!$B1723="OUT", _xlfn._xlws.FILTER(Room_Types!$D$2:$D$2508,Room_Types!$C$2:$C$2508=CONCATENATE('Room Details'!$B1723,"_",'Room Details'!$I1723)),_xlfn._xlws.FILTER($D$2:$D$2508,$C$2:$C$2508=(CONCATENATE('Establishment details'!$C$14,"_",'Room Details'!$I1723))))</f>
        <v>#VALUE!</v>
      </c>
      <c r="BNO2" s="173" t="e" cm="1" vm="1">
        <f t="array" ref="BNO2">IF('Room Details'!$B1724="OUT", _xlfn._xlws.FILTER(Room_Types!$D$2:$D$2508,Room_Types!$C$2:$C$2508=CONCATENATE('Room Details'!$B1724,"_",'Room Details'!$I1724)),_xlfn._xlws.FILTER($D$2:$D$2508,$C$2:$C$2508=(CONCATENATE('Establishment details'!$C$14,"_",'Room Details'!$I1724))))</f>
        <v>#VALUE!</v>
      </c>
      <c r="BNP2" s="173" t="e" cm="1" vm="1">
        <f t="array" ref="BNP2">IF('Room Details'!$B1725="OUT", _xlfn._xlws.FILTER(Room_Types!$D$2:$D$2508,Room_Types!$C$2:$C$2508=CONCATENATE('Room Details'!$B1725,"_",'Room Details'!$I1725)),_xlfn._xlws.FILTER($D$2:$D$2508,$C$2:$C$2508=(CONCATENATE('Establishment details'!$C$14,"_",'Room Details'!$I1725))))</f>
        <v>#VALUE!</v>
      </c>
      <c r="BNQ2" s="173" t="e" cm="1" vm="1">
        <f t="array" ref="BNQ2">IF('Room Details'!$B1726="OUT", _xlfn._xlws.FILTER(Room_Types!$D$2:$D$2508,Room_Types!$C$2:$C$2508=CONCATENATE('Room Details'!$B1726,"_",'Room Details'!$I1726)),_xlfn._xlws.FILTER($D$2:$D$2508,$C$2:$C$2508=(CONCATENATE('Establishment details'!$C$14,"_",'Room Details'!$I1726))))</f>
        <v>#VALUE!</v>
      </c>
      <c r="BNR2" s="173" t="e" cm="1" vm="1">
        <f t="array" ref="BNR2">IF('Room Details'!$B1727="OUT", _xlfn._xlws.FILTER(Room_Types!$D$2:$D$2508,Room_Types!$C$2:$C$2508=CONCATENATE('Room Details'!$B1727,"_",'Room Details'!$I1727)),_xlfn._xlws.FILTER($D$2:$D$2508,$C$2:$C$2508=(CONCATENATE('Establishment details'!$C$14,"_",'Room Details'!$I1727))))</f>
        <v>#VALUE!</v>
      </c>
      <c r="BNS2" s="173" t="e" cm="1" vm="1">
        <f t="array" ref="BNS2">IF('Room Details'!$B1728="OUT", _xlfn._xlws.FILTER(Room_Types!$D$2:$D$2508,Room_Types!$C$2:$C$2508=CONCATENATE('Room Details'!$B1728,"_",'Room Details'!$I1728)),_xlfn._xlws.FILTER($D$2:$D$2508,$C$2:$C$2508=(CONCATENATE('Establishment details'!$C$14,"_",'Room Details'!$I1728))))</f>
        <v>#VALUE!</v>
      </c>
      <c r="BNT2" s="173" t="e" cm="1" vm="1">
        <f t="array" ref="BNT2">IF('Room Details'!$B1729="OUT", _xlfn._xlws.FILTER(Room_Types!$D$2:$D$2508,Room_Types!$C$2:$C$2508=CONCATENATE('Room Details'!$B1729,"_",'Room Details'!$I1729)),_xlfn._xlws.FILTER($D$2:$D$2508,$C$2:$C$2508=(CONCATENATE('Establishment details'!$C$14,"_",'Room Details'!$I1729))))</f>
        <v>#VALUE!</v>
      </c>
      <c r="BNU2" s="173" t="e" cm="1" vm="1">
        <f t="array" ref="BNU2">IF('Room Details'!$B1730="OUT", _xlfn._xlws.FILTER(Room_Types!$D$2:$D$2508,Room_Types!$C$2:$C$2508=CONCATENATE('Room Details'!$B1730,"_",'Room Details'!$I1730)),_xlfn._xlws.FILTER($D$2:$D$2508,$C$2:$C$2508=(CONCATENATE('Establishment details'!$C$14,"_",'Room Details'!$I1730))))</f>
        <v>#VALUE!</v>
      </c>
      <c r="BNV2" s="173" t="e" cm="1" vm="1">
        <f t="array" ref="BNV2">IF('Room Details'!$B1731="OUT", _xlfn._xlws.FILTER(Room_Types!$D$2:$D$2508,Room_Types!$C$2:$C$2508=CONCATENATE('Room Details'!$B1731,"_",'Room Details'!$I1731)),_xlfn._xlws.FILTER($D$2:$D$2508,$C$2:$C$2508=(CONCATENATE('Establishment details'!$C$14,"_",'Room Details'!$I1731))))</f>
        <v>#VALUE!</v>
      </c>
      <c r="BNW2" s="173" t="e" cm="1" vm="1">
        <f t="array" ref="BNW2">IF('Room Details'!$B1732="OUT", _xlfn._xlws.FILTER(Room_Types!$D$2:$D$2508,Room_Types!$C$2:$C$2508=CONCATENATE('Room Details'!$B1732,"_",'Room Details'!$I1732)),_xlfn._xlws.FILTER($D$2:$D$2508,$C$2:$C$2508=(CONCATENATE('Establishment details'!$C$14,"_",'Room Details'!$I1732))))</f>
        <v>#VALUE!</v>
      </c>
      <c r="BNX2" s="173" t="e" cm="1" vm="1">
        <f t="array" ref="BNX2">IF('Room Details'!$B1733="OUT", _xlfn._xlws.FILTER(Room_Types!$D$2:$D$2508,Room_Types!$C$2:$C$2508=CONCATENATE('Room Details'!$B1733,"_",'Room Details'!$I1733)),_xlfn._xlws.FILTER($D$2:$D$2508,$C$2:$C$2508=(CONCATENATE('Establishment details'!$C$14,"_",'Room Details'!$I1733))))</f>
        <v>#VALUE!</v>
      </c>
      <c r="BNY2" s="173" t="e" cm="1" vm="1">
        <f t="array" ref="BNY2">IF('Room Details'!$B1734="OUT", _xlfn._xlws.FILTER(Room_Types!$D$2:$D$2508,Room_Types!$C$2:$C$2508=CONCATENATE('Room Details'!$B1734,"_",'Room Details'!$I1734)),_xlfn._xlws.FILTER($D$2:$D$2508,$C$2:$C$2508=(CONCATENATE('Establishment details'!$C$14,"_",'Room Details'!$I1734))))</f>
        <v>#VALUE!</v>
      </c>
      <c r="BNZ2" s="173" t="e" cm="1" vm="1">
        <f t="array" ref="BNZ2">IF('Room Details'!$B1735="OUT", _xlfn._xlws.FILTER(Room_Types!$D$2:$D$2508,Room_Types!$C$2:$C$2508=CONCATENATE('Room Details'!$B1735,"_",'Room Details'!$I1735)),_xlfn._xlws.FILTER($D$2:$D$2508,$C$2:$C$2508=(CONCATENATE('Establishment details'!$C$14,"_",'Room Details'!$I1735))))</f>
        <v>#VALUE!</v>
      </c>
      <c r="BOA2" s="173" t="e" cm="1" vm="1">
        <f t="array" ref="BOA2">IF('Room Details'!$B1736="OUT", _xlfn._xlws.FILTER(Room_Types!$D$2:$D$2508,Room_Types!$C$2:$C$2508=CONCATENATE('Room Details'!$B1736,"_",'Room Details'!$I1736)),_xlfn._xlws.FILTER($D$2:$D$2508,$C$2:$C$2508=(CONCATENATE('Establishment details'!$C$14,"_",'Room Details'!$I1736))))</f>
        <v>#VALUE!</v>
      </c>
      <c r="BOB2" s="173" t="e" cm="1" vm="1">
        <f t="array" ref="BOB2">IF('Room Details'!$B1737="OUT", _xlfn._xlws.FILTER(Room_Types!$D$2:$D$2508,Room_Types!$C$2:$C$2508=CONCATENATE('Room Details'!$B1737,"_",'Room Details'!$I1737)),_xlfn._xlws.FILTER($D$2:$D$2508,$C$2:$C$2508=(CONCATENATE('Establishment details'!$C$14,"_",'Room Details'!$I1737))))</f>
        <v>#VALUE!</v>
      </c>
      <c r="BOC2" s="173" t="e" cm="1" vm="1">
        <f t="array" ref="BOC2">IF('Room Details'!$B1738="OUT", _xlfn._xlws.FILTER(Room_Types!$D$2:$D$2508,Room_Types!$C$2:$C$2508=CONCATENATE('Room Details'!$B1738,"_",'Room Details'!$I1738)),_xlfn._xlws.FILTER($D$2:$D$2508,$C$2:$C$2508=(CONCATENATE('Establishment details'!$C$14,"_",'Room Details'!$I1738))))</f>
        <v>#VALUE!</v>
      </c>
      <c r="BOD2" s="173" t="e" cm="1" vm="1">
        <f t="array" ref="BOD2">IF('Room Details'!$B1739="OUT", _xlfn._xlws.FILTER(Room_Types!$D$2:$D$2508,Room_Types!$C$2:$C$2508=CONCATENATE('Room Details'!$B1739,"_",'Room Details'!$I1739)),_xlfn._xlws.FILTER($D$2:$D$2508,$C$2:$C$2508=(CONCATENATE('Establishment details'!$C$14,"_",'Room Details'!$I1739))))</f>
        <v>#VALUE!</v>
      </c>
      <c r="BOE2" s="173" t="e" cm="1" vm="1">
        <f t="array" ref="BOE2">IF('Room Details'!$B1740="OUT", _xlfn._xlws.FILTER(Room_Types!$D$2:$D$2508,Room_Types!$C$2:$C$2508=CONCATENATE('Room Details'!$B1740,"_",'Room Details'!$I1740)),_xlfn._xlws.FILTER($D$2:$D$2508,$C$2:$C$2508=(CONCATENATE('Establishment details'!$C$14,"_",'Room Details'!$I1740))))</f>
        <v>#VALUE!</v>
      </c>
      <c r="BOF2" s="173" t="e" cm="1" vm="1">
        <f t="array" ref="BOF2">IF('Room Details'!$B1741="OUT", _xlfn._xlws.FILTER(Room_Types!$D$2:$D$2508,Room_Types!$C$2:$C$2508=CONCATENATE('Room Details'!$B1741,"_",'Room Details'!$I1741)),_xlfn._xlws.FILTER($D$2:$D$2508,$C$2:$C$2508=(CONCATENATE('Establishment details'!$C$14,"_",'Room Details'!$I1741))))</f>
        <v>#VALUE!</v>
      </c>
      <c r="BOG2" s="173" t="e" cm="1" vm="1">
        <f t="array" ref="BOG2">IF('Room Details'!$B1742="OUT", _xlfn._xlws.FILTER(Room_Types!$D$2:$D$2508,Room_Types!$C$2:$C$2508=CONCATENATE('Room Details'!$B1742,"_",'Room Details'!$I1742)),_xlfn._xlws.FILTER($D$2:$D$2508,$C$2:$C$2508=(CONCATENATE('Establishment details'!$C$14,"_",'Room Details'!$I1742))))</f>
        <v>#VALUE!</v>
      </c>
      <c r="BOH2" s="173" t="e" cm="1" vm="1">
        <f t="array" ref="BOH2">IF('Room Details'!$B1743="OUT", _xlfn._xlws.FILTER(Room_Types!$D$2:$D$2508,Room_Types!$C$2:$C$2508=CONCATENATE('Room Details'!$B1743,"_",'Room Details'!$I1743)),_xlfn._xlws.FILTER($D$2:$D$2508,$C$2:$C$2508=(CONCATENATE('Establishment details'!$C$14,"_",'Room Details'!$I1743))))</f>
        <v>#VALUE!</v>
      </c>
      <c r="BOI2" s="173" t="e" cm="1" vm="1">
        <f t="array" ref="BOI2">IF('Room Details'!$B1744="OUT", _xlfn._xlws.FILTER(Room_Types!$D$2:$D$2508,Room_Types!$C$2:$C$2508=CONCATENATE('Room Details'!$B1744,"_",'Room Details'!$I1744)),_xlfn._xlws.FILTER($D$2:$D$2508,$C$2:$C$2508=(CONCATENATE('Establishment details'!$C$14,"_",'Room Details'!$I1744))))</f>
        <v>#VALUE!</v>
      </c>
      <c r="BOJ2" s="173" t="e" cm="1" vm="1">
        <f t="array" ref="BOJ2">IF('Room Details'!$B1745="OUT", _xlfn._xlws.FILTER(Room_Types!$D$2:$D$2508,Room_Types!$C$2:$C$2508=CONCATENATE('Room Details'!$B1745,"_",'Room Details'!$I1745)),_xlfn._xlws.FILTER($D$2:$D$2508,$C$2:$C$2508=(CONCATENATE('Establishment details'!$C$14,"_",'Room Details'!$I1745))))</f>
        <v>#VALUE!</v>
      </c>
      <c r="BOK2" s="173" t="e" cm="1" vm="1">
        <f t="array" ref="BOK2">IF('Room Details'!$B1746="OUT", _xlfn._xlws.FILTER(Room_Types!$D$2:$D$2508,Room_Types!$C$2:$C$2508=CONCATENATE('Room Details'!$B1746,"_",'Room Details'!$I1746)),_xlfn._xlws.FILTER($D$2:$D$2508,$C$2:$C$2508=(CONCATENATE('Establishment details'!$C$14,"_",'Room Details'!$I1746))))</f>
        <v>#VALUE!</v>
      </c>
      <c r="BOL2" s="173" t="e" cm="1" vm="1">
        <f t="array" ref="BOL2">IF('Room Details'!$B1747="OUT", _xlfn._xlws.FILTER(Room_Types!$D$2:$D$2508,Room_Types!$C$2:$C$2508=CONCATENATE('Room Details'!$B1747,"_",'Room Details'!$I1747)),_xlfn._xlws.FILTER($D$2:$D$2508,$C$2:$C$2508=(CONCATENATE('Establishment details'!$C$14,"_",'Room Details'!$I1747))))</f>
        <v>#VALUE!</v>
      </c>
      <c r="BOM2" s="173" t="e" cm="1" vm="1">
        <f t="array" ref="BOM2">IF('Room Details'!$B1748="OUT", _xlfn._xlws.FILTER(Room_Types!$D$2:$D$2508,Room_Types!$C$2:$C$2508=CONCATENATE('Room Details'!$B1748,"_",'Room Details'!$I1748)),_xlfn._xlws.FILTER($D$2:$D$2508,$C$2:$C$2508=(CONCATENATE('Establishment details'!$C$14,"_",'Room Details'!$I1748))))</f>
        <v>#VALUE!</v>
      </c>
      <c r="BON2" s="173" t="e" cm="1" vm="1">
        <f t="array" ref="BON2">IF('Room Details'!$B1749="OUT", _xlfn._xlws.FILTER(Room_Types!$D$2:$D$2508,Room_Types!$C$2:$C$2508=CONCATENATE('Room Details'!$B1749,"_",'Room Details'!$I1749)),_xlfn._xlws.FILTER($D$2:$D$2508,$C$2:$C$2508=(CONCATENATE('Establishment details'!$C$14,"_",'Room Details'!$I1749))))</f>
        <v>#VALUE!</v>
      </c>
      <c r="BOO2" s="173" t="e" cm="1" vm="1">
        <f t="array" ref="BOO2">IF('Room Details'!$B1750="OUT", _xlfn._xlws.FILTER(Room_Types!$D$2:$D$2508,Room_Types!$C$2:$C$2508=CONCATENATE('Room Details'!$B1750,"_",'Room Details'!$I1750)),_xlfn._xlws.FILTER($D$2:$D$2508,$C$2:$C$2508=(CONCATENATE('Establishment details'!$C$14,"_",'Room Details'!$I1750))))</f>
        <v>#VALUE!</v>
      </c>
      <c r="BOP2" s="173" t="e" cm="1" vm="1">
        <f t="array" ref="BOP2">IF('Room Details'!$B1751="OUT", _xlfn._xlws.FILTER(Room_Types!$D$2:$D$2508,Room_Types!$C$2:$C$2508=CONCATENATE('Room Details'!$B1751,"_",'Room Details'!$I1751)),_xlfn._xlws.FILTER($D$2:$D$2508,$C$2:$C$2508=(CONCATENATE('Establishment details'!$C$14,"_",'Room Details'!$I1751))))</f>
        <v>#VALUE!</v>
      </c>
      <c r="BOQ2" s="173" t="e" cm="1" vm="1">
        <f t="array" ref="BOQ2">IF('Room Details'!$B1752="OUT", _xlfn._xlws.FILTER(Room_Types!$D$2:$D$2508,Room_Types!$C$2:$C$2508=CONCATENATE('Room Details'!$B1752,"_",'Room Details'!$I1752)),_xlfn._xlws.FILTER($D$2:$D$2508,$C$2:$C$2508=(CONCATENATE('Establishment details'!$C$14,"_",'Room Details'!$I1752))))</f>
        <v>#VALUE!</v>
      </c>
      <c r="BOR2" s="173" t="e" cm="1" vm="1">
        <f t="array" ref="BOR2">IF('Room Details'!$B1753="OUT", _xlfn._xlws.FILTER(Room_Types!$D$2:$D$2508,Room_Types!$C$2:$C$2508=CONCATENATE('Room Details'!$B1753,"_",'Room Details'!$I1753)),_xlfn._xlws.FILTER($D$2:$D$2508,$C$2:$C$2508=(CONCATENATE('Establishment details'!$C$14,"_",'Room Details'!$I1753))))</f>
        <v>#VALUE!</v>
      </c>
      <c r="BOS2" s="173" t="e" cm="1" vm="1">
        <f t="array" ref="BOS2">IF('Room Details'!$B1754="OUT", _xlfn._xlws.FILTER(Room_Types!$D$2:$D$2508,Room_Types!$C$2:$C$2508=CONCATENATE('Room Details'!$B1754,"_",'Room Details'!$I1754)),_xlfn._xlws.FILTER($D$2:$D$2508,$C$2:$C$2508=(CONCATENATE('Establishment details'!$C$14,"_",'Room Details'!$I1754))))</f>
        <v>#VALUE!</v>
      </c>
      <c r="BOT2" s="173" t="e" cm="1" vm="1">
        <f t="array" ref="BOT2">IF('Room Details'!$B1755="OUT", _xlfn._xlws.FILTER(Room_Types!$D$2:$D$2508,Room_Types!$C$2:$C$2508=CONCATENATE('Room Details'!$B1755,"_",'Room Details'!$I1755)),_xlfn._xlws.FILTER($D$2:$D$2508,$C$2:$C$2508=(CONCATENATE('Establishment details'!$C$14,"_",'Room Details'!$I1755))))</f>
        <v>#VALUE!</v>
      </c>
      <c r="BOU2" s="173" t="e" cm="1" vm="1">
        <f t="array" ref="BOU2">IF('Room Details'!$B1756="OUT", _xlfn._xlws.FILTER(Room_Types!$D$2:$D$2508,Room_Types!$C$2:$C$2508=CONCATENATE('Room Details'!$B1756,"_",'Room Details'!$I1756)),_xlfn._xlws.FILTER($D$2:$D$2508,$C$2:$C$2508=(CONCATENATE('Establishment details'!$C$14,"_",'Room Details'!$I1756))))</f>
        <v>#VALUE!</v>
      </c>
      <c r="BOV2" s="173" t="e" cm="1" vm="1">
        <f t="array" ref="BOV2">IF('Room Details'!$B1757="OUT", _xlfn._xlws.FILTER(Room_Types!$D$2:$D$2508,Room_Types!$C$2:$C$2508=CONCATENATE('Room Details'!$B1757,"_",'Room Details'!$I1757)),_xlfn._xlws.FILTER($D$2:$D$2508,$C$2:$C$2508=(CONCATENATE('Establishment details'!$C$14,"_",'Room Details'!$I1757))))</f>
        <v>#VALUE!</v>
      </c>
      <c r="BOW2" s="173" t="e" cm="1" vm="1">
        <f t="array" ref="BOW2">IF('Room Details'!$B1758="OUT", _xlfn._xlws.FILTER(Room_Types!$D$2:$D$2508,Room_Types!$C$2:$C$2508=CONCATENATE('Room Details'!$B1758,"_",'Room Details'!$I1758)),_xlfn._xlws.FILTER($D$2:$D$2508,$C$2:$C$2508=(CONCATENATE('Establishment details'!$C$14,"_",'Room Details'!$I1758))))</f>
        <v>#VALUE!</v>
      </c>
      <c r="BOX2" s="173" t="e" cm="1" vm="1">
        <f t="array" ref="BOX2">IF('Room Details'!$B1759="OUT", _xlfn._xlws.FILTER(Room_Types!$D$2:$D$2508,Room_Types!$C$2:$C$2508=CONCATENATE('Room Details'!$B1759,"_",'Room Details'!$I1759)),_xlfn._xlws.FILTER($D$2:$D$2508,$C$2:$C$2508=(CONCATENATE('Establishment details'!$C$14,"_",'Room Details'!$I1759))))</f>
        <v>#VALUE!</v>
      </c>
      <c r="BOY2" s="173" t="e" cm="1" vm="1">
        <f t="array" ref="BOY2">IF('Room Details'!$B1760="OUT", _xlfn._xlws.FILTER(Room_Types!$D$2:$D$2508,Room_Types!$C$2:$C$2508=CONCATENATE('Room Details'!$B1760,"_",'Room Details'!$I1760)),_xlfn._xlws.FILTER($D$2:$D$2508,$C$2:$C$2508=(CONCATENATE('Establishment details'!$C$14,"_",'Room Details'!$I1760))))</f>
        <v>#VALUE!</v>
      </c>
      <c r="BOZ2" s="173" t="e" cm="1" vm="1">
        <f t="array" ref="BOZ2">IF('Room Details'!$B1761="OUT", _xlfn._xlws.FILTER(Room_Types!$D$2:$D$2508,Room_Types!$C$2:$C$2508=CONCATENATE('Room Details'!$B1761,"_",'Room Details'!$I1761)),_xlfn._xlws.FILTER($D$2:$D$2508,$C$2:$C$2508=(CONCATENATE('Establishment details'!$C$14,"_",'Room Details'!$I1761))))</f>
        <v>#VALUE!</v>
      </c>
      <c r="BPA2" s="173" t="e" cm="1" vm="1">
        <f t="array" ref="BPA2">IF('Room Details'!$B1762="OUT", _xlfn._xlws.FILTER(Room_Types!$D$2:$D$2508,Room_Types!$C$2:$C$2508=CONCATENATE('Room Details'!$B1762,"_",'Room Details'!$I1762)),_xlfn._xlws.FILTER($D$2:$D$2508,$C$2:$C$2508=(CONCATENATE('Establishment details'!$C$14,"_",'Room Details'!$I1762))))</f>
        <v>#VALUE!</v>
      </c>
      <c r="BPB2" s="173" t="e" cm="1" vm="1">
        <f t="array" ref="BPB2">IF('Room Details'!$B1763="OUT", _xlfn._xlws.FILTER(Room_Types!$D$2:$D$2508,Room_Types!$C$2:$C$2508=CONCATENATE('Room Details'!$B1763,"_",'Room Details'!$I1763)),_xlfn._xlws.FILTER($D$2:$D$2508,$C$2:$C$2508=(CONCATENATE('Establishment details'!$C$14,"_",'Room Details'!$I1763))))</f>
        <v>#VALUE!</v>
      </c>
      <c r="BPC2" s="173" t="e" cm="1" vm="1">
        <f t="array" ref="BPC2">IF('Room Details'!$B1764="OUT", _xlfn._xlws.FILTER(Room_Types!$D$2:$D$2508,Room_Types!$C$2:$C$2508=CONCATENATE('Room Details'!$B1764,"_",'Room Details'!$I1764)),_xlfn._xlws.FILTER($D$2:$D$2508,$C$2:$C$2508=(CONCATENATE('Establishment details'!$C$14,"_",'Room Details'!$I1764))))</f>
        <v>#VALUE!</v>
      </c>
      <c r="BPD2" s="173" t="e" cm="1" vm="1">
        <f t="array" ref="BPD2">IF('Room Details'!$B1765="OUT", _xlfn._xlws.FILTER(Room_Types!$D$2:$D$2508,Room_Types!$C$2:$C$2508=CONCATENATE('Room Details'!$B1765,"_",'Room Details'!$I1765)),_xlfn._xlws.FILTER($D$2:$D$2508,$C$2:$C$2508=(CONCATENATE('Establishment details'!$C$14,"_",'Room Details'!$I1765))))</f>
        <v>#VALUE!</v>
      </c>
      <c r="BPE2" s="173" t="e" cm="1" vm="1">
        <f t="array" ref="BPE2">IF('Room Details'!$B1766="OUT", _xlfn._xlws.FILTER(Room_Types!$D$2:$D$2508,Room_Types!$C$2:$C$2508=CONCATENATE('Room Details'!$B1766,"_",'Room Details'!$I1766)),_xlfn._xlws.FILTER($D$2:$D$2508,$C$2:$C$2508=(CONCATENATE('Establishment details'!$C$14,"_",'Room Details'!$I1766))))</f>
        <v>#VALUE!</v>
      </c>
      <c r="BPF2" s="173" t="e" cm="1" vm="1">
        <f t="array" ref="BPF2">IF('Room Details'!$B1767="OUT", _xlfn._xlws.FILTER(Room_Types!$D$2:$D$2508,Room_Types!$C$2:$C$2508=CONCATENATE('Room Details'!$B1767,"_",'Room Details'!$I1767)),_xlfn._xlws.FILTER($D$2:$D$2508,$C$2:$C$2508=(CONCATENATE('Establishment details'!$C$14,"_",'Room Details'!$I1767))))</f>
        <v>#VALUE!</v>
      </c>
      <c r="BPG2" s="173" t="e" cm="1" vm="1">
        <f t="array" ref="BPG2">IF('Room Details'!$B1768="OUT", _xlfn._xlws.FILTER(Room_Types!$D$2:$D$2508,Room_Types!$C$2:$C$2508=CONCATENATE('Room Details'!$B1768,"_",'Room Details'!$I1768)),_xlfn._xlws.FILTER($D$2:$D$2508,$C$2:$C$2508=(CONCATENATE('Establishment details'!$C$14,"_",'Room Details'!$I1768))))</f>
        <v>#VALUE!</v>
      </c>
      <c r="BPH2" s="173" t="e" cm="1" vm="1">
        <f t="array" ref="BPH2">IF('Room Details'!$B1769="OUT", _xlfn._xlws.FILTER(Room_Types!$D$2:$D$2508,Room_Types!$C$2:$C$2508=CONCATENATE('Room Details'!$B1769,"_",'Room Details'!$I1769)),_xlfn._xlws.FILTER($D$2:$D$2508,$C$2:$C$2508=(CONCATENATE('Establishment details'!$C$14,"_",'Room Details'!$I1769))))</f>
        <v>#VALUE!</v>
      </c>
      <c r="BPI2" s="173" t="e" cm="1" vm="1">
        <f t="array" ref="BPI2">IF('Room Details'!$B1770="OUT", _xlfn._xlws.FILTER(Room_Types!$D$2:$D$2508,Room_Types!$C$2:$C$2508=CONCATENATE('Room Details'!$B1770,"_",'Room Details'!$I1770)),_xlfn._xlws.FILTER($D$2:$D$2508,$C$2:$C$2508=(CONCATENATE('Establishment details'!$C$14,"_",'Room Details'!$I1770))))</f>
        <v>#VALUE!</v>
      </c>
      <c r="BPJ2" s="173" t="e" cm="1" vm="1">
        <f t="array" ref="BPJ2">IF('Room Details'!$B1771="OUT", _xlfn._xlws.FILTER(Room_Types!$D$2:$D$2508,Room_Types!$C$2:$C$2508=CONCATENATE('Room Details'!$B1771,"_",'Room Details'!$I1771)),_xlfn._xlws.FILTER($D$2:$D$2508,$C$2:$C$2508=(CONCATENATE('Establishment details'!$C$14,"_",'Room Details'!$I1771))))</f>
        <v>#VALUE!</v>
      </c>
      <c r="BPK2" s="173" t="e" cm="1" vm="1">
        <f t="array" ref="BPK2">IF('Room Details'!$B1772="OUT", _xlfn._xlws.FILTER(Room_Types!$D$2:$D$2508,Room_Types!$C$2:$C$2508=CONCATENATE('Room Details'!$B1772,"_",'Room Details'!$I1772)),_xlfn._xlws.FILTER($D$2:$D$2508,$C$2:$C$2508=(CONCATENATE('Establishment details'!$C$14,"_",'Room Details'!$I1772))))</f>
        <v>#VALUE!</v>
      </c>
      <c r="BPL2" s="173" t="e" cm="1" vm="1">
        <f t="array" ref="BPL2">IF('Room Details'!$B1773="OUT", _xlfn._xlws.FILTER(Room_Types!$D$2:$D$2508,Room_Types!$C$2:$C$2508=CONCATENATE('Room Details'!$B1773,"_",'Room Details'!$I1773)),_xlfn._xlws.FILTER($D$2:$D$2508,$C$2:$C$2508=(CONCATENATE('Establishment details'!$C$14,"_",'Room Details'!$I1773))))</f>
        <v>#VALUE!</v>
      </c>
      <c r="BPM2" s="173" t="e" cm="1" vm="1">
        <f t="array" ref="BPM2">IF('Room Details'!$B1774="OUT", _xlfn._xlws.FILTER(Room_Types!$D$2:$D$2508,Room_Types!$C$2:$C$2508=CONCATENATE('Room Details'!$B1774,"_",'Room Details'!$I1774)),_xlfn._xlws.FILTER($D$2:$D$2508,$C$2:$C$2508=(CONCATENATE('Establishment details'!$C$14,"_",'Room Details'!$I1774))))</f>
        <v>#VALUE!</v>
      </c>
      <c r="BPN2" s="173" t="e" cm="1" vm="1">
        <f t="array" ref="BPN2">IF('Room Details'!$B1775="OUT", _xlfn._xlws.FILTER(Room_Types!$D$2:$D$2508,Room_Types!$C$2:$C$2508=CONCATENATE('Room Details'!$B1775,"_",'Room Details'!$I1775)),_xlfn._xlws.FILTER($D$2:$D$2508,$C$2:$C$2508=(CONCATENATE('Establishment details'!$C$14,"_",'Room Details'!$I1775))))</f>
        <v>#VALUE!</v>
      </c>
      <c r="BPO2" s="173" t="e" cm="1" vm="1">
        <f t="array" ref="BPO2">IF('Room Details'!$B1776="OUT", _xlfn._xlws.FILTER(Room_Types!$D$2:$D$2508,Room_Types!$C$2:$C$2508=CONCATENATE('Room Details'!$B1776,"_",'Room Details'!$I1776)),_xlfn._xlws.FILTER($D$2:$D$2508,$C$2:$C$2508=(CONCATENATE('Establishment details'!$C$14,"_",'Room Details'!$I1776))))</f>
        <v>#VALUE!</v>
      </c>
      <c r="BPP2" s="173" t="e" cm="1" vm="1">
        <f t="array" ref="BPP2">IF('Room Details'!$B1777="OUT", _xlfn._xlws.FILTER(Room_Types!$D$2:$D$2508,Room_Types!$C$2:$C$2508=CONCATENATE('Room Details'!$B1777,"_",'Room Details'!$I1777)),_xlfn._xlws.FILTER($D$2:$D$2508,$C$2:$C$2508=(CONCATENATE('Establishment details'!$C$14,"_",'Room Details'!$I1777))))</f>
        <v>#VALUE!</v>
      </c>
      <c r="BPQ2" s="173" t="e" cm="1" vm="1">
        <f t="array" ref="BPQ2">IF('Room Details'!$B1778="OUT", _xlfn._xlws.FILTER(Room_Types!$D$2:$D$2508,Room_Types!$C$2:$C$2508=CONCATENATE('Room Details'!$B1778,"_",'Room Details'!$I1778)),_xlfn._xlws.FILTER($D$2:$D$2508,$C$2:$C$2508=(CONCATENATE('Establishment details'!$C$14,"_",'Room Details'!$I1778))))</f>
        <v>#VALUE!</v>
      </c>
      <c r="BPR2" s="173" t="e" cm="1" vm="1">
        <f t="array" ref="BPR2">IF('Room Details'!$B1779="OUT", _xlfn._xlws.FILTER(Room_Types!$D$2:$D$2508,Room_Types!$C$2:$C$2508=CONCATENATE('Room Details'!$B1779,"_",'Room Details'!$I1779)),_xlfn._xlws.FILTER($D$2:$D$2508,$C$2:$C$2508=(CONCATENATE('Establishment details'!$C$14,"_",'Room Details'!$I1779))))</f>
        <v>#VALUE!</v>
      </c>
      <c r="BPS2" s="173" t="e" cm="1" vm="1">
        <f t="array" ref="BPS2">IF('Room Details'!$B1780="OUT", _xlfn._xlws.FILTER(Room_Types!$D$2:$D$2508,Room_Types!$C$2:$C$2508=CONCATENATE('Room Details'!$B1780,"_",'Room Details'!$I1780)),_xlfn._xlws.FILTER($D$2:$D$2508,$C$2:$C$2508=(CONCATENATE('Establishment details'!$C$14,"_",'Room Details'!$I1780))))</f>
        <v>#VALUE!</v>
      </c>
      <c r="BPT2" s="173" t="e" cm="1" vm="1">
        <f t="array" ref="BPT2">IF('Room Details'!$B1781="OUT", _xlfn._xlws.FILTER(Room_Types!$D$2:$D$2508,Room_Types!$C$2:$C$2508=CONCATENATE('Room Details'!$B1781,"_",'Room Details'!$I1781)),_xlfn._xlws.FILTER($D$2:$D$2508,$C$2:$C$2508=(CONCATENATE('Establishment details'!$C$14,"_",'Room Details'!$I1781))))</f>
        <v>#VALUE!</v>
      </c>
      <c r="BPU2" s="173" t="e" cm="1" vm="1">
        <f t="array" ref="BPU2">IF('Room Details'!$B1782="OUT", _xlfn._xlws.FILTER(Room_Types!$D$2:$D$2508,Room_Types!$C$2:$C$2508=CONCATENATE('Room Details'!$B1782,"_",'Room Details'!$I1782)),_xlfn._xlws.FILTER($D$2:$D$2508,$C$2:$C$2508=(CONCATENATE('Establishment details'!$C$14,"_",'Room Details'!$I1782))))</f>
        <v>#VALUE!</v>
      </c>
      <c r="BPV2" s="173" t="e" cm="1" vm="1">
        <f t="array" ref="BPV2">IF('Room Details'!$B1783="OUT", _xlfn._xlws.FILTER(Room_Types!$D$2:$D$2508,Room_Types!$C$2:$C$2508=CONCATENATE('Room Details'!$B1783,"_",'Room Details'!$I1783)),_xlfn._xlws.FILTER($D$2:$D$2508,$C$2:$C$2508=(CONCATENATE('Establishment details'!$C$14,"_",'Room Details'!$I1783))))</f>
        <v>#VALUE!</v>
      </c>
      <c r="BPW2" s="173" t="e" cm="1" vm="1">
        <f t="array" ref="BPW2">IF('Room Details'!$B1784="OUT", _xlfn._xlws.FILTER(Room_Types!$D$2:$D$2508,Room_Types!$C$2:$C$2508=CONCATENATE('Room Details'!$B1784,"_",'Room Details'!$I1784)),_xlfn._xlws.FILTER($D$2:$D$2508,$C$2:$C$2508=(CONCATENATE('Establishment details'!$C$14,"_",'Room Details'!$I1784))))</f>
        <v>#VALUE!</v>
      </c>
      <c r="BPX2" s="173" t="e" cm="1" vm="1">
        <f t="array" ref="BPX2">IF('Room Details'!$B1785="OUT", _xlfn._xlws.FILTER(Room_Types!$D$2:$D$2508,Room_Types!$C$2:$C$2508=CONCATENATE('Room Details'!$B1785,"_",'Room Details'!$I1785)),_xlfn._xlws.FILTER($D$2:$D$2508,$C$2:$C$2508=(CONCATENATE('Establishment details'!$C$14,"_",'Room Details'!$I1785))))</f>
        <v>#VALUE!</v>
      </c>
      <c r="BPY2" s="173" t="e" cm="1" vm="1">
        <f t="array" ref="BPY2">IF('Room Details'!$B1786="OUT", _xlfn._xlws.FILTER(Room_Types!$D$2:$D$2508,Room_Types!$C$2:$C$2508=CONCATENATE('Room Details'!$B1786,"_",'Room Details'!$I1786)),_xlfn._xlws.FILTER($D$2:$D$2508,$C$2:$C$2508=(CONCATENATE('Establishment details'!$C$14,"_",'Room Details'!$I1786))))</f>
        <v>#VALUE!</v>
      </c>
      <c r="BPZ2" s="173" t="e" cm="1" vm="1">
        <f t="array" ref="BPZ2">IF('Room Details'!$B1787="OUT", _xlfn._xlws.FILTER(Room_Types!$D$2:$D$2508,Room_Types!$C$2:$C$2508=CONCATENATE('Room Details'!$B1787,"_",'Room Details'!$I1787)),_xlfn._xlws.FILTER($D$2:$D$2508,$C$2:$C$2508=(CONCATENATE('Establishment details'!$C$14,"_",'Room Details'!$I1787))))</f>
        <v>#VALUE!</v>
      </c>
      <c r="BQA2" s="173" t="e" cm="1" vm="1">
        <f t="array" ref="BQA2">IF('Room Details'!$B1788="OUT", _xlfn._xlws.FILTER(Room_Types!$D$2:$D$2508,Room_Types!$C$2:$C$2508=CONCATENATE('Room Details'!$B1788,"_",'Room Details'!$I1788)),_xlfn._xlws.FILTER($D$2:$D$2508,$C$2:$C$2508=(CONCATENATE('Establishment details'!$C$14,"_",'Room Details'!$I1788))))</f>
        <v>#VALUE!</v>
      </c>
      <c r="BQB2" s="173" t="e" cm="1" vm="1">
        <f t="array" ref="BQB2">IF('Room Details'!$B1789="OUT", _xlfn._xlws.FILTER(Room_Types!$D$2:$D$2508,Room_Types!$C$2:$C$2508=CONCATENATE('Room Details'!$B1789,"_",'Room Details'!$I1789)),_xlfn._xlws.FILTER($D$2:$D$2508,$C$2:$C$2508=(CONCATENATE('Establishment details'!$C$14,"_",'Room Details'!$I1789))))</f>
        <v>#VALUE!</v>
      </c>
      <c r="BQC2" s="173" t="e" cm="1" vm="1">
        <f t="array" ref="BQC2">IF('Room Details'!$B1790="OUT", _xlfn._xlws.FILTER(Room_Types!$D$2:$D$2508,Room_Types!$C$2:$C$2508=CONCATENATE('Room Details'!$B1790,"_",'Room Details'!$I1790)),_xlfn._xlws.FILTER($D$2:$D$2508,$C$2:$C$2508=(CONCATENATE('Establishment details'!$C$14,"_",'Room Details'!$I1790))))</f>
        <v>#VALUE!</v>
      </c>
      <c r="BQD2" s="173" t="e" cm="1" vm="1">
        <f t="array" ref="BQD2">IF('Room Details'!$B1791="OUT", _xlfn._xlws.FILTER(Room_Types!$D$2:$D$2508,Room_Types!$C$2:$C$2508=CONCATENATE('Room Details'!$B1791,"_",'Room Details'!$I1791)),_xlfn._xlws.FILTER($D$2:$D$2508,$C$2:$C$2508=(CONCATENATE('Establishment details'!$C$14,"_",'Room Details'!$I1791))))</f>
        <v>#VALUE!</v>
      </c>
      <c r="BQE2" s="173" t="e" cm="1" vm="1">
        <f t="array" ref="BQE2">IF('Room Details'!$B1792="OUT", _xlfn._xlws.FILTER(Room_Types!$D$2:$D$2508,Room_Types!$C$2:$C$2508=CONCATENATE('Room Details'!$B1792,"_",'Room Details'!$I1792)),_xlfn._xlws.FILTER($D$2:$D$2508,$C$2:$C$2508=(CONCATENATE('Establishment details'!$C$14,"_",'Room Details'!$I1792))))</f>
        <v>#VALUE!</v>
      </c>
      <c r="BQF2" s="173" t="e" cm="1" vm="1">
        <f t="array" ref="BQF2">IF('Room Details'!$B1793="OUT", _xlfn._xlws.FILTER(Room_Types!$D$2:$D$2508,Room_Types!$C$2:$C$2508=CONCATENATE('Room Details'!$B1793,"_",'Room Details'!$I1793)),_xlfn._xlws.FILTER($D$2:$D$2508,$C$2:$C$2508=(CONCATENATE('Establishment details'!$C$14,"_",'Room Details'!$I1793))))</f>
        <v>#VALUE!</v>
      </c>
      <c r="BQG2" s="173" t="e" cm="1" vm="1">
        <f t="array" ref="BQG2">IF('Room Details'!$B1794="OUT", _xlfn._xlws.FILTER(Room_Types!$D$2:$D$2508,Room_Types!$C$2:$C$2508=CONCATENATE('Room Details'!$B1794,"_",'Room Details'!$I1794)),_xlfn._xlws.FILTER($D$2:$D$2508,$C$2:$C$2508=(CONCATENATE('Establishment details'!$C$14,"_",'Room Details'!$I1794))))</f>
        <v>#VALUE!</v>
      </c>
      <c r="BQH2" s="173" t="e" cm="1" vm="1">
        <f t="array" ref="BQH2">IF('Room Details'!$B1795="OUT", _xlfn._xlws.FILTER(Room_Types!$D$2:$D$2508,Room_Types!$C$2:$C$2508=CONCATENATE('Room Details'!$B1795,"_",'Room Details'!$I1795)),_xlfn._xlws.FILTER($D$2:$D$2508,$C$2:$C$2508=(CONCATENATE('Establishment details'!$C$14,"_",'Room Details'!$I1795))))</f>
        <v>#VALUE!</v>
      </c>
      <c r="BQI2" s="173" t="e" cm="1" vm="1">
        <f t="array" ref="BQI2">IF('Room Details'!$B1796="OUT", _xlfn._xlws.FILTER(Room_Types!$D$2:$D$2508,Room_Types!$C$2:$C$2508=CONCATENATE('Room Details'!$B1796,"_",'Room Details'!$I1796)),_xlfn._xlws.FILTER($D$2:$D$2508,$C$2:$C$2508=(CONCATENATE('Establishment details'!$C$14,"_",'Room Details'!$I1796))))</f>
        <v>#VALUE!</v>
      </c>
      <c r="BQJ2" s="173" t="e" cm="1" vm="1">
        <f t="array" ref="BQJ2">IF('Room Details'!$B1797="OUT", _xlfn._xlws.FILTER(Room_Types!$D$2:$D$2508,Room_Types!$C$2:$C$2508=CONCATENATE('Room Details'!$B1797,"_",'Room Details'!$I1797)),_xlfn._xlws.FILTER($D$2:$D$2508,$C$2:$C$2508=(CONCATENATE('Establishment details'!$C$14,"_",'Room Details'!$I1797))))</f>
        <v>#VALUE!</v>
      </c>
      <c r="BQK2" s="173" t="e" cm="1" vm="1">
        <f t="array" ref="BQK2">IF('Room Details'!$B1798="OUT", _xlfn._xlws.FILTER(Room_Types!$D$2:$D$2508,Room_Types!$C$2:$C$2508=CONCATENATE('Room Details'!$B1798,"_",'Room Details'!$I1798)),_xlfn._xlws.FILTER($D$2:$D$2508,$C$2:$C$2508=(CONCATENATE('Establishment details'!$C$14,"_",'Room Details'!$I1798))))</f>
        <v>#VALUE!</v>
      </c>
      <c r="BQL2" s="173" t="e" cm="1" vm="1">
        <f t="array" ref="BQL2">IF('Room Details'!$B1799="OUT", _xlfn._xlws.FILTER(Room_Types!$D$2:$D$2508,Room_Types!$C$2:$C$2508=CONCATENATE('Room Details'!$B1799,"_",'Room Details'!$I1799)),_xlfn._xlws.FILTER($D$2:$D$2508,$C$2:$C$2508=(CONCATENATE('Establishment details'!$C$14,"_",'Room Details'!$I1799))))</f>
        <v>#VALUE!</v>
      </c>
      <c r="BQM2" s="173" t="e" cm="1" vm="1">
        <f t="array" ref="BQM2">IF('Room Details'!$B1800="OUT", _xlfn._xlws.FILTER(Room_Types!$D$2:$D$2508,Room_Types!$C$2:$C$2508=CONCATENATE('Room Details'!$B1800,"_",'Room Details'!$I1800)),_xlfn._xlws.FILTER($D$2:$D$2508,$C$2:$C$2508=(CONCATENATE('Establishment details'!$C$14,"_",'Room Details'!$I1800))))</f>
        <v>#VALUE!</v>
      </c>
      <c r="BQN2" s="173" t="e" cm="1" vm="1">
        <f t="array" ref="BQN2">IF('Room Details'!$B1801="OUT", _xlfn._xlws.FILTER(Room_Types!$D$2:$D$2508,Room_Types!$C$2:$C$2508=CONCATENATE('Room Details'!$B1801,"_",'Room Details'!$I1801)),_xlfn._xlws.FILTER($D$2:$D$2508,$C$2:$C$2508=(CONCATENATE('Establishment details'!$C$14,"_",'Room Details'!$I1801))))</f>
        <v>#VALUE!</v>
      </c>
      <c r="BQO2" s="173" t="e" cm="1" vm="1">
        <f t="array" ref="BQO2">IF('Room Details'!$B1802="OUT", _xlfn._xlws.FILTER(Room_Types!$D$2:$D$2508,Room_Types!$C$2:$C$2508=CONCATENATE('Room Details'!$B1802,"_",'Room Details'!$I1802)),_xlfn._xlws.FILTER($D$2:$D$2508,$C$2:$C$2508=(CONCATENATE('Establishment details'!$C$14,"_",'Room Details'!$I1802))))</f>
        <v>#VALUE!</v>
      </c>
      <c r="BQP2" s="173" t="e" cm="1" vm="1">
        <f t="array" ref="BQP2">IF('Room Details'!$B1803="OUT", _xlfn._xlws.FILTER(Room_Types!$D$2:$D$2508,Room_Types!$C$2:$C$2508=CONCATENATE('Room Details'!$B1803,"_",'Room Details'!$I1803)),_xlfn._xlws.FILTER($D$2:$D$2508,$C$2:$C$2508=(CONCATENATE('Establishment details'!$C$14,"_",'Room Details'!$I1803))))</f>
        <v>#VALUE!</v>
      </c>
      <c r="BQQ2" s="173" t="e" cm="1" vm="1">
        <f t="array" ref="BQQ2">IF('Room Details'!$B1804="OUT", _xlfn._xlws.FILTER(Room_Types!$D$2:$D$2508,Room_Types!$C$2:$C$2508=CONCATENATE('Room Details'!$B1804,"_",'Room Details'!$I1804)),_xlfn._xlws.FILTER($D$2:$D$2508,$C$2:$C$2508=(CONCATENATE('Establishment details'!$C$14,"_",'Room Details'!$I1804))))</f>
        <v>#VALUE!</v>
      </c>
      <c r="BQR2" s="173" t="e" cm="1" vm="1">
        <f t="array" ref="BQR2">IF('Room Details'!$B1805="OUT", _xlfn._xlws.FILTER(Room_Types!$D$2:$D$2508,Room_Types!$C$2:$C$2508=CONCATENATE('Room Details'!$B1805,"_",'Room Details'!$I1805)),_xlfn._xlws.FILTER($D$2:$D$2508,$C$2:$C$2508=(CONCATENATE('Establishment details'!$C$14,"_",'Room Details'!$I1805))))</f>
        <v>#VALUE!</v>
      </c>
      <c r="BQS2" s="173" t="e" cm="1" vm="1">
        <f t="array" ref="BQS2">IF('Room Details'!$B1806="OUT", _xlfn._xlws.FILTER(Room_Types!$D$2:$D$2508,Room_Types!$C$2:$C$2508=CONCATENATE('Room Details'!$B1806,"_",'Room Details'!$I1806)),_xlfn._xlws.FILTER($D$2:$D$2508,$C$2:$C$2508=(CONCATENATE('Establishment details'!$C$14,"_",'Room Details'!$I1806))))</f>
        <v>#VALUE!</v>
      </c>
      <c r="BQT2" s="173" t="e" cm="1" vm="1">
        <f t="array" ref="BQT2">IF('Room Details'!$B1807="OUT", _xlfn._xlws.FILTER(Room_Types!$D$2:$D$2508,Room_Types!$C$2:$C$2508=CONCATENATE('Room Details'!$B1807,"_",'Room Details'!$I1807)),_xlfn._xlws.FILTER($D$2:$D$2508,$C$2:$C$2508=(CONCATENATE('Establishment details'!$C$14,"_",'Room Details'!$I1807))))</f>
        <v>#VALUE!</v>
      </c>
      <c r="BQU2" s="173" t="e" cm="1" vm="1">
        <f t="array" ref="BQU2">IF('Room Details'!$B1808="OUT", _xlfn._xlws.FILTER(Room_Types!$D$2:$D$2508,Room_Types!$C$2:$C$2508=CONCATENATE('Room Details'!$B1808,"_",'Room Details'!$I1808)),_xlfn._xlws.FILTER($D$2:$D$2508,$C$2:$C$2508=(CONCATENATE('Establishment details'!$C$14,"_",'Room Details'!$I1808))))</f>
        <v>#VALUE!</v>
      </c>
      <c r="BQV2" s="173" t="e" cm="1" vm="1">
        <f t="array" ref="BQV2">IF('Room Details'!$B1809="OUT", _xlfn._xlws.FILTER(Room_Types!$D$2:$D$2508,Room_Types!$C$2:$C$2508=CONCATENATE('Room Details'!$B1809,"_",'Room Details'!$I1809)),_xlfn._xlws.FILTER($D$2:$D$2508,$C$2:$C$2508=(CONCATENATE('Establishment details'!$C$14,"_",'Room Details'!$I1809))))</f>
        <v>#VALUE!</v>
      </c>
      <c r="BQW2" s="173" t="e" cm="1" vm="1">
        <f t="array" ref="BQW2">IF('Room Details'!$B1810="OUT", _xlfn._xlws.FILTER(Room_Types!$D$2:$D$2508,Room_Types!$C$2:$C$2508=CONCATENATE('Room Details'!$B1810,"_",'Room Details'!$I1810)),_xlfn._xlws.FILTER($D$2:$D$2508,$C$2:$C$2508=(CONCATENATE('Establishment details'!$C$14,"_",'Room Details'!$I1810))))</f>
        <v>#VALUE!</v>
      </c>
      <c r="BQX2" s="173" t="e" cm="1" vm="1">
        <f t="array" ref="BQX2">IF('Room Details'!$B1811="OUT", _xlfn._xlws.FILTER(Room_Types!$D$2:$D$2508,Room_Types!$C$2:$C$2508=CONCATENATE('Room Details'!$B1811,"_",'Room Details'!$I1811)),_xlfn._xlws.FILTER($D$2:$D$2508,$C$2:$C$2508=(CONCATENATE('Establishment details'!$C$14,"_",'Room Details'!$I1811))))</f>
        <v>#VALUE!</v>
      </c>
      <c r="BQY2" s="173" t="e" cm="1" vm="1">
        <f t="array" ref="BQY2">IF('Room Details'!$B1812="OUT", _xlfn._xlws.FILTER(Room_Types!$D$2:$D$2508,Room_Types!$C$2:$C$2508=CONCATENATE('Room Details'!$B1812,"_",'Room Details'!$I1812)),_xlfn._xlws.FILTER($D$2:$D$2508,$C$2:$C$2508=(CONCATENATE('Establishment details'!$C$14,"_",'Room Details'!$I1812))))</f>
        <v>#VALUE!</v>
      </c>
      <c r="BQZ2" s="173" t="e" cm="1" vm="1">
        <f t="array" ref="BQZ2">IF('Room Details'!$B1813="OUT", _xlfn._xlws.FILTER(Room_Types!$D$2:$D$2508,Room_Types!$C$2:$C$2508=CONCATENATE('Room Details'!$B1813,"_",'Room Details'!$I1813)),_xlfn._xlws.FILTER($D$2:$D$2508,$C$2:$C$2508=(CONCATENATE('Establishment details'!$C$14,"_",'Room Details'!$I1813))))</f>
        <v>#VALUE!</v>
      </c>
      <c r="BRA2" s="173" t="e" cm="1" vm="1">
        <f t="array" ref="BRA2">IF('Room Details'!$B1814="OUT", _xlfn._xlws.FILTER(Room_Types!$D$2:$D$2508,Room_Types!$C$2:$C$2508=CONCATENATE('Room Details'!$B1814,"_",'Room Details'!$I1814)),_xlfn._xlws.FILTER($D$2:$D$2508,$C$2:$C$2508=(CONCATENATE('Establishment details'!$C$14,"_",'Room Details'!$I1814))))</f>
        <v>#VALUE!</v>
      </c>
      <c r="BRB2" s="173" t="e" cm="1" vm="1">
        <f t="array" ref="BRB2">IF('Room Details'!$B1815="OUT", _xlfn._xlws.FILTER(Room_Types!$D$2:$D$2508,Room_Types!$C$2:$C$2508=CONCATENATE('Room Details'!$B1815,"_",'Room Details'!$I1815)),_xlfn._xlws.FILTER($D$2:$D$2508,$C$2:$C$2508=(CONCATENATE('Establishment details'!$C$14,"_",'Room Details'!$I1815))))</f>
        <v>#VALUE!</v>
      </c>
      <c r="BRC2" s="173" t="e" cm="1" vm="1">
        <f t="array" ref="BRC2">IF('Room Details'!$B1816="OUT", _xlfn._xlws.FILTER(Room_Types!$D$2:$D$2508,Room_Types!$C$2:$C$2508=CONCATENATE('Room Details'!$B1816,"_",'Room Details'!$I1816)),_xlfn._xlws.FILTER($D$2:$D$2508,$C$2:$C$2508=(CONCATENATE('Establishment details'!$C$14,"_",'Room Details'!$I1816))))</f>
        <v>#VALUE!</v>
      </c>
      <c r="BRD2" s="173" t="e" cm="1" vm="1">
        <f t="array" ref="BRD2">IF('Room Details'!$B1817="OUT", _xlfn._xlws.FILTER(Room_Types!$D$2:$D$2508,Room_Types!$C$2:$C$2508=CONCATENATE('Room Details'!$B1817,"_",'Room Details'!$I1817)),_xlfn._xlws.FILTER($D$2:$D$2508,$C$2:$C$2508=(CONCATENATE('Establishment details'!$C$14,"_",'Room Details'!$I1817))))</f>
        <v>#VALUE!</v>
      </c>
      <c r="BRE2" s="173" t="e" cm="1" vm="1">
        <f t="array" ref="BRE2">IF('Room Details'!$B1818="OUT", _xlfn._xlws.FILTER(Room_Types!$D$2:$D$2508,Room_Types!$C$2:$C$2508=CONCATENATE('Room Details'!$B1818,"_",'Room Details'!$I1818)),_xlfn._xlws.FILTER($D$2:$D$2508,$C$2:$C$2508=(CONCATENATE('Establishment details'!$C$14,"_",'Room Details'!$I1818))))</f>
        <v>#VALUE!</v>
      </c>
      <c r="BRF2" s="173" t="e" cm="1" vm="1">
        <f t="array" ref="BRF2">IF('Room Details'!$B1819="OUT", _xlfn._xlws.FILTER(Room_Types!$D$2:$D$2508,Room_Types!$C$2:$C$2508=CONCATENATE('Room Details'!$B1819,"_",'Room Details'!$I1819)),_xlfn._xlws.FILTER($D$2:$D$2508,$C$2:$C$2508=(CONCATENATE('Establishment details'!$C$14,"_",'Room Details'!$I1819))))</f>
        <v>#VALUE!</v>
      </c>
      <c r="BRG2" s="173" t="e" cm="1" vm="1">
        <f t="array" ref="BRG2">IF('Room Details'!$B1820="OUT", _xlfn._xlws.FILTER(Room_Types!$D$2:$D$2508,Room_Types!$C$2:$C$2508=CONCATENATE('Room Details'!$B1820,"_",'Room Details'!$I1820)),_xlfn._xlws.FILTER($D$2:$D$2508,$C$2:$C$2508=(CONCATENATE('Establishment details'!$C$14,"_",'Room Details'!$I1820))))</f>
        <v>#VALUE!</v>
      </c>
      <c r="BRH2" s="173" t="e" cm="1" vm="1">
        <f t="array" ref="BRH2">IF('Room Details'!$B1821="OUT", _xlfn._xlws.FILTER(Room_Types!$D$2:$D$2508,Room_Types!$C$2:$C$2508=CONCATENATE('Room Details'!$B1821,"_",'Room Details'!$I1821)),_xlfn._xlws.FILTER($D$2:$D$2508,$C$2:$C$2508=(CONCATENATE('Establishment details'!$C$14,"_",'Room Details'!$I1821))))</f>
        <v>#VALUE!</v>
      </c>
      <c r="BRI2" s="173" t="e" cm="1" vm="1">
        <f t="array" ref="BRI2">IF('Room Details'!$B1822="OUT", _xlfn._xlws.FILTER(Room_Types!$D$2:$D$2508,Room_Types!$C$2:$C$2508=CONCATENATE('Room Details'!$B1822,"_",'Room Details'!$I1822)),_xlfn._xlws.FILTER($D$2:$D$2508,$C$2:$C$2508=(CONCATENATE('Establishment details'!$C$14,"_",'Room Details'!$I1822))))</f>
        <v>#VALUE!</v>
      </c>
      <c r="BRJ2" s="173" t="e" cm="1" vm="1">
        <f t="array" ref="BRJ2">IF('Room Details'!$B1823="OUT", _xlfn._xlws.FILTER(Room_Types!$D$2:$D$2508,Room_Types!$C$2:$C$2508=CONCATENATE('Room Details'!$B1823,"_",'Room Details'!$I1823)),_xlfn._xlws.FILTER($D$2:$D$2508,$C$2:$C$2508=(CONCATENATE('Establishment details'!$C$14,"_",'Room Details'!$I1823))))</f>
        <v>#VALUE!</v>
      </c>
      <c r="BRK2" s="173" t="e" cm="1" vm="1">
        <f t="array" ref="BRK2">IF('Room Details'!$B1824="OUT", _xlfn._xlws.FILTER(Room_Types!$D$2:$D$2508,Room_Types!$C$2:$C$2508=CONCATENATE('Room Details'!$B1824,"_",'Room Details'!$I1824)),_xlfn._xlws.FILTER($D$2:$D$2508,$C$2:$C$2508=(CONCATENATE('Establishment details'!$C$14,"_",'Room Details'!$I1824))))</f>
        <v>#VALUE!</v>
      </c>
      <c r="BRL2" s="173" t="e" cm="1" vm="1">
        <f t="array" ref="BRL2">IF('Room Details'!$B1825="OUT", _xlfn._xlws.FILTER(Room_Types!$D$2:$D$2508,Room_Types!$C$2:$C$2508=CONCATENATE('Room Details'!$B1825,"_",'Room Details'!$I1825)),_xlfn._xlws.FILTER($D$2:$D$2508,$C$2:$C$2508=(CONCATENATE('Establishment details'!$C$14,"_",'Room Details'!$I1825))))</f>
        <v>#VALUE!</v>
      </c>
      <c r="BRM2" s="173" t="e" cm="1" vm="1">
        <f t="array" ref="BRM2">IF('Room Details'!$B1826="OUT", _xlfn._xlws.FILTER(Room_Types!$D$2:$D$2508,Room_Types!$C$2:$C$2508=CONCATENATE('Room Details'!$B1826,"_",'Room Details'!$I1826)),_xlfn._xlws.FILTER($D$2:$D$2508,$C$2:$C$2508=(CONCATENATE('Establishment details'!$C$14,"_",'Room Details'!$I1826))))</f>
        <v>#VALUE!</v>
      </c>
      <c r="BRN2" s="173" t="e" cm="1" vm="1">
        <f t="array" ref="BRN2">IF('Room Details'!$B1827="OUT", _xlfn._xlws.FILTER(Room_Types!$D$2:$D$2508,Room_Types!$C$2:$C$2508=CONCATENATE('Room Details'!$B1827,"_",'Room Details'!$I1827)),_xlfn._xlws.FILTER($D$2:$D$2508,$C$2:$C$2508=(CONCATENATE('Establishment details'!$C$14,"_",'Room Details'!$I1827))))</f>
        <v>#VALUE!</v>
      </c>
      <c r="BRO2" s="173" t="e" cm="1" vm="1">
        <f t="array" ref="BRO2">IF('Room Details'!$B1828="OUT", _xlfn._xlws.FILTER(Room_Types!$D$2:$D$2508,Room_Types!$C$2:$C$2508=CONCATENATE('Room Details'!$B1828,"_",'Room Details'!$I1828)),_xlfn._xlws.FILTER($D$2:$D$2508,$C$2:$C$2508=(CONCATENATE('Establishment details'!$C$14,"_",'Room Details'!$I1828))))</f>
        <v>#VALUE!</v>
      </c>
      <c r="BRP2" s="173" t="e" cm="1" vm="1">
        <f t="array" ref="BRP2">IF('Room Details'!$B1829="OUT", _xlfn._xlws.FILTER(Room_Types!$D$2:$D$2508,Room_Types!$C$2:$C$2508=CONCATENATE('Room Details'!$B1829,"_",'Room Details'!$I1829)),_xlfn._xlws.FILTER($D$2:$D$2508,$C$2:$C$2508=(CONCATENATE('Establishment details'!$C$14,"_",'Room Details'!$I1829))))</f>
        <v>#VALUE!</v>
      </c>
      <c r="BRQ2" s="173" t="e" cm="1" vm="1">
        <f t="array" ref="BRQ2">IF('Room Details'!$B1830="OUT", _xlfn._xlws.FILTER(Room_Types!$D$2:$D$2508,Room_Types!$C$2:$C$2508=CONCATENATE('Room Details'!$B1830,"_",'Room Details'!$I1830)),_xlfn._xlws.FILTER($D$2:$D$2508,$C$2:$C$2508=(CONCATENATE('Establishment details'!$C$14,"_",'Room Details'!$I1830))))</f>
        <v>#VALUE!</v>
      </c>
      <c r="BRR2" s="173" t="e" cm="1" vm="1">
        <f t="array" ref="BRR2">IF('Room Details'!$B1831="OUT", _xlfn._xlws.FILTER(Room_Types!$D$2:$D$2508,Room_Types!$C$2:$C$2508=CONCATENATE('Room Details'!$B1831,"_",'Room Details'!$I1831)),_xlfn._xlws.FILTER($D$2:$D$2508,$C$2:$C$2508=(CONCATENATE('Establishment details'!$C$14,"_",'Room Details'!$I1831))))</f>
        <v>#VALUE!</v>
      </c>
      <c r="BRS2" s="173" t="e" cm="1" vm="1">
        <f t="array" ref="BRS2">IF('Room Details'!$B1832="OUT", _xlfn._xlws.FILTER(Room_Types!$D$2:$D$2508,Room_Types!$C$2:$C$2508=CONCATENATE('Room Details'!$B1832,"_",'Room Details'!$I1832)),_xlfn._xlws.FILTER($D$2:$D$2508,$C$2:$C$2508=(CONCATENATE('Establishment details'!$C$14,"_",'Room Details'!$I1832))))</f>
        <v>#VALUE!</v>
      </c>
      <c r="BRT2" s="173" t="e" cm="1" vm="1">
        <f t="array" ref="BRT2">IF('Room Details'!$B1833="OUT", _xlfn._xlws.FILTER(Room_Types!$D$2:$D$2508,Room_Types!$C$2:$C$2508=CONCATENATE('Room Details'!$B1833,"_",'Room Details'!$I1833)),_xlfn._xlws.FILTER($D$2:$D$2508,$C$2:$C$2508=(CONCATENATE('Establishment details'!$C$14,"_",'Room Details'!$I1833))))</f>
        <v>#VALUE!</v>
      </c>
      <c r="BRU2" s="173" t="e" cm="1" vm="1">
        <f t="array" ref="BRU2">IF('Room Details'!$B1834="OUT", _xlfn._xlws.FILTER(Room_Types!$D$2:$D$2508,Room_Types!$C$2:$C$2508=CONCATENATE('Room Details'!$B1834,"_",'Room Details'!$I1834)),_xlfn._xlws.FILTER($D$2:$D$2508,$C$2:$C$2508=(CONCATENATE('Establishment details'!$C$14,"_",'Room Details'!$I1834))))</f>
        <v>#VALUE!</v>
      </c>
      <c r="BRV2" s="173" t="e" cm="1" vm="1">
        <f t="array" ref="BRV2">IF('Room Details'!$B1835="OUT", _xlfn._xlws.FILTER(Room_Types!$D$2:$D$2508,Room_Types!$C$2:$C$2508=CONCATENATE('Room Details'!$B1835,"_",'Room Details'!$I1835)),_xlfn._xlws.FILTER($D$2:$D$2508,$C$2:$C$2508=(CONCATENATE('Establishment details'!$C$14,"_",'Room Details'!$I1835))))</f>
        <v>#VALUE!</v>
      </c>
      <c r="BRW2" s="173" t="e" cm="1" vm="1">
        <f t="array" ref="BRW2">IF('Room Details'!$B1836="OUT", _xlfn._xlws.FILTER(Room_Types!$D$2:$D$2508,Room_Types!$C$2:$C$2508=CONCATENATE('Room Details'!$B1836,"_",'Room Details'!$I1836)),_xlfn._xlws.FILTER($D$2:$D$2508,$C$2:$C$2508=(CONCATENATE('Establishment details'!$C$14,"_",'Room Details'!$I1836))))</f>
        <v>#VALUE!</v>
      </c>
      <c r="BRX2" s="173" t="e" cm="1" vm="1">
        <f t="array" ref="BRX2">IF('Room Details'!$B1837="OUT", _xlfn._xlws.FILTER(Room_Types!$D$2:$D$2508,Room_Types!$C$2:$C$2508=CONCATENATE('Room Details'!$B1837,"_",'Room Details'!$I1837)),_xlfn._xlws.FILTER($D$2:$D$2508,$C$2:$C$2508=(CONCATENATE('Establishment details'!$C$14,"_",'Room Details'!$I1837))))</f>
        <v>#VALUE!</v>
      </c>
      <c r="BRY2" s="173" t="e" cm="1" vm="1">
        <f t="array" ref="BRY2">IF('Room Details'!$B1838="OUT", _xlfn._xlws.FILTER(Room_Types!$D$2:$D$2508,Room_Types!$C$2:$C$2508=CONCATENATE('Room Details'!$B1838,"_",'Room Details'!$I1838)),_xlfn._xlws.FILTER($D$2:$D$2508,$C$2:$C$2508=(CONCATENATE('Establishment details'!$C$14,"_",'Room Details'!$I1838))))</f>
        <v>#VALUE!</v>
      </c>
      <c r="BRZ2" s="173" t="e" cm="1" vm="1">
        <f t="array" ref="BRZ2">IF('Room Details'!$B1839="OUT", _xlfn._xlws.FILTER(Room_Types!$D$2:$D$2508,Room_Types!$C$2:$C$2508=CONCATENATE('Room Details'!$B1839,"_",'Room Details'!$I1839)),_xlfn._xlws.FILTER($D$2:$D$2508,$C$2:$C$2508=(CONCATENATE('Establishment details'!$C$14,"_",'Room Details'!$I1839))))</f>
        <v>#VALUE!</v>
      </c>
      <c r="BSA2" s="173" t="e" cm="1" vm="1">
        <f t="array" ref="BSA2">IF('Room Details'!$B1840="OUT", _xlfn._xlws.FILTER(Room_Types!$D$2:$D$2508,Room_Types!$C$2:$C$2508=CONCATENATE('Room Details'!$B1840,"_",'Room Details'!$I1840)),_xlfn._xlws.FILTER($D$2:$D$2508,$C$2:$C$2508=(CONCATENATE('Establishment details'!$C$14,"_",'Room Details'!$I1840))))</f>
        <v>#VALUE!</v>
      </c>
      <c r="BSB2" s="173" t="e" cm="1" vm="1">
        <f t="array" ref="BSB2">IF('Room Details'!$B1841="OUT", _xlfn._xlws.FILTER(Room_Types!$D$2:$D$2508,Room_Types!$C$2:$C$2508=CONCATENATE('Room Details'!$B1841,"_",'Room Details'!$I1841)),_xlfn._xlws.FILTER($D$2:$D$2508,$C$2:$C$2508=(CONCATENATE('Establishment details'!$C$14,"_",'Room Details'!$I1841))))</f>
        <v>#VALUE!</v>
      </c>
      <c r="BSC2" s="173" t="e" cm="1" vm="1">
        <f t="array" ref="BSC2">IF('Room Details'!$B1842="OUT", _xlfn._xlws.FILTER(Room_Types!$D$2:$D$2508,Room_Types!$C$2:$C$2508=CONCATENATE('Room Details'!$B1842,"_",'Room Details'!$I1842)),_xlfn._xlws.FILTER($D$2:$D$2508,$C$2:$C$2508=(CONCATENATE('Establishment details'!$C$14,"_",'Room Details'!$I1842))))</f>
        <v>#VALUE!</v>
      </c>
      <c r="BSD2" s="173" t="e" cm="1" vm="1">
        <f t="array" ref="BSD2">IF('Room Details'!$B1843="OUT", _xlfn._xlws.FILTER(Room_Types!$D$2:$D$2508,Room_Types!$C$2:$C$2508=CONCATENATE('Room Details'!$B1843,"_",'Room Details'!$I1843)),_xlfn._xlws.FILTER($D$2:$D$2508,$C$2:$C$2508=(CONCATENATE('Establishment details'!$C$14,"_",'Room Details'!$I1843))))</f>
        <v>#VALUE!</v>
      </c>
      <c r="BSE2" s="173" t="e" cm="1" vm="1">
        <f t="array" ref="BSE2">IF('Room Details'!$B1844="OUT", _xlfn._xlws.FILTER(Room_Types!$D$2:$D$2508,Room_Types!$C$2:$C$2508=CONCATENATE('Room Details'!$B1844,"_",'Room Details'!$I1844)),_xlfn._xlws.FILTER($D$2:$D$2508,$C$2:$C$2508=(CONCATENATE('Establishment details'!$C$14,"_",'Room Details'!$I1844))))</f>
        <v>#VALUE!</v>
      </c>
      <c r="BSF2" s="173" t="e" cm="1" vm="1">
        <f t="array" ref="BSF2">IF('Room Details'!$B1845="OUT", _xlfn._xlws.FILTER(Room_Types!$D$2:$D$2508,Room_Types!$C$2:$C$2508=CONCATENATE('Room Details'!$B1845,"_",'Room Details'!$I1845)),_xlfn._xlws.FILTER($D$2:$D$2508,$C$2:$C$2508=(CONCATENATE('Establishment details'!$C$14,"_",'Room Details'!$I1845))))</f>
        <v>#VALUE!</v>
      </c>
      <c r="BSG2" s="173" t="e" cm="1" vm="1">
        <f t="array" ref="BSG2">IF('Room Details'!$B1846="OUT", _xlfn._xlws.FILTER(Room_Types!$D$2:$D$2508,Room_Types!$C$2:$C$2508=CONCATENATE('Room Details'!$B1846,"_",'Room Details'!$I1846)),_xlfn._xlws.FILTER($D$2:$D$2508,$C$2:$C$2508=(CONCATENATE('Establishment details'!$C$14,"_",'Room Details'!$I1846))))</f>
        <v>#VALUE!</v>
      </c>
      <c r="BSH2" s="173" t="e" cm="1" vm="1">
        <f t="array" ref="BSH2">IF('Room Details'!$B1847="OUT", _xlfn._xlws.FILTER(Room_Types!$D$2:$D$2508,Room_Types!$C$2:$C$2508=CONCATENATE('Room Details'!$B1847,"_",'Room Details'!$I1847)),_xlfn._xlws.FILTER($D$2:$D$2508,$C$2:$C$2508=(CONCATENATE('Establishment details'!$C$14,"_",'Room Details'!$I1847))))</f>
        <v>#VALUE!</v>
      </c>
      <c r="BSI2" s="173" t="e" cm="1" vm="1">
        <f t="array" ref="BSI2">IF('Room Details'!$B1848="OUT", _xlfn._xlws.FILTER(Room_Types!$D$2:$D$2508,Room_Types!$C$2:$C$2508=CONCATENATE('Room Details'!$B1848,"_",'Room Details'!$I1848)),_xlfn._xlws.FILTER($D$2:$D$2508,$C$2:$C$2508=(CONCATENATE('Establishment details'!$C$14,"_",'Room Details'!$I1848))))</f>
        <v>#VALUE!</v>
      </c>
      <c r="BSJ2" s="173" t="e" cm="1" vm="1">
        <f t="array" ref="BSJ2">IF('Room Details'!$B1849="OUT", _xlfn._xlws.FILTER(Room_Types!$D$2:$D$2508,Room_Types!$C$2:$C$2508=CONCATENATE('Room Details'!$B1849,"_",'Room Details'!$I1849)),_xlfn._xlws.FILTER($D$2:$D$2508,$C$2:$C$2508=(CONCATENATE('Establishment details'!$C$14,"_",'Room Details'!$I1849))))</f>
        <v>#VALUE!</v>
      </c>
      <c r="BSK2" s="173" t="e" cm="1" vm="1">
        <f t="array" ref="BSK2">IF('Room Details'!$B1850="OUT", _xlfn._xlws.FILTER(Room_Types!$D$2:$D$2508,Room_Types!$C$2:$C$2508=CONCATENATE('Room Details'!$B1850,"_",'Room Details'!$I1850)),_xlfn._xlws.FILTER($D$2:$D$2508,$C$2:$C$2508=(CONCATENATE('Establishment details'!$C$14,"_",'Room Details'!$I1850))))</f>
        <v>#VALUE!</v>
      </c>
      <c r="BSL2" s="173" t="e" cm="1" vm="1">
        <f t="array" ref="BSL2">IF('Room Details'!$B1851="OUT", _xlfn._xlws.FILTER(Room_Types!$D$2:$D$2508,Room_Types!$C$2:$C$2508=CONCATENATE('Room Details'!$B1851,"_",'Room Details'!$I1851)),_xlfn._xlws.FILTER($D$2:$D$2508,$C$2:$C$2508=(CONCATENATE('Establishment details'!$C$14,"_",'Room Details'!$I1851))))</f>
        <v>#VALUE!</v>
      </c>
      <c r="BSM2" s="173" t="e" cm="1" vm="1">
        <f t="array" ref="BSM2">IF('Room Details'!$B1852="OUT", _xlfn._xlws.FILTER(Room_Types!$D$2:$D$2508,Room_Types!$C$2:$C$2508=CONCATENATE('Room Details'!$B1852,"_",'Room Details'!$I1852)),_xlfn._xlws.FILTER($D$2:$D$2508,$C$2:$C$2508=(CONCATENATE('Establishment details'!$C$14,"_",'Room Details'!$I1852))))</f>
        <v>#VALUE!</v>
      </c>
      <c r="BSN2" s="173" t="e" cm="1" vm="1">
        <f t="array" ref="BSN2">IF('Room Details'!$B1853="OUT", _xlfn._xlws.FILTER(Room_Types!$D$2:$D$2508,Room_Types!$C$2:$C$2508=CONCATENATE('Room Details'!$B1853,"_",'Room Details'!$I1853)),_xlfn._xlws.FILTER($D$2:$D$2508,$C$2:$C$2508=(CONCATENATE('Establishment details'!$C$14,"_",'Room Details'!$I1853))))</f>
        <v>#VALUE!</v>
      </c>
      <c r="BSO2" s="173" t="e" cm="1" vm="1">
        <f t="array" ref="BSO2">IF('Room Details'!$B1854="OUT", _xlfn._xlws.FILTER(Room_Types!$D$2:$D$2508,Room_Types!$C$2:$C$2508=CONCATENATE('Room Details'!$B1854,"_",'Room Details'!$I1854)),_xlfn._xlws.FILTER($D$2:$D$2508,$C$2:$C$2508=(CONCATENATE('Establishment details'!$C$14,"_",'Room Details'!$I1854))))</f>
        <v>#VALUE!</v>
      </c>
      <c r="BSP2" s="173" t="e" cm="1" vm="1">
        <f t="array" ref="BSP2">IF('Room Details'!$B1855="OUT", _xlfn._xlws.FILTER(Room_Types!$D$2:$D$2508,Room_Types!$C$2:$C$2508=CONCATENATE('Room Details'!$B1855,"_",'Room Details'!$I1855)),_xlfn._xlws.FILTER($D$2:$D$2508,$C$2:$C$2508=(CONCATENATE('Establishment details'!$C$14,"_",'Room Details'!$I1855))))</f>
        <v>#VALUE!</v>
      </c>
      <c r="BSQ2" s="173" t="e" cm="1" vm="1">
        <f t="array" ref="BSQ2">IF('Room Details'!$B1856="OUT", _xlfn._xlws.FILTER(Room_Types!$D$2:$D$2508,Room_Types!$C$2:$C$2508=CONCATENATE('Room Details'!$B1856,"_",'Room Details'!$I1856)),_xlfn._xlws.FILTER($D$2:$D$2508,$C$2:$C$2508=(CONCATENATE('Establishment details'!$C$14,"_",'Room Details'!$I1856))))</f>
        <v>#VALUE!</v>
      </c>
      <c r="BSR2" s="173" t="e" cm="1" vm="1">
        <f t="array" ref="BSR2">IF('Room Details'!$B1857="OUT", _xlfn._xlws.FILTER(Room_Types!$D$2:$D$2508,Room_Types!$C$2:$C$2508=CONCATENATE('Room Details'!$B1857,"_",'Room Details'!$I1857)),_xlfn._xlws.FILTER($D$2:$D$2508,$C$2:$C$2508=(CONCATENATE('Establishment details'!$C$14,"_",'Room Details'!$I1857))))</f>
        <v>#VALUE!</v>
      </c>
      <c r="BSS2" s="173" t="e" cm="1" vm="1">
        <f t="array" ref="BSS2">IF('Room Details'!$B1858="OUT", _xlfn._xlws.FILTER(Room_Types!$D$2:$D$2508,Room_Types!$C$2:$C$2508=CONCATENATE('Room Details'!$B1858,"_",'Room Details'!$I1858)),_xlfn._xlws.FILTER($D$2:$D$2508,$C$2:$C$2508=(CONCATENATE('Establishment details'!$C$14,"_",'Room Details'!$I1858))))</f>
        <v>#VALUE!</v>
      </c>
      <c r="BST2" s="173" t="e" cm="1" vm="1">
        <f t="array" ref="BST2">IF('Room Details'!$B1859="OUT", _xlfn._xlws.FILTER(Room_Types!$D$2:$D$2508,Room_Types!$C$2:$C$2508=CONCATENATE('Room Details'!$B1859,"_",'Room Details'!$I1859)),_xlfn._xlws.FILTER($D$2:$D$2508,$C$2:$C$2508=(CONCATENATE('Establishment details'!$C$14,"_",'Room Details'!$I1859))))</f>
        <v>#VALUE!</v>
      </c>
      <c r="BSU2" s="173" t="e" cm="1" vm="1">
        <f t="array" ref="BSU2">IF('Room Details'!$B1860="OUT", _xlfn._xlws.FILTER(Room_Types!$D$2:$D$2508,Room_Types!$C$2:$C$2508=CONCATENATE('Room Details'!$B1860,"_",'Room Details'!$I1860)),_xlfn._xlws.FILTER($D$2:$D$2508,$C$2:$C$2508=(CONCATENATE('Establishment details'!$C$14,"_",'Room Details'!$I1860))))</f>
        <v>#VALUE!</v>
      </c>
      <c r="BSV2" s="173" t="e" cm="1" vm="1">
        <f t="array" ref="BSV2">IF('Room Details'!$B1861="OUT", _xlfn._xlws.FILTER(Room_Types!$D$2:$D$2508,Room_Types!$C$2:$C$2508=CONCATENATE('Room Details'!$B1861,"_",'Room Details'!$I1861)),_xlfn._xlws.FILTER($D$2:$D$2508,$C$2:$C$2508=(CONCATENATE('Establishment details'!$C$14,"_",'Room Details'!$I1861))))</f>
        <v>#VALUE!</v>
      </c>
      <c r="BSW2" s="173" t="e" cm="1" vm="1">
        <f t="array" ref="BSW2">IF('Room Details'!$B1862="OUT", _xlfn._xlws.FILTER(Room_Types!$D$2:$D$2508,Room_Types!$C$2:$C$2508=CONCATENATE('Room Details'!$B1862,"_",'Room Details'!$I1862)),_xlfn._xlws.FILTER($D$2:$D$2508,$C$2:$C$2508=(CONCATENATE('Establishment details'!$C$14,"_",'Room Details'!$I1862))))</f>
        <v>#VALUE!</v>
      </c>
      <c r="BSX2" s="173" t="e" cm="1" vm="1">
        <f t="array" ref="BSX2">IF('Room Details'!$B1863="OUT", _xlfn._xlws.FILTER(Room_Types!$D$2:$D$2508,Room_Types!$C$2:$C$2508=CONCATENATE('Room Details'!$B1863,"_",'Room Details'!$I1863)),_xlfn._xlws.FILTER($D$2:$D$2508,$C$2:$C$2508=(CONCATENATE('Establishment details'!$C$14,"_",'Room Details'!$I1863))))</f>
        <v>#VALUE!</v>
      </c>
      <c r="BSY2" s="173" t="e" cm="1" vm="1">
        <f t="array" ref="BSY2">IF('Room Details'!$B1864="OUT", _xlfn._xlws.FILTER(Room_Types!$D$2:$D$2508,Room_Types!$C$2:$C$2508=CONCATENATE('Room Details'!$B1864,"_",'Room Details'!$I1864)),_xlfn._xlws.FILTER($D$2:$D$2508,$C$2:$C$2508=(CONCATENATE('Establishment details'!$C$14,"_",'Room Details'!$I1864))))</f>
        <v>#VALUE!</v>
      </c>
      <c r="BSZ2" s="173" t="e" cm="1" vm="1">
        <f t="array" ref="BSZ2">IF('Room Details'!$B1865="OUT", _xlfn._xlws.FILTER(Room_Types!$D$2:$D$2508,Room_Types!$C$2:$C$2508=CONCATENATE('Room Details'!$B1865,"_",'Room Details'!$I1865)),_xlfn._xlws.FILTER($D$2:$D$2508,$C$2:$C$2508=(CONCATENATE('Establishment details'!$C$14,"_",'Room Details'!$I1865))))</f>
        <v>#VALUE!</v>
      </c>
      <c r="BTA2" s="173" t="e" cm="1" vm="1">
        <f t="array" ref="BTA2">IF('Room Details'!$B1866="OUT", _xlfn._xlws.FILTER(Room_Types!$D$2:$D$2508,Room_Types!$C$2:$C$2508=CONCATENATE('Room Details'!$B1866,"_",'Room Details'!$I1866)),_xlfn._xlws.FILTER($D$2:$D$2508,$C$2:$C$2508=(CONCATENATE('Establishment details'!$C$14,"_",'Room Details'!$I1866))))</f>
        <v>#VALUE!</v>
      </c>
      <c r="BTB2" s="173" t="e" cm="1" vm="1">
        <f t="array" ref="BTB2">IF('Room Details'!$B1867="OUT", _xlfn._xlws.FILTER(Room_Types!$D$2:$D$2508,Room_Types!$C$2:$C$2508=CONCATENATE('Room Details'!$B1867,"_",'Room Details'!$I1867)),_xlfn._xlws.FILTER($D$2:$D$2508,$C$2:$C$2508=(CONCATENATE('Establishment details'!$C$14,"_",'Room Details'!$I1867))))</f>
        <v>#VALUE!</v>
      </c>
      <c r="BTC2" s="173" t="e" cm="1" vm="1">
        <f t="array" ref="BTC2">IF('Room Details'!$B1868="OUT", _xlfn._xlws.FILTER(Room_Types!$D$2:$D$2508,Room_Types!$C$2:$C$2508=CONCATENATE('Room Details'!$B1868,"_",'Room Details'!$I1868)),_xlfn._xlws.FILTER($D$2:$D$2508,$C$2:$C$2508=(CONCATENATE('Establishment details'!$C$14,"_",'Room Details'!$I1868))))</f>
        <v>#VALUE!</v>
      </c>
      <c r="BTD2" s="173" t="e" cm="1" vm="1">
        <f t="array" ref="BTD2">IF('Room Details'!$B1869="OUT", _xlfn._xlws.FILTER(Room_Types!$D$2:$D$2508,Room_Types!$C$2:$C$2508=CONCATENATE('Room Details'!$B1869,"_",'Room Details'!$I1869)),_xlfn._xlws.FILTER($D$2:$D$2508,$C$2:$C$2508=(CONCATENATE('Establishment details'!$C$14,"_",'Room Details'!$I1869))))</f>
        <v>#VALUE!</v>
      </c>
      <c r="BTE2" s="173" t="e" cm="1" vm="1">
        <f t="array" ref="BTE2">IF('Room Details'!$B1870="OUT", _xlfn._xlws.FILTER(Room_Types!$D$2:$D$2508,Room_Types!$C$2:$C$2508=CONCATENATE('Room Details'!$B1870,"_",'Room Details'!$I1870)),_xlfn._xlws.FILTER($D$2:$D$2508,$C$2:$C$2508=(CONCATENATE('Establishment details'!$C$14,"_",'Room Details'!$I1870))))</f>
        <v>#VALUE!</v>
      </c>
      <c r="BTF2" s="173" t="e" cm="1" vm="1">
        <f t="array" ref="BTF2">IF('Room Details'!$B1871="OUT", _xlfn._xlws.FILTER(Room_Types!$D$2:$D$2508,Room_Types!$C$2:$C$2508=CONCATENATE('Room Details'!$B1871,"_",'Room Details'!$I1871)),_xlfn._xlws.FILTER($D$2:$D$2508,$C$2:$C$2508=(CONCATENATE('Establishment details'!$C$14,"_",'Room Details'!$I1871))))</f>
        <v>#VALUE!</v>
      </c>
      <c r="BTG2" s="173" t="e" cm="1" vm="1">
        <f t="array" ref="BTG2">IF('Room Details'!$B1872="OUT", _xlfn._xlws.FILTER(Room_Types!$D$2:$D$2508,Room_Types!$C$2:$C$2508=CONCATENATE('Room Details'!$B1872,"_",'Room Details'!$I1872)),_xlfn._xlws.FILTER($D$2:$D$2508,$C$2:$C$2508=(CONCATENATE('Establishment details'!$C$14,"_",'Room Details'!$I1872))))</f>
        <v>#VALUE!</v>
      </c>
      <c r="BTH2" s="173" t="e" cm="1" vm="1">
        <f t="array" ref="BTH2">IF('Room Details'!$B1873="OUT", _xlfn._xlws.FILTER(Room_Types!$D$2:$D$2508,Room_Types!$C$2:$C$2508=CONCATENATE('Room Details'!$B1873,"_",'Room Details'!$I1873)),_xlfn._xlws.FILTER($D$2:$D$2508,$C$2:$C$2508=(CONCATENATE('Establishment details'!$C$14,"_",'Room Details'!$I1873))))</f>
        <v>#VALUE!</v>
      </c>
      <c r="BTI2" s="173" t="e" cm="1" vm="1">
        <f t="array" ref="BTI2">IF('Room Details'!$B1874="OUT", _xlfn._xlws.FILTER(Room_Types!$D$2:$D$2508,Room_Types!$C$2:$C$2508=CONCATENATE('Room Details'!$B1874,"_",'Room Details'!$I1874)),_xlfn._xlws.FILTER($D$2:$D$2508,$C$2:$C$2508=(CONCATENATE('Establishment details'!$C$14,"_",'Room Details'!$I1874))))</f>
        <v>#VALUE!</v>
      </c>
      <c r="BTJ2" s="173" t="e" cm="1" vm="1">
        <f t="array" ref="BTJ2">IF('Room Details'!$B1875="OUT", _xlfn._xlws.FILTER(Room_Types!$D$2:$D$2508,Room_Types!$C$2:$C$2508=CONCATENATE('Room Details'!$B1875,"_",'Room Details'!$I1875)),_xlfn._xlws.FILTER($D$2:$D$2508,$C$2:$C$2508=(CONCATENATE('Establishment details'!$C$14,"_",'Room Details'!$I1875))))</f>
        <v>#VALUE!</v>
      </c>
      <c r="BTK2" s="173" t="e" cm="1" vm="1">
        <f t="array" ref="BTK2">IF('Room Details'!$B1876="OUT", _xlfn._xlws.FILTER(Room_Types!$D$2:$D$2508,Room_Types!$C$2:$C$2508=CONCATENATE('Room Details'!$B1876,"_",'Room Details'!$I1876)),_xlfn._xlws.FILTER($D$2:$D$2508,$C$2:$C$2508=(CONCATENATE('Establishment details'!$C$14,"_",'Room Details'!$I1876))))</f>
        <v>#VALUE!</v>
      </c>
      <c r="BTL2" s="173" t="e" cm="1" vm="1">
        <f t="array" ref="BTL2">IF('Room Details'!$B1877="OUT", _xlfn._xlws.FILTER(Room_Types!$D$2:$D$2508,Room_Types!$C$2:$C$2508=CONCATENATE('Room Details'!$B1877,"_",'Room Details'!$I1877)),_xlfn._xlws.FILTER($D$2:$D$2508,$C$2:$C$2508=(CONCATENATE('Establishment details'!$C$14,"_",'Room Details'!$I1877))))</f>
        <v>#VALUE!</v>
      </c>
      <c r="BTM2" s="173" t="e" cm="1" vm="1">
        <f t="array" ref="BTM2">IF('Room Details'!$B1878="OUT", _xlfn._xlws.FILTER(Room_Types!$D$2:$D$2508,Room_Types!$C$2:$C$2508=CONCATENATE('Room Details'!$B1878,"_",'Room Details'!$I1878)),_xlfn._xlws.FILTER($D$2:$D$2508,$C$2:$C$2508=(CONCATENATE('Establishment details'!$C$14,"_",'Room Details'!$I1878))))</f>
        <v>#VALUE!</v>
      </c>
      <c r="BTN2" s="173" t="e" cm="1" vm="1">
        <f t="array" ref="BTN2">IF('Room Details'!$B1879="OUT", _xlfn._xlws.FILTER(Room_Types!$D$2:$D$2508,Room_Types!$C$2:$C$2508=CONCATENATE('Room Details'!$B1879,"_",'Room Details'!$I1879)),_xlfn._xlws.FILTER($D$2:$D$2508,$C$2:$C$2508=(CONCATENATE('Establishment details'!$C$14,"_",'Room Details'!$I1879))))</f>
        <v>#VALUE!</v>
      </c>
      <c r="BTO2" s="173" t="e" cm="1" vm="1">
        <f t="array" ref="BTO2">IF('Room Details'!$B1880="OUT", _xlfn._xlws.FILTER(Room_Types!$D$2:$D$2508,Room_Types!$C$2:$C$2508=CONCATENATE('Room Details'!$B1880,"_",'Room Details'!$I1880)),_xlfn._xlws.FILTER($D$2:$D$2508,$C$2:$C$2508=(CONCATENATE('Establishment details'!$C$14,"_",'Room Details'!$I1880))))</f>
        <v>#VALUE!</v>
      </c>
      <c r="BTP2" s="173" t="e" cm="1" vm="1">
        <f t="array" ref="BTP2">IF('Room Details'!$B1881="OUT", _xlfn._xlws.FILTER(Room_Types!$D$2:$D$2508,Room_Types!$C$2:$C$2508=CONCATENATE('Room Details'!$B1881,"_",'Room Details'!$I1881)),_xlfn._xlws.FILTER($D$2:$D$2508,$C$2:$C$2508=(CONCATENATE('Establishment details'!$C$14,"_",'Room Details'!$I1881))))</f>
        <v>#VALUE!</v>
      </c>
      <c r="BTQ2" s="173" t="e" cm="1" vm="1">
        <f t="array" ref="BTQ2">IF('Room Details'!$B1882="OUT", _xlfn._xlws.FILTER(Room_Types!$D$2:$D$2508,Room_Types!$C$2:$C$2508=CONCATENATE('Room Details'!$B1882,"_",'Room Details'!$I1882)),_xlfn._xlws.FILTER($D$2:$D$2508,$C$2:$C$2508=(CONCATENATE('Establishment details'!$C$14,"_",'Room Details'!$I1882))))</f>
        <v>#VALUE!</v>
      </c>
      <c r="BTR2" s="173" t="e" cm="1" vm="1">
        <f t="array" ref="BTR2">IF('Room Details'!$B1883="OUT", _xlfn._xlws.FILTER(Room_Types!$D$2:$D$2508,Room_Types!$C$2:$C$2508=CONCATENATE('Room Details'!$B1883,"_",'Room Details'!$I1883)),_xlfn._xlws.FILTER($D$2:$D$2508,$C$2:$C$2508=(CONCATENATE('Establishment details'!$C$14,"_",'Room Details'!$I1883))))</f>
        <v>#VALUE!</v>
      </c>
      <c r="BTS2" s="173" t="e" cm="1" vm="1">
        <f t="array" ref="BTS2">IF('Room Details'!$B1884="OUT", _xlfn._xlws.FILTER(Room_Types!$D$2:$D$2508,Room_Types!$C$2:$C$2508=CONCATENATE('Room Details'!$B1884,"_",'Room Details'!$I1884)),_xlfn._xlws.FILTER($D$2:$D$2508,$C$2:$C$2508=(CONCATENATE('Establishment details'!$C$14,"_",'Room Details'!$I1884))))</f>
        <v>#VALUE!</v>
      </c>
      <c r="BTT2" s="173" t="e" cm="1" vm="1">
        <f t="array" ref="BTT2">IF('Room Details'!$B1885="OUT", _xlfn._xlws.FILTER(Room_Types!$D$2:$D$2508,Room_Types!$C$2:$C$2508=CONCATENATE('Room Details'!$B1885,"_",'Room Details'!$I1885)),_xlfn._xlws.FILTER($D$2:$D$2508,$C$2:$C$2508=(CONCATENATE('Establishment details'!$C$14,"_",'Room Details'!$I1885))))</f>
        <v>#VALUE!</v>
      </c>
      <c r="BTU2" s="173" t="e" cm="1" vm="1">
        <f t="array" ref="BTU2">IF('Room Details'!$B1886="OUT", _xlfn._xlws.FILTER(Room_Types!$D$2:$D$2508,Room_Types!$C$2:$C$2508=CONCATENATE('Room Details'!$B1886,"_",'Room Details'!$I1886)),_xlfn._xlws.FILTER($D$2:$D$2508,$C$2:$C$2508=(CONCATENATE('Establishment details'!$C$14,"_",'Room Details'!$I1886))))</f>
        <v>#VALUE!</v>
      </c>
      <c r="BTV2" s="173" t="e" cm="1" vm="1">
        <f t="array" ref="BTV2">IF('Room Details'!$B1887="OUT", _xlfn._xlws.FILTER(Room_Types!$D$2:$D$2508,Room_Types!$C$2:$C$2508=CONCATENATE('Room Details'!$B1887,"_",'Room Details'!$I1887)),_xlfn._xlws.FILTER($D$2:$D$2508,$C$2:$C$2508=(CONCATENATE('Establishment details'!$C$14,"_",'Room Details'!$I1887))))</f>
        <v>#VALUE!</v>
      </c>
      <c r="BTW2" s="173" t="e" cm="1" vm="1">
        <f t="array" ref="BTW2">IF('Room Details'!$B1888="OUT", _xlfn._xlws.FILTER(Room_Types!$D$2:$D$2508,Room_Types!$C$2:$C$2508=CONCATENATE('Room Details'!$B1888,"_",'Room Details'!$I1888)),_xlfn._xlws.FILTER($D$2:$D$2508,$C$2:$C$2508=(CONCATENATE('Establishment details'!$C$14,"_",'Room Details'!$I1888))))</f>
        <v>#VALUE!</v>
      </c>
      <c r="BTX2" s="173" t="e" cm="1" vm="1">
        <f t="array" ref="BTX2">IF('Room Details'!$B1889="OUT", _xlfn._xlws.FILTER(Room_Types!$D$2:$D$2508,Room_Types!$C$2:$C$2508=CONCATENATE('Room Details'!$B1889,"_",'Room Details'!$I1889)),_xlfn._xlws.FILTER($D$2:$D$2508,$C$2:$C$2508=(CONCATENATE('Establishment details'!$C$14,"_",'Room Details'!$I1889))))</f>
        <v>#VALUE!</v>
      </c>
      <c r="BTY2" s="173" t="e" cm="1" vm="1">
        <f t="array" ref="BTY2">IF('Room Details'!$B1890="OUT", _xlfn._xlws.FILTER(Room_Types!$D$2:$D$2508,Room_Types!$C$2:$C$2508=CONCATENATE('Room Details'!$B1890,"_",'Room Details'!$I1890)),_xlfn._xlws.FILTER($D$2:$D$2508,$C$2:$C$2508=(CONCATENATE('Establishment details'!$C$14,"_",'Room Details'!$I1890))))</f>
        <v>#VALUE!</v>
      </c>
      <c r="BTZ2" s="173" t="e" cm="1" vm="1">
        <f t="array" ref="BTZ2">IF('Room Details'!$B1891="OUT", _xlfn._xlws.FILTER(Room_Types!$D$2:$D$2508,Room_Types!$C$2:$C$2508=CONCATENATE('Room Details'!$B1891,"_",'Room Details'!$I1891)),_xlfn._xlws.FILTER($D$2:$D$2508,$C$2:$C$2508=(CONCATENATE('Establishment details'!$C$14,"_",'Room Details'!$I1891))))</f>
        <v>#VALUE!</v>
      </c>
      <c r="BUA2" s="173" t="e" cm="1" vm="1">
        <f t="array" ref="BUA2">IF('Room Details'!$B1892="OUT", _xlfn._xlws.FILTER(Room_Types!$D$2:$D$2508,Room_Types!$C$2:$C$2508=CONCATENATE('Room Details'!$B1892,"_",'Room Details'!$I1892)),_xlfn._xlws.FILTER($D$2:$D$2508,$C$2:$C$2508=(CONCATENATE('Establishment details'!$C$14,"_",'Room Details'!$I1892))))</f>
        <v>#VALUE!</v>
      </c>
      <c r="BUB2" s="173" t="e" cm="1" vm="1">
        <f t="array" ref="BUB2">IF('Room Details'!$B1893="OUT", _xlfn._xlws.FILTER(Room_Types!$D$2:$D$2508,Room_Types!$C$2:$C$2508=CONCATENATE('Room Details'!$B1893,"_",'Room Details'!$I1893)),_xlfn._xlws.FILTER($D$2:$D$2508,$C$2:$C$2508=(CONCATENATE('Establishment details'!$C$14,"_",'Room Details'!$I1893))))</f>
        <v>#VALUE!</v>
      </c>
      <c r="BUC2" s="173" t="e" cm="1" vm="1">
        <f t="array" ref="BUC2">IF('Room Details'!$B1894="OUT", _xlfn._xlws.FILTER(Room_Types!$D$2:$D$2508,Room_Types!$C$2:$C$2508=CONCATENATE('Room Details'!$B1894,"_",'Room Details'!$I1894)),_xlfn._xlws.FILTER($D$2:$D$2508,$C$2:$C$2508=(CONCATENATE('Establishment details'!$C$14,"_",'Room Details'!$I1894))))</f>
        <v>#VALUE!</v>
      </c>
      <c r="BUD2" s="173" t="e" cm="1" vm="1">
        <f t="array" ref="BUD2">IF('Room Details'!$B1895="OUT", _xlfn._xlws.FILTER(Room_Types!$D$2:$D$2508,Room_Types!$C$2:$C$2508=CONCATENATE('Room Details'!$B1895,"_",'Room Details'!$I1895)),_xlfn._xlws.FILTER($D$2:$D$2508,$C$2:$C$2508=(CONCATENATE('Establishment details'!$C$14,"_",'Room Details'!$I1895))))</f>
        <v>#VALUE!</v>
      </c>
      <c r="BUE2" s="173" t="e" cm="1" vm="1">
        <f t="array" ref="BUE2">IF('Room Details'!$B1896="OUT", _xlfn._xlws.FILTER(Room_Types!$D$2:$D$2508,Room_Types!$C$2:$C$2508=CONCATENATE('Room Details'!$B1896,"_",'Room Details'!$I1896)),_xlfn._xlws.FILTER($D$2:$D$2508,$C$2:$C$2508=(CONCATENATE('Establishment details'!$C$14,"_",'Room Details'!$I1896))))</f>
        <v>#VALUE!</v>
      </c>
      <c r="BUF2" s="173" t="e" cm="1" vm="1">
        <f t="array" ref="BUF2">IF('Room Details'!$B1897="OUT", _xlfn._xlws.FILTER(Room_Types!$D$2:$D$2508,Room_Types!$C$2:$C$2508=CONCATENATE('Room Details'!$B1897,"_",'Room Details'!$I1897)),_xlfn._xlws.FILTER($D$2:$D$2508,$C$2:$C$2508=(CONCATENATE('Establishment details'!$C$14,"_",'Room Details'!$I1897))))</f>
        <v>#VALUE!</v>
      </c>
      <c r="BUG2" s="173" t="e" cm="1" vm="1">
        <f t="array" ref="BUG2">IF('Room Details'!$B1898="OUT", _xlfn._xlws.FILTER(Room_Types!$D$2:$D$2508,Room_Types!$C$2:$C$2508=CONCATENATE('Room Details'!$B1898,"_",'Room Details'!$I1898)),_xlfn._xlws.FILTER($D$2:$D$2508,$C$2:$C$2508=(CONCATENATE('Establishment details'!$C$14,"_",'Room Details'!$I1898))))</f>
        <v>#VALUE!</v>
      </c>
      <c r="BUH2" s="173" t="e" cm="1" vm="1">
        <f t="array" ref="BUH2">IF('Room Details'!$B1899="OUT", _xlfn._xlws.FILTER(Room_Types!$D$2:$D$2508,Room_Types!$C$2:$C$2508=CONCATENATE('Room Details'!$B1899,"_",'Room Details'!$I1899)),_xlfn._xlws.FILTER($D$2:$D$2508,$C$2:$C$2508=(CONCATENATE('Establishment details'!$C$14,"_",'Room Details'!$I1899))))</f>
        <v>#VALUE!</v>
      </c>
      <c r="BUI2" s="173" t="e" cm="1" vm="1">
        <f t="array" ref="BUI2">IF('Room Details'!$B1900="OUT", _xlfn._xlws.FILTER(Room_Types!$D$2:$D$2508,Room_Types!$C$2:$C$2508=CONCATENATE('Room Details'!$B1900,"_",'Room Details'!$I1900)),_xlfn._xlws.FILTER($D$2:$D$2508,$C$2:$C$2508=(CONCATENATE('Establishment details'!$C$14,"_",'Room Details'!$I1900))))</f>
        <v>#VALUE!</v>
      </c>
      <c r="BUJ2" s="173" t="e" cm="1" vm="1">
        <f t="array" ref="BUJ2">IF('Room Details'!$B1901="OUT", _xlfn._xlws.FILTER(Room_Types!$D$2:$D$2508,Room_Types!$C$2:$C$2508=CONCATENATE('Room Details'!$B1901,"_",'Room Details'!$I1901)),_xlfn._xlws.FILTER($D$2:$D$2508,$C$2:$C$2508=(CONCATENATE('Establishment details'!$C$14,"_",'Room Details'!$I1901))))</f>
        <v>#VALUE!</v>
      </c>
      <c r="BUK2" s="173" t="e" cm="1" vm="1">
        <f t="array" ref="BUK2">IF('Room Details'!$B1902="OUT", _xlfn._xlws.FILTER(Room_Types!$D$2:$D$2508,Room_Types!$C$2:$C$2508=CONCATENATE('Room Details'!$B1902,"_",'Room Details'!$I1902)),_xlfn._xlws.FILTER($D$2:$D$2508,$C$2:$C$2508=(CONCATENATE('Establishment details'!$C$14,"_",'Room Details'!$I1902))))</f>
        <v>#VALUE!</v>
      </c>
      <c r="BUL2" s="173" t="e" cm="1" vm="1">
        <f t="array" ref="BUL2">IF('Room Details'!$B1903="OUT", _xlfn._xlws.FILTER(Room_Types!$D$2:$D$2508,Room_Types!$C$2:$C$2508=CONCATENATE('Room Details'!$B1903,"_",'Room Details'!$I1903)),_xlfn._xlws.FILTER($D$2:$D$2508,$C$2:$C$2508=(CONCATENATE('Establishment details'!$C$14,"_",'Room Details'!$I1903))))</f>
        <v>#VALUE!</v>
      </c>
      <c r="BUM2" s="173" t="e" cm="1" vm="1">
        <f t="array" ref="BUM2">IF('Room Details'!$B1904="OUT", _xlfn._xlws.FILTER(Room_Types!$D$2:$D$2508,Room_Types!$C$2:$C$2508=CONCATENATE('Room Details'!$B1904,"_",'Room Details'!$I1904)),_xlfn._xlws.FILTER($D$2:$D$2508,$C$2:$C$2508=(CONCATENATE('Establishment details'!$C$14,"_",'Room Details'!$I1904))))</f>
        <v>#VALUE!</v>
      </c>
      <c r="BUN2" s="173" t="e" cm="1" vm="1">
        <f t="array" ref="BUN2">IF('Room Details'!$B1905="OUT", _xlfn._xlws.FILTER(Room_Types!$D$2:$D$2508,Room_Types!$C$2:$C$2508=CONCATENATE('Room Details'!$B1905,"_",'Room Details'!$I1905)),_xlfn._xlws.FILTER($D$2:$D$2508,$C$2:$C$2508=(CONCATENATE('Establishment details'!$C$14,"_",'Room Details'!$I1905))))</f>
        <v>#VALUE!</v>
      </c>
      <c r="BUO2" s="173" t="e" cm="1" vm="1">
        <f t="array" ref="BUO2">IF('Room Details'!$B1906="OUT", _xlfn._xlws.FILTER(Room_Types!$D$2:$D$2508,Room_Types!$C$2:$C$2508=CONCATENATE('Room Details'!$B1906,"_",'Room Details'!$I1906)),_xlfn._xlws.FILTER($D$2:$D$2508,$C$2:$C$2508=(CONCATENATE('Establishment details'!$C$14,"_",'Room Details'!$I1906))))</f>
        <v>#VALUE!</v>
      </c>
      <c r="BUP2" s="173" t="e" cm="1" vm="1">
        <f t="array" ref="BUP2">IF('Room Details'!$B1907="OUT", _xlfn._xlws.FILTER(Room_Types!$D$2:$D$2508,Room_Types!$C$2:$C$2508=CONCATENATE('Room Details'!$B1907,"_",'Room Details'!$I1907)),_xlfn._xlws.FILTER($D$2:$D$2508,$C$2:$C$2508=(CONCATENATE('Establishment details'!$C$14,"_",'Room Details'!$I1907))))</f>
        <v>#VALUE!</v>
      </c>
      <c r="BUQ2" s="173" t="e" cm="1" vm="1">
        <f t="array" ref="BUQ2">IF('Room Details'!$B1908="OUT", _xlfn._xlws.FILTER(Room_Types!$D$2:$D$2508,Room_Types!$C$2:$C$2508=CONCATENATE('Room Details'!$B1908,"_",'Room Details'!$I1908)),_xlfn._xlws.FILTER($D$2:$D$2508,$C$2:$C$2508=(CONCATENATE('Establishment details'!$C$14,"_",'Room Details'!$I1908))))</f>
        <v>#VALUE!</v>
      </c>
      <c r="BUR2" s="173" t="e" cm="1" vm="1">
        <f t="array" ref="BUR2">IF('Room Details'!$B1909="OUT", _xlfn._xlws.FILTER(Room_Types!$D$2:$D$2508,Room_Types!$C$2:$C$2508=CONCATENATE('Room Details'!$B1909,"_",'Room Details'!$I1909)),_xlfn._xlws.FILTER($D$2:$D$2508,$C$2:$C$2508=(CONCATENATE('Establishment details'!$C$14,"_",'Room Details'!$I1909))))</f>
        <v>#VALUE!</v>
      </c>
      <c r="BUS2" s="173" t="e" cm="1" vm="1">
        <f t="array" ref="BUS2">IF('Room Details'!$B1910="OUT", _xlfn._xlws.FILTER(Room_Types!$D$2:$D$2508,Room_Types!$C$2:$C$2508=CONCATENATE('Room Details'!$B1910,"_",'Room Details'!$I1910)),_xlfn._xlws.FILTER($D$2:$D$2508,$C$2:$C$2508=(CONCATENATE('Establishment details'!$C$14,"_",'Room Details'!$I1910))))</f>
        <v>#VALUE!</v>
      </c>
      <c r="BUT2" s="173" t="e" cm="1" vm="1">
        <f t="array" ref="BUT2">IF('Room Details'!$B1911="OUT", _xlfn._xlws.FILTER(Room_Types!$D$2:$D$2508,Room_Types!$C$2:$C$2508=CONCATENATE('Room Details'!$B1911,"_",'Room Details'!$I1911)),_xlfn._xlws.FILTER($D$2:$D$2508,$C$2:$C$2508=(CONCATENATE('Establishment details'!$C$14,"_",'Room Details'!$I1911))))</f>
        <v>#VALUE!</v>
      </c>
      <c r="BUU2" s="173" t="e" cm="1" vm="1">
        <f t="array" ref="BUU2">IF('Room Details'!$B1912="OUT", _xlfn._xlws.FILTER(Room_Types!$D$2:$D$2508,Room_Types!$C$2:$C$2508=CONCATENATE('Room Details'!$B1912,"_",'Room Details'!$I1912)),_xlfn._xlws.FILTER($D$2:$D$2508,$C$2:$C$2508=(CONCATENATE('Establishment details'!$C$14,"_",'Room Details'!$I1912))))</f>
        <v>#VALUE!</v>
      </c>
      <c r="BUV2" s="173" t="e" cm="1" vm="1">
        <f t="array" ref="BUV2">IF('Room Details'!$B1913="OUT", _xlfn._xlws.FILTER(Room_Types!$D$2:$D$2508,Room_Types!$C$2:$C$2508=CONCATENATE('Room Details'!$B1913,"_",'Room Details'!$I1913)),_xlfn._xlws.FILTER($D$2:$D$2508,$C$2:$C$2508=(CONCATENATE('Establishment details'!$C$14,"_",'Room Details'!$I1913))))</f>
        <v>#VALUE!</v>
      </c>
      <c r="BUW2" s="173" t="e" cm="1" vm="1">
        <f t="array" ref="BUW2">IF('Room Details'!$B1914="OUT", _xlfn._xlws.FILTER(Room_Types!$D$2:$D$2508,Room_Types!$C$2:$C$2508=CONCATENATE('Room Details'!$B1914,"_",'Room Details'!$I1914)),_xlfn._xlws.FILTER($D$2:$D$2508,$C$2:$C$2508=(CONCATENATE('Establishment details'!$C$14,"_",'Room Details'!$I1914))))</f>
        <v>#VALUE!</v>
      </c>
      <c r="BUX2" s="173" t="e" cm="1" vm="1">
        <f t="array" ref="BUX2">IF('Room Details'!$B1915="OUT", _xlfn._xlws.FILTER(Room_Types!$D$2:$D$2508,Room_Types!$C$2:$C$2508=CONCATENATE('Room Details'!$B1915,"_",'Room Details'!$I1915)),_xlfn._xlws.FILTER($D$2:$D$2508,$C$2:$C$2508=(CONCATENATE('Establishment details'!$C$14,"_",'Room Details'!$I1915))))</f>
        <v>#VALUE!</v>
      </c>
      <c r="BUY2" s="173" t="e" cm="1" vm="1">
        <f t="array" ref="BUY2">IF('Room Details'!$B1916="OUT", _xlfn._xlws.FILTER(Room_Types!$D$2:$D$2508,Room_Types!$C$2:$C$2508=CONCATENATE('Room Details'!$B1916,"_",'Room Details'!$I1916)),_xlfn._xlws.FILTER($D$2:$D$2508,$C$2:$C$2508=(CONCATENATE('Establishment details'!$C$14,"_",'Room Details'!$I1916))))</f>
        <v>#VALUE!</v>
      </c>
      <c r="BUZ2" s="173" t="e" cm="1" vm="1">
        <f t="array" ref="BUZ2">IF('Room Details'!$B1917="OUT", _xlfn._xlws.FILTER(Room_Types!$D$2:$D$2508,Room_Types!$C$2:$C$2508=CONCATENATE('Room Details'!$B1917,"_",'Room Details'!$I1917)),_xlfn._xlws.FILTER($D$2:$D$2508,$C$2:$C$2508=(CONCATENATE('Establishment details'!$C$14,"_",'Room Details'!$I1917))))</f>
        <v>#VALUE!</v>
      </c>
      <c r="BVA2" s="173" t="e" cm="1" vm="1">
        <f t="array" ref="BVA2">IF('Room Details'!$B1918="OUT", _xlfn._xlws.FILTER(Room_Types!$D$2:$D$2508,Room_Types!$C$2:$C$2508=CONCATENATE('Room Details'!$B1918,"_",'Room Details'!$I1918)),_xlfn._xlws.FILTER($D$2:$D$2508,$C$2:$C$2508=(CONCATENATE('Establishment details'!$C$14,"_",'Room Details'!$I1918))))</f>
        <v>#VALUE!</v>
      </c>
      <c r="BVB2" s="173" t="e" cm="1" vm="1">
        <f t="array" ref="BVB2">IF('Room Details'!$B1919="OUT", _xlfn._xlws.FILTER(Room_Types!$D$2:$D$2508,Room_Types!$C$2:$C$2508=CONCATENATE('Room Details'!$B1919,"_",'Room Details'!$I1919)),_xlfn._xlws.FILTER($D$2:$D$2508,$C$2:$C$2508=(CONCATENATE('Establishment details'!$C$14,"_",'Room Details'!$I1919))))</f>
        <v>#VALUE!</v>
      </c>
      <c r="BVC2" s="173" t="e" cm="1" vm="1">
        <f t="array" ref="BVC2">IF('Room Details'!$B1920="OUT", _xlfn._xlws.FILTER(Room_Types!$D$2:$D$2508,Room_Types!$C$2:$C$2508=CONCATENATE('Room Details'!$B1920,"_",'Room Details'!$I1920)),_xlfn._xlws.FILTER($D$2:$D$2508,$C$2:$C$2508=(CONCATENATE('Establishment details'!$C$14,"_",'Room Details'!$I1920))))</f>
        <v>#VALUE!</v>
      </c>
      <c r="BVD2" s="173" t="e" cm="1" vm="1">
        <f t="array" ref="BVD2">IF('Room Details'!$B1921="OUT", _xlfn._xlws.FILTER(Room_Types!$D$2:$D$2508,Room_Types!$C$2:$C$2508=CONCATENATE('Room Details'!$B1921,"_",'Room Details'!$I1921)),_xlfn._xlws.FILTER($D$2:$D$2508,$C$2:$C$2508=(CONCATENATE('Establishment details'!$C$14,"_",'Room Details'!$I1921))))</f>
        <v>#VALUE!</v>
      </c>
      <c r="BVE2" s="173" t="e" cm="1" vm="1">
        <f t="array" ref="BVE2">IF('Room Details'!$B1922="OUT", _xlfn._xlws.FILTER(Room_Types!$D$2:$D$2508,Room_Types!$C$2:$C$2508=CONCATENATE('Room Details'!$B1922,"_",'Room Details'!$I1922)),_xlfn._xlws.FILTER($D$2:$D$2508,$C$2:$C$2508=(CONCATENATE('Establishment details'!$C$14,"_",'Room Details'!$I1922))))</f>
        <v>#VALUE!</v>
      </c>
      <c r="BVF2" s="173" t="e" cm="1" vm="1">
        <f t="array" ref="BVF2">IF('Room Details'!$B1923="OUT", _xlfn._xlws.FILTER(Room_Types!$D$2:$D$2508,Room_Types!$C$2:$C$2508=CONCATENATE('Room Details'!$B1923,"_",'Room Details'!$I1923)),_xlfn._xlws.FILTER($D$2:$D$2508,$C$2:$C$2508=(CONCATENATE('Establishment details'!$C$14,"_",'Room Details'!$I1923))))</f>
        <v>#VALUE!</v>
      </c>
      <c r="BVG2" s="173" t="e" cm="1" vm="1">
        <f t="array" ref="BVG2">IF('Room Details'!$B1924="OUT", _xlfn._xlws.FILTER(Room_Types!$D$2:$D$2508,Room_Types!$C$2:$C$2508=CONCATENATE('Room Details'!$B1924,"_",'Room Details'!$I1924)),_xlfn._xlws.FILTER($D$2:$D$2508,$C$2:$C$2508=(CONCATENATE('Establishment details'!$C$14,"_",'Room Details'!$I1924))))</f>
        <v>#VALUE!</v>
      </c>
      <c r="BVH2" s="173" t="e" cm="1" vm="1">
        <f t="array" ref="BVH2">IF('Room Details'!$B1925="OUT", _xlfn._xlws.FILTER(Room_Types!$D$2:$D$2508,Room_Types!$C$2:$C$2508=CONCATENATE('Room Details'!$B1925,"_",'Room Details'!$I1925)),_xlfn._xlws.FILTER($D$2:$D$2508,$C$2:$C$2508=(CONCATENATE('Establishment details'!$C$14,"_",'Room Details'!$I1925))))</f>
        <v>#VALUE!</v>
      </c>
      <c r="BVI2" s="173" t="e" cm="1" vm="1">
        <f t="array" ref="BVI2">IF('Room Details'!$B1926="OUT", _xlfn._xlws.FILTER(Room_Types!$D$2:$D$2508,Room_Types!$C$2:$C$2508=CONCATENATE('Room Details'!$B1926,"_",'Room Details'!$I1926)),_xlfn._xlws.FILTER($D$2:$D$2508,$C$2:$C$2508=(CONCATENATE('Establishment details'!$C$14,"_",'Room Details'!$I1926))))</f>
        <v>#VALUE!</v>
      </c>
      <c r="BVJ2" s="173" t="e" cm="1" vm="1">
        <f t="array" ref="BVJ2">IF('Room Details'!$B1927="OUT", _xlfn._xlws.FILTER(Room_Types!$D$2:$D$2508,Room_Types!$C$2:$C$2508=CONCATENATE('Room Details'!$B1927,"_",'Room Details'!$I1927)),_xlfn._xlws.FILTER($D$2:$D$2508,$C$2:$C$2508=(CONCATENATE('Establishment details'!$C$14,"_",'Room Details'!$I1927))))</f>
        <v>#VALUE!</v>
      </c>
      <c r="BVK2" s="173" t="e" cm="1" vm="1">
        <f t="array" ref="BVK2">IF('Room Details'!$B1928="OUT", _xlfn._xlws.FILTER(Room_Types!$D$2:$D$2508,Room_Types!$C$2:$C$2508=CONCATENATE('Room Details'!$B1928,"_",'Room Details'!$I1928)),_xlfn._xlws.FILTER($D$2:$D$2508,$C$2:$C$2508=(CONCATENATE('Establishment details'!$C$14,"_",'Room Details'!$I1928))))</f>
        <v>#VALUE!</v>
      </c>
      <c r="BVL2" s="173" t="e" cm="1" vm="1">
        <f t="array" ref="BVL2">IF('Room Details'!$B1929="OUT", _xlfn._xlws.FILTER(Room_Types!$D$2:$D$2508,Room_Types!$C$2:$C$2508=CONCATENATE('Room Details'!$B1929,"_",'Room Details'!$I1929)),_xlfn._xlws.FILTER($D$2:$D$2508,$C$2:$C$2508=(CONCATENATE('Establishment details'!$C$14,"_",'Room Details'!$I1929))))</f>
        <v>#VALUE!</v>
      </c>
      <c r="BVM2" s="173" t="e" cm="1" vm="1">
        <f t="array" ref="BVM2">IF('Room Details'!$B1930="OUT", _xlfn._xlws.FILTER(Room_Types!$D$2:$D$2508,Room_Types!$C$2:$C$2508=CONCATENATE('Room Details'!$B1930,"_",'Room Details'!$I1930)),_xlfn._xlws.FILTER($D$2:$D$2508,$C$2:$C$2508=(CONCATENATE('Establishment details'!$C$14,"_",'Room Details'!$I1930))))</f>
        <v>#VALUE!</v>
      </c>
      <c r="BVN2" s="173" t="e" cm="1" vm="1">
        <f t="array" ref="BVN2">IF('Room Details'!$B1931="OUT", _xlfn._xlws.FILTER(Room_Types!$D$2:$D$2508,Room_Types!$C$2:$C$2508=CONCATENATE('Room Details'!$B1931,"_",'Room Details'!$I1931)),_xlfn._xlws.FILTER($D$2:$D$2508,$C$2:$C$2508=(CONCATENATE('Establishment details'!$C$14,"_",'Room Details'!$I1931))))</f>
        <v>#VALUE!</v>
      </c>
      <c r="BVO2" s="173" t="e" cm="1" vm="1">
        <f t="array" ref="BVO2">IF('Room Details'!$B1932="OUT", _xlfn._xlws.FILTER(Room_Types!$D$2:$D$2508,Room_Types!$C$2:$C$2508=CONCATENATE('Room Details'!$B1932,"_",'Room Details'!$I1932)),_xlfn._xlws.FILTER($D$2:$D$2508,$C$2:$C$2508=(CONCATENATE('Establishment details'!$C$14,"_",'Room Details'!$I1932))))</f>
        <v>#VALUE!</v>
      </c>
      <c r="BVP2" s="173" t="e" cm="1" vm="1">
        <f t="array" ref="BVP2">IF('Room Details'!$B1933="OUT", _xlfn._xlws.FILTER(Room_Types!$D$2:$D$2508,Room_Types!$C$2:$C$2508=CONCATENATE('Room Details'!$B1933,"_",'Room Details'!$I1933)),_xlfn._xlws.FILTER($D$2:$D$2508,$C$2:$C$2508=(CONCATENATE('Establishment details'!$C$14,"_",'Room Details'!$I1933))))</f>
        <v>#VALUE!</v>
      </c>
      <c r="BVQ2" s="173" t="e" cm="1" vm="1">
        <f t="array" ref="BVQ2">IF('Room Details'!$B1934="OUT", _xlfn._xlws.FILTER(Room_Types!$D$2:$D$2508,Room_Types!$C$2:$C$2508=CONCATENATE('Room Details'!$B1934,"_",'Room Details'!$I1934)),_xlfn._xlws.FILTER($D$2:$D$2508,$C$2:$C$2508=(CONCATENATE('Establishment details'!$C$14,"_",'Room Details'!$I1934))))</f>
        <v>#VALUE!</v>
      </c>
      <c r="BVR2" s="173" t="e" cm="1" vm="1">
        <f t="array" ref="BVR2">IF('Room Details'!$B1935="OUT", _xlfn._xlws.FILTER(Room_Types!$D$2:$D$2508,Room_Types!$C$2:$C$2508=CONCATENATE('Room Details'!$B1935,"_",'Room Details'!$I1935)),_xlfn._xlws.FILTER($D$2:$D$2508,$C$2:$C$2508=(CONCATENATE('Establishment details'!$C$14,"_",'Room Details'!$I1935))))</f>
        <v>#VALUE!</v>
      </c>
      <c r="BVS2" s="173" t="e" cm="1" vm="1">
        <f t="array" ref="BVS2">IF('Room Details'!$B1936="OUT", _xlfn._xlws.FILTER(Room_Types!$D$2:$D$2508,Room_Types!$C$2:$C$2508=CONCATENATE('Room Details'!$B1936,"_",'Room Details'!$I1936)),_xlfn._xlws.FILTER($D$2:$D$2508,$C$2:$C$2508=(CONCATENATE('Establishment details'!$C$14,"_",'Room Details'!$I1936))))</f>
        <v>#VALUE!</v>
      </c>
      <c r="BVT2" s="173" t="e" cm="1" vm="1">
        <f t="array" ref="BVT2">IF('Room Details'!$B1937="OUT", _xlfn._xlws.FILTER(Room_Types!$D$2:$D$2508,Room_Types!$C$2:$C$2508=CONCATENATE('Room Details'!$B1937,"_",'Room Details'!$I1937)),_xlfn._xlws.FILTER($D$2:$D$2508,$C$2:$C$2508=(CONCATENATE('Establishment details'!$C$14,"_",'Room Details'!$I1937))))</f>
        <v>#VALUE!</v>
      </c>
      <c r="BVU2" s="173" t="e" cm="1" vm="1">
        <f t="array" ref="BVU2">IF('Room Details'!$B1938="OUT", _xlfn._xlws.FILTER(Room_Types!$D$2:$D$2508,Room_Types!$C$2:$C$2508=CONCATENATE('Room Details'!$B1938,"_",'Room Details'!$I1938)),_xlfn._xlws.FILTER($D$2:$D$2508,$C$2:$C$2508=(CONCATENATE('Establishment details'!$C$14,"_",'Room Details'!$I1938))))</f>
        <v>#VALUE!</v>
      </c>
      <c r="BVV2" s="173" t="e" cm="1" vm="1">
        <f t="array" ref="BVV2">IF('Room Details'!$B1939="OUT", _xlfn._xlws.FILTER(Room_Types!$D$2:$D$2508,Room_Types!$C$2:$C$2508=CONCATENATE('Room Details'!$B1939,"_",'Room Details'!$I1939)),_xlfn._xlws.FILTER($D$2:$D$2508,$C$2:$C$2508=(CONCATENATE('Establishment details'!$C$14,"_",'Room Details'!$I1939))))</f>
        <v>#VALUE!</v>
      </c>
      <c r="BVW2" s="173" t="e" cm="1" vm="1">
        <f t="array" ref="BVW2">IF('Room Details'!$B1940="OUT", _xlfn._xlws.FILTER(Room_Types!$D$2:$D$2508,Room_Types!$C$2:$C$2508=CONCATENATE('Room Details'!$B1940,"_",'Room Details'!$I1940)),_xlfn._xlws.FILTER($D$2:$D$2508,$C$2:$C$2508=(CONCATENATE('Establishment details'!$C$14,"_",'Room Details'!$I1940))))</f>
        <v>#VALUE!</v>
      </c>
      <c r="BVX2" s="173" t="e" cm="1" vm="1">
        <f t="array" ref="BVX2">IF('Room Details'!$B1941="OUT", _xlfn._xlws.FILTER(Room_Types!$D$2:$D$2508,Room_Types!$C$2:$C$2508=CONCATENATE('Room Details'!$B1941,"_",'Room Details'!$I1941)),_xlfn._xlws.FILTER($D$2:$D$2508,$C$2:$C$2508=(CONCATENATE('Establishment details'!$C$14,"_",'Room Details'!$I1941))))</f>
        <v>#VALUE!</v>
      </c>
      <c r="BVY2" s="173" t="e" cm="1" vm="1">
        <f t="array" ref="BVY2">IF('Room Details'!$B1942="OUT", _xlfn._xlws.FILTER(Room_Types!$D$2:$D$2508,Room_Types!$C$2:$C$2508=CONCATENATE('Room Details'!$B1942,"_",'Room Details'!$I1942)),_xlfn._xlws.FILTER($D$2:$D$2508,$C$2:$C$2508=(CONCATENATE('Establishment details'!$C$14,"_",'Room Details'!$I1942))))</f>
        <v>#VALUE!</v>
      </c>
      <c r="BVZ2" s="173" t="e" cm="1" vm="1">
        <f t="array" ref="BVZ2">IF('Room Details'!$B1943="OUT", _xlfn._xlws.FILTER(Room_Types!$D$2:$D$2508,Room_Types!$C$2:$C$2508=CONCATENATE('Room Details'!$B1943,"_",'Room Details'!$I1943)),_xlfn._xlws.FILTER($D$2:$D$2508,$C$2:$C$2508=(CONCATENATE('Establishment details'!$C$14,"_",'Room Details'!$I1943))))</f>
        <v>#VALUE!</v>
      </c>
      <c r="BWA2" s="173" t="e" cm="1" vm="1">
        <f t="array" ref="BWA2">IF('Room Details'!$B1944="OUT", _xlfn._xlws.FILTER(Room_Types!$D$2:$D$2508,Room_Types!$C$2:$C$2508=CONCATENATE('Room Details'!$B1944,"_",'Room Details'!$I1944)),_xlfn._xlws.FILTER($D$2:$D$2508,$C$2:$C$2508=(CONCATENATE('Establishment details'!$C$14,"_",'Room Details'!$I1944))))</f>
        <v>#VALUE!</v>
      </c>
      <c r="BWB2" s="173" t="e" cm="1" vm="1">
        <f t="array" ref="BWB2">IF('Room Details'!$B1945="OUT", _xlfn._xlws.FILTER(Room_Types!$D$2:$D$2508,Room_Types!$C$2:$C$2508=CONCATENATE('Room Details'!$B1945,"_",'Room Details'!$I1945)),_xlfn._xlws.FILTER($D$2:$D$2508,$C$2:$C$2508=(CONCATENATE('Establishment details'!$C$14,"_",'Room Details'!$I1945))))</f>
        <v>#VALUE!</v>
      </c>
      <c r="BWC2" s="173" t="e" cm="1" vm="1">
        <f t="array" ref="BWC2">IF('Room Details'!$B1946="OUT", _xlfn._xlws.FILTER(Room_Types!$D$2:$D$2508,Room_Types!$C$2:$C$2508=CONCATENATE('Room Details'!$B1946,"_",'Room Details'!$I1946)),_xlfn._xlws.FILTER($D$2:$D$2508,$C$2:$C$2508=(CONCATENATE('Establishment details'!$C$14,"_",'Room Details'!$I1946))))</f>
        <v>#VALUE!</v>
      </c>
      <c r="BWD2" s="173" t="e" cm="1" vm="1">
        <f t="array" ref="BWD2">IF('Room Details'!$B1947="OUT", _xlfn._xlws.FILTER(Room_Types!$D$2:$D$2508,Room_Types!$C$2:$C$2508=CONCATENATE('Room Details'!$B1947,"_",'Room Details'!$I1947)),_xlfn._xlws.FILTER($D$2:$D$2508,$C$2:$C$2508=(CONCATENATE('Establishment details'!$C$14,"_",'Room Details'!$I1947))))</f>
        <v>#VALUE!</v>
      </c>
      <c r="BWE2" s="173" t="e" cm="1" vm="1">
        <f t="array" ref="BWE2">IF('Room Details'!$B1948="OUT", _xlfn._xlws.FILTER(Room_Types!$D$2:$D$2508,Room_Types!$C$2:$C$2508=CONCATENATE('Room Details'!$B1948,"_",'Room Details'!$I1948)),_xlfn._xlws.FILTER($D$2:$D$2508,$C$2:$C$2508=(CONCATENATE('Establishment details'!$C$14,"_",'Room Details'!$I1948))))</f>
        <v>#VALUE!</v>
      </c>
      <c r="BWF2" s="173" t="e" cm="1" vm="1">
        <f t="array" ref="BWF2">IF('Room Details'!$B1949="OUT", _xlfn._xlws.FILTER(Room_Types!$D$2:$D$2508,Room_Types!$C$2:$C$2508=CONCATENATE('Room Details'!$B1949,"_",'Room Details'!$I1949)),_xlfn._xlws.FILTER($D$2:$D$2508,$C$2:$C$2508=(CONCATENATE('Establishment details'!$C$14,"_",'Room Details'!$I1949))))</f>
        <v>#VALUE!</v>
      </c>
      <c r="BWG2" s="173" t="e" cm="1" vm="1">
        <f t="array" ref="BWG2">IF('Room Details'!$B1950="OUT", _xlfn._xlws.FILTER(Room_Types!$D$2:$D$2508,Room_Types!$C$2:$C$2508=CONCATENATE('Room Details'!$B1950,"_",'Room Details'!$I1950)),_xlfn._xlws.FILTER($D$2:$D$2508,$C$2:$C$2508=(CONCATENATE('Establishment details'!$C$14,"_",'Room Details'!$I1950))))</f>
        <v>#VALUE!</v>
      </c>
      <c r="BWH2" s="173" t="e" cm="1" vm="1">
        <f t="array" ref="BWH2">IF('Room Details'!$B1951="OUT", _xlfn._xlws.FILTER(Room_Types!$D$2:$D$2508,Room_Types!$C$2:$C$2508=CONCATENATE('Room Details'!$B1951,"_",'Room Details'!$I1951)),_xlfn._xlws.FILTER($D$2:$D$2508,$C$2:$C$2508=(CONCATENATE('Establishment details'!$C$14,"_",'Room Details'!$I1951))))</f>
        <v>#VALUE!</v>
      </c>
      <c r="BWI2" s="173" t="e" cm="1" vm="1">
        <f t="array" ref="BWI2">IF('Room Details'!$B1952="OUT", _xlfn._xlws.FILTER(Room_Types!$D$2:$D$2508,Room_Types!$C$2:$C$2508=CONCATENATE('Room Details'!$B1952,"_",'Room Details'!$I1952)),_xlfn._xlws.FILTER($D$2:$D$2508,$C$2:$C$2508=(CONCATENATE('Establishment details'!$C$14,"_",'Room Details'!$I1952))))</f>
        <v>#VALUE!</v>
      </c>
      <c r="BWJ2" s="173" t="e" cm="1" vm="1">
        <f t="array" ref="BWJ2">IF('Room Details'!$B1953="OUT", _xlfn._xlws.FILTER(Room_Types!$D$2:$D$2508,Room_Types!$C$2:$C$2508=CONCATENATE('Room Details'!$B1953,"_",'Room Details'!$I1953)),_xlfn._xlws.FILTER($D$2:$D$2508,$C$2:$C$2508=(CONCATENATE('Establishment details'!$C$14,"_",'Room Details'!$I1953))))</f>
        <v>#VALUE!</v>
      </c>
      <c r="BWK2" s="173" t="e" cm="1" vm="1">
        <f t="array" ref="BWK2">IF('Room Details'!$B1954="OUT", _xlfn._xlws.FILTER(Room_Types!$D$2:$D$2508,Room_Types!$C$2:$C$2508=CONCATENATE('Room Details'!$B1954,"_",'Room Details'!$I1954)),_xlfn._xlws.FILTER($D$2:$D$2508,$C$2:$C$2508=(CONCATENATE('Establishment details'!$C$14,"_",'Room Details'!$I1954))))</f>
        <v>#VALUE!</v>
      </c>
      <c r="BWL2" s="173" t="e" cm="1" vm="1">
        <f t="array" ref="BWL2">IF('Room Details'!$B1955="OUT", _xlfn._xlws.FILTER(Room_Types!$D$2:$D$2508,Room_Types!$C$2:$C$2508=CONCATENATE('Room Details'!$B1955,"_",'Room Details'!$I1955)),_xlfn._xlws.FILTER($D$2:$D$2508,$C$2:$C$2508=(CONCATENATE('Establishment details'!$C$14,"_",'Room Details'!$I1955))))</f>
        <v>#VALUE!</v>
      </c>
      <c r="BWM2" s="173" t="e" cm="1" vm="1">
        <f t="array" ref="BWM2">IF('Room Details'!$B1956="OUT", _xlfn._xlws.FILTER(Room_Types!$D$2:$D$2508,Room_Types!$C$2:$C$2508=CONCATENATE('Room Details'!$B1956,"_",'Room Details'!$I1956)),_xlfn._xlws.FILTER($D$2:$D$2508,$C$2:$C$2508=(CONCATENATE('Establishment details'!$C$14,"_",'Room Details'!$I1956))))</f>
        <v>#VALUE!</v>
      </c>
      <c r="BWN2" s="173" t="e" cm="1" vm="1">
        <f t="array" ref="BWN2">IF('Room Details'!$B1957="OUT", _xlfn._xlws.FILTER(Room_Types!$D$2:$D$2508,Room_Types!$C$2:$C$2508=CONCATENATE('Room Details'!$B1957,"_",'Room Details'!$I1957)),_xlfn._xlws.FILTER($D$2:$D$2508,$C$2:$C$2508=(CONCATENATE('Establishment details'!$C$14,"_",'Room Details'!$I1957))))</f>
        <v>#VALUE!</v>
      </c>
      <c r="BWO2" s="173" t="e" cm="1" vm="1">
        <f t="array" ref="BWO2">IF('Room Details'!$B1958="OUT", _xlfn._xlws.FILTER(Room_Types!$D$2:$D$2508,Room_Types!$C$2:$C$2508=CONCATENATE('Room Details'!$B1958,"_",'Room Details'!$I1958)),_xlfn._xlws.FILTER($D$2:$D$2508,$C$2:$C$2508=(CONCATENATE('Establishment details'!$C$14,"_",'Room Details'!$I1958))))</f>
        <v>#VALUE!</v>
      </c>
      <c r="BWP2" s="173" t="e" cm="1" vm="1">
        <f t="array" ref="BWP2">IF('Room Details'!$B1959="OUT", _xlfn._xlws.FILTER(Room_Types!$D$2:$D$2508,Room_Types!$C$2:$C$2508=CONCATENATE('Room Details'!$B1959,"_",'Room Details'!$I1959)),_xlfn._xlws.FILTER($D$2:$D$2508,$C$2:$C$2508=(CONCATENATE('Establishment details'!$C$14,"_",'Room Details'!$I1959))))</f>
        <v>#VALUE!</v>
      </c>
      <c r="BWQ2" s="173" t="e" cm="1" vm="1">
        <f t="array" ref="BWQ2">IF('Room Details'!$B1960="OUT", _xlfn._xlws.FILTER(Room_Types!$D$2:$D$2508,Room_Types!$C$2:$C$2508=CONCATENATE('Room Details'!$B1960,"_",'Room Details'!$I1960)),_xlfn._xlws.FILTER($D$2:$D$2508,$C$2:$C$2508=(CONCATENATE('Establishment details'!$C$14,"_",'Room Details'!$I1960))))</f>
        <v>#VALUE!</v>
      </c>
      <c r="BWR2" s="173" t="e" cm="1" vm="1">
        <f t="array" ref="BWR2">IF('Room Details'!$B1961="OUT", _xlfn._xlws.FILTER(Room_Types!$D$2:$D$2508,Room_Types!$C$2:$C$2508=CONCATENATE('Room Details'!$B1961,"_",'Room Details'!$I1961)),_xlfn._xlws.FILTER($D$2:$D$2508,$C$2:$C$2508=(CONCATENATE('Establishment details'!$C$14,"_",'Room Details'!$I1961))))</f>
        <v>#VALUE!</v>
      </c>
      <c r="BWS2" s="173" t="e" cm="1" vm="1">
        <f t="array" ref="BWS2">IF('Room Details'!$B1962="OUT", _xlfn._xlws.FILTER(Room_Types!$D$2:$D$2508,Room_Types!$C$2:$C$2508=CONCATENATE('Room Details'!$B1962,"_",'Room Details'!$I1962)),_xlfn._xlws.FILTER($D$2:$D$2508,$C$2:$C$2508=(CONCATENATE('Establishment details'!$C$14,"_",'Room Details'!$I1962))))</f>
        <v>#VALUE!</v>
      </c>
      <c r="BWT2" s="173" t="e" cm="1" vm="1">
        <f t="array" ref="BWT2">IF('Room Details'!$B1963="OUT", _xlfn._xlws.FILTER(Room_Types!$D$2:$D$2508,Room_Types!$C$2:$C$2508=CONCATENATE('Room Details'!$B1963,"_",'Room Details'!$I1963)),_xlfn._xlws.FILTER($D$2:$D$2508,$C$2:$C$2508=(CONCATENATE('Establishment details'!$C$14,"_",'Room Details'!$I1963))))</f>
        <v>#VALUE!</v>
      </c>
      <c r="BWU2" s="173" t="e" cm="1" vm="1">
        <f t="array" ref="BWU2">IF('Room Details'!$B1964="OUT", _xlfn._xlws.FILTER(Room_Types!$D$2:$D$2508,Room_Types!$C$2:$C$2508=CONCATENATE('Room Details'!$B1964,"_",'Room Details'!$I1964)),_xlfn._xlws.FILTER($D$2:$D$2508,$C$2:$C$2508=(CONCATENATE('Establishment details'!$C$14,"_",'Room Details'!$I1964))))</f>
        <v>#VALUE!</v>
      </c>
      <c r="BWV2" s="173" t="e" cm="1" vm="1">
        <f t="array" ref="BWV2">IF('Room Details'!$B1965="OUT", _xlfn._xlws.FILTER(Room_Types!$D$2:$D$2508,Room_Types!$C$2:$C$2508=CONCATENATE('Room Details'!$B1965,"_",'Room Details'!$I1965)),_xlfn._xlws.FILTER($D$2:$D$2508,$C$2:$C$2508=(CONCATENATE('Establishment details'!$C$14,"_",'Room Details'!$I1965))))</f>
        <v>#VALUE!</v>
      </c>
      <c r="BWW2" s="173" t="e" cm="1" vm="1">
        <f t="array" ref="BWW2">IF('Room Details'!$B1966="OUT", _xlfn._xlws.FILTER(Room_Types!$D$2:$D$2508,Room_Types!$C$2:$C$2508=CONCATENATE('Room Details'!$B1966,"_",'Room Details'!$I1966)),_xlfn._xlws.FILTER($D$2:$D$2508,$C$2:$C$2508=(CONCATENATE('Establishment details'!$C$14,"_",'Room Details'!$I1966))))</f>
        <v>#VALUE!</v>
      </c>
      <c r="BWX2" s="173" t="e" cm="1" vm="1">
        <f t="array" ref="BWX2">IF('Room Details'!$B1967="OUT", _xlfn._xlws.FILTER(Room_Types!$D$2:$D$2508,Room_Types!$C$2:$C$2508=CONCATENATE('Room Details'!$B1967,"_",'Room Details'!$I1967)),_xlfn._xlws.FILTER($D$2:$D$2508,$C$2:$C$2508=(CONCATENATE('Establishment details'!$C$14,"_",'Room Details'!$I1967))))</f>
        <v>#VALUE!</v>
      </c>
      <c r="BWY2" s="173" t="e" cm="1" vm="1">
        <f t="array" ref="BWY2">IF('Room Details'!$B1968="OUT", _xlfn._xlws.FILTER(Room_Types!$D$2:$D$2508,Room_Types!$C$2:$C$2508=CONCATENATE('Room Details'!$B1968,"_",'Room Details'!$I1968)),_xlfn._xlws.FILTER($D$2:$D$2508,$C$2:$C$2508=(CONCATENATE('Establishment details'!$C$14,"_",'Room Details'!$I1968))))</f>
        <v>#VALUE!</v>
      </c>
      <c r="BWZ2" s="173" t="e" cm="1" vm="1">
        <f t="array" ref="BWZ2">IF('Room Details'!$B1969="OUT", _xlfn._xlws.FILTER(Room_Types!$D$2:$D$2508,Room_Types!$C$2:$C$2508=CONCATENATE('Room Details'!$B1969,"_",'Room Details'!$I1969)),_xlfn._xlws.FILTER($D$2:$D$2508,$C$2:$C$2508=(CONCATENATE('Establishment details'!$C$14,"_",'Room Details'!$I1969))))</f>
        <v>#VALUE!</v>
      </c>
      <c r="BXA2" s="173" t="e" cm="1" vm="1">
        <f t="array" ref="BXA2">IF('Room Details'!$B1970="OUT", _xlfn._xlws.FILTER(Room_Types!$D$2:$D$2508,Room_Types!$C$2:$C$2508=CONCATENATE('Room Details'!$B1970,"_",'Room Details'!$I1970)),_xlfn._xlws.FILTER($D$2:$D$2508,$C$2:$C$2508=(CONCATENATE('Establishment details'!$C$14,"_",'Room Details'!$I1970))))</f>
        <v>#VALUE!</v>
      </c>
      <c r="BXB2" s="173" t="e" cm="1" vm="1">
        <f t="array" ref="BXB2">IF('Room Details'!$B1971="OUT", _xlfn._xlws.FILTER(Room_Types!$D$2:$D$2508,Room_Types!$C$2:$C$2508=CONCATENATE('Room Details'!$B1971,"_",'Room Details'!$I1971)),_xlfn._xlws.FILTER($D$2:$D$2508,$C$2:$C$2508=(CONCATENATE('Establishment details'!$C$14,"_",'Room Details'!$I1971))))</f>
        <v>#VALUE!</v>
      </c>
      <c r="BXC2" s="173" t="e" cm="1" vm="1">
        <f t="array" ref="BXC2">IF('Room Details'!$B1972="OUT", _xlfn._xlws.FILTER(Room_Types!$D$2:$D$2508,Room_Types!$C$2:$C$2508=CONCATENATE('Room Details'!$B1972,"_",'Room Details'!$I1972)),_xlfn._xlws.FILTER($D$2:$D$2508,$C$2:$C$2508=(CONCATENATE('Establishment details'!$C$14,"_",'Room Details'!$I1972))))</f>
        <v>#VALUE!</v>
      </c>
      <c r="BXD2" s="173" t="e" cm="1" vm="1">
        <f t="array" ref="BXD2">IF('Room Details'!$B1973="OUT", _xlfn._xlws.FILTER(Room_Types!$D$2:$D$2508,Room_Types!$C$2:$C$2508=CONCATENATE('Room Details'!$B1973,"_",'Room Details'!$I1973)),_xlfn._xlws.FILTER($D$2:$D$2508,$C$2:$C$2508=(CONCATENATE('Establishment details'!$C$14,"_",'Room Details'!$I1973))))</f>
        <v>#VALUE!</v>
      </c>
      <c r="BXE2" s="173" t="e" cm="1" vm="1">
        <f t="array" ref="BXE2">IF('Room Details'!$B1974="OUT", _xlfn._xlws.FILTER(Room_Types!$D$2:$D$2508,Room_Types!$C$2:$C$2508=CONCATENATE('Room Details'!$B1974,"_",'Room Details'!$I1974)),_xlfn._xlws.FILTER($D$2:$D$2508,$C$2:$C$2508=(CONCATENATE('Establishment details'!$C$14,"_",'Room Details'!$I1974))))</f>
        <v>#VALUE!</v>
      </c>
      <c r="BXF2" s="173" t="e" cm="1" vm="1">
        <f t="array" ref="BXF2">IF('Room Details'!$B1975="OUT", _xlfn._xlws.FILTER(Room_Types!$D$2:$D$2508,Room_Types!$C$2:$C$2508=CONCATENATE('Room Details'!$B1975,"_",'Room Details'!$I1975)),_xlfn._xlws.FILTER($D$2:$D$2508,$C$2:$C$2508=(CONCATENATE('Establishment details'!$C$14,"_",'Room Details'!$I1975))))</f>
        <v>#VALUE!</v>
      </c>
      <c r="BXG2" s="173" t="e" cm="1" vm="1">
        <f t="array" ref="BXG2">IF('Room Details'!$B1976="OUT", _xlfn._xlws.FILTER(Room_Types!$D$2:$D$2508,Room_Types!$C$2:$C$2508=CONCATENATE('Room Details'!$B1976,"_",'Room Details'!$I1976)),_xlfn._xlws.FILTER($D$2:$D$2508,$C$2:$C$2508=(CONCATENATE('Establishment details'!$C$14,"_",'Room Details'!$I1976))))</f>
        <v>#VALUE!</v>
      </c>
      <c r="BXH2" s="173" t="e" cm="1" vm="1">
        <f t="array" ref="BXH2">IF('Room Details'!$B1977="OUT", _xlfn._xlws.FILTER(Room_Types!$D$2:$D$2508,Room_Types!$C$2:$C$2508=CONCATENATE('Room Details'!$B1977,"_",'Room Details'!$I1977)),_xlfn._xlws.FILTER($D$2:$D$2508,$C$2:$C$2508=(CONCATENATE('Establishment details'!$C$14,"_",'Room Details'!$I1977))))</f>
        <v>#VALUE!</v>
      </c>
      <c r="BXI2" s="173" t="e" cm="1" vm="1">
        <f t="array" ref="BXI2">IF('Room Details'!$B1978="OUT", _xlfn._xlws.FILTER(Room_Types!$D$2:$D$2508,Room_Types!$C$2:$C$2508=CONCATENATE('Room Details'!$B1978,"_",'Room Details'!$I1978)),_xlfn._xlws.FILTER($D$2:$D$2508,$C$2:$C$2508=(CONCATENATE('Establishment details'!$C$14,"_",'Room Details'!$I1978))))</f>
        <v>#VALUE!</v>
      </c>
      <c r="BXJ2" s="173" t="e" cm="1" vm="1">
        <f t="array" ref="BXJ2">IF('Room Details'!$B1979="OUT", _xlfn._xlws.FILTER(Room_Types!$D$2:$D$2508,Room_Types!$C$2:$C$2508=CONCATENATE('Room Details'!$B1979,"_",'Room Details'!$I1979)),_xlfn._xlws.FILTER($D$2:$D$2508,$C$2:$C$2508=(CONCATENATE('Establishment details'!$C$14,"_",'Room Details'!$I1979))))</f>
        <v>#VALUE!</v>
      </c>
      <c r="BXK2" s="173" t="e" cm="1" vm="1">
        <f t="array" ref="BXK2">IF('Room Details'!$B1980="OUT", _xlfn._xlws.FILTER(Room_Types!$D$2:$D$2508,Room_Types!$C$2:$C$2508=CONCATENATE('Room Details'!$B1980,"_",'Room Details'!$I1980)),_xlfn._xlws.FILTER($D$2:$D$2508,$C$2:$C$2508=(CONCATENATE('Establishment details'!$C$14,"_",'Room Details'!$I1980))))</f>
        <v>#VALUE!</v>
      </c>
      <c r="BXL2" s="173" t="e" cm="1" vm="1">
        <f t="array" ref="BXL2">IF('Room Details'!$B1981="OUT", _xlfn._xlws.FILTER(Room_Types!$D$2:$D$2508,Room_Types!$C$2:$C$2508=CONCATENATE('Room Details'!$B1981,"_",'Room Details'!$I1981)),_xlfn._xlws.FILTER($D$2:$D$2508,$C$2:$C$2508=(CONCATENATE('Establishment details'!$C$14,"_",'Room Details'!$I1981))))</f>
        <v>#VALUE!</v>
      </c>
      <c r="BXM2" s="173" t="e" cm="1" vm="1">
        <f t="array" ref="BXM2">IF('Room Details'!$B1982="OUT", _xlfn._xlws.FILTER(Room_Types!$D$2:$D$2508,Room_Types!$C$2:$C$2508=CONCATENATE('Room Details'!$B1982,"_",'Room Details'!$I1982)),_xlfn._xlws.FILTER($D$2:$D$2508,$C$2:$C$2508=(CONCATENATE('Establishment details'!$C$14,"_",'Room Details'!$I1982))))</f>
        <v>#VALUE!</v>
      </c>
      <c r="BXN2" s="173" t="e" cm="1" vm="1">
        <f t="array" ref="BXN2">IF('Room Details'!$B1983="OUT", _xlfn._xlws.FILTER(Room_Types!$D$2:$D$2508,Room_Types!$C$2:$C$2508=CONCATENATE('Room Details'!$B1983,"_",'Room Details'!$I1983)),_xlfn._xlws.FILTER($D$2:$D$2508,$C$2:$C$2508=(CONCATENATE('Establishment details'!$C$14,"_",'Room Details'!$I1983))))</f>
        <v>#VALUE!</v>
      </c>
      <c r="BXO2" s="173" t="e" cm="1" vm="1">
        <f t="array" ref="BXO2">IF('Room Details'!$B1984="OUT", _xlfn._xlws.FILTER(Room_Types!$D$2:$D$2508,Room_Types!$C$2:$C$2508=CONCATENATE('Room Details'!$B1984,"_",'Room Details'!$I1984)),_xlfn._xlws.FILTER($D$2:$D$2508,$C$2:$C$2508=(CONCATENATE('Establishment details'!$C$14,"_",'Room Details'!$I1984))))</f>
        <v>#VALUE!</v>
      </c>
      <c r="BXP2" s="173" t="e" cm="1" vm="1">
        <f t="array" ref="BXP2">IF('Room Details'!$B1985="OUT", _xlfn._xlws.FILTER(Room_Types!$D$2:$D$2508,Room_Types!$C$2:$C$2508=CONCATENATE('Room Details'!$B1985,"_",'Room Details'!$I1985)),_xlfn._xlws.FILTER($D$2:$D$2508,$C$2:$C$2508=(CONCATENATE('Establishment details'!$C$14,"_",'Room Details'!$I1985))))</f>
        <v>#VALUE!</v>
      </c>
      <c r="BXQ2" s="173" t="e" cm="1" vm="1">
        <f t="array" ref="BXQ2">IF('Room Details'!$B1986="OUT", _xlfn._xlws.FILTER(Room_Types!$D$2:$D$2508,Room_Types!$C$2:$C$2508=CONCATENATE('Room Details'!$B1986,"_",'Room Details'!$I1986)),_xlfn._xlws.FILTER($D$2:$D$2508,$C$2:$C$2508=(CONCATENATE('Establishment details'!$C$14,"_",'Room Details'!$I1986))))</f>
        <v>#VALUE!</v>
      </c>
      <c r="BXR2" s="173" t="e" cm="1" vm="1">
        <f t="array" ref="BXR2">IF('Room Details'!$B1987="OUT", _xlfn._xlws.FILTER(Room_Types!$D$2:$D$2508,Room_Types!$C$2:$C$2508=CONCATENATE('Room Details'!$B1987,"_",'Room Details'!$I1987)),_xlfn._xlws.FILTER($D$2:$D$2508,$C$2:$C$2508=(CONCATENATE('Establishment details'!$C$14,"_",'Room Details'!$I1987))))</f>
        <v>#VALUE!</v>
      </c>
      <c r="BXS2" s="173" t="e" cm="1" vm="1">
        <f t="array" ref="BXS2">IF('Room Details'!$B1988="OUT", _xlfn._xlws.FILTER(Room_Types!$D$2:$D$2508,Room_Types!$C$2:$C$2508=CONCATENATE('Room Details'!$B1988,"_",'Room Details'!$I1988)),_xlfn._xlws.FILTER($D$2:$D$2508,$C$2:$C$2508=(CONCATENATE('Establishment details'!$C$14,"_",'Room Details'!$I1988))))</f>
        <v>#VALUE!</v>
      </c>
      <c r="BXT2" s="173" t="e" cm="1" vm="1">
        <f t="array" ref="BXT2">IF('Room Details'!$B1989="OUT", _xlfn._xlws.FILTER(Room_Types!$D$2:$D$2508,Room_Types!$C$2:$C$2508=CONCATENATE('Room Details'!$B1989,"_",'Room Details'!$I1989)),_xlfn._xlws.FILTER($D$2:$D$2508,$C$2:$C$2508=(CONCATENATE('Establishment details'!$C$14,"_",'Room Details'!$I1989))))</f>
        <v>#VALUE!</v>
      </c>
      <c r="BXU2" s="173" t="e" cm="1" vm="1">
        <f t="array" ref="BXU2">IF('Room Details'!$B1990="OUT", _xlfn._xlws.FILTER(Room_Types!$D$2:$D$2508,Room_Types!$C$2:$C$2508=CONCATENATE('Room Details'!$B1990,"_",'Room Details'!$I1990)),_xlfn._xlws.FILTER($D$2:$D$2508,$C$2:$C$2508=(CONCATENATE('Establishment details'!$C$14,"_",'Room Details'!$I1990))))</f>
        <v>#VALUE!</v>
      </c>
      <c r="BXV2" s="173" t="e" cm="1" vm="1">
        <f t="array" ref="BXV2">IF('Room Details'!$B1991="OUT", _xlfn._xlws.FILTER(Room_Types!$D$2:$D$2508,Room_Types!$C$2:$C$2508=CONCATENATE('Room Details'!$B1991,"_",'Room Details'!$I1991)),_xlfn._xlws.FILTER($D$2:$D$2508,$C$2:$C$2508=(CONCATENATE('Establishment details'!$C$14,"_",'Room Details'!$I1991))))</f>
        <v>#VALUE!</v>
      </c>
      <c r="BXW2" s="173" t="e" cm="1" vm="1">
        <f t="array" ref="BXW2">IF('Room Details'!$B1992="OUT", _xlfn._xlws.FILTER(Room_Types!$D$2:$D$2508,Room_Types!$C$2:$C$2508=CONCATENATE('Room Details'!$B1992,"_",'Room Details'!$I1992)),_xlfn._xlws.FILTER($D$2:$D$2508,$C$2:$C$2508=(CONCATENATE('Establishment details'!$C$14,"_",'Room Details'!$I1992))))</f>
        <v>#VALUE!</v>
      </c>
      <c r="BXX2" s="173" t="e" cm="1" vm="1">
        <f t="array" ref="BXX2">IF('Room Details'!$B1993="OUT", _xlfn._xlws.FILTER(Room_Types!$D$2:$D$2508,Room_Types!$C$2:$C$2508=CONCATENATE('Room Details'!$B1993,"_",'Room Details'!$I1993)),_xlfn._xlws.FILTER($D$2:$D$2508,$C$2:$C$2508=(CONCATENATE('Establishment details'!$C$14,"_",'Room Details'!$I1993))))</f>
        <v>#VALUE!</v>
      </c>
      <c r="BXY2" s="173" t="e" cm="1" vm="1">
        <f t="array" ref="BXY2">IF('Room Details'!$B1994="OUT", _xlfn._xlws.FILTER(Room_Types!$D$2:$D$2508,Room_Types!$C$2:$C$2508=CONCATENATE('Room Details'!$B1994,"_",'Room Details'!$I1994)),_xlfn._xlws.FILTER($D$2:$D$2508,$C$2:$C$2508=(CONCATENATE('Establishment details'!$C$14,"_",'Room Details'!$I1994))))</f>
        <v>#VALUE!</v>
      </c>
      <c r="BXZ2" s="173" t="e" cm="1" vm="1">
        <f t="array" ref="BXZ2">IF('Room Details'!$B1995="OUT", _xlfn._xlws.FILTER(Room_Types!$D$2:$D$2508,Room_Types!$C$2:$C$2508=CONCATENATE('Room Details'!$B1995,"_",'Room Details'!$I1995)),_xlfn._xlws.FILTER($D$2:$D$2508,$C$2:$C$2508=(CONCATENATE('Establishment details'!$C$14,"_",'Room Details'!$I1995))))</f>
        <v>#VALUE!</v>
      </c>
      <c r="BYA2" s="173" t="e" cm="1" vm="1">
        <f t="array" ref="BYA2">IF('Room Details'!$B1996="OUT", _xlfn._xlws.FILTER(Room_Types!$D$2:$D$2508,Room_Types!$C$2:$C$2508=CONCATENATE('Room Details'!$B1996,"_",'Room Details'!$I1996)),_xlfn._xlws.FILTER($D$2:$D$2508,$C$2:$C$2508=(CONCATENATE('Establishment details'!$C$14,"_",'Room Details'!$I1996))))</f>
        <v>#VALUE!</v>
      </c>
      <c r="BYB2" s="173" t="e" cm="1" vm="1">
        <f t="array" ref="BYB2">IF('Room Details'!$B1997="OUT", _xlfn._xlws.FILTER(Room_Types!$D$2:$D$2508,Room_Types!$C$2:$C$2508=CONCATENATE('Room Details'!$B1997,"_",'Room Details'!$I1997)),_xlfn._xlws.FILTER($D$2:$D$2508,$C$2:$C$2508=(CONCATENATE('Establishment details'!$C$14,"_",'Room Details'!$I1997))))</f>
        <v>#VALUE!</v>
      </c>
      <c r="BYC2" s="173" t="e" cm="1" vm="1">
        <f t="array" ref="BYC2">IF('Room Details'!$B1998="OUT", _xlfn._xlws.FILTER(Room_Types!$D$2:$D$2508,Room_Types!$C$2:$C$2508=CONCATENATE('Room Details'!$B1998,"_",'Room Details'!$I1998)),_xlfn._xlws.FILTER($D$2:$D$2508,$C$2:$C$2508=(CONCATENATE('Establishment details'!$C$14,"_",'Room Details'!$I1998))))</f>
        <v>#VALUE!</v>
      </c>
      <c r="BYD2" s="173" t="e" cm="1" vm="1">
        <f t="array" ref="BYD2">IF('Room Details'!$B1999="OUT", _xlfn._xlws.FILTER(Room_Types!$D$2:$D$2508,Room_Types!$C$2:$C$2508=CONCATENATE('Room Details'!$B1999,"_",'Room Details'!$I1999)),_xlfn._xlws.FILTER($D$2:$D$2508,$C$2:$C$2508=(CONCATENATE('Establishment details'!$C$14,"_",'Room Details'!$I1999))))</f>
        <v>#VALUE!</v>
      </c>
      <c r="BYE2" s="173" t="e" cm="1" vm="1">
        <f t="array" ref="BYE2">IF('Room Details'!$B2000="OUT", _xlfn._xlws.FILTER(Room_Types!$D$2:$D$2508,Room_Types!$C$2:$C$2508=CONCATENATE('Room Details'!$B2000,"_",'Room Details'!$I2000)),_xlfn._xlws.FILTER($D$2:$D$2508,$C$2:$C$2508=(CONCATENATE('Establishment details'!$C$14,"_",'Room Details'!$I2000))))</f>
        <v>#VALUE!</v>
      </c>
      <c r="BYF2" s="173" t="e" cm="1" vm="1">
        <f t="array" ref="BYF2">IF('Room Details'!$B2001="OUT", _xlfn._xlws.FILTER(Room_Types!$D$2:$D$2508,Room_Types!$C$2:$C$2508=CONCATENATE('Room Details'!$B2001,"_",'Room Details'!$I2001)),_xlfn._xlws.FILTER($D$2:$D$2508,$C$2:$C$2508=(CONCATENATE('Establishment details'!$C$14,"_",'Room Details'!$I2001))))</f>
        <v>#VALUE!</v>
      </c>
      <c r="BYG2" s="173" t="e" cm="1" vm="1">
        <f t="array" ref="BYG2">IF('Room Details'!$B2002="OUT", _xlfn._xlws.FILTER(Room_Types!$D$2:$D$2508,Room_Types!$C$2:$C$2508=CONCATENATE('Room Details'!$B2002,"_",'Room Details'!$I2002)),_xlfn._xlws.FILTER($D$2:$D$2508,$C$2:$C$2508=(CONCATENATE('Establishment details'!$C$14,"_",'Room Details'!$I2002))))</f>
        <v>#VALUE!</v>
      </c>
      <c r="BYH2" s="173" t="e" cm="1" vm="1">
        <f t="array" ref="BYH2">IF('Room Details'!$B2003="OUT", _xlfn._xlws.FILTER(Room_Types!$D$2:$D$2508,Room_Types!$C$2:$C$2508=CONCATENATE('Room Details'!$B2003,"_",'Room Details'!$I2003)),_xlfn._xlws.FILTER($D$2:$D$2508,$C$2:$C$2508=(CONCATENATE('Establishment details'!$C$14,"_",'Room Details'!$I2003))))</f>
        <v>#VALUE!</v>
      </c>
    </row>
    <row r="3" spans="1:2010" s="173" customFormat="1" x14ac:dyDescent="0.25">
      <c r="A3" s="173" t="s">
        <v>159</v>
      </c>
      <c r="B3" s="173" t="s">
        <v>23</v>
      </c>
      <c r="C3" s="173" t="s">
        <v>305</v>
      </c>
      <c r="D3" s="173" t="s">
        <v>216</v>
      </c>
      <c r="E3" s="173">
        <v>99</v>
      </c>
      <c r="F3" s="173">
        <v>28</v>
      </c>
      <c r="G3" s="173" t="s">
        <v>213</v>
      </c>
      <c r="H3" s="173" t="s">
        <v>25</v>
      </c>
      <c r="I3" s="173">
        <v>2</v>
      </c>
      <c r="J3" s="174"/>
    </row>
    <row r="4" spans="1:2010" s="173" customFormat="1" x14ac:dyDescent="0.25">
      <c r="A4" s="173" t="s">
        <v>159</v>
      </c>
      <c r="B4" s="173" t="s">
        <v>23</v>
      </c>
      <c r="C4" s="173" t="s">
        <v>305</v>
      </c>
      <c r="D4" s="173" t="s">
        <v>2476</v>
      </c>
      <c r="E4" s="173">
        <v>99</v>
      </c>
      <c r="F4" s="173">
        <v>0</v>
      </c>
      <c r="G4" s="173" t="s">
        <v>213</v>
      </c>
      <c r="H4" s="173" t="s">
        <v>22</v>
      </c>
      <c r="I4" s="173">
        <v>3</v>
      </c>
      <c r="J4" s="174"/>
    </row>
    <row r="5" spans="1:2010" s="173" customFormat="1" x14ac:dyDescent="0.25">
      <c r="A5" s="173" t="s">
        <v>159</v>
      </c>
      <c r="B5" s="173" t="s">
        <v>23</v>
      </c>
      <c r="C5" s="173" t="s">
        <v>305</v>
      </c>
      <c r="D5" s="173" t="s">
        <v>217</v>
      </c>
      <c r="E5" s="173">
        <v>99</v>
      </c>
      <c r="F5" s="173">
        <v>28</v>
      </c>
      <c r="G5" s="173" t="s">
        <v>213</v>
      </c>
      <c r="H5" s="173" t="s">
        <v>25</v>
      </c>
      <c r="I5" s="173">
        <v>4</v>
      </c>
      <c r="J5" s="174"/>
    </row>
    <row r="6" spans="1:2010" s="173" customFormat="1" x14ac:dyDescent="0.25">
      <c r="A6" s="173" t="s">
        <v>159</v>
      </c>
      <c r="B6" s="173" t="s">
        <v>23</v>
      </c>
      <c r="C6" s="173" t="s">
        <v>305</v>
      </c>
      <c r="D6" s="173" t="s">
        <v>262</v>
      </c>
      <c r="E6" s="173">
        <v>99</v>
      </c>
      <c r="F6" s="173">
        <v>28</v>
      </c>
      <c r="G6" s="173" t="s">
        <v>213</v>
      </c>
      <c r="H6" s="173" t="s">
        <v>24</v>
      </c>
      <c r="I6" s="173">
        <v>5</v>
      </c>
      <c r="J6" s="174"/>
    </row>
    <row r="7" spans="1:2010" s="173" customFormat="1" x14ac:dyDescent="0.25">
      <c r="A7" s="173" t="s">
        <v>159</v>
      </c>
      <c r="B7" s="173" t="s">
        <v>23</v>
      </c>
      <c r="C7" s="173" t="s">
        <v>305</v>
      </c>
      <c r="D7" s="173" t="s">
        <v>218</v>
      </c>
      <c r="E7" s="173">
        <v>99</v>
      </c>
      <c r="F7" s="173">
        <v>28</v>
      </c>
      <c r="G7" s="173" t="s">
        <v>213</v>
      </c>
      <c r="H7" s="173" t="s">
        <v>219</v>
      </c>
      <c r="I7" s="173">
        <v>6</v>
      </c>
      <c r="J7" s="174"/>
    </row>
    <row r="8" spans="1:2010" s="173" customFormat="1" x14ac:dyDescent="0.25">
      <c r="A8" s="173" t="s">
        <v>159</v>
      </c>
      <c r="B8" s="173" t="s">
        <v>23</v>
      </c>
      <c r="C8" s="173" t="s">
        <v>305</v>
      </c>
      <c r="D8" s="173" t="s">
        <v>220</v>
      </c>
      <c r="E8" s="173">
        <v>99</v>
      </c>
      <c r="F8" s="173">
        <v>28</v>
      </c>
      <c r="G8" s="173" t="s">
        <v>213</v>
      </c>
      <c r="H8" s="173" t="s">
        <v>25</v>
      </c>
      <c r="I8" s="173">
        <v>7</v>
      </c>
      <c r="J8" s="174"/>
    </row>
    <row r="9" spans="1:2010" s="173" customFormat="1" x14ac:dyDescent="0.25">
      <c r="A9" s="173" t="s">
        <v>159</v>
      </c>
      <c r="B9" s="173" t="s">
        <v>23</v>
      </c>
      <c r="C9" s="173" t="s">
        <v>305</v>
      </c>
      <c r="D9" s="173" t="s">
        <v>2477</v>
      </c>
      <c r="E9" s="173">
        <v>99</v>
      </c>
      <c r="F9" s="173">
        <v>0</v>
      </c>
      <c r="G9" s="173" t="s">
        <v>213</v>
      </c>
      <c r="H9" s="173" t="s">
        <v>24</v>
      </c>
      <c r="I9" s="173">
        <v>8</v>
      </c>
      <c r="J9" s="174"/>
    </row>
    <row r="10" spans="1:2010" s="173" customFormat="1" x14ac:dyDescent="0.25">
      <c r="A10" s="173" t="s">
        <v>159</v>
      </c>
      <c r="B10" s="173" t="s">
        <v>23</v>
      </c>
      <c r="C10" s="173" t="s">
        <v>305</v>
      </c>
      <c r="D10" s="173" t="s">
        <v>221</v>
      </c>
      <c r="E10" s="173">
        <v>299</v>
      </c>
      <c r="F10" s="173">
        <v>0</v>
      </c>
      <c r="G10" s="173" t="s">
        <v>213</v>
      </c>
      <c r="H10" s="173" t="s">
        <v>22</v>
      </c>
      <c r="I10" s="173">
        <v>9</v>
      </c>
      <c r="J10" s="174"/>
    </row>
    <row r="11" spans="1:2010" s="173" customFormat="1" x14ac:dyDescent="0.25">
      <c r="A11" s="173" t="s">
        <v>159</v>
      </c>
      <c r="B11" s="173" t="s">
        <v>23</v>
      </c>
      <c r="C11" s="173" t="s">
        <v>305</v>
      </c>
      <c r="D11" s="173" t="s">
        <v>222</v>
      </c>
      <c r="E11" s="173">
        <v>299</v>
      </c>
      <c r="F11" s="173">
        <v>0</v>
      </c>
      <c r="G11" s="173" t="s">
        <v>213</v>
      </c>
      <c r="H11" s="173" t="s">
        <v>22</v>
      </c>
      <c r="I11" s="173">
        <v>10</v>
      </c>
      <c r="J11" s="174"/>
    </row>
    <row r="12" spans="1:2010" s="173" customFormat="1" x14ac:dyDescent="0.25">
      <c r="A12" s="173" t="s">
        <v>159</v>
      </c>
      <c r="B12" s="173" t="s">
        <v>23</v>
      </c>
      <c r="C12" s="173" t="s">
        <v>305</v>
      </c>
      <c r="D12" s="173" t="s">
        <v>252</v>
      </c>
      <c r="E12" s="173">
        <v>299</v>
      </c>
      <c r="F12" s="173">
        <v>75</v>
      </c>
      <c r="G12" s="173" t="s">
        <v>224</v>
      </c>
      <c r="H12" s="173" t="s">
        <v>24</v>
      </c>
      <c r="I12" s="173">
        <v>11</v>
      </c>
      <c r="J12" s="174"/>
    </row>
    <row r="13" spans="1:2010" s="173" customFormat="1" x14ac:dyDescent="0.25">
      <c r="A13" s="173" t="s">
        <v>159</v>
      </c>
      <c r="B13" s="173" t="s">
        <v>23</v>
      </c>
      <c r="C13" s="173" t="s">
        <v>305</v>
      </c>
      <c r="D13" s="173" t="s">
        <v>223</v>
      </c>
      <c r="E13" s="173">
        <v>999</v>
      </c>
      <c r="F13" s="173">
        <v>75</v>
      </c>
      <c r="G13" s="173" t="s">
        <v>224</v>
      </c>
      <c r="H13" s="173" t="s">
        <v>24</v>
      </c>
      <c r="I13" s="173">
        <v>12</v>
      </c>
      <c r="J13" s="174"/>
    </row>
    <row r="14" spans="1:2010" s="173" customFormat="1" x14ac:dyDescent="0.25">
      <c r="A14" s="173" t="s">
        <v>159</v>
      </c>
      <c r="B14" s="173" t="s">
        <v>23</v>
      </c>
      <c r="C14" s="173" t="s">
        <v>305</v>
      </c>
      <c r="D14" s="173" t="s">
        <v>212</v>
      </c>
      <c r="E14" s="173">
        <v>36</v>
      </c>
      <c r="F14" s="173">
        <v>0</v>
      </c>
      <c r="G14" s="173" t="s">
        <v>224</v>
      </c>
      <c r="H14" s="173" t="s">
        <v>22</v>
      </c>
      <c r="I14" s="173">
        <v>13</v>
      </c>
      <c r="J14" s="174"/>
    </row>
    <row r="15" spans="1:2010" s="173" customFormat="1" x14ac:dyDescent="0.25">
      <c r="A15" s="173" t="s">
        <v>159</v>
      </c>
      <c r="B15" s="173" t="s">
        <v>23</v>
      </c>
      <c r="C15" s="173" t="s">
        <v>305</v>
      </c>
      <c r="D15" s="173" t="s">
        <v>275</v>
      </c>
      <c r="E15" s="173">
        <v>27</v>
      </c>
      <c r="F15" s="173">
        <v>0</v>
      </c>
      <c r="G15" s="173" t="s">
        <v>224</v>
      </c>
      <c r="H15" s="173" t="s">
        <v>22</v>
      </c>
      <c r="I15" s="173">
        <v>14</v>
      </c>
      <c r="J15" s="174"/>
    </row>
    <row r="16" spans="1:2010" s="173" customFormat="1" x14ac:dyDescent="0.25">
      <c r="A16" s="173" t="s">
        <v>159</v>
      </c>
      <c r="B16" s="173" t="s">
        <v>23</v>
      </c>
      <c r="C16" s="173" t="s">
        <v>305</v>
      </c>
      <c r="D16" s="173" t="s">
        <v>2478</v>
      </c>
      <c r="E16" s="173">
        <v>221</v>
      </c>
      <c r="F16" s="173">
        <v>64</v>
      </c>
      <c r="G16" s="173" t="s">
        <v>224</v>
      </c>
      <c r="H16" s="173" t="s">
        <v>24</v>
      </c>
      <c r="I16" s="173">
        <v>15</v>
      </c>
      <c r="J16" s="174"/>
    </row>
    <row r="17" spans="1:10 2012:2013" s="173" customFormat="1" x14ac:dyDescent="0.25">
      <c r="A17" s="173" t="s">
        <v>159</v>
      </c>
      <c r="B17" s="173" t="s">
        <v>23</v>
      </c>
      <c r="C17" s="173" t="s">
        <v>305</v>
      </c>
      <c r="D17" s="173" t="s">
        <v>226</v>
      </c>
      <c r="E17" s="173">
        <v>36</v>
      </c>
      <c r="F17" s="173">
        <v>0</v>
      </c>
      <c r="G17" s="173" t="s">
        <v>224</v>
      </c>
      <c r="H17" s="173" t="s">
        <v>22</v>
      </c>
      <c r="I17" s="173">
        <v>16</v>
      </c>
      <c r="J17" s="174"/>
    </row>
    <row r="18" spans="1:10 2012:2013" s="173" customFormat="1" x14ac:dyDescent="0.25">
      <c r="A18" s="173" t="s">
        <v>159</v>
      </c>
      <c r="B18" s="173" t="s">
        <v>23</v>
      </c>
      <c r="C18" s="173" t="s">
        <v>305</v>
      </c>
      <c r="D18" s="173" t="s">
        <v>2479</v>
      </c>
      <c r="E18" s="173">
        <v>130</v>
      </c>
      <c r="F18" s="173">
        <v>0</v>
      </c>
      <c r="G18" s="173" t="s">
        <v>224</v>
      </c>
      <c r="H18" s="173" t="s">
        <v>22</v>
      </c>
      <c r="I18" s="173">
        <v>17</v>
      </c>
      <c r="J18" s="174"/>
    </row>
    <row r="19" spans="1:10 2012:2013" s="173" customFormat="1" x14ac:dyDescent="0.25">
      <c r="A19" s="173" t="s">
        <v>159</v>
      </c>
      <c r="B19" s="173" t="s">
        <v>23</v>
      </c>
      <c r="C19" s="173" t="s">
        <v>305</v>
      </c>
      <c r="D19" s="173" t="s">
        <v>2480</v>
      </c>
      <c r="E19" s="173">
        <v>130</v>
      </c>
      <c r="F19" s="173">
        <v>37</v>
      </c>
      <c r="G19" s="173" t="s">
        <v>224</v>
      </c>
      <c r="H19" s="173" t="s">
        <v>24</v>
      </c>
      <c r="I19" s="173">
        <v>18</v>
      </c>
      <c r="J19" s="174"/>
    </row>
    <row r="20" spans="1:10 2012:2013" s="173" customFormat="1" ht="15.75" thickBot="1" x14ac:dyDescent="0.3">
      <c r="A20" s="173" t="s">
        <v>159</v>
      </c>
      <c r="B20" s="173" t="s">
        <v>23</v>
      </c>
      <c r="C20" s="173" t="s">
        <v>305</v>
      </c>
      <c r="D20" s="173" t="s">
        <v>288</v>
      </c>
      <c r="E20" s="173">
        <v>160</v>
      </c>
      <c r="F20" s="173">
        <v>46</v>
      </c>
      <c r="G20" s="173" t="s">
        <v>224</v>
      </c>
      <c r="H20" s="173" t="s">
        <v>22</v>
      </c>
      <c r="I20" s="173">
        <v>19</v>
      </c>
      <c r="J20" s="174"/>
    </row>
    <row r="21" spans="1:10 2012:2013" s="173" customFormat="1" ht="32.25" thickBot="1" x14ac:dyDescent="0.3">
      <c r="A21" s="173" t="s">
        <v>159</v>
      </c>
      <c r="B21" s="173" t="s">
        <v>23</v>
      </c>
      <c r="C21" s="173" t="s">
        <v>305</v>
      </c>
      <c r="D21" s="173" t="s">
        <v>2481</v>
      </c>
      <c r="E21" s="173">
        <v>99</v>
      </c>
      <c r="F21" s="173">
        <v>0</v>
      </c>
      <c r="G21" s="173" t="s">
        <v>224</v>
      </c>
      <c r="H21" s="173" t="s">
        <v>22</v>
      </c>
      <c r="I21" s="173">
        <v>20</v>
      </c>
      <c r="J21" s="174"/>
      <c r="BYJ21" s="175" t="s">
        <v>363</v>
      </c>
      <c r="BYK21" s="173" t="e" cm="1" vm="2">
        <f t="array" ref="BYK21">TRANSPOSE(_xlfn.ANCHORARRAY(K$2))</f>
        <v>#VALUE!</v>
      </c>
    </row>
    <row r="22" spans="1:10 2012:2013" s="173" customFormat="1" ht="32.25" thickBot="1" x14ac:dyDescent="0.3">
      <c r="A22" s="173" t="s">
        <v>159</v>
      </c>
      <c r="B22" s="173" t="s">
        <v>23</v>
      </c>
      <c r="C22" s="173" t="s">
        <v>305</v>
      </c>
      <c r="D22" s="173" t="s">
        <v>2482</v>
      </c>
      <c r="E22" s="173">
        <v>27</v>
      </c>
      <c r="F22" s="173">
        <v>0</v>
      </c>
      <c r="G22" s="173" t="s">
        <v>224</v>
      </c>
      <c r="H22" s="173" t="s">
        <v>22</v>
      </c>
      <c r="I22" s="173">
        <v>21</v>
      </c>
      <c r="J22" s="174"/>
      <c r="BYJ22" s="175" t="s">
        <v>364</v>
      </c>
      <c r="BYK22" s="173" t="e" cm="1" vm="2">
        <f t="array" ref="BYK22">TRANSPOSE(_xlfn.ANCHORARRAY(L$2))</f>
        <v>#VALUE!</v>
      </c>
    </row>
    <row r="23" spans="1:10 2012:2013" s="173" customFormat="1" ht="32.25" thickBot="1" x14ac:dyDescent="0.3">
      <c r="A23" s="173" t="s">
        <v>159</v>
      </c>
      <c r="B23" s="173" t="s">
        <v>23</v>
      </c>
      <c r="C23" s="173" t="s">
        <v>305</v>
      </c>
      <c r="D23" s="173" t="s">
        <v>228</v>
      </c>
      <c r="E23" s="173">
        <v>27</v>
      </c>
      <c r="F23" s="173">
        <v>0</v>
      </c>
      <c r="G23" s="173" t="s">
        <v>224</v>
      </c>
      <c r="H23" s="173" t="s">
        <v>22</v>
      </c>
      <c r="I23" s="173">
        <v>22</v>
      </c>
      <c r="J23" s="174"/>
      <c r="BYJ23" s="175" t="s">
        <v>365</v>
      </c>
      <c r="BYK23" s="173" t="e" cm="1" vm="2">
        <f t="array" ref="BYK23">TRANSPOSE(_xlfn.ANCHORARRAY(M$2))</f>
        <v>#VALUE!</v>
      </c>
    </row>
    <row r="24" spans="1:10 2012:2013" s="173" customFormat="1" ht="32.25" thickBot="1" x14ac:dyDescent="0.3">
      <c r="A24" s="173" t="s">
        <v>159</v>
      </c>
      <c r="B24" s="173" t="s">
        <v>23</v>
      </c>
      <c r="C24" s="173" t="s">
        <v>305</v>
      </c>
      <c r="D24" s="173" t="s">
        <v>2483</v>
      </c>
      <c r="E24" s="173">
        <v>27</v>
      </c>
      <c r="F24" s="173">
        <v>0</v>
      </c>
      <c r="G24" s="173" t="s">
        <v>224</v>
      </c>
      <c r="H24" s="173" t="s">
        <v>22</v>
      </c>
      <c r="I24" s="173">
        <v>23</v>
      </c>
      <c r="J24" s="174"/>
      <c r="BYJ24" s="175" t="s">
        <v>366</v>
      </c>
      <c r="BYK24" s="173" t="e" cm="1" vm="2">
        <f t="array" ref="BYK24">TRANSPOSE(_xlfn.ANCHORARRAY(N$2))</f>
        <v>#VALUE!</v>
      </c>
    </row>
    <row r="25" spans="1:10 2012:2013" s="173" customFormat="1" ht="32.25" thickBot="1" x14ac:dyDescent="0.3">
      <c r="A25" s="173" t="s">
        <v>159</v>
      </c>
      <c r="B25" s="173" t="s">
        <v>23</v>
      </c>
      <c r="C25" s="173" t="s">
        <v>305</v>
      </c>
      <c r="D25" s="173" t="s">
        <v>229</v>
      </c>
      <c r="E25" s="173">
        <v>99</v>
      </c>
      <c r="F25" s="173">
        <v>0</v>
      </c>
      <c r="G25" s="173" t="s">
        <v>224</v>
      </c>
      <c r="H25" s="173" t="s">
        <v>22</v>
      </c>
      <c r="I25" s="173">
        <v>24</v>
      </c>
      <c r="J25" s="174"/>
      <c r="BYJ25" s="175" t="s">
        <v>367</v>
      </c>
      <c r="BYK25" s="173" t="e" cm="1" vm="2">
        <f t="array" ref="BYK25">TRANSPOSE(_xlfn.ANCHORARRAY(O$2))</f>
        <v>#VALUE!</v>
      </c>
    </row>
    <row r="26" spans="1:10 2012:2013" s="173" customFormat="1" ht="32.25" thickBot="1" x14ac:dyDescent="0.3">
      <c r="A26" s="173" t="s">
        <v>159</v>
      </c>
      <c r="B26" s="173" t="s">
        <v>23</v>
      </c>
      <c r="C26" s="173" t="s">
        <v>305</v>
      </c>
      <c r="D26" s="173" t="s">
        <v>250</v>
      </c>
      <c r="E26" s="173">
        <v>160</v>
      </c>
      <c r="F26" s="173">
        <v>46</v>
      </c>
      <c r="G26" s="173" t="s">
        <v>224</v>
      </c>
      <c r="H26" s="173" t="s">
        <v>24</v>
      </c>
      <c r="I26" s="173">
        <v>25</v>
      </c>
      <c r="J26" s="174"/>
      <c r="BYJ26" s="175" t="s">
        <v>368</v>
      </c>
      <c r="BYK26" s="173" t="e" cm="1" vm="2">
        <f t="array" ref="BYK26">TRANSPOSE(_xlfn.ANCHORARRAY(P$2))</f>
        <v>#VALUE!</v>
      </c>
    </row>
    <row r="27" spans="1:10 2012:2013" s="173" customFormat="1" ht="32.25" thickBot="1" x14ac:dyDescent="0.3">
      <c r="A27" s="173" t="s">
        <v>159</v>
      </c>
      <c r="B27" s="173" t="s">
        <v>23</v>
      </c>
      <c r="C27" s="173" t="s">
        <v>305</v>
      </c>
      <c r="D27" s="173" t="s">
        <v>285</v>
      </c>
      <c r="E27" s="173">
        <v>99</v>
      </c>
      <c r="F27" s="173">
        <v>28</v>
      </c>
      <c r="G27" s="173" t="s">
        <v>224</v>
      </c>
      <c r="H27" s="173" t="s">
        <v>2484</v>
      </c>
      <c r="I27" s="173">
        <v>26</v>
      </c>
      <c r="J27" s="174"/>
      <c r="BYJ27" s="175" t="s">
        <v>369</v>
      </c>
      <c r="BYK27" s="173" t="e" cm="1" vm="2">
        <f t="array" ref="BYK27">TRANSPOSE(_xlfn.ANCHORARRAY(Q$2))</f>
        <v>#VALUE!</v>
      </c>
    </row>
    <row r="28" spans="1:10 2012:2013" s="173" customFormat="1" ht="32.25" thickBot="1" x14ac:dyDescent="0.3">
      <c r="A28" s="173" t="s">
        <v>159</v>
      </c>
      <c r="B28" s="173" t="s">
        <v>23</v>
      </c>
      <c r="C28" s="173" t="s">
        <v>305</v>
      </c>
      <c r="D28" s="173" t="s">
        <v>2485</v>
      </c>
      <c r="E28" s="173">
        <v>27</v>
      </c>
      <c r="F28" s="173">
        <v>0</v>
      </c>
      <c r="G28" s="173" t="s">
        <v>224</v>
      </c>
      <c r="H28" s="173" t="s">
        <v>22</v>
      </c>
      <c r="I28" s="173">
        <v>27</v>
      </c>
      <c r="J28" s="174"/>
      <c r="BYJ28" s="175" t="s">
        <v>370</v>
      </c>
      <c r="BYK28" s="173" t="e" cm="1" vm="2">
        <f t="array" ref="BYK28">TRANSPOSE(_xlfn.ANCHORARRAY(R$2))</f>
        <v>#VALUE!</v>
      </c>
    </row>
    <row r="29" spans="1:10 2012:2013" s="173" customFormat="1" ht="32.25" thickBot="1" x14ac:dyDescent="0.3">
      <c r="A29" s="173" t="s">
        <v>159</v>
      </c>
      <c r="B29" s="173" t="s">
        <v>23</v>
      </c>
      <c r="C29" s="173" t="s">
        <v>305</v>
      </c>
      <c r="D29" s="173" t="s">
        <v>230</v>
      </c>
      <c r="E29" s="173">
        <v>130</v>
      </c>
      <c r="F29" s="173">
        <v>0</v>
      </c>
      <c r="G29" s="173" t="s">
        <v>224</v>
      </c>
      <c r="H29" s="173" t="s">
        <v>22</v>
      </c>
      <c r="I29" s="173">
        <v>28</v>
      </c>
      <c r="J29" s="174"/>
      <c r="BYJ29" s="175" t="s">
        <v>371</v>
      </c>
      <c r="BYK29" s="173" t="e" cm="1" vm="2">
        <f t="array" ref="BYK29">TRANSPOSE(_xlfn.ANCHORARRAY(S$2))</f>
        <v>#VALUE!</v>
      </c>
    </row>
    <row r="30" spans="1:10 2012:2013" s="173" customFormat="1" ht="32.25" thickBot="1" x14ac:dyDescent="0.3">
      <c r="A30" s="173" t="s">
        <v>159</v>
      </c>
      <c r="B30" s="173" t="s">
        <v>23</v>
      </c>
      <c r="C30" s="173" t="s">
        <v>305</v>
      </c>
      <c r="D30" s="173" t="s">
        <v>231</v>
      </c>
      <c r="E30" s="173">
        <v>27</v>
      </c>
      <c r="F30" s="173">
        <v>0</v>
      </c>
      <c r="G30" s="173" t="s">
        <v>224</v>
      </c>
      <c r="H30" s="173" t="s">
        <v>22</v>
      </c>
      <c r="I30" s="173">
        <v>29</v>
      </c>
      <c r="J30" s="174"/>
      <c r="BYJ30" s="175" t="s">
        <v>372</v>
      </c>
      <c r="BYK30" s="173" t="e" cm="1" vm="2">
        <f t="array" ref="BYK30">TRANSPOSE(_xlfn.ANCHORARRAY(T$2))</f>
        <v>#VALUE!</v>
      </c>
    </row>
    <row r="31" spans="1:10 2012:2013" s="173" customFormat="1" ht="32.25" thickBot="1" x14ac:dyDescent="0.3">
      <c r="A31" s="173" t="s">
        <v>159</v>
      </c>
      <c r="B31" s="173" t="s">
        <v>23</v>
      </c>
      <c r="C31" s="173" t="s">
        <v>305</v>
      </c>
      <c r="D31" s="173" t="s">
        <v>291</v>
      </c>
      <c r="E31" s="173">
        <v>36</v>
      </c>
      <c r="F31" s="173">
        <v>0</v>
      </c>
      <c r="G31" s="173" t="s">
        <v>224</v>
      </c>
      <c r="H31" s="173" t="s">
        <v>22</v>
      </c>
      <c r="I31" s="173">
        <v>30</v>
      </c>
      <c r="J31" s="174"/>
      <c r="BYJ31" s="175" t="s">
        <v>373</v>
      </c>
      <c r="BYK31" s="173" t="e" cm="1" vm="2">
        <f t="array" ref="BYK31">TRANSPOSE(_xlfn.ANCHORARRAY(U$2))</f>
        <v>#VALUE!</v>
      </c>
    </row>
    <row r="32" spans="1:10 2012:2013" s="173" customFormat="1" ht="32.25" thickBot="1" x14ac:dyDescent="0.3">
      <c r="A32" s="173" t="s">
        <v>159</v>
      </c>
      <c r="B32" s="173" t="s">
        <v>23</v>
      </c>
      <c r="C32" s="173" t="s">
        <v>305</v>
      </c>
      <c r="D32" s="173" t="s">
        <v>2486</v>
      </c>
      <c r="E32" s="173">
        <v>36</v>
      </c>
      <c r="F32" s="173">
        <v>0</v>
      </c>
      <c r="G32" s="173" t="s">
        <v>224</v>
      </c>
      <c r="H32" s="173" t="s">
        <v>22</v>
      </c>
      <c r="I32" s="173">
        <v>31</v>
      </c>
      <c r="J32" s="174"/>
      <c r="BYJ32" s="175" t="s">
        <v>374</v>
      </c>
      <c r="BYK32" s="173" t="e" cm="1" vm="2">
        <f t="array" ref="BYK32">TRANSPOSE(_xlfn.ANCHORARRAY(V$2))</f>
        <v>#VALUE!</v>
      </c>
    </row>
    <row r="33" spans="1:10 2012:2013" s="173" customFormat="1" ht="32.25" thickBot="1" x14ac:dyDescent="0.3">
      <c r="A33" s="173" t="s">
        <v>159</v>
      </c>
      <c r="B33" s="173" t="s">
        <v>23</v>
      </c>
      <c r="C33" s="173" t="s">
        <v>305</v>
      </c>
      <c r="D33" s="173" t="s">
        <v>232</v>
      </c>
      <c r="E33" s="173">
        <v>99</v>
      </c>
      <c r="F33" s="173">
        <v>28</v>
      </c>
      <c r="G33" s="173" t="s">
        <v>224</v>
      </c>
      <c r="H33" s="173" t="s">
        <v>24</v>
      </c>
      <c r="I33" s="173">
        <v>32</v>
      </c>
      <c r="J33" s="174"/>
      <c r="BYJ33" s="175" t="s">
        <v>375</v>
      </c>
      <c r="BYK33" s="173" t="e" cm="1" vm="2">
        <f t="array" ref="BYK33">TRANSPOSE(_xlfn.ANCHORARRAY(W$2))</f>
        <v>#VALUE!</v>
      </c>
    </row>
    <row r="34" spans="1:10 2012:2013" s="173" customFormat="1" ht="32.25" thickBot="1" x14ac:dyDescent="0.3">
      <c r="A34" s="173" t="s">
        <v>159</v>
      </c>
      <c r="B34" s="173" t="s">
        <v>23</v>
      </c>
      <c r="C34" s="173" t="s">
        <v>305</v>
      </c>
      <c r="D34" s="173" t="s">
        <v>244</v>
      </c>
      <c r="E34" s="173">
        <v>27</v>
      </c>
      <c r="F34" s="173">
        <v>0</v>
      </c>
      <c r="G34" s="173" t="s">
        <v>224</v>
      </c>
      <c r="H34" s="173" t="s">
        <v>22</v>
      </c>
      <c r="I34" s="173">
        <v>33</v>
      </c>
      <c r="J34" s="174"/>
      <c r="BYJ34" s="175" t="s">
        <v>376</v>
      </c>
      <c r="BYK34" s="173" t="e" cm="1" vm="2">
        <f t="array" ref="BYK34">TRANSPOSE(_xlfn.ANCHORARRAY(X$2))</f>
        <v>#VALUE!</v>
      </c>
    </row>
    <row r="35" spans="1:10 2012:2013" s="173" customFormat="1" ht="32.25" thickBot="1" x14ac:dyDescent="0.3">
      <c r="A35" s="173" t="s">
        <v>159</v>
      </c>
      <c r="B35" s="173" t="s">
        <v>23</v>
      </c>
      <c r="C35" s="173" t="s">
        <v>305</v>
      </c>
      <c r="D35" s="173" t="s">
        <v>289</v>
      </c>
      <c r="E35" s="173">
        <v>99</v>
      </c>
      <c r="F35" s="173">
        <v>0</v>
      </c>
      <c r="G35" s="173" t="s">
        <v>224</v>
      </c>
      <c r="H35" s="173" t="s">
        <v>22</v>
      </c>
      <c r="I35" s="173">
        <v>34</v>
      </c>
      <c r="J35" s="174"/>
      <c r="BYJ35" s="175" t="s">
        <v>377</v>
      </c>
      <c r="BYK35" s="173" t="e" cm="1" vm="2">
        <f t="array" ref="BYK35">TRANSPOSE(_xlfn.ANCHORARRAY(Y$2))</f>
        <v>#VALUE!</v>
      </c>
    </row>
    <row r="36" spans="1:10 2012:2013" s="173" customFormat="1" ht="32.25" thickBot="1" x14ac:dyDescent="0.3">
      <c r="A36" s="173" t="s">
        <v>159</v>
      </c>
      <c r="B36" s="173" t="s">
        <v>23</v>
      </c>
      <c r="C36" s="173" t="s">
        <v>305</v>
      </c>
      <c r="D36" s="173" t="s">
        <v>233</v>
      </c>
      <c r="E36" s="173">
        <v>99</v>
      </c>
      <c r="F36" s="173">
        <v>0</v>
      </c>
      <c r="G36" s="173" t="s">
        <v>224</v>
      </c>
      <c r="H36" s="173" t="s">
        <v>22</v>
      </c>
      <c r="I36" s="173">
        <v>35</v>
      </c>
      <c r="J36" s="174"/>
      <c r="BYJ36" s="175" t="s">
        <v>378</v>
      </c>
      <c r="BYK36" s="173" t="e" cm="1" vm="2">
        <f t="array" ref="BYK36">TRANSPOSE(_xlfn.ANCHORARRAY(Z$2))</f>
        <v>#VALUE!</v>
      </c>
    </row>
    <row r="37" spans="1:10 2012:2013" s="173" customFormat="1" ht="32.25" thickBot="1" x14ac:dyDescent="0.3">
      <c r="A37" s="173" t="s">
        <v>159</v>
      </c>
      <c r="B37" s="173" t="s">
        <v>23</v>
      </c>
      <c r="C37" s="173" t="s">
        <v>305</v>
      </c>
      <c r="D37" s="173" t="s">
        <v>2487</v>
      </c>
      <c r="E37" s="173">
        <v>36</v>
      </c>
      <c r="F37" s="173">
        <v>0</v>
      </c>
      <c r="G37" s="173" t="s">
        <v>224</v>
      </c>
      <c r="H37" s="173" t="s">
        <v>22</v>
      </c>
      <c r="I37" s="173">
        <v>36</v>
      </c>
      <c r="J37" s="174"/>
      <c r="BYJ37" s="175" t="s">
        <v>379</v>
      </c>
      <c r="BYK37" s="173" t="e" cm="1" vm="2">
        <f t="array" ref="BYK37">TRANSPOSE(_xlfn.ANCHORARRAY(AA$2))</f>
        <v>#VALUE!</v>
      </c>
    </row>
    <row r="38" spans="1:10 2012:2013" s="173" customFormat="1" ht="32.25" thickBot="1" x14ac:dyDescent="0.3">
      <c r="A38" s="173" t="s">
        <v>159</v>
      </c>
      <c r="B38" s="173" t="s">
        <v>23</v>
      </c>
      <c r="C38" s="173" t="s">
        <v>305</v>
      </c>
      <c r="D38" s="173" t="s">
        <v>235</v>
      </c>
      <c r="E38" s="173">
        <v>27</v>
      </c>
      <c r="F38" s="173">
        <v>0</v>
      </c>
      <c r="G38" s="173" t="s">
        <v>224</v>
      </c>
      <c r="H38" s="173" t="s">
        <v>22</v>
      </c>
      <c r="I38" s="173">
        <v>37</v>
      </c>
      <c r="J38" s="174"/>
      <c r="BYJ38" s="175" t="s">
        <v>380</v>
      </c>
      <c r="BYK38" s="173" t="e" cm="1" vm="2">
        <f t="array" ref="BYK38">TRANSPOSE(_xlfn.ANCHORARRAY(AB$2))</f>
        <v>#VALUE!</v>
      </c>
    </row>
    <row r="39" spans="1:10 2012:2013" s="173" customFormat="1" ht="32.25" thickBot="1" x14ac:dyDescent="0.3">
      <c r="A39" s="173" t="s">
        <v>159</v>
      </c>
      <c r="B39" s="173" t="s">
        <v>23</v>
      </c>
      <c r="C39" s="173" t="s">
        <v>305</v>
      </c>
      <c r="D39" s="173" t="s">
        <v>2488</v>
      </c>
      <c r="E39" s="173">
        <v>99</v>
      </c>
      <c r="F39" s="173">
        <v>0</v>
      </c>
      <c r="G39" s="173" t="s">
        <v>224</v>
      </c>
      <c r="H39" s="173" t="s">
        <v>22</v>
      </c>
      <c r="I39" s="173">
        <v>38</v>
      </c>
      <c r="J39" s="174"/>
      <c r="BYJ39" s="175" t="s">
        <v>381</v>
      </c>
      <c r="BYK39" s="173" t="e" cm="1" vm="2">
        <f t="array" ref="BYK39">TRANSPOSE(_xlfn.ANCHORARRAY(AC$2))</f>
        <v>#VALUE!</v>
      </c>
    </row>
    <row r="40" spans="1:10 2012:2013" s="173" customFormat="1" ht="32.25" thickBot="1" x14ac:dyDescent="0.3">
      <c r="A40" s="173" t="s">
        <v>159</v>
      </c>
      <c r="B40" s="173" t="s">
        <v>154</v>
      </c>
      <c r="C40" s="173" t="s">
        <v>306</v>
      </c>
      <c r="D40" s="173" t="s">
        <v>225</v>
      </c>
      <c r="E40" s="173">
        <v>36</v>
      </c>
      <c r="F40" s="173">
        <v>0</v>
      </c>
      <c r="G40" s="173" t="s">
        <v>213</v>
      </c>
      <c r="H40" s="173" t="s">
        <v>22</v>
      </c>
      <c r="I40" s="173">
        <v>39</v>
      </c>
      <c r="J40" s="174"/>
      <c r="BYJ40" s="175" t="s">
        <v>382</v>
      </c>
      <c r="BYK40" s="173" t="e" cm="1" vm="2">
        <f t="array" ref="BYK40">TRANSPOSE(_xlfn.ANCHORARRAY(AD$2))</f>
        <v>#VALUE!</v>
      </c>
    </row>
    <row r="41" spans="1:10 2012:2013" s="173" customFormat="1" ht="32.25" thickBot="1" x14ac:dyDescent="0.3">
      <c r="A41" s="173" t="s">
        <v>159</v>
      </c>
      <c r="B41" s="173" t="s">
        <v>154</v>
      </c>
      <c r="C41" s="173" t="s">
        <v>306</v>
      </c>
      <c r="D41" s="173" t="s">
        <v>2476</v>
      </c>
      <c r="E41" s="173">
        <v>99</v>
      </c>
      <c r="F41" s="173">
        <v>0</v>
      </c>
      <c r="G41" s="173" t="s">
        <v>213</v>
      </c>
      <c r="H41" s="173" t="s">
        <v>22</v>
      </c>
      <c r="I41" s="173">
        <v>40</v>
      </c>
      <c r="J41" s="174"/>
      <c r="BYJ41" s="175" t="s">
        <v>383</v>
      </c>
      <c r="BYK41" s="173" t="e" cm="1" vm="2">
        <f t="array" ref="BYK41">TRANSPOSE(_xlfn.ANCHORARRAY(AE$2))</f>
        <v>#VALUE!</v>
      </c>
    </row>
    <row r="42" spans="1:10 2012:2013" s="173" customFormat="1" ht="32.25" thickBot="1" x14ac:dyDescent="0.3">
      <c r="A42" s="173" t="s">
        <v>159</v>
      </c>
      <c r="B42" s="173" t="s">
        <v>154</v>
      </c>
      <c r="C42" s="173" t="s">
        <v>306</v>
      </c>
      <c r="D42" s="173" t="s">
        <v>2481</v>
      </c>
      <c r="E42" s="173">
        <v>99</v>
      </c>
      <c r="F42" s="173">
        <v>0</v>
      </c>
      <c r="G42" s="173" t="s">
        <v>213</v>
      </c>
      <c r="H42" s="173" t="s">
        <v>22</v>
      </c>
      <c r="I42" s="173">
        <v>41</v>
      </c>
      <c r="J42" s="174"/>
      <c r="BYJ42" s="175" t="s">
        <v>384</v>
      </c>
      <c r="BYK42" s="173" t="e" cm="1" vm="2">
        <f t="array" ref="BYK42">TRANSPOSE(_xlfn.ANCHORARRAY(AF$2))</f>
        <v>#VALUE!</v>
      </c>
    </row>
    <row r="43" spans="1:10 2012:2013" s="173" customFormat="1" ht="32.25" thickBot="1" x14ac:dyDescent="0.3">
      <c r="A43" s="173" t="s">
        <v>159</v>
      </c>
      <c r="B43" s="173" t="s">
        <v>154</v>
      </c>
      <c r="C43" s="173" t="s">
        <v>306</v>
      </c>
      <c r="D43" s="173" t="s">
        <v>218</v>
      </c>
      <c r="E43" s="173">
        <v>99</v>
      </c>
      <c r="F43" s="173">
        <v>28</v>
      </c>
      <c r="G43" s="173" t="s">
        <v>213</v>
      </c>
      <c r="H43" s="173" t="s">
        <v>219</v>
      </c>
      <c r="I43" s="173">
        <v>42</v>
      </c>
      <c r="J43" s="174"/>
      <c r="BYJ43" s="175" t="s">
        <v>385</v>
      </c>
      <c r="BYK43" s="173" t="e" cm="1" vm="2">
        <f t="array" ref="BYK43">TRANSPOSE(_xlfn.ANCHORARRAY(AG$2))</f>
        <v>#VALUE!</v>
      </c>
    </row>
    <row r="44" spans="1:10 2012:2013" s="173" customFormat="1" ht="32.25" thickBot="1" x14ac:dyDescent="0.3">
      <c r="A44" s="173" t="s">
        <v>159</v>
      </c>
      <c r="B44" s="173" t="s">
        <v>154</v>
      </c>
      <c r="C44" s="173" t="s">
        <v>306</v>
      </c>
      <c r="D44" s="173" t="s">
        <v>220</v>
      </c>
      <c r="E44" s="173">
        <v>99</v>
      </c>
      <c r="F44" s="173">
        <v>28</v>
      </c>
      <c r="G44" s="173" t="s">
        <v>213</v>
      </c>
      <c r="H44" s="173" t="s">
        <v>25</v>
      </c>
      <c r="I44" s="173">
        <v>43</v>
      </c>
      <c r="J44" s="174"/>
      <c r="BYJ44" s="175" t="s">
        <v>386</v>
      </c>
      <c r="BYK44" s="173" t="e" cm="1" vm="2">
        <f t="array" ref="BYK44">TRANSPOSE(_xlfn.ANCHORARRAY(AH$2))</f>
        <v>#VALUE!</v>
      </c>
    </row>
    <row r="45" spans="1:10 2012:2013" s="173" customFormat="1" ht="32.25" thickBot="1" x14ac:dyDescent="0.3">
      <c r="A45" s="173" t="s">
        <v>159</v>
      </c>
      <c r="B45" s="173" t="s">
        <v>154</v>
      </c>
      <c r="C45" s="173" t="s">
        <v>306</v>
      </c>
      <c r="D45" s="173" t="s">
        <v>2477</v>
      </c>
      <c r="E45" s="173">
        <v>99</v>
      </c>
      <c r="F45" s="173">
        <v>0</v>
      </c>
      <c r="G45" s="173" t="s">
        <v>213</v>
      </c>
      <c r="H45" s="173" t="s">
        <v>24</v>
      </c>
      <c r="I45" s="173">
        <v>44</v>
      </c>
      <c r="J45" s="174"/>
      <c r="BYJ45" s="175" t="s">
        <v>387</v>
      </c>
      <c r="BYK45" s="173" t="e" cm="1" vm="2">
        <f t="array" ref="BYK45">TRANSPOSE(_xlfn.ANCHORARRAY(AI$2))</f>
        <v>#VALUE!</v>
      </c>
    </row>
    <row r="46" spans="1:10 2012:2013" s="173" customFormat="1" ht="32.25" thickBot="1" x14ac:dyDescent="0.3">
      <c r="A46" s="173" t="s">
        <v>159</v>
      </c>
      <c r="B46" s="173" t="s">
        <v>154</v>
      </c>
      <c r="C46" s="173" t="s">
        <v>306</v>
      </c>
      <c r="D46" s="173" t="s">
        <v>237</v>
      </c>
      <c r="E46" s="173">
        <v>99</v>
      </c>
      <c r="F46" s="173">
        <v>28</v>
      </c>
      <c r="G46" s="173" t="s">
        <v>213</v>
      </c>
      <c r="H46" s="173" t="s">
        <v>25</v>
      </c>
      <c r="I46" s="173">
        <v>45</v>
      </c>
      <c r="J46" s="174"/>
      <c r="BYJ46" s="175" t="s">
        <v>388</v>
      </c>
      <c r="BYK46" s="173" t="e" cm="1" vm="2">
        <f t="array" ref="BYK46">TRANSPOSE(_xlfn.ANCHORARRAY(AJ$2))</f>
        <v>#VALUE!</v>
      </c>
    </row>
    <row r="47" spans="1:10 2012:2013" s="173" customFormat="1" ht="32.25" thickBot="1" x14ac:dyDescent="0.3">
      <c r="A47" s="173" t="s">
        <v>159</v>
      </c>
      <c r="B47" s="173" t="s">
        <v>154</v>
      </c>
      <c r="C47" s="173" t="s">
        <v>306</v>
      </c>
      <c r="D47" s="173" t="s">
        <v>238</v>
      </c>
      <c r="E47" s="173">
        <v>99</v>
      </c>
      <c r="F47" s="173">
        <v>28</v>
      </c>
      <c r="G47" s="173" t="s">
        <v>213</v>
      </c>
      <c r="H47" s="173" t="s">
        <v>25</v>
      </c>
      <c r="I47" s="173">
        <v>46</v>
      </c>
      <c r="J47" s="174"/>
      <c r="BYJ47" s="175" t="s">
        <v>389</v>
      </c>
      <c r="BYK47" s="173" t="e" cm="1" vm="2">
        <f t="array" ref="BYK47">TRANSPOSE(_xlfn.ANCHORARRAY(AK$2))</f>
        <v>#VALUE!</v>
      </c>
    </row>
    <row r="48" spans="1:10 2012:2013" s="173" customFormat="1" ht="32.25" thickBot="1" x14ac:dyDescent="0.3">
      <c r="A48" s="173" t="s">
        <v>159</v>
      </c>
      <c r="B48" s="173" t="s">
        <v>154</v>
      </c>
      <c r="C48" s="173" t="s">
        <v>306</v>
      </c>
      <c r="D48" s="173" t="s">
        <v>232</v>
      </c>
      <c r="E48" s="173">
        <v>99</v>
      </c>
      <c r="F48" s="173">
        <v>28</v>
      </c>
      <c r="G48" s="173" t="s">
        <v>213</v>
      </c>
      <c r="H48" s="173" t="s">
        <v>24</v>
      </c>
      <c r="I48" s="173">
        <v>47</v>
      </c>
      <c r="J48" s="174"/>
      <c r="BYJ48" s="175" t="s">
        <v>390</v>
      </c>
      <c r="BYK48" s="173" t="e" cm="1" vm="2">
        <f t="array" ref="BYK48">TRANSPOSE(_xlfn.ANCHORARRAY(AL$2))</f>
        <v>#VALUE!</v>
      </c>
    </row>
    <row r="49" spans="1:10 2012:2013" s="173" customFormat="1" ht="32.25" thickBot="1" x14ac:dyDescent="0.3">
      <c r="A49" s="173" t="s">
        <v>159</v>
      </c>
      <c r="B49" s="173" t="s">
        <v>154</v>
      </c>
      <c r="C49" s="173" t="s">
        <v>306</v>
      </c>
      <c r="D49" s="173" t="s">
        <v>221</v>
      </c>
      <c r="E49" s="173">
        <v>299</v>
      </c>
      <c r="F49" s="173">
        <v>0</v>
      </c>
      <c r="G49" s="173" t="s">
        <v>213</v>
      </c>
      <c r="H49" s="173" t="s">
        <v>22</v>
      </c>
      <c r="I49" s="173">
        <v>48</v>
      </c>
      <c r="J49" s="174"/>
      <c r="BYJ49" s="175" t="s">
        <v>391</v>
      </c>
      <c r="BYK49" s="173" t="e" cm="1" vm="2">
        <f t="array" ref="BYK49">TRANSPOSE(_xlfn.ANCHORARRAY(AM$2))</f>
        <v>#VALUE!</v>
      </c>
    </row>
    <row r="50" spans="1:10 2012:2013" s="173" customFormat="1" ht="32.25" thickBot="1" x14ac:dyDescent="0.3">
      <c r="A50" s="173" t="s">
        <v>159</v>
      </c>
      <c r="B50" s="173" t="s">
        <v>154</v>
      </c>
      <c r="C50" s="173" t="s">
        <v>306</v>
      </c>
      <c r="D50" s="173" t="s">
        <v>2489</v>
      </c>
      <c r="E50" s="173">
        <v>27</v>
      </c>
      <c r="F50" s="173">
        <v>0</v>
      </c>
      <c r="G50" s="173" t="s">
        <v>213</v>
      </c>
      <c r="H50" s="173" t="s">
        <v>22</v>
      </c>
      <c r="I50" s="173">
        <v>49</v>
      </c>
      <c r="J50" s="174"/>
      <c r="BYJ50" s="175" t="s">
        <v>392</v>
      </c>
      <c r="BYK50" s="173" t="e" cm="1" vm="2">
        <f t="array" ref="BYK50">TRANSPOSE(_xlfn.ANCHORARRAY(AN$2))</f>
        <v>#VALUE!</v>
      </c>
    </row>
    <row r="51" spans="1:10 2012:2013" s="173" customFormat="1" ht="32.25" thickBot="1" x14ac:dyDescent="0.3">
      <c r="A51" s="173" t="s">
        <v>159</v>
      </c>
      <c r="B51" s="173" t="s">
        <v>154</v>
      </c>
      <c r="C51" s="173" t="s">
        <v>306</v>
      </c>
      <c r="D51" s="173" t="s">
        <v>252</v>
      </c>
      <c r="E51" s="173">
        <v>299</v>
      </c>
      <c r="F51" s="173">
        <v>75</v>
      </c>
      <c r="G51" s="173" t="s">
        <v>224</v>
      </c>
      <c r="H51" s="173" t="s">
        <v>24</v>
      </c>
      <c r="I51" s="173">
        <v>50</v>
      </c>
      <c r="J51" s="174"/>
      <c r="BYJ51" s="175" t="s">
        <v>393</v>
      </c>
      <c r="BYK51" s="173" t="e" cm="1" vm="2">
        <f t="array" ref="BYK51">TRANSPOSE(_xlfn.ANCHORARRAY(AO$2))</f>
        <v>#VALUE!</v>
      </c>
    </row>
    <row r="52" spans="1:10 2012:2013" s="173" customFormat="1" ht="32.25" thickBot="1" x14ac:dyDescent="0.3">
      <c r="A52" s="173" t="s">
        <v>159</v>
      </c>
      <c r="B52" s="173" t="s">
        <v>154</v>
      </c>
      <c r="C52" s="173" t="s">
        <v>306</v>
      </c>
      <c r="D52" s="173" t="s">
        <v>223</v>
      </c>
      <c r="E52" s="173">
        <v>999</v>
      </c>
      <c r="F52" s="173">
        <v>75</v>
      </c>
      <c r="G52" s="173" t="s">
        <v>224</v>
      </c>
      <c r="H52" s="173" t="s">
        <v>24</v>
      </c>
      <c r="I52" s="173">
        <v>51</v>
      </c>
      <c r="J52" s="174"/>
      <c r="BYJ52" s="175" t="s">
        <v>394</v>
      </c>
      <c r="BYK52" s="173" t="e" cm="1" vm="2">
        <f t="array" ref="BYK52">TRANSPOSE(_xlfn.ANCHORARRAY(AP$2))</f>
        <v>#VALUE!</v>
      </c>
    </row>
    <row r="53" spans="1:10 2012:2013" s="173" customFormat="1" ht="32.25" thickBot="1" x14ac:dyDescent="0.3">
      <c r="A53" s="173" t="s">
        <v>159</v>
      </c>
      <c r="B53" s="173" t="s">
        <v>154</v>
      </c>
      <c r="C53" s="173" t="s">
        <v>306</v>
      </c>
      <c r="D53" s="173" t="s">
        <v>215</v>
      </c>
      <c r="E53" s="173">
        <v>99</v>
      </c>
      <c r="F53" s="173">
        <v>0</v>
      </c>
      <c r="G53" s="173" t="s">
        <v>224</v>
      </c>
      <c r="H53" s="173" t="s">
        <v>22</v>
      </c>
      <c r="I53" s="173">
        <v>52</v>
      </c>
      <c r="J53" s="174"/>
      <c r="BYJ53" s="175" t="s">
        <v>395</v>
      </c>
      <c r="BYK53" s="173" t="e" cm="1" vm="2">
        <f t="array" ref="BYK53">TRANSPOSE(_xlfn.ANCHORARRAY(AQ$2))</f>
        <v>#VALUE!</v>
      </c>
    </row>
    <row r="54" spans="1:10 2012:2013" s="173" customFormat="1" ht="32.25" thickBot="1" x14ac:dyDescent="0.3">
      <c r="A54" s="173" t="s">
        <v>159</v>
      </c>
      <c r="B54" s="173" t="s">
        <v>154</v>
      </c>
      <c r="C54" s="173" t="s">
        <v>306</v>
      </c>
      <c r="D54" s="173" t="s">
        <v>2479</v>
      </c>
      <c r="E54" s="173">
        <v>130</v>
      </c>
      <c r="F54" s="173">
        <v>0</v>
      </c>
      <c r="G54" s="173" t="s">
        <v>224</v>
      </c>
      <c r="H54" s="173" t="s">
        <v>22</v>
      </c>
      <c r="I54" s="173">
        <v>53</v>
      </c>
      <c r="J54" s="174"/>
      <c r="BYJ54" s="175" t="s">
        <v>396</v>
      </c>
      <c r="BYK54" s="173" t="e" cm="1" vm="2">
        <f t="array" ref="BYK54">TRANSPOSE(_xlfn.ANCHORARRAY(AR$2))</f>
        <v>#VALUE!</v>
      </c>
    </row>
    <row r="55" spans="1:10 2012:2013" s="173" customFormat="1" ht="32.25" thickBot="1" x14ac:dyDescent="0.3">
      <c r="A55" s="173" t="s">
        <v>159</v>
      </c>
      <c r="B55" s="173" t="s">
        <v>154</v>
      </c>
      <c r="C55" s="173" t="s">
        <v>306</v>
      </c>
      <c r="D55" s="173" t="s">
        <v>2480</v>
      </c>
      <c r="E55" s="173">
        <v>130</v>
      </c>
      <c r="F55" s="173">
        <v>37</v>
      </c>
      <c r="G55" s="173" t="s">
        <v>224</v>
      </c>
      <c r="H55" s="173" t="s">
        <v>24</v>
      </c>
      <c r="I55" s="173">
        <v>54</v>
      </c>
      <c r="J55" s="174"/>
      <c r="BYJ55" s="175" t="s">
        <v>397</v>
      </c>
      <c r="BYK55" s="173" t="e" cm="1" vm="2">
        <f t="array" ref="BYK55">TRANSPOSE(_xlfn.ANCHORARRAY(AS$2))</f>
        <v>#VALUE!</v>
      </c>
    </row>
    <row r="56" spans="1:10 2012:2013" s="173" customFormat="1" ht="32.25" thickBot="1" x14ac:dyDescent="0.3">
      <c r="A56" s="173" t="s">
        <v>159</v>
      </c>
      <c r="B56" s="173" t="s">
        <v>154</v>
      </c>
      <c r="C56" s="173" t="s">
        <v>306</v>
      </c>
      <c r="D56" s="173" t="s">
        <v>288</v>
      </c>
      <c r="E56" s="173">
        <v>160</v>
      </c>
      <c r="F56" s="173">
        <v>46</v>
      </c>
      <c r="G56" s="173" t="s">
        <v>224</v>
      </c>
      <c r="H56" s="173" t="s">
        <v>22</v>
      </c>
      <c r="I56" s="173">
        <v>55</v>
      </c>
      <c r="J56" s="174"/>
      <c r="BYJ56" s="175" t="s">
        <v>398</v>
      </c>
      <c r="BYK56" s="173" t="e" cm="1" vm="2">
        <f t="array" ref="BYK56">TRANSPOSE(_xlfn.ANCHORARRAY(AT$2))</f>
        <v>#VALUE!</v>
      </c>
    </row>
    <row r="57" spans="1:10 2012:2013" s="173" customFormat="1" ht="32.25" thickBot="1" x14ac:dyDescent="0.3">
      <c r="A57" s="173" t="s">
        <v>159</v>
      </c>
      <c r="B57" s="173" t="s">
        <v>154</v>
      </c>
      <c r="C57" s="173" t="s">
        <v>306</v>
      </c>
      <c r="D57" s="173" t="s">
        <v>228</v>
      </c>
      <c r="E57" s="173">
        <v>27</v>
      </c>
      <c r="F57" s="173">
        <v>0</v>
      </c>
      <c r="G57" s="173" t="s">
        <v>224</v>
      </c>
      <c r="H57" s="173" t="s">
        <v>22</v>
      </c>
      <c r="I57" s="173">
        <v>56</v>
      </c>
      <c r="J57" s="174"/>
      <c r="BYJ57" s="175" t="s">
        <v>399</v>
      </c>
      <c r="BYK57" s="173" t="e" cm="1" vm="2">
        <f t="array" ref="BYK57">TRANSPOSE(_xlfn.ANCHORARRAY(AU$2))</f>
        <v>#VALUE!</v>
      </c>
    </row>
    <row r="58" spans="1:10 2012:2013" s="173" customFormat="1" ht="32.25" thickBot="1" x14ac:dyDescent="0.3">
      <c r="A58" s="173" t="s">
        <v>159</v>
      </c>
      <c r="B58" s="173" t="s">
        <v>154</v>
      </c>
      <c r="C58" s="173" t="s">
        <v>306</v>
      </c>
      <c r="D58" s="173" t="s">
        <v>262</v>
      </c>
      <c r="E58" s="173">
        <v>99</v>
      </c>
      <c r="F58" s="173">
        <v>28</v>
      </c>
      <c r="G58" s="173" t="s">
        <v>224</v>
      </c>
      <c r="H58" s="173" t="s">
        <v>22</v>
      </c>
      <c r="I58" s="173">
        <v>57</v>
      </c>
      <c r="J58" s="174"/>
      <c r="BYJ58" s="175" t="s">
        <v>400</v>
      </c>
      <c r="BYK58" s="173" t="e" cm="1" vm="2">
        <f t="array" ref="BYK58">TRANSPOSE(_xlfn.ANCHORARRAY(AV$2))</f>
        <v>#VALUE!</v>
      </c>
    </row>
    <row r="59" spans="1:10 2012:2013" s="173" customFormat="1" ht="32.25" thickBot="1" x14ac:dyDescent="0.3">
      <c r="A59" s="173" t="s">
        <v>159</v>
      </c>
      <c r="B59" s="173" t="s">
        <v>154</v>
      </c>
      <c r="C59" s="173" t="s">
        <v>306</v>
      </c>
      <c r="D59" s="173" t="s">
        <v>229</v>
      </c>
      <c r="E59" s="173">
        <v>99</v>
      </c>
      <c r="F59" s="173">
        <v>0</v>
      </c>
      <c r="G59" s="173" t="s">
        <v>224</v>
      </c>
      <c r="H59" s="173" t="s">
        <v>22</v>
      </c>
      <c r="I59" s="173">
        <v>58</v>
      </c>
      <c r="J59" s="174"/>
      <c r="BYJ59" s="175" t="s">
        <v>401</v>
      </c>
      <c r="BYK59" s="173" t="e" cm="1" vm="2">
        <f t="array" ref="BYK59">TRANSPOSE(_xlfn.ANCHORARRAY(AW$2))</f>
        <v>#VALUE!</v>
      </c>
    </row>
    <row r="60" spans="1:10 2012:2013" s="173" customFormat="1" ht="32.25" thickBot="1" x14ac:dyDescent="0.3">
      <c r="A60" s="173" t="s">
        <v>159</v>
      </c>
      <c r="B60" s="173" t="s">
        <v>154</v>
      </c>
      <c r="C60" s="173" t="s">
        <v>306</v>
      </c>
      <c r="D60" s="173" t="s">
        <v>250</v>
      </c>
      <c r="E60" s="173">
        <v>160</v>
      </c>
      <c r="F60" s="173">
        <v>46</v>
      </c>
      <c r="G60" s="173" t="s">
        <v>224</v>
      </c>
      <c r="H60" s="173" t="s">
        <v>24</v>
      </c>
      <c r="I60" s="173">
        <v>59</v>
      </c>
      <c r="J60" s="174"/>
      <c r="BYJ60" s="175" t="s">
        <v>402</v>
      </c>
      <c r="BYK60" s="173" t="e" cm="1" vm="2">
        <f t="array" ref="BYK60">TRANSPOSE(_xlfn.ANCHORARRAY(AX$2))</f>
        <v>#VALUE!</v>
      </c>
    </row>
    <row r="61" spans="1:10 2012:2013" s="173" customFormat="1" ht="32.25" thickBot="1" x14ac:dyDescent="0.3">
      <c r="A61" s="173" t="s">
        <v>159</v>
      </c>
      <c r="B61" s="173" t="s">
        <v>154</v>
      </c>
      <c r="C61" s="173" t="s">
        <v>306</v>
      </c>
      <c r="D61" s="173" t="s">
        <v>285</v>
      </c>
      <c r="E61" s="173">
        <v>99</v>
      </c>
      <c r="F61" s="173">
        <v>28</v>
      </c>
      <c r="G61" s="173" t="s">
        <v>224</v>
      </c>
      <c r="H61" s="173" t="s">
        <v>2484</v>
      </c>
      <c r="I61" s="173">
        <v>60</v>
      </c>
      <c r="J61" s="174"/>
      <c r="BYJ61" s="175" t="s">
        <v>403</v>
      </c>
      <c r="BYK61" s="173" t="e" cm="1" vm="2">
        <f t="array" ref="BYK61">TRANSPOSE(_xlfn.ANCHORARRAY(AY$2))</f>
        <v>#VALUE!</v>
      </c>
    </row>
    <row r="62" spans="1:10 2012:2013" s="173" customFormat="1" ht="32.25" thickBot="1" x14ac:dyDescent="0.3">
      <c r="A62" s="173" t="s">
        <v>159</v>
      </c>
      <c r="B62" s="173" t="s">
        <v>154</v>
      </c>
      <c r="C62" s="173" t="s">
        <v>306</v>
      </c>
      <c r="D62" s="173" t="s">
        <v>2485</v>
      </c>
      <c r="E62" s="173">
        <v>27</v>
      </c>
      <c r="F62" s="173">
        <v>0</v>
      </c>
      <c r="G62" s="173" t="s">
        <v>224</v>
      </c>
      <c r="H62" s="173" t="s">
        <v>22</v>
      </c>
      <c r="I62" s="173">
        <v>61</v>
      </c>
      <c r="J62" s="174"/>
      <c r="BYJ62" s="175" t="s">
        <v>404</v>
      </c>
      <c r="BYK62" s="173" t="e" cm="1" vm="2">
        <f t="array" ref="BYK62">TRANSPOSE(_xlfn.ANCHORARRAY(AZ$2))</f>
        <v>#VALUE!</v>
      </c>
    </row>
    <row r="63" spans="1:10 2012:2013" s="173" customFormat="1" ht="32.25" thickBot="1" x14ac:dyDescent="0.3">
      <c r="A63" s="173" t="s">
        <v>159</v>
      </c>
      <c r="B63" s="173" t="s">
        <v>154</v>
      </c>
      <c r="C63" s="173" t="s">
        <v>306</v>
      </c>
      <c r="D63" s="173" t="s">
        <v>230</v>
      </c>
      <c r="E63" s="173">
        <v>130</v>
      </c>
      <c r="F63" s="173">
        <v>0</v>
      </c>
      <c r="G63" s="173" t="s">
        <v>224</v>
      </c>
      <c r="H63" s="173" t="s">
        <v>22</v>
      </c>
      <c r="I63" s="173">
        <v>62</v>
      </c>
      <c r="J63" s="174"/>
      <c r="BYJ63" s="175" t="s">
        <v>405</v>
      </c>
      <c r="BYK63" s="173" t="e" cm="1" vm="2">
        <f t="array" ref="BYK63">TRANSPOSE(_xlfn.ANCHORARRAY(BA$2))</f>
        <v>#VALUE!</v>
      </c>
    </row>
    <row r="64" spans="1:10 2012:2013" s="173" customFormat="1" ht="32.25" thickBot="1" x14ac:dyDescent="0.3">
      <c r="A64" s="173" t="s">
        <v>159</v>
      </c>
      <c r="B64" s="173" t="s">
        <v>154</v>
      </c>
      <c r="C64" s="173" t="s">
        <v>306</v>
      </c>
      <c r="D64" s="173" t="s">
        <v>231</v>
      </c>
      <c r="E64" s="173">
        <v>27</v>
      </c>
      <c r="F64" s="173">
        <v>0</v>
      </c>
      <c r="G64" s="173" t="s">
        <v>224</v>
      </c>
      <c r="H64" s="173" t="s">
        <v>22</v>
      </c>
      <c r="I64" s="173">
        <v>63</v>
      </c>
      <c r="J64" s="174"/>
      <c r="BYJ64" s="175" t="s">
        <v>406</v>
      </c>
      <c r="BYK64" s="173" t="e" cm="1" vm="2">
        <f t="array" ref="BYK64">TRANSPOSE(_xlfn.ANCHORARRAY(BB$2))</f>
        <v>#VALUE!</v>
      </c>
    </row>
    <row r="65" spans="1:10 2012:2013" s="173" customFormat="1" ht="32.25" thickBot="1" x14ac:dyDescent="0.3">
      <c r="A65" s="173" t="s">
        <v>159</v>
      </c>
      <c r="B65" s="173" t="s">
        <v>154</v>
      </c>
      <c r="C65" s="173" t="s">
        <v>306</v>
      </c>
      <c r="D65" s="173" t="s">
        <v>2486</v>
      </c>
      <c r="E65" s="173">
        <v>36</v>
      </c>
      <c r="F65" s="173">
        <v>0</v>
      </c>
      <c r="G65" s="173" t="s">
        <v>224</v>
      </c>
      <c r="H65" s="173" t="s">
        <v>22</v>
      </c>
      <c r="I65" s="173">
        <v>64</v>
      </c>
      <c r="J65" s="174"/>
      <c r="BYJ65" s="175" t="s">
        <v>407</v>
      </c>
      <c r="BYK65" s="173" t="e" cm="1" vm="2">
        <f t="array" ref="BYK65">TRANSPOSE(_xlfn.ANCHORARRAY(BC$2))</f>
        <v>#VALUE!</v>
      </c>
    </row>
    <row r="66" spans="1:10 2012:2013" s="173" customFormat="1" ht="32.25" thickBot="1" x14ac:dyDescent="0.3">
      <c r="A66" s="173" t="s">
        <v>159</v>
      </c>
      <c r="B66" s="173" t="s">
        <v>154</v>
      </c>
      <c r="C66" s="173" t="s">
        <v>306</v>
      </c>
      <c r="D66" s="173" t="s">
        <v>244</v>
      </c>
      <c r="E66" s="173">
        <v>27</v>
      </c>
      <c r="F66" s="173">
        <v>0</v>
      </c>
      <c r="G66" s="173" t="s">
        <v>224</v>
      </c>
      <c r="H66" s="173" t="s">
        <v>22</v>
      </c>
      <c r="I66" s="173">
        <v>65</v>
      </c>
      <c r="J66" s="174"/>
      <c r="BYJ66" s="175" t="s">
        <v>408</v>
      </c>
      <c r="BYK66" s="173" t="e" cm="1" vm="2">
        <f t="array" ref="BYK66">TRANSPOSE(_xlfn.ANCHORARRAY(BD$2))</f>
        <v>#VALUE!</v>
      </c>
    </row>
    <row r="67" spans="1:10 2012:2013" s="173" customFormat="1" ht="32.25" thickBot="1" x14ac:dyDescent="0.3">
      <c r="A67" s="173" t="s">
        <v>159</v>
      </c>
      <c r="B67" s="173" t="s">
        <v>154</v>
      </c>
      <c r="C67" s="173" t="s">
        <v>306</v>
      </c>
      <c r="D67" s="173" t="s">
        <v>222</v>
      </c>
      <c r="E67" s="173">
        <v>299</v>
      </c>
      <c r="F67" s="173">
        <v>0</v>
      </c>
      <c r="G67" s="173" t="s">
        <v>224</v>
      </c>
      <c r="H67" s="173" t="s">
        <v>22</v>
      </c>
      <c r="I67" s="173">
        <v>66</v>
      </c>
      <c r="J67" s="174"/>
      <c r="BYJ67" s="175" t="s">
        <v>409</v>
      </c>
      <c r="BYK67" s="173" t="e" cm="1" vm="2">
        <f t="array" ref="BYK67">TRANSPOSE(_xlfn.ANCHORARRAY(BE$2))</f>
        <v>#VALUE!</v>
      </c>
    </row>
    <row r="68" spans="1:10 2012:2013" s="173" customFormat="1" ht="32.25" thickBot="1" x14ac:dyDescent="0.3">
      <c r="A68" s="173" t="s">
        <v>159</v>
      </c>
      <c r="B68" s="173" t="s">
        <v>154</v>
      </c>
      <c r="C68" s="173" t="s">
        <v>306</v>
      </c>
      <c r="D68" s="173" t="s">
        <v>233</v>
      </c>
      <c r="E68" s="173">
        <v>99</v>
      </c>
      <c r="F68" s="173">
        <v>0</v>
      </c>
      <c r="G68" s="173" t="s">
        <v>224</v>
      </c>
      <c r="H68" s="173" t="s">
        <v>22</v>
      </c>
      <c r="I68" s="173">
        <v>67</v>
      </c>
      <c r="J68" s="174"/>
      <c r="BYJ68" s="175" t="s">
        <v>410</v>
      </c>
      <c r="BYK68" s="173" t="e" cm="1" vm="2">
        <f t="array" ref="BYK68">TRANSPOSE(_xlfn.ANCHORARRAY(BF$2))</f>
        <v>#VALUE!</v>
      </c>
    </row>
    <row r="69" spans="1:10 2012:2013" s="173" customFormat="1" ht="32.25" thickBot="1" x14ac:dyDescent="0.3">
      <c r="A69" s="173" t="s">
        <v>159</v>
      </c>
      <c r="B69" s="173" t="s">
        <v>154</v>
      </c>
      <c r="C69" s="173" t="s">
        <v>306</v>
      </c>
      <c r="D69" s="173" t="s">
        <v>2487</v>
      </c>
      <c r="E69" s="173">
        <v>36</v>
      </c>
      <c r="F69" s="173">
        <v>0</v>
      </c>
      <c r="G69" s="173" t="s">
        <v>224</v>
      </c>
      <c r="H69" s="173" t="s">
        <v>22</v>
      </c>
      <c r="I69" s="173">
        <v>68</v>
      </c>
      <c r="J69" s="174"/>
      <c r="BYJ69" s="175" t="s">
        <v>411</v>
      </c>
      <c r="BYK69" s="173" t="e" cm="1" vm="2">
        <f t="array" ref="BYK69">TRANSPOSE(_xlfn.ANCHORARRAY(BG$2))</f>
        <v>#VALUE!</v>
      </c>
    </row>
    <row r="70" spans="1:10 2012:2013" s="173" customFormat="1" ht="32.25" thickBot="1" x14ac:dyDescent="0.3">
      <c r="A70" s="173" t="s">
        <v>159</v>
      </c>
      <c r="B70" s="173" t="s">
        <v>154</v>
      </c>
      <c r="C70" s="173" t="s">
        <v>306</v>
      </c>
      <c r="D70" s="173" t="s">
        <v>2488</v>
      </c>
      <c r="E70" s="173">
        <v>99</v>
      </c>
      <c r="F70" s="173">
        <v>0</v>
      </c>
      <c r="G70" s="173" t="s">
        <v>224</v>
      </c>
      <c r="H70" s="173" t="s">
        <v>22</v>
      </c>
      <c r="I70" s="173">
        <v>69</v>
      </c>
      <c r="J70" s="174"/>
      <c r="BYJ70" s="175" t="s">
        <v>412</v>
      </c>
      <c r="BYK70" s="173" t="e" cm="1" vm="2">
        <f t="array" ref="BYK70">TRANSPOSE(_xlfn.ANCHORARRAY(BH$2))</f>
        <v>#VALUE!</v>
      </c>
    </row>
    <row r="71" spans="1:10 2012:2013" s="173" customFormat="1" ht="32.25" thickBot="1" x14ac:dyDescent="0.3">
      <c r="A71" s="173" t="s">
        <v>159</v>
      </c>
      <c r="B71" s="173" t="s">
        <v>243</v>
      </c>
      <c r="C71" s="173" t="s">
        <v>307</v>
      </c>
      <c r="D71" s="173" t="s">
        <v>275</v>
      </c>
      <c r="E71" s="173">
        <v>27</v>
      </c>
      <c r="F71" s="173">
        <v>0</v>
      </c>
      <c r="G71" s="173" t="s">
        <v>213</v>
      </c>
      <c r="H71" s="173" t="s">
        <v>22</v>
      </c>
      <c r="I71" s="173">
        <v>70</v>
      </c>
      <c r="J71" s="174"/>
      <c r="BYJ71" s="175" t="s">
        <v>413</v>
      </c>
      <c r="BYK71" s="173" t="e" cm="1" vm="2">
        <f t="array" ref="BYK71">TRANSPOSE(_xlfn.ANCHORARRAY(BI$2))</f>
        <v>#VALUE!</v>
      </c>
    </row>
    <row r="72" spans="1:10 2012:2013" s="173" customFormat="1" ht="32.25" thickBot="1" x14ac:dyDescent="0.3">
      <c r="A72" s="173" t="s">
        <v>159</v>
      </c>
      <c r="B72" s="173" t="s">
        <v>243</v>
      </c>
      <c r="C72" s="173" t="s">
        <v>307</v>
      </c>
      <c r="D72" s="173" t="s">
        <v>2481</v>
      </c>
      <c r="E72" s="173">
        <v>99</v>
      </c>
      <c r="F72" s="173">
        <v>0</v>
      </c>
      <c r="G72" s="173" t="s">
        <v>213</v>
      </c>
      <c r="H72" s="173" t="s">
        <v>22</v>
      </c>
      <c r="I72" s="173">
        <v>71</v>
      </c>
      <c r="J72" s="174"/>
      <c r="BYJ72" s="175" t="s">
        <v>414</v>
      </c>
      <c r="BYK72" s="173" t="e" cm="1" vm="2">
        <f t="array" ref="BYK72">TRANSPOSE(_xlfn.ANCHORARRAY(BJ$2))</f>
        <v>#VALUE!</v>
      </c>
    </row>
    <row r="73" spans="1:10 2012:2013" s="173" customFormat="1" ht="32.25" thickBot="1" x14ac:dyDescent="0.3">
      <c r="A73" s="173" t="s">
        <v>159</v>
      </c>
      <c r="B73" s="173" t="s">
        <v>243</v>
      </c>
      <c r="C73" s="173" t="s">
        <v>307</v>
      </c>
      <c r="D73" s="173" t="s">
        <v>2482</v>
      </c>
      <c r="E73" s="173">
        <v>27</v>
      </c>
      <c r="F73" s="173">
        <v>0</v>
      </c>
      <c r="G73" s="173" t="s">
        <v>213</v>
      </c>
      <c r="H73" s="173" t="s">
        <v>22</v>
      </c>
      <c r="I73" s="173">
        <v>72</v>
      </c>
      <c r="J73" s="174"/>
      <c r="BYJ73" s="175" t="s">
        <v>415</v>
      </c>
      <c r="BYK73" s="173" t="e" cm="1" vm="2">
        <f t="array" ref="BYK73">TRANSPOSE(_xlfn.ANCHORARRAY(BK$2))</f>
        <v>#VALUE!</v>
      </c>
    </row>
    <row r="74" spans="1:10 2012:2013" s="173" customFormat="1" ht="32.25" thickBot="1" x14ac:dyDescent="0.3">
      <c r="A74" s="173" t="s">
        <v>159</v>
      </c>
      <c r="B74" s="173" t="s">
        <v>243</v>
      </c>
      <c r="C74" s="173" t="s">
        <v>307</v>
      </c>
      <c r="D74" s="173" t="s">
        <v>228</v>
      </c>
      <c r="E74" s="173">
        <v>27</v>
      </c>
      <c r="F74" s="173">
        <v>0</v>
      </c>
      <c r="G74" s="173" t="s">
        <v>213</v>
      </c>
      <c r="H74" s="173" t="s">
        <v>22</v>
      </c>
      <c r="I74" s="173">
        <v>73</v>
      </c>
      <c r="J74" s="174"/>
      <c r="BYJ74" s="175" t="s">
        <v>416</v>
      </c>
      <c r="BYK74" s="173" t="e" cm="1" vm="2">
        <f t="array" ref="BYK74">TRANSPOSE(_xlfn.ANCHORARRAY(BL$2))</f>
        <v>#VALUE!</v>
      </c>
    </row>
    <row r="75" spans="1:10 2012:2013" s="173" customFormat="1" ht="32.25" thickBot="1" x14ac:dyDescent="0.3">
      <c r="A75" s="173" t="s">
        <v>159</v>
      </c>
      <c r="B75" s="173" t="s">
        <v>243</v>
      </c>
      <c r="C75" s="173" t="s">
        <v>307</v>
      </c>
      <c r="D75" s="173" t="s">
        <v>229</v>
      </c>
      <c r="E75" s="173">
        <v>99</v>
      </c>
      <c r="F75" s="173">
        <v>0</v>
      </c>
      <c r="G75" s="173" t="s">
        <v>213</v>
      </c>
      <c r="H75" s="173" t="s">
        <v>22</v>
      </c>
      <c r="I75" s="173">
        <v>74</v>
      </c>
      <c r="J75" s="174"/>
      <c r="BYJ75" s="175" t="s">
        <v>417</v>
      </c>
      <c r="BYK75" s="173" t="e" cm="1" vm="2">
        <f t="array" ref="BYK75">TRANSPOSE(_xlfn.ANCHORARRAY(BM$2))</f>
        <v>#VALUE!</v>
      </c>
    </row>
    <row r="76" spans="1:10 2012:2013" s="173" customFormat="1" ht="32.25" thickBot="1" x14ac:dyDescent="0.3">
      <c r="A76" s="173" t="s">
        <v>159</v>
      </c>
      <c r="B76" s="173" t="s">
        <v>243</v>
      </c>
      <c r="C76" s="173" t="s">
        <v>307</v>
      </c>
      <c r="D76" s="173" t="s">
        <v>2485</v>
      </c>
      <c r="E76" s="173">
        <v>27</v>
      </c>
      <c r="F76" s="173">
        <v>0</v>
      </c>
      <c r="G76" s="173" t="s">
        <v>213</v>
      </c>
      <c r="H76" s="173" t="s">
        <v>22</v>
      </c>
      <c r="I76" s="173">
        <v>75</v>
      </c>
      <c r="J76" s="174"/>
      <c r="BYJ76" s="175" t="s">
        <v>418</v>
      </c>
      <c r="BYK76" s="173" t="e" cm="1" vm="2">
        <f t="array" ref="BYK76">TRANSPOSE(_xlfn.ANCHORARRAY(BN$2))</f>
        <v>#VALUE!</v>
      </c>
    </row>
    <row r="77" spans="1:10 2012:2013" s="173" customFormat="1" ht="32.25" thickBot="1" x14ac:dyDescent="0.3">
      <c r="A77" s="173" t="s">
        <v>159</v>
      </c>
      <c r="B77" s="173" t="s">
        <v>243</v>
      </c>
      <c r="C77" s="173" t="s">
        <v>307</v>
      </c>
      <c r="D77" s="173" t="s">
        <v>231</v>
      </c>
      <c r="E77" s="173">
        <v>27</v>
      </c>
      <c r="F77" s="173">
        <v>0</v>
      </c>
      <c r="G77" s="173" t="s">
        <v>213</v>
      </c>
      <c r="H77" s="173" t="s">
        <v>22</v>
      </c>
      <c r="I77" s="173">
        <v>76</v>
      </c>
      <c r="J77" s="174"/>
      <c r="BYJ77" s="175" t="s">
        <v>419</v>
      </c>
      <c r="BYK77" s="173" t="e" cm="1" vm="2">
        <f t="array" ref="BYK77">TRANSPOSE(_xlfn.ANCHORARRAY(BO$2))</f>
        <v>#VALUE!</v>
      </c>
    </row>
    <row r="78" spans="1:10 2012:2013" s="173" customFormat="1" ht="32.25" thickBot="1" x14ac:dyDescent="0.3">
      <c r="A78" s="173" t="s">
        <v>159</v>
      </c>
      <c r="B78" s="173" t="s">
        <v>243</v>
      </c>
      <c r="C78" s="173" t="s">
        <v>307</v>
      </c>
      <c r="D78" s="173" t="s">
        <v>244</v>
      </c>
      <c r="E78" s="173">
        <v>27</v>
      </c>
      <c r="F78" s="173">
        <v>0</v>
      </c>
      <c r="G78" s="173" t="s">
        <v>213</v>
      </c>
      <c r="H78" s="173" t="s">
        <v>22</v>
      </c>
      <c r="I78" s="173">
        <v>77</v>
      </c>
      <c r="J78" s="174"/>
      <c r="BYJ78" s="175" t="s">
        <v>420</v>
      </c>
      <c r="BYK78" s="173" t="e" cm="1" vm="2">
        <f t="array" ref="BYK78">TRANSPOSE(_xlfn.ANCHORARRAY(BP$2))</f>
        <v>#VALUE!</v>
      </c>
    </row>
    <row r="79" spans="1:10 2012:2013" s="173" customFormat="1" ht="32.25" thickBot="1" x14ac:dyDescent="0.3">
      <c r="A79" s="173" t="s">
        <v>159</v>
      </c>
      <c r="B79" s="173" t="s">
        <v>243</v>
      </c>
      <c r="C79" s="173" t="s">
        <v>307</v>
      </c>
      <c r="D79" s="173" t="s">
        <v>233</v>
      </c>
      <c r="E79" s="173">
        <v>99</v>
      </c>
      <c r="F79" s="173">
        <v>0</v>
      </c>
      <c r="G79" s="173" t="s">
        <v>213</v>
      </c>
      <c r="H79" s="173" t="s">
        <v>22</v>
      </c>
      <c r="I79" s="173">
        <v>78</v>
      </c>
      <c r="J79" s="174"/>
      <c r="BYJ79" s="175" t="s">
        <v>421</v>
      </c>
      <c r="BYK79" s="173" t="e" cm="1" vm="2">
        <f t="array" ref="BYK79">TRANSPOSE(_xlfn.ANCHORARRAY(BQ$2))</f>
        <v>#VALUE!</v>
      </c>
    </row>
    <row r="80" spans="1:10 2012:2013" s="173" customFormat="1" ht="32.25" thickBot="1" x14ac:dyDescent="0.3">
      <c r="A80" s="173" t="s">
        <v>159</v>
      </c>
      <c r="B80" s="173" t="s">
        <v>243</v>
      </c>
      <c r="C80" s="173" t="s">
        <v>307</v>
      </c>
      <c r="D80" s="173" t="s">
        <v>235</v>
      </c>
      <c r="E80" s="173">
        <v>27</v>
      </c>
      <c r="F80" s="173">
        <v>0</v>
      </c>
      <c r="G80" s="173" t="s">
        <v>213</v>
      </c>
      <c r="H80" s="173" t="s">
        <v>22</v>
      </c>
      <c r="I80" s="173">
        <v>79</v>
      </c>
      <c r="J80" s="174"/>
      <c r="BYJ80" s="175" t="s">
        <v>422</v>
      </c>
      <c r="BYK80" s="173" t="e" cm="1" vm="2">
        <f t="array" ref="BYK80">TRANSPOSE(_xlfn.ANCHORARRAY(BR$2))</f>
        <v>#VALUE!</v>
      </c>
    </row>
    <row r="81" spans="1:10 2012:2013" s="173" customFormat="1" ht="32.25" thickBot="1" x14ac:dyDescent="0.3">
      <c r="A81" s="173" t="s">
        <v>159</v>
      </c>
      <c r="B81" s="173" t="s">
        <v>243</v>
      </c>
      <c r="C81" s="173" t="s">
        <v>307</v>
      </c>
      <c r="D81" s="173" t="s">
        <v>245</v>
      </c>
      <c r="E81" s="173">
        <v>36</v>
      </c>
      <c r="F81" s="173">
        <v>0</v>
      </c>
      <c r="G81" s="173" t="s">
        <v>224</v>
      </c>
      <c r="H81" s="173" t="s">
        <v>22</v>
      </c>
      <c r="I81" s="173">
        <v>80</v>
      </c>
      <c r="J81" s="174"/>
      <c r="BYJ81" s="175" t="s">
        <v>423</v>
      </c>
      <c r="BYK81" s="173" t="e" cm="1" vm="2">
        <f t="array" ref="BYK81">TRANSPOSE(_xlfn.ANCHORARRAY(BS$2))</f>
        <v>#VALUE!</v>
      </c>
    </row>
    <row r="82" spans="1:10 2012:2013" s="173" customFormat="1" ht="32.25" thickBot="1" x14ac:dyDescent="0.3">
      <c r="A82" s="173" t="s">
        <v>159</v>
      </c>
      <c r="B82" s="173" t="s">
        <v>243</v>
      </c>
      <c r="C82" s="173" t="s">
        <v>307</v>
      </c>
      <c r="D82" s="173" t="s">
        <v>239</v>
      </c>
      <c r="E82" s="173">
        <v>36</v>
      </c>
      <c r="F82" s="173">
        <v>0</v>
      </c>
      <c r="G82" s="173" t="s">
        <v>224</v>
      </c>
      <c r="H82" s="173" t="s">
        <v>22</v>
      </c>
      <c r="I82" s="173">
        <v>81</v>
      </c>
      <c r="J82" s="174"/>
      <c r="BYJ82" s="175" t="s">
        <v>424</v>
      </c>
      <c r="BYK82" s="173" t="e" cm="1" vm="2">
        <f t="array" ref="BYK82">TRANSPOSE(_xlfn.ANCHORARRAY(BT$2))</f>
        <v>#VALUE!</v>
      </c>
    </row>
    <row r="83" spans="1:10 2012:2013" s="173" customFormat="1" ht="32.25" thickBot="1" x14ac:dyDescent="0.3">
      <c r="A83" s="173" t="s">
        <v>159</v>
      </c>
      <c r="B83" s="173" t="s">
        <v>243</v>
      </c>
      <c r="C83" s="173" t="s">
        <v>307</v>
      </c>
      <c r="D83" s="173" t="s">
        <v>240</v>
      </c>
      <c r="E83" s="173">
        <v>36</v>
      </c>
      <c r="F83" s="173">
        <v>0</v>
      </c>
      <c r="G83" s="173" t="s">
        <v>224</v>
      </c>
      <c r="H83" s="173" t="s">
        <v>22</v>
      </c>
      <c r="I83" s="173">
        <v>82</v>
      </c>
      <c r="J83" s="174"/>
      <c r="BYJ83" s="175" t="s">
        <v>425</v>
      </c>
      <c r="BYK83" s="173" t="e" cm="1" vm="2">
        <f t="array" ref="BYK83">TRANSPOSE(_xlfn.ANCHORARRAY(BU$2))</f>
        <v>#VALUE!</v>
      </c>
    </row>
    <row r="84" spans="1:10 2012:2013" s="173" customFormat="1" ht="32.25" thickBot="1" x14ac:dyDescent="0.3">
      <c r="A84" s="173" t="s">
        <v>159</v>
      </c>
      <c r="B84" s="173" t="s">
        <v>243</v>
      </c>
      <c r="C84" s="173" t="s">
        <v>307</v>
      </c>
      <c r="D84" s="173" t="s">
        <v>225</v>
      </c>
      <c r="E84" s="173">
        <v>36</v>
      </c>
      <c r="F84" s="173">
        <v>0</v>
      </c>
      <c r="G84" s="173" t="s">
        <v>224</v>
      </c>
      <c r="H84" s="173" t="s">
        <v>22</v>
      </c>
      <c r="I84" s="173">
        <v>83</v>
      </c>
      <c r="J84" s="174"/>
      <c r="BYJ84" s="175" t="s">
        <v>426</v>
      </c>
      <c r="BYK84" s="173" t="e" cm="1" vm="2">
        <f t="array" ref="BYK84">TRANSPOSE(_xlfn.ANCHORARRAY(BV$2))</f>
        <v>#VALUE!</v>
      </c>
    </row>
    <row r="85" spans="1:10 2012:2013" s="173" customFormat="1" ht="32.25" thickBot="1" x14ac:dyDescent="0.3">
      <c r="A85" s="173" t="s">
        <v>159</v>
      </c>
      <c r="B85" s="173" t="s">
        <v>243</v>
      </c>
      <c r="C85" s="173" t="s">
        <v>307</v>
      </c>
      <c r="D85" s="173" t="s">
        <v>226</v>
      </c>
      <c r="E85" s="173">
        <v>36</v>
      </c>
      <c r="F85" s="173">
        <v>0</v>
      </c>
      <c r="G85" s="173" t="s">
        <v>224</v>
      </c>
      <c r="H85" s="173" t="s">
        <v>22</v>
      </c>
      <c r="I85" s="173">
        <v>84</v>
      </c>
      <c r="J85" s="174"/>
      <c r="BYJ85" s="175" t="s">
        <v>427</v>
      </c>
      <c r="BYK85" s="173" t="e" cm="1" vm="2">
        <f t="array" ref="BYK85">TRANSPOSE(_xlfn.ANCHORARRAY(BW$2))</f>
        <v>#VALUE!</v>
      </c>
    </row>
    <row r="86" spans="1:10 2012:2013" s="173" customFormat="1" ht="32.25" thickBot="1" x14ac:dyDescent="0.3">
      <c r="A86" s="173" t="s">
        <v>159</v>
      </c>
      <c r="B86" s="173" t="s">
        <v>243</v>
      </c>
      <c r="C86" s="173" t="s">
        <v>307</v>
      </c>
      <c r="D86" s="173" t="s">
        <v>288</v>
      </c>
      <c r="E86" s="173">
        <v>160</v>
      </c>
      <c r="F86" s="173">
        <v>46</v>
      </c>
      <c r="G86" s="173" t="s">
        <v>224</v>
      </c>
      <c r="H86" s="173" t="s">
        <v>22</v>
      </c>
      <c r="I86" s="173">
        <v>85</v>
      </c>
      <c r="J86" s="174"/>
      <c r="BYJ86" s="175" t="s">
        <v>428</v>
      </c>
      <c r="BYK86" s="173" t="e" cm="1" vm="2">
        <f t="array" ref="BYK86">TRANSPOSE(_xlfn.ANCHORARRAY(BX$2))</f>
        <v>#VALUE!</v>
      </c>
    </row>
    <row r="87" spans="1:10 2012:2013" s="173" customFormat="1" ht="32.25" thickBot="1" x14ac:dyDescent="0.3">
      <c r="A87" s="173" t="s">
        <v>159</v>
      </c>
      <c r="B87" s="173" t="s">
        <v>243</v>
      </c>
      <c r="C87" s="173" t="s">
        <v>307</v>
      </c>
      <c r="D87" s="173" t="s">
        <v>216</v>
      </c>
      <c r="E87" s="173">
        <v>99</v>
      </c>
      <c r="F87" s="173">
        <v>28</v>
      </c>
      <c r="G87" s="173" t="s">
        <v>224</v>
      </c>
      <c r="H87" s="173" t="s">
        <v>22</v>
      </c>
      <c r="I87" s="173">
        <v>86</v>
      </c>
      <c r="J87" s="174"/>
      <c r="BYJ87" s="175" t="s">
        <v>429</v>
      </c>
      <c r="BYK87" s="173" t="e" cm="1" vm="2">
        <f t="array" ref="BYK87">TRANSPOSE(_xlfn.ANCHORARRAY(BY$2))</f>
        <v>#VALUE!</v>
      </c>
    </row>
    <row r="88" spans="1:10 2012:2013" s="173" customFormat="1" ht="32.25" thickBot="1" x14ac:dyDescent="0.3">
      <c r="A88" s="173" t="s">
        <v>159</v>
      </c>
      <c r="B88" s="173" t="s">
        <v>243</v>
      </c>
      <c r="C88" s="173" t="s">
        <v>307</v>
      </c>
      <c r="D88" s="173" t="s">
        <v>217</v>
      </c>
      <c r="E88" s="173">
        <v>99</v>
      </c>
      <c r="F88" s="173">
        <v>28</v>
      </c>
      <c r="G88" s="173" t="s">
        <v>224</v>
      </c>
      <c r="H88" s="173" t="s">
        <v>22</v>
      </c>
      <c r="I88" s="173">
        <v>87</v>
      </c>
      <c r="J88" s="174"/>
      <c r="BYJ88" s="175" t="s">
        <v>430</v>
      </c>
      <c r="BYK88" s="173" t="e" cm="1" vm="2">
        <f t="array" ref="BYK88">TRANSPOSE(_xlfn.ANCHORARRAY(BZ$2))</f>
        <v>#VALUE!</v>
      </c>
    </row>
    <row r="89" spans="1:10 2012:2013" s="173" customFormat="1" ht="32.25" thickBot="1" x14ac:dyDescent="0.3">
      <c r="A89" s="173" t="s">
        <v>159</v>
      </c>
      <c r="B89" s="173" t="s">
        <v>243</v>
      </c>
      <c r="C89" s="173" t="s">
        <v>307</v>
      </c>
      <c r="D89" s="173" t="s">
        <v>242</v>
      </c>
      <c r="E89" s="173">
        <v>45</v>
      </c>
      <c r="F89" s="173">
        <v>0</v>
      </c>
      <c r="G89" s="173" t="s">
        <v>224</v>
      </c>
      <c r="H89" s="173" t="s">
        <v>22</v>
      </c>
      <c r="I89" s="173">
        <v>88</v>
      </c>
      <c r="J89" s="174"/>
      <c r="BYJ89" s="175" t="s">
        <v>431</v>
      </c>
      <c r="BYK89" s="173" t="e" cm="1" vm="2">
        <f t="array" ref="BYK89">TRANSPOSE(_xlfn.ANCHORARRAY(CA$2))</f>
        <v>#VALUE!</v>
      </c>
    </row>
    <row r="90" spans="1:10 2012:2013" s="173" customFormat="1" ht="32.25" thickBot="1" x14ac:dyDescent="0.3">
      <c r="A90" s="173" t="s">
        <v>159</v>
      </c>
      <c r="B90" s="173" t="s">
        <v>243</v>
      </c>
      <c r="C90" s="173" t="s">
        <v>307</v>
      </c>
      <c r="D90" s="173" t="s">
        <v>246</v>
      </c>
      <c r="E90" s="173">
        <v>45</v>
      </c>
      <c r="F90" s="173">
        <v>0</v>
      </c>
      <c r="G90" s="173" t="s">
        <v>224</v>
      </c>
      <c r="H90" s="173" t="s">
        <v>22</v>
      </c>
      <c r="I90" s="173">
        <v>89</v>
      </c>
      <c r="J90" s="174"/>
      <c r="BYJ90" s="175" t="s">
        <v>432</v>
      </c>
      <c r="BYK90" s="173" t="e" cm="1" vm="2">
        <f t="array" ref="BYK90">TRANSPOSE(_xlfn.ANCHORARRAY(CB$2))</f>
        <v>#VALUE!</v>
      </c>
    </row>
    <row r="91" spans="1:10 2012:2013" s="173" customFormat="1" ht="32.25" thickBot="1" x14ac:dyDescent="0.3">
      <c r="A91" s="173" t="s">
        <v>159</v>
      </c>
      <c r="B91" s="173" t="s">
        <v>243</v>
      </c>
      <c r="C91" s="173" t="s">
        <v>307</v>
      </c>
      <c r="D91" s="173" t="s">
        <v>247</v>
      </c>
      <c r="E91" s="173">
        <v>36</v>
      </c>
      <c r="F91" s="173">
        <v>0</v>
      </c>
      <c r="G91" s="173" t="s">
        <v>224</v>
      </c>
      <c r="H91" s="173" t="s">
        <v>22</v>
      </c>
      <c r="I91" s="173">
        <v>90</v>
      </c>
      <c r="J91" s="174"/>
      <c r="BYJ91" s="175" t="s">
        <v>433</v>
      </c>
      <c r="BYK91" s="173" t="e" cm="1" vm="2">
        <f t="array" ref="BYK91">TRANSPOSE(_xlfn.ANCHORARRAY(CC$2))</f>
        <v>#VALUE!</v>
      </c>
    </row>
    <row r="92" spans="1:10 2012:2013" s="173" customFormat="1" ht="32.25" thickBot="1" x14ac:dyDescent="0.3">
      <c r="A92" s="173" t="s">
        <v>159</v>
      </c>
      <c r="B92" s="173" t="s">
        <v>243</v>
      </c>
      <c r="C92" s="173" t="s">
        <v>307</v>
      </c>
      <c r="D92" s="173" t="s">
        <v>262</v>
      </c>
      <c r="E92" s="173">
        <v>99</v>
      </c>
      <c r="F92" s="173">
        <v>28</v>
      </c>
      <c r="G92" s="173" t="s">
        <v>224</v>
      </c>
      <c r="H92" s="173" t="s">
        <v>22</v>
      </c>
      <c r="I92" s="173">
        <v>91</v>
      </c>
      <c r="J92" s="174"/>
      <c r="BYJ92" s="175" t="s">
        <v>434</v>
      </c>
      <c r="BYK92" s="173" t="e" cm="1" vm="2">
        <f t="array" ref="BYK92">TRANSPOSE(_xlfn.ANCHORARRAY(CD$2))</f>
        <v>#VALUE!</v>
      </c>
    </row>
    <row r="93" spans="1:10 2012:2013" s="173" customFormat="1" ht="32.25" thickBot="1" x14ac:dyDescent="0.3">
      <c r="A93" s="173" t="s">
        <v>159</v>
      </c>
      <c r="B93" s="173" t="s">
        <v>243</v>
      </c>
      <c r="C93" s="173" t="s">
        <v>307</v>
      </c>
      <c r="D93" s="173" t="s">
        <v>2483</v>
      </c>
      <c r="E93" s="173">
        <v>27</v>
      </c>
      <c r="F93" s="173">
        <v>0</v>
      </c>
      <c r="G93" s="173" t="s">
        <v>224</v>
      </c>
      <c r="H93" s="173" t="s">
        <v>22</v>
      </c>
      <c r="I93" s="173">
        <v>92</v>
      </c>
      <c r="J93" s="174"/>
      <c r="BYJ93" s="175" t="s">
        <v>435</v>
      </c>
      <c r="BYK93" s="173" t="e" cm="1" vm="2">
        <f t="array" ref="BYK93">TRANSPOSE(_xlfn.ANCHORARRAY(CE$2))</f>
        <v>#VALUE!</v>
      </c>
    </row>
    <row r="94" spans="1:10 2012:2013" s="173" customFormat="1" ht="32.25" thickBot="1" x14ac:dyDescent="0.3">
      <c r="A94" s="173" t="s">
        <v>159</v>
      </c>
      <c r="B94" s="173" t="s">
        <v>243</v>
      </c>
      <c r="C94" s="173" t="s">
        <v>307</v>
      </c>
      <c r="D94" s="173" t="s">
        <v>250</v>
      </c>
      <c r="E94" s="173">
        <v>160</v>
      </c>
      <c r="F94" s="173">
        <v>46</v>
      </c>
      <c r="G94" s="173" t="s">
        <v>224</v>
      </c>
      <c r="H94" s="173" t="s">
        <v>22</v>
      </c>
      <c r="I94" s="173">
        <v>93</v>
      </c>
      <c r="J94" s="174"/>
      <c r="BYJ94" s="175" t="s">
        <v>436</v>
      </c>
      <c r="BYK94" s="173" t="e" cm="1" vm="2">
        <f t="array" ref="BYK94">TRANSPOSE(_xlfn.ANCHORARRAY(CF$2))</f>
        <v>#VALUE!</v>
      </c>
    </row>
    <row r="95" spans="1:10 2012:2013" s="173" customFormat="1" ht="32.25" thickBot="1" x14ac:dyDescent="0.3">
      <c r="A95" s="173" t="s">
        <v>159</v>
      </c>
      <c r="B95" s="173" t="s">
        <v>243</v>
      </c>
      <c r="C95" s="173" t="s">
        <v>307</v>
      </c>
      <c r="D95" s="173" t="s">
        <v>285</v>
      </c>
      <c r="E95" s="173">
        <v>99</v>
      </c>
      <c r="F95" s="173">
        <v>28</v>
      </c>
      <c r="G95" s="173" t="s">
        <v>224</v>
      </c>
      <c r="H95" s="173" t="s">
        <v>2484</v>
      </c>
      <c r="I95" s="173">
        <v>94</v>
      </c>
      <c r="J95" s="174"/>
      <c r="BYJ95" s="175" t="s">
        <v>437</v>
      </c>
      <c r="BYK95" s="173" t="e" cm="1" vm="2">
        <f t="array" ref="BYK95">TRANSPOSE(_xlfn.ANCHORARRAY(CG$2))</f>
        <v>#VALUE!</v>
      </c>
    </row>
    <row r="96" spans="1:10 2012:2013" s="173" customFormat="1" ht="32.25" thickBot="1" x14ac:dyDescent="0.3">
      <c r="A96" s="173" t="s">
        <v>159</v>
      </c>
      <c r="B96" s="173" t="s">
        <v>243</v>
      </c>
      <c r="C96" s="173" t="s">
        <v>307</v>
      </c>
      <c r="D96" s="173" t="s">
        <v>220</v>
      </c>
      <c r="E96" s="173">
        <v>99</v>
      </c>
      <c r="F96" s="173">
        <v>28</v>
      </c>
      <c r="G96" s="173" t="s">
        <v>224</v>
      </c>
      <c r="H96" s="173" t="s">
        <v>22</v>
      </c>
      <c r="I96" s="173">
        <v>95</v>
      </c>
      <c r="J96" s="174"/>
      <c r="BYJ96" s="175" t="s">
        <v>438</v>
      </c>
      <c r="BYK96" s="173" t="e" cm="1" vm="2">
        <f t="array" ref="BYK96">TRANSPOSE(_xlfn.ANCHORARRAY(CH$2))</f>
        <v>#VALUE!</v>
      </c>
    </row>
    <row r="97" spans="1:10 2012:2013" s="173" customFormat="1" ht="32.25" thickBot="1" x14ac:dyDescent="0.3">
      <c r="A97" s="173" t="s">
        <v>159</v>
      </c>
      <c r="B97" s="173" t="s">
        <v>243</v>
      </c>
      <c r="C97" s="173" t="s">
        <v>307</v>
      </c>
      <c r="D97" s="173" t="s">
        <v>236</v>
      </c>
      <c r="E97" s="173">
        <v>36</v>
      </c>
      <c r="F97" s="173">
        <v>0</v>
      </c>
      <c r="G97" s="173" t="s">
        <v>224</v>
      </c>
      <c r="H97" s="173" t="s">
        <v>22</v>
      </c>
      <c r="I97" s="173">
        <v>96</v>
      </c>
      <c r="J97" s="174"/>
      <c r="BYJ97" s="175" t="s">
        <v>439</v>
      </c>
      <c r="BYK97" s="173" t="e" cm="1" vm="2">
        <f t="array" ref="BYK97">TRANSPOSE(_xlfn.ANCHORARRAY(CI$2))</f>
        <v>#VALUE!</v>
      </c>
    </row>
    <row r="98" spans="1:10 2012:2013" s="173" customFormat="1" ht="32.25" thickBot="1" x14ac:dyDescent="0.3">
      <c r="A98" s="173" t="s">
        <v>159</v>
      </c>
      <c r="B98" s="173" t="s">
        <v>243</v>
      </c>
      <c r="C98" s="173" t="s">
        <v>307</v>
      </c>
      <c r="D98" s="173" t="s">
        <v>230</v>
      </c>
      <c r="E98" s="173">
        <v>130</v>
      </c>
      <c r="F98" s="173">
        <v>0</v>
      </c>
      <c r="G98" s="173" t="s">
        <v>224</v>
      </c>
      <c r="H98" s="173" t="s">
        <v>22</v>
      </c>
      <c r="I98" s="173">
        <v>97</v>
      </c>
      <c r="J98" s="174"/>
      <c r="BYJ98" s="175" t="s">
        <v>440</v>
      </c>
      <c r="BYK98" s="173" t="e" cm="1" vm="2">
        <f t="array" ref="BYK98">TRANSPOSE(_xlfn.ANCHORARRAY(CJ$2))</f>
        <v>#VALUE!</v>
      </c>
    </row>
    <row r="99" spans="1:10 2012:2013" s="173" customFormat="1" ht="32.25" thickBot="1" x14ac:dyDescent="0.3">
      <c r="A99" s="173" t="s">
        <v>159</v>
      </c>
      <c r="B99" s="173" t="s">
        <v>243</v>
      </c>
      <c r="C99" s="173" t="s">
        <v>307</v>
      </c>
      <c r="D99" s="173" t="s">
        <v>291</v>
      </c>
      <c r="E99" s="173">
        <v>36</v>
      </c>
      <c r="F99" s="173">
        <v>0</v>
      </c>
      <c r="G99" s="173" t="s">
        <v>224</v>
      </c>
      <c r="H99" s="173" t="s">
        <v>22</v>
      </c>
      <c r="I99" s="173">
        <v>98</v>
      </c>
      <c r="J99" s="174"/>
      <c r="BYJ99" s="175" t="s">
        <v>441</v>
      </c>
      <c r="BYK99" s="173" t="e" cm="1" vm="2">
        <f t="array" ref="BYK99">TRANSPOSE(_xlfn.ANCHORARRAY(CK$2))</f>
        <v>#VALUE!</v>
      </c>
    </row>
    <row r="100" spans="1:10 2012:2013" s="173" customFormat="1" ht="32.25" thickBot="1" x14ac:dyDescent="0.3">
      <c r="A100" s="173" t="s">
        <v>159</v>
      </c>
      <c r="B100" s="173" t="s">
        <v>243</v>
      </c>
      <c r="C100" s="173" t="s">
        <v>307</v>
      </c>
      <c r="D100" s="173" t="s">
        <v>2486</v>
      </c>
      <c r="E100" s="173">
        <v>36</v>
      </c>
      <c r="F100" s="173">
        <v>0</v>
      </c>
      <c r="G100" s="173" t="s">
        <v>224</v>
      </c>
      <c r="H100" s="173" t="s">
        <v>22</v>
      </c>
      <c r="I100" s="173">
        <v>99</v>
      </c>
      <c r="J100" s="174"/>
      <c r="BYJ100" s="175" t="s">
        <v>442</v>
      </c>
      <c r="BYK100" s="173" t="e" cm="1" vm="2">
        <f t="array" ref="BYK100">TRANSPOSE(_xlfn.ANCHORARRAY(CL$2))</f>
        <v>#VALUE!</v>
      </c>
    </row>
    <row r="101" spans="1:10 2012:2013" s="173" customFormat="1" ht="32.25" thickBot="1" x14ac:dyDescent="0.3">
      <c r="A101" s="173" t="s">
        <v>159</v>
      </c>
      <c r="B101" s="173" t="s">
        <v>243</v>
      </c>
      <c r="C101" s="173" t="s">
        <v>307</v>
      </c>
      <c r="D101" s="173" t="s">
        <v>232</v>
      </c>
      <c r="E101" s="173">
        <v>99</v>
      </c>
      <c r="F101" s="173">
        <v>28</v>
      </c>
      <c r="G101" s="173" t="s">
        <v>224</v>
      </c>
      <c r="H101" s="173" t="s">
        <v>22</v>
      </c>
      <c r="I101" s="173">
        <v>100</v>
      </c>
      <c r="J101" s="174"/>
      <c r="BYJ101" s="175" t="s">
        <v>443</v>
      </c>
      <c r="BYK101" s="173" t="e" cm="1" vm="2">
        <f t="array" ref="BYK101">TRANSPOSE(_xlfn.ANCHORARRAY(CM$2))</f>
        <v>#VALUE!</v>
      </c>
    </row>
    <row r="102" spans="1:10 2012:2013" s="173" customFormat="1" ht="32.25" thickBot="1" x14ac:dyDescent="0.3">
      <c r="A102" s="173" t="s">
        <v>159</v>
      </c>
      <c r="B102" s="173" t="s">
        <v>243</v>
      </c>
      <c r="C102" s="173" t="s">
        <v>307</v>
      </c>
      <c r="D102" s="173" t="s">
        <v>222</v>
      </c>
      <c r="E102" s="173">
        <v>299</v>
      </c>
      <c r="F102" s="173">
        <v>0</v>
      </c>
      <c r="G102" s="173" t="s">
        <v>224</v>
      </c>
      <c r="H102" s="173" t="s">
        <v>22</v>
      </c>
      <c r="I102" s="173">
        <v>101</v>
      </c>
      <c r="J102" s="174"/>
      <c r="BYJ102" s="175" t="s">
        <v>444</v>
      </c>
      <c r="BYK102" s="173" t="e" cm="1" vm="2">
        <f t="array" ref="BYK102">TRANSPOSE(_xlfn.ANCHORARRAY(CN$2))</f>
        <v>#VALUE!</v>
      </c>
    </row>
    <row r="103" spans="1:10 2012:2013" s="173" customFormat="1" ht="32.25" thickBot="1" x14ac:dyDescent="0.3">
      <c r="A103" s="173" t="s">
        <v>159</v>
      </c>
      <c r="B103" s="173" t="s">
        <v>243</v>
      </c>
      <c r="C103" s="173" t="s">
        <v>307</v>
      </c>
      <c r="D103" s="173" t="s">
        <v>2487</v>
      </c>
      <c r="E103" s="173">
        <v>36</v>
      </c>
      <c r="F103" s="173">
        <v>0</v>
      </c>
      <c r="G103" s="173" t="s">
        <v>224</v>
      </c>
      <c r="H103" s="173" t="s">
        <v>22</v>
      </c>
      <c r="I103" s="173">
        <v>102</v>
      </c>
      <c r="J103" s="174"/>
      <c r="BYJ103" s="175" t="s">
        <v>445</v>
      </c>
      <c r="BYK103" s="173" t="e" cm="1" vm="2">
        <f t="array" ref="BYK103">TRANSPOSE(_xlfn.ANCHORARRAY(CO$2))</f>
        <v>#VALUE!</v>
      </c>
    </row>
    <row r="104" spans="1:10 2012:2013" s="173" customFormat="1" ht="32.25" thickBot="1" x14ac:dyDescent="0.3">
      <c r="A104" s="173" t="s">
        <v>159</v>
      </c>
      <c r="B104" s="173" t="s">
        <v>243</v>
      </c>
      <c r="C104" s="173" t="s">
        <v>307</v>
      </c>
      <c r="D104" s="173" t="s">
        <v>2488</v>
      </c>
      <c r="E104" s="173">
        <v>99</v>
      </c>
      <c r="F104" s="173">
        <v>0</v>
      </c>
      <c r="G104" s="173" t="s">
        <v>224</v>
      </c>
      <c r="H104" s="173" t="s">
        <v>22</v>
      </c>
      <c r="I104" s="173">
        <v>103</v>
      </c>
      <c r="J104" s="174"/>
      <c r="BYJ104" s="175" t="s">
        <v>446</v>
      </c>
      <c r="BYK104" s="173" t="e" cm="1" vm="2">
        <f t="array" ref="BYK104">TRANSPOSE(_xlfn.ANCHORARRAY(CP$2))</f>
        <v>#VALUE!</v>
      </c>
    </row>
    <row r="105" spans="1:10 2012:2013" s="173" customFormat="1" ht="32.25" thickBot="1" x14ac:dyDescent="0.3">
      <c r="A105" s="173" t="s">
        <v>159</v>
      </c>
      <c r="B105" s="173" t="s">
        <v>243</v>
      </c>
      <c r="C105" s="173" t="s">
        <v>307</v>
      </c>
      <c r="D105" s="173" t="s">
        <v>212</v>
      </c>
      <c r="E105" s="173">
        <v>36</v>
      </c>
      <c r="F105" s="173">
        <v>0</v>
      </c>
      <c r="G105" s="173" t="s">
        <v>213</v>
      </c>
      <c r="H105" s="173" t="s">
        <v>22</v>
      </c>
      <c r="I105" s="173">
        <v>104</v>
      </c>
      <c r="J105" s="174"/>
      <c r="BYJ105" s="175" t="s">
        <v>447</v>
      </c>
      <c r="BYK105" s="173" t="e" cm="1" vm="2">
        <f t="array" ref="BYK105">TRANSPOSE(_xlfn.ANCHORARRAY(CQ$2))</f>
        <v>#VALUE!</v>
      </c>
    </row>
    <row r="106" spans="1:10 2012:2013" s="173" customFormat="1" ht="32.25" thickBot="1" x14ac:dyDescent="0.3">
      <c r="A106" s="173" t="s">
        <v>159</v>
      </c>
      <c r="B106" s="173" t="s">
        <v>68</v>
      </c>
      <c r="C106" s="173" t="s">
        <v>308</v>
      </c>
      <c r="D106" s="173" t="s">
        <v>212</v>
      </c>
      <c r="E106" s="173">
        <v>36</v>
      </c>
      <c r="F106" s="173">
        <v>0</v>
      </c>
      <c r="G106" s="173" t="s">
        <v>213</v>
      </c>
      <c r="H106" s="173" t="s">
        <v>22</v>
      </c>
      <c r="I106" s="173">
        <v>105</v>
      </c>
      <c r="J106" s="174"/>
      <c r="BYJ106" s="175" t="s">
        <v>448</v>
      </c>
      <c r="BYK106" s="173" t="e" cm="1" vm="2">
        <f t="array" ref="BYK106">TRANSPOSE(_xlfn.ANCHORARRAY(CR$2))</f>
        <v>#VALUE!</v>
      </c>
    </row>
    <row r="107" spans="1:10 2012:2013" s="173" customFormat="1" ht="32.25" thickBot="1" x14ac:dyDescent="0.3">
      <c r="A107" s="173" t="s">
        <v>159</v>
      </c>
      <c r="B107" s="173" t="s">
        <v>68</v>
      </c>
      <c r="C107" s="173" t="s">
        <v>308</v>
      </c>
      <c r="D107" s="173" t="s">
        <v>227</v>
      </c>
      <c r="E107" s="173">
        <v>130</v>
      </c>
      <c r="F107" s="173">
        <v>0</v>
      </c>
      <c r="G107" s="173" t="s">
        <v>213</v>
      </c>
      <c r="H107" s="173" t="s">
        <v>22</v>
      </c>
      <c r="I107" s="173">
        <v>106</v>
      </c>
      <c r="J107" s="174"/>
      <c r="BYJ107" s="175" t="s">
        <v>449</v>
      </c>
      <c r="BYK107" s="173" t="e" cm="1" vm="2">
        <f t="array" ref="BYK107">TRANSPOSE(_xlfn.ANCHORARRAY(CS$2))</f>
        <v>#VALUE!</v>
      </c>
    </row>
    <row r="108" spans="1:10 2012:2013" s="173" customFormat="1" ht="32.25" thickBot="1" x14ac:dyDescent="0.3">
      <c r="A108" s="173" t="s">
        <v>159</v>
      </c>
      <c r="B108" s="173" t="s">
        <v>68</v>
      </c>
      <c r="C108" s="173" t="s">
        <v>308</v>
      </c>
      <c r="D108" s="173" t="s">
        <v>241</v>
      </c>
      <c r="E108" s="173">
        <v>130</v>
      </c>
      <c r="F108" s="173">
        <v>37</v>
      </c>
      <c r="G108" s="173" t="s">
        <v>213</v>
      </c>
      <c r="H108" s="173" t="s">
        <v>24</v>
      </c>
      <c r="I108" s="173">
        <v>107</v>
      </c>
      <c r="J108" s="174"/>
      <c r="BYJ108" s="175" t="s">
        <v>450</v>
      </c>
      <c r="BYK108" s="173" t="e" cm="1" vm="2">
        <f t="array" ref="BYK108">TRANSPOSE(_xlfn.ANCHORARRAY(CT$2))</f>
        <v>#VALUE!</v>
      </c>
    </row>
    <row r="109" spans="1:10 2012:2013" s="173" customFormat="1" ht="32.25" thickBot="1" x14ac:dyDescent="0.3">
      <c r="A109" s="173" t="s">
        <v>159</v>
      </c>
      <c r="B109" s="173" t="s">
        <v>68</v>
      </c>
      <c r="C109" s="173" t="s">
        <v>308</v>
      </c>
      <c r="D109" s="173" t="s">
        <v>236</v>
      </c>
      <c r="E109" s="173">
        <v>36</v>
      </c>
      <c r="F109" s="173">
        <v>0</v>
      </c>
      <c r="G109" s="173" t="s">
        <v>213</v>
      </c>
      <c r="H109" s="173" t="s">
        <v>22</v>
      </c>
      <c r="I109" s="173">
        <v>108</v>
      </c>
      <c r="J109" s="174"/>
      <c r="BYJ109" s="175" t="s">
        <v>451</v>
      </c>
      <c r="BYK109" s="173" t="e" cm="1" vm="2">
        <f t="array" ref="BYK109">TRANSPOSE(_xlfn.ANCHORARRAY(CU$2))</f>
        <v>#VALUE!</v>
      </c>
    </row>
    <row r="110" spans="1:10 2012:2013" s="173" customFormat="1" ht="32.25" thickBot="1" x14ac:dyDescent="0.3">
      <c r="A110" s="173" t="s">
        <v>159</v>
      </c>
      <c r="B110" s="173" t="s">
        <v>68</v>
      </c>
      <c r="C110" s="173" t="s">
        <v>308</v>
      </c>
      <c r="D110" s="173" t="s">
        <v>230</v>
      </c>
      <c r="E110" s="173">
        <v>130</v>
      </c>
      <c r="F110" s="173">
        <v>0</v>
      </c>
      <c r="G110" s="173" t="s">
        <v>213</v>
      </c>
      <c r="H110" s="173" t="s">
        <v>22</v>
      </c>
      <c r="I110" s="173">
        <v>109</v>
      </c>
      <c r="J110" s="174"/>
      <c r="BYJ110" s="175" t="s">
        <v>452</v>
      </c>
      <c r="BYK110" s="173" t="e" cm="1" vm="2">
        <f t="array" ref="BYK110">TRANSPOSE(_xlfn.ANCHORARRAY(CV$2))</f>
        <v>#VALUE!</v>
      </c>
    </row>
    <row r="111" spans="1:10 2012:2013" s="173" customFormat="1" ht="32.25" thickBot="1" x14ac:dyDescent="0.3">
      <c r="A111" s="173" t="s">
        <v>159</v>
      </c>
      <c r="B111" s="173" t="s">
        <v>68</v>
      </c>
      <c r="C111" s="173" t="s">
        <v>308</v>
      </c>
      <c r="D111" s="173" t="s">
        <v>248</v>
      </c>
      <c r="E111" s="173">
        <v>36</v>
      </c>
      <c r="F111" s="173">
        <v>0</v>
      </c>
      <c r="G111" s="173" t="s">
        <v>213</v>
      </c>
      <c r="H111" s="173" t="s">
        <v>22</v>
      </c>
      <c r="I111" s="173">
        <v>110</v>
      </c>
      <c r="J111" s="174"/>
      <c r="BYJ111" s="175" t="s">
        <v>453</v>
      </c>
      <c r="BYK111" s="173" t="e" cm="1" vm="2">
        <f t="array" ref="BYK111">TRANSPOSE(_xlfn.ANCHORARRAY(CW$2))</f>
        <v>#VALUE!</v>
      </c>
    </row>
    <row r="112" spans="1:10 2012:2013" s="173" customFormat="1" ht="32.25" thickBot="1" x14ac:dyDescent="0.3">
      <c r="A112" s="173" t="s">
        <v>159</v>
      </c>
      <c r="B112" s="173" t="s">
        <v>68</v>
      </c>
      <c r="C112" s="173" t="s">
        <v>308</v>
      </c>
      <c r="D112" s="173" t="s">
        <v>233</v>
      </c>
      <c r="E112" s="173">
        <v>99</v>
      </c>
      <c r="F112" s="173">
        <v>0</v>
      </c>
      <c r="G112" s="173" t="s">
        <v>213</v>
      </c>
      <c r="H112" s="173" t="s">
        <v>22</v>
      </c>
      <c r="I112" s="173">
        <v>111</v>
      </c>
      <c r="J112" s="174"/>
      <c r="BYJ112" s="175" t="s">
        <v>454</v>
      </c>
      <c r="BYK112" s="173" t="e" cm="1" vm="2">
        <f t="array" ref="BYK112">TRANSPOSE(_xlfn.ANCHORARRAY(CX$2))</f>
        <v>#VALUE!</v>
      </c>
    </row>
    <row r="113" spans="1:10 2012:2013" s="173" customFormat="1" ht="32.25" thickBot="1" x14ac:dyDescent="0.3">
      <c r="A113" s="173" t="s">
        <v>159</v>
      </c>
      <c r="B113" s="173" t="s">
        <v>68</v>
      </c>
      <c r="C113" s="173" t="s">
        <v>308</v>
      </c>
      <c r="D113" s="173" t="s">
        <v>2490</v>
      </c>
      <c r="E113" s="173">
        <v>99</v>
      </c>
      <c r="F113" s="173">
        <v>0</v>
      </c>
      <c r="G113" s="173" t="s">
        <v>224</v>
      </c>
      <c r="H113" s="173" t="s">
        <v>22</v>
      </c>
      <c r="I113" s="173">
        <v>112</v>
      </c>
      <c r="J113" s="174"/>
      <c r="BYJ113" s="175" t="s">
        <v>455</v>
      </c>
      <c r="BYK113" s="173" t="e" cm="1" vm="2">
        <f t="array" ref="BYK113">TRANSPOSE(_xlfn.ANCHORARRAY(CY$2))</f>
        <v>#VALUE!</v>
      </c>
    </row>
    <row r="114" spans="1:10 2012:2013" s="173" customFormat="1" ht="32.25" thickBot="1" x14ac:dyDescent="0.3">
      <c r="A114" s="173" t="s">
        <v>159</v>
      </c>
      <c r="B114" s="173" t="s">
        <v>68</v>
      </c>
      <c r="C114" s="173" t="s">
        <v>308</v>
      </c>
      <c r="D114" s="173" t="s">
        <v>275</v>
      </c>
      <c r="E114" s="173">
        <v>27</v>
      </c>
      <c r="F114" s="173">
        <v>0</v>
      </c>
      <c r="G114" s="173" t="s">
        <v>224</v>
      </c>
      <c r="H114" s="173" t="s">
        <v>22</v>
      </c>
      <c r="I114" s="173">
        <v>113</v>
      </c>
      <c r="J114" s="174"/>
      <c r="BYJ114" s="175" t="s">
        <v>456</v>
      </c>
      <c r="BYK114" s="173" t="e" cm="1" vm="2">
        <f t="array" ref="BYK114">TRANSPOSE(_xlfn.ANCHORARRAY(CZ$2))</f>
        <v>#VALUE!</v>
      </c>
    </row>
    <row r="115" spans="1:10 2012:2013" s="173" customFormat="1" ht="32.25" thickBot="1" x14ac:dyDescent="0.3">
      <c r="A115" s="173" t="s">
        <v>159</v>
      </c>
      <c r="B115" s="173" t="s">
        <v>68</v>
      </c>
      <c r="C115" s="173" t="s">
        <v>308</v>
      </c>
      <c r="D115" s="173" t="s">
        <v>2478</v>
      </c>
      <c r="E115" s="173">
        <v>221</v>
      </c>
      <c r="F115" s="173">
        <v>64</v>
      </c>
      <c r="G115" s="173" t="s">
        <v>224</v>
      </c>
      <c r="H115" s="173" t="s">
        <v>24</v>
      </c>
      <c r="I115" s="173">
        <v>114</v>
      </c>
      <c r="J115" s="174"/>
      <c r="BYJ115" s="175" t="s">
        <v>457</v>
      </c>
      <c r="BYK115" s="173" t="e" cm="1" vm="2">
        <f t="array" ref="BYK115">TRANSPOSE(_xlfn.ANCHORARRAY(DA$2))</f>
        <v>#VALUE!</v>
      </c>
    </row>
    <row r="116" spans="1:10 2012:2013" s="173" customFormat="1" ht="32.25" thickBot="1" x14ac:dyDescent="0.3">
      <c r="A116" s="173" t="s">
        <v>159</v>
      </c>
      <c r="B116" s="173" t="s">
        <v>68</v>
      </c>
      <c r="C116" s="173" t="s">
        <v>308</v>
      </c>
      <c r="D116" s="173" t="s">
        <v>226</v>
      </c>
      <c r="E116" s="173">
        <v>36</v>
      </c>
      <c r="F116" s="173">
        <v>0</v>
      </c>
      <c r="G116" s="173" t="s">
        <v>224</v>
      </c>
      <c r="H116" s="173" t="s">
        <v>22</v>
      </c>
      <c r="I116" s="173">
        <v>115</v>
      </c>
      <c r="J116" s="174"/>
      <c r="BYJ116" s="175" t="s">
        <v>458</v>
      </c>
      <c r="BYK116" s="173" t="e" cm="1" vm="2">
        <f t="array" ref="BYK116">TRANSPOSE(_xlfn.ANCHORARRAY(DB$2))</f>
        <v>#VALUE!</v>
      </c>
    </row>
    <row r="117" spans="1:10 2012:2013" s="173" customFormat="1" ht="32.25" thickBot="1" x14ac:dyDescent="0.3">
      <c r="A117" s="173" t="s">
        <v>159</v>
      </c>
      <c r="B117" s="173" t="s">
        <v>68</v>
      </c>
      <c r="C117" s="173" t="s">
        <v>308</v>
      </c>
      <c r="D117" s="173" t="s">
        <v>288</v>
      </c>
      <c r="E117" s="173">
        <v>160</v>
      </c>
      <c r="F117" s="173">
        <v>46</v>
      </c>
      <c r="G117" s="173" t="s">
        <v>224</v>
      </c>
      <c r="H117" s="173" t="s">
        <v>22</v>
      </c>
      <c r="I117" s="173">
        <v>116</v>
      </c>
      <c r="J117" s="174"/>
      <c r="BYJ117" s="175" t="s">
        <v>459</v>
      </c>
      <c r="BYK117" s="173" t="e" cm="1" vm="2">
        <f t="array" ref="BYK117">TRANSPOSE(_xlfn.ANCHORARRAY(DC$2))</f>
        <v>#VALUE!</v>
      </c>
    </row>
    <row r="118" spans="1:10 2012:2013" s="173" customFormat="1" ht="32.25" thickBot="1" x14ac:dyDescent="0.3">
      <c r="A118" s="173" t="s">
        <v>159</v>
      </c>
      <c r="B118" s="173" t="s">
        <v>68</v>
      </c>
      <c r="C118" s="173" t="s">
        <v>308</v>
      </c>
      <c r="D118" s="173" t="s">
        <v>270</v>
      </c>
      <c r="E118" s="173">
        <v>999</v>
      </c>
      <c r="F118" s="173">
        <v>46</v>
      </c>
      <c r="G118" s="173" t="s">
        <v>224</v>
      </c>
      <c r="H118" s="173" t="s">
        <v>24</v>
      </c>
      <c r="I118" s="173">
        <v>117</v>
      </c>
      <c r="J118" s="174"/>
      <c r="BYJ118" s="175" t="s">
        <v>460</v>
      </c>
      <c r="BYK118" s="173" t="e" cm="1" vm="2">
        <f t="array" ref="BYK118">TRANSPOSE(_xlfn.ANCHORARRAY(DD$2))</f>
        <v>#VALUE!</v>
      </c>
    </row>
    <row r="119" spans="1:10 2012:2013" s="173" customFormat="1" ht="32.25" thickBot="1" x14ac:dyDescent="0.3">
      <c r="A119" s="173" t="s">
        <v>159</v>
      </c>
      <c r="B119" s="173" t="s">
        <v>68</v>
      </c>
      <c r="C119" s="173" t="s">
        <v>308</v>
      </c>
      <c r="D119" s="173" t="s">
        <v>2476</v>
      </c>
      <c r="E119" s="173">
        <v>99</v>
      </c>
      <c r="F119" s="173">
        <v>0</v>
      </c>
      <c r="G119" s="173" t="s">
        <v>224</v>
      </c>
      <c r="H119" s="173" t="s">
        <v>22</v>
      </c>
      <c r="I119" s="173">
        <v>118</v>
      </c>
      <c r="J119" s="174"/>
      <c r="BYJ119" s="175" t="s">
        <v>461</v>
      </c>
      <c r="BYK119" s="173" t="e" cm="1" vm="2">
        <f t="array" ref="BYK119">TRANSPOSE(_xlfn.ANCHORARRAY(DE$2))</f>
        <v>#VALUE!</v>
      </c>
    </row>
    <row r="120" spans="1:10 2012:2013" s="173" customFormat="1" ht="32.25" thickBot="1" x14ac:dyDescent="0.3">
      <c r="A120" s="173" t="s">
        <v>159</v>
      </c>
      <c r="B120" s="173" t="s">
        <v>68</v>
      </c>
      <c r="C120" s="173" t="s">
        <v>308</v>
      </c>
      <c r="D120" s="173" t="s">
        <v>242</v>
      </c>
      <c r="E120" s="173">
        <v>45</v>
      </c>
      <c r="F120" s="173">
        <v>0</v>
      </c>
      <c r="G120" s="173" t="s">
        <v>224</v>
      </c>
      <c r="H120" s="173" t="s">
        <v>22</v>
      </c>
      <c r="I120" s="173">
        <v>119</v>
      </c>
      <c r="J120" s="174"/>
      <c r="BYJ120" s="175" t="s">
        <v>462</v>
      </c>
      <c r="BYK120" s="173" t="e" cm="1" vm="2">
        <f t="array" ref="BYK120">TRANSPOSE(_xlfn.ANCHORARRAY(DF$2))</f>
        <v>#VALUE!</v>
      </c>
    </row>
    <row r="121" spans="1:10 2012:2013" s="173" customFormat="1" ht="32.25" thickBot="1" x14ac:dyDescent="0.3">
      <c r="A121" s="173" t="s">
        <v>159</v>
      </c>
      <c r="B121" s="173" t="s">
        <v>68</v>
      </c>
      <c r="C121" s="173" t="s">
        <v>308</v>
      </c>
      <c r="D121" s="173" t="s">
        <v>246</v>
      </c>
      <c r="E121" s="173">
        <v>45</v>
      </c>
      <c r="F121" s="173">
        <v>0</v>
      </c>
      <c r="G121" s="173" t="s">
        <v>224</v>
      </c>
      <c r="H121" s="173" t="s">
        <v>22</v>
      </c>
      <c r="I121" s="173">
        <v>120</v>
      </c>
      <c r="J121" s="174"/>
      <c r="BYJ121" s="175" t="s">
        <v>463</v>
      </c>
      <c r="BYK121" s="173" t="e" cm="1" vm="2">
        <f t="array" ref="BYK121">TRANSPOSE(_xlfn.ANCHORARRAY(DG$2))</f>
        <v>#VALUE!</v>
      </c>
    </row>
    <row r="122" spans="1:10 2012:2013" s="173" customFormat="1" ht="32.25" thickBot="1" x14ac:dyDescent="0.3">
      <c r="A122" s="173" t="s">
        <v>159</v>
      </c>
      <c r="B122" s="173" t="s">
        <v>68</v>
      </c>
      <c r="C122" s="173" t="s">
        <v>308</v>
      </c>
      <c r="D122" s="173" t="s">
        <v>247</v>
      </c>
      <c r="E122" s="173">
        <v>36</v>
      </c>
      <c r="F122" s="173">
        <v>0</v>
      </c>
      <c r="G122" s="173" t="s">
        <v>224</v>
      </c>
      <c r="H122" s="173" t="s">
        <v>22</v>
      </c>
      <c r="I122" s="173">
        <v>121</v>
      </c>
      <c r="J122" s="174"/>
      <c r="BYJ122" s="175" t="s">
        <v>464</v>
      </c>
      <c r="BYK122" s="173" t="e" cm="1" vm="2">
        <f t="array" ref="BYK122">TRANSPOSE(_xlfn.ANCHORARRAY(DH$2))</f>
        <v>#VALUE!</v>
      </c>
    </row>
    <row r="123" spans="1:10 2012:2013" s="173" customFormat="1" ht="32.25" thickBot="1" x14ac:dyDescent="0.3">
      <c r="A123" s="173" t="s">
        <v>159</v>
      </c>
      <c r="B123" s="173" t="s">
        <v>68</v>
      </c>
      <c r="C123" s="173" t="s">
        <v>308</v>
      </c>
      <c r="D123" s="173" t="s">
        <v>2482</v>
      </c>
      <c r="E123" s="173">
        <v>27</v>
      </c>
      <c r="F123" s="173">
        <v>0</v>
      </c>
      <c r="G123" s="173" t="s">
        <v>224</v>
      </c>
      <c r="H123" s="173" t="s">
        <v>22</v>
      </c>
      <c r="I123" s="173">
        <v>122</v>
      </c>
      <c r="J123" s="174"/>
      <c r="BYJ123" s="175" t="s">
        <v>465</v>
      </c>
      <c r="BYK123" s="173" t="e" cm="1" vm="2">
        <f t="array" ref="BYK123">TRANSPOSE(_xlfn.ANCHORARRAY(DI$2))</f>
        <v>#VALUE!</v>
      </c>
    </row>
    <row r="124" spans="1:10 2012:2013" s="173" customFormat="1" ht="32.25" thickBot="1" x14ac:dyDescent="0.3">
      <c r="A124" s="173" t="s">
        <v>159</v>
      </c>
      <c r="B124" s="173" t="s">
        <v>68</v>
      </c>
      <c r="C124" s="173" t="s">
        <v>308</v>
      </c>
      <c r="D124" s="173" t="s">
        <v>2483</v>
      </c>
      <c r="E124" s="173">
        <v>27</v>
      </c>
      <c r="F124" s="173">
        <v>0</v>
      </c>
      <c r="G124" s="173" t="s">
        <v>224</v>
      </c>
      <c r="H124" s="173" t="s">
        <v>22</v>
      </c>
      <c r="I124" s="173">
        <v>123</v>
      </c>
      <c r="J124" s="174"/>
      <c r="BYJ124" s="175" t="s">
        <v>466</v>
      </c>
      <c r="BYK124" s="173" t="e" cm="1" vm="2">
        <f t="array" ref="BYK124">TRANSPOSE(_xlfn.ANCHORARRAY(DJ$2))</f>
        <v>#VALUE!</v>
      </c>
    </row>
    <row r="125" spans="1:10 2012:2013" s="173" customFormat="1" ht="32.25" thickBot="1" x14ac:dyDescent="0.3">
      <c r="A125" s="173" t="s">
        <v>159</v>
      </c>
      <c r="B125" s="173" t="s">
        <v>68</v>
      </c>
      <c r="C125" s="173" t="s">
        <v>308</v>
      </c>
      <c r="D125" s="173" t="s">
        <v>272</v>
      </c>
      <c r="E125" s="173">
        <v>130</v>
      </c>
      <c r="F125" s="173">
        <v>37</v>
      </c>
      <c r="G125" s="173" t="s">
        <v>224</v>
      </c>
      <c r="H125" s="173" t="s">
        <v>24</v>
      </c>
      <c r="I125" s="173">
        <v>124</v>
      </c>
      <c r="J125" s="174"/>
      <c r="BYJ125" s="175" t="s">
        <v>467</v>
      </c>
      <c r="BYK125" s="173" t="e" cm="1" vm="2">
        <f t="array" ref="BYK125">TRANSPOSE(_xlfn.ANCHORARRAY(DK$2))</f>
        <v>#VALUE!</v>
      </c>
    </row>
    <row r="126" spans="1:10 2012:2013" s="173" customFormat="1" ht="32.25" thickBot="1" x14ac:dyDescent="0.3">
      <c r="A126" s="173" t="s">
        <v>159</v>
      </c>
      <c r="B126" s="173" t="s">
        <v>68</v>
      </c>
      <c r="C126" s="173" t="s">
        <v>308</v>
      </c>
      <c r="D126" s="173" t="s">
        <v>229</v>
      </c>
      <c r="E126" s="173">
        <v>99</v>
      </c>
      <c r="F126" s="173">
        <v>0</v>
      </c>
      <c r="G126" s="173" t="s">
        <v>224</v>
      </c>
      <c r="H126" s="173" t="s">
        <v>22</v>
      </c>
      <c r="I126" s="173">
        <v>125</v>
      </c>
      <c r="J126" s="174"/>
      <c r="BYJ126" s="175" t="s">
        <v>468</v>
      </c>
      <c r="BYK126" s="173" t="e" cm="1" vm="2">
        <f t="array" ref="BYK126">TRANSPOSE(_xlfn.ANCHORARRAY(DL$2))</f>
        <v>#VALUE!</v>
      </c>
    </row>
    <row r="127" spans="1:10 2012:2013" s="173" customFormat="1" ht="32.25" thickBot="1" x14ac:dyDescent="0.3">
      <c r="A127" s="173" t="s">
        <v>159</v>
      </c>
      <c r="B127" s="173" t="s">
        <v>68</v>
      </c>
      <c r="C127" s="173" t="s">
        <v>308</v>
      </c>
      <c r="D127" s="173" t="s">
        <v>250</v>
      </c>
      <c r="E127" s="173">
        <v>160</v>
      </c>
      <c r="F127" s="173">
        <v>46</v>
      </c>
      <c r="G127" s="173" t="s">
        <v>224</v>
      </c>
      <c r="H127" s="173" t="s">
        <v>24</v>
      </c>
      <c r="I127" s="173">
        <v>126</v>
      </c>
      <c r="J127" s="174"/>
      <c r="BYJ127" s="175" t="s">
        <v>469</v>
      </c>
      <c r="BYK127" s="173" t="e" cm="1" vm="2">
        <f t="array" ref="BYK127">TRANSPOSE(_xlfn.ANCHORARRAY(DM$2))</f>
        <v>#VALUE!</v>
      </c>
    </row>
    <row r="128" spans="1:10 2012:2013" s="173" customFormat="1" ht="32.25" thickBot="1" x14ac:dyDescent="0.3">
      <c r="A128" s="173" t="s">
        <v>159</v>
      </c>
      <c r="B128" s="173" t="s">
        <v>68</v>
      </c>
      <c r="C128" s="173" t="s">
        <v>308</v>
      </c>
      <c r="D128" s="173" t="s">
        <v>285</v>
      </c>
      <c r="E128" s="173">
        <v>99</v>
      </c>
      <c r="F128" s="173">
        <v>28</v>
      </c>
      <c r="G128" s="173" t="s">
        <v>224</v>
      </c>
      <c r="H128" s="173" t="s">
        <v>22</v>
      </c>
      <c r="I128" s="173">
        <v>127</v>
      </c>
      <c r="J128" s="174"/>
      <c r="BYJ128" s="175" t="s">
        <v>470</v>
      </c>
      <c r="BYK128" s="173" t="e" cm="1" vm="2">
        <f t="array" ref="BYK128">TRANSPOSE(_xlfn.ANCHORARRAY(DN$2))</f>
        <v>#VALUE!</v>
      </c>
    </row>
    <row r="129" spans="1:10 2012:2013" s="173" customFormat="1" ht="32.25" thickBot="1" x14ac:dyDescent="0.3">
      <c r="A129" s="173" t="s">
        <v>159</v>
      </c>
      <c r="B129" s="173" t="s">
        <v>68</v>
      </c>
      <c r="C129" s="173" t="s">
        <v>308</v>
      </c>
      <c r="D129" s="173" t="s">
        <v>231</v>
      </c>
      <c r="E129" s="173">
        <v>27</v>
      </c>
      <c r="F129" s="173">
        <v>0</v>
      </c>
      <c r="G129" s="173" t="s">
        <v>224</v>
      </c>
      <c r="H129" s="173" t="s">
        <v>22</v>
      </c>
      <c r="I129" s="173">
        <v>128</v>
      </c>
      <c r="J129" s="174"/>
      <c r="BYJ129" s="175" t="s">
        <v>471</v>
      </c>
      <c r="BYK129" s="173" t="e" cm="1" vm="2">
        <f t="array" ref="BYK129">TRANSPOSE(_xlfn.ANCHORARRAY(DO$2))</f>
        <v>#VALUE!</v>
      </c>
    </row>
    <row r="130" spans="1:10 2012:2013" s="173" customFormat="1" ht="32.25" thickBot="1" x14ac:dyDescent="0.3">
      <c r="A130" s="173" t="s">
        <v>159</v>
      </c>
      <c r="B130" s="173" t="s">
        <v>68</v>
      </c>
      <c r="C130" s="173" t="s">
        <v>308</v>
      </c>
      <c r="D130" s="173" t="s">
        <v>291</v>
      </c>
      <c r="E130" s="173">
        <v>36</v>
      </c>
      <c r="F130" s="173">
        <v>0</v>
      </c>
      <c r="G130" s="173" t="s">
        <v>224</v>
      </c>
      <c r="H130" s="173" t="s">
        <v>22</v>
      </c>
      <c r="I130" s="173">
        <v>129</v>
      </c>
      <c r="J130" s="174"/>
      <c r="BYJ130" s="175" t="s">
        <v>472</v>
      </c>
      <c r="BYK130" s="173" t="e" cm="1" vm="2">
        <f t="array" ref="BYK130">TRANSPOSE(_xlfn.ANCHORARRAY(DP$2))</f>
        <v>#VALUE!</v>
      </c>
    </row>
    <row r="131" spans="1:10 2012:2013" s="173" customFormat="1" ht="32.25" thickBot="1" x14ac:dyDescent="0.3">
      <c r="A131" s="173" t="s">
        <v>159</v>
      </c>
      <c r="B131" s="173" t="s">
        <v>68</v>
      </c>
      <c r="C131" s="173" t="s">
        <v>308</v>
      </c>
      <c r="D131" s="173" t="s">
        <v>232</v>
      </c>
      <c r="E131" s="173">
        <v>99</v>
      </c>
      <c r="F131" s="173">
        <v>28</v>
      </c>
      <c r="G131" s="173" t="s">
        <v>224</v>
      </c>
      <c r="H131" s="173" t="s">
        <v>22</v>
      </c>
      <c r="I131" s="173">
        <v>130</v>
      </c>
      <c r="J131" s="174"/>
      <c r="BYJ131" s="175" t="s">
        <v>473</v>
      </c>
      <c r="BYK131" s="173" t="e" cm="1" vm="2">
        <f t="array" ref="BYK131">TRANSPOSE(_xlfn.ANCHORARRAY(DQ$2))</f>
        <v>#VALUE!</v>
      </c>
    </row>
    <row r="132" spans="1:10 2012:2013" s="173" customFormat="1" ht="32.25" thickBot="1" x14ac:dyDescent="0.3">
      <c r="A132" s="173" t="s">
        <v>159</v>
      </c>
      <c r="B132" s="173" t="s">
        <v>68</v>
      </c>
      <c r="C132" s="173" t="s">
        <v>308</v>
      </c>
      <c r="D132" s="173" t="s">
        <v>244</v>
      </c>
      <c r="E132" s="173">
        <v>27</v>
      </c>
      <c r="F132" s="173">
        <v>0</v>
      </c>
      <c r="G132" s="173" t="s">
        <v>224</v>
      </c>
      <c r="H132" s="173" t="s">
        <v>22</v>
      </c>
      <c r="I132" s="173">
        <v>131</v>
      </c>
      <c r="J132" s="174"/>
      <c r="BYJ132" s="175" t="s">
        <v>474</v>
      </c>
      <c r="BYK132" s="173" t="e" cm="1" vm="2">
        <f t="array" ref="BYK132">TRANSPOSE(_xlfn.ANCHORARRAY(DR$2))</f>
        <v>#VALUE!</v>
      </c>
    </row>
    <row r="133" spans="1:10 2012:2013" s="173" customFormat="1" ht="32.25" thickBot="1" x14ac:dyDescent="0.3">
      <c r="A133" s="173" t="s">
        <v>159</v>
      </c>
      <c r="B133" s="173" t="s">
        <v>68</v>
      </c>
      <c r="C133" s="173" t="s">
        <v>308</v>
      </c>
      <c r="D133" s="173" t="s">
        <v>289</v>
      </c>
      <c r="E133" s="173">
        <v>99</v>
      </c>
      <c r="F133" s="173">
        <v>0</v>
      </c>
      <c r="G133" s="173" t="s">
        <v>224</v>
      </c>
      <c r="H133" s="173" t="s">
        <v>22</v>
      </c>
      <c r="I133" s="173">
        <v>132</v>
      </c>
      <c r="J133" s="174"/>
      <c r="BYJ133" s="175" t="s">
        <v>475</v>
      </c>
      <c r="BYK133" s="173" t="e" cm="1" vm="2">
        <f t="array" ref="BYK133">TRANSPOSE(_xlfn.ANCHORARRAY(DS$2))</f>
        <v>#VALUE!</v>
      </c>
    </row>
    <row r="134" spans="1:10 2012:2013" s="173" customFormat="1" ht="32.25" thickBot="1" x14ac:dyDescent="0.3">
      <c r="A134" s="173" t="s">
        <v>159</v>
      </c>
      <c r="B134" s="173" t="s">
        <v>68</v>
      </c>
      <c r="C134" s="173" t="s">
        <v>308</v>
      </c>
      <c r="D134" s="173" t="s">
        <v>222</v>
      </c>
      <c r="E134" s="173">
        <v>299</v>
      </c>
      <c r="F134" s="173">
        <v>0</v>
      </c>
      <c r="G134" s="173" t="s">
        <v>224</v>
      </c>
      <c r="H134" s="173" t="s">
        <v>22</v>
      </c>
      <c r="I134" s="173">
        <v>133</v>
      </c>
      <c r="J134" s="174"/>
      <c r="BYJ134" s="175" t="s">
        <v>476</v>
      </c>
      <c r="BYK134" s="173" t="e" cm="1" vm="2">
        <f t="array" ref="BYK134">TRANSPOSE(_xlfn.ANCHORARRAY(DT$2))</f>
        <v>#VALUE!</v>
      </c>
    </row>
    <row r="135" spans="1:10 2012:2013" s="173" customFormat="1" ht="32.25" thickBot="1" x14ac:dyDescent="0.3">
      <c r="A135" s="173" t="s">
        <v>159</v>
      </c>
      <c r="B135" s="173" t="s">
        <v>68</v>
      </c>
      <c r="C135" s="173" t="s">
        <v>308</v>
      </c>
      <c r="D135" s="173" t="s">
        <v>2487</v>
      </c>
      <c r="E135" s="173">
        <v>36</v>
      </c>
      <c r="F135" s="173">
        <v>0</v>
      </c>
      <c r="G135" s="173" t="s">
        <v>224</v>
      </c>
      <c r="H135" s="173" t="s">
        <v>22</v>
      </c>
      <c r="I135" s="173">
        <v>134</v>
      </c>
      <c r="J135" s="174"/>
      <c r="BYJ135" s="175" t="s">
        <v>477</v>
      </c>
      <c r="BYK135" s="173" t="e" cm="1" vm="2">
        <f t="array" ref="BYK135">TRANSPOSE(_xlfn.ANCHORARRAY(DU$2))</f>
        <v>#VALUE!</v>
      </c>
    </row>
    <row r="136" spans="1:10 2012:2013" s="173" customFormat="1" ht="32.25" thickBot="1" x14ac:dyDescent="0.3">
      <c r="A136" s="173" t="s">
        <v>159</v>
      </c>
      <c r="B136" s="173" t="s">
        <v>68</v>
      </c>
      <c r="C136" s="173" t="s">
        <v>308</v>
      </c>
      <c r="D136" s="173" t="s">
        <v>235</v>
      </c>
      <c r="E136" s="173">
        <v>27</v>
      </c>
      <c r="F136" s="173">
        <v>0</v>
      </c>
      <c r="G136" s="173" t="s">
        <v>224</v>
      </c>
      <c r="H136" s="173" t="s">
        <v>22</v>
      </c>
      <c r="I136" s="173">
        <v>135</v>
      </c>
      <c r="J136" s="174"/>
      <c r="BYJ136" s="175" t="s">
        <v>478</v>
      </c>
      <c r="BYK136" s="173" t="e" cm="1" vm="2">
        <f t="array" ref="BYK136">TRANSPOSE(_xlfn.ANCHORARRAY(DV$2))</f>
        <v>#VALUE!</v>
      </c>
    </row>
    <row r="137" spans="1:10 2012:2013" s="173" customFormat="1" ht="32.25" thickBot="1" x14ac:dyDescent="0.3">
      <c r="A137" s="173" t="s">
        <v>159</v>
      </c>
      <c r="B137" s="173" t="s">
        <v>68</v>
      </c>
      <c r="C137" s="173" t="s">
        <v>308</v>
      </c>
      <c r="D137" s="173" t="s">
        <v>2488</v>
      </c>
      <c r="E137" s="173">
        <v>99</v>
      </c>
      <c r="F137" s="173">
        <v>0</v>
      </c>
      <c r="G137" s="173" t="s">
        <v>224</v>
      </c>
      <c r="H137" s="173" t="s">
        <v>22</v>
      </c>
      <c r="I137" s="173">
        <v>136</v>
      </c>
      <c r="J137" s="174"/>
      <c r="BYJ137" s="175" t="s">
        <v>479</v>
      </c>
      <c r="BYK137" s="173" t="e" cm="1" vm="2">
        <f t="array" ref="BYK137">TRANSPOSE(_xlfn.ANCHORARRAY(DW$2))</f>
        <v>#VALUE!</v>
      </c>
    </row>
    <row r="138" spans="1:10 2012:2013" s="173" customFormat="1" ht="32.25" thickBot="1" x14ac:dyDescent="0.3">
      <c r="A138" s="173" t="s">
        <v>159</v>
      </c>
      <c r="B138" s="173" t="s">
        <v>69</v>
      </c>
      <c r="C138" s="173" t="s">
        <v>309</v>
      </c>
      <c r="D138" s="173" t="s">
        <v>242</v>
      </c>
      <c r="E138" s="173">
        <v>45</v>
      </c>
      <c r="F138" s="173">
        <v>0</v>
      </c>
      <c r="G138" s="173" t="s">
        <v>213</v>
      </c>
      <c r="H138" s="173" t="s">
        <v>22</v>
      </c>
      <c r="I138" s="173">
        <v>137</v>
      </c>
      <c r="J138" s="174"/>
      <c r="BYJ138" s="175" t="s">
        <v>480</v>
      </c>
      <c r="BYK138" s="173" t="e" cm="1" vm="2">
        <f t="array" ref="BYK138">TRANSPOSE(_xlfn.ANCHORARRAY(DX$2))</f>
        <v>#VALUE!</v>
      </c>
    </row>
    <row r="139" spans="1:10 2012:2013" s="173" customFormat="1" ht="32.25" thickBot="1" x14ac:dyDescent="0.3">
      <c r="A139" s="173" t="s">
        <v>159</v>
      </c>
      <c r="B139" s="173" t="s">
        <v>69</v>
      </c>
      <c r="C139" s="173" t="s">
        <v>309</v>
      </c>
      <c r="D139" s="173" t="s">
        <v>246</v>
      </c>
      <c r="E139" s="173">
        <v>45</v>
      </c>
      <c r="F139" s="173">
        <v>0</v>
      </c>
      <c r="G139" s="173" t="s">
        <v>213</v>
      </c>
      <c r="H139" s="173" t="s">
        <v>22</v>
      </c>
      <c r="I139" s="173">
        <v>138</v>
      </c>
      <c r="J139" s="174"/>
      <c r="BYJ139" s="175" t="s">
        <v>481</v>
      </c>
      <c r="BYK139" s="173" t="e" cm="1" vm="2">
        <f t="array" ref="BYK139">TRANSPOSE(_xlfn.ANCHORARRAY(DY$2))</f>
        <v>#VALUE!</v>
      </c>
    </row>
    <row r="140" spans="1:10 2012:2013" s="173" customFormat="1" ht="32.25" thickBot="1" x14ac:dyDescent="0.3">
      <c r="A140" s="173" t="s">
        <v>159</v>
      </c>
      <c r="B140" s="173" t="s">
        <v>69</v>
      </c>
      <c r="C140" s="173" t="s">
        <v>309</v>
      </c>
      <c r="D140" s="173" t="s">
        <v>249</v>
      </c>
      <c r="E140" s="173">
        <v>45</v>
      </c>
      <c r="F140" s="173">
        <v>0</v>
      </c>
      <c r="G140" s="173" t="s">
        <v>213</v>
      </c>
      <c r="H140" s="173" t="s">
        <v>22</v>
      </c>
      <c r="I140" s="173">
        <v>139</v>
      </c>
      <c r="J140" s="174"/>
      <c r="BYJ140" s="175" t="s">
        <v>482</v>
      </c>
      <c r="BYK140" s="173" t="e" cm="1" vm="2">
        <f t="array" ref="BYK140">TRANSPOSE(_xlfn.ANCHORARRAY(DZ$2))</f>
        <v>#VALUE!</v>
      </c>
    </row>
    <row r="141" spans="1:10 2012:2013" s="173" customFormat="1" ht="32.25" thickBot="1" x14ac:dyDescent="0.3">
      <c r="A141" s="173" t="s">
        <v>159</v>
      </c>
      <c r="B141" s="173" t="s">
        <v>69</v>
      </c>
      <c r="C141" s="173" t="s">
        <v>309</v>
      </c>
      <c r="D141" s="173" t="s">
        <v>250</v>
      </c>
      <c r="E141" s="173">
        <v>160</v>
      </c>
      <c r="F141" s="173">
        <v>46</v>
      </c>
      <c r="G141" s="173" t="s">
        <v>213</v>
      </c>
      <c r="H141" s="173" t="s">
        <v>24</v>
      </c>
      <c r="I141" s="173">
        <v>140</v>
      </c>
      <c r="J141" s="174"/>
      <c r="BYJ141" s="175" t="s">
        <v>483</v>
      </c>
      <c r="BYK141" s="173" t="e" cm="1" vm="2">
        <f t="array" ref="BYK141">TRANSPOSE(_xlfn.ANCHORARRAY(EA$2))</f>
        <v>#VALUE!</v>
      </c>
    </row>
    <row r="142" spans="1:10 2012:2013" s="173" customFormat="1" ht="32.25" thickBot="1" x14ac:dyDescent="0.3">
      <c r="A142" s="173" t="s">
        <v>159</v>
      </c>
      <c r="B142" s="173" t="s">
        <v>69</v>
      </c>
      <c r="C142" s="173" t="s">
        <v>309</v>
      </c>
      <c r="D142" s="173" t="s">
        <v>226</v>
      </c>
      <c r="E142" s="173">
        <v>36</v>
      </c>
      <c r="F142" s="173">
        <v>0</v>
      </c>
      <c r="G142" s="173" t="s">
        <v>224</v>
      </c>
      <c r="H142" s="173" t="s">
        <v>22</v>
      </c>
      <c r="I142" s="173">
        <v>141</v>
      </c>
      <c r="J142" s="174"/>
      <c r="BYJ142" s="175" t="s">
        <v>484</v>
      </c>
      <c r="BYK142" s="173" t="e" cm="1" vm="2">
        <f t="array" ref="BYK142">TRANSPOSE(_xlfn.ANCHORARRAY(EB$2))</f>
        <v>#VALUE!</v>
      </c>
    </row>
    <row r="143" spans="1:10 2012:2013" s="173" customFormat="1" ht="32.25" thickBot="1" x14ac:dyDescent="0.3">
      <c r="A143" s="173" t="s">
        <v>159</v>
      </c>
      <c r="B143" s="173" t="s">
        <v>69</v>
      </c>
      <c r="C143" s="173" t="s">
        <v>309</v>
      </c>
      <c r="D143" s="173" t="s">
        <v>2479</v>
      </c>
      <c r="E143" s="173">
        <v>130</v>
      </c>
      <c r="F143" s="173">
        <v>0</v>
      </c>
      <c r="G143" s="173" t="s">
        <v>224</v>
      </c>
      <c r="H143" s="173" t="s">
        <v>22</v>
      </c>
      <c r="I143" s="173">
        <v>142</v>
      </c>
      <c r="J143" s="174"/>
      <c r="BYJ143" s="175" t="s">
        <v>485</v>
      </c>
      <c r="BYK143" s="173" t="e" cm="1" vm="2">
        <f t="array" ref="BYK143">TRANSPOSE(_xlfn.ANCHORARRAY(EC$2))</f>
        <v>#VALUE!</v>
      </c>
    </row>
    <row r="144" spans="1:10 2012:2013" s="173" customFormat="1" ht="32.25" thickBot="1" x14ac:dyDescent="0.3">
      <c r="A144" s="173" t="s">
        <v>159</v>
      </c>
      <c r="B144" s="173" t="s">
        <v>69</v>
      </c>
      <c r="C144" s="173" t="s">
        <v>309</v>
      </c>
      <c r="D144" s="173" t="s">
        <v>2480</v>
      </c>
      <c r="E144" s="173">
        <v>130</v>
      </c>
      <c r="F144" s="173">
        <v>37</v>
      </c>
      <c r="G144" s="173" t="s">
        <v>224</v>
      </c>
      <c r="H144" s="173" t="s">
        <v>24</v>
      </c>
      <c r="I144" s="173">
        <v>143</v>
      </c>
      <c r="J144" s="174"/>
      <c r="BYJ144" s="175" t="s">
        <v>486</v>
      </c>
      <c r="BYK144" s="173" t="e" cm="1" vm="2">
        <f t="array" ref="BYK144">TRANSPOSE(_xlfn.ANCHORARRAY(ED$2))</f>
        <v>#VALUE!</v>
      </c>
    </row>
    <row r="145" spans="1:10 2012:2013" s="173" customFormat="1" ht="32.25" thickBot="1" x14ac:dyDescent="0.3">
      <c r="A145" s="173" t="s">
        <v>159</v>
      </c>
      <c r="B145" s="173" t="s">
        <v>69</v>
      </c>
      <c r="C145" s="173" t="s">
        <v>309</v>
      </c>
      <c r="D145" s="173" t="s">
        <v>288</v>
      </c>
      <c r="E145" s="173">
        <v>160</v>
      </c>
      <c r="F145" s="173">
        <v>46</v>
      </c>
      <c r="G145" s="173" t="s">
        <v>224</v>
      </c>
      <c r="H145" s="173" t="s">
        <v>22</v>
      </c>
      <c r="I145" s="173">
        <v>144</v>
      </c>
      <c r="J145" s="174"/>
      <c r="BYJ145" s="175" t="s">
        <v>487</v>
      </c>
      <c r="BYK145" s="173" t="e" cm="1" vm="2">
        <f t="array" ref="BYK145">TRANSPOSE(_xlfn.ANCHORARRAY(EE$2))</f>
        <v>#VALUE!</v>
      </c>
    </row>
    <row r="146" spans="1:10 2012:2013" s="173" customFormat="1" ht="32.25" thickBot="1" x14ac:dyDescent="0.3">
      <c r="A146" s="173" t="s">
        <v>159</v>
      </c>
      <c r="B146" s="173" t="s">
        <v>69</v>
      </c>
      <c r="C146" s="173" t="s">
        <v>309</v>
      </c>
      <c r="D146" s="173" t="s">
        <v>228</v>
      </c>
      <c r="E146" s="173">
        <v>27</v>
      </c>
      <c r="F146" s="173">
        <v>0</v>
      </c>
      <c r="G146" s="173" t="s">
        <v>224</v>
      </c>
      <c r="H146" s="173" t="s">
        <v>22</v>
      </c>
      <c r="I146" s="173">
        <v>145</v>
      </c>
      <c r="J146" s="174"/>
      <c r="BYJ146" s="175" t="s">
        <v>488</v>
      </c>
      <c r="BYK146" s="173" t="e" cm="1" vm="2">
        <f t="array" ref="BYK146">TRANSPOSE(_xlfn.ANCHORARRAY(EF$2))</f>
        <v>#VALUE!</v>
      </c>
    </row>
    <row r="147" spans="1:10 2012:2013" s="173" customFormat="1" ht="32.25" thickBot="1" x14ac:dyDescent="0.3">
      <c r="A147" s="173" t="s">
        <v>159</v>
      </c>
      <c r="B147" s="173" t="s">
        <v>69</v>
      </c>
      <c r="C147" s="173" t="s">
        <v>309</v>
      </c>
      <c r="D147" s="173" t="s">
        <v>231</v>
      </c>
      <c r="E147" s="173">
        <v>27</v>
      </c>
      <c r="F147" s="173">
        <v>0</v>
      </c>
      <c r="G147" s="173" t="s">
        <v>224</v>
      </c>
      <c r="H147" s="173" t="s">
        <v>22</v>
      </c>
      <c r="I147" s="173">
        <v>146</v>
      </c>
      <c r="J147" s="174"/>
      <c r="BYJ147" s="175" t="s">
        <v>489</v>
      </c>
      <c r="BYK147" s="173" t="e" cm="1" vm="2">
        <f t="array" ref="BYK147">TRANSPOSE(_xlfn.ANCHORARRAY(EG$2))</f>
        <v>#VALUE!</v>
      </c>
    </row>
    <row r="148" spans="1:10 2012:2013" s="173" customFormat="1" ht="32.25" thickBot="1" x14ac:dyDescent="0.3">
      <c r="A148" s="173" t="s">
        <v>159</v>
      </c>
      <c r="B148" s="173" t="s">
        <v>69</v>
      </c>
      <c r="C148" s="173" t="s">
        <v>309</v>
      </c>
      <c r="D148" s="173" t="s">
        <v>291</v>
      </c>
      <c r="E148" s="173">
        <v>36</v>
      </c>
      <c r="F148" s="173">
        <v>0</v>
      </c>
      <c r="G148" s="173" t="s">
        <v>224</v>
      </c>
      <c r="H148" s="173" t="s">
        <v>22</v>
      </c>
      <c r="I148" s="173">
        <v>147</v>
      </c>
      <c r="J148" s="174"/>
      <c r="BYJ148" s="175" t="s">
        <v>490</v>
      </c>
      <c r="BYK148" s="173" t="e" cm="1" vm="2">
        <f t="array" ref="BYK148">TRANSPOSE(_xlfn.ANCHORARRAY(EH$2))</f>
        <v>#VALUE!</v>
      </c>
    </row>
    <row r="149" spans="1:10 2012:2013" s="173" customFormat="1" ht="32.25" thickBot="1" x14ac:dyDescent="0.3">
      <c r="A149" s="173" t="s">
        <v>159</v>
      </c>
      <c r="B149" s="173" t="s">
        <v>69</v>
      </c>
      <c r="C149" s="173" t="s">
        <v>309</v>
      </c>
      <c r="D149" s="173" t="s">
        <v>232</v>
      </c>
      <c r="E149" s="173">
        <v>99</v>
      </c>
      <c r="F149" s="173">
        <v>28</v>
      </c>
      <c r="G149" s="173" t="s">
        <v>224</v>
      </c>
      <c r="H149" s="173" t="s">
        <v>24</v>
      </c>
      <c r="I149" s="173">
        <v>148</v>
      </c>
      <c r="J149" s="174"/>
      <c r="BYJ149" s="175" t="s">
        <v>491</v>
      </c>
      <c r="BYK149" s="173" t="e" cm="1" vm="2">
        <f t="array" ref="BYK149">TRANSPOSE(_xlfn.ANCHORARRAY(EI$2))</f>
        <v>#VALUE!</v>
      </c>
    </row>
    <row r="150" spans="1:10 2012:2013" s="173" customFormat="1" ht="32.25" thickBot="1" x14ac:dyDescent="0.3">
      <c r="A150" s="173" t="s">
        <v>159</v>
      </c>
      <c r="B150" s="173" t="s">
        <v>69</v>
      </c>
      <c r="C150" s="173" t="s">
        <v>309</v>
      </c>
      <c r="D150" s="173" t="s">
        <v>222</v>
      </c>
      <c r="E150" s="173">
        <v>299</v>
      </c>
      <c r="F150" s="173">
        <v>0</v>
      </c>
      <c r="G150" s="173" t="s">
        <v>224</v>
      </c>
      <c r="H150" s="173" t="s">
        <v>22</v>
      </c>
      <c r="I150" s="173">
        <v>149</v>
      </c>
      <c r="J150" s="174"/>
      <c r="BYJ150" s="175" t="s">
        <v>492</v>
      </c>
      <c r="BYK150" s="173" t="e" cm="1" vm="2">
        <f t="array" ref="BYK150">TRANSPOSE(_xlfn.ANCHORARRAY(EJ$2))</f>
        <v>#VALUE!</v>
      </c>
    </row>
    <row r="151" spans="1:10 2012:2013" s="173" customFormat="1" ht="32.25" thickBot="1" x14ac:dyDescent="0.3">
      <c r="A151" s="173" t="s">
        <v>159</v>
      </c>
      <c r="B151" s="173" t="s">
        <v>69</v>
      </c>
      <c r="C151" s="173" t="s">
        <v>309</v>
      </c>
      <c r="D151" s="173" t="s">
        <v>233</v>
      </c>
      <c r="E151" s="173">
        <v>99</v>
      </c>
      <c r="F151" s="173">
        <v>0</v>
      </c>
      <c r="G151" s="173" t="s">
        <v>224</v>
      </c>
      <c r="H151" s="173" t="s">
        <v>22</v>
      </c>
      <c r="I151" s="173">
        <v>150</v>
      </c>
      <c r="J151" s="174"/>
      <c r="BYJ151" s="175" t="s">
        <v>493</v>
      </c>
      <c r="BYK151" s="173" t="e" cm="1" vm="2">
        <f t="array" ref="BYK151">TRANSPOSE(_xlfn.ANCHORARRAY(EK$2))</f>
        <v>#VALUE!</v>
      </c>
    </row>
    <row r="152" spans="1:10 2012:2013" s="173" customFormat="1" ht="32.25" thickBot="1" x14ac:dyDescent="0.3">
      <c r="A152" s="173" t="s">
        <v>159</v>
      </c>
      <c r="B152" s="173" t="s">
        <v>69</v>
      </c>
      <c r="C152" s="173" t="s">
        <v>309</v>
      </c>
      <c r="D152" s="173" t="s">
        <v>2487</v>
      </c>
      <c r="E152" s="173">
        <v>36</v>
      </c>
      <c r="F152" s="173">
        <v>0</v>
      </c>
      <c r="G152" s="173" t="s">
        <v>224</v>
      </c>
      <c r="H152" s="173" t="s">
        <v>22</v>
      </c>
      <c r="I152" s="173">
        <v>151</v>
      </c>
      <c r="J152" s="174"/>
      <c r="BYJ152" s="175" t="s">
        <v>494</v>
      </c>
      <c r="BYK152" s="173" t="e" cm="1" vm="2">
        <f t="array" ref="BYK152">TRANSPOSE(_xlfn.ANCHORARRAY(EL$2))</f>
        <v>#VALUE!</v>
      </c>
    </row>
    <row r="153" spans="1:10 2012:2013" s="173" customFormat="1" ht="32.25" thickBot="1" x14ac:dyDescent="0.3">
      <c r="A153" s="173" t="s">
        <v>159</v>
      </c>
      <c r="B153" s="173" t="s">
        <v>69</v>
      </c>
      <c r="C153" s="173" t="s">
        <v>309</v>
      </c>
      <c r="D153" s="173" t="s">
        <v>2488</v>
      </c>
      <c r="E153" s="173">
        <v>99</v>
      </c>
      <c r="F153" s="173">
        <v>0</v>
      </c>
      <c r="G153" s="173" t="s">
        <v>224</v>
      </c>
      <c r="H153" s="173" t="s">
        <v>22</v>
      </c>
      <c r="I153" s="173">
        <v>152</v>
      </c>
      <c r="J153" s="174"/>
      <c r="BYJ153" s="175" t="s">
        <v>495</v>
      </c>
      <c r="BYK153" s="173" t="e" cm="1" vm="2">
        <f t="array" ref="BYK153">TRANSPOSE(_xlfn.ANCHORARRAY(EM$2))</f>
        <v>#VALUE!</v>
      </c>
    </row>
    <row r="154" spans="1:10 2012:2013" s="173" customFormat="1" ht="32.25" thickBot="1" x14ac:dyDescent="0.3">
      <c r="A154" s="173" t="s">
        <v>159</v>
      </c>
      <c r="B154" s="173" t="s">
        <v>71</v>
      </c>
      <c r="C154" s="173" t="s">
        <v>310</v>
      </c>
      <c r="D154" s="173" t="s">
        <v>252</v>
      </c>
      <c r="E154" s="173">
        <v>299</v>
      </c>
      <c r="F154" s="173">
        <v>75</v>
      </c>
      <c r="G154" s="173" t="s">
        <v>213</v>
      </c>
      <c r="H154" s="173" t="s">
        <v>24</v>
      </c>
      <c r="I154" s="173">
        <v>153</v>
      </c>
      <c r="J154" s="174"/>
      <c r="BYJ154" s="175" t="s">
        <v>496</v>
      </c>
      <c r="BYK154" s="173" t="e" cm="1" vm="2">
        <f t="array" ref="BYK154">TRANSPOSE(_xlfn.ANCHORARRAY(EN$2))</f>
        <v>#VALUE!</v>
      </c>
    </row>
    <row r="155" spans="1:10 2012:2013" s="173" customFormat="1" ht="32.25" thickBot="1" x14ac:dyDescent="0.3">
      <c r="A155" s="173" t="s">
        <v>159</v>
      </c>
      <c r="B155" s="173" t="s">
        <v>71</v>
      </c>
      <c r="C155" s="173" t="s">
        <v>310</v>
      </c>
      <c r="D155" s="173" t="s">
        <v>223</v>
      </c>
      <c r="E155" s="173">
        <v>999</v>
      </c>
      <c r="F155" s="173">
        <v>75</v>
      </c>
      <c r="G155" s="173" t="s">
        <v>213</v>
      </c>
      <c r="H155" s="173" t="s">
        <v>24</v>
      </c>
      <c r="I155" s="173">
        <v>154</v>
      </c>
      <c r="J155" s="174"/>
      <c r="BYJ155" s="175" t="s">
        <v>497</v>
      </c>
      <c r="BYK155" s="173" t="e" cm="1" vm="2">
        <f t="array" ref="BYK155">TRANSPOSE(_xlfn.ANCHORARRAY(EO$2))</f>
        <v>#VALUE!</v>
      </c>
    </row>
    <row r="156" spans="1:10 2012:2013" s="173" customFormat="1" ht="32.25" thickBot="1" x14ac:dyDescent="0.3">
      <c r="A156" s="173" t="s">
        <v>159</v>
      </c>
      <c r="B156" s="173" t="s">
        <v>71</v>
      </c>
      <c r="C156" s="173" t="s">
        <v>310</v>
      </c>
      <c r="D156" s="173" t="s">
        <v>2491</v>
      </c>
      <c r="E156" s="173">
        <v>999</v>
      </c>
      <c r="F156" s="173">
        <v>75</v>
      </c>
      <c r="G156" s="173" t="s">
        <v>213</v>
      </c>
      <c r="H156" s="173" t="s">
        <v>22</v>
      </c>
      <c r="I156" s="173">
        <v>155</v>
      </c>
      <c r="J156" s="174"/>
      <c r="BYJ156" s="175" t="s">
        <v>498</v>
      </c>
      <c r="BYK156" s="173" t="e" cm="1" vm="2">
        <f t="array" ref="BYK156">TRANSPOSE(_xlfn.ANCHORARRAY(EP$2))</f>
        <v>#VALUE!</v>
      </c>
    </row>
    <row r="157" spans="1:10 2012:2013" s="173" customFormat="1" ht="32.25" thickBot="1" x14ac:dyDescent="0.3">
      <c r="A157" s="173" t="s">
        <v>159</v>
      </c>
      <c r="B157" s="173" t="s">
        <v>71</v>
      </c>
      <c r="C157" s="173" t="s">
        <v>310</v>
      </c>
      <c r="D157" s="173" t="s">
        <v>253</v>
      </c>
      <c r="E157" s="173">
        <v>999</v>
      </c>
      <c r="F157" s="173">
        <v>75</v>
      </c>
      <c r="G157" s="173" t="s">
        <v>213</v>
      </c>
      <c r="H157" s="173" t="s">
        <v>24</v>
      </c>
      <c r="I157" s="173">
        <v>156</v>
      </c>
      <c r="J157" s="174"/>
      <c r="BYJ157" s="175" t="s">
        <v>499</v>
      </c>
      <c r="BYK157" s="173" t="e" cm="1" vm="2">
        <f t="array" ref="BYK157">TRANSPOSE(_xlfn.ANCHORARRAY(EQ$2))</f>
        <v>#VALUE!</v>
      </c>
    </row>
    <row r="158" spans="1:10 2012:2013" s="173" customFormat="1" ht="32.25" thickBot="1" x14ac:dyDescent="0.3">
      <c r="A158" s="173" t="s">
        <v>159</v>
      </c>
      <c r="B158" s="173" t="s">
        <v>71</v>
      </c>
      <c r="C158" s="173" t="s">
        <v>310</v>
      </c>
      <c r="D158" s="173" t="s">
        <v>270</v>
      </c>
      <c r="E158" s="173">
        <v>999</v>
      </c>
      <c r="F158" s="173">
        <v>46</v>
      </c>
      <c r="G158" s="173" t="s">
        <v>213</v>
      </c>
      <c r="H158" s="173" t="s">
        <v>24</v>
      </c>
      <c r="I158" s="173">
        <v>157</v>
      </c>
      <c r="J158" s="174"/>
      <c r="BYJ158" s="175" t="s">
        <v>500</v>
      </c>
      <c r="BYK158" s="173" t="e" cm="1" vm="2">
        <f t="array" ref="BYK158">TRANSPOSE(_xlfn.ANCHORARRAY(ER$2))</f>
        <v>#VALUE!</v>
      </c>
    </row>
    <row r="159" spans="1:10 2012:2013" s="173" customFormat="1" ht="32.25" thickBot="1" x14ac:dyDescent="0.3">
      <c r="A159" s="173" t="s">
        <v>159</v>
      </c>
      <c r="B159" s="173" t="s">
        <v>71</v>
      </c>
      <c r="C159" s="173" t="s">
        <v>310</v>
      </c>
      <c r="D159" s="173" t="s">
        <v>2492</v>
      </c>
      <c r="E159" s="173">
        <v>999</v>
      </c>
      <c r="F159" s="173">
        <v>75</v>
      </c>
      <c r="G159" s="173" t="s">
        <v>213</v>
      </c>
      <c r="H159" s="173" t="s">
        <v>22</v>
      </c>
      <c r="I159" s="173">
        <v>158</v>
      </c>
      <c r="J159" s="174"/>
      <c r="BYJ159" s="175" t="s">
        <v>501</v>
      </c>
      <c r="BYK159" s="173" t="e" cm="1" vm="2">
        <f t="array" ref="BYK159">TRANSPOSE(_xlfn.ANCHORARRAY(ES$2))</f>
        <v>#VALUE!</v>
      </c>
    </row>
    <row r="160" spans="1:10 2012:2013" s="173" customFormat="1" ht="32.25" thickBot="1" x14ac:dyDescent="0.3">
      <c r="A160" s="173" t="s">
        <v>159</v>
      </c>
      <c r="B160" s="173" t="s">
        <v>71</v>
      </c>
      <c r="C160" s="173" t="s">
        <v>310</v>
      </c>
      <c r="D160" s="173" t="s">
        <v>2490</v>
      </c>
      <c r="E160" s="173">
        <v>99</v>
      </c>
      <c r="F160" s="173">
        <v>0</v>
      </c>
      <c r="G160" s="173" t="s">
        <v>224</v>
      </c>
      <c r="H160" s="173" t="s">
        <v>22</v>
      </c>
      <c r="I160" s="173">
        <v>159</v>
      </c>
      <c r="J160" s="174"/>
      <c r="BYJ160" s="175" t="s">
        <v>502</v>
      </c>
      <c r="BYK160" s="173" t="e" cm="1" vm="2">
        <f t="array" ref="BYK160">TRANSPOSE(_xlfn.ANCHORARRAY(ET$2))</f>
        <v>#VALUE!</v>
      </c>
    </row>
    <row r="161" spans="1:10 2012:2013" s="173" customFormat="1" ht="32.25" thickBot="1" x14ac:dyDescent="0.3">
      <c r="A161" s="173" t="s">
        <v>159</v>
      </c>
      <c r="B161" s="173" t="s">
        <v>71</v>
      </c>
      <c r="C161" s="173" t="s">
        <v>310</v>
      </c>
      <c r="D161" s="173" t="s">
        <v>225</v>
      </c>
      <c r="E161" s="173">
        <v>36</v>
      </c>
      <c r="F161" s="173">
        <v>0</v>
      </c>
      <c r="G161" s="173" t="s">
        <v>224</v>
      </c>
      <c r="H161" s="173" t="s">
        <v>22</v>
      </c>
      <c r="I161" s="173">
        <v>160</v>
      </c>
      <c r="J161" s="174"/>
      <c r="BYJ161" s="175" t="s">
        <v>503</v>
      </c>
      <c r="BYK161" s="173" t="e" cm="1" vm="2">
        <f t="array" ref="BYK161">TRANSPOSE(_xlfn.ANCHORARRAY(EU$2))</f>
        <v>#VALUE!</v>
      </c>
    </row>
    <row r="162" spans="1:10 2012:2013" s="173" customFormat="1" ht="32.25" thickBot="1" x14ac:dyDescent="0.3">
      <c r="A162" s="173" t="s">
        <v>159</v>
      </c>
      <c r="B162" s="173" t="s">
        <v>71</v>
      </c>
      <c r="C162" s="173" t="s">
        <v>310</v>
      </c>
      <c r="D162" s="173" t="s">
        <v>215</v>
      </c>
      <c r="E162" s="173">
        <v>99</v>
      </c>
      <c r="F162" s="173">
        <v>0</v>
      </c>
      <c r="G162" s="173" t="s">
        <v>224</v>
      </c>
      <c r="H162" s="173" t="s">
        <v>22</v>
      </c>
      <c r="I162" s="173">
        <v>161</v>
      </c>
      <c r="J162" s="174"/>
      <c r="BYJ162" s="175" t="s">
        <v>504</v>
      </c>
      <c r="BYK162" s="173" t="e" cm="1" vm="2">
        <f t="array" ref="BYK162">TRANSPOSE(_xlfn.ANCHORARRAY(EV$2))</f>
        <v>#VALUE!</v>
      </c>
    </row>
    <row r="163" spans="1:10 2012:2013" s="173" customFormat="1" ht="32.25" thickBot="1" x14ac:dyDescent="0.3">
      <c r="A163" s="173" t="s">
        <v>159</v>
      </c>
      <c r="B163" s="173" t="s">
        <v>71</v>
      </c>
      <c r="C163" s="173" t="s">
        <v>310</v>
      </c>
      <c r="D163" s="173" t="s">
        <v>2478</v>
      </c>
      <c r="E163" s="173">
        <v>221</v>
      </c>
      <c r="F163" s="173">
        <v>64</v>
      </c>
      <c r="G163" s="173" t="s">
        <v>224</v>
      </c>
      <c r="H163" s="173" t="s">
        <v>24</v>
      </c>
      <c r="I163" s="173">
        <v>162</v>
      </c>
      <c r="J163" s="174"/>
      <c r="BYJ163" s="175" t="s">
        <v>505</v>
      </c>
      <c r="BYK163" s="173" t="e" cm="1" vm="2">
        <f t="array" ref="BYK163">TRANSPOSE(_xlfn.ANCHORARRAY(EW$2))</f>
        <v>#VALUE!</v>
      </c>
    </row>
    <row r="164" spans="1:10 2012:2013" s="173" customFormat="1" ht="32.25" thickBot="1" x14ac:dyDescent="0.3">
      <c r="A164" s="173" t="s">
        <v>159</v>
      </c>
      <c r="B164" s="173" t="s">
        <v>71</v>
      </c>
      <c r="C164" s="173" t="s">
        <v>310</v>
      </c>
      <c r="D164" s="173" t="s">
        <v>2479</v>
      </c>
      <c r="E164" s="173">
        <v>130</v>
      </c>
      <c r="F164" s="173">
        <v>0</v>
      </c>
      <c r="G164" s="173" t="s">
        <v>224</v>
      </c>
      <c r="H164" s="173" t="s">
        <v>22</v>
      </c>
      <c r="I164" s="173">
        <v>163</v>
      </c>
      <c r="J164" s="174"/>
      <c r="BYJ164" s="175" t="s">
        <v>506</v>
      </c>
      <c r="BYK164" s="173" t="e" cm="1" vm="2">
        <f t="array" ref="BYK164">TRANSPOSE(_xlfn.ANCHORARRAY(EX$2))</f>
        <v>#VALUE!</v>
      </c>
    </row>
    <row r="165" spans="1:10 2012:2013" s="173" customFormat="1" ht="32.25" thickBot="1" x14ac:dyDescent="0.3">
      <c r="A165" s="173" t="s">
        <v>159</v>
      </c>
      <c r="B165" s="173" t="s">
        <v>71</v>
      </c>
      <c r="C165" s="173" t="s">
        <v>310</v>
      </c>
      <c r="D165" s="173" t="s">
        <v>2480</v>
      </c>
      <c r="E165" s="173">
        <v>130</v>
      </c>
      <c r="F165" s="173">
        <v>37</v>
      </c>
      <c r="G165" s="173" t="s">
        <v>224</v>
      </c>
      <c r="H165" s="173" t="s">
        <v>24</v>
      </c>
      <c r="I165" s="173">
        <v>164</v>
      </c>
      <c r="J165" s="174"/>
      <c r="BYJ165" s="175" t="s">
        <v>507</v>
      </c>
      <c r="BYK165" s="173" t="e" cm="1" vm="2">
        <f t="array" ref="BYK165">TRANSPOSE(_xlfn.ANCHORARRAY(EY$2))</f>
        <v>#VALUE!</v>
      </c>
    </row>
    <row r="166" spans="1:10 2012:2013" s="173" customFormat="1" ht="32.25" thickBot="1" x14ac:dyDescent="0.3">
      <c r="A166" s="173" t="s">
        <v>159</v>
      </c>
      <c r="B166" s="173" t="s">
        <v>71</v>
      </c>
      <c r="C166" s="173" t="s">
        <v>310</v>
      </c>
      <c r="D166" s="173" t="s">
        <v>228</v>
      </c>
      <c r="E166" s="173">
        <v>27</v>
      </c>
      <c r="F166" s="173">
        <v>0</v>
      </c>
      <c r="G166" s="173" t="s">
        <v>224</v>
      </c>
      <c r="H166" s="173" t="s">
        <v>22</v>
      </c>
      <c r="I166" s="173">
        <v>165</v>
      </c>
      <c r="J166" s="174"/>
      <c r="BYJ166" s="175" t="s">
        <v>508</v>
      </c>
      <c r="BYK166" s="173" t="e" cm="1" vm="2">
        <f t="array" ref="BYK166">TRANSPOSE(_xlfn.ANCHORARRAY(EZ$2))</f>
        <v>#VALUE!</v>
      </c>
    </row>
    <row r="167" spans="1:10 2012:2013" s="173" customFormat="1" ht="32.25" thickBot="1" x14ac:dyDescent="0.3">
      <c r="A167" s="173" t="s">
        <v>159</v>
      </c>
      <c r="B167" s="173" t="s">
        <v>71</v>
      </c>
      <c r="C167" s="173" t="s">
        <v>310</v>
      </c>
      <c r="D167" s="173" t="s">
        <v>2486</v>
      </c>
      <c r="E167" s="173">
        <v>36</v>
      </c>
      <c r="F167" s="173">
        <v>0</v>
      </c>
      <c r="G167" s="173" t="s">
        <v>224</v>
      </c>
      <c r="H167" s="173" t="s">
        <v>22</v>
      </c>
      <c r="I167" s="173">
        <v>166</v>
      </c>
      <c r="J167" s="174"/>
      <c r="BYJ167" s="175" t="s">
        <v>509</v>
      </c>
      <c r="BYK167" s="173" t="e" cm="1" vm="2">
        <f t="array" ref="BYK167">TRANSPOSE(_xlfn.ANCHORARRAY(FA$2))</f>
        <v>#VALUE!</v>
      </c>
    </row>
    <row r="168" spans="1:10 2012:2013" s="173" customFormat="1" ht="32.25" thickBot="1" x14ac:dyDescent="0.3">
      <c r="A168" s="173" t="s">
        <v>159</v>
      </c>
      <c r="B168" s="173" t="s">
        <v>71</v>
      </c>
      <c r="C168" s="173" t="s">
        <v>310</v>
      </c>
      <c r="D168" s="173" t="s">
        <v>232</v>
      </c>
      <c r="E168" s="173">
        <v>99</v>
      </c>
      <c r="F168" s="173">
        <v>28</v>
      </c>
      <c r="G168" s="173" t="s">
        <v>224</v>
      </c>
      <c r="H168" s="173" t="s">
        <v>24</v>
      </c>
      <c r="I168" s="173">
        <v>167</v>
      </c>
      <c r="J168" s="174"/>
      <c r="BYJ168" s="175" t="s">
        <v>510</v>
      </c>
      <c r="BYK168" s="173" t="e" cm="1" vm="2">
        <f t="array" ref="BYK168">TRANSPOSE(_xlfn.ANCHORARRAY(FB$2))</f>
        <v>#VALUE!</v>
      </c>
    </row>
    <row r="169" spans="1:10 2012:2013" s="173" customFormat="1" ht="32.25" thickBot="1" x14ac:dyDescent="0.3">
      <c r="A169" s="173" t="s">
        <v>159</v>
      </c>
      <c r="B169" s="173" t="s">
        <v>71</v>
      </c>
      <c r="C169" s="173" t="s">
        <v>310</v>
      </c>
      <c r="D169" s="173" t="s">
        <v>289</v>
      </c>
      <c r="E169" s="173">
        <v>99</v>
      </c>
      <c r="F169" s="173">
        <v>0</v>
      </c>
      <c r="G169" s="173" t="s">
        <v>224</v>
      </c>
      <c r="H169" s="173" t="s">
        <v>22</v>
      </c>
      <c r="I169" s="173">
        <v>168</v>
      </c>
      <c r="J169" s="174"/>
      <c r="BYJ169" s="175" t="s">
        <v>511</v>
      </c>
      <c r="BYK169" s="173" t="e" cm="1" vm="2">
        <f t="array" ref="BYK169">TRANSPOSE(_xlfn.ANCHORARRAY(FC$2))</f>
        <v>#VALUE!</v>
      </c>
    </row>
    <row r="170" spans="1:10 2012:2013" s="173" customFormat="1" ht="32.25" thickBot="1" x14ac:dyDescent="0.3">
      <c r="A170" s="173" t="s">
        <v>159</v>
      </c>
      <c r="B170" s="173" t="s">
        <v>71</v>
      </c>
      <c r="C170" s="173" t="s">
        <v>310</v>
      </c>
      <c r="D170" s="173" t="s">
        <v>255</v>
      </c>
      <c r="E170" s="173">
        <v>99</v>
      </c>
      <c r="F170" s="173">
        <v>0</v>
      </c>
      <c r="G170" s="173" t="s">
        <v>224</v>
      </c>
      <c r="H170" s="173" t="s">
        <v>22</v>
      </c>
      <c r="I170" s="173">
        <v>169</v>
      </c>
      <c r="J170" s="174"/>
      <c r="BYJ170" s="175" t="s">
        <v>512</v>
      </c>
      <c r="BYK170" s="173" t="e" cm="1" vm="2">
        <f t="array" ref="BYK170">TRANSPOSE(_xlfn.ANCHORARRAY(FD$2))</f>
        <v>#VALUE!</v>
      </c>
    </row>
    <row r="171" spans="1:10 2012:2013" s="173" customFormat="1" ht="32.25" thickBot="1" x14ac:dyDescent="0.3">
      <c r="A171" s="173" t="s">
        <v>159</v>
      </c>
      <c r="B171" s="173" t="s">
        <v>71</v>
      </c>
      <c r="C171" s="173" t="s">
        <v>310</v>
      </c>
      <c r="D171" s="173" t="s">
        <v>2704</v>
      </c>
      <c r="E171" s="173">
        <v>999</v>
      </c>
      <c r="F171" s="173">
        <v>300</v>
      </c>
      <c r="G171" s="173" t="s">
        <v>224</v>
      </c>
      <c r="H171" s="173" t="s">
        <v>24</v>
      </c>
      <c r="I171" s="173">
        <v>170</v>
      </c>
      <c r="J171" s="174"/>
      <c r="BYJ171" s="175" t="s">
        <v>513</v>
      </c>
      <c r="BYK171" s="173" t="e" cm="1" vm="2">
        <f t="array" ref="BYK171">TRANSPOSE(_xlfn.ANCHORARRAY(FE$2))</f>
        <v>#VALUE!</v>
      </c>
    </row>
    <row r="172" spans="1:10 2012:2013" s="173" customFormat="1" ht="32.25" thickBot="1" x14ac:dyDescent="0.3">
      <c r="A172" s="173" t="s">
        <v>159</v>
      </c>
      <c r="B172" s="173" t="s">
        <v>71</v>
      </c>
      <c r="C172" s="173" t="s">
        <v>310</v>
      </c>
      <c r="D172" s="173" t="s">
        <v>222</v>
      </c>
      <c r="E172" s="173">
        <v>299</v>
      </c>
      <c r="F172" s="173">
        <v>0</v>
      </c>
      <c r="G172" s="173" t="s">
        <v>224</v>
      </c>
      <c r="H172" s="173" t="s">
        <v>22</v>
      </c>
      <c r="I172" s="173">
        <v>171</v>
      </c>
      <c r="J172" s="174"/>
      <c r="BYJ172" s="175" t="s">
        <v>514</v>
      </c>
      <c r="BYK172" s="173" t="e" cm="1" vm="2">
        <f t="array" ref="BYK172">TRANSPOSE(_xlfn.ANCHORARRAY(FF$2))</f>
        <v>#VALUE!</v>
      </c>
    </row>
    <row r="173" spans="1:10 2012:2013" s="173" customFormat="1" ht="32.25" thickBot="1" x14ac:dyDescent="0.3">
      <c r="A173" s="173" t="s">
        <v>159</v>
      </c>
      <c r="B173" s="173" t="s">
        <v>71</v>
      </c>
      <c r="C173" s="173" t="s">
        <v>310</v>
      </c>
      <c r="D173" s="173" t="s">
        <v>233</v>
      </c>
      <c r="E173" s="173">
        <v>99</v>
      </c>
      <c r="F173" s="173">
        <v>0</v>
      </c>
      <c r="G173" s="173" t="s">
        <v>224</v>
      </c>
      <c r="H173" s="173" t="s">
        <v>22</v>
      </c>
      <c r="I173" s="173">
        <v>172</v>
      </c>
      <c r="J173" s="174"/>
      <c r="BYJ173" s="175" t="s">
        <v>515</v>
      </c>
      <c r="BYK173" s="173" t="e" cm="1" vm="2">
        <f t="array" ref="BYK173">TRANSPOSE(_xlfn.ANCHORARRAY(FG$2))</f>
        <v>#VALUE!</v>
      </c>
    </row>
    <row r="174" spans="1:10 2012:2013" s="173" customFormat="1" ht="32.25" thickBot="1" x14ac:dyDescent="0.3">
      <c r="A174" s="173" t="s">
        <v>159</v>
      </c>
      <c r="B174" s="173" t="s">
        <v>71</v>
      </c>
      <c r="C174" s="173" t="s">
        <v>310</v>
      </c>
      <c r="D174" s="173" t="s">
        <v>2487</v>
      </c>
      <c r="E174" s="173">
        <v>36</v>
      </c>
      <c r="F174" s="173">
        <v>0</v>
      </c>
      <c r="G174" s="173" t="s">
        <v>224</v>
      </c>
      <c r="H174" s="173" t="s">
        <v>22</v>
      </c>
      <c r="I174" s="173">
        <v>173</v>
      </c>
      <c r="J174" s="174"/>
      <c r="BYJ174" s="175" t="s">
        <v>516</v>
      </c>
      <c r="BYK174" s="173" t="e" cm="1" vm="2">
        <f t="array" ref="BYK174">TRANSPOSE(_xlfn.ANCHORARRAY(FH$2))</f>
        <v>#VALUE!</v>
      </c>
    </row>
    <row r="175" spans="1:10 2012:2013" s="173" customFormat="1" ht="32.25" thickBot="1" x14ac:dyDescent="0.3">
      <c r="A175" s="173" t="s">
        <v>159</v>
      </c>
      <c r="B175" s="173" t="s">
        <v>71</v>
      </c>
      <c r="C175" s="173" t="s">
        <v>310</v>
      </c>
      <c r="D175" s="173" t="s">
        <v>2488</v>
      </c>
      <c r="E175" s="173">
        <v>99</v>
      </c>
      <c r="F175" s="173">
        <v>0</v>
      </c>
      <c r="G175" s="173" t="s">
        <v>224</v>
      </c>
      <c r="H175" s="173" t="s">
        <v>22</v>
      </c>
      <c r="I175" s="173">
        <v>174</v>
      </c>
      <c r="J175" s="174"/>
      <c r="BYJ175" s="175" t="s">
        <v>517</v>
      </c>
      <c r="BYK175" s="173" t="e" cm="1" vm="2">
        <f t="array" ref="BYK175">TRANSPOSE(_xlfn.ANCHORARRAY(FI$2))</f>
        <v>#VALUE!</v>
      </c>
    </row>
    <row r="176" spans="1:10 2012:2013" s="173" customFormat="1" ht="32.25" thickBot="1" x14ac:dyDescent="0.3">
      <c r="A176" s="173" t="s">
        <v>159</v>
      </c>
      <c r="B176" s="173" t="s">
        <v>72</v>
      </c>
      <c r="C176" s="173" t="s">
        <v>311</v>
      </c>
      <c r="D176" s="173" t="s">
        <v>254</v>
      </c>
      <c r="E176" s="173">
        <v>36</v>
      </c>
      <c r="F176" s="173">
        <v>0</v>
      </c>
      <c r="G176" s="173" t="s">
        <v>213</v>
      </c>
      <c r="H176" s="173" t="s">
        <v>22</v>
      </c>
      <c r="I176" s="173">
        <v>175</v>
      </c>
      <c r="J176" s="174"/>
      <c r="BYJ176" s="175" t="s">
        <v>518</v>
      </c>
      <c r="BYK176" s="173" t="e" cm="1" vm="2">
        <f t="array" ref="BYK176">TRANSPOSE(_xlfn.ANCHORARRAY(FJ$2))</f>
        <v>#VALUE!</v>
      </c>
    </row>
    <row r="177" spans="1:10 2012:2013" s="173" customFormat="1" ht="32.25" thickBot="1" x14ac:dyDescent="0.3">
      <c r="A177" s="173" t="s">
        <v>159</v>
      </c>
      <c r="B177" s="173" t="s">
        <v>72</v>
      </c>
      <c r="C177" s="173" t="s">
        <v>311</v>
      </c>
      <c r="D177" s="173" t="s">
        <v>245</v>
      </c>
      <c r="E177" s="173">
        <v>36</v>
      </c>
      <c r="F177" s="173">
        <v>0</v>
      </c>
      <c r="G177" s="173" t="s">
        <v>213</v>
      </c>
      <c r="H177" s="173" t="s">
        <v>22</v>
      </c>
      <c r="I177" s="173">
        <v>176</v>
      </c>
      <c r="J177" s="174"/>
      <c r="BYJ177" s="175" t="s">
        <v>519</v>
      </c>
      <c r="BYK177" s="173" t="e" cm="1" vm="2">
        <f t="array" ref="BYK177">TRANSPOSE(_xlfn.ANCHORARRAY(FK$2))</f>
        <v>#VALUE!</v>
      </c>
    </row>
    <row r="178" spans="1:10 2012:2013" s="173" customFormat="1" ht="32.25" thickBot="1" x14ac:dyDescent="0.3">
      <c r="A178" s="173" t="s">
        <v>159</v>
      </c>
      <c r="B178" s="173" t="s">
        <v>72</v>
      </c>
      <c r="C178" s="173" t="s">
        <v>311</v>
      </c>
      <c r="D178" s="173" t="s">
        <v>239</v>
      </c>
      <c r="E178" s="173">
        <v>36</v>
      </c>
      <c r="F178" s="173">
        <v>0</v>
      </c>
      <c r="G178" s="173" t="s">
        <v>213</v>
      </c>
      <c r="H178" s="173" t="s">
        <v>22</v>
      </c>
      <c r="I178" s="173">
        <v>177</v>
      </c>
      <c r="J178" s="174"/>
      <c r="BYJ178" s="175" t="s">
        <v>520</v>
      </c>
      <c r="BYK178" s="173" t="e" cm="1" vm="2">
        <f t="array" ref="BYK178">TRANSPOSE(_xlfn.ANCHORARRAY(FL$2))</f>
        <v>#VALUE!</v>
      </c>
    </row>
    <row r="179" spans="1:10 2012:2013" s="173" customFormat="1" ht="32.25" thickBot="1" x14ac:dyDescent="0.3">
      <c r="A179" s="173" t="s">
        <v>159</v>
      </c>
      <c r="B179" s="173" t="s">
        <v>72</v>
      </c>
      <c r="C179" s="173" t="s">
        <v>311</v>
      </c>
      <c r="D179" s="173" t="s">
        <v>240</v>
      </c>
      <c r="E179" s="173">
        <v>36</v>
      </c>
      <c r="F179" s="173">
        <v>0</v>
      </c>
      <c r="G179" s="173" t="s">
        <v>213</v>
      </c>
      <c r="H179" s="173" t="s">
        <v>22</v>
      </c>
      <c r="I179" s="173">
        <v>178</v>
      </c>
      <c r="J179" s="174"/>
      <c r="BYJ179" s="175" t="s">
        <v>521</v>
      </c>
      <c r="BYK179" s="173" t="e" cm="1" vm="2">
        <f t="array" ref="BYK179">TRANSPOSE(_xlfn.ANCHORARRAY(FM$2))</f>
        <v>#VALUE!</v>
      </c>
    </row>
    <row r="180" spans="1:10 2012:2013" s="173" customFormat="1" ht="32.25" thickBot="1" x14ac:dyDescent="0.3">
      <c r="A180" s="173" t="s">
        <v>159</v>
      </c>
      <c r="B180" s="173" t="s">
        <v>72</v>
      </c>
      <c r="C180" s="173" t="s">
        <v>311</v>
      </c>
      <c r="D180" s="173" t="s">
        <v>2490</v>
      </c>
      <c r="E180" s="173">
        <v>99</v>
      </c>
      <c r="F180" s="173">
        <v>0</v>
      </c>
      <c r="G180" s="173" t="s">
        <v>213</v>
      </c>
      <c r="H180" s="173" t="s">
        <v>22</v>
      </c>
      <c r="I180" s="173">
        <v>179</v>
      </c>
      <c r="J180" s="174"/>
      <c r="BYJ180" s="175" t="s">
        <v>522</v>
      </c>
      <c r="BYK180" s="173" t="e" cm="1" vm="2">
        <f t="array" ref="BYK180">TRANSPOSE(_xlfn.ANCHORARRAY(FN$2))</f>
        <v>#VALUE!</v>
      </c>
    </row>
    <row r="181" spans="1:10 2012:2013" s="173" customFormat="1" ht="32.25" thickBot="1" x14ac:dyDescent="0.3">
      <c r="A181" s="173" t="s">
        <v>159</v>
      </c>
      <c r="B181" s="173" t="s">
        <v>72</v>
      </c>
      <c r="C181" s="173" t="s">
        <v>311</v>
      </c>
      <c r="D181" s="173" t="s">
        <v>225</v>
      </c>
      <c r="E181" s="173">
        <v>36</v>
      </c>
      <c r="F181" s="173">
        <v>0</v>
      </c>
      <c r="G181" s="173" t="s">
        <v>213</v>
      </c>
      <c r="H181" s="173" t="s">
        <v>22</v>
      </c>
      <c r="I181" s="173">
        <v>180</v>
      </c>
      <c r="J181" s="174"/>
      <c r="BYJ181" s="175" t="s">
        <v>523</v>
      </c>
      <c r="BYK181" s="173" t="e" cm="1" vm="2">
        <f t="array" ref="BYK181">TRANSPOSE(_xlfn.ANCHORARRAY(FO$2))</f>
        <v>#VALUE!</v>
      </c>
    </row>
    <row r="182" spans="1:10 2012:2013" s="173" customFormat="1" ht="32.25" thickBot="1" x14ac:dyDescent="0.3">
      <c r="A182" s="173" t="s">
        <v>159</v>
      </c>
      <c r="B182" s="173" t="s">
        <v>72</v>
      </c>
      <c r="C182" s="173" t="s">
        <v>311</v>
      </c>
      <c r="D182" s="173" t="s">
        <v>226</v>
      </c>
      <c r="E182" s="173">
        <v>36</v>
      </c>
      <c r="F182" s="173">
        <v>0</v>
      </c>
      <c r="G182" s="173" t="s">
        <v>213</v>
      </c>
      <c r="H182" s="173" t="s">
        <v>22</v>
      </c>
      <c r="I182" s="173">
        <v>181</v>
      </c>
      <c r="J182" s="174"/>
      <c r="BYJ182" s="175" t="s">
        <v>524</v>
      </c>
      <c r="BYK182" s="173" t="e" cm="1" vm="2">
        <f t="array" ref="BYK182">TRANSPOSE(_xlfn.ANCHORARRAY(FP$2))</f>
        <v>#VALUE!</v>
      </c>
    </row>
    <row r="183" spans="1:10 2012:2013" s="173" customFormat="1" ht="32.25" thickBot="1" x14ac:dyDescent="0.3">
      <c r="A183" s="173" t="s">
        <v>159</v>
      </c>
      <c r="B183" s="173" t="s">
        <v>72</v>
      </c>
      <c r="C183" s="173" t="s">
        <v>311</v>
      </c>
      <c r="D183" s="173" t="s">
        <v>255</v>
      </c>
      <c r="E183" s="173">
        <v>99</v>
      </c>
      <c r="F183" s="173">
        <v>0</v>
      </c>
      <c r="G183" s="173" t="s">
        <v>213</v>
      </c>
      <c r="H183" s="173" t="s">
        <v>22</v>
      </c>
      <c r="I183" s="173">
        <v>182</v>
      </c>
      <c r="J183" s="174"/>
      <c r="BYJ183" s="175" t="s">
        <v>525</v>
      </c>
      <c r="BYK183" s="173" t="e" cm="1" vm="2">
        <f t="array" ref="BYK183">TRANSPOSE(_xlfn.ANCHORARRAY(FQ$2))</f>
        <v>#VALUE!</v>
      </c>
    </row>
    <row r="184" spans="1:10 2012:2013" s="173" customFormat="1" ht="32.25" thickBot="1" x14ac:dyDescent="0.3">
      <c r="A184" s="173" t="s">
        <v>159</v>
      </c>
      <c r="B184" s="173" t="s">
        <v>72</v>
      </c>
      <c r="C184" s="173" t="s">
        <v>311</v>
      </c>
      <c r="D184" s="173" t="s">
        <v>2487</v>
      </c>
      <c r="E184" s="173">
        <v>36</v>
      </c>
      <c r="F184" s="173">
        <v>0</v>
      </c>
      <c r="G184" s="173" t="s">
        <v>213</v>
      </c>
      <c r="H184" s="173" t="s">
        <v>22</v>
      </c>
      <c r="I184" s="173">
        <v>183</v>
      </c>
      <c r="J184" s="174"/>
      <c r="BYJ184" s="175" t="s">
        <v>526</v>
      </c>
      <c r="BYK184" s="173" t="e" cm="1" vm="2">
        <f t="array" ref="BYK184">TRANSPOSE(_xlfn.ANCHORARRAY(FR$2))</f>
        <v>#VALUE!</v>
      </c>
    </row>
    <row r="185" spans="1:10 2012:2013" s="173" customFormat="1" ht="32.25" thickBot="1" x14ac:dyDescent="0.3">
      <c r="A185" s="173" t="s">
        <v>159</v>
      </c>
      <c r="B185" s="173" t="s">
        <v>72</v>
      </c>
      <c r="C185" s="173" t="s">
        <v>311</v>
      </c>
      <c r="D185" s="173" t="s">
        <v>234</v>
      </c>
      <c r="E185" s="173">
        <v>36</v>
      </c>
      <c r="F185" s="173">
        <v>0</v>
      </c>
      <c r="G185" s="173" t="s">
        <v>213</v>
      </c>
      <c r="H185" s="173" t="s">
        <v>22</v>
      </c>
      <c r="I185" s="173">
        <v>184</v>
      </c>
      <c r="J185" s="174"/>
      <c r="BYJ185" s="175" t="s">
        <v>527</v>
      </c>
      <c r="BYK185" s="173" t="e" cm="1" vm="2">
        <f t="array" ref="BYK185">TRANSPOSE(_xlfn.ANCHORARRAY(FS$2))</f>
        <v>#VALUE!</v>
      </c>
    </row>
    <row r="186" spans="1:10 2012:2013" s="173" customFormat="1" ht="32.25" thickBot="1" x14ac:dyDescent="0.3">
      <c r="A186" s="173" t="s">
        <v>159</v>
      </c>
      <c r="B186" s="173" t="s">
        <v>72</v>
      </c>
      <c r="C186" s="173" t="s">
        <v>311</v>
      </c>
      <c r="D186" s="173" t="s">
        <v>2493</v>
      </c>
      <c r="E186" s="173">
        <v>36</v>
      </c>
      <c r="F186" s="173">
        <v>10</v>
      </c>
      <c r="G186" s="173" t="s">
        <v>224</v>
      </c>
      <c r="H186" s="173" t="s">
        <v>22</v>
      </c>
      <c r="I186" s="173">
        <v>185</v>
      </c>
      <c r="J186" s="174"/>
      <c r="BYJ186" s="175" t="s">
        <v>528</v>
      </c>
      <c r="BYK186" s="173" t="e" cm="1" vm="2">
        <f t="array" ref="BYK186">TRANSPOSE(_xlfn.ANCHORARRAY(FT$2))</f>
        <v>#VALUE!</v>
      </c>
    </row>
    <row r="187" spans="1:10 2012:2013" s="173" customFormat="1" ht="32.25" thickBot="1" x14ac:dyDescent="0.3">
      <c r="A187" s="173" t="s">
        <v>159</v>
      </c>
      <c r="B187" s="173" t="s">
        <v>72</v>
      </c>
      <c r="C187" s="173" t="s">
        <v>311</v>
      </c>
      <c r="D187" s="173" t="s">
        <v>259</v>
      </c>
      <c r="G187" s="173" t="s">
        <v>224</v>
      </c>
      <c r="H187" s="173" t="s">
        <v>22</v>
      </c>
      <c r="I187" s="173">
        <v>186</v>
      </c>
      <c r="J187" s="174"/>
      <c r="BYJ187" s="175" t="s">
        <v>529</v>
      </c>
      <c r="BYK187" s="173" t="e" cm="1" vm="2">
        <f t="array" ref="BYK187">TRANSPOSE(_xlfn.ANCHORARRAY(FU$2))</f>
        <v>#VALUE!</v>
      </c>
    </row>
    <row r="188" spans="1:10 2012:2013" s="173" customFormat="1" ht="32.25" thickBot="1" x14ac:dyDescent="0.3">
      <c r="A188" s="173" t="s">
        <v>159</v>
      </c>
      <c r="B188" s="173" t="s">
        <v>72</v>
      </c>
      <c r="C188" s="173" t="s">
        <v>311</v>
      </c>
      <c r="D188" s="173" t="s">
        <v>244</v>
      </c>
      <c r="E188" s="173">
        <v>27</v>
      </c>
      <c r="F188" s="173">
        <v>0</v>
      </c>
      <c r="G188" s="173" t="s">
        <v>224</v>
      </c>
      <c r="H188" s="173" t="s">
        <v>22</v>
      </c>
      <c r="I188" s="173">
        <v>187</v>
      </c>
      <c r="J188" s="174"/>
      <c r="BYJ188" s="175" t="s">
        <v>530</v>
      </c>
      <c r="BYK188" s="173" t="e" cm="1" vm="2">
        <f t="array" ref="BYK188">TRANSPOSE(_xlfn.ANCHORARRAY(FV$2))</f>
        <v>#VALUE!</v>
      </c>
    </row>
    <row r="189" spans="1:10 2012:2013" s="173" customFormat="1" ht="32.25" thickBot="1" x14ac:dyDescent="0.3">
      <c r="A189" s="173" t="s">
        <v>159</v>
      </c>
      <c r="B189" s="173" t="s">
        <v>72</v>
      </c>
      <c r="C189" s="173" t="s">
        <v>311</v>
      </c>
      <c r="D189" s="173" t="s">
        <v>2488</v>
      </c>
      <c r="E189" s="173">
        <v>99</v>
      </c>
      <c r="F189" s="173">
        <v>0</v>
      </c>
      <c r="G189" s="173" t="s">
        <v>224</v>
      </c>
      <c r="H189" s="173" t="s">
        <v>22</v>
      </c>
      <c r="I189" s="173">
        <v>188</v>
      </c>
      <c r="J189" s="174"/>
      <c r="BYJ189" s="175" t="s">
        <v>531</v>
      </c>
      <c r="BYK189" s="173" t="e" cm="1" vm="2">
        <f t="array" ref="BYK189">TRANSPOSE(_xlfn.ANCHORARRAY(FW$2))</f>
        <v>#VALUE!</v>
      </c>
    </row>
    <row r="190" spans="1:10 2012:2013" s="173" customFormat="1" ht="32.25" thickBot="1" x14ac:dyDescent="0.3">
      <c r="A190" s="173" t="s">
        <v>159</v>
      </c>
      <c r="B190" s="173" t="s">
        <v>73</v>
      </c>
      <c r="C190" s="173" t="s">
        <v>312</v>
      </c>
      <c r="D190" s="173" t="s">
        <v>2494</v>
      </c>
      <c r="G190" s="173" t="s">
        <v>213</v>
      </c>
      <c r="H190" s="173" t="s">
        <v>22</v>
      </c>
      <c r="I190" s="173">
        <v>189</v>
      </c>
      <c r="J190" s="174"/>
      <c r="BYJ190" s="175" t="s">
        <v>532</v>
      </c>
      <c r="BYK190" s="173" t="e" cm="1" vm="2">
        <f t="array" ref="BYK190">TRANSPOSE(_xlfn.ANCHORARRAY(FX$2))</f>
        <v>#VALUE!</v>
      </c>
    </row>
    <row r="191" spans="1:10 2012:2013" s="173" customFormat="1" ht="32.25" thickBot="1" x14ac:dyDescent="0.3">
      <c r="A191" s="173" t="s">
        <v>159</v>
      </c>
      <c r="B191" s="173" t="s">
        <v>73</v>
      </c>
      <c r="C191" s="173" t="s">
        <v>312</v>
      </c>
      <c r="D191" s="173" t="s">
        <v>256</v>
      </c>
      <c r="G191" s="173" t="s">
        <v>213</v>
      </c>
      <c r="H191" s="173" t="s">
        <v>22</v>
      </c>
      <c r="I191" s="173">
        <v>190</v>
      </c>
      <c r="J191" s="174"/>
      <c r="BYJ191" s="175" t="s">
        <v>533</v>
      </c>
      <c r="BYK191" s="173" t="e" cm="1" vm="2">
        <f t="array" ref="BYK191">TRANSPOSE(_xlfn.ANCHORARRAY(FY$2))</f>
        <v>#VALUE!</v>
      </c>
    </row>
    <row r="192" spans="1:10 2012:2013" s="173" customFormat="1" ht="32.25" thickBot="1" x14ac:dyDescent="0.3">
      <c r="A192" s="173" t="s">
        <v>159</v>
      </c>
      <c r="B192" s="173" t="s">
        <v>73</v>
      </c>
      <c r="C192" s="173" t="s">
        <v>312</v>
      </c>
      <c r="D192" s="173" t="s">
        <v>2495</v>
      </c>
      <c r="G192" s="173" t="s">
        <v>213</v>
      </c>
      <c r="H192" s="173" t="s">
        <v>22</v>
      </c>
      <c r="I192" s="173">
        <v>191</v>
      </c>
      <c r="J192" s="174"/>
      <c r="BYJ192" s="175" t="s">
        <v>534</v>
      </c>
      <c r="BYK192" s="173" t="e" cm="1" vm="2">
        <f t="array" ref="BYK192">TRANSPOSE(_xlfn.ANCHORARRAY(FZ$2))</f>
        <v>#VALUE!</v>
      </c>
    </row>
    <row r="193" spans="1:10 2012:2013" s="173" customFormat="1" ht="32.25" thickBot="1" x14ac:dyDescent="0.3">
      <c r="A193" s="173" t="s">
        <v>159</v>
      </c>
      <c r="B193" s="173" t="s">
        <v>73</v>
      </c>
      <c r="C193" s="173" t="s">
        <v>312</v>
      </c>
      <c r="D193" s="173" t="s">
        <v>257</v>
      </c>
      <c r="G193" s="173" t="s">
        <v>213</v>
      </c>
      <c r="H193" s="173" t="s">
        <v>22</v>
      </c>
      <c r="I193" s="173">
        <v>192</v>
      </c>
      <c r="J193" s="174"/>
      <c r="BYJ193" s="175" t="s">
        <v>535</v>
      </c>
      <c r="BYK193" s="173" t="e" cm="1" vm="2">
        <f t="array" ref="BYK193">TRANSPOSE(_xlfn.ANCHORARRAY(GA$2))</f>
        <v>#VALUE!</v>
      </c>
    </row>
    <row r="194" spans="1:10 2012:2013" s="173" customFormat="1" ht="32.25" thickBot="1" x14ac:dyDescent="0.3">
      <c r="A194" s="173" t="s">
        <v>159</v>
      </c>
      <c r="B194" s="173" t="s">
        <v>73</v>
      </c>
      <c r="C194" s="173" t="s">
        <v>312</v>
      </c>
      <c r="D194" s="173" t="s">
        <v>258</v>
      </c>
      <c r="G194" s="173" t="s">
        <v>213</v>
      </c>
      <c r="H194" s="173" t="s">
        <v>22</v>
      </c>
      <c r="I194" s="173">
        <v>193</v>
      </c>
      <c r="J194" s="174"/>
      <c r="BYJ194" s="175" t="s">
        <v>536</v>
      </c>
      <c r="BYK194" s="173" t="e" cm="1" vm="2">
        <f t="array" ref="BYK194">TRANSPOSE(_xlfn.ANCHORARRAY(GB$2))</f>
        <v>#VALUE!</v>
      </c>
    </row>
    <row r="195" spans="1:10 2012:2013" s="173" customFormat="1" ht="32.25" thickBot="1" x14ac:dyDescent="0.3">
      <c r="A195" s="173" t="s">
        <v>159</v>
      </c>
      <c r="B195" s="173" t="s">
        <v>73</v>
      </c>
      <c r="C195" s="173" t="s">
        <v>312</v>
      </c>
      <c r="D195" s="173" t="s">
        <v>2496</v>
      </c>
      <c r="G195" s="173" t="s">
        <v>213</v>
      </c>
      <c r="H195" s="173" t="s">
        <v>22</v>
      </c>
      <c r="I195" s="173">
        <v>194</v>
      </c>
      <c r="J195" s="174"/>
      <c r="BYJ195" s="175" t="s">
        <v>537</v>
      </c>
      <c r="BYK195" s="173" t="e" cm="1" vm="2">
        <f t="array" ref="BYK195">TRANSPOSE(_xlfn.ANCHORARRAY(GC$2))</f>
        <v>#VALUE!</v>
      </c>
    </row>
    <row r="196" spans="1:10 2012:2013" s="173" customFormat="1" ht="32.25" thickBot="1" x14ac:dyDescent="0.3">
      <c r="A196" s="173" t="s">
        <v>159</v>
      </c>
      <c r="B196" s="173" t="s">
        <v>73</v>
      </c>
      <c r="C196" s="173" t="s">
        <v>312</v>
      </c>
      <c r="D196" s="173" t="s">
        <v>259</v>
      </c>
      <c r="G196" s="173" t="s">
        <v>213</v>
      </c>
      <c r="H196" s="173" t="s">
        <v>22</v>
      </c>
      <c r="I196" s="173">
        <v>195</v>
      </c>
      <c r="J196" s="174"/>
      <c r="BYJ196" s="175" t="s">
        <v>538</v>
      </c>
      <c r="BYK196" s="173" t="e" cm="1" vm="2">
        <f t="array" ref="BYK196">TRANSPOSE(_xlfn.ANCHORARRAY(GD$2))</f>
        <v>#VALUE!</v>
      </c>
    </row>
    <row r="197" spans="1:10 2012:2013" s="173" customFormat="1" ht="32.25" thickBot="1" x14ac:dyDescent="0.3">
      <c r="A197" s="173" t="s">
        <v>159</v>
      </c>
      <c r="B197" s="173" t="s">
        <v>73</v>
      </c>
      <c r="C197" s="173" t="s">
        <v>312</v>
      </c>
      <c r="D197" s="173" t="s">
        <v>2497</v>
      </c>
      <c r="G197" s="173" t="s">
        <v>213</v>
      </c>
      <c r="H197" s="173" t="s">
        <v>22</v>
      </c>
      <c r="I197" s="173">
        <v>196</v>
      </c>
      <c r="J197" s="174"/>
      <c r="BYJ197" s="175" t="s">
        <v>539</v>
      </c>
      <c r="BYK197" s="173" t="e" cm="1" vm="2">
        <f t="array" ref="BYK197">TRANSPOSE(_xlfn.ANCHORARRAY(GE$2))</f>
        <v>#VALUE!</v>
      </c>
    </row>
    <row r="198" spans="1:10 2012:2013" s="173" customFormat="1" ht="32.25" thickBot="1" x14ac:dyDescent="0.3">
      <c r="A198" s="173" t="s">
        <v>159</v>
      </c>
      <c r="B198" s="173" t="s">
        <v>73</v>
      </c>
      <c r="C198" s="173" t="s">
        <v>312</v>
      </c>
      <c r="D198" s="173" t="s">
        <v>260</v>
      </c>
      <c r="G198" s="173" t="s">
        <v>213</v>
      </c>
      <c r="H198" s="173" t="s">
        <v>22</v>
      </c>
      <c r="I198" s="173">
        <v>197</v>
      </c>
      <c r="J198" s="174"/>
      <c r="BYJ198" s="175" t="s">
        <v>540</v>
      </c>
      <c r="BYK198" s="173" t="e" cm="1" vm="2">
        <f t="array" ref="BYK198">TRANSPOSE(_xlfn.ANCHORARRAY(GF$2))</f>
        <v>#VALUE!</v>
      </c>
    </row>
    <row r="199" spans="1:10 2012:2013" s="173" customFormat="1" ht="32.25" thickBot="1" x14ac:dyDescent="0.3">
      <c r="A199" s="173" t="s">
        <v>159</v>
      </c>
      <c r="B199" s="173" t="s">
        <v>73</v>
      </c>
      <c r="C199" s="173" t="s">
        <v>312</v>
      </c>
      <c r="D199" s="173" t="s">
        <v>261</v>
      </c>
      <c r="G199" s="173" t="s">
        <v>213</v>
      </c>
      <c r="H199" s="173" t="s">
        <v>22</v>
      </c>
      <c r="I199" s="173">
        <v>198</v>
      </c>
      <c r="J199" s="174"/>
      <c r="BYJ199" s="175" t="s">
        <v>541</v>
      </c>
      <c r="BYK199" s="173" t="e" cm="1" vm="2">
        <f t="array" ref="BYK199">TRANSPOSE(_xlfn.ANCHORARRAY(GG$2))</f>
        <v>#VALUE!</v>
      </c>
    </row>
    <row r="200" spans="1:10 2012:2013" s="173" customFormat="1" ht="32.25" thickBot="1" x14ac:dyDescent="0.3">
      <c r="A200" s="173" t="s">
        <v>159</v>
      </c>
      <c r="B200" s="173" t="s">
        <v>73</v>
      </c>
      <c r="C200" s="173" t="s">
        <v>312</v>
      </c>
      <c r="D200" s="173" t="s">
        <v>2498</v>
      </c>
      <c r="G200" s="173" t="s">
        <v>213</v>
      </c>
      <c r="H200" s="173" t="s">
        <v>22</v>
      </c>
      <c r="I200" s="173">
        <v>199</v>
      </c>
      <c r="J200" s="174"/>
      <c r="BYJ200" s="175" t="s">
        <v>542</v>
      </c>
      <c r="BYK200" s="173" t="e" cm="1" vm="2">
        <f t="array" ref="BYK200">TRANSPOSE(_xlfn.ANCHORARRAY(GH$2))</f>
        <v>#VALUE!</v>
      </c>
    </row>
    <row r="201" spans="1:10 2012:2013" s="173" customFormat="1" ht="32.25" thickBot="1" x14ac:dyDescent="0.3">
      <c r="A201" s="173" t="s">
        <v>159</v>
      </c>
      <c r="B201" s="173" t="s">
        <v>73</v>
      </c>
      <c r="C201" s="173" t="s">
        <v>312</v>
      </c>
      <c r="D201" s="173" t="s">
        <v>2499</v>
      </c>
      <c r="G201" s="173" t="s">
        <v>224</v>
      </c>
      <c r="H201" s="173" t="s">
        <v>22</v>
      </c>
      <c r="I201" s="173">
        <v>200</v>
      </c>
      <c r="J201" s="174"/>
      <c r="BYJ201" s="175" t="s">
        <v>543</v>
      </c>
      <c r="BYK201" s="173" t="e" cm="1" vm="2">
        <f t="array" ref="BYK201">TRANSPOSE(_xlfn.ANCHORARRAY(GI$2))</f>
        <v>#VALUE!</v>
      </c>
    </row>
    <row r="202" spans="1:10 2012:2013" s="173" customFormat="1" ht="32.25" thickBot="1" x14ac:dyDescent="0.3">
      <c r="A202" s="173" t="s">
        <v>162</v>
      </c>
      <c r="B202" s="173" t="s">
        <v>73</v>
      </c>
      <c r="C202" s="173" t="s">
        <v>323</v>
      </c>
      <c r="D202" s="173" t="s">
        <v>2487</v>
      </c>
      <c r="G202" s="173" t="s">
        <v>224</v>
      </c>
      <c r="H202" s="173" t="s">
        <v>22</v>
      </c>
      <c r="I202" s="173">
        <v>201</v>
      </c>
      <c r="J202" s="174"/>
      <c r="BYJ202" s="175" t="s">
        <v>544</v>
      </c>
      <c r="BYK202" s="173" t="e" cm="1" vm="2">
        <f t="array" ref="BYK202">TRANSPOSE(_xlfn.ANCHORARRAY(GJ$2))</f>
        <v>#VALUE!</v>
      </c>
    </row>
    <row r="203" spans="1:10 2012:2013" s="173" customFormat="1" ht="32.25" thickBot="1" x14ac:dyDescent="0.3">
      <c r="A203" s="173" t="s">
        <v>162</v>
      </c>
      <c r="B203" s="173" t="s">
        <v>23</v>
      </c>
      <c r="C203" s="173" t="s">
        <v>313</v>
      </c>
      <c r="D203" s="173" t="s">
        <v>214</v>
      </c>
      <c r="E203" s="173">
        <v>99</v>
      </c>
      <c r="F203" s="173">
        <v>28</v>
      </c>
      <c r="G203" s="173" t="s">
        <v>213</v>
      </c>
      <c r="H203" s="173" t="s">
        <v>24</v>
      </c>
      <c r="I203" s="173">
        <v>202</v>
      </c>
      <c r="J203" s="174"/>
      <c r="BYJ203" s="175" t="s">
        <v>545</v>
      </c>
      <c r="BYK203" s="173" t="e" cm="1" vm="2">
        <f t="array" ref="BYK203">TRANSPOSE(_xlfn.ANCHORARRAY(GK$2))</f>
        <v>#VALUE!</v>
      </c>
    </row>
    <row r="204" spans="1:10 2012:2013" s="173" customFormat="1" ht="32.25" thickBot="1" x14ac:dyDescent="0.3">
      <c r="A204" s="173" t="s">
        <v>162</v>
      </c>
      <c r="B204" s="173" t="s">
        <v>23</v>
      </c>
      <c r="C204" s="173" t="s">
        <v>313</v>
      </c>
      <c r="D204" s="173" t="s">
        <v>215</v>
      </c>
      <c r="E204" s="173">
        <v>99</v>
      </c>
      <c r="F204" s="173">
        <v>0</v>
      </c>
      <c r="G204" s="173" t="s">
        <v>213</v>
      </c>
      <c r="H204" s="173" t="s">
        <v>22</v>
      </c>
      <c r="I204" s="173">
        <v>203</v>
      </c>
      <c r="J204" s="174"/>
      <c r="BYJ204" s="175" t="s">
        <v>546</v>
      </c>
      <c r="BYK204" s="173" t="e" cm="1" vm="2">
        <f t="array" ref="BYK204">TRANSPOSE(_xlfn.ANCHORARRAY(GL$2))</f>
        <v>#VALUE!</v>
      </c>
    </row>
    <row r="205" spans="1:10 2012:2013" s="173" customFormat="1" ht="32.25" thickBot="1" x14ac:dyDescent="0.3">
      <c r="A205" s="173" t="s">
        <v>162</v>
      </c>
      <c r="B205" s="173" t="s">
        <v>23</v>
      </c>
      <c r="C205" s="173" t="s">
        <v>313</v>
      </c>
      <c r="D205" s="173" t="s">
        <v>2476</v>
      </c>
      <c r="E205" s="173">
        <v>99</v>
      </c>
      <c r="F205" s="173">
        <v>0</v>
      </c>
      <c r="G205" s="173" t="s">
        <v>213</v>
      </c>
      <c r="H205" s="173" t="s">
        <v>22</v>
      </c>
      <c r="I205" s="173">
        <v>204</v>
      </c>
      <c r="J205" s="174"/>
      <c r="BYJ205" s="175" t="s">
        <v>547</v>
      </c>
      <c r="BYK205" s="173" t="e" cm="1" vm="2">
        <f t="array" ref="BYK205">TRANSPOSE(_xlfn.ANCHORARRAY(GM$2))</f>
        <v>#VALUE!</v>
      </c>
    </row>
    <row r="206" spans="1:10 2012:2013" s="173" customFormat="1" ht="32.25" thickBot="1" x14ac:dyDescent="0.3">
      <c r="A206" s="173" t="s">
        <v>162</v>
      </c>
      <c r="B206" s="173" t="s">
        <v>23</v>
      </c>
      <c r="C206" s="173" t="s">
        <v>313</v>
      </c>
      <c r="D206" s="173" t="s">
        <v>262</v>
      </c>
      <c r="E206" s="173">
        <v>99</v>
      </c>
      <c r="F206" s="173">
        <v>28</v>
      </c>
      <c r="G206" s="173" t="s">
        <v>213</v>
      </c>
      <c r="H206" s="173" t="s">
        <v>24</v>
      </c>
      <c r="I206" s="173">
        <v>205</v>
      </c>
      <c r="J206" s="174"/>
      <c r="BYJ206" s="175" t="s">
        <v>548</v>
      </c>
      <c r="BYK206" s="173" t="e" cm="1" vm="2">
        <f t="array" ref="BYK206">TRANSPOSE(_xlfn.ANCHORARRAY(GN$2))</f>
        <v>#VALUE!</v>
      </c>
    </row>
    <row r="207" spans="1:10 2012:2013" s="173" customFormat="1" ht="32.25" thickBot="1" x14ac:dyDescent="0.3">
      <c r="A207" s="173" t="s">
        <v>162</v>
      </c>
      <c r="B207" s="173" t="s">
        <v>23</v>
      </c>
      <c r="C207" s="173" t="s">
        <v>313</v>
      </c>
      <c r="D207" s="173" t="s">
        <v>2500</v>
      </c>
      <c r="E207" s="173">
        <v>47</v>
      </c>
      <c r="F207" s="173">
        <v>28</v>
      </c>
      <c r="G207" s="173" t="s">
        <v>213</v>
      </c>
      <c r="H207" s="173" t="s">
        <v>24</v>
      </c>
      <c r="I207" s="173">
        <v>206</v>
      </c>
      <c r="J207" s="174"/>
      <c r="BYJ207" s="175" t="s">
        <v>549</v>
      </c>
      <c r="BYK207" s="173" t="e" cm="1" vm="2">
        <f t="array" ref="BYK207">TRANSPOSE(_xlfn.ANCHORARRAY(GO$2))</f>
        <v>#VALUE!</v>
      </c>
    </row>
    <row r="208" spans="1:10 2012:2013" s="173" customFormat="1" ht="32.25" thickBot="1" x14ac:dyDescent="0.3">
      <c r="A208" s="173" t="s">
        <v>162</v>
      </c>
      <c r="B208" s="173" t="s">
        <v>23</v>
      </c>
      <c r="C208" s="173" t="s">
        <v>313</v>
      </c>
      <c r="D208" s="173" t="s">
        <v>221</v>
      </c>
      <c r="E208" s="173">
        <v>299</v>
      </c>
      <c r="F208" s="173">
        <v>0</v>
      </c>
      <c r="G208" s="173" t="s">
        <v>213</v>
      </c>
      <c r="H208" s="173" t="s">
        <v>22</v>
      </c>
      <c r="I208" s="173">
        <v>207</v>
      </c>
      <c r="J208" s="174"/>
      <c r="BYJ208" s="175" t="s">
        <v>550</v>
      </c>
      <c r="BYK208" s="173" t="e" cm="1" vm="2">
        <f t="array" ref="BYK208">TRANSPOSE(_xlfn.ANCHORARRAY(GP$2))</f>
        <v>#VALUE!</v>
      </c>
    </row>
    <row r="209" spans="1:10 2012:2013" s="173" customFormat="1" ht="32.25" thickBot="1" x14ac:dyDescent="0.3">
      <c r="A209" s="173" t="s">
        <v>162</v>
      </c>
      <c r="B209" s="173" t="s">
        <v>23</v>
      </c>
      <c r="C209" s="173" t="s">
        <v>313</v>
      </c>
      <c r="D209" s="173" t="s">
        <v>222</v>
      </c>
      <c r="E209" s="173">
        <v>299</v>
      </c>
      <c r="F209" s="173">
        <v>0</v>
      </c>
      <c r="G209" s="173" t="s">
        <v>213</v>
      </c>
      <c r="H209" s="173" t="s">
        <v>22</v>
      </c>
      <c r="I209" s="173">
        <v>208</v>
      </c>
      <c r="J209" s="174"/>
      <c r="BYJ209" s="175" t="s">
        <v>551</v>
      </c>
      <c r="BYK209" s="173" t="e" cm="1" vm="2">
        <f t="array" ref="BYK209">TRANSPOSE(_xlfn.ANCHORARRAY(GQ$2))</f>
        <v>#VALUE!</v>
      </c>
    </row>
    <row r="210" spans="1:10 2012:2013" s="173" customFormat="1" ht="32.25" thickBot="1" x14ac:dyDescent="0.3">
      <c r="A210" s="173" t="s">
        <v>162</v>
      </c>
      <c r="B210" s="173" t="s">
        <v>23</v>
      </c>
      <c r="C210" s="173" t="s">
        <v>313</v>
      </c>
      <c r="D210" s="173" t="s">
        <v>264</v>
      </c>
      <c r="E210" s="173">
        <v>299</v>
      </c>
      <c r="F210" s="173">
        <v>0</v>
      </c>
      <c r="G210" s="173" t="s">
        <v>213</v>
      </c>
      <c r="H210" s="173" t="s">
        <v>24</v>
      </c>
      <c r="I210" s="173">
        <v>209</v>
      </c>
      <c r="J210" s="174"/>
      <c r="BYJ210" s="175" t="s">
        <v>552</v>
      </c>
      <c r="BYK210" s="173" t="e" cm="1" vm="2">
        <f t="array" ref="BYK210">TRANSPOSE(_xlfn.ANCHORARRAY(GR$2))</f>
        <v>#VALUE!</v>
      </c>
    </row>
    <row r="211" spans="1:10 2012:2013" s="173" customFormat="1" ht="32.25" thickBot="1" x14ac:dyDescent="0.3">
      <c r="A211" s="173" t="s">
        <v>162</v>
      </c>
      <c r="B211" s="173" t="s">
        <v>23</v>
      </c>
      <c r="C211" s="173" t="s">
        <v>313</v>
      </c>
      <c r="D211" s="173" t="s">
        <v>252</v>
      </c>
      <c r="E211" s="173">
        <v>299</v>
      </c>
      <c r="F211" s="173">
        <v>75</v>
      </c>
      <c r="G211" s="173" t="s">
        <v>224</v>
      </c>
      <c r="H211" s="173" t="s">
        <v>24</v>
      </c>
      <c r="I211" s="173">
        <v>210</v>
      </c>
      <c r="J211" s="174"/>
      <c r="BYJ211" s="175" t="s">
        <v>553</v>
      </c>
      <c r="BYK211" s="173" t="e" cm="1" vm="2">
        <f t="array" ref="BYK211">TRANSPOSE(_xlfn.ANCHORARRAY(GS$2))</f>
        <v>#VALUE!</v>
      </c>
    </row>
    <row r="212" spans="1:10 2012:2013" s="173" customFormat="1" ht="32.25" thickBot="1" x14ac:dyDescent="0.3">
      <c r="A212" s="173" t="s">
        <v>162</v>
      </c>
      <c r="B212" s="173" t="s">
        <v>23</v>
      </c>
      <c r="C212" s="173" t="s">
        <v>313</v>
      </c>
      <c r="D212" s="173" t="s">
        <v>265</v>
      </c>
      <c r="E212" s="173">
        <v>160</v>
      </c>
      <c r="F212" s="173">
        <v>0</v>
      </c>
      <c r="G212" s="173" t="s">
        <v>224</v>
      </c>
      <c r="H212" s="173" t="s">
        <v>22</v>
      </c>
      <c r="I212" s="173">
        <v>211</v>
      </c>
      <c r="J212" s="174"/>
      <c r="BYJ212" s="175" t="s">
        <v>554</v>
      </c>
      <c r="BYK212" s="173" t="e" cm="1" vm="2">
        <f t="array" ref="BYK212">TRANSPOSE(_xlfn.ANCHORARRAY(GT$2))</f>
        <v>#VALUE!</v>
      </c>
    </row>
    <row r="213" spans="1:10 2012:2013" s="173" customFormat="1" ht="32.25" thickBot="1" x14ac:dyDescent="0.3">
      <c r="A213" s="173" t="s">
        <v>162</v>
      </c>
      <c r="B213" s="173" t="s">
        <v>23</v>
      </c>
      <c r="C213" s="173" t="s">
        <v>313</v>
      </c>
      <c r="D213" s="173" t="s">
        <v>266</v>
      </c>
      <c r="E213" s="173">
        <v>160</v>
      </c>
      <c r="F213" s="173">
        <v>46</v>
      </c>
      <c r="G213" s="173" t="s">
        <v>224</v>
      </c>
      <c r="H213" s="173" t="s">
        <v>24</v>
      </c>
      <c r="I213" s="173">
        <v>212</v>
      </c>
      <c r="J213" s="174"/>
      <c r="BYJ213" s="175" t="s">
        <v>555</v>
      </c>
      <c r="BYK213" s="173" t="e" cm="1" vm="2">
        <f t="array" ref="BYK213">TRANSPOSE(_xlfn.ANCHORARRAY(GU$2))</f>
        <v>#VALUE!</v>
      </c>
    </row>
    <row r="214" spans="1:10 2012:2013" s="173" customFormat="1" ht="32.25" thickBot="1" x14ac:dyDescent="0.3">
      <c r="A214" s="173" t="s">
        <v>162</v>
      </c>
      <c r="B214" s="173" t="s">
        <v>23</v>
      </c>
      <c r="C214" s="173" t="s">
        <v>313</v>
      </c>
      <c r="D214" s="173" t="s">
        <v>223</v>
      </c>
      <c r="E214" s="173">
        <v>999</v>
      </c>
      <c r="F214" s="173">
        <v>75</v>
      </c>
      <c r="G214" s="173" t="s">
        <v>224</v>
      </c>
      <c r="H214" s="173" t="s">
        <v>24</v>
      </c>
      <c r="I214" s="173">
        <v>213</v>
      </c>
      <c r="J214" s="174"/>
      <c r="BYJ214" s="175" t="s">
        <v>556</v>
      </c>
      <c r="BYK214" s="173" t="e" cm="1" vm="2">
        <f t="array" ref="BYK214">TRANSPOSE(_xlfn.ANCHORARRAY(GV$2))</f>
        <v>#VALUE!</v>
      </c>
    </row>
    <row r="215" spans="1:10 2012:2013" s="173" customFormat="1" ht="32.25" thickBot="1" x14ac:dyDescent="0.3">
      <c r="A215" s="173" t="s">
        <v>162</v>
      </c>
      <c r="B215" s="173" t="s">
        <v>23</v>
      </c>
      <c r="C215" s="173" t="s">
        <v>313</v>
      </c>
      <c r="D215" s="173" t="s">
        <v>212</v>
      </c>
      <c r="E215" s="173">
        <v>36</v>
      </c>
      <c r="F215" s="173">
        <v>0</v>
      </c>
      <c r="G215" s="173" t="s">
        <v>224</v>
      </c>
      <c r="H215" s="173" t="s">
        <v>22</v>
      </c>
      <c r="I215" s="173">
        <v>214</v>
      </c>
      <c r="J215" s="174"/>
      <c r="BYJ215" s="175" t="s">
        <v>557</v>
      </c>
      <c r="BYK215" s="173" t="e" cm="1" vm="2">
        <f t="array" ref="BYK215">TRANSPOSE(_xlfn.ANCHORARRAY(GW$2))</f>
        <v>#VALUE!</v>
      </c>
    </row>
    <row r="216" spans="1:10 2012:2013" s="173" customFormat="1" ht="32.25" thickBot="1" x14ac:dyDescent="0.3">
      <c r="A216" s="173" t="s">
        <v>162</v>
      </c>
      <c r="B216" s="173" t="s">
        <v>23</v>
      </c>
      <c r="C216" s="173" t="s">
        <v>313</v>
      </c>
      <c r="D216" s="173" t="s">
        <v>2501</v>
      </c>
      <c r="E216" s="173">
        <v>221</v>
      </c>
      <c r="F216" s="173">
        <v>64</v>
      </c>
      <c r="G216" s="173" t="s">
        <v>224</v>
      </c>
      <c r="H216" s="173" t="s">
        <v>24</v>
      </c>
      <c r="I216" s="173">
        <v>215</v>
      </c>
      <c r="J216" s="174"/>
      <c r="BYJ216" s="175" t="s">
        <v>558</v>
      </c>
      <c r="BYK216" s="173" t="e" cm="1" vm="2">
        <f t="array" ref="BYK216">TRANSPOSE(_xlfn.ANCHORARRAY(GX$2))</f>
        <v>#VALUE!</v>
      </c>
    </row>
    <row r="217" spans="1:10 2012:2013" s="173" customFormat="1" ht="32.25" thickBot="1" x14ac:dyDescent="0.3">
      <c r="A217" s="173" t="s">
        <v>162</v>
      </c>
      <c r="B217" s="173" t="s">
        <v>23</v>
      </c>
      <c r="C217" s="173" t="s">
        <v>313</v>
      </c>
      <c r="D217" s="173" t="s">
        <v>283</v>
      </c>
      <c r="E217" s="173">
        <v>999</v>
      </c>
      <c r="F217" s="173">
        <v>75</v>
      </c>
      <c r="G217" s="173" t="s">
        <v>224</v>
      </c>
      <c r="H217" s="173" t="s">
        <v>24</v>
      </c>
      <c r="I217" s="173">
        <v>216</v>
      </c>
      <c r="J217" s="174"/>
      <c r="BYJ217" s="175" t="s">
        <v>559</v>
      </c>
      <c r="BYK217" s="173" t="e" cm="1" vm="2">
        <f t="array" ref="BYK217">TRANSPOSE(_xlfn.ANCHORARRAY(GY$2))</f>
        <v>#VALUE!</v>
      </c>
    </row>
    <row r="218" spans="1:10 2012:2013" s="173" customFormat="1" ht="32.25" thickBot="1" x14ac:dyDescent="0.3">
      <c r="A218" s="173" t="s">
        <v>162</v>
      </c>
      <c r="B218" s="173" t="s">
        <v>23</v>
      </c>
      <c r="C218" s="173" t="s">
        <v>313</v>
      </c>
      <c r="D218" s="173" t="s">
        <v>277</v>
      </c>
      <c r="E218" s="173">
        <v>45</v>
      </c>
      <c r="F218" s="173">
        <v>0</v>
      </c>
      <c r="G218" s="173" t="s">
        <v>224</v>
      </c>
      <c r="H218" s="173" t="s">
        <v>22</v>
      </c>
      <c r="I218" s="173">
        <v>217</v>
      </c>
      <c r="J218" s="174"/>
      <c r="BYJ218" s="175" t="s">
        <v>560</v>
      </c>
      <c r="BYK218" s="173" t="e" cm="1" vm="2">
        <f t="array" ref="BYK218">TRANSPOSE(_xlfn.ANCHORARRAY(GZ$2))</f>
        <v>#VALUE!</v>
      </c>
    </row>
    <row r="219" spans="1:10 2012:2013" s="173" customFormat="1" ht="32.25" thickBot="1" x14ac:dyDescent="0.3">
      <c r="A219" s="173" t="s">
        <v>162</v>
      </c>
      <c r="B219" s="173" t="s">
        <v>23</v>
      </c>
      <c r="C219" s="173" t="s">
        <v>313</v>
      </c>
      <c r="D219" s="173" t="s">
        <v>267</v>
      </c>
      <c r="E219" s="173">
        <v>999</v>
      </c>
      <c r="F219" s="173">
        <v>75</v>
      </c>
      <c r="G219" s="173" t="s">
        <v>224</v>
      </c>
      <c r="H219" s="173" t="s">
        <v>24</v>
      </c>
      <c r="I219" s="173">
        <v>218</v>
      </c>
      <c r="J219" s="174"/>
      <c r="BYJ219" s="175" t="s">
        <v>561</v>
      </c>
      <c r="BYK219" s="173" t="e" cm="1" vm="2">
        <f t="array" ref="BYK219">TRANSPOSE(_xlfn.ANCHORARRAY(HA$2))</f>
        <v>#VALUE!</v>
      </c>
    </row>
    <row r="220" spans="1:10 2012:2013" s="173" customFormat="1" ht="32.25" thickBot="1" x14ac:dyDescent="0.3">
      <c r="A220" s="173" t="s">
        <v>162</v>
      </c>
      <c r="B220" s="173" t="s">
        <v>23</v>
      </c>
      <c r="C220" s="173" t="s">
        <v>313</v>
      </c>
      <c r="D220" s="173" t="s">
        <v>268</v>
      </c>
      <c r="E220" s="173">
        <v>160</v>
      </c>
      <c r="F220" s="173">
        <v>46</v>
      </c>
      <c r="G220" s="173" t="s">
        <v>224</v>
      </c>
      <c r="H220" s="173" t="s">
        <v>24</v>
      </c>
      <c r="I220" s="173">
        <v>219</v>
      </c>
      <c r="J220" s="174"/>
      <c r="BYJ220" s="175" t="s">
        <v>562</v>
      </c>
      <c r="BYK220" s="173" t="e" cm="1" vm="2">
        <f t="array" ref="BYK220">TRANSPOSE(_xlfn.ANCHORARRAY(HB$2))</f>
        <v>#VALUE!</v>
      </c>
    </row>
    <row r="221" spans="1:10 2012:2013" s="173" customFormat="1" ht="32.25" thickBot="1" x14ac:dyDescent="0.3">
      <c r="A221" s="173" t="s">
        <v>162</v>
      </c>
      <c r="B221" s="173" t="s">
        <v>23</v>
      </c>
      <c r="C221" s="173" t="s">
        <v>313</v>
      </c>
      <c r="D221" s="173" t="s">
        <v>275</v>
      </c>
      <c r="E221" s="173">
        <v>27</v>
      </c>
      <c r="F221" s="173">
        <v>0</v>
      </c>
      <c r="G221" s="173" t="s">
        <v>224</v>
      </c>
      <c r="H221" s="173" t="s">
        <v>22</v>
      </c>
      <c r="I221" s="173">
        <v>220</v>
      </c>
      <c r="J221" s="174"/>
      <c r="BYJ221" s="175" t="s">
        <v>563</v>
      </c>
      <c r="BYK221" s="173" t="e" cm="1" vm="2">
        <f t="array" ref="BYK221">TRANSPOSE(_xlfn.ANCHORARRAY(HC$2))</f>
        <v>#VALUE!</v>
      </c>
    </row>
    <row r="222" spans="1:10 2012:2013" s="173" customFormat="1" ht="32.25" thickBot="1" x14ac:dyDescent="0.3">
      <c r="A222" s="173" t="s">
        <v>162</v>
      </c>
      <c r="B222" s="173" t="s">
        <v>23</v>
      </c>
      <c r="C222" s="173" t="s">
        <v>313</v>
      </c>
      <c r="D222" s="173" t="s">
        <v>2478</v>
      </c>
      <c r="E222" s="173">
        <v>221</v>
      </c>
      <c r="F222" s="173">
        <v>64</v>
      </c>
      <c r="G222" s="173" t="s">
        <v>224</v>
      </c>
      <c r="H222" s="173" t="s">
        <v>24</v>
      </c>
      <c r="I222" s="173">
        <v>221</v>
      </c>
      <c r="J222" s="174"/>
      <c r="BYJ222" s="175" t="s">
        <v>564</v>
      </c>
      <c r="BYK222" s="173" t="e" cm="1" vm="2">
        <f t="array" ref="BYK222">TRANSPOSE(_xlfn.ANCHORARRAY(HD$2))</f>
        <v>#VALUE!</v>
      </c>
    </row>
    <row r="223" spans="1:10 2012:2013" s="173" customFormat="1" ht="32.25" thickBot="1" x14ac:dyDescent="0.3">
      <c r="A223" s="173" t="s">
        <v>162</v>
      </c>
      <c r="B223" s="173" t="s">
        <v>23</v>
      </c>
      <c r="C223" s="173" t="s">
        <v>313</v>
      </c>
      <c r="D223" s="173" t="s">
        <v>226</v>
      </c>
      <c r="E223" s="173">
        <v>36</v>
      </c>
      <c r="F223" s="173">
        <v>0</v>
      </c>
      <c r="G223" s="173" t="s">
        <v>224</v>
      </c>
      <c r="H223" s="173" t="s">
        <v>22</v>
      </c>
      <c r="I223" s="173">
        <v>222</v>
      </c>
      <c r="J223" s="174"/>
      <c r="BYJ223" s="175" t="s">
        <v>565</v>
      </c>
      <c r="BYK223" s="173" t="e" cm="1" vm="2">
        <f t="array" ref="BYK223">TRANSPOSE(_xlfn.ANCHORARRAY(HE$2))</f>
        <v>#VALUE!</v>
      </c>
    </row>
    <row r="224" spans="1:10 2012:2013" s="173" customFormat="1" ht="32.25" thickBot="1" x14ac:dyDescent="0.3">
      <c r="A224" s="173" t="s">
        <v>162</v>
      </c>
      <c r="B224" s="173" t="s">
        <v>23</v>
      </c>
      <c r="C224" s="173" t="s">
        <v>313</v>
      </c>
      <c r="D224" s="173" t="s">
        <v>2479</v>
      </c>
      <c r="E224" s="173">
        <v>130</v>
      </c>
      <c r="F224" s="173">
        <v>0</v>
      </c>
      <c r="G224" s="173" t="s">
        <v>224</v>
      </c>
      <c r="H224" s="173" t="s">
        <v>22</v>
      </c>
      <c r="I224" s="173">
        <v>223</v>
      </c>
      <c r="J224" s="174"/>
      <c r="BYJ224" s="175" t="s">
        <v>566</v>
      </c>
      <c r="BYK224" s="173" t="e" cm="1" vm="2">
        <f t="array" ref="BYK224">TRANSPOSE(_xlfn.ANCHORARRAY(HF$2))</f>
        <v>#VALUE!</v>
      </c>
    </row>
    <row r="225" spans="1:10 2012:2013" s="173" customFormat="1" ht="32.25" thickBot="1" x14ac:dyDescent="0.3">
      <c r="A225" s="173" t="s">
        <v>162</v>
      </c>
      <c r="B225" s="173" t="s">
        <v>23</v>
      </c>
      <c r="C225" s="173" t="s">
        <v>313</v>
      </c>
      <c r="D225" s="173" t="s">
        <v>2480</v>
      </c>
      <c r="E225" s="173">
        <v>130</v>
      </c>
      <c r="F225" s="173">
        <v>37</v>
      </c>
      <c r="G225" s="173" t="s">
        <v>224</v>
      </c>
      <c r="H225" s="173" t="s">
        <v>24</v>
      </c>
      <c r="I225" s="173">
        <v>224</v>
      </c>
      <c r="J225" s="174"/>
      <c r="BYJ225" s="175" t="s">
        <v>567</v>
      </c>
      <c r="BYK225" s="173" t="e" cm="1" vm="2">
        <f t="array" ref="BYK225">TRANSPOSE(_xlfn.ANCHORARRAY(HG$2))</f>
        <v>#VALUE!</v>
      </c>
    </row>
    <row r="226" spans="1:10 2012:2013" s="173" customFormat="1" ht="32.25" thickBot="1" x14ac:dyDescent="0.3">
      <c r="A226" s="173" t="s">
        <v>162</v>
      </c>
      <c r="B226" s="173" t="s">
        <v>23</v>
      </c>
      <c r="C226" s="173" t="s">
        <v>313</v>
      </c>
      <c r="D226" s="173" t="s">
        <v>288</v>
      </c>
      <c r="E226" s="173">
        <v>160</v>
      </c>
      <c r="F226" s="173">
        <v>46</v>
      </c>
      <c r="G226" s="173" t="s">
        <v>224</v>
      </c>
      <c r="H226" s="173" t="s">
        <v>22</v>
      </c>
      <c r="I226" s="173">
        <v>225</v>
      </c>
      <c r="J226" s="174"/>
      <c r="BYJ226" s="175" t="s">
        <v>568</v>
      </c>
      <c r="BYK226" s="173" t="e" cm="1" vm="2">
        <f t="array" ref="BYK226">TRANSPOSE(_xlfn.ANCHORARRAY(HH$2))</f>
        <v>#VALUE!</v>
      </c>
    </row>
    <row r="227" spans="1:10 2012:2013" s="173" customFormat="1" ht="32.25" thickBot="1" x14ac:dyDescent="0.3">
      <c r="A227" s="173" t="s">
        <v>162</v>
      </c>
      <c r="B227" s="173" t="s">
        <v>23</v>
      </c>
      <c r="C227" s="173" t="s">
        <v>313</v>
      </c>
      <c r="D227" s="173" t="s">
        <v>2481</v>
      </c>
      <c r="E227" s="173">
        <v>99</v>
      </c>
      <c r="F227" s="173">
        <v>0</v>
      </c>
      <c r="G227" s="173" t="s">
        <v>224</v>
      </c>
      <c r="H227" s="173" t="s">
        <v>22</v>
      </c>
      <c r="I227" s="173">
        <v>226</v>
      </c>
      <c r="J227" s="174"/>
      <c r="BYJ227" s="175" t="s">
        <v>569</v>
      </c>
      <c r="BYK227" s="173" t="e" cm="1" vm="2">
        <f t="array" ref="BYK227">TRANSPOSE(_xlfn.ANCHORARRAY(HI$2))</f>
        <v>#VALUE!</v>
      </c>
    </row>
    <row r="228" spans="1:10 2012:2013" s="173" customFormat="1" ht="32.25" thickBot="1" x14ac:dyDescent="0.3">
      <c r="A228" s="173" t="s">
        <v>162</v>
      </c>
      <c r="B228" s="173" t="s">
        <v>23</v>
      </c>
      <c r="C228" s="173" t="s">
        <v>313</v>
      </c>
      <c r="D228" s="173" t="s">
        <v>276</v>
      </c>
      <c r="E228" s="173">
        <v>999</v>
      </c>
      <c r="F228" s="173">
        <v>75</v>
      </c>
      <c r="G228" s="173" t="s">
        <v>224</v>
      </c>
      <c r="H228" s="173" t="s">
        <v>24</v>
      </c>
      <c r="I228" s="173">
        <v>227</v>
      </c>
      <c r="J228" s="174"/>
      <c r="BYJ228" s="175" t="s">
        <v>570</v>
      </c>
      <c r="BYK228" s="173" t="e" cm="1" vm="2">
        <f t="array" ref="BYK228">TRANSPOSE(_xlfn.ANCHORARRAY(HJ$2))</f>
        <v>#VALUE!</v>
      </c>
    </row>
    <row r="229" spans="1:10 2012:2013" s="173" customFormat="1" ht="32.25" thickBot="1" x14ac:dyDescent="0.3">
      <c r="A229" s="173" t="s">
        <v>162</v>
      </c>
      <c r="B229" s="173" t="s">
        <v>23</v>
      </c>
      <c r="C229" s="173" t="s">
        <v>313</v>
      </c>
      <c r="D229" s="173" t="s">
        <v>2482</v>
      </c>
      <c r="E229" s="173">
        <v>27</v>
      </c>
      <c r="F229" s="173">
        <v>0</v>
      </c>
      <c r="G229" s="173" t="s">
        <v>224</v>
      </c>
      <c r="H229" s="173" t="s">
        <v>22</v>
      </c>
      <c r="I229" s="173">
        <v>228</v>
      </c>
      <c r="J229" s="174"/>
      <c r="BYJ229" s="175" t="s">
        <v>571</v>
      </c>
      <c r="BYK229" s="173" t="e" cm="1" vm="2">
        <f t="array" ref="BYK229">TRANSPOSE(_xlfn.ANCHORARRAY(HK$2))</f>
        <v>#VALUE!</v>
      </c>
    </row>
    <row r="230" spans="1:10 2012:2013" s="173" customFormat="1" ht="32.25" thickBot="1" x14ac:dyDescent="0.3">
      <c r="A230" s="173" t="s">
        <v>162</v>
      </c>
      <c r="B230" s="173" t="s">
        <v>23</v>
      </c>
      <c r="C230" s="173" t="s">
        <v>313</v>
      </c>
      <c r="D230" s="173" t="s">
        <v>228</v>
      </c>
      <c r="E230" s="173">
        <v>27</v>
      </c>
      <c r="F230" s="173">
        <v>0</v>
      </c>
      <c r="G230" s="173" t="s">
        <v>224</v>
      </c>
      <c r="H230" s="173" t="s">
        <v>22</v>
      </c>
      <c r="I230" s="173">
        <v>229</v>
      </c>
      <c r="J230" s="174"/>
      <c r="BYJ230" s="175" t="s">
        <v>572</v>
      </c>
      <c r="BYK230" s="173" t="e" cm="1" vm="2">
        <f t="array" ref="BYK230">TRANSPOSE(_xlfn.ANCHORARRAY(HL$2))</f>
        <v>#VALUE!</v>
      </c>
    </row>
    <row r="231" spans="1:10 2012:2013" s="173" customFormat="1" ht="32.25" thickBot="1" x14ac:dyDescent="0.3">
      <c r="A231" s="173" t="s">
        <v>162</v>
      </c>
      <c r="B231" s="173" t="s">
        <v>23</v>
      </c>
      <c r="C231" s="173" t="s">
        <v>313</v>
      </c>
      <c r="D231" s="173" t="s">
        <v>2483</v>
      </c>
      <c r="E231" s="173">
        <v>27</v>
      </c>
      <c r="F231" s="173">
        <v>0</v>
      </c>
      <c r="G231" s="173" t="s">
        <v>224</v>
      </c>
      <c r="H231" s="173" t="s">
        <v>22</v>
      </c>
      <c r="I231" s="173">
        <v>230</v>
      </c>
      <c r="J231" s="174"/>
      <c r="BYJ231" s="175" t="s">
        <v>573</v>
      </c>
      <c r="BYK231" s="173" t="e" cm="1" vm="2">
        <f t="array" ref="BYK231">TRANSPOSE(_xlfn.ANCHORARRAY(HM$2))</f>
        <v>#VALUE!</v>
      </c>
    </row>
    <row r="232" spans="1:10 2012:2013" s="173" customFormat="1" ht="32.25" thickBot="1" x14ac:dyDescent="0.3">
      <c r="A232" s="173" t="s">
        <v>162</v>
      </c>
      <c r="B232" s="173" t="s">
        <v>23</v>
      </c>
      <c r="C232" s="173" t="s">
        <v>313</v>
      </c>
      <c r="D232" s="173" t="s">
        <v>229</v>
      </c>
      <c r="E232" s="173">
        <v>99</v>
      </c>
      <c r="F232" s="173">
        <v>0</v>
      </c>
      <c r="G232" s="173" t="s">
        <v>224</v>
      </c>
      <c r="H232" s="173" t="s">
        <v>22</v>
      </c>
      <c r="I232" s="173">
        <v>231</v>
      </c>
      <c r="J232" s="174"/>
      <c r="BYJ232" s="175" t="s">
        <v>574</v>
      </c>
      <c r="BYK232" s="173" t="e" cm="1" vm="2">
        <f t="array" ref="BYK232">TRANSPOSE(_xlfn.ANCHORARRAY(HN$2))</f>
        <v>#VALUE!</v>
      </c>
    </row>
    <row r="233" spans="1:10 2012:2013" s="173" customFormat="1" ht="32.25" thickBot="1" x14ac:dyDescent="0.3">
      <c r="A233" s="173" t="s">
        <v>162</v>
      </c>
      <c r="B233" s="173" t="s">
        <v>23</v>
      </c>
      <c r="C233" s="173" t="s">
        <v>313</v>
      </c>
      <c r="D233" s="173" t="s">
        <v>278</v>
      </c>
      <c r="E233" s="173">
        <v>160</v>
      </c>
      <c r="F233" s="173">
        <v>46</v>
      </c>
      <c r="G233" s="173" t="s">
        <v>224</v>
      </c>
      <c r="H233" s="173" t="s">
        <v>24</v>
      </c>
      <c r="I233" s="173">
        <v>232</v>
      </c>
      <c r="J233" s="174"/>
      <c r="BYJ233" s="175" t="s">
        <v>575</v>
      </c>
      <c r="BYK233" s="173" t="e" cm="1" vm="2">
        <f t="array" ref="BYK233">TRANSPOSE(_xlfn.ANCHORARRAY(HO$2))</f>
        <v>#VALUE!</v>
      </c>
    </row>
    <row r="234" spans="1:10 2012:2013" s="173" customFormat="1" ht="32.25" thickBot="1" x14ac:dyDescent="0.3">
      <c r="A234" s="173" t="s">
        <v>162</v>
      </c>
      <c r="B234" s="173" t="s">
        <v>23</v>
      </c>
      <c r="C234" s="173" t="s">
        <v>313</v>
      </c>
      <c r="D234" s="173" t="s">
        <v>290</v>
      </c>
      <c r="E234" s="173">
        <v>27</v>
      </c>
      <c r="F234" s="173">
        <v>0</v>
      </c>
      <c r="G234" s="173" t="s">
        <v>224</v>
      </c>
      <c r="H234" s="173" t="s">
        <v>22</v>
      </c>
      <c r="I234" s="173">
        <v>233</v>
      </c>
      <c r="J234" s="174"/>
      <c r="BYJ234" s="175" t="s">
        <v>576</v>
      </c>
      <c r="BYK234" s="173" t="e" cm="1" vm="2">
        <f t="array" ref="BYK234">TRANSPOSE(_xlfn.ANCHORARRAY(HP$2))</f>
        <v>#VALUE!</v>
      </c>
    </row>
    <row r="235" spans="1:10 2012:2013" s="173" customFormat="1" ht="32.25" thickBot="1" x14ac:dyDescent="0.3">
      <c r="A235" s="173" t="s">
        <v>162</v>
      </c>
      <c r="B235" s="173" t="s">
        <v>23</v>
      </c>
      <c r="C235" s="173" t="s">
        <v>313</v>
      </c>
      <c r="D235" s="173" t="s">
        <v>2485</v>
      </c>
      <c r="E235" s="173">
        <v>27</v>
      </c>
      <c r="F235" s="173">
        <v>0</v>
      </c>
      <c r="G235" s="173" t="s">
        <v>224</v>
      </c>
      <c r="H235" s="173" t="s">
        <v>22</v>
      </c>
      <c r="I235" s="173">
        <v>234</v>
      </c>
      <c r="J235" s="174"/>
      <c r="BYJ235" s="175" t="s">
        <v>577</v>
      </c>
      <c r="BYK235" s="173" t="e" cm="1" vm="2">
        <f t="array" ref="BYK235">TRANSPOSE(_xlfn.ANCHORARRAY(HQ$2))</f>
        <v>#VALUE!</v>
      </c>
    </row>
    <row r="236" spans="1:10 2012:2013" s="173" customFormat="1" ht="32.25" thickBot="1" x14ac:dyDescent="0.3">
      <c r="A236" s="173" t="s">
        <v>162</v>
      </c>
      <c r="B236" s="173" t="s">
        <v>23</v>
      </c>
      <c r="C236" s="173" t="s">
        <v>313</v>
      </c>
      <c r="D236" s="173" t="s">
        <v>230</v>
      </c>
      <c r="E236" s="173">
        <v>130</v>
      </c>
      <c r="F236" s="173">
        <v>0</v>
      </c>
      <c r="G236" s="173" t="s">
        <v>224</v>
      </c>
      <c r="H236" s="173" t="s">
        <v>22</v>
      </c>
      <c r="I236" s="173">
        <v>235</v>
      </c>
      <c r="J236" s="174"/>
      <c r="BYJ236" s="175" t="s">
        <v>578</v>
      </c>
      <c r="BYK236" s="173" t="e" cm="1" vm="2">
        <f t="array" ref="BYK236">TRANSPOSE(_xlfn.ANCHORARRAY(HR$2))</f>
        <v>#VALUE!</v>
      </c>
    </row>
    <row r="237" spans="1:10 2012:2013" s="173" customFormat="1" ht="32.25" thickBot="1" x14ac:dyDescent="0.3">
      <c r="A237" s="173" t="s">
        <v>162</v>
      </c>
      <c r="B237" s="173" t="s">
        <v>23</v>
      </c>
      <c r="C237" s="173" t="s">
        <v>313</v>
      </c>
      <c r="D237" s="173" t="s">
        <v>2477</v>
      </c>
      <c r="E237" s="173">
        <v>99</v>
      </c>
      <c r="F237" s="173">
        <v>0</v>
      </c>
      <c r="G237" s="173" t="s">
        <v>224</v>
      </c>
      <c r="H237" s="173" t="s">
        <v>24</v>
      </c>
      <c r="I237" s="173">
        <v>236</v>
      </c>
      <c r="J237" s="174"/>
      <c r="BYJ237" s="175" t="s">
        <v>579</v>
      </c>
      <c r="BYK237" s="173" t="e" cm="1" vm="2">
        <f t="array" ref="BYK237">TRANSPOSE(_xlfn.ANCHORARRAY(HS$2))</f>
        <v>#VALUE!</v>
      </c>
    </row>
    <row r="238" spans="1:10 2012:2013" s="173" customFormat="1" ht="32.25" thickBot="1" x14ac:dyDescent="0.3">
      <c r="A238" s="173" t="s">
        <v>162</v>
      </c>
      <c r="B238" s="173" t="s">
        <v>23</v>
      </c>
      <c r="C238" s="173" t="s">
        <v>313</v>
      </c>
      <c r="D238" s="173" t="s">
        <v>263</v>
      </c>
      <c r="E238" s="173">
        <v>99</v>
      </c>
      <c r="F238" s="173">
        <v>28</v>
      </c>
      <c r="G238" s="173" t="s">
        <v>224</v>
      </c>
      <c r="H238" s="173" t="s">
        <v>2484</v>
      </c>
      <c r="I238" s="173">
        <v>237</v>
      </c>
      <c r="J238" s="174"/>
      <c r="BYJ238" s="175" t="s">
        <v>580</v>
      </c>
      <c r="BYK238" s="173" t="e" cm="1" vm="2">
        <f t="array" ref="BYK238">TRANSPOSE(_xlfn.ANCHORARRAY(HT$2))</f>
        <v>#VALUE!</v>
      </c>
    </row>
    <row r="239" spans="1:10 2012:2013" s="173" customFormat="1" ht="32.25" thickBot="1" x14ac:dyDescent="0.3">
      <c r="A239" s="173" t="s">
        <v>162</v>
      </c>
      <c r="B239" s="173" t="s">
        <v>23</v>
      </c>
      <c r="C239" s="173" t="s">
        <v>313</v>
      </c>
      <c r="D239" s="173" t="s">
        <v>231</v>
      </c>
      <c r="E239" s="173">
        <v>27</v>
      </c>
      <c r="F239" s="173">
        <v>0</v>
      </c>
      <c r="G239" s="173" t="s">
        <v>224</v>
      </c>
      <c r="H239" s="173" t="s">
        <v>22</v>
      </c>
      <c r="I239" s="173">
        <v>238</v>
      </c>
      <c r="J239" s="174"/>
      <c r="BYJ239" s="175" t="s">
        <v>581</v>
      </c>
      <c r="BYK239" s="173" t="e" cm="1" vm="2">
        <f t="array" ref="BYK239">TRANSPOSE(_xlfn.ANCHORARRAY(HU$2))</f>
        <v>#VALUE!</v>
      </c>
    </row>
    <row r="240" spans="1:10 2012:2013" s="173" customFormat="1" ht="32.25" thickBot="1" x14ac:dyDescent="0.3">
      <c r="A240" s="173" t="s">
        <v>162</v>
      </c>
      <c r="B240" s="173" t="s">
        <v>23</v>
      </c>
      <c r="C240" s="173" t="s">
        <v>313</v>
      </c>
      <c r="D240" s="173" t="s">
        <v>2486</v>
      </c>
      <c r="E240" s="173">
        <v>36</v>
      </c>
      <c r="F240" s="173">
        <v>0</v>
      </c>
      <c r="G240" s="173" t="s">
        <v>224</v>
      </c>
      <c r="H240" s="173" t="s">
        <v>22</v>
      </c>
      <c r="I240" s="173">
        <v>239</v>
      </c>
      <c r="J240" s="174"/>
      <c r="BYJ240" s="175" t="s">
        <v>582</v>
      </c>
      <c r="BYK240" s="173" t="e" cm="1" vm="2">
        <f t="array" ref="BYK240">TRANSPOSE(_xlfn.ANCHORARRAY(HV$2))</f>
        <v>#VALUE!</v>
      </c>
    </row>
    <row r="241" spans="1:10 2012:2013" s="173" customFormat="1" ht="32.25" thickBot="1" x14ac:dyDescent="0.3">
      <c r="A241" s="173" t="s">
        <v>162</v>
      </c>
      <c r="B241" s="173" t="s">
        <v>23</v>
      </c>
      <c r="C241" s="173" t="s">
        <v>313</v>
      </c>
      <c r="D241" s="173" t="s">
        <v>232</v>
      </c>
      <c r="E241" s="173">
        <v>99</v>
      </c>
      <c r="F241" s="173">
        <v>28</v>
      </c>
      <c r="G241" s="173" t="s">
        <v>224</v>
      </c>
      <c r="H241" s="173" t="s">
        <v>24</v>
      </c>
      <c r="I241" s="173">
        <v>240</v>
      </c>
      <c r="J241" s="174"/>
      <c r="BYJ241" s="175" t="s">
        <v>583</v>
      </c>
      <c r="BYK241" s="173" t="e" cm="1" vm="2">
        <f t="array" ref="BYK241">TRANSPOSE(_xlfn.ANCHORARRAY(HW$2))</f>
        <v>#VALUE!</v>
      </c>
    </row>
    <row r="242" spans="1:10 2012:2013" s="173" customFormat="1" ht="32.25" thickBot="1" x14ac:dyDescent="0.3">
      <c r="A242" s="173" t="s">
        <v>162</v>
      </c>
      <c r="B242" s="173" t="s">
        <v>23</v>
      </c>
      <c r="C242" s="173" t="s">
        <v>313</v>
      </c>
      <c r="D242" s="173" t="s">
        <v>286</v>
      </c>
      <c r="E242" s="173">
        <v>99</v>
      </c>
      <c r="F242" s="173">
        <v>28</v>
      </c>
      <c r="G242" s="173" t="s">
        <v>224</v>
      </c>
      <c r="H242" s="173" t="s">
        <v>2484</v>
      </c>
      <c r="I242" s="173">
        <v>241</v>
      </c>
      <c r="J242" s="174"/>
      <c r="BYJ242" s="175" t="s">
        <v>584</v>
      </c>
      <c r="BYK242" s="173" t="e" cm="1" vm="2">
        <f t="array" ref="BYK242">TRANSPOSE(_xlfn.ANCHORARRAY(HX$2))</f>
        <v>#VALUE!</v>
      </c>
    </row>
    <row r="243" spans="1:10 2012:2013" s="173" customFormat="1" ht="32.25" thickBot="1" x14ac:dyDescent="0.3">
      <c r="A243" s="173" t="s">
        <v>162</v>
      </c>
      <c r="B243" s="173" t="s">
        <v>23</v>
      </c>
      <c r="C243" s="173" t="s">
        <v>313</v>
      </c>
      <c r="D243" s="173" t="s">
        <v>244</v>
      </c>
      <c r="E243" s="173">
        <v>27</v>
      </c>
      <c r="F243" s="173">
        <v>0</v>
      </c>
      <c r="G243" s="173" t="s">
        <v>224</v>
      </c>
      <c r="H243" s="173" t="s">
        <v>22</v>
      </c>
      <c r="I243" s="173">
        <v>242</v>
      </c>
      <c r="J243" s="174"/>
      <c r="BYJ243" s="175" t="s">
        <v>585</v>
      </c>
      <c r="BYK243" s="173" t="e" cm="1" vm="2">
        <f t="array" ref="BYK243">TRANSPOSE(_xlfn.ANCHORARRAY(HY$2))</f>
        <v>#VALUE!</v>
      </c>
    </row>
    <row r="244" spans="1:10 2012:2013" s="173" customFormat="1" ht="32.25" thickBot="1" x14ac:dyDescent="0.3">
      <c r="A244" s="173" t="s">
        <v>162</v>
      </c>
      <c r="B244" s="173" t="s">
        <v>23</v>
      </c>
      <c r="C244" s="173" t="s">
        <v>313</v>
      </c>
      <c r="D244" s="173" t="s">
        <v>233</v>
      </c>
      <c r="E244" s="173">
        <v>99</v>
      </c>
      <c r="F244" s="173">
        <v>0</v>
      </c>
      <c r="G244" s="173" t="s">
        <v>224</v>
      </c>
      <c r="H244" s="173" t="s">
        <v>22</v>
      </c>
      <c r="I244" s="173">
        <v>243</v>
      </c>
      <c r="J244" s="174"/>
      <c r="BYJ244" s="175" t="s">
        <v>586</v>
      </c>
      <c r="BYK244" s="173" t="e" cm="1" vm="2">
        <f t="array" ref="BYK244">TRANSPOSE(_xlfn.ANCHORARRAY(HZ$2))</f>
        <v>#VALUE!</v>
      </c>
    </row>
    <row r="245" spans="1:10 2012:2013" s="173" customFormat="1" ht="32.25" thickBot="1" x14ac:dyDescent="0.3">
      <c r="A245" s="173" t="s">
        <v>162</v>
      </c>
      <c r="B245" s="173" t="s">
        <v>23</v>
      </c>
      <c r="C245" s="173" t="s">
        <v>313</v>
      </c>
      <c r="D245" s="173" t="s">
        <v>2487</v>
      </c>
      <c r="E245" s="173">
        <v>36</v>
      </c>
      <c r="F245" s="173">
        <v>0</v>
      </c>
      <c r="G245" s="173" t="s">
        <v>224</v>
      </c>
      <c r="H245" s="173" t="s">
        <v>22</v>
      </c>
      <c r="I245" s="173">
        <v>244</v>
      </c>
      <c r="J245" s="174"/>
      <c r="BYJ245" s="175" t="s">
        <v>587</v>
      </c>
      <c r="BYK245" s="173" t="e" cm="1" vm="2">
        <f t="array" ref="BYK245">TRANSPOSE(_xlfn.ANCHORARRAY(IA$2))</f>
        <v>#VALUE!</v>
      </c>
    </row>
    <row r="246" spans="1:10 2012:2013" s="173" customFormat="1" ht="32.25" thickBot="1" x14ac:dyDescent="0.3">
      <c r="A246" s="173" t="s">
        <v>162</v>
      </c>
      <c r="B246" s="173" t="s">
        <v>23</v>
      </c>
      <c r="C246" s="173" t="s">
        <v>313</v>
      </c>
      <c r="D246" s="173" t="s">
        <v>235</v>
      </c>
      <c r="E246" s="173">
        <v>27</v>
      </c>
      <c r="F246" s="173">
        <v>0</v>
      </c>
      <c r="G246" s="173" t="s">
        <v>224</v>
      </c>
      <c r="H246" s="173" t="s">
        <v>22</v>
      </c>
      <c r="I246" s="173">
        <v>245</v>
      </c>
      <c r="J246" s="174"/>
      <c r="BYJ246" s="175" t="s">
        <v>588</v>
      </c>
      <c r="BYK246" s="173" t="e" cm="1" vm="2">
        <f t="array" ref="BYK246">TRANSPOSE(_xlfn.ANCHORARRAY(IB$2))</f>
        <v>#VALUE!</v>
      </c>
    </row>
    <row r="247" spans="1:10 2012:2013" s="173" customFormat="1" ht="32.25" thickBot="1" x14ac:dyDescent="0.3">
      <c r="A247" s="173" t="s">
        <v>162</v>
      </c>
      <c r="B247" s="173" t="s">
        <v>23</v>
      </c>
      <c r="C247" s="173" t="s">
        <v>313</v>
      </c>
      <c r="D247" s="173" t="s">
        <v>2488</v>
      </c>
      <c r="E247" s="173">
        <v>99</v>
      </c>
      <c r="F247" s="173">
        <v>0</v>
      </c>
      <c r="G247" s="173" t="s">
        <v>224</v>
      </c>
      <c r="H247" s="173" t="s">
        <v>22</v>
      </c>
      <c r="I247" s="173">
        <v>246</v>
      </c>
      <c r="J247" s="174"/>
      <c r="BYJ247" s="175" t="s">
        <v>589</v>
      </c>
      <c r="BYK247" s="173" t="e" cm="1" vm="2">
        <f t="array" ref="BYK247">TRANSPOSE(_xlfn.ANCHORARRAY(IC$2))</f>
        <v>#VALUE!</v>
      </c>
    </row>
    <row r="248" spans="1:10 2012:2013" s="173" customFormat="1" ht="32.25" thickBot="1" x14ac:dyDescent="0.3">
      <c r="A248" s="173" t="s">
        <v>162</v>
      </c>
      <c r="B248" s="173" t="s">
        <v>154</v>
      </c>
      <c r="C248" s="173" t="s">
        <v>314</v>
      </c>
      <c r="D248" s="173" t="s">
        <v>225</v>
      </c>
      <c r="E248" s="173">
        <v>36</v>
      </c>
      <c r="F248" s="173">
        <v>0</v>
      </c>
      <c r="G248" s="173" t="s">
        <v>213</v>
      </c>
      <c r="H248" s="173" t="s">
        <v>22</v>
      </c>
      <c r="I248" s="173">
        <v>247</v>
      </c>
      <c r="J248" s="174"/>
      <c r="BYJ248" s="175" t="s">
        <v>590</v>
      </c>
      <c r="BYK248" s="173" t="e" cm="1" vm="2">
        <f t="array" ref="BYK248">TRANSPOSE(_xlfn.ANCHORARRAY(ID$2))</f>
        <v>#VALUE!</v>
      </c>
    </row>
    <row r="249" spans="1:10 2012:2013" s="173" customFormat="1" ht="32.25" thickBot="1" x14ac:dyDescent="0.3">
      <c r="A249" s="173" t="s">
        <v>162</v>
      </c>
      <c r="B249" s="173" t="s">
        <v>154</v>
      </c>
      <c r="C249" s="173" t="s">
        <v>314</v>
      </c>
      <c r="D249" s="173" t="s">
        <v>2476</v>
      </c>
      <c r="E249" s="173">
        <v>99</v>
      </c>
      <c r="F249" s="173">
        <v>0</v>
      </c>
      <c r="G249" s="173" t="s">
        <v>213</v>
      </c>
      <c r="H249" s="173" t="s">
        <v>22</v>
      </c>
      <c r="I249" s="173">
        <v>248</v>
      </c>
      <c r="J249" s="174"/>
      <c r="BYJ249" s="175" t="s">
        <v>591</v>
      </c>
      <c r="BYK249" s="173" t="e" cm="1" vm="2">
        <f t="array" ref="BYK249">TRANSPOSE(_xlfn.ANCHORARRAY(IE$2))</f>
        <v>#VALUE!</v>
      </c>
    </row>
    <row r="250" spans="1:10 2012:2013" s="173" customFormat="1" ht="32.25" thickBot="1" x14ac:dyDescent="0.3">
      <c r="A250" s="173" t="s">
        <v>162</v>
      </c>
      <c r="B250" s="173" t="s">
        <v>154</v>
      </c>
      <c r="C250" s="173" t="s">
        <v>314</v>
      </c>
      <c r="D250" s="173" t="s">
        <v>2481</v>
      </c>
      <c r="E250" s="173">
        <v>99</v>
      </c>
      <c r="F250" s="173">
        <v>0</v>
      </c>
      <c r="G250" s="173" t="s">
        <v>213</v>
      </c>
      <c r="H250" s="173" t="s">
        <v>22</v>
      </c>
      <c r="I250" s="173">
        <v>249</v>
      </c>
      <c r="J250" s="174"/>
      <c r="BYJ250" s="175" t="s">
        <v>592</v>
      </c>
      <c r="BYK250" s="173" t="e" cm="1" vm="2">
        <f t="array" ref="BYK250">TRANSPOSE(_xlfn.ANCHORARRAY(IF$2))</f>
        <v>#VALUE!</v>
      </c>
    </row>
    <row r="251" spans="1:10 2012:2013" s="173" customFormat="1" ht="32.25" thickBot="1" x14ac:dyDescent="0.3">
      <c r="A251" s="173" t="s">
        <v>162</v>
      </c>
      <c r="B251" s="173" t="s">
        <v>154</v>
      </c>
      <c r="C251" s="173" t="s">
        <v>314</v>
      </c>
      <c r="D251" s="173" t="s">
        <v>274</v>
      </c>
      <c r="E251" s="173">
        <v>99</v>
      </c>
      <c r="F251" s="173">
        <v>28</v>
      </c>
      <c r="G251" s="173" t="s">
        <v>213</v>
      </c>
      <c r="H251" s="173" t="s">
        <v>24</v>
      </c>
      <c r="I251" s="173">
        <v>250</v>
      </c>
      <c r="J251" s="174"/>
      <c r="BYJ251" s="175" t="s">
        <v>593</v>
      </c>
      <c r="BYK251" s="173" t="e" cm="1" vm="2">
        <f t="array" ref="BYK251">TRANSPOSE(_xlfn.ANCHORARRAY(IG$2))</f>
        <v>#VALUE!</v>
      </c>
    </row>
    <row r="252" spans="1:10 2012:2013" s="173" customFormat="1" ht="32.25" thickBot="1" x14ac:dyDescent="0.3">
      <c r="A252" s="173" t="s">
        <v>162</v>
      </c>
      <c r="B252" s="173" t="s">
        <v>154</v>
      </c>
      <c r="C252" s="173" t="s">
        <v>314</v>
      </c>
      <c r="D252" s="173" t="s">
        <v>232</v>
      </c>
      <c r="E252" s="173">
        <v>99</v>
      </c>
      <c r="F252" s="173">
        <v>28</v>
      </c>
      <c r="G252" s="173" t="s">
        <v>213</v>
      </c>
      <c r="H252" s="173" t="s">
        <v>24</v>
      </c>
      <c r="I252" s="173">
        <v>251</v>
      </c>
      <c r="J252" s="174"/>
      <c r="BYJ252" s="175" t="s">
        <v>594</v>
      </c>
      <c r="BYK252" s="173" t="e" cm="1" vm="2">
        <f t="array" ref="BYK252">TRANSPOSE(_xlfn.ANCHORARRAY(IH$2))</f>
        <v>#VALUE!</v>
      </c>
    </row>
    <row r="253" spans="1:10 2012:2013" s="173" customFormat="1" ht="32.25" thickBot="1" x14ac:dyDescent="0.3">
      <c r="A253" s="173" t="s">
        <v>162</v>
      </c>
      <c r="B253" s="173" t="s">
        <v>154</v>
      </c>
      <c r="C253" s="173" t="s">
        <v>314</v>
      </c>
      <c r="D253" s="173" t="s">
        <v>221</v>
      </c>
      <c r="E253" s="173">
        <v>299</v>
      </c>
      <c r="F253" s="173">
        <v>0</v>
      </c>
      <c r="G253" s="173" t="s">
        <v>213</v>
      </c>
      <c r="H253" s="173" t="s">
        <v>22</v>
      </c>
      <c r="I253" s="173">
        <v>252</v>
      </c>
      <c r="J253" s="174"/>
      <c r="BYJ253" s="175" t="s">
        <v>595</v>
      </c>
      <c r="BYK253" s="173" t="e" cm="1" vm="2">
        <f t="array" ref="BYK253">TRANSPOSE(_xlfn.ANCHORARRAY(II$2))</f>
        <v>#VALUE!</v>
      </c>
    </row>
    <row r="254" spans="1:10 2012:2013" s="173" customFormat="1" ht="32.25" thickBot="1" x14ac:dyDescent="0.3">
      <c r="A254" s="173" t="s">
        <v>162</v>
      </c>
      <c r="B254" s="173" t="s">
        <v>154</v>
      </c>
      <c r="C254" s="173" t="s">
        <v>314</v>
      </c>
      <c r="D254" s="173" t="s">
        <v>264</v>
      </c>
      <c r="E254" s="173">
        <v>299</v>
      </c>
      <c r="F254" s="173">
        <v>0</v>
      </c>
      <c r="G254" s="173" t="s">
        <v>213</v>
      </c>
      <c r="H254" s="173" t="s">
        <v>24</v>
      </c>
      <c r="I254" s="173">
        <v>253</v>
      </c>
      <c r="J254" s="174"/>
      <c r="BYJ254" s="175" t="s">
        <v>596</v>
      </c>
      <c r="BYK254" s="173" t="e" cm="1" vm="2">
        <f t="array" ref="BYK254">TRANSPOSE(_xlfn.ANCHORARRAY(IJ$2))</f>
        <v>#VALUE!</v>
      </c>
    </row>
    <row r="255" spans="1:10 2012:2013" s="173" customFormat="1" ht="32.25" thickBot="1" x14ac:dyDescent="0.3">
      <c r="A255" s="173" t="s">
        <v>162</v>
      </c>
      <c r="B255" s="173" t="s">
        <v>154</v>
      </c>
      <c r="C255" s="173" t="s">
        <v>314</v>
      </c>
      <c r="D255" s="173" t="s">
        <v>2489</v>
      </c>
      <c r="E255" s="173">
        <v>27</v>
      </c>
      <c r="F255" s="173">
        <v>0</v>
      </c>
      <c r="G255" s="173" t="s">
        <v>213</v>
      </c>
      <c r="H255" s="173" t="s">
        <v>22</v>
      </c>
      <c r="I255" s="173">
        <v>254</v>
      </c>
      <c r="J255" s="174"/>
      <c r="BYJ255" s="175" t="s">
        <v>597</v>
      </c>
      <c r="BYK255" s="173" t="e" cm="1" vm="2">
        <f t="array" ref="BYK255">TRANSPOSE(_xlfn.ANCHORARRAY(IK$2))</f>
        <v>#VALUE!</v>
      </c>
    </row>
    <row r="256" spans="1:10 2012:2013" s="173" customFormat="1" ht="32.25" thickBot="1" x14ac:dyDescent="0.3">
      <c r="A256" s="173" t="s">
        <v>162</v>
      </c>
      <c r="B256" s="173" t="s">
        <v>154</v>
      </c>
      <c r="C256" s="173" t="s">
        <v>314</v>
      </c>
      <c r="D256" s="173" t="s">
        <v>252</v>
      </c>
      <c r="E256" s="173">
        <v>299</v>
      </c>
      <c r="F256" s="173">
        <v>75</v>
      </c>
      <c r="G256" s="173" t="s">
        <v>224</v>
      </c>
      <c r="H256" s="173" t="s">
        <v>24</v>
      </c>
      <c r="I256" s="173">
        <v>255</v>
      </c>
      <c r="J256" s="174"/>
      <c r="BYJ256" s="175" t="s">
        <v>598</v>
      </c>
      <c r="BYK256" s="173" t="e" cm="1" vm="2">
        <f t="array" ref="BYK256">TRANSPOSE(_xlfn.ANCHORARRAY(IL$2))</f>
        <v>#VALUE!</v>
      </c>
    </row>
    <row r="257" spans="1:10 2012:2013" s="173" customFormat="1" ht="32.25" thickBot="1" x14ac:dyDescent="0.3">
      <c r="A257" s="173" t="s">
        <v>162</v>
      </c>
      <c r="B257" s="173" t="s">
        <v>154</v>
      </c>
      <c r="C257" s="173" t="s">
        <v>314</v>
      </c>
      <c r="D257" s="173" t="s">
        <v>265</v>
      </c>
      <c r="E257" s="173">
        <v>160</v>
      </c>
      <c r="F257" s="173">
        <v>0</v>
      </c>
      <c r="G257" s="173" t="s">
        <v>224</v>
      </c>
      <c r="H257" s="173" t="s">
        <v>22</v>
      </c>
      <c r="I257" s="173">
        <v>256</v>
      </c>
      <c r="J257" s="174"/>
      <c r="BYJ257" s="175" t="s">
        <v>599</v>
      </c>
      <c r="BYK257" s="173" t="e" cm="1" vm="2">
        <f t="array" ref="BYK257">TRANSPOSE(_xlfn.ANCHORARRAY(IM$2))</f>
        <v>#VALUE!</v>
      </c>
    </row>
    <row r="258" spans="1:10 2012:2013" s="173" customFormat="1" ht="32.25" thickBot="1" x14ac:dyDescent="0.3">
      <c r="A258" s="173" t="s">
        <v>162</v>
      </c>
      <c r="B258" s="173" t="s">
        <v>154</v>
      </c>
      <c r="C258" s="173" t="s">
        <v>314</v>
      </c>
      <c r="D258" s="173" t="s">
        <v>266</v>
      </c>
      <c r="E258" s="173">
        <v>160</v>
      </c>
      <c r="F258" s="173">
        <v>46</v>
      </c>
      <c r="G258" s="173" t="s">
        <v>224</v>
      </c>
      <c r="H258" s="173" t="s">
        <v>24</v>
      </c>
      <c r="I258" s="173">
        <v>257</v>
      </c>
      <c r="J258" s="174"/>
      <c r="BYJ258" s="175" t="s">
        <v>600</v>
      </c>
      <c r="BYK258" s="173" t="e" cm="1" vm="2">
        <f t="array" ref="BYK258">TRANSPOSE(_xlfn.ANCHORARRAY(IN$2))</f>
        <v>#VALUE!</v>
      </c>
    </row>
    <row r="259" spans="1:10 2012:2013" s="173" customFormat="1" ht="32.25" thickBot="1" x14ac:dyDescent="0.3">
      <c r="A259" s="173" t="s">
        <v>162</v>
      </c>
      <c r="B259" s="173" t="s">
        <v>154</v>
      </c>
      <c r="C259" s="173" t="s">
        <v>314</v>
      </c>
      <c r="D259" s="173" t="s">
        <v>223</v>
      </c>
      <c r="E259" s="173">
        <v>999</v>
      </c>
      <c r="F259" s="173">
        <v>75</v>
      </c>
      <c r="G259" s="173" t="s">
        <v>224</v>
      </c>
      <c r="H259" s="173" t="s">
        <v>24</v>
      </c>
      <c r="I259" s="173">
        <v>258</v>
      </c>
      <c r="J259" s="174"/>
      <c r="BYJ259" s="175" t="s">
        <v>601</v>
      </c>
      <c r="BYK259" s="173" t="e" cm="1" vm="2">
        <f t="array" ref="BYK259">TRANSPOSE(_xlfn.ANCHORARRAY(IO$2))</f>
        <v>#VALUE!</v>
      </c>
    </row>
    <row r="260" spans="1:10 2012:2013" s="173" customFormat="1" ht="32.25" thickBot="1" x14ac:dyDescent="0.3">
      <c r="A260" s="173" t="s">
        <v>162</v>
      </c>
      <c r="B260" s="173" t="s">
        <v>154</v>
      </c>
      <c r="C260" s="173" t="s">
        <v>314</v>
      </c>
      <c r="D260" s="173" t="s">
        <v>215</v>
      </c>
      <c r="E260" s="173">
        <v>99</v>
      </c>
      <c r="F260" s="173">
        <v>0</v>
      </c>
      <c r="G260" s="173" t="s">
        <v>224</v>
      </c>
      <c r="H260" s="173" t="s">
        <v>22</v>
      </c>
      <c r="I260" s="173">
        <v>259</v>
      </c>
      <c r="J260" s="174"/>
      <c r="BYJ260" s="175" t="s">
        <v>602</v>
      </c>
      <c r="BYK260" s="173" t="e" cm="1" vm="2">
        <f t="array" ref="BYK260">TRANSPOSE(_xlfn.ANCHORARRAY(IP$2))</f>
        <v>#VALUE!</v>
      </c>
    </row>
    <row r="261" spans="1:10 2012:2013" s="173" customFormat="1" ht="32.25" thickBot="1" x14ac:dyDescent="0.3">
      <c r="A261" s="173" t="s">
        <v>162</v>
      </c>
      <c r="B261" s="173" t="s">
        <v>154</v>
      </c>
      <c r="C261" s="173" t="s">
        <v>314</v>
      </c>
      <c r="D261" s="173" t="s">
        <v>2479</v>
      </c>
      <c r="E261" s="173">
        <v>130</v>
      </c>
      <c r="F261" s="173">
        <v>0</v>
      </c>
      <c r="G261" s="173" t="s">
        <v>224</v>
      </c>
      <c r="H261" s="173" t="s">
        <v>22</v>
      </c>
      <c r="I261" s="173">
        <v>260</v>
      </c>
      <c r="J261" s="174"/>
      <c r="BYJ261" s="175" t="s">
        <v>603</v>
      </c>
      <c r="BYK261" s="173" t="e" cm="1" vm="2">
        <f t="array" ref="BYK261">TRANSPOSE(_xlfn.ANCHORARRAY(IQ$2))</f>
        <v>#VALUE!</v>
      </c>
    </row>
    <row r="262" spans="1:10 2012:2013" s="173" customFormat="1" ht="32.25" thickBot="1" x14ac:dyDescent="0.3">
      <c r="A262" s="173" t="s">
        <v>162</v>
      </c>
      <c r="B262" s="173" t="s">
        <v>154</v>
      </c>
      <c r="C262" s="173" t="s">
        <v>314</v>
      </c>
      <c r="D262" s="173" t="s">
        <v>2480</v>
      </c>
      <c r="E262" s="173">
        <v>130</v>
      </c>
      <c r="F262" s="173">
        <v>37</v>
      </c>
      <c r="G262" s="173" t="s">
        <v>224</v>
      </c>
      <c r="H262" s="173" t="s">
        <v>24</v>
      </c>
      <c r="I262" s="173">
        <v>261</v>
      </c>
      <c r="J262" s="174"/>
      <c r="BYJ262" s="175" t="s">
        <v>604</v>
      </c>
      <c r="BYK262" s="173" t="e" cm="1" vm="2">
        <f t="array" ref="BYK262">TRANSPOSE(_xlfn.ANCHORARRAY(IR$2))</f>
        <v>#VALUE!</v>
      </c>
    </row>
    <row r="263" spans="1:10 2012:2013" s="173" customFormat="1" ht="32.25" thickBot="1" x14ac:dyDescent="0.3">
      <c r="A263" s="173" t="s">
        <v>162</v>
      </c>
      <c r="B263" s="173" t="s">
        <v>154</v>
      </c>
      <c r="C263" s="173" t="s">
        <v>314</v>
      </c>
      <c r="D263" s="173" t="s">
        <v>288</v>
      </c>
      <c r="E263" s="173">
        <v>160</v>
      </c>
      <c r="F263" s="173">
        <v>46</v>
      </c>
      <c r="G263" s="173" t="s">
        <v>224</v>
      </c>
      <c r="H263" s="173" t="s">
        <v>22</v>
      </c>
      <c r="I263" s="173">
        <v>262</v>
      </c>
      <c r="J263" s="174"/>
      <c r="BYJ263" s="175" t="s">
        <v>605</v>
      </c>
      <c r="BYK263" s="173" t="e" cm="1" vm="2">
        <f t="array" ref="BYK263">TRANSPOSE(_xlfn.ANCHORARRAY(IS$2))</f>
        <v>#VALUE!</v>
      </c>
    </row>
    <row r="264" spans="1:10 2012:2013" s="173" customFormat="1" ht="32.25" thickBot="1" x14ac:dyDescent="0.3">
      <c r="A264" s="173" t="s">
        <v>162</v>
      </c>
      <c r="B264" s="173" t="s">
        <v>154</v>
      </c>
      <c r="C264" s="173" t="s">
        <v>314</v>
      </c>
      <c r="D264" s="173" t="s">
        <v>276</v>
      </c>
      <c r="E264" s="173">
        <v>999</v>
      </c>
      <c r="F264" s="173">
        <v>75</v>
      </c>
      <c r="G264" s="173" t="s">
        <v>224</v>
      </c>
      <c r="H264" s="173" t="s">
        <v>24</v>
      </c>
      <c r="I264" s="173">
        <v>263</v>
      </c>
      <c r="J264" s="174"/>
      <c r="BYJ264" s="175" t="s">
        <v>606</v>
      </c>
      <c r="BYK264" s="173" t="e" cm="1" vm="2">
        <f t="array" ref="BYK264">TRANSPOSE(_xlfn.ANCHORARRAY(IT$2))</f>
        <v>#VALUE!</v>
      </c>
    </row>
    <row r="265" spans="1:10 2012:2013" s="173" customFormat="1" ht="32.25" thickBot="1" x14ac:dyDescent="0.3">
      <c r="A265" s="173" t="s">
        <v>162</v>
      </c>
      <c r="B265" s="173" t="s">
        <v>154</v>
      </c>
      <c r="C265" s="173" t="s">
        <v>314</v>
      </c>
      <c r="D265" s="173" t="s">
        <v>228</v>
      </c>
      <c r="E265" s="173">
        <v>27</v>
      </c>
      <c r="F265" s="173">
        <v>0</v>
      </c>
      <c r="G265" s="173" t="s">
        <v>224</v>
      </c>
      <c r="H265" s="173" t="s">
        <v>22</v>
      </c>
      <c r="I265" s="173">
        <v>264</v>
      </c>
      <c r="J265" s="174"/>
      <c r="BYJ265" s="175" t="s">
        <v>607</v>
      </c>
      <c r="BYK265" s="173" t="e" cm="1" vm="2">
        <f t="array" ref="BYK265">TRANSPOSE(_xlfn.ANCHORARRAY(IU$2))</f>
        <v>#VALUE!</v>
      </c>
    </row>
    <row r="266" spans="1:10 2012:2013" s="173" customFormat="1" ht="32.25" thickBot="1" x14ac:dyDescent="0.3">
      <c r="A266" s="173" t="s">
        <v>162</v>
      </c>
      <c r="B266" s="173" t="s">
        <v>154</v>
      </c>
      <c r="C266" s="173" t="s">
        <v>314</v>
      </c>
      <c r="D266" s="173" t="s">
        <v>262</v>
      </c>
      <c r="E266" s="173">
        <v>99</v>
      </c>
      <c r="F266" s="173">
        <v>28</v>
      </c>
      <c r="G266" s="173" t="s">
        <v>224</v>
      </c>
      <c r="H266" s="173" t="s">
        <v>24</v>
      </c>
      <c r="I266" s="173">
        <v>265</v>
      </c>
      <c r="J266" s="174"/>
      <c r="BYJ266" s="175" t="s">
        <v>608</v>
      </c>
      <c r="BYK266" s="173" t="e" cm="1" vm="2">
        <f t="array" ref="BYK266">TRANSPOSE(_xlfn.ANCHORARRAY(IV$2))</f>
        <v>#VALUE!</v>
      </c>
    </row>
    <row r="267" spans="1:10 2012:2013" s="173" customFormat="1" ht="32.25" thickBot="1" x14ac:dyDescent="0.3">
      <c r="A267" s="173" t="s">
        <v>162</v>
      </c>
      <c r="B267" s="173" t="s">
        <v>154</v>
      </c>
      <c r="C267" s="173" t="s">
        <v>314</v>
      </c>
      <c r="D267" s="173" t="s">
        <v>229</v>
      </c>
      <c r="E267" s="173">
        <v>99</v>
      </c>
      <c r="F267" s="173">
        <v>0</v>
      </c>
      <c r="G267" s="173" t="s">
        <v>224</v>
      </c>
      <c r="H267" s="173" t="s">
        <v>22</v>
      </c>
      <c r="I267" s="173">
        <v>266</v>
      </c>
      <c r="J267" s="174"/>
      <c r="BYJ267" s="175" t="s">
        <v>609</v>
      </c>
      <c r="BYK267" s="173" t="e" cm="1" vm="2">
        <f t="array" ref="BYK267">TRANSPOSE(_xlfn.ANCHORARRAY(IW$2))</f>
        <v>#VALUE!</v>
      </c>
    </row>
    <row r="268" spans="1:10 2012:2013" s="173" customFormat="1" ht="32.25" thickBot="1" x14ac:dyDescent="0.3">
      <c r="A268" s="173" t="s">
        <v>162</v>
      </c>
      <c r="B268" s="173" t="s">
        <v>154</v>
      </c>
      <c r="C268" s="173" t="s">
        <v>314</v>
      </c>
      <c r="D268" s="173" t="s">
        <v>290</v>
      </c>
      <c r="E268" s="173">
        <v>27</v>
      </c>
      <c r="F268" s="173">
        <v>0</v>
      </c>
      <c r="G268" s="173" t="s">
        <v>224</v>
      </c>
      <c r="H268" s="173" t="s">
        <v>22</v>
      </c>
      <c r="I268" s="173">
        <v>267</v>
      </c>
      <c r="J268" s="174"/>
      <c r="BYJ268" s="175" t="s">
        <v>610</v>
      </c>
      <c r="BYK268" s="173" t="e" cm="1" vm="2">
        <f t="array" ref="BYK268">TRANSPOSE(_xlfn.ANCHORARRAY(IX$2))</f>
        <v>#VALUE!</v>
      </c>
    </row>
    <row r="269" spans="1:10 2012:2013" s="173" customFormat="1" ht="32.25" thickBot="1" x14ac:dyDescent="0.3">
      <c r="A269" s="173" t="s">
        <v>162</v>
      </c>
      <c r="B269" s="173" t="s">
        <v>154</v>
      </c>
      <c r="C269" s="173" t="s">
        <v>314</v>
      </c>
      <c r="D269" s="173" t="s">
        <v>2485</v>
      </c>
      <c r="E269" s="173">
        <v>27</v>
      </c>
      <c r="F269" s="173">
        <v>0</v>
      </c>
      <c r="G269" s="173" t="s">
        <v>224</v>
      </c>
      <c r="H269" s="173" t="s">
        <v>22</v>
      </c>
      <c r="I269" s="173">
        <v>268</v>
      </c>
      <c r="J269" s="174"/>
      <c r="BYJ269" s="175" t="s">
        <v>611</v>
      </c>
      <c r="BYK269" s="173" t="e" cm="1" vm="2">
        <f t="array" ref="BYK269">TRANSPOSE(_xlfn.ANCHORARRAY(IY$2))</f>
        <v>#VALUE!</v>
      </c>
    </row>
    <row r="270" spans="1:10 2012:2013" s="173" customFormat="1" ht="32.25" thickBot="1" x14ac:dyDescent="0.3">
      <c r="A270" s="173" t="s">
        <v>162</v>
      </c>
      <c r="B270" s="173" t="s">
        <v>154</v>
      </c>
      <c r="C270" s="173" t="s">
        <v>314</v>
      </c>
      <c r="D270" s="173" t="s">
        <v>230</v>
      </c>
      <c r="E270" s="173">
        <v>130</v>
      </c>
      <c r="F270" s="173">
        <v>0</v>
      </c>
      <c r="G270" s="173" t="s">
        <v>224</v>
      </c>
      <c r="H270" s="173" t="s">
        <v>22</v>
      </c>
      <c r="I270" s="173">
        <v>269</v>
      </c>
      <c r="J270" s="174"/>
      <c r="BYJ270" s="175" t="s">
        <v>612</v>
      </c>
      <c r="BYK270" s="173" t="e" cm="1" vm="2">
        <f t="array" ref="BYK270">TRANSPOSE(_xlfn.ANCHORARRAY(IZ$2))</f>
        <v>#VALUE!</v>
      </c>
    </row>
    <row r="271" spans="1:10 2012:2013" s="173" customFormat="1" ht="32.25" thickBot="1" x14ac:dyDescent="0.3">
      <c r="A271" s="173" t="s">
        <v>162</v>
      </c>
      <c r="B271" s="173" t="s">
        <v>154</v>
      </c>
      <c r="C271" s="173" t="s">
        <v>314</v>
      </c>
      <c r="D271" s="173" t="s">
        <v>2477</v>
      </c>
      <c r="E271" s="173">
        <v>99</v>
      </c>
      <c r="F271" s="173">
        <v>0</v>
      </c>
      <c r="G271" s="173" t="s">
        <v>224</v>
      </c>
      <c r="H271" s="173" t="s">
        <v>24</v>
      </c>
      <c r="I271" s="173">
        <v>270</v>
      </c>
      <c r="J271" s="174"/>
      <c r="BYJ271" s="175" t="s">
        <v>613</v>
      </c>
      <c r="BYK271" s="173" t="e" cm="1" vm="2">
        <f t="array" ref="BYK271">TRANSPOSE(_xlfn.ANCHORARRAY(JA$2))</f>
        <v>#VALUE!</v>
      </c>
    </row>
    <row r="272" spans="1:10 2012:2013" s="173" customFormat="1" ht="32.25" thickBot="1" x14ac:dyDescent="0.3">
      <c r="A272" s="173" t="s">
        <v>162</v>
      </c>
      <c r="B272" s="173" t="s">
        <v>154</v>
      </c>
      <c r="C272" s="173" t="s">
        <v>314</v>
      </c>
      <c r="D272" s="173" t="s">
        <v>263</v>
      </c>
      <c r="E272" s="173">
        <v>99</v>
      </c>
      <c r="F272" s="173">
        <v>28</v>
      </c>
      <c r="G272" s="173" t="s">
        <v>224</v>
      </c>
      <c r="H272" s="173" t="s">
        <v>2484</v>
      </c>
      <c r="I272" s="173">
        <v>271</v>
      </c>
      <c r="J272" s="174"/>
      <c r="BYJ272" s="175" t="s">
        <v>614</v>
      </c>
      <c r="BYK272" s="173" t="e" cm="1" vm="2">
        <f t="array" ref="BYK272">TRANSPOSE(_xlfn.ANCHORARRAY(JB$2))</f>
        <v>#VALUE!</v>
      </c>
    </row>
    <row r="273" spans="1:10 2012:2013" s="173" customFormat="1" ht="32.25" thickBot="1" x14ac:dyDescent="0.3">
      <c r="A273" s="173" t="s">
        <v>162</v>
      </c>
      <c r="B273" s="173" t="s">
        <v>154</v>
      </c>
      <c r="C273" s="173" t="s">
        <v>314</v>
      </c>
      <c r="D273" s="173" t="s">
        <v>231</v>
      </c>
      <c r="E273" s="173">
        <v>27</v>
      </c>
      <c r="F273" s="173">
        <v>0</v>
      </c>
      <c r="G273" s="173" t="s">
        <v>224</v>
      </c>
      <c r="H273" s="173" t="s">
        <v>22</v>
      </c>
      <c r="I273" s="173">
        <v>272</v>
      </c>
      <c r="J273" s="174"/>
      <c r="BYJ273" s="175" t="s">
        <v>615</v>
      </c>
      <c r="BYK273" s="173" t="e" cm="1" vm="2">
        <f t="array" ref="BYK273">TRANSPOSE(_xlfn.ANCHORARRAY(JC$2))</f>
        <v>#VALUE!</v>
      </c>
    </row>
    <row r="274" spans="1:10 2012:2013" s="173" customFormat="1" ht="32.25" thickBot="1" x14ac:dyDescent="0.3">
      <c r="A274" s="173" t="s">
        <v>162</v>
      </c>
      <c r="B274" s="173" t="s">
        <v>154</v>
      </c>
      <c r="C274" s="173" t="s">
        <v>314</v>
      </c>
      <c r="D274" s="173" t="s">
        <v>2486</v>
      </c>
      <c r="E274" s="173">
        <v>36</v>
      </c>
      <c r="F274" s="173">
        <v>0</v>
      </c>
      <c r="G274" s="173" t="s">
        <v>224</v>
      </c>
      <c r="H274" s="173" t="s">
        <v>22</v>
      </c>
      <c r="I274" s="173">
        <v>273</v>
      </c>
      <c r="J274" s="174"/>
      <c r="BYJ274" s="175" t="s">
        <v>616</v>
      </c>
      <c r="BYK274" s="173" t="e" cm="1" vm="2">
        <f t="array" ref="BYK274">TRANSPOSE(_xlfn.ANCHORARRAY(JD$2))</f>
        <v>#VALUE!</v>
      </c>
    </row>
    <row r="275" spans="1:10 2012:2013" s="173" customFormat="1" ht="32.25" thickBot="1" x14ac:dyDescent="0.3">
      <c r="A275" s="173" t="s">
        <v>162</v>
      </c>
      <c r="B275" s="173" t="s">
        <v>154</v>
      </c>
      <c r="C275" s="173" t="s">
        <v>314</v>
      </c>
      <c r="D275" s="173" t="s">
        <v>286</v>
      </c>
      <c r="E275" s="173">
        <v>99</v>
      </c>
      <c r="F275" s="173">
        <v>28</v>
      </c>
      <c r="G275" s="173" t="s">
        <v>224</v>
      </c>
      <c r="H275" s="173" t="s">
        <v>2484</v>
      </c>
      <c r="I275" s="173">
        <v>274</v>
      </c>
      <c r="J275" s="174"/>
      <c r="BYJ275" s="175" t="s">
        <v>617</v>
      </c>
      <c r="BYK275" s="173" t="e" cm="1" vm="2">
        <f t="array" ref="BYK275">TRANSPOSE(_xlfn.ANCHORARRAY(JE$2))</f>
        <v>#VALUE!</v>
      </c>
    </row>
    <row r="276" spans="1:10 2012:2013" s="173" customFormat="1" ht="32.25" thickBot="1" x14ac:dyDescent="0.3">
      <c r="A276" s="173" t="s">
        <v>162</v>
      </c>
      <c r="B276" s="173" t="s">
        <v>154</v>
      </c>
      <c r="C276" s="173" t="s">
        <v>314</v>
      </c>
      <c r="D276" s="173" t="s">
        <v>244</v>
      </c>
      <c r="E276" s="173">
        <v>27</v>
      </c>
      <c r="F276" s="173">
        <v>0</v>
      </c>
      <c r="G276" s="173" t="s">
        <v>224</v>
      </c>
      <c r="H276" s="173" t="s">
        <v>22</v>
      </c>
      <c r="I276" s="173">
        <v>275</v>
      </c>
      <c r="J276" s="174"/>
      <c r="BYJ276" s="175" t="s">
        <v>618</v>
      </c>
      <c r="BYK276" s="173" t="e" cm="1" vm="2">
        <f t="array" ref="BYK276">TRANSPOSE(_xlfn.ANCHORARRAY(JF$2))</f>
        <v>#VALUE!</v>
      </c>
    </row>
    <row r="277" spans="1:10 2012:2013" s="173" customFormat="1" ht="32.25" thickBot="1" x14ac:dyDescent="0.3">
      <c r="A277" s="173" t="s">
        <v>162</v>
      </c>
      <c r="B277" s="173" t="s">
        <v>154</v>
      </c>
      <c r="C277" s="173" t="s">
        <v>314</v>
      </c>
      <c r="D277" s="173" t="s">
        <v>222</v>
      </c>
      <c r="E277" s="173">
        <v>299</v>
      </c>
      <c r="F277" s="173">
        <v>0</v>
      </c>
      <c r="G277" s="173" t="s">
        <v>224</v>
      </c>
      <c r="H277" s="173" t="s">
        <v>22</v>
      </c>
      <c r="I277" s="173">
        <v>276</v>
      </c>
      <c r="J277" s="174"/>
      <c r="BYJ277" s="175" t="s">
        <v>619</v>
      </c>
      <c r="BYK277" s="173" t="e" cm="1" vm="2">
        <f t="array" ref="BYK277">TRANSPOSE(_xlfn.ANCHORARRAY(JG$2))</f>
        <v>#VALUE!</v>
      </c>
    </row>
    <row r="278" spans="1:10 2012:2013" s="173" customFormat="1" ht="32.25" thickBot="1" x14ac:dyDescent="0.3">
      <c r="A278" s="173" t="s">
        <v>162</v>
      </c>
      <c r="B278" s="173" t="s">
        <v>154</v>
      </c>
      <c r="C278" s="173" t="s">
        <v>314</v>
      </c>
      <c r="D278" s="173" t="s">
        <v>233</v>
      </c>
      <c r="E278" s="173">
        <v>99</v>
      </c>
      <c r="F278" s="173">
        <v>0</v>
      </c>
      <c r="G278" s="173" t="s">
        <v>224</v>
      </c>
      <c r="H278" s="173" t="s">
        <v>22</v>
      </c>
      <c r="I278" s="173">
        <v>277</v>
      </c>
      <c r="J278" s="174"/>
      <c r="BYJ278" s="175" t="s">
        <v>620</v>
      </c>
      <c r="BYK278" s="173" t="e" cm="1" vm="2">
        <f t="array" ref="BYK278">TRANSPOSE(_xlfn.ANCHORARRAY(JH$2))</f>
        <v>#VALUE!</v>
      </c>
    </row>
    <row r="279" spans="1:10 2012:2013" s="173" customFormat="1" ht="32.25" thickBot="1" x14ac:dyDescent="0.3">
      <c r="A279" s="173" t="s">
        <v>162</v>
      </c>
      <c r="B279" s="173" t="s">
        <v>154</v>
      </c>
      <c r="C279" s="173" t="s">
        <v>314</v>
      </c>
      <c r="D279" s="173" t="s">
        <v>2487</v>
      </c>
      <c r="E279" s="173">
        <v>36</v>
      </c>
      <c r="F279" s="173">
        <v>0</v>
      </c>
      <c r="G279" s="173" t="s">
        <v>224</v>
      </c>
      <c r="H279" s="173" t="s">
        <v>22</v>
      </c>
      <c r="I279" s="173">
        <v>278</v>
      </c>
      <c r="J279" s="174"/>
      <c r="BYJ279" s="175" t="s">
        <v>621</v>
      </c>
      <c r="BYK279" s="173" t="e" cm="1" vm="2">
        <f t="array" ref="BYK279">TRANSPOSE(_xlfn.ANCHORARRAY(JI$2))</f>
        <v>#VALUE!</v>
      </c>
    </row>
    <row r="280" spans="1:10 2012:2013" s="173" customFormat="1" ht="32.25" thickBot="1" x14ac:dyDescent="0.3">
      <c r="A280" s="173" t="s">
        <v>162</v>
      </c>
      <c r="B280" s="173" t="s">
        <v>154</v>
      </c>
      <c r="C280" s="173" t="s">
        <v>314</v>
      </c>
      <c r="D280" s="173" t="s">
        <v>2488</v>
      </c>
      <c r="E280" s="173">
        <v>99</v>
      </c>
      <c r="F280" s="173">
        <v>0</v>
      </c>
      <c r="G280" s="173" t="s">
        <v>224</v>
      </c>
      <c r="H280" s="173" t="s">
        <v>22</v>
      </c>
      <c r="I280" s="173">
        <v>279</v>
      </c>
      <c r="J280" s="174"/>
      <c r="BYJ280" s="175" t="s">
        <v>622</v>
      </c>
      <c r="BYK280" s="173" t="e" cm="1" vm="2">
        <f t="array" ref="BYK280">TRANSPOSE(_xlfn.ANCHORARRAY(JJ$2))</f>
        <v>#VALUE!</v>
      </c>
    </row>
    <row r="281" spans="1:10 2012:2013" s="173" customFormat="1" ht="32.25" thickBot="1" x14ac:dyDescent="0.3">
      <c r="A281" s="173" t="s">
        <v>162</v>
      </c>
      <c r="B281" s="173" t="s">
        <v>243</v>
      </c>
      <c r="C281" s="173" t="s">
        <v>315</v>
      </c>
      <c r="D281" s="173" t="s">
        <v>275</v>
      </c>
      <c r="E281" s="173">
        <v>27</v>
      </c>
      <c r="F281" s="173">
        <v>0</v>
      </c>
      <c r="G281" s="173" t="s">
        <v>213</v>
      </c>
      <c r="H281" s="173" t="s">
        <v>22</v>
      </c>
      <c r="I281" s="173">
        <v>280</v>
      </c>
      <c r="J281" s="174"/>
      <c r="BYJ281" s="175" t="s">
        <v>623</v>
      </c>
      <c r="BYK281" s="173" t="e" cm="1" vm="2">
        <f t="array" ref="BYK281">TRANSPOSE(_xlfn.ANCHORARRAY(JK$2))</f>
        <v>#VALUE!</v>
      </c>
    </row>
    <row r="282" spans="1:10 2012:2013" s="173" customFormat="1" ht="32.25" thickBot="1" x14ac:dyDescent="0.3">
      <c r="A282" s="173" t="s">
        <v>162</v>
      </c>
      <c r="B282" s="173" t="s">
        <v>243</v>
      </c>
      <c r="C282" s="173" t="s">
        <v>315</v>
      </c>
      <c r="D282" s="173" t="s">
        <v>2481</v>
      </c>
      <c r="E282" s="173">
        <v>99</v>
      </c>
      <c r="F282" s="173">
        <v>0</v>
      </c>
      <c r="G282" s="173" t="s">
        <v>213</v>
      </c>
      <c r="H282" s="173" t="s">
        <v>22</v>
      </c>
      <c r="I282" s="173">
        <v>281</v>
      </c>
      <c r="J282" s="174"/>
      <c r="BYJ282" s="175" t="s">
        <v>624</v>
      </c>
      <c r="BYK282" s="173" t="e" cm="1" vm="2">
        <f t="array" ref="BYK282">TRANSPOSE(_xlfn.ANCHORARRAY(JL$2))</f>
        <v>#VALUE!</v>
      </c>
    </row>
    <row r="283" spans="1:10 2012:2013" s="173" customFormat="1" ht="32.25" thickBot="1" x14ac:dyDescent="0.3">
      <c r="A283" s="173" t="s">
        <v>162</v>
      </c>
      <c r="B283" s="173" t="s">
        <v>243</v>
      </c>
      <c r="C283" s="173" t="s">
        <v>315</v>
      </c>
      <c r="D283" s="173" t="s">
        <v>2482</v>
      </c>
      <c r="E283" s="173">
        <v>27</v>
      </c>
      <c r="F283" s="173">
        <v>0</v>
      </c>
      <c r="G283" s="173" t="s">
        <v>213</v>
      </c>
      <c r="H283" s="173" t="s">
        <v>22</v>
      </c>
      <c r="I283" s="173">
        <v>282</v>
      </c>
      <c r="J283" s="174"/>
      <c r="BYJ283" s="175" t="s">
        <v>625</v>
      </c>
      <c r="BYK283" s="173" t="e" cm="1" vm="2">
        <f t="array" ref="BYK283">TRANSPOSE(_xlfn.ANCHORARRAY(JM$2))</f>
        <v>#VALUE!</v>
      </c>
    </row>
    <row r="284" spans="1:10 2012:2013" s="173" customFormat="1" ht="32.25" thickBot="1" x14ac:dyDescent="0.3">
      <c r="A284" s="173" t="s">
        <v>162</v>
      </c>
      <c r="B284" s="173" t="s">
        <v>243</v>
      </c>
      <c r="C284" s="173" t="s">
        <v>315</v>
      </c>
      <c r="D284" s="173" t="s">
        <v>228</v>
      </c>
      <c r="E284" s="173">
        <v>27</v>
      </c>
      <c r="F284" s="173">
        <v>0</v>
      </c>
      <c r="G284" s="173" t="s">
        <v>213</v>
      </c>
      <c r="H284" s="173" t="s">
        <v>22</v>
      </c>
      <c r="I284" s="173">
        <v>283</v>
      </c>
      <c r="J284" s="174"/>
      <c r="BYJ284" s="175" t="s">
        <v>626</v>
      </c>
      <c r="BYK284" s="173" t="e" cm="1" vm="2">
        <f t="array" ref="BYK284">TRANSPOSE(_xlfn.ANCHORARRAY(JN$2))</f>
        <v>#VALUE!</v>
      </c>
    </row>
    <row r="285" spans="1:10 2012:2013" s="173" customFormat="1" ht="32.25" thickBot="1" x14ac:dyDescent="0.3">
      <c r="A285" s="173" t="s">
        <v>162</v>
      </c>
      <c r="B285" s="173" t="s">
        <v>243</v>
      </c>
      <c r="C285" s="173" t="s">
        <v>315</v>
      </c>
      <c r="D285" s="173" t="s">
        <v>2483</v>
      </c>
      <c r="E285" s="173">
        <v>27</v>
      </c>
      <c r="F285" s="173">
        <v>0</v>
      </c>
      <c r="G285" s="173" t="s">
        <v>213</v>
      </c>
      <c r="H285" s="173" t="s">
        <v>22</v>
      </c>
      <c r="I285" s="173">
        <v>284</v>
      </c>
      <c r="J285" s="174"/>
      <c r="BYJ285" s="175" t="s">
        <v>627</v>
      </c>
      <c r="BYK285" s="173" t="e" cm="1" vm="2">
        <f t="array" ref="BYK285">TRANSPOSE(_xlfn.ANCHORARRAY(JO$2))</f>
        <v>#VALUE!</v>
      </c>
    </row>
    <row r="286" spans="1:10 2012:2013" s="173" customFormat="1" ht="32.25" thickBot="1" x14ac:dyDescent="0.3">
      <c r="A286" s="173" t="s">
        <v>162</v>
      </c>
      <c r="B286" s="173" t="s">
        <v>243</v>
      </c>
      <c r="C286" s="173" t="s">
        <v>315</v>
      </c>
      <c r="D286" s="173" t="s">
        <v>229</v>
      </c>
      <c r="E286" s="173">
        <v>99</v>
      </c>
      <c r="F286" s="173">
        <v>0</v>
      </c>
      <c r="G286" s="173" t="s">
        <v>213</v>
      </c>
      <c r="H286" s="173" t="s">
        <v>22</v>
      </c>
      <c r="I286" s="173">
        <v>285</v>
      </c>
      <c r="J286" s="174"/>
      <c r="BYJ286" s="175" t="s">
        <v>628</v>
      </c>
      <c r="BYK286" s="173" t="e" cm="1" vm="2">
        <f t="array" ref="BYK286">TRANSPOSE(_xlfn.ANCHORARRAY(JP$2))</f>
        <v>#VALUE!</v>
      </c>
    </row>
    <row r="287" spans="1:10 2012:2013" s="173" customFormat="1" ht="32.25" thickBot="1" x14ac:dyDescent="0.3">
      <c r="A287" s="173" t="s">
        <v>162</v>
      </c>
      <c r="B287" s="173" t="s">
        <v>243</v>
      </c>
      <c r="C287" s="173" t="s">
        <v>315</v>
      </c>
      <c r="D287" s="173" t="s">
        <v>2485</v>
      </c>
      <c r="E287" s="173">
        <v>27</v>
      </c>
      <c r="F287" s="173">
        <v>0</v>
      </c>
      <c r="G287" s="173" t="s">
        <v>213</v>
      </c>
      <c r="H287" s="173" t="s">
        <v>22</v>
      </c>
      <c r="I287" s="173">
        <v>286</v>
      </c>
      <c r="J287" s="174"/>
      <c r="BYJ287" s="175" t="s">
        <v>629</v>
      </c>
      <c r="BYK287" s="173" t="e" cm="1" vm="2">
        <f t="array" ref="BYK287">TRANSPOSE(_xlfn.ANCHORARRAY(JQ$2))</f>
        <v>#VALUE!</v>
      </c>
    </row>
    <row r="288" spans="1:10 2012:2013" s="173" customFormat="1" ht="32.25" thickBot="1" x14ac:dyDescent="0.3">
      <c r="A288" s="173" t="s">
        <v>162</v>
      </c>
      <c r="B288" s="173" t="s">
        <v>243</v>
      </c>
      <c r="C288" s="173" t="s">
        <v>315</v>
      </c>
      <c r="D288" s="173" t="s">
        <v>231</v>
      </c>
      <c r="E288" s="173">
        <v>27</v>
      </c>
      <c r="F288" s="173">
        <v>0</v>
      </c>
      <c r="G288" s="173" t="s">
        <v>213</v>
      </c>
      <c r="H288" s="173" t="s">
        <v>22</v>
      </c>
      <c r="I288" s="173">
        <v>287</v>
      </c>
      <c r="J288" s="174"/>
      <c r="BYJ288" s="175" t="s">
        <v>630</v>
      </c>
      <c r="BYK288" s="173" t="e" cm="1" vm="2">
        <f t="array" ref="BYK288">TRANSPOSE(_xlfn.ANCHORARRAY(JR$2))</f>
        <v>#VALUE!</v>
      </c>
    </row>
    <row r="289" spans="1:10 2012:2013" s="173" customFormat="1" ht="32.25" thickBot="1" x14ac:dyDescent="0.3">
      <c r="A289" s="173" t="s">
        <v>162</v>
      </c>
      <c r="B289" s="173" t="s">
        <v>243</v>
      </c>
      <c r="C289" s="173" t="s">
        <v>315</v>
      </c>
      <c r="D289" s="173" t="s">
        <v>244</v>
      </c>
      <c r="E289" s="173">
        <v>27</v>
      </c>
      <c r="F289" s="173">
        <v>0</v>
      </c>
      <c r="G289" s="173" t="s">
        <v>213</v>
      </c>
      <c r="H289" s="173" t="s">
        <v>22</v>
      </c>
      <c r="I289" s="173">
        <v>288</v>
      </c>
      <c r="J289" s="174"/>
      <c r="BYJ289" s="175" t="s">
        <v>631</v>
      </c>
      <c r="BYK289" s="173" t="e" cm="1" vm="2">
        <f t="array" ref="BYK289">TRANSPOSE(_xlfn.ANCHORARRAY(JS$2))</f>
        <v>#VALUE!</v>
      </c>
    </row>
    <row r="290" spans="1:10 2012:2013" s="173" customFormat="1" ht="32.25" thickBot="1" x14ac:dyDescent="0.3">
      <c r="A290" s="173" t="s">
        <v>162</v>
      </c>
      <c r="B290" s="173" t="s">
        <v>243</v>
      </c>
      <c r="C290" s="173" t="s">
        <v>315</v>
      </c>
      <c r="D290" s="173" t="s">
        <v>233</v>
      </c>
      <c r="E290" s="173">
        <v>99</v>
      </c>
      <c r="F290" s="173">
        <v>0</v>
      </c>
      <c r="G290" s="173" t="s">
        <v>213</v>
      </c>
      <c r="H290" s="173" t="s">
        <v>22</v>
      </c>
      <c r="I290" s="173">
        <v>289</v>
      </c>
      <c r="J290" s="174"/>
      <c r="BYJ290" s="175" t="s">
        <v>632</v>
      </c>
      <c r="BYK290" s="173" t="e" cm="1" vm="2">
        <f t="array" ref="BYK290">TRANSPOSE(_xlfn.ANCHORARRAY(JT$2))</f>
        <v>#VALUE!</v>
      </c>
    </row>
    <row r="291" spans="1:10 2012:2013" s="173" customFormat="1" ht="32.25" thickBot="1" x14ac:dyDescent="0.3">
      <c r="A291" s="173" t="s">
        <v>162</v>
      </c>
      <c r="B291" s="173" t="s">
        <v>243</v>
      </c>
      <c r="C291" s="173" t="s">
        <v>315</v>
      </c>
      <c r="D291" s="173" t="s">
        <v>235</v>
      </c>
      <c r="E291" s="173">
        <v>27</v>
      </c>
      <c r="F291" s="173">
        <v>0</v>
      </c>
      <c r="G291" s="173" t="s">
        <v>213</v>
      </c>
      <c r="H291" s="173" t="s">
        <v>22</v>
      </c>
      <c r="I291" s="173">
        <v>290</v>
      </c>
      <c r="J291" s="174"/>
      <c r="BYJ291" s="175" t="s">
        <v>633</v>
      </c>
      <c r="BYK291" s="173" t="e" cm="1" vm="2">
        <f t="array" ref="BYK291">TRANSPOSE(_xlfn.ANCHORARRAY(JU$2))</f>
        <v>#VALUE!</v>
      </c>
    </row>
    <row r="292" spans="1:10 2012:2013" s="173" customFormat="1" ht="32.25" thickBot="1" x14ac:dyDescent="0.3">
      <c r="A292" s="173" t="s">
        <v>162</v>
      </c>
      <c r="B292" s="173" t="s">
        <v>243</v>
      </c>
      <c r="C292" s="173" t="s">
        <v>315</v>
      </c>
      <c r="D292" s="173" t="s">
        <v>265</v>
      </c>
      <c r="E292" s="173">
        <v>160</v>
      </c>
      <c r="F292" s="173">
        <v>0</v>
      </c>
      <c r="G292" s="173" t="s">
        <v>224</v>
      </c>
      <c r="H292" s="173" t="s">
        <v>22</v>
      </c>
      <c r="I292" s="173">
        <v>291</v>
      </c>
      <c r="J292" s="174"/>
      <c r="BYJ292" s="175" t="s">
        <v>634</v>
      </c>
      <c r="BYK292" s="173" t="e" cm="1" vm="2">
        <f t="array" ref="BYK292">TRANSPOSE(_xlfn.ANCHORARRAY(JV$2))</f>
        <v>#VALUE!</v>
      </c>
    </row>
    <row r="293" spans="1:10 2012:2013" s="173" customFormat="1" ht="32.25" thickBot="1" x14ac:dyDescent="0.3">
      <c r="A293" s="173" t="s">
        <v>162</v>
      </c>
      <c r="B293" s="173" t="s">
        <v>243</v>
      </c>
      <c r="C293" s="173" t="s">
        <v>315</v>
      </c>
      <c r="D293" s="173" t="s">
        <v>266</v>
      </c>
      <c r="E293" s="173">
        <v>160</v>
      </c>
      <c r="F293" s="173">
        <v>46</v>
      </c>
      <c r="G293" s="173" t="s">
        <v>224</v>
      </c>
      <c r="H293" s="173" t="s">
        <v>22</v>
      </c>
      <c r="I293" s="173">
        <v>292</v>
      </c>
      <c r="J293" s="174"/>
      <c r="BYJ293" s="175" t="s">
        <v>635</v>
      </c>
      <c r="BYK293" s="173" t="e" cm="1" vm="2">
        <f t="array" ref="BYK293">TRANSPOSE(_xlfn.ANCHORARRAY(JW$2))</f>
        <v>#VALUE!</v>
      </c>
    </row>
    <row r="294" spans="1:10 2012:2013" s="173" customFormat="1" ht="32.25" thickBot="1" x14ac:dyDescent="0.3">
      <c r="A294" s="173" t="s">
        <v>162</v>
      </c>
      <c r="B294" s="173" t="s">
        <v>243</v>
      </c>
      <c r="C294" s="173" t="s">
        <v>315</v>
      </c>
      <c r="D294" s="173" t="s">
        <v>214</v>
      </c>
      <c r="E294" s="173">
        <v>99</v>
      </c>
      <c r="F294" s="173">
        <v>28</v>
      </c>
      <c r="G294" s="173" t="s">
        <v>224</v>
      </c>
      <c r="H294" s="173" t="s">
        <v>22</v>
      </c>
      <c r="I294" s="173">
        <v>293</v>
      </c>
      <c r="J294" s="174"/>
      <c r="BYJ294" s="175" t="s">
        <v>636</v>
      </c>
      <c r="BYK294" s="173" t="e" cm="1" vm="2">
        <f t="array" ref="BYK294">TRANSPOSE(_xlfn.ANCHORARRAY(JX$2))</f>
        <v>#VALUE!</v>
      </c>
    </row>
    <row r="295" spans="1:10 2012:2013" s="173" customFormat="1" ht="32.25" thickBot="1" x14ac:dyDescent="0.3">
      <c r="A295" s="173" t="s">
        <v>162</v>
      </c>
      <c r="B295" s="173" t="s">
        <v>243</v>
      </c>
      <c r="C295" s="173" t="s">
        <v>315</v>
      </c>
      <c r="D295" s="173" t="s">
        <v>245</v>
      </c>
      <c r="E295" s="173">
        <v>36</v>
      </c>
      <c r="F295" s="173">
        <v>0</v>
      </c>
      <c r="G295" s="173" t="s">
        <v>224</v>
      </c>
      <c r="H295" s="173" t="s">
        <v>22</v>
      </c>
      <c r="I295" s="173">
        <v>294</v>
      </c>
      <c r="J295" s="174"/>
      <c r="BYJ295" s="175" t="s">
        <v>637</v>
      </c>
      <c r="BYK295" s="173" t="e" cm="1" vm="2">
        <f t="array" ref="BYK295">TRANSPOSE(_xlfn.ANCHORARRAY(JY$2))</f>
        <v>#VALUE!</v>
      </c>
    </row>
    <row r="296" spans="1:10 2012:2013" s="173" customFormat="1" ht="32.25" thickBot="1" x14ac:dyDescent="0.3">
      <c r="A296" s="173" t="s">
        <v>162</v>
      </c>
      <c r="B296" s="173" t="s">
        <v>243</v>
      </c>
      <c r="C296" s="173" t="s">
        <v>315</v>
      </c>
      <c r="D296" s="173" t="s">
        <v>239</v>
      </c>
      <c r="E296" s="173">
        <v>36</v>
      </c>
      <c r="F296" s="173">
        <v>0</v>
      </c>
      <c r="G296" s="173" t="s">
        <v>224</v>
      </c>
      <c r="H296" s="173" t="s">
        <v>22</v>
      </c>
      <c r="I296" s="173">
        <v>295</v>
      </c>
      <c r="J296" s="174"/>
      <c r="BYJ296" s="175" t="s">
        <v>638</v>
      </c>
      <c r="BYK296" s="173" t="e" cm="1" vm="2">
        <f t="array" ref="BYK296">TRANSPOSE(_xlfn.ANCHORARRAY(JZ$2))</f>
        <v>#VALUE!</v>
      </c>
    </row>
    <row r="297" spans="1:10 2012:2013" s="173" customFormat="1" ht="32.25" thickBot="1" x14ac:dyDescent="0.3">
      <c r="A297" s="173" t="s">
        <v>162</v>
      </c>
      <c r="B297" s="173" t="s">
        <v>243</v>
      </c>
      <c r="C297" s="173" t="s">
        <v>315</v>
      </c>
      <c r="D297" s="173" t="s">
        <v>240</v>
      </c>
      <c r="E297" s="173">
        <v>36</v>
      </c>
      <c r="F297" s="173">
        <v>0</v>
      </c>
      <c r="G297" s="173" t="s">
        <v>224</v>
      </c>
      <c r="H297" s="173" t="s">
        <v>22</v>
      </c>
      <c r="I297" s="173">
        <v>296</v>
      </c>
      <c r="J297" s="174"/>
      <c r="BYJ297" s="175" t="s">
        <v>639</v>
      </c>
      <c r="BYK297" s="173" t="e" cm="1" vm="2">
        <f t="array" ref="BYK297">TRANSPOSE(_xlfn.ANCHORARRAY(KA$2))</f>
        <v>#VALUE!</v>
      </c>
    </row>
    <row r="298" spans="1:10 2012:2013" s="173" customFormat="1" ht="32.25" thickBot="1" x14ac:dyDescent="0.3">
      <c r="A298" s="173" t="s">
        <v>162</v>
      </c>
      <c r="B298" s="173" t="s">
        <v>243</v>
      </c>
      <c r="C298" s="173" t="s">
        <v>315</v>
      </c>
      <c r="D298" s="173" t="s">
        <v>225</v>
      </c>
      <c r="E298" s="173">
        <v>36</v>
      </c>
      <c r="F298" s="173">
        <v>0</v>
      </c>
      <c r="G298" s="173" t="s">
        <v>224</v>
      </c>
      <c r="H298" s="173" t="s">
        <v>22</v>
      </c>
      <c r="I298" s="173">
        <v>297</v>
      </c>
      <c r="J298" s="174"/>
      <c r="BYJ298" s="175" t="s">
        <v>640</v>
      </c>
      <c r="BYK298" s="173" t="e" cm="1" vm="2">
        <f t="array" ref="BYK298">TRANSPOSE(_xlfn.ANCHORARRAY(KB$2))</f>
        <v>#VALUE!</v>
      </c>
    </row>
    <row r="299" spans="1:10 2012:2013" s="173" customFormat="1" ht="32.25" thickBot="1" x14ac:dyDescent="0.3">
      <c r="A299" s="173" t="s">
        <v>162</v>
      </c>
      <c r="B299" s="173" t="s">
        <v>243</v>
      </c>
      <c r="C299" s="173" t="s">
        <v>315</v>
      </c>
      <c r="D299" s="173" t="s">
        <v>2502</v>
      </c>
      <c r="E299" s="173">
        <v>27</v>
      </c>
      <c r="F299" s="173">
        <v>0</v>
      </c>
      <c r="G299" s="173" t="s">
        <v>224</v>
      </c>
      <c r="H299" s="173" t="s">
        <v>22</v>
      </c>
      <c r="I299" s="173">
        <v>298</v>
      </c>
      <c r="J299" s="174"/>
      <c r="BYJ299" s="175" t="s">
        <v>641</v>
      </c>
      <c r="BYK299" s="173" t="e" cm="1" vm="2">
        <f t="array" ref="BYK299">TRANSPOSE(_xlfn.ANCHORARRAY(KC$2))</f>
        <v>#VALUE!</v>
      </c>
    </row>
    <row r="300" spans="1:10 2012:2013" s="173" customFormat="1" ht="32.25" thickBot="1" x14ac:dyDescent="0.3">
      <c r="A300" s="173" t="s">
        <v>162</v>
      </c>
      <c r="B300" s="173" t="s">
        <v>243</v>
      </c>
      <c r="C300" s="173" t="s">
        <v>315</v>
      </c>
      <c r="D300" s="173" t="s">
        <v>226</v>
      </c>
      <c r="E300" s="173">
        <v>36</v>
      </c>
      <c r="F300" s="173">
        <v>0</v>
      </c>
      <c r="G300" s="173" t="s">
        <v>224</v>
      </c>
      <c r="H300" s="173" t="s">
        <v>22</v>
      </c>
      <c r="I300" s="173">
        <v>299</v>
      </c>
      <c r="J300" s="174"/>
      <c r="BYJ300" s="175" t="s">
        <v>642</v>
      </c>
      <c r="BYK300" s="173" t="e" cm="1" vm="2">
        <f t="array" ref="BYK300">TRANSPOSE(_xlfn.ANCHORARRAY(KD$2))</f>
        <v>#VALUE!</v>
      </c>
    </row>
    <row r="301" spans="1:10 2012:2013" s="173" customFormat="1" ht="32.25" thickBot="1" x14ac:dyDescent="0.3">
      <c r="A301" s="173" t="s">
        <v>162</v>
      </c>
      <c r="B301" s="173" t="s">
        <v>243</v>
      </c>
      <c r="C301" s="173" t="s">
        <v>315</v>
      </c>
      <c r="D301" s="173" t="s">
        <v>282</v>
      </c>
      <c r="E301" s="173">
        <v>99</v>
      </c>
      <c r="F301" s="173">
        <v>0</v>
      </c>
      <c r="G301" s="173" t="s">
        <v>224</v>
      </c>
      <c r="H301" s="173" t="s">
        <v>22</v>
      </c>
      <c r="I301" s="173">
        <v>300</v>
      </c>
      <c r="J301" s="174"/>
      <c r="BYJ301" s="175" t="s">
        <v>643</v>
      </c>
      <c r="BYK301" s="173" t="e" cm="1" vm="2">
        <f t="array" ref="BYK301">TRANSPOSE(_xlfn.ANCHORARRAY(KE$2))</f>
        <v>#VALUE!</v>
      </c>
    </row>
    <row r="302" spans="1:10 2012:2013" s="173" customFormat="1" ht="32.25" thickBot="1" x14ac:dyDescent="0.3">
      <c r="A302" s="173" t="s">
        <v>162</v>
      </c>
      <c r="B302" s="173" t="s">
        <v>243</v>
      </c>
      <c r="C302" s="173" t="s">
        <v>315</v>
      </c>
      <c r="D302" s="173" t="s">
        <v>288</v>
      </c>
      <c r="E302" s="173">
        <v>160</v>
      </c>
      <c r="F302" s="173">
        <v>46</v>
      </c>
      <c r="G302" s="173" t="s">
        <v>224</v>
      </c>
      <c r="H302" s="173" t="s">
        <v>22</v>
      </c>
      <c r="I302" s="173">
        <v>301</v>
      </c>
      <c r="J302" s="174"/>
      <c r="BYJ302" s="175" t="s">
        <v>644</v>
      </c>
      <c r="BYK302" s="173" t="e" cm="1" vm="2">
        <f t="array" ref="BYK302">TRANSPOSE(_xlfn.ANCHORARRAY(KF$2))</f>
        <v>#VALUE!</v>
      </c>
    </row>
    <row r="303" spans="1:10 2012:2013" s="173" customFormat="1" ht="32.25" thickBot="1" x14ac:dyDescent="0.3">
      <c r="A303" s="173" t="s">
        <v>162</v>
      </c>
      <c r="B303" s="173" t="s">
        <v>243</v>
      </c>
      <c r="C303" s="173" t="s">
        <v>315</v>
      </c>
      <c r="D303" s="173" t="s">
        <v>242</v>
      </c>
      <c r="E303" s="173">
        <v>45</v>
      </c>
      <c r="F303" s="173">
        <v>0</v>
      </c>
      <c r="G303" s="173" t="s">
        <v>224</v>
      </c>
      <c r="H303" s="173" t="s">
        <v>22</v>
      </c>
      <c r="I303" s="173">
        <v>302</v>
      </c>
      <c r="J303" s="174"/>
      <c r="BYJ303" s="175" t="s">
        <v>645</v>
      </c>
      <c r="BYK303" s="173" t="e" cm="1" vm="2">
        <f t="array" ref="BYK303">TRANSPOSE(_xlfn.ANCHORARRAY(KG$2))</f>
        <v>#VALUE!</v>
      </c>
    </row>
    <row r="304" spans="1:10 2012:2013" s="173" customFormat="1" ht="32.25" thickBot="1" x14ac:dyDescent="0.3">
      <c r="A304" s="173" t="s">
        <v>162</v>
      </c>
      <c r="B304" s="173" t="s">
        <v>243</v>
      </c>
      <c r="C304" s="173" t="s">
        <v>315</v>
      </c>
      <c r="D304" s="173" t="s">
        <v>246</v>
      </c>
      <c r="E304" s="173">
        <v>45</v>
      </c>
      <c r="F304" s="173">
        <v>0</v>
      </c>
      <c r="G304" s="173" t="s">
        <v>224</v>
      </c>
      <c r="H304" s="173" t="s">
        <v>22</v>
      </c>
      <c r="I304" s="173">
        <v>303</v>
      </c>
      <c r="J304" s="174"/>
      <c r="BYJ304" s="175" t="s">
        <v>646</v>
      </c>
      <c r="BYK304" s="173" t="e" cm="1" vm="2">
        <f t="array" ref="BYK304">TRANSPOSE(_xlfn.ANCHORARRAY(KH$2))</f>
        <v>#VALUE!</v>
      </c>
    </row>
    <row r="305" spans="1:10 2012:2013" s="173" customFormat="1" ht="32.25" thickBot="1" x14ac:dyDescent="0.3">
      <c r="A305" s="173" t="s">
        <v>162</v>
      </c>
      <c r="B305" s="173" t="s">
        <v>243</v>
      </c>
      <c r="C305" s="173" t="s">
        <v>315</v>
      </c>
      <c r="D305" s="173" t="s">
        <v>247</v>
      </c>
      <c r="E305" s="173">
        <v>36</v>
      </c>
      <c r="F305" s="173">
        <v>0</v>
      </c>
      <c r="G305" s="173" t="s">
        <v>224</v>
      </c>
      <c r="H305" s="173" t="s">
        <v>22</v>
      </c>
      <c r="I305" s="173">
        <v>304</v>
      </c>
      <c r="J305" s="174"/>
      <c r="BYJ305" s="175" t="s">
        <v>647</v>
      </c>
      <c r="BYK305" s="173" t="e" cm="1" vm="2">
        <f t="array" ref="BYK305">TRANSPOSE(_xlfn.ANCHORARRAY(KI$2))</f>
        <v>#VALUE!</v>
      </c>
    </row>
    <row r="306" spans="1:10 2012:2013" s="173" customFormat="1" ht="32.25" thickBot="1" x14ac:dyDescent="0.3">
      <c r="A306" s="173" t="s">
        <v>162</v>
      </c>
      <c r="B306" s="173" t="s">
        <v>243</v>
      </c>
      <c r="C306" s="173" t="s">
        <v>315</v>
      </c>
      <c r="D306" s="173" t="s">
        <v>262</v>
      </c>
      <c r="E306" s="173">
        <v>99</v>
      </c>
      <c r="F306" s="173">
        <v>28</v>
      </c>
      <c r="G306" s="173" t="s">
        <v>224</v>
      </c>
      <c r="H306" s="173" t="s">
        <v>22</v>
      </c>
      <c r="I306" s="173">
        <v>305</v>
      </c>
      <c r="J306" s="174"/>
      <c r="BYJ306" s="175" t="s">
        <v>648</v>
      </c>
      <c r="BYK306" s="173" t="e" cm="1" vm="2">
        <f t="array" ref="BYK306">TRANSPOSE(_xlfn.ANCHORARRAY(KJ$2))</f>
        <v>#VALUE!</v>
      </c>
    </row>
    <row r="307" spans="1:10 2012:2013" s="173" customFormat="1" ht="32.25" thickBot="1" x14ac:dyDescent="0.3">
      <c r="A307" s="173" t="s">
        <v>162</v>
      </c>
      <c r="B307" s="173" t="s">
        <v>243</v>
      </c>
      <c r="C307" s="173" t="s">
        <v>315</v>
      </c>
      <c r="D307" s="173" t="s">
        <v>278</v>
      </c>
      <c r="E307" s="173">
        <v>160</v>
      </c>
      <c r="F307" s="173">
        <v>46</v>
      </c>
      <c r="G307" s="173" t="s">
        <v>224</v>
      </c>
      <c r="H307" s="173" t="s">
        <v>22</v>
      </c>
      <c r="I307" s="173">
        <v>306</v>
      </c>
      <c r="J307" s="174"/>
      <c r="BYJ307" s="175" t="s">
        <v>649</v>
      </c>
      <c r="BYK307" s="173" t="e" cm="1" vm="2">
        <f t="array" ref="BYK307">TRANSPOSE(_xlfn.ANCHORARRAY(KK$2))</f>
        <v>#VALUE!</v>
      </c>
    </row>
    <row r="308" spans="1:10 2012:2013" s="173" customFormat="1" ht="32.25" thickBot="1" x14ac:dyDescent="0.3">
      <c r="A308" s="173" t="s">
        <v>162</v>
      </c>
      <c r="B308" s="173" t="s">
        <v>243</v>
      </c>
      <c r="C308" s="173" t="s">
        <v>315</v>
      </c>
      <c r="D308" s="173" t="s">
        <v>290</v>
      </c>
      <c r="E308" s="173">
        <v>27</v>
      </c>
      <c r="F308" s="173">
        <v>0</v>
      </c>
      <c r="G308" s="173" t="s">
        <v>224</v>
      </c>
      <c r="H308" s="173" t="s">
        <v>22</v>
      </c>
      <c r="I308" s="173">
        <v>307</v>
      </c>
      <c r="J308" s="174"/>
      <c r="BYJ308" s="175" t="s">
        <v>650</v>
      </c>
      <c r="BYK308" s="173" t="e" cm="1" vm="2">
        <f t="array" ref="BYK308">TRANSPOSE(_xlfn.ANCHORARRAY(KL$2))</f>
        <v>#VALUE!</v>
      </c>
    </row>
    <row r="309" spans="1:10 2012:2013" s="173" customFormat="1" ht="32.25" thickBot="1" x14ac:dyDescent="0.3">
      <c r="A309" s="173" t="s">
        <v>162</v>
      </c>
      <c r="B309" s="173" t="s">
        <v>243</v>
      </c>
      <c r="C309" s="173" t="s">
        <v>315</v>
      </c>
      <c r="D309" s="173" t="s">
        <v>236</v>
      </c>
      <c r="E309" s="173">
        <v>36</v>
      </c>
      <c r="F309" s="173">
        <v>0</v>
      </c>
      <c r="G309" s="173" t="s">
        <v>224</v>
      </c>
      <c r="H309" s="173" t="s">
        <v>22</v>
      </c>
      <c r="I309" s="173">
        <v>308</v>
      </c>
      <c r="J309" s="174"/>
      <c r="BYJ309" s="175" t="s">
        <v>651</v>
      </c>
      <c r="BYK309" s="173" t="e" cm="1" vm="2">
        <f t="array" ref="BYK309">TRANSPOSE(_xlfn.ANCHORARRAY(KM$2))</f>
        <v>#VALUE!</v>
      </c>
    </row>
    <row r="310" spans="1:10 2012:2013" s="173" customFormat="1" ht="32.25" thickBot="1" x14ac:dyDescent="0.3">
      <c r="A310" s="173" t="s">
        <v>162</v>
      </c>
      <c r="B310" s="173" t="s">
        <v>243</v>
      </c>
      <c r="C310" s="173" t="s">
        <v>315</v>
      </c>
      <c r="D310" s="173" t="s">
        <v>230</v>
      </c>
      <c r="E310" s="173">
        <v>130</v>
      </c>
      <c r="F310" s="173">
        <v>0</v>
      </c>
      <c r="G310" s="173" t="s">
        <v>224</v>
      </c>
      <c r="H310" s="173" t="s">
        <v>22</v>
      </c>
      <c r="I310" s="173">
        <v>309</v>
      </c>
      <c r="J310" s="174"/>
      <c r="BYJ310" s="175" t="s">
        <v>652</v>
      </c>
      <c r="BYK310" s="173" t="e" cm="1" vm="2">
        <f t="array" ref="BYK310">TRANSPOSE(_xlfn.ANCHORARRAY(KN$2))</f>
        <v>#VALUE!</v>
      </c>
    </row>
    <row r="311" spans="1:10 2012:2013" s="173" customFormat="1" ht="32.25" thickBot="1" x14ac:dyDescent="0.3">
      <c r="A311" s="173" t="s">
        <v>162</v>
      </c>
      <c r="B311" s="173" t="s">
        <v>243</v>
      </c>
      <c r="C311" s="173" t="s">
        <v>315</v>
      </c>
      <c r="D311" s="173" t="s">
        <v>263</v>
      </c>
      <c r="E311" s="173">
        <v>99</v>
      </c>
      <c r="F311" s="173">
        <v>28</v>
      </c>
      <c r="G311" s="173" t="s">
        <v>224</v>
      </c>
      <c r="H311" s="173" t="s">
        <v>2484</v>
      </c>
      <c r="I311" s="173">
        <v>310</v>
      </c>
      <c r="J311" s="174"/>
      <c r="BYJ311" s="175" t="s">
        <v>653</v>
      </c>
      <c r="BYK311" s="173" t="e" cm="1" vm="2">
        <f t="array" ref="BYK311">TRANSPOSE(_xlfn.ANCHORARRAY(KO$2))</f>
        <v>#VALUE!</v>
      </c>
    </row>
    <row r="312" spans="1:10 2012:2013" s="173" customFormat="1" ht="32.25" thickBot="1" x14ac:dyDescent="0.3">
      <c r="A312" s="173" t="s">
        <v>162</v>
      </c>
      <c r="B312" s="173" t="s">
        <v>243</v>
      </c>
      <c r="C312" s="173" t="s">
        <v>315</v>
      </c>
      <c r="D312" s="173" t="s">
        <v>2500</v>
      </c>
      <c r="E312" s="173">
        <v>47</v>
      </c>
      <c r="F312" s="173">
        <v>28</v>
      </c>
      <c r="G312" s="173" t="s">
        <v>224</v>
      </c>
      <c r="H312" s="173" t="s">
        <v>22</v>
      </c>
      <c r="I312" s="173">
        <v>311</v>
      </c>
      <c r="J312" s="174"/>
      <c r="BYJ312" s="175" t="s">
        <v>654</v>
      </c>
      <c r="BYK312" s="173" t="e" cm="1" vm="2">
        <f t="array" ref="BYK312">TRANSPOSE(_xlfn.ANCHORARRAY(KP$2))</f>
        <v>#VALUE!</v>
      </c>
    </row>
    <row r="313" spans="1:10 2012:2013" s="173" customFormat="1" ht="32.25" thickBot="1" x14ac:dyDescent="0.3">
      <c r="A313" s="173" t="s">
        <v>162</v>
      </c>
      <c r="B313" s="173" t="s">
        <v>243</v>
      </c>
      <c r="C313" s="173" t="s">
        <v>315</v>
      </c>
      <c r="D313" s="173" t="s">
        <v>2486</v>
      </c>
      <c r="E313" s="173">
        <v>36</v>
      </c>
      <c r="F313" s="173">
        <v>0</v>
      </c>
      <c r="G313" s="173" t="s">
        <v>224</v>
      </c>
      <c r="H313" s="173" t="s">
        <v>22</v>
      </c>
      <c r="I313" s="173">
        <v>312</v>
      </c>
      <c r="J313" s="174"/>
      <c r="BYJ313" s="175" t="s">
        <v>655</v>
      </c>
      <c r="BYK313" s="173" t="e" cm="1" vm="2">
        <f t="array" ref="BYK313">TRANSPOSE(_xlfn.ANCHORARRAY(KQ$2))</f>
        <v>#VALUE!</v>
      </c>
    </row>
    <row r="314" spans="1:10 2012:2013" s="173" customFormat="1" ht="32.25" thickBot="1" x14ac:dyDescent="0.3">
      <c r="A314" s="173" t="s">
        <v>162</v>
      </c>
      <c r="B314" s="173" t="s">
        <v>243</v>
      </c>
      <c r="C314" s="173" t="s">
        <v>315</v>
      </c>
      <c r="D314" s="173" t="s">
        <v>232</v>
      </c>
      <c r="E314" s="173">
        <v>99</v>
      </c>
      <c r="F314" s="173">
        <v>28</v>
      </c>
      <c r="G314" s="173" t="s">
        <v>224</v>
      </c>
      <c r="H314" s="173" t="s">
        <v>22</v>
      </c>
      <c r="I314" s="173">
        <v>313</v>
      </c>
      <c r="J314" s="174"/>
      <c r="BYJ314" s="175" t="s">
        <v>656</v>
      </c>
      <c r="BYK314" s="173" t="e" cm="1" vm="2">
        <f t="array" ref="BYK314">TRANSPOSE(_xlfn.ANCHORARRAY(KR$2))</f>
        <v>#VALUE!</v>
      </c>
    </row>
    <row r="315" spans="1:10 2012:2013" s="173" customFormat="1" ht="32.25" thickBot="1" x14ac:dyDescent="0.3">
      <c r="A315" s="173" t="s">
        <v>162</v>
      </c>
      <c r="B315" s="173" t="s">
        <v>243</v>
      </c>
      <c r="C315" s="173" t="s">
        <v>315</v>
      </c>
      <c r="D315" s="173" t="s">
        <v>286</v>
      </c>
      <c r="E315" s="173">
        <v>99</v>
      </c>
      <c r="F315" s="173">
        <v>28</v>
      </c>
      <c r="G315" s="173" t="s">
        <v>224</v>
      </c>
      <c r="H315" s="173" t="s">
        <v>2484</v>
      </c>
      <c r="I315" s="173">
        <v>314</v>
      </c>
      <c r="J315" s="174"/>
      <c r="BYJ315" s="175" t="s">
        <v>657</v>
      </c>
      <c r="BYK315" s="173" t="e" cm="1" vm="2">
        <f t="array" ref="BYK315">TRANSPOSE(_xlfn.ANCHORARRAY(KS$2))</f>
        <v>#VALUE!</v>
      </c>
    </row>
    <row r="316" spans="1:10 2012:2013" s="173" customFormat="1" ht="32.25" thickBot="1" x14ac:dyDescent="0.3">
      <c r="A316" s="173" t="s">
        <v>162</v>
      </c>
      <c r="B316" s="173" t="s">
        <v>243</v>
      </c>
      <c r="C316" s="173" t="s">
        <v>315</v>
      </c>
      <c r="D316" s="173" t="s">
        <v>222</v>
      </c>
      <c r="E316" s="173">
        <v>299</v>
      </c>
      <c r="F316" s="173">
        <v>0</v>
      </c>
      <c r="G316" s="173" t="s">
        <v>224</v>
      </c>
      <c r="H316" s="173" t="s">
        <v>22</v>
      </c>
      <c r="I316" s="173">
        <v>315</v>
      </c>
      <c r="J316" s="174"/>
      <c r="BYJ316" s="175" t="s">
        <v>658</v>
      </c>
      <c r="BYK316" s="173" t="e" cm="1" vm="2">
        <f t="array" ref="BYK316">TRANSPOSE(_xlfn.ANCHORARRAY(KT$2))</f>
        <v>#VALUE!</v>
      </c>
    </row>
    <row r="317" spans="1:10 2012:2013" s="173" customFormat="1" ht="32.25" thickBot="1" x14ac:dyDescent="0.3">
      <c r="A317" s="173" t="s">
        <v>162</v>
      </c>
      <c r="B317" s="173" t="s">
        <v>243</v>
      </c>
      <c r="C317" s="173" t="s">
        <v>315</v>
      </c>
      <c r="D317" s="173" t="s">
        <v>2487</v>
      </c>
      <c r="E317" s="173">
        <v>36</v>
      </c>
      <c r="F317" s="173">
        <v>0</v>
      </c>
      <c r="G317" s="173" t="s">
        <v>224</v>
      </c>
      <c r="H317" s="173" t="s">
        <v>22</v>
      </c>
      <c r="I317" s="173">
        <v>316</v>
      </c>
      <c r="J317" s="174"/>
      <c r="BYJ317" s="175" t="s">
        <v>659</v>
      </c>
      <c r="BYK317" s="173" t="e" cm="1" vm="2">
        <f t="array" ref="BYK317">TRANSPOSE(_xlfn.ANCHORARRAY(KU$2))</f>
        <v>#VALUE!</v>
      </c>
    </row>
    <row r="318" spans="1:10 2012:2013" s="173" customFormat="1" ht="32.25" thickBot="1" x14ac:dyDescent="0.3">
      <c r="A318" s="173" t="s">
        <v>162</v>
      </c>
      <c r="B318" s="173" t="s">
        <v>243</v>
      </c>
      <c r="C318" s="173" t="s">
        <v>315</v>
      </c>
      <c r="D318" s="173" t="s">
        <v>264</v>
      </c>
      <c r="E318" s="173">
        <v>299</v>
      </c>
      <c r="F318" s="173">
        <v>0</v>
      </c>
      <c r="G318" s="173" t="s">
        <v>224</v>
      </c>
      <c r="H318" s="173" t="s">
        <v>24</v>
      </c>
      <c r="I318" s="173">
        <v>317</v>
      </c>
      <c r="J318" s="174"/>
      <c r="BYJ318" s="175" t="s">
        <v>660</v>
      </c>
      <c r="BYK318" s="173" t="e" cm="1" vm="2">
        <f t="array" ref="BYK318">TRANSPOSE(_xlfn.ANCHORARRAY(KV$2))</f>
        <v>#VALUE!</v>
      </c>
    </row>
    <row r="319" spans="1:10 2012:2013" s="173" customFormat="1" ht="32.25" thickBot="1" x14ac:dyDescent="0.3">
      <c r="A319" s="173" t="s">
        <v>162</v>
      </c>
      <c r="B319" s="173" t="s">
        <v>243</v>
      </c>
      <c r="C319" s="173" t="s">
        <v>315</v>
      </c>
      <c r="D319" s="173" t="s">
        <v>2488</v>
      </c>
      <c r="E319" s="173">
        <v>99</v>
      </c>
      <c r="F319" s="173">
        <v>0</v>
      </c>
      <c r="G319" s="173" t="s">
        <v>224</v>
      </c>
      <c r="H319" s="173" t="s">
        <v>22</v>
      </c>
      <c r="I319" s="173">
        <v>318</v>
      </c>
      <c r="J319" s="174"/>
      <c r="BYJ319" s="175" t="s">
        <v>661</v>
      </c>
      <c r="BYK319" s="173" t="e" cm="1" vm="2">
        <f t="array" ref="BYK319">TRANSPOSE(_xlfn.ANCHORARRAY(KW$2))</f>
        <v>#VALUE!</v>
      </c>
    </row>
    <row r="320" spans="1:10 2012:2013" s="173" customFormat="1" ht="32.25" thickBot="1" x14ac:dyDescent="0.3">
      <c r="A320" s="173" t="s">
        <v>162</v>
      </c>
      <c r="B320" s="173" t="s">
        <v>243</v>
      </c>
      <c r="C320" s="173" t="s">
        <v>315</v>
      </c>
      <c r="D320" s="173" t="s">
        <v>212</v>
      </c>
      <c r="E320" s="173">
        <v>36</v>
      </c>
      <c r="F320" s="173">
        <v>0</v>
      </c>
      <c r="G320" s="173" t="s">
        <v>213</v>
      </c>
      <c r="H320" s="173" t="s">
        <v>22</v>
      </c>
      <c r="I320" s="173">
        <v>319</v>
      </c>
      <c r="J320" s="174"/>
      <c r="BYJ320" s="175" t="s">
        <v>662</v>
      </c>
      <c r="BYK320" s="173" t="e" cm="1" vm="2">
        <f t="array" ref="BYK320">TRANSPOSE(_xlfn.ANCHORARRAY(KX$2))</f>
        <v>#VALUE!</v>
      </c>
    </row>
    <row r="321" spans="1:10 2012:2013" s="173" customFormat="1" ht="32.25" thickBot="1" x14ac:dyDescent="0.3">
      <c r="A321" s="173" t="s">
        <v>162</v>
      </c>
      <c r="B321" s="173" t="s">
        <v>68</v>
      </c>
      <c r="C321" s="173" t="s">
        <v>316</v>
      </c>
      <c r="D321" s="173" t="s">
        <v>227</v>
      </c>
      <c r="E321" s="173">
        <v>130</v>
      </c>
      <c r="F321" s="173">
        <v>0</v>
      </c>
      <c r="G321" s="173" t="s">
        <v>213</v>
      </c>
      <c r="H321" s="173" t="s">
        <v>22</v>
      </c>
      <c r="I321" s="173">
        <v>320</v>
      </c>
      <c r="J321" s="174"/>
      <c r="BYJ321" s="175" t="s">
        <v>663</v>
      </c>
      <c r="BYK321" s="173" t="e" cm="1" vm="2">
        <f t="array" ref="BYK321">TRANSPOSE(_xlfn.ANCHORARRAY(KY$2))</f>
        <v>#VALUE!</v>
      </c>
    </row>
    <row r="322" spans="1:10 2012:2013" s="173" customFormat="1" ht="32.25" thickBot="1" x14ac:dyDescent="0.3">
      <c r="A322" s="173" t="s">
        <v>162</v>
      </c>
      <c r="B322" s="173" t="s">
        <v>68</v>
      </c>
      <c r="C322" s="173" t="s">
        <v>316</v>
      </c>
      <c r="D322" s="173" t="s">
        <v>241</v>
      </c>
      <c r="E322" s="173">
        <v>130</v>
      </c>
      <c r="F322" s="173">
        <v>37</v>
      </c>
      <c r="G322" s="173" t="s">
        <v>213</v>
      </c>
      <c r="H322" s="173" t="s">
        <v>24</v>
      </c>
      <c r="I322" s="173">
        <v>321</v>
      </c>
      <c r="J322" s="174"/>
      <c r="BYJ322" s="175" t="s">
        <v>664</v>
      </c>
      <c r="BYK322" s="173" t="e" cm="1" vm="2">
        <f t="array" ref="BYK322">TRANSPOSE(_xlfn.ANCHORARRAY(KZ$2))</f>
        <v>#VALUE!</v>
      </c>
    </row>
    <row r="323" spans="1:10 2012:2013" s="173" customFormat="1" ht="32.25" thickBot="1" x14ac:dyDescent="0.3">
      <c r="A323" s="173" t="s">
        <v>162</v>
      </c>
      <c r="B323" s="173" t="s">
        <v>68</v>
      </c>
      <c r="C323" s="173" t="s">
        <v>316</v>
      </c>
      <c r="D323" s="173" t="s">
        <v>2503</v>
      </c>
      <c r="E323" s="173">
        <v>299</v>
      </c>
      <c r="F323" s="173">
        <v>75</v>
      </c>
      <c r="G323" s="173" t="s">
        <v>213</v>
      </c>
      <c r="H323" s="173" t="s">
        <v>24</v>
      </c>
      <c r="I323" s="173">
        <v>322</v>
      </c>
      <c r="J323" s="174"/>
      <c r="BYJ323" s="175" t="s">
        <v>665</v>
      </c>
      <c r="BYK323" s="173" t="e" cm="1" vm="2">
        <f t="array" ref="BYK323">TRANSPOSE(_xlfn.ANCHORARRAY(LA$2))</f>
        <v>#VALUE!</v>
      </c>
    </row>
    <row r="324" spans="1:10 2012:2013" s="173" customFormat="1" ht="32.25" thickBot="1" x14ac:dyDescent="0.3">
      <c r="A324" s="173" t="s">
        <v>162</v>
      </c>
      <c r="B324" s="173" t="s">
        <v>68</v>
      </c>
      <c r="C324" s="173" t="s">
        <v>316</v>
      </c>
      <c r="D324" s="173" t="s">
        <v>247</v>
      </c>
      <c r="E324" s="173">
        <v>36</v>
      </c>
      <c r="F324" s="173">
        <v>0</v>
      </c>
      <c r="G324" s="173" t="s">
        <v>213</v>
      </c>
      <c r="H324" s="173" t="s">
        <v>22</v>
      </c>
      <c r="I324" s="173">
        <v>323</v>
      </c>
      <c r="J324" s="174"/>
      <c r="BYJ324" s="175" t="s">
        <v>666</v>
      </c>
      <c r="BYK324" s="173" t="e" cm="1" vm="2">
        <f t="array" ref="BYK324">TRANSPOSE(_xlfn.ANCHORARRAY(LB$2))</f>
        <v>#VALUE!</v>
      </c>
    </row>
    <row r="325" spans="1:10 2012:2013" s="173" customFormat="1" ht="32.25" thickBot="1" x14ac:dyDescent="0.3">
      <c r="A325" s="173" t="s">
        <v>162</v>
      </c>
      <c r="B325" s="173" t="s">
        <v>68</v>
      </c>
      <c r="C325" s="173" t="s">
        <v>316</v>
      </c>
      <c r="D325" s="173" t="s">
        <v>272</v>
      </c>
      <c r="E325" s="173">
        <v>130</v>
      </c>
      <c r="F325" s="173">
        <v>37</v>
      </c>
      <c r="G325" s="173" t="s">
        <v>213</v>
      </c>
      <c r="H325" s="173" t="s">
        <v>24</v>
      </c>
      <c r="I325" s="173">
        <v>324</v>
      </c>
      <c r="J325" s="174"/>
      <c r="BYJ325" s="175" t="s">
        <v>667</v>
      </c>
      <c r="BYK325" s="173" t="e" cm="1" vm="2">
        <f t="array" ref="BYK325">TRANSPOSE(_xlfn.ANCHORARRAY(LC$2))</f>
        <v>#VALUE!</v>
      </c>
    </row>
    <row r="326" spans="1:10 2012:2013" s="173" customFormat="1" ht="32.25" thickBot="1" x14ac:dyDescent="0.3">
      <c r="A326" s="173" t="s">
        <v>162</v>
      </c>
      <c r="B326" s="173" t="s">
        <v>68</v>
      </c>
      <c r="C326" s="173" t="s">
        <v>316</v>
      </c>
      <c r="D326" s="173" t="s">
        <v>236</v>
      </c>
      <c r="E326" s="173">
        <v>36</v>
      </c>
      <c r="F326" s="173">
        <v>0</v>
      </c>
      <c r="G326" s="173" t="s">
        <v>213</v>
      </c>
      <c r="H326" s="173" t="s">
        <v>22</v>
      </c>
      <c r="I326" s="173">
        <v>325</v>
      </c>
      <c r="J326" s="174"/>
      <c r="BYJ326" s="175" t="s">
        <v>668</v>
      </c>
      <c r="BYK326" s="173" t="e" cm="1" vm="2">
        <f t="array" ref="BYK326">TRANSPOSE(_xlfn.ANCHORARRAY(LD$2))</f>
        <v>#VALUE!</v>
      </c>
    </row>
    <row r="327" spans="1:10 2012:2013" s="173" customFormat="1" ht="32.25" thickBot="1" x14ac:dyDescent="0.3">
      <c r="A327" s="173" t="s">
        <v>162</v>
      </c>
      <c r="B327" s="173" t="s">
        <v>68</v>
      </c>
      <c r="C327" s="173" t="s">
        <v>316</v>
      </c>
      <c r="D327" s="173" t="s">
        <v>230</v>
      </c>
      <c r="E327" s="173">
        <v>130</v>
      </c>
      <c r="F327" s="173">
        <v>0</v>
      </c>
      <c r="G327" s="173" t="s">
        <v>213</v>
      </c>
      <c r="H327" s="173" t="s">
        <v>22</v>
      </c>
      <c r="I327" s="173">
        <v>326</v>
      </c>
      <c r="J327" s="174"/>
      <c r="BYJ327" s="175" t="s">
        <v>669</v>
      </c>
      <c r="BYK327" s="173" t="e" cm="1" vm="2">
        <f t="array" ref="BYK327">TRANSPOSE(_xlfn.ANCHORARRAY(LE$2))</f>
        <v>#VALUE!</v>
      </c>
    </row>
    <row r="328" spans="1:10 2012:2013" s="173" customFormat="1" ht="32.25" thickBot="1" x14ac:dyDescent="0.3">
      <c r="A328" s="173" t="s">
        <v>162</v>
      </c>
      <c r="B328" s="173" t="s">
        <v>68</v>
      </c>
      <c r="C328" s="173" t="s">
        <v>316</v>
      </c>
      <c r="D328" s="173" t="s">
        <v>248</v>
      </c>
      <c r="E328" s="173">
        <v>36</v>
      </c>
      <c r="F328" s="173">
        <v>0</v>
      </c>
      <c r="G328" s="173" t="s">
        <v>213</v>
      </c>
      <c r="H328" s="173" t="s">
        <v>22</v>
      </c>
      <c r="I328" s="173">
        <v>327</v>
      </c>
      <c r="J328" s="174"/>
      <c r="BYJ328" s="175" t="s">
        <v>670</v>
      </c>
      <c r="BYK328" s="173" t="e" cm="1" vm="2">
        <f t="array" ref="BYK328">TRANSPOSE(_xlfn.ANCHORARRAY(LF$2))</f>
        <v>#VALUE!</v>
      </c>
    </row>
    <row r="329" spans="1:10 2012:2013" s="173" customFormat="1" ht="32.25" thickBot="1" x14ac:dyDescent="0.3">
      <c r="A329" s="173" t="s">
        <v>162</v>
      </c>
      <c r="B329" s="173" t="s">
        <v>68</v>
      </c>
      <c r="C329" s="173" t="s">
        <v>316</v>
      </c>
      <c r="D329" s="173" t="s">
        <v>233</v>
      </c>
      <c r="E329" s="173">
        <v>99</v>
      </c>
      <c r="F329" s="173">
        <v>0</v>
      </c>
      <c r="G329" s="173" t="s">
        <v>213</v>
      </c>
      <c r="H329" s="173" t="s">
        <v>22</v>
      </c>
      <c r="I329" s="173">
        <v>328</v>
      </c>
      <c r="J329" s="174"/>
      <c r="BYJ329" s="175" t="s">
        <v>671</v>
      </c>
      <c r="BYK329" s="173" t="e" cm="1" vm="2">
        <f t="array" ref="BYK329">TRANSPOSE(_xlfn.ANCHORARRAY(LG$2))</f>
        <v>#VALUE!</v>
      </c>
    </row>
    <row r="330" spans="1:10 2012:2013" s="173" customFormat="1" ht="32.25" thickBot="1" x14ac:dyDescent="0.3">
      <c r="A330" s="173" t="s">
        <v>162</v>
      </c>
      <c r="B330" s="173" t="s">
        <v>68</v>
      </c>
      <c r="C330" s="173" t="s">
        <v>316</v>
      </c>
      <c r="D330" s="173" t="s">
        <v>287</v>
      </c>
      <c r="E330" s="173">
        <v>160</v>
      </c>
      <c r="F330" s="173">
        <v>46</v>
      </c>
      <c r="G330" s="173" t="s">
        <v>224</v>
      </c>
      <c r="H330" s="173" t="s">
        <v>24</v>
      </c>
      <c r="I330" s="173">
        <v>329</v>
      </c>
      <c r="J330" s="174"/>
      <c r="BYJ330" s="175" t="s">
        <v>672</v>
      </c>
      <c r="BYK330" s="173" t="e" cm="1" vm="2">
        <f t="array" ref="BYK330">TRANSPOSE(_xlfn.ANCHORARRAY(LH$2))</f>
        <v>#VALUE!</v>
      </c>
    </row>
    <row r="331" spans="1:10 2012:2013" s="173" customFormat="1" ht="32.25" thickBot="1" x14ac:dyDescent="0.3">
      <c r="A331" s="173" t="s">
        <v>162</v>
      </c>
      <c r="B331" s="173" t="s">
        <v>68</v>
      </c>
      <c r="C331" s="173" t="s">
        <v>316</v>
      </c>
      <c r="D331" s="173" t="s">
        <v>265</v>
      </c>
      <c r="E331" s="173">
        <v>160</v>
      </c>
      <c r="F331" s="173">
        <v>0</v>
      </c>
      <c r="G331" s="173" t="s">
        <v>224</v>
      </c>
      <c r="H331" s="173" t="s">
        <v>22</v>
      </c>
      <c r="I331" s="173">
        <v>330</v>
      </c>
      <c r="J331" s="174"/>
      <c r="BYJ331" s="175" t="s">
        <v>673</v>
      </c>
      <c r="BYK331" s="173" t="e" cm="1" vm="2">
        <f t="array" ref="BYK331">TRANSPOSE(_xlfn.ANCHORARRAY(LI$2))</f>
        <v>#VALUE!</v>
      </c>
    </row>
    <row r="332" spans="1:10 2012:2013" s="173" customFormat="1" ht="32.25" thickBot="1" x14ac:dyDescent="0.3">
      <c r="A332" s="173" t="s">
        <v>162</v>
      </c>
      <c r="B332" s="173" t="s">
        <v>68</v>
      </c>
      <c r="C332" s="173" t="s">
        <v>316</v>
      </c>
      <c r="D332" s="173" t="s">
        <v>266</v>
      </c>
      <c r="E332" s="173">
        <v>160</v>
      </c>
      <c r="F332" s="173">
        <v>46</v>
      </c>
      <c r="G332" s="173" t="s">
        <v>224</v>
      </c>
      <c r="H332" s="173" t="s">
        <v>24</v>
      </c>
      <c r="I332" s="173">
        <v>331</v>
      </c>
      <c r="J332" s="174"/>
      <c r="BYJ332" s="175" t="s">
        <v>674</v>
      </c>
      <c r="BYK332" s="173" t="e" cm="1" vm="2">
        <f t="array" ref="BYK332">TRANSPOSE(_xlfn.ANCHORARRAY(LJ$2))</f>
        <v>#VALUE!</v>
      </c>
    </row>
    <row r="333" spans="1:10 2012:2013" s="173" customFormat="1" ht="32.25" thickBot="1" x14ac:dyDescent="0.3">
      <c r="A333" s="173" t="s">
        <v>162</v>
      </c>
      <c r="B333" s="173" t="s">
        <v>68</v>
      </c>
      <c r="C333" s="173" t="s">
        <v>316</v>
      </c>
      <c r="D333" s="173" t="s">
        <v>212</v>
      </c>
      <c r="E333" s="173">
        <v>36</v>
      </c>
      <c r="F333" s="173">
        <v>0</v>
      </c>
      <c r="G333" s="173" t="s">
        <v>224</v>
      </c>
      <c r="H333" s="173" t="s">
        <v>22</v>
      </c>
      <c r="I333" s="173">
        <v>332</v>
      </c>
      <c r="J333" s="174"/>
      <c r="BYJ333" s="175" t="s">
        <v>675</v>
      </c>
      <c r="BYK333" s="173" t="e" cm="1" vm="2">
        <f t="array" ref="BYK333">TRANSPOSE(_xlfn.ANCHORARRAY(LK$2))</f>
        <v>#VALUE!</v>
      </c>
    </row>
    <row r="334" spans="1:10 2012:2013" s="173" customFormat="1" ht="32.25" thickBot="1" x14ac:dyDescent="0.3">
      <c r="A334" s="173" t="s">
        <v>162</v>
      </c>
      <c r="B334" s="173" t="s">
        <v>68</v>
      </c>
      <c r="C334" s="173" t="s">
        <v>316</v>
      </c>
      <c r="D334" s="173" t="s">
        <v>214</v>
      </c>
      <c r="E334" s="173">
        <v>99</v>
      </c>
      <c r="F334" s="173">
        <v>28</v>
      </c>
      <c r="G334" s="173" t="s">
        <v>224</v>
      </c>
      <c r="H334" s="173" t="s">
        <v>24</v>
      </c>
      <c r="I334" s="173">
        <v>333</v>
      </c>
      <c r="J334" s="174"/>
      <c r="BYJ334" s="175" t="s">
        <v>676</v>
      </c>
      <c r="BYK334" s="173" t="e" cm="1" vm="2">
        <f t="array" ref="BYK334">TRANSPOSE(_xlfn.ANCHORARRAY(LL$2))</f>
        <v>#VALUE!</v>
      </c>
    </row>
    <row r="335" spans="1:10 2012:2013" s="173" customFormat="1" ht="32.25" thickBot="1" x14ac:dyDescent="0.3">
      <c r="A335" s="173" t="s">
        <v>162</v>
      </c>
      <c r="B335" s="173" t="s">
        <v>68</v>
      </c>
      <c r="C335" s="173" t="s">
        <v>316</v>
      </c>
      <c r="D335" s="173" t="s">
        <v>2490</v>
      </c>
      <c r="E335" s="173">
        <v>99</v>
      </c>
      <c r="F335" s="173">
        <v>0</v>
      </c>
      <c r="G335" s="173" t="s">
        <v>224</v>
      </c>
      <c r="H335" s="173" t="s">
        <v>22</v>
      </c>
      <c r="I335" s="173">
        <v>334</v>
      </c>
      <c r="J335" s="174"/>
      <c r="BYJ335" s="175" t="s">
        <v>677</v>
      </c>
      <c r="BYK335" s="173" t="e" cm="1" vm="2">
        <f t="array" ref="BYK335">TRANSPOSE(_xlfn.ANCHORARRAY(LM$2))</f>
        <v>#VALUE!</v>
      </c>
    </row>
    <row r="336" spans="1:10 2012:2013" s="173" customFormat="1" ht="32.25" thickBot="1" x14ac:dyDescent="0.3">
      <c r="A336" s="173" t="s">
        <v>162</v>
      </c>
      <c r="B336" s="173" t="s">
        <v>68</v>
      </c>
      <c r="C336" s="173" t="s">
        <v>316</v>
      </c>
      <c r="D336" s="173" t="s">
        <v>275</v>
      </c>
      <c r="E336" s="173">
        <v>27</v>
      </c>
      <c r="F336" s="173">
        <v>0</v>
      </c>
      <c r="G336" s="173" t="s">
        <v>224</v>
      </c>
      <c r="H336" s="173" t="s">
        <v>22</v>
      </c>
      <c r="I336" s="173">
        <v>335</v>
      </c>
      <c r="J336" s="174"/>
      <c r="BYJ336" s="175" t="s">
        <v>678</v>
      </c>
      <c r="BYK336" s="173" t="e" cm="1" vm="2">
        <f t="array" ref="BYK336">TRANSPOSE(_xlfn.ANCHORARRAY(LN$2))</f>
        <v>#VALUE!</v>
      </c>
    </row>
    <row r="337" spans="1:10 2012:2013" s="173" customFormat="1" ht="32.25" thickBot="1" x14ac:dyDescent="0.3">
      <c r="A337" s="173" t="s">
        <v>162</v>
      </c>
      <c r="B337" s="173" t="s">
        <v>68</v>
      </c>
      <c r="C337" s="173" t="s">
        <v>316</v>
      </c>
      <c r="D337" s="173" t="s">
        <v>2478</v>
      </c>
      <c r="E337" s="173">
        <v>221</v>
      </c>
      <c r="F337" s="173">
        <v>64</v>
      </c>
      <c r="G337" s="173" t="s">
        <v>224</v>
      </c>
      <c r="H337" s="173" t="s">
        <v>24</v>
      </c>
      <c r="I337" s="173">
        <v>336</v>
      </c>
      <c r="J337" s="174"/>
      <c r="BYJ337" s="175" t="s">
        <v>679</v>
      </c>
      <c r="BYK337" s="173" t="e" cm="1" vm="2">
        <f t="array" ref="BYK337">TRANSPOSE(_xlfn.ANCHORARRAY(LO$2))</f>
        <v>#VALUE!</v>
      </c>
    </row>
    <row r="338" spans="1:10 2012:2013" s="173" customFormat="1" ht="32.25" thickBot="1" x14ac:dyDescent="0.3">
      <c r="A338" s="173" t="s">
        <v>162</v>
      </c>
      <c r="B338" s="173" t="s">
        <v>68</v>
      </c>
      <c r="C338" s="173" t="s">
        <v>316</v>
      </c>
      <c r="D338" s="173" t="s">
        <v>2502</v>
      </c>
      <c r="E338" s="173">
        <v>27</v>
      </c>
      <c r="F338" s="173">
        <v>0</v>
      </c>
      <c r="G338" s="173" t="s">
        <v>224</v>
      </c>
      <c r="H338" s="173" t="s">
        <v>22</v>
      </c>
      <c r="I338" s="173">
        <v>337</v>
      </c>
      <c r="J338" s="174"/>
      <c r="BYJ338" s="175" t="s">
        <v>680</v>
      </c>
      <c r="BYK338" s="173" t="e" cm="1" vm="2">
        <f t="array" ref="BYK338">TRANSPOSE(_xlfn.ANCHORARRAY(LP$2))</f>
        <v>#VALUE!</v>
      </c>
    </row>
    <row r="339" spans="1:10 2012:2013" s="173" customFormat="1" ht="32.25" thickBot="1" x14ac:dyDescent="0.3">
      <c r="A339" s="173" t="s">
        <v>162</v>
      </c>
      <c r="B339" s="173" t="s">
        <v>68</v>
      </c>
      <c r="C339" s="173" t="s">
        <v>316</v>
      </c>
      <c r="D339" s="173" t="s">
        <v>226</v>
      </c>
      <c r="E339" s="173">
        <v>36</v>
      </c>
      <c r="F339" s="173">
        <v>0</v>
      </c>
      <c r="G339" s="173" t="s">
        <v>224</v>
      </c>
      <c r="H339" s="173" t="s">
        <v>22</v>
      </c>
      <c r="I339" s="173">
        <v>338</v>
      </c>
      <c r="J339" s="174"/>
      <c r="BYJ339" s="175" t="s">
        <v>681</v>
      </c>
      <c r="BYK339" s="173" t="e" cm="1" vm="2">
        <f t="array" ref="BYK339">TRANSPOSE(_xlfn.ANCHORARRAY(LQ$2))</f>
        <v>#VALUE!</v>
      </c>
    </row>
    <row r="340" spans="1:10 2012:2013" s="173" customFormat="1" ht="32.25" thickBot="1" x14ac:dyDescent="0.3">
      <c r="A340" s="173" t="s">
        <v>162</v>
      </c>
      <c r="B340" s="173" t="s">
        <v>68</v>
      </c>
      <c r="C340" s="173" t="s">
        <v>316</v>
      </c>
      <c r="D340" s="173" t="s">
        <v>288</v>
      </c>
      <c r="E340" s="173">
        <v>160</v>
      </c>
      <c r="F340" s="173">
        <v>46</v>
      </c>
      <c r="G340" s="173" t="s">
        <v>224</v>
      </c>
      <c r="H340" s="173" t="s">
        <v>22</v>
      </c>
      <c r="I340" s="173">
        <v>339</v>
      </c>
      <c r="J340" s="174"/>
      <c r="BYJ340" s="175" t="s">
        <v>682</v>
      </c>
      <c r="BYK340" s="173" t="e" cm="1" vm="2">
        <f t="array" ref="BYK340">TRANSPOSE(_xlfn.ANCHORARRAY(LR$2))</f>
        <v>#VALUE!</v>
      </c>
    </row>
    <row r="341" spans="1:10 2012:2013" s="173" customFormat="1" ht="32.25" thickBot="1" x14ac:dyDescent="0.3">
      <c r="A341" s="173" t="s">
        <v>162</v>
      </c>
      <c r="B341" s="173" t="s">
        <v>68</v>
      </c>
      <c r="C341" s="173" t="s">
        <v>316</v>
      </c>
      <c r="D341" s="173" t="s">
        <v>270</v>
      </c>
      <c r="E341" s="173">
        <v>999</v>
      </c>
      <c r="F341" s="173">
        <v>46</v>
      </c>
      <c r="G341" s="173" t="s">
        <v>224</v>
      </c>
      <c r="H341" s="173" t="s">
        <v>24</v>
      </c>
      <c r="I341" s="173">
        <v>340</v>
      </c>
      <c r="J341" s="174"/>
      <c r="BYJ341" s="175" t="s">
        <v>683</v>
      </c>
      <c r="BYK341" s="173" t="e" cm="1" vm="2">
        <f t="array" ref="BYK341">TRANSPOSE(_xlfn.ANCHORARRAY(LS$2))</f>
        <v>#VALUE!</v>
      </c>
    </row>
    <row r="342" spans="1:10 2012:2013" s="173" customFormat="1" ht="32.25" thickBot="1" x14ac:dyDescent="0.3">
      <c r="A342" s="173" t="s">
        <v>162</v>
      </c>
      <c r="B342" s="173" t="s">
        <v>68</v>
      </c>
      <c r="C342" s="173" t="s">
        <v>316</v>
      </c>
      <c r="D342" s="173" t="s">
        <v>2476</v>
      </c>
      <c r="E342" s="173">
        <v>99</v>
      </c>
      <c r="F342" s="173">
        <v>0</v>
      </c>
      <c r="G342" s="173" t="s">
        <v>224</v>
      </c>
      <c r="H342" s="173" t="s">
        <v>22</v>
      </c>
      <c r="I342" s="173">
        <v>341</v>
      </c>
      <c r="J342" s="174"/>
      <c r="BYJ342" s="175" t="s">
        <v>684</v>
      </c>
      <c r="BYK342" s="173" t="e" cm="1" vm="2">
        <f t="array" ref="BYK342">TRANSPOSE(_xlfn.ANCHORARRAY(LT$2))</f>
        <v>#VALUE!</v>
      </c>
    </row>
    <row r="343" spans="1:10 2012:2013" s="173" customFormat="1" ht="32.25" thickBot="1" x14ac:dyDescent="0.3">
      <c r="A343" s="173" t="s">
        <v>162</v>
      </c>
      <c r="B343" s="173" t="s">
        <v>68</v>
      </c>
      <c r="C343" s="173" t="s">
        <v>316</v>
      </c>
      <c r="D343" s="173" t="s">
        <v>242</v>
      </c>
      <c r="E343" s="173">
        <v>45</v>
      </c>
      <c r="F343" s="173">
        <v>0</v>
      </c>
      <c r="G343" s="173" t="s">
        <v>224</v>
      </c>
      <c r="H343" s="173" t="s">
        <v>22</v>
      </c>
      <c r="I343" s="173">
        <v>342</v>
      </c>
      <c r="J343" s="174"/>
      <c r="BYJ343" s="175" t="s">
        <v>685</v>
      </c>
      <c r="BYK343" s="173" t="e" cm="1" vm="2">
        <f t="array" ref="BYK343">TRANSPOSE(_xlfn.ANCHORARRAY(LU$2))</f>
        <v>#VALUE!</v>
      </c>
    </row>
    <row r="344" spans="1:10 2012:2013" s="173" customFormat="1" ht="32.25" thickBot="1" x14ac:dyDescent="0.3">
      <c r="A344" s="173" t="s">
        <v>162</v>
      </c>
      <c r="B344" s="173" t="s">
        <v>68</v>
      </c>
      <c r="C344" s="173" t="s">
        <v>316</v>
      </c>
      <c r="D344" s="173" t="s">
        <v>246</v>
      </c>
      <c r="E344" s="173">
        <v>45</v>
      </c>
      <c r="F344" s="173">
        <v>0</v>
      </c>
      <c r="G344" s="173" t="s">
        <v>224</v>
      </c>
      <c r="H344" s="173" t="s">
        <v>22</v>
      </c>
      <c r="I344" s="173">
        <v>343</v>
      </c>
      <c r="J344" s="174"/>
      <c r="BYJ344" s="175" t="s">
        <v>686</v>
      </c>
      <c r="BYK344" s="173" t="e" cm="1" vm="2">
        <f t="array" ref="BYK344">TRANSPOSE(_xlfn.ANCHORARRAY(LV$2))</f>
        <v>#VALUE!</v>
      </c>
    </row>
    <row r="345" spans="1:10 2012:2013" s="173" customFormat="1" ht="32.25" thickBot="1" x14ac:dyDescent="0.3">
      <c r="A345" s="173" t="s">
        <v>162</v>
      </c>
      <c r="B345" s="173" t="s">
        <v>68</v>
      </c>
      <c r="C345" s="173" t="s">
        <v>316</v>
      </c>
      <c r="D345" s="173" t="s">
        <v>276</v>
      </c>
      <c r="E345" s="173">
        <v>999</v>
      </c>
      <c r="F345" s="173">
        <v>75</v>
      </c>
      <c r="G345" s="173" t="s">
        <v>224</v>
      </c>
      <c r="H345" s="173" t="s">
        <v>24</v>
      </c>
      <c r="I345" s="173">
        <v>344</v>
      </c>
      <c r="J345" s="174"/>
      <c r="BYJ345" s="175" t="s">
        <v>687</v>
      </c>
      <c r="BYK345" s="173" t="e" cm="1" vm="2">
        <f t="array" ref="BYK345">TRANSPOSE(_xlfn.ANCHORARRAY(LW$2))</f>
        <v>#VALUE!</v>
      </c>
    </row>
    <row r="346" spans="1:10 2012:2013" s="173" customFormat="1" ht="32.25" thickBot="1" x14ac:dyDescent="0.3">
      <c r="A346" s="173" t="s">
        <v>162</v>
      </c>
      <c r="B346" s="173" t="s">
        <v>68</v>
      </c>
      <c r="C346" s="173" t="s">
        <v>316</v>
      </c>
      <c r="D346" s="173" t="s">
        <v>2482</v>
      </c>
      <c r="E346" s="173">
        <v>27</v>
      </c>
      <c r="F346" s="173">
        <v>0</v>
      </c>
      <c r="G346" s="173" t="s">
        <v>224</v>
      </c>
      <c r="H346" s="173" t="s">
        <v>22</v>
      </c>
      <c r="I346" s="173">
        <v>345</v>
      </c>
      <c r="J346" s="174"/>
      <c r="BYJ346" s="175" t="s">
        <v>688</v>
      </c>
      <c r="BYK346" s="173" t="e" cm="1" vm="2">
        <f t="array" ref="BYK346">TRANSPOSE(_xlfn.ANCHORARRAY(LX$2))</f>
        <v>#VALUE!</v>
      </c>
    </row>
    <row r="347" spans="1:10 2012:2013" s="173" customFormat="1" ht="32.25" thickBot="1" x14ac:dyDescent="0.3">
      <c r="A347" s="173" t="s">
        <v>162</v>
      </c>
      <c r="B347" s="173" t="s">
        <v>68</v>
      </c>
      <c r="C347" s="173" t="s">
        <v>316</v>
      </c>
      <c r="D347" s="173" t="s">
        <v>2483</v>
      </c>
      <c r="E347" s="173">
        <v>27</v>
      </c>
      <c r="F347" s="173">
        <v>0</v>
      </c>
      <c r="G347" s="173" t="s">
        <v>224</v>
      </c>
      <c r="H347" s="173" t="s">
        <v>22</v>
      </c>
      <c r="I347" s="173">
        <v>346</v>
      </c>
      <c r="J347" s="174"/>
      <c r="BYJ347" s="175" t="s">
        <v>689</v>
      </c>
      <c r="BYK347" s="173" t="e" cm="1" vm="2">
        <f t="array" ref="BYK347">TRANSPOSE(_xlfn.ANCHORARRAY(LY$2))</f>
        <v>#VALUE!</v>
      </c>
    </row>
    <row r="348" spans="1:10 2012:2013" s="173" customFormat="1" ht="32.25" thickBot="1" x14ac:dyDescent="0.3">
      <c r="A348" s="173" t="s">
        <v>162</v>
      </c>
      <c r="B348" s="173" t="s">
        <v>68</v>
      </c>
      <c r="C348" s="173" t="s">
        <v>316</v>
      </c>
      <c r="D348" s="173" t="s">
        <v>229</v>
      </c>
      <c r="E348" s="173">
        <v>99</v>
      </c>
      <c r="F348" s="173">
        <v>0</v>
      </c>
      <c r="G348" s="173" t="s">
        <v>224</v>
      </c>
      <c r="H348" s="173" t="s">
        <v>22</v>
      </c>
      <c r="I348" s="173">
        <v>347</v>
      </c>
      <c r="J348" s="174"/>
      <c r="BYJ348" s="175" t="s">
        <v>690</v>
      </c>
      <c r="BYK348" s="173" t="e" cm="1" vm="2">
        <f t="array" ref="BYK348">TRANSPOSE(_xlfn.ANCHORARRAY(LZ$2))</f>
        <v>#VALUE!</v>
      </c>
    </row>
    <row r="349" spans="1:10 2012:2013" s="173" customFormat="1" ht="32.25" thickBot="1" x14ac:dyDescent="0.3">
      <c r="A349" s="173" t="s">
        <v>162</v>
      </c>
      <c r="B349" s="173" t="s">
        <v>68</v>
      </c>
      <c r="C349" s="173" t="s">
        <v>316</v>
      </c>
      <c r="D349" s="173" t="s">
        <v>278</v>
      </c>
      <c r="E349" s="173">
        <v>160</v>
      </c>
      <c r="F349" s="173">
        <v>46</v>
      </c>
      <c r="G349" s="173" t="s">
        <v>224</v>
      </c>
      <c r="H349" s="173" t="s">
        <v>24</v>
      </c>
      <c r="I349" s="173">
        <v>348</v>
      </c>
      <c r="J349" s="174"/>
      <c r="BYJ349" s="175" t="s">
        <v>691</v>
      </c>
      <c r="BYK349" s="173" t="e" cm="1" vm="2">
        <f t="array" ref="BYK349">TRANSPOSE(_xlfn.ANCHORARRAY(MA$2))</f>
        <v>#VALUE!</v>
      </c>
    </row>
    <row r="350" spans="1:10 2012:2013" s="173" customFormat="1" ht="32.25" thickBot="1" x14ac:dyDescent="0.3">
      <c r="A350" s="173" t="s">
        <v>162</v>
      </c>
      <c r="B350" s="173" t="s">
        <v>68</v>
      </c>
      <c r="C350" s="173" t="s">
        <v>316</v>
      </c>
      <c r="D350" s="173" t="s">
        <v>290</v>
      </c>
      <c r="E350" s="173">
        <v>27</v>
      </c>
      <c r="F350" s="173">
        <v>0</v>
      </c>
      <c r="G350" s="173" t="s">
        <v>224</v>
      </c>
      <c r="H350" s="173" t="s">
        <v>22</v>
      </c>
      <c r="I350" s="173">
        <v>349</v>
      </c>
      <c r="J350" s="174"/>
      <c r="BYJ350" s="175" t="s">
        <v>692</v>
      </c>
      <c r="BYK350" s="173" t="e" cm="1" vm="2">
        <f t="array" ref="BYK350">TRANSPOSE(_xlfn.ANCHORARRAY(MB$2))</f>
        <v>#VALUE!</v>
      </c>
    </row>
    <row r="351" spans="1:10 2012:2013" s="173" customFormat="1" ht="32.25" thickBot="1" x14ac:dyDescent="0.3">
      <c r="A351" s="173" t="s">
        <v>162</v>
      </c>
      <c r="B351" s="173" t="s">
        <v>68</v>
      </c>
      <c r="C351" s="173" t="s">
        <v>316</v>
      </c>
      <c r="D351" s="173" t="s">
        <v>263</v>
      </c>
      <c r="E351" s="173">
        <v>99</v>
      </c>
      <c r="F351" s="173">
        <v>28</v>
      </c>
      <c r="G351" s="173" t="s">
        <v>224</v>
      </c>
      <c r="H351" s="173" t="s">
        <v>2484</v>
      </c>
      <c r="I351" s="173">
        <v>350</v>
      </c>
      <c r="J351" s="174"/>
      <c r="BYJ351" s="175" t="s">
        <v>693</v>
      </c>
      <c r="BYK351" s="173" t="e" cm="1" vm="2">
        <f t="array" ref="BYK351">TRANSPOSE(_xlfn.ANCHORARRAY(MC$2))</f>
        <v>#VALUE!</v>
      </c>
    </row>
    <row r="352" spans="1:10 2012:2013" s="173" customFormat="1" ht="32.25" thickBot="1" x14ac:dyDescent="0.3">
      <c r="A352" s="173" t="s">
        <v>162</v>
      </c>
      <c r="B352" s="173" t="s">
        <v>68</v>
      </c>
      <c r="C352" s="173" t="s">
        <v>316</v>
      </c>
      <c r="D352" s="173" t="s">
        <v>2500</v>
      </c>
      <c r="E352" s="173">
        <v>47</v>
      </c>
      <c r="F352" s="173">
        <v>28</v>
      </c>
      <c r="G352" s="173" t="s">
        <v>224</v>
      </c>
      <c r="H352" s="173" t="s">
        <v>24</v>
      </c>
      <c r="I352" s="173">
        <v>351</v>
      </c>
      <c r="J352" s="174"/>
      <c r="BYJ352" s="175" t="s">
        <v>694</v>
      </c>
      <c r="BYK352" s="173" t="e" cm="1" vm="2">
        <f t="array" ref="BYK352">TRANSPOSE(_xlfn.ANCHORARRAY(MD$2))</f>
        <v>#VALUE!</v>
      </c>
    </row>
    <row r="353" spans="1:10 2012:2013" s="173" customFormat="1" ht="32.25" thickBot="1" x14ac:dyDescent="0.3">
      <c r="A353" s="173" t="s">
        <v>162</v>
      </c>
      <c r="B353" s="173" t="s">
        <v>68</v>
      </c>
      <c r="C353" s="173" t="s">
        <v>316</v>
      </c>
      <c r="D353" s="173" t="s">
        <v>231</v>
      </c>
      <c r="E353" s="173">
        <v>27</v>
      </c>
      <c r="F353" s="173">
        <v>0</v>
      </c>
      <c r="G353" s="173" t="s">
        <v>224</v>
      </c>
      <c r="H353" s="173" t="s">
        <v>22</v>
      </c>
      <c r="I353" s="173">
        <v>352</v>
      </c>
      <c r="J353" s="174"/>
      <c r="BYJ353" s="175" t="s">
        <v>695</v>
      </c>
      <c r="BYK353" s="173" t="e" cm="1" vm="2">
        <f t="array" ref="BYK353">TRANSPOSE(_xlfn.ANCHORARRAY(ME$2))</f>
        <v>#VALUE!</v>
      </c>
    </row>
    <row r="354" spans="1:10 2012:2013" s="173" customFormat="1" ht="32.25" thickBot="1" x14ac:dyDescent="0.3">
      <c r="A354" s="173" t="s">
        <v>162</v>
      </c>
      <c r="B354" s="173" t="s">
        <v>68</v>
      </c>
      <c r="C354" s="173" t="s">
        <v>316</v>
      </c>
      <c r="D354" s="173" t="s">
        <v>232</v>
      </c>
      <c r="E354" s="173">
        <v>99</v>
      </c>
      <c r="F354" s="173">
        <v>28</v>
      </c>
      <c r="G354" s="173" t="s">
        <v>224</v>
      </c>
      <c r="H354" s="173" t="s">
        <v>24</v>
      </c>
      <c r="I354" s="173">
        <v>353</v>
      </c>
      <c r="J354" s="174"/>
      <c r="BYJ354" s="175" t="s">
        <v>696</v>
      </c>
      <c r="BYK354" s="173" t="e" cm="1" vm="2">
        <f t="array" ref="BYK354">TRANSPOSE(_xlfn.ANCHORARRAY(MF$2))</f>
        <v>#VALUE!</v>
      </c>
    </row>
    <row r="355" spans="1:10 2012:2013" s="173" customFormat="1" ht="32.25" thickBot="1" x14ac:dyDescent="0.3">
      <c r="A355" s="173" t="s">
        <v>162</v>
      </c>
      <c r="B355" s="173" t="s">
        <v>68</v>
      </c>
      <c r="C355" s="173" t="s">
        <v>316</v>
      </c>
      <c r="D355" s="173" t="s">
        <v>286</v>
      </c>
      <c r="E355" s="173">
        <v>99</v>
      </c>
      <c r="F355" s="173">
        <v>28</v>
      </c>
      <c r="G355" s="173" t="s">
        <v>224</v>
      </c>
      <c r="H355" s="173" t="s">
        <v>2484</v>
      </c>
      <c r="I355" s="173">
        <v>354</v>
      </c>
      <c r="J355" s="174"/>
      <c r="BYJ355" s="175" t="s">
        <v>697</v>
      </c>
      <c r="BYK355" s="173" t="e" cm="1" vm="2">
        <f t="array" ref="BYK355">TRANSPOSE(_xlfn.ANCHORARRAY(MG$2))</f>
        <v>#VALUE!</v>
      </c>
    </row>
    <row r="356" spans="1:10 2012:2013" s="173" customFormat="1" ht="32.25" thickBot="1" x14ac:dyDescent="0.3">
      <c r="A356" s="173" t="s">
        <v>162</v>
      </c>
      <c r="B356" s="173" t="s">
        <v>68</v>
      </c>
      <c r="C356" s="173" t="s">
        <v>316</v>
      </c>
      <c r="D356" s="173" t="s">
        <v>244</v>
      </c>
      <c r="E356" s="173">
        <v>27</v>
      </c>
      <c r="F356" s="173">
        <v>0</v>
      </c>
      <c r="G356" s="173" t="s">
        <v>224</v>
      </c>
      <c r="H356" s="173" t="s">
        <v>22</v>
      </c>
      <c r="I356" s="173">
        <v>355</v>
      </c>
      <c r="J356" s="174"/>
      <c r="BYJ356" s="175" t="s">
        <v>698</v>
      </c>
      <c r="BYK356" s="173" t="e" cm="1" vm="2">
        <f t="array" ref="BYK356">TRANSPOSE(_xlfn.ANCHORARRAY(MH$2))</f>
        <v>#VALUE!</v>
      </c>
    </row>
    <row r="357" spans="1:10 2012:2013" s="173" customFormat="1" ht="32.25" thickBot="1" x14ac:dyDescent="0.3">
      <c r="A357" s="173" t="s">
        <v>162</v>
      </c>
      <c r="B357" s="173" t="s">
        <v>68</v>
      </c>
      <c r="C357" s="173" t="s">
        <v>316</v>
      </c>
      <c r="D357" s="173" t="s">
        <v>222</v>
      </c>
      <c r="E357" s="173">
        <v>299</v>
      </c>
      <c r="F357" s="173">
        <v>0</v>
      </c>
      <c r="G357" s="173" t="s">
        <v>224</v>
      </c>
      <c r="H357" s="173" t="s">
        <v>22</v>
      </c>
      <c r="I357" s="173">
        <v>356</v>
      </c>
      <c r="J357" s="174"/>
      <c r="BYJ357" s="175" t="s">
        <v>699</v>
      </c>
      <c r="BYK357" s="173" t="e" cm="1" vm="2">
        <f t="array" ref="BYK357">TRANSPOSE(_xlfn.ANCHORARRAY(MI$2))</f>
        <v>#VALUE!</v>
      </c>
    </row>
    <row r="358" spans="1:10 2012:2013" s="173" customFormat="1" ht="32.25" thickBot="1" x14ac:dyDescent="0.3">
      <c r="A358" s="173" t="s">
        <v>162</v>
      </c>
      <c r="B358" s="173" t="s">
        <v>68</v>
      </c>
      <c r="C358" s="173" t="s">
        <v>316</v>
      </c>
      <c r="D358" s="173" t="s">
        <v>2487</v>
      </c>
      <c r="E358" s="173">
        <v>36</v>
      </c>
      <c r="F358" s="173">
        <v>0</v>
      </c>
      <c r="G358" s="173" t="s">
        <v>224</v>
      </c>
      <c r="H358" s="173" t="s">
        <v>22</v>
      </c>
      <c r="I358" s="173">
        <v>357</v>
      </c>
      <c r="J358" s="174"/>
      <c r="BYJ358" s="175" t="s">
        <v>700</v>
      </c>
      <c r="BYK358" s="173" t="e" cm="1" vm="2">
        <f t="array" ref="BYK358">TRANSPOSE(_xlfn.ANCHORARRAY(MJ$2))</f>
        <v>#VALUE!</v>
      </c>
    </row>
    <row r="359" spans="1:10 2012:2013" s="173" customFormat="1" ht="32.25" thickBot="1" x14ac:dyDescent="0.3">
      <c r="A359" s="173" t="s">
        <v>162</v>
      </c>
      <c r="B359" s="173" t="s">
        <v>68</v>
      </c>
      <c r="C359" s="173" t="s">
        <v>316</v>
      </c>
      <c r="D359" s="173" t="s">
        <v>264</v>
      </c>
      <c r="E359" s="173">
        <v>299</v>
      </c>
      <c r="F359" s="173">
        <v>0</v>
      </c>
      <c r="G359" s="173" t="s">
        <v>224</v>
      </c>
      <c r="H359" s="173" t="s">
        <v>24</v>
      </c>
      <c r="I359" s="173">
        <v>358</v>
      </c>
      <c r="J359" s="174"/>
      <c r="BYJ359" s="175" t="s">
        <v>701</v>
      </c>
      <c r="BYK359" s="173" t="e" cm="1" vm="2">
        <f t="array" ref="BYK359">TRANSPOSE(_xlfn.ANCHORARRAY(MK$2))</f>
        <v>#VALUE!</v>
      </c>
    </row>
    <row r="360" spans="1:10 2012:2013" s="173" customFormat="1" ht="32.25" thickBot="1" x14ac:dyDescent="0.3">
      <c r="A360" s="173" t="s">
        <v>162</v>
      </c>
      <c r="B360" s="173" t="s">
        <v>68</v>
      </c>
      <c r="C360" s="173" t="s">
        <v>316</v>
      </c>
      <c r="D360" s="173" t="s">
        <v>235</v>
      </c>
      <c r="E360" s="173">
        <v>27</v>
      </c>
      <c r="F360" s="173">
        <v>0</v>
      </c>
      <c r="G360" s="173" t="s">
        <v>224</v>
      </c>
      <c r="H360" s="173" t="s">
        <v>22</v>
      </c>
      <c r="I360" s="173">
        <v>359</v>
      </c>
      <c r="J360" s="174"/>
      <c r="BYJ360" s="175" t="s">
        <v>702</v>
      </c>
      <c r="BYK360" s="173" t="e" cm="1" vm="2">
        <f t="array" ref="BYK360">TRANSPOSE(_xlfn.ANCHORARRAY(ML$2))</f>
        <v>#VALUE!</v>
      </c>
    </row>
    <row r="361" spans="1:10 2012:2013" s="173" customFormat="1" ht="32.25" thickBot="1" x14ac:dyDescent="0.3">
      <c r="A361" s="173" t="s">
        <v>162</v>
      </c>
      <c r="B361" s="173" t="s">
        <v>68</v>
      </c>
      <c r="C361" s="173" t="s">
        <v>316</v>
      </c>
      <c r="D361" s="173" t="s">
        <v>2488</v>
      </c>
      <c r="E361" s="173">
        <v>99</v>
      </c>
      <c r="F361" s="173">
        <v>0</v>
      </c>
      <c r="G361" s="173" t="s">
        <v>224</v>
      </c>
      <c r="H361" s="173" t="s">
        <v>22</v>
      </c>
      <c r="I361" s="173">
        <v>360</v>
      </c>
      <c r="J361" s="174"/>
      <c r="BYJ361" s="175" t="s">
        <v>703</v>
      </c>
      <c r="BYK361" s="173" t="e" cm="1" vm="2">
        <f t="array" ref="BYK361">TRANSPOSE(_xlfn.ANCHORARRAY(MM$2))</f>
        <v>#VALUE!</v>
      </c>
    </row>
    <row r="362" spans="1:10 2012:2013" s="173" customFormat="1" ht="32.25" thickBot="1" x14ac:dyDescent="0.3">
      <c r="A362" s="173" t="s">
        <v>162</v>
      </c>
      <c r="B362" s="173" t="s">
        <v>172</v>
      </c>
      <c r="C362" s="173" t="s">
        <v>318</v>
      </c>
      <c r="D362" s="173" t="s">
        <v>273</v>
      </c>
      <c r="E362" s="173">
        <v>160</v>
      </c>
      <c r="F362" s="173">
        <v>46</v>
      </c>
      <c r="G362" s="173" t="s">
        <v>213</v>
      </c>
      <c r="H362" s="173" t="s">
        <v>24</v>
      </c>
      <c r="I362" s="173">
        <v>361</v>
      </c>
      <c r="J362" s="174"/>
      <c r="BYJ362" s="175" t="s">
        <v>704</v>
      </c>
      <c r="BYK362" s="173" t="e" cm="1" vm="2">
        <f t="array" ref="BYK362">TRANSPOSE(_xlfn.ANCHORARRAY(MN$2))</f>
        <v>#VALUE!</v>
      </c>
    </row>
    <row r="363" spans="1:10 2012:2013" s="173" customFormat="1" ht="32.25" thickBot="1" x14ac:dyDescent="0.3">
      <c r="A363" s="173" t="s">
        <v>162</v>
      </c>
      <c r="B363" s="173" t="s">
        <v>172</v>
      </c>
      <c r="C363" s="173" t="s">
        <v>318</v>
      </c>
      <c r="D363" s="173" t="s">
        <v>2504</v>
      </c>
      <c r="E363" s="173">
        <v>160</v>
      </c>
      <c r="F363" s="173">
        <v>46</v>
      </c>
      <c r="G363" s="173" t="s">
        <v>213</v>
      </c>
      <c r="H363" s="173" t="s">
        <v>22</v>
      </c>
      <c r="I363" s="173">
        <v>362</v>
      </c>
      <c r="J363" s="174"/>
      <c r="BYJ363" s="175" t="s">
        <v>705</v>
      </c>
      <c r="BYK363" s="173" t="e" cm="1" vm="2">
        <f t="array" ref="BYK363">TRANSPOSE(_xlfn.ANCHORARRAY(MO$2))</f>
        <v>#VALUE!</v>
      </c>
    </row>
    <row r="364" spans="1:10 2012:2013" s="173" customFormat="1" ht="32.25" thickBot="1" x14ac:dyDescent="0.3">
      <c r="A364" s="173" t="s">
        <v>162</v>
      </c>
      <c r="B364" s="173" t="s">
        <v>172</v>
      </c>
      <c r="C364" s="173" t="s">
        <v>318</v>
      </c>
      <c r="D364" s="173" t="s">
        <v>2505</v>
      </c>
      <c r="E364" s="173">
        <v>83</v>
      </c>
      <c r="F364" s="173">
        <v>46</v>
      </c>
      <c r="G364" s="173" t="s">
        <v>213</v>
      </c>
      <c r="H364" s="173" t="s">
        <v>24</v>
      </c>
      <c r="I364" s="173">
        <v>363</v>
      </c>
      <c r="J364" s="174"/>
      <c r="BYJ364" s="175" t="s">
        <v>706</v>
      </c>
      <c r="BYK364" s="173" t="e" cm="1" vm="2">
        <f t="array" ref="BYK364">TRANSPOSE(_xlfn.ANCHORARRAY(MP$2))</f>
        <v>#VALUE!</v>
      </c>
    </row>
    <row r="365" spans="1:10 2012:2013" s="173" customFormat="1" ht="32.25" thickBot="1" x14ac:dyDescent="0.3">
      <c r="A365" s="173" t="s">
        <v>162</v>
      </c>
      <c r="B365" s="173" t="s">
        <v>172</v>
      </c>
      <c r="C365" s="173" t="s">
        <v>318</v>
      </c>
      <c r="D365" s="173" t="s">
        <v>266</v>
      </c>
      <c r="E365" s="173">
        <v>160</v>
      </c>
      <c r="F365" s="173">
        <v>46</v>
      </c>
      <c r="G365" s="173" t="s">
        <v>224</v>
      </c>
      <c r="H365" s="173" t="s">
        <v>24</v>
      </c>
      <c r="I365" s="173">
        <v>364</v>
      </c>
      <c r="J365" s="174"/>
      <c r="BYJ365" s="175" t="s">
        <v>707</v>
      </c>
      <c r="BYK365" s="173" t="e" cm="1" vm="2">
        <f t="array" ref="BYK365">TRANSPOSE(_xlfn.ANCHORARRAY(MQ$2))</f>
        <v>#VALUE!</v>
      </c>
    </row>
    <row r="366" spans="1:10 2012:2013" s="173" customFormat="1" ht="32.25" thickBot="1" x14ac:dyDescent="0.3">
      <c r="A366" s="173" t="s">
        <v>162</v>
      </c>
      <c r="B366" s="173" t="s">
        <v>172</v>
      </c>
      <c r="C366" s="173" t="s">
        <v>318</v>
      </c>
      <c r="D366" s="173" t="s">
        <v>284</v>
      </c>
      <c r="E366" s="173">
        <v>36</v>
      </c>
      <c r="F366" s="173">
        <v>0</v>
      </c>
      <c r="G366" s="173" t="s">
        <v>224</v>
      </c>
      <c r="H366" s="173" t="s">
        <v>22</v>
      </c>
      <c r="I366" s="173">
        <v>365</v>
      </c>
      <c r="J366" s="174"/>
      <c r="BYJ366" s="175" t="s">
        <v>708</v>
      </c>
      <c r="BYK366" s="173" t="e" cm="1" vm="2">
        <f t="array" ref="BYK366">TRANSPOSE(_xlfn.ANCHORARRAY(MR$2))</f>
        <v>#VALUE!</v>
      </c>
    </row>
    <row r="367" spans="1:10 2012:2013" s="173" customFormat="1" ht="32.25" thickBot="1" x14ac:dyDescent="0.3">
      <c r="A367" s="173" t="s">
        <v>162</v>
      </c>
      <c r="B367" s="173" t="s">
        <v>172</v>
      </c>
      <c r="C367" s="173" t="s">
        <v>318</v>
      </c>
      <c r="D367" s="173" t="s">
        <v>214</v>
      </c>
      <c r="E367" s="173">
        <v>99</v>
      </c>
      <c r="F367" s="173">
        <v>28</v>
      </c>
      <c r="G367" s="173" t="s">
        <v>224</v>
      </c>
      <c r="H367" s="173" t="s">
        <v>24</v>
      </c>
      <c r="I367" s="173">
        <v>366</v>
      </c>
      <c r="J367" s="174"/>
      <c r="BYJ367" s="175" t="s">
        <v>709</v>
      </c>
      <c r="BYK367" s="173" t="e" cm="1" vm="2">
        <f t="array" ref="BYK367">TRANSPOSE(_xlfn.ANCHORARRAY(MS$2))</f>
        <v>#VALUE!</v>
      </c>
    </row>
    <row r="368" spans="1:10 2012:2013" s="173" customFormat="1" ht="32.25" thickBot="1" x14ac:dyDescent="0.3">
      <c r="A368" s="173" t="s">
        <v>162</v>
      </c>
      <c r="B368" s="173" t="s">
        <v>172</v>
      </c>
      <c r="C368" s="173" t="s">
        <v>318</v>
      </c>
      <c r="D368" s="173" t="s">
        <v>2487</v>
      </c>
      <c r="E368" s="173">
        <v>36</v>
      </c>
      <c r="F368" s="173">
        <v>0</v>
      </c>
      <c r="G368" s="173" t="s">
        <v>224</v>
      </c>
      <c r="H368" s="173" t="s">
        <v>22</v>
      </c>
      <c r="I368" s="173">
        <v>367</v>
      </c>
      <c r="J368" s="174"/>
      <c r="BYJ368" s="175" t="s">
        <v>710</v>
      </c>
      <c r="BYK368" s="173" t="e" cm="1" vm="2">
        <f t="array" ref="BYK368">TRANSPOSE(_xlfn.ANCHORARRAY(MT$2))</f>
        <v>#VALUE!</v>
      </c>
    </row>
    <row r="369" spans="1:10 2012:2013" s="173" customFormat="1" ht="32.25" thickBot="1" x14ac:dyDescent="0.3">
      <c r="A369" s="173" t="s">
        <v>162</v>
      </c>
      <c r="B369" s="173" t="s">
        <v>172</v>
      </c>
      <c r="C369" s="173" t="s">
        <v>318</v>
      </c>
      <c r="D369" s="173" t="s">
        <v>2488</v>
      </c>
      <c r="E369" s="173">
        <v>99</v>
      </c>
      <c r="F369" s="173">
        <v>0</v>
      </c>
      <c r="G369" s="173" t="s">
        <v>224</v>
      </c>
      <c r="H369" s="173" t="s">
        <v>22</v>
      </c>
      <c r="I369" s="173">
        <v>368</v>
      </c>
      <c r="J369" s="174"/>
      <c r="BYJ369" s="175" t="s">
        <v>711</v>
      </c>
      <c r="BYK369" s="173" t="e" cm="1" vm="2">
        <f t="array" ref="BYK369">TRANSPOSE(_xlfn.ANCHORARRAY(MU$2))</f>
        <v>#VALUE!</v>
      </c>
    </row>
    <row r="370" spans="1:10 2012:2013" s="173" customFormat="1" ht="32.25" thickBot="1" x14ac:dyDescent="0.3">
      <c r="A370" s="173" t="s">
        <v>162</v>
      </c>
      <c r="B370" s="173" t="s">
        <v>69</v>
      </c>
      <c r="C370" s="173" t="s">
        <v>317</v>
      </c>
      <c r="D370" s="173" t="s">
        <v>265</v>
      </c>
      <c r="E370" s="173">
        <v>160</v>
      </c>
      <c r="F370" s="173">
        <v>0</v>
      </c>
      <c r="G370" s="173" t="s">
        <v>213</v>
      </c>
      <c r="H370" s="173" t="s">
        <v>22</v>
      </c>
      <c r="I370" s="173">
        <v>369</v>
      </c>
      <c r="J370" s="174"/>
      <c r="BYJ370" s="175" t="s">
        <v>712</v>
      </c>
      <c r="BYK370" s="173" t="e" cm="1" vm="2">
        <f t="array" ref="BYK370">TRANSPOSE(_xlfn.ANCHORARRAY(MV$2))</f>
        <v>#VALUE!</v>
      </c>
    </row>
    <row r="371" spans="1:10 2012:2013" s="173" customFormat="1" ht="32.25" thickBot="1" x14ac:dyDescent="0.3">
      <c r="A371" s="173" t="s">
        <v>162</v>
      </c>
      <c r="B371" s="173" t="s">
        <v>69</v>
      </c>
      <c r="C371" s="173" t="s">
        <v>317</v>
      </c>
      <c r="D371" s="173" t="s">
        <v>266</v>
      </c>
      <c r="E371" s="173">
        <v>160</v>
      </c>
      <c r="F371" s="173">
        <v>46</v>
      </c>
      <c r="G371" s="173" t="s">
        <v>213</v>
      </c>
      <c r="H371" s="173" t="s">
        <v>24</v>
      </c>
      <c r="I371" s="173">
        <v>370</v>
      </c>
      <c r="J371" s="174"/>
      <c r="BYJ371" s="175" t="s">
        <v>713</v>
      </c>
      <c r="BYK371" s="173" t="e" cm="1" vm="2">
        <f t="array" ref="BYK371">TRANSPOSE(_xlfn.ANCHORARRAY(MW$2))</f>
        <v>#VALUE!</v>
      </c>
    </row>
    <row r="372" spans="1:10 2012:2013" s="173" customFormat="1" ht="32.25" thickBot="1" x14ac:dyDescent="0.3">
      <c r="A372" s="173" t="s">
        <v>162</v>
      </c>
      <c r="B372" s="173" t="s">
        <v>69</v>
      </c>
      <c r="C372" s="173" t="s">
        <v>317</v>
      </c>
      <c r="D372" s="173" t="s">
        <v>277</v>
      </c>
      <c r="E372" s="173">
        <v>45</v>
      </c>
      <c r="F372" s="173">
        <v>0</v>
      </c>
      <c r="G372" s="173" t="s">
        <v>213</v>
      </c>
      <c r="H372" s="173" t="s">
        <v>22</v>
      </c>
      <c r="I372" s="173">
        <v>371</v>
      </c>
      <c r="J372" s="174"/>
      <c r="BYJ372" s="175" t="s">
        <v>714</v>
      </c>
      <c r="BYK372" s="173" t="e" cm="1" vm="2">
        <f t="array" ref="BYK372">TRANSPOSE(_xlfn.ANCHORARRAY(MX$2))</f>
        <v>#VALUE!</v>
      </c>
    </row>
    <row r="373" spans="1:10 2012:2013" s="173" customFormat="1" ht="32.25" thickBot="1" x14ac:dyDescent="0.3">
      <c r="A373" s="173" t="s">
        <v>162</v>
      </c>
      <c r="B373" s="173" t="s">
        <v>69</v>
      </c>
      <c r="C373" s="173" t="s">
        <v>317</v>
      </c>
      <c r="D373" s="173" t="s">
        <v>268</v>
      </c>
      <c r="E373" s="173">
        <v>160</v>
      </c>
      <c r="F373" s="173">
        <v>46</v>
      </c>
      <c r="G373" s="173" t="s">
        <v>213</v>
      </c>
      <c r="H373" s="173" t="s">
        <v>24</v>
      </c>
      <c r="I373" s="173">
        <v>372</v>
      </c>
      <c r="J373" s="174"/>
      <c r="BYJ373" s="175" t="s">
        <v>715</v>
      </c>
      <c r="BYK373" s="173" t="e" cm="1" vm="2">
        <f t="array" ref="BYK373">TRANSPOSE(_xlfn.ANCHORARRAY(MY$2))</f>
        <v>#VALUE!</v>
      </c>
    </row>
    <row r="374" spans="1:10 2012:2013" s="173" customFormat="1" ht="32.25" thickBot="1" x14ac:dyDescent="0.3">
      <c r="A374" s="173" t="s">
        <v>162</v>
      </c>
      <c r="B374" s="173" t="s">
        <v>69</v>
      </c>
      <c r="C374" s="173" t="s">
        <v>317</v>
      </c>
      <c r="D374" s="173" t="s">
        <v>269</v>
      </c>
      <c r="E374" s="173">
        <v>160</v>
      </c>
      <c r="F374" s="173">
        <v>46</v>
      </c>
      <c r="G374" s="173" t="s">
        <v>213</v>
      </c>
      <c r="H374" s="173" t="s">
        <v>24</v>
      </c>
      <c r="I374" s="173">
        <v>373</v>
      </c>
      <c r="J374" s="174"/>
      <c r="BYJ374" s="175" t="s">
        <v>716</v>
      </c>
      <c r="BYK374" s="173" t="e" cm="1" vm="2">
        <f t="array" ref="BYK374">TRANSPOSE(_xlfn.ANCHORARRAY(MZ$2))</f>
        <v>#VALUE!</v>
      </c>
    </row>
    <row r="375" spans="1:10 2012:2013" s="173" customFormat="1" ht="32.25" thickBot="1" x14ac:dyDescent="0.3">
      <c r="A375" s="173" t="s">
        <v>162</v>
      </c>
      <c r="B375" s="173" t="s">
        <v>69</v>
      </c>
      <c r="C375" s="173" t="s">
        <v>317</v>
      </c>
      <c r="D375" s="173" t="s">
        <v>242</v>
      </c>
      <c r="E375" s="173">
        <v>45</v>
      </c>
      <c r="F375" s="173">
        <v>0</v>
      </c>
      <c r="G375" s="173" t="s">
        <v>213</v>
      </c>
      <c r="H375" s="173" t="s">
        <v>22</v>
      </c>
      <c r="I375" s="173">
        <v>374</v>
      </c>
      <c r="J375" s="174"/>
      <c r="BYJ375" s="175" t="s">
        <v>717</v>
      </c>
      <c r="BYK375" s="173" t="e" cm="1" vm="2">
        <f t="array" ref="BYK375">TRANSPOSE(_xlfn.ANCHORARRAY(NA$2))</f>
        <v>#VALUE!</v>
      </c>
    </row>
    <row r="376" spans="1:10 2012:2013" s="173" customFormat="1" ht="32.25" thickBot="1" x14ac:dyDescent="0.3">
      <c r="A376" s="173" t="s">
        <v>162</v>
      </c>
      <c r="B376" s="173" t="s">
        <v>69</v>
      </c>
      <c r="C376" s="173" t="s">
        <v>317</v>
      </c>
      <c r="D376" s="173" t="s">
        <v>246</v>
      </c>
      <c r="E376" s="173">
        <v>45</v>
      </c>
      <c r="F376" s="173">
        <v>0</v>
      </c>
      <c r="G376" s="173" t="s">
        <v>213</v>
      </c>
      <c r="H376" s="173" t="s">
        <v>22</v>
      </c>
      <c r="I376" s="173">
        <v>375</v>
      </c>
      <c r="J376" s="174"/>
      <c r="BYJ376" s="175" t="s">
        <v>718</v>
      </c>
      <c r="BYK376" s="173" t="e" cm="1" vm="2">
        <f t="array" ref="BYK376">TRANSPOSE(_xlfn.ANCHORARRAY(NB$2))</f>
        <v>#VALUE!</v>
      </c>
    </row>
    <row r="377" spans="1:10 2012:2013" s="173" customFormat="1" ht="32.25" thickBot="1" x14ac:dyDescent="0.3">
      <c r="A377" s="173" t="s">
        <v>162</v>
      </c>
      <c r="B377" s="173" t="s">
        <v>69</v>
      </c>
      <c r="C377" s="173" t="s">
        <v>317</v>
      </c>
      <c r="D377" s="173" t="s">
        <v>249</v>
      </c>
      <c r="E377" s="173">
        <v>45</v>
      </c>
      <c r="F377" s="173">
        <v>0</v>
      </c>
      <c r="G377" s="173" t="s">
        <v>213</v>
      </c>
      <c r="H377" s="173" t="s">
        <v>22</v>
      </c>
      <c r="I377" s="173">
        <v>376</v>
      </c>
      <c r="J377" s="174"/>
      <c r="BYJ377" s="175" t="s">
        <v>719</v>
      </c>
      <c r="BYK377" s="173" t="e" cm="1" vm="2">
        <f t="array" ref="BYK377">TRANSPOSE(_xlfn.ANCHORARRAY(NC$2))</f>
        <v>#VALUE!</v>
      </c>
    </row>
    <row r="378" spans="1:10 2012:2013" s="173" customFormat="1" ht="32.25" thickBot="1" x14ac:dyDescent="0.3">
      <c r="A378" s="173" t="s">
        <v>162</v>
      </c>
      <c r="B378" s="173" t="s">
        <v>69</v>
      </c>
      <c r="C378" s="173" t="s">
        <v>317</v>
      </c>
      <c r="D378" s="173" t="s">
        <v>278</v>
      </c>
      <c r="E378" s="173">
        <v>160</v>
      </c>
      <c r="F378" s="173">
        <v>46</v>
      </c>
      <c r="G378" s="173" t="s">
        <v>213</v>
      </c>
      <c r="H378" s="173" t="s">
        <v>24</v>
      </c>
      <c r="I378" s="173">
        <v>377</v>
      </c>
      <c r="J378" s="174"/>
      <c r="BYJ378" s="175" t="s">
        <v>720</v>
      </c>
      <c r="BYK378" s="173" t="e" cm="1" vm="2">
        <f t="array" ref="BYK378">TRANSPOSE(_xlfn.ANCHORARRAY(ND$2))</f>
        <v>#VALUE!</v>
      </c>
    </row>
    <row r="379" spans="1:10 2012:2013" s="173" customFormat="1" ht="32.25" thickBot="1" x14ac:dyDescent="0.3">
      <c r="A379" s="173" t="s">
        <v>162</v>
      </c>
      <c r="B379" s="173" t="s">
        <v>69</v>
      </c>
      <c r="C379" s="173" t="s">
        <v>317</v>
      </c>
      <c r="D379" s="173" t="s">
        <v>287</v>
      </c>
      <c r="E379" s="173">
        <v>160</v>
      </c>
      <c r="F379" s="173">
        <v>46</v>
      </c>
      <c r="G379" s="173" t="s">
        <v>224</v>
      </c>
      <c r="H379" s="173" t="s">
        <v>24</v>
      </c>
      <c r="I379" s="173">
        <v>378</v>
      </c>
      <c r="J379" s="174"/>
      <c r="BYJ379" s="175" t="s">
        <v>721</v>
      </c>
      <c r="BYK379" s="173" t="e" cm="1" vm="2">
        <f t="array" ref="BYK379">TRANSPOSE(_xlfn.ANCHORARRAY(NE$2))</f>
        <v>#VALUE!</v>
      </c>
    </row>
    <row r="380" spans="1:10 2012:2013" s="173" customFormat="1" ht="32.25" thickBot="1" x14ac:dyDescent="0.3">
      <c r="A380" s="173" t="s">
        <v>162</v>
      </c>
      <c r="B380" s="173" t="s">
        <v>69</v>
      </c>
      <c r="C380" s="173" t="s">
        <v>317</v>
      </c>
      <c r="D380" s="173" t="s">
        <v>214</v>
      </c>
      <c r="E380" s="173">
        <v>99</v>
      </c>
      <c r="F380" s="173">
        <v>28</v>
      </c>
      <c r="G380" s="173" t="s">
        <v>224</v>
      </c>
      <c r="H380" s="173" t="s">
        <v>24</v>
      </c>
      <c r="I380" s="173">
        <v>379</v>
      </c>
      <c r="J380" s="174"/>
      <c r="BYJ380" s="175" t="s">
        <v>722</v>
      </c>
      <c r="BYK380" s="173" t="e" cm="1" vm="2">
        <f t="array" ref="BYK380">TRANSPOSE(_xlfn.ANCHORARRAY(NF$2))</f>
        <v>#VALUE!</v>
      </c>
    </row>
    <row r="381" spans="1:10 2012:2013" s="173" customFormat="1" ht="32.25" thickBot="1" x14ac:dyDescent="0.3">
      <c r="A381" s="173" t="s">
        <v>162</v>
      </c>
      <c r="B381" s="173" t="s">
        <v>69</v>
      </c>
      <c r="C381" s="173" t="s">
        <v>317</v>
      </c>
      <c r="D381" s="173" t="s">
        <v>226</v>
      </c>
      <c r="E381" s="173">
        <v>36</v>
      </c>
      <c r="F381" s="173">
        <v>0</v>
      </c>
      <c r="G381" s="173" t="s">
        <v>224</v>
      </c>
      <c r="H381" s="173" t="s">
        <v>22</v>
      </c>
      <c r="I381" s="173">
        <v>380</v>
      </c>
      <c r="J381" s="174"/>
      <c r="BYJ381" s="175" t="s">
        <v>723</v>
      </c>
      <c r="BYK381" s="173" t="e" cm="1" vm="2">
        <f t="array" ref="BYK381">TRANSPOSE(_xlfn.ANCHORARRAY(NG$2))</f>
        <v>#VALUE!</v>
      </c>
    </row>
    <row r="382" spans="1:10 2012:2013" s="173" customFormat="1" ht="32.25" thickBot="1" x14ac:dyDescent="0.3">
      <c r="A382" s="173" t="s">
        <v>162</v>
      </c>
      <c r="B382" s="173" t="s">
        <v>69</v>
      </c>
      <c r="C382" s="173" t="s">
        <v>317</v>
      </c>
      <c r="D382" s="173" t="s">
        <v>2479</v>
      </c>
      <c r="E382" s="173">
        <v>130</v>
      </c>
      <c r="F382" s="173">
        <v>0</v>
      </c>
      <c r="G382" s="173" t="s">
        <v>224</v>
      </c>
      <c r="H382" s="173" t="s">
        <v>22</v>
      </c>
      <c r="I382" s="173">
        <v>381</v>
      </c>
      <c r="J382" s="174"/>
      <c r="BYJ382" s="175" t="s">
        <v>724</v>
      </c>
      <c r="BYK382" s="173" t="e" cm="1" vm="2">
        <f t="array" ref="BYK382">TRANSPOSE(_xlfn.ANCHORARRAY(NH$2))</f>
        <v>#VALUE!</v>
      </c>
    </row>
    <row r="383" spans="1:10 2012:2013" s="173" customFormat="1" ht="32.25" thickBot="1" x14ac:dyDescent="0.3">
      <c r="A383" s="173" t="s">
        <v>162</v>
      </c>
      <c r="B383" s="173" t="s">
        <v>69</v>
      </c>
      <c r="C383" s="173" t="s">
        <v>317</v>
      </c>
      <c r="D383" s="173" t="s">
        <v>2480</v>
      </c>
      <c r="E383" s="173">
        <v>130</v>
      </c>
      <c r="F383" s="173">
        <v>37</v>
      </c>
      <c r="G383" s="173" t="s">
        <v>224</v>
      </c>
      <c r="H383" s="173" t="s">
        <v>24</v>
      </c>
      <c r="I383" s="173">
        <v>382</v>
      </c>
      <c r="J383" s="174"/>
      <c r="BYJ383" s="175" t="s">
        <v>725</v>
      </c>
      <c r="BYK383" s="173" t="e" cm="1" vm="2">
        <f t="array" ref="BYK383">TRANSPOSE(_xlfn.ANCHORARRAY(NI$2))</f>
        <v>#VALUE!</v>
      </c>
    </row>
    <row r="384" spans="1:10 2012:2013" s="173" customFormat="1" ht="32.25" thickBot="1" x14ac:dyDescent="0.3">
      <c r="A384" s="173" t="s">
        <v>162</v>
      </c>
      <c r="B384" s="173" t="s">
        <v>69</v>
      </c>
      <c r="C384" s="173" t="s">
        <v>317</v>
      </c>
      <c r="D384" s="173" t="s">
        <v>288</v>
      </c>
      <c r="E384" s="173">
        <v>160</v>
      </c>
      <c r="F384" s="173">
        <v>46</v>
      </c>
      <c r="G384" s="173" t="s">
        <v>224</v>
      </c>
      <c r="H384" s="173" t="s">
        <v>22</v>
      </c>
      <c r="I384" s="173">
        <v>383</v>
      </c>
      <c r="J384" s="174"/>
      <c r="BYJ384" s="175" t="s">
        <v>726</v>
      </c>
      <c r="BYK384" s="173" t="e" cm="1" vm="2">
        <f t="array" ref="BYK384">TRANSPOSE(_xlfn.ANCHORARRAY(NJ$2))</f>
        <v>#VALUE!</v>
      </c>
    </row>
    <row r="385" spans="1:10 2012:2013" s="173" customFormat="1" ht="32.25" thickBot="1" x14ac:dyDescent="0.3">
      <c r="A385" s="173" t="s">
        <v>162</v>
      </c>
      <c r="B385" s="173" t="s">
        <v>69</v>
      </c>
      <c r="C385" s="173" t="s">
        <v>317</v>
      </c>
      <c r="D385" s="173" t="s">
        <v>228</v>
      </c>
      <c r="E385" s="173">
        <v>27</v>
      </c>
      <c r="F385" s="173">
        <v>0</v>
      </c>
      <c r="G385" s="173" t="s">
        <v>224</v>
      </c>
      <c r="H385" s="173" t="s">
        <v>22</v>
      </c>
      <c r="I385" s="173">
        <v>384</v>
      </c>
      <c r="J385" s="174"/>
      <c r="BYJ385" s="175" t="s">
        <v>727</v>
      </c>
      <c r="BYK385" s="173" t="e" cm="1" vm="2">
        <f t="array" ref="BYK385">TRANSPOSE(_xlfn.ANCHORARRAY(NK$2))</f>
        <v>#VALUE!</v>
      </c>
    </row>
    <row r="386" spans="1:10 2012:2013" s="173" customFormat="1" ht="32.25" thickBot="1" x14ac:dyDescent="0.3">
      <c r="A386" s="173" t="s">
        <v>162</v>
      </c>
      <c r="B386" s="173" t="s">
        <v>69</v>
      </c>
      <c r="C386" s="173" t="s">
        <v>317</v>
      </c>
      <c r="D386" s="173" t="s">
        <v>231</v>
      </c>
      <c r="E386" s="173">
        <v>27</v>
      </c>
      <c r="F386" s="173">
        <v>0</v>
      </c>
      <c r="G386" s="173" t="s">
        <v>224</v>
      </c>
      <c r="H386" s="173" t="s">
        <v>22</v>
      </c>
      <c r="I386" s="173">
        <v>385</v>
      </c>
      <c r="J386" s="174"/>
      <c r="BYJ386" s="175" t="s">
        <v>728</v>
      </c>
      <c r="BYK386" s="173" t="e" cm="1" vm="2">
        <f t="array" ref="BYK386">TRANSPOSE(_xlfn.ANCHORARRAY(NL$2))</f>
        <v>#VALUE!</v>
      </c>
    </row>
    <row r="387" spans="1:10 2012:2013" s="173" customFormat="1" ht="32.25" thickBot="1" x14ac:dyDescent="0.3">
      <c r="A387" s="173" t="s">
        <v>162</v>
      </c>
      <c r="B387" s="173" t="s">
        <v>69</v>
      </c>
      <c r="C387" s="173" t="s">
        <v>317</v>
      </c>
      <c r="D387" s="173" t="s">
        <v>232</v>
      </c>
      <c r="E387" s="173">
        <v>99</v>
      </c>
      <c r="F387" s="173">
        <v>28</v>
      </c>
      <c r="G387" s="173" t="s">
        <v>224</v>
      </c>
      <c r="H387" s="173" t="s">
        <v>24</v>
      </c>
      <c r="I387" s="173">
        <v>386</v>
      </c>
      <c r="J387" s="174"/>
      <c r="BYJ387" s="175" t="s">
        <v>729</v>
      </c>
      <c r="BYK387" s="173" t="e" cm="1" vm="2">
        <f t="array" ref="BYK387">TRANSPOSE(_xlfn.ANCHORARRAY(NM$2))</f>
        <v>#VALUE!</v>
      </c>
    </row>
    <row r="388" spans="1:10 2012:2013" s="173" customFormat="1" ht="32.25" thickBot="1" x14ac:dyDescent="0.3">
      <c r="A388" s="173" t="s">
        <v>162</v>
      </c>
      <c r="B388" s="173" t="s">
        <v>69</v>
      </c>
      <c r="C388" s="173" t="s">
        <v>317</v>
      </c>
      <c r="D388" s="173" t="s">
        <v>222</v>
      </c>
      <c r="E388" s="173">
        <v>299</v>
      </c>
      <c r="F388" s="173">
        <v>0</v>
      </c>
      <c r="G388" s="173" t="s">
        <v>224</v>
      </c>
      <c r="H388" s="173" t="s">
        <v>22</v>
      </c>
      <c r="I388" s="173">
        <v>387</v>
      </c>
      <c r="J388" s="174"/>
      <c r="BYJ388" s="175" t="s">
        <v>730</v>
      </c>
      <c r="BYK388" s="173" t="e" cm="1" vm="2">
        <f t="array" ref="BYK388">TRANSPOSE(_xlfn.ANCHORARRAY(NN$2))</f>
        <v>#VALUE!</v>
      </c>
    </row>
    <row r="389" spans="1:10 2012:2013" s="173" customFormat="1" ht="32.25" thickBot="1" x14ac:dyDescent="0.3">
      <c r="A389" s="173" t="s">
        <v>162</v>
      </c>
      <c r="B389" s="173" t="s">
        <v>69</v>
      </c>
      <c r="C389" s="173" t="s">
        <v>317</v>
      </c>
      <c r="D389" s="173" t="s">
        <v>233</v>
      </c>
      <c r="E389" s="173">
        <v>99</v>
      </c>
      <c r="F389" s="173">
        <v>0</v>
      </c>
      <c r="G389" s="173" t="s">
        <v>224</v>
      </c>
      <c r="H389" s="173" t="s">
        <v>22</v>
      </c>
      <c r="I389" s="173">
        <v>388</v>
      </c>
      <c r="J389" s="174"/>
      <c r="BYJ389" s="175" t="s">
        <v>731</v>
      </c>
      <c r="BYK389" s="173" t="e" cm="1" vm="2">
        <f t="array" ref="BYK389">TRANSPOSE(_xlfn.ANCHORARRAY(NO$2))</f>
        <v>#VALUE!</v>
      </c>
    </row>
    <row r="390" spans="1:10 2012:2013" s="173" customFormat="1" ht="32.25" thickBot="1" x14ac:dyDescent="0.3">
      <c r="A390" s="173" t="s">
        <v>162</v>
      </c>
      <c r="B390" s="173" t="s">
        <v>69</v>
      </c>
      <c r="C390" s="173" t="s">
        <v>317</v>
      </c>
      <c r="D390" s="173" t="s">
        <v>2487</v>
      </c>
      <c r="E390" s="173">
        <v>36</v>
      </c>
      <c r="F390" s="173">
        <v>0</v>
      </c>
      <c r="G390" s="173" t="s">
        <v>224</v>
      </c>
      <c r="H390" s="173" t="s">
        <v>22</v>
      </c>
      <c r="I390" s="173">
        <v>389</v>
      </c>
      <c r="J390" s="174"/>
      <c r="BYJ390" s="175" t="s">
        <v>732</v>
      </c>
      <c r="BYK390" s="173" t="e" cm="1" vm="2">
        <f t="array" ref="BYK390">TRANSPOSE(_xlfn.ANCHORARRAY(NP$2))</f>
        <v>#VALUE!</v>
      </c>
    </row>
    <row r="391" spans="1:10 2012:2013" s="173" customFormat="1" ht="32.25" thickBot="1" x14ac:dyDescent="0.3">
      <c r="A391" s="173" t="s">
        <v>162</v>
      </c>
      <c r="B391" s="173" t="s">
        <v>69</v>
      </c>
      <c r="C391" s="173" t="s">
        <v>317</v>
      </c>
      <c r="D391" s="173" t="s">
        <v>264</v>
      </c>
      <c r="E391" s="173">
        <v>299</v>
      </c>
      <c r="F391" s="173">
        <v>0</v>
      </c>
      <c r="G391" s="173" t="s">
        <v>224</v>
      </c>
      <c r="H391" s="173" t="s">
        <v>24</v>
      </c>
      <c r="I391" s="173">
        <v>390</v>
      </c>
      <c r="J391" s="174"/>
      <c r="BYJ391" s="175" t="s">
        <v>733</v>
      </c>
      <c r="BYK391" s="173" t="e" cm="1" vm="2">
        <f t="array" ref="BYK391">TRANSPOSE(_xlfn.ANCHORARRAY(NQ$2))</f>
        <v>#VALUE!</v>
      </c>
    </row>
    <row r="392" spans="1:10 2012:2013" s="173" customFormat="1" ht="32.25" thickBot="1" x14ac:dyDescent="0.3">
      <c r="A392" s="173" t="s">
        <v>162</v>
      </c>
      <c r="B392" s="173" t="s">
        <v>69</v>
      </c>
      <c r="C392" s="173" t="s">
        <v>317</v>
      </c>
      <c r="D392" s="173" t="s">
        <v>2488</v>
      </c>
      <c r="E392" s="173">
        <v>99</v>
      </c>
      <c r="F392" s="173">
        <v>0</v>
      </c>
      <c r="G392" s="173" t="s">
        <v>224</v>
      </c>
      <c r="H392" s="173" t="s">
        <v>22</v>
      </c>
      <c r="I392" s="173">
        <v>391</v>
      </c>
      <c r="J392" s="174"/>
      <c r="BYJ392" s="175" t="s">
        <v>734</v>
      </c>
      <c r="BYK392" s="173" t="e" cm="1" vm="2">
        <f t="array" ref="BYK392">TRANSPOSE(_xlfn.ANCHORARRAY(NR$2))</f>
        <v>#VALUE!</v>
      </c>
    </row>
    <row r="393" spans="1:10 2012:2013" s="173" customFormat="1" ht="32.25" thickBot="1" x14ac:dyDescent="0.3">
      <c r="A393" s="173" t="s">
        <v>162</v>
      </c>
      <c r="B393" s="173" t="s">
        <v>174</v>
      </c>
      <c r="C393" s="173" t="s">
        <v>319</v>
      </c>
      <c r="D393" s="173" t="s">
        <v>2506</v>
      </c>
      <c r="E393" s="173">
        <v>221</v>
      </c>
      <c r="F393" s="173">
        <v>64</v>
      </c>
      <c r="G393" s="173" t="s">
        <v>213</v>
      </c>
      <c r="H393" s="173" t="s">
        <v>24</v>
      </c>
      <c r="I393" s="173">
        <v>392</v>
      </c>
      <c r="J393" s="174"/>
      <c r="BYJ393" s="175" t="s">
        <v>735</v>
      </c>
      <c r="BYK393" s="173" t="e" cm="1" vm="2">
        <f t="array" ref="BYK393">TRANSPOSE(_xlfn.ANCHORARRAY(NS$2))</f>
        <v>#VALUE!</v>
      </c>
    </row>
    <row r="394" spans="1:10 2012:2013" s="173" customFormat="1" ht="32.25" thickBot="1" x14ac:dyDescent="0.3">
      <c r="A394" s="173" t="s">
        <v>162</v>
      </c>
      <c r="B394" s="173" t="s">
        <v>174</v>
      </c>
      <c r="C394" s="173" t="s">
        <v>319</v>
      </c>
      <c r="D394" s="173" t="s">
        <v>2478</v>
      </c>
      <c r="E394" s="173">
        <v>221</v>
      </c>
      <c r="F394" s="173">
        <v>64</v>
      </c>
      <c r="G394" s="173" t="s">
        <v>213</v>
      </c>
      <c r="H394" s="173" t="s">
        <v>24</v>
      </c>
      <c r="I394" s="173">
        <v>393</v>
      </c>
      <c r="J394" s="174"/>
      <c r="BYJ394" s="175" t="s">
        <v>736</v>
      </c>
      <c r="BYK394" s="173" t="e" cm="1" vm="2">
        <f t="array" ref="BYK394">TRANSPOSE(_xlfn.ANCHORARRAY(NT$2))</f>
        <v>#VALUE!</v>
      </c>
    </row>
    <row r="395" spans="1:10 2012:2013" s="173" customFormat="1" ht="32.25" thickBot="1" x14ac:dyDescent="0.3">
      <c r="A395" s="173" t="s">
        <v>162</v>
      </c>
      <c r="B395" s="173" t="s">
        <v>174</v>
      </c>
      <c r="C395" s="173" t="s">
        <v>319</v>
      </c>
      <c r="D395" s="173" t="s">
        <v>2502</v>
      </c>
      <c r="E395" s="173">
        <v>27</v>
      </c>
      <c r="F395" s="173">
        <v>0</v>
      </c>
      <c r="G395" s="173" t="s">
        <v>213</v>
      </c>
      <c r="H395" s="173" t="s">
        <v>22</v>
      </c>
      <c r="I395" s="173">
        <v>394</v>
      </c>
      <c r="J395" s="174"/>
      <c r="BYJ395" s="175" t="s">
        <v>737</v>
      </c>
      <c r="BYK395" s="173" t="e" cm="1" vm="2">
        <f t="array" ref="BYK395">TRANSPOSE(_xlfn.ANCHORARRAY(NU$2))</f>
        <v>#VALUE!</v>
      </c>
    </row>
    <row r="396" spans="1:10 2012:2013" s="173" customFormat="1" ht="32.25" thickBot="1" x14ac:dyDescent="0.3">
      <c r="A396" s="173" t="s">
        <v>162</v>
      </c>
      <c r="B396" s="173" t="s">
        <v>174</v>
      </c>
      <c r="C396" s="173" t="s">
        <v>319</v>
      </c>
      <c r="D396" s="173" t="s">
        <v>251</v>
      </c>
      <c r="E396" s="173">
        <v>221</v>
      </c>
      <c r="F396" s="173">
        <v>64</v>
      </c>
      <c r="G396" s="173" t="s">
        <v>213</v>
      </c>
      <c r="H396" s="173" t="s">
        <v>24</v>
      </c>
      <c r="I396" s="173">
        <v>395</v>
      </c>
      <c r="J396" s="174"/>
      <c r="BYJ396" s="175" t="s">
        <v>738</v>
      </c>
      <c r="BYK396" s="173" t="e" cm="1" vm="2">
        <f t="array" ref="BYK396">TRANSPOSE(_xlfn.ANCHORARRAY(NV$2))</f>
        <v>#VALUE!</v>
      </c>
    </row>
    <row r="397" spans="1:10 2012:2013" s="173" customFormat="1" ht="32.25" thickBot="1" x14ac:dyDescent="0.3">
      <c r="A397" s="173" t="s">
        <v>162</v>
      </c>
      <c r="B397" s="173" t="s">
        <v>174</v>
      </c>
      <c r="C397" s="173" t="s">
        <v>319</v>
      </c>
      <c r="D397" s="173" t="s">
        <v>214</v>
      </c>
      <c r="E397" s="173">
        <v>99</v>
      </c>
      <c r="F397" s="173">
        <v>28</v>
      </c>
      <c r="G397" s="173" t="s">
        <v>224</v>
      </c>
      <c r="H397" s="173" t="s">
        <v>24</v>
      </c>
      <c r="I397" s="173">
        <v>396</v>
      </c>
      <c r="J397" s="174"/>
      <c r="BYJ397" s="175" t="s">
        <v>739</v>
      </c>
      <c r="BYK397" s="173" t="e" cm="1" vm="2">
        <f t="array" ref="BYK397">TRANSPOSE(_xlfn.ANCHORARRAY(NW$2))</f>
        <v>#VALUE!</v>
      </c>
    </row>
    <row r="398" spans="1:10 2012:2013" s="173" customFormat="1" ht="32.25" thickBot="1" x14ac:dyDescent="0.3">
      <c r="A398" s="173" t="s">
        <v>162</v>
      </c>
      <c r="B398" s="173" t="s">
        <v>174</v>
      </c>
      <c r="C398" s="173" t="s">
        <v>319</v>
      </c>
      <c r="D398" s="173" t="s">
        <v>269</v>
      </c>
      <c r="E398" s="173">
        <v>160</v>
      </c>
      <c r="F398" s="173">
        <v>46</v>
      </c>
      <c r="G398" s="173" t="s">
        <v>224</v>
      </c>
      <c r="H398" s="173" t="s">
        <v>24</v>
      </c>
      <c r="I398" s="173">
        <v>397</v>
      </c>
      <c r="J398" s="174"/>
      <c r="BYJ398" s="175" t="s">
        <v>740</v>
      </c>
      <c r="BYK398" s="173" t="e" cm="1" vm="2">
        <f t="array" ref="BYK398">TRANSPOSE(_xlfn.ANCHORARRAY(NX$2))</f>
        <v>#VALUE!</v>
      </c>
    </row>
    <row r="399" spans="1:10 2012:2013" s="173" customFormat="1" ht="32.25" thickBot="1" x14ac:dyDescent="0.3">
      <c r="A399" s="173" t="s">
        <v>162</v>
      </c>
      <c r="B399" s="173" t="s">
        <v>174</v>
      </c>
      <c r="C399" s="173" t="s">
        <v>319</v>
      </c>
      <c r="D399" s="173" t="s">
        <v>2507</v>
      </c>
      <c r="E399" s="173">
        <v>160</v>
      </c>
      <c r="F399" s="173">
        <v>46</v>
      </c>
      <c r="G399" s="173" t="s">
        <v>224</v>
      </c>
      <c r="H399" s="173" t="s">
        <v>24</v>
      </c>
      <c r="I399" s="173">
        <v>398</v>
      </c>
      <c r="J399" s="174"/>
      <c r="BYJ399" s="175" t="s">
        <v>741</v>
      </c>
      <c r="BYK399" s="173" t="e" cm="1" vm="2">
        <f t="array" ref="BYK399">TRANSPOSE(_xlfn.ANCHORARRAY(NY$2))</f>
        <v>#VALUE!</v>
      </c>
    </row>
    <row r="400" spans="1:10 2012:2013" s="173" customFormat="1" ht="32.25" thickBot="1" x14ac:dyDescent="0.3">
      <c r="A400" s="173" t="s">
        <v>162</v>
      </c>
      <c r="B400" s="173" t="s">
        <v>174</v>
      </c>
      <c r="C400" s="173" t="s">
        <v>319</v>
      </c>
      <c r="D400" s="173" t="s">
        <v>2487</v>
      </c>
      <c r="E400" s="173">
        <v>36</v>
      </c>
      <c r="F400" s="173">
        <v>0</v>
      </c>
      <c r="G400" s="173" t="s">
        <v>224</v>
      </c>
      <c r="H400" s="173" t="s">
        <v>22</v>
      </c>
      <c r="I400" s="173">
        <v>399</v>
      </c>
      <c r="J400" s="174"/>
      <c r="BYJ400" s="175" t="s">
        <v>742</v>
      </c>
      <c r="BYK400" s="173" t="e" cm="1" vm="2">
        <f t="array" ref="BYK400">TRANSPOSE(_xlfn.ANCHORARRAY(NZ$2))</f>
        <v>#VALUE!</v>
      </c>
    </row>
    <row r="401" spans="1:10 2012:2013" s="173" customFormat="1" ht="32.25" thickBot="1" x14ac:dyDescent="0.3">
      <c r="A401" s="173" t="s">
        <v>162</v>
      </c>
      <c r="B401" s="173" t="s">
        <v>174</v>
      </c>
      <c r="C401" s="173" t="s">
        <v>319</v>
      </c>
      <c r="D401" s="173" t="s">
        <v>2488</v>
      </c>
      <c r="E401" s="173">
        <v>99</v>
      </c>
      <c r="F401" s="173">
        <v>0</v>
      </c>
      <c r="G401" s="173" t="s">
        <v>224</v>
      </c>
      <c r="H401" s="173" t="s">
        <v>22</v>
      </c>
      <c r="I401" s="173">
        <v>400</v>
      </c>
      <c r="J401" s="174"/>
      <c r="BYJ401" s="175" t="s">
        <v>743</v>
      </c>
      <c r="BYK401" s="173" t="e" cm="1" vm="2">
        <f t="array" ref="BYK401">TRANSPOSE(_xlfn.ANCHORARRAY(OA$2))</f>
        <v>#VALUE!</v>
      </c>
    </row>
    <row r="402" spans="1:10 2012:2013" s="173" customFormat="1" ht="32.25" thickBot="1" x14ac:dyDescent="0.3">
      <c r="A402" s="173" t="s">
        <v>162</v>
      </c>
      <c r="B402" s="173" t="s">
        <v>173</v>
      </c>
      <c r="C402" s="173" t="s">
        <v>320</v>
      </c>
      <c r="D402" s="173" t="s">
        <v>280</v>
      </c>
      <c r="E402" s="173">
        <v>221</v>
      </c>
      <c r="F402" s="173">
        <v>64</v>
      </c>
      <c r="G402" s="173" t="s">
        <v>213</v>
      </c>
      <c r="H402" s="173" t="s">
        <v>24</v>
      </c>
      <c r="I402" s="173">
        <v>401</v>
      </c>
      <c r="J402" s="174"/>
      <c r="BYJ402" s="175" t="s">
        <v>744</v>
      </c>
      <c r="BYK402" s="173" t="e" cm="1" vm="2">
        <f t="array" ref="BYK402">TRANSPOSE(_xlfn.ANCHORARRAY(OB$2))</f>
        <v>#VALUE!</v>
      </c>
    </row>
    <row r="403" spans="1:10 2012:2013" s="173" customFormat="1" ht="32.25" thickBot="1" x14ac:dyDescent="0.3">
      <c r="A403" s="173" t="s">
        <v>162</v>
      </c>
      <c r="B403" s="173" t="s">
        <v>173</v>
      </c>
      <c r="C403" s="173" t="s">
        <v>320</v>
      </c>
      <c r="D403" s="173" t="s">
        <v>2508</v>
      </c>
      <c r="E403" s="173">
        <v>99</v>
      </c>
      <c r="F403" s="173">
        <v>0</v>
      </c>
      <c r="G403" s="173" t="s">
        <v>213</v>
      </c>
      <c r="H403" s="173" t="s">
        <v>22</v>
      </c>
      <c r="I403" s="173">
        <v>402</v>
      </c>
      <c r="J403" s="174"/>
      <c r="BYJ403" s="175" t="s">
        <v>745</v>
      </c>
      <c r="BYK403" s="173" t="e" cm="1" vm="2">
        <f t="array" ref="BYK403">TRANSPOSE(_xlfn.ANCHORARRAY(OC$2))</f>
        <v>#VALUE!</v>
      </c>
    </row>
    <row r="404" spans="1:10 2012:2013" s="173" customFormat="1" ht="32.25" thickBot="1" x14ac:dyDescent="0.3">
      <c r="A404" s="173" t="s">
        <v>162</v>
      </c>
      <c r="B404" s="173" t="s">
        <v>173</v>
      </c>
      <c r="C404" s="173" t="s">
        <v>320</v>
      </c>
      <c r="D404" s="173" t="s">
        <v>2501</v>
      </c>
      <c r="E404" s="173">
        <v>221</v>
      </c>
      <c r="F404" s="173">
        <v>64</v>
      </c>
      <c r="G404" s="173" t="s">
        <v>213</v>
      </c>
      <c r="H404" s="173" t="s">
        <v>22</v>
      </c>
      <c r="I404" s="173">
        <v>403</v>
      </c>
      <c r="J404" s="174"/>
      <c r="BYJ404" s="175" t="s">
        <v>746</v>
      </c>
      <c r="BYK404" s="173" t="e" cm="1" vm="2">
        <f t="array" ref="BYK404">TRANSPOSE(_xlfn.ANCHORARRAY(OD$2))</f>
        <v>#VALUE!</v>
      </c>
    </row>
    <row r="405" spans="1:10 2012:2013" s="173" customFormat="1" ht="32.25" thickBot="1" x14ac:dyDescent="0.3">
      <c r="A405" s="173" t="s">
        <v>162</v>
      </c>
      <c r="B405" s="173" t="s">
        <v>173</v>
      </c>
      <c r="C405" s="173" t="s">
        <v>320</v>
      </c>
      <c r="D405" s="173" t="s">
        <v>281</v>
      </c>
      <c r="E405" s="173">
        <v>221</v>
      </c>
      <c r="F405" s="173">
        <v>64</v>
      </c>
      <c r="G405" s="173" t="s">
        <v>213</v>
      </c>
      <c r="H405" s="173" t="s">
        <v>24</v>
      </c>
      <c r="I405" s="173">
        <v>404</v>
      </c>
      <c r="J405" s="174"/>
      <c r="BYJ405" s="175" t="s">
        <v>747</v>
      </c>
      <c r="BYK405" s="173" t="e" cm="1" vm="2">
        <f t="array" ref="BYK405">TRANSPOSE(_xlfn.ANCHORARRAY(OE$2))</f>
        <v>#VALUE!</v>
      </c>
    </row>
    <row r="406" spans="1:10 2012:2013" s="173" customFormat="1" ht="32.25" thickBot="1" x14ac:dyDescent="0.3">
      <c r="A406" s="173" t="s">
        <v>162</v>
      </c>
      <c r="B406" s="173" t="s">
        <v>173</v>
      </c>
      <c r="C406" s="173" t="s">
        <v>320</v>
      </c>
      <c r="D406" s="173" t="s">
        <v>282</v>
      </c>
      <c r="E406" s="173">
        <v>99</v>
      </c>
      <c r="F406" s="173">
        <v>0</v>
      </c>
      <c r="G406" s="173" t="s">
        <v>213</v>
      </c>
      <c r="H406" s="173" t="s">
        <v>22</v>
      </c>
      <c r="I406" s="173">
        <v>405</v>
      </c>
      <c r="J406" s="174"/>
      <c r="BYJ406" s="175" t="s">
        <v>748</v>
      </c>
      <c r="BYK406" s="173" t="e" cm="1" vm="2">
        <f t="array" ref="BYK406">TRANSPOSE(_xlfn.ANCHORARRAY(OF$2))</f>
        <v>#VALUE!</v>
      </c>
    </row>
    <row r="407" spans="1:10 2012:2013" s="173" customFormat="1" ht="32.25" thickBot="1" x14ac:dyDescent="0.3">
      <c r="A407" s="173" t="s">
        <v>162</v>
      </c>
      <c r="B407" s="173" t="s">
        <v>173</v>
      </c>
      <c r="C407" s="173" t="s">
        <v>320</v>
      </c>
      <c r="D407" s="173" t="s">
        <v>279</v>
      </c>
      <c r="E407" s="173">
        <v>221</v>
      </c>
      <c r="F407" s="173">
        <v>64</v>
      </c>
      <c r="G407" s="173" t="s">
        <v>213</v>
      </c>
      <c r="H407" s="173" t="s">
        <v>24</v>
      </c>
      <c r="I407" s="173">
        <v>406</v>
      </c>
      <c r="J407" s="174"/>
      <c r="BYJ407" s="175" t="s">
        <v>749</v>
      </c>
      <c r="BYK407" s="173" t="e" cm="1" vm="2">
        <f t="array" ref="BYK407">TRANSPOSE(_xlfn.ANCHORARRAY(OG$2))</f>
        <v>#VALUE!</v>
      </c>
    </row>
    <row r="408" spans="1:10 2012:2013" s="173" customFormat="1" ht="32.25" thickBot="1" x14ac:dyDescent="0.3">
      <c r="A408" s="173" t="s">
        <v>162</v>
      </c>
      <c r="B408" s="173" t="s">
        <v>173</v>
      </c>
      <c r="C408" s="173" t="s">
        <v>320</v>
      </c>
      <c r="D408" s="173" t="s">
        <v>266</v>
      </c>
      <c r="E408" s="173">
        <v>160</v>
      </c>
      <c r="F408" s="173">
        <v>46</v>
      </c>
      <c r="G408" s="173" t="s">
        <v>224</v>
      </c>
      <c r="H408" s="173" t="s">
        <v>24</v>
      </c>
      <c r="I408" s="173">
        <v>407</v>
      </c>
      <c r="J408" s="174"/>
      <c r="BYJ408" s="175" t="s">
        <v>750</v>
      </c>
      <c r="BYK408" s="173" t="e" cm="1" vm="2">
        <f t="array" ref="BYK408">TRANSPOSE(_xlfn.ANCHORARRAY(OH$2))</f>
        <v>#VALUE!</v>
      </c>
    </row>
    <row r="409" spans="1:10 2012:2013" s="173" customFormat="1" ht="32.25" thickBot="1" x14ac:dyDescent="0.3">
      <c r="A409" s="173" t="s">
        <v>162</v>
      </c>
      <c r="B409" s="173" t="s">
        <v>173</v>
      </c>
      <c r="C409" s="173" t="s">
        <v>320</v>
      </c>
      <c r="D409" s="173" t="s">
        <v>214</v>
      </c>
      <c r="E409" s="173">
        <v>99</v>
      </c>
      <c r="F409" s="173">
        <v>28</v>
      </c>
      <c r="G409" s="173" t="s">
        <v>224</v>
      </c>
      <c r="H409" s="173" t="s">
        <v>24</v>
      </c>
      <c r="I409" s="173">
        <v>408</v>
      </c>
      <c r="J409" s="174"/>
      <c r="BYJ409" s="175" t="s">
        <v>751</v>
      </c>
      <c r="BYK409" s="173" t="e" cm="1" vm="2">
        <f t="array" ref="BYK409">TRANSPOSE(_xlfn.ANCHORARRAY(OI$2))</f>
        <v>#VALUE!</v>
      </c>
    </row>
    <row r="410" spans="1:10 2012:2013" s="173" customFormat="1" ht="32.25" thickBot="1" x14ac:dyDescent="0.3">
      <c r="A410" s="173" t="s">
        <v>162</v>
      </c>
      <c r="B410" s="173" t="s">
        <v>173</v>
      </c>
      <c r="C410" s="173" t="s">
        <v>320</v>
      </c>
      <c r="D410" s="173" t="s">
        <v>2487</v>
      </c>
      <c r="E410" s="173">
        <v>36</v>
      </c>
      <c r="F410" s="173">
        <v>0</v>
      </c>
      <c r="G410" s="173" t="s">
        <v>224</v>
      </c>
      <c r="H410" s="173" t="s">
        <v>22</v>
      </c>
      <c r="I410" s="173">
        <v>409</v>
      </c>
      <c r="J410" s="174"/>
      <c r="BYJ410" s="175" t="s">
        <v>752</v>
      </c>
      <c r="BYK410" s="173" t="e" cm="1" vm="2">
        <f t="array" ref="BYK410">TRANSPOSE(_xlfn.ANCHORARRAY(OJ$2))</f>
        <v>#VALUE!</v>
      </c>
    </row>
    <row r="411" spans="1:10 2012:2013" s="173" customFormat="1" ht="32.25" thickBot="1" x14ac:dyDescent="0.3">
      <c r="A411" s="173" t="s">
        <v>162</v>
      </c>
      <c r="B411" s="173" t="s">
        <v>173</v>
      </c>
      <c r="C411" s="173" t="s">
        <v>320</v>
      </c>
      <c r="D411" s="173" t="s">
        <v>2488</v>
      </c>
      <c r="E411" s="173">
        <v>99</v>
      </c>
      <c r="F411" s="173">
        <v>0</v>
      </c>
      <c r="G411" s="173" t="s">
        <v>224</v>
      </c>
      <c r="H411" s="173" t="s">
        <v>22</v>
      </c>
      <c r="I411" s="173">
        <v>410</v>
      </c>
      <c r="J411" s="174"/>
      <c r="BYJ411" s="175" t="s">
        <v>753</v>
      </c>
      <c r="BYK411" s="173" t="e" cm="1" vm="2">
        <f t="array" ref="BYK411">TRANSPOSE(_xlfn.ANCHORARRAY(OK$2))</f>
        <v>#VALUE!</v>
      </c>
    </row>
    <row r="412" spans="1:10 2012:2013" s="173" customFormat="1" ht="32.25" thickBot="1" x14ac:dyDescent="0.3">
      <c r="A412" s="173" t="s">
        <v>162</v>
      </c>
      <c r="B412" s="173" t="s">
        <v>71</v>
      </c>
      <c r="C412" s="173" t="s">
        <v>321</v>
      </c>
      <c r="D412" s="173" t="s">
        <v>252</v>
      </c>
      <c r="E412" s="173">
        <v>299</v>
      </c>
      <c r="F412" s="173">
        <v>75</v>
      </c>
      <c r="G412" s="173" t="s">
        <v>213</v>
      </c>
      <c r="H412" s="173" t="s">
        <v>24</v>
      </c>
      <c r="I412" s="173">
        <v>411</v>
      </c>
      <c r="J412" s="174"/>
      <c r="BYJ412" s="175" t="s">
        <v>754</v>
      </c>
      <c r="BYK412" s="173" t="e" cm="1" vm="2">
        <f t="array" ref="BYK412">TRANSPOSE(_xlfn.ANCHORARRAY(OL$2))</f>
        <v>#VALUE!</v>
      </c>
    </row>
    <row r="413" spans="1:10 2012:2013" s="173" customFormat="1" ht="32.25" thickBot="1" x14ac:dyDescent="0.3">
      <c r="A413" s="173" t="s">
        <v>162</v>
      </c>
      <c r="B413" s="173" t="s">
        <v>71</v>
      </c>
      <c r="C413" s="173" t="s">
        <v>321</v>
      </c>
      <c r="D413" s="173" t="s">
        <v>223</v>
      </c>
      <c r="E413" s="173">
        <v>999</v>
      </c>
      <c r="F413" s="173">
        <v>75</v>
      </c>
      <c r="G413" s="173" t="s">
        <v>213</v>
      </c>
      <c r="H413" s="173" t="s">
        <v>24</v>
      </c>
      <c r="I413" s="173">
        <v>412</v>
      </c>
      <c r="J413" s="174"/>
      <c r="BYJ413" s="175" t="s">
        <v>755</v>
      </c>
      <c r="BYK413" s="173" t="e" cm="1" vm="2">
        <f t="array" ref="BYK413">TRANSPOSE(_xlfn.ANCHORARRAY(OM$2))</f>
        <v>#VALUE!</v>
      </c>
    </row>
    <row r="414" spans="1:10 2012:2013" s="173" customFormat="1" ht="32.25" thickBot="1" x14ac:dyDescent="0.3">
      <c r="A414" s="173" t="s">
        <v>162</v>
      </c>
      <c r="B414" s="173" t="s">
        <v>71</v>
      </c>
      <c r="C414" s="173" t="s">
        <v>321</v>
      </c>
      <c r="D414" s="173" t="s">
        <v>283</v>
      </c>
      <c r="E414" s="173">
        <v>999</v>
      </c>
      <c r="F414" s="173">
        <v>75</v>
      </c>
      <c r="G414" s="173" t="s">
        <v>213</v>
      </c>
      <c r="H414" s="173" t="s">
        <v>24</v>
      </c>
      <c r="I414" s="173">
        <v>413</v>
      </c>
      <c r="J414" s="174"/>
      <c r="BYJ414" s="175" t="s">
        <v>756</v>
      </c>
      <c r="BYK414" s="173" t="e" cm="1" vm="2">
        <f t="array" ref="BYK414">TRANSPOSE(_xlfn.ANCHORARRAY(ON$2))</f>
        <v>#VALUE!</v>
      </c>
    </row>
    <row r="415" spans="1:10 2012:2013" s="173" customFormat="1" ht="32.25" thickBot="1" x14ac:dyDescent="0.3">
      <c r="A415" s="173" t="s">
        <v>162</v>
      </c>
      <c r="B415" s="173" t="s">
        <v>71</v>
      </c>
      <c r="C415" s="173" t="s">
        <v>321</v>
      </c>
      <c r="D415" s="173" t="s">
        <v>2491</v>
      </c>
      <c r="E415" s="173">
        <v>999</v>
      </c>
      <c r="F415" s="173">
        <v>75</v>
      </c>
      <c r="G415" s="173" t="s">
        <v>213</v>
      </c>
      <c r="H415" s="173" t="s">
        <v>22</v>
      </c>
      <c r="I415" s="173">
        <v>414</v>
      </c>
      <c r="J415" s="174"/>
      <c r="BYJ415" s="175" t="s">
        <v>757</v>
      </c>
      <c r="BYK415" s="173" t="e" cm="1" vm="2">
        <f t="array" ref="BYK415">TRANSPOSE(_xlfn.ANCHORARRAY(OO$2))</f>
        <v>#VALUE!</v>
      </c>
    </row>
    <row r="416" spans="1:10 2012:2013" s="173" customFormat="1" ht="32.25" thickBot="1" x14ac:dyDescent="0.3">
      <c r="A416" s="173" t="s">
        <v>162</v>
      </c>
      <c r="B416" s="173" t="s">
        <v>71</v>
      </c>
      <c r="C416" s="173" t="s">
        <v>321</v>
      </c>
      <c r="D416" s="173" t="s">
        <v>267</v>
      </c>
      <c r="E416" s="173">
        <v>999</v>
      </c>
      <c r="F416" s="173">
        <v>75</v>
      </c>
      <c r="G416" s="173" t="s">
        <v>213</v>
      </c>
      <c r="H416" s="173" t="s">
        <v>24</v>
      </c>
      <c r="I416" s="173">
        <v>415</v>
      </c>
      <c r="J416" s="174"/>
      <c r="BYJ416" s="175" t="s">
        <v>758</v>
      </c>
      <c r="BYK416" s="173" t="e" cm="1" vm="2">
        <f t="array" ref="BYK416">TRANSPOSE(_xlfn.ANCHORARRAY(OP$2))</f>
        <v>#VALUE!</v>
      </c>
    </row>
    <row r="417" spans="1:10 2012:2013" s="173" customFormat="1" ht="32.25" thickBot="1" x14ac:dyDescent="0.3">
      <c r="A417" s="173" t="s">
        <v>162</v>
      </c>
      <c r="B417" s="173" t="s">
        <v>71</v>
      </c>
      <c r="C417" s="173" t="s">
        <v>321</v>
      </c>
      <c r="D417" s="173" t="s">
        <v>253</v>
      </c>
      <c r="E417" s="173">
        <v>999</v>
      </c>
      <c r="F417" s="173">
        <v>75</v>
      </c>
      <c r="G417" s="173" t="s">
        <v>213</v>
      </c>
      <c r="H417" s="173" t="s">
        <v>24</v>
      </c>
      <c r="I417" s="173">
        <v>416</v>
      </c>
      <c r="J417" s="174"/>
      <c r="BYJ417" s="175" t="s">
        <v>759</v>
      </c>
      <c r="BYK417" s="173" t="e" cm="1" vm="2">
        <f t="array" ref="BYK417">TRANSPOSE(_xlfn.ANCHORARRAY(OQ$2))</f>
        <v>#VALUE!</v>
      </c>
    </row>
    <row r="418" spans="1:10 2012:2013" s="173" customFormat="1" ht="32.25" thickBot="1" x14ac:dyDescent="0.3">
      <c r="A418" s="173" t="s">
        <v>162</v>
      </c>
      <c r="B418" s="173" t="s">
        <v>71</v>
      </c>
      <c r="C418" s="173" t="s">
        <v>321</v>
      </c>
      <c r="D418" s="173" t="s">
        <v>270</v>
      </c>
      <c r="E418" s="173">
        <v>999</v>
      </c>
      <c r="F418" s="173">
        <v>46</v>
      </c>
      <c r="G418" s="173" t="s">
        <v>213</v>
      </c>
      <c r="H418" s="173" t="s">
        <v>24</v>
      </c>
      <c r="I418" s="173">
        <v>417</v>
      </c>
      <c r="J418" s="174"/>
      <c r="BYJ418" s="175" t="s">
        <v>760</v>
      </c>
      <c r="BYK418" s="173" t="e" cm="1" vm="2">
        <f t="array" ref="BYK418">TRANSPOSE(_xlfn.ANCHORARRAY(OR$2))</f>
        <v>#VALUE!</v>
      </c>
    </row>
    <row r="419" spans="1:10 2012:2013" s="173" customFormat="1" ht="32.25" thickBot="1" x14ac:dyDescent="0.3">
      <c r="A419" s="173" t="s">
        <v>162</v>
      </c>
      <c r="B419" s="173" t="s">
        <v>71</v>
      </c>
      <c r="C419" s="173" t="s">
        <v>321</v>
      </c>
      <c r="D419" s="173" t="s">
        <v>2492</v>
      </c>
      <c r="E419" s="173">
        <v>999</v>
      </c>
      <c r="F419" s="173">
        <v>75</v>
      </c>
      <c r="G419" s="173" t="s">
        <v>213</v>
      </c>
      <c r="H419" s="173" t="s">
        <v>22</v>
      </c>
      <c r="I419" s="173">
        <v>418</v>
      </c>
      <c r="J419" s="174"/>
      <c r="BYJ419" s="175" t="s">
        <v>761</v>
      </c>
      <c r="BYK419" s="173" t="e" cm="1" vm="2">
        <f t="array" ref="BYK419">TRANSPOSE(_xlfn.ANCHORARRAY(OS$2))</f>
        <v>#VALUE!</v>
      </c>
    </row>
    <row r="420" spans="1:10 2012:2013" s="173" customFormat="1" ht="32.25" thickBot="1" x14ac:dyDescent="0.3">
      <c r="A420" s="173" t="s">
        <v>162</v>
      </c>
      <c r="B420" s="173" t="s">
        <v>71</v>
      </c>
      <c r="C420" s="173" t="s">
        <v>321</v>
      </c>
      <c r="D420" s="173" t="s">
        <v>276</v>
      </c>
      <c r="E420" s="173">
        <v>999</v>
      </c>
      <c r="F420" s="173">
        <v>75</v>
      </c>
      <c r="G420" s="173" t="s">
        <v>213</v>
      </c>
      <c r="H420" s="173" t="s">
        <v>24</v>
      </c>
      <c r="I420" s="173">
        <v>419</v>
      </c>
      <c r="J420" s="174"/>
      <c r="BYJ420" s="175" t="s">
        <v>762</v>
      </c>
      <c r="BYK420" s="173" t="e" cm="1" vm="2">
        <f t="array" ref="BYK420">TRANSPOSE(_xlfn.ANCHORARRAY(OT$2))</f>
        <v>#VALUE!</v>
      </c>
    </row>
    <row r="421" spans="1:10 2012:2013" s="173" customFormat="1" ht="32.25" thickBot="1" x14ac:dyDescent="0.3">
      <c r="A421" s="173" t="s">
        <v>162</v>
      </c>
      <c r="B421" s="173" t="s">
        <v>71</v>
      </c>
      <c r="C421" s="173" t="s">
        <v>321</v>
      </c>
      <c r="D421" s="173" t="s">
        <v>2509</v>
      </c>
      <c r="E421" s="173">
        <v>999</v>
      </c>
      <c r="F421" s="173">
        <v>75</v>
      </c>
      <c r="G421" s="173" t="s">
        <v>213</v>
      </c>
      <c r="H421" s="173" t="s">
        <v>24</v>
      </c>
      <c r="I421" s="173">
        <v>420</v>
      </c>
      <c r="J421" s="174"/>
      <c r="BYJ421" s="175" t="s">
        <v>763</v>
      </c>
      <c r="BYK421" s="173" t="e" cm="1" vm="2">
        <f t="array" ref="BYK421">TRANSPOSE(_xlfn.ANCHORARRAY(OU$2))</f>
        <v>#VALUE!</v>
      </c>
    </row>
    <row r="422" spans="1:10 2012:2013" s="173" customFormat="1" ht="32.25" thickBot="1" x14ac:dyDescent="0.3">
      <c r="A422" s="173" t="s">
        <v>162</v>
      </c>
      <c r="B422" s="173" t="s">
        <v>71</v>
      </c>
      <c r="C422" s="173" t="s">
        <v>321</v>
      </c>
      <c r="D422" s="173" t="s">
        <v>2704</v>
      </c>
      <c r="E422" s="173">
        <v>999</v>
      </c>
      <c r="F422" s="173">
        <v>300</v>
      </c>
      <c r="G422" s="173" t="s">
        <v>213</v>
      </c>
      <c r="H422" s="173" t="s">
        <v>24</v>
      </c>
      <c r="I422" s="173">
        <v>421</v>
      </c>
      <c r="J422" s="174"/>
      <c r="BYJ422" s="175" t="s">
        <v>764</v>
      </c>
      <c r="BYK422" s="173" t="e" cm="1" vm="2">
        <f t="array" ref="BYK422">TRANSPOSE(_xlfn.ANCHORARRAY(OV$2))</f>
        <v>#VALUE!</v>
      </c>
    </row>
    <row r="423" spans="1:10 2012:2013" s="173" customFormat="1" ht="32.25" thickBot="1" x14ac:dyDescent="0.3">
      <c r="A423" s="173" t="s">
        <v>162</v>
      </c>
      <c r="B423" s="173" t="s">
        <v>71</v>
      </c>
      <c r="C423" s="173" t="s">
        <v>321</v>
      </c>
      <c r="D423" s="173" t="s">
        <v>214</v>
      </c>
      <c r="E423" s="173">
        <v>99</v>
      </c>
      <c r="F423" s="173">
        <v>28</v>
      </c>
      <c r="G423" s="173" t="s">
        <v>224</v>
      </c>
      <c r="H423" s="173" t="s">
        <v>24</v>
      </c>
      <c r="I423" s="173">
        <v>422</v>
      </c>
      <c r="J423" s="174"/>
      <c r="BYJ423" s="175" t="s">
        <v>765</v>
      </c>
      <c r="BYK423" s="173" t="e" cm="1" vm="2">
        <f t="array" ref="BYK423">TRANSPOSE(_xlfn.ANCHORARRAY(OW$2))</f>
        <v>#VALUE!</v>
      </c>
    </row>
    <row r="424" spans="1:10 2012:2013" s="173" customFormat="1" ht="32.25" thickBot="1" x14ac:dyDescent="0.3">
      <c r="A424" s="173" t="s">
        <v>162</v>
      </c>
      <c r="B424" s="173" t="s">
        <v>71</v>
      </c>
      <c r="C424" s="173" t="s">
        <v>321</v>
      </c>
      <c r="D424" s="173" t="s">
        <v>280</v>
      </c>
      <c r="E424" s="173">
        <v>221</v>
      </c>
      <c r="F424" s="173">
        <v>64</v>
      </c>
      <c r="G424" s="173" t="s">
        <v>224</v>
      </c>
      <c r="H424" s="173" t="s">
        <v>24</v>
      </c>
      <c r="I424" s="173">
        <v>423</v>
      </c>
      <c r="J424" s="174"/>
      <c r="BYJ424" s="175" t="s">
        <v>766</v>
      </c>
      <c r="BYK424" s="173" t="e" cm="1" vm="2">
        <f t="array" ref="BYK424">TRANSPOSE(_xlfn.ANCHORARRAY(OX$2))</f>
        <v>#VALUE!</v>
      </c>
    </row>
    <row r="425" spans="1:10 2012:2013" s="173" customFormat="1" ht="32.25" thickBot="1" x14ac:dyDescent="0.3">
      <c r="A425" s="173" t="s">
        <v>162</v>
      </c>
      <c r="B425" s="173" t="s">
        <v>71</v>
      </c>
      <c r="C425" s="173" t="s">
        <v>321</v>
      </c>
      <c r="D425" s="173" t="s">
        <v>2490</v>
      </c>
      <c r="E425" s="173">
        <v>99</v>
      </c>
      <c r="F425" s="173">
        <v>0</v>
      </c>
      <c r="G425" s="173" t="s">
        <v>224</v>
      </c>
      <c r="H425" s="173" t="s">
        <v>22</v>
      </c>
      <c r="I425" s="173">
        <v>424</v>
      </c>
      <c r="J425" s="174"/>
      <c r="BYJ425" s="175" t="s">
        <v>767</v>
      </c>
      <c r="BYK425" s="173" t="e" cm="1" vm="2">
        <f t="array" ref="BYK425">TRANSPOSE(_xlfn.ANCHORARRAY(OY$2))</f>
        <v>#VALUE!</v>
      </c>
    </row>
    <row r="426" spans="1:10 2012:2013" s="173" customFormat="1" ht="32.25" thickBot="1" x14ac:dyDescent="0.3">
      <c r="A426" s="173" t="s">
        <v>162</v>
      </c>
      <c r="B426" s="173" t="s">
        <v>71</v>
      </c>
      <c r="C426" s="173" t="s">
        <v>321</v>
      </c>
      <c r="D426" s="173" t="s">
        <v>225</v>
      </c>
      <c r="E426" s="173">
        <v>36</v>
      </c>
      <c r="F426" s="173">
        <v>0</v>
      </c>
      <c r="G426" s="173" t="s">
        <v>224</v>
      </c>
      <c r="H426" s="173" t="s">
        <v>22</v>
      </c>
      <c r="I426" s="173">
        <v>425</v>
      </c>
      <c r="J426" s="174"/>
      <c r="BYJ426" s="175" t="s">
        <v>768</v>
      </c>
      <c r="BYK426" s="173" t="e" cm="1" vm="2">
        <f t="array" ref="BYK426">TRANSPOSE(_xlfn.ANCHORARRAY(OZ$2))</f>
        <v>#VALUE!</v>
      </c>
    </row>
    <row r="427" spans="1:10 2012:2013" s="173" customFormat="1" ht="32.25" thickBot="1" x14ac:dyDescent="0.3">
      <c r="A427" s="173" t="s">
        <v>162</v>
      </c>
      <c r="B427" s="173" t="s">
        <v>71</v>
      </c>
      <c r="C427" s="173" t="s">
        <v>321</v>
      </c>
      <c r="D427" s="173" t="s">
        <v>215</v>
      </c>
      <c r="E427" s="173">
        <v>99</v>
      </c>
      <c r="F427" s="173">
        <v>0</v>
      </c>
      <c r="G427" s="173" t="s">
        <v>224</v>
      </c>
      <c r="H427" s="173" t="s">
        <v>22</v>
      </c>
      <c r="I427" s="173">
        <v>426</v>
      </c>
      <c r="J427" s="174"/>
      <c r="BYJ427" s="175" t="s">
        <v>769</v>
      </c>
      <c r="BYK427" s="173" t="e" cm="1" vm="2">
        <f t="array" ref="BYK427">TRANSPOSE(_xlfn.ANCHORARRAY(PA$2))</f>
        <v>#VALUE!</v>
      </c>
    </row>
    <row r="428" spans="1:10 2012:2013" s="173" customFormat="1" ht="32.25" thickBot="1" x14ac:dyDescent="0.3">
      <c r="A428" s="173" t="s">
        <v>162</v>
      </c>
      <c r="B428" s="173" t="s">
        <v>71</v>
      </c>
      <c r="C428" s="173" t="s">
        <v>321</v>
      </c>
      <c r="D428" s="173" t="s">
        <v>2478</v>
      </c>
      <c r="E428" s="173">
        <v>221</v>
      </c>
      <c r="F428" s="173">
        <v>64</v>
      </c>
      <c r="G428" s="173" t="s">
        <v>224</v>
      </c>
      <c r="H428" s="173" t="s">
        <v>24</v>
      </c>
      <c r="I428" s="173">
        <v>427</v>
      </c>
      <c r="J428" s="174"/>
      <c r="BYJ428" s="175" t="s">
        <v>770</v>
      </c>
      <c r="BYK428" s="173" t="e" cm="1" vm="2">
        <f t="array" ref="BYK428">TRANSPOSE(_xlfn.ANCHORARRAY(PB$2))</f>
        <v>#VALUE!</v>
      </c>
    </row>
    <row r="429" spans="1:10 2012:2013" s="173" customFormat="1" ht="32.25" thickBot="1" x14ac:dyDescent="0.3">
      <c r="A429" s="173" t="s">
        <v>162</v>
      </c>
      <c r="B429" s="173" t="s">
        <v>71</v>
      </c>
      <c r="C429" s="173" t="s">
        <v>321</v>
      </c>
      <c r="D429" s="173" t="s">
        <v>2479</v>
      </c>
      <c r="E429" s="173">
        <v>130</v>
      </c>
      <c r="F429" s="173">
        <v>0</v>
      </c>
      <c r="G429" s="173" t="s">
        <v>224</v>
      </c>
      <c r="H429" s="173" t="s">
        <v>22</v>
      </c>
      <c r="I429" s="173">
        <v>428</v>
      </c>
      <c r="J429" s="174"/>
      <c r="BYJ429" s="175" t="s">
        <v>771</v>
      </c>
      <c r="BYK429" s="173" t="e" cm="1" vm="2">
        <f t="array" ref="BYK429">TRANSPOSE(_xlfn.ANCHORARRAY(PC$2))</f>
        <v>#VALUE!</v>
      </c>
    </row>
    <row r="430" spans="1:10 2012:2013" s="173" customFormat="1" ht="32.25" thickBot="1" x14ac:dyDescent="0.3">
      <c r="A430" s="173" t="s">
        <v>162</v>
      </c>
      <c r="B430" s="173" t="s">
        <v>71</v>
      </c>
      <c r="C430" s="173" t="s">
        <v>321</v>
      </c>
      <c r="D430" s="173" t="s">
        <v>2480</v>
      </c>
      <c r="E430" s="173">
        <v>130</v>
      </c>
      <c r="F430" s="173">
        <v>37</v>
      </c>
      <c r="G430" s="173" t="s">
        <v>224</v>
      </c>
      <c r="H430" s="173" t="s">
        <v>24</v>
      </c>
      <c r="I430" s="173">
        <v>429</v>
      </c>
      <c r="J430" s="174"/>
      <c r="BYJ430" s="175" t="s">
        <v>772</v>
      </c>
      <c r="BYK430" s="173" t="e" cm="1" vm="2">
        <f t="array" ref="BYK430">TRANSPOSE(_xlfn.ANCHORARRAY(PD$2))</f>
        <v>#VALUE!</v>
      </c>
    </row>
    <row r="431" spans="1:10 2012:2013" s="173" customFormat="1" ht="32.25" thickBot="1" x14ac:dyDescent="0.3">
      <c r="A431" s="173" t="s">
        <v>162</v>
      </c>
      <c r="B431" s="173" t="s">
        <v>71</v>
      </c>
      <c r="C431" s="173" t="s">
        <v>321</v>
      </c>
      <c r="D431" s="173" t="s">
        <v>271</v>
      </c>
      <c r="E431" s="173">
        <v>299</v>
      </c>
      <c r="F431" s="173">
        <v>75</v>
      </c>
      <c r="G431" s="173" t="s">
        <v>224</v>
      </c>
      <c r="H431" s="173" t="s">
        <v>24</v>
      </c>
      <c r="I431" s="173">
        <v>430</v>
      </c>
      <c r="J431" s="174"/>
      <c r="BYJ431" s="175" t="s">
        <v>773</v>
      </c>
      <c r="BYK431" s="173" t="e" cm="1" vm="2">
        <f t="array" ref="BYK431">TRANSPOSE(_xlfn.ANCHORARRAY(PE$2))</f>
        <v>#VALUE!</v>
      </c>
    </row>
    <row r="432" spans="1:10 2012:2013" s="173" customFormat="1" ht="32.25" thickBot="1" x14ac:dyDescent="0.3">
      <c r="A432" s="173" t="s">
        <v>162</v>
      </c>
      <c r="B432" s="173" t="s">
        <v>71</v>
      </c>
      <c r="C432" s="173" t="s">
        <v>321</v>
      </c>
      <c r="D432" s="173" t="s">
        <v>228</v>
      </c>
      <c r="E432" s="173">
        <v>27</v>
      </c>
      <c r="F432" s="173">
        <v>0</v>
      </c>
      <c r="G432" s="173" t="s">
        <v>224</v>
      </c>
      <c r="H432" s="173" t="s">
        <v>22</v>
      </c>
      <c r="I432" s="173">
        <v>431</v>
      </c>
      <c r="J432" s="174"/>
      <c r="BYJ432" s="175" t="s">
        <v>774</v>
      </c>
      <c r="BYK432" s="173" t="e" cm="1" vm="2">
        <f t="array" ref="BYK432">TRANSPOSE(_xlfn.ANCHORARRAY(PF$2))</f>
        <v>#VALUE!</v>
      </c>
    </row>
    <row r="433" spans="1:10 2012:2013" s="173" customFormat="1" ht="32.25" thickBot="1" x14ac:dyDescent="0.3">
      <c r="A433" s="173" t="s">
        <v>162</v>
      </c>
      <c r="B433" s="173" t="s">
        <v>71</v>
      </c>
      <c r="C433" s="173" t="s">
        <v>321</v>
      </c>
      <c r="D433" s="173" t="s">
        <v>2486</v>
      </c>
      <c r="E433" s="173">
        <v>36</v>
      </c>
      <c r="F433" s="173">
        <v>0</v>
      </c>
      <c r="G433" s="173" t="s">
        <v>224</v>
      </c>
      <c r="H433" s="173" t="s">
        <v>22</v>
      </c>
      <c r="I433" s="173">
        <v>432</v>
      </c>
      <c r="J433" s="174"/>
      <c r="BYJ433" s="175" t="s">
        <v>775</v>
      </c>
      <c r="BYK433" s="173" t="e" cm="1" vm="2">
        <f t="array" ref="BYK433">TRANSPOSE(_xlfn.ANCHORARRAY(PG$2))</f>
        <v>#VALUE!</v>
      </c>
    </row>
    <row r="434" spans="1:10 2012:2013" s="173" customFormat="1" ht="32.25" thickBot="1" x14ac:dyDescent="0.3">
      <c r="A434" s="173" t="s">
        <v>162</v>
      </c>
      <c r="B434" s="173" t="s">
        <v>71</v>
      </c>
      <c r="C434" s="173" t="s">
        <v>321</v>
      </c>
      <c r="D434" s="173" t="s">
        <v>232</v>
      </c>
      <c r="E434" s="173">
        <v>99</v>
      </c>
      <c r="F434" s="173">
        <v>28</v>
      </c>
      <c r="G434" s="173" t="s">
        <v>224</v>
      </c>
      <c r="H434" s="173" t="s">
        <v>24</v>
      </c>
      <c r="I434" s="173">
        <v>433</v>
      </c>
      <c r="J434" s="174"/>
      <c r="BYJ434" s="175" t="s">
        <v>776</v>
      </c>
      <c r="BYK434" s="173" t="e" cm="1" vm="2">
        <f t="array" ref="BYK434">TRANSPOSE(_xlfn.ANCHORARRAY(PH$2))</f>
        <v>#VALUE!</v>
      </c>
    </row>
    <row r="435" spans="1:10 2012:2013" s="173" customFormat="1" ht="32.25" thickBot="1" x14ac:dyDescent="0.3">
      <c r="A435" s="173" t="s">
        <v>162</v>
      </c>
      <c r="B435" s="173" t="s">
        <v>71</v>
      </c>
      <c r="C435" s="173" t="s">
        <v>321</v>
      </c>
      <c r="D435" s="173" t="s">
        <v>255</v>
      </c>
      <c r="E435" s="173">
        <v>99</v>
      </c>
      <c r="F435" s="173">
        <v>0</v>
      </c>
      <c r="G435" s="173" t="s">
        <v>224</v>
      </c>
      <c r="H435" s="173" t="s">
        <v>22</v>
      </c>
      <c r="I435" s="173">
        <v>434</v>
      </c>
      <c r="J435" s="174"/>
      <c r="BYJ435" s="175" t="s">
        <v>777</v>
      </c>
      <c r="BYK435" s="173" t="e" cm="1" vm="2">
        <f t="array" ref="BYK435">TRANSPOSE(_xlfn.ANCHORARRAY(PI$2))</f>
        <v>#VALUE!</v>
      </c>
    </row>
    <row r="436" spans="1:10 2012:2013" s="173" customFormat="1" ht="32.25" thickBot="1" x14ac:dyDescent="0.3">
      <c r="A436" s="173" t="s">
        <v>162</v>
      </c>
      <c r="B436" s="173" t="s">
        <v>71</v>
      </c>
      <c r="C436" s="173" t="s">
        <v>321</v>
      </c>
      <c r="D436" s="173" t="s">
        <v>222</v>
      </c>
      <c r="E436" s="173">
        <v>299</v>
      </c>
      <c r="F436" s="173">
        <v>0</v>
      </c>
      <c r="G436" s="173" t="s">
        <v>224</v>
      </c>
      <c r="H436" s="173" t="s">
        <v>22</v>
      </c>
      <c r="I436" s="173">
        <v>435</v>
      </c>
      <c r="J436" s="174"/>
      <c r="BYJ436" s="175" t="s">
        <v>778</v>
      </c>
      <c r="BYK436" s="173" t="e" cm="1" vm="2">
        <f t="array" ref="BYK436">TRANSPOSE(_xlfn.ANCHORARRAY(PJ$2))</f>
        <v>#VALUE!</v>
      </c>
    </row>
    <row r="437" spans="1:10 2012:2013" s="173" customFormat="1" ht="32.25" thickBot="1" x14ac:dyDescent="0.3">
      <c r="A437" s="173" t="s">
        <v>162</v>
      </c>
      <c r="B437" s="173" t="s">
        <v>71</v>
      </c>
      <c r="C437" s="173" t="s">
        <v>321</v>
      </c>
      <c r="D437" s="173" t="s">
        <v>233</v>
      </c>
      <c r="E437" s="173">
        <v>99</v>
      </c>
      <c r="F437" s="173">
        <v>0</v>
      </c>
      <c r="G437" s="173" t="s">
        <v>224</v>
      </c>
      <c r="H437" s="173" t="s">
        <v>22</v>
      </c>
      <c r="I437" s="173">
        <v>436</v>
      </c>
      <c r="J437" s="174"/>
      <c r="BYJ437" s="175" t="s">
        <v>779</v>
      </c>
      <c r="BYK437" s="173" t="e" cm="1" vm="2">
        <f t="array" ref="BYK437">TRANSPOSE(_xlfn.ANCHORARRAY(PK$2))</f>
        <v>#VALUE!</v>
      </c>
    </row>
    <row r="438" spans="1:10 2012:2013" s="173" customFormat="1" ht="32.25" thickBot="1" x14ac:dyDescent="0.3">
      <c r="A438" s="173" t="s">
        <v>162</v>
      </c>
      <c r="B438" s="173" t="s">
        <v>71</v>
      </c>
      <c r="C438" s="173" t="s">
        <v>321</v>
      </c>
      <c r="D438" s="173" t="s">
        <v>2487</v>
      </c>
      <c r="E438" s="173">
        <v>36</v>
      </c>
      <c r="F438" s="173">
        <v>0</v>
      </c>
      <c r="G438" s="173" t="s">
        <v>224</v>
      </c>
      <c r="H438" s="173" t="s">
        <v>22</v>
      </c>
      <c r="I438" s="173">
        <v>437</v>
      </c>
      <c r="J438" s="174"/>
      <c r="BYJ438" s="175" t="s">
        <v>780</v>
      </c>
      <c r="BYK438" s="173" t="e" cm="1" vm="2">
        <f t="array" ref="BYK438">TRANSPOSE(_xlfn.ANCHORARRAY(PL$2))</f>
        <v>#VALUE!</v>
      </c>
    </row>
    <row r="439" spans="1:10 2012:2013" s="173" customFormat="1" ht="32.25" thickBot="1" x14ac:dyDescent="0.3">
      <c r="A439" s="173" t="s">
        <v>162</v>
      </c>
      <c r="B439" s="173" t="s">
        <v>71</v>
      </c>
      <c r="C439" s="173" t="s">
        <v>321</v>
      </c>
      <c r="D439" s="173" t="s">
        <v>264</v>
      </c>
      <c r="E439" s="173">
        <v>299</v>
      </c>
      <c r="F439" s="173">
        <v>0</v>
      </c>
      <c r="G439" s="173" t="s">
        <v>224</v>
      </c>
      <c r="H439" s="173" t="s">
        <v>24</v>
      </c>
      <c r="I439" s="173">
        <v>438</v>
      </c>
      <c r="J439" s="174"/>
      <c r="BYJ439" s="175" t="s">
        <v>781</v>
      </c>
      <c r="BYK439" s="173" t="e" cm="1" vm="2">
        <f t="array" ref="BYK439">TRANSPOSE(_xlfn.ANCHORARRAY(PM$2))</f>
        <v>#VALUE!</v>
      </c>
    </row>
    <row r="440" spans="1:10 2012:2013" s="173" customFormat="1" ht="32.25" thickBot="1" x14ac:dyDescent="0.3">
      <c r="A440" s="173" t="s">
        <v>162</v>
      </c>
      <c r="B440" s="173" t="s">
        <v>71</v>
      </c>
      <c r="C440" s="173" t="s">
        <v>321</v>
      </c>
      <c r="D440" s="173" t="s">
        <v>279</v>
      </c>
      <c r="E440" s="173">
        <v>221</v>
      </c>
      <c r="F440" s="173">
        <v>64</v>
      </c>
      <c r="G440" s="173" t="s">
        <v>224</v>
      </c>
      <c r="H440" s="173" t="s">
        <v>24</v>
      </c>
      <c r="I440" s="173">
        <v>439</v>
      </c>
      <c r="J440" s="174"/>
      <c r="BYJ440" s="175" t="s">
        <v>782</v>
      </c>
      <c r="BYK440" s="173" t="e" cm="1" vm="2">
        <f t="array" ref="BYK440">TRANSPOSE(_xlfn.ANCHORARRAY(PN$2))</f>
        <v>#VALUE!</v>
      </c>
    </row>
    <row r="441" spans="1:10 2012:2013" s="173" customFormat="1" ht="32.25" thickBot="1" x14ac:dyDescent="0.3">
      <c r="A441" s="173" t="s">
        <v>162</v>
      </c>
      <c r="B441" s="173" t="s">
        <v>71</v>
      </c>
      <c r="C441" s="173" t="s">
        <v>321</v>
      </c>
      <c r="D441" s="173" t="s">
        <v>2488</v>
      </c>
      <c r="E441" s="173">
        <v>99</v>
      </c>
      <c r="F441" s="173">
        <v>0</v>
      </c>
      <c r="G441" s="173" t="s">
        <v>224</v>
      </c>
      <c r="H441" s="173" t="s">
        <v>22</v>
      </c>
      <c r="I441" s="173">
        <v>440</v>
      </c>
      <c r="J441" s="174"/>
      <c r="BYJ441" s="175" t="s">
        <v>783</v>
      </c>
      <c r="BYK441" s="173" t="e" cm="1" vm="2">
        <f t="array" ref="BYK441">TRANSPOSE(_xlfn.ANCHORARRAY(PO$2))</f>
        <v>#VALUE!</v>
      </c>
    </row>
    <row r="442" spans="1:10 2012:2013" s="173" customFormat="1" ht="32.25" thickBot="1" x14ac:dyDescent="0.3">
      <c r="A442" s="173" t="s">
        <v>162</v>
      </c>
      <c r="B442" s="173" t="s">
        <v>72</v>
      </c>
      <c r="C442" s="173" t="s">
        <v>322</v>
      </c>
      <c r="D442" s="173" t="s">
        <v>284</v>
      </c>
      <c r="E442" s="173">
        <v>36</v>
      </c>
      <c r="F442" s="173">
        <v>0</v>
      </c>
      <c r="G442" s="173" t="s">
        <v>213</v>
      </c>
      <c r="H442" s="173" t="s">
        <v>22</v>
      </c>
      <c r="I442" s="173">
        <v>441</v>
      </c>
      <c r="J442" s="174"/>
      <c r="BYJ442" s="175" t="s">
        <v>784</v>
      </c>
      <c r="BYK442" s="173" t="e" cm="1" vm="2">
        <f t="array" ref="BYK442">TRANSPOSE(_xlfn.ANCHORARRAY(PP$2))</f>
        <v>#VALUE!</v>
      </c>
    </row>
    <row r="443" spans="1:10 2012:2013" s="173" customFormat="1" ht="32.25" thickBot="1" x14ac:dyDescent="0.3">
      <c r="A443" s="173" t="s">
        <v>162</v>
      </c>
      <c r="B443" s="173" t="s">
        <v>72</v>
      </c>
      <c r="C443" s="173" t="s">
        <v>322</v>
      </c>
      <c r="D443" s="173" t="s">
        <v>254</v>
      </c>
      <c r="E443" s="173">
        <v>36</v>
      </c>
      <c r="F443" s="173">
        <v>0</v>
      </c>
      <c r="G443" s="173" t="s">
        <v>213</v>
      </c>
      <c r="H443" s="173" t="s">
        <v>22</v>
      </c>
      <c r="I443" s="173">
        <v>442</v>
      </c>
      <c r="J443" s="174"/>
      <c r="BYJ443" s="175" t="s">
        <v>785</v>
      </c>
      <c r="BYK443" s="173" t="e" cm="1" vm="2">
        <f t="array" ref="BYK443">TRANSPOSE(_xlfn.ANCHORARRAY(PQ$2))</f>
        <v>#VALUE!</v>
      </c>
    </row>
    <row r="444" spans="1:10 2012:2013" s="173" customFormat="1" ht="32.25" thickBot="1" x14ac:dyDescent="0.3">
      <c r="A444" s="173" t="s">
        <v>162</v>
      </c>
      <c r="B444" s="173" t="s">
        <v>72</v>
      </c>
      <c r="C444" s="173" t="s">
        <v>322</v>
      </c>
      <c r="D444" s="173" t="s">
        <v>245</v>
      </c>
      <c r="E444" s="173">
        <v>36</v>
      </c>
      <c r="F444" s="173">
        <v>0</v>
      </c>
      <c r="G444" s="173" t="s">
        <v>213</v>
      </c>
      <c r="H444" s="173" t="s">
        <v>22</v>
      </c>
      <c r="I444" s="173">
        <v>443</v>
      </c>
      <c r="J444" s="174"/>
      <c r="BYJ444" s="175" t="s">
        <v>786</v>
      </c>
      <c r="BYK444" s="173" t="e" cm="1" vm="2">
        <f t="array" ref="BYK444">TRANSPOSE(_xlfn.ANCHORARRAY(PR$2))</f>
        <v>#VALUE!</v>
      </c>
    </row>
    <row r="445" spans="1:10 2012:2013" s="173" customFormat="1" ht="32.25" thickBot="1" x14ac:dyDescent="0.3">
      <c r="A445" s="173" t="s">
        <v>162</v>
      </c>
      <c r="B445" s="173" t="s">
        <v>72</v>
      </c>
      <c r="C445" s="173" t="s">
        <v>322</v>
      </c>
      <c r="D445" s="173" t="s">
        <v>239</v>
      </c>
      <c r="E445" s="173">
        <v>36</v>
      </c>
      <c r="F445" s="173">
        <v>0</v>
      </c>
      <c r="G445" s="173" t="s">
        <v>213</v>
      </c>
      <c r="H445" s="173" t="s">
        <v>22</v>
      </c>
      <c r="I445" s="173">
        <v>444</v>
      </c>
      <c r="J445" s="174"/>
      <c r="BYJ445" s="175" t="s">
        <v>787</v>
      </c>
      <c r="BYK445" s="173" t="e" cm="1" vm="2">
        <f t="array" ref="BYK445">TRANSPOSE(_xlfn.ANCHORARRAY(PS$2))</f>
        <v>#VALUE!</v>
      </c>
    </row>
    <row r="446" spans="1:10 2012:2013" s="173" customFormat="1" ht="32.25" thickBot="1" x14ac:dyDescent="0.3">
      <c r="A446" s="173" t="s">
        <v>162</v>
      </c>
      <c r="B446" s="173" t="s">
        <v>72</v>
      </c>
      <c r="C446" s="173" t="s">
        <v>322</v>
      </c>
      <c r="D446" s="173" t="s">
        <v>240</v>
      </c>
      <c r="E446" s="173">
        <v>36</v>
      </c>
      <c r="F446" s="173">
        <v>0</v>
      </c>
      <c r="G446" s="173" t="s">
        <v>213</v>
      </c>
      <c r="H446" s="173" t="s">
        <v>22</v>
      </c>
      <c r="I446" s="173">
        <v>445</v>
      </c>
      <c r="J446" s="174"/>
      <c r="BYJ446" s="175" t="s">
        <v>788</v>
      </c>
      <c r="BYK446" s="173" t="e" cm="1" vm="2">
        <f t="array" ref="BYK446">TRANSPOSE(_xlfn.ANCHORARRAY(PT$2))</f>
        <v>#VALUE!</v>
      </c>
    </row>
    <row r="447" spans="1:10 2012:2013" s="173" customFormat="1" ht="32.25" thickBot="1" x14ac:dyDescent="0.3">
      <c r="A447" s="173" t="s">
        <v>162</v>
      </c>
      <c r="B447" s="173" t="s">
        <v>72</v>
      </c>
      <c r="C447" s="173" t="s">
        <v>322</v>
      </c>
      <c r="D447" s="173" t="s">
        <v>225</v>
      </c>
      <c r="E447" s="173">
        <v>36</v>
      </c>
      <c r="F447" s="173">
        <v>0</v>
      </c>
      <c r="G447" s="173" t="s">
        <v>213</v>
      </c>
      <c r="H447" s="173" t="s">
        <v>22</v>
      </c>
      <c r="I447" s="173">
        <v>446</v>
      </c>
      <c r="J447" s="174"/>
      <c r="BYJ447" s="175" t="s">
        <v>789</v>
      </c>
      <c r="BYK447" s="173" t="e" cm="1" vm="2">
        <f t="array" ref="BYK447">TRANSPOSE(_xlfn.ANCHORARRAY(PU$2))</f>
        <v>#VALUE!</v>
      </c>
    </row>
    <row r="448" spans="1:10 2012:2013" s="173" customFormat="1" ht="32.25" thickBot="1" x14ac:dyDescent="0.3">
      <c r="A448" s="173" t="s">
        <v>162</v>
      </c>
      <c r="B448" s="173" t="s">
        <v>72</v>
      </c>
      <c r="C448" s="173" t="s">
        <v>322</v>
      </c>
      <c r="D448" s="173" t="s">
        <v>226</v>
      </c>
      <c r="E448" s="173">
        <v>36</v>
      </c>
      <c r="F448" s="173">
        <v>0</v>
      </c>
      <c r="G448" s="173" t="s">
        <v>213</v>
      </c>
      <c r="H448" s="173" t="s">
        <v>22</v>
      </c>
      <c r="I448" s="173">
        <v>447</v>
      </c>
      <c r="J448" s="174"/>
      <c r="BYJ448" s="175" t="s">
        <v>790</v>
      </c>
      <c r="BYK448" s="173" t="e" cm="1" vm="2">
        <f t="array" ref="BYK448">TRANSPOSE(_xlfn.ANCHORARRAY(PV$2))</f>
        <v>#VALUE!</v>
      </c>
    </row>
    <row r="449" spans="1:10 2012:2013" s="173" customFormat="1" ht="32.25" thickBot="1" x14ac:dyDescent="0.3">
      <c r="A449" s="173" t="s">
        <v>162</v>
      </c>
      <c r="B449" s="173" t="s">
        <v>72</v>
      </c>
      <c r="C449" s="173" t="s">
        <v>322</v>
      </c>
      <c r="D449" s="173" t="s">
        <v>2493</v>
      </c>
      <c r="E449" s="173">
        <v>36</v>
      </c>
      <c r="F449" s="173">
        <v>10</v>
      </c>
      <c r="G449" s="173" t="s">
        <v>213</v>
      </c>
      <c r="H449" s="173" t="s">
        <v>22</v>
      </c>
      <c r="I449" s="173">
        <v>448</v>
      </c>
      <c r="J449" s="174"/>
      <c r="BYJ449" s="175" t="s">
        <v>791</v>
      </c>
      <c r="BYK449" s="173" t="e" cm="1" vm="2">
        <f t="array" ref="BYK449">TRANSPOSE(_xlfn.ANCHORARRAY(PW$2))</f>
        <v>#VALUE!</v>
      </c>
    </row>
    <row r="450" spans="1:10 2012:2013" s="173" customFormat="1" ht="32.25" thickBot="1" x14ac:dyDescent="0.3">
      <c r="A450" s="173" t="s">
        <v>162</v>
      </c>
      <c r="B450" s="173" t="s">
        <v>72</v>
      </c>
      <c r="C450" s="173" t="s">
        <v>322</v>
      </c>
      <c r="D450" s="173" t="s">
        <v>255</v>
      </c>
      <c r="E450" s="173">
        <v>99</v>
      </c>
      <c r="F450" s="173">
        <v>0</v>
      </c>
      <c r="G450" s="173" t="s">
        <v>213</v>
      </c>
      <c r="H450" s="173" t="s">
        <v>22</v>
      </c>
      <c r="I450" s="173">
        <v>449</v>
      </c>
      <c r="J450" s="174"/>
      <c r="BYJ450" s="175" t="s">
        <v>792</v>
      </c>
      <c r="BYK450" s="173" t="e" cm="1" vm="2">
        <f t="array" ref="BYK450">TRANSPOSE(_xlfn.ANCHORARRAY(PX$2))</f>
        <v>#VALUE!</v>
      </c>
    </row>
    <row r="451" spans="1:10 2012:2013" s="173" customFormat="1" ht="32.25" thickBot="1" x14ac:dyDescent="0.3">
      <c r="A451" s="173" t="s">
        <v>162</v>
      </c>
      <c r="B451" s="173" t="s">
        <v>72</v>
      </c>
      <c r="C451" s="173" t="s">
        <v>322</v>
      </c>
      <c r="D451" s="173" t="s">
        <v>2487</v>
      </c>
      <c r="E451" s="173">
        <v>36</v>
      </c>
      <c r="F451" s="173">
        <v>0</v>
      </c>
      <c r="G451" s="173" t="s">
        <v>213</v>
      </c>
      <c r="H451" s="173" t="s">
        <v>22</v>
      </c>
      <c r="I451" s="173">
        <v>450</v>
      </c>
      <c r="J451" s="174"/>
      <c r="BYJ451" s="175" t="s">
        <v>793</v>
      </c>
      <c r="BYK451" s="173" t="e" cm="1" vm="2">
        <f t="array" ref="BYK451">TRANSPOSE(_xlfn.ANCHORARRAY(PY$2))</f>
        <v>#VALUE!</v>
      </c>
    </row>
    <row r="452" spans="1:10 2012:2013" s="173" customFormat="1" ht="32.25" thickBot="1" x14ac:dyDescent="0.3">
      <c r="A452" s="173" t="s">
        <v>162</v>
      </c>
      <c r="B452" s="173" t="s">
        <v>72</v>
      </c>
      <c r="C452" s="173" t="s">
        <v>322</v>
      </c>
      <c r="D452" s="173" t="s">
        <v>234</v>
      </c>
      <c r="E452" s="173">
        <v>36</v>
      </c>
      <c r="F452" s="173">
        <v>0</v>
      </c>
      <c r="G452" s="173" t="s">
        <v>213</v>
      </c>
      <c r="H452" s="173" t="s">
        <v>22</v>
      </c>
      <c r="I452" s="173">
        <v>451</v>
      </c>
      <c r="J452" s="174"/>
      <c r="BYJ452" s="175" t="s">
        <v>794</v>
      </c>
      <c r="BYK452" s="173" t="e" cm="1" vm="2">
        <f t="array" ref="BYK452">TRANSPOSE(_xlfn.ANCHORARRAY(PZ$2))</f>
        <v>#VALUE!</v>
      </c>
    </row>
    <row r="453" spans="1:10 2012:2013" s="173" customFormat="1" ht="32.25" thickBot="1" x14ac:dyDescent="0.3">
      <c r="A453" s="173" t="s">
        <v>162</v>
      </c>
      <c r="B453" s="173" t="s">
        <v>72</v>
      </c>
      <c r="C453" s="173" t="s">
        <v>322</v>
      </c>
      <c r="D453" s="173" t="s">
        <v>277</v>
      </c>
      <c r="E453" s="173">
        <v>45</v>
      </c>
      <c r="F453" s="173">
        <v>0</v>
      </c>
      <c r="G453" s="173" t="s">
        <v>224</v>
      </c>
      <c r="H453" s="173" t="s">
        <v>22</v>
      </c>
      <c r="I453" s="173">
        <v>452</v>
      </c>
      <c r="J453" s="174"/>
      <c r="BYJ453" s="175" t="s">
        <v>795</v>
      </c>
      <c r="BYK453" s="173" t="e" cm="1" vm="2">
        <f t="array" ref="BYK453">TRANSPOSE(_xlfn.ANCHORARRAY(QA$2))</f>
        <v>#VALUE!</v>
      </c>
    </row>
    <row r="454" spans="1:10 2012:2013" s="173" customFormat="1" ht="32.25" thickBot="1" x14ac:dyDescent="0.3">
      <c r="A454" s="173" t="s">
        <v>162</v>
      </c>
      <c r="B454" s="173" t="s">
        <v>72</v>
      </c>
      <c r="C454" s="173" t="s">
        <v>322</v>
      </c>
      <c r="D454" s="173" t="s">
        <v>2490</v>
      </c>
      <c r="E454" s="173">
        <v>99</v>
      </c>
      <c r="F454" s="173">
        <v>0</v>
      </c>
      <c r="G454" s="173" t="s">
        <v>224</v>
      </c>
      <c r="H454" s="173" t="s">
        <v>22</v>
      </c>
      <c r="I454" s="173">
        <v>453</v>
      </c>
      <c r="J454" s="174"/>
      <c r="BYJ454" s="175" t="s">
        <v>796</v>
      </c>
      <c r="BYK454" s="173" t="e" cm="1" vm="2">
        <f t="array" ref="BYK454">TRANSPOSE(_xlfn.ANCHORARRAY(QB$2))</f>
        <v>#VALUE!</v>
      </c>
    </row>
    <row r="455" spans="1:10 2012:2013" s="173" customFormat="1" ht="32.25" thickBot="1" x14ac:dyDescent="0.3">
      <c r="A455" s="173" t="s">
        <v>162</v>
      </c>
      <c r="B455" s="173" t="s">
        <v>72</v>
      </c>
      <c r="C455" s="173" t="s">
        <v>322</v>
      </c>
      <c r="D455" s="173" t="s">
        <v>259</v>
      </c>
      <c r="G455" s="173" t="s">
        <v>224</v>
      </c>
      <c r="H455" s="173" t="s">
        <v>22</v>
      </c>
      <c r="I455" s="173">
        <v>454</v>
      </c>
      <c r="J455" s="174"/>
      <c r="BYJ455" s="175" t="s">
        <v>797</v>
      </c>
      <c r="BYK455" s="173" t="e" cm="1" vm="2">
        <f t="array" ref="BYK455">TRANSPOSE(_xlfn.ANCHORARRAY(QC$2))</f>
        <v>#VALUE!</v>
      </c>
    </row>
    <row r="456" spans="1:10 2012:2013" s="173" customFormat="1" ht="32.25" thickBot="1" x14ac:dyDescent="0.3">
      <c r="A456" s="173" t="s">
        <v>162</v>
      </c>
      <c r="B456" s="173" t="s">
        <v>72</v>
      </c>
      <c r="C456" s="173" t="s">
        <v>322</v>
      </c>
      <c r="D456" s="173" t="s">
        <v>244</v>
      </c>
      <c r="E456" s="173">
        <v>27</v>
      </c>
      <c r="F456" s="173">
        <v>0</v>
      </c>
      <c r="G456" s="173" t="s">
        <v>224</v>
      </c>
      <c r="H456" s="173" t="s">
        <v>22</v>
      </c>
      <c r="I456" s="173">
        <v>455</v>
      </c>
      <c r="J456" s="174"/>
      <c r="BYJ456" s="175" t="s">
        <v>798</v>
      </c>
      <c r="BYK456" s="173" t="e" cm="1" vm="2">
        <f t="array" ref="BYK456">TRANSPOSE(_xlfn.ANCHORARRAY(QD$2))</f>
        <v>#VALUE!</v>
      </c>
    </row>
    <row r="457" spans="1:10 2012:2013" s="173" customFormat="1" ht="32.25" thickBot="1" x14ac:dyDescent="0.3">
      <c r="A457" s="173" t="s">
        <v>162</v>
      </c>
      <c r="B457" s="173" t="s">
        <v>72</v>
      </c>
      <c r="C457" s="173" t="s">
        <v>322</v>
      </c>
      <c r="D457" s="173" t="s">
        <v>2488</v>
      </c>
      <c r="E457" s="173">
        <v>99</v>
      </c>
      <c r="F457" s="173">
        <v>0</v>
      </c>
      <c r="G457" s="173" t="s">
        <v>224</v>
      </c>
      <c r="H457" s="173" t="s">
        <v>22</v>
      </c>
      <c r="I457" s="173">
        <v>456</v>
      </c>
      <c r="J457" s="174"/>
      <c r="BYJ457" s="175" t="s">
        <v>799</v>
      </c>
      <c r="BYK457" s="173" t="e" cm="1" vm="2">
        <f t="array" ref="BYK457">TRANSPOSE(_xlfn.ANCHORARRAY(QE$2))</f>
        <v>#VALUE!</v>
      </c>
    </row>
    <row r="458" spans="1:10 2012:2013" s="173" customFormat="1" ht="32.25" thickBot="1" x14ac:dyDescent="0.3">
      <c r="A458" s="173" t="s">
        <v>162</v>
      </c>
      <c r="B458" s="173" t="s">
        <v>73</v>
      </c>
      <c r="C458" s="173" t="s">
        <v>323</v>
      </c>
      <c r="D458" s="173" t="s">
        <v>2494</v>
      </c>
      <c r="G458" s="173" t="s">
        <v>213</v>
      </c>
      <c r="H458" s="173" t="s">
        <v>22</v>
      </c>
      <c r="I458" s="173">
        <v>457</v>
      </c>
      <c r="J458" s="174"/>
      <c r="BYJ458" s="175" t="s">
        <v>800</v>
      </c>
      <c r="BYK458" s="173" t="e" cm="1" vm="2">
        <f t="array" ref="BYK458">TRANSPOSE(_xlfn.ANCHORARRAY(QF$2))</f>
        <v>#VALUE!</v>
      </c>
    </row>
    <row r="459" spans="1:10 2012:2013" s="173" customFormat="1" ht="32.25" thickBot="1" x14ac:dyDescent="0.3">
      <c r="A459" s="173" t="s">
        <v>162</v>
      </c>
      <c r="B459" s="173" t="s">
        <v>73</v>
      </c>
      <c r="C459" s="173" t="s">
        <v>323</v>
      </c>
      <c r="D459" s="173" t="s">
        <v>256</v>
      </c>
      <c r="G459" s="173" t="s">
        <v>213</v>
      </c>
      <c r="H459" s="173" t="s">
        <v>22</v>
      </c>
      <c r="I459" s="173">
        <v>458</v>
      </c>
      <c r="J459" s="174"/>
      <c r="BYJ459" s="175" t="s">
        <v>801</v>
      </c>
      <c r="BYK459" s="173" t="e" cm="1" vm="2">
        <f t="array" ref="BYK459">TRANSPOSE(_xlfn.ANCHORARRAY(QG$2))</f>
        <v>#VALUE!</v>
      </c>
    </row>
    <row r="460" spans="1:10 2012:2013" s="173" customFormat="1" ht="32.25" thickBot="1" x14ac:dyDescent="0.3">
      <c r="A460" s="173" t="s">
        <v>162</v>
      </c>
      <c r="B460" s="173" t="s">
        <v>73</v>
      </c>
      <c r="C460" s="173" t="s">
        <v>323</v>
      </c>
      <c r="D460" s="173" t="s">
        <v>2499</v>
      </c>
      <c r="G460" s="173" t="s">
        <v>213</v>
      </c>
      <c r="H460" s="173" t="s">
        <v>22</v>
      </c>
      <c r="I460" s="173">
        <v>459</v>
      </c>
      <c r="J460" s="174"/>
      <c r="BYJ460" s="175" t="s">
        <v>802</v>
      </c>
      <c r="BYK460" s="173" t="e" cm="1" vm="2">
        <f t="array" ref="BYK460">TRANSPOSE(_xlfn.ANCHORARRAY(QH$2))</f>
        <v>#VALUE!</v>
      </c>
    </row>
    <row r="461" spans="1:10 2012:2013" s="173" customFormat="1" ht="32.25" thickBot="1" x14ac:dyDescent="0.3">
      <c r="A461" s="173" t="s">
        <v>162</v>
      </c>
      <c r="B461" s="173" t="s">
        <v>73</v>
      </c>
      <c r="C461" s="173" t="s">
        <v>323</v>
      </c>
      <c r="D461" s="173" t="s">
        <v>2495</v>
      </c>
      <c r="G461" s="173" t="s">
        <v>213</v>
      </c>
      <c r="H461" s="173" t="s">
        <v>22</v>
      </c>
      <c r="I461" s="173">
        <v>460</v>
      </c>
      <c r="J461" s="174"/>
      <c r="BYJ461" s="175" t="s">
        <v>803</v>
      </c>
      <c r="BYK461" s="173" t="e" cm="1" vm="2">
        <f t="array" ref="BYK461">TRANSPOSE(_xlfn.ANCHORARRAY(QI$2))</f>
        <v>#VALUE!</v>
      </c>
    </row>
    <row r="462" spans="1:10 2012:2013" s="173" customFormat="1" ht="32.25" thickBot="1" x14ac:dyDescent="0.3">
      <c r="A462" s="173" t="s">
        <v>162</v>
      </c>
      <c r="B462" s="173" t="s">
        <v>73</v>
      </c>
      <c r="C462" s="173" t="s">
        <v>323</v>
      </c>
      <c r="D462" s="173" t="s">
        <v>257</v>
      </c>
      <c r="G462" s="173" t="s">
        <v>213</v>
      </c>
      <c r="H462" s="173" t="s">
        <v>22</v>
      </c>
      <c r="I462" s="173">
        <v>461</v>
      </c>
      <c r="J462" s="174"/>
      <c r="BYJ462" s="175" t="s">
        <v>804</v>
      </c>
      <c r="BYK462" s="173" t="e" cm="1" vm="2">
        <f t="array" ref="BYK462">TRANSPOSE(_xlfn.ANCHORARRAY(QJ$2))</f>
        <v>#VALUE!</v>
      </c>
    </row>
    <row r="463" spans="1:10 2012:2013" s="173" customFormat="1" ht="32.25" thickBot="1" x14ac:dyDescent="0.3">
      <c r="A463" s="173" t="s">
        <v>162</v>
      </c>
      <c r="B463" s="173" t="s">
        <v>73</v>
      </c>
      <c r="C463" s="173" t="s">
        <v>323</v>
      </c>
      <c r="D463" s="173" t="s">
        <v>258</v>
      </c>
      <c r="G463" s="173" t="s">
        <v>213</v>
      </c>
      <c r="H463" s="173" t="s">
        <v>22</v>
      </c>
      <c r="I463" s="173">
        <v>462</v>
      </c>
      <c r="J463" s="174"/>
      <c r="BYJ463" s="175" t="s">
        <v>805</v>
      </c>
      <c r="BYK463" s="173" t="e" cm="1" vm="2">
        <f t="array" ref="BYK463">TRANSPOSE(_xlfn.ANCHORARRAY(QK$2))</f>
        <v>#VALUE!</v>
      </c>
    </row>
    <row r="464" spans="1:10 2012:2013" s="173" customFormat="1" ht="32.25" thickBot="1" x14ac:dyDescent="0.3">
      <c r="A464" s="173" t="s">
        <v>162</v>
      </c>
      <c r="B464" s="173" t="s">
        <v>73</v>
      </c>
      <c r="C464" s="173" t="s">
        <v>323</v>
      </c>
      <c r="D464" s="173" t="s">
        <v>2496</v>
      </c>
      <c r="G464" s="173" t="s">
        <v>213</v>
      </c>
      <c r="H464" s="173" t="s">
        <v>22</v>
      </c>
      <c r="I464" s="173">
        <v>463</v>
      </c>
      <c r="J464" s="174"/>
      <c r="BYJ464" s="175" t="s">
        <v>806</v>
      </c>
      <c r="BYK464" s="173" t="e" cm="1" vm="2">
        <f t="array" ref="BYK464">TRANSPOSE(_xlfn.ANCHORARRAY(QL$2))</f>
        <v>#VALUE!</v>
      </c>
    </row>
    <row r="465" spans="1:10 2012:2013" s="173" customFormat="1" ht="32.25" thickBot="1" x14ac:dyDescent="0.3">
      <c r="A465" s="173" t="s">
        <v>162</v>
      </c>
      <c r="B465" s="173" t="s">
        <v>73</v>
      </c>
      <c r="C465" s="173" t="s">
        <v>323</v>
      </c>
      <c r="D465" s="173" t="s">
        <v>259</v>
      </c>
      <c r="G465" s="173" t="s">
        <v>213</v>
      </c>
      <c r="H465" s="173" t="s">
        <v>22</v>
      </c>
      <c r="I465" s="173">
        <v>464</v>
      </c>
      <c r="J465" s="174"/>
      <c r="BYJ465" s="175" t="s">
        <v>807</v>
      </c>
      <c r="BYK465" s="173" t="e" cm="1" vm="2">
        <f t="array" ref="BYK465">TRANSPOSE(_xlfn.ANCHORARRAY(QM$2))</f>
        <v>#VALUE!</v>
      </c>
    </row>
    <row r="466" spans="1:10 2012:2013" s="173" customFormat="1" ht="32.25" thickBot="1" x14ac:dyDescent="0.3">
      <c r="A466" s="173" t="s">
        <v>162</v>
      </c>
      <c r="B466" s="173" t="s">
        <v>73</v>
      </c>
      <c r="C466" s="173" t="s">
        <v>323</v>
      </c>
      <c r="D466" s="173" t="s">
        <v>260</v>
      </c>
      <c r="G466" s="173" t="s">
        <v>213</v>
      </c>
      <c r="H466" s="173" t="s">
        <v>22</v>
      </c>
      <c r="I466" s="173">
        <v>465</v>
      </c>
      <c r="J466" s="174"/>
      <c r="BYJ466" s="175" t="s">
        <v>808</v>
      </c>
      <c r="BYK466" s="173" t="e" cm="1" vm="2">
        <f t="array" ref="BYK466">TRANSPOSE(_xlfn.ANCHORARRAY(QN$2))</f>
        <v>#VALUE!</v>
      </c>
    </row>
    <row r="467" spans="1:10 2012:2013" s="173" customFormat="1" ht="32.25" thickBot="1" x14ac:dyDescent="0.3">
      <c r="A467" s="173" t="s">
        <v>162</v>
      </c>
      <c r="B467" s="173" t="s">
        <v>73</v>
      </c>
      <c r="C467" s="173" t="s">
        <v>323</v>
      </c>
      <c r="D467" s="173" t="s">
        <v>261</v>
      </c>
      <c r="G467" s="173" t="s">
        <v>213</v>
      </c>
      <c r="H467" s="173" t="s">
        <v>22</v>
      </c>
      <c r="I467" s="173">
        <v>466</v>
      </c>
      <c r="J467" s="174"/>
      <c r="BYJ467" s="175" t="s">
        <v>809</v>
      </c>
      <c r="BYK467" s="173" t="e" cm="1" vm="2">
        <f t="array" ref="BYK467">TRANSPOSE(_xlfn.ANCHORARRAY(QO$2))</f>
        <v>#VALUE!</v>
      </c>
    </row>
    <row r="468" spans="1:10 2012:2013" s="173" customFormat="1" ht="32.25" thickBot="1" x14ac:dyDescent="0.3">
      <c r="A468" s="173" t="s">
        <v>162</v>
      </c>
      <c r="B468" s="173" t="s">
        <v>73</v>
      </c>
      <c r="C468" s="173" t="s">
        <v>323</v>
      </c>
      <c r="D468" s="173" t="s">
        <v>2498</v>
      </c>
      <c r="G468" s="173" t="s">
        <v>213</v>
      </c>
      <c r="H468" s="173" t="s">
        <v>22</v>
      </c>
      <c r="I468" s="173">
        <v>467</v>
      </c>
      <c r="J468" s="174"/>
      <c r="BYJ468" s="175" t="s">
        <v>810</v>
      </c>
      <c r="BYK468" s="173" t="e" cm="1" vm="2">
        <f t="array" ref="BYK468">TRANSPOSE(_xlfn.ANCHORARRAY(QP$2))</f>
        <v>#VALUE!</v>
      </c>
    </row>
    <row r="469" spans="1:10 2012:2013" s="173" customFormat="1" ht="32.25" thickBot="1" x14ac:dyDescent="0.3">
      <c r="A469" s="173" t="s">
        <v>162</v>
      </c>
      <c r="B469" s="173" t="s">
        <v>73</v>
      </c>
      <c r="C469" s="173" t="s">
        <v>323</v>
      </c>
      <c r="D469" s="173" t="s">
        <v>2487</v>
      </c>
      <c r="G469" s="173" t="s">
        <v>224</v>
      </c>
      <c r="H469" s="173" t="s">
        <v>22</v>
      </c>
      <c r="I469" s="173">
        <v>468</v>
      </c>
      <c r="J469" s="174"/>
      <c r="BYJ469" s="175" t="s">
        <v>811</v>
      </c>
      <c r="BYK469" s="173" t="e" cm="1" vm="2">
        <f t="array" ref="BYK469">TRANSPOSE(_xlfn.ANCHORARRAY(QQ$2))</f>
        <v>#VALUE!</v>
      </c>
    </row>
    <row r="470" spans="1:10 2012:2013" s="173" customFormat="1" ht="32.25" thickBot="1" x14ac:dyDescent="0.3">
      <c r="A470" s="173" t="s">
        <v>163</v>
      </c>
      <c r="B470" s="173" t="s">
        <v>23</v>
      </c>
      <c r="C470" s="173" t="s">
        <v>324</v>
      </c>
      <c r="D470" s="173" t="s">
        <v>225</v>
      </c>
      <c r="E470" s="173">
        <v>36</v>
      </c>
      <c r="F470" s="173">
        <v>0</v>
      </c>
      <c r="G470" s="173" t="s">
        <v>213</v>
      </c>
      <c r="H470" s="173" t="s">
        <v>22</v>
      </c>
      <c r="I470" s="173">
        <v>469</v>
      </c>
      <c r="J470" s="174"/>
      <c r="BYJ470" s="175" t="s">
        <v>812</v>
      </c>
      <c r="BYK470" s="173" t="e" cm="1" vm="2">
        <f t="array" ref="BYK470">TRANSPOSE(_xlfn.ANCHORARRAY(QR$2))</f>
        <v>#VALUE!</v>
      </c>
    </row>
    <row r="471" spans="1:10 2012:2013" s="173" customFormat="1" ht="32.25" thickBot="1" x14ac:dyDescent="0.3">
      <c r="A471" s="173" t="s">
        <v>163</v>
      </c>
      <c r="B471" s="173" t="s">
        <v>23</v>
      </c>
      <c r="C471" s="173" t="s">
        <v>324</v>
      </c>
      <c r="D471" s="173" t="s">
        <v>215</v>
      </c>
      <c r="E471" s="173">
        <v>99</v>
      </c>
      <c r="F471" s="173">
        <v>0</v>
      </c>
      <c r="G471" s="173" t="s">
        <v>213</v>
      </c>
      <c r="H471" s="173" t="s">
        <v>22</v>
      </c>
      <c r="I471" s="173">
        <v>470</v>
      </c>
      <c r="J471" s="174"/>
      <c r="BYJ471" s="175" t="s">
        <v>813</v>
      </c>
      <c r="BYK471" s="173" t="e" cm="1" vm="2">
        <f t="array" ref="BYK471">TRANSPOSE(_xlfn.ANCHORARRAY(QS$2))</f>
        <v>#VALUE!</v>
      </c>
    </row>
    <row r="472" spans="1:10 2012:2013" s="173" customFormat="1" ht="32.25" thickBot="1" x14ac:dyDescent="0.3">
      <c r="A472" s="173" t="s">
        <v>163</v>
      </c>
      <c r="B472" s="173" t="s">
        <v>23</v>
      </c>
      <c r="C472" s="173" t="s">
        <v>324</v>
      </c>
      <c r="D472" s="173" t="s">
        <v>2476</v>
      </c>
      <c r="E472" s="173">
        <v>99</v>
      </c>
      <c r="F472" s="173">
        <v>0</v>
      </c>
      <c r="G472" s="173" t="s">
        <v>213</v>
      </c>
      <c r="H472" s="173" t="s">
        <v>22</v>
      </c>
      <c r="I472" s="173">
        <v>471</v>
      </c>
      <c r="J472" s="174"/>
      <c r="BYJ472" s="175" t="s">
        <v>814</v>
      </c>
      <c r="BYK472" s="173" t="e" cm="1" vm="2">
        <f t="array" ref="BYK472">TRANSPOSE(_xlfn.ANCHORARRAY(QT$2))</f>
        <v>#VALUE!</v>
      </c>
    </row>
    <row r="473" spans="1:10 2012:2013" s="173" customFormat="1" ht="32.25" thickBot="1" x14ac:dyDescent="0.3">
      <c r="A473" s="173" t="s">
        <v>163</v>
      </c>
      <c r="B473" s="173" t="s">
        <v>23</v>
      </c>
      <c r="C473" s="173" t="s">
        <v>324</v>
      </c>
      <c r="D473" s="173" t="s">
        <v>262</v>
      </c>
      <c r="E473" s="173">
        <v>99</v>
      </c>
      <c r="F473" s="173">
        <v>20</v>
      </c>
      <c r="G473" s="173" t="s">
        <v>213</v>
      </c>
      <c r="H473" s="173" t="s">
        <v>24</v>
      </c>
      <c r="I473" s="173">
        <v>472</v>
      </c>
      <c r="J473" s="174"/>
      <c r="BYJ473" s="175" t="s">
        <v>815</v>
      </c>
      <c r="BYK473" s="173" t="e" cm="1" vm="2">
        <f t="array" ref="BYK473">TRANSPOSE(_xlfn.ANCHORARRAY(QU$2))</f>
        <v>#VALUE!</v>
      </c>
    </row>
    <row r="474" spans="1:10 2012:2013" s="173" customFormat="1" ht="32.25" thickBot="1" x14ac:dyDescent="0.3">
      <c r="A474" s="173" t="s">
        <v>163</v>
      </c>
      <c r="B474" s="173" t="s">
        <v>23</v>
      </c>
      <c r="C474" s="173" t="s">
        <v>324</v>
      </c>
      <c r="D474" s="173" t="s">
        <v>218</v>
      </c>
      <c r="E474" s="173">
        <v>99</v>
      </c>
      <c r="F474" s="173">
        <v>20</v>
      </c>
      <c r="G474" s="173" t="s">
        <v>213</v>
      </c>
      <c r="H474" s="173" t="s">
        <v>219</v>
      </c>
      <c r="I474" s="173">
        <v>473</v>
      </c>
      <c r="J474" s="174"/>
      <c r="BYJ474" s="175" t="s">
        <v>816</v>
      </c>
      <c r="BYK474" s="173" t="e" cm="1" vm="2">
        <f t="array" ref="BYK474">TRANSPOSE(_xlfn.ANCHORARRAY(QV$2))</f>
        <v>#VALUE!</v>
      </c>
    </row>
    <row r="475" spans="1:10 2012:2013" s="173" customFormat="1" ht="32.25" thickBot="1" x14ac:dyDescent="0.3">
      <c r="A475" s="173" t="s">
        <v>163</v>
      </c>
      <c r="B475" s="173" t="s">
        <v>23</v>
      </c>
      <c r="C475" s="173" t="s">
        <v>324</v>
      </c>
      <c r="D475" s="173" t="s">
        <v>285</v>
      </c>
      <c r="E475" s="173">
        <v>99</v>
      </c>
      <c r="F475" s="173">
        <v>20</v>
      </c>
      <c r="G475" s="173" t="s">
        <v>213</v>
      </c>
      <c r="H475" s="173" t="s">
        <v>25</v>
      </c>
      <c r="I475" s="173">
        <v>474</v>
      </c>
      <c r="J475" s="174"/>
      <c r="BYJ475" s="175" t="s">
        <v>817</v>
      </c>
      <c r="BYK475" s="173" t="e" cm="1" vm="2">
        <f t="array" ref="BYK475">TRANSPOSE(_xlfn.ANCHORARRAY(QW$2))</f>
        <v>#VALUE!</v>
      </c>
    </row>
    <row r="476" spans="1:10 2012:2013" s="173" customFormat="1" ht="32.25" thickBot="1" x14ac:dyDescent="0.3">
      <c r="A476" s="173" t="s">
        <v>163</v>
      </c>
      <c r="B476" s="173" t="s">
        <v>23</v>
      </c>
      <c r="C476" s="173" t="s">
        <v>324</v>
      </c>
      <c r="D476" s="173" t="s">
        <v>220</v>
      </c>
      <c r="E476" s="173">
        <v>99</v>
      </c>
      <c r="F476" s="173">
        <v>20</v>
      </c>
      <c r="G476" s="173" t="s">
        <v>213</v>
      </c>
      <c r="H476" s="173" t="s">
        <v>25</v>
      </c>
      <c r="I476" s="173">
        <v>475</v>
      </c>
      <c r="J476" s="174"/>
      <c r="BYJ476" s="175" t="s">
        <v>818</v>
      </c>
      <c r="BYK476" s="173" t="e" cm="1" vm="2">
        <f t="array" ref="BYK476">TRANSPOSE(_xlfn.ANCHORARRAY(QX$2))</f>
        <v>#VALUE!</v>
      </c>
    </row>
    <row r="477" spans="1:10 2012:2013" s="173" customFormat="1" ht="32.25" thickBot="1" x14ac:dyDescent="0.3">
      <c r="A477" s="173" t="s">
        <v>163</v>
      </c>
      <c r="B477" s="173" t="s">
        <v>23</v>
      </c>
      <c r="C477" s="173" t="s">
        <v>324</v>
      </c>
      <c r="D477" s="173" t="s">
        <v>2477</v>
      </c>
      <c r="E477" s="173">
        <v>99</v>
      </c>
      <c r="F477" s="173">
        <v>0</v>
      </c>
      <c r="G477" s="173" t="s">
        <v>213</v>
      </c>
      <c r="H477" s="173" t="s">
        <v>24</v>
      </c>
      <c r="I477" s="173">
        <v>476</v>
      </c>
      <c r="J477" s="174"/>
      <c r="BYJ477" s="175" t="s">
        <v>819</v>
      </c>
      <c r="BYK477" s="173" t="e" cm="1" vm="2">
        <f t="array" ref="BYK477">TRANSPOSE(_xlfn.ANCHORARRAY(QY$2))</f>
        <v>#VALUE!</v>
      </c>
    </row>
    <row r="478" spans="1:10 2012:2013" s="173" customFormat="1" ht="32.25" thickBot="1" x14ac:dyDescent="0.3">
      <c r="A478" s="173" t="s">
        <v>163</v>
      </c>
      <c r="B478" s="173" t="s">
        <v>23</v>
      </c>
      <c r="C478" s="173" t="s">
        <v>324</v>
      </c>
      <c r="D478" s="173" t="s">
        <v>263</v>
      </c>
      <c r="E478" s="173">
        <v>99</v>
      </c>
      <c r="F478" s="173">
        <v>20</v>
      </c>
      <c r="G478" s="173" t="s">
        <v>213</v>
      </c>
      <c r="H478" s="173" t="s">
        <v>24</v>
      </c>
      <c r="I478" s="173">
        <v>477</v>
      </c>
      <c r="J478" s="174"/>
      <c r="BYJ478" s="175" t="s">
        <v>820</v>
      </c>
      <c r="BYK478" s="173" t="e" cm="1" vm="2">
        <f t="array" ref="BYK478">TRANSPOSE(_xlfn.ANCHORARRAY(QZ$2))</f>
        <v>#VALUE!</v>
      </c>
    </row>
    <row r="479" spans="1:10 2012:2013" s="173" customFormat="1" ht="32.25" thickBot="1" x14ac:dyDescent="0.3">
      <c r="A479" s="173" t="s">
        <v>163</v>
      </c>
      <c r="B479" s="173" t="s">
        <v>23</v>
      </c>
      <c r="C479" s="173" t="s">
        <v>324</v>
      </c>
      <c r="D479" s="173" t="s">
        <v>286</v>
      </c>
      <c r="E479" s="173">
        <v>99</v>
      </c>
      <c r="F479" s="173">
        <v>20</v>
      </c>
      <c r="G479" s="173" t="s">
        <v>213</v>
      </c>
      <c r="H479" s="173" t="s">
        <v>24</v>
      </c>
      <c r="I479" s="173">
        <v>478</v>
      </c>
      <c r="J479" s="174"/>
      <c r="BYJ479" s="175" t="s">
        <v>821</v>
      </c>
      <c r="BYK479" s="173" t="e" cm="1" vm="2">
        <f t="array" ref="BYK479">TRANSPOSE(_xlfn.ANCHORARRAY(RA$2))</f>
        <v>#VALUE!</v>
      </c>
    </row>
    <row r="480" spans="1:10 2012:2013" s="173" customFormat="1" ht="32.25" thickBot="1" x14ac:dyDescent="0.3">
      <c r="A480" s="173" t="s">
        <v>163</v>
      </c>
      <c r="B480" s="173" t="s">
        <v>23</v>
      </c>
      <c r="C480" s="173" t="s">
        <v>324</v>
      </c>
      <c r="D480" s="173" t="s">
        <v>221</v>
      </c>
      <c r="E480" s="173">
        <v>299</v>
      </c>
      <c r="F480" s="173">
        <v>0</v>
      </c>
      <c r="G480" s="173" t="s">
        <v>213</v>
      </c>
      <c r="H480" s="173" t="s">
        <v>22</v>
      </c>
      <c r="I480" s="173">
        <v>479</v>
      </c>
      <c r="J480" s="174"/>
      <c r="BYJ480" s="175" t="s">
        <v>822</v>
      </c>
      <c r="BYK480" s="173" t="e" cm="1" vm="2">
        <f t="array" ref="BYK480">TRANSPOSE(_xlfn.ANCHORARRAY(RB$2))</f>
        <v>#VALUE!</v>
      </c>
    </row>
    <row r="481" spans="1:10 2012:2013" s="173" customFormat="1" ht="32.25" thickBot="1" x14ac:dyDescent="0.3">
      <c r="A481" s="173" t="s">
        <v>163</v>
      </c>
      <c r="B481" s="173" t="s">
        <v>23</v>
      </c>
      <c r="C481" s="173" t="s">
        <v>324</v>
      </c>
      <c r="D481" s="173" t="s">
        <v>222</v>
      </c>
      <c r="E481" s="173">
        <v>299</v>
      </c>
      <c r="F481" s="173">
        <v>0</v>
      </c>
      <c r="G481" s="173" t="s">
        <v>213</v>
      </c>
      <c r="H481" s="173" t="s">
        <v>22</v>
      </c>
      <c r="I481" s="173">
        <v>480</v>
      </c>
      <c r="J481" s="174"/>
      <c r="BYJ481" s="175" t="s">
        <v>823</v>
      </c>
      <c r="BYK481" s="173" t="e" cm="1" vm="2">
        <f t="array" ref="BYK481">TRANSPOSE(_xlfn.ANCHORARRAY(RC$2))</f>
        <v>#VALUE!</v>
      </c>
    </row>
    <row r="482" spans="1:10 2012:2013" s="173" customFormat="1" ht="32.25" thickBot="1" x14ac:dyDescent="0.3">
      <c r="A482" s="173" t="s">
        <v>163</v>
      </c>
      <c r="B482" s="173" t="s">
        <v>23</v>
      </c>
      <c r="C482" s="173" t="s">
        <v>324</v>
      </c>
      <c r="D482" s="173" t="s">
        <v>264</v>
      </c>
      <c r="E482" s="173">
        <v>299</v>
      </c>
      <c r="F482" s="173">
        <v>0</v>
      </c>
      <c r="G482" s="173" t="s">
        <v>213</v>
      </c>
      <c r="H482" s="173" t="s">
        <v>24</v>
      </c>
      <c r="I482" s="173">
        <v>481</v>
      </c>
      <c r="J482" s="174"/>
      <c r="BYJ482" s="175" t="s">
        <v>824</v>
      </c>
      <c r="BYK482" s="173" t="e" cm="1" vm="2">
        <f t="array" ref="BYK482">TRANSPOSE(_xlfn.ANCHORARRAY(RD$2))</f>
        <v>#VALUE!</v>
      </c>
    </row>
    <row r="483" spans="1:10 2012:2013" s="173" customFormat="1" ht="32.25" thickBot="1" x14ac:dyDescent="0.3">
      <c r="A483" s="173" t="s">
        <v>163</v>
      </c>
      <c r="B483" s="173" t="s">
        <v>23</v>
      </c>
      <c r="C483" s="173" t="s">
        <v>324</v>
      </c>
      <c r="D483" s="173" t="s">
        <v>252</v>
      </c>
      <c r="E483" s="173">
        <v>299</v>
      </c>
      <c r="F483" s="173">
        <v>75</v>
      </c>
      <c r="G483" s="173" t="s">
        <v>224</v>
      </c>
      <c r="H483" s="173" t="s">
        <v>24</v>
      </c>
      <c r="I483" s="173">
        <v>482</v>
      </c>
      <c r="J483" s="174"/>
      <c r="BYJ483" s="175" t="s">
        <v>825</v>
      </c>
      <c r="BYK483" s="173" t="e" cm="1" vm="2">
        <f t="array" ref="BYK483">TRANSPOSE(_xlfn.ANCHORARRAY(RE$2))</f>
        <v>#VALUE!</v>
      </c>
    </row>
    <row r="484" spans="1:10 2012:2013" s="173" customFormat="1" ht="32.25" thickBot="1" x14ac:dyDescent="0.3">
      <c r="A484" s="173" t="s">
        <v>163</v>
      </c>
      <c r="B484" s="173" t="s">
        <v>23</v>
      </c>
      <c r="C484" s="173" t="s">
        <v>324</v>
      </c>
      <c r="D484" s="173" t="s">
        <v>265</v>
      </c>
      <c r="E484" s="173">
        <v>160</v>
      </c>
      <c r="F484" s="173">
        <v>0</v>
      </c>
      <c r="G484" s="173" t="s">
        <v>224</v>
      </c>
      <c r="H484" s="173" t="s">
        <v>22</v>
      </c>
      <c r="I484" s="173">
        <v>483</v>
      </c>
      <c r="J484" s="174"/>
      <c r="BYJ484" s="175" t="s">
        <v>826</v>
      </c>
      <c r="BYK484" s="173" t="e" cm="1" vm="2">
        <f t="array" ref="BYK484">TRANSPOSE(_xlfn.ANCHORARRAY(RF$2))</f>
        <v>#VALUE!</v>
      </c>
    </row>
    <row r="485" spans="1:10 2012:2013" s="173" customFormat="1" ht="32.25" thickBot="1" x14ac:dyDescent="0.3">
      <c r="A485" s="173" t="s">
        <v>163</v>
      </c>
      <c r="B485" s="173" t="s">
        <v>23</v>
      </c>
      <c r="C485" s="173" t="s">
        <v>324</v>
      </c>
      <c r="D485" s="173" t="s">
        <v>266</v>
      </c>
      <c r="E485" s="173">
        <v>160</v>
      </c>
      <c r="F485" s="173">
        <v>33</v>
      </c>
      <c r="G485" s="173" t="s">
        <v>224</v>
      </c>
      <c r="H485" s="173" t="s">
        <v>24</v>
      </c>
      <c r="I485" s="173">
        <v>484</v>
      </c>
      <c r="J485" s="174"/>
      <c r="BYJ485" s="175" t="s">
        <v>827</v>
      </c>
      <c r="BYK485" s="173" t="e" cm="1" vm="2">
        <f t="array" ref="BYK485">TRANSPOSE(_xlfn.ANCHORARRAY(RG$2))</f>
        <v>#VALUE!</v>
      </c>
    </row>
    <row r="486" spans="1:10 2012:2013" s="173" customFormat="1" ht="32.25" thickBot="1" x14ac:dyDescent="0.3">
      <c r="A486" s="173" t="s">
        <v>163</v>
      </c>
      <c r="B486" s="173" t="s">
        <v>23</v>
      </c>
      <c r="C486" s="173" t="s">
        <v>324</v>
      </c>
      <c r="D486" s="173" t="s">
        <v>223</v>
      </c>
      <c r="E486" s="173">
        <v>999</v>
      </c>
      <c r="F486" s="173">
        <v>75</v>
      </c>
      <c r="G486" s="173" t="s">
        <v>224</v>
      </c>
      <c r="H486" s="173" t="s">
        <v>24</v>
      </c>
      <c r="I486" s="173">
        <v>485</v>
      </c>
      <c r="J486" s="174"/>
      <c r="BYJ486" s="175" t="s">
        <v>828</v>
      </c>
      <c r="BYK486" s="173" t="e" cm="1" vm="2">
        <f t="array" ref="BYK486">TRANSPOSE(_xlfn.ANCHORARRAY(RH$2))</f>
        <v>#VALUE!</v>
      </c>
    </row>
    <row r="487" spans="1:10 2012:2013" s="173" customFormat="1" ht="32.25" thickBot="1" x14ac:dyDescent="0.3">
      <c r="A487" s="173" t="s">
        <v>163</v>
      </c>
      <c r="B487" s="173" t="s">
        <v>23</v>
      </c>
      <c r="C487" s="173" t="s">
        <v>324</v>
      </c>
      <c r="D487" s="173" t="s">
        <v>212</v>
      </c>
      <c r="E487" s="173">
        <v>36</v>
      </c>
      <c r="F487" s="173">
        <v>0</v>
      </c>
      <c r="G487" s="173" t="s">
        <v>224</v>
      </c>
      <c r="H487" s="173" t="s">
        <v>22</v>
      </c>
      <c r="I487" s="173">
        <v>486</v>
      </c>
      <c r="J487" s="174"/>
      <c r="BYJ487" s="175" t="s">
        <v>829</v>
      </c>
      <c r="BYK487" s="173" t="e" cm="1" vm="2">
        <f t="array" ref="BYK487">TRANSPOSE(_xlfn.ANCHORARRAY(RI$2))</f>
        <v>#VALUE!</v>
      </c>
    </row>
    <row r="488" spans="1:10 2012:2013" s="173" customFormat="1" ht="32.25" thickBot="1" x14ac:dyDescent="0.3">
      <c r="A488" s="173" t="s">
        <v>163</v>
      </c>
      <c r="B488" s="173" t="s">
        <v>23</v>
      </c>
      <c r="C488" s="173" t="s">
        <v>324</v>
      </c>
      <c r="D488" s="173" t="s">
        <v>2501</v>
      </c>
      <c r="E488" s="173">
        <v>221</v>
      </c>
      <c r="F488" s="173">
        <v>46</v>
      </c>
      <c r="G488" s="173" t="s">
        <v>224</v>
      </c>
      <c r="H488" s="173" t="s">
        <v>24</v>
      </c>
      <c r="I488" s="173">
        <v>487</v>
      </c>
      <c r="J488" s="174"/>
      <c r="BYJ488" s="175" t="s">
        <v>830</v>
      </c>
      <c r="BYK488" s="173" t="e" cm="1" vm="2">
        <f t="array" ref="BYK488">TRANSPOSE(_xlfn.ANCHORARRAY(RJ$2))</f>
        <v>#VALUE!</v>
      </c>
    </row>
    <row r="489" spans="1:10 2012:2013" s="173" customFormat="1" ht="32.25" thickBot="1" x14ac:dyDescent="0.3">
      <c r="A489" s="173" t="s">
        <v>163</v>
      </c>
      <c r="B489" s="173" t="s">
        <v>23</v>
      </c>
      <c r="C489" s="173" t="s">
        <v>324</v>
      </c>
      <c r="D489" s="173" t="s">
        <v>283</v>
      </c>
      <c r="E489" s="173">
        <v>999</v>
      </c>
      <c r="F489" s="173">
        <v>75</v>
      </c>
      <c r="G489" s="173" t="s">
        <v>224</v>
      </c>
      <c r="H489" s="173" t="s">
        <v>24</v>
      </c>
      <c r="I489" s="173">
        <v>488</v>
      </c>
      <c r="J489" s="174"/>
      <c r="BYJ489" s="175" t="s">
        <v>831</v>
      </c>
      <c r="BYK489" s="173" t="e" cm="1" vm="2">
        <f t="array" ref="BYK489">TRANSPOSE(_xlfn.ANCHORARRAY(RK$2))</f>
        <v>#VALUE!</v>
      </c>
    </row>
    <row r="490" spans="1:10 2012:2013" s="173" customFormat="1" ht="32.25" thickBot="1" x14ac:dyDescent="0.3">
      <c r="A490" s="173" t="s">
        <v>163</v>
      </c>
      <c r="B490" s="173" t="s">
        <v>23</v>
      </c>
      <c r="C490" s="173" t="s">
        <v>324</v>
      </c>
      <c r="D490" s="173" t="s">
        <v>277</v>
      </c>
      <c r="E490" s="173">
        <v>45</v>
      </c>
      <c r="F490" s="173">
        <v>0</v>
      </c>
      <c r="G490" s="173" t="s">
        <v>224</v>
      </c>
      <c r="H490" s="173" t="s">
        <v>22</v>
      </c>
      <c r="I490" s="173">
        <v>489</v>
      </c>
      <c r="J490" s="174"/>
      <c r="BYJ490" s="175" t="s">
        <v>832</v>
      </c>
      <c r="BYK490" s="173" t="e" cm="1" vm="2">
        <f t="array" ref="BYK490">TRANSPOSE(_xlfn.ANCHORARRAY(RL$2))</f>
        <v>#VALUE!</v>
      </c>
    </row>
    <row r="491" spans="1:10 2012:2013" s="173" customFormat="1" ht="32.25" thickBot="1" x14ac:dyDescent="0.3">
      <c r="A491" s="173" t="s">
        <v>163</v>
      </c>
      <c r="B491" s="173" t="s">
        <v>23</v>
      </c>
      <c r="C491" s="173" t="s">
        <v>324</v>
      </c>
      <c r="D491" s="173" t="s">
        <v>267</v>
      </c>
      <c r="E491" s="173">
        <v>999</v>
      </c>
      <c r="F491" s="173">
        <v>75</v>
      </c>
      <c r="G491" s="173" t="s">
        <v>224</v>
      </c>
      <c r="H491" s="173" t="s">
        <v>24</v>
      </c>
      <c r="I491" s="173">
        <v>490</v>
      </c>
      <c r="J491" s="174"/>
      <c r="BYJ491" s="175" t="s">
        <v>833</v>
      </c>
      <c r="BYK491" s="173" t="e" cm="1" vm="2">
        <f t="array" ref="BYK491">TRANSPOSE(_xlfn.ANCHORARRAY(RM$2))</f>
        <v>#VALUE!</v>
      </c>
    </row>
    <row r="492" spans="1:10 2012:2013" s="173" customFormat="1" ht="32.25" thickBot="1" x14ac:dyDescent="0.3">
      <c r="A492" s="173" t="s">
        <v>163</v>
      </c>
      <c r="B492" s="173" t="s">
        <v>23</v>
      </c>
      <c r="C492" s="173" t="s">
        <v>324</v>
      </c>
      <c r="D492" s="173" t="s">
        <v>268</v>
      </c>
      <c r="E492" s="173">
        <v>160</v>
      </c>
      <c r="F492" s="173">
        <v>33</v>
      </c>
      <c r="G492" s="173" t="s">
        <v>224</v>
      </c>
      <c r="H492" s="173" t="s">
        <v>24</v>
      </c>
      <c r="I492" s="173">
        <v>491</v>
      </c>
      <c r="J492" s="174"/>
      <c r="BYJ492" s="175" t="s">
        <v>834</v>
      </c>
      <c r="BYK492" s="173" t="e" cm="1" vm="2">
        <f t="array" ref="BYK492">TRANSPOSE(_xlfn.ANCHORARRAY(RN$2))</f>
        <v>#VALUE!</v>
      </c>
    </row>
    <row r="493" spans="1:10 2012:2013" s="173" customFormat="1" ht="32.25" thickBot="1" x14ac:dyDescent="0.3">
      <c r="A493" s="173" t="s">
        <v>163</v>
      </c>
      <c r="B493" s="173" t="s">
        <v>23</v>
      </c>
      <c r="C493" s="173" t="s">
        <v>324</v>
      </c>
      <c r="D493" s="173" t="s">
        <v>275</v>
      </c>
      <c r="E493" s="173">
        <v>27</v>
      </c>
      <c r="F493" s="173">
        <v>0</v>
      </c>
      <c r="G493" s="173" t="s">
        <v>224</v>
      </c>
      <c r="H493" s="173" t="s">
        <v>22</v>
      </c>
      <c r="I493" s="173">
        <v>492</v>
      </c>
      <c r="J493" s="174"/>
      <c r="BYJ493" s="175" t="s">
        <v>835</v>
      </c>
      <c r="BYK493" s="173" t="e" cm="1" vm="2">
        <f t="array" ref="BYK493">TRANSPOSE(_xlfn.ANCHORARRAY(RO$2))</f>
        <v>#VALUE!</v>
      </c>
    </row>
    <row r="494" spans="1:10 2012:2013" s="173" customFormat="1" ht="32.25" thickBot="1" x14ac:dyDescent="0.3">
      <c r="A494" s="173" t="s">
        <v>163</v>
      </c>
      <c r="B494" s="173" t="s">
        <v>23</v>
      </c>
      <c r="C494" s="173" t="s">
        <v>324</v>
      </c>
      <c r="D494" s="173" t="s">
        <v>2478</v>
      </c>
      <c r="E494" s="173">
        <v>221</v>
      </c>
      <c r="F494" s="173">
        <v>46</v>
      </c>
      <c r="G494" s="173" t="s">
        <v>224</v>
      </c>
      <c r="H494" s="173" t="s">
        <v>24</v>
      </c>
      <c r="I494" s="173">
        <v>493</v>
      </c>
      <c r="J494" s="174"/>
      <c r="BYJ494" s="175" t="s">
        <v>836</v>
      </c>
      <c r="BYK494" s="173" t="e" cm="1" vm="2">
        <f t="array" ref="BYK494">TRANSPOSE(_xlfn.ANCHORARRAY(RP$2))</f>
        <v>#VALUE!</v>
      </c>
    </row>
    <row r="495" spans="1:10 2012:2013" s="173" customFormat="1" ht="32.25" thickBot="1" x14ac:dyDescent="0.3">
      <c r="A495" s="173" t="s">
        <v>163</v>
      </c>
      <c r="B495" s="173" t="s">
        <v>23</v>
      </c>
      <c r="C495" s="173" t="s">
        <v>324</v>
      </c>
      <c r="D495" s="173" t="s">
        <v>226</v>
      </c>
      <c r="E495" s="173">
        <v>36</v>
      </c>
      <c r="F495" s="173">
        <v>0</v>
      </c>
      <c r="G495" s="173" t="s">
        <v>224</v>
      </c>
      <c r="H495" s="173" t="s">
        <v>22</v>
      </c>
      <c r="I495" s="173">
        <v>494</v>
      </c>
      <c r="J495" s="174"/>
      <c r="BYJ495" s="175" t="s">
        <v>837</v>
      </c>
      <c r="BYK495" s="173" t="e" cm="1" vm="2">
        <f t="array" ref="BYK495">TRANSPOSE(_xlfn.ANCHORARRAY(RQ$2))</f>
        <v>#VALUE!</v>
      </c>
    </row>
    <row r="496" spans="1:10 2012:2013" s="173" customFormat="1" ht="32.25" thickBot="1" x14ac:dyDescent="0.3">
      <c r="A496" s="173" t="s">
        <v>163</v>
      </c>
      <c r="B496" s="173" t="s">
        <v>23</v>
      </c>
      <c r="C496" s="173" t="s">
        <v>324</v>
      </c>
      <c r="D496" s="173" t="s">
        <v>2479</v>
      </c>
      <c r="E496" s="173">
        <v>130</v>
      </c>
      <c r="F496" s="173">
        <v>0</v>
      </c>
      <c r="G496" s="173" t="s">
        <v>224</v>
      </c>
      <c r="H496" s="173" t="s">
        <v>22</v>
      </c>
      <c r="I496" s="173">
        <v>495</v>
      </c>
      <c r="J496" s="174"/>
      <c r="BYJ496" s="175" t="s">
        <v>838</v>
      </c>
      <c r="BYK496" s="173" t="e" cm="1" vm="2">
        <f t="array" ref="BYK496">TRANSPOSE(_xlfn.ANCHORARRAY(RR$2))</f>
        <v>#VALUE!</v>
      </c>
    </row>
    <row r="497" spans="1:10 2012:2013" s="173" customFormat="1" ht="32.25" thickBot="1" x14ac:dyDescent="0.3">
      <c r="A497" s="173" t="s">
        <v>163</v>
      </c>
      <c r="B497" s="173" t="s">
        <v>23</v>
      </c>
      <c r="C497" s="173" t="s">
        <v>324</v>
      </c>
      <c r="D497" s="173" t="s">
        <v>2480</v>
      </c>
      <c r="E497" s="173">
        <v>130</v>
      </c>
      <c r="F497" s="173">
        <v>27</v>
      </c>
      <c r="G497" s="173" t="s">
        <v>224</v>
      </c>
      <c r="H497" s="173" t="s">
        <v>24</v>
      </c>
      <c r="I497" s="173">
        <v>496</v>
      </c>
      <c r="J497" s="174"/>
      <c r="BYJ497" s="175" t="s">
        <v>839</v>
      </c>
      <c r="BYK497" s="173" t="e" cm="1" vm="2">
        <f t="array" ref="BYK497">TRANSPOSE(_xlfn.ANCHORARRAY(RS$2))</f>
        <v>#VALUE!</v>
      </c>
    </row>
    <row r="498" spans="1:10 2012:2013" s="173" customFormat="1" ht="32.25" thickBot="1" x14ac:dyDescent="0.3">
      <c r="A498" s="173" t="s">
        <v>163</v>
      </c>
      <c r="B498" s="173" t="s">
        <v>23</v>
      </c>
      <c r="C498" s="173" t="s">
        <v>324</v>
      </c>
      <c r="D498" s="173" t="s">
        <v>288</v>
      </c>
      <c r="E498" s="173">
        <v>160</v>
      </c>
      <c r="F498" s="173">
        <v>33</v>
      </c>
      <c r="G498" s="173" t="s">
        <v>224</v>
      </c>
      <c r="H498" s="173" t="s">
        <v>22</v>
      </c>
      <c r="I498" s="173">
        <v>497</v>
      </c>
      <c r="J498" s="174"/>
      <c r="BYJ498" s="175" t="s">
        <v>840</v>
      </c>
      <c r="BYK498" s="173" t="e" cm="1" vm="2">
        <f t="array" ref="BYK498">TRANSPOSE(_xlfn.ANCHORARRAY(RT$2))</f>
        <v>#VALUE!</v>
      </c>
    </row>
    <row r="499" spans="1:10 2012:2013" s="173" customFormat="1" ht="32.25" thickBot="1" x14ac:dyDescent="0.3">
      <c r="A499" s="173" t="s">
        <v>163</v>
      </c>
      <c r="B499" s="173" t="s">
        <v>23</v>
      </c>
      <c r="C499" s="173" t="s">
        <v>324</v>
      </c>
      <c r="D499" s="173" t="s">
        <v>2481</v>
      </c>
      <c r="E499" s="173">
        <v>99</v>
      </c>
      <c r="F499" s="173">
        <v>0</v>
      </c>
      <c r="G499" s="173" t="s">
        <v>224</v>
      </c>
      <c r="H499" s="173" t="s">
        <v>22</v>
      </c>
      <c r="I499" s="173">
        <v>498</v>
      </c>
      <c r="J499" s="174"/>
      <c r="BYJ499" s="175" t="s">
        <v>841</v>
      </c>
      <c r="BYK499" s="173" t="e" cm="1" vm="2">
        <f t="array" ref="BYK499">TRANSPOSE(_xlfn.ANCHORARRAY(RU$2))</f>
        <v>#VALUE!</v>
      </c>
    </row>
    <row r="500" spans="1:10 2012:2013" s="173" customFormat="1" ht="32.25" thickBot="1" x14ac:dyDescent="0.3">
      <c r="A500" s="173" t="s">
        <v>163</v>
      </c>
      <c r="B500" s="173" t="s">
        <v>23</v>
      </c>
      <c r="C500" s="173" t="s">
        <v>324</v>
      </c>
      <c r="D500" s="173" t="s">
        <v>2482</v>
      </c>
      <c r="E500" s="173">
        <v>27</v>
      </c>
      <c r="F500" s="173">
        <v>0</v>
      </c>
      <c r="G500" s="173" t="s">
        <v>224</v>
      </c>
      <c r="H500" s="173" t="s">
        <v>22</v>
      </c>
      <c r="I500" s="173">
        <v>499</v>
      </c>
      <c r="J500" s="174"/>
      <c r="BYJ500" s="175" t="s">
        <v>842</v>
      </c>
      <c r="BYK500" s="173" t="e" cm="1" vm="2">
        <f t="array" ref="BYK500">TRANSPOSE(_xlfn.ANCHORARRAY(RV$2))</f>
        <v>#VALUE!</v>
      </c>
    </row>
    <row r="501" spans="1:10 2012:2013" s="173" customFormat="1" ht="32.25" thickBot="1" x14ac:dyDescent="0.3">
      <c r="A501" s="173" t="s">
        <v>163</v>
      </c>
      <c r="B501" s="173" t="s">
        <v>23</v>
      </c>
      <c r="C501" s="173" t="s">
        <v>324</v>
      </c>
      <c r="D501" s="173" t="s">
        <v>228</v>
      </c>
      <c r="E501" s="173">
        <v>27</v>
      </c>
      <c r="F501" s="173">
        <v>0</v>
      </c>
      <c r="G501" s="173" t="s">
        <v>224</v>
      </c>
      <c r="H501" s="173" t="s">
        <v>22</v>
      </c>
      <c r="I501" s="173">
        <v>500</v>
      </c>
      <c r="J501" s="174"/>
      <c r="BYJ501" s="175" t="s">
        <v>843</v>
      </c>
      <c r="BYK501" s="173" t="e" cm="1" vm="2">
        <f t="array" ref="BYK501">TRANSPOSE(_xlfn.ANCHORARRAY(RW$2))</f>
        <v>#VALUE!</v>
      </c>
    </row>
    <row r="502" spans="1:10 2012:2013" s="173" customFormat="1" ht="32.25" thickBot="1" x14ac:dyDescent="0.3">
      <c r="A502" s="173" t="s">
        <v>163</v>
      </c>
      <c r="B502" s="173" t="s">
        <v>23</v>
      </c>
      <c r="C502" s="173" t="s">
        <v>324</v>
      </c>
      <c r="D502" s="173" t="s">
        <v>229</v>
      </c>
      <c r="E502" s="173">
        <v>99</v>
      </c>
      <c r="F502" s="173">
        <v>0</v>
      </c>
      <c r="G502" s="173" t="s">
        <v>224</v>
      </c>
      <c r="H502" s="173" t="s">
        <v>22</v>
      </c>
      <c r="I502" s="173">
        <v>501</v>
      </c>
      <c r="J502" s="174"/>
      <c r="BYJ502" s="175" t="s">
        <v>844</v>
      </c>
      <c r="BYK502" s="173" t="e" cm="1" vm="2">
        <f t="array" ref="BYK502">TRANSPOSE(_xlfn.ANCHORARRAY(RX$2))</f>
        <v>#VALUE!</v>
      </c>
    </row>
    <row r="503" spans="1:10 2012:2013" s="173" customFormat="1" ht="32.25" thickBot="1" x14ac:dyDescent="0.3">
      <c r="A503" s="173" t="s">
        <v>163</v>
      </c>
      <c r="B503" s="173" t="s">
        <v>23</v>
      </c>
      <c r="C503" s="173" t="s">
        <v>324</v>
      </c>
      <c r="D503" s="173" t="s">
        <v>250</v>
      </c>
      <c r="E503" s="173">
        <v>160</v>
      </c>
      <c r="F503" s="173">
        <v>33</v>
      </c>
      <c r="G503" s="173" t="s">
        <v>224</v>
      </c>
      <c r="H503" s="173" t="s">
        <v>24</v>
      </c>
      <c r="I503" s="173">
        <v>502</v>
      </c>
      <c r="J503" s="174"/>
      <c r="BYJ503" s="175" t="s">
        <v>845</v>
      </c>
      <c r="BYK503" s="173" t="e" cm="1" vm="2">
        <f t="array" ref="BYK503">TRANSPOSE(_xlfn.ANCHORARRAY(RY$2))</f>
        <v>#VALUE!</v>
      </c>
    </row>
    <row r="504" spans="1:10 2012:2013" s="173" customFormat="1" ht="32.25" thickBot="1" x14ac:dyDescent="0.3">
      <c r="A504" s="173" t="s">
        <v>163</v>
      </c>
      <c r="B504" s="173" t="s">
        <v>23</v>
      </c>
      <c r="C504" s="173" t="s">
        <v>324</v>
      </c>
      <c r="D504" s="173" t="s">
        <v>290</v>
      </c>
      <c r="E504" s="173">
        <v>27</v>
      </c>
      <c r="F504" s="173">
        <v>0</v>
      </c>
      <c r="G504" s="173" t="s">
        <v>224</v>
      </c>
      <c r="H504" s="173" t="s">
        <v>22</v>
      </c>
      <c r="I504" s="173">
        <v>503</v>
      </c>
      <c r="J504" s="174"/>
      <c r="BYJ504" s="175" t="s">
        <v>846</v>
      </c>
      <c r="BYK504" s="173" t="e" cm="1" vm="2">
        <f t="array" ref="BYK504">TRANSPOSE(_xlfn.ANCHORARRAY(RZ$2))</f>
        <v>#VALUE!</v>
      </c>
    </row>
    <row r="505" spans="1:10 2012:2013" s="173" customFormat="1" ht="32.25" thickBot="1" x14ac:dyDescent="0.3">
      <c r="A505" s="173" t="s">
        <v>163</v>
      </c>
      <c r="B505" s="173" t="s">
        <v>23</v>
      </c>
      <c r="C505" s="173" t="s">
        <v>324</v>
      </c>
      <c r="D505" s="173" t="s">
        <v>2485</v>
      </c>
      <c r="E505" s="173">
        <v>27</v>
      </c>
      <c r="F505" s="173">
        <v>0</v>
      </c>
      <c r="G505" s="173" t="s">
        <v>224</v>
      </c>
      <c r="H505" s="173" t="s">
        <v>22</v>
      </c>
      <c r="I505" s="173">
        <v>504</v>
      </c>
      <c r="J505" s="174"/>
      <c r="BYJ505" s="175" t="s">
        <v>847</v>
      </c>
      <c r="BYK505" s="173" t="e" cm="1" vm="2">
        <f t="array" ref="BYK505">TRANSPOSE(_xlfn.ANCHORARRAY(SA$2))</f>
        <v>#VALUE!</v>
      </c>
    </row>
    <row r="506" spans="1:10 2012:2013" s="173" customFormat="1" ht="32.25" thickBot="1" x14ac:dyDescent="0.3">
      <c r="A506" s="173" t="s">
        <v>163</v>
      </c>
      <c r="B506" s="173" t="s">
        <v>23</v>
      </c>
      <c r="C506" s="173" t="s">
        <v>324</v>
      </c>
      <c r="D506" s="173" t="s">
        <v>230</v>
      </c>
      <c r="E506" s="173">
        <v>130</v>
      </c>
      <c r="F506" s="173">
        <v>0</v>
      </c>
      <c r="G506" s="173" t="s">
        <v>224</v>
      </c>
      <c r="H506" s="173" t="s">
        <v>22</v>
      </c>
      <c r="I506" s="173">
        <v>505</v>
      </c>
      <c r="J506" s="174"/>
      <c r="BYJ506" s="175" t="s">
        <v>848</v>
      </c>
      <c r="BYK506" s="173" t="e" cm="1" vm="2">
        <f t="array" ref="BYK506">TRANSPOSE(_xlfn.ANCHORARRAY(SB$2))</f>
        <v>#VALUE!</v>
      </c>
    </row>
    <row r="507" spans="1:10 2012:2013" s="173" customFormat="1" ht="32.25" thickBot="1" x14ac:dyDescent="0.3">
      <c r="A507" s="173" t="s">
        <v>163</v>
      </c>
      <c r="B507" s="173" t="s">
        <v>23</v>
      </c>
      <c r="C507" s="173" t="s">
        <v>324</v>
      </c>
      <c r="D507" s="173" t="s">
        <v>2500</v>
      </c>
      <c r="E507" s="173">
        <v>47</v>
      </c>
      <c r="F507" s="173">
        <v>20</v>
      </c>
      <c r="G507" s="173" t="s">
        <v>224</v>
      </c>
      <c r="H507" s="173" t="s">
        <v>24</v>
      </c>
      <c r="I507" s="173">
        <v>506</v>
      </c>
      <c r="J507" s="174"/>
      <c r="BYJ507" s="175" t="s">
        <v>849</v>
      </c>
      <c r="BYK507" s="173" t="e" cm="1" vm="2">
        <f t="array" ref="BYK507">TRANSPOSE(_xlfn.ANCHORARRAY(SC$2))</f>
        <v>#VALUE!</v>
      </c>
    </row>
    <row r="508" spans="1:10 2012:2013" s="173" customFormat="1" ht="32.25" thickBot="1" x14ac:dyDescent="0.3">
      <c r="A508" s="173" t="s">
        <v>163</v>
      </c>
      <c r="B508" s="173" t="s">
        <v>23</v>
      </c>
      <c r="C508" s="173" t="s">
        <v>324</v>
      </c>
      <c r="D508" s="173" t="s">
        <v>231</v>
      </c>
      <c r="E508" s="173">
        <v>27</v>
      </c>
      <c r="F508" s="173">
        <v>0</v>
      </c>
      <c r="G508" s="173" t="s">
        <v>224</v>
      </c>
      <c r="H508" s="173" t="s">
        <v>22</v>
      </c>
      <c r="I508" s="173">
        <v>507</v>
      </c>
      <c r="J508" s="174"/>
      <c r="BYJ508" s="175" t="s">
        <v>850</v>
      </c>
      <c r="BYK508" s="173" t="e" cm="1" vm="2">
        <f t="array" ref="BYK508">TRANSPOSE(_xlfn.ANCHORARRAY(SD$2))</f>
        <v>#VALUE!</v>
      </c>
    </row>
    <row r="509" spans="1:10 2012:2013" s="173" customFormat="1" ht="32.25" thickBot="1" x14ac:dyDescent="0.3">
      <c r="A509" s="173" t="s">
        <v>163</v>
      </c>
      <c r="B509" s="173" t="s">
        <v>23</v>
      </c>
      <c r="C509" s="173" t="s">
        <v>324</v>
      </c>
      <c r="D509" s="173" t="s">
        <v>291</v>
      </c>
      <c r="E509" s="173">
        <v>36</v>
      </c>
      <c r="F509" s="173">
        <v>0</v>
      </c>
      <c r="G509" s="173" t="s">
        <v>224</v>
      </c>
      <c r="H509" s="173" t="s">
        <v>22</v>
      </c>
      <c r="I509" s="173">
        <v>508</v>
      </c>
      <c r="J509" s="174"/>
      <c r="BYJ509" s="175" t="s">
        <v>851</v>
      </c>
      <c r="BYK509" s="173" t="e" cm="1" vm="2">
        <f t="array" ref="BYK509">TRANSPOSE(_xlfn.ANCHORARRAY(SE$2))</f>
        <v>#VALUE!</v>
      </c>
    </row>
    <row r="510" spans="1:10 2012:2013" s="173" customFormat="1" ht="32.25" thickBot="1" x14ac:dyDescent="0.3">
      <c r="A510" s="173" t="s">
        <v>163</v>
      </c>
      <c r="B510" s="173" t="s">
        <v>23</v>
      </c>
      <c r="C510" s="173" t="s">
        <v>324</v>
      </c>
      <c r="D510" s="173" t="s">
        <v>2486</v>
      </c>
      <c r="E510" s="173">
        <v>36</v>
      </c>
      <c r="F510" s="173">
        <v>0</v>
      </c>
      <c r="G510" s="173" t="s">
        <v>224</v>
      </c>
      <c r="H510" s="173" t="s">
        <v>22</v>
      </c>
      <c r="I510" s="173">
        <v>509</v>
      </c>
      <c r="J510" s="174"/>
      <c r="BYJ510" s="175" t="s">
        <v>852</v>
      </c>
      <c r="BYK510" s="173" t="e" cm="1" vm="2">
        <f t="array" ref="BYK510">TRANSPOSE(_xlfn.ANCHORARRAY(SF$2))</f>
        <v>#VALUE!</v>
      </c>
    </row>
    <row r="511" spans="1:10 2012:2013" s="173" customFormat="1" ht="32.25" thickBot="1" x14ac:dyDescent="0.3">
      <c r="A511" s="173" t="s">
        <v>163</v>
      </c>
      <c r="B511" s="173" t="s">
        <v>23</v>
      </c>
      <c r="C511" s="173" t="s">
        <v>324</v>
      </c>
      <c r="D511" s="173" t="s">
        <v>232</v>
      </c>
      <c r="E511" s="173">
        <v>99</v>
      </c>
      <c r="F511" s="173">
        <v>20</v>
      </c>
      <c r="G511" s="173" t="s">
        <v>224</v>
      </c>
      <c r="H511" s="173" t="s">
        <v>24</v>
      </c>
      <c r="I511" s="173">
        <v>510</v>
      </c>
      <c r="J511" s="174"/>
      <c r="BYJ511" s="175" t="s">
        <v>853</v>
      </c>
      <c r="BYK511" s="173" t="e" cm="1" vm="2">
        <f t="array" ref="BYK511">TRANSPOSE(_xlfn.ANCHORARRAY(SG$2))</f>
        <v>#VALUE!</v>
      </c>
    </row>
    <row r="512" spans="1:10 2012:2013" s="173" customFormat="1" ht="32.25" thickBot="1" x14ac:dyDescent="0.3">
      <c r="A512" s="173" t="s">
        <v>163</v>
      </c>
      <c r="B512" s="173" t="s">
        <v>23</v>
      </c>
      <c r="C512" s="173" t="s">
        <v>324</v>
      </c>
      <c r="D512" s="173" t="s">
        <v>244</v>
      </c>
      <c r="E512" s="173">
        <v>27</v>
      </c>
      <c r="F512" s="173">
        <v>0</v>
      </c>
      <c r="G512" s="173" t="s">
        <v>224</v>
      </c>
      <c r="H512" s="173" t="s">
        <v>22</v>
      </c>
      <c r="I512" s="173">
        <v>511</v>
      </c>
      <c r="J512" s="174"/>
      <c r="BYJ512" s="175" t="s">
        <v>854</v>
      </c>
      <c r="BYK512" s="173" t="e" cm="1" vm="2">
        <f t="array" ref="BYK512">TRANSPOSE(_xlfn.ANCHORARRAY(SH$2))</f>
        <v>#VALUE!</v>
      </c>
    </row>
    <row r="513" spans="1:10 2012:2013" s="173" customFormat="1" ht="32.25" thickBot="1" x14ac:dyDescent="0.3">
      <c r="A513" s="173" t="s">
        <v>163</v>
      </c>
      <c r="B513" s="173" t="s">
        <v>23</v>
      </c>
      <c r="C513" s="173" t="s">
        <v>324</v>
      </c>
      <c r="D513" s="173" t="s">
        <v>289</v>
      </c>
      <c r="E513" s="173">
        <v>99</v>
      </c>
      <c r="F513" s="173">
        <v>0</v>
      </c>
      <c r="G513" s="173" t="s">
        <v>224</v>
      </c>
      <c r="H513" s="173" t="s">
        <v>22</v>
      </c>
      <c r="I513" s="173">
        <v>512</v>
      </c>
      <c r="J513" s="174"/>
      <c r="BYJ513" s="175" t="s">
        <v>855</v>
      </c>
      <c r="BYK513" s="173" t="e" cm="1" vm="2">
        <f t="array" ref="BYK513">TRANSPOSE(_xlfn.ANCHORARRAY(SI$2))</f>
        <v>#VALUE!</v>
      </c>
    </row>
    <row r="514" spans="1:10 2012:2013" s="173" customFormat="1" ht="32.25" thickBot="1" x14ac:dyDescent="0.3">
      <c r="A514" s="173" t="s">
        <v>163</v>
      </c>
      <c r="B514" s="173" t="s">
        <v>23</v>
      </c>
      <c r="C514" s="173" t="s">
        <v>324</v>
      </c>
      <c r="D514" s="173" t="s">
        <v>233</v>
      </c>
      <c r="E514" s="173">
        <v>99</v>
      </c>
      <c r="F514" s="173">
        <v>0</v>
      </c>
      <c r="G514" s="173" t="s">
        <v>224</v>
      </c>
      <c r="H514" s="173" t="s">
        <v>22</v>
      </c>
      <c r="I514" s="173">
        <v>513</v>
      </c>
      <c r="J514" s="174"/>
      <c r="BYJ514" s="175" t="s">
        <v>856</v>
      </c>
      <c r="BYK514" s="173" t="e" cm="1" vm="2">
        <f t="array" ref="BYK514">TRANSPOSE(_xlfn.ANCHORARRAY(SJ$2))</f>
        <v>#VALUE!</v>
      </c>
    </row>
    <row r="515" spans="1:10 2012:2013" s="173" customFormat="1" ht="32.25" thickBot="1" x14ac:dyDescent="0.3">
      <c r="A515" s="173" t="s">
        <v>163</v>
      </c>
      <c r="B515" s="173" t="s">
        <v>23</v>
      </c>
      <c r="C515" s="173" t="s">
        <v>324</v>
      </c>
      <c r="D515" s="173" t="s">
        <v>2487</v>
      </c>
      <c r="E515" s="173">
        <v>36</v>
      </c>
      <c r="F515" s="173">
        <v>0</v>
      </c>
      <c r="G515" s="173" t="s">
        <v>224</v>
      </c>
      <c r="H515" s="173" t="s">
        <v>22</v>
      </c>
      <c r="I515" s="173">
        <v>514</v>
      </c>
      <c r="J515" s="174"/>
      <c r="BYJ515" s="175" t="s">
        <v>857</v>
      </c>
      <c r="BYK515" s="173" t="e" cm="1" vm="2">
        <f t="array" ref="BYK515">TRANSPOSE(_xlfn.ANCHORARRAY(SK$2))</f>
        <v>#VALUE!</v>
      </c>
    </row>
    <row r="516" spans="1:10 2012:2013" s="173" customFormat="1" ht="32.25" thickBot="1" x14ac:dyDescent="0.3">
      <c r="A516" s="173" t="s">
        <v>163</v>
      </c>
      <c r="B516" s="173" t="s">
        <v>23</v>
      </c>
      <c r="C516" s="173" t="s">
        <v>324</v>
      </c>
      <c r="D516" s="173" t="s">
        <v>235</v>
      </c>
      <c r="E516" s="173">
        <v>27</v>
      </c>
      <c r="F516" s="173">
        <v>0</v>
      </c>
      <c r="G516" s="173" t="s">
        <v>224</v>
      </c>
      <c r="H516" s="173" t="s">
        <v>22</v>
      </c>
      <c r="I516" s="173">
        <v>515</v>
      </c>
      <c r="J516" s="174"/>
      <c r="BYJ516" s="175" t="s">
        <v>858</v>
      </c>
      <c r="BYK516" s="173" t="e" cm="1" vm="2">
        <f t="array" ref="BYK516">TRANSPOSE(_xlfn.ANCHORARRAY(SL$2))</f>
        <v>#VALUE!</v>
      </c>
    </row>
    <row r="517" spans="1:10 2012:2013" s="173" customFormat="1" ht="32.25" thickBot="1" x14ac:dyDescent="0.3">
      <c r="A517" s="173" t="s">
        <v>163</v>
      </c>
      <c r="B517" s="173" t="s">
        <v>23</v>
      </c>
      <c r="C517" s="173" t="s">
        <v>324</v>
      </c>
      <c r="D517" s="173" t="s">
        <v>2488</v>
      </c>
      <c r="E517" s="173">
        <v>99</v>
      </c>
      <c r="F517" s="173">
        <v>0</v>
      </c>
      <c r="G517" s="173" t="s">
        <v>224</v>
      </c>
      <c r="H517" s="173" t="s">
        <v>22</v>
      </c>
      <c r="I517" s="173">
        <v>516</v>
      </c>
      <c r="J517" s="174"/>
      <c r="BYJ517" s="175" t="s">
        <v>859</v>
      </c>
      <c r="BYK517" s="173" t="e" cm="1" vm="2">
        <f t="array" ref="BYK517">TRANSPOSE(_xlfn.ANCHORARRAY(SM$2))</f>
        <v>#VALUE!</v>
      </c>
    </row>
    <row r="518" spans="1:10 2012:2013" s="173" customFormat="1" ht="32.25" thickBot="1" x14ac:dyDescent="0.3">
      <c r="A518" s="173" t="s">
        <v>163</v>
      </c>
      <c r="B518" s="173" t="s">
        <v>23</v>
      </c>
      <c r="C518" s="173" t="s">
        <v>324</v>
      </c>
      <c r="D518" s="173" t="s">
        <v>2483</v>
      </c>
      <c r="E518" s="173">
        <v>27</v>
      </c>
      <c r="F518" s="173">
        <v>0</v>
      </c>
      <c r="G518" s="173" t="s">
        <v>224</v>
      </c>
      <c r="H518" s="173" t="s">
        <v>22</v>
      </c>
      <c r="I518" s="173">
        <v>517</v>
      </c>
      <c r="J518" s="174"/>
      <c r="BYJ518" s="175" t="s">
        <v>860</v>
      </c>
      <c r="BYK518" s="173" t="e" cm="1" vm="2">
        <f t="array" ref="BYK518">TRANSPOSE(_xlfn.ANCHORARRAY(SN$2))</f>
        <v>#VALUE!</v>
      </c>
    </row>
    <row r="519" spans="1:10 2012:2013" s="173" customFormat="1" ht="32.25" thickBot="1" x14ac:dyDescent="0.3">
      <c r="A519" s="173" t="s">
        <v>163</v>
      </c>
      <c r="B519" s="173" t="s">
        <v>154</v>
      </c>
      <c r="C519" s="173" t="s">
        <v>325</v>
      </c>
      <c r="D519" s="173" t="s">
        <v>225</v>
      </c>
      <c r="E519" s="173">
        <v>36</v>
      </c>
      <c r="F519" s="173">
        <v>0</v>
      </c>
      <c r="G519" s="173" t="s">
        <v>213</v>
      </c>
      <c r="H519" s="173" t="s">
        <v>22</v>
      </c>
      <c r="I519" s="173">
        <v>518</v>
      </c>
      <c r="J519" s="174"/>
      <c r="BYJ519" s="175" t="s">
        <v>861</v>
      </c>
      <c r="BYK519" s="173" t="e" cm="1" vm="2">
        <f t="array" ref="BYK519">TRANSPOSE(_xlfn.ANCHORARRAY(SO$2))</f>
        <v>#VALUE!</v>
      </c>
    </row>
    <row r="520" spans="1:10 2012:2013" s="173" customFormat="1" ht="32.25" thickBot="1" x14ac:dyDescent="0.3">
      <c r="A520" s="173" t="s">
        <v>163</v>
      </c>
      <c r="B520" s="173" t="s">
        <v>154</v>
      </c>
      <c r="C520" s="173" t="s">
        <v>325</v>
      </c>
      <c r="D520" s="173" t="s">
        <v>2476</v>
      </c>
      <c r="E520" s="173">
        <v>99</v>
      </c>
      <c r="F520" s="173">
        <v>0</v>
      </c>
      <c r="G520" s="173" t="s">
        <v>213</v>
      </c>
      <c r="H520" s="173" t="s">
        <v>22</v>
      </c>
      <c r="I520" s="173">
        <v>519</v>
      </c>
      <c r="J520" s="174"/>
      <c r="BYJ520" s="175" t="s">
        <v>862</v>
      </c>
      <c r="BYK520" s="173" t="e" cm="1" vm="2">
        <f t="array" ref="BYK520">TRANSPOSE(_xlfn.ANCHORARRAY(SP$2))</f>
        <v>#VALUE!</v>
      </c>
    </row>
    <row r="521" spans="1:10 2012:2013" s="173" customFormat="1" ht="32.25" thickBot="1" x14ac:dyDescent="0.3">
      <c r="A521" s="173" t="s">
        <v>163</v>
      </c>
      <c r="B521" s="173" t="s">
        <v>154</v>
      </c>
      <c r="C521" s="173" t="s">
        <v>325</v>
      </c>
      <c r="D521" s="173" t="s">
        <v>2481</v>
      </c>
      <c r="E521" s="173">
        <v>99</v>
      </c>
      <c r="F521" s="173">
        <v>0</v>
      </c>
      <c r="G521" s="173" t="s">
        <v>213</v>
      </c>
      <c r="H521" s="173" t="s">
        <v>22</v>
      </c>
      <c r="I521" s="173">
        <v>520</v>
      </c>
      <c r="J521" s="174"/>
      <c r="BYJ521" s="175" t="s">
        <v>863</v>
      </c>
      <c r="BYK521" s="173" t="e" cm="1" vm="2">
        <f t="array" ref="BYK521">TRANSPOSE(_xlfn.ANCHORARRAY(SQ$2))</f>
        <v>#VALUE!</v>
      </c>
    </row>
    <row r="522" spans="1:10 2012:2013" s="173" customFormat="1" ht="32.25" thickBot="1" x14ac:dyDescent="0.3">
      <c r="A522" s="173" t="s">
        <v>163</v>
      </c>
      <c r="B522" s="173" t="s">
        <v>154</v>
      </c>
      <c r="C522" s="173" t="s">
        <v>325</v>
      </c>
      <c r="D522" s="173" t="s">
        <v>218</v>
      </c>
      <c r="E522" s="173">
        <v>99</v>
      </c>
      <c r="F522" s="173">
        <v>20</v>
      </c>
      <c r="G522" s="173" t="s">
        <v>213</v>
      </c>
      <c r="H522" s="173" t="s">
        <v>219</v>
      </c>
      <c r="I522" s="173">
        <v>521</v>
      </c>
      <c r="J522" s="174"/>
      <c r="BYJ522" s="175" t="s">
        <v>864</v>
      </c>
      <c r="BYK522" s="173" t="e" cm="1" vm="2">
        <f t="array" ref="BYK522">TRANSPOSE(_xlfn.ANCHORARRAY(SR$2))</f>
        <v>#VALUE!</v>
      </c>
    </row>
    <row r="523" spans="1:10 2012:2013" s="173" customFormat="1" ht="32.25" thickBot="1" x14ac:dyDescent="0.3">
      <c r="A523" s="173" t="s">
        <v>163</v>
      </c>
      <c r="B523" s="173" t="s">
        <v>154</v>
      </c>
      <c r="C523" s="173" t="s">
        <v>325</v>
      </c>
      <c r="D523" s="173" t="s">
        <v>220</v>
      </c>
      <c r="E523" s="173">
        <v>99</v>
      </c>
      <c r="F523" s="173">
        <v>20</v>
      </c>
      <c r="G523" s="173" t="s">
        <v>213</v>
      </c>
      <c r="H523" s="173" t="s">
        <v>25</v>
      </c>
      <c r="I523" s="173">
        <v>522</v>
      </c>
      <c r="J523" s="174"/>
      <c r="BYJ523" s="175" t="s">
        <v>865</v>
      </c>
      <c r="BYK523" s="173" t="e" cm="1" vm="2">
        <f t="array" ref="BYK523">TRANSPOSE(_xlfn.ANCHORARRAY(SS$2))</f>
        <v>#VALUE!</v>
      </c>
    </row>
    <row r="524" spans="1:10 2012:2013" s="173" customFormat="1" ht="32.25" thickBot="1" x14ac:dyDescent="0.3">
      <c r="A524" s="173" t="s">
        <v>163</v>
      </c>
      <c r="B524" s="173" t="s">
        <v>154</v>
      </c>
      <c r="C524" s="173" t="s">
        <v>325</v>
      </c>
      <c r="D524" s="173" t="s">
        <v>2477</v>
      </c>
      <c r="E524" s="173">
        <v>99</v>
      </c>
      <c r="F524" s="173">
        <v>0</v>
      </c>
      <c r="G524" s="173" t="s">
        <v>213</v>
      </c>
      <c r="H524" s="173" t="s">
        <v>24</v>
      </c>
      <c r="I524" s="173">
        <v>523</v>
      </c>
      <c r="J524" s="174"/>
      <c r="BYJ524" s="175" t="s">
        <v>866</v>
      </c>
      <c r="BYK524" s="173" t="e" cm="1" vm="2">
        <f t="array" ref="BYK524">TRANSPOSE(_xlfn.ANCHORARRAY(ST$2))</f>
        <v>#VALUE!</v>
      </c>
    </row>
    <row r="525" spans="1:10 2012:2013" s="173" customFormat="1" ht="32.25" thickBot="1" x14ac:dyDescent="0.3">
      <c r="A525" s="173" t="s">
        <v>163</v>
      </c>
      <c r="B525" s="173" t="s">
        <v>154</v>
      </c>
      <c r="C525" s="173" t="s">
        <v>325</v>
      </c>
      <c r="D525" s="173" t="s">
        <v>274</v>
      </c>
      <c r="E525" s="173">
        <v>99</v>
      </c>
      <c r="F525" s="173">
        <v>20</v>
      </c>
      <c r="G525" s="173" t="s">
        <v>213</v>
      </c>
      <c r="H525" s="173" t="s">
        <v>25</v>
      </c>
      <c r="I525" s="173">
        <v>524</v>
      </c>
      <c r="J525" s="174"/>
      <c r="BYJ525" s="175" t="s">
        <v>867</v>
      </c>
      <c r="BYK525" s="173" t="e" cm="1" vm="2">
        <f t="array" ref="BYK525">TRANSPOSE(_xlfn.ANCHORARRAY(SU$2))</f>
        <v>#VALUE!</v>
      </c>
    </row>
    <row r="526" spans="1:10 2012:2013" s="173" customFormat="1" ht="32.25" thickBot="1" x14ac:dyDescent="0.3">
      <c r="A526" s="173" t="s">
        <v>163</v>
      </c>
      <c r="B526" s="173" t="s">
        <v>154</v>
      </c>
      <c r="C526" s="173" t="s">
        <v>325</v>
      </c>
      <c r="D526" s="173" t="s">
        <v>232</v>
      </c>
      <c r="E526" s="173">
        <v>99</v>
      </c>
      <c r="F526" s="173">
        <v>20</v>
      </c>
      <c r="G526" s="173" t="s">
        <v>213</v>
      </c>
      <c r="H526" s="173" t="s">
        <v>24</v>
      </c>
      <c r="I526" s="173">
        <v>525</v>
      </c>
      <c r="J526" s="174"/>
      <c r="BYJ526" s="175" t="s">
        <v>868</v>
      </c>
      <c r="BYK526" s="173" t="e" cm="1" vm="2">
        <f t="array" ref="BYK526">TRANSPOSE(_xlfn.ANCHORARRAY(SV$2))</f>
        <v>#VALUE!</v>
      </c>
    </row>
    <row r="527" spans="1:10 2012:2013" s="173" customFormat="1" ht="32.25" thickBot="1" x14ac:dyDescent="0.3">
      <c r="A527" s="173" t="s">
        <v>163</v>
      </c>
      <c r="B527" s="173" t="s">
        <v>154</v>
      </c>
      <c r="C527" s="173" t="s">
        <v>325</v>
      </c>
      <c r="D527" s="173" t="s">
        <v>221</v>
      </c>
      <c r="E527" s="173">
        <v>299</v>
      </c>
      <c r="F527" s="173">
        <v>0</v>
      </c>
      <c r="G527" s="173" t="s">
        <v>213</v>
      </c>
      <c r="H527" s="173" t="s">
        <v>22</v>
      </c>
      <c r="I527" s="173">
        <v>526</v>
      </c>
      <c r="J527" s="174"/>
      <c r="BYJ527" s="175" t="s">
        <v>869</v>
      </c>
      <c r="BYK527" s="173" t="e" cm="1" vm="2">
        <f t="array" ref="BYK527">TRANSPOSE(_xlfn.ANCHORARRAY(SW$2))</f>
        <v>#VALUE!</v>
      </c>
    </row>
    <row r="528" spans="1:10 2012:2013" s="173" customFormat="1" ht="32.25" thickBot="1" x14ac:dyDescent="0.3">
      <c r="A528" s="173" t="s">
        <v>163</v>
      </c>
      <c r="B528" s="173" t="s">
        <v>154</v>
      </c>
      <c r="C528" s="173" t="s">
        <v>325</v>
      </c>
      <c r="D528" s="173" t="s">
        <v>264</v>
      </c>
      <c r="E528" s="173">
        <v>299</v>
      </c>
      <c r="F528" s="173">
        <v>0</v>
      </c>
      <c r="G528" s="173" t="s">
        <v>213</v>
      </c>
      <c r="H528" s="173" t="s">
        <v>24</v>
      </c>
      <c r="I528" s="173">
        <v>527</v>
      </c>
      <c r="J528" s="174"/>
      <c r="BYJ528" s="175" t="s">
        <v>870</v>
      </c>
      <c r="BYK528" s="173" t="e" cm="1" vm="2">
        <f t="array" ref="BYK528">TRANSPOSE(_xlfn.ANCHORARRAY(SX$2))</f>
        <v>#VALUE!</v>
      </c>
    </row>
    <row r="529" spans="1:10 2012:2013" s="173" customFormat="1" ht="32.25" thickBot="1" x14ac:dyDescent="0.3">
      <c r="A529" s="173" t="s">
        <v>163</v>
      </c>
      <c r="B529" s="173" t="s">
        <v>154</v>
      </c>
      <c r="C529" s="173" t="s">
        <v>325</v>
      </c>
      <c r="D529" s="173" t="s">
        <v>2489</v>
      </c>
      <c r="E529" s="173">
        <v>27</v>
      </c>
      <c r="F529" s="173">
        <v>0</v>
      </c>
      <c r="G529" s="173" t="s">
        <v>213</v>
      </c>
      <c r="H529" s="173" t="s">
        <v>22</v>
      </c>
      <c r="I529" s="173">
        <v>528</v>
      </c>
      <c r="J529" s="174"/>
      <c r="BYJ529" s="175" t="s">
        <v>871</v>
      </c>
      <c r="BYK529" s="173" t="e" cm="1" vm="2">
        <f t="array" ref="BYK529">TRANSPOSE(_xlfn.ANCHORARRAY(SY$2))</f>
        <v>#VALUE!</v>
      </c>
    </row>
    <row r="530" spans="1:10 2012:2013" s="173" customFormat="1" ht="32.25" thickBot="1" x14ac:dyDescent="0.3">
      <c r="A530" s="173" t="s">
        <v>163</v>
      </c>
      <c r="B530" s="173" t="s">
        <v>154</v>
      </c>
      <c r="C530" s="173" t="s">
        <v>325</v>
      </c>
      <c r="D530" s="173" t="s">
        <v>252</v>
      </c>
      <c r="E530" s="173">
        <v>299</v>
      </c>
      <c r="F530" s="173">
        <v>75</v>
      </c>
      <c r="G530" s="173" t="s">
        <v>224</v>
      </c>
      <c r="H530" s="173" t="s">
        <v>24</v>
      </c>
      <c r="I530" s="173">
        <v>529</v>
      </c>
      <c r="J530" s="174"/>
      <c r="BYJ530" s="175" t="s">
        <v>872</v>
      </c>
      <c r="BYK530" s="173" t="e" cm="1" vm="2">
        <f t="array" ref="BYK530">TRANSPOSE(_xlfn.ANCHORARRAY(SZ$2))</f>
        <v>#VALUE!</v>
      </c>
    </row>
    <row r="531" spans="1:10 2012:2013" s="173" customFormat="1" ht="32.25" thickBot="1" x14ac:dyDescent="0.3">
      <c r="A531" s="173" t="s">
        <v>163</v>
      </c>
      <c r="B531" s="173" t="s">
        <v>154</v>
      </c>
      <c r="C531" s="173" t="s">
        <v>325</v>
      </c>
      <c r="D531" s="173" t="s">
        <v>265</v>
      </c>
      <c r="E531" s="173">
        <v>160</v>
      </c>
      <c r="F531" s="173">
        <v>0</v>
      </c>
      <c r="G531" s="173" t="s">
        <v>224</v>
      </c>
      <c r="H531" s="173" t="s">
        <v>22</v>
      </c>
      <c r="I531" s="173">
        <v>530</v>
      </c>
      <c r="J531" s="174"/>
      <c r="BYJ531" s="175" t="s">
        <v>873</v>
      </c>
      <c r="BYK531" s="173" t="e" cm="1" vm="2">
        <f t="array" ref="BYK531">TRANSPOSE(_xlfn.ANCHORARRAY(TA$2))</f>
        <v>#VALUE!</v>
      </c>
    </row>
    <row r="532" spans="1:10 2012:2013" s="173" customFormat="1" ht="32.25" thickBot="1" x14ac:dyDescent="0.3">
      <c r="A532" s="173" t="s">
        <v>163</v>
      </c>
      <c r="B532" s="173" t="s">
        <v>154</v>
      </c>
      <c r="C532" s="173" t="s">
        <v>325</v>
      </c>
      <c r="D532" s="173" t="s">
        <v>266</v>
      </c>
      <c r="E532" s="173">
        <v>160</v>
      </c>
      <c r="F532" s="173">
        <v>33</v>
      </c>
      <c r="G532" s="173" t="s">
        <v>224</v>
      </c>
      <c r="H532" s="173" t="s">
        <v>24</v>
      </c>
      <c r="I532" s="173">
        <v>531</v>
      </c>
      <c r="J532" s="174"/>
      <c r="BYJ532" s="175" t="s">
        <v>874</v>
      </c>
      <c r="BYK532" s="173" t="e" cm="1" vm="2">
        <f t="array" ref="BYK532">TRANSPOSE(_xlfn.ANCHORARRAY(TB$2))</f>
        <v>#VALUE!</v>
      </c>
    </row>
    <row r="533" spans="1:10 2012:2013" s="173" customFormat="1" ht="32.25" thickBot="1" x14ac:dyDescent="0.3">
      <c r="A533" s="173" t="s">
        <v>163</v>
      </c>
      <c r="B533" s="173" t="s">
        <v>154</v>
      </c>
      <c r="C533" s="173" t="s">
        <v>325</v>
      </c>
      <c r="D533" s="173" t="s">
        <v>223</v>
      </c>
      <c r="E533" s="173">
        <v>999</v>
      </c>
      <c r="F533" s="173">
        <v>75</v>
      </c>
      <c r="G533" s="173" t="s">
        <v>224</v>
      </c>
      <c r="H533" s="173" t="s">
        <v>24</v>
      </c>
      <c r="I533" s="173">
        <v>532</v>
      </c>
      <c r="J533" s="174"/>
      <c r="BYJ533" s="175" t="s">
        <v>875</v>
      </c>
      <c r="BYK533" s="173" t="e" cm="1" vm="2">
        <f t="array" ref="BYK533">TRANSPOSE(_xlfn.ANCHORARRAY(TC$2))</f>
        <v>#VALUE!</v>
      </c>
    </row>
    <row r="534" spans="1:10 2012:2013" s="173" customFormat="1" ht="32.25" thickBot="1" x14ac:dyDescent="0.3">
      <c r="A534" s="173" t="s">
        <v>163</v>
      </c>
      <c r="B534" s="173" t="s">
        <v>154</v>
      </c>
      <c r="C534" s="173" t="s">
        <v>325</v>
      </c>
      <c r="D534" s="173" t="s">
        <v>215</v>
      </c>
      <c r="E534" s="173">
        <v>99</v>
      </c>
      <c r="F534" s="173">
        <v>0</v>
      </c>
      <c r="G534" s="173" t="s">
        <v>224</v>
      </c>
      <c r="H534" s="173" t="s">
        <v>22</v>
      </c>
      <c r="I534" s="173">
        <v>533</v>
      </c>
      <c r="J534" s="174"/>
      <c r="BYJ534" s="175" t="s">
        <v>876</v>
      </c>
      <c r="BYK534" s="173" t="e" cm="1" vm="2">
        <f t="array" ref="BYK534">TRANSPOSE(_xlfn.ANCHORARRAY(TD$2))</f>
        <v>#VALUE!</v>
      </c>
    </row>
    <row r="535" spans="1:10 2012:2013" s="173" customFormat="1" ht="32.25" thickBot="1" x14ac:dyDescent="0.3">
      <c r="A535" s="173" t="s">
        <v>163</v>
      </c>
      <c r="B535" s="173" t="s">
        <v>154</v>
      </c>
      <c r="C535" s="173" t="s">
        <v>325</v>
      </c>
      <c r="D535" s="173" t="s">
        <v>2479</v>
      </c>
      <c r="E535" s="173">
        <v>130</v>
      </c>
      <c r="F535" s="173">
        <v>0</v>
      </c>
      <c r="G535" s="173" t="s">
        <v>224</v>
      </c>
      <c r="H535" s="173" t="s">
        <v>22</v>
      </c>
      <c r="I535" s="173">
        <v>534</v>
      </c>
      <c r="J535" s="174"/>
      <c r="BYJ535" s="175" t="s">
        <v>877</v>
      </c>
      <c r="BYK535" s="173" t="e" cm="1" vm="2">
        <f t="array" ref="BYK535">TRANSPOSE(_xlfn.ANCHORARRAY(TE$2))</f>
        <v>#VALUE!</v>
      </c>
    </row>
    <row r="536" spans="1:10 2012:2013" s="173" customFormat="1" ht="32.25" thickBot="1" x14ac:dyDescent="0.3">
      <c r="A536" s="173" t="s">
        <v>163</v>
      </c>
      <c r="B536" s="173" t="s">
        <v>154</v>
      </c>
      <c r="C536" s="173" t="s">
        <v>325</v>
      </c>
      <c r="D536" s="173" t="s">
        <v>2480</v>
      </c>
      <c r="E536" s="173">
        <v>130</v>
      </c>
      <c r="F536" s="173">
        <v>27</v>
      </c>
      <c r="G536" s="173" t="s">
        <v>224</v>
      </c>
      <c r="H536" s="173" t="s">
        <v>24</v>
      </c>
      <c r="I536" s="173">
        <v>535</v>
      </c>
      <c r="J536" s="174"/>
      <c r="BYJ536" s="175" t="s">
        <v>878</v>
      </c>
      <c r="BYK536" s="173" t="e" cm="1" vm="2">
        <f t="array" ref="BYK536">TRANSPOSE(_xlfn.ANCHORARRAY(TF$2))</f>
        <v>#VALUE!</v>
      </c>
    </row>
    <row r="537" spans="1:10 2012:2013" s="173" customFormat="1" ht="32.25" thickBot="1" x14ac:dyDescent="0.3">
      <c r="A537" s="173" t="s">
        <v>163</v>
      </c>
      <c r="B537" s="173" t="s">
        <v>154</v>
      </c>
      <c r="C537" s="173" t="s">
        <v>325</v>
      </c>
      <c r="D537" s="173" t="s">
        <v>288</v>
      </c>
      <c r="E537" s="173">
        <v>160</v>
      </c>
      <c r="F537" s="173">
        <v>33</v>
      </c>
      <c r="G537" s="173" t="s">
        <v>224</v>
      </c>
      <c r="H537" s="173" t="s">
        <v>22</v>
      </c>
      <c r="I537" s="173">
        <v>536</v>
      </c>
      <c r="J537" s="174"/>
      <c r="BYJ537" s="175" t="s">
        <v>879</v>
      </c>
      <c r="BYK537" s="173" t="e" cm="1" vm="2">
        <f t="array" ref="BYK537">TRANSPOSE(_xlfn.ANCHORARRAY(TG$2))</f>
        <v>#VALUE!</v>
      </c>
    </row>
    <row r="538" spans="1:10 2012:2013" s="173" customFormat="1" ht="32.25" thickBot="1" x14ac:dyDescent="0.3">
      <c r="A538" s="173" t="s">
        <v>163</v>
      </c>
      <c r="B538" s="173" t="s">
        <v>154</v>
      </c>
      <c r="C538" s="173" t="s">
        <v>325</v>
      </c>
      <c r="D538" s="173" t="s">
        <v>228</v>
      </c>
      <c r="E538" s="173">
        <v>27</v>
      </c>
      <c r="F538" s="173">
        <v>0</v>
      </c>
      <c r="G538" s="173" t="s">
        <v>224</v>
      </c>
      <c r="H538" s="173" t="s">
        <v>22</v>
      </c>
      <c r="I538" s="173">
        <v>537</v>
      </c>
      <c r="J538" s="174"/>
      <c r="BYJ538" s="175" t="s">
        <v>880</v>
      </c>
      <c r="BYK538" s="173" t="e" cm="1" vm="2">
        <f t="array" ref="BYK538">TRANSPOSE(_xlfn.ANCHORARRAY(TH$2))</f>
        <v>#VALUE!</v>
      </c>
    </row>
    <row r="539" spans="1:10 2012:2013" s="173" customFormat="1" ht="32.25" thickBot="1" x14ac:dyDescent="0.3">
      <c r="A539" s="173" t="s">
        <v>163</v>
      </c>
      <c r="B539" s="173" t="s">
        <v>154</v>
      </c>
      <c r="C539" s="173" t="s">
        <v>325</v>
      </c>
      <c r="D539" s="173" t="s">
        <v>262</v>
      </c>
      <c r="E539" s="173">
        <v>99</v>
      </c>
      <c r="F539" s="173">
        <v>20</v>
      </c>
      <c r="G539" s="173" t="s">
        <v>224</v>
      </c>
      <c r="H539" s="173" t="s">
        <v>24</v>
      </c>
      <c r="I539" s="173">
        <v>538</v>
      </c>
      <c r="J539" s="174"/>
      <c r="BYJ539" s="175" t="s">
        <v>881</v>
      </c>
      <c r="BYK539" s="173" t="e" cm="1" vm="2">
        <f t="array" ref="BYK539">TRANSPOSE(_xlfn.ANCHORARRAY(TI$2))</f>
        <v>#VALUE!</v>
      </c>
    </row>
    <row r="540" spans="1:10 2012:2013" s="173" customFormat="1" ht="32.25" thickBot="1" x14ac:dyDescent="0.3">
      <c r="A540" s="173" t="s">
        <v>163</v>
      </c>
      <c r="B540" s="173" t="s">
        <v>154</v>
      </c>
      <c r="C540" s="173" t="s">
        <v>325</v>
      </c>
      <c r="D540" s="173" t="s">
        <v>229</v>
      </c>
      <c r="E540" s="173">
        <v>99</v>
      </c>
      <c r="F540" s="173">
        <v>0</v>
      </c>
      <c r="G540" s="173" t="s">
        <v>224</v>
      </c>
      <c r="H540" s="173" t="s">
        <v>22</v>
      </c>
      <c r="I540" s="173">
        <v>539</v>
      </c>
      <c r="J540" s="174"/>
      <c r="BYJ540" s="175" t="s">
        <v>882</v>
      </c>
      <c r="BYK540" s="173" t="e" cm="1" vm="2">
        <f t="array" ref="BYK540">TRANSPOSE(_xlfn.ANCHORARRAY(TJ$2))</f>
        <v>#VALUE!</v>
      </c>
    </row>
    <row r="541" spans="1:10 2012:2013" s="173" customFormat="1" ht="32.25" thickBot="1" x14ac:dyDescent="0.3">
      <c r="A541" s="173" t="s">
        <v>163</v>
      </c>
      <c r="B541" s="173" t="s">
        <v>154</v>
      </c>
      <c r="C541" s="173" t="s">
        <v>325</v>
      </c>
      <c r="D541" s="173" t="s">
        <v>250</v>
      </c>
      <c r="E541" s="173">
        <v>160</v>
      </c>
      <c r="F541" s="173">
        <v>33</v>
      </c>
      <c r="G541" s="173" t="s">
        <v>224</v>
      </c>
      <c r="H541" s="173" t="s">
        <v>24</v>
      </c>
      <c r="I541" s="173">
        <v>540</v>
      </c>
      <c r="J541" s="174"/>
      <c r="BYJ541" s="175" t="s">
        <v>883</v>
      </c>
      <c r="BYK541" s="173" t="e" cm="1" vm="2">
        <f t="array" ref="BYK541">TRANSPOSE(_xlfn.ANCHORARRAY(TK$2))</f>
        <v>#VALUE!</v>
      </c>
    </row>
    <row r="542" spans="1:10 2012:2013" s="173" customFormat="1" ht="32.25" thickBot="1" x14ac:dyDescent="0.3">
      <c r="A542" s="173" t="s">
        <v>163</v>
      </c>
      <c r="B542" s="173" t="s">
        <v>154</v>
      </c>
      <c r="C542" s="173" t="s">
        <v>325</v>
      </c>
      <c r="D542" s="173" t="s">
        <v>285</v>
      </c>
      <c r="E542" s="173">
        <v>99</v>
      </c>
      <c r="F542" s="173">
        <v>20</v>
      </c>
      <c r="G542" s="173" t="s">
        <v>224</v>
      </c>
      <c r="H542" s="173" t="s">
        <v>24</v>
      </c>
      <c r="I542" s="173">
        <v>541</v>
      </c>
      <c r="J542" s="174"/>
      <c r="BYJ542" s="175" t="s">
        <v>884</v>
      </c>
      <c r="BYK542" s="173" t="e" cm="1" vm="2">
        <f t="array" ref="BYK542">TRANSPOSE(_xlfn.ANCHORARRAY(TL$2))</f>
        <v>#VALUE!</v>
      </c>
    </row>
    <row r="543" spans="1:10 2012:2013" s="173" customFormat="1" ht="32.25" thickBot="1" x14ac:dyDescent="0.3">
      <c r="A543" s="173" t="s">
        <v>163</v>
      </c>
      <c r="B543" s="173" t="s">
        <v>154</v>
      </c>
      <c r="C543" s="173" t="s">
        <v>325</v>
      </c>
      <c r="D543" s="173" t="s">
        <v>290</v>
      </c>
      <c r="E543" s="173">
        <v>27</v>
      </c>
      <c r="F543" s="173">
        <v>0</v>
      </c>
      <c r="G543" s="173" t="s">
        <v>224</v>
      </c>
      <c r="H543" s="173" t="s">
        <v>22</v>
      </c>
      <c r="I543" s="173">
        <v>542</v>
      </c>
      <c r="J543" s="174"/>
      <c r="BYJ543" s="175" t="s">
        <v>885</v>
      </c>
      <c r="BYK543" s="173" t="e" cm="1" vm="2">
        <f t="array" ref="BYK543">TRANSPOSE(_xlfn.ANCHORARRAY(TM$2))</f>
        <v>#VALUE!</v>
      </c>
    </row>
    <row r="544" spans="1:10 2012:2013" s="173" customFormat="1" ht="32.25" thickBot="1" x14ac:dyDescent="0.3">
      <c r="A544" s="173" t="s">
        <v>163</v>
      </c>
      <c r="B544" s="173" t="s">
        <v>154</v>
      </c>
      <c r="C544" s="173" t="s">
        <v>325</v>
      </c>
      <c r="D544" s="173" t="s">
        <v>2485</v>
      </c>
      <c r="E544" s="173">
        <v>27</v>
      </c>
      <c r="F544" s="173">
        <v>0</v>
      </c>
      <c r="G544" s="173" t="s">
        <v>224</v>
      </c>
      <c r="H544" s="173" t="s">
        <v>22</v>
      </c>
      <c r="I544" s="173">
        <v>543</v>
      </c>
      <c r="J544" s="174"/>
      <c r="BYJ544" s="175" t="s">
        <v>886</v>
      </c>
      <c r="BYK544" s="173" t="e" cm="1" vm="2">
        <f t="array" ref="BYK544">TRANSPOSE(_xlfn.ANCHORARRAY(TN$2))</f>
        <v>#VALUE!</v>
      </c>
    </row>
    <row r="545" spans="1:10 2012:2013" s="173" customFormat="1" ht="32.25" thickBot="1" x14ac:dyDescent="0.3">
      <c r="A545" s="173" t="s">
        <v>163</v>
      </c>
      <c r="B545" s="173" t="s">
        <v>154</v>
      </c>
      <c r="C545" s="173" t="s">
        <v>325</v>
      </c>
      <c r="D545" s="173" t="s">
        <v>230</v>
      </c>
      <c r="E545" s="173">
        <v>130</v>
      </c>
      <c r="F545" s="173">
        <v>0</v>
      </c>
      <c r="G545" s="173" t="s">
        <v>224</v>
      </c>
      <c r="H545" s="173" t="s">
        <v>22</v>
      </c>
      <c r="I545" s="173">
        <v>544</v>
      </c>
      <c r="J545" s="174"/>
      <c r="BYJ545" s="175" t="s">
        <v>887</v>
      </c>
      <c r="BYK545" s="173" t="e" cm="1" vm="2">
        <f t="array" ref="BYK545">TRANSPOSE(_xlfn.ANCHORARRAY(TO$2))</f>
        <v>#VALUE!</v>
      </c>
    </row>
    <row r="546" spans="1:10 2012:2013" s="173" customFormat="1" ht="32.25" thickBot="1" x14ac:dyDescent="0.3">
      <c r="A546" s="173" t="s">
        <v>163</v>
      </c>
      <c r="B546" s="173" t="s">
        <v>154</v>
      </c>
      <c r="C546" s="173" t="s">
        <v>325</v>
      </c>
      <c r="D546" s="173" t="s">
        <v>263</v>
      </c>
      <c r="E546" s="173">
        <v>99</v>
      </c>
      <c r="F546" s="173">
        <v>20</v>
      </c>
      <c r="G546" s="173" t="s">
        <v>224</v>
      </c>
      <c r="H546" s="173" t="s">
        <v>24</v>
      </c>
      <c r="I546" s="173">
        <v>545</v>
      </c>
      <c r="J546" s="174"/>
      <c r="BYJ546" s="175" t="s">
        <v>888</v>
      </c>
      <c r="BYK546" s="173" t="e" cm="1" vm="2">
        <f t="array" ref="BYK546">TRANSPOSE(_xlfn.ANCHORARRAY(TP$2))</f>
        <v>#VALUE!</v>
      </c>
    </row>
    <row r="547" spans="1:10 2012:2013" s="173" customFormat="1" ht="32.25" thickBot="1" x14ac:dyDescent="0.3">
      <c r="A547" s="173" t="s">
        <v>163</v>
      </c>
      <c r="B547" s="173" t="s">
        <v>154</v>
      </c>
      <c r="C547" s="173" t="s">
        <v>325</v>
      </c>
      <c r="D547" s="173" t="s">
        <v>231</v>
      </c>
      <c r="E547" s="173">
        <v>27</v>
      </c>
      <c r="F547" s="173">
        <v>0</v>
      </c>
      <c r="G547" s="173" t="s">
        <v>224</v>
      </c>
      <c r="H547" s="173" t="s">
        <v>22</v>
      </c>
      <c r="I547" s="173">
        <v>546</v>
      </c>
      <c r="J547" s="174"/>
      <c r="BYJ547" s="175" t="s">
        <v>889</v>
      </c>
      <c r="BYK547" s="173" t="e" cm="1" vm="2">
        <f t="array" ref="BYK547">TRANSPOSE(_xlfn.ANCHORARRAY(TQ$2))</f>
        <v>#VALUE!</v>
      </c>
    </row>
    <row r="548" spans="1:10 2012:2013" s="173" customFormat="1" ht="32.25" thickBot="1" x14ac:dyDescent="0.3">
      <c r="A548" s="173" t="s">
        <v>163</v>
      </c>
      <c r="B548" s="173" t="s">
        <v>154</v>
      </c>
      <c r="C548" s="173" t="s">
        <v>325</v>
      </c>
      <c r="D548" s="173" t="s">
        <v>2486</v>
      </c>
      <c r="E548" s="173">
        <v>36</v>
      </c>
      <c r="F548" s="173">
        <v>0</v>
      </c>
      <c r="G548" s="173" t="s">
        <v>224</v>
      </c>
      <c r="H548" s="173" t="s">
        <v>22</v>
      </c>
      <c r="I548" s="173">
        <v>547</v>
      </c>
      <c r="J548" s="174"/>
      <c r="BYJ548" s="175" t="s">
        <v>890</v>
      </c>
      <c r="BYK548" s="173" t="e" cm="1" vm="2">
        <f t="array" ref="BYK548">TRANSPOSE(_xlfn.ANCHORARRAY(TR$2))</f>
        <v>#VALUE!</v>
      </c>
    </row>
    <row r="549" spans="1:10 2012:2013" s="173" customFormat="1" ht="32.25" thickBot="1" x14ac:dyDescent="0.3">
      <c r="A549" s="173" t="s">
        <v>163</v>
      </c>
      <c r="B549" s="173" t="s">
        <v>154</v>
      </c>
      <c r="C549" s="173" t="s">
        <v>325</v>
      </c>
      <c r="D549" s="173" t="s">
        <v>286</v>
      </c>
      <c r="E549" s="173">
        <v>99</v>
      </c>
      <c r="F549" s="173">
        <v>20</v>
      </c>
      <c r="G549" s="173" t="s">
        <v>224</v>
      </c>
      <c r="H549" s="173" t="s">
        <v>24</v>
      </c>
      <c r="I549" s="173">
        <v>548</v>
      </c>
      <c r="J549" s="174"/>
      <c r="BYJ549" s="175" t="s">
        <v>891</v>
      </c>
      <c r="BYK549" s="173" t="e" cm="1" vm="2">
        <f t="array" ref="BYK549">TRANSPOSE(_xlfn.ANCHORARRAY(TS$2))</f>
        <v>#VALUE!</v>
      </c>
    </row>
    <row r="550" spans="1:10 2012:2013" s="173" customFormat="1" ht="32.25" thickBot="1" x14ac:dyDescent="0.3">
      <c r="A550" s="173" t="s">
        <v>163</v>
      </c>
      <c r="B550" s="173" t="s">
        <v>154</v>
      </c>
      <c r="C550" s="173" t="s">
        <v>325</v>
      </c>
      <c r="D550" s="173" t="s">
        <v>244</v>
      </c>
      <c r="E550" s="173">
        <v>27</v>
      </c>
      <c r="F550" s="173">
        <v>0</v>
      </c>
      <c r="G550" s="173" t="s">
        <v>224</v>
      </c>
      <c r="H550" s="173" t="s">
        <v>22</v>
      </c>
      <c r="I550" s="173">
        <v>549</v>
      </c>
      <c r="J550" s="174"/>
      <c r="BYJ550" s="175" t="s">
        <v>892</v>
      </c>
      <c r="BYK550" s="173" t="e" cm="1" vm="2">
        <f t="array" ref="BYK550">TRANSPOSE(_xlfn.ANCHORARRAY(TT$2))</f>
        <v>#VALUE!</v>
      </c>
    </row>
    <row r="551" spans="1:10 2012:2013" s="173" customFormat="1" ht="32.25" thickBot="1" x14ac:dyDescent="0.3">
      <c r="A551" s="173" t="s">
        <v>163</v>
      </c>
      <c r="B551" s="173" t="s">
        <v>154</v>
      </c>
      <c r="C551" s="173" t="s">
        <v>325</v>
      </c>
      <c r="D551" s="173" t="s">
        <v>289</v>
      </c>
      <c r="E551" s="173">
        <v>99</v>
      </c>
      <c r="F551" s="173">
        <v>0</v>
      </c>
      <c r="G551" s="173" t="s">
        <v>224</v>
      </c>
      <c r="H551" s="173" t="s">
        <v>22</v>
      </c>
      <c r="I551" s="173">
        <v>550</v>
      </c>
      <c r="J551" s="174"/>
      <c r="BYJ551" s="175" t="s">
        <v>893</v>
      </c>
      <c r="BYK551" s="173" t="e" cm="1" vm="2">
        <f t="array" ref="BYK551">TRANSPOSE(_xlfn.ANCHORARRAY(TU$2))</f>
        <v>#VALUE!</v>
      </c>
    </row>
    <row r="552" spans="1:10 2012:2013" s="173" customFormat="1" ht="32.25" thickBot="1" x14ac:dyDescent="0.3">
      <c r="A552" s="173" t="s">
        <v>163</v>
      </c>
      <c r="B552" s="173" t="s">
        <v>154</v>
      </c>
      <c r="C552" s="173" t="s">
        <v>325</v>
      </c>
      <c r="D552" s="173" t="s">
        <v>222</v>
      </c>
      <c r="E552" s="173">
        <v>299</v>
      </c>
      <c r="F552" s="173">
        <v>0</v>
      </c>
      <c r="G552" s="173" t="s">
        <v>224</v>
      </c>
      <c r="H552" s="173" t="s">
        <v>22</v>
      </c>
      <c r="I552" s="173">
        <v>551</v>
      </c>
      <c r="J552" s="174"/>
      <c r="BYJ552" s="175" t="s">
        <v>894</v>
      </c>
      <c r="BYK552" s="173" t="e" cm="1" vm="2">
        <f t="array" ref="BYK552">TRANSPOSE(_xlfn.ANCHORARRAY(TV$2))</f>
        <v>#VALUE!</v>
      </c>
    </row>
    <row r="553" spans="1:10 2012:2013" s="173" customFormat="1" ht="32.25" thickBot="1" x14ac:dyDescent="0.3">
      <c r="A553" s="173" t="s">
        <v>163</v>
      </c>
      <c r="B553" s="173" t="s">
        <v>154</v>
      </c>
      <c r="C553" s="173" t="s">
        <v>325</v>
      </c>
      <c r="D553" s="173" t="s">
        <v>233</v>
      </c>
      <c r="E553" s="173">
        <v>99</v>
      </c>
      <c r="F553" s="173">
        <v>0</v>
      </c>
      <c r="G553" s="173" t="s">
        <v>224</v>
      </c>
      <c r="H553" s="173" t="s">
        <v>22</v>
      </c>
      <c r="I553" s="173">
        <v>552</v>
      </c>
      <c r="J553" s="174"/>
      <c r="BYJ553" s="175" t="s">
        <v>895</v>
      </c>
      <c r="BYK553" s="173" t="e" cm="1" vm="2">
        <f t="array" ref="BYK553">TRANSPOSE(_xlfn.ANCHORARRAY(TW$2))</f>
        <v>#VALUE!</v>
      </c>
    </row>
    <row r="554" spans="1:10 2012:2013" s="173" customFormat="1" ht="32.25" thickBot="1" x14ac:dyDescent="0.3">
      <c r="A554" s="173" t="s">
        <v>163</v>
      </c>
      <c r="B554" s="173" t="s">
        <v>154</v>
      </c>
      <c r="C554" s="173" t="s">
        <v>325</v>
      </c>
      <c r="D554" s="173" t="s">
        <v>2487</v>
      </c>
      <c r="E554" s="173">
        <v>36</v>
      </c>
      <c r="F554" s="173">
        <v>0</v>
      </c>
      <c r="G554" s="173" t="s">
        <v>224</v>
      </c>
      <c r="H554" s="173" t="s">
        <v>22</v>
      </c>
      <c r="I554" s="173">
        <v>553</v>
      </c>
      <c r="J554" s="174"/>
      <c r="BYJ554" s="175" t="s">
        <v>896</v>
      </c>
      <c r="BYK554" s="173" t="e" cm="1" vm="2">
        <f t="array" ref="BYK554">TRANSPOSE(_xlfn.ANCHORARRAY(TX$2))</f>
        <v>#VALUE!</v>
      </c>
    </row>
    <row r="555" spans="1:10 2012:2013" s="173" customFormat="1" ht="32.25" thickBot="1" x14ac:dyDescent="0.3">
      <c r="A555" s="173" t="s">
        <v>163</v>
      </c>
      <c r="B555" s="173" t="s">
        <v>154</v>
      </c>
      <c r="C555" s="173" t="s">
        <v>325</v>
      </c>
      <c r="D555" s="173" t="s">
        <v>2488</v>
      </c>
      <c r="E555" s="173">
        <v>99</v>
      </c>
      <c r="F555" s="173">
        <v>0</v>
      </c>
      <c r="G555" s="173" t="s">
        <v>224</v>
      </c>
      <c r="H555" s="173" t="s">
        <v>22</v>
      </c>
      <c r="I555" s="173">
        <v>554</v>
      </c>
      <c r="J555" s="174"/>
      <c r="BYJ555" s="175" t="s">
        <v>897</v>
      </c>
      <c r="BYK555" s="173" t="e" cm="1" vm="2">
        <f t="array" ref="BYK555">TRANSPOSE(_xlfn.ANCHORARRAY(TY$2))</f>
        <v>#VALUE!</v>
      </c>
    </row>
    <row r="556" spans="1:10 2012:2013" s="173" customFormat="1" ht="32.25" thickBot="1" x14ac:dyDescent="0.3">
      <c r="A556" s="173" t="s">
        <v>163</v>
      </c>
      <c r="B556" s="173" t="s">
        <v>243</v>
      </c>
      <c r="C556" s="173" t="s">
        <v>326</v>
      </c>
      <c r="D556" s="173" t="s">
        <v>275</v>
      </c>
      <c r="E556" s="173">
        <v>27</v>
      </c>
      <c r="F556" s="173">
        <v>0</v>
      </c>
      <c r="G556" s="173" t="s">
        <v>213</v>
      </c>
      <c r="H556" s="173" t="s">
        <v>22</v>
      </c>
      <c r="I556" s="173">
        <v>555</v>
      </c>
      <c r="J556" s="174"/>
      <c r="BYJ556" s="175" t="s">
        <v>898</v>
      </c>
      <c r="BYK556" s="173" t="e" cm="1" vm="2">
        <f t="array" ref="BYK556">TRANSPOSE(_xlfn.ANCHORARRAY(TZ$2))</f>
        <v>#VALUE!</v>
      </c>
    </row>
    <row r="557" spans="1:10 2012:2013" s="173" customFormat="1" ht="32.25" thickBot="1" x14ac:dyDescent="0.3">
      <c r="A557" s="173" t="s">
        <v>163</v>
      </c>
      <c r="B557" s="173" t="s">
        <v>243</v>
      </c>
      <c r="C557" s="173" t="s">
        <v>326</v>
      </c>
      <c r="D557" s="173" t="s">
        <v>2481</v>
      </c>
      <c r="E557" s="173">
        <v>99</v>
      </c>
      <c r="F557" s="173">
        <v>0</v>
      </c>
      <c r="G557" s="173" t="s">
        <v>213</v>
      </c>
      <c r="H557" s="173" t="s">
        <v>22</v>
      </c>
      <c r="I557" s="173">
        <v>556</v>
      </c>
      <c r="J557" s="174"/>
      <c r="BYJ557" s="175" t="s">
        <v>899</v>
      </c>
      <c r="BYK557" s="173" t="e" cm="1" vm="2">
        <f t="array" ref="BYK557">TRANSPOSE(_xlfn.ANCHORARRAY(UA$2))</f>
        <v>#VALUE!</v>
      </c>
    </row>
    <row r="558" spans="1:10 2012:2013" s="173" customFormat="1" ht="32.25" thickBot="1" x14ac:dyDescent="0.3">
      <c r="A558" s="173" t="s">
        <v>163</v>
      </c>
      <c r="B558" s="173" t="s">
        <v>243</v>
      </c>
      <c r="C558" s="173" t="s">
        <v>326</v>
      </c>
      <c r="D558" s="173" t="s">
        <v>2482</v>
      </c>
      <c r="E558" s="173">
        <v>27</v>
      </c>
      <c r="F558" s="173">
        <v>0</v>
      </c>
      <c r="G558" s="173" t="s">
        <v>213</v>
      </c>
      <c r="H558" s="173" t="s">
        <v>22</v>
      </c>
      <c r="I558" s="173">
        <v>557</v>
      </c>
      <c r="J558" s="174"/>
      <c r="BYJ558" s="175" t="s">
        <v>900</v>
      </c>
      <c r="BYK558" s="173" t="e" cm="1" vm="2">
        <f t="array" ref="BYK558">TRANSPOSE(_xlfn.ANCHORARRAY(UB$2))</f>
        <v>#VALUE!</v>
      </c>
    </row>
    <row r="559" spans="1:10 2012:2013" s="173" customFormat="1" ht="32.25" thickBot="1" x14ac:dyDescent="0.3">
      <c r="A559" s="173" t="s">
        <v>163</v>
      </c>
      <c r="B559" s="173" t="s">
        <v>243</v>
      </c>
      <c r="C559" s="173" t="s">
        <v>326</v>
      </c>
      <c r="D559" s="173" t="s">
        <v>228</v>
      </c>
      <c r="E559" s="173">
        <v>27</v>
      </c>
      <c r="F559" s="173">
        <v>0</v>
      </c>
      <c r="G559" s="173" t="s">
        <v>213</v>
      </c>
      <c r="H559" s="173" t="s">
        <v>22</v>
      </c>
      <c r="I559" s="173">
        <v>558</v>
      </c>
      <c r="J559" s="174"/>
      <c r="BYJ559" s="175" t="s">
        <v>901</v>
      </c>
      <c r="BYK559" s="173" t="e" cm="1" vm="2">
        <f t="array" ref="BYK559">TRANSPOSE(_xlfn.ANCHORARRAY(UC$2))</f>
        <v>#VALUE!</v>
      </c>
    </row>
    <row r="560" spans="1:10 2012:2013" s="173" customFormat="1" ht="32.25" thickBot="1" x14ac:dyDescent="0.3">
      <c r="A560" s="173" t="s">
        <v>163</v>
      </c>
      <c r="B560" s="173" t="s">
        <v>243</v>
      </c>
      <c r="C560" s="173" t="s">
        <v>326</v>
      </c>
      <c r="D560" s="173" t="s">
        <v>229</v>
      </c>
      <c r="E560" s="173">
        <v>99</v>
      </c>
      <c r="F560" s="173">
        <v>0</v>
      </c>
      <c r="G560" s="173" t="s">
        <v>213</v>
      </c>
      <c r="H560" s="173" t="s">
        <v>22</v>
      </c>
      <c r="I560" s="173">
        <v>559</v>
      </c>
      <c r="J560" s="174"/>
      <c r="BYJ560" s="175" t="s">
        <v>902</v>
      </c>
      <c r="BYK560" s="173" t="e" cm="1" vm="2">
        <f t="array" ref="BYK560">TRANSPOSE(_xlfn.ANCHORARRAY(UD$2))</f>
        <v>#VALUE!</v>
      </c>
    </row>
    <row r="561" spans="1:10 2012:2013" s="173" customFormat="1" ht="32.25" thickBot="1" x14ac:dyDescent="0.3">
      <c r="A561" s="173" t="s">
        <v>163</v>
      </c>
      <c r="B561" s="173" t="s">
        <v>243</v>
      </c>
      <c r="C561" s="173" t="s">
        <v>326</v>
      </c>
      <c r="D561" s="173" t="s">
        <v>290</v>
      </c>
      <c r="E561" s="173">
        <v>27</v>
      </c>
      <c r="F561" s="173">
        <v>0</v>
      </c>
      <c r="G561" s="173" t="s">
        <v>213</v>
      </c>
      <c r="H561" s="173" t="s">
        <v>22</v>
      </c>
      <c r="I561" s="173">
        <v>560</v>
      </c>
      <c r="J561" s="174"/>
      <c r="BYJ561" s="175" t="s">
        <v>903</v>
      </c>
      <c r="BYK561" s="173" t="e" cm="1" vm="2">
        <f t="array" ref="BYK561">TRANSPOSE(_xlfn.ANCHORARRAY(UE$2))</f>
        <v>#VALUE!</v>
      </c>
    </row>
    <row r="562" spans="1:10 2012:2013" s="173" customFormat="1" ht="32.25" thickBot="1" x14ac:dyDescent="0.3">
      <c r="A562" s="173" t="s">
        <v>163</v>
      </c>
      <c r="B562" s="173" t="s">
        <v>243</v>
      </c>
      <c r="C562" s="173" t="s">
        <v>326</v>
      </c>
      <c r="D562" s="173" t="s">
        <v>2485</v>
      </c>
      <c r="E562" s="173">
        <v>27</v>
      </c>
      <c r="F562" s="173">
        <v>0</v>
      </c>
      <c r="G562" s="173" t="s">
        <v>213</v>
      </c>
      <c r="H562" s="173" t="s">
        <v>22</v>
      </c>
      <c r="I562" s="173">
        <v>561</v>
      </c>
      <c r="J562" s="174"/>
      <c r="BYJ562" s="175" t="s">
        <v>904</v>
      </c>
      <c r="BYK562" s="173" t="e" cm="1" vm="2">
        <f t="array" ref="BYK562">TRANSPOSE(_xlfn.ANCHORARRAY(UF$2))</f>
        <v>#VALUE!</v>
      </c>
    </row>
    <row r="563" spans="1:10 2012:2013" s="173" customFormat="1" ht="32.25" thickBot="1" x14ac:dyDescent="0.3">
      <c r="A563" s="173" t="s">
        <v>163</v>
      </c>
      <c r="B563" s="173" t="s">
        <v>243</v>
      </c>
      <c r="C563" s="173" t="s">
        <v>326</v>
      </c>
      <c r="D563" s="173" t="s">
        <v>231</v>
      </c>
      <c r="E563" s="173">
        <v>27</v>
      </c>
      <c r="F563" s="173">
        <v>0</v>
      </c>
      <c r="G563" s="173" t="s">
        <v>213</v>
      </c>
      <c r="H563" s="173" t="s">
        <v>22</v>
      </c>
      <c r="I563" s="173">
        <v>562</v>
      </c>
      <c r="J563" s="174"/>
      <c r="BYJ563" s="175" t="s">
        <v>905</v>
      </c>
      <c r="BYK563" s="173" t="e" cm="1" vm="2">
        <f t="array" ref="BYK563">TRANSPOSE(_xlfn.ANCHORARRAY(UG$2))</f>
        <v>#VALUE!</v>
      </c>
    </row>
    <row r="564" spans="1:10 2012:2013" s="173" customFormat="1" ht="32.25" thickBot="1" x14ac:dyDescent="0.3">
      <c r="A564" s="173" t="s">
        <v>163</v>
      </c>
      <c r="B564" s="173" t="s">
        <v>243</v>
      </c>
      <c r="C564" s="173" t="s">
        <v>326</v>
      </c>
      <c r="D564" s="173" t="s">
        <v>244</v>
      </c>
      <c r="E564" s="173">
        <v>27</v>
      </c>
      <c r="F564" s="173">
        <v>0</v>
      </c>
      <c r="G564" s="173" t="s">
        <v>213</v>
      </c>
      <c r="H564" s="173" t="s">
        <v>22</v>
      </c>
      <c r="I564" s="173">
        <v>563</v>
      </c>
      <c r="J564" s="174"/>
      <c r="BYJ564" s="175" t="s">
        <v>906</v>
      </c>
      <c r="BYK564" s="173" t="e" cm="1" vm="2">
        <f t="array" ref="BYK564">TRANSPOSE(_xlfn.ANCHORARRAY(UH$2))</f>
        <v>#VALUE!</v>
      </c>
    </row>
    <row r="565" spans="1:10 2012:2013" s="173" customFormat="1" ht="32.25" thickBot="1" x14ac:dyDescent="0.3">
      <c r="A565" s="173" t="s">
        <v>163</v>
      </c>
      <c r="B565" s="173" t="s">
        <v>243</v>
      </c>
      <c r="C565" s="173" t="s">
        <v>326</v>
      </c>
      <c r="D565" s="173" t="s">
        <v>233</v>
      </c>
      <c r="E565" s="173">
        <v>99</v>
      </c>
      <c r="F565" s="173">
        <v>0</v>
      </c>
      <c r="G565" s="173" t="s">
        <v>213</v>
      </c>
      <c r="H565" s="173" t="s">
        <v>22</v>
      </c>
      <c r="I565" s="173">
        <v>564</v>
      </c>
      <c r="J565" s="174"/>
      <c r="BYJ565" s="175" t="s">
        <v>907</v>
      </c>
      <c r="BYK565" s="173" t="e" cm="1" vm="2">
        <f t="array" ref="BYK565">TRANSPOSE(_xlfn.ANCHORARRAY(UI$2))</f>
        <v>#VALUE!</v>
      </c>
    </row>
    <row r="566" spans="1:10 2012:2013" s="173" customFormat="1" ht="32.25" thickBot="1" x14ac:dyDescent="0.3">
      <c r="A566" s="173" t="s">
        <v>163</v>
      </c>
      <c r="B566" s="173" t="s">
        <v>243</v>
      </c>
      <c r="C566" s="173" t="s">
        <v>326</v>
      </c>
      <c r="D566" s="173" t="s">
        <v>235</v>
      </c>
      <c r="E566" s="173">
        <v>27</v>
      </c>
      <c r="F566" s="173">
        <v>0</v>
      </c>
      <c r="G566" s="173" t="s">
        <v>213</v>
      </c>
      <c r="H566" s="173" t="s">
        <v>22</v>
      </c>
      <c r="I566" s="173">
        <v>565</v>
      </c>
      <c r="J566" s="174"/>
      <c r="BYJ566" s="175" t="s">
        <v>908</v>
      </c>
      <c r="BYK566" s="173" t="e" cm="1" vm="2">
        <f t="array" ref="BYK566">TRANSPOSE(_xlfn.ANCHORARRAY(UJ$2))</f>
        <v>#VALUE!</v>
      </c>
    </row>
    <row r="567" spans="1:10 2012:2013" s="173" customFormat="1" ht="32.25" thickBot="1" x14ac:dyDescent="0.3">
      <c r="A567" s="173" t="s">
        <v>163</v>
      </c>
      <c r="B567" s="173" t="s">
        <v>243</v>
      </c>
      <c r="C567" s="173" t="s">
        <v>326</v>
      </c>
      <c r="D567" s="173" t="s">
        <v>265</v>
      </c>
      <c r="E567" s="173">
        <v>160</v>
      </c>
      <c r="F567" s="173">
        <v>0</v>
      </c>
      <c r="G567" s="173" t="s">
        <v>224</v>
      </c>
      <c r="H567" s="173" t="s">
        <v>22</v>
      </c>
      <c r="I567" s="173">
        <v>566</v>
      </c>
      <c r="J567" s="174"/>
      <c r="BYJ567" s="175" t="s">
        <v>909</v>
      </c>
      <c r="BYK567" s="173" t="e" cm="1" vm="2">
        <f t="array" ref="BYK567">TRANSPOSE(_xlfn.ANCHORARRAY(UK$2))</f>
        <v>#VALUE!</v>
      </c>
    </row>
    <row r="568" spans="1:10 2012:2013" s="173" customFormat="1" ht="32.25" thickBot="1" x14ac:dyDescent="0.3">
      <c r="A568" s="173" t="s">
        <v>163</v>
      </c>
      <c r="B568" s="173" t="s">
        <v>243</v>
      </c>
      <c r="C568" s="173" t="s">
        <v>326</v>
      </c>
      <c r="D568" s="173" t="s">
        <v>266</v>
      </c>
      <c r="E568" s="173">
        <v>160</v>
      </c>
      <c r="F568" s="173">
        <v>33</v>
      </c>
      <c r="G568" s="173" t="s">
        <v>224</v>
      </c>
      <c r="H568" s="173" t="s">
        <v>22</v>
      </c>
      <c r="I568" s="173">
        <v>567</v>
      </c>
      <c r="J568" s="174"/>
      <c r="BYJ568" s="175" t="s">
        <v>910</v>
      </c>
      <c r="BYK568" s="173" t="e" cm="1" vm="2">
        <f t="array" ref="BYK568">TRANSPOSE(_xlfn.ANCHORARRAY(UL$2))</f>
        <v>#VALUE!</v>
      </c>
    </row>
    <row r="569" spans="1:10 2012:2013" s="173" customFormat="1" ht="32.25" thickBot="1" x14ac:dyDescent="0.3">
      <c r="A569" s="173" t="s">
        <v>163</v>
      </c>
      <c r="B569" s="173" t="s">
        <v>243</v>
      </c>
      <c r="C569" s="173" t="s">
        <v>326</v>
      </c>
      <c r="D569" s="173" t="s">
        <v>245</v>
      </c>
      <c r="E569" s="173">
        <v>36</v>
      </c>
      <c r="F569" s="173">
        <v>0</v>
      </c>
      <c r="G569" s="173" t="s">
        <v>224</v>
      </c>
      <c r="H569" s="173" t="s">
        <v>22</v>
      </c>
      <c r="I569" s="173">
        <v>568</v>
      </c>
      <c r="J569" s="174"/>
      <c r="BYJ569" s="175" t="s">
        <v>911</v>
      </c>
      <c r="BYK569" s="173" t="e" cm="1" vm="2">
        <f t="array" ref="BYK569">TRANSPOSE(_xlfn.ANCHORARRAY(UM$2))</f>
        <v>#VALUE!</v>
      </c>
    </row>
    <row r="570" spans="1:10 2012:2013" s="173" customFormat="1" ht="32.25" thickBot="1" x14ac:dyDescent="0.3">
      <c r="A570" s="173" t="s">
        <v>163</v>
      </c>
      <c r="B570" s="173" t="s">
        <v>243</v>
      </c>
      <c r="C570" s="173" t="s">
        <v>326</v>
      </c>
      <c r="D570" s="173" t="s">
        <v>239</v>
      </c>
      <c r="E570" s="173">
        <v>36</v>
      </c>
      <c r="F570" s="173">
        <v>0</v>
      </c>
      <c r="G570" s="173" t="s">
        <v>224</v>
      </c>
      <c r="H570" s="173" t="s">
        <v>22</v>
      </c>
      <c r="I570" s="173">
        <v>569</v>
      </c>
      <c r="J570" s="174"/>
      <c r="BYJ570" s="175" t="s">
        <v>912</v>
      </c>
      <c r="BYK570" s="173" t="e" cm="1" vm="2">
        <f t="array" ref="BYK570">TRANSPOSE(_xlfn.ANCHORARRAY(UN$2))</f>
        <v>#VALUE!</v>
      </c>
    </row>
    <row r="571" spans="1:10 2012:2013" s="173" customFormat="1" ht="32.25" thickBot="1" x14ac:dyDescent="0.3">
      <c r="A571" s="173" t="s">
        <v>163</v>
      </c>
      <c r="B571" s="173" t="s">
        <v>243</v>
      </c>
      <c r="C571" s="173" t="s">
        <v>326</v>
      </c>
      <c r="D571" s="173" t="s">
        <v>240</v>
      </c>
      <c r="E571" s="173">
        <v>36</v>
      </c>
      <c r="F571" s="173">
        <v>0</v>
      </c>
      <c r="G571" s="173" t="s">
        <v>224</v>
      </c>
      <c r="H571" s="173" t="s">
        <v>22</v>
      </c>
      <c r="I571" s="173">
        <v>570</v>
      </c>
      <c r="J571" s="174"/>
      <c r="BYJ571" s="175" t="s">
        <v>913</v>
      </c>
      <c r="BYK571" s="173" t="e" cm="1" vm="2">
        <f t="array" ref="BYK571">TRANSPOSE(_xlfn.ANCHORARRAY(UO$2))</f>
        <v>#VALUE!</v>
      </c>
    </row>
    <row r="572" spans="1:10 2012:2013" s="173" customFormat="1" ht="32.25" thickBot="1" x14ac:dyDescent="0.3">
      <c r="A572" s="173" t="s">
        <v>163</v>
      </c>
      <c r="B572" s="173" t="s">
        <v>243</v>
      </c>
      <c r="C572" s="173" t="s">
        <v>326</v>
      </c>
      <c r="D572" s="173" t="s">
        <v>225</v>
      </c>
      <c r="E572" s="173">
        <v>36</v>
      </c>
      <c r="F572" s="173">
        <v>0</v>
      </c>
      <c r="G572" s="173" t="s">
        <v>224</v>
      </c>
      <c r="H572" s="173" t="s">
        <v>22</v>
      </c>
      <c r="I572" s="173">
        <v>571</v>
      </c>
      <c r="J572" s="174"/>
      <c r="BYJ572" s="175" t="s">
        <v>914</v>
      </c>
      <c r="BYK572" s="173" t="e" cm="1" vm="2">
        <f t="array" ref="BYK572">TRANSPOSE(_xlfn.ANCHORARRAY(UP$2))</f>
        <v>#VALUE!</v>
      </c>
    </row>
    <row r="573" spans="1:10 2012:2013" s="173" customFormat="1" ht="32.25" thickBot="1" x14ac:dyDescent="0.3">
      <c r="A573" s="173" t="s">
        <v>163</v>
      </c>
      <c r="B573" s="173" t="s">
        <v>243</v>
      </c>
      <c r="C573" s="173" t="s">
        <v>326</v>
      </c>
      <c r="D573" s="173" t="s">
        <v>2502</v>
      </c>
      <c r="E573" s="173">
        <v>27</v>
      </c>
      <c r="F573" s="173">
        <v>0</v>
      </c>
      <c r="G573" s="173" t="s">
        <v>224</v>
      </c>
      <c r="H573" s="173" t="s">
        <v>22</v>
      </c>
      <c r="I573" s="173">
        <v>572</v>
      </c>
      <c r="J573" s="174"/>
      <c r="BYJ573" s="175" t="s">
        <v>915</v>
      </c>
      <c r="BYK573" s="173" t="e" cm="1" vm="2">
        <f t="array" ref="BYK573">TRANSPOSE(_xlfn.ANCHORARRAY(UQ$2))</f>
        <v>#VALUE!</v>
      </c>
    </row>
    <row r="574" spans="1:10 2012:2013" s="173" customFormat="1" ht="32.25" thickBot="1" x14ac:dyDescent="0.3">
      <c r="A574" s="173" t="s">
        <v>163</v>
      </c>
      <c r="B574" s="173" t="s">
        <v>243</v>
      </c>
      <c r="C574" s="173" t="s">
        <v>326</v>
      </c>
      <c r="D574" s="173" t="s">
        <v>226</v>
      </c>
      <c r="E574" s="173">
        <v>36</v>
      </c>
      <c r="F574" s="173">
        <v>0</v>
      </c>
      <c r="G574" s="173" t="s">
        <v>224</v>
      </c>
      <c r="H574" s="173" t="s">
        <v>22</v>
      </c>
      <c r="I574" s="173">
        <v>573</v>
      </c>
      <c r="J574" s="174"/>
      <c r="BYJ574" s="175" t="s">
        <v>916</v>
      </c>
      <c r="BYK574" s="173" t="e" cm="1" vm="2">
        <f t="array" ref="BYK574">TRANSPOSE(_xlfn.ANCHORARRAY(UR$2))</f>
        <v>#VALUE!</v>
      </c>
    </row>
    <row r="575" spans="1:10 2012:2013" s="173" customFormat="1" ht="32.25" thickBot="1" x14ac:dyDescent="0.3">
      <c r="A575" s="173" t="s">
        <v>163</v>
      </c>
      <c r="B575" s="173" t="s">
        <v>243</v>
      </c>
      <c r="C575" s="173" t="s">
        <v>326</v>
      </c>
      <c r="D575" s="173" t="s">
        <v>282</v>
      </c>
      <c r="E575" s="173">
        <v>99</v>
      </c>
      <c r="F575" s="173">
        <v>0</v>
      </c>
      <c r="G575" s="173" t="s">
        <v>224</v>
      </c>
      <c r="H575" s="173" t="s">
        <v>22</v>
      </c>
      <c r="I575" s="173">
        <v>574</v>
      </c>
      <c r="J575" s="174"/>
      <c r="BYJ575" s="175" t="s">
        <v>917</v>
      </c>
      <c r="BYK575" s="173" t="e" cm="1" vm="2">
        <f t="array" ref="BYK575">TRANSPOSE(_xlfn.ANCHORARRAY(US$2))</f>
        <v>#VALUE!</v>
      </c>
    </row>
    <row r="576" spans="1:10 2012:2013" s="173" customFormat="1" ht="32.25" thickBot="1" x14ac:dyDescent="0.3">
      <c r="A576" s="173" t="s">
        <v>163</v>
      </c>
      <c r="B576" s="173" t="s">
        <v>243</v>
      </c>
      <c r="C576" s="173" t="s">
        <v>326</v>
      </c>
      <c r="D576" s="173" t="s">
        <v>288</v>
      </c>
      <c r="E576" s="173">
        <v>160</v>
      </c>
      <c r="F576" s="173">
        <v>33</v>
      </c>
      <c r="G576" s="173" t="s">
        <v>224</v>
      </c>
      <c r="H576" s="173" t="s">
        <v>22</v>
      </c>
      <c r="I576" s="173">
        <v>575</v>
      </c>
      <c r="J576" s="174"/>
      <c r="BYJ576" s="175" t="s">
        <v>918</v>
      </c>
      <c r="BYK576" s="173" t="e" cm="1" vm="2">
        <f t="array" ref="BYK576">TRANSPOSE(_xlfn.ANCHORARRAY(UT$2))</f>
        <v>#VALUE!</v>
      </c>
    </row>
    <row r="577" spans="1:10 2012:2013" s="173" customFormat="1" ht="32.25" thickBot="1" x14ac:dyDescent="0.3">
      <c r="A577" s="173" t="s">
        <v>163</v>
      </c>
      <c r="B577" s="173" t="s">
        <v>243</v>
      </c>
      <c r="C577" s="173" t="s">
        <v>326</v>
      </c>
      <c r="D577" s="173" t="s">
        <v>242</v>
      </c>
      <c r="E577" s="173">
        <v>45</v>
      </c>
      <c r="F577" s="173">
        <v>0</v>
      </c>
      <c r="G577" s="173" t="s">
        <v>224</v>
      </c>
      <c r="H577" s="173" t="s">
        <v>22</v>
      </c>
      <c r="I577" s="173">
        <v>576</v>
      </c>
      <c r="J577" s="174"/>
      <c r="BYJ577" s="175" t="s">
        <v>919</v>
      </c>
      <c r="BYK577" s="173" t="e" cm="1" vm="2">
        <f t="array" ref="BYK577">TRANSPOSE(_xlfn.ANCHORARRAY(UU$2))</f>
        <v>#VALUE!</v>
      </c>
    </row>
    <row r="578" spans="1:10 2012:2013" s="173" customFormat="1" ht="32.25" thickBot="1" x14ac:dyDescent="0.3">
      <c r="A578" s="173" t="s">
        <v>163</v>
      </c>
      <c r="B578" s="173" t="s">
        <v>243</v>
      </c>
      <c r="C578" s="173" t="s">
        <v>326</v>
      </c>
      <c r="D578" s="173" t="s">
        <v>246</v>
      </c>
      <c r="E578" s="173">
        <v>45</v>
      </c>
      <c r="F578" s="173">
        <v>0</v>
      </c>
      <c r="G578" s="173" t="s">
        <v>224</v>
      </c>
      <c r="H578" s="173" t="s">
        <v>22</v>
      </c>
      <c r="I578" s="173">
        <v>577</v>
      </c>
      <c r="J578" s="174"/>
      <c r="BYJ578" s="175" t="s">
        <v>920</v>
      </c>
      <c r="BYK578" s="173" t="e" cm="1" vm="2">
        <f t="array" ref="BYK578">TRANSPOSE(_xlfn.ANCHORARRAY(UV$2))</f>
        <v>#VALUE!</v>
      </c>
    </row>
    <row r="579" spans="1:10 2012:2013" s="173" customFormat="1" ht="32.25" thickBot="1" x14ac:dyDescent="0.3">
      <c r="A579" s="173" t="s">
        <v>163</v>
      </c>
      <c r="B579" s="173" t="s">
        <v>243</v>
      </c>
      <c r="C579" s="173" t="s">
        <v>326</v>
      </c>
      <c r="D579" s="173" t="s">
        <v>247</v>
      </c>
      <c r="E579" s="173">
        <v>36</v>
      </c>
      <c r="F579" s="173">
        <v>0</v>
      </c>
      <c r="G579" s="173" t="s">
        <v>224</v>
      </c>
      <c r="H579" s="173" t="s">
        <v>22</v>
      </c>
      <c r="I579" s="173">
        <v>578</v>
      </c>
      <c r="J579" s="174"/>
      <c r="BYJ579" s="175" t="s">
        <v>921</v>
      </c>
      <c r="BYK579" s="173" t="e" cm="1" vm="2">
        <f t="array" ref="BYK579">TRANSPOSE(_xlfn.ANCHORARRAY(UW$2))</f>
        <v>#VALUE!</v>
      </c>
    </row>
    <row r="580" spans="1:10 2012:2013" s="173" customFormat="1" ht="32.25" thickBot="1" x14ac:dyDescent="0.3">
      <c r="A580" s="173" t="s">
        <v>163</v>
      </c>
      <c r="B580" s="173" t="s">
        <v>243</v>
      </c>
      <c r="C580" s="173" t="s">
        <v>326</v>
      </c>
      <c r="D580" s="173" t="s">
        <v>262</v>
      </c>
      <c r="E580" s="173">
        <v>99</v>
      </c>
      <c r="F580" s="173">
        <v>20</v>
      </c>
      <c r="G580" s="173" t="s">
        <v>224</v>
      </c>
      <c r="H580" s="173" t="s">
        <v>22</v>
      </c>
      <c r="I580" s="173">
        <v>579</v>
      </c>
      <c r="J580" s="174"/>
      <c r="BYJ580" s="175" t="s">
        <v>922</v>
      </c>
      <c r="BYK580" s="173" t="e" cm="1" vm="2">
        <f t="array" ref="BYK580">TRANSPOSE(_xlfn.ANCHORARRAY(UX$2))</f>
        <v>#VALUE!</v>
      </c>
    </row>
    <row r="581" spans="1:10 2012:2013" s="173" customFormat="1" ht="32.25" thickBot="1" x14ac:dyDescent="0.3">
      <c r="A581" s="173" t="s">
        <v>163</v>
      </c>
      <c r="B581" s="173" t="s">
        <v>243</v>
      </c>
      <c r="C581" s="173" t="s">
        <v>326</v>
      </c>
      <c r="D581" s="173" t="s">
        <v>250</v>
      </c>
      <c r="E581" s="173">
        <v>160</v>
      </c>
      <c r="F581" s="173">
        <v>33</v>
      </c>
      <c r="G581" s="173" t="s">
        <v>224</v>
      </c>
      <c r="H581" s="173" t="s">
        <v>22</v>
      </c>
      <c r="I581" s="173">
        <v>580</v>
      </c>
      <c r="J581" s="174"/>
      <c r="BYJ581" s="175" t="s">
        <v>923</v>
      </c>
      <c r="BYK581" s="173" t="e" cm="1" vm="2">
        <f t="array" ref="BYK581">TRANSPOSE(_xlfn.ANCHORARRAY(UY$2))</f>
        <v>#VALUE!</v>
      </c>
    </row>
    <row r="582" spans="1:10 2012:2013" s="173" customFormat="1" ht="32.25" thickBot="1" x14ac:dyDescent="0.3">
      <c r="A582" s="173" t="s">
        <v>163</v>
      </c>
      <c r="B582" s="173" t="s">
        <v>243</v>
      </c>
      <c r="C582" s="173" t="s">
        <v>326</v>
      </c>
      <c r="D582" s="173" t="s">
        <v>285</v>
      </c>
      <c r="E582" s="173">
        <v>99</v>
      </c>
      <c r="F582" s="173">
        <v>20</v>
      </c>
      <c r="G582" s="173" t="s">
        <v>224</v>
      </c>
      <c r="H582" s="173" t="s">
        <v>22</v>
      </c>
      <c r="I582" s="173">
        <v>581</v>
      </c>
      <c r="J582" s="174"/>
      <c r="BYJ582" s="175" t="s">
        <v>924</v>
      </c>
      <c r="BYK582" s="173" t="e" cm="1" vm="2">
        <f t="array" ref="BYK582">TRANSPOSE(_xlfn.ANCHORARRAY(UZ$2))</f>
        <v>#VALUE!</v>
      </c>
    </row>
    <row r="583" spans="1:10 2012:2013" s="173" customFormat="1" ht="32.25" thickBot="1" x14ac:dyDescent="0.3">
      <c r="A583" s="173" t="s">
        <v>163</v>
      </c>
      <c r="B583" s="173" t="s">
        <v>243</v>
      </c>
      <c r="C583" s="173" t="s">
        <v>326</v>
      </c>
      <c r="D583" s="173" t="s">
        <v>220</v>
      </c>
      <c r="E583" s="173">
        <v>99</v>
      </c>
      <c r="F583" s="173">
        <v>20</v>
      </c>
      <c r="G583" s="173" t="s">
        <v>224</v>
      </c>
      <c r="H583" s="173" t="s">
        <v>22</v>
      </c>
      <c r="I583" s="173">
        <v>582</v>
      </c>
      <c r="J583" s="174"/>
      <c r="BYJ583" s="175" t="s">
        <v>925</v>
      </c>
      <c r="BYK583" s="173" t="e" cm="1" vm="2">
        <f t="array" ref="BYK583">TRANSPOSE(_xlfn.ANCHORARRAY(VA$2))</f>
        <v>#VALUE!</v>
      </c>
    </row>
    <row r="584" spans="1:10 2012:2013" s="173" customFormat="1" ht="32.25" thickBot="1" x14ac:dyDescent="0.3">
      <c r="A584" s="173" t="s">
        <v>163</v>
      </c>
      <c r="B584" s="173" t="s">
        <v>243</v>
      </c>
      <c r="C584" s="173" t="s">
        <v>326</v>
      </c>
      <c r="D584" s="173" t="s">
        <v>236</v>
      </c>
      <c r="E584" s="173">
        <v>36</v>
      </c>
      <c r="F584" s="173">
        <v>0</v>
      </c>
      <c r="G584" s="173" t="s">
        <v>224</v>
      </c>
      <c r="H584" s="173" t="s">
        <v>22</v>
      </c>
      <c r="I584" s="173">
        <v>583</v>
      </c>
      <c r="J584" s="174"/>
      <c r="BYJ584" s="175" t="s">
        <v>926</v>
      </c>
      <c r="BYK584" s="173" t="e" cm="1" vm="2">
        <f t="array" ref="BYK584">TRANSPOSE(_xlfn.ANCHORARRAY(VB$2))</f>
        <v>#VALUE!</v>
      </c>
    </row>
    <row r="585" spans="1:10 2012:2013" s="173" customFormat="1" ht="32.25" thickBot="1" x14ac:dyDescent="0.3">
      <c r="A585" s="173" t="s">
        <v>163</v>
      </c>
      <c r="B585" s="173" t="s">
        <v>243</v>
      </c>
      <c r="C585" s="173" t="s">
        <v>326</v>
      </c>
      <c r="D585" s="173" t="s">
        <v>230</v>
      </c>
      <c r="E585" s="173">
        <v>130</v>
      </c>
      <c r="F585" s="173">
        <v>0</v>
      </c>
      <c r="G585" s="173" t="s">
        <v>224</v>
      </c>
      <c r="H585" s="173" t="s">
        <v>22</v>
      </c>
      <c r="I585" s="173">
        <v>584</v>
      </c>
      <c r="J585" s="174"/>
      <c r="BYJ585" s="175" t="s">
        <v>927</v>
      </c>
      <c r="BYK585" s="173" t="e" cm="1" vm="2">
        <f t="array" ref="BYK585">TRANSPOSE(_xlfn.ANCHORARRAY(VC$2))</f>
        <v>#VALUE!</v>
      </c>
    </row>
    <row r="586" spans="1:10 2012:2013" s="173" customFormat="1" ht="32.25" thickBot="1" x14ac:dyDescent="0.3">
      <c r="A586" s="173" t="s">
        <v>163</v>
      </c>
      <c r="B586" s="173" t="s">
        <v>243</v>
      </c>
      <c r="C586" s="173" t="s">
        <v>326</v>
      </c>
      <c r="D586" s="173" t="s">
        <v>263</v>
      </c>
      <c r="E586" s="173">
        <v>99</v>
      </c>
      <c r="F586" s="173">
        <v>20</v>
      </c>
      <c r="G586" s="173" t="s">
        <v>224</v>
      </c>
      <c r="H586" s="173" t="s">
        <v>22</v>
      </c>
      <c r="I586" s="173">
        <v>585</v>
      </c>
      <c r="J586" s="174"/>
      <c r="BYJ586" s="175" t="s">
        <v>928</v>
      </c>
      <c r="BYK586" s="173" t="e" cm="1" vm="2">
        <f t="array" ref="BYK586">TRANSPOSE(_xlfn.ANCHORARRAY(VD$2))</f>
        <v>#VALUE!</v>
      </c>
    </row>
    <row r="587" spans="1:10 2012:2013" s="173" customFormat="1" ht="32.25" thickBot="1" x14ac:dyDescent="0.3">
      <c r="A587" s="173" t="s">
        <v>163</v>
      </c>
      <c r="B587" s="173" t="s">
        <v>243</v>
      </c>
      <c r="C587" s="173" t="s">
        <v>326</v>
      </c>
      <c r="D587" s="173" t="s">
        <v>2500</v>
      </c>
      <c r="E587" s="173">
        <v>47</v>
      </c>
      <c r="F587" s="173">
        <v>20</v>
      </c>
      <c r="G587" s="173" t="s">
        <v>224</v>
      </c>
      <c r="H587" s="173" t="s">
        <v>22</v>
      </c>
      <c r="I587" s="173">
        <v>586</v>
      </c>
      <c r="J587" s="174"/>
      <c r="BYJ587" s="175" t="s">
        <v>929</v>
      </c>
      <c r="BYK587" s="173" t="e" cm="1" vm="2">
        <f t="array" ref="BYK587">TRANSPOSE(_xlfn.ANCHORARRAY(VE$2))</f>
        <v>#VALUE!</v>
      </c>
    </row>
    <row r="588" spans="1:10 2012:2013" s="173" customFormat="1" ht="32.25" thickBot="1" x14ac:dyDescent="0.3">
      <c r="A588" s="173" t="s">
        <v>163</v>
      </c>
      <c r="B588" s="173" t="s">
        <v>243</v>
      </c>
      <c r="C588" s="173" t="s">
        <v>326</v>
      </c>
      <c r="D588" s="173" t="s">
        <v>291</v>
      </c>
      <c r="E588" s="173">
        <v>36</v>
      </c>
      <c r="F588" s="173">
        <v>0</v>
      </c>
      <c r="G588" s="173" t="s">
        <v>224</v>
      </c>
      <c r="H588" s="173" t="s">
        <v>22</v>
      </c>
      <c r="I588" s="173">
        <v>587</v>
      </c>
      <c r="J588" s="174"/>
      <c r="BYJ588" s="175" t="s">
        <v>930</v>
      </c>
      <c r="BYK588" s="173" t="e" cm="1" vm="2">
        <f t="array" ref="BYK588">TRANSPOSE(_xlfn.ANCHORARRAY(VF$2))</f>
        <v>#VALUE!</v>
      </c>
    </row>
    <row r="589" spans="1:10 2012:2013" s="173" customFormat="1" ht="32.25" thickBot="1" x14ac:dyDescent="0.3">
      <c r="A589" s="173" t="s">
        <v>163</v>
      </c>
      <c r="B589" s="173" t="s">
        <v>243</v>
      </c>
      <c r="C589" s="173" t="s">
        <v>326</v>
      </c>
      <c r="D589" s="173" t="s">
        <v>2486</v>
      </c>
      <c r="E589" s="173">
        <v>36</v>
      </c>
      <c r="F589" s="173">
        <v>0</v>
      </c>
      <c r="G589" s="173" t="s">
        <v>224</v>
      </c>
      <c r="H589" s="173" t="s">
        <v>22</v>
      </c>
      <c r="I589" s="173">
        <v>588</v>
      </c>
      <c r="J589" s="174"/>
      <c r="BYJ589" s="175" t="s">
        <v>931</v>
      </c>
      <c r="BYK589" s="173" t="e" cm="1" vm="2">
        <f t="array" ref="BYK589">TRANSPOSE(_xlfn.ANCHORARRAY(VG$2))</f>
        <v>#VALUE!</v>
      </c>
    </row>
    <row r="590" spans="1:10 2012:2013" s="173" customFormat="1" ht="32.25" thickBot="1" x14ac:dyDescent="0.3">
      <c r="A590" s="173" t="s">
        <v>163</v>
      </c>
      <c r="B590" s="173" t="s">
        <v>243</v>
      </c>
      <c r="C590" s="173" t="s">
        <v>326</v>
      </c>
      <c r="D590" s="173" t="s">
        <v>232</v>
      </c>
      <c r="E590" s="173">
        <v>99</v>
      </c>
      <c r="F590" s="173">
        <v>20</v>
      </c>
      <c r="G590" s="173" t="s">
        <v>224</v>
      </c>
      <c r="H590" s="173" t="s">
        <v>22</v>
      </c>
      <c r="I590" s="173">
        <v>589</v>
      </c>
      <c r="J590" s="174"/>
      <c r="BYJ590" s="175" t="s">
        <v>932</v>
      </c>
      <c r="BYK590" s="173" t="e" cm="1" vm="2">
        <f t="array" ref="BYK590">TRANSPOSE(_xlfn.ANCHORARRAY(VH$2))</f>
        <v>#VALUE!</v>
      </c>
    </row>
    <row r="591" spans="1:10 2012:2013" s="173" customFormat="1" ht="32.25" thickBot="1" x14ac:dyDescent="0.3">
      <c r="A591" s="173" t="s">
        <v>163</v>
      </c>
      <c r="B591" s="173" t="s">
        <v>243</v>
      </c>
      <c r="C591" s="173" t="s">
        <v>326</v>
      </c>
      <c r="D591" s="173" t="s">
        <v>286</v>
      </c>
      <c r="E591" s="173">
        <v>99</v>
      </c>
      <c r="F591" s="173">
        <v>20</v>
      </c>
      <c r="G591" s="173" t="s">
        <v>224</v>
      </c>
      <c r="H591" s="173" t="s">
        <v>22</v>
      </c>
      <c r="I591" s="173">
        <v>590</v>
      </c>
      <c r="J591" s="174"/>
      <c r="BYJ591" s="175" t="s">
        <v>933</v>
      </c>
      <c r="BYK591" s="173" t="e" cm="1" vm="2">
        <f t="array" ref="BYK591">TRANSPOSE(_xlfn.ANCHORARRAY(VI$2))</f>
        <v>#VALUE!</v>
      </c>
    </row>
    <row r="592" spans="1:10 2012:2013" s="173" customFormat="1" ht="32.25" thickBot="1" x14ac:dyDescent="0.3">
      <c r="A592" s="173" t="s">
        <v>163</v>
      </c>
      <c r="B592" s="173" t="s">
        <v>243</v>
      </c>
      <c r="C592" s="173" t="s">
        <v>326</v>
      </c>
      <c r="D592" s="173" t="s">
        <v>222</v>
      </c>
      <c r="E592" s="173">
        <v>299</v>
      </c>
      <c r="F592" s="173">
        <v>0</v>
      </c>
      <c r="G592" s="173" t="s">
        <v>224</v>
      </c>
      <c r="H592" s="173" t="s">
        <v>22</v>
      </c>
      <c r="I592" s="173">
        <v>591</v>
      </c>
      <c r="J592" s="174"/>
      <c r="BYJ592" s="175" t="s">
        <v>934</v>
      </c>
      <c r="BYK592" s="173" t="e" cm="1" vm="2">
        <f t="array" ref="BYK592">TRANSPOSE(_xlfn.ANCHORARRAY(VJ$2))</f>
        <v>#VALUE!</v>
      </c>
    </row>
    <row r="593" spans="1:10 2012:2013" s="173" customFormat="1" ht="32.25" thickBot="1" x14ac:dyDescent="0.3">
      <c r="A593" s="173" t="s">
        <v>163</v>
      </c>
      <c r="B593" s="173" t="s">
        <v>243</v>
      </c>
      <c r="C593" s="173" t="s">
        <v>326</v>
      </c>
      <c r="D593" s="173" t="s">
        <v>2487</v>
      </c>
      <c r="E593" s="173">
        <v>36</v>
      </c>
      <c r="F593" s="173">
        <v>0</v>
      </c>
      <c r="G593" s="173" t="s">
        <v>224</v>
      </c>
      <c r="H593" s="173" t="s">
        <v>22</v>
      </c>
      <c r="I593" s="173">
        <v>592</v>
      </c>
      <c r="J593" s="174"/>
      <c r="BYJ593" s="175" t="s">
        <v>935</v>
      </c>
      <c r="BYK593" s="173" t="e" cm="1" vm="2">
        <f t="array" ref="BYK593">TRANSPOSE(_xlfn.ANCHORARRAY(VK$2))</f>
        <v>#VALUE!</v>
      </c>
    </row>
    <row r="594" spans="1:10 2012:2013" s="173" customFormat="1" ht="32.25" thickBot="1" x14ac:dyDescent="0.3">
      <c r="A594" s="173" t="s">
        <v>163</v>
      </c>
      <c r="B594" s="173" t="s">
        <v>243</v>
      </c>
      <c r="C594" s="173" t="s">
        <v>326</v>
      </c>
      <c r="D594" s="173" t="s">
        <v>264</v>
      </c>
      <c r="E594" s="173">
        <v>299</v>
      </c>
      <c r="F594" s="173">
        <v>0</v>
      </c>
      <c r="G594" s="173" t="s">
        <v>224</v>
      </c>
      <c r="H594" s="173" t="s">
        <v>22</v>
      </c>
      <c r="I594" s="173">
        <v>593</v>
      </c>
      <c r="J594" s="174"/>
      <c r="BYJ594" s="175" t="s">
        <v>936</v>
      </c>
      <c r="BYK594" s="173" t="e" cm="1" vm="2">
        <f t="array" ref="BYK594">TRANSPOSE(_xlfn.ANCHORARRAY(VL$2))</f>
        <v>#VALUE!</v>
      </c>
    </row>
    <row r="595" spans="1:10 2012:2013" s="173" customFormat="1" ht="32.25" thickBot="1" x14ac:dyDescent="0.3">
      <c r="A595" s="173" t="s">
        <v>163</v>
      </c>
      <c r="B595" s="173" t="s">
        <v>243</v>
      </c>
      <c r="C595" s="173" t="s">
        <v>326</v>
      </c>
      <c r="D595" s="173" t="s">
        <v>2488</v>
      </c>
      <c r="E595" s="173">
        <v>99</v>
      </c>
      <c r="F595" s="173">
        <v>0</v>
      </c>
      <c r="G595" s="173" t="s">
        <v>224</v>
      </c>
      <c r="H595" s="173" t="s">
        <v>22</v>
      </c>
      <c r="I595" s="173">
        <v>594</v>
      </c>
      <c r="J595" s="174"/>
      <c r="BYJ595" s="175" t="s">
        <v>937</v>
      </c>
      <c r="BYK595" s="173" t="e" cm="1" vm="2">
        <f t="array" ref="BYK595">TRANSPOSE(_xlfn.ANCHORARRAY(VM$2))</f>
        <v>#VALUE!</v>
      </c>
    </row>
    <row r="596" spans="1:10 2012:2013" s="173" customFormat="1" ht="32.25" thickBot="1" x14ac:dyDescent="0.3">
      <c r="A596" s="173" t="s">
        <v>163</v>
      </c>
      <c r="B596" s="173" t="s">
        <v>243</v>
      </c>
      <c r="C596" s="173" t="s">
        <v>326</v>
      </c>
      <c r="D596" s="173" t="s">
        <v>212</v>
      </c>
      <c r="E596" s="173">
        <v>36</v>
      </c>
      <c r="F596" s="173">
        <v>0</v>
      </c>
      <c r="G596" s="173" t="s">
        <v>213</v>
      </c>
      <c r="H596" s="173" t="s">
        <v>22</v>
      </c>
      <c r="I596" s="173">
        <v>595</v>
      </c>
      <c r="J596" s="174"/>
      <c r="BYJ596" s="175" t="s">
        <v>938</v>
      </c>
      <c r="BYK596" s="173" t="e" cm="1" vm="2">
        <f t="array" ref="BYK596">TRANSPOSE(_xlfn.ANCHORARRAY(VN$2))</f>
        <v>#VALUE!</v>
      </c>
    </row>
    <row r="597" spans="1:10 2012:2013" s="173" customFormat="1" ht="32.25" thickBot="1" x14ac:dyDescent="0.3">
      <c r="A597" s="173" t="s">
        <v>163</v>
      </c>
      <c r="B597" s="173" t="s">
        <v>243</v>
      </c>
      <c r="C597" s="173" t="s">
        <v>326</v>
      </c>
      <c r="D597" s="173" t="s">
        <v>2483</v>
      </c>
      <c r="E597" s="173">
        <v>27</v>
      </c>
      <c r="F597" s="173">
        <v>0</v>
      </c>
      <c r="G597" s="173" t="s">
        <v>213</v>
      </c>
      <c r="H597" s="173" t="s">
        <v>22</v>
      </c>
      <c r="I597" s="173">
        <v>596</v>
      </c>
      <c r="J597" s="174"/>
      <c r="BYJ597" s="175" t="s">
        <v>939</v>
      </c>
      <c r="BYK597" s="173" t="e" cm="1" vm="2">
        <f t="array" ref="BYK597">TRANSPOSE(_xlfn.ANCHORARRAY(VO$2))</f>
        <v>#VALUE!</v>
      </c>
    </row>
    <row r="598" spans="1:10 2012:2013" s="173" customFormat="1" ht="32.25" thickBot="1" x14ac:dyDescent="0.3">
      <c r="A598" s="173" t="s">
        <v>163</v>
      </c>
      <c r="B598" s="173" t="s">
        <v>68</v>
      </c>
      <c r="C598" s="173" t="s">
        <v>327</v>
      </c>
      <c r="D598" s="173" t="s">
        <v>212</v>
      </c>
      <c r="E598" s="173">
        <v>36</v>
      </c>
      <c r="F598" s="173">
        <v>0</v>
      </c>
      <c r="G598" s="173" t="s">
        <v>213</v>
      </c>
      <c r="H598" s="173" t="s">
        <v>22</v>
      </c>
      <c r="I598" s="173">
        <v>597</v>
      </c>
      <c r="J598" s="174"/>
      <c r="BYJ598" s="175" t="s">
        <v>940</v>
      </c>
      <c r="BYK598" s="173" t="e" cm="1" vm="2">
        <f t="array" ref="BYK598">TRANSPOSE(_xlfn.ANCHORARRAY(VP$2))</f>
        <v>#VALUE!</v>
      </c>
    </row>
    <row r="599" spans="1:10 2012:2013" s="173" customFormat="1" ht="32.25" thickBot="1" x14ac:dyDescent="0.3">
      <c r="A599" s="173" t="s">
        <v>163</v>
      </c>
      <c r="B599" s="173" t="s">
        <v>68</v>
      </c>
      <c r="C599" s="173" t="s">
        <v>327</v>
      </c>
      <c r="D599" s="173" t="s">
        <v>227</v>
      </c>
      <c r="E599" s="173">
        <v>130</v>
      </c>
      <c r="F599" s="173">
        <v>0</v>
      </c>
      <c r="G599" s="173" t="s">
        <v>213</v>
      </c>
      <c r="H599" s="173" t="s">
        <v>22</v>
      </c>
      <c r="I599" s="173">
        <v>598</v>
      </c>
      <c r="J599" s="174"/>
      <c r="BYJ599" s="175" t="s">
        <v>941</v>
      </c>
      <c r="BYK599" s="173" t="e" cm="1" vm="2">
        <f t="array" ref="BYK599">TRANSPOSE(_xlfn.ANCHORARRAY(VQ$2))</f>
        <v>#VALUE!</v>
      </c>
    </row>
    <row r="600" spans="1:10 2012:2013" s="173" customFormat="1" ht="32.25" thickBot="1" x14ac:dyDescent="0.3">
      <c r="A600" s="173" t="s">
        <v>163</v>
      </c>
      <c r="B600" s="173" t="s">
        <v>68</v>
      </c>
      <c r="C600" s="173" t="s">
        <v>327</v>
      </c>
      <c r="D600" s="173" t="s">
        <v>241</v>
      </c>
      <c r="E600" s="173">
        <v>130</v>
      </c>
      <c r="F600" s="173">
        <v>27</v>
      </c>
      <c r="G600" s="173" t="s">
        <v>213</v>
      </c>
      <c r="H600" s="173" t="s">
        <v>24</v>
      </c>
      <c r="I600" s="173">
        <v>599</v>
      </c>
      <c r="J600" s="174"/>
      <c r="BYJ600" s="175" t="s">
        <v>942</v>
      </c>
      <c r="BYK600" s="173" t="e" cm="1" vm="2">
        <f t="array" ref="BYK600">TRANSPOSE(_xlfn.ANCHORARRAY(VR$2))</f>
        <v>#VALUE!</v>
      </c>
    </row>
    <row r="601" spans="1:10 2012:2013" s="173" customFormat="1" ht="32.25" thickBot="1" x14ac:dyDescent="0.3">
      <c r="A601" s="173" t="s">
        <v>163</v>
      </c>
      <c r="B601" s="173" t="s">
        <v>68</v>
      </c>
      <c r="C601" s="173" t="s">
        <v>327</v>
      </c>
      <c r="D601" s="173" t="s">
        <v>247</v>
      </c>
      <c r="E601" s="173">
        <v>36</v>
      </c>
      <c r="F601" s="173">
        <v>0</v>
      </c>
      <c r="G601" s="173" t="s">
        <v>213</v>
      </c>
      <c r="H601" s="173" t="s">
        <v>22</v>
      </c>
      <c r="I601" s="173">
        <v>600</v>
      </c>
      <c r="J601" s="174"/>
      <c r="BYJ601" s="175" t="s">
        <v>943</v>
      </c>
      <c r="BYK601" s="173" t="e" cm="1" vm="2">
        <f t="array" ref="BYK601">TRANSPOSE(_xlfn.ANCHORARRAY(VS$2))</f>
        <v>#VALUE!</v>
      </c>
    </row>
    <row r="602" spans="1:10 2012:2013" s="173" customFormat="1" ht="32.25" thickBot="1" x14ac:dyDescent="0.3">
      <c r="A602" s="173" t="s">
        <v>163</v>
      </c>
      <c r="B602" s="173" t="s">
        <v>68</v>
      </c>
      <c r="C602" s="173" t="s">
        <v>327</v>
      </c>
      <c r="D602" s="173" t="s">
        <v>272</v>
      </c>
      <c r="E602" s="173">
        <v>130</v>
      </c>
      <c r="F602" s="173">
        <v>27</v>
      </c>
      <c r="G602" s="173" t="s">
        <v>213</v>
      </c>
      <c r="H602" s="173" t="s">
        <v>24</v>
      </c>
      <c r="I602" s="173">
        <v>601</v>
      </c>
      <c r="J602" s="174"/>
      <c r="BYJ602" s="175" t="s">
        <v>944</v>
      </c>
      <c r="BYK602" s="173" t="e" cm="1" vm="2">
        <f t="array" ref="BYK602">TRANSPOSE(_xlfn.ANCHORARRAY(VT$2))</f>
        <v>#VALUE!</v>
      </c>
    </row>
    <row r="603" spans="1:10 2012:2013" s="173" customFormat="1" ht="32.25" thickBot="1" x14ac:dyDescent="0.3">
      <c r="A603" s="173" t="s">
        <v>163</v>
      </c>
      <c r="B603" s="173" t="s">
        <v>68</v>
      </c>
      <c r="C603" s="173" t="s">
        <v>327</v>
      </c>
      <c r="D603" s="173" t="s">
        <v>290</v>
      </c>
      <c r="E603" s="173">
        <v>27</v>
      </c>
      <c r="F603" s="173">
        <v>0</v>
      </c>
      <c r="G603" s="173" t="s">
        <v>213</v>
      </c>
      <c r="H603" s="173" t="s">
        <v>22</v>
      </c>
      <c r="I603" s="173">
        <v>602</v>
      </c>
      <c r="J603" s="174"/>
      <c r="BYJ603" s="175" t="s">
        <v>945</v>
      </c>
      <c r="BYK603" s="173" t="e" cm="1" vm="2">
        <f t="array" ref="BYK603">TRANSPOSE(_xlfn.ANCHORARRAY(VU$2))</f>
        <v>#VALUE!</v>
      </c>
    </row>
    <row r="604" spans="1:10 2012:2013" s="173" customFormat="1" ht="32.25" thickBot="1" x14ac:dyDescent="0.3">
      <c r="A604" s="173" t="s">
        <v>163</v>
      </c>
      <c r="B604" s="173" t="s">
        <v>68</v>
      </c>
      <c r="C604" s="173" t="s">
        <v>327</v>
      </c>
      <c r="D604" s="173" t="s">
        <v>236</v>
      </c>
      <c r="E604" s="173">
        <v>36</v>
      </c>
      <c r="F604" s="173">
        <v>0</v>
      </c>
      <c r="G604" s="173" t="s">
        <v>213</v>
      </c>
      <c r="H604" s="173" t="s">
        <v>22</v>
      </c>
      <c r="I604" s="173">
        <v>603</v>
      </c>
      <c r="J604" s="174"/>
      <c r="BYJ604" s="175" t="s">
        <v>946</v>
      </c>
      <c r="BYK604" s="173" t="e" cm="1" vm="2">
        <f t="array" ref="BYK604">TRANSPOSE(_xlfn.ANCHORARRAY(VV$2))</f>
        <v>#VALUE!</v>
      </c>
    </row>
    <row r="605" spans="1:10 2012:2013" s="173" customFormat="1" ht="32.25" thickBot="1" x14ac:dyDescent="0.3">
      <c r="A605" s="173" t="s">
        <v>163</v>
      </c>
      <c r="B605" s="173" t="s">
        <v>68</v>
      </c>
      <c r="C605" s="173" t="s">
        <v>327</v>
      </c>
      <c r="D605" s="173" t="s">
        <v>230</v>
      </c>
      <c r="E605" s="173">
        <v>130</v>
      </c>
      <c r="F605" s="173">
        <v>0</v>
      </c>
      <c r="G605" s="173" t="s">
        <v>213</v>
      </c>
      <c r="H605" s="173" t="s">
        <v>22</v>
      </c>
      <c r="I605" s="173">
        <v>604</v>
      </c>
      <c r="J605" s="174"/>
      <c r="BYJ605" s="175" t="s">
        <v>947</v>
      </c>
      <c r="BYK605" s="173" t="e" cm="1" vm="2">
        <f t="array" ref="BYK605">TRANSPOSE(_xlfn.ANCHORARRAY(VW$2))</f>
        <v>#VALUE!</v>
      </c>
    </row>
    <row r="606" spans="1:10 2012:2013" s="173" customFormat="1" ht="32.25" thickBot="1" x14ac:dyDescent="0.3">
      <c r="A606" s="173" t="s">
        <v>163</v>
      </c>
      <c r="B606" s="173" t="s">
        <v>68</v>
      </c>
      <c r="C606" s="173" t="s">
        <v>327</v>
      </c>
      <c r="D606" s="173" t="s">
        <v>291</v>
      </c>
      <c r="E606" s="173">
        <v>36</v>
      </c>
      <c r="F606" s="173">
        <v>0</v>
      </c>
      <c r="G606" s="173" t="s">
        <v>213</v>
      </c>
      <c r="H606" s="173" t="s">
        <v>22</v>
      </c>
      <c r="I606" s="173">
        <v>605</v>
      </c>
      <c r="J606" s="174"/>
      <c r="BYJ606" s="175" t="s">
        <v>948</v>
      </c>
      <c r="BYK606" s="173" t="e" cm="1" vm="2">
        <f t="array" ref="BYK606">TRANSPOSE(_xlfn.ANCHORARRAY(VX$2))</f>
        <v>#VALUE!</v>
      </c>
    </row>
    <row r="607" spans="1:10 2012:2013" s="173" customFormat="1" ht="32.25" thickBot="1" x14ac:dyDescent="0.3">
      <c r="A607" s="173" t="s">
        <v>163</v>
      </c>
      <c r="B607" s="173" t="s">
        <v>68</v>
      </c>
      <c r="C607" s="173" t="s">
        <v>327</v>
      </c>
      <c r="D607" s="173" t="s">
        <v>248</v>
      </c>
      <c r="E607" s="173">
        <v>36</v>
      </c>
      <c r="F607" s="173">
        <v>0</v>
      </c>
      <c r="G607" s="173" t="s">
        <v>213</v>
      </c>
      <c r="H607" s="173" t="s">
        <v>22</v>
      </c>
      <c r="I607" s="173">
        <v>606</v>
      </c>
      <c r="J607" s="174"/>
      <c r="BYJ607" s="175" t="s">
        <v>949</v>
      </c>
      <c r="BYK607" s="173" t="e" cm="1" vm="2">
        <f t="array" ref="BYK607">TRANSPOSE(_xlfn.ANCHORARRAY(VY$2))</f>
        <v>#VALUE!</v>
      </c>
    </row>
    <row r="608" spans="1:10 2012:2013" s="173" customFormat="1" ht="32.25" thickBot="1" x14ac:dyDescent="0.3">
      <c r="A608" s="173" t="s">
        <v>163</v>
      </c>
      <c r="B608" s="173" t="s">
        <v>68</v>
      </c>
      <c r="C608" s="173" t="s">
        <v>327</v>
      </c>
      <c r="D608" s="173" t="s">
        <v>289</v>
      </c>
      <c r="E608" s="173">
        <v>99</v>
      </c>
      <c r="F608" s="173">
        <v>0</v>
      </c>
      <c r="G608" s="173" t="s">
        <v>213</v>
      </c>
      <c r="H608" s="173" t="s">
        <v>22</v>
      </c>
      <c r="I608" s="173">
        <v>607</v>
      </c>
      <c r="J608" s="174"/>
      <c r="BYJ608" s="175" t="s">
        <v>950</v>
      </c>
      <c r="BYK608" s="173" t="e" cm="1" vm="2">
        <f t="array" ref="BYK608">TRANSPOSE(_xlfn.ANCHORARRAY(VZ$2))</f>
        <v>#VALUE!</v>
      </c>
    </row>
    <row r="609" spans="1:10 2012:2013" s="173" customFormat="1" ht="32.25" thickBot="1" x14ac:dyDescent="0.3">
      <c r="A609" s="173" t="s">
        <v>163</v>
      </c>
      <c r="B609" s="173" t="s">
        <v>68</v>
      </c>
      <c r="C609" s="173" t="s">
        <v>327</v>
      </c>
      <c r="D609" s="173" t="s">
        <v>233</v>
      </c>
      <c r="E609" s="173">
        <v>99</v>
      </c>
      <c r="F609" s="173">
        <v>0</v>
      </c>
      <c r="G609" s="173" t="s">
        <v>213</v>
      </c>
      <c r="H609" s="173" t="s">
        <v>22</v>
      </c>
      <c r="I609" s="173">
        <v>608</v>
      </c>
      <c r="J609" s="174"/>
      <c r="BYJ609" s="175" t="s">
        <v>951</v>
      </c>
      <c r="BYK609" s="173" t="e" cm="1" vm="2">
        <f t="array" ref="BYK609">TRANSPOSE(_xlfn.ANCHORARRAY(WA$2))</f>
        <v>#VALUE!</v>
      </c>
    </row>
    <row r="610" spans="1:10 2012:2013" s="173" customFormat="1" ht="32.25" thickBot="1" x14ac:dyDescent="0.3">
      <c r="A610" s="173" t="s">
        <v>163</v>
      </c>
      <c r="B610" s="173" t="s">
        <v>68</v>
      </c>
      <c r="C610" s="173" t="s">
        <v>327</v>
      </c>
      <c r="D610" s="173" t="s">
        <v>287</v>
      </c>
      <c r="E610" s="173">
        <v>160</v>
      </c>
      <c r="F610" s="173">
        <v>33</v>
      </c>
      <c r="G610" s="173" t="s">
        <v>224</v>
      </c>
      <c r="H610" s="173" t="s">
        <v>24</v>
      </c>
      <c r="I610" s="173">
        <v>609</v>
      </c>
      <c r="J610" s="174"/>
      <c r="BYJ610" s="175" t="s">
        <v>952</v>
      </c>
      <c r="BYK610" s="173" t="e" cm="1" vm="2">
        <f t="array" ref="BYK610">TRANSPOSE(_xlfn.ANCHORARRAY(WB$2))</f>
        <v>#VALUE!</v>
      </c>
    </row>
    <row r="611" spans="1:10 2012:2013" s="173" customFormat="1" ht="32.25" thickBot="1" x14ac:dyDescent="0.3">
      <c r="A611" s="173" t="s">
        <v>163</v>
      </c>
      <c r="B611" s="173" t="s">
        <v>68</v>
      </c>
      <c r="C611" s="173" t="s">
        <v>327</v>
      </c>
      <c r="D611" s="173" t="s">
        <v>265</v>
      </c>
      <c r="E611" s="173">
        <v>160</v>
      </c>
      <c r="F611" s="173">
        <v>0</v>
      </c>
      <c r="G611" s="173" t="s">
        <v>224</v>
      </c>
      <c r="H611" s="173" t="s">
        <v>22</v>
      </c>
      <c r="I611" s="173">
        <v>610</v>
      </c>
      <c r="J611" s="174"/>
      <c r="BYJ611" s="175" t="s">
        <v>953</v>
      </c>
      <c r="BYK611" s="173" t="e" cm="1" vm="2">
        <f t="array" ref="BYK611">TRANSPOSE(_xlfn.ANCHORARRAY(WC$2))</f>
        <v>#VALUE!</v>
      </c>
    </row>
    <row r="612" spans="1:10 2012:2013" s="173" customFormat="1" ht="32.25" thickBot="1" x14ac:dyDescent="0.3">
      <c r="A612" s="173" t="s">
        <v>163</v>
      </c>
      <c r="B612" s="173" t="s">
        <v>68</v>
      </c>
      <c r="C612" s="173" t="s">
        <v>327</v>
      </c>
      <c r="D612" s="173" t="s">
        <v>266</v>
      </c>
      <c r="E612" s="173">
        <v>160</v>
      </c>
      <c r="F612" s="173">
        <v>33</v>
      </c>
      <c r="G612" s="173" t="s">
        <v>224</v>
      </c>
      <c r="H612" s="173" t="s">
        <v>22</v>
      </c>
      <c r="I612" s="173">
        <v>611</v>
      </c>
      <c r="J612" s="174"/>
      <c r="BYJ612" s="175" t="s">
        <v>954</v>
      </c>
      <c r="BYK612" s="173" t="e" cm="1" vm="2">
        <f t="array" ref="BYK612">TRANSPOSE(_xlfn.ANCHORARRAY(WD$2))</f>
        <v>#VALUE!</v>
      </c>
    </row>
    <row r="613" spans="1:10 2012:2013" s="173" customFormat="1" ht="32.25" thickBot="1" x14ac:dyDescent="0.3">
      <c r="A613" s="173" t="s">
        <v>163</v>
      </c>
      <c r="B613" s="173" t="s">
        <v>68</v>
      </c>
      <c r="C613" s="173" t="s">
        <v>327</v>
      </c>
      <c r="D613" s="173" t="s">
        <v>2490</v>
      </c>
      <c r="E613" s="173">
        <v>99</v>
      </c>
      <c r="F613" s="173">
        <v>0</v>
      </c>
      <c r="G613" s="173" t="s">
        <v>224</v>
      </c>
      <c r="H613" s="173" t="s">
        <v>22</v>
      </c>
      <c r="I613" s="173">
        <v>612</v>
      </c>
      <c r="J613" s="174"/>
      <c r="BYJ613" s="175" t="s">
        <v>955</v>
      </c>
      <c r="BYK613" s="173" t="e" cm="1" vm="2">
        <f t="array" ref="BYK613">TRANSPOSE(_xlfn.ANCHORARRAY(WE$2))</f>
        <v>#VALUE!</v>
      </c>
    </row>
    <row r="614" spans="1:10 2012:2013" s="173" customFormat="1" ht="32.25" thickBot="1" x14ac:dyDescent="0.3">
      <c r="A614" s="173" t="s">
        <v>163</v>
      </c>
      <c r="B614" s="173" t="s">
        <v>68</v>
      </c>
      <c r="C614" s="173" t="s">
        <v>327</v>
      </c>
      <c r="D614" s="173" t="s">
        <v>275</v>
      </c>
      <c r="E614" s="173">
        <v>27</v>
      </c>
      <c r="F614" s="173">
        <v>0</v>
      </c>
      <c r="G614" s="173" t="s">
        <v>224</v>
      </c>
      <c r="H614" s="173" t="s">
        <v>22</v>
      </c>
      <c r="I614" s="173">
        <v>613</v>
      </c>
      <c r="J614" s="174"/>
      <c r="BYJ614" s="175" t="s">
        <v>956</v>
      </c>
      <c r="BYK614" s="173" t="e" cm="1" vm="2">
        <f t="array" ref="BYK614">TRANSPOSE(_xlfn.ANCHORARRAY(WF$2))</f>
        <v>#VALUE!</v>
      </c>
    </row>
    <row r="615" spans="1:10 2012:2013" s="173" customFormat="1" ht="32.25" thickBot="1" x14ac:dyDescent="0.3">
      <c r="A615" s="173" t="s">
        <v>163</v>
      </c>
      <c r="B615" s="173" t="s">
        <v>68</v>
      </c>
      <c r="C615" s="173" t="s">
        <v>327</v>
      </c>
      <c r="D615" s="173" t="s">
        <v>2478</v>
      </c>
      <c r="E615" s="173">
        <v>221</v>
      </c>
      <c r="F615" s="173">
        <v>46</v>
      </c>
      <c r="G615" s="173" t="s">
        <v>224</v>
      </c>
      <c r="H615" s="173" t="s">
        <v>24</v>
      </c>
      <c r="I615" s="173">
        <v>614</v>
      </c>
      <c r="J615" s="174"/>
      <c r="BYJ615" s="175" t="s">
        <v>957</v>
      </c>
      <c r="BYK615" s="173" t="e" cm="1" vm="2">
        <f t="array" ref="BYK615">TRANSPOSE(_xlfn.ANCHORARRAY(WG$2))</f>
        <v>#VALUE!</v>
      </c>
    </row>
    <row r="616" spans="1:10 2012:2013" s="173" customFormat="1" ht="32.25" thickBot="1" x14ac:dyDescent="0.3">
      <c r="A616" s="173" t="s">
        <v>163</v>
      </c>
      <c r="B616" s="173" t="s">
        <v>68</v>
      </c>
      <c r="C616" s="173" t="s">
        <v>327</v>
      </c>
      <c r="D616" s="173" t="s">
        <v>2502</v>
      </c>
      <c r="E616" s="173">
        <v>27</v>
      </c>
      <c r="F616" s="173">
        <v>0</v>
      </c>
      <c r="G616" s="173" t="s">
        <v>224</v>
      </c>
      <c r="H616" s="173" t="s">
        <v>22</v>
      </c>
      <c r="I616" s="173">
        <v>615</v>
      </c>
      <c r="J616" s="174"/>
      <c r="BYJ616" s="175" t="s">
        <v>958</v>
      </c>
      <c r="BYK616" s="173" t="e" cm="1" vm="2">
        <f t="array" ref="BYK616">TRANSPOSE(_xlfn.ANCHORARRAY(WH$2))</f>
        <v>#VALUE!</v>
      </c>
    </row>
    <row r="617" spans="1:10 2012:2013" s="173" customFormat="1" ht="32.25" thickBot="1" x14ac:dyDescent="0.3">
      <c r="A617" s="173" t="s">
        <v>163</v>
      </c>
      <c r="B617" s="173" t="s">
        <v>68</v>
      </c>
      <c r="C617" s="173" t="s">
        <v>327</v>
      </c>
      <c r="D617" s="173" t="s">
        <v>226</v>
      </c>
      <c r="E617" s="173">
        <v>36</v>
      </c>
      <c r="F617" s="173">
        <v>0</v>
      </c>
      <c r="G617" s="173" t="s">
        <v>224</v>
      </c>
      <c r="H617" s="173" t="s">
        <v>22</v>
      </c>
      <c r="I617" s="173">
        <v>616</v>
      </c>
      <c r="J617" s="174"/>
      <c r="BYJ617" s="175" t="s">
        <v>959</v>
      </c>
      <c r="BYK617" s="173" t="e" cm="1" vm="2">
        <f t="array" ref="BYK617">TRANSPOSE(_xlfn.ANCHORARRAY(WI$2))</f>
        <v>#VALUE!</v>
      </c>
    </row>
    <row r="618" spans="1:10 2012:2013" s="173" customFormat="1" ht="32.25" thickBot="1" x14ac:dyDescent="0.3">
      <c r="A618" s="173" t="s">
        <v>163</v>
      </c>
      <c r="B618" s="173" t="s">
        <v>68</v>
      </c>
      <c r="C618" s="173" t="s">
        <v>327</v>
      </c>
      <c r="D618" s="173" t="s">
        <v>288</v>
      </c>
      <c r="E618" s="173">
        <v>160</v>
      </c>
      <c r="F618" s="173">
        <v>33</v>
      </c>
      <c r="G618" s="173" t="s">
        <v>224</v>
      </c>
      <c r="H618" s="173" t="s">
        <v>22</v>
      </c>
      <c r="I618" s="173">
        <v>617</v>
      </c>
      <c r="J618" s="174"/>
      <c r="BYJ618" s="175" t="s">
        <v>960</v>
      </c>
      <c r="BYK618" s="173" t="e" cm="1" vm="2">
        <f t="array" ref="BYK618">TRANSPOSE(_xlfn.ANCHORARRAY(WJ$2))</f>
        <v>#VALUE!</v>
      </c>
    </row>
    <row r="619" spans="1:10 2012:2013" s="173" customFormat="1" ht="32.25" thickBot="1" x14ac:dyDescent="0.3">
      <c r="A619" s="173" t="s">
        <v>163</v>
      </c>
      <c r="B619" s="173" t="s">
        <v>68</v>
      </c>
      <c r="C619" s="173" t="s">
        <v>327</v>
      </c>
      <c r="D619" s="173" t="s">
        <v>270</v>
      </c>
      <c r="E619" s="173">
        <v>999</v>
      </c>
      <c r="F619" s="173">
        <v>33</v>
      </c>
      <c r="G619" s="173" t="s">
        <v>224</v>
      </c>
      <c r="H619" s="173" t="s">
        <v>24</v>
      </c>
      <c r="I619" s="173">
        <v>618</v>
      </c>
      <c r="J619" s="174"/>
      <c r="BYJ619" s="175" t="s">
        <v>961</v>
      </c>
      <c r="BYK619" s="173" t="e" cm="1" vm="2">
        <f t="array" ref="BYK619">TRANSPOSE(_xlfn.ANCHORARRAY(WK$2))</f>
        <v>#VALUE!</v>
      </c>
    </row>
    <row r="620" spans="1:10 2012:2013" s="173" customFormat="1" ht="32.25" thickBot="1" x14ac:dyDescent="0.3">
      <c r="A620" s="173" t="s">
        <v>163</v>
      </c>
      <c r="B620" s="173" t="s">
        <v>68</v>
      </c>
      <c r="C620" s="173" t="s">
        <v>327</v>
      </c>
      <c r="D620" s="173" t="s">
        <v>2476</v>
      </c>
      <c r="E620" s="173">
        <v>99</v>
      </c>
      <c r="F620" s="173">
        <v>0</v>
      </c>
      <c r="G620" s="173" t="s">
        <v>224</v>
      </c>
      <c r="H620" s="173" t="s">
        <v>22</v>
      </c>
      <c r="I620" s="173">
        <v>619</v>
      </c>
      <c r="J620" s="174"/>
      <c r="BYJ620" s="175" t="s">
        <v>962</v>
      </c>
      <c r="BYK620" s="173" t="e" cm="1" vm="2">
        <f t="array" ref="BYK620">TRANSPOSE(_xlfn.ANCHORARRAY(WL$2))</f>
        <v>#VALUE!</v>
      </c>
    </row>
    <row r="621" spans="1:10 2012:2013" s="173" customFormat="1" ht="32.25" thickBot="1" x14ac:dyDescent="0.3">
      <c r="A621" s="173" t="s">
        <v>163</v>
      </c>
      <c r="B621" s="173" t="s">
        <v>68</v>
      </c>
      <c r="C621" s="173" t="s">
        <v>327</v>
      </c>
      <c r="D621" s="173" t="s">
        <v>242</v>
      </c>
      <c r="E621" s="173">
        <v>45</v>
      </c>
      <c r="F621" s="173">
        <v>0</v>
      </c>
      <c r="G621" s="173" t="s">
        <v>224</v>
      </c>
      <c r="H621" s="173" t="s">
        <v>22</v>
      </c>
      <c r="I621" s="173">
        <v>620</v>
      </c>
      <c r="J621" s="174"/>
      <c r="BYJ621" s="175" t="s">
        <v>963</v>
      </c>
      <c r="BYK621" s="173" t="e" cm="1" vm="2">
        <f t="array" ref="BYK621">TRANSPOSE(_xlfn.ANCHORARRAY(WM$2))</f>
        <v>#VALUE!</v>
      </c>
    </row>
    <row r="622" spans="1:10 2012:2013" s="173" customFormat="1" ht="32.25" thickBot="1" x14ac:dyDescent="0.3">
      <c r="A622" s="173" t="s">
        <v>163</v>
      </c>
      <c r="B622" s="173" t="s">
        <v>68</v>
      </c>
      <c r="C622" s="173" t="s">
        <v>327</v>
      </c>
      <c r="D622" s="173" t="s">
        <v>246</v>
      </c>
      <c r="E622" s="173">
        <v>45</v>
      </c>
      <c r="F622" s="173">
        <v>0</v>
      </c>
      <c r="G622" s="173" t="s">
        <v>224</v>
      </c>
      <c r="H622" s="173" t="s">
        <v>22</v>
      </c>
      <c r="I622" s="173">
        <v>621</v>
      </c>
      <c r="J622" s="174"/>
      <c r="BYJ622" s="175" t="s">
        <v>964</v>
      </c>
      <c r="BYK622" s="173" t="e" cm="1" vm="2">
        <f t="array" ref="BYK622">TRANSPOSE(_xlfn.ANCHORARRAY(WN$2))</f>
        <v>#VALUE!</v>
      </c>
    </row>
    <row r="623" spans="1:10 2012:2013" s="173" customFormat="1" ht="32.25" thickBot="1" x14ac:dyDescent="0.3">
      <c r="A623" s="173" t="s">
        <v>163</v>
      </c>
      <c r="B623" s="173" t="s">
        <v>68</v>
      </c>
      <c r="C623" s="173" t="s">
        <v>327</v>
      </c>
      <c r="D623" s="173" t="s">
        <v>2482</v>
      </c>
      <c r="E623" s="173">
        <v>27</v>
      </c>
      <c r="F623" s="173">
        <v>0</v>
      </c>
      <c r="G623" s="173" t="s">
        <v>224</v>
      </c>
      <c r="H623" s="173" t="s">
        <v>22</v>
      </c>
      <c r="I623" s="173">
        <v>622</v>
      </c>
      <c r="J623" s="174"/>
      <c r="BYJ623" s="175" t="s">
        <v>965</v>
      </c>
      <c r="BYK623" s="173" t="e" cm="1" vm="2">
        <f t="array" ref="BYK623">TRANSPOSE(_xlfn.ANCHORARRAY(WO$2))</f>
        <v>#VALUE!</v>
      </c>
    </row>
    <row r="624" spans="1:10 2012:2013" s="173" customFormat="1" ht="32.25" thickBot="1" x14ac:dyDescent="0.3">
      <c r="A624" s="173" t="s">
        <v>163</v>
      </c>
      <c r="B624" s="173" t="s">
        <v>68</v>
      </c>
      <c r="C624" s="173" t="s">
        <v>327</v>
      </c>
      <c r="D624" s="173" t="s">
        <v>229</v>
      </c>
      <c r="E624" s="173">
        <v>99</v>
      </c>
      <c r="F624" s="173">
        <v>0</v>
      </c>
      <c r="G624" s="173" t="s">
        <v>224</v>
      </c>
      <c r="H624" s="173" t="s">
        <v>22</v>
      </c>
      <c r="I624" s="173">
        <v>623</v>
      </c>
      <c r="J624" s="174"/>
      <c r="BYJ624" s="175" t="s">
        <v>966</v>
      </c>
      <c r="BYK624" s="173" t="e" cm="1" vm="2">
        <f t="array" ref="BYK624">TRANSPOSE(_xlfn.ANCHORARRAY(WP$2))</f>
        <v>#VALUE!</v>
      </c>
    </row>
    <row r="625" spans="1:10 2012:2013" s="173" customFormat="1" ht="32.25" thickBot="1" x14ac:dyDescent="0.3">
      <c r="A625" s="173" t="s">
        <v>163</v>
      </c>
      <c r="B625" s="173" t="s">
        <v>68</v>
      </c>
      <c r="C625" s="173" t="s">
        <v>327</v>
      </c>
      <c r="D625" s="173" t="s">
        <v>250</v>
      </c>
      <c r="E625" s="173">
        <v>160</v>
      </c>
      <c r="F625" s="173">
        <v>33</v>
      </c>
      <c r="G625" s="173" t="s">
        <v>224</v>
      </c>
      <c r="H625" s="173" t="s">
        <v>24</v>
      </c>
      <c r="I625" s="173">
        <v>624</v>
      </c>
      <c r="J625" s="174"/>
      <c r="BYJ625" s="175" t="s">
        <v>967</v>
      </c>
      <c r="BYK625" s="173" t="e" cm="1" vm="2">
        <f t="array" ref="BYK625">TRANSPOSE(_xlfn.ANCHORARRAY(WQ$2))</f>
        <v>#VALUE!</v>
      </c>
    </row>
    <row r="626" spans="1:10 2012:2013" s="173" customFormat="1" ht="32.25" thickBot="1" x14ac:dyDescent="0.3">
      <c r="A626" s="173" t="s">
        <v>163</v>
      </c>
      <c r="B626" s="173" t="s">
        <v>68</v>
      </c>
      <c r="C626" s="173" t="s">
        <v>327</v>
      </c>
      <c r="D626" s="173" t="s">
        <v>285</v>
      </c>
      <c r="E626" s="173">
        <v>99</v>
      </c>
      <c r="F626" s="173">
        <v>20</v>
      </c>
      <c r="G626" s="173" t="s">
        <v>224</v>
      </c>
      <c r="H626" s="173" t="s">
        <v>24</v>
      </c>
      <c r="I626" s="173">
        <v>625</v>
      </c>
      <c r="J626" s="174"/>
      <c r="BYJ626" s="175" t="s">
        <v>968</v>
      </c>
      <c r="BYK626" s="173" t="e" cm="1" vm="2">
        <f t="array" ref="BYK626">TRANSPOSE(_xlfn.ANCHORARRAY(WR$2))</f>
        <v>#VALUE!</v>
      </c>
    </row>
    <row r="627" spans="1:10 2012:2013" s="173" customFormat="1" ht="32.25" thickBot="1" x14ac:dyDescent="0.3">
      <c r="A627" s="173" t="s">
        <v>163</v>
      </c>
      <c r="B627" s="173" t="s">
        <v>68</v>
      </c>
      <c r="C627" s="173" t="s">
        <v>327</v>
      </c>
      <c r="D627" s="173" t="s">
        <v>263</v>
      </c>
      <c r="E627" s="173">
        <v>99</v>
      </c>
      <c r="F627" s="173">
        <v>20</v>
      </c>
      <c r="G627" s="173" t="s">
        <v>224</v>
      </c>
      <c r="H627" s="173" t="s">
        <v>24</v>
      </c>
      <c r="I627" s="173">
        <v>626</v>
      </c>
      <c r="J627" s="174"/>
      <c r="BYJ627" s="175" t="s">
        <v>969</v>
      </c>
      <c r="BYK627" s="173" t="e" cm="1" vm="2">
        <f t="array" ref="BYK627">TRANSPOSE(_xlfn.ANCHORARRAY(WS$2))</f>
        <v>#VALUE!</v>
      </c>
    </row>
    <row r="628" spans="1:10 2012:2013" s="173" customFormat="1" ht="32.25" thickBot="1" x14ac:dyDescent="0.3">
      <c r="A628" s="173" t="s">
        <v>163</v>
      </c>
      <c r="B628" s="173" t="s">
        <v>68</v>
      </c>
      <c r="C628" s="173" t="s">
        <v>327</v>
      </c>
      <c r="D628" s="173" t="s">
        <v>2500</v>
      </c>
      <c r="E628" s="173">
        <v>47</v>
      </c>
      <c r="F628" s="173">
        <v>20</v>
      </c>
      <c r="G628" s="173" t="s">
        <v>224</v>
      </c>
      <c r="H628" s="173" t="s">
        <v>24</v>
      </c>
      <c r="I628" s="173">
        <v>627</v>
      </c>
      <c r="J628" s="174"/>
      <c r="BYJ628" s="175" t="s">
        <v>970</v>
      </c>
      <c r="BYK628" s="173" t="e" cm="1" vm="2">
        <f t="array" ref="BYK628">TRANSPOSE(_xlfn.ANCHORARRAY(WT$2))</f>
        <v>#VALUE!</v>
      </c>
    </row>
    <row r="629" spans="1:10 2012:2013" s="173" customFormat="1" ht="32.25" thickBot="1" x14ac:dyDescent="0.3">
      <c r="A629" s="173" t="s">
        <v>163</v>
      </c>
      <c r="B629" s="173" t="s">
        <v>68</v>
      </c>
      <c r="C629" s="173" t="s">
        <v>327</v>
      </c>
      <c r="D629" s="173" t="s">
        <v>231</v>
      </c>
      <c r="E629" s="173">
        <v>27</v>
      </c>
      <c r="F629" s="173">
        <v>0</v>
      </c>
      <c r="G629" s="173" t="s">
        <v>224</v>
      </c>
      <c r="H629" s="173" t="s">
        <v>22</v>
      </c>
      <c r="I629" s="173">
        <v>628</v>
      </c>
      <c r="J629" s="174"/>
      <c r="BYJ629" s="175" t="s">
        <v>971</v>
      </c>
      <c r="BYK629" s="173" t="e" cm="1" vm="2">
        <f t="array" ref="BYK629">TRANSPOSE(_xlfn.ANCHORARRAY(WU$2))</f>
        <v>#VALUE!</v>
      </c>
    </row>
    <row r="630" spans="1:10 2012:2013" s="173" customFormat="1" ht="32.25" thickBot="1" x14ac:dyDescent="0.3">
      <c r="A630" s="173" t="s">
        <v>163</v>
      </c>
      <c r="B630" s="173" t="s">
        <v>68</v>
      </c>
      <c r="C630" s="173" t="s">
        <v>327</v>
      </c>
      <c r="D630" s="173" t="s">
        <v>232</v>
      </c>
      <c r="E630" s="173">
        <v>99</v>
      </c>
      <c r="F630" s="173">
        <v>20</v>
      </c>
      <c r="G630" s="173" t="s">
        <v>224</v>
      </c>
      <c r="H630" s="173" t="s">
        <v>24</v>
      </c>
      <c r="I630" s="173">
        <v>629</v>
      </c>
      <c r="J630" s="174"/>
      <c r="BYJ630" s="175" t="s">
        <v>972</v>
      </c>
      <c r="BYK630" s="173" t="e" cm="1" vm="2">
        <f t="array" ref="BYK630">TRANSPOSE(_xlfn.ANCHORARRAY(WV$2))</f>
        <v>#VALUE!</v>
      </c>
    </row>
    <row r="631" spans="1:10 2012:2013" s="173" customFormat="1" ht="32.25" thickBot="1" x14ac:dyDescent="0.3">
      <c r="A631" s="173" t="s">
        <v>163</v>
      </c>
      <c r="B631" s="173" t="s">
        <v>68</v>
      </c>
      <c r="C631" s="173" t="s">
        <v>327</v>
      </c>
      <c r="D631" s="173" t="s">
        <v>286</v>
      </c>
      <c r="E631" s="173">
        <v>99</v>
      </c>
      <c r="F631" s="173">
        <v>20</v>
      </c>
      <c r="G631" s="173" t="s">
        <v>224</v>
      </c>
      <c r="H631" s="173" t="s">
        <v>24</v>
      </c>
      <c r="I631" s="173">
        <v>630</v>
      </c>
      <c r="J631" s="174"/>
      <c r="BYJ631" s="175" t="s">
        <v>973</v>
      </c>
      <c r="BYK631" s="173" t="e" cm="1" vm="2">
        <f t="array" ref="BYK631">TRANSPOSE(_xlfn.ANCHORARRAY(WW$2))</f>
        <v>#VALUE!</v>
      </c>
    </row>
    <row r="632" spans="1:10 2012:2013" s="173" customFormat="1" ht="32.25" thickBot="1" x14ac:dyDescent="0.3">
      <c r="A632" s="173" t="s">
        <v>163</v>
      </c>
      <c r="B632" s="173" t="s">
        <v>68</v>
      </c>
      <c r="C632" s="173" t="s">
        <v>327</v>
      </c>
      <c r="D632" s="173" t="s">
        <v>244</v>
      </c>
      <c r="E632" s="173">
        <v>27</v>
      </c>
      <c r="F632" s="173">
        <v>0</v>
      </c>
      <c r="G632" s="173" t="s">
        <v>224</v>
      </c>
      <c r="H632" s="173" t="s">
        <v>22</v>
      </c>
      <c r="I632" s="173">
        <v>631</v>
      </c>
      <c r="J632" s="174"/>
      <c r="BYJ632" s="175" t="s">
        <v>974</v>
      </c>
      <c r="BYK632" s="173" t="e" cm="1" vm="2">
        <f t="array" ref="BYK632">TRANSPOSE(_xlfn.ANCHORARRAY(WX$2))</f>
        <v>#VALUE!</v>
      </c>
    </row>
    <row r="633" spans="1:10 2012:2013" s="173" customFormat="1" ht="32.25" thickBot="1" x14ac:dyDescent="0.3">
      <c r="A633" s="173" t="s">
        <v>163</v>
      </c>
      <c r="B633" s="173" t="s">
        <v>68</v>
      </c>
      <c r="C633" s="173" t="s">
        <v>327</v>
      </c>
      <c r="D633" s="173" t="s">
        <v>222</v>
      </c>
      <c r="E633" s="173">
        <v>299</v>
      </c>
      <c r="F633" s="173">
        <v>0</v>
      </c>
      <c r="G633" s="173" t="s">
        <v>224</v>
      </c>
      <c r="H633" s="173" t="s">
        <v>22</v>
      </c>
      <c r="I633" s="173">
        <v>632</v>
      </c>
      <c r="J633" s="174"/>
      <c r="BYJ633" s="175" t="s">
        <v>975</v>
      </c>
      <c r="BYK633" s="173" t="e" cm="1" vm="2">
        <f t="array" ref="BYK633">TRANSPOSE(_xlfn.ANCHORARRAY(WY$2))</f>
        <v>#VALUE!</v>
      </c>
    </row>
    <row r="634" spans="1:10 2012:2013" s="173" customFormat="1" ht="32.25" thickBot="1" x14ac:dyDescent="0.3">
      <c r="A634" s="173" t="s">
        <v>163</v>
      </c>
      <c r="B634" s="173" t="s">
        <v>68</v>
      </c>
      <c r="C634" s="173" t="s">
        <v>327</v>
      </c>
      <c r="D634" s="173" t="s">
        <v>2487</v>
      </c>
      <c r="E634" s="173">
        <v>36</v>
      </c>
      <c r="F634" s="173">
        <v>0</v>
      </c>
      <c r="G634" s="173" t="s">
        <v>224</v>
      </c>
      <c r="H634" s="173" t="s">
        <v>22</v>
      </c>
      <c r="I634" s="173">
        <v>633</v>
      </c>
      <c r="J634" s="174"/>
      <c r="BYJ634" s="175" t="s">
        <v>976</v>
      </c>
      <c r="BYK634" s="173" t="e" cm="1" vm="2">
        <f t="array" ref="BYK634">TRANSPOSE(_xlfn.ANCHORARRAY(WZ$2))</f>
        <v>#VALUE!</v>
      </c>
    </row>
    <row r="635" spans="1:10 2012:2013" s="173" customFormat="1" ht="32.25" thickBot="1" x14ac:dyDescent="0.3">
      <c r="A635" s="173" t="s">
        <v>163</v>
      </c>
      <c r="B635" s="173" t="s">
        <v>68</v>
      </c>
      <c r="C635" s="173" t="s">
        <v>327</v>
      </c>
      <c r="D635" s="173" t="s">
        <v>264</v>
      </c>
      <c r="E635" s="173">
        <v>299</v>
      </c>
      <c r="F635" s="173">
        <v>0</v>
      </c>
      <c r="G635" s="173" t="s">
        <v>224</v>
      </c>
      <c r="H635" s="173" t="s">
        <v>24</v>
      </c>
      <c r="I635" s="173">
        <v>634</v>
      </c>
      <c r="J635" s="174"/>
      <c r="BYJ635" s="175" t="s">
        <v>977</v>
      </c>
      <c r="BYK635" s="173" t="e" cm="1" vm="2">
        <f t="array" ref="BYK635">TRANSPOSE(_xlfn.ANCHORARRAY(XA$2))</f>
        <v>#VALUE!</v>
      </c>
    </row>
    <row r="636" spans="1:10 2012:2013" s="173" customFormat="1" ht="32.25" thickBot="1" x14ac:dyDescent="0.3">
      <c r="A636" s="173" t="s">
        <v>163</v>
      </c>
      <c r="B636" s="173" t="s">
        <v>68</v>
      </c>
      <c r="C636" s="173" t="s">
        <v>327</v>
      </c>
      <c r="D636" s="173" t="s">
        <v>235</v>
      </c>
      <c r="E636" s="173">
        <v>27</v>
      </c>
      <c r="F636" s="173">
        <v>0</v>
      </c>
      <c r="G636" s="173" t="s">
        <v>224</v>
      </c>
      <c r="H636" s="173" t="s">
        <v>22</v>
      </c>
      <c r="I636" s="173">
        <v>635</v>
      </c>
      <c r="J636" s="174"/>
      <c r="BYJ636" s="175" t="s">
        <v>978</v>
      </c>
      <c r="BYK636" s="173" t="e" cm="1" vm="2">
        <f t="array" ref="BYK636">TRANSPOSE(_xlfn.ANCHORARRAY(XB$2))</f>
        <v>#VALUE!</v>
      </c>
    </row>
    <row r="637" spans="1:10 2012:2013" s="173" customFormat="1" ht="32.25" thickBot="1" x14ac:dyDescent="0.3">
      <c r="A637" s="173" t="s">
        <v>163</v>
      </c>
      <c r="B637" s="173" t="s">
        <v>68</v>
      </c>
      <c r="C637" s="173" t="s">
        <v>327</v>
      </c>
      <c r="D637" s="173" t="s">
        <v>2488</v>
      </c>
      <c r="E637" s="173">
        <v>99</v>
      </c>
      <c r="F637" s="173">
        <v>0</v>
      </c>
      <c r="G637" s="173" t="s">
        <v>224</v>
      </c>
      <c r="H637" s="173" t="s">
        <v>22</v>
      </c>
      <c r="I637" s="173">
        <v>636</v>
      </c>
      <c r="J637" s="174"/>
      <c r="BYJ637" s="175" t="s">
        <v>979</v>
      </c>
      <c r="BYK637" s="173" t="e" cm="1" vm="2">
        <f t="array" ref="BYK637">TRANSPOSE(_xlfn.ANCHORARRAY(XC$2))</f>
        <v>#VALUE!</v>
      </c>
    </row>
    <row r="638" spans="1:10 2012:2013" s="173" customFormat="1" ht="32.25" thickBot="1" x14ac:dyDescent="0.3">
      <c r="A638" s="173" t="s">
        <v>163</v>
      </c>
      <c r="B638" s="173" t="s">
        <v>68</v>
      </c>
      <c r="C638" s="173" t="s">
        <v>327</v>
      </c>
      <c r="D638" s="173" t="s">
        <v>2483</v>
      </c>
      <c r="E638" s="173">
        <v>27</v>
      </c>
      <c r="F638" s="173">
        <v>0</v>
      </c>
      <c r="G638" s="173" t="s">
        <v>224</v>
      </c>
      <c r="H638" s="173" t="s">
        <v>22</v>
      </c>
      <c r="I638" s="173">
        <v>637</v>
      </c>
      <c r="J638" s="174"/>
      <c r="BYJ638" s="175" t="s">
        <v>980</v>
      </c>
      <c r="BYK638" s="173" t="e" cm="1" vm="2">
        <f t="array" ref="BYK638">TRANSPOSE(_xlfn.ANCHORARRAY(XD$2))</f>
        <v>#VALUE!</v>
      </c>
    </row>
    <row r="639" spans="1:10 2012:2013" s="173" customFormat="1" ht="32.25" thickBot="1" x14ac:dyDescent="0.3">
      <c r="A639" s="173" t="s">
        <v>163</v>
      </c>
      <c r="B639" s="173" t="s">
        <v>172</v>
      </c>
      <c r="C639" s="173" t="s">
        <v>329</v>
      </c>
      <c r="D639" s="173" t="s">
        <v>292</v>
      </c>
      <c r="E639" s="173">
        <v>160</v>
      </c>
      <c r="F639" s="173">
        <v>33</v>
      </c>
      <c r="G639" s="173" t="s">
        <v>213</v>
      </c>
      <c r="H639" s="173" t="s">
        <v>22</v>
      </c>
      <c r="I639" s="173">
        <v>638</v>
      </c>
      <c r="J639" s="174"/>
      <c r="BYJ639" s="175" t="s">
        <v>981</v>
      </c>
      <c r="BYK639" s="173" t="e" cm="1" vm="2">
        <f t="array" ref="BYK639">TRANSPOSE(_xlfn.ANCHORARRAY(XE$2))</f>
        <v>#VALUE!</v>
      </c>
    </row>
    <row r="640" spans="1:10 2012:2013" s="173" customFormat="1" ht="32.25" thickBot="1" x14ac:dyDescent="0.3">
      <c r="A640" s="173" t="s">
        <v>163</v>
      </c>
      <c r="B640" s="173" t="s">
        <v>172</v>
      </c>
      <c r="C640" s="173" t="s">
        <v>329</v>
      </c>
      <c r="D640" s="173" t="s">
        <v>273</v>
      </c>
      <c r="E640" s="173">
        <v>160</v>
      </c>
      <c r="F640" s="173">
        <v>33</v>
      </c>
      <c r="G640" s="173" t="s">
        <v>213</v>
      </c>
      <c r="H640" s="173" t="s">
        <v>24</v>
      </c>
      <c r="I640" s="173">
        <v>639</v>
      </c>
      <c r="J640" s="174"/>
      <c r="BYJ640" s="175" t="s">
        <v>982</v>
      </c>
      <c r="BYK640" s="173" t="e" cm="1" vm="2">
        <f t="array" ref="BYK640">TRANSPOSE(_xlfn.ANCHORARRAY(XF$2))</f>
        <v>#VALUE!</v>
      </c>
    </row>
    <row r="641" spans="1:10 2012:2013" s="173" customFormat="1" ht="32.25" thickBot="1" x14ac:dyDescent="0.3">
      <c r="A641" s="173" t="s">
        <v>163</v>
      </c>
      <c r="B641" s="173" t="s">
        <v>172</v>
      </c>
      <c r="C641" s="173" t="s">
        <v>329</v>
      </c>
      <c r="D641" s="173" t="s">
        <v>2504</v>
      </c>
      <c r="E641" s="173">
        <v>160</v>
      </c>
      <c r="F641" s="173">
        <v>33</v>
      </c>
      <c r="G641" s="173" t="s">
        <v>213</v>
      </c>
      <c r="H641" s="173" t="s">
        <v>22</v>
      </c>
      <c r="I641" s="173">
        <v>640</v>
      </c>
      <c r="J641" s="174"/>
      <c r="BYJ641" s="175" t="s">
        <v>983</v>
      </c>
      <c r="BYK641" s="173" t="e" cm="1" vm="2">
        <f t="array" ref="BYK641">TRANSPOSE(_xlfn.ANCHORARRAY(XG$2))</f>
        <v>#VALUE!</v>
      </c>
    </row>
    <row r="642" spans="1:10 2012:2013" s="173" customFormat="1" ht="32.25" thickBot="1" x14ac:dyDescent="0.3">
      <c r="A642" s="173" t="s">
        <v>163</v>
      </c>
      <c r="B642" s="173" t="s">
        <v>172</v>
      </c>
      <c r="C642" s="173" t="s">
        <v>329</v>
      </c>
      <c r="D642" s="173" t="s">
        <v>2505</v>
      </c>
      <c r="E642" s="173">
        <v>83</v>
      </c>
      <c r="F642" s="173">
        <v>33</v>
      </c>
      <c r="G642" s="173" t="s">
        <v>213</v>
      </c>
      <c r="H642" s="173" t="s">
        <v>24</v>
      </c>
      <c r="I642" s="173">
        <v>641</v>
      </c>
      <c r="J642" s="174"/>
      <c r="BYJ642" s="175" t="s">
        <v>984</v>
      </c>
      <c r="BYK642" s="173" t="e" cm="1" vm="2">
        <f t="array" ref="BYK642">TRANSPOSE(_xlfn.ANCHORARRAY(XH$2))</f>
        <v>#VALUE!</v>
      </c>
    </row>
    <row r="643" spans="1:10 2012:2013" s="173" customFormat="1" ht="32.25" thickBot="1" x14ac:dyDescent="0.3">
      <c r="A643" s="173" t="s">
        <v>163</v>
      </c>
      <c r="B643" s="173" t="s">
        <v>172</v>
      </c>
      <c r="C643" s="173" t="s">
        <v>329</v>
      </c>
      <c r="D643" s="173" t="s">
        <v>266</v>
      </c>
      <c r="E643" s="173">
        <v>160</v>
      </c>
      <c r="F643" s="173">
        <v>33</v>
      </c>
      <c r="G643" s="173" t="s">
        <v>224</v>
      </c>
      <c r="H643" s="173" t="s">
        <v>22</v>
      </c>
      <c r="I643" s="173">
        <v>642</v>
      </c>
      <c r="J643" s="174"/>
      <c r="BYJ643" s="175" t="s">
        <v>985</v>
      </c>
      <c r="BYK643" s="173" t="e" cm="1" vm="2">
        <f t="array" ref="BYK643">TRANSPOSE(_xlfn.ANCHORARRAY(XI$2))</f>
        <v>#VALUE!</v>
      </c>
    </row>
    <row r="644" spans="1:10 2012:2013" s="173" customFormat="1" ht="32.25" thickBot="1" x14ac:dyDescent="0.3">
      <c r="A644" s="173" t="s">
        <v>163</v>
      </c>
      <c r="B644" s="173" t="s">
        <v>172</v>
      </c>
      <c r="C644" s="173" t="s">
        <v>329</v>
      </c>
      <c r="D644" s="173" t="s">
        <v>284</v>
      </c>
      <c r="E644" s="173">
        <v>36</v>
      </c>
      <c r="F644" s="173">
        <v>0</v>
      </c>
      <c r="G644" s="173" t="s">
        <v>224</v>
      </c>
      <c r="H644" s="173" t="s">
        <v>22</v>
      </c>
      <c r="I644" s="173">
        <v>643</v>
      </c>
      <c r="J644" s="174"/>
      <c r="BYJ644" s="175" t="s">
        <v>986</v>
      </c>
      <c r="BYK644" s="173" t="e" cm="1" vm="2">
        <f t="array" ref="BYK644">TRANSPOSE(_xlfn.ANCHORARRAY(XJ$2))</f>
        <v>#VALUE!</v>
      </c>
    </row>
    <row r="645" spans="1:10 2012:2013" s="173" customFormat="1" ht="32.25" thickBot="1" x14ac:dyDescent="0.3">
      <c r="A645" s="173" t="s">
        <v>163</v>
      </c>
      <c r="B645" s="173" t="s">
        <v>172</v>
      </c>
      <c r="C645" s="173" t="s">
        <v>329</v>
      </c>
      <c r="D645" s="173" t="s">
        <v>2487</v>
      </c>
      <c r="E645" s="173">
        <v>36</v>
      </c>
      <c r="F645" s="173">
        <v>0</v>
      </c>
      <c r="G645" s="173" t="s">
        <v>224</v>
      </c>
      <c r="H645" s="173" t="s">
        <v>22</v>
      </c>
      <c r="I645" s="173">
        <v>644</v>
      </c>
      <c r="J645" s="174"/>
      <c r="BYJ645" s="175" t="s">
        <v>987</v>
      </c>
      <c r="BYK645" s="173" t="e" cm="1" vm="2">
        <f t="array" ref="BYK645">TRANSPOSE(_xlfn.ANCHORARRAY(XK$2))</f>
        <v>#VALUE!</v>
      </c>
    </row>
    <row r="646" spans="1:10 2012:2013" s="173" customFormat="1" ht="32.25" thickBot="1" x14ac:dyDescent="0.3">
      <c r="A646" s="173" t="s">
        <v>163</v>
      </c>
      <c r="B646" s="173" t="s">
        <v>154</v>
      </c>
      <c r="C646" s="173" t="s">
        <v>325</v>
      </c>
      <c r="D646" s="173" t="s">
        <v>2488</v>
      </c>
      <c r="E646" s="173">
        <v>99</v>
      </c>
      <c r="F646" s="173">
        <v>0</v>
      </c>
      <c r="G646" s="173" t="s">
        <v>224</v>
      </c>
      <c r="H646" s="173" t="s">
        <v>22</v>
      </c>
      <c r="I646" s="173">
        <v>645</v>
      </c>
      <c r="J646" s="174"/>
      <c r="BYJ646" s="175" t="s">
        <v>988</v>
      </c>
      <c r="BYK646" s="173" t="e" cm="1" vm="2">
        <f t="array" ref="BYK646">TRANSPOSE(_xlfn.ANCHORARRAY(XL$2))</f>
        <v>#VALUE!</v>
      </c>
    </row>
    <row r="647" spans="1:10 2012:2013" s="173" customFormat="1" ht="32.25" thickBot="1" x14ac:dyDescent="0.3">
      <c r="A647" s="173" t="s">
        <v>163</v>
      </c>
      <c r="B647" s="173" t="s">
        <v>69</v>
      </c>
      <c r="C647" s="173" t="s">
        <v>328</v>
      </c>
      <c r="D647" s="173" t="s">
        <v>287</v>
      </c>
      <c r="E647" s="173">
        <v>160</v>
      </c>
      <c r="F647" s="173">
        <v>33</v>
      </c>
      <c r="G647" s="173" t="s">
        <v>213</v>
      </c>
      <c r="H647" s="173" t="s">
        <v>24</v>
      </c>
      <c r="I647" s="173">
        <v>646</v>
      </c>
      <c r="J647" s="174"/>
      <c r="BYJ647" s="175" t="s">
        <v>989</v>
      </c>
      <c r="BYK647" s="173" t="e" cm="1" vm="2">
        <f t="array" ref="BYK647">TRANSPOSE(_xlfn.ANCHORARRAY(XM$2))</f>
        <v>#VALUE!</v>
      </c>
    </row>
    <row r="648" spans="1:10 2012:2013" s="173" customFormat="1" ht="32.25" thickBot="1" x14ac:dyDescent="0.3">
      <c r="A648" s="173" t="s">
        <v>163</v>
      </c>
      <c r="B648" s="173" t="s">
        <v>69</v>
      </c>
      <c r="C648" s="173" t="s">
        <v>328</v>
      </c>
      <c r="D648" s="173" t="s">
        <v>265</v>
      </c>
      <c r="E648" s="173">
        <v>160</v>
      </c>
      <c r="F648" s="173">
        <v>0</v>
      </c>
      <c r="G648" s="173" t="s">
        <v>213</v>
      </c>
      <c r="H648" s="173" t="s">
        <v>22</v>
      </c>
      <c r="I648" s="173">
        <v>647</v>
      </c>
      <c r="J648" s="174"/>
      <c r="BYJ648" s="175" t="s">
        <v>990</v>
      </c>
      <c r="BYK648" s="173" t="e" cm="1" vm="2">
        <f t="array" ref="BYK648">TRANSPOSE(_xlfn.ANCHORARRAY(XN$2))</f>
        <v>#VALUE!</v>
      </c>
    </row>
    <row r="649" spans="1:10 2012:2013" s="173" customFormat="1" ht="32.25" thickBot="1" x14ac:dyDescent="0.3">
      <c r="A649" s="173" t="s">
        <v>163</v>
      </c>
      <c r="B649" s="173" t="s">
        <v>69</v>
      </c>
      <c r="C649" s="173" t="s">
        <v>328</v>
      </c>
      <c r="D649" s="173" t="s">
        <v>266</v>
      </c>
      <c r="E649" s="173">
        <v>160</v>
      </c>
      <c r="F649" s="173">
        <v>33</v>
      </c>
      <c r="G649" s="173" t="s">
        <v>213</v>
      </c>
      <c r="H649" s="173" t="s">
        <v>24</v>
      </c>
      <c r="I649" s="173">
        <v>648</v>
      </c>
      <c r="J649" s="174"/>
      <c r="BYJ649" s="175" t="s">
        <v>991</v>
      </c>
      <c r="BYK649" s="173" t="e" cm="1" vm="2">
        <f t="array" ref="BYK649">TRANSPOSE(_xlfn.ANCHORARRAY(XO$2))</f>
        <v>#VALUE!</v>
      </c>
    </row>
    <row r="650" spans="1:10 2012:2013" s="173" customFormat="1" ht="32.25" thickBot="1" x14ac:dyDescent="0.3">
      <c r="A650" s="173" t="s">
        <v>163</v>
      </c>
      <c r="B650" s="173" t="s">
        <v>69</v>
      </c>
      <c r="C650" s="173" t="s">
        <v>328</v>
      </c>
      <c r="D650" s="173" t="s">
        <v>268</v>
      </c>
      <c r="E650" s="173">
        <v>160</v>
      </c>
      <c r="F650" s="173">
        <v>33</v>
      </c>
      <c r="G650" s="173" t="s">
        <v>213</v>
      </c>
      <c r="H650" s="173" t="s">
        <v>24</v>
      </c>
      <c r="I650" s="173">
        <v>649</v>
      </c>
      <c r="J650" s="174"/>
      <c r="BYJ650" s="175" t="s">
        <v>992</v>
      </c>
      <c r="BYK650" s="173" t="e" cm="1" vm="2">
        <f t="array" ref="BYK650">TRANSPOSE(_xlfn.ANCHORARRAY(XP$2))</f>
        <v>#VALUE!</v>
      </c>
    </row>
    <row r="651" spans="1:10 2012:2013" s="173" customFormat="1" ht="32.25" thickBot="1" x14ac:dyDescent="0.3">
      <c r="A651" s="173" t="s">
        <v>163</v>
      </c>
      <c r="B651" s="173" t="s">
        <v>69</v>
      </c>
      <c r="C651" s="173" t="s">
        <v>328</v>
      </c>
      <c r="D651" s="173" t="s">
        <v>288</v>
      </c>
      <c r="E651" s="173">
        <v>160</v>
      </c>
      <c r="F651" s="173">
        <v>33</v>
      </c>
      <c r="G651" s="173" t="s">
        <v>213</v>
      </c>
      <c r="H651" s="173" t="s">
        <v>22</v>
      </c>
      <c r="I651" s="173">
        <v>650</v>
      </c>
      <c r="J651" s="174"/>
      <c r="BYJ651" s="175" t="s">
        <v>993</v>
      </c>
      <c r="BYK651" s="173" t="e" cm="1" vm="2">
        <f t="array" ref="BYK651">TRANSPOSE(_xlfn.ANCHORARRAY(XQ$2))</f>
        <v>#VALUE!</v>
      </c>
    </row>
    <row r="652" spans="1:10 2012:2013" s="173" customFormat="1" ht="32.25" thickBot="1" x14ac:dyDescent="0.3">
      <c r="A652" s="173" t="s">
        <v>163</v>
      </c>
      <c r="B652" s="173" t="s">
        <v>69</v>
      </c>
      <c r="C652" s="173" t="s">
        <v>328</v>
      </c>
      <c r="D652" s="173" t="s">
        <v>242</v>
      </c>
      <c r="E652" s="173">
        <v>45</v>
      </c>
      <c r="F652" s="173">
        <v>0</v>
      </c>
      <c r="G652" s="173" t="s">
        <v>213</v>
      </c>
      <c r="H652" s="173" t="s">
        <v>22</v>
      </c>
      <c r="I652" s="173">
        <v>651</v>
      </c>
      <c r="J652" s="174"/>
      <c r="BYJ652" s="175" t="s">
        <v>994</v>
      </c>
      <c r="BYK652" s="173" t="e" cm="1" vm="2">
        <f t="array" ref="BYK652">TRANSPOSE(_xlfn.ANCHORARRAY(XR$2))</f>
        <v>#VALUE!</v>
      </c>
    </row>
    <row r="653" spans="1:10 2012:2013" s="173" customFormat="1" ht="32.25" thickBot="1" x14ac:dyDescent="0.3">
      <c r="A653" s="173" t="s">
        <v>163</v>
      </c>
      <c r="B653" s="173" t="s">
        <v>69</v>
      </c>
      <c r="C653" s="173" t="s">
        <v>328</v>
      </c>
      <c r="D653" s="173" t="s">
        <v>246</v>
      </c>
      <c r="E653" s="173">
        <v>45</v>
      </c>
      <c r="F653" s="173">
        <v>0</v>
      </c>
      <c r="G653" s="173" t="s">
        <v>213</v>
      </c>
      <c r="H653" s="173" t="s">
        <v>22</v>
      </c>
      <c r="I653" s="173">
        <v>652</v>
      </c>
      <c r="J653" s="174"/>
      <c r="BYJ653" s="175" t="s">
        <v>995</v>
      </c>
      <c r="BYK653" s="173" t="e" cm="1" vm="2">
        <f t="array" ref="BYK653">TRANSPOSE(_xlfn.ANCHORARRAY(XS$2))</f>
        <v>#VALUE!</v>
      </c>
    </row>
    <row r="654" spans="1:10 2012:2013" s="173" customFormat="1" ht="32.25" thickBot="1" x14ac:dyDescent="0.3">
      <c r="A654" s="173" t="s">
        <v>163</v>
      </c>
      <c r="B654" s="173" t="s">
        <v>69</v>
      </c>
      <c r="C654" s="173" t="s">
        <v>328</v>
      </c>
      <c r="D654" s="173" t="s">
        <v>249</v>
      </c>
      <c r="E654" s="173">
        <v>45</v>
      </c>
      <c r="F654" s="173">
        <v>0</v>
      </c>
      <c r="G654" s="173" t="s">
        <v>213</v>
      </c>
      <c r="H654" s="173" t="s">
        <v>22</v>
      </c>
      <c r="I654" s="173">
        <v>653</v>
      </c>
      <c r="J654" s="174"/>
      <c r="BYJ654" s="175" t="s">
        <v>996</v>
      </c>
      <c r="BYK654" s="173" t="e" cm="1" vm="2">
        <f t="array" ref="BYK654">TRANSPOSE(_xlfn.ANCHORARRAY(XT$2))</f>
        <v>#VALUE!</v>
      </c>
    </row>
    <row r="655" spans="1:10 2012:2013" s="173" customFormat="1" ht="32.25" thickBot="1" x14ac:dyDescent="0.3">
      <c r="A655" s="173" t="s">
        <v>163</v>
      </c>
      <c r="B655" s="173" t="s">
        <v>69</v>
      </c>
      <c r="C655" s="173" t="s">
        <v>328</v>
      </c>
      <c r="D655" s="173" t="s">
        <v>292</v>
      </c>
      <c r="E655" s="173">
        <v>160</v>
      </c>
      <c r="F655" s="173">
        <v>33</v>
      </c>
      <c r="G655" s="173" t="s">
        <v>213</v>
      </c>
      <c r="H655" s="173" t="s">
        <v>22</v>
      </c>
      <c r="I655" s="173">
        <v>654</v>
      </c>
      <c r="J655" s="174"/>
      <c r="BYJ655" s="175" t="s">
        <v>997</v>
      </c>
      <c r="BYK655" s="173" t="e" cm="1" vm="2">
        <f t="array" ref="BYK655">TRANSPOSE(_xlfn.ANCHORARRAY(XU$2))</f>
        <v>#VALUE!</v>
      </c>
    </row>
    <row r="656" spans="1:10 2012:2013" s="173" customFormat="1" ht="32.25" thickBot="1" x14ac:dyDescent="0.3">
      <c r="A656" s="173" t="s">
        <v>163</v>
      </c>
      <c r="B656" s="173" t="s">
        <v>69</v>
      </c>
      <c r="C656" s="173" t="s">
        <v>328</v>
      </c>
      <c r="D656" s="173" t="s">
        <v>250</v>
      </c>
      <c r="E656" s="173">
        <v>160</v>
      </c>
      <c r="F656" s="173">
        <v>33</v>
      </c>
      <c r="G656" s="173" t="s">
        <v>213</v>
      </c>
      <c r="H656" s="173" t="s">
        <v>24</v>
      </c>
      <c r="I656" s="173">
        <v>655</v>
      </c>
      <c r="J656" s="174"/>
      <c r="BYJ656" s="175" t="s">
        <v>998</v>
      </c>
      <c r="BYK656" s="173" t="e" cm="1" vm="2">
        <f t="array" ref="BYK656">TRANSPOSE(_xlfn.ANCHORARRAY(XV$2))</f>
        <v>#VALUE!</v>
      </c>
    </row>
    <row r="657" spans="1:10 2012:2013" s="173" customFormat="1" ht="32.25" thickBot="1" x14ac:dyDescent="0.3">
      <c r="A657" s="173" t="s">
        <v>163</v>
      </c>
      <c r="B657" s="173" t="s">
        <v>69</v>
      </c>
      <c r="C657" s="173" t="s">
        <v>328</v>
      </c>
      <c r="D657" s="173" t="s">
        <v>277</v>
      </c>
      <c r="E657" s="173">
        <v>45</v>
      </c>
      <c r="F657" s="173">
        <v>0</v>
      </c>
      <c r="G657" s="173" t="s">
        <v>224</v>
      </c>
      <c r="H657" s="173" t="s">
        <v>22</v>
      </c>
      <c r="I657" s="173">
        <v>656</v>
      </c>
      <c r="J657" s="174"/>
      <c r="BYJ657" s="175" t="s">
        <v>999</v>
      </c>
      <c r="BYK657" s="173" t="e" cm="1" vm="2">
        <f t="array" ref="BYK657">TRANSPOSE(_xlfn.ANCHORARRAY(XW$2))</f>
        <v>#VALUE!</v>
      </c>
    </row>
    <row r="658" spans="1:10 2012:2013" s="173" customFormat="1" ht="32.25" thickBot="1" x14ac:dyDescent="0.3">
      <c r="A658" s="173" t="s">
        <v>163</v>
      </c>
      <c r="B658" s="173" t="s">
        <v>69</v>
      </c>
      <c r="C658" s="173" t="s">
        <v>328</v>
      </c>
      <c r="D658" s="173" t="s">
        <v>226</v>
      </c>
      <c r="E658" s="173">
        <v>36</v>
      </c>
      <c r="F658" s="173">
        <v>0</v>
      </c>
      <c r="G658" s="173" t="s">
        <v>224</v>
      </c>
      <c r="H658" s="173" t="s">
        <v>22</v>
      </c>
      <c r="I658" s="173">
        <v>657</v>
      </c>
      <c r="J658" s="174"/>
      <c r="BYJ658" s="175" t="s">
        <v>1000</v>
      </c>
      <c r="BYK658" s="173" t="e" cm="1" vm="2">
        <f t="array" ref="BYK658">TRANSPOSE(_xlfn.ANCHORARRAY(XX$2))</f>
        <v>#VALUE!</v>
      </c>
    </row>
    <row r="659" spans="1:10 2012:2013" s="173" customFormat="1" ht="32.25" thickBot="1" x14ac:dyDescent="0.3">
      <c r="A659" s="173" t="s">
        <v>163</v>
      </c>
      <c r="B659" s="173" t="s">
        <v>69</v>
      </c>
      <c r="C659" s="173" t="s">
        <v>328</v>
      </c>
      <c r="D659" s="173" t="s">
        <v>269</v>
      </c>
      <c r="E659" s="173">
        <v>160</v>
      </c>
      <c r="F659" s="173">
        <v>33</v>
      </c>
      <c r="G659" s="173" t="s">
        <v>224</v>
      </c>
      <c r="H659" s="173" t="s">
        <v>24</v>
      </c>
      <c r="I659" s="173">
        <v>658</v>
      </c>
      <c r="J659" s="174"/>
      <c r="BYJ659" s="175" t="s">
        <v>1001</v>
      </c>
      <c r="BYK659" s="173" t="e" cm="1" vm="2">
        <f t="array" ref="BYK659">TRANSPOSE(_xlfn.ANCHORARRAY(XY$2))</f>
        <v>#VALUE!</v>
      </c>
    </row>
    <row r="660" spans="1:10 2012:2013" s="173" customFormat="1" ht="32.25" thickBot="1" x14ac:dyDescent="0.3">
      <c r="A660" s="173" t="s">
        <v>163</v>
      </c>
      <c r="B660" s="173" t="s">
        <v>69</v>
      </c>
      <c r="C660" s="173" t="s">
        <v>328</v>
      </c>
      <c r="D660" s="173" t="s">
        <v>2479</v>
      </c>
      <c r="E660" s="173">
        <v>130</v>
      </c>
      <c r="F660" s="173">
        <v>0</v>
      </c>
      <c r="G660" s="173" t="s">
        <v>224</v>
      </c>
      <c r="H660" s="173" t="s">
        <v>22</v>
      </c>
      <c r="I660" s="173">
        <v>659</v>
      </c>
      <c r="J660" s="174"/>
      <c r="BYJ660" s="175" t="s">
        <v>1002</v>
      </c>
      <c r="BYK660" s="173" t="e" cm="1" vm="2">
        <f t="array" ref="BYK660">TRANSPOSE(_xlfn.ANCHORARRAY(XZ$2))</f>
        <v>#VALUE!</v>
      </c>
    </row>
    <row r="661" spans="1:10 2012:2013" s="173" customFormat="1" ht="32.25" thickBot="1" x14ac:dyDescent="0.3">
      <c r="A661" s="173" t="s">
        <v>163</v>
      </c>
      <c r="B661" s="173" t="s">
        <v>69</v>
      </c>
      <c r="C661" s="173" t="s">
        <v>328</v>
      </c>
      <c r="D661" s="173" t="s">
        <v>2480</v>
      </c>
      <c r="E661" s="173">
        <v>130</v>
      </c>
      <c r="F661" s="173">
        <v>27</v>
      </c>
      <c r="G661" s="173" t="s">
        <v>224</v>
      </c>
      <c r="H661" s="173" t="s">
        <v>24</v>
      </c>
      <c r="I661" s="173">
        <v>660</v>
      </c>
      <c r="J661" s="174"/>
      <c r="BYJ661" s="175" t="s">
        <v>1003</v>
      </c>
      <c r="BYK661" s="173" t="e" cm="1" vm="2">
        <f t="array" ref="BYK661">TRANSPOSE(_xlfn.ANCHORARRAY(YA$2))</f>
        <v>#VALUE!</v>
      </c>
    </row>
    <row r="662" spans="1:10 2012:2013" s="173" customFormat="1" ht="32.25" thickBot="1" x14ac:dyDescent="0.3">
      <c r="A662" s="173" t="s">
        <v>163</v>
      </c>
      <c r="B662" s="173" t="s">
        <v>69</v>
      </c>
      <c r="C662" s="173" t="s">
        <v>328</v>
      </c>
      <c r="D662" s="173" t="s">
        <v>228</v>
      </c>
      <c r="E662" s="173">
        <v>27</v>
      </c>
      <c r="F662" s="173">
        <v>0</v>
      </c>
      <c r="G662" s="173" t="s">
        <v>224</v>
      </c>
      <c r="H662" s="173" t="s">
        <v>22</v>
      </c>
      <c r="I662" s="173">
        <v>661</v>
      </c>
      <c r="J662" s="174"/>
      <c r="BYJ662" s="175" t="s">
        <v>1004</v>
      </c>
      <c r="BYK662" s="173" t="e" cm="1" vm="2">
        <f t="array" ref="BYK662">TRANSPOSE(_xlfn.ANCHORARRAY(YB$2))</f>
        <v>#VALUE!</v>
      </c>
    </row>
    <row r="663" spans="1:10 2012:2013" s="173" customFormat="1" ht="32.25" thickBot="1" x14ac:dyDescent="0.3">
      <c r="A663" s="173" t="s">
        <v>163</v>
      </c>
      <c r="B663" s="173" t="s">
        <v>69</v>
      </c>
      <c r="C663" s="173" t="s">
        <v>328</v>
      </c>
      <c r="D663" s="173" t="s">
        <v>231</v>
      </c>
      <c r="E663" s="173">
        <v>27</v>
      </c>
      <c r="F663" s="173">
        <v>0</v>
      </c>
      <c r="G663" s="173" t="s">
        <v>224</v>
      </c>
      <c r="H663" s="173" t="s">
        <v>22</v>
      </c>
      <c r="I663" s="173">
        <v>662</v>
      </c>
      <c r="J663" s="174"/>
      <c r="BYJ663" s="175" t="s">
        <v>1005</v>
      </c>
      <c r="BYK663" s="173" t="e" cm="1" vm="2">
        <f t="array" ref="BYK663">TRANSPOSE(_xlfn.ANCHORARRAY(YC$2))</f>
        <v>#VALUE!</v>
      </c>
    </row>
    <row r="664" spans="1:10 2012:2013" s="173" customFormat="1" ht="32.25" thickBot="1" x14ac:dyDescent="0.3">
      <c r="A664" s="173" t="s">
        <v>163</v>
      </c>
      <c r="B664" s="173" t="s">
        <v>69</v>
      </c>
      <c r="C664" s="173" t="s">
        <v>328</v>
      </c>
      <c r="D664" s="173" t="s">
        <v>291</v>
      </c>
      <c r="E664" s="173">
        <v>36</v>
      </c>
      <c r="F664" s="173">
        <v>0</v>
      </c>
      <c r="G664" s="173" t="s">
        <v>224</v>
      </c>
      <c r="H664" s="173" t="s">
        <v>22</v>
      </c>
      <c r="I664" s="173">
        <v>663</v>
      </c>
      <c r="J664" s="174"/>
      <c r="BYJ664" s="175" t="s">
        <v>1006</v>
      </c>
      <c r="BYK664" s="173" t="e" cm="1" vm="2">
        <f t="array" ref="BYK664">TRANSPOSE(_xlfn.ANCHORARRAY(YD$2))</f>
        <v>#VALUE!</v>
      </c>
    </row>
    <row r="665" spans="1:10 2012:2013" s="173" customFormat="1" ht="32.25" thickBot="1" x14ac:dyDescent="0.3">
      <c r="A665" s="173" t="s">
        <v>163</v>
      </c>
      <c r="B665" s="173" t="s">
        <v>69</v>
      </c>
      <c r="C665" s="173" t="s">
        <v>328</v>
      </c>
      <c r="D665" s="173" t="s">
        <v>232</v>
      </c>
      <c r="E665" s="173">
        <v>99</v>
      </c>
      <c r="F665" s="173">
        <v>20</v>
      </c>
      <c r="G665" s="173" t="s">
        <v>224</v>
      </c>
      <c r="H665" s="173" t="s">
        <v>24</v>
      </c>
      <c r="I665" s="173">
        <v>664</v>
      </c>
      <c r="J665" s="174"/>
      <c r="BYJ665" s="175" t="s">
        <v>1007</v>
      </c>
      <c r="BYK665" s="173" t="e" cm="1" vm="2">
        <f t="array" ref="BYK665">TRANSPOSE(_xlfn.ANCHORARRAY(YE$2))</f>
        <v>#VALUE!</v>
      </c>
    </row>
    <row r="666" spans="1:10 2012:2013" s="173" customFormat="1" ht="32.25" thickBot="1" x14ac:dyDescent="0.3">
      <c r="A666" s="173" t="s">
        <v>163</v>
      </c>
      <c r="B666" s="173" t="s">
        <v>69</v>
      </c>
      <c r="C666" s="173" t="s">
        <v>328</v>
      </c>
      <c r="D666" s="173" t="s">
        <v>222</v>
      </c>
      <c r="E666" s="173">
        <v>299</v>
      </c>
      <c r="F666" s="173">
        <v>0</v>
      </c>
      <c r="G666" s="173" t="s">
        <v>224</v>
      </c>
      <c r="H666" s="173" t="s">
        <v>22</v>
      </c>
      <c r="I666" s="173">
        <v>665</v>
      </c>
      <c r="J666" s="174"/>
      <c r="BYJ666" s="175" t="s">
        <v>1008</v>
      </c>
      <c r="BYK666" s="173" t="e" cm="1" vm="2">
        <f t="array" ref="BYK666">TRANSPOSE(_xlfn.ANCHORARRAY(YF$2))</f>
        <v>#VALUE!</v>
      </c>
    </row>
    <row r="667" spans="1:10 2012:2013" s="173" customFormat="1" ht="32.25" thickBot="1" x14ac:dyDescent="0.3">
      <c r="A667" s="173" t="s">
        <v>163</v>
      </c>
      <c r="B667" s="173" t="s">
        <v>69</v>
      </c>
      <c r="C667" s="173" t="s">
        <v>328</v>
      </c>
      <c r="D667" s="173" t="s">
        <v>233</v>
      </c>
      <c r="E667" s="173">
        <v>99</v>
      </c>
      <c r="F667" s="173">
        <v>0</v>
      </c>
      <c r="G667" s="173" t="s">
        <v>224</v>
      </c>
      <c r="H667" s="173" t="s">
        <v>22</v>
      </c>
      <c r="I667" s="173">
        <v>666</v>
      </c>
      <c r="J667" s="174"/>
      <c r="BYJ667" s="175" t="s">
        <v>1009</v>
      </c>
      <c r="BYK667" s="173" t="e" cm="1" vm="2">
        <f t="array" ref="BYK667">TRANSPOSE(_xlfn.ANCHORARRAY(YG$2))</f>
        <v>#VALUE!</v>
      </c>
    </row>
    <row r="668" spans="1:10 2012:2013" s="173" customFormat="1" ht="32.25" thickBot="1" x14ac:dyDescent="0.3">
      <c r="A668" s="173" t="s">
        <v>163</v>
      </c>
      <c r="B668" s="173" t="s">
        <v>69</v>
      </c>
      <c r="C668" s="173" t="s">
        <v>328</v>
      </c>
      <c r="D668" s="173" t="s">
        <v>2487</v>
      </c>
      <c r="E668" s="173">
        <v>36</v>
      </c>
      <c r="F668" s="173">
        <v>0</v>
      </c>
      <c r="G668" s="173" t="s">
        <v>224</v>
      </c>
      <c r="H668" s="173" t="s">
        <v>22</v>
      </c>
      <c r="I668" s="173">
        <v>667</v>
      </c>
      <c r="J668" s="174"/>
      <c r="BYJ668" s="175" t="s">
        <v>1010</v>
      </c>
      <c r="BYK668" s="173" t="e" cm="1" vm="2">
        <f t="array" ref="BYK668">TRANSPOSE(_xlfn.ANCHORARRAY(YH$2))</f>
        <v>#VALUE!</v>
      </c>
    </row>
    <row r="669" spans="1:10 2012:2013" s="173" customFormat="1" ht="32.25" thickBot="1" x14ac:dyDescent="0.3">
      <c r="A669" s="173" t="s">
        <v>163</v>
      </c>
      <c r="B669" s="173" t="s">
        <v>69</v>
      </c>
      <c r="C669" s="173" t="s">
        <v>328</v>
      </c>
      <c r="D669" s="173" t="s">
        <v>264</v>
      </c>
      <c r="E669" s="173">
        <v>299</v>
      </c>
      <c r="F669" s="173">
        <v>0</v>
      </c>
      <c r="G669" s="173" t="s">
        <v>224</v>
      </c>
      <c r="H669" s="173" t="s">
        <v>24</v>
      </c>
      <c r="I669" s="173">
        <v>668</v>
      </c>
      <c r="J669" s="174"/>
      <c r="BYJ669" s="175" t="s">
        <v>1011</v>
      </c>
      <c r="BYK669" s="173" t="e" cm="1" vm="2">
        <f t="array" ref="BYK669">TRANSPOSE(_xlfn.ANCHORARRAY(YI$2))</f>
        <v>#VALUE!</v>
      </c>
    </row>
    <row r="670" spans="1:10 2012:2013" s="173" customFormat="1" ht="32.25" thickBot="1" x14ac:dyDescent="0.3">
      <c r="A670" s="173" t="s">
        <v>163</v>
      </c>
      <c r="B670" s="173" t="s">
        <v>69</v>
      </c>
      <c r="C670" s="173" t="s">
        <v>328</v>
      </c>
      <c r="D670" s="173" t="s">
        <v>2488</v>
      </c>
      <c r="E670" s="173">
        <v>99</v>
      </c>
      <c r="F670" s="173">
        <v>0</v>
      </c>
      <c r="G670" s="173" t="s">
        <v>224</v>
      </c>
      <c r="H670" s="173" t="s">
        <v>22</v>
      </c>
      <c r="I670" s="173">
        <v>669</v>
      </c>
      <c r="J670" s="174"/>
      <c r="BYJ670" s="175" t="s">
        <v>1012</v>
      </c>
      <c r="BYK670" s="173" t="e" cm="1" vm="2">
        <f t="array" ref="BYK670">TRANSPOSE(_xlfn.ANCHORARRAY(YJ$2))</f>
        <v>#VALUE!</v>
      </c>
    </row>
    <row r="671" spans="1:10 2012:2013" s="173" customFormat="1" ht="32.25" thickBot="1" x14ac:dyDescent="0.3">
      <c r="A671" s="173" t="s">
        <v>163</v>
      </c>
      <c r="B671" s="173" t="s">
        <v>174</v>
      </c>
      <c r="C671" s="173" t="s">
        <v>330</v>
      </c>
      <c r="D671" s="173" t="s">
        <v>2506</v>
      </c>
      <c r="E671" s="173">
        <v>221</v>
      </c>
      <c r="F671" s="173">
        <v>46</v>
      </c>
      <c r="G671" s="173" t="s">
        <v>213</v>
      </c>
      <c r="H671" s="173" t="s">
        <v>24</v>
      </c>
      <c r="I671" s="173">
        <v>670</v>
      </c>
      <c r="J671" s="174"/>
      <c r="BYJ671" s="175" t="s">
        <v>1013</v>
      </c>
      <c r="BYK671" s="173" t="e" cm="1" vm="2">
        <f t="array" ref="BYK671">TRANSPOSE(_xlfn.ANCHORARRAY(YK$2))</f>
        <v>#VALUE!</v>
      </c>
    </row>
    <row r="672" spans="1:10 2012:2013" s="173" customFormat="1" ht="32.25" thickBot="1" x14ac:dyDescent="0.3">
      <c r="A672" s="173" t="s">
        <v>163</v>
      </c>
      <c r="B672" s="173" t="s">
        <v>174</v>
      </c>
      <c r="C672" s="173" t="s">
        <v>330</v>
      </c>
      <c r="D672" s="173" t="s">
        <v>2478</v>
      </c>
      <c r="E672" s="173">
        <v>221</v>
      </c>
      <c r="F672" s="173">
        <v>46</v>
      </c>
      <c r="G672" s="173" t="s">
        <v>213</v>
      </c>
      <c r="H672" s="173" t="s">
        <v>24</v>
      </c>
      <c r="I672" s="173">
        <v>671</v>
      </c>
      <c r="J672" s="174"/>
      <c r="BYJ672" s="175" t="s">
        <v>1014</v>
      </c>
      <c r="BYK672" s="173" t="e" cm="1" vm="2">
        <f t="array" ref="BYK672">TRANSPOSE(_xlfn.ANCHORARRAY(YL$2))</f>
        <v>#VALUE!</v>
      </c>
    </row>
    <row r="673" spans="1:10 2012:2013" s="173" customFormat="1" ht="32.25" thickBot="1" x14ac:dyDescent="0.3">
      <c r="A673" s="173" t="s">
        <v>163</v>
      </c>
      <c r="B673" s="173" t="s">
        <v>174</v>
      </c>
      <c r="C673" s="173" t="s">
        <v>330</v>
      </c>
      <c r="D673" s="173" t="s">
        <v>2502</v>
      </c>
      <c r="E673" s="173">
        <v>27</v>
      </c>
      <c r="F673" s="173">
        <v>0</v>
      </c>
      <c r="G673" s="173" t="s">
        <v>213</v>
      </c>
      <c r="H673" s="173" t="s">
        <v>22</v>
      </c>
      <c r="I673" s="173">
        <v>672</v>
      </c>
      <c r="J673" s="174"/>
      <c r="BYJ673" s="175" t="s">
        <v>1015</v>
      </c>
      <c r="BYK673" s="173" t="e" cm="1" vm="2">
        <f t="array" ref="BYK673">TRANSPOSE(_xlfn.ANCHORARRAY(YM$2))</f>
        <v>#VALUE!</v>
      </c>
    </row>
    <row r="674" spans="1:10 2012:2013" s="173" customFormat="1" ht="32.25" thickBot="1" x14ac:dyDescent="0.3">
      <c r="A674" s="173" t="s">
        <v>163</v>
      </c>
      <c r="B674" s="173" t="s">
        <v>174</v>
      </c>
      <c r="C674" s="173" t="s">
        <v>330</v>
      </c>
      <c r="D674" s="173" t="s">
        <v>251</v>
      </c>
      <c r="E674" s="173">
        <v>221</v>
      </c>
      <c r="F674" s="173">
        <v>46</v>
      </c>
      <c r="G674" s="173" t="s">
        <v>213</v>
      </c>
      <c r="H674" s="173" t="s">
        <v>24</v>
      </c>
      <c r="I674" s="173">
        <v>673</v>
      </c>
      <c r="J674" s="174"/>
      <c r="BYJ674" s="175" t="s">
        <v>1016</v>
      </c>
      <c r="BYK674" s="173" t="e" cm="1" vm="2">
        <f t="array" ref="BYK674">TRANSPOSE(_xlfn.ANCHORARRAY(YN$2))</f>
        <v>#VALUE!</v>
      </c>
    </row>
    <row r="675" spans="1:10 2012:2013" s="173" customFormat="1" ht="32.25" thickBot="1" x14ac:dyDescent="0.3">
      <c r="A675" s="173" t="s">
        <v>163</v>
      </c>
      <c r="B675" s="173" t="s">
        <v>174</v>
      </c>
      <c r="C675" s="173" t="s">
        <v>330</v>
      </c>
      <c r="D675" s="173" t="s">
        <v>269</v>
      </c>
      <c r="E675" s="173">
        <v>160</v>
      </c>
      <c r="F675" s="173">
        <v>33</v>
      </c>
      <c r="G675" s="173" t="s">
        <v>224</v>
      </c>
      <c r="H675" s="173" t="s">
        <v>24</v>
      </c>
      <c r="I675" s="173">
        <v>674</v>
      </c>
      <c r="J675" s="174"/>
      <c r="BYJ675" s="175" t="s">
        <v>1017</v>
      </c>
      <c r="BYK675" s="173" t="e" cm="1" vm="2">
        <f t="array" ref="BYK675">TRANSPOSE(_xlfn.ANCHORARRAY(YO$2))</f>
        <v>#VALUE!</v>
      </c>
    </row>
    <row r="676" spans="1:10 2012:2013" s="173" customFormat="1" ht="32.25" thickBot="1" x14ac:dyDescent="0.3">
      <c r="A676" s="173" t="s">
        <v>163</v>
      </c>
      <c r="B676" s="173" t="s">
        <v>174</v>
      </c>
      <c r="C676" s="173" t="s">
        <v>330</v>
      </c>
      <c r="D676" s="173" t="s">
        <v>2507</v>
      </c>
      <c r="E676" s="173">
        <v>160</v>
      </c>
      <c r="F676" s="173">
        <v>33</v>
      </c>
      <c r="G676" s="173" t="s">
        <v>224</v>
      </c>
      <c r="H676" s="173" t="s">
        <v>24</v>
      </c>
      <c r="I676" s="173">
        <v>675</v>
      </c>
      <c r="J676" s="174"/>
      <c r="BYJ676" s="175" t="s">
        <v>1018</v>
      </c>
      <c r="BYK676" s="173" t="e" cm="1" vm="2">
        <f t="array" ref="BYK676">TRANSPOSE(_xlfn.ANCHORARRAY(YP$2))</f>
        <v>#VALUE!</v>
      </c>
    </row>
    <row r="677" spans="1:10 2012:2013" s="173" customFormat="1" ht="32.25" thickBot="1" x14ac:dyDescent="0.3">
      <c r="A677" s="173" t="s">
        <v>163</v>
      </c>
      <c r="B677" s="173" t="s">
        <v>174</v>
      </c>
      <c r="C677" s="173" t="s">
        <v>330</v>
      </c>
      <c r="D677" s="173" t="s">
        <v>2487</v>
      </c>
      <c r="E677" s="173">
        <v>36</v>
      </c>
      <c r="F677" s="173">
        <v>0</v>
      </c>
      <c r="G677" s="173" t="s">
        <v>224</v>
      </c>
      <c r="H677" s="173" t="s">
        <v>22</v>
      </c>
      <c r="I677" s="173">
        <v>676</v>
      </c>
      <c r="J677" s="174"/>
      <c r="BYJ677" s="175" t="s">
        <v>1019</v>
      </c>
      <c r="BYK677" s="173" t="e" cm="1" vm="2">
        <f t="array" ref="BYK677">TRANSPOSE(_xlfn.ANCHORARRAY(YQ$2))</f>
        <v>#VALUE!</v>
      </c>
    </row>
    <row r="678" spans="1:10 2012:2013" s="173" customFormat="1" ht="32.25" thickBot="1" x14ac:dyDescent="0.3">
      <c r="A678" s="173" t="s">
        <v>163</v>
      </c>
      <c r="B678" s="173" t="s">
        <v>174</v>
      </c>
      <c r="C678" s="173" t="s">
        <v>330</v>
      </c>
      <c r="D678" s="173" t="s">
        <v>2488</v>
      </c>
      <c r="E678" s="173">
        <v>99</v>
      </c>
      <c r="F678" s="173">
        <v>0</v>
      </c>
      <c r="G678" s="173" t="s">
        <v>224</v>
      </c>
      <c r="H678" s="173" t="s">
        <v>22</v>
      </c>
      <c r="I678" s="173">
        <v>677</v>
      </c>
      <c r="J678" s="174"/>
      <c r="BYJ678" s="175" t="s">
        <v>1020</v>
      </c>
      <c r="BYK678" s="173" t="e" cm="1" vm="2">
        <f t="array" ref="BYK678">TRANSPOSE(_xlfn.ANCHORARRAY(YR$2))</f>
        <v>#VALUE!</v>
      </c>
    </row>
    <row r="679" spans="1:10 2012:2013" s="173" customFormat="1" ht="32.25" thickBot="1" x14ac:dyDescent="0.3">
      <c r="A679" s="173" t="s">
        <v>163</v>
      </c>
      <c r="B679" s="173" t="s">
        <v>173</v>
      </c>
      <c r="C679" s="173" t="s">
        <v>331</v>
      </c>
      <c r="D679" s="173" t="s">
        <v>280</v>
      </c>
      <c r="E679" s="173">
        <v>221</v>
      </c>
      <c r="F679" s="173">
        <v>46</v>
      </c>
      <c r="G679" s="173" t="s">
        <v>213</v>
      </c>
      <c r="H679" s="173" t="s">
        <v>24</v>
      </c>
      <c r="I679" s="173">
        <v>678</v>
      </c>
      <c r="J679" s="174"/>
      <c r="BYJ679" s="175" t="s">
        <v>1021</v>
      </c>
      <c r="BYK679" s="173" t="e" cm="1" vm="2">
        <f t="array" ref="BYK679">TRANSPOSE(_xlfn.ANCHORARRAY(YS$2))</f>
        <v>#VALUE!</v>
      </c>
    </row>
    <row r="680" spans="1:10 2012:2013" s="173" customFormat="1" ht="32.25" thickBot="1" x14ac:dyDescent="0.3">
      <c r="A680" s="173" t="s">
        <v>163</v>
      </c>
      <c r="B680" s="173" t="s">
        <v>173</v>
      </c>
      <c r="C680" s="173" t="s">
        <v>331</v>
      </c>
      <c r="D680" s="173" t="s">
        <v>2508</v>
      </c>
      <c r="E680" s="173">
        <v>99</v>
      </c>
      <c r="F680" s="173">
        <v>0</v>
      </c>
      <c r="G680" s="173" t="s">
        <v>213</v>
      </c>
      <c r="H680" s="173" t="s">
        <v>22</v>
      </c>
      <c r="I680" s="173">
        <v>679</v>
      </c>
      <c r="J680" s="174"/>
      <c r="BYJ680" s="175" t="s">
        <v>1022</v>
      </c>
      <c r="BYK680" s="173" t="e" cm="1" vm="2">
        <f t="array" ref="BYK680">TRANSPOSE(_xlfn.ANCHORARRAY(YT$2))</f>
        <v>#VALUE!</v>
      </c>
    </row>
    <row r="681" spans="1:10 2012:2013" s="173" customFormat="1" ht="32.25" thickBot="1" x14ac:dyDescent="0.3">
      <c r="A681" s="173" t="s">
        <v>163</v>
      </c>
      <c r="B681" s="173" t="s">
        <v>173</v>
      </c>
      <c r="C681" s="173" t="s">
        <v>331</v>
      </c>
      <c r="D681" s="173" t="s">
        <v>2501</v>
      </c>
      <c r="E681" s="173">
        <v>221</v>
      </c>
      <c r="F681" s="173">
        <v>46</v>
      </c>
      <c r="G681" s="173" t="s">
        <v>213</v>
      </c>
      <c r="H681" s="173" t="s">
        <v>22</v>
      </c>
      <c r="I681" s="173">
        <v>680</v>
      </c>
      <c r="J681" s="174"/>
      <c r="BYJ681" s="175" t="s">
        <v>1023</v>
      </c>
      <c r="BYK681" s="173" t="e" cm="1" vm="2">
        <f t="array" ref="BYK681">TRANSPOSE(_xlfn.ANCHORARRAY(YU$2))</f>
        <v>#VALUE!</v>
      </c>
    </row>
    <row r="682" spans="1:10 2012:2013" s="173" customFormat="1" ht="32.25" thickBot="1" x14ac:dyDescent="0.3">
      <c r="A682" s="173" t="s">
        <v>163</v>
      </c>
      <c r="B682" s="173" t="s">
        <v>173</v>
      </c>
      <c r="C682" s="173" t="s">
        <v>331</v>
      </c>
      <c r="D682" s="173" t="s">
        <v>281</v>
      </c>
      <c r="E682" s="173">
        <v>221</v>
      </c>
      <c r="F682" s="173">
        <v>46</v>
      </c>
      <c r="G682" s="173" t="s">
        <v>213</v>
      </c>
      <c r="H682" s="173" t="s">
        <v>24</v>
      </c>
      <c r="I682" s="173">
        <v>681</v>
      </c>
      <c r="J682" s="174"/>
      <c r="BYJ682" s="175" t="s">
        <v>1024</v>
      </c>
      <c r="BYK682" s="173" t="e" cm="1" vm="2">
        <f t="array" ref="BYK682">TRANSPOSE(_xlfn.ANCHORARRAY(YV$2))</f>
        <v>#VALUE!</v>
      </c>
    </row>
    <row r="683" spans="1:10 2012:2013" s="173" customFormat="1" ht="32.25" thickBot="1" x14ac:dyDescent="0.3">
      <c r="A683" s="173" t="s">
        <v>163</v>
      </c>
      <c r="B683" s="173" t="s">
        <v>173</v>
      </c>
      <c r="C683" s="173" t="s">
        <v>331</v>
      </c>
      <c r="D683" s="173" t="s">
        <v>279</v>
      </c>
      <c r="E683" s="173">
        <v>221</v>
      </c>
      <c r="F683" s="173">
        <v>46</v>
      </c>
      <c r="G683" s="173" t="s">
        <v>213</v>
      </c>
      <c r="H683" s="173" t="s">
        <v>24</v>
      </c>
      <c r="I683" s="173">
        <v>682</v>
      </c>
      <c r="J683" s="174"/>
      <c r="BYJ683" s="175" t="s">
        <v>1025</v>
      </c>
      <c r="BYK683" s="173" t="e" cm="1" vm="2">
        <f t="array" ref="BYK683">TRANSPOSE(_xlfn.ANCHORARRAY(YW$2))</f>
        <v>#VALUE!</v>
      </c>
    </row>
    <row r="684" spans="1:10 2012:2013" s="173" customFormat="1" ht="32.25" thickBot="1" x14ac:dyDescent="0.3">
      <c r="A684" s="173" t="s">
        <v>163</v>
      </c>
      <c r="B684" s="173" t="s">
        <v>173</v>
      </c>
      <c r="C684" s="173" t="s">
        <v>331</v>
      </c>
      <c r="D684" s="173" t="s">
        <v>266</v>
      </c>
      <c r="E684" s="173">
        <v>160</v>
      </c>
      <c r="F684" s="173">
        <v>33</v>
      </c>
      <c r="G684" s="173" t="s">
        <v>224</v>
      </c>
      <c r="H684" s="173" t="s">
        <v>24</v>
      </c>
      <c r="I684" s="173">
        <v>683</v>
      </c>
      <c r="J684" s="174"/>
      <c r="BYJ684" s="175" t="s">
        <v>1026</v>
      </c>
      <c r="BYK684" s="173" t="e" cm="1" vm="2">
        <f t="array" ref="BYK684">TRANSPOSE(_xlfn.ANCHORARRAY(YX$2))</f>
        <v>#VALUE!</v>
      </c>
    </row>
    <row r="685" spans="1:10 2012:2013" s="173" customFormat="1" ht="32.25" thickBot="1" x14ac:dyDescent="0.3">
      <c r="A685" s="173" t="s">
        <v>163</v>
      </c>
      <c r="B685" s="173" t="s">
        <v>173</v>
      </c>
      <c r="C685" s="173" t="s">
        <v>331</v>
      </c>
      <c r="D685" s="173" t="s">
        <v>282</v>
      </c>
      <c r="E685" s="173">
        <v>99</v>
      </c>
      <c r="F685" s="173">
        <v>0</v>
      </c>
      <c r="G685" s="173" t="s">
        <v>224</v>
      </c>
      <c r="H685" s="173" t="s">
        <v>22</v>
      </c>
      <c r="I685" s="173">
        <v>684</v>
      </c>
      <c r="J685" s="174"/>
      <c r="BYJ685" s="175" t="s">
        <v>1027</v>
      </c>
      <c r="BYK685" s="173" t="e" cm="1" vm="2">
        <f t="array" ref="BYK685">TRANSPOSE(_xlfn.ANCHORARRAY(YY$2))</f>
        <v>#VALUE!</v>
      </c>
    </row>
    <row r="686" spans="1:10 2012:2013" s="173" customFormat="1" ht="32.25" thickBot="1" x14ac:dyDescent="0.3">
      <c r="A686" s="173" t="s">
        <v>163</v>
      </c>
      <c r="B686" s="173" t="s">
        <v>173</v>
      </c>
      <c r="C686" s="173" t="s">
        <v>331</v>
      </c>
      <c r="D686" s="173" t="s">
        <v>2487</v>
      </c>
      <c r="E686" s="173">
        <v>36</v>
      </c>
      <c r="F686" s="173">
        <v>0</v>
      </c>
      <c r="G686" s="173" t="s">
        <v>224</v>
      </c>
      <c r="H686" s="173" t="s">
        <v>22</v>
      </c>
      <c r="I686" s="173">
        <v>685</v>
      </c>
      <c r="J686" s="174"/>
      <c r="BYJ686" s="175" t="s">
        <v>1028</v>
      </c>
      <c r="BYK686" s="173" t="e" cm="1" vm="2">
        <f t="array" ref="BYK686">TRANSPOSE(_xlfn.ANCHORARRAY(YZ$2))</f>
        <v>#VALUE!</v>
      </c>
    </row>
    <row r="687" spans="1:10 2012:2013" s="173" customFormat="1" ht="32.25" thickBot="1" x14ac:dyDescent="0.3">
      <c r="A687" s="173" t="s">
        <v>163</v>
      </c>
      <c r="B687" s="173" t="s">
        <v>173</v>
      </c>
      <c r="C687" s="173" t="s">
        <v>331</v>
      </c>
      <c r="D687" s="173" t="s">
        <v>2488</v>
      </c>
      <c r="E687" s="173">
        <v>99</v>
      </c>
      <c r="F687" s="173">
        <v>0</v>
      </c>
      <c r="G687" s="173" t="s">
        <v>224</v>
      </c>
      <c r="H687" s="173" t="s">
        <v>22</v>
      </c>
      <c r="I687" s="173">
        <v>686</v>
      </c>
      <c r="J687" s="174"/>
      <c r="BYJ687" s="175" t="s">
        <v>1029</v>
      </c>
      <c r="BYK687" s="173" t="e" cm="1" vm="2">
        <f t="array" ref="BYK687">TRANSPOSE(_xlfn.ANCHORARRAY(ZA$2))</f>
        <v>#VALUE!</v>
      </c>
    </row>
    <row r="688" spans="1:10 2012:2013" s="173" customFormat="1" ht="32.25" thickBot="1" x14ac:dyDescent="0.3">
      <c r="A688" s="173" t="s">
        <v>163</v>
      </c>
      <c r="B688" s="173" t="s">
        <v>71</v>
      </c>
      <c r="C688" s="173" t="s">
        <v>332</v>
      </c>
      <c r="D688" s="173" t="s">
        <v>252</v>
      </c>
      <c r="E688" s="173">
        <v>299</v>
      </c>
      <c r="F688" s="173">
        <v>75</v>
      </c>
      <c r="G688" s="173" t="s">
        <v>213</v>
      </c>
      <c r="H688" s="173" t="s">
        <v>24</v>
      </c>
      <c r="I688" s="173">
        <v>687</v>
      </c>
      <c r="J688" s="174"/>
      <c r="BYJ688" s="175" t="s">
        <v>1030</v>
      </c>
      <c r="BYK688" s="173" t="e" cm="1" vm="2">
        <f t="array" ref="BYK688">TRANSPOSE(_xlfn.ANCHORARRAY(ZB$2))</f>
        <v>#VALUE!</v>
      </c>
    </row>
    <row r="689" spans="1:10 2012:2013" s="173" customFormat="1" ht="32.25" thickBot="1" x14ac:dyDescent="0.3">
      <c r="A689" s="173" t="s">
        <v>163</v>
      </c>
      <c r="B689" s="173" t="s">
        <v>71</v>
      </c>
      <c r="C689" s="173" t="s">
        <v>332</v>
      </c>
      <c r="D689" s="173" t="s">
        <v>223</v>
      </c>
      <c r="E689" s="173">
        <v>999</v>
      </c>
      <c r="F689" s="173">
        <v>75</v>
      </c>
      <c r="G689" s="173" t="s">
        <v>213</v>
      </c>
      <c r="H689" s="173" t="s">
        <v>24</v>
      </c>
      <c r="I689" s="173">
        <v>688</v>
      </c>
      <c r="J689" s="174"/>
      <c r="BYJ689" s="175" t="s">
        <v>1031</v>
      </c>
      <c r="BYK689" s="173" t="e" cm="1" vm="2">
        <f t="array" ref="BYK689">TRANSPOSE(_xlfn.ANCHORARRAY(ZC$2))</f>
        <v>#VALUE!</v>
      </c>
    </row>
    <row r="690" spans="1:10 2012:2013" s="173" customFormat="1" ht="32.25" thickBot="1" x14ac:dyDescent="0.3">
      <c r="A690" s="173" t="s">
        <v>163</v>
      </c>
      <c r="B690" s="173" t="s">
        <v>71</v>
      </c>
      <c r="C690" s="173" t="s">
        <v>332</v>
      </c>
      <c r="D690" s="173" t="s">
        <v>2491</v>
      </c>
      <c r="E690" s="173">
        <v>999</v>
      </c>
      <c r="F690" s="173">
        <v>75</v>
      </c>
      <c r="G690" s="173" t="s">
        <v>213</v>
      </c>
      <c r="H690" s="173" t="s">
        <v>22</v>
      </c>
      <c r="I690" s="173">
        <v>689</v>
      </c>
      <c r="J690" s="174"/>
      <c r="BYJ690" s="175" t="s">
        <v>1032</v>
      </c>
      <c r="BYK690" s="173" t="e" cm="1" vm="2">
        <f t="array" ref="BYK690">TRANSPOSE(_xlfn.ANCHORARRAY(ZD$2))</f>
        <v>#VALUE!</v>
      </c>
    </row>
    <row r="691" spans="1:10 2012:2013" s="173" customFormat="1" ht="32.25" thickBot="1" x14ac:dyDescent="0.3">
      <c r="A691" s="173" t="s">
        <v>163</v>
      </c>
      <c r="B691" s="173" t="s">
        <v>71</v>
      </c>
      <c r="C691" s="173" t="s">
        <v>332</v>
      </c>
      <c r="D691" s="173" t="s">
        <v>253</v>
      </c>
      <c r="E691" s="173">
        <v>999</v>
      </c>
      <c r="F691" s="173">
        <v>75</v>
      </c>
      <c r="G691" s="173" t="s">
        <v>213</v>
      </c>
      <c r="H691" s="173" t="s">
        <v>24</v>
      </c>
      <c r="I691" s="173">
        <v>690</v>
      </c>
      <c r="J691" s="174"/>
      <c r="BYJ691" s="175" t="s">
        <v>1033</v>
      </c>
      <c r="BYK691" s="173" t="e" cm="1" vm="2">
        <f t="array" ref="BYK691">TRANSPOSE(_xlfn.ANCHORARRAY(ZE$2))</f>
        <v>#VALUE!</v>
      </c>
    </row>
    <row r="692" spans="1:10 2012:2013" s="173" customFormat="1" ht="32.25" thickBot="1" x14ac:dyDescent="0.3">
      <c r="A692" s="173" t="s">
        <v>163</v>
      </c>
      <c r="B692" s="173" t="s">
        <v>71</v>
      </c>
      <c r="C692" s="173" t="s">
        <v>332</v>
      </c>
      <c r="D692" s="173" t="s">
        <v>2510</v>
      </c>
      <c r="E692" s="173">
        <v>999</v>
      </c>
      <c r="F692" s="173">
        <v>75</v>
      </c>
      <c r="G692" s="173" t="s">
        <v>213</v>
      </c>
      <c r="H692" s="173" t="s">
        <v>22</v>
      </c>
      <c r="I692" s="173">
        <v>691</v>
      </c>
      <c r="J692" s="174"/>
      <c r="BYJ692" s="175" t="s">
        <v>1034</v>
      </c>
      <c r="BYK692" s="173" t="e" cm="1" vm="2">
        <f t="array" ref="BYK692">TRANSPOSE(_xlfn.ANCHORARRAY(ZF$2))</f>
        <v>#VALUE!</v>
      </c>
    </row>
    <row r="693" spans="1:10 2012:2013" s="173" customFormat="1" ht="32.25" thickBot="1" x14ac:dyDescent="0.3">
      <c r="A693" s="173" t="s">
        <v>163</v>
      </c>
      <c r="B693" s="173" t="s">
        <v>71</v>
      </c>
      <c r="C693" s="173" t="s">
        <v>332</v>
      </c>
      <c r="D693" s="173" t="s">
        <v>270</v>
      </c>
      <c r="E693" s="173">
        <v>999</v>
      </c>
      <c r="F693" s="173">
        <v>33</v>
      </c>
      <c r="G693" s="173" t="s">
        <v>213</v>
      </c>
      <c r="H693" s="173" t="s">
        <v>24</v>
      </c>
      <c r="I693" s="173">
        <v>692</v>
      </c>
      <c r="J693" s="174"/>
      <c r="BYJ693" s="175" t="s">
        <v>1035</v>
      </c>
      <c r="BYK693" s="173" t="e" cm="1" vm="2">
        <f t="array" ref="BYK693">TRANSPOSE(_xlfn.ANCHORARRAY(ZG$2))</f>
        <v>#VALUE!</v>
      </c>
    </row>
    <row r="694" spans="1:10 2012:2013" s="173" customFormat="1" ht="32.25" thickBot="1" x14ac:dyDescent="0.3">
      <c r="A694" s="173" t="s">
        <v>163</v>
      </c>
      <c r="B694" s="173" t="s">
        <v>71</v>
      </c>
      <c r="C694" s="173" t="s">
        <v>332</v>
      </c>
      <c r="D694" s="173" t="s">
        <v>2492</v>
      </c>
      <c r="E694" s="173">
        <v>999</v>
      </c>
      <c r="F694" s="173">
        <v>75</v>
      </c>
      <c r="G694" s="173" t="s">
        <v>213</v>
      </c>
      <c r="H694" s="173" t="s">
        <v>22</v>
      </c>
      <c r="I694" s="173">
        <v>693</v>
      </c>
      <c r="J694" s="174"/>
      <c r="BYJ694" s="175" t="s">
        <v>1036</v>
      </c>
      <c r="BYK694" s="173" t="e" cm="1" vm="2">
        <f t="array" ref="BYK694">TRANSPOSE(_xlfn.ANCHORARRAY(ZH$2))</f>
        <v>#VALUE!</v>
      </c>
    </row>
    <row r="695" spans="1:10 2012:2013" s="173" customFormat="1" ht="32.25" thickBot="1" x14ac:dyDescent="0.3">
      <c r="A695" s="173" t="s">
        <v>163</v>
      </c>
      <c r="B695" s="173" t="s">
        <v>71</v>
      </c>
      <c r="C695" s="173" t="s">
        <v>332</v>
      </c>
      <c r="D695" s="173" t="s">
        <v>280</v>
      </c>
      <c r="E695" s="173">
        <v>221</v>
      </c>
      <c r="F695" s="173">
        <v>46</v>
      </c>
      <c r="G695" s="173" t="s">
        <v>224</v>
      </c>
      <c r="H695" s="173" t="s">
        <v>24</v>
      </c>
      <c r="I695" s="173">
        <v>694</v>
      </c>
      <c r="J695" s="174"/>
      <c r="BYJ695" s="175" t="s">
        <v>1037</v>
      </c>
      <c r="BYK695" s="173" t="e" cm="1" vm="2">
        <f t="array" ref="BYK695">TRANSPOSE(_xlfn.ANCHORARRAY(ZI$2))</f>
        <v>#VALUE!</v>
      </c>
    </row>
    <row r="696" spans="1:10 2012:2013" s="173" customFormat="1" ht="32.25" thickBot="1" x14ac:dyDescent="0.3">
      <c r="A696" s="173" t="s">
        <v>163</v>
      </c>
      <c r="B696" s="173" t="s">
        <v>71</v>
      </c>
      <c r="C696" s="173" t="s">
        <v>332</v>
      </c>
      <c r="D696" s="173" t="s">
        <v>283</v>
      </c>
      <c r="E696" s="173">
        <v>999</v>
      </c>
      <c r="F696" s="173">
        <v>75</v>
      </c>
      <c r="G696" s="173" t="s">
        <v>224</v>
      </c>
      <c r="H696" s="173" t="s">
        <v>24</v>
      </c>
      <c r="I696" s="173">
        <v>695</v>
      </c>
      <c r="J696" s="174"/>
      <c r="BYJ696" s="175" t="s">
        <v>1038</v>
      </c>
      <c r="BYK696" s="173" t="e" cm="1" vm="2">
        <f t="array" ref="BYK696">TRANSPOSE(_xlfn.ANCHORARRAY(ZJ$2))</f>
        <v>#VALUE!</v>
      </c>
    </row>
    <row r="697" spans="1:10 2012:2013" s="173" customFormat="1" ht="32.25" thickBot="1" x14ac:dyDescent="0.3">
      <c r="A697" s="173" t="s">
        <v>163</v>
      </c>
      <c r="B697" s="173" t="s">
        <v>71</v>
      </c>
      <c r="C697" s="173" t="s">
        <v>332</v>
      </c>
      <c r="D697" s="173" t="s">
        <v>2490</v>
      </c>
      <c r="E697" s="173">
        <v>99</v>
      </c>
      <c r="F697" s="173">
        <v>0</v>
      </c>
      <c r="G697" s="173" t="s">
        <v>224</v>
      </c>
      <c r="H697" s="173" t="s">
        <v>22</v>
      </c>
      <c r="I697" s="173">
        <v>696</v>
      </c>
      <c r="J697" s="174"/>
      <c r="BYJ697" s="175" t="s">
        <v>1039</v>
      </c>
      <c r="BYK697" s="173" t="e" cm="1" vm="2">
        <f t="array" ref="BYK697">TRANSPOSE(_xlfn.ANCHORARRAY(ZK$2))</f>
        <v>#VALUE!</v>
      </c>
    </row>
    <row r="698" spans="1:10 2012:2013" s="173" customFormat="1" ht="32.25" thickBot="1" x14ac:dyDescent="0.3">
      <c r="A698" s="173" t="s">
        <v>163</v>
      </c>
      <c r="B698" s="173" t="s">
        <v>71</v>
      </c>
      <c r="C698" s="173" t="s">
        <v>332</v>
      </c>
      <c r="D698" s="173" t="s">
        <v>267</v>
      </c>
      <c r="E698" s="173">
        <v>999</v>
      </c>
      <c r="F698" s="173">
        <v>75</v>
      </c>
      <c r="G698" s="173" t="s">
        <v>224</v>
      </c>
      <c r="H698" s="173" t="s">
        <v>24</v>
      </c>
      <c r="I698" s="173">
        <v>697</v>
      </c>
      <c r="J698" s="174"/>
      <c r="BYJ698" s="175" t="s">
        <v>1040</v>
      </c>
      <c r="BYK698" s="173" t="e" cm="1" vm="2">
        <f t="array" ref="BYK698">TRANSPOSE(_xlfn.ANCHORARRAY(ZL$2))</f>
        <v>#VALUE!</v>
      </c>
    </row>
    <row r="699" spans="1:10 2012:2013" s="173" customFormat="1" ht="32.25" thickBot="1" x14ac:dyDescent="0.3">
      <c r="A699" s="173" t="s">
        <v>163</v>
      </c>
      <c r="B699" s="173" t="s">
        <v>71</v>
      </c>
      <c r="C699" s="173" t="s">
        <v>332</v>
      </c>
      <c r="D699" s="173" t="s">
        <v>225</v>
      </c>
      <c r="E699" s="173">
        <v>36</v>
      </c>
      <c r="F699" s="173">
        <v>0</v>
      </c>
      <c r="G699" s="173" t="s">
        <v>224</v>
      </c>
      <c r="H699" s="173" t="s">
        <v>22</v>
      </c>
      <c r="I699" s="173">
        <v>698</v>
      </c>
      <c r="J699" s="174"/>
      <c r="BYJ699" s="175" t="s">
        <v>1041</v>
      </c>
      <c r="BYK699" s="173" t="e" cm="1" vm="2">
        <f t="array" ref="BYK699">TRANSPOSE(_xlfn.ANCHORARRAY(ZM$2))</f>
        <v>#VALUE!</v>
      </c>
    </row>
    <row r="700" spans="1:10 2012:2013" s="173" customFormat="1" ht="32.25" thickBot="1" x14ac:dyDescent="0.3">
      <c r="A700" s="173" t="s">
        <v>163</v>
      </c>
      <c r="B700" s="173" t="s">
        <v>71</v>
      </c>
      <c r="C700" s="173" t="s">
        <v>332</v>
      </c>
      <c r="D700" s="173" t="s">
        <v>215</v>
      </c>
      <c r="E700" s="173">
        <v>99</v>
      </c>
      <c r="F700" s="173">
        <v>0</v>
      </c>
      <c r="G700" s="173" t="s">
        <v>224</v>
      </c>
      <c r="H700" s="173" t="s">
        <v>22</v>
      </c>
      <c r="I700" s="173">
        <v>699</v>
      </c>
      <c r="J700" s="174"/>
      <c r="BYJ700" s="175" t="s">
        <v>1042</v>
      </c>
      <c r="BYK700" s="173" t="e" cm="1" vm="2">
        <f t="array" ref="BYK700">TRANSPOSE(_xlfn.ANCHORARRAY(ZN$2))</f>
        <v>#VALUE!</v>
      </c>
    </row>
    <row r="701" spans="1:10 2012:2013" s="173" customFormat="1" ht="32.25" thickBot="1" x14ac:dyDescent="0.3">
      <c r="A701" s="173" t="s">
        <v>163</v>
      </c>
      <c r="B701" s="173" t="s">
        <v>71</v>
      </c>
      <c r="C701" s="173" t="s">
        <v>332</v>
      </c>
      <c r="D701" s="173" t="s">
        <v>2478</v>
      </c>
      <c r="E701" s="173">
        <v>221</v>
      </c>
      <c r="F701" s="173">
        <v>46</v>
      </c>
      <c r="G701" s="173" t="s">
        <v>224</v>
      </c>
      <c r="H701" s="173" t="s">
        <v>24</v>
      </c>
      <c r="I701" s="173">
        <v>700</v>
      </c>
      <c r="J701" s="174"/>
      <c r="BYJ701" s="175" t="s">
        <v>1043</v>
      </c>
      <c r="BYK701" s="173" t="e" cm="1" vm="2">
        <f t="array" ref="BYK701">TRANSPOSE(_xlfn.ANCHORARRAY(ZO$2))</f>
        <v>#VALUE!</v>
      </c>
    </row>
    <row r="702" spans="1:10 2012:2013" s="173" customFormat="1" ht="32.25" thickBot="1" x14ac:dyDescent="0.3">
      <c r="A702" s="173" t="s">
        <v>163</v>
      </c>
      <c r="B702" s="173" t="s">
        <v>71</v>
      </c>
      <c r="C702" s="173" t="s">
        <v>332</v>
      </c>
      <c r="D702" s="173" t="s">
        <v>2479</v>
      </c>
      <c r="E702" s="173">
        <v>130</v>
      </c>
      <c r="F702" s="173">
        <v>0</v>
      </c>
      <c r="G702" s="173" t="s">
        <v>224</v>
      </c>
      <c r="H702" s="173" t="s">
        <v>22</v>
      </c>
      <c r="I702" s="173">
        <v>701</v>
      </c>
      <c r="J702" s="174"/>
      <c r="BYJ702" s="175" t="s">
        <v>1044</v>
      </c>
      <c r="BYK702" s="173" t="e" cm="1" vm="2">
        <f t="array" ref="BYK702">TRANSPOSE(_xlfn.ANCHORARRAY(ZP$2))</f>
        <v>#VALUE!</v>
      </c>
    </row>
    <row r="703" spans="1:10 2012:2013" s="173" customFormat="1" ht="32.25" thickBot="1" x14ac:dyDescent="0.3">
      <c r="A703" s="173" t="s">
        <v>163</v>
      </c>
      <c r="B703" s="173" t="s">
        <v>71</v>
      </c>
      <c r="C703" s="173" t="s">
        <v>332</v>
      </c>
      <c r="D703" s="173" t="s">
        <v>2480</v>
      </c>
      <c r="E703" s="173">
        <v>130</v>
      </c>
      <c r="F703" s="173">
        <v>27</v>
      </c>
      <c r="G703" s="173" t="s">
        <v>224</v>
      </c>
      <c r="H703" s="173" t="s">
        <v>24</v>
      </c>
      <c r="I703" s="173">
        <v>702</v>
      </c>
      <c r="J703" s="174"/>
      <c r="BYJ703" s="175" t="s">
        <v>1045</v>
      </c>
      <c r="BYK703" s="173" t="e" cm="1" vm="2">
        <f t="array" ref="BYK703">TRANSPOSE(_xlfn.ANCHORARRAY(ZQ$2))</f>
        <v>#VALUE!</v>
      </c>
    </row>
    <row r="704" spans="1:10 2012:2013" s="173" customFormat="1" ht="32.25" thickBot="1" x14ac:dyDescent="0.3">
      <c r="A704" s="173" t="s">
        <v>163</v>
      </c>
      <c r="B704" s="173" t="s">
        <v>71</v>
      </c>
      <c r="C704" s="173" t="s">
        <v>332</v>
      </c>
      <c r="D704" s="173" t="s">
        <v>228</v>
      </c>
      <c r="E704" s="173">
        <v>27</v>
      </c>
      <c r="F704" s="173">
        <v>0</v>
      </c>
      <c r="G704" s="173" t="s">
        <v>224</v>
      </c>
      <c r="H704" s="173" t="s">
        <v>22</v>
      </c>
      <c r="I704" s="173">
        <v>703</v>
      </c>
      <c r="J704" s="174"/>
      <c r="BYJ704" s="175" t="s">
        <v>1046</v>
      </c>
      <c r="BYK704" s="173" t="e" cm="1" vm="2">
        <f t="array" ref="BYK704">TRANSPOSE(_xlfn.ANCHORARRAY(ZR$2))</f>
        <v>#VALUE!</v>
      </c>
    </row>
    <row r="705" spans="1:10 2012:2013" s="173" customFormat="1" ht="32.25" thickBot="1" x14ac:dyDescent="0.3">
      <c r="A705" s="173" t="s">
        <v>163</v>
      </c>
      <c r="B705" s="173" t="s">
        <v>71</v>
      </c>
      <c r="C705" s="173" t="s">
        <v>332</v>
      </c>
      <c r="D705" s="173" t="s">
        <v>2486</v>
      </c>
      <c r="E705" s="173">
        <v>36</v>
      </c>
      <c r="F705" s="173">
        <v>0</v>
      </c>
      <c r="G705" s="173" t="s">
        <v>224</v>
      </c>
      <c r="H705" s="173" t="s">
        <v>22</v>
      </c>
      <c r="I705" s="173">
        <v>704</v>
      </c>
      <c r="J705" s="174"/>
      <c r="BYJ705" s="175" t="s">
        <v>1047</v>
      </c>
      <c r="BYK705" s="173" t="e" cm="1" vm="2">
        <f t="array" ref="BYK705">TRANSPOSE(_xlfn.ANCHORARRAY(ZS$2))</f>
        <v>#VALUE!</v>
      </c>
    </row>
    <row r="706" spans="1:10 2012:2013" s="173" customFormat="1" ht="32.25" thickBot="1" x14ac:dyDescent="0.3">
      <c r="A706" s="173" t="s">
        <v>163</v>
      </c>
      <c r="B706" s="173" t="s">
        <v>71</v>
      </c>
      <c r="C706" s="173" t="s">
        <v>332</v>
      </c>
      <c r="D706" s="173" t="s">
        <v>232</v>
      </c>
      <c r="E706" s="173">
        <v>99</v>
      </c>
      <c r="F706" s="173">
        <v>20</v>
      </c>
      <c r="G706" s="173" t="s">
        <v>224</v>
      </c>
      <c r="H706" s="173" t="s">
        <v>24</v>
      </c>
      <c r="I706" s="173">
        <v>705</v>
      </c>
      <c r="J706" s="174"/>
      <c r="BYJ706" s="175" t="s">
        <v>1048</v>
      </c>
      <c r="BYK706" s="173" t="e" cm="1" vm="2">
        <f t="array" ref="BYK706">TRANSPOSE(_xlfn.ANCHORARRAY(ZT$2))</f>
        <v>#VALUE!</v>
      </c>
    </row>
    <row r="707" spans="1:10 2012:2013" s="173" customFormat="1" ht="32.25" thickBot="1" x14ac:dyDescent="0.3">
      <c r="A707" s="173" t="s">
        <v>163</v>
      </c>
      <c r="B707" s="173" t="s">
        <v>71</v>
      </c>
      <c r="C707" s="173" t="s">
        <v>332</v>
      </c>
      <c r="D707" s="173" t="s">
        <v>289</v>
      </c>
      <c r="E707" s="173">
        <v>99</v>
      </c>
      <c r="F707" s="173">
        <v>0</v>
      </c>
      <c r="G707" s="173" t="s">
        <v>224</v>
      </c>
      <c r="H707" s="173" t="s">
        <v>22</v>
      </c>
      <c r="I707" s="173">
        <v>706</v>
      </c>
      <c r="J707" s="174"/>
      <c r="BYJ707" s="175" t="s">
        <v>1049</v>
      </c>
      <c r="BYK707" s="173" t="e" cm="1" vm="2">
        <f t="array" ref="BYK707">TRANSPOSE(_xlfn.ANCHORARRAY(ZU$2))</f>
        <v>#VALUE!</v>
      </c>
    </row>
    <row r="708" spans="1:10 2012:2013" s="173" customFormat="1" ht="32.25" thickBot="1" x14ac:dyDescent="0.3">
      <c r="A708" s="173" t="s">
        <v>163</v>
      </c>
      <c r="B708" s="173" t="s">
        <v>71</v>
      </c>
      <c r="C708" s="173" t="s">
        <v>332</v>
      </c>
      <c r="D708" s="173" t="s">
        <v>2704</v>
      </c>
      <c r="E708" s="173">
        <v>999</v>
      </c>
      <c r="F708" s="173">
        <v>300</v>
      </c>
      <c r="G708" s="173" t="s">
        <v>224</v>
      </c>
      <c r="H708" s="173" t="s">
        <v>24</v>
      </c>
      <c r="I708" s="173">
        <v>707</v>
      </c>
      <c r="J708" s="174"/>
      <c r="BYJ708" s="175" t="s">
        <v>1050</v>
      </c>
      <c r="BYK708" s="173" t="e" cm="1" vm="2">
        <f t="array" ref="BYK708">TRANSPOSE(_xlfn.ANCHORARRAY(ZV$2))</f>
        <v>#VALUE!</v>
      </c>
    </row>
    <row r="709" spans="1:10 2012:2013" s="173" customFormat="1" ht="32.25" thickBot="1" x14ac:dyDescent="0.3">
      <c r="A709" s="173" t="s">
        <v>163</v>
      </c>
      <c r="B709" s="173" t="s">
        <v>71</v>
      </c>
      <c r="C709" s="173" t="s">
        <v>332</v>
      </c>
      <c r="D709" s="173" t="s">
        <v>255</v>
      </c>
      <c r="E709" s="173">
        <v>99</v>
      </c>
      <c r="F709" s="173">
        <v>0</v>
      </c>
      <c r="G709" s="173" t="s">
        <v>224</v>
      </c>
      <c r="H709" s="173" t="s">
        <v>22</v>
      </c>
      <c r="I709" s="173">
        <v>708</v>
      </c>
      <c r="J709" s="174"/>
      <c r="BYJ709" s="175" t="s">
        <v>1051</v>
      </c>
      <c r="BYK709" s="173" t="e" cm="1" vm="2">
        <f t="array" ref="BYK709">TRANSPOSE(_xlfn.ANCHORARRAY(ZW$2))</f>
        <v>#VALUE!</v>
      </c>
    </row>
    <row r="710" spans="1:10 2012:2013" s="173" customFormat="1" ht="32.25" thickBot="1" x14ac:dyDescent="0.3">
      <c r="A710" s="173" t="s">
        <v>163</v>
      </c>
      <c r="B710" s="173" t="s">
        <v>71</v>
      </c>
      <c r="C710" s="173" t="s">
        <v>332</v>
      </c>
      <c r="D710" s="173" t="s">
        <v>222</v>
      </c>
      <c r="E710" s="173">
        <v>299</v>
      </c>
      <c r="F710" s="173">
        <v>0</v>
      </c>
      <c r="G710" s="173" t="s">
        <v>224</v>
      </c>
      <c r="H710" s="173" t="s">
        <v>22</v>
      </c>
      <c r="I710" s="173">
        <v>709</v>
      </c>
      <c r="J710" s="174"/>
      <c r="BYJ710" s="175" t="s">
        <v>1052</v>
      </c>
      <c r="BYK710" s="173" t="e" cm="1" vm="2">
        <f t="array" ref="BYK710">TRANSPOSE(_xlfn.ANCHORARRAY(ZX$2))</f>
        <v>#VALUE!</v>
      </c>
    </row>
    <row r="711" spans="1:10 2012:2013" s="173" customFormat="1" ht="32.25" thickBot="1" x14ac:dyDescent="0.3">
      <c r="A711" s="173" t="s">
        <v>163</v>
      </c>
      <c r="B711" s="173" t="s">
        <v>71</v>
      </c>
      <c r="C711" s="173" t="s">
        <v>332</v>
      </c>
      <c r="D711" s="173" t="s">
        <v>233</v>
      </c>
      <c r="E711" s="173">
        <v>99</v>
      </c>
      <c r="F711" s="173">
        <v>0</v>
      </c>
      <c r="G711" s="173" t="s">
        <v>224</v>
      </c>
      <c r="H711" s="173" t="s">
        <v>22</v>
      </c>
      <c r="I711" s="173">
        <v>710</v>
      </c>
      <c r="J711" s="174"/>
      <c r="BYJ711" s="175" t="s">
        <v>1053</v>
      </c>
      <c r="BYK711" s="173" t="e" cm="1" vm="2">
        <f t="array" ref="BYK711">TRANSPOSE(_xlfn.ANCHORARRAY(ZY$2))</f>
        <v>#VALUE!</v>
      </c>
    </row>
    <row r="712" spans="1:10 2012:2013" s="173" customFormat="1" ht="32.25" thickBot="1" x14ac:dyDescent="0.3">
      <c r="A712" s="173" t="s">
        <v>163</v>
      </c>
      <c r="B712" s="173" t="s">
        <v>71</v>
      </c>
      <c r="C712" s="173" t="s">
        <v>332</v>
      </c>
      <c r="D712" s="173" t="s">
        <v>2487</v>
      </c>
      <c r="E712" s="173">
        <v>36</v>
      </c>
      <c r="F712" s="173">
        <v>0</v>
      </c>
      <c r="G712" s="173" t="s">
        <v>224</v>
      </c>
      <c r="H712" s="173" t="s">
        <v>22</v>
      </c>
      <c r="I712" s="173">
        <v>711</v>
      </c>
      <c r="J712" s="174"/>
      <c r="BYJ712" s="175" t="s">
        <v>1054</v>
      </c>
      <c r="BYK712" s="173" t="e" cm="1" vm="2">
        <f t="array" ref="BYK712">TRANSPOSE(_xlfn.ANCHORARRAY(ZZ$2))</f>
        <v>#VALUE!</v>
      </c>
    </row>
    <row r="713" spans="1:10 2012:2013" s="173" customFormat="1" ht="32.25" thickBot="1" x14ac:dyDescent="0.3">
      <c r="A713" s="173" t="s">
        <v>163</v>
      </c>
      <c r="B713" s="173" t="s">
        <v>71</v>
      </c>
      <c r="C713" s="173" t="s">
        <v>332</v>
      </c>
      <c r="D713" s="173" t="s">
        <v>264</v>
      </c>
      <c r="E713" s="173">
        <v>299</v>
      </c>
      <c r="F713" s="173">
        <v>0</v>
      </c>
      <c r="G713" s="173" t="s">
        <v>224</v>
      </c>
      <c r="H713" s="173" t="s">
        <v>24</v>
      </c>
      <c r="I713" s="173">
        <v>712</v>
      </c>
      <c r="J713" s="174"/>
      <c r="BYJ713" s="175" t="s">
        <v>1055</v>
      </c>
      <c r="BYK713" s="173" t="e" cm="1" vm="2">
        <f t="array" ref="BYK713">TRANSPOSE(_xlfn.ANCHORARRAY(AAA$2))</f>
        <v>#VALUE!</v>
      </c>
    </row>
    <row r="714" spans="1:10 2012:2013" s="173" customFormat="1" ht="32.25" thickBot="1" x14ac:dyDescent="0.3">
      <c r="A714" s="173" t="s">
        <v>163</v>
      </c>
      <c r="B714" s="173" t="s">
        <v>71</v>
      </c>
      <c r="C714" s="173" t="s">
        <v>332</v>
      </c>
      <c r="D714" s="173" t="s">
        <v>279</v>
      </c>
      <c r="E714" s="173">
        <v>221</v>
      </c>
      <c r="F714" s="173">
        <v>46</v>
      </c>
      <c r="G714" s="173" t="s">
        <v>224</v>
      </c>
      <c r="H714" s="173" t="s">
        <v>24</v>
      </c>
      <c r="I714" s="173">
        <v>713</v>
      </c>
      <c r="J714" s="174"/>
      <c r="BYJ714" s="175" t="s">
        <v>1056</v>
      </c>
      <c r="BYK714" s="173" t="e" cm="1" vm="2">
        <f t="array" ref="BYK714">TRANSPOSE(_xlfn.ANCHORARRAY(AAB$2))</f>
        <v>#VALUE!</v>
      </c>
    </row>
    <row r="715" spans="1:10 2012:2013" s="173" customFormat="1" ht="32.25" thickBot="1" x14ac:dyDescent="0.3">
      <c r="A715" s="173" t="s">
        <v>163</v>
      </c>
      <c r="B715" s="173" t="s">
        <v>71</v>
      </c>
      <c r="C715" s="173" t="s">
        <v>332</v>
      </c>
      <c r="D715" s="173" t="s">
        <v>2488</v>
      </c>
      <c r="E715" s="173">
        <v>99</v>
      </c>
      <c r="F715" s="173">
        <v>0</v>
      </c>
      <c r="G715" s="173" t="s">
        <v>224</v>
      </c>
      <c r="H715" s="173" t="s">
        <v>22</v>
      </c>
      <c r="I715" s="173">
        <v>714</v>
      </c>
      <c r="J715" s="174"/>
      <c r="BYJ715" s="175" t="s">
        <v>1057</v>
      </c>
      <c r="BYK715" s="173" t="e" cm="1" vm="2">
        <f t="array" ref="BYK715">TRANSPOSE(_xlfn.ANCHORARRAY(AAC$2))</f>
        <v>#VALUE!</v>
      </c>
    </row>
    <row r="716" spans="1:10 2012:2013" s="173" customFormat="1" ht="32.25" thickBot="1" x14ac:dyDescent="0.3">
      <c r="A716" s="173" t="s">
        <v>163</v>
      </c>
      <c r="B716" s="173" t="s">
        <v>72</v>
      </c>
      <c r="C716" s="173" t="s">
        <v>333</v>
      </c>
      <c r="D716" s="173" t="s">
        <v>284</v>
      </c>
      <c r="E716" s="173">
        <v>36</v>
      </c>
      <c r="F716" s="173">
        <v>0</v>
      </c>
      <c r="G716" s="173" t="s">
        <v>213</v>
      </c>
      <c r="H716" s="173" t="s">
        <v>22</v>
      </c>
      <c r="I716" s="173">
        <v>715</v>
      </c>
      <c r="J716" s="174"/>
      <c r="BYJ716" s="175" t="s">
        <v>1058</v>
      </c>
      <c r="BYK716" s="173" t="e" cm="1" vm="2">
        <f t="array" ref="BYK716">TRANSPOSE(_xlfn.ANCHORARRAY(AAD$2))</f>
        <v>#VALUE!</v>
      </c>
    </row>
    <row r="717" spans="1:10 2012:2013" s="173" customFormat="1" ht="32.25" thickBot="1" x14ac:dyDescent="0.3">
      <c r="A717" s="173" t="s">
        <v>163</v>
      </c>
      <c r="B717" s="173" t="s">
        <v>72</v>
      </c>
      <c r="C717" s="173" t="s">
        <v>333</v>
      </c>
      <c r="D717" s="173" t="s">
        <v>254</v>
      </c>
      <c r="E717" s="173">
        <v>36</v>
      </c>
      <c r="F717" s="173">
        <v>0</v>
      </c>
      <c r="G717" s="173" t="s">
        <v>213</v>
      </c>
      <c r="H717" s="173" t="s">
        <v>22</v>
      </c>
      <c r="I717" s="173">
        <v>716</v>
      </c>
      <c r="J717" s="174"/>
      <c r="BYJ717" s="175" t="s">
        <v>1059</v>
      </c>
      <c r="BYK717" s="173" t="e" cm="1" vm="2">
        <f t="array" ref="BYK717">TRANSPOSE(_xlfn.ANCHORARRAY(AAE$2))</f>
        <v>#VALUE!</v>
      </c>
    </row>
    <row r="718" spans="1:10 2012:2013" s="173" customFormat="1" ht="32.25" thickBot="1" x14ac:dyDescent="0.3">
      <c r="A718" s="173" t="s">
        <v>163</v>
      </c>
      <c r="B718" s="173" t="s">
        <v>72</v>
      </c>
      <c r="C718" s="173" t="s">
        <v>333</v>
      </c>
      <c r="D718" s="173" t="s">
        <v>245</v>
      </c>
      <c r="E718" s="173">
        <v>36</v>
      </c>
      <c r="F718" s="173">
        <v>0</v>
      </c>
      <c r="G718" s="173" t="s">
        <v>213</v>
      </c>
      <c r="H718" s="173" t="s">
        <v>22</v>
      </c>
      <c r="I718" s="173">
        <v>717</v>
      </c>
      <c r="J718" s="174"/>
      <c r="BYJ718" s="175" t="s">
        <v>1060</v>
      </c>
      <c r="BYK718" s="173" t="e" cm="1" vm="2">
        <f t="array" ref="BYK718">TRANSPOSE(_xlfn.ANCHORARRAY(AAF$2))</f>
        <v>#VALUE!</v>
      </c>
    </row>
    <row r="719" spans="1:10 2012:2013" s="173" customFormat="1" ht="32.25" thickBot="1" x14ac:dyDescent="0.3">
      <c r="A719" s="173" t="s">
        <v>163</v>
      </c>
      <c r="B719" s="173" t="s">
        <v>72</v>
      </c>
      <c r="C719" s="173" t="s">
        <v>333</v>
      </c>
      <c r="D719" s="173" t="s">
        <v>239</v>
      </c>
      <c r="E719" s="173">
        <v>36</v>
      </c>
      <c r="F719" s="173">
        <v>0</v>
      </c>
      <c r="G719" s="173" t="s">
        <v>213</v>
      </c>
      <c r="H719" s="173" t="s">
        <v>22</v>
      </c>
      <c r="I719" s="173">
        <v>718</v>
      </c>
      <c r="J719" s="174"/>
      <c r="BYJ719" s="175" t="s">
        <v>1061</v>
      </c>
      <c r="BYK719" s="173" t="e" cm="1" vm="2">
        <f t="array" ref="BYK719">TRANSPOSE(_xlfn.ANCHORARRAY(AAG$2))</f>
        <v>#VALUE!</v>
      </c>
    </row>
    <row r="720" spans="1:10 2012:2013" s="173" customFormat="1" ht="32.25" thickBot="1" x14ac:dyDescent="0.3">
      <c r="A720" s="173" t="s">
        <v>163</v>
      </c>
      <c r="B720" s="173" t="s">
        <v>72</v>
      </c>
      <c r="C720" s="173" t="s">
        <v>333</v>
      </c>
      <c r="D720" s="173" t="s">
        <v>240</v>
      </c>
      <c r="E720" s="173">
        <v>36</v>
      </c>
      <c r="F720" s="173">
        <v>0</v>
      </c>
      <c r="G720" s="173" t="s">
        <v>213</v>
      </c>
      <c r="H720" s="173" t="s">
        <v>22</v>
      </c>
      <c r="I720" s="173">
        <v>719</v>
      </c>
      <c r="J720" s="174"/>
      <c r="BYJ720" s="175" t="s">
        <v>1062</v>
      </c>
      <c r="BYK720" s="173" t="e" cm="1" vm="2">
        <f t="array" ref="BYK720">TRANSPOSE(_xlfn.ANCHORARRAY(AAH$2))</f>
        <v>#VALUE!</v>
      </c>
    </row>
    <row r="721" spans="1:10 2012:2013" s="173" customFormat="1" ht="32.25" thickBot="1" x14ac:dyDescent="0.3">
      <c r="A721" s="173" t="s">
        <v>163</v>
      </c>
      <c r="B721" s="173" t="s">
        <v>72</v>
      </c>
      <c r="C721" s="173" t="s">
        <v>333</v>
      </c>
      <c r="D721" s="173" t="s">
        <v>2490</v>
      </c>
      <c r="E721" s="173">
        <v>99</v>
      </c>
      <c r="F721" s="173">
        <v>0</v>
      </c>
      <c r="G721" s="173" t="s">
        <v>213</v>
      </c>
      <c r="H721" s="173" t="s">
        <v>22</v>
      </c>
      <c r="I721" s="173">
        <v>720</v>
      </c>
      <c r="J721" s="174"/>
      <c r="BYJ721" s="175" t="s">
        <v>1063</v>
      </c>
      <c r="BYK721" s="173" t="e" cm="1" vm="2">
        <f t="array" ref="BYK721">TRANSPOSE(_xlfn.ANCHORARRAY(AAI$2))</f>
        <v>#VALUE!</v>
      </c>
    </row>
    <row r="722" spans="1:10 2012:2013" s="173" customFormat="1" ht="32.25" thickBot="1" x14ac:dyDescent="0.3">
      <c r="A722" s="173" t="s">
        <v>163</v>
      </c>
      <c r="B722" s="173" t="s">
        <v>72</v>
      </c>
      <c r="C722" s="173" t="s">
        <v>333</v>
      </c>
      <c r="D722" s="173" t="s">
        <v>225</v>
      </c>
      <c r="E722" s="173">
        <v>36</v>
      </c>
      <c r="F722" s="173">
        <v>0</v>
      </c>
      <c r="G722" s="173" t="s">
        <v>213</v>
      </c>
      <c r="H722" s="173" t="s">
        <v>22</v>
      </c>
      <c r="I722" s="173">
        <v>721</v>
      </c>
      <c r="J722" s="174"/>
      <c r="BYJ722" s="175" t="s">
        <v>1064</v>
      </c>
      <c r="BYK722" s="173" t="e" cm="1" vm="2">
        <f t="array" ref="BYK722">TRANSPOSE(_xlfn.ANCHORARRAY(AAJ$2))</f>
        <v>#VALUE!</v>
      </c>
    </row>
    <row r="723" spans="1:10 2012:2013" s="173" customFormat="1" ht="32.25" thickBot="1" x14ac:dyDescent="0.3">
      <c r="A723" s="173" t="s">
        <v>163</v>
      </c>
      <c r="B723" s="173" t="s">
        <v>72</v>
      </c>
      <c r="C723" s="173" t="s">
        <v>333</v>
      </c>
      <c r="D723" s="173" t="s">
        <v>226</v>
      </c>
      <c r="E723" s="173">
        <v>36</v>
      </c>
      <c r="F723" s="173">
        <v>0</v>
      </c>
      <c r="G723" s="173" t="s">
        <v>213</v>
      </c>
      <c r="H723" s="173" t="s">
        <v>22</v>
      </c>
      <c r="I723" s="173">
        <v>722</v>
      </c>
      <c r="J723" s="174"/>
      <c r="BYJ723" s="175" t="s">
        <v>1065</v>
      </c>
      <c r="BYK723" s="173" t="e" cm="1" vm="2">
        <f t="array" ref="BYK723">TRANSPOSE(_xlfn.ANCHORARRAY(AAK$2))</f>
        <v>#VALUE!</v>
      </c>
    </row>
    <row r="724" spans="1:10 2012:2013" s="173" customFormat="1" ht="32.25" thickBot="1" x14ac:dyDescent="0.3">
      <c r="A724" s="173" t="s">
        <v>163</v>
      </c>
      <c r="B724" s="173" t="s">
        <v>72</v>
      </c>
      <c r="C724" s="173" t="s">
        <v>333</v>
      </c>
      <c r="D724" s="173" t="s">
        <v>255</v>
      </c>
      <c r="E724" s="173">
        <v>99</v>
      </c>
      <c r="F724" s="173">
        <v>0</v>
      </c>
      <c r="G724" s="173" t="s">
        <v>213</v>
      </c>
      <c r="H724" s="173" t="s">
        <v>22</v>
      </c>
      <c r="I724" s="173">
        <v>723</v>
      </c>
      <c r="J724" s="174"/>
      <c r="BYJ724" s="175" t="s">
        <v>1066</v>
      </c>
      <c r="BYK724" s="173" t="e" cm="1" vm="2">
        <f t="array" ref="BYK724">TRANSPOSE(_xlfn.ANCHORARRAY(AAL$2))</f>
        <v>#VALUE!</v>
      </c>
    </row>
    <row r="725" spans="1:10 2012:2013" s="173" customFormat="1" ht="32.25" thickBot="1" x14ac:dyDescent="0.3">
      <c r="A725" s="173" t="s">
        <v>163</v>
      </c>
      <c r="B725" s="173" t="s">
        <v>72</v>
      </c>
      <c r="C725" s="173" t="s">
        <v>333</v>
      </c>
      <c r="D725" s="173" t="s">
        <v>2487</v>
      </c>
      <c r="E725" s="173">
        <v>36</v>
      </c>
      <c r="F725" s="173">
        <v>0</v>
      </c>
      <c r="G725" s="173" t="s">
        <v>213</v>
      </c>
      <c r="H725" s="173" t="s">
        <v>22</v>
      </c>
      <c r="I725" s="173">
        <v>724</v>
      </c>
      <c r="J725" s="174"/>
      <c r="BYJ725" s="175" t="s">
        <v>1067</v>
      </c>
      <c r="BYK725" s="173" t="e" cm="1" vm="2">
        <f t="array" ref="BYK725">TRANSPOSE(_xlfn.ANCHORARRAY(AAM$2))</f>
        <v>#VALUE!</v>
      </c>
    </row>
    <row r="726" spans="1:10 2012:2013" s="173" customFormat="1" ht="32.25" thickBot="1" x14ac:dyDescent="0.3">
      <c r="A726" s="173" t="s">
        <v>163</v>
      </c>
      <c r="B726" s="173" t="s">
        <v>72</v>
      </c>
      <c r="C726" s="173" t="s">
        <v>333</v>
      </c>
      <c r="D726" s="173" t="s">
        <v>234</v>
      </c>
      <c r="E726" s="173">
        <v>36</v>
      </c>
      <c r="F726" s="173">
        <v>0</v>
      </c>
      <c r="G726" s="173" t="s">
        <v>213</v>
      </c>
      <c r="H726" s="173" t="s">
        <v>22</v>
      </c>
      <c r="I726" s="173">
        <v>725</v>
      </c>
      <c r="J726" s="174"/>
      <c r="BYJ726" s="175" t="s">
        <v>1068</v>
      </c>
      <c r="BYK726" s="173" t="e" cm="1" vm="2">
        <f t="array" ref="BYK726">TRANSPOSE(_xlfn.ANCHORARRAY(AAN$2))</f>
        <v>#VALUE!</v>
      </c>
    </row>
    <row r="727" spans="1:10 2012:2013" s="173" customFormat="1" ht="32.25" thickBot="1" x14ac:dyDescent="0.3">
      <c r="A727" s="173" t="s">
        <v>163</v>
      </c>
      <c r="B727" s="173" t="s">
        <v>72</v>
      </c>
      <c r="C727" s="173" t="s">
        <v>333</v>
      </c>
      <c r="D727" s="173" t="s">
        <v>277</v>
      </c>
      <c r="E727" s="173">
        <v>45</v>
      </c>
      <c r="F727" s="173">
        <v>0</v>
      </c>
      <c r="G727" s="173" t="s">
        <v>224</v>
      </c>
      <c r="H727" s="173" t="s">
        <v>22</v>
      </c>
      <c r="I727" s="173">
        <v>726</v>
      </c>
      <c r="J727" s="174"/>
      <c r="BYJ727" s="175" t="s">
        <v>1069</v>
      </c>
      <c r="BYK727" s="173" t="e" cm="1" vm="2">
        <f t="array" ref="BYK727">TRANSPOSE(_xlfn.ANCHORARRAY(AAO$2))</f>
        <v>#VALUE!</v>
      </c>
    </row>
    <row r="728" spans="1:10 2012:2013" s="173" customFormat="1" ht="32.25" thickBot="1" x14ac:dyDescent="0.3">
      <c r="A728" s="173" t="s">
        <v>163</v>
      </c>
      <c r="B728" s="173" t="s">
        <v>72</v>
      </c>
      <c r="C728" s="173" t="s">
        <v>333</v>
      </c>
      <c r="D728" s="173" t="s">
        <v>2493</v>
      </c>
      <c r="E728" s="173">
        <v>36</v>
      </c>
      <c r="F728" s="173">
        <v>10</v>
      </c>
      <c r="G728" s="173" t="s">
        <v>224</v>
      </c>
      <c r="H728" s="173" t="s">
        <v>22</v>
      </c>
      <c r="I728" s="173">
        <v>727</v>
      </c>
      <c r="J728" s="174"/>
      <c r="BYJ728" s="175" t="s">
        <v>1070</v>
      </c>
      <c r="BYK728" s="173" t="e" cm="1" vm="2">
        <f t="array" ref="BYK728">TRANSPOSE(_xlfn.ANCHORARRAY(AAP$2))</f>
        <v>#VALUE!</v>
      </c>
    </row>
    <row r="729" spans="1:10 2012:2013" s="173" customFormat="1" ht="32.25" thickBot="1" x14ac:dyDescent="0.3">
      <c r="A729" s="173" t="s">
        <v>163</v>
      </c>
      <c r="B729" s="173" t="s">
        <v>72</v>
      </c>
      <c r="C729" s="173" t="s">
        <v>333</v>
      </c>
      <c r="D729" s="173" t="s">
        <v>259</v>
      </c>
      <c r="G729" s="173" t="s">
        <v>224</v>
      </c>
      <c r="H729" s="173" t="s">
        <v>22</v>
      </c>
      <c r="I729" s="173">
        <v>728</v>
      </c>
      <c r="J729" s="174"/>
      <c r="BYJ729" s="175" t="s">
        <v>1071</v>
      </c>
      <c r="BYK729" s="173" t="e" cm="1" vm="2">
        <f t="array" ref="BYK729">TRANSPOSE(_xlfn.ANCHORARRAY(AAQ$2))</f>
        <v>#VALUE!</v>
      </c>
    </row>
    <row r="730" spans="1:10 2012:2013" s="173" customFormat="1" ht="32.25" thickBot="1" x14ac:dyDescent="0.3">
      <c r="A730" s="173" t="s">
        <v>163</v>
      </c>
      <c r="B730" s="173" t="s">
        <v>72</v>
      </c>
      <c r="C730" s="173" t="s">
        <v>333</v>
      </c>
      <c r="D730" s="173" t="s">
        <v>244</v>
      </c>
      <c r="E730" s="173">
        <v>27</v>
      </c>
      <c r="F730" s="173">
        <v>0</v>
      </c>
      <c r="G730" s="173" t="s">
        <v>224</v>
      </c>
      <c r="H730" s="173" t="s">
        <v>22</v>
      </c>
      <c r="I730" s="173">
        <v>729</v>
      </c>
      <c r="J730" s="174"/>
      <c r="BYJ730" s="175" t="s">
        <v>1072</v>
      </c>
      <c r="BYK730" s="173" t="e" cm="1" vm="2">
        <f t="array" ref="BYK730">TRANSPOSE(_xlfn.ANCHORARRAY(AAR$2))</f>
        <v>#VALUE!</v>
      </c>
    </row>
    <row r="731" spans="1:10 2012:2013" s="173" customFormat="1" ht="32.25" thickBot="1" x14ac:dyDescent="0.3">
      <c r="A731" s="173" t="s">
        <v>163</v>
      </c>
      <c r="B731" s="173" t="s">
        <v>72</v>
      </c>
      <c r="C731" s="173" t="s">
        <v>333</v>
      </c>
      <c r="D731" s="173" t="s">
        <v>2488</v>
      </c>
      <c r="E731" s="173">
        <v>99</v>
      </c>
      <c r="F731" s="173">
        <v>0</v>
      </c>
      <c r="G731" s="173" t="s">
        <v>224</v>
      </c>
      <c r="H731" s="173" t="s">
        <v>22</v>
      </c>
      <c r="I731" s="173">
        <v>730</v>
      </c>
      <c r="J731" s="174"/>
      <c r="BYJ731" s="175" t="s">
        <v>1073</v>
      </c>
      <c r="BYK731" s="173" t="e" cm="1" vm="2">
        <f t="array" ref="BYK731">TRANSPOSE(_xlfn.ANCHORARRAY(AAS$2))</f>
        <v>#VALUE!</v>
      </c>
    </row>
    <row r="732" spans="1:10 2012:2013" s="173" customFormat="1" ht="32.25" thickBot="1" x14ac:dyDescent="0.3">
      <c r="A732" s="173" t="s">
        <v>163</v>
      </c>
      <c r="B732" s="173" t="s">
        <v>73</v>
      </c>
      <c r="C732" s="173" t="s">
        <v>334</v>
      </c>
      <c r="D732" s="173" t="s">
        <v>2494</v>
      </c>
      <c r="G732" s="173" t="s">
        <v>213</v>
      </c>
      <c r="H732" s="173" t="s">
        <v>22</v>
      </c>
      <c r="I732" s="173">
        <v>731</v>
      </c>
      <c r="J732" s="174"/>
      <c r="BYJ732" s="175" t="s">
        <v>1074</v>
      </c>
      <c r="BYK732" s="173" t="e" cm="1" vm="2">
        <f t="array" ref="BYK732">TRANSPOSE(_xlfn.ANCHORARRAY(AAT$2))</f>
        <v>#VALUE!</v>
      </c>
    </row>
    <row r="733" spans="1:10 2012:2013" s="173" customFormat="1" ht="32.25" thickBot="1" x14ac:dyDescent="0.3">
      <c r="A733" s="173" t="s">
        <v>163</v>
      </c>
      <c r="B733" s="173" t="s">
        <v>73</v>
      </c>
      <c r="C733" s="173" t="s">
        <v>334</v>
      </c>
      <c r="D733" s="173" t="s">
        <v>256</v>
      </c>
      <c r="G733" s="173" t="s">
        <v>213</v>
      </c>
      <c r="H733" s="173" t="s">
        <v>22</v>
      </c>
      <c r="I733" s="173">
        <v>732</v>
      </c>
      <c r="J733" s="174"/>
      <c r="BYJ733" s="175" t="s">
        <v>1075</v>
      </c>
      <c r="BYK733" s="173" t="e" cm="1" vm="2">
        <f t="array" ref="BYK733">TRANSPOSE(_xlfn.ANCHORARRAY(AAU$2))</f>
        <v>#VALUE!</v>
      </c>
    </row>
    <row r="734" spans="1:10 2012:2013" s="173" customFormat="1" ht="32.25" thickBot="1" x14ac:dyDescent="0.3">
      <c r="A734" s="173" t="s">
        <v>163</v>
      </c>
      <c r="B734" s="173" t="s">
        <v>73</v>
      </c>
      <c r="C734" s="173" t="s">
        <v>334</v>
      </c>
      <c r="D734" s="173" t="s">
        <v>2499</v>
      </c>
      <c r="G734" s="173" t="s">
        <v>213</v>
      </c>
      <c r="H734" s="173" t="s">
        <v>22</v>
      </c>
      <c r="I734" s="173">
        <v>733</v>
      </c>
      <c r="J734" s="174"/>
      <c r="BYJ734" s="175" t="s">
        <v>1076</v>
      </c>
      <c r="BYK734" s="173" t="e" cm="1" vm="2">
        <f t="array" ref="BYK734">TRANSPOSE(_xlfn.ANCHORARRAY(AAV$2))</f>
        <v>#VALUE!</v>
      </c>
    </row>
    <row r="735" spans="1:10 2012:2013" s="173" customFormat="1" ht="32.25" thickBot="1" x14ac:dyDescent="0.3">
      <c r="A735" s="173" t="s">
        <v>163</v>
      </c>
      <c r="B735" s="173" t="s">
        <v>73</v>
      </c>
      <c r="C735" s="173" t="s">
        <v>334</v>
      </c>
      <c r="D735" s="173" t="s">
        <v>2495</v>
      </c>
      <c r="G735" s="173" t="s">
        <v>213</v>
      </c>
      <c r="H735" s="173" t="s">
        <v>22</v>
      </c>
      <c r="I735" s="173">
        <v>734</v>
      </c>
      <c r="J735" s="174"/>
      <c r="BYJ735" s="175" t="s">
        <v>1077</v>
      </c>
      <c r="BYK735" s="173" t="e" cm="1" vm="2">
        <f t="array" ref="BYK735">TRANSPOSE(_xlfn.ANCHORARRAY(AAW$2))</f>
        <v>#VALUE!</v>
      </c>
    </row>
    <row r="736" spans="1:10 2012:2013" s="173" customFormat="1" ht="32.25" thickBot="1" x14ac:dyDescent="0.3">
      <c r="A736" s="173" t="s">
        <v>163</v>
      </c>
      <c r="B736" s="173" t="s">
        <v>73</v>
      </c>
      <c r="C736" s="173" t="s">
        <v>334</v>
      </c>
      <c r="D736" s="173" t="s">
        <v>257</v>
      </c>
      <c r="G736" s="173" t="s">
        <v>213</v>
      </c>
      <c r="H736" s="173" t="s">
        <v>22</v>
      </c>
      <c r="I736" s="173">
        <v>735</v>
      </c>
      <c r="J736" s="174"/>
      <c r="BYJ736" s="175" t="s">
        <v>1078</v>
      </c>
      <c r="BYK736" s="173" t="e" cm="1" vm="2">
        <f t="array" ref="BYK736">TRANSPOSE(_xlfn.ANCHORARRAY(AAX$2))</f>
        <v>#VALUE!</v>
      </c>
    </row>
    <row r="737" spans="1:10 2012:2013" s="173" customFormat="1" ht="32.25" thickBot="1" x14ac:dyDescent="0.3">
      <c r="A737" s="173" t="s">
        <v>163</v>
      </c>
      <c r="B737" s="173" t="s">
        <v>73</v>
      </c>
      <c r="C737" s="173" t="s">
        <v>334</v>
      </c>
      <c r="D737" s="173" t="s">
        <v>258</v>
      </c>
      <c r="G737" s="173" t="s">
        <v>213</v>
      </c>
      <c r="H737" s="173" t="s">
        <v>22</v>
      </c>
      <c r="I737" s="173">
        <v>736</v>
      </c>
      <c r="J737" s="174"/>
      <c r="BYJ737" s="175" t="s">
        <v>1079</v>
      </c>
      <c r="BYK737" s="173" t="e" cm="1" vm="2">
        <f t="array" ref="BYK737">TRANSPOSE(_xlfn.ANCHORARRAY(AAY$2))</f>
        <v>#VALUE!</v>
      </c>
    </row>
    <row r="738" spans="1:10 2012:2013" s="173" customFormat="1" ht="32.25" thickBot="1" x14ac:dyDescent="0.3">
      <c r="A738" s="173" t="s">
        <v>163</v>
      </c>
      <c r="B738" s="173" t="s">
        <v>73</v>
      </c>
      <c r="C738" s="173" t="s">
        <v>334</v>
      </c>
      <c r="D738" s="173" t="s">
        <v>2496</v>
      </c>
      <c r="G738" s="173" t="s">
        <v>213</v>
      </c>
      <c r="H738" s="173" t="s">
        <v>22</v>
      </c>
      <c r="I738" s="173">
        <v>737</v>
      </c>
      <c r="J738" s="174"/>
      <c r="BYJ738" s="175" t="s">
        <v>1080</v>
      </c>
      <c r="BYK738" s="173" t="e" cm="1" vm="2">
        <f t="array" ref="BYK738">TRANSPOSE(_xlfn.ANCHORARRAY(AAZ$2))</f>
        <v>#VALUE!</v>
      </c>
    </row>
    <row r="739" spans="1:10 2012:2013" s="173" customFormat="1" ht="32.25" thickBot="1" x14ac:dyDescent="0.3">
      <c r="A739" s="173" t="s">
        <v>163</v>
      </c>
      <c r="B739" s="173" t="s">
        <v>73</v>
      </c>
      <c r="C739" s="173" t="s">
        <v>334</v>
      </c>
      <c r="D739" s="173" t="s">
        <v>259</v>
      </c>
      <c r="G739" s="173" t="s">
        <v>213</v>
      </c>
      <c r="H739" s="173" t="s">
        <v>22</v>
      </c>
      <c r="I739" s="173">
        <v>738</v>
      </c>
      <c r="J739" s="174"/>
      <c r="BYJ739" s="175" t="s">
        <v>1081</v>
      </c>
      <c r="BYK739" s="173" t="e" cm="1" vm="2">
        <f t="array" ref="BYK739">TRANSPOSE(_xlfn.ANCHORARRAY(ABA$2))</f>
        <v>#VALUE!</v>
      </c>
    </row>
    <row r="740" spans="1:10 2012:2013" s="173" customFormat="1" ht="32.25" thickBot="1" x14ac:dyDescent="0.3">
      <c r="A740" s="173" t="s">
        <v>163</v>
      </c>
      <c r="B740" s="173" t="s">
        <v>73</v>
      </c>
      <c r="C740" s="173" t="s">
        <v>334</v>
      </c>
      <c r="D740" s="173" t="s">
        <v>2497</v>
      </c>
      <c r="G740" s="173" t="s">
        <v>213</v>
      </c>
      <c r="H740" s="173" t="s">
        <v>22</v>
      </c>
      <c r="I740" s="173">
        <v>739</v>
      </c>
      <c r="J740" s="174"/>
      <c r="BYJ740" s="175" t="s">
        <v>1082</v>
      </c>
      <c r="BYK740" s="173" t="e" cm="1" vm="2">
        <f t="array" ref="BYK740">TRANSPOSE(_xlfn.ANCHORARRAY(ABB$2))</f>
        <v>#VALUE!</v>
      </c>
    </row>
    <row r="741" spans="1:10 2012:2013" s="173" customFormat="1" ht="32.25" thickBot="1" x14ac:dyDescent="0.3">
      <c r="A741" s="173" t="s">
        <v>163</v>
      </c>
      <c r="B741" s="173" t="s">
        <v>73</v>
      </c>
      <c r="C741" s="173" t="s">
        <v>334</v>
      </c>
      <c r="D741" s="173" t="s">
        <v>260</v>
      </c>
      <c r="G741" s="173" t="s">
        <v>213</v>
      </c>
      <c r="H741" s="173" t="s">
        <v>22</v>
      </c>
      <c r="I741" s="173">
        <v>740</v>
      </c>
      <c r="J741" s="174"/>
      <c r="BYJ741" s="175" t="s">
        <v>1083</v>
      </c>
      <c r="BYK741" s="173" t="e" cm="1" vm="2">
        <f t="array" ref="BYK741">TRANSPOSE(_xlfn.ANCHORARRAY(ABC$2))</f>
        <v>#VALUE!</v>
      </c>
    </row>
    <row r="742" spans="1:10 2012:2013" s="173" customFormat="1" ht="32.25" thickBot="1" x14ac:dyDescent="0.3">
      <c r="A742" s="173" t="s">
        <v>163</v>
      </c>
      <c r="B742" s="173" t="s">
        <v>73</v>
      </c>
      <c r="C742" s="173" t="s">
        <v>334</v>
      </c>
      <c r="D742" s="173" t="s">
        <v>261</v>
      </c>
      <c r="G742" s="173" t="s">
        <v>213</v>
      </c>
      <c r="H742" s="173" t="s">
        <v>22</v>
      </c>
      <c r="I742" s="173">
        <v>741</v>
      </c>
      <c r="J742" s="174"/>
      <c r="BYJ742" s="175" t="s">
        <v>1084</v>
      </c>
      <c r="BYK742" s="173" t="e" cm="1" vm="2">
        <f t="array" ref="BYK742">TRANSPOSE(_xlfn.ANCHORARRAY(ABD$2))</f>
        <v>#VALUE!</v>
      </c>
    </row>
    <row r="743" spans="1:10 2012:2013" s="173" customFormat="1" ht="32.25" thickBot="1" x14ac:dyDescent="0.3">
      <c r="A743" s="173" t="s">
        <v>163</v>
      </c>
      <c r="B743" s="173" t="s">
        <v>73</v>
      </c>
      <c r="C743" s="173" t="s">
        <v>334</v>
      </c>
      <c r="D743" s="173" t="s">
        <v>2498</v>
      </c>
      <c r="G743" s="173" t="s">
        <v>213</v>
      </c>
      <c r="H743" s="173" t="s">
        <v>22</v>
      </c>
      <c r="I743" s="173">
        <v>742</v>
      </c>
      <c r="J743" s="174"/>
      <c r="BYJ743" s="175" t="s">
        <v>1085</v>
      </c>
      <c r="BYK743" s="173" t="e" cm="1" vm="2">
        <f t="array" ref="BYK743">TRANSPOSE(_xlfn.ANCHORARRAY(ABE$2))</f>
        <v>#VALUE!</v>
      </c>
    </row>
    <row r="744" spans="1:10 2012:2013" s="173" customFormat="1" ht="32.25" thickBot="1" x14ac:dyDescent="0.3">
      <c r="A744" s="173" t="s">
        <v>163</v>
      </c>
      <c r="B744" s="173" t="s">
        <v>73</v>
      </c>
      <c r="C744" s="173" t="s">
        <v>334</v>
      </c>
      <c r="D744" s="173" t="s">
        <v>2487</v>
      </c>
      <c r="G744" s="173" t="s">
        <v>224</v>
      </c>
      <c r="H744" s="173" t="s">
        <v>22</v>
      </c>
      <c r="I744" s="173">
        <v>743</v>
      </c>
      <c r="J744" s="174"/>
      <c r="BYJ744" s="175" t="s">
        <v>1086</v>
      </c>
      <c r="BYK744" s="173" t="e" cm="1" vm="2">
        <f t="array" ref="BYK744">TRANSPOSE(_xlfn.ANCHORARRAY(ABF$2))</f>
        <v>#VALUE!</v>
      </c>
    </row>
    <row r="745" spans="1:10 2012:2013" s="173" customFormat="1" ht="32.25" thickBot="1" x14ac:dyDescent="0.3">
      <c r="A745" s="173" t="s">
        <v>2593</v>
      </c>
      <c r="B745" s="173" t="s">
        <v>23</v>
      </c>
      <c r="C745" s="173" t="s">
        <v>2594</v>
      </c>
      <c r="D745" s="173" t="s">
        <v>214</v>
      </c>
      <c r="E745" s="173">
        <v>99</v>
      </c>
      <c r="F745" s="173">
        <v>28</v>
      </c>
      <c r="G745" s="173" t="s">
        <v>213</v>
      </c>
      <c r="H745" s="173" t="s">
        <v>24</v>
      </c>
      <c r="I745" s="173">
        <v>744</v>
      </c>
      <c r="J745" s="174"/>
      <c r="BYJ745" s="175" t="s">
        <v>1087</v>
      </c>
      <c r="BYK745" s="173" t="e" cm="1" vm="2">
        <f t="array" ref="BYK745">TRANSPOSE(_xlfn.ANCHORARRAY(ABG$2))</f>
        <v>#VALUE!</v>
      </c>
    </row>
    <row r="746" spans="1:10 2012:2013" s="173" customFormat="1" ht="32.25" thickBot="1" x14ac:dyDescent="0.3">
      <c r="A746" s="173" t="s">
        <v>2593</v>
      </c>
      <c r="B746" s="173" t="s">
        <v>23</v>
      </c>
      <c r="C746" s="173" t="s">
        <v>2594</v>
      </c>
      <c r="D746" s="173" t="s">
        <v>215</v>
      </c>
      <c r="E746" s="173">
        <v>99</v>
      </c>
      <c r="F746" s="173">
        <v>0</v>
      </c>
      <c r="G746" s="173" t="s">
        <v>213</v>
      </c>
      <c r="H746" s="173" t="s">
        <v>22</v>
      </c>
      <c r="I746" s="173">
        <v>745</v>
      </c>
      <c r="J746" s="174"/>
      <c r="BYJ746" s="175" t="s">
        <v>1088</v>
      </c>
      <c r="BYK746" s="173" t="e" cm="1" vm="2">
        <f t="array" ref="BYK746">TRANSPOSE(_xlfn.ANCHORARRAY(ABH$2))</f>
        <v>#VALUE!</v>
      </c>
    </row>
    <row r="747" spans="1:10 2012:2013" s="173" customFormat="1" ht="32.25" thickBot="1" x14ac:dyDescent="0.3">
      <c r="A747" s="173" t="s">
        <v>2593</v>
      </c>
      <c r="B747" s="173" t="s">
        <v>23</v>
      </c>
      <c r="C747" s="173" t="s">
        <v>2594</v>
      </c>
      <c r="D747" s="173" t="s">
        <v>2476</v>
      </c>
      <c r="E747" s="173">
        <v>99</v>
      </c>
      <c r="F747" s="173">
        <v>0</v>
      </c>
      <c r="G747" s="173" t="s">
        <v>213</v>
      </c>
      <c r="H747" s="173" t="s">
        <v>22</v>
      </c>
      <c r="I747" s="173">
        <v>746</v>
      </c>
      <c r="J747" s="174"/>
      <c r="BYJ747" s="175" t="s">
        <v>1089</v>
      </c>
      <c r="BYK747" s="173" t="e" cm="1" vm="2">
        <f t="array" ref="BYK747">TRANSPOSE(_xlfn.ANCHORARRAY(ABI$2))</f>
        <v>#VALUE!</v>
      </c>
    </row>
    <row r="748" spans="1:10 2012:2013" s="173" customFormat="1" ht="32.25" thickBot="1" x14ac:dyDescent="0.3">
      <c r="A748" s="173" t="s">
        <v>2593</v>
      </c>
      <c r="B748" s="173" t="s">
        <v>23</v>
      </c>
      <c r="C748" s="173" t="s">
        <v>2594</v>
      </c>
      <c r="D748" s="173" t="s">
        <v>262</v>
      </c>
      <c r="E748" s="173">
        <v>99</v>
      </c>
      <c r="F748" s="173">
        <v>28</v>
      </c>
      <c r="G748" s="173" t="s">
        <v>213</v>
      </c>
      <c r="H748" s="173" t="s">
        <v>24</v>
      </c>
      <c r="I748" s="173">
        <v>747</v>
      </c>
      <c r="J748" s="174"/>
      <c r="BYJ748" s="175" t="s">
        <v>1090</v>
      </c>
      <c r="BYK748" s="173" t="e" cm="1" vm="2">
        <f t="array" ref="BYK748">TRANSPOSE(_xlfn.ANCHORARRAY(ABJ$2))</f>
        <v>#VALUE!</v>
      </c>
    </row>
    <row r="749" spans="1:10 2012:2013" s="173" customFormat="1" ht="32.25" thickBot="1" x14ac:dyDescent="0.3">
      <c r="A749" s="173" t="s">
        <v>2593</v>
      </c>
      <c r="B749" s="173" t="s">
        <v>23</v>
      </c>
      <c r="C749" s="173" t="s">
        <v>2594</v>
      </c>
      <c r="D749" s="173" t="s">
        <v>218</v>
      </c>
      <c r="E749" s="173">
        <v>99</v>
      </c>
      <c r="F749" s="173">
        <v>28</v>
      </c>
      <c r="G749" s="173" t="s">
        <v>213</v>
      </c>
      <c r="H749" s="173" t="s">
        <v>219</v>
      </c>
      <c r="I749" s="173">
        <v>748</v>
      </c>
      <c r="J749" s="174"/>
      <c r="BYJ749" s="175" t="s">
        <v>1091</v>
      </c>
      <c r="BYK749" s="173" t="e" cm="1" vm="2">
        <f t="array" ref="BYK749">TRANSPOSE(_xlfn.ANCHORARRAY(ABK$2))</f>
        <v>#VALUE!</v>
      </c>
    </row>
    <row r="750" spans="1:10 2012:2013" s="173" customFormat="1" ht="32.25" thickBot="1" x14ac:dyDescent="0.3">
      <c r="A750" s="173" t="s">
        <v>2593</v>
      </c>
      <c r="B750" s="173" t="s">
        <v>23</v>
      </c>
      <c r="C750" s="173" t="s">
        <v>2594</v>
      </c>
      <c r="D750" s="173" t="s">
        <v>2500</v>
      </c>
      <c r="E750" s="173">
        <v>47</v>
      </c>
      <c r="F750" s="173">
        <v>28</v>
      </c>
      <c r="G750" s="173" t="s">
        <v>213</v>
      </c>
      <c r="H750" s="173" t="s">
        <v>24</v>
      </c>
      <c r="I750" s="173">
        <v>749</v>
      </c>
      <c r="J750" s="174"/>
      <c r="BYJ750" s="175" t="s">
        <v>1092</v>
      </c>
      <c r="BYK750" s="173" t="e" cm="1" vm="2">
        <f t="array" ref="BYK750">TRANSPOSE(_xlfn.ANCHORARRAY(ABL$2))</f>
        <v>#VALUE!</v>
      </c>
    </row>
    <row r="751" spans="1:10 2012:2013" s="173" customFormat="1" ht="32.25" thickBot="1" x14ac:dyDescent="0.3">
      <c r="A751" s="173" t="s">
        <v>2593</v>
      </c>
      <c r="B751" s="173" t="s">
        <v>23</v>
      </c>
      <c r="C751" s="173" t="s">
        <v>2594</v>
      </c>
      <c r="D751" s="173" t="s">
        <v>221</v>
      </c>
      <c r="E751" s="173">
        <v>299</v>
      </c>
      <c r="F751" s="173">
        <v>0</v>
      </c>
      <c r="G751" s="173" t="s">
        <v>213</v>
      </c>
      <c r="H751" s="173" t="s">
        <v>22</v>
      </c>
      <c r="I751" s="173">
        <v>750</v>
      </c>
      <c r="J751" s="174"/>
      <c r="BYJ751" s="175" t="s">
        <v>1093</v>
      </c>
      <c r="BYK751" s="173" t="e" cm="1" vm="2">
        <f t="array" ref="BYK751">TRANSPOSE(_xlfn.ANCHORARRAY(ABM$2))</f>
        <v>#VALUE!</v>
      </c>
    </row>
    <row r="752" spans="1:10 2012:2013" s="173" customFormat="1" ht="32.25" thickBot="1" x14ac:dyDescent="0.3">
      <c r="A752" s="173" t="s">
        <v>2593</v>
      </c>
      <c r="B752" s="173" t="s">
        <v>23</v>
      </c>
      <c r="C752" s="173" t="s">
        <v>2594</v>
      </c>
      <c r="D752" s="173" t="s">
        <v>222</v>
      </c>
      <c r="E752" s="173">
        <v>299</v>
      </c>
      <c r="F752" s="173">
        <v>0</v>
      </c>
      <c r="G752" s="173" t="s">
        <v>213</v>
      </c>
      <c r="H752" s="173" t="s">
        <v>22</v>
      </c>
      <c r="I752" s="173">
        <v>751</v>
      </c>
      <c r="J752" s="174"/>
      <c r="BYJ752" s="175" t="s">
        <v>1094</v>
      </c>
      <c r="BYK752" s="173" t="e" cm="1" vm="2">
        <f t="array" ref="BYK752">TRANSPOSE(_xlfn.ANCHORARRAY(ABN$2))</f>
        <v>#VALUE!</v>
      </c>
    </row>
    <row r="753" spans="1:10 2012:2013" s="173" customFormat="1" ht="32.25" thickBot="1" x14ac:dyDescent="0.3">
      <c r="A753" s="173" t="s">
        <v>2593</v>
      </c>
      <c r="B753" s="173" t="s">
        <v>23</v>
      </c>
      <c r="C753" s="173" t="s">
        <v>2594</v>
      </c>
      <c r="D753" s="173" t="s">
        <v>264</v>
      </c>
      <c r="E753" s="173">
        <v>299</v>
      </c>
      <c r="F753" s="173">
        <v>0</v>
      </c>
      <c r="G753" s="173" t="s">
        <v>213</v>
      </c>
      <c r="H753" s="173" t="s">
        <v>24</v>
      </c>
      <c r="I753" s="173">
        <v>752</v>
      </c>
      <c r="J753" s="174"/>
      <c r="BYJ753" s="175" t="s">
        <v>1095</v>
      </c>
      <c r="BYK753" s="173" t="e" cm="1" vm="2">
        <f t="array" ref="BYK753">TRANSPOSE(_xlfn.ANCHORARRAY(ABO$2))</f>
        <v>#VALUE!</v>
      </c>
    </row>
    <row r="754" spans="1:10 2012:2013" s="173" customFormat="1" ht="32.25" thickBot="1" x14ac:dyDescent="0.3">
      <c r="A754" s="173" t="s">
        <v>2593</v>
      </c>
      <c r="B754" s="173" t="s">
        <v>23</v>
      </c>
      <c r="C754" s="173" t="s">
        <v>2594</v>
      </c>
      <c r="D754" s="173" t="s">
        <v>252</v>
      </c>
      <c r="E754" s="173">
        <v>299</v>
      </c>
      <c r="F754" s="173">
        <v>75</v>
      </c>
      <c r="G754" s="173" t="s">
        <v>224</v>
      </c>
      <c r="H754" s="173" t="s">
        <v>24</v>
      </c>
      <c r="I754" s="173">
        <v>753</v>
      </c>
      <c r="J754" s="174"/>
      <c r="BYJ754" s="175" t="s">
        <v>1096</v>
      </c>
      <c r="BYK754" s="173" t="e" cm="1" vm="2">
        <f t="array" ref="BYK754">TRANSPOSE(_xlfn.ANCHORARRAY(ABP$2))</f>
        <v>#VALUE!</v>
      </c>
    </row>
    <row r="755" spans="1:10 2012:2013" s="173" customFormat="1" ht="32.25" thickBot="1" x14ac:dyDescent="0.3">
      <c r="A755" s="173" t="s">
        <v>2593</v>
      </c>
      <c r="B755" s="173" t="s">
        <v>23</v>
      </c>
      <c r="C755" s="173" t="s">
        <v>2594</v>
      </c>
      <c r="D755" s="173" t="s">
        <v>265</v>
      </c>
      <c r="E755" s="173">
        <v>160</v>
      </c>
      <c r="F755" s="173">
        <v>0</v>
      </c>
      <c r="G755" s="173" t="s">
        <v>224</v>
      </c>
      <c r="H755" s="173" t="s">
        <v>22</v>
      </c>
      <c r="I755" s="173">
        <v>754</v>
      </c>
      <c r="J755" s="174"/>
      <c r="BYJ755" s="175" t="s">
        <v>1097</v>
      </c>
      <c r="BYK755" s="173" t="e" cm="1" vm="2">
        <f t="array" ref="BYK755">TRANSPOSE(_xlfn.ANCHORARRAY(ABQ$2))</f>
        <v>#VALUE!</v>
      </c>
    </row>
    <row r="756" spans="1:10 2012:2013" s="173" customFormat="1" ht="32.25" thickBot="1" x14ac:dyDescent="0.3">
      <c r="A756" s="173" t="s">
        <v>2593</v>
      </c>
      <c r="B756" s="173" t="s">
        <v>23</v>
      </c>
      <c r="C756" s="173" t="s">
        <v>2594</v>
      </c>
      <c r="D756" s="173" t="s">
        <v>266</v>
      </c>
      <c r="E756" s="173">
        <v>160</v>
      </c>
      <c r="F756" s="173">
        <v>46</v>
      </c>
      <c r="G756" s="173" t="s">
        <v>224</v>
      </c>
      <c r="H756" s="173" t="s">
        <v>24</v>
      </c>
      <c r="I756" s="173">
        <v>755</v>
      </c>
      <c r="J756" s="174"/>
      <c r="BYJ756" s="175" t="s">
        <v>1098</v>
      </c>
      <c r="BYK756" s="173" t="e" cm="1" vm="2">
        <f t="array" ref="BYK756">TRANSPOSE(_xlfn.ANCHORARRAY(ABR$2))</f>
        <v>#VALUE!</v>
      </c>
    </row>
    <row r="757" spans="1:10 2012:2013" s="173" customFormat="1" ht="32.25" thickBot="1" x14ac:dyDescent="0.3">
      <c r="A757" s="173" t="s">
        <v>2593</v>
      </c>
      <c r="B757" s="173" t="s">
        <v>23</v>
      </c>
      <c r="C757" s="173" t="s">
        <v>2594</v>
      </c>
      <c r="D757" s="173" t="s">
        <v>223</v>
      </c>
      <c r="E757" s="173">
        <v>999</v>
      </c>
      <c r="F757" s="173">
        <v>75</v>
      </c>
      <c r="G757" s="173" t="s">
        <v>224</v>
      </c>
      <c r="H757" s="173" t="s">
        <v>24</v>
      </c>
      <c r="I757" s="173">
        <v>756</v>
      </c>
      <c r="J757" s="174"/>
      <c r="BYJ757" s="175" t="s">
        <v>1099</v>
      </c>
      <c r="BYK757" s="173" t="e" cm="1" vm="2">
        <f t="array" ref="BYK757">TRANSPOSE(_xlfn.ANCHORARRAY(ABS$2))</f>
        <v>#VALUE!</v>
      </c>
    </row>
    <row r="758" spans="1:10 2012:2013" s="173" customFormat="1" ht="32.25" thickBot="1" x14ac:dyDescent="0.3">
      <c r="A758" s="173" t="s">
        <v>2593</v>
      </c>
      <c r="B758" s="173" t="s">
        <v>23</v>
      </c>
      <c r="C758" s="173" t="s">
        <v>2594</v>
      </c>
      <c r="D758" s="173" t="s">
        <v>212</v>
      </c>
      <c r="E758" s="173">
        <v>36</v>
      </c>
      <c r="F758" s="173">
        <v>0</v>
      </c>
      <c r="G758" s="173" t="s">
        <v>224</v>
      </c>
      <c r="H758" s="173" t="s">
        <v>22</v>
      </c>
      <c r="I758" s="173">
        <v>757</v>
      </c>
      <c r="J758" s="174"/>
      <c r="BYJ758" s="175" t="s">
        <v>1100</v>
      </c>
      <c r="BYK758" s="173" t="e" cm="1" vm="2">
        <f t="array" ref="BYK758">TRANSPOSE(_xlfn.ANCHORARRAY(ABT$2))</f>
        <v>#VALUE!</v>
      </c>
    </row>
    <row r="759" spans="1:10 2012:2013" s="173" customFormat="1" ht="32.25" thickBot="1" x14ac:dyDescent="0.3">
      <c r="A759" s="173" t="s">
        <v>2593</v>
      </c>
      <c r="B759" s="173" t="s">
        <v>23</v>
      </c>
      <c r="C759" s="173" t="s">
        <v>2594</v>
      </c>
      <c r="D759" s="173" t="s">
        <v>2501</v>
      </c>
      <c r="E759" s="173">
        <v>221</v>
      </c>
      <c r="F759" s="173">
        <v>64</v>
      </c>
      <c r="G759" s="173" t="s">
        <v>224</v>
      </c>
      <c r="H759" s="173" t="s">
        <v>24</v>
      </c>
      <c r="I759" s="173">
        <v>758</v>
      </c>
      <c r="J759" s="174"/>
      <c r="BYJ759" s="175" t="s">
        <v>1101</v>
      </c>
      <c r="BYK759" s="173" t="e" cm="1" vm="2">
        <f t="array" ref="BYK759">TRANSPOSE(_xlfn.ANCHORARRAY(ABU$2))</f>
        <v>#VALUE!</v>
      </c>
    </row>
    <row r="760" spans="1:10 2012:2013" s="173" customFormat="1" ht="32.25" thickBot="1" x14ac:dyDescent="0.3">
      <c r="A760" s="173" t="s">
        <v>2593</v>
      </c>
      <c r="B760" s="173" t="s">
        <v>23</v>
      </c>
      <c r="C760" s="173" t="s">
        <v>2594</v>
      </c>
      <c r="D760" s="173" t="s">
        <v>283</v>
      </c>
      <c r="E760" s="173">
        <v>999</v>
      </c>
      <c r="F760" s="173">
        <v>75</v>
      </c>
      <c r="G760" s="173" t="s">
        <v>224</v>
      </c>
      <c r="H760" s="173" t="s">
        <v>24</v>
      </c>
      <c r="I760" s="173">
        <v>759</v>
      </c>
      <c r="J760" s="174"/>
      <c r="BYJ760" s="175" t="s">
        <v>1102</v>
      </c>
      <c r="BYK760" s="173" t="e" cm="1" vm="2">
        <f t="array" ref="BYK760">TRANSPOSE(_xlfn.ANCHORARRAY(ABV$2))</f>
        <v>#VALUE!</v>
      </c>
    </row>
    <row r="761" spans="1:10 2012:2013" s="173" customFormat="1" ht="32.25" thickBot="1" x14ac:dyDescent="0.3">
      <c r="A761" s="173" t="s">
        <v>2593</v>
      </c>
      <c r="B761" s="173" t="s">
        <v>23</v>
      </c>
      <c r="C761" s="173" t="s">
        <v>2594</v>
      </c>
      <c r="D761" s="173" t="s">
        <v>277</v>
      </c>
      <c r="E761" s="173">
        <v>45</v>
      </c>
      <c r="F761" s="173">
        <v>0</v>
      </c>
      <c r="G761" s="173" t="s">
        <v>224</v>
      </c>
      <c r="H761" s="173" t="s">
        <v>22</v>
      </c>
      <c r="I761" s="173">
        <v>760</v>
      </c>
      <c r="J761" s="174"/>
      <c r="BYJ761" s="175" t="s">
        <v>1103</v>
      </c>
      <c r="BYK761" s="173" t="e" cm="1" vm="2">
        <f t="array" ref="BYK761">TRANSPOSE(_xlfn.ANCHORARRAY(ABW$2))</f>
        <v>#VALUE!</v>
      </c>
    </row>
    <row r="762" spans="1:10 2012:2013" s="173" customFormat="1" ht="32.25" thickBot="1" x14ac:dyDescent="0.3">
      <c r="A762" s="173" t="s">
        <v>2593</v>
      </c>
      <c r="B762" s="173" t="s">
        <v>23</v>
      </c>
      <c r="C762" s="173" t="s">
        <v>2594</v>
      </c>
      <c r="D762" s="173" t="s">
        <v>267</v>
      </c>
      <c r="E762" s="173">
        <v>999</v>
      </c>
      <c r="F762" s="173">
        <v>75</v>
      </c>
      <c r="G762" s="173" t="s">
        <v>224</v>
      </c>
      <c r="H762" s="173" t="s">
        <v>24</v>
      </c>
      <c r="I762" s="173">
        <v>761</v>
      </c>
      <c r="J762" s="174"/>
      <c r="BYJ762" s="175" t="s">
        <v>1104</v>
      </c>
      <c r="BYK762" s="173" t="e" cm="1" vm="2">
        <f t="array" ref="BYK762">TRANSPOSE(_xlfn.ANCHORARRAY(ABX$2))</f>
        <v>#VALUE!</v>
      </c>
    </row>
    <row r="763" spans="1:10 2012:2013" s="173" customFormat="1" ht="32.25" thickBot="1" x14ac:dyDescent="0.3">
      <c r="A763" s="173" t="s">
        <v>2593</v>
      </c>
      <c r="B763" s="173" t="s">
        <v>23</v>
      </c>
      <c r="C763" s="173" t="s">
        <v>2594</v>
      </c>
      <c r="D763" s="173" t="s">
        <v>268</v>
      </c>
      <c r="E763" s="173">
        <v>160</v>
      </c>
      <c r="F763" s="173">
        <v>46</v>
      </c>
      <c r="G763" s="173" t="s">
        <v>224</v>
      </c>
      <c r="H763" s="173" t="s">
        <v>24</v>
      </c>
      <c r="I763" s="173">
        <v>762</v>
      </c>
      <c r="J763" s="174"/>
      <c r="BYJ763" s="175" t="s">
        <v>1105</v>
      </c>
      <c r="BYK763" s="173" t="e" cm="1" vm="2">
        <f t="array" ref="BYK763">TRANSPOSE(_xlfn.ANCHORARRAY(ABY$2))</f>
        <v>#VALUE!</v>
      </c>
    </row>
    <row r="764" spans="1:10 2012:2013" s="173" customFormat="1" ht="32.25" thickBot="1" x14ac:dyDescent="0.3">
      <c r="A764" s="173" t="s">
        <v>2593</v>
      </c>
      <c r="B764" s="173" t="s">
        <v>23</v>
      </c>
      <c r="C764" s="173" t="s">
        <v>2594</v>
      </c>
      <c r="D764" s="173" t="s">
        <v>275</v>
      </c>
      <c r="E764" s="173">
        <v>27</v>
      </c>
      <c r="F764" s="173">
        <v>0</v>
      </c>
      <c r="G764" s="173" t="s">
        <v>224</v>
      </c>
      <c r="H764" s="173" t="s">
        <v>22</v>
      </c>
      <c r="I764" s="173">
        <v>763</v>
      </c>
      <c r="J764" s="174"/>
      <c r="BYJ764" s="175" t="s">
        <v>1106</v>
      </c>
      <c r="BYK764" s="173" t="e" cm="1" vm="2">
        <f t="array" ref="BYK764">TRANSPOSE(_xlfn.ANCHORARRAY(ABZ$2))</f>
        <v>#VALUE!</v>
      </c>
    </row>
    <row r="765" spans="1:10 2012:2013" s="173" customFormat="1" ht="32.25" thickBot="1" x14ac:dyDescent="0.3">
      <c r="A765" s="173" t="s">
        <v>2593</v>
      </c>
      <c r="B765" s="173" t="s">
        <v>23</v>
      </c>
      <c r="C765" s="173" t="s">
        <v>2594</v>
      </c>
      <c r="D765" s="173" t="s">
        <v>2478</v>
      </c>
      <c r="E765" s="173">
        <v>221</v>
      </c>
      <c r="F765" s="173">
        <v>64</v>
      </c>
      <c r="G765" s="173" t="s">
        <v>224</v>
      </c>
      <c r="H765" s="173" t="s">
        <v>24</v>
      </c>
      <c r="I765" s="173">
        <v>764</v>
      </c>
      <c r="J765" s="174"/>
      <c r="BYJ765" s="175" t="s">
        <v>1107</v>
      </c>
      <c r="BYK765" s="173" t="e" cm="1" vm="2">
        <f t="array" ref="BYK765">TRANSPOSE(_xlfn.ANCHORARRAY(ACA$2))</f>
        <v>#VALUE!</v>
      </c>
    </row>
    <row r="766" spans="1:10 2012:2013" s="173" customFormat="1" ht="32.25" thickBot="1" x14ac:dyDescent="0.3">
      <c r="A766" s="173" t="s">
        <v>2593</v>
      </c>
      <c r="B766" s="173" t="s">
        <v>23</v>
      </c>
      <c r="C766" s="173" t="s">
        <v>2594</v>
      </c>
      <c r="D766" s="173" t="s">
        <v>226</v>
      </c>
      <c r="E766" s="173">
        <v>36</v>
      </c>
      <c r="F766" s="173">
        <v>0</v>
      </c>
      <c r="G766" s="173" t="s">
        <v>224</v>
      </c>
      <c r="H766" s="173" t="s">
        <v>22</v>
      </c>
      <c r="I766" s="173">
        <v>765</v>
      </c>
      <c r="J766" s="174"/>
      <c r="BYJ766" s="175" t="s">
        <v>1108</v>
      </c>
      <c r="BYK766" s="173" t="e" cm="1" vm="2">
        <f t="array" ref="BYK766">TRANSPOSE(_xlfn.ANCHORARRAY(ACB$2))</f>
        <v>#VALUE!</v>
      </c>
    </row>
    <row r="767" spans="1:10 2012:2013" s="173" customFormat="1" ht="32.25" thickBot="1" x14ac:dyDescent="0.3">
      <c r="A767" s="173" t="s">
        <v>2593</v>
      </c>
      <c r="B767" s="173" t="s">
        <v>23</v>
      </c>
      <c r="C767" s="173" t="s">
        <v>2594</v>
      </c>
      <c r="D767" s="173" t="s">
        <v>2479</v>
      </c>
      <c r="E767" s="173">
        <v>130</v>
      </c>
      <c r="F767" s="173">
        <v>0</v>
      </c>
      <c r="G767" s="173" t="s">
        <v>224</v>
      </c>
      <c r="H767" s="173" t="s">
        <v>22</v>
      </c>
      <c r="I767" s="173">
        <v>766</v>
      </c>
      <c r="J767" s="174"/>
      <c r="BYJ767" s="175" t="s">
        <v>1109</v>
      </c>
      <c r="BYK767" s="173" t="e" cm="1" vm="2">
        <f t="array" ref="BYK767">TRANSPOSE(_xlfn.ANCHORARRAY(ACC$2))</f>
        <v>#VALUE!</v>
      </c>
    </row>
    <row r="768" spans="1:10 2012:2013" s="173" customFormat="1" ht="32.25" thickBot="1" x14ac:dyDescent="0.3">
      <c r="A768" s="173" t="s">
        <v>2593</v>
      </c>
      <c r="B768" s="173" t="s">
        <v>23</v>
      </c>
      <c r="C768" s="173" t="s">
        <v>2594</v>
      </c>
      <c r="D768" s="173" t="s">
        <v>2480</v>
      </c>
      <c r="E768" s="173">
        <v>130</v>
      </c>
      <c r="F768" s="173">
        <v>37</v>
      </c>
      <c r="G768" s="173" t="s">
        <v>224</v>
      </c>
      <c r="H768" s="173" t="s">
        <v>24</v>
      </c>
      <c r="I768" s="173">
        <v>767</v>
      </c>
      <c r="J768" s="174"/>
      <c r="BYJ768" s="175" t="s">
        <v>1110</v>
      </c>
      <c r="BYK768" s="173" t="e" cm="1" vm="2">
        <f t="array" ref="BYK768">TRANSPOSE(_xlfn.ANCHORARRAY(ACD$2))</f>
        <v>#VALUE!</v>
      </c>
    </row>
    <row r="769" spans="1:10 2012:2013" s="173" customFormat="1" ht="32.25" thickBot="1" x14ac:dyDescent="0.3">
      <c r="A769" s="173" t="s">
        <v>2593</v>
      </c>
      <c r="B769" s="173" t="s">
        <v>23</v>
      </c>
      <c r="C769" s="173" t="s">
        <v>2594</v>
      </c>
      <c r="D769" s="173" t="s">
        <v>288</v>
      </c>
      <c r="E769" s="173">
        <v>160</v>
      </c>
      <c r="F769" s="173">
        <v>46</v>
      </c>
      <c r="G769" s="173" t="s">
        <v>224</v>
      </c>
      <c r="H769" s="173" t="s">
        <v>22</v>
      </c>
      <c r="I769" s="173">
        <v>768</v>
      </c>
      <c r="J769" s="174"/>
      <c r="BYJ769" s="175" t="s">
        <v>1111</v>
      </c>
      <c r="BYK769" s="173" t="e" cm="1" vm="2">
        <f t="array" ref="BYK769">TRANSPOSE(_xlfn.ANCHORARRAY(ACE$2))</f>
        <v>#VALUE!</v>
      </c>
    </row>
    <row r="770" spans="1:10 2012:2013" s="173" customFormat="1" ht="32.25" thickBot="1" x14ac:dyDescent="0.3">
      <c r="A770" s="173" t="s">
        <v>2593</v>
      </c>
      <c r="B770" s="173" t="s">
        <v>23</v>
      </c>
      <c r="C770" s="173" t="s">
        <v>2594</v>
      </c>
      <c r="D770" s="173" t="s">
        <v>276</v>
      </c>
      <c r="E770" s="173">
        <v>999</v>
      </c>
      <c r="F770" s="173">
        <v>75</v>
      </c>
      <c r="G770" s="173" t="s">
        <v>224</v>
      </c>
      <c r="H770" s="173" t="s">
        <v>24</v>
      </c>
      <c r="I770" s="173">
        <v>769</v>
      </c>
      <c r="J770" s="174"/>
      <c r="BYJ770" s="175" t="s">
        <v>1112</v>
      </c>
      <c r="BYK770" s="173" t="e" cm="1" vm="2">
        <f t="array" ref="BYK770">TRANSPOSE(_xlfn.ANCHORARRAY(ACF$2))</f>
        <v>#VALUE!</v>
      </c>
    </row>
    <row r="771" spans="1:10 2012:2013" s="173" customFormat="1" ht="32.25" thickBot="1" x14ac:dyDescent="0.3">
      <c r="A771" s="173" t="s">
        <v>2593</v>
      </c>
      <c r="B771" s="173" t="s">
        <v>23</v>
      </c>
      <c r="C771" s="173" t="s">
        <v>2594</v>
      </c>
      <c r="D771" s="173" t="s">
        <v>2481</v>
      </c>
      <c r="E771" s="173">
        <v>99</v>
      </c>
      <c r="F771" s="173">
        <v>0</v>
      </c>
      <c r="G771" s="173" t="s">
        <v>224</v>
      </c>
      <c r="H771" s="173" t="s">
        <v>22</v>
      </c>
      <c r="I771" s="173">
        <v>770</v>
      </c>
      <c r="J771" s="174"/>
      <c r="BYJ771" s="175" t="s">
        <v>1113</v>
      </c>
      <c r="BYK771" s="173" t="e" cm="1" vm="2">
        <f t="array" ref="BYK771">TRANSPOSE(_xlfn.ANCHORARRAY(ACG$2))</f>
        <v>#VALUE!</v>
      </c>
    </row>
    <row r="772" spans="1:10 2012:2013" s="173" customFormat="1" ht="32.25" thickBot="1" x14ac:dyDescent="0.3">
      <c r="A772" s="173" t="s">
        <v>2593</v>
      </c>
      <c r="B772" s="173" t="s">
        <v>23</v>
      </c>
      <c r="C772" s="173" t="s">
        <v>2594</v>
      </c>
      <c r="D772" s="173" t="s">
        <v>2482</v>
      </c>
      <c r="E772" s="173">
        <v>27</v>
      </c>
      <c r="F772" s="173">
        <v>0</v>
      </c>
      <c r="G772" s="173" t="s">
        <v>224</v>
      </c>
      <c r="H772" s="173" t="s">
        <v>22</v>
      </c>
      <c r="I772" s="173">
        <v>771</v>
      </c>
      <c r="J772" s="174"/>
      <c r="BYJ772" s="175" t="s">
        <v>1114</v>
      </c>
      <c r="BYK772" s="173" t="e" cm="1" vm="2">
        <f t="array" ref="BYK772">TRANSPOSE(_xlfn.ANCHORARRAY(ACH$2))</f>
        <v>#VALUE!</v>
      </c>
    </row>
    <row r="773" spans="1:10 2012:2013" s="173" customFormat="1" ht="32.25" thickBot="1" x14ac:dyDescent="0.3">
      <c r="A773" s="173" t="s">
        <v>2593</v>
      </c>
      <c r="B773" s="173" t="s">
        <v>23</v>
      </c>
      <c r="C773" s="173" t="s">
        <v>2594</v>
      </c>
      <c r="D773" s="173" t="s">
        <v>228</v>
      </c>
      <c r="E773" s="173">
        <v>27</v>
      </c>
      <c r="F773" s="173">
        <v>0</v>
      </c>
      <c r="G773" s="173" t="s">
        <v>224</v>
      </c>
      <c r="H773" s="173" t="s">
        <v>22</v>
      </c>
      <c r="I773" s="173">
        <v>772</v>
      </c>
      <c r="J773" s="174"/>
      <c r="BYJ773" s="175" t="s">
        <v>1115</v>
      </c>
      <c r="BYK773" s="173" t="e" cm="1" vm="2">
        <f t="array" ref="BYK773">TRANSPOSE(_xlfn.ANCHORARRAY(ACI$2))</f>
        <v>#VALUE!</v>
      </c>
    </row>
    <row r="774" spans="1:10 2012:2013" s="173" customFormat="1" ht="32.25" thickBot="1" x14ac:dyDescent="0.3">
      <c r="A774" s="173" t="s">
        <v>2593</v>
      </c>
      <c r="B774" s="173" t="s">
        <v>23</v>
      </c>
      <c r="C774" s="173" t="s">
        <v>2594</v>
      </c>
      <c r="D774" s="173" t="s">
        <v>2483</v>
      </c>
      <c r="E774" s="173">
        <v>27</v>
      </c>
      <c r="F774" s="173">
        <v>0</v>
      </c>
      <c r="G774" s="173" t="s">
        <v>224</v>
      </c>
      <c r="H774" s="173" t="s">
        <v>22</v>
      </c>
      <c r="I774" s="173">
        <v>773</v>
      </c>
      <c r="J774" s="174"/>
      <c r="BYJ774" s="175" t="s">
        <v>1116</v>
      </c>
      <c r="BYK774" s="173" t="e" cm="1" vm="2">
        <f t="array" ref="BYK774">TRANSPOSE(_xlfn.ANCHORARRAY(ACJ$2))</f>
        <v>#VALUE!</v>
      </c>
    </row>
    <row r="775" spans="1:10 2012:2013" s="173" customFormat="1" ht="32.25" thickBot="1" x14ac:dyDescent="0.3">
      <c r="A775" s="173" t="s">
        <v>2593</v>
      </c>
      <c r="B775" s="173" t="s">
        <v>23</v>
      </c>
      <c r="C775" s="173" t="s">
        <v>2594</v>
      </c>
      <c r="D775" s="173" t="s">
        <v>229</v>
      </c>
      <c r="E775" s="173">
        <v>99</v>
      </c>
      <c r="F775" s="173">
        <v>0</v>
      </c>
      <c r="G775" s="173" t="s">
        <v>224</v>
      </c>
      <c r="H775" s="173" t="s">
        <v>22</v>
      </c>
      <c r="I775" s="173">
        <v>774</v>
      </c>
      <c r="J775" s="174"/>
      <c r="BYJ775" s="175" t="s">
        <v>1117</v>
      </c>
      <c r="BYK775" s="173" t="e" cm="1" vm="2">
        <f t="array" ref="BYK775">TRANSPOSE(_xlfn.ANCHORARRAY(ACK$2))</f>
        <v>#VALUE!</v>
      </c>
    </row>
    <row r="776" spans="1:10 2012:2013" s="173" customFormat="1" ht="32.25" thickBot="1" x14ac:dyDescent="0.3">
      <c r="A776" s="173" t="s">
        <v>2593</v>
      </c>
      <c r="B776" s="173" t="s">
        <v>23</v>
      </c>
      <c r="C776" s="173" t="s">
        <v>2594</v>
      </c>
      <c r="D776" s="173" t="s">
        <v>278</v>
      </c>
      <c r="E776" s="173">
        <v>160</v>
      </c>
      <c r="F776" s="173">
        <v>46</v>
      </c>
      <c r="G776" s="173" t="s">
        <v>224</v>
      </c>
      <c r="H776" s="173" t="s">
        <v>24</v>
      </c>
      <c r="I776" s="173">
        <v>775</v>
      </c>
      <c r="J776" s="174"/>
      <c r="BYJ776" s="175" t="s">
        <v>1118</v>
      </c>
      <c r="BYK776" s="173" t="e" cm="1" vm="2">
        <f t="array" ref="BYK776">TRANSPOSE(_xlfn.ANCHORARRAY(ACL$2))</f>
        <v>#VALUE!</v>
      </c>
    </row>
    <row r="777" spans="1:10 2012:2013" s="173" customFormat="1" ht="32.25" thickBot="1" x14ac:dyDescent="0.3">
      <c r="A777" s="173" t="s">
        <v>2593</v>
      </c>
      <c r="B777" s="173" t="s">
        <v>23</v>
      </c>
      <c r="C777" s="173" t="s">
        <v>2594</v>
      </c>
      <c r="D777" s="173" t="s">
        <v>290</v>
      </c>
      <c r="E777" s="173">
        <v>27</v>
      </c>
      <c r="F777" s="173">
        <v>0</v>
      </c>
      <c r="G777" s="173" t="s">
        <v>224</v>
      </c>
      <c r="H777" s="173" t="s">
        <v>22</v>
      </c>
      <c r="I777" s="173">
        <v>776</v>
      </c>
      <c r="J777" s="174"/>
      <c r="BYJ777" s="175" t="s">
        <v>1119</v>
      </c>
      <c r="BYK777" s="173" t="e" cm="1" vm="2">
        <f t="array" ref="BYK777">TRANSPOSE(_xlfn.ANCHORARRAY(ACM$2))</f>
        <v>#VALUE!</v>
      </c>
    </row>
    <row r="778" spans="1:10 2012:2013" s="173" customFormat="1" ht="32.25" thickBot="1" x14ac:dyDescent="0.3">
      <c r="A778" s="173" t="s">
        <v>2593</v>
      </c>
      <c r="B778" s="173" t="s">
        <v>23</v>
      </c>
      <c r="C778" s="173" t="s">
        <v>2594</v>
      </c>
      <c r="D778" s="173" t="s">
        <v>2485</v>
      </c>
      <c r="E778" s="173">
        <v>27</v>
      </c>
      <c r="F778" s="173">
        <v>0</v>
      </c>
      <c r="G778" s="173" t="s">
        <v>224</v>
      </c>
      <c r="H778" s="173" t="s">
        <v>22</v>
      </c>
      <c r="I778" s="173">
        <v>777</v>
      </c>
      <c r="J778" s="174"/>
      <c r="BYJ778" s="175" t="s">
        <v>1120</v>
      </c>
      <c r="BYK778" s="173" t="e" cm="1" vm="2">
        <f t="array" ref="BYK778">TRANSPOSE(_xlfn.ANCHORARRAY(ACN$2))</f>
        <v>#VALUE!</v>
      </c>
    </row>
    <row r="779" spans="1:10 2012:2013" s="173" customFormat="1" ht="32.25" thickBot="1" x14ac:dyDescent="0.3">
      <c r="A779" s="173" t="s">
        <v>2593</v>
      </c>
      <c r="B779" s="173" t="s">
        <v>23</v>
      </c>
      <c r="C779" s="173" t="s">
        <v>2594</v>
      </c>
      <c r="D779" s="173" t="s">
        <v>230</v>
      </c>
      <c r="E779" s="173">
        <v>130</v>
      </c>
      <c r="F779" s="173">
        <v>0</v>
      </c>
      <c r="G779" s="173" t="s">
        <v>224</v>
      </c>
      <c r="H779" s="173" t="s">
        <v>22</v>
      </c>
      <c r="I779" s="173">
        <v>778</v>
      </c>
      <c r="J779" s="174"/>
      <c r="BYJ779" s="175" t="s">
        <v>1121</v>
      </c>
      <c r="BYK779" s="173" t="e" cm="1" vm="2">
        <f t="array" ref="BYK779">TRANSPOSE(_xlfn.ANCHORARRAY(ACO$2))</f>
        <v>#VALUE!</v>
      </c>
    </row>
    <row r="780" spans="1:10 2012:2013" s="173" customFormat="1" ht="32.25" thickBot="1" x14ac:dyDescent="0.3">
      <c r="A780" s="173" t="s">
        <v>2593</v>
      </c>
      <c r="B780" s="173" t="s">
        <v>23</v>
      </c>
      <c r="C780" s="173" t="s">
        <v>2594</v>
      </c>
      <c r="D780" s="173" t="s">
        <v>263</v>
      </c>
      <c r="E780" s="173">
        <v>99</v>
      </c>
      <c r="F780" s="173">
        <v>28</v>
      </c>
      <c r="G780" s="173" t="s">
        <v>224</v>
      </c>
      <c r="H780" s="173" t="s">
        <v>22</v>
      </c>
      <c r="I780" s="173">
        <v>779</v>
      </c>
      <c r="J780" s="174"/>
      <c r="BYJ780" s="175" t="s">
        <v>1122</v>
      </c>
      <c r="BYK780" s="173" t="e" cm="1" vm="2">
        <f t="array" ref="BYK780">TRANSPOSE(_xlfn.ANCHORARRAY(ACP$2))</f>
        <v>#VALUE!</v>
      </c>
    </row>
    <row r="781" spans="1:10 2012:2013" s="173" customFormat="1" ht="32.25" thickBot="1" x14ac:dyDescent="0.3">
      <c r="A781" s="173" t="s">
        <v>2593</v>
      </c>
      <c r="B781" s="173" t="s">
        <v>23</v>
      </c>
      <c r="C781" s="173" t="s">
        <v>2594</v>
      </c>
      <c r="D781" s="173" t="s">
        <v>231</v>
      </c>
      <c r="E781" s="173">
        <v>27</v>
      </c>
      <c r="F781" s="173">
        <v>0</v>
      </c>
      <c r="G781" s="173" t="s">
        <v>224</v>
      </c>
      <c r="H781" s="173" t="s">
        <v>22</v>
      </c>
      <c r="I781" s="173">
        <v>780</v>
      </c>
      <c r="J781" s="174"/>
      <c r="BYJ781" s="175" t="s">
        <v>1123</v>
      </c>
      <c r="BYK781" s="173" t="e" cm="1" vm="2">
        <f t="array" ref="BYK781">TRANSPOSE(_xlfn.ANCHORARRAY(ACQ$2))</f>
        <v>#VALUE!</v>
      </c>
    </row>
    <row r="782" spans="1:10 2012:2013" s="173" customFormat="1" ht="32.25" thickBot="1" x14ac:dyDescent="0.3">
      <c r="A782" s="173" t="s">
        <v>2593</v>
      </c>
      <c r="B782" s="173" t="s">
        <v>23</v>
      </c>
      <c r="C782" s="173" t="s">
        <v>2594</v>
      </c>
      <c r="D782" s="173" t="s">
        <v>291</v>
      </c>
      <c r="E782" s="173">
        <v>36</v>
      </c>
      <c r="F782" s="173">
        <v>0</v>
      </c>
      <c r="G782" s="173" t="s">
        <v>224</v>
      </c>
      <c r="H782" s="173" t="s">
        <v>22</v>
      </c>
      <c r="I782" s="173">
        <v>781</v>
      </c>
      <c r="J782" s="174"/>
      <c r="BYJ782" s="175" t="s">
        <v>1124</v>
      </c>
      <c r="BYK782" s="173" t="e" cm="1" vm="2">
        <f t="array" ref="BYK782">TRANSPOSE(_xlfn.ANCHORARRAY(ACR$2))</f>
        <v>#VALUE!</v>
      </c>
    </row>
    <row r="783" spans="1:10 2012:2013" s="173" customFormat="1" ht="32.25" thickBot="1" x14ac:dyDescent="0.3">
      <c r="A783" s="173" t="s">
        <v>2593</v>
      </c>
      <c r="B783" s="173" t="s">
        <v>23</v>
      </c>
      <c r="C783" s="173" t="s">
        <v>2594</v>
      </c>
      <c r="D783" s="173" t="s">
        <v>2486</v>
      </c>
      <c r="E783" s="173">
        <v>36</v>
      </c>
      <c r="F783" s="173">
        <v>0</v>
      </c>
      <c r="G783" s="173" t="s">
        <v>224</v>
      </c>
      <c r="H783" s="173" t="s">
        <v>22</v>
      </c>
      <c r="I783" s="173">
        <v>782</v>
      </c>
      <c r="J783" s="174"/>
      <c r="BYJ783" s="175" t="s">
        <v>1125</v>
      </c>
      <c r="BYK783" s="173" t="e" cm="1" vm="2">
        <f t="array" ref="BYK783">TRANSPOSE(_xlfn.ANCHORARRAY(ACS$2))</f>
        <v>#VALUE!</v>
      </c>
    </row>
    <row r="784" spans="1:10 2012:2013" s="173" customFormat="1" ht="32.25" thickBot="1" x14ac:dyDescent="0.3">
      <c r="A784" s="173" t="s">
        <v>2593</v>
      </c>
      <c r="B784" s="173" t="s">
        <v>23</v>
      </c>
      <c r="C784" s="173" t="s">
        <v>2594</v>
      </c>
      <c r="D784" s="173" t="s">
        <v>232</v>
      </c>
      <c r="E784" s="173">
        <v>99</v>
      </c>
      <c r="F784" s="173">
        <v>28</v>
      </c>
      <c r="G784" s="173" t="s">
        <v>224</v>
      </c>
      <c r="H784" s="173" t="s">
        <v>24</v>
      </c>
      <c r="I784" s="173">
        <v>783</v>
      </c>
      <c r="J784" s="174"/>
      <c r="BYJ784" s="175" t="s">
        <v>1126</v>
      </c>
      <c r="BYK784" s="173" t="e" cm="1" vm="2">
        <f t="array" ref="BYK784">TRANSPOSE(_xlfn.ANCHORARRAY(ACT$2))</f>
        <v>#VALUE!</v>
      </c>
    </row>
    <row r="785" spans="1:10 2012:2013" s="173" customFormat="1" ht="32.25" thickBot="1" x14ac:dyDescent="0.3">
      <c r="A785" s="173" t="s">
        <v>2593</v>
      </c>
      <c r="B785" s="173" t="s">
        <v>23</v>
      </c>
      <c r="C785" s="173" t="s">
        <v>2594</v>
      </c>
      <c r="D785" s="173" t="s">
        <v>286</v>
      </c>
      <c r="E785" s="173">
        <v>99</v>
      </c>
      <c r="F785" s="173">
        <v>28</v>
      </c>
      <c r="G785" s="173" t="s">
        <v>224</v>
      </c>
      <c r="H785" s="173" t="s">
        <v>22</v>
      </c>
      <c r="I785" s="173">
        <v>784</v>
      </c>
      <c r="J785" s="174"/>
      <c r="BYJ785" s="175" t="s">
        <v>1127</v>
      </c>
      <c r="BYK785" s="173" t="e" cm="1" vm="2">
        <f t="array" ref="BYK785">TRANSPOSE(_xlfn.ANCHORARRAY(ACU$2))</f>
        <v>#VALUE!</v>
      </c>
    </row>
    <row r="786" spans="1:10 2012:2013" s="173" customFormat="1" ht="32.25" thickBot="1" x14ac:dyDescent="0.3">
      <c r="A786" s="173" t="s">
        <v>2593</v>
      </c>
      <c r="B786" s="173" t="s">
        <v>23</v>
      </c>
      <c r="C786" s="173" t="s">
        <v>2594</v>
      </c>
      <c r="D786" s="173" t="s">
        <v>244</v>
      </c>
      <c r="E786" s="173">
        <v>27</v>
      </c>
      <c r="F786" s="173">
        <v>0</v>
      </c>
      <c r="G786" s="173" t="s">
        <v>224</v>
      </c>
      <c r="H786" s="173" t="s">
        <v>22</v>
      </c>
      <c r="I786" s="173">
        <v>785</v>
      </c>
      <c r="J786" s="174"/>
      <c r="BYJ786" s="175" t="s">
        <v>1128</v>
      </c>
      <c r="BYK786" s="173" t="e" cm="1" vm="2">
        <f t="array" ref="BYK786">TRANSPOSE(_xlfn.ANCHORARRAY(ACV$2))</f>
        <v>#VALUE!</v>
      </c>
    </row>
    <row r="787" spans="1:10 2012:2013" s="173" customFormat="1" ht="32.25" thickBot="1" x14ac:dyDescent="0.3">
      <c r="A787" s="173" t="s">
        <v>2593</v>
      </c>
      <c r="B787" s="173" t="s">
        <v>23</v>
      </c>
      <c r="C787" s="173" t="s">
        <v>2594</v>
      </c>
      <c r="D787" s="173" t="s">
        <v>289</v>
      </c>
      <c r="E787" s="173">
        <v>99</v>
      </c>
      <c r="F787" s="173">
        <v>0</v>
      </c>
      <c r="G787" s="173" t="s">
        <v>224</v>
      </c>
      <c r="H787" s="173" t="s">
        <v>22</v>
      </c>
      <c r="I787" s="173">
        <v>786</v>
      </c>
      <c r="J787" s="174"/>
      <c r="BYJ787" s="175" t="s">
        <v>1129</v>
      </c>
      <c r="BYK787" s="173" t="e" cm="1" vm="2">
        <f t="array" ref="BYK787">TRANSPOSE(_xlfn.ANCHORARRAY(ACW$2))</f>
        <v>#VALUE!</v>
      </c>
    </row>
    <row r="788" spans="1:10 2012:2013" s="173" customFormat="1" ht="32.25" thickBot="1" x14ac:dyDescent="0.3">
      <c r="A788" s="173" t="s">
        <v>2593</v>
      </c>
      <c r="B788" s="173" t="s">
        <v>23</v>
      </c>
      <c r="C788" s="173" t="s">
        <v>2594</v>
      </c>
      <c r="D788" s="173" t="s">
        <v>233</v>
      </c>
      <c r="E788" s="173">
        <v>99</v>
      </c>
      <c r="F788" s="173">
        <v>0</v>
      </c>
      <c r="G788" s="173" t="s">
        <v>224</v>
      </c>
      <c r="H788" s="173" t="s">
        <v>22</v>
      </c>
      <c r="I788" s="173">
        <v>787</v>
      </c>
      <c r="J788" s="174"/>
      <c r="BYJ788" s="175" t="s">
        <v>1130</v>
      </c>
      <c r="BYK788" s="173" t="e" cm="1" vm="2">
        <f t="array" ref="BYK788">TRANSPOSE(_xlfn.ANCHORARRAY(ACX$2))</f>
        <v>#VALUE!</v>
      </c>
    </row>
    <row r="789" spans="1:10 2012:2013" s="173" customFormat="1" ht="32.25" thickBot="1" x14ac:dyDescent="0.3">
      <c r="A789" s="173" t="s">
        <v>2593</v>
      </c>
      <c r="B789" s="173" t="s">
        <v>23</v>
      </c>
      <c r="C789" s="173" t="s">
        <v>2594</v>
      </c>
      <c r="D789" s="173" t="s">
        <v>2487</v>
      </c>
      <c r="E789" s="173">
        <v>36</v>
      </c>
      <c r="F789" s="173">
        <v>0</v>
      </c>
      <c r="G789" s="173" t="s">
        <v>224</v>
      </c>
      <c r="H789" s="173" t="s">
        <v>22</v>
      </c>
      <c r="I789" s="173">
        <v>788</v>
      </c>
      <c r="J789" s="174"/>
      <c r="BYJ789" s="175" t="s">
        <v>1131</v>
      </c>
      <c r="BYK789" s="173" t="e" cm="1" vm="2">
        <f t="array" ref="BYK789">TRANSPOSE(_xlfn.ANCHORARRAY(ACY$2))</f>
        <v>#VALUE!</v>
      </c>
    </row>
    <row r="790" spans="1:10 2012:2013" s="173" customFormat="1" ht="32.25" thickBot="1" x14ac:dyDescent="0.3">
      <c r="A790" s="173" t="s">
        <v>2593</v>
      </c>
      <c r="B790" s="173" t="s">
        <v>23</v>
      </c>
      <c r="C790" s="173" t="s">
        <v>2594</v>
      </c>
      <c r="D790" s="173" t="s">
        <v>235</v>
      </c>
      <c r="E790" s="173">
        <v>27</v>
      </c>
      <c r="F790" s="173">
        <v>0</v>
      </c>
      <c r="G790" s="173" t="s">
        <v>224</v>
      </c>
      <c r="H790" s="173" t="s">
        <v>22</v>
      </c>
      <c r="I790" s="173">
        <v>789</v>
      </c>
      <c r="J790" s="174"/>
      <c r="BYJ790" s="175" t="s">
        <v>1132</v>
      </c>
      <c r="BYK790" s="173" t="e" cm="1" vm="2">
        <f t="array" ref="BYK790">TRANSPOSE(_xlfn.ANCHORARRAY(ACZ$2))</f>
        <v>#VALUE!</v>
      </c>
    </row>
    <row r="791" spans="1:10 2012:2013" s="173" customFormat="1" ht="32.25" thickBot="1" x14ac:dyDescent="0.3">
      <c r="A791" s="173" t="s">
        <v>2593</v>
      </c>
      <c r="B791" s="173" t="s">
        <v>23</v>
      </c>
      <c r="C791" s="173" t="s">
        <v>2594</v>
      </c>
      <c r="D791" s="173" t="s">
        <v>2488</v>
      </c>
      <c r="E791" s="173">
        <v>99</v>
      </c>
      <c r="F791" s="173">
        <v>0</v>
      </c>
      <c r="G791" s="173" t="s">
        <v>224</v>
      </c>
      <c r="H791" s="173" t="s">
        <v>22</v>
      </c>
      <c r="I791" s="173">
        <v>790</v>
      </c>
      <c r="J791" s="174"/>
      <c r="BYJ791" s="175" t="s">
        <v>1133</v>
      </c>
      <c r="BYK791" s="173" t="e" cm="1" vm="2">
        <f t="array" ref="BYK791">TRANSPOSE(_xlfn.ANCHORARRAY(ADA$2))</f>
        <v>#VALUE!</v>
      </c>
    </row>
    <row r="792" spans="1:10 2012:2013" s="173" customFormat="1" ht="32.25" thickBot="1" x14ac:dyDescent="0.3">
      <c r="A792" s="173" t="s">
        <v>2593</v>
      </c>
      <c r="B792" s="173" t="s">
        <v>154</v>
      </c>
      <c r="C792" s="173" t="s">
        <v>2595</v>
      </c>
      <c r="D792" s="173" t="s">
        <v>225</v>
      </c>
      <c r="E792" s="173">
        <v>36</v>
      </c>
      <c r="F792" s="173">
        <v>0</v>
      </c>
      <c r="G792" s="173" t="s">
        <v>213</v>
      </c>
      <c r="H792" s="173" t="s">
        <v>22</v>
      </c>
      <c r="I792" s="173">
        <v>791</v>
      </c>
      <c r="J792" s="174"/>
      <c r="BYJ792" s="175" t="s">
        <v>1134</v>
      </c>
      <c r="BYK792" s="173" t="e" cm="1" vm="2">
        <f t="array" ref="BYK792">TRANSPOSE(_xlfn.ANCHORARRAY(ADB$2))</f>
        <v>#VALUE!</v>
      </c>
    </row>
    <row r="793" spans="1:10 2012:2013" s="173" customFormat="1" ht="32.25" thickBot="1" x14ac:dyDescent="0.3">
      <c r="A793" s="173" t="s">
        <v>2593</v>
      </c>
      <c r="B793" s="173" t="s">
        <v>154</v>
      </c>
      <c r="C793" s="173" t="s">
        <v>2595</v>
      </c>
      <c r="D793" s="173" t="s">
        <v>2476</v>
      </c>
      <c r="E793" s="173">
        <v>99</v>
      </c>
      <c r="F793" s="173">
        <v>0</v>
      </c>
      <c r="G793" s="173" t="s">
        <v>213</v>
      </c>
      <c r="H793" s="173" t="s">
        <v>22</v>
      </c>
      <c r="I793" s="173">
        <v>792</v>
      </c>
      <c r="J793" s="174"/>
      <c r="BYJ793" s="175" t="s">
        <v>1135</v>
      </c>
      <c r="BYK793" s="173" t="e" cm="1" vm="2">
        <f t="array" ref="BYK793">TRANSPOSE(_xlfn.ANCHORARRAY(ADC$2))</f>
        <v>#VALUE!</v>
      </c>
    </row>
    <row r="794" spans="1:10 2012:2013" s="173" customFormat="1" ht="32.25" thickBot="1" x14ac:dyDescent="0.3">
      <c r="A794" s="173" t="s">
        <v>2593</v>
      </c>
      <c r="B794" s="173" t="s">
        <v>154</v>
      </c>
      <c r="C794" s="173" t="s">
        <v>2595</v>
      </c>
      <c r="D794" s="173" t="s">
        <v>2481</v>
      </c>
      <c r="E794" s="173">
        <v>99</v>
      </c>
      <c r="F794" s="173">
        <v>0</v>
      </c>
      <c r="G794" s="173" t="s">
        <v>213</v>
      </c>
      <c r="H794" s="173" t="s">
        <v>22</v>
      </c>
      <c r="I794" s="173">
        <v>793</v>
      </c>
      <c r="J794" s="174"/>
      <c r="BYJ794" s="175" t="s">
        <v>1136</v>
      </c>
      <c r="BYK794" s="173" t="e" cm="1" vm="2">
        <f t="array" ref="BYK794">TRANSPOSE(_xlfn.ANCHORARRAY(ADD$2))</f>
        <v>#VALUE!</v>
      </c>
    </row>
    <row r="795" spans="1:10 2012:2013" s="173" customFormat="1" ht="32.25" thickBot="1" x14ac:dyDescent="0.3">
      <c r="A795" s="173" t="s">
        <v>2593</v>
      </c>
      <c r="B795" s="173" t="s">
        <v>154</v>
      </c>
      <c r="C795" s="173" t="s">
        <v>2595</v>
      </c>
      <c r="D795" s="173" t="s">
        <v>218</v>
      </c>
      <c r="E795" s="173">
        <v>99</v>
      </c>
      <c r="F795" s="173">
        <v>28</v>
      </c>
      <c r="G795" s="173" t="s">
        <v>213</v>
      </c>
      <c r="H795" s="173" t="s">
        <v>219</v>
      </c>
      <c r="I795" s="173">
        <v>794</v>
      </c>
      <c r="J795" s="174"/>
      <c r="BYJ795" s="175" t="s">
        <v>1137</v>
      </c>
      <c r="BYK795" s="173" t="e" cm="1" vm="2">
        <f t="array" ref="BYK795">TRANSPOSE(_xlfn.ANCHORARRAY(ADE$2))</f>
        <v>#VALUE!</v>
      </c>
    </row>
    <row r="796" spans="1:10 2012:2013" s="173" customFormat="1" ht="32.25" thickBot="1" x14ac:dyDescent="0.3">
      <c r="A796" s="173" t="s">
        <v>2593</v>
      </c>
      <c r="B796" s="173" t="s">
        <v>154</v>
      </c>
      <c r="C796" s="173" t="s">
        <v>2595</v>
      </c>
      <c r="D796" s="173" t="s">
        <v>274</v>
      </c>
      <c r="E796" s="173">
        <v>99</v>
      </c>
      <c r="F796" s="173">
        <v>28</v>
      </c>
      <c r="G796" s="173" t="s">
        <v>213</v>
      </c>
      <c r="H796" s="173" t="s">
        <v>25</v>
      </c>
      <c r="I796" s="173">
        <v>795</v>
      </c>
      <c r="J796" s="174"/>
      <c r="BYJ796" s="175" t="s">
        <v>1138</v>
      </c>
      <c r="BYK796" s="173" t="e" cm="1" vm="2">
        <f t="array" ref="BYK796">TRANSPOSE(_xlfn.ANCHORARRAY(ADF$2))</f>
        <v>#VALUE!</v>
      </c>
    </row>
    <row r="797" spans="1:10 2012:2013" s="173" customFormat="1" ht="32.25" thickBot="1" x14ac:dyDescent="0.3">
      <c r="A797" s="173" t="s">
        <v>2593</v>
      </c>
      <c r="B797" s="173" t="s">
        <v>154</v>
      </c>
      <c r="C797" s="173" t="s">
        <v>2595</v>
      </c>
      <c r="D797" s="173" t="s">
        <v>232</v>
      </c>
      <c r="E797" s="173">
        <v>99</v>
      </c>
      <c r="F797" s="173">
        <v>28</v>
      </c>
      <c r="G797" s="173" t="s">
        <v>213</v>
      </c>
      <c r="H797" s="173" t="s">
        <v>24</v>
      </c>
      <c r="I797" s="173">
        <v>796</v>
      </c>
      <c r="J797" s="174"/>
      <c r="BYJ797" s="175" t="s">
        <v>1139</v>
      </c>
      <c r="BYK797" s="173" t="e" cm="1" vm="2">
        <f t="array" ref="BYK797">TRANSPOSE(_xlfn.ANCHORARRAY(ADG$2))</f>
        <v>#VALUE!</v>
      </c>
    </row>
    <row r="798" spans="1:10 2012:2013" s="173" customFormat="1" ht="32.25" thickBot="1" x14ac:dyDescent="0.3">
      <c r="A798" s="173" t="s">
        <v>2593</v>
      </c>
      <c r="B798" s="173" t="s">
        <v>154</v>
      </c>
      <c r="C798" s="173" t="s">
        <v>2595</v>
      </c>
      <c r="D798" s="173" t="s">
        <v>221</v>
      </c>
      <c r="E798" s="173">
        <v>299</v>
      </c>
      <c r="F798" s="173">
        <v>0</v>
      </c>
      <c r="G798" s="173" t="s">
        <v>213</v>
      </c>
      <c r="H798" s="173" t="s">
        <v>22</v>
      </c>
      <c r="I798" s="173">
        <v>797</v>
      </c>
      <c r="J798" s="174"/>
      <c r="BYJ798" s="175" t="s">
        <v>1140</v>
      </c>
      <c r="BYK798" s="173" t="e" cm="1" vm="2">
        <f t="array" ref="BYK798">TRANSPOSE(_xlfn.ANCHORARRAY(ADH$2))</f>
        <v>#VALUE!</v>
      </c>
    </row>
    <row r="799" spans="1:10 2012:2013" s="173" customFormat="1" ht="32.25" thickBot="1" x14ac:dyDescent="0.3">
      <c r="A799" s="173" t="s">
        <v>2593</v>
      </c>
      <c r="B799" s="173" t="s">
        <v>154</v>
      </c>
      <c r="C799" s="173" t="s">
        <v>2595</v>
      </c>
      <c r="D799" s="173" t="s">
        <v>264</v>
      </c>
      <c r="E799" s="173">
        <v>299</v>
      </c>
      <c r="F799" s="173">
        <v>0</v>
      </c>
      <c r="G799" s="173" t="s">
        <v>213</v>
      </c>
      <c r="H799" s="173" t="s">
        <v>24</v>
      </c>
      <c r="I799" s="173">
        <v>798</v>
      </c>
      <c r="J799" s="174"/>
      <c r="BYJ799" s="175" t="s">
        <v>1141</v>
      </c>
      <c r="BYK799" s="173" t="e" cm="1" vm="2">
        <f t="array" ref="BYK799">TRANSPOSE(_xlfn.ANCHORARRAY(ADI$2))</f>
        <v>#VALUE!</v>
      </c>
    </row>
    <row r="800" spans="1:10 2012:2013" s="173" customFormat="1" ht="32.25" thickBot="1" x14ac:dyDescent="0.3">
      <c r="A800" s="173" t="s">
        <v>2593</v>
      </c>
      <c r="B800" s="173" t="s">
        <v>154</v>
      </c>
      <c r="C800" s="173" t="s">
        <v>2595</v>
      </c>
      <c r="D800" s="173" t="s">
        <v>2489</v>
      </c>
      <c r="E800" s="173">
        <v>27</v>
      </c>
      <c r="F800" s="173">
        <v>0</v>
      </c>
      <c r="G800" s="173" t="s">
        <v>213</v>
      </c>
      <c r="H800" s="173" t="s">
        <v>22</v>
      </c>
      <c r="I800" s="173">
        <v>799</v>
      </c>
      <c r="J800" s="174"/>
      <c r="BYJ800" s="175" t="s">
        <v>1142</v>
      </c>
      <c r="BYK800" s="173" t="e" cm="1" vm="2">
        <f t="array" ref="BYK800">TRANSPOSE(_xlfn.ANCHORARRAY(ADJ$2))</f>
        <v>#VALUE!</v>
      </c>
    </row>
    <row r="801" spans="1:10 2012:2013" s="173" customFormat="1" ht="32.25" thickBot="1" x14ac:dyDescent="0.3">
      <c r="A801" s="173" t="s">
        <v>2593</v>
      </c>
      <c r="B801" s="173" t="s">
        <v>154</v>
      </c>
      <c r="C801" s="173" t="s">
        <v>2595</v>
      </c>
      <c r="D801" s="173" t="s">
        <v>252</v>
      </c>
      <c r="E801" s="173">
        <v>299</v>
      </c>
      <c r="F801" s="173">
        <v>75</v>
      </c>
      <c r="G801" s="173" t="s">
        <v>224</v>
      </c>
      <c r="H801" s="173" t="s">
        <v>24</v>
      </c>
      <c r="I801" s="173">
        <v>800</v>
      </c>
      <c r="J801" s="174"/>
      <c r="BYJ801" s="175" t="s">
        <v>1143</v>
      </c>
      <c r="BYK801" s="173" t="e" cm="1" vm="2">
        <f t="array" ref="BYK801">TRANSPOSE(_xlfn.ANCHORARRAY(ADK$2))</f>
        <v>#VALUE!</v>
      </c>
    </row>
    <row r="802" spans="1:10 2012:2013" s="173" customFormat="1" ht="32.25" thickBot="1" x14ac:dyDescent="0.3">
      <c r="A802" s="173" t="s">
        <v>2593</v>
      </c>
      <c r="B802" s="173" t="s">
        <v>154</v>
      </c>
      <c r="C802" s="173" t="s">
        <v>2595</v>
      </c>
      <c r="D802" s="173" t="s">
        <v>265</v>
      </c>
      <c r="E802" s="173">
        <v>160</v>
      </c>
      <c r="F802" s="173">
        <v>0</v>
      </c>
      <c r="G802" s="173" t="s">
        <v>224</v>
      </c>
      <c r="H802" s="173" t="s">
        <v>22</v>
      </c>
      <c r="I802" s="173">
        <v>801</v>
      </c>
      <c r="J802" s="174"/>
      <c r="BYJ802" s="175" t="s">
        <v>1144</v>
      </c>
      <c r="BYK802" s="173" t="e" cm="1" vm="2">
        <f t="array" ref="BYK802">TRANSPOSE(_xlfn.ANCHORARRAY(ADL$2))</f>
        <v>#VALUE!</v>
      </c>
    </row>
    <row r="803" spans="1:10 2012:2013" s="173" customFormat="1" ht="32.25" thickBot="1" x14ac:dyDescent="0.3">
      <c r="A803" s="173" t="s">
        <v>2593</v>
      </c>
      <c r="B803" s="173" t="s">
        <v>154</v>
      </c>
      <c r="C803" s="173" t="s">
        <v>2595</v>
      </c>
      <c r="D803" s="173" t="s">
        <v>266</v>
      </c>
      <c r="E803" s="173">
        <v>160</v>
      </c>
      <c r="F803" s="173">
        <v>46</v>
      </c>
      <c r="G803" s="173" t="s">
        <v>224</v>
      </c>
      <c r="H803" s="173" t="s">
        <v>24</v>
      </c>
      <c r="I803" s="173">
        <v>802</v>
      </c>
      <c r="J803" s="174"/>
      <c r="BYJ803" s="175" t="s">
        <v>1145</v>
      </c>
      <c r="BYK803" s="173" t="e" cm="1" vm="2">
        <f t="array" ref="BYK803">TRANSPOSE(_xlfn.ANCHORARRAY(ADM$2))</f>
        <v>#VALUE!</v>
      </c>
    </row>
    <row r="804" spans="1:10 2012:2013" s="173" customFormat="1" ht="32.25" thickBot="1" x14ac:dyDescent="0.3">
      <c r="A804" s="173" t="s">
        <v>2593</v>
      </c>
      <c r="B804" s="173" t="s">
        <v>154</v>
      </c>
      <c r="C804" s="173" t="s">
        <v>2595</v>
      </c>
      <c r="D804" s="173" t="s">
        <v>223</v>
      </c>
      <c r="E804" s="173">
        <v>999</v>
      </c>
      <c r="F804" s="173">
        <v>75</v>
      </c>
      <c r="G804" s="173" t="s">
        <v>224</v>
      </c>
      <c r="H804" s="173" t="s">
        <v>24</v>
      </c>
      <c r="I804" s="173">
        <v>803</v>
      </c>
      <c r="J804" s="174"/>
      <c r="BYJ804" s="175" t="s">
        <v>1146</v>
      </c>
      <c r="BYK804" s="173" t="e" cm="1" vm="2">
        <f t="array" ref="BYK804">TRANSPOSE(_xlfn.ANCHORARRAY(ADN$2))</f>
        <v>#VALUE!</v>
      </c>
    </row>
    <row r="805" spans="1:10 2012:2013" s="173" customFormat="1" ht="32.25" thickBot="1" x14ac:dyDescent="0.3">
      <c r="A805" s="173" t="s">
        <v>2593</v>
      </c>
      <c r="B805" s="173" t="s">
        <v>154</v>
      </c>
      <c r="C805" s="173" t="s">
        <v>2595</v>
      </c>
      <c r="D805" s="173" t="s">
        <v>215</v>
      </c>
      <c r="E805" s="173">
        <v>99</v>
      </c>
      <c r="F805" s="173">
        <v>0</v>
      </c>
      <c r="G805" s="173" t="s">
        <v>224</v>
      </c>
      <c r="H805" s="173" t="s">
        <v>22</v>
      </c>
      <c r="I805" s="173">
        <v>804</v>
      </c>
      <c r="J805" s="174"/>
      <c r="BYJ805" s="175" t="s">
        <v>1147</v>
      </c>
      <c r="BYK805" s="173" t="e" cm="1" vm="2">
        <f t="array" ref="BYK805">TRANSPOSE(_xlfn.ANCHORARRAY(ADO$2))</f>
        <v>#VALUE!</v>
      </c>
    </row>
    <row r="806" spans="1:10 2012:2013" s="173" customFormat="1" ht="32.25" thickBot="1" x14ac:dyDescent="0.3">
      <c r="A806" s="173" t="s">
        <v>2593</v>
      </c>
      <c r="B806" s="173" t="s">
        <v>154</v>
      </c>
      <c r="C806" s="173" t="s">
        <v>2595</v>
      </c>
      <c r="D806" s="173" t="s">
        <v>2479</v>
      </c>
      <c r="E806" s="173">
        <v>130</v>
      </c>
      <c r="F806" s="173">
        <v>0</v>
      </c>
      <c r="G806" s="173" t="s">
        <v>224</v>
      </c>
      <c r="H806" s="173" t="s">
        <v>22</v>
      </c>
      <c r="I806" s="173">
        <v>805</v>
      </c>
      <c r="J806" s="174"/>
      <c r="BYJ806" s="175" t="s">
        <v>1148</v>
      </c>
      <c r="BYK806" s="173" t="e" cm="1" vm="2">
        <f t="array" ref="BYK806">TRANSPOSE(_xlfn.ANCHORARRAY(ADP$2))</f>
        <v>#VALUE!</v>
      </c>
    </row>
    <row r="807" spans="1:10 2012:2013" s="173" customFormat="1" ht="32.25" thickBot="1" x14ac:dyDescent="0.3">
      <c r="A807" s="173" t="s">
        <v>2593</v>
      </c>
      <c r="B807" s="173" t="s">
        <v>154</v>
      </c>
      <c r="C807" s="173" t="s">
        <v>2595</v>
      </c>
      <c r="D807" s="173" t="s">
        <v>2480</v>
      </c>
      <c r="E807" s="173">
        <v>130</v>
      </c>
      <c r="F807" s="173">
        <v>37</v>
      </c>
      <c r="G807" s="173" t="s">
        <v>224</v>
      </c>
      <c r="H807" s="173" t="s">
        <v>24</v>
      </c>
      <c r="I807" s="173">
        <v>806</v>
      </c>
      <c r="J807" s="174"/>
      <c r="BYJ807" s="175" t="s">
        <v>1149</v>
      </c>
      <c r="BYK807" s="173" t="e" cm="1" vm="2">
        <f t="array" ref="BYK807">TRANSPOSE(_xlfn.ANCHORARRAY(ADQ$2))</f>
        <v>#VALUE!</v>
      </c>
    </row>
    <row r="808" spans="1:10 2012:2013" s="173" customFormat="1" ht="32.25" thickBot="1" x14ac:dyDescent="0.3">
      <c r="A808" s="173" t="s">
        <v>2593</v>
      </c>
      <c r="B808" s="173" t="s">
        <v>154</v>
      </c>
      <c r="C808" s="173" t="s">
        <v>2595</v>
      </c>
      <c r="D808" s="173" t="s">
        <v>288</v>
      </c>
      <c r="E808" s="173">
        <v>160</v>
      </c>
      <c r="F808" s="173">
        <v>46</v>
      </c>
      <c r="G808" s="173" t="s">
        <v>224</v>
      </c>
      <c r="H808" s="173" t="s">
        <v>22</v>
      </c>
      <c r="I808" s="173">
        <v>807</v>
      </c>
      <c r="J808" s="174"/>
      <c r="BYJ808" s="175" t="s">
        <v>1150</v>
      </c>
      <c r="BYK808" s="173" t="e" cm="1" vm="2">
        <f t="array" ref="BYK808">TRANSPOSE(_xlfn.ANCHORARRAY(ADR$2))</f>
        <v>#VALUE!</v>
      </c>
    </row>
    <row r="809" spans="1:10 2012:2013" s="173" customFormat="1" ht="32.25" thickBot="1" x14ac:dyDescent="0.3">
      <c r="A809" s="173" t="s">
        <v>2593</v>
      </c>
      <c r="B809" s="173" t="s">
        <v>154</v>
      </c>
      <c r="C809" s="173" t="s">
        <v>2595</v>
      </c>
      <c r="D809" s="173" t="s">
        <v>276</v>
      </c>
      <c r="E809" s="173">
        <v>999</v>
      </c>
      <c r="F809" s="173">
        <v>75</v>
      </c>
      <c r="G809" s="173" t="s">
        <v>224</v>
      </c>
      <c r="H809" s="173" t="s">
        <v>24</v>
      </c>
      <c r="I809" s="173">
        <v>808</v>
      </c>
      <c r="J809" s="174"/>
      <c r="BYJ809" s="175" t="s">
        <v>1151</v>
      </c>
      <c r="BYK809" s="173" t="e" cm="1" vm="2">
        <f t="array" ref="BYK809">TRANSPOSE(_xlfn.ANCHORARRAY(ADS$2))</f>
        <v>#VALUE!</v>
      </c>
    </row>
    <row r="810" spans="1:10 2012:2013" s="173" customFormat="1" ht="32.25" thickBot="1" x14ac:dyDescent="0.3">
      <c r="A810" s="173" t="s">
        <v>2593</v>
      </c>
      <c r="B810" s="173" t="s">
        <v>154</v>
      </c>
      <c r="C810" s="173" t="s">
        <v>2595</v>
      </c>
      <c r="D810" s="173" t="s">
        <v>228</v>
      </c>
      <c r="E810" s="173">
        <v>27</v>
      </c>
      <c r="F810" s="173">
        <v>0</v>
      </c>
      <c r="G810" s="173" t="s">
        <v>224</v>
      </c>
      <c r="H810" s="173" t="s">
        <v>22</v>
      </c>
      <c r="I810" s="173">
        <v>809</v>
      </c>
      <c r="J810" s="174"/>
      <c r="BYJ810" s="175" t="s">
        <v>1152</v>
      </c>
      <c r="BYK810" s="173" t="e" cm="1" vm="2">
        <f t="array" ref="BYK810">TRANSPOSE(_xlfn.ANCHORARRAY(ADT$2))</f>
        <v>#VALUE!</v>
      </c>
    </row>
    <row r="811" spans="1:10 2012:2013" s="173" customFormat="1" ht="32.25" thickBot="1" x14ac:dyDescent="0.3">
      <c r="A811" s="173" t="s">
        <v>2593</v>
      </c>
      <c r="B811" s="173" t="s">
        <v>154</v>
      </c>
      <c r="C811" s="173" t="s">
        <v>2595</v>
      </c>
      <c r="D811" s="173" t="s">
        <v>262</v>
      </c>
      <c r="E811" s="173">
        <v>99</v>
      </c>
      <c r="F811" s="173">
        <v>28</v>
      </c>
      <c r="G811" s="173" t="s">
        <v>224</v>
      </c>
      <c r="H811" s="173" t="s">
        <v>24</v>
      </c>
      <c r="I811" s="173">
        <v>810</v>
      </c>
      <c r="J811" s="174"/>
      <c r="BYJ811" s="175" t="s">
        <v>1153</v>
      </c>
      <c r="BYK811" s="173" t="e" cm="1" vm="2">
        <f t="array" ref="BYK811">TRANSPOSE(_xlfn.ANCHORARRAY(ADU$2))</f>
        <v>#VALUE!</v>
      </c>
    </row>
    <row r="812" spans="1:10 2012:2013" s="173" customFormat="1" ht="32.25" thickBot="1" x14ac:dyDescent="0.3">
      <c r="A812" s="173" t="s">
        <v>2593</v>
      </c>
      <c r="B812" s="173" t="s">
        <v>154</v>
      </c>
      <c r="C812" s="173" t="s">
        <v>2595</v>
      </c>
      <c r="D812" s="173" t="s">
        <v>229</v>
      </c>
      <c r="E812" s="173">
        <v>99</v>
      </c>
      <c r="F812" s="173">
        <v>0</v>
      </c>
      <c r="G812" s="173" t="s">
        <v>224</v>
      </c>
      <c r="H812" s="173" t="s">
        <v>22</v>
      </c>
      <c r="I812" s="173">
        <v>811</v>
      </c>
      <c r="J812" s="174"/>
      <c r="BYJ812" s="175" t="s">
        <v>1154</v>
      </c>
      <c r="BYK812" s="173" t="e" cm="1" vm="2">
        <f t="array" ref="BYK812">TRANSPOSE(_xlfn.ANCHORARRAY(ADV$2))</f>
        <v>#VALUE!</v>
      </c>
    </row>
    <row r="813" spans="1:10 2012:2013" s="173" customFormat="1" ht="32.25" thickBot="1" x14ac:dyDescent="0.3">
      <c r="A813" s="173" t="s">
        <v>2593</v>
      </c>
      <c r="B813" s="173" t="s">
        <v>154</v>
      </c>
      <c r="C813" s="173" t="s">
        <v>2595</v>
      </c>
      <c r="D813" s="173" t="s">
        <v>290</v>
      </c>
      <c r="E813" s="173">
        <v>27</v>
      </c>
      <c r="F813" s="173">
        <v>0</v>
      </c>
      <c r="G813" s="173" t="s">
        <v>224</v>
      </c>
      <c r="H813" s="173" t="s">
        <v>22</v>
      </c>
      <c r="I813" s="173">
        <v>812</v>
      </c>
      <c r="J813" s="174"/>
      <c r="BYJ813" s="175" t="s">
        <v>1155</v>
      </c>
      <c r="BYK813" s="173" t="e" cm="1" vm="2">
        <f t="array" ref="BYK813">TRANSPOSE(_xlfn.ANCHORARRAY(ADW$2))</f>
        <v>#VALUE!</v>
      </c>
    </row>
    <row r="814" spans="1:10 2012:2013" s="173" customFormat="1" ht="32.25" thickBot="1" x14ac:dyDescent="0.3">
      <c r="A814" s="173" t="s">
        <v>2593</v>
      </c>
      <c r="B814" s="173" t="s">
        <v>154</v>
      </c>
      <c r="C814" s="173" t="s">
        <v>2595</v>
      </c>
      <c r="D814" s="173" t="s">
        <v>2485</v>
      </c>
      <c r="E814" s="173">
        <v>27</v>
      </c>
      <c r="F814" s="173">
        <v>0</v>
      </c>
      <c r="G814" s="173" t="s">
        <v>224</v>
      </c>
      <c r="H814" s="173" t="s">
        <v>22</v>
      </c>
      <c r="I814" s="173">
        <v>813</v>
      </c>
      <c r="J814" s="174"/>
      <c r="BYJ814" s="175" t="s">
        <v>1156</v>
      </c>
      <c r="BYK814" s="173" t="e" cm="1" vm="2">
        <f t="array" ref="BYK814">TRANSPOSE(_xlfn.ANCHORARRAY(ADX$2))</f>
        <v>#VALUE!</v>
      </c>
    </row>
    <row r="815" spans="1:10 2012:2013" s="173" customFormat="1" ht="32.25" thickBot="1" x14ac:dyDescent="0.3">
      <c r="A815" s="173" t="s">
        <v>2593</v>
      </c>
      <c r="B815" s="173" t="s">
        <v>154</v>
      </c>
      <c r="C815" s="173" t="s">
        <v>2595</v>
      </c>
      <c r="D815" s="173" t="s">
        <v>230</v>
      </c>
      <c r="E815" s="173">
        <v>130</v>
      </c>
      <c r="F815" s="173">
        <v>0</v>
      </c>
      <c r="G815" s="173" t="s">
        <v>224</v>
      </c>
      <c r="H815" s="173" t="s">
        <v>22</v>
      </c>
      <c r="I815" s="173">
        <v>814</v>
      </c>
      <c r="J815" s="174"/>
      <c r="BYJ815" s="175" t="s">
        <v>1157</v>
      </c>
      <c r="BYK815" s="173" t="e" cm="1" vm="2">
        <f t="array" ref="BYK815">TRANSPOSE(_xlfn.ANCHORARRAY(ADY$2))</f>
        <v>#VALUE!</v>
      </c>
    </row>
    <row r="816" spans="1:10 2012:2013" s="173" customFormat="1" ht="32.25" thickBot="1" x14ac:dyDescent="0.3">
      <c r="A816" s="173" t="s">
        <v>2593</v>
      </c>
      <c r="B816" s="173" t="s">
        <v>154</v>
      </c>
      <c r="C816" s="173" t="s">
        <v>2595</v>
      </c>
      <c r="D816" s="173" t="s">
        <v>263</v>
      </c>
      <c r="E816" s="173">
        <v>99</v>
      </c>
      <c r="F816" s="173">
        <v>28</v>
      </c>
      <c r="G816" s="173" t="s">
        <v>224</v>
      </c>
      <c r="H816" s="173" t="s">
        <v>2484</v>
      </c>
      <c r="I816" s="173">
        <v>815</v>
      </c>
      <c r="J816" s="174"/>
      <c r="BYJ816" s="175" t="s">
        <v>1158</v>
      </c>
      <c r="BYK816" s="173" t="e" cm="1" vm="2">
        <f t="array" ref="BYK816">TRANSPOSE(_xlfn.ANCHORARRAY(ADZ$2))</f>
        <v>#VALUE!</v>
      </c>
    </row>
    <row r="817" spans="1:10 2012:2013" s="173" customFormat="1" ht="32.25" thickBot="1" x14ac:dyDescent="0.3">
      <c r="A817" s="173" t="s">
        <v>2593</v>
      </c>
      <c r="B817" s="173" t="s">
        <v>154</v>
      </c>
      <c r="C817" s="173" t="s">
        <v>2595</v>
      </c>
      <c r="D817" s="173" t="s">
        <v>231</v>
      </c>
      <c r="E817" s="173">
        <v>27</v>
      </c>
      <c r="F817" s="173">
        <v>0</v>
      </c>
      <c r="G817" s="173" t="s">
        <v>224</v>
      </c>
      <c r="H817" s="173" t="s">
        <v>22</v>
      </c>
      <c r="I817" s="173">
        <v>816</v>
      </c>
      <c r="J817" s="174"/>
      <c r="BYJ817" s="175" t="s">
        <v>1159</v>
      </c>
      <c r="BYK817" s="173" t="e" cm="1" vm="2">
        <f t="array" ref="BYK817">TRANSPOSE(_xlfn.ANCHORARRAY(AEA$2))</f>
        <v>#VALUE!</v>
      </c>
    </row>
    <row r="818" spans="1:10 2012:2013" s="173" customFormat="1" ht="32.25" thickBot="1" x14ac:dyDescent="0.3">
      <c r="A818" s="173" t="s">
        <v>2593</v>
      </c>
      <c r="B818" s="173" t="s">
        <v>154</v>
      </c>
      <c r="C818" s="173" t="s">
        <v>2595</v>
      </c>
      <c r="D818" s="173" t="s">
        <v>2486</v>
      </c>
      <c r="E818" s="173">
        <v>36</v>
      </c>
      <c r="F818" s="173">
        <v>0</v>
      </c>
      <c r="G818" s="173" t="s">
        <v>224</v>
      </c>
      <c r="H818" s="173" t="s">
        <v>22</v>
      </c>
      <c r="I818" s="173">
        <v>817</v>
      </c>
      <c r="J818" s="174"/>
      <c r="BYJ818" s="175" t="s">
        <v>1160</v>
      </c>
      <c r="BYK818" s="173" t="e" cm="1" vm="2">
        <f t="array" ref="BYK818">TRANSPOSE(_xlfn.ANCHORARRAY(AEB$2))</f>
        <v>#VALUE!</v>
      </c>
    </row>
    <row r="819" spans="1:10 2012:2013" s="173" customFormat="1" ht="32.25" thickBot="1" x14ac:dyDescent="0.3">
      <c r="A819" s="173" t="s">
        <v>2593</v>
      </c>
      <c r="B819" s="173" t="s">
        <v>154</v>
      </c>
      <c r="C819" s="173" t="s">
        <v>2595</v>
      </c>
      <c r="D819" s="173" t="s">
        <v>286</v>
      </c>
      <c r="E819" s="173">
        <v>99</v>
      </c>
      <c r="F819" s="173">
        <v>28</v>
      </c>
      <c r="G819" s="173" t="s">
        <v>224</v>
      </c>
      <c r="H819" s="173" t="s">
        <v>2484</v>
      </c>
      <c r="I819" s="173">
        <v>818</v>
      </c>
      <c r="J819" s="174"/>
      <c r="BYJ819" s="175" t="s">
        <v>1161</v>
      </c>
      <c r="BYK819" s="173" t="e" cm="1" vm="2">
        <f t="array" ref="BYK819">TRANSPOSE(_xlfn.ANCHORARRAY(AEC$2))</f>
        <v>#VALUE!</v>
      </c>
    </row>
    <row r="820" spans="1:10 2012:2013" s="173" customFormat="1" ht="32.25" thickBot="1" x14ac:dyDescent="0.3">
      <c r="A820" s="173" t="s">
        <v>2593</v>
      </c>
      <c r="B820" s="173" t="s">
        <v>154</v>
      </c>
      <c r="C820" s="173" t="s">
        <v>2595</v>
      </c>
      <c r="D820" s="173" t="s">
        <v>244</v>
      </c>
      <c r="E820" s="173">
        <v>27</v>
      </c>
      <c r="F820" s="173">
        <v>0</v>
      </c>
      <c r="G820" s="173" t="s">
        <v>224</v>
      </c>
      <c r="H820" s="173" t="s">
        <v>22</v>
      </c>
      <c r="I820" s="173">
        <v>819</v>
      </c>
      <c r="J820" s="174"/>
      <c r="BYJ820" s="175" t="s">
        <v>1162</v>
      </c>
      <c r="BYK820" s="173" t="e" cm="1" vm="2">
        <f t="array" ref="BYK820">TRANSPOSE(_xlfn.ANCHORARRAY(AED$2))</f>
        <v>#VALUE!</v>
      </c>
    </row>
    <row r="821" spans="1:10 2012:2013" s="173" customFormat="1" ht="32.25" thickBot="1" x14ac:dyDescent="0.3">
      <c r="A821" s="173" t="s">
        <v>2593</v>
      </c>
      <c r="B821" s="173" t="s">
        <v>154</v>
      </c>
      <c r="C821" s="173" t="s">
        <v>2595</v>
      </c>
      <c r="D821" s="173" t="s">
        <v>289</v>
      </c>
      <c r="E821" s="173">
        <v>99</v>
      </c>
      <c r="F821" s="173">
        <v>0</v>
      </c>
      <c r="G821" s="173" t="s">
        <v>224</v>
      </c>
      <c r="H821" s="173" t="s">
        <v>22</v>
      </c>
      <c r="I821" s="173">
        <v>820</v>
      </c>
      <c r="J821" s="174"/>
      <c r="BYJ821" s="175" t="s">
        <v>1163</v>
      </c>
      <c r="BYK821" s="173" t="e" cm="1" vm="2">
        <f t="array" ref="BYK821">TRANSPOSE(_xlfn.ANCHORARRAY(AEE$2))</f>
        <v>#VALUE!</v>
      </c>
    </row>
    <row r="822" spans="1:10 2012:2013" s="173" customFormat="1" ht="32.25" thickBot="1" x14ac:dyDescent="0.3">
      <c r="A822" s="173" t="s">
        <v>2593</v>
      </c>
      <c r="B822" s="173" t="s">
        <v>154</v>
      </c>
      <c r="C822" s="173" t="s">
        <v>2595</v>
      </c>
      <c r="D822" s="173" t="s">
        <v>222</v>
      </c>
      <c r="E822" s="173">
        <v>299</v>
      </c>
      <c r="F822" s="173">
        <v>0</v>
      </c>
      <c r="G822" s="173" t="s">
        <v>224</v>
      </c>
      <c r="H822" s="173" t="s">
        <v>22</v>
      </c>
      <c r="I822" s="173">
        <v>821</v>
      </c>
      <c r="J822" s="174"/>
      <c r="BYJ822" s="175" t="s">
        <v>1164</v>
      </c>
      <c r="BYK822" s="173" t="e" cm="1" vm="2">
        <f t="array" ref="BYK822">TRANSPOSE(_xlfn.ANCHORARRAY(AEF$2))</f>
        <v>#VALUE!</v>
      </c>
    </row>
    <row r="823" spans="1:10 2012:2013" s="173" customFormat="1" ht="32.25" thickBot="1" x14ac:dyDescent="0.3">
      <c r="A823" s="173" t="s">
        <v>2593</v>
      </c>
      <c r="B823" s="173" t="s">
        <v>154</v>
      </c>
      <c r="C823" s="173" t="s">
        <v>2595</v>
      </c>
      <c r="D823" s="173" t="s">
        <v>233</v>
      </c>
      <c r="E823" s="173">
        <v>99</v>
      </c>
      <c r="F823" s="173">
        <v>0</v>
      </c>
      <c r="G823" s="173" t="s">
        <v>224</v>
      </c>
      <c r="H823" s="173" t="s">
        <v>22</v>
      </c>
      <c r="I823" s="173">
        <v>822</v>
      </c>
      <c r="J823" s="174"/>
      <c r="BYJ823" s="175" t="s">
        <v>1165</v>
      </c>
      <c r="BYK823" s="173" t="e" cm="1" vm="2">
        <f t="array" ref="BYK823">TRANSPOSE(_xlfn.ANCHORARRAY(AEG$2))</f>
        <v>#VALUE!</v>
      </c>
    </row>
    <row r="824" spans="1:10 2012:2013" s="173" customFormat="1" ht="32.25" thickBot="1" x14ac:dyDescent="0.3">
      <c r="A824" s="173" t="s">
        <v>2593</v>
      </c>
      <c r="B824" s="173" t="s">
        <v>154</v>
      </c>
      <c r="C824" s="173" t="s">
        <v>2595</v>
      </c>
      <c r="D824" s="173" t="s">
        <v>2487</v>
      </c>
      <c r="E824" s="173">
        <v>36</v>
      </c>
      <c r="F824" s="173">
        <v>0</v>
      </c>
      <c r="G824" s="173" t="s">
        <v>224</v>
      </c>
      <c r="H824" s="173" t="s">
        <v>22</v>
      </c>
      <c r="I824" s="173">
        <v>823</v>
      </c>
      <c r="J824" s="174"/>
      <c r="BYJ824" s="175" t="s">
        <v>1166</v>
      </c>
      <c r="BYK824" s="173" t="e" cm="1" vm="2">
        <f t="array" ref="BYK824">TRANSPOSE(_xlfn.ANCHORARRAY(AEH$2))</f>
        <v>#VALUE!</v>
      </c>
    </row>
    <row r="825" spans="1:10 2012:2013" s="173" customFormat="1" ht="32.25" thickBot="1" x14ac:dyDescent="0.3">
      <c r="A825" s="173" t="s">
        <v>2593</v>
      </c>
      <c r="B825" s="173" t="s">
        <v>154</v>
      </c>
      <c r="C825" s="173" t="s">
        <v>2595</v>
      </c>
      <c r="D825" s="173" t="s">
        <v>2488</v>
      </c>
      <c r="E825" s="173">
        <v>99</v>
      </c>
      <c r="F825" s="173">
        <v>0</v>
      </c>
      <c r="G825" s="173" t="s">
        <v>224</v>
      </c>
      <c r="H825" s="173" t="s">
        <v>22</v>
      </c>
      <c r="I825" s="173">
        <v>824</v>
      </c>
      <c r="J825" s="174"/>
      <c r="BYJ825" s="175" t="s">
        <v>1167</v>
      </c>
      <c r="BYK825" s="173" t="e" cm="1" vm="2">
        <f t="array" ref="BYK825">TRANSPOSE(_xlfn.ANCHORARRAY(AEI$2))</f>
        <v>#VALUE!</v>
      </c>
    </row>
    <row r="826" spans="1:10 2012:2013" s="173" customFormat="1" ht="32.25" thickBot="1" x14ac:dyDescent="0.3">
      <c r="A826" s="173" t="s">
        <v>2593</v>
      </c>
      <c r="B826" s="173" t="s">
        <v>243</v>
      </c>
      <c r="C826" s="173" t="s">
        <v>2596</v>
      </c>
      <c r="D826" s="173" t="s">
        <v>275</v>
      </c>
      <c r="E826" s="173">
        <v>27</v>
      </c>
      <c r="F826" s="173">
        <v>0</v>
      </c>
      <c r="G826" s="173" t="s">
        <v>213</v>
      </c>
      <c r="H826" s="173" t="s">
        <v>22</v>
      </c>
      <c r="I826" s="173">
        <v>825</v>
      </c>
      <c r="J826" s="174"/>
      <c r="BYJ826" s="175" t="s">
        <v>1168</v>
      </c>
      <c r="BYK826" s="173" t="e" cm="1" vm="2">
        <f t="array" ref="BYK826">TRANSPOSE(_xlfn.ANCHORARRAY(AEJ$2))</f>
        <v>#VALUE!</v>
      </c>
    </row>
    <row r="827" spans="1:10 2012:2013" s="173" customFormat="1" ht="32.25" thickBot="1" x14ac:dyDescent="0.3">
      <c r="A827" s="173" t="s">
        <v>2593</v>
      </c>
      <c r="B827" s="173" t="s">
        <v>243</v>
      </c>
      <c r="C827" s="173" t="s">
        <v>2596</v>
      </c>
      <c r="D827" s="173" t="s">
        <v>2481</v>
      </c>
      <c r="E827" s="173">
        <v>99</v>
      </c>
      <c r="F827" s="173">
        <v>0</v>
      </c>
      <c r="G827" s="173" t="s">
        <v>213</v>
      </c>
      <c r="H827" s="173" t="s">
        <v>22</v>
      </c>
      <c r="I827" s="173">
        <v>826</v>
      </c>
      <c r="J827" s="174"/>
      <c r="BYJ827" s="175" t="s">
        <v>1169</v>
      </c>
      <c r="BYK827" s="173" t="e" cm="1" vm="2">
        <f t="array" ref="BYK827">TRANSPOSE(_xlfn.ANCHORARRAY(AEK$2))</f>
        <v>#VALUE!</v>
      </c>
    </row>
    <row r="828" spans="1:10 2012:2013" s="173" customFormat="1" ht="32.25" thickBot="1" x14ac:dyDescent="0.3">
      <c r="A828" s="173" t="s">
        <v>2593</v>
      </c>
      <c r="B828" s="173" t="s">
        <v>243</v>
      </c>
      <c r="C828" s="173" t="s">
        <v>2596</v>
      </c>
      <c r="D828" s="173" t="s">
        <v>2482</v>
      </c>
      <c r="E828" s="173">
        <v>27</v>
      </c>
      <c r="F828" s="173">
        <v>0</v>
      </c>
      <c r="G828" s="173" t="s">
        <v>213</v>
      </c>
      <c r="H828" s="173" t="s">
        <v>22</v>
      </c>
      <c r="I828" s="173">
        <v>827</v>
      </c>
      <c r="J828" s="174"/>
      <c r="BYJ828" s="175" t="s">
        <v>1170</v>
      </c>
      <c r="BYK828" s="173" t="e" cm="1" vm="2">
        <f t="array" ref="BYK828">TRANSPOSE(_xlfn.ANCHORARRAY(AEL$2))</f>
        <v>#VALUE!</v>
      </c>
    </row>
    <row r="829" spans="1:10 2012:2013" s="173" customFormat="1" ht="32.25" thickBot="1" x14ac:dyDescent="0.3">
      <c r="A829" s="173" t="s">
        <v>2593</v>
      </c>
      <c r="B829" s="173" t="s">
        <v>243</v>
      </c>
      <c r="C829" s="173" t="s">
        <v>2596</v>
      </c>
      <c r="D829" s="173" t="s">
        <v>228</v>
      </c>
      <c r="E829" s="173">
        <v>27</v>
      </c>
      <c r="F829" s="173">
        <v>0</v>
      </c>
      <c r="G829" s="173" t="s">
        <v>213</v>
      </c>
      <c r="H829" s="173" t="s">
        <v>22</v>
      </c>
      <c r="I829" s="173">
        <v>828</v>
      </c>
      <c r="J829" s="174"/>
      <c r="BYJ829" s="175" t="s">
        <v>1171</v>
      </c>
      <c r="BYK829" s="173" t="e" cm="1" vm="2">
        <f t="array" ref="BYK829">TRANSPOSE(_xlfn.ANCHORARRAY(AEM$2))</f>
        <v>#VALUE!</v>
      </c>
    </row>
    <row r="830" spans="1:10 2012:2013" s="173" customFormat="1" ht="32.25" thickBot="1" x14ac:dyDescent="0.3">
      <c r="A830" s="173" t="s">
        <v>2593</v>
      </c>
      <c r="B830" s="173" t="s">
        <v>243</v>
      </c>
      <c r="C830" s="173" t="s">
        <v>2596</v>
      </c>
      <c r="D830" s="173" t="s">
        <v>2483</v>
      </c>
      <c r="E830" s="173">
        <v>27</v>
      </c>
      <c r="F830" s="173">
        <v>0</v>
      </c>
      <c r="G830" s="173" t="s">
        <v>213</v>
      </c>
      <c r="H830" s="173" t="s">
        <v>22</v>
      </c>
      <c r="I830" s="173">
        <v>829</v>
      </c>
      <c r="J830" s="174"/>
      <c r="BYJ830" s="175" t="s">
        <v>1172</v>
      </c>
      <c r="BYK830" s="173" t="e" cm="1" vm="2">
        <f t="array" ref="BYK830">TRANSPOSE(_xlfn.ANCHORARRAY(AEN$2))</f>
        <v>#VALUE!</v>
      </c>
    </row>
    <row r="831" spans="1:10 2012:2013" s="173" customFormat="1" ht="32.25" thickBot="1" x14ac:dyDescent="0.3">
      <c r="A831" s="173" t="s">
        <v>2593</v>
      </c>
      <c r="B831" s="173" t="s">
        <v>243</v>
      </c>
      <c r="C831" s="173" t="s">
        <v>2596</v>
      </c>
      <c r="D831" s="173" t="s">
        <v>229</v>
      </c>
      <c r="E831" s="173">
        <v>99</v>
      </c>
      <c r="F831" s="173">
        <v>0</v>
      </c>
      <c r="G831" s="173" t="s">
        <v>213</v>
      </c>
      <c r="H831" s="173" t="s">
        <v>22</v>
      </c>
      <c r="I831" s="173">
        <v>830</v>
      </c>
      <c r="J831" s="174"/>
      <c r="BYJ831" s="175" t="s">
        <v>1173</v>
      </c>
      <c r="BYK831" s="173" t="e" cm="1" vm="2">
        <f t="array" ref="BYK831">TRANSPOSE(_xlfn.ANCHORARRAY(AEO$2))</f>
        <v>#VALUE!</v>
      </c>
    </row>
    <row r="832" spans="1:10 2012:2013" s="173" customFormat="1" ht="32.25" thickBot="1" x14ac:dyDescent="0.3">
      <c r="A832" s="173" t="s">
        <v>2593</v>
      </c>
      <c r="B832" s="173" t="s">
        <v>243</v>
      </c>
      <c r="C832" s="173" t="s">
        <v>2596</v>
      </c>
      <c r="D832" s="173" t="s">
        <v>2485</v>
      </c>
      <c r="E832" s="173">
        <v>27</v>
      </c>
      <c r="F832" s="173">
        <v>0</v>
      </c>
      <c r="G832" s="173" t="s">
        <v>213</v>
      </c>
      <c r="H832" s="173" t="s">
        <v>22</v>
      </c>
      <c r="I832" s="173">
        <v>831</v>
      </c>
      <c r="J832" s="174"/>
      <c r="BYJ832" s="175" t="s">
        <v>1174</v>
      </c>
      <c r="BYK832" s="173" t="e" cm="1" vm="2">
        <f t="array" ref="BYK832">TRANSPOSE(_xlfn.ANCHORARRAY(AEP$2))</f>
        <v>#VALUE!</v>
      </c>
    </row>
    <row r="833" spans="1:10 2012:2013" s="173" customFormat="1" ht="32.25" thickBot="1" x14ac:dyDescent="0.3">
      <c r="A833" s="173" t="s">
        <v>2593</v>
      </c>
      <c r="B833" s="173" t="s">
        <v>243</v>
      </c>
      <c r="C833" s="173" t="s">
        <v>2596</v>
      </c>
      <c r="D833" s="173" t="s">
        <v>231</v>
      </c>
      <c r="E833" s="173">
        <v>27</v>
      </c>
      <c r="F833" s="173">
        <v>0</v>
      </c>
      <c r="G833" s="173" t="s">
        <v>213</v>
      </c>
      <c r="H833" s="173" t="s">
        <v>22</v>
      </c>
      <c r="I833" s="173">
        <v>832</v>
      </c>
      <c r="J833" s="174"/>
      <c r="BYJ833" s="175" t="s">
        <v>1175</v>
      </c>
      <c r="BYK833" s="173" t="e" cm="1" vm="2">
        <f t="array" ref="BYK833">TRANSPOSE(_xlfn.ANCHORARRAY(AEQ$2))</f>
        <v>#VALUE!</v>
      </c>
    </row>
    <row r="834" spans="1:10 2012:2013" s="173" customFormat="1" ht="32.25" thickBot="1" x14ac:dyDescent="0.3">
      <c r="A834" s="173" t="s">
        <v>2593</v>
      </c>
      <c r="B834" s="173" t="s">
        <v>243</v>
      </c>
      <c r="C834" s="173" t="s">
        <v>2596</v>
      </c>
      <c r="D834" s="173" t="s">
        <v>244</v>
      </c>
      <c r="E834" s="173">
        <v>27</v>
      </c>
      <c r="F834" s="173">
        <v>0</v>
      </c>
      <c r="G834" s="173" t="s">
        <v>213</v>
      </c>
      <c r="H834" s="173" t="s">
        <v>22</v>
      </c>
      <c r="I834" s="173">
        <v>833</v>
      </c>
      <c r="J834" s="174"/>
      <c r="BYJ834" s="175" t="s">
        <v>1176</v>
      </c>
      <c r="BYK834" s="173" t="e" cm="1" vm="2">
        <f t="array" ref="BYK834">TRANSPOSE(_xlfn.ANCHORARRAY(AER$2))</f>
        <v>#VALUE!</v>
      </c>
    </row>
    <row r="835" spans="1:10 2012:2013" s="173" customFormat="1" ht="32.25" thickBot="1" x14ac:dyDescent="0.3">
      <c r="A835" s="173" t="s">
        <v>2593</v>
      </c>
      <c r="B835" s="173" t="s">
        <v>243</v>
      </c>
      <c r="C835" s="173" t="s">
        <v>2596</v>
      </c>
      <c r="D835" s="173" t="s">
        <v>233</v>
      </c>
      <c r="E835" s="173">
        <v>99</v>
      </c>
      <c r="F835" s="173">
        <v>0</v>
      </c>
      <c r="G835" s="173" t="s">
        <v>213</v>
      </c>
      <c r="H835" s="173" t="s">
        <v>22</v>
      </c>
      <c r="I835" s="173">
        <v>834</v>
      </c>
      <c r="J835" s="174"/>
      <c r="BYJ835" s="175" t="s">
        <v>1177</v>
      </c>
      <c r="BYK835" s="173" t="e" cm="1" vm="2">
        <f t="array" ref="BYK835">TRANSPOSE(_xlfn.ANCHORARRAY(AES$2))</f>
        <v>#VALUE!</v>
      </c>
    </row>
    <row r="836" spans="1:10 2012:2013" s="173" customFormat="1" ht="32.25" thickBot="1" x14ac:dyDescent="0.3">
      <c r="A836" s="173" t="s">
        <v>2593</v>
      </c>
      <c r="B836" s="173" t="s">
        <v>243</v>
      </c>
      <c r="C836" s="173" t="s">
        <v>2596</v>
      </c>
      <c r="D836" s="173" t="s">
        <v>235</v>
      </c>
      <c r="E836" s="173">
        <v>27</v>
      </c>
      <c r="F836" s="173">
        <v>0</v>
      </c>
      <c r="G836" s="173" t="s">
        <v>213</v>
      </c>
      <c r="H836" s="173" t="s">
        <v>22</v>
      </c>
      <c r="I836" s="173">
        <v>835</v>
      </c>
      <c r="J836" s="174"/>
      <c r="BYJ836" s="175" t="s">
        <v>1178</v>
      </c>
      <c r="BYK836" s="173" t="e" cm="1" vm="2">
        <f t="array" ref="BYK836">TRANSPOSE(_xlfn.ANCHORARRAY(AET$2))</f>
        <v>#VALUE!</v>
      </c>
    </row>
    <row r="837" spans="1:10 2012:2013" s="173" customFormat="1" ht="32.25" thickBot="1" x14ac:dyDescent="0.3">
      <c r="A837" s="173" t="s">
        <v>2593</v>
      </c>
      <c r="B837" s="173" t="s">
        <v>243</v>
      </c>
      <c r="C837" s="173" t="s">
        <v>2596</v>
      </c>
      <c r="D837" s="173" t="s">
        <v>265</v>
      </c>
      <c r="E837" s="173">
        <v>160</v>
      </c>
      <c r="F837" s="173">
        <v>0</v>
      </c>
      <c r="G837" s="173" t="s">
        <v>224</v>
      </c>
      <c r="H837" s="173" t="s">
        <v>22</v>
      </c>
      <c r="I837" s="173">
        <v>836</v>
      </c>
      <c r="J837" s="174"/>
      <c r="BYJ837" s="175" t="s">
        <v>1179</v>
      </c>
      <c r="BYK837" s="173" t="e" cm="1" vm="2">
        <f t="array" ref="BYK837">TRANSPOSE(_xlfn.ANCHORARRAY(AEU$2))</f>
        <v>#VALUE!</v>
      </c>
    </row>
    <row r="838" spans="1:10 2012:2013" s="173" customFormat="1" ht="32.25" thickBot="1" x14ac:dyDescent="0.3">
      <c r="A838" s="173" t="s">
        <v>2593</v>
      </c>
      <c r="B838" s="173" t="s">
        <v>243</v>
      </c>
      <c r="C838" s="173" t="s">
        <v>2596</v>
      </c>
      <c r="D838" s="173" t="s">
        <v>266</v>
      </c>
      <c r="E838" s="173">
        <v>160</v>
      </c>
      <c r="F838" s="173">
        <v>46</v>
      </c>
      <c r="G838" s="173" t="s">
        <v>224</v>
      </c>
      <c r="H838" s="173" t="s">
        <v>22</v>
      </c>
      <c r="I838" s="173">
        <v>837</v>
      </c>
      <c r="J838" s="174"/>
      <c r="BYJ838" s="175" t="s">
        <v>1180</v>
      </c>
      <c r="BYK838" s="173" t="e" cm="1" vm="2">
        <f t="array" ref="BYK838">TRANSPOSE(_xlfn.ANCHORARRAY(AEV$2))</f>
        <v>#VALUE!</v>
      </c>
    </row>
    <row r="839" spans="1:10 2012:2013" s="173" customFormat="1" ht="32.25" thickBot="1" x14ac:dyDescent="0.3">
      <c r="A839" s="173" t="s">
        <v>2593</v>
      </c>
      <c r="B839" s="173" t="s">
        <v>243</v>
      </c>
      <c r="C839" s="173" t="s">
        <v>2596</v>
      </c>
      <c r="D839" s="173" t="s">
        <v>214</v>
      </c>
      <c r="E839" s="173">
        <v>99</v>
      </c>
      <c r="F839" s="173">
        <v>28</v>
      </c>
      <c r="G839" s="173" t="s">
        <v>224</v>
      </c>
      <c r="H839" s="173" t="s">
        <v>22</v>
      </c>
      <c r="I839" s="173">
        <v>838</v>
      </c>
      <c r="J839" s="174"/>
      <c r="BYJ839" s="175" t="s">
        <v>1181</v>
      </c>
      <c r="BYK839" s="173" t="e" cm="1" vm="2">
        <f t="array" ref="BYK839">TRANSPOSE(_xlfn.ANCHORARRAY(AEW$2))</f>
        <v>#VALUE!</v>
      </c>
    </row>
    <row r="840" spans="1:10 2012:2013" s="173" customFormat="1" ht="32.25" thickBot="1" x14ac:dyDescent="0.3">
      <c r="A840" s="173" t="s">
        <v>2593</v>
      </c>
      <c r="B840" s="173" t="s">
        <v>243</v>
      </c>
      <c r="C840" s="173" t="s">
        <v>2596</v>
      </c>
      <c r="D840" s="173" t="s">
        <v>245</v>
      </c>
      <c r="E840" s="173">
        <v>36</v>
      </c>
      <c r="F840" s="173">
        <v>0</v>
      </c>
      <c r="G840" s="173" t="s">
        <v>224</v>
      </c>
      <c r="H840" s="173" t="s">
        <v>22</v>
      </c>
      <c r="I840" s="173">
        <v>839</v>
      </c>
      <c r="J840" s="174"/>
      <c r="BYJ840" s="175" t="s">
        <v>1182</v>
      </c>
      <c r="BYK840" s="173" t="e" cm="1" vm="2">
        <f t="array" ref="BYK840">TRANSPOSE(_xlfn.ANCHORARRAY(AEX$2))</f>
        <v>#VALUE!</v>
      </c>
    </row>
    <row r="841" spans="1:10 2012:2013" s="173" customFormat="1" ht="32.25" thickBot="1" x14ac:dyDescent="0.3">
      <c r="A841" s="173" t="s">
        <v>2593</v>
      </c>
      <c r="B841" s="173" t="s">
        <v>243</v>
      </c>
      <c r="C841" s="173" t="s">
        <v>2596</v>
      </c>
      <c r="D841" s="173" t="s">
        <v>239</v>
      </c>
      <c r="E841" s="173">
        <v>36</v>
      </c>
      <c r="F841" s="173">
        <v>0</v>
      </c>
      <c r="G841" s="173" t="s">
        <v>224</v>
      </c>
      <c r="H841" s="173" t="s">
        <v>22</v>
      </c>
      <c r="I841" s="173">
        <v>840</v>
      </c>
      <c r="J841" s="174"/>
      <c r="BYJ841" s="175" t="s">
        <v>1183</v>
      </c>
      <c r="BYK841" s="173" t="e" cm="1" vm="2">
        <f t="array" ref="BYK841">TRANSPOSE(_xlfn.ANCHORARRAY(AEY$2))</f>
        <v>#VALUE!</v>
      </c>
    </row>
    <row r="842" spans="1:10 2012:2013" s="173" customFormat="1" ht="32.25" thickBot="1" x14ac:dyDescent="0.3">
      <c r="A842" s="173" t="s">
        <v>2593</v>
      </c>
      <c r="B842" s="173" t="s">
        <v>243</v>
      </c>
      <c r="C842" s="173" t="s">
        <v>2596</v>
      </c>
      <c r="D842" s="173" t="s">
        <v>240</v>
      </c>
      <c r="E842" s="173">
        <v>36</v>
      </c>
      <c r="F842" s="173">
        <v>0</v>
      </c>
      <c r="G842" s="173" t="s">
        <v>224</v>
      </c>
      <c r="H842" s="173" t="s">
        <v>22</v>
      </c>
      <c r="I842" s="173">
        <v>841</v>
      </c>
      <c r="J842" s="174"/>
      <c r="BYJ842" s="175" t="s">
        <v>1184</v>
      </c>
      <c r="BYK842" s="173" t="e" cm="1" vm="2">
        <f t="array" ref="BYK842">TRANSPOSE(_xlfn.ANCHORARRAY(AEZ$2))</f>
        <v>#VALUE!</v>
      </c>
    </row>
    <row r="843" spans="1:10 2012:2013" s="173" customFormat="1" ht="32.25" thickBot="1" x14ac:dyDescent="0.3">
      <c r="A843" s="173" t="s">
        <v>2593</v>
      </c>
      <c r="B843" s="173" t="s">
        <v>243</v>
      </c>
      <c r="C843" s="173" t="s">
        <v>2596</v>
      </c>
      <c r="D843" s="173" t="s">
        <v>225</v>
      </c>
      <c r="E843" s="173">
        <v>36</v>
      </c>
      <c r="F843" s="173">
        <v>0</v>
      </c>
      <c r="G843" s="173" t="s">
        <v>224</v>
      </c>
      <c r="H843" s="173" t="s">
        <v>22</v>
      </c>
      <c r="I843" s="173">
        <v>842</v>
      </c>
      <c r="J843" s="174"/>
      <c r="BYJ843" s="175" t="s">
        <v>1185</v>
      </c>
      <c r="BYK843" s="173" t="e" cm="1" vm="2">
        <f t="array" ref="BYK843">TRANSPOSE(_xlfn.ANCHORARRAY(AFA$2))</f>
        <v>#VALUE!</v>
      </c>
    </row>
    <row r="844" spans="1:10 2012:2013" s="173" customFormat="1" ht="32.25" thickBot="1" x14ac:dyDescent="0.3">
      <c r="A844" s="173" t="s">
        <v>2593</v>
      </c>
      <c r="B844" s="173" t="s">
        <v>243</v>
      </c>
      <c r="C844" s="173" t="s">
        <v>2596</v>
      </c>
      <c r="D844" s="173" t="s">
        <v>2502</v>
      </c>
      <c r="E844" s="173">
        <v>27</v>
      </c>
      <c r="F844" s="173">
        <v>0</v>
      </c>
      <c r="G844" s="173" t="s">
        <v>224</v>
      </c>
      <c r="H844" s="173" t="s">
        <v>22</v>
      </c>
      <c r="I844" s="173">
        <v>843</v>
      </c>
      <c r="J844" s="174"/>
      <c r="BYJ844" s="175" t="s">
        <v>1186</v>
      </c>
      <c r="BYK844" s="173" t="e" cm="1" vm="2">
        <f t="array" ref="BYK844">TRANSPOSE(_xlfn.ANCHORARRAY(AFB$2))</f>
        <v>#VALUE!</v>
      </c>
    </row>
    <row r="845" spans="1:10 2012:2013" s="173" customFormat="1" ht="32.25" thickBot="1" x14ac:dyDescent="0.3">
      <c r="A845" s="173" t="s">
        <v>2593</v>
      </c>
      <c r="B845" s="173" t="s">
        <v>243</v>
      </c>
      <c r="C845" s="173" t="s">
        <v>2596</v>
      </c>
      <c r="D845" s="173" t="s">
        <v>226</v>
      </c>
      <c r="E845" s="173">
        <v>36</v>
      </c>
      <c r="F845" s="173">
        <v>0</v>
      </c>
      <c r="G845" s="173" t="s">
        <v>224</v>
      </c>
      <c r="H845" s="173" t="s">
        <v>22</v>
      </c>
      <c r="I845" s="173">
        <v>844</v>
      </c>
      <c r="J845" s="174"/>
      <c r="BYJ845" s="175" t="s">
        <v>1187</v>
      </c>
      <c r="BYK845" s="173" t="e" cm="1" vm="2">
        <f t="array" ref="BYK845">TRANSPOSE(_xlfn.ANCHORARRAY(AFC$2))</f>
        <v>#VALUE!</v>
      </c>
    </row>
    <row r="846" spans="1:10 2012:2013" s="173" customFormat="1" ht="32.25" thickBot="1" x14ac:dyDescent="0.3">
      <c r="A846" s="173" t="s">
        <v>2593</v>
      </c>
      <c r="B846" s="173" t="s">
        <v>243</v>
      </c>
      <c r="C846" s="173" t="s">
        <v>2596</v>
      </c>
      <c r="D846" s="173" t="s">
        <v>282</v>
      </c>
      <c r="E846" s="173">
        <v>99</v>
      </c>
      <c r="F846" s="173">
        <v>0</v>
      </c>
      <c r="G846" s="173" t="s">
        <v>224</v>
      </c>
      <c r="H846" s="173" t="s">
        <v>22</v>
      </c>
      <c r="I846" s="173">
        <v>845</v>
      </c>
      <c r="J846" s="174"/>
      <c r="BYJ846" s="175" t="s">
        <v>1188</v>
      </c>
      <c r="BYK846" s="173" t="e" cm="1" vm="2">
        <f t="array" ref="BYK846">TRANSPOSE(_xlfn.ANCHORARRAY(AFD$2))</f>
        <v>#VALUE!</v>
      </c>
    </row>
    <row r="847" spans="1:10 2012:2013" s="173" customFormat="1" ht="32.25" thickBot="1" x14ac:dyDescent="0.3">
      <c r="A847" s="173" t="s">
        <v>2593</v>
      </c>
      <c r="B847" s="173" t="s">
        <v>243</v>
      </c>
      <c r="C847" s="173" t="s">
        <v>2596</v>
      </c>
      <c r="D847" s="173" t="s">
        <v>288</v>
      </c>
      <c r="E847" s="173">
        <v>160</v>
      </c>
      <c r="F847" s="173">
        <v>46</v>
      </c>
      <c r="G847" s="173" t="s">
        <v>224</v>
      </c>
      <c r="H847" s="173" t="s">
        <v>22</v>
      </c>
      <c r="I847" s="173">
        <v>846</v>
      </c>
      <c r="J847" s="174"/>
      <c r="BYJ847" s="175" t="s">
        <v>1189</v>
      </c>
      <c r="BYK847" s="173" t="e" cm="1" vm="2">
        <f t="array" ref="BYK847">TRANSPOSE(_xlfn.ANCHORARRAY(AFE$2))</f>
        <v>#VALUE!</v>
      </c>
    </row>
    <row r="848" spans="1:10 2012:2013" s="173" customFormat="1" ht="32.25" thickBot="1" x14ac:dyDescent="0.3">
      <c r="A848" s="173" t="s">
        <v>2593</v>
      </c>
      <c r="B848" s="173" t="s">
        <v>243</v>
      </c>
      <c r="C848" s="173" t="s">
        <v>2596</v>
      </c>
      <c r="D848" s="173" t="s">
        <v>242</v>
      </c>
      <c r="E848" s="173">
        <v>45</v>
      </c>
      <c r="F848" s="173">
        <v>0</v>
      </c>
      <c r="G848" s="173" t="s">
        <v>224</v>
      </c>
      <c r="H848" s="173" t="s">
        <v>22</v>
      </c>
      <c r="I848" s="173">
        <v>847</v>
      </c>
      <c r="J848" s="174"/>
      <c r="BYJ848" s="175" t="s">
        <v>1190</v>
      </c>
      <c r="BYK848" s="173" t="e" cm="1" vm="2">
        <f t="array" ref="BYK848">TRANSPOSE(_xlfn.ANCHORARRAY(AFF$2))</f>
        <v>#VALUE!</v>
      </c>
    </row>
    <row r="849" spans="1:10 2012:2013" s="173" customFormat="1" ht="32.25" thickBot="1" x14ac:dyDescent="0.3">
      <c r="A849" s="173" t="s">
        <v>2593</v>
      </c>
      <c r="B849" s="173" t="s">
        <v>243</v>
      </c>
      <c r="C849" s="173" t="s">
        <v>2596</v>
      </c>
      <c r="D849" s="173" t="s">
        <v>246</v>
      </c>
      <c r="E849" s="173">
        <v>45</v>
      </c>
      <c r="F849" s="173">
        <v>0</v>
      </c>
      <c r="G849" s="173" t="s">
        <v>224</v>
      </c>
      <c r="H849" s="173" t="s">
        <v>22</v>
      </c>
      <c r="I849" s="173">
        <v>848</v>
      </c>
      <c r="J849" s="174"/>
      <c r="BYJ849" s="175" t="s">
        <v>1191</v>
      </c>
      <c r="BYK849" s="173" t="e" cm="1" vm="2">
        <f t="array" ref="BYK849">TRANSPOSE(_xlfn.ANCHORARRAY(AFG$2))</f>
        <v>#VALUE!</v>
      </c>
    </row>
    <row r="850" spans="1:10 2012:2013" s="173" customFormat="1" ht="32.25" thickBot="1" x14ac:dyDescent="0.3">
      <c r="A850" s="173" t="s">
        <v>2593</v>
      </c>
      <c r="B850" s="173" t="s">
        <v>243</v>
      </c>
      <c r="C850" s="173" t="s">
        <v>2596</v>
      </c>
      <c r="D850" s="173" t="s">
        <v>247</v>
      </c>
      <c r="E850" s="173">
        <v>36</v>
      </c>
      <c r="F850" s="173">
        <v>0</v>
      </c>
      <c r="G850" s="173" t="s">
        <v>224</v>
      </c>
      <c r="H850" s="173" t="s">
        <v>22</v>
      </c>
      <c r="I850" s="173">
        <v>849</v>
      </c>
      <c r="J850" s="174"/>
      <c r="BYJ850" s="175" t="s">
        <v>1192</v>
      </c>
      <c r="BYK850" s="173" t="e" cm="1" vm="2">
        <f t="array" ref="BYK850">TRANSPOSE(_xlfn.ANCHORARRAY(AFH$2))</f>
        <v>#VALUE!</v>
      </c>
    </row>
    <row r="851" spans="1:10 2012:2013" s="173" customFormat="1" ht="32.25" thickBot="1" x14ac:dyDescent="0.3">
      <c r="A851" s="173" t="s">
        <v>2593</v>
      </c>
      <c r="B851" s="173" t="s">
        <v>243</v>
      </c>
      <c r="C851" s="173" t="s">
        <v>2596</v>
      </c>
      <c r="D851" s="173" t="s">
        <v>262</v>
      </c>
      <c r="E851" s="173">
        <v>99</v>
      </c>
      <c r="F851" s="173">
        <v>28</v>
      </c>
      <c r="G851" s="173" t="s">
        <v>224</v>
      </c>
      <c r="H851" s="173" t="s">
        <v>22</v>
      </c>
      <c r="I851" s="173">
        <v>850</v>
      </c>
      <c r="J851" s="174"/>
      <c r="BYJ851" s="175" t="s">
        <v>1193</v>
      </c>
      <c r="BYK851" s="173" t="e" cm="1" vm="2">
        <f t="array" ref="BYK851">TRANSPOSE(_xlfn.ANCHORARRAY(AFI$2))</f>
        <v>#VALUE!</v>
      </c>
    </row>
    <row r="852" spans="1:10 2012:2013" s="173" customFormat="1" ht="32.25" thickBot="1" x14ac:dyDescent="0.3">
      <c r="A852" s="173" t="s">
        <v>2593</v>
      </c>
      <c r="B852" s="173" t="s">
        <v>243</v>
      </c>
      <c r="C852" s="173" t="s">
        <v>2596</v>
      </c>
      <c r="D852" s="173" t="s">
        <v>278</v>
      </c>
      <c r="E852" s="173">
        <v>160</v>
      </c>
      <c r="F852" s="173">
        <v>46</v>
      </c>
      <c r="G852" s="173" t="s">
        <v>224</v>
      </c>
      <c r="H852" s="173" t="s">
        <v>22</v>
      </c>
      <c r="I852" s="173">
        <v>851</v>
      </c>
      <c r="J852" s="174"/>
      <c r="BYJ852" s="175" t="s">
        <v>1194</v>
      </c>
      <c r="BYK852" s="173" t="e" cm="1" vm="2">
        <f t="array" ref="BYK852">TRANSPOSE(_xlfn.ANCHORARRAY(AFJ$2))</f>
        <v>#VALUE!</v>
      </c>
    </row>
    <row r="853" spans="1:10 2012:2013" s="173" customFormat="1" ht="32.25" thickBot="1" x14ac:dyDescent="0.3">
      <c r="A853" s="173" t="s">
        <v>2593</v>
      </c>
      <c r="B853" s="173" t="s">
        <v>243</v>
      </c>
      <c r="C853" s="173" t="s">
        <v>2596</v>
      </c>
      <c r="D853" s="173" t="s">
        <v>290</v>
      </c>
      <c r="E853" s="173">
        <v>27</v>
      </c>
      <c r="F853" s="173">
        <v>0</v>
      </c>
      <c r="G853" s="173" t="s">
        <v>224</v>
      </c>
      <c r="H853" s="173" t="s">
        <v>22</v>
      </c>
      <c r="I853" s="173">
        <v>852</v>
      </c>
      <c r="J853" s="174"/>
      <c r="BYJ853" s="175" t="s">
        <v>1195</v>
      </c>
      <c r="BYK853" s="173" t="e" cm="1" vm="2">
        <f t="array" ref="BYK853">TRANSPOSE(_xlfn.ANCHORARRAY(AFK$2))</f>
        <v>#VALUE!</v>
      </c>
    </row>
    <row r="854" spans="1:10 2012:2013" s="173" customFormat="1" ht="32.25" thickBot="1" x14ac:dyDescent="0.3">
      <c r="A854" s="173" t="s">
        <v>2593</v>
      </c>
      <c r="B854" s="173" t="s">
        <v>243</v>
      </c>
      <c r="C854" s="173" t="s">
        <v>2596</v>
      </c>
      <c r="D854" s="173" t="s">
        <v>236</v>
      </c>
      <c r="E854" s="173">
        <v>36</v>
      </c>
      <c r="F854" s="173">
        <v>0</v>
      </c>
      <c r="G854" s="173" t="s">
        <v>224</v>
      </c>
      <c r="H854" s="173" t="s">
        <v>22</v>
      </c>
      <c r="I854" s="173">
        <v>853</v>
      </c>
      <c r="J854" s="174"/>
      <c r="BYJ854" s="175" t="s">
        <v>1196</v>
      </c>
      <c r="BYK854" s="173" t="e" cm="1" vm="2">
        <f t="array" ref="BYK854">TRANSPOSE(_xlfn.ANCHORARRAY(AFL$2))</f>
        <v>#VALUE!</v>
      </c>
    </row>
    <row r="855" spans="1:10 2012:2013" s="173" customFormat="1" ht="32.25" thickBot="1" x14ac:dyDescent="0.3">
      <c r="A855" s="173" t="s">
        <v>2593</v>
      </c>
      <c r="B855" s="173" t="s">
        <v>243</v>
      </c>
      <c r="C855" s="173" t="s">
        <v>2596</v>
      </c>
      <c r="D855" s="173" t="s">
        <v>230</v>
      </c>
      <c r="E855" s="173">
        <v>130</v>
      </c>
      <c r="F855" s="173">
        <v>0</v>
      </c>
      <c r="G855" s="173" t="s">
        <v>224</v>
      </c>
      <c r="H855" s="173" t="s">
        <v>22</v>
      </c>
      <c r="I855" s="173">
        <v>854</v>
      </c>
      <c r="J855" s="174"/>
      <c r="BYJ855" s="175" t="s">
        <v>1197</v>
      </c>
      <c r="BYK855" s="173" t="e" cm="1" vm="2">
        <f t="array" ref="BYK855">TRANSPOSE(_xlfn.ANCHORARRAY(AFM$2))</f>
        <v>#VALUE!</v>
      </c>
    </row>
    <row r="856" spans="1:10 2012:2013" s="173" customFormat="1" ht="32.25" thickBot="1" x14ac:dyDescent="0.3">
      <c r="A856" s="173" t="s">
        <v>2593</v>
      </c>
      <c r="B856" s="173" t="s">
        <v>243</v>
      </c>
      <c r="C856" s="173" t="s">
        <v>2596</v>
      </c>
      <c r="D856" s="173" t="s">
        <v>263</v>
      </c>
      <c r="E856" s="173">
        <v>99</v>
      </c>
      <c r="F856" s="173">
        <v>28</v>
      </c>
      <c r="G856" s="173" t="s">
        <v>224</v>
      </c>
      <c r="H856" s="173" t="s">
        <v>22</v>
      </c>
      <c r="I856" s="173">
        <v>855</v>
      </c>
      <c r="J856" s="174"/>
      <c r="BYJ856" s="175" t="s">
        <v>1198</v>
      </c>
      <c r="BYK856" s="173" t="e" cm="1" vm="2">
        <f t="array" ref="BYK856">TRANSPOSE(_xlfn.ANCHORARRAY(AFN$2))</f>
        <v>#VALUE!</v>
      </c>
    </row>
    <row r="857" spans="1:10 2012:2013" s="173" customFormat="1" ht="32.25" thickBot="1" x14ac:dyDescent="0.3">
      <c r="A857" s="173" t="s">
        <v>2593</v>
      </c>
      <c r="B857" s="173" t="s">
        <v>243</v>
      </c>
      <c r="C857" s="173" t="s">
        <v>2596</v>
      </c>
      <c r="D857" s="173" t="s">
        <v>2500</v>
      </c>
      <c r="E857" s="173">
        <v>47</v>
      </c>
      <c r="F857" s="173">
        <v>28</v>
      </c>
      <c r="G857" s="173" t="s">
        <v>224</v>
      </c>
      <c r="H857" s="173" t="s">
        <v>22</v>
      </c>
      <c r="I857" s="173">
        <v>856</v>
      </c>
      <c r="J857" s="174"/>
      <c r="BYJ857" s="175" t="s">
        <v>1199</v>
      </c>
      <c r="BYK857" s="173" t="e" cm="1" vm="2">
        <f t="array" ref="BYK857">TRANSPOSE(_xlfn.ANCHORARRAY(AFO$2))</f>
        <v>#VALUE!</v>
      </c>
    </row>
    <row r="858" spans="1:10 2012:2013" s="173" customFormat="1" ht="32.25" thickBot="1" x14ac:dyDescent="0.3">
      <c r="A858" s="173" t="s">
        <v>2593</v>
      </c>
      <c r="B858" s="173" t="s">
        <v>243</v>
      </c>
      <c r="C858" s="173" t="s">
        <v>2596</v>
      </c>
      <c r="D858" s="173" t="s">
        <v>291</v>
      </c>
      <c r="E858" s="173">
        <v>36</v>
      </c>
      <c r="F858" s="173">
        <v>0</v>
      </c>
      <c r="G858" s="173" t="s">
        <v>224</v>
      </c>
      <c r="H858" s="173" t="s">
        <v>22</v>
      </c>
      <c r="I858" s="173">
        <v>857</v>
      </c>
      <c r="J858" s="174"/>
      <c r="BYJ858" s="175" t="s">
        <v>1200</v>
      </c>
      <c r="BYK858" s="173" t="e" cm="1" vm="2">
        <f t="array" ref="BYK858">TRANSPOSE(_xlfn.ANCHORARRAY(AFP$2))</f>
        <v>#VALUE!</v>
      </c>
    </row>
    <row r="859" spans="1:10 2012:2013" s="173" customFormat="1" ht="32.25" thickBot="1" x14ac:dyDescent="0.3">
      <c r="A859" s="173" t="s">
        <v>2593</v>
      </c>
      <c r="B859" s="173" t="s">
        <v>243</v>
      </c>
      <c r="C859" s="173" t="s">
        <v>2596</v>
      </c>
      <c r="D859" s="173" t="s">
        <v>2486</v>
      </c>
      <c r="E859" s="173">
        <v>36</v>
      </c>
      <c r="F859" s="173">
        <v>0</v>
      </c>
      <c r="G859" s="173" t="s">
        <v>224</v>
      </c>
      <c r="H859" s="173" t="s">
        <v>22</v>
      </c>
      <c r="I859" s="173">
        <v>858</v>
      </c>
      <c r="J859" s="174"/>
      <c r="BYJ859" s="175" t="s">
        <v>1201</v>
      </c>
      <c r="BYK859" s="173" t="e" cm="1" vm="2">
        <f t="array" ref="BYK859">TRANSPOSE(_xlfn.ANCHORARRAY(AFQ$2))</f>
        <v>#VALUE!</v>
      </c>
    </row>
    <row r="860" spans="1:10 2012:2013" s="173" customFormat="1" ht="32.25" thickBot="1" x14ac:dyDescent="0.3">
      <c r="A860" s="173" t="s">
        <v>2593</v>
      </c>
      <c r="B860" s="173" t="s">
        <v>243</v>
      </c>
      <c r="C860" s="173" t="s">
        <v>2596</v>
      </c>
      <c r="D860" s="173" t="s">
        <v>232</v>
      </c>
      <c r="E860" s="173">
        <v>99</v>
      </c>
      <c r="F860" s="173">
        <v>28</v>
      </c>
      <c r="G860" s="173" t="s">
        <v>224</v>
      </c>
      <c r="H860" s="173" t="s">
        <v>22</v>
      </c>
      <c r="I860" s="173">
        <v>859</v>
      </c>
      <c r="J860" s="174"/>
      <c r="BYJ860" s="175" t="s">
        <v>1202</v>
      </c>
      <c r="BYK860" s="173" t="e" cm="1" vm="2">
        <f t="array" ref="BYK860">TRANSPOSE(_xlfn.ANCHORARRAY(AFR$2))</f>
        <v>#VALUE!</v>
      </c>
    </row>
    <row r="861" spans="1:10 2012:2013" s="173" customFormat="1" ht="32.25" thickBot="1" x14ac:dyDescent="0.3">
      <c r="A861" s="173" t="s">
        <v>2593</v>
      </c>
      <c r="B861" s="173" t="s">
        <v>243</v>
      </c>
      <c r="C861" s="173" t="s">
        <v>2596</v>
      </c>
      <c r="D861" s="173" t="s">
        <v>286</v>
      </c>
      <c r="E861" s="173">
        <v>99</v>
      </c>
      <c r="F861" s="173">
        <v>28</v>
      </c>
      <c r="G861" s="173" t="s">
        <v>224</v>
      </c>
      <c r="H861" s="173" t="s">
        <v>22</v>
      </c>
      <c r="I861" s="173">
        <v>860</v>
      </c>
      <c r="J861" s="174"/>
      <c r="BYJ861" s="175" t="s">
        <v>1203</v>
      </c>
      <c r="BYK861" s="173" t="e" cm="1" vm="2">
        <f t="array" ref="BYK861">TRANSPOSE(_xlfn.ANCHORARRAY(AFS$2))</f>
        <v>#VALUE!</v>
      </c>
    </row>
    <row r="862" spans="1:10 2012:2013" s="173" customFormat="1" ht="32.25" thickBot="1" x14ac:dyDescent="0.3">
      <c r="A862" s="173" t="s">
        <v>2593</v>
      </c>
      <c r="B862" s="173" t="s">
        <v>243</v>
      </c>
      <c r="C862" s="173" t="s">
        <v>2596</v>
      </c>
      <c r="D862" s="173" t="s">
        <v>222</v>
      </c>
      <c r="E862" s="173">
        <v>299</v>
      </c>
      <c r="F862" s="173">
        <v>0</v>
      </c>
      <c r="G862" s="173" t="s">
        <v>224</v>
      </c>
      <c r="H862" s="173" t="s">
        <v>22</v>
      </c>
      <c r="I862" s="173">
        <v>861</v>
      </c>
      <c r="J862" s="174"/>
      <c r="BYJ862" s="175" t="s">
        <v>1204</v>
      </c>
      <c r="BYK862" s="173" t="e" cm="1" vm="2">
        <f t="array" ref="BYK862">TRANSPOSE(_xlfn.ANCHORARRAY(AFT$2))</f>
        <v>#VALUE!</v>
      </c>
    </row>
    <row r="863" spans="1:10 2012:2013" s="173" customFormat="1" ht="32.25" thickBot="1" x14ac:dyDescent="0.3">
      <c r="A863" s="173" t="s">
        <v>2593</v>
      </c>
      <c r="B863" s="173" t="s">
        <v>243</v>
      </c>
      <c r="C863" s="173" t="s">
        <v>2596</v>
      </c>
      <c r="D863" s="173" t="s">
        <v>2487</v>
      </c>
      <c r="E863" s="173">
        <v>36</v>
      </c>
      <c r="F863" s="173">
        <v>0</v>
      </c>
      <c r="G863" s="173" t="s">
        <v>224</v>
      </c>
      <c r="H863" s="173" t="s">
        <v>22</v>
      </c>
      <c r="I863" s="173">
        <v>862</v>
      </c>
      <c r="J863" s="174"/>
      <c r="BYJ863" s="175" t="s">
        <v>1205</v>
      </c>
      <c r="BYK863" s="173" t="e" cm="1" vm="2">
        <f t="array" ref="BYK863">TRANSPOSE(_xlfn.ANCHORARRAY(AFU$2))</f>
        <v>#VALUE!</v>
      </c>
    </row>
    <row r="864" spans="1:10 2012:2013" s="173" customFormat="1" ht="32.25" thickBot="1" x14ac:dyDescent="0.3">
      <c r="A864" s="173" t="s">
        <v>2593</v>
      </c>
      <c r="B864" s="173" t="s">
        <v>243</v>
      </c>
      <c r="C864" s="173" t="s">
        <v>2596</v>
      </c>
      <c r="D864" s="173" t="s">
        <v>264</v>
      </c>
      <c r="E864" s="173">
        <v>299</v>
      </c>
      <c r="F864" s="173">
        <v>0</v>
      </c>
      <c r="G864" s="173" t="s">
        <v>224</v>
      </c>
      <c r="H864" s="173" t="s">
        <v>22</v>
      </c>
      <c r="I864" s="173">
        <v>863</v>
      </c>
      <c r="J864" s="174"/>
      <c r="BYJ864" s="175" t="s">
        <v>1206</v>
      </c>
      <c r="BYK864" s="173" t="e" cm="1" vm="2">
        <f t="array" ref="BYK864">TRANSPOSE(_xlfn.ANCHORARRAY(AFV$2))</f>
        <v>#VALUE!</v>
      </c>
    </row>
    <row r="865" spans="1:10 2012:2013" s="173" customFormat="1" ht="32.25" thickBot="1" x14ac:dyDescent="0.3">
      <c r="A865" s="173" t="s">
        <v>2593</v>
      </c>
      <c r="B865" s="173" t="s">
        <v>243</v>
      </c>
      <c r="C865" s="173" t="s">
        <v>2596</v>
      </c>
      <c r="D865" s="173" t="s">
        <v>2488</v>
      </c>
      <c r="E865" s="173">
        <v>99</v>
      </c>
      <c r="F865" s="173">
        <v>0</v>
      </c>
      <c r="G865" s="173" t="s">
        <v>224</v>
      </c>
      <c r="H865" s="173" t="s">
        <v>22</v>
      </c>
      <c r="I865" s="173">
        <v>864</v>
      </c>
      <c r="J865" s="174"/>
      <c r="BYJ865" s="175" t="s">
        <v>1207</v>
      </c>
      <c r="BYK865" s="173" t="e" cm="1" vm="2">
        <f t="array" ref="BYK865">TRANSPOSE(_xlfn.ANCHORARRAY(AFW$2))</f>
        <v>#VALUE!</v>
      </c>
    </row>
    <row r="866" spans="1:10 2012:2013" s="173" customFormat="1" ht="32.25" thickBot="1" x14ac:dyDescent="0.3">
      <c r="A866" s="173" t="s">
        <v>2593</v>
      </c>
      <c r="B866" s="173" t="s">
        <v>243</v>
      </c>
      <c r="C866" s="173" t="s">
        <v>2596</v>
      </c>
      <c r="D866" s="173" t="s">
        <v>212</v>
      </c>
      <c r="E866" s="173">
        <v>36</v>
      </c>
      <c r="F866" s="173">
        <v>0</v>
      </c>
      <c r="G866" s="173" t="s">
        <v>213</v>
      </c>
      <c r="H866" s="173" t="s">
        <v>22</v>
      </c>
      <c r="I866" s="173">
        <v>865</v>
      </c>
      <c r="J866" s="174"/>
      <c r="BYJ866" s="175" t="s">
        <v>1208</v>
      </c>
      <c r="BYK866" s="173" t="e" cm="1" vm="2">
        <f t="array" ref="BYK866">TRANSPOSE(_xlfn.ANCHORARRAY(AFX$2))</f>
        <v>#VALUE!</v>
      </c>
    </row>
    <row r="867" spans="1:10 2012:2013" s="173" customFormat="1" ht="32.25" thickBot="1" x14ac:dyDescent="0.3">
      <c r="A867" s="173" t="s">
        <v>2593</v>
      </c>
      <c r="B867" s="173" t="s">
        <v>68</v>
      </c>
      <c r="C867" s="173" t="s">
        <v>2597</v>
      </c>
      <c r="D867" s="173" t="s">
        <v>227</v>
      </c>
      <c r="E867" s="173">
        <v>130</v>
      </c>
      <c r="F867" s="173">
        <v>0</v>
      </c>
      <c r="G867" s="173" t="s">
        <v>213</v>
      </c>
      <c r="H867" s="173" t="s">
        <v>22</v>
      </c>
      <c r="I867" s="173">
        <v>866</v>
      </c>
      <c r="J867" s="174"/>
      <c r="BYJ867" s="175" t="s">
        <v>1209</v>
      </c>
      <c r="BYK867" s="173" t="e" cm="1" vm="2">
        <f t="array" ref="BYK867">TRANSPOSE(_xlfn.ANCHORARRAY(AFY$2))</f>
        <v>#VALUE!</v>
      </c>
    </row>
    <row r="868" spans="1:10 2012:2013" s="173" customFormat="1" ht="32.25" thickBot="1" x14ac:dyDescent="0.3">
      <c r="A868" s="173" t="s">
        <v>2593</v>
      </c>
      <c r="B868" s="173" t="s">
        <v>68</v>
      </c>
      <c r="C868" s="173" t="s">
        <v>2597</v>
      </c>
      <c r="D868" s="173" t="s">
        <v>241</v>
      </c>
      <c r="E868" s="173">
        <v>130</v>
      </c>
      <c r="F868" s="173">
        <v>37</v>
      </c>
      <c r="G868" s="173" t="s">
        <v>213</v>
      </c>
      <c r="H868" s="173" t="s">
        <v>24</v>
      </c>
      <c r="I868" s="173">
        <v>867</v>
      </c>
      <c r="J868" s="174"/>
      <c r="BYJ868" s="175" t="s">
        <v>1210</v>
      </c>
      <c r="BYK868" s="173" t="e" cm="1" vm="2">
        <f t="array" ref="BYK868">TRANSPOSE(_xlfn.ANCHORARRAY(AFZ$2))</f>
        <v>#VALUE!</v>
      </c>
    </row>
    <row r="869" spans="1:10 2012:2013" s="173" customFormat="1" ht="32.25" thickBot="1" x14ac:dyDescent="0.3">
      <c r="A869" s="173" t="s">
        <v>2593</v>
      </c>
      <c r="B869" s="173" t="s">
        <v>68</v>
      </c>
      <c r="C869" s="173" t="s">
        <v>2597</v>
      </c>
      <c r="D869" s="173" t="s">
        <v>2503</v>
      </c>
      <c r="E869" s="173">
        <v>299</v>
      </c>
      <c r="F869" s="173">
        <v>75</v>
      </c>
      <c r="G869" s="173" t="s">
        <v>213</v>
      </c>
      <c r="H869" s="173" t="s">
        <v>24</v>
      </c>
      <c r="I869" s="173">
        <v>868</v>
      </c>
      <c r="J869" s="174"/>
      <c r="BYJ869" s="175" t="s">
        <v>1211</v>
      </c>
      <c r="BYK869" s="173" t="e" cm="1" vm="2">
        <f t="array" ref="BYK869">TRANSPOSE(_xlfn.ANCHORARRAY(AGA$2))</f>
        <v>#VALUE!</v>
      </c>
    </row>
    <row r="870" spans="1:10 2012:2013" s="173" customFormat="1" ht="32.25" thickBot="1" x14ac:dyDescent="0.3">
      <c r="A870" s="173" t="s">
        <v>2593</v>
      </c>
      <c r="B870" s="173" t="s">
        <v>68</v>
      </c>
      <c r="C870" s="173" t="s">
        <v>2597</v>
      </c>
      <c r="D870" s="173" t="s">
        <v>247</v>
      </c>
      <c r="E870" s="173">
        <v>36</v>
      </c>
      <c r="F870" s="173">
        <v>0</v>
      </c>
      <c r="G870" s="173" t="s">
        <v>213</v>
      </c>
      <c r="H870" s="173" t="s">
        <v>22</v>
      </c>
      <c r="I870" s="173">
        <v>869</v>
      </c>
      <c r="J870" s="174"/>
      <c r="BYJ870" s="175" t="s">
        <v>1212</v>
      </c>
      <c r="BYK870" s="173" t="e" cm="1" vm="2">
        <f t="array" ref="BYK870">TRANSPOSE(_xlfn.ANCHORARRAY(AGB$2))</f>
        <v>#VALUE!</v>
      </c>
    </row>
    <row r="871" spans="1:10 2012:2013" s="173" customFormat="1" ht="32.25" thickBot="1" x14ac:dyDescent="0.3">
      <c r="A871" s="173" t="s">
        <v>2593</v>
      </c>
      <c r="B871" s="173" t="s">
        <v>68</v>
      </c>
      <c r="C871" s="173" t="s">
        <v>2597</v>
      </c>
      <c r="D871" s="173" t="s">
        <v>272</v>
      </c>
      <c r="E871" s="173">
        <v>130</v>
      </c>
      <c r="F871" s="173">
        <v>37</v>
      </c>
      <c r="G871" s="173" t="s">
        <v>213</v>
      </c>
      <c r="H871" s="173" t="s">
        <v>24</v>
      </c>
      <c r="I871" s="173">
        <v>870</v>
      </c>
      <c r="J871" s="174"/>
      <c r="BYJ871" s="175" t="s">
        <v>1213</v>
      </c>
      <c r="BYK871" s="173" t="e" cm="1" vm="2">
        <f t="array" ref="BYK871">TRANSPOSE(_xlfn.ANCHORARRAY(AGC$2))</f>
        <v>#VALUE!</v>
      </c>
    </row>
    <row r="872" spans="1:10 2012:2013" s="173" customFormat="1" ht="32.25" thickBot="1" x14ac:dyDescent="0.3">
      <c r="A872" s="173" t="s">
        <v>2593</v>
      </c>
      <c r="B872" s="173" t="s">
        <v>68</v>
      </c>
      <c r="C872" s="173" t="s">
        <v>2597</v>
      </c>
      <c r="D872" s="173" t="s">
        <v>236</v>
      </c>
      <c r="E872" s="173">
        <v>36</v>
      </c>
      <c r="F872" s="173">
        <v>0</v>
      </c>
      <c r="G872" s="173" t="s">
        <v>213</v>
      </c>
      <c r="H872" s="173" t="s">
        <v>22</v>
      </c>
      <c r="I872" s="173">
        <v>871</v>
      </c>
      <c r="J872" s="174"/>
      <c r="BYJ872" s="175" t="s">
        <v>1214</v>
      </c>
      <c r="BYK872" s="173" t="e" cm="1" vm="2">
        <f t="array" ref="BYK872">TRANSPOSE(_xlfn.ANCHORARRAY(AGD$2))</f>
        <v>#VALUE!</v>
      </c>
    </row>
    <row r="873" spans="1:10 2012:2013" s="173" customFormat="1" ht="32.25" thickBot="1" x14ac:dyDescent="0.3">
      <c r="A873" s="173" t="s">
        <v>2593</v>
      </c>
      <c r="B873" s="173" t="s">
        <v>68</v>
      </c>
      <c r="C873" s="173" t="s">
        <v>2597</v>
      </c>
      <c r="D873" s="173" t="s">
        <v>230</v>
      </c>
      <c r="E873" s="173">
        <v>130</v>
      </c>
      <c r="F873" s="173">
        <v>0</v>
      </c>
      <c r="G873" s="173" t="s">
        <v>213</v>
      </c>
      <c r="H873" s="173" t="s">
        <v>22</v>
      </c>
      <c r="I873" s="173">
        <v>872</v>
      </c>
      <c r="J873" s="174"/>
      <c r="BYJ873" s="175" t="s">
        <v>1215</v>
      </c>
      <c r="BYK873" s="173" t="e" cm="1" vm="2">
        <f t="array" ref="BYK873">TRANSPOSE(_xlfn.ANCHORARRAY(AGE$2))</f>
        <v>#VALUE!</v>
      </c>
    </row>
    <row r="874" spans="1:10 2012:2013" s="173" customFormat="1" ht="32.25" thickBot="1" x14ac:dyDescent="0.3">
      <c r="A874" s="173" t="s">
        <v>2593</v>
      </c>
      <c r="B874" s="173" t="s">
        <v>68</v>
      </c>
      <c r="C874" s="173" t="s">
        <v>2597</v>
      </c>
      <c r="D874" s="173" t="s">
        <v>291</v>
      </c>
      <c r="E874" s="173">
        <v>36</v>
      </c>
      <c r="F874" s="173">
        <v>0</v>
      </c>
      <c r="G874" s="173" t="s">
        <v>213</v>
      </c>
      <c r="H874" s="173" t="s">
        <v>22</v>
      </c>
      <c r="I874" s="173">
        <v>873</v>
      </c>
      <c r="J874" s="174"/>
      <c r="BYJ874" s="175" t="s">
        <v>1216</v>
      </c>
      <c r="BYK874" s="173" t="e" cm="1" vm="2">
        <f t="array" ref="BYK874">TRANSPOSE(_xlfn.ANCHORARRAY(AGF$2))</f>
        <v>#VALUE!</v>
      </c>
    </row>
    <row r="875" spans="1:10 2012:2013" s="173" customFormat="1" ht="32.25" thickBot="1" x14ac:dyDescent="0.3">
      <c r="A875" s="173" t="s">
        <v>2593</v>
      </c>
      <c r="B875" s="173" t="s">
        <v>68</v>
      </c>
      <c r="C875" s="173" t="s">
        <v>2597</v>
      </c>
      <c r="D875" s="173" t="s">
        <v>248</v>
      </c>
      <c r="E875" s="173">
        <v>36</v>
      </c>
      <c r="F875" s="173">
        <v>0</v>
      </c>
      <c r="G875" s="173" t="s">
        <v>213</v>
      </c>
      <c r="H875" s="173" t="s">
        <v>22</v>
      </c>
      <c r="I875" s="173">
        <v>874</v>
      </c>
      <c r="J875" s="174"/>
      <c r="BYJ875" s="175" t="s">
        <v>1217</v>
      </c>
      <c r="BYK875" s="173" t="e" cm="1" vm="2">
        <f t="array" ref="BYK875">TRANSPOSE(_xlfn.ANCHORARRAY(AGG$2))</f>
        <v>#VALUE!</v>
      </c>
    </row>
    <row r="876" spans="1:10 2012:2013" s="173" customFormat="1" ht="32.25" thickBot="1" x14ac:dyDescent="0.3">
      <c r="A876" s="173" t="s">
        <v>2593</v>
      </c>
      <c r="B876" s="173" t="s">
        <v>68</v>
      </c>
      <c r="C876" s="173" t="s">
        <v>2597</v>
      </c>
      <c r="D876" s="173" t="s">
        <v>233</v>
      </c>
      <c r="E876" s="173">
        <v>99</v>
      </c>
      <c r="F876" s="173">
        <v>0</v>
      </c>
      <c r="G876" s="173" t="s">
        <v>213</v>
      </c>
      <c r="H876" s="173" t="s">
        <v>22</v>
      </c>
      <c r="I876" s="173">
        <v>875</v>
      </c>
      <c r="J876" s="174"/>
      <c r="BYJ876" s="175" t="s">
        <v>1218</v>
      </c>
      <c r="BYK876" s="173" t="e" cm="1" vm="2">
        <f t="array" ref="BYK876">TRANSPOSE(_xlfn.ANCHORARRAY(AGH$2))</f>
        <v>#VALUE!</v>
      </c>
    </row>
    <row r="877" spans="1:10 2012:2013" s="173" customFormat="1" ht="32.25" thickBot="1" x14ac:dyDescent="0.3">
      <c r="A877" s="173" t="s">
        <v>2593</v>
      </c>
      <c r="B877" s="173" t="s">
        <v>68</v>
      </c>
      <c r="C877" s="173" t="s">
        <v>2597</v>
      </c>
      <c r="D877" s="173" t="s">
        <v>287</v>
      </c>
      <c r="E877" s="173">
        <v>160</v>
      </c>
      <c r="F877" s="173">
        <v>46</v>
      </c>
      <c r="G877" s="173" t="s">
        <v>224</v>
      </c>
      <c r="H877" s="173" t="s">
        <v>24</v>
      </c>
      <c r="I877" s="173">
        <v>876</v>
      </c>
      <c r="J877" s="174"/>
      <c r="BYJ877" s="175" t="s">
        <v>1219</v>
      </c>
      <c r="BYK877" s="173" t="e" cm="1" vm="2">
        <f t="array" ref="BYK877">TRANSPOSE(_xlfn.ANCHORARRAY(AGI$2))</f>
        <v>#VALUE!</v>
      </c>
    </row>
    <row r="878" spans="1:10 2012:2013" s="173" customFormat="1" ht="32.25" thickBot="1" x14ac:dyDescent="0.3">
      <c r="A878" s="173" t="s">
        <v>2593</v>
      </c>
      <c r="B878" s="173" t="s">
        <v>68</v>
      </c>
      <c r="C878" s="173" t="s">
        <v>2597</v>
      </c>
      <c r="D878" s="173" t="s">
        <v>265</v>
      </c>
      <c r="E878" s="173">
        <v>160</v>
      </c>
      <c r="F878" s="173">
        <v>0</v>
      </c>
      <c r="G878" s="173" t="s">
        <v>224</v>
      </c>
      <c r="H878" s="173" t="s">
        <v>22</v>
      </c>
      <c r="I878" s="173">
        <v>877</v>
      </c>
      <c r="J878" s="174"/>
      <c r="BYJ878" s="175" t="s">
        <v>1220</v>
      </c>
      <c r="BYK878" s="173" t="e" cm="1" vm="2">
        <f t="array" ref="BYK878">TRANSPOSE(_xlfn.ANCHORARRAY(AGJ$2))</f>
        <v>#VALUE!</v>
      </c>
    </row>
    <row r="879" spans="1:10 2012:2013" s="173" customFormat="1" ht="32.25" thickBot="1" x14ac:dyDescent="0.3">
      <c r="A879" s="173" t="s">
        <v>2593</v>
      </c>
      <c r="B879" s="173" t="s">
        <v>68</v>
      </c>
      <c r="C879" s="173" t="s">
        <v>2597</v>
      </c>
      <c r="D879" s="173" t="s">
        <v>266</v>
      </c>
      <c r="E879" s="173">
        <v>160</v>
      </c>
      <c r="F879" s="173">
        <v>46</v>
      </c>
      <c r="G879" s="173" t="s">
        <v>224</v>
      </c>
      <c r="H879" s="173" t="s">
        <v>24</v>
      </c>
      <c r="I879" s="173">
        <v>878</v>
      </c>
      <c r="J879" s="174"/>
      <c r="BYJ879" s="175" t="s">
        <v>1221</v>
      </c>
      <c r="BYK879" s="173" t="e" cm="1" vm="2">
        <f t="array" ref="BYK879">TRANSPOSE(_xlfn.ANCHORARRAY(AGK$2))</f>
        <v>#VALUE!</v>
      </c>
    </row>
    <row r="880" spans="1:10 2012:2013" s="173" customFormat="1" ht="32.25" thickBot="1" x14ac:dyDescent="0.3">
      <c r="A880" s="173" t="s">
        <v>2593</v>
      </c>
      <c r="B880" s="173" t="s">
        <v>68</v>
      </c>
      <c r="C880" s="173" t="s">
        <v>2597</v>
      </c>
      <c r="D880" s="173" t="s">
        <v>212</v>
      </c>
      <c r="E880" s="173">
        <v>36</v>
      </c>
      <c r="F880" s="173">
        <v>0</v>
      </c>
      <c r="G880" s="173" t="s">
        <v>224</v>
      </c>
      <c r="H880" s="173" t="s">
        <v>22</v>
      </c>
      <c r="I880" s="173">
        <v>879</v>
      </c>
      <c r="J880" s="174"/>
      <c r="BYJ880" s="175" t="s">
        <v>1222</v>
      </c>
      <c r="BYK880" s="173" t="e" cm="1" vm="2">
        <f t="array" ref="BYK880">TRANSPOSE(_xlfn.ANCHORARRAY(AGL$2))</f>
        <v>#VALUE!</v>
      </c>
    </row>
    <row r="881" spans="1:10 2012:2013" s="173" customFormat="1" ht="32.25" thickBot="1" x14ac:dyDescent="0.3">
      <c r="A881" s="173" t="s">
        <v>2593</v>
      </c>
      <c r="B881" s="173" t="s">
        <v>68</v>
      </c>
      <c r="C881" s="173" t="s">
        <v>2597</v>
      </c>
      <c r="D881" s="173" t="s">
        <v>214</v>
      </c>
      <c r="E881" s="173">
        <v>99</v>
      </c>
      <c r="F881" s="173">
        <v>28</v>
      </c>
      <c r="G881" s="173" t="s">
        <v>224</v>
      </c>
      <c r="H881" s="173" t="s">
        <v>24</v>
      </c>
      <c r="I881" s="173">
        <v>880</v>
      </c>
      <c r="J881" s="174"/>
      <c r="BYJ881" s="175" t="s">
        <v>1223</v>
      </c>
      <c r="BYK881" s="173" t="e" cm="1" vm="2">
        <f t="array" ref="BYK881">TRANSPOSE(_xlfn.ANCHORARRAY(AGM$2))</f>
        <v>#VALUE!</v>
      </c>
    </row>
    <row r="882" spans="1:10 2012:2013" s="173" customFormat="1" ht="32.25" thickBot="1" x14ac:dyDescent="0.3">
      <c r="A882" s="173" t="s">
        <v>2593</v>
      </c>
      <c r="B882" s="173" t="s">
        <v>68</v>
      </c>
      <c r="C882" s="173" t="s">
        <v>2597</v>
      </c>
      <c r="D882" s="173" t="s">
        <v>275</v>
      </c>
      <c r="E882" s="173">
        <v>27</v>
      </c>
      <c r="F882" s="173">
        <v>0</v>
      </c>
      <c r="G882" s="173" t="s">
        <v>224</v>
      </c>
      <c r="H882" s="173" t="s">
        <v>22</v>
      </c>
      <c r="I882" s="173">
        <v>881</v>
      </c>
      <c r="J882" s="174"/>
      <c r="BYJ882" s="175" t="s">
        <v>1224</v>
      </c>
      <c r="BYK882" s="173" t="e" cm="1" vm="2">
        <f t="array" ref="BYK882">TRANSPOSE(_xlfn.ANCHORARRAY(AGN$2))</f>
        <v>#VALUE!</v>
      </c>
    </row>
    <row r="883" spans="1:10 2012:2013" s="173" customFormat="1" ht="32.25" thickBot="1" x14ac:dyDescent="0.3">
      <c r="A883" s="173" t="s">
        <v>2593</v>
      </c>
      <c r="B883" s="173" t="s">
        <v>68</v>
      </c>
      <c r="C883" s="173" t="s">
        <v>2597</v>
      </c>
      <c r="D883" s="173" t="s">
        <v>2478</v>
      </c>
      <c r="E883" s="173">
        <v>221</v>
      </c>
      <c r="F883" s="173">
        <v>64</v>
      </c>
      <c r="G883" s="173" t="s">
        <v>224</v>
      </c>
      <c r="H883" s="173" t="s">
        <v>24</v>
      </c>
      <c r="I883" s="173">
        <v>882</v>
      </c>
      <c r="J883" s="174"/>
      <c r="BYJ883" s="175" t="s">
        <v>1225</v>
      </c>
      <c r="BYK883" s="173" t="e" cm="1" vm="2">
        <f t="array" ref="BYK883">TRANSPOSE(_xlfn.ANCHORARRAY(AGO$2))</f>
        <v>#VALUE!</v>
      </c>
    </row>
    <row r="884" spans="1:10 2012:2013" s="173" customFormat="1" ht="32.25" thickBot="1" x14ac:dyDescent="0.3">
      <c r="A884" s="173" t="s">
        <v>2593</v>
      </c>
      <c r="B884" s="173" t="s">
        <v>68</v>
      </c>
      <c r="C884" s="173" t="s">
        <v>2597</v>
      </c>
      <c r="D884" s="173" t="s">
        <v>2502</v>
      </c>
      <c r="E884" s="173">
        <v>27</v>
      </c>
      <c r="F884" s="173">
        <v>0</v>
      </c>
      <c r="G884" s="173" t="s">
        <v>224</v>
      </c>
      <c r="H884" s="173" t="s">
        <v>22</v>
      </c>
      <c r="I884" s="173">
        <v>883</v>
      </c>
      <c r="J884" s="174"/>
      <c r="BYJ884" s="175" t="s">
        <v>1226</v>
      </c>
      <c r="BYK884" s="173" t="e" cm="1" vm="2">
        <f t="array" ref="BYK884">TRANSPOSE(_xlfn.ANCHORARRAY(AGP$2))</f>
        <v>#VALUE!</v>
      </c>
    </row>
    <row r="885" spans="1:10 2012:2013" s="173" customFormat="1" ht="32.25" thickBot="1" x14ac:dyDescent="0.3">
      <c r="A885" s="173" t="s">
        <v>2593</v>
      </c>
      <c r="B885" s="173" t="s">
        <v>68</v>
      </c>
      <c r="C885" s="173" t="s">
        <v>2597</v>
      </c>
      <c r="D885" s="173" t="s">
        <v>226</v>
      </c>
      <c r="E885" s="173">
        <v>36</v>
      </c>
      <c r="F885" s="173">
        <v>0</v>
      </c>
      <c r="G885" s="173" t="s">
        <v>224</v>
      </c>
      <c r="H885" s="173" t="s">
        <v>22</v>
      </c>
      <c r="I885" s="173">
        <v>884</v>
      </c>
      <c r="J885" s="174"/>
      <c r="BYJ885" s="175" t="s">
        <v>1227</v>
      </c>
      <c r="BYK885" s="173" t="e" cm="1" vm="2">
        <f t="array" ref="BYK885">TRANSPOSE(_xlfn.ANCHORARRAY(AGQ$2))</f>
        <v>#VALUE!</v>
      </c>
    </row>
    <row r="886" spans="1:10 2012:2013" s="173" customFormat="1" ht="32.25" thickBot="1" x14ac:dyDescent="0.3">
      <c r="A886" s="173" t="s">
        <v>2593</v>
      </c>
      <c r="B886" s="173" t="s">
        <v>68</v>
      </c>
      <c r="C886" s="173" t="s">
        <v>2597</v>
      </c>
      <c r="D886" s="173" t="s">
        <v>288</v>
      </c>
      <c r="E886" s="173">
        <v>160</v>
      </c>
      <c r="F886" s="173">
        <v>46</v>
      </c>
      <c r="G886" s="173" t="s">
        <v>224</v>
      </c>
      <c r="H886" s="173" t="s">
        <v>22</v>
      </c>
      <c r="I886" s="173">
        <v>885</v>
      </c>
      <c r="J886" s="174"/>
      <c r="BYJ886" s="175" t="s">
        <v>1228</v>
      </c>
      <c r="BYK886" s="173" t="e" cm="1" vm="2">
        <f t="array" ref="BYK886">TRANSPOSE(_xlfn.ANCHORARRAY(AGR$2))</f>
        <v>#VALUE!</v>
      </c>
    </row>
    <row r="887" spans="1:10 2012:2013" s="173" customFormat="1" ht="32.25" thickBot="1" x14ac:dyDescent="0.3">
      <c r="A887" s="173" t="s">
        <v>2593</v>
      </c>
      <c r="B887" s="173" t="s">
        <v>68</v>
      </c>
      <c r="C887" s="173" t="s">
        <v>2597</v>
      </c>
      <c r="D887" s="173" t="s">
        <v>270</v>
      </c>
      <c r="E887" s="173">
        <v>999</v>
      </c>
      <c r="F887" s="173">
        <v>46</v>
      </c>
      <c r="G887" s="173" t="s">
        <v>224</v>
      </c>
      <c r="H887" s="173" t="s">
        <v>24</v>
      </c>
      <c r="I887" s="173">
        <v>886</v>
      </c>
      <c r="J887" s="174"/>
      <c r="BYJ887" s="175" t="s">
        <v>1229</v>
      </c>
      <c r="BYK887" s="173" t="e" cm="1" vm="2">
        <f t="array" ref="BYK887">TRANSPOSE(_xlfn.ANCHORARRAY(AGS$2))</f>
        <v>#VALUE!</v>
      </c>
    </row>
    <row r="888" spans="1:10 2012:2013" s="173" customFormat="1" ht="32.25" thickBot="1" x14ac:dyDescent="0.3">
      <c r="A888" s="173" t="s">
        <v>2593</v>
      </c>
      <c r="B888" s="173" t="s">
        <v>68</v>
      </c>
      <c r="C888" s="173" t="s">
        <v>2597</v>
      </c>
      <c r="D888" s="173" t="s">
        <v>2476</v>
      </c>
      <c r="E888" s="173">
        <v>99</v>
      </c>
      <c r="F888" s="173">
        <v>0</v>
      </c>
      <c r="G888" s="173" t="s">
        <v>224</v>
      </c>
      <c r="H888" s="173" t="s">
        <v>22</v>
      </c>
      <c r="I888" s="173">
        <v>887</v>
      </c>
      <c r="J888" s="174"/>
      <c r="BYJ888" s="175" t="s">
        <v>1230</v>
      </c>
      <c r="BYK888" s="173" t="e" cm="1" vm="2">
        <f t="array" ref="BYK888">TRANSPOSE(_xlfn.ANCHORARRAY(AGT$2))</f>
        <v>#VALUE!</v>
      </c>
    </row>
    <row r="889" spans="1:10 2012:2013" s="173" customFormat="1" ht="32.25" thickBot="1" x14ac:dyDescent="0.3">
      <c r="A889" s="173" t="s">
        <v>2593</v>
      </c>
      <c r="B889" s="173" t="s">
        <v>68</v>
      </c>
      <c r="C889" s="173" t="s">
        <v>2597</v>
      </c>
      <c r="D889" s="173" t="s">
        <v>242</v>
      </c>
      <c r="E889" s="173">
        <v>45</v>
      </c>
      <c r="F889" s="173">
        <v>0</v>
      </c>
      <c r="G889" s="173" t="s">
        <v>224</v>
      </c>
      <c r="H889" s="173" t="s">
        <v>22</v>
      </c>
      <c r="I889" s="173">
        <v>888</v>
      </c>
      <c r="J889" s="174"/>
      <c r="BYJ889" s="175" t="s">
        <v>1231</v>
      </c>
      <c r="BYK889" s="173" t="e" cm="1" vm="2">
        <f t="array" ref="BYK889">TRANSPOSE(_xlfn.ANCHORARRAY(AGU$2))</f>
        <v>#VALUE!</v>
      </c>
    </row>
    <row r="890" spans="1:10 2012:2013" s="173" customFormat="1" ht="32.25" thickBot="1" x14ac:dyDescent="0.3">
      <c r="A890" s="173" t="s">
        <v>2593</v>
      </c>
      <c r="B890" s="173" t="s">
        <v>68</v>
      </c>
      <c r="C890" s="173" t="s">
        <v>2597</v>
      </c>
      <c r="D890" s="173" t="s">
        <v>246</v>
      </c>
      <c r="E890" s="173">
        <v>45</v>
      </c>
      <c r="F890" s="173">
        <v>0</v>
      </c>
      <c r="G890" s="173" t="s">
        <v>224</v>
      </c>
      <c r="H890" s="173" t="s">
        <v>22</v>
      </c>
      <c r="I890" s="173">
        <v>889</v>
      </c>
      <c r="J890" s="174"/>
      <c r="BYJ890" s="175" t="s">
        <v>1232</v>
      </c>
      <c r="BYK890" s="173" t="e" cm="1" vm="2">
        <f t="array" ref="BYK890">TRANSPOSE(_xlfn.ANCHORARRAY(AGV$2))</f>
        <v>#VALUE!</v>
      </c>
    </row>
    <row r="891" spans="1:10 2012:2013" s="173" customFormat="1" ht="32.25" thickBot="1" x14ac:dyDescent="0.3">
      <c r="A891" s="173" t="s">
        <v>2593</v>
      </c>
      <c r="B891" s="173" t="s">
        <v>68</v>
      </c>
      <c r="C891" s="173" t="s">
        <v>2597</v>
      </c>
      <c r="D891" s="173" t="s">
        <v>276</v>
      </c>
      <c r="E891" s="173">
        <v>999</v>
      </c>
      <c r="F891" s="173">
        <v>75</v>
      </c>
      <c r="G891" s="173" t="s">
        <v>224</v>
      </c>
      <c r="H891" s="173" t="s">
        <v>24</v>
      </c>
      <c r="I891" s="173">
        <v>890</v>
      </c>
      <c r="J891" s="174"/>
      <c r="BYJ891" s="175" t="s">
        <v>1233</v>
      </c>
      <c r="BYK891" s="173" t="e" cm="1" vm="2">
        <f t="array" ref="BYK891">TRANSPOSE(_xlfn.ANCHORARRAY(AGW$2))</f>
        <v>#VALUE!</v>
      </c>
    </row>
    <row r="892" spans="1:10 2012:2013" s="173" customFormat="1" ht="32.25" thickBot="1" x14ac:dyDescent="0.3">
      <c r="A892" s="173" t="s">
        <v>2593</v>
      </c>
      <c r="B892" s="173" t="s">
        <v>68</v>
      </c>
      <c r="C892" s="173" t="s">
        <v>2597</v>
      </c>
      <c r="D892" s="173" t="s">
        <v>2482</v>
      </c>
      <c r="E892" s="173">
        <v>27</v>
      </c>
      <c r="F892" s="173">
        <v>0</v>
      </c>
      <c r="G892" s="173" t="s">
        <v>224</v>
      </c>
      <c r="H892" s="173" t="s">
        <v>22</v>
      </c>
      <c r="I892" s="173">
        <v>891</v>
      </c>
      <c r="J892" s="174"/>
      <c r="BYJ892" s="175" t="s">
        <v>1234</v>
      </c>
      <c r="BYK892" s="173" t="e" cm="1" vm="2">
        <f t="array" ref="BYK892">TRANSPOSE(_xlfn.ANCHORARRAY(AGX$2))</f>
        <v>#VALUE!</v>
      </c>
    </row>
    <row r="893" spans="1:10 2012:2013" s="173" customFormat="1" ht="32.25" thickBot="1" x14ac:dyDescent="0.3">
      <c r="A893" s="173" t="s">
        <v>2593</v>
      </c>
      <c r="B893" s="173" t="s">
        <v>68</v>
      </c>
      <c r="C893" s="173" t="s">
        <v>2597</v>
      </c>
      <c r="D893" s="173" t="s">
        <v>2483</v>
      </c>
      <c r="E893" s="173">
        <v>27</v>
      </c>
      <c r="F893" s="173">
        <v>0</v>
      </c>
      <c r="G893" s="173" t="s">
        <v>224</v>
      </c>
      <c r="H893" s="173" t="s">
        <v>22</v>
      </c>
      <c r="I893" s="173">
        <v>892</v>
      </c>
      <c r="J893" s="174"/>
      <c r="BYJ893" s="175" t="s">
        <v>1235</v>
      </c>
      <c r="BYK893" s="173" t="e" cm="1" vm="2">
        <f t="array" ref="BYK893">TRANSPOSE(_xlfn.ANCHORARRAY(AGY$2))</f>
        <v>#VALUE!</v>
      </c>
    </row>
    <row r="894" spans="1:10 2012:2013" s="173" customFormat="1" ht="32.25" thickBot="1" x14ac:dyDescent="0.3">
      <c r="A894" s="173" t="s">
        <v>2593</v>
      </c>
      <c r="B894" s="173" t="s">
        <v>68</v>
      </c>
      <c r="C894" s="173" t="s">
        <v>2597</v>
      </c>
      <c r="D894" s="173" t="s">
        <v>229</v>
      </c>
      <c r="E894" s="173">
        <v>99</v>
      </c>
      <c r="F894" s="173">
        <v>0</v>
      </c>
      <c r="G894" s="173" t="s">
        <v>224</v>
      </c>
      <c r="H894" s="173" t="s">
        <v>22</v>
      </c>
      <c r="I894" s="173">
        <v>893</v>
      </c>
      <c r="J894" s="174"/>
      <c r="BYJ894" s="175" t="s">
        <v>1236</v>
      </c>
      <c r="BYK894" s="173" t="e" cm="1" vm="2">
        <f t="array" ref="BYK894">TRANSPOSE(_xlfn.ANCHORARRAY(AGZ$2))</f>
        <v>#VALUE!</v>
      </c>
    </row>
    <row r="895" spans="1:10 2012:2013" s="173" customFormat="1" ht="32.25" thickBot="1" x14ac:dyDescent="0.3">
      <c r="A895" s="173" t="s">
        <v>2593</v>
      </c>
      <c r="B895" s="173" t="s">
        <v>68</v>
      </c>
      <c r="C895" s="173" t="s">
        <v>2597</v>
      </c>
      <c r="D895" s="173" t="s">
        <v>278</v>
      </c>
      <c r="E895" s="173">
        <v>160</v>
      </c>
      <c r="F895" s="173">
        <v>46</v>
      </c>
      <c r="G895" s="173" t="s">
        <v>224</v>
      </c>
      <c r="H895" s="173" t="s">
        <v>24</v>
      </c>
      <c r="I895" s="173">
        <v>894</v>
      </c>
      <c r="J895" s="174"/>
      <c r="BYJ895" s="175" t="s">
        <v>1237</v>
      </c>
      <c r="BYK895" s="173" t="e" cm="1" vm="2">
        <f t="array" ref="BYK895">TRANSPOSE(_xlfn.ANCHORARRAY(AHA$2))</f>
        <v>#VALUE!</v>
      </c>
    </row>
    <row r="896" spans="1:10 2012:2013" s="173" customFormat="1" ht="32.25" thickBot="1" x14ac:dyDescent="0.3">
      <c r="A896" s="173" t="s">
        <v>2593</v>
      </c>
      <c r="B896" s="173" t="s">
        <v>68</v>
      </c>
      <c r="C896" s="173" t="s">
        <v>2597</v>
      </c>
      <c r="D896" s="173" t="s">
        <v>290</v>
      </c>
      <c r="E896" s="173">
        <v>27</v>
      </c>
      <c r="F896" s="173">
        <v>0</v>
      </c>
      <c r="G896" s="173" t="s">
        <v>224</v>
      </c>
      <c r="H896" s="173" t="s">
        <v>22</v>
      </c>
      <c r="I896" s="173">
        <v>895</v>
      </c>
      <c r="J896" s="174"/>
      <c r="BYJ896" s="175" t="s">
        <v>1238</v>
      </c>
      <c r="BYK896" s="173" t="e" cm="1" vm="2">
        <f t="array" ref="BYK896">TRANSPOSE(_xlfn.ANCHORARRAY(AHB$2))</f>
        <v>#VALUE!</v>
      </c>
    </row>
    <row r="897" spans="1:10 2012:2013" s="173" customFormat="1" ht="32.25" thickBot="1" x14ac:dyDescent="0.3">
      <c r="A897" s="173" t="s">
        <v>2593</v>
      </c>
      <c r="B897" s="173" t="s">
        <v>68</v>
      </c>
      <c r="C897" s="173" t="s">
        <v>2597</v>
      </c>
      <c r="D897" s="173" t="s">
        <v>263</v>
      </c>
      <c r="E897" s="173">
        <v>99</v>
      </c>
      <c r="F897" s="173">
        <v>28</v>
      </c>
      <c r="G897" s="173" t="s">
        <v>224</v>
      </c>
      <c r="H897" s="173" t="s">
        <v>2484</v>
      </c>
      <c r="I897" s="173">
        <v>896</v>
      </c>
      <c r="J897" s="174"/>
      <c r="BYJ897" s="175" t="s">
        <v>1239</v>
      </c>
      <c r="BYK897" s="173" t="e" cm="1" vm="2">
        <f t="array" ref="BYK897">TRANSPOSE(_xlfn.ANCHORARRAY(AHC$2))</f>
        <v>#VALUE!</v>
      </c>
    </row>
    <row r="898" spans="1:10 2012:2013" s="173" customFormat="1" ht="32.25" thickBot="1" x14ac:dyDescent="0.3">
      <c r="A898" s="173" t="s">
        <v>2593</v>
      </c>
      <c r="B898" s="173" t="s">
        <v>68</v>
      </c>
      <c r="C898" s="173" t="s">
        <v>2597</v>
      </c>
      <c r="D898" s="173" t="s">
        <v>2500</v>
      </c>
      <c r="E898" s="173">
        <v>47</v>
      </c>
      <c r="F898" s="173">
        <v>28</v>
      </c>
      <c r="G898" s="173" t="s">
        <v>224</v>
      </c>
      <c r="H898" s="173" t="s">
        <v>24</v>
      </c>
      <c r="I898" s="173">
        <v>897</v>
      </c>
      <c r="J898" s="174"/>
      <c r="BYJ898" s="175" t="s">
        <v>1240</v>
      </c>
      <c r="BYK898" s="173" t="e" cm="1" vm="2">
        <f t="array" ref="BYK898">TRANSPOSE(_xlfn.ANCHORARRAY(AHD$2))</f>
        <v>#VALUE!</v>
      </c>
    </row>
    <row r="899" spans="1:10 2012:2013" s="173" customFormat="1" ht="32.25" thickBot="1" x14ac:dyDescent="0.3">
      <c r="A899" s="173" t="s">
        <v>2593</v>
      </c>
      <c r="B899" s="173" t="s">
        <v>68</v>
      </c>
      <c r="C899" s="173" t="s">
        <v>2597</v>
      </c>
      <c r="D899" s="173" t="s">
        <v>231</v>
      </c>
      <c r="E899" s="173">
        <v>27</v>
      </c>
      <c r="F899" s="173">
        <v>0</v>
      </c>
      <c r="G899" s="173" t="s">
        <v>224</v>
      </c>
      <c r="H899" s="173" t="s">
        <v>22</v>
      </c>
      <c r="I899" s="173">
        <v>898</v>
      </c>
      <c r="J899" s="174"/>
      <c r="BYJ899" s="175" t="s">
        <v>1241</v>
      </c>
      <c r="BYK899" s="173" t="e" cm="1" vm="2">
        <f t="array" ref="BYK899">TRANSPOSE(_xlfn.ANCHORARRAY(AHE$2))</f>
        <v>#VALUE!</v>
      </c>
    </row>
    <row r="900" spans="1:10 2012:2013" s="173" customFormat="1" ht="32.25" thickBot="1" x14ac:dyDescent="0.3">
      <c r="A900" s="173" t="s">
        <v>2593</v>
      </c>
      <c r="B900" s="173" t="s">
        <v>68</v>
      </c>
      <c r="C900" s="173" t="s">
        <v>2597</v>
      </c>
      <c r="D900" s="173" t="s">
        <v>232</v>
      </c>
      <c r="E900" s="173">
        <v>99</v>
      </c>
      <c r="F900" s="173">
        <v>28</v>
      </c>
      <c r="G900" s="173" t="s">
        <v>224</v>
      </c>
      <c r="H900" s="173" t="s">
        <v>24</v>
      </c>
      <c r="I900" s="173">
        <v>899</v>
      </c>
      <c r="J900" s="174"/>
      <c r="BYJ900" s="175" t="s">
        <v>1242</v>
      </c>
      <c r="BYK900" s="173" t="e" cm="1" vm="2">
        <f t="array" ref="BYK900">TRANSPOSE(_xlfn.ANCHORARRAY(AHF$2))</f>
        <v>#VALUE!</v>
      </c>
    </row>
    <row r="901" spans="1:10 2012:2013" s="173" customFormat="1" ht="32.25" thickBot="1" x14ac:dyDescent="0.3">
      <c r="A901" s="173" t="s">
        <v>2593</v>
      </c>
      <c r="B901" s="173" t="s">
        <v>68</v>
      </c>
      <c r="C901" s="173" t="s">
        <v>2597</v>
      </c>
      <c r="D901" s="173" t="s">
        <v>286</v>
      </c>
      <c r="E901" s="173">
        <v>99</v>
      </c>
      <c r="F901" s="173">
        <v>28</v>
      </c>
      <c r="G901" s="173" t="s">
        <v>224</v>
      </c>
      <c r="H901" s="173" t="s">
        <v>2484</v>
      </c>
      <c r="I901" s="173">
        <v>900</v>
      </c>
      <c r="J901" s="174"/>
      <c r="BYJ901" s="175" t="s">
        <v>1243</v>
      </c>
      <c r="BYK901" s="173" t="e" cm="1" vm="2">
        <f t="array" ref="BYK901">TRANSPOSE(_xlfn.ANCHORARRAY(AHG$2))</f>
        <v>#VALUE!</v>
      </c>
    </row>
    <row r="902" spans="1:10 2012:2013" s="173" customFormat="1" ht="32.25" thickBot="1" x14ac:dyDescent="0.3">
      <c r="A902" s="173" t="s">
        <v>2593</v>
      </c>
      <c r="B902" s="173" t="s">
        <v>68</v>
      </c>
      <c r="C902" s="173" t="s">
        <v>2597</v>
      </c>
      <c r="D902" s="173" t="s">
        <v>244</v>
      </c>
      <c r="E902" s="173">
        <v>27</v>
      </c>
      <c r="F902" s="173">
        <v>0</v>
      </c>
      <c r="G902" s="173" t="s">
        <v>224</v>
      </c>
      <c r="H902" s="173" t="s">
        <v>22</v>
      </c>
      <c r="I902" s="173">
        <v>901</v>
      </c>
      <c r="J902" s="174"/>
      <c r="BYJ902" s="175" t="s">
        <v>1244</v>
      </c>
      <c r="BYK902" s="173" t="e" cm="1" vm="2">
        <f t="array" ref="BYK902">TRANSPOSE(_xlfn.ANCHORARRAY(AHH$2))</f>
        <v>#VALUE!</v>
      </c>
    </row>
    <row r="903" spans="1:10 2012:2013" s="173" customFormat="1" ht="32.25" thickBot="1" x14ac:dyDescent="0.3">
      <c r="A903" s="173" t="s">
        <v>2593</v>
      </c>
      <c r="B903" s="173" t="s">
        <v>68</v>
      </c>
      <c r="C903" s="173" t="s">
        <v>2597</v>
      </c>
      <c r="D903" s="173" t="s">
        <v>289</v>
      </c>
      <c r="E903" s="173">
        <v>99</v>
      </c>
      <c r="F903" s="173">
        <v>0</v>
      </c>
      <c r="G903" s="173" t="s">
        <v>224</v>
      </c>
      <c r="H903" s="173" t="s">
        <v>22</v>
      </c>
      <c r="I903" s="173">
        <v>902</v>
      </c>
      <c r="J903" s="174"/>
      <c r="BYJ903" s="175" t="s">
        <v>1245</v>
      </c>
      <c r="BYK903" s="173" t="e" cm="1" vm="2">
        <f t="array" ref="BYK903">TRANSPOSE(_xlfn.ANCHORARRAY(AHI$2))</f>
        <v>#VALUE!</v>
      </c>
    </row>
    <row r="904" spans="1:10 2012:2013" s="173" customFormat="1" ht="32.25" thickBot="1" x14ac:dyDescent="0.3">
      <c r="A904" s="173" t="s">
        <v>2593</v>
      </c>
      <c r="B904" s="173" t="s">
        <v>68</v>
      </c>
      <c r="C904" s="173" t="s">
        <v>2597</v>
      </c>
      <c r="D904" s="173" t="s">
        <v>222</v>
      </c>
      <c r="E904" s="173">
        <v>299</v>
      </c>
      <c r="F904" s="173">
        <v>0</v>
      </c>
      <c r="G904" s="173" t="s">
        <v>224</v>
      </c>
      <c r="H904" s="173" t="s">
        <v>22</v>
      </c>
      <c r="I904" s="173">
        <v>903</v>
      </c>
      <c r="J904" s="174"/>
      <c r="BYJ904" s="175" t="s">
        <v>1246</v>
      </c>
      <c r="BYK904" s="173" t="e" cm="1" vm="2">
        <f t="array" ref="BYK904">TRANSPOSE(_xlfn.ANCHORARRAY(AHJ$2))</f>
        <v>#VALUE!</v>
      </c>
    </row>
    <row r="905" spans="1:10 2012:2013" s="173" customFormat="1" ht="32.25" thickBot="1" x14ac:dyDescent="0.3">
      <c r="A905" s="173" t="s">
        <v>2593</v>
      </c>
      <c r="B905" s="173" t="s">
        <v>68</v>
      </c>
      <c r="C905" s="173" t="s">
        <v>2597</v>
      </c>
      <c r="D905" s="173" t="s">
        <v>2487</v>
      </c>
      <c r="E905" s="173">
        <v>36</v>
      </c>
      <c r="F905" s="173">
        <v>0</v>
      </c>
      <c r="G905" s="173" t="s">
        <v>224</v>
      </c>
      <c r="H905" s="173" t="s">
        <v>22</v>
      </c>
      <c r="I905" s="173">
        <v>904</v>
      </c>
      <c r="J905" s="174"/>
      <c r="BYJ905" s="175" t="s">
        <v>1247</v>
      </c>
      <c r="BYK905" s="173" t="e" cm="1" vm="2">
        <f t="array" ref="BYK905">TRANSPOSE(_xlfn.ANCHORARRAY(AHK$2))</f>
        <v>#VALUE!</v>
      </c>
    </row>
    <row r="906" spans="1:10 2012:2013" s="173" customFormat="1" ht="32.25" thickBot="1" x14ac:dyDescent="0.3">
      <c r="A906" s="173" t="s">
        <v>2593</v>
      </c>
      <c r="B906" s="173" t="s">
        <v>68</v>
      </c>
      <c r="C906" s="173" t="s">
        <v>2597</v>
      </c>
      <c r="D906" s="173" t="s">
        <v>264</v>
      </c>
      <c r="E906" s="173">
        <v>299</v>
      </c>
      <c r="F906" s="173">
        <v>0</v>
      </c>
      <c r="G906" s="173" t="s">
        <v>224</v>
      </c>
      <c r="H906" s="173" t="s">
        <v>24</v>
      </c>
      <c r="I906" s="173">
        <v>905</v>
      </c>
      <c r="J906" s="174"/>
      <c r="BYJ906" s="175" t="s">
        <v>1248</v>
      </c>
      <c r="BYK906" s="173" t="e" cm="1" vm="2">
        <f t="array" ref="BYK906">TRANSPOSE(_xlfn.ANCHORARRAY(AHL$2))</f>
        <v>#VALUE!</v>
      </c>
    </row>
    <row r="907" spans="1:10 2012:2013" s="173" customFormat="1" ht="32.25" thickBot="1" x14ac:dyDescent="0.3">
      <c r="A907" s="173" t="s">
        <v>2593</v>
      </c>
      <c r="B907" s="173" t="s">
        <v>68</v>
      </c>
      <c r="C907" s="173" t="s">
        <v>2597</v>
      </c>
      <c r="D907" s="173" t="s">
        <v>235</v>
      </c>
      <c r="E907" s="173">
        <v>27</v>
      </c>
      <c r="F907" s="173">
        <v>0</v>
      </c>
      <c r="G907" s="173" t="s">
        <v>224</v>
      </c>
      <c r="H907" s="173" t="s">
        <v>22</v>
      </c>
      <c r="I907" s="173">
        <v>906</v>
      </c>
      <c r="J907" s="174"/>
      <c r="BYJ907" s="175" t="s">
        <v>1249</v>
      </c>
      <c r="BYK907" s="173" t="e" cm="1" vm="2">
        <f t="array" ref="BYK907">TRANSPOSE(_xlfn.ANCHORARRAY(AHM$2))</f>
        <v>#VALUE!</v>
      </c>
    </row>
    <row r="908" spans="1:10 2012:2013" s="173" customFormat="1" ht="32.25" thickBot="1" x14ac:dyDescent="0.3">
      <c r="A908" s="173" t="s">
        <v>2593</v>
      </c>
      <c r="B908" s="173" t="s">
        <v>68</v>
      </c>
      <c r="C908" s="173" t="s">
        <v>2597</v>
      </c>
      <c r="D908" s="173" t="s">
        <v>2488</v>
      </c>
      <c r="E908" s="173">
        <v>99</v>
      </c>
      <c r="F908" s="173">
        <v>0</v>
      </c>
      <c r="G908" s="173" t="s">
        <v>224</v>
      </c>
      <c r="H908" s="173" t="s">
        <v>22</v>
      </c>
      <c r="I908" s="173">
        <v>907</v>
      </c>
      <c r="J908" s="174"/>
      <c r="BYJ908" s="175" t="s">
        <v>1250</v>
      </c>
      <c r="BYK908" s="173" t="e" cm="1" vm="2">
        <f t="array" ref="BYK908">TRANSPOSE(_xlfn.ANCHORARRAY(AHN$2))</f>
        <v>#VALUE!</v>
      </c>
    </row>
    <row r="909" spans="1:10 2012:2013" s="173" customFormat="1" ht="32.25" thickBot="1" x14ac:dyDescent="0.3">
      <c r="A909" s="173" t="s">
        <v>2593</v>
      </c>
      <c r="B909" s="173" t="s">
        <v>172</v>
      </c>
      <c r="C909" s="173" t="s">
        <v>2598</v>
      </c>
      <c r="D909" s="173" t="s">
        <v>273</v>
      </c>
      <c r="E909" s="173">
        <v>160</v>
      </c>
      <c r="F909" s="173">
        <v>46</v>
      </c>
      <c r="G909" s="173" t="s">
        <v>213</v>
      </c>
      <c r="H909" s="173" t="s">
        <v>24</v>
      </c>
      <c r="I909" s="173">
        <v>908</v>
      </c>
      <c r="J909" s="174"/>
      <c r="BYJ909" s="175" t="s">
        <v>1251</v>
      </c>
      <c r="BYK909" s="173" t="e" cm="1" vm="2">
        <f t="array" ref="BYK909">TRANSPOSE(_xlfn.ANCHORARRAY(AHO$2))</f>
        <v>#VALUE!</v>
      </c>
    </row>
    <row r="910" spans="1:10 2012:2013" s="173" customFormat="1" ht="32.25" thickBot="1" x14ac:dyDescent="0.3">
      <c r="A910" s="173" t="s">
        <v>2593</v>
      </c>
      <c r="B910" s="173" t="s">
        <v>172</v>
      </c>
      <c r="C910" s="173" t="s">
        <v>2598</v>
      </c>
      <c r="D910" s="173" t="s">
        <v>2504</v>
      </c>
      <c r="E910" s="173">
        <v>160</v>
      </c>
      <c r="F910" s="173">
        <v>46</v>
      </c>
      <c r="G910" s="173" t="s">
        <v>213</v>
      </c>
      <c r="H910" s="173" t="s">
        <v>22</v>
      </c>
      <c r="I910" s="173">
        <v>909</v>
      </c>
      <c r="J910" s="174"/>
      <c r="BYJ910" s="175" t="s">
        <v>1252</v>
      </c>
      <c r="BYK910" s="173" t="e" cm="1" vm="2">
        <f t="array" ref="BYK910">TRANSPOSE(_xlfn.ANCHORARRAY(AHP$2))</f>
        <v>#VALUE!</v>
      </c>
    </row>
    <row r="911" spans="1:10 2012:2013" s="173" customFormat="1" ht="32.25" thickBot="1" x14ac:dyDescent="0.3">
      <c r="A911" s="173" t="s">
        <v>2593</v>
      </c>
      <c r="B911" s="173" t="s">
        <v>172</v>
      </c>
      <c r="C911" s="173" t="s">
        <v>2598</v>
      </c>
      <c r="D911" s="173" t="s">
        <v>2505</v>
      </c>
      <c r="E911" s="173">
        <v>83</v>
      </c>
      <c r="F911" s="173">
        <v>46</v>
      </c>
      <c r="G911" s="173" t="s">
        <v>213</v>
      </c>
      <c r="H911" s="173" t="s">
        <v>24</v>
      </c>
      <c r="I911" s="173">
        <v>910</v>
      </c>
      <c r="J911" s="174"/>
      <c r="BYJ911" s="175" t="s">
        <v>1253</v>
      </c>
      <c r="BYK911" s="173" t="e" cm="1" vm="2">
        <f t="array" ref="BYK911">TRANSPOSE(_xlfn.ANCHORARRAY(AHQ$2))</f>
        <v>#VALUE!</v>
      </c>
    </row>
    <row r="912" spans="1:10 2012:2013" s="173" customFormat="1" ht="32.25" thickBot="1" x14ac:dyDescent="0.3">
      <c r="A912" s="173" t="s">
        <v>2593</v>
      </c>
      <c r="B912" s="173" t="s">
        <v>172</v>
      </c>
      <c r="C912" s="173" t="s">
        <v>2598</v>
      </c>
      <c r="D912" s="173" t="s">
        <v>266</v>
      </c>
      <c r="E912" s="173">
        <v>160</v>
      </c>
      <c r="F912" s="173">
        <v>46</v>
      </c>
      <c r="G912" s="173" t="s">
        <v>224</v>
      </c>
      <c r="H912" s="173" t="s">
        <v>24</v>
      </c>
      <c r="I912" s="173">
        <v>911</v>
      </c>
      <c r="J912" s="174"/>
      <c r="BYJ912" s="175" t="s">
        <v>1254</v>
      </c>
      <c r="BYK912" s="173" t="e" cm="1" vm="2">
        <f t="array" ref="BYK912">TRANSPOSE(_xlfn.ANCHORARRAY(AHR$2))</f>
        <v>#VALUE!</v>
      </c>
    </row>
    <row r="913" spans="1:10 2012:2013" s="173" customFormat="1" ht="32.25" thickBot="1" x14ac:dyDescent="0.3">
      <c r="A913" s="173" t="s">
        <v>2593</v>
      </c>
      <c r="B913" s="173" t="s">
        <v>172</v>
      </c>
      <c r="C913" s="173" t="s">
        <v>2598</v>
      </c>
      <c r="D913" s="173" t="s">
        <v>284</v>
      </c>
      <c r="E913" s="173">
        <v>36</v>
      </c>
      <c r="F913" s="173">
        <v>0</v>
      </c>
      <c r="G913" s="173" t="s">
        <v>224</v>
      </c>
      <c r="H913" s="173" t="s">
        <v>22</v>
      </c>
      <c r="I913" s="173">
        <v>912</v>
      </c>
      <c r="J913" s="174"/>
      <c r="BYJ913" s="175" t="s">
        <v>1255</v>
      </c>
      <c r="BYK913" s="173" t="e" cm="1" vm="2">
        <f t="array" ref="BYK913">TRANSPOSE(_xlfn.ANCHORARRAY(AHS$2))</f>
        <v>#VALUE!</v>
      </c>
    </row>
    <row r="914" spans="1:10 2012:2013" s="173" customFormat="1" ht="32.25" thickBot="1" x14ac:dyDescent="0.3">
      <c r="A914" s="173" t="s">
        <v>2593</v>
      </c>
      <c r="B914" s="173" t="s">
        <v>172</v>
      </c>
      <c r="C914" s="173" t="s">
        <v>2598</v>
      </c>
      <c r="D914" s="173" t="s">
        <v>214</v>
      </c>
      <c r="E914" s="173">
        <v>99</v>
      </c>
      <c r="F914" s="173">
        <v>28</v>
      </c>
      <c r="G914" s="173" t="s">
        <v>224</v>
      </c>
      <c r="H914" s="173" t="s">
        <v>24</v>
      </c>
      <c r="I914" s="173">
        <v>913</v>
      </c>
      <c r="J914" s="174"/>
      <c r="BYJ914" s="175" t="s">
        <v>1256</v>
      </c>
      <c r="BYK914" s="173" t="e" cm="1" vm="2">
        <f t="array" ref="BYK914">TRANSPOSE(_xlfn.ANCHORARRAY(AHT$2))</f>
        <v>#VALUE!</v>
      </c>
    </row>
    <row r="915" spans="1:10 2012:2013" s="173" customFormat="1" ht="32.25" thickBot="1" x14ac:dyDescent="0.3">
      <c r="A915" s="173" t="s">
        <v>2593</v>
      </c>
      <c r="B915" s="173" t="s">
        <v>172</v>
      </c>
      <c r="C915" s="173" t="s">
        <v>2598</v>
      </c>
      <c r="D915" s="173" t="s">
        <v>292</v>
      </c>
      <c r="E915" s="173">
        <v>160</v>
      </c>
      <c r="F915" s="173">
        <v>46</v>
      </c>
      <c r="G915" s="173" t="s">
        <v>224</v>
      </c>
      <c r="H915" s="173" t="s">
        <v>22</v>
      </c>
      <c r="I915" s="173">
        <v>914</v>
      </c>
      <c r="J915" s="174"/>
      <c r="BYJ915" s="175" t="s">
        <v>1257</v>
      </c>
      <c r="BYK915" s="173" t="e" cm="1" vm="2">
        <f t="array" ref="BYK915">TRANSPOSE(_xlfn.ANCHORARRAY(AHU$2))</f>
        <v>#VALUE!</v>
      </c>
    </row>
    <row r="916" spans="1:10 2012:2013" s="173" customFormat="1" ht="32.25" thickBot="1" x14ac:dyDescent="0.3">
      <c r="A916" s="173" t="s">
        <v>2593</v>
      </c>
      <c r="B916" s="173" t="s">
        <v>172</v>
      </c>
      <c r="C916" s="173" t="s">
        <v>2598</v>
      </c>
      <c r="D916" s="173" t="s">
        <v>2487</v>
      </c>
      <c r="E916" s="173">
        <v>36</v>
      </c>
      <c r="F916" s="173">
        <v>0</v>
      </c>
      <c r="G916" s="173" t="s">
        <v>224</v>
      </c>
      <c r="H916" s="173" t="s">
        <v>22</v>
      </c>
      <c r="I916" s="173">
        <v>915</v>
      </c>
      <c r="J916" s="174"/>
      <c r="BYJ916" s="175" t="s">
        <v>1258</v>
      </c>
      <c r="BYK916" s="173" t="e" cm="1" vm="2">
        <f t="array" ref="BYK916">TRANSPOSE(_xlfn.ANCHORARRAY(AHV$2))</f>
        <v>#VALUE!</v>
      </c>
    </row>
    <row r="917" spans="1:10 2012:2013" s="173" customFormat="1" ht="32.25" thickBot="1" x14ac:dyDescent="0.3">
      <c r="A917" s="173" t="s">
        <v>2593</v>
      </c>
      <c r="B917" s="173" t="s">
        <v>172</v>
      </c>
      <c r="C917" s="173" t="s">
        <v>2598</v>
      </c>
      <c r="D917" s="173" t="s">
        <v>2488</v>
      </c>
      <c r="E917" s="173">
        <v>99</v>
      </c>
      <c r="F917" s="173">
        <v>0</v>
      </c>
      <c r="G917" s="173" t="s">
        <v>224</v>
      </c>
      <c r="H917" s="173" t="s">
        <v>22</v>
      </c>
      <c r="I917" s="173">
        <v>916</v>
      </c>
      <c r="J917" s="174"/>
      <c r="BYJ917" s="175" t="s">
        <v>1259</v>
      </c>
      <c r="BYK917" s="173" t="e" cm="1" vm="2">
        <f t="array" ref="BYK917">TRANSPOSE(_xlfn.ANCHORARRAY(AHW$2))</f>
        <v>#VALUE!</v>
      </c>
    </row>
    <row r="918" spans="1:10 2012:2013" s="173" customFormat="1" ht="32.25" thickBot="1" x14ac:dyDescent="0.3">
      <c r="A918" s="173" t="s">
        <v>2593</v>
      </c>
      <c r="B918" s="173" t="s">
        <v>69</v>
      </c>
      <c r="C918" s="173" t="s">
        <v>2599</v>
      </c>
      <c r="D918" s="173" t="s">
        <v>287</v>
      </c>
      <c r="E918" s="173">
        <v>160</v>
      </c>
      <c r="F918" s="173">
        <v>46</v>
      </c>
      <c r="G918" s="173" t="s">
        <v>213</v>
      </c>
      <c r="H918" s="173" t="s">
        <v>24</v>
      </c>
      <c r="I918" s="173">
        <v>917</v>
      </c>
      <c r="J918" s="174"/>
      <c r="BYJ918" s="175" t="s">
        <v>1260</v>
      </c>
      <c r="BYK918" s="173" t="e" cm="1" vm="2">
        <f t="array" ref="BYK918">TRANSPOSE(_xlfn.ANCHORARRAY(AHX$2))</f>
        <v>#VALUE!</v>
      </c>
    </row>
    <row r="919" spans="1:10 2012:2013" s="173" customFormat="1" ht="32.25" thickBot="1" x14ac:dyDescent="0.3">
      <c r="A919" s="173" t="s">
        <v>2593</v>
      </c>
      <c r="B919" s="173" t="s">
        <v>69</v>
      </c>
      <c r="C919" s="173" t="s">
        <v>2599</v>
      </c>
      <c r="D919" s="173" t="s">
        <v>265</v>
      </c>
      <c r="E919" s="173">
        <v>160</v>
      </c>
      <c r="F919" s="173">
        <v>0</v>
      </c>
      <c r="G919" s="173" t="s">
        <v>213</v>
      </c>
      <c r="H919" s="173" t="s">
        <v>22</v>
      </c>
      <c r="I919" s="173">
        <v>918</v>
      </c>
      <c r="J919" s="174"/>
      <c r="BYJ919" s="175" t="s">
        <v>1261</v>
      </c>
      <c r="BYK919" s="173" t="e" cm="1" vm="2">
        <f t="array" ref="BYK919">TRANSPOSE(_xlfn.ANCHORARRAY(AHY$2))</f>
        <v>#VALUE!</v>
      </c>
    </row>
    <row r="920" spans="1:10 2012:2013" s="173" customFormat="1" ht="32.25" thickBot="1" x14ac:dyDescent="0.3">
      <c r="A920" s="173" t="s">
        <v>2593</v>
      </c>
      <c r="B920" s="173" t="s">
        <v>69</v>
      </c>
      <c r="C920" s="173" t="s">
        <v>2599</v>
      </c>
      <c r="D920" s="173" t="s">
        <v>266</v>
      </c>
      <c r="E920" s="173">
        <v>160</v>
      </c>
      <c r="F920" s="173">
        <v>46</v>
      </c>
      <c r="G920" s="173" t="s">
        <v>213</v>
      </c>
      <c r="H920" s="173" t="s">
        <v>24</v>
      </c>
      <c r="I920" s="173">
        <v>919</v>
      </c>
      <c r="J920" s="174"/>
      <c r="BYJ920" s="175" t="s">
        <v>1262</v>
      </c>
      <c r="BYK920" s="173" t="e" cm="1" vm="2">
        <f t="array" ref="BYK920">TRANSPOSE(_xlfn.ANCHORARRAY(AHZ$2))</f>
        <v>#VALUE!</v>
      </c>
    </row>
    <row r="921" spans="1:10 2012:2013" s="173" customFormat="1" ht="32.25" thickBot="1" x14ac:dyDescent="0.3">
      <c r="A921" s="173" t="s">
        <v>2593</v>
      </c>
      <c r="B921" s="173" t="s">
        <v>69</v>
      </c>
      <c r="C921" s="173" t="s">
        <v>2599</v>
      </c>
      <c r="D921" s="173" t="s">
        <v>277</v>
      </c>
      <c r="E921" s="173">
        <v>45</v>
      </c>
      <c r="F921" s="173">
        <v>0</v>
      </c>
      <c r="G921" s="173" t="s">
        <v>213</v>
      </c>
      <c r="H921" s="173" t="s">
        <v>22</v>
      </c>
      <c r="I921" s="173">
        <v>920</v>
      </c>
      <c r="J921" s="174"/>
      <c r="BYJ921" s="175" t="s">
        <v>1263</v>
      </c>
      <c r="BYK921" s="173" t="e" cm="1" vm="2">
        <f t="array" ref="BYK921">TRANSPOSE(_xlfn.ANCHORARRAY(AIA$2))</f>
        <v>#VALUE!</v>
      </c>
    </row>
    <row r="922" spans="1:10 2012:2013" s="173" customFormat="1" ht="32.25" thickBot="1" x14ac:dyDescent="0.3">
      <c r="A922" s="173" t="s">
        <v>2593</v>
      </c>
      <c r="B922" s="173" t="s">
        <v>69</v>
      </c>
      <c r="C922" s="173" t="s">
        <v>2599</v>
      </c>
      <c r="D922" s="173" t="s">
        <v>268</v>
      </c>
      <c r="E922" s="173">
        <v>160</v>
      </c>
      <c r="F922" s="173">
        <v>46</v>
      </c>
      <c r="G922" s="173" t="s">
        <v>213</v>
      </c>
      <c r="H922" s="173" t="s">
        <v>24</v>
      </c>
      <c r="I922" s="173">
        <v>921</v>
      </c>
      <c r="J922" s="174"/>
      <c r="BYJ922" s="175" t="s">
        <v>1264</v>
      </c>
      <c r="BYK922" s="173" t="e" cm="1" vm="2">
        <f t="array" ref="BYK922">TRANSPOSE(_xlfn.ANCHORARRAY(AIB$2))</f>
        <v>#VALUE!</v>
      </c>
    </row>
    <row r="923" spans="1:10 2012:2013" s="173" customFormat="1" ht="32.25" thickBot="1" x14ac:dyDescent="0.3">
      <c r="A923" s="173" t="s">
        <v>2593</v>
      </c>
      <c r="B923" s="173" t="s">
        <v>69</v>
      </c>
      <c r="C923" s="173" t="s">
        <v>2599</v>
      </c>
      <c r="D923" s="173" t="s">
        <v>269</v>
      </c>
      <c r="E923" s="173">
        <v>160</v>
      </c>
      <c r="F923" s="173">
        <v>46</v>
      </c>
      <c r="G923" s="173" t="s">
        <v>213</v>
      </c>
      <c r="H923" s="173" t="s">
        <v>24</v>
      </c>
      <c r="I923" s="173">
        <v>922</v>
      </c>
      <c r="J923" s="174"/>
      <c r="BYJ923" s="175" t="s">
        <v>1265</v>
      </c>
      <c r="BYK923" s="173" t="e" cm="1" vm="2">
        <f t="array" ref="BYK923">TRANSPOSE(_xlfn.ANCHORARRAY(AIC$2))</f>
        <v>#VALUE!</v>
      </c>
    </row>
    <row r="924" spans="1:10 2012:2013" s="173" customFormat="1" ht="32.25" thickBot="1" x14ac:dyDescent="0.3">
      <c r="A924" s="173" t="s">
        <v>2593</v>
      </c>
      <c r="B924" s="173" t="s">
        <v>69</v>
      </c>
      <c r="C924" s="173" t="s">
        <v>2599</v>
      </c>
      <c r="D924" s="173" t="s">
        <v>288</v>
      </c>
      <c r="E924" s="173">
        <v>160</v>
      </c>
      <c r="F924" s="173">
        <v>46</v>
      </c>
      <c r="G924" s="173" t="s">
        <v>213</v>
      </c>
      <c r="H924" s="173" t="s">
        <v>22</v>
      </c>
      <c r="I924" s="173">
        <v>923</v>
      </c>
      <c r="J924" s="174"/>
      <c r="BYJ924" s="175" t="s">
        <v>1266</v>
      </c>
      <c r="BYK924" s="173" t="e" cm="1" vm="2">
        <f t="array" ref="BYK924">TRANSPOSE(_xlfn.ANCHORARRAY(AID$2))</f>
        <v>#VALUE!</v>
      </c>
    </row>
    <row r="925" spans="1:10 2012:2013" s="173" customFormat="1" ht="32.25" thickBot="1" x14ac:dyDescent="0.3">
      <c r="A925" s="173" t="s">
        <v>2593</v>
      </c>
      <c r="B925" s="173" t="s">
        <v>69</v>
      </c>
      <c r="C925" s="173" t="s">
        <v>2599</v>
      </c>
      <c r="D925" s="173" t="s">
        <v>242</v>
      </c>
      <c r="E925" s="173">
        <v>45</v>
      </c>
      <c r="F925" s="173">
        <v>0</v>
      </c>
      <c r="G925" s="173" t="s">
        <v>213</v>
      </c>
      <c r="H925" s="173" t="s">
        <v>22</v>
      </c>
      <c r="I925" s="173">
        <v>924</v>
      </c>
      <c r="J925" s="174"/>
      <c r="BYJ925" s="175" t="s">
        <v>1267</v>
      </c>
      <c r="BYK925" s="173" t="e" cm="1" vm="2">
        <f t="array" ref="BYK925">TRANSPOSE(_xlfn.ANCHORARRAY(AIE$2))</f>
        <v>#VALUE!</v>
      </c>
    </row>
    <row r="926" spans="1:10 2012:2013" s="173" customFormat="1" ht="32.25" thickBot="1" x14ac:dyDescent="0.3">
      <c r="A926" s="173" t="s">
        <v>2593</v>
      </c>
      <c r="B926" s="173" t="s">
        <v>69</v>
      </c>
      <c r="C926" s="173" t="s">
        <v>2599</v>
      </c>
      <c r="D926" s="173" t="s">
        <v>246</v>
      </c>
      <c r="E926" s="173">
        <v>45</v>
      </c>
      <c r="F926" s="173">
        <v>0</v>
      </c>
      <c r="G926" s="173" t="s">
        <v>213</v>
      </c>
      <c r="H926" s="173" t="s">
        <v>22</v>
      </c>
      <c r="I926" s="173">
        <v>925</v>
      </c>
      <c r="J926" s="174"/>
      <c r="BYJ926" s="175" t="s">
        <v>1268</v>
      </c>
      <c r="BYK926" s="173" t="e" cm="1" vm="2">
        <f t="array" ref="BYK926">TRANSPOSE(_xlfn.ANCHORARRAY(AIF$2))</f>
        <v>#VALUE!</v>
      </c>
    </row>
    <row r="927" spans="1:10 2012:2013" s="173" customFormat="1" ht="32.25" thickBot="1" x14ac:dyDescent="0.3">
      <c r="A927" s="173" t="s">
        <v>2593</v>
      </c>
      <c r="B927" s="173" t="s">
        <v>69</v>
      </c>
      <c r="C927" s="173" t="s">
        <v>2599</v>
      </c>
      <c r="D927" s="173" t="s">
        <v>249</v>
      </c>
      <c r="E927" s="173">
        <v>45</v>
      </c>
      <c r="F927" s="173">
        <v>0</v>
      </c>
      <c r="G927" s="173" t="s">
        <v>213</v>
      </c>
      <c r="H927" s="173" t="s">
        <v>22</v>
      </c>
      <c r="I927" s="173">
        <v>926</v>
      </c>
      <c r="J927" s="174"/>
      <c r="BYJ927" s="175" t="s">
        <v>1269</v>
      </c>
      <c r="BYK927" s="173" t="e" cm="1" vm="2">
        <f t="array" ref="BYK927">TRANSPOSE(_xlfn.ANCHORARRAY(AIG$2))</f>
        <v>#VALUE!</v>
      </c>
    </row>
    <row r="928" spans="1:10 2012:2013" s="173" customFormat="1" ht="32.25" thickBot="1" x14ac:dyDescent="0.3">
      <c r="A928" s="173" t="s">
        <v>2593</v>
      </c>
      <c r="B928" s="173" t="s">
        <v>69</v>
      </c>
      <c r="C928" s="173" t="s">
        <v>2599</v>
      </c>
      <c r="D928" s="173" t="s">
        <v>278</v>
      </c>
      <c r="E928" s="173">
        <v>160</v>
      </c>
      <c r="F928" s="173">
        <v>46</v>
      </c>
      <c r="G928" s="173" t="s">
        <v>213</v>
      </c>
      <c r="H928" s="173" t="s">
        <v>24</v>
      </c>
      <c r="I928" s="173">
        <v>927</v>
      </c>
      <c r="J928" s="174"/>
      <c r="BYJ928" s="175" t="s">
        <v>1270</v>
      </c>
      <c r="BYK928" s="173" t="e" cm="1" vm="2">
        <f t="array" ref="BYK928">TRANSPOSE(_xlfn.ANCHORARRAY(AIH$2))</f>
        <v>#VALUE!</v>
      </c>
    </row>
    <row r="929" spans="1:10 2012:2013" s="173" customFormat="1" ht="32.25" thickBot="1" x14ac:dyDescent="0.3">
      <c r="A929" s="173" t="s">
        <v>2593</v>
      </c>
      <c r="B929" s="173" t="s">
        <v>69</v>
      </c>
      <c r="C929" s="173" t="s">
        <v>2599</v>
      </c>
      <c r="D929" s="173" t="s">
        <v>214</v>
      </c>
      <c r="E929" s="173">
        <v>99</v>
      </c>
      <c r="F929" s="173">
        <v>28</v>
      </c>
      <c r="G929" s="173" t="s">
        <v>224</v>
      </c>
      <c r="H929" s="173" t="s">
        <v>24</v>
      </c>
      <c r="I929" s="173">
        <v>928</v>
      </c>
      <c r="J929" s="174"/>
      <c r="BYJ929" s="175" t="s">
        <v>1271</v>
      </c>
      <c r="BYK929" s="173" t="e" cm="1" vm="2">
        <f t="array" ref="BYK929">TRANSPOSE(_xlfn.ANCHORARRAY(AII$2))</f>
        <v>#VALUE!</v>
      </c>
    </row>
    <row r="930" spans="1:10 2012:2013" s="173" customFormat="1" ht="32.25" thickBot="1" x14ac:dyDescent="0.3">
      <c r="A930" s="173" t="s">
        <v>2593</v>
      </c>
      <c r="B930" s="173" t="s">
        <v>69</v>
      </c>
      <c r="C930" s="173" t="s">
        <v>2599</v>
      </c>
      <c r="D930" s="173" t="s">
        <v>226</v>
      </c>
      <c r="E930" s="173">
        <v>36</v>
      </c>
      <c r="F930" s="173">
        <v>0</v>
      </c>
      <c r="G930" s="173" t="s">
        <v>224</v>
      </c>
      <c r="H930" s="173" t="s">
        <v>22</v>
      </c>
      <c r="I930" s="173">
        <v>929</v>
      </c>
      <c r="J930" s="174"/>
      <c r="BYJ930" s="175" t="s">
        <v>1272</v>
      </c>
      <c r="BYK930" s="173" t="e" cm="1" vm="2">
        <f t="array" ref="BYK930">TRANSPOSE(_xlfn.ANCHORARRAY(AIJ$2))</f>
        <v>#VALUE!</v>
      </c>
    </row>
    <row r="931" spans="1:10 2012:2013" s="173" customFormat="1" ht="32.25" thickBot="1" x14ac:dyDescent="0.3">
      <c r="A931" s="173" t="s">
        <v>2593</v>
      </c>
      <c r="B931" s="173" t="s">
        <v>69</v>
      </c>
      <c r="C931" s="173" t="s">
        <v>2599</v>
      </c>
      <c r="D931" s="173" t="s">
        <v>2479</v>
      </c>
      <c r="E931" s="173">
        <v>130</v>
      </c>
      <c r="F931" s="173">
        <v>0</v>
      </c>
      <c r="G931" s="173" t="s">
        <v>224</v>
      </c>
      <c r="H931" s="173" t="s">
        <v>22</v>
      </c>
      <c r="I931" s="173">
        <v>930</v>
      </c>
      <c r="J931" s="174"/>
      <c r="BYJ931" s="175" t="s">
        <v>1273</v>
      </c>
      <c r="BYK931" s="173" t="e" cm="1" vm="2">
        <f t="array" ref="BYK931">TRANSPOSE(_xlfn.ANCHORARRAY(AIK$2))</f>
        <v>#VALUE!</v>
      </c>
    </row>
    <row r="932" spans="1:10 2012:2013" s="173" customFormat="1" ht="32.25" thickBot="1" x14ac:dyDescent="0.3">
      <c r="A932" s="173" t="s">
        <v>2593</v>
      </c>
      <c r="B932" s="173" t="s">
        <v>69</v>
      </c>
      <c r="C932" s="173" t="s">
        <v>2599</v>
      </c>
      <c r="D932" s="173" t="s">
        <v>2480</v>
      </c>
      <c r="E932" s="173">
        <v>130</v>
      </c>
      <c r="F932" s="173">
        <v>37</v>
      </c>
      <c r="G932" s="173" t="s">
        <v>224</v>
      </c>
      <c r="H932" s="173" t="s">
        <v>24</v>
      </c>
      <c r="I932" s="173">
        <v>931</v>
      </c>
      <c r="J932" s="174"/>
      <c r="BYJ932" s="175" t="s">
        <v>1274</v>
      </c>
      <c r="BYK932" s="173" t="e" cm="1" vm="2">
        <f t="array" ref="BYK932">TRANSPOSE(_xlfn.ANCHORARRAY(AIL$2))</f>
        <v>#VALUE!</v>
      </c>
    </row>
    <row r="933" spans="1:10 2012:2013" s="173" customFormat="1" ht="32.25" thickBot="1" x14ac:dyDescent="0.3">
      <c r="A933" s="173" t="s">
        <v>2593</v>
      </c>
      <c r="B933" s="173" t="s">
        <v>69</v>
      </c>
      <c r="C933" s="173" t="s">
        <v>2599</v>
      </c>
      <c r="D933" s="173" t="s">
        <v>228</v>
      </c>
      <c r="E933" s="173">
        <v>27</v>
      </c>
      <c r="F933" s="173">
        <v>0</v>
      </c>
      <c r="G933" s="173" t="s">
        <v>224</v>
      </c>
      <c r="H933" s="173" t="s">
        <v>22</v>
      </c>
      <c r="I933" s="173">
        <v>932</v>
      </c>
      <c r="J933" s="174"/>
      <c r="BYJ933" s="175" t="s">
        <v>1275</v>
      </c>
      <c r="BYK933" s="173" t="e" cm="1" vm="2">
        <f t="array" ref="BYK933">TRANSPOSE(_xlfn.ANCHORARRAY(AIM$2))</f>
        <v>#VALUE!</v>
      </c>
    </row>
    <row r="934" spans="1:10 2012:2013" s="173" customFormat="1" ht="32.25" thickBot="1" x14ac:dyDescent="0.3">
      <c r="A934" s="173" t="s">
        <v>2593</v>
      </c>
      <c r="B934" s="173" t="s">
        <v>69</v>
      </c>
      <c r="C934" s="173" t="s">
        <v>2599</v>
      </c>
      <c r="D934" s="173" t="s">
        <v>292</v>
      </c>
      <c r="E934" s="173">
        <v>160</v>
      </c>
      <c r="F934" s="173">
        <v>46</v>
      </c>
      <c r="G934" s="173" t="s">
        <v>224</v>
      </c>
      <c r="H934" s="173" t="s">
        <v>22</v>
      </c>
      <c r="I934" s="173">
        <v>933</v>
      </c>
      <c r="J934" s="174"/>
      <c r="BYJ934" s="175" t="s">
        <v>1276</v>
      </c>
      <c r="BYK934" s="173" t="e" cm="1" vm="2">
        <f t="array" ref="BYK934">TRANSPOSE(_xlfn.ANCHORARRAY(AIN$2))</f>
        <v>#VALUE!</v>
      </c>
    </row>
    <row r="935" spans="1:10 2012:2013" s="173" customFormat="1" ht="32.25" thickBot="1" x14ac:dyDescent="0.3">
      <c r="A935" s="173" t="s">
        <v>2593</v>
      </c>
      <c r="B935" s="173" t="s">
        <v>69</v>
      </c>
      <c r="C935" s="173" t="s">
        <v>2599</v>
      </c>
      <c r="D935" s="173" t="s">
        <v>231</v>
      </c>
      <c r="E935" s="173">
        <v>27</v>
      </c>
      <c r="F935" s="173">
        <v>0</v>
      </c>
      <c r="G935" s="173" t="s">
        <v>224</v>
      </c>
      <c r="H935" s="173" t="s">
        <v>22</v>
      </c>
      <c r="I935" s="173">
        <v>934</v>
      </c>
      <c r="J935" s="174"/>
      <c r="BYJ935" s="175" t="s">
        <v>1277</v>
      </c>
      <c r="BYK935" s="173" t="e" cm="1" vm="2">
        <f t="array" ref="BYK935">TRANSPOSE(_xlfn.ANCHORARRAY(AIO$2))</f>
        <v>#VALUE!</v>
      </c>
    </row>
    <row r="936" spans="1:10 2012:2013" s="173" customFormat="1" ht="32.25" thickBot="1" x14ac:dyDescent="0.3">
      <c r="A936" s="173" t="s">
        <v>2593</v>
      </c>
      <c r="B936" s="173" t="s">
        <v>69</v>
      </c>
      <c r="C936" s="173" t="s">
        <v>2599</v>
      </c>
      <c r="D936" s="173" t="s">
        <v>291</v>
      </c>
      <c r="E936" s="173">
        <v>36</v>
      </c>
      <c r="F936" s="173">
        <v>0</v>
      </c>
      <c r="G936" s="173" t="s">
        <v>224</v>
      </c>
      <c r="H936" s="173" t="s">
        <v>22</v>
      </c>
      <c r="I936" s="173">
        <v>935</v>
      </c>
      <c r="J936" s="174"/>
      <c r="BYJ936" s="175" t="s">
        <v>1278</v>
      </c>
      <c r="BYK936" s="173" t="e" cm="1" vm="2">
        <f t="array" ref="BYK936">TRANSPOSE(_xlfn.ANCHORARRAY(AIP$2))</f>
        <v>#VALUE!</v>
      </c>
    </row>
    <row r="937" spans="1:10 2012:2013" s="173" customFormat="1" ht="32.25" thickBot="1" x14ac:dyDescent="0.3">
      <c r="A937" s="173" t="s">
        <v>2593</v>
      </c>
      <c r="B937" s="173" t="s">
        <v>69</v>
      </c>
      <c r="C937" s="173" t="s">
        <v>2599</v>
      </c>
      <c r="D937" s="173" t="s">
        <v>232</v>
      </c>
      <c r="E937" s="173">
        <v>99</v>
      </c>
      <c r="F937" s="173">
        <v>28</v>
      </c>
      <c r="G937" s="173" t="s">
        <v>224</v>
      </c>
      <c r="H937" s="173" t="s">
        <v>24</v>
      </c>
      <c r="I937" s="173">
        <v>936</v>
      </c>
      <c r="J937" s="174"/>
      <c r="BYJ937" s="175" t="s">
        <v>1279</v>
      </c>
      <c r="BYK937" s="173" t="e" cm="1" vm="2">
        <f t="array" ref="BYK937">TRANSPOSE(_xlfn.ANCHORARRAY(AIQ$2))</f>
        <v>#VALUE!</v>
      </c>
    </row>
    <row r="938" spans="1:10 2012:2013" s="173" customFormat="1" ht="32.25" thickBot="1" x14ac:dyDescent="0.3">
      <c r="A938" s="173" t="s">
        <v>2593</v>
      </c>
      <c r="B938" s="173" t="s">
        <v>69</v>
      </c>
      <c r="C938" s="173" t="s">
        <v>2599</v>
      </c>
      <c r="D938" s="173" t="s">
        <v>222</v>
      </c>
      <c r="E938" s="173">
        <v>299</v>
      </c>
      <c r="F938" s="173">
        <v>0</v>
      </c>
      <c r="G938" s="173" t="s">
        <v>224</v>
      </c>
      <c r="H938" s="173" t="s">
        <v>22</v>
      </c>
      <c r="I938" s="173">
        <v>937</v>
      </c>
      <c r="J938" s="174"/>
      <c r="BYJ938" s="175" t="s">
        <v>1280</v>
      </c>
      <c r="BYK938" s="173" t="e" cm="1" vm="2">
        <f t="array" ref="BYK938">TRANSPOSE(_xlfn.ANCHORARRAY(AIR$2))</f>
        <v>#VALUE!</v>
      </c>
    </row>
    <row r="939" spans="1:10 2012:2013" s="173" customFormat="1" ht="32.25" thickBot="1" x14ac:dyDescent="0.3">
      <c r="A939" s="173" t="s">
        <v>2593</v>
      </c>
      <c r="B939" s="173" t="s">
        <v>69</v>
      </c>
      <c r="C939" s="173" t="s">
        <v>2599</v>
      </c>
      <c r="D939" s="173" t="s">
        <v>233</v>
      </c>
      <c r="E939" s="173">
        <v>99</v>
      </c>
      <c r="F939" s="173">
        <v>0</v>
      </c>
      <c r="G939" s="173" t="s">
        <v>224</v>
      </c>
      <c r="H939" s="173" t="s">
        <v>22</v>
      </c>
      <c r="I939" s="173">
        <v>938</v>
      </c>
      <c r="J939" s="174"/>
      <c r="BYJ939" s="175" t="s">
        <v>1281</v>
      </c>
      <c r="BYK939" s="173" t="e" cm="1" vm="2">
        <f t="array" ref="BYK939">TRANSPOSE(_xlfn.ANCHORARRAY(AIS$2))</f>
        <v>#VALUE!</v>
      </c>
    </row>
    <row r="940" spans="1:10 2012:2013" s="173" customFormat="1" ht="32.25" thickBot="1" x14ac:dyDescent="0.3">
      <c r="A940" s="173" t="s">
        <v>2593</v>
      </c>
      <c r="B940" s="173" t="s">
        <v>69</v>
      </c>
      <c r="C940" s="173" t="s">
        <v>2599</v>
      </c>
      <c r="D940" s="173" t="s">
        <v>2487</v>
      </c>
      <c r="E940" s="173">
        <v>36</v>
      </c>
      <c r="F940" s="173">
        <v>0</v>
      </c>
      <c r="G940" s="173" t="s">
        <v>224</v>
      </c>
      <c r="H940" s="173" t="s">
        <v>22</v>
      </c>
      <c r="I940" s="173">
        <v>939</v>
      </c>
      <c r="J940" s="174"/>
      <c r="BYJ940" s="175" t="s">
        <v>1282</v>
      </c>
      <c r="BYK940" s="173" t="e" cm="1" vm="2">
        <f t="array" ref="BYK940">TRANSPOSE(_xlfn.ANCHORARRAY(AIT$2))</f>
        <v>#VALUE!</v>
      </c>
    </row>
    <row r="941" spans="1:10 2012:2013" s="173" customFormat="1" ht="32.25" thickBot="1" x14ac:dyDescent="0.3">
      <c r="A941" s="173" t="s">
        <v>2593</v>
      </c>
      <c r="B941" s="173" t="s">
        <v>69</v>
      </c>
      <c r="C941" s="173" t="s">
        <v>2599</v>
      </c>
      <c r="D941" s="173" t="s">
        <v>264</v>
      </c>
      <c r="E941" s="173">
        <v>299</v>
      </c>
      <c r="F941" s="173">
        <v>0</v>
      </c>
      <c r="G941" s="173" t="s">
        <v>224</v>
      </c>
      <c r="H941" s="173" t="s">
        <v>24</v>
      </c>
      <c r="I941" s="173">
        <v>940</v>
      </c>
      <c r="J941" s="174"/>
      <c r="BYJ941" s="175" t="s">
        <v>1283</v>
      </c>
      <c r="BYK941" s="173" t="e" cm="1" vm="2">
        <f t="array" ref="BYK941">TRANSPOSE(_xlfn.ANCHORARRAY(AIU$2))</f>
        <v>#VALUE!</v>
      </c>
    </row>
    <row r="942" spans="1:10 2012:2013" s="173" customFormat="1" ht="32.25" thickBot="1" x14ac:dyDescent="0.3">
      <c r="A942" s="173" t="s">
        <v>2593</v>
      </c>
      <c r="B942" s="173" t="s">
        <v>69</v>
      </c>
      <c r="C942" s="173" t="s">
        <v>2599</v>
      </c>
      <c r="D942" s="173" t="s">
        <v>2488</v>
      </c>
      <c r="E942" s="173">
        <v>99</v>
      </c>
      <c r="F942" s="173">
        <v>0</v>
      </c>
      <c r="G942" s="173" t="s">
        <v>224</v>
      </c>
      <c r="H942" s="173" t="s">
        <v>22</v>
      </c>
      <c r="I942" s="173">
        <v>941</v>
      </c>
      <c r="J942" s="174"/>
      <c r="BYJ942" s="175" t="s">
        <v>1284</v>
      </c>
      <c r="BYK942" s="173" t="e" cm="1" vm="2">
        <f t="array" ref="BYK942">TRANSPOSE(_xlfn.ANCHORARRAY(AIV$2))</f>
        <v>#VALUE!</v>
      </c>
    </row>
    <row r="943" spans="1:10 2012:2013" s="173" customFormat="1" ht="32.25" thickBot="1" x14ac:dyDescent="0.3">
      <c r="A943" s="173" t="s">
        <v>2593</v>
      </c>
      <c r="B943" s="173" t="s">
        <v>174</v>
      </c>
      <c r="C943" s="173" t="s">
        <v>2600</v>
      </c>
      <c r="D943" s="173" t="s">
        <v>2506</v>
      </c>
      <c r="E943" s="173">
        <v>221</v>
      </c>
      <c r="F943" s="173">
        <v>64</v>
      </c>
      <c r="G943" s="173" t="s">
        <v>213</v>
      </c>
      <c r="H943" s="173" t="s">
        <v>24</v>
      </c>
      <c r="I943" s="173">
        <v>942</v>
      </c>
      <c r="J943" s="174"/>
      <c r="BYJ943" s="175" t="s">
        <v>1285</v>
      </c>
      <c r="BYK943" s="173" t="e" cm="1" vm="2">
        <f t="array" ref="BYK943">TRANSPOSE(_xlfn.ANCHORARRAY(AIW$2))</f>
        <v>#VALUE!</v>
      </c>
    </row>
    <row r="944" spans="1:10 2012:2013" s="173" customFormat="1" ht="32.25" thickBot="1" x14ac:dyDescent="0.3">
      <c r="A944" s="173" t="s">
        <v>2593</v>
      </c>
      <c r="B944" s="173" t="s">
        <v>174</v>
      </c>
      <c r="C944" s="173" t="s">
        <v>2600</v>
      </c>
      <c r="D944" s="173" t="s">
        <v>2478</v>
      </c>
      <c r="E944" s="173">
        <v>221</v>
      </c>
      <c r="F944" s="173">
        <v>64</v>
      </c>
      <c r="G944" s="173" t="s">
        <v>213</v>
      </c>
      <c r="H944" s="173" t="s">
        <v>24</v>
      </c>
      <c r="I944" s="173">
        <v>943</v>
      </c>
      <c r="J944" s="174"/>
      <c r="BYJ944" s="175" t="s">
        <v>1286</v>
      </c>
      <c r="BYK944" s="173" t="e" cm="1" vm="2">
        <f t="array" ref="BYK944">TRANSPOSE(_xlfn.ANCHORARRAY(AIX$2))</f>
        <v>#VALUE!</v>
      </c>
    </row>
    <row r="945" spans="1:10 2012:2013" s="173" customFormat="1" ht="32.25" thickBot="1" x14ac:dyDescent="0.3">
      <c r="A945" s="173" t="s">
        <v>2593</v>
      </c>
      <c r="B945" s="173" t="s">
        <v>174</v>
      </c>
      <c r="C945" s="173" t="s">
        <v>2600</v>
      </c>
      <c r="D945" s="173" t="s">
        <v>2502</v>
      </c>
      <c r="E945" s="173">
        <v>27</v>
      </c>
      <c r="F945" s="173">
        <v>0</v>
      </c>
      <c r="G945" s="173" t="s">
        <v>213</v>
      </c>
      <c r="H945" s="173" t="s">
        <v>22</v>
      </c>
      <c r="I945" s="173">
        <v>944</v>
      </c>
      <c r="J945" s="174"/>
      <c r="BYJ945" s="175" t="s">
        <v>1287</v>
      </c>
      <c r="BYK945" s="173" t="e" cm="1" vm="2">
        <f t="array" ref="BYK945">TRANSPOSE(_xlfn.ANCHORARRAY(AIY$2))</f>
        <v>#VALUE!</v>
      </c>
    </row>
    <row r="946" spans="1:10 2012:2013" s="173" customFormat="1" ht="32.25" thickBot="1" x14ac:dyDescent="0.3">
      <c r="A946" s="173" t="s">
        <v>2593</v>
      </c>
      <c r="B946" s="173" t="s">
        <v>174</v>
      </c>
      <c r="C946" s="173" t="s">
        <v>2600</v>
      </c>
      <c r="D946" s="173" t="s">
        <v>251</v>
      </c>
      <c r="E946" s="173">
        <v>221</v>
      </c>
      <c r="F946" s="173">
        <v>64</v>
      </c>
      <c r="G946" s="173" t="s">
        <v>213</v>
      </c>
      <c r="H946" s="173" t="s">
        <v>24</v>
      </c>
      <c r="I946" s="173">
        <v>945</v>
      </c>
      <c r="J946" s="174"/>
      <c r="BYJ946" s="175" t="s">
        <v>1288</v>
      </c>
      <c r="BYK946" s="173" t="e" cm="1" vm="2">
        <f t="array" ref="BYK946">TRANSPOSE(_xlfn.ANCHORARRAY(AIZ$2))</f>
        <v>#VALUE!</v>
      </c>
    </row>
    <row r="947" spans="1:10 2012:2013" s="173" customFormat="1" ht="32.25" thickBot="1" x14ac:dyDescent="0.3">
      <c r="A947" s="173" t="s">
        <v>2593</v>
      </c>
      <c r="B947" s="173" t="s">
        <v>174</v>
      </c>
      <c r="C947" s="173" t="s">
        <v>2600</v>
      </c>
      <c r="D947" s="173" t="s">
        <v>269</v>
      </c>
      <c r="E947" s="173">
        <v>160</v>
      </c>
      <c r="F947" s="173">
        <v>46</v>
      </c>
      <c r="G947" s="173" t="s">
        <v>213</v>
      </c>
      <c r="H947" s="173" t="s">
        <v>24</v>
      </c>
      <c r="I947" s="173">
        <v>946</v>
      </c>
      <c r="J947" s="174"/>
      <c r="BYJ947" s="175" t="s">
        <v>1289</v>
      </c>
      <c r="BYK947" s="173" t="e" cm="1" vm="2">
        <f t="array" ref="BYK947">TRANSPOSE(_xlfn.ANCHORARRAY(AJA$2))</f>
        <v>#VALUE!</v>
      </c>
    </row>
    <row r="948" spans="1:10 2012:2013" s="173" customFormat="1" ht="32.25" thickBot="1" x14ac:dyDescent="0.3">
      <c r="A948" s="173" t="s">
        <v>2593</v>
      </c>
      <c r="B948" s="173" t="s">
        <v>174</v>
      </c>
      <c r="C948" s="173" t="s">
        <v>2600</v>
      </c>
      <c r="D948" s="173" t="s">
        <v>2507</v>
      </c>
      <c r="E948" s="173">
        <v>160</v>
      </c>
      <c r="F948" s="173">
        <v>46</v>
      </c>
      <c r="G948" s="173" t="s">
        <v>213</v>
      </c>
      <c r="H948" s="173" t="s">
        <v>24</v>
      </c>
      <c r="I948" s="173">
        <v>947</v>
      </c>
      <c r="J948" s="174"/>
      <c r="BYJ948" s="175" t="s">
        <v>1290</v>
      </c>
      <c r="BYK948" s="173" t="e" cm="1" vm="2">
        <f t="array" ref="BYK948">TRANSPOSE(_xlfn.ANCHORARRAY(AJB$2))</f>
        <v>#VALUE!</v>
      </c>
    </row>
    <row r="949" spans="1:10 2012:2013" s="173" customFormat="1" ht="32.25" thickBot="1" x14ac:dyDescent="0.3">
      <c r="A949" s="173" t="s">
        <v>2593</v>
      </c>
      <c r="B949" s="173" t="s">
        <v>174</v>
      </c>
      <c r="C949" s="173" t="s">
        <v>2600</v>
      </c>
      <c r="D949" s="173" t="s">
        <v>214</v>
      </c>
      <c r="E949" s="173">
        <v>99</v>
      </c>
      <c r="F949" s="173">
        <v>28</v>
      </c>
      <c r="G949" s="173" t="s">
        <v>224</v>
      </c>
      <c r="H949" s="173" t="s">
        <v>24</v>
      </c>
      <c r="I949" s="173">
        <v>948</v>
      </c>
      <c r="J949" s="174"/>
      <c r="BYJ949" s="175" t="s">
        <v>1291</v>
      </c>
      <c r="BYK949" s="173" t="e" cm="1" vm="2">
        <f t="array" ref="BYK949">TRANSPOSE(_xlfn.ANCHORARRAY(AJC$2))</f>
        <v>#VALUE!</v>
      </c>
    </row>
    <row r="950" spans="1:10 2012:2013" s="173" customFormat="1" ht="32.25" thickBot="1" x14ac:dyDescent="0.3">
      <c r="A950" s="173" t="s">
        <v>2593</v>
      </c>
      <c r="B950" s="173" t="s">
        <v>174</v>
      </c>
      <c r="C950" s="173" t="s">
        <v>2600</v>
      </c>
      <c r="D950" s="173" t="s">
        <v>2487</v>
      </c>
      <c r="E950" s="173">
        <v>36</v>
      </c>
      <c r="F950" s="173">
        <v>0</v>
      </c>
      <c r="G950" s="173" t="s">
        <v>224</v>
      </c>
      <c r="H950" s="173" t="s">
        <v>22</v>
      </c>
      <c r="I950" s="173">
        <v>949</v>
      </c>
      <c r="J950" s="174"/>
      <c r="BYJ950" s="175" t="s">
        <v>1292</v>
      </c>
      <c r="BYK950" s="173" t="e" cm="1" vm="2">
        <f t="array" ref="BYK950">TRANSPOSE(_xlfn.ANCHORARRAY(AJD$2))</f>
        <v>#VALUE!</v>
      </c>
    </row>
    <row r="951" spans="1:10 2012:2013" s="173" customFormat="1" ht="32.25" thickBot="1" x14ac:dyDescent="0.3">
      <c r="A951" s="173" t="s">
        <v>2593</v>
      </c>
      <c r="B951" s="173" t="s">
        <v>174</v>
      </c>
      <c r="C951" s="173" t="s">
        <v>2600</v>
      </c>
      <c r="D951" s="173" t="s">
        <v>2488</v>
      </c>
      <c r="E951" s="173">
        <v>99</v>
      </c>
      <c r="F951" s="173">
        <v>0</v>
      </c>
      <c r="G951" s="173" t="s">
        <v>224</v>
      </c>
      <c r="H951" s="173" t="s">
        <v>22</v>
      </c>
      <c r="I951" s="173">
        <v>950</v>
      </c>
      <c r="J951" s="174"/>
      <c r="BYJ951" s="175" t="s">
        <v>1293</v>
      </c>
      <c r="BYK951" s="173" t="e" cm="1" vm="2">
        <f t="array" ref="BYK951">TRANSPOSE(_xlfn.ANCHORARRAY(AJE$2))</f>
        <v>#VALUE!</v>
      </c>
    </row>
    <row r="952" spans="1:10 2012:2013" s="173" customFormat="1" ht="32.25" thickBot="1" x14ac:dyDescent="0.3">
      <c r="A952" s="173" t="s">
        <v>2593</v>
      </c>
      <c r="B952" s="173" t="s">
        <v>173</v>
      </c>
      <c r="C952" s="173" t="s">
        <v>2601</v>
      </c>
      <c r="D952" s="173" t="s">
        <v>280</v>
      </c>
      <c r="E952" s="173">
        <v>221</v>
      </c>
      <c r="F952" s="173">
        <v>64</v>
      </c>
      <c r="G952" s="173" t="s">
        <v>213</v>
      </c>
      <c r="H952" s="173" t="s">
        <v>24</v>
      </c>
      <c r="I952" s="173">
        <v>951</v>
      </c>
      <c r="J952" s="174"/>
      <c r="BYJ952" s="175" t="s">
        <v>1294</v>
      </c>
      <c r="BYK952" s="173" t="e" cm="1" vm="2">
        <f t="array" ref="BYK952">TRANSPOSE(_xlfn.ANCHORARRAY(AJF$2))</f>
        <v>#VALUE!</v>
      </c>
    </row>
    <row r="953" spans="1:10 2012:2013" s="173" customFormat="1" ht="32.25" thickBot="1" x14ac:dyDescent="0.3">
      <c r="A953" s="173" t="s">
        <v>2593</v>
      </c>
      <c r="B953" s="173" t="s">
        <v>173</v>
      </c>
      <c r="C953" s="173" t="s">
        <v>2601</v>
      </c>
      <c r="D953" s="173" t="s">
        <v>2508</v>
      </c>
      <c r="E953" s="173">
        <v>99</v>
      </c>
      <c r="F953" s="173">
        <v>0</v>
      </c>
      <c r="G953" s="173" t="s">
        <v>213</v>
      </c>
      <c r="H953" s="173" t="s">
        <v>22</v>
      </c>
      <c r="I953" s="173">
        <v>952</v>
      </c>
      <c r="J953" s="174"/>
      <c r="BYJ953" s="175" t="s">
        <v>1295</v>
      </c>
      <c r="BYK953" s="173" t="e" cm="1" vm="2">
        <f t="array" ref="BYK953">TRANSPOSE(_xlfn.ANCHORARRAY(AJG$2))</f>
        <v>#VALUE!</v>
      </c>
    </row>
    <row r="954" spans="1:10 2012:2013" s="173" customFormat="1" ht="32.25" thickBot="1" x14ac:dyDescent="0.3">
      <c r="A954" s="173" t="s">
        <v>2593</v>
      </c>
      <c r="B954" s="173" t="s">
        <v>173</v>
      </c>
      <c r="C954" s="173" t="s">
        <v>2601</v>
      </c>
      <c r="D954" s="173" t="s">
        <v>2501</v>
      </c>
      <c r="E954" s="173">
        <v>221</v>
      </c>
      <c r="F954" s="173">
        <v>64</v>
      </c>
      <c r="G954" s="173" t="s">
        <v>213</v>
      </c>
      <c r="H954" s="173" t="s">
        <v>22</v>
      </c>
      <c r="I954" s="173">
        <v>953</v>
      </c>
      <c r="J954" s="174"/>
      <c r="BYJ954" s="175" t="s">
        <v>1296</v>
      </c>
      <c r="BYK954" s="173" t="e" cm="1" vm="2">
        <f t="array" ref="BYK954">TRANSPOSE(_xlfn.ANCHORARRAY(AJH$2))</f>
        <v>#VALUE!</v>
      </c>
    </row>
    <row r="955" spans="1:10 2012:2013" s="173" customFormat="1" ht="32.25" thickBot="1" x14ac:dyDescent="0.3">
      <c r="A955" s="173" t="s">
        <v>2593</v>
      </c>
      <c r="B955" s="173" t="s">
        <v>173</v>
      </c>
      <c r="C955" s="173" t="s">
        <v>2601</v>
      </c>
      <c r="D955" s="173" t="s">
        <v>281</v>
      </c>
      <c r="E955" s="173">
        <v>221</v>
      </c>
      <c r="F955" s="173">
        <v>64</v>
      </c>
      <c r="G955" s="173" t="s">
        <v>213</v>
      </c>
      <c r="H955" s="173" t="s">
        <v>24</v>
      </c>
      <c r="I955" s="173">
        <v>954</v>
      </c>
      <c r="J955" s="174"/>
      <c r="BYJ955" s="175" t="s">
        <v>1297</v>
      </c>
      <c r="BYK955" s="173" t="e" cm="1" vm="2">
        <f t="array" ref="BYK955">TRANSPOSE(_xlfn.ANCHORARRAY(AJI$2))</f>
        <v>#VALUE!</v>
      </c>
    </row>
    <row r="956" spans="1:10 2012:2013" s="173" customFormat="1" ht="32.25" thickBot="1" x14ac:dyDescent="0.3">
      <c r="A956" s="173" t="s">
        <v>2593</v>
      </c>
      <c r="B956" s="173" t="s">
        <v>173</v>
      </c>
      <c r="C956" s="173" t="s">
        <v>2601</v>
      </c>
      <c r="D956" s="173" t="s">
        <v>282</v>
      </c>
      <c r="E956" s="173">
        <v>99</v>
      </c>
      <c r="F956" s="173">
        <v>0</v>
      </c>
      <c r="G956" s="173" t="s">
        <v>213</v>
      </c>
      <c r="H956" s="173" t="s">
        <v>22</v>
      </c>
      <c r="I956" s="173">
        <v>955</v>
      </c>
      <c r="J956" s="174"/>
      <c r="BYJ956" s="175" t="s">
        <v>1298</v>
      </c>
      <c r="BYK956" s="173" t="e" cm="1" vm="2">
        <f t="array" ref="BYK956">TRANSPOSE(_xlfn.ANCHORARRAY(AJJ$2))</f>
        <v>#VALUE!</v>
      </c>
    </row>
    <row r="957" spans="1:10 2012:2013" s="173" customFormat="1" ht="32.25" thickBot="1" x14ac:dyDescent="0.3">
      <c r="A957" s="173" t="s">
        <v>2593</v>
      </c>
      <c r="B957" s="173" t="s">
        <v>173</v>
      </c>
      <c r="C957" s="173" t="s">
        <v>2601</v>
      </c>
      <c r="D957" s="173" t="s">
        <v>279</v>
      </c>
      <c r="E957" s="173">
        <v>221</v>
      </c>
      <c r="F957" s="173">
        <v>64</v>
      </c>
      <c r="G957" s="173" t="s">
        <v>213</v>
      </c>
      <c r="H957" s="173" t="s">
        <v>24</v>
      </c>
      <c r="I957" s="173">
        <v>956</v>
      </c>
      <c r="J957" s="174"/>
      <c r="BYJ957" s="175" t="s">
        <v>1299</v>
      </c>
      <c r="BYK957" s="173" t="e" cm="1" vm="2">
        <f t="array" ref="BYK957">TRANSPOSE(_xlfn.ANCHORARRAY(AJK$2))</f>
        <v>#VALUE!</v>
      </c>
    </row>
    <row r="958" spans="1:10 2012:2013" s="173" customFormat="1" ht="32.25" thickBot="1" x14ac:dyDescent="0.3">
      <c r="A958" s="173" t="s">
        <v>2593</v>
      </c>
      <c r="B958" s="173" t="s">
        <v>173</v>
      </c>
      <c r="C958" s="173" t="s">
        <v>2601</v>
      </c>
      <c r="D958" s="173" t="s">
        <v>266</v>
      </c>
      <c r="E958" s="173">
        <v>160</v>
      </c>
      <c r="F958" s="173">
        <v>46</v>
      </c>
      <c r="G958" s="173" t="s">
        <v>224</v>
      </c>
      <c r="H958" s="173" t="s">
        <v>24</v>
      </c>
      <c r="I958" s="173">
        <v>957</v>
      </c>
      <c r="J958" s="174"/>
      <c r="BYJ958" s="175" t="s">
        <v>1300</v>
      </c>
      <c r="BYK958" s="173" t="e" cm="1" vm="2">
        <f t="array" ref="BYK958">TRANSPOSE(_xlfn.ANCHORARRAY(AJL$2))</f>
        <v>#VALUE!</v>
      </c>
    </row>
    <row r="959" spans="1:10 2012:2013" s="173" customFormat="1" ht="32.25" thickBot="1" x14ac:dyDescent="0.3">
      <c r="A959" s="173" t="s">
        <v>2593</v>
      </c>
      <c r="B959" s="173" t="s">
        <v>173</v>
      </c>
      <c r="C959" s="173" t="s">
        <v>2601</v>
      </c>
      <c r="D959" s="173" t="s">
        <v>214</v>
      </c>
      <c r="E959" s="173">
        <v>99</v>
      </c>
      <c r="F959" s="173">
        <v>28</v>
      </c>
      <c r="G959" s="173" t="s">
        <v>224</v>
      </c>
      <c r="H959" s="173" t="s">
        <v>24</v>
      </c>
      <c r="I959" s="173">
        <v>958</v>
      </c>
      <c r="J959" s="174"/>
      <c r="BYJ959" s="175" t="s">
        <v>1301</v>
      </c>
      <c r="BYK959" s="173" t="e" cm="1" vm="2">
        <f t="array" ref="BYK959">TRANSPOSE(_xlfn.ANCHORARRAY(AJM$2))</f>
        <v>#VALUE!</v>
      </c>
    </row>
    <row r="960" spans="1:10 2012:2013" s="173" customFormat="1" ht="32.25" thickBot="1" x14ac:dyDescent="0.3">
      <c r="A960" s="173" t="s">
        <v>2593</v>
      </c>
      <c r="B960" s="173" t="s">
        <v>173</v>
      </c>
      <c r="C960" s="173" t="s">
        <v>2601</v>
      </c>
      <c r="D960" s="173" t="s">
        <v>2487</v>
      </c>
      <c r="E960" s="173">
        <v>36</v>
      </c>
      <c r="F960" s="173">
        <v>0</v>
      </c>
      <c r="G960" s="173" t="s">
        <v>224</v>
      </c>
      <c r="H960" s="173" t="s">
        <v>22</v>
      </c>
      <c r="I960" s="173">
        <v>959</v>
      </c>
      <c r="J960" s="174"/>
      <c r="BYJ960" s="175" t="s">
        <v>1302</v>
      </c>
      <c r="BYK960" s="173" t="e" cm="1" vm="2">
        <f t="array" ref="BYK960">TRANSPOSE(_xlfn.ANCHORARRAY(AJN$2))</f>
        <v>#VALUE!</v>
      </c>
    </row>
    <row r="961" spans="1:10 2012:2013" s="173" customFormat="1" ht="32.25" thickBot="1" x14ac:dyDescent="0.3">
      <c r="A961" s="173" t="s">
        <v>2593</v>
      </c>
      <c r="B961" s="173" t="s">
        <v>173</v>
      </c>
      <c r="C961" s="173" t="s">
        <v>2601</v>
      </c>
      <c r="D961" s="173" t="s">
        <v>2488</v>
      </c>
      <c r="E961" s="173">
        <v>99</v>
      </c>
      <c r="F961" s="173">
        <v>0</v>
      </c>
      <c r="G961" s="173" t="s">
        <v>224</v>
      </c>
      <c r="H961" s="173" t="s">
        <v>22</v>
      </c>
      <c r="I961" s="173">
        <v>960</v>
      </c>
      <c r="J961" s="174"/>
      <c r="BYJ961" s="175" t="s">
        <v>1303</v>
      </c>
      <c r="BYK961" s="173" t="e" cm="1" vm="2">
        <f t="array" ref="BYK961">TRANSPOSE(_xlfn.ANCHORARRAY(AJO$2))</f>
        <v>#VALUE!</v>
      </c>
    </row>
    <row r="962" spans="1:10 2012:2013" s="173" customFormat="1" ht="32.25" thickBot="1" x14ac:dyDescent="0.3">
      <c r="A962" s="173" t="s">
        <v>2593</v>
      </c>
      <c r="B962" s="173" t="s">
        <v>71</v>
      </c>
      <c r="C962" s="173" t="s">
        <v>2602</v>
      </c>
      <c r="D962" s="173" t="s">
        <v>252</v>
      </c>
      <c r="E962" s="173">
        <v>299</v>
      </c>
      <c r="F962" s="173">
        <v>75</v>
      </c>
      <c r="G962" s="173" t="s">
        <v>213</v>
      </c>
      <c r="H962" s="173" t="s">
        <v>24</v>
      </c>
      <c r="I962" s="173">
        <v>961</v>
      </c>
      <c r="J962" s="174"/>
      <c r="BYJ962" s="175" t="s">
        <v>1304</v>
      </c>
      <c r="BYK962" s="173" t="e" cm="1" vm="2">
        <f t="array" ref="BYK962">TRANSPOSE(_xlfn.ANCHORARRAY(AJP$2))</f>
        <v>#VALUE!</v>
      </c>
    </row>
    <row r="963" spans="1:10 2012:2013" s="173" customFormat="1" ht="32.25" thickBot="1" x14ac:dyDescent="0.3">
      <c r="A963" s="173" t="s">
        <v>2593</v>
      </c>
      <c r="B963" s="173" t="s">
        <v>71</v>
      </c>
      <c r="C963" s="173" t="s">
        <v>2602</v>
      </c>
      <c r="D963" s="173" t="s">
        <v>223</v>
      </c>
      <c r="E963" s="173">
        <v>999</v>
      </c>
      <c r="F963" s="173">
        <v>75</v>
      </c>
      <c r="G963" s="173" t="s">
        <v>213</v>
      </c>
      <c r="H963" s="173" t="s">
        <v>24</v>
      </c>
      <c r="I963" s="173">
        <v>962</v>
      </c>
      <c r="J963" s="174"/>
      <c r="BYJ963" s="175" t="s">
        <v>1305</v>
      </c>
      <c r="BYK963" s="173" t="e" cm="1" vm="2">
        <f t="array" ref="BYK963">TRANSPOSE(_xlfn.ANCHORARRAY(AJQ$2))</f>
        <v>#VALUE!</v>
      </c>
    </row>
    <row r="964" spans="1:10 2012:2013" s="173" customFormat="1" ht="32.25" thickBot="1" x14ac:dyDescent="0.3">
      <c r="A964" s="173" t="s">
        <v>2593</v>
      </c>
      <c r="B964" s="173" t="s">
        <v>71</v>
      </c>
      <c r="C964" s="173" t="s">
        <v>2602</v>
      </c>
      <c r="D964" s="173" t="s">
        <v>283</v>
      </c>
      <c r="E964" s="173">
        <v>999</v>
      </c>
      <c r="F964" s="173">
        <v>75</v>
      </c>
      <c r="G964" s="173" t="s">
        <v>213</v>
      </c>
      <c r="H964" s="173" t="s">
        <v>24</v>
      </c>
      <c r="I964" s="173">
        <v>963</v>
      </c>
      <c r="J964" s="174"/>
      <c r="BYJ964" s="175" t="s">
        <v>1306</v>
      </c>
      <c r="BYK964" s="173" t="e" cm="1" vm="2">
        <f t="array" ref="BYK964">TRANSPOSE(_xlfn.ANCHORARRAY(AJR$2))</f>
        <v>#VALUE!</v>
      </c>
    </row>
    <row r="965" spans="1:10 2012:2013" s="173" customFormat="1" ht="32.25" thickBot="1" x14ac:dyDescent="0.3">
      <c r="A965" s="173" t="s">
        <v>2593</v>
      </c>
      <c r="B965" s="173" t="s">
        <v>71</v>
      </c>
      <c r="C965" s="173" t="s">
        <v>2602</v>
      </c>
      <c r="D965" s="173" t="s">
        <v>2491</v>
      </c>
      <c r="E965" s="173">
        <v>999</v>
      </c>
      <c r="F965" s="173">
        <v>75</v>
      </c>
      <c r="G965" s="173" t="s">
        <v>213</v>
      </c>
      <c r="H965" s="173" t="s">
        <v>22</v>
      </c>
      <c r="I965" s="173">
        <v>964</v>
      </c>
      <c r="J965" s="174"/>
      <c r="BYJ965" s="175" t="s">
        <v>1307</v>
      </c>
      <c r="BYK965" s="173" t="e" cm="1" vm="2">
        <f t="array" ref="BYK965">TRANSPOSE(_xlfn.ANCHORARRAY(AJS$2))</f>
        <v>#VALUE!</v>
      </c>
    </row>
    <row r="966" spans="1:10 2012:2013" s="173" customFormat="1" ht="32.25" thickBot="1" x14ac:dyDescent="0.3">
      <c r="A966" s="173" t="s">
        <v>2593</v>
      </c>
      <c r="B966" s="173" t="s">
        <v>71</v>
      </c>
      <c r="C966" s="173" t="s">
        <v>2602</v>
      </c>
      <c r="D966" s="173" t="s">
        <v>267</v>
      </c>
      <c r="E966" s="173">
        <v>999</v>
      </c>
      <c r="F966" s="173">
        <v>75</v>
      </c>
      <c r="G966" s="173" t="s">
        <v>213</v>
      </c>
      <c r="H966" s="173" t="s">
        <v>24</v>
      </c>
      <c r="I966" s="173">
        <v>965</v>
      </c>
      <c r="J966" s="174"/>
      <c r="BYJ966" s="175" t="s">
        <v>1308</v>
      </c>
      <c r="BYK966" s="173" t="e" cm="1" vm="2">
        <f t="array" ref="BYK966">TRANSPOSE(_xlfn.ANCHORARRAY(AJT$2))</f>
        <v>#VALUE!</v>
      </c>
    </row>
    <row r="967" spans="1:10 2012:2013" s="173" customFormat="1" ht="32.25" thickBot="1" x14ac:dyDescent="0.3">
      <c r="A967" s="173" t="s">
        <v>2593</v>
      </c>
      <c r="B967" s="173" t="s">
        <v>71</v>
      </c>
      <c r="C967" s="173" t="s">
        <v>2602</v>
      </c>
      <c r="D967" s="173" t="s">
        <v>253</v>
      </c>
      <c r="E967" s="173">
        <v>999</v>
      </c>
      <c r="F967" s="173">
        <v>75</v>
      </c>
      <c r="G967" s="173" t="s">
        <v>213</v>
      </c>
      <c r="H967" s="173" t="s">
        <v>24</v>
      </c>
      <c r="I967" s="173">
        <v>966</v>
      </c>
      <c r="J967" s="174"/>
      <c r="BYJ967" s="175" t="s">
        <v>1309</v>
      </c>
      <c r="BYK967" s="173" t="e" cm="1" vm="2">
        <f t="array" ref="BYK967">TRANSPOSE(_xlfn.ANCHORARRAY(AJU$2))</f>
        <v>#VALUE!</v>
      </c>
    </row>
    <row r="968" spans="1:10 2012:2013" s="173" customFormat="1" ht="32.25" thickBot="1" x14ac:dyDescent="0.3">
      <c r="A968" s="173" t="s">
        <v>2593</v>
      </c>
      <c r="B968" s="173" t="s">
        <v>71</v>
      </c>
      <c r="C968" s="173" t="s">
        <v>2602</v>
      </c>
      <c r="D968" s="173" t="s">
        <v>270</v>
      </c>
      <c r="E968" s="173">
        <v>999</v>
      </c>
      <c r="F968" s="173">
        <v>46</v>
      </c>
      <c r="G968" s="173" t="s">
        <v>213</v>
      </c>
      <c r="H968" s="173" t="s">
        <v>24</v>
      </c>
      <c r="I968" s="173">
        <v>967</v>
      </c>
      <c r="J968" s="174"/>
      <c r="BYJ968" s="175" t="s">
        <v>1310</v>
      </c>
      <c r="BYK968" s="173" t="e" cm="1" vm="2">
        <f t="array" ref="BYK968">TRANSPOSE(_xlfn.ANCHORARRAY(AJV$2))</f>
        <v>#VALUE!</v>
      </c>
    </row>
    <row r="969" spans="1:10 2012:2013" s="173" customFormat="1" ht="32.25" thickBot="1" x14ac:dyDescent="0.3">
      <c r="A969" s="173" t="s">
        <v>2593</v>
      </c>
      <c r="B969" s="173" t="s">
        <v>71</v>
      </c>
      <c r="C969" s="173" t="s">
        <v>2602</v>
      </c>
      <c r="D969" s="173" t="s">
        <v>2492</v>
      </c>
      <c r="E969" s="173">
        <v>999</v>
      </c>
      <c r="F969" s="173">
        <v>75</v>
      </c>
      <c r="G969" s="173" t="s">
        <v>213</v>
      </c>
      <c r="H969" s="173" t="s">
        <v>22</v>
      </c>
      <c r="I969" s="173">
        <v>968</v>
      </c>
      <c r="J969" s="174"/>
      <c r="BYJ969" s="175" t="s">
        <v>1311</v>
      </c>
      <c r="BYK969" s="173" t="e" cm="1" vm="2">
        <f t="array" ref="BYK969">TRANSPOSE(_xlfn.ANCHORARRAY(AJW$2))</f>
        <v>#VALUE!</v>
      </c>
    </row>
    <row r="970" spans="1:10 2012:2013" s="173" customFormat="1" ht="32.25" thickBot="1" x14ac:dyDescent="0.3">
      <c r="A970" s="173" t="s">
        <v>2593</v>
      </c>
      <c r="B970" s="173" t="s">
        <v>71</v>
      </c>
      <c r="C970" s="173" t="s">
        <v>2602</v>
      </c>
      <c r="D970" s="173" t="s">
        <v>276</v>
      </c>
      <c r="E970" s="173">
        <v>999</v>
      </c>
      <c r="F970" s="173">
        <v>75</v>
      </c>
      <c r="G970" s="173" t="s">
        <v>213</v>
      </c>
      <c r="H970" s="173" t="s">
        <v>24</v>
      </c>
      <c r="I970" s="173">
        <v>969</v>
      </c>
      <c r="J970" s="174"/>
      <c r="BYJ970" s="175" t="s">
        <v>1312</v>
      </c>
      <c r="BYK970" s="173" t="e" cm="1" vm="2">
        <f t="array" ref="BYK970">TRANSPOSE(_xlfn.ANCHORARRAY(AJX$2))</f>
        <v>#VALUE!</v>
      </c>
    </row>
    <row r="971" spans="1:10 2012:2013" s="173" customFormat="1" ht="32.25" thickBot="1" x14ac:dyDescent="0.3">
      <c r="A971" s="173" t="s">
        <v>2593</v>
      </c>
      <c r="B971" s="173" t="s">
        <v>71</v>
      </c>
      <c r="C971" s="173" t="s">
        <v>2602</v>
      </c>
      <c r="D971" s="173" t="s">
        <v>2509</v>
      </c>
      <c r="E971" s="173">
        <v>999</v>
      </c>
      <c r="F971" s="173">
        <v>75</v>
      </c>
      <c r="G971" s="173" t="s">
        <v>213</v>
      </c>
      <c r="H971" s="173" t="s">
        <v>24</v>
      </c>
      <c r="I971" s="173">
        <v>970</v>
      </c>
      <c r="J971" s="174"/>
      <c r="BYJ971" s="175" t="s">
        <v>1313</v>
      </c>
      <c r="BYK971" s="173" t="e" cm="1" vm="2">
        <f t="array" ref="BYK971">TRANSPOSE(_xlfn.ANCHORARRAY(AJY$2))</f>
        <v>#VALUE!</v>
      </c>
    </row>
    <row r="972" spans="1:10 2012:2013" s="173" customFormat="1" ht="32.25" thickBot="1" x14ac:dyDescent="0.3">
      <c r="A972" s="173" t="s">
        <v>2593</v>
      </c>
      <c r="B972" s="173" t="s">
        <v>71</v>
      </c>
      <c r="C972" s="173" t="s">
        <v>2602</v>
      </c>
      <c r="D972" s="173" t="s">
        <v>2704</v>
      </c>
      <c r="E972" s="173">
        <v>999</v>
      </c>
      <c r="F972" s="173">
        <v>300</v>
      </c>
      <c r="G972" s="173" t="s">
        <v>213</v>
      </c>
      <c r="H972" s="173" t="s">
        <v>24</v>
      </c>
      <c r="I972" s="173">
        <v>971</v>
      </c>
      <c r="J972" s="174"/>
      <c r="BYJ972" s="175" t="s">
        <v>1314</v>
      </c>
      <c r="BYK972" s="173" t="e" cm="1" vm="2">
        <f t="array" ref="BYK972">TRANSPOSE(_xlfn.ANCHORARRAY(AJZ$2))</f>
        <v>#VALUE!</v>
      </c>
    </row>
    <row r="973" spans="1:10 2012:2013" s="173" customFormat="1" ht="32.25" thickBot="1" x14ac:dyDescent="0.3">
      <c r="A973" s="173" t="s">
        <v>2593</v>
      </c>
      <c r="B973" s="173" t="s">
        <v>71</v>
      </c>
      <c r="C973" s="173" t="s">
        <v>2602</v>
      </c>
      <c r="D973" s="173" t="s">
        <v>214</v>
      </c>
      <c r="E973" s="173">
        <v>99</v>
      </c>
      <c r="F973" s="173">
        <v>28</v>
      </c>
      <c r="G973" s="173" t="s">
        <v>224</v>
      </c>
      <c r="H973" s="173" t="s">
        <v>24</v>
      </c>
      <c r="I973" s="173">
        <v>972</v>
      </c>
      <c r="J973" s="174"/>
      <c r="BYJ973" s="175" t="s">
        <v>1315</v>
      </c>
      <c r="BYK973" s="173" t="e" cm="1" vm="2">
        <f t="array" ref="BYK973">TRANSPOSE(_xlfn.ANCHORARRAY(AKA$2))</f>
        <v>#VALUE!</v>
      </c>
    </row>
    <row r="974" spans="1:10 2012:2013" s="173" customFormat="1" ht="32.25" thickBot="1" x14ac:dyDescent="0.3">
      <c r="A974" s="173" t="s">
        <v>2593</v>
      </c>
      <c r="B974" s="173" t="s">
        <v>71</v>
      </c>
      <c r="C974" s="173" t="s">
        <v>2602</v>
      </c>
      <c r="D974" s="173" t="s">
        <v>280</v>
      </c>
      <c r="E974" s="173">
        <v>221</v>
      </c>
      <c r="F974" s="173">
        <v>64</v>
      </c>
      <c r="G974" s="173" t="s">
        <v>224</v>
      </c>
      <c r="H974" s="173" t="s">
        <v>24</v>
      </c>
      <c r="I974" s="173">
        <v>973</v>
      </c>
      <c r="J974" s="174"/>
      <c r="BYJ974" s="175" t="s">
        <v>1316</v>
      </c>
      <c r="BYK974" s="173" t="e" cm="1" vm="2">
        <f t="array" ref="BYK974">TRANSPOSE(_xlfn.ANCHORARRAY(AKB$2))</f>
        <v>#VALUE!</v>
      </c>
    </row>
    <row r="975" spans="1:10 2012:2013" s="173" customFormat="1" ht="32.25" thickBot="1" x14ac:dyDescent="0.3">
      <c r="A975" s="173" t="s">
        <v>2593</v>
      </c>
      <c r="B975" s="173" t="s">
        <v>71</v>
      </c>
      <c r="C975" s="173" t="s">
        <v>2602</v>
      </c>
      <c r="D975" s="173" t="s">
        <v>225</v>
      </c>
      <c r="E975" s="173">
        <v>36</v>
      </c>
      <c r="F975" s="173">
        <v>0</v>
      </c>
      <c r="G975" s="173" t="s">
        <v>224</v>
      </c>
      <c r="H975" s="173" t="s">
        <v>22</v>
      </c>
      <c r="I975" s="173">
        <v>974</v>
      </c>
      <c r="J975" s="174"/>
      <c r="BYJ975" s="175" t="s">
        <v>1317</v>
      </c>
      <c r="BYK975" s="173" t="e" cm="1" vm="2">
        <f t="array" ref="BYK975">TRANSPOSE(_xlfn.ANCHORARRAY(AKC$2))</f>
        <v>#VALUE!</v>
      </c>
    </row>
    <row r="976" spans="1:10 2012:2013" s="173" customFormat="1" ht="32.25" thickBot="1" x14ac:dyDescent="0.3">
      <c r="A976" s="173" t="s">
        <v>2593</v>
      </c>
      <c r="B976" s="173" t="s">
        <v>71</v>
      </c>
      <c r="C976" s="173" t="s">
        <v>2602</v>
      </c>
      <c r="D976" s="173" t="s">
        <v>215</v>
      </c>
      <c r="E976" s="173">
        <v>99</v>
      </c>
      <c r="F976" s="173">
        <v>0</v>
      </c>
      <c r="G976" s="173" t="s">
        <v>224</v>
      </c>
      <c r="H976" s="173" t="s">
        <v>22</v>
      </c>
      <c r="I976" s="173">
        <v>975</v>
      </c>
      <c r="J976" s="174"/>
      <c r="BYJ976" s="175" t="s">
        <v>1318</v>
      </c>
      <c r="BYK976" s="173" t="e" cm="1" vm="2">
        <f t="array" ref="BYK976">TRANSPOSE(_xlfn.ANCHORARRAY(AKD$2))</f>
        <v>#VALUE!</v>
      </c>
    </row>
    <row r="977" spans="1:10 2012:2013" s="173" customFormat="1" ht="32.25" thickBot="1" x14ac:dyDescent="0.3">
      <c r="A977" s="173" t="s">
        <v>2593</v>
      </c>
      <c r="B977" s="173" t="s">
        <v>71</v>
      </c>
      <c r="C977" s="173" t="s">
        <v>2602</v>
      </c>
      <c r="D977" s="173" t="s">
        <v>2478</v>
      </c>
      <c r="E977" s="173">
        <v>221</v>
      </c>
      <c r="F977" s="173">
        <v>64</v>
      </c>
      <c r="G977" s="173" t="s">
        <v>224</v>
      </c>
      <c r="H977" s="173" t="s">
        <v>24</v>
      </c>
      <c r="I977" s="173">
        <v>976</v>
      </c>
      <c r="J977" s="174"/>
      <c r="BYJ977" s="175" t="s">
        <v>1319</v>
      </c>
      <c r="BYK977" s="173" t="e" cm="1" vm="2">
        <f t="array" ref="BYK977">TRANSPOSE(_xlfn.ANCHORARRAY(AKE$2))</f>
        <v>#VALUE!</v>
      </c>
    </row>
    <row r="978" spans="1:10 2012:2013" s="173" customFormat="1" ht="32.25" thickBot="1" x14ac:dyDescent="0.3">
      <c r="A978" s="173" t="s">
        <v>2593</v>
      </c>
      <c r="B978" s="173" t="s">
        <v>71</v>
      </c>
      <c r="C978" s="173" t="s">
        <v>2602</v>
      </c>
      <c r="D978" s="173" t="s">
        <v>2479</v>
      </c>
      <c r="E978" s="173">
        <v>130</v>
      </c>
      <c r="F978" s="173">
        <v>0</v>
      </c>
      <c r="G978" s="173" t="s">
        <v>224</v>
      </c>
      <c r="H978" s="173" t="s">
        <v>22</v>
      </c>
      <c r="I978" s="173">
        <v>977</v>
      </c>
      <c r="J978" s="174"/>
      <c r="BYJ978" s="175" t="s">
        <v>1320</v>
      </c>
      <c r="BYK978" s="173" t="e" cm="1" vm="2">
        <f t="array" ref="BYK978">TRANSPOSE(_xlfn.ANCHORARRAY(AKF$2))</f>
        <v>#VALUE!</v>
      </c>
    </row>
    <row r="979" spans="1:10 2012:2013" s="173" customFormat="1" ht="32.25" thickBot="1" x14ac:dyDescent="0.3">
      <c r="A979" s="173" t="s">
        <v>2593</v>
      </c>
      <c r="B979" s="173" t="s">
        <v>71</v>
      </c>
      <c r="C979" s="173" t="s">
        <v>2602</v>
      </c>
      <c r="D979" s="173" t="s">
        <v>2480</v>
      </c>
      <c r="E979" s="173">
        <v>130</v>
      </c>
      <c r="F979" s="173">
        <v>37</v>
      </c>
      <c r="G979" s="173" t="s">
        <v>224</v>
      </c>
      <c r="H979" s="173" t="s">
        <v>24</v>
      </c>
      <c r="I979" s="173">
        <v>978</v>
      </c>
      <c r="J979" s="174"/>
      <c r="BYJ979" s="175" t="s">
        <v>1321</v>
      </c>
      <c r="BYK979" s="173" t="e" cm="1" vm="2">
        <f t="array" ref="BYK979">TRANSPOSE(_xlfn.ANCHORARRAY(AKG$2))</f>
        <v>#VALUE!</v>
      </c>
    </row>
    <row r="980" spans="1:10 2012:2013" s="173" customFormat="1" ht="32.25" thickBot="1" x14ac:dyDescent="0.3">
      <c r="A980" s="173" t="s">
        <v>2593</v>
      </c>
      <c r="B980" s="173" t="s">
        <v>71</v>
      </c>
      <c r="C980" s="173" t="s">
        <v>2602</v>
      </c>
      <c r="D980" s="173" t="s">
        <v>271</v>
      </c>
      <c r="E980" s="173">
        <v>299</v>
      </c>
      <c r="F980" s="173">
        <v>75</v>
      </c>
      <c r="G980" s="173" t="s">
        <v>224</v>
      </c>
      <c r="H980" s="173" t="s">
        <v>24</v>
      </c>
      <c r="I980" s="173">
        <v>979</v>
      </c>
      <c r="J980" s="174"/>
      <c r="BYJ980" s="175" t="s">
        <v>1322</v>
      </c>
      <c r="BYK980" s="173" t="e" cm="1" vm="2">
        <f t="array" ref="BYK980">TRANSPOSE(_xlfn.ANCHORARRAY(AKH$2))</f>
        <v>#VALUE!</v>
      </c>
    </row>
    <row r="981" spans="1:10 2012:2013" s="173" customFormat="1" ht="32.25" thickBot="1" x14ac:dyDescent="0.3">
      <c r="A981" s="173" t="s">
        <v>2593</v>
      </c>
      <c r="B981" s="173" t="s">
        <v>71</v>
      </c>
      <c r="C981" s="173" t="s">
        <v>2602</v>
      </c>
      <c r="D981" s="173" t="s">
        <v>228</v>
      </c>
      <c r="E981" s="173">
        <v>27</v>
      </c>
      <c r="F981" s="173">
        <v>0</v>
      </c>
      <c r="G981" s="173" t="s">
        <v>224</v>
      </c>
      <c r="H981" s="173" t="s">
        <v>22</v>
      </c>
      <c r="I981" s="173">
        <v>980</v>
      </c>
      <c r="J981" s="174"/>
      <c r="BYJ981" s="175" t="s">
        <v>1323</v>
      </c>
      <c r="BYK981" s="173" t="e" cm="1" vm="2">
        <f t="array" ref="BYK981">TRANSPOSE(_xlfn.ANCHORARRAY(AKI$2))</f>
        <v>#VALUE!</v>
      </c>
    </row>
    <row r="982" spans="1:10 2012:2013" s="173" customFormat="1" ht="32.25" thickBot="1" x14ac:dyDescent="0.3">
      <c r="A982" s="173" t="s">
        <v>2593</v>
      </c>
      <c r="B982" s="173" t="s">
        <v>71</v>
      </c>
      <c r="C982" s="173" t="s">
        <v>2602</v>
      </c>
      <c r="D982" s="173" t="s">
        <v>2486</v>
      </c>
      <c r="E982" s="173">
        <v>36</v>
      </c>
      <c r="F982" s="173">
        <v>0</v>
      </c>
      <c r="G982" s="173" t="s">
        <v>224</v>
      </c>
      <c r="H982" s="173" t="s">
        <v>22</v>
      </c>
      <c r="I982" s="173">
        <v>981</v>
      </c>
      <c r="J982" s="174"/>
      <c r="BYJ982" s="175" t="s">
        <v>1324</v>
      </c>
      <c r="BYK982" s="173" t="e" cm="1" vm="2">
        <f t="array" ref="BYK982">TRANSPOSE(_xlfn.ANCHORARRAY(AKJ$2))</f>
        <v>#VALUE!</v>
      </c>
    </row>
    <row r="983" spans="1:10 2012:2013" s="173" customFormat="1" ht="32.25" thickBot="1" x14ac:dyDescent="0.3">
      <c r="A983" s="173" t="s">
        <v>2593</v>
      </c>
      <c r="B983" s="173" t="s">
        <v>71</v>
      </c>
      <c r="C983" s="173" t="s">
        <v>2602</v>
      </c>
      <c r="D983" s="173" t="s">
        <v>232</v>
      </c>
      <c r="E983" s="173">
        <v>99</v>
      </c>
      <c r="F983" s="173">
        <v>28</v>
      </c>
      <c r="G983" s="173" t="s">
        <v>224</v>
      </c>
      <c r="H983" s="173" t="s">
        <v>22</v>
      </c>
      <c r="I983" s="173">
        <v>982</v>
      </c>
      <c r="J983" s="174"/>
      <c r="BYJ983" s="175" t="s">
        <v>1325</v>
      </c>
      <c r="BYK983" s="173" t="e" cm="1" vm="2">
        <f t="array" ref="BYK983">TRANSPOSE(_xlfn.ANCHORARRAY(AKK$2))</f>
        <v>#VALUE!</v>
      </c>
    </row>
    <row r="984" spans="1:10 2012:2013" s="173" customFormat="1" ht="32.25" thickBot="1" x14ac:dyDescent="0.3">
      <c r="A984" s="173" t="s">
        <v>2593</v>
      </c>
      <c r="B984" s="173" t="s">
        <v>71</v>
      </c>
      <c r="C984" s="173" t="s">
        <v>2602</v>
      </c>
      <c r="D984" s="173" t="s">
        <v>255</v>
      </c>
      <c r="E984" s="173">
        <v>99</v>
      </c>
      <c r="F984" s="173">
        <v>0</v>
      </c>
      <c r="G984" s="173" t="s">
        <v>224</v>
      </c>
      <c r="H984" s="173" t="s">
        <v>22</v>
      </c>
      <c r="I984" s="173">
        <v>983</v>
      </c>
      <c r="J984" s="174"/>
      <c r="BYJ984" s="175" t="s">
        <v>1326</v>
      </c>
      <c r="BYK984" s="173" t="e" cm="1" vm="2">
        <f t="array" ref="BYK984">TRANSPOSE(_xlfn.ANCHORARRAY(AKL$2))</f>
        <v>#VALUE!</v>
      </c>
    </row>
    <row r="985" spans="1:10 2012:2013" s="173" customFormat="1" ht="32.25" thickBot="1" x14ac:dyDescent="0.3">
      <c r="A985" s="173" t="s">
        <v>2593</v>
      </c>
      <c r="B985" s="173" t="s">
        <v>71</v>
      </c>
      <c r="C985" s="173" t="s">
        <v>2602</v>
      </c>
      <c r="D985" s="173" t="s">
        <v>222</v>
      </c>
      <c r="E985" s="173">
        <v>299</v>
      </c>
      <c r="F985" s="173">
        <v>0</v>
      </c>
      <c r="G985" s="173" t="s">
        <v>224</v>
      </c>
      <c r="H985" s="173" t="s">
        <v>22</v>
      </c>
      <c r="I985" s="173">
        <v>984</v>
      </c>
      <c r="J985" s="174"/>
      <c r="BYJ985" s="175" t="s">
        <v>1327</v>
      </c>
      <c r="BYK985" s="173" t="e" cm="1" vm="2">
        <f t="array" ref="BYK985">TRANSPOSE(_xlfn.ANCHORARRAY(AKM$2))</f>
        <v>#VALUE!</v>
      </c>
    </row>
    <row r="986" spans="1:10 2012:2013" s="173" customFormat="1" ht="32.25" thickBot="1" x14ac:dyDescent="0.3">
      <c r="A986" s="173" t="s">
        <v>2593</v>
      </c>
      <c r="B986" s="173" t="s">
        <v>71</v>
      </c>
      <c r="C986" s="173" t="s">
        <v>2602</v>
      </c>
      <c r="D986" s="173" t="s">
        <v>233</v>
      </c>
      <c r="E986" s="173">
        <v>99</v>
      </c>
      <c r="F986" s="173">
        <v>0</v>
      </c>
      <c r="G986" s="173" t="s">
        <v>224</v>
      </c>
      <c r="H986" s="173" t="s">
        <v>22</v>
      </c>
      <c r="I986" s="173">
        <v>985</v>
      </c>
      <c r="J986" s="174"/>
      <c r="BYJ986" s="175" t="s">
        <v>1328</v>
      </c>
      <c r="BYK986" s="173" t="e" cm="1" vm="2">
        <f t="array" ref="BYK986">TRANSPOSE(_xlfn.ANCHORARRAY(AKN$2))</f>
        <v>#VALUE!</v>
      </c>
    </row>
    <row r="987" spans="1:10 2012:2013" s="173" customFormat="1" ht="32.25" thickBot="1" x14ac:dyDescent="0.3">
      <c r="A987" s="173" t="s">
        <v>2593</v>
      </c>
      <c r="B987" s="173" t="s">
        <v>71</v>
      </c>
      <c r="C987" s="173" t="s">
        <v>2602</v>
      </c>
      <c r="D987" s="173" t="s">
        <v>2487</v>
      </c>
      <c r="E987" s="173">
        <v>36</v>
      </c>
      <c r="F987" s="173">
        <v>0</v>
      </c>
      <c r="G987" s="173" t="s">
        <v>224</v>
      </c>
      <c r="H987" s="173" t="s">
        <v>22</v>
      </c>
      <c r="I987" s="173">
        <v>986</v>
      </c>
      <c r="J987" s="174"/>
      <c r="BYJ987" s="175" t="s">
        <v>1329</v>
      </c>
      <c r="BYK987" s="173" t="e" cm="1" vm="2">
        <f t="array" ref="BYK987">TRANSPOSE(_xlfn.ANCHORARRAY(AKO$2))</f>
        <v>#VALUE!</v>
      </c>
    </row>
    <row r="988" spans="1:10 2012:2013" s="173" customFormat="1" ht="32.25" thickBot="1" x14ac:dyDescent="0.3">
      <c r="A988" s="173" t="s">
        <v>2593</v>
      </c>
      <c r="B988" s="173" t="s">
        <v>71</v>
      </c>
      <c r="C988" s="173" t="s">
        <v>2602</v>
      </c>
      <c r="D988" s="173" t="s">
        <v>264</v>
      </c>
      <c r="E988" s="173">
        <v>299</v>
      </c>
      <c r="F988" s="173">
        <v>0</v>
      </c>
      <c r="G988" s="173" t="s">
        <v>224</v>
      </c>
      <c r="H988" s="173" t="s">
        <v>24</v>
      </c>
      <c r="I988" s="173">
        <v>987</v>
      </c>
      <c r="J988" s="174"/>
      <c r="BYJ988" s="175" t="s">
        <v>1330</v>
      </c>
      <c r="BYK988" s="173" t="e" cm="1" vm="2">
        <f t="array" ref="BYK988">TRANSPOSE(_xlfn.ANCHORARRAY(AKP$2))</f>
        <v>#VALUE!</v>
      </c>
    </row>
    <row r="989" spans="1:10 2012:2013" s="173" customFormat="1" ht="32.25" thickBot="1" x14ac:dyDescent="0.3">
      <c r="A989" s="173" t="s">
        <v>2593</v>
      </c>
      <c r="B989" s="173" t="s">
        <v>71</v>
      </c>
      <c r="C989" s="173" t="s">
        <v>2602</v>
      </c>
      <c r="D989" s="173" t="s">
        <v>279</v>
      </c>
      <c r="E989" s="173">
        <v>221</v>
      </c>
      <c r="F989" s="173">
        <v>64</v>
      </c>
      <c r="G989" s="173" t="s">
        <v>224</v>
      </c>
      <c r="H989" s="173" t="s">
        <v>24</v>
      </c>
      <c r="I989" s="173">
        <v>988</v>
      </c>
      <c r="J989" s="174"/>
      <c r="BYJ989" s="175" t="s">
        <v>1331</v>
      </c>
      <c r="BYK989" s="173" t="e" cm="1" vm="2">
        <f t="array" ref="BYK989">TRANSPOSE(_xlfn.ANCHORARRAY(AKQ$2))</f>
        <v>#VALUE!</v>
      </c>
    </row>
    <row r="990" spans="1:10 2012:2013" s="173" customFormat="1" ht="32.25" thickBot="1" x14ac:dyDescent="0.3">
      <c r="A990" s="173" t="s">
        <v>2593</v>
      </c>
      <c r="B990" s="173" t="s">
        <v>71</v>
      </c>
      <c r="C990" s="173" t="s">
        <v>2602</v>
      </c>
      <c r="D990" s="173" t="s">
        <v>2488</v>
      </c>
      <c r="E990" s="173">
        <v>99</v>
      </c>
      <c r="F990" s="173">
        <v>0</v>
      </c>
      <c r="G990" s="173" t="s">
        <v>224</v>
      </c>
      <c r="H990" s="173" t="s">
        <v>22</v>
      </c>
      <c r="I990" s="173">
        <v>989</v>
      </c>
      <c r="J990" s="174"/>
      <c r="BYJ990" s="175" t="s">
        <v>1332</v>
      </c>
      <c r="BYK990" s="173" t="e" cm="1" vm="2">
        <f t="array" ref="BYK990">TRANSPOSE(_xlfn.ANCHORARRAY(AKR$2))</f>
        <v>#VALUE!</v>
      </c>
    </row>
    <row r="991" spans="1:10 2012:2013" s="173" customFormat="1" ht="32.25" thickBot="1" x14ac:dyDescent="0.3">
      <c r="A991" s="173" t="s">
        <v>2593</v>
      </c>
      <c r="B991" s="173" t="s">
        <v>72</v>
      </c>
      <c r="C991" s="173" t="s">
        <v>2603</v>
      </c>
      <c r="D991" s="173" t="s">
        <v>284</v>
      </c>
      <c r="E991" s="173">
        <v>36</v>
      </c>
      <c r="F991" s="173">
        <v>0</v>
      </c>
      <c r="G991" s="173" t="s">
        <v>213</v>
      </c>
      <c r="H991" s="173" t="s">
        <v>22</v>
      </c>
      <c r="I991" s="173">
        <v>990</v>
      </c>
      <c r="J991" s="174"/>
      <c r="BYJ991" s="175" t="s">
        <v>1333</v>
      </c>
      <c r="BYK991" s="173" t="e" cm="1" vm="2">
        <f t="array" ref="BYK991">TRANSPOSE(_xlfn.ANCHORARRAY(AKS$2))</f>
        <v>#VALUE!</v>
      </c>
    </row>
    <row r="992" spans="1:10 2012:2013" s="173" customFormat="1" ht="32.25" thickBot="1" x14ac:dyDescent="0.3">
      <c r="A992" s="173" t="s">
        <v>2593</v>
      </c>
      <c r="B992" s="173" t="s">
        <v>72</v>
      </c>
      <c r="C992" s="173" t="s">
        <v>2603</v>
      </c>
      <c r="D992" s="173" t="s">
        <v>254</v>
      </c>
      <c r="E992" s="173">
        <v>36</v>
      </c>
      <c r="F992" s="173">
        <v>0</v>
      </c>
      <c r="G992" s="173" t="s">
        <v>213</v>
      </c>
      <c r="H992" s="173" t="s">
        <v>22</v>
      </c>
      <c r="I992" s="173">
        <v>991</v>
      </c>
      <c r="J992" s="174"/>
      <c r="BYJ992" s="175" t="s">
        <v>1334</v>
      </c>
      <c r="BYK992" s="173" t="e" cm="1" vm="2">
        <f t="array" ref="BYK992">TRANSPOSE(_xlfn.ANCHORARRAY(AKT$2))</f>
        <v>#VALUE!</v>
      </c>
    </row>
    <row r="993" spans="1:10 2012:2013" s="173" customFormat="1" ht="32.25" thickBot="1" x14ac:dyDescent="0.3">
      <c r="A993" s="173" t="s">
        <v>2593</v>
      </c>
      <c r="B993" s="173" t="s">
        <v>72</v>
      </c>
      <c r="C993" s="173" t="s">
        <v>2603</v>
      </c>
      <c r="D993" s="173" t="s">
        <v>245</v>
      </c>
      <c r="E993" s="173">
        <v>36</v>
      </c>
      <c r="F993" s="173">
        <v>0</v>
      </c>
      <c r="G993" s="173" t="s">
        <v>213</v>
      </c>
      <c r="H993" s="173" t="s">
        <v>22</v>
      </c>
      <c r="I993" s="173">
        <v>992</v>
      </c>
      <c r="J993" s="174"/>
      <c r="BYJ993" s="175" t="s">
        <v>1335</v>
      </c>
      <c r="BYK993" s="173" t="e" cm="1" vm="2">
        <f t="array" ref="BYK993">TRANSPOSE(_xlfn.ANCHORARRAY(AKU$2))</f>
        <v>#VALUE!</v>
      </c>
    </row>
    <row r="994" spans="1:10 2012:2013" s="173" customFormat="1" ht="32.25" thickBot="1" x14ac:dyDescent="0.3">
      <c r="A994" s="173" t="s">
        <v>2593</v>
      </c>
      <c r="B994" s="173" t="s">
        <v>72</v>
      </c>
      <c r="C994" s="173" t="s">
        <v>2603</v>
      </c>
      <c r="D994" s="173" t="s">
        <v>239</v>
      </c>
      <c r="E994" s="173">
        <v>36</v>
      </c>
      <c r="F994" s="173">
        <v>0</v>
      </c>
      <c r="G994" s="173" t="s">
        <v>213</v>
      </c>
      <c r="H994" s="173" t="s">
        <v>22</v>
      </c>
      <c r="I994" s="173">
        <v>993</v>
      </c>
      <c r="J994" s="174"/>
      <c r="BYJ994" s="175" t="s">
        <v>1336</v>
      </c>
      <c r="BYK994" s="173" t="e" cm="1" vm="2">
        <f t="array" ref="BYK994">TRANSPOSE(_xlfn.ANCHORARRAY(AKV$2))</f>
        <v>#VALUE!</v>
      </c>
    </row>
    <row r="995" spans="1:10 2012:2013" s="173" customFormat="1" ht="32.25" thickBot="1" x14ac:dyDescent="0.3">
      <c r="A995" s="173" t="s">
        <v>2593</v>
      </c>
      <c r="B995" s="173" t="s">
        <v>72</v>
      </c>
      <c r="C995" s="173" t="s">
        <v>2603</v>
      </c>
      <c r="D995" s="173" t="s">
        <v>240</v>
      </c>
      <c r="E995" s="173">
        <v>36</v>
      </c>
      <c r="F995" s="173">
        <v>0</v>
      </c>
      <c r="G995" s="173" t="s">
        <v>213</v>
      </c>
      <c r="H995" s="173" t="s">
        <v>22</v>
      </c>
      <c r="I995" s="173">
        <v>994</v>
      </c>
      <c r="J995" s="174"/>
      <c r="BYJ995" s="175" t="s">
        <v>1337</v>
      </c>
      <c r="BYK995" s="173" t="e" cm="1" vm="2">
        <f t="array" ref="BYK995">TRANSPOSE(_xlfn.ANCHORARRAY(AKW$2))</f>
        <v>#VALUE!</v>
      </c>
    </row>
    <row r="996" spans="1:10 2012:2013" s="173" customFormat="1" ht="32.25" thickBot="1" x14ac:dyDescent="0.3">
      <c r="A996" s="173" t="s">
        <v>2593</v>
      </c>
      <c r="B996" s="173" t="s">
        <v>72</v>
      </c>
      <c r="C996" s="173" t="s">
        <v>2603</v>
      </c>
      <c r="D996" s="173" t="s">
        <v>225</v>
      </c>
      <c r="E996" s="173">
        <v>36</v>
      </c>
      <c r="F996" s="173">
        <v>0</v>
      </c>
      <c r="G996" s="173" t="s">
        <v>213</v>
      </c>
      <c r="H996" s="173" t="s">
        <v>22</v>
      </c>
      <c r="I996" s="173">
        <v>995</v>
      </c>
      <c r="J996" s="174"/>
      <c r="BYJ996" s="175" t="s">
        <v>1338</v>
      </c>
      <c r="BYK996" s="173" t="e" cm="1" vm="2">
        <f t="array" ref="BYK996">TRANSPOSE(_xlfn.ANCHORARRAY(AKX$2))</f>
        <v>#VALUE!</v>
      </c>
    </row>
    <row r="997" spans="1:10 2012:2013" s="173" customFormat="1" ht="32.25" thickBot="1" x14ac:dyDescent="0.3">
      <c r="A997" s="173" t="s">
        <v>2593</v>
      </c>
      <c r="B997" s="173" t="s">
        <v>72</v>
      </c>
      <c r="C997" s="173" t="s">
        <v>2603</v>
      </c>
      <c r="D997" s="173" t="s">
        <v>226</v>
      </c>
      <c r="E997" s="173">
        <v>36</v>
      </c>
      <c r="F997" s="173">
        <v>0</v>
      </c>
      <c r="G997" s="173" t="s">
        <v>213</v>
      </c>
      <c r="H997" s="173" t="s">
        <v>22</v>
      </c>
      <c r="I997" s="173">
        <v>996</v>
      </c>
      <c r="J997" s="174"/>
      <c r="BYJ997" s="175" t="s">
        <v>1339</v>
      </c>
      <c r="BYK997" s="173" t="e" cm="1" vm="2">
        <f t="array" ref="BYK997">TRANSPOSE(_xlfn.ANCHORARRAY(AKY$2))</f>
        <v>#VALUE!</v>
      </c>
    </row>
    <row r="998" spans="1:10 2012:2013" s="173" customFormat="1" ht="32.25" thickBot="1" x14ac:dyDescent="0.3">
      <c r="A998" s="173" t="s">
        <v>2593</v>
      </c>
      <c r="B998" s="173" t="s">
        <v>72</v>
      </c>
      <c r="C998" s="173" t="s">
        <v>2603</v>
      </c>
      <c r="D998" s="173" t="s">
        <v>2493</v>
      </c>
      <c r="E998" s="173">
        <v>36</v>
      </c>
      <c r="F998" s="173">
        <v>10</v>
      </c>
      <c r="G998" s="173" t="s">
        <v>213</v>
      </c>
      <c r="H998" s="173" t="s">
        <v>22</v>
      </c>
      <c r="I998" s="173">
        <v>997</v>
      </c>
      <c r="J998" s="174"/>
      <c r="BYJ998" s="175" t="s">
        <v>1340</v>
      </c>
      <c r="BYK998" s="173" t="e" cm="1" vm="2">
        <f t="array" ref="BYK998">TRANSPOSE(_xlfn.ANCHORARRAY(AKZ$2))</f>
        <v>#VALUE!</v>
      </c>
    </row>
    <row r="999" spans="1:10 2012:2013" s="173" customFormat="1" ht="32.25" thickBot="1" x14ac:dyDescent="0.3">
      <c r="A999" s="173" t="s">
        <v>2593</v>
      </c>
      <c r="B999" s="173" t="s">
        <v>72</v>
      </c>
      <c r="C999" s="173" t="s">
        <v>2603</v>
      </c>
      <c r="D999" s="173" t="s">
        <v>255</v>
      </c>
      <c r="E999" s="173">
        <v>99</v>
      </c>
      <c r="F999" s="173">
        <v>0</v>
      </c>
      <c r="G999" s="173" t="s">
        <v>213</v>
      </c>
      <c r="H999" s="173" t="s">
        <v>22</v>
      </c>
      <c r="I999" s="173">
        <v>998</v>
      </c>
      <c r="J999" s="174"/>
      <c r="BYJ999" s="175" t="s">
        <v>1341</v>
      </c>
      <c r="BYK999" s="173" t="e" cm="1" vm="2">
        <f t="array" ref="BYK999">TRANSPOSE(_xlfn.ANCHORARRAY(ALA$2))</f>
        <v>#VALUE!</v>
      </c>
    </row>
    <row r="1000" spans="1:10 2012:2013" s="173" customFormat="1" ht="32.25" thickBot="1" x14ac:dyDescent="0.3">
      <c r="A1000" s="173" t="s">
        <v>2593</v>
      </c>
      <c r="B1000" s="173" t="s">
        <v>72</v>
      </c>
      <c r="C1000" s="173" t="s">
        <v>2603</v>
      </c>
      <c r="D1000" s="173" t="s">
        <v>2487</v>
      </c>
      <c r="E1000" s="173">
        <v>36</v>
      </c>
      <c r="F1000" s="173">
        <v>0</v>
      </c>
      <c r="G1000" s="173" t="s">
        <v>213</v>
      </c>
      <c r="H1000" s="173" t="s">
        <v>22</v>
      </c>
      <c r="I1000" s="173">
        <v>999</v>
      </c>
      <c r="J1000" s="174"/>
      <c r="BYJ1000" s="175" t="s">
        <v>1342</v>
      </c>
      <c r="BYK1000" s="173" t="e" cm="1" vm="2">
        <f t="array" ref="BYK1000">TRANSPOSE(_xlfn.ANCHORARRAY(ALB$2))</f>
        <v>#VALUE!</v>
      </c>
    </row>
    <row r="1001" spans="1:10 2012:2013" s="173" customFormat="1" ht="32.25" thickBot="1" x14ac:dyDescent="0.3">
      <c r="A1001" s="173" t="s">
        <v>2593</v>
      </c>
      <c r="B1001" s="173" t="s">
        <v>72</v>
      </c>
      <c r="C1001" s="173" t="s">
        <v>2603</v>
      </c>
      <c r="D1001" s="173" t="s">
        <v>234</v>
      </c>
      <c r="E1001" s="173">
        <v>36</v>
      </c>
      <c r="F1001" s="173">
        <v>0</v>
      </c>
      <c r="G1001" s="173" t="s">
        <v>213</v>
      </c>
      <c r="H1001" s="173" t="s">
        <v>22</v>
      </c>
      <c r="I1001" s="173">
        <v>1000</v>
      </c>
      <c r="J1001" s="174"/>
      <c r="BYJ1001" s="175" t="s">
        <v>1343</v>
      </c>
      <c r="BYK1001" s="173" t="e" cm="1" vm="2">
        <f t="array" ref="BYK1001">TRANSPOSE(_xlfn.ANCHORARRAY(ALC$2))</f>
        <v>#VALUE!</v>
      </c>
    </row>
    <row r="1002" spans="1:10 2012:2013" s="173" customFormat="1" ht="32.25" thickBot="1" x14ac:dyDescent="0.3">
      <c r="A1002" s="173" t="s">
        <v>2593</v>
      </c>
      <c r="B1002" s="173" t="s">
        <v>72</v>
      </c>
      <c r="C1002" s="173" t="s">
        <v>2603</v>
      </c>
      <c r="D1002" s="173" t="s">
        <v>277</v>
      </c>
      <c r="E1002" s="173">
        <v>45</v>
      </c>
      <c r="F1002" s="173">
        <v>0</v>
      </c>
      <c r="G1002" s="173" t="s">
        <v>224</v>
      </c>
      <c r="H1002" s="173" t="s">
        <v>22</v>
      </c>
      <c r="I1002" s="173">
        <v>1001</v>
      </c>
      <c r="J1002" s="174"/>
      <c r="BYJ1002" s="175" t="s">
        <v>1344</v>
      </c>
      <c r="BYK1002" s="173" t="e" cm="1" vm="2">
        <f t="array" ref="BYK1002">TRANSPOSE(_xlfn.ANCHORARRAY(ALD$2))</f>
        <v>#VALUE!</v>
      </c>
    </row>
    <row r="1003" spans="1:10 2012:2013" s="173" customFormat="1" ht="32.25" thickBot="1" x14ac:dyDescent="0.3">
      <c r="A1003" s="173" t="s">
        <v>2593</v>
      </c>
      <c r="B1003" s="173" t="s">
        <v>72</v>
      </c>
      <c r="C1003" s="173" t="s">
        <v>2603</v>
      </c>
      <c r="D1003" s="173" t="s">
        <v>259</v>
      </c>
      <c r="G1003" s="173" t="s">
        <v>224</v>
      </c>
      <c r="H1003" s="173" t="s">
        <v>22</v>
      </c>
      <c r="I1003" s="173">
        <v>1002</v>
      </c>
      <c r="J1003" s="174"/>
      <c r="BYJ1003" s="175" t="s">
        <v>1345</v>
      </c>
      <c r="BYK1003" s="173" t="e" cm="1" vm="2">
        <f t="array" ref="BYK1003">TRANSPOSE(_xlfn.ANCHORARRAY(ALE$2))</f>
        <v>#VALUE!</v>
      </c>
    </row>
    <row r="1004" spans="1:10 2012:2013" s="173" customFormat="1" ht="32.25" thickBot="1" x14ac:dyDescent="0.3">
      <c r="A1004" s="173" t="s">
        <v>2593</v>
      </c>
      <c r="B1004" s="173" t="s">
        <v>72</v>
      </c>
      <c r="C1004" s="173" t="s">
        <v>2603</v>
      </c>
      <c r="D1004" s="173" t="s">
        <v>244</v>
      </c>
      <c r="E1004" s="173">
        <v>27</v>
      </c>
      <c r="F1004" s="173">
        <v>0</v>
      </c>
      <c r="G1004" s="173" t="s">
        <v>224</v>
      </c>
      <c r="H1004" s="173" t="s">
        <v>22</v>
      </c>
      <c r="I1004" s="173">
        <v>1003</v>
      </c>
      <c r="J1004" s="174"/>
      <c r="BYJ1004" s="175" t="s">
        <v>1346</v>
      </c>
      <c r="BYK1004" s="173" t="e" cm="1" vm="2">
        <f t="array" ref="BYK1004">TRANSPOSE(_xlfn.ANCHORARRAY(ALF$2))</f>
        <v>#VALUE!</v>
      </c>
    </row>
    <row r="1005" spans="1:10 2012:2013" s="173" customFormat="1" ht="32.25" thickBot="1" x14ac:dyDescent="0.3">
      <c r="A1005" s="173" t="s">
        <v>2593</v>
      </c>
      <c r="B1005" s="173" t="s">
        <v>72</v>
      </c>
      <c r="C1005" s="173" t="s">
        <v>2603</v>
      </c>
      <c r="D1005" s="173" t="s">
        <v>2488</v>
      </c>
      <c r="E1005" s="173">
        <v>99</v>
      </c>
      <c r="F1005" s="173">
        <v>0</v>
      </c>
      <c r="G1005" s="173" t="s">
        <v>224</v>
      </c>
      <c r="H1005" s="173" t="s">
        <v>22</v>
      </c>
      <c r="I1005" s="173">
        <v>1004</v>
      </c>
      <c r="J1005" s="174"/>
      <c r="BYJ1005" s="175" t="s">
        <v>1347</v>
      </c>
      <c r="BYK1005" s="173" t="e" cm="1" vm="2">
        <f t="array" ref="BYK1005">TRANSPOSE(_xlfn.ANCHORARRAY(ALG$2))</f>
        <v>#VALUE!</v>
      </c>
    </row>
    <row r="1006" spans="1:10 2012:2013" s="173" customFormat="1" ht="32.25" thickBot="1" x14ac:dyDescent="0.3">
      <c r="A1006" s="173" t="s">
        <v>2593</v>
      </c>
      <c r="B1006" s="173" t="s">
        <v>73</v>
      </c>
      <c r="C1006" s="173" t="s">
        <v>2604</v>
      </c>
      <c r="D1006" s="173" t="s">
        <v>2494</v>
      </c>
      <c r="G1006" s="173" t="s">
        <v>213</v>
      </c>
      <c r="H1006" s="173" t="s">
        <v>22</v>
      </c>
      <c r="I1006" s="173">
        <v>1005</v>
      </c>
      <c r="J1006" s="174"/>
      <c r="BYJ1006" s="175" t="s">
        <v>1348</v>
      </c>
      <c r="BYK1006" s="173" t="e" cm="1" vm="2">
        <f t="array" ref="BYK1006">TRANSPOSE(_xlfn.ANCHORARRAY(ALH$2))</f>
        <v>#VALUE!</v>
      </c>
    </row>
    <row r="1007" spans="1:10 2012:2013" s="173" customFormat="1" ht="32.25" thickBot="1" x14ac:dyDescent="0.3">
      <c r="A1007" s="173" t="s">
        <v>2593</v>
      </c>
      <c r="B1007" s="173" t="s">
        <v>73</v>
      </c>
      <c r="C1007" s="173" t="s">
        <v>2604</v>
      </c>
      <c r="D1007" s="173" t="s">
        <v>256</v>
      </c>
      <c r="G1007" s="173" t="s">
        <v>213</v>
      </c>
      <c r="H1007" s="173" t="s">
        <v>22</v>
      </c>
      <c r="I1007" s="173">
        <v>1006</v>
      </c>
      <c r="J1007" s="174"/>
      <c r="BYJ1007" s="175" t="s">
        <v>1349</v>
      </c>
      <c r="BYK1007" s="173" t="e" cm="1" vm="2">
        <f t="array" ref="BYK1007">TRANSPOSE(_xlfn.ANCHORARRAY(ALI$2))</f>
        <v>#VALUE!</v>
      </c>
    </row>
    <row r="1008" spans="1:10 2012:2013" s="173" customFormat="1" ht="32.25" thickBot="1" x14ac:dyDescent="0.3">
      <c r="A1008" s="173" t="s">
        <v>2593</v>
      </c>
      <c r="B1008" s="173" t="s">
        <v>73</v>
      </c>
      <c r="C1008" s="173" t="s">
        <v>2604</v>
      </c>
      <c r="D1008" s="173" t="s">
        <v>2499</v>
      </c>
      <c r="G1008" s="173" t="s">
        <v>213</v>
      </c>
      <c r="H1008" s="173" t="s">
        <v>22</v>
      </c>
      <c r="I1008" s="173">
        <v>1007</v>
      </c>
      <c r="J1008" s="174"/>
      <c r="BYJ1008" s="175" t="s">
        <v>1350</v>
      </c>
      <c r="BYK1008" s="173" t="e" cm="1" vm="2">
        <f t="array" ref="BYK1008">TRANSPOSE(_xlfn.ANCHORARRAY(ALJ$2))</f>
        <v>#VALUE!</v>
      </c>
    </row>
    <row r="1009" spans="1:10 2012:2013" s="173" customFormat="1" ht="32.25" thickBot="1" x14ac:dyDescent="0.3">
      <c r="A1009" s="173" t="s">
        <v>2593</v>
      </c>
      <c r="B1009" s="173" t="s">
        <v>73</v>
      </c>
      <c r="C1009" s="173" t="s">
        <v>2604</v>
      </c>
      <c r="D1009" s="173" t="s">
        <v>2495</v>
      </c>
      <c r="G1009" s="173" t="s">
        <v>213</v>
      </c>
      <c r="H1009" s="173" t="s">
        <v>22</v>
      </c>
      <c r="I1009" s="173">
        <v>1008</v>
      </c>
      <c r="J1009" s="174"/>
      <c r="BYJ1009" s="175" t="s">
        <v>1351</v>
      </c>
      <c r="BYK1009" s="173" t="e" cm="1" vm="2">
        <f t="array" ref="BYK1009">TRANSPOSE(_xlfn.ANCHORARRAY(ALK$2))</f>
        <v>#VALUE!</v>
      </c>
    </row>
    <row r="1010" spans="1:10 2012:2013" s="173" customFormat="1" ht="32.25" thickBot="1" x14ac:dyDescent="0.3">
      <c r="A1010" s="173" t="s">
        <v>2593</v>
      </c>
      <c r="B1010" s="173" t="s">
        <v>73</v>
      </c>
      <c r="C1010" s="173" t="s">
        <v>2604</v>
      </c>
      <c r="D1010" s="173" t="s">
        <v>257</v>
      </c>
      <c r="G1010" s="173" t="s">
        <v>213</v>
      </c>
      <c r="H1010" s="173" t="s">
        <v>22</v>
      </c>
      <c r="I1010" s="173">
        <v>1009</v>
      </c>
      <c r="J1010" s="174"/>
      <c r="BYJ1010" s="175" t="s">
        <v>1352</v>
      </c>
      <c r="BYK1010" s="173" t="e" cm="1" vm="2">
        <f t="array" ref="BYK1010">TRANSPOSE(_xlfn.ANCHORARRAY(ALL$2))</f>
        <v>#VALUE!</v>
      </c>
    </row>
    <row r="1011" spans="1:10 2012:2013" s="173" customFormat="1" ht="32.25" thickBot="1" x14ac:dyDescent="0.3">
      <c r="A1011" s="173" t="s">
        <v>2593</v>
      </c>
      <c r="B1011" s="173" t="s">
        <v>73</v>
      </c>
      <c r="C1011" s="173" t="s">
        <v>2604</v>
      </c>
      <c r="D1011" s="173" t="s">
        <v>258</v>
      </c>
      <c r="G1011" s="173" t="s">
        <v>213</v>
      </c>
      <c r="H1011" s="173" t="s">
        <v>22</v>
      </c>
      <c r="I1011" s="173">
        <v>1010</v>
      </c>
      <c r="J1011" s="174"/>
      <c r="BYJ1011" s="175" t="s">
        <v>1353</v>
      </c>
      <c r="BYK1011" s="173" t="e" cm="1" vm="2">
        <f t="array" ref="BYK1011">TRANSPOSE(_xlfn.ANCHORARRAY(ALM$2))</f>
        <v>#VALUE!</v>
      </c>
    </row>
    <row r="1012" spans="1:10 2012:2013" s="173" customFormat="1" ht="32.25" thickBot="1" x14ac:dyDescent="0.3">
      <c r="A1012" s="173" t="s">
        <v>2593</v>
      </c>
      <c r="B1012" s="173" t="s">
        <v>73</v>
      </c>
      <c r="C1012" s="173" t="s">
        <v>2604</v>
      </c>
      <c r="D1012" s="173" t="s">
        <v>2496</v>
      </c>
      <c r="G1012" s="173" t="s">
        <v>213</v>
      </c>
      <c r="H1012" s="173" t="s">
        <v>22</v>
      </c>
      <c r="I1012" s="173">
        <v>1011</v>
      </c>
      <c r="J1012" s="174"/>
      <c r="BYJ1012" s="175" t="s">
        <v>1354</v>
      </c>
      <c r="BYK1012" s="173" t="e" cm="1" vm="2">
        <f t="array" ref="BYK1012">TRANSPOSE(_xlfn.ANCHORARRAY(ALN$2))</f>
        <v>#VALUE!</v>
      </c>
    </row>
    <row r="1013" spans="1:10 2012:2013" s="173" customFormat="1" ht="32.25" thickBot="1" x14ac:dyDescent="0.3">
      <c r="A1013" s="173" t="s">
        <v>2593</v>
      </c>
      <c r="B1013" s="173" t="s">
        <v>73</v>
      </c>
      <c r="C1013" s="173" t="s">
        <v>2604</v>
      </c>
      <c r="D1013" s="173" t="s">
        <v>259</v>
      </c>
      <c r="G1013" s="173" t="s">
        <v>213</v>
      </c>
      <c r="H1013" s="173" t="s">
        <v>22</v>
      </c>
      <c r="I1013" s="173">
        <v>1012</v>
      </c>
      <c r="J1013" s="174"/>
      <c r="BYJ1013" s="175" t="s">
        <v>1355</v>
      </c>
      <c r="BYK1013" s="173" t="e" cm="1" vm="2">
        <f t="array" ref="BYK1013">TRANSPOSE(_xlfn.ANCHORARRAY(ALO$2))</f>
        <v>#VALUE!</v>
      </c>
    </row>
    <row r="1014" spans="1:10 2012:2013" s="173" customFormat="1" ht="32.25" thickBot="1" x14ac:dyDescent="0.3">
      <c r="A1014" s="173" t="s">
        <v>2593</v>
      </c>
      <c r="B1014" s="173" t="s">
        <v>73</v>
      </c>
      <c r="C1014" s="173" t="s">
        <v>2604</v>
      </c>
      <c r="D1014" s="173" t="s">
        <v>260</v>
      </c>
      <c r="G1014" s="173" t="s">
        <v>213</v>
      </c>
      <c r="H1014" s="173" t="s">
        <v>22</v>
      </c>
      <c r="I1014" s="173">
        <v>1013</v>
      </c>
      <c r="J1014" s="174"/>
      <c r="BYJ1014" s="175" t="s">
        <v>1356</v>
      </c>
      <c r="BYK1014" s="173" t="e" cm="1" vm="2">
        <f t="array" ref="BYK1014">TRANSPOSE(_xlfn.ANCHORARRAY(ALP$2))</f>
        <v>#VALUE!</v>
      </c>
    </row>
    <row r="1015" spans="1:10 2012:2013" s="173" customFormat="1" ht="32.25" thickBot="1" x14ac:dyDescent="0.3">
      <c r="A1015" s="173" t="s">
        <v>2593</v>
      </c>
      <c r="B1015" s="173" t="s">
        <v>73</v>
      </c>
      <c r="C1015" s="173" t="s">
        <v>2604</v>
      </c>
      <c r="D1015" s="173" t="s">
        <v>261</v>
      </c>
      <c r="G1015" s="173" t="s">
        <v>213</v>
      </c>
      <c r="H1015" s="173" t="s">
        <v>22</v>
      </c>
      <c r="I1015" s="173">
        <v>1014</v>
      </c>
      <c r="J1015" s="174"/>
      <c r="BYJ1015" s="175" t="s">
        <v>1357</v>
      </c>
      <c r="BYK1015" s="173" t="e" cm="1" vm="2">
        <f t="array" ref="BYK1015">TRANSPOSE(_xlfn.ANCHORARRAY(ALQ$2))</f>
        <v>#VALUE!</v>
      </c>
    </row>
    <row r="1016" spans="1:10 2012:2013" s="173" customFormat="1" ht="32.25" thickBot="1" x14ac:dyDescent="0.3">
      <c r="A1016" s="173" t="s">
        <v>2593</v>
      </c>
      <c r="B1016" s="173" t="s">
        <v>73</v>
      </c>
      <c r="C1016" s="173" t="s">
        <v>2604</v>
      </c>
      <c r="D1016" s="173" t="s">
        <v>2498</v>
      </c>
      <c r="G1016" s="173" t="s">
        <v>213</v>
      </c>
      <c r="H1016" s="173" t="s">
        <v>22</v>
      </c>
      <c r="I1016" s="173">
        <v>1015</v>
      </c>
      <c r="J1016" s="174"/>
      <c r="BYJ1016" s="175" t="s">
        <v>1358</v>
      </c>
      <c r="BYK1016" s="173" t="e" cm="1" vm="2">
        <f t="array" ref="BYK1016">TRANSPOSE(_xlfn.ANCHORARRAY(ALR$2))</f>
        <v>#VALUE!</v>
      </c>
    </row>
    <row r="1017" spans="1:10 2012:2013" s="173" customFormat="1" ht="32.25" thickBot="1" x14ac:dyDescent="0.3">
      <c r="A1017" s="173" t="s">
        <v>2593</v>
      </c>
      <c r="B1017" s="173" t="s">
        <v>73</v>
      </c>
      <c r="C1017" s="173" t="s">
        <v>2604</v>
      </c>
      <c r="D1017" s="173" t="s">
        <v>2487</v>
      </c>
      <c r="G1017" s="173" t="s">
        <v>224</v>
      </c>
      <c r="H1017" s="173" t="s">
        <v>22</v>
      </c>
      <c r="I1017" s="173">
        <v>1016</v>
      </c>
      <c r="J1017" s="174"/>
      <c r="BYJ1017" s="175" t="s">
        <v>1359</v>
      </c>
      <c r="BYK1017" s="173" t="e" cm="1" vm="2">
        <f t="array" ref="BYK1017">TRANSPOSE(_xlfn.ANCHORARRAY(ALS$2))</f>
        <v>#VALUE!</v>
      </c>
    </row>
    <row r="1018" spans="1:10 2012:2013" s="173" customFormat="1" ht="32.25" thickBot="1" x14ac:dyDescent="0.3">
      <c r="A1018" s="173" t="s">
        <v>2605</v>
      </c>
      <c r="B1018" s="173" t="s">
        <v>23</v>
      </c>
      <c r="C1018" s="173" t="s">
        <v>2606</v>
      </c>
      <c r="D1018" s="173" t="s">
        <v>214</v>
      </c>
      <c r="E1018" s="173">
        <v>99</v>
      </c>
      <c r="F1018" s="173">
        <v>28</v>
      </c>
      <c r="G1018" s="173" t="s">
        <v>213</v>
      </c>
      <c r="H1018" s="173" t="s">
        <v>24</v>
      </c>
      <c r="I1018" s="173">
        <v>1017</v>
      </c>
      <c r="J1018" s="174"/>
      <c r="BYJ1018" s="175" t="s">
        <v>1360</v>
      </c>
      <c r="BYK1018" s="173" t="e" cm="1" vm="2">
        <f t="array" ref="BYK1018">TRANSPOSE(_xlfn.ANCHORARRAY(ALT$2))</f>
        <v>#VALUE!</v>
      </c>
    </row>
    <row r="1019" spans="1:10 2012:2013" s="173" customFormat="1" ht="32.25" thickBot="1" x14ac:dyDescent="0.3">
      <c r="A1019" s="173" t="s">
        <v>2605</v>
      </c>
      <c r="B1019" s="173" t="s">
        <v>23</v>
      </c>
      <c r="C1019" s="173" t="s">
        <v>2606</v>
      </c>
      <c r="D1019" s="173" t="s">
        <v>215</v>
      </c>
      <c r="E1019" s="173">
        <v>99</v>
      </c>
      <c r="F1019" s="173">
        <v>0</v>
      </c>
      <c r="G1019" s="173" t="s">
        <v>213</v>
      </c>
      <c r="H1019" s="173" t="s">
        <v>22</v>
      </c>
      <c r="I1019" s="173">
        <v>1018</v>
      </c>
      <c r="J1019" s="174"/>
      <c r="BYJ1019" s="175" t="s">
        <v>1361</v>
      </c>
      <c r="BYK1019" s="173" t="e" cm="1" vm="2">
        <f t="array" ref="BYK1019">TRANSPOSE(_xlfn.ANCHORARRAY(ALU$2))</f>
        <v>#VALUE!</v>
      </c>
    </row>
    <row r="1020" spans="1:10 2012:2013" s="173" customFormat="1" ht="32.25" thickBot="1" x14ac:dyDescent="0.3">
      <c r="A1020" s="173" t="s">
        <v>2605</v>
      </c>
      <c r="B1020" s="173" t="s">
        <v>23</v>
      </c>
      <c r="C1020" s="173" t="s">
        <v>2606</v>
      </c>
      <c r="D1020" s="173" t="s">
        <v>216</v>
      </c>
      <c r="E1020" s="173">
        <v>99</v>
      </c>
      <c r="F1020" s="173">
        <v>28</v>
      </c>
      <c r="G1020" s="173" t="s">
        <v>213</v>
      </c>
      <c r="H1020" s="173" t="s">
        <v>25</v>
      </c>
      <c r="I1020" s="173">
        <v>1019</v>
      </c>
      <c r="J1020" s="174"/>
      <c r="BYJ1020" s="175" t="s">
        <v>1362</v>
      </c>
      <c r="BYK1020" s="173" t="e" cm="1" vm="2">
        <f t="array" ref="BYK1020">TRANSPOSE(_xlfn.ANCHORARRAY(ALV$2))</f>
        <v>#VALUE!</v>
      </c>
    </row>
    <row r="1021" spans="1:10 2012:2013" s="173" customFormat="1" ht="32.25" thickBot="1" x14ac:dyDescent="0.3">
      <c r="A1021" s="173" t="s">
        <v>2605</v>
      </c>
      <c r="B1021" s="173" t="s">
        <v>23</v>
      </c>
      <c r="C1021" s="173" t="s">
        <v>2606</v>
      </c>
      <c r="D1021" s="173" t="s">
        <v>2476</v>
      </c>
      <c r="E1021" s="173">
        <v>99</v>
      </c>
      <c r="F1021" s="173">
        <v>0</v>
      </c>
      <c r="G1021" s="173" t="s">
        <v>213</v>
      </c>
      <c r="H1021" s="173" t="s">
        <v>22</v>
      </c>
      <c r="I1021" s="173">
        <v>1020</v>
      </c>
      <c r="J1021" s="174"/>
      <c r="BYJ1021" s="175" t="s">
        <v>1363</v>
      </c>
      <c r="BYK1021" s="173" t="e" cm="1" vm="2">
        <f t="array" ref="BYK1021">TRANSPOSE(_xlfn.ANCHORARRAY(ALW$2))</f>
        <v>#VALUE!</v>
      </c>
    </row>
    <row r="1022" spans="1:10 2012:2013" s="173" customFormat="1" ht="32.25" thickBot="1" x14ac:dyDescent="0.3">
      <c r="A1022" s="173" t="s">
        <v>2605</v>
      </c>
      <c r="B1022" s="173" t="s">
        <v>23</v>
      </c>
      <c r="C1022" s="173" t="s">
        <v>2606</v>
      </c>
      <c r="D1022" s="173" t="s">
        <v>217</v>
      </c>
      <c r="E1022" s="173">
        <v>99</v>
      </c>
      <c r="F1022" s="173">
        <v>28</v>
      </c>
      <c r="G1022" s="173" t="s">
        <v>213</v>
      </c>
      <c r="H1022" s="173" t="s">
        <v>25</v>
      </c>
      <c r="I1022" s="173">
        <v>1021</v>
      </c>
      <c r="J1022" s="174"/>
      <c r="BYJ1022" s="175" t="s">
        <v>1364</v>
      </c>
      <c r="BYK1022" s="173" t="e" cm="1" vm="2">
        <f t="array" ref="BYK1022">TRANSPOSE(_xlfn.ANCHORARRAY(ALX$2))</f>
        <v>#VALUE!</v>
      </c>
    </row>
    <row r="1023" spans="1:10 2012:2013" s="173" customFormat="1" ht="32.25" thickBot="1" x14ac:dyDescent="0.3">
      <c r="A1023" s="173" t="s">
        <v>2605</v>
      </c>
      <c r="B1023" s="173" t="s">
        <v>23</v>
      </c>
      <c r="C1023" s="173" t="s">
        <v>2606</v>
      </c>
      <c r="D1023" s="173" t="s">
        <v>262</v>
      </c>
      <c r="E1023" s="173">
        <v>99</v>
      </c>
      <c r="F1023" s="173">
        <v>28</v>
      </c>
      <c r="G1023" s="173" t="s">
        <v>213</v>
      </c>
      <c r="H1023" s="173" t="s">
        <v>24</v>
      </c>
      <c r="I1023" s="173">
        <v>1022</v>
      </c>
      <c r="J1023" s="174"/>
      <c r="BYJ1023" s="175" t="s">
        <v>1365</v>
      </c>
      <c r="BYK1023" s="173" t="e" cm="1" vm="2">
        <f t="array" ref="BYK1023">TRANSPOSE(_xlfn.ANCHORARRAY(ALY$2))</f>
        <v>#VALUE!</v>
      </c>
    </row>
    <row r="1024" spans="1:10 2012:2013" s="173" customFormat="1" ht="32.25" thickBot="1" x14ac:dyDescent="0.3">
      <c r="A1024" s="173" t="s">
        <v>2605</v>
      </c>
      <c r="B1024" s="173" t="s">
        <v>23</v>
      </c>
      <c r="C1024" s="173" t="s">
        <v>2606</v>
      </c>
      <c r="D1024" s="173" t="s">
        <v>218</v>
      </c>
      <c r="E1024" s="173">
        <v>99</v>
      </c>
      <c r="F1024" s="173">
        <v>28</v>
      </c>
      <c r="G1024" s="173" t="s">
        <v>213</v>
      </c>
      <c r="H1024" s="173" t="s">
        <v>219</v>
      </c>
      <c r="I1024" s="173">
        <v>1023</v>
      </c>
      <c r="J1024" s="174"/>
      <c r="BYJ1024" s="175" t="s">
        <v>1366</v>
      </c>
      <c r="BYK1024" s="173" t="e" cm="1" vm="2">
        <f t="array" ref="BYK1024">TRANSPOSE(_xlfn.ANCHORARRAY(ALZ$2))</f>
        <v>#VALUE!</v>
      </c>
    </row>
    <row r="1025" spans="1:10 2012:2013" s="173" customFormat="1" ht="32.25" thickBot="1" x14ac:dyDescent="0.3">
      <c r="A1025" s="173" t="s">
        <v>2605</v>
      </c>
      <c r="B1025" s="173" t="s">
        <v>23</v>
      </c>
      <c r="C1025" s="173" t="s">
        <v>2606</v>
      </c>
      <c r="D1025" s="173" t="s">
        <v>220</v>
      </c>
      <c r="E1025" s="173">
        <v>99</v>
      </c>
      <c r="F1025" s="173">
        <v>28</v>
      </c>
      <c r="G1025" s="173" t="s">
        <v>213</v>
      </c>
      <c r="H1025" s="173" t="s">
        <v>25</v>
      </c>
      <c r="I1025" s="173">
        <v>1024</v>
      </c>
      <c r="J1025" s="174"/>
      <c r="BYJ1025" s="175" t="s">
        <v>1367</v>
      </c>
      <c r="BYK1025" s="173" t="e" cm="1" vm="2">
        <f t="array" ref="BYK1025">TRANSPOSE(_xlfn.ANCHORARRAY(AMA$2))</f>
        <v>#VALUE!</v>
      </c>
    </row>
    <row r="1026" spans="1:10 2012:2013" s="173" customFormat="1" ht="32.25" thickBot="1" x14ac:dyDescent="0.3">
      <c r="A1026" s="173" t="s">
        <v>2605</v>
      </c>
      <c r="B1026" s="173" t="s">
        <v>23</v>
      </c>
      <c r="C1026" s="173" t="s">
        <v>2606</v>
      </c>
      <c r="D1026" s="173" t="s">
        <v>2477</v>
      </c>
      <c r="E1026" s="173">
        <v>99</v>
      </c>
      <c r="F1026" s="173">
        <v>0</v>
      </c>
      <c r="G1026" s="173" t="s">
        <v>213</v>
      </c>
      <c r="H1026" s="173" t="s">
        <v>24</v>
      </c>
      <c r="I1026" s="173">
        <v>1025</v>
      </c>
      <c r="J1026" s="174"/>
      <c r="BYJ1026" s="175" t="s">
        <v>1368</v>
      </c>
      <c r="BYK1026" s="173" t="e" cm="1" vm="2">
        <f t="array" ref="BYK1026">TRANSPOSE(_xlfn.ANCHORARRAY(AMB$2))</f>
        <v>#VALUE!</v>
      </c>
    </row>
    <row r="1027" spans="1:10 2012:2013" s="173" customFormat="1" ht="32.25" thickBot="1" x14ac:dyDescent="0.3">
      <c r="A1027" s="173" t="s">
        <v>2605</v>
      </c>
      <c r="B1027" s="173" t="s">
        <v>23</v>
      </c>
      <c r="C1027" s="173" t="s">
        <v>2606</v>
      </c>
      <c r="D1027" s="173" t="s">
        <v>2500</v>
      </c>
      <c r="E1027" s="173">
        <v>47</v>
      </c>
      <c r="F1027" s="173">
        <v>28</v>
      </c>
      <c r="G1027" s="173" t="s">
        <v>213</v>
      </c>
      <c r="H1027" s="173" t="s">
        <v>24</v>
      </c>
      <c r="I1027" s="173">
        <v>1026</v>
      </c>
      <c r="J1027" s="174"/>
      <c r="BYJ1027" s="175" t="s">
        <v>1369</v>
      </c>
      <c r="BYK1027" s="173" t="e" cm="1" vm="2">
        <f t="array" ref="BYK1027">TRANSPOSE(_xlfn.ANCHORARRAY(AMC$2))</f>
        <v>#VALUE!</v>
      </c>
    </row>
    <row r="1028" spans="1:10 2012:2013" s="173" customFormat="1" ht="32.25" thickBot="1" x14ac:dyDescent="0.3">
      <c r="A1028" s="173" t="s">
        <v>2605</v>
      </c>
      <c r="B1028" s="173" t="s">
        <v>23</v>
      </c>
      <c r="C1028" s="173" t="s">
        <v>2606</v>
      </c>
      <c r="D1028" s="173" t="s">
        <v>221</v>
      </c>
      <c r="E1028" s="173">
        <v>299</v>
      </c>
      <c r="F1028" s="173">
        <v>0</v>
      </c>
      <c r="G1028" s="173" t="s">
        <v>213</v>
      </c>
      <c r="H1028" s="173" t="s">
        <v>22</v>
      </c>
      <c r="I1028" s="173">
        <v>1027</v>
      </c>
      <c r="J1028" s="174"/>
      <c r="BYJ1028" s="175" t="s">
        <v>1370</v>
      </c>
      <c r="BYK1028" s="173" t="e" cm="1" vm="2">
        <f t="array" ref="BYK1028">TRANSPOSE(_xlfn.ANCHORARRAY(AMD$2))</f>
        <v>#VALUE!</v>
      </c>
    </row>
    <row r="1029" spans="1:10 2012:2013" s="173" customFormat="1" ht="32.25" thickBot="1" x14ac:dyDescent="0.3">
      <c r="A1029" s="173" t="s">
        <v>2605</v>
      </c>
      <c r="B1029" s="173" t="s">
        <v>23</v>
      </c>
      <c r="C1029" s="173" t="s">
        <v>2606</v>
      </c>
      <c r="D1029" s="173" t="s">
        <v>222</v>
      </c>
      <c r="E1029" s="173">
        <v>299</v>
      </c>
      <c r="F1029" s="173">
        <v>0</v>
      </c>
      <c r="G1029" s="173" t="s">
        <v>213</v>
      </c>
      <c r="H1029" s="173" t="s">
        <v>22</v>
      </c>
      <c r="I1029" s="173">
        <v>1028</v>
      </c>
      <c r="J1029" s="174"/>
      <c r="BYJ1029" s="175" t="s">
        <v>1371</v>
      </c>
      <c r="BYK1029" s="173" t="e" cm="1" vm="2">
        <f t="array" ref="BYK1029">TRANSPOSE(_xlfn.ANCHORARRAY(AME$2))</f>
        <v>#VALUE!</v>
      </c>
    </row>
    <row r="1030" spans="1:10 2012:2013" s="173" customFormat="1" ht="32.25" thickBot="1" x14ac:dyDescent="0.3">
      <c r="A1030" s="173" t="s">
        <v>2605</v>
      </c>
      <c r="B1030" s="173" t="s">
        <v>23</v>
      </c>
      <c r="C1030" s="173" t="s">
        <v>2606</v>
      </c>
      <c r="D1030" s="173" t="s">
        <v>264</v>
      </c>
      <c r="E1030" s="173">
        <v>299</v>
      </c>
      <c r="F1030" s="173">
        <v>0</v>
      </c>
      <c r="G1030" s="173" t="s">
        <v>213</v>
      </c>
      <c r="H1030" s="173" t="s">
        <v>24</v>
      </c>
      <c r="I1030" s="173">
        <v>1029</v>
      </c>
      <c r="J1030" s="174"/>
      <c r="BYJ1030" s="175" t="s">
        <v>1372</v>
      </c>
      <c r="BYK1030" s="173" t="e" cm="1" vm="2">
        <f t="array" ref="BYK1030">TRANSPOSE(_xlfn.ANCHORARRAY(AMF$2))</f>
        <v>#VALUE!</v>
      </c>
    </row>
    <row r="1031" spans="1:10 2012:2013" s="173" customFormat="1" ht="32.25" thickBot="1" x14ac:dyDescent="0.3">
      <c r="A1031" s="173" t="s">
        <v>2605</v>
      </c>
      <c r="B1031" s="173" t="s">
        <v>23</v>
      </c>
      <c r="C1031" s="173" t="s">
        <v>2606</v>
      </c>
      <c r="D1031" s="173" t="s">
        <v>252</v>
      </c>
      <c r="E1031" s="173">
        <v>299</v>
      </c>
      <c r="F1031" s="173">
        <v>75</v>
      </c>
      <c r="G1031" s="173" t="s">
        <v>224</v>
      </c>
      <c r="H1031" s="173" t="s">
        <v>24</v>
      </c>
      <c r="I1031" s="173">
        <v>1030</v>
      </c>
      <c r="J1031" s="174"/>
      <c r="BYJ1031" s="175" t="s">
        <v>1373</v>
      </c>
      <c r="BYK1031" s="173" t="e" cm="1" vm="2">
        <f t="array" ref="BYK1031">TRANSPOSE(_xlfn.ANCHORARRAY(AMG$2))</f>
        <v>#VALUE!</v>
      </c>
    </row>
    <row r="1032" spans="1:10 2012:2013" s="173" customFormat="1" ht="32.25" thickBot="1" x14ac:dyDescent="0.3">
      <c r="A1032" s="173" t="s">
        <v>2605</v>
      </c>
      <c r="B1032" s="173" t="s">
        <v>23</v>
      </c>
      <c r="C1032" s="173" t="s">
        <v>2606</v>
      </c>
      <c r="D1032" s="173" t="s">
        <v>265</v>
      </c>
      <c r="E1032" s="173">
        <v>160</v>
      </c>
      <c r="F1032" s="173">
        <v>0</v>
      </c>
      <c r="G1032" s="173" t="s">
        <v>224</v>
      </c>
      <c r="H1032" s="173" t="s">
        <v>22</v>
      </c>
      <c r="I1032" s="173">
        <v>1031</v>
      </c>
      <c r="J1032" s="174"/>
      <c r="BYJ1032" s="175" t="s">
        <v>1374</v>
      </c>
      <c r="BYK1032" s="173" t="e" cm="1" vm="2">
        <f t="array" ref="BYK1032">TRANSPOSE(_xlfn.ANCHORARRAY(AMH$2))</f>
        <v>#VALUE!</v>
      </c>
    </row>
    <row r="1033" spans="1:10 2012:2013" s="173" customFormat="1" ht="32.25" thickBot="1" x14ac:dyDescent="0.3">
      <c r="A1033" s="173" t="s">
        <v>2605</v>
      </c>
      <c r="B1033" s="173" t="s">
        <v>23</v>
      </c>
      <c r="C1033" s="173" t="s">
        <v>2606</v>
      </c>
      <c r="D1033" s="173" t="s">
        <v>266</v>
      </c>
      <c r="E1033" s="173">
        <v>160</v>
      </c>
      <c r="F1033" s="173">
        <v>46</v>
      </c>
      <c r="G1033" s="173" t="s">
        <v>224</v>
      </c>
      <c r="H1033" s="173" t="s">
        <v>24</v>
      </c>
      <c r="I1033" s="173">
        <v>1032</v>
      </c>
      <c r="J1033" s="174"/>
      <c r="BYJ1033" s="175" t="s">
        <v>1375</v>
      </c>
      <c r="BYK1033" s="173" t="e" cm="1" vm="2">
        <f t="array" ref="BYK1033">TRANSPOSE(_xlfn.ANCHORARRAY(AMI$2))</f>
        <v>#VALUE!</v>
      </c>
    </row>
    <row r="1034" spans="1:10 2012:2013" s="173" customFormat="1" ht="32.25" thickBot="1" x14ac:dyDescent="0.3">
      <c r="A1034" s="173" t="s">
        <v>2605</v>
      </c>
      <c r="B1034" s="173" t="s">
        <v>23</v>
      </c>
      <c r="C1034" s="173" t="s">
        <v>2606</v>
      </c>
      <c r="D1034" s="173" t="s">
        <v>223</v>
      </c>
      <c r="E1034" s="173">
        <v>999</v>
      </c>
      <c r="F1034" s="173">
        <v>75</v>
      </c>
      <c r="G1034" s="173" t="s">
        <v>224</v>
      </c>
      <c r="H1034" s="173" t="s">
        <v>24</v>
      </c>
      <c r="I1034" s="173">
        <v>1033</v>
      </c>
      <c r="J1034" s="174"/>
      <c r="BYJ1034" s="175" t="s">
        <v>1376</v>
      </c>
      <c r="BYK1034" s="173" t="e" cm="1" vm="2">
        <f t="array" ref="BYK1034">TRANSPOSE(_xlfn.ANCHORARRAY(AMJ$2))</f>
        <v>#VALUE!</v>
      </c>
    </row>
    <row r="1035" spans="1:10 2012:2013" s="173" customFormat="1" ht="32.25" thickBot="1" x14ac:dyDescent="0.3">
      <c r="A1035" s="173" t="s">
        <v>2605</v>
      </c>
      <c r="B1035" s="173" t="s">
        <v>23</v>
      </c>
      <c r="C1035" s="173" t="s">
        <v>2606</v>
      </c>
      <c r="D1035" s="173" t="s">
        <v>212</v>
      </c>
      <c r="E1035" s="173">
        <v>36</v>
      </c>
      <c r="F1035" s="173">
        <v>0</v>
      </c>
      <c r="G1035" s="173" t="s">
        <v>224</v>
      </c>
      <c r="H1035" s="173" t="s">
        <v>22</v>
      </c>
      <c r="I1035" s="173">
        <v>1034</v>
      </c>
      <c r="J1035" s="174"/>
      <c r="BYJ1035" s="175" t="s">
        <v>1377</v>
      </c>
      <c r="BYK1035" s="173" t="e" cm="1" vm="2">
        <f t="array" ref="BYK1035">TRANSPOSE(_xlfn.ANCHORARRAY(AMK$2))</f>
        <v>#VALUE!</v>
      </c>
    </row>
    <row r="1036" spans="1:10 2012:2013" s="173" customFormat="1" ht="32.25" thickBot="1" x14ac:dyDescent="0.3">
      <c r="A1036" s="173" t="s">
        <v>2605</v>
      </c>
      <c r="B1036" s="173" t="s">
        <v>23</v>
      </c>
      <c r="C1036" s="173" t="s">
        <v>2606</v>
      </c>
      <c r="D1036" s="173" t="s">
        <v>2501</v>
      </c>
      <c r="E1036" s="173">
        <v>221</v>
      </c>
      <c r="F1036" s="173">
        <v>64</v>
      </c>
      <c r="G1036" s="173" t="s">
        <v>224</v>
      </c>
      <c r="H1036" s="173" t="s">
        <v>24</v>
      </c>
      <c r="I1036" s="173">
        <v>1035</v>
      </c>
      <c r="J1036" s="174"/>
      <c r="BYJ1036" s="175" t="s">
        <v>1378</v>
      </c>
      <c r="BYK1036" s="173" t="e" cm="1" vm="2">
        <f t="array" ref="BYK1036">TRANSPOSE(_xlfn.ANCHORARRAY(AML$2))</f>
        <v>#VALUE!</v>
      </c>
    </row>
    <row r="1037" spans="1:10 2012:2013" s="173" customFormat="1" ht="32.25" thickBot="1" x14ac:dyDescent="0.3">
      <c r="A1037" s="173" t="s">
        <v>2605</v>
      </c>
      <c r="B1037" s="173" t="s">
        <v>23</v>
      </c>
      <c r="C1037" s="173" t="s">
        <v>2606</v>
      </c>
      <c r="D1037" s="173" t="s">
        <v>283</v>
      </c>
      <c r="E1037" s="173">
        <v>999</v>
      </c>
      <c r="F1037" s="173">
        <v>75</v>
      </c>
      <c r="G1037" s="173" t="s">
        <v>224</v>
      </c>
      <c r="H1037" s="173" t="s">
        <v>24</v>
      </c>
      <c r="I1037" s="173">
        <v>1036</v>
      </c>
      <c r="J1037" s="174"/>
      <c r="BYJ1037" s="175" t="s">
        <v>1379</v>
      </c>
      <c r="BYK1037" s="173" t="e" cm="1" vm="2">
        <f t="array" ref="BYK1037">TRANSPOSE(_xlfn.ANCHORARRAY(AMM$2))</f>
        <v>#VALUE!</v>
      </c>
    </row>
    <row r="1038" spans="1:10 2012:2013" s="173" customFormat="1" ht="32.25" thickBot="1" x14ac:dyDescent="0.3">
      <c r="A1038" s="173" t="s">
        <v>2605</v>
      </c>
      <c r="B1038" s="173" t="s">
        <v>23</v>
      </c>
      <c r="C1038" s="173" t="s">
        <v>2606</v>
      </c>
      <c r="D1038" s="173" t="s">
        <v>277</v>
      </c>
      <c r="E1038" s="173">
        <v>45</v>
      </c>
      <c r="F1038" s="173">
        <v>0</v>
      </c>
      <c r="G1038" s="173" t="s">
        <v>224</v>
      </c>
      <c r="H1038" s="173" t="s">
        <v>22</v>
      </c>
      <c r="I1038" s="173">
        <v>1037</v>
      </c>
      <c r="J1038" s="174"/>
      <c r="BYJ1038" s="175" t="s">
        <v>1380</v>
      </c>
      <c r="BYK1038" s="173" t="e" cm="1" vm="2">
        <f t="array" ref="BYK1038">TRANSPOSE(_xlfn.ANCHORARRAY(AMN$2))</f>
        <v>#VALUE!</v>
      </c>
    </row>
    <row r="1039" spans="1:10 2012:2013" s="173" customFormat="1" ht="32.25" thickBot="1" x14ac:dyDescent="0.3">
      <c r="A1039" s="173" t="s">
        <v>2605</v>
      </c>
      <c r="B1039" s="173" t="s">
        <v>23</v>
      </c>
      <c r="C1039" s="173" t="s">
        <v>2606</v>
      </c>
      <c r="D1039" s="173" t="s">
        <v>267</v>
      </c>
      <c r="E1039" s="173">
        <v>999</v>
      </c>
      <c r="F1039" s="173">
        <v>75</v>
      </c>
      <c r="G1039" s="173" t="s">
        <v>224</v>
      </c>
      <c r="H1039" s="173" t="s">
        <v>24</v>
      </c>
      <c r="I1039" s="173">
        <v>1038</v>
      </c>
      <c r="J1039" s="174"/>
      <c r="BYJ1039" s="175" t="s">
        <v>1381</v>
      </c>
      <c r="BYK1039" s="173" t="e" cm="1" vm="2">
        <f t="array" ref="BYK1039">TRANSPOSE(_xlfn.ANCHORARRAY(AMO$2))</f>
        <v>#VALUE!</v>
      </c>
    </row>
    <row r="1040" spans="1:10 2012:2013" s="173" customFormat="1" ht="32.25" thickBot="1" x14ac:dyDescent="0.3">
      <c r="A1040" s="173" t="s">
        <v>2605</v>
      </c>
      <c r="B1040" s="173" t="s">
        <v>23</v>
      </c>
      <c r="C1040" s="173" t="s">
        <v>2606</v>
      </c>
      <c r="D1040" s="173" t="s">
        <v>268</v>
      </c>
      <c r="E1040" s="173">
        <v>160</v>
      </c>
      <c r="F1040" s="173">
        <v>46</v>
      </c>
      <c r="G1040" s="173" t="s">
        <v>224</v>
      </c>
      <c r="H1040" s="173" t="s">
        <v>24</v>
      </c>
      <c r="I1040" s="173">
        <v>1039</v>
      </c>
      <c r="J1040" s="174"/>
      <c r="BYJ1040" s="175" t="s">
        <v>1382</v>
      </c>
      <c r="BYK1040" s="173" t="e" cm="1" vm="2">
        <f t="array" ref="BYK1040">TRANSPOSE(_xlfn.ANCHORARRAY(AMP$2))</f>
        <v>#VALUE!</v>
      </c>
    </row>
    <row r="1041" spans="1:10 2012:2013" s="173" customFormat="1" ht="32.25" thickBot="1" x14ac:dyDescent="0.3">
      <c r="A1041" s="173" t="s">
        <v>2605</v>
      </c>
      <c r="B1041" s="173" t="s">
        <v>23</v>
      </c>
      <c r="C1041" s="173" t="s">
        <v>2606</v>
      </c>
      <c r="D1041" s="173" t="s">
        <v>275</v>
      </c>
      <c r="E1041" s="173">
        <v>27</v>
      </c>
      <c r="F1041" s="173">
        <v>0</v>
      </c>
      <c r="G1041" s="173" t="s">
        <v>224</v>
      </c>
      <c r="H1041" s="173" t="s">
        <v>22</v>
      </c>
      <c r="I1041" s="173">
        <v>1040</v>
      </c>
      <c r="J1041" s="174"/>
      <c r="BYJ1041" s="175" t="s">
        <v>1383</v>
      </c>
      <c r="BYK1041" s="173" t="e" cm="1" vm="2">
        <f t="array" ref="BYK1041">TRANSPOSE(_xlfn.ANCHORARRAY(AMQ$2))</f>
        <v>#VALUE!</v>
      </c>
    </row>
    <row r="1042" spans="1:10 2012:2013" s="173" customFormat="1" ht="32.25" thickBot="1" x14ac:dyDescent="0.3">
      <c r="A1042" s="173" t="s">
        <v>2605</v>
      </c>
      <c r="B1042" s="173" t="s">
        <v>23</v>
      </c>
      <c r="C1042" s="173" t="s">
        <v>2606</v>
      </c>
      <c r="D1042" s="173" t="s">
        <v>2478</v>
      </c>
      <c r="E1042" s="173">
        <v>221</v>
      </c>
      <c r="F1042" s="173">
        <v>64</v>
      </c>
      <c r="G1042" s="173" t="s">
        <v>224</v>
      </c>
      <c r="H1042" s="173" t="s">
        <v>24</v>
      </c>
      <c r="I1042" s="173">
        <v>1041</v>
      </c>
      <c r="J1042" s="174"/>
      <c r="BYJ1042" s="175" t="s">
        <v>1384</v>
      </c>
      <c r="BYK1042" s="173" t="e" cm="1" vm="2">
        <f t="array" ref="BYK1042">TRANSPOSE(_xlfn.ANCHORARRAY(AMR$2))</f>
        <v>#VALUE!</v>
      </c>
    </row>
    <row r="1043" spans="1:10 2012:2013" s="173" customFormat="1" ht="32.25" thickBot="1" x14ac:dyDescent="0.3">
      <c r="A1043" s="173" t="s">
        <v>2605</v>
      </c>
      <c r="B1043" s="173" t="s">
        <v>23</v>
      </c>
      <c r="C1043" s="173" t="s">
        <v>2606</v>
      </c>
      <c r="D1043" s="173" t="s">
        <v>226</v>
      </c>
      <c r="E1043" s="173">
        <v>36</v>
      </c>
      <c r="F1043" s="173">
        <v>0</v>
      </c>
      <c r="G1043" s="173" t="s">
        <v>224</v>
      </c>
      <c r="H1043" s="173" t="s">
        <v>22</v>
      </c>
      <c r="I1043" s="173">
        <v>1042</v>
      </c>
      <c r="J1043" s="174"/>
      <c r="BYJ1043" s="175" t="s">
        <v>1385</v>
      </c>
      <c r="BYK1043" s="173" t="e" cm="1" vm="2">
        <f t="array" ref="BYK1043">TRANSPOSE(_xlfn.ANCHORARRAY(AMS$2))</f>
        <v>#VALUE!</v>
      </c>
    </row>
    <row r="1044" spans="1:10 2012:2013" s="173" customFormat="1" ht="32.25" thickBot="1" x14ac:dyDescent="0.3">
      <c r="A1044" s="173" t="s">
        <v>2605</v>
      </c>
      <c r="B1044" s="173" t="s">
        <v>23</v>
      </c>
      <c r="C1044" s="173" t="s">
        <v>2606</v>
      </c>
      <c r="D1044" s="173" t="s">
        <v>2479</v>
      </c>
      <c r="E1044" s="173">
        <v>130</v>
      </c>
      <c r="F1044" s="173">
        <v>0</v>
      </c>
      <c r="G1044" s="173" t="s">
        <v>224</v>
      </c>
      <c r="H1044" s="173" t="s">
        <v>22</v>
      </c>
      <c r="I1044" s="173">
        <v>1043</v>
      </c>
      <c r="J1044" s="174"/>
      <c r="BYJ1044" s="175" t="s">
        <v>1386</v>
      </c>
      <c r="BYK1044" s="173" t="e" cm="1" vm="2">
        <f t="array" ref="BYK1044">TRANSPOSE(_xlfn.ANCHORARRAY(AMT$2))</f>
        <v>#VALUE!</v>
      </c>
    </row>
    <row r="1045" spans="1:10 2012:2013" s="173" customFormat="1" ht="32.25" thickBot="1" x14ac:dyDescent="0.3">
      <c r="A1045" s="173" t="s">
        <v>2605</v>
      </c>
      <c r="B1045" s="173" t="s">
        <v>23</v>
      </c>
      <c r="C1045" s="173" t="s">
        <v>2606</v>
      </c>
      <c r="D1045" s="173" t="s">
        <v>2480</v>
      </c>
      <c r="E1045" s="173">
        <v>130</v>
      </c>
      <c r="F1045" s="173">
        <v>37</v>
      </c>
      <c r="G1045" s="173" t="s">
        <v>224</v>
      </c>
      <c r="H1045" s="173" t="s">
        <v>24</v>
      </c>
      <c r="I1045" s="173">
        <v>1044</v>
      </c>
      <c r="J1045" s="174"/>
      <c r="BYJ1045" s="175" t="s">
        <v>1387</v>
      </c>
      <c r="BYK1045" s="173" t="e" cm="1" vm="2">
        <f t="array" ref="BYK1045">TRANSPOSE(_xlfn.ANCHORARRAY(AMU$2))</f>
        <v>#VALUE!</v>
      </c>
    </row>
    <row r="1046" spans="1:10 2012:2013" s="173" customFormat="1" ht="32.25" thickBot="1" x14ac:dyDescent="0.3">
      <c r="A1046" s="173" t="s">
        <v>2605</v>
      </c>
      <c r="B1046" s="173" t="s">
        <v>23</v>
      </c>
      <c r="C1046" s="173" t="s">
        <v>2606</v>
      </c>
      <c r="D1046" s="173" t="s">
        <v>288</v>
      </c>
      <c r="E1046" s="173">
        <v>160</v>
      </c>
      <c r="F1046" s="173">
        <v>46</v>
      </c>
      <c r="G1046" s="173" t="s">
        <v>224</v>
      </c>
      <c r="H1046" s="173" t="s">
        <v>22</v>
      </c>
      <c r="I1046" s="173">
        <v>1045</v>
      </c>
      <c r="J1046" s="174"/>
      <c r="BYJ1046" s="175" t="s">
        <v>1388</v>
      </c>
      <c r="BYK1046" s="173" t="e" cm="1" vm="2">
        <f t="array" ref="BYK1046">TRANSPOSE(_xlfn.ANCHORARRAY(AMV$2))</f>
        <v>#VALUE!</v>
      </c>
    </row>
    <row r="1047" spans="1:10 2012:2013" s="173" customFormat="1" ht="32.25" thickBot="1" x14ac:dyDescent="0.3">
      <c r="A1047" s="173" t="s">
        <v>2605</v>
      </c>
      <c r="B1047" s="173" t="s">
        <v>23</v>
      </c>
      <c r="C1047" s="173" t="s">
        <v>2606</v>
      </c>
      <c r="D1047" s="173" t="s">
        <v>276</v>
      </c>
      <c r="E1047" s="173">
        <v>999</v>
      </c>
      <c r="F1047" s="173">
        <v>75</v>
      </c>
      <c r="G1047" s="173" t="s">
        <v>224</v>
      </c>
      <c r="H1047" s="173" t="s">
        <v>24</v>
      </c>
      <c r="I1047" s="173">
        <v>1046</v>
      </c>
      <c r="J1047" s="174"/>
      <c r="BYJ1047" s="175" t="s">
        <v>1389</v>
      </c>
      <c r="BYK1047" s="173" t="e" cm="1" vm="2">
        <f t="array" ref="BYK1047">TRANSPOSE(_xlfn.ANCHORARRAY(AMW$2))</f>
        <v>#VALUE!</v>
      </c>
    </row>
    <row r="1048" spans="1:10 2012:2013" s="173" customFormat="1" ht="32.25" thickBot="1" x14ac:dyDescent="0.3">
      <c r="A1048" s="173" t="s">
        <v>2605</v>
      </c>
      <c r="B1048" s="173" t="s">
        <v>23</v>
      </c>
      <c r="C1048" s="173" t="s">
        <v>2606</v>
      </c>
      <c r="D1048" s="173" t="s">
        <v>2481</v>
      </c>
      <c r="E1048" s="173">
        <v>99</v>
      </c>
      <c r="F1048" s="173">
        <v>0</v>
      </c>
      <c r="G1048" s="173" t="s">
        <v>224</v>
      </c>
      <c r="H1048" s="173" t="s">
        <v>22</v>
      </c>
      <c r="I1048" s="173">
        <v>1047</v>
      </c>
      <c r="J1048" s="174"/>
      <c r="BYJ1048" s="175" t="s">
        <v>1390</v>
      </c>
      <c r="BYK1048" s="173" t="e" cm="1" vm="2">
        <f t="array" ref="BYK1048">TRANSPOSE(_xlfn.ANCHORARRAY(AMX$2))</f>
        <v>#VALUE!</v>
      </c>
    </row>
    <row r="1049" spans="1:10 2012:2013" s="173" customFormat="1" ht="32.25" thickBot="1" x14ac:dyDescent="0.3">
      <c r="A1049" s="173" t="s">
        <v>2605</v>
      </c>
      <c r="B1049" s="173" t="s">
        <v>23</v>
      </c>
      <c r="C1049" s="173" t="s">
        <v>2606</v>
      </c>
      <c r="D1049" s="173" t="s">
        <v>2482</v>
      </c>
      <c r="E1049" s="173">
        <v>27</v>
      </c>
      <c r="F1049" s="173">
        <v>0</v>
      </c>
      <c r="G1049" s="173" t="s">
        <v>224</v>
      </c>
      <c r="H1049" s="173" t="s">
        <v>22</v>
      </c>
      <c r="I1049" s="173">
        <v>1048</v>
      </c>
      <c r="J1049" s="174"/>
      <c r="BYJ1049" s="175" t="s">
        <v>1391</v>
      </c>
      <c r="BYK1049" s="173" t="e" cm="1" vm="2">
        <f t="array" ref="BYK1049">TRANSPOSE(_xlfn.ANCHORARRAY(AMY$2))</f>
        <v>#VALUE!</v>
      </c>
    </row>
    <row r="1050" spans="1:10 2012:2013" s="173" customFormat="1" ht="32.25" thickBot="1" x14ac:dyDescent="0.3">
      <c r="A1050" s="173" t="s">
        <v>2605</v>
      </c>
      <c r="B1050" s="173" t="s">
        <v>23</v>
      </c>
      <c r="C1050" s="173" t="s">
        <v>2606</v>
      </c>
      <c r="D1050" s="173" t="s">
        <v>228</v>
      </c>
      <c r="E1050" s="173">
        <v>27</v>
      </c>
      <c r="F1050" s="173">
        <v>0</v>
      </c>
      <c r="G1050" s="173" t="s">
        <v>224</v>
      </c>
      <c r="H1050" s="173" t="s">
        <v>22</v>
      </c>
      <c r="I1050" s="173">
        <v>1049</v>
      </c>
      <c r="J1050" s="174"/>
      <c r="BYJ1050" s="175" t="s">
        <v>1392</v>
      </c>
      <c r="BYK1050" s="173" t="e" cm="1" vm="2">
        <f t="array" ref="BYK1050">TRANSPOSE(_xlfn.ANCHORARRAY(AMZ$2))</f>
        <v>#VALUE!</v>
      </c>
    </row>
    <row r="1051" spans="1:10 2012:2013" s="173" customFormat="1" ht="32.25" thickBot="1" x14ac:dyDescent="0.3">
      <c r="A1051" s="173" t="s">
        <v>2605</v>
      </c>
      <c r="B1051" s="173" t="s">
        <v>23</v>
      </c>
      <c r="C1051" s="173" t="s">
        <v>2606</v>
      </c>
      <c r="D1051" s="173" t="s">
        <v>2483</v>
      </c>
      <c r="E1051" s="173">
        <v>27</v>
      </c>
      <c r="F1051" s="173">
        <v>0</v>
      </c>
      <c r="G1051" s="173" t="s">
        <v>224</v>
      </c>
      <c r="H1051" s="173" t="s">
        <v>22</v>
      </c>
      <c r="I1051" s="173">
        <v>1050</v>
      </c>
      <c r="J1051" s="174"/>
      <c r="BYJ1051" s="175" t="s">
        <v>1393</v>
      </c>
      <c r="BYK1051" s="173" t="e" cm="1" vm="2">
        <f t="array" ref="BYK1051">TRANSPOSE(_xlfn.ANCHORARRAY(ANA$2))</f>
        <v>#VALUE!</v>
      </c>
    </row>
    <row r="1052" spans="1:10 2012:2013" s="173" customFormat="1" ht="32.25" thickBot="1" x14ac:dyDescent="0.3">
      <c r="A1052" s="173" t="s">
        <v>2605</v>
      </c>
      <c r="B1052" s="173" t="s">
        <v>23</v>
      </c>
      <c r="C1052" s="173" t="s">
        <v>2606</v>
      </c>
      <c r="D1052" s="173" t="s">
        <v>229</v>
      </c>
      <c r="E1052" s="173">
        <v>99</v>
      </c>
      <c r="F1052" s="173">
        <v>0</v>
      </c>
      <c r="G1052" s="173" t="s">
        <v>224</v>
      </c>
      <c r="H1052" s="173" t="s">
        <v>22</v>
      </c>
      <c r="I1052" s="173">
        <v>1051</v>
      </c>
      <c r="J1052" s="174"/>
      <c r="BYJ1052" s="175" t="s">
        <v>1394</v>
      </c>
      <c r="BYK1052" s="173" t="e" cm="1" vm="2">
        <f t="array" ref="BYK1052">TRANSPOSE(_xlfn.ANCHORARRAY(ANB$2))</f>
        <v>#VALUE!</v>
      </c>
    </row>
    <row r="1053" spans="1:10 2012:2013" s="173" customFormat="1" ht="32.25" thickBot="1" x14ac:dyDescent="0.3">
      <c r="A1053" s="173" t="s">
        <v>2605</v>
      </c>
      <c r="B1053" s="173" t="s">
        <v>23</v>
      </c>
      <c r="C1053" s="173" t="s">
        <v>2606</v>
      </c>
      <c r="D1053" s="173" t="s">
        <v>278</v>
      </c>
      <c r="E1053" s="173">
        <v>160</v>
      </c>
      <c r="F1053" s="173">
        <v>46</v>
      </c>
      <c r="G1053" s="173" t="s">
        <v>224</v>
      </c>
      <c r="H1053" s="173" t="s">
        <v>24</v>
      </c>
      <c r="I1053" s="173">
        <v>1052</v>
      </c>
      <c r="J1053" s="174"/>
      <c r="BYJ1053" s="175" t="s">
        <v>1395</v>
      </c>
      <c r="BYK1053" s="173" t="e" cm="1" vm="2">
        <f t="array" ref="BYK1053">TRANSPOSE(_xlfn.ANCHORARRAY(ANC$2))</f>
        <v>#VALUE!</v>
      </c>
    </row>
    <row r="1054" spans="1:10 2012:2013" s="173" customFormat="1" ht="32.25" thickBot="1" x14ac:dyDescent="0.3">
      <c r="A1054" s="173" t="s">
        <v>2605</v>
      </c>
      <c r="B1054" s="173" t="s">
        <v>23</v>
      </c>
      <c r="C1054" s="173" t="s">
        <v>2606</v>
      </c>
      <c r="D1054" s="173" t="s">
        <v>250</v>
      </c>
      <c r="E1054" s="173">
        <v>160</v>
      </c>
      <c r="F1054" s="173">
        <v>46</v>
      </c>
      <c r="G1054" s="173" t="s">
        <v>224</v>
      </c>
      <c r="H1054" s="173" t="s">
        <v>24</v>
      </c>
      <c r="I1054" s="173">
        <v>1053</v>
      </c>
      <c r="J1054" s="174"/>
      <c r="BYJ1054" s="175" t="s">
        <v>1396</v>
      </c>
      <c r="BYK1054" s="173" t="e" cm="1" vm="2">
        <f t="array" ref="BYK1054">TRANSPOSE(_xlfn.ANCHORARRAY(AND$2))</f>
        <v>#VALUE!</v>
      </c>
    </row>
    <row r="1055" spans="1:10 2012:2013" s="173" customFormat="1" ht="32.25" thickBot="1" x14ac:dyDescent="0.3">
      <c r="A1055" s="173" t="s">
        <v>2605</v>
      </c>
      <c r="B1055" s="173" t="s">
        <v>23</v>
      </c>
      <c r="C1055" s="173" t="s">
        <v>2606</v>
      </c>
      <c r="D1055" s="173" t="s">
        <v>285</v>
      </c>
      <c r="E1055" s="173">
        <v>99</v>
      </c>
      <c r="F1055" s="173">
        <v>28</v>
      </c>
      <c r="G1055" s="173" t="s">
        <v>224</v>
      </c>
      <c r="H1055" s="173" t="s">
        <v>2484</v>
      </c>
      <c r="I1055" s="173">
        <v>1054</v>
      </c>
      <c r="J1055" s="174"/>
      <c r="BYJ1055" s="175" t="s">
        <v>1397</v>
      </c>
      <c r="BYK1055" s="173" t="e" cm="1" vm="2">
        <f t="array" ref="BYK1055">TRANSPOSE(_xlfn.ANCHORARRAY(ANE$2))</f>
        <v>#VALUE!</v>
      </c>
    </row>
    <row r="1056" spans="1:10 2012:2013" s="173" customFormat="1" ht="32.25" thickBot="1" x14ac:dyDescent="0.3">
      <c r="A1056" s="173" t="s">
        <v>2605</v>
      </c>
      <c r="B1056" s="173" t="s">
        <v>23</v>
      </c>
      <c r="C1056" s="173" t="s">
        <v>2606</v>
      </c>
      <c r="D1056" s="173" t="s">
        <v>290</v>
      </c>
      <c r="E1056" s="173">
        <v>27</v>
      </c>
      <c r="F1056" s="173">
        <v>0</v>
      </c>
      <c r="G1056" s="173" t="s">
        <v>224</v>
      </c>
      <c r="H1056" s="173" t="s">
        <v>22</v>
      </c>
      <c r="I1056" s="173">
        <v>1055</v>
      </c>
      <c r="J1056" s="174"/>
      <c r="BYJ1056" s="175" t="s">
        <v>1398</v>
      </c>
      <c r="BYK1056" s="173" t="e" cm="1" vm="2">
        <f t="array" ref="BYK1056">TRANSPOSE(_xlfn.ANCHORARRAY(ANF$2))</f>
        <v>#VALUE!</v>
      </c>
    </row>
    <row r="1057" spans="1:10 2012:2013" s="173" customFormat="1" ht="32.25" thickBot="1" x14ac:dyDescent="0.3">
      <c r="A1057" s="173" t="s">
        <v>2605</v>
      </c>
      <c r="B1057" s="173" t="s">
        <v>23</v>
      </c>
      <c r="C1057" s="173" t="s">
        <v>2606</v>
      </c>
      <c r="D1057" s="173" t="s">
        <v>2485</v>
      </c>
      <c r="E1057" s="173">
        <v>27</v>
      </c>
      <c r="F1057" s="173">
        <v>0</v>
      </c>
      <c r="G1057" s="173" t="s">
        <v>224</v>
      </c>
      <c r="H1057" s="173" t="s">
        <v>22</v>
      </c>
      <c r="I1057" s="173">
        <v>1056</v>
      </c>
      <c r="J1057" s="174"/>
      <c r="BYJ1057" s="175" t="s">
        <v>1399</v>
      </c>
      <c r="BYK1057" s="173" t="e" cm="1" vm="2">
        <f t="array" ref="BYK1057">TRANSPOSE(_xlfn.ANCHORARRAY(ANG$2))</f>
        <v>#VALUE!</v>
      </c>
    </row>
    <row r="1058" spans="1:10 2012:2013" s="173" customFormat="1" ht="32.25" thickBot="1" x14ac:dyDescent="0.3">
      <c r="A1058" s="173" t="s">
        <v>2605</v>
      </c>
      <c r="B1058" s="173" t="s">
        <v>23</v>
      </c>
      <c r="C1058" s="173" t="s">
        <v>2606</v>
      </c>
      <c r="D1058" s="173" t="s">
        <v>230</v>
      </c>
      <c r="E1058" s="173">
        <v>130</v>
      </c>
      <c r="F1058" s="173">
        <v>0</v>
      </c>
      <c r="G1058" s="173" t="s">
        <v>224</v>
      </c>
      <c r="H1058" s="173" t="s">
        <v>22</v>
      </c>
      <c r="I1058" s="173">
        <v>1057</v>
      </c>
      <c r="J1058" s="174"/>
      <c r="BYJ1058" s="175" t="s">
        <v>1400</v>
      </c>
      <c r="BYK1058" s="173" t="e" cm="1" vm="2">
        <f t="array" ref="BYK1058">TRANSPOSE(_xlfn.ANCHORARRAY(ANH$2))</f>
        <v>#VALUE!</v>
      </c>
    </row>
    <row r="1059" spans="1:10 2012:2013" s="173" customFormat="1" ht="32.25" thickBot="1" x14ac:dyDescent="0.3">
      <c r="A1059" s="173" t="s">
        <v>2605</v>
      </c>
      <c r="B1059" s="173" t="s">
        <v>23</v>
      </c>
      <c r="C1059" s="173" t="s">
        <v>2606</v>
      </c>
      <c r="D1059" s="173" t="s">
        <v>263</v>
      </c>
      <c r="E1059" s="173">
        <v>99</v>
      </c>
      <c r="F1059" s="173">
        <v>28</v>
      </c>
      <c r="G1059" s="173" t="s">
        <v>224</v>
      </c>
      <c r="H1059" s="173" t="s">
        <v>2484</v>
      </c>
      <c r="I1059" s="173">
        <v>1058</v>
      </c>
      <c r="J1059" s="174"/>
      <c r="BYJ1059" s="175" t="s">
        <v>1401</v>
      </c>
      <c r="BYK1059" s="173" t="e" cm="1" vm="2">
        <f t="array" ref="BYK1059">TRANSPOSE(_xlfn.ANCHORARRAY(ANI$2))</f>
        <v>#VALUE!</v>
      </c>
    </row>
    <row r="1060" spans="1:10 2012:2013" s="173" customFormat="1" ht="32.25" thickBot="1" x14ac:dyDescent="0.3">
      <c r="A1060" s="173" t="s">
        <v>2605</v>
      </c>
      <c r="B1060" s="173" t="s">
        <v>23</v>
      </c>
      <c r="C1060" s="173" t="s">
        <v>2606</v>
      </c>
      <c r="D1060" s="173" t="s">
        <v>231</v>
      </c>
      <c r="E1060" s="173">
        <v>27</v>
      </c>
      <c r="F1060" s="173">
        <v>0</v>
      </c>
      <c r="G1060" s="173" t="s">
        <v>224</v>
      </c>
      <c r="H1060" s="173" t="s">
        <v>22</v>
      </c>
      <c r="I1060" s="173">
        <v>1059</v>
      </c>
      <c r="J1060" s="174"/>
      <c r="BYJ1060" s="175" t="s">
        <v>1402</v>
      </c>
      <c r="BYK1060" s="173" t="e" cm="1" vm="2">
        <f t="array" ref="BYK1060">TRANSPOSE(_xlfn.ANCHORARRAY(ANJ$2))</f>
        <v>#VALUE!</v>
      </c>
    </row>
    <row r="1061" spans="1:10 2012:2013" s="173" customFormat="1" ht="32.25" thickBot="1" x14ac:dyDescent="0.3">
      <c r="A1061" s="173" t="s">
        <v>2605</v>
      </c>
      <c r="B1061" s="173" t="s">
        <v>23</v>
      </c>
      <c r="C1061" s="173" t="s">
        <v>2606</v>
      </c>
      <c r="D1061" s="173" t="s">
        <v>291</v>
      </c>
      <c r="E1061" s="173">
        <v>36</v>
      </c>
      <c r="F1061" s="173">
        <v>0</v>
      </c>
      <c r="G1061" s="173" t="s">
        <v>224</v>
      </c>
      <c r="H1061" s="173" t="s">
        <v>22</v>
      </c>
      <c r="I1061" s="173">
        <v>1060</v>
      </c>
      <c r="J1061" s="174"/>
      <c r="BYJ1061" s="175" t="s">
        <v>1403</v>
      </c>
      <c r="BYK1061" s="173" t="e" cm="1" vm="2">
        <f t="array" ref="BYK1061">TRANSPOSE(_xlfn.ANCHORARRAY(ANK$2))</f>
        <v>#VALUE!</v>
      </c>
    </row>
    <row r="1062" spans="1:10 2012:2013" s="173" customFormat="1" ht="32.25" thickBot="1" x14ac:dyDescent="0.3">
      <c r="A1062" s="173" t="s">
        <v>2605</v>
      </c>
      <c r="B1062" s="173" t="s">
        <v>23</v>
      </c>
      <c r="C1062" s="173" t="s">
        <v>2606</v>
      </c>
      <c r="D1062" s="173" t="s">
        <v>2486</v>
      </c>
      <c r="E1062" s="173">
        <v>36</v>
      </c>
      <c r="F1062" s="173">
        <v>0</v>
      </c>
      <c r="G1062" s="173" t="s">
        <v>224</v>
      </c>
      <c r="H1062" s="173" t="s">
        <v>22</v>
      </c>
      <c r="I1062" s="173">
        <v>1061</v>
      </c>
      <c r="J1062" s="174"/>
      <c r="BYJ1062" s="175" t="s">
        <v>1404</v>
      </c>
      <c r="BYK1062" s="173" t="e" cm="1" vm="2">
        <f t="array" ref="BYK1062">TRANSPOSE(_xlfn.ANCHORARRAY(ANL$2))</f>
        <v>#VALUE!</v>
      </c>
    </row>
    <row r="1063" spans="1:10 2012:2013" s="173" customFormat="1" ht="32.25" thickBot="1" x14ac:dyDescent="0.3">
      <c r="A1063" s="173" t="s">
        <v>2605</v>
      </c>
      <c r="B1063" s="173" t="s">
        <v>23</v>
      </c>
      <c r="C1063" s="173" t="s">
        <v>2606</v>
      </c>
      <c r="D1063" s="173" t="s">
        <v>232</v>
      </c>
      <c r="E1063" s="173">
        <v>99</v>
      </c>
      <c r="F1063" s="173">
        <v>28</v>
      </c>
      <c r="G1063" s="173" t="s">
        <v>224</v>
      </c>
      <c r="H1063" s="173" t="s">
        <v>24</v>
      </c>
      <c r="I1063" s="173">
        <v>1062</v>
      </c>
      <c r="J1063" s="174"/>
      <c r="BYJ1063" s="175" t="s">
        <v>1405</v>
      </c>
      <c r="BYK1063" s="173" t="e" cm="1" vm="2">
        <f t="array" ref="BYK1063">TRANSPOSE(_xlfn.ANCHORARRAY(ANM$2))</f>
        <v>#VALUE!</v>
      </c>
    </row>
    <row r="1064" spans="1:10 2012:2013" s="173" customFormat="1" ht="32.25" thickBot="1" x14ac:dyDescent="0.3">
      <c r="A1064" s="173" t="s">
        <v>2605</v>
      </c>
      <c r="B1064" s="173" t="s">
        <v>23</v>
      </c>
      <c r="C1064" s="173" t="s">
        <v>2606</v>
      </c>
      <c r="D1064" s="173" t="s">
        <v>286</v>
      </c>
      <c r="E1064" s="173">
        <v>99</v>
      </c>
      <c r="F1064" s="173">
        <v>28</v>
      </c>
      <c r="G1064" s="173" t="s">
        <v>224</v>
      </c>
      <c r="H1064" s="173" t="s">
        <v>2484</v>
      </c>
      <c r="I1064" s="173">
        <v>1063</v>
      </c>
      <c r="J1064" s="174"/>
      <c r="BYJ1064" s="175" t="s">
        <v>1406</v>
      </c>
      <c r="BYK1064" s="173" t="e" cm="1" vm="2">
        <f t="array" ref="BYK1064">TRANSPOSE(_xlfn.ANCHORARRAY(ANN$2))</f>
        <v>#VALUE!</v>
      </c>
    </row>
    <row r="1065" spans="1:10 2012:2013" s="173" customFormat="1" ht="32.25" thickBot="1" x14ac:dyDescent="0.3">
      <c r="A1065" s="173" t="s">
        <v>2605</v>
      </c>
      <c r="B1065" s="173" t="s">
        <v>23</v>
      </c>
      <c r="C1065" s="173" t="s">
        <v>2606</v>
      </c>
      <c r="D1065" s="173" t="s">
        <v>244</v>
      </c>
      <c r="E1065" s="173">
        <v>27</v>
      </c>
      <c r="F1065" s="173">
        <v>0</v>
      </c>
      <c r="G1065" s="173" t="s">
        <v>224</v>
      </c>
      <c r="H1065" s="173" t="s">
        <v>22</v>
      </c>
      <c r="I1065" s="173">
        <v>1064</v>
      </c>
      <c r="J1065" s="174"/>
      <c r="BYJ1065" s="175" t="s">
        <v>1407</v>
      </c>
      <c r="BYK1065" s="173" t="e" cm="1" vm="2">
        <f t="array" ref="BYK1065">TRANSPOSE(_xlfn.ANCHORARRAY(ANO$2))</f>
        <v>#VALUE!</v>
      </c>
    </row>
    <row r="1066" spans="1:10 2012:2013" s="173" customFormat="1" ht="32.25" thickBot="1" x14ac:dyDescent="0.3">
      <c r="A1066" s="173" t="s">
        <v>2605</v>
      </c>
      <c r="B1066" s="173" t="s">
        <v>23</v>
      </c>
      <c r="C1066" s="173" t="s">
        <v>2606</v>
      </c>
      <c r="D1066" s="173" t="s">
        <v>289</v>
      </c>
      <c r="E1066" s="173">
        <v>99</v>
      </c>
      <c r="F1066" s="173">
        <v>0</v>
      </c>
      <c r="G1066" s="173" t="s">
        <v>224</v>
      </c>
      <c r="H1066" s="173" t="s">
        <v>22</v>
      </c>
      <c r="I1066" s="173">
        <v>1065</v>
      </c>
      <c r="J1066" s="174"/>
      <c r="BYJ1066" s="175" t="s">
        <v>1408</v>
      </c>
      <c r="BYK1066" s="173" t="e" cm="1" vm="2">
        <f t="array" ref="BYK1066">TRANSPOSE(_xlfn.ANCHORARRAY(ANP$2))</f>
        <v>#VALUE!</v>
      </c>
    </row>
    <row r="1067" spans="1:10 2012:2013" s="173" customFormat="1" ht="32.25" thickBot="1" x14ac:dyDescent="0.3">
      <c r="A1067" s="173" t="s">
        <v>2605</v>
      </c>
      <c r="B1067" s="173" t="s">
        <v>23</v>
      </c>
      <c r="C1067" s="173" t="s">
        <v>2606</v>
      </c>
      <c r="D1067" s="173" t="s">
        <v>233</v>
      </c>
      <c r="E1067" s="173">
        <v>99</v>
      </c>
      <c r="F1067" s="173">
        <v>0</v>
      </c>
      <c r="G1067" s="173" t="s">
        <v>224</v>
      </c>
      <c r="H1067" s="173" t="s">
        <v>22</v>
      </c>
      <c r="I1067" s="173">
        <v>1066</v>
      </c>
      <c r="J1067" s="174"/>
      <c r="BYJ1067" s="175" t="s">
        <v>1409</v>
      </c>
      <c r="BYK1067" s="173" t="e" cm="1" vm="2">
        <f t="array" ref="BYK1067">TRANSPOSE(_xlfn.ANCHORARRAY(ANQ$2))</f>
        <v>#VALUE!</v>
      </c>
    </row>
    <row r="1068" spans="1:10 2012:2013" s="173" customFormat="1" ht="32.25" thickBot="1" x14ac:dyDescent="0.3">
      <c r="A1068" s="173" t="s">
        <v>2605</v>
      </c>
      <c r="B1068" s="173" t="s">
        <v>23</v>
      </c>
      <c r="C1068" s="173" t="s">
        <v>2606</v>
      </c>
      <c r="D1068" s="173" t="s">
        <v>2487</v>
      </c>
      <c r="E1068" s="173">
        <v>36</v>
      </c>
      <c r="F1068" s="173">
        <v>0</v>
      </c>
      <c r="G1068" s="173" t="s">
        <v>224</v>
      </c>
      <c r="H1068" s="173" t="s">
        <v>22</v>
      </c>
      <c r="I1068" s="173">
        <v>1067</v>
      </c>
      <c r="J1068" s="174"/>
      <c r="BYJ1068" s="175" t="s">
        <v>1410</v>
      </c>
      <c r="BYK1068" s="173" t="e" cm="1" vm="2">
        <f t="array" ref="BYK1068">TRANSPOSE(_xlfn.ANCHORARRAY(ANR$2))</f>
        <v>#VALUE!</v>
      </c>
    </row>
    <row r="1069" spans="1:10 2012:2013" s="173" customFormat="1" ht="32.25" thickBot="1" x14ac:dyDescent="0.3">
      <c r="A1069" s="173" t="s">
        <v>2605</v>
      </c>
      <c r="B1069" s="173" t="s">
        <v>23</v>
      </c>
      <c r="C1069" s="173" t="s">
        <v>2606</v>
      </c>
      <c r="D1069" s="173" t="s">
        <v>235</v>
      </c>
      <c r="E1069" s="173">
        <v>27</v>
      </c>
      <c r="F1069" s="173">
        <v>0</v>
      </c>
      <c r="G1069" s="173" t="s">
        <v>224</v>
      </c>
      <c r="H1069" s="173" t="s">
        <v>22</v>
      </c>
      <c r="I1069" s="173">
        <v>1068</v>
      </c>
      <c r="J1069" s="174"/>
      <c r="BYJ1069" s="175" t="s">
        <v>1411</v>
      </c>
      <c r="BYK1069" s="173" t="e" cm="1" vm="2">
        <f t="array" ref="BYK1069">TRANSPOSE(_xlfn.ANCHORARRAY(ANS$2))</f>
        <v>#VALUE!</v>
      </c>
    </row>
    <row r="1070" spans="1:10 2012:2013" s="173" customFormat="1" ht="32.25" thickBot="1" x14ac:dyDescent="0.3">
      <c r="A1070" s="173" t="s">
        <v>2605</v>
      </c>
      <c r="B1070" s="173" t="s">
        <v>23</v>
      </c>
      <c r="C1070" s="173" t="s">
        <v>2606</v>
      </c>
      <c r="D1070" s="173" t="s">
        <v>2488</v>
      </c>
      <c r="E1070" s="173">
        <v>99</v>
      </c>
      <c r="F1070" s="173">
        <v>0</v>
      </c>
      <c r="G1070" s="173" t="s">
        <v>224</v>
      </c>
      <c r="H1070" s="173" t="s">
        <v>22</v>
      </c>
      <c r="I1070" s="173">
        <v>1069</v>
      </c>
      <c r="J1070" s="174"/>
      <c r="BYJ1070" s="175" t="s">
        <v>1412</v>
      </c>
      <c r="BYK1070" s="173" t="e" cm="1" vm="2">
        <f t="array" ref="BYK1070">TRANSPOSE(_xlfn.ANCHORARRAY(ANT$2))</f>
        <v>#VALUE!</v>
      </c>
    </row>
    <row r="1071" spans="1:10 2012:2013" s="173" customFormat="1" ht="32.25" thickBot="1" x14ac:dyDescent="0.3">
      <c r="A1071" s="173" t="s">
        <v>2605</v>
      </c>
      <c r="B1071" s="173" t="s">
        <v>154</v>
      </c>
      <c r="C1071" s="173" t="s">
        <v>2607</v>
      </c>
      <c r="D1071" s="173" t="s">
        <v>225</v>
      </c>
      <c r="E1071" s="173">
        <v>36</v>
      </c>
      <c r="F1071" s="173">
        <v>0</v>
      </c>
      <c r="G1071" s="173" t="s">
        <v>213</v>
      </c>
      <c r="H1071" s="173" t="s">
        <v>22</v>
      </c>
      <c r="I1071" s="173">
        <v>1070</v>
      </c>
      <c r="J1071" s="174"/>
      <c r="BYJ1071" s="175" t="s">
        <v>1413</v>
      </c>
      <c r="BYK1071" s="173" t="e" cm="1" vm="2">
        <f t="array" ref="BYK1071">TRANSPOSE(_xlfn.ANCHORARRAY(ANU$2))</f>
        <v>#VALUE!</v>
      </c>
    </row>
    <row r="1072" spans="1:10 2012:2013" s="173" customFormat="1" ht="32.25" thickBot="1" x14ac:dyDescent="0.3">
      <c r="A1072" s="173" t="s">
        <v>2605</v>
      </c>
      <c r="B1072" s="173" t="s">
        <v>154</v>
      </c>
      <c r="C1072" s="173" t="s">
        <v>2607</v>
      </c>
      <c r="D1072" s="173" t="s">
        <v>2476</v>
      </c>
      <c r="E1072" s="173">
        <v>99</v>
      </c>
      <c r="F1072" s="173">
        <v>0</v>
      </c>
      <c r="G1072" s="173" t="s">
        <v>213</v>
      </c>
      <c r="H1072" s="173" t="s">
        <v>22</v>
      </c>
      <c r="I1072" s="173">
        <v>1071</v>
      </c>
      <c r="J1072" s="174"/>
      <c r="BYJ1072" s="175" t="s">
        <v>1414</v>
      </c>
      <c r="BYK1072" s="173" t="e" cm="1" vm="2">
        <f t="array" ref="BYK1072">TRANSPOSE(_xlfn.ANCHORARRAY(ANV$2))</f>
        <v>#VALUE!</v>
      </c>
    </row>
    <row r="1073" spans="1:10 2012:2013" s="173" customFormat="1" ht="32.25" thickBot="1" x14ac:dyDescent="0.3">
      <c r="A1073" s="173" t="s">
        <v>2605</v>
      </c>
      <c r="B1073" s="173" t="s">
        <v>154</v>
      </c>
      <c r="C1073" s="173" t="s">
        <v>2607</v>
      </c>
      <c r="D1073" s="173" t="s">
        <v>2481</v>
      </c>
      <c r="E1073" s="173">
        <v>99</v>
      </c>
      <c r="F1073" s="173">
        <v>0</v>
      </c>
      <c r="G1073" s="173" t="s">
        <v>213</v>
      </c>
      <c r="H1073" s="173" t="s">
        <v>22</v>
      </c>
      <c r="I1073" s="173">
        <v>1072</v>
      </c>
      <c r="J1073" s="174"/>
      <c r="BYJ1073" s="175" t="s">
        <v>1415</v>
      </c>
      <c r="BYK1073" s="173" t="e" cm="1" vm="2">
        <f t="array" ref="BYK1073">TRANSPOSE(_xlfn.ANCHORARRAY(ANW$2))</f>
        <v>#VALUE!</v>
      </c>
    </row>
    <row r="1074" spans="1:10 2012:2013" s="173" customFormat="1" ht="32.25" thickBot="1" x14ac:dyDescent="0.3">
      <c r="A1074" s="173" t="s">
        <v>2605</v>
      </c>
      <c r="B1074" s="173" t="s">
        <v>154</v>
      </c>
      <c r="C1074" s="173" t="s">
        <v>2607</v>
      </c>
      <c r="D1074" s="173" t="s">
        <v>218</v>
      </c>
      <c r="E1074" s="173">
        <v>99</v>
      </c>
      <c r="F1074" s="173">
        <v>28</v>
      </c>
      <c r="G1074" s="173" t="s">
        <v>213</v>
      </c>
      <c r="H1074" s="173" t="s">
        <v>219</v>
      </c>
      <c r="I1074" s="173">
        <v>1073</v>
      </c>
      <c r="J1074" s="174"/>
      <c r="BYJ1074" s="175" t="s">
        <v>1416</v>
      </c>
      <c r="BYK1074" s="173" t="e" cm="1" vm="2">
        <f t="array" ref="BYK1074">TRANSPOSE(_xlfn.ANCHORARRAY(ANX$2))</f>
        <v>#VALUE!</v>
      </c>
    </row>
    <row r="1075" spans="1:10 2012:2013" s="173" customFormat="1" ht="32.25" thickBot="1" x14ac:dyDescent="0.3">
      <c r="A1075" s="173" t="s">
        <v>2605</v>
      </c>
      <c r="B1075" s="173" t="s">
        <v>154</v>
      </c>
      <c r="C1075" s="173" t="s">
        <v>2607</v>
      </c>
      <c r="D1075" s="173" t="s">
        <v>220</v>
      </c>
      <c r="E1075" s="173">
        <v>99</v>
      </c>
      <c r="F1075" s="173">
        <v>28</v>
      </c>
      <c r="G1075" s="173" t="s">
        <v>213</v>
      </c>
      <c r="H1075" s="173" t="s">
        <v>25</v>
      </c>
      <c r="I1075" s="173">
        <v>1074</v>
      </c>
      <c r="J1075" s="174"/>
      <c r="BYJ1075" s="175" t="s">
        <v>1417</v>
      </c>
      <c r="BYK1075" s="173" t="e" cm="1" vm="2">
        <f t="array" ref="BYK1075">TRANSPOSE(_xlfn.ANCHORARRAY(ANY$2))</f>
        <v>#VALUE!</v>
      </c>
    </row>
    <row r="1076" spans="1:10 2012:2013" s="173" customFormat="1" ht="32.25" thickBot="1" x14ac:dyDescent="0.3">
      <c r="A1076" s="173" t="s">
        <v>2605</v>
      </c>
      <c r="B1076" s="173" t="s">
        <v>154</v>
      </c>
      <c r="C1076" s="173" t="s">
        <v>2607</v>
      </c>
      <c r="D1076" s="173" t="s">
        <v>2477</v>
      </c>
      <c r="E1076" s="173">
        <v>99</v>
      </c>
      <c r="F1076" s="173">
        <v>0</v>
      </c>
      <c r="G1076" s="173" t="s">
        <v>213</v>
      </c>
      <c r="H1076" s="173" t="s">
        <v>24</v>
      </c>
      <c r="I1076" s="173">
        <v>1075</v>
      </c>
      <c r="J1076" s="174"/>
      <c r="BYJ1076" s="175" t="s">
        <v>1418</v>
      </c>
      <c r="BYK1076" s="173" t="e" cm="1" vm="2">
        <f t="array" ref="BYK1076">TRANSPOSE(_xlfn.ANCHORARRAY(ANZ$2))</f>
        <v>#VALUE!</v>
      </c>
    </row>
    <row r="1077" spans="1:10 2012:2013" s="173" customFormat="1" ht="32.25" thickBot="1" x14ac:dyDescent="0.3">
      <c r="A1077" s="173" t="s">
        <v>2605</v>
      </c>
      <c r="B1077" s="173" t="s">
        <v>154</v>
      </c>
      <c r="C1077" s="173" t="s">
        <v>2607</v>
      </c>
      <c r="D1077" s="173" t="s">
        <v>274</v>
      </c>
      <c r="E1077" s="173">
        <v>99</v>
      </c>
      <c r="F1077" s="173">
        <v>28</v>
      </c>
      <c r="G1077" s="173" t="s">
        <v>213</v>
      </c>
      <c r="H1077" s="173" t="s">
        <v>25</v>
      </c>
      <c r="I1077" s="173">
        <v>1076</v>
      </c>
      <c r="J1077" s="174"/>
      <c r="BYJ1077" s="175" t="s">
        <v>1419</v>
      </c>
      <c r="BYK1077" s="173" t="e" cm="1" vm="2">
        <f t="array" ref="BYK1077">TRANSPOSE(_xlfn.ANCHORARRAY(AOA$2))</f>
        <v>#VALUE!</v>
      </c>
    </row>
    <row r="1078" spans="1:10 2012:2013" s="173" customFormat="1" ht="32.25" thickBot="1" x14ac:dyDescent="0.3">
      <c r="A1078" s="173" t="s">
        <v>2605</v>
      </c>
      <c r="B1078" s="173" t="s">
        <v>154</v>
      </c>
      <c r="C1078" s="173" t="s">
        <v>2607</v>
      </c>
      <c r="D1078" s="173" t="s">
        <v>237</v>
      </c>
      <c r="E1078" s="173">
        <v>99</v>
      </c>
      <c r="F1078" s="173">
        <v>28</v>
      </c>
      <c r="G1078" s="173" t="s">
        <v>213</v>
      </c>
      <c r="H1078" s="173" t="s">
        <v>25</v>
      </c>
      <c r="I1078" s="173">
        <v>1077</v>
      </c>
      <c r="J1078" s="174"/>
      <c r="BYJ1078" s="175" t="s">
        <v>1420</v>
      </c>
      <c r="BYK1078" s="173" t="e" cm="1" vm="2">
        <f t="array" ref="BYK1078">TRANSPOSE(_xlfn.ANCHORARRAY(AOB$2))</f>
        <v>#VALUE!</v>
      </c>
    </row>
    <row r="1079" spans="1:10 2012:2013" s="173" customFormat="1" ht="32.25" thickBot="1" x14ac:dyDescent="0.3">
      <c r="A1079" s="173" t="s">
        <v>2605</v>
      </c>
      <c r="B1079" s="173" t="s">
        <v>154</v>
      </c>
      <c r="C1079" s="173" t="s">
        <v>2607</v>
      </c>
      <c r="D1079" s="173" t="s">
        <v>238</v>
      </c>
      <c r="E1079" s="173">
        <v>99</v>
      </c>
      <c r="F1079" s="173">
        <v>28</v>
      </c>
      <c r="G1079" s="173" t="s">
        <v>213</v>
      </c>
      <c r="H1079" s="173" t="s">
        <v>25</v>
      </c>
      <c r="I1079" s="173">
        <v>1078</v>
      </c>
      <c r="J1079" s="174"/>
      <c r="BYJ1079" s="175" t="s">
        <v>1421</v>
      </c>
      <c r="BYK1079" s="173" t="e" cm="1" vm="2">
        <f t="array" ref="BYK1079">TRANSPOSE(_xlfn.ANCHORARRAY(AOC$2))</f>
        <v>#VALUE!</v>
      </c>
    </row>
    <row r="1080" spans="1:10 2012:2013" s="173" customFormat="1" ht="32.25" thickBot="1" x14ac:dyDescent="0.3">
      <c r="A1080" s="173" t="s">
        <v>2605</v>
      </c>
      <c r="B1080" s="173" t="s">
        <v>154</v>
      </c>
      <c r="C1080" s="173" t="s">
        <v>2607</v>
      </c>
      <c r="D1080" s="173" t="s">
        <v>232</v>
      </c>
      <c r="E1080" s="173">
        <v>99</v>
      </c>
      <c r="F1080" s="173">
        <v>28</v>
      </c>
      <c r="G1080" s="173" t="s">
        <v>213</v>
      </c>
      <c r="H1080" s="173" t="s">
        <v>24</v>
      </c>
      <c r="I1080" s="173">
        <v>1079</v>
      </c>
      <c r="J1080" s="174"/>
      <c r="BYJ1080" s="175" t="s">
        <v>1422</v>
      </c>
      <c r="BYK1080" s="173" t="e" cm="1" vm="2">
        <f t="array" ref="BYK1080">TRANSPOSE(_xlfn.ANCHORARRAY(AOD$2))</f>
        <v>#VALUE!</v>
      </c>
    </row>
    <row r="1081" spans="1:10 2012:2013" s="173" customFormat="1" ht="32.25" thickBot="1" x14ac:dyDescent="0.3">
      <c r="A1081" s="173" t="s">
        <v>2605</v>
      </c>
      <c r="B1081" s="173" t="s">
        <v>154</v>
      </c>
      <c r="C1081" s="173" t="s">
        <v>2607</v>
      </c>
      <c r="D1081" s="173" t="s">
        <v>221</v>
      </c>
      <c r="E1081" s="173">
        <v>299</v>
      </c>
      <c r="F1081" s="173">
        <v>0</v>
      </c>
      <c r="G1081" s="173" t="s">
        <v>213</v>
      </c>
      <c r="H1081" s="173" t="s">
        <v>22</v>
      </c>
      <c r="I1081" s="173">
        <v>1080</v>
      </c>
      <c r="J1081" s="174"/>
      <c r="BYJ1081" s="175" t="s">
        <v>1423</v>
      </c>
      <c r="BYK1081" s="173" t="e" cm="1" vm="2">
        <f t="array" ref="BYK1081">TRANSPOSE(_xlfn.ANCHORARRAY(AOE$2))</f>
        <v>#VALUE!</v>
      </c>
    </row>
    <row r="1082" spans="1:10 2012:2013" s="173" customFormat="1" ht="32.25" thickBot="1" x14ac:dyDescent="0.3">
      <c r="A1082" s="173" t="s">
        <v>2605</v>
      </c>
      <c r="B1082" s="173" t="s">
        <v>154</v>
      </c>
      <c r="C1082" s="173" t="s">
        <v>2607</v>
      </c>
      <c r="D1082" s="173" t="s">
        <v>264</v>
      </c>
      <c r="E1082" s="173">
        <v>299</v>
      </c>
      <c r="F1082" s="173">
        <v>0</v>
      </c>
      <c r="G1082" s="173" t="s">
        <v>213</v>
      </c>
      <c r="H1082" s="173" t="s">
        <v>24</v>
      </c>
      <c r="I1082" s="173">
        <v>1081</v>
      </c>
      <c r="J1082" s="174"/>
      <c r="BYJ1082" s="175" t="s">
        <v>1424</v>
      </c>
      <c r="BYK1082" s="173" t="e" cm="1" vm="2">
        <f t="array" ref="BYK1082">TRANSPOSE(_xlfn.ANCHORARRAY(AOF$2))</f>
        <v>#VALUE!</v>
      </c>
    </row>
    <row r="1083" spans="1:10 2012:2013" s="173" customFormat="1" ht="32.25" thickBot="1" x14ac:dyDescent="0.3">
      <c r="A1083" s="173" t="s">
        <v>2605</v>
      </c>
      <c r="B1083" s="173" t="s">
        <v>154</v>
      </c>
      <c r="C1083" s="173" t="s">
        <v>2607</v>
      </c>
      <c r="D1083" s="173" t="s">
        <v>2489</v>
      </c>
      <c r="E1083" s="173">
        <v>27</v>
      </c>
      <c r="F1083" s="173">
        <v>0</v>
      </c>
      <c r="G1083" s="173" t="s">
        <v>213</v>
      </c>
      <c r="H1083" s="173" t="s">
        <v>22</v>
      </c>
      <c r="I1083" s="173">
        <v>1082</v>
      </c>
      <c r="J1083" s="174"/>
      <c r="BYJ1083" s="175" t="s">
        <v>1425</v>
      </c>
      <c r="BYK1083" s="173" t="e" cm="1" vm="2">
        <f t="array" ref="BYK1083">TRANSPOSE(_xlfn.ANCHORARRAY(AOG$2))</f>
        <v>#VALUE!</v>
      </c>
    </row>
    <row r="1084" spans="1:10 2012:2013" s="173" customFormat="1" ht="32.25" thickBot="1" x14ac:dyDescent="0.3">
      <c r="A1084" s="173" t="s">
        <v>2605</v>
      </c>
      <c r="B1084" s="173" t="s">
        <v>154</v>
      </c>
      <c r="C1084" s="173" t="s">
        <v>2607</v>
      </c>
      <c r="D1084" s="173" t="s">
        <v>252</v>
      </c>
      <c r="E1084" s="173">
        <v>299</v>
      </c>
      <c r="F1084" s="173">
        <v>75</v>
      </c>
      <c r="G1084" s="173" t="s">
        <v>224</v>
      </c>
      <c r="H1084" s="173" t="s">
        <v>24</v>
      </c>
      <c r="I1084" s="173">
        <v>1083</v>
      </c>
      <c r="J1084" s="174"/>
      <c r="BYJ1084" s="175" t="s">
        <v>1426</v>
      </c>
      <c r="BYK1084" s="173" t="e" cm="1" vm="2">
        <f t="array" ref="BYK1084">TRANSPOSE(_xlfn.ANCHORARRAY(AOH$2))</f>
        <v>#VALUE!</v>
      </c>
    </row>
    <row r="1085" spans="1:10 2012:2013" s="173" customFormat="1" ht="32.25" thickBot="1" x14ac:dyDescent="0.3">
      <c r="A1085" s="173" t="s">
        <v>2605</v>
      </c>
      <c r="B1085" s="173" t="s">
        <v>154</v>
      </c>
      <c r="C1085" s="173" t="s">
        <v>2607</v>
      </c>
      <c r="D1085" s="173" t="s">
        <v>265</v>
      </c>
      <c r="E1085" s="173">
        <v>160</v>
      </c>
      <c r="F1085" s="173">
        <v>0</v>
      </c>
      <c r="G1085" s="173" t="s">
        <v>224</v>
      </c>
      <c r="H1085" s="173" t="s">
        <v>22</v>
      </c>
      <c r="I1085" s="173">
        <v>1084</v>
      </c>
      <c r="J1085" s="174"/>
      <c r="BYJ1085" s="175" t="s">
        <v>1427</v>
      </c>
      <c r="BYK1085" s="173" t="e" cm="1" vm="2">
        <f t="array" ref="BYK1085">TRANSPOSE(_xlfn.ANCHORARRAY(AOI$2))</f>
        <v>#VALUE!</v>
      </c>
    </row>
    <row r="1086" spans="1:10 2012:2013" s="173" customFormat="1" ht="32.25" thickBot="1" x14ac:dyDescent="0.3">
      <c r="A1086" s="173" t="s">
        <v>2605</v>
      </c>
      <c r="B1086" s="173" t="s">
        <v>154</v>
      </c>
      <c r="C1086" s="173" t="s">
        <v>2607</v>
      </c>
      <c r="D1086" s="173" t="s">
        <v>266</v>
      </c>
      <c r="E1086" s="173">
        <v>160</v>
      </c>
      <c r="F1086" s="173">
        <v>46</v>
      </c>
      <c r="G1086" s="173" t="s">
        <v>224</v>
      </c>
      <c r="H1086" s="173" t="s">
        <v>24</v>
      </c>
      <c r="I1086" s="173">
        <v>1085</v>
      </c>
      <c r="J1086" s="174"/>
      <c r="BYJ1086" s="175" t="s">
        <v>1428</v>
      </c>
      <c r="BYK1086" s="173" t="e" cm="1" vm="2">
        <f t="array" ref="BYK1086">TRANSPOSE(_xlfn.ANCHORARRAY(AOJ$2))</f>
        <v>#VALUE!</v>
      </c>
    </row>
    <row r="1087" spans="1:10 2012:2013" s="173" customFormat="1" ht="32.25" thickBot="1" x14ac:dyDescent="0.3">
      <c r="A1087" s="173" t="s">
        <v>2605</v>
      </c>
      <c r="B1087" s="173" t="s">
        <v>154</v>
      </c>
      <c r="C1087" s="173" t="s">
        <v>2607</v>
      </c>
      <c r="D1087" s="173" t="s">
        <v>223</v>
      </c>
      <c r="E1087" s="173">
        <v>999</v>
      </c>
      <c r="F1087" s="173">
        <v>75</v>
      </c>
      <c r="G1087" s="173" t="s">
        <v>224</v>
      </c>
      <c r="H1087" s="173" t="s">
        <v>24</v>
      </c>
      <c r="I1087" s="173">
        <v>1086</v>
      </c>
      <c r="J1087" s="174"/>
      <c r="BYJ1087" s="175" t="s">
        <v>1429</v>
      </c>
      <c r="BYK1087" s="173" t="e" cm="1" vm="2">
        <f t="array" ref="BYK1087">TRANSPOSE(_xlfn.ANCHORARRAY(AOK$2))</f>
        <v>#VALUE!</v>
      </c>
    </row>
    <row r="1088" spans="1:10 2012:2013" s="173" customFormat="1" ht="32.25" thickBot="1" x14ac:dyDescent="0.3">
      <c r="A1088" s="173" t="s">
        <v>2605</v>
      </c>
      <c r="B1088" s="173" t="s">
        <v>154</v>
      </c>
      <c r="C1088" s="173" t="s">
        <v>2607</v>
      </c>
      <c r="D1088" s="173" t="s">
        <v>215</v>
      </c>
      <c r="E1088" s="173">
        <v>99</v>
      </c>
      <c r="F1088" s="173">
        <v>0</v>
      </c>
      <c r="G1088" s="173" t="s">
        <v>224</v>
      </c>
      <c r="H1088" s="173" t="s">
        <v>22</v>
      </c>
      <c r="I1088" s="173">
        <v>1087</v>
      </c>
      <c r="J1088" s="174"/>
      <c r="BYJ1088" s="175" t="s">
        <v>1430</v>
      </c>
      <c r="BYK1088" s="173" t="e" cm="1" vm="2">
        <f t="array" ref="BYK1088">TRANSPOSE(_xlfn.ANCHORARRAY(AOL$2))</f>
        <v>#VALUE!</v>
      </c>
    </row>
    <row r="1089" spans="1:10 2012:2013" s="173" customFormat="1" ht="32.25" thickBot="1" x14ac:dyDescent="0.3">
      <c r="A1089" s="173" t="s">
        <v>2605</v>
      </c>
      <c r="B1089" s="173" t="s">
        <v>154</v>
      </c>
      <c r="C1089" s="173" t="s">
        <v>2607</v>
      </c>
      <c r="D1089" s="173" t="s">
        <v>2479</v>
      </c>
      <c r="E1089" s="173">
        <v>130</v>
      </c>
      <c r="F1089" s="173">
        <v>0</v>
      </c>
      <c r="G1089" s="173" t="s">
        <v>224</v>
      </c>
      <c r="H1089" s="173" t="s">
        <v>22</v>
      </c>
      <c r="I1089" s="173">
        <v>1088</v>
      </c>
      <c r="J1089" s="174"/>
      <c r="BYJ1089" s="175" t="s">
        <v>1431</v>
      </c>
      <c r="BYK1089" s="173" t="e" cm="1" vm="2">
        <f t="array" ref="BYK1089">TRANSPOSE(_xlfn.ANCHORARRAY(AOM$2))</f>
        <v>#VALUE!</v>
      </c>
    </row>
    <row r="1090" spans="1:10 2012:2013" s="173" customFormat="1" ht="32.25" thickBot="1" x14ac:dyDescent="0.3">
      <c r="A1090" s="173" t="s">
        <v>2605</v>
      </c>
      <c r="B1090" s="173" t="s">
        <v>154</v>
      </c>
      <c r="C1090" s="173" t="s">
        <v>2607</v>
      </c>
      <c r="D1090" s="173" t="s">
        <v>2480</v>
      </c>
      <c r="E1090" s="173">
        <v>130</v>
      </c>
      <c r="F1090" s="173">
        <v>37</v>
      </c>
      <c r="G1090" s="173" t="s">
        <v>224</v>
      </c>
      <c r="H1090" s="173" t="s">
        <v>24</v>
      </c>
      <c r="I1090" s="173">
        <v>1089</v>
      </c>
      <c r="J1090" s="174"/>
      <c r="BYJ1090" s="175" t="s">
        <v>1432</v>
      </c>
      <c r="BYK1090" s="173" t="e" cm="1" vm="2">
        <f t="array" ref="BYK1090">TRANSPOSE(_xlfn.ANCHORARRAY(AON$2))</f>
        <v>#VALUE!</v>
      </c>
    </row>
    <row r="1091" spans="1:10 2012:2013" s="173" customFormat="1" ht="32.25" thickBot="1" x14ac:dyDescent="0.3">
      <c r="A1091" s="173" t="s">
        <v>2605</v>
      </c>
      <c r="B1091" s="173" t="s">
        <v>154</v>
      </c>
      <c r="C1091" s="173" t="s">
        <v>2607</v>
      </c>
      <c r="D1091" s="173" t="s">
        <v>288</v>
      </c>
      <c r="E1091" s="173">
        <v>160</v>
      </c>
      <c r="F1091" s="173">
        <v>46</v>
      </c>
      <c r="G1091" s="173" t="s">
        <v>224</v>
      </c>
      <c r="H1091" s="173" t="s">
        <v>22</v>
      </c>
      <c r="I1091" s="173">
        <v>1090</v>
      </c>
      <c r="J1091" s="174"/>
      <c r="BYJ1091" s="175" t="s">
        <v>1433</v>
      </c>
      <c r="BYK1091" s="173" t="e" cm="1" vm="2">
        <f t="array" ref="BYK1091">TRANSPOSE(_xlfn.ANCHORARRAY(AOO$2))</f>
        <v>#VALUE!</v>
      </c>
    </row>
    <row r="1092" spans="1:10 2012:2013" s="173" customFormat="1" ht="32.25" thickBot="1" x14ac:dyDescent="0.3">
      <c r="A1092" s="173" t="s">
        <v>2605</v>
      </c>
      <c r="B1092" s="173" t="s">
        <v>154</v>
      </c>
      <c r="C1092" s="173" t="s">
        <v>2607</v>
      </c>
      <c r="D1092" s="173" t="s">
        <v>276</v>
      </c>
      <c r="E1092" s="173">
        <v>999</v>
      </c>
      <c r="F1092" s="173">
        <v>75</v>
      </c>
      <c r="G1092" s="173" t="s">
        <v>224</v>
      </c>
      <c r="H1092" s="173" t="s">
        <v>24</v>
      </c>
      <c r="I1092" s="173">
        <v>1091</v>
      </c>
      <c r="J1092" s="174"/>
      <c r="BYJ1092" s="175" t="s">
        <v>1434</v>
      </c>
      <c r="BYK1092" s="173" t="e" cm="1" vm="2">
        <f t="array" ref="BYK1092">TRANSPOSE(_xlfn.ANCHORARRAY(AOP$2))</f>
        <v>#VALUE!</v>
      </c>
    </row>
    <row r="1093" spans="1:10 2012:2013" s="173" customFormat="1" ht="32.25" thickBot="1" x14ac:dyDescent="0.3">
      <c r="A1093" s="173" t="s">
        <v>2605</v>
      </c>
      <c r="B1093" s="173" t="s">
        <v>154</v>
      </c>
      <c r="C1093" s="173" t="s">
        <v>2607</v>
      </c>
      <c r="D1093" s="173" t="s">
        <v>228</v>
      </c>
      <c r="E1093" s="173">
        <v>27</v>
      </c>
      <c r="F1093" s="173">
        <v>0</v>
      </c>
      <c r="G1093" s="173" t="s">
        <v>224</v>
      </c>
      <c r="H1093" s="173" t="s">
        <v>22</v>
      </c>
      <c r="I1093" s="173">
        <v>1092</v>
      </c>
      <c r="J1093" s="174"/>
      <c r="BYJ1093" s="175" t="s">
        <v>1435</v>
      </c>
      <c r="BYK1093" s="173" t="e" cm="1" vm="2">
        <f t="array" ref="BYK1093">TRANSPOSE(_xlfn.ANCHORARRAY(AOQ$2))</f>
        <v>#VALUE!</v>
      </c>
    </row>
    <row r="1094" spans="1:10 2012:2013" s="173" customFormat="1" ht="32.25" thickBot="1" x14ac:dyDescent="0.3">
      <c r="A1094" s="173" t="s">
        <v>2605</v>
      </c>
      <c r="B1094" s="173" t="s">
        <v>154</v>
      </c>
      <c r="C1094" s="173" t="s">
        <v>2607</v>
      </c>
      <c r="D1094" s="173" t="s">
        <v>262</v>
      </c>
      <c r="E1094" s="173">
        <v>99</v>
      </c>
      <c r="F1094" s="173">
        <v>28</v>
      </c>
      <c r="G1094" s="173" t="s">
        <v>224</v>
      </c>
      <c r="H1094" s="173" t="s">
        <v>24</v>
      </c>
      <c r="I1094" s="173">
        <v>1093</v>
      </c>
      <c r="J1094" s="174"/>
      <c r="BYJ1094" s="175" t="s">
        <v>1436</v>
      </c>
      <c r="BYK1094" s="173" t="e" cm="1" vm="2">
        <f t="array" ref="BYK1094">TRANSPOSE(_xlfn.ANCHORARRAY(AOR$2))</f>
        <v>#VALUE!</v>
      </c>
    </row>
    <row r="1095" spans="1:10 2012:2013" s="173" customFormat="1" ht="32.25" thickBot="1" x14ac:dyDescent="0.3">
      <c r="A1095" s="173" t="s">
        <v>2605</v>
      </c>
      <c r="B1095" s="173" t="s">
        <v>154</v>
      </c>
      <c r="C1095" s="173" t="s">
        <v>2607</v>
      </c>
      <c r="D1095" s="173" t="s">
        <v>229</v>
      </c>
      <c r="E1095" s="173">
        <v>99</v>
      </c>
      <c r="F1095" s="173">
        <v>0</v>
      </c>
      <c r="G1095" s="173" t="s">
        <v>224</v>
      </c>
      <c r="H1095" s="173" t="s">
        <v>22</v>
      </c>
      <c r="I1095" s="173">
        <v>1094</v>
      </c>
      <c r="J1095" s="174"/>
      <c r="BYJ1095" s="175" t="s">
        <v>1437</v>
      </c>
      <c r="BYK1095" s="173" t="e" cm="1" vm="2">
        <f t="array" ref="BYK1095">TRANSPOSE(_xlfn.ANCHORARRAY(AOS$2))</f>
        <v>#VALUE!</v>
      </c>
    </row>
    <row r="1096" spans="1:10 2012:2013" s="173" customFormat="1" ht="32.25" thickBot="1" x14ac:dyDescent="0.3">
      <c r="A1096" s="173" t="s">
        <v>2605</v>
      </c>
      <c r="B1096" s="173" t="s">
        <v>154</v>
      </c>
      <c r="C1096" s="173" t="s">
        <v>2607</v>
      </c>
      <c r="D1096" s="173" t="s">
        <v>250</v>
      </c>
      <c r="E1096" s="173">
        <v>160</v>
      </c>
      <c r="F1096" s="173">
        <v>46</v>
      </c>
      <c r="G1096" s="173" t="s">
        <v>224</v>
      </c>
      <c r="H1096" s="173" t="s">
        <v>24</v>
      </c>
      <c r="I1096" s="173">
        <v>1095</v>
      </c>
      <c r="J1096" s="174"/>
      <c r="BYJ1096" s="175" t="s">
        <v>1438</v>
      </c>
      <c r="BYK1096" s="173" t="e" cm="1" vm="2">
        <f t="array" ref="BYK1096">TRANSPOSE(_xlfn.ANCHORARRAY(AOT$2))</f>
        <v>#VALUE!</v>
      </c>
    </row>
    <row r="1097" spans="1:10 2012:2013" s="173" customFormat="1" ht="32.25" thickBot="1" x14ac:dyDescent="0.3">
      <c r="A1097" s="173" t="s">
        <v>2605</v>
      </c>
      <c r="B1097" s="173" t="s">
        <v>154</v>
      </c>
      <c r="C1097" s="173" t="s">
        <v>2607</v>
      </c>
      <c r="D1097" s="173" t="s">
        <v>285</v>
      </c>
      <c r="E1097" s="173">
        <v>99</v>
      </c>
      <c r="F1097" s="173">
        <v>28</v>
      </c>
      <c r="G1097" s="173" t="s">
        <v>224</v>
      </c>
      <c r="H1097" s="173" t="s">
        <v>2484</v>
      </c>
      <c r="I1097" s="173">
        <v>1096</v>
      </c>
      <c r="J1097" s="174"/>
      <c r="BYJ1097" s="175" t="s">
        <v>1439</v>
      </c>
      <c r="BYK1097" s="173" t="e" cm="1" vm="2">
        <f t="array" ref="BYK1097">TRANSPOSE(_xlfn.ANCHORARRAY(AOU$2))</f>
        <v>#VALUE!</v>
      </c>
    </row>
    <row r="1098" spans="1:10 2012:2013" s="173" customFormat="1" ht="32.25" thickBot="1" x14ac:dyDescent="0.3">
      <c r="A1098" s="173" t="s">
        <v>2605</v>
      </c>
      <c r="B1098" s="173" t="s">
        <v>154</v>
      </c>
      <c r="C1098" s="173" t="s">
        <v>2607</v>
      </c>
      <c r="D1098" s="173" t="s">
        <v>290</v>
      </c>
      <c r="E1098" s="173">
        <v>27</v>
      </c>
      <c r="F1098" s="173">
        <v>0</v>
      </c>
      <c r="G1098" s="173" t="s">
        <v>224</v>
      </c>
      <c r="H1098" s="173" t="s">
        <v>22</v>
      </c>
      <c r="I1098" s="173">
        <v>1097</v>
      </c>
      <c r="J1098" s="174"/>
      <c r="BYJ1098" s="175" t="s">
        <v>1440</v>
      </c>
      <c r="BYK1098" s="173" t="e" cm="1" vm="2">
        <f t="array" ref="BYK1098">TRANSPOSE(_xlfn.ANCHORARRAY(AOV$2))</f>
        <v>#VALUE!</v>
      </c>
    </row>
    <row r="1099" spans="1:10 2012:2013" s="173" customFormat="1" ht="32.25" thickBot="1" x14ac:dyDescent="0.3">
      <c r="A1099" s="173" t="s">
        <v>2605</v>
      </c>
      <c r="B1099" s="173" t="s">
        <v>154</v>
      </c>
      <c r="C1099" s="173" t="s">
        <v>2607</v>
      </c>
      <c r="D1099" s="173" t="s">
        <v>2485</v>
      </c>
      <c r="E1099" s="173">
        <v>27</v>
      </c>
      <c r="F1099" s="173">
        <v>0</v>
      </c>
      <c r="G1099" s="173" t="s">
        <v>224</v>
      </c>
      <c r="H1099" s="173" t="s">
        <v>22</v>
      </c>
      <c r="I1099" s="173">
        <v>1098</v>
      </c>
      <c r="J1099" s="174"/>
      <c r="BYJ1099" s="175" t="s">
        <v>1441</v>
      </c>
      <c r="BYK1099" s="173" t="e" cm="1" vm="2">
        <f t="array" ref="BYK1099">TRANSPOSE(_xlfn.ANCHORARRAY(AOW$2))</f>
        <v>#VALUE!</v>
      </c>
    </row>
    <row r="1100" spans="1:10 2012:2013" s="173" customFormat="1" ht="32.25" thickBot="1" x14ac:dyDescent="0.3">
      <c r="A1100" s="173" t="s">
        <v>2605</v>
      </c>
      <c r="B1100" s="173" t="s">
        <v>154</v>
      </c>
      <c r="C1100" s="173" t="s">
        <v>2607</v>
      </c>
      <c r="D1100" s="173" t="s">
        <v>230</v>
      </c>
      <c r="E1100" s="173">
        <v>130</v>
      </c>
      <c r="F1100" s="173">
        <v>0</v>
      </c>
      <c r="G1100" s="173" t="s">
        <v>224</v>
      </c>
      <c r="H1100" s="173" t="s">
        <v>22</v>
      </c>
      <c r="I1100" s="173">
        <v>1099</v>
      </c>
      <c r="J1100" s="174"/>
      <c r="BYJ1100" s="175" t="s">
        <v>1442</v>
      </c>
      <c r="BYK1100" s="173" t="e" cm="1" vm="2">
        <f t="array" ref="BYK1100">TRANSPOSE(_xlfn.ANCHORARRAY(AOX$2))</f>
        <v>#VALUE!</v>
      </c>
    </row>
    <row r="1101" spans="1:10 2012:2013" s="173" customFormat="1" ht="32.25" thickBot="1" x14ac:dyDescent="0.3">
      <c r="A1101" s="173" t="s">
        <v>2605</v>
      </c>
      <c r="B1101" s="173" t="s">
        <v>154</v>
      </c>
      <c r="C1101" s="173" t="s">
        <v>2607</v>
      </c>
      <c r="D1101" s="173" t="s">
        <v>263</v>
      </c>
      <c r="E1101" s="173">
        <v>99</v>
      </c>
      <c r="F1101" s="173">
        <v>28</v>
      </c>
      <c r="G1101" s="173" t="s">
        <v>224</v>
      </c>
      <c r="H1101" s="173" t="s">
        <v>2484</v>
      </c>
      <c r="I1101" s="173">
        <v>1100</v>
      </c>
      <c r="J1101" s="174"/>
      <c r="BYJ1101" s="175" t="s">
        <v>1443</v>
      </c>
      <c r="BYK1101" s="173" t="e" cm="1" vm="2">
        <f t="array" ref="BYK1101">TRANSPOSE(_xlfn.ANCHORARRAY(AOY$2))</f>
        <v>#VALUE!</v>
      </c>
    </row>
    <row r="1102" spans="1:10 2012:2013" s="173" customFormat="1" ht="32.25" thickBot="1" x14ac:dyDescent="0.3">
      <c r="A1102" s="173" t="s">
        <v>2605</v>
      </c>
      <c r="B1102" s="173" t="s">
        <v>154</v>
      </c>
      <c r="C1102" s="173" t="s">
        <v>2607</v>
      </c>
      <c r="D1102" s="173" t="s">
        <v>231</v>
      </c>
      <c r="E1102" s="173">
        <v>27</v>
      </c>
      <c r="F1102" s="173">
        <v>0</v>
      </c>
      <c r="G1102" s="173" t="s">
        <v>224</v>
      </c>
      <c r="H1102" s="173" t="s">
        <v>22</v>
      </c>
      <c r="I1102" s="173">
        <v>1101</v>
      </c>
      <c r="J1102" s="174"/>
      <c r="BYJ1102" s="175" t="s">
        <v>1444</v>
      </c>
      <c r="BYK1102" s="173" t="e" cm="1" vm="2">
        <f t="array" ref="BYK1102">TRANSPOSE(_xlfn.ANCHORARRAY(AOZ$2))</f>
        <v>#VALUE!</v>
      </c>
    </row>
    <row r="1103" spans="1:10 2012:2013" s="173" customFormat="1" ht="32.25" thickBot="1" x14ac:dyDescent="0.3">
      <c r="A1103" s="173" t="s">
        <v>2605</v>
      </c>
      <c r="B1103" s="173" t="s">
        <v>154</v>
      </c>
      <c r="C1103" s="173" t="s">
        <v>2607</v>
      </c>
      <c r="D1103" s="173" t="s">
        <v>2486</v>
      </c>
      <c r="E1103" s="173">
        <v>36</v>
      </c>
      <c r="F1103" s="173">
        <v>0</v>
      </c>
      <c r="G1103" s="173" t="s">
        <v>224</v>
      </c>
      <c r="H1103" s="173" t="s">
        <v>22</v>
      </c>
      <c r="I1103" s="173">
        <v>1102</v>
      </c>
      <c r="J1103" s="174"/>
      <c r="BYJ1103" s="175" t="s">
        <v>1445</v>
      </c>
      <c r="BYK1103" s="173" t="e" cm="1" vm="2">
        <f t="array" ref="BYK1103">TRANSPOSE(_xlfn.ANCHORARRAY(APA$2))</f>
        <v>#VALUE!</v>
      </c>
    </row>
    <row r="1104" spans="1:10 2012:2013" s="173" customFormat="1" ht="32.25" thickBot="1" x14ac:dyDescent="0.3">
      <c r="A1104" s="173" t="s">
        <v>2605</v>
      </c>
      <c r="B1104" s="173" t="s">
        <v>154</v>
      </c>
      <c r="C1104" s="173" t="s">
        <v>2607</v>
      </c>
      <c r="D1104" s="173" t="s">
        <v>286</v>
      </c>
      <c r="E1104" s="173">
        <v>99</v>
      </c>
      <c r="F1104" s="173">
        <v>28</v>
      </c>
      <c r="G1104" s="173" t="s">
        <v>224</v>
      </c>
      <c r="H1104" s="173" t="s">
        <v>2484</v>
      </c>
      <c r="I1104" s="173">
        <v>1103</v>
      </c>
      <c r="J1104" s="174"/>
      <c r="BYJ1104" s="175" t="s">
        <v>1446</v>
      </c>
      <c r="BYK1104" s="173" t="e" cm="1" vm="2">
        <f t="array" ref="BYK1104">TRANSPOSE(_xlfn.ANCHORARRAY(APB$2))</f>
        <v>#VALUE!</v>
      </c>
    </row>
    <row r="1105" spans="1:10 2012:2013" s="173" customFormat="1" ht="32.25" thickBot="1" x14ac:dyDescent="0.3">
      <c r="A1105" s="173" t="s">
        <v>2605</v>
      </c>
      <c r="B1105" s="173" t="s">
        <v>154</v>
      </c>
      <c r="C1105" s="173" t="s">
        <v>2607</v>
      </c>
      <c r="D1105" s="173" t="s">
        <v>244</v>
      </c>
      <c r="E1105" s="173">
        <v>27</v>
      </c>
      <c r="F1105" s="173">
        <v>0</v>
      </c>
      <c r="G1105" s="173" t="s">
        <v>224</v>
      </c>
      <c r="H1105" s="173" t="s">
        <v>22</v>
      </c>
      <c r="I1105" s="173">
        <v>1104</v>
      </c>
      <c r="J1105" s="174"/>
      <c r="BYJ1105" s="175" t="s">
        <v>1447</v>
      </c>
      <c r="BYK1105" s="173" t="e" cm="1" vm="2">
        <f t="array" ref="BYK1105">TRANSPOSE(_xlfn.ANCHORARRAY(APC$2))</f>
        <v>#VALUE!</v>
      </c>
    </row>
    <row r="1106" spans="1:10 2012:2013" s="173" customFormat="1" ht="32.25" thickBot="1" x14ac:dyDescent="0.3">
      <c r="A1106" s="173" t="s">
        <v>2605</v>
      </c>
      <c r="B1106" s="173" t="s">
        <v>154</v>
      </c>
      <c r="C1106" s="173" t="s">
        <v>2607</v>
      </c>
      <c r="D1106" s="173" t="s">
        <v>289</v>
      </c>
      <c r="E1106" s="173">
        <v>99</v>
      </c>
      <c r="F1106" s="173">
        <v>0</v>
      </c>
      <c r="G1106" s="173" t="s">
        <v>224</v>
      </c>
      <c r="H1106" s="173" t="s">
        <v>22</v>
      </c>
      <c r="I1106" s="173">
        <v>1105</v>
      </c>
      <c r="J1106" s="174"/>
      <c r="BYJ1106" s="175" t="s">
        <v>1448</v>
      </c>
      <c r="BYK1106" s="173" t="e" cm="1" vm="2">
        <f t="array" ref="BYK1106">TRANSPOSE(_xlfn.ANCHORARRAY(APD$2))</f>
        <v>#VALUE!</v>
      </c>
    </row>
    <row r="1107" spans="1:10 2012:2013" s="173" customFormat="1" ht="32.25" thickBot="1" x14ac:dyDescent="0.3">
      <c r="A1107" s="173" t="s">
        <v>2605</v>
      </c>
      <c r="B1107" s="173" t="s">
        <v>154</v>
      </c>
      <c r="C1107" s="173" t="s">
        <v>2607</v>
      </c>
      <c r="D1107" s="173" t="s">
        <v>222</v>
      </c>
      <c r="E1107" s="173">
        <v>299</v>
      </c>
      <c r="F1107" s="173">
        <v>0</v>
      </c>
      <c r="G1107" s="173" t="s">
        <v>224</v>
      </c>
      <c r="H1107" s="173" t="s">
        <v>22</v>
      </c>
      <c r="I1107" s="173">
        <v>1106</v>
      </c>
      <c r="J1107" s="174"/>
      <c r="BYJ1107" s="175" t="s">
        <v>1449</v>
      </c>
      <c r="BYK1107" s="173" t="e" cm="1" vm="2">
        <f t="array" ref="BYK1107">TRANSPOSE(_xlfn.ANCHORARRAY(APE$2))</f>
        <v>#VALUE!</v>
      </c>
    </row>
    <row r="1108" spans="1:10 2012:2013" s="173" customFormat="1" ht="32.25" thickBot="1" x14ac:dyDescent="0.3">
      <c r="A1108" s="173" t="s">
        <v>2605</v>
      </c>
      <c r="B1108" s="173" t="s">
        <v>154</v>
      </c>
      <c r="C1108" s="173" t="s">
        <v>2607</v>
      </c>
      <c r="D1108" s="173" t="s">
        <v>233</v>
      </c>
      <c r="E1108" s="173">
        <v>99</v>
      </c>
      <c r="F1108" s="173">
        <v>0</v>
      </c>
      <c r="G1108" s="173" t="s">
        <v>224</v>
      </c>
      <c r="H1108" s="173" t="s">
        <v>22</v>
      </c>
      <c r="I1108" s="173">
        <v>1107</v>
      </c>
      <c r="J1108" s="174"/>
      <c r="BYJ1108" s="175" t="s">
        <v>1450</v>
      </c>
      <c r="BYK1108" s="173" t="e" cm="1" vm="2">
        <f t="array" ref="BYK1108">TRANSPOSE(_xlfn.ANCHORARRAY(APF$2))</f>
        <v>#VALUE!</v>
      </c>
    </row>
    <row r="1109" spans="1:10 2012:2013" s="173" customFormat="1" ht="32.25" thickBot="1" x14ac:dyDescent="0.3">
      <c r="A1109" s="173" t="s">
        <v>2605</v>
      </c>
      <c r="B1109" s="173" t="s">
        <v>154</v>
      </c>
      <c r="C1109" s="173" t="s">
        <v>2607</v>
      </c>
      <c r="D1109" s="173" t="s">
        <v>2487</v>
      </c>
      <c r="E1109" s="173">
        <v>36</v>
      </c>
      <c r="F1109" s="173">
        <v>0</v>
      </c>
      <c r="G1109" s="173" t="s">
        <v>224</v>
      </c>
      <c r="H1109" s="173" t="s">
        <v>22</v>
      </c>
      <c r="I1109" s="173">
        <v>1108</v>
      </c>
      <c r="J1109" s="174"/>
      <c r="BYJ1109" s="175" t="s">
        <v>1451</v>
      </c>
      <c r="BYK1109" s="173" t="e" cm="1" vm="2">
        <f t="array" ref="BYK1109">TRANSPOSE(_xlfn.ANCHORARRAY(APG$2))</f>
        <v>#VALUE!</v>
      </c>
    </row>
    <row r="1110" spans="1:10 2012:2013" s="173" customFormat="1" ht="32.25" thickBot="1" x14ac:dyDescent="0.3">
      <c r="A1110" s="173" t="s">
        <v>2605</v>
      </c>
      <c r="B1110" s="173" t="s">
        <v>154</v>
      </c>
      <c r="C1110" s="173" t="s">
        <v>2607</v>
      </c>
      <c r="D1110" s="173" t="s">
        <v>2488</v>
      </c>
      <c r="E1110" s="173">
        <v>99</v>
      </c>
      <c r="F1110" s="173">
        <v>0</v>
      </c>
      <c r="G1110" s="173" t="s">
        <v>224</v>
      </c>
      <c r="H1110" s="173" t="s">
        <v>22</v>
      </c>
      <c r="I1110" s="173">
        <v>1109</v>
      </c>
      <c r="J1110" s="174"/>
      <c r="BYJ1110" s="175" t="s">
        <v>1452</v>
      </c>
      <c r="BYK1110" s="173" t="e" cm="1" vm="2">
        <f t="array" ref="BYK1110">TRANSPOSE(_xlfn.ANCHORARRAY(APH$2))</f>
        <v>#VALUE!</v>
      </c>
    </row>
    <row r="1111" spans="1:10 2012:2013" s="173" customFormat="1" ht="32.25" thickBot="1" x14ac:dyDescent="0.3">
      <c r="A1111" s="173" t="s">
        <v>2605</v>
      </c>
      <c r="B1111" s="173" t="s">
        <v>243</v>
      </c>
      <c r="C1111" s="173" t="s">
        <v>2608</v>
      </c>
      <c r="D1111" s="173" t="s">
        <v>275</v>
      </c>
      <c r="E1111" s="173">
        <v>27</v>
      </c>
      <c r="F1111" s="173">
        <v>0</v>
      </c>
      <c r="G1111" s="173" t="s">
        <v>213</v>
      </c>
      <c r="H1111" s="173" t="s">
        <v>22</v>
      </c>
      <c r="I1111" s="173">
        <v>1110</v>
      </c>
      <c r="J1111" s="174"/>
      <c r="BYJ1111" s="175" t="s">
        <v>1453</v>
      </c>
      <c r="BYK1111" s="173" t="e" cm="1" vm="2">
        <f t="array" ref="BYK1111">TRANSPOSE(_xlfn.ANCHORARRAY(API$2))</f>
        <v>#VALUE!</v>
      </c>
    </row>
    <row r="1112" spans="1:10 2012:2013" s="173" customFormat="1" ht="32.25" thickBot="1" x14ac:dyDescent="0.3">
      <c r="A1112" s="173" t="s">
        <v>2605</v>
      </c>
      <c r="B1112" s="173" t="s">
        <v>243</v>
      </c>
      <c r="C1112" s="173" t="s">
        <v>2608</v>
      </c>
      <c r="D1112" s="173" t="s">
        <v>2481</v>
      </c>
      <c r="E1112" s="173">
        <v>99</v>
      </c>
      <c r="F1112" s="173">
        <v>0</v>
      </c>
      <c r="G1112" s="173" t="s">
        <v>213</v>
      </c>
      <c r="H1112" s="173" t="s">
        <v>22</v>
      </c>
      <c r="I1112" s="173">
        <v>1111</v>
      </c>
      <c r="J1112" s="174"/>
      <c r="BYJ1112" s="175" t="s">
        <v>1454</v>
      </c>
      <c r="BYK1112" s="173" t="e" cm="1" vm="2">
        <f t="array" ref="BYK1112">TRANSPOSE(_xlfn.ANCHORARRAY(APJ$2))</f>
        <v>#VALUE!</v>
      </c>
    </row>
    <row r="1113" spans="1:10 2012:2013" s="173" customFormat="1" ht="32.25" thickBot="1" x14ac:dyDescent="0.3">
      <c r="A1113" s="173" t="s">
        <v>2605</v>
      </c>
      <c r="B1113" s="173" t="s">
        <v>243</v>
      </c>
      <c r="C1113" s="173" t="s">
        <v>2608</v>
      </c>
      <c r="D1113" s="173" t="s">
        <v>2482</v>
      </c>
      <c r="E1113" s="173">
        <v>27</v>
      </c>
      <c r="F1113" s="173">
        <v>0</v>
      </c>
      <c r="G1113" s="173" t="s">
        <v>213</v>
      </c>
      <c r="H1113" s="173" t="s">
        <v>22</v>
      </c>
      <c r="I1113" s="173">
        <v>1112</v>
      </c>
      <c r="J1113" s="174"/>
      <c r="BYJ1113" s="175" t="s">
        <v>1455</v>
      </c>
      <c r="BYK1113" s="173" t="e" cm="1" vm="2">
        <f t="array" ref="BYK1113">TRANSPOSE(_xlfn.ANCHORARRAY(APK$2))</f>
        <v>#VALUE!</v>
      </c>
    </row>
    <row r="1114" spans="1:10 2012:2013" s="173" customFormat="1" ht="32.25" thickBot="1" x14ac:dyDescent="0.3">
      <c r="A1114" s="173" t="s">
        <v>2605</v>
      </c>
      <c r="B1114" s="173" t="s">
        <v>243</v>
      </c>
      <c r="C1114" s="173" t="s">
        <v>2608</v>
      </c>
      <c r="D1114" s="173" t="s">
        <v>228</v>
      </c>
      <c r="E1114" s="173">
        <v>27</v>
      </c>
      <c r="F1114" s="173">
        <v>0</v>
      </c>
      <c r="G1114" s="173" t="s">
        <v>213</v>
      </c>
      <c r="H1114" s="173" t="s">
        <v>22</v>
      </c>
      <c r="I1114" s="173">
        <v>1113</v>
      </c>
      <c r="J1114" s="174"/>
      <c r="BYJ1114" s="175" t="s">
        <v>1456</v>
      </c>
      <c r="BYK1114" s="173" t="e" cm="1" vm="2">
        <f t="array" ref="BYK1114">TRANSPOSE(_xlfn.ANCHORARRAY(APL$2))</f>
        <v>#VALUE!</v>
      </c>
    </row>
    <row r="1115" spans="1:10 2012:2013" s="173" customFormat="1" ht="32.25" thickBot="1" x14ac:dyDescent="0.3">
      <c r="A1115" s="173" t="s">
        <v>2605</v>
      </c>
      <c r="B1115" s="173" t="s">
        <v>243</v>
      </c>
      <c r="C1115" s="173" t="s">
        <v>2608</v>
      </c>
      <c r="D1115" s="173" t="s">
        <v>2483</v>
      </c>
      <c r="E1115" s="173">
        <v>27</v>
      </c>
      <c r="F1115" s="173">
        <v>0</v>
      </c>
      <c r="G1115" s="173" t="s">
        <v>213</v>
      </c>
      <c r="H1115" s="173" t="s">
        <v>22</v>
      </c>
      <c r="I1115" s="173">
        <v>1114</v>
      </c>
      <c r="J1115" s="174"/>
      <c r="BYJ1115" s="175" t="s">
        <v>1457</v>
      </c>
      <c r="BYK1115" s="173" t="e" cm="1" vm="2">
        <f t="array" ref="BYK1115">TRANSPOSE(_xlfn.ANCHORARRAY(APM$2))</f>
        <v>#VALUE!</v>
      </c>
    </row>
    <row r="1116" spans="1:10 2012:2013" s="173" customFormat="1" ht="32.25" thickBot="1" x14ac:dyDescent="0.3">
      <c r="A1116" s="173" t="s">
        <v>2605</v>
      </c>
      <c r="B1116" s="173" t="s">
        <v>243</v>
      </c>
      <c r="C1116" s="173" t="s">
        <v>2608</v>
      </c>
      <c r="D1116" s="173" t="s">
        <v>229</v>
      </c>
      <c r="E1116" s="173">
        <v>99</v>
      </c>
      <c r="F1116" s="173">
        <v>0</v>
      </c>
      <c r="G1116" s="173" t="s">
        <v>213</v>
      </c>
      <c r="H1116" s="173" t="s">
        <v>22</v>
      </c>
      <c r="I1116" s="173">
        <v>1115</v>
      </c>
      <c r="J1116" s="174"/>
      <c r="BYJ1116" s="175" t="s">
        <v>1458</v>
      </c>
      <c r="BYK1116" s="173" t="e" cm="1" vm="2">
        <f t="array" ref="BYK1116">TRANSPOSE(_xlfn.ANCHORARRAY(APN$2))</f>
        <v>#VALUE!</v>
      </c>
    </row>
    <row r="1117" spans="1:10 2012:2013" s="173" customFormat="1" ht="32.25" thickBot="1" x14ac:dyDescent="0.3">
      <c r="A1117" s="173" t="s">
        <v>2605</v>
      </c>
      <c r="B1117" s="173" t="s">
        <v>243</v>
      </c>
      <c r="C1117" s="173" t="s">
        <v>2608</v>
      </c>
      <c r="D1117" s="173" t="s">
        <v>2485</v>
      </c>
      <c r="E1117" s="173">
        <v>27</v>
      </c>
      <c r="F1117" s="173">
        <v>0</v>
      </c>
      <c r="G1117" s="173" t="s">
        <v>213</v>
      </c>
      <c r="H1117" s="173" t="s">
        <v>22</v>
      </c>
      <c r="I1117" s="173">
        <v>1116</v>
      </c>
      <c r="J1117" s="174"/>
      <c r="BYJ1117" s="175" t="s">
        <v>1459</v>
      </c>
      <c r="BYK1117" s="173" t="e" cm="1" vm="2">
        <f t="array" ref="BYK1117">TRANSPOSE(_xlfn.ANCHORARRAY(APO$2))</f>
        <v>#VALUE!</v>
      </c>
    </row>
    <row r="1118" spans="1:10 2012:2013" s="173" customFormat="1" ht="32.25" thickBot="1" x14ac:dyDescent="0.3">
      <c r="A1118" s="173" t="s">
        <v>2605</v>
      </c>
      <c r="B1118" s="173" t="s">
        <v>243</v>
      </c>
      <c r="C1118" s="173" t="s">
        <v>2608</v>
      </c>
      <c r="D1118" s="173" t="s">
        <v>231</v>
      </c>
      <c r="E1118" s="173">
        <v>27</v>
      </c>
      <c r="F1118" s="173">
        <v>0</v>
      </c>
      <c r="G1118" s="173" t="s">
        <v>213</v>
      </c>
      <c r="H1118" s="173" t="s">
        <v>22</v>
      </c>
      <c r="I1118" s="173">
        <v>1117</v>
      </c>
      <c r="J1118" s="174"/>
      <c r="BYJ1118" s="175" t="s">
        <v>1460</v>
      </c>
      <c r="BYK1118" s="173" t="e" cm="1" vm="2">
        <f t="array" ref="BYK1118">TRANSPOSE(_xlfn.ANCHORARRAY(APP$2))</f>
        <v>#VALUE!</v>
      </c>
    </row>
    <row r="1119" spans="1:10 2012:2013" s="173" customFormat="1" ht="32.25" thickBot="1" x14ac:dyDescent="0.3">
      <c r="A1119" s="173" t="s">
        <v>2605</v>
      </c>
      <c r="B1119" s="173" t="s">
        <v>243</v>
      </c>
      <c r="C1119" s="173" t="s">
        <v>2608</v>
      </c>
      <c r="D1119" s="173" t="s">
        <v>244</v>
      </c>
      <c r="E1119" s="173">
        <v>27</v>
      </c>
      <c r="F1119" s="173">
        <v>0</v>
      </c>
      <c r="G1119" s="173" t="s">
        <v>213</v>
      </c>
      <c r="H1119" s="173" t="s">
        <v>22</v>
      </c>
      <c r="I1119" s="173">
        <v>1118</v>
      </c>
      <c r="J1119" s="174"/>
      <c r="BYJ1119" s="175" t="s">
        <v>1461</v>
      </c>
      <c r="BYK1119" s="173" t="e" cm="1" vm="2">
        <f t="array" ref="BYK1119">TRANSPOSE(_xlfn.ANCHORARRAY(APQ$2))</f>
        <v>#VALUE!</v>
      </c>
    </row>
    <row r="1120" spans="1:10 2012:2013" s="173" customFormat="1" ht="32.25" thickBot="1" x14ac:dyDescent="0.3">
      <c r="A1120" s="173" t="s">
        <v>2605</v>
      </c>
      <c r="B1120" s="173" t="s">
        <v>243</v>
      </c>
      <c r="C1120" s="173" t="s">
        <v>2608</v>
      </c>
      <c r="D1120" s="173" t="s">
        <v>233</v>
      </c>
      <c r="E1120" s="173">
        <v>99</v>
      </c>
      <c r="F1120" s="173">
        <v>0</v>
      </c>
      <c r="G1120" s="173" t="s">
        <v>213</v>
      </c>
      <c r="H1120" s="173" t="s">
        <v>22</v>
      </c>
      <c r="I1120" s="173">
        <v>1119</v>
      </c>
      <c r="J1120" s="174"/>
      <c r="BYJ1120" s="175" t="s">
        <v>1462</v>
      </c>
      <c r="BYK1120" s="173" t="e" cm="1" vm="2">
        <f t="array" ref="BYK1120">TRANSPOSE(_xlfn.ANCHORARRAY(APR$2))</f>
        <v>#VALUE!</v>
      </c>
    </row>
    <row r="1121" spans="1:10 2012:2013" s="173" customFormat="1" ht="32.25" thickBot="1" x14ac:dyDescent="0.3">
      <c r="A1121" s="173" t="s">
        <v>2605</v>
      </c>
      <c r="B1121" s="173" t="s">
        <v>243</v>
      </c>
      <c r="C1121" s="173" t="s">
        <v>2608</v>
      </c>
      <c r="D1121" s="173" t="s">
        <v>235</v>
      </c>
      <c r="E1121" s="173">
        <v>27</v>
      </c>
      <c r="F1121" s="173">
        <v>0</v>
      </c>
      <c r="G1121" s="173" t="s">
        <v>213</v>
      </c>
      <c r="H1121" s="173" t="s">
        <v>22</v>
      </c>
      <c r="I1121" s="173">
        <v>1120</v>
      </c>
      <c r="J1121" s="174"/>
      <c r="BYJ1121" s="175" t="s">
        <v>1463</v>
      </c>
      <c r="BYK1121" s="173" t="e" cm="1" vm="2">
        <f t="array" ref="BYK1121">TRANSPOSE(_xlfn.ANCHORARRAY(APS$2))</f>
        <v>#VALUE!</v>
      </c>
    </row>
    <row r="1122" spans="1:10 2012:2013" s="173" customFormat="1" ht="32.25" thickBot="1" x14ac:dyDescent="0.3">
      <c r="A1122" s="173" t="s">
        <v>2605</v>
      </c>
      <c r="B1122" s="173" t="s">
        <v>243</v>
      </c>
      <c r="C1122" s="173" t="s">
        <v>2608</v>
      </c>
      <c r="D1122" s="173" t="s">
        <v>265</v>
      </c>
      <c r="E1122" s="173">
        <v>160</v>
      </c>
      <c r="F1122" s="173">
        <v>0</v>
      </c>
      <c r="G1122" s="173" t="s">
        <v>224</v>
      </c>
      <c r="H1122" s="173" t="s">
        <v>22</v>
      </c>
      <c r="I1122" s="173">
        <v>1121</v>
      </c>
      <c r="J1122" s="174"/>
      <c r="BYJ1122" s="175" t="s">
        <v>1464</v>
      </c>
      <c r="BYK1122" s="173" t="e" cm="1" vm="2">
        <f t="array" ref="BYK1122">TRANSPOSE(_xlfn.ANCHORARRAY(APT$2))</f>
        <v>#VALUE!</v>
      </c>
    </row>
    <row r="1123" spans="1:10 2012:2013" s="173" customFormat="1" ht="32.25" thickBot="1" x14ac:dyDescent="0.3">
      <c r="A1123" s="173" t="s">
        <v>2605</v>
      </c>
      <c r="B1123" s="173" t="s">
        <v>243</v>
      </c>
      <c r="C1123" s="173" t="s">
        <v>2608</v>
      </c>
      <c r="D1123" s="173" t="s">
        <v>266</v>
      </c>
      <c r="E1123" s="173">
        <v>160</v>
      </c>
      <c r="F1123" s="173">
        <v>46</v>
      </c>
      <c r="G1123" s="173" t="s">
        <v>224</v>
      </c>
      <c r="H1123" s="173" t="s">
        <v>22</v>
      </c>
      <c r="I1123" s="173">
        <v>1122</v>
      </c>
      <c r="J1123" s="174"/>
      <c r="BYJ1123" s="175" t="s">
        <v>1465</v>
      </c>
      <c r="BYK1123" s="173" t="e" cm="1" vm="2">
        <f t="array" ref="BYK1123">TRANSPOSE(_xlfn.ANCHORARRAY(APU$2))</f>
        <v>#VALUE!</v>
      </c>
    </row>
    <row r="1124" spans="1:10 2012:2013" s="173" customFormat="1" ht="32.25" thickBot="1" x14ac:dyDescent="0.3">
      <c r="A1124" s="173" t="s">
        <v>2605</v>
      </c>
      <c r="B1124" s="173" t="s">
        <v>243</v>
      </c>
      <c r="C1124" s="173" t="s">
        <v>2608</v>
      </c>
      <c r="D1124" s="173" t="s">
        <v>214</v>
      </c>
      <c r="E1124" s="173">
        <v>99</v>
      </c>
      <c r="F1124" s="173">
        <v>28</v>
      </c>
      <c r="G1124" s="173" t="s">
        <v>224</v>
      </c>
      <c r="H1124" s="173" t="s">
        <v>22</v>
      </c>
      <c r="I1124" s="173">
        <v>1123</v>
      </c>
      <c r="J1124" s="174"/>
      <c r="BYJ1124" s="175" t="s">
        <v>1466</v>
      </c>
      <c r="BYK1124" s="173" t="e" cm="1" vm="2">
        <f t="array" ref="BYK1124">TRANSPOSE(_xlfn.ANCHORARRAY(APV$2))</f>
        <v>#VALUE!</v>
      </c>
    </row>
    <row r="1125" spans="1:10 2012:2013" s="173" customFormat="1" ht="32.25" thickBot="1" x14ac:dyDescent="0.3">
      <c r="A1125" s="173" t="s">
        <v>2605</v>
      </c>
      <c r="B1125" s="173" t="s">
        <v>243</v>
      </c>
      <c r="C1125" s="173" t="s">
        <v>2608</v>
      </c>
      <c r="D1125" s="173" t="s">
        <v>245</v>
      </c>
      <c r="E1125" s="173">
        <v>36</v>
      </c>
      <c r="F1125" s="173">
        <v>0</v>
      </c>
      <c r="G1125" s="173" t="s">
        <v>224</v>
      </c>
      <c r="H1125" s="173" t="s">
        <v>22</v>
      </c>
      <c r="I1125" s="173">
        <v>1124</v>
      </c>
      <c r="J1125" s="174"/>
      <c r="BYJ1125" s="175" t="s">
        <v>1467</v>
      </c>
      <c r="BYK1125" s="173" t="e" cm="1" vm="2">
        <f t="array" ref="BYK1125">TRANSPOSE(_xlfn.ANCHORARRAY(APW$2))</f>
        <v>#VALUE!</v>
      </c>
    </row>
    <row r="1126" spans="1:10 2012:2013" s="173" customFormat="1" ht="32.25" thickBot="1" x14ac:dyDescent="0.3">
      <c r="A1126" s="173" t="s">
        <v>2605</v>
      </c>
      <c r="B1126" s="173" t="s">
        <v>243</v>
      </c>
      <c r="C1126" s="173" t="s">
        <v>2608</v>
      </c>
      <c r="D1126" s="173" t="s">
        <v>239</v>
      </c>
      <c r="E1126" s="173">
        <v>36</v>
      </c>
      <c r="F1126" s="173">
        <v>0</v>
      </c>
      <c r="G1126" s="173" t="s">
        <v>224</v>
      </c>
      <c r="H1126" s="173" t="s">
        <v>22</v>
      </c>
      <c r="I1126" s="173">
        <v>1125</v>
      </c>
      <c r="J1126" s="174"/>
      <c r="BYJ1126" s="175" t="s">
        <v>1468</v>
      </c>
      <c r="BYK1126" s="173" t="e" cm="1" vm="2">
        <f t="array" ref="BYK1126">TRANSPOSE(_xlfn.ANCHORARRAY(APX$2))</f>
        <v>#VALUE!</v>
      </c>
    </row>
    <row r="1127" spans="1:10 2012:2013" s="173" customFormat="1" ht="32.25" thickBot="1" x14ac:dyDescent="0.3">
      <c r="A1127" s="173" t="s">
        <v>2605</v>
      </c>
      <c r="B1127" s="173" t="s">
        <v>243</v>
      </c>
      <c r="C1127" s="173" t="s">
        <v>2608</v>
      </c>
      <c r="D1127" s="173" t="s">
        <v>240</v>
      </c>
      <c r="E1127" s="173">
        <v>36</v>
      </c>
      <c r="F1127" s="173">
        <v>0</v>
      </c>
      <c r="G1127" s="173" t="s">
        <v>224</v>
      </c>
      <c r="H1127" s="173" t="s">
        <v>22</v>
      </c>
      <c r="I1127" s="173">
        <v>1126</v>
      </c>
      <c r="J1127" s="174"/>
      <c r="BYJ1127" s="175" t="s">
        <v>1469</v>
      </c>
      <c r="BYK1127" s="173" t="e" cm="1" vm="2">
        <f t="array" ref="BYK1127">TRANSPOSE(_xlfn.ANCHORARRAY(APY$2))</f>
        <v>#VALUE!</v>
      </c>
    </row>
    <row r="1128" spans="1:10 2012:2013" s="173" customFormat="1" ht="32.25" thickBot="1" x14ac:dyDescent="0.3">
      <c r="A1128" s="173" t="s">
        <v>2605</v>
      </c>
      <c r="B1128" s="173" t="s">
        <v>243</v>
      </c>
      <c r="C1128" s="173" t="s">
        <v>2608</v>
      </c>
      <c r="D1128" s="173" t="s">
        <v>225</v>
      </c>
      <c r="E1128" s="173">
        <v>36</v>
      </c>
      <c r="F1128" s="173">
        <v>0</v>
      </c>
      <c r="G1128" s="173" t="s">
        <v>224</v>
      </c>
      <c r="H1128" s="173" t="s">
        <v>22</v>
      </c>
      <c r="I1128" s="173">
        <v>1127</v>
      </c>
      <c r="J1128" s="174"/>
      <c r="BYJ1128" s="175" t="s">
        <v>1470</v>
      </c>
      <c r="BYK1128" s="173" t="e" cm="1" vm="2">
        <f t="array" ref="BYK1128">TRANSPOSE(_xlfn.ANCHORARRAY(APZ$2))</f>
        <v>#VALUE!</v>
      </c>
    </row>
    <row r="1129" spans="1:10 2012:2013" s="173" customFormat="1" ht="32.25" thickBot="1" x14ac:dyDescent="0.3">
      <c r="A1129" s="173" t="s">
        <v>2605</v>
      </c>
      <c r="B1129" s="173" t="s">
        <v>243</v>
      </c>
      <c r="C1129" s="173" t="s">
        <v>2608</v>
      </c>
      <c r="D1129" s="173" t="s">
        <v>2502</v>
      </c>
      <c r="E1129" s="173">
        <v>27</v>
      </c>
      <c r="F1129" s="173">
        <v>0</v>
      </c>
      <c r="G1129" s="173" t="s">
        <v>224</v>
      </c>
      <c r="H1129" s="173" t="s">
        <v>22</v>
      </c>
      <c r="I1129" s="173">
        <v>1128</v>
      </c>
      <c r="J1129" s="174"/>
      <c r="BYJ1129" s="175" t="s">
        <v>1471</v>
      </c>
      <c r="BYK1129" s="173" t="e" cm="1" vm="2">
        <f t="array" ref="BYK1129">TRANSPOSE(_xlfn.ANCHORARRAY(AQA$2))</f>
        <v>#VALUE!</v>
      </c>
    </row>
    <row r="1130" spans="1:10 2012:2013" s="173" customFormat="1" ht="32.25" thickBot="1" x14ac:dyDescent="0.3">
      <c r="A1130" s="173" t="s">
        <v>2605</v>
      </c>
      <c r="B1130" s="173" t="s">
        <v>243</v>
      </c>
      <c r="C1130" s="173" t="s">
        <v>2608</v>
      </c>
      <c r="D1130" s="173" t="s">
        <v>226</v>
      </c>
      <c r="E1130" s="173">
        <v>36</v>
      </c>
      <c r="F1130" s="173">
        <v>0</v>
      </c>
      <c r="G1130" s="173" t="s">
        <v>224</v>
      </c>
      <c r="H1130" s="173" t="s">
        <v>22</v>
      </c>
      <c r="I1130" s="173">
        <v>1129</v>
      </c>
      <c r="J1130" s="174"/>
      <c r="BYJ1130" s="175" t="s">
        <v>1472</v>
      </c>
      <c r="BYK1130" s="173" t="e" cm="1" vm="2">
        <f t="array" ref="BYK1130">TRANSPOSE(_xlfn.ANCHORARRAY(AQB$2))</f>
        <v>#VALUE!</v>
      </c>
    </row>
    <row r="1131" spans="1:10 2012:2013" s="173" customFormat="1" ht="32.25" thickBot="1" x14ac:dyDescent="0.3">
      <c r="A1131" s="173" t="s">
        <v>2605</v>
      </c>
      <c r="B1131" s="173" t="s">
        <v>243</v>
      </c>
      <c r="C1131" s="173" t="s">
        <v>2608</v>
      </c>
      <c r="D1131" s="173" t="s">
        <v>282</v>
      </c>
      <c r="E1131" s="173">
        <v>99</v>
      </c>
      <c r="F1131" s="173">
        <v>0</v>
      </c>
      <c r="G1131" s="173" t="s">
        <v>224</v>
      </c>
      <c r="H1131" s="173" t="s">
        <v>22</v>
      </c>
      <c r="I1131" s="173">
        <v>1130</v>
      </c>
      <c r="J1131" s="174"/>
      <c r="BYJ1131" s="175" t="s">
        <v>1473</v>
      </c>
      <c r="BYK1131" s="173" t="e" cm="1" vm="2">
        <f t="array" ref="BYK1131">TRANSPOSE(_xlfn.ANCHORARRAY(AQC$2))</f>
        <v>#VALUE!</v>
      </c>
    </row>
    <row r="1132" spans="1:10 2012:2013" s="173" customFormat="1" ht="32.25" thickBot="1" x14ac:dyDescent="0.3">
      <c r="A1132" s="173" t="s">
        <v>2605</v>
      </c>
      <c r="B1132" s="173" t="s">
        <v>243</v>
      </c>
      <c r="C1132" s="173" t="s">
        <v>2608</v>
      </c>
      <c r="D1132" s="173" t="s">
        <v>288</v>
      </c>
      <c r="E1132" s="173">
        <v>160</v>
      </c>
      <c r="F1132" s="173">
        <v>46</v>
      </c>
      <c r="G1132" s="173" t="s">
        <v>224</v>
      </c>
      <c r="H1132" s="173" t="s">
        <v>22</v>
      </c>
      <c r="I1132" s="173">
        <v>1131</v>
      </c>
      <c r="J1132" s="174"/>
      <c r="BYJ1132" s="175" t="s">
        <v>1474</v>
      </c>
      <c r="BYK1132" s="173" t="e" cm="1" vm="2">
        <f t="array" ref="BYK1132">TRANSPOSE(_xlfn.ANCHORARRAY(AQD$2))</f>
        <v>#VALUE!</v>
      </c>
    </row>
    <row r="1133" spans="1:10 2012:2013" s="173" customFormat="1" ht="32.25" thickBot="1" x14ac:dyDescent="0.3">
      <c r="A1133" s="173" t="s">
        <v>2605</v>
      </c>
      <c r="B1133" s="173" t="s">
        <v>243</v>
      </c>
      <c r="C1133" s="173" t="s">
        <v>2608</v>
      </c>
      <c r="D1133" s="173" t="s">
        <v>216</v>
      </c>
      <c r="E1133" s="173">
        <v>99</v>
      </c>
      <c r="F1133" s="173">
        <v>28</v>
      </c>
      <c r="G1133" s="173" t="s">
        <v>224</v>
      </c>
      <c r="H1133" s="173" t="s">
        <v>22</v>
      </c>
      <c r="I1133" s="173">
        <v>1132</v>
      </c>
      <c r="J1133" s="174"/>
      <c r="BYJ1133" s="175" t="s">
        <v>1475</v>
      </c>
      <c r="BYK1133" s="173" t="e" cm="1" vm="2">
        <f t="array" ref="BYK1133">TRANSPOSE(_xlfn.ANCHORARRAY(AQE$2))</f>
        <v>#VALUE!</v>
      </c>
    </row>
    <row r="1134" spans="1:10 2012:2013" s="173" customFormat="1" ht="32.25" thickBot="1" x14ac:dyDescent="0.3">
      <c r="A1134" s="173" t="s">
        <v>2605</v>
      </c>
      <c r="B1134" s="173" t="s">
        <v>243</v>
      </c>
      <c r="C1134" s="173" t="s">
        <v>2608</v>
      </c>
      <c r="D1134" s="173" t="s">
        <v>217</v>
      </c>
      <c r="E1134" s="173">
        <v>99</v>
      </c>
      <c r="F1134" s="173">
        <v>28</v>
      </c>
      <c r="G1134" s="173" t="s">
        <v>224</v>
      </c>
      <c r="H1134" s="173" t="s">
        <v>22</v>
      </c>
      <c r="I1134" s="173">
        <v>1133</v>
      </c>
      <c r="J1134" s="174"/>
      <c r="BYJ1134" s="175" t="s">
        <v>1476</v>
      </c>
      <c r="BYK1134" s="173" t="e" cm="1" vm="2">
        <f t="array" ref="BYK1134">TRANSPOSE(_xlfn.ANCHORARRAY(AQF$2))</f>
        <v>#VALUE!</v>
      </c>
    </row>
    <row r="1135" spans="1:10 2012:2013" s="173" customFormat="1" ht="32.25" thickBot="1" x14ac:dyDescent="0.3">
      <c r="A1135" s="173" t="s">
        <v>2605</v>
      </c>
      <c r="B1135" s="173" t="s">
        <v>243</v>
      </c>
      <c r="C1135" s="173" t="s">
        <v>2608</v>
      </c>
      <c r="D1135" s="173" t="s">
        <v>242</v>
      </c>
      <c r="E1135" s="173">
        <v>45</v>
      </c>
      <c r="F1135" s="173">
        <v>0</v>
      </c>
      <c r="G1135" s="173" t="s">
        <v>224</v>
      </c>
      <c r="H1135" s="173" t="s">
        <v>22</v>
      </c>
      <c r="I1135" s="173">
        <v>1134</v>
      </c>
      <c r="J1135" s="174"/>
      <c r="BYJ1135" s="175" t="s">
        <v>1477</v>
      </c>
      <c r="BYK1135" s="173" t="e" cm="1" vm="2">
        <f t="array" ref="BYK1135">TRANSPOSE(_xlfn.ANCHORARRAY(AQG$2))</f>
        <v>#VALUE!</v>
      </c>
    </row>
    <row r="1136" spans="1:10 2012:2013" s="173" customFormat="1" ht="32.25" thickBot="1" x14ac:dyDescent="0.3">
      <c r="A1136" s="173" t="s">
        <v>2605</v>
      </c>
      <c r="B1136" s="173" t="s">
        <v>243</v>
      </c>
      <c r="C1136" s="173" t="s">
        <v>2608</v>
      </c>
      <c r="D1136" s="173" t="s">
        <v>246</v>
      </c>
      <c r="E1136" s="173">
        <v>45</v>
      </c>
      <c r="F1136" s="173">
        <v>0</v>
      </c>
      <c r="G1136" s="173" t="s">
        <v>224</v>
      </c>
      <c r="H1136" s="173" t="s">
        <v>22</v>
      </c>
      <c r="I1136" s="173">
        <v>1135</v>
      </c>
      <c r="J1136" s="174"/>
      <c r="BYJ1136" s="175" t="s">
        <v>1478</v>
      </c>
      <c r="BYK1136" s="173" t="e" cm="1" vm="2">
        <f t="array" ref="BYK1136">TRANSPOSE(_xlfn.ANCHORARRAY(AQH$2))</f>
        <v>#VALUE!</v>
      </c>
    </row>
    <row r="1137" spans="1:10 2012:2013" s="173" customFormat="1" ht="32.25" thickBot="1" x14ac:dyDescent="0.3">
      <c r="A1137" s="173" t="s">
        <v>2605</v>
      </c>
      <c r="B1137" s="173" t="s">
        <v>243</v>
      </c>
      <c r="C1137" s="173" t="s">
        <v>2608</v>
      </c>
      <c r="D1137" s="173" t="s">
        <v>247</v>
      </c>
      <c r="E1137" s="173">
        <v>36</v>
      </c>
      <c r="F1137" s="173">
        <v>0</v>
      </c>
      <c r="G1137" s="173" t="s">
        <v>224</v>
      </c>
      <c r="H1137" s="173" t="s">
        <v>22</v>
      </c>
      <c r="I1137" s="173">
        <v>1136</v>
      </c>
      <c r="J1137" s="174"/>
      <c r="BYJ1137" s="175" t="s">
        <v>1479</v>
      </c>
      <c r="BYK1137" s="173" t="e" cm="1" vm="2">
        <f t="array" ref="BYK1137">TRANSPOSE(_xlfn.ANCHORARRAY(AQI$2))</f>
        <v>#VALUE!</v>
      </c>
    </row>
    <row r="1138" spans="1:10 2012:2013" s="173" customFormat="1" ht="32.25" thickBot="1" x14ac:dyDescent="0.3">
      <c r="A1138" s="173" t="s">
        <v>2605</v>
      </c>
      <c r="B1138" s="173" t="s">
        <v>243</v>
      </c>
      <c r="C1138" s="173" t="s">
        <v>2608</v>
      </c>
      <c r="D1138" s="173" t="s">
        <v>262</v>
      </c>
      <c r="E1138" s="173">
        <v>99</v>
      </c>
      <c r="F1138" s="173">
        <v>28</v>
      </c>
      <c r="G1138" s="173" t="s">
        <v>224</v>
      </c>
      <c r="H1138" s="173" t="s">
        <v>22</v>
      </c>
      <c r="I1138" s="173">
        <v>1137</v>
      </c>
      <c r="J1138" s="174"/>
      <c r="BYJ1138" s="175" t="s">
        <v>1480</v>
      </c>
      <c r="BYK1138" s="173" t="e" cm="1" vm="2">
        <f t="array" ref="BYK1138">TRANSPOSE(_xlfn.ANCHORARRAY(AQJ$2))</f>
        <v>#VALUE!</v>
      </c>
    </row>
    <row r="1139" spans="1:10 2012:2013" s="173" customFormat="1" ht="32.25" thickBot="1" x14ac:dyDescent="0.3">
      <c r="A1139" s="173" t="s">
        <v>2605</v>
      </c>
      <c r="B1139" s="173" t="s">
        <v>243</v>
      </c>
      <c r="C1139" s="173" t="s">
        <v>2608</v>
      </c>
      <c r="D1139" s="173" t="s">
        <v>278</v>
      </c>
      <c r="E1139" s="173">
        <v>160</v>
      </c>
      <c r="F1139" s="173">
        <v>46</v>
      </c>
      <c r="G1139" s="173" t="s">
        <v>224</v>
      </c>
      <c r="H1139" s="173" t="s">
        <v>22</v>
      </c>
      <c r="I1139" s="173">
        <v>1138</v>
      </c>
      <c r="J1139" s="174"/>
      <c r="BYJ1139" s="175" t="s">
        <v>1481</v>
      </c>
      <c r="BYK1139" s="173" t="e" cm="1" vm="2">
        <f t="array" ref="BYK1139">TRANSPOSE(_xlfn.ANCHORARRAY(AQK$2))</f>
        <v>#VALUE!</v>
      </c>
    </row>
    <row r="1140" spans="1:10 2012:2013" s="173" customFormat="1" ht="32.25" thickBot="1" x14ac:dyDescent="0.3">
      <c r="A1140" s="173" t="s">
        <v>2605</v>
      </c>
      <c r="B1140" s="173" t="s">
        <v>243</v>
      </c>
      <c r="C1140" s="173" t="s">
        <v>2608</v>
      </c>
      <c r="D1140" s="173" t="s">
        <v>250</v>
      </c>
      <c r="E1140" s="173">
        <v>160</v>
      </c>
      <c r="F1140" s="173">
        <v>46</v>
      </c>
      <c r="G1140" s="173" t="s">
        <v>224</v>
      </c>
      <c r="H1140" s="173" t="s">
        <v>22</v>
      </c>
      <c r="I1140" s="173">
        <v>1139</v>
      </c>
      <c r="J1140" s="174"/>
      <c r="BYJ1140" s="175" t="s">
        <v>1482</v>
      </c>
      <c r="BYK1140" s="173" t="e" cm="1" vm="2">
        <f t="array" ref="BYK1140">TRANSPOSE(_xlfn.ANCHORARRAY(AQL$2))</f>
        <v>#VALUE!</v>
      </c>
    </row>
    <row r="1141" spans="1:10 2012:2013" s="173" customFormat="1" ht="32.25" thickBot="1" x14ac:dyDescent="0.3">
      <c r="A1141" s="173" t="s">
        <v>2605</v>
      </c>
      <c r="B1141" s="173" t="s">
        <v>243</v>
      </c>
      <c r="C1141" s="173" t="s">
        <v>2608</v>
      </c>
      <c r="D1141" s="173" t="s">
        <v>285</v>
      </c>
      <c r="E1141" s="173">
        <v>99</v>
      </c>
      <c r="F1141" s="173">
        <v>28</v>
      </c>
      <c r="G1141" s="173" t="s">
        <v>224</v>
      </c>
      <c r="H1141" s="173" t="s">
        <v>22</v>
      </c>
      <c r="I1141" s="173">
        <v>1140</v>
      </c>
      <c r="J1141" s="174"/>
      <c r="BYJ1141" s="175" t="s">
        <v>1483</v>
      </c>
      <c r="BYK1141" s="173" t="e" cm="1" vm="2">
        <f t="array" ref="BYK1141">TRANSPOSE(_xlfn.ANCHORARRAY(AQM$2))</f>
        <v>#VALUE!</v>
      </c>
    </row>
    <row r="1142" spans="1:10 2012:2013" s="173" customFormat="1" ht="32.25" thickBot="1" x14ac:dyDescent="0.3">
      <c r="A1142" s="173" t="s">
        <v>2605</v>
      </c>
      <c r="B1142" s="173" t="s">
        <v>243</v>
      </c>
      <c r="C1142" s="173" t="s">
        <v>2608</v>
      </c>
      <c r="D1142" s="173" t="s">
        <v>290</v>
      </c>
      <c r="E1142" s="173">
        <v>27</v>
      </c>
      <c r="F1142" s="173">
        <v>0</v>
      </c>
      <c r="G1142" s="173" t="s">
        <v>224</v>
      </c>
      <c r="H1142" s="173" t="s">
        <v>22</v>
      </c>
      <c r="I1142" s="173">
        <v>1141</v>
      </c>
      <c r="J1142" s="174"/>
      <c r="BYJ1142" s="175" t="s">
        <v>1484</v>
      </c>
      <c r="BYK1142" s="173" t="e" cm="1" vm="2">
        <f t="array" ref="BYK1142">TRANSPOSE(_xlfn.ANCHORARRAY(AQN$2))</f>
        <v>#VALUE!</v>
      </c>
    </row>
    <row r="1143" spans="1:10 2012:2013" s="173" customFormat="1" ht="32.25" thickBot="1" x14ac:dyDescent="0.3">
      <c r="A1143" s="173" t="s">
        <v>2605</v>
      </c>
      <c r="B1143" s="173" t="s">
        <v>243</v>
      </c>
      <c r="C1143" s="173" t="s">
        <v>2608</v>
      </c>
      <c r="D1143" s="173" t="s">
        <v>220</v>
      </c>
      <c r="E1143" s="173">
        <v>99</v>
      </c>
      <c r="F1143" s="173">
        <v>28</v>
      </c>
      <c r="G1143" s="173" t="s">
        <v>224</v>
      </c>
      <c r="H1143" s="173" t="s">
        <v>22</v>
      </c>
      <c r="I1143" s="173">
        <v>1142</v>
      </c>
      <c r="J1143" s="174"/>
      <c r="BYJ1143" s="175" t="s">
        <v>1485</v>
      </c>
      <c r="BYK1143" s="173" t="e" cm="1" vm="2">
        <f t="array" ref="BYK1143">TRANSPOSE(_xlfn.ANCHORARRAY(AQO$2))</f>
        <v>#VALUE!</v>
      </c>
    </row>
    <row r="1144" spans="1:10 2012:2013" s="173" customFormat="1" ht="32.25" thickBot="1" x14ac:dyDescent="0.3">
      <c r="A1144" s="173" t="s">
        <v>2605</v>
      </c>
      <c r="B1144" s="173" t="s">
        <v>243</v>
      </c>
      <c r="C1144" s="173" t="s">
        <v>2608</v>
      </c>
      <c r="D1144" s="173" t="s">
        <v>236</v>
      </c>
      <c r="E1144" s="173">
        <v>36</v>
      </c>
      <c r="F1144" s="173">
        <v>0</v>
      </c>
      <c r="G1144" s="173" t="s">
        <v>224</v>
      </c>
      <c r="H1144" s="173" t="s">
        <v>22</v>
      </c>
      <c r="I1144" s="173">
        <v>1143</v>
      </c>
      <c r="J1144" s="174"/>
      <c r="BYJ1144" s="175" t="s">
        <v>1486</v>
      </c>
      <c r="BYK1144" s="173" t="e" cm="1" vm="2">
        <f t="array" ref="BYK1144">TRANSPOSE(_xlfn.ANCHORARRAY(AQP$2))</f>
        <v>#VALUE!</v>
      </c>
    </row>
    <row r="1145" spans="1:10 2012:2013" s="173" customFormat="1" ht="32.25" thickBot="1" x14ac:dyDescent="0.3">
      <c r="A1145" s="173" t="s">
        <v>2605</v>
      </c>
      <c r="B1145" s="173" t="s">
        <v>243</v>
      </c>
      <c r="C1145" s="173" t="s">
        <v>2608</v>
      </c>
      <c r="D1145" s="173" t="s">
        <v>230</v>
      </c>
      <c r="E1145" s="173">
        <v>130</v>
      </c>
      <c r="F1145" s="173">
        <v>0</v>
      </c>
      <c r="G1145" s="173" t="s">
        <v>224</v>
      </c>
      <c r="H1145" s="173" t="s">
        <v>22</v>
      </c>
      <c r="I1145" s="173">
        <v>1144</v>
      </c>
      <c r="J1145" s="174"/>
      <c r="BYJ1145" s="175" t="s">
        <v>1487</v>
      </c>
      <c r="BYK1145" s="173" t="e" cm="1" vm="2">
        <f t="array" ref="BYK1145">TRANSPOSE(_xlfn.ANCHORARRAY(AQQ$2))</f>
        <v>#VALUE!</v>
      </c>
    </row>
    <row r="1146" spans="1:10 2012:2013" s="173" customFormat="1" ht="32.25" thickBot="1" x14ac:dyDescent="0.3">
      <c r="A1146" s="173" t="s">
        <v>2605</v>
      </c>
      <c r="B1146" s="173" t="s">
        <v>243</v>
      </c>
      <c r="C1146" s="173" t="s">
        <v>2608</v>
      </c>
      <c r="D1146" s="173" t="s">
        <v>263</v>
      </c>
      <c r="E1146" s="173">
        <v>99</v>
      </c>
      <c r="F1146" s="173">
        <v>28</v>
      </c>
      <c r="G1146" s="173" t="s">
        <v>224</v>
      </c>
      <c r="H1146" s="173" t="s">
        <v>22</v>
      </c>
      <c r="I1146" s="173">
        <v>1145</v>
      </c>
      <c r="J1146" s="174"/>
      <c r="BYJ1146" s="175" t="s">
        <v>1488</v>
      </c>
      <c r="BYK1146" s="173" t="e" cm="1" vm="2">
        <f t="array" ref="BYK1146">TRANSPOSE(_xlfn.ANCHORARRAY(AQR$2))</f>
        <v>#VALUE!</v>
      </c>
    </row>
    <row r="1147" spans="1:10 2012:2013" s="173" customFormat="1" ht="32.25" thickBot="1" x14ac:dyDescent="0.3">
      <c r="A1147" s="173" t="s">
        <v>2605</v>
      </c>
      <c r="B1147" s="173" t="s">
        <v>243</v>
      </c>
      <c r="C1147" s="173" t="s">
        <v>2608</v>
      </c>
      <c r="D1147" s="173" t="s">
        <v>2500</v>
      </c>
      <c r="E1147" s="173">
        <v>47</v>
      </c>
      <c r="F1147" s="173">
        <v>28</v>
      </c>
      <c r="G1147" s="173" t="s">
        <v>224</v>
      </c>
      <c r="H1147" s="173" t="s">
        <v>22</v>
      </c>
      <c r="I1147" s="173">
        <v>1146</v>
      </c>
      <c r="J1147" s="174"/>
      <c r="BYJ1147" s="175" t="s">
        <v>1489</v>
      </c>
      <c r="BYK1147" s="173" t="e" cm="1" vm="2">
        <f t="array" ref="BYK1147">TRANSPOSE(_xlfn.ANCHORARRAY(AQS$2))</f>
        <v>#VALUE!</v>
      </c>
    </row>
    <row r="1148" spans="1:10 2012:2013" s="173" customFormat="1" ht="32.25" thickBot="1" x14ac:dyDescent="0.3">
      <c r="A1148" s="173" t="s">
        <v>2605</v>
      </c>
      <c r="B1148" s="173" t="s">
        <v>243</v>
      </c>
      <c r="C1148" s="173" t="s">
        <v>2608</v>
      </c>
      <c r="D1148" s="173" t="s">
        <v>291</v>
      </c>
      <c r="E1148" s="173">
        <v>36</v>
      </c>
      <c r="F1148" s="173">
        <v>0</v>
      </c>
      <c r="G1148" s="173" t="s">
        <v>224</v>
      </c>
      <c r="H1148" s="173" t="s">
        <v>22</v>
      </c>
      <c r="I1148" s="173">
        <v>1147</v>
      </c>
      <c r="J1148" s="174"/>
      <c r="BYJ1148" s="175" t="s">
        <v>1490</v>
      </c>
      <c r="BYK1148" s="173" t="e" cm="1" vm="2">
        <f t="array" ref="BYK1148">TRANSPOSE(_xlfn.ANCHORARRAY(AQT$2))</f>
        <v>#VALUE!</v>
      </c>
    </row>
    <row r="1149" spans="1:10 2012:2013" s="173" customFormat="1" ht="32.25" thickBot="1" x14ac:dyDescent="0.3">
      <c r="A1149" s="173" t="s">
        <v>2605</v>
      </c>
      <c r="B1149" s="173" t="s">
        <v>243</v>
      </c>
      <c r="C1149" s="173" t="s">
        <v>2608</v>
      </c>
      <c r="D1149" s="173" t="s">
        <v>2486</v>
      </c>
      <c r="E1149" s="173">
        <v>36</v>
      </c>
      <c r="F1149" s="173">
        <v>0</v>
      </c>
      <c r="G1149" s="173" t="s">
        <v>224</v>
      </c>
      <c r="H1149" s="173" t="s">
        <v>22</v>
      </c>
      <c r="I1149" s="173">
        <v>1148</v>
      </c>
      <c r="J1149" s="174"/>
      <c r="BYJ1149" s="175" t="s">
        <v>1491</v>
      </c>
      <c r="BYK1149" s="173" t="e" cm="1" vm="2">
        <f t="array" ref="BYK1149">TRANSPOSE(_xlfn.ANCHORARRAY(AQU$2))</f>
        <v>#VALUE!</v>
      </c>
    </row>
    <row r="1150" spans="1:10 2012:2013" s="173" customFormat="1" ht="32.25" thickBot="1" x14ac:dyDescent="0.3">
      <c r="A1150" s="173" t="s">
        <v>2605</v>
      </c>
      <c r="B1150" s="173" t="s">
        <v>243</v>
      </c>
      <c r="C1150" s="173" t="s">
        <v>2608</v>
      </c>
      <c r="D1150" s="173" t="s">
        <v>232</v>
      </c>
      <c r="E1150" s="173">
        <v>99</v>
      </c>
      <c r="F1150" s="173">
        <v>28</v>
      </c>
      <c r="G1150" s="173" t="s">
        <v>224</v>
      </c>
      <c r="H1150" s="173" t="s">
        <v>22</v>
      </c>
      <c r="I1150" s="173">
        <v>1149</v>
      </c>
      <c r="J1150" s="174"/>
      <c r="BYJ1150" s="175" t="s">
        <v>1492</v>
      </c>
      <c r="BYK1150" s="173" t="e" cm="1" vm="2">
        <f t="array" ref="BYK1150">TRANSPOSE(_xlfn.ANCHORARRAY(AQV$2))</f>
        <v>#VALUE!</v>
      </c>
    </row>
    <row r="1151" spans="1:10 2012:2013" s="173" customFormat="1" ht="32.25" thickBot="1" x14ac:dyDescent="0.3">
      <c r="A1151" s="173" t="s">
        <v>2605</v>
      </c>
      <c r="B1151" s="173" t="s">
        <v>243</v>
      </c>
      <c r="C1151" s="173" t="s">
        <v>2608</v>
      </c>
      <c r="D1151" s="173" t="s">
        <v>286</v>
      </c>
      <c r="E1151" s="173">
        <v>99</v>
      </c>
      <c r="F1151" s="173">
        <v>28</v>
      </c>
      <c r="G1151" s="173" t="s">
        <v>224</v>
      </c>
      <c r="H1151" s="173" t="s">
        <v>22</v>
      </c>
      <c r="I1151" s="173">
        <v>1150</v>
      </c>
      <c r="J1151" s="174"/>
      <c r="BYJ1151" s="175" t="s">
        <v>1493</v>
      </c>
      <c r="BYK1151" s="173" t="e" cm="1" vm="2">
        <f t="array" ref="BYK1151">TRANSPOSE(_xlfn.ANCHORARRAY(AQW$2))</f>
        <v>#VALUE!</v>
      </c>
    </row>
    <row r="1152" spans="1:10 2012:2013" s="173" customFormat="1" ht="32.25" thickBot="1" x14ac:dyDescent="0.3">
      <c r="A1152" s="173" t="s">
        <v>2605</v>
      </c>
      <c r="B1152" s="173" t="s">
        <v>243</v>
      </c>
      <c r="C1152" s="173" t="s">
        <v>2608</v>
      </c>
      <c r="D1152" s="173" t="s">
        <v>222</v>
      </c>
      <c r="E1152" s="173">
        <v>299</v>
      </c>
      <c r="F1152" s="173">
        <v>0</v>
      </c>
      <c r="G1152" s="173" t="s">
        <v>224</v>
      </c>
      <c r="H1152" s="173" t="s">
        <v>22</v>
      </c>
      <c r="I1152" s="173">
        <v>1151</v>
      </c>
      <c r="J1152" s="174"/>
      <c r="BYJ1152" s="175" t="s">
        <v>1494</v>
      </c>
      <c r="BYK1152" s="173" t="e" cm="1" vm="2">
        <f t="array" ref="BYK1152">TRANSPOSE(_xlfn.ANCHORARRAY(AQX$2))</f>
        <v>#VALUE!</v>
      </c>
    </row>
    <row r="1153" spans="1:10 2012:2013" s="173" customFormat="1" ht="32.25" thickBot="1" x14ac:dyDescent="0.3">
      <c r="A1153" s="173" t="s">
        <v>2605</v>
      </c>
      <c r="B1153" s="173" t="s">
        <v>243</v>
      </c>
      <c r="C1153" s="173" t="s">
        <v>2608</v>
      </c>
      <c r="D1153" s="173" t="s">
        <v>2487</v>
      </c>
      <c r="E1153" s="173">
        <v>36</v>
      </c>
      <c r="F1153" s="173">
        <v>0</v>
      </c>
      <c r="G1153" s="173" t="s">
        <v>224</v>
      </c>
      <c r="H1153" s="173" t="s">
        <v>22</v>
      </c>
      <c r="I1153" s="173">
        <v>1152</v>
      </c>
      <c r="J1153" s="174"/>
      <c r="BYJ1153" s="175" t="s">
        <v>1495</v>
      </c>
      <c r="BYK1153" s="173" t="e" cm="1" vm="2">
        <f t="array" ref="BYK1153">TRANSPOSE(_xlfn.ANCHORARRAY(AQY$2))</f>
        <v>#VALUE!</v>
      </c>
    </row>
    <row r="1154" spans="1:10 2012:2013" s="173" customFormat="1" ht="32.25" thickBot="1" x14ac:dyDescent="0.3">
      <c r="A1154" s="173" t="s">
        <v>2605</v>
      </c>
      <c r="B1154" s="173" t="s">
        <v>243</v>
      </c>
      <c r="C1154" s="173" t="s">
        <v>2608</v>
      </c>
      <c r="D1154" s="173" t="s">
        <v>264</v>
      </c>
      <c r="E1154" s="173">
        <v>299</v>
      </c>
      <c r="F1154" s="173">
        <v>0</v>
      </c>
      <c r="G1154" s="173" t="s">
        <v>224</v>
      </c>
      <c r="H1154" s="173" t="s">
        <v>22</v>
      </c>
      <c r="I1154" s="173">
        <v>1153</v>
      </c>
      <c r="J1154" s="174"/>
      <c r="BYJ1154" s="175" t="s">
        <v>1496</v>
      </c>
      <c r="BYK1154" s="173" t="e" cm="1" vm="2">
        <f t="array" ref="BYK1154">TRANSPOSE(_xlfn.ANCHORARRAY(AQZ$2))</f>
        <v>#VALUE!</v>
      </c>
    </row>
    <row r="1155" spans="1:10 2012:2013" s="173" customFormat="1" ht="32.25" thickBot="1" x14ac:dyDescent="0.3">
      <c r="A1155" s="173" t="s">
        <v>2605</v>
      </c>
      <c r="B1155" s="173" t="s">
        <v>243</v>
      </c>
      <c r="C1155" s="173" t="s">
        <v>2608</v>
      </c>
      <c r="D1155" s="173" t="s">
        <v>2488</v>
      </c>
      <c r="E1155" s="173">
        <v>99</v>
      </c>
      <c r="F1155" s="173">
        <v>0</v>
      </c>
      <c r="G1155" s="173" t="s">
        <v>224</v>
      </c>
      <c r="H1155" s="173" t="s">
        <v>22</v>
      </c>
      <c r="I1155" s="173">
        <v>1154</v>
      </c>
      <c r="J1155" s="174"/>
      <c r="BYJ1155" s="175" t="s">
        <v>1497</v>
      </c>
      <c r="BYK1155" s="173" t="e" cm="1" vm="2">
        <f t="array" ref="BYK1155">TRANSPOSE(_xlfn.ANCHORARRAY(ARA$2))</f>
        <v>#VALUE!</v>
      </c>
    </row>
    <row r="1156" spans="1:10 2012:2013" s="173" customFormat="1" ht="32.25" thickBot="1" x14ac:dyDescent="0.3">
      <c r="A1156" s="173" t="s">
        <v>2605</v>
      </c>
      <c r="B1156" s="173" t="s">
        <v>243</v>
      </c>
      <c r="C1156" s="173" t="s">
        <v>2608</v>
      </c>
      <c r="D1156" s="173" t="s">
        <v>212</v>
      </c>
      <c r="E1156" s="173">
        <v>36</v>
      </c>
      <c r="F1156" s="173">
        <v>0</v>
      </c>
      <c r="G1156" s="173" t="s">
        <v>213</v>
      </c>
      <c r="H1156" s="173" t="s">
        <v>22</v>
      </c>
      <c r="I1156" s="173">
        <v>1155</v>
      </c>
      <c r="J1156" s="174"/>
      <c r="BYJ1156" s="175" t="s">
        <v>1498</v>
      </c>
      <c r="BYK1156" s="173" t="e" cm="1" vm="2">
        <f t="array" ref="BYK1156">TRANSPOSE(_xlfn.ANCHORARRAY(ARB$2))</f>
        <v>#VALUE!</v>
      </c>
    </row>
    <row r="1157" spans="1:10 2012:2013" s="173" customFormat="1" ht="32.25" thickBot="1" x14ac:dyDescent="0.3">
      <c r="A1157" s="173" t="s">
        <v>2605</v>
      </c>
      <c r="B1157" s="173" t="s">
        <v>68</v>
      </c>
      <c r="C1157" s="173" t="s">
        <v>2609</v>
      </c>
      <c r="D1157" s="173" t="s">
        <v>212</v>
      </c>
      <c r="E1157" s="173">
        <v>36</v>
      </c>
      <c r="F1157" s="173">
        <v>0</v>
      </c>
      <c r="G1157" s="173" t="s">
        <v>213</v>
      </c>
      <c r="H1157" s="173" t="s">
        <v>22</v>
      </c>
      <c r="I1157" s="173">
        <v>1156</v>
      </c>
      <c r="J1157" s="174"/>
      <c r="BYJ1157" s="175" t="s">
        <v>1499</v>
      </c>
      <c r="BYK1157" s="173" t="e" cm="1" vm="2">
        <f t="array" ref="BYK1157">TRANSPOSE(_xlfn.ANCHORARRAY(ARC$2))</f>
        <v>#VALUE!</v>
      </c>
    </row>
    <row r="1158" spans="1:10 2012:2013" s="173" customFormat="1" ht="32.25" thickBot="1" x14ac:dyDescent="0.3">
      <c r="A1158" s="173" t="s">
        <v>2605</v>
      </c>
      <c r="B1158" s="173" t="s">
        <v>68</v>
      </c>
      <c r="C1158" s="173" t="s">
        <v>2609</v>
      </c>
      <c r="D1158" s="173" t="s">
        <v>227</v>
      </c>
      <c r="E1158" s="173">
        <v>130</v>
      </c>
      <c r="F1158" s="173">
        <v>0</v>
      </c>
      <c r="G1158" s="173" t="s">
        <v>213</v>
      </c>
      <c r="H1158" s="173" t="s">
        <v>22</v>
      </c>
      <c r="I1158" s="173">
        <v>1157</v>
      </c>
      <c r="J1158" s="174"/>
      <c r="BYJ1158" s="175" t="s">
        <v>1500</v>
      </c>
      <c r="BYK1158" s="173" t="e" cm="1" vm="2">
        <f t="array" ref="BYK1158">TRANSPOSE(_xlfn.ANCHORARRAY(ARD$2))</f>
        <v>#VALUE!</v>
      </c>
    </row>
    <row r="1159" spans="1:10 2012:2013" s="173" customFormat="1" ht="32.25" thickBot="1" x14ac:dyDescent="0.3">
      <c r="A1159" s="173" t="s">
        <v>2605</v>
      </c>
      <c r="B1159" s="173" t="s">
        <v>68</v>
      </c>
      <c r="C1159" s="173" t="s">
        <v>2609</v>
      </c>
      <c r="D1159" s="173" t="s">
        <v>241</v>
      </c>
      <c r="E1159" s="173">
        <v>130</v>
      </c>
      <c r="F1159" s="173">
        <v>37</v>
      </c>
      <c r="G1159" s="173" t="s">
        <v>213</v>
      </c>
      <c r="H1159" s="173" t="s">
        <v>24</v>
      </c>
      <c r="I1159" s="173">
        <v>1158</v>
      </c>
      <c r="J1159" s="174"/>
      <c r="BYJ1159" s="175" t="s">
        <v>1501</v>
      </c>
      <c r="BYK1159" s="173" t="e" cm="1" vm="2">
        <f t="array" ref="BYK1159">TRANSPOSE(_xlfn.ANCHORARRAY(ARE$2))</f>
        <v>#VALUE!</v>
      </c>
    </row>
    <row r="1160" spans="1:10 2012:2013" s="173" customFormat="1" ht="32.25" thickBot="1" x14ac:dyDescent="0.3">
      <c r="A1160" s="173" t="s">
        <v>2605</v>
      </c>
      <c r="B1160" s="173" t="s">
        <v>68</v>
      </c>
      <c r="C1160" s="173" t="s">
        <v>2609</v>
      </c>
      <c r="D1160" s="173" t="s">
        <v>2503</v>
      </c>
      <c r="E1160" s="173">
        <v>299</v>
      </c>
      <c r="F1160" s="173">
        <v>75</v>
      </c>
      <c r="G1160" s="173" t="s">
        <v>213</v>
      </c>
      <c r="H1160" s="173" t="s">
        <v>24</v>
      </c>
      <c r="I1160" s="173">
        <v>1159</v>
      </c>
      <c r="J1160" s="174"/>
      <c r="BYJ1160" s="175" t="s">
        <v>1502</v>
      </c>
      <c r="BYK1160" s="173" t="e" cm="1" vm="2">
        <f t="array" ref="BYK1160">TRANSPOSE(_xlfn.ANCHORARRAY(ARF$2))</f>
        <v>#VALUE!</v>
      </c>
    </row>
    <row r="1161" spans="1:10 2012:2013" s="173" customFormat="1" ht="32.25" thickBot="1" x14ac:dyDescent="0.3">
      <c r="A1161" s="173" t="s">
        <v>2605</v>
      </c>
      <c r="B1161" s="173" t="s">
        <v>68</v>
      </c>
      <c r="C1161" s="173" t="s">
        <v>2609</v>
      </c>
      <c r="D1161" s="173" t="s">
        <v>247</v>
      </c>
      <c r="E1161" s="173">
        <v>36</v>
      </c>
      <c r="F1161" s="173">
        <v>0</v>
      </c>
      <c r="G1161" s="173" t="s">
        <v>213</v>
      </c>
      <c r="H1161" s="173" t="s">
        <v>22</v>
      </c>
      <c r="I1161" s="173">
        <v>1160</v>
      </c>
      <c r="J1161" s="174"/>
      <c r="BYJ1161" s="175" t="s">
        <v>1503</v>
      </c>
      <c r="BYK1161" s="173" t="e" cm="1" vm="2">
        <f t="array" ref="BYK1161">TRANSPOSE(_xlfn.ANCHORARRAY(ARG$2))</f>
        <v>#VALUE!</v>
      </c>
    </row>
    <row r="1162" spans="1:10 2012:2013" s="173" customFormat="1" ht="32.25" thickBot="1" x14ac:dyDescent="0.3">
      <c r="A1162" s="173" t="s">
        <v>2605</v>
      </c>
      <c r="B1162" s="173" t="s">
        <v>68</v>
      </c>
      <c r="C1162" s="173" t="s">
        <v>2609</v>
      </c>
      <c r="D1162" s="173" t="s">
        <v>272</v>
      </c>
      <c r="E1162" s="173">
        <v>130</v>
      </c>
      <c r="F1162" s="173">
        <v>37</v>
      </c>
      <c r="G1162" s="173" t="s">
        <v>213</v>
      </c>
      <c r="H1162" s="173" t="s">
        <v>24</v>
      </c>
      <c r="I1162" s="173">
        <v>1161</v>
      </c>
      <c r="J1162" s="174"/>
      <c r="BYJ1162" s="175" t="s">
        <v>1504</v>
      </c>
      <c r="BYK1162" s="173" t="e" cm="1" vm="2">
        <f t="array" ref="BYK1162">TRANSPOSE(_xlfn.ANCHORARRAY(ARH$2))</f>
        <v>#VALUE!</v>
      </c>
    </row>
    <row r="1163" spans="1:10 2012:2013" s="173" customFormat="1" ht="32.25" thickBot="1" x14ac:dyDescent="0.3">
      <c r="A1163" s="173" t="s">
        <v>2605</v>
      </c>
      <c r="B1163" s="173" t="s">
        <v>68</v>
      </c>
      <c r="C1163" s="173" t="s">
        <v>2609</v>
      </c>
      <c r="D1163" s="173" t="s">
        <v>236</v>
      </c>
      <c r="E1163" s="173">
        <v>36</v>
      </c>
      <c r="F1163" s="173">
        <v>0</v>
      </c>
      <c r="G1163" s="173" t="s">
        <v>213</v>
      </c>
      <c r="H1163" s="173" t="s">
        <v>22</v>
      </c>
      <c r="I1163" s="173">
        <v>1162</v>
      </c>
      <c r="J1163" s="174"/>
      <c r="BYJ1163" s="175" t="s">
        <v>1505</v>
      </c>
      <c r="BYK1163" s="173" t="e" cm="1" vm="2">
        <f t="array" ref="BYK1163">TRANSPOSE(_xlfn.ANCHORARRAY(ARI$2))</f>
        <v>#VALUE!</v>
      </c>
    </row>
    <row r="1164" spans="1:10 2012:2013" s="173" customFormat="1" ht="32.25" thickBot="1" x14ac:dyDescent="0.3">
      <c r="A1164" s="173" t="s">
        <v>2605</v>
      </c>
      <c r="B1164" s="173" t="s">
        <v>68</v>
      </c>
      <c r="C1164" s="173" t="s">
        <v>2609</v>
      </c>
      <c r="D1164" s="173" t="s">
        <v>230</v>
      </c>
      <c r="E1164" s="173">
        <v>130</v>
      </c>
      <c r="F1164" s="173">
        <v>0</v>
      </c>
      <c r="G1164" s="173" t="s">
        <v>213</v>
      </c>
      <c r="H1164" s="173" t="s">
        <v>22</v>
      </c>
      <c r="I1164" s="173">
        <v>1163</v>
      </c>
      <c r="J1164" s="174"/>
      <c r="BYJ1164" s="175" t="s">
        <v>1506</v>
      </c>
      <c r="BYK1164" s="173" t="e" cm="1" vm="2">
        <f t="array" ref="BYK1164">TRANSPOSE(_xlfn.ANCHORARRAY(ARJ$2))</f>
        <v>#VALUE!</v>
      </c>
    </row>
    <row r="1165" spans="1:10 2012:2013" s="173" customFormat="1" ht="32.25" thickBot="1" x14ac:dyDescent="0.3">
      <c r="A1165" s="173" t="s">
        <v>2605</v>
      </c>
      <c r="B1165" s="173" t="s">
        <v>68</v>
      </c>
      <c r="C1165" s="173" t="s">
        <v>2609</v>
      </c>
      <c r="D1165" s="173" t="s">
        <v>248</v>
      </c>
      <c r="E1165" s="173">
        <v>36</v>
      </c>
      <c r="F1165" s="173">
        <v>0</v>
      </c>
      <c r="G1165" s="173" t="s">
        <v>213</v>
      </c>
      <c r="H1165" s="173" t="s">
        <v>22</v>
      </c>
      <c r="I1165" s="173">
        <v>1164</v>
      </c>
      <c r="J1165" s="174"/>
      <c r="BYJ1165" s="175" t="s">
        <v>1507</v>
      </c>
      <c r="BYK1165" s="173" t="e" cm="1" vm="2">
        <f t="array" ref="BYK1165">TRANSPOSE(_xlfn.ANCHORARRAY(ARK$2))</f>
        <v>#VALUE!</v>
      </c>
    </row>
    <row r="1166" spans="1:10 2012:2013" s="173" customFormat="1" ht="32.25" thickBot="1" x14ac:dyDescent="0.3">
      <c r="A1166" s="173" t="s">
        <v>2605</v>
      </c>
      <c r="B1166" s="173" t="s">
        <v>68</v>
      </c>
      <c r="C1166" s="173" t="s">
        <v>2609</v>
      </c>
      <c r="D1166" s="173" t="s">
        <v>233</v>
      </c>
      <c r="E1166" s="173">
        <v>99</v>
      </c>
      <c r="F1166" s="173">
        <v>0</v>
      </c>
      <c r="G1166" s="173" t="s">
        <v>213</v>
      </c>
      <c r="H1166" s="173" t="s">
        <v>22</v>
      </c>
      <c r="I1166" s="173">
        <v>1165</v>
      </c>
      <c r="J1166" s="174"/>
      <c r="BYJ1166" s="175" t="s">
        <v>1508</v>
      </c>
      <c r="BYK1166" s="173" t="e" cm="1" vm="2">
        <f t="array" ref="BYK1166">TRANSPOSE(_xlfn.ANCHORARRAY(ARL$2))</f>
        <v>#VALUE!</v>
      </c>
    </row>
    <row r="1167" spans="1:10 2012:2013" s="173" customFormat="1" ht="32.25" thickBot="1" x14ac:dyDescent="0.3">
      <c r="A1167" s="173" t="s">
        <v>2605</v>
      </c>
      <c r="B1167" s="173" t="s">
        <v>68</v>
      </c>
      <c r="C1167" s="173" t="s">
        <v>2609</v>
      </c>
      <c r="D1167" s="173" t="s">
        <v>287</v>
      </c>
      <c r="E1167" s="173">
        <v>160</v>
      </c>
      <c r="F1167" s="173">
        <v>46</v>
      </c>
      <c r="G1167" s="173" t="s">
        <v>224</v>
      </c>
      <c r="H1167" s="173" t="s">
        <v>24</v>
      </c>
      <c r="I1167" s="173">
        <v>1166</v>
      </c>
      <c r="J1167" s="174"/>
      <c r="BYJ1167" s="175" t="s">
        <v>1509</v>
      </c>
      <c r="BYK1167" s="173" t="e" cm="1" vm="2">
        <f t="array" ref="BYK1167">TRANSPOSE(_xlfn.ANCHORARRAY(ARM$2))</f>
        <v>#VALUE!</v>
      </c>
    </row>
    <row r="1168" spans="1:10 2012:2013" s="173" customFormat="1" ht="32.25" thickBot="1" x14ac:dyDescent="0.3">
      <c r="A1168" s="173" t="s">
        <v>2605</v>
      </c>
      <c r="B1168" s="173" t="s">
        <v>68</v>
      </c>
      <c r="C1168" s="173" t="s">
        <v>2609</v>
      </c>
      <c r="D1168" s="173" t="s">
        <v>265</v>
      </c>
      <c r="E1168" s="173">
        <v>160</v>
      </c>
      <c r="F1168" s="173">
        <v>0</v>
      </c>
      <c r="G1168" s="173" t="s">
        <v>224</v>
      </c>
      <c r="H1168" s="173" t="s">
        <v>22</v>
      </c>
      <c r="I1168" s="173">
        <v>1167</v>
      </c>
      <c r="J1168" s="174"/>
      <c r="BYJ1168" s="175" t="s">
        <v>1510</v>
      </c>
      <c r="BYK1168" s="173" t="e" cm="1" vm="2">
        <f t="array" ref="BYK1168">TRANSPOSE(_xlfn.ANCHORARRAY(ARN$2))</f>
        <v>#VALUE!</v>
      </c>
    </row>
    <row r="1169" spans="1:10 2012:2013" s="173" customFormat="1" ht="32.25" thickBot="1" x14ac:dyDescent="0.3">
      <c r="A1169" s="173" t="s">
        <v>2605</v>
      </c>
      <c r="B1169" s="173" t="s">
        <v>68</v>
      </c>
      <c r="C1169" s="173" t="s">
        <v>2609</v>
      </c>
      <c r="D1169" s="173" t="s">
        <v>266</v>
      </c>
      <c r="E1169" s="173">
        <v>160</v>
      </c>
      <c r="F1169" s="173">
        <v>46</v>
      </c>
      <c r="G1169" s="173" t="s">
        <v>224</v>
      </c>
      <c r="H1169" s="173" t="s">
        <v>24</v>
      </c>
      <c r="I1169" s="173">
        <v>1168</v>
      </c>
      <c r="J1169" s="174"/>
      <c r="BYJ1169" s="175" t="s">
        <v>1511</v>
      </c>
      <c r="BYK1169" s="173" t="e" cm="1" vm="2">
        <f t="array" ref="BYK1169">TRANSPOSE(_xlfn.ANCHORARRAY(ARO$2))</f>
        <v>#VALUE!</v>
      </c>
    </row>
    <row r="1170" spans="1:10 2012:2013" s="173" customFormat="1" ht="32.25" thickBot="1" x14ac:dyDescent="0.3">
      <c r="A1170" s="173" t="s">
        <v>2605</v>
      </c>
      <c r="B1170" s="173" t="s">
        <v>68</v>
      </c>
      <c r="C1170" s="173" t="s">
        <v>2609</v>
      </c>
      <c r="D1170" s="173" t="s">
        <v>214</v>
      </c>
      <c r="E1170" s="173">
        <v>99</v>
      </c>
      <c r="F1170" s="173">
        <v>28</v>
      </c>
      <c r="G1170" s="173" t="s">
        <v>224</v>
      </c>
      <c r="H1170" s="173" t="s">
        <v>24</v>
      </c>
      <c r="I1170" s="173">
        <v>1169</v>
      </c>
      <c r="J1170" s="174"/>
      <c r="BYJ1170" s="175" t="s">
        <v>1512</v>
      </c>
      <c r="BYK1170" s="173" t="e" cm="1" vm="2">
        <f t="array" ref="BYK1170">TRANSPOSE(_xlfn.ANCHORARRAY(ARP$2))</f>
        <v>#VALUE!</v>
      </c>
    </row>
    <row r="1171" spans="1:10 2012:2013" s="173" customFormat="1" ht="32.25" thickBot="1" x14ac:dyDescent="0.3">
      <c r="A1171" s="173" t="s">
        <v>2605</v>
      </c>
      <c r="B1171" s="173" t="s">
        <v>68</v>
      </c>
      <c r="C1171" s="173" t="s">
        <v>2609</v>
      </c>
      <c r="D1171" s="173" t="s">
        <v>2490</v>
      </c>
      <c r="E1171" s="173">
        <v>99</v>
      </c>
      <c r="F1171" s="173">
        <v>0</v>
      </c>
      <c r="G1171" s="173" t="s">
        <v>224</v>
      </c>
      <c r="H1171" s="173" t="s">
        <v>22</v>
      </c>
      <c r="I1171" s="173">
        <v>1170</v>
      </c>
      <c r="J1171" s="174"/>
      <c r="BYJ1171" s="175" t="s">
        <v>1513</v>
      </c>
      <c r="BYK1171" s="173" t="e" cm="1" vm="2">
        <f t="array" ref="BYK1171">TRANSPOSE(_xlfn.ANCHORARRAY(ARQ$2))</f>
        <v>#VALUE!</v>
      </c>
    </row>
    <row r="1172" spans="1:10 2012:2013" s="173" customFormat="1" ht="32.25" thickBot="1" x14ac:dyDescent="0.3">
      <c r="A1172" s="173" t="s">
        <v>2605</v>
      </c>
      <c r="B1172" s="173" t="s">
        <v>68</v>
      </c>
      <c r="C1172" s="173" t="s">
        <v>2609</v>
      </c>
      <c r="D1172" s="173" t="s">
        <v>275</v>
      </c>
      <c r="E1172" s="173">
        <v>27</v>
      </c>
      <c r="F1172" s="173">
        <v>0</v>
      </c>
      <c r="G1172" s="173" t="s">
        <v>224</v>
      </c>
      <c r="H1172" s="173" t="s">
        <v>22</v>
      </c>
      <c r="I1172" s="173">
        <v>1171</v>
      </c>
      <c r="J1172" s="174"/>
      <c r="BYJ1172" s="175" t="s">
        <v>1514</v>
      </c>
      <c r="BYK1172" s="173" t="e" cm="1" vm="2">
        <f t="array" ref="BYK1172">TRANSPOSE(_xlfn.ANCHORARRAY(ARR$2))</f>
        <v>#VALUE!</v>
      </c>
    </row>
    <row r="1173" spans="1:10 2012:2013" s="173" customFormat="1" ht="32.25" thickBot="1" x14ac:dyDescent="0.3">
      <c r="A1173" s="173" t="s">
        <v>2605</v>
      </c>
      <c r="B1173" s="173" t="s">
        <v>68</v>
      </c>
      <c r="C1173" s="173" t="s">
        <v>2609</v>
      </c>
      <c r="D1173" s="173" t="s">
        <v>2478</v>
      </c>
      <c r="E1173" s="173">
        <v>221</v>
      </c>
      <c r="F1173" s="173">
        <v>64</v>
      </c>
      <c r="G1173" s="173" t="s">
        <v>224</v>
      </c>
      <c r="H1173" s="173" t="s">
        <v>24</v>
      </c>
      <c r="I1173" s="173">
        <v>1172</v>
      </c>
      <c r="J1173" s="174"/>
      <c r="BYJ1173" s="175" t="s">
        <v>1515</v>
      </c>
      <c r="BYK1173" s="173" t="e" cm="1" vm="2">
        <f t="array" ref="BYK1173">TRANSPOSE(_xlfn.ANCHORARRAY(ARS$2))</f>
        <v>#VALUE!</v>
      </c>
    </row>
    <row r="1174" spans="1:10 2012:2013" s="173" customFormat="1" ht="32.25" thickBot="1" x14ac:dyDescent="0.3">
      <c r="A1174" s="173" t="s">
        <v>2605</v>
      </c>
      <c r="B1174" s="173" t="s">
        <v>68</v>
      </c>
      <c r="C1174" s="173" t="s">
        <v>2609</v>
      </c>
      <c r="D1174" s="173" t="s">
        <v>2502</v>
      </c>
      <c r="E1174" s="173">
        <v>27</v>
      </c>
      <c r="F1174" s="173">
        <v>0</v>
      </c>
      <c r="G1174" s="173" t="s">
        <v>224</v>
      </c>
      <c r="H1174" s="173" t="s">
        <v>22</v>
      </c>
      <c r="I1174" s="173">
        <v>1173</v>
      </c>
      <c r="J1174" s="174"/>
      <c r="BYJ1174" s="175" t="s">
        <v>1516</v>
      </c>
      <c r="BYK1174" s="173" t="e" cm="1" vm="2">
        <f t="array" ref="BYK1174">TRANSPOSE(_xlfn.ANCHORARRAY(ART$2))</f>
        <v>#VALUE!</v>
      </c>
    </row>
    <row r="1175" spans="1:10 2012:2013" s="173" customFormat="1" ht="32.25" thickBot="1" x14ac:dyDescent="0.3">
      <c r="A1175" s="173" t="s">
        <v>2605</v>
      </c>
      <c r="B1175" s="173" t="s">
        <v>68</v>
      </c>
      <c r="C1175" s="173" t="s">
        <v>2609</v>
      </c>
      <c r="D1175" s="173" t="s">
        <v>226</v>
      </c>
      <c r="E1175" s="173">
        <v>36</v>
      </c>
      <c r="F1175" s="173">
        <v>0</v>
      </c>
      <c r="G1175" s="173" t="s">
        <v>224</v>
      </c>
      <c r="H1175" s="173" t="s">
        <v>22</v>
      </c>
      <c r="I1175" s="173">
        <v>1174</v>
      </c>
      <c r="J1175" s="174"/>
      <c r="BYJ1175" s="175" t="s">
        <v>1517</v>
      </c>
      <c r="BYK1175" s="173" t="e" cm="1" vm="2">
        <f t="array" ref="BYK1175">TRANSPOSE(_xlfn.ANCHORARRAY(ARU$2))</f>
        <v>#VALUE!</v>
      </c>
    </row>
    <row r="1176" spans="1:10 2012:2013" s="173" customFormat="1" ht="32.25" thickBot="1" x14ac:dyDescent="0.3">
      <c r="A1176" s="173" t="s">
        <v>2605</v>
      </c>
      <c r="B1176" s="173" t="s">
        <v>68</v>
      </c>
      <c r="C1176" s="173" t="s">
        <v>2609</v>
      </c>
      <c r="D1176" s="173" t="s">
        <v>288</v>
      </c>
      <c r="E1176" s="173">
        <v>160</v>
      </c>
      <c r="F1176" s="173">
        <v>46</v>
      </c>
      <c r="G1176" s="173" t="s">
        <v>224</v>
      </c>
      <c r="H1176" s="173" t="s">
        <v>22</v>
      </c>
      <c r="I1176" s="173">
        <v>1175</v>
      </c>
      <c r="J1176" s="174"/>
      <c r="BYJ1176" s="175" t="s">
        <v>1518</v>
      </c>
      <c r="BYK1176" s="173" t="e" cm="1" vm="2">
        <f t="array" ref="BYK1176">TRANSPOSE(_xlfn.ANCHORARRAY(ARV$2))</f>
        <v>#VALUE!</v>
      </c>
    </row>
    <row r="1177" spans="1:10 2012:2013" s="173" customFormat="1" ht="32.25" thickBot="1" x14ac:dyDescent="0.3">
      <c r="A1177" s="173" t="s">
        <v>2605</v>
      </c>
      <c r="B1177" s="173" t="s">
        <v>68</v>
      </c>
      <c r="C1177" s="173" t="s">
        <v>2609</v>
      </c>
      <c r="D1177" s="173" t="s">
        <v>270</v>
      </c>
      <c r="E1177" s="173">
        <v>999</v>
      </c>
      <c r="F1177" s="173">
        <v>46</v>
      </c>
      <c r="G1177" s="173" t="s">
        <v>224</v>
      </c>
      <c r="H1177" s="173" t="s">
        <v>24</v>
      </c>
      <c r="I1177" s="173">
        <v>1176</v>
      </c>
      <c r="J1177" s="174"/>
      <c r="BYJ1177" s="175" t="s">
        <v>1519</v>
      </c>
      <c r="BYK1177" s="173" t="e" cm="1" vm="2">
        <f t="array" ref="BYK1177">TRANSPOSE(_xlfn.ANCHORARRAY(ARW$2))</f>
        <v>#VALUE!</v>
      </c>
    </row>
    <row r="1178" spans="1:10 2012:2013" s="173" customFormat="1" ht="32.25" thickBot="1" x14ac:dyDescent="0.3">
      <c r="A1178" s="173" t="s">
        <v>2605</v>
      </c>
      <c r="B1178" s="173" t="s">
        <v>68</v>
      </c>
      <c r="C1178" s="173" t="s">
        <v>2609</v>
      </c>
      <c r="D1178" s="173" t="s">
        <v>2476</v>
      </c>
      <c r="E1178" s="173">
        <v>99</v>
      </c>
      <c r="F1178" s="173">
        <v>0</v>
      </c>
      <c r="G1178" s="173" t="s">
        <v>224</v>
      </c>
      <c r="H1178" s="173" t="s">
        <v>22</v>
      </c>
      <c r="I1178" s="173">
        <v>1177</v>
      </c>
      <c r="J1178" s="174"/>
      <c r="BYJ1178" s="175" t="s">
        <v>1520</v>
      </c>
      <c r="BYK1178" s="173" t="e" cm="1" vm="2">
        <f t="array" ref="BYK1178">TRANSPOSE(_xlfn.ANCHORARRAY(ARX$2))</f>
        <v>#VALUE!</v>
      </c>
    </row>
    <row r="1179" spans="1:10 2012:2013" s="173" customFormat="1" ht="32.25" thickBot="1" x14ac:dyDescent="0.3">
      <c r="A1179" s="173" t="s">
        <v>2605</v>
      </c>
      <c r="B1179" s="173" t="s">
        <v>68</v>
      </c>
      <c r="C1179" s="173" t="s">
        <v>2609</v>
      </c>
      <c r="D1179" s="173" t="s">
        <v>242</v>
      </c>
      <c r="E1179" s="173">
        <v>45</v>
      </c>
      <c r="F1179" s="173">
        <v>0</v>
      </c>
      <c r="G1179" s="173" t="s">
        <v>224</v>
      </c>
      <c r="H1179" s="173" t="s">
        <v>22</v>
      </c>
      <c r="I1179" s="173">
        <v>1178</v>
      </c>
      <c r="J1179" s="174"/>
      <c r="BYJ1179" s="175" t="s">
        <v>1521</v>
      </c>
      <c r="BYK1179" s="173" t="e" cm="1" vm="2">
        <f t="array" ref="BYK1179">TRANSPOSE(_xlfn.ANCHORARRAY(ARY$2))</f>
        <v>#VALUE!</v>
      </c>
    </row>
    <row r="1180" spans="1:10 2012:2013" s="173" customFormat="1" ht="32.25" thickBot="1" x14ac:dyDescent="0.3">
      <c r="A1180" s="173" t="s">
        <v>2605</v>
      </c>
      <c r="B1180" s="173" t="s">
        <v>68</v>
      </c>
      <c r="C1180" s="173" t="s">
        <v>2609</v>
      </c>
      <c r="D1180" s="173" t="s">
        <v>246</v>
      </c>
      <c r="E1180" s="173">
        <v>45</v>
      </c>
      <c r="F1180" s="173">
        <v>0</v>
      </c>
      <c r="G1180" s="173" t="s">
        <v>224</v>
      </c>
      <c r="H1180" s="173" t="s">
        <v>22</v>
      </c>
      <c r="I1180" s="173">
        <v>1179</v>
      </c>
      <c r="J1180" s="174"/>
      <c r="BYJ1180" s="175" t="s">
        <v>1522</v>
      </c>
      <c r="BYK1180" s="173" t="e" cm="1" vm="2">
        <f t="array" ref="BYK1180">TRANSPOSE(_xlfn.ANCHORARRAY(ARZ$2))</f>
        <v>#VALUE!</v>
      </c>
    </row>
    <row r="1181" spans="1:10 2012:2013" s="173" customFormat="1" ht="32.25" thickBot="1" x14ac:dyDescent="0.3">
      <c r="A1181" s="173" t="s">
        <v>2605</v>
      </c>
      <c r="B1181" s="173" t="s">
        <v>68</v>
      </c>
      <c r="C1181" s="173" t="s">
        <v>2609</v>
      </c>
      <c r="D1181" s="173" t="s">
        <v>276</v>
      </c>
      <c r="E1181" s="173">
        <v>999</v>
      </c>
      <c r="F1181" s="173">
        <v>75</v>
      </c>
      <c r="G1181" s="173" t="s">
        <v>224</v>
      </c>
      <c r="H1181" s="173" t="s">
        <v>24</v>
      </c>
      <c r="I1181" s="173">
        <v>1180</v>
      </c>
      <c r="J1181" s="174"/>
      <c r="BYJ1181" s="175" t="s">
        <v>1523</v>
      </c>
      <c r="BYK1181" s="173" t="e" cm="1" vm="2">
        <f t="array" ref="BYK1181">TRANSPOSE(_xlfn.ANCHORARRAY(ASA$2))</f>
        <v>#VALUE!</v>
      </c>
    </row>
    <row r="1182" spans="1:10 2012:2013" s="173" customFormat="1" ht="32.25" thickBot="1" x14ac:dyDescent="0.3">
      <c r="A1182" s="173" t="s">
        <v>2605</v>
      </c>
      <c r="B1182" s="173" t="s">
        <v>68</v>
      </c>
      <c r="C1182" s="173" t="s">
        <v>2609</v>
      </c>
      <c r="D1182" s="173" t="s">
        <v>2482</v>
      </c>
      <c r="E1182" s="173">
        <v>27</v>
      </c>
      <c r="F1182" s="173">
        <v>0</v>
      </c>
      <c r="G1182" s="173" t="s">
        <v>224</v>
      </c>
      <c r="H1182" s="173" t="s">
        <v>22</v>
      </c>
      <c r="I1182" s="173">
        <v>1181</v>
      </c>
      <c r="J1182" s="174"/>
      <c r="BYJ1182" s="175" t="s">
        <v>1524</v>
      </c>
      <c r="BYK1182" s="173" t="e" cm="1" vm="2">
        <f t="array" ref="BYK1182">TRANSPOSE(_xlfn.ANCHORARRAY(ASB$2))</f>
        <v>#VALUE!</v>
      </c>
    </row>
    <row r="1183" spans="1:10 2012:2013" s="173" customFormat="1" ht="32.25" thickBot="1" x14ac:dyDescent="0.3">
      <c r="A1183" s="173" t="s">
        <v>2605</v>
      </c>
      <c r="B1183" s="173" t="s">
        <v>68</v>
      </c>
      <c r="C1183" s="173" t="s">
        <v>2609</v>
      </c>
      <c r="D1183" s="173" t="s">
        <v>2483</v>
      </c>
      <c r="E1183" s="173">
        <v>27</v>
      </c>
      <c r="F1183" s="173">
        <v>0</v>
      </c>
      <c r="G1183" s="173" t="s">
        <v>224</v>
      </c>
      <c r="H1183" s="173" t="s">
        <v>22</v>
      </c>
      <c r="I1183" s="173">
        <v>1182</v>
      </c>
      <c r="J1183" s="174"/>
      <c r="BYJ1183" s="175" t="s">
        <v>1525</v>
      </c>
      <c r="BYK1183" s="173" t="e" cm="1" vm="2">
        <f t="array" ref="BYK1183">TRANSPOSE(_xlfn.ANCHORARRAY(ASC$2))</f>
        <v>#VALUE!</v>
      </c>
    </row>
    <row r="1184" spans="1:10 2012:2013" s="173" customFormat="1" ht="32.25" thickBot="1" x14ac:dyDescent="0.3">
      <c r="A1184" s="173" t="s">
        <v>2605</v>
      </c>
      <c r="B1184" s="173" t="s">
        <v>68</v>
      </c>
      <c r="C1184" s="173" t="s">
        <v>2609</v>
      </c>
      <c r="D1184" s="173" t="s">
        <v>229</v>
      </c>
      <c r="E1184" s="173">
        <v>99</v>
      </c>
      <c r="F1184" s="173">
        <v>0</v>
      </c>
      <c r="G1184" s="173" t="s">
        <v>224</v>
      </c>
      <c r="H1184" s="173" t="s">
        <v>22</v>
      </c>
      <c r="I1184" s="173">
        <v>1183</v>
      </c>
      <c r="J1184" s="174"/>
      <c r="BYJ1184" s="175" t="s">
        <v>1526</v>
      </c>
      <c r="BYK1184" s="173" t="e" cm="1" vm="2">
        <f t="array" ref="BYK1184">TRANSPOSE(_xlfn.ANCHORARRAY(ASD$2))</f>
        <v>#VALUE!</v>
      </c>
    </row>
    <row r="1185" spans="1:10 2012:2013" s="173" customFormat="1" ht="32.25" thickBot="1" x14ac:dyDescent="0.3">
      <c r="A1185" s="173" t="s">
        <v>2605</v>
      </c>
      <c r="B1185" s="173" t="s">
        <v>68</v>
      </c>
      <c r="C1185" s="173" t="s">
        <v>2609</v>
      </c>
      <c r="D1185" s="173" t="s">
        <v>278</v>
      </c>
      <c r="E1185" s="173">
        <v>160</v>
      </c>
      <c r="F1185" s="173">
        <v>46</v>
      </c>
      <c r="G1185" s="173" t="s">
        <v>224</v>
      </c>
      <c r="H1185" s="173" t="s">
        <v>24</v>
      </c>
      <c r="I1185" s="173">
        <v>1184</v>
      </c>
      <c r="J1185" s="174"/>
      <c r="BYJ1185" s="175" t="s">
        <v>1527</v>
      </c>
      <c r="BYK1185" s="173" t="e" cm="1" vm="2">
        <f t="array" ref="BYK1185">TRANSPOSE(_xlfn.ANCHORARRAY(ASE$2))</f>
        <v>#VALUE!</v>
      </c>
    </row>
    <row r="1186" spans="1:10 2012:2013" s="173" customFormat="1" ht="32.25" thickBot="1" x14ac:dyDescent="0.3">
      <c r="A1186" s="173" t="s">
        <v>2605</v>
      </c>
      <c r="B1186" s="173" t="s">
        <v>68</v>
      </c>
      <c r="C1186" s="173" t="s">
        <v>2609</v>
      </c>
      <c r="D1186" s="173" t="s">
        <v>250</v>
      </c>
      <c r="E1186" s="173">
        <v>160</v>
      </c>
      <c r="F1186" s="173">
        <v>46</v>
      </c>
      <c r="G1186" s="173" t="s">
        <v>224</v>
      </c>
      <c r="H1186" s="173" t="s">
        <v>24</v>
      </c>
      <c r="I1186" s="173">
        <v>1185</v>
      </c>
      <c r="J1186" s="174"/>
      <c r="BYJ1186" s="175" t="s">
        <v>1528</v>
      </c>
      <c r="BYK1186" s="173" t="e" cm="1" vm="2">
        <f t="array" ref="BYK1186">TRANSPOSE(_xlfn.ANCHORARRAY(ASF$2))</f>
        <v>#VALUE!</v>
      </c>
    </row>
    <row r="1187" spans="1:10 2012:2013" s="173" customFormat="1" ht="32.25" thickBot="1" x14ac:dyDescent="0.3">
      <c r="A1187" s="173" t="s">
        <v>2605</v>
      </c>
      <c r="B1187" s="173" t="s">
        <v>68</v>
      </c>
      <c r="C1187" s="173" t="s">
        <v>2609</v>
      </c>
      <c r="D1187" s="173" t="s">
        <v>285</v>
      </c>
      <c r="E1187" s="173">
        <v>99</v>
      </c>
      <c r="F1187" s="173">
        <v>28</v>
      </c>
      <c r="G1187" s="173" t="s">
        <v>224</v>
      </c>
      <c r="H1187" s="173" t="s">
        <v>22</v>
      </c>
      <c r="I1187" s="173">
        <v>1186</v>
      </c>
      <c r="J1187" s="174"/>
      <c r="BYJ1187" s="175" t="s">
        <v>1529</v>
      </c>
      <c r="BYK1187" s="173" t="e" cm="1" vm="2">
        <f t="array" ref="BYK1187">TRANSPOSE(_xlfn.ANCHORARRAY(ASG$2))</f>
        <v>#VALUE!</v>
      </c>
    </row>
    <row r="1188" spans="1:10 2012:2013" s="173" customFormat="1" ht="32.25" thickBot="1" x14ac:dyDescent="0.3">
      <c r="A1188" s="173" t="s">
        <v>2605</v>
      </c>
      <c r="B1188" s="173" t="s">
        <v>68</v>
      </c>
      <c r="C1188" s="173" t="s">
        <v>2609</v>
      </c>
      <c r="D1188" s="173" t="s">
        <v>290</v>
      </c>
      <c r="E1188" s="173">
        <v>27</v>
      </c>
      <c r="F1188" s="173">
        <v>0</v>
      </c>
      <c r="G1188" s="173" t="s">
        <v>224</v>
      </c>
      <c r="H1188" s="173" t="s">
        <v>22</v>
      </c>
      <c r="I1188" s="173">
        <v>1187</v>
      </c>
      <c r="J1188" s="174"/>
      <c r="BYJ1188" s="175" t="s">
        <v>1530</v>
      </c>
      <c r="BYK1188" s="173" t="e" cm="1" vm="2">
        <f t="array" ref="BYK1188">TRANSPOSE(_xlfn.ANCHORARRAY(ASH$2))</f>
        <v>#VALUE!</v>
      </c>
    </row>
    <row r="1189" spans="1:10 2012:2013" s="173" customFormat="1" ht="32.25" thickBot="1" x14ac:dyDescent="0.3">
      <c r="A1189" s="173" t="s">
        <v>2605</v>
      </c>
      <c r="B1189" s="173" t="s">
        <v>68</v>
      </c>
      <c r="C1189" s="173" t="s">
        <v>2609</v>
      </c>
      <c r="D1189" s="173" t="s">
        <v>263</v>
      </c>
      <c r="E1189" s="173">
        <v>99</v>
      </c>
      <c r="F1189" s="173">
        <v>28</v>
      </c>
      <c r="G1189" s="173" t="s">
        <v>224</v>
      </c>
      <c r="H1189" s="173" t="s">
        <v>22</v>
      </c>
      <c r="I1189" s="173">
        <v>1188</v>
      </c>
      <c r="J1189" s="174"/>
      <c r="BYJ1189" s="175" t="s">
        <v>1531</v>
      </c>
      <c r="BYK1189" s="173" t="e" cm="1" vm="2">
        <f t="array" ref="BYK1189">TRANSPOSE(_xlfn.ANCHORARRAY(ASI$2))</f>
        <v>#VALUE!</v>
      </c>
    </row>
    <row r="1190" spans="1:10 2012:2013" s="173" customFormat="1" ht="32.25" thickBot="1" x14ac:dyDescent="0.3">
      <c r="A1190" s="173" t="s">
        <v>2605</v>
      </c>
      <c r="B1190" s="173" t="s">
        <v>68</v>
      </c>
      <c r="C1190" s="173" t="s">
        <v>2609</v>
      </c>
      <c r="D1190" s="173" t="s">
        <v>2500</v>
      </c>
      <c r="E1190" s="173">
        <v>47</v>
      </c>
      <c r="F1190" s="173">
        <v>28</v>
      </c>
      <c r="G1190" s="173" t="s">
        <v>224</v>
      </c>
      <c r="H1190" s="173" t="s">
        <v>24</v>
      </c>
      <c r="I1190" s="173">
        <v>1189</v>
      </c>
      <c r="J1190" s="174"/>
      <c r="BYJ1190" s="175" t="s">
        <v>1532</v>
      </c>
      <c r="BYK1190" s="173" t="e" cm="1" vm="2">
        <f t="array" ref="BYK1190">TRANSPOSE(_xlfn.ANCHORARRAY(ASJ$2))</f>
        <v>#VALUE!</v>
      </c>
    </row>
    <row r="1191" spans="1:10 2012:2013" s="173" customFormat="1" ht="32.25" thickBot="1" x14ac:dyDescent="0.3">
      <c r="A1191" s="173" t="s">
        <v>2605</v>
      </c>
      <c r="B1191" s="173" t="s">
        <v>68</v>
      </c>
      <c r="C1191" s="173" t="s">
        <v>2609</v>
      </c>
      <c r="D1191" s="173" t="s">
        <v>231</v>
      </c>
      <c r="E1191" s="173">
        <v>27</v>
      </c>
      <c r="F1191" s="173">
        <v>0</v>
      </c>
      <c r="G1191" s="173" t="s">
        <v>224</v>
      </c>
      <c r="H1191" s="173" t="s">
        <v>22</v>
      </c>
      <c r="I1191" s="173">
        <v>1190</v>
      </c>
      <c r="J1191" s="174"/>
      <c r="BYJ1191" s="175" t="s">
        <v>1533</v>
      </c>
      <c r="BYK1191" s="173" t="e" cm="1" vm="2">
        <f t="array" ref="BYK1191">TRANSPOSE(_xlfn.ANCHORARRAY(ASK$2))</f>
        <v>#VALUE!</v>
      </c>
    </row>
    <row r="1192" spans="1:10 2012:2013" s="173" customFormat="1" ht="32.25" thickBot="1" x14ac:dyDescent="0.3">
      <c r="A1192" s="173" t="s">
        <v>2605</v>
      </c>
      <c r="B1192" s="173" t="s">
        <v>68</v>
      </c>
      <c r="C1192" s="173" t="s">
        <v>2609</v>
      </c>
      <c r="D1192" s="173" t="s">
        <v>291</v>
      </c>
      <c r="E1192" s="173">
        <v>36</v>
      </c>
      <c r="F1192" s="173">
        <v>0</v>
      </c>
      <c r="G1192" s="173" t="s">
        <v>224</v>
      </c>
      <c r="H1192" s="173" t="s">
        <v>22</v>
      </c>
      <c r="I1192" s="173">
        <v>1191</v>
      </c>
      <c r="J1192" s="174"/>
      <c r="BYJ1192" s="175" t="s">
        <v>1534</v>
      </c>
      <c r="BYK1192" s="173" t="e" cm="1" vm="2">
        <f t="array" ref="BYK1192">TRANSPOSE(_xlfn.ANCHORARRAY(ASL$2))</f>
        <v>#VALUE!</v>
      </c>
    </row>
    <row r="1193" spans="1:10 2012:2013" s="173" customFormat="1" ht="32.25" thickBot="1" x14ac:dyDescent="0.3">
      <c r="A1193" s="173" t="s">
        <v>2605</v>
      </c>
      <c r="B1193" s="173" t="s">
        <v>68</v>
      </c>
      <c r="C1193" s="173" t="s">
        <v>2609</v>
      </c>
      <c r="D1193" s="173" t="s">
        <v>232</v>
      </c>
      <c r="E1193" s="173">
        <v>99</v>
      </c>
      <c r="F1193" s="173">
        <v>28</v>
      </c>
      <c r="G1193" s="173" t="s">
        <v>224</v>
      </c>
      <c r="H1193" s="173" t="s">
        <v>24</v>
      </c>
      <c r="I1193" s="173">
        <v>1192</v>
      </c>
      <c r="J1193" s="174"/>
      <c r="BYJ1193" s="175" t="s">
        <v>1535</v>
      </c>
      <c r="BYK1193" s="173" t="e" cm="1" vm="2">
        <f t="array" ref="BYK1193">TRANSPOSE(_xlfn.ANCHORARRAY(ASM$2))</f>
        <v>#VALUE!</v>
      </c>
    </row>
    <row r="1194" spans="1:10 2012:2013" s="173" customFormat="1" ht="32.25" thickBot="1" x14ac:dyDescent="0.3">
      <c r="A1194" s="173" t="s">
        <v>2605</v>
      </c>
      <c r="B1194" s="173" t="s">
        <v>68</v>
      </c>
      <c r="C1194" s="173" t="s">
        <v>2609</v>
      </c>
      <c r="D1194" s="173" t="s">
        <v>286</v>
      </c>
      <c r="E1194" s="173">
        <v>99</v>
      </c>
      <c r="F1194" s="173">
        <v>28</v>
      </c>
      <c r="G1194" s="173" t="s">
        <v>224</v>
      </c>
      <c r="H1194" s="173" t="s">
        <v>22</v>
      </c>
      <c r="I1194" s="173">
        <v>1193</v>
      </c>
      <c r="J1194" s="174"/>
      <c r="BYJ1194" s="175" t="s">
        <v>1536</v>
      </c>
      <c r="BYK1194" s="173" t="e" cm="1" vm="2">
        <f t="array" ref="BYK1194">TRANSPOSE(_xlfn.ANCHORARRAY(ASN$2))</f>
        <v>#VALUE!</v>
      </c>
    </row>
    <row r="1195" spans="1:10 2012:2013" s="173" customFormat="1" ht="32.25" thickBot="1" x14ac:dyDescent="0.3">
      <c r="A1195" s="173" t="s">
        <v>2605</v>
      </c>
      <c r="B1195" s="173" t="s">
        <v>68</v>
      </c>
      <c r="C1195" s="173" t="s">
        <v>2609</v>
      </c>
      <c r="D1195" s="173" t="s">
        <v>244</v>
      </c>
      <c r="E1195" s="173">
        <v>27</v>
      </c>
      <c r="F1195" s="173">
        <v>0</v>
      </c>
      <c r="G1195" s="173" t="s">
        <v>224</v>
      </c>
      <c r="H1195" s="173" t="s">
        <v>22</v>
      </c>
      <c r="I1195" s="173">
        <v>1194</v>
      </c>
      <c r="J1195" s="174"/>
      <c r="BYJ1195" s="175" t="s">
        <v>1537</v>
      </c>
      <c r="BYK1195" s="173" t="e" cm="1" vm="2">
        <f t="array" ref="BYK1195">TRANSPOSE(_xlfn.ANCHORARRAY(ASO$2))</f>
        <v>#VALUE!</v>
      </c>
    </row>
    <row r="1196" spans="1:10 2012:2013" s="173" customFormat="1" ht="32.25" thickBot="1" x14ac:dyDescent="0.3">
      <c r="A1196" s="173" t="s">
        <v>2605</v>
      </c>
      <c r="B1196" s="173" t="s">
        <v>68</v>
      </c>
      <c r="C1196" s="173" t="s">
        <v>2609</v>
      </c>
      <c r="D1196" s="173" t="s">
        <v>289</v>
      </c>
      <c r="E1196" s="173">
        <v>99</v>
      </c>
      <c r="F1196" s="173">
        <v>0</v>
      </c>
      <c r="G1196" s="173" t="s">
        <v>224</v>
      </c>
      <c r="H1196" s="173" t="s">
        <v>22</v>
      </c>
      <c r="I1196" s="173">
        <v>1195</v>
      </c>
      <c r="J1196" s="174"/>
      <c r="BYJ1196" s="175" t="s">
        <v>1538</v>
      </c>
      <c r="BYK1196" s="173" t="e" cm="1" vm="2">
        <f t="array" ref="BYK1196">TRANSPOSE(_xlfn.ANCHORARRAY(ASP$2))</f>
        <v>#VALUE!</v>
      </c>
    </row>
    <row r="1197" spans="1:10 2012:2013" s="173" customFormat="1" ht="32.25" thickBot="1" x14ac:dyDescent="0.3">
      <c r="A1197" s="173" t="s">
        <v>2605</v>
      </c>
      <c r="B1197" s="173" t="s">
        <v>68</v>
      </c>
      <c r="C1197" s="173" t="s">
        <v>2609</v>
      </c>
      <c r="D1197" s="173" t="s">
        <v>222</v>
      </c>
      <c r="E1197" s="173">
        <v>299</v>
      </c>
      <c r="F1197" s="173">
        <v>0</v>
      </c>
      <c r="G1197" s="173" t="s">
        <v>224</v>
      </c>
      <c r="H1197" s="173" t="s">
        <v>22</v>
      </c>
      <c r="I1197" s="173">
        <v>1196</v>
      </c>
      <c r="J1197" s="174"/>
      <c r="BYJ1197" s="175" t="s">
        <v>1539</v>
      </c>
      <c r="BYK1197" s="173" t="e" cm="1" vm="2">
        <f t="array" ref="BYK1197">TRANSPOSE(_xlfn.ANCHORARRAY(ASQ$2))</f>
        <v>#VALUE!</v>
      </c>
    </row>
    <row r="1198" spans="1:10 2012:2013" s="173" customFormat="1" ht="32.25" thickBot="1" x14ac:dyDescent="0.3">
      <c r="A1198" s="173" t="s">
        <v>2605</v>
      </c>
      <c r="B1198" s="173" t="s">
        <v>68</v>
      </c>
      <c r="C1198" s="173" t="s">
        <v>2609</v>
      </c>
      <c r="D1198" s="173" t="s">
        <v>2487</v>
      </c>
      <c r="E1198" s="173">
        <v>36</v>
      </c>
      <c r="F1198" s="173">
        <v>0</v>
      </c>
      <c r="G1198" s="173" t="s">
        <v>224</v>
      </c>
      <c r="H1198" s="173" t="s">
        <v>22</v>
      </c>
      <c r="I1198" s="173">
        <v>1197</v>
      </c>
      <c r="J1198" s="174"/>
      <c r="BYJ1198" s="175" t="s">
        <v>1540</v>
      </c>
      <c r="BYK1198" s="173" t="e" cm="1" vm="2">
        <f t="array" ref="BYK1198">TRANSPOSE(_xlfn.ANCHORARRAY(ASR$2))</f>
        <v>#VALUE!</v>
      </c>
    </row>
    <row r="1199" spans="1:10 2012:2013" s="173" customFormat="1" ht="32.25" thickBot="1" x14ac:dyDescent="0.3">
      <c r="A1199" s="173" t="s">
        <v>2605</v>
      </c>
      <c r="B1199" s="173" t="s">
        <v>68</v>
      </c>
      <c r="C1199" s="173" t="s">
        <v>2609</v>
      </c>
      <c r="D1199" s="173" t="s">
        <v>264</v>
      </c>
      <c r="E1199" s="173">
        <v>299</v>
      </c>
      <c r="F1199" s="173">
        <v>0</v>
      </c>
      <c r="G1199" s="173" t="s">
        <v>224</v>
      </c>
      <c r="H1199" s="173" t="s">
        <v>24</v>
      </c>
      <c r="I1199" s="173">
        <v>1198</v>
      </c>
      <c r="J1199" s="174"/>
      <c r="BYJ1199" s="175" t="s">
        <v>1541</v>
      </c>
      <c r="BYK1199" s="173" t="e" cm="1" vm="2">
        <f t="array" ref="BYK1199">TRANSPOSE(_xlfn.ANCHORARRAY(ASS$2))</f>
        <v>#VALUE!</v>
      </c>
    </row>
    <row r="1200" spans="1:10 2012:2013" s="173" customFormat="1" ht="32.25" thickBot="1" x14ac:dyDescent="0.3">
      <c r="A1200" s="173" t="s">
        <v>2605</v>
      </c>
      <c r="B1200" s="173" t="s">
        <v>68</v>
      </c>
      <c r="C1200" s="173" t="s">
        <v>2609</v>
      </c>
      <c r="D1200" s="173" t="s">
        <v>235</v>
      </c>
      <c r="E1200" s="173">
        <v>27</v>
      </c>
      <c r="F1200" s="173">
        <v>0</v>
      </c>
      <c r="G1200" s="173" t="s">
        <v>224</v>
      </c>
      <c r="H1200" s="173" t="s">
        <v>22</v>
      </c>
      <c r="I1200" s="173">
        <v>1199</v>
      </c>
      <c r="J1200" s="174"/>
      <c r="BYJ1200" s="175" t="s">
        <v>1542</v>
      </c>
      <c r="BYK1200" s="173" t="e" cm="1" vm="2">
        <f t="array" ref="BYK1200">TRANSPOSE(_xlfn.ANCHORARRAY(AST$2))</f>
        <v>#VALUE!</v>
      </c>
    </row>
    <row r="1201" spans="1:10 2012:2013" s="173" customFormat="1" ht="32.25" thickBot="1" x14ac:dyDescent="0.3">
      <c r="A1201" s="173" t="s">
        <v>2605</v>
      </c>
      <c r="B1201" s="173" t="s">
        <v>68</v>
      </c>
      <c r="C1201" s="173" t="s">
        <v>2609</v>
      </c>
      <c r="D1201" s="173" t="s">
        <v>2488</v>
      </c>
      <c r="E1201" s="173">
        <v>99</v>
      </c>
      <c r="F1201" s="173">
        <v>0</v>
      </c>
      <c r="G1201" s="173" t="s">
        <v>224</v>
      </c>
      <c r="H1201" s="173" t="s">
        <v>22</v>
      </c>
      <c r="I1201" s="173">
        <v>1200</v>
      </c>
      <c r="J1201" s="174"/>
      <c r="BYJ1201" s="175" t="s">
        <v>1543</v>
      </c>
      <c r="BYK1201" s="173" t="e" cm="1" vm="2">
        <f t="array" ref="BYK1201">TRANSPOSE(_xlfn.ANCHORARRAY(ASU$2))</f>
        <v>#VALUE!</v>
      </c>
    </row>
    <row r="1202" spans="1:10 2012:2013" s="173" customFormat="1" ht="32.25" thickBot="1" x14ac:dyDescent="0.3">
      <c r="A1202" s="173" t="s">
        <v>2605</v>
      </c>
      <c r="B1202" s="173" t="s">
        <v>172</v>
      </c>
      <c r="C1202" s="173" t="s">
        <v>2610</v>
      </c>
      <c r="D1202" s="173" t="s">
        <v>273</v>
      </c>
      <c r="E1202" s="173">
        <v>160</v>
      </c>
      <c r="F1202" s="173">
        <v>46</v>
      </c>
      <c r="G1202" s="173" t="s">
        <v>213</v>
      </c>
      <c r="H1202" s="173" t="s">
        <v>24</v>
      </c>
      <c r="I1202" s="173">
        <v>1201</v>
      </c>
      <c r="J1202" s="174"/>
      <c r="BYJ1202" s="175" t="s">
        <v>1544</v>
      </c>
      <c r="BYK1202" s="173" t="e" cm="1" vm="2">
        <f t="array" ref="BYK1202">TRANSPOSE(_xlfn.ANCHORARRAY(ASV$2))</f>
        <v>#VALUE!</v>
      </c>
    </row>
    <row r="1203" spans="1:10 2012:2013" s="173" customFormat="1" ht="32.25" thickBot="1" x14ac:dyDescent="0.3">
      <c r="A1203" s="173" t="s">
        <v>2605</v>
      </c>
      <c r="B1203" s="173" t="s">
        <v>172</v>
      </c>
      <c r="C1203" s="173" t="s">
        <v>2610</v>
      </c>
      <c r="D1203" s="173" t="s">
        <v>2504</v>
      </c>
      <c r="E1203" s="173">
        <v>160</v>
      </c>
      <c r="F1203" s="173">
        <v>46</v>
      </c>
      <c r="G1203" s="173" t="s">
        <v>213</v>
      </c>
      <c r="H1203" s="173" t="s">
        <v>22</v>
      </c>
      <c r="I1203" s="173">
        <v>1202</v>
      </c>
      <c r="J1203" s="174"/>
      <c r="BYJ1203" s="175" t="s">
        <v>1545</v>
      </c>
      <c r="BYK1203" s="173" t="e" cm="1" vm="2">
        <f t="array" ref="BYK1203">TRANSPOSE(_xlfn.ANCHORARRAY(ASW$2))</f>
        <v>#VALUE!</v>
      </c>
    </row>
    <row r="1204" spans="1:10 2012:2013" s="173" customFormat="1" ht="32.25" thickBot="1" x14ac:dyDescent="0.3">
      <c r="A1204" s="173" t="s">
        <v>2605</v>
      </c>
      <c r="B1204" s="173" t="s">
        <v>172</v>
      </c>
      <c r="C1204" s="173" t="s">
        <v>2610</v>
      </c>
      <c r="D1204" s="173" t="s">
        <v>2505</v>
      </c>
      <c r="E1204" s="173">
        <v>83</v>
      </c>
      <c r="F1204" s="173">
        <v>46</v>
      </c>
      <c r="G1204" s="173" t="s">
        <v>213</v>
      </c>
      <c r="H1204" s="173" t="s">
        <v>24</v>
      </c>
      <c r="I1204" s="173">
        <v>1203</v>
      </c>
      <c r="J1204" s="174"/>
      <c r="BYJ1204" s="175" t="s">
        <v>1546</v>
      </c>
      <c r="BYK1204" s="173" t="e" cm="1" vm="2">
        <f t="array" ref="BYK1204">TRANSPOSE(_xlfn.ANCHORARRAY(ASX$2))</f>
        <v>#VALUE!</v>
      </c>
    </row>
    <row r="1205" spans="1:10 2012:2013" s="173" customFormat="1" ht="32.25" thickBot="1" x14ac:dyDescent="0.3">
      <c r="A1205" s="173" t="s">
        <v>2605</v>
      </c>
      <c r="B1205" s="173" t="s">
        <v>172</v>
      </c>
      <c r="C1205" s="173" t="s">
        <v>2610</v>
      </c>
      <c r="D1205" s="173" t="s">
        <v>266</v>
      </c>
      <c r="E1205" s="173">
        <v>160</v>
      </c>
      <c r="F1205" s="173">
        <v>46</v>
      </c>
      <c r="G1205" s="173" t="s">
        <v>224</v>
      </c>
      <c r="H1205" s="173" t="s">
        <v>24</v>
      </c>
      <c r="I1205" s="173">
        <v>1204</v>
      </c>
      <c r="J1205" s="174"/>
      <c r="BYJ1205" s="175" t="s">
        <v>1547</v>
      </c>
      <c r="BYK1205" s="173" t="e" cm="1" vm="2">
        <f t="array" ref="BYK1205">TRANSPOSE(_xlfn.ANCHORARRAY(ASY$2))</f>
        <v>#VALUE!</v>
      </c>
    </row>
    <row r="1206" spans="1:10 2012:2013" s="173" customFormat="1" ht="32.25" thickBot="1" x14ac:dyDescent="0.3">
      <c r="A1206" s="173" t="s">
        <v>2605</v>
      </c>
      <c r="B1206" s="173" t="s">
        <v>172</v>
      </c>
      <c r="C1206" s="173" t="s">
        <v>2610</v>
      </c>
      <c r="D1206" s="173" t="s">
        <v>284</v>
      </c>
      <c r="E1206" s="173">
        <v>36</v>
      </c>
      <c r="F1206" s="173">
        <v>0</v>
      </c>
      <c r="G1206" s="173" t="s">
        <v>224</v>
      </c>
      <c r="H1206" s="173" t="s">
        <v>22</v>
      </c>
      <c r="I1206" s="173">
        <v>1205</v>
      </c>
      <c r="J1206" s="174"/>
      <c r="BYJ1206" s="175" t="s">
        <v>1548</v>
      </c>
      <c r="BYK1206" s="173" t="e" cm="1" vm="2">
        <f t="array" ref="BYK1206">TRANSPOSE(_xlfn.ANCHORARRAY(ASZ$2))</f>
        <v>#VALUE!</v>
      </c>
    </row>
    <row r="1207" spans="1:10 2012:2013" s="173" customFormat="1" ht="32.25" thickBot="1" x14ac:dyDescent="0.3">
      <c r="A1207" s="173" t="s">
        <v>2605</v>
      </c>
      <c r="B1207" s="173" t="s">
        <v>172</v>
      </c>
      <c r="C1207" s="173" t="s">
        <v>2610</v>
      </c>
      <c r="D1207" s="173" t="s">
        <v>214</v>
      </c>
      <c r="E1207" s="173">
        <v>99</v>
      </c>
      <c r="F1207" s="173">
        <v>28</v>
      </c>
      <c r="G1207" s="173" t="s">
        <v>224</v>
      </c>
      <c r="H1207" s="173" t="s">
        <v>24</v>
      </c>
      <c r="I1207" s="173">
        <v>1206</v>
      </c>
      <c r="J1207" s="174"/>
      <c r="BYJ1207" s="175" t="s">
        <v>1549</v>
      </c>
      <c r="BYK1207" s="173" t="e" cm="1" vm="2">
        <f t="array" ref="BYK1207">TRANSPOSE(_xlfn.ANCHORARRAY(ATA$2))</f>
        <v>#VALUE!</v>
      </c>
    </row>
    <row r="1208" spans="1:10 2012:2013" s="173" customFormat="1" ht="32.25" thickBot="1" x14ac:dyDescent="0.3">
      <c r="A1208" s="173" t="s">
        <v>2605</v>
      </c>
      <c r="B1208" s="173" t="s">
        <v>172</v>
      </c>
      <c r="C1208" s="173" t="s">
        <v>2610</v>
      </c>
      <c r="D1208" s="173" t="s">
        <v>2487</v>
      </c>
      <c r="E1208" s="173">
        <v>36</v>
      </c>
      <c r="F1208" s="173">
        <v>0</v>
      </c>
      <c r="G1208" s="173" t="s">
        <v>224</v>
      </c>
      <c r="H1208" s="173" t="s">
        <v>22</v>
      </c>
      <c r="I1208" s="173">
        <v>1207</v>
      </c>
      <c r="J1208" s="174"/>
      <c r="BYJ1208" s="175" t="s">
        <v>1550</v>
      </c>
      <c r="BYK1208" s="173" t="e" cm="1" vm="2">
        <f t="array" ref="BYK1208">TRANSPOSE(_xlfn.ANCHORARRAY(ATB$2))</f>
        <v>#VALUE!</v>
      </c>
    </row>
    <row r="1209" spans="1:10 2012:2013" s="173" customFormat="1" ht="32.25" thickBot="1" x14ac:dyDescent="0.3">
      <c r="A1209" s="173" t="s">
        <v>2605</v>
      </c>
      <c r="B1209" s="173" t="s">
        <v>172</v>
      </c>
      <c r="C1209" s="173" t="s">
        <v>2610</v>
      </c>
      <c r="D1209" s="173" t="s">
        <v>2488</v>
      </c>
      <c r="E1209" s="173">
        <v>99</v>
      </c>
      <c r="F1209" s="173">
        <v>0</v>
      </c>
      <c r="G1209" s="173" t="s">
        <v>224</v>
      </c>
      <c r="H1209" s="173" t="s">
        <v>22</v>
      </c>
      <c r="I1209" s="173">
        <v>1208</v>
      </c>
      <c r="J1209" s="174"/>
      <c r="BYJ1209" s="175" t="s">
        <v>1551</v>
      </c>
      <c r="BYK1209" s="173" t="e" cm="1" vm="2">
        <f t="array" ref="BYK1209">TRANSPOSE(_xlfn.ANCHORARRAY(ATC$2))</f>
        <v>#VALUE!</v>
      </c>
    </row>
    <row r="1210" spans="1:10 2012:2013" s="173" customFormat="1" ht="32.25" thickBot="1" x14ac:dyDescent="0.3">
      <c r="A1210" s="173" t="s">
        <v>2605</v>
      </c>
      <c r="B1210" s="173" t="s">
        <v>69</v>
      </c>
      <c r="C1210" s="173" t="s">
        <v>2611</v>
      </c>
      <c r="D1210" s="173" t="s">
        <v>265</v>
      </c>
      <c r="E1210" s="173">
        <v>160</v>
      </c>
      <c r="F1210" s="173">
        <v>0</v>
      </c>
      <c r="G1210" s="173" t="s">
        <v>213</v>
      </c>
      <c r="H1210" s="173" t="s">
        <v>22</v>
      </c>
      <c r="I1210" s="173">
        <v>1209</v>
      </c>
      <c r="J1210" s="174"/>
      <c r="BYJ1210" s="175" t="s">
        <v>1552</v>
      </c>
      <c r="BYK1210" s="173" t="e" cm="1" vm="2">
        <f t="array" ref="BYK1210">TRANSPOSE(_xlfn.ANCHORARRAY(ATD$2))</f>
        <v>#VALUE!</v>
      </c>
    </row>
    <row r="1211" spans="1:10 2012:2013" s="173" customFormat="1" ht="32.25" thickBot="1" x14ac:dyDescent="0.3">
      <c r="A1211" s="173" t="s">
        <v>2605</v>
      </c>
      <c r="B1211" s="173" t="s">
        <v>69</v>
      </c>
      <c r="C1211" s="173" t="s">
        <v>2611</v>
      </c>
      <c r="D1211" s="173" t="s">
        <v>266</v>
      </c>
      <c r="E1211" s="173">
        <v>160</v>
      </c>
      <c r="F1211" s="173">
        <v>46</v>
      </c>
      <c r="G1211" s="173" t="s">
        <v>213</v>
      </c>
      <c r="H1211" s="173" t="s">
        <v>24</v>
      </c>
      <c r="I1211" s="173">
        <v>1210</v>
      </c>
      <c r="J1211" s="174"/>
      <c r="BYJ1211" s="175" t="s">
        <v>1553</v>
      </c>
      <c r="BYK1211" s="173" t="e" cm="1" vm="2">
        <f t="array" ref="BYK1211">TRANSPOSE(_xlfn.ANCHORARRAY(ATE$2))</f>
        <v>#VALUE!</v>
      </c>
    </row>
    <row r="1212" spans="1:10 2012:2013" s="173" customFormat="1" ht="32.25" thickBot="1" x14ac:dyDescent="0.3">
      <c r="A1212" s="173" t="s">
        <v>2605</v>
      </c>
      <c r="B1212" s="173" t="s">
        <v>69</v>
      </c>
      <c r="C1212" s="173" t="s">
        <v>2611</v>
      </c>
      <c r="D1212" s="173" t="s">
        <v>277</v>
      </c>
      <c r="E1212" s="173">
        <v>45</v>
      </c>
      <c r="F1212" s="173">
        <v>0</v>
      </c>
      <c r="G1212" s="173" t="s">
        <v>213</v>
      </c>
      <c r="H1212" s="173" t="s">
        <v>22</v>
      </c>
      <c r="I1212" s="173">
        <v>1211</v>
      </c>
      <c r="J1212" s="174"/>
      <c r="BYJ1212" s="175" t="s">
        <v>1554</v>
      </c>
      <c r="BYK1212" s="173" t="e" cm="1" vm="2">
        <f t="array" ref="BYK1212">TRANSPOSE(_xlfn.ANCHORARRAY(ATF$2))</f>
        <v>#VALUE!</v>
      </c>
    </row>
    <row r="1213" spans="1:10 2012:2013" s="173" customFormat="1" ht="32.25" thickBot="1" x14ac:dyDescent="0.3">
      <c r="A1213" s="173" t="s">
        <v>2605</v>
      </c>
      <c r="B1213" s="173" t="s">
        <v>69</v>
      </c>
      <c r="C1213" s="173" t="s">
        <v>2611</v>
      </c>
      <c r="D1213" s="173" t="s">
        <v>268</v>
      </c>
      <c r="E1213" s="173">
        <v>160</v>
      </c>
      <c r="F1213" s="173">
        <v>46</v>
      </c>
      <c r="G1213" s="173" t="s">
        <v>213</v>
      </c>
      <c r="H1213" s="173" t="s">
        <v>24</v>
      </c>
      <c r="I1213" s="173">
        <v>1212</v>
      </c>
      <c r="J1213" s="174"/>
      <c r="BYJ1213" s="175" t="s">
        <v>1555</v>
      </c>
      <c r="BYK1213" s="173" t="e" cm="1" vm="2">
        <f t="array" ref="BYK1213">TRANSPOSE(_xlfn.ANCHORARRAY(ATG$2))</f>
        <v>#VALUE!</v>
      </c>
    </row>
    <row r="1214" spans="1:10 2012:2013" s="173" customFormat="1" ht="32.25" thickBot="1" x14ac:dyDescent="0.3">
      <c r="A1214" s="173" t="s">
        <v>2605</v>
      </c>
      <c r="B1214" s="173" t="s">
        <v>69</v>
      </c>
      <c r="C1214" s="173" t="s">
        <v>2611</v>
      </c>
      <c r="D1214" s="173" t="s">
        <v>269</v>
      </c>
      <c r="E1214" s="173">
        <v>160</v>
      </c>
      <c r="F1214" s="173">
        <v>46</v>
      </c>
      <c r="G1214" s="173" t="s">
        <v>213</v>
      </c>
      <c r="H1214" s="173" t="s">
        <v>24</v>
      </c>
      <c r="I1214" s="173">
        <v>1213</v>
      </c>
      <c r="J1214" s="174"/>
      <c r="BYJ1214" s="175" t="s">
        <v>1556</v>
      </c>
      <c r="BYK1214" s="173" t="e" cm="1" vm="2">
        <f t="array" ref="BYK1214">TRANSPOSE(_xlfn.ANCHORARRAY(ATH$2))</f>
        <v>#VALUE!</v>
      </c>
    </row>
    <row r="1215" spans="1:10 2012:2013" s="173" customFormat="1" ht="32.25" thickBot="1" x14ac:dyDescent="0.3">
      <c r="A1215" s="173" t="s">
        <v>2605</v>
      </c>
      <c r="B1215" s="173" t="s">
        <v>69</v>
      </c>
      <c r="C1215" s="173" t="s">
        <v>2611</v>
      </c>
      <c r="D1215" s="173" t="s">
        <v>242</v>
      </c>
      <c r="E1215" s="173">
        <v>45</v>
      </c>
      <c r="F1215" s="173">
        <v>0</v>
      </c>
      <c r="G1215" s="173" t="s">
        <v>213</v>
      </c>
      <c r="H1215" s="173" t="s">
        <v>22</v>
      </c>
      <c r="I1215" s="173">
        <v>1214</v>
      </c>
      <c r="J1215" s="174"/>
      <c r="BYJ1215" s="175" t="s">
        <v>1557</v>
      </c>
      <c r="BYK1215" s="173" t="e" cm="1" vm="2">
        <f t="array" ref="BYK1215">TRANSPOSE(_xlfn.ANCHORARRAY(ATI$2))</f>
        <v>#VALUE!</v>
      </c>
    </row>
    <row r="1216" spans="1:10 2012:2013" s="173" customFormat="1" ht="32.25" thickBot="1" x14ac:dyDescent="0.3">
      <c r="A1216" s="173" t="s">
        <v>2605</v>
      </c>
      <c r="B1216" s="173" t="s">
        <v>69</v>
      </c>
      <c r="C1216" s="173" t="s">
        <v>2611</v>
      </c>
      <c r="D1216" s="173" t="s">
        <v>246</v>
      </c>
      <c r="E1216" s="173">
        <v>45</v>
      </c>
      <c r="F1216" s="173">
        <v>0</v>
      </c>
      <c r="G1216" s="173" t="s">
        <v>213</v>
      </c>
      <c r="H1216" s="173" t="s">
        <v>22</v>
      </c>
      <c r="I1216" s="173">
        <v>1215</v>
      </c>
      <c r="J1216" s="174"/>
      <c r="BYJ1216" s="175" t="s">
        <v>1558</v>
      </c>
      <c r="BYK1216" s="173" t="e" cm="1" vm="2">
        <f t="array" ref="BYK1216">TRANSPOSE(_xlfn.ANCHORARRAY(ATJ$2))</f>
        <v>#VALUE!</v>
      </c>
    </row>
    <row r="1217" spans="1:10 2012:2013" s="173" customFormat="1" ht="32.25" thickBot="1" x14ac:dyDescent="0.3">
      <c r="A1217" s="173" t="s">
        <v>2605</v>
      </c>
      <c r="B1217" s="173" t="s">
        <v>69</v>
      </c>
      <c r="C1217" s="173" t="s">
        <v>2611</v>
      </c>
      <c r="D1217" s="173" t="s">
        <v>249</v>
      </c>
      <c r="E1217" s="173">
        <v>45</v>
      </c>
      <c r="F1217" s="173">
        <v>0</v>
      </c>
      <c r="G1217" s="173" t="s">
        <v>213</v>
      </c>
      <c r="H1217" s="173" t="s">
        <v>22</v>
      </c>
      <c r="I1217" s="173">
        <v>1216</v>
      </c>
      <c r="J1217" s="174"/>
      <c r="BYJ1217" s="175" t="s">
        <v>1559</v>
      </c>
      <c r="BYK1217" s="173" t="e" cm="1" vm="2">
        <f t="array" ref="BYK1217">TRANSPOSE(_xlfn.ANCHORARRAY(ATK$2))</f>
        <v>#VALUE!</v>
      </c>
    </row>
    <row r="1218" spans="1:10 2012:2013" s="173" customFormat="1" ht="32.25" thickBot="1" x14ac:dyDescent="0.3">
      <c r="A1218" s="173" t="s">
        <v>2605</v>
      </c>
      <c r="B1218" s="173" t="s">
        <v>69</v>
      </c>
      <c r="C1218" s="173" t="s">
        <v>2611</v>
      </c>
      <c r="D1218" s="173" t="s">
        <v>278</v>
      </c>
      <c r="E1218" s="173">
        <v>160</v>
      </c>
      <c r="F1218" s="173">
        <v>46</v>
      </c>
      <c r="G1218" s="173" t="s">
        <v>213</v>
      </c>
      <c r="H1218" s="173" t="s">
        <v>24</v>
      </c>
      <c r="I1218" s="173">
        <v>1217</v>
      </c>
      <c r="J1218" s="174"/>
      <c r="BYJ1218" s="175" t="s">
        <v>1560</v>
      </c>
      <c r="BYK1218" s="173" t="e" cm="1" vm="2">
        <f t="array" ref="BYK1218">TRANSPOSE(_xlfn.ANCHORARRAY(ATL$2))</f>
        <v>#VALUE!</v>
      </c>
    </row>
    <row r="1219" spans="1:10 2012:2013" s="173" customFormat="1" ht="32.25" thickBot="1" x14ac:dyDescent="0.3">
      <c r="A1219" s="173" t="s">
        <v>2605</v>
      </c>
      <c r="B1219" s="173" t="s">
        <v>69</v>
      </c>
      <c r="C1219" s="173" t="s">
        <v>2611</v>
      </c>
      <c r="D1219" s="173" t="s">
        <v>250</v>
      </c>
      <c r="E1219" s="173">
        <v>160</v>
      </c>
      <c r="F1219" s="173">
        <v>46</v>
      </c>
      <c r="G1219" s="173" t="s">
        <v>213</v>
      </c>
      <c r="H1219" s="173" t="s">
        <v>24</v>
      </c>
      <c r="I1219" s="173">
        <v>1218</v>
      </c>
      <c r="J1219" s="174"/>
      <c r="BYJ1219" s="175" t="s">
        <v>1561</v>
      </c>
      <c r="BYK1219" s="173" t="e" cm="1" vm="2">
        <f t="array" ref="BYK1219">TRANSPOSE(_xlfn.ANCHORARRAY(ATM$2))</f>
        <v>#VALUE!</v>
      </c>
    </row>
    <row r="1220" spans="1:10 2012:2013" s="173" customFormat="1" ht="32.25" thickBot="1" x14ac:dyDescent="0.3">
      <c r="A1220" s="173" t="s">
        <v>2605</v>
      </c>
      <c r="B1220" s="173" t="s">
        <v>69</v>
      </c>
      <c r="C1220" s="173" t="s">
        <v>2611</v>
      </c>
      <c r="D1220" s="173" t="s">
        <v>287</v>
      </c>
      <c r="E1220" s="173">
        <v>160</v>
      </c>
      <c r="F1220" s="173">
        <v>46</v>
      </c>
      <c r="G1220" s="173" t="s">
        <v>224</v>
      </c>
      <c r="H1220" s="173" t="s">
        <v>24</v>
      </c>
      <c r="I1220" s="173">
        <v>1219</v>
      </c>
      <c r="J1220" s="174"/>
      <c r="BYJ1220" s="175" t="s">
        <v>1562</v>
      </c>
      <c r="BYK1220" s="173" t="e" cm="1" vm="2">
        <f t="array" ref="BYK1220">TRANSPOSE(_xlfn.ANCHORARRAY(ATN$2))</f>
        <v>#VALUE!</v>
      </c>
    </row>
    <row r="1221" spans="1:10 2012:2013" s="173" customFormat="1" ht="32.25" thickBot="1" x14ac:dyDescent="0.3">
      <c r="A1221" s="173" t="s">
        <v>2605</v>
      </c>
      <c r="B1221" s="173" t="s">
        <v>69</v>
      </c>
      <c r="C1221" s="173" t="s">
        <v>2611</v>
      </c>
      <c r="D1221" s="173" t="s">
        <v>214</v>
      </c>
      <c r="E1221" s="173">
        <v>99</v>
      </c>
      <c r="F1221" s="173">
        <v>28</v>
      </c>
      <c r="G1221" s="173" t="s">
        <v>224</v>
      </c>
      <c r="H1221" s="173" t="s">
        <v>24</v>
      </c>
      <c r="I1221" s="173">
        <v>1220</v>
      </c>
      <c r="J1221" s="174"/>
      <c r="BYJ1221" s="175" t="s">
        <v>1563</v>
      </c>
      <c r="BYK1221" s="173" t="e" cm="1" vm="2">
        <f t="array" ref="BYK1221">TRANSPOSE(_xlfn.ANCHORARRAY(ATO$2))</f>
        <v>#VALUE!</v>
      </c>
    </row>
    <row r="1222" spans="1:10 2012:2013" s="173" customFormat="1" ht="32.25" thickBot="1" x14ac:dyDescent="0.3">
      <c r="A1222" s="173" t="s">
        <v>2605</v>
      </c>
      <c r="B1222" s="173" t="s">
        <v>69</v>
      </c>
      <c r="C1222" s="173" t="s">
        <v>2611</v>
      </c>
      <c r="D1222" s="173" t="s">
        <v>226</v>
      </c>
      <c r="E1222" s="173">
        <v>36</v>
      </c>
      <c r="F1222" s="173">
        <v>0</v>
      </c>
      <c r="G1222" s="173" t="s">
        <v>224</v>
      </c>
      <c r="H1222" s="173" t="s">
        <v>22</v>
      </c>
      <c r="I1222" s="173">
        <v>1221</v>
      </c>
      <c r="J1222" s="174"/>
      <c r="BYJ1222" s="175" t="s">
        <v>1564</v>
      </c>
      <c r="BYK1222" s="173" t="e" cm="1" vm="2">
        <f t="array" ref="BYK1222">TRANSPOSE(_xlfn.ANCHORARRAY(ATP$2))</f>
        <v>#VALUE!</v>
      </c>
    </row>
    <row r="1223" spans="1:10 2012:2013" s="173" customFormat="1" ht="32.25" thickBot="1" x14ac:dyDescent="0.3">
      <c r="A1223" s="173" t="s">
        <v>2605</v>
      </c>
      <c r="B1223" s="173" t="s">
        <v>69</v>
      </c>
      <c r="C1223" s="173" t="s">
        <v>2611</v>
      </c>
      <c r="D1223" s="173" t="s">
        <v>2479</v>
      </c>
      <c r="E1223" s="173">
        <v>130</v>
      </c>
      <c r="F1223" s="173">
        <v>0</v>
      </c>
      <c r="G1223" s="173" t="s">
        <v>224</v>
      </c>
      <c r="H1223" s="173" t="s">
        <v>22</v>
      </c>
      <c r="I1223" s="173">
        <v>1222</v>
      </c>
      <c r="J1223" s="174"/>
      <c r="BYJ1223" s="175" t="s">
        <v>1565</v>
      </c>
      <c r="BYK1223" s="173" t="e" cm="1" vm="2">
        <f t="array" ref="BYK1223">TRANSPOSE(_xlfn.ANCHORARRAY(ATQ$2))</f>
        <v>#VALUE!</v>
      </c>
    </row>
    <row r="1224" spans="1:10 2012:2013" s="173" customFormat="1" ht="32.25" thickBot="1" x14ac:dyDescent="0.3">
      <c r="A1224" s="173" t="s">
        <v>2605</v>
      </c>
      <c r="B1224" s="173" t="s">
        <v>69</v>
      </c>
      <c r="C1224" s="173" t="s">
        <v>2611</v>
      </c>
      <c r="D1224" s="173" t="s">
        <v>2480</v>
      </c>
      <c r="E1224" s="173">
        <v>130</v>
      </c>
      <c r="F1224" s="173">
        <v>37</v>
      </c>
      <c r="G1224" s="173" t="s">
        <v>224</v>
      </c>
      <c r="H1224" s="173" t="s">
        <v>24</v>
      </c>
      <c r="I1224" s="173">
        <v>1223</v>
      </c>
      <c r="J1224" s="174"/>
      <c r="BYJ1224" s="175" t="s">
        <v>1566</v>
      </c>
      <c r="BYK1224" s="173" t="e" cm="1" vm="2">
        <f t="array" ref="BYK1224">TRANSPOSE(_xlfn.ANCHORARRAY(ATR$2))</f>
        <v>#VALUE!</v>
      </c>
    </row>
    <row r="1225" spans="1:10 2012:2013" s="173" customFormat="1" ht="32.25" thickBot="1" x14ac:dyDescent="0.3">
      <c r="A1225" s="173" t="s">
        <v>2605</v>
      </c>
      <c r="B1225" s="173" t="s">
        <v>69</v>
      </c>
      <c r="C1225" s="173" t="s">
        <v>2611</v>
      </c>
      <c r="D1225" s="173" t="s">
        <v>288</v>
      </c>
      <c r="E1225" s="173">
        <v>160</v>
      </c>
      <c r="F1225" s="173">
        <v>46</v>
      </c>
      <c r="G1225" s="173" t="s">
        <v>224</v>
      </c>
      <c r="H1225" s="173" t="s">
        <v>22</v>
      </c>
      <c r="I1225" s="173">
        <v>1224</v>
      </c>
      <c r="J1225" s="174"/>
      <c r="BYJ1225" s="175" t="s">
        <v>1567</v>
      </c>
      <c r="BYK1225" s="173" t="e" cm="1" vm="2">
        <f t="array" ref="BYK1225">TRANSPOSE(_xlfn.ANCHORARRAY(ATS$2))</f>
        <v>#VALUE!</v>
      </c>
    </row>
    <row r="1226" spans="1:10 2012:2013" s="173" customFormat="1" ht="32.25" thickBot="1" x14ac:dyDescent="0.3">
      <c r="A1226" s="173" t="s">
        <v>2605</v>
      </c>
      <c r="B1226" s="173" t="s">
        <v>69</v>
      </c>
      <c r="C1226" s="173" t="s">
        <v>2611</v>
      </c>
      <c r="D1226" s="173" t="s">
        <v>228</v>
      </c>
      <c r="E1226" s="173">
        <v>27</v>
      </c>
      <c r="F1226" s="173">
        <v>0</v>
      </c>
      <c r="G1226" s="173" t="s">
        <v>224</v>
      </c>
      <c r="H1226" s="173" t="s">
        <v>22</v>
      </c>
      <c r="I1226" s="173">
        <v>1225</v>
      </c>
      <c r="J1226" s="174"/>
      <c r="BYJ1226" s="175" t="s">
        <v>1568</v>
      </c>
      <c r="BYK1226" s="173" t="e" cm="1" vm="2">
        <f t="array" ref="BYK1226">TRANSPOSE(_xlfn.ANCHORARRAY(ATT$2))</f>
        <v>#VALUE!</v>
      </c>
    </row>
    <row r="1227" spans="1:10 2012:2013" s="173" customFormat="1" ht="32.25" thickBot="1" x14ac:dyDescent="0.3">
      <c r="A1227" s="173" t="s">
        <v>2605</v>
      </c>
      <c r="B1227" s="173" t="s">
        <v>69</v>
      </c>
      <c r="C1227" s="173" t="s">
        <v>2611</v>
      </c>
      <c r="D1227" s="173" t="s">
        <v>231</v>
      </c>
      <c r="E1227" s="173">
        <v>27</v>
      </c>
      <c r="F1227" s="173">
        <v>0</v>
      </c>
      <c r="G1227" s="173" t="s">
        <v>224</v>
      </c>
      <c r="H1227" s="173" t="s">
        <v>22</v>
      </c>
      <c r="I1227" s="173">
        <v>1226</v>
      </c>
      <c r="J1227" s="174"/>
      <c r="BYJ1227" s="175" t="s">
        <v>1569</v>
      </c>
      <c r="BYK1227" s="173" t="e" cm="1" vm="2">
        <f t="array" ref="BYK1227">TRANSPOSE(_xlfn.ANCHORARRAY(ATU$2))</f>
        <v>#VALUE!</v>
      </c>
    </row>
    <row r="1228" spans="1:10 2012:2013" s="173" customFormat="1" ht="32.25" thickBot="1" x14ac:dyDescent="0.3">
      <c r="A1228" s="173" t="s">
        <v>2605</v>
      </c>
      <c r="B1228" s="173" t="s">
        <v>69</v>
      </c>
      <c r="C1228" s="173" t="s">
        <v>2611</v>
      </c>
      <c r="D1228" s="173" t="s">
        <v>291</v>
      </c>
      <c r="E1228" s="173">
        <v>36</v>
      </c>
      <c r="F1228" s="173">
        <v>0</v>
      </c>
      <c r="G1228" s="173" t="s">
        <v>224</v>
      </c>
      <c r="H1228" s="173" t="s">
        <v>22</v>
      </c>
      <c r="I1228" s="173">
        <v>1227</v>
      </c>
      <c r="J1228" s="174"/>
      <c r="BYJ1228" s="175" t="s">
        <v>1570</v>
      </c>
      <c r="BYK1228" s="173" t="e" cm="1" vm="2">
        <f t="array" ref="BYK1228">TRANSPOSE(_xlfn.ANCHORARRAY(ATV$2))</f>
        <v>#VALUE!</v>
      </c>
    </row>
    <row r="1229" spans="1:10 2012:2013" s="173" customFormat="1" ht="32.25" thickBot="1" x14ac:dyDescent="0.3">
      <c r="A1229" s="173" t="s">
        <v>2605</v>
      </c>
      <c r="B1229" s="173" t="s">
        <v>69</v>
      </c>
      <c r="C1229" s="173" t="s">
        <v>2611</v>
      </c>
      <c r="D1229" s="173" t="s">
        <v>232</v>
      </c>
      <c r="E1229" s="173">
        <v>99</v>
      </c>
      <c r="F1229" s="173">
        <v>28</v>
      </c>
      <c r="G1229" s="173" t="s">
        <v>224</v>
      </c>
      <c r="H1229" s="173" t="s">
        <v>24</v>
      </c>
      <c r="I1229" s="173">
        <v>1228</v>
      </c>
      <c r="J1229" s="174"/>
      <c r="BYJ1229" s="175" t="s">
        <v>1571</v>
      </c>
      <c r="BYK1229" s="173" t="e" cm="1" vm="2">
        <f t="array" ref="BYK1229">TRANSPOSE(_xlfn.ANCHORARRAY(ATW$2))</f>
        <v>#VALUE!</v>
      </c>
    </row>
    <row r="1230" spans="1:10 2012:2013" s="173" customFormat="1" ht="32.25" thickBot="1" x14ac:dyDescent="0.3">
      <c r="A1230" s="173" t="s">
        <v>2605</v>
      </c>
      <c r="B1230" s="173" t="s">
        <v>69</v>
      </c>
      <c r="C1230" s="173" t="s">
        <v>2611</v>
      </c>
      <c r="D1230" s="173" t="s">
        <v>222</v>
      </c>
      <c r="E1230" s="173">
        <v>299</v>
      </c>
      <c r="F1230" s="173">
        <v>0</v>
      </c>
      <c r="G1230" s="173" t="s">
        <v>224</v>
      </c>
      <c r="H1230" s="173" t="s">
        <v>22</v>
      </c>
      <c r="I1230" s="173">
        <v>1229</v>
      </c>
      <c r="J1230" s="174"/>
      <c r="BYJ1230" s="175" t="s">
        <v>1572</v>
      </c>
      <c r="BYK1230" s="173" t="e" cm="1" vm="2">
        <f t="array" ref="BYK1230">TRANSPOSE(_xlfn.ANCHORARRAY(ATX$2))</f>
        <v>#VALUE!</v>
      </c>
    </row>
    <row r="1231" spans="1:10 2012:2013" s="173" customFormat="1" ht="32.25" thickBot="1" x14ac:dyDescent="0.3">
      <c r="A1231" s="173" t="s">
        <v>2605</v>
      </c>
      <c r="B1231" s="173" t="s">
        <v>69</v>
      </c>
      <c r="C1231" s="173" t="s">
        <v>2611</v>
      </c>
      <c r="D1231" s="173" t="s">
        <v>233</v>
      </c>
      <c r="E1231" s="173">
        <v>99</v>
      </c>
      <c r="F1231" s="173">
        <v>0</v>
      </c>
      <c r="G1231" s="173" t="s">
        <v>224</v>
      </c>
      <c r="H1231" s="173" t="s">
        <v>22</v>
      </c>
      <c r="I1231" s="173">
        <v>1230</v>
      </c>
      <c r="J1231" s="174"/>
      <c r="BYJ1231" s="175" t="s">
        <v>1573</v>
      </c>
      <c r="BYK1231" s="173" t="e" cm="1" vm="2">
        <f t="array" ref="BYK1231">TRANSPOSE(_xlfn.ANCHORARRAY(ATY$2))</f>
        <v>#VALUE!</v>
      </c>
    </row>
    <row r="1232" spans="1:10 2012:2013" s="173" customFormat="1" ht="32.25" thickBot="1" x14ac:dyDescent="0.3">
      <c r="A1232" s="173" t="s">
        <v>2605</v>
      </c>
      <c r="B1232" s="173" t="s">
        <v>69</v>
      </c>
      <c r="C1232" s="173" t="s">
        <v>2611</v>
      </c>
      <c r="D1232" s="173" t="s">
        <v>2487</v>
      </c>
      <c r="E1232" s="173">
        <v>36</v>
      </c>
      <c r="F1232" s="173">
        <v>0</v>
      </c>
      <c r="G1232" s="173" t="s">
        <v>224</v>
      </c>
      <c r="H1232" s="173" t="s">
        <v>22</v>
      </c>
      <c r="I1232" s="173">
        <v>1231</v>
      </c>
      <c r="J1232" s="174"/>
      <c r="BYJ1232" s="175" t="s">
        <v>1574</v>
      </c>
      <c r="BYK1232" s="173" t="e" cm="1" vm="2">
        <f t="array" ref="BYK1232">TRANSPOSE(_xlfn.ANCHORARRAY(ATZ$2))</f>
        <v>#VALUE!</v>
      </c>
    </row>
    <row r="1233" spans="1:10 2012:2013" s="173" customFormat="1" ht="32.25" thickBot="1" x14ac:dyDescent="0.3">
      <c r="A1233" s="173" t="s">
        <v>2605</v>
      </c>
      <c r="B1233" s="173" t="s">
        <v>69</v>
      </c>
      <c r="C1233" s="173" t="s">
        <v>2611</v>
      </c>
      <c r="D1233" s="173" t="s">
        <v>264</v>
      </c>
      <c r="E1233" s="173">
        <v>299</v>
      </c>
      <c r="F1233" s="173">
        <v>0</v>
      </c>
      <c r="G1233" s="173" t="s">
        <v>224</v>
      </c>
      <c r="H1233" s="173" t="s">
        <v>24</v>
      </c>
      <c r="I1233" s="173">
        <v>1232</v>
      </c>
      <c r="J1233" s="174"/>
      <c r="BYJ1233" s="175" t="s">
        <v>1575</v>
      </c>
      <c r="BYK1233" s="173" t="e" cm="1" vm="2">
        <f t="array" ref="BYK1233">TRANSPOSE(_xlfn.ANCHORARRAY(AUA$2))</f>
        <v>#VALUE!</v>
      </c>
    </row>
    <row r="1234" spans="1:10 2012:2013" s="173" customFormat="1" ht="32.25" thickBot="1" x14ac:dyDescent="0.3">
      <c r="A1234" s="173" t="s">
        <v>2605</v>
      </c>
      <c r="B1234" s="173" t="s">
        <v>69</v>
      </c>
      <c r="C1234" s="173" t="s">
        <v>2611</v>
      </c>
      <c r="D1234" s="173" t="s">
        <v>2488</v>
      </c>
      <c r="E1234" s="173">
        <v>99</v>
      </c>
      <c r="F1234" s="173">
        <v>0</v>
      </c>
      <c r="G1234" s="173" t="s">
        <v>224</v>
      </c>
      <c r="H1234" s="173" t="s">
        <v>22</v>
      </c>
      <c r="I1234" s="173">
        <v>1233</v>
      </c>
      <c r="J1234" s="174"/>
      <c r="BYJ1234" s="175" t="s">
        <v>1576</v>
      </c>
      <c r="BYK1234" s="173" t="e" cm="1" vm="2">
        <f t="array" ref="BYK1234">TRANSPOSE(_xlfn.ANCHORARRAY(AUB$2))</f>
        <v>#VALUE!</v>
      </c>
    </row>
    <row r="1235" spans="1:10 2012:2013" s="173" customFormat="1" ht="32.25" thickBot="1" x14ac:dyDescent="0.3">
      <c r="A1235" s="173" t="s">
        <v>2605</v>
      </c>
      <c r="B1235" s="173" t="s">
        <v>174</v>
      </c>
      <c r="C1235" s="173" t="s">
        <v>2612</v>
      </c>
      <c r="D1235" s="173" t="s">
        <v>2506</v>
      </c>
      <c r="E1235" s="173">
        <v>221</v>
      </c>
      <c r="F1235" s="173">
        <v>64</v>
      </c>
      <c r="G1235" s="173" t="s">
        <v>213</v>
      </c>
      <c r="H1235" s="173" t="s">
        <v>24</v>
      </c>
      <c r="I1235" s="173">
        <v>1234</v>
      </c>
      <c r="J1235" s="174"/>
      <c r="BYJ1235" s="175" t="s">
        <v>1577</v>
      </c>
      <c r="BYK1235" s="173" t="e" cm="1" vm="2">
        <f t="array" ref="BYK1235">TRANSPOSE(_xlfn.ANCHORARRAY(AUC$2))</f>
        <v>#VALUE!</v>
      </c>
    </row>
    <row r="1236" spans="1:10 2012:2013" s="173" customFormat="1" ht="32.25" thickBot="1" x14ac:dyDescent="0.3">
      <c r="A1236" s="173" t="s">
        <v>2605</v>
      </c>
      <c r="B1236" s="173" t="s">
        <v>174</v>
      </c>
      <c r="C1236" s="173" t="s">
        <v>2612</v>
      </c>
      <c r="D1236" s="173" t="s">
        <v>2478</v>
      </c>
      <c r="E1236" s="173">
        <v>221</v>
      </c>
      <c r="F1236" s="173">
        <v>64</v>
      </c>
      <c r="G1236" s="173" t="s">
        <v>213</v>
      </c>
      <c r="H1236" s="173" t="s">
        <v>24</v>
      </c>
      <c r="I1236" s="173">
        <v>1235</v>
      </c>
      <c r="J1236" s="174"/>
      <c r="BYJ1236" s="175" t="s">
        <v>1578</v>
      </c>
      <c r="BYK1236" s="173" t="e" cm="1" vm="2">
        <f t="array" ref="BYK1236">TRANSPOSE(_xlfn.ANCHORARRAY(AUD$2))</f>
        <v>#VALUE!</v>
      </c>
    </row>
    <row r="1237" spans="1:10 2012:2013" s="173" customFormat="1" ht="32.25" thickBot="1" x14ac:dyDescent="0.3">
      <c r="A1237" s="173" t="s">
        <v>2605</v>
      </c>
      <c r="B1237" s="173" t="s">
        <v>174</v>
      </c>
      <c r="C1237" s="173" t="s">
        <v>2612</v>
      </c>
      <c r="D1237" s="173" t="s">
        <v>2502</v>
      </c>
      <c r="E1237" s="173">
        <v>27</v>
      </c>
      <c r="F1237" s="173">
        <v>0</v>
      </c>
      <c r="G1237" s="173" t="s">
        <v>213</v>
      </c>
      <c r="H1237" s="173" t="s">
        <v>22</v>
      </c>
      <c r="I1237" s="173">
        <v>1236</v>
      </c>
      <c r="J1237" s="174"/>
      <c r="BYJ1237" s="175" t="s">
        <v>1579</v>
      </c>
      <c r="BYK1237" s="173" t="e" cm="1" vm="2">
        <f t="array" ref="BYK1237">TRANSPOSE(_xlfn.ANCHORARRAY(AUE$2))</f>
        <v>#VALUE!</v>
      </c>
    </row>
    <row r="1238" spans="1:10 2012:2013" s="173" customFormat="1" ht="32.25" thickBot="1" x14ac:dyDescent="0.3">
      <c r="A1238" s="173" t="s">
        <v>2605</v>
      </c>
      <c r="B1238" s="173" t="s">
        <v>174</v>
      </c>
      <c r="C1238" s="173" t="s">
        <v>2612</v>
      </c>
      <c r="D1238" s="173" t="s">
        <v>251</v>
      </c>
      <c r="E1238" s="173">
        <v>221</v>
      </c>
      <c r="F1238" s="173">
        <v>64</v>
      </c>
      <c r="G1238" s="173" t="s">
        <v>213</v>
      </c>
      <c r="H1238" s="173" t="s">
        <v>24</v>
      </c>
      <c r="I1238" s="173">
        <v>1237</v>
      </c>
      <c r="J1238" s="174"/>
      <c r="BYJ1238" s="175" t="s">
        <v>1580</v>
      </c>
      <c r="BYK1238" s="173" t="e" cm="1" vm="2">
        <f t="array" ref="BYK1238">TRANSPOSE(_xlfn.ANCHORARRAY(AUF$2))</f>
        <v>#VALUE!</v>
      </c>
    </row>
    <row r="1239" spans="1:10 2012:2013" s="173" customFormat="1" ht="32.25" thickBot="1" x14ac:dyDescent="0.3">
      <c r="A1239" s="173" t="s">
        <v>2605</v>
      </c>
      <c r="B1239" s="173" t="s">
        <v>174</v>
      </c>
      <c r="C1239" s="173" t="s">
        <v>2612</v>
      </c>
      <c r="D1239" s="173" t="s">
        <v>214</v>
      </c>
      <c r="E1239" s="173">
        <v>99</v>
      </c>
      <c r="F1239" s="173">
        <v>28</v>
      </c>
      <c r="G1239" s="173" t="s">
        <v>224</v>
      </c>
      <c r="H1239" s="173" t="s">
        <v>24</v>
      </c>
      <c r="I1239" s="173">
        <v>1238</v>
      </c>
      <c r="J1239" s="174"/>
      <c r="BYJ1239" s="175" t="s">
        <v>1581</v>
      </c>
      <c r="BYK1239" s="173" t="e" cm="1" vm="2">
        <f t="array" ref="BYK1239">TRANSPOSE(_xlfn.ANCHORARRAY(AUG$2))</f>
        <v>#VALUE!</v>
      </c>
    </row>
    <row r="1240" spans="1:10 2012:2013" s="173" customFormat="1" ht="32.25" thickBot="1" x14ac:dyDescent="0.3">
      <c r="A1240" s="173" t="s">
        <v>2605</v>
      </c>
      <c r="B1240" s="173" t="s">
        <v>174</v>
      </c>
      <c r="C1240" s="173" t="s">
        <v>2612</v>
      </c>
      <c r="D1240" s="173" t="s">
        <v>269</v>
      </c>
      <c r="E1240" s="173">
        <v>160</v>
      </c>
      <c r="F1240" s="173">
        <v>46</v>
      </c>
      <c r="G1240" s="173" t="s">
        <v>224</v>
      </c>
      <c r="H1240" s="173" t="s">
        <v>24</v>
      </c>
      <c r="I1240" s="173">
        <v>1239</v>
      </c>
      <c r="J1240" s="174"/>
      <c r="BYJ1240" s="175" t="s">
        <v>1582</v>
      </c>
      <c r="BYK1240" s="173" t="e" cm="1" vm="2">
        <f t="array" ref="BYK1240">TRANSPOSE(_xlfn.ANCHORARRAY(AUH$2))</f>
        <v>#VALUE!</v>
      </c>
    </row>
    <row r="1241" spans="1:10 2012:2013" s="173" customFormat="1" ht="32.25" thickBot="1" x14ac:dyDescent="0.3">
      <c r="A1241" s="173" t="s">
        <v>2605</v>
      </c>
      <c r="B1241" s="173" t="s">
        <v>174</v>
      </c>
      <c r="C1241" s="173" t="s">
        <v>2612</v>
      </c>
      <c r="D1241" s="173" t="s">
        <v>2507</v>
      </c>
      <c r="E1241" s="173">
        <v>160</v>
      </c>
      <c r="F1241" s="173">
        <v>46</v>
      </c>
      <c r="G1241" s="173" t="s">
        <v>224</v>
      </c>
      <c r="H1241" s="173" t="s">
        <v>24</v>
      </c>
      <c r="I1241" s="173">
        <v>1240</v>
      </c>
      <c r="J1241" s="174"/>
      <c r="BYJ1241" s="175" t="s">
        <v>1583</v>
      </c>
      <c r="BYK1241" s="173" t="e" cm="1" vm="2">
        <f t="array" ref="BYK1241">TRANSPOSE(_xlfn.ANCHORARRAY(AUI$2))</f>
        <v>#VALUE!</v>
      </c>
    </row>
    <row r="1242" spans="1:10 2012:2013" s="173" customFormat="1" ht="32.25" thickBot="1" x14ac:dyDescent="0.3">
      <c r="A1242" s="173" t="s">
        <v>2605</v>
      </c>
      <c r="B1242" s="173" t="s">
        <v>174</v>
      </c>
      <c r="C1242" s="173" t="s">
        <v>2612</v>
      </c>
      <c r="D1242" s="173" t="s">
        <v>2487</v>
      </c>
      <c r="E1242" s="173">
        <v>36</v>
      </c>
      <c r="F1242" s="173">
        <v>0</v>
      </c>
      <c r="G1242" s="173" t="s">
        <v>224</v>
      </c>
      <c r="H1242" s="173" t="s">
        <v>22</v>
      </c>
      <c r="I1242" s="173">
        <v>1241</v>
      </c>
      <c r="J1242" s="174"/>
      <c r="BYJ1242" s="175" t="s">
        <v>1584</v>
      </c>
      <c r="BYK1242" s="173" t="e" cm="1" vm="2">
        <f t="array" ref="BYK1242">TRANSPOSE(_xlfn.ANCHORARRAY(AUJ$2))</f>
        <v>#VALUE!</v>
      </c>
    </row>
    <row r="1243" spans="1:10 2012:2013" s="173" customFormat="1" ht="32.25" thickBot="1" x14ac:dyDescent="0.3">
      <c r="A1243" s="173" t="s">
        <v>2605</v>
      </c>
      <c r="B1243" s="173" t="s">
        <v>174</v>
      </c>
      <c r="C1243" s="173" t="s">
        <v>2612</v>
      </c>
      <c r="D1243" s="173" t="s">
        <v>2488</v>
      </c>
      <c r="E1243" s="173">
        <v>99</v>
      </c>
      <c r="F1243" s="173">
        <v>0</v>
      </c>
      <c r="G1243" s="173" t="s">
        <v>224</v>
      </c>
      <c r="H1243" s="173" t="s">
        <v>22</v>
      </c>
      <c r="I1243" s="173">
        <v>1242</v>
      </c>
      <c r="J1243" s="174"/>
      <c r="BYJ1243" s="175" t="s">
        <v>1585</v>
      </c>
      <c r="BYK1243" s="173" t="e" cm="1" vm="2">
        <f t="array" ref="BYK1243">TRANSPOSE(_xlfn.ANCHORARRAY(AUK$2))</f>
        <v>#VALUE!</v>
      </c>
    </row>
    <row r="1244" spans="1:10 2012:2013" s="173" customFormat="1" ht="32.25" thickBot="1" x14ac:dyDescent="0.3">
      <c r="A1244" s="173" t="s">
        <v>2605</v>
      </c>
      <c r="B1244" s="173" t="s">
        <v>173</v>
      </c>
      <c r="C1244" s="173" t="s">
        <v>2613</v>
      </c>
      <c r="D1244" s="173" t="s">
        <v>280</v>
      </c>
      <c r="E1244" s="173">
        <v>221</v>
      </c>
      <c r="F1244" s="173">
        <v>64</v>
      </c>
      <c r="G1244" s="173" t="s">
        <v>213</v>
      </c>
      <c r="H1244" s="173" t="s">
        <v>24</v>
      </c>
      <c r="I1244" s="173">
        <v>1243</v>
      </c>
      <c r="J1244" s="174"/>
      <c r="BYJ1244" s="175" t="s">
        <v>1586</v>
      </c>
      <c r="BYK1244" s="173" t="e" cm="1" vm="2">
        <f t="array" ref="BYK1244">TRANSPOSE(_xlfn.ANCHORARRAY(AUL$2))</f>
        <v>#VALUE!</v>
      </c>
    </row>
    <row r="1245" spans="1:10 2012:2013" s="173" customFormat="1" ht="32.25" thickBot="1" x14ac:dyDescent="0.3">
      <c r="A1245" s="173" t="s">
        <v>2605</v>
      </c>
      <c r="B1245" s="173" t="s">
        <v>173</v>
      </c>
      <c r="C1245" s="173" t="s">
        <v>2613</v>
      </c>
      <c r="D1245" s="173" t="s">
        <v>2508</v>
      </c>
      <c r="E1245" s="173">
        <v>99</v>
      </c>
      <c r="F1245" s="173">
        <v>0</v>
      </c>
      <c r="G1245" s="173" t="s">
        <v>213</v>
      </c>
      <c r="H1245" s="173" t="s">
        <v>22</v>
      </c>
      <c r="I1245" s="173">
        <v>1244</v>
      </c>
      <c r="J1245" s="174"/>
      <c r="BYJ1245" s="175" t="s">
        <v>1587</v>
      </c>
      <c r="BYK1245" s="173" t="e" cm="1" vm="2">
        <f t="array" ref="BYK1245">TRANSPOSE(_xlfn.ANCHORARRAY(AUM$2))</f>
        <v>#VALUE!</v>
      </c>
    </row>
    <row r="1246" spans="1:10 2012:2013" s="173" customFormat="1" ht="32.25" thickBot="1" x14ac:dyDescent="0.3">
      <c r="A1246" s="173" t="s">
        <v>2605</v>
      </c>
      <c r="B1246" s="173" t="s">
        <v>173</v>
      </c>
      <c r="C1246" s="173" t="s">
        <v>2613</v>
      </c>
      <c r="D1246" s="173" t="s">
        <v>2501</v>
      </c>
      <c r="E1246" s="173">
        <v>221</v>
      </c>
      <c r="F1246" s="173">
        <v>64</v>
      </c>
      <c r="G1246" s="173" t="s">
        <v>213</v>
      </c>
      <c r="H1246" s="173" t="s">
        <v>24</v>
      </c>
      <c r="I1246" s="173">
        <v>1245</v>
      </c>
      <c r="J1246" s="174"/>
      <c r="BYJ1246" s="175" t="s">
        <v>1588</v>
      </c>
      <c r="BYK1246" s="173" t="e" cm="1" vm="2">
        <f t="array" ref="BYK1246">TRANSPOSE(_xlfn.ANCHORARRAY(AUN$2))</f>
        <v>#VALUE!</v>
      </c>
    </row>
    <row r="1247" spans="1:10 2012:2013" s="173" customFormat="1" ht="32.25" thickBot="1" x14ac:dyDescent="0.3">
      <c r="A1247" s="173" t="s">
        <v>2605</v>
      </c>
      <c r="B1247" s="173" t="s">
        <v>173</v>
      </c>
      <c r="C1247" s="173" t="s">
        <v>2613</v>
      </c>
      <c r="D1247" s="173" t="s">
        <v>281</v>
      </c>
      <c r="E1247" s="173">
        <v>221</v>
      </c>
      <c r="F1247" s="173">
        <v>64</v>
      </c>
      <c r="G1247" s="173" t="s">
        <v>213</v>
      </c>
      <c r="H1247" s="173" t="s">
        <v>24</v>
      </c>
      <c r="I1247" s="173">
        <v>1246</v>
      </c>
      <c r="J1247" s="174"/>
      <c r="BYJ1247" s="175" t="s">
        <v>1589</v>
      </c>
      <c r="BYK1247" s="173" t="e" cm="1" vm="2">
        <f t="array" ref="BYK1247">TRANSPOSE(_xlfn.ANCHORARRAY(AUO$2))</f>
        <v>#VALUE!</v>
      </c>
    </row>
    <row r="1248" spans="1:10 2012:2013" s="173" customFormat="1" ht="32.25" thickBot="1" x14ac:dyDescent="0.3">
      <c r="A1248" s="173" t="s">
        <v>2605</v>
      </c>
      <c r="B1248" s="173" t="s">
        <v>173</v>
      </c>
      <c r="C1248" s="173" t="s">
        <v>2613</v>
      </c>
      <c r="D1248" s="173" t="s">
        <v>282</v>
      </c>
      <c r="E1248" s="173">
        <v>99</v>
      </c>
      <c r="F1248" s="173">
        <v>0</v>
      </c>
      <c r="G1248" s="173" t="s">
        <v>213</v>
      </c>
      <c r="H1248" s="173" t="s">
        <v>22</v>
      </c>
      <c r="I1248" s="173">
        <v>1247</v>
      </c>
      <c r="J1248" s="174"/>
      <c r="BYJ1248" s="175" t="s">
        <v>1590</v>
      </c>
      <c r="BYK1248" s="173" t="e" cm="1" vm="2">
        <f t="array" ref="BYK1248">TRANSPOSE(_xlfn.ANCHORARRAY(AUP$2))</f>
        <v>#VALUE!</v>
      </c>
    </row>
    <row r="1249" spans="1:10 2012:2013" s="173" customFormat="1" ht="32.25" thickBot="1" x14ac:dyDescent="0.3">
      <c r="A1249" s="173" t="s">
        <v>2605</v>
      </c>
      <c r="B1249" s="173" t="s">
        <v>173</v>
      </c>
      <c r="C1249" s="173" t="s">
        <v>2613</v>
      </c>
      <c r="D1249" s="173" t="s">
        <v>279</v>
      </c>
      <c r="E1249" s="173">
        <v>221</v>
      </c>
      <c r="F1249" s="173">
        <v>64</v>
      </c>
      <c r="G1249" s="173" t="s">
        <v>213</v>
      </c>
      <c r="H1249" s="173" t="s">
        <v>24</v>
      </c>
      <c r="I1249" s="173">
        <v>1248</v>
      </c>
      <c r="J1249" s="174"/>
      <c r="BYJ1249" s="175" t="s">
        <v>1591</v>
      </c>
      <c r="BYK1249" s="173" t="e" cm="1" vm="2">
        <f t="array" ref="BYK1249">TRANSPOSE(_xlfn.ANCHORARRAY(AUQ$2))</f>
        <v>#VALUE!</v>
      </c>
    </row>
    <row r="1250" spans="1:10 2012:2013" s="173" customFormat="1" ht="32.25" thickBot="1" x14ac:dyDescent="0.3">
      <c r="A1250" s="173" t="s">
        <v>2605</v>
      </c>
      <c r="B1250" s="173" t="s">
        <v>173</v>
      </c>
      <c r="C1250" s="173" t="s">
        <v>2613</v>
      </c>
      <c r="D1250" s="173" t="s">
        <v>266</v>
      </c>
      <c r="E1250" s="173">
        <v>160</v>
      </c>
      <c r="F1250" s="173">
        <v>46</v>
      </c>
      <c r="G1250" s="173" t="s">
        <v>224</v>
      </c>
      <c r="H1250" s="173" t="s">
        <v>24</v>
      </c>
      <c r="I1250" s="173">
        <v>1249</v>
      </c>
      <c r="J1250" s="174"/>
      <c r="BYJ1250" s="175" t="s">
        <v>1592</v>
      </c>
      <c r="BYK1250" s="173" t="e" cm="1" vm="2">
        <f t="array" ref="BYK1250">TRANSPOSE(_xlfn.ANCHORARRAY(AUR$2))</f>
        <v>#VALUE!</v>
      </c>
    </row>
    <row r="1251" spans="1:10 2012:2013" s="173" customFormat="1" ht="32.25" thickBot="1" x14ac:dyDescent="0.3">
      <c r="A1251" s="173" t="s">
        <v>2605</v>
      </c>
      <c r="B1251" s="173" t="s">
        <v>173</v>
      </c>
      <c r="C1251" s="173" t="s">
        <v>2613</v>
      </c>
      <c r="D1251" s="173" t="s">
        <v>214</v>
      </c>
      <c r="E1251" s="173">
        <v>99</v>
      </c>
      <c r="F1251" s="173">
        <v>28</v>
      </c>
      <c r="G1251" s="173" t="s">
        <v>224</v>
      </c>
      <c r="H1251" s="173" t="s">
        <v>24</v>
      </c>
      <c r="I1251" s="173">
        <v>1250</v>
      </c>
      <c r="J1251" s="174"/>
      <c r="BYJ1251" s="175" t="s">
        <v>1593</v>
      </c>
      <c r="BYK1251" s="173" t="e" cm="1" vm="2">
        <f t="array" ref="BYK1251">TRANSPOSE(_xlfn.ANCHORARRAY(AUS$2))</f>
        <v>#VALUE!</v>
      </c>
    </row>
    <row r="1252" spans="1:10 2012:2013" s="173" customFormat="1" ht="32.25" thickBot="1" x14ac:dyDescent="0.3">
      <c r="A1252" s="173" t="s">
        <v>2605</v>
      </c>
      <c r="B1252" s="173" t="s">
        <v>173</v>
      </c>
      <c r="C1252" s="173" t="s">
        <v>2613</v>
      </c>
      <c r="D1252" s="173" t="s">
        <v>2487</v>
      </c>
      <c r="E1252" s="173">
        <v>36</v>
      </c>
      <c r="F1252" s="173">
        <v>0</v>
      </c>
      <c r="G1252" s="173" t="s">
        <v>224</v>
      </c>
      <c r="H1252" s="173" t="s">
        <v>22</v>
      </c>
      <c r="I1252" s="173">
        <v>1251</v>
      </c>
      <c r="J1252" s="174"/>
      <c r="BYJ1252" s="175" t="s">
        <v>1594</v>
      </c>
      <c r="BYK1252" s="173" t="e" cm="1" vm="2">
        <f t="array" ref="BYK1252">TRANSPOSE(_xlfn.ANCHORARRAY(AUT$2))</f>
        <v>#VALUE!</v>
      </c>
    </row>
    <row r="1253" spans="1:10 2012:2013" s="173" customFormat="1" ht="32.25" thickBot="1" x14ac:dyDescent="0.3">
      <c r="A1253" s="173" t="s">
        <v>2605</v>
      </c>
      <c r="B1253" s="173" t="s">
        <v>173</v>
      </c>
      <c r="C1253" s="173" t="s">
        <v>2613</v>
      </c>
      <c r="D1253" s="173" t="s">
        <v>2488</v>
      </c>
      <c r="E1253" s="173">
        <v>99</v>
      </c>
      <c r="F1253" s="173">
        <v>0</v>
      </c>
      <c r="G1253" s="173" t="s">
        <v>224</v>
      </c>
      <c r="H1253" s="173" t="s">
        <v>22</v>
      </c>
      <c r="I1253" s="173">
        <v>1252</v>
      </c>
      <c r="J1253" s="174"/>
      <c r="BYJ1253" s="175" t="s">
        <v>1595</v>
      </c>
      <c r="BYK1253" s="173" t="e" cm="1" vm="2">
        <f t="array" ref="BYK1253">TRANSPOSE(_xlfn.ANCHORARRAY(AUU$2))</f>
        <v>#VALUE!</v>
      </c>
    </row>
    <row r="1254" spans="1:10 2012:2013" s="173" customFormat="1" ht="32.25" thickBot="1" x14ac:dyDescent="0.3">
      <c r="A1254" s="173" t="s">
        <v>2605</v>
      </c>
      <c r="B1254" s="173" t="s">
        <v>71</v>
      </c>
      <c r="C1254" s="173" t="s">
        <v>2614</v>
      </c>
      <c r="D1254" s="173" t="s">
        <v>252</v>
      </c>
      <c r="E1254" s="173">
        <v>299</v>
      </c>
      <c r="F1254" s="173">
        <v>75</v>
      </c>
      <c r="G1254" s="173" t="s">
        <v>213</v>
      </c>
      <c r="H1254" s="173" t="s">
        <v>24</v>
      </c>
      <c r="I1254" s="173">
        <v>1253</v>
      </c>
      <c r="J1254" s="174"/>
      <c r="BYJ1254" s="175" t="s">
        <v>1596</v>
      </c>
      <c r="BYK1254" s="173" t="e" cm="1" vm="2">
        <f t="array" ref="BYK1254">TRANSPOSE(_xlfn.ANCHORARRAY(AUV$2))</f>
        <v>#VALUE!</v>
      </c>
    </row>
    <row r="1255" spans="1:10 2012:2013" s="173" customFormat="1" ht="32.25" thickBot="1" x14ac:dyDescent="0.3">
      <c r="A1255" s="173" t="s">
        <v>2605</v>
      </c>
      <c r="B1255" s="173" t="s">
        <v>71</v>
      </c>
      <c r="C1255" s="173" t="s">
        <v>2614</v>
      </c>
      <c r="D1255" s="173" t="s">
        <v>223</v>
      </c>
      <c r="E1255" s="173">
        <v>999</v>
      </c>
      <c r="F1255" s="173">
        <v>75</v>
      </c>
      <c r="G1255" s="173" t="s">
        <v>213</v>
      </c>
      <c r="H1255" s="173" t="s">
        <v>24</v>
      </c>
      <c r="I1255" s="173">
        <v>1254</v>
      </c>
      <c r="J1255" s="174"/>
      <c r="BYJ1255" s="175" t="s">
        <v>1597</v>
      </c>
      <c r="BYK1255" s="173" t="e" cm="1" vm="2">
        <f t="array" ref="BYK1255">TRANSPOSE(_xlfn.ANCHORARRAY(AUW$2))</f>
        <v>#VALUE!</v>
      </c>
    </row>
    <row r="1256" spans="1:10 2012:2013" s="173" customFormat="1" ht="32.25" thickBot="1" x14ac:dyDescent="0.3">
      <c r="A1256" s="173" t="s">
        <v>2605</v>
      </c>
      <c r="B1256" s="173" t="s">
        <v>71</v>
      </c>
      <c r="C1256" s="173" t="s">
        <v>2614</v>
      </c>
      <c r="D1256" s="173" t="s">
        <v>283</v>
      </c>
      <c r="E1256" s="173">
        <v>999</v>
      </c>
      <c r="F1256" s="173">
        <v>75</v>
      </c>
      <c r="G1256" s="173" t="s">
        <v>213</v>
      </c>
      <c r="H1256" s="173" t="s">
        <v>24</v>
      </c>
      <c r="I1256" s="173">
        <v>1255</v>
      </c>
      <c r="J1256" s="174"/>
      <c r="BYJ1256" s="175" t="s">
        <v>1598</v>
      </c>
      <c r="BYK1256" s="173" t="e" cm="1" vm="2">
        <f t="array" ref="BYK1256">TRANSPOSE(_xlfn.ANCHORARRAY(AUX$2))</f>
        <v>#VALUE!</v>
      </c>
    </row>
    <row r="1257" spans="1:10 2012:2013" s="173" customFormat="1" ht="32.25" thickBot="1" x14ac:dyDescent="0.3">
      <c r="A1257" s="173" t="s">
        <v>2605</v>
      </c>
      <c r="B1257" s="173" t="s">
        <v>71</v>
      </c>
      <c r="C1257" s="173" t="s">
        <v>2614</v>
      </c>
      <c r="D1257" s="173" t="s">
        <v>2491</v>
      </c>
      <c r="E1257" s="173">
        <v>999</v>
      </c>
      <c r="F1257" s="173">
        <v>75</v>
      </c>
      <c r="G1257" s="173" t="s">
        <v>213</v>
      </c>
      <c r="H1257" s="173" t="s">
        <v>22</v>
      </c>
      <c r="I1257" s="173">
        <v>1256</v>
      </c>
      <c r="J1257" s="174"/>
      <c r="BYJ1257" s="175" t="s">
        <v>1599</v>
      </c>
      <c r="BYK1257" s="173" t="e" cm="1" vm="2">
        <f t="array" ref="BYK1257">TRANSPOSE(_xlfn.ANCHORARRAY(AUY$2))</f>
        <v>#VALUE!</v>
      </c>
    </row>
    <row r="1258" spans="1:10 2012:2013" s="173" customFormat="1" ht="32.25" thickBot="1" x14ac:dyDescent="0.3">
      <c r="A1258" s="173" t="s">
        <v>2605</v>
      </c>
      <c r="B1258" s="173" t="s">
        <v>71</v>
      </c>
      <c r="C1258" s="173" t="s">
        <v>2614</v>
      </c>
      <c r="D1258" s="173" t="s">
        <v>267</v>
      </c>
      <c r="E1258" s="173">
        <v>999</v>
      </c>
      <c r="F1258" s="173">
        <v>75</v>
      </c>
      <c r="G1258" s="173" t="s">
        <v>213</v>
      </c>
      <c r="H1258" s="173" t="s">
        <v>24</v>
      </c>
      <c r="I1258" s="173">
        <v>1257</v>
      </c>
      <c r="J1258" s="174"/>
      <c r="BYJ1258" s="175" t="s">
        <v>1600</v>
      </c>
      <c r="BYK1258" s="173" t="e" cm="1" vm="2">
        <f t="array" ref="BYK1258">TRANSPOSE(_xlfn.ANCHORARRAY(AUZ$2))</f>
        <v>#VALUE!</v>
      </c>
    </row>
    <row r="1259" spans="1:10 2012:2013" s="173" customFormat="1" ht="32.25" thickBot="1" x14ac:dyDescent="0.3">
      <c r="A1259" s="173" t="s">
        <v>2605</v>
      </c>
      <c r="B1259" s="173" t="s">
        <v>71</v>
      </c>
      <c r="C1259" s="173" t="s">
        <v>2614</v>
      </c>
      <c r="D1259" s="173" t="s">
        <v>253</v>
      </c>
      <c r="E1259" s="173">
        <v>999</v>
      </c>
      <c r="F1259" s="173">
        <v>75</v>
      </c>
      <c r="G1259" s="173" t="s">
        <v>213</v>
      </c>
      <c r="H1259" s="173" t="s">
        <v>24</v>
      </c>
      <c r="I1259" s="173">
        <v>1258</v>
      </c>
      <c r="J1259" s="174"/>
      <c r="BYJ1259" s="175" t="s">
        <v>1601</v>
      </c>
      <c r="BYK1259" s="173" t="e" cm="1" vm="2">
        <f t="array" ref="BYK1259">TRANSPOSE(_xlfn.ANCHORARRAY(AVA$2))</f>
        <v>#VALUE!</v>
      </c>
    </row>
    <row r="1260" spans="1:10 2012:2013" s="173" customFormat="1" ht="32.25" thickBot="1" x14ac:dyDescent="0.3">
      <c r="A1260" s="173" t="s">
        <v>2605</v>
      </c>
      <c r="B1260" s="173" t="s">
        <v>71</v>
      </c>
      <c r="C1260" s="173" t="s">
        <v>2614</v>
      </c>
      <c r="D1260" s="173" t="s">
        <v>270</v>
      </c>
      <c r="E1260" s="173">
        <v>999</v>
      </c>
      <c r="F1260" s="173">
        <v>46</v>
      </c>
      <c r="G1260" s="173" t="s">
        <v>213</v>
      </c>
      <c r="H1260" s="173" t="s">
        <v>24</v>
      </c>
      <c r="I1260" s="173">
        <v>1259</v>
      </c>
      <c r="J1260" s="174"/>
      <c r="BYJ1260" s="175" t="s">
        <v>1602</v>
      </c>
      <c r="BYK1260" s="173" t="e" cm="1" vm="2">
        <f t="array" ref="BYK1260">TRANSPOSE(_xlfn.ANCHORARRAY(AVB$2))</f>
        <v>#VALUE!</v>
      </c>
    </row>
    <row r="1261" spans="1:10 2012:2013" s="173" customFormat="1" ht="32.25" thickBot="1" x14ac:dyDescent="0.3">
      <c r="A1261" s="173" t="s">
        <v>2605</v>
      </c>
      <c r="B1261" s="173" t="s">
        <v>71</v>
      </c>
      <c r="C1261" s="173" t="s">
        <v>2614</v>
      </c>
      <c r="D1261" s="173" t="s">
        <v>2492</v>
      </c>
      <c r="E1261" s="173">
        <v>999</v>
      </c>
      <c r="F1261" s="173">
        <v>75</v>
      </c>
      <c r="G1261" s="173" t="s">
        <v>213</v>
      </c>
      <c r="H1261" s="173" t="s">
        <v>22</v>
      </c>
      <c r="I1261" s="173">
        <v>1260</v>
      </c>
      <c r="J1261" s="174"/>
      <c r="BYJ1261" s="175" t="s">
        <v>1603</v>
      </c>
      <c r="BYK1261" s="173" t="e" cm="1" vm="2">
        <f t="array" ref="BYK1261">TRANSPOSE(_xlfn.ANCHORARRAY(AVC$2))</f>
        <v>#VALUE!</v>
      </c>
    </row>
    <row r="1262" spans="1:10 2012:2013" s="173" customFormat="1" ht="32.25" thickBot="1" x14ac:dyDescent="0.3">
      <c r="A1262" s="173" t="s">
        <v>2605</v>
      </c>
      <c r="B1262" s="173" t="s">
        <v>71</v>
      </c>
      <c r="C1262" s="173" t="s">
        <v>2614</v>
      </c>
      <c r="D1262" s="173" t="s">
        <v>276</v>
      </c>
      <c r="E1262" s="173">
        <v>999</v>
      </c>
      <c r="F1262" s="173">
        <v>75</v>
      </c>
      <c r="G1262" s="173" t="s">
        <v>213</v>
      </c>
      <c r="H1262" s="173" t="s">
        <v>24</v>
      </c>
      <c r="I1262" s="173">
        <v>1261</v>
      </c>
      <c r="J1262" s="174"/>
      <c r="BYJ1262" s="175" t="s">
        <v>1604</v>
      </c>
      <c r="BYK1262" s="173" t="e" cm="1" vm="2">
        <f t="array" ref="BYK1262">TRANSPOSE(_xlfn.ANCHORARRAY(AVD$2))</f>
        <v>#VALUE!</v>
      </c>
    </row>
    <row r="1263" spans="1:10 2012:2013" s="173" customFormat="1" ht="32.25" thickBot="1" x14ac:dyDescent="0.3">
      <c r="A1263" s="173" t="s">
        <v>2605</v>
      </c>
      <c r="B1263" s="173" t="s">
        <v>71</v>
      </c>
      <c r="C1263" s="173" t="s">
        <v>2614</v>
      </c>
      <c r="D1263" s="173" t="s">
        <v>2509</v>
      </c>
      <c r="E1263" s="173">
        <v>999</v>
      </c>
      <c r="F1263" s="173">
        <v>75</v>
      </c>
      <c r="G1263" s="173" t="s">
        <v>213</v>
      </c>
      <c r="H1263" s="173" t="s">
        <v>24</v>
      </c>
      <c r="I1263" s="173">
        <v>1262</v>
      </c>
      <c r="J1263" s="174"/>
      <c r="BYJ1263" s="175" t="s">
        <v>1605</v>
      </c>
      <c r="BYK1263" s="173" t="e" cm="1" vm="2">
        <f t="array" ref="BYK1263">TRANSPOSE(_xlfn.ANCHORARRAY(AVE$2))</f>
        <v>#VALUE!</v>
      </c>
    </row>
    <row r="1264" spans="1:10 2012:2013" s="173" customFormat="1" ht="32.25" thickBot="1" x14ac:dyDescent="0.3">
      <c r="A1264" s="173" t="s">
        <v>2605</v>
      </c>
      <c r="B1264" s="173" t="s">
        <v>71</v>
      </c>
      <c r="C1264" s="173" t="s">
        <v>2614</v>
      </c>
      <c r="D1264" s="173" t="s">
        <v>2704</v>
      </c>
      <c r="E1264" s="173">
        <v>999</v>
      </c>
      <c r="F1264" s="173">
        <v>300</v>
      </c>
      <c r="G1264" s="173" t="s">
        <v>213</v>
      </c>
      <c r="H1264" s="173" t="s">
        <v>24</v>
      </c>
      <c r="I1264" s="173">
        <v>1263</v>
      </c>
      <c r="J1264" s="174"/>
      <c r="BYJ1264" s="175" t="s">
        <v>1606</v>
      </c>
      <c r="BYK1264" s="173" t="e" cm="1" vm="2">
        <f t="array" ref="BYK1264">TRANSPOSE(_xlfn.ANCHORARRAY(AVF$2))</f>
        <v>#VALUE!</v>
      </c>
    </row>
    <row r="1265" spans="1:10 2012:2013" s="173" customFormat="1" ht="32.25" thickBot="1" x14ac:dyDescent="0.3">
      <c r="A1265" s="173" t="s">
        <v>2605</v>
      </c>
      <c r="B1265" s="173" t="s">
        <v>71</v>
      </c>
      <c r="C1265" s="173" t="s">
        <v>2614</v>
      </c>
      <c r="D1265" s="173" t="s">
        <v>214</v>
      </c>
      <c r="E1265" s="173">
        <v>99</v>
      </c>
      <c r="F1265" s="173">
        <v>28</v>
      </c>
      <c r="G1265" s="173" t="s">
        <v>224</v>
      </c>
      <c r="H1265" s="173" t="s">
        <v>24</v>
      </c>
      <c r="I1265" s="173">
        <v>1264</v>
      </c>
      <c r="J1265" s="174"/>
      <c r="BYJ1265" s="175" t="s">
        <v>1607</v>
      </c>
      <c r="BYK1265" s="173" t="e" cm="1" vm="2">
        <f t="array" ref="BYK1265">TRANSPOSE(_xlfn.ANCHORARRAY(AVG$2))</f>
        <v>#VALUE!</v>
      </c>
    </row>
    <row r="1266" spans="1:10 2012:2013" s="173" customFormat="1" ht="32.25" thickBot="1" x14ac:dyDescent="0.3">
      <c r="A1266" s="173" t="s">
        <v>2605</v>
      </c>
      <c r="B1266" s="173" t="s">
        <v>71</v>
      </c>
      <c r="C1266" s="173" t="s">
        <v>2614</v>
      </c>
      <c r="D1266" s="173" t="s">
        <v>280</v>
      </c>
      <c r="E1266" s="173">
        <v>221</v>
      </c>
      <c r="F1266" s="173">
        <v>64</v>
      </c>
      <c r="G1266" s="173" t="s">
        <v>224</v>
      </c>
      <c r="H1266" s="173" t="s">
        <v>24</v>
      </c>
      <c r="I1266" s="173">
        <v>1265</v>
      </c>
      <c r="J1266" s="174"/>
      <c r="BYJ1266" s="175" t="s">
        <v>1608</v>
      </c>
      <c r="BYK1266" s="173" t="e" cm="1" vm="2">
        <f t="array" ref="BYK1266">TRANSPOSE(_xlfn.ANCHORARRAY(AVH$2))</f>
        <v>#VALUE!</v>
      </c>
    </row>
    <row r="1267" spans="1:10 2012:2013" s="173" customFormat="1" ht="32.25" thickBot="1" x14ac:dyDescent="0.3">
      <c r="A1267" s="173" t="s">
        <v>2605</v>
      </c>
      <c r="B1267" s="173" t="s">
        <v>71</v>
      </c>
      <c r="C1267" s="173" t="s">
        <v>2614</v>
      </c>
      <c r="D1267" s="173" t="s">
        <v>2490</v>
      </c>
      <c r="E1267" s="173">
        <v>99</v>
      </c>
      <c r="F1267" s="173">
        <v>0</v>
      </c>
      <c r="G1267" s="173" t="s">
        <v>224</v>
      </c>
      <c r="H1267" s="173" t="s">
        <v>22</v>
      </c>
      <c r="I1267" s="173">
        <v>1266</v>
      </c>
      <c r="J1267" s="174"/>
      <c r="BYJ1267" s="175" t="s">
        <v>1609</v>
      </c>
      <c r="BYK1267" s="173" t="e" cm="1" vm="2">
        <f t="array" ref="BYK1267">TRANSPOSE(_xlfn.ANCHORARRAY(AVI$2))</f>
        <v>#VALUE!</v>
      </c>
    </row>
    <row r="1268" spans="1:10 2012:2013" s="173" customFormat="1" ht="32.25" thickBot="1" x14ac:dyDescent="0.3">
      <c r="A1268" s="173" t="s">
        <v>2605</v>
      </c>
      <c r="B1268" s="173" t="s">
        <v>71</v>
      </c>
      <c r="C1268" s="173" t="s">
        <v>2614</v>
      </c>
      <c r="D1268" s="173" t="s">
        <v>225</v>
      </c>
      <c r="E1268" s="173">
        <v>36</v>
      </c>
      <c r="F1268" s="173">
        <v>0</v>
      </c>
      <c r="G1268" s="173" t="s">
        <v>224</v>
      </c>
      <c r="H1268" s="173" t="s">
        <v>22</v>
      </c>
      <c r="I1268" s="173">
        <v>1267</v>
      </c>
      <c r="J1268" s="174"/>
      <c r="BYJ1268" s="175" t="s">
        <v>1610</v>
      </c>
      <c r="BYK1268" s="173" t="e" cm="1" vm="2">
        <f t="array" ref="BYK1268">TRANSPOSE(_xlfn.ANCHORARRAY(AVJ$2))</f>
        <v>#VALUE!</v>
      </c>
    </row>
    <row r="1269" spans="1:10 2012:2013" s="173" customFormat="1" ht="32.25" thickBot="1" x14ac:dyDescent="0.3">
      <c r="A1269" s="173" t="s">
        <v>2605</v>
      </c>
      <c r="B1269" s="173" t="s">
        <v>71</v>
      </c>
      <c r="C1269" s="173" t="s">
        <v>2614</v>
      </c>
      <c r="D1269" s="173" t="s">
        <v>215</v>
      </c>
      <c r="E1269" s="173">
        <v>99</v>
      </c>
      <c r="F1269" s="173">
        <v>0</v>
      </c>
      <c r="G1269" s="173" t="s">
        <v>224</v>
      </c>
      <c r="H1269" s="173" t="s">
        <v>22</v>
      </c>
      <c r="I1269" s="173">
        <v>1268</v>
      </c>
      <c r="J1269" s="174"/>
      <c r="BYJ1269" s="175" t="s">
        <v>1611</v>
      </c>
      <c r="BYK1269" s="173" t="e" cm="1" vm="2">
        <f t="array" ref="BYK1269">TRANSPOSE(_xlfn.ANCHORARRAY(AVK$2))</f>
        <v>#VALUE!</v>
      </c>
    </row>
    <row r="1270" spans="1:10 2012:2013" s="173" customFormat="1" ht="32.25" thickBot="1" x14ac:dyDescent="0.3">
      <c r="A1270" s="173" t="s">
        <v>2605</v>
      </c>
      <c r="B1270" s="173" t="s">
        <v>71</v>
      </c>
      <c r="C1270" s="173" t="s">
        <v>2614</v>
      </c>
      <c r="D1270" s="173" t="s">
        <v>2478</v>
      </c>
      <c r="E1270" s="173">
        <v>221</v>
      </c>
      <c r="F1270" s="173">
        <v>64</v>
      </c>
      <c r="G1270" s="173" t="s">
        <v>224</v>
      </c>
      <c r="H1270" s="173" t="s">
        <v>24</v>
      </c>
      <c r="I1270" s="173">
        <v>1269</v>
      </c>
      <c r="J1270" s="174"/>
      <c r="BYJ1270" s="175" t="s">
        <v>1612</v>
      </c>
      <c r="BYK1270" s="173" t="e" cm="1" vm="2">
        <f t="array" ref="BYK1270">TRANSPOSE(_xlfn.ANCHORARRAY(AVL$2))</f>
        <v>#VALUE!</v>
      </c>
    </row>
    <row r="1271" spans="1:10 2012:2013" s="173" customFormat="1" ht="32.25" thickBot="1" x14ac:dyDescent="0.3">
      <c r="A1271" s="173" t="s">
        <v>2605</v>
      </c>
      <c r="B1271" s="173" t="s">
        <v>71</v>
      </c>
      <c r="C1271" s="173" t="s">
        <v>2614</v>
      </c>
      <c r="D1271" s="173" t="s">
        <v>2479</v>
      </c>
      <c r="E1271" s="173">
        <v>130</v>
      </c>
      <c r="F1271" s="173">
        <v>0</v>
      </c>
      <c r="G1271" s="173" t="s">
        <v>224</v>
      </c>
      <c r="H1271" s="173" t="s">
        <v>22</v>
      </c>
      <c r="I1271" s="173">
        <v>1270</v>
      </c>
      <c r="J1271" s="174"/>
      <c r="BYJ1271" s="175" t="s">
        <v>1613</v>
      </c>
      <c r="BYK1271" s="173" t="e" cm="1" vm="2">
        <f t="array" ref="BYK1271">TRANSPOSE(_xlfn.ANCHORARRAY(AVM$2))</f>
        <v>#VALUE!</v>
      </c>
    </row>
    <row r="1272" spans="1:10 2012:2013" s="173" customFormat="1" ht="32.25" thickBot="1" x14ac:dyDescent="0.3">
      <c r="A1272" s="173" t="s">
        <v>2605</v>
      </c>
      <c r="B1272" s="173" t="s">
        <v>71</v>
      </c>
      <c r="C1272" s="173" t="s">
        <v>2614</v>
      </c>
      <c r="D1272" s="173" t="s">
        <v>2480</v>
      </c>
      <c r="E1272" s="173">
        <v>130</v>
      </c>
      <c r="F1272" s="173">
        <v>37</v>
      </c>
      <c r="G1272" s="173" t="s">
        <v>224</v>
      </c>
      <c r="H1272" s="173" t="s">
        <v>24</v>
      </c>
      <c r="I1272" s="173">
        <v>1271</v>
      </c>
      <c r="J1272" s="174"/>
      <c r="BYJ1272" s="175" t="s">
        <v>1614</v>
      </c>
      <c r="BYK1272" s="173" t="e" cm="1" vm="2">
        <f t="array" ref="BYK1272">TRANSPOSE(_xlfn.ANCHORARRAY(AVN$2))</f>
        <v>#VALUE!</v>
      </c>
    </row>
    <row r="1273" spans="1:10 2012:2013" s="173" customFormat="1" ht="32.25" thickBot="1" x14ac:dyDescent="0.3">
      <c r="A1273" s="173" t="s">
        <v>2605</v>
      </c>
      <c r="B1273" s="173" t="s">
        <v>71</v>
      </c>
      <c r="C1273" s="173" t="s">
        <v>2614</v>
      </c>
      <c r="D1273" s="173" t="s">
        <v>271</v>
      </c>
      <c r="E1273" s="173">
        <v>299</v>
      </c>
      <c r="F1273" s="173">
        <v>75</v>
      </c>
      <c r="G1273" s="173" t="s">
        <v>224</v>
      </c>
      <c r="H1273" s="173" t="s">
        <v>24</v>
      </c>
      <c r="I1273" s="173">
        <v>1272</v>
      </c>
      <c r="J1273" s="174"/>
      <c r="BYJ1273" s="175" t="s">
        <v>1615</v>
      </c>
      <c r="BYK1273" s="173" t="e" cm="1" vm="2">
        <f t="array" ref="BYK1273">TRANSPOSE(_xlfn.ANCHORARRAY(AVO$2))</f>
        <v>#VALUE!</v>
      </c>
    </row>
    <row r="1274" spans="1:10 2012:2013" s="173" customFormat="1" ht="32.25" thickBot="1" x14ac:dyDescent="0.3">
      <c r="A1274" s="173" t="s">
        <v>2605</v>
      </c>
      <c r="B1274" s="173" t="s">
        <v>71</v>
      </c>
      <c r="C1274" s="173" t="s">
        <v>2614</v>
      </c>
      <c r="D1274" s="173" t="s">
        <v>228</v>
      </c>
      <c r="E1274" s="173">
        <v>27</v>
      </c>
      <c r="F1274" s="173">
        <v>0</v>
      </c>
      <c r="G1274" s="173" t="s">
        <v>224</v>
      </c>
      <c r="H1274" s="173" t="s">
        <v>22</v>
      </c>
      <c r="I1274" s="173">
        <v>1273</v>
      </c>
      <c r="J1274" s="174"/>
      <c r="BYJ1274" s="175" t="s">
        <v>1616</v>
      </c>
      <c r="BYK1274" s="173" t="e" cm="1" vm="2">
        <f t="array" ref="BYK1274">TRANSPOSE(_xlfn.ANCHORARRAY(AVP$2))</f>
        <v>#VALUE!</v>
      </c>
    </row>
    <row r="1275" spans="1:10 2012:2013" s="173" customFormat="1" ht="32.25" thickBot="1" x14ac:dyDescent="0.3">
      <c r="A1275" s="173" t="s">
        <v>2605</v>
      </c>
      <c r="B1275" s="173" t="s">
        <v>71</v>
      </c>
      <c r="C1275" s="173" t="s">
        <v>2614</v>
      </c>
      <c r="D1275" s="173" t="s">
        <v>2486</v>
      </c>
      <c r="E1275" s="173">
        <v>36</v>
      </c>
      <c r="F1275" s="173">
        <v>0</v>
      </c>
      <c r="G1275" s="173" t="s">
        <v>224</v>
      </c>
      <c r="H1275" s="173" t="s">
        <v>22</v>
      </c>
      <c r="I1275" s="173">
        <v>1274</v>
      </c>
      <c r="J1275" s="174"/>
      <c r="BYJ1275" s="175" t="s">
        <v>1617</v>
      </c>
      <c r="BYK1275" s="173" t="e" cm="1" vm="2">
        <f t="array" ref="BYK1275">TRANSPOSE(_xlfn.ANCHORARRAY(AVQ$2))</f>
        <v>#VALUE!</v>
      </c>
    </row>
    <row r="1276" spans="1:10 2012:2013" s="173" customFormat="1" ht="32.25" thickBot="1" x14ac:dyDescent="0.3">
      <c r="A1276" s="173" t="s">
        <v>2605</v>
      </c>
      <c r="B1276" s="173" t="s">
        <v>71</v>
      </c>
      <c r="C1276" s="173" t="s">
        <v>2614</v>
      </c>
      <c r="D1276" s="173" t="s">
        <v>232</v>
      </c>
      <c r="E1276" s="173">
        <v>99</v>
      </c>
      <c r="F1276" s="173">
        <v>28</v>
      </c>
      <c r="G1276" s="173" t="s">
        <v>224</v>
      </c>
      <c r="H1276" s="173" t="s">
        <v>24</v>
      </c>
      <c r="I1276" s="173">
        <v>1275</v>
      </c>
      <c r="J1276" s="174"/>
      <c r="BYJ1276" s="175" t="s">
        <v>1618</v>
      </c>
      <c r="BYK1276" s="173" t="e" cm="1" vm="2">
        <f t="array" ref="BYK1276">TRANSPOSE(_xlfn.ANCHORARRAY(AVR$2))</f>
        <v>#VALUE!</v>
      </c>
    </row>
    <row r="1277" spans="1:10 2012:2013" s="173" customFormat="1" ht="32.25" thickBot="1" x14ac:dyDescent="0.3">
      <c r="A1277" s="173" t="s">
        <v>2605</v>
      </c>
      <c r="B1277" s="173" t="s">
        <v>71</v>
      </c>
      <c r="C1277" s="173" t="s">
        <v>2614</v>
      </c>
      <c r="D1277" s="173" t="s">
        <v>289</v>
      </c>
      <c r="E1277" s="173">
        <v>99</v>
      </c>
      <c r="F1277" s="173">
        <v>0</v>
      </c>
      <c r="G1277" s="173" t="s">
        <v>224</v>
      </c>
      <c r="H1277" s="173" t="s">
        <v>22</v>
      </c>
      <c r="I1277" s="173">
        <v>1276</v>
      </c>
      <c r="J1277" s="174"/>
      <c r="BYJ1277" s="175" t="s">
        <v>1619</v>
      </c>
      <c r="BYK1277" s="173" t="e" cm="1" vm="2">
        <f t="array" ref="BYK1277">TRANSPOSE(_xlfn.ANCHORARRAY(AVS$2))</f>
        <v>#VALUE!</v>
      </c>
    </row>
    <row r="1278" spans="1:10 2012:2013" s="173" customFormat="1" ht="32.25" thickBot="1" x14ac:dyDescent="0.3">
      <c r="A1278" s="173" t="s">
        <v>2605</v>
      </c>
      <c r="B1278" s="173" t="s">
        <v>71</v>
      </c>
      <c r="C1278" s="173" t="s">
        <v>2614</v>
      </c>
      <c r="D1278" s="173" t="s">
        <v>255</v>
      </c>
      <c r="E1278" s="173">
        <v>99</v>
      </c>
      <c r="F1278" s="173">
        <v>0</v>
      </c>
      <c r="G1278" s="173" t="s">
        <v>224</v>
      </c>
      <c r="H1278" s="173" t="s">
        <v>22</v>
      </c>
      <c r="I1278" s="173">
        <v>1277</v>
      </c>
      <c r="J1278" s="174"/>
      <c r="BYJ1278" s="175" t="s">
        <v>1620</v>
      </c>
      <c r="BYK1278" s="173" t="e" cm="1" vm="2">
        <f t="array" ref="BYK1278">TRANSPOSE(_xlfn.ANCHORARRAY(AVT$2))</f>
        <v>#VALUE!</v>
      </c>
    </row>
    <row r="1279" spans="1:10 2012:2013" s="173" customFormat="1" ht="32.25" thickBot="1" x14ac:dyDescent="0.3">
      <c r="A1279" s="173" t="s">
        <v>2605</v>
      </c>
      <c r="B1279" s="173" t="s">
        <v>71</v>
      </c>
      <c r="C1279" s="173" t="s">
        <v>2614</v>
      </c>
      <c r="D1279" s="173" t="s">
        <v>222</v>
      </c>
      <c r="E1279" s="173">
        <v>299</v>
      </c>
      <c r="F1279" s="173">
        <v>0</v>
      </c>
      <c r="G1279" s="173" t="s">
        <v>224</v>
      </c>
      <c r="H1279" s="173" t="s">
        <v>22</v>
      </c>
      <c r="I1279" s="173">
        <v>1278</v>
      </c>
      <c r="J1279" s="174"/>
      <c r="BYJ1279" s="175" t="s">
        <v>1621</v>
      </c>
      <c r="BYK1279" s="173" t="e" cm="1" vm="2">
        <f t="array" ref="BYK1279">TRANSPOSE(_xlfn.ANCHORARRAY(AVU$2))</f>
        <v>#VALUE!</v>
      </c>
    </row>
    <row r="1280" spans="1:10 2012:2013" s="173" customFormat="1" ht="32.25" thickBot="1" x14ac:dyDescent="0.3">
      <c r="A1280" s="173" t="s">
        <v>2605</v>
      </c>
      <c r="B1280" s="173" t="s">
        <v>71</v>
      </c>
      <c r="C1280" s="173" t="s">
        <v>2614</v>
      </c>
      <c r="D1280" s="173" t="s">
        <v>233</v>
      </c>
      <c r="E1280" s="173">
        <v>99</v>
      </c>
      <c r="F1280" s="173">
        <v>0</v>
      </c>
      <c r="G1280" s="173" t="s">
        <v>224</v>
      </c>
      <c r="H1280" s="173" t="s">
        <v>22</v>
      </c>
      <c r="I1280" s="173">
        <v>1279</v>
      </c>
      <c r="J1280" s="174"/>
      <c r="BYJ1280" s="175" t="s">
        <v>1622</v>
      </c>
      <c r="BYK1280" s="173" t="e" cm="1" vm="2">
        <f t="array" ref="BYK1280">TRANSPOSE(_xlfn.ANCHORARRAY(AVV$2))</f>
        <v>#VALUE!</v>
      </c>
    </row>
    <row r="1281" spans="1:10 2012:2013" s="173" customFormat="1" ht="32.25" thickBot="1" x14ac:dyDescent="0.3">
      <c r="A1281" s="173" t="s">
        <v>2605</v>
      </c>
      <c r="B1281" s="173" t="s">
        <v>71</v>
      </c>
      <c r="C1281" s="173" t="s">
        <v>2614</v>
      </c>
      <c r="D1281" s="173" t="s">
        <v>2487</v>
      </c>
      <c r="E1281" s="173">
        <v>36</v>
      </c>
      <c r="F1281" s="173">
        <v>0</v>
      </c>
      <c r="G1281" s="173" t="s">
        <v>224</v>
      </c>
      <c r="H1281" s="173" t="s">
        <v>22</v>
      </c>
      <c r="I1281" s="173">
        <v>1280</v>
      </c>
      <c r="J1281" s="174"/>
      <c r="BYJ1281" s="175" t="s">
        <v>1623</v>
      </c>
      <c r="BYK1281" s="173" t="e" cm="1" vm="2">
        <f t="array" ref="BYK1281">TRANSPOSE(_xlfn.ANCHORARRAY(AVW$2))</f>
        <v>#VALUE!</v>
      </c>
    </row>
    <row r="1282" spans="1:10 2012:2013" s="173" customFormat="1" ht="32.25" thickBot="1" x14ac:dyDescent="0.3">
      <c r="A1282" s="173" t="s">
        <v>2605</v>
      </c>
      <c r="B1282" s="173" t="s">
        <v>71</v>
      </c>
      <c r="C1282" s="173" t="s">
        <v>2614</v>
      </c>
      <c r="D1282" s="173" t="s">
        <v>264</v>
      </c>
      <c r="E1282" s="173">
        <v>299</v>
      </c>
      <c r="F1282" s="173">
        <v>0</v>
      </c>
      <c r="G1282" s="173" t="s">
        <v>224</v>
      </c>
      <c r="H1282" s="173" t="s">
        <v>24</v>
      </c>
      <c r="I1282" s="173">
        <v>1281</v>
      </c>
      <c r="J1282" s="174"/>
      <c r="BYJ1282" s="175" t="s">
        <v>1624</v>
      </c>
      <c r="BYK1282" s="173" t="e" cm="1" vm="2">
        <f t="array" ref="BYK1282">TRANSPOSE(_xlfn.ANCHORARRAY(AVX$2))</f>
        <v>#VALUE!</v>
      </c>
    </row>
    <row r="1283" spans="1:10 2012:2013" s="173" customFormat="1" ht="32.25" thickBot="1" x14ac:dyDescent="0.3">
      <c r="A1283" s="173" t="s">
        <v>2605</v>
      </c>
      <c r="B1283" s="173" t="s">
        <v>71</v>
      </c>
      <c r="C1283" s="173" t="s">
        <v>2614</v>
      </c>
      <c r="D1283" s="173" t="s">
        <v>279</v>
      </c>
      <c r="E1283" s="173">
        <v>221</v>
      </c>
      <c r="F1283" s="173">
        <v>64</v>
      </c>
      <c r="G1283" s="173" t="s">
        <v>224</v>
      </c>
      <c r="H1283" s="173" t="s">
        <v>24</v>
      </c>
      <c r="I1283" s="173">
        <v>1282</v>
      </c>
      <c r="J1283" s="174"/>
      <c r="BYJ1283" s="175" t="s">
        <v>1625</v>
      </c>
      <c r="BYK1283" s="173" t="e" cm="1" vm="2">
        <f t="array" ref="BYK1283">TRANSPOSE(_xlfn.ANCHORARRAY(AVY$2))</f>
        <v>#VALUE!</v>
      </c>
    </row>
    <row r="1284" spans="1:10 2012:2013" s="173" customFormat="1" ht="32.25" thickBot="1" x14ac:dyDescent="0.3">
      <c r="A1284" s="173" t="s">
        <v>2605</v>
      </c>
      <c r="B1284" s="173" t="s">
        <v>71</v>
      </c>
      <c r="C1284" s="173" t="s">
        <v>2614</v>
      </c>
      <c r="D1284" s="173" t="s">
        <v>2488</v>
      </c>
      <c r="E1284" s="173">
        <v>99</v>
      </c>
      <c r="F1284" s="173">
        <v>0</v>
      </c>
      <c r="G1284" s="173" t="s">
        <v>224</v>
      </c>
      <c r="H1284" s="173" t="s">
        <v>22</v>
      </c>
      <c r="I1284" s="173">
        <v>1283</v>
      </c>
      <c r="J1284" s="174"/>
      <c r="BYJ1284" s="175" t="s">
        <v>1626</v>
      </c>
      <c r="BYK1284" s="173" t="e" cm="1" vm="2">
        <f t="array" ref="BYK1284">TRANSPOSE(_xlfn.ANCHORARRAY(AVZ$2))</f>
        <v>#VALUE!</v>
      </c>
    </row>
    <row r="1285" spans="1:10 2012:2013" s="173" customFormat="1" ht="32.25" thickBot="1" x14ac:dyDescent="0.3">
      <c r="A1285" s="173" t="s">
        <v>2605</v>
      </c>
      <c r="B1285" s="173" t="s">
        <v>72</v>
      </c>
      <c r="C1285" s="173" t="s">
        <v>2615</v>
      </c>
      <c r="D1285" s="173" t="s">
        <v>284</v>
      </c>
      <c r="E1285" s="173">
        <v>36</v>
      </c>
      <c r="F1285" s="173">
        <v>0</v>
      </c>
      <c r="G1285" s="173" t="s">
        <v>213</v>
      </c>
      <c r="H1285" s="173" t="s">
        <v>22</v>
      </c>
      <c r="I1285" s="173">
        <v>1284</v>
      </c>
      <c r="J1285" s="174"/>
      <c r="BYJ1285" s="175" t="s">
        <v>1627</v>
      </c>
      <c r="BYK1285" s="173" t="e" cm="1" vm="2">
        <f t="array" ref="BYK1285">TRANSPOSE(_xlfn.ANCHORARRAY(AWA$2))</f>
        <v>#VALUE!</v>
      </c>
    </row>
    <row r="1286" spans="1:10 2012:2013" s="173" customFormat="1" ht="32.25" thickBot="1" x14ac:dyDescent="0.3">
      <c r="A1286" s="173" t="s">
        <v>2605</v>
      </c>
      <c r="B1286" s="173" t="s">
        <v>72</v>
      </c>
      <c r="C1286" s="173" t="s">
        <v>2615</v>
      </c>
      <c r="D1286" s="173" t="s">
        <v>254</v>
      </c>
      <c r="E1286" s="173">
        <v>36</v>
      </c>
      <c r="F1286" s="173">
        <v>0</v>
      </c>
      <c r="G1286" s="173" t="s">
        <v>213</v>
      </c>
      <c r="H1286" s="173" t="s">
        <v>22</v>
      </c>
      <c r="I1286" s="173">
        <v>1285</v>
      </c>
      <c r="J1286" s="174"/>
      <c r="BYJ1286" s="175" t="s">
        <v>1628</v>
      </c>
      <c r="BYK1286" s="173" t="e" cm="1" vm="2">
        <f t="array" ref="BYK1286">TRANSPOSE(_xlfn.ANCHORARRAY(AWB$2))</f>
        <v>#VALUE!</v>
      </c>
    </row>
    <row r="1287" spans="1:10 2012:2013" s="173" customFormat="1" ht="32.25" thickBot="1" x14ac:dyDescent="0.3">
      <c r="A1287" s="173" t="s">
        <v>2605</v>
      </c>
      <c r="B1287" s="173" t="s">
        <v>72</v>
      </c>
      <c r="C1287" s="173" t="s">
        <v>2615</v>
      </c>
      <c r="D1287" s="173" t="s">
        <v>245</v>
      </c>
      <c r="E1287" s="173">
        <v>36</v>
      </c>
      <c r="F1287" s="173">
        <v>0</v>
      </c>
      <c r="G1287" s="173" t="s">
        <v>213</v>
      </c>
      <c r="H1287" s="173" t="s">
        <v>22</v>
      </c>
      <c r="I1287" s="173">
        <v>1286</v>
      </c>
      <c r="J1287" s="174"/>
      <c r="BYJ1287" s="175" t="s">
        <v>1629</v>
      </c>
      <c r="BYK1287" s="173" t="e" cm="1" vm="2">
        <f t="array" ref="BYK1287">TRANSPOSE(_xlfn.ANCHORARRAY(AWC$2))</f>
        <v>#VALUE!</v>
      </c>
    </row>
    <row r="1288" spans="1:10 2012:2013" s="173" customFormat="1" ht="32.25" thickBot="1" x14ac:dyDescent="0.3">
      <c r="A1288" s="173" t="s">
        <v>2605</v>
      </c>
      <c r="B1288" s="173" t="s">
        <v>72</v>
      </c>
      <c r="C1288" s="173" t="s">
        <v>2615</v>
      </c>
      <c r="D1288" s="173" t="s">
        <v>239</v>
      </c>
      <c r="E1288" s="173">
        <v>36</v>
      </c>
      <c r="F1288" s="173">
        <v>0</v>
      </c>
      <c r="G1288" s="173" t="s">
        <v>213</v>
      </c>
      <c r="H1288" s="173" t="s">
        <v>22</v>
      </c>
      <c r="I1288" s="173">
        <v>1287</v>
      </c>
      <c r="J1288" s="174"/>
      <c r="BYJ1288" s="175" t="s">
        <v>1630</v>
      </c>
      <c r="BYK1288" s="173" t="e" cm="1" vm="2">
        <f t="array" ref="BYK1288">TRANSPOSE(_xlfn.ANCHORARRAY(AWD$2))</f>
        <v>#VALUE!</v>
      </c>
    </row>
    <row r="1289" spans="1:10 2012:2013" s="173" customFormat="1" ht="32.25" thickBot="1" x14ac:dyDescent="0.3">
      <c r="A1289" s="173" t="s">
        <v>2605</v>
      </c>
      <c r="B1289" s="173" t="s">
        <v>72</v>
      </c>
      <c r="C1289" s="173" t="s">
        <v>2615</v>
      </c>
      <c r="D1289" s="173" t="s">
        <v>240</v>
      </c>
      <c r="E1289" s="173">
        <v>36</v>
      </c>
      <c r="F1289" s="173">
        <v>0</v>
      </c>
      <c r="G1289" s="173" t="s">
        <v>213</v>
      </c>
      <c r="H1289" s="173" t="s">
        <v>22</v>
      </c>
      <c r="I1289" s="173">
        <v>1288</v>
      </c>
      <c r="J1289" s="174"/>
      <c r="BYJ1289" s="175" t="s">
        <v>1631</v>
      </c>
      <c r="BYK1289" s="173" t="e" cm="1" vm="2">
        <f t="array" ref="BYK1289">TRANSPOSE(_xlfn.ANCHORARRAY(AWE$2))</f>
        <v>#VALUE!</v>
      </c>
    </row>
    <row r="1290" spans="1:10 2012:2013" s="173" customFormat="1" ht="32.25" thickBot="1" x14ac:dyDescent="0.3">
      <c r="A1290" s="173" t="s">
        <v>2605</v>
      </c>
      <c r="B1290" s="173" t="s">
        <v>72</v>
      </c>
      <c r="C1290" s="173" t="s">
        <v>2615</v>
      </c>
      <c r="D1290" s="173" t="s">
        <v>2490</v>
      </c>
      <c r="E1290" s="173">
        <v>99</v>
      </c>
      <c r="F1290" s="173">
        <v>0</v>
      </c>
      <c r="G1290" s="173" t="s">
        <v>213</v>
      </c>
      <c r="H1290" s="173" t="s">
        <v>22</v>
      </c>
      <c r="I1290" s="173">
        <v>1289</v>
      </c>
      <c r="J1290" s="174"/>
      <c r="BYJ1290" s="175" t="s">
        <v>1632</v>
      </c>
      <c r="BYK1290" s="173" t="e" cm="1" vm="2">
        <f t="array" ref="BYK1290">TRANSPOSE(_xlfn.ANCHORARRAY(AWF$2))</f>
        <v>#VALUE!</v>
      </c>
    </row>
    <row r="1291" spans="1:10 2012:2013" s="173" customFormat="1" ht="32.25" thickBot="1" x14ac:dyDescent="0.3">
      <c r="A1291" s="173" t="s">
        <v>2605</v>
      </c>
      <c r="B1291" s="173" t="s">
        <v>72</v>
      </c>
      <c r="C1291" s="173" t="s">
        <v>2615</v>
      </c>
      <c r="D1291" s="173" t="s">
        <v>225</v>
      </c>
      <c r="E1291" s="173">
        <v>36</v>
      </c>
      <c r="F1291" s="173">
        <v>0</v>
      </c>
      <c r="G1291" s="173" t="s">
        <v>213</v>
      </c>
      <c r="H1291" s="173" t="s">
        <v>22</v>
      </c>
      <c r="I1291" s="173">
        <v>1290</v>
      </c>
      <c r="J1291" s="174"/>
      <c r="BYJ1291" s="175" t="s">
        <v>1633</v>
      </c>
      <c r="BYK1291" s="173" t="e" cm="1" vm="2">
        <f t="array" ref="BYK1291">TRANSPOSE(_xlfn.ANCHORARRAY(AWG$2))</f>
        <v>#VALUE!</v>
      </c>
    </row>
    <row r="1292" spans="1:10 2012:2013" s="173" customFormat="1" ht="32.25" thickBot="1" x14ac:dyDescent="0.3">
      <c r="A1292" s="173" t="s">
        <v>2605</v>
      </c>
      <c r="B1292" s="173" t="s">
        <v>72</v>
      </c>
      <c r="C1292" s="173" t="s">
        <v>2615</v>
      </c>
      <c r="D1292" s="173" t="s">
        <v>226</v>
      </c>
      <c r="E1292" s="173">
        <v>36</v>
      </c>
      <c r="F1292" s="173">
        <v>0</v>
      </c>
      <c r="G1292" s="173" t="s">
        <v>213</v>
      </c>
      <c r="H1292" s="173" t="s">
        <v>22</v>
      </c>
      <c r="I1292" s="173">
        <v>1291</v>
      </c>
      <c r="J1292" s="174"/>
      <c r="BYJ1292" s="175" t="s">
        <v>1634</v>
      </c>
      <c r="BYK1292" s="173" t="e" cm="1" vm="2">
        <f t="array" ref="BYK1292">TRANSPOSE(_xlfn.ANCHORARRAY(AWH$2))</f>
        <v>#VALUE!</v>
      </c>
    </row>
    <row r="1293" spans="1:10 2012:2013" s="173" customFormat="1" ht="32.25" thickBot="1" x14ac:dyDescent="0.3">
      <c r="A1293" s="173" t="s">
        <v>2605</v>
      </c>
      <c r="B1293" s="173" t="s">
        <v>72</v>
      </c>
      <c r="C1293" s="173" t="s">
        <v>2615</v>
      </c>
      <c r="D1293" s="173" t="s">
        <v>2493</v>
      </c>
      <c r="E1293" s="173">
        <v>36</v>
      </c>
      <c r="F1293" s="173">
        <v>10</v>
      </c>
      <c r="G1293" s="173" t="s">
        <v>213</v>
      </c>
      <c r="H1293" s="173" t="s">
        <v>22</v>
      </c>
      <c r="I1293" s="173">
        <v>1292</v>
      </c>
      <c r="J1293" s="174"/>
      <c r="BYJ1293" s="175" t="s">
        <v>1635</v>
      </c>
      <c r="BYK1293" s="173" t="e" cm="1" vm="2">
        <f t="array" ref="BYK1293">TRANSPOSE(_xlfn.ANCHORARRAY(AWI$2))</f>
        <v>#VALUE!</v>
      </c>
    </row>
    <row r="1294" spans="1:10 2012:2013" s="173" customFormat="1" ht="32.25" thickBot="1" x14ac:dyDescent="0.3">
      <c r="A1294" s="173" t="s">
        <v>2605</v>
      </c>
      <c r="B1294" s="173" t="s">
        <v>72</v>
      </c>
      <c r="C1294" s="173" t="s">
        <v>2615</v>
      </c>
      <c r="D1294" s="173" t="s">
        <v>255</v>
      </c>
      <c r="E1294" s="173">
        <v>99</v>
      </c>
      <c r="F1294" s="173">
        <v>0</v>
      </c>
      <c r="G1294" s="173" t="s">
        <v>213</v>
      </c>
      <c r="H1294" s="173" t="s">
        <v>22</v>
      </c>
      <c r="I1294" s="173">
        <v>1293</v>
      </c>
      <c r="J1294" s="174"/>
      <c r="BYJ1294" s="175" t="s">
        <v>1636</v>
      </c>
      <c r="BYK1294" s="173" t="e" cm="1" vm="2">
        <f t="array" ref="BYK1294">TRANSPOSE(_xlfn.ANCHORARRAY(AWJ$2))</f>
        <v>#VALUE!</v>
      </c>
    </row>
    <row r="1295" spans="1:10 2012:2013" s="173" customFormat="1" ht="32.25" thickBot="1" x14ac:dyDescent="0.3">
      <c r="A1295" s="173" t="s">
        <v>2605</v>
      </c>
      <c r="B1295" s="173" t="s">
        <v>72</v>
      </c>
      <c r="C1295" s="173" t="s">
        <v>2615</v>
      </c>
      <c r="D1295" s="173" t="s">
        <v>2487</v>
      </c>
      <c r="E1295" s="173">
        <v>36</v>
      </c>
      <c r="F1295" s="173">
        <v>0</v>
      </c>
      <c r="G1295" s="173" t="s">
        <v>213</v>
      </c>
      <c r="H1295" s="173" t="s">
        <v>22</v>
      </c>
      <c r="I1295" s="173">
        <v>1294</v>
      </c>
      <c r="J1295" s="174"/>
      <c r="BYJ1295" s="175" t="s">
        <v>1637</v>
      </c>
      <c r="BYK1295" s="173" t="e" cm="1" vm="2">
        <f t="array" ref="BYK1295">TRANSPOSE(_xlfn.ANCHORARRAY(AWK$2))</f>
        <v>#VALUE!</v>
      </c>
    </row>
    <row r="1296" spans="1:10 2012:2013" s="173" customFormat="1" ht="32.25" thickBot="1" x14ac:dyDescent="0.3">
      <c r="A1296" s="173" t="s">
        <v>2605</v>
      </c>
      <c r="B1296" s="173" t="s">
        <v>72</v>
      </c>
      <c r="C1296" s="173" t="s">
        <v>2615</v>
      </c>
      <c r="D1296" s="173" t="s">
        <v>234</v>
      </c>
      <c r="E1296" s="173">
        <v>36</v>
      </c>
      <c r="F1296" s="173">
        <v>0</v>
      </c>
      <c r="G1296" s="173" t="s">
        <v>213</v>
      </c>
      <c r="H1296" s="173" t="s">
        <v>22</v>
      </c>
      <c r="I1296" s="173">
        <v>1295</v>
      </c>
      <c r="J1296" s="174"/>
      <c r="BYJ1296" s="175" t="s">
        <v>1638</v>
      </c>
      <c r="BYK1296" s="173" t="e" cm="1" vm="2">
        <f t="array" ref="BYK1296">TRANSPOSE(_xlfn.ANCHORARRAY(AWL$2))</f>
        <v>#VALUE!</v>
      </c>
    </row>
    <row r="1297" spans="1:10 2012:2013" s="173" customFormat="1" ht="32.25" thickBot="1" x14ac:dyDescent="0.3">
      <c r="A1297" s="173" t="s">
        <v>2605</v>
      </c>
      <c r="B1297" s="173" t="s">
        <v>72</v>
      </c>
      <c r="C1297" s="173" t="s">
        <v>2615</v>
      </c>
      <c r="D1297" s="173" t="s">
        <v>277</v>
      </c>
      <c r="E1297" s="173">
        <v>45</v>
      </c>
      <c r="F1297" s="173">
        <v>0</v>
      </c>
      <c r="G1297" s="173" t="s">
        <v>224</v>
      </c>
      <c r="H1297" s="173" t="s">
        <v>22</v>
      </c>
      <c r="I1297" s="173">
        <v>1296</v>
      </c>
      <c r="J1297" s="174"/>
      <c r="BYJ1297" s="175" t="s">
        <v>1639</v>
      </c>
      <c r="BYK1297" s="173" t="e" cm="1" vm="2">
        <f t="array" ref="BYK1297">TRANSPOSE(_xlfn.ANCHORARRAY(AWM$2))</f>
        <v>#VALUE!</v>
      </c>
    </row>
    <row r="1298" spans="1:10 2012:2013" s="173" customFormat="1" ht="32.25" thickBot="1" x14ac:dyDescent="0.3">
      <c r="A1298" s="173" t="s">
        <v>2605</v>
      </c>
      <c r="B1298" s="173" t="s">
        <v>72</v>
      </c>
      <c r="C1298" s="173" t="s">
        <v>2615</v>
      </c>
      <c r="D1298" s="173" t="s">
        <v>259</v>
      </c>
      <c r="G1298" s="173" t="s">
        <v>224</v>
      </c>
      <c r="H1298" s="173" t="s">
        <v>22</v>
      </c>
      <c r="I1298" s="173">
        <v>1297</v>
      </c>
      <c r="J1298" s="174"/>
      <c r="BYJ1298" s="175" t="s">
        <v>1640</v>
      </c>
      <c r="BYK1298" s="173" t="e" cm="1" vm="2">
        <f t="array" ref="BYK1298">TRANSPOSE(_xlfn.ANCHORARRAY(AWN$2))</f>
        <v>#VALUE!</v>
      </c>
    </row>
    <row r="1299" spans="1:10 2012:2013" s="173" customFormat="1" ht="32.25" thickBot="1" x14ac:dyDescent="0.3">
      <c r="A1299" s="173" t="s">
        <v>2605</v>
      </c>
      <c r="B1299" s="173" t="s">
        <v>72</v>
      </c>
      <c r="C1299" s="173" t="s">
        <v>2615</v>
      </c>
      <c r="D1299" s="173" t="s">
        <v>244</v>
      </c>
      <c r="E1299" s="173">
        <v>27</v>
      </c>
      <c r="F1299" s="173">
        <v>0</v>
      </c>
      <c r="G1299" s="173" t="s">
        <v>224</v>
      </c>
      <c r="H1299" s="173" t="s">
        <v>22</v>
      </c>
      <c r="I1299" s="173">
        <v>1298</v>
      </c>
      <c r="J1299" s="174"/>
      <c r="BYJ1299" s="175" t="s">
        <v>1641</v>
      </c>
      <c r="BYK1299" s="173" t="e" cm="1" vm="2">
        <f t="array" ref="BYK1299">TRANSPOSE(_xlfn.ANCHORARRAY(AWO$2))</f>
        <v>#VALUE!</v>
      </c>
    </row>
    <row r="1300" spans="1:10 2012:2013" s="173" customFormat="1" ht="32.25" thickBot="1" x14ac:dyDescent="0.3">
      <c r="A1300" s="173" t="s">
        <v>2605</v>
      </c>
      <c r="B1300" s="173" t="s">
        <v>72</v>
      </c>
      <c r="C1300" s="173" t="s">
        <v>2615</v>
      </c>
      <c r="D1300" s="173" t="s">
        <v>2488</v>
      </c>
      <c r="E1300" s="173">
        <v>99</v>
      </c>
      <c r="F1300" s="173">
        <v>0</v>
      </c>
      <c r="G1300" s="173" t="s">
        <v>224</v>
      </c>
      <c r="H1300" s="173" t="s">
        <v>22</v>
      </c>
      <c r="I1300" s="173">
        <v>1299</v>
      </c>
      <c r="J1300" s="174"/>
      <c r="BYJ1300" s="175" t="s">
        <v>1642</v>
      </c>
      <c r="BYK1300" s="173" t="e" cm="1" vm="2">
        <f t="array" ref="BYK1300">TRANSPOSE(_xlfn.ANCHORARRAY(AWP$2))</f>
        <v>#VALUE!</v>
      </c>
    </row>
    <row r="1301" spans="1:10 2012:2013" s="173" customFormat="1" ht="32.25" thickBot="1" x14ac:dyDescent="0.3">
      <c r="A1301" s="173" t="s">
        <v>2605</v>
      </c>
      <c r="B1301" s="173" t="s">
        <v>73</v>
      </c>
      <c r="C1301" s="173" t="s">
        <v>2616</v>
      </c>
      <c r="D1301" s="173" t="s">
        <v>2494</v>
      </c>
      <c r="G1301" s="173" t="s">
        <v>213</v>
      </c>
      <c r="H1301" s="173" t="s">
        <v>22</v>
      </c>
      <c r="I1301" s="173">
        <v>1300</v>
      </c>
      <c r="J1301" s="174"/>
      <c r="BYJ1301" s="175" t="s">
        <v>1643</v>
      </c>
      <c r="BYK1301" s="173" t="e" cm="1" vm="2">
        <f t="array" ref="BYK1301">TRANSPOSE(_xlfn.ANCHORARRAY(AWQ$2))</f>
        <v>#VALUE!</v>
      </c>
    </row>
    <row r="1302" spans="1:10 2012:2013" s="173" customFormat="1" ht="32.25" thickBot="1" x14ac:dyDescent="0.3">
      <c r="A1302" s="173" t="s">
        <v>2605</v>
      </c>
      <c r="B1302" s="173" t="s">
        <v>73</v>
      </c>
      <c r="C1302" s="173" t="s">
        <v>2616</v>
      </c>
      <c r="D1302" s="173" t="s">
        <v>256</v>
      </c>
      <c r="G1302" s="173" t="s">
        <v>213</v>
      </c>
      <c r="H1302" s="173" t="s">
        <v>22</v>
      </c>
      <c r="I1302" s="173">
        <v>1301</v>
      </c>
      <c r="J1302" s="174"/>
      <c r="BYJ1302" s="175" t="s">
        <v>1644</v>
      </c>
      <c r="BYK1302" s="173" t="e" cm="1" vm="2">
        <f t="array" ref="BYK1302">TRANSPOSE(_xlfn.ANCHORARRAY(AWR$2))</f>
        <v>#VALUE!</v>
      </c>
    </row>
    <row r="1303" spans="1:10 2012:2013" s="173" customFormat="1" ht="32.25" thickBot="1" x14ac:dyDescent="0.3">
      <c r="A1303" s="173" t="s">
        <v>2605</v>
      </c>
      <c r="B1303" s="173" t="s">
        <v>73</v>
      </c>
      <c r="C1303" s="173" t="s">
        <v>2616</v>
      </c>
      <c r="D1303" s="173" t="s">
        <v>2499</v>
      </c>
      <c r="G1303" s="173" t="s">
        <v>213</v>
      </c>
      <c r="H1303" s="173" t="s">
        <v>22</v>
      </c>
      <c r="I1303" s="173">
        <v>1302</v>
      </c>
      <c r="J1303" s="174"/>
      <c r="BYJ1303" s="175" t="s">
        <v>1645</v>
      </c>
      <c r="BYK1303" s="173" t="e" cm="1" vm="2">
        <f t="array" ref="BYK1303">TRANSPOSE(_xlfn.ANCHORARRAY(AWS$2))</f>
        <v>#VALUE!</v>
      </c>
    </row>
    <row r="1304" spans="1:10 2012:2013" s="173" customFormat="1" ht="32.25" thickBot="1" x14ac:dyDescent="0.3">
      <c r="A1304" s="173" t="s">
        <v>2605</v>
      </c>
      <c r="B1304" s="173" t="s">
        <v>73</v>
      </c>
      <c r="C1304" s="173" t="s">
        <v>2616</v>
      </c>
      <c r="D1304" s="173" t="s">
        <v>2495</v>
      </c>
      <c r="G1304" s="173" t="s">
        <v>213</v>
      </c>
      <c r="H1304" s="173" t="s">
        <v>22</v>
      </c>
      <c r="I1304" s="173">
        <v>1303</v>
      </c>
      <c r="J1304" s="174"/>
      <c r="BYJ1304" s="175" t="s">
        <v>1646</v>
      </c>
      <c r="BYK1304" s="173" t="e" cm="1" vm="2">
        <f t="array" ref="BYK1304">TRANSPOSE(_xlfn.ANCHORARRAY(AWT$2))</f>
        <v>#VALUE!</v>
      </c>
    </row>
    <row r="1305" spans="1:10 2012:2013" s="173" customFormat="1" ht="32.25" thickBot="1" x14ac:dyDescent="0.3">
      <c r="A1305" s="173" t="s">
        <v>2605</v>
      </c>
      <c r="B1305" s="173" t="s">
        <v>73</v>
      </c>
      <c r="C1305" s="173" t="s">
        <v>2616</v>
      </c>
      <c r="D1305" s="173" t="s">
        <v>257</v>
      </c>
      <c r="G1305" s="173" t="s">
        <v>213</v>
      </c>
      <c r="H1305" s="173" t="s">
        <v>22</v>
      </c>
      <c r="I1305" s="173">
        <v>1304</v>
      </c>
      <c r="J1305" s="174"/>
      <c r="BYJ1305" s="175" t="s">
        <v>1647</v>
      </c>
      <c r="BYK1305" s="173" t="e" cm="1" vm="2">
        <f t="array" ref="BYK1305">TRANSPOSE(_xlfn.ANCHORARRAY(AWU$2))</f>
        <v>#VALUE!</v>
      </c>
    </row>
    <row r="1306" spans="1:10 2012:2013" s="173" customFormat="1" ht="32.25" thickBot="1" x14ac:dyDescent="0.3">
      <c r="A1306" s="173" t="s">
        <v>2605</v>
      </c>
      <c r="B1306" s="173" t="s">
        <v>73</v>
      </c>
      <c r="C1306" s="173" t="s">
        <v>2616</v>
      </c>
      <c r="D1306" s="173" t="s">
        <v>258</v>
      </c>
      <c r="G1306" s="173" t="s">
        <v>213</v>
      </c>
      <c r="H1306" s="173" t="s">
        <v>22</v>
      </c>
      <c r="I1306" s="173">
        <v>1305</v>
      </c>
      <c r="J1306" s="174"/>
      <c r="BYJ1306" s="175" t="s">
        <v>1648</v>
      </c>
      <c r="BYK1306" s="173" t="e" cm="1" vm="2">
        <f t="array" ref="BYK1306">TRANSPOSE(_xlfn.ANCHORARRAY(AWV$2))</f>
        <v>#VALUE!</v>
      </c>
    </row>
    <row r="1307" spans="1:10 2012:2013" s="173" customFormat="1" ht="32.25" thickBot="1" x14ac:dyDescent="0.3">
      <c r="A1307" s="173" t="s">
        <v>2605</v>
      </c>
      <c r="B1307" s="173" t="s">
        <v>73</v>
      </c>
      <c r="C1307" s="173" t="s">
        <v>2616</v>
      </c>
      <c r="D1307" s="173" t="s">
        <v>2496</v>
      </c>
      <c r="G1307" s="173" t="s">
        <v>213</v>
      </c>
      <c r="H1307" s="173" t="s">
        <v>22</v>
      </c>
      <c r="I1307" s="173">
        <v>1306</v>
      </c>
      <c r="J1307" s="174"/>
      <c r="BYJ1307" s="175" t="s">
        <v>1649</v>
      </c>
      <c r="BYK1307" s="173" t="e" cm="1" vm="2">
        <f t="array" ref="BYK1307">TRANSPOSE(_xlfn.ANCHORARRAY(AWW$2))</f>
        <v>#VALUE!</v>
      </c>
    </row>
    <row r="1308" spans="1:10 2012:2013" s="173" customFormat="1" ht="32.25" thickBot="1" x14ac:dyDescent="0.3">
      <c r="A1308" s="173" t="s">
        <v>2605</v>
      </c>
      <c r="B1308" s="173" t="s">
        <v>73</v>
      </c>
      <c r="C1308" s="173" t="s">
        <v>2616</v>
      </c>
      <c r="D1308" s="173" t="s">
        <v>259</v>
      </c>
      <c r="G1308" s="173" t="s">
        <v>213</v>
      </c>
      <c r="H1308" s="173" t="s">
        <v>22</v>
      </c>
      <c r="I1308" s="173">
        <v>1307</v>
      </c>
      <c r="J1308" s="174"/>
      <c r="BYJ1308" s="175" t="s">
        <v>1650</v>
      </c>
      <c r="BYK1308" s="173" t="e" cm="1" vm="2">
        <f t="array" ref="BYK1308">TRANSPOSE(_xlfn.ANCHORARRAY(AWX$2))</f>
        <v>#VALUE!</v>
      </c>
    </row>
    <row r="1309" spans="1:10 2012:2013" s="173" customFormat="1" ht="32.25" thickBot="1" x14ac:dyDescent="0.3">
      <c r="A1309" s="173" t="s">
        <v>2605</v>
      </c>
      <c r="B1309" s="173" t="s">
        <v>73</v>
      </c>
      <c r="C1309" s="173" t="s">
        <v>2616</v>
      </c>
      <c r="D1309" s="173" t="s">
        <v>2497</v>
      </c>
      <c r="G1309" s="173" t="s">
        <v>213</v>
      </c>
      <c r="H1309" s="173" t="s">
        <v>22</v>
      </c>
      <c r="I1309" s="173">
        <v>1308</v>
      </c>
      <c r="J1309" s="174"/>
      <c r="BYJ1309" s="175" t="s">
        <v>1651</v>
      </c>
      <c r="BYK1309" s="173" t="e" cm="1" vm="2">
        <f t="array" ref="BYK1309">TRANSPOSE(_xlfn.ANCHORARRAY(AWY$2))</f>
        <v>#VALUE!</v>
      </c>
    </row>
    <row r="1310" spans="1:10 2012:2013" s="173" customFormat="1" ht="32.25" thickBot="1" x14ac:dyDescent="0.3">
      <c r="A1310" s="173" t="s">
        <v>2605</v>
      </c>
      <c r="B1310" s="173" t="s">
        <v>73</v>
      </c>
      <c r="C1310" s="173" t="s">
        <v>2616</v>
      </c>
      <c r="D1310" s="173" t="s">
        <v>260</v>
      </c>
      <c r="G1310" s="173" t="s">
        <v>213</v>
      </c>
      <c r="H1310" s="173" t="s">
        <v>22</v>
      </c>
      <c r="I1310" s="173">
        <v>1309</v>
      </c>
      <c r="J1310" s="174"/>
      <c r="BYJ1310" s="175" t="s">
        <v>1652</v>
      </c>
      <c r="BYK1310" s="173" t="e" cm="1" vm="2">
        <f t="array" ref="BYK1310">TRANSPOSE(_xlfn.ANCHORARRAY(AWZ$2))</f>
        <v>#VALUE!</v>
      </c>
    </row>
    <row r="1311" spans="1:10 2012:2013" s="173" customFormat="1" ht="32.25" thickBot="1" x14ac:dyDescent="0.3">
      <c r="A1311" s="173" t="s">
        <v>2605</v>
      </c>
      <c r="B1311" s="173" t="s">
        <v>73</v>
      </c>
      <c r="C1311" s="173" t="s">
        <v>2616</v>
      </c>
      <c r="D1311" s="173" t="s">
        <v>261</v>
      </c>
      <c r="G1311" s="173" t="s">
        <v>213</v>
      </c>
      <c r="H1311" s="173" t="s">
        <v>22</v>
      </c>
      <c r="I1311" s="173">
        <v>1310</v>
      </c>
      <c r="J1311" s="174"/>
      <c r="BYJ1311" s="175" t="s">
        <v>1653</v>
      </c>
      <c r="BYK1311" s="173" t="e" cm="1" vm="2">
        <f t="array" ref="BYK1311">TRANSPOSE(_xlfn.ANCHORARRAY(AXA$2))</f>
        <v>#VALUE!</v>
      </c>
    </row>
    <row r="1312" spans="1:10 2012:2013" s="173" customFormat="1" ht="32.25" thickBot="1" x14ac:dyDescent="0.3">
      <c r="A1312" s="173" t="s">
        <v>2605</v>
      </c>
      <c r="B1312" s="173" t="s">
        <v>73</v>
      </c>
      <c r="C1312" s="173" t="s">
        <v>2616</v>
      </c>
      <c r="D1312" s="173" t="s">
        <v>2498</v>
      </c>
      <c r="G1312" s="173" t="s">
        <v>213</v>
      </c>
      <c r="H1312" s="173" t="s">
        <v>22</v>
      </c>
      <c r="I1312" s="173">
        <v>1311</v>
      </c>
      <c r="J1312" s="174"/>
      <c r="BYJ1312" s="175" t="s">
        <v>1654</v>
      </c>
      <c r="BYK1312" s="173" t="e" cm="1" vm="2">
        <f t="array" ref="BYK1312">TRANSPOSE(_xlfn.ANCHORARRAY(AXB$2))</f>
        <v>#VALUE!</v>
      </c>
    </row>
    <row r="1313" spans="1:10 2012:2013" s="173" customFormat="1" ht="32.25" thickBot="1" x14ac:dyDescent="0.3">
      <c r="A1313" s="173" t="s">
        <v>2605</v>
      </c>
      <c r="B1313" s="173" t="s">
        <v>73</v>
      </c>
      <c r="C1313" s="173" t="s">
        <v>2616</v>
      </c>
      <c r="D1313" s="173" t="s">
        <v>2487</v>
      </c>
      <c r="G1313" s="173" t="s">
        <v>224</v>
      </c>
      <c r="H1313" s="173" t="s">
        <v>22</v>
      </c>
      <c r="I1313" s="173">
        <v>1312</v>
      </c>
      <c r="J1313" s="174"/>
      <c r="BYJ1313" s="175" t="s">
        <v>1655</v>
      </c>
      <c r="BYK1313" s="173" t="e" cm="1" vm="2">
        <f t="array" ref="BYK1313">TRANSPOSE(_xlfn.ANCHORARRAY(AXC$2))</f>
        <v>#VALUE!</v>
      </c>
    </row>
    <row r="1314" spans="1:10 2012:2013" s="173" customFormat="1" ht="32.25" thickBot="1" x14ac:dyDescent="0.3">
      <c r="A1314" s="173" t="s">
        <v>158</v>
      </c>
      <c r="B1314" s="173" t="s">
        <v>23</v>
      </c>
      <c r="C1314" s="173" t="s">
        <v>335</v>
      </c>
      <c r="D1314" s="173" t="s">
        <v>215</v>
      </c>
      <c r="E1314" s="173">
        <v>99</v>
      </c>
      <c r="F1314" s="173">
        <v>0</v>
      </c>
      <c r="G1314" s="173" t="s">
        <v>213</v>
      </c>
      <c r="H1314" s="173" t="s">
        <v>22</v>
      </c>
      <c r="I1314" s="173">
        <v>1313</v>
      </c>
      <c r="J1314" s="174"/>
      <c r="BYJ1314" s="175" t="s">
        <v>1656</v>
      </c>
      <c r="BYK1314" s="173" t="e" cm="1" vm="2">
        <f t="array" ref="BYK1314">TRANSPOSE(_xlfn.ANCHORARRAY(AXD$2))</f>
        <v>#VALUE!</v>
      </c>
    </row>
    <row r="1315" spans="1:10 2012:2013" s="173" customFormat="1" ht="32.25" thickBot="1" x14ac:dyDescent="0.3">
      <c r="A1315" s="173" t="s">
        <v>158</v>
      </c>
      <c r="B1315" s="173" t="s">
        <v>23</v>
      </c>
      <c r="C1315" s="173" t="s">
        <v>335</v>
      </c>
      <c r="D1315" s="173" t="s">
        <v>2476</v>
      </c>
      <c r="E1315" s="173">
        <v>99</v>
      </c>
      <c r="F1315" s="173">
        <v>0</v>
      </c>
      <c r="G1315" s="173" t="s">
        <v>213</v>
      </c>
      <c r="H1315" s="173" t="s">
        <v>22</v>
      </c>
      <c r="I1315" s="173">
        <v>1314</v>
      </c>
      <c r="J1315" s="174"/>
      <c r="BYJ1315" s="175" t="s">
        <v>1657</v>
      </c>
      <c r="BYK1315" s="173" t="e" cm="1" vm="2">
        <f t="array" ref="BYK1315">TRANSPOSE(_xlfn.ANCHORARRAY(AXE$2))</f>
        <v>#VALUE!</v>
      </c>
    </row>
    <row r="1316" spans="1:10 2012:2013" s="173" customFormat="1" ht="32.25" thickBot="1" x14ac:dyDescent="0.3">
      <c r="A1316" s="173" t="s">
        <v>158</v>
      </c>
      <c r="B1316" s="173" t="s">
        <v>23</v>
      </c>
      <c r="C1316" s="173" t="s">
        <v>335</v>
      </c>
      <c r="D1316" s="173" t="s">
        <v>217</v>
      </c>
      <c r="E1316" s="173">
        <v>99</v>
      </c>
      <c r="F1316" s="173">
        <v>28</v>
      </c>
      <c r="G1316" s="173" t="s">
        <v>213</v>
      </c>
      <c r="H1316" s="173" t="s">
        <v>25</v>
      </c>
      <c r="I1316" s="173">
        <v>1315</v>
      </c>
      <c r="J1316" s="174"/>
      <c r="BYJ1316" s="175" t="s">
        <v>1658</v>
      </c>
      <c r="BYK1316" s="173" t="e" cm="1" vm="2">
        <f t="array" ref="BYK1316">TRANSPOSE(_xlfn.ANCHORARRAY(AXF$2))</f>
        <v>#VALUE!</v>
      </c>
    </row>
    <row r="1317" spans="1:10 2012:2013" s="173" customFormat="1" ht="32.25" thickBot="1" x14ac:dyDescent="0.3">
      <c r="A1317" s="173" t="s">
        <v>158</v>
      </c>
      <c r="B1317" s="173" t="s">
        <v>23</v>
      </c>
      <c r="C1317" s="173" t="s">
        <v>335</v>
      </c>
      <c r="D1317" s="173" t="s">
        <v>262</v>
      </c>
      <c r="E1317" s="173">
        <v>99</v>
      </c>
      <c r="F1317" s="173">
        <v>28</v>
      </c>
      <c r="G1317" s="173" t="s">
        <v>213</v>
      </c>
      <c r="H1317" s="173" t="s">
        <v>24</v>
      </c>
      <c r="I1317" s="173">
        <v>1316</v>
      </c>
      <c r="J1317" s="174"/>
      <c r="BYJ1317" s="175" t="s">
        <v>1659</v>
      </c>
      <c r="BYK1317" s="173" t="e" cm="1" vm="2">
        <f t="array" ref="BYK1317">TRANSPOSE(_xlfn.ANCHORARRAY(AXG$2))</f>
        <v>#VALUE!</v>
      </c>
    </row>
    <row r="1318" spans="1:10 2012:2013" s="173" customFormat="1" ht="32.25" thickBot="1" x14ac:dyDescent="0.3">
      <c r="A1318" s="173" t="s">
        <v>158</v>
      </c>
      <c r="B1318" s="173" t="s">
        <v>23</v>
      </c>
      <c r="C1318" s="173" t="s">
        <v>335</v>
      </c>
      <c r="D1318" s="173" t="s">
        <v>220</v>
      </c>
      <c r="E1318" s="173">
        <v>99</v>
      </c>
      <c r="F1318" s="173">
        <v>28</v>
      </c>
      <c r="G1318" s="173" t="s">
        <v>213</v>
      </c>
      <c r="H1318" s="173" t="s">
        <v>25</v>
      </c>
      <c r="I1318" s="173">
        <v>1317</v>
      </c>
      <c r="J1318" s="174"/>
      <c r="BYJ1318" s="175" t="s">
        <v>1660</v>
      </c>
      <c r="BYK1318" s="173" t="e" cm="1" vm="2">
        <f t="array" ref="BYK1318">TRANSPOSE(_xlfn.ANCHORARRAY(AXH$2))</f>
        <v>#VALUE!</v>
      </c>
    </row>
    <row r="1319" spans="1:10 2012:2013" s="173" customFormat="1" ht="32.25" thickBot="1" x14ac:dyDescent="0.3">
      <c r="A1319" s="173" t="s">
        <v>158</v>
      </c>
      <c r="B1319" s="173" t="s">
        <v>23</v>
      </c>
      <c r="C1319" s="173" t="s">
        <v>335</v>
      </c>
      <c r="D1319" s="173" t="s">
        <v>2477</v>
      </c>
      <c r="E1319" s="173">
        <v>99</v>
      </c>
      <c r="F1319" s="173">
        <v>0</v>
      </c>
      <c r="G1319" s="173" t="s">
        <v>213</v>
      </c>
      <c r="H1319" s="173" t="s">
        <v>24</v>
      </c>
      <c r="I1319" s="173">
        <v>1318</v>
      </c>
      <c r="J1319" s="174"/>
      <c r="BYJ1319" s="175" t="s">
        <v>1661</v>
      </c>
      <c r="BYK1319" s="173" t="e" cm="1" vm="2">
        <f t="array" ref="BYK1319">TRANSPOSE(_xlfn.ANCHORARRAY(AXI$2))</f>
        <v>#VALUE!</v>
      </c>
    </row>
    <row r="1320" spans="1:10 2012:2013" s="173" customFormat="1" ht="32.25" thickBot="1" x14ac:dyDescent="0.3">
      <c r="A1320" s="173" t="s">
        <v>158</v>
      </c>
      <c r="B1320" s="173" t="s">
        <v>23</v>
      </c>
      <c r="C1320" s="173" t="s">
        <v>335</v>
      </c>
      <c r="D1320" s="173" t="s">
        <v>221</v>
      </c>
      <c r="E1320" s="173">
        <v>299</v>
      </c>
      <c r="F1320" s="173">
        <v>0</v>
      </c>
      <c r="G1320" s="173" t="s">
        <v>213</v>
      </c>
      <c r="H1320" s="173" t="s">
        <v>22</v>
      </c>
      <c r="I1320" s="173">
        <v>1319</v>
      </c>
      <c r="J1320" s="174"/>
      <c r="BYJ1320" s="175" t="s">
        <v>1662</v>
      </c>
      <c r="BYK1320" s="173" t="e" cm="1" vm="2">
        <f t="array" ref="BYK1320">TRANSPOSE(_xlfn.ANCHORARRAY(AXJ$2))</f>
        <v>#VALUE!</v>
      </c>
    </row>
    <row r="1321" spans="1:10 2012:2013" s="173" customFormat="1" ht="32.25" thickBot="1" x14ac:dyDescent="0.3">
      <c r="A1321" s="173" t="s">
        <v>158</v>
      </c>
      <c r="B1321" s="173" t="s">
        <v>23</v>
      </c>
      <c r="C1321" s="173" t="s">
        <v>335</v>
      </c>
      <c r="D1321" s="173" t="s">
        <v>222</v>
      </c>
      <c r="E1321" s="173">
        <v>299</v>
      </c>
      <c r="F1321" s="173">
        <v>0</v>
      </c>
      <c r="G1321" s="173" t="s">
        <v>213</v>
      </c>
      <c r="H1321" s="173" t="s">
        <v>22</v>
      </c>
      <c r="I1321" s="173">
        <v>1320</v>
      </c>
      <c r="J1321" s="174"/>
      <c r="BYJ1321" s="175" t="s">
        <v>1663</v>
      </c>
      <c r="BYK1321" s="173" t="e" cm="1" vm="2">
        <f t="array" ref="BYK1321">TRANSPOSE(_xlfn.ANCHORARRAY(AXK$2))</f>
        <v>#VALUE!</v>
      </c>
    </row>
    <row r="1322" spans="1:10 2012:2013" s="173" customFormat="1" ht="32.25" thickBot="1" x14ac:dyDescent="0.3">
      <c r="A1322" s="173" t="s">
        <v>158</v>
      </c>
      <c r="B1322" s="173" t="s">
        <v>23</v>
      </c>
      <c r="C1322" s="173" t="s">
        <v>335</v>
      </c>
      <c r="D1322" s="173" t="s">
        <v>252</v>
      </c>
      <c r="E1322" s="173">
        <v>299</v>
      </c>
      <c r="F1322" s="173">
        <v>75</v>
      </c>
      <c r="G1322" s="173" t="s">
        <v>224</v>
      </c>
      <c r="H1322" s="173" t="s">
        <v>24</v>
      </c>
      <c r="I1322" s="173">
        <v>1321</v>
      </c>
      <c r="J1322" s="174"/>
      <c r="BYJ1322" s="175" t="s">
        <v>1664</v>
      </c>
      <c r="BYK1322" s="173" t="e" cm="1" vm="2">
        <f t="array" ref="BYK1322">TRANSPOSE(_xlfn.ANCHORARRAY(AXL$2))</f>
        <v>#VALUE!</v>
      </c>
    </row>
    <row r="1323" spans="1:10 2012:2013" s="173" customFormat="1" ht="32.25" thickBot="1" x14ac:dyDescent="0.3">
      <c r="A1323" s="173" t="s">
        <v>158</v>
      </c>
      <c r="B1323" s="173" t="s">
        <v>23</v>
      </c>
      <c r="C1323" s="173" t="s">
        <v>335</v>
      </c>
      <c r="D1323" s="173" t="s">
        <v>223</v>
      </c>
      <c r="E1323" s="173">
        <v>999</v>
      </c>
      <c r="F1323" s="173">
        <v>75</v>
      </c>
      <c r="G1323" s="173" t="s">
        <v>224</v>
      </c>
      <c r="H1323" s="173" t="s">
        <v>24</v>
      </c>
      <c r="I1323" s="173">
        <v>1322</v>
      </c>
      <c r="J1323" s="174"/>
      <c r="BYJ1323" s="175" t="s">
        <v>1665</v>
      </c>
      <c r="BYK1323" s="173" t="e" cm="1" vm="2">
        <f t="array" ref="BYK1323">TRANSPOSE(_xlfn.ANCHORARRAY(AXM$2))</f>
        <v>#VALUE!</v>
      </c>
    </row>
    <row r="1324" spans="1:10 2012:2013" s="173" customFormat="1" ht="32.25" thickBot="1" x14ac:dyDescent="0.3">
      <c r="A1324" s="173" t="s">
        <v>158</v>
      </c>
      <c r="B1324" s="173" t="s">
        <v>23</v>
      </c>
      <c r="C1324" s="173" t="s">
        <v>335</v>
      </c>
      <c r="D1324" s="173" t="s">
        <v>212</v>
      </c>
      <c r="E1324" s="173">
        <v>36</v>
      </c>
      <c r="F1324" s="173">
        <v>0</v>
      </c>
      <c r="G1324" s="173" t="s">
        <v>224</v>
      </c>
      <c r="H1324" s="173" t="s">
        <v>22</v>
      </c>
      <c r="I1324" s="173">
        <v>1323</v>
      </c>
      <c r="J1324" s="174"/>
      <c r="BYJ1324" s="175" t="s">
        <v>1666</v>
      </c>
      <c r="BYK1324" s="173" t="e" cm="1" vm="2">
        <f t="array" ref="BYK1324">TRANSPOSE(_xlfn.ANCHORARRAY(AXN$2))</f>
        <v>#VALUE!</v>
      </c>
    </row>
    <row r="1325" spans="1:10 2012:2013" s="173" customFormat="1" ht="32.25" thickBot="1" x14ac:dyDescent="0.3">
      <c r="A1325" s="173" t="s">
        <v>158</v>
      </c>
      <c r="B1325" s="173" t="s">
        <v>23</v>
      </c>
      <c r="C1325" s="173" t="s">
        <v>335</v>
      </c>
      <c r="D1325" s="173" t="s">
        <v>275</v>
      </c>
      <c r="E1325" s="173">
        <v>27</v>
      </c>
      <c r="F1325" s="173">
        <v>0</v>
      </c>
      <c r="G1325" s="173" t="s">
        <v>224</v>
      </c>
      <c r="H1325" s="173" t="s">
        <v>22</v>
      </c>
      <c r="I1325" s="173">
        <v>1324</v>
      </c>
      <c r="J1325" s="174"/>
      <c r="BYJ1325" s="175" t="s">
        <v>1667</v>
      </c>
      <c r="BYK1325" s="173" t="e" cm="1" vm="2">
        <f t="array" ref="BYK1325">TRANSPOSE(_xlfn.ANCHORARRAY(AXO$2))</f>
        <v>#VALUE!</v>
      </c>
    </row>
    <row r="1326" spans="1:10 2012:2013" s="173" customFormat="1" ht="32.25" thickBot="1" x14ac:dyDescent="0.3">
      <c r="A1326" s="173" t="s">
        <v>158</v>
      </c>
      <c r="B1326" s="173" t="s">
        <v>23</v>
      </c>
      <c r="C1326" s="173" t="s">
        <v>335</v>
      </c>
      <c r="D1326" s="173" t="s">
        <v>2478</v>
      </c>
      <c r="E1326" s="173">
        <v>221</v>
      </c>
      <c r="F1326" s="173">
        <v>64</v>
      </c>
      <c r="G1326" s="173" t="s">
        <v>224</v>
      </c>
      <c r="H1326" s="173" t="s">
        <v>24</v>
      </c>
      <c r="I1326" s="173">
        <v>1325</v>
      </c>
      <c r="J1326" s="174"/>
      <c r="BYJ1326" s="175" t="s">
        <v>1668</v>
      </c>
      <c r="BYK1326" s="173" t="e" cm="1" vm="2">
        <f t="array" ref="BYK1326">TRANSPOSE(_xlfn.ANCHORARRAY(AXP$2))</f>
        <v>#VALUE!</v>
      </c>
    </row>
    <row r="1327" spans="1:10 2012:2013" s="173" customFormat="1" ht="32.25" thickBot="1" x14ac:dyDescent="0.3">
      <c r="A1327" s="173" t="s">
        <v>158</v>
      </c>
      <c r="B1327" s="173" t="s">
        <v>23</v>
      </c>
      <c r="C1327" s="173" t="s">
        <v>335</v>
      </c>
      <c r="D1327" s="173" t="s">
        <v>226</v>
      </c>
      <c r="E1327" s="173">
        <v>36</v>
      </c>
      <c r="F1327" s="173">
        <v>0</v>
      </c>
      <c r="G1327" s="173" t="s">
        <v>224</v>
      </c>
      <c r="H1327" s="173" t="s">
        <v>22</v>
      </c>
      <c r="I1327" s="173">
        <v>1326</v>
      </c>
      <c r="J1327" s="174"/>
      <c r="BYJ1327" s="175" t="s">
        <v>1669</v>
      </c>
      <c r="BYK1327" s="173" t="e" cm="1" vm="2">
        <f t="array" ref="BYK1327">TRANSPOSE(_xlfn.ANCHORARRAY(AXQ$2))</f>
        <v>#VALUE!</v>
      </c>
    </row>
    <row r="1328" spans="1:10 2012:2013" s="173" customFormat="1" ht="32.25" thickBot="1" x14ac:dyDescent="0.3">
      <c r="A1328" s="173" t="s">
        <v>158</v>
      </c>
      <c r="B1328" s="173" t="s">
        <v>23</v>
      </c>
      <c r="C1328" s="173" t="s">
        <v>335</v>
      </c>
      <c r="D1328" s="173" t="s">
        <v>2479</v>
      </c>
      <c r="E1328" s="173">
        <v>130</v>
      </c>
      <c r="F1328" s="173">
        <v>0</v>
      </c>
      <c r="G1328" s="173" t="s">
        <v>224</v>
      </c>
      <c r="H1328" s="173" t="s">
        <v>22</v>
      </c>
      <c r="I1328" s="173">
        <v>1327</v>
      </c>
      <c r="J1328" s="174"/>
      <c r="BYJ1328" s="175" t="s">
        <v>1670</v>
      </c>
      <c r="BYK1328" s="173" t="e" cm="1" vm="2">
        <f t="array" ref="BYK1328">TRANSPOSE(_xlfn.ANCHORARRAY(AXR$2))</f>
        <v>#VALUE!</v>
      </c>
    </row>
    <row r="1329" spans="1:10 2012:2013" s="173" customFormat="1" ht="32.25" thickBot="1" x14ac:dyDescent="0.3">
      <c r="A1329" s="173" t="s">
        <v>158</v>
      </c>
      <c r="B1329" s="173" t="s">
        <v>23</v>
      </c>
      <c r="C1329" s="173" t="s">
        <v>335</v>
      </c>
      <c r="D1329" s="173" t="s">
        <v>2480</v>
      </c>
      <c r="E1329" s="173">
        <v>130</v>
      </c>
      <c r="F1329" s="173">
        <v>37</v>
      </c>
      <c r="G1329" s="173" t="s">
        <v>224</v>
      </c>
      <c r="H1329" s="173" t="s">
        <v>24</v>
      </c>
      <c r="I1329" s="173">
        <v>1328</v>
      </c>
      <c r="J1329" s="174"/>
      <c r="BYJ1329" s="175" t="s">
        <v>1671</v>
      </c>
      <c r="BYK1329" s="173" t="e" cm="1" vm="2">
        <f t="array" ref="BYK1329">TRANSPOSE(_xlfn.ANCHORARRAY(AXS$2))</f>
        <v>#VALUE!</v>
      </c>
    </row>
    <row r="1330" spans="1:10 2012:2013" s="173" customFormat="1" ht="32.25" thickBot="1" x14ac:dyDescent="0.3">
      <c r="A1330" s="173" t="s">
        <v>158</v>
      </c>
      <c r="B1330" s="173" t="s">
        <v>23</v>
      </c>
      <c r="C1330" s="173" t="s">
        <v>335</v>
      </c>
      <c r="D1330" s="173" t="s">
        <v>288</v>
      </c>
      <c r="E1330" s="173">
        <v>160</v>
      </c>
      <c r="F1330" s="173">
        <v>46</v>
      </c>
      <c r="G1330" s="173" t="s">
        <v>224</v>
      </c>
      <c r="H1330" s="173" t="s">
        <v>22</v>
      </c>
      <c r="I1330" s="173">
        <v>1329</v>
      </c>
      <c r="J1330" s="174"/>
      <c r="BYJ1330" s="175" t="s">
        <v>1672</v>
      </c>
      <c r="BYK1330" s="173" t="e" cm="1" vm="2">
        <f t="array" ref="BYK1330">TRANSPOSE(_xlfn.ANCHORARRAY(AXT$2))</f>
        <v>#VALUE!</v>
      </c>
    </row>
    <row r="1331" spans="1:10 2012:2013" s="173" customFormat="1" ht="32.25" thickBot="1" x14ac:dyDescent="0.3">
      <c r="A1331" s="173" t="s">
        <v>158</v>
      </c>
      <c r="B1331" s="173" t="s">
        <v>23</v>
      </c>
      <c r="C1331" s="173" t="s">
        <v>335</v>
      </c>
      <c r="D1331" s="173" t="s">
        <v>2481</v>
      </c>
      <c r="E1331" s="173">
        <v>99</v>
      </c>
      <c r="F1331" s="173">
        <v>0</v>
      </c>
      <c r="G1331" s="173" t="s">
        <v>224</v>
      </c>
      <c r="H1331" s="173" t="s">
        <v>22</v>
      </c>
      <c r="I1331" s="173">
        <v>1330</v>
      </c>
      <c r="J1331" s="174"/>
      <c r="BYJ1331" s="175" t="s">
        <v>1673</v>
      </c>
      <c r="BYK1331" s="173" t="e" cm="1" vm="2">
        <f t="array" ref="BYK1331">TRANSPOSE(_xlfn.ANCHORARRAY(AXU$2))</f>
        <v>#VALUE!</v>
      </c>
    </row>
    <row r="1332" spans="1:10 2012:2013" s="173" customFormat="1" ht="32.25" thickBot="1" x14ac:dyDescent="0.3">
      <c r="A1332" s="173" t="s">
        <v>158</v>
      </c>
      <c r="B1332" s="173" t="s">
        <v>23</v>
      </c>
      <c r="C1332" s="173" t="s">
        <v>335</v>
      </c>
      <c r="D1332" s="173" t="s">
        <v>2482</v>
      </c>
      <c r="E1332" s="173">
        <v>27</v>
      </c>
      <c r="F1332" s="173">
        <v>0</v>
      </c>
      <c r="G1332" s="173" t="s">
        <v>224</v>
      </c>
      <c r="H1332" s="173" t="s">
        <v>22</v>
      </c>
      <c r="I1332" s="173">
        <v>1331</v>
      </c>
      <c r="J1332" s="174"/>
      <c r="BYJ1332" s="175" t="s">
        <v>1674</v>
      </c>
      <c r="BYK1332" s="173" t="e" cm="1" vm="2">
        <f t="array" ref="BYK1332">TRANSPOSE(_xlfn.ANCHORARRAY(AXV$2))</f>
        <v>#VALUE!</v>
      </c>
    </row>
    <row r="1333" spans="1:10 2012:2013" s="173" customFormat="1" ht="32.25" thickBot="1" x14ac:dyDescent="0.3">
      <c r="A1333" s="173" t="s">
        <v>158</v>
      </c>
      <c r="B1333" s="173" t="s">
        <v>23</v>
      </c>
      <c r="C1333" s="173" t="s">
        <v>335</v>
      </c>
      <c r="D1333" s="173" t="s">
        <v>228</v>
      </c>
      <c r="E1333" s="173">
        <v>27</v>
      </c>
      <c r="F1333" s="173">
        <v>0</v>
      </c>
      <c r="G1333" s="173" t="s">
        <v>224</v>
      </c>
      <c r="H1333" s="173" t="s">
        <v>22</v>
      </c>
      <c r="I1333" s="173">
        <v>1332</v>
      </c>
      <c r="J1333" s="174"/>
      <c r="BYJ1333" s="175" t="s">
        <v>1675</v>
      </c>
      <c r="BYK1333" s="173" t="e" cm="1" vm="2">
        <f t="array" ref="BYK1333">TRANSPOSE(_xlfn.ANCHORARRAY(AXW$2))</f>
        <v>#VALUE!</v>
      </c>
    </row>
    <row r="1334" spans="1:10 2012:2013" s="173" customFormat="1" ht="32.25" thickBot="1" x14ac:dyDescent="0.3">
      <c r="A1334" s="173" t="s">
        <v>158</v>
      </c>
      <c r="B1334" s="173" t="s">
        <v>23</v>
      </c>
      <c r="C1334" s="173" t="s">
        <v>335</v>
      </c>
      <c r="D1334" s="173" t="s">
        <v>2483</v>
      </c>
      <c r="E1334" s="173">
        <v>27</v>
      </c>
      <c r="F1334" s="173">
        <v>0</v>
      </c>
      <c r="G1334" s="173" t="s">
        <v>224</v>
      </c>
      <c r="H1334" s="173" t="s">
        <v>22</v>
      </c>
      <c r="I1334" s="173">
        <v>1333</v>
      </c>
      <c r="J1334" s="174"/>
      <c r="BYJ1334" s="175" t="s">
        <v>1676</v>
      </c>
      <c r="BYK1334" s="173" t="e" cm="1" vm="2">
        <f t="array" ref="BYK1334">TRANSPOSE(_xlfn.ANCHORARRAY(AXX$2))</f>
        <v>#VALUE!</v>
      </c>
    </row>
    <row r="1335" spans="1:10 2012:2013" s="173" customFormat="1" ht="32.25" thickBot="1" x14ac:dyDescent="0.3">
      <c r="A1335" s="173" t="s">
        <v>158</v>
      </c>
      <c r="B1335" s="173" t="s">
        <v>23</v>
      </c>
      <c r="C1335" s="173" t="s">
        <v>335</v>
      </c>
      <c r="D1335" s="173" t="s">
        <v>229</v>
      </c>
      <c r="E1335" s="173">
        <v>99</v>
      </c>
      <c r="F1335" s="173">
        <v>0</v>
      </c>
      <c r="G1335" s="173" t="s">
        <v>224</v>
      </c>
      <c r="H1335" s="173" t="s">
        <v>22</v>
      </c>
      <c r="I1335" s="173">
        <v>1334</v>
      </c>
      <c r="J1335" s="174"/>
      <c r="BYJ1335" s="175" t="s">
        <v>1677</v>
      </c>
      <c r="BYK1335" s="173" t="e" cm="1" vm="2">
        <f t="array" ref="BYK1335">TRANSPOSE(_xlfn.ANCHORARRAY(AXY$2))</f>
        <v>#VALUE!</v>
      </c>
    </row>
    <row r="1336" spans="1:10 2012:2013" s="173" customFormat="1" ht="32.25" thickBot="1" x14ac:dyDescent="0.3">
      <c r="A1336" s="173" t="s">
        <v>158</v>
      </c>
      <c r="B1336" s="173" t="s">
        <v>23</v>
      </c>
      <c r="C1336" s="173" t="s">
        <v>335</v>
      </c>
      <c r="D1336" s="173" t="s">
        <v>250</v>
      </c>
      <c r="E1336" s="173">
        <v>160</v>
      </c>
      <c r="F1336" s="173">
        <v>46</v>
      </c>
      <c r="G1336" s="173" t="s">
        <v>224</v>
      </c>
      <c r="H1336" s="173" t="s">
        <v>24</v>
      </c>
      <c r="I1336" s="173">
        <v>1335</v>
      </c>
      <c r="J1336" s="174"/>
      <c r="BYJ1336" s="175" t="s">
        <v>1678</v>
      </c>
      <c r="BYK1336" s="173" t="e" cm="1" vm="2">
        <f t="array" ref="BYK1336">TRANSPOSE(_xlfn.ANCHORARRAY(AXZ$2))</f>
        <v>#VALUE!</v>
      </c>
    </row>
    <row r="1337" spans="1:10 2012:2013" s="173" customFormat="1" ht="32.25" thickBot="1" x14ac:dyDescent="0.3">
      <c r="A1337" s="173" t="s">
        <v>158</v>
      </c>
      <c r="B1337" s="173" t="s">
        <v>23</v>
      </c>
      <c r="C1337" s="173" t="s">
        <v>335</v>
      </c>
      <c r="D1337" s="173" t="s">
        <v>285</v>
      </c>
      <c r="E1337" s="173">
        <v>99</v>
      </c>
      <c r="F1337" s="173">
        <v>28</v>
      </c>
      <c r="G1337" s="173" t="s">
        <v>224</v>
      </c>
      <c r="H1337" s="173" t="s">
        <v>2484</v>
      </c>
      <c r="I1337" s="173">
        <v>1336</v>
      </c>
      <c r="J1337" s="174"/>
      <c r="BYJ1337" s="175" t="s">
        <v>1679</v>
      </c>
      <c r="BYK1337" s="173" t="e" cm="1" vm="2">
        <f t="array" ref="BYK1337">TRANSPOSE(_xlfn.ANCHORARRAY(AYA$2))</f>
        <v>#VALUE!</v>
      </c>
    </row>
    <row r="1338" spans="1:10 2012:2013" s="173" customFormat="1" ht="32.25" thickBot="1" x14ac:dyDescent="0.3">
      <c r="A1338" s="173" t="s">
        <v>158</v>
      </c>
      <c r="B1338" s="173" t="s">
        <v>23</v>
      </c>
      <c r="C1338" s="173" t="s">
        <v>335</v>
      </c>
      <c r="D1338" s="173" t="s">
        <v>2485</v>
      </c>
      <c r="E1338" s="173">
        <v>27</v>
      </c>
      <c r="F1338" s="173">
        <v>0</v>
      </c>
      <c r="G1338" s="173" t="s">
        <v>224</v>
      </c>
      <c r="H1338" s="173" t="s">
        <v>22</v>
      </c>
      <c r="I1338" s="173">
        <v>1337</v>
      </c>
      <c r="J1338" s="174"/>
      <c r="BYJ1338" s="175" t="s">
        <v>1680</v>
      </c>
      <c r="BYK1338" s="173" t="e" cm="1" vm="2">
        <f t="array" ref="BYK1338">TRANSPOSE(_xlfn.ANCHORARRAY(AYB$2))</f>
        <v>#VALUE!</v>
      </c>
    </row>
    <row r="1339" spans="1:10 2012:2013" s="173" customFormat="1" ht="32.25" thickBot="1" x14ac:dyDescent="0.3">
      <c r="A1339" s="173" t="s">
        <v>158</v>
      </c>
      <c r="B1339" s="173" t="s">
        <v>23</v>
      </c>
      <c r="C1339" s="173" t="s">
        <v>335</v>
      </c>
      <c r="D1339" s="173" t="s">
        <v>230</v>
      </c>
      <c r="E1339" s="173">
        <v>130</v>
      </c>
      <c r="F1339" s="173">
        <v>0</v>
      </c>
      <c r="G1339" s="173" t="s">
        <v>224</v>
      </c>
      <c r="H1339" s="173" t="s">
        <v>22</v>
      </c>
      <c r="I1339" s="173">
        <v>1338</v>
      </c>
      <c r="J1339" s="174"/>
      <c r="BYJ1339" s="175" t="s">
        <v>1681</v>
      </c>
      <c r="BYK1339" s="173" t="e" cm="1" vm="2">
        <f t="array" ref="BYK1339">TRANSPOSE(_xlfn.ANCHORARRAY(AYC$2))</f>
        <v>#VALUE!</v>
      </c>
    </row>
    <row r="1340" spans="1:10 2012:2013" s="173" customFormat="1" ht="32.25" thickBot="1" x14ac:dyDescent="0.3">
      <c r="A1340" s="173" t="s">
        <v>158</v>
      </c>
      <c r="B1340" s="173" t="s">
        <v>23</v>
      </c>
      <c r="C1340" s="173" t="s">
        <v>335</v>
      </c>
      <c r="D1340" s="173" t="s">
        <v>231</v>
      </c>
      <c r="E1340" s="173">
        <v>27</v>
      </c>
      <c r="F1340" s="173">
        <v>0</v>
      </c>
      <c r="G1340" s="173" t="s">
        <v>224</v>
      </c>
      <c r="H1340" s="173" t="s">
        <v>22</v>
      </c>
      <c r="I1340" s="173">
        <v>1339</v>
      </c>
      <c r="J1340" s="174"/>
      <c r="BYJ1340" s="175" t="s">
        <v>1682</v>
      </c>
      <c r="BYK1340" s="173" t="e" cm="1" vm="2">
        <f t="array" ref="BYK1340">TRANSPOSE(_xlfn.ANCHORARRAY(AYD$2))</f>
        <v>#VALUE!</v>
      </c>
    </row>
    <row r="1341" spans="1:10 2012:2013" s="173" customFormat="1" ht="32.25" thickBot="1" x14ac:dyDescent="0.3">
      <c r="A1341" s="173" t="s">
        <v>158</v>
      </c>
      <c r="B1341" s="173" t="s">
        <v>23</v>
      </c>
      <c r="C1341" s="173" t="s">
        <v>335</v>
      </c>
      <c r="D1341" s="173" t="s">
        <v>291</v>
      </c>
      <c r="E1341" s="173">
        <v>36</v>
      </c>
      <c r="F1341" s="173">
        <v>0</v>
      </c>
      <c r="G1341" s="173" t="s">
        <v>224</v>
      </c>
      <c r="H1341" s="173" t="s">
        <v>22</v>
      </c>
      <c r="I1341" s="173">
        <v>1340</v>
      </c>
      <c r="J1341" s="174"/>
      <c r="BYJ1341" s="175" t="s">
        <v>1683</v>
      </c>
      <c r="BYK1341" s="173" t="e" cm="1" vm="2">
        <f t="array" ref="BYK1341">TRANSPOSE(_xlfn.ANCHORARRAY(AYE$2))</f>
        <v>#VALUE!</v>
      </c>
    </row>
    <row r="1342" spans="1:10 2012:2013" s="173" customFormat="1" ht="32.25" thickBot="1" x14ac:dyDescent="0.3">
      <c r="A1342" s="173" t="s">
        <v>158</v>
      </c>
      <c r="B1342" s="173" t="s">
        <v>23</v>
      </c>
      <c r="C1342" s="173" t="s">
        <v>335</v>
      </c>
      <c r="D1342" s="173" t="s">
        <v>2486</v>
      </c>
      <c r="E1342" s="173">
        <v>36</v>
      </c>
      <c r="F1342" s="173">
        <v>0</v>
      </c>
      <c r="G1342" s="173" t="s">
        <v>224</v>
      </c>
      <c r="H1342" s="173" t="s">
        <v>22</v>
      </c>
      <c r="I1342" s="173">
        <v>1341</v>
      </c>
      <c r="J1342" s="174"/>
      <c r="BYJ1342" s="175" t="s">
        <v>1684</v>
      </c>
      <c r="BYK1342" s="173" t="e" cm="1" vm="2">
        <f t="array" ref="BYK1342">TRANSPOSE(_xlfn.ANCHORARRAY(AYF$2))</f>
        <v>#VALUE!</v>
      </c>
    </row>
    <row r="1343" spans="1:10 2012:2013" s="173" customFormat="1" ht="32.25" thickBot="1" x14ac:dyDescent="0.3">
      <c r="A1343" s="173" t="s">
        <v>158</v>
      </c>
      <c r="B1343" s="173" t="s">
        <v>23</v>
      </c>
      <c r="C1343" s="173" t="s">
        <v>335</v>
      </c>
      <c r="D1343" s="173" t="s">
        <v>232</v>
      </c>
      <c r="E1343" s="173">
        <v>99</v>
      </c>
      <c r="F1343" s="173">
        <v>28</v>
      </c>
      <c r="G1343" s="173" t="s">
        <v>224</v>
      </c>
      <c r="H1343" s="173" t="s">
        <v>24</v>
      </c>
      <c r="I1343" s="173">
        <v>1342</v>
      </c>
      <c r="J1343" s="174"/>
      <c r="BYJ1343" s="175" t="s">
        <v>1685</v>
      </c>
      <c r="BYK1343" s="173" t="e" cm="1" vm="2">
        <f t="array" ref="BYK1343">TRANSPOSE(_xlfn.ANCHORARRAY(AYG$2))</f>
        <v>#VALUE!</v>
      </c>
    </row>
    <row r="1344" spans="1:10 2012:2013" s="173" customFormat="1" ht="32.25" thickBot="1" x14ac:dyDescent="0.3">
      <c r="A1344" s="173" t="s">
        <v>158</v>
      </c>
      <c r="B1344" s="173" t="s">
        <v>23</v>
      </c>
      <c r="C1344" s="173" t="s">
        <v>335</v>
      </c>
      <c r="D1344" s="173" t="s">
        <v>244</v>
      </c>
      <c r="E1344" s="173">
        <v>27</v>
      </c>
      <c r="F1344" s="173">
        <v>0</v>
      </c>
      <c r="G1344" s="173" t="s">
        <v>224</v>
      </c>
      <c r="H1344" s="173" t="s">
        <v>22</v>
      </c>
      <c r="I1344" s="173">
        <v>1343</v>
      </c>
      <c r="J1344" s="174"/>
      <c r="BYJ1344" s="175" t="s">
        <v>1686</v>
      </c>
      <c r="BYK1344" s="173" t="e" cm="1" vm="2">
        <f t="array" ref="BYK1344">TRANSPOSE(_xlfn.ANCHORARRAY(AYH$2))</f>
        <v>#VALUE!</v>
      </c>
    </row>
    <row r="1345" spans="1:10 2012:2013" s="173" customFormat="1" ht="32.25" thickBot="1" x14ac:dyDescent="0.3">
      <c r="A1345" s="173" t="s">
        <v>158</v>
      </c>
      <c r="B1345" s="173" t="s">
        <v>23</v>
      </c>
      <c r="C1345" s="173" t="s">
        <v>335</v>
      </c>
      <c r="D1345" s="173" t="s">
        <v>289</v>
      </c>
      <c r="E1345" s="173">
        <v>99</v>
      </c>
      <c r="F1345" s="173">
        <v>0</v>
      </c>
      <c r="G1345" s="173" t="s">
        <v>224</v>
      </c>
      <c r="H1345" s="173" t="s">
        <v>22</v>
      </c>
      <c r="I1345" s="173">
        <v>1344</v>
      </c>
      <c r="J1345" s="174"/>
      <c r="BYJ1345" s="175" t="s">
        <v>1687</v>
      </c>
      <c r="BYK1345" s="173" t="e" cm="1" vm="2">
        <f t="array" ref="BYK1345">TRANSPOSE(_xlfn.ANCHORARRAY(AYI$2))</f>
        <v>#VALUE!</v>
      </c>
    </row>
    <row r="1346" spans="1:10 2012:2013" s="173" customFormat="1" ht="32.25" thickBot="1" x14ac:dyDescent="0.3">
      <c r="A1346" s="173" t="s">
        <v>158</v>
      </c>
      <c r="B1346" s="173" t="s">
        <v>23</v>
      </c>
      <c r="C1346" s="173" t="s">
        <v>335</v>
      </c>
      <c r="D1346" s="173" t="s">
        <v>233</v>
      </c>
      <c r="E1346" s="173">
        <v>99</v>
      </c>
      <c r="F1346" s="173">
        <v>0</v>
      </c>
      <c r="G1346" s="173" t="s">
        <v>224</v>
      </c>
      <c r="H1346" s="173" t="s">
        <v>22</v>
      </c>
      <c r="I1346" s="173">
        <v>1345</v>
      </c>
      <c r="J1346" s="174"/>
      <c r="BYJ1346" s="175" t="s">
        <v>1688</v>
      </c>
      <c r="BYK1346" s="173" t="e" cm="1" vm="2">
        <f t="array" ref="BYK1346">TRANSPOSE(_xlfn.ANCHORARRAY(AYJ$2))</f>
        <v>#VALUE!</v>
      </c>
    </row>
    <row r="1347" spans="1:10 2012:2013" s="173" customFormat="1" ht="32.25" thickBot="1" x14ac:dyDescent="0.3">
      <c r="A1347" s="173" t="s">
        <v>158</v>
      </c>
      <c r="B1347" s="173" t="s">
        <v>23</v>
      </c>
      <c r="C1347" s="173" t="s">
        <v>335</v>
      </c>
      <c r="D1347" s="173" t="s">
        <v>2487</v>
      </c>
      <c r="E1347" s="173">
        <v>36</v>
      </c>
      <c r="F1347" s="173">
        <v>0</v>
      </c>
      <c r="G1347" s="173" t="s">
        <v>224</v>
      </c>
      <c r="H1347" s="173" t="s">
        <v>22</v>
      </c>
      <c r="I1347" s="173">
        <v>1346</v>
      </c>
      <c r="J1347" s="174"/>
      <c r="BYJ1347" s="175" t="s">
        <v>1689</v>
      </c>
      <c r="BYK1347" s="173" t="e" cm="1" vm="2">
        <f t="array" ref="BYK1347">TRANSPOSE(_xlfn.ANCHORARRAY(AYK$2))</f>
        <v>#VALUE!</v>
      </c>
    </row>
    <row r="1348" spans="1:10 2012:2013" s="173" customFormat="1" ht="32.25" thickBot="1" x14ac:dyDescent="0.3">
      <c r="A1348" s="173" t="s">
        <v>158</v>
      </c>
      <c r="B1348" s="173" t="s">
        <v>23</v>
      </c>
      <c r="C1348" s="173" t="s">
        <v>335</v>
      </c>
      <c r="D1348" s="173" t="s">
        <v>235</v>
      </c>
      <c r="E1348" s="173">
        <v>27</v>
      </c>
      <c r="F1348" s="173">
        <v>0</v>
      </c>
      <c r="G1348" s="173" t="s">
        <v>224</v>
      </c>
      <c r="H1348" s="173" t="s">
        <v>22</v>
      </c>
      <c r="I1348" s="173">
        <v>1347</v>
      </c>
      <c r="J1348" s="174"/>
      <c r="BYJ1348" s="175" t="s">
        <v>1690</v>
      </c>
      <c r="BYK1348" s="173" t="e" cm="1" vm="2">
        <f t="array" ref="BYK1348">TRANSPOSE(_xlfn.ANCHORARRAY(AYL$2))</f>
        <v>#VALUE!</v>
      </c>
    </row>
    <row r="1349" spans="1:10 2012:2013" s="173" customFormat="1" ht="32.25" thickBot="1" x14ac:dyDescent="0.3">
      <c r="A1349" s="173" t="s">
        <v>158</v>
      </c>
      <c r="B1349" s="173" t="s">
        <v>23</v>
      </c>
      <c r="C1349" s="173" t="s">
        <v>335</v>
      </c>
      <c r="D1349" s="173" t="s">
        <v>2488</v>
      </c>
      <c r="E1349" s="173">
        <v>99</v>
      </c>
      <c r="F1349" s="173">
        <v>0</v>
      </c>
      <c r="G1349" s="173" t="s">
        <v>224</v>
      </c>
      <c r="H1349" s="173" t="s">
        <v>22</v>
      </c>
      <c r="I1349" s="173">
        <v>1348</v>
      </c>
      <c r="J1349" s="174"/>
      <c r="BYJ1349" s="175" t="s">
        <v>1691</v>
      </c>
      <c r="BYK1349" s="173" t="e" cm="1" vm="2">
        <f t="array" ref="BYK1349">TRANSPOSE(_xlfn.ANCHORARRAY(AYM$2))</f>
        <v>#VALUE!</v>
      </c>
    </row>
    <row r="1350" spans="1:10 2012:2013" s="173" customFormat="1" ht="32.25" thickBot="1" x14ac:dyDescent="0.3">
      <c r="A1350" s="173" t="s">
        <v>158</v>
      </c>
      <c r="B1350" s="173" t="s">
        <v>154</v>
      </c>
      <c r="C1350" s="173" t="s">
        <v>336</v>
      </c>
      <c r="D1350" s="173" t="s">
        <v>225</v>
      </c>
      <c r="E1350" s="173">
        <v>36</v>
      </c>
      <c r="F1350" s="173">
        <v>0</v>
      </c>
      <c r="G1350" s="173" t="s">
        <v>213</v>
      </c>
      <c r="H1350" s="173" t="s">
        <v>22</v>
      </c>
      <c r="I1350" s="173">
        <v>1349</v>
      </c>
      <c r="J1350" s="174"/>
      <c r="BYJ1350" s="175" t="s">
        <v>1692</v>
      </c>
      <c r="BYK1350" s="173" t="e" cm="1" vm="2">
        <f t="array" ref="BYK1350">TRANSPOSE(_xlfn.ANCHORARRAY(AYN$2))</f>
        <v>#VALUE!</v>
      </c>
    </row>
    <row r="1351" spans="1:10 2012:2013" s="173" customFormat="1" ht="32.25" thickBot="1" x14ac:dyDescent="0.3">
      <c r="A1351" s="173" t="s">
        <v>158</v>
      </c>
      <c r="B1351" s="173" t="s">
        <v>154</v>
      </c>
      <c r="C1351" s="173" t="s">
        <v>336</v>
      </c>
      <c r="D1351" s="173" t="s">
        <v>2476</v>
      </c>
      <c r="E1351" s="173">
        <v>99</v>
      </c>
      <c r="F1351" s="173">
        <v>0</v>
      </c>
      <c r="G1351" s="173" t="s">
        <v>213</v>
      </c>
      <c r="H1351" s="173" t="s">
        <v>22</v>
      </c>
      <c r="I1351" s="173">
        <v>1350</v>
      </c>
      <c r="J1351" s="174"/>
      <c r="BYJ1351" s="175" t="s">
        <v>1693</v>
      </c>
      <c r="BYK1351" s="173" t="e" cm="1" vm="2">
        <f t="array" ref="BYK1351">TRANSPOSE(_xlfn.ANCHORARRAY(AYO$2))</f>
        <v>#VALUE!</v>
      </c>
    </row>
    <row r="1352" spans="1:10 2012:2013" s="173" customFormat="1" ht="32.25" thickBot="1" x14ac:dyDescent="0.3">
      <c r="A1352" s="173" t="s">
        <v>158</v>
      </c>
      <c r="B1352" s="173" t="s">
        <v>154</v>
      </c>
      <c r="C1352" s="173" t="s">
        <v>336</v>
      </c>
      <c r="D1352" s="173" t="s">
        <v>2481</v>
      </c>
      <c r="E1352" s="173">
        <v>99</v>
      </c>
      <c r="F1352" s="173">
        <v>0</v>
      </c>
      <c r="G1352" s="173" t="s">
        <v>213</v>
      </c>
      <c r="H1352" s="173" t="s">
        <v>22</v>
      </c>
      <c r="I1352" s="173">
        <v>1351</v>
      </c>
      <c r="J1352" s="174"/>
      <c r="BYJ1352" s="175" t="s">
        <v>1694</v>
      </c>
      <c r="BYK1352" s="173" t="e" cm="1" vm="2">
        <f t="array" ref="BYK1352">TRANSPOSE(_xlfn.ANCHORARRAY(AYP$2))</f>
        <v>#VALUE!</v>
      </c>
    </row>
    <row r="1353" spans="1:10 2012:2013" s="173" customFormat="1" ht="32.25" thickBot="1" x14ac:dyDescent="0.3">
      <c r="A1353" s="173" t="s">
        <v>158</v>
      </c>
      <c r="B1353" s="173" t="s">
        <v>154</v>
      </c>
      <c r="C1353" s="173" t="s">
        <v>336</v>
      </c>
      <c r="D1353" s="173" t="s">
        <v>220</v>
      </c>
      <c r="E1353" s="173">
        <v>99</v>
      </c>
      <c r="F1353" s="173">
        <v>28</v>
      </c>
      <c r="G1353" s="173" t="s">
        <v>213</v>
      </c>
      <c r="H1353" s="173" t="s">
        <v>25</v>
      </c>
      <c r="I1353" s="173">
        <v>1352</v>
      </c>
      <c r="J1353" s="174"/>
      <c r="BYJ1353" s="175" t="s">
        <v>1695</v>
      </c>
      <c r="BYK1353" s="173" t="e" cm="1" vm="2">
        <f t="array" ref="BYK1353">TRANSPOSE(_xlfn.ANCHORARRAY(AYQ$2))</f>
        <v>#VALUE!</v>
      </c>
    </row>
    <row r="1354" spans="1:10 2012:2013" s="173" customFormat="1" ht="32.25" thickBot="1" x14ac:dyDescent="0.3">
      <c r="A1354" s="173" t="s">
        <v>158</v>
      </c>
      <c r="B1354" s="173" t="s">
        <v>154</v>
      </c>
      <c r="C1354" s="173" t="s">
        <v>336</v>
      </c>
      <c r="D1354" s="173" t="s">
        <v>2477</v>
      </c>
      <c r="E1354" s="173">
        <v>99</v>
      </c>
      <c r="F1354" s="173">
        <v>0</v>
      </c>
      <c r="G1354" s="173" t="s">
        <v>213</v>
      </c>
      <c r="H1354" s="173" t="s">
        <v>24</v>
      </c>
      <c r="I1354" s="173">
        <v>1353</v>
      </c>
      <c r="J1354" s="174"/>
      <c r="BYJ1354" s="175" t="s">
        <v>1696</v>
      </c>
      <c r="BYK1354" s="173" t="e" cm="1" vm="2">
        <f t="array" ref="BYK1354">TRANSPOSE(_xlfn.ANCHORARRAY(AYR$2))</f>
        <v>#VALUE!</v>
      </c>
    </row>
    <row r="1355" spans="1:10 2012:2013" s="173" customFormat="1" ht="32.25" thickBot="1" x14ac:dyDescent="0.3">
      <c r="A1355" s="173" t="s">
        <v>158</v>
      </c>
      <c r="B1355" s="173" t="s">
        <v>154</v>
      </c>
      <c r="C1355" s="173" t="s">
        <v>336</v>
      </c>
      <c r="D1355" s="173" t="s">
        <v>238</v>
      </c>
      <c r="E1355" s="173">
        <v>99</v>
      </c>
      <c r="F1355" s="173">
        <v>28</v>
      </c>
      <c r="G1355" s="173" t="s">
        <v>213</v>
      </c>
      <c r="H1355" s="173" t="s">
        <v>25</v>
      </c>
      <c r="I1355" s="173">
        <v>1354</v>
      </c>
      <c r="J1355" s="174"/>
      <c r="BYJ1355" s="175" t="s">
        <v>1697</v>
      </c>
      <c r="BYK1355" s="173" t="e" cm="1" vm="2">
        <f t="array" ref="BYK1355">TRANSPOSE(_xlfn.ANCHORARRAY(AYS$2))</f>
        <v>#VALUE!</v>
      </c>
    </row>
    <row r="1356" spans="1:10 2012:2013" s="173" customFormat="1" ht="32.25" thickBot="1" x14ac:dyDescent="0.3">
      <c r="A1356" s="173" t="s">
        <v>158</v>
      </c>
      <c r="B1356" s="173" t="s">
        <v>154</v>
      </c>
      <c r="C1356" s="173" t="s">
        <v>336</v>
      </c>
      <c r="D1356" s="173" t="s">
        <v>232</v>
      </c>
      <c r="E1356" s="173">
        <v>99</v>
      </c>
      <c r="F1356" s="173">
        <v>28</v>
      </c>
      <c r="G1356" s="173" t="s">
        <v>213</v>
      </c>
      <c r="H1356" s="173" t="s">
        <v>24</v>
      </c>
      <c r="I1356" s="173">
        <v>1355</v>
      </c>
      <c r="J1356" s="174"/>
      <c r="BYJ1356" s="175" t="s">
        <v>1698</v>
      </c>
      <c r="BYK1356" s="173" t="e" cm="1" vm="2">
        <f t="array" ref="BYK1356">TRANSPOSE(_xlfn.ANCHORARRAY(AYT$2))</f>
        <v>#VALUE!</v>
      </c>
    </row>
    <row r="1357" spans="1:10 2012:2013" s="173" customFormat="1" ht="32.25" thickBot="1" x14ac:dyDescent="0.3">
      <c r="A1357" s="173" t="s">
        <v>158</v>
      </c>
      <c r="B1357" s="173" t="s">
        <v>154</v>
      </c>
      <c r="C1357" s="173" t="s">
        <v>336</v>
      </c>
      <c r="D1357" s="173" t="s">
        <v>221</v>
      </c>
      <c r="E1357" s="173">
        <v>299</v>
      </c>
      <c r="F1357" s="173">
        <v>0</v>
      </c>
      <c r="G1357" s="173" t="s">
        <v>213</v>
      </c>
      <c r="H1357" s="173" t="s">
        <v>22</v>
      </c>
      <c r="I1357" s="173">
        <v>1356</v>
      </c>
      <c r="J1357" s="174"/>
      <c r="BYJ1357" s="175" t="s">
        <v>1699</v>
      </c>
      <c r="BYK1357" s="173" t="e" cm="1" vm="2">
        <f t="array" ref="BYK1357">TRANSPOSE(_xlfn.ANCHORARRAY(AYU$2))</f>
        <v>#VALUE!</v>
      </c>
    </row>
    <row r="1358" spans="1:10 2012:2013" s="173" customFormat="1" ht="32.25" thickBot="1" x14ac:dyDescent="0.3">
      <c r="A1358" s="173" t="s">
        <v>158</v>
      </c>
      <c r="B1358" s="173" t="s">
        <v>154</v>
      </c>
      <c r="C1358" s="173" t="s">
        <v>336</v>
      </c>
      <c r="D1358" s="173" t="s">
        <v>2489</v>
      </c>
      <c r="E1358" s="173">
        <v>27</v>
      </c>
      <c r="F1358" s="173">
        <v>0</v>
      </c>
      <c r="G1358" s="173" t="s">
        <v>213</v>
      </c>
      <c r="H1358" s="173" t="s">
        <v>22</v>
      </c>
      <c r="I1358" s="173">
        <v>1357</v>
      </c>
      <c r="J1358" s="174"/>
      <c r="BYJ1358" s="175" t="s">
        <v>1700</v>
      </c>
      <c r="BYK1358" s="173" t="e" cm="1" vm="2">
        <f t="array" ref="BYK1358">TRANSPOSE(_xlfn.ANCHORARRAY(AYV$2))</f>
        <v>#VALUE!</v>
      </c>
    </row>
    <row r="1359" spans="1:10 2012:2013" s="173" customFormat="1" ht="32.25" thickBot="1" x14ac:dyDescent="0.3">
      <c r="A1359" s="173" t="s">
        <v>158</v>
      </c>
      <c r="B1359" s="173" t="s">
        <v>154</v>
      </c>
      <c r="C1359" s="173" t="s">
        <v>336</v>
      </c>
      <c r="D1359" s="173" t="s">
        <v>252</v>
      </c>
      <c r="E1359" s="173">
        <v>299</v>
      </c>
      <c r="F1359" s="173">
        <v>75</v>
      </c>
      <c r="G1359" s="173" t="s">
        <v>224</v>
      </c>
      <c r="H1359" s="173" t="s">
        <v>24</v>
      </c>
      <c r="I1359" s="173">
        <v>1358</v>
      </c>
      <c r="J1359" s="174"/>
      <c r="BYJ1359" s="175" t="s">
        <v>1701</v>
      </c>
      <c r="BYK1359" s="173" t="e" cm="1" vm="2">
        <f t="array" ref="BYK1359">TRANSPOSE(_xlfn.ANCHORARRAY(AYW$2))</f>
        <v>#VALUE!</v>
      </c>
    </row>
    <row r="1360" spans="1:10 2012:2013" s="173" customFormat="1" ht="32.25" thickBot="1" x14ac:dyDescent="0.3">
      <c r="A1360" s="173" t="s">
        <v>158</v>
      </c>
      <c r="B1360" s="173" t="s">
        <v>154</v>
      </c>
      <c r="C1360" s="173" t="s">
        <v>336</v>
      </c>
      <c r="D1360" s="173" t="s">
        <v>223</v>
      </c>
      <c r="E1360" s="173">
        <v>999</v>
      </c>
      <c r="F1360" s="173">
        <v>75</v>
      </c>
      <c r="G1360" s="173" t="s">
        <v>224</v>
      </c>
      <c r="H1360" s="173" t="s">
        <v>24</v>
      </c>
      <c r="I1360" s="173">
        <v>1359</v>
      </c>
      <c r="J1360" s="174"/>
      <c r="BYJ1360" s="175" t="s">
        <v>1702</v>
      </c>
      <c r="BYK1360" s="173" t="e" cm="1" vm="2">
        <f t="array" ref="BYK1360">TRANSPOSE(_xlfn.ANCHORARRAY(AYX$2))</f>
        <v>#VALUE!</v>
      </c>
    </row>
    <row r="1361" spans="1:10 2012:2013" s="173" customFormat="1" ht="32.25" thickBot="1" x14ac:dyDescent="0.3">
      <c r="A1361" s="173" t="s">
        <v>158</v>
      </c>
      <c r="B1361" s="173" t="s">
        <v>154</v>
      </c>
      <c r="C1361" s="173" t="s">
        <v>336</v>
      </c>
      <c r="D1361" s="173" t="s">
        <v>215</v>
      </c>
      <c r="E1361" s="173">
        <v>99</v>
      </c>
      <c r="F1361" s="173">
        <v>0</v>
      </c>
      <c r="G1361" s="173" t="s">
        <v>224</v>
      </c>
      <c r="H1361" s="173" t="s">
        <v>22</v>
      </c>
      <c r="I1361" s="173">
        <v>1360</v>
      </c>
      <c r="J1361" s="174"/>
      <c r="BYJ1361" s="175" t="s">
        <v>1703</v>
      </c>
      <c r="BYK1361" s="173" t="e" cm="1" vm="2">
        <f t="array" ref="BYK1361">TRANSPOSE(_xlfn.ANCHORARRAY(AYY$2))</f>
        <v>#VALUE!</v>
      </c>
    </row>
    <row r="1362" spans="1:10 2012:2013" s="173" customFormat="1" ht="32.25" thickBot="1" x14ac:dyDescent="0.3">
      <c r="A1362" s="173" t="s">
        <v>158</v>
      </c>
      <c r="B1362" s="173" t="s">
        <v>154</v>
      </c>
      <c r="C1362" s="173" t="s">
        <v>336</v>
      </c>
      <c r="D1362" s="173" t="s">
        <v>2479</v>
      </c>
      <c r="E1362" s="173">
        <v>130</v>
      </c>
      <c r="F1362" s="173">
        <v>0</v>
      </c>
      <c r="G1362" s="173" t="s">
        <v>224</v>
      </c>
      <c r="H1362" s="173" t="s">
        <v>22</v>
      </c>
      <c r="I1362" s="173">
        <v>1361</v>
      </c>
      <c r="J1362" s="174"/>
      <c r="BYJ1362" s="175" t="s">
        <v>1704</v>
      </c>
      <c r="BYK1362" s="173" t="e" cm="1" vm="2">
        <f t="array" ref="BYK1362">TRANSPOSE(_xlfn.ANCHORARRAY(AYZ$2))</f>
        <v>#VALUE!</v>
      </c>
    </row>
    <row r="1363" spans="1:10 2012:2013" s="173" customFormat="1" ht="32.25" thickBot="1" x14ac:dyDescent="0.3">
      <c r="A1363" s="173" t="s">
        <v>158</v>
      </c>
      <c r="B1363" s="173" t="s">
        <v>154</v>
      </c>
      <c r="C1363" s="173" t="s">
        <v>336</v>
      </c>
      <c r="D1363" s="173" t="s">
        <v>2480</v>
      </c>
      <c r="E1363" s="173">
        <v>130</v>
      </c>
      <c r="F1363" s="173">
        <v>37</v>
      </c>
      <c r="G1363" s="173" t="s">
        <v>224</v>
      </c>
      <c r="H1363" s="173" t="s">
        <v>24</v>
      </c>
      <c r="I1363" s="173">
        <v>1362</v>
      </c>
      <c r="J1363" s="174"/>
      <c r="BYJ1363" s="175" t="s">
        <v>1705</v>
      </c>
      <c r="BYK1363" s="173" t="e" cm="1" vm="2">
        <f t="array" ref="BYK1363">TRANSPOSE(_xlfn.ANCHORARRAY(AZA$2))</f>
        <v>#VALUE!</v>
      </c>
    </row>
    <row r="1364" spans="1:10 2012:2013" s="173" customFormat="1" ht="32.25" thickBot="1" x14ac:dyDescent="0.3">
      <c r="A1364" s="173" t="s">
        <v>158</v>
      </c>
      <c r="B1364" s="173" t="s">
        <v>154</v>
      </c>
      <c r="C1364" s="173" t="s">
        <v>336</v>
      </c>
      <c r="D1364" s="173" t="s">
        <v>288</v>
      </c>
      <c r="E1364" s="173">
        <v>160</v>
      </c>
      <c r="F1364" s="173">
        <v>46</v>
      </c>
      <c r="G1364" s="173" t="s">
        <v>224</v>
      </c>
      <c r="H1364" s="173" t="s">
        <v>22</v>
      </c>
      <c r="I1364" s="173">
        <v>1363</v>
      </c>
      <c r="J1364" s="174"/>
      <c r="BYJ1364" s="175" t="s">
        <v>1706</v>
      </c>
      <c r="BYK1364" s="173" t="e" cm="1" vm="2">
        <f t="array" ref="BYK1364">TRANSPOSE(_xlfn.ANCHORARRAY(AZB$2))</f>
        <v>#VALUE!</v>
      </c>
    </row>
    <row r="1365" spans="1:10 2012:2013" s="173" customFormat="1" ht="32.25" thickBot="1" x14ac:dyDescent="0.3">
      <c r="A1365" s="173" t="s">
        <v>158</v>
      </c>
      <c r="B1365" s="173" t="s">
        <v>154</v>
      </c>
      <c r="C1365" s="173" t="s">
        <v>336</v>
      </c>
      <c r="D1365" s="173" t="s">
        <v>228</v>
      </c>
      <c r="E1365" s="173">
        <v>27</v>
      </c>
      <c r="F1365" s="173">
        <v>0</v>
      </c>
      <c r="G1365" s="173" t="s">
        <v>224</v>
      </c>
      <c r="H1365" s="173" t="s">
        <v>22</v>
      </c>
      <c r="I1365" s="173">
        <v>1364</v>
      </c>
      <c r="J1365" s="174"/>
      <c r="BYJ1365" s="175" t="s">
        <v>1707</v>
      </c>
      <c r="BYK1365" s="173" t="e" cm="1" vm="2">
        <f t="array" ref="BYK1365">TRANSPOSE(_xlfn.ANCHORARRAY(AZC$2))</f>
        <v>#VALUE!</v>
      </c>
    </row>
    <row r="1366" spans="1:10 2012:2013" s="173" customFormat="1" ht="32.25" thickBot="1" x14ac:dyDescent="0.3">
      <c r="A1366" s="173" t="s">
        <v>158</v>
      </c>
      <c r="B1366" s="173" t="s">
        <v>154</v>
      </c>
      <c r="C1366" s="173" t="s">
        <v>336</v>
      </c>
      <c r="D1366" s="173" t="s">
        <v>262</v>
      </c>
      <c r="E1366" s="173">
        <v>99</v>
      </c>
      <c r="F1366" s="173">
        <v>28</v>
      </c>
      <c r="G1366" s="173" t="s">
        <v>224</v>
      </c>
      <c r="H1366" s="173" t="s">
        <v>24</v>
      </c>
      <c r="I1366" s="173">
        <v>1365</v>
      </c>
      <c r="J1366" s="174"/>
      <c r="BYJ1366" s="175" t="s">
        <v>1708</v>
      </c>
      <c r="BYK1366" s="173" t="e" cm="1" vm="2">
        <f t="array" ref="BYK1366">TRANSPOSE(_xlfn.ANCHORARRAY(AZD$2))</f>
        <v>#VALUE!</v>
      </c>
    </row>
    <row r="1367" spans="1:10 2012:2013" s="173" customFormat="1" ht="32.25" thickBot="1" x14ac:dyDescent="0.3">
      <c r="A1367" s="173" t="s">
        <v>158</v>
      </c>
      <c r="B1367" s="173" t="s">
        <v>154</v>
      </c>
      <c r="C1367" s="173" t="s">
        <v>336</v>
      </c>
      <c r="D1367" s="173" t="s">
        <v>229</v>
      </c>
      <c r="E1367" s="173">
        <v>99</v>
      </c>
      <c r="F1367" s="173">
        <v>0</v>
      </c>
      <c r="G1367" s="173" t="s">
        <v>224</v>
      </c>
      <c r="H1367" s="173" t="s">
        <v>22</v>
      </c>
      <c r="I1367" s="173">
        <v>1366</v>
      </c>
      <c r="J1367" s="174"/>
      <c r="BYJ1367" s="175" t="s">
        <v>1709</v>
      </c>
      <c r="BYK1367" s="173" t="e" cm="1" vm="2">
        <f t="array" ref="BYK1367">TRANSPOSE(_xlfn.ANCHORARRAY(AZE$2))</f>
        <v>#VALUE!</v>
      </c>
    </row>
    <row r="1368" spans="1:10 2012:2013" s="173" customFormat="1" ht="32.25" thickBot="1" x14ac:dyDescent="0.3">
      <c r="A1368" s="173" t="s">
        <v>158</v>
      </c>
      <c r="B1368" s="173" t="s">
        <v>154</v>
      </c>
      <c r="C1368" s="173" t="s">
        <v>336</v>
      </c>
      <c r="D1368" s="173" t="s">
        <v>250</v>
      </c>
      <c r="E1368" s="173">
        <v>160</v>
      </c>
      <c r="F1368" s="173">
        <v>46</v>
      </c>
      <c r="G1368" s="173" t="s">
        <v>224</v>
      </c>
      <c r="H1368" s="173" t="s">
        <v>24</v>
      </c>
      <c r="I1368" s="173">
        <v>1367</v>
      </c>
      <c r="J1368" s="174"/>
      <c r="BYJ1368" s="175" t="s">
        <v>1710</v>
      </c>
      <c r="BYK1368" s="173" t="e" cm="1" vm="2">
        <f t="array" ref="BYK1368">TRANSPOSE(_xlfn.ANCHORARRAY(AZF$2))</f>
        <v>#VALUE!</v>
      </c>
    </row>
    <row r="1369" spans="1:10 2012:2013" s="173" customFormat="1" ht="32.25" thickBot="1" x14ac:dyDescent="0.3">
      <c r="A1369" s="173" t="s">
        <v>158</v>
      </c>
      <c r="B1369" s="173" t="s">
        <v>154</v>
      </c>
      <c r="C1369" s="173" t="s">
        <v>336</v>
      </c>
      <c r="D1369" s="173" t="s">
        <v>285</v>
      </c>
      <c r="E1369" s="173">
        <v>99</v>
      </c>
      <c r="F1369" s="173">
        <v>28</v>
      </c>
      <c r="G1369" s="173" t="s">
        <v>224</v>
      </c>
      <c r="H1369" s="173" t="s">
        <v>22</v>
      </c>
      <c r="I1369" s="173">
        <v>1368</v>
      </c>
      <c r="J1369" s="174"/>
      <c r="BYJ1369" s="175" t="s">
        <v>1711</v>
      </c>
      <c r="BYK1369" s="173" t="e" cm="1" vm="2">
        <f t="array" ref="BYK1369">TRANSPOSE(_xlfn.ANCHORARRAY(AZG$2))</f>
        <v>#VALUE!</v>
      </c>
    </row>
    <row r="1370" spans="1:10 2012:2013" s="173" customFormat="1" ht="32.25" thickBot="1" x14ac:dyDescent="0.3">
      <c r="A1370" s="173" t="s">
        <v>158</v>
      </c>
      <c r="B1370" s="173" t="s">
        <v>154</v>
      </c>
      <c r="C1370" s="173" t="s">
        <v>336</v>
      </c>
      <c r="D1370" s="173" t="s">
        <v>2485</v>
      </c>
      <c r="E1370" s="173">
        <v>27</v>
      </c>
      <c r="F1370" s="173">
        <v>0</v>
      </c>
      <c r="G1370" s="173" t="s">
        <v>224</v>
      </c>
      <c r="H1370" s="173" t="s">
        <v>22</v>
      </c>
      <c r="I1370" s="173">
        <v>1369</v>
      </c>
      <c r="J1370" s="174"/>
      <c r="BYJ1370" s="175" t="s">
        <v>1712</v>
      </c>
      <c r="BYK1370" s="173" t="e" cm="1" vm="2">
        <f t="array" ref="BYK1370">TRANSPOSE(_xlfn.ANCHORARRAY(AZH$2))</f>
        <v>#VALUE!</v>
      </c>
    </row>
    <row r="1371" spans="1:10 2012:2013" s="173" customFormat="1" ht="32.25" thickBot="1" x14ac:dyDescent="0.3">
      <c r="A1371" s="173" t="s">
        <v>158</v>
      </c>
      <c r="B1371" s="173" t="s">
        <v>154</v>
      </c>
      <c r="C1371" s="173" t="s">
        <v>336</v>
      </c>
      <c r="D1371" s="173" t="s">
        <v>230</v>
      </c>
      <c r="E1371" s="173">
        <v>130</v>
      </c>
      <c r="F1371" s="173">
        <v>0</v>
      </c>
      <c r="G1371" s="173" t="s">
        <v>224</v>
      </c>
      <c r="H1371" s="173" t="s">
        <v>22</v>
      </c>
      <c r="I1371" s="173">
        <v>1370</v>
      </c>
      <c r="J1371" s="174"/>
      <c r="BYJ1371" s="175" t="s">
        <v>1713</v>
      </c>
      <c r="BYK1371" s="173" t="e" cm="1" vm="2">
        <f t="array" ref="BYK1371">TRANSPOSE(_xlfn.ANCHORARRAY(AZI$2))</f>
        <v>#VALUE!</v>
      </c>
    </row>
    <row r="1372" spans="1:10 2012:2013" s="173" customFormat="1" ht="32.25" thickBot="1" x14ac:dyDescent="0.3">
      <c r="A1372" s="173" t="s">
        <v>158</v>
      </c>
      <c r="B1372" s="173" t="s">
        <v>154</v>
      </c>
      <c r="C1372" s="173" t="s">
        <v>336</v>
      </c>
      <c r="D1372" s="173" t="s">
        <v>231</v>
      </c>
      <c r="E1372" s="173">
        <v>27</v>
      </c>
      <c r="F1372" s="173">
        <v>0</v>
      </c>
      <c r="G1372" s="173" t="s">
        <v>224</v>
      </c>
      <c r="H1372" s="173" t="s">
        <v>22</v>
      </c>
      <c r="I1372" s="173">
        <v>1371</v>
      </c>
      <c r="J1372" s="174"/>
      <c r="BYJ1372" s="175" t="s">
        <v>1714</v>
      </c>
      <c r="BYK1372" s="173" t="e" cm="1" vm="2">
        <f t="array" ref="BYK1372">TRANSPOSE(_xlfn.ANCHORARRAY(AZJ$2))</f>
        <v>#VALUE!</v>
      </c>
    </row>
    <row r="1373" spans="1:10 2012:2013" s="173" customFormat="1" ht="32.25" thickBot="1" x14ac:dyDescent="0.3">
      <c r="A1373" s="173" t="s">
        <v>158</v>
      </c>
      <c r="B1373" s="173" t="s">
        <v>154</v>
      </c>
      <c r="C1373" s="173" t="s">
        <v>336</v>
      </c>
      <c r="D1373" s="173" t="s">
        <v>2486</v>
      </c>
      <c r="E1373" s="173">
        <v>36</v>
      </c>
      <c r="F1373" s="173">
        <v>0</v>
      </c>
      <c r="G1373" s="173" t="s">
        <v>224</v>
      </c>
      <c r="H1373" s="173" t="s">
        <v>22</v>
      </c>
      <c r="I1373" s="173">
        <v>1372</v>
      </c>
      <c r="J1373" s="174"/>
      <c r="BYJ1373" s="175" t="s">
        <v>1715</v>
      </c>
      <c r="BYK1373" s="173" t="e" cm="1" vm="2">
        <f t="array" ref="BYK1373">TRANSPOSE(_xlfn.ANCHORARRAY(AZK$2))</f>
        <v>#VALUE!</v>
      </c>
    </row>
    <row r="1374" spans="1:10 2012:2013" s="173" customFormat="1" ht="32.25" thickBot="1" x14ac:dyDescent="0.3">
      <c r="A1374" s="173" t="s">
        <v>158</v>
      </c>
      <c r="B1374" s="173" t="s">
        <v>154</v>
      </c>
      <c r="C1374" s="173" t="s">
        <v>336</v>
      </c>
      <c r="D1374" s="173" t="s">
        <v>244</v>
      </c>
      <c r="E1374" s="173">
        <v>27</v>
      </c>
      <c r="F1374" s="173">
        <v>0</v>
      </c>
      <c r="G1374" s="173" t="s">
        <v>224</v>
      </c>
      <c r="H1374" s="173" t="s">
        <v>22</v>
      </c>
      <c r="I1374" s="173">
        <v>1373</v>
      </c>
      <c r="J1374" s="174"/>
      <c r="BYJ1374" s="175" t="s">
        <v>1716</v>
      </c>
      <c r="BYK1374" s="173" t="e" cm="1" vm="2">
        <f t="array" ref="BYK1374">TRANSPOSE(_xlfn.ANCHORARRAY(AZL$2))</f>
        <v>#VALUE!</v>
      </c>
    </row>
    <row r="1375" spans="1:10 2012:2013" s="173" customFormat="1" ht="32.25" thickBot="1" x14ac:dyDescent="0.3">
      <c r="A1375" s="173" t="s">
        <v>158</v>
      </c>
      <c r="B1375" s="173" t="s">
        <v>154</v>
      </c>
      <c r="C1375" s="173" t="s">
        <v>336</v>
      </c>
      <c r="D1375" s="173" t="s">
        <v>289</v>
      </c>
      <c r="E1375" s="173">
        <v>99</v>
      </c>
      <c r="F1375" s="173">
        <v>0</v>
      </c>
      <c r="G1375" s="173" t="s">
        <v>224</v>
      </c>
      <c r="H1375" s="173" t="s">
        <v>22</v>
      </c>
      <c r="I1375" s="173">
        <v>1374</v>
      </c>
      <c r="J1375" s="174"/>
      <c r="BYJ1375" s="175" t="s">
        <v>1717</v>
      </c>
      <c r="BYK1375" s="173" t="e" cm="1" vm="2">
        <f t="array" ref="BYK1375">TRANSPOSE(_xlfn.ANCHORARRAY(AZM$2))</f>
        <v>#VALUE!</v>
      </c>
    </row>
    <row r="1376" spans="1:10 2012:2013" s="173" customFormat="1" ht="32.25" thickBot="1" x14ac:dyDescent="0.3">
      <c r="A1376" s="173" t="s">
        <v>158</v>
      </c>
      <c r="B1376" s="173" t="s">
        <v>154</v>
      </c>
      <c r="C1376" s="173" t="s">
        <v>336</v>
      </c>
      <c r="D1376" s="173" t="s">
        <v>222</v>
      </c>
      <c r="E1376" s="173">
        <v>299</v>
      </c>
      <c r="F1376" s="173">
        <v>0</v>
      </c>
      <c r="G1376" s="173" t="s">
        <v>224</v>
      </c>
      <c r="H1376" s="173" t="s">
        <v>22</v>
      </c>
      <c r="I1376" s="173">
        <v>1375</v>
      </c>
      <c r="J1376" s="174"/>
      <c r="BYJ1376" s="175" t="s">
        <v>1718</v>
      </c>
      <c r="BYK1376" s="173" t="e" cm="1" vm="2">
        <f t="array" ref="BYK1376">TRANSPOSE(_xlfn.ANCHORARRAY(AZN$2))</f>
        <v>#VALUE!</v>
      </c>
    </row>
    <row r="1377" spans="1:10 2012:2013" s="173" customFormat="1" ht="32.25" thickBot="1" x14ac:dyDescent="0.3">
      <c r="A1377" s="173" t="s">
        <v>158</v>
      </c>
      <c r="B1377" s="173" t="s">
        <v>154</v>
      </c>
      <c r="C1377" s="173" t="s">
        <v>336</v>
      </c>
      <c r="D1377" s="173" t="s">
        <v>233</v>
      </c>
      <c r="E1377" s="173">
        <v>99</v>
      </c>
      <c r="F1377" s="173">
        <v>0</v>
      </c>
      <c r="G1377" s="173" t="s">
        <v>224</v>
      </c>
      <c r="H1377" s="173" t="s">
        <v>22</v>
      </c>
      <c r="I1377" s="173">
        <v>1376</v>
      </c>
      <c r="J1377" s="174"/>
      <c r="BYJ1377" s="175" t="s">
        <v>1719</v>
      </c>
      <c r="BYK1377" s="173" t="e" cm="1" vm="2">
        <f t="array" ref="BYK1377">TRANSPOSE(_xlfn.ANCHORARRAY(AZO$2))</f>
        <v>#VALUE!</v>
      </c>
    </row>
    <row r="1378" spans="1:10 2012:2013" s="173" customFormat="1" ht="32.25" thickBot="1" x14ac:dyDescent="0.3">
      <c r="A1378" s="173" t="s">
        <v>158</v>
      </c>
      <c r="B1378" s="173" t="s">
        <v>154</v>
      </c>
      <c r="C1378" s="173" t="s">
        <v>336</v>
      </c>
      <c r="D1378" s="173" t="s">
        <v>2487</v>
      </c>
      <c r="E1378" s="173">
        <v>36</v>
      </c>
      <c r="F1378" s="173">
        <v>0</v>
      </c>
      <c r="G1378" s="173" t="s">
        <v>224</v>
      </c>
      <c r="H1378" s="173" t="s">
        <v>22</v>
      </c>
      <c r="I1378" s="173">
        <v>1377</v>
      </c>
      <c r="J1378" s="174"/>
      <c r="BYJ1378" s="175" t="s">
        <v>1720</v>
      </c>
      <c r="BYK1378" s="173" t="e" cm="1" vm="2">
        <f t="array" ref="BYK1378">TRANSPOSE(_xlfn.ANCHORARRAY(AZP$2))</f>
        <v>#VALUE!</v>
      </c>
    </row>
    <row r="1379" spans="1:10 2012:2013" s="173" customFormat="1" ht="32.25" thickBot="1" x14ac:dyDescent="0.3">
      <c r="A1379" s="173" t="s">
        <v>158</v>
      </c>
      <c r="B1379" s="173" t="s">
        <v>154</v>
      </c>
      <c r="C1379" s="173" t="s">
        <v>336</v>
      </c>
      <c r="D1379" s="173" t="s">
        <v>2488</v>
      </c>
      <c r="E1379" s="173">
        <v>99</v>
      </c>
      <c r="F1379" s="173">
        <v>0</v>
      </c>
      <c r="G1379" s="173" t="s">
        <v>224</v>
      </c>
      <c r="H1379" s="173" t="s">
        <v>22</v>
      </c>
      <c r="I1379" s="173">
        <v>1378</v>
      </c>
      <c r="J1379" s="174"/>
      <c r="BYJ1379" s="175" t="s">
        <v>1721</v>
      </c>
      <c r="BYK1379" s="173" t="e" cm="1" vm="2">
        <f t="array" ref="BYK1379">TRANSPOSE(_xlfn.ANCHORARRAY(AZQ$2))</f>
        <v>#VALUE!</v>
      </c>
    </row>
    <row r="1380" spans="1:10 2012:2013" s="173" customFormat="1" ht="32.25" thickBot="1" x14ac:dyDescent="0.3">
      <c r="A1380" s="173" t="s">
        <v>158</v>
      </c>
      <c r="B1380" s="173" t="s">
        <v>243</v>
      </c>
      <c r="C1380" s="173" t="s">
        <v>337</v>
      </c>
      <c r="D1380" s="173" t="s">
        <v>275</v>
      </c>
      <c r="E1380" s="173">
        <v>27</v>
      </c>
      <c r="F1380" s="173">
        <v>0</v>
      </c>
      <c r="G1380" s="173" t="s">
        <v>213</v>
      </c>
      <c r="H1380" s="173" t="s">
        <v>22</v>
      </c>
      <c r="I1380" s="173">
        <v>1379</v>
      </c>
      <c r="J1380" s="174"/>
      <c r="BYJ1380" s="175" t="s">
        <v>1722</v>
      </c>
      <c r="BYK1380" s="173" t="e" cm="1" vm="2">
        <f t="array" ref="BYK1380">TRANSPOSE(_xlfn.ANCHORARRAY(AZR$2))</f>
        <v>#VALUE!</v>
      </c>
    </row>
    <row r="1381" spans="1:10 2012:2013" s="173" customFormat="1" ht="32.25" thickBot="1" x14ac:dyDescent="0.3">
      <c r="A1381" s="173" t="s">
        <v>158</v>
      </c>
      <c r="B1381" s="173" t="s">
        <v>243</v>
      </c>
      <c r="C1381" s="173" t="s">
        <v>337</v>
      </c>
      <c r="D1381" s="173" t="s">
        <v>2481</v>
      </c>
      <c r="E1381" s="173">
        <v>99</v>
      </c>
      <c r="F1381" s="173">
        <v>0</v>
      </c>
      <c r="G1381" s="173" t="s">
        <v>213</v>
      </c>
      <c r="H1381" s="173" t="s">
        <v>22</v>
      </c>
      <c r="I1381" s="173">
        <v>1380</v>
      </c>
      <c r="J1381" s="174"/>
      <c r="BYJ1381" s="175" t="s">
        <v>1723</v>
      </c>
      <c r="BYK1381" s="173" t="e" cm="1" vm="2">
        <f t="array" ref="BYK1381">TRANSPOSE(_xlfn.ANCHORARRAY(AZS$2))</f>
        <v>#VALUE!</v>
      </c>
    </row>
    <row r="1382" spans="1:10 2012:2013" s="173" customFormat="1" ht="32.25" thickBot="1" x14ac:dyDescent="0.3">
      <c r="A1382" s="173" t="s">
        <v>158</v>
      </c>
      <c r="B1382" s="173" t="s">
        <v>243</v>
      </c>
      <c r="C1382" s="173" t="s">
        <v>337</v>
      </c>
      <c r="D1382" s="173" t="s">
        <v>2482</v>
      </c>
      <c r="E1382" s="173">
        <v>27</v>
      </c>
      <c r="F1382" s="173">
        <v>0</v>
      </c>
      <c r="G1382" s="173" t="s">
        <v>213</v>
      </c>
      <c r="H1382" s="173" t="s">
        <v>22</v>
      </c>
      <c r="I1382" s="173">
        <v>1381</v>
      </c>
      <c r="J1382" s="174"/>
      <c r="BYJ1382" s="175" t="s">
        <v>1724</v>
      </c>
      <c r="BYK1382" s="173" t="e" cm="1" vm="2">
        <f t="array" ref="BYK1382">TRANSPOSE(_xlfn.ANCHORARRAY(AZT$2))</f>
        <v>#VALUE!</v>
      </c>
    </row>
    <row r="1383" spans="1:10 2012:2013" s="173" customFormat="1" ht="32.25" thickBot="1" x14ac:dyDescent="0.3">
      <c r="A1383" s="173" t="s">
        <v>158</v>
      </c>
      <c r="B1383" s="173" t="s">
        <v>243</v>
      </c>
      <c r="C1383" s="173" t="s">
        <v>337</v>
      </c>
      <c r="D1383" s="173" t="s">
        <v>228</v>
      </c>
      <c r="E1383" s="173">
        <v>27</v>
      </c>
      <c r="F1383" s="173">
        <v>0</v>
      </c>
      <c r="G1383" s="173" t="s">
        <v>213</v>
      </c>
      <c r="H1383" s="173" t="s">
        <v>22</v>
      </c>
      <c r="I1383" s="173">
        <v>1382</v>
      </c>
      <c r="J1383" s="174"/>
      <c r="BYJ1383" s="175" t="s">
        <v>1725</v>
      </c>
      <c r="BYK1383" s="173" t="e" cm="1" vm="2">
        <f t="array" ref="BYK1383">TRANSPOSE(_xlfn.ANCHORARRAY(AZU$2))</f>
        <v>#VALUE!</v>
      </c>
    </row>
    <row r="1384" spans="1:10 2012:2013" s="173" customFormat="1" ht="32.25" thickBot="1" x14ac:dyDescent="0.3">
      <c r="A1384" s="173" t="s">
        <v>158</v>
      </c>
      <c r="B1384" s="173" t="s">
        <v>243</v>
      </c>
      <c r="C1384" s="173" t="s">
        <v>337</v>
      </c>
      <c r="D1384" s="173" t="s">
        <v>229</v>
      </c>
      <c r="E1384" s="173">
        <v>99</v>
      </c>
      <c r="F1384" s="173">
        <v>0</v>
      </c>
      <c r="G1384" s="173" t="s">
        <v>213</v>
      </c>
      <c r="H1384" s="173" t="s">
        <v>22</v>
      </c>
      <c r="I1384" s="173">
        <v>1383</v>
      </c>
      <c r="J1384" s="174"/>
      <c r="BYJ1384" s="175" t="s">
        <v>1726</v>
      </c>
      <c r="BYK1384" s="173" t="e" cm="1" vm="2">
        <f t="array" ref="BYK1384">TRANSPOSE(_xlfn.ANCHORARRAY(AZV$2))</f>
        <v>#VALUE!</v>
      </c>
    </row>
    <row r="1385" spans="1:10 2012:2013" s="173" customFormat="1" ht="32.25" thickBot="1" x14ac:dyDescent="0.3">
      <c r="A1385" s="173" t="s">
        <v>158</v>
      </c>
      <c r="B1385" s="173" t="s">
        <v>243</v>
      </c>
      <c r="C1385" s="173" t="s">
        <v>337</v>
      </c>
      <c r="D1385" s="173" t="s">
        <v>2485</v>
      </c>
      <c r="E1385" s="173">
        <v>27</v>
      </c>
      <c r="F1385" s="173">
        <v>0</v>
      </c>
      <c r="G1385" s="173" t="s">
        <v>213</v>
      </c>
      <c r="H1385" s="173" t="s">
        <v>22</v>
      </c>
      <c r="I1385" s="173">
        <v>1384</v>
      </c>
      <c r="J1385" s="174"/>
      <c r="BYJ1385" s="175" t="s">
        <v>1727</v>
      </c>
      <c r="BYK1385" s="173" t="e" cm="1" vm="2">
        <f t="array" ref="BYK1385">TRANSPOSE(_xlfn.ANCHORARRAY(AZW$2))</f>
        <v>#VALUE!</v>
      </c>
    </row>
    <row r="1386" spans="1:10 2012:2013" s="173" customFormat="1" ht="32.25" thickBot="1" x14ac:dyDescent="0.3">
      <c r="A1386" s="173" t="s">
        <v>158</v>
      </c>
      <c r="B1386" s="173" t="s">
        <v>243</v>
      </c>
      <c r="C1386" s="173" t="s">
        <v>337</v>
      </c>
      <c r="D1386" s="173" t="s">
        <v>231</v>
      </c>
      <c r="E1386" s="173">
        <v>27</v>
      </c>
      <c r="F1386" s="173">
        <v>0</v>
      </c>
      <c r="G1386" s="173" t="s">
        <v>213</v>
      </c>
      <c r="H1386" s="173" t="s">
        <v>22</v>
      </c>
      <c r="I1386" s="173">
        <v>1385</v>
      </c>
      <c r="J1386" s="174"/>
      <c r="BYJ1386" s="175" t="s">
        <v>1728</v>
      </c>
      <c r="BYK1386" s="173" t="e" cm="1" vm="2">
        <f t="array" ref="BYK1386">TRANSPOSE(_xlfn.ANCHORARRAY(AZX$2))</f>
        <v>#VALUE!</v>
      </c>
    </row>
    <row r="1387" spans="1:10 2012:2013" s="173" customFormat="1" ht="32.25" thickBot="1" x14ac:dyDescent="0.3">
      <c r="A1387" s="173" t="s">
        <v>158</v>
      </c>
      <c r="B1387" s="173" t="s">
        <v>243</v>
      </c>
      <c r="C1387" s="173" t="s">
        <v>337</v>
      </c>
      <c r="D1387" s="173" t="s">
        <v>244</v>
      </c>
      <c r="E1387" s="173">
        <v>27</v>
      </c>
      <c r="F1387" s="173">
        <v>0</v>
      </c>
      <c r="G1387" s="173" t="s">
        <v>213</v>
      </c>
      <c r="H1387" s="173" t="s">
        <v>22</v>
      </c>
      <c r="I1387" s="173">
        <v>1386</v>
      </c>
      <c r="J1387" s="174"/>
      <c r="BYJ1387" s="175" t="s">
        <v>1729</v>
      </c>
      <c r="BYK1387" s="173" t="e" cm="1" vm="2">
        <f t="array" ref="BYK1387">TRANSPOSE(_xlfn.ANCHORARRAY(AZY$2))</f>
        <v>#VALUE!</v>
      </c>
    </row>
    <row r="1388" spans="1:10 2012:2013" s="173" customFormat="1" ht="32.25" thickBot="1" x14ac:dyDescent="0.3">
      <c r="A1388" s="173" t="s">
        <v>158</v>
      </c>
      <c r="B1388" s="173" t="s">
        <v>243</v>
      </c>
      <c r="C1388" s="173" t="s">
        <v>337</v>
      </c>
      <c r="D1388" s="173" t="s">
        <v>233</v>
      </c>
      <c r="E1388" s="173">
        <v>99</v>
      </c>
      <c r="F1388" s="173">
        <v>0</v>
      </c>
      <c r="G1388" s="173" t="s">
        <v>213</v>
      </c>
      <c r="H1388" s="173" t="s">
        <v>22</v>
      </c>
      <c r="I1388" s="173">
        <v>1387</v>
      </c>
      <c r="J1388" s="174"/>
      <c r="BYJ1388" s="175" t="s">
        <v>1730</v>
      </c>
      <c r="BYK1388" s="173" t="e" cm="1" vm="2">
        <f t="array" ref="BYK1388">TRANSPOSE(_xlfn.ANCHORARRAY(AZZ$2))</f>
        <v>#VALUE!</v>
      </c>
    </row>
    <row r="1389" spans="1:10 2012:2013" s="173" customFormat="1" ht="32.25" thickBot="1" x14ac:dyDescent="0.3">
      <c r="A1389" s="173" t="s">
        <v>158</v>
      </c>
      <c r="B1389" s="173" t="s">
        <v>243</v>
      </c>
      <c r="C1389" s="173" t="s">
        <v>337</v>
      </c>
      <c r="D1389" s="173" t="s">
        <v>235</v>
      </c>
      <c r="E1389" s="173">
        <v>27</v>
      </c>
      <c r="F1389" s="173">
        <v>0</v>
      </c>
      <c r="G1389" s="173" t="s">
        <v>213</v>
      </c>
      <c r="H1389" s="173" t="s">
        <v>22</v>
      </c>
      <c r="I1389" s="173">
        <v>1388</v>
      </c>
      <c r="J1389" s="174"/>
      <c r="BYJ1389" s="175" t="s">
        <v>1731</v>
      </c>
      <c r="BYK1389" s="173" t="e" cm="1" vm="2">
        <f t="array" ref="BYK1389">TRANSPOSE(_xlfn.ANCHORARRAY(BAA$2))</f>
        <v>#VALUE!</v>
      </c>
    </row>
    <row r="1390" spans="1:10 2012:2013" s="173" customFormat="1" ht="32.25" thickBot="1" x14ac:dyDescent="0.3">
      <c r="A1390" s="173" t="s">
        <v>158</v>
      </c>
      <c r="B1390" s="173" t="s">
        <v>243</v>
      </c>
      <c r="C1390" s="173" t="s">
        <v>337</v>
      </c>
      <c r="D1390" s="173" t="s">
        <v>245</v>
      </c>
      <c r="E1390" s="173">
        <v>36</v>
      </c>
      <c r="F1390" s="173">
        <v>0</v>
      </c>
      <c r="G1390" s="173" t="s">
        <v>224</v>
      </c>
      <c r="H1390" s="173" t="s">
        <v>22</v>
      </c>
      <c r="I1390" s="173">
        <v>1389</v>
      </c>
      <c r="J1390" s="174"/>
      <c r="BYJ1390" s="175" t="s">
        <v>1732</v>
      </c>
      <c r="BYK1390" s="173" t="e" cm="1" vm="2">
        <f t="array" ref="BYK1390">TRANSPOSE(_xlfn.ANCHORARRAY(BAB$2))</f>
        <v>#VALUE!</v>
      </c>
    </row>
    <row r="1391" spans="1:10 2012:2013" s="173" customFormat="1" ht="32.25" thickBot="1" x14ac:dyDescent="0.3">
      <c r="A1391" s="173" t="s">
        <v>158</v>
      </c>
      <c r="B1391" s="173" t="s">
        <v>243</v>
      </c>
      <c r="C1391" s="173" t="s">
        <v>337</v>
      </c>
      <c r="D1391" s="173" t="s">
        <v>239</v>
      </c>
      <c r="E1391" s="173">
        <v>36</v>
      </c>
      <c r="F1391" s="173">
        <v>0</v>
      </c>
      <c r="G1391" s="173" t="s">
        <v>224</v>
      </c>
      <c r="H1391" s="173" t="s">
        <v>22</v>
      </c>
      <c r="I1391" s="173">
        <v>1390</v>
      </c>
      <c r="J1391" s="174"/>
      <c r="BYJ1391" s="175" t="s">
        <v>1733</v>
      </c>
      <c r="BYK1391" s="173" t="e" cm="1" vm="2">
        <f t="array" ref="BYK1391">TRANSPOSE(_xlfn.ANCHORARRAY(BAC$2))</f>
        <v>#VALUE!</v>
      </c>
    </row>
    <row r="1392" spans="1:10 2012:2013" s="173" customFormat="1" ht="32.25" thickBot="1" x14ac:dyDescent="0.3">
      <c r="A1392" s="173" t="s">
        <v>158</v>
      </c>
      <c r="B1392" s="173" t="s">
        <v>243</v>
      </c>
      <c r="C1392" s="173" t="s">
        <v>337</v>
      </c>
      <c r="D1392" s="173" t="s">
        <v>240</v>
      </c>
      <c r="E1392" s="173">
        <v>36</v>
      </c>
      <c r="F1392" s="173">
        <v>0</v>
      </c>
      <c r="G1392" s="173" t="s">
        <v>224</v>
      </c>
      <c r="H1392" s="173" t="s">
        <v>22</v>
      </c>
      <c r="I1392" s="173">
        <v>1391</v>
      </c>
      <c r="J1392" s="174"/>
      <c r="BYJ1392" s="175" t="s">
        <v>1734</v>
      </c>
      <c r="BYK1392" s="173" t="e" cm="1" vm="2">
        <f t="array" ref="BYK1392">TRANSPOSE(_xlfn.ANCHORARRAY(BAD$2))</f>
        <v>#VALUE!</v>
      </c>
    </row>
    <row r="1393" spans="1:10 2012:2013" s="173" customFormat="1" ht="32.25" thickBot="1" x14ac:dyDescent="0.3">
      <c r="A1393" s="173" t="s">
        <v>158</v>
      </c>
      <c r="B1393" s="173" t="s">
        <v>243</v>
      </c>
      <c r="C1393" s="173" t="s">
        <v>337</v>
      </c>
      <c r="D1393" s="173" t="s">
        <v>225</v>
      </c>
      <c r="E1393" s="173">
        <v>36</v>
      </c>
      <c r="F1393" s="173">
        <v>0</v>
      </c>
      <c r="G1393" s="173" t="s">
        <v>224</v>
      </c>
      <c r="H1393" s="173" t="s">
        <v>22</v>
      </c>
      <c r="I1393" s="173">
        <v>1392</v>
      </c>
      <c r="J1393" s="174"/>
      <c r="BYJ1393" s="175" t="s">
        <v>1735</v>
      </c>
      <c r="BYK1393" s="173" t="e" cm="1" vm="2">
        <f t="array" ref="BYK1393">TRANSPOSE(_xlfn.ANCHORARRAY(BAE$2))</f>
        <v>#VALUE!</v>
      </c>
    </row>
    <row r="1394" spans="1:10 2012:2013" s="173" customFormat="1" ht="32.25" thickBot="1" x14ac:dyDescent="0.3">
      <c r="A1394" s="173" t="s">
        <v>158</v>
      </c>
      <c r="B1394" s="173" t="s">
        <v>243</v>
      </c>
      <c r="C1394" s="173" t="s">
        <v>337</v>
      </c>
      <c r="D1394" s="173" t="s">
        <v>226</v>
      </c>
      <c r="E1394" s="173">
        <v>36</v>
      </c>
      <c r="F1394" s="173">
        <v>0</v>
      </c>
      <c r="G1394" s="173" t="s">
        <v>224</v>
      </c>
      <c r="H1394" s="173" t="s">
        <v>22</v>
      </c>
      <c r="I1394" s="173">
        <v>1393</v>
      </c>
      <c r="J1394" s="174"/>
      <c r="BYJ1394" s="175" t="s">
        <v>1736</v>
      </c>
      <c r="BYK1394" s="173" t="e" cm="1" vm="2">
        <f t="array" ref="BYK1394">TRANSPOSE(_xlfn.ANCHORARRAY(BAF$2))</f>
        <v>#VALUE!</v>
      </c>
    </row>
    <row r="1395" spans="1:10 2012:2013" s="173" customFormat="1" ht="32.25" thickBot="1" x14ac:dyDescent="0.3">
      <c r="A1395" s="173" t="s">
        <v>158</v>
      </c>
      <c r="B1395" s="173" t="s">
        <v>243</v>
      </c>
      <c r="C1395" s="173" t="s">
        <v>337</v>
      </c>
      <c r="D1395" s="173" t="s">
        <v>288</v>
      </c>
      <c r="E1395" s="173">
        <v>160</v>
      </c>
      <c r="F1395" s="173">
        <v>46</v>
      </c>
      <c r="G1395" s="173" t="s">
        <v>224</v>
      </c>
      <c r="H1395" s="173" t="s">
        <v>22</v>
      </c>
      <c r="I1395" s="173">
        <v>1394</v>
      </c>
      <c r="J1395" s="174"/>
      <c r="BYJ1395" s="175" t="s">
        <v>1737</v>
      </c>
      <c r="BYK1395" s="173" t="e" cm="1" vm="2">
        <f t="array" ref="BYK1395">TRANSPOSE(_xlfn.ANCHORARRAY(BAG$2))</f>
        <v>#VALUE!</v>
      </c>
    </row>
    <row r="1396" spans="1:10 2012:2013" s="173" customFormat="1" ht="32.25" thickBot="1" x14ac:dyDescent="0.3">
      <c r="A1396" s="173" t="s">
        <v>158</v>
      </c>
      <c r="B1396" s="173" t="s">
        <v>243</v>
      </c>
      <c r="C1396" s="173" t="s">
        <v>337</v>
      </c>
      <c r="D1396" s="173" t="s">
        <v>217</v>
      </c>
      <c r="E1396" s="173">
        <v>99</v>
      </c>
      <c r="F1396" s="173">
        <v>28</v>
      </c>
      <c r="G1396" s="173" t="s">
        <v>224</v>
      </c>
      <c r="H1396" s="173" t="s">
        <v>22</v>
      </c>
      <c r="I1396" s="173">
        <v>1395</v>
      </c>
      <c r="J1396" s="174"/>
      <c r="BYJ1396" s="175" t="s">
        <v>1738</v>
      </c>
      <c r="BYK1396" s="173" t="e" cm="1" vm="2">
        <f t="array" ref="BYK1396">TRANSPOSE(_xlfn.ANCHORARRAY(BAH$2))</f>
        <v>#VALUE!</v>
      </c>
    </row>
    <row r="1397" spans="1:10 2012:2013" s="173" customFormat="1" ht="32.25" thickBot="1" x14ac:dyDescent="0.3">
      <c r="A1397" s="173" t="s">
        <v>158</v>
      </c>
      <c r="B1397" s="173" t="s">
        <v>243</v>
      </c>
      <c r="C1397" s="173" t="s">
        <v>337</v>
      </c>
      <c r="D1397" s="173" t="s">
        <v>242</v>
      </c>
      <c r="E1397" s="173">
        <v>45</v>
      </c>
      <c r="F1397" s="173">
        <v>0</v>
      </c>
      <c r="G1397" s="173" t="s">
        <v>224</v>
      </c>
      <c r="H1397" s="173" t="s">
        <v>22</v>
      </c>
      <c r="I1397" s="173">
        <v>1396</v>
      </c>
      <c r="J1397" s="174"/>
      <c r="BYJ1397" s="175" t="s">
        <v>1739</v>
      </c>
      <c r="BYK1397" s="173" t="e" cm="1" vm="2">
        <f t="array" ref="BYK1397">TRANSPOSE(_xlfn.ANCHORARRAY(BAI$2))</f>
        <v>#VALUE!</v>
      </c>
    </row>
    <row r="1398" spans="1:10 2012:2013" s="173" customFormat="1" ht="32.25" thickBot="1" x14ac:dyDescent="0.3">
      <c r="A1398" s="173" t="s">
        <v>158</v>
      </c>
      <c r="B1398" s="173" t="s">
        <v>243</v>
      </c>
      <c r="C1398" s="173" t="s">
        <v>337</v>
      </c>
      <c r="D1398" s="173" t="s">
        <v>246</v>
      </c>
      <c r="E1398" s="173">
        <v>45</v>
      </c>
      <c r="F1398" s="173">
        <v>0</v>
      </c>
      <c r="G1398" s="173" t="s">
        <v>224</v>
      </c>
      <c r="H1398" s="173" t="s">
        <v>22</v>
      </c>
      <c r="I1398" s="173">
        <v>1397</v>
      </c>
      <c r="J1398" s="174"/>
      <c r="BYJ1398" s="175" t="s">
        <v>1740</v>
      </c>
      <c r="BYK1398" s="173" t="e" cm="1" vm="2">
        <f t="array" ref="BYK1398">TRANSPOSE(_xlfn.ANCHORARRAY(BAJ$2))</f>
        <v>#VALUE!</v>
      </c>
    </row>
    <row r="1399" spans="1:10 2012:2013" s="173" customFormat="1" ht="32.25" thickBot="1" x14ac:dyDescent="0.3">
      <c r="A1399" s="173" t="s">
        <v>158</v>
      </c>
      <c r="B1399" s="173" t="s">
        <v>243</v>
      </c>
      <c r="C1399" s="173" t="s">
        <v>337</v>
      </c>
      <c r="D1399" s="173" t="s">
        <v>247</v>
      </c>
      <c r="E1399" s="173">
        <v>36</v>
      </c>
      <c r="F1399" s="173">
        <v>0</v>
      </c>
      <c r="G1399" s="173" t="s">
        <v>224</v>
      </c>
      <c r="H1399" s="173" t="s">
        <v>22</v>
      </c>
      <c r="I1399" s="173">
        <v>1398</v>
      </c>
      <c r="J1399" s="174"/>
      <c r="BYJ1399" s="175" t="s">
        <v>1741</v>
      </c>
      <c r="BYK1399" s="173" t="e" cm="1" vm="2">
        <f t="array" ref="BYK1399">TRANSPOSE(_xlfn.ANCHORARRAY(BAK$2))</f>
        <v>#VALUE!</v>
      </c>
    </row>
    <row r="1400" spans="1:10 2012:2013" s="173" customFormat="1" ht="32.25" thickBot="1" x14ac:dyDescent="0.3">
      <c r="A1400" s="173" t="s">
        <v>158</v>
      </c>
      <c r="B1400" s="173" t="s">
        <v>243</v>
      </c>
      <c r="C1400" s="173" t="s">
        <v>337</v>
      </c>
      <c r="D1400" s="173" t="s">
        <v>262</v>
      </c>
      <c r="E1400" s="173">
        <v>99</v>
      </c>
      <c r="F1400" s="173">
        <v>28</v>
      </c>
      <c r="G1400" s="173" t="s">
        <v>224</v>
      </c>
      <c r="H1400" s="173" t="s">
        <v>22</v>
      </c>
      <c r="I1400" s="173">
        <v>1399</v>
      </c>
      <c r="J1400" s="174"/>
      <c r="BYJ1400" s="175" t="s">
        <v>1742</v>
      </c>
      <c r="BYK1400" s="173" t="e" cm="1" vm="2">
        <f t="array" ref="BYK1400">TRANSPOSE(_xlfn.ANCHORARRAY(BAL$2))</f>
        <v>#VALUE!</v>
      </c>
    </row>
    <row r="1401" spans="1:10 2012:2013" s="173" customFormat="1" ht="32.25" thickBot="1" x14ac:dyDescent="0.3">
      <c r="A1401" s="173" t="s">
        <v>158</v>
      </c>
      <c r="B1401" s="173" t="s">
        <v>243</v>
      </c>
      <c r="C1401" s="173" t="s">
        <v>337</v>
      </c>
      <c r="D1401" s="173" t="s">
        <v>2483</v>
      </c>
      <c r="E1401" s="173">
        <v>27</v>
      </c>
      <c r="F1401" s="173">
        <v>0</v>
      </c>
      <c r="G1401" s="173" t="s">
        <v>224</v>
      </c>
      <c r="H1401" s="173" t="s">
        <v>22</v>
      </c>
      <c r="I1401" s="173">
        <v>1400</v>
      </c>
      <c r="J1401" s="174"/>
      <c r="BYJ1401" s="175" t="s">
        <v>1743</v>
      </c>
      <c r="BYK1401" s="173" t="e" cm="1" vm="2">
        <f t="array" ref="BYK1401">TRANSPOSE(_xlfn.ANCHORARRAY(BAM$2))</f>
        <v>#VALUE!</v>
      </c>
    </row>
    <row r="1402" spans="1:10 2012:2013" s="173" customFormat="1" ht="32.25" thickBot="1" x14ac:dyDescent="0.3">
      <c r="A1402" s="173" t="s">
        <v>158</v>
      </c>
      <c r="B1402" s="173" t="s">
        <v>243</v>
      </c>
      <c r="C1402" s="173" t="s">
        <v>337</v>
      </c>
      <c r="D1402" s="173" t="s">
        <v>250</v>
      </c>
      <c r="E1402" s="173">
        <v>160</v>
      </c>
      <c r="F1402" s="173">
        <v>46</v>
      </c>
      <c r="G1402" s="173" t="s">
        <v>224</v>
      </c>
      <c r="H1402" s="173" t="s">
        <v>22</v>
      </c>
      <c r="I1402" s="173">
        <v>1401</v>
      </c>
      <c r="J1402" s="174"/>
      <c r="BYJ1402" s="175" t="s">
        <v>1744</v>
      </c>
      <c r="BYK1402" s="173" t="e" cm="1" vm="2">
        <f t="array" ref="BYK1402">TRANSPOSE(_xlfn.ANCHORARRAY(BAN$2))</f>
        <v>#VALUE!</v>
      </c>
    </row>
    <row r="1403" spans="1:10 2012:2013" s="173" customFormat="1" ht="32.25" thickBot="1" x14ac:dyDescent="0.3">
      <c r="A1403" s="173" t="s">
        <v>158</v>
      </c>
      <c r="B1403" s="173" t="s">
        <v>243</v>
      </c>
      <c r="C1403" s="173" t="s">
        <v>337</v>
      </c>
      <c r="D1403" s="173" t="s">
        <v>285</v>
      </c>
      <c r="E1403" s="173">
        <v>99</v>
      </c>
      <c r="F1403" s="173">
        <v>28</v>
      </c>
      <c r="G1403" s="173" t="s">
        <v>224</v>
      </c>
      <c r="H1403" s="173" t="s">
        <v>22</v>
      </c>
      <c r="I1403" s="173">
        <v>1402</v>
      </c>
      <c r="J1403" s="174"/>
      <c r="BYJ1403" s="175" t="s">
        <v>1745</v>
      </c>
      <c r="BYK1403" s="173" t="e" cm="1" vm="2">
        <f t="array" ref="BYK1403">TRANSPOSE(_xlfn.ANCHORARRAY(BAO$2))</f>
        <v>#VALUE!</v>
      </c>
    </row>
    <row r="1404" spans="1:10 2012:2013" s="173" customFormat="1" ht="32.25" thickBot="1" x14ac:dyDescent="0.3">
      <c r="A1404" s="173" t="s">
        <v>158</v>
      </c>
      <c r="B1404" s="173" t="s">
        <v>243</v>
      </c>
      <c r="C1404" s="173" t="s">
        <v>337</v>
      </c>
      <c r="D1404" s="173" t="s">
        <v>220</v>
      </c>
      <c r="E1404" s="173">
        <v>99</v>
      </c>
      <c r="F1404" s="173">
        <v>28</v>
      </c>
      <c r="G1404" s="173" t="s">
        <v>224</v>
      </c>
      <c r="H1404" s="173" t="s">
        <v>22</v>
      </c>
      <c r="I1404" s="173">
        <v>1403</v>
      </c>
      <c r="J1404" s="174"/>
      <c r="BYJ1404" s="175" t="s">
        <v>1746</v>
      </c>
      <c r="BYK1404" s="173" t="e" cm="1" vm="2">
        <f t="array" ref="BYK1404">TRANSPOSE(_xlfn.ANCHORARRAY(BAP$2))</f>
        <v>#VALUE!</v>
      </c>
    </row>
    <row r="1405" spans="1:10 2012:2013" s="173" customFormat="1" ht="32.25" thickBot="1" x14ac:dyDescent="0.3">
      <c r="A1405" s="173" t="s">
        <v>158</v>
      </c>
      <c r="B1405" s="173" t="s">
        <v>243</v>
      </c>
      <c r="C1405" s="173" t="s">
        <v>337</v>
      </c>
      <c r="D1405" s="173" t="s">
        <v>236</v>
      </c>
      <c r="E1405" s="173">
        <v>36</v>
      </c>
      <c r="F1405" s="173">
        <v>0</v>
      </c>
      <c r="G1405" s="173" t="s">
        <v>224</v>
      </c>
      <c r="H1405" s="173" t="s">
        <v>22</v>
      </c>
      <c r="I1405" s="173">
        <v>1404</v>
      </c>
      <c r="J1405" s="174"/>
      <c r="BYJ1405" s="175" t="s">
        <v>1747</v>
      </c>
      <c r="BYK1405" s="173" t="e" cm="1" vm="2">
        <f t="array" ref="BYK1405">TRANSPOSE(_xlfn.ANCHORARRAY(BAQ$2))</f>
        <v>#VALUE!</v>
      </c>
    </row>
    <row r="1406" spans="1:10 2012:2013" s="173" customFormat="1" ht="32.25" thickBot="1" x14ac:dyDescent="0.3">
      <c r="A1406" s="173" t="s">
        <v>158</v>
      </c>
      <c r="B1406" s="173" t="s">
        <v>243</v>
      </c>
      <c r="C1406" s="173" t="s">
        <v>337</v>
      </c>
      <c r="D1406" s="173" t="s">
        <v>230</v>
      </c>
      <c r="E1406" s="173">
        <v>130</v>
      </c>
      <c r="F1406" s="173">
        <v>0</v>
      </c>
      <c r="G1406" s="173" t="s">
        <v>224</v>
      </c>
      <c r="H1406" s="173" t="s">
        <v>22</v>
      </c>
      <c r="I1406" s="173">
        <v>1405</v>
      </c>
      <c r="J1406" s="174"/>
      <c r="BYJ1406" s="175" t="s">
        <v>1748</v>
      </c>
      <c r="BYK1406" s="173" t="e" cm="1" vm="2">
        <f t="array" ref="BYK1406">TRANSPOSE(_xlfn.ANCHORARRAY(BAR$2))</f>
        <v>#VALUE!</v>
      </c>
    </row>
    <row r="1407" spans="1:10 2012:2013" s="173" customFormat="1" ht="32.25" thickBot="1" x14ac:dyDescent="0.3">
      <c r="A1407" s="173" t="s">
        <v>158</v>
      </c>
      <c r="B1407" s="173" t="s">
        <v>243</v>
      </c>
      <c r="C1407" s="173" t="s">
        <v>337</v>
      </c>
      <c r="D1407" s="173" t="s">
        <v>291</v>
      </c>
      <c r="E1407" s="173">
        <v>36</v>
      </c>
      <c r="F1407" s="173">
        <v>0</v>
      </c>
      <c r="G1407" s="173" t="s">
        <v>224</v>
      </c>
      <c r="H1407" s="173" t="s">
        <v>22</v>
      </c>
      <c r="I1407" s="173">
        <v>1406</v>
      </c>
      <c r="J1407" s="174"/>
      <c r="BYJ1407" s="175" t="s">
        <v>1749</v>
      </c>
      <c r="BYK1407" s="173" t="e" cm="1" vm="2">
        <f t="array" ref="BYK1407">TRANSPOSE(_xlfn.ANCHORARRAY(BAS$2))</f>
        <v>#VALUE!</v>
      </c>
    </row>
    <row r="1408" spans="1:10 2012:2013" s="173" customFormat="1" ht="32.25" thickBot="1" x14ac:dyDescent="0.3">
      <c r="A1408" s="173" t="s">
        <v>158</v>
      </c>
      <c r="B1408" s="173" t="s">
        <v>243</v>
      </c>
      <c r="C1408" s="173" t="s">
        <v>337</v>
      </c>
      <c r="D1408" s="173" t="s">
        <v>2486</v>
      </c>
      <c r="E1408" s="173">
        <v>36</v>
      </c>
      <c r="F1408" s="173">
        <v>0</v>
      </c>
      <c r="G1408" s="173" t="s">
        <v>224</v>
      </c>
      <c r="H1408" s="173" t="s">
        <v>22</v>
      </c>
      <c r="I1408" s="173">
        <v>1407</v>
      </c>
      <c r="J1408" s="174"/>
      <c r="BYJ1408" s="175" t="s">
        <v>1750</v>
      </c>
      <c r="BYK1408" s="173" t="e" cm="1" vm="2">
        <f t="array" ref="BYK1408">TRANSPOSE(_xlfn.ANCHORARRAY(BAT$2))</f>
        <v>#VALUE!</v>
      </c>
    </row>
    <row r="1409" spans="1:10 2012:2013" s="173" customFormat="1" ht="32.25" thickBot="1" x14ac:dyDescent="0.3">
      <c r="A1409" s="173" t="s">
        <v>158</v>
      </c>
      <c r="B1409" s="173" t="s">
        <v>243</v>
      </c>
      <c r="C1409" s="173" t="s">
        <v>337</v>
      </c>
      <c r="D1409" s="173" t="s">
        <v>232</v>
      </c>
      <c r="E1409" s="173">
        <v>99</v>
      </c>
      <c r="F1409" s="173">
        <v>28</v>
      </c>
      <c r="G1409" s="173" t="s">
        <v>224</v>
      </c>
      <c r="H1409" s="173" t="s">
        <v>22</v>
      </c>
      <c r="I1409" s="173">
        <v>1408</v>
      </c>
      <c r="J1409" s="174"/>
      <c r="BYJ1409" s="175" t="s">
        <v>1751</v>
      </c>
      <c r="BYK1409" s="173" t="e" cm="1" vm="2">
        <f t="array" ref="BYK1409">TRANSPOSE(_xlfn.ANCHORARRAY(BAU$2))</f>
        <v>#VALUE!</v>
      </c>
    </row>
    <row r="1410" spans="1:10 2012:2013" s="173" customFormat="1" ht="32.25" thickBot="1" x14ac:dyDescent="0.3">
      <c r="A1410" s="173" t="s">
        <v>158</v>
      </c>
      <c r="B1410" s="173" t="s">
        <v>243</v>
      </c>
      <c r="C1410" s="173" t="s">
        <v>337</v>
      </c>
      <c r="D1410" s="173" t="s">
        <v>222</v>
      </c>
      <c r="E1410" s="173">
        <v>299</v>
      </c>
      <c r="F1410" s="173">
        <v>0</v>
      </c>
      <c r="G1410" s="173" t="s">
        <v>224</v>
      </c>
      <c r="H1410" s="173" t="s">
        <v>22</v>
      </c>
      <c r="I1410" s="173">
        <v>1409</v>
      </c>
      <c r="J1410" s="174"/>
      <c r="BYJ1410" s="175" t="s">
        <v>1752</v>
      </c>
      <c r="BYK1410" s="173" t="e" cm="1" vm="2">
        <f t="array" ref="BYK1410">TRANSPOSE(_xlfn.ANCHORARRAY(BAV$2))</f>
        <v>#VALUE!</v>
      </c>
    </row>
    <row r="1411" spans="1:10 2012:2013" s="173" customFormat="1" ht="32.25" thickBot="1" x14ac:dyDescent="0.3">
      <c r="A1411" s="173" t="s">
        <v>158</v>
      </c>
      <c r="B1411" s="173" t="s">
        <v>243</v>
      </c>
      <c r="C1411" s="173" t="s">
        <v>337</v>
      </c>
      <c r="D1411" s="173" t="s">
        <v>2487</v>
      </c>
      <c r="E1411" s="173">
        <v>36</v>
      </c>
      <c r="F1411" s="173">
        <v>0</v>
      </c>
      <c r="G1411" s="173" t="s">
        <v>224</v>
      </c>
      <c r="H1411" s="173" t="s">
        <v>22</v>
      </c>
      <c r="I1411" s="173">
        <v>1410</v>
      </c>
      <c r="J1411" s="174"/>
      <c r="BYJ1411" s="175" t="s">
        <v>1753</v>
      </c>
      <c r="BYK1411" s="173" t="e" cm="1" vm="2">
        <f t="array" ref="BYK1411">TRANSPOSE(_xlfn.ANCHORARRAY(BAW$2))</f>
        <v>#VALUE!</v>
      </c>
    </row>
    <row r="1412" spans="1:10 2012:2013" s="173" customFormat="1" ht="32.25" thickBot="1" x14ac:dyDescent="0.3">
      <c r="A1412" s="173" t="s">
        <v>158</v>
      </c>
      <c r="B1412" s="173" t="s">
        <v>243</v>
      </c>
      <c r="C1412" s="173" t="s">
        <v>337</v>
      </c>
      <c r="D1412" s="173" t="s">
        <v>2488</v>
      </c>
      <c r="E1412" s="173">
        <v>99</v>
      </c>
      <c r="F1412" s="173">
        <v>0</v>
      </c>
      <c r="G1412" s="173" t="s">
        <v>224</v>
      </c>
      <c r="H1412" s="173" t="s">
        <v>22</v>
      </c>
      <c r="I1412" s="173">
        <v>1411</v>
      </c>
      <c r="J1412" s="174"/>
      <c r="BYJ1412" s="175" t="s">
        <v>1754</v>
      </c>
      <c r="BYK1412" s="173" t="e" cm="1" vm="2">
        <f t="array" ref="BYK1412">TRANSPOSE(_xlfn.ANCHORARRAY(BAX$2))</f>
        <v>#VALUE!</v>
      </c>
    </row>
    <row r="1413" spans="1:10 2012:2013" s="173" customFormat="1" ht="32.25" thickBot="1" x14ac:dyDescent="0.3">
      <c r="A1413" s="173" t="s">
        <v>158</v>
      </c>
      <c r="B1413" s="173" t="s">
        <v>243</v>
      </c>
      <c r="C1413" s="173" t="s">
        <v>337</v>
      </c>
      <c r="D1413" s="173" t="s">
        <v>212</v>
      </c>
      <c r="E1413" s="173">
        <v>36</v>
      </c>
      <c r="F1413" s="173">
        <v>0</v>
      </c>
      <c r="G1413" s="173" t="s">
        <v>213</v>
      </c>
      <c r="H1413" s="173" t="s">
        <v>22</v>
      </c>
      <c r="I1413" s="173">
        <v>1412</v>
      </c>
      <c r="J1413" s="174"/>
      <c r="BYJ1413" s="175" t="s">
        <v>1755</v>
      </c>
      <c r="BYK1413" s="173" t="e" cm="1" vm="2">
        <f t="array" ref="BYK1413">TRANSPOSE(_xlfn.ANCHORARRAY(BAY$2))</f>
        <v>#VALUE!</v>
      </c>
    </row>
    <row r="1414" spans="1:10 2012:2013" s="173" customFormat="1" ht="32.25" thickBot="1" x14ac:dyDescent="0.3">
      <c r="A1414" s="173" t="s">
        <v>158</v>
      </c>
      <c r="B1414" s="173" t="s">
        <v>68</v>
      </c>
      <c r="C1414" s="173" t="s">
        <v>338</v>
      </c>
      <c r="D1414" s="173" t="s">
        <v>212</v>
      </c>
      <c r="E1414" s="173">
        <v>36</v>
      </c>
      <c r="F1414" s="173">
        <v>0</v>
      </c>
      <c r="G1414" s="173" t="s">
        <v>213</v>
      </c>
      <c r="H1414" s="173" t="s">
        <v>22</v>
      </c>
      <c r="I1414" s="173">
        <v>1413</v>
      </c>
      <c r="J1414" s="174"/>
      <c r="BYJ1414" s="175" t="s">
        <v>1756</v>
      </c>
      <c r="BYK1414" s="173" t="e" cm="1" vm="2">
        <f t="array" ref="BYK1414">TRANSPOSE(_xlfn.ANCHORARRAY(BAZ$2))</f>
        <v>#VALUE!</v>
      </c>
    </row>
    <row r="1415" spans="1:10 2012:2013" s="173" customFormat="1" ht="32.25" thickBot="1" x14ac:dyDescent="0.3">
      <c r="A1415" s="173" t="s">
        <v>158</v>
      </c>
      <c r="B1415" s="173" t="s">
        <v>68</v>
      </c>
      <c r="C1415" s="173" t="s">
        <v>338</v>
      </c>
      <c r="D1415" s="173" t="s">
        <v>227</v>
      </c>
      <c r="E1415" s="173">
        <v>130</v>
      </c>
      <c r="F1415" s="173">
        <v>0</v>
      </c>
      <c r="G1415" s="173" t="s">
        <v>213</v>
      </c>
      <c r="H1415" s="173" t="s">
        <v>22</v>
      </c>
      <c r="I1415" s="173">
        <v>1414</v>
      </c>
      <c r="J1415" s="174"/>
      <c r="BYJ1415" s="175" t="s">
        <v>1757</v>
      </c>
      <c r="BYK1415" s="173" t="e" cm="1" vm="2">
        <f t="array" ref="BYK1415">TRANSPOSE(_xlfn.ANCHORARRAY(BBA$2))</f>
        <v>#VALUE!</v>
      </c>
    </row>
    <row r="1416" spans="1:10 2012:2013" s="173" customFormat="1" ht="32.25" thickBot="1" x14ac:dyDescent="0.3">
      <c r="A1416" s="173" t="s">
        <v>158</v>
      </c>
      <c r="B1416" s="173" t="s">
        <v>68</v>
      </c>
      <c r="C1416" s="173" t="s">
        <v>338</v>
      </c>
      <c r="D1416" s="173" t="s">
        <v>241</v>
      </c>
      <c r="E1416" s="173">
        <v>130</v>
      </c>
      <c r="F1416" s="173">
        <v>37</v>
      </c>
      <c r="G1416" s="173" t="s">
        <v>213</v>
      </c>
      <c r="H1416" s="173" t="s">
        <v>24</v>
      </c>
      <c r="I1416" s="173">
        <v>1415</v>
      </c>
      <c r="J1416" s="174"/>
      <c r="BYJ1416" s="175" t="s">
        <v>1758</v>
      </c>
      <c r="BYK1416" s="173" t="e" cm="1" vm="2">
        <f t="array" ref="BYK1416">TRANSPOSE(_xlfn.ANCHORARRAY(BBB$2))</f>
        <v>#VALUE!</v>
      </c>
    </row>
    <row r="1417" spans="1:10 2012:2013" s="173" customFormat="1" ht="32.25" thickBot="1" x14ac:dyDescent="0.3">
      <c r="A1417" s="173" t="s">
        <v>158</v>
      </c>
      <c r="B1417" s="173" t="s">
        <v>68</v>
      </c>
      <c r="C1417" s="173" t="s">
        <v>338</v>
      </c>
      <c r="D1417" s="173" t="s">
        <v>236</v>
      </c>
      <c r="E1417" s="173">
        <v>36</v>
      </c>
      <c r="F1417" s="173">
        <v>0</v>
      </c>
      <c r="G1417" s="173" t="s">
        <v>213</v>
      </c>
      <c r="H1417" s="173" t="s">
        <v>22</v>
      </c>
      <c r="I1417" s="173">
        <v>1416</v>
      </c>
      <c r="J1417" s="174"/>
      <c r="BYJ1417" s="175" t="s">
        <v>1759</v>
      </c>
      <c r="BYK1417" s="173" t="e" cm="1" vm="2">
        <f t="array" ref="BYK1417">TRANSPOSE(_xlfn.ANCHORARRAY(BBC$2))</f>
        <v>#VALUE!</v>
      </c>
    </row>
    <row r="1418" spans="1:10 2012:2013" s="173" customFormat="1" ht="32.25" thickBot="1" x14ac:dyDescent="0.3">
      <c r="A1418" s="173" t="s">
        <v>158</v>
      </c>
      <c r="B1418" s="173" t="s">
        <v>68</v>
      </c>
      <c r="C1418" s="173" t="s">
        <v>338</v>
      </c>
      <c r="D1418" s="173" t="s">
        <v>230</v>
      </c>
      <c r="E1418" s="173">
        <v>130</v>
      </c>
      <c r="F1418" s="173">
        <v>0</v>
      </c>
      <c r="G1418" s="173" t="s">
        <v>213</v>
      </c>
      <c r="H1418" s="173" t="s">
        <v>22</v>
      </c>
      <c r="I1418" s="173">
        <v>1417</v>
      </c>
      <c r="J1418" s="174"/>
      <c r="BYJ1418" s="175" t="s">
        <v>1760</v>
      </c>
      <c r="BYK1418" s="173" t="e" cm="1" vm="2">
        <f t="array" ref="BYK1418">TRANSPOSE(_xlfn.ANCHORARRAY(BBD$2))</f>
        <v>#VALUE!</v>
      </c>
    </row>
    <row r="1419" spans="1:10 2012:2013" s="173" customFormat="1" ht="32.25" thickBot="1" x14ac:dyDescent="0.3">
      <c r="A1419" s="173" t="s">
        <v>158</v>
      </c>
      <c r="B1419" s="173" t="s">
        <v>68</v>
      </c>
      <c r="C1419" s="173" t="s">
        <v>338</v>
      </c>
      <c r="D1419" s="173" t="s">
        <v>248</v>
      </c>
      <c r="E1419" s="173">
        <v>36</v>
      </c>
      <c r="F1419" s="173">
        <v>0</v>
      </c>
      <c r="G1419" s="173" t="s">
        <v>213</v>
      </c>
      <c r="H1419" s="173" t="s">
        <v>22</v>
      </c>
      <c r="I1419" s="173">
        <v>1418</v>
      </c>
      <c r="J1419" s="174"/>
      <c r="BYJ1419" s="175" t="s">
        <v>1761</v>
      </c>
      <c r="BYK1419" s="173" t="e" cm="1" vm="2">
        <f t="array" ref="BYK1419">TRANSPOSE(_xlfn.ANCHORARRAY(BBE$2))</f>
        <v>#VALUE!</v>
      </c>
    </row>
    <row r="1420" spans="1:10 2012:2013" s="173" customFormat="1" ht="32.25" thickBot="1" x14ac:dyDescent="0.3">
      <c r="A1420" s="173" t="s">
        <v>158</v>
      </c>
      <c r="B1420" s="173" t="s">
        <v>68</v>
      </c>
      <c r="C1420" s="173" t="s">
        <v>338</v>
      </c>
      <c r="D1420" s="173" t="s">
        <v>233</v>
      </c>
      <c r="E1420" s="173">
        <v>99</v>
      </c>
      <c r="F1420" s="173">
        <v>0</v>
      </c>
      <c r="G1420" s="173" t="s">
        <v>213</v>
      </c>
      <c r="H1420" s="173" t="s">
        <v>22</v>
      </c>
      <c r="I1420" s="173">
        <v>1419</v>
      </c>
      <c r="J1420" s="174"/>
      <c r="BYJ1420" s="175" t="s">
        <v>1762</v>
      </c>
      <c r="BYK1420" s="173" t="e" cm="1" vm="2">
        <f t="array" ref="BYK1420">TRANSPOSE(_xlfn.ANCHORARRAY(BBF$2))</f>
        <v>#VALUE!</v>
      </c>
    </row>
    <row r="1421" spans="1:10 2012:2013" s="173" customFormat="1" ht="32.25" thickBot="1" x14ac:dyDescent="0.3">
      <c r="A1421" s="173" t="s">
        <v>158</v>
      </c>
      <c r="B1421" s="173" t="s">
        <v>68</v>
      </c>
      <c r="C1421" s="173" t="s">
        <v>338</v>
      </c>
      <c r="D1421" s="173" t="s">
        <v>2490</v>
      </c>
      <c r="E1421" s="173">
        <v>99</v>
      </c>
      <c r="F1421" s="173">
        <v>0</v>
      </c>
      <c r="G1421" s="173" t="s">
        <v>224</v>
      </c>
      <c r="H1421" s="173" t="s">
        <v>22</v>
      </c>
      <c r="I1421" s="173">
        <v>1420</v>
      </c>
      <c r="J1421" s="174"/>
      <c r="BYJ1421" s="175" t="s">
        <v>1763</v>
      </c>
      <c r="BYK1421" s="173" t="e" cm="1" vm="2">
        <f t="array" ref="BYK1421">TRANSPOSE(_xlfn.ANCHORARRAY(BBG$2))</f>
        <v>#VALUE!</v>
      </c>
    </row>
    <row r="1422" spans="1:10 2012:2013" s="173" customFormat="1" ht="32.25" thickBot="1" x14ac:dyDescent="0.3">
      <c r="A1422" s="173" t="s">
        <v>158</v>
      </c>
      <c r="B1422" s="173" t="s">
        <v>68</v>
      </c>
      <c r="C1422" s="173" t="s">
        <v>338</v>
      </c>
      <c r="D1422" s="173" t="s">
        <v>275</v>
      </c>
      <c r="E1422" s="173">
        <v>27</v>
      </c>
      <c r="F1422" s="173">
        <v>0</v>
      </c>
      <c r="G1422" s="173" t="s">
        <v>224</v>
      </c>
      <c r="H1422" s="173" t="s">
        <v>22</v>
      </c>
      <c r="I1422" s="173">
        <v>1421</v>
      </c>
      <c r="J1422" s="174"/>
      <c r="BYJ1422" s="175" t="s">
        <v>1764</v>
      </c>
      <c r="BYK1422" s="173" t="e" cm="1" vm="2">
        <f t="array" ref="BYK1422">TRANSPOSE(_xlfn.ANCHORARRAY(BBH$2))</f>
        <v>#VALUE!</v>
      </c>
    </row>
    <row r="1423" spans="1:10 2012:2013" s="173" customFormat="1" ht="32.25" thickBot="1" x14ac:dyDescent="0.3">
      <c r="A1423" s="173" t="s">
        <v>158</v>
      </c>
      <c r="B1423" s="173" t="s">
        <v>68</v>
      </c>
      <c r="C1423" s="173" t="s">
        <v>338</v>
      </c>
      <c r="D1423" s="173" t="s">
        <v>2478</v>
      </c>
      <c r="E1423" s="173">
        <v>221</v>
      </c>
      <c r="F1423" s="173">
        <v>64</v>
      </c>
      <c r="G1423" s="173" t="s">
        <v>224</v>
      </c>
      <c r="H1423" s="173" t="s">
        <v>24</v>
      </c>
      <c r="I1423" s="173">
        <v>1422</v>
      </c>
      <c r="J1423" s="174"/>
      <c r="BYJ1423" s="175" t="s">
        <v>1765</v>
      </c>
      <c r="BYK1423" s="173" t="e" cm="1" vm="2">
        <f t="array" ref="BYK1423">TRANSPOSE(_xlfn.ANCHORARRAY(BBI$2))</f>
        <v>#VALUE!</v>
      </c>
    </row>
    <row r="1424" spans="1:10 2012:2013" s="173" customFormat="1" ht="32.25" thickBot="1" x14ac:dyDescent="0.3">
      <c r="A1424" s="173" t="s">
        <v>158</v>
      </c>
      <c r="B1424" s="173" t="s">
        <v>68</v>
      </c>
      <c r="C1424" s="173" t="s">
        <v>338</v>
      </c>
      <c r="D1424" s="173" t="s">
        <v>226</v>
      </c>
      <c r="E1424" s="173">
        <v>36</v>
      </c>
      <c r="F1424" s="173">
        <v>0</v>
      </c>
      <c r="G1424" s="173" t="s">
        <v>224</v>
      </c>
      <c r="H1424" s="173" t="s">
        <v>22</v>
      </c>
      <c r="I1424" s="173">
        <v>1423</v>
      </c>
      <c r="J1424" s="174"/>
      <c r="BYJ1424" s="175" t="s">
        <v>1766</v>
      </c>
      <c r="BYK1424" s="173" t="e" cm="1" vm="2">
        <f t="array" ref="BYK1424">TRANSPOSE(_xlfn.ANCHORARRAY(BBJ$2))</f>
        <v>#VALUE!</v>
      </c>
    </row>
    <row r="1425" spans="1:10 2012:2013" s="173" customFormat="1" ht="32.25" thickBot="1" x14ac:dyDescent="0.3">
      <c r="A1425" s="173" t="s">
        <v>158</v>
      </c>
      <c r="B1425" s="173" t="s">
        <v>68</v>
      </c>
      <c r="C1425" s="173" t="s">
        <v>338</v>
      </c>
      <c r="D1425" s="173" t="s">
        <v>288</v>
      </c>
      <c r="E1425" s="173">
        <v>160</v>
      </c>
      <c r="F1425" s="173">
        <v>46</v>
      </c>
      <c r="G1425" s="173" t="s">
        <v>224</v>
      </c>
      <c r="H1425" s="173" t="s">
        <v>22</v>
      </c>
      <c r="I1425" s="173">
        <v>1424</v>
      </c>
      <c r="J1425" s="174"/>
      <c r="BYJ1425" s="175" t="s">
        <v>1767</v>
      </c>
      <c r="BYK1425" s="173" t="e" cm="1" vm="2">
        <f t="array" ref="BYK1425">TRANSPOSE(_xlfn.ANCHORARRAY(BBK$2))</f>
        <v>#VALUE!</v>
      </c>
    </row>
    <row r="1426" spans="1:10 2012:2013" s="173" customFormat="1" ht="32.25" thickBot="1" x14ac:dyDescent="0.3">
      <c r="A1426" s="173" t="s">
        <v>158</v>
      </c>
      <c r="B1426" s="173" t="s">
        <v>68</v>
      </c>
      <c r="C1426" s="173" t="s">
        <v>338</v>
      </c>
      <c r="D1426" s="173" t="s">
        <v>270</v>
      </c>
      <c r="E1426" s="173">
        <v>999</v>
      </c>
      <c r="F1426" s="173">
        <v>46</v>
      </c>
      <c r="G1426" s="173" t="s">
        <v>224</v>
      </c>
      <c r="H1426" s="173" t="s">
        <v>24</v>
      </c>
      <c r="I1426" s="173">
        <v>1425</v>
      </c>
      <c r="J1426" s="174"/>
      <c r="BYJ1426" s="175" t="s">
        <v>1768</v>
      </c>
      <c r="BYK1426" s="173" t="e" cm="1" vm="2">
        <f t="array" ref="BYK1426">TRANSPOSE(_xlfn.ANCHORARRAY(BBL$2))</f>
        <v>#VALUE!</v>
      </c>
    </row>
    <row r="1427" spans="1:10 2012:2013" s="173" customFormat="1" ht="32.25" thickBot="1" x14ac:dyDescent="0.3">
      <c r="A1427" s="173" t="s">
        <v>158</v>
      </c>
      <c r="B1427" s="173" t="s">
        <v>68</v>
      </c>
      <c r="C1427" s="173" t="s">
        <v>338</v>
      </c>
      <c r="D1427" s="173" t="s">
        <v>2476</v>
      </c>
      <c r="E1427" s="173">
        <v>99</v>
      </c>
      <c r="F1427" s="173">
        <v>0</v>
      </c>
      <c r="G1427" s="173" t="s">
        <v>224</v>
      </c>
      <c r="H1427" s="173" t="s">
        <v>22</v>
      </c>
      <c r="I1427" s="173">
        <v>1426</v>
      </c>
      <c r="J1427" s="174"/>
      <c r="BYJ1427" s="175" t="s">
        <v>1769</v>
      </c>
      <c r="BYK1427" s="173" t="e" cm="1" vm="2">
        <f t="array" ref="BYK1427">TRANSPOSE(_xlfn.ANCHORARRAY(BBM$2))</f>
        <v>#VALUE!</v>
      </c>
    </row>
    <row r="1428" spans="1:10 2012:2013" s="173" customFormat="1" ht="32.25" thickBot="1" x14ac:dyDescent="0.3">
      <c r="A1428" s="173" t="s">
        <v>158</v>
      </c>
      <c r="B1428" s="173" t="s">
        <v>68</v>
      </c>
      <c r="C1428" s="173" t="s">
        <v>338</v>
      </c>
      <c r="D1428" s="173" t="s">
        <v>242</v>
      </c>
      <c r="E1428" s="173">
        <v>45</v>
      </c>
      <c r="F1428" s="173">
        <v>0</v>
      </c>
      <c r="G1428" s="173" t="s">
        <v>224</v>
      </c>
      <c r="H1428" s="173" t="s">
        <v>22</v>
      </c>
      <c r="I1428" s="173">
        <v>1427</v>
      </c>
      <c r="J1428" s="174"/>
      <c r="BYJ1428" s="175" t="s">
        <v>1770</v>
      </c>
      <c r="BYK1428" s="173" t="e" cm="1" vm="2">
        <f t="array" ref="BYK1428">TRANSPOSE(_xlfn.ANCHORARRAY(BBN$2))</f>
        <v>#VALUE!</v>
      </c>
    </row>
    <row r="1429" spans="1:10 2012:2013" s="173" customFormat="1" ht="32.25" thickBot="1" x14ac:dyDescent="0.3">
      <c r="A1429" s="173" t="s">
        <v>158</v>
      </c>
      <c r="B1429" s="173" t="s">
        <v>68</v>
      </c>
      <c r="C1429" s="173" t="s">
        <v>338</v>
      </c>
      <c r="D1429" s="173" t="s">
        <v>246</v>
      </c>
      <c r="E1429" s="173">
        <v>45</v>
      </c>
      <c r="F1429" s="173">
        <v>0</v>
      </c>
      <c r="G1429" s="173" t="s">
        <v>224</v>
      </c>
      <c r="H1429" s="173" t="s">
        <v>22</v>
      </c>
      <c r="I1429" s="173">
        <v>1428</v>
      </c>
      <c r="J1429" s="174"/>
      <c r="BYJ1429" s="175" t="s">
        <v>1771</v>
      </c>
      <c r="BYK1429" s="173" t="e" cm="1" vm="2">
        <f t="array" ref="BYK1429">TRANSPOSE(_xlfn.ANCHORARRAY(BBO$2))</f>
        <v>#VALUE!</v>
      </c>
    </row>
    <row r="1430" spans="1:10 2012:2013" s="173" customFormat="1" ht="32.25" thickBot="1" x14ac:dyDescent="0.3">
      <c r="A1430" s="173" t="s">
        <v>158</v>
      </c>
      <c r="B1430" s="173" t="s">
        <v>68</v>
      </c>
      <c r="C1430" s="173" t="s">
        <v>338</v>
      </c>
      <c r="D1430" s="173" t="s">
        <v>247</v>
      </c>
      <c r="E1430" s="173">
        <v>36</v>
      </c>
      <c r="F1430" s="173">
        <v>0</v>
      </c>
      <c r="G1430" s="173" t="s">
        <v>224</v>
      </c>
      <c r="H1430" s="173" t="s">
        <v>22</v>
      </c>
      <c r="I1430" s="173">
        <v>1429</v>
      </c>
      <c r="J1430" s="174"/>
      <c r="BYJ1430" s="175" t="s">
        <v>1772</v>
      </c>
      <c r="BYK1430" s="173" t="e" cm="1" vm="2">
        <f t="array" ref="BYK1430">TRANSPOSE(_xlfn.ANCHORARRAY(BBP$2))</f>
        <v>#VALUE!</v>
      </c>
    </row>
    <row r="1431" spans="1:10 2012:2013" s="173" customFormat="1" ht="32.25" thickBot="1" x14ac:dyDescent="0.3">
      <c r="A1431" s="173" t="s">
        <v>158</v>
      </c>
      <c r="B1431" s="173" t="s">
        <v>68</v>
      </c>
      <c r="C1431" s="173" t="s">
        <v>338</v>
      </c>
      <c r="D1431" s="173" t="s">
        <v>2482</v>
      </c>
      <c r="E1431" s="173">
        <v>27</v>
      </c>
      <c r="F1431" s="173">
        <v>0</v>
      </c>
      <c r="G1431" s="173" t="s">
        <v>224</v>
      </c>
      <c r="H1431" s="173" t="s">
        <v>22</v>
      </c>
      <c r="I1431" s="173">
        <v>1430</v>
      </c>
      <c r="J1431" s="174"/>
      <c r="BYJ1431" s="175" t="s">
        <v>1773</v>
      </c>
      <c r="BYK1431" s="173" t="e" cm="1" vm="2">
        <f t="array" ref="BYK1431">TRANSPOSE(_xlfn.ANCHORARRAY(BBQ$2))</f>
        <v>#VALUE!</v>
      </c>
    </row>
    <row r="1432" spans="1:10 2012:2013" s="173" customFormat="1" ht="32.25" thickBot="1" x14ac:dyDescent="0.3">
      <c r="A1432" s="173" t="s">
        <v>158</v>
      </c>
      <c r="B1432" s="173" t="s">
        <v>68</v>
      </c>
      <c r="C1432" s="173" t="s">
        <v>338</v>
      </c>
      <c r="D1432" s="173" t="s">
        <v>2483</v>
      </c>
      <c r="E1432" s="173">
        <v>27</v>
      </c>
      <c r="F1432" s="173">
        <v>0</v>
      </c>
      <c r="G1432" s="173" t="s">
        <v>224</v>
      </c>
      <c r="H1432" s="173" t="s">
        <v>22</v>
      </c>
      <c r="I1432" s="173">
        <v>1431</v>
      </c>
      <c r="J1432" s="174"/>
      <c r="BYJ1432" s="175" t="s">
        <v>1774</v>
      </c>
      <c r="BYK1432" s="173" t="e" cm="1" vm="2">
        <f t="array" ref="BYK1432">TRANSPOSE(_xlfn.ANCHORARRAY(BBR$2))</f>
        <v>#VALUE!</v>
      </c>
    </row>
    <row r="1433" spans="1:10 2012:2013" s="173" customFormat="1" ht="32.25" thickBot="1" x14ac:dyDescent="0.3">
      <c r="A1433" s="173" t="s">
        <v>158</v>
      </c>
      <c r="B1433" s="173" t="s">
        <v>68</v>
      </c>
      <c r="C1433" s="173" t="s">
        <v>338</v>
      </c>
      <c r="D1433" s="173" t="s">
        <v>272</v>
      </c>
      <c r="E1433" s="173">
        <v>130</v>
      </c>
      <c r="F1433" s="173">
        <v>37</v>
      </c>
      <c r="G1433" s="173" t="s">
        <v>224</v>
      </c>
      <c r="H1433" s="173" t="s">
        <v>24</v>
      </c>
      <c r="I1433" s="173">
        <v>1432</v>
      </c>
      <c r="J1433" s="174"/>
      <c r="BYJ1433" s="175" t="s">
        <v>1775</v>
      </c>
      <c r="BYK1433" s="173" t="e" cm="1" vm="2">
        <f t="array" ref="BYK1433">TRANSPOSE(_xlfn.ANCHORARRAY(BBS$2))</f>
        <v>#VALUE!</v>
      </c>
    </row>
    <row r="1434" spans="1:10 2012:2013" s="173" customFormat="1" ht="32.25" thickBot="1" x14ac:dyDescent="0.3">
      <c r="A1434" s="173" t="s">
        <v>158</v>
      </c>
      <c r="B1434" s="173" t="s">
        <v>68</v>
      </c>
      <c r="C1434" s="173" t="s">
        <v>338</v>
      </c>
      <c r="D1434" s="173" t="s">
        <v>229</v>
      </c>
      <c r="E1434" s="173">
        <v>99</v>
      </c>
      <c r="F1434" s="173">
        <v>0</v>
      </c>
      <c r="G1434" s="173" t="s">
        <v>224</v>
      </c>
      <c r="H1434" s="173" t="s">
        <v>22</v>
      </c>
      <c r="I1434" s="173">
        <v>1433</v>
      </c>
      <c r="J1434" s="174"/>
      <c r="BYJ1434" s="175" t="s">
        <v>1776</v>
      </c>
      <c r="BYK1434" s="173" t="e" cm="1" vm="2">
        <f t="array" ref="BYK1434">TRANSPOSE(_xlfn.ANCHORARRAY(BBT$2))</f>
        <v>#VALUE!</v>
      </c>
    </row>
    <row r="1435" spans="1:10 2012:2013" s="173" customFormat="1" ht="32.25" thickBot="1" x14ac:dyDescent="0.3">
      <c r="A1435" s="173" t="s">
        <v>158</v>
      </c>
      <c r="B1435" s="173" t="s">
        <v>68</v>
      </c>
      <c r="C1435" s="173" t="s">
        <v>338</v>
      </c>
      <c r="D1435" s="173" t="s">
        <v>250</v>
      </c>
      <c r="E1435" s="173">
        <v>160</v>
      </c>
      <c r="F1435" s="173">
        <v>46</v>
      </c>
      <c r="G1435" s="173" t="s">
        <v>224</v>
      </c>
      <c r="H1435" s="173" t="s">
        <v>24</v>
      </c>
      <c r="I1435" s="173">
        <v>1434</v>
      </c>
      <c r="J1435" s="174"/>
      <c r="BYJ1435" s="175" t="s">
        <v>1777</v>
      </c>
      <c r="BYK1435" s="173" t="e" cm="1" vm="2">
        <f t="array" ref="BYK1435">TRANSPOSE(_xlfn.ANCHORARRAY(BBU$2))</f>
        <v>#VALUE!</v>
      </c>
    </row>
    <row r="1436" spans="1:10 2012:2013" s="173" customFormat="1" ht="32.25" thickBot="1" x14ac:dyDescent="0.3">
      <c r="A1436" s="173" t="s">
        <v>158</v>
      </c>
      <c r="B1436" s="173" t="s">
        <v>68</v>
      </c>
      <c r="C1436" s="173" t="s">
        <v>338</v>
      </c>
      <c r="D1436" s="173" t="s">
        <v>285</v>
      </c>
      <c r="E1436" s="173">
        <v>99</v>
      </c>
      <c r="F1436" s="173">
        <v>28</v>
      </c>
      <c r="G1436" s="173" t="s">
        <v>224</v>
      </c>
      <c r="H1436" s="173" t="s">
        <v>2484</v>
      </c>
      <c r="I1436" s="173">
        <v>1435</v>
      </c>
      <c r="J1436" s="174"/>
      <c r="BYJ1436" s="175" t="s">
        <v>1778</v>
      </c>
      <c r="BYK1436" s="173" t="e" cm="1" vm="2">
        <f t="array" ref="BYK1436">TRANSPOSE(_xlfn.ANCHORARRAY(BBV$2))</f>
        <v>#VALUE!</v>
      </c>
    </row>
    <row r="1437" spans="1:10 2012:2013" s="173" customFormat="1" ht="32.25" thickBot="1" x14ac:dyDescent="0.3">
      <c r="A1437" s="173" t="s">
        <v>158</v>
      </c>
      <c r="B1437" s="173" t="s">
        <v>68</v>
      </c>
      <c r="C1437" s="173" t="s">
        <v>338</v>
      </c>
      <c r="D1437" s="173" t="s">
        <v>231</v>
      </c>
      <c r="E1437" s="173">
        <v>27</v>
      </c>
      <c r="F1437" s="173">
        <v>0</v>
      </c>
      <c r="G1437" s="173" t="s">
        <v>224</v>
      </c>
      <c r="H1437" s="173" t="s">
        <v>22</v>
      </c>
      <c r="I1437" s="173">
        <v>1436</v>
      </c>
      <c r="J1437" s="174"/>
      <c r="BYJ1437" s="175" t="s">
        <v>1779</v>
      </c>
      <c r="BYK1437" s="173" t="e" cm="1" vm="2">
        <f t="array" ref="BYK1437">TRANSPOSE(_xlfn.ANCHORARRAY(BBW$2))</f>
        <v>#VALUE!</v>
      </c>
    </row>
    <row r="1438" spans="1:10 2012:2013" s="173" customFormat="1" ht="32.25" thickBot="1" x14ac:dyDescent="0.3">
      <c r="A1438" s="173" t="s">
        <v>158</v>
      </c>
      <c r="B1438" s="173" t="s">
        <v>68</v>
      </c>
      <c r="C1438" s="173" t="s">
        <v>338</v>
      </c>
      <c r="D1438" s="173" t="s">
        <v>291</v>
      </c>
      <c r="E1438" s="173">
        <v>36</v>
      </c>
      <c r="F1438" s="173">
        <v>0</v>
      </c>
      <c r="G1438" s="173" t="s">
        <v>224</v>
      </c>
      <c r="H1438" s="173" t="s">
        <v>22</v>
      </c>
      <c r="I1438" s="173">
        <v>1437</v>
      </c>
      <c r="J1438" s="174"/>
      <c r="BYJ1438" s="175" t="s">
        <v>1780</v>
      </c>
      <c r="BYK1438" s="173" t="e" cm="1" vm="2">
        <f t="array" ref="BYK1438">TRANSPOSE(_xlfn.ANCHORARRAY(BBX$2))</f>
        <v>#VALUE!</v>
      </c>
    </row>
    <row r="1439" spans="1:10 2012:2013" s="173" customFormat="1" ht="32.25" thickBot="1" x14ac:dyDescent="0.3">
      <c r="A1439" s="173" t="s">
        <v>158</v>
      </c>
      <c r="B1439" s="173" t="s">
        <v>68</v>
      </c>
      <c r="C1439" s="173" t="s">
        <v>338</v>
      </c>
      <c r="D1439" s="173" t="s">
        <v>232</v>
      </c>
      <c r="E1439" s="173">
        <v>99</v>
      </c>
      <c r="F1439" s="173">
        <v>28</v>
      </c>
      <c r="G1439" s="173" t="s">
        <v>224</v>
      </c>
      <c r="H1439" s="173" t="s">
        <v>24</v>
      </c>
      <c r="I1439" s="173">
        <v>1438</v>
      </c>
      <c r="J1439" s="174"/>
      <c r="BYJ1439" s="175" t="s">
        <v>1781</v>
      </c>
      <c r="BYK1439" s="173" t="e" cm="1" vm="2">
        <f t="array" ref="BYK1439">TRANSPOSE(_xlfn.ANCHORARRAY(BBY$2))</f>
        <v>#VALUE!</v>
      </c>
    </row>
    <row r="1440" spans="1:10 2012:2013" s="173" customFormat="1" ht="32.25" thickBot="1" x14ac:dyDescent="0.3">
      <c r="A1440" s="173" t="s">
        <v>158</v>
      </c>
      <c r="B1440" s="173" t="s">
        <v>68</v>
      </c>
      <c r="C1440" s="173" t="s">
        <v>338</v>
      </c>
      <c r="D1440" s="173" t="s">
        <v>244</v>
      </c>
      <c r="E1440" s="173">
        <v>27</v>
      </c>
      <c r="F1440" s="173">
        <v>0</v>
      </c>
      <c r="G1440" s="173" t="s">
        <v>224</v>
      </c>
      <c r="H1440" s="173" t="s">
        <v>22</v>
      </c>
      <c r="I1440" s="173">
        <v>1439</v>
      </c>
      <c r="J1440" s="174"/>
      <c r="BYJ1440" s="175" t="s">
        <v>1782</v>
      </c>
      <c r="BYK1440" s="173" t="e" cm="1" vm="2">
        <f t="array" ref="BYK1440">TRANSPOSE(_xlfn.ANCHORARRAY(BBZ$2))</f>
        <v>#VALUE!</v>
      </c>
    </row>
    <row r="1441" spans="1:10 2012:2013" s="173" customFormat="1" ht="32.25" thickBot="1" x14ac:dyDescent="0.3">
      <c r="A1441" s="173" t="s">
        <v>158</v>
      </c>
      <c r="B1441" s="173" t="s">
        <v>68</v>
      </c>
      <c r="C1441" s="173" t="s">
        <v>338</v>
      </c>
      <c r="D1441" s="173" t="s">
        <v>289</v>
      </c>
      <c r="E1441" s="173">
        <v>99</v>
      </c>
      <c r="F1441" s="173">
        <v>0</v>
      </c>
      <c r="G1441" s="173" t="s">
        <v>224</v>
      </c>
      <c r="H1441" s="173" t="s">
        <v>22</v>
      </c>
      <c r="I1441" s="173">
        <v>1440</v>
      </c>
      <c r="J1441" s="174"/>
      <c r="BYJ1441" s="175" t="s">
        <v>1783</v>
      </c>
      <c r="BYK1441" s="173" t="e" cm="1" vm="2">
        <f t="array" ref="BYK1441">TRANSPOSE(_xlfn.ANCHORARRAY(BCA$2))</f>
        <v>#VALUE!</v>
      </c>
    </row>
    <row r="1442" spans="1:10 2012:2013" s="173" customFormat="1" ht="32.25" thickBot="1" x14ac:dyDescent="0.3">
      <c r="A1442" s="173" t="s">
        <v>158</v>
      </c>
      <c r="B1442" s="173" t="s">
        <v>68</v>
      </c>
      <c r="C1442" s="173" t="s">
        <v>338</v>
      </c>
      <c r="D1442" s="173" t="s">
        <v>222</v>
      </c>
      <c r="E1442" s="173">
        <v>299</v>
      </c>
      <c r="F1442" s="173">
        <v>0</v>
      </c>
      <c r="G1442" s="173" t="s">
        <v>224</v>
      </c>
      <c r="H1442" s="173" t="s">
        <v>22</v>
      </c>
      <c r="I1442" s="173">
        <v>1441</v>
      </c>
      <c r="J1442" s="174"/>
      <c r="BYJ1442" s="175" t="s">
        <v>1784</v>
      </c>
      <c r="BYK1442" s="173" t="e" cm="1" vm="2">
        <f t="array" ref="BYK1442">TRANSPOSE(_xlfn.ANCHORARRAY(BCB$2))</f>
        <v>#VALUE!</v>
      </c>
    </row>
    <row r="1443" spans="1:10 2012:2013" s="173" customFormat="1" ht="32.25" thickBot="1" x14ac:dyDescent="0.3">
      <c r="A1443" s="173" t="s">
        <v>158</v>
      </c>
      <c r="B1443" s="173" t="s">
        <v>68</v>
      </c>
      <c r="C1443" s="173" t="s">
        <v>338</v>
      </c>
      <c r="D1443" s="173" t="s">
        <v>2487</v>
      </c>
      <c r="E1443" s="173">
        <v>36</v>
      </c>
      <c r="F1443" s="173">
        <v>0</v>
      </c>
      <c r="G1443" s="173" t="s">
        <v>224</v>
      </c>
      <c r="H1443" s="173" t="s">
        <v>22</v>
      </c>
      <c r="I1443" s="173">
        <v>1442</v>
      </c>
      <c r="J1443" s="174"/>
      <c r="BYJ1443" s="175" t="s">
        <v>1785</v>
      </c>
      <c r="BYK1443" s="173" t="e" cm="1" vm="2">
        <f t="array" ref="BYK1443">TRANSPOSE(_xlfn.ANCHORARRAY(BCC$2))</f>
        <v>#VALUE!</v>
      </c>
    </row>
    <row r="1444" spans="1:10 2012:2013" s="173" customFormat="1" ht="32.25" thickBot="1" x14ac:dyDescent="0.3">
      <c r="A1444" s="173" t="s">
        <v>158</v>
      </c>
      <c r="B1444" s="173" t="s">
        <v>68</v>
      </c>
      <c r="C1444" s="173" t="s">
        <v>338</v>
      </c>
      <c r="D1444" s="173" t="s">
        <v>235</v>
      </c>
      <c r="E1444" s="173">
        <v>27</v>
      </c>
      <c r="F1444" s="173">
        <v>0</v>
      </c>
      <c r="G1444" s="173" t="s">
        <v>224</v>
      </c>
      <c r="H1444" s="173" t="s">
        <v>22</v>
      </c>
      <c r="I1444" s="173">
        <v>1443</v>
      </c>
      <c r="J1444" s="174"/>
      <c r="BYJ1444" s="175" t="s">
        <v>1786</v>
      </c>
      <c r="BYK1444" s="173" t="e" cm="1" vm="2">
        <f t="array" ref="BYK1444">TRANSPOSE(_xlfn.ANCHORARRAY(BCD$2))</f>
        <v>#VALUE!</v>
      </c>
    </row>
    <row r="1445" spans="1:10 2012:2013" s="173" customFormat="1" ht="32.25" thickBot="1" x14ac:dyDescent="0.3">
      <c r="A1445" s="173" t="s">
        <v>158</v>
      </c>
      <c r="B1445" s="173" t="s">
        <v>68</v>
      </c>
      <c r="C1445" s="173" t="s">
        <v>338</v>
      </c>
      <c r="D1445" s="173" t="s">
        <v>2488</v>
      </c>
      <c r="E1445" s="173">
        <v>99</v>
      </c>
      <c r="F1445" s="173">
        <v>0</v>
      </c>
      <c r="G1445" s="173" t="s">
        <v>224</v>
      </c>
      <c r="H1445" s="173" t="s">
        <v>22</v>
      </c>
      <c r="I1445" s="173">
        <v>1444</v>
      </c>
      <c r="J1445" s="174"/>
      <c r="BYJ1445" s="175" t="s">
        <v>1787</v>
      </c>
      <c r="BYK1445" s="173" t="e" cm="1" vm="2">
        <f t="array" ref="BYK1445">TRANSPOSE(_xlfn.ANCHORARRAY(BCE$2))</f>
        <v>#VALUE!</v>
      </c>
    </row>
    <row r="1446" spans="1:10 2012:2013" s="173" customFormat="1" ht="32.25" thickBot="1" x14ac:dyDescent="0.3">
      <c r="A1446" s="173" t="s">
        <v>158</v>
      </c>
      <c r="B1446" s="173" t="s">
        <v>69</v>
      </c>
      <c r="C1446" s="173" t="s">
        <v>339</v>
      </c>
      <c r="D1446" s="173" t="s">
        <v>242</v>
      </c>
      <c r="E1446" s="173">
        <v>45</v>
      </c>
      <c r="F1446" s="173">
        <v>0</v>
      </c>
      <c r="G1446" s="173" t="s">
        <v>213</v>
      </c>
      <c r="H1446" s="173" t="s">
        <v>22</v>
      </c>
      <c r="I1446" s="173">
        <v>1445</v>
      </c>
      <c r="J1446" s="174"/>
      <c r="BYJ1446" s="175" t="s">
        <v>1788</v>
      </c>
      <c r="BYK1446" s="173" t="e" cm="1" vm="2">
        <f t="array" ref="BYK1446">TRANSPOSE(_xlfn.ANCHORARRAY(BCF$2))</f>
        <v>#VALUE!</v>
      </c>
    </row>
    <row r="1447" spans="1:10 2012:2013" s="173" customFormat="1" ht="32.25" thickBot="1" x14ac:dyDescent="0.3">
      <c r="A1447" s="173" t="s">
        <v>158</v>
      </c>
      <c r="B1447" s="173" t="s">
        <v>69</v>
      </c>
      <c r="C1447" s="173" t="s">
        <v>339</v>
      </c>
      <c r="D1447" s="173" t="s">
        <v>246</v>
      </c>
      <c r="E1447" s="173">
        <v>45</v>
      </c>
      <c r="F1447" s="173">
        <v>0</v>
      </c>
      <c r="G1447" s="173" t="s">
        <v>213</v>
      </c>
      <c r="H1447" s="173" t="s">
        <v>22</v>
      </c>
      <c r="I1447" s="173">
        <v>1446</v>
      </c>
      <c r="J1447" s="174"/>
      <c r="BYJ1447" s="175" t="s">
        <v>1789</v>
      </c>
      <c r="BYK1447" s="173" t="e" cm="1" vm="2">
        <f t="array" ref="BYK1447">TRANSPOSE(_xlfn.ANCHORARRAY(BCG$2))</f>
        <v>#VALUE!</v>
      </c>
    </row>
    <row r="1448" spans="1:10 2012:2013" s="173" customFormat="1" ht="32.25" thickBot="1" x14ac:dyDescent="0.3">
      <c r="A1448" s="173" t="s">
        <v>158</v>
      </c>
      <c r="B1448" s="173" t="s">
        <v>69</v>
      </c>
      <c r="C1448" s="173" t="s">
        <v>339</v>
      </c>
      <c r="D1448" s="173" t="s">
        <v>249</v>
      </c>
      <c r="E1448" s="173">
        <v>45</v>
      </c>
      <c r="F1448" s="173">
        <v>0</v>
      </c>
      <c r="G1448" s="173" t="s">
        <v>213</v>
      </c>
      <c r="H1448" s="173" t="s">
        <v>22</v>
      </c>
      <c r="I1448" s="173">
        <v>1447</v>
      </c>
      <c r="J1448" s="174"/>
      <c r="BYJ1448" s="175" t="s">
        <v>1790</v>
      </c>
      <c r="BYK1448" s="173" t="e" cm="1" vm="2">
        <f t="array" ref="BYK1448">TRANSPOSE(_xlfn.ANCHORARRAY(BCH$2))</f>
        <v>#VALUE!</v>
      </c>
    </row>
    <row r="1449" spans="1:10 2012:2013" s="173" customFormat="1" ht="32.25" thickBot="1" x14ac:dyDescent="0.3">
      <c r="A1449" s="173" t="s">
        <v>158</v>
      </c>
      <c r="B1449" s="173" t="s">
        <v>69</v>
      </c>
      <c r="C1449" s="173" t="s">
        <v>339</v>
      </c>
      <c r="D1449" s="173" t="s">
        <v>250</v>
      </c>
      <c r="E1449" s="173">
        <v>160</v>
      </c>
      <c r="F1449" s="173">
        <v>46</v>
      </c>
      <c r="G1449" s="173" t="s">
        <v>213</v>
      </c>
      <c r="H1449" s="173" t="s">
        <v>24</v>
      </c>
      <c r="I1449" s="173">
        <v>1448</v>
      </c>
      <c r="J1449" s="174"/>
      <c r="BYJ1449" s="175" t="s">
        <v>1791</v>
      </c>
      <c r="BYK1449" s="173" t="e" cm="1" vm="2">
        <f t="array" ref="BYK1449">TRANSPOSE(_xlfn.ANCHORARRAY(BCI$2))</f>
        <v>#VALUE!</v>
      </c>
    </row>
    <row r="1450" spans="1:10 2012:2013" s="173" customFormat="1" ht="32.25" thickBot="1" x14ac:dyDescent="0.3">
      <c r="A1450" s="173" t="s">
        <v>158</v>
      </c>
      <c r="B1450" s="173" t="s">
        <v>69</v>
      </c>
      <c r="C1450" s="173" t="s">
        <v>339</v>
      </c>
      <c r="D1450" s="173" t="s">
        <v>226</v>
      </c>
      <c r="E1450" s="173">
        <v>36</v>
      </c>
      <c r="F1450" s="173">
        <v>0</v>
      </c>
      <c r="G1450" s="173" t="s">
        <v>224</v>
      </c>
      <c r="H1450" s="173" t="s">
        <v>22</v>
      </c>
      <c r="I1450" s="173">
        <v>1449</v>
      </c>
      <c r="J1450" s="174"/>
      <c r="BYJ1450" s="175" t="s">
        <v>1792</v>
      </c>
      <c r="BYK1450" s="173" t="e" cm="1" vm="2">
        <f t="array" ref="BYK1450">TRANSPOSE(_xlfn.ANCHORARRAY(BCJ$2))</f>
        <v>#VALUE!</v>
      </c>
    </row>
    <row r="1451" spans="1:10 2012:2013" s="173" customFormat="1" ht="32.25" thickBot="1" x14ac:dyDescent="0.3">
      <c r="A1451" s="173" t="s">
        <v>158</v>
      </c>
      <c r="B1451" s="173" t="s">
        <v>69</v>
      </c>
      <c r="C1451" s="173" t="s">
        <v>339</v>
      </c>
      <c r="D1451" s="173" t="s">
        <v>2479</v>
      </c>
      <c r="E1451" s="173">
        <v>130</v>
      </c>
      <c r="F1451" s="173">
        <v>0</v>
      </c>
      <c r="G1451" s="173" t="s">
        <v>224</v>
      </c>
      <c r="H1451" s="173" t="s">
        <v>22</v>
      </c>
      <c r="I1451" s="173">
        <v>1450</v>
      </c>
      <c r="J1451" s="174"/>
      <c r="BYJ1451" s="175" t="s">
        <v>1793</v>
      </c>
      <c r="BYK1451" s="173" t="e" cm="1" vm="2">
        <f t="array" ref="BYK1451">TRANSPOSE(_xlfn.ANCHORARRAY(BCK$2))</f>
        <v>#VALUE!</v>
      </c>
    </row>
    <row r="1452" spans="1:10 2012:2013" s="173" customFormat="1" ht="32.25" thickBot="1" x14ac:dyDescent="0.3">
      <c r="A1452" s="173" t="s">
        <v>158</v>
      </c>
      <c r="B1452" s="173" t="s">
        <v>69</v>
      </c>
      <c r="C1452" s="173" t="s">
        <v>339</v>
      </c>
      <c r="D1452" s="173" t="s">
        <v>2480</v>
      </c>
      <c r="E1452" s="173">
        <v>130</v>
      </c>
      <c r="F1452" s="173">
        <v>37</v>
      </c>
      <c r="G1452" s="173" t="s">
        <v>224</v>
      </c>
      <c r="H1452" s="173" t="s">
        <v>24</v>
      </c>
      <c r="I1452" s="173">
        <v>1451</v>
      </c>
      <c r="J1452" s="174"/>
      <c r="BYJ1452" s="175" t="s">
        <v>1794</v>
      </c>
      <c r="BYK1452" s="173" t="e" cm="1" vm="2">
        <f t="array" ref="BYK1452">TRANSPOSE(_xlfn.ANCHORARRAY(BCL$2))</f>
        <v>#VALUE!</v>
      </c>
    </row>
    <row r="1453" spans="1:10 2012:2013" s="173" customFormat="1" ht="32.25" thickBot="1" x14ac:dyDescent="0.3">
      <c r="A1453" s="173" t="s">
        <v>158</v>
      </c>
      <c r="B1453" s="173" t="s">
        <v>69</v>
      </c>
      <c r="C1453" s="173" t="s">
        <v>339</v>
      </c>
      <c r="D1453" s="173" t="s">
        <v>288</v>
      </c>
      <c r="E1453" s="173">
        <v>160</v>
      </c>
      <c r="F1453" s="173">
        <v>46</v>
      </c>
      <c r="G1453" s="173" t="s">
        <v>224</v>
      </c>
      <c r="H1453" s="173" t="s">
        <v>22</v>
      </c>
      <c r="I1453" s="173">
        <v>1452</v>
      </c>
      <c r="J1453" s="174"/>
      <c r="BYJ1453" s="175" t="s">
        <v>1795</v>
      </c>
      <c r="BYK1453" s="173" t="e" cm="1" vm="2">
        <f t="array" ref="BYK1453">TRANSPOSE(_xlfn.ANCHORARRAY(BCM$2))</f>
        <v>#VALUE!</v>
      </c>
    </row>
    <row r="1454" spans="1:10 2012:2013" s="173" customFormat="1" ht="32.25" thickBot="1" x14ac:dyDescent="0.3">
      <c r="A1454" s="173" t="s">
        <v>158</v>
      </c>
      <c r="B1454" s="173" t="s">
        <v>69</v>
      </c>
      <c r="C1454" s="173" t="s">
        <v>339</v>
      </c>
      <c r="D1454" s="173" t="s">
        <v>228</v>
      </c>
      <c r="E1454" s="173">
        <v>27</v>
      </c>
      <c r="F1454" s="173">
        <v>0</v>
      </c>
      <c r="G1454" s="173" t="s">
        <v>224</v>
      </c>
      <c r="H1454" s="173" t="s">
        <v>22</v>
      </c>
      <c r="I1454" s="173">
        <v>1453</v>
      </c>
      <c r="J1454" s="174"/>
      <c r="BYJ1454" s="175" t="s">
        <v>1796</v>
      </c>
      <c r="BYK1454" s="173" t="e" cm="1" vm="2">
        <f t="array" ref="BYK1454">TRANSPOSE(_xlfn.ANCHORARRAY(BCN$2))</f>
        <v>#VALUE!</v>
      </c>
    </row>
    <row r="1455" spans="1:10 2012:2013" s="173" customFormat="1" ht="32.25" thickBot="1" x14ac:dyDescent="0.3">
      <c r="A1455" s="173" t="s">
        <v>158</v>
      </c>
      <c r="B1455" s="173" t="s">
        <v>69</v>
      </c>
      <c r="C1455" s="173" t="s">
        <v>339</v>
      </c>
      <c r="D1455" s="173" t="s">
        <v>231</v>
      </c>
      <c r="E1455" s="173">
        <v>27</v>
      </c>
      <c r="F1455" s="173">
        <v>0</v>
      </c>
      <c r="G1455" s="173" t="s">
        <v>224</v>
      </c>
      <c r="H1455" s="173" t="s">
        <v>22</v>
      </c>
      <c r="I1455" s="173">
        <v>1454</v>
      </c>
      <c r="J1455" s="174"/>
      <c r="BYJ1455" s="175" t="s">
        <v>1797</v>
      </c>
      <c r="BYK1455" s="173" t="e" cm="1" vm="2">
        <f t="array" ref="BYK1455">TRANSPOSE(_xlfn.ANCHORARRAY(BCO$2))</f>
        <v>#VALUE!</v>
      </c>
    </row>
    <row r="1456" spans="1:10 2012:2013" s="173" customFormat="1" ht="32.25" thickBot="1" x14ac:dyDescent="0.3">
      <c r="A1456" s="173" t="s">
        <v>158</v>
      </c>
      <c r="B1456" s="173" t="s">
        <v>69</v>
      </c>
      <c r="C1456" s="173" t="s">
        <v>339</v>
      </c>
      <c r="D1456" s="173" t="s">
        <v>291</v>
      </c>
      <c r="E1456" s="173">
        <v>36</v>
      </c>
      <c r="F1456" s="173">
        <v>0</v>
      </c>
      <c r="G1456" s="173" t="s">
        <v>224</v>
      </c>
      <c r="H1456" s="173" t="s">
        <v>22</v>
      </c>
      <c r="I1456" s="173">
        <v>1455</v>
      </c>
      <c r="J1456" s="174"/>
      <c r="BYJ1456" s="175" t="s">
        <v>1798</v>
      </c>
      <c r="BYK1456" s="173" t="e" cm="1" vm="2">
        <f t="array" ref="BYK1456">TRANSPOSE(_xlfn.ANCHORARRAY(BCP$2))</f>
        <v>#VALUE!</v>
      </c>
    </row>
    <row r="1457" spans="1:10 2012:2013" s="173" customFormat="1" ht="32.25" thickBot="1" x14ac:dyDescent="0.3">
      <c r="A1457" s="173" t="s">
        <v>158</v>
      </c>
      <c r="B1457" s="173" t="s">
        <v>69</v>
      </c>
      <c r="C1457" s="173" t="s">
        <v>339</v>
      </c>
      <c r="D1457" s="173" t="s">
        <v>232</v>
      </c>
      <c r="E1457" s="173">
        <v>99</v>
      </c>
      <c r="F1457" s="173">
        <v>28</v>
      </c>
      <c r="G1457" s="173" t="s">
        <v>224</v>
      </c>
      <c r="H1457" s="173" t="s">
        <v>24</v>
      </c>
      <c r="I1457" s="173">
        <v>1456</v>
      </c>
      <c r="J1457" s="174"/>
      <c r="BYJ1457" s="175" t="s">
        <v>1799</v>
      </c>
      <c r="BYK1457" s="173" t="e" cm="1" vm="2">
        <f t="array" ref="BYK1457">TRANSPOSE(_xlfn.ANCHORARRAY(BCQ$2))</f>
        <v>#VALUE!</v>
      </c>
    </row>
    <row r="1458" spans="1:10 2012:2013" s="173" customFormat="1" ht="32.25" thickBot="1" x14ac:dyDescent="0.3">
      <c r="A1458" s="173" t="s">
        <v>158</v>
      </c>
      <c r="B1458" s="173" t="s">
        <v>69</v>
      </c>
      <c r="C1458" s="173" t="s">
        <v>339</v>
      </c>
      <c r="D1458" s="173" t="s">
        <v>222</v>
      </c>
      <c r="E1458" s="173">
        <v>299</v>
      </c>
      <c r="F1458" s="173">
        <v>0</v>
      </c>
      <c r="G1458" s="173" t="s">
        <v>224</v>
      </c>
      <c r="H1458" s="173" t="s">
        <v>22</v>
      </c>
      <c r="I1458" s="173">
        <v>1457</v>
      </c>
      <c r="J1458" s="174"/>
      <c r="BYJ1458" s="175" t="s">
        <v>1800</v>
      </c>
      <c r="BYK1458" s="173" t="e" cm="1" vm="2">
        <f t="array" ref="BYK1458">TRANSPOSE(_xlfn.ANCHORARRAY(BCR$2))</f>
        <v>#VALUE!</v>
      </c>
    </row>
    <row r="1459" spans="1:10 2012:2013" s="173" customFormat="1" ht="32.25" thickBot="1" x14ac:dyDescent="0.3">
      <c r="A1459" s="173" t="s">
        <v>158</v>
      </c>
      <c r="B1459" s="173" t="s">
        <v>69</v>
      </c>
      <c r="C1459" s="173" t="s">
        <v>339</v>
      </c>
      <c r="D1459" s="173" t="s">
        <v>233</v>
      </c>
      <c r="E1459" s="173">
        <v>99</v>
      </c>
      <c r="F1459" s="173">
        <v>0</v>
      </c>
      <c r="G1459" s="173" t="s">
        <v>224</v>
      </c>
      <c r="H1459" s="173" t="s">
        <v>22</v>
      </c>
      <c r="I1459" s="173">
        <v>1458</v>
      </c>
      <c r="J1459" s="174"/>
      <c r="BYJ1459" s="175" t="s">
        <v>1801</v>
      </c>
      <c r="BYK1459" s="173" t="e" cm="1" vm="2">
        <f t="array" ref="BYK1459">TRANSPOSE(_xlfn.ANCHORARRAY(BCS$2))</f>
        <v>#VALUE!</v>
      </c>
    </row>
    <row r="1460" spans="1:10 2012:2013" s="173" customFormat="1" ht="32.25" thickBot="1" x14ac:dyDescent="0.3">
      <c r="A1460" s="173" t="s">
        <v>158</v>
      </c>
      <c r="B1460" s="173" t="s">
        <v>69</v>
      </c>
      <c r="C1460" s="173" t="s">
        <v>339</v>
      </c>
      <c r="D1460" s="173" t="s">
        <v>2487</v>
      </c>
      <c r="E1460" s="173">
        <v>36</v>
      </c>
      <c r="F1460" s="173">
        <v>0</v>
      </c>
      <c r="G1460" s="173" t="s">
        <v>224</v>
      </c>
      <c r="H1460" s="173" t="s">
        <v>22</v>
      </c>
      <c r="I1460" s="173">
        <v>1459</v>
      </c>
      <c r="J1460" s="174"/>
      <c r="BYJ1460" s="175" t="s">
        <v>1802</v>
      </c>
      <c r="BYK1460" s="173" t="e" cm="1" vm="2">
        <f t="array" ref="BYK1460">TRANSPOSE(_xlfn.ANCHORARRAY(BCT$2))</f>
        <v>#VALUE!</v>
      </c>
    </row>
    <row r="1461" spans="1:10 2012:2013" s="173" customFormat="1" ht="32.25" thickBot="1" x14ac:dyDescent="0.3">
      <c r="A1461" s="173" t="s">
        <v>158</v>
      </c>
      <c r="B1461" s="173" t="s">
        <v>69</v>
      </c>
      <c r="C1461" s="173" t="s">
        <v>339</v>
      </c>
      <c r="D1461" s="173" t="s">
        <v>2488</v>
      </c>
      <c r="E1461" s="173">
        <v>99</v>
      </c>
      <c r="F1461" s="173">
        <v>0</v>
      </c>
      <c r="G1461" s="173" t="s">
        <v>224</v>
      </c>
      <c r="H1461" s="173" t="s">
        <v>22</v>
      </c>
      <c r="I1461" s="173">
        <v>1460</v>
      </c>
      <c r="J1461" s="174"/>
      <c r="BYJ1461" s="175" t="s">
        <v>1803</v>
      </c>
      <c r="BYK1461" s="173" t="e" cm="1" vm="2">
        <f t="array" ref="BYK1461">TRANSPOSE(_xlfn.ANCHORARRAY(BCU$2))</f>
        <v>#VALUE!</v>
      </c>
    </row>
    <row r="1462" spans="1:10 2012:2013" s="173" customFormat="1" ht="32.25" thickBot="1" x14ac:dyDescent="0.3">
      <c r="A1462" s="173" t="s">
        <v>158</v>
      </c>
      <c r="B1462" s="173" t="s">
        <v>71</v>
      </c>
      <c r="C1462" s="173" t="s">
        <v>340</v>
      </c>
      <c r="D1462" s="173" t="s">
        <v>252</v>
      </c>
      <c r="E1462" s="173">
        <v>299</v>
      </c>
      <c r="F1462" s="173">
        <v>75</v>
      </c>
      <c r="G1462" s="173" t="s">
        <v>213</v>
      </c>
      <c r="H1462" s="173" t="s">
        <v>24</v>
      </c>
      <c r="I1462" s="173">
        <v>1461</v>
      </c>
      <c r="J1462" s="174"/>
      <c r="BYJ1462" s="175" t="s">
        <v>1804</v>
      </c>
      <c r="BYK1462" s="173" t="e" cm="1" vm="2">
        <f t="array" ref="BYK1462">TRANSPOSE(_xlfn.ANCHORARRAY(BCV$2))</f>
        <v>#VALUE!</v>
      </c>
    </row>
    <row r="1463" spans="1:10 2012:2013" s="173" customFormat="1" ht="32.25" thickBot="1" x14ac:dyDescent="0.3">
      <c r="A1463" s="173" t="s">
        <v>158</v>
      </c>
      <c r="B1463" s="173" t="s">
        <v>71</v>
      </c>
      <c r="C1463" s="173" t="s">
        <v>340</v>
      </c>
      <c r="D1463" s="173" t="s">
        <v>223</v>
      </c>
      <c r="E1463" s="173">
        <v>999</v>
      </c>
      <c r="F1463" s="173">
        <v>75</v>
      </c>
      <c r="G1463" s="173" t="s">
        <v>213</v>
      </c>
      <c r="H1463" s="173" t="s">
        <v>24</v>
      </c>
      <c r="I1463" s="173">
        <v>1462</v>
      </c>
      <c r="J1463" s="174"/>
      <c r="BYJ1463" s="175" t="s">
        <v>1805</v>
      </c>
      <c r="BYK1463" s="173" t="e" cm="1" vm="2">
        <f t="array" ref="BYK1463">TRANSPOSE(_xlfn.ANCHORARRAY(BCW$2))</f>
        <v>#VALUE!</v>
      </c>
    </row>
    <row r="1464" spans="1:10 2012:2013" s="173" customFormat="1" ht="32.25" thickBot="1" x14ac:dyDescent="0.3">
      <c r="A1464" s="173" t="s">
        <v>158</v>
      </c>
      <c r="B1464" s="173" t="s">
        <v>71</v>
      </c>
      <c r="C1464" s="173" t="s">
        <v>340</v>
      </c>
      <c r="D1464" s="173" t="s">
        <v>2491</v>
      </c>
      <c r="E1464" s="173">
        <v>999</v>
      </c>
      <c r="F1464" s="173">
        <v>75</v>
      </c>
      <c r="G1464" s="173" t="s">
        <v>213</v>
      </c>
      <c r="H1464" s="173" t="s">
        <v>22</v>
      </c>
      <c r="I1464" s="173">
        <v>1463</v>
      </c>
      <c r="J1464" s="174"/>
      <c r="BYJ1464" s="175" t="s">
        <v>1806</v>
      </c>
      <c r="BYK1464" s="173" t="e" cm="1" vm="2">
        <f t="array" ref="BYK1464">TRANSPOSE(_xlfn.ANCHORARRAY(BCX$2))</f>
        <v>#VALUE!</v>
      </c>
    </row>
    <row r="1465" spans="1:10 2012:2013" s="173" customFormat="1" ht="32.25" thickBot="1" x14ac:dyDescent="0.3">
      <c r="A1465" s="173" t="s">
        <v>158</v>
      </c>
      <c r="B1465" s="173" t="s">
        <v>71</v>
      </c>
      <c r="C1465" s="173" t="s">
        <v>340</v>
      </c>
      <c r="D1465" s="173" t="s">
        <v>253</v>
      </c>
      <c r="E1465" s="173">
        <v>999</v>
      </c>
      <c r="F1465" s="173">
        <v>75</v>
      </c>
      <c r="G1465" s="173" t="s">
        <v>213</v>
      </c>
      <c r="H1465" s="173" t="s">
        <v>24</v>
      </c>
      <c r="I1465" s="173">
        <v>1464</v>
      </c>
      <c r="J1465" s="174"/>
      <c r="BYJ1465" s="175" t="s">
        <v>1807</v>
      </c>
      <c r="BYK1465" s="173" t="e" cm="1" vm="2">
        <f t="array" ref="BYK1465">TRANSPOSE(_xlfn.ANCHORARRAY(BCY$2))</f>
        <v>#VALUE!</v>
      </c>
    </row>
    <row r="1466" spans="1:10 2012:2013" s="173" customFormat="1" ht="32.25" thickBot="1" x14ac:dyDescent="0.3">
      <c r="A1466" s="173" t="s">
        <v>158</v>
      </c>
      <c r="B1466" s="173" t="s">
        <v>71</v>
      </c>
      <c r="C1466" s="173" t="s">
        <v>340</v>
      </c>
      <c r="D1466" s="173" t="s">
        <v>270</v>
      </c>
      <c r="E1466" s="173">
        <v>999</v>
      </c>
      <c r="F1466" s="173">
        <v>46</v>
      </c>
      <c r="G1466" s="173" t="s">
        <v>213</v>
      </c>
      <c r="H1466" s="173" t="s">
        <v>24</v>
      </c>
      <c r="I1466" s="173">
        <v>1465</v>
      </c>
      <c r="J1466" s="174"/>
      <c r="BYJ1466" s="175" t="s">
        <v>1808</v>
      </c>
      <c r="BYK1466" s="173" t="e" cm="1" vm="2">
        <f t="array" ref="BYK1466">TRANSPOSE(_xlfn.ANCHORARRAY(BCZ$2))</f>
        <v>#VALUE!</v>
      </c>
    </row>
    <row r="1467" spans="1:10 2012:2013" s="173" customFormat="1" ht="32.25" thickBot="1" x14ac:dyDescent="0.3">
      <c r="A1467" s="173" t="s">
        <v>158</v>
      </c>
      <c r="B1467" s="173" t="s">
        <v>71</v>
      </c>
      <c r="C1467" s="173" t="s">
        <v>340</v>
      </c>
      <c r="D1467" s="173" t="s">
        <v>2492</v>
      </c>
      <c r="E1467" s="173">
        <v>999</v>
      </c>
      <c r="F1467" s="173">
        <v>75</v>
      </c>
      <c r="G1467" s="173" t="s">
        <v>213</v>
      </c>
      <c r="H1467" s="173" t="s">
        <v>22</v>
      </c>
      <c r="I1467" s="173">
        <v>1466</v>
      </c>
      <c r="J1467" s="174"/>
      <c r="BYJ1467" s="175" t="s">
        <v>1809</v>
      </c>
      <c r="BYK1467" s="173" t="e" cm="1" vm="2">
        <f t="array" ref="BYK1467">TRANSPOSE(_xlfn.ANCHORARRAY(BDA$2))</f>
        <v>#VALUE!</v>
      </c>
    </row>
    <row r="1468" spans="1:10 2012:2013" s="173" customFormat="1" ht="32.25" thickBot="1" x14ac:dyDescent="0.3">
      <c r="A1468" s="173" t="s">
        <v>158</v>
      </c>
      <c r="B1468" s="173" t="s">
        <v>71</v>
      </c>
      <c r="C1468" s="173" t="s">
        <v>340</v>
      </c>
      <c r="D1468" s="173" t="s">
        <v>2490</v>
      </c>
      <c r="E1468" s="173">
        <v>99</v>
      </c>
      <c r="F1468" s="173">
        <v>0</v>
      </c>
      <c r="G1468" s="173" t="s">
        <v>224</v>
      </c>
      <c r="H1468" s="173" t="s">
        <v>22</v>
      </c>
      <c r="I1468" s="173">
        <v>1467</v>
      </c>
      <c r="J1468" s="174"/>
      <c r="BYJ1468" s="175" t="s">
        <v>1810</v>
      </c>
      <c r="BYK1468" s="173" t="e" cm="1" vm="2">
        <f t="array" ref="BYK1468">TRANSPOSE(_xlfn.ANCHORARRAY(BDB$2))</f>
        <v>#VALUE!</v>
      </c>
    </row>
    <row r="1469" spans="1:10 2012:2013" s="173" customFormat="1" ht="32.25" thickBot="1" x14ac:dyDescent="0.3">
      <c r="A1469" s="173" t="s">
        <v>158</v>
      </c>
      <c r="B1469" s="173" t="s">
        <v>71</v>
      </c>
      <c r="C1469" s="173" t="s">
        <v>340</v>
      </c>
      <c r="D1469" s="173" t="s">
        <v>225</v>
      </c>
      <c r="E1469" s="173">
        <v>36</v>
      </c>
      <c r="F1469" s="173">
        <v>0</v>
      </c>
      <c r="G1469" s="173" t="s">
        <v>224</v>
      </c>
      <c r="H1469" s="173" t="s">
        <v>22</v>
      </c>
      <c r="I1469" s="173">
        <v>1468</v>
      </c>
      <c r="J1469" s="174"/>
      <c r="BYJ1469" s="175" t="s">
        <v>1811</v>
      </c>
      <c r="BYK1469" s="173" t="e" cm="1" vm="2">
        <f t="array" ref="BYK1469">TRANSPOSE(_xlfn.ANCHORARRAY(BDC$2))</f>
        <v>#VALUE!</v>
      </c>
    </row>
    <row r="1470" spans="1:10 2012:2013" s="173" customFormat="1" ht="32.25" thickBot="1" x14ac:dyDescent="0.3">
      <c r="A1470" s="173" t="s">
        <v>158</v>
      </c>
      <c r="B1470" s="173" t="s">
        <v>71</v>
      </c>
      <c r="C1470" s="173" t="s">
        <v>340</v>
      </c>
      <c r="D1470" s="173" t="s">
        <v>215</v>
      </c>
      <c r="E1470" s="173">
        <v>99</v>
      </c>
      <c r="F1470" s="173">
        <v>0</v>
      </c>
      <c r="G1470" s="173" t="s">
        <v>224</v>
      </c>
      <c r="H1470" s="173" t="s">
        <v>22</v>
      </c>
      <c r="I1470" s="173">
        <v>1469</v>
      </c>
      <c r="J1470" s="174"/>
      <c r="BYJ1470" s="175" t="s">
        <v>1812</v>
      </c>
      <c r="BYK1470" s="173" t="e" cm="1" vm="2">
        <f t="array" ref="BYK1470">TRANSPOSE(_xlfn.ANCHORARRAY(BDD$2))</f>
        <v>#VALUE!</v>
      </c>
    </row>
    <row r="1471" spans="1:10 2012:2013" s="173" customFormat="1" ht="32.25" thickBot="1" x14ac:dyDescent="0.3">
      <c r="A1471" s="173" t="s">
        <v>158</v>
      </c>
      <c r="B1471" s="173" t="s">
        <v>71</v>
      </c>
      <c r="C1471" s="173" t="s">
        <v>340</v>
      </c>
      <c r="D1471" s="173" t="s">
        <v>2478</v>
      </c>
      <c r="E1471" s="173">
        <v>221</v>
      </c>
      <c r="F1471" s="173">
        <v>64</v>
      </c>
      <c r="G1471" s="173" t="s">
        <v>224</v>
      </c>
      <c r="H1471" s="173" t="s">
        <v>24</v>
      </c>
      <c r="I1471" s="173">
        <v>1470</v>
      </c>
      <c r="J1471" s="174"/>
      <c r="BYJ1471" s="175" t="s">
        <v>1813</v>
      </c>
      <c r="BYK1471" s="173" t="e" cm="1" vm="2">
        <f t="array" ref="BYK1471">TRANSPOSE(_xlfn.ANCHORARRAY(BDE$2))</f>
        <v>#VALUE!</v>
      </c>
    </row>
    <row r="1472" spans="1:10 2012:2013" s="173" customFormat="1" ht="32.25" thickBot="1" x14ac:dyDescent="0.3">
      <c r="A1472" s="173" t="s">
        <v>158</v>
      </c>
      <c r="B1472" s="173" t="s">
        <v>71</v>
      </c>
      <c r="C1472" s="173" t="s">
        <v>340</v>
      </c>
      <c r="D1472" s="173" t="s">
        <v>2479</v>
      </c>
      <c r="E1472" s="173">
        <v>130</v>
      </c>
      <c r="F1472" s="173">
        <v>0</v>
      </c>
      <c r="G1472" s="173" t="s">
        <v>224</v>
      </c>
      <c r="H1472" s="173" t="s">
        <v>22</v>
      </c>
      <c r="I1472" s="173">
        <v>1471</v>
      </c>
      <c r="J1472" s="174"/>
      <c r="BYJ1472" s="175" t="s">
        <v>1814</v>
      </c>
      <c r="BYK1472" s="173" t="e" cm="1" vm="2">
        <f t="array" ref="BYK1472">TRANSPOSE(_xlfn.ANCHORARRAY(BDF$2))</f>
        <v>#VALUE!</v>
      </c>
    </row>
    <row r="1473" spans="1:10 2012:2013" s="173" customFormat="1" ht="32.25" thickBot="1" x14ac:dyDescent="0.3">
      <c r="A1473" s="173" t="s">
        <v>158</v>
      </c>
      <c r="B1473" s="173" t="s">
        <v>71</v>
      </c>
      <c r="C1473" s="173" t="s">
        <v>340</v>
      </c>
      <c r="D1473" s="173" t="s">
        <v>2480</v>
      </c>
      <c r="E1473" s="173">
        <v>130</v>
      </c>
      <c r="F1473" s="173">
        <v>37</v>
      </c>
      <c r="G1473" s="173" t="s">
        <v>224</v>
      </c>
      <c r="H1473" s="173" t="s">
        <v>24</v>
      </c>
      <c r="I1473" s="173">
        <v>1472</v>
      </c>
      <c r="J1473" s="174"/>
      <c r="BYJ1473" s="175" t="s">
        <v>1815</v>
      </c>
      <c r="BYK1473" s="173" t="e" cm="1" vm="2">
        <f t="array" ref="BYK1473">TRANSPOSE(_xlfn.ANCHORARRAY(BDG$2))</f>
        <v>#VALUE!</v>
      </c>
    </row>
    <row r="1474" spans="1:10 2012:2013" s="173" customFormat="1" ht="32.25" thickBot="1" x14ac:dyDescent="0.3">
      <c r="A1474" s="173" t="s">
        <v>158</v>
      </c>
      <c r="B1474" s="173" t="s">
        <v>71</v>
      </c>
      <c r="C1474" s="173" t="s">
        <v>340</v>
      </c>
      <c r="D1474" s="173" t="s">
        <v>228</v>
      </c>
      <c r="E1474" s="173">
        <v>27</v>
      </c>
      <c r="F1474" s="173">
        <v>0</v>
      </c>
      <c r="G1474" s="173" t="s">
        <v>224</v>
      </c>
      <c r="H1474" s="173" t="s">
        <v>22</v>
      </c>
      <c r="I1474" s="173">
        <v>1473</v>
      </c>
      <c r="J1474" s="174"/>
      <c r="BYJ1474" s="175" t="s">
        <v>1816</v>
      </c>
      <c r="BYK1474" s="173" t="e" cm="1" vm="2">
        <f t="array" ref="BYK1474">TRANSPOSE(_xlfn.ANCHORARRAY(BDH$2))</f>
        <v>#VALUE!</v>
      </c>
    </row>
    <row r="1475" spans="1:10 2012:2013" s="173" customFormat="1" ht="32.25" thickBot="1" x14ac:dyDescent="0.3">
      <c r="A1475" s="173" t="s">
        <v>158</v>
      </c>
      <c r="B1475" s="173" t="s">
        <v>71</v>
      </c>
      <c r="C1475" s="173" t="s">
        <v>340</v>
      </c>
      <c r="D1475" s="173" t="s">
        <v>2486</v>
      </c>
      <c r="E1475" s="173">
        <v>36</v>
      </c>
      <c r="F1475" s="173">
        <v>0</v>
      </c>
      <c r="G1475" s="173" t="s">
        <v>224</v>
      </c>
      <c r="H1475" s="173" t="s">
        <v>22</v>
      </c>
      <c r="I1475" s="173">
        <v>1474</v>
      </c>
      <c r="J1475" s="174"/>
      <c r="BYJ1475" s="175" t="s">
        <v>1817</v>
      </c>
      <c r="BYK1475" s="173" t="e" cm="1" vm="2">
        <f t="array" ref="BYK1475">TRANSPOSE(_xlfn.ANCHORARRAY(BDI$2))</f>
        <v>#VALUE!</v>
      </c>
    </row>
    <row r="1476" spans="1:10 2012:2013" s="173" customFormat="1" ht="32.25" thickBot="1" x14ac:dyDescent="0.3">
      <c r="A1476" s="173" t="s">
        <v>158</v>
      </c>
      <c r="B1476" s="173" t="s">
        <v>71</v>
      </c>
      <c r="C1476" s="173" t="s">
        <v>340</v>
      </c>
      <c r="D1476" s="173" t="s">
        <v>232</v>
      </c>
      <c r="E1476" s="173">
        <v>99</v>
      </c>
      <c r="F1476" s="173">
        <v>28</v>
      </c>
      <c r="G1476" s="173" t="s">
        <v>224</v>
      </c>
      <c r="H1476" s="173" t="s">
        <v>24</v>
      </c>
      <c r="I1476" s="173">
        <v>1475</v>
      </c>
      <c r="J1476" s="174"/>
      <c r="BYJ1476" s="175" t="s">
        <v>1818</v>
      </c>
      <c r="BYK1476" s="173" t="e" cm="1" vm="2">
        <f t="array" ref="BYK1476">TRANSPOSE(_xlfn.ANCHORARRAY(BDJ$2))</f>
        <v>#VALUE!</v>
      </c>
    </row>
    <row r="1477" spans="1:10 2012:2013" s="173" customFormat="1" ht="32.25" thickBot="1" x14ac:dyDescent="0.3">
      <c r="A1477" s="173" t="s">
        <v>158</v>
      </c>
      <c r="B1477" s="173" t="s">
        <v>71</v>
      </c>
      <c r="C1477" s="173" t="s">
        <v>340</v>
      </c>
      <c r="D1477" s="173" t="s">
        <v>289</v>
      </c>
      <c r="E1477" s="173">
        <v>99</v>
      </c>
      <c r="F1477" s="173">
        <v>0</v>
      </c>
      <c r="G1477" s="173" t="s">
        <v>224</v>
      </c>
      <c r="H1477" s="173" t="s">
        <v>22</v>
      </c>
      <c r="I1477" s="173">
        <v>1476</v>
      </c>
      <c r="J1477" s="174"/>
      <c r="BYJ1477" s="175" t="s">
        <v>1819</v>
      </c>
      <c r="BYK1477" s="173" t="e" cm="1" vm="2">
        <f t="array" ref="BYK1477">TRANSPOSE(_xlfn.ANCHORARRAY(BDK$2))</f>
        <v>#VALUE!</v>
      </c>
    </row>
    <row r="1478" spans="1:10 2012:2013" s="173" customFormat="1" ht="32.25" thickBot="1" x14ac:dyDescent="0.3">
      <c r="A1478" s="173" t="s">
        <v>158</v>
      </c>
      <c r="B1478" s="173" t="s">
        <v>71</v>
      </c>
      <c r="C1478" s="173" t="s">
        <v>340</v>
      </c>
      <c r="D1478" s="173" t="s">
        <v>255</v>
      </c>
      <c r="E1478" s="173">
        <v>99</v>
      </c>
      <c r="F1478" s="173">
        <v>0</v>
      </c>
      <c r="G1478" s="173" t="s">
        <v>224</v>
      </c>
      <c r="H1478" s="173" t="s">
        <v>22</v>
      </c>
      <c r="I1478" s="173">
        <v>1477</v>
      </c>
      <c r="J1478" s="174"/>
      <c r="BYJ1478" s="175" t="s">
        <v>1820</v>
      </c>
      <c r="BYK1478" s="173" t="e" cm="1" vm="2">
        <f t="array" ref="BYK1478">TRANSPOSE(_xlfn.ANCHORARRAY(BDL$2))</f>
        <v>#VALUE!</v>
      </c>
    </row>
    <row r="1479" spans="1:10 2012:2013" s="173" customFormat="1" ht="32.25" thickBot="1" x14ac:dyDescent="0.3">
      <c r="A1479" s="173" t="s">
        <v>158</v>
      </c>
      <c r="B1479" s="173" t="s">
        <v>71</v>
      </c>
      <c r="C1479" s="173" t="s">
        <v>340</v>
      </c>
      <c r="D1479" s="173" t="s">
        <v>2704</v>
      </c>
      <c r="E1479" s="173">
        <v>999</v>
      </c>
      <c r="F1479" s="173">
        <v>300</v>
      </c>
      <c r="G1479" s="173" t="s">
        <v>224</v>
      </c>
      <c r="H1479" s="173" t="s">
        <v>24</v>
      </c>
      <c r="I1479" s="173">
        <v>1478</v>
      </c>
      <c r="J1479" s="174"/>
      <c r="BYJ1479" s="175" t="s">
        <v>1821</v>
      </c>
      <c r="BYK1479" s="173" t="e" cm="1" vm="2">
        <f t="array" ref="BYK1479">TRANSPOSE(_xlfn.ANCHORARRAY(BDM$2))</f>
        <v>#VALUE!</v>
      </c>
    </row>
    <row r="1480" spans="1:10 2012:2013" s="173" customFormat="1" ht="32.25" thickBot="1" x14ac:dyDescent="0.3">
      <c r="A1480" s="173" t="s">
        <v>158</v>
      </c>
      <c r="B1480" s="173" t="s">
        <v>71</v>
      </c>
      <c r="C1480" s="173" t="s">
        <v>340</v>
      </c>
      <c r="D1480" s="173" t="s">
        <v>222</v>
      </c>
      <c r="E1480" s="173">
        <v>299</v>
      </c>
      <c r="F1480" s="173">
        <v>0</v>
      </c>
      <c r="G1480" s="173" t="s">
        <v>224</v>
      </c>
      <c r="H1480" s="173" t="s">
        <v>22</v>
      </c>
      <c r="I1480" s="173">
        <v>1479</v>
      </c>
      <c r="J1480" s="174"/>
      <c r="BYJ1480" s="175" t="s">
        <v>1822</v>
      </c>
      <c r="BYK1480" s="173" t="e" cm="1" vm="2">
        <f t="array" ref="BYK1480">TRANSPOSE(_xlfn.ANCHORARRAY(BDN$2))</f>
        <v>#VALUE!</v>
      </c>
    </row>
    <row r="1481" spans="1:10 2012:2013" s="173" customFormat="1" ht="32.25" thickBot="1" x14ac:dyDescent="0.3">
      <c r="A1481" s="173" t="s">
        <v>158</v>
      </c>
      <c r="B1481" s="173" t="s">
        <v>71</v>
      </c>
      <c r="C1481" s="173" t="s">
        <v>340</v>
      </c>
      <c r="D1481" s="173" t="s">
        <v>233</v>
      </c>
      <c r="E1481" s="173">
        <v>99</v>
      </c>
      <c r="F1481" s="173">
        <v>0</v>
      </c>
      <c r="G1481" s="173" t="s">
        <v>224</v>
      </c>
      <c r="H1481" s="173" t="s">
        <v>22</v>
      </c>
      <c r="I1481" s="173">
        <v>1480</v>
      </c>
      <c r="J1481" s="174"/>
      <c r="BYJ1481" s="175" t="s">
        <v>1823</v>
      </c>
      <c r="BYK1481" s="173" t="e" cm="1" vm="2">
        <f t="array" ref="BYK1481">TRANSPOSE(_xlfn.ANCHORARRAY(BDO$2))</f>
        <v>#VALUE!</v>
      </c>
    </row>
    <row r="1482" spans="1:10 2012:2013" s="173" customFormat="1" ht="32.25" thickBot="1" x14ac:dyDescent="0.3">
      <c r="A1482" s="173" t="s">
        <v>158</v>
      </c>
      <c r="B1482" s="173" t="s">
        <v>71</v>
      </c>
      <c r="C1482" s="173" t="s">
        <v>340</v>
      </c>
      <c r="D1482" s="173" t="s">
        <v>2487</v>
      </c>
      <c r="E1482" s="173">
        <v>36</v>
      </c>
      <c r="F1482" s="173">
        <v>0</v>
      </c>
      <c r="G1482" s="173" t="s">
        <v>224</v>
      </c>
      <c r="H1482" s="173" t="s">
        <v>22</v>
      </c>
      <c r="I1482" s="173">
        <v>1481</v>
      </c>
      <c r="J1482" s="174"/>
      <c r="BYJ1482" s="175" t="s">
        <v>1824</v>
      </c>
      <c r="BYK1482" s="173" t="e" cm="1" vm="2">
        <f t="array" ref="BYK1482">TRANSPOSE(_xlfn.ANCHORARRAY(BDP$2))</f>
        <v>#VALUE!</v>
      </c>
    </row>
    <row r="1483" spans="1:10 2012:2013" s="173" customFormat="1" ht="32.25" thickBot="1" x14ac:dyDescent="0.3">
      <c r="A1483" s="173" t="s">
        <v>158</v>
      </c>
      <c r="B1483" s="173" t="s">
        <v>71</v>
      </c>
      <c r="C1483" s="173" t="s">
        <v>340</v>
      </c>
      <c r="D1483" s="173" t="s">
        <v>2488</v>
      </c>
      <c r="E1483" s="173">
        <v>99</v>
      </c>
      <c r="F1483" s="173">
        <v>0</v>
      </c>
      <c r="G1483" s="173" t="s">
        <v>224</v>
      </c>
      <c r="H1483" s="173" t="s">
        <v>22</v>
      </c>
      <c r="I1483" s="173">
        <v>1482</v>
      </c>
      <c r="J1483" s="174"/>
      <c r="BYJ1483" s="175" t="s">
        <v>1825</v>
      </c>
      <c r="BYK1483" s="173" t="e" cm="1" vm="2">
        <f t="array" ref="BYK1483">TRANSPOSE(_xlfn.ANCHORARRAY(BDQ$2))</f>
        <v>#VALUE!</v>
      </c>
    </row>
    <row r="1484" spans="1:10 2012:2013" s="173" customFormat="1" ht="32.25" thickBot="1" x14ac:dyDescent="0.3">
      <c r="A1484" s="173" t="s">
        <v>158</v>
      </c>
      <c r="B1484" s="173" t="s">
        <v>72</v>
      </c>
      <c r="C1484" s="173" t="s">
        <v>341</v>
      </c>
      <c r="D1484" s="173" t="s">
        <v>254</v>
      </c>
      <c r="E1484" s="173">
        <v>36</v>
      </c>
      <c r="F1484" s="173">
        <v>0</v>
      </c>
      <c r="G1484" s="173" t="s">
        <v>213</v>
      </c>
      <c r="H1484" s="173" t="s">
        <v>22</v>
      </c>
      <c r="I1484" s="173">
        <v>1483</v>
      </c>
      <c r="J1484" s="174"/>
      <c r="BYJ1484" s="175" t="s">
        <v>1826</v>
      </c>
      <c r="BYK1484" s="173" t="e" cm="1" vm="2">
        <f t="array" ref="BYK1484">TRANSPOSE(_xlfn.ANCHORARRAY(BDR$2))</f>
        <v>#VALUE!</v>
      </c>
    </row>
    <row r="1485" spans="1:10 2012:2013" s="173" customFormat="1" ht="32.25" thickBot="1" x14ac:dyDescent="0.3">
      <c r="A1485" s="173" t="s">
        <v>158</v>
      </c>
      <c r="B1485" s="173" t="s">
        <v>72</v>
      </c>
      <c r="C1485" s="173" t="s">
        <v>341</v>
      </c>
      <c r="D1485" s="173" t="s">
        <v>245</v>
      </c>
      <c r="E1485" s="173">
        <v>36</v>
      </c>
      <c r="F1485" s="173">
        <v>0</v>
      </c>
      <c r="G1485" s="173" t="s">
        <v>213</v>
      </c>
      <c r="H1485" s="173" t="s">
        <v>22</v>
      </c>
      <c r="I1485" s="173">
        <v>1484</v>
      </c>
      <c r="J1485" s="174"/>
      <c r="BYJ1485" s="175" t="s">
        <v>1827</v>
      </c>
      <c r="BYK1485" s="173" t="e" cm="1" vm="2">
        <f t="array" ref="BYK1485">TRANSPOSE(_xlfn.ANCHORARRAY(BDS$2))</f>
        <v>#VALUE!</v>
      </c>
    </row>
    <row r="1486" spans="1:10 2012:2013" s="173" customFormat="1" ht="32.25" thickBot="1" x14ac:dyDescent="0.3">
      <c r="A1486" s="173" t="s">
        <v>158</v>
      </c>
      <c r="B1486" s="173" t="s">
        <v>72</v>
      </c>
      <c r="C1486" s="173" t="s">
        <v>341</v>
      </c>
      <c r="D1486" s="173" t="s">
        <v>239</v>
      </c>
      <c r="E1486" s="173">
        <v>36</v>
      </c>
      <c r="F1486" s="173">
        <v>0</v>
      </c>
      <c r="G1486" s="173" t="s">
        <v>213</v>
      </c>
      <c r="H1486" s="173" t="s">
        <v>22</v>
      </c>
      <c r="I1486" s="173">
        <v>1485</v>
      </c>
      <c r="J1486" s="174"/>
      <c r="BYJ1486" s="175" t="s">
        <v>1828</v>
      </c>
      <c r="BYK1486" s="173" t="e" cm="1" vm="2">
        <f t="array" ref="BYK1486">TRANSPOSE(_xlfn.ANCHORARRAY(BDT$2))</f>
        <v>#VALUE!</v>
      </c>
    </row>
    <row r="1487" spans="1:10 2012:2013" s="173" customFormat="1" ht="32.25" thickBot="1" x14ac:dyDescent="0.3">
      <c r="A1487" s="173" t="s">
        <v>158</v>
      </c>
      <c r="B1487" s="173" t="s">
        <v>72</v>
      </c>
      <c r="C1487" s="173" t="s">
        <v>341</v>
      </c>
      <c r="D1487" s="173" t="s">
        <v>240</v>
      </c>
      <c r="E1487" s="173">
        <v>36</v>
      </c>
      <c r="F1487" s="173">
        <v>0</v>
      </c>
      <c r="G1487" s="173" t="s">
        <v>213</v>
      </c>
      <c r="H1487" s="173" t="s">
        <v>22</v>
      </c>
      <c r="I1487" s="173">
        <v>1486</v>
      </c>
      <c r="J1487" s="174"/>
      <c r="BYJ1487" s="175" t="s">
        <v>1829</v>
      </c>
      <c r="BYK1487" s="173" t="e" cm="1" vm="2">
        <f t="array" ref="BYK1487">TRANSPOSE(_xlfn.ANCHORARRAY(BDU$2))</f>
        <v>#VALUE!</v>
      </c>
    </row>
    <row r="1488" spans="1:10 2012:2013" s="173" customFormat="1" ht="32.25" thickBot="1" x14ac:dyDescent="0.3">
      <c r="A1488" s="173" t="s">
        <v>158</v>
      </c>
      <c r="B1488" s="173" t="s">
        <v>72</v>
      </c>
      <c r="C1488" s="173" t="s">
        <v>341</v>
      </c>
      <c r="D1488" s="173" t="s">
        <v>2490</v>
      </c>
      <c r="E1488" s="173">
        <v>99</v>
      </c>
      <c r="F1488" s="173">
        <v>0</v>
      </c>
      <c r="G1488" s="173" t="s">
        <v>213</v>
      </c>
      <c r="H1488" s="173" t="s">
        <v>22</v>
      </c>
      <c r="I1488" s="173">
        <v>1487</v>
      </c>
      <c r="J1488" s="174"/>
      <c r="BYJ1488" s="175" t="s">
        <v>1830</v>
      </c>
      <c r="BYK1488" s="173" t="e" cm="1" vm="2">
        <f t="array" ref="BYK1488">TRANSPOSE(_xlfn.ANCHORARRAY(BDV$2))</f>
        <v>#VALUE!</v>
      </c>
    </row>
    <row r="1489" spans="1:10 2012:2013" s="173" customFormat="1" ht="32.25" thickBot="1" x14ac:dyDescent="0.3">
      <c r="A1489" s="173" t="s">
        <v>158</v>
      </c>
      <c r="B1489" s="173" t="s">
        <v>72</v>
      </c>
      <c r="C1489" s="173" t="s">
        <v>341</v>
      </c>
      <c r="D1489" s="173" t="s">
        <v>225</v>
      </c>
      <c r="E1489" s="173">
        <v>36</v>
      </c>
      <c r="F1489" s="173">
        <v>0</v>
      </c>
      <c r="G1489" s="173" t="s">
        <v>213</v>
      </c>
      <c r="H1489" s="173" t="s">
        <v>22</v>
      </c>
      <c r="I1489" s="173">
        <v>1488</v>
      </c>
      <c r="J1489" s="174"/>
      <c r="BYJ1489" s="175" t="s">
        <v>1831</v>
      </c>
      <c r="BYK1489" s="173" t="e" cm="1" vm="2">
        <f t="array" ref="BYK1489">TRANSPOSE(_xlfn.ANCHORARRAY(BDW$2))</f>
        <v>#VALUE!</v>
      </c>
    </row>
    <row r="1490" spans="1:10 2012:2013" s="173" customFormat="1" ht="32.25" thickBot="1" x14ac:dyDescent="0.3">
      <c r="A1490" s="173" t="s">
        <v>158</v>
      </c>
      <c r="B1490" s="173" t="s">
        <v>72</v>
      </c>
      <c r="C1490" s="173" t="s">
        <v>341</v>
      </c>
      <c r="D1490" s="173" t="s">
        <v>226</v>
      </c>
      <c r="E1490" s="173">
        <v>36</v>
      </c>
      <c r="F1490" s="173">
        <v>0</v>
      </c>
      <c r="G1490" s="173" t="s">
        <v>213</v>
      </c>
      <c r="H1490" s="173" t="s">
        <v>22</v>
      </c>
      <c r="I1490" s="173">
        <v>1489</v>
      </c>
      <c r="J1490" s="174"/>
      <c r="BYJ1490" s="175" t="s">
        <v>1832</v>
      </c>
      <c r="BYK1490" s="173" t="e" cm="1" vm="2">
        <f t="array" ref="BYK1490">TRANSPOSE(_xlfn.ANCHORARRAY(BDX$2))</f>
        <v>#VALUE!</v>
      </c>
    </row>
    <row r="1491" spans="1:10 2012:2013" s="173" customFormat="1" ht="32.25" thickBot="1" x14ac:dyDescent="0.3">
      <c r="A1491" s="173" t="s">
        <v>158</v>
      </c>
      <c r="B1491" s="173" t="s">
        <v>72</v>
      </c>
      <c r="C1491" s="173" t="s">
        <v>341</v>
      </c>
      <c r="D1491" s="173" t="s">
        <v>255</v>
      </c>
      <c r="E1491" s="173">
        <v>99</v>
      </c>
      <c r="F1491" s="173">
        <v>0</v>
      </c>
      <c r="G1491" s="173" t="s">
        <v>213</v>
      </c>
      <c r="H1491" s="173" t="s">
        <v>22</v>
      </c>
      <c r="I1491" s="173">
        <v>1490</v>
      </c>
      <c r="J1491" s="174"/>
      <c r="BYJ1491" s="175" t="s">
        <v>1833</v>
      </c>
      <c r="BYK1491" s="173" t="e" cm="1" vm="2">
        <f t="array" ref="BYK1491">TRANSPOSE(_xlfn.ANCHORARRAY(BDY$2))</f>
        <v>#VALUE!</v>
      </c>
    </row>
    <row r="1492" spans="1:10 2012:2013" s="173" customFormat="1" ht="32.25" thickBot="1" x14ac:dyDescent="0.3">
      <c r="A1492" s="173" t="s">
        <v>158</v>
      </c>
      <c r="B1492" s="173" t="s">
        <v>72</v>
      </c>
      <c r="C1492" s="173" t="s">
        <v>341</v>
      </c>
      <c r="D1492" s="173" t="s">
        <v>2487</v>
      </c>
      <c r="E1492" s="173">
        <v>36</v>
      </c>
      <c r="F1492" s="173">
        <v>0</v>
      </c>
      <c r="G1492" s="173" t="s">
        <v>213</v>
      </c>
      <c r="H1492" s="173" t="s">
        <v>22</v>
      </c>
      <c r="I1492" s="173">
        <v>1491</v>
      </c>
      <c r="J1492" s="174"/>
      <c r="BYJ1492" s="175" t="s">
        <v>1834</v>
      </c>
      <c r="BYK1492" s="173" t="e" cm="1" vm="2">
        <f t="array" ref="BYK1492">TRANSPOSE(_xlfn.ANCHORARRAY(BDZ$2))</f>
        <v>#VALUE!</v>
      </c>
    </row>
    <row r="1493" spans="1:10 2012:2013" s="173" customFormat="1" ht="32.25" thickBot="1" x14ac:dyDescent="0.3">
      <c r="A1493" s="173" t="s">
        <v>158</v>
      </c>
      <c r="B1493" s="173" t="s">
        <v>72</v>
      </c>
      <c r="C1493" s="173" t="s">
        <v>341</v>
      </c>
      <c r="D1493" s="173" t="s">
        <v>234</v>
      </c>
      <c r="E1493" s="173">
        <v>36</v>
      </c>
      <c r="F1493" s="173">
        <v>0</v>
      </c>
      <c r="G1493" s="173" t="s">
        <v>213</v>
      </c>
      <c r="H1493" s="173" t="s">
        <v>22</v>
      </c>
      <c r="I1493" s="173">
        <v>1492</v>
      </c>
      <c r="J1493" s="174"/>
      <c r="BYJ1493" s="175" t="s">
        <v>1835</v>
      </c>
      <c r="BYK1493" s="173" t="e" cm="1" vm="2">
        <f t="array" ref="BYK1493">TRANSPOSE(_xlfn.ANCHORARRAY(BEA$2))</f>
        <v>#VALUE!</v>
      </c>
    </row>
    <row r="1494" spans="1:10 2012:2013" s="173" customFormat="1" ht="32.25" thickBot="1" x14ac:dyDescent="0.3">
      <c r="A1494" s="173" t="s">
        <v>158</v>
      </c>
      <c r="B1494" s="173" t="s">
        <v>72</v>
      </c>
      <c r="C1494" s="173" t="s">
        <v>341</v>
      </c>
      <c r="D1494" s="173" t="s">
        <v>2493</v>
      </c>
      <c r="E1494" s="173">
        <v>36</v>
      </c>
      <c r="F1494" s="173">
        <v>10</v>
      </c>
      <c r="G1494" s="173" t="s">
        <v>224</v>
      </c>
      <c r="H1494" s="173" t="s">
        <v>22</v>
      </c>
      <c r="I1494" s="173">
        <v>1493</v>
      </c>
      <c r="J1494" s="174"/>
      <c r="BYJ1494" s="175" t="s">
        <v>1836</v>
      </c>
      <c r="BYK1494" s="173" t="e" cm="1" vm="2">
        <f t="array" ref="BYK1494">TRANSPOSE(_xlfn.ANCHORARRAY(BEB$2))</f>
        <v>#VALUE!</v>
      </c>
    </row>
    <row r="1495" spans="1:10 2012:2013" s="173" customFormat="1" ht="32.25" thickBot="1" x14ac:dyDescent="0.3">
      <c r="A1495" s="173" t="s">
        <v>158</v>
      </c>
      <c r="B1495" s="173" t="s">
        <v>72</v>
      </c>
      <c r="C1495" s="173" t="s">
        <v>341</v>
      </c>
      <c r="D1495" s="173" t="s">
        <v>259</v>
      </c>
      <c r="G1495" s="173" t="s">
        <v>224</v>
      </c>
      <c r="H1495" s="173" t="s">
        <v>22</v>
      </c>
      <c r="I1495" s="173">
        <v>1494</v>
      </c>
      <c r="J1495" s="174"/>
      <c r="BYJ1495" s="175" t="s">
        <v>1837</v>
      </c>
      <c r="BYK1495" s="173" t="e" cm="1" vm="2">
        <f t="array" ref="BYK1495">TRANSPOSE(_xlfn.ANCHORARRAY(BEC$2))</f>
        <v>#VALUE!</v>
      </c>
    </row>
    <row r="1496" spans="1:10 2012:2013" s="173" customFormat="1" ht="32.25" thickBot="1" x14ac:dyDescent="0.3">
      <c r="A1496" s="173" t="s">
        <v>158</v>
      </c>
      <c r="B1496" s="173" t="s">
        <v>72</v>
      </c>
      <c r="C1496" s="173" t="s">
        <v>341</v>
      </c>
      <c r="D1496" s="173" t="s">
        <v>244</v>
      </c>
      <c r="E1496" s="173">
        <v>27</v>
      </c>
      <c r="F1496" s="173">
        <v>0</v>
      </c>
      <c r="G1496" s="173" t="s">
        <v>224</v>
      </c>
      <c r="H1496" s="173" t="s">
        <v>22</v>
      </c>
      <c r="I1496" s="173">
        <v>1495</v>
      </c>
      <c r="J1496" s="174"/>
      <c r="BYJ1496" s="175" t="s">
        <v>1838</v>
      </c>
      <c r="BYK1496" s="173" t="e" cm="1" vm="2">
        <f t="array" ref="BYK1496">TRANSPOSE(_xlfn.ANCHORARRAY(BED$2))</f>
        <v>#VALUE!</v>
      </c>
    </row>
    <row r="1497" spans="1:10 2012:2013" s="173" customFormat="1" ht="32.25" thickBot="1" x14ac:dyDescent="0.3">
      <c r="A1497" s="173" t="s">
        <v>158</v>
      </c>
      <c r="B1497" s="173" t="s">
        <v>72</v>
      </c>
      <c r="C1497" s="173" t="s">
        <v>341</v>
      </c>
      <c r="D1497" s="173" t="s">
        <v>2488</v>
      </c>
      <c r="E1497" s="173">
        <v>99</v>
      </c>
      <c r="F1497" s="173">
        <v>0</v>
      </c>
      <c r="G1497" s="173" t="s">
        <v>224</v>
      </c>
      <c r="H1497" s="173" t="s">
        <v>22</v>
      </c>
      <c r="I1497" s="173">
        <v>1496</v>
      </c>
      <c r="J1497" s="174"/>
      <c r="BYJ1497" s="175" t="s">
        <v>1839</v>
      </c>
      <c r="BYK1497" s="173" t="e" cm="1" vm="2">
        <f t="array" ref="BYK1497">TRANSPOSE(_xlfn.ANCHORARRAY(BEE$2))</f>
        <v>#VALUE!</v>
      </c>
    </row>
    <row r="1498" spans="1:10 2012:2013" s="173" customFormat="1" ht="32.25" thickBot="1" x14ac:dyDescent="0.3">
      <c r="A1498" s="173" t="s">
        <v>158</v>
      </c>
      <c r="B1498" s="173" t="s">
        <v>73</v>
      </c>
      <c r="C1498" s="173" t="s">
        <v>342</v>
      </c>
      <c r="D1498" s="173" t="s">
        <v>2494</v>
      </c>
      <c r="G1498" s="173" t="s">
        <v>213</v>
      </c>
      <c r="H1498" s="173" t="s">
        <v>22</v>
      </c>
      <c r="I1498" s="173">
        <v>1497</v>
      </c>
      <c r="J1498" s="174"/>
      <c r="BYJ1498" s="175" t="s">
        <v>1840</v>
      </c>
      <c r="BYK1498" s="173" t="e" cm="1" vm="2">
        <f t="array" ref="BYK1498">TRANSPOSE(_xlfn.ANCHORARRAY(BEF$2))</f>
        <v>#VALUE!</v>
      </c>
    </row>
    <row r="1499" spans="1:10 2012:2013" s="173" customFormat="1" ht="32.25" thickBot="1" x14ac:dyDescent="0.3">
      <c r="A1499" s="173" t="s">
        <v>158</v>
      </c>
      <c r="B1499" s="173" t="s">
        <v>73</v>
      </c>
      <c r="C1499" s="173" t="s">
        <v>342</v>
      </c>
      <c r="D1499" s="173" t="s">
        <v>256</v>
      </c>
      <c r="G1499" s="173" t="s">
        <v>213</v>
      </c>
      <c r="H1499" s="173" t="s">
        <v>22</v>
      </c>
      <c r="I1499" s="173">
        <v>1498</v>
      </c>
      <c r="J1499" s="174"/>
      <c r="BYJ1499" s="175" t="s">
        <v>1841</v>
      </c>
      <c r="BYK1499" s="173" t="e" cm="1" vm="2">
        <f t="array" ref="BYK1499">TRANSPOSE(_xlfn.ANCHORARRAY(BEG$2))</f>
        <v>#VALUE!</v>
      </c>
    </row>
    <row r="1500" spans="1:10 2012:2013" s="173" customFormat="1" ht="32.25" thickBot="1" x14ac:dyDescent="0.3">
      <c r="A1500" s="173" t="s">
        <v>158</v>
      </c>
      <c r="B1500" s="173" t="s">
        <v>73</v>
      </c>
      <c r="C1500" s="173" t="s">
        <v>342</v>
      </c>
      <c r="D1500" s="173" t="s">
        <v>2495</v>
      </c>
      <c r="G1500" s="173" t="s">
        <v>213</v>
      </c>
      <c r="H1500" s="173" t="s">
        <v>22</v>
      </c>
      <c r="I1500" s="173">
        <v>1499</v>
      </c>
      <c r="J1500" s="174"/>
      <c r="BYJ1500" s="175" t="s">
        <v>1842</v>
      </c>
      <c r="BYK1500" s="173" t="e" cm="1" vm="2">
        <f t="array" ref="BYK1500">TRANSPOSE(_xlfn.ANCHORARRAY(BEH$2))</f>
        <v>#VALUE!</v>
      </c>
    </row>
    <row r="1501" spans="1:10 2012:2013" s="173" customFormat="1" ht="32.25" thickBot="1" x14ac:dyDescent="0.3">
      <c r="A1501" s="173" t="s">
        <v>158</v>
      </c>
      <c r="B1501" s="173" t="s">
        <v>73</v>
      </c>
      <c r="C1501" s="173" t="s">
        <v>342</v>
      </c>
      <c r="D1501" s="173" t="s">
        <v>257</v>
      </c>
      <c r="G1501" s="173" t="s">
        <v>213</v>
      </c>
      <c r="H1501" s="173" t="s">
        <v>22</v>
      </c>
      <c r="I1501" s="173">
        <v>1500</v>
      </c>
      <c r="J1501" s="174"/>
      <c r="BYJ1501" s="175" t="s">
        <v>1843</v>
      </c>
      <c r="BYK1501" s="173" t="e" cm="1" vm="2">
        <f t="array" ref="BYK1501">TRANSPOSE(_xlfn.ANCHORARRAY(BEI$2))</f>
        <v>#VALUE!</v>
      </c>
    </row>
    <row r="1502" spans="1:10 2012:2013" s="173" customFormat="1" ht="32.25" thickBot="1" x14ac:dyDescent="0.3">
      <c r="A1502" s="173" t="s">
        <v>158</v>
      </c>
      <c r="B1502" s="173" t="s">
        <v>73</v>
      </c>
      <c r="C1502" s="173" t="s">
        <v>342</v>
      </c>
      <c r="D1502" s="173" t="s">
        <v>258</v>
      </c>
      <c r="G1502" s="173" t="s">
        <v>213</v>
      </c>
      <c r="H1502" s="173" t="s">
        <v>22</v>
      </c>
      <c r="I1502" s="173">
        <v>1501</v>
      </c>
      <c r="J1502" s="174"/>
      <c r="BYJ1502" s="175" t="s">
        <v>1844</v>
      </c>
      <c r="BYK1502" s="173" t="e" cm="1" vm="2">
        <f t="array" ref="BYK1502">TRANSPOSE(_xlfn.ANCHORARRAY(BEJ$2))</f>
        <v>#VALUE!</v>
      </c>
    </row>
    <row r="1503" spans="1:10 2012:2013" s="173" customFormat="1" ht="32.25" thickBot="1" x14ac:dyDescent="0.3">
      <c r="A1503" s="173" t="s">
        <v>158</v>
      </c>
      <c r="B1503" s="173" t="s">
        <v>73</v>
      </c>
      <c r="C1503" s="173" t="s">
        <v>342</v>
      </c>
      <c r="D1503" s="173" t="s">
        <v>2496</v>
      </c>
      <c r="G1503" s="173" t="s">
        <v>213</v>
      </c>
      <c r="H1503" s="173" t="s">
        <v>22</v>
      </c>
      <c r="I1503" s="173">
        <v>1502</v>
      </c>
      <c r="J1503" s="174"/>
      <c r="BYJ1503" s="175" t="s">
        <v>1845</v>
      </c>
      <c r="BYK1503" s="173" t="e" cm="1" vm="2">
        <f t="array" ref="BYK1503">TRANSPOSE(_xlfn.ANCHORARRAY(BEK$2))</f>
        <v>#VALUE!</v>
      </c>
    </row>
    <row r="1504" spans="1:10 2012:2013" s="173" customFormat="1" ht="32.25" thickBot="1" x14ac:dyDescent="0.3">
      <c r="A1504" s="173" t="s">
        <v>158</v>
      </c>
      <c r="B1504" s="173" t="s">
        <v>73</v>
      </c>
      <c r="C1504" s="173" t="s">
        <v>342</v>
      </c>
      <c r="D1504" s="173" t="s">
        <v>259</v>
      </c>
      <c r="G1504" s="173" t="s">
        <v>213</v>
      </c>
      <c r="H1504" s="173" t="s">
        <v>22</v>
      </c>
      <c r="I1504" s="173">
        <v>1503</v>
      </c>
      <c r="J1504" s="174"/>
      <c r="BYJ1504" s="175" t="s">
        <v>1846</v>
      </c>
      <c r="BYK1504" s="173" t="e" cm="1" vm="2">
        <f t="array" ref="BYK1504">TRANSPOSE(_xlfn.ANCHORARRAY(BEL$2))</f>
        <v>#VALUE!</v>
      </c>
    </row>
    <row r="1505" spans="1:10 2012:2013" s="173" customFormat="1" ht="32.25" thickBot="1" x14ac:dyDescent="0.3">
      <c r="A1505" s="173" t="s">
        <v>158</v>
      </c>
      <c r="B1505" s="173" t="s">
        <v>73</v>
      </c>
      <c r="C1505" s="173" t="s">
        <v>342</v>
      </c>
      <c r="D1505" s="173" t="s">
        <v>260</v>
      </c>
      <c r="G1505" s="173" t="s">
        <v>213</v>
      </c>
      <c r="H1505" s="173" t="s">
        <v>22</v>
      </c>
      <c r="I1505" s="173">
        <v>1504</v>
      </c>
      <c r="J1505" s="174"/>
      <c r="BYJ1505" s="175" t="s">
        <v>1847</v>
      </c>
      <c r="BYK1505" s="173" t="e" cm="1" vm="2">
        <f t="array" ref="BYK1505">TRANSPOSE(_xlfn.ANCHORARRAY(BEM$2))</f>
        <v>#VALUE!</v>
      </c>
    </row>
    <row r="1506" spans="1:10 2012:2013" s="173" customFormat="1" ht="32.25" thickBot="1" x14ac:dyDescent="0.3">
      <c r="A1506" s="173" t="s">
        <v>158</v>
      </c>
      <c r="B1506" s="173" t="s">
        <v>73</v>
      </c>
      <c r="C1506" s="173" t="s">
        <v>342</v>
      </c>
      <c r="D1506" s="173" t="s">
        <v>261</v>
      </c>
      <c r="G1506" s="173" t="s">
        <v>213</v>
      </c>
      <c r="H1506" s="173" t="s">
        <v>22</v>
      </c>
      <c r="I1506" s="173">
        <v>1505</v>
      </c>
      <c r="J1506" s="174"/>
      <c r="BYJ1506" s="175" t="s">
        <v>1848</v>
      </c>
      <c r="BYK1506" s="173" t="e" cm="1" vm="2">
        <f t="array" ref="BYK1506">TRANSPOSE(_xlfn.ANCHORARRAY(BEN$2))</f>
        <v>#VALUE!</v>
      </c>
    </row>
    <row r="1507" spans="1:10 2012:2013" s="173" customFormat="1" ht="32.25" thickBot="1" x14ac:dyDescent="0.3">
      <c r="A1507" s="173" t="s">
        <v>158</v>
      </c>
      <c r="B1507" s="173" t="s">
        <v>73</v>
      </c>
      <c r="C1507" s="173" t="s">
        <v>342</v>
      </c>
      <c r="D1507" s="173" t="s">
        <v>2498</v>
      </c>
      <c r="G1507" s="173" t="s">
        <v>213</v>
      </c>
      <c r="H1507" s="173" t="s">
        <v>22</v>
      </c>
      <c r="I1507" s="173">
        <v>1506</v>
      </c>
      <c r="J1507" s="174"/>
      <c r="BYJ1507" s="175" t="s">
        <v>1849</v>
      </c>
      <c r="BYK1507" s="173" t="e" cm="1" vm="2">
        <f t="array" ref="BYK1507">TRANSPOSE(_xlfn.ANCHORARRAY(BEO$2))</f>
        <v>#VALUE!</v>
      </c>
    </row>
    <row r="1508" spans="1:10 2012:2013" s="173" customFormat="1" ht="32.25" thickBot="1" x14ac:dyDescent="0.3">
      <c r="A1508" s="173" t="s">
        <v>158</v>
      </c>
      <c r="B1508" s="173" t="s">
        <v>73</v>
      </c>
      <c r="C1508" s="173" t="s">
        <v>342</v>
      </c>
      <c r="D1508" s="173" t="s">
        <v>2499</v>
      </c>
      <c r="G1508" s="173" t="s">
        <v>224</v>
      </c>
      <c r="H1508" s="173" t="s">
        <v>22</v>
      </c>
      <c r="I1508" s="173">
        <v>1507</v>
      </c>
      <c r="J1508" s="174"/>
      <c r="BYJ1508" s="175" t="s">
        <v>1850</v>
      </c>
      <c r="BYK1508" s="173" t="e" cm="1" vm="2">
        <f t="array" ref="BYK1508">TRANSPOSE(_xlfn.ANCHORARRAY(BEP$2))</f>
        <v>#VALUE!</v>
      </c>
    </row>
    <row r="1509" spans="1:10 2012:2013" s="173" customFormat="1" ht="32.25" thickBot="1" x14ac:dyDescent="0.3">
      <c r="A1509" s="173" t="s">
        <v>158</v>
      </c>
      <c r="B1509" s="173" t="s">
        <v>73</v>
      </c>
      <c r="C1509" s="173" t="s">
        <v>342</v>
      </c>
      <c r="D1509" s="173" t="s">
        <v>2487</v>
      </c>
      <c r="G1509" s="173" t="s">
        <v>224</v>
      </c>
      <c r="H1509" s="173" t="s">
        <v>22</v>
      </c>
      <c r="I1509" s="173">
        <v>1508</v>
      </c>
      <c r="J1509" s="174"/>
      <c r="BYJ1509" s="175" t="s">
        <v>1851</v>
      </c>
      <c r="BYK1509" s="173" t="e" cm="1" vm="2">
        <f t="array" ref="BYK1509">TRANSPOSE(_xlfn.ANCHORARRAY(BEQ$2))</f>
        <v>#VALUE!</v>
      </c>
    </row>
    <row r="1510" spans="1:10 2012:2013" s="173" customFormat="1" ht="32.25" thickBot="1" x14ac:dyDescent="0.3">
      <c r="A1510" s="173" t="s">
        <v>156</v>
      </c>
      <c r="B1510" s="173" t="s">
        <v>23</v>
      </c>
      <c r="C1510" s="173" t="s">
        <v>343</v>
      </c>
      <c r="D1510" s="173" t="s">
        <v>215</v>
      </c>
      <c r="E1510" s="173">
        <v>99</v>
      </c>
      <c r="F1510" s="173">
        <v>0</v>
      </c>
      <c r="G1510" s="173" t="s">
        <v>213</v>
      </c>
      <c r="H1510" s="173" t="s">
        <v>22</v>
      </c>
      <c r="I1510" s="173">
        <v>1509</v>
      </c>
      <c r="J1510" s="174"/>
      <c r="BYJ1510" s="175" t="s">
        <v>1852</v>
      </c>
      <c r="BYK1510" s="173" t="e" cm="1" vm="2">
        <f t="array" ref="BYK1510">TRANSPOSE(_xlfn.ANCHORARRAY(BER$2))</f>
        <v>#VALUE!</v>
      </c>
    </row>
    <row r="1511" spans="1:10 2012:2013" s="173" customFormat="1" ht="32.25" thickBot="1" x14ac:dyDescent="0.3">
      <c r="A1511" s="173" t="s">
        <v>156</v>
      </c>
      <c r="B1511" s="173" t="s">
        <v>23</v>
      </c>
      <c r="C1511" s="173" t="s">
        <v>343</v>
      </c>
      <c r="D1511" s="173" t="s">
        <v>216</v>
      </c>
      <c r="E1511" s="173">
        <v>99</v>
      </c>
      <c r="F1511" s="173">
        <v>28</v>
      </c>
      <c r="G1511" s="173" t="s">
        <v>213</v>
      </c>
      <c r="H1511" s="173" t="s">
        <v>25</v>
      </c>
      <c r="I1511" s="173">
        <v>1510</v>
      </c>
      <c r="J1511" s="174"/>
      <c r="BYJ1511" s="175" t="s">
        <v>1853</v>
      </c>
      <c r="BYK1511" s="173" t="e" cm="1" vm="2">
        <f t="array" ref="BYK1511">TRANSPOSE(_xlfn.ANCHORARRAY(BES$2))</f>
        <v>#VALUE!</v>
      </c>
    </row>
    <row r="1512" spans="1:10 2012:2013" s="173" customFormat="1" ht="32.25" thickBot="1" x14ac:dyDescent="0.3">
      <c r="A1512" s="173" t="s">
        <v>156</v>
      </c>
      <c r="B1512" s="173" t="s">
        <v>23</v>
      </c>
      <c r="C1512" s="173" t="s">
        <v>343</v>
      </c>
      <c r="D1512" s="173" t="s">
        <v>2476</v>
      </c>
      <c r="E1512" s="173">
        <v>99</v>
      </c>
      <c r="F1512" s="173">
        <v>0</v>
      </c>
      <c r="G1512" s="173" t="s">
        <v>213</v>
      </c>
      <c r="H1512" s="173" t="s">
        <v>22</v>
      </c>
      <c r="I1512" s="173">
        <v>1511</v>
      </c>
      <c r="J1512" s="174"/>
      <c r="BYJ1512" s="175" t="s">
        <v>1854</v>
      </c>
      <c r="BYK1512" s="173" t="e" cm="1" vm="2">
        <f t="array" ref="BYK1512">TRANSPOSE(_xlfn.ANCHORARRAY(BET$2))</f>
        <v>#VALUE!</v>
      </c>
    </row>
    <row r="1513" spans="1:10 2012:2013" s="173" customFormat="1" ht="32.25" thickBot="1" x14ac:dyDescent="0.3">
      <c r="A1513" s="173" t="s">
        <v>156</v>
      </c>
      <c r="B1513" s="173" t="s">
        <v>23</v>
      </c>
      <c r="C1513" s="173" t="s">
        <v>343</v>
      </c>
      <c r="D1513" s="173" t="s">
        <v>262</v>
      </c>
      <c r="E1513" s="173">
        <v>99</v>
      </c>
      <c r="F1513" s="173">
        <v>28</v>
      </c>
      <c r="G1513" s="173" t="s">
        <v>213</v>
      </c>
      <c r="H1513" s="173" t="s">
        <v>24</v>
      </c>
      <c r="I1513" s="173">
        <v>1512</v>
      </c>
      <c r="J1513" s="174"/>
      <c r="BYJ1513" s="175" t="s">
        <v>1855</v>
      </c>
      <c r="BYK1513" s="173" t="e" cm="1" vm="2">
        <f t="array" ref="BYK1513">TRANSPOSE(_xlfn.ANCHORARRAY(BEU$2))</f>
        <v>#VALUE!</v>
      </c>
    </row>
    <row r="1514" spans="1:10 2012:2013" s="173" customFormat="1" ht="32.25" thickBot="1" x14ac:dyDescent="0.3">
      <c r="A1514" s="173" t="s">
        <v>156</v>
      </c>
      <c r="B1514" s="173" t="s">
        <v>23</v>
      </c>
      <c r="C1514" s="173" t="s">
        <v>343</v>
      </c>
      <c r="D1514" s="173" t="s">
        <v>218</v>
      </c>
      <c r="E1514" s="173">
        <v>99</v>
      </c>
      <c r="F1514" s="173">
        <v>28</v>
      </c>
      <c r="G1514" s="173" t="s">
        <v>213</v>
      </c>
      <c r="H1514" s="173" t="s">
        <v>219</v>
      </c>
      <c r="I1514" s="173">
        <v>1513</v>
      </c>
      <c r="J1514" s="174"/>
      <c r="BYJ1514" s="175" t="s">
        <v>1856</v>
      </c>
      <c r="BYK1514" s="173" t="e" cm="1" vm="2">
        <f t="array" ref="BYK1514">TRANSPOSE(_xlfn.ANCHORARRAY(BEV$2))</f>
        <v>#VALUE!</v>
      </c>
    </row>
    <row r="1515" spans="1:10 2012:2013" s="173" customFormat="1" ht="32.25" thickBot="1" x14ac:dyDescent="0.3">
      <c r="A1515" s="173" t="s">
        <v>156</v>
      </c>
      <c r="B1515" s="173" t="s">
        <v>23</v>
      </c>
      <c r="C1515" s="173" t="s">
        <v>343</v>
      </c>
      <c r="D1515" s="173" t="s">
        <v>220</v>
      </c>
      <c r="E1515" s="173">
        <v>99</v>
      </c>
      <c r="F1515" s="173">
        <v>28</v>
      </c>
      <c r="G1515" s="173" t="s">
        <v>213</v>
      </c>
      <c r="H1515" s="173" t="s">
        <v>25</v>
      </c>
      <c r="I1515" s="173">
        <v>1514</v>
      </c>
      <c r="J1515" s="174"/>
      <c r="BYJ1515" s="175" t="s">
        <v>1857</v>
      </c>
      <c r="BYK1515" s="173" t="e" cm="1" vm="2">
        <f t="array" ref="BYK1515">TRANSPOSE(_xlfn.ANCHORARRAY(BEW$2))</f>
        <v>#VALUE!</v>
      </c>
    </row>
    <row r="1516" spans="1:10 2012:2013" s="173" customFormat="1" ht="32.25" thickBot="1" x14ac:dyDescent="0.3">
      <c r="A1516" s="173" t="s">
        <v>156</v>
      </c>
      <c r="B1516" s="173" t="s">
        <v>23</v>
      </c>
      <c r="C1516" s="173" t="s">
        <v>343</v>
      </c>
      <c r="D1516" s="173" t="s">
        <v>2477</v>
      </c>
      <c r="E1516" s="173">
        <v>99</v>
      </c>
      <c r="F1516" s="173">
        <v>0</v>
      </c>
      <c r="G1516" s="173" t="s">
        <v>213</v>
      </c>
      <c r="H1516" s="173" t="s">
        <v>24</v>
      </c>
      <c r="I1516" s="173">
        <v>1515</v>
      </c>
      <c r="J1516" s="174"/>
      <c r="BYJ1516" s="175" t="s">
        <v>1858</v>
      </c>
      <c r="BYK1516" s="173" t="e" cm="1" vm="2">
        <f t="array" ref="BYK1516">TRANSPOSE(_xlfn.ANCHORARRAY(BEX$2))</f>
        <v>#VALUE!</v>
      </c>
    </row>
    <row r="1517" spans="1:10 2012:2013" s="173" customFormat="1" ht="32.25" thickBot="1" x14ac:dyDescent="0.3">
      <c r="A1517" s="173" t="s">
        <v>156</v>
      </c>
      <c r="B1517" s="173" t="s">
        <v>23</v>
      </c>
      <c r="C1517" s="173" t="s">
        <v>343</v>
      </c>
      <c r="D1517" s="173" t="s">
        <v>221</v>
      </c>
      <c r="E1517" s="173">
        <v>299</v>
      </c>
      <c r="F1517" s="173">
        <v>0</v>
      </c>
      <c r="G1517" s="173" t="s">
        <v>213</v>
      </c>
      <c r="H1517" s="173" t="s">
        <v>22</v>
      </c>
      <c r="I1517" s="173">
        <v>1516</v>
      </c>
      <c r="J1517" s="174"/>
      <c r="BYJ1517" s="175" t="s">
        <v>1859</v>
      </c>
      <c r="BYK1517" s="173" t="e" cm="1" vm="2">
        <f t="array" ref="BYK1517">TRANSPOSE(_xlfn.ANCHORARRAY(BEY$2))</f>
        <v>#VALUE!</v>
      </c>
    </row>
    <row r="1518" spans="1:10 2012:2013" s="173" customFormat="1" ht="32.25" thickBot="1" x14ac:dyDescent="0.3">
      <c r="A1518" s="173" t="s">
        <v>156</v>
      </c>
      <c r="B1518" s="173" t="s">
        <v>23</v>
      </c>
      <c r="C1518" s="173" t="s">
        <v>343</v>
      </c>
      <c r="D1518" s="173" t="s">
        <v>222</v>
      </c>
      <c r="E1518" s="173">
        <v>299</v>
      </c>
      <c r="F1518" s="173">
        <v>0</v>
      </c>
      <c r="G1518" s="173" t="s">
        <v>213</v>
      </c>
      <c r="H1518" s="173" t="s">
        <v>22</v>
      </c>
      <c r="I1518" s="173">
        <v>1517</v>
      </c>
      <c r="J1518" s="174"/>
      <c r="BYJ1518" s="175" t="s">
        <v>1860</v>
      </c>
      <c r="BYK1518" s="173" t="e" cm="1" vm="2">
        <f t="array" ref="BYK1518">TRANSPOSE(_xlfn.ANCHORARRAY(BEZ$2))</f>
        <v>#VALUE!</v>
      </c>
    </row>
    <row r="1519" spans="1:10 2012:2013" s="173" customFormat="1" ht="32.25" thickBot="1" x14ac:dyDescent="0.3">
      <c r="A1519" s="173" t="s">
        <v>156</v>
      </c>
      <c r="B1519" s="173" t="s">
        <v>23</v>
      </c>
      <c r="C1519" s="173" t="s">
        <v>343</v>
      </c>
      <c r="D1519" s="173" t="s">
        <v>252</v>
      </c>
      <c r="E1519" s="173">
        <v>299</v>
      </c>
      <c r="F1519" s="173">
        <v>75</v>
      </c>
      <c r="G1519" s="173" t="s">
        <v>224</v>
      </c>
      <c r="H1519" s="173" t="s">
        <v>24</v>
      </c>
      <c r="I1519" s="173">
        <v>1518</v>
      </c>
      <c r="J1519" s="174"/>
      <c r="BYJ1519" s="175" t="s">
        <v>1861</v>
      </c>
      <c r="BYK1519" s="173" t="e" cm="1" vm="2">
        <f t="array" ref="BYK1519">TRANSPOSE(_xlfn.ANCHORARRAY(BFA$2))</f>
        <v>#VALUE!</v>
      </c>
    </row>
    <row r="1520" spans="1:10 2012:2013" s="173" customFormat="1" ht="32.25" thickBot="1" x14ac:dyDescent="0.3">
      <c r="A1520" s="173" t="s">
        <v>156</v>
      </c>
      <c r="B1520" s="173" t="s">
        <v>23</v>
      </c>
      <c r="C1520" s="173" t="s">
        <v>343</v>
      </c>
      <c r="D1520" s="173" t="s">
        <v>223</v>
      </c>
      <c r="E1520" s="173">
        <v>999</v>
      </c>
      <c r="F1520" s="173">
        <v>75</v>
      </c>
      <c r="G1520" s="173" t="s">
        <v>224</v>
      </c>
      <c r="H1520" s="173" t="s">
        <v>24</v>
      </c>
      <c r="I1520" s="173">
        <v>1519</v>
      </c>
      <c r="J1520" s="174"/>
      <c r="BYJ1520" s="175" t="s">
        <v>1862</v>
      </c>
      <c r="BYK1520" s="173" t="e" cm="1" vm="2">
        <f t="array" ref="BYK1520">TRANSPOSE(_xlfn.ANCHORARRAY(BFB$2))</f>
        <v>#VALUE!</v>
      </c>
    </row>
    <row r="1521" spans="1:10 2012:2013" s="173" customFormat="1" ht="32.25" thickBot="1" x14ac:dyDescent="0.3">
      <c r="A1521" s="173" t="s">
        <v>156</v>
      </c>
      <c r="B1521" s="173" t="s">
        <v>23</v>
      </c>
      <c r="C1521" s="173" t="s">
        <v>343</v>
      </c>
      <c r="D1521" s="173" t="s">
        <v>212</v>
      </c>
      <c r="E1521" s="173">
        <v>36</v>
      </c>
      <c r="F1521" s="173">
        <v>0</v>
      </c>
      <c r="G1521" s="173" t="s">
        <v>224</v>
      </c>
      <c r="H1521" s="173" t="s">
        <v>22</v>
      </c>
      <c r="I1521" s="173">
        <v>1520</v>
      </c>
      <c r="J1521" s="174"/>
      <c r="BYJ1521" s="175" t="s">
        <v>1863</v>
      </c>
      <c r="BYK1521" s="173" t="e" cm="1" vm="2">
        <f t="array" ref="BYK1521">TRANSPOSE(_xlfn.ANCHORARRAY(BFC$2))</f>
        <v>#VALUE!</v>
      </c>
    </row>
    <row r="1522" spans="1:10 2012:2013" s="173" customFormat="1" ht="32.25" thickBot="1" x14ac:dyDescent="0.3">
      <c r="A1522" s="173" t="s">
        <v>156</v>
      </c>
      <c r="B1522" s="173" t="s">
        <v>23</v>
      </c>
      <c r="C1522" s="173" t="s">
        <v>343</v>
      </c>
      <c r="D1522" s="173" t="s">
        <v>275</v>
      </c>
      <c r="E1522" s="173">
        <v>27</v>
      </c>
      <c r="F1522" s="173">
        <v>0</v>
      </c>
      <c r="G1522" s="173" t="s">
        <v>224</v>
      </c>
      <c r="H1522" s="173" t="s">
        <v>22</v>
      </c>
      <c r="I1522" s="173">
        <v>1521</v>
      </c>
      <c r="J1522" s="174"/>
      <c r="BYJ1522" s="175" t="s">
        <v>1864</v>
      </c>
      <c r="BYK1522" s="173" t="e" cm="1" vm="2">
        <f t="array" ref="BYK1522">TRANSPOSE(_xlfn.ANCHORARRAY(BFD$2))</f>
        <v>#VALUE!</v>
      </c>
    </row>
    <row r="1523" spans="1:10 2012:2013" s="173" customFormat="1" ht="32.25" thickBot="1" x14ac:dyDescent="0.3">
      <c r="A1523" s="173" t="s">
        <v>156</v>
      </c>
      <c r="B1523" s="173" t="s">
        <v>23</v>
      </c>
      <c r="C1523" s="173" t="s">
        <v>343</v>
      </c>
      <c r="D1523" s="173" t="s">
        <v>2478</v>
      </c>
      <c r="E1523" s="173">
        <v>221</v>
      </c>
      <c r="F1523" s="173">
        <v>64</v>
      </c>
      <c r="G1523" s="173" t="s">
        <v>224</v>
      </c>
      <c r="H1523" s="173" t="s">
        <v>24</v>
      </c>
      <c r="I1523" s="173">
        <v>1522</v>
      </c>
      <c r="J1523" s="174"/>
      <c r="BYJ1523" s="175" t="s">
        <v>1865</v>
      </c>
      <c r="BYK1523" s="173" t="e" cm="1" vm="2">
        <f t="array" ref="BYK1523">TRANSPOSE(_xlfn.ANCHORARRAY(BFE$2))</f>
        <v>#VALUE!</v>
      </c>
    </row>
    <row r="1524" spans="1:10 2012:2013" s="173" customFormat="1" ht="32.25" thickBot="1" x14ac:dyDescent="0.3">
      <c r="A1524" s="173" t="s">
        <v>156</v>
      </c>
      <c r="B1524" s="173" t="s">
        <v>23</v>
      </c>
      <c r="C1524" s="173" t="s">
        <v>343</v>
      </c>
      <c r="D1524" s="173" t="s">
        <v>226</v>
      </c>
      <c r="E1524" s="173">
        <v>36</v>
      </c>
      <c r="F1524" s="173">
        <v>0</v>
      </c>
      <c r="G1524" s="173" t="s">
        <v>224</v>
      </c>
      <c r="H1524" s="173" t="s">
        <v>22</v>
      </c>
      <c r="I1524" s="173">
        <v>1523</v>
      </c>
      <c r="J1524" s="174"/>
      <c r="BYJ1524" s="175" t="s">
        <v>1866</v>
      </c>
      <c r="BYK1524" s="173" t="e" cm="1" vm="2">
        <f t="array" ref="BYK1524">TRANSPOSE(_xlfn.ANCHORARRAY(BFF$2))</f>
        <v>#VALUE!</v>
      </c>
    </row>
    <row r="1525" spans="1:10 2012:2013" s="173" customFormat="1" ht="32.25" thickBot="1" x14ac:dyDescent="0.3">
      <c r="A1525" s="173" t="s">
        <v>156</v>
      </c>
      <c r="B1525" s="173" t="s">
        <v>23</v>
      </c>
      <c r="C1525" s="173" t="s">
        <v>343</v>
      </c>
      <c r="D1525" s="173" t="s">
        <v>2479</v>
      </c>
      <c r="E1525" s="173">
        <v>130</v>
      </c>
      <c r="F1525" s="173">
        <v>0</v>
      </c>
      <c r="G1525" s="173" t="s">
        <v>224</v>
      </c>
      <c r="H1525" s="173" t="s">
        <v>22</v>
      </c>
      <c r="I1525" s="173">
        <v>1524</v>
      </c>
      <c r="J1525" s="174"/>
      <c r="BYJ1525" s="175" t="s">
        <v>1867</v>
      </c>
      <c r="BYK1525" s="173" t="e" cm="1" vm="2">
        <f t="array" ref="BYK1525">TRANSPOSE(_xlfn.ANCHORARRAY(BFG$2))</f>
        <v>#VALUE!</v>
      </c>
    </row>
    <row r="1526" spans="1:10 2012:2013" s="173" customFormat="1" ht="32.25" thickBot="1" x14ac:dyDescent="0.3">
      <c r="A1526" s="173" t="s">
        <v>156</v>
      </c>
      <c r="B1526" s="173" t="s">
        <v>23</v>
      </c>
      <c r="C1526" s="173" t="s">
        <v>343</v>
      </c>
      <c r="D1526" s="173" t="s">
        <v>2480</v>
      </c>
      <c r="E1526" s="173">
        <v>130</v>
      </c>
      <c r="F1526" s="173">
        <v>37</v>
      </c>
      <c r="G1526" s="173" t="s">
        <v>224</v>
      </c>
      <c r="H1526" s="173" t="s">
        <v>24</v>
      </c>
      <c r="I1526" s="173">
        <v>1525</v>
      </c>
      <c r="J1526" s="174"/>
      <c r="BYJ1526" s="175" t="s">
        <v>1868</v>
      </c>
      <c r="BYK1526" s="173" t="e" cm="1" vm="2">
        <f t="array" ref="BYK1526">TRANSPOSE(_xlfn.ANCHORARRAY(BFH$2))</f>
        <v>#VALUE!</v>
      </c>
    </row>
    <row r="1527" spans="1:10 2012:2013" s="173" customFormat="1" ht="32.25" thickBot="1" x14ac:dyDescent="0.3">
      <c r="A1527" s="173" t="s">
        <v>156</v>
      </c>
      <c r="B1527" s="173" t="s">
        <v>23</v>
      </c>
      <c r="C1527" s="173" t="s">
        <v>343</v>
      </c>
      <c r="D1527" s="173" t="s">
        <v>288</v>
      </c>
      <c r="E1527" s="173">
        <v>160</v>
      </c>
      <c r="F1527" s="173">
        <v>46</v>
      </c>
      <c r="G1527" s="173" t="s">
        <v>224</v>
      </c>
      <c r="H1527" s="173" t="s">
        <v>22</v>
      </c>
      <c r="I1527" s="173">
        <v>1526</v>
      </c>
      <c r="J1527" s="174"/>
      <c r="BYJ1527" s="175" t="s">
        <v>1869</v>
      </c>
      <c r="BYK1527" s="173" t="e" cm="1" vm="2">
        <f t="array" ref="BYK1527">TRANSPOSE(_xlfn.ANCHORARRAY(BFI$2))</f>
        <v>#VALUE!</v>
      </c>
    </row>
    <row r="1528" spans="1:10 2012:2013" s="173" customFormat="1" ht="32.25" thickBot="1" x14ac:dyDescent="0.3">
      <c r="A1528" s="173" t="s">
        <v>156</v>
      </c>
      <c r="B1528" s="173" t="s">
        <v>23</v>
      </c>
      <c r="C1528" s="173" t="s">
        <v>343</v>
      </c>
      <c r="D1528" s="173" t="s">
        <v>2481</v>
      </c>
      <c r="E1528" s="173">
        <v>99</v>
      </c>
      <c r="F1528" s="173">
        <v>0</v>
      </c>
      <c r="G1528" s="173" t="s">
        <v>224</v>
      </c>
      <c r="H1528" s="173" t="s">
        <v>22</v>
      </c>
      <c r="I1528" s="173">
        <v>1527</v>
      </c>
      <c r="J1528" s="174"/>
      <c r="BYJ1528" s="175" t="s">
        <v>1870</v>
      </c>
      <c r="BYK1528" s="173" t="e" cm="1" vm="2">
        <f t="array" ref="BYK1528">TRANSPOSE(_xlfn.ANCHORARRAY(BFJ$2))</f>
        <v>#VALUE!</v>
      </c>
    </row>
    <row r="1529" spans="1:10 2012:2013" s="173" customFormat="1" ht="32.25" thickBot="1" x14ac:dyDescent="0.3">
      <c r="A1529" s="173" t="s">
        <v>156</v>
      </c>
      <c r="B1529" s="173" t="s">
        <v>23</v>
      </c>
      <c r="C1529" s="173" t="s">
        <v>343</v>
      </c>
      <c r="D1529" s="173" t="s">
        <v>2482</v>
      </c>
      <c r="E1529" s="173">
        <v>27</v>
      </c>
      <c r="F1529" s="173">
        <v>0</v>
      </c>
      <c r="G1529" s="173" t="s">
        <v>224</v>
      </c>
      <c r="H1529" s="173" t="s">
        <v>22</v>
      </c>
      <c r="I1529" s="173">
        <v>1528</v>
      </c>
      <c r="J1529" s="174"/>
      <c r="BYJ1529" s="175" t="s">
        <v>1871</v>
      </c>
      <c r="BYK1529" s="173" t="e" cm="1" vm="2">
        <f t="array" ref="BYK1529">TRANSPOSE(_xlfn.ANCHORARRAY(BFK$2))</f>
        <v>#VALUE!</v>
      </c>
    </row>
    <row r="1530" spans="1:10 2012:2013" s="173" customFormat="1" ht="32.25" thickBot="1" x14ac:dyDescent="0.3">
      <c r="A1530" s="173" t="s">
        <v>156</v>
      </c>
      <c r="B1530" s="173" t="s">
        <v>23</v>
      </c>
      <c r="C1530" s="173" t="s">
        <v>343</v>
      </c>
      <c r="D1530" s="173" t="s">
        <v>228</v>
      </c>
      <c r="E1530" s="173">
        <v>27</v>
      </c>
      <c r="F1530" s="173">
        <v>0</v>
      </c>
      <c r="G1530" s="173" t="s">
        <v>224</v>
      </c>
      <c r="H1530" s="173" t="s">
        <v>22</v>
      </c>
      <c r="I1530" s="173">
        <v>1529</v>
      </c>
      <c r="J1530" s="174"/>
      <c r="BYJ1530" s="175" t="s">
        <v>1872</v>
      </c>
      <c r="BYK1530" s="173" t="e" cm="1" vm="2">
        <f t="array" ref="BYK1530">TRANSPOSE(_xlfn.ANCHORARRAY(BFL$2))</f>
        <v>#VALUE!</v>
      </c>
    </row>
    <row r="1531" spans="1:10 2012:2013" s="173" customFormat="1" ht="32.25" thickBot="1" x14ac:dyDescent="0.3">
      <c r="A1531" s="173" t="s">
        <v>156</v>
      </c>
      <c r="B1531" s="173" t="s">
        <v>23</v>
      </c>
      <c r="C1531" s="173" t="s">
        <v>343</v>
      </c>
      <c r="D1531" s="173" t="s">
        <v>2483</v>
      </c>
      <c r="E1531" s="173">
        <v>27</v>
      </c>
      <c r="F1531" s="173">
        <v>0</v>
      </c>
      <c r="G1531" s="173" t="s">
        <v>224</v>
      </c>
      <c r="H1531" s="173" t="s">
        <v>22</v>
      </c>
      <c r="I1531" s="173">
        <v>1530</v>
      </c>
      <c r="J1531" s="174"/>
      <c r="BYJ1531" s="175" t="s">
        <v>1873</v>
      </c>
      <c r="BYK1531" s="173" t="e" cm="1" vm="2">
        <f t="array" ref="BYK1531">TRANSPOSE(_xlfn.ANCHORARRAY(BFM$2))</f>
        <v>#VALUE!</v>
      </c>
    </row>
    <row r="1532" spans="1:10 2012:2013" s="173" customFormat="1" ht="32.25" thickBot="1" x14ac:dyDescent="0.3">
      <c r="A1532" s="173" t="s">
        <v>156</v>
      </c>
      <c r="B1532" s="173" t="s">
        <v>23</v>
      </c>
      <c r="C1532" s="173" t="s">
        <v>343</v>
      </c>
      <c r="D1532" s="173" t="s">
        <v>229</v>
      </c>
      <c r="E1532" s="173">
        <v>99</v>
      </c>
      <c r="F1532" s="173">
        <v>0</v>
      </c>
      <c r="G1532" s="173" t="s">
        <v>224</v>
      </c>
      <c r="H1532" s="173" t="s">
        <v>22</v>
      </c>
      <c r="I1532" s="173">
        <v>1531</v>
      </c>
      <c r="J1532" s="174"/>
      <c r="BYJ1532" s="175" t="s">
        <v>1874</v>
      </c>
      <c r="BYK1532" s="173" t="e" cm="1" vm="2">
        <f t="array" ref="BYK1532">TRANSPOSE(_xlfn.ANCHORARRAY(BFN$2))</f>
        <v>#VALUE!</v>
      </c>
    </row>
    <row r="1533" spans="1:10 2012:2013" s="173" customFormat="1" ht="32.25" thickBot="1" x14ac:dyDescent="0.3">
      <c r="A1533" s="173" t="s">
        <v>156</v>
      </c>
      <c r="B1533" s="173" t="s">
        <v>23</v>
      </c>
      <c r="C1533" s="173" t="s">
        <v>343</v>
      </c>
      <c r="D1533" s="173" t="s">
        <v>250</v>
      </c>
      <c r="E1533" s="173">
        <v>160</v>
      </c>
      <c r="F1533" s="173">
        <v>46</v>
      </c>
      <c r="G1533" s="173" t="s">
        <v>224</v>
      </c>
      <c r="H1533" s="173" t="s">
        <v>24</v>
      </c>
      <c r="I1533" s="173">
        <v>1532</v>
      </c>
      <c r="J1533" s="174"/>
      <c r="BYJ1533" s="175" t="s">
        <v>1875</v>
      </c>
      <c r="BYK1533" s="173" t="e" cm="1" vm="2">
        <f t="array" ref="BYK1533">TRANSPOSE(_xlfn.ANCHORARRAY(BFO$2))</f>
        <v>#VALUE!</v>
      </c>
    </row>
    <row r="1534" spans="1:10 2012:2013" s="173" customFormat="1" ht="32.25" thickBot="1" x14ac:dyDescent="0.3">
      <c r="A1534" s="173" t="s">
        <v>156</v>
      </c>
      <c r="B1534" s="173" t="s">
        <v>23</v>
      </c>
      <c r="C1534" s="173" t="s">
        <v>343</v>
      </c>
      <c r="D1534" s="173" t="s">
        <v>285</v>
      </c>
      <c r="E1534" s="173">
        <v>99</v>
      </c>
      <c r="F1534" s="173">
        <v>28</v>
      </c>
      <c r="G1534" s="173" t="s">
        <v>224</v>
      </c>
      <c r="H1534" s="173" t="s">
        <v>2484</v>
      </c>
      <c r="I1534" s="173">
        <v>1533</v>
      </c>
      <c r="J1534" s="174"/>
      <c r="BYJ1534" s="175" t="s">
        <v>1876</v>
      </c>
      <c r="BYK1534" s="173" t="e" cm="1" vm="2">
        <f t="array" ref="BYK1534">TRANSPOSE(_xlfn.ANCHORARRAY(BFP$2))</f>
        <v>#VALUE!</v>
      </c>
    </row>
    <row r="1535" spans="1:10 2012:2013" s="173" customFormat="1" ht="32.25" thickBot="1" x14ac:dyDescent="0.3">
      <c r="A1535" s="173" t="s">
        <v>156</v>
      </c>
      <c r="B1535" s="173" t="s">
        <v>23</v>
      </c>
      <c r="C1535" s="173" t="s">
        <v>343</v>
      </c>
      <c r="D1535" s="173" t="s">
        <v>2485</v>
      </c>
      <c r="E1535" s="173">
        <v>27</v>
      </c>
      <c r="F1535" s="173">
        <v>0</v>
      </c>
      <c r="G1535" s="173" t="s">
        <v>224</v>
      </c>
      <c r="H1535" s="173" t="s">
        <v>22</v>
      </c>
      <c r="I1535" s="173">
        <v>1534</v>
      </c>
      <c r="J1535" s="174"/>
      <c r="BYJ1535" s="175" t="s">
        <v>1877</v>
      </c>
      <c r="BYK1535" s="173" t="e" cm="1" vm="2">
        <f t="array" ref="BYK1535">TRANSPOSE(_xlfn.ANCHORARRAY(BFQ$2))</f>
        <v>#VALUE!</v>
      </c>
    </row>
    <row r="1536" spans="1:10 2012:2013" s="173" customFormat="1" ht="32.25" thickBot="1" x14ac:dyDescent="0.3">
      <c r="A1536" s="173" t="s">
        <v>156</v>
      </c>
      <c r="B1536" s="173" t="s">
        <v>23</v>
      </c>
      <c r="C1536" s="173" t="s">
        <v>343</v>
      </c>
      <c r="D1536" s="173" t="s">
        <v>230</v>
      </c>
      <c r="E1536" s="173">
        <v>130</v>
      </c>
      <c r="F1536" s="173">
        <v>0</v>
      </c>
      <c r="G1536" s="173" t="s">
        <v>224</v>
      </c>
      <c r="H1536" s="173" t="s">
        <v>22</v>
      </c>
      <c r="I1536" s="173">
        <v>1535</v>
      </c>
      <c r="J1536" s="174"/>
      <c r="BYJ1536" s="175" t="s">
        <v>1878</v>
      </c>
      <c r="BYK1536" s="173" t="e" cm="1" vm="2">
        <f t="array" ref="BYK1536">TRANSPOSE(_xlfn.ANCHORARRAY(BFR$2))</f>
        <v>#VALUE!</v>
      </c>
    </row>
    <row r="1537" spans="1:10 2012:2013" s="173" customFormat="1" ht="32.25" thickBot="1" x14ac:dyDescent="0.3">
      <c r="A1537" s="173" t="s">
        <v>156</v>
      </c>
      <c r="B1537" s="173" t="s">
        <v>23</v>
      </c>
      <c r="C1537" s="173" t="s">
        <v>343</v>
      </c>
      <c r="D1537" s="173" t="s">
        <v>231</v>
      </c>
      <c r="E1537" s="173">
        <v>27</v>
      </c>
      <c r="F1537" s="173">
        <v>0</v>
      </c>
      <c r="G1537" s="173" t="s">
        <v>224</v>
      </c>
      <c r="H1537" s="173" t="s">
        <v>22</v>
      </c>
      <c r="I1537" s="173">
        <v>1536</v>
      </c>
      <c r="J1537" s="174"/>
      <c r="BYJ1537" s="175" t="s">
        <v>1879</v>
      </c>
      <c r="BYK1537" s="173" t="e" cm="1" vm="2">
        <f t="array" ref="BYK1537">TRANSPOSE(_xlfn.ANCHORARRAY(BFS$2))</f>
        <v>#VALUE!</v>
      </c>
    </row>
    <row r="1538" spans="1:10 2012:2013" s="173" customFormat="1" ht="32.25" thickBot="1" x14ac:dyDescent="0.3">
      <c r="A1538" s="173" t="s">
        <v>156</v>
      </c>
      <c r="B1538" s="173" t="s">
        <v>23</v>
      </c>
      <c r="C1538" s="173" t="s">
        <v>343</v>
      </c>
      <c r="D1538" s="173" t="s">
        <v>291</v>
      </c>
      <c r="E1538" s="173">
        <v>36</v>
      </c>
      <c r="F1538" s="173">
        <v>0</v>
      </c>
      <c r="G1538" s="173" t="s">
        <v>224</v>
      </c>
      <c r="H1538" s="173" t="s">
        <v>22</v>
      </c>
      <c r="I1538" s="173">
        <v>1537</v>
      </c>
      <c r="J1538" s="174"/>
      <c r="BYJ1538" s="175" t="s">
        <v>1880</v>
      </c>
      <c r="BYK1538" s="173" t="e" cm="1" vm="2">
        <f t="array" ref="BYK1538">TRANSPOSE(_xlfn.ANCHORARRAY(BFT$2))</f>
        <v>#VALUE!</v>
      </c>
    </row>
    <row r="1539" spans="1:10 2012:2013" s="173" customFormat="1" ht="32.25" thickBot="1" x14ac:dyDescent="0.3">
      <c r="A1539" s="173" t="s">
        <v>156</v>
      </c>
      <c r="B1539" s="173" t="s">
        <v>23</v>
      </c>
      <c r="C1539" s="173" t="s">
        <v>343</v>
      </c>
      <c r="D1539" s="173" t="s">
        <v>2486</v>
      </c>
      <c r="E1539" s="173">
        <v>36</v>
      </c>
      <c r="F1539" s="173">
        <v>0</v>
      </c>
      <c r="G1539" s="173" t="s">
        <v>224</v>
      </c>
      <c r="H1539" s="173" t="s">
        <v>22</v>
      </c>
      <c r="I1539" s="173">
        <v>1538</v>
      </c>
      <c r="J1539" s="174"/>
      <c r="BYJ1539" s="175" t="s">
        <v>1881</v>
      </c>
      <c r="BYK1539" s="173" t="e" cm="1" vm="2">
        <f t="array" ref="BYK1539">TRANSPOSE(_xlfn.ANCHORARRAY(BFU$2))</f>
        <v>#VALUE!</v>
      </c>
    </row>
    <row r="1540" spans="1:10 2012:2013" s="173" customFormat="1" ht="32.25" thickBot="1" x14ac:dyDescent="0.3">
      <c r="A1540" s="173" t="s">
        <v>156</v>
      </c>
      <c r="B1540" s="173" t="s">
        <v>23</v>
      </c>
      <c r="C1540" s="173" t="s">
        <v>343</v>
      </c>
      <c r="D1540" s="173" t="s">
        <v>232</v>
      </c>
      <c r="E1540" s="173">
        <v>99</v>
      </c>
      <c r="F1540" s="173">
        <v>28</v>
      </c>
      <c r="G1540" s="173" t="s">
        <v>224</v>
      </c>
      <c r="H1540" s="173" t="s">
        <v>24</v>
      </c>
      <c r="I1540" s="173">
        <v>1539</v>
      </c>
      <c r="J1540" s="174"/>
      <c r="BYJ1540" s="175" t="s">
        <v>1882</v>
      </c>
      <c r="BYK1540" s="173" t="e" cm="1" vm="2">
        <f t="array" ref="BYK1540">TRANSPOSE(_xlfn.ANCHORARRAY(BFV$2))</f>
        <v>#VALUE!</v>
      </c>
    </row>
    <row r="1541" spans="1:10 2012:2013" s="173" customFormat="1" ht="32.25" thickBot="1" x14ac:dyDescent="0.3">
      <c r="A1541" s="173" t="s">
        <v>156</v>
      </c>
      <c r="B1541" s="173" t="s">
        <v>23</v>
      </c>
      <c r="C1541" s="173" t="s">
        <v>343</v>
      </c>
      <c r="D1541" s="173" t="s">
        <v>244</v>
      </c>
      <c r="E1541" s="173">
        <v>27</v>
      </c>
      <c r="F1541" s="173">
        <v>0</v>
      </c>
      <c r="G1541" s="173" t="s">
        <v>224</v>
      </c>
      <c r="H1541" s="173" t="s">
        <v>22</v>
      </c>
      <c r="I1541" s="173">
        <v>1540</v>
      </c>
      <c r="J1541" s="174"/>
      <c r="BYJ1541" s="175" t="s">
        <v>1883</v>
      </c>
      <c r="BYK1541" s="173" t="e" cm="1" vm="2">
        <f t="array" ref="BYK1541">TRANSPOSE(_xlfn.ANCHORARRAY(BFW$2))</f>
        <v>#VALUE!</v>
      </c>
    </row>
    <row r="1542" spans="1:10 2012:2013" s="173" customFormat="1" ht="32.25" thickBot="1" x14ac:dyDescent="0.3">
      <c r="A1542" s="173" t="s">
        <v>156</v>
      </c>
      <c r="B1542" s="173" t="s">
        <v>23</v>
      </c>
      <c r="C1542" s="173" t="s">
        <v>343</v>
      </c>
      <c r="D1542" s="173" t="s">
        <v>289</v>
      </c>
      <c r="E1542" s="173">
        <v>99</v>
      </c>
      <c r="F1542" s="173">
        <v>0</v>
      </c>
      <c r="G1542" s="173" t="s">
        <v>224</v>
      </c>
      <c r="H1542" s="173" t="s">
        <v>22</v>
      </c>
      <c r="I1542" s="173">
        <v>1541</v>
      </c>
      <c r="J1542" s="174"/>
      <c r="BYJ1542" s="175" t="s">
        <v>1884</v>
      </c>
      <c r="BYK1542" s="173" t="e" cm="1" vm="2">
        <f t="array" ref="BYK1542">TRANSPOSE(_xlfn.ANCHORARRAY(BFX$2))</f>
        <v>#VALUE!</v>
      </c>
    </row>
    <row r="1543" spans="1:10 2012:2013" s="173" customFormat="1" ht="32.25" thickBot="1" x14ac:dyDescent="0.3">
      <c r="A1543" s="173" t="s">
        <v>156</v>
      </c>
      <c r="B1543" s="173" t="s">
        <v>23</v>
      </c>
      <c r="C1543" s="173" t="s">
        <v>343</v>
      </c>
      <c r="D1543" s="173" t="s">
        <v>233</v>
      </c>
      <c r="E1543" s="173">
        <v>99</v>
      </c>
      <c r="F1543" s="173">
        <v>0</v>
      </c>
      <c r="G1543" s="173" t="s">
        <v>224</v>
      </c>
      <c r="H1543" s="173" t="s">
        <v>22</v>
      </c>
      <c r="I1543" s="173">
        <v>1542</v>
      </c>
      <c r="J1543" s="174"/>
      <c r="BYJ1543" s="175" t="s">
        <v>1885</v>
      </c>
      <c r="BYK1543" s="173" t="e" cm="1" vm="2">
        <f t="array" ref="BYK1543">TRANSPOSE(_xlfn.ANCHORARRAY(BFY$2))</f>
        <v>#VALUE!</v>
      </c>
    </row>
    <row r="1544" spans="1:10 2012:2013" s="173" customFormat="1" ht="32.25" thickBot="1" x14ac:dyDescent="0.3">
      <c r="A1544" s="173" t="s">
        <v>156</v>
      </c>
      <c r="B1544" s="173" t="s">
        <v>23</v>
      </c>
      <c r="C1544" s="173" t="s">
        <v>343</v>
      </c>
      <c r="D1544" s="173" t="s">
        <v>2487</v>
      </c>
      <c r="E1544" s="173">
        <v>36</v>
      </c>
      <c r="F1544" s="173">
        <v>0</v>
      </c>
      <c r="G1544" s="173" t="s">
        <v>224</v>
      </c>
      <c r="H1544" s="173" t="s">
        <v>22</v>
      </c>
      <c r="I1544" s="173">
        <v>1543</v>
      </c>
      <c r="J1544" s="174"/>
      <c r="BYJ1544" s="175" t="s">
        <v>1886</v>
      </c>
      <c r="BYK1544" s="173" t="e" cm="1" vm="2">
        <f t="array" ref="BYK1544">TRANSPOSE(_xlfn.ANCHORARRAY(BFZ$2))</f>
        <v>#VALUE!</v>
      </c>
    </row>
    <row r="1545" spans="1:10 2012:2013" s="173" customFormat="1" ht="32.25" thickBot="1" x14ac:dyDescent="0.3">
      <c r="A1545" s="173" t="s">
        <v>156</v>
      </c>
      <c r="B1545" s="173" t="s">
        <v>23</v>
      </c>
      <c r="C1545" s="173" t="s">
        <v>343</v>
      </c>
      <c r="D1545" s="173" t="s">
        <v>235</v>
      </c>
      <c r="E1545" s="173">
        <v>27</v>
      </c>
      <c r="F1545" s="173">
        <v>0</v>
      </c>
      <c r="G1545" s="173" t="s">
        <v>224</v>
      </c>
      <c r="H1545" s="173" t="s">
        <v>22</v>
      </c>
      <c r="I1545" s="173">
        <v>1544</v>
      </c>
      <c r="J1545" s="174"/>
      <c r="BYJ1545" s="175" t="s">
        <v>1887</v>
      </c>
      <c r="BYK1545" s="173" t="e" cm="1" vm="2">
        <f t="array" ref="BYK1545">TRANSPOSE(_xlfn.ANCHORARRAY(BGA$2))</f>
        <v>#VALUE!</v>
      </c>
    </row>
    <row r="1546" spans="1:10 2012:2013" s="173" customFormat="1" ht="32.25" thickBot="1" x14ac:dyDescent="0.3">
      <c r="A1546" s="173" t="s">
        <v>156</v>
      </c>
      <c r="B1546" s="173" t="s">
        <v>23</v>
      </c>
      <c r="C1546" s="173" t="s">
        <v>343</v>
      </c>
      <c r="D1546" s="173" t="s">
        <v>2488</v>
      </c>
      <c r="E1546" s="173">
        <v>99</v>
      </c>
      <c r="F1546" s="173">
        <v>0</v>
      </c>
      <c r="G1546" s="173" t="s">
        <v>224</v>
      </c>
      <c r="H1546" s="173" t="s">
        <v>22</v>
      </c>
      <c r="I1546" s="173">
        <v>1545</v>
      </c>
      <c r="J1546" s="174"/>
      <c r="BYJ1546" s="175" t="s">
        <v>1888</v>
      </c>
      <c r="BYK1546" s="173" t="e" cm="1" vm="2">
        <f t="array" ref="BYK1546">TRANSPOSE(_xlfn.ANCHORARRAY(BGB$2))</f>
        <v>#VALUE!</v>
      </c>
    </row>
    <row r="1547" spans="1:10 2012:2013" s="173" customFormat="1" ht="32.25" thickBot="1" x14ac:dyDescent="0.3">
      <c r="A1547" s="173" t="s">
        <v>156</v>
      </c>
      <c r="B1547" s="173" t="s">
        <v>154</v>
      </c>
      <c r="C1547" s="173" t="s">
        <v>344</v>
      </c>
      <c r="D1547" s="173" t="s">
        <v>225</v>
      </c>
      <c r="E1547" s="173">
        <v>36</v>
      </c>
      <c r="F1547" s="173">
        <v>0</v>
      </c>
      <c r="G1547" s="173" t="s">
        <v>213</v>
      </c>
      <c r="H1547" s="173" t="s">
        <v>22</v>
      </c>
      <c r="I1547" s="173">
        <v>1546</v>
      </c>
      <c r="J1547" s="174"/>
      <c r="BYJ1547" s="175" t="s">
        <v>1889</v>
      </c>
      <c r="BYK1547" s="173" t="e" cm="1" vm="2">
        <f t="array" ref="BYK1547">TRANSPOSE(_xlfn.ANCHORARRAY(BGC$2))</f>
        <v>#VALUE!</v>
      </c>
    </row>
    <row r="1548" spans="1:10 2012:2013" s="173" customFormat="1" ht="32.25" thickBot="1" x14ac:dyDescent="0.3">
      <c r="A1548" s="173" t="s">
        <v>156</v>
      </c>
      <c r="B1548" s="173" t="s">
        <v>154</v>
      </c>
      <c r="C1548" s="173" t="s">
        <v>344</v>
      </c>
      <c r="D1548" s="173" t="s">
        <v>2476</v>
      </c>
      <c r="E1548" s="173">
        <v>99</v>
      </c>
      <c r="F1548" s="173">
        <v>0</v>
      </c>
      <c r="G1548" s="173" t="s">
        <v>213</v>
      </c>
      <c r="H1548" s="173" t="s">
        <v>22</v>
      </c>
      <c r="I1548" s="173">
        <v>1547</v>
      </c>
      <c r="J1548" s="174"/>
      <c r="BYJ1548" s="175" t="s">
        <v>1890</v>
      </c>
      <c r="BYK1548" s="173" t="e" cm="1" vm="2">
        <f t="array" ref="BYK1548">TRANSPOSE(_xlfn.ANCHORARRAY(BGD$2))</f>
        <v>#VALUE!</v>
      </c>
    </row>
    <row r="1549" spans="1:10 2012:2013" s="173" customFormat="1" ht="32.25" thickBot="1" x14ac:dyDescent="0.3">
      <c r="A1549" s="173" t="s">
        <v>156</v>
      </c>
      <c r="B1549" s="173" t="s">
        <v>154</v>
      </c>
      <c r="C1549" s="173" t="s">
        <v>344</v>
      </c>
      <c r="D1549" s="173" t="s">
        <v>2481</v>
      </c>
      <c r="E1549" s="173">
        <v>99</v>
      </c>
      <c r="F1549" s="173">
        <v>0</v>
      </c>
      <c r="G1549" s="173" t="s">
        <v>213</v>
      </c>
      <c r="H1549" s="173" t="s">
        <v>22</v>
      </c>
      <c r="I1549" s="173">
        <v>1548</v>
      </c>
      <c r="J1549" s="174"/>
      <c r="BYJ1549" s="175" t="s">
        <v>1891</v>
      </c>
      <c r="BYK1549" s="173" t="e" cm="1" vm="2">
        <f t="array" ref="BYK1549">TRANSPOSE(_xlfn.ANCHORARRAY(BGE$2))</f>
        <v>#VALUE!</v>
      </c>
    </row>
    <row r="1550" spans="1:10 2012:2013" s="173" customFormat="1" ht="32.25" thickBot="1" x14ac:dyDescent="0.3">
      <c r="A1550" s="173" t="s">
        <v>156</v>
      </c>
      <c r="B1550" s="173" t="s">
        <v>154</v>
      </c>
      <c r="C1550" s="173" t="s">
        <v>344</v>
      </c>
      <c r="D1550" s="173" t="s">
        <v>218</v>
      </c>
      <c r="E1550" s="173">
        <v>99</v>
      </c>
      <c r="F1550" s="173">
        <v>28</v>
      </c>
      <c r="G1550" s="173" t="s">
        <v>213</v>
      </c>
      <c r="H1550" s="173" t="s">
        <v>219</v>
      </c>
      <c r="I1550" s="173">
        <v>1549</v>
      </c>
      <c r="J1550" s="174"/>
      <c r="BYJ1550" s="175" t="s">
        <v>1892</v>
      </c>
      <c r="BYK1550" s="173" t="e" cm="1" vm="2">
        <f t="array" ref="BYK1550">TRANSPOSE(_xlfn.ANCHORARRAY(BGF$2))</f>
        <v>#VALUE!</v>
      </c>
    </row>
    <row r="1551" spans="1:10 2012:2013" s="173" customFormat="1" ht="32.25" thickBot="1" x14ac:dyDescent="0.3">
      <c r="A1551" s="173" t="s">
        <v>156</v>
      </c>
      <c r="B1551" s="173" t="s">
        <v>154</v>
      </c>
      <c r="C1551" s="173" t="s">
        <v>344</v>
      </c>
      <c r="D1551" s="173" t="s">
        <v>220</v>
      </c>
      <c r="E1551" s="173">
        <v>99</v>
      </c>
      <c r="F1551" s="173">
        <v>28</v>
      </c>
      <c r="G1551" s="173" t="s">
        <v>213</v>
      </c>
      <c r="H1551" s="173" t="s">
        <v>25</v>
      </c>
      <c r="I1551" s="173">
        <v>1550</v>
      </c>
      <c r="J1551" s="174"/>
      <c r="BYJ1551" s="175" t="s">
        <v>1893</v>
      </c>
      <c r="BYK1551" s="173" t="e" cm="1" vm="2">
        <f t="array" ref="BYK1551">TRANSPOSE(_xlfn.ANCHORARRAY(BGG$2))</f>
        <v>#VALUE!</v>
      </c>
    </row>
    <row r="1552" spans="1:10 2012:2013" s="173" customFormat="1" ht="32.25" thickBot="1" x14ac:dyDescent="0.3">
      <c r="A1552" s="173" t="s">
        <v>156</v>
      </c>
      <c r="B1552" s="173" t="s">
        <v>154</v>
      </c>
      <c r="C1552" s="173" t="s">
        <v>344</v>
      </c>
      <c r="D1552" s="173" t="s">
        <v>2477</v>
      </c>
      <c r="E1552" s="173">
        <v>99</v>
      </c>
      <c r="F1552" s="173">
        <v>0</v>
      </c>
      <c r="G1552" s="173" t="s">
        <v>213</v>
      </c>
      <c r="H1552" s="173" t="s">
        <v>24</v>
      </c>
      <c r="I1552" s="173">
        <v>1551</v>
      </c>
      <c r="J1552" s="174"/>
      <c r="BYJ1552" s="175" t="s">
        <v>1894</v>
      </c>
      <c r="BYK1552" s="173" t="e" cm="1" vm="2">
        <f t="array" ref="BYK1552">TRANSPOSE(_xlfn.ANCHORARRAY(BGH$2))</f>
        <v>#VALUE!</v>
      </c>
    </row>
    <row r="1553" spans="1:10 2012:2013" s="173" customFormat="1" ht="32.25" thickBot="1" x14ac:dyDescent="0.3">
      <c r="A1553" s="173" t="s">
        <v>156</v>
      </c>
      <c r="B1553" s="173" t="s">
        <v>154</v>
      </c>
      <c r="C1553" s="173" t="s">
        <v>344</v>
      </c>
      <c r="D1553" s="173" t="s">
        <v>237</v>
      </c>
      <c r="E1553" s="173">
        <v>99</v>
      </c>
      <c r="F1553" s="173">
        <v>28</v>
      </c>
      <c r="G1553" s="173" t="s">
        <v>213</v>
      </c>
      <c r="H1553" s="173" t="s">
        <v>25</v>
      </c>
      <c r="I1553" s="173">
        <v>1552</v>
      </c>
      <c r="J1553" s="174"/>
      <c r="BYJ1553" s="175" t="s">
        <v>1895</v>
      </c>
      <c r="BYK1553" s="173" t="e" cm="1" vm="2">
        <f t="array" ref="BYK1553">TRANSPOSE(_xlfn.ANCHORARRAY(BGI$2))</f>
        <v>#VALUE!</v>
      </c>
    </row>
    <row r="1554" spans="1:10 2012:2013" s="173" customFormat="1" ht="32.25" thickBot="1" x14ac:dyDescent="0.3">
      <c r="A1554" s="173" t="s">
        <v>156</v>
      </c>
      <c r="B1554" s="173" t="s">
        <v>154</v>
      </c>
      <c r="C1554" s="173" t="s">
        <v>344</v>
      </c>
      <c r="D1554" s="173" t="s">
        <v>232</v>
      </c>
      <c r="E1554" s="173">
        <v>99</v>
      </c>
      <c r="F1554" s="173">
        <v>28</v>
      </c>
      <c r="G1554" s="173" t="s">
        <v>213</v>
      </c>
      <c r="H1554" s="173" t="s">
        <v>24</v>
      </c>
      <c r="I1554" s="173">
        <v>1553</v>
      </c>
      <c r="J1554" s="174"/>
      <c r="BYJ1554" s="175" t="s">
        <v>1896</v>
      </c>
      <c r="BYK1554" s="173" t="e" cm="1" vm="2">
        <f t="array" ref="BYK1554">TRANSPOSE(_xlfn.ANCHORARRAY(BGJ$2))</f>
        <v>#VALUE!</v>
      </c>
    </row>
    <row r="1555" spans="1:10 2012:2013" s="173" customFormat="1" ht="32.25" thickBot="1" x14ac:dyDescent="0.3">
      <c r="A1555" s="173" t="s">
        <v>156</v>
      </c>
      <c r="B1555" s="173" t="s">
        <v>154</v>
      </c>
      <c r="C1555" s="173" t="s">
        <v>344</v>
      </c>
      <c r="D1555" s="173" t="s">
        <v>221</v>
      </c>
      <c r="E1555" s="173">
        <v>299</v>
      </c>
      <c r="F1555" s="173">
        <v>0</v>
      </c>
      <c r="G1555" s="173" t="s">
        <v>213</v>
      </c>
      <c r="H1555" s="173" t="s">
        <v>22</v>
      </c>
      <c r="I1555" s="173">
        <v>1554</v>
      </c>
      <c r="J1555" s="174"/>
      <c r="BYJ1555" s="175" t="s">
        <v>1897</v>
      </c>
      <c r="BYK1555" s="173" t="e" cm="1" vm="2">
        <f t="array" ref="BYK1555">TRANSPOSE(_xlfn.ANCHORARRAY(BGK$2))</f>
        <v>#VALUE!</v>
      </c>
    </row>
    <row r="1556" spans="1:10 2012:2013" s="173" customFormat="1" ht="32.25" thickBot="1" x14ac:dyDescent="0.3">
      <c r="A1556" s="173" t="s">
        <v>156</v>
      </c>
      <c r="B1556" s="173" t="s">
        <v>154</v>
      </c>
      <c r="C1556" s="173" t="s">
        <v>344</v>
      </c>
      <c r="D1556" s="173" t="s">
        <v>2489</v>
      </c>
      <c r="E1556" s="173">
        <v>27</v>
      </c>
      <c r="F1556" s="173">
        <v>0</v>
      </c>
      <c r="G1556" s="173" t="s">
        <v>213</v>
      </c>
      <c r="H1556" s="173" t="s">
        <v>22</v>
      </c>
      <c r="I1556" s="173">
        <v>1555</v>
      </c>
      <c r="J1556" s="174"/>
      <c r="BYJ1556" s="175" t="s">
        <v>1898</v>
      </c>
      <c r="BYK1556" s="173" t="e" cm="1" vm="2">
        <f t="array" ref="BYK1556">TRANSPOSE(_xlfn.ANCHORARRAY(BGL$2))</f>
        <v>#VALUE!</v>
      </c>
    </row>
    <row r="1557" spans="1:10 2012:2013" s="173" customFormat="1" ht="32.25" thickBot="1" x14ac:dyDescent="0.3">
      <c r="A1557" s="173" t="s">
        <v>156</v>
      </c>
      <c r="B1557" s="173" t="s">
        <v>154</v>
      </c>
      <c r="C1557" s="173" t="s">
        <v>344</v>
      </c>
      <c r="D1557" s="173" t="s">
        <v>252</v>
      </c>
      <c r="E1557" s="173">
        <v>299</v>
      </c>
      <c r="F1557" s="173">
        <v>75</v>
      </c>
      <c r="G1557" s="173" t="s">
        <v>224</v>
      </c>
      <c r="H1557" s="173" t="s">
        <v>24</v>
      </c>
      <c r="I1557" s="173">
        <v>1556</v>
      </c>
      <c r="J1557" s="174"/>
      <c r="BYJ1557" s="175" t="s">
        <v>1899</v>
      </c>
      <c r="BYK1557" s="173" t="e" cm="1" vm="2">
        <f t="array" ref="BYK1557">TRANSPOSE(_xlfn.ANCHORARRAY(BGM$2))</f>
        <v>#VALUE!</v>
      </c>
    </row>
    <row r="1558" spans="1:10 2012:2013" s="173" customFormat="1" ht="32.25" thickBot="1" x14ac:dyDescent="0.3">
      <c r="A1558" s="173" t="s">
        <v>156</v>
      </c>
      <c r="B1558" s="173" t="s">
        <v>154</v>
      </c>
      <c r="C1558" s="173" t="s">
        <v>344</v>
      </c>
      <c r="D1558" s="173" t="s">
        <v>223</v>
      </c>
      <c r="E1558" s="173">
        <v>999</v>
      </c>
      <c r="F1558" s="173">
        <v>75</v>
      </c>
      <c r="G1558" s="173" t="s">
        <v>224</v>
      </c>
      <c r="H1558" s="173" t="s">
        <v>24</v>
      </c>
      <c r="I1558" s="173">
        <v>1557</v>
      </c>
      <c r="J1558" s="174"/>
      <c r="BYJ1558" s="175" t="s">
        <v>1900</v>
      </c>
      <c r="BYK1558" s="173" t="e" cm="1" vm="2">
        <f t="array" ref="BYK1558">TRANSPOSE(_xlfn.ANCHORARRAY(BGN$2))</f>
        <v>#VALUE!</v>
      </c>
    </row>
    <row r="1559" spans="1:10 2012:2013" s="173" customFormat="1" ht="32.25" thickBot="1" x14ac:dyDescent="0.3">
      <c r="A1559" s="173" t="s">
        <v>156</v>
      </c>
      <c r="B1559" s="173" t="s">
        <v>154</v>
      </c>
      <c r="C1559" s="173" t="s">
        <v>344</v>
      </c>
      <c r="D1559" s="173" t="s">
        <v>215</v>
      </c>
      <c r="E1559" s="173">
        <v>99</v>
      </c>
      <c r="F1559" s="173">
        <v>0</v>
      </c>
      <c r="G1559" s="173" t="s">
        <v>224</v>
      </c>
      <c r="H1559" s="173" t="s">
        <v>22</v>
      </c>
      <c r="I1559" s="173">
        <v>1558</v>
      </c>
      <c r="J1559" s="174"/>
      <c r="BYJ1559" s="175" t="s">
        <v>1901</v>
      </c>
      <c r="BYK1559" s="173" t="e" cm="1" vm="2">
        <f t="array" ref="BYK1559">TRANSPOSE(_xlfn.ANCHORARRAY(BGO$2))</f>
        <v>#VALUE!</v>
      </c>
    </row>
    <row r="1560" spans="1:10 2012:2013" s="173" customFormat="1" ht="32.25" thickBot="1" x14ac:dyDescent="0.3">
      <c r="A1560" s="173" t="s">
        <v>156</v>
      </c>
      <c r="B1560" s="173" t="s">
        <v>154</v>
      </c>
      <c r="C1560" s="173" t="s">
        <v>344</v>
      </c>
      <c r="D1560" s="173" t="s">
        <v>2479</v>
      </c>
      <c r="E1560" s="173">
        <v>130</v>
      </c>
      <c r="F1560" s="173">
        <v>0</v>
      </c>
      <c r="G1560" s="173" t="s">
        <v>224</v>
      </c>
      <c r="H1560" s="173" t="s">
        <v>22</v>
      </c>
      <c r="I1560" s="173">
        <v>1559</v>
      </c>
      <c r="J1560" s="174"/>
      <c r="BYJ1560" s="175" t="s">
        <v>1902</v>
      </c>
      <c r="BYK1560" s="173" t="e" cm="1" vm="2">
        <f t="array" ref="BYK1560">TRANSPOSE(_xlfn.ANCHORARRAY(BGP$2))</f>
        <v>#VALUE!</v>
      </c>
    </row>
    <row r="1561" spans="1:10 2012:2013" s="173" customFormat="1" ht="32.25" thickBot="1" x14ac:dyDescent="0.3">
      <c r="A1561" s="173" t="s">
        <v>156</v>
      </c>
      <c r="B1561" s="173" t="s">
        <v>154</v>
      </c>
      <c r="C1561" s="173" t="s">
        <v>344</v>
      </c>
      <c r="D1561" s="173" t="s">
        <v>2480</v>
      </c>
      <c r="E1561" s="173">
        <v>130</v>
      </c>
      <c r="F1561" s="173">
        <v>37</v>
      </c>
      <c r="G1561" s="173" t="s">
        <v>224</v>
      </c>
      <c r="H1561" s="173" t="s">
        <v>24</v>
      </c>
      <c r="I1561" s="173">
        <v>1560</v>
      </c>
      <c r="J1561" s="174"/>
      <c r="BYJ1561" s="175" t="s">
        <v>1903</v>
      </c>
      <c r="BYK1561" s="173" t="e" cm="1" vm="2">
        <f t="array" ref="BYK1561">TRANSPOSE(_xlfn.ANCHORARRAY(BGQ$2))</f>
        <v>#VALUE!</v>
      </c>
    </row>
    <row r="1562" spans="1:10 2012:2013" s="173" customFormat="1" ht="32.25" thickBot="1" x14ac:dyDescent="0.3">
      <c r="A1562" s="173" t="s">
        <v>156</v>
      </c>
      <c r="B1562" s="173" t="s">
        <v>154</v>
      </c>
      <c r="C1562" s="173" t="s">
        <v>344</v>
      </c>
      <c r="D1562" s="173" t="s">
        <v>288</v>
      </c>
      <c r="E1562" s="173">
        <v>160</v>
      </c>
      <c r="F1562" s="173">
        <v>46</v>
      </c>
      <c r="G1562" s="173" t="s">
        <v>224</v>
      </c>
      <c r="H1562" s="173" t="s">
        <v>22</v>
      </c>
      <c r="I1562" s="173">
        <v>1561</v>
      </c>
      <c r="J1562" s="174"/>
      <c r="BYJ1562" s="175" t="s">
        <v>1904</v>
      </c>
      <c r="BYK1562" s="173" t="e" cm="1" vm="2">
        <f t="array" ref="BYK1562">TRANSPOSE(_xlfn.ANCHORARRAY(BGR$2))</f>
        <v>#VALUE!</v>
      </c>
    </row>
    <row r="1563" spans="1:10 2012:2013" s="173" customFormat="1" ht="32.25" thickBot="1" x14ac:dyDescent="0.3">
      <c r="A1563" s="173" t="s">
        <v>156</v>
      </c>
      <c r="B1563" s="173" t="s">
        <v>154</v>
      </c>
      <c r="C1563" s="173" t="s">
        <v>344</v>
      </c>
      <c r="D1563" s="173" t="s">
        <v>228</v>
      </c>
      <c r="E1563" s="173">
        <v>27</v>
      </c>
      <c r="F1563" s="173">
        <v>0</v>
      </c>
      <c r="G1563" s="173" t="s">
        <v>224</v>
      </c>
      <c r="H1563" s="173" t="s">
        <v>22</v>
      </c>
      <c r="I1563" s="173">
        <v>1562</v>
      </c>
      <c r="J1563" s="174"/>
      <c r="BYJ1563" s="175" t="s">
        <v>1905</v>
      </c>
      <c r="BYK1563" s="173" t="e" cm="1" vm="2">
        <f t="array" ref="BYK1563">TRANSPOSE(_xlfn.ANCHORARRAY(BGS$2))</f>
        <v>#VALUE!</v>
      </c>
    </row>
    <row r="1564" spans="1:10 2012:2013" s="173" customFormat="1" ht="32.25" thickBot="1" x14ac:dyDescent="0.3">
      <c r="A1564" s="173" t="s">
        <v>156</v>
      </c>
      <c r="B1564" s="173" t="s">
        <v>154</v>
      </c>
      <c r="C1564" s="173" t="s">
        <v>344</v>
      </c>
      <c r="D1564" s="173" t="s">
        <v>262</v>
      </c>
      <c r="E1564" s="173">
        <v>99</v>
      </c>
      <c r="F1564" s="173">
        <v>28</v>
      </c>
      <c r="G1564" s="173" t="s">
        <v>224</v>
      </c>
      <c r="H1564" s="173" t="s">
        <v>24</v>
      </c>
      <c r="I1564" s="173">
        <v>1563</v>
      </c>
      <c r="J1564" s="174"/>
      <c r="BYJ1564" s="175" t="s">
        <v>1906</v>
      </c>
      <c r="BYK1564" s="173" t="e" cm="1" vm="2">
        <f t="array" ref="BYK1564">TRANSPOSE(_xlfn.ANCHORARRAY(BGT$2))</f>
        <v>#VALUE!</v>
      </c>
    </row>
    <row r="1565" spans="1:10 2012:2013" s="173" customFormat="1" ht="32.25" thickBot="1" x14ac:dyDescent="0.3">
      <c r="A1565" s="173" t="s">
        <v>156</v>
      </c>
      <c r="B1565" s="173" t="s">
        <v>154</v>
      </c>
      <c r="C1565" s="173" t="s">
        <v>344</v>
      </c>
      <c r="D1565" s="173" t="s">
        <v>229</v>
      </c>
      <c r="E1565" s="173">
        <v>99</v>
      </c>
      <c r="F1565" s="173">
        <v>0</v>
      </c>
      <c r="G1565" s="173" t="s">
        <v>224</v>
      </c>
      <c r="H1565" s="173" t="s">
        <v>22</v>
      </c>
      <c r="I1565" s="173">
        <v>1564</v>
      </c>
      <c r="J1565" s="174"/>
      <c r="BYJ1565" s="175" t="s">
        <v>1907</v>
      </c>
      <c r="BYK1565" s="173" t="e" cm="1" vm="2">
        <f t="array" ref="BYK1565">TRANSPOSE(_xlfn.ANCHORARRAY(BGU$2))</f>
        <v>#VALUE!</v>
      </c>
    </row>
    <row r="1566" spans="1:10 2012:2013" s="173" customFormat="1" ht="32.25" thickBot="1" x14ac:dyDescent="0.3">
      <c r="A1566" s="173" t="s">
        <v>156</v>
      </c>
      <c r="B1566" s="173" t="s">
        <v>154</v>
      </c>
      <c r="C1566" s="173" t="s">
        <v>344</v>
      </c>
      <c r="D1566" s="173" t="s">
        <v>250</v>
      </c>
      <c r="E1566" s="173">
        <v>160</v>
      </c>
      <c r="F1566" s="173">
        <v>46</v>
      </c>
      <c r="G1566" s="173" t="s">
        <v>224</v>
      </c>
      <c r="H1566" s="173" t="s">
        <v>24</v>
      </c>
      <c r="I1566" s="173">
        <v>1565</v>
      </c>
      <c r="J1566" s="174"/>
      <c r="BYJ1566" s="175" t="s">
        <v>1908</v>
      </c>
      <c r="BYK1566" s="173" t="e" cm="1" vm="2">
        <f t="array" ref="BYK1566">TRANSPOSE(_xlfn.ANCHORARRAY(BGV$2))</f>
        <v>#VALUE!</v>
      </c>
    </row>
    <row r="1567" spans="1:10 2012:2013" s="173" customFormat="1" ht="32.25" thickBot="1" x14ac:dyDescent="0.3">
      <c r="A1567" s="173" t="s">
        <v>156</v>
      </c>
      <c r="B1567" s="173" t="s">
        <v>154</v>
      </c>
      <c r="C1567" s="173" t="s">
        <v>344</v>
      </c>
      <c r="D1567" s="173" t="s">
        <v>285</v>
      </c>
      <c r="E1567" s="173">
        <v>99</v>
      </c>
      <c r="F1567" s="173">
        <v>28</v>
      </c>
      <c r="G1567" s="173" t="s">
        <v>224</v>
      </c>
      <c r="H1567" s="173" t="s">
        <v>2511</v>
      </c>
      <c r="I1567" s="173">
        <v>1566</v>
      </c>
      <c r="J1567" s="174"/>
      <c r="BYJ1567" s="175" t="s">
        <v>1909</v>
      </c>
      <c r="BYK1567" s="173" t="e" cm="1" vm="2">
        <f t="array" ref="BYK1567">TRANSPOSE(_xlfn.ANCHORARRAY(BGW$2))</f>
        <v>#VALUE!</v>
      </c>
    </row>
    <row r="1568" spans="1:10 2012:2013" s="173" customFormat="1" ht="32.25" thickBot="1" x14ac:dyDescent="0.3">
      <c r="A1568" s="173" t="s">
        <v>156</v>
      </c>
      <c r="B1568" s="173" t="s">
        <v>154</v>
      </c>
      <c r="C1568" s="173" t="s">
        <v>344</v>
      </c>
      <c r="D1568" s="173" t="s">
        <v>2485</v>
      </c>
      <c r="E1568" s="173">
        <v>27</v>
      </c>
      <c r="F1568" s="173">
        <v>0</v>
      </c>
      <c r="G1568" s="173" t="s">
        <v>224</v>
      </c>
      <c r="H1568" s="173" t="s">
        <v>22</v>
      </c>
      <c r="I1568" s="173">
        <v>1567</v>
      </c>
      <c r="J1568" s="174"/>
      <c r="BYJ1568" s="175" t="s">
        <v>1910</v>
      </c>
      <c r="BYK1568" s="173" t="e" cm="1" vm="2">
        <f t="array" ref="BYK1568">TRANSPOSE(_xlfn.ANCHORARRAY(BGX$2))</f>
        <v>#VALUE!</v>
      </c>
    </row>
    <row r="1569" spans="1:10 2012:2013" s="173" customFormat="1" ht="32.25" thickBot="1" x14ac:dyDescent="0.3">
      <c r="A1569" s="173" t="s">
        <v>156</v>
      </c>
      <c r="B1569" s="173" t="s">
        <v>154</v>
      </c>
      <c r="C1569" s="173" t="s">
        <v>344</v>
      </c>
      <c r="D1569" s="173" t="s">
        <v>230</v>
      </c>
      <c r="E1569" s="173">
        <v>130</v>
      </c>
      <c r="F1569" s="173">
        <v>0</v>
      </c>
      <c r="G1569" s="173" t="s">
        <v>224</v>
      </c>
      <c r="H1569" s="173" t="s">
        <v>22</v>
      </c>
      <c r="I1569" s="173">
        <v>1568</v>
      </c>
      <c r="J1569" s="174"/>
      <c r="BYJ1569" s="175" t="s">
        <v>1911</v>
      </c>
      <c r="BYK1569" s="173" t="e" cm="1" vm="2">
        <f t="array" ref="BYK1569">TRANSPOSE(_xlfn.ANCHORARRAY(BGY$2))</f>
        <v>#VALUE!</v>
      </c>
    </row>
    <row r="1570" spans="1:10 2012:2013" s="173" customFormat="1" ht="32.25" thickBot="1" x14ac:dyDescent="0.3">
      <c r="A1570" s="173" t="s">
        <v>156</v>
      </c>
      <c r="B1570" s="173" t="s">
        <v>154</v>
      </c>
      <c r="C1570" s="173" t="s">
        <v>344</v>
      </c>
      <c r="D1570" s="173" t="s">
        <v>231</v>
      </c>
      <c r="E1570" s="173">
        <v>27</v>
      </c>
      <c r="F1570" s="173">
        <v>0</v>
      </c>
      <c r="G1570" s="173" t="s">
        <v>224</v>
      </c>
      <c r="H1570" s="173" t="s">
        <v>22</v>
      </c>
      <c r="I1570" s="173">
        <v>1569</v>
      </c>
      <c r="J1570" s="174"/>
      <c r="BYJ1570" s="175" t="s">
        <v>1912</v>
      </c>
      <c r="BYK1570" s="173" t="e" cm="1" vm="2">
        <f t="array" ref="BYK1570">TRANSPOSE(_xlfn.ANCHORARRAY(BGZ$2))</f>
        <v>#VALUE!</v>
      </c>
    </row>
    <row r="1571" spans="1:10 2012:2013" s="173" customFormat="1" ht="32.25" thickBot="1" x14ac:dyDescent="0.3">
      <c r="A1571" s="173" t="s">
        <v>156</v>
      </c>
      <c r="B1571" s="173" t="s">
        <v>154</v>
      </c>
      <c r="C1571" s="173" t="s">
        <v>344</v>
      </c>
      <c r="D1571" s="173" t="s">
        <v>2486</v>
      </c>
      <c r="E1571" s="173">
        <v>36</v>
      </c>
      <c r="F1571" s="173">
        <v>0</v>
      </c>
      <c r="G1571" s="173" t="s">
        <v>224</v>
      </c>
      <c r="H1571" s="173" t="s">
        <v>22</v>
      </c>
      <c r="I1571" s="173">
        <v>1570</v>
      </c>
      <c r="J1571" s="174"/>
      <c r="BYJ1571" s="175" t="s">
        <v>1913</v>
      </c>
      <c r="BYK1571" s="173" t="e" cm="1" vm="2">
        <f t="array" ref="BYK1571">TRANSPOSE(_xlfn.ANCHORARRAY(BHA$2))</f>
        <v>#VALUE!</v>
      </c>
    </row>
    <row r="1572" spans="1:10 2012:2013" s="173" customFormat="1" ht="32.25" thickBot="1" x14ac:dyDescent="0.3">
      <c r="A1572" s="173" t="s">
        <v>156</v>
      </c>
      <c r="B1572" s="173" t="s">
        <v>154</v>
      </c>
      <c r="C1572" s="173" t="s">
        <v>344</v>
      </c>
      <c r="D1572" s="173" t="s">
        <v>244</v>
      </c>
      <c r="E1572" s="173">
        <v>27</v>
      </c>
      <c r="F1572" s="173">
        <v>0</v>
      </c>
      <c r="G1572" s="173" t="s">
        <v>224</v>
      </c>
      <c r="H1572" s="173" t="s">
        <v>22</v>
      </c>
      <c r="I1572" s="173">
        <v>1571</v>
      </c>
      <c r="J1572" s="174"/>
      <c r="BYJ1572" s="175" t="s">
        <v>1914</v>
      </c>
      <c r="BYK1572" s="173" t="e" cm="1" vm="2">
        <f t="array" ref="BYK1572">TRANSPOSE(_xlfn.ANCHORARRAY(BHB$2))</f>
        <v>#VALUE!</v>
      </c>
    </row>
    <row r="1573" spans="1:10 2012:2013" s="173" customFormat="1" ht="32.25" thickBot="1" x14ac:dyDescent="0.3">
      <c r="A1573" s="173" t="s">
        <v>156</v>
      </c>
      <c r="B1573" s="173" t="s">
        <v>154</v>
      </c>
      <c r="C1573" s="173" t="s">
        <v>344</v>
      </c>
      <c r="D1573" s="173" t="s">
        <v>289</v>
      </c>
      <c r="E1573" s="173">
        <v>99</v>
      </c>
      <c r="F1573" s="173">
        <v>0</v>
      </c>
      <c r="G1573" s="173" t="s">
        <v>224</v>
      </c>
      <c r="H1573" s="173" t="s">
        <v>22</v>
      </c>
      <c r="I1573" s="173">
        <v>1572</v>
      </c>
      <c r="J1573" s="174"/>
      <c r="BYJ1573" s="175" t="s">
        <v>1915</v>
      </c>
      <c r="BYK1573" s="173" t="e" cm="1" vm="2">
        <f t="array" ref="BYK1573">TRANSPOSE(_xlfn.ANCHORARRAY(BHC$2))</f>
        <v>#VALUE!</v>
      </c>
    </row>
    <row r="1574" spans="1:10 2012:2013" s="173" customFormat="1" ht="32.25" thickBot="1" x14ac:dyDescent="0.3">
      <c r="A1574" s="173" t="s">
        <v>156</v>
      </c>
      <c r="B1574" s="173" t="s">
        <v>154</v>
      </c>
      <c r="C1574" s="173" t="s">
        <v>344</v>
      </c>
      <c r="D1574" s="173" t="s">
        <v>222</v>
      </c>
      <c r="E1574" s="173">
        <v>299</v>
      </c>
      <c r="F1574" s="173">
        <v>0</v>
      </c>
      <c r="G1574" s="173" t="s">
        <v>224</v>
      </c>
      <c r="H1574" s="173" t="s">
        <v>22</v>
      </c>
      <c r="I1574" s="173">
        <v>1573</v>
      </c>
      <c r="J1574" s="174"/>
      <c r="BYJ1574" s="175" t="s">
        <v>1916</v>
      </c>
      <c r="BYK1574" s="173" t="e" cm="1" vm="2">
        <f t="array" ref="BYK1574">TRANSPOSE(_xlfn.ANCHORARRAY(BHD$2))</f>
        <v>#VALUE!</v>
      </c>
    </row>
    <row r="1575" spans="1:10 2012:2013" s="173" customFormat="1" ht="32.25" thickBot="1" x14ac:dyDescent="0.3">
      <c r="A1575" s="173" t="s">
        <v>156</v>
      </c>
      <c r="B1575" s="173" t="s">
        <v>154</v>
      </c>
      <c r="C1575" s="173" t="s">
        <v>344</v>
      </c>
      <c r="D1575" s="173" t="s">
        <v>233</v>
      </c>
      <c r="E1575" s="173">
        <v>99</v>
      </c>
      <c r="F1575" s="173">
        <v>0</v>
      </c>
      <c r="G1575" s="173" t="s">
        <v>224</v>
      </c>
      <c r="H1575" s="173" t="s">
        <v>22</v>
      </c>
      <c r="I1575" s="173">
        <v>1574</v>
      </c>
      <c r="J1575" s="174"/>
      <c r="BYJ1575" s="175" t="s">
        <v>1917</v>
      </c>
      <c r="BYK1575" s="173" t="e" cm="1" vm="2">
        <f t="array" ref="BYK1575">TRANSPOSE(_xlfn.ANCHORARRAY(BHE$2))</f>
        <v>#VALUE!</v>
      </c>
    </row>
    <row r="1576" spans="1:10 2012:2013" s="173" customFormat="1" ht="32.25" thickBot="1" x14ac:dyDescent="0.3">
      <c r="A1576" s="173" t="s">
        <v>156</v>
      </c>
      <c r="B1576" s="173" t="s">
        <v>154</v>
      </c>
      <c r="C1576" s="173" t="s">
        <v>344</v>
      </c>
      <c r="D1576" s="173" t="s">
        <v>2487</v>
      </c>
      <c r="E1576" s="173">
        <v>36</v>
      </c>
      <c r="F1576" s="173">
        <v>0</v>
      </c>
      <c r="G1576" s="173" t="s">
        <v>224</v>
      </c>
      <c r="H1576" s="173" t="s">
        <v>22</v>
      </c>
      <c r="I1576" s="173">
        <v>1575</v>
      </c>
      <c r="J1576" s="174"/>
      <c r="BYJ1576" s="175" t="s">
        <v>1918</v>
      </c>
      <c r="BYK1576" s="173" t="e" cm="1" vm="2">
        <f t="array" ref="BYK1576">TRANSPOSE(_xlfn.ANCHORARRAY(BHF$2))</f>
        <v>#VALUE!</v>
      </c>
    </row>
    <row r="1577" spans="1:10 2012:2013" s="173" customFormat="1" ht="32.25" thickBot="1" x14ac:dyDescent="0.3">
      <c r="A1577" s="173" t="s">
        <v>156</v>
      </c>
      <c r="B1577" s="173" t="s">
        <v>154</v>
      </c>
      <c r="C1577" s="173" t="s">
        <v>344</v>
      </c>
      <c r="D1577" s="173" t="s">
        <v>2488</v>
      </c>
      <c r="E1577" s="173">
        <v>99</v>
      </c>
      <c r="F1577" s="173">
        <v>0</v>
      </c>
      <c r="G1577" s="173" t="s">
        <v>224</v>
      </c>
      <c r="H1577" s="173" t="s">
        <v>22</v>
      </c>
      <c r="I1577" s="173">
        <v>1576</v>
      </c>
      <c r="J1577" s="174"/>
      <c r="BYJ1577" s="175" t="s">
        <v>1919</v>
      </c>
      <c r="BYK1577" s="173" t="e" cm="1" vm="2">
        <f t="array" ref="BYK1577">TRANSPOSE(_xlfn.ANCHORARRAY(BHG$2))</f>
        <v>#VALUE!</v>
      </c>
    </row>
    <row r="1578" spans="1:10 2012:2013" s="173" customFormat="1" ht="32.25" thickBot="1" x14ac:dyDescent="0.3">
      <c r="A1578" s="173" t="s">
        <v>156</v>
      </c>
      <c r="B1578" s="173" t="s">
        <v>243</v>
      </c>
      <c r="C1578" s="173" t="s">
        <v>345</v>
      </c>
      <c r="D1578" s="173" t="s">
        <v>275</v>
      </c>
      <c r="E1578" s="173">
        <v>27</v>
      </c>
      <c r="F1578" s="173">
        <v>0</v>
      </c>
      <c r="G1578" s="173" t="s">
        <v>213</v>
      </c>
      <c r="H1578" s="173" t="s">
        <v>22</v>
      </c>
      <c r="I1578" s="173">
        <v>1577</v>
      </c>
      <c r="J1578" s="174"/>
      <c r="BYJ1578" s="175" t="s">
        <v>1920</v>
      </c>
      <c r="BYK1578" s="173" t="e" cm="1" vm="2">
        <f t="array" ref="BYK1578">TRANSPOSE(_xlfn.ANCHORARRAY(BHH$2))</f>
        <v>#VALUE!</v>
      </c>
    </row>
    <row r="1579" spans="1:10 2012:2013" s="173" customFormat="1" ht="32.25" thickBot="1" x14ac:dyDescent="0.3">
      <c r="A1579" s="173" t="s">
        <v>156</v>
      </c>
      <c r="B1579" s="173" t="s">
        <v>243</v>
      </c>
      <c r="C1579" s="173" t="s">
        <v>345</v>
      </c>
      <c r="D1579" s="173" t="s">
        <v>2481</v>
      </c>
      <c r="E1579" s="173">
        <v>99</v>
      </c>
      <c r="F1579" s="173">
        <v>0</v>
      </c>
      <c r="G1579" s="173" t="s">
        <v>213</v>
      </c>
      <c r="H1579" s="173" t="s">
        <v>22</v>
      </c>
      <c r="I1579" s="173">
        <v>1578</v>
      </c>
      <c r="J1579" s="174"/>
      <c r="BYJ1579" s="175" t="s">
        <v>1921</v>
      </c>
      <c r="BYK1579" s="173" t="e" cm="1" vm="2">
        <f t="array" ref="BYK1579">TRANSPOSE(_xlfn.ANCHORARRAY(BHI$2))</f>
        <v>#VALUE!</v>
      </c>
    </row>
    <row r="1580" spans="1:10 2012:2013" s="173" customFormat="1" ht="32.25" thickBot="1" x14ac:dyDescent="0.3">
      <c r="A1580" s="173" t="s">
        <v>156</v>
      </c>
      <c r="B1580" s="173" t="s">
        <v>243</v>
      </c>
      <c r="C1580" s="173" t="s">
        <v>345</v>
      </c>
      <c r="D1580" s="173" t="s">
        <v>2482</v>
      </c>
      <c r="E1580" s="173">
        <v>27</v>
      </c>
      <c r="F1580" s="173">
        <v>0</v>
      </c>
      <c r="G1580" s="173" t="s">
        <v>213</v>
      </c>
      <c r="H1580" s="173" t="s">
        <v>22</v>
      </c>
      <c r="I1580" s="173">
        <v>1579</v>
      </c>
      <c r="J1580" s="174"/>
      <c r="BYJ1580" s="175" t="s">
        <v>1922</v>
      </c>
      <c r="BYK1580" s="173" t="e" cm="1" vm="2">
        <f t="array" ref="BYK1580">TRANSPOSE(_xlfn.ANCHORARRAY(BHJ$2))</f>
        <v>#VALUE!</v>
      </c>
    </row>
    <row r="1581" spans="1:10 2012:2013" s="173" customFormat="1" ht="32.25" thickBot="1" x14ac:dyDescent="0.3">
      <c r="A1581" s="173" t="s">
        <v>156</v>
      </c>
      <c r="B1581" s="173" t="s">
        <v>243</v>
      </c>
      <c r="C1581" s="173" t="s">
        <v>345</v>
      </c>
      <c r="D1581" s="173" t="s">
        <v>228</v>
      </c>
      <c r="E1581" s="173">
        <v>27</v>
      </c>
      <c r="F1581" s="173">
        <v>0</v>
      </c>
      <c r="G1581" s="173" t="s">
        <v>213</v>
      </c>
      <c r="H1581" s="173" t="s">
        <v>22</v>
      </c>
      <c r="I1581" s="173">
        <v>1580</v>
      </c>
      <c r="J1581" s="174"/>
      <c r="BYJ1581" s="175" t="s">
        <v>1923</v>
      </c>
      <c r="BYK1581" s="173" t="e" cm="1" vm="2">
        <f t="array" ref="BYK1581">TRANSPOSE(_xlfn.ANCHORARRAY(BHK$2))</f>
        <v>#VALUE!</v>
      </c>
    </row>
    <row r="1582" spans="1:10 2012:2013" s="173" customFormat="1" ht="32.25" thickBot="1" x14ac:dyDescent="0.3">
      <c r="A1582" s="173" t="s">
        <v>156</v>
      </c>
      <c r="B1582" s="173" t="s">
        <v>243</v>
      </c>
      <c r="C1582" s="173" t="s">
        <v>345</v>
      </c>
      <c r="D1582" s="173" t="s">
        <v>229</v>
      </c>
      <c r="E1582" s="173">
        <v>99</v>
      </c>
      <c r="F1582" s="173">
        <v>0</v>
      </c>
      <c r="G1582" s="173" t="s">
        <v>213</v>
      </c>
      <c r="H1582" s="173" t="s">
        <v>22</v>
      </c>
      <c r="I1582" s="173">
        <v>1581</v>
      </c>
      <c r="J1582" s="174"/>
      <c r="BYJ1582" s="175" t="s">
        <v>1924</v>
      </c>
      <c r="BYK1582" s="173" t="e" cm="1" vm="2">
        <f t="array" ref="BYK1582">TRANSPOSE(_xlfn.ANCHORARRAY(BHL$2))</f>
        <v>#VALUE!</v>
      </c>
    </row>
    <row r="1583" spans="1:10 2012:2013" s="173" customFormat="1" ht="32.25" thickBot="1" x14ac:dyDescent="0.3">
      <c r="A1583" s="173" t="s">
        <v>156</v>
      </c>
      <c r="B1583" s="173" t="s">
        <v>243</v>
      </c>
      <c r="C1583" s="173" t="s">
        <v>345</v>
      </c>
      <c r="D1583" s="173" t="s">
        <v>2485</v>
      </c>
      <c r="E1583" s="173">
        <v>27</v>
      </c>
      <c r="F1583" s="173">
        <v>0</v>
      </c>
      <c r="G1583" s="173" t="s">
        <v>213</v>
      </c>
      <c r="H1583" s="173" t="s">
        <v>22</v>
      </c>
      <c r="I1583" s="173">
        <v>1582</v>
      </c>
      <c r="J1583" s="174"/>
      <c r="BYJ1583" s="175" t="s">
        <v>1925</v>
      </c>
      <c r="BYK1583" s="173" t="e" cm="1" vm="2">
        <f t="array" ref="BYK1583">TRANSPOSE(_xlfn.ANCHORARRAY(BHM$2))</f>
        <v>#VALUE!</v>
      </c>
    </row>
    <row r="1584" spans="1:10 2012:2013" s="173" customFormat="1" ht="32.25" thickBot="1" x14ac:dyDescent="0.3">
      <c r="A1584" s="173" t="s">
        <v>156</v>
      </c>
      <c r="B1584" s="173" t="s">
        <v>243</v>
      </c>
      <c r="C1584" s="173" t="s">
        <v>345</v>
      </c>
      <c r="D1584" s="173" t="s">
        <v>231</v>
      </c>
      <c r="E1584" s="173">
        <v>27</v>
      </c>
      <c r="F1584" s="173">
        <v>0</v>
      </c>
      <c r="G1584" s="173" t="s">
        <v>213</v>
      </c>
      <c r="H1584" s="173" t="s">
        <v>22</v>
      </c>
      <c r="I1584" s="173">
        <v>1583</v>
      </c>
      <c r="J1584" s="174"/>
      <c r="BYJ1584" s="175" t="s">
        <v>1926</v>
      </c>
      <c r="BYK1584" s="173" t="e" cm="1" vm="2">
        <f t="array" ref="BYK1584">TRANSPOSE(_xlfn.ANCHORARRAY(BHN$2))</f>
        <v>#VALUE!</v>
      </c>
    </row>
    <row r="1585" spans="1:10 2012:2013" s="173" customFormat="1" ht="32.25" thickBot="1" x14ac:dyDescent="0.3">
      <c r="A1585" s="173" t="s">
        <v>156</v>
      </c>
      <c r="B1585" s="173" t="s">
        <v>243</v>
      </c>
      <c r="C1585" s="173" t="s">
        <v>345</v>
      </c>
      <c r="D1585" s="173" t="s">
        <v>244</v>
      </c>
      <c r="E1585" s="173">
        <v>27</v>
      </c>
      <c r="F1585" s="173">
        <v>0</v>
      </c>
      <c r="G1585" s="173" t="s">
        <v>213</v>
      </c>
      <c r="H1585" s="173" t="s">
        <v>22</v>
      </c>
      <c r="I1585" s="173">
        <v>1584</v>
      </c>
      <c r="J1585" s="174"/>
      <c r="BYJ1585" s="175" t="s">
        <v>1927</v>
      </c>
      <c r="BYK1585" s="173" t="e" cm="1" vm="2">
        <f t="array" ref="BYK1585">TRANSPOSE(_xlfn.ANCHORARRAY(BHO$2))</f>
        <v>#VALUE!</v>
      </c>
    </row>
    <row r="1586" spans="1:10 2012:2013" s="173" customFormat="1" ht="32.25" thickBot="1" x14ac:dyDescent="0.3">
      <c r="A1586" s="173" t="s">
        <v>156</v>
      </c>
      <c r="B1586" s="173" t="s">
        <v>243</v>
      </c>
      <c r="C1586" s="173" t="s">
        <v>345</v>
      </c>
      <c r="D1586" s="173" t="s">
        <v>233</v>
      </c>
      <c r="E1586" s="173">
        <v>99</v>
      </c>
      <c r="F1586" s="173">
        <v>0</v>
      </c>
      <c r="G1586" s="173" t="s">
        <v>213</v>
      </c>
      <c r="H1586" s="173" t="s">
        <v>22</v>
      </c>
      <c r="I1586" s="173">
        <v>1585</v>
      </c>
      <c r="J1586" s="174"/>
      <c r="BYJ1586" s="175" t="s">
        <v>1928</v>
      </c>
      <c r="BYK1586" s="173" t="e" cm="1" vm="2">
        <f t="array" ref="BYK1586">TRANSPOSE(_xlfn.ANCHORARRAY(BHP$2))</f>
        <v>#VALUE!</v>
      </c>
    </row>
    <row r="1587" spans="1:10 2012:2013" s="173" customFormat="1" ht="32.25" thickBot="1" x14ac:dyDescent="0.3">
      <c r="A1587" s="173" t="s">
        <v>156</v>
      </c>
      <c r="B1587" s="173" t="s">
        <v>243</v>
      </c>
      <c r="C1587" s="173" t="s">
        <v>345</v>
      </c>
      <c r="D1587" s="173" t="s">
        <v>235</v>
      </c>
      <c r="E1587" s="173">
        <v>27</v>
      </c>
      <c r="F1587" s="173">
        <v>0</v>
      </c>
      <c r="G1587" s="173" t="s">
        <v>213</v>
      </c>
      <c r="H1587" s="173" t="s">
        <v>22</v>
      </c>
      <c r="I1587" s="173">
        <v>1586</v>
      </c>
      <c r="J1587" s="174"/>
      <c r="BYJ1587" s="175" t="s">
        <v>1929</v>
      </c>
      <c r="BYK1587" s="173" t="e" cm="1" vm="2">
        <f t="array" ref="BYK1587">TRANSPOSE(_xlfn.ANCHORARRAY(BHQ$2))</f>
        <v>#VALUE!</v>
      </c>
    </row>
    <row r="1588" spans="1:10 2012:2013" s="173" customFormat="1" ht="32.25" thickBot="1" x14ac:dyDescent="0.3">
      <c r="A1588" s="173" t="s">
        <v>156</v>
      </c>
      <c r="B1588" s="173" t="s">
        <v>243</v>
      </c>
      <c r="C1588" s="173" t="s">
        <v>345</v>
      </c>
      <c r="D1588" s="173" t="s">
        <v>245</v>
      </c>
      <c r="E1588" s="173">
        <v>36</v>
      </c>
      <c r="F1588" s="173">
        <v>0</v>
      </c>
      <c r="G1588" s="173" t="s">
        <v>224</v>
      </c>
      <c r="H1588" s="173" t="s">
        <v>22</v>
      </c>
      <c r="I1588" s="173">
        <v>1587</v>
      </c>
      <c r="J1588" s="174"/>
      <c r="BYJ1588" s="175" t="s">
        <v>1930</v>
      </c>
      <c r="BYK1588" s="173" t="e" cm="1" vm="2">
        <f t="array" ref="BYK1588">TRANSPOSE(_xlfn.ANCHORARRAY(BHR$2))</f>
        <v>#VALUE!</v>
      </c>
    </row>
    <row r="1589" spans="1:10 2012:2013" s="173" customFormat="1" ht="32.25" thickBot="1" x14ac:dyDescent="0.3">
      <c r="A1589" s="173" t="s">
        <v>156</v>
      </c>
      <c r="B1589" s="173" t="s">
        <v>243</v>
      </c>
      <c r="C1589" s="173" t="s">
        <v>345</v>
      </c>
      <c r="D1589" s="173" t="s">
        <v>239</v>
      </c>
      <c r="E1589" s="173">
        <v>36</v>
      </c>
      <c r="F1589" s="173">
        <v>0</v>
      </c>
      <c r="G1589" s="173" t="s">
        <v>224</v>
      </c>
      <c r="H1589" s="173" t="s">
        <v>22</v>
      </c>
      <c r="I1589" s="173">
        <v>1588</v>
      </c>
      <c r="J1589" s="174"/>
      <c r="BYJ1589" s="175" t="s">
        <v>1931</v>
      </c>
      <c r="BYK1589" s="173" t="e" cm="1" vm="2">
        <f t="array" ref="BYK1589">TRANSPOSE(_xlfn.ANCHORARRAY(BHS$2))</f>
        <v>#VALUE!</v>
      </c>
    </row>
    <row r="1590" spans="1:10 2012:2013" s="173" customFormat="1" ht="32.25" thickBot="1" x14ac:dyDescent="0.3">
      <c r="A1590" s="173" t="s">
        <v>156</v>
      </c>
      <c r="B1590" s="173" t="s">
        <v>243</v>
      </c>
      <c r="C1590" s="173" t="s">
        <v>345</v>
      </c>
      <c r="D1590" s="173" t="s">
        <v>240</v>
      </c>
      <c r="E1590" s="173">
        <v>36</v>
      </c>
      <c r="F1590" s="173">
        <v>0</v>
      </c>
      <c r="G1590" s="173" t="s">
        <v>224</v>
      </c>
      <c r="H1590" s="173" t="s">
        <v>22</v>
      </c>
      <c r="I1590" s="173">
        <v>1589</v>
      </c>
      <c r="J1590" s="174"/>
      <c r="BYJ1590" s="175" t="s">
        <v>1932</v>
      </c>
      <c r="BYK1590" s="173" t="e" cm="1" vm="2">
        <f t="array" ref="BYK1590">TRANSPOSE(_xlfn.ANCHORARRAY(BHT$2))</f>
        <v>#VALUE!</v>
      </c>
    </row>
    <row r="1591" spans="1:10 2012:2013" s="173" customFormat="1" ht="32.25" thickBot="1" x14ac:dyDescent="0.3">
      <c r="A1591" s="173" t="s">
        <v>156</v>
      </c>
      <c r="B1591" s="173" t="s">
        <v>243</v>
      </c>
      <c r="C1591" s="173" t="s">
        <v>345</v>
      </c>
      <c r="D1591" s="173" t="s">
        <v>225</v>
      </c>
      <c r="E1591" s="173">
        <v>36</v>
      </c>
      <c r="F1591" s="173">
        <v>0</v>
      </c>
      <c r="G1591" s="173" t="s">
        <v>224</v>
      </c>
      <c r="H1591" s="173" t="s">
        <v>22</v>
      </c>
      <c r="I1591" s="173">
        <v>1590</v>
      </c>
      <c r="J1591" s="174"/>
      <c r="BYJ1591" s="175" t="s">
        <v>1933</v>
      </c>
      <c r="BYK1591" s="173" t="e" cm="1" vm="2">
        <f t="array" ref="BYK1591">TRANSPOSE(_xlfn.ANCHORARRAY(BHU$2))</f>
        <v>#VALUE!</v>
      </c>
    </row>
    <row r="1592" spans="1:10 2012:2013" s="173" customFormat="1" ht="32.25" thickBot="1" x14ac:dyDescent="0.3">
      <c r="A1592" s="173" t="s">
        <v>156</v>
      </c>
      <c r="B1592" s="173" t="s">
        <v>243</v>
      </c>
      <c r="C1592" s="173" t="s">
        <v>345</v>
      </c>
      <c r="D1592" s="173" t="s">
        <v>226</v>
      </c>
      <c r="E1592" s="173">
        <v>36</v>
      </c>
      <c r="F1592" s="173">
        <v>0</v>
      </c>
      <c r="G1592" s="173" t="s">
        <v>224</v>
      </c>
      <c r="H1592" s="173" t="s">
        <v>22</v>
      </c>
      <c r="I1592" s="173">
        <v>1591</v>
      </c>
      <c r="J1592" s="174"/>
      <c r="BYJ1592" s="175" t="s">
        <v>1934</v>
      </c>
      <c r="BYK1592" s="173" t="e" cm="1" vm="2">
        <f t="array" ref="BYK1592">TRANSPOSE(_xlfn.ANCHORARRAY(BHV$2))</f>
        <v>#VALUE!</v>
      </c>
    </row>
    <row r="1593" spans="1:10 2012:2013" s="173" customFormat="1" ht="32.25" thickBot="1" x14ac:dyDescent="0.3">
      <c r="A1593" s="173" t="s">
        <v>156</v>
      </c>
      <c r="B1593" s="173" t="s">
        <v>243</v>
      </c>
      <c r="C1593" s="173" t="s">
        <v>345</v>
      </c>
      <c r="D1593" s="173" t="s">
        <v>288</v>
      </c>
      <c r="E1593" s="173">
        <v>160</v>
      </c>
      <c r="F1593" s="173">
        <v>46</v>
      </c>
      <c r="G1593" s="173" t="s">
        <v>224</v>
      </c>
      <c r="H1593" s="173" t="s">
        <v>22</v>
      </c>
      <c r="I1593" s="173">
        <v>1592</v>
      </c>
      <c r="J1593" s="174"/>
      <c r="BYJ1593" s="175" t="s">
        <v>1935</v>
      </c>
      <c r="BYK1593" s="173" t="e" cm="1" vm="2">
        <f t="array" ref="BYK1593">TRANSPOSE(_xlfn.ANCHORARRAY(BHW$2))</f>
        <v>#VALUE!</v>
      </c>
    </row>
    <row r="1594" spans="1:10 2012:2013" s="173" customFormat="1" ht="32.25" thickBot="1" x14ac:dyDescent="0.3">
      <c r="A1594" s="173" t="s">
        <v>156</v>
      </c>
      <c r="B1594" s="173" t="s">
        <v>243</v>
      </c>
      <c r="C1594" s="173" t="s">
        <v>345</v>
      </c>
      <c r="D1594" s="173" t="s">
        <v>216</v>
      </c>
      <c r="E1594" s="173">
        <v>99</v>
      </c>
      <c r="F1594" s="173">
        <v>28</v>
      </c>
      <c r="G1594" s="173" t="s">
        <v>224</v>
      </c>
      <c r="H1594" s="173" t="s">
        <v>22</v>
      </c>
      <c r="I1594" s="173">
        <v>1593</v>
      </c>
      <c r="J1594" s="174"/>
      <c r="BYJ1594" s="175" t="s">
        <v>1936</v>
      </c>
      <c r="BYK1594" s="173" t="e" cm="1" vm="2">
        <f t="array" ref="BYK1594">TRANSPOSE(_xlfn.ANCHORARRAY(BHX$2))</f>
        <v>#VALUE!</v>
      </c>
    </row>
    <row r="1595" spans="1:10 2012:2013" s="173" customFormat="1" ht="32.25" thickBot="1" x14ac:dyDescent="0.3">
      <c r="A1595" s="173" t="s">
        <v>156</v>
      </c>
      <c r="B1595" s="173" t="s">
        <v>243</v>
      </c>
      <c r="C1595" s="173" t="s">
        <v>345</v>
      </c>
      <c r="D1595" s="173" t="s">
        <v>242</v>
      </c>
      <c r="E1595" s="173">
        <v>45</v>
      </c>
      <c r="F1595" s="173">
        <v>0</v>
      </c>
      <c r="G1595" s="173" t="s">
        <v>224</v>
      </c>
      <c r="H1595" s="173" t="s">
        <v>22</v>
      </c>
      <c r="I1595" s="173">
        <v>1594</v>
      </c>
      <c r="J1595" s="174"/>
      <c r="BYJ1595" s="175" t="s">
        <v>1937</v>
      </c>
      <c r="BYK1595" s="173" t="e" cm="1" vm="2">
        <f t="array" ref="BYK1595">TRANSPOSE(_xlfn.ANCHORARRAY(BHY$2))</f>
        <v>#VALUE!</v>
      </c>
    </row>
    <row r="1596" spans="1:10 2012:2013" s="173" customFormat="1" ht="32.25" thickBot="1" x14ac:dyDescent="0.3">
      <c r="A1596" s="173" t="s">
        <v>156</v>
      </c>
      <c r="B1596" s="173" t="s">
        <v>243</v>
      </c>
      <c r="C1596" s="173" t="s">
        <v>345</v>
      </c>
      <c r="D1596" s="173" t="s">
        <v>246</v>
      </c>
      <c r="E1596" s="173">
        <v>45</v>
      </c>
      <c r="F1596" s="173">
        <v>0</v>
      </c>
      <c r="G1596" s="173" t="s">
        <v>224</v>
      </c>
      <c r="H1596" s="173" t="s">
        <v>22</v>
      </c>
      <c r="I1596" s="173">
        <v>1595</v>
      </c>
      <c r="J1596" s="174"/>
      <c r="BYJ1596" s="175" t="s">
        <v>1938</v>
      </c>
      <c r="BYK1596" s="173" t="e" cm="1" vm="2">
        <f t="array" ref="BYK1596">TRANSPOSE(_xlfn.ANCHORARRAY(BHZ$2))</f>
        <v>#VALUE!</v>
      </c>
    </row>
    <row r="1597" spans="1:10 2012:2013" s="173" customFormat="1" ht="32.25" thickBot="1" x14ac:dyDescent="0.3">
      <c r="A1597" s="173" t="s">
        <v>156</v>
      </c>
      <c r="B1597" s="173" t="s">
        <v>243</v>
      </c>
      <c r="C1597" s="173" t="s">
        <v>345</v>
      </c>
      <c r="D1597" s="173" t="s">
        <v>247</v>
      </c>
      <c r="E1597" s="173">
        <v>36</v>
      </c>
      <c r="F1597" s="173">
        <v>0</v>
      </c>
      <c r="G1597" s="173" t="s">
        <v>224</v>
      </c>
      <c r="H1597" s="173" t="s">
        <v>22</v>
      </c>
      <c r="I1597" s="173">
        <v>1596</v>
      </c>
      <c r="J1597" s="174"/>
      <c r="BYJ1597" s="175" t="s">
        <v>1939</v>
      </c>
      <c r="BYK1597" s="173" t="e" cm="1" vm="2">
        <f t="array" ref="BYK1597">TRANSPOSE(_xlfn.ANCHORARRAY(BIA$2))</f>
        <v>#VALUE!</v>
      </c>
    </row>
    <row r="1598" spans="1:10 2012:2013" s="173" customFormat="1" ht="32.25" thickBot="1" x14ac:dyDescent="0.3">
      <c r="A1598" s="173" t="s">
        <v>156</v>
      </c>
      <c r="B1598" s="173" t="s">
        <v>243</v>
      </c>
      <c r="C1598" s="173" t="s">
        <v>345</v>
      </c>
      <c r="D1598" s="173" t="s">
        <v>262</v>
      </c>
      <c r="E1598" s="173">
        <v>99</v>
      </c>
      <c r="F1598" s="173">
        <v>28</v>
      </c>
      <c r="G1598" s="173" t="s">
        <v>224</v>
      </c>
      <c r="H1598" s="173" t="s">
        <v>22</v>
      </c>
      <c r="I1598" s="173">
        <v>1597</v>
      </c>
      <c r="J1598" s="174"/>
      <c r="BYJ1598" s="175" t="s">
        <v>1940</v>
      </c>
      <c r="BYK1598" s="173" t="e" cm="1" vm="2">
        <f t="array" ref="BYK1598">TRANSPOSE(_xlfn.ANCHORARRAY(BIB$2))</f>
        <v>#VALUE!</v>
      </c>
    </row>
    <row r="1599" spans="1:10 2012:2013" s="173" customFormat="1" ht="32.25" thickBot="1" x14ac:dyDescent="0.3">
      <c r="A1599" s="173" t="s">
        <v>156</v>
      </c>
      <c r="B1599" s="173" t="s">
        <v>243</v>
      </c>
      <c r="C1599" s="173" t="s">
        <v>345</v>
      </c>
      <c r="D1599" s="173" t="s">
        <v>2483</v>
      </c>
      <c r="E1599" s="173">
        <v>27</v>
      </c>
      <c r="F1599" s="173">
        <v>0</v>
      </c>
      <c r="G1599" s="173" t="s">
        <v>224</v>
      </c>
      <c r="H1599" s="173" t="s">
        <v>22</v>
      </c>
      <c r="I1599" s="173">
        <v>1598</v>
      </c>
      <c r="J1599" s="174"/>
      <c r="BYJ1599" s="175" t="s">
        <v>1941</v>
      </c>
      <c r="BYK1599" s="173" t="e" cm="1" vm="2">
        <f t="array" ref="BYK1599">TRANSPOSE(_xlfn.ANCHORARRAY(BIC$2))</f>
        <v>#VALUE!</v>
      </c>
    </row>
    <row r="1600" spans="1:10 2012:2013" s="173" customFormat="1" ht="32.25" thickBot="1" x14ac:dyDescent="0.3">
      <c r="A1600" s="173" t="s">
        <v>156</v>
      </c>
      <c r="B1600" s="173" t="s">
        <v>243</v>
      </c>
      <c r="C1600" s="173" t="s">
        <v>345</v>
      </c>
      <c r="D1600" s="173" t="s">
        <v>250</v>
      </c>
      <c r="E1600" s="173">
        <v>160</v>
      </c>
      <c r="F1600" s="173">
        <v>46</v>
      </c>
      <c r="G1600" s="173" t="s">
        <v>224</v>
      </c>
      <c r="H1600" s="173" t="s">
        <v>22</v>
      </c>
      <c r="I1600" s="173">
        <v>1599</v>
      </c>
      <c r="J1600" s="174"/>
      <c r="BYJ1600" s="175" t="s">
        <v>1942</v>
      </c>
      <c r="BYK1600" s="173" t="e" cm="1" vm="2">
        <f t="array" ref="BYK1600">TRANSPOSE(_xlfn.ANCHORARRAY(BID$2))</f>
        <v>#VALUE!</v>
      </c>
    </row>
    <row r="1601" spans="1:10 2012:2013" s="173" customFormat="1" ht="32.25" thickBot="1" x14ac:dyDescent="0.3">
      <c r="A1601" s="173" t="s">
        <v>156</v>
      </c>
      <c r="B1601" s="173" t="s">
        <v>243</v>
      </c>
      <c r="C1601" s="173" t="s">
        <v>345</v>
      </c>
      <c r="D1601" s="173" t="s">
        <v>285</v>
      </c>
      <c r="E1601" s="173">
        <v>99</v>
      </c>
      <c r="F1601" s="173">
        <v>28</v>
      </c>
      <c r="G1601" s="173" t="s">
        <v>224</v>
      </c>
      <c r="H1601" s="173" t="s">
        <v>2484</v>
      </c>
      <c r="I1601" s="173">
        <v>1600</v>
      </c>
      <c r="J1601" s="174"/>
      <c r="BYJ1601" s="175" t="s">
        <v>1943</v>
      </c>
      <c r="BYK1601" s="173" t="e" cm="1" vm="2">
        <f t="array" ref="BYK1601">TRANSPOSE(_xlfn.ANCHORARRAY(BIE$2))</f>
        <v>#VALUE!</v>
      </c>
    </row>
    <row r="1602" spans="1:10 2012:2013" s="173" customFormat="1" ht="32.25" thickBot="1" x14ac:dyDescent="0.3">
      <c r="A1602" s="173" t="s">
        <v>156</v>
      </c>
      <c r="B1602" s="173" t="s">
        <v>243</v>
      </c>
      <c r="C1602" s="173" t="s">
        <v>345</v>
      </c>
      <c r="D1602" s="173" t="s">
        <v>220</v>
      </c>
      <c r="E1602" s="173">
        <v>99</v>
      </c>
      <c r="F1602" s="173">
        <v>28</v>
      </c>
      <c r="G1602" s="173" t="s">
        <v>224</v>
      </c>
      <c r="H1602" s="173" t="s">
        <v>22</v>
      </c>
      <c r="I1602" s="173">
        <v>1601</v>
      </c>
      <c r="J1602" s="174"/>
      <c r="BYJ1602" s="175" t="s">
        <v>1944</v>
      </c>
      <c r="BYK1602" s="173" t="e" cm="1" vm="2">
        <f t="array" ref="BYK1602">TRANSPOSE(_xlfn.ANCHORARRAY(BIF$2))</f>
        <v>#VALUE!</v>
      </c>
    </row>
    <row r="1603" spans="1:10 2012:2013" s="173" customFormat="1" ht="32.25" thickBot="1" x14ac:dyDescent="0.3">
      <c r="A1603" s="173" t="s">
        <v>156</v>
      </c>
      <c r="B1603" s="173" t="s">
        <v>243</v>
      </c>
      <c r="C1603" s="173" t="s">
        <v>345</v>
      </c>
      <c r="D1603" s="173" t="s">
        <v>236</v>
      </c>
      <c r="E1603" s="173">
        <v>36</v>
      </c>
      <c r="F1603" s="173">
        <v>0</v>
      </c>
      <c r="G1603" s="173" t="s">
        <v>224</v>
      </c>
      <c r="H1603" s="173" t="s">
        <v>22</v>
      </c>
      <c r="I1603" s="173">
        <v>1602</v>
      </c>
      <c r="J1603" s="174"/>
      <c r="BYJ1603" s="175" t="s">
        <v>1945</v>
      </c>
      <c r="BYK1603" s="173" t="e" cm="1" vm="2">
        <f t="array" ref="BYK1603">TRANSPOSE(_xlfn.ANCHORARRAY(BIG$2))</f>
        <v>#VALUE!</v>
      </c>
    </row>
    <row r="1604" spans="1:10 2012:2013" s="173" customFormat="1" ht="32.25" thickBot="1" x14ac:dyDescent="0.3">
      <c r="A1604" s="173" t="s">
        <v>156</v>
      </c>
      <c r="B1604" s="173" t="s">
        <v>243</v>
      </c>
      <c r="C1604" s="173" t="s">
        <v>345</v>
      </c>
      <c r="D1604" s="173" t="s">
        <v>230</v>
      </c>
      <c r="E1604" s="173">
        <v>130</v>
      </c>
      <c r="F1604" s="173">
        <v>0</v>
      </c>
      <c r="G1604" s="173" t="s">
        <v>224</v>
      </c>
      <c r="H1604" s="173" t="s">
        <v>22</v>
      </c>
      <c r="I1604" s="173">
        <v>1603</v>
      </c>
      <c r="J1604" s="174"/>
      <c r="BYJ1604" s="175" t="s">
        <v>1946</v>
      </c>
      <c r="BYK1604" s="173" t="e" cm="1" vm="2">
        <f t="array" ref="BYK1604">TRANSPOSE(_xlfn.ANCHORARRAY(BIH$2))</f>
        <v>#VALUE!</v>
      </c>
    </row>
    <row r="1605" spans="1:10 2012:2013" s="173" customFormat="1" ht="32.25" thickBot="1" x14ac:dyDescent="0.3">
      <c r="A1605" s="173" t="s">
        <v>156</v>
      </c>
      <c r="B1605" s="173" t="s">
        <v>243</v>
      </c>
      <c r="C1605" s="173" t="s">
        <v>345</v>
      </c>
      <c r="D1605" s="173" t="s">
        <v>291</v>
      </c>
      <c r="E1605" s="173">
        <v>36</v>
      </c>
      <c r="F1605" s="173">
        <v>0</v>
      </c>
      <c r="G1605" s="173" t="s">
        <v>224</v>
      </c>
      <c r="H1605" s="173" t="s">
        <v>22</v>
      </c>
      <c r="I1605" s="173">
        <v>1604</v>
      </c>
      <c r="J1605" s="174"/>
      <c r="BYJ1605" s="175" t="s">
        <v>1947</v>
      </c>
      <c r="BYK1605" s="173" t="e" cm="1" vm="2">
        <f t="array" ref="BYK1605">TRANSPOSE(_xlfn.ANCHORARRAY(BII$2))</f>
        <v>#VALUE!</v>
      </c>
    </row>
    <row r="1606" spans="1:10 2012:2013" s="173" customFormat="1" ht="32.25" thickBot="1" x14ac:dyDescent="0.3">
      <c r="A1606" s="173" t="s">
        <v>156</v>
      </c>
      <c r="B1606" s="173" t="s">
        <v>243</v>
      </c>
      <c r="C1606" s="173" t="s">
        <v>345</v>
      </c>
      <c r="D1606" s="173" t="s">
        <v>2486</v>
      </c>
      <c r="E1606" s="173">
        <v>36</v>
      </c>
      <c r="F1606" s="173">
        <v>0</v>
      </c>
      <c r="G1606" s="173" t="s">
        <v>224</v>
      </c>
      <c r="H1606" s="173" t="s">
        <v>22</v>
      </c>
      <c r="I1606" s="173">
        <v>1605</v>
      </c>
      <c r="J1606" s="174"/>
      <c r="BYJ1606" s="175" t="s">
        <v>1948</v>
      </c>
      <c r="BYK1606" s="173" t="e" cm="1" vm="2">
        <f t="array" ref="BYK1606">TRANSPOSE(_xlfn.ANCHORARRAY(BIJ$2))</f>
        <v>#VALUE!</v>
      </c>
    </row>
    <row r="1607" spans="1:10 2012:2013" s="173" customFormat="1" ht="32.25" thickBot="1" x14ac:dyDescent="0.3">
      <c r="A1607" s="173" t="s">
        <v>156</v>
      </c>
      <c r="B1607" s="173" t="s">
        <v>243</v>
      </c>
      <c r="C1607" s="173" t="s">
        <v>345</v>
      </c>
      <c r="D1607" s="173" t="s">
        <v>232</v>
      </c>
      <c r="E1607" s="173">
        <v>99</v>
      </c>
      <c r="F1607" s="173">
        <v>28</v>
      </c>
      <c r="G1607" s="173" t="s">
        <v>224</v>
      </c>
      <c r="H1607" s="173" t="s">
        <v>24</v>
      </c>
      <c r="I1607" s="173">
        <v>1606</v>
      </c>
      <c r="J1607" s="174"/>
      <c r="BYJ1607" s="175" t="s">
        <v>1949</v>
      </c>
      <c r="BYK1607" s="173" t="e" cm="1" vm="2">
        <f t="array" ref="BYK1607">TRANSPOSE(_xlfn.ANCHORARRAY(BIK$2))</f>
        <v>#VALUE!</v>
      </c>
    </row>
    <row r="1608" spans="1:10 2012:2013" s="173" customFormat="1" ht="32.25" thickBot="1" x14ac:dyDescent="0.3">
      <c r="A1608" s="173" t="s">
        <v>156</v>
      </c>
      <c r="B1608" s="173" t="s">
        <v>243</v>
      </c>
      <c r="C1608" s="173" t="s">
        <v>345</v>
      </c>
      <c r="D1608" s="173" t="s">
        <v>222</v>
      </c>
      <c r="E1608" s="173">
        <v>299</v>
      </c>
      <c r="F1608" s="173">
        <v>0</v>
      </c>
      <c r="G1608" s="173" t="s">
        <v>224</v>
      </c>
      <c r="H1608" s="173" t="s">
        <v>22</v>
      </c>
      <c r="I1608" s="173">
        <v>1607</v>
      </c>
      <c r="J1608" s="174"/>
      <c r="BYJ1608" s="175" t="s">
        <v>1950</v>
      </c>
      <c r="BYK1608" s="173" t="e" cm="1" vm="2">
        <f t="array" ref="BYK1608">TRANSPOSE(_xlfn.ANCHORARRAY(BIL$2))</f>
        <v>#VALUE!</v>
      </c>
    </row>
    <row r="1609" spans="1:10 2012:2013" s="173" customFormat="1" ht="32.25" thickBot="1" x14ac:dyDescent="0.3">
      <c r="A1609" s="173" t="s">
        <v>156</v>
      </c>
      <c r="B1609" s="173" t="s">
        <v>243</v>
      </c>
      <c r="C1609" s="173" t="s">
        <v>345</v>
      </c>
      <c r="D1609" s="173" t="s">
        <v>2487</v>
      </c>
      <c r="E1609" s="173">
        <v>36</v>
      </c>
      <c r="F1609" s="173">
        <v>0</v>
      </c>
      <c r="G1609" s="173" t="s">
        <v>224</v>
      </c>
      <c r="H1609" s="173" t="s">
        <v>22</v>
      </c>
      <c r="I1609" s="173">
        <v>1608</v>
      </c>
      <c r="J1609" s="174"/>
      <c r="BYJ1609" s="175" t="s">
        <v>1951</v>
      </c>
      <c r="BYK1609" s="173" t="e" cm="1" vm="2">
        <f t="array" ref="BYK1609">TRANSPOSE(_xlfn.ANCHORARRAY(BIM$2))</f>
        <v>#VALUE!</v>
      </c>
    </row>
    <row r="1610" spans="1:10 2012:2013" s="173" customFormat="1" ht="32.25" thickBot="1" x14ac:dyDescent="0.3">
      <c r="A1610" s="173" t="s">
        <v>156</v>
      </c>
      <c r="B1610" s="173" t="s">
        <v>243</v>
      </c>
      <c r="C1610" s="173" t="s">
        <v>345</v>
      </c>
      <c r="D1610" s="173" t="s">
        <v>2488</v>
      </c>
      <c r="E1610" s="173">
        <v>99</v>
      </c>
      <c r="F1610" s="173">
        <v>0</v>
      </c>
      <c r="G1610" s="173" t="s">
        <v>224</v>
      </c>
      <c r="H1610" s="173" t="s">
        <v>22</v>
      </c>
      <c r="I1610" s="173">
        <v>1609</v>
      </c>
      <c r="J1610" s="174"/>
      <c r="BYJ1610" s="175" t="s">
        <v>1952</v>
      </c>
      <c r="BYK1610" s="173" t="e" cm="1" vm="2">
        <f t="array" ref="BYK1610">TRANSPOSE(_xlfn.ANCHORARRAY(BIN$2))</f>
        <v>#VALUE!</v>
      </c>
    </row>
    <row r="1611" spans="1:10 2012:2013" s="173" customFormat="1" ht="32.25" thickBot="1" x14ac:dyDescent="0.3">
      <c r="A1611" s="173" t="s">
        <v>156</v>
      </c>
      <c r="B1611" s="173" t="s">
        <v>243</v>
      </c>
      <c r="C1611" s="173" t="s">
        <v>345</v>
      </c>
      <c r="D1611" s="173" t="s">
        <v>212</v>
      </c>
      <c r="E1611" s="173">
        <v>36</v>
      </c>
      <c r="F1611" s="173">
        <v>0</v>
      </c>
      <c r="G1611" s="173" t="s">
        <v>213</v>
      </c>
      <c r="H1611" s="173" t="s">
        <v>22</v>
      </c>
      <c r="I1611" s="173">
        <v>1610</v>
      </c>
      <c r="J1611" s="174"/>
      <c r="BYJ1611" s="175" t="s">
        <v>1953</v>
      </c>
      <c r="BYK1611" s="173" t="e" cm="1" vm="2">
        <f t="array" ref="BYK1611">TRANSPOSE(_xlfn.ANCHORARRAY(BIO$2))</f>
        <v>#VALUE!</v>
      </c>
    </row>
    <row r="1612" spans="1:10 2012:2013" s="173" customFormat="1" ht="32.25" thickBot="1" x14ac:dyDescent="0.3">
      <c r="A1612" s="173" t="s">
        <v>156</v>
      </c>
      <c r="B1612" s="173" t="s">
        <v>68</v>
      </c>
      <c r="C1612" s="173" t="s">
        <v>346</v>
      </c>
      <c r="D1612" s="173" t="s">
        <v>212</v>
      </c>
      <c r="E1612" s="173">
        <v>36</v>
      </c>
      <c r="F1612" s="173">
        <v>0</v>
      </c>
      <c r="G1612" s="173" t="s">
        <v>213</v>
      </c>
      <c r="H1612" s="173" t="s">
        <v>22</v>
      </c>
      <c r="I1612" s="173">
        <v>1611</v>
      </c>
      <c r="J1612" s="174"/>
      <c r="BYJ1612" s="175" t="s">
        <v>1954</v>
      </c>
      <c r="BYK1612" s="173" t="e" cm="1" vm="2">
        <f t="array" ref="BYK1612">TRANSPOSE(_xlfn.ANCHORARRAY(BIP$2))</f>
        <v>#VALUE!</v>
      </c>
    </row>
    <row r="1613" spans="1:10 2012:2013" s="173" customFormat="1" ht="32.25" thickBot="1" x14ac:dyDescent="0.3">
      <c r="A1613" s="173" t="s">
        <v>156</v>
      </c>
      <c r="B1613" s="173" t="s">
        <v>68</v>
      </c>
      <c r="C1613" s="173" t="s">
        <v>346</v>
      </c>
      <c r="D1613" s="173" t="s">
        <v>227</v>
      </c>
      <c r="E1613" s="173">
        <v>130</v>
      </c>
      <c r="F1613" s="173">
        <v>0</v>
      </c>
      <c r="G1613" s="173" t="s">
        <v>213</v>
      </c>
      <c r="H1613" s="173" t="s">
        <v>22</v>
      </c>
      <c r="I1613" s="173">
        <v>1612</v>
      </c>
      <c r="J1613" s="174"/>
      <c r="BYJ1613" s="175" t="s">
        <v>1955</v>
      </c>
      <c r="BYK1613" s="173" t="e" cm="1" vm="2">
        <f t="array" ref="BYK1613">TRANSPOSE(_xlfn.ANCHORARRAY(BIQ$2))</f>
        <v>#VALUE!</v>
      </c>
    </row>
    <row r="1614" spans="1:10 2012:2013" s="173" customFormat="1" ht="32.25" thickBot="1" x14ac:dyDescent="0.3">
      <c r="A1614" s="173" t="s">
        <v>156</v>
      </c>
      <c r="B1614" s="173" t="s">
        <v>68</v>
      </c>
      <c r="C1614" s="173" t="s">
        <v>346</v>
      </c>
      <c r="D1614" s="173" t="s">
        <v>241</v>
      </c>
      <c r="E1614" s="173">
        <v>130</v>
      </c>
      <c r="F1614" s="173">
        <v>37</v>
      </c>
      <c r="G1614" s="173" t="s">
        <v>213</v>
      </c>
      <c r="H1614" s="173" t="s">
        <v>24</v>
      </c>
      <c r="I1614" s="173">
        <v>1613</v>
      </c>
      <c r="J1614" s="174"/>
      <c r="BYJ1614" s="175" t="s">
        <v>1956</v>
      </c>
      <c r="BYK1614" s="173" t="e" cm="1" vm="2">
        <f t="array" ref="BYK1614">TRANSPOSE(_xlfn.ANCHORARRAY(BIR$2))</f>
        <v>#VALUE!</v>
      </c>
    </row>
    <row r="1615" spans="1:10 2012:2013" s="173" customFormat="1" ht="32.25" thickBot="1" x14ac:dyDescent="0.3">
      <c r="A1615" s="173" t="s">
        <v>156</v>
      </c>
      <c r="B1615" s="173" t="s">
        <v>68</v>
      </c>
      <c r="C1615" s="173" t="s">
        <v>346</v>
      </c>
      <c r="D1615" s="173" t="s">
        <v>236</v>
      </c>
      <c r="E1615" s="173">
        <v>36</v>
      </c>
      <c r="F1615" s="173">
        <v>0</v>
      </c>
      <c r="G1615" s="173" t="s">
        <v>213</v>
      </c>
      <c r="H1615" s="173" t="s">
        <v>22</v>
      </c>
      <c r="I1615" s="173">
        <v>1614</v>
      </c>
      <c r="J1615" s="174"/>
      <c r="BYJ1615" s="175" t="s">
        <v>1957</v>
      </c>
      <c r="BYK1615" s="173" t="e" cm="1" vm="2">
        <f t="array" ref="BYK1615">TRANSPOSE(_xlfn.ANCHORARRAY(BIS$2))</f>
        <v>#VALUE!</v>
      </c>
    </row>
    <row r="1616" spans="1:10 2012:2013" s="173" customFormat="1" ht="32.25" thickBot="1" x14ac:dyDescent="0.3">
      <c r="A1616" s="173" t="s">
        <v>156</v>
      </c>
      <c r="B1616" s="173" t="s">
        <v>68</v>
      </c>
      <c r="C1616" s="173" t="s">
        <v>346</v>
      </c>
      <c r="D1616" s="173" t="s">
        <v>230</v>
      </c>
      <c r="E1616" s="173">
        <v>130</v>
      </c>
      <c r="F1616" s="173">
        <v>0</v>
      </c>
      <c r="G1616" s="173" t="s">
        <v>213</v>
      </c>
      <c r="H1616" s="173" t="s">
        <v>22</v>
      </c>
      <c r="I1616" s="173">
        <v>1615</v>
      </c>
      <c r="J1616" s="174"/>
      <c r="BYJ1616" s="175" t="s">
        <v>1958</v>
      </c>
      <c r="BYK1616" s="173" t="e" cm="1" vm="2">
        <f t="array" ref="BYK1616">TRANSPOSE(_xlfn.ANCHORARRAY(BIT$2))</f>
        <v>#VALUE!</v>
      </c>
    </row>
    <row r="1617" spans="1:10 2012:2013" s="173" customFormat="1" ht="32.25" thickBot="1" x14ac:dyDescent="0.3">
      <c r="A1617" s="173" t="s">
        <v>156</v>
      </c>
      <c r="B1617" s="173" t="s">
        <v>68</v>
      </c>
      <c r="C1617" s="173" t="s">
        <v>346</v>
      </c>
      <c r="D1617" s="173" t="s">
        <v>248</v>
      </c>
      <c r="E1617" s="173">
        <v>36</v>
      </c>
      <c r="F1617" s="173">
        <v>0</v>
      </c>
      <c r="G1617" s="173" t="s">
        <v>213</v>
      </c>
      <c r="H1617" s="173" t="s">
        <v>22</v>
      </c>
      <c r="I1617" s="173">
        <v>1616</v>
      </c>
      <c r="J1617" s="174"/>
      <c r="BYJ1617" s="175" t="s">
        <v>1959</v>
      </c>
      <c r="BYK1617" s="173" t="e" cm="1" vm="2">
        <f t="array" ref="BYK1617">TRANSPOSE(_xlfn.ANCHORARRAY(BIU$2))</f>
        <v>#VALUE!</v>
      </c>
    </row>
    <row r="1618" spans="1:10 2012:2013" s="173" customFormat="1" ht="32.25" thickBot="1" x14ac:dyDescent="0.3">
      <c r="A1618" s="173" t="s">
        <v>156</v>
      </c>
      <c r="B1618" s="173" t="s">
        <v>68</v>
      </c>
      <c r="C1618" s="173" t="s">
        <v>346</v>
      </c>
      <c r="D1618" s="173" t="s">
        <v>233</v>
      </c>
      <c r="E1618" s="173">
        <v>99</v>
      </c>
      <c r="F1618" s="173">
        <v>0</v>
      </c>
      <c r="G1618" s="173" t="s">
        <v>213</v>
      </c>
      <c r="H1618" s="173" t="s">
        <v>22</v>
      </c>
      <c r="I1618" s="173">
        <v>1617</v>
      </c>
      <c r="J1618" s="174"/>
      <c r="BYJ1618" s="175" t="s">
        <v>1960</v>
      </c>
      <c r="BYK1618" s="173" t="e" cm="1" vm="2">
        <f t="array" ref="BYK1618">TRANSPOSE(_xlfn.ANCHORARRAY(BIV$2))</f>
        <v>#VALUE!</v>
      </c>
    </row>
    <row r="1619" spans="1:10 2012:2013" s="173" customFormat="1" ht="32.25" thickBot="1" x14ac:dyDescent="0.3">
      <c r="A1619" s="173" t="s">
        <v>156</v>
      </c>
      <c r="B1619" s="173" t="s">
        <v>68</v>
      </c>
      <c r="C1619" s="173" t="s">
        <v>346</v>
      </c>
      <c r="D1619" s="173" t="s">
        <v>2490</v>
      </c>
      <c r="E1619" s="173">
        <v>99</v>
      </c>
      <c r="F1619" s="173">
        <v>0</v>
      </c>
      <c r="G1619" s="173" t="s">
        <v>224</v>
      </c>
      <c r="H1619" s="173" t="s">
        <v>22</v>
      </c>
      <c r="I1619" s="173">
        <v>1618</v>
      </c>
      <c r="J1619" s="174"/>
      <c r="BYJ1619" s="175" t="s">
        <v>1961</v>
      </c>
      <c r="BYK1619" s="173" t="e" cm="1" vm="2">
        <f t="array" ref="BYK1619">TRANSPOSE(_xlfn.ANCHORARRAY(BIW$2))</f>
        <v>#VALUE!</v>
      </c>
    </row>
    <row r="1620" spans="1:10 2012:2013" s="173" customFormat="1" ht="32.25" thickBot="1" x14ac:dyDescent="0.3">
      <c r="A1620" s="173" t="s">
        <v>156</v>
      </c>
      <c r="B1620" s="173" t="s">
        <v>68</v>
      </c>
      <c r="C1620" s="173" t="s">
        <v>346</v>
      </c>
      <c r="D1620" s="173" t="s">
        <v>275</v>
      </c>
      <c r="E1620" s="173">
        <v>27</v>
      </c>
      <c r="F1620" s="173">
        <v>0</v>
      </c>
      <c r="G1620" s="173" t="s">
        <v>224</v>
      </c>
      <c r="H1620" s="173" t="s">
        <v>22</v>
      </c>
      <c r="I1620" s="173">
        <v>1619</v>
      </c>
      <c r="J1620" s="174"/>
      <c r="BYJ1620" s="175" t="s">
        <v>1962</v>
      </c>
      <c r="BYK1620" s="173" t="e" cm="1" vm="2">
        <f t="array" ref="BYK1620">TRANSPOSE(_xlfn.ANCHORARRAY(BIX$2))</f>
        <v>#VALUE!</v>
      </c>
    </row>
    <row r="1621" spans="1:10 2012:2013" s="173" customFormat="1" ht="32.25" thickBot="1" x14ac:dyDescent="0.3">
      <c r="A1621" s="173" t="s">
        <v>156</v>
      </c>
      <c r="B1621" s="173" t="s">
        <v>68</v>
      </c>
      <c r="C1621" s="173" t="s">
        <v>346</v>
      </c>
      <c r="D1621" s="173" t="s">
        <v>2478</v>
      </c>
      <c r="E1621" s="173">
        <v>221</v>
      </c>
      <c r="F1621" s="173">
        <v>64</v>
      </c>
      <c r="G1621" s="173" t="s">
        <v>224</v>
      </c>
      <c r="H1621" s="173" t="s">
        <v>24</v>
      </c>
      <c r="I1621" s="173">
        <v>1620</v>
      </c>
      <c r="J1621" s="174"/>
      <c r="BYJ1621" s="175" t="s">
        <v>1963</v>
      </c>
      <c r="BYK1621" s="173" t="e" cm="1" vm="2">
        <f t="array" ref="BYK1621">TRANSPOSE(_xlfn.ANCHORARRAY(BIY$2))</f>
        <v>#VALUE!</v>
      </c>
    </row>
    <row r="1622" spans="1:10 2012:2013" s="173" customFormat="1" ht="32.25" thickBot="1" x14ac:dyDescent="0.3">
      <c r="A1622" s="173" t="s">
        <v>156</v>
      </c>
      <c r="B1622" s="173" t="s">
        <v>68</v>
      </c>
      <c r="C1622" s="173" t="s">
        <v>346</v>
      </c>
      <c r="D1622" s="173" t="s">
        <v>226</v>
      </c>
      <c r="E1622" s="173">
        <v>36</v>
      </c>
      <c r="F1622" s="173">
        <v>0</v>
      </c>
      <c r="G1622" s="173" t="s">
        <v>224</v>
      </c>
      <c r="H1622" s="173" t="s">
        <v>22</v>
      </c>
      <c r="I1622" s="173">
        <v>1621</v>
      </c>
      <c r="J1622" s="174"/>
      <c r="BYJ1622" s="175" t="s">
        <v>1964</v>
      </c>
      <c r="BYK1622" s="173" t="e" cm="1" vm="2">
        <f t="array" ref="BYK1622">TRANSPOSE(_xlfn.ANCHORARRAY(BIZ$2))</f>
        <v>#VALUE!</v>
      </c>
    </row>
    <row r="1623" spans="1:10 2012:2013" s="173" customFormat="1" ht="32.25" thickBot="1" x14ac:dyDescent="0.3">
      <c r="A1623" s="173" t="s">
        <v>156</v>
      </c>
      <c r="B1623" s="173" t="s">
        <v>68</v>
      </c>
      <c r="C1623" s="173" t="s">
        <v>346</v>
      </c>
      <c r="D1623" s="173" t="s">
        <v>288</v>
      </c>
      <c r="E1623" s="173">
        <v>160</v>
      </c>
      <c r="F1623" s="173">
        <v>46</v>
      </c>
      <c r="G1623" s="173" t="s">
        <v>224</v>
      </c>
      <c r="H1623" s="173" t="s">
        <v>22</v>
      </c>
      <c r="I1623" s="173">
        <v>1622</v>
      </c>
      <c r="J1623" s="174"/>
      <c r="BYJ1623" s="175" t="s">
        <v>1965</v>
      </c>
      <c r="BYK1623" s="173" t="e" cm="1" vm="2">
        <f t="array" ref="BYK1623">TRANSPOSE(_xlfn.ANCHORARRAY(BJA$2))</f>
        <v>#VALUE!</v>
      </c>
    </row>
    <row r="1624" spans="1:10 2012:2013" s="173" customFormat="1" ht="32.25" thickBot="1" x14ac:dyDescent="0.3">
      <c r="A1624" s="173" t="s">
        <v>156</v>
      </c>
      <c r="B1624" s="173" t="s">
        <v>68</v>
      </c>
      <c r="C1624" s="173" t="s">
        <v>346</v>
      </c>
      <c r="D1624" s="173" t="s">
        <v>270</v>
      </c>
      <c r="E1624" s="173">
        <v>999</v>
      </c>
      <c r="F1624" s="173">
        <v>46</v>
      </c>
      <c r="G1624" s="173" t="s">
        <v>224</v>
      </c>
      <c r="H1624" s="173" t="s">
        <v>24</v>
      </c>
      <c r="I1624" s="173">
        <v>1623</v>
      </c>
      <c r="J1624" s="174"/>
      <c r="BYJ1624" s="175" t="s">
        <v>1966</v>
      </c>
      <c r="BYK1624" s="173" t="e" cm="1" vm="2">
        <f t="array" ref="BYK1624">TRANSPOSE(_xlfn.ANCHORARRAY(BJB$2))</f>
        <v>#VALUE!</v>
      </c>
    </row>
    <row r="1625" spans="1:10 2012:2013" s="173" customFormat="1" ht="32.25" thickBot="1" x14ac:dyDescent="0.3">
      <c r="A1625" s="173" t="s">
        <v>156</v>
      </c>
      <c r="B1625" s="173" t="s">
        <v>68</v>
      </c>
      <c r="C1625" s="173" t="s">
        <v>346</v>
      </c>
      <c r="D1625" s="173" t="s">
        <v>2476</v>
      </c>
      <c r="E1625" s="173">
        <v>99</v>
      </c>
      <c r="F1625" s="173">
        <v>0</v>
      </c>
      <c r="G1625" s="173" t="s">
        <v>224</v>
      </c>
      <c r="H1625" s="173" t="s">
        <v>22</v>
      </c>
      <c r="I1625" s="173">
        <v>1624</v>
      </c>
      <c r="J1625" s="174"/>
      <c r="BYJ1625" s="175" t="s">
        <v>1967</v>
      </c>
      <c r="BYK1625" s="173" t="e" cm="1" vm="2">
        <f t="array" ref="BYK1625">TRANSPOSE(_xlfn.ANCHORARRAY(BJC$2))</f>
        <v>#VALUE!</v>
      </c>
    </row>
    <row r="1626" spans="1:10 2012:2013" s="173" customFormat="1" ht="32.25" thickBot="1" x14ac:dyDescent="0.3">
      <c r="A1626" s="173" t="s">
        <v>156</v>
      </c>
      <c r="B1626" s="173" t="s">
        <v>68</v>
      </c>
      <c r="C1626" s="173" t="s">
        <v>346</v>
      </c>
      <c r="D1626" s="173" t="s">
        <v>242</v>
      </c>
      <c r="E1626" s="173">
        <v>45</v>
      </c>
      <c r="F1626" s="173">
        <v>0</v>
      </c>
      <c r="G1626" s="173" t="s">
        <v>224</v>
      </c>
      <c r="H1626" s="173" t="s">
        <v>22</v>
      </c>
      <c r="I1626" s="173">
        <v>1625</v>
      </c>
      <c r="J1626" s="174"/>
      <c r="BYJ1626" s="175" t="s">
        <v>1968</v>
      </c>
      <c r="BYK1626" s="173" t="e" cm="1" vm="2">
        <f t="array" ref="BYK1626">TRANSPOSE(_xlfn.ANCHORARRAY(BJD$2))</f>
        <v>#VALUE!</v>
      </c>
    </row>
    <row r="1627" spans="1:10 2012:2013" s="173" customFormat="1" ht="32.25" thickBot="1" x14ac:dyDescent="0.3">
      <c r="A1627" s="173" t="s">
        <v>156</v>
      </c>
      <c r="B1627" s="173" t="s">
        <v>68</v>
      </c>
      <c r="C1627" s="173" t="s">
        <v>346</v>
      </c>
      <c r="D1627" s="173" t="s">
        <v>246</v>
      </c>
      <c r="E1627" s="173">
        <v>45</v>
      </c>
      <c r="F1627" s="173">
        <v>0</v>
      </c>
      <c r="G1627" s="173" t="s">
        <v>224</v>
      </c>
      <c r="H1627" s="173" t="s">
        <v>22</v>
      </c>
      <c r="I1627" s="173">
        <v>1626</v>
      </c>
      <c r="J1627" s="174"/>
      <c r="BYJ1627" s="175" t="s">
        <v>1969</v>
      </c>
      <c r="BYK1627" s="173" t="e" cm="1" vm="2">
        <f t="array" ref="BYK1627">TRANSPOSE(_xlfn.ANCHORARRAY(BJE$2))</f>
        <v>#VALUE!</v>
      </c>
    </row>
    <row r="1628" spans="1:10 2012:2013" s="173" customFormat="1" ht="32.25" thickBot="1" x14ac:dyDescent="0.3">
      <c r="A1628" s="173" t="s">
        <v>156</v>
      </c>
      <c r="B1628" s="173" t="s">
        <v>68</v>
      </c>
      <c r="C1628" s="173" t="s">
        <v>346</v>
      </c>
      <c r="D1628" s="173" t="s">
        <v>247</v>
      </c>
      <c r="E1628" s="173">
        <v>36</v>
      </c>
      <c r="F1628" s="173">
        <v>0</v>
      </c>
      <c r="G1628" s="173" t="s">
        <v>224</v>
      </c>
      <c r="H1628" s="173" t="s">
        <v>22</v>
      </c>
      <c r="I1628" s="173">
        <v>1627</v>
      </c>
      <c r="J1628" s="174"/>
      <c r="BYJ1628" s="175" t="s">
        <v>1970</v>
      </c>
      <c r="BYK1628" s="173" t="e" cm="1" vm="2">
        <f t="array" ref="BYK1628">TRANSPOSE(_xlfn.ANCHORARRAY(BJF$2))</f>
        <v>#VALUE!</v>
      </c>
    </row>
    <row r="1629" spans="1:10 2012:2013" s="173" customFormat="1" ht="32.25" thickBot="1" x14ac:dyDescent="0.3">
      <c r="A1629" s="173" t="s">
        <v>156</v>
      </c>
      <c r="B1629" s="173" t="s">
        <v>68</v>
      </c>
      <c r="C1629" s="173" t="s">
        <v>346</v>
      </c>
      <c r="D1629" s="173" t="s">
        <v>2482</v>
      </c>
      <c r="E1629" s="173">
        <v>27</v>
      </c>
      <c r="F1629" s="173">
        <v>0</v>
      </c>
      <c r="G1629" s="173" t="s">
        <v>224</v>
      </c>
      <c r="H1629" s="173" t="s">
        <v>22</v>
      </c>
      <c r="I1629" s="173">
        <v>1628</v>
      </c>
      <c r="J1629" s="174"/>
      <c r="BYJ1629" s="175" t="s">
        <v>1971</v>
      </c>
      <c r="BYK1629" s="173" t="e" cm="1" vm="2">
        <f t="array" ref="BYK1629">TRANSPOSE(_xlfn.ANCHORARRAY(BJG$2))</f>
        <v>#VALUE!</v>
      </c>
    </row>
    <row r="1630" spans="1:10 2012:2013" s="173" customFormat="1" ht="32.25" thickBot="1" x14ac:dyDescent="0.3">
      <c r="A1630" s="173" t="s">
        <v>156</v>
      </c>
      <c r="B1630" s="173" t="s">
        <v>68</v>
      </c>
      <c r="C1630" s="173" t="s">
        <v>346</v>
      </c>
      <c r="D1630" s="173" t="s">
        <v>2483</v>
      </c>
      <c r="E1630" s="173">
        <v>27</v>
      </c>
      <c r="F1630" s="173">
        <v>0</v>
      </c>
      <c r="G1630" s="173" t="s">
        <v>224</v>
      </c>
      <c r="H1630" s="173" t="s">
        <v>22</v>
      </c>
      <c r="I1630" s="173">
        <v>1629</v>
      </c>
      <c r="J1630" s="174"/>
      <c r="BYJ1630" s="175" t="s">
        <v>1972</v>
      </c>
      <c r="BYK1630" s="173" t="e" cm="1" vm="2">
        <f t="array" ref="BYK1630">TRANSPOSE(_xlfn.ANCHORARRAY(BJH$2))</f>
        <v>#VALUE!</v>
      </c>
    </row>
    <row r="1631" spans="1:10 2012:2013" s="173" customFormat="1" ht="32.25" thickBot="1" x14ac:dyDescent="0.3">
      <c r="A1631" s="173" t="s">
        <v>156</v>
      </c>
      <c r="B1631" s="173" t="s">
        <v>68</v>
      </c>
      <c r="C1631" s="173" t="s">
        <v>346</v>
      </c>
      <c r="D1631" s="173" t="s">
        <v>272</v>
      </c>
      <c r="E1631" s="173">
        <v>130</v>
      </c>
      <c r="F1631" s="173">
        <v>37</v>
      </c>
      <c r="G1631" s="173" t="s">
        <v>224</v>
      </c>
      <c r="H1631" s="173" t="s">
        <v>24</v>
      </c>
      <c r="I1631" s="173">
        <v>1630</v>
      </c>
      <c r="J1631" s="174"/>
      <c r="BYJ1631" s="175" t="s">
        <v>1973</v>
      </c>
      <c r="BYK1631" s="173" t="e" cm="1" vm="2">
        <f t="array" ref="BYK1631">TRANSPOSE(_xlfn.ANCHORARRAY(BJI$2))</f>
        <v>#VALUE!</v>
      </c>
    </row>
    <row r="1632" spans="1:10 2012:2013" s="173" customFormat="1" ht="32.25" thickBot="1" x14ac:dyDescent="0.3">
      <c r="A1632" s="173" t="s">
        <v>156</v>
      </c>
      <c r="B1632" s="173" t="s">
        <v>68</v>
      </c>
      <c r="C1632" s="173" t="s">
        <v>346</v>
      </c>
      <c r="D1632" s="173" t="s">
        <v>229</v>
      </c>
      <c r="E1632" s="173">
        <v>99</v>
      </c>
      <c r="F1632" s="173">
        <v>0</v>
      </c>
      <c r="G1632" s="173" t="s">
        <v>224</v>
      </c>
      <c r="H1632" s="173" t="s">
        <v>22</v>
      </c>
      <c r="I1632" s="173">
        <v>1631</v>
      </c>
      <c r="J1632" s="174"/>
      <c r="BYJ1632" s="175" t="s">
        <v>1974</v>
      </c>
      <c r="BYK1632" s="173" t="e" cm="1" vm="2">
        <f t="array" ref="BYK1632">TRANSPOSE(_xlfn.ANCHORARRAY(BJJ$2))</f>
        <v>#VALUE!</v>
      </c>
    </row>
    <row r="1633" spans="1:10 2012:2013" s="173" customFormat="1" ht="32.25" thickBot="1" x14ac:dyDescent="0.3">
      <c r="A1633" s="173" t="s">
        <v>156</v>
      </c>
      <c r="B1633" s="173" t="s">
        <v>68</v>
      </c>
      <c r="C1633" s="173" t="s">
        <v>346</v>
      </c>
      <c r="D1633" s="173" t="s">
        <v>250</v>
      </c>
      <c r="E1633" s="173">
        <v>160</v>
      </c>
      <c r="F1633" s="173">
        <v>46</v>
      </c>
      <c r="G1633" s="173" t="s">
        <v>224</v>
      </c>
      <c r="H1633" s="173" t="s">
        <v>24</v>
      </c>
      <c r="I1633" s="173">
        <v>1632</v>
      </c>
      <c r="J1633" s="174"/>
      <c r="BYJ1633" s="175" t="s">
        <v>1975</v>
      </c>
      <c r="BYK1633" s="173" t="e" cm="1" vm="2">
        <f t="array" ref="BYK1633">TRANSPOSE(_xlfn.ANCHORARRAY(BJK$2))</f>
        <v>#VALUE!</v>
      </c>
    </row>
    <row r="1634" spans="1:10 2012:2013" s="173" customFormat="1" ht="32.25" thickBot="1" x14ac:dyDescent="0.3">
      <c r="A1634" s="173" t="s">
        <v>156</v>
      </c>
      <c r="B1634" s="173" t="s">
        <v>68</v>
      </c>
      <c r="C1634" s="173" t="s">
        <v>346</v>
      </c>
      <c r="D1634" s="173" t="s">
        <v>285</v>
      </c>
      <c r="E1634" s="173">
        <v>99</v>
      </c>
      <c r="F1634" s="173">
        <v>28</v>
      </c>
      <c r="G1634" s="173" t="s">
        <v>224</v>
      </c>
      <c r="H1634" s="173" t="s">
        <v>2484</v>
      </c>
      <c r="I1634" s="173">
        <v>1633</v>
      </c>
      <c r="J1634" s="174"/>
      <c r="BYJ1634" s="175" t="s">
        <v>1976</v>
      </c>
      <c r="BYK1634" s="173" t="e" cm="1" vm="2">
        <f t="array" ref="BYK1634">TRANSPOSE(_xlfn.ANCHORARRAY(BJL$2))</f>
        <v>#VALUE!</v>
      </c>
    </row>
    <row r="1635" spans="1:10 2012:2013" s="173" customFormat="1" ht="32.25" thickBot="1" x14ac:dyDescent="0.3">
      <c r="A1635" s="173" t="s">
        <v>156</v>
      </c>
      <c r="B1635" s="173" t="s">
        <v>68</v>
      </c>
      <c r="C1635" s="173" t="s">
        <v>346</v>
      </c>
      <c r="D1635" s="173" t="s">
        <v>231</v>
      </c>
      <c r="E1635" s="173">
        <v>27</v>
      </c>
      <c r="F1635" s="173">
        <v>0</v>
      </c>
      <c r="G1635" s="173" t="s">
        <v>224</v>
      </c>
      <c r="H1635" s="173" t="s">
        <v>22</v>
      </c>
      <c r="I1635" s="173">
        <v>1634</v>
      </c>
      <c r="J1635" s="174"/>
      <c r="BYJ1635" s="175" t="s">
        <v>1977</v>
      </c>
      <c r="BYK1635" s="173" t="e" cm="1" vm="2">
        <f t="array" ref="BYK1635">TRANSPOSE(_xlfn.ANCHORARRAY(BJM$2))</f>
        <v>#VALUE!</v>
      </c>
    </row>
    <row r="1636" spans="1:10 2012:2013" s="173" customFormat="1" ht="32.25" thickBot="1" x14ac:dyDescent="0.3">
      <c r="A1636" s="173" t="s">
        <v>156</v>
      </c>
      <c r="B1636" s="173" t="s">
        <v>68</v>
      </c>
      <c r="C1636" s="173" t="s">
        <v>346</v>
      </c>
      <c r="D1636" s="173" t="s">
        <v>291</v>
      </c>
      <c r="E1636" s="173">
        <v>36</v>
      </c>
      <c r="F1636" s="173">
        <v>0</v>
      </c>
      <c r="G1636" s="173" t="s">
        <v>224</v>
      </c>
      <c r="H1636" s="173" t="s">
        <v>22</v>
      </c>
      <c r="I1636" s="173">
        <v>1635</v>
      </c>
      <c r="J1636" s="174"/>
      <c r="BYJ1636" s="175" t="s">
        <v>1978</v>
      </c>
      <c r="BYK1636" s="173" t="e" cm="1" vm="2">
        <f t="array" ref="BYK1636">TRANSPOSE(_xlfn.ANCHORARRAY(BJN$2))</f>
        <v>#VALUE!</v>
      </c>
    </row>
    <row r="1637" spans="1:10 2012:2013" s="173" customFormat="1" ht="32.25" thickBot="1" x14ac:dyDescent="0.3">
      <c r="A1637" s="173" t="s">
        <v>156</v>
      </c>
      <c r="B1637" s="173" t="s">
        <v>68</v>
      </c>
      <c r="C1637" s="173" t="s">
        <v>346</v>
      </c>
      <c r="D1637" s="173" t="s">
        <v>232</v>
      </c>
      <c r="E1637" s="173">
        <v>99</v>
      </c>
      <c r="F1637" s="173">
        <v>28</v>
      </c>
      <c r="G1637" s="173" t="s">
        <v>224</v>
      </c>
      <c r="H1637" s="173" t="s">
        <v>24</v>
      </c>
      <c r="I1637" s="173">
        <v>1636</v>
      </c>
      <c r="J1637" s="174"/>
      <c r="BYJ1637" s="175" t="s">
        <v>1979</v>
      </c>
      <c r="BYK1637" s="173" t="e" cm="1" vm="2">
        <f t="array" ref="BYK1637">TRANSPOSE(_xlfn.ANCHORARRAY(BJO$2))</f>
        <v>#VALUE!</v>
      </c>
    </row>
    <row r="1638" spans="1:10 2012:2013" s="173" customFormat="1" ht="32.25" thickBot="1" x14ac:dyDescent="0.3">
      <c r="A1638" s="173" t="s">
        <v>156</v>
      </c>
      <c r="B1638" s="173" t="s">
        <v>68</v>
      </c>
      <c r="C1638" s="173" t="s">
        <v>346</v>
      </c>
      <c r="D1638" s="173" t="s">
        <v>244</v>
      </c>
      <c r="E1638" s="173">
        <v>27</v>
      </c>
      <c r="F1638" s="173">
        <v>0</v>
      </c>
      <c r="G1638" s="173" t="s">
        <v>224</v>
      </c>
      <c r="H1638" s="173" t="s">
        <v>22</v>
      </c>
      <c r="I1638" s="173">
        <v>1637</v>
      </c>
      <c r="J1638" s="174"/>
      <c r="BYJ1638" s="175" t="s">
        <v>1980</v>
      </c>
      <c r="BYK1638" s="173" t="e" cm="1" vm="2">
        <f t="array" ref="BYK1638">TRANSPOSE(_xlfn.ANCHORARRAY(BJP$2))</f>
        <v>#VALUE!</v>
      </c>
    </row>
    <row r="1639" spans="1:10 2012:2013" s="173" customFormat="1" ht="32.25" thickBot="1" x14ac:dyDescent="0.3">
      <c r="A1639" s="173" t="s">
        <v>156</v>
      </c>
      <c r="B1639" s="173" t="s">
        <v>68</v>
      </c>
      <c r="C1639" s="173" t="s">
        <v>346</v>
      </c>
      <c r="D1639" s="173" t="s">
        <v>289</v>
      </c>
      <c r="E1639" s="173">
        <v>99</v>
      </c>
      <c r="F1639" s="173">
        <v>0</v>
      </c>
      <c r="G1639" s="173" t="s">
        <v>224</v>
      </c>
      <c r="H1639" s="173" t="s">
        <v>22</v>
      </c>
      <c r="I1639" s="173">
        <v>1638</v>
      </c>
      <c r="J1639" s="174"/>
      <c r="BYJ1639" s="175" t="s">
        <v>1981</v>
      </c>
      <c r="BYK1639" s="173" t="e" cm="1" vm="2">
        <f t="array" ref="BYK1639">TRANSPOSE(_xlfn.ANCHORARRAY(BJQ$2))</f>
        <v>#VALUE!</v>
      </c>
    </row>
    <row r="1640" spans="1:10 2012:2013" s="173" customFormat="1" ht="32.25" thickBot="1" x14ac:dyDescent="0.3">
      <c r="A1640" s="173" t="s">
        <v>156</v>
      </c>
      <c r="B1640" s="173" t="s">
        <v>68</v>
      </c>
      <c r="C1640" s="173" t="s">
        <v>346</v>
      </c>
      <c r="D1640" s="173" t="s">
        <v>222</v>
      </c>
      <c r="E1640" s="173">
        <v>299</v>
      </c>
      <c r="F1640" s="173">
        <v>0</v>
      </c>
      <c r="G1640" s="173" t="s">
        <v>224</v>
      </c>
      <c r="H1640" s="173" t="s">
        <v>22</v>
      </c>
      <c r="I1640" s="173">
        <v>1639</v>
      </c>
      <c r="J1640" s="174"/>
      <c r="BYJ1640" s="175" t="s">
        <v>1982</v>
      </c>
      <c r="BYK1640" s="173" t="e" cm="1" vm="2">
        <f t="array" ref="BYK1640">TRANSPOSE(_xlfn.ANCHORARRAY(BJR$2))</f>
        <v>#VALUE!</v>
      </c>
    </row>
    <row r="1641" spans="1:10 2012:2013" s="173" customFormat="1" ht="32.25" thickBot="1" x14ac:dyDescent="0.3">
      <c r="A1641" s="173" t="s">
        <v>156</v>
      </c>
      <c r="B1641" s="173" t="s">
        <v>68</v>
      </c>
      <c r="C1641" s="173" t="s">
        <v>346</v>
      </c>
      <c r="D1641" s="173" t="s">
        <v>2487</v>
      </c>
      <c r="E1641" s="173">
        <v>36</v>
      </c>
      <c r="F1641" s="173">
        <v>0</v>
      </c>
      <c r="G1641" s="173" t="s">
        <v>224</v>
      </c>
      <c r="H1641" s="173" t="s">
        <v>22</v>
      </c>
      <c r="I1641" s="173">
        <v>1640</v>
      </c>
      <c r="J1641" s="174"/>
      <c r="BYJ1641" s="175" t="s">
        <v>1983</v>
      </c>
      <c r="BYK1641" s="173" t="e" cm="1" vm="2">
        <f t="array" ref="BYK1641">TRANSPOSE(_xlfn.ANCHORARRAY(BJS$2))</f>
        <v>#VALUE!</v>
      </c>
    </row>
    <row r="1642" spans="1:10 2012:2013" s="173" customFormat="1" ht="32.25" thickBot="1" x14ac:dyDescent="0.3">
      <c r="A1642" s="173" t="s">
        <v>156</v>
      </c>
      <c r="B1642" s="173" t="s">
        <v>68</v>
      </c>
      <c r="C1642" s="173" t="s">
        <v>346</v>
      </c>
      <c r="D1642" s="173" t="s">
        <v>235</v>
      </c>
      <c r="E1642" s="173">
        <v>27</v>
      </c>
      <c r="F1642" s="173">
        <v>0</v>
      </c>
      <c r="G1642" s="173" t="s">
        <v>224</v>
      </c>
      <c r="H1642" s="173" t="s">
        <v>22</v>
      </c>
      <c r="I1642" s="173">
        <v>1641</v>
      </c>
      <c r="J1642" s="174"/>
      <c r="BYJ1642" s="175" t="s">
        <v>1984</v>
      </c>
      <c r="BYK1642" s="173" t="e" cm="1" vm="2">
        <f t="array" ref="BYK1642">TRANSPOSE(_xlfn.ANCHORARRAY(BJT$2))</f>
        <v>#VALUE!</v>
      </c>
    </row>
    <row r="1643" spans="1:10 2012:2013" s="173" customFormat="1" ht="32.25" thickBot="1" x14ac:dyDescent="0.3">
      <c r="A1643" s="173" t="s">
        <v>156</v>
      </c>
      <c r="B1643" s="173" t="s">
        <v>68</v>
      </c>
      <c r="C1643" s="173" t="s">
        <v>346</v>
      </c>
      <c r="D1643" s="173" t="s">
        <v>2488</v>
      </c>
      <c r="E1643" s="173">
        <v>99</v>
      </c>
      <c r="F1643" s="173">
        <v>0</v>
      </c>
      <c r="G1643" s="173" t="s">
        <v>224</v>
      </c>
      <c r="H1643" s="173" t="s">
        <v>22</v>
      </c>
      <c r="I1643" s="173">
        <v>1642</v>
      </c>
      <c r="J1643" s="174"/>
      <c r="BYJ1643" s="175" t="s">
        <v>1985</v>
      </c>
      <c r="BYK1643" s="173" t="e" cm="1" vm="2">
        <f t="array" ref="BYK1643">TRANSPOSE(_xlfn.ANCHORARRAY(BJU$2))</f>
        <v>#VALUE!</v>
      </c>
    </row>
    <row r="1644" spans="1:10 2012:2013" s="173" customFormat="1" ht="32.25" thickBot="1" x14ac:dyDescent="0.3">
      <c r="A1644" s="173" t="s">
        <v>156</v>
      </c>
      <c r="B1644" s="173" t="s">
        <v>69</v>
      </c>
      <c r="C1644" s="173" t="s">
        <v>347</v>
      </c>
      <c r="D1644" s="173" t="s">
        <v>242</v>
      </c>
      <c r="E1644" s="173">
        <v>45</v>
      </c>
      <c r="F1644" s="173">
        <v>0</v>
      </c>
      <c r="G1644" s="173" t="s">
        <v>213</v>
      </c>
      <c r="H1644" s="173" t="s">
        <v>22</v>
      </c>
      <c r="I1644" s="173">
        <v>1643</v>
      </c>
      <c r="J1644" s="174"/>
      <c r="BYJ1644" s="175" t="s">
        <v>1986</v>
      </c>
      <c r="BYK1644" s="173" t="e" cm="1" vm="2">
        <f t="array" ref="BYK1644">TRANSPOSE(_xlfn.ANCHORARRAY(BJV$2))</f>
        <v>#VALUE!</v>
      </c>
    </row>
    <row r="1645" spans="1:10 2012:2013" s="173" customFormat="1" ht="32.25" thickBot="1" x14ac:dyDescent="0.3">
      <c r="A1645" s="173" t="s">
        <v>156</v>
      </c>
      <c r="B1645" s="173" t="s">
        <v>69</v>
      </c>
      <c r="C1645" s="173" t="s">
        <v>347</v>
      </c>
      <c r="D1645" s="173" t="s">
        <v>246</v>
      </c>
      <c r="E1645" s="173">
        <v>45</v>
      </c>
      <c r="F1645" s="173">
        <v>0</v>
      </c>
      <c r="G1645" s="173" t="s">
        <v>213</v>
      </c>
      <c r="H1645" s="173" t="s">
        <v>22</v>
      </c>
      <c r="I1645" s="173">
        <v>1644</v>
      </c>
      <c r="J1645" s="174"/>
      <c r="BYJ1645" s="175" t="s">
        <v>1987</v>
      </c>
      <c r="BYK1645" s="173" t="e" cm="1" vm="2">
        <f t="array" ref="BYK1645">TRANSPOSE(_xlfn.ANCHORARRAY(BJW$2))</f>
        <v>#VALUE!</v>
      </c>
    </row>
    <row r="1646" spans="1:10 2012:2013" s="173" customFormat="1" ht="32.25" thickBot="1" x14ac:dyDescent="0.3">
      <c r="A1646" s="173" t="s">
        <v>156</v>
      </c>
      <c r="B1646" s="173" t="s">
        <v>69</v>
      </c>
      <c r="C1646" s="173" t="s">
        <v>347</v>
      </c>
      <c r="D1646" s="173" t="s">
        <v>249</v>
      </c>
      <c r="E1646" s="173">
        <v>45</v>
      </c>
      <c r="F1646" s="173">
        <v>0</v>
      </c>
      <c r="G1646" s="173" t="s">
        <v>213</v>
      </c>
      <c r="H1646" s="173" t="s">
        <v>22</v>
      </c>
      <c r="I1646" s="173">
        <v>1645</v>
      </c>
      <c r="J1646" s="174"/>
      <c r="BYJ1646" s="175" t="s">
        <v>1988</v>
      </c>
      <c r="BYK1646" s="173" t="e" cm="1" vm="2">
        <f t="array" ref="BYK1646">TRANSPOSE(_xlfn.ANCHORARRAY(BJX$2))</f>
        <v>#VALUE!</v>
      </c>
    </row>
    <row r="1647" spans="1:10 2012:2013" s="173" customFormat="1" ht="32.25" thickBot="1" x14ac:dyDescent="0.3">
      <c r="A1647" s="173" t="s">
        <v>156</v>
      </c>
      <c r="B1647" s="173" t="s">
        <v>69</v>
      </c>
      <c r="C1647" s="173" t="s">
        <v>347</v>
      </c>
      <c r="D1647" s="173" t="s">
        <v>250</v>
      </c>
      <c r="E1647" s="173">
        <v>160</v>
      </c>
      <c r="F1647" s="173">
        <v>46</v>
      </c>
      <c r="G1647" s="173" t="s">
        <v>213</v>
      </c>
      <c r="H1647" s="173" t="s">
        <v>24</v>
      </c>
      <c r="I1647" s="173">
        <v>1646</v>
      </c>
      <c r="J1647" s="174"/>
      <c r="BYJ1647" s="175" t="s">
        <v>1989</v>
      </c>
      <c r="BYK1647" s="173" t="e" cm="1" vm="2">
        <f t="array" ref="BYK1647">TRANSPOSE(_xlfn.ANCHORARRAY(BJY$2))</f>
        <v>#VALUE!</v>
      </c>
    </row>
    <row r="1648" spans="1:10 2012:2013" s="173" customFormat="1" ht="32.25" thickBot="1" x14ac:dyDescent="0.3">
      <c r="A1648" s="173" t="s">
        <v>156</v>
      </c>
      <c r="B1648" s="173" t="s">
        <v>69</v>
      </c>
      <c r="C1648" s="173" t="s">
        <v>347</v>
      </c>
      <c r="D1648" s="173" t="s">
        <v>226</v>
      </c>
      <c r="E1648" s="173">
        <v>36</v>
      </c>
      <c r="F1648" s="173">
        <v>0</v>
      </c>
      <c r="G1648" s="173" t="s">
        <v>224</v>
      </c>
      <c r="H1648" s="173" t="s">
        <v>22</v>
      </c>
      <c r="I1648" s="173">
        <v>1647</v>
      </c>
      <c r="J1648" s="174"/>
      <c r="BYJ1648" s="175" t="s">
        <v>1990</v>
      </c>
      <c r="BYK1648" s="173" t="e" cm="1" vm="2">
        <f t="array" ref="BYK1648">TRANSPOSE(_xlfn.ANCHORARRAY(BJZ$2))</f>
        <v>#VALUE!</v>
      </c>
    </row>
    <row r="1649" spans="1:10 2012:2013" s="173" customFormat="1" ht="32.25" thickBot="1" x14ac:dyDescent="0.3">
      <c r="A1649" s="173" t="s">
        <v>156</v>
      </c>
      <c r="B1649" s="173" t="s">
        <v>69</v>
      </c>
      <c r="C1649" s="173" t="s">
        <v>347</v>
      </c>
      <c r="D1649" s="173" t="s">
        <v>2479</v>
      </c>
      <c r="E1649" s="173">
        <v>130</v>
      </c>
      <c r="F1649" s="173">
        <v>0</v>
      </c>
      <c r="G1649" s="173" t="s">
        <v>224</v>
      </c>
      <c r="H1649" s="173" t="s">
        <v>22</v>
      </c>
      <c r="I1649" s="173">
        <v>1648</v>
      </c>
      <c r="J1649" s="174"/>
      <c r="BYJ1649" s="175" t="s">
        <v>1991</v>
      </c>
      <c r="BYK1649" s="173" t="e" cm="1" vm="2">
        <f t="array" ref="BYK1649">TRANSPOSE(_xlfn.ANCHORARRAY(BKA$2))</f>
        <v>#VALUE!</v>
      </c>
    </row>
    <row r="1650" spans="1:10 2012:2013" s="173" customFormat="1" ht="32.25" thickBot="1" x14ac:dyDescent="0.3">
      <c r="A1650" s="173" t="s">
        <v>156</v>
      </c>
      <c r="B1650" s="173" t="s">
        <v>69</v>
      </c>
      <c r="C1650" s="173" t="s">
        <v>347</v>
      </c>
      <c r="D1650" s="173" t="s">
        <v>2480</v>
      </c>
      <c r="E1650" s="173">
        <v>130</v>
      </c>
      <c r="F1650" s="173">
        <v>37</v>
      </c>
      <c r="G1650" s="173" t="s">
        <v>224</v>
      </c>
      <c r="H1650" s="173" t="s">
        <v>24</v>
      </c>
      <c r="I1650" s="173">
        <v>1649</v>
      </c>
      <c r="J1650" s="174"/>
      <c r="BYJ1650" s="175" t="s">
        <v>1992</v>
      </c>
      <c r="BYK1650" s="173" t="e" cm="1" vm="2">
        <f t="array" ref="BYK1650">TRANSPOSE(_xlfn.ANCHORARRAY(BKB$2))</f>
        <v>#VALUE!</v>
      </c>
    </row>
    <row r="1651" spans="1:10 2012:2013" s="173" customFormat="1" ht="32.25" thickBot="1" x14ac:dyDescent="0.3">
      <c r="A1651" s="173" t="s">
        <v>156</v>
      </c>
      <c r="B1651" s="173" t="s">
        <v>69</v>
      </c>
      <c r="C1651" s="173" t="s">
        <v>347</v>
      </c>
      <c r="D1651" s="173" t="s">
        <v>288</v>
      </c>
      <c r="E1651" s="173">
        <v>160</v>
      </c>
      <c r="F1651" s="173">
        <v>46</v>
      </c>
      <c r="G1651" s="173" t="s">
        <v>224</v>
      </c>
      <c r="H1651" s="173" t="s">
        <v>22</v>
      </c>
      <c r="I1651" s="173">
        <v>1650</v>
      </c>
      <c r="J1651" s="174"/>
      <c r="BYJ1651" s="175" t="s">
        <v>1993</v>
      </c>
      <c r="BYK1651" s="173" t="e" cm="1" vm="2">
        <f t="array" ref="BYK1651">TRANSPOSE(_xlfn.ANCHORARRAY(BKC$2))</f>
        <v>#VALUE!</v>
      </c>
    </row>
    <row r="1652" spans="1:10 2012:2013" s="173" customFormat="1" ht="32.25" thickBot="1" x14ac:dyDescent="0.3">
      <c r="A1652" s="173" t="s">
        <v>156</v>
      </c>
      <c r="B1652" s="173" t="s">
        <v>69</v>
      </c>
      <c r="C1652" s="173" t="s">
        <v>347</v>
      </c>
      <c r="D1652" s="173" t="s">
        <v>228</v>
      </c>
      <c r="E1652" s="173">
        <v>27</v>
      </c>
      <c r="F1652" s="173">
        <v>0</v>
      </c>
      <c r="G1652" s="173" t="s">
        <v>224</v>
      </c>
      <c r="H1652" s="173" t="s">
        <v>22</v>
      </c>
      <c r="I1652" s="173">
        <v>1651</v>
      </c>
      <c r="J1652" s="174"/>
      <c r="BYJ1652" s="175" t="s">
        <v>1994</v>
      </c>
      <c r="BYK1652" s="173" t="e" cm="1" vm="2">
        <f t="array" ref="BYK1652">TRANSPOSE(_xlfn.ANCHORARRAY(BKD$2))</f>
        <v>#VALUE!</v>
      </c>
    </row>
    <row r="1653" spans="1:10 2012:2013" s="173" customFormat="1" ht="32.25" thickBot="1" x14ac:dyDescent="0.3">
      <c r="A1653" s="173" t="s">
        <v>156</v>
      </c>
      <c r="B1653" s="173" t="s">
        <v>69</v>
      </c>
      <c r="C1653" s="173" t="s">
        <v>347</v>
      </c>
      <c r="D1653" s="173" t="s">
        <v>231</v>
      </c>
      <c r="E1653" s="173">
        <v>27</v>
      </c>
      <c r="F1653" s="173">
        <v>0</v>
      </c>
      <c r="G1653" s="173" t="s">
        <v>224</v>
      </c>
      <c r="H1653" s="173" t="s">
        <v>22</v>
      </c>
      <c r="I1653" s="173">
        <v>1652</v>
      </c>
      <c r="J1653" s="174"/>
      <c r="BYJ1653" s="175" t="s">
        <v>1995</v>
      </c>
      <c r="BYK1653" s="173" t="e" cm="1" vm="2">
        <f t="array" ref="BYK1653">TRANSPOSE(_xlfn.ANCHORARRAY(BKE$2))</f>
        <v>#VALUE!</v>
      </c>
    </row>
    <row r="1654" spans="1:10 2012:2013" s="173" customFormat="1" ht="32.25" thickBot="1" x14ac:dyDescent="0.3">
      <c r="A1654" s="173" t="s">
        <v>156</v>
      </c>
      <c r="B1654" s="173" t="s">
        <v>69</v>
      </c>
      <c r="C1654" s="173" t="s">
        <v>347</v>
      </c>
      <c r="D1654" s="173" t="s">
        <v>291</v>
      </c>
      <c r="E1654" s="173">
        <v>36</v>
      </c>
      <c r="F1654" s="173">
        <v>0</v>
      </c>
      <c r="G1654" s="173" t="s">
        <v>224</v>
      </c>
      <c r="H1654" s="173" t="s">
        <v>22</v>
      </c>
      <c r="I1654" s="173">
        <v>1653</v>
      </c>
      <c r="J1654" s="174"/>
      <c r="BYJ1654" s="175" t="s">
        <v>1996</v>
      </c>
      <c r="BYK1654" s="173" t="e" cm="1" vm="2">
        <f t="array" ref="BYK1654">TRANSPOSE(_xlfn.ANCHORARRAY(BKF$2))</f>
        <v>#VALUE!</v>
      </c>
    </row>
    <row r="1655" spans="1:10 2012:2013" s="173" customFormat="1" ht="32.25" thickBot="1" x14ac:dyDescent="0.3">
      <c r="A1655" s="173" t="s">
        <v>156</v>
      </c>
      <c r="B1655" s="173" t="s">
        <v>69</v>
      </c>
      <c r="C1655" s="173" t="s">
        <v>347</v>
      </c>
      <c r="D1655" s="173" t="s">
        <v>232</v>
      </c>
      <c r="E1655" s="173">
        <v>99</v>
      </c>
      <c r="F1655" s="173">
        <v>28</v>
      </c>
      <c r="G1655" s="173" t="s">
        <v>224</v>
      </c>
      <c r="H1655" s="173" t="s">
        <v>24</v>
      </c>
      <c r="I1655" s="173">
        <v>1654</v>
      </c>
      <c r="J1655" s="174"/>
      <c r="BYJ1655" s="175" t="s">
        <v>1997</v>
      </c>
      <c r="BYK1655" s="173" t="e" cm="1" vm="2">
        <f t="array" ref="BYK1655">TRANSPOSE(_xlfn.ANCHORARRAY(BKG$2))</f>
        <v>#VALUE!</v>
      </c>
    </row>
    <row r="1656" spans="1:10 2012:2013" s="173" customFormat="1" ht="32.25" thickBot="1" x14ac:dyDescent="0.3">
      <c r="A1656" s="173" t="s">
        <v>156</v>
      </c>
      <c r="B1656" s="173" t="s">
        <v>69</v>
      </c>
      <c r="C1656" s="173" t="s">
        <v>347</v>
      </c>
      <c r="D1656" s="173" t="s">
        <v>222</v>
      </c>
      <c r="E1656" s="173">
        <v>299</v>
      </c>
      <c r="F1656" s="173">
        <v>0</v>
      </c>
      <c r="G1656" s="173" t="s">
        <v>224</v>
      </c>
      <c r="H1656" s="173" t="s">
        <v>22</v>
      </c>
      <c r="I1656" s="173">
        <v>1655</v>
      </c>
      <c r="J1656" s="174"/>
      <c r="BYJ1656" s="175" t="s">
        <v>1998</v>
      </c>
      <c r="BYK1656" s="173" t="e" cm="1" vm="2">
        <f t="array" ref="BYK1656">TRANSPOSE(_xlfn.ANCHORARRAY(BKH$2))</f>
        <v>#VALUE!</v>
      </c>
    </row>
    <row r="1657" spans="1:10 2012:2013" s="173" customFormat="1" ht="32.25" thickBot="1" x14ac:dyDescent="0.3">
      <c r="A1657" s="173" t="s">
        <v>156</v>
      </c>
      <c r="B1657" s="173" t="s">
        <v>69</v>
      </c>
      <c r="C1657" s="173" t="s">
        <v>347</v>
      </c>
      <c r="D1657" s="173" t="s">
        <v>233</v>
      </c>
      <c r="E1657" s="173">
        <v>99</v>
      </c>
      <c r="F1657" s="173">
        <v>0</v>
      </c>
      <c r="G1657" s="173" t="s">
        <v>224</v>
      </c>
      <c r="H1657" s="173" t="s">
        <v>22</v>
      </c>
      <c r="I1657" s="173">
        <v>1656</v>
      </c>
      <c r="J1657" s="174"/>
      <c r="BYJ1657" s="175" t="s">
        <v>1999</v>
      </c>
      <c r="BYK1657" s="173" t="e" cm="1" vm="2">
        <f t="array" ref="BYK1657">TRANSPOSE(_xlfn.ANCHORARRAY(BKI$2))</f>
        <v>#VALUE!</v>
      </c>
    </row>
    <row r="1658" spans="1:10 2012:2013" s="173" customFormat="1" ht="32.25" thickBot="1" x14ac:dyDescent="0.3">
      <c r="A1658" s="173" t="s">
        <v>156</v>
      </c>
      <c r="B1658" s="173" t="s">
        <v>69</v>
      </c>
      <c r="C1658" s="173" t="s">
        <v>347</v>
      </c>
      <c r="D1658" s="173" t="s">
        <v>2487</v>
      </c>
      <c r="E1658" s="173">
        <v>36</v>
      </c>
      <c r="F1658" s="173">
        <v>0</v>
      </c>
      <c r="G1658" s="173" t="s">
        <v>224</v>
      </c>
      <c r="H1658" s="173" t="s">
        <v>22</v>
      </c>
      <c r="I1658" s="173">
        <v>1657</v>
      </c>
      <c r="J1658" s="174"/>
      <c r="BYJ1658" s="175" t="s">
        <v>2000</v>
      </c>
      <c r="BYK1658" s="173" t="e" cm="1" vm="2">
        <f t="array" ref="BYK1658">TRANSPOSE(_xlfn.ANCHORARRAY(BKJ$2))</f>
        <v>#VALUE!</v>
      </c>
    </row>
    <row r="1659" spans="1:10 2012:2013" s="173" customFormat="1" ht="32.25" thickBot="1" x14ac:dyDescent="0.3">
      <c r="A1659" s="173" t="s">
        <v>156</v>
      </c>
      <c r="B1659" s="173" t="s">
        <v>69</v>
      </c>
      <c r="C1659" s="173" t="s">
        <v>347</v>
      </c>
      <c r="D1659" s="173" t="s">
        <v>2488</v>
      </c>
      <c r="E1659" s="173">
        <v>99</v>
      </c>
      <c r="F1659" s="173">
        <v>0</v>
      </c>
      <c r="G1659" s="173" t="s">
        <v>224</v>
      </c>
      <c r="H1659" s="173" t="s">
        <v>22</v>
      </c>
      <c r="I1659" s="173">
        <v>1658</v>
      </c>
      <c r="J1659" s="174"/>
      <c r="BYJ1659" s="175" t="s">
        <v>2001</v>
      </c>
      <c r="BYK1659" s="173" t="e" cm="1" vm="2">
        <f t="array" ref="BYK1659">TRANSPOSE(_xlfn.ANCHORARRAY(BKK$2))</f>
        <v>#VALUE!</v>
      </c>
    </row>
    <row r="1660" spans="1:10 2012:2013" s="173" customFormat="1" ht="32.25" thickBot="1" x14ac:dyDescent="0.3">
      <c r="A1660" s="173" t="s">
        <v>156</v>
      </c>
      <c r="B1660" s="173" t="s">
        <v>71</v>
      </c>
      <c r="C1660" s="173" t="s">
        <v>348</v>
      </c>
      <c r="D1660" s="173" t="s">
        <v>252</v>
      </c>
      <c r="E1660" s="173">
        <v>299</v>
      </c>
      <c r="F1660" s="173">
        <v>75</v>
      </c>
      <c r="G1660" s="173" t="s">
        <v>213</v>
      </c>
      <c r="H1660" s="173" t="s">
        <v>24</v>
      </c>
      <c r="I1660" s="173">
        <v>1659</v>
      </c>
      <c r="J1660" s="174"/>
      <c r="BYJ1660" s="175" t="s">
        <v>2002</v>
      </c>
      <c r="BYK1660" s="173" t="e" cm="1" vm="2">
        <f t="array" ref="BYK1660">TRANSPOSE(_xlfn.ANCHORARRAY(BKL$2))</f>
        <v>#VALUE!</v>
      </c>
    </row>
    <row r="1661" spans="1:10 2012:2013" s="173" customFormat="1" ht="32.25" thickBot="1" x14ac:dyDescent="0.3">
      <c r="A1661" s="173" t="s">
        <v>156</v>
      </c>
      <c r="B1661" s="173" t="s">
        <v>71</v>
      </c>
      <c r="C1661" s="173" t="s">
        <v>348</v>
      </c>
      <c r="D1661" s="173" t="s">
        <v>223</v>
      </c>
      <c r="E1661" s="173">
        <v>999</v>
      </c>
      <c r="F1661" s="173">
        <v>75</v>
      </c>
      <c r="G1661" s="173" t="s">
        <v>213</v>
      </c>
      <c r="H1661" s="173" t="s">
        <v>24</v>
      </c>
      <c r="I1661" s="173">
        <v>1660</v>
      </c>
      <c r="J1661" s="174"/>
      <c r="BYJ1661" s="175" t="s">
        <v>2003</v>
      </c>
      <c r="BYK1661" s="173" t="e" cm="1" vm="2">
        <f t="array" ref="BYK1661">TRANSPOSE(_xlfn.ANCHORARRAY(BKM$2))</f>
        <v>#VALUE!</v>
      </c>
    </row>
    <row r="1662" spans="1:10 2012:2013" s="173" customFormat="1" ht="32.25" thickBot="1" x14ac:dyDescent="0.3">
      <c r="A1662" s="173" t="s">
        <v>156</v>
      </c>
      <c r="B1662" s="173" t="s">
        <v>71</v>
      </c>
      <c r="C1662" s="173" t="s">
        <v>348</v>
      </c>
      <c r="D1662" s="173" t="s">
        <v>2491</v>
      </c>
      <c r="E1662" s="173">
        <v>999</v>
      </c>
      <c r="F1662" s="173">
        <v>75</v>
      </c>
      <c r="G1662" s="173" t="s">
        <v>213</v>
      </c>
      <c r="H1662" s="173" t="s">
        <v>22</v>
      </c>
      <c r="I1662" s="173">
        <v>1661</v>
      </c>
      <c r="J1662" s="174"/>
      <c r="BYJ1662" s="175" t="s">
        <v>2004</v>
      </c>
      <c r="BYK1662" s="173" t="e" cm="1" vm="2">
        <f t="array" ref="BYK1662">TRANSPOSE(_xlfn.ANCHORARRAY(BKN$2))</f>
        <v>#VALUE!</v>
      </c>
    </row>
    <row r="1663" spans="1:10 2012:2013" s="173" customFormat="1" ht="32.25" thickBot="1" x14ac:dyDescent="0.3">
      <c r="A1663" s="173" t="s">
        <v>156</v>
      </c>
      <c r="B1663" s="173" t="s">
        <v>71</v>
      </c>
      <c r="C1663" s="173" t="s">
        <v>348</v>
      </c>
      <c r="D1663" s="173" t="s">
        <v>253</v>
      </c>
      <c r="E1663" s="173">
        <v>999</v>
      </c>
      <c r="F1663" s="173">
        <v>75</v>
      </c>
      <c r="G1663" s="173" t="s">
        <v>213</v>
      </c>
      <c r="H1663" s="173" t="s">
        <v>24</v>
      </c>
      <c r="I1663" s="173">
        <v>1662</v>
      </c>
      <c r="J1663" s="174"/>
      <c r="BYJ1663" s="175" t="s">
        <v>2005</v>
      </c>
      <c r="BYK1663" s="173" t="e" cm="1" vm="2">
        <f t="array" ref="BYK1663">TRANSPOSE(_xlfn.ANCHORARRAY(BKO$2))</f>
        <v>#VALUE!</v>
      </c>
    </row>
    <row r="1664" spans="1:10 2012:2013" s="173" customFormat="1" ht="32.25" thickBot="1" x14ac:dyDescent="0.3">
      <c r="A1664" s="173" t="s">
        <v>156</v>
      </c>
      <c r="B1664" s="173" t="s">
        <v>71</v>
      </c>
      <c r="C1664" s="173" t="s">
        <v>348</v>
      </c>
      <c r="D1664" s="173" t="s">
        <v>270</v>
      </c>
      <c r="E1664" s="173">
        <v>999</v>
      </c>
      <c r="F1664" s="173">
        <v>46</v>
      </c>
      <c r="G1664" s="173" t="s">
        <v>213</v>
      </c>
      <c r="H1664" s="173" t="s">
        <v>24</v>
      </c>
      <c r="I1664" s="173">
        <v>1663</v>
      </c>
      <c r="J1664" s="174"/>
      <c r="BYJ1664" s="175" t="s">
        <v>2006</v>
      </c>
      <c r="BYK1664" s="173" t="e" cm="1" vm="2">
        <f t="array" ref="BYK1664">TRANSPOSE(_xlfn.ANCHORARRAY(BKP$2))</f>
        <v>#VALUE!</v>
      </c>
    </row>
    <row r="1665" spans="1:10 2012:2013" s="173" customFormat="1" ht="32.25" thickBot="1" x14ac:dyDescent="0.3">
      <c r="A1665" s="173" t="s">
        <v>156</v>
      </c>
      <c r="B1665" s="173" t="s">
        <v>71</v>
      </c>
      <c r="C1665" s="173" t="s">
        <v>348</v>
      </c>
      <c r="D1665" s="173" t="s">
        <v>2492</v>
      </c>
      <c r="E1665" s="173">
        <v>999</v>
      </c>
      <c r="F1665" s="173">
        <v>75</v>
      </c>
      <c r="G1665" s="173" t="s">
        <v>213</v>
      </c>
      <c r="H1665" s="173" t="s">
        <v>22</v>
      </c>
      <c r="I1665" s="173">
        <v>1664</v>
      </c>
      <c r="J1665" s="174"/>
      <c r="BYJ1665" s="175" t="s">
        <v>2007</v>
      </c>
      <c r="BYK1665" s="173" t="e" cm="1" vm="2">
        <f t="array" ref="BYK1665">TRANSPOSE(_xlfn.ANCHORARRAY(BKQ$2))</f>
        <v>#VALUE!</v>
      </c>
    </row>
    <row r="1666" spans="1:10 2012:2013" s="173" customFormat="1" ht="32.25" thickBot="1" x14ac:dyDescent="0.3">
      <c r="A1666" s="173" t="s">
        <v>156</v>
      </c>
      <c r="B1666" s="173" t="s">
        <v>71</v>
      </c>
      <c r="C1666" s="173" t="s">
        <v>348</v>
      </c>
      <c r="D1666" s="173" t="s">
        <v>2490</v>
      </c>
      <c r="E1666" s="173">
        <v>99</v>
      </c>
      <c r="F1666" s="173">
        <v>0</v>
      </c>
      <c r="G1666" s="173" t="s">
        <v>224</v>
      </c>
      <c r="H1666" s="173" t="s">
        <v>22</v>
      </c>
      <c r="I1666" s="173">
        <v>1665</v>
      </c>
      <c r="J1666" s="174"/>
      <c r="BYJ1666" s="175" t="s">
        <v>2008</v>
      </c>
      <c r="BYK1666" s="173" t="e" cm="1" vm="2">
        <f t="array" ref="BYK1666">TRANSPOSE(_xlfn.ANCHORARRAY(BKR$2))</f>
        <v>#VALUE!</v>
      </c>
    </row>
    <row r="1667" spans="1:10 2012:2013" s="173" customFormat="1" ht="32.25" thickBot="1" x14ac:dyDescent="0.3">
      <c r="A1667" s="173" t="s">
        <v>156</v>
      </c>
      <c r="B1667" s="173" t="s">
        <v>71</v>
      </c>
      <c r="C1667" s="173" t="s">
        <v>348</v>
      </c>
      <c r="D1667" s="173" t="s">
        <v>225</v>
      </c>
      <c r="E1667" s="173">
        <v>36</v>
      </c>
      <c r="F1667" s="173">
        <v>0</v>
      </c>
      <c r="G1667" s="173" t="s">
        <v>224</v>
      </c>
      <c r="H1667" s="173" t="s">
        <v>22</v>
      </c>
      <c r="I1667" s="173">
        <v>1666</v>
      </c>
      <c r="J1667" s="174"/>
      <c r="BYJ1667" s="175" t="s">
        <v>2009</v>
      </c>
      <c r="BYK1667" s="173" t="e" cm="1" vm="2">
        <f t="array" ref="BYK1667">TRANSPOSE(_xlfn.ANCHORARRAY(BKS$2))</f>
        <v>#VALUE!</v>
      </c>
    </row>
    <row r="1668" spans="1:10 2012:2013" s="173" customFormat="1" ht="32.25" thickBot="1" x14ac:dyDescent="0.3">
      <c r="A1668" s="173" t="s">
        <v>156</v>
      </c>
      <c r="B1668" s="173" t="s">
        <v>71</v>
      </c>
      <c r="C1668" s="173" t="s">
        <v>348</v>
      </c>
      <c r="D1668" s="173" t="s">
        <v>215</v>
      </c>
      <c r="E1668" s="173">
        <v>99</v>
      </c>
      <c r="F1668" s="173">
        <v>0</v>
      </c>
      <c r="G1668" s="173" t="s">
        <v>224</v>
      </c>
      <c r="H1668" s="173" t="s">
        <v>22</v>
      </c>
      <c r="I1668" s="173">
        <v>1667</v>
      </c>
      <c r="J1668" s="174"/>
      <c r="BYJ1668" s="175" t="s">
        <v>2010</v>
      </c>
      <c r="BYK1668" s="173" t="e" cm="1" vm="2">
        <f t="array" ref="BYK1668">TRANSPOSE(_xlfn.ANCHORARRAY(BKT$2))</f>
        <v>#VALUE!</v>
      </c>
    </row>
    <row r="1669" spans="1:10 2012:2013" s="173" customFormat="1" ht="32.25" thickBot="1" x14ac:dyDescent="0.3">
      <c r="A1669" s="173" t="s">
        <v>156</v>
      </c>
      <c r="B1669" s="173" t="s">
        <v>71</v>
      </c>
      <c r="C1669" s="173" t="s">
        <v>348</v>
      </c>
      <c r="D1669" s="173" t="s">
        <v>2478</v>
      </c>
      <c r="E1669" s="173">
        <v>221</v>
      </c>
      <c r="F1669" s="173">
        <v>64</v>
      </c>
      <c r="G1669" s="173" t="s">
        <v>224</v>
      </c>
      <c r="H1669" s="173" t="s">
        <v>24</v>
      </c>
      <c r="I1669" s="173">
        <v>1668</v>
      </c>
      <c r="J1669" s="174"/>
      <c r="BYJ1669" s="175" t="s">
        <v>2011</v>
      </c>
      <c r="BYK1669" s="173" t="e" cm="1" vm="2">
        <f t="array" ref="BYK1669">TRANSPOSE(_xlfn.ANCHORARRAY(BKU$2))</f>
        <v>#VALUE!</v>
      </c>
    </row>
    <row r="1670" spans="1:10 2012:2013" s="173" customFormat="1" ht="32.25" thickBot="1" x14ac:dyDescent="0.3">
      <c r="A1670" s="173" t="s">
        <v>156</v>
      </c>
      <c r="B1670" s="173" t="s">
        <v>71</v>
      </c>
      <c r="C1670" s="173" t="s">
        <v>348</v>
      </c>
      <c r="D1670" s="173" t="s">
        <v>2479</v>
      </c>
      <c r="E1670" s="173">
        <v>130</v>
      </c>
      <c r="F1670" s="173">
        <v>0</v>
      </c>
      <c r="G1670" s="173" t="s">
        <v>224</v>
      </c>
      <c r="H1670" s="173" t="s">
        <v>22</v>
      </c>
      <c r="I1670" s="173">
        <v>1669</v>
      </c>
      <c r="J1670" s="174"/>
      <c r="BYJ1670" s="175" t="s">
        <v>2012</v>
      </c>
      <c r="BYK1670" s="173" t="e" cm="1" vm="2">
        <f t="array" ref="BYK1670">TRANSPOSE(_xlfn.ANCHORARRAY(BKV$2))</f>
        <v>#VALUE!</v>
      </c>
    </row>
    <row r="1671" spans="1:10 2012:2013" s="173" customFormat="1" ht="32.25" thickBot="1" x14ac:dyDescent="0.3">
      <c r="A1671" s="173" t="s">
        <v>156</v>
      </c>
      <c r="B1671" s="173" t="s">
        <v>71</v>
      </c>
      <c r="C1671" s="173" t="s">
        <v>348</v>
      </c>
      <c r="D1671" s="173" t="s">
        <v>2480</v>
      </c>
      <c r="E1671" s="173">
        <v>130</v>
      </c>
      <c r="F1671" s="173">
        <v>37</v>
      </c>
      <c r="G1671" s="173" t="s">
        <v>224</v>
      </c>
      <c r="H1671" s="173" t="s">
        <v>24</v>
      </c>
      <c r="I1671" s="173">
        <v>1670</v>
      </c>
      <c r="J1671" s="174"/>
      <c r="BYJ1671" s="175" t="s">
        <v>2013</v>
      </c>
      <c r="BYK1671" s="173" t="e" cm="1" vm="2">
        <f t="array" ref="BYK1671">TRANSPOSE(_xlfn.ANCHORARRAY(BKW$2))</f>
        <v>#VALUE!</v>
      </c>
    </row>
    <row r="1672" spans="1:10 2012:2013" s="173" customFormat="1" ht="32.25" thickBot="1" x14ac:dyDescent="0.3">
      <c r="A1672" s="173" t="s">
        <v>156</v>
      </c>
      <c r="B1672" s="173" t="s">
        <v>71</v>
      </c>
      <c r="C1672" s="173" t="s">
        <v>348</v>
      </c>
      <c r="D1672" s="173" t="s">
        <v>228</v>
      </c>
      <c r="E1672" s="173">
        <v>27</v>
      </c>
      <c r="F1672" s="173">
        <v>0</v>
      </c>
      <c r="G1672" s="173" t="s">
        <v>224</v>
      </c>
      <c r="H1672" s="173" t="s">
        <v>22</v>
      </c>
      <c r="I1672" s="173">
        <v>1671</v>
      </c>
      <c r="J1672" s="174"/>
      <c r="BYJ1672" s="175" t="s">
        <v>2014</v>
      </c>
      <c r="BYK1672" s="173" t="e" cm="1" vm="2">
        <f t="array" ref="BYK1672">TRANSPOSE(_xlfn.ANCHORARRAY(BKX$2))</f>
        <v>#VALUE!</v>
      </c>
    </row>
    <row r="1673" spans="1:10 2012:2013" s="173" customFormat="1" ht="32.25" thickBot="1" x14ac:dyDescent="0.3">
      <c r="A1673" s="173" t="s">
        <v>156</v>
      </c>
      <c r="B1673" s="173" t="s">
        <v>71</v>
      </c>
      <c r="C1673" s="173" t="s">
        <v>348</v>
      </c>
      <c r="D1673" s="173" t="s">
        <v>2486</v>
      </c>
      <c r="E1673" s="173">
        <v>36</v>
      </c>
      <c r="F1673" s="173">
        <v>0</v>
      </c>
      <c r="G1673" s="173" t="s">
        <v>224</v>
      </c>
      <c r="H1673" s="173" t="s">
        <v>22</v>
      </c>
      <c r="I1673" s="173">
        <v>1672</v>
      </c>
      <c r="J1673" s="174"/>
      <c r="BYJ1673" s="175" t="s">
        <v>2015</v>
      </c>
      <c r="BYK1673" s="173" t="e" cm="1" vm="2">
        <f t="array" ref="BYK1673">TRANSPOSE(_xlfn.ANCHORARRAY(BKY$2))</f>
        <v>#VALUE!</v>
      </c>
    </row>
    <row r="1674" spans="1:10 2012:2013" s="173" customFormat="1" ht="32.25" thickBot="1" x14ac:dyDescent="0.3">
      <c r="A1674" s="173" t="s">
        <v>156</v>
      </c>
      <c r="B1674" s="173" t="s">
        <v>71</v>
      </c>
      <c r="C1674" s="173" t="s">
        <v>348</v>
      </c>
      <c r="D1674" s="173" t="s">
        <v>232</v>
      </c>
      <c r="E1674" s="173">
        <v>99</v>
      </c>
      <c r="F1674" s="173">
        <v>28</v>
      </c>
      <c r="G1674" s="173" t="s">
        <v>224</v>
      </c>
      <c r="H1674" s="173" t="s">
        <v>24</v>
      </c>
      <c r="I1674" s="173">
        <v>1673</v>
      </c>
      <c r="J1674" s="174"/>
      <c r="BYJ1674" s="175" t="s">
        <v>2016</v>
      </c>
      <c r="BYK1674" s="173" t="e" cm="1" vm="2">
        <f t="array" ref="BYK1674">TRANSPOSE(_xlfn.ANCHORARRAY(BKZ$2))</f>
        <v>#VALUE!</v>
      </c>
    </row>
    <row r="1675" spans="1:10 2012:2013" s="173" customFormat="1" ht="32.25" thickBot="1" x14ac:dyDescent="0.3">
      <c r="A1675" s="173" t="s">
        <v>156</v>
      </c>
      <c r="B1675" s="173" t="s">
        <v>71</v>
      </c>
      <c r="C1675" s="173" t="s">
        <v>348</v>
      </c>
      <c r="D1675" s="173" t="s">
        <v>289</v>
      </c>
      <c r="E1675" s="173">
        <v>99</v>
      </c>
      <c r="F1675" s="173">
        <v>0</v>
      </c>
      <c r="G1675" s="173" t="s">
        <v>224</v>
      </c>
      <c r="H1675" s="173" t="s">
        <v>22</v>
      </c>
      <c r="I1675" s="173">
        <v>1674</v>
      </c>
      <c r="J1675" s="174"/>
      <c r="BYJ1675" s="175" t="s">
        <v>2017</v>
      </c>
      <c r="BYK1675" s="173" t="e" cm="1" vm="2">
        <f t="array" ref="BYK1675">TRANSPOSE(_xlfn.ANCHORARRAY(BLA$2))</f>
        <v>#VALUE!</v>
      </c>
    </row>
    <row r="1676" spans="1:10 2012:2013" s="173" customFormat="1" ht="32.25" thickBot="1" x14ac:dyDescent="0.3">
      <c r="A1676" s="173" t="s">
        <v>156</v>
      </c>
      <c r="B1676" s="173" t="s">
        <v>71</v>
      </c>
      <c r="C1676" s="173" t="s">
        <v>348</v>
      </c>
      <c r="D1676" s="173" t="s">
        <v>255</v>
      </c>
      <c r="E1676" s="173">
        <v>99</v>
      </c>
      <c r="F1676" s="173">
        <v>0</v>
      </c>
      <c r="G1676" s="173" t="s">
        <v>224</v>
      </c>
      <c r="H1676" s="173" t="s">
        <v>22</v>
      </c>
      <c r="I1676" s="173">
        <v>1675</v>
      </c>
      <c r="J1676" s="174"/>
      <c r="BYJ1676" s="175" t="s">
        <v>2018</v>
      </c>
      <c r="BYK1676" s="173" t="e" cm="1" vm="2">
        <f t="array" ref="BYK1676">TRANSPOSE(_xlfn.ANCHORARRAY(BLB$2))</f>
        <v>#VALUE!</v>
      </c>
    </row>
    <row r="1677" spans="1:10 2012:2013" s="173" customFormat="1" ht="32.25" thickBot="1" x14ac:dyDescent="0.3">
      <c r="A1677" s="173" t="s">
        <v>156</v>
      </c>
      <c r="B1677" s="173" t="s">
        <v>71</v>
      </c>
      <c r="C1677" s="173" t="s">
        <v>348</v>
      </c>
      <c r="D1677" s="173" t="s">
        <v>2704</v>
      </c>
      <c r="E1677" s="173">
        <v>999</v>
      </c>
      <c r="F1677" s="173">
        <v>300</v>
      </c>
      <c r="G1677" s="173" t="s">
        <v>224</v>
      </c>
      <c r="H1677" s="173" t="s">
        <v>24</v>
      </c>
      <c r="I1677" s="173">
        <v>1676</v>
      </c>
      <c r="J1677" s="174"/>
      <c r="BYJ1677" s="175" t="s">
        <v>2019</v>
      </c>
      <c r="BYK1677" s="173" t="e" cm="1" vm="2">
        <f t="array" ref="BYK1677">TRANSPOSE(_xlfn.ANCHORARRAY(BLC$2))</f>
        <v>#VALUE!</v>
      </c>
    </row>
    <row r="1678" spans="1:10 2012:2013" s="173" customFormat="1" ht="32.25" thickBot="1" x14ac:dyDescent="0.3">
      <c r="A1678" s="173" t="s">
        <v>156</v>
      </c>
      <c r="B1678" s="173" t="s">
        <v>71</v>
      </c>
      <c r="C1678" s="173" t="s">
        <v>348</v>
      </c>
      <c r="D1678" s="173" t="s">
        <v>222</v>
      </c>
      <c r="E1678" s="173">
        <v>299</v>
      </c>
      <c r="F1678" s="173">
        <v>0</v>
      </c>
      <c r="G1678" s="173" t="s">
        <v>224</v>
      </c>
      <c r="H1678" s="173" t="s">
        <v>22</v>
      </c>
      <c r="I1678" s="173">
        <v>1677</v>
      </c>
      <c r="J1678" s="174"/>
      <c r="BYJ1678" s="175" t="s">
        <v>2020</v>
      </c>
      <c r="BYK1678" s="173" t="e" cm="1" vm="2">
        <f t="array" ref="BYK1678">TRANSPOSE(_xlfn.ANCHORARRAY(BLD$2))</f>
        <v>#VALUE!</v>
      </c>
    </row>
    <row r="1679" spans="1:10 2012:2013" s="173" customFormat="1" ht="32.25" thickBot="1" x14ac:dyDescent="0.3">
      <c r="A1679" s="173" t="s">
        <v>156</v>
      </c>
      <c r="B1679" s="173" t="s">
        <v>71</v>
      </c>
      <c r="C1679" s="173" t="s">
        <v>348</v>
      </c>
      <c r="D1679" s="173" t="s">
        <v>233</v>
      </c>
      <c r="E1679" s="173">
        <v>99</v>
      </c>
      <c r="F1679" s="173">
        <v>0</v>
      </c>
      <c r="G1679" s="173" t="s">
        <v>224</v>
      </c>
      <c r="H1679" s="173" t="s">
        <v>22</v>
      </c>
      <c r="I1679" s="173">
        <v>1678</v>
      </c>
      <c r="J1679" s="174"/>
      <c r="BYJ1679" s="175" t="s">
        <v>2021</v>
      </c>
      <c r="BYK1679" s="173" t="e" cm="1" vm="2">
        <f t="array" ref="BYK1679">TRANSPOSE(_xlfn.ANCHORARRAY(BLE$2))</f>
        <v>#VALUE!</v>
      </c>
    </row>
    <row r="1680" spans="1:10 2012:2013" s="173" customFormat="1" ht="32.25" thickBot="1" x14ac:dyDescent="0.3">
      <c r="A1680" s="173" t="s">
        <v>156</v>
      </c>
      <c r="B1680" s="173" t="s">
        <v>71</v>
      </c>
      <c r="C1680" s="173" t="s">
        <v>348</v>
      </c>
      <c r="D1680" s="173" t="s">
        <v>2487</v>
      </c>
      <c r="E1680" s="173">
        <v>36</v>
      </c>
      <c r="F1680" s="173">
        <v>0</v>
      </c>
      <c r="G1680" s="173" t="s">
        <v>224</v>
      </c>
      <c r="H1680" s="173" t="s">
        <v>22</v>
      </c>
      <c r="I1680" s="173">
        <v>1679</v>
      </c>
      <c r="J1680" s="174"/>
      <c r="BYJ1680" s="175" t="s">
        <v>2022</v>
      </c>
      <c r="BYK1680" s="173" t="e" cm="1" vm="2">
        <f t="array" ref="BYK1680">TRANSPOSE(_xlfn.ANCHORARRAY(BLF$2))</f>
        <v>#VALUE!</v>
      </c>
    </row>
    <row r="1681" spans="1:10 2012:2013" s="173" customFormat="1" ht="32.25" thickBot="1" x14ac:dyDescent="0.3">
      <c r="A1681" s="173" t="s">
        <v>156</v>
      </c>
      <c r="B1681" s="173" t="s">
        <v>71</v>
      </c>
      <c r="C1681" s="173" t="s">
        <v>348</v>
      </c>
      <c r="D1681" s="173" t="s">
        <v>2488</v>
      </c>
      <c r="E1681" s="173">
        <v>99</v>
      </c>
      <c r="F1681" s="173">
        <v>0</v>
      </c>
      <c r="G1681" s="173" t="s">
        <v>224</v>
      </c>
      <c r="H1681" s="173" t="s">
        <v>22</v>
      </c>
      <c r="I1681" s="173">
        <v>1680</v>
      </c>
      <c r="J1681" s="174"/>
      <c r="BYJ1681" s="175" t="s">
        <v>2023</v>
      </c>
      <c r="BYK1681" s="173" t="e" cm="1" vm="2">
        <f t="array" ref="BYK1681">TRANSPOSE(_xlfn.ANCHORARRAY(BLG$2))</f>
        <v>#VALUE!</v>
      </c>
    </row>
    <row r="1682" spans="1:10 2012:2013" s="173" customFormat="1" ht="32.25" thickBot="1" x14ac:dyDescent="0.3">
      <c r="A1682" s="173" t="s">
        <v>156</v>
      </c>
      <c r="B1682" s="173" t="s">
        <v>72</v>
      </c>
      <c r="C1682" s="173" t="s">
        <v>349</v>
      </c>
      <c r="D1682" s="173" t="s">
        <v>254</v>
      </c>
      <c r="E1682" s="173">
        <v>36</v>
      </c>
      <c r="F1682" s="173">
        <v>0</v>
      </c>
      <c r="G1682" s="173" t="s">
        <v>213</v>
      </c>
      <c r="H1682" s="173" t="s">
        <v>22</v>
      </c>
      <c r="I1682" s="173">
        <v>1681</v>
      </c>
      <c r="J1682" s="174"/>
      <c r="BYJ1682" s="175" t="s">
        <v>2024</v>
      </c>
      <c r="BYK1682" s="173" t="e" cm="1" vm="2">
        <f t="array" ref="BYK1682">TRANSPOSE(_xlfn.ANCHORARRAY(BLH$2))</f>
        <v>#VALUE!</v>
      </c>
    </row>
    <row r="1683" spans="1:10 2012:2013" s="173" customFormat="1" ht="32.25" thickBot="1" x14ac:dyDescent="0.3">
      <c r="A1683" s="173" t="s">
        <v>156</v>
      </c>
      <c r="B1683" s="173" t="s">
        <v>72</v>
      </c>
      <c r="C1683" s="173" t="s">
        <v>349</v>
      </c>
      <c r="D1683" s="173" t="s">
        <v>245</v>
      </c>
      <c r="E1683" s="173">
        <v>36</v>
      </c>
      <c r="F1683" s="173">
        <v>0</v>
      </c>
      <c r="G1683" s="173" t="s">
        <v>213</v>
      </c>
      <c r="H1683" s="173" t="s">
        <v>22</v>
      </c>
      <c r="I1683" s="173">
        <v>1682</v>
      </c>
      <c r="J1683" s="174"/>
      <c r="BYJ1683" s="175" t="s">
        <v>2025</v>
      </c>
      <c r="BYK1683" s="173" t="e" cm="1" vm="2">
        <f t="array" ref="BYK1683">TRANSPOSE(_xlfn.ANCHORARRAY(BLI$2))</f>
        <v>#VALUE!</v>
      </c>
    </row>
    <row r="1684" spans="1:10 2012:2013" s="173" customFormat="1" ht="32.25" thickBot="1" x14ac:dyDescent="0.3">
      <c r="A1684" s="173" t="s">
        <v>156</v>
      </c>
      <c r="B1684" s="173" t="s">
        <v>72</v>
      </c>
      <c r="C1684" s="173" t="s">
        <v>349</v>
      </c>
      <c r="D1684" s="173" t="s">
        <v>239</v>
      </c>
      <c r="E1684" s="173">
        <v>36</v>
      </c>
      <c r="F1684" s="173">
        <v>0</v>
      </c>
      <c r="G1684" s="173" t="s">
        <v>213</v>
      </c>
      <c r="H1684" s="173" t="s">
        <v>22</v>
      </c>
      <c r="I1684" s="173">
        <v>1683</v>
      </c>
      <c r="J1684" s="174"/>
      <c r="BYJ1684" s="175" t="s">
        <v>2026</v>
      </c>
      <c r="BYK1684" s="173" t="e" cm="1" vm="2">
        <f t="array" ref="BYK1684">TRANSPOSE(_xlfn.ANCHORARRAY(BLJ$2))</f>
        <v>#VALUE!</v>
      </c>
    </row>
    <row r="1685" spans="1:10 2012:2013" s="173" customFormat="1" ht="32.25" thickBot="1" x14ac:dyDescent="0.3">
      <c r="A1685" s="173" t="s">
        <v>156</v>
      </c>
      <c r="B1685" s="173" t="s">
        <v>72</v>
      </c>
      <c r="C1685" s="173" t="s">
        <v>349</v>
      </c>
      <c r="D1685" s="173" t="s">
        <v>240</v>
      </c>
      <c r="E1685" s="173">
        <v>36</v>
      </c>
      <c r="F1685" s="173">
        <v>0</v>
      </c>
      <c r="G1685" s="173" t="s">
        <v>213</v>
      </c>
      <c r="H1685" s="173" t="s">
        <v>22</v>
      </c>
      <c r="I1685" s="173">
        <v>1684</v>
      </c>
      <c r="J1685" s="174"/>
      <c r="BYJ1685" s="175" t="s">
        <v>2027</v>
      </c>
      <c r="BYK1685" s="173" t="e" cm="1" vm="2">
        <f t="array" ref="BYK1685">TRANSPOSE(_xlfn.ANCHORARRAY(BLK$2))</f>
        <v>#VALUE!</v>
      </c>
    </row>
    <row r="1686" spans="1:10 2012:2013" s="173" customFormat="1" ht="32.25" thickBot="1" x14ac:dyDescent="0.3">
      <c r="A1686" s="173" t="s">
        <v>156</v>
      </c>
      <c r="B1686" s="173" t="s">
        <v>72</v>
      </c>
      <c r="C1686" s="173" t="s">
        <v>349</v>
      </c>
      <c r="D1686" s="173" t="s">
        <v>2490</v>
      </c>
      <c r="E1686" s="173">
        <v>99</v>
      </c>
      <c r="F1686" s="173">
        <v>0</v>
      </c>
      <c r="G1686" s="173" t="s">
        <v>213</v>
      </c>
      <c r="H1686" s="173" t="s">
        <v>22</v>
      </c>
      <c r="I1686" s="173">
        <v>1685</v>
      </c>
      <c r="J1686" s="174"/>
      <c r="BYJ1686" s="175" t="s">
        <v>2028</v>
      </c>
      <c r="BYK1686" s="173" t="e" cm="1" vm="2">
        <f t="array" ref="BYK1686">TRANSPOSE(_xlfn.ANCHORARRAY(BLL$2))</f>
        <v>#VALUE!</v>
      </c>
    </row>
    <row r="1687" spans="1:10 2012:2013" s="173" customFormat="1" ht="32.25" thickBot="1" x14ac:dyDescent="0.3">
      <c r="A1687" s="173" t="s">
        <v>156</v>
      </c>
      <c r="B1687" s="173" t="s">
        <v>72</v>
      </c>
      <c r="C1687" s="173" t="s">
        <v>349</v>
      </c>
      <c r="D1687" s="173" t="s">
        <v>225</v>
      </c>
      <c r="E1687" s="173">
        <v>36</v>
      </c>
      <c r="F1687" s="173">
        <v>0</v>
      </c>
      <c r="G1687" s="173" t="s">
        <v>213</v>
      </c>
      <c r="H1687" s="173" t="s">
        <v>22</v>
      </c>
      <c r="I1687" s="173">
        <v>1686</v>
      </c>
      <c r="J1687" s="174"/>
      <c r="BYJ1687" s="175" t="s">
        <v>2029</v>
      </c>
      <c r="BYK1687" s="173" t="e" cm="1" vm="2">
        <f t="array" ref="BYK1687">TRANSPOSE(_xlfn.ANCHORARRAY(BLM$2))</f>
        <v>#VALUE!</v>
      </c>
    </row>
    <row r="1688" spans="1:10 2012:2013" s="173" customFormat="1" ht="32.25" thickBot="1" x14ac:dyDescent="0.3">
      <c r="A1688" s="173" t="s">
        <v>156</v>
      </c>
      <c r="B1688" s="173" t="s">
        <v>72</v>
      </c>
      <c r="C1688" s="173" t="s">
        <v>349</v>
      </c>
      <c r="D1688" s="173" t="s">
        <v>226</v>
      </c>
      <c r="E1688" s="173">
        <v>36</v>
      </c>
      <c r="F1688" s="173">
        <v>0</v>
      </c>
      <c r="G1688" s="173" t="s">
        <v>213</v>
      </c>
      <c r="H1688" s="173" t="s">
        <v>22</v>
      </c>
      <c r="I1688" s="173">
        <v>1687</v>
      </c>
      <c r="J1688" s="174"/>
      <c r="BYJ1688" s="175" t="s">
        <v>2030</v>
      </c>
      <c r="BYK1688" s="173" t="e" cm="1" vm="2">
        <f t="array" ref="BYK1688">TRANSPOSE(_xlfn.ANCHORARRAY(BLN$2))</f>
        <v>#VALUE!</v>
      </c>
    </row>
    <row r="1689" spans="1:10 2012:2013" s="173" customFormat="1" ht="32.25" thickBot="1" x14ac:dyDescent="0.3">
      <c r="A1689" s="173" t="s">
        <v>156</v>
      </c>
      <c r="B1689" s="173" t="s">
        <v>72</v>
      </c>
      <c r="C1689" s="173" t="s">
        <v>349</v>
      </c>
      <c r="D1689" s="173" t="s">
        <v>255</v>
      </c>
      <c r="E1689" s="173">
        <v>99</v>
      </c>
      <c r="F1689" s="173">
        <v>0</v>
      </c>
      <c r="G1689" s="173" t="s">
        <v>213</v>
      </c>
      <c r="H1689" s="173" t="s">
        <v>22</v>
      </c>
      <c r="I1689" s="173">
        <v>1688</v>
      </c>
      <c r="J1689" s="174"/>
      <c r="BYJ1689" s="175" t="s">
        <v>2031</v>
      </c>
      <c r="BYK1689" s="173" t="e" cm="1" vm="2">
        <f t="array" ref="BYK1689">TRANSPOSE(_xlfn.ANCHORARRAY(BLO$2))</f>
        <v>#VALUE!</v>
      </c>
    </row>
    <row r="1690" spans="1:10 2012:2013" s="173" customFormat="1" ht="32.25" thickBot="1" x14ac:dyDescent="0.3">
      <c r="A1690" s="173" t="s">
        <v>156</v>
      </c>
      <c r="B1690" s="173" t="s">
        <v>72</v>
      </c>
      <c r="C1690" s="173" t="s">
        <v>349</v>
      </c>
      <c r="D1690" s="173" t="s">
        <v>2487</v>
      </c>
      <c r="E1690" s="173">
        <v>36</v>
      </c>
      <c r="F1690" s="173">
        <v>0</v>
      </c>
      <c r="G1690" s="173" t="s">
        <v>213</v>
      </c>
      <c r="H1690" s="173" t="s">
        <v>22</v>
      </c>
      <c r="I1690" s="173">
        <v>1689</v>
      </c>
      <c r="J1690" s="174"/>
      <c r="BYJ1690" s="175" t="s">
        <v>2032</v>
      </c>
      <c r="BYK1690" s="173" t="e" cm="1" vm="2">
        <f t="array" ref="BYK1690">TRANSPOSE(_xlfn.ANCHORARRAY(BLP$2))</f>
        <v>#VALUE!</v>
      </c>
    </row>
    <row r="1691" spans="1:10 2012:2013" s="173" customFormat="1" ht="32.25" thickBot="1" x14ac:dyDescent="0.3">
      <c r="A1691" s="173" t="s">
        <v>156</v>
      </c>
      <c r="B1691" s="173" t="s">
        <v>72</v>
      </c>
      <c r="C1691" s="173" t="s">
        <v>349</v>
      </c>
      <c r="D1691" s="173" t="s">
        <v>234</v>
      </c>
      <c r="E1691" s="173">
        <v>36</v>
      </c>
      <c r="F1691" s="173">
        <v>0</v>
      </c>
      <c r="G1691" s="173" t="s">
        <v>213</v>
      </c>
      <c r="H1691" s="173" t="s">
        <v>22</v>
      </c>
      <c r="I1691" s="173">
        <v>1690</v>
      </c>
      <c r="J1691" s="174"/>
      <c r="BYJ1691" s="175" t="s">
        <v>2033</v>
      </c>
      <c r="BYK1691" s="173" t="e" cm="1" vm="2">
        <f t="array" ref="BYK1691">TRANSPOSE(_xlfn.ANCHORARRAY(BLQ$2))</f>
        <v>#VALUE!</v>
      </c>
    </row>
    <row r="1692" spans="1:10 2012:2013" s="173" customFormat="1" ht="32.25" thickBot="1" x14ac:dyDescent="0.3">
      <c r="A1692" s="173" t="s">
        <v>156</v>
      </c>
      <c r="B1692" s="173" t="s">
        <v>72</v>
      </c>
      <c r="C1692" s="173" t="s">
        <v>349</v>
      </c>
      <c r="D1692" s="173" t="s">
        <v>2493</v>
      </c>
      <c r="E1692" s="173">
        <v>36</v>
      </c>
      <c r="F1692" s="173">
        <v>10</v>
      </c>
      <c r="G1692" s="173" t="s">
        <v>224</v>
      </c>
      <c r="H1692" s="173" t="s">
        <v>22</v>
      </c>
      <c r="I1692" s="173">
        <v>1691</v>
      </c>
      <c r="J1692" s="174"/>
      <c r="BYJ1692" s="175" t="s">
        <v>2034</v>
      </c>
      <c r="BYK1692" s="173" t="e" cm="1" vm="2">
        <f t="array" ref="BYK1692">TRANSPOSE(_xlfn.ANCHORARRAY(BLR$2))</f>
        <v>#VALUE!</v>
      </c>
    </row>
    <row r="1693" spans="1:10 2012:2013" s="173" customFormat="1" ht="32.25" thickBot="1" x14ac:dyDescent="0.3">
      <c r="A1693" s="173" t="s">
        <v>156</v>
      </c>
      <c r="B1693" s="173" t="s">
        <v>72</v>
      </c>
      <c r="C1693" s="173" t="s">
        <v>349</v>
      </c>
      <c r="D1693" s="173" t="s">
        <v>259</v>
      </c>
      <c r="G1693" s="173" t="s">
        <v>224</v>
      </c>
      <c r="H1693" s="173" t="s">
        <v>22</v>
      </c>
      <c r="I1693" s="173">
        <v>1692</v>
      </c>
      <c r="J1693" s="174"/>
      <c r="BYJ1693" s="175" t="s">
        <v>2035</v>
      </c>
      <c r="BYK1693" s="173" t="e" cm="1" vm="2">
        <f t="array" ref="BYK1693">TRANSPOSE(_xlfn.ANCHORARRAY(BLS$2))</f>
        <v>#VALUE!</v>
      </c>
    </row>
    <row r="1694" spans="1:10 2012:2013" s="173" customFormat="1" ht="32.25" thickBot="1" x14ac:dyDescent="0.3">
      <c r="A1694" s="173" t="s">
        <v>156</v>
      </c>
      <c r="B1694" s="173" t="s">
        <v>72</v>
      </c>
      <c r="C1694" s="173" t="s">
        <v>349</v>
      </c>
      <c r="D1694" s="173" t="s">
        <v>244</v>
      </c>
      <c r="E1694" s="173">
        <v>27</v>
      </c>
      <c r="F1694" s="173">
        <v>0</v>
      </c>
      <c r="G1694" s="173" t="s">
        <v>224</v>
      </c>
      <c r="H1694" s="173" t="s">
        <v>22</v>
      </c>
      <c r="I1694" s="173">
        <v>1693</v>
      </c>
      <c r="J1694" s="174"/>
      <c r="BYJ1694" s="175" t="s">
        <v>2036</v>
      </c>
      <c r="BYK1694" s="173" t="e" cm="1" vm="2">
        <f t="array" ref="BYK1694">TRANSPOSE(_xlfn.ANCHORARRAY(BLT$2))</f>
        <v>#VALUE!</v>
      </c>
    </row>
    <row r="1695" spans="1:10 2012:2013" s="173" customFormat="1" ht="32.25" thickBot="1" x14ac:dyDescent="0.3">
      <c r="A1695" s="173" t="s">
        <v>156</v>
      </c>
      <c r="B1695" s="173" t="s">
        <v>72</v>
      </c>
      <c r="C1695" s="173" t="s">
        <v>349</v>
      </c>
      <c r="D1695" s="173" t="s">
        <v>2488</v>
      </c>
      <c r="E1695" s="173">
        <v>99</v>
      </c>
      <c r="F1695" s="173">
        <v>0</v>
      </c>
      <c r="G1695" s="173" t="s">
        <v>224</v>
      </c>
      <c r="H1695" s="173" t="s">
        <v>22</v>
      </c>
      <c r="I1695" s="173">
        <v>1694</v>
      </c>
      <c r="J1695" s="174"/>
      <c r="BYJ1695" s="175" t="s">
        <v>2037</v>
      </c>
      <c r="BYK1695" s="173" t="e" cm="1" vm="2">
        <f t="array" ref="BYK1695">TRANSPOSE(_xlfn.ANCHORARRAY(BLU$2))</f>
        <v>#VALUE!</v>
      </c>
    </row>
    <row r="1696" spans="1:10 2012:2013" s="173" customFormat="1" ht="32.25" thickBot="1" x14ac:dyDescent="0.3">
      <c r="A1696" s="173" t="s">
        <v>156</v>
      </c>
      <c r="B1696" s="173" t="s">
        <v>73</v>
      </c>
      <c r="C1696" s="173" t="s">
        <v>350</v>
      </c>
      <c r="D1696" s="173" t="s">
        <v>2494</v>
      </c>
      <c r="G1696" s="173" t="s">
        <v>213</v>
      </c>
      <c r="H1696" s="173" t="s">
        <v>22</v>
      </c>
      <c r="I1696" s="173">
        <v>1695</v>
      </c>
      <c r="J1696" s="174"/>
      <c r="BYJ1696" s="175" t="s">
        <v>2038</v>
      </c>
      <c r="BYK1696" s="173" t="e" cm="1" vm="2">
        <f t="array" ref="BYK1696">TRANSPOSE(_xlfn.ANCHORARRAY(BLV$2))</f>
        <v>#VALUE!</v>
      </c>
    </row>
    <row r="1697" spans="1:10 2012:2013" s="173" customFormat="1" ht="32.25" thickBot="1" x14ac:dyDescent="0.3">
      <c r="A1697" s="173" t="s">
        <v>156</v>
      </c>
      <c r="B1697" s="173" t="s">
        <v>73</v>
      </c>
      <c r="C1697" s="173" t="s">
        <v>350</v>
      </c>
      <c r="D1697" s="173" t="s">
        <v>256</v>
      </c>
      <c r="G1697" s="173" t="s">
        <v>213</v>
      </c>
      <c r="H1697" s="173" t="s">
        <v>22</v>
      </c>
      <c r="I1697" s="173">
        <v>1696</v>
      </c>
      <c r="J1697" s="174"/>
      <c r="BYJ1697" s="175" t="s">
        <v>2039</v>
      </c>
      <c r="BYK1697" s="173" t="e" cm="1" vm="2">
        <f t="array" ref="BYK1697">TRANSPOSE(_xlfn.ANCHORARRAY(BLW$2))</f>
        <v>#VALUE!</v>
      </c>
    </row>
    <row r="1698" spans="1:10 2012:2013" s="173" customFormat="1" ht="32.25" thickBot="1" x14ac:dyDescent="0.3">
      <c r="A1698" s="173" t="s">
        <v>156</v>
      </c>
      <c r="B1698" s="173" t="s">
        <v>73</v>
      </c>
      <c r="C1698" s="173" t="s">
        <v>350</v>
      </c>
      <c r="D1698" s="173" t="s">
        <v>2495</v>
      </c>
      <c r="G1698" s="173" t="s">
        <v>213</v>
      </c>
      <c r="H1698" s="173" t="s">
        <v>22</v>
      </c>
      <c r="I1698" s="173">
        <v>1697</v>
      </c>
      <c r="J1698" s="174"/>
      <c r="BYJ1698" s="175" t="s">
        <v>2040</v>
      </c>
      <c r="BYK1698" s="173" t="e" cm="1" vm="2">
        <f t="array" ref="BYK1698">TRANSPOSE(_xlfn.ANCHORARRAY(BLX$2))</f>
        <v>#VALUE!</v>
      </c>
    </row>
    <row r="1699" spans="1:10 2012:2013" s="173" customFormat="1" ht="32.25" thickBot="1" x14ac:dyDescent="0.3">
      <c r="A1699" s="173" t="s">
        <v>156</v>
      </c>
      <c r="B1699" s="173" t="s">
        <v>73</v>
      </c>
      <c r="C1699" s="173" t="s">
        <v>350</v>
      </c>
      <c r="D1699" s="173" t="s">
        <v>257</v>
      </c>
      <c r="G1699" s="173" t="s">
        <v>213</v>
      </c>
      <c r="H1699" s="173" t="s">
        <v>22</v>
      </c>
      <c r="I1699" s="173">
        <v>1698</v>
      </c>
      <c r="J1699" s="174"/>
      <c r="BYJ1699" s="175" t="s">
        <v>2041</v>
      </c>
      <c r="BYK1699" s="173" t="e" cm="1" vm="2">
        <f t="array" ref="BYK1699">TRANSPOSE(_xlfn.ANCHORARRAY(BLY$2))</f>
        <v>#VALUE!</v>
      </c>
    </row>
    <row r="1700" spans="1:10 2012:2013" s="173" customFormat="1" ht="32.25" thickBot="1" x14ac:dyDescent="0.3">
      <c r="A1700" s="173" t="s">
        <v>156</v>
      </c>
      <c r="B1700" s="173" t="s">
        <v>73</v>
      </c>
      <c r="C1700" s="173" t="s">
        <v>350</v>
      </c>
      <c r="D1700" s="173" t="s">
        <v>258</v>
      </c>
      <c r="G1700" s="173" t="s">
        <v>213</v>
      </c>
      <c r="H1700" s="173" t="s">
        <v>22</v>
      </c>
      <c r="I1700" s="173">
        <v>1699</v>
      </c>
      <c r="J1700" s="174"/>
      <c r="BYJ1700" s="175" t="s">
        <v>2042</v>
      </c>
      <c r="BYK1700" s="173" t="e" cm="1" vm="2">
        <f t="array" ref="BYK1700">TRANSPOSE(_xlfn.ANCHORARRAY(BLZ$2))</f>
        <v>#VALUE!</v>
      </c>
    </row>
    <row r="1701" spans="1:10 2012:2013" s="173" customFormat="1" ht="32.25" thickBot="1" x14ac:dyDescent="0.3">
      <c r="A1701" s="173" t="s">
        <v>156</v>
      </c>
      <c r="B1701" s="173" t="s">
        <v>73</v>
      </c>
      <c r="C1701" s="173" t="s">
        <v>350</v>
      </c>
      <c r="D1701" s="173" t="s">
        <v>2496</v>
      </c>
      <c r="G1701" s="173" t="s">
        <v>213</v>
      </c>
      <c r="H1701" s="173" t="s">
        <v>22</v>
      </c>
      <c r="I1701" s="173">
        <v>1700</v>
      </c>
      <c r="J1701" s="174"/>
      <c r="BYJ1701" s="175" t="s">
        <v>2043</v>
      </c>
      <c r="BYK1701" s="173" t="e" cm="1" vm="2">
        <f t="array" ref="BYK1701">TRANSPOSE(_xlfn.ANCHORARRAY(BMA$2))</f>
        <v>#VALUE!</v>
      </c>
    </row>
    <row r="1702" spans="1:10 2012:2013" s="173" customFormat="1" ht="32.25" thickBot="1" x14ac:dyDescent="0.3">
      <c r="A1702" s="173" t="s">
        <v>156</v>
      </c>
      <c r="B1702" s="173" t="s">
        <v>73</v>
      </c>
      <c r="C1702" s="173" t="s">
        <v>350</v>
      </c>
      <c r="D1702" s="173" t="s">
        <v>259</v>
      </c>
      <c r="G1702" s="173" t="s">
        <v>213</v>
      </c>
      <c r="H1702" s="173" t="s">
        <v>22</v>
      </c>
      <c r="I1702" s="173">
        <v>1701</v>
      </c>
      <c r="J1702" s="174"/>
      <c r="BYJ1702" s="175" t="s">
        <v>2044</v>
      </c>
      <c r="BYK1702" s="173" t="e" cm="1" vm="2">
        <f t="array" ref="BYK1702">TRANSPOSE(_xlfn.ANCHORARRAY(BMB$2))</f>
        <v>#VALUE!</v>
      </c>
    </row>
    <row r="1703" spans="1:10 2012:2013" s="173" customFormat="1" ht="32.25" thickBot="1" x14ac:dyDescent="0.3">
      <c r="A1703" s="173" t="s">
        <v>156</v>
      </c>
      <c r="B1703" s="173" t="s">
        <v>73</v>
      </c>
      <c r="C1703" s="173" t="s">
        <v>350</v>
      </c>
      <c r="D1703" s="173" t="s">
        <v>2497</v>
      </c>
      <c r="G1703" s="173" t="s">
        <v>213</v>
      </c>
      <c r="H1703" s="173" t="s">
        <v>22</v>
      </c>
      <c r="I1703" s="173">
        <v>1702</v>
      </c>
      <c r="J1703" s="174"/>
      <c r="BYJ1703" s="175" t="s">
        <v>2045</v>
      </c>
      <c r="BYK1703" s="173" t="e" cm="1" vm="2">
        <f t="array" ref="BYK1703">TRANSPOSE(_xlfn.ANCHORARRAY(BMC$2))</f>
        <v>#VALUE!</v>
      </c>
    </row>
    <row r="1704" spans="1:10 2012:2013" s="173" customFormat="1" ht="32.25" thickBot="1" x14ac:dyDescent="0.3">
      <c r="A1704" s="173" t="s">
        <v>156</v>
      </c>
      <c r="B1704" s="173" t="s">
        <v>73</v>
      </c>
      <c r="C1704" s="173" t="s">
        <v>350</v>
      </c>
      <c r="D1704" s="173" t="s">
        <v>260</v>
      </c>
      <c r="G1704" s="173" t="s">
        <v>213</v>
      </c>
      <c r="H1704" s="173" t="s">
        <v>22</v>
      </c>
      <c r="I1704" s="173">
        <v>1703</v>
      </c>
      <c r="J1704" s="174"/>
      <c r="BYJ1704" s="175" t="s">
        <v>2046</v>
      </c>
      <c r="BYK1704" s="173" t="e" cm="1" vm="2">
        <f t="array" ref="BYK1704">TRANSPOSE(_xlfn.ANCHORARRAY(BMD$2))</f>
        <v>#VALUE!</v>
      </c>
    </row>
    <row r="1705" spans="1:10 2012:2013" s="173" customFormat="1" ht="32.25" thickBot="1" x14ac:dyDescent="0.3">
      <c r="A1705" s="173" t="s">
        <v>156</v>
      </c>
      <c r="B1705" s="173" t="s">
        <v>73</v>
      </c>
      <c r="C1705" s="173" t="s">
        <v>350</v>
      </c>
      <c r="D1705" s="173" t="s">
        <v>261</v>
      </c>
      <c r="G1705" s="173" t="s">
        <v>213</v>
      </c>
      <c r="H1705" s="173" t="s">
        <v>22</v>
      </c>
      <c r="I1705" s="173">
        <v>1704</v>
      </c>
      <c r="J1705" s="174"/>
      <c r="BYJ1705" s="175" t="s">
        <v>2047</v>
      </c>
      <c r="BYK1705" s="173" t="e" cm="1" vm="2">
        <f t="array" ref="BYK1705">TRANSPOSE(_xlfn.ANCHORARRAY(BME$2))</f>
        <v>#VALUE!</v>
      </c>
    </row>
    <row r="1706" spans="1:10 2012:2013" s="173" customFormat="1" ht="32.25" thickBot="1" x14ac:dyDescent="0.3">
      <c r="A1706" s="173" t="s">
        <v>156</v>
      </c>
      <c r="B1706" s="173" t="s">
        <v>73</v>
      </c>
      <c r="C1706" s="173" t="s">
        <v>350</v>
      </c>
      <c r="D1706" s="173" t="s">
        <v>2498</v>
      </c>
      <c r="G1706" s="173" t="s">
        <v>213</v>
      </c>
      <c r="H1706" s="173" t="s">
        <v>22</v>
      </c>
      <c r="I1706" s="173">
        <v>1705</v>
      </c>
      <c r="J1706" s="174"/>
      <c r="BYJ1706" s="175" t="s">
        <v>2048</v>
      </c>
      <c r="BYK1706" s="173" t="e" cm="1" vm="2">
        <f t="array" ref="BYK1706">TRANSPOSE(_xlfn.ANCHORARRAY(BMF$2))</f>
        <v>#VALUE!</v>
      </c>
    </row>
    <row r="1707" spans="1:10 2012:2013" s="173" customFormat="1" ht="32.25" thickBot="1" x14ac:dyDescent="0.3">
      <c r="A1707" s="173" t="s">
        <v>156</v>
      </c>
      <c r="B1707" s="173" t="s">
        <v>73</v>
      </c>
      <c r="C1707" s="173" t="s">
        <v>350</v>
      </c>
      <c r="D1707" s="173" t="s">
        <v>2499</v>
      </c>
      <c r="G1707" s="173" t="s">
        <v>224</v>
      </c>
      <c r="H1707" s="173" t="s">
        <v>22</v>
      </c>
      <c r="I1707" s="173">
        <v>1706</v>
      </c>
      <c r="J1707" s="174"/>
      <c r="BYJ1707" s="175" t="s">
        <v>2049</v>
      </c>
      <c r="BYK1707" s="173" t="e" cm="1" vm="2">
        <f t="array" ref="BYK1707">TRANSPOSE(_xlfn.ANCHORARRAY(BMG$2))</f>
        <v>#VALUE!</v>
      </c>
    </row>
    <row r="1708" spans="1:10 2012:2013" s="173" customFormat="1" ht="32.25" thickBot="1" x14ac:dyDescent="0.3">
      <c r="A1708" s="173" t="s">
        <v>156</v>
      </c>
      <c r="B1708" s="173" t="s">
        <v>73</v>
      </c>
      <c r="C1708" s="173" t="s">
        <v>350</v>
      </c>
      <c r="D1708" s="173" t="s">
        <v>2487</v>
      </c>
      <c r="G1708" s="173" t="s">
        <v>224</v>
      </c>
      <c r="H1708" s="173" t="s">
        <v>22</v>
      </c>
      <c r="I1708" s="173">
        <v>1707</v>
      </c>
      <c r="J1708" s="174"/>
      <c r="BYJ1708" s="175" t="s">
        <v>2050</v>
      </c>
      <c r="BYK1708" s="173" t="e" cm="1" vm="2">
        <f t="array" ref="BYK1708">TRANSPOSE(_xlfn.ANCHORARRAY(BMH$2))</f>
        <v>#VALUE!</v>
      </c>
    </row>
    <row r="1709" spans="1:10 2012:2013" s="173" customFormat="1" ht="32.25" thickBot="1" x14ac:dyDescent="0.3">
      <c r="A1709" s="173" t="s">
        <v>2617</v>
      </c>
      <c r="B1709" s="173" t="s">
        <v>23</v>
      </c>
      <c r="C1709" s="173" t="s">
        <v>2618</v>
      </c>
      <c r="D1709" s="173" t="s">
        <v>214</v>
      </c>
      <c r="E1709" s="173">
        <v>99</v>
      </c>
      <c r="F1709" s="173">
        <v>28</v>
      </c>
      <c r="G1709" s="173" t="s">
        <v>213</v>
      </c>
      <c r="H1709" s="173" t="s">
        <v>24</v>
      </c>
      <c r="I1709" s="173">
        <v>1708</v>
      </c>
      <c r="J1709" s="174"/>
      <c r="BYJ1709" s="175" t="s">
        <v>2051</v>
      </c>
      <c r="BYK1709" s="173" t="e" cm="1" vm="2">
        <f t="array" ref="BYK1709">TRANSPOSE(_xlfn.ANCHORARRAY(BMI$2))</f>
        <v>#VALUE!</v>
      </c>
    </row>
    <row r="1710" spans="1:10 2012:2013" s="173" customFormat="1" ht="32.25" thickBot="1" x14ac:dyDescent="0.3">
      <c r="A1710" s="173" t="s">
        <v>2617</v>
      </c>
      <c r="B1710" s="173" t="s">
        <v>23</v>
      </c>
      <c r="C1710" s="173" t="s">
        <v>2618</v>
      </c>
      <c r="D1710" s="173" t="s">
        <v>215</v>
      </c>
      <c r="E1710" s="173">
        <v>99</v>
      </c>
      <c r="F1710" s="173">
        <v>0</v>
      </c>
      <c r="G1710" s="173" t="s">
        <v>213</v>
      </c>
      <c r="H1710" s="173" t="s">
        <v>22</v>
      </c>
      <c r="I1710" s="173">
        <v>1709</v>
      </c>
      <c r="J1710" s="174"/>
      <c r="BYJ1710" s="175" t="s">
        <v>2052</v>
      </c>
      <c r="BYK1710" s="173" t="e" cm="1" vm="2">
        <f t="array" ref="BYK1710">TRANSPOSE(_xlfn.ANCHORARRAY(BMJ$2))</f>
        <v>#VALUE!</v>
      </c>
    </row>
    <row r="1711" spans="1:10 2012:2013" s="173" customFormat="1" ht="32.25" thickBot="1" x14ac:dyDescent="0.3">
      <c r="A1711" s="173" t="s">
        <v>2617</v>
      </c>
      <c r="B1711" s="173" t="s">
        <v>23</v>
      </c>
      <c r="C1711" s="173" t="s">
        <v>2618</v>
      </c>
      <c r="D1711" s="173" t="s">
        <v>2476</v>
      </c>
      <c r="E1711" s="173">
        <v>99</v>
      </c>
      <c r="F1711" s="173">
        <v>0</v>
      </c>
      <c r="G1711" s="173" t="s">
        <v>213</v>
      </c>
      <c r="H1711" s="173" t="s">
        <v>22</v>
      </c>
      <c r="I1711" s="173">
        <v>1710</v>
      </c>
      <c r="J1711" s="174"/>
      <c r="BYJ1711" s="175" t="s">
        <v>2053</v>
      </c>
      <c r="BYK1711" s="173" t="e" cm="1" vm="2">
        <f t="array" ref="BYK1711">TRANSPOSE(_xlfn.ANCHORARRAY(BMK$2))</f>
        <v>#VALUE!</v>
      </c>
    </row>
    <row r="1712" spans="1:10 2012:2013" s="173" customFormat="1" ht="32.25" thickBot="1" x14ac:dyDescent="0.3">
      <c r="A1712" s="173" t="s">
        <v>2617</v>
      </c>
      <c r="B1712" s="173" t="s">
        <v>23</v>
      </c>
      <c r="C1712" s="173" t="s">
        <v>2618</v>
      </c>
      <c r="D1712" s="173" t="s">
        <v>262</v>
      </c>
      <c r="E1712" s="173">
        <v>99</v>
      </c>
      <c r="F1712" s="173">
        <v>28</v>
      </c>
      <c r="G1712" s="173" t="s">
        <v>213</v>
      </c>
      <c r="H1712" s="173" t="s">
        <v>24</v>
      </c>
      <c r="I1712" s="173">
        <v>1711</v>
      </c>
      <c r="J1712" s="174"/>
      <c r="BYJ1712" s="175" t="s">
        <v>2054</v>
      </c>
      <c r="BYK1712" s="173" t="e" cm="1" vm="2">
        <f t="array" ref="BYK1712">TRANSPOSE(_xlfn.ANCHORARRAY(BML$2))</f>
        <v>#VALUE!</v>
      </c>
    </row>
    <row r="1713" spans="1:10 2012:2013" s="173" customFormat="1" ht="32.25" thickBot="1" x14ac:dyDescent="0.3">
      <c r="A1713" s="173" t="s">
        <v>2617</v>
      </c>
      <c r="B1713" s="173" t="s">
        <v>23</v>
      </c>
      <c r="C1713" s="173" t="s">
        <v>2618</v>
      </c>
      <c r="D1713" s="173" t="s">
        <v>2500</v>
      </c>
      <c r="E1713" s="173">
        <v>47</v>
      </c>
      <c r="F1713" s="173">
        <v>28</v>
      </c>
      <c r="G1713" s="173" t="s">
        <v>213</v>
      </c>
      <c r="H1713" s="173" t="s">
        <v>24</v>
      </c>
      <c r="I1713" s="173">
        <v>1712</v>
      </c>
      <c r="J1713" s="174"/>
      <c r="BYJ1713" s="175" t="s">
        <v>2055</v>
      </c>
      <c r="BYK1713" s="173" t="e" cm="1" vm="2">
        <f t="array" ref="BYK1713">TRANSPOSE(_xlfn.ANCHORARRAY(BMM$2))</f>
        <v>#VALUE!</v>
      </c>
    </row>
    <row r="1714" spans="1:10 2012:2013" s="173" customFormat="1" ht="32.25" thickBot="1" x14ac:dyDescent="0.3">
      <c r="A1714" s="173" t="s">
        <v>2617</v>
      </c>
      <c r="B1714" s="173" t="s">
        <v>23</v>
      </c>
      <c r="C1714" s="173" t="s">
        <v>2618</v>
      </c>
      <c r="D1714" s="173" t="s">
        <v>221</v>
      </c>
      <c r="E1714" s="173">
        <v>299</v>
      </c>
      <c r="F1714" s="173">
        <v>0</v>
      </c>
      <c r="G1714" s="173" t="s">
        <v>213</v>
      </c>
      <c r="H1714" s="173" t="s">
        <v>22</v>
      </c>
      <c r="I1714" s="173">
        <v>1713</v>
      </c>
      <c r="J1714" s="174"/>
      <c r="BYJ1714" s="175" t="s">
        <v>2056</v>
      </c>
      <c r="BYK1714" s="173" t="e" cm="1" vm="2">
        <f t="array" ref="BYK1714">TRANSPOSE(_xlfn.ANCHORARRAY(BMN$2))</f>
        <v>#VALUE!</v>
      </c>
    </row>
    <row r="1715" spans="1:10 2012:2013" s="173" customFormat="1" ht="32.25" thickBot="1" x14ac:dyDescent="0.3">
      <c r="A1715" s="173" t="s">
        <v>2617</v>
      </c>
      <c r="B1715" s="173" t="s">
        <v>23</v>
      </c>
      <c r="C1715" s="173" t="s">
        <v>2618</v>
      </c>
      <c r="D1715" s="173" t="s">
        <v>222</v>
      </c>
      <c r="E1715" s="173">
        <v>299</v>
      </c>
      <c r="F1715" s="173">
        <v>0</v>
      </c>
      <c r="G1715" s="173" t="s">
        <v>213</v>
      </c>
      <c r="H1715" s="173" t="s">
        <v>22</v>
      </c>
      <c r="I1715" s="173">
        <v>1714</v>
      </c>
      <c r="J1715" s="174"/>
      <c r="BYJ1715" s="175" t="s">
        <v>2057</v>
      </c>
      <c r="BYK1715" s="173" t="e" cm="1" vm="2">
        <f t="array" ref="BYK1715">TRANSPOSE(_xlfn.ANCHORARRAY(BMO$2))</f>
        <v>#VALUE!</v>
      </c>
    </row>
    <row r="1716" spans="1:10 2012:2013" s="173" customFormat="1" ht="32.25" thickBot="1" x14ac:dyDescent="0.3">
      <c r="A1716" s="173" t="s">
        <v>2617</v>
      </c>
      <c r="B1716" s="173" t="s">
        <v>23</v>
      </c>
      <c r="C1716" s="173" t="s">
        <v>2618</v>
      </c>
      <c r="D1716" s="173" t="s">
        <v>264</v>
      </c>
      <c r="E1716" s="173">
        <v>299</v>
      </c>
      <c r="F1716" s="173">
        <v>0</v>
      </c>
      <c r="G1716" s="173" t="s">
        <v>213</v>
      </c>
      <c r="H1716" s="173" t="s">
        <v>24</v>
      </c>
      <c r="I1716" s="173">
        <v>1715</v>
      </c>
      <c r="J1716" s="174"/>
      <c r="BYJ1716" s="175" t="s">
        <v>2058</v>
      </c>
      <c r="BYK1716" s="173" t="e" cm="1" vm="2">
        <f t="array" ref="BYK1716">TRANSPOSE(_xlfn.ANCHORARRAY(BMP$2))</f>
        <v>#VALUE!</v>
      </c>
    </row>
    <row r="1717" spans="1:10 2012:2013" s="173" customFormat="1" ht="32.25" thickBot="1" x14ac:dyDescent="0.3">
      <c r="A1717" s="173" t="s">
        <v>2617</v>
      </c>
      <c r="B1717" s="173" t="s">
        <v>23</v>
      </c>
      <c r="C1717" s="173" t="s">
        <v>2618</v>
      </c>
      <c r="D1717" s="173" t="s">
        <v>252</v>
      </c>
      <c r="E1717" s="173">
        <v>299</v>
      </c>
      <c r="F1717" s="173">
        <v>75</v>
      </c>
      <c r="G1717" s="173" t="s">
        <v>224</v>
      </c>
      <c r="H1717" s="173" t="s">
        <v>24</v>
      </c>
      <c r="I1717" s="173">
        <v>1716</v>
      </c>
      <c r="J1717" s="174"/>
      <c r="BYJ1717" s="175" t="s">
        <v>2059</v>
      </c>
      <c r="BYK1717" s="173" t="e" cm="1" vm="2">
        <f t="array" ref="BYK1717">TRANSPOSE(_xlfn.ANCHORARRAY(BMQ$2))</f>
        <v>#VALUE!</v>
      </c>
    </row>
    <row r="1718" spans="1:10 2012:2013" s="173" customFormat="1" ht="32.25" thickBot="1" x14ac:dyDescent="0.3">
      <c r="A1718" s="173" t="s">
        <v>2617</v>
      </c>
      <c r="B1718" s="173" t="s">
        <v>23</v>
      </c>
      <c r="C1718" s="173" t="s">
        <v>2618</v>
      </c>
      <c r="D1718" s="173" t="s">
        <v>265</v>
      </c>
      <c r="E1718" s="173">
        <v>160</v>
      </c>
      <c r="F1718" s="173">
        <v>0</v>
      </c>
      <c r="G1718" s="173" t="s">
        <v>224</v>
      </c>
      <c r="H1718" s="173" t="s">
        <v>22</v>
      </c>
      <c r="I1718" s="173">
        <v>1717</v>
      </c>
      <c r="J1718" s="174"/>
      <c r="BYJ1718" s="175" t="s">
        <v>2060</v>
      </c>
      <c r="BYK1718" s="173" t="e" cm="1" vm="2">
        <f t="array" ref="BYK1718">TRANSPOSE(_xlfn.ANCHORARRAY(BMR$2))</f>
        <v>#VALUE!</v>
      </c>
    </row>
    <row r="1719" spans="1:10 2012:2013" s="173" customFormat="1" ht="32.25" thickBot="1" x14ac:dyDescent="0.3">
      <c r="A1719" s="173" t="s">
        <v>2617</v>
      </c>
      <c r="B1719" s="173" t="s">
        <v>23</v>
      </c>
      <c r="C1719" s="173" t="s">
        <v>2618</v>
      </c>
      <c r="D1719" s="173" t="s">
        <v>266</v>
      </c>
      <c r="E1719" s="173">
        <v>160</v>
      </c>
      <c r="F1719" s="173">
        <v>46</v>
      </c>
      <c r="G1719" s="173" t="s">
        <v>224</v>
      </c>
      <c r="H1719" s="173" t="s">
        <v>24</v>
      </c>
      <c r="I1719" s="173">
        <v>1718</v>
      </c>
      <c r="J1719" s="174"/>
      <c r="BYJ1719" s="175" t="s">
        <v>2061</v>
      </c>
      <c r="BYK1719" s="173" t="e" cm="1" vm="2">
        <f t="array" ref="BYK1719">TRANSPOSE(_xlfn.ANCHORARRAY(BMS$2))</f>
        <v>#VALUE!</v>
      </c>
    </row>
    <row r="1720" spans="1:10 2012:2013" s="173" customFormat="1" ht="32.25" thickBot="1" x14ac:dyDescent="0.3">
      <c r="A1720" s="173" t="s">
        <v>2617</v>
      </c>
      <c r="B1720" s="173" t="s">
        <v>23</v>
      </c>
      <c r="C1720" s="173" t="s">
        <v>2618</v>
      </c>
      <c r="D1720" s="173" t="s">
        <v>223</v>
      </c>
      <c r="E1720" s="173">
        <v>999</v>
      </c>
      <c r="F1720" s="173">
        <v>75</v>
      </c>
      <c r="G1720" s="173" t="s">
        <v>224</v>
      </c>
      <c r="H1720" s="173" t="s">
        <v>24</v>
      </c>
      <c r="I1720" s="173">
        <v>1719</v>
      </c>
      <c r="J1720" s="174"/>
      <c r="BYJ1720" s="175" t="s">
        <v>2062</v>
      </c>
      <c r="BYK1720" s="173" t="e" cm="1" vm="2">
        <f t="array" ref="BYK1720">TRANSPOSE(_xlfn.ANCHORARRAY(BMT$2))</f>
        <v>#VALUE!</v>
      </c>
    </row>
    <row r="1721" spans="1:10 2012:2013" s="173" customFormat="1" ht="32.25" thickBot="1" x14ac:dyDescent="0.3">
      <c r="A1721" s="173" t="s">
        <v>2617</v>
      </c>
      <c r="B1721" s="173" t="s">
        <v>23</v>
      </c>
      <c r="C1721" s="173" t="s">
        <v>2618</v>
      </c>
      <c r="D1721" s="173" t="s">
        <v>212</v>
      </c>
      <c r="E1721" s="173">
        <v>36</v>
      </c>
      <c r="F1721" s="173">
        <v>0</v>
      </c>
      <c r="G1721" s="173" t="s">
        <v>224</v>
      </c>
      <c r="H1721" s="173" t="s">
        <v>22</v>
      </c>
      <c r="I1721" s="173">
        <v>1720</v>
      </c>
      <c r="J1721" s="174"/>
      <c r="BYJ1721" s="175" t="s">
        <v>2063</v>
      </c>
      <c r="BYK1721" s="173" t="e" cm="1" vm="2">
        <f t="array" ref="BYK1721">TRANSPOSE(_xlfn.ANCHORARRAY(BMU$2))</f>
        <v>#VALUE!</v>
      </c>
    </row>
    <row r="1722" spans="1:10 2012:2013" s="173" customFormat="1" ht="32.25" thickBot="1" x14ac:dyDescent="0.3">
      <c r="A1722" s="173" t="s">
        <v>2617</v>
      </c>
      <c r="B1722" s="173" t="s">
        <v>23</v>
      </c>
      <c r="C1722" s="173" t="s">
        <v>2618</v>
      </c>
      <c r="D1722" s="173" t="s">
        <v>2501</v>
      </c>
      <c r="E1722" s="173">
        <v>221</v>
      </c>
      <c r="F1722" s="173">
        <v>64</v>
      </c>
      <c r="G1722" s="173" t="s">
        <v>224</v>
      </c>
      <c r="H1722" s="173" t="s">
        <v>24</v>
      </c>
      <c r="I1722" s="173">
        <v>1721</v>
      </c>
      <c r="J1722" s="174"/>
      <c r="BYJ1722" s="175" t="s">
        <v>2064</v>
      </c>
      <c r="BYK1722" s="173" t="e" cm="1" vm="2">
        <f t="array" ref="BYK1722">TRANSPOSE(_xlfn.ANCHORARRAY(BMV$2))</f>
        <v>#VALUE!</v>
      </c>
    </row>
    <row r="1723" spans="1:10 2012:2013" s="173" customFormat="1" ht="32.25" thickBot="1" x14ac:dyDescent="0.3">
      <c r="A1723" s="173" t="s">
        <v>2617</v>
      </c>
      <c r="B1723" s="173" t="s">
        <v>23</v>
      </c>
      <c r="C1723" s="173" t="s">
        <v>2618</v>
      </c>
      <c r="D1723" s="173" t="s">
        <v>283</v>
      </c>
      <c r="E1723" s="173">
        <v>999</v>
      </c>
      <c r="F1723" s="173">
        <v>75</v>
      </c>
      <c r="G1723" s="173" t="s">
        <v>224</v>
      </c>
      <c r="H1723" s="173" t="s">
        <v>24</v>
      </c>
      <c r="I1723" s="173">
        <v>1722</v>
      </c>
      <c r="J1723" s="174"/>
      <c r="BYJ1723" s="175" t="s">
        <v>2065</v>
      </c>
      <c r="BYK1723" s="173" t="e" cm="1" vm="2">
        <f t="array" ref="BYK1723">TRANSPOSE(_xlfn.ANCHORARRAY(BMW$2))</f>
        <v>#VALUE!</v>
      </c>
    </row>
    <row r="1724" spans="1:10 2012:2013" s="173" customFormat="1" ht="32.25" thickBot="1" x14ac:dyDescent="0.3">
      <c r="A1724" s="173" t="s">
        <v>2617</v>
      </c>
      <c r="B1724" s="173" t="s">
        <v>23</v>
      </c>
      <c r="C1724" s="173" t="s">
        <v>2618</v>
      </c>
      <c r="D1724" s="173" t="s">
        <v>277</v>
      </c>
      <c r="E1724" s="173">
        <v>45</v>
      </c>
      <c r="F1724" s="173">
        <v>0</v>
      </c>
      <c r="G1724" s="173" t="s">
        <v>224</v>
      </c>
      <c r="H1724" s="173" t="s">
        <v>22</v>
      </c>
      <c r="I1724" s="173">
        <v>1723</v>
      </c>
      <c r="J1724" s="174"/>
      <c r="BYJ1724" s="175" t="s">
        <v>2066</v>
      </c>
      <c r="BYK1724" s="173" t="e" cm="1" vm="2">
        <f t="array" ref="BYK1724">TRANSPOSE(_xlfn.ANCHORARRAY(BMX$2))</f>
        <v>#VALUE!</v>
      </c>
    </row>
    <row r="1725" spans="1:10 2012:2013" s="173" customFormat="1" ht="32.25" thickBot="1" x14ac:dyDescent="0.3">
      <c r="A1725" s="173" t="s">
        <v>2617</v>
      </c>
      <c r="B1725" s="173" t="s">
        <v>23</v>
      </c>
      <c r="C1725" s="173" t="s">
        <v>2618</v>
      </c>
      <c r="D1725" s="173" t="s">
        <v>267</v>
      </c>
      <c r="E1725" s="173">
        <v>999</v>
      </c>
      <c r="F1725" s="173">
        <v>75</v>
      </c>
      <c r="G1725" s="173" t="s">
        <v>224</v>
      </c>
      <c r="H1725" s="173" t="s">
        <v>24</v>
      </c>
      <c r="I1725" s="173">
        <v>1724</v>
      </c>
      <c r="J1725" s="174"/>
      <c r="BYJ1725" s="175" t="s">
        <v>2067</v>
      </c>
      <c r="BYK1725" s="173" t="e" cm="1" vm="2">
        <f t="array" ref="BYK1725">TRANSPOSE(_xlfn.ANCHORARRAY(BMY$2))</f>
        <v>#VALUE!</v>
      </c>
    </row>
    <row r="1726" spans="1:10 2012:2013" s="173" customFormat="1" ht="32.25" thickBot="1" x14ac:dyDescent="0.3">
      <c r="A1726" s="173" t="s">
        <v>2617</v>
      </c>
      <c r="B1726" s="173" t="s">
        <v>23</v>
      </c>
      <c r="C1726" s="173" t="s">
        <v>2618</v>
      </c>
      <c r="D1726" s="173" t="s">
        <v>268</v>
      </c>
      <c r="E1726" s="173">
        <v>160</v>
      </c>
      <c r="F1726" s="173">
        <v>46</v>
      </c>
      <c r="G1726" s="173" t="s">
        <v>224</v>
      </c>
      <c r="H1726" s="173" t="s">
        <v>24</v>
      </c>
      <c r="I1726" s="173">
        <v>1725</v>
      </c>
      <c r="J1726" s="174"/>
      <c r="BYJ1726" s="175" t="s">
        <v>2068</v>
      </c>
      <c r="BYK1726" s="173" t="e" cm="1" vm="2">
        <f t="array" ref="BYK1726">TRANSPOSE(_xlfn.ANCHORARRAY(BMZ$2))</f>
        <v>#VALUE!</v>
      </c>
    </row>
    <row r="1727" spans="1:10 2012:2013" s="173" customFormat="1" ht="32.25" thickBot="1" x14ac:dyDescent="0.3">
      <c r="A1727" s="173" t="s">
        <v>2617</v>
      </c>
      <c r="B1727" s="173" t="s">
        <v>23</v>
      </c>
      <c r="C1727" s="173" t="s">
        <v>2618</v>
      </c>
      <c r="D1727" s="173" t="s">
        <v>275</v>
      </c>
      <c r="E1727" s="173">
        <v>27</v>
      </c>
      <c r="F1727" s="173">
        <v>0</v>
      </c>
      <c r="G1727" s="173" t="s">
        <v>224</v>
      </c>
      <c r="H1727" s="173" t="s">
        <v>22</v>
      </c>
      <c r="I1727" s="173">
        <v>1726</v>
      </c>
      <c r="J1727" s="174"/>
      <c r="BYJ1727" s="175" t="s">
        <v>2069</v>
      </c>
      <c r="BYK1727" s="173" t="e" cm="1" vm="2">
        <f t="array" ref="BYK1727">TRANSPOSE(_xlfn.ANCHORARRAY(BNA$2))</f>
        <v>#VALUE!</v>
      </c>
    </row>
    <row r="1728" spans="1:10 2012:2013" s="173" customFormat="1" ht="32.25" thickBot="1" x14ac:dyDescent="0.3">
      <c r="A1728" s="173" t="s">
        <v>2617</v>
      </c>
      <c r="B1728" s="173" t="s">
        <v>23</v>
      </c>
      <c r="C1728" s="173" t="s">
        <v>2618</v>
      </c>
      <c r="D1728" s="173" t="s">
        <v>2478</v>
      </c>
      <c r="E1728" s="173">
        <v>221</v>
      </c>
      <c r="F1728" s="173">
        <v>64</v>
      </c>
      <c r="G1728" s="173" t="s">
        <v>224</v>
      </c>
      <c r="H1728" s="173" t="s">
        <v>24</v>
      </c>
      <c r="I1728" s="173">
        <v>1727</v>
      </c>
      <c r="J1728" s="174"/>
      <c r="BYJ1728" s="175" t="s">
        <v>2070</v>
      </c>
      <c r="BYK1728" s="173" t="e" cm="1" vm="2">
        <f t="array" ref="BYK1728">TRANSPOSE(_xlfn.ANCHORARRAY(BNB$2))</f>
        <v>#VALUE!</v>
      </c>
    </row>
    <row r="1729" spans="1:10 2012:2013" s="173" customFormat="1" ht="32.25" thickBot="1" x14ac:dyDescent="0.3">
      <c r="A1729" s="173" t="s">
        <v>2617</v>
      </c>
      <c r="B1729" s="173" t="s">
        <v>23</v>
      </c>
      <c r="C1729" s="173" t="s">
        <v>2618</v>
      </c>
      <c r="D1729" s="173" t="s">
        <v>226</v>
      </c>
      <c r="E1729" s="173">
        <v>36</v>
      </c>
      <c r="F1729" s="173">
        <v>0</v>
      </c>
      <c r="G1729" s="173" t="s">
        <v>224</v>
      </c>
      <c r="H1729" s="173" t="s">
        <v>22</v>
      </c>
      <c r="I1729" s="173">
        <v>1728</v>
      </c>
      <c r="J1729" s="174"/>
      <c r="BYJ1729" s="175" t="s">
        <v>2071</v>
      </c>
      <c r="BYK1729" s="173" t="e" cm="1" vm="2">
        <f t="array" ref="BYK1729">TRANSPOSE(_xlfn.ANCHORARRAY(BNC$2))</f>
        <v>#VALUE!</v>
      </c>
    </row>
    <row r="1730" spans="1:10 2012:2013" s="173" customFormat="1" ht="32.25" thickBot="1" x14ac:dyDescent="0.3">
      <c r="A1730" s="173" t="s">
        <v>2617</v>
      </c>
      <c r="B1730" s="173" t="s">
        <v>23</v>
      </c>
      <c r="C1730" s="173" t="s">
        <v>2618</v>
      </c>
      <c r="D1730" s="173" t="s">
        <v>2479</v>
      </c>
      <c r="E1730" s="173">
        <v>130</v>
      </c>
      <c r="F1730" s="173">
        <v>0</v>
      </c>
      <c r="G1730" s="173" t="s">
        <v>224</v>
      </c>
      <c r="H1730" s="173" t="s">
        <v>22</v>
      </c>
      <c r="I1730" s="173">
        <v>1729</v>
      </c>
      <c r="J1730" s="174"/>
      <c r="BYJ1730" s="175" t="s">
        <v>2072</v>
      </c>
      <c r="BYK1730" s="173" t="e" cm="1" vm="2">
        <f t="array" ref="BYK1730">TRANSPOSE(_xlfn.ANCHORARRAY(BND$2))</f>
        <v>#VALUE!</v>
      </c>
    </row>
    <row r="1731" spans="1:10 2012:2013" s="173" customFormat="1" ht="32.25" thickBot="1" x14ac:dyDescent="0.3">
      <c r="A1731" s="173" t="s">
        <v>2617</v>
      </c>
      <c r="B1731" s="173" t="s">
        <v>23</v>
      </c>
      <c r="C1731" s="173" t="s">
        <v>2618</v>
      </c>
      <c r="D1731" s="173" t="s">
        <v>2480</v>
      </c>
      <c r="E1731" s="173">
        <v>130</v>
      </c>
      <c r="F1731" s="173">
        <v>37</v>
      </c>
      <c r="G1731" s="173" t="s">
        <v>224</v>
      </c>
      <c r="H1731" s="173" t="s">
        <v>24</v>
      </c>
      <c r="I1731" s="173">
        <v>1730</v>
      </c>
      <c r="J1731" s="174"/>
      <c r="BYJ1731" s="175" t="s">
        <v>2073</v>
      </c>
      <c r="BYK1731" s="173" t="e" cm="1" vm="2">
        <f t="array" ref="BYK1731">TRANSPOSE(_xlfn.ANCHORARRAY(BNE$2))</f>
        <v>#VALUE!</v>
      </c>
    </row>
    <row r="1732" spans="1:10 2012:2013" s="173" customFormat="1" ht="32.25" thickBot="1" x14ac:dyDescent="0.3">
      <c r="A1732" s="173" t="s">
        <v>2617</v>
      </c>
      <c r="B1732" s="173" t="s">
        <v>23</v>
      </c>
      <c r="C1732" s="173" t="s">
        <v>2618</v>
      </c>
      <c r="D1732" s="173" t="s">
        <v>288</v>
      </c>
      <c r="E1732" s="173">
        <v>160</v>
      </c>
      <c r="F1732" s="173">
        <v>46</v>
      </c>
      <c r="G1732" s="173" t="s">
        <v>224</v>
      </c>
      <c r="H1732" s="173" t="s">
        <v>22</v>
      </c>
      <c r="I1732" s="173">
        <v>1731</v>
      </c>
      <c r="J1732" s="174"/>
      <c r="BYJ1732" s="175" t="s">
        <v>2074</v>
      </c>
      <c r="BYK1732" s="173" t="e" cm="1" vm="2">
        <f t="array" ref="BYK1732">TRANSPOSE(_xlfn.ANCHORARRAY(BNF$2))</f>
        <v>#VALUE!</v>
      </c>
    </row>
    <row r="1733" spans="1:10 2012:2013" s="173" customFormat="1" ht="32.25" thickBot="1" x14ac:dyDescent="0.3">
      <c r="A1733" s="173" t="s">
        <v>2617</v>
      </c>
      <c r="B1733" s="173" t="s">
        <v>23</v>
      </c>
      <c r="C1733" s="173" t="s">
        <v>2618</v>
      </c>
      <c r="D1733" s="173" t="s">
        <v>276</v>
      </c>
      <c r="E1733" s="173">
        <v>999</v>
      </c>
      <c r="F1733" s="173">
        <v>75</v>
      </c>
      <c r="G1733" s="173" t="s">
        <v>224</v>
      </c>
      <c r="H1733" s="173" t="s">
        <v>24</v>
      </c>
      <c r="I1733" s="173">
        <v>1732</v>
      </c>
      <c r="J1733" s="174"/>
      <c r="BYJ1733" s="175" t="s">
        <v>2075</v>
      </c>
      <c r="BYK1733" s="173" t="e" cm="1" vm="2">
        <f t="array" ref="BYK1733">TRANSPOSE(_xlfn.ANCHORARRAY(BNG$2))</f>
        <v>#VALUE!</v>
      </c>
    </row>
    <row r="1734" spans="1:10 2012:2013" s="173" customFormat="1" ht="32.25" thickBot="1" x14ac:dyDescent="0.3">
      <c r="A1734" s="173" t="s">
        <v>2617</v>
      </c>
      <c r="B1734" s="173" t="s">
        <v>23</v>
      </c>
      <c r="C1734" s="173" t="s">
        <v>2618</v>
      </c>
      <c r="D1734" s="173" t="s">
        <v>2481</v>
      </c>
      <c r="E1734" s="173">
        <v>99</v>
      </c>
      <c r="F1734" s="173">
        <v>0</v>
      </c>
      <c r="G1734" s="173" t="s">
        <v>224</v>
      </c>
      <c r="H1734" s="173" t="s">
        <v>22</v>
      </c>
      <c r="I1734" s="173">
        <v>1733</v>
      </c>
      <c r="J1734" s="174"/>
      <c r="BYJ1734" s="175" t="s">
        <v>2076</v>
      </c>
      <c r="BYK1734" s="173" t="e" cm="1" vm="2">
        <f t="array" ref="BYK1734">TRANSPOSE(_xlfn.ANCHORARRAY(BNH$2))</f>
        <v>#VALUE!</v>
      </c>
    </row>
    <row r="1735" spans="1:10 2012:2013" s="173" customFormat="1" ht="32.25" thickBot="1" x14ac:dyDescent="0.3">
      <c r="A1735" s="173" t="s">
        <v>2617</v>
      </c>
      <c r="B1735" s="173" t="s">
        <v>23</v>
      </c>
      <c r="C1735" s="173" t="s">
        <v>2618</v>
      </c>
      <c r="D1735" s="173" t="s">
        <v>2482</v>
      </c>
      <c r="E1735" s="173">
        <v>27</v>
      </c>
      <c r="F1735" s="173">
        <v>0</v>
      </c>
      <c r="G1735" s="173" t="s">
        <v>224</v>
      </c>
      <c r="H1735" s="173" t="s">
        <v>22</v>
      </c>
      <c r="I1735" s="173">
        <v>1734</v>
      </c>
      <c r="J1735" s="174"/>
      <c r="BYJ1735" s="175" t="s">
        <v>2077</v>
      </c>
      <c r="BYK1735" s="173" t="e" cm="1" vm="2">
        <f t="array" ref="BYK1735">TRANSPOSE(_xlfn.ANCHORARRAY(BNI$2))</f>
        <v>#VALUE!</v>
      </c>
    </row>
    <row r="1736" spans="1:10 2012:2013" s="173" customFormat="1" ht="32.25" thickBot="1" x14ac:dyDescent="0.3">
      <c r="A1736" s="173" t="s">
        <v>2617</v>
      </c>
      <c r="B1736" s="173" t="s">
        <v>23</v>
      </c>
      <c r="C1736" s="173" t="s">
        <v>2618</v>
      </c>
      <c r="D1736" s="173" t="s">
        <v>228</v>
      </c>
      <c r="E1736" s="173">
        <v>27</v>
      </c>
      <c r="F1736" s="173">
        <v>0</v>
      </c>
      <c r="G1736" s="173" t="s">
        <v>224</v>
      </c>
      <c r="H1736" s="173" t="s">
        <v>22</v>
      </c>
      <c r="I1736" s="173">
        <v>1735</v>
      </c>
      <c r="J1736" s="174"/>
      <c r="BYJ1736" s="175" t="s">
        <v>2078</v>
      </c>
      <c r="BYK1736" s="173" t="e" cm="1" vm="2">
        <f t="array" ref="BYK1736">TRANSPOSE(_xlfn.ANCHORARRAY(BNJ$2))</f>
        <v>#VALUE!</v>
      </c>
    </row>
    <row r="1737" spans="1:10 2012:2013" s="173" customFormat="1" ht="32.25" thickBot="1" x14ac:dyDescent="0.3">
      <c r="A1737" s="173" t="s">
        <v>2617</v>
      </c>
      <c r="B1737" s="173" t="s">
        <v>23</v>
      </c>
      <c r="C1737" s="173" t="s">
        <v>2618</v>
      </c>
      <c r="D1737" s="173" t="s">
        <v>2483</v>
      </c>
      <c r="E1737" s="173">
        <v>27</v>
      </c>
      <c r="F1737" s="173">
        <v>0</v>
      </c>
      <c r="G1737" s="173" t="s">
        <v>224</v>
      </c>
      <c r="H1737" s="173" t="s">
        <v>22</v>
      </c>
      <c r="I1737" s="173">
        <v>1736</v>
      </c>
      <c r="J1737" s="174"/>
      <c r="BYJ1737" s="175" t="s">
        <v>2079</v>
      </c>
      <c r="BYK1737" s="173" t="e" cm="1" vm="2">
        <f t="array" ref="BYK1737">TRANSPOSE(_xlfn.ANCHORARRAY(BNK$2))</f>
        <v>#VALUE!</v>
      </c>
    </row>
    <row r="1738" spans="1:10 2012:2013" s="173" customFormat="1" ht="32.25" thickBot="1" x14ac:dyDescent="0.3">
      <c r="A1738" s="173" t="s">
        <v>2617</v>
      </c>
      <c r="B1738" s="173" t="s">
        <v>23</v>
      </c>
      <c r="C1738" s="173" t="s">
        <v>2618</v>
      </c>
      <c r="D1738" s="173" t="s">
        <v>229</v>
      </c>
      <c r="E1738" s="173">
        <v>99</v>
      </c>
      <c r="F1738" s="173">
        <v>0</v>
      </c>
      <c r="G1738" s="173" t="s">
        <v>224</v>
      </c>
      <c r="H1738" s="173" t="s">
        <v>22</v>
      </c>
      <c r="I1738" s="173">
        <v>1737</v>
      </c>
      <c r="J1738" s="174"/>
      <c r="BYJ1738" s="175" t="s">
        <v>2080</v>
      </c>
      <c r="BYK1738" s="173" t="e" cm="1" vm="2">
        <f t="array" ref="BYK1738">TRANSPOSE(_xlfn.ANCHORARRAY(BNL$2))</f>
        <v>#VALUE!</v>
      </c>
    </row>
    <row r="1739" spans="1:10 2012:2013" s="173" customFormat="1" ht="32.25" thickBot="1" x14ac:dyDescent="0.3">
      <c r="A1739" s="173" t="s">
        <v>2617</v>
      </c>
      <c r="B1739" s="173" t="s">
        <v>23</v>
      </c>
      <c r="C1739" s="173" t="s">
        <v>2618</v>
      </c>
      <c r="D1739" s="173" t="s">
        <v>278</v>
      </c>
      <c r="E1739" s="173">
        <v>160</v>
      </c>
      <c r="F1739" s="173">
        <v>46</v>
      </c>
      <c r="G1739" s="173" t="s">
        <v>224</v>
      </c>
      <c r="H1739" s="173" t="s">
        <v>24</v>
      </c>
      <c r="I1739" s="173">
        <v>1738</v>
      </c>
      <c r="J1739" s="174"/>
      <c r="BYJ1739" s="175" t="s">
        <v>2081</v>
      </c>
      <c r="BYK1739" s="173" t="e" cm="1" vm="2">
        <f t="array" ref="BYK1739">TRANSPOSE(_xlfn.ANCHORARRAY(BNM$2))</f>
        <v>#VALUE!</v>
      </c>
    </row>
    <row r="1740" spans="1:10 2012:2013" s="173" customFormat="1" ht="32.25" thickBot="1" x14ac:dyDescent="0.3">
      <c r="A1740" s="173" t="s">
        <v>2617</v>
      </c>
      <c r="B1740" s="173" t="s">
        <v>23</v>
      </c>
      <c r="C1740" s="173" t="s">
        <v>2618</v>
      </c>
      <c r="D1740" s="173" t="s">
        <v>2485</v>
      </c>
      <c r="E1740" s="173">
        <v>27</v>
      </c>
      <c r="F1740" s="173">
        <v>0</v>
      </c>
      <c r="G1740" s="173" t="s">
        <v>224</v>
      </c>
      <c r="H1740" s="173" t="s">
        <v>22</v>
      </c>
      <c r="I1740" s="173">
        <v>1739</v>
      </c>
      <c r="J1740" s="174"/>
      <c r="BYJ1740" s="175" t="s">
        <v>2082</v>
      </c>
      <c r="BYK1740" s="173" t="e" cm="1" vm="2">
        <f t="array" ref="BYK1740">TRANSPOSE(_xlfn.ANCHORARRAY(BNN$2))</f>
        <v>#VALUE!</v>
      </c>
    </row>
    <row r="1741" spans="1:10 2012:2013" s="173" customFormat="1" ht="32.25" thickBot="1" x14ac:dyDescent="0.3">
      <c r="A1741" s="173" t="s">
        <v>2617</v>
      </c>
      <c r="B1741" s="173" t="s">
        <v>23</v>
      </c>
      <c r="C1741" s="173" t="s">
        <v>2618</v>
      </c>
      <c r="D1741" s="173" t="s">
        <v>230</v>
      </c>
      <c r="E1741" s="173">
        <v>130</v>
      </c>
      <c r="F1741" s="173">
        <v>0</v>
      </c>
      <c r="G1741" s="173" t="s">
        <v>224</v>
      </c>
      <c r="H1741" s="173" t="s">
        <v>22</v>
      </c>
      <c r="I1741" s="173">
        <v>1740</v>
      </c>
      <c r="J1741" s="174"/>
      <c r="BYJ1741" s="175" t="s">
        <v>2083</v>
      </c>
      <c r="BYK1741" s="173" t="e" cm="1" vm="2">
        <f t="array" ref="BYK1741">TRANSPOSE(_xlfn.ANCHORARRAY(BNO$2))</f>
        <v>#VALUE!</v>
      </c>
    </row>
    <row r="1742" spans="1:10 2012:2013" s="173" customFormat="1" ht="32.25" thickBot="1" x14ac:dyDescent="0.3">
      <c r="A1742" s="173" t="s">
        <v>2617</v>
      </c>
      <c r="B1742" s="173" t="s">
        <v>23</v>
      </c>
      <c r="C1742" s="173" t="s">
        <v>2618</v>
      </c>
      <c r="D1742" s="173" t="s">
        <v>231</v>
      </c>
      <c r="E1742" s="173">
        <v>27</v>
      </c>
      <c r="F1742" s="173">
        <v>0</v>
      </c>
      <c r="G1742" s="173" t="s">
        <v>224</v>
      </c>
      <c r="H1742" s="173" t="s">
        <v>22</v>
      </c>
      <c r="I1742" s="173">
        <v>1741</v>
      </c>
      <c r="J1742" s="174"/>
      <c r="BYJ1742" s="175" t="s">
        <v>2084</v>
      </c>
      <c r="BYK1742" s="173" t="e" cm="1" vm="2">
        <f t="array" ref="BYK1742">TRANSPOSE(_xlfn.ANCHORARRAY(BNP$2))</f>
        <v>#VALUE!</v>
      </c>
    </row>
    <row r="1743" spans="1:10 2012:2013" s="173" customFormat="1" ht="32.25" thickBot="1" x14ac:dyDescent="0.3">
      <c r="A1743" s="173" t="s">
        <v>2617</v>
      </c>
      <c r="B1743" s="173" t="s">
        <v>23</v>
      </c>
      <c r="C1743" s="173" t="s">
        <v>2618</v>
      </c>
      <c r="D1743" s="173" t="s">
        <v>2486</v>
      </c>
      <c r="E1743" s="173">
        <v>36</v>
      </c>
      <c r="F1743" s="173">
        <v>0</v>
      </c>
      <c r="G1743" s="173" t="s">
        <v>224</v>
      </c>
      <c r="H1743" s="173" t="s">
        <v>22</v>
      </c>
      <c r="I1743" s="173">
        <v>1742</v>
      </c>
      <c r="J1743" s="174"/>
      <c r="BYJ1743" s="175" t="s">
        <v>2085</v>
      </c>
      <c r="BYK1743" s="173" t="e" cm="1" vm="2">
        <f t="array" ref="BYK1743">TRANSPOSE(_xlfn.ANCHORARRAY(BNQ$2))</f>
        <v>#VALUE!</v>
      </c>
    </row>
    <row r="1744" spans="1:10 2012:2013" s="173" customFormat="1" ht="32.25" thickBot="1" x14ac:dyDescent="0.3">
      <c r="A1744" s="173" t="s">
        <v>2617</v>
      </c>
      <c r="B1744" s="173" t="s">
        <v>23</v>
      </c>
      <c r="C1744" s="173" t="s">
        <v>2618</v>
      </c>
      <c r="D1744" s="173" t="s">
        <v>232</v>
      </c>
      <c r="E1744" s="173">
        <v>99</v>
      </c>
      <c r="F1744" s="173">
        <v>28</v>
      </c>
      <c r="G1744" s="173" t="s">
        <v>224</v>
      </c>
      <c r="H1744" s="173" t="s">
        <v>24</v>
      </c>
      <c r="I1744" s="173">
        <v>1743</v>
      </c>
      <c r="J1744" s="174"/>
      <c r="BYJ1744" s="175" t="s">
        <v>2086</v>
      </c>
      <c r="BYK1744" s="173" t="e" cm="1" vm="2">
        <f t="array" ref="BYK1744">TRANSPOSE(_xlfn.ANCHORARRAY(BNR$2))</f>
        <v>#VALUE!</v>
      </c>
    </row>
    <row r="1745" spans="1:10 2012:2013" s="173" customFormat="1" ht="32.25" thickBot="1" x14ac:dyDescent="0.3">
      <c r="A1745" s="173" t="s">
        <v>2617</v>
      </c>
      <c r="B1745" s="173" t="s">
        <v>23</v>
      </c>
      <c r="C1745" s="173" t="s">
        <v>2618</v>
      </c>
      <c r="D1745" s="173" t="s">
        <v>286</v>
      </c>
      <c r="E1745" s="173">
        <v>99</v>
      </c>
      <c r="F1745" s="173">
        <v>28</v>
      </c>
      <c r="G1745" s="173" t="s">
        <v>224</v>
      </c>
      <c r="H1745" s="173" t="s">
        <v>24</v>
      </c>
      <c r="I1745" s="173">
        <v>1744</v>
      </c>
      <c r="J1745" s="174"/>
      <c r="BYJ1745" s="175" t="s">
        <v>2087</v>
      </c>
      <c r="BYK1745" s="173" t="e" cm="1" vm="2">
        <f t="array" ref="BYK1745">TRANSPOSE(_xlfn.ANCHORARRAY(BNS$2))</f>
        <v>#VALUE!</v>
      </c>
    </row>
    <row r="1746" spans="1:10 2012:2013" s="173" customFormat="1" ht="32.25" thickBot="1" x14ac:dyDescent="0.3">
      <c r="A1746" s="173" t="s">
        <v>2617</v>
      </c>
      <c r="B1746" s="173" t="s">
        <v>23</v>
      </c>
      <c r="C1746" s="173" t="s">
        <v>2618</v>
      </c>
      <c r="D1746" s="173" t="s">
        <v>244</v>
      </c>
      <c r="E1746" s="173">
        <v>27</v>
      </c>
      <c r="F1746" s="173">
        <v>0</v>
      </c>
      <c r="G1746" s="173" t="s">
        <v>224</v>
      </c>
      <c r="H1746" s="173" t="s">
        <v>22</v>
      </c>
      <c r="I1746" s="173">
        <v>1745</v>
      </c>
      <c r="J1746" s="174"/>
      <c r="BYJ1746" s="175" t="s">
        <v>2088</v>
      </c>
      <c r="BYK1746" s="173" t="e" cm="1" vm="2">
        <f t="array" ref="BYK1746">TRANSPOSE(_xlfn.ANCHORARRAY(BNT$2))</f>
        <v>#VALUE!</v>
      </c>
    </row>
    <row r="1747" spans="1:10 2012:2013" s="173" customFormat="1" ht="32.25" thickBot="1" x14ac:dyDescent="0.3">
      <c r="A1747" s="173" t="s">
        <v>2617</v>
      </c>
      <c r="B1747" s="173" t="s">
        <v>23</v>
      </c>
      <c r="C1747" s="173" t="s">
        <v>2618</v>
      </c>
      <c r="D1747" s="173" t="s">
        <v>233</v>
      </c>
      <c r="E1747" s="173">
        <v>99</v>
      </c>
      <c r="F1747" s="173">
        <v>0</v>
      </c>
      <c r="G1747" s="173" t="s">
        <v>224</v>
      </c>
      <c r="H1747" s="173" t="s">
        <v>22</v>
      </c>
      <c r="I1747" s="173">
        <v>1746</v>
      </c>
      <c r="J1747" s="174"/>
      <c r="BYJ1747" s="175" t="s">
        <v>2089</v>
      </c>
      <c r="BYK1747" s="173" t="e" cm="1" vm="2">
        <f t="array" ref="BYK1747">TRANSPOSE(_xlfn.ANCHORARRAY(BNU$2))</f>
        <v>#VALUE!</v>
      </c>
    </row>
    <row r="1748" spans="1:10 2012:2013" s="173" customFormat="1" ht="32.25" thickBot="1" x14ac:dyDescent="0.3">
      <c r="A1748" s="173" t="s">
        <v>2617</v>
      </c>
      <c r="B1748" s="173" t="s">
        <v>23</v>
      </c>
      <c r="C1748" s="173" t="s">
        <v>2618</v>
      </c>
      <c r="D1748" s="173" t="s">
        <v>2487</v>
      </c>
      <c r="E1748" s="173">
        <v>36</v>
      </c>
      <c r="F1748" s="173">
        <v>0</v>
      </c>
      <c r="G1748" s="173" t="s">
        <v>224</v>
      </c>
      <c r="H1748" s="173" t="s">
        <v>22</v>
      </c>
      <c r="I1748" s="173">
        <v>1747</v>
      </c>
      <c r="J1748" s="174"/>
      <c r="BYJ1748" s="175" t="s">
        <v>2090</v>
      </c>
      <c r="BYK1748" s="173" t="e" cm="1" vm="2">
        <f t="array" ref="BYK1748">TRANSPOSE(_xlfn.ANCHORARRAY(BNV$2))</f>
        <v>#VALUE!</v>
      </c>
    </row>
    <row r="1749" spans="1:10 2012:2013" s="173" customFormat="1" ht="32.25" thickBot="1" x14ac:dyDescent="0.3">
      <c r="A1749" s="173" t="s">
        <v>2617</v>
      </c>
      <c r="B1749" s="173" t="s">
        <v>23</v>
      </c>
      <c r="C1749" s="173" t="s">
        <v>2618</v>
      </c>
      <c r="D1749" s="173" t="s">
        <v>235</v>
      </c>
      <c r="E1749" s="173">
        <v>27</v>
      </c>
      <c r="F1749" s="173">
        <v>0</v>
      </c>
      <c r="G1749" s="173" t="s">
        <v>224</v>
      </c>
      <c r="H1749" s="173" t="s">
        <v>22</v>
      </c>
      <c r="I1749" s="173">
        <v>1748</v>
      </c>
      <c r="J1749" s="174"/>
      <c r="BYJ1749" s="175" t="s">
        <v>2091</v>
      </c>
      <c r="BYK1749" s="173" t="e" cm="1" vm="2">
        <f t="array" ref="BYK1749">TRANSPOSE(_xlfn.ANCHORARRAY(BNW$2))</f>
        <v>#VALUE!</v>
      </c>
    </row>
    <row r="1750" spans="1:10 2012:2013" s="173" customFormat="1" ht="32.25" thickBot="1" x14ac:dyDescent="0.3">
      <c r="A1750" s="173" t="s">
        <v>2617</v>
      </c>
      <c r="B1750" s="173" t="s">
        <v>23</v>
      </c>
      <c r="C1750" s="173" t="s">
        <v>2618</v>
      </c>
      <c r="D1750" s="173" t="s">
        <v>2488</v>
      </c>
      <c r="E1750" s="173">
        <v>99</v>
      </c>
      <c r="F1750" s="173">
        <v>0</v>
      </c>
      <c r="G1750" s="173" t="s">
        <v>224</v>
      </c>
      <c r="H1750" s="173" t="s">
        <v>22</v>
      </c>
      <c r="I1750" s="173">
        <v>1749</v>
      </c>
      <c r="J1750" s="174"/>
      <c r="BYJ1750" s="175" t="s">
        <v>2092</v>
      </c>
      <c r="BYK1750" s="173" t="e" cm="1" vm="2">
        <f t="array" ref="BYK1750">TRANSPOSE(_xlfn.ANCHORARRAY(BNX$2))</f>
        <v>#VALUE!</v>
      </c>
    </row>
    <row r="1751" spans="1:10 2012:2013" s="173" customFormat="1" ht="32.25" thickBot="1" x14ac:dyDescent="0.3">
      <c r="A1751" s="173" t="s">
        <v>2617</v>
      </c>
      <c r="B1751" s="173" t="s">
        <v>154</v>
      </c>
      <c r="C1751" s="173" t="s">
        <v>2619</v>
      </c>
      <c r="D1751" s="173" t="s">
        <v>225</v>
      </c>
      <c r="E1751" s="173">
        <v>36</v>
      </c>
      <c r="F1751" s="173">
        <v>0</v>
      </c>
      <c r="G1751" s="173" t="s">
        <v>213</v>
      </c>
      <c r="H1751" s="173" t="s">
        <v>22</v>
      </c>
      <c r="I1751" s="173">
        <v>1750</v>
      </c>
      <c r="J1751" s="174"/>
      <c r="BYJ1751" s="175" t="s">
        <v>2093</v>
      </c>
      <c r="BYK1751" s="173" t="e" cm="1" vm="2">
        <f t="array" ref="BYK1751">TRANSPOSE(_xlfn.ANCHORARRAY(BNY$2))</f>
        <v>#VALUE!</v>
      </c>
    </row>
    <row r="1752" spans="1:10 2012:2013" s="173" customFormat="1" ht="32.25" thickBot="1" x14ac:dyDescent="0.3">
      <c r="A1752" s="173" t="s">
        <v>2617</v>
      </c>
      <c r="B1752" s="173" t="s">
        <v>154</v>
      </c>
      <c r="C1752" s="173" t="s">
        <v>2619</v>
      </c>
      <c r="D1752" s="173" t="s">
        <v>2476</v>
      </c>
      <c r="E1752" s="173">
        <v>99</v>
      </c>
      <c r="F1752" s="173">
        <v>0</v>
      </c>
      <c r="G1752" s="173" t="s">
        <v>213</v>
      </c>
      <c r="H1752" s="173" t="s">
        <v>22</v>
      </c>
      <c r="I1752" s="173">
        <v>1751</v>
      </c>
      <c r="J1752" s="174"/>
      <c r="BYJ1752" s="175" t="s">
        <v>2094</v>
      </c>
      <c r="BYK1752" s="173" t="e" cm="1" vm="2">
        <f t="array" ref="BYK1752">TRANSPOSE(_xlfn.ANCHORARRAY(BNZ$2))</f>
        <v>#VALUE!</v>
      </c>
    </row>
    <row r="1753" spans="1:10 2012:2013" s="173" customFormat="1" ht="32.25" thickBot="1" x14ac:dyDescent="0.3">
      <c r="A1753" s="173" t="s">
        <v>2617</v>
      </c>
      <c r="B1753" s="173" t="s">
        <v>154</v>
      </c>
      <c r="C1753" s="173" t="s">
        <v>2619</v>
      </c>
      <c r="D1753" s="173" t="s">
        <v>2481</v>
      </c>
      <c r="E1753" s="173">
        <v>99</v>
      </c>
      <c r="F1753" s="173">
        <v>0</v>
      </c>
      <c r="G1753" s="173" t="s">
        <v>213</v>
      </c>
      <c r="H1753" s="173" t="s">
        <v>22</v>
      </c>
      <c r="I1753" s="173">
        <v>1752</v>
      </c>
      <c r="J1753" s="174"/>
      <c r="BYJ1753" s="175" t="s">
        <v>2095</v>
      </c>
      <c r="BYK1753" s="173" t="e" cm="1" vm="2">
        <f t="array" ref="BYK1753">TRANSPOSE(_xlfn.ANCHORARRAY(BOA$2))</f>
        <v>#VALUE!</v>
      </c>
    </row>
    <row r="1754" spans="1:10 2012:2013" s="173" customFormat="1" ht="32.25" thickBot="1" x14ac:dyDescent="0.3">
      <c r="A1754" s="173" t="s">
        <v>2617</v>
      </c>
      <c r="B1754" s="173" t="s">
        <v>154</v>
      </c>
      <c r="C1754" s="173" t="s">
        <v>2619</v>
      </c>
      <c r="D1754" s="173" t="s">
        <v>274</v>
      </c>
      <c r="E1754" s="173">
        <v>99</v>
      </c>
      <c r="F1754" s="173">
        <v>28</v>
      </c>
      <c r="G1754" s="173" t="s">
        <v>213</v>
      </c>
      <c r="H1754" s="173" t="s">
        <v>25</v>
      </c>
      <c r="I1754" s="173">
        <v>1753</v>
      </c>
      <c r="J1754" s="174"/>
      <c r="BYJ1754" s="175" t="s">
        <v>2096</v>
      </c>
      <c r="BYK1754" s="173" t="e" cm="1" vm="2">
        <f t="array" ref="BYK1754">TRANSPOSE(_xlfn.ANCHORARRAY(BOB$2))</f>
        <v>#VALUE!</v>
      </c>
    </row>
    <row r="1755" spans="1:10 2012:2013" s="173" customFormat="1" ht="32.25" thickBot="1" x14ac:dyDescent="0.3">
      <c r="A1755" s="173" t="s">
        <v>2617</v>
      </c>
      <c r="B1755" s="173" t="s">
        <v>154</v>
      </c>
      <c r="C1755" s="173" t="s">
        <v>2619</v>
      </c>
      <c r="D1755" s="173" t="s">
        <v>232</v>
      </c>
      <c r="E1755" s="173">
        <v>99</v>
      </c>
      <c r="F1755" s="173">
        <v>28</v>
      </c>
      <c r="G1755" s="173" t="s">
        <v>213</v>
      </c>
      <c r="H1755" s="173" t="s">
        <v>24</v>
      </c>
      <c r="I1755" s="173">
        <v>1754</v>
      </c>
      <c r="J1755" s="174"/>
      <c r="BYJ1755" s="175" t="s">
        <v>2097</v>
      </c>
      <c r="BYK1755" s="173" t="e" cm="1" vm="2">
        <f t="array" ref="BYK1755">TRANSPOSE(_xlfn.ANCHORARRAY(BOC$2))</f>
        <v>#VALUE!</v>
      </c>
    </row>
    <row r="1756" spans="1:10 2012:2013" s="173" customFormat="1" ht="32.25" thickBot="1" x14ac:dyDescent="0.3">
      <c r="A1756" s="173" t="s">
        <v>2617</v>
      </c>
      <c r="B1756" s="173" t="s">
        <v>154</v>
      </c>
      <c r="C1756" s="173" t="s">
        <v>2619</v>
      </c>
      <c r="D1756" s="173" t="s">
        <v>221</v>
      </c>
      <c r="E1756" s="173">
        <v>299</v>
      </c>
      <c r="F1756" s="173">
        <v>0</v>
      </c>
      <c r="G1756" s="173" t="s">
        <v>213</v>
      </c>
      <c r="H1756" s="173" t="s">
        <v>22</v>
      </c>
      <c r="I1756" s="173">
        <v>1755</v>
      </c>
      <c r="J1756" s="174"/>
      <c r="BYJ1756" s="175" t="s">
        <v>2098</v>
      </c>
      <c r="BYK1756" s="173" t="e" cm="1" vm="2">
        <f t="array" ref="BYK1756">TRANSPOSE(_xlfn.ANCHORARRAY(BOD$2))</f>
        <v>#VALUE!</v>
      </c>
    </row>
    <row r="1757" spans="1:10 2012:2013" s="173" customFormat="1" ht="32.25" thickBot="1" x14ac:dyDescent="0.3">
      <c r="A1757" s="173" t="s">
        <v>2617</v>
      </c>
      <c r="B1757" s="173" t="s">
        <v>154</v>
      </c>
      <c r="C1757" s="173" t="s">
        <v>2619</v>
      </c>
      <c r="D1757" s="173" t="s">
        <v>264</v>
      </c>
      <c r="E1757" s="173">
        <v>299</v>
      </c>
      <c r="F1757" s="173">
        <v>0</v>
      </c>
      <c r="G1757" s="173" t="s">
        <v>213</v>
      </c>
      <c r="H1757" s="173" t="s">
        <v>24</v>
      </c>
      <c r="I1757" s="173">
        <v>1756</v>
      </c>
      <c r="J1757" s="174"/>
      <c r="BYJ1757" s="175" t="s">
        <v>2099</v>
      </c>
      <c r="BYK1757" s="173" t="e" cm="1" vm="2">
        <f t="array" ref="BYK1757">TRANSPOSE(_xlfn.ANCHORARRAY(BOE$2))</f>
        <v>#VALUE!</v>
      </c>
    </row>
    <row r="1758" spans="1:10 2012:2013" s="173" customFormat="1" ht="32.25" thickBot="1" x14ac:dyDescent="0.3">
      <c r="A1758" s="173" t="s">
        <v>2617</v>
      </c>
      <c r="B1758" s="173" t="s">
        <v>154</v>
      </c>
      <c r="C1758" s="173" t="s">
        <v>2619</v>
      </c>
      <c r="D1758" s="173" t="s">
        <v>2489</v>
      </c>
      <c r="E1758" s="173">
        <v>27</v>
      </c>
      <c r="F1758" s="173">
        <v>0</v>
      </c>
      <c r="G1758" s="173" t="s">
        <v>213</v>
      </c>
      <c r="H1758" s="173" t="s">
        <v>22</v>
      </c>
      <c r="I1758" s="173">
        <v>1757</v>
      </c>
      <c r="J1758" s="174"/>
      <c r="BYJ1758" s="175" t="s">
        <v>2100</v>
      </c>
      <c r="BYK1758" s="173" t="e" cm="1" vm="2">
        <f t="array" ref="BYK1758">TRANSPOSE(_xlfn.ANCHORARRAY(BOF$2))</f>
        <v>#VALUE!</v>
      </c>
    </row>
    <row r="1759" spans="1:10 2012:2013" s="173" customFormat="1" ht="32.25" thickBot="1" x14ac:dyDescent="0.3">
      <c r="A1759" s="173" t="s">
        <v>2617</v>
      </c>
      <c r="B1759" s="173" t="s">
        <v>154</v>
      </c>
      <c r="C1759" s="173" t="s">
        <v>2619</v>
      </c>
      <c r="D1759" s="173" t="s">
        <v>252</v>
      </c>
      <c r="E1759" s="173">
        <v>299</v>
      </c>
      <c r="F1759" s="173">
        <v>75</v>
      </c>
      <c r="G1759" s="173" t="s">
        <v>224</v>
      </c>
      <c r="H1759" s="173" t="s">
        <v>24</v>
      </c>
      <c r="I1759" s="173">
        <v>1758</v>
      </c>
      <c r="J1759" s="174"/>
      <c r="BYJ1759" s="175" t="s">
        <v>2101</v>
      </c>
      <c r="BYK1759" s="173" t="e" cm="1" vm="2">
        <f t="array" ref="BYK1759">TRANSPOSE(_xlfn.ANCHORARRAY(BOG$2))</f>
        <v>#VALUE!</v>
      </c>
    </row>
    <row r="1760" spans="1:10 2012:2013" s="173" customFormat="1" ht="32.25" thickBot="1" x14ac:dyDescent="0.3">
      <c r="A1760" s="173" t="s">
        <v>2617</v>
      </c>
      <c r="B1760" s="173" t="s">
        <v>154</v>
      </c>
      <c r="C1760" s="173" t="s">
        <v>2619</v>
      </c>
      <c r="D1760" s="173" t="s">
        <v>265</v>
      </c>
      <c r="E1760" s="173">
        <v>160</v>
      </c>
      <c r="F1760" s="173">
        <v>0</v>
      </c>
      <c r="G1760" s="173" t="s">
        <v>224</v>
      </c>
      <c r="H1760" s="173" t="s">
        <v>22</v>
      </c>
      <c r="I1760" s="173">
        <v>1759</v>
      </c>
      <c r="J1760" s="174"/>
      <c r="BYJ1760" s="175" t="s">
        <v>2102</v>
      </c>
      <c r="BYK1760" s="173" t="e" cm="1" vm="2">
        <f t="array" ref="BYK1760">TRANSPOSE(_xlfn.ANCHORARRAY(BOH$2))</f>
        <v>#VALUE!</v>
      </c>
    </row>
    <row r="1761" spans="1:10 2012:2013" s="173" customFormat="1" ht="32.25" thickBot="1" x14ac:dyDescent="0.3">
      <c r="A1761" s="173" t="s">
        <v>2617</v>
      </c>
      <c r="B1761" s="173" t="s">
        <v>154</v>
      </c>
      <c r="C1761" s="173" t="s">
        <v>2619</v>
      </c>
      <c r="D1761" s="173" t="s">
        <v>266</v>
      </c>
      <c r="E1761" s="173">
        <v>160</v>
      </c>
      <c r="F1761" s="173">
        <v>46</v>
      </c>
      <c r="G1761" s="173" t="s">
        <v>224</v>
      </c>
      <c r="H1761" s="173" t="s">
        <v>24</v>
      </c>
      <c r="I1761" s="173">
        <v>1760</v>
      </c>
      <c r="J1761" s="174"/>
      <c r="BYJ1761" s="175" t="s">
        <v>2103</v>
      </c>
      <c r="BYK1761" s="173" t="e" cm="1" vm="2">
        <f t="array" ref="BYK1761">TRANSPOSE(_xlfn.ANCHORARRAY(BOI$2))</f>
        <v>#VALUE!</v>
      </c>
    </row>
    <row r="1762" spans="1:10 2012:2013" s="173" customFormat="1" ht="32.25" thickBot="1" x14ac:dyDescent="0.3">
      <c r="A1762" s="173" t="s">
        <v>2617</v>
      </c>
      <c r="B1762" s="173" t="s">
        <v>154</v>
      </c>
      <c r="C1762" s="173" t="s">
        <v>2619</v>
      </c>
      <c r="D1762" s="173" t="s">
        <v>223</v>
      </c>
      <c r="E1762" s="173">
        <v>999</v>
      </c>
      <c r="F1762" s="173">
        <v>75</v>
      </c>
      <c r="G1762" s="173" t="s">
        <v>224</v>
      </c>
      <c r="H1762" s="173" t="s">
        <v>24</v>
      </c>
      <c r="I1762" s="173">
        <v>1761</v>
      </c>
      <c r="J1762" s="174"/>
      <c r="BYJ1762" s="175" t="s">
        <v>2104</v>
      </c>
      <c r="BYK1762" s="173" t="e" cm="1" vm="2">
        <f t="array" ref="BYK1762">TRANSPOSE(_xlfn.ANCHORARRAY(BOJ$2))</f>
        <v>#VALUE!</v>
      </c>
    </row>
    <row r="1763" spans="1:10 2012:2013" s="173" customFormat="1" ht="32.25" thickBot="1" x14ac:dyDescent="0.3">
      <c r="A1763" s="173" t="s">
        <v>2617</v>
      </c>
      <c r="B1763" s="173" t="s">
        <v>154</v>
      </c>
      <c r="C1763" s="173" t="s">
        <v>2619</v>
      </c>
      <c r="D1763" s="173" t="s">
        <v>215</v>
      </c>
      <c r="E1763" s="173">
        <v>99</v>
      </c>
      <c r="F1763" s="173">
        <v>0</v>
      </c>
      <c r="G1763" s="173" t="s">
        <v>224</v>
      </c>
      <c r="H1763" s="173" t="s">
        <v>22</v>
      </c>
      <c r="I1763" s="173">
        <v>1762</v>
      </c>
      <c r="J1763" s="174"/>
      <c r="BYJ1763" s="175" t="s">
        <v>2105</v>
      </c>
      <c r="BYK1763" s="173" t="e" cm="1" vm="2">
        <f t="array" ref="BYK1763">TRANSPOSE(_xlfn.ANCHORARRAY(BOK$2))</f>
        <v>#VALUE!</v>
      </c>
    </row>
    <row r="1764" spans="1:10 2012:2013" s="173" customFormat="1" ht="32.25" thickBot="1" x14ac:dyDescent="0.3">
      <c r="A1764" s="173" t="s">
        <v>2617</v>
      </c>
      <c r="B1764" s="173" t="s">
        <v>154</v>
      </c>
      <c r="C1764" s="173" t="s">
        <v>2619</v>
      </c>
      <c r="D1764" s="173" t="s">
        <v>2479</v>
      </c>
      <c r="E1764" s="173">
        <v>130</v>
      </c>
      <c r="F1764" s="173">
        <v>0</v>
      </c>
      <c r="G1764" s="173" t="s">
        <v>224</v>
      </c>
      <c r="H1764" s="173" t="s">
        <v>22</v>
      </c>
      <c r="I1764" s="173">
        <v>1763</v>
      </c>
      <c r="J1764" s="174"/>
      <c r="BYJ1764" s="175" t="s">
        <v>2106</v>
      </c>
      <c r="BYK1764" s="173" t="e" cm="1" vm="2">
        <f t="array" ref="BYK1764">TRANSPOSE(_xlfn.ANCHORARRAY(BOL$2))</f>
        <v>#VALUE!</v>
      </c>
    </row>
    <row r="1765" spans="1:10 2012:2013" s="173" customFormat="1" ht="32.25" thickBot="1" x14ac:dyDescent="0.3">
      <c r="A1765" s="173" t="s">
        <v>2617</v>
      </c>
      <c r="B1765" s="173" t="s">
        <v>154</v>
      </c>
      <c r="C1765" s="173" t="s">
        <v>2619</v>
      </c>
      <c r="D1765" s="173" t="s">
        <v>2480</v>
      </c>
      <c r="E1765" s="173">
        <v>130</v>
      </c>
      <c r="F1765" s="173">
        <v>37</v>
      </c>
      <c r="G1765" s="173" t="s">
        <v>224</v>
      </c>
      <c r="H1765" s="173" t="s">
        <v>24</v>
      </c>
      <c r="I1765" s="173">
        <v>1764</v>
      </c>
      <c r="J1765" s="174"/>
      <c r="BYJ1765" s="175" t="s">
        <v>2107</v>
      </c>
      <c r="BYK1765" s="173" t="e" cm="1" vm="2">
        <f t="array" ref="BYK1765">TRANSPOSE(_xlfn.ANCHORARRAY(BOM$2))</f>
        <v>#VALUE!</v>
      </c>
    </row>
    <row r="1766" spans="1:10 2012:2013" s="173" customFormat="1" ht="32.25" thickBot="1" x14ac:dyDescent="0.3">
      <c r="A1766" s="173" t="s">
        <v>2617</v>
      </c>
      <c r="B1766" s="173" t="s">
        <v>154</v>
      </c>
      <c r="C1766" s="173" t="s">
        <v>2619</v>
      </c>
      <c r="D1766" s="173" t="s">
        <v>288</v>
      </c>
      <c r="E1766" s="173">
        <v>160</v>
      </c>
      <c r="F1766" s="173">
        <v>46</v>
      </c>
      <c r="G1766" s="173" t="s">
        <v>224</v>
      </c>
      <c r="H1766" s="173" t="s">
        <v>22</v>
      </c>
      <c r="I1766" s="173">
        <v>1765</v>
      </c>
      <c r="J1766" s="174"/>
      <c r="BYJ1766" s="175" t="s">
        <v>2108</v>
      </c>
      <c r="BYK1766" s="173" t="e" cm="1" vm="2">
        <f t="array" ref="BYK1766">TRANSPOSE(_xlfn.ANCHORARRAY(BON$2))</f>
        <v>#VALUE!</v>
      </c>
    </row>
    <row r="1767" spans="1:10 2012:2013" s="173" customFormat="1" ht="32.25" thickBot="1" x14ac:dyDescent="0.3">
      <c r="A1767" s="173" t="s">
        <v>2617</v>
      </c>
      <c r="B1767" s="173" t="s">
        <v>154</v>
      </c>
      <c r="C1767" s="173" t="s">
        <v>2619</v>
      </c>
      <c r="D1767" s="173" t="s">
        <v>276</v>
      </c>
      <c r="E1767" s="173">
        <v>999</v>
      </c>
      <c r="F1767" s="173">
        <v>75</v>
      </c>
      <c r="G1767" s="173" t="s">
        <v>224</v>
      </c>
      <c r="H1767" s="173" t="s">
        <v>24</v>
      </c>
      <c r="I1767" s="173">
        <v>1766</v>
      </c>
      <c r="J1767" s="174"/>
      <c r="BYJ1767" s="175" t="s">
        <v>2109</v>
      </c>
      <c r="BYK1767" s="173" t="e" cm="1" vm="2">
        <f t="array" ref="BYK1767">TRANSPOSE(_xlfn.ANCHORARRAY(BOO$2))</f>
        <v>#VALUE!</v>
      </c>
    </row>
    <row r="1768" spans="1:10 2012:2013" s="173" customFormat="1" ht="32.25" thickBot="1" x14ac:dyDescent="0.3">
      <c r="A1768" s="173" t="s">
        <v>2617</v>
      </c>
      <c r="B1768" s="173" t="s">
        <v>154</v>
      </c>
      <c r="C1768" s="173" t="s">
        <v>2619</v>
      </c>
      <c r="D1768" s="173" t="s">
        <v>228</v>
      </c>
      <c r="E1768" s="173">
        <v>27</v>
      </c>
      <c r="F1768" s="173">
        <v>0</v>
      </c>
      <c r="G1768" s="173" t="s">
        <v>224</v>
      </c>
      <c r="H1768" s="173" t="s">
        <v>22</v>
      </c>
      <c r="I1768" s="173">
        <v>1767</v>
      </c>
      <c r="J1768" s="174"/>
      <c r="BYJ1768" s="175" t="s">
        <v>2110</v>
      </c>
      <c r="BYK1768" s="173" t="e" cm="1" vm="2">
        <f t="array" ref="BYK1768">TRANSPOSE(_xlfn.ANCHORARRAY(BOP$2))</f>
        <v>#VALUE!</v>
      </c>
    </row>
    <row r="1769" spans="1:10 2012:2013" s="173" customFormat="1" ht="32.25" thickBot="1" x14ac:dyDescent="0.3">
      <c r="A1769" s="173" t="s">
        <v>2617</v>
      </c>
      <c r="B1769" s="173" t="s">
        <v>154</v>
      </c>
      <c r="C1769" s="173" t="s">
        <v>2619</v>
      </c>
      <c r="D1769" s="173" t="s">
        <v>262</v>
      </c>
      <c r="E1769" s="173">
        <v>99</v>
      </c>
      <c r="F1769" s="173">
        <v>28</v>
      </c>
      <c r="G1769" s="173" t="s">
        <v>224</v>
      </c>
      <c r="H1769" s="173" t="s">
        <v>24</v>
      </c>
      <c r="I1769" s="173">
        <v>1768</v>
      </c>
      <c r="J1769" s="174"/>
      <c r="BYJ1769" s="175" t="s">
        <v>2111</v>
      </c>
      <c r="BYK1769" s="173" t="e" cm="1" vm="2">
        <f t="array" ref="BYK1769">TRANSPOSE(_xlfn.ANCHORARRAY(BOQ$2))</f>
        <v>#VALUE!</v>
      </c>
    </row>
    <row r="1770" spans="1:10 2012:2013" s="173" customFormat="1" ht="32.25" thickBot="1" x14ac:dyDescent="0.3">
      <c r="A1770" s="173" t="s">
        <v>2617</v>
      </c>
      <c r="B1770" s="173" t="s">
        <v>154</v>
      </c>
      <c r="C1770" s="173" t="s">
        <v>2619</v>
      </c>
      <c r="D1770" s="173" t="s">
        <v>229</v>
      </c>
      <c r="E1770" s="173">
        <v>99</v>
      </c>
      <c r="F1770" s="173">
        <v>0</v>
      </c>
      <c r="G1770" s="173" t="s">
        <v>224</v>
      </c>
      <c r="H1770" s="173" t="s">
        <v>22</v>
      </c>
      <c r="I1770" s="173">
        <v>1769</v>
      </c>
      <c r="J1770" s="174"/>
      <c r="BYJ1770" s="175" t="s">
        <v>2112</v>
      </c>
      <c r="BYK1770" s="173" t="e" cm="1" vm="2">
        <f t="array" ref="BYK1770">TRANSPOSE(_xlfn.ANCHORARRAY(BOR$2))</f>
        <v>#VALUE!</v>
      </c>
    </row>
    <row r="1771" spans="1:10 2012:2013" s="173" customFormat="1" ht="32.25" thickBot="1" x14ac:dyDescent="0.3">
      <c r="A1771" s="173" t="s">
        <v>2617</v>
      </c>
      <c r="B1771" s="173" t="s">
        <v>154</v>
      </c>
      <c r="C1771" s="173" t="s">
        <v>2619</v>
      </c>
      <c r="D1771" s="173" t="s">
        <v>2485</v>
      </c>
      <c r="E1771" s="173">
        <v>27</v>
      </c>
      <c r="F1771" s="173">
        <v>0</v>
      </c>
      <c r="G1771" s="173" t="s">
        <v>224</v>
      </c>
      <c r="H1771" s="173" t="s">
        <v>22</v>
      </c>
      <c r="I1771" s="173">
        <v>1770</v>
      </c>
      <c r="J1771" s="174"/>
      <c r="BYJ1771" s="175" t="s">
        <v>2113</v>
      </c>
      <c r="BYK1771" s="173" t="e" cm="1" vm="2">
        <f t="array" ref="BYK1771">TRANSPOSE(_xlfn.ANCHORARRAY(BOS$2))</f>
        <v>#VALUE!</v>
      </c>
    </row>
    <row r="1772" spans="1:10 2012:2013" s="173" customFormat="1" ht="32.25" thickBot="1" x14ac:dyDescent="0.3">
      <c r="A1772" s="173" t="s">
        <v>2617</v>
      </c>
      <c r="B1772" s="173" t="s">
        <v>154</v>
      </c>
      <c r="C1772" s="173" t="s">
        <v>2619</v>
      </c>
      <c r="D1772" s="173" t="s">
        <v>230</v>
      </c>
      <c r="E1772" s="173">
        <v>130</v>
      </c>
      <c r="F1772" s="173">
        <v>0</v>
      </c>
      <c r="G1772" s="173" t="s">
        <v>224</v>
      </c>
      <c r="H1772" s="173" t="s">
        <v>22</v>
      </c>
      <c r="I1772" s="173">
        <v>1771</v>
      </c>
      <c r="J1772" s="174"/>
      <c r="BYJ1772" s="175" t="s">
        <v>2114</v>
      </c>
      <c r="BYK1772" s="173" t="e" cm="1" vm="2">
        <f t="array" ref="BYK1772">TRANSPOSE(_xlfn.ANCHORARRAY(BOT$2))</f>
        <v>#VALUE!</v>
      </c>
    </row>
    <row r="1773" spans="1:10 2012:2013" s="173" customFormat="1" ht="32.25" thickBot="1" x14ac:dyDescent="0.3">
      <c r="A1773" s="173" t="s">
        <v>2617</v>
      </c>
      <c r="B1773" s="173" t="s">
        <v>154</v>
      </c>
      <c r="C1773" s="173" t="s">
        <v>2619</v>
      </c>
      <c r="D1773" s="173" t="s">
        <v>231</v>
      </c>
      <c r="E1773" s="173">
        <v>27</v>
      </c>
      <c r="F1773" s="173">
        <v>0</v>
      </c>
      <c r="G1773" s="173" t="s">
        <v>224</v>
      </c>
      <c r="H1773" s="173" t="s">
        <v>22</v>
      </c>
      <c r="I1773" s="173">
        <v>1772</v>
      </c>
      <c r="J1773" s="174"/>
      <c r="BYJ1773" s="175" t="s">
        <v>2115</v>
      </c>
      <c r="BYK1773" s="173" t="e" cm="1" vm="2">
        <f t="array" ref="BYK1773">TRANSPOSE(_xlfn.ANCHORARRAY(BOU$2))</f>
        <v>#VALUE!</v>
      </c>
    </row>
    <row r="1774" spans="1:10 2012:2013" s="173" customFormat="1" ht="32.25" thickBot="1" x14ac:dyDescent="0.3">
      <c r="A1774" s="173" t="s">
        <v>2617</v>
      </c>
      <c r="B1774" s="173" t="s">
        <v>154</v>
      </c>
      <c r="C1774" s="173" t="s">
        <v>2619</v>
      </c>
      <c r="D1774" s="173" t="s">
        <v>2486</v>
      </c>
      <c r="E1774" s="173">
        <v>36</v>
      </c>
      <c r="F1774" s="173">
        <v>0</v>
      </c>
      <c r="G1774" s="173" t="s">
        <v>224</v>
      </c>
      <c r="H1774" s="173" t="s">
        <v>22</v>
      </c>
      <c r="I1774" s="173">
        <v>1773</v>
      </c>
      <c r="J1774" s="174"/>
      <c r="BYJ1774" s="175" t="s">
        <v>2116</v>
      </c>
      <c r="BYK1774" s="173" t="e" cm="1" vm="2">
        <f t="array" ref="BYK1774">TRANSPOSE(_xlfn.ANCHORARRAY(BOV$2))</f>
        <v>#VALUE!</v>
      </c>
    </row>
    <row r="1775" spans="1:10 2012:2013" s="173" customFormat="1" ht="32.25" thickBot="1" x14ac:dyDescent="0.3">
      <c r="A1775" s="173" t="s">
        <v>2617</v>
      </c>
      <c r="B1775" s="173" t="s">
        <v>154</v>
      </c>
      <c r="C1775" s="173" t="s">
        <v>2619</v>
      </c>
      <c r="D1775" s="173" t="s">
        <v>286</v>
      </c>
      <c r="E1775" s="173">
        <v>99</v>
      </c>
      <c r="F1775" s="173">
        <v>28</v>
      </c>
      <c r="G1775" s="173" t="s">
        <v>224</v>
      </c>
      <c r="H1775" s="173" t="s">
        <v>24</v>
      </c>
      <c r="I1775" s="173">
        <v>1774</v>
      </c>
      <c r="J1775" s="174"/>
      <c r="BYJ1775" s="175" t="s">
        <v>2117</v>
      </c>
      <c r="BYK1775" s="173" t="e" cm="1" vm="2">
        <f t="array" ref="BYK1775">TRANSPOSE(_xlfn.ANCHORARRAY(BOW$2))</f>
        <v>#VALUE!</v>
      </c>
    </row>
    <row r="1776" spans="1:10 2012:2013" s="173" customFormat="1" ht="32.25" thickBot="1" x14ac:dyDescent="0.3">
      <c r="A1776" s="173" t="s">
        <v>2617</v>
      </c>
      <c r="B1776" s="173" t="s">
        <v>154</v>
      </c>
      <c r="C1776" s="173" t="s">
        <v>2619</v>
      </c>
      <c r="D1776" s="173" t="s">
        <v>244</v>
      </c>
      <c r="E1776" s="173">
        <v>27</v>
      </c>
      <c r="F1776" s="173">
        <v>0</v>
      </c>
      <c r="G1776" s="173" t="s">
        <v>224</v>
      </c>
      <c r="H1776" s="173" t="s">
        <v>22</v>
      </c>
      <c r="I1776" s="173">
        <v>1775</v>
      </c>
      <c r="J1776" s="174"/>
      <c r="BYJ1776" s="175" t="s">
        <v>2118</v>
      </c>
      <c r="BYK1776" s="173" t="e" cm="1" vm="2">
        <f t="array" ref="BYK1776">TRANSPOSE(_xlfn.ANCHORARRAY(BOX$2))</f>
        <v>#VALUE!</v>
      </c>
    </row>
    <row r="1777" spans="1:10 2012:2013" s="173" customFormat="1" ht="32.25" thickBot="1" x14ac:dyDescent="0.3">
      <c r="A1777" s="173" t="s">
        <v>2617</v>
      </c>
      <c r="B1777" s="173" t="s">
        <v>154</v>
      </c>
      <c r="C1777" s="173" t="s">
        <v>2619</v>
      </c>
      <c r="D1777" s="173" t="s">
        <v>222</v>
      </c>
      <c r="E1777" s="173">
        <v>299</v>
      </c>
      <c r="F1777" s="173">
        <v>0</v>
      </c>
      <c r="G1777" s="173" t="s">
        <v>224</v>
      </c>
      <c r="H1777" s="173" t="s">
        <v>22</v>
      </c>
      <c r="I1777" s="173">
        <v>1776</v>
      </c>
      <c r="J1777" s="174"/>
      <c r="BYJ1777" s="175" t="s">
        <v>2119</v>
      </c>
      <c r="BYK1777" s="173" t="e" cm="1" vm="2">
        <f t="array" ref="BYK1777">TRANSPOSE(_xlfn.ANCHORARRAY(BOY$2))</f>
        <v>#VALUE!</v>
      </c>
    </row>
    <row r="1778" spans="1:10 2012:2013" s="173" customFormat="1" ht="32.25" thickBot="1" x14ac:dyDescent="0.3">
      <c r="A1778" s="173" t="s">
        <v>2617</v>
      </c>
      <c r="B1778" s="173" t="s">
        <v>154</v>
      </c>
      <c r="C1778" s="173" t="s">
        <v>2619</v>
      </c>
      <c r="D1778" s="173" t="s">
        <v>233</v>
      </c>
      <c r="E1778" s="173">
        <v>99</v>
      </c>
      <c r="F1778" s="173">
        <v>0</v>
      </c>
      <c r="G1778" s="173" t="s">
        <v>224</v>
      </c>
      <c r="H1778" s="173" t="s">
        <v>22</v>
      </c>
      <c r="I1778" s="173">
        <v>1777</v>
      </c>
      <c r="J1778" s="174"/>
      <c r="BYJ1778" s="175" t="s">
        <v>2120</v>
      </c>
      <c r="BYK1778" s="173" t="e" cm="1" vm="2">
        <f t="array" ref="BYK1778">TRANSPOSE(_xlfn.ANCHORARRAY(BOZ$2))</f>
        <v>#VALUE!</v>
      </c>
    </row>
    <row r="1779" spans="1:10 2012:2013" s="173" customFormat="1" ht="32.25" thickBot="1" x14ac:dyDescent="0.3">
      <c r="A1779" s="173" t="s">
        <v>2617</v>
      </c>
      <c r="B1779" s="173" t="s">
        <v>154</v>
      </c>
      <c r="C1779" s="173" t="s">
        <v>2619</v>
      </c>
      <c r="D1779" s="173" t="s">
        <v>2487</v>
      </c>
      <c r="E1779" s="173">
        <v>36</v>
      </c>
      <c r="F1779" s="173">
        <v>0</v>
      </c>
      <c r="G1779" s="173" t="s">
        <v>224</v>
      </c>
      <c r="H1779" s="173" t="s">
        <v>22</v>
      </c>
      <c r="I1779" s="173">
        <v>1778</v>
      </c>
      <c r="J1779" s="174"/>
      <c r="BYJ1779" s="175" t="s">
        <v>2121</v>
      </c>
      <c r="BYK1779" s="173" t="e" cm="1" vm="2">
        <f t="array" ref="BYK1779">TRANSPOSE(_xlfn.ANCHORARRAY(BPA$2))</f>
        <v>#VALUE!</v>
      </c>
    </row>
    <row r="1780" spans="1:10 2012:2013" s="173" customFormat="1" ht="32.25" thickBot="1" x14ac:dyDescent="0.3">
      <c r="A1780" s="173" t="s">
        <v>2617</v>
      </c>
      <c r="B1780" s="173" t="s">
        <v>154</v>
      </c>
      <c r="C1780" s="173" t="s">
        <v>2619</v>
      </c>
      <c r="D1780" s="173" t="s">
        <v>2488</v>
      </c>
      <c r="E1780" s="173">
        <v>99</v>
      </c>
      <c r="F1780" s="173">
        <v>0</v>
      </c>
      <c r="G1780" s="173" t="s">
        <v>224</v>
      </c>
      <c r="H1780" s="173" t="s">
        <v>22</v>
      </c>
      <c r="I1780" s="173">
        <v>1779</v>
      </c>
      <c r="J1780" s="174"/>
      <c r="BYJ1780" s="175" t="s">
        <v>2122</v>
      </c>
      <c r="BYK1780" s="173" t="e" cm="1" vm="2">
        <f t="array" ref="BYK1780">TRANSPOSE(_xlfn.ANCHORARRAY(BPB$2))</f>
        <v>#VALUE!</v>
      </c>
    </row>
    <row r="1781" spans="1:10 2012:2013" s="173" customFormat="1" ht="32.25" thickBot="1" x14ac:dyDescent="0.3">
      <c r="A1781" s="173" t="s">
        <v>2617</v>
      </c>
      <c r="B1781" s="173" t="s">
        <v>243</v>
      </c>
      <c r="C1781" s="173" t="s">
        <v>2620</v>
      </c>
      <c r="D1781" s="173" t="s">
        <v>275</v>
      </c>
      <c r="E1781" s="173">
        <v>27</v>
      </c>
      <c r="F1781" s="173">
        <v>0</v>
      </c>
      <c r="G1781" s="173" t="s">
        <v>213</v>
      </c>
      <c r="H1781" s="173" t="s">
        <v>22</v>
      </c>
      <c r="I1781" s="173">
        <v>1780</v>
      </c>
      <c r="J1781" s="174"/>
      <c r="BYJ1781" s="175" t="s">
        <v>2123</v>
      </c>
      <c r="BYK1781" s="173" t="e" cm="1" vm="2">
        <f t="array" ref="BYK1781">TRANSPOSE(_xlfn.ANCHORARRAY(BPC$2))</f>
        <v>#VALUE!</v>
      </c>
    </row>
    <row r="1782" spans="1:10 2012:2013" s="173" customFormat="1" ht="32.25" thickBot="1" x14ac:dyDescent="0.3">
      <c r="A1782" s="173" t="s">
        <v>2617</v>
      </c>
      <c r="B1782" s="173" t="s">
        <v>243</v>
      </c>
      <c r="C1782" s="173" t="s">
        <v>2620</v>
      </c>
      <c r="D1782" s="173" t="s">
        <v>2481</v>
      </c>
      <c r="E1782" s="173">
        <v>99</v>
      </c>
      <c r="F1782" s="173">
        <v>0</v>
      </c>
      <c r="G1782" s="173" t="s">
        <v>213</v>
      </c>
      <c r="H1782" s="173" t="s">
        <v>22</v>
      </c>
      <c r="I1782" s="173">
        <v>1781</v>
      </c>
      <c r="J1782" s="174"/>
      <c r="BYJ1782" s="175" t="s">
        <v>2124</v>
      </c>
      <c r="BYK1782" s="173" t="e" cm="1" vm="2">
        <f t="array" ref="BYK1782">TRANSPOSE(_xlfn.ANCHORARRAY(BPD$2))</f>
        <v>#VALUE!</v>
      </c>
    </row>
    <row r="1783" spans="1:10 2012:2013" s="173" customFormat="1" ht="32.25" thickBot="1" x14ac:dyDescent="0.3">
      <c r="A1783" s="173" t="s">
        <v>2617</v>
      </c>
      <c r="B1783" s="173" t="s">
        <v>243</v>
      </c>
      <c r="C1783" s="173" t="s">
        <v>2620</v>
      </c>
      <c r="D1783" s="173" t="s">
        <v>2482</v>
      </c>
      <c r="E1783" s="173">
        <v>27</v>
      </c>
      <c r="F1783" s="173">
        <v>0</v>
      </c>
      <c r="G1783" s="173" t="s">
        <v>213</v>
      </c>
      <c r="H1783" s="173" t="s">
        <v>22</v>
      </c>
      <c r="I1783" s="173">
        <v>1782</v>
      </c>
      <c r="J1783" s="174"/>
      <c r="BYJ1783" s="175" t="s">
        <v>2125</v>
      </c>
      <c r="BYK1783" s="173" t="e" cm="1" vm="2">
        <f t="array" ref="BYK1783">TRANSPOSE(_xlfn.ANCHORARRAY(BPE$2))</f>
        <v>#VALUE!</v>
      </c>
    </row>
    <row r="1784" spans="1:10 2012:2013" s="173" customFormat="1" ht="32.25" thickBot="1" x14ac:dyDescent="0.3">
      <c r="A1784" s="173" t="s">
        <v>2617</v>
      </c>
      <c r="B1784" s="173" t="s">
        <v>243</v>
      </c>
      <c r="C1784" s="173" t="s">
        <v>2620</v>
      </c>
      <c r="D1784" s="173" t="s">
        <v>228</v>
      </c>
      <c r="E1784" s="173">
        <v>27</v>
      </c>
      <c r="F1784" s="173">
        <v>0</v>
      </c>
      <c r="G1784" s="173" t="s">
        <v>213</v>
      </c>
      <c r="H1784" s="173" t="s">
        <v>22</v>
      </c>
      <c r="I1784" s="173">
        <v>1783</v>
      </c>
      <c r="J1784" s="174"/>
      <c r="BYJ1784" s="175" t="s">
        <v>2126</v>
      </c>
      <c r="BYK1784" s="173" t="e" cm="1" vm="2">
        <f t="array" ref="BYK1784">TRANSPOSE(_xlfn.ANCHORARRAY(BPF$2))</f>
        <v>#VALUE!</v>
      </c>
    </row>
    <row r="1785" spans="1:10 2012:2013" s="173" customFormat="1" ht="32.25" thickBot="1" x14ac:dyDescent="0.3">
      <c r="A1785" s="173" t="s">
        <v>2617</v>
      </c>
      <c r="B1785" s="173" t="s">
        <v>243</v>
      </c>
      <c r="C1785" s="173" t="s">
        <v>2620</v>
      </c>
      <c r="D1785" s="173" t="s">
        <v>2483</v>
      </c>
      <c r="E1785" s="173">
        <v>27</v>
      </c>
      <c r="F1785" s="173">
        <v>0</v>
      </c>
      <c r="G1785" s="173" t="s">
        <v>213</v>
      </c>
      <c r="H1785" s="173" t="s">
        <v>22</v>
      </c>
      <c r="I1785" s="173">
        <v>1784</v>
      </c>
      <c r="J1785" s="174"/>
      <c r="BYJ1785" s="175" t="s">
        <v>2127</v>
      </c>
      <c r="BYK1785" s="173" t="e" cm="1" vm="2">
        <f t="array" ref="BYK1785">TRANSPOSE(_xlfn.ANCHORARRAY(BPG$2))</f>
        <v>#VALUE!</v>
      </c>
    </row>
    <row r="1786" spans="1:10 2012:2013" s="173" customFormat="1" ht="32.25" thickBot="1" x14ac:dyDescent="0.3">
      <c r="A1786" s="173" t="s">
        <v>2617</v>
      </c>
      <c r="B1786" s="173" t="s">
        <v>243</v>
      </c>
      <c r="C1786" s="173" t="s">
        <v>2620</v>
      </c>
      <c r="D1786" s="173" t="s">
        <v>229</v>
      </c>
      <c r="E1786" s="173">
        <v>99</v>
      </c>
      <c r="F1786" s="173">
        <v>0</v>
      </c>
      <c r="G1786" s="173" t="s">
        <v>213</v>
      </c>
      <c r="H1786" s="173" t="s">
        <v>22</v>
      </c>
      <c r="I1786" s="173">
        <v>1785</v>
      </c>
      <c r="J1786" s="174"/>
      <c r="BYJ1786" s="175" t="s">
        <v>2128</v>
      </c>
      <c r="BYK1786" s="173" t="e" cm="1" vm="2">
        <f t="array" ref="BYK1786">TRANSPOSE(_xlfn.ANCHORARRAY(BPH$2))</f>
        <v>#VALUE!</v>
      </c>
    </row>
    <row r="1787" spans="1:10 2012:2013" s="173" customFormat="1" ht="32.25" thickBot="1" x14ac:dyDescent="0.3">
      <c r="A1787" s="173" t="s">
        <v>2617</v>
      </c>
      <c r="B1787" s="173" t="s">
        <v>243</v>
      </c>
      <c r="C1787" s="173" t="s">
        <v>2620</v>
      </c>
      <c r="D1787" s="173" t="s">
        <v>2485</v>
      </c>
      <c r="E1787" s="173">
        <v>27</v>
      </c>
      <c r="F1787" s="173">
        <v>0</v>
      </c>
      <c r="G1787" s="173" t="s">
        <v>213</v>
      </c>
      <c r="H1787" s="173" t="s">
        <v>22</v>
      </c>
      <c r="I1787" s="173">
        <v>1786</v>
      </c>
      <c r="J1787" s="174"/>
      <c r="BYJ1787" s="175" t="s">
        <v>2129</v>
      </c>
      <c r="BYK1787" s="173" t="e" cm="1" vm="2">
        <f t="array" ref="BYK1787">TRANSPOSE(_xlfn.ANCHORARRAY(BPI$2))</f>
        <v>#VALUE!</v>
      </c>
    </row>
    <row r="1788" spans="1:10 2012:2013" s="173" customFormat="1" ht="32.25" thickBot="1" x14ac:dyDescent="0.3">
      <c r="A1788" s="173" t="s">
        <v>2617</v>
      </c>
      <c r="B1788" s="173" t="s">
        <v>243</v>
      </c>
      <c r="C1788" s="173" t="s">
        <v>2620</v>
      </c>
      <c r="D1788" s="173" t="s">
        <v>231</v>
      </c>
      <c r="E1788" s="173">
        <v>27</v>
      </c>
      <c r="F1788" s="173">
        <v>0</v>
      </c>
      <c r="G1788" s="173" t="s">
        <v>213</v>
      </c>
      <c r="H1788" s="173" t="s">
        <v>22</v>
      </c>
      <c r="I1788" s="173">
        <v>1787</v>
      </c>
      <c r="J1788" s="174"/>
      <c r="BYJ1788" s="175" t="s">
        <v>2130</v>
      </c>
      <c r="BYK1788" s="173" t="e" cm="1" vm="2">
        <f t="array" ref="BYK1788">TRANSPOSE(_xlfn.ANCHORARRAY(BPJ$2))</f>
        <v>#VALUE!</v>
      </c>
    </row>
    <row r="1789" spans="1:10 2012:2013" s="173" customFormat="1" ht="32.25" thickBot="1" x14ac:dyDescent="0.3">
      <c r="A1789" s="173" t="s">
        <v>2617</v>
      </c>
      <c r="B1789" s="173" t="s">
        <v>243</v>
      </c>
      <c r="C1789" s="173" t="s">
        <v>2620</v>
      </c>
      <c r="D1789" s="173" t="s">
        <v>244</v>
      </c>
      <c r="E1789" s="173">
        <v>27</v>
      </c>
      <c r="F1789" s="173">
        <v>0</v>
      </c>
      <c r="G1789" s="173" t="s">
        <v>213</v>
      </c>
      <c r="H1789" s="173" t="s">
        <v>22</v>
      </c>
      <c r="I1789" s="173">
        <v>1788</v>
      </c>
      <c r="J1789" s="174"/>
      <c r="BYJ1789" s="175" t="s">
        <v>2131</v>
      </c>
      <c r="BYK1789" s="173" t="e" cm="1" vm="2">
        <f t="array" ref="BYK1789">TRANSPOSE(_xlfn.ANCHORARRAY(BPK$2))</f>
        <v>#VALUE!</v>
      </c>
    </row>
    <row r="1790" spans="1:10 2012:2013" s="173" customFormat="1" ht="32.25" thickBot="1" x14ac:dyDescent="0.3">
      <c r="A1790" s="173" t="s">
        <v>2617</v>
      </c>
      <c r="B1790" s="173" t="s">
        <v>243</v>
      </c>
      <c r="C1790" s="173" t="s">
        <v>2620</v>
      </c>
      <c r="D1790" s="173" t="s">
        <v>233</v>
      </c>
      <c r="E1790" s="173">
        <v>99</v>
      </c>
      <c r="F1790" s="173">
        <v>0</v>
      </c>
      <c r="G1790" s="173" t="s">
        <v>213</v>
      </c>
      <c r="H1790" s="173" t="s">
        <v>22</v>
      </c>
      <c r="I1790" s="173">
        <v>1789</v>
      </c>
      <c r="J1790" s="174"/>
      <c r="BYJ1790" s="175" t="s">
        <v>2132</v>
      </c>
      <c r="BYK1790" s="173" t="e" cm="1" vm="2">
        <f t="array" ref="BYK1790">TRANSPOSE(_xlfn.ANCHORARRAY(BPL$2))</f>
        <v>#VALUE!</v>
      </c>
    </row>
    <row r="1791" spans="1:10 2012:2013" s="173" customFormat="1" ht="32.25" thickBot="1" x14ac:dyDescent="0.3">
      <c r="A1791" s="173" t="s">
        <v>2617</v>
      </c>
      <c r="B1791" s="173" t="s">
        <v>243</v>
      </c>
      <c r="C1791" s="173" t="s">
        <v>2620</v>
      </c>
      <c r="D1791" s="173" t="s">
        <v>235</v>
      </c>
      <c r="E1791" s="173">
        <v>27</v>
      </c>
      <c r="F1791" s="173">
        <v>0</v>
      </c>
      <c r="G1791" s="173" t="s">
        <v>213</v>
      </c>
      <c r="H1791" s="173" t="s">
        <v>22</v>
      </c>
      <c r="I1791" s="173">
        <v>1790</v>
      </c>
      <c r="J1791" s="174"/>
      <c r="BYJ1791" s="175" t="s">
        <v>2133</v>
      </c>
      <c r="BYK1791" s="173" t="e" cm="1" vm="2">
        <f t="array" ref="BYK1791">TRANSPOSE(_xlfn.ANCHORARRAY(BPM$2))</f>
        <v>#VALUE!</v>
      </c>
    </row>
    <row r="1792" spans="1:10 2012:2013" s="173" customFormat="1" ht="32.25" thickBot="1" x14ac:dyDescent="0.3">
      <c r="A1792" s="173" t="s">
        <v>2617</v>
      </c>
      <c r="B1792" s="173" t="s">
        <v>243</v>
      </c>
      <c r="C1792" s="173" t="s">
        <v>2620</v>
      </c>
      <c r="D1792" s="173" t="s">
        <v>265</v>
      </c>
      <c r="E1792" s="173">
        <v>160</v>
      </c>
      <c r="F1792" s="173">
        <v>0</v>
      </c>
      <c r="G1792" s="173" t="s">
        <v>224</v>
      </c>
      <c r="H1792" s="173" t="s">
        <v>22</v>
      </c>
      <c r="I1792" s="173">
        <v>1791</v>
      </c>
      <c r="J1792" s="174"/>
      <c r="BYJ1792" s="175" t="s">
        <v>2134</v>
      </c>
      <c r="BYK1792" s="173" t="e" cm="1" vm="2">
        <f t="array" ref="BYK1792">TRANSPOSE(_xlfn.ANCHORARRAY(BPN$2))</f>
        <v>#VALUE!</v>
      </c>
    </row>
    <row r="1793" spans="1:10 2012:2013" s="173" customFormat="1" ht="32.25" thickBot="1" x14ac:dyDescent="0.3">
      <c r="A1793" s="173" t="s">
        <v>2617</v>
      </c>
      <c r="B1793" s="173" t="s">
        <v>243</v>
      </c>
      <c r="C1793" s="173" t="s">
        <v>2620</v>
      </c>
      <c r="D1793" s="173" t="s">
        <v>266</v>
      </c>
      <c r="E1793" s="173">
        <v>160</v>
      </c>
      <c r="F1793" s="173">
        <v>46</v>
      </c>
      <c r="G1793" s="173" t="s">
        <v>224</v>
      </c>
      <c r="H1793" s="173" t="s">
        <v>24</v>
      </c>
      <c r="I1793" s="173">
        <v>1792</v>
      </c>
      <c r="J1793" s="174"/>
      <c r="BYJ1793" s="175" t="s">
        <v>2135</v>
      </c>
      <c r="BYK1793" s="173" t="e" cm="1" vm="2">
        <f t="array" ref="BYK1793">TRANSPOSE(_xlfn.ANCHORARRAY(BPO$2))</f>
        <v>#VALUE!</v>
      </c>
    </row>
    <row r="1794" spans="1:10 2012:2013" s="173" customFormat="1" ht="32.25" thickBot="1" x14ac:dyDescent="0.3">
      <c r="A1794" s="173" t="s">
        <v>2617</v>
      </c>
      <c r="B1794" s="173" t="s">
        <v>243</v>
      </c>
      <c r="C1794" s="173" t="s">
        <v>2620</v>
      </c>
      <c r="D1794" s="173" t="s">
        <v>214</v>
      </c>
      <c r="E1794" s="173">
        <v>99</v>
      </c>
      <c r="F1794" s="173">
        <v>28</v>
      </c>
      <c r="G1794" s="173" t="s">
        <v>224</v>
      </c>
      <c r="H1794" s="173" t="s">
        <v>24</v>
      </c>
      <c r="I1794" s="173">
        <v>1793</v>
      </c>
      <c r="J1794" s="174"/>
      <c r="BYJ1794" s="175" t="s">
        <v>2136</v>
      </c>
      <c r="BYK1794" s="173" t="e" cm="1" vm="2">
        <f t="array" ref="BYK1794">TRANSPOSE(_xlfn.ANCHORARRAY(BPP$2))</f>
        <v>#VALUE!</v>
      </c>
    </row>
    <row r="1795" spans="1:10 2012:2013" s="173" customFormat="1" ht="32.25" thickBot="1" x14ac:dyDescent="0.3">
      <c r="A1795" s="173" t="s">
        <v>2617</v>
      </c>
      <c r="B1795" s="173" t="s">
        <v>243</v>
      </c>
      <c r="C1795" s="173" t="s">
        <v>2620</v>
      </c>
      <c r="D1795" s="173" t="s">
        <v>245</v>
      </c>
      <c r="E1795" s="173">
        <v>36</v>
      </c>
      <c r="F1795" s="173">
        <v>0</v>
      </c>
      <c r="G1795" s="173" t="s">
        <v>224</v>
      </c>
      <c r="H1795" s="173" t="s">
        <v>22</v>
      </c>
      <c r="I1795" s="173">
        <v>1794</v>
      </c>
      <c r="J1795" s="174"/>
      <c r="BYJ1795" s="175" t="s">
        <v>2137</v>
      </c>
      <c r="BYK1795" s="173" t="e" cm="1" vm="2">
        <f t="array" ref="BYK1795">TRANSPOSE(_xlfn.ANCHORARRAY(BPQ$2))</f>
        <v>#VALUE!</v>
      </c>
    </row>
    <row r="1796" spans="1:10 2012:2013" s="173" customFormat="1" ht="32.25" thickBot="1" x14ac:dyDescent="0.3">
      <c r="A1796" s="173" t="s">
        <v>2617</v>
      </c>
      <c r="B1796" s="173" t="s">
        <v>243</v>
      </c>
      <c r="C1796" s="173" t="s">
        <v>2620</v>
      </c>
      <c r="D1796" s="173" t="s">
        <v>239</v>
      </c>
      <c r="E1796" s="173">
        <v>36</v>
      </c>
      <c r="F1796" s="173">
        <v>0</v>
      </c>
      <c r="G1796" s="173" t="s">
        <v>224</v>
      </c>
      <c r="H1796" s="173" t="s">
        <v>22</v>
      </c>
      <c r="I1796" s="173">
        <v>1795</v>
      </c>
      <c r="J1796" s="174"/>
      <c r="BYJ1796" s="175" t="s">
        <v>2138</v>
      </c>
      <c r="BYK1796" s="173" t="e" cm="1" vm="2">
        <f t="array" ref="BYK1796">TRANSPOSE(_xlfn.ANCHORARRAY(BPR$2))</f>
        <v>#VALUE!</v>
      </c>
    </row>
    <row r="1797" spans="1:10 2012:2013" s="173" customFormat="1" ht="32.25" thickBot="1" x14ac:dyDescent="0.3">
      <c r="A1797" s="173" t="s">
        <v>2617</v>
      </c>
      <c r="B1797" s="173" t="s">
        <v>243</v>
      </c>
      <c r="C1797" s="173" t="s">
        <v>2620</v>
      </c>
      <c r="D1797" s="173" t="s">
        <v>240</v>
      </c>
      <c r="E1797" s="173">
        <v>36</v>
      </c>
      <c r="F1797" s="173">
        <v>0</v>
      </c>
      <c r="G1797" s="173" t="s">
        <v>224</v>
      </c>
      <c r="H1797" s="173" t="s">
        <v>22</v>
      </c>
      <c r="I1797" s="173">
        <v>1796</v>
      </c>
      <c r="J1797" s="174"/>
      <c r="BYJ1797" s="175" t="s">
        <v>2139</v>
      </c>
      <c r="BYK1797" s="173" t="e" cm="1" vm="2">
        <f t="array" ref="BYK1797">TRANSPOSE(_xlfn.ANCHORARRAY(BPS$2))</f>
        <v>#VALUE!</v>
      </c>
    </row>
    <row r="1798" spans="1:10 2012:2013" s="173" customFormat="1" ht="32.25" thickBot="1" x14ac:dyDescent="0.3">
      <c r="A1798" s="173" t="s">
        <v>2617</v>
      </c>
      <c r="B1798" s="173" t="s">
        <v>243</v>
      </c>
      <c r="C1798" s="173" t="s">
        <v>2620</v>
      </c>
      <c r="D1798" s="173" t="s">
        <v>225</v>
      </c>
      <c r="E1798" s="173">
        <v>36</v>
      </c>
      <c r="F1798" s="173">
        <v>0</v>
      </c>
      <c r="G1798" s="173" t="s">
        <v>224</v>
      </c>
      <c r="H1798" s="173" t="s">
        <v>22</v>
      </c>
      <c r="I1798" s="173">
        <v>1797</v>
      </c>
      <c r="J1798" s="174"/>
      <c r="BYJ1798" s="175" t="s">
        <v>2140</v>
      </c>
      <c r="BYK1798" s="173" t="e" cm="1" vm="2">
        <f t="array" ref="BYK1798">TRANSPOSE(_xlfn.ANCHORARRAY(BPT$2))</f>
        <v>#VALUE!</v>
      </c>
    </row>
    <row r="1799" spans="1:10 2012:2013" s="173" customFormat="1" ht="32.25" thickBot="1" x14ac:dyDescent="0.3">
      <c r="A1799" s="173" t="s">
        <v>2617</v>
      </c>
      <c r="B1799" s="173" t="s">
        <v>243</v>
      </c>
      <c r="C1799" s="173" t="s">
        <v>2620</v>
      </c>
      <c r="D1799" s="173" t="s">
        <v>2502</v>
      </c>
      <c r="E1799" s="173">
        <v>27</v>
      </c>
      <c r="F1799" s="173">
        <v>0</v>
      </c>
      <c r="G1799" s="173" t="s">
        <v>224</v>
      </c>
      <c r="H1799" s="173" t="s">
        <v>22</v>
      </c>
      <c r="I1799" s="173">
        <v>1798</v>
      </c>
      <c r="J1799" s="174"/>
      <c r="BYJ1799" s="175" t="s">
        <v>2141</v>
      </c>
      <c r="BYK1799" s="173" t="e" cm="1" vm="2">
        <f t="array" ref="BYK1799">TRANSPOSE(_xlfn.ANCHORARRAY(BPU$2))</f>
        <v>#VALUE!</v>
      </c>
    </row>
    <row r="1800" spans="1:10 2012:2013" s="173" customFormat="1" ht="32.25" thickBot="1" x14ac:dyDescent="0.3">
      <c r="A1800" s="173" t="s">
        <v>2617</v>
      </c>
      <c r="B1800" s="173" t="s">
        <v>243</v>
      </c>
      <c r="C1800" s="173" t="s">
        <v>2620</v>
      </c>
      <c r="D1800" s="173" t="s">
        <v>226</v>
      </c>
      <c r="E1800" s="173">
        <v>36</v>
      </c>
      <c r="F1800" s="173">
        <v>0</v>
      </c>
      <c r="G1800" s="173" t="s">
        <v>224</v>
      </c>
      <c r="H1800" s="173" t="s">
        <v>22</v>
      </c>
      <c r="I1800" s="173">
        <v>1799</v>
      </c>
      <c r="J1800" s="174"/>
      <c r="BYJ1800" s="175" t="s">
        <v>2142</v>
      </c>
      <c r="BYK1800" s="173" t="e" cm="1" vm="2">
        <f t="array" ref="BYK1800">TRANSPOSE(_xlfn.ANCHORARRAY(BPV$2))</f>
        <v>#VALUE!</v>
      </c>
    </row>
    <row r="1801" spans="1:10 2012:2013" s="173" customFormat="1" ht="32.25" thickBot="1" x14ac:dyDescent="0.3">
      <c r="A1801" s="173" t="s">
        <v>2617</v>
      </c>
      <c r="B1801" s="173" t="s">
        <v>243</v>
      </c>
      <c r="C1801" s="173" t="s">
        <v>2620</v>
      </c>
      <c r="D1801" s="173" t="s">
        <v>282</v>
      </c>
      <c r="E1801" s="173">
        <v>99</v>
      </c>
      <c r="F1801" s="173">
        <v>0</v>
      </c>
      <c r="G1801" s="173" t="s">
        <v>224</v>
      </c>
      <c r="H1801" s="173" t="s">
        <v>22</v>
      </c>
      <c r="I1801" s="173">
        <v>1800</v>
      </c>
      <c r="J1801" s="174"/>
      <c r="BYJ1801" s="175" t="s">
        <v>2143</v>
      </c>
      <c r="BYK1801" s="173" t="e" cm="1" vm="2">
        <f t="array" ref="BYK1801">TRANSPOSE(_xlfn.ANCHORARRAY(BPW$2))</f>
        <v>#VALUE!</v>
      </c>
    </row>
    <row r="1802" spans="1:10 2012:2013" s="173" customFormat="1" ht="32.25" thickBot="1" x14ac:dyDescent="0.3">
      <c r="A1802" s="173" t="s">
        <v>2617</v>
      </c>
      <c r="B1802" s="173" t="s">
        <v>243</v>
      </c>
      <c r="C1802" s="173" t="s">
        <v>2620</v>
      </c>
      <c r="D1802" s="173" t="s">
        <v>288</v>
      </c>
      <c r="E1802" s="173">
        <v>160</v>
      </c>
      <c r="F1802" s="173">
        <v>46</v>
      </c>
      <c r="G1802" s="173" t="s">
        <v>224</v>
      </c>
      <c r="H1802" s="173" t="s">
        <v>22</v>
      </c>
      <c r="I1802" s="173">
        <v>1801</v>
      </c>
      <c r="J1802" s="174"/>
      <c r="BYJ1802" s="175" t="s">
        <v>2144</v>
      </c>
      <c r="BYK1802" s="173" t="e" cm="1" vm="2">
        <f t="array" ref="BYK1802">TRANSPOSE(_xlfn.ANCHORARRAY(BPX$2))</f>
        <v>#VALUE!</v>
      </c>
    </row>
    <row r="1803" spans="1:10 2012:2013" s="173" customFormat="1" ht="32.25" thickBot="1" x14ac:dyDescent="0.3">
      <c r="A1803" s="173" t="s">
        <v>2617</v>
      </c>
      <c r="B1803" s="173" t="s">
        <v>243</v>
      </c>
      <c r="C1803" s="173" t="s">
        <v>2620</v>
      </c>
      <c r="D1803" s="173" t="s">
        <v>242</v>
      </c>
      <c r="E1803" s="173">
        <v>45</v>
      </c>
      <c r="F1803" s="173">
        <v>0</v>
      </c>
      <c r="G1803" s="173" t="s">
        <v>224</v>
      </c>
      <c r="H1803" s="173" t="s">
        <v>22</v>
      </c>
      <c r="I1803" s="173">
        <v>1802</v>
      </c>
      <c r="J1803" s="174"/>
      <c r="BYJ1803" s="175" t="s">
        <v>2145</v>
      </c>
      <c r="BYK1803" s="173" t="e" cm="1" vm="2">
        <f t="array" ref="BYK1803">TRANSPOSE(_xlfn.ANCHORARRAY(BPY$2))</f>
        <v>#VALUE!</v>
      </c>
    </row>
    <row r="1804" spans="1:10 2012:2013" s="173" customFormat="1" ht="32.25" thickBot="1" x14ac:dyDescent="0.3">
      <c r="A1804" s="173" t="s">
        <v>2617</v>
      </c>
      <c r="B1804" s="173" t="s">
        <v>243</v>
      </c>
      <c r="C1804" s="173" t="s">
        <v>2620</v>
      </c>
      <c r="D1804" s="173" t="s">
        <v>246</v>
      </c>
      <c r="E1804" s="173">
        <v>45</v>
      </c>
      <c r="F1804" s="173">
        <v>0</v>
      </c>
      <c r="G1804" s="173" t="s">
        <v>224</v>
      </c>
      <c r="H1804" s="173" t="s">
        <v>22</v>
      </c>
      <c r="I1804" s="173">
        <v>1803</v>
      </c>
      <c r="J1804" s="174"/>
      <c r="BYJ1804" s="175" t="s">
        <v>2146</v>
      </c>
      <c r="BYK1804" s="173" t="e" cm="1" vm="2">
        <f t="array" ref="BYK1804">TRANSPOSE(_xlfn.ANCHORARRAY(BPZ$2))</f>
        <v>#VALUE!</v>
      </c>
    </row>
    <row r="1805" spans="1:10 2012:2013" s="173" customFormat="1" ht="32.25" thickBot="1" x14ac:dyDescent="0.3">
      <c r="A1805" s="173" t="s">
        <v>2617</v>
      </c>
      <c r="B1805" s="173" t="s">
        <v>243</v>
      </c>
      <c r="C1805" s="173" t="s">
        <v>2620</v>
      </c>
      <c r="D1805" s="173" t="s">
        <v>247</v>
      </c>
      <c r="E1805" s="173">
        <v>36</v>
      </c>
      <c r="F1805" s="173">
        <v>0</v>
      </c>
      <c r="G1805" s="173" t="s">
        <v>224</v>
      </c>
      <c r="H1805" s="173" t="s">
        <v>22</v>
      </c>
      <c r="I1805" s="173">
        <v>1804</v>
      </c>
      <c r="J1805" s="174"/>
      <c r="BYJ1805" s="175" t="s">
        <v>2147</v>
      </c>
      <c r="BYK1805" s="173" t="e" cm="1" vm="2">
        <f t="array" ref="BYK1805">TRANSPOSE(_xlfn.ANCHORARRAY(BQA$2))</f>
        <v>#VALUE!</v>
      </c>
    </row>
    <row r="1806" spans="1:10 2012:2013" s="173" customFormat="1" ht="32.25" thickBot="1" x14ac:dyDescent="0.3">
      <c r="A1806" s="173" t="s">
        <v>2617</v>
      </c>
      <c r="B1806" s="173" t="s">
        <v>243</v>
      </c>
      <c r="C1806" s="173" t="s">
        <v>2620</v>
      </c>
      <c r="D1806" s="173" t="s">
        <v>262</v>
      </c>
      <c r="E1806" s="173">
        <v>99</v>
      </c>
      <c r="F1806" s="173">
        <v>28</v>
      </c>
      <c r="G1806" s="173" t="s">
        <v>224</v>
      </c>
      <c r="H1806" s="173" t="s">
        <v>24</v>
      </c>
      <c r="I1806" s="173">
        <v>1805</v>
      </c>
      <c r="J1806" s="174"/>
      <c r="BYJ1806" s="175" t="s">
        <v>2148</v>
      </c>
      <c r="BYK1806" s="173" t="e" cm="1" vm="2">
        <f t="array" ref="BYK1806">TRANSPOSE(_xlfn.ANCHORARRAY(BQB$2))</f>
        <v>#VALUE!</v>
      </c>
    </row>
    <row r="1807" spans="1:10 2012:2013" s="173" customFormat="1" ht="32.25" thickBot="1" x14ac:dyDescent="0.3">
      <c r="A1807" s="173" t="s">
        <v>2617</v>
      </c>
      <c r="B1807" s="173" t="s">
        <v>243</v>
      </c>
      <c r="C1807" s="173" t="s">
        <v>2620</v>
      </c>
      <c r="D1807" s="173" t="s">
        <v>278</v>
      </c>
      <c r="E1807" s="173">
        <v>160</v>
      </c>
      <c r="F1807" s="173">
        <v>46</v>
      </c>
      <c r="G1807" s="173" t="s">
        <v>224</v>
      </c>
      <c r="H1807" s="173" t="s">
        <v>24</v>
      </c>
      <c r="I1807" s="173">
        <v>1806</v>
      </c>
      <c r="J1807" s="174"/>
      <c r="BYJ1807" s="175" t="s">
        <v>2149</v>
      </c>
      <c r="BYK1807" s="173" t="e" cm="1" vm="2">
        <f t="array" ref="BYK1807">TRANSPOSE(_xlfn.ANCHORARRAY(BQC$2))</f>
        <v>#VALUE!</v>
      </c>
    </row>
    <row r="1808" spans="1:10 2012:2013" s="173" customFormat="1" ht="32.25" thickBot="1" x14ac:dyDescent="0.3">
      <c r="A1808" s="173" t="s">
        <v>2617</v>
      </c>
      <c r="B1808" s="173" t="s">
        <v>243</v>
      </c>
      <c r="C1808" s="173" t="s">
        <v>2620</v>
      </c>
      <c r="D1808" s="173" t="s">
        <v>236</v>
      </c>
      <c r="E1808" s="173">
        <v>36</v>
      </c>
      <c r="F1808" s="173">
        <v>0</v>
      </c>
      <c r="G1808" s="173" t="s">
        <v>224</v>
      </c>
      <c r="H1808" s="173" t="s">
        <v>22</v>
      </c>
      <c r="I1808" s="173">
        <v>1807</v>
      </c>
      <c r="J1808" s="174"/>
      <c r="BYJ1808" s="175" t="s">
        <v>2150</v>
      </c>
      <c r="BYK1808" s="173" t="e" cm="1" vm="2">
        <f t="array" ref="BYK1808">TRANSPOSE(_xlfn.ANCHORARRAY(BQD$2))</f>
        <v>#VALUE!</v>
      </c>
    </row>
    <row r="1809" spans="1:10 2012:2013" s="173" customFormat="1" ht="32.25" thickBot="1" x14ac:dyDescent="0.3">
      <c r="A1809" s="173" t="s">
        <v>2617</v>
      </c>
      <c r="B1809" s="173" t="s">
        <v>243</v>
      </c>
      <c r="C1809" s="173" t="s">
        <v>2620</v>
      </c>
      <c r="D1809" s="173" t="s">
        <v>230</v>
      </c>
      <c r="E1809" s="173">
        <v>130</v>
      </c>
      <c r="F1809" s="173">
        <v>0</v>
      </c>
      <c r="G1809" s="173" t="s">
        <v>224</v>
      </c>
      <c r="H1809" s="173" t="s">
        <v>22</v>
      </c>
      <c r="I1809" s="173">
        <v>1808</v>
      </c>
      <c r="J1809" s="174"/>
      <c r="BYJ1809" s="175" t="s">
        <v>2151</v>
      </c>
      <c r="BYK1809" s="173" t="e" cm="1" vm="2">
        <f t="array" ref="BYK1809">TRANSPOSE(_xlfn.ANCHORARRAY(BQE$2))</f>
        <v>#VALUE!</v>
      </c>
    </row>
    <row r="1810" spans="1:10 2012:2013" s="173" customFormat="1" ht="32.25" thickBot="1" x14ac:dyDescent="0.3">
      <c r="A1810" s="173" t="s">
        <v>2617</v>
      </c>
      <c r="B1810" s="173" t="s">
        <v>243</v>
      </c>
      <c r="C1810" s="173" t="s">
        <v>2620</v>
      </c>
      <c r="D1810" s="173" t="s">
        <v>2500</v>
      </c>
      <c r="E1810" s="173">
        <v>47</v>
      </c>
      <c r="F1810" s="173">
        <v>28</v>
      </c>
      <c r="G1810" s="173" t="s">
        <v>224</v>
      </c>
      <c r="H1810" s="173" t="s">
        <v>24</v>
      </c>
      <c r="I1810" s="173">
        <v>1809</v>
      </c>
      <c r="J1810" s="174"/>
      <c r="BYJ1810" s="175" t="s">
        <v>2152</v>
      </c>
      <c r="BYK1810" s="173" t="e" cm="1" vm="2">
        <f t="array" ref="BYK1810">TRANSPOSE(_xlfn.ANCHORARRAY(BQF$2))</f>
        <v>#VALUE!</v>
      </c>
    </row>
    <row r="1811" spans="1:10 2012:2013" s="173" customFormat="1" ht="32.25" thickBot="1" x14ac:dyDescent="0.3">
      <c r="A1811" s="173" t="s">
        <v>2617</v>
      </c>
      <c r="B1811" s="173" t="s">
        <v>243</v>
      </c>
      <c r="C1811" s="173" t="s">
        <v>2620</v>
      </c>
      <c r="D1811" s="173" t="s">
        <v>2486</v>
      </c>
      <c r="E1811" s="173">
        <v>36</v>
      </c>
      <c r="F1811" s="173">
        <v>0</v>
      </c>
      <c r="G1811" s="173" t="s">
        <v>224</v>
      </c>
      <c r="H1811" s="173" t="s">
        <v>22</v>
      </c>
      <c r="I1811" s="173">
        <v>1810</v>
      </c>
      <c r="J1811" s="174"/>
      <c r="BYJ1811" s="175" t="s">
        <v>2153</v>
      </c>
      <c r="BYK1811" s="173" t="e" cm="1" vm="2">
        <f t="array" ref="BYK1811">TRANSPOSE(_xlfn.ANCHORARRAY(BQG$2))</f>
        <v>#VALUE!</v>
      </c>
    </row>
    <row r="1812" spans="1:10 2012:2013" s="173" customFormat="1" ht="32.25" thickBot="1" x14ac:dyDescent="0.3">
      <c r="A1812" s="173" t="s">
        <v>2617</v>
      </c>
      <c r="B1812" s="173" t="s">
        <v>243</v>
      </c>
      <c r="C1812" s="173" t="s">
        <v>2620</v>
      </c>
      <c r="D1812" s="173" t="s">
        <v>232</v>
      </c>
      <c r="E1812" s="173">
        <v>99</v>
      </c>
      <c r="F1812" s="173">
        <v>28</v>
      </c>
      <c r="G1812" s="173" t="s">
        <v>224</v>
      </c>
      <c r="H1812" s="173" t="s">
        <v>24</v>
      </c>
      <c r="I1812" s="173">
        <v>1811</v>
      </c>
      <c r="J1812" s="174"/>
      <c r="BYJ1812" s="175" t="s">
        <v>2154</v>
      </c>
      <c r="BYK1812" s="173" t="e" cm="1" vm="2">
        <f t="array" ref="BYK1812">TRANSPOSE(_xlfn.ANCHORARRAY(BQH$2))</f>
        <v>#VALUE!</v>
      </c>
    </row>
    <row r="1813" spans="1:10 2012:2013" s="173" customFormat="1" ht="32.25" thickBot="1" x14ac:dyDescent="0.3">
      <c r="A1813" s="173" t="s">
        <v>2617</v>
      </c>
      <c r="B1813" s="173" t="s">
        <v>243</v>
      </c>
      <c r="C1813" s="173" t="s">
        <v>2620</v>
      </c>
      <c r="D1813" s="173" t="s">
        <v>286</v>
      </c>
      <c r="E1813" s="173">
        <v>99</v>
      </c>
      <c r="F1813" s="173">
        <v>28</v>
      </c>
      <c r="G1813" s="173" t="s">
        <v>224</v>
      </c>
      <c r="H1813" s="173" t="s">
        <v>2484</v>
      </c>
      <c r="I1813" s="173">
        <v>1812</v>
      </c>
      <c r="J1813" s="174"/>
      <c r="BYJ1813" s="175" t="s">
        <v>2155</v>
      </c>
      <c r="BYK1813" s="173" t="e" cm="1" vm="2">
        <f t="array" ref="BYK1813">TRANSPOSE(_xlfn.ANCHORARRAY(BQI$2))</f>
        <v>#VALUE!</v>
      </c>
    </row>
    <row r="1814" spans="1:10 2012:2013" s="173" customFormat="1" ht="32.25" thickBot="1" x14ac:dyDescent="0.3">
      <c r="A1814" s="173" t="s">
        <v>2617</v>
      </c>
      <c r="B1814" s="173" t="s">
        <v>243</v>
      </c>
      <c r="C1814" s="173" t="s">
        <v>2620</v>
      </c>
      <c r="D1814" s="173" t="s">
        <v>222</v>
      </c>
      <c r="E1814" s="173">
        <v>299</v>
      </c>
      <c r="F1814" s="173">
        <v>0</v>
      </c>
      <c r="G1814" s="173" t="s">
        <v>224</v>
      </c>
      <c r="H1814" s="173" t="s">
        <v>22</v>
      </c>
      <c r="I1814" s="173">
        <v>1813</v>
      </c>
      <c r="J1814" s="174"/>
      <c r="BYJ1814" s="175" t="s">
        <v>2156</v>
      </c>
      <c r="BYK1814" s="173" t="e" cm="1" vm="2">
        <f t="array" ref="BYK1814">TRANSPOSE(_xlfn.ANCHORARRAY(BQJ$2))</f>
        <v>#VALUE!</v>
      </c>
    </row>
    <row r="1815" spans="1:10 2012:2013" s="173" customFormat="1" ht="32.25" thickBot="1" x14ac:dyDescent="0.3">
      <c r="A1815" s="173" t="s">
        <v>2617</v>
      </c>
      <c r="B1815" s="173" t="s">
        <v>243</v>
      </c>
      <c r="C1815" s="173" t="s">
        <v>2620</v>
      </c>
      <c r="D1815" s="173" t="s">
        <v>2487</v>
      </c>
      <c r="E1815" s="173">
        <v>36</v>
      </c>
      <c r="F1815" s="173">
        <v>0</v>
      </c>
      <c r="G1815" s="173" t="s">
        <v>224</v>
      </c>
      <c r="H1815" s="173" t="s">
        <v>22</v>
      </c>
      <c r="I1815" s="173">
        <v>1814</v>
      </c>
      <c r="J1815" s="174"/>
      <c r="BYJ1815" s="175" t="s">
        <v>2157</v>
      </c>
      <c r="BYK1815" s="173" t="e" cm="1" vm="2">
        <f t="array" ref="BYK1815">TRANSPOSE(_xlfn.ANCHORARRAY(BQK$2))</f>
        <v>#VALUE!</v>
      </c>
    </row>
    <row r="1816" spans="1:10 2012:2013" s="173" customFormat="1" ht="32.25" thickBot="1" x14ac:dyDescent="0.3">
      <c r="A1816" s="173" t="s">
        <v>2617</v>
      </c>
      <c r="B1816" s="173" t="s">
        <v>243</v>
      </c>
      <c r="C1816" s="173" t="s">
        <v>2620</v>
      </c>
      <c r="D1816" s="173" t="s">
        <v>264</v>
      </c>
      <c r="E1816" s="173">
        <v>299</v>
      </c>
      <c r="F1816" s="173">
        <v>0</v>
      </c>
      <c r="G1816" s="173" t="s">
        <v>224</v>
      </c>
      <c r="H1816" s="173" t="s">
        <v>24</v>
      </c>
      <c r="I1816" s="173">
        <v>1815</v>
      </c>
      <c r="J1816" s="174"/>
      <c r="BYJ1816" s="175" t="s">
        <v>2158</v>
      </c>
      <c r="BYK1816" s="173" t="e" cm="1" vm="2">
        <f t="array" ref="BYK1816">TRANSPOSE(_xlfn.ANCHORARRAY(BQL$2))</f>
        <v>#VALUE!</v>
      </c>
    </row>
    <row r="1817" spans="1:10 2012:2013" s="173" customFormat="1" ht="32.25" thickBot="1" x14ac:dyDescent="0.3">
      <c r="A1817" s="173" t="s">
        <v>2617</v>
      </c>
      <c r="B1817" s="173" t="s">
        <v>243</v>
      </c>
      <c r="C1817" s="173" t="s">
        <v>2620</v>
      </c>
      <c r="D1817" s="173" t="s">
        <v>2488</v>
      </c>
      <c r="E1817" s="173">
        <v>99</v>
      </c>
      <c r="F1817" s="173">
        <v>0</v>
      </c>
      <c r="G1817" s="173" t="s">
        <v>224</v>
      </c>
      <c r="H1817" s="173" t="s">
        <v>22</v>
      </c>
      <c r="I1817" s="173">
        <v>1816</v>
      </c>
      <c r="J1817" s="174"/>
      <c r="BYJ1817" s="175" t="s">
        <v>2159</v>
      </c>
      <c r="BYK1817" s="173" t="e" cm="1" vm="2">
        <f t="array" ref="BYK1817">TRANSPOSE(_xlfn.ANCHORARRAY(BQM$2))</f>
        <v>#VALUE!</v>
      </c>
    </row>
    <row r="1818" spans="1:10 2012:2013" s="173" customFormat="1" ht="32.25" thickBot="1" x14ac:dyDescent="0.3">
      <c r="A1818" s="173" t="s">
        <v>2617</v>
      </c>
      <c r="B1818" s="173" t="s">
        <v>243</v>
      </c>
      <c r="C1818" s="173" t="s">
        <v>2620</v>
      </c>
      <c r="D1818" s="173" t="s">
        <v>212</v>
      </c>
      <c r="E1818" s="173">
        <v>36</v>
      </c>
      <c r="F1818" s="173">
        <v>0</v>
      </c>
      <c r="G1818" s="173" t="s">
        <v>213</v>
      </c>
      <c r="H1818" s="173" t="s">
        <v>22</v>
      </c>
      <c r="I1818" s="173">
        <v>1817</v>
      </c>
      <c r="J1818" s="174"/>
      <c r="BYJ1818" s="175" t="s">
        <v>2160</v>
      </c>
      <c r="BYK1818" s="173" t="e" cm="1" vm="2">
        <f t="array" ref="BYK1818">TRANSPOSE(_xlfn.ANCHORARRAY(BQN$2))</f>
        <v>#VALUE!</v>
      </c>
    </row>
    <row r="1819" spans="1:10 2012:2013" s="173" customFormat="1" ht="32.25" thickBot="1" x14ac:dyDescent="0.3">
      <c r="A1819" s="173" t="s">
        <v>2617</v>
      </c>
      <c r="B1819" s="173" t="s">
        <v>68</v>
      </c>
      <c r="C1819" s="173" t="s">
        <v>2621</v>
      </c>
      <c r="D1819" s="173" t="s">
        <v>227</v>
      </c>
      <c r="E1819" s="173">
        <v>130</v>
      </c>
      <c r="F1819" s="173">
        <v>0</v>
      </c>
      <c r="G1819" s="173" t="s">
        <v>213</v>
      </c>
      <c r="H1819" s="173" t="s">
        <v>22</v>
      </c>
      <c r="I1819" s="173">
        <v>1818</v>
      </c>
      <c r="J1819" s="174"/>
      <c r="BYJ1819" s="175" t="s">
        <v>2161</v>
      </c>
      <c r="BYK1819" s="173" t="e" cm="1" vm="2">
        <f t="array" ref="BYK1819">TRANSPOSE(_xlfn.ANCHORARRAY(BQO$2))</f>
        <v>#VALUE!</v>
      </c>
    </row>
    <row r="1820" spans="1:10 2012:2013" s="173" customFormat="1" ht="32.25" thickBot="1" x14ac:dyDescent="0.3">
      <c r="A1820" s="173" t="s">
        <v>2617</v>
      </c>
      <c r="B1820" s="173" t="s">
        <v>68</v>
      </c>
      <c r="C1820" s="173" t="s">
        <v>2621</v>
      </c>
      <c r="D1820" s="173" t="s">
        <v>241</v>
      </c>
      <c r="E1820" s="173">
        <v>130</v>
      </c>
      <c r="F1820" s="173">
        <v>37</v>
      </c>
      <c r="G1820" s="173" t="s">
        <v>213</v>
      </c>
      <c r="H1820" s="173" t="s">
        <v>24</v>
      </c>
      <c r="I1820" s="173">
        <v>1819</v>
      </c>
      <c r="J1820" s="174"/>
      <c r="BYJ1820" s="175" t="s">
        <v>2162</v>
      </c>
      <c r="BYK1820" s="173" t="e" cm="1" vm="2">
        <f t="array" ref="BYK1820">TRANSPOSE(_xlfn.ANCHORARRAY(BQP$2))</f>
        <v>#VALUE!</v>
      </c>
    </row>
    <row r="1821" spans="1:10 2012:2013" s="173" customFormat="1" ht="32.25" thickBot="1" x14ac:dyDescent="0.3">
      <c r="A1821" s="173" t="s">
        <v>2617</v>
      </c>
      <c r="B1821" s="173" t="s">
        <v>68</v>
      </c>
      <c r="C1821" s="173" t="s">
        <v>2621</v>
      </c>
      <c r="D1821" s="173" t="s">
        <v>2503</v>
      </c>
      <c r="E1821" s="173">
        <v>299</v>
      </c>
      <c r="F1821" s="173">
        <v>75</v>
      </c>
      <c r="G1821" s="173" t="s">
        <v>213</v>
      </c>
      <c r="H1821" s="173" t="s">
        <v>24</v>
      </c>
      <c r="I1821" s="173">
        <v>1820</v>
      </c>
      <c r="J1821" s="174"/>
      <c r="BYJ1821" s="175" t="s">
        <v>2163</v>
      </c>
      <c r="BYK1821" s="173" t="e" cm="1" vm="2">
        <f t="array" ref="BYK1821">TRANSPOSE(_xlfn.ANCHORARRAY(BQQ$2))</f>
        <v>#VALUE!</v>
      </c>
    </row>
    <row r="1822" spans="1:10 2012:2013" s="173" customFormat="1" ht="32.25" thickBot="1" x14ac:dyDescent="0.3">
      <c r="A1822" s="173" t="s">
        <v>2617</v>
      </c>
      <c r="B1822" s="173" t="s">
        <v>68</v>
      </c>
      <c r="C1822" s="173" t="s">
        <v>2621</v>
      </c>
      <c r="D1822" s="173" t="s">
        <v>247</v>
      </c>
      <c r="E1822" s="173">
        <v>36</v>
      </c>
      <c r="F1822" s="173">
        <v>0</v>
      </c>
      <c r="G1822" s="173" t="s">
        <v>213</v>
      </c>
      <c r="H1822" s="173" t="s">
        <v>22</v>
      </c>
      <c r="I1822" s="173">
        <v>1821</v>
      </c>
      <c r="J1822" s="174"/>
      <c r="BYJ1822" s="175" t="s">
        <v>2164</v>
      </c>
      <c r="BYK1822" s="173" t="e" cm="1" vm="2">
        <f t="array" ref="BYK1822">TRANSPOSE(_xlfn.ANCHORARRAY(BQR$2))</f>
        <v>#VALUE!</v>
      </c>
    </row>
    <row r="1823" spans="1:10 2012:2013" s="173" customFormat="1" ht="32.25" thickBot="1" x14ac:dyDescent="0.3">
      <c r="A1823" s="173" t="s">
        <v>2617</v>
      </c>
      <c r="B1823" s="173" t="s">
        <v>68</v>
      </c>
      <c r="C1823" s="173" t="s">
        <v>2621</v>
      </c>
      <c r="D1823" s="173" t="s">
        <v>272</v>
      </c>
      <c r="E1823" s="173">
        <v>130</v>
      </c>
      <c r="F1823" s="173">
        <v>37</v>
      </c>
      <c r="G1823" s="173" t="s">
        <v>213</v>
      </c>
      <c r="H1823" s="173" t="s">
        <v>24</v>
      </c>
      <c r="I1823" s="173">
        <v>1822</v>
      </c>
      <c r="J1823" s="174"/>
      <c r="BYJ1823" s="175" t="s">
        <v>2165</v>
      </c>
      <c r="BYK1823" s="173" t="e" cm="1" vm="2">
        <f t="array" ref="BYK1823">TRANSPOSE(_xlfn.ANCHORARRAY(BQS$2))</f>
        <v>#VALUE!</v>
      </c>
    </row>
    <row r="1824" spans="1:10 2012:2013" s="173" customFormat="1" ht="32.25" thickBot="1" x14ac:dyDescent="0.3">
      <c r="A1824" s="173" t="s">
        <v>2617</v>
      </c>
      <c r="B1824" s="173" t="s">
        <v>68</v>
      </c>
      <c r="C1824" s="173" t="s">
        <v>2621</v>
      </c>
      <c r="D1824" s="173" t="s">
        <v>236</v>
      </c>
      <c r="E1824" s="173">
        <v>36</v>
      </c>
      <c r="F1824" s="173">
        <v>0</v>
      </c>
      <c r="G1824" s="173" t="s">
        <v>213</v>
      </c>
      <c r="H1824" s="173" t="s">
        <v>22</v>
      </c>
      <c r="I1824" s="173">
        <v>1823</v>
      </c>
      <c r="J1824" s="174"/>
      <c r="BYJ1824" s="175" t="s">
        <v>2166</v>
      </c>
      <c r="BYK1824" s="173" t="e" cm="1" vm="2">
        <f t="array" ref="BYK1824">TRANSPOSE(_xlfn.ANCHORARRAY(BQT$2))</f>
        <v>#VALUE!</v>
      </c>
    </row>
    <row r="1825" spans="1:10 2012:2013" s="173" customFormat="1" ht="32.25" thickBot="1" x14ac:dyDescent="0.3">
      <c r="A1825" s="173" t="s">
        <v>2617</v>
      </c>
      <c r="B1825" s="173" t="s">
        <v>68</v>
      </c>
      <c r="C1825" s="173" t="s">
        <v>2621</v>
      </c>
      <c r="D1825" s="173" t="s">
        <v>230</v>
      </c>
      <c r="E1825" s="173">
        <v>130</v>
      </c>
      <c r="F1825" s="173">
        <v>0</v>
      </c>
      <c r="G1825" s="173" t="s">
        <v>213</v>
      </c>
      <c r="H1825" s="173" t="s">
        <v>22</v>
      </c>
      <c r="I1825" s="173">
        <v>1824</v>
      </c>
      <c r="J1825" s="174"/>
      <c r="BYJ1825" s="175" t="s">
        <v>2167</v>
      </c>
      <c r="BYK1825" s="173" t="e" cm="1" vm="2">
        <f t="array" ref="BYK1825">TRANSPOSE(_xlfn.ANCHORARRAY(BQU$2))</f>
        <v>#VALUE!</v>
      </c>
    </row>
    <row r="1826" spans="1:10 2012:2013" s="173" customFormat="1" ht="32.25" thickBot="1" x14ac:dyDescent="0.3">
      <c r="A1826" s="173" t="s">
        <v>2617</v>
      </c>
      <c r="B1826" s="173" t="s">
        <v>68</v>
      </c>
      <c r="C1826" s="173" t="s">
        <v>2621</v>
      </c>
      <c r="D1826" s="173" t="s">
        <v>248</v>
      </c>
      <c r="E1826" s="173">
        <v>36</v>
      </c>
      <c r="F1826" s="173">
        <v>0</v>
      </c>
      <c r="G1826" s="173" t="s">
        <v>213</v>
      </c>
      <c r="H1826" s="173" t="s">
        <v>22</v>
      </c>
      <c r="I1826" s="173">
        <v>1825</v>
      </c>
      <c r="J1826" s="174"/>
      <c r="BYJ1826" s="175" t="s">
        <v>2168</v>
      </c>
      <c r="BYK1826" s="173" t="e" cm="1" vm="2">
        <f t="array" ref="BYK1826">TRANSPOSE(_xlfn.ANCHORARRAY(BQV$2))</f>
        <v>#VALUE!</v>
      </c>
    </row>
    <row r="1827" spans="1:10 2012:2013" s="173" customFormat="1" ht="32.25" thickBot="1" x14ac:dyDescent="0.3">
      <c r="A1827" s="173" t="s">
        <v>2617</v>
      </c>
      <c r="B1827" s="173" t="s">
        <v>68</v>
      </c>
      <c r="C1827" s="173" t="s">
        <v>2621</v>
      </c>
      <c r="D1827" s="173" t="s">
        <v>233</v>
      </c>
      <c r="E1827" s="173">
        <v>99</v>
      </c>
      <c r="F1827" s="173">
        <v>0</v>
      </c>
      <c r="G1827" s="173" t="s">
        <v>213</v>
      </c>
      <c r="H1827" s="173" t="s">
        <v>22</v>
      </c>
      <c r="I1827" s="173">
        <v>1826</v>
      </c>
      <c r="J1827" s="174"/>
      <c r="BYJ1827" s="175" t="s">
        <v>2169</v>
      </c>
      <c r="BYK1827" s="173" t="e" cm="1" vm="2">
        <f t="array" ref="BYK1827">TRANSPOSE(_xlfn.ANCHORARRAY(BQW$2))</f>
        <v>#VALUE!</v>
      </c>
    </row>
    <row r="1828" spans="1:10 2012:2013" s="173" customFormat="1" ht="32.25" thickBot="1" x14ac:dyDescent="0.3">
      <c r="A1828" s="173" t="s">
        <v>2617</v>
      </c>
      <c r="B1828" s="173" t="s">
        <v>68</v>
      </c>
      <c r="C1828" s="173" t="s">
        <v>2621</v>
      </c>
      <c r="D1828" s="173" t="s">
        <v>287</v>
      </c>
      <c r="E1828" s="173">
        <v>160</v>
      </c>
      <c r="F1828" s="173">
        <v>46</v>
      </c>
      <c r="G1828" s="173" t="s">
        <v>224</v>
      </c>
      <c r="H1828" s="173" t="s">
        <v>24</v>
      </c>
      <c r="I1828" s="173">
        <v>1827</v>
      </c>
      <c r="J1828" s="174"/>
      <c r="BYJ1828" s="175" t="s">
        <v>2170</v>
      </c>
      <c r="BYK1828" s="173" t="e" cm="1" vm="2">
        <f t="array" ref="BYK1828">TRANSPOSE(_xlfn.ANCHORARRAY(BQX$2))</f>
        <v>#VALUE!</v>
      </c>
    </row>
    <row r="1829" spans="1:10 2012:2013" s="173" customFormat="1" ht="32.25" thickBot="1" x14ac:dyDescent="0.3">
      <c r="A1829" s="173" t="s">
        <v>2617</v>
      </c>
      <c r="B1829" s="173" t="s">
        <v>68</v>
      </c>
      <c r="C1829" s="173" t="s">
        <v>2621</v>
      </c>
      <c r="D1829" s="173" t="s">
        <v>265</v>
      </c>
      <c r="E1829" s="173">
        <v>160</v>
      </c>
      <c r="F1829" s="173">
        <v>0</v>
      </c>
      <c r="G1829" s="173" t="s">
        <v>224</v>
      </c>
      <c r="H1829" s="173" t="s">
        <v>22</v>
      </c>
      <c r="I1829" s="173">
        <v>1828</v>
      </c>
      <c r="J1829" s="174"/>
      <c r="BYJ1829" s="175" t="s">
        <v>2171</v>
      </c>
      <c r="BYK1829" s="173" t="e" cm="1" vm="2">
        <f t="array" ref="BYK1829">TRANSPOSE(_xlfn.ANCHORARRAY(BQY$2))</f>
        <v>#VALUE!</v>
      </c>
    </row>
    <row r="1830" spans="1:10 2012:2013" s="173" customFormat="1" ht="32.25" thickBot="1" x14ac:dyDescent="0.3">
      <c r="A1830" s="173" t="s">
        <v>2617</v>
      </c>
      <c r="B1830" s="173" t="s">
        <v>68</v>
      </c>
      <c r="C1830" s="173" t="s">
        <v>2621</v>
      </c>
      <c r="D1830" s="173" t="s">
        <v>266</v>
      </c>
      <c r="E1830" s="173">
        <v>160</v>
      </c>
      <c r="F1830" s="173">
        <v>46</v>
      </c>
      <c r="G1830" s="173" t="s">
        <v>224</v>
      </c>
      <c r="H1830" s="173" t="s">
        <v>24</v>
      </c>
      <c r="I1830" s="173">
        <v>1829</v>
      </c>
      <c r="J1830" s="174"/>
      <c r="BYJ1830" s="175" t="s">
        <v>2172</v>
      </c>
      <c r="BYK1830" s="173" t="e" cm="1" vm="2">
        <f t="array" ref="BYK1830">TRANSPOSE(_xlfn.ANCHORARRAY(BQZ$2))</f>
        <v>#VALUE!</v>
      </c>
    </row>
    <row r="1831" spans="1:10 2012:2013" s="173" customFormat="1" ht="32.25" thickBot="1" x14ac:dyDescent="0.3">
      <c r="A1831" s="173" t="s">
        <v>2617</v>
      </c>
      <c r="B1831" s="173" t="s">
        <v>68</v>
      </c>
      <c r="C1831" s="173" t="s">
        <v>2621</v>
      </c>
      <c r="D1831" s="173" t="s">
        <v>212</v>
      </c>
      <c r="E1831" s="173">
        <v>36</v>
      </c>
      <c r="F1831" s="173">
        <v>0</v>
      </c>
      <c r="G1831" s="173" t="s">
        <v>224</v>
      </c>
      <c r="H1831" s="173" t="s">
        <v>22</v>
      </c>
      <c r="I1831" s="173">
        <v>1830</v>
      </c>
      <c r="J1831" s="174"/>
      <c r="BYJ1831" s="175" t="s">
        <v>2173</v>
      </c>
      <c r="BYK1831" s="173" t="e" cm="1" vm="2">
        <f t="array" ref="BYK1831">TRANSPOSE(_xlfn.ANCHORARRAY(BRA$2))</f>
        <v>#VALUE!</v>
      </c>
    </row>
    <row r="1832" spans="1:10 2012:2013" s="173" customFormat="1" ht="32.25" thickBot="1" x14ac:dyDescent="0.3">
      <c r="A1832" s="173" t="s">
        <v>2617</v>
      </c>
      <c r="B1832" s="173" t="s">
        <v>68</v>
      </c>
      <c r="C1832" s="173" t="s">
        <v>2621</v>
      </c>
      <c r="D1832" s="173" t="s">
        <v>214</v>
      </c>
      <c r="E1832" s="173">
        <v>99</v>
      </c>
      <c r="F1832" s="173">
        <v>28</v>
      </c>
      <c r="G1832" s="173" t="s">
        <v>224</v>
      </c>
      <c r="H1832" s="173" t="s">
        <v>24</v>
      </c>
      <c r="I1832" s="173">
        <v>1831</v>
      </c>
      <c r="J1832" s="174"/>
      <c r="BYJ1832" s="175" t="s">
        <v>2174</v>
      </c>
      <c r="BYK1832" s="173" t="e" cm="1" vm="2">
        <f t="array" ref="BYK1832">TRANSPOSE(_xlfn.ANCHORARRAY(BRB$2))</f>
        <v>#VALUE!</v>
      </c>
    </row>
    <row r="1833" spans="1:10 2012:2013" s="173" customFormat="1" ht="32.25" thickBot="1" x14ac:dyDescent="0.3">
      <c r="A1833" s="173" t="s">
        <v>2617</v>
      </c>
      <c r="B1833" s="173" t="s">
        <v>68</v>
      </c>
      <c r="C1833" s="173" t="s">
        <v>2621</v>
      </c>
      <c r="D1833" s="173" t="s">
        <v>275</v>
      </c>
      <c r="E1833" s="173">
        <v>27</v>
      </c>
      <c r="F1833" s="173">
        <v>0</v>
      </c>
      <c r="G1833" s="173" t="s">
        <v>224</v>
      </c>
      <c r="H1833" s="173" t="s">
        <v>22</v>
      </c>
      <c r="I1833" s="173">
        <v>1832</v>
      </c>
      <c r="J1833" s="174"/>
      <c r="BYJ1833" s="175" t="s">
        <v>2175</v>
      </c>
      <c r="BYK1833" s="173" t="e" cm="1" vm="2">
        <f t="array" ref="BYK1833">TRANSPOSE(_xlfn.ANCHORARRAY(BRC$2))</f>
        <v>#VALUE!</v>
      </c>
    </row>
    <row r="1834" spans="1:10 2012:2013" s="173" customFormat="1" ht="32.25" thickBot="1" x14ac:dyDescent="0.3">
      <c r="A1834" s="173" t="s">
        <v>2617</v>
      </c>
      <c r="B1834" s="173" t="s">
        <v>68</v>
      </c>
      <c r="C1834" s="173" t="s">
        <v>2621</v>
      </c>
      <c r="D1834" s="173" t="s">
        <v>2478</v>
      </c>
      <c r="E1834" s="173">
        <v>221</v>
      </c>
      <c r="F1834" s="173">
        <v>64</v>
      </c>
      <c r="G1834" s="173" t="s">
        <v>224</v>
      </c>
      <c r="H1834" s="173" t="s">
        <v>24</v>
      </c>
      <c r="I1834" s="173">
        <v>1833</v>
      </c>
      <c r="J1834" s="174"/>
      <c r="BYJ1834" s="175" t="s">
        <v>2176</v>
      </c>
      <c r="BYK1834" s="173" t="e" cm="1" vm="2">
        <f t="array" ref="BYK1834">TRANSPOSE(_xlfn.ANCHORARRAY(BRD$2))</f>
        <v>#VALUE!</v>
      </c>
    </row>
    <row r="1835" spans="1:10 2012:2013" s="173" customFormat="1" ht="32.25" thickBot="1" x14ac:dyDescent="0.3">
      <c r="A1835" s="173" t="s">
        <v>2617</v>
      </c>
      <c r="B1835" s="173" t="s">
        <v>68</v>
      </c>
      <c r="C1835" s="173" t="s">
        <v>2621</v>
      </c>
      <c r="D1835" s="173" t="s">
        <v>2502</v>
      </c>
      <c r="E1835" s="173">
        <v>27</v>
      </c>
      <c r="F1835" s="173">
        <v>0</v>
      </c>
      <c r="G1835" s="173" t="s">
        <v>224</v>
      </c>
      <c r="H1835" s="173" t="s">
        <v>22</v>
      </c>
      <c r="I1835" s="173">
        <v>1834</v>
      </c>
      <c r="J1835" s="174"/>
      <c r="BYJ1835" s="175" t="s">
        <v>2177</v>
      </c>
      <c r="BYK1835" s="173" t="e" cm="1" vm="2">
        <f t="array" ref="BYK1835">TRANSPOSE(_xlfn.ANCHORARRAY(BRE$2))</f>
        <v>#VALUE!</v>
      </c>
    </row>
    <row r="1836" spans="1:10 2012:2013" s="173" customFormat="1" ht="32.25" thickBot="1" x14ac:dyDescent="0.3">
      <c r="A1836" s="173" t="s">
        <v>2617</v>
      </c>
      <c r="B1836" s="173" t="s">
        <v>68</v>
      </c>
      <c r="C1836" s="173" t="s">
        <v>2621</v>
      </c>
      <c r="D1836" s="173" t="s">
        <v>226</v>
      </c>
      <c r="E1836" s="173">
        <v>36</v>
      </c>
      <c r="F1836" s="173">
        <v>0</v>
      </c>
      <c r="G1836" s="173" t="s">
        <v>224</v>
      </c>
      <c r="H1836" s="173" t="s">
        <v>22</v>
      </c>
      <c r="I1836" s="173">
        <v>1835</v>
      </c>
      <c r="J1836" s="174"/>
      <c r="BYJ1836" s="175" t="s">
        <v>2178</v>
      </c>
      <c r="BYK1836" s="173" t="e" cm="1" vm="2">
        <f t="array" ref="BYK1836">TRANSPOSE(_xlfn.ANCHORARRAY(BRF$2))</f>
        <v>#VALUE!</v>
      </c>
    </row>
    <row r="1837" spans="1:10 2012:2013" s="173" customFormat="1" ht="32.25" thickBot="1" x14ac:dyDescent="0.3">
      <c r="A1837" s="173" t="s">
        <v>2617</v>
      </c>
      <c r="B1837" s="173" t="s">
        <v>68</v>
      </c>
      <c r="C1837" s="173" t="s">
        <v>2621</v>
      </c>
      <c r="D1837" s="173" t="s">
        <v>288</v>
      </c>
      <c r="E1837" s="173">
        <v>160</v>
      </c>
      <c r="F1837" s="173">
        <v>46</v>
      </c>
      <c r="G1837" s="173" t="s">
        <v>224</v>
      </c>
      <c r="H1837" s="173" t="s">
        <v>22</v>
      </c>
      <c r="I1837" s="173">
        <v>1836</v>
      </c>
      <c r="J1837" s="174"/>
      <c r="BYJ1837" s="175" t="s">
        <v>2179</v>
      </c>
      <c r="BYK1837" s="173" t="e" cm="1" vm="2">
        <f t="array" ref="BYK1837">TRANSPOSE(_xlfn.ANCHORARRAY(BRG$2))</f>
        <v>#VALUE!</v>
      </c>
    </row>
    <row r="1838" spans="1:10 2012:2013" s="173" customFormat="1" ht="32.25" thickBot="1" x14ac:dyDescent="0.3">
      <c r="A1838" s="173" t="s">
        <v>2617</v>
      </c>
      <c r="B1838" s="173" t="s">
        <v>68</v>
      </c>
      <c r="C1838" s="173" t="s">
        <v>2621</v>
      </c>
      <c r="D1838" s="173" t="s">
        <v>270</v>
      </c>
      <c r="E1838" s="173">
        <v>999</v>
      </c>
      <c r="F1838" s="173">
        <v>46</v>
      </c>
      <c r="G1838" s="173" t="s">
        <v>224</v>
      </c>
      <c r="H1838" s="173" t="s">
        <v>24</v>
      </c>
      <c r="I1838" s="173">
        <v>1837</v>
      </c>
      <c r="J1838" s="174"/>
      <c r="BYJ1838" s="175" t="s">
        <v>2180</v>
      </c>
      <c r="BYK1838" s="173" t="e" cm="1" vm="2">
        <f t="array" ref="BYK1838">TRANSPOSE(_xlfn.ANCHORARRAY(BRH$2))</f>
        <v>#VALUE!</v>
      </c>
    </row>
    <row r="1839" spans="1:10 2012:2013" s="173" customFormat="1" ht="32.25" thickBot="1" x14ac:dyDescent="0.3">
      <c r="A1839" s="173" t="s">
        <v>2617</v>
      </c>
      <c r="B1839" s="173" t="s">
        <v>68</v>
      </c>
      <c r="C1839" s="173" t="s">
        <v>2621</v>
      </c>
      <c r="D1839" s="173" t="s">
        <v>2476</v>
      </c>
      <c r="E1839" s="173">
        <v>99</v>
      </c>
      <c r="F1839" s="173">
        <v>0</v>
      </c>
      <c r="G1839" s="173" t="s">
        <v>224</v>
      </c>
      <c r="H1839" s="173" t="s">
        <v>22</v>
      </c>
      <c r="I1839" s="173">
        <v>1838</v>
      </c>
      <c r="J1839" s="174"/>
      <c r="BYJ1839" s="175" t="s">
        <v>2181</v>
      </c>
      <c r="BYK1839" s="173" t="e" cm="1" vm="2">
        <f t="array" ref="BYK1839">TRANSPOSE(_xlfn.ANCHORARRAY(BRI$2))</f>
        <v>#VALUE!</v>
      </c>
    </row>
    <row r="1840" spans="1:10 2012:2013" s="173" customFormat="1" ht="32.25" thickBot="1" x14ac:dyDescent="0.3">
      <c r="A1840" s="173" t="s">
        <v>2617</v>
      </c>
      <c r="B1840" s="173" t="s">
        <v>68</v>
      </c>
      <c r="C1840" s="173" t="s">
        <v>2621</v>
      </c>
      <c r="D1840" s="173" t="s">
        <v>242</v>
      </c>
      <c r="E1840" s="173">
        <v>45</v>
      </c>
      <c r="F1840" s="173">
        <v>0</v>
      </c>
      <c r="G1840" s="173" t="s">
        <v>224</v>
      </c>
      <c r="H1840" s="173" t="s">
        <v>22</v>
      </c>
      <c r="I1840" s="173">
        <v>1839</v>
      </c>
      <c r="J1840" s="174"/>
      <c r="BYJ1840" s="175" t="s">
        <v>2182</v>
      </c>
      <c r="BYK1840" s="173" t="e" cm="1" vm="2">
        <f t="array" ref="BYK1840">TRANSPOSE(_xlfn.ANCHORARRAY(BRJ$2))</f>
        <v>#VALUE!</v>
      </c>
    </row>
    <row r="1841" spans="1:10 2012:2013" s="173" customFormat="1" ht="32.25" thickBot="1" x14ac:dyDescent="0.3">
      <c r="A1841" s="173" t="s">
        <v>2617</v>
      </c>
      <c r="B1841" s="173" t="s">
        <v>68</v>
      </c>
      <c r="C1841" s="173" t="s">
        <v>2621</v>
      </c>
      <c r="D1841" s="173" t="s">
        <v>246</v>
      </c>
      <c r="E1841" s="173">
        <v>45</v>
      </c>
      <c r="F1841" s="173">
        <v>0</v>
      </c>
      <c r="G1841" s="173" t="s">
        <v>224</v>
      </c>
      <c r="H1841" s="173" t="s">
        <v>22</v>
      </c>
      <c r="I1841" s="173">
        <v>1840</v>
      </c>
      <c r="J1841" s="174"/>
      <c r="BYJ1841" s="175" t="s">
        <v>2183</v>
      </c>
      <c r="BYK1841" s="173" t="e" cm="1" vm="2">
        <f t="array" ref="BYK1841">TRANSPOSE(_xlfn.ANCHORARRAY(BRK$2))</f>
        <v>#VALUE!</v>
      </c>
    </row>
    <row r="1842" spans="1:10 2012:2013" s="173" customFormat="1" ht="32.25" thickBot="1" x14ac:dyDescent="0.3">
      <c r="A1842" s="173" t="s">
        <v>2617</v>
      </c>
      <c r="B1842" s="173" t="s">
        <v>68</v>
      </c>
      <c r="C1842" s="173" t="s">
        <v>2621</v>
      </c>
      <c r="D1842" s="173" t="s">
        <v>276</v>
      </c>
      <c r="E1842" s="173">
        <v>999</v>
      </c>
      <c r="F1842" s="173">
        <v>75</v>
      </c>
      <c r="G1842" s="173" t="s">
        <v>224</v>
      </c>
      <c r="H1842" s="173" t="s">
        <v>24</v>
      </c>
      <c r="I1842" s="173">
        <v>1841</v>
      </c>
      <c r="J1842" s="174"/>
      <c r="BYJ1842" s="175" t="s">
        <v>2184</v>
      </c>
      <c r="BYK1842" s="173" t="e" cm="1" vm="2">
        <f t="array" ref="BYK1842">TRANSPOSE(_xlfn.ANCHORARRAY(BRL$2))</f>
        <v>#VALUE!</v>
      </c>
    </row>
    <row r="1843" spans="1:10 2012:2013" s="173" customFormat="1" ht="32.25" thickBot="1" x14ac:dyDescent="0.3">
      <c r="A1843" s="173" t="s">
        <v>2617</v>
      </c>
      <c r="B1843" s="173" t="s">
        <v>68</v>
      </c>
      <c r="C1843" s="173" t="s">
        <v>2621</v>
      </c>
      <c r="D1843" s="173" t="s">
        <v>2482</v>
      </c>
      <c r="E1843" s="173">
        <v>27</v>
      </c>
      <c r="F1843" s="173">
        <v>0</v>
      </c>
      <c r="G1843" s="173" t="s">
        <v>224</v>
      </c>
      <c r="H1843" s="173" t="s">
        <v>22</v>
      </c>
      <c r="I1843" s="173">
        <v>1842</v>
      </c>
      <c r="J1843" s="174"/>
      <c r="BYJ1843" s="175" t="s">
        <v>2185</v>
      </c>
      <c r="BYK1843" s="173" t="e" cm="1" vm="2">
        <f t="array" ref="BYK1843">TRANSPOSE(_xlfn.ANCHORARRAY(BRM$2))</f>
        <v>#VALUE!</v>
      </c>
    </row>
    <row r="1844" spans="1:10 2012:2013" s="173" customFormat="1" ht="32.25" thickBot="1" x14ac:dyDescent="0.3">
      <c r="A1844" s="173" t="s">
        <v>2617</v>
      </c>
      <c r="B1844" s="173" t="s">
        <v>68</v>
      </c>
      <c r="C1844" s="173" t="s">
        <v>2621</v>
      </c>
      <c r="D1844" s="173" t="s">
        <v>2483</v>
      </c>
      <c r="E1844" s="173">
        <v>27</v>
      </c>
      <c r="F1844" s="173">
        <v>0</v>
      </c>
      <c r="G1844" s="173" t="s">
        <v>224</v>
      </c>
      <c r="H1844" s="173" t="s">
        <v>22</v>
      </c>
      <c r="I1844" s="173">
        <v>1843</v>
      </c>
      <c r="J1844" s="174"/>
      <c r="BYJ1844" s="175" t="s">
        <v>2186</v>
      </c>
      <c r="BYK1844" s="173" t="e" cm="1" vm="2">
        <f t="array" ref="BYK1844">TRANSPOSE(_xlfn.ANCHORARRAY(BRN$2))</f>
        <v>#VALUE!</v>
      </c>
    </row>
    <row r="1845" spans="1:10 2012:2013" s="173" customFormat="1" ht="32.25" thickBot="1" x14ac:dyDescent="0.3">
      <c r="A1845" s="173" t="s">
        <v>2617</v>
      </c>
      <c r="B1845" s="173" t="s">
        <v>68</v>
      </c>
      <c r="C1845" s="173" t="s">
        <v>2621</v>
      </c>
      <c r="D1845" s="173" t="s">
        <v>229</v>
      </c>
      <c r="E1845" s="173">
        <v>99</v>
      </c>
      <c r="F1845" s="173">
        <v>0</v>
      </c>
      <c r="G1845" s="173" t="s">
        <v>224</v>
      </c>
      <c r="H1845" s="173" t="s">
        <v>22</v>
      </c>
      <c r="I1845" s="173">
        <v>1844</v>
      </c>
      <c r="J1845" s="174"/>
      <c r="BYJ1845" s="175" t="s">
        <v>2187</v>
      </c>
      <c r="BYK1845" s="173" t="e" cm="1" vm="2">
        <f t="array" ref="BYK1845">TRANSPOSE(_xlfn.ANCHORARRAY(BRO$2))</f>
        <v>#VALUE!</v>
      </c>
    </row>
    <row r="1846" spans="1:10 2012:2013" s="173" customFormat="1" ht="32.25" thickBot="1" x14ac:dyDescent="0.3">
      <c r="A1846" s="173" t="s">
        <v>2617</v>
      </c>
      <c r="B1846" s="173" t="s">
        <v>68</v>
      </c>
      <c r="C1846" s="173" t="s">
        <v>2621</v>
      </c>
      <c r="D1846" s="173" t="s">
        <v>278</v>
      </c>
      <c r="E1846" s="173">
        <v>160</v>
      </c>
      <c r="F1846" s="173">
        <v>46</v>
      </c>
      <c r="G1846" s="173" t="s">
        <v>224</v>
      </c>
      <c r="H1846" s="173" t="s">
        <v>24</v>
      </c>
      <c r="I1846" s="173">
        <v>1845</v>
      </c>
      <c r="J1846" s="174"/>
      <c r="BYJ1846" s="175" t="s">
        <v>2188</v>
      </c>
      <c r="BYK1846" s="173" t="e" cm="1" vm="2">
        <f t="array" ref="BYK1846">TRANSPOSE(_xlfn.ANCHORARRAY(BRP$2))</f>
        <v>#VALUE!</v>
      </c>
    </row>
    <row r="1847" spans="1:10 2012:2013" s="173" customFormat="1" ht="32.25" thickBot="1" x14ac:dyDescent="0.3">
      <c r="A1847" s="173" t="s">
        <v>2617</v>
      </c>
      <c r="B1847" s="173" t="s">
        <v>68</v>
      </c>
      <c r="C1847" s="173" t="s">
        <v>2621</v>
      </c>
      <c r="D1847" s="173" t="s">
        <v>2500</v>
      </c>
      <c r="E1847" s="173">
        <v>47</v>
      </c>
      <c r="F1847" s="173">
        <v>28</v>
      </c>
      <c r="G1847" s="173" t="s">
        <v>224</v>
      </c>
      <c r="H1847" s="173" t="s">
        <v>24</v>
      </c>
      <c r="I1847" s="173">
        <v>1846</v>
      </c>
      <c r="J1847" s="174"/>
      <c r="BYJ1847" s="175" t="s">
        <v>2189</v>
      </c>
      <c r="BYK1847" s="173" t="e" cm="1" vm="2">
        <f t="array" ref="BYK1847">TRANSPOSE(_xlfn.ANCHORARRAY(BRQ$2))</f>
        <v>#VALUE!</v>
      </c>
    </row>
    <row r="1848" spans="1:10 2012:2013" s="173" customFormat="1" ht="32.25" thickBot="1" x14ac:dyDescent="0.3">
      <c r="A1848" s="173" t="s">
        <v>2617</v>
      </c>
      <c r="B1848" s="173" t="s">
        <v>68</v>
      </c>
      <c r="C1848" s="173" t="s">
        <v>2621</v>
      </c>
      <c r="D1848" s="173" t="s">
        <v>231</v>
      </c>
      <c r="E1848" s="173">
        <v>27</v>
      </c>
      <c r="F1848" s="173">
        <v>0</v>
      </c>
      <c r="G1848" s="173" t="s">
        <v>224</v>
      </c>
      <c r="H1848" s="173" t="s">
        <v>22</v>
      </c>
      <c r="I1848" s="173">
        <v>1847</v>
      </c>
      <c r="J1848" s="174"/>
      <c r="BYJ1848" s="175" t="s">
        <v>2190</v>
      </c>
      <c r="BYK1848" s="173" t="e" cm="1" vm="2">
        <f t="array" ref="BYK1848">TRANSPOSE(_xlfn.ANCHORARRAY(BRR$2))</f>
        <v>#VALUE!</v>
      </c>
    </row>
    <row r="1849" spans="1:10 2012:2013" s="173" customFormat="1" ht="32.25" thickBot="1" x14ac:dyDescent="0.3">
      <c r="A1849" s="173" t="s">
        <v>2617</v>
      </c>
      <c r="B1849" s="173" t="s">
        <v>68</v>
      </c>
      <c r="C1849" s="173" t="s">
        <v>2621</v>
      </c>
      <c r="D1849" s="173" t="s">
        <v>232</v>
      </c>
      <c r="E1849" s="173">
        <v>99</v>
      </c>
      <c r="F1849" s="173">
        <v>28</v>
      </c>
      <c r="G1849" s="173" t="s">
        <v>224</v>
      </c>
      <c r="H1849" s="173" t="s">
        <v>24</v>
      </c>
      <c r="I1849" s="173">
        <v>1848</v>
      </c>
      <c r="J1849" s="174"/>
      <c r="BYJ1849" s="175" t="s">
        <v>2191</v>
      </c>
      <c r="BYK1849" s="173" t="e" cm="1" vm="2">
        <f t="array" ref="BYK1849">TRANSPOSE(_xlfn.ANCHORARRAY(BRS$2))</f>
        <v>#VALUE!</v>
      </c>
    </row>
    <row r="1850" spans="1:10 2012:2013" s="173" customFormat="1" ht="32.25" thickBot="1" x14ac:dyDescent="0.3">
      <c r="A1850" s="173" t="s">
        <v>2617</v>
      </c>
      <c r="B1850" s="173" t="s">
        <v>68</v>
      </c>
      <c r="C1850" s="173" t="s">
        <v>2621</v>
      </c>
      <c r="D1850" s="173" t="s">
        <v>286</v>
      </c>
      <c r="E1850" s="173">
        <v>99</v>
      </c>
      <c r="F1850" s="173">
        <v>28</v>
      </c>
      <c r="G1850" s="173" t="s">
        <v>224</v>
      </c>
      <c r="H1850" s="173" t="s">
        <v>2484</v>
      </c>
      <c r="I1850" s="173">
        <v>1849</v>
      </c>
      <c r="J1850" s="174"/>
      <c r="BYJ1850" s="175" t="s">
        <v>2192</v>
      </c>
      <c r="BYK1850" s="173" t="e" cm="1" vm="2">
        <f t="array" ref="BYK1850">TRANSPOSE(_xlfn.ANCHORARRAY(BRT$2))</f>
        <v>#VALUE!</v>
      </c>
    </row>
    <row r="1851" spans="1:10 2012:2013" s="173" customFormat="1" ht="32.25" thickBot="1" x14ac:dyDescent="0.3">
      <c r="A1851" s="173" t="s">
        <v>2617</v>
      </c>
      <c r="B1851" s="173" t="s">
        <v>68</v>
      </c>
      <c r="C1851" s="173" t="s">
        <v>2621</v>
      </c>
      <c r="D1851" s="173" t="s">
        <v>244</v>
      </c>
      <c r="E1851" s="173">
        <v>27</v>
      </c>
      <c r="F1851" s="173">
        <v>0</v>
      </c>
      <c r="G1851" s="173" t="s">
        <v>224</v>
      </c>
      <c r="H1851" s="173" t="s">
        <v>22</v>
      </c>
      <c r="I1851" s="173">
        <v>1850</v>
      </c>
      <c r="J1851" s="174"/>
      <c r="BYJ1851" s="175" t="s">
        <v>2193</v>
      </c>
      <c r="BYK1851" s="173" t="e" cm="1" vm="2">
        <f t="array" ref="BYK1851">TRANSPOSE(_xlfn.ANCHORARRAY(BRU$2))</f>
        <v>#VALUE!</v>
      </c>
    </row>
    <row r="1852" spans="1:10 2012:2013" s="173" customFormat="1" ht="32.25" thickBot="1" x14ac:dyDescent="0.3">
      <c r="A1852" s="173" t="s">
        <v>2617</v>
      </c>
      <c r="B1852" s="173" t="s">
        <v>68</v>
      </c>
      <c r="C1852" s="173" t="s">
        <v>2621</v>
      </c>
      <c r="D1852" s="173" t="s">
        <v>222</v>
      </c>
      <c r="E1852" s="173">
        <v>299</v>
      </c>
      <c r="F1852" s="173">
        <v>0</v>
      </c>
      <c r="G1852" s="173" t="s">
        <v>224</v>
      </c>
      <c r="H1852" s="173" t="s">
        <v>22</v>
      </c>
      <c r="I1852" s="173">
        <v>1851</v>
      </c>
      <c r="J1852" s="174"/>
      <c r="BYJ1852" s="175" t="s">
        <v>2194</v>
      </c>
      <c r="BYK1852" s="173" t="e" cm="1" vm="2">
        <f t="array" ref="BYK1852">TRANSPOSE(_xlfn.ANCHORARRAY(BRV$2))</f>
        <v>#VALUE!</v>
      </c>
    </row>
    <row r="1853" spans="1:10 2012:2013" s="173" customFormat="1" ht="32.25" thickBot="1" x14ac:dyDescent="0.3">
      <c r="A1853" s="173" t="s">
        <v>2617</v>
      </c>
      <c r="B1853" s="173" t="s">
        <v>68</v>
      </c>
      <c r="C1853" s="173" t="s">
        <v>2621</v>
      </c>
      <c r="D1853" s="173" t="s">
        <v>2487</v>
      </c>
      <c r="E1853" s="173">
        <v>36</v>
      </c>
      <c r="F1853" s="173">
        <v>0</v>
      </c>
      <c r="G1853" s="173" t="s">
        <v>224</v>
      </c>
      <c r="H1853" s="173" t="s">
        <v>22</v>
      </c>
      <c r="I1853" s="173">
        <v>1852</v>
      </c>
      <c r="J1853" s="174"/>
      <c r="BYJ1853" s="175" t="s">
        <v>2195</v>
      </c>
      <c r="BYK1853" s="173" t="e" cm="1" vm="2">
        <f t="array" ref="BYK1853">TRANSPOSE(_xlfn.ANCHORARRAY(BRW$2))</f>
        <v>#VALUE!</v>
      </c>
    </row>
    <row r="1854" spans="1:10 2012:2013" s="173" customFormat="1" ht="32.25" thickBot="1" x14ac:dyDescent="0.3">
      <c r="A1854" s="173" t="s">
        <v>2617</v>
      </c>
      <c r="B1854" s="173" t="s">
        <v>68</v>
      </c>
      <c r="C1854" s="173" t="s">
        <v>2621</v>
      </c>
      <c r="D1854" s="173" t="s">
        <v>264</v>
      </c>
      <c r="E1854" s="173">
        <v>299</v>
      </c>
      <c r="F1854" s="173">
        <v>0</v>
      </c>
      <c r="G1854" s="173" t="s">
        <v>224</v>
      </c>
      <c r="H1854" s="173" t="s">
        <v>24</v>
      </c>
      <c r="I1854" s="173">
        <v>1853</v>
      </c>
      <c r="J1854" s="174"/>
      <c r="BYJ1854" s="175" t="s">
        <v>2196</v>
      </c>
      <c r="BYK1854" s="173" t="e" cm="1" vm="2">
        <f t="array" ref="BYK1854">TRANSPOSE(_xlfn.ANCHORARRAY(BRX$2))</f>
        <v>#VALUE!</v>
      </c>
    </row>
    <row r="1855" spans="1:10 2012:2013" s="173" customFormat="1" ht="32.25" thickBot="1" x14ac:dyDescent="0.3">
      <c r="A1855" s="173" t="s">
        <v>2617</v>
      </c>
      <c r="B1855" s="173" t="s">
        <v>68</v>
      </c>
      <c r="C1855" s="173" t="s">
        <v>2621</v>
      </c>
      <c r="D1855" s="173" t="s">
        <v>235</v>
      </c>
      <c r="E1855" s="173">
        <v>27</v>
      </c>
      <c r="F1855" s="173">
        <v>0</v>
      </c>
      <c r="G1855" s="173" t="s">
        <v>224</v>
      </c>
      <c r="H1855" s="173" t="s">
        <v>22</v>
      </c>
      <c r="I1855" s="173">
        <v>1854</v>
      </c>
      <c r="J1855" s="174"/>
      <c r="BYJ1855" s="175" t="s">
        <v>2197</v>
      </c>
      <c r="BYK1855" s="173" t="e" cm="1" vm="2">
        <f t="array" ref="BYK1855">TRANSPOSE(_xlfn.ANCHORARRAY(BRY$2))</f>
        <v>#VALUE!</v>
      </c>
    </row>
    <row r="1856" spans="1:10 2012:2013" s="173" customFormat="1" ht="32.25" thickBot="1" x14ac:dyDescent="0.3">
      <c r="A1856" s="173" t="s">
        <v>2617</v>
      </c>
      <c r="B1856" s="173" t="s">
        <v>68</v>
      </c>
      <c r="C1856" s="173" t="s">
        <v>2621</v>
      </c>
      <c r="D1856" s="173" t="s">
        <v>2488</v>
      </c>
      <c r="E1856" s="173">
        <v>99</v>
      </c>
      <c r="F1856" s="173">
        <v>0</v>
      </c>
      <c r="G1856" s="173" t="s">
        <v>224</v>
      </c>
      <c r="H1856" s="173" t="s">
        <v>22</v>
      </c>
      <c r="I1856" s="173">
        <v>1855</v>
      </c>
      <c r="J1856" s="174"/>
      <c r="BYJ1856" s="175" t="s">
        <v>2198</v>
      </c>
      <c r="BYK1856" s="173" t="e" cm="1" vm="2">
        <f t="array" ref="BYK1856">TRANSPOSE(_xlfn.ANCHORARRAY(BRZ$2))</f>
        <v>#VALUE!</v>
      </c>
    </row>
    <row r="1857" spans="1:10 2012:2013" s="173" customFormat="1" ht="32.25" thickBot="1" x14ac:dyDescent="0.3">
      <c r="A1857" s="173" t="s">
        <v>2617</v>
      </c>
      <c r="B1857" s="173" t="s">
        <v>172</v>
      </c>
      <c r="C1857" s="173" t="s">
        <v>2622</v>
      </c>
      <c r="D1857" s="173" t="s">
        <v>273</v>
      </c>
      <c r="E1857" s="173">
        <v>160</v>
      </c>
      <c r="F1857" s="173">
        <v>46</v>
      </c>
      <c r="G1857" s="173" t="s">
        <v>213</v>
      </c>
      <c r="H1857" s="173" t="s">
        <v>24</v>
      </c>
      <c r="I1857" s="173">
        <v>1856</v>
      </c>
      <c r="J1857" s="174"/>
      <c r="BYJ1857" s="175" t="s">
        <v>2199</v>
      </c>
      <c r="BYK1857" s="173" t="e" cm="1" vm="2">
        <f t="array" ref="BYK1857">TRANSPOSE(_xlfn.ANCHORARRAY(BSA$2))</f>
        <v>#VALUE!</v>
      </c>
    </row>
    <row r="1858" spans="1:10 2012:2013" s="173" customFormat="1" ht="32.25" thickBot="1" x14ac:dyDescent="0.3">
      <c r="A1858" s="173" t="s">
        <v>2617</v>
      </c>
      <c r="B1858" s="173" t="s">
        <v>172</v>
      </c>
      <c r="C1858" s="173" t="s">
        <v>2622</v>
      </c>
      <c r="D1858" s="173" t="s">
        <v>2504</v>
      </c>
      <c r="E1858" s="173">
        <v>160</v>
      </c>
      <c r="F1858" s="173">
        <v>46</v>
      </c>
      <c r="G1858" s="173" t="s">
        <v>213</v>
      </c>
      <c r="H1858" s="173" t="s">
        <v>22</v>
      </c>
      <c r="I1858" s="173">
        <v>1857</v>
      </c>
      <c r="J1858" s="174"/>
      <c r="BYJ1858" s="175" t="s">
        <v>2200</v>
      </c>
      <c r="BYK1858" s="173" t="e" cm="1" vm="2">
        <f t="array" ref="BYK1858">TRANSPOSE(_xlfn.ANCHORARRAY(BSB$2))</f>
        <v>#VALUE!</v>
      </c>
    </row>
    <row r="1859" spans="1:10 2012:2013" s="173" customFormat="1" ht="32.25" thickBot="1" x14ac:dyDescent="0.3">
      <c r="A1859" s="173" t="s">
        <v>2617</v>
      </c>
      <c r="B1859" s="173" t="s">
        <v>172</v>
      </c>
      <c r="C1859" s="173" t="s">
        <v>2622</v>
      </c>
      <c r="D1859" s="173" t="s">
        <v>2505</v>
      </c>
      <c r="E1859" s="173">
        <v>83</v>
      </c>
      <c r="F1859" s="173">
        <v>46</v>
      </c>
      <c r="G1859" s="173" t="s">
        <v>213</v>
      </c>
      <c r="H1859" s="173" t="s">
        <v>24</v>
      </c>
      <c r="I1859" s="173">
        <v>1858</v>
      </c>
      <c r="J1859" s="174"/>
      <c r="BYJ1859" s="175" t="s">
        <v>2201</v>
      </c>
      <c r="BYK1859" s="173" t="e" cm="1" vm="2">
        <f t="array" ref="BYK1859">TRANSPOSE(_xlfn.ANCHORARRAY(BSC$2))</f>
        <v>#VALUE!</v>
      </c>
    </row>
    <row r="1860" spans="1:10 2012:2013" s="173" customFormat="1" ht="32.25" thickBot="1" x14ac:dyDescent="0.3">
      <c r="A1860" s="173" t="s">
        <v>2617</v>
      </c>
      <c r="B1860" s="173" t="s">
        <v>172</v>
      </c>
      <c r="C1860" s="173" t="s">
        <v>2622</v>
      </c>
      <c r="D1860" s="173" t="s">
        <v>266</v>
      </c>
      <c r="E1860" s="173">
        <v>160</v>
      </c>
      <c r="F1860" s="173">
        <v>46</v>
      </c>
      <c r="G1860" s="173" t="s">
        <v>224</v>
      </c>
      <c r="H1860" s="173" t="s">
        <v>24</v>
      </c>
      <c r="I1860" s="173">
        <v>1859</v>
      </c>
      <c r="J1860" s="174"/>
      <c r="BYJ1860" s="175" t="s">
        <v>2202</v>
      </c>
      <c r="BYK1860" s="173" t="e" cm="1" vm="2">
        <f t="array" ref="BYK1860">TRANSPOSE(_xlfn.ANCHORARRAY(BSD$2))</f>
        <v>#VALUE!</v>
      </c>
    </row>
    <row r="1861" spans="1:10 2012:2013" s="173" customFormat="1" ht="32.25" thickBot="1" x14ac:dyDescent="0.3">
      <c r="A1861" s="173" t="s">
        <v>2617</v>
      </c>
      <c r="B1861" s="173" t="s">
        <v>172</v>
      </c>
      <c r="C1861" s="173" t="s">
        <v>2622</v>
      </c>
      <c r="D1861" s="173" t="s">
        <v>284</v>
      </c>
      <c r="E1861" s="173">
        <v>36</v>
      </c>
      <c r="F1861" s="173">
        <v>0</v>
      </c>
      <c r="G1861" s="173" t="s">
        <v>224</v>
      </c>
      <c r="H1861" s="173" t="s">
        <v>22</v>
      </c>
      <c r="I1861" s="173">
        <v>1860</v>
      </c>
      <c r="J1861" s="174"/>
      <c r="BYJ1861" s="175" t="s">
        <v>2203</v>
      </c>
      <c r="BYK1861" s="173" t="e" cm="1" vm="2">
        <f t="array" ref="BYK1861">TRANSPOSE(_xlfn.ANCHORARRAY(BSE$2))</f>
        <v>#VALUE!</v>
      </c>
    </row>
    <row r="1862" spans="1:10 2012:2013" s="173" customFormat="1" ht="32.25" thickBot="1" x14ac:dyDescent="0.3">
      <c r="A1862" s="173" t="s">
        <v>2617</v>
      </c>
      <c r="B1862" s="173" t="s">
        <v>172</v>
      </c>
      <c r="C1862" s="173" t="s">
        <v>2622</v>
      </c>
      <c r="D1862" s="173" t="s">
        <v>214</v>
      </c>
      <c r="E1862" s="173">
        <v>99</v>
      </c>
      <c r="F1862" s="173">
        <v>28</v>
      </c>
      <c r="G1862" s="173" t="s">
        <v>224</v>
      </c>
      <c r="H1862" s="173" t="s">
        <v>24</v>
      </c>
      <c r="I1862" s="173">
        <v>1861</v>
      </c>
      <c r="J1862" s="174"/>
      <c r="BYJ1862" s="175" t="s">
        <v>2204</v>
      </c>
      <c r="BYK1862" s="173" t="e" cm="1" vm="2">
        <f t="array" ref="BYK1862">TRANSPOSE(_xlfn.ANCHORARRAY(BSF$2))</f>
        <v>#VALUE!</v>
      </c>
    </row>
    <row r="1863" spans="1:10 2012:2013" s="173" customFormat="1" ht="32.25" thickBot="1" x14ac:dyDescent="0.3">
      <c r="A1863" s="173" t="s">
        <v>2617</v>
      </c>
      <c r="B1863" s="173" t="s">
        <v>172</v>
      </c>
      <c r="C1863" s="173" t="s">
        <v>2622</v>
      </c>
      <c r="D1863" s="173" t="s">
        <v>2487</v>
      </c>
      <c r="E1863" s="173">
        <v>36</v>
      </c>
      <c r="F1863" s="173">
        <v>0</v>
      </c>
      <c r="G1863" s="173" t="s">
        <v>224</v>
      </c>
      <c r="H1863" s="173" t="s">
        <v>22</v>
      </c>
      <c r="I1863" s="173">
        <v>1862</v>
      </c>
      <c r="J1863" s="174"/>
      <c r="BYJ1863" s="175" t="s">
        <v>2205</v>
      </c>
      <c r="BYK1863" s="173" t="e" cm="1" vm="2">
        <f t="array" ref="BYK1863">TRANSPOSE(_xlfn.ANCHORARRAY(BSG$2))</f>
        <v>#VALUE!</v>
      </c>
    </row>
    <row r="1864" spans="1:10 2012:2013" s="173" customFormat="1" ht="32.25" thickBot="1" x14ac:dyDescent="0.3">
      <c r="A1864" s="173" t="s">
        <v>2617</v>
      </c>
      <c r="B1864" s="173" t="s">
        <v>172</v>
      </c>
      <c r="C1864" s="173" t="s">
        <v>2622</v>
      </c>
      <c r="D1864" s="173" t="s">
        <v>2488</v>
      </c>
      <c r="E1864" s="173">
        <v>99</v>
      </c>
      <c r="F1864" s="173">
        <v>0</v>
      </c>
      <c r="G1864" s="173" t="s">
        <v>224</v>
      </c>
      <c r="H1864" s="173" t="s">
        <v>22</v>
      </c>
      <c r="I1864" s="173">
        <v>1863</v>
      </c>
      <c r="J1864" s="174"/>
      <c r="BYJ1864" s="175" t="s">
        <v>2206</v>
      </c>
      <c r="BYK1864" s="173" t="e" cm="1" vm="2">
        <f t="array" ref="BYK1864">TRANSPOSE(_xlfn.ANCHORARRAY(BSH$2))</f>
        <v>#VALUE!</v>
      </c>
    </row>
    <row r="1865" spans="1:10 2012:2013" s="173" customFormat="1" ht="32.25" thickBot="1" x14ac:dyDescent="0.3">
      <c r="A1865" s="173" t="s">
        <v>2617</v>
      </c>
      <c r="B1865" s="173" t="s">
        <v>69</v>
      </c>
      <c r="C1865" s="173" t="s">
        <v>2623</v>
      </c>
      <c r="D1865" s="173" t="s">
        <v>287</v>
      </c>
      <c r="E1865" s="173">
        <v>160</v>
      </c>
      <c r="F1865" s="173">
        <v>46</v>
      </c>
      <c r="G1865" s="173" t="s">
        <v>213</v>
      </c>
      <c r="H1865" s="173" t="s">
        <v>24</v>
      </c>
      <c r="I1865" s="173">
        <v>1864</v>
      </c>
      <c r="J1865" s="174"/>
      <c r="BYJ1865" s="175" t="s">
        <v>2207</v>
      </c>
      <c r="BYK1865" s="173" t="e" cm="1" vm="2">
        <f t="array" ref="BYK1865">TRANSPOSE(_xlfn.ANCHORARRAY(BSI$2))</f>
        <v>#VALUE!</v>
      </c>
    </row>
    <row r="1866" spans="1:10 2012:2013" s="173" customFormat="1" ht="32.25" thickBot="1" x14ac:dyDescent="0.3">
      <c r="A1866" s="173" t="s">
        <v>2617</v>
      </c>
      <c r="B1866" s="173" t="s">
        <v>69</v>
      </c>
      <c r="C1866" s="173" t="s">
        <v>2623</v>
      </c>
      <c r="D1866" s="173" t="s">
        <v>265</v>
      </c>
      <c r="E1866" s="173">
        <v>160</v>
      </c>
      <c r="F1866" s="173">
        <v>0</v>
      </c>
      <c r="G1866" s="173" t="s">
        <v>213</v>
      </c>
      <c r="H1866" s="173" t="s">
        <v>22</v>
      </c>
      <c r="I1866" s="173">
        <v>1865</v>
      </c>
      <c r="J1866" s="174"/>
      <c r="BYJ1866" s="175" t="s">
        <v>2208</v>
      </c>
      <c r="BYK1866" s="173" t="e" cm="1" vm="2">
        <f t="array" ref="BYK1866">TRANSPOSE(_xlfn.ANCHORARRAY(BSJ$2))</f>
        <v>#VALUE!</v>
      </c>
    </row>
    <row r="1867" spans="1:10 2012:2013" s="173" customFormat="1" ht="32.25" thickBot="1" x14ac:dyDescent="0.3">
      <c r="A1867" s="173" t="s">
        <v>2617</v>
      </c>
      <c r="B1867" s="173" t="s">
        <v>69</v>
      </c>
      <c r="C1867" s="173" t="s">
        <v>2623</v>
      </c>
      <c r="D1867" s="173" t="s">
        <v>266</v>
      </c>
      <c r="E1867" s="173">
        <v>160</v>
      </c>
      <c r="F1867" s="173">
        <v>46</v>
      </c>
      <c r="G1867" s="173" t="s">
        <v>213</v>
      </c>
      <c r="H1867" s="173" t="s">
        <v>24</v>
      </c>
      <c r="I1867" s="173">
        <v>1866</v>
      </c>
      <c r="J1867" s="174"/>
      <c r="BYJ1867" s="175" t="s">
        <v>2209</v>
      </c>
      <c r="BYK1867" s="173" t="e" cm="1" vm="2">
        <f t="array" ref="BYK1867">TRANSPOSE(_xlfn.ANCHORARRAY(BSK$2))</f>
        <v>#VALUE!</v>
      </c>
    </row>
    <row r="1868" spans="1:10 2012:2013" s="173" customFormat="1" ht="32.25" thickBot="1" x14ac:dyDescent="0.3">
      <c r="A1868" s="173" t="s">
        <v>2617</v>
      </c>
      <c r="B1868" s="173" t="s">
        <v>69</v>
      </c>
      <c r="C1868" s="173" t="s">
        <v>2623</v>
      </c>
      <c r="D1868" s="173" t="s">
        <v>277</v>
      </c>
      <c r="E1868" s="173">
        <v>45</v>
      </c>
      <c r="F1868" s="173">
        <v>0</v>
      </c>
      <c r="G1868" s="173" t="s">
        <v>213</v>
      </c>
      <c r="H1868" s="173" t="s">
        <v>22</v>
      </c>
      <c r="I1868" s="173">
        <v>1867</v>
      </c>
      <c r="J1868" s="174"/>
      <c r="BYJ1868" s="175" t="s">
        <v>2210</v>
      </c>
      <c r="BYK1868" s="173" t="e" cm="1" vm="2">
        <f t="array" ref="BYK1868">TRANSPOSE(_xlfn.ANCHORARRAY(BSL$2))</f>
        <v>#VALUE!</v>
      </c>
    </row>
    <row r="1869" spans="1:10 2012:2013" s="173" customFormat="1" ht="32.25" thickBot="1" x14ac:dyDescent="0.3">
      <c r="A1869" s="173" t="s">
        <v>2617</v>
      </c>
      <c r="B1869" s="173" t="s">
        <v>69</v>
      </c>
      <c r="C1869" s="173" t="s">
        <v>2623</v>
      </c>
      <c r="D1869" s="173" t="s">
        <v>268</v>
      </c>
      <c r="E1869" s="173">
        <v>160</v>
      </c>
      <c r="F1869" s="173">
        <v>46</v>
      </c>
      <c r="G1869" s="173" t="s">
        <v>213</v>
      </c>
      <c r="H1869" s="173" t="s">
        <v>24</v>
      </c>
      <c r="I1869" s="173">
        <v>1868</v>
      </c>
      <c r="J1869" s="174"/>
      <c r="BYJ1869" s="175" t="s">
        <v>2211</v>
      </c>
      <c r="BYK1869" s="173" t="e" cm="1" vm="2">
        <f t="array" ref="BYK1869">TRANSPOSE(_xlfn.ANCHORARRAY(BSM$2))</f>
        <v>#VALUE!</v>
      </c>
    </row>
    <row r="1870" spans="1:10 2012:2013" s="173" customFormat="1" ht="32.25" thickBot="1" x14ac:dyDescent="0.3">
      <c r="A1870" s="173" t="s">
        <v>2617</v>
      </c>
      <c r="B1870" s="173" t="s">
        <v>69</v>
      </c>
      <c r="C1870" s="173" t="s">
        <v>2623</v>
      </c>
      <c r="D1870" s="173" t="s">
        <v>269</v>
      </c>
      <c r="E1870" s="173">
        <v>160</v>
      </c>
      <c r="F1870" s="173">
        <v>46</v>
      </c>
      <c r="G1870" s="173" t="s">
        <v>213</v>
      </c>
      <c r="H1870" s="173" t="s">
        <v>24</v>
      </c>
      <c r="I1870" s="173">
        <v>1869</v>
      </c>
      <c r="J1870" s="174"/>
      <c r="BYJ1870" s="175" t="s">
        <v>2212</v>
      </c>
      <c r="BYK1870" s="173" t="e" cm="1" vm="2">
        <f t="array" ref="BYK1870">TRANSPOSE(_xlfn.ANCHORARRAY(BSN$2))</f>
        <v>#VALUE!</v>
      </c>
    </row>
    <row r="1871" spans="1:10 2012:2013" s="173" customFormat="1" ht="32.25" thickBot="1" x14ac:dyDescent="0.3">
      <c r="A1871" s="173" t="s">
        <v>2617</v>
      </c>
      <c r="B1871" s="173" t="s">
        <v>69</v>
      </c>
      <c r="C1871" s="173" t="s">
        <v>2623</v>
      </c>
      <c r="D1871" s="173" t="s">
        <v>288</v>
      </c>
      <c r="E1871" s="173">
        <v>160</v>
      </c>
      <c r="F1871" s="173">
        <v>46</v>
      </c>
      <c r="G1871" s="173" t="s">
        <v>213</v>
      </c>
      <c r="H1871" s="173" t="s">
        <v>22</v>
      </c>
      <c r="I1871" s="173">
        <v>1870</v>
      </c>
      <c r="J1871" s="174"/>
      <c r="BYJ1871" s="175" t="s">
        <v>2213</v>
      </c>
      <c r="BYK1871" s="173" t="e" cm="1" vm="2">
        <f t="array" ref="BYK1871">TRANSPOSE(_xlfn.ANCHORARRAY(BSO$2))</f>
        <v>#VALUE!</v>
      </c>
    </row>
    <row r="1872" spans="1:10 2012:2013" s="173" customFormat="1" ht="32.25" thickBot="1" x14ac:dyDescent="0.3">
      <c r="A1872" s="173" t="s">
        <v>2617</v>
      </c>
      <c r="B1872" s="173" t="s">
        <v>69</v>
      </c>
      <c r="C1872" s="173" t="s">
        <v>2623</v>
      </c>
      <c r="D1872" s="173" t="s">
        <v>242</v>
      </c>
      <c r="E1872" s="173">
        <v>45</v>
      </c>
      <c r="F1872" s="173">
        <v>0</v>
      </c>
      <c r="G1872" s="173" t="s">
        <v>213</v>
      </c>
      <c r="H1872" s="173" t="s">
        <v>22</v>
      </c>
      <c r="I1872" s="173">
        <v>1871</v>
      </c>
      <c r="J1872" s="174"/>
      <c r="BYJ1872" s="175" t="s">
        <v>2214</v>
      </c>
      <c r="BYK1872" s="173" t="e" cm="1" vm="2">
        <f t="array" ref="BYK1872">TRANSPOSE(_xlfn.ANCHORARRAY(BSP$2))</f>
        <v>#VALUE!</v>
      </c>
    </row>
    <row r="1873" spans="1:10 2012:2013" s="173" customFormat="1" ht="32.25" thickBot="1" x14ac:dyDescent="0.3">
      <c r="A1873" s="173" t="s">
        <v>2617</v>
      </c>
      <c r="B1873" s="173" t="s">
        <v>69</v>
      </c>
      <c r="C1873" s="173" t="s">
        <v>2623</v>
      </c>
      <c r="D1873" s="173" t="s">
        <v>246</v>
      </c>
      <c r="E1873" s="173">
        <v>45</v>
      </c>
      <c r="F1873" s="173">
        <v>0</v>
      </c>
      <c r="G1873" s="173" t="s">
        <v>213</v>
      </c>
      <c r="H1873" s="173" t="s">
        <v>22</v>
      </c>
      <c r="I1873" s="173">
        <v>1872</v>
      </c>
      <c r="J1873" s="174"/>
      <c r="BYJ1873" s="175" t="s">
        <v>2215</v>
      </c>
      <c r="BYK1873" s="173" t="e" cm="1" vm="2">
        <f t="array" ref="BYK1873">TRANSPOSE(_xlfn.ANCHORARRAY(BSQ$2))</f>
        <v>#VALUE!</v>
      </c>
    </row>
    <row r="1874" spans="1:10 2012:2013" s="173" customFormat="1" ht="32.25" thickBot="1" x14ac:dyDescent="0.3">
      <c r="A1874" s="173" t="s">
        <v>2617</v>
      </c>
      <c r="B1874" s="173" t="s">
        <v>69</v>
      </c>
      <c r="C1874" s="173" t="s">
        <v>2623</v>
      </c>
      <c r="D1874" s="173" t="s">
        <v>249</v>
      </c>
      <c r="E1874" s="173">
        <v>45</v>
      </c>
      <c r="F1874" s="173">
        <v>0</v>
      </c>
      <c r="G1874" s="173" t="s">
        <v>213</v>
      </c>
      <c r="H1874" s="173" t="s">
        <v>22</v>
      </c>
      <c r="I1874" s="173">
        <v>1873</v>
      </c>
      <c r="J1874" s="174"/>
      <c r="BYJ1874" s="175" t="s">
        <v>2216</v>
      </c>
      <c r="BYK1874" s="173" t="e" cm="1" vm="2">
        <f t="array" ref="BYK1874">TRANSPOSE(_xlfn.ANCHORARRAY(BSR$2))</f>
        <v>#VALUE!</v>
      </c>
    </row>
    <row r="1875" spans="1:10 2012:2013" s="173" customFormat="1" ht="32.25" thickBot="1" x14ac:dyDescent="0.3">
      <c r="A1875" s="173" t="s">
        <v>2617</v>
      </c>
      <c r="B1875" s="173" t="s">
        <v>69</v>
      </c>
      <c r="C1875" s="173" t="s">
        <v>2623</v>
      </c>
      <c r="D1875" s="173" t="s">
        <v>278</v>
      </c>
      <c r="E1875" s="173">
        <v>160</v>
      </c>
      <c r="F1875" s="173">
        <v>46</v>
      </c>
      <c r="G1875" s="173" t="s">
        <v>213</v>
      </c>
      <c r="H1875" s="173" t="s">
        <v>24</v>
      </c>
      <c r="I1875" s="173">
        <v>1874</v>
      </c>
      <c r="J1875" s="174"/>
      <c r="BYJ1875" s="175" t="s">
        <v>2217</v>
      </c>
      <c r="BYK1875" s="173" t="e" cm="1" vm="2">
        <f t="array" ref="BYK1875">TRANSPOSE(_xlfn.ANCHORARRAY(BSS$2))</f>
        <v>#VALUE!</v>
      </c>
    </row>
    <row r="1876" spans="1:10 2012:2013" s="173" customFormat="1" ht="32.25" thickBot="1" x14ac:dyDescent="0.3">
      <c r="A1876" s="173" t="s">
        <v>2617</v>
      </c>
      <c r="B1876" s="173" t="s">
        <v>69</v>
      </c>
      <c r="C1876" s="173" t="s">
        <v>2623</v>
      </c>
      <c r="D1876" s="173" t="s">
        <v>214</v>
      </c>
      <c r="E1876" s="173">
        <v>99</v>
      </c>
      <c r="F1876" s="173">
        <v>28</v>
      </c>
      <c r="G1876" s="173" t="s">
        <v>224</v>
      </c>
      <c r="H1876" s="173" t="s">
        <v>24</v>
      </c>
      <c r="I1876" s="173">
        <v>1875</v>
      </c>
      <c r="J1876" s="174"/>
      <c r="BYJ1876" s="175" t="s">
        <v>2218</v>
      </c>
      <c r="BYK1876" s="173" t="e" cm="1" vm="2">
        <f t="array" ref="BYK1876">TRANSPOSE(_xlfn.ANCHORARRAY(BST$2))</f>
        <v>#VALUE!</v>
      </c>
    </row>
    <row r="1877" spans="1:10 2012:2013" s="173" customFormat="1" ht="32.25" thickBot="1" x14ac:dyDescent="0.3">
      <c r="A1877" s="173" t="s">
        <v>2617</v>
      </c>
      <c r="B1877" s="173" t="s">
        <v>69</v>
      </c>
      <c r="C1877" s="173" t="s">
        <v>2623</v>
      </c>
      <c r="D1877" s="173" t="s">
        <v>226</v>
      </c>
      <c r="E1877" s="173">
        <v>36</v>
      </c>
      <c r="F1877" s="173">
        <v>0</v>
      </c>
      <c r="G1877" s="173" t="s">
        <v>224</v>
      </c>
      <c r="H1877" s="173" t="s">
        <v>22</v>
      </c>
      <c r="I1877" s="173">
        <v>1876</v>
      </c>
      <c r="J1877" s="174"/>
      <c r="BYJ1877" s="175" t="s">
        <v>2219</v>
      </c>
      <c r="BYK1877" s="173" t="e" cm="1" vm="2">
        <f t="array" ref="BYK1877">TRANSPOSE(_xlfn.ANCHORARRAY(BSU$2))</f>
        <v>#VALUE!</v>
      </c>
    </row>
    <row r="1878" spans="1:10 2012:2013" s="173" customFormat="1" ht="32.25" thickBot="1" x14ac:dyDescent="0.3">
      <c r="A1878" s="173" t="s">
        <v>2617</v>
      </c>
      <c r="B1878" s="173" t="s">
        <v>69</v>
      </c>
      <c r="C1878" s="173" t="s">
        <v>2623</v>
      </c>
      <c r="D1878" s="173" t="s">
        <v>2479</v>
      </c>
      <c r="E1878" s="173">
        <v>130</v>
      </c>
      <c r="F1878" s="173">
        <v>0</v>
      </c>
      <c r="G1878" s="173" t="s">
        <v>224</v>
      </c>
      <c r="H1878" s="173" t="s">
        <v>22</v>
      </c>
      <c r="I1878" s="173">
        <v>1877</v>
      </c>
      <c r="J1878" s="174"/>
      <c r="BYJ1878" s="175" t="s">
        <v>2220</v>
      </c>
      <c r="BYK1878" s="173" t="e" cm="1" vm="2">
        <f t="array" ref="BYK1878">TRANSPOSE(_xlfn.ANCHORARRAY(BSV$2))</f>
        <v>#VALUE!</v>
      </c>
    </row>
    <row r="1879" spans="1:10 2012:2013" s="173" customFormat="1" ht="32.25" thickBot="1" x14ac:dyDescent="0.3">
      <c r="A1879" s="173" t="s">
        <v>2617</v>
      </c>
      <c r="B1879" s="173" t="s">
        <v>69</v>
      </c>
      <c r="C1879" s="173" t="s">
        <v>2623</v>
      </c>
      <c r="D1879" s="173" t="s">
        <v>2480</v>
      </c>
      <c r="E1879" s="173">
        <v>130</v>
      </c>
      <c r="F1879" s="173">
        <v>37</v>
      </c>
      <c r="G1879" s="173" t="s">
        <v>224</v>
      </c>
      <c r="H1879" s="173" t="s">
        <v>24</v>
      </c>
      <c r="I1879" s="173">
        <v>1878</v>
      </c>
      <c r="J1879" s="174"/>
      <c r="BYJ1879" s="175" t="s">
        <v>2221</v>
      </c>
      <c r="BYK1879" s="173" t="e" cm="1" vm="2">
        <f t="array" ref="BYK1879">TRANSPOSE(_xlfn.ANCHORARRAY(BSW$2))</f>
        <v>#VALUE!</v>
      </c>
    </row>
    <row r="1880" spans="1:10 2012:2013" s="173" customFormat="1" ht="32.25" thickBot="1" x14ac:dyDescent="0.3">
      <c r="A1880" s="173" t="s">
        <v>2617</v>
      </c>
      <c r="B1880" s="173" t="s">
        <v>69</v>
      </c>
      <c r="C1880" s="173" t="s">
        <v>2623</v>
      </c>
      <c r="D1880" s="173" t="s">
        <v>228</v>
      </c>
      <c r="E1880" s="173">
        <v>27</v>
      </c>
      <c r="F1880" s="173">
        <v>0</v>
      </c>
      <c r="G1880" s="173" t="s">
        <v>224</v>
      </c>
      <c r="H1880" s="173" t="s">
        <v>22</v>
      </c>
      <c r="I1880" s="173">
        <v>1879</v>
      </c>
      <c r="J1880" s="174"/>
      <c r="BYJ1880" s="175" t="s">
        <v>2222</v>
      </c>
      <c r="BYK1880" s="173" t="e" cm="1" vm="2">
        <f t="array" ref="BYK1880">TRANSPOSE(_xlfn.ANCHORARRAY(BSX$2))</f>
        <v>#VALUE!</v>
      </c>
    </row>
    <row r="1881" spans="1:10 2012:2013" s="173" customFormat="1" ht="32.25" thickBot="1" x14ac:dyDescent="0.3">
      <c r="A1881" s="173" t="s">
        <v>2617</v>
      </c>
      <c r="B1881" s="173" t="s">
        <v>69</v>
      </c>
      <c r="C1881" s="173" t="s">
        <v>2623</v>
      </c>
      <c r="D1881" s="173" t="s">
        <v>231</v>
      </c>
      <c r="E1881" s="173">
        <v>27</v>
      </c>
      <c r="F1881" s="173">
        <v>0</v>
      </c>
      <c r="G1881" s="173" t="s">
        <v>224</v>
      </c>
      <c r="H1881" s="173" t="s">
        <v>22</v>
      </c>
      <c r="I1881" s="173">
        <v>1880</v>
      </c>
      <c r="J1881" s="174"/>
      <c r="BYJ1881" s="175" t="s">
        <v>2223</v>
      </c>
      <c r="BYK1881" s="173" t="e" cm="1" vm="2">
        <f t="array" ref="BYK1881">TRANSPOSE(_xlfn.ANCHORARRAY(BSY$2))</f>
        <v>#VALUE!</v>
      </c>
    </row>
    <row r="1882" spans="1:10 2012:2013" s="173" customFormat="1" ht="32.25" thickBot="1" x14ac:dyDescent="0.3">
      <c r="A1882" s="173" t="s">
        <v>2617</v>
      </c>
      <c r="B1882" s="173" t="s">
        <v>69</v>
      </c>
      <c r="C1882" s="173" t="s">
        <v>2623</v>
      </c>
      <c r="D1882" s="173" t="s">
        <v>232</v>
      </c>
      <c r="E1882" s="173">
        <v>99</v>
      </c>
      <c r="F1882" s="173">
        <v>28</v>
      </c>
      <c r="G1882" s="173" t="s">
        <v>224</v>
      </c>
      <c r="H1882" s="173" t="s">
        <v>24</v>
      </c>
      <c r="I1882" s="173">
        <v>1881</v>
      </c>
      <c r="J1882" s="174"/>
      <c r="BYJ1882" s="175" t="s">
        <v>2224</v>
      </c>
      <c r="BYK1882" s="173" t="e" cm="1" vm="2">
        <f t="array" ref="BYK1882">TRANSPOSE(_xlfn.ANCHORARRAY(BSZ$2))</f>
        <v>#VALUE!</v>
      </c>
    </row>
    <row r="1883" spans="1:10 2012:2013" s="173" customFormat="1" ht="32.25" thickBot="1" x14ac:dyDescent="0.3">
      <c r="A1883" s="173" t="s">
        <v>2617</v>
      </c>
      <c r="B1883" s="173" t="s">
        <v>69</v>
      </c>
      <c r="C1883" s="173" t="s">
        <v>2623</v>
      </c>
      <c r="D1883" s="173" t="s">
        <v>222</v>
      </c>
      <c r="E1883" s="173">
        <v>299</v>
      </c>
      <c r="F1883" s="173">
        <v>0</v>
      </c>
      <c r="G1883" s="173" t="s">
        <v>224</v>
      </c>
      <c r="H1883" s="173" t="s">
        <v>22</v>
      </c>
      <c r="I1883" s="173">
        <v>1882</v>
      </c>
      <c r="J1883" s="174"/>
      <c r="BYJ1883" s="175" t="s">
        <v>2225</v>
      </c>
      <c r="BYK1883" s="173" t="e" cm="1" vm="2">
        <f t="array" ref="BYK1883">TRANSPOSE(_xlfn.ANCHORARRAY(BTA$2))</f>
        <v>#VALUE!</v>
      </c>
    </row>
    <row r="1884" spans="1:10 2012:2013" s="173" customFormat="1" ht="32.25" thickBot="1" x14ac:dyDescent="0.3">
      <c r="A1884" s="173" t="s">
        <v>2617</v>
      </c>
      <c r="B1884" s="173" t="s">
        <v>69</v>
      </c>
      <c r="C1884" s="173" t="s">
        <v>2623</v>
      </c>
      <c r="D1884" s="173" t="s">
        <v>233</v>
      </c>
      <c r="E1884" s="173">
        <v>99</v>
      </c>
      <c r="F1884" s="173">
        <v>0</v>
      </c>
      <c r="G1884" s="173" t="s">
        <v>224</v>
      </c>
      <c r="H1884" s="173" t="s">
        <v>22</v>
      </c>
      <c r="I1884" s="173">
        <v>1883</v>
      </c>
      <c r="J1884" s="174"/>
      <c r="BYJ1884" s="175" t="s">
        <v>2226</v>
      </c>
      <c r="BYK1884" s="173" t="e" cm="1" vm="2">
        <f t="array" ref="BYK1884">TRANSPOSE(_xlfn.ANCHORARRAY(BTB$2))</f>
        <v>#VALUE!</v>
      </c>
    </row>
    <row r="1885" spans="1:10 2012:2013" s="173" customFormat="1" ht="32.25" thickBot="1" x14ac:dyDescent="0.3">
      <c r="A1885" s="173" t="s">
        <v>2617</v>
      </c>
      <c r="B1885" s="173" t="s">
        <v>69</v>
      </c>
      <c r="C1885" s="173" t="s">
        <v>2623</v>
      </c>
      <c r="D1885" s="173" t="s">
        <v>2487</v>
      </c>
      <c r="E1885" s="173">
        <v>36</v>
      </c>
      <c r="F1885" s="173">
        <v>0</v>
      </c>
      <c r="G1885" s="173" t="s">
        <v>224</v>
      </c>
      <c r="H1885" s="173" t="s">
        <v>22</v>
      </c>
      <c r="I1885" s="173">
        <v>1884</v>
      </c>
      <c r="J1885" s="174"/>
      <c r="BYJ1885" s="175" t="s">
        <v>2227</v>
      </c>
      <c r="BYK1885" s="173" t="e" cm="1" vm="2">
        <f t="array" ref="BYK1885">TRANSPOSE(_xlfn.ANCHORARRAY(BTC$2))</f>
        <v>#VALUE!</v>
      </c>
    </row>
    <row r="1886" spans="1:10 2012:2013" s="173" customFormat="1" ht="32.25" thickBot="1" x14ac:dyDescent="0.3">
      <c r="A1886" s="173" t="s">
        <v>2617</v>
      </c>
      <c r="B1886" s="173" t="s">
        <v>69</v>
      </c>
      <c r="C1886" s="173" t="s">
        <v>2623</v>
      </c>
      <c r="D1886" s="173" t="s">
        <v>264</v>
      </c>
      <c r="E1886" s="173">
        <v>299</v>
      </c>
      <c r="F1886" s="173">
        <v>0</v>
      </c>
      <c r="G1886" s="173" t="s">
        <v>224</v>
      </c>
      <c r="H1886" s="173" t="s">
        <v>24</v>
      </c>
      <c r="I1886" s="173">
        <v>1885</v>
      </c>
      <c r="J1886" s="174"/>
      <c r="BYJ1886" s="175" t="s">
        <v>2228</v>
      </c>
      <c r="BYK1886" s="173" t="e" cm="1" vm="2">
        <f t="array" ref="BYK1886">TRANSPOSE(_xlfn.ANCHORARRAY(BTD$2))</f>
        <v>#VALUE!</v>
      </c>
    </row>
    <row r="1887" spans="1:10 2012:2013" s="173" customFormat="1" ht="32.25" thickBot="1" x14ac:dyDescent="0.3">
      <c r="A1887" s="173" t="s">
        <v>2617</v>
      </c>
      <c r="B1887" s="173" t="s">
        <v>69</v>
      </c>
      <c r="C1887" s="173" t="s">
        <v>2623</v>
      </c>
      <c r="D1887" s="173" t="s">
        <v>2488</v>
      </c>
      <c r="E1887" s="173">
        <v>99</v>
      </c>
      <c r="F1887" s="173">
        <v>0</v>
      </c>
      <c r="G1887" s="173" t="s">
        <v>224</v>
      </c>
      <c r="H1887" s="173" t="s">
        <v>22</v>
      </c>
      <c r="I1887" s="173">
        <v>1886</v>
      </c>
      <c r="J1887" s="174"/>
      <c r="BYJ1887" s="175" t="s">
        <v>2229</v>
      </c>
      <c r="BYK1887" s="173" t="e" cm="1" vm="2">
        <f t="array" ref="BYK1887">TRANSPOSE(_xlfn.ANCHORARRAY(BTE$2))</f>
        <v>#VALUE!</v>
      </c>
    </row>
    <row r="1888" spans="1:10 2012:2013" s="173" customFormat="1" ht="32.25" thickBot="1" x14ac:dyDescent="0.3">
      <c r="A1888" s="173" t="s">
        <v>2617</v>
      </c>
      <c r="B1888" s="173" t="s">
        <v>174</v>
      </c>
      <c r="C1888" s="173" t="s">
        <v>2624</v>
      </c>
      <c r="D1888" s="173" t="s">
        <v>2506</v>
      </c>
      <c r="E1888" s="173">
        <v>221</v>
      </c>
      <c r="F1888" s="173">
        <v>64</v>
      </c>
      <c r="G1888" s="173" t="s">
        <v>213</v>
      </c>
      <c r="H1888" s="173" t="s">
        <v>24</v>
      </c>
      <c r="I1888" s="173">
        <v>1887</v>
      </c>
      <c r="J1888" s="174"/>
      <c r="BYJ1888" s="175" t="s">
        <v>2230</v>
      </c>
      <c r="BYK1888" s="173" t="e" cm="1" vm="2">
        <f t="array" ref="BYK1888">TRANSPOSE(_xlfn.ANCHORARRAY(BTF$2))</f>
        <v>#VALUE!</v>
      </c>
    </row>
    <row r="1889" spans="1:10 2012:2013" s="173" customFormat="1" ht="32.25" thickBot="1" x14ac:dyDescent="0.3">
      <c r="A1889" s="173" t="s">
        <v>2617</v>
      </c>
      <c r="B1889" s="173" t="s">
        <v>174</v>
      </c>
      <c r="C1889" s="173" t="s">
        <v>2624</v>
      </c>
      <c r="D1889" s="173" t="s">
        <v>2478</v>
      </c>
      <c r="E1889" s="173">
        <v>221</v>
      </c>
      <c r="F1889" s="173">
        <v>64</v>
      </c>
      <c r="G1889" s="173" t="s">
        <v>213</v>
      </c>
      <c r="H1889" s="173" t="s">
        <v>24</v>
      </c>
      <c r="I1889" s="173">
        <v>1888</v>
      </c>
      <c r="J1889" s="174"/>
      <c r="BYJ1889" s="175" t="s">
        <v>2231</v>
      </c>
      <c r="BYK1889" s="173" t="e" cm="1" vm="2">
        <f t="array" ref="BYK1889">TRANSPOSE(_xlfn.ANCHORARRAY(BTG$2))</f>
        <v>#VALUE!</v>
      </c>
    </row>
    <row r="1890" spans="1:10 2012:2013" s="173" customFormat="1" ht="32.25" thickBot="1" x14ac:dyDescent="0.3">
      <c r="A1890" s="173" t="s">
        <v>2617</v>
      </c>
      <c r="B1890" s="173" t="s">
        <v>174</v>
      </c>
      <c r="C1890" s="173" t="s">
        <v>2624</v>
      </c>
      <c r="D1890" s="173" t="s">
        <v>2502</v>
      </c>
      <c r="E1890" s="173">
        <v>27</v>
      </c>
      <c r="F1890" s="173">
        <v>0</v>
      </c>
      <c r="G1890" s="173" t="s">
        <v>213</v>
      </c>
      <c r="H1890" s="173" t="s">
        <v>22</v>
      </c>
      <c r="I1890" s="173">
        <v>1889</v>
      </c>
      <c r="J1890" s="174"/>
      <c r="BYJ1890" s="175" t="s">
        <v>2232</v>
      </c>
      <c r="BYK1890" s="173" t="e" cm="1" vm="2">
        <f t="array" ref="BYK1890">TRANSPOSE(_xlfn.ANCHORARRAY(BTH$2))</f>
        <v>#VALUE!</v>
      </c>
    </row>
    <row r="1891" spans="1:10 2012:2013" s="173" customFormat="1" ht="32.25" thickBot="1" x14ac:dyDescent="0.3">
      <c r="A1891" s="173" t="s">
        <v>2617</v>
      </c>
      <c r="B1891" s="173" t="s">
        <v>174</v>
      </c>
      <c r="C1891" s="173" t="s">
        <v>2624</v>
      </c>
      <c r="D1891" s="173" t="s">
        <v>251</v>
      </c>
      <c r="E1891" s="173">
        <v>221</v>
      </c>
      <c r="F1891" s="173">
        <v>64</v>
      </c>
      <c r="G1891" s="173" t="s">
        <v>213</v>
      </c>
      <c r="H1891" s="173" t="s">
        <v>24</v>
      </c>
      <c r="I1891" s="173">
        <v>1890</v>
      </c>
      <c r="J1891" s="174"/>
      <c r="BYJ1891" s="175" t="s">
        <v>2233</v>
      </c>
      <c r="BYK1891" s="173" t="e" cm="1" vm="2">
        <f t="array" ref="BYK1891">TRANSPOSE(_xlfn.ANCHORARRAY(BTI$2))</f>
        <v>#VALUE!</v>
      </c>
    </row>
    <row r="1892" spans="1:10 2012:2013" s="173" customFormat="1" ht="32.25" thickBot="1" x14ac:dyDescent="0.3">
      <c r="A1892" s="173" t="s">
        <v>2617</v>
      </c>
      <c r="B1892" s="173" t="s">
        <v>174</v>
      </c>
      <c r="C1892" s="173" t="s">
        <v>2624</v>
      </c>
      <c r="D1892" s="173" t="s">
        <v>269</v>
      </c>
      <c r="E1892" s="173">
        <v>160</v>
      </c>
      <c r="F1892" s="173">
        <v>46</v>
      </c>
      <c r="G1892" s="173" t="s">
        <v>213</v>
      </c>
      <c r="H1892" s="173" t="s">
        <v>24</v>
      </c>
      <c r="I1892" s="173">
        <v>1891</v>
      </c>
      <c r="J1892" s="174"/>
      <c r="BYJ1892" s="175" t="s">
        <v>2234</v>
      </c>
      <c r="BYK1892" s="173" t="e" cm="1" vm="2">
        <f t="array" ref="BYK1892">TRANSPOSE(_xlfn.ANCHORARRAY(BTJ$2))</f>
        <v>#VALUE!</v>
      </c>
    </row>
    <row r="1893" spans="1:10 2012:2013" s="173" customFormat="1" ht="32.25" thickBot="1" x14ac:dyDescent="0.3">
      <c r="A1893" s="173" t="s">
        <v>2605</v>
      </c>
      <c r="B1893" s="173" t="s">
        <v>174</v>
      </c>
      <c r="C1893" s="173" t="s">
        <v>2612</v>
      </c>
      <c r="D1893" s="173" t="s">
        <v>2507</v>
      </c>
      <c r="E1893" s="173">
        <v>160</v>
      </c>
      <c r="F1893" s="173">
        <v>46</v>
      </c>
      <c r="G1893" s="173" t="s">
        <v>213</v>
      </c>
      <c r="H1893" s="173" t="s">
        <v>24</v>
      </c>
      <c r="I1893" s="173">
        <v>1892</v>
      </c>
      <c r="J1893" s="174"/>
      <c r="BYJ1893" s="175" t="s">
        <v>2235</v>
      </c>
      <c r="BYK1893" s="173" t="e" cm="1" vm="2">
        <f t="array" ref="BYK1893">TRANSPOSE(_xlfn.ANCHORARRAY(BTK$2))</f>
        <v>#VALUE!</v>
      </c>
    </row>
    <row r="1894" spans="1:10 2012:2013" s="173" customFormat="1" ht="32.25" thickBot="1" x14ac:dyDescent="0.3">
      <c r="A1894" s="173" t="s">
        <v>2617</v>
      </c>
      <c r="B1894" s="173" t="s">
        <v>174</v>
      </c>
      <c r="C1894" s="173" t="s">
        <v>2624</v>
      </c>
      <c r="D1894" s="173" t="s">
        <v>214</v>
      </c>
      <c r="E1894" s="173">
        <v>99</v>
      </c>
      <c r="F1894" s="173">
        <v>28</v>
      </c>
      <c r="G1894" s="173" t="s">
        <v>224</v>
      </c>
      <c r="H1894" s="173" t="s">
        <v>24</v>
      </c>
      <c r="I1894" s="173">
        <v>1893</v>
      </c>
      <c r="J1894" s="174"/>
      <c r="BYJ1894" s="175" t="s">
        <v>2236</v>
      </c>
      <c r="BYK1894" s="173" t="e" cm="1" vm="2">
        <f t="array" ref="BYK1894">TRANSPOSE(_xlfn.ANCHORARRAY(BTL$2))</f>
        <v>#VALUE!</v>
      </c>
    </row>
    <row r="1895" spans="1:10 2012:2013" s="173" customFormat="1" ht="32.25" thickBot="1" x14ac:dyDescent="0.3">
      <c r="A1895" s="173" t="s">
        <v>2617</v>
      </c>
      <c r="B1895" s="173" t="s">
        <v>174</v>
      </c>
      <c r="C1895" s="173" t="s">
        <v>2624</v>
      </c>
      <c r="D1895" s="173" t="s">
        <v>2487</v>
      </c>
      <c r="E1895" s="173">
        <v>36</v>
      </c>
      <c r="F1895" s="173">
        <v>0</v>
      </c>
      <c r="G1895" s="173" t="s">
        <v>224</v>
      </c>
      <c r="H1895" s="173" t="s">
        <v>22</v>
      </c>
      <c r="I1895" s="173">
        <v>1894</v>
      </c>
      <c r="J1895" s="174"/>
      <c r="BYJ1895" s="175" t="s">
        <v>2237</v>
      </c>
      <c r="BYK1895" s="173" t="e" cm="1" vm="2">
        <f t="array" ref="BYK1895">TRANSPOSE(_xlfn.ANCHORARRAY(BTM$2))</f>
        <v>#VALUE!</v>
      </c>
    </row>
    <row r="1896" spans="1:10 2012:2013" s="173" customFormat="1" ht="32.25" thickBot="1" x14ac:dyDescent="0.3">
      <c r="A1896" s="173" t="s">
        <v>2617</v>
      </c>
      <c r="B1896" s="173" t="s">
        <v>174</v>
      </c>
      <c r="C1896" s="173" t="s">
        <v>2624</v>
      </c>
      <c r="D1896" s="173" t="s">
        <v>2488</v>
      </c>
      <c r="E1896" s="173">
        <v>99</v>
      </c>
      <c r="F1896" s="173">
        <v>0</v>
      </c>
      <c r="G1896" s="173" t="s">
        <v>224</v>
      </c>
      <c r="H1896" s="173" t="s">
        <v>22</v>
      </c>
      <c r="I1896" s="173">
        <v>1895</v>
      </c>
      <c r="J1896" s="174"/>
      <c r="BYJ1896" s="175" t="s">
        <v>2238</v>
      </c>
      <c r="BYK1896" s="173" t="e" cm="1" vm="2">
        <f t="array" ref="BYK1896">TRANSPOSE(_xlfn.ANCHORARRAY(BTN$2))</f>
        <v>#VALUE!</v>
      </c>
    </row>
    <row r="1897" spans="1:10 2012:2013" s="173" customFormat="1" ht="32.25" thickBot="1" x14ac:dyDescent="0.3">
      <c r="A1897" s="173" t="s">
        <v>2617</v>
      </c>
      <c r="B1897" s="173" t="s">
        <v>173</v>
      </c>
      <c r="C1897" s="173" t="s">
        <v>2625</v>
      </c>
      <c r="D1897" s="173" t="s">
        <v>280</v>
      </c>
      <c r="E1897" s="173">
        <v>221</v>
      </c>
      <c r="F1897" s="173">
        <v>64</v>
      </c>
      <c r="G1897" s="173" t="s">
        <v>213</v>
      </c>
      <c r="H1897" s="173" t="s">
        <v>24</v>
      </c>
      <c r="I1897" s="173">
        <v>1896</v>
      </c>
      <c r="J1897" s="174"/>
      <c r="BYJ1897" s="175" t="s">
        <v>2239</v>
      </c>
      <c r="BYK1897" s="173" t="e" cm="1" vm="2">
        <f t="array" ref="BYK1897">TRANSPOSE(_xlfn.ANCHORARRAY(BTO$2))</f>
        <v>#VALUE!</v>
      </c>
    </row>
    <row r="1898" spans="1:10 2012:2013" s="173" customFormat="1" ht="32.25" thickBot="1" x14ac:dyDescent="0.3">
      <c r="A1898" s="173" t="s">
        <v>2617</v>
      </c>
      <c r="B1898" s="173" t="s">
        <v>173</v>
      </c>
      <c r="C1898" s="173" t="s">
        <v>2625</v>
      </c>
      <c r="D1898" s="173" t="s">
        <v>2508</v>
      </c>
      <c r="E1898" s="173">
        <v>99</v>
      </c>
      <c r="F1898" s="173">
        <v>0</v>
      </c>
      <c r="G1898" s="173" t="s">
        <v>213</v>
      </c>
      <c r="H1898" s="173" t="s">
        <v>22</v>
      </c>
      <c r="I1898" s="173">
        <v>1897</v>
      </c>
      <c r="J1898" s="174"/>
      <c r="BYJ1898" s="175" t="s">
        <v>2240</v>
      </c>
      <c r="BYK1898" s="173" t="e" cm="1" vm="2">
        <f t="array" ref="BYK1898">TRANSPOSE(_xlfn.ANCHORARRAY(BTP$2))</f>
        <v>#VALUE!</v>
      </c>
    </row>
    <row r="1899" spans="1:10 2012:2013" s="173" customFormat="1" ht="32.25" thickBot="1" x14ac:dyDescent="0.3">
      <c r="A1899" s="173" t="s">
        <v>2617</v>
      </c>
      <c r="B1899" s="173" t="s">
        <v>173</v>
      </c>
      <c r="C1899" s="173" t="s">
        <v>2625</v>
      </c>
      <c r="D1899" s="173" t="s">
        <v>2501</v>
      </c>
      <c r="E1899" s="173">
        <v>221</v>
      </c>
      <c r="F1899" s="173">
        <v>64</v>
      </c>
      <c r="G1899" s="173" t="s">
        <v>213</v>
      </c>
      <c r="H1899" s="173" t="s">
        <v>22</v>
      </c>
      <c r="I1899" s="173">
        <v>1898</v>
      </c>
      <c r="J1899" s="174"/>
      <c r="BYJ1899" s="175" t="s">
        <v>2241</v>
      </c>
      <c r="BYK1899" s="173" t="e" cm="1" vm="2">
        <f t="array" ref="BYK1899">TRANSPOSE(_xlfn.ANCHORARRAY(BTQ$2))</f>
        <v>#VALUE!</v>
      </c>
    </row>
    <row r="1900" spans="1:10 2012:2013" s="173" customFormat="1" ht="32.25" thickBot="1" x14ac:dyDescent="0.3">
      <c r="A1900" s="173" t="s">
        <v>2617</v>
      </c>
      <c r="B1900" s="173" t="s">
        <v>173</v>
      </c>
      <c r="C1900" s="173" t="s">
        <v>2625</v>
      </c>
      <c r="D1900" s="173" t="s">
        <v>281</v>
      </c>
      <c r="E1900" s="173">
        <v>221</v>
      </c>
      <c r="F1900" s="173">
        <v>64</v>
      </c>
      <c r="G1900" s="173" t="s">
        <v>213</v>
      </c>
      <c r="H1900" s="173" t="s">
        <v>24</v>
      </c>
      <c r="I1900" s="173">
        <v>1899</v>
      </c>
      <c r="J1900" s="174"/>
      <c r="BYJ1900" s="175" t="s">
        <v>2242</v>
      </c>
      <c r="BYK1900" s="173" t="e" cm="1" vm="2">
        <f t="array" ref="BYK1900">TRANSPOSE(_xlfn.ANCHORARRAY(BTR$2))</f>
        <v>#VALUE!</v>
      </c>
    </row>
    <row r="1901" spans="1:10 2012:2013" s="173" customFormat="1" ht="32.25" thickBot="1" x14ac:dyDescent="0.3">
      <c r="A1901" s="173" t="s">
        <v>2617</v>
      </c>
      <c r="B1901" s="173" t="s">
        <v>173</v>
      </c>
      <c r="C1901" s="173" t="s">
        <v>2625</v>
      </c>
      <c r="D1901" s="173" t="s">
        <v>282</v>
      </c>
      <c r="E1901" s="173">
        <v>99</v>
      </c>
      <c r="F1901" s="173">
        <v>0</v>
      </c>
      <c r="G1901" s="173" t="s">
        <v>213</v>
      </c>
      <c r="H1901" s="173" t="s">
        <v>22</v>
      </c>
      <c r="I1901" s="173">
        <v>1900</v>
      </c>
      <c r="J1901" s="174"/>
      <c r="BYJ1901" s="175" t="s">
        <v>2243</v>
      </c>
      <c r="BYK1901" s="173" t="e" cm="1" vm="2">
        <f t="array" ref="BYK1901">TRANSPOSE(_xlfn.ANCHORARRAY(BTS$2))</f>
        <v>#VALUE!</v>
      </c>
    </row>
    <row r="1902" spans="1:10 2012:2013" s="173" customFormat="1" ht="32.25" thickBot="1" x14ac:dyDescent="0.3">
      <c r="A1902" s="173" t="s">
        <v>2617</v>
      </c>
      <c r="B1902" s="173" t="s">
        <v>173</v>
      </c>
      <c r="C1902" s="173" t="s">
        <v>2625</v>
      </c>
      <c r="D1902" s="173" t="s">
        <v>279</v>
      </c>
      <c r="E1902" s="173">
        <v>221</v>
      </c>
      <c r="F1902" s="173">
        <v>64</v>
      </c>
      <c r="G1902" s="173" t="s">
        <v>213</v>
      </c>
      <c r="H1902" s="173" t="s">
        <v>24</v>
      </c>
      <c r="I1902" s="173">
        <v>1901</v>
      </c>
      <c r="J1902" s="174"/>
      <c r="BYJ1902" s="175" t="s">
        <v>2244</v>
      </c>
      <c r="BYK1902" s="173" t="e" cm="1" vm="2">
        <f t="array" ref="BYK1902">TRANSPOSE(_xlfn.ANCHORARRAY(BTT$2))</f>
        <v>#VALUE!</v>
      </c>
    </row>
    <row r="1903" spans="1:10 2012:2013" s="173" customFormat="1" ht="32.25" thickBot="1" x14ac:dyDescent="0.3">
      <c r="A1903" s="173" t="s">
        <v>2617</v>
      </c>
      <c r="B1903" s="173" t="s">
        <v>173</v>
      </c>
      <c r="C1903" s="173" t="s">
        <v>2625</v>
      </c>
      <c r="D1903" s="173" t="s">
        <v>266</v>
      </c>
      <c r="E1903" s="173">
        <v>160</v>
      </c>
      <c r="F1903" s="173">
        <v>46</v>
      </c>
      <c r="G1903" s="173" t="s">
        <v>224</v>
      </c>
      <c r="H1903" s="173" t="s">
        <v>24</v>
      </c>
      <c r="I1903" s="173">
        <v>1902</v>
      </c>
      <c r="J1903" s="174"/>
      <c r="BYJ1903" s="175" t="s">
        <v>2245</v>
      </c>
      <c r="BYK1903" s="173" t="e" cm="1" vm="2">
        <f t="array" ref="BYK1903">TRANSPOSE(_xlfn.ANCHORARRAY(BTU$2))</f>
        <v>#VALUE!</v>
      </c>
    </row>
    <row r="1904" spans="1:10 2012:2013" s="173" customFormat="1" ht="32.25" thickBot="1" x14ac:dyDescent="0.3">
      <c r="A1904" s="173" t="s">
        <v>2617</v>
      </c>
      <c r="B1904" s="173" t="s">
        <v>173</v>
      </c>
      <c r="C1904" s="173" t="s">
        <v>2625</v>
      </c>
      <c r="D1904" s="173" t="s">
        <v>214</v>
      </c>
      <c r="E1904" s="173">
        <v>99</v>
      </c>
      <c r="F1904" s="173">
        <v>28</v>
      </c>
      <c r="G1904" s="173" t="s">
        <v>224</v>
      </c>
      <c r="H1904" s="173" t="s">
        <v>24</v>
      </c>
      <c r="I1904" s="173">
        <v>1903</v>
      </c>
      <c r="J1904" s="174"/>
      <c r="BYJ1904" s="175" t="s">
        <v>2246</v>
      </c>
      <c r="BYK1904" s="173" t="e" cm="1" vm="2">
        <f t="array" ref="BYK1904">TRANSPOSE(_xlfn.ANCHORARRAY(BTV$2))</f>
        <v>#VALUE!</v>
      </c>
    </row>
    <row r="1905" spans="1:10 2012:2013" s="173" customFormat="1" ht="32.25" thickBot="1" x14ac:dyDescent="0.3">
      <c r="A1905" s="173" t="s">
        <v>2617</v>
      </c>
      <c r="B1905" s="173" t="s">
        <v>173</v>
      </c>
      <c r="C1905" s="173" t="s">
        <v>2625</v>
      </c>
      <c r="D1905" s="173" t="s">
        <v>2487</v>
      </c>
      <c r="E1905" s="173">
        <v>36</v>
      </c>
      <c r="F1905" s="173">
        <v>0</v>
      </c>
      <c r="G1905" s="173" t="s">
        <v>224</v>
      </c>
      <c r="H1905" s="173" t="s">
        <v>22</v>
      </c>
      <c r="I1905" s="173">
        <v>1904</v>
      </c>
      <c r="J1905" s="174"/>
      <c r="BYJ1905" s="175" t="s">
        <v>2247</v>
      </c>
      <c r="BYK1905" s="173" t="e" cm="1" vm="2">
        <f t="array" ref="BYK1905">TRANSPOSE(_xlfn.ANCHORARRAY(BTW$2))</f>
        <v>#VALUE!</v>
      </c>
    </row>
    <row r="1906" spans="1:10 2012:2013" s="173" customFormat="1" ht="32.25" thickBot="1" x14ac:dyDescent="0.3">
      <c r="A1906" s="173" t="s">
        <v>2617</v>
      </c>
      <c r="B1906" s="173" t="s">
        <v>173</v>
      </c>
      <c r="C1906" s="173" t="s">
        <v>2625</v>
      </c>
      <c r="D1906" s="173" t="s">
        <v>2488</v>
      </c>
      <c r="E1906" s="173">
        <v>99</v>
      </c>
      <c r="F1906" s="173">
        <v>0</v>
      </c>
      <c r="G1906" s="173" t="s">
        <v>224</v>
      </c>
      <c r="H1906" s="173" t="s">
        <v>22</v>
      </c>
      <c r="I1906" s="173">
        <v>1905</v>
      </c>
      <c r="J1906" s="174"/>
      <c r="BYJ1906" s="175" t="s">
        <v>2248</v>
      </c>
      <c r="BYK1906" s="173" t="e" cm="1" vm="2">
        <f t="array" ref="BYK1906">TRANSPOSE(_xlfn.ANCHORARRAY(BTX$2))</f>
        <v>#VALUE!</v>
      </c>
    </row>
    <row r="1907" spans="1:10 2012:2013" s="173" customFormat="1" ht="32.25" thickBot="1" x14ac:dyDescent="0.3">
      <c r="A1907" s="173" t="s">
        <v>2617</v>
      </c>
      <c r="B1907" s="173" t="s">
        <v>71</v>
      </c>
      <c r="C1907" s="173" t="s">
        <v>2626</v>
      </c>
      <c r="D1907" s="173" t="s">
        <v>252</v>
      </c>
      <c r="E1907" s="173">
        <v>299</v>
      </c>
      <c r="F1907" s="173">
        <v>75</v>
      </c>
      <c r="G1907" s="173" t="s">
        <v>213</v>
      </c>
      <c r="H1907" s="173" t="s">
        <v>24</v>
      </c>
      <c r="I1907" s="173">
        <v>1906</v>
      </c>
      <c r="J1907" s="174"/>
      <c r="BYJ1907" s="175" t="s">
        <v>2249</v>
      </c>
      <c r="BYK1907" s="173" t="e" cm="1" vm="2">
        <f t="array" ref="BYK1907">TRANSPOSE(_xlfn.ANCHORARRAY(BTY$2))</f>
        <v>#VALUE!</v>
      </c>
    </row>
    <row r="1908" spans="1:10 2012:2013" s="173" customFormat="1" ht="32.25" thickBot="1" x14ac:dyDescent="0.3">
      <c r="A1908" s="173" t="s">
        <v>2617</v>
      </c>
      <c r="B1908" s="173" t="s">
        <v>71</v>
      </c>
      <c r="C1908" s="173" t="s">
        <v>2626</v>
      </c>
      <c r="D1908" s="173" t="s">
        <v>223</v>
      </c>
      <c r="E1908" s="173">
        <v>999</v>
      </c>
      <c r="F1908" s="173">
        <v>75</v>
      </c>
      <c r="G1908" s="173" t="s">
        <v>213</v>
      </c>
      <c r="H1908" s="173" t="s">
        <v>24</v>
      </c>
      <c r="I1908" s="173">
        <v>1907</v>
      </c>
      <c r="J1908" s="174"/>
      <c r="BYJ1908" s="175" t="s">
        <v>2250</v>
      </c>
      <c r="BYK1908" s="173" t="e" cm="1" vm="2">
        <f t="array" ref="BYK1908">TRANSPOSE(_xlfn.ANCHORARRAY(BTZ$2))</f>
        <v>#VALUE!</v>
      </c>
    </row>
    <row r="1909" spans="1:10 2012:2013" s="173" customFormat="1" ht="32.25" thickBot="1" x14ac:dyDescent="0.3">
      <c r="A1909" s="173" t="s">
        <v>2617</v>
      </c>
      <c r="B1909" s="173" t="s">
        <v>71</v>
      </c>
      <c r="C1909" s="173" t="s">
        <v>2626</v>
      </c>
      <c r="D1909" s="173" t="s">
        <v>283</v>
      </c>
      <c r="E1909" s="173">
        <v>999</v>
      </c>
      <c r="F1909" s="173">
        <v>75</v>
      </c>
      <c r="G1909" s="173" t="s">
        <v>213</v>
      </c>
      <c r="H1909" s="173" t="s">
        <v>24</v>
      </c>
      <c r="I1909" s="173">
        <v>1908</v>
      </c>
      <c r="J1909" s="174"/>
      <c r="BYJ1909" s="175" t="s">
        <v>2251</v>
      </c>
      <c r="BYK1909" s="173" t="e" cm="1" vm="2">
        <f t="array" ref="BYK1909">TRANSPOSE(_xlfn.ANCHORARRAY(BUA$2))</f>
        <v>#VALUE!</v>
      </c>
    </row>
    <row r="1910" spans="1:10 2012:2013" s="173" customFormat="1" ht="32.25" thickBot="1" x14ac:dyDescent="0.3">
      <c r="A1910" s="173" t="s">
        <v>2617</v>
      </c>
      <c r="B1910" s="173" t="s">
        <v>71</v>
      </c>
      <c r="C1910" s="173" t="s">
        <v>2626</v>
      </c>
      <c r="D1910" s="173" t="s">
        <v>2491</v>
      </c>
      <c r="E1910" s="173">
        <v>999</v>
      </c>
      <c r="F1910" s="173">
        <v>75</v>
      </c>
      <c r="G1910" s="173" t="s">
        <v>213</v>
      </c>
      <c r="H1910" s="173" t="s">
        <v>22</v>
      </c>
      <c r="I1910" s="173">
        <v>1909</v>
      </c>
      <c r="J1910" s="174"/>
      <c r="BYJ1910" s="175" t="s">
        <v>2252</v>
      </c>
      <c r="BYK1910" s="173" t="e" cm="1" vm="2">
        <f t="array" ref="BYK1910">TRANSPOSE(_xlfn.ANCHORARRAY(BUB$2))</f>
        <v>#VALUE!</v>
      </c>
    </row>
    <row r="1911" spans="1:10 2012:2013" s="173" customFormat="1" ht="32.25" thickBot="1" x14ac:dyDescent="0.3">
      <c r="A1911" s="173" t="s">
        <v>2617</v>
      </c>
      <c r="B1911" s="173" t="s">
        <v>71</v>
      </c>
      <c r="C1911" s="173" t="s">
        <v>2626</v>
      </c>
      <c r="D1911" s="173" t="s">
        <v>267</v>
      </c>
      <c r="E1911" s="173">
        <v>999</v>
      </c>
      <c r="F1911" s="173">
        <v>75</v>
      </c>
      <c r="G1911" s="173" t="s">
        <v>213</v>
      </c>
      <c r="H1911" s="173" t="s">
        <v>24</v>
      </c>
      <c r="I1911" s="173">
        <v>1910</v>
      </c>
      <c r="J1911" s="174"/>
      <c r="BYJ1911" s="175" t="s">
        <v>2253</v>
      </c>
      <c r="BYK1911" s="173" t="e" cm="1" vm="2">
        <f t="array" ref="BYK1911">TRANSPOSE(_xlfn.ANCHORARRAY(BUC$2))</f>
        <v>#VALUE!</v>
      </c>
    </row>
    <row r="1912" spans="1:10 2012:2013" s="173" customFormat="1" ht="32.25" thickBot="1" x14ac:dyDescent="0.3">
      <c r="A1912" s="173" t="s">
        <v>2617</v>
      </c>
      <c r="B1912" s="173" t="s">
        <v>71</v>
      </c>
      <c r="C1912" s="173" t="s">
        <v>2626</v>
      </c>
      <c r="D1912" s="173" t="s">
        <v>253</v>
      </c>
      <c r="E1912" s="173">
        <v>999</v>
      </c>
      <c r="F1912" s="173">
        <v>75</v>
      </c>
      <c r="G1912" s="173" t="s">
        <v>213</v>
      </c>
      <c r="H1912" s="173" t="s">
        <v>24</v>
      </c>
      <c r="I1912" s="173">
        <v>1911</v>
      </c>
      <c r="J1912" s="174"/>
      <c r="BYJ1912" s="175" t="s">
        <v>2254</v>
      </c>
      <c r="BYK1912" s="173" t="e" cm="1" vm="2">
        <f t="array" ref="BYK1912">TRANSPOSE(_xlfn.ANCHORARRAY(BUD$2))</f>
        <v>#VALUE!</v>
      </c>
    </row>
    <row r="1913" spans="1:10 2012:2013" s="173" customFormat="1" ht="32.25" thickBot="1" x14ac:dyDescent="0.3">
      <c r="A1913" s="173" t="s">
        <v>2617</v>
      </c>
      <c r="B1913" s="173" t="s">
        <v>71</v>
      </c>
      <c r="C1913" s="173" t="s">
        <v>2626</v>
      </c>
      <c r="D1913" s="173" t="s">
        <v>270</v>
      </c>
      <c r="E1913" s="173">
        <v>999</v>
      </c>
      <c r="F1913" s="173">
        <v>46</v>
      </c>
      <c r="G1913" s="173" t="s">
        <v>213</v>
      </c>
      <c r="H1913" s="173" t="s">
        <v>24</v>
      </c>
      <c r="I1913" s="173">
        <v>1912</v>
      </c>
      <c r="J1913" s="174"/>
      <c r="BYJ1913" s="175" t="s">
        <v>2255</v>
      </c>
      <c r="BYK1913" s="173" t="e" cm="1" vm="2">
        <f t="array" ref="BYK1913">TRANSPOSE(_xlfn.ANCHORARRAY(BUE$2))</f>
        <v>#VALUE!</v>
      </c>
    </row>
    <row r="1914" spans="1:10 2012:2013" s="173" customFormat="1" ht="32.25" thickBot="1" x14ac:dyDescent="0.3">
      <c r="A1914" s="173" t="s">
        <v>2617</v>
      </c>
      <c r="B1914" s="173" t="s">
        <v>71</v>
      </c>
      <c r="C1914" s="173" t="s">
        <v>2626</v>
      </c>
      <c r="D1914" s="173" t="s">
        <v>2492</v>
      </c>
      <c r="E1914" s="173">
        <v>999</v>
      </c>
      <c r="F1914" s="173">
        <v>75</v>
      </c>
      <c r="G1914" s="173" t="s">
        <v>213</v>
      </c>
      <c r="H1914" s="173" t="s">
        <v>22</v>
      </c>
      <c r="I1914" s="173">
        <v>1913</v>
      </c>
      <c r="J1914" s="174"/>
      <c r="BYJ1914" s="175" t="s">
        <v>2256</v>
      </c>
      <c r="BYK1914" s="173" t="e" cm="1" vm="2">
        <f t="array" ref="BYK1914">TRANSPOSE(_xlfn.ANCHORARRAY(BUF$2))</f>
        <v>#VALUE!</v>
      </c>
    </row>
    <row r="1915" spans="1:10 2012:2013" s="173" customFormat="1" ht="32.25" thickBot="1" x14ac:dyDescent="0.3">
      <c r="A1915" s="173" t="s">
        <v>2617</v>
      </c>
      <c r="B1915" s="173" t="s">
        <v>71</v>
      </c>
      <c r="C1915" s="173" t="s">
        <v>2626</v>
      </c>
      <c r="D1915" s="173" t="s">
        <v>276</v>
      </c>
      <c r="E1915" s="173">
        <v>999</v>
      </c>
      <c r="F1915" s="173">
        <v>75</v>
      </c>
      <c r="G1915" s="173" t="s">
        <v>213</v>
      </c>
      <c r="H1915" s="173" t="s">
        <v>24</v>
      </c>
      <c r="I1915" s="173">
        <v>1914</v>
      </c>
      <c r="J1915" s="174"/>
      <c r="BYJ1915" s="175" t="s">
        <v>2257</v>
      </c>
      <c r="BYK1915" s="173" t="e" cm="1" vm="2">
        <f t="array" ref="BYK1915">TRANSPOSE(_xlfn.ANCHORARRAY(BUG$2))</f>
        <v>#VALUE!</v>
      </c>
    </row>
    <row r="1916" spans="1:10 2012:2013" s="173" customFormat="1" ht="32.25" thickBot="1" x14ac:dyDescent="0.3">
      <c r="A1916" s="173" t="s">
        <v>2617</v>
      </c>
      <c r="B1916" s="173" t="s">
        <v>71</v>
      </c>
      <c r="C1916" s="173" t="s">
        <v>2626</v>
      </c>
      <c r="D1916" s="173" t="s">
        <v>2509</v>
      </c>
      <c r="E1916" s="173">
        <v>999</v>
      </c>
      <c r="F1916" s="173">
        <v>75</v>
      </c>
      <c r="G1916" s="173" t="s">
        <v>213</v>
      </c>
      <c r="H1916" s="173" t="s">
        <v>24</v>
      </c>
      <c r="I1916" s="173">
        <v>1915</v>
      </c>
      <c r="J1916" s="174"/>
      <c r="BYJ1916" s="175" t="s">
        <v>2258</v>
      </c>
      <c r="BYK1916" s="173" t="e" cm="1" vm="2">
        <f t="array" ref="BYK1916">TRANSPOSE(_xlfn.ANCHORARRAY(BUH$2))</f>
        <v>#VALUE!</v>
      </c>
    </row>
    <row r="1917" spans="1:10 2012:2013" s="173" customFormat="1" ht="32.25" thickBot="1" x14ac:dyDescent="0.3">
      <c r="A1917" s="173" t="s">
        <v>2617</v>
      </c>
      <c r="B1917" s="173" t="s">
        <v>71</v>
      </c>
      <c r="C1917" s="173" t="s">
        <v>2626</v>
      </c>
      <c r="D1917" s="173" t="s">
        <v>2704</v>
      </c>
      <c r="E1917" s="173">
        <v>999</v>
      </c>
      <c r="F1917" s="173">
        <v>300</v>
      </c>
      <c r="G1917" s="173" t="s">
        <v>213</v>
      </c>
      <c r="H1917" s="173" t="s">
        <v>24</v>
      </c>
      <c r="I1917" s="173">
        <v>1916</v>
      </c>
      <c r="J1917" s="174"/>
      <c r="BYJ1917" s="175" t="s">
        <v>2259</v>
      </c>
      <c r="BYK1917" s="173" t="e" cm="1" vm="2">
        <f t="array" ref="BYK1917">TRANSPOSE(_xlfn.ANCHORARRAY(BUI$2))</f>
        <v>#VALUE!</v>
      </c>
    </row>
    <row r="1918" spans="1:10 2012:2013" s="173" customFormat="1" ht="32.25" thickBot="1" x14ac:dyDescent="0.3">
      <c r="A1918" s="173" t="s">
        <v>2617</v>
      </c>
      <c r="B1918" s="173" t="s">
        <v>71</v>
      </c>
      <c r="C1918" s="173" t="s">
        <v>2626</v>
      </c>
      <c r="D1918" s="173" t="s">
        <v>214</v>
      </c>
      <c r="E1918" s="173">
        <v>99</v>
      </c>
      <c r="F1918" s="173">
        <v>28</v>
      </c>
      <c r="G1918" s="173" t="s">
        <v>224</v>
      </c>
      <c r="H1918" s="173" t="s">
        <v>24</v>
      </c>
      <c r="I1918" s="173">
        <v>1917</v>
      </c>
      <c r="J1918" s="174"/>
      <c r="BYJ1918" s="175" t="s">
        <v>2260</v>
      </c>
      <c r="BYK1918" s="173" t="e" cm="1" vm="2">
        <f t="array" ref="BYK1918">TRANSPOSE(_xlfn.ANCHORARRAY(BUJ$2))</f>
        <v>#VALUE!</v>
      </c>
    </row>
    <row r="1919" spans="1:10 2012:2013" s="173" customFormat="1" ht="32.25" thickBot="1" x14ac:dyDescent="0.3">
      <c r="A1919" s="173" t="s">
        <v>2617</v>
      </c>
      <c r="B1919" s="173" t="s">
        <v>71</v>
      </c>
      <c r="C1919" s="173" t="s">
        <v>2626</v>
      </c>
      <c r="D1919" s="173" t="s">
        <v>280</v>
      </c>
      <c r="E1919" s="173">
        <v>221</v>
      </c>
      <c r="F1919" s="173">
        <v>64</v>
      </c>
      <c r="G1919" s="173" t="s">
        <v>224</v>
      </c>
      <c r="H1919" s="173" t="s">
        <v>24</v>
      </c>
      <c r="I1919" s="173">
        <v>1918</v>
      </c>
      <c r="J1919" s="174"/>
      <c r="BYJ1919" s="175" t="s">
        <v>2261</v>
      </c>
      <c r="BYK1919" s="173" t="e" cm="1" vm="2">
        <f t="array" ref="BYK1919">TRANSPOSE(_xlfn.ANCHORARRAY(BUK$2))</f>
        <v>#VALUE!</v>
      </c>
    </row>
    <row r="1920" spans="1:10 2012:2013" s="173" customFormat="1" ht="32.25" thickBot="1" x14ac:dyDescent="0.3">
      <c r="A1920" s="173" t="s">
        <v>2617</v>
      </c>
      <c r="B1920" s="173" t="s">
        <v>71</v>
      </c>
      <c r="C1920" s="173" t="s">
        <v>2626</v>
      </c>
      <c r="D1920" s="173" t="s">
        <v>225</v>
      </c>
      <c r="E1920" s="173">
        <v>36</v>
      </c>
      <c r="F1920" s="173">
        <v>0</v>
      </c>
      <c r="G1920" s="173" t="s">
        <v>224</v>
      </c>
      <c r="H1920" s="173" t="s">
        <v>22</v>
      </c>
      <c r="I1920" s="173">
        <v>1919</v>
      </c>
      <c r="J1920" s="174"/>
      <c r="BYJ1920" s="175" t="s">
        <v>2262</v>
      </c>
      <c r="BYK1920" s="173" t="e" cm="1" vm="2">
        <f t="array" ref="BYK1920">TRANSPOSE(_xlfn.ANCHORARRAY(BUL$2))</f>
        <v>#VALUE!</v>
      </c>
    </row>
    <row r="1921" spans="1:10 2012:2013" s="173" customFormat="1" ht="32.25" thickBot="1" x14ac:dyDescent="0.3">
      <c r="A1921" s="173" t="s">
        <v>2617</v>
      </c>
      <c r="B1921" s="173" t="s">
        <v>71</v>
      </c>
      <c r="C1921" s="173" t="s">
        <v>2626</v>
      </c>
      <c r="D1921" s="173" t="s">
        <v>215</v>
      </c>
      <c r="E1921" s="173">
        <v>99</v>
      </c>
      <c r="F1921" s="173">
        <v>0</v>
      </c>
      <c r="G1921" s="173" t="s">
        <v>224</v>
      </c>
      <c r="H1921" s="173" t="s">
        <v>22</v>
      </c>
      <c r="I1921" s="173">
        <v>1920</v>
      </c>
      <c r="J1921" s="174"/>
      <c r="BYJ1921" s="175" t="s">
        <v>2263</v>
      </c>
      <c r="BYK1921" s="173" t="e" cm="1" vm="2">
        <f t="array" ref="BYK1921">TRANSPOSE(_xlfn.ANCHORARRAY(BUM$2))</f>
        <v>#VALUE!</v>
      </c>
    </row>
    <row r="1922" spans="1:10 2012:2013" s="173" customFormat="1" ht="32.25" thickBot="1" x14ac:dyDescent="0.3">
      <c r="A1922" s="173" t="s">
        <v>2617</v>
      </c>
      <c r="B1922" s="173" t="s">
        <v>71</v>
      </c>
      <c r="C1922" s="173" t="s">
        <v>2626</v>
      </c>
      <c r="D1922" s="173" t="s">
        <v>2478</v>
      </c>
      <c r="E1922" s="173">
        <v>221</v>
      </c>
      <c r="F1922" s="173">
        <v>64</v>
      </c>
      <c r="G1922" s="173" t="s">
        <v>224</v>
      </c>
      <c r="H1922" s="173" t="s">
        <v>24</v>
      </c>
      <c r="I1922" s="173">
        <v>1921</v>
      </c>
      <c r="J1922" s="174"/>
      <c r="BYJ1922" s="175" t="s">
        <v>2264</v>
      </c>
      <c r="BYK1922" s="173" t="e" cm="1" vm="2">
        <f t="array" ref="BYK1922">TRANSPOSE(_xlfn.ANCHORARRAY(BUN$2))</f>
        <v>#VALUE!</v>
      </c>
    </row>
    <row r="1923" spans="1:10 2012:2013" s="173" customFormat="1" ht="32.25" thickBot="1" x14ac:dyDescent="0.3">
      <c r="A1923" s="173" t="s">
        <v>2617</v>
      </c>
      <c r="B1923" s="173" t="s">
        <v>71</v>
      </c>
      <c r="C1923" s="173" t="s">
        <v>2626</v>
      </c>
      <c r="D1923" s="173" t="s">
        <v>2479</v>
      </c>
      <c r="E1923" s="173">
        <v>130</v>
      </c>
      <c r="F1923" s="173">
        <v>0</v>
      </c>
      <c r="G1923" s="173" t="s">
        <v>224</v>
      </c>
      <c r="H1923" s="173" t="s">
        <v>22</v>
      </c>
      <c r="I1923" s="173">
        <v>1922</v>
      </c>
      <c r="J1923" s="174"/>
      <c r="BYJ1923" s="175" t="s">
        <v>2265</v>
      </c>
      <c r="BYK1923" s="173" t="e" cm="1" vm="2">
        <f t="array" ref="BYK1923">TRANSPOSE(_xlfn.ANCHORARRAY(BUO$2))</f>
        <v>#VALUE!</v>
      </c>
    </row>
    <row r="1924" spans="1:10 2012:2013" s="173" customFormat="1" ht="32.25" thickBot="1" x14ac:dyDescent="0.3">
      <c r="A1924" s="173" t="s">
        <v>2617</v>
      </c>
      <c r="B1924" s="173" t="s">
        <v>71</v>
      </c>
      <c r="C1924" s="173" t="s">
        <v>2626</v>
      </c>
      <c r="D1924" s="173" t="s">
        <v>2480</v>
      </c>
      <c r="E1924" s="173">
        <v>130</v>
      </c>
      <c r="F1924" s="173">
        <v>37</v>
      </c>
      <c r="G1924" s="173" t="s">
        <v>224</v>
      </c>
      <c r="H1924" s="173" t="s">
        <v>24</v>
      </c>
      <c r="I1924" s="173">
        <v>1923</v>
      </c>
      <c r="J1924" s="174"/>
      <c r="BYJ1924" s="175" t="s">
        <v>2266</v>
      </c>
      <c r="BYK1924" s="173" t="e" cm="1" vm="2">
        <f t="array" ref="BYK1924">TRANSPOSE(_xlfn.ANCHORARRAY(BUP$2))</f>
        <v>#VALUE!</v>
      </c>
    </row>
    <row r="1925" spans="1:10 2012:2013" s="173" customFormat="1" ht="32.25" thickBot="1" x14ac:dyDescent="0.3">
      <c r="A1925" s="173" t="s">
        <v>2617</v>
      </c>
      <c r="B1925" s="173" t="s">
        <v>71</v>
      </c>
      <c r="C1925" s="173" t="s">
        <v>2626</v>
      </c>
      <c r="D1925" s="173" t="s">
        <v>271</v>
      </c>
      <c r="E1925" s="173">
        <v>299</v>
      </c>
      <c r="F1925" s="173">
        <v>75</v>
      </c>
      <c r="G1925" s="173" t="s">
        <v>224</v>
      </c>
      <c r="H1925" s="173" t="s">
        <v>24</v>
      </c>
      <c r="I1925" s="173">
        <v>1924</v>
      </c>
      <c r="J1925" s="174"/>
      <c r="BYJ1925" s="175" t="s">
        <v>2267</v>
      </c>
      <c r="BYK1925" s="173" t="e" cm="1" vm="2">
        <f t="array" ref="BYK1925">TRANSPOSE(_xlfn.ANCHORARRAY(BUQ$2))</f>
        <v>#VALUE!</v>
      </c>
    </row>
    <row r="1926" spans="1:10 2012:2013" s="173" customFormat="1" ht="32.25" thickBot="1" x14ac:dyDescent="0.3">
      <c r="A1926" s="173" t="s">
        <v>2617</v>
      </c>
      <c r="B1926" s="173" t="s">
        <v>71</v>
      </c>
      <c r="C1926" s="173" t="s">
        <v>2626</v>
      </c>
      <c r="D1926" s="173" t="s">
        <v>228</v>
      </c>
      <c r="E1926" s="173">
        <v>27</v>
      </c>
      <c r="F1926" s="173">
        <v>0</v>
      </c>
      <c r="G1926" s="173" t="s">
        <v>224</v>
      </c>
      <c r="H1926" s="173" t="s">
        <v>22</v>
      </c>
      <c r="I1926" s="173">
        <v>1925</v>
      </c>
      <c r="J1926" s="174"/>
      <c r="BYJ1926" s="175" t="s">
        <v>2268</v>
      </c>
      <c r="BYK1926" s="173" t="e" cm="1" vm="2">
        <f t="array" ref="BYK1926">TRANSPOSE(_xlfn.ANCHORARRAY(BUR$2))</f>
        <v>#VALUE!</v>
      </c>
    </row>
    <row r="1927" spans="1:10 2012:2013" s="173" customFormat="1" ht="32.25" thickBot="1" x14ac:dyDescent="0.3">
      <c r="A1927" s="173" t="s">
        <v>2617</v>
      </c>
      <c r="B1927" s="173" t="s">
        <v>71</v>
      </c>
      <c r="C1927" s="173" t="s">
        <v>2626</v>
      </c>
      <c r="D1927" s="173" t="s">
        <v>2486</v>
      </c>
      <c r="E1927" s="173">
        <v>36</v>
      </c>
      <c r="F1927" s="173">
        <v>0</v>
      </c>
      <c r="G1927" s="173" t="s">
        <v>224</v>
      </c>
      <c r="H1927" s="173" t="s">
        <v>22</v>
      </c>
      <c r="I1927" s="173">
        <v>1926</v>
      </c>
      <c r="J1927" s="174"/>
      <c r="BYJ1927" s="175" t="s">
        <v>2269</v>
      </c>
      <c r="BYK1927" s="173" t="e" cm="1" vm="2">
        <f t="array" ref="BYK1927">TRANSPOSE(_xlfn.ANCHORARRAY(BUS$2))</f>
        <v>#VALUE!</v>
      </c>
    </row>
    <row r="1928" spans="1:10 2012:2013" s="173" customFormat="1" ht="32.25" thickBot="1" x14ac:dyDescent="0.3">
      <c r="A1928" s="173" t="s">
        <v>2617</v>
      </c>
      <c r="B1928" s="173" t="s">
        <v>71</v>
      </c>
      <c r="C1928" s="173" t="s">
        <v>2626</v>
      </c>
      <c r="D1928" s="173" t="s">
        <v>232</v>
      </c>
      <c r="E1928" s="173">
        <v>99</v>
      </c>
      <c r="F1928" s="173">
        <v>28</v>
      </c>
      <c r="G1928" s="173" t="s">
        <v>224</v>
      </c>
      <c r="H1928" s="173" t="s">
        <v>24</v>
      </c>
      <c r="I1928" s="173">
        <v>1927</v>
      </c>
      <c r="J1928" s="174"/>
      <c r="BYJ1928" s="175" t="s">
        <v>2270</v>
      </c>
      <c r="BYK1928" s="173" t="e" cm="1" vm="2">
        <f t="array" ref="BYK1928">TRANSPOSE(_xlfn.ANCHORARRAY(BUT$2))</f>
        <v>#VALUE!</v>
      </c>
    </row>
    <row r="1929" spans="1:10 2012:2013" s="173" customFormat="1" ht="32.25" thickBot="1" x14ac:dyDescent="0.3">
      <c r="A1929" s="173" t="s">
        <v>2617</v>
      </c>
      <c r="B1929" s="173" t="s">
        <v>71</v>
      </c>
      <c r="C1929" s="173" t="s">
        <v>2626</v>
      </c>
      <c r="D1929" s="173" t="s">
        <v>255</v>
      </c>
      <c r="E1929" s="173">
        <v>99</v>
      </c>
      <c r="F1929" s="173">
        <v>0</v>
      </c>
      <c r="G1929" s="173" t="s">
        <v>224</v>
      </c>
      <c r="H1929" s="173" t="s">
        <v>22</v>
      </c>
      <c r="I1929" s="173">
        <v>1928</v>
      </c>
      <c r="J1929" s="174"/>
      <c r="BYJ1929" s="175" t="s">
        <v>2271</v>
      </c>
      <c r="BYK1929" s="173" t="e" cm="1" vm="2">
        <f t="array" ref="BYK1929">TRANSPOSE(_xlfn.ANCHORARRAY(BUU$2))</f>
        <v>#VALUE!</v>
      </c>
    </row>
    <row r="1930" spans="1:10 2012:2013" s="173" customFormat="1" ht="32.25" thickBot="1" x14ac:dyDescent="0.3">
      <c r="A1930" s="173" t="s">
        <v>2617</v>
      </c>
      <c r="B1930" s="173" t="s">
        <v>71</v>
      </c>
      <c r="C1930" s="173" t="s">
        <v>2626</v>
      </c>
      <c r="D1930" s="173" t="s">
        <v>222</v>
      </c>
      <c r="E1930" s="173">
        <v>299</v>
      </c>
      <c r="F1930" s="173">
        <v>0</v>
      </c>
      <c r="G1930" s="173" t="s">
        <v>224</v>
      </c>
      <c r="H1930" s="173" t="s">
        <v>22</v>
      </c>
      <c r="I1930" s="173">
        <v>1929</v>
      </c>
      <c r="J1930" s="174"/>
      <c r="BYJ1930" s="175" t="s">
        <v>2272</v>
      </c>
      <c r="BYK1930" s="173" t="e" cm="1" vm="2">
        <f t="array" ref="BYK1930">TRANSPOSE(_xlfn.ANCHORARRAY(BUV$2))</f>
        <v>#VALUE!</v>
      </c>
    </row>
    <row r="1931" spans="1:10 2012:2013" s="173" customFormat="1" ht="32.25" thickBot="1" x14ac:dyDescent="0.3">
      <c r="A1931" s="173" t="s">
        <v>2617</v>
      </c>
      <c r="B1931" s="173" t="s">
        <v>71</v>
      </c>
      <c r="C1931" s="173" t="s">
        <v>2626</v>
      </c>
      <c r="D1931" s="173" t="s">
        <v>233</v>
      </c>
      <c r="E1931" s="173">
        <v>99</v>
      </c>
      <c r="F1931" s="173">
        <v>0</v>
      </c>
      <c r="G1931" s="173" t="s">
        <v>224</v>
      </c>
      <c r="H1931" s="173" t="s">
        <v>22</v>
      </c>
      <c r="I1931" s="173">
        <v>1930</v>
      </c>
      <c r="J1931" s="174"/>
      <c r="BYJ1931" s="175" t="s">
        <v>2273</v>
      </c>
      <c r="BYK1931" s="173" t="e" cm="1" vm="2">
        <f t="array" ref="BYK1931">TRANSPOSE(_xlfn.ANCHORARRAY(BUW$2))</f>
        <v>#VALUE!</v>
      </c>
    </row>
    <row r="1932" spans="1:10 2012:2013" s="173" customFormat="1" ht="32.25" thickBot="1" x14ac:dyDescent="0.3">
      <c r="A1932" s="173" t="s">
        <v>2617</v>
      </c>
      <c r="B1932" s="173" t="s">
        <v>71</v>
      </c>
      <c r="C1932" s="173" t="s">
        <v>2626</v>
      </c>
      <c r="D1932" s="173" t="s">
        <v>2487</v>
      </c>
      <c r="E1932" s="173">
        <v>36</v>
      </c>
      <c r="F1932" s="173">
        <v>0</v>
      </c>
      <c r="G1932" s="173" t="s">
        <v>224</v>
      </c>
      <c r="H1932" s="173" t="s">
        <v>22</v>
      </c>
      <c r="I1932" s="173">
        <v>1931</v>
      </c>
      <c r="J1932" s="174"/>
      <c r="BYJ1932" s="175" t="s">
        <v>2274</v>
      </c>
      <c r="BYK1932" s="173" t="e" cm="1" vm="2">
        <f t="array" ref="BYK1932">TRANSPOSE(_xlfn.ANCHORARRAY(BUX$2))</f>
        <v>#VALUE!</v>
      </c>
    </row>
    <row r="1933" spans="1:10 2012:2013" s="173" customFormat="1" ht="32.25" thickBot="1" x14ac:dyDescent="0.3">
      <c r="A1933" s="173" t="s">
        <v>2617</v>
      </c>
      <c r="B1933" s="173" t="s">
        <v>71</v>
      </c>
      <c r="C1933" s="173" t="s">
        <v>2626</v>
      </c>
      <c r="D1933" s="173" t="s">
        <v>264</v>
      </c>
      <c r="E1933" s="173">
        <v>299</v>
      </c>
      <c r="F1933" s="173">
        <v>0</v>
      </c>
      <c r="G1933" s="173" t="s">
        <v>224</v>
      </c>
      <c r="H1933" s="173" t="s">
        <v>24</v>
      </c>
      <c r="I1933" s="173">
        <v>1932</v>
      </c>
      <c r="J1933" s="174"/>
      <c r="BYJ1933" s="175" t="s">
        <v>2275</v>
      </c>
      <c r="BYK1933" s="173" t="e" cm="1" vm="2">
        <f t="array" ref="BYK1933">TRANSPOSE(_xlfn.ANCHORARRAY(BUY$2))</f>
        <v>#VALUE!</v>
      </c>
    </row>
    <row r="1934" spans="1:10 2012:2013" s="173" customFormat="1" ht="32.25" thickBot="1" x14ac:dyDescent="0.3">
      <c r="A1934" s="173" t="s">
        <v>2617</v>
      </c>
      <c r="B1934" s="173" t="s">
        <v>71</v>
      </c>
      <c r="C1934" s="173" t="s">
        <v>2626</v>
      </c>
      <c r="D1934" s="173" t="s">
        <v>279</v>
      </c>
      <c r="E1934" s="173">
        <v>221</v>
      </c>
      <c r="F1934" s="173">
        <v>64</v>
      </c>
      <c r="G1934" s="173" t="s">
        <v>224</v>
      </c>
      <c r="H1934" s="173" t="s">
        <v>24</v>
      </c>
      <c r="I1934" s="173">
        <v>1933</v>
      </c>
      <c r="J1934" s="174"/>
      <c r="BYJ1934" s="175" t="s">
        <v>2276</v>
      </c>
      <c r="BYK1934" s="173" t="e" cm="1" vm="2">
        <f t="array" ref="BYK1934">TRANSPOSE(_xlfn.ANCHORARRAY(BUZ$2))</f>
        <v>#VALUE!</v>
      </c>
    </row>
    <row r="1935" spans="1:10 2012:2013" s="173" customFormat="1" ht="32.25" thickBot="1" x14ac:dyDescent="0.3">
      <c r="A1935" s="173" t="s">
        <v>2617</v>
      </c>
      <c r="B1935" s="173" t="s">
        <v>71</v>
      </c>
      <c r="C1935" s="173" t="s">
        <v>2626</v>
      </c>
      <c r="D1935" s="173" t="s">
        <v>2488</v>
      </c>
      <c r="E1935" s="173">
        <v>99</v>
      </c>
      <c r="F1935" s="173">
        <v>0</v>
      </c>
      <c r="G1935" s="173" t="s">
        <v>224</v>
      </c>
      <c r="H1935" s="173" t="s">
        <v>22</v>
      </c>
      <c r="I1935" s="173">
        <v>1934</v>
      </c>
      <c r="J1935" s="174"/>
      <c r="BYJ1935" s="175" t="s">
        <v>2277</v>
      </c>
      <c r="BYK1935" s="173" t="e" cm="1" vm="2">
        <f t="array" ref="BYK1935">TRANSPOSE(_xlfn.ANCHORARRAY(BVA$2))</f>
        <v>#VALUE!</v>
      </c>
    </row>
    <row r="1936" spans="1:10 2012:2013" s="173" customFormat="1" ht="32.25" thickBot="1" x14ac:dyDescent="0.3">
      <c r="A1936" s="173" t="s">
        <v>2617</v>
      </c>
      <c r="B1936" s="173" t="s">
        <v>72</v>
      </c>
      <c r="C1936" s="173" t="s">
        <v>2627</v>
      </c>
      <c r="D1936" s="173" t="s">
        <v>284</v>
      </c>
      <c r="E1936" s="173">
        <v>36</v>
      </c>
      <c r="F1936" s="173">
        <v>0</v>
      </c>
      <c r="G1936" s="173" t="s">
        <v>213</v>
      </c>
      <c r="H1936" s="173" t="s">
        <v>22</v>
      </c>
      <c r="I1936" s="173">
        <v>1935</v>
      </c>
      <c r="J1936" s="174"/>
      <c r="BYJ1936" s="175" t="s">
        <v>2278</v>
      </c>
      <c r="BYK1936" s="173" t="e" cm="1" vm="2">
        <f t="array" ref="BYK1936">TRANSPOSE(_xlfn.ANCHORARRAY(BVB$2))</f>
        <v>#VALUE!</v>
      </c>
    </row>
    <row r="1937" spans="1:10 2012:2013" s="173" customFormat="1" ht="32.25" thickBot="1" x14ac:dyDescent="0.3">
      <c r="A1937" s="173" t="s">
        <v>2617</v>
      </c>
      <c r="B1937" s="173" t="s">
        <v>72</v>
      </c>
      <c r="C1937" s="173" t="s">
        <v>2627</v>
      </c>
      <c r="D1937" s="173" t="s">
        <v>254</v>
      </c>
      <c r="E1937" s="173">
        <v>36</v>
      </c>
      <c r="F1937" s="173">
        <v>0</v>
      </c>
      <c r="G1937" s="173" t="s">
        <v>213</v>
      </c>
      <c r="H1937" s="173" t="s">
        <v>22</v>
      </c>
      <c r="I1937" s="173">
        <v>1936</v>
      </c>
      <c r="J1937" s="174"/>
      <c r="BYJ1937" s="175" t="s">
        <v>2279</v>
      </c>
      <c r="BYK1937" s="173" t="e" cm="1" vm="2">
        <f t="array" ref="BYK1937">TRANSPOSE(_xlfn.ANCHORARRAY(BVC$2))</f>
        <v>#VALUE!</v>
      </c>
    </row>
    <row r="1938" spans="1:10 2012:2013" s="173" customFormat="1" ht="32.25" thickBot="1" x14ac:dyDescent="0.3">
      <c r="A1938" s="173" t="s">
        <v>2617</v>
      </c>
      <c r="B1938" s="173" t="s">
        <v>72</v>
      </c>
      <c r="C1938" s="173" t="s">
        <v>2627</v>
      </c>
      <c r="D1938" s="173" t="s">
        <v>245</v>
      </c>
      <c r="E1938" s="173">
        <v>36</v>
      </c>
      <c r="F1938" s="173">
        <v>0</v>
      </c>
      <c r="G1938" s="173" t="s">
        <v>213</v>
      </c>
      <c r="H1938" s="173" t="s">
        <v>22</v>
      </c>
      <c r="I1938" s="173">
        <v>1937</v>
      </c>
      <c r="J1938" s="174"/>
      <c r="BYJ1938" s="175" t="s">
        <v>2280</v>
      </c>
      <c r="BYK1938" s="173" t="e" cm="1" vm="2">
        <f t="array" ref="BYK1938">TRANSPOSE(_xlfn.ANCHORARRAY(BVD$2))</f>
        <v>#VALUE!</v>
      </c>
    </row>
    <row r="1939" spans="1:10 2012:2013" s="173" customFormat="1" ht="32.25" thickBot="1" x14ac:dyDescent="0.3">
      <c r="A1939" s="173" t="s">
        <v>2617</v>
      </c>
      <c r="B1939" s="173" t="s">
        <v>72</v>
      </c>
      <c r="C1939" s="173" t="s">
        <v>2627</v>
      </c>
      <c r="D1939" s="173" t="s">
        <v>239</v>
      </c>
      <c r="E1939" s="173">
        <v>36</v>
      </c>
      <c r="F1939" s="173">
        <v>0</v>
      </c>
      <c r="G1939" s="173" t="s">
        <v>213</v>
      </c>
      <c r="H1939" s="173" t="s">
        <v>22</v>
      </c>
      <c r="I1939" s="173">
        <v>1938</v>
      </c>
      <c r="J1939" s="174"/>
      <c r="BYJ1939" s="175" t="s">
        <v>2281</v>
      </c>
      <c r="BYK1939" s="173" t="e" cm="1" vm="2">
        <f t="array" ref="BYK1939">TRANSPOSE(_xlfn.ANCHORARRAY(BVE$2))</f>
        <v>#VALUE!</v>
      </c>
    </row>
    <row r="1940" spans="1:10 2012:2013" s="173" customFormat="1" ht="32.25" thickBot="1" x14ac:dyDescent="0.3">
      <c r="A1940" s="173" t="s">
        <v>2617</v>
      </c>
      <c r="B1940" s="173" t="s">
        <v>72</v>
      </c>
      <c r="C1940" s="173" t="s">
        <v>2627</v>
      </c>
      <c r="D1940" s="173" t="s">
        <v>240</v>
      </c>
      <c r="E1940" s="173">
        <v>36</v>
      </c>
      <c r="F1940" s="173">
        <v>0</v>
      </c>
      <c r="G1940" s="173" t="s">
        <v>213</v>
      </c>
      <c r="H1940" s="173" t="s">
        <v>22</v>
      </c>
      <c r="I1940" s="173">
        <v>1939</v>
      </c>
      <c r="J1940" s="174"/>
      <c r="BYJ1940" s="175" t="s">
        <v>2282</v>
      </c>
      <c r="BYK1940" s="173" t="e" cm="1" vm="2">
        <f t="array" ref="BYK1940">TRANSPOSE(_xlfn.ANCHORARRAY(BVF$2))</f>
        <v>#VALUE!</v>
      </c>
    </row>
    <row r="1941" spans="1:10 2012:2013" s="173" customFormat="1" ht="32.25" thickBot="1" x14ac:dyDescent="0.3">
      <c r="A1941" s="173" t="s">
        <v>2617</v>
      </c>
      <c r="B1941" s="173" t="s">
        <v>72</v>
      </c>
      <c r="C1941" s="173" t="s">
        <v>2627</v>
      </c>
      <c r="D1941" s="173" t="s">
        <v>225</v>
      </c>
      <c r="E1941" s="173">
        <v>36</v>
      </c>
      <c r="F1941" s="173">
        <v>0</v>
      </c>
      <c r="G1941" s="173" t="s">
        <v>213</v>
      </c>
      <c r="H1941" s="173" t="s">
        <v>22</v>
      </c>
      <c r="I1941" s="173">
        <v>1940</v>
      </c>
      <c r="J1941" s="174"/>
      <c r="BYJ1941" s="175" t="s">
        <v>2283</v>
      </c>
      <c r="BYK1941" s="173" t="e" cm="1" vm="2">
        <f t="array" ref="BYK1941">TRANSPOSE(_xlfn.ANCHORARRAY(BVG$2))</f>
        <v>#VALUE!</v>
      </c>
    </row>
    <row r="1942" spans="1:10 2012:2013" s="173" customFormat="1" ht="32.25" thickBot="1" x14ac:dyDescent="0.3">
      <c r="A1942" s="173" t="s">
        <v>2617</v>
      </c>
      <c r="B1942" s="173" t="s">
        <v>72</v>
      </c>
      <c r="C1942" s="173" t="s">
        <v>2627</v>
      </c>
      <c r="D1942" s="173" t="s">
        <v>226</v>
      </c>
      <c r="E1942" s="173">
        <v>36</v>
      </c>
      <c r="F1942" s="173">
        <v>0</v>
      </c>
      <c r="G1942" s="173" t="s">
        <v>213</v>
      </c>
      <c r="H1942" s="173" t="s">
        <v>22</v>
      </c>
      <c r="I1942" s="173">
        <v>1941</v>
      </c>
      <c r="J1942" s="174"/>
      <c r="BYJ1942" s="175" t="s">
        <v>2284</v>
      </c>
      <c r="BYK1942" s="173" t="e" cm="1" vm="2">
        <f t="array" ref="BYK1942">TRANSPOSE(_xlfn.ANCHORARRAY(BVH$2))</f>
        <v>#VALUE!</v>
      </c>
    </row>
    <row r="1943" spans="1:10 2012:2013" s="173" customFormat="1" ht="32.25" thickBot="1" x14ac:dyDescent="0.3">
      <c r="A1943" s="173" t="s">
        <v>2617</v>
      </c>
      <c r="B1943" s="173" t="s">
        <v>72</v>
      </c>
      <c r="C1943" s="173" t="s">
        <v>2627</v>
      </c>
      <c r="D1943" s="173" t="s">
        <v>2493</v>
      </c>
      <c r="E1943" s="173">
        <v>36</v>
      </c>
      <c r="F1943" s="173">
        <v>10</v>
      </c>
      <c r="G1943" s="173" t="s">
        <v>213</v>
      </c>
      <c r="H1943" s="173" t="s">
        <v>22</v>
      </c>
      <c r="I1943" s="173">
        <v>1942</v>
      </c>
      <c r="J1943" s="174"/>
      <c r="BYJ1943" s="175" t="s">
        <v>2285</v>
      </c>
      <c r="BYK1943" s="173" t="e" cm="1" vm="2">
        <f t="array" ref="BYK1943">TRANSPOSE(_xlfn.ANCHORARRAY(BVI$2))</f>
        <v>#VALUE!</v>
      </c>
    </row>
    <row r="1944" spans="1:10 2012:2013" s="173" customFormat="1" ht="32.25" thickBot="1" x14ac:dyDescent="0.3">
      <c r="A1944" s="173" t="s">
        <v>2617</v>
      </c>
      <c r="B1944" s="173" t="s">
        <v>72</v>
      </c>
      <c r="C1944" s="173" t="s">
        <v>2627</v>
      </c>
      <c r="D1944" s="173" t="s">
        <v>255</v>
      </c>
      <c r="E1944" s="173">
        <v>99</v>
      </c>
      <c r="F1944" s="173">
        <v>0</v>
      </c>
      <c r="G1944" s="173" t="s">
        <v>213</v>
      </c>
      <c r="H1944" s="173" t="s">
        <v>22</v>
      </c>
      <c r="I1944" s="173">
        <v>1943</v>
      </c>
      <c r="J1944" s="174"/>
      <c r="BYJ1944" s="175" t="s">
        <v>2286</v>
      </c>
      <c r="BYK1944" s="173" t="e" cm="1" vm="2">
        <f t="array" ref="BYK1944">TRANSPOSE(_xlfn.ANCHORARRAY(BVJ$2))</f>
        <v>#VALUE!</v>
      </c>
    </row>
    <row r="1945" spans="1:10 2012:2013" s="173" customFormat="1" ht="32.25" thickBot="1" x14ac:dyDescent="0.3">
      <c r="A1945" s="173" t="s">
        <v>2617</v>
      </c>
      <c r="B1945" s="173" t="s">
        <v>72</v>
      </c>
      <c r="C1945" s="173" t="s">
        <v>2627</v>
      </c>
      <c r="D1945" s="173" t="s">
        <v>2487</v>
      </c>
      <c r="E1945" s="173">
        <v>36</v>
      </c>
      <c r="F1945" s="173">
        <v>0</v>
      </c>
      <c r="G1945" s="173" t="s">
        <v>213</v>
      </c>
      <c r="H1945" s="173" t="s">
        <v>22</v>
      </c>
      <c r="I1945" s="173">
        <v>1944</v>
      </c>
      <c r="J1945" s="174"/>
      <c r="BYJ1945" s="175" t="s">
        <v>2287</v>
      </c>
      <c r="BYK1945" s="173" t="e" cm="1" vm="2">
        <f t="array" ref="BYK1945">TRANSPOSE(_xlfn.ANCHORARRAY(BVK$2))</f>
        <v>#VALUE!</v>
      </c>
    </row>
    <row r="1946" spans="1:10 2012:2013" s="173" customFormat="1" ht="32.25" thickBot="1" x14ac:dyDescent="0.3">
      <c r="A1946" s="173" t="s">
        <v>2617</v>
      </c>
      <c r="B1946" s="173" t="s">
        <v>72</v>
      </c>
      <c r="C1946" s="173" t="s">
        <v>2627</v>
      </c>
      <c r="D1946" s="173" t="s">
        <v>234</v>
      </c>
      <c r="E1946" s="173">
        <v>36</v>
      </c>
      <c r="F1946" s="173">
        <v>0</v>
      </c>
      <c r="G1946" s="173" t="s">
        <v>213</v>
      </c>
      <c r="H1946" s="173" t="s">
        <v>22</v>
      </c>
      <c r="I1946" s="173">
        <v>1945</v>
      </c>
      <c r="J1946" s="174"/>
      <c r="BYJ1946" s="175" t="s">
        <v>2288</v>
      </c>
      <c r="BYK1946" s="173" t="e" cm="1" vm="2">
        <f t="array" ref="BYK1946">TRANSPOSE(_xlfn.ANCHORARRAY(BVL$2))</f>
        <v>#VALUE!</v>
      </c>
    </row>
    <row r="1947" spans="1:10 2012:2013" s="173" customFormat="1" ht="32.25" thickBot="1" x14ac:dyDescent="0.3">
      <c r="A1947" s="173" t="s">
        <v>2617</v>
      </c>
      <c r="B1947" s="173" t="s">
        <v>72</v>
      </c>
      <c r="C1947" s="173" t="s">
        <v>2627</v>
      </c>
      <c r="D1947" s="173" t="s">
        <v>277</v>
      </c>
      <c r="E1947" s="173">
        <v>45</v>
      </c>
      <c r="F1947" s="173">
        <v>0</v>
      </c>
      <c r="G1947" s="173" t="s">
        <v>224</v>
      </c>
      <c r="H1947" s="173" t="s">
        <v>22</v>
      </c>
      <c r="I1947" s="173">
        <v>1946</v>
      </c>
      <c r="J1947" s="174"/>
      <c r="BYJ1947" s="175" t="s">
        <v>2289</v>
      </c>
      <c r="BYK1947" s="173" t="e" cm="1" vm="2">
        <f t="array" ref="BYK1947">TRANSPOSE(_xlfn.ANCHORARRAY(BVM$2))</f>
        <v>#VALUE!</v>
      </c>
    </row>
    <row r="1948" spans="1:10 2012:2013" s="173" customFormat="1" ht="32.25" thickBot="1" x14ac:dyDescent="0.3">
      <c r="A1948" s="173" t="s">
        <v>2617</v>
      </c>
      <c r="B1948" s="173" t="s">
        <v>72</v>
      </c>
      <c r="C1948" s="173" t="s">
        <v>2627</v>
      </c>
      <c r="D1948" s="173" t="s">
        <v>259</v>
      </c>
      <c r="G1948" s="173" t="s">
        <v>224</v>
      </c>
      <c r="H1948" s="173" t="s">
        <v>22</v>
      </c>
      <c r="I1948" s="173">
        <v>1947</v>
      </c>
      <c r="J1948" s="174"/>
      <c r="BYJ1948" s="175" t="s">
        <v>2290</v>
      </c>
      <c r="BYK1948" s="173" t="e" cm="1" vm="2">
        <f t="array" ref="BYK1948">TRANSPOSE(_xlfn.ANCHORARRAY(BVN$2))</f>
        <v>#VALUE!</v>
      </c>
    </row>
    <row r="1949" spans="1:10 2012:2013" s="173" customFormat="1" ht="32.25" thickBot="1" x14ac:dyDescent="0.3">
      <c r="A1949" s="173" t="s">
        <v>2617</v>
      </c>
      <c r="B1949" s="173" t="s">
        <v>72</v>
      </c>
      <c r="C1949" s="173" t="s">
        <v>2627</v>
      </c>
      <c r="D1949" s="173" t="s">
        <v>244</v>
      </c>
      <c r="E1949" s="173">
        <v>27</v>
      </c>
      <c r="F1949" s="173">
        <v>0</v>
      </c>
      <c r="G1949" s="173" t="s">
        <v>224</v>
      </c>
      <c r="H1949" s="173" t="s">
        <v>22</v>
      </c>
      <c r="I1949" s="173">
        <v>1948</v>
      </c>
      <c r="J1949" s="174"/>
      <c r="BYJ1949" s="175" t="s">
        <v>2291</v>
      </c>
      <c r="BYK1949" s="173" t="e" cm="1" vm="2">
        <f t="array" ref="BYK1949">TRANSPOSE(_xlfn.ANCHORARRAY(BVO$2))</f>
        <v>#VALUE!</v>
      </c>
    </row>
    <row r="1950" spans="1:10 2012:2013" s="173" customFormat="1" ht="32.25" thickBot="1" x14ac:dyDescent="0.3">
      <c r="A1950" s="173" t="s">
        <v>2617</v>
      </c>
      <c r="B1950" s="173" t="s">
        <v>72</v>
      </c>
      <c r="C1950" s="173" t="s">
        <v>2627</v>
      </c>
      <c r="D1950" s="173" t="s">
        <v>2488</v>
      </c>
      <c r="E1950" s="173">
        <v>99</v>
      </c>
      <c r="F1950" s="173">
        <v>0</v>
      </c>
      <c r="G1950" s="173" t="s">
        <v>224</v>
      </c>
      <c r="H1950" s="173" t="s">
        <v>22</v>
      </c>
      <c r="I1950" s="173">
        <v>1949</v>
      </c>
      <c r="J1950" s="174"/>
      <c r="BYJ1950" s="175" t="s">
        <v>2292</v>
      </c>
      <c r="BYK1950" s="173" t="e" cm="1" vm="2">
        <f t="array" ref="BYK1950">TRANSPOSE(_xlfn.ANCHORARRAY(BVP$2))</f>
        <v>#VALUE!</v>
      </c>
    </row>
    <row r="1951" spans="1:10 2012:2013" s="173" customFormat="1" ht="32.25" thickBot="1" x14ac:dyDescent="0.3">
      <c r="A1951" s="173" t="s">
        <v>2617</v>
      </c>
      <c r="B1951" s="173" t="s">
        <v>73</v>
      </c>
      <c r="C1951" s="173" t="s">
        <v>2628</v>
      </c>
      <c r="D1951" s="173" t="s">
        <v>2494</v>
      </c>
      <c r="G1951" s="173" t="s">
        <v>213</v>
      </c>
      <c r="H1951" s="173" t="s">
        <v>22</v>
      </c>
      <c r="I1951" s="173">
        <v>1950</v>
      </c>
      <c r="J1951" s="174"/>
      <c r="BYJ1951" s="175" t="s">
        <v>2293</v>
      </c>
      <c r="BYK1951" s="173" t="e" cm="1" vm="2">
        <f t="array" ref="BYK1951">TRANSPOSE(_xlfn.ANCHORARRAY(BVQ$2))</f>
        <v>#VALUE!</v>
      </c>
    </row>
    <row r="1952" spans="1:10 2012:2013" s="173" customFormat="1" ht="32.25" thickBot="1" x14ac:dyDescent="0.3">
      <c r="A1952" s="173" t="s">
        <v>2617</v>
      </c>
      <c r="B1952" s="173" t="s">
        <v>73</v>
      </c>
      <c r="C1952" s="173" t="s">
        <v>2628</v>
      </c>
      <c r="D1952" s="173" t="s">
        <v>256</v>
      </c>
      <c r="G1952" s="173" t="s">
        <v>213</v>
      </c>
      <c r="H1952" s="173" t="s">
        <v>22</v>
      </c>
      <c r="I1952" s="173">
        <v>1951</v>
      </c>
      <c r="J1952" s="174"/>
      <c r="BYJ1952" s="175" t="s">
        <v>2294</v>
      </c>
      <c r="BYK1952" s="173" t="e" cm="1" vm="2">
        <f t="array" ref="BYK1952">TRANSPOSE(_xlfn.ANCHORARRAY(BVR$2))</f>
        <v>#VALUE!</v>
      </c>
    </row>
    <row r="1953" spans="1:10 2012:2013" s="173" customFormat="1" ht="32.25" thickBot="1" x14ac:dyDescent="0.3">
      <c r="A1953" s="173" t="s">
        <v>2617</v>
      </c>
      <c r="B1953" s="173" t="s">
        <v>73</v>
      </c>
      <c r="C1953" s="173" t="s">
        <v>2628</v>
      </c>
      <c r="D1953" s="173" t="s">
        <v>2499</v>
      </c>
      <c r="G1953" s="173" t="s">
        <v>213</v>
      </c>
      <c r="H1953" s="173" t="s">
        <v>22</v>
      </c>
      <c r="I1953" s="173">
        <v>1952</v>
      </c>
      <c r="J1953" s="174"/>
      <c r="BYJ1953" s="175" t="s">
        <v>2295</v>
      </c>
      <c r="BYK1953" s="173" t="e" cm="1" vm="2">
        <f t="array" ref="BYK1953">TRANSPOSE(_xlfn.ANCHORARRAY(BVS$2))</f>
        <v>#VALUE!</v>
      </c>
    </row>
    <row r="1954" spans="1:10 2012:2013" s="173" customFormat="1" ht="32.25" thickBot="1" x14ac:dyDescent="0.3">
      <c r="A1954" s="173" t="s">
        <v>2617</v>
      </c>
      <c r="B1954" s="173" t="s">
        <v>73</v>
      </c>
      <c r="C1954" s="173" t="s">
        <v>2628</v>
      </c>
      <c r="D1954" s="173" t="s">
        <v>2495</v>
      </c>
      <c r="G1954" s="173" t="s">
        <v>213</v>
      </c>
      <c r="H1954" s="173" t="s">
        <v>22</v>
      </c>
      <c r="I1954" s="173">
        <v>1953</v>
      </c>
      <c r="J1954" s="174"/>
      <c r="BYJ1954" s="175" t="s">
        <v>2296</v>
      </c>
      <c r="BYK1954" s="173" t="e" cm="1" vm="2">
        <f t="array" ref="BYK1954">TRANSPOSE(_xlfn.ANCHORARRAY(BVT$2))</f>
        <v>#VALUE!</v>
      </c>
    </row>
    <row r="1955" spans="1:10 2012:2013" s="173" customFormat="1" ht="32.25" thickBot="1" x14ac:dyDescent="0.3">
      <c r="A1955" s="173" t="s">
        <v>2617</v>
      </c>
      <c r="B1955" s="173" t="s">
        <v>73</v>
      </c>
      <c r="C1955" s="173" t="s">
        <v>2628</v>
      </c>
      <c r="D1955" s="173" t="s">
        <v>257</v>
      </c>
      <c r="G1955" s="173" t="s">
        <v>213</v>
      </c>
      <c r="H1955" s="173" t="s">
        <v>22</v>
      </c>
      <c r="I1955" s="173">
        <v>1954</v>
      </c>
      <c r="J1955" s="174"/>
      <c r="BYJ1955" s="175" t="s">
        <v>2297</v>
      </c>
      <c r="BYK1955" s="173" t="e" cm="1" vm="2">
        <f t="array" ref="BYK1955">TRANSPOSE(_xlfn.ANCHORARRAY(BVU$2))</f>
        <v>#VALUE!</v>
      </c>
    </row>
    <row r="1956" spans="1:10 2012:2013" s="173" customFormat="1" ht="32.25" thickBot="1" x14ac:dyDescent="0.3">
      <c r="A1956" s="173" t="s">
        <v>2617</v>
      </c>
      <c r="B1956" s="173" t="s">
        <v>73</v>
      </c>
      <c r="C1956" s="173" t="s">
        <v>2628</v>
      </c>
      <c r="D1956" s="173" t="s">
        <v>258</v>
      </c>
      <c r="G1956" s="173" t="s">
        <v>213</v>
      </c>
      <c r="H1956" s="173" t="s">
        <v>22</v>
      </c>
      <c r="I1956" s="173">
        <v>1955</v>
      </c>
      <c r="J1956" s="174"/>
      <c r="BYJ1956" s="175" t="s">
        <v>2298</v>
      </c>
      <c r="BYK1956" s="173" t="e" cm="1" vm="2">
        <f t="array" ref="BYK1956">TRANSPOSE(_xlfn.ANCHORARRAY(BVV$2))</f>
        <v>#VALUE!</v>
      </c>
    </row>
    <row r="1957" spans="1:10 2012:2013" s="173" customFormat="1" ht="32.25" thickBot="1" x14ac:dyDescent="0.3">
      <c r="A1957" s="173" t="s">
        <v>2617</v>
      </c>
      <c r="B1957" s="173" t="s">
        <v>73</v>
      </c>
      <c r="C1957" s="173" t="s">
        <v>2628</v>
      </c>
      <c r="D1957" s="173" t="s">
        <v>2496</v>
      </c>
      <c r="G1957" s="173" t="s">
        <v>213</v>
      </c>
      <c r="H1957" s="173" t="s">
        <v>22</v>
      </c>
      <c r="I1957" s="173">
        <v>1956</v>
      </c>
      <c r="J1957" s="174"/>
      <c r="BYJ1957" s="175" t="s">
        <v>2299</v>
      </c>
      <c r="BYK1957" s="173" t="e" cm="1" vm="2">
        <f t="array" ref="BYK1957">TRANSPOSE(_xlfn.ANCHORARRAY(BVW$2))</f>
        <v>#VALUE!</v>
      </c>
    </row>
    <row r="1958" spans="1:10 2012:2013" s="173" customFormat="1" ht="32.25" thickBot="1" x14ac:dyDescent="0.3">
      <c r="A1958" s="173" t="s">
        <v>2617</v>
      </c>
      <c r="B1958" s="173" t="s">
        <v>73</v>
      </c>
      <c r="C1958" s="173" t="s">
        <v>2628</v>
      </c>
      <c r="D1958" s="173" t="s">
        <v>259</v>
      </c>
      <c r="G1958" s="173" t="s">
        <v>213</v>
      </c>
      <c r="H1958" s="173" t="s">
        <v>22</v>
      </c>
      <c r="I1958" s="173">
        <v>1957</v>
      </c>
      <c r="J1958" s="174"/>
      <c r="BYJ1958" s="175" t="s">
        <v>2300</v>
      </c>
      <c r="BYK1958" s="173" t="e" cm="1" vm="2">
        <f t="array" ref="BYK1958">TRANSPOSE(_xlfn.ANCHORARRAY(BVX$2))</f>
        <v>#VALUE!</v>
      </c>
    </row>
    <row r="1959" spans="1:10 2012:2013" s="173" customFormat="1" ht="32.25" thickBot="1" x14ac:dyDescent="0.3">
      <c r="A1959" s="173" t="s">
        <v>2617</v>
      </c>
      <c r="B1959" s="173" t="s">
        <v>73</v>
      </c>
      <c r="C1959" s="173" t="s">
        <v>2628</v>
      </c>
      <c r="D1959" s="173" t="s">
        <v>260</v>
      </c>
      <c r="G1959" s="173" t="s">
        <v>213</v>
      </c>
      <c r="H1959" s="173" t="s">
        <v>22</v>
      </c>
      <c r="I1959" s="173">
        <v>1958</v>
      </c>
      <c r="J1959" s="174"/>
      <c r="BYJ1959" s="175" t="s">
        <v>2301</v>
      </c>
      <c r="BYK1959" s="173" t="e" cm="1" vm="2">
        <f t="array" ref="BYK1959">TRANSPOSE(_xlfn.ANCHORARRAY(BVY$2))</f>
        <v>#VALUE!</v>
      </c>
    </row>
    <row r="1960" spans="1:10 2012:2013" s="173" customFormat="1" ht="32.25" thickBot="1" x14ac:dyDescent="0.3">
      <c r="A1960" s="173" t="s">
        <v>2617</v>
      </c>
      <c r="B1960" s="173" t="s">
        <v>73</v>
      </c>
      <c r="C1960" s="173" t="s">
        <v>2628</v>
      </c>
      <c r="D1960" s="173" t="s">
        <v>261</v>
      </c>
      <c r="G1960" s="173" t="s">
        <v>213</v>
      </c>
      <c r="H1960" s="173" t="s">
        <v>22</v>
      </c>
      <c r="I1960" s="173">
        <v>1959</v>
      </c>
      <c r="J1960" s="174"/>
      <c r="BYJ1960" s="175" t="s">
        <v>2302</v>
      </c>
      <c r="BYK1960" s="173" t="e" cm="1" vm="2">
        <f t="array" ref="BYK1960">TRANSPOSE(_xlfn.ANCHORARRAY(BVZ$2))</f>
        <v>#VALUE!</v>
      </c>
    </row>
    <row r="1961" spans="1:10 2012:2013" s="173" customFormat="1" ht="32.25" thickBot="1" x14ac:dyDescent="0.3">
      <c r="A1961" s="173" t="s">
        <v>2617</v>
      </c>
      <c r="B1961" s="173" t="s">
        <v>73</v>
      </c>
      <c r="C1961" s="173" t="s">
        <v>2628</v>
      </c>
      <c r="D1961" s="173" t="s">
        <v>2498</v>
      </c>
      <c r="G1961" s="173" t="s">
        <v>213</v>
      </c>
      <c r="H1961" s="173" t="s">
        <v>22</v>
      </c>
      <c r="I1961" s="173">
        <v>1960</v>
      </c>
      <c r="J1961" s="174"/>
      <c r="BYJ1961" s="175" t="s">
        <v>2303</v>
      </c>
      <c r="BYK1961" s="173" t="e" cm="1" vm="2">
        <f t="array" ref="BYK1961">TRANSPOSE(_xlfn.ANCHORARRAY(BWA$2))</f>
        <v>#VALUE!</v>
      </c>
    </row>
    <row r="1962" spans="1:10 2012:2013" s="173" customFormat="1" ht="32.25" thickBot="1" x14ac:dyDescent="0.3">
      <c r="A1962" s="173" t="s">
        <v>2617</v>
      </c>
      <c r="B1962" s="173" t="s">
        <v>73</v>
      </c>
      <c r="C1962" s="173" t="s">
        <v>2628</v>
      </c>
      <c r="D1962" s="173" t="s">
        <v>2487</v>
      </c>
      <c r="G1962" s="173" t="s">
        <v>224</v>
      </c>
      <c r="H1962" s="173" t="s">
        <v>22</v>
      </c>
      <c r="I1962" s="173">
        <v>1961</v>
      </c>
      <c r="J1962" s="174"/>
      <c r="BYJ1962" s="175" t="s">
        <v>2304</v>
      </c>
      <c r="BYK1962" s="173" t="e" cm="1" vm="2">
        <f t="array" ref="BYK1962">TRANSPOSE(_xlfn.ANCHORARRAY(BWB$2))</f>
        <v>#VALUE!</v>
      </c>
    </row>
    <row r="1963" spans="1:10 2012:2013" s="173" customFormat="1" ht="32.25" thickBot="1" x14ac:dyDescent="0.3">
      <c r="A1963" s="173" t="s">
        <v>2629</v>
      </c>
      <c r="B1963" s="173" t="s">
        <v>23</v>
      </c>
      <c r="C1963" s="173" t="s">
        <v>2630</v>
      </c>
      <c r="D1963" s="173" t="s">
        <v>214</v>
      </c>
      <c r="E1963" s="173">
        <v>99</v>
      </c>
      <c r="F1963" s="173">
        <v>28</v>
      </c>
      <c r="G1963" s="173" t="s">
        <v>213</v>
      </c>
      <c r="H1963" s="173" t="s">
        <v>24</v>
      </c>
      <c r="I1963" s="173">
        <v>1962</v>
      </c>
      <c r="J1963" s="174"/>
      <c r="BYJ1963" s="175" t="s">
        <v>2305</v>
      </c>
      <c r="BYK1963" s="173" t="e" cm="1" vm="2">
        <f t="array" ref="BYK1963">TRANSPOSE(_xlfn.ANCHORARRAY(BWC$2))</f>
        <v>#VALUE!</v>
      </c>
    </row>
    <row r="1964" spans="1:10 2012:2013" s="173" customFormat="1" ht="32.25" thickBot="1" x14ac:dyDescent="0.3">
      <c r="A1964" s="173" t="s">
        <v>2629</v>
      </c>
      <c r="B1964" s="173" t="s">
        <v>23</v>
      </c>
      <c r="C1964" s="173" t="s">
        <v>2630</v>
      </c>
      <c r="D1964" s="173" t="s">
        <v>215</v>
      </c>
      <c r="E1964" s="173">
        <v>99</v>
      </c>
      <c r="F1964" s="173">
        <v>0</v>
      </c>
      <c r="G1964" s="173" t="s">
        <v>213</v>
      </c>
      <c r="H1964" s="173" t="s">
        <v>22</v>
      </c>
      <c r="I1964" s="173">
        <v>1963</v>
      </c>
      <c r="J1964" s="174"/>
      <c r="BYJ1964" s="175" t="s">
        <v>2306</v>
      </c>
      <c r="BYK1964" s="173" t="e" cm="1" vm="2">
        <f t="array" ref="BYK1964">TRANSPOSE(_xlfn.ANCHORARRAY(BWD$2))</f>
        <v>#VALUE!</v>
      </c>
    </row>
    <row r="1965" spans="1:10 2012:2013" s="173" customFormat="1" ht="32.25" thickBot="1" x14ac:dyDescent="0.3">
      <c r="A1965" s="173" t="s">
        <v>2629</v>
      </c>
      <c r="B1965" s="173" t="s">
        <v>23</v>
      </c>
      <c r="C1965" s="173" t="s">
        <v>2630</v>
      </c>
      <c r="D1965" s="173" t="s">
        <v>2476</v>
      </c>
      <c r="E1965" s="173">
        <v>99</v>
      </c>
      <c r="F1965" s="173">
        <v>0</v>
      </c>
      <c r="G1965" s="173" t="s">
        <v>213</v>
      </c>
      <c r="H1965" s="173" t="s">
        <v>22</v>
      </c>
      <c r="I1965" s="173">
        <v>1964</v>
      </c>
      <c r="J1965" s="174"/>
      <c r="BYJ1965" s="175" t="s">
        <v>2307</v>
      </c>
      <c r="BYK1965" s="173" t="e" cm="1" vm="2">
        <f t="array" ref="BYK1965">TRANSPOSE(_xlfn.ANCHORARRAY(BWE$2))</f>
        <v>#VALUE!</v>
      </c>
    </row>
    <row r="1966" spans="1:10 2012:2013" s="173" customFormat="1" ht="32.25" thickBot="1" x14ac:dyDescent="0.3">
      <c r="A1966" s="173" t="s">
        <v>2629</v>
      </c>
      <c r="B1966" s="173" t="s">
        <v>23</v>
      </c>
      <c r="C1966" s="173" t="s">
        <v>2630</v>
      </c>
      <c r="D1966" s="173" t="s">
        <v>217</v>
      </c>
      <c r="E1966" s="173">
        <v>99</v>
      </c>
      <c r="F1966" s="173">
        <v>28</v>
      </c>
      <c r="G1966" s="173" t="s">
        <v>213</v>
      </c>
      <c r="H1966" s="173" t="s">
        <v>25</v>
      </c>
      <c r="I1966" s="173">
        <v>1965</v>
      </c>
      <c r="J1966" s="174"/>
      <c r="BYJ1966" s="175" t="s">
        <v>2308</v>
      </c>
      <c r="BYK1966" s="173" t="e" cm="1" vm="2">
        <f t="array" ref="BYK1966">TRANSPOSE(_xlfn.ANCHORARRAY(BWF$2))</f>
        <v>#VALUE!</v>
      </c>
    </row>
    <row r="1967" spans="1:10 2012:2013" s="173" customFormat="1" ht="32.25" thickBot="1" x14ac:dyDescent="0.3">
      <c r="A1967" s="173" t="s">
        <v>2629</v>
      </c>
      <c r="B1967" s="173" t="s">
        <v>23</v>
      </c>
      <c r="C1967" s="173" t="s">
        <v>2630</v>
      </c>
      <c r="D1967" s="173" t="s">
        <v>262</v>
      </c>
      <c r="E1967" s="173">
        <v>99</v>
      </c>
      <c r="F1967" s="173">
        <v>28</v>
      </c>
      <c r="G1967" s="173" t="s">
        <v>213</v>
      </c>
      <c r="H1967" s="173" t="s">
        <v>24</v>
      </c>
      <c r="I1967" s="173">
        <v>1966</v>
      </c>
      <c r="J1967" s="174"/>
      <c r="BYJ1967" s="175" t="s">
        <v>2309</v>
      </c>
      <c r="BYK1967" s="173" t="e" cm="1" vm="2">
        <f t="array" ref="BYK1967">TRANSPOSE(_xlfn.ANCHORARRAY(BWG$2))</f>
        <v>#VALUE!</v>
      </c>
    </row>
    <row r="1968" spans="1:10 2012:2013" s="173" customFormat="1" ht="32.25" thickBot="1" x14ac:dyDescent="0.3">
      <c r="A1968" s="173" t="s">
        <v>2629</v>
      </c>
      <c r="B1968" s="173" t="s">
        <v>23</v>
      </c>
      <c r="C1968" s="173" t="s">
        <v>2630</v>
      </c>
      <c r="D1968" s="173" t="s">
        <v>2477</v>
      </c>
      <c r="E1968" s="173">
        <v>99</v>
      </c>
      <c r="F1968" s="173">
        <v>0</v>
      </c>
      <c r="G1968" s="173" t="s">
        <v>213</v>
      </c>
      <c r="H1968" s="173" t="s">
        <v>24</v>
      </c>
      <c r="I1968" s="173">
        <v>1967</v>
      </c>
      <c r="J1968" s="174"/>
      <c r="BYJ1968" s="175" t="s">
        <v>2310</v>
      </c>
      <c r="BYK1968" s="173" t="e" cm="1" vm="2">
        <f t="array" ref="BYK1968">TRANSPOSE(_xlfn.ANCHORARRAY(BWH$2))</f>
        <v>#VALUE!</v>
      </c>
    </row>
    <row r="1969" spans="1:10 2012:2013" s="173" customFormat="1" ht="32.25" thickBot="1" x14ac:dyDescent="0.3">
      <c r="A1969" s="173" t="s">
        <v>2629</v>
      </c>
      <c r="B1969" s="173" t="s">
        <v>23</v>
      </c>
      <c r="C1969" s="173" t="s">
        <v>2630</v>
      </c>
      <c r="D1969" s="173" t="s">
        <v>221</v>
      </c>
      <c r="E1969" s="173">
        <v>299</v>
      </c>
      <c r="F1969" s="173">
        <v>0</v>
      </c>
      <c r="G1969" s="173" t="s">
        <v>213</v>
      </c>
      <c r="H1969" s="173" t="s">
        <v>22</v>
      </c>
      <c r="I1969" s="173">
        <v>1968</v>
      </c>
      <c r="J1969" s="174"/>
      <c r="BYJ1969" s="175" t="s">
        <v>2311</v>
      </c>
      <c r="BYK1969" s="173" t="e" cm="1" vm="2">
        <f t="array" ref="BYK1969">TRANSPOSE(_xlfn.ANCHORARRAY(BWI$2))</f>
        <v>#VALUE!</v>
      </c>
    </row>
    <row r="1970" spans="1:10 2012:2013" s="173" customFormat="1" ht="32.25" thickBot="1" x14ac:dyDescent="0.3">
      <c r="A1970" s="173" t="s">
        <v>2629</v>
      </c>
      <c r="B1970" s="173" t="s">
        <v>23</v>
      </c>
      <c r="C1970" s="173" t="s">
        <v>2630</v>
      </c>
      <c r="D1970" s="173" t="s">
        <v>222</v>
      </c>
      <c r="E1970" s="173">
        <v>299</v>
      </c>
      <c r="F1970" s="173">
        <v>0</v>
      </c>
      <c r="G1970" s="173" t="s">
        <v>213</v>
      </c>
      <c r="H1970" s="173" t="s">
        <v>22</v>
      </c>
      <c r="I1970" s="173">
        <v>1969</v>
      </c>
      <c r="J1970" s="174"/>
      <c r="BYJ1970" s="175" t="s">
        <v>2312</v>
      </c>
      <c r="BYK1970" s="173" t="e" cm="1" vm="2">
        <f t="array" ref="BYK1970">TRANSPOSE(_xlfn.ANCHORARRAY(BWJ$2))</f>
        <v>#VALUE!</v>
      </c>
    </row>
    <row r="1971" spans="1:10 2012:2013" s="173" customFormat="1" ht="32.25" thickBot="1" x14ac:dyDescent="0.3">
      <c r="A1971" s="173" t="s">
        <v>2629</v>
      </c>
      <c r="B1971" s="173" t="s">
        <v>23</v>
      </c>
      <c r="C1971" s="173" t="s">
        <v>2630</v>
      </c>
      <c r="D1971" s="173" t="s">
        <v>252</v>
      </c>
      <c r="E1971" s="173">
        <v>299</v>
      </c>
      <c r="F1971" s="173">
        <v>75</v>
      </c>
      <c r="G1971" s="173" t="s">
        <v>224</v>
      </c>
      <c r="H1971" s="173" t="s">
        <v>24</v>
      </c>
      <c r="I1971" s="173">
        <v>1970</v>
      </c>
      <c r="J1971" s="174"/>
      <c r="BYJ1971" s="175" t="s">
        <v>2313</v>
      </c>
      <c r="BYK1971" s="173" t="e" cm="1" vm="2">
        <f t="array" ref="BYK1971">TRANSPOSE(_xlfn.ANCHORARRAY(BWK$2))</f>
        <v>#VALUE!</v>
      </c>
    </row>
    <row r="1972" spans="1:10 2012:2013" s="173" customFormat="1" ht="32.25" thickBot="1" x14ac:dyDescent="0.3">
      <c r="A1972" s="173" t="s">
        <v>2629</v>
      </c>
      <c r="B1972" s="173" t="s">
        <v>23</v>
      </c>
      <c r="C1972" s="173" t="s">
        <v>2630</v>
      </c>
      <c r="D1972" s="173" t="s">
        <v>265</v>
      </c>
      <c r="E1972" s="173">
        <v>160</v>
      </c>
      <c r="F1972" s="173">
        <v>0</v>
      </c>
      <c r="G1972" s="173" t="s">
        <v>224</v>
      </c>
      <c r="H1972" s="173" t="s">
        <v>22</v>
      </c>
      <c r="I1972" s="173">
        <v>1971</v>
      </c>
      <c r="J1972" s="174"/>
      <c r="BYJ1972" s="175" t="s">
        <v>2314</v>
      </c>
      <c r="BYK1972" s="173" t="e" cm="1" vm="2">
        <f t="array" ref="BYK1972">TRANSPOSE(_xlfn.ANCHORARRAY(BWL$2))</f>
        <v>#VALUE!</v>
      </c>
    </row>
    <row r="1973" spans="1:10 2012:2013" s="173" customFormat="1" ht="32.25" thickBot="1" x14ac:dyDescent="0.3">
      <c r="A1973" s="173" t="s">
        <v>2629</v>
      </c>
      <c r="B1973" s="173" t="s">
        <v>23</v>
      </c>
      <c r="C1973" s="173" t="s">
        <v>2630</v>
      </c>
      <c r="D1973" s="173" t="s">
        <v>266</v>
      </c>
      <c r="E1973" s="173">
        <v>160</v>
      </c>
      <c r="F1973" s="173">
        <v>46</v>
      </c>
      <c r="G1973" s="173" t="s">
        <v>224</v>
      </c>
      <c r="H1973" s="173" t="s">
        <v>24</v>
      </c>
      <c r="I1973" s="173">
        <v>1972</v>
      </c>
      <c r="J1973" s="174"/>
      <c r="BYJ1973" s="175" t="s">
        <v>2315</v>
      </c>
      <c r="BYK1973" s="173" t="e" cm="1" vm="2">
        <f t="array" ref="BYK1973">TRANSPOSE(_xlfn.ANCHORARRAY(BWM$2))</f>
        <v>#VALUE!</v>
      </c>
    </row>
    <row r="1974" spans="1:10 2012:2013" s="173" customFormat="1" ht="32.25" thickBot="1" x14ac:dyDescent="0.3">
      <c r="A1974" s="173" t="s">
        <v>2629</v>
      </c>
      <c r="B1974" s="173" t="s">
        <v>23</v>
      </c>
      <c r="C1974" s="173" t="s">
        <v>2630</v>
      </c>
      <c r="D1974" s="173" t="s">
        <v>223</v>
      </c>
      <c r="E1974" s="173">
        <v>999</v>
      </c>
      <c r="F1974" s="173">
        <v>75</v>
      </c>
      <c r="G1974" s="173" t="s">
        <v>224</v>
      </c>
      <c r="H1974" s="173" t="s">
        <v>24</v>
      </c>
      <c r="I1974" s="173">
        <v>1973</v>
      </c>
      <c r="J1974" s="174"/>
      <c r="BYJ1974" s="175" t="s">
        <v>2316</v>
      </c>
      <c r="BYK1974" s="173" t="e" cm="1" vm="2">
        <f t="array" ref="BYK1974">TRANSPOSE(_xlfn.ANCHORARRAY(BWN$2))</f>
        <v>#VALUE!</v>
      </c>
    </row>
    <row r="1975" spans="1:10 2012:2013" s="173" customFormat="1" ht="32.25" thickBot="1" x14ac:dyDescent="0.3">
      <c r="A1975" s="173" t="s">
        <v>2629</v>
      </c>
      <c r="B1975" s="173" t="s">
        <v>23</v>
      </c>
      <c r="C1975" s="173" t="s">
        <v>2630</v>
      </c>
      <c r="D1975" s="173" t="s">
        <v>212</v>
      </c>
      <c r="E1975" s="173">
        <v>36</v>
      </c>
      <c r="F1975" s="173">
        <v>0</v>
      </c>
      <c r="G1975" s="173" t="s">
        <v>224</v>
      </c>
      <c r="H1975" s="173" t="s">
        <v>22</v>
      </c>
      <c r="I1975" s="173">
        <v>1974</v>
      </c>
      <c r="J1975" s="174"/>
      <c r="BYJ1975" s="175" t="s">
        <v>2317</v>
      </c>
      <c r="BYK1975" s="173" t="e" cm="1" vm="2">
        <f t="array" ref="BYK1975">TRANSPOSE(_xlfn.ANCHORARRAY(BWO$2))</f>
        <v>#VALUE!</v>
      </c>
    </row>
    <row r="1976" spans="1:10 2012:2013" s="173" customFormat="1" ht="32.25" thickBot="1" x14ac:dyDescent="0.3">
      <c r="A1976" s="173" t="s">
        <v>2629</v>
      </c>
      <c r="B1976" s="173" t="s">
        <v>23</v>
      </c>
      <c r="C1976" s="173" t="s">
        <v>2630</v>
      </c>
      <c r="D1976" s="173" t="s">
        <v>283</v>
      </c>
      <c r="E1976" s="173">
        <v>999</v>
      </c>
      <c r="F1976" s="173">
        <v>75</v>
      </c>
      <c r="G1976" s="173" t="s">
        <v>224</v>
      </c>
      <c r="H1976" s="173" t="s">
        <v>24</v>
      </c>
      <c r="I1976" s="173">
        <v>1975</v>
      </c>
      <c r="J1976" s="174"/>
      <c r="BYJ1976" s="175" t="s">
        <v>2318</v>
      </c>
      <c r="BYK1976" s="173" t="e" cm="1" vm="2">
        <f t="array" ref="BYK1976">TRANSPOSE(_xlfn.ANCHORARRAY(BWP$2))</f>
        <v>#VALUE!</v>
      </c>
    </row>
    <row r="1977" spans="1:10 2012:2013" s="173" customFormat="1" ht="32.25" thickBot="1" x14ac:dyDescent="0.3">
      <c r="A1977" s="173" t="s">
        <v>2629</v>
      </c>
      <c r="B1977" s="173" t="s">
        <v>23</v>
      </c>
      <c r="C1977" s="173" t="s">
        <v>2630</v>
      </c>
      <c r="D1977" s="173" t="s">
        <v>267</v>
      </c>
      <c r="E1977" s="173">
        <v>999</v>
      </c>
      <c r="F1977" s="173">
        <v>75</v>
      </c>
      <c r="G1977" s="173" t="s">
        <v>224</v>
      </c>
      <c r="H1977" s="173" t="s">
        <v>24</v>
      </c>
      <c r="I1977" s="173">
        <v>1976</v>
      </c>
      <c r="J1977" s="174"/>
      <c r="BYJ1977" s="175" t="s">
        <v>2319</v>
      </c>
      <c r="BYK1977" s="173" t="e" cm="1" vm="2">
        <f t="array" ref="BYK1977">TRANSPOSE(_xlfn.ANCHORARRAY(BWQ$2))</f>
        <v>#VALUE!</v>
      </c>
    </row>
    <row r="1978" spans="1:10 2012:2013" s="173" customFormat="1" ht="32.25" thickBot="1" x14ac:dyDescent="0.3">
      <c r="A1978" s="173" t="s">
        <v>2629</v>
      </c>
      <c r="B1978" s="173" t="s">
        <v>23</v>
      </c>
      <c r="C1978" s="173" t="s">
        <v>2630</v>
      </c>
      <c r="D1978" s="173" t="s">
        <v>268</v>
      </c>
      <c r="E1978" s="173">
        <v>160</v>
      </c>
      <c r="F1978" s="173">
        <v>46</v>
      </c>
      <c r="G1978" s="173" t="s">
        <v>224</v>
      </c>
      <c r="H1978" s="173" t="s">
        <v>24</v>
      </c>
      <c r="I1978" s="173">
        <v>1977</v>
      </c>
      <c r="J1978" s="174"/>
      <c r="BYJ1978" s="175" t="s">
        <v>2320</v>
      </c>
      <c r="BYK1978" s="173" t="e" cm="1" vm="2">
        <f t="array" ref="BYK1978">TRANSPOSE(_xlfn.ANCHORARRAY(BWR$2))</f>
        <v>#VALUE!</v>
      </c>
    </row>
    <row r="1979" spans="1:10 2012:2013" s="173" customFormat="1" ht="32.25" thickBot="1" x14ac:dyDescent="0.3">
      <c r="A1979" s="173" t="s">
        <v>2629</v>
      </c>
      <c r="B1979" s="173" t="s">
        <v>23</v>
      </c>
      <c r="C1979" s="173" t="s">
        <v>2630</v>
      </c>
      <c r="D1979" s="173" t="s">
        <v>275</v>
      </c>
      <c r="E1979" s="173">
        <v>27</v>
      </c>
      <c r="F1979" s="173">
        <v>0</v>
      </c>
      <c r="G1979" s="173" t="s">
        <v>224</v>
      </c>
      <c r="H1979" s="173" t="s">
        <v>22</v>
      </c>
      <c r="I1979" s="173">
        <v>1978</v>
      </c>
      <c r="J1979" s="174"/>
      <c r="BYJ1979" s="175" t="s">
        <v>2321</v>
      </c>
      <c r="BYK1979" s="173" t="e" cm="1" vm="2">
        <f t="array" ref="BYK1979">TRANSPOSE(_xlfn.ANCHORARRAY(BWS$2))</f>
        <v>#VALUE!</v>
      </c>
    </row>
    <row r="1980" spans="1:10 2012:2013" s="173" customFormat="1" ht="32.25" thickBot="1" x14ac:dyDescent="0.3">
      <c r="A1980" s="173" t="s">
        <v>2629</v>
      </c>
      <c r="B1980" s="173" t="s">
        <v>23</v>
      </c>
      <c r="C1980" s="173" t="s">
        <v>2630</v>
      </c>
      <c r="D1980" s="173" t="s">
        <v>2478</v>
      </c>
      <c r="E1980" s="173">
        <v>221</v>
      </c>
      <c r="F1980" s="173">
        <v>64</v>
      </c>
      <c r="G1980" s="173" t="s">
        <v>224</v>
      </c>
      <c r="H1980" s="173" t="s">
        <v>24</v>
      </c>
      <c r="I1980" s="173">
        <v>1979</v>
      </c>
      <c r="J1980" s="174"/>
      <c r="BYJ1980" s="175" t="s">
        <v>2322</v>
      </c>
      <c r="BYK1980" s="173" t="e" cm="1" vm="2">
        <f t="array" ref="BYK1980">TRANSPOSE(_xlfn.ANCHORARRAY(BWT$2))</f>
        <v>#VALUE!</v>
      </c>
    </row>
    <row r="1981" spans="1:10 2012:2013" s="173" customFormat="1" ht="32.25" thickBot="1" x14ac:dyDescent="0.3">
      <c r="A1981" s="173" t="s">
        <v>2629</v>
      </c>
      <c r="B1981" s="173" t="s">
        <v>23</v>
      </c>
      <c r="C1981" s="173" t="s">
        <v>2630</v>
      </c>
      <c r="D1981" s="173" t="s">
        <v>226</v>
      </c>
      <c r="E1981" s="173">
        <v>36</v>
      </c>
      <c r="F1981" s="173">
        <v>0</v>
      </c>
      <c r="G1981" s="173" t="s">
        <v>224</v>
      </c>
      <c r="H1981" s="173" t="s">
        <v>22</v>
      </c>
      <c r="I1981" s="173">
        <v>1980</v>
      </c>
      <c r="J1981" s="174"/>
      <c r="BYJ1981" s="175" t="s">
        <v>2323</v>
      </c>
      <c r="BYK1981" s="173" t="e" cm="1" vm="2">
        <f t="array" ref="BYK1981">TRANSPOSE(_xlfn.ANCHORARRAY(BWU$2))</f>
        <v>#VALUE!</v>
      </c>
    </row>
    <row r="1982" spans="1:10 2012:2013" s="173" customFormat="1" ht="32.25" thickBot="1" x14ac:dyDescent="0.3">
      <c r="A1982" s="173" t="s">
        <v>2629</v>
      </c>
      <c r="B1982" s="173" t="s">
        <v>23</v>
      </c>
      <c r="C1982" s="173" t="s">
        <v>2630</v>
      </c>
      <c r="D1982" s="173" t="s">
        <v>2479</v>
      </c>
      <c r="E1982" s="173">
        <v>130</v>
      </c>
      <c r="F1982" s="173">
        <v>0</v>
      </c>
      <c r="G1982" s="173" t="s">
        <v>224</v>
      </c>
      <c r="H1982" s="173" t="s">
        <v>22</v>
      </c>
      <c r="I1982" s="173">
        <v>1981</v>
      </c>
      <c r="J1982" s="174"/>
      <c r="BYJ1982" s="175" t="s">
        <v>2324</v>
      </c>
      <c r="BYK1982" s="173" t="e" cm="1" vm="2">
        <f t="array" ref="BYK1982">TRANSPOSE(_xlfn.ANCHORARRAY(BWV$2))</f>
        <v>#VALUE!</v>
      </c>
    </row>
    <row r="1983" spans="1:10 2012:2013" s="173" customFormat="1" ht="32.25" thickBot="1" x14ac:dyDescent="0.3">
      <c r="A1983" s="173" t="s">
        <v>2629</v>
      </c>
      <c r="B1983" s="173" t="s">
        <v>23</v>
      </c>
      <c r="C1983" s="173" t="s">
        <v>2630</v>
      </c>
      <c r="D1983" s="173" t="s">
        <v>2480</v>
      </c>
      <c r="E1983" s="173">
        <v>130</v>
      </c>
      <c r="F1983" s="173">
        <v>37</v>
      </c>
      <c r="G1983" s="173" t="s">
        <v>224</v>
      </c>
      <c r="H1983" s="173" t="s">
        <v>24</v>
      </c>
      <c r="I1983" s="173">
        <v>1982</v>
      </c>
      <c r="J1983" s="174"/>
      <c r="BYJ1983" s="175" t="s">
        <v>2325</v>
      </c>
      <c r="BYK1983" s="173" t="e" cm="1" vm="2">
        <f t="array" ref="BYK1983">TRANSPOSE(_xlfn.ANCHORARRAY(BWW$2))</f>
        <v>#VALUE!</v>
      </c>
    </row>
    <row r="1984" spans="1:10 2012:2013" s="173" customFormat="1" ht="32.25" thickBot="1" x14ac:dyDescent="0.3">
      <c r="A1984" s="173" t="s">
        <v>2629</v>
      </c>
      <c r="B1984" s="173" t="s">
        <v>23</v>
      </c>
      <c r="C1984" s="173" t="s">
        <v>2630</v>
      </c>
      <c r="D1984" s="173" t="s">
        <v>2481</v>
      </c>
      <c r="E1984" s="173">
        <v>99</v>
      </c>
      <c r="F1984" s="173">
        <v>0</v>
      </c>
      <c r="G1984" s="173" t="s">
        <v>224</v>
      </c>
      <c r="H1984" s="173" t="s">
        <v>22</v>
      </c>
      <c r="I1984" s="173">
        <v>1983</v>
      </c>
      <c r="J1984" s="174"/>
      <c r="BYJ1984" s="175" t="s">
        <v>2326</v>
      </c>
      <c r="BYK1984" s="173" t="e" cm="1" vm="2">
        <f t="array" ref="BYK1984">TRANSPOSE(_xlfn.ANCHORARRAY(BWX$2))</f>
        <v>#VALUE!</v>
      </c>
    </row>
    <row r="1985" spans="1:10 2012:2013" s="173" customFormat="1" ht="32.25" thickBot="1" x14ac:dyDescent="0.3">
      <c r="A1985" s="173" t="s">
        <v>2629</v>
      </c>
      <c r="B1985" s="173" t="s">
        <v>23</v>
      </c>
      <c r="C1985" s="173" t="s">
        <v>2630</v>
      </c>
      <c r="D1985" s="173" t="s">
        <v>2482</v>
      </c>
      <c r="E1985" s="173">
        <v>27</v>
      </c>
      <c r="F1985" s="173">
        <v>0</v>
      </c>
      <c r="G1985" s="173" t="s">
        <v>224</v>
      </c>
      <c r="H1985" s="173" t="s">
        <v>22</v>
      </c>
      <c r="I1985" s="173">
        <v>1984</v>
      </c>
      <c r="J1985" s="174"/>
      <c r="BYJ1985" s="175" t="s">
        <v>2327</v>
      </c>
      <c r="BYK1985" s="173" t="e" cm="1" vm="2">
        <f t="array" ref="BYK1985">TRANSPOSE(_xlfn.ANCHORARRAY(BWY$2))</f>
        <v>#VALUE!</v>
      </c>
    </row>
    <row r="1986" spans="1:10 2012:2013" s="173" customFormat="1" ht="32.25" thickBot="1" x14ac:dyDescent="0.3">
      <c r="A1986" s="173" t="s">
        <v>2629</v>
      </c>
      <c r="B1986" s="173" t="s">
        <v>23</v>
      </c>
      <c r="C1986" s="173" t="s">
        <v>2630</v>
      </c>
      <c r="D1986" s="173" t="s">
        <v>228</v>
      </c>
      <c r="E1986" s="173">
        <v>27</v>
      </c>
      <c r="F1986" s="173">
        <v>0</v>
      </c>
      <c r="G1986" s="173" t="s">
        <v>224</v>
      </c>
      <c r="H1986" s="173" t="s">
        <v>22</v>
      </c>
      <c r="I1986" s="173">
        <v>1985</v>
      </c>
      <c r="J1986" s="174"/>
      <c r="BYJ1986" s="175" t="s">
        <v>2328</v>
      </c>
      <c r="BYK1986" s="173" t="e" cm="1" vm="2">
        <f t="array" ref="BYK1986">TRANSPOSE(_xlfn.ANCHORARRAY(BWZ$2))</f>
        <v>#VALUE!</v>
      </c>
    </row>
    <row r="1987" spans="1:10 2012:2013" s="173" customFormat="1" ht="32.25" thickBot="1" x14ac:dyDescent="0.3">
      <c r="A1987" s="173" t="s">
        <v>2629</v>
      </c>
      <c r="B1987" s="173" t="s">
        <v>23</v>
      </c>
      <c r="C1987" s="173" t="s">
        <v>2630</v>
      </c>
      <c r="D1987" s="173" t="s">
        <v>2483</v>
      </c>
      <c r="E1987" s="173">
        <v>27</v>
      </c>
      <c r="F1987" s="173">
        <v>0</v>
      </c>
      <c r="G1987" s="173" t="s">
        <v>224</v>
      </c>
      <c r="H1987" s="173" t="s">
        <v>22</v>
      </c>
      <c r="I1987" s="173">
        <v>1986</v>
      </c>
      <c r="J1987" s="174"/>
      <c r="BYJ1987" s="175" t="s">
        <v>2329</v>
      </c>
      <c r="BYK1987" s="173" t="e" cm="1" vm="2">
        <f t="array" ref="BYK1987">TRANSPOSE(_xlfn.ANCHORARRAY(BXA$2))</f>
        <v>#VALUE!</v>
      </c>
    </row>
    <row r="1988" spans="1:10 2012:2013" s="173" customFormat="1" ht="32.25" thickBot="1" x14ac:dyDescent="0.3">
      <c r="A1988" s="173" t="s">
        <v>2629</v>
      </c>
      <c r="B1988" s="173" t="s">
        <v>23</v>
      </c>
      <c r="C1988" s="173" t="s">
        <v>2630</v>
      </c>
      <c r="D1988" s="173" t="s">
        <v>229</v>
      </c>
      <c r="E1988" s="173">
        <v>99</v>
      </c>
      <c r="F1988" s="173">
        <v>0</v>
      </c>
      <c r="G1988" s="173" t="s">
        <v>224</v>
      </c>
      <c r="H1988" s="173" t="s">
        <v>22</v>
      </c>
      <c r="I1988" s="173">
        <v>1987</v>
      </c>
      <c r="J1988" s="174"/>
      <c r="BYJ1988" s="175" t="s">
        <v>2330</v>
      </c>
      <c r="BYK1988" s="173" t="e" cm="1" vm="2">
        <f t="array" ref="BYK1988">TRANSPOSE(_xlfn.ANCHORARRAY(BXB$2))</f>
        <v>#VALUE!</v>
      </c>
    </row>
    <row r="1989" spans="1:10 2012:2013" s="173" customFormat="1" ht="32.25" thickBot="1" x14ac:dyDescent="0.3">
      <c r="A1989" s="173" t="s">
        <v>2629</v>
      </c>
      <c r="B1989" s="173" t="s">
        <v>23</v>
      </c>
      <c r="C1989" s="173" t="s">
        <v>2630</v>
      </c>
      <c r="D1989" s="173" t="s">
        <v>250</v>
      </c>
      <c r="E1989" s="173">
        <v>160</v>
      </c>
      <c r="F1989" s="173">
        <v>46</v>
      </c>
      <c r="G1989" s="173" t="s">
        <v>224</v>
      </c>
      <c r="H1989" s="173" t="s">
        <v>24</v>
      </c>
      <c r="I1989" s="173">
        <v>1988</v>
      </c>
      <c r="J1989" s="174"/>
      <c r="BYJ1989" s="175" t="s">
        <v>2331</v>
      </c>
      <c r="BYK1989" s="173" t="e" cm="1" vm="2">
        <f t="array" ref="BYK1989">TRANSPOSE(_xlfn.ANCHORARRAY(BXC$2))</f>
        <v>#VALUE!</v>
      </c>
    </row>
    <row r="1990" spans="1:10 2012:2013" s="173" customFormat="1" ht="32.25" thickBot="1" x14ac:dyDescent="0.3">
      <c r="A1990" s="173" t="s">
        <v>2629</v>
      </c>
      <c r="B1990" s="173" t="s">
        <v>23</v>
      </c>
      <c r="C1990" s="173" t="s">
        <v>2630</v>
      </c>
      <c r="D1990" s="173" t="s">
        <v>285</v>
      </c>
      <c r="E1990" s="173">
        <v>99</v>
      </c>
      <c r="F1990" s="173">
        <v>28</v>
      </c>
      <c r="G1990" s="173" t="s">
        <v>224</v>
      </c>
      <c r="H1990" s="173" t="s">
        <v>24</v>
      </c>
      <c r="I1990" s="173">
        <v>1989</v>
      </c>
      <c r="J1990" s="174"/>
      <c r="BYJ1990" s="175" t="s">
        <v>2332</v>
      </c>
      <c r="BYK1990" s="173" t="e" cm="1" vm="2">
        <f t="array" ref="BYK1990">TRANSPOSE(_xlfn.ANCHORARRAY(BXD$2))</f>
        <v>#VALUE!</v>
      </c>
    </row>
    <row r="1991" spans="1:10 2012:2013" s="173" customFormat="1" ht="32.25" thickBot="1" x14ac:dyDescent="0.3">
      <c r="A1991" s="173" t="s">
        <v>2629</v>
      </c>
      <c r="B1991" s="173" t="s">
        <v>23</v>
      </c>
      <c r="C1991" s="173" t="s">
        <v>2630</v>
      </c>
      <c r="D1991" s="173" t="s">
        <v>2485</v>
      </c>
      <c r="E1991" s="173">
        <v>27</v>
      </c>
      <c r="F1991" s="173">
        <v>0</v>
      </c>
      <c r="G1991" s="173" t="s">
        <v>224</v>
      </c>
      <c r="H1991" s="173" t="s">
        <v>22</v>
      </c>
      <c r="I1991" s="173">
        <v>1990</v>
      </c>
      <c r="J1991" s="174"/>
      <c r="BYJ1991" s="175" t="s">
        <v>2333</v>
      </c>
      <c r="BYK1991" s="173" t="e" cm="1" vm="2">
        <f t="array" ref="BYK1991">TRANSPOSE(_xlfn.ANCHORARRAY(BXE$2))</f>
        <v>#VALUE!</v>
      </c>
    </row>
    <row r="1992" spans="1:10 2012:2013" s="173" customFormat="1" ht="32.25" thickBot="1" x14ac:dyDescent="0.3">
      <c r="A1992" s="173" t="s">
        <v>2629</v>
      </c>
      <c r="B1992" s="173" t="s">
        <v>23</v>
      </c>
      <c r="C1992" s="173" t="s">
        <v>2630</v>
      </c>
      <c r="D1992" s="173" t="s">
        <v>230</v>
      </c>
      <c r="E1992" s="173">
        <v>130</v>
      </c>
      <c r="F1992" s="173">
        <v>0</v>
      </c>
      <c r="G1992" s="173" t="s">
        <v>224</v>
      </c>
      <c r="H1992" s="173" t="s">
        <v>22</v>
      </c>
      <c r="I1992" s="173">
        <v>1991</v>
      </c>
      <c r="J1992" s="174"/>
      <c r="BYJ1992" s="175" t="s">
        <v>2334</v>
      </c>
      <c r="BYK1992" s="173" t="e" cm="1" vm="2">
        <f t="array" ref="BYK1992">TRANSPOSE(_xlfn.ANCHORARRAY(BXF$2))</f>
        <v>#VALUE!</v>
      </c>
    </row>
    <row r="1993" spans="1:10 2012:2013" s="173" customFormat="1" ht="32.25" thickBot="1" x14ac:dyDescent="0.3">
      <c r="A1993" s="173" t="s">
        <v>2629</v>
      </c>
      <c r="B1993" s="173" t="s">
        <v>23</v>
      </c>
      <c r="C1993" s="173" t="s">
        <v>2630</v>
      </c>
      <c r="D1993" s="173" t="s">
        <v>263</v>
      </c>
      <c r="E1993" s="173">
        <v>99</v>
      </c>
      <c r="F1993" s="173">
        <v>28</v>
      </c>
      <c r="G1993" s="173" t="s">
        <v>224</v>
      </c>
      <c r="H1993" s="173" t="s">
        <v>24</v>
      </c>
      <c r="I1993" s="173">
        <v>1992</v>
      </c>
      <c r="J1993" s="174"/>
      <c r="BYJ1993" s="175" t="s">
        <v>2335</v>
      </c>
      <c r="BYK1993" s="173" t="e" cm="1" vm="2">
        <f t="array" ref="BYK1993">TRANSPOSE(_xlfn.ANCHORARRAY(BXG$2))</f>
        <v>#VALUE!</v>
      </c>
    </row>
    <row r="1994" spans="1:10 2012:2013" s="173" customFormat="1" ht="32.25" thickBot="1" x14ac:dyDescent="0.3">
      <c r="A1994" s="173" t="s">
        <v>2629</v>
      </c>
      <c r="B1994" s="173" t="s">
        <v>23</v>
      </c>
      <c r="C1994" s="173" t="s">
        <v>2630</v>
      </c>
      <c r="D1994" s="173" t="s">
        <v>231</v>
      </c>
      <c r="E1994" s="173">
        <v>27</v>
      </c>
      <c r="F1994" s="173">
        <v>0</v>
      </c>
      <c r="G1994" s="173" t="s">
        <v>224</v>
      </c>
      <c r="H1994" s="173" t="s">
        <v>22</v>
      </c>
      <c r="I1994" s="173">
        <v>1993</v>
      </c>
      <c r="J1994" s="174"/>
      <c r="BYJ1994" s="175" t="s">
        <v>2336</v>
      </c>
      <c r="BYK1994" s="173" t="e" cm="1" vm="2">
        <f t="array" ref="BYK1994">TRANSPOSE(_xlfn.ANCHORARRAY(BXH$2))</f>
        <v>#VALUE!</v>
      </c>
    </row>
    <row r="1995" spans="1:10 2012:2013" s="173" customFormat="1" ht="32.25" thickBot="1" x14ac:dyDescent="0.3">
      <c r="A1995" s="173" t="s">
        <v>2629</v>
      </c>
      <c r="B1995" s="173" t="s">
        <v>23</v>
      </c>
      <c r="C1995" s="173" t="s">
        <v>2630</v>
      </c>
      <c r="D1995" s="173" t="s">
        <v>2486</v>
      </c>
      <c r="E1995" s="173">
        <v>36</v>
      </c>
      <c r="F1995" s="173">
        <v>0</v>
      </c>
      <c r="G1995" s="173" t="s">
        <v>224</v>
      </c>
      <c r="H1995" s="173" t="s">
        <v>22</v>
      </c>
      <c r="I1995" s="173">
        <v>1994</v>
      </c>
      <c r="J1995" s="174"/>
      <c r="BYJ1995" s="175" t="s">
        <v>2337</v>
      </c>
      <c r="BYK1995" s="173" t="e" cm="1" vm="2">
        <f t="array" ref="BYK1995">TRANSPOSE(_xlfn.ANCHORARRAY(BXI$2))</f>
        <v>#VALUE!</v>
      </c>
    </row>
    <row r="1996" spans="1:10 2012:2013" s="173" customFormat="1" ht="32.25" thickBot="1" x14ac:dyDescent="0.3">
      <c r="A1996" s="173" t="s">
        <v>2629</v>
      </c>
      <c r="B1996" s="173" t="s">
        <v>23</v>
      </c>
      <c r="C1996" s="173" t="s">
        <v>2630</v>
      </c>
      <c r="D1996" s="173" t="s">
        <v>232</v>
      </c>
      <c r="E1996" s="173">
        <v>99</v>
      </c>
      <c r="F1996" s="173">
        <v>28</v>
      </c>
      <c r="G1996" s="173" t="s">
        <v>224</v>
      </c>
      <c r="H1996" s="173" t="s">
        <v>24</v>
      </c>
      <c r="I1996" s="173">
        <v>1995</v>
      </c>
      <c r="J1996" s="174"/>
      <c r="BYJ1996" s="175" t="s">
        <v>2338</v>
      </c>
      <c r="BYK1996" s="173" t="e" cm="1" vm="2">
        <f t="array" ref="BYK1996">TRANSPOSE(_xlfn.ANCHORARRAY(BXJ$2))</f>
        <v>#VALUE!</v>
      </c>
    </row>
    <row r="1997" spans="1:10 2012:2013" s="173" customFormat="1" ht="32.25" thickBot="1" x14ac:dyDescent="0.3">
      <c r="A1997" s="173" t="s">
        <v>2629</v>
      </c>
      <c r="B1997" s="173" t="s">
        <v>23</v>
      </c>
      <c r="C1997" s="173" t="s">
        <v>2630</v>
      </c>
      <c r="D1997" s="173" t="s">
        <v>244</v>
      </c>
      <c r="E1997" s="173">
        <v>27</v>
      </c>
      <c r="F1997" s="173">
        <v>0</v>
      </c>
      <c r="G1997" s="173" t="s">
        <v>224</v>
      </c>
      <c r="H1997" s="173" t="s">
        <v>22</v>
      </c>
      <c r="I1997" s="173">
        <v>1996</v>
      </c>
      <c r="J1997" s="174"/>
      <c r="BYJ1997" s="175" t="s">
        <v>2339</v>
      </c>
      <c r="BYK1997" s="173" t="e" cm="1" vm="2">
        <f t="array" ref="BYK1997">TRANSPOSE(_xlfn.ANCHORARRAY(BXK$2))</f>
        <v>#VALUE!</v>
      </c>
    </row>
    <row r="1998" spans="1:10 2012:2013" s="173" customFormat="1" ht="32.25" thickBot="1" x14ac:dyDescent="0.3">
      <c r="A1998" s="173" t="s">
        <v>2629</v>
      </c>
      <c r="B1998" s="173" t="s">
        <v>23</v>
      </c>
      <c r="C1998" s="173" t="s">
        <v>2630</v>
      </c>
      <c r="D1998" s="173" t="s">
        <v>233</v>
      </c>
      <c r="E1998" s="173">
        <v>99</v>
      </c>
      <c r="F1998" s="173">
        <v>0</v>
      </c>
      <c r="G1998" s="173" t="s">
        <v>224</v>
      </c>
      <c r="H1998" s="173" t="s">
        <v>22</v>
      </c>
      <c r="I1998" s="173">
        <v>1997</v>
      </c>
      <c r="J1998" s="174"/>
      <c r="BYJ1998" s="175" t="s">
        <v>2340</v>
      </c>
      <c r="BYK1998" s="173" t="e" cm="1" vm="2">
        <f t="array" ref="BYK1998">TRANSPOSE(_xlfn.ANCHORARRAY(BXL$2))</f>
        <v>#VALUE!</v>
      </c>
    </row>
    <row r="1999" spans="1:10 2012:2013" s="173" customFormat="1" ht="32.25" thickBot="1" x14ac:dyDescent="0.3">
      <c r="A1999" s="173" t="s">
        <v>2629</v>
      </c>
      <c r="B1999" s="173" t="s">
        <v>23</v>
      </c>
      <c r="C1999" s="173" t="s">
        <v>2630</v>
      </c>
      <c r="D1999" s="173" t="s">
        <v>2487</v>
      </c>
      <c r="E1999" s="173">
        <v>36</v>
      </c>
      <c r="F1999" s="173">
        <v>0</v>
      </c>
      <c r="G1999" s="173" t="s">
        <v>224</v>
      </c>
      <c r="H1999" s="173" t="s">
        <v>22</v>
      </c>
      <c r="I1999" s="173">
        <v>1998</v>
      </c>
      <c r="J1999" s="174"/>
      <c r="BYJ1999" s="175" t="s">
        <v>2341</v>
      </c>
      <c r="BYK1999" s="173" t="e" cm="1" vm="2">
        <f t="array" ref="BYK1999">TRANSPOSE(_xlfn.ANCHORARRAY(BXM$2))</f>
        <v>#VALUE!</v>
      </c>
    </row>
    <row r="2000" spans="1:10 2012:2013" s="173" customFormat="1" ht="32.25" thickBot="1" x14ac:dyDescent="0.3">
      <c r="A2000" s="173" t="s">
        <v>2629</v>
      </c>
      <c r="B2000" s="173" t="s">
        <v>23</v>
      </c>
      <c r="C2000" s="173" t="s">
        <v>2630</v>
      </c>
      <c r="D2000" s="173" t="s">
        <v>264</v>
      </c>
      <c r="E2000" s="173">
        <v>299</v>
      </c>
      <c r="F2000" s="173">
        <v>0</v>
      </c>
      <c r="G2000" s="173" t="s">
        <v>224</v>
      </c>
      <c r="H2000" s="173" t="s">
        <v>24</v>
      </c>
      <c r="I2000" s="173">
        <v>1999</v>
      </c>
      <c r="J2000" s="174"/>
      <c r="BYJ2000" s="175" t="s">
        <v>2342</v>
      </c>
      <c r="BYK2000" s="173" t="e" cm="1" vm="2">
        <f t="array" ref="BYK2000">TRANSPOSE(_xlfn.ANCHORARRAY(BXN$2))</f>
        <v>#VALUE!</v>
      </c>
    </row>
    <row r="2001" spans="1:10 2012:2013" s="173" customFormat="1" ht="32.25" thickBot="1" x14ac:dyDescent="0.3">
      <c r="A2001" s="173" t="s">
        <v>2629</v>
      </c>
      <c r="B2001" s="173" t="s">
        <v>23</v>
      </c>
      <c r="C2001" s="173" t="s">
        <v>2630</v>
      </c>
      <c r="D2001" s="173" t="s">
        <v>235</v>
      </c>
      <c r="E2001" s="173">
        <v>27</v>
      </c>
      <c r="F2001" s="173">
        <v>0</v>
      </c>
      <c r="G2001" s="173" t="s">
        <v>224</v>
      </c>
      <c r="H2001" s="173" t="s">
        <v>22</v>
      </c>
      <c r="I2001" s="173">
        <v>2000</v>
      </c>
      <c r="J2001" s="174"/>
      <c r="BYJ2001" s="175" t="s">
        <v>2343</v>
      </c>
      <c r="BYK2001" s="173" t="e" cm="1" vm="2">
        <f t="array" ref="BYK2001">TRANSPOSE(_xlfn.ANCHORARRAY(BXO$2))</f>
        <v>#VALUE!</v>
      </c>
    </row>
    <row r="2002" spans="1:10 2012:2013" s="173" customFormat="1" ht="32.25" thickBot="1" x14ac:dyDescent="0.3">
      <c r="A2002" s="173" t="s">
        <v>2629</v>
      </c>
      <c r="B2002" s="173" t="s">
        <v>23</v>
      </c>
      <c r="C2002" s="173" t="s">
        <v>2630</v>
      </c>
      <c r="D2002" s="173" t="s">
        <v>2488</v>
      </c>
      <c r="E2002" s="173">
        <v>99</v>
      </c>
      <c r="F2002" s="173">
        <v>0</v>
      </c>
      <c r="G2002" s="173" t="s">
        <v>224</v>
      </c>
      <c r="H2002" s="173" t="s">
        <v>22</v>
      </c>
      <c r="I2002" s="173">
        <v>2001</v>
      </c>
      <c r="J2002" s="174"/>
      <c r="BYJ2002" s="175" t="s">
        <v>2344</v>
      </c>
      <c r="BYK2002" s="173" t="e" cm="1" vm="2">
        <f t="array" ref="BYK2002">TRANSPOSE(_xlfn.ANCHORARRAY(BXP$2))</f>
        <v>#VALUE!</v>
      </c>
    </row>
    <row r="2003" spans="1:10 2012:2013" s="173" customFormat="1" ht="32.25" thickBot="1" x14ac:dyDescent="0.3">
      <c r="A2003" s="173" t="s">
        <v>2629</v>
      </c>
      <c r="B2003" s="173" t="s">
        <v>23</v>
      </c>
      <c r="C2003" s="173" t="s">
        <v>2630</v>
      </c>
      <c r="D2003" s="173" t="s">
        <v>291</v>
      </c>
      <c r="E2003" s="173">
        <v>36</v>
      </c>
      <c r="F2003" s="173">
        <v>0</v>
      </c>
      <c r="G2003" s="173" t="s">
        <v>224</v>
      </c>
      <c r="H2003" s="173" t="s">
        <v>22</v>
      </c>
      <c r="I2003" s="173">
        <v>2002</v>
      </c>
      <c r="J2003" s="174"/>
      <c r="BYJ2003" s="175" t="s">
        <v>2345</v>
      </c>
      <c r="BYK2003" s="173" t="e" cm="1" vm="2">
        <f t="array" ref="BYK2003">TRANSPOSE(_xlfn.ANCHORARRAY(BXQ$2))</f>
        <v>#VALUE!</v>
      </c>
    </row>
    <row r="2004" spans="1:10 2012:2013" s="173" customFormat="1" ht="32.25" thickBot="1" x14ac:dyDescent="0.3">
      <c r="A2004" s="173" t="s">
        <v>2629</v>
      </c>
      <c r="B2004" s="173" t="s">
        <v>23</v>
      </c>
      <c r="C2004" s="173" t="s">
        <v>2630</v>
      </c>
      <c r="D2004" s="173" t="s">
        <v>289</v>
      </c>
      <c r="E2004" s="173">
        <v>99</v>
      </c>
      <c r="F2004" s="173">
        <v>0</v>
      </c>
      <c r="G2004" s="173" t="s">
        <v>224</v>
      </c>
      <c r="H2004" s="173" t="s">
        <v>22</v>
      </c>
      <c r="I2004" s="173">
        <v>2003</v>
      </c>
      <c r="J2004" s="174"/>
      <c r="BYJ2004" s="175" t="s">
        <v>2346</v>
      </c>
      <c r="BYK2004" s="173" t="e" cm="1" vm="2">
        <f t="array" ref="BYK2004">TRANSPOSE(_xlfn.ANCHORARRAY(BXR$2))</f>
        <v>#VALUE!</v>
      </c>
    </row>
    <row r="2005" spans="1:10 2012:2013" s="173" customFormat="1" ht="32.25" thickBot="1" x14ac:dyDescent="0.3">
      <c r="A2005" s="173" t="s">
        <v>2629</v>
      </c>
      <c r="B2005" s="173" t="s">
        <v>154</v>
      </c>
      <c r="C2005" s="173" t="s">
        <v>2631</v>
      </c>
      <c r="D2005" s="173" t="s">
        <v>225</v>
      </c>
      <c r="E2005" s="173">
        <v>36</v>
      </c>
      <c r="F2005" s="173">
        <v>0</v>
      </c>
      <c r="G2005" s="173" t="s">
        <v>213</v>
      </c>
      <c r="H2005" s="173" t="s">
        <v>22</v>
      </c>
      <c r="I2005" s="173">
        <v>2004</v>
      </c>
      <c r="J2005" s="174"/>
      <c r="BYJ2005" s="175" t="s">
        <v>2347</v>
      </c>
      <c r="BYK2005" s="173" t="e" cm="1" vm="2">
        <f t="array" ref="BYK2005">TRANSPOSE(_xlfn.ANCHORARRAY(BXS$2))</f>
        <v>#VALUE!</v>
      </c>
    </row>
    <row r="2006" spans="1:10 2012:2013" s="173" customFormat="1" ht="32.25" thickBot="1" x14ac:dyDescent="0.3">
      <c r="A2006" s="173" t="s">
        <v>2629</v>
      </c>
      <c r="B2006" s="173" t="s">
        <v>154</v>
      </c>
      <c r="C2006" s="173" t="s">
        <v>2631</v>
      </c>
      <c r="D2006" s="173" t="s">
        <v>2476</v>
      </c>
      <c r="E2006" s="173">
        <v>99</v>
      </c>
      <c r="F2006" s="173">
        <v>0</v>
      </c>
      <c r="G2006" s="173" t="s">
        <v>213</v>
      </c>
      <c r="H2006" s="173" t="s">
        <v>22</v>
      </c>
      <c r="I2006" s="173">
        <v>2005</v>
      </c>
      <c r="J2006" s="174"/>
      <c r="BYJ2006" s="175" t="s">
        <v>2348</v>
      </c>
      <c r="BYK2006" s="173" t="e" cm="1" vm="2">
        <f t="array" ref="BYK2006">TRANSPOSE(_xlfn.ANCHORARRAY(BXT$2))</f>
        <v>#VALUE!</v>
      </c>
    </row>
    <row r="2007" spans="1:10 2012:2013" s="173" customFormat="1" ht="32.25" thickBot="1" x14ac:dyDescent="0.3">
      <c r="A2007" s="173" t="s">
        <v>2629</v>
      </c>
      <c r="B2007" s="173" t="s">
        <v>154</v>
      </c>
      <c r="C2007" s="173" t="s">
        <v>2631</v>
      </c>
      <c r="D2007" s="173" t="s">
        <v>2481</v>
      </c>
      <c r="E2007" s="173">
        <v>99</v>
      </c>
      <c r="F2007" s="173">
        <v>0</v>
      </c>
      <c r="G2007" s="173" t="s">
        <v>213</v>
      </c>
      <c r="H2007" s="173" t="s">
        <v>22</v>
      </c>
      <c r="I2007" s="173">
        <v>2006</v>
      </c>
      <c r="J2007" s="174"/>
      <c r="BYJ2007" s="175" t="s">
        <v>2349</v>
      </c>
      <c r="BYK2007" s="173" t="e" cm="1" vm="2">
        <f t="array" ref="BYK2007">TRANSPOSE(_xlfn.ANCHORARRAY(BXU$2))</f>
        <v>#VALUE!</v>
      </c>
    </row>
    <row r="2008" spans="1:10 2012:2013" s="173" customFormat="1" ht="32.25" thickBot="1" x14ac:dyDescent="0.3">
      <c r="A2008" s="173" t="s">
        <v>2629</v>
      </c>
      <c r="B2008" s="173" t="s">
        <v>154</v>
      </c>
      <c r="C2008" s="173" t="s">
        <v>2631</v>
      </c>
      <c r="D2008" s="173" t="s">
        <v>2477</v>
      </c>
      <c r="E2008" s="173">
        <v>99</v>
      </c>
      <c r="F2008" s="173">
        <v>0</v>
      </c>
      <c r="G2008" s="173" t="s">
        <v>213</v>
      </c>
      <c r="H2008" s="173" t="s">
        <v>24</v>
      </c>
      <c r="I2008" s="173">
        <v>2007</v>
      </c>
      <c r="J2008" s="174"/>
      <c r="BYJ2008" s="175" t="s">
        <v>2350</v>
      </c>
      <c r="BYK2008" s="173" t="e" cm="1" vm="2">
        <f t="array" ref="BYK2008">TRANSPOSE(_xlfn.ANCHORARRAY(BXV$2))</f>
        <v>#VALUE!</v>
      </c>
    </row>
    <row r="2009" spans="1:10 2012:2013" s="173" customFormat="1" ht="32.25" thickBot="1" x14ac:dyDescent="0.3">
      <c r="A2009" s="173" t="s">
        <v>2629</v>
      </c>
      <c r="B2009" s="173" t="s">
        <v>154</v>
      </c>
      <c r="C2009" s="173" t="s">
        <v>2631</v>
      </c>
      <c r="D2009" s="173" t="s">
        <v>274</v>
      </c>
      <c r="E2009" s="173">
        <v>99</v>
      </c>
      <c r="F2009" s="173">
        <v>28</v>
      </c>
      <c r="G2009" s="173" t="s">
        <v>213</v>
      </c>
      <c r="H2009" s="173" t="s">
        <v>25</v>
      </c>
      <c r="I2009" s="173">
        <v>2008</v>
      </c>
      <c r="J2009" s="174"/>
      <c r="BYJ2009" s="175" t="s">
        <v>2351</v>
      </c>
      <c r="BYK2009" s="173" t="e" cm="1" vm="2">
        <f t="array" ref="BYK2009">TRANSPOSE(_xlfn.ANCHORARRAY(BXW$2))</f>
        <v>#VALUE!</v>
      </c>
    </row>
    <row r="2010" spans="1:10 2012:2013" s="173" customFormat="1" ht="32.25" thickBot="1" x14ac:dyDescent="0.3">
      <c r="A2010" s="173" t="s">
        <v>2629</v>
      </c>
      <c r="B2010" s="173" t="s">
        <v>154</v>
      </c>
      <c r="C2010" s="173" t="s">
        <v>2631</v>
      </c>
      <c r="D2010" s="173" t="s">
        <v>238</v>
      </c>
      <c r="E2010" s="173">
        <v>99</v>
      </c>
      <c r="F2010" s="173">
        <v>28</v>
      </c>
      <c r="G2010" s="173" t="s">
        <v>213</v>
      </c>
      <c r="H2010" s="173" t="s">
        <v>25</v>
      </c>
      <c r="I2010" s="173">
        <v>2009</v>
      </c>
      <c r="J2010" s="174"/>
      <c r="BYJ2010" s="175" t="s">
        <v>2352</v>
      </c>
      <c r="BYK2010" s="173" t="e" cm="1" vm="2">
        <f t="array" ref="BYK2010">TRANSPOSE(_xlfn.ANCHORARRAY(BXX$2))</f>
        <v>#VALUE!</v>
      </c>
    </row>
    <row r="2011" spans="1:10 2012:2013" s="173" customFormat="1" ht="32.25" thickBot="1" x14ac:dyDescent="0.3">
      <c r="A2011" s="173" t="s">
        <v>2629</v>
      </c>
      <c r="B2011" s="173" t="s">
        <v>154</v>
      </c>
      <c r="C2011" s="173" t="s">
        <v>2631</v>
      </c>
      <c r="D2011" s="173" t="s">
        <v>232</v>
      </c>
      <c r="E2011" s="173">
        <v>99</v>
      </c>
      <c r="F2011" s="173">
        <v>28</v>
      </c>
      <c r="G2011" s="173" t="s">
        <v>213</v>
      </c>
      <c r="H2011" s="173" t="s">
        <v>24</v>
      </c>
      <c r="I2011" s="173">
        <v>2010</v>
      </c>
      <c r="J2011" s="174"/>
      <c r="BYJ2011" s="175" t="s">
        <v>2353</v>
      </c>
      <c r="BYK2011" s="173" t="e" cm="1" vm="2">
        <f t="array" ref="BYK2011">TRANSPOSE(_xlfn.ANCHORARRAY(BXY$2))</f>
        <v>#VALUE!</v>
      </c>
    </row>
    <row r="2012" spans="1:10 2012:2013" s="173" customFormat="1" ht="32.25" thickBot="1" x14ac:dyDescent="0.3">
      <c r="A2012" s="173" t="s">
        <v>2629</v>
      </c>
      <c r="B2012" s="173" t="s">
        <v>154</v>
      </c>
      <c r="C2012" s="173" t="s">
        <v>2631</v>
      </c>
      <c r="D2012" s="173" t="s">
        <v>221</v>
      </c>
      <c r="E2012" s="173">
        <v>299</v>
      </c>
      <c r="F2012" s="173">
        <v>0</v>
      </c>
      <c r="G2012" s="173" t="s">
        <v>213</v>
      </c>
      <c r="H2012" s="173" t="s">
        <v>22</v>
      </c>
      <c r="I2012" s="173">
        <v>2011</v>
      </c>
      <c r="J2012" s="174"/>
      <c r="BYJ2012" s="175" t="s">
        <v>2354</v>
      </c>
      <c r="BYK2012" s="173" t="e" cm="1" vm="2">
        <f t="array" ref="BYK2012">TRANSPOSE(_xlfn.ANCHORARRAY(BXZ$2))</f>
        <v>#VALUE!</v>
      </c>
    </row>
    <row r="2013" spans="1:10 2012:2013" s="173" customFormat="1" ht="32.25" thickBot="1" x14ac:dyDescent="0.3">
      <c r="A2013" s="173" t="s">
        <v>2629</v>
      </c>
      <c r="B2013" s="173" t="s">
        <v>154</v>
      </c>
      <c r="C2013" s="173" t="s">
        <v>2631</v>
      </c>
      <c r="D2013" s="173" t="s">
        <v>2489</v>
      </c>
      <c r="E2013" s="173">
        <v>27</v>
      </c>
      <c r="F2013" s="173">
        <v>0</v>
      </c>
      <c r="G2013" s="173" t="s">
        <v>213</v>
      </c>
      <c r="H2013" s="173" t="s">
        <v>22</v>
      </c>
      <c r="I2013" s="173">
        <v>2012</v>
      </c>
      <c r="J2013" s="174"/>
      <c r="BYJ2013" s="175" t="s">
        <v>2355</v>
      </c>
      <c r="BYK2013" s="173" t="e" cm="1" vm="2">
        <f t="array" ref="BYK2013">TRANSPOSE(_xlfn.ANCHORARRAY(BYA$2))</f>
        <v>#VALUE!</v>
      </c>
    </row>
    <row r="2014" spans="1:10 2012:2013" s="173" customFormat="1" ht="32.25" thickBot="1" x14ac:dyDescent="0.3">
      <c r="A2014" s="173" t="s">
        <v>2629</v>
      </c>
      <c r="B2014" s="173" t="s">
        <v>154</v>
      </c>
      <c r="C2014" s="173" t="s">
        <v>2631</v>
      </c>
      <c r="D2014" s="173" t="s">
        <v>252</v>
      </c>
      <c r="E2014" s="173">
        <v>299</v>
      </c>
      <c r="F2014" s="173">
        <v>75</v>
      </c>
      <c r="G2014" s="173" t="s">
        <v>224</v>
      </c>
      <c r="H2014" s="173" t="s">
        <v>24</v>
      </c>
      <c r="I2014" s="173">
        <v>2013</v>
      </c>
      <c r="J2014" s="174"/>
      <c r="BYJ2014" s="175" t="s">
        <v>2356</v>
      </c>
      <c r="BYK2014" s="173" t="e" cm="1" vm="2">
        <f t="array" ref="BYK2014">TRANSPOSE(_xlfn.ANCHORARRAY(BYB$2))</f>
        <v>#VALUE!</v>
      </c>
    </row>
    <row r="2015" spans="1:10 2012:2013" s="173" customFormat="1" ht="32.25" thickBot="1" x14ac:dyDescent="0.3">
      <c r="A2015" s="173" t="s">
        <v>2629</v>
      </c>
      <c r="B2015" s="173" t="s">
        <v>154</v>
      </c>
      <c r="C2015" s="173" t="s">
        <v>2631</v>
      </c>
      <c r="D2015" s="173" t="s">
        <v>265</v>
      </c>
      <c r="E2015" s="173">
        <v>160</v>
      </c>
      <c r="F2015" s="173">
        <v>0</v>
      </c>
      <c r="G2015" s="173" t="s">
        <v>224</v>
      </c>
      <c r="H2015" s="173" t="s">
        <v>22</v>
      </c>
      <c r="I2015" s="173">
        <v>2014</v>
      </c>
      <c r="J2015" s="174"/>
      <c r="BYJ2015" s="175" t="s">
        <v>2357</v>
      </c>
      <c r="BYK2015" s="173" t="e" cm="1" vm="2">
        <f t="array" ref="BYK2015">TRANSPOSE(_xlfn.ANCHORARRAY(BYC$2))</f>
        <v>#VALUE!</v>
      </c>
    </row>
    <row r="2016" spans="1:10 2012:2013" s="173" customFormat="1" ht="32.25" thickBot="1" x14ac:dyDescent="0.3">
      <c r="A2016" s="173" t="s">
        <v>2629</v>
      </c>
      <c r="B2016" s="173" t="s">
        <v>154</v>
      </c>
      <c r="C2016" s="173" t="s">
        <v>2631</v>
      </c>
      <c r="D2016" s="173" t="s">
        <v>266</v>
      </c>
      <c r="E2016" s="173">
        <v>160</v>
      </c>
      <c r="F2016" s="173">
        <v>46</v>
      </c>
      <c r="G2016" s="173" t="s">
        <v>224</v>
      </c>
      <c r="H2016" s="173" t="s">
        <v>24</v>
      </c>
      <c r="I2016" s="173">
        <v>2015</v>
      </c>
      <c r="J2016" s="174"/>
      <c r="BYJ2016" s="175" t="s">
        <v>2358</v>
      </c>
      <c r="BYK2016" s="173" t="e" cm="1" vm="2">
        <f t="array" ref="BYK2016">TRANSPOSE(_xlfn.ANCHORARRAY(BYD$2))</f>
        <v>#VALUE!</v>
      </c>
    </row>
    <row r="2017" spans="1:10 2012:2013" s="173" customFormat="1" ht="32.25" thickBot="1" x14ac:dyDescent="0.3">
      <c r="A2017" s="173" t="s">
        <v>2629</v>
      </c>
      <c r="B2017" s="173" t="s">
        <v>154</v>
      </c>
      <c r="C2017" s="173" t="s">
        <v>2631</v>
      </c>
      <c r="D2017" s="173" t="s">
        <v>223</v>
      </c>
      <c r="E2017" s="173">
        <v>999</v>
      </c>
      <c r="F2017" s="173">
        <v>75</v>
      </c>
      <c r="G2017" s="173" t="s">
        <v>224</v>
      </c>
      <c r="H2017" s="173" t="s">
        <v>24</v>
      </c>
      <c r="I2017" s="173">
        <v>2016</v>
      </c>
      <c r="J2017" s="174"/>
      <c r="BYJ2017" s="175" t="s">
        <v>2359</v>
      </c>
      <c r="BYK2017" s="173" t="e" cm="1" vm="2">
        <f t="array" ref="BYK2017">TRANSPOSE(_xlfn.ANCHORARRAY(BYE$2))</f>
        <v>#VALUE!</v>
      </c>
    </row>
    <row r="2018" spans="1:10 2012:2013" s="173" customFormat="1" ht="32.25" thickBot="1" x14ac:dyDescent="0.3">
      <c r="A2018" s="173" t="s">
        <v>2629</v>
      </c>
      <c r="B2018" s="173" t="s">
        <v>154</v>
      </c>
      <c r="C2018" s="173" t="s">
        <v>2631</v>
      </c>
      <c r="D2018" s="173" t="s">
        <v>215</v>
      </c>
      <c r="E2018" s="173">
        <v>99</v>
      </c>
      <c r="F2018" s="173">
        <v>0</v>
      </c>
      <c r="G2018" s="173" t="s">
        <v>224</v>
      </c>
      <c r="H2018" s="173" t="s">
        <v>22</v>
      </c>
      <c r="I2018" s="173">
        <v>2017</v>
      </c>
      <c r="J2018" s="174"/>
      <c r="BYJ2018" s="175" t="s">
        <v>2360</v>
      </c>
      <c r="BYK2018" s="173" t="e" cm="1" vm="2">
        <f t="array" ref="BYK2018">TRANSPOSE(_xlfn.ANCHORARRAY(BYF$2))</f>
        <v>#VALUE!</v>
      </c>
    </row>
    <row r="2019" spans="1:10 2012:2013" s="173" customFormat="1" ht="32.25" thickBot="1" x14ac:dyDescent="0.3">
      <c r="A2019" s="173" t="s">
        <v>2629</v>
      </c>
      <c r="B2019" s="173" t="s">
        <v>154</v>
      </c>
      <c r="C2019" s="173" t="s">
        <v>2631</v>
      </c>
      <c r="D2019" s="173" t="s">
        <v>2479</v>
      </c>
      <c r="E2019" s="173">
        <v>130</v>
      </c>
      <c r="F2019" s="173">
        <v>0</v>
      </c>
      <c r="G2019" s="173" t="s">
        <v>224</v>
      </c>
      <c r="H2019" s="173" t="s">
        <v>22</v>
      </c>
      <c r="I2019" s="173">
        <v>2018</v>
      </c>
      <c r="J2019" s="174"/>
      <c r="BYJ2019" s="175" t="s">
        <v>2361</v>
      </c>
      <c r="BYK2019" s="173" t="e" cm="1" vm="2">
        <f t="array" ref="BYK2019">TRANSPOSE(_xlfn.ANCHORARRAY(BYG$2))</f>
        <v>#VALUE!</v>
      </c>
    </row>
    <row r="2020" spans="1:10 2012:2013" s="173" customFormat="1" ht="31.5" x14ac:dyDescent="0.25">
      <c r="A2020" s="173" t="s">
        <v>2629</v>
      </c>
      <c r="B2020" s="173" t="s">
        <v>154</v>
      </c>
      <c r="C2020" s="173" t="s">
        <v>2631</v>
      </c>
      <c r="D2020" s="173" t="s">
        <v>2480</v>
      </c>
      <c r="E2020" s="173">
        <v>130</v>
      </c>
      <c r="F2020" s="173">
        <v>37</v>
      </c>
      <c r="G2020" s="173" t="s">
        <v>224</v>
      </c>
      <c r="H2020" s="173" t="s">
        <v>24</v>
      </c>
      <c r="I2020" s="173">
        <v>2019</v>
      </c>
      <c r="J2020" s="174"/>
      <c r="BYJ2020" s="175" t="s">
        <v>2362</v>
      </c>
      <c r="BYK2020" s="173" t="e" cm="1" vm="2">
        <f t="array" ref="BYK2020">TRANSPOSE(_xlfn.ANCHORARRAY(BYH$2))</f>
        <v>#VALUE!</v>
      </c>
    </row>
    <row r="2021" spans="1:10 2012:2013" s="173" customFormat="1" x14ac:dyDescent="0.25">
      <c r="A2021" s="173" t="s">
        <v>2629</v>
      </c>
      <c r="B2021" s="173" t="s">
        <v>154</v>
      </c>
      <c r="C2021" s="173" t="s">
        <v>2631</v>
      </c>
      <c r="D2021" s="173" t="s">
        <v>228</v>
      </c>
      <c r="E2021" s="173">
        <v>27</v>
      </c>
      <c r="F2021" s="173">
        <v>0</v>
      </c>
      <c r="G2021" s="173" t="s">
        <v>224</v>
      </c>
      <c r="H2021" s="173" t="s">
        <v>22</v>
      </c>
      <c r="I2021" s="173">
        <v>2020</v>
      </c>
      <c r="J2021" s="174"/>
    </row>
    <row r="2022" spans="1:10 2012:2013" s="173" customFormat="1" x14ac:dyDescent="0.25">
      <c r="A2022" s="173" t="s">
        <v>2629</v>
      </c>
      <c r="B2022" s="173" t="s">
        <v>154</v>
      </c>
      <c r="C2022" s="173" t="s">
        <v>2631</v>
      </c>
      <c r="D2022" s="173" t="s">
        <v>262</v>
      </c>
      <c r="E2022" s="173">
        <v>99</v>
      </c>
      <c r="F2022" s="173">
        <v>28</v>
      </c>
      <c r="G2022" s="173" t="s">
        <v>224</v>
      </c>
      <c r="H2022" s="173" t="s">
        <v>24</v>
      </c>
      <c r="I2022" s="173">
        <v>2021</v>
      </c>
      <c r="J2022" s="174"/>
    </row>
    <row r="2023" spans="1:10 2012:2013" s="173" customFormat="1" x14ac:dyDescent="0.25">
      <c r="A2023" s="173" t="s">
        <v>2629</v>
      </c>
      <c r="B2023" s="173" t="s">
        <v>154</v>
      </c>
      <c r="C2023" s="173" t="s">
        <v>2631</v>
      </c>
      <c r="D2023" s="173" t="s">
        <v>229</v>
      </c>
      <c r="E2023" s="173">
        <v>99</v>
      </c>
      <c r="F2023" s="173">
        <v>0</v>
      </c>
      <c r="G2023" s="173" t="s">
        <v>224</v>
      </c>
      <c r="H2023" s="173" t="s">
        <v>22</v>
      </c>
      <c r="I2023" s="173">
        <v>2022</v>
      </c>
      <c r="J2023" s="174"/>
    </row>
    <row r="2024" spans="1:10 2012:2013" s="173" customFormat="1" x14ac:dyDescent="0.25">
      <c r="A2024" s="173" t="s">
        <v>2629</v>
      </c>
      <c r="B2024" s="173" t="s">
        <v>154</v>
      </c>
      <c r="C2024" s="173" t="s">
        <v>2631</v>
      </c>
      <c r="D2024" s="173" t="s">
        <v>250</v>
      </c>
      <c r="E2024" s="173">
        <v>160</v>
      </c>
      <c r="F2024" s="173">
        <v>46</v>
      </c>
      <c r="G2024" s="173" t="s">
        <v>224</v>
      </c>
      <c r="H2024" s="173" t="s">
        <v>24</v>
      </c>
      <c r="I2024" s="173">
        <v>2023</v>
      </c>
      <c r="J2024" s="174"/>
    </row>
    <row r="2025" spans="1:10 2012:2013" s="173" customFormat="1" x14ac:dyDescent="0.25">
      <c r="A2025" s="173" t="s">
        <v>2629</v>
      </c>
      <c r="B2025" s="173" t="s">
        <v>154</v>
      </c>
      <c r="C2025" s="173" t="s">
        <v>2631</v>
      </c>
      <c r="D2025" s="173" t="s">
        <v>285</v>
      </c>
      <c r="E2025" s="173">
        <v>99</v>
      </c>
      <c r="F2025" s="173">
        <v>28</v>
      </c>
      <c r="G2025" s="173" t="s">
        <v>224</v>
      </c>
      <c r="H2025" s="173" t="s">
        <v>2484</v>
      </c>
      <c r="I2025" s="173">
        <v>2024</v>
      </c>
      <c r="J2025" s="174"/>
    </row>
    <row r="2026" spans="1:10 2012:2013" s="173" customFormat="1" x14ac:dyDescent="0.25">
      <c r="A2026" s="173" t="s">
        <v>2629</v>
      </c>
      <c r="B2026" s="173" t="s">
        <v>154</v>
      </c>
      <c r="C2026" s="173" t="s">
        <v>2631</v>
      </c>
      <c r="D2026" s="173" t="s">
        <v>2485</v>
      </c>
      <c r="E2026" s="173">
        <v>27</v>
      </c>
      <c r="F2026" s="173">
        <v>0</v>
      </c>
      <c r="G2026" s="173" t="s">
        <v>224</v>
      </c>
      <c r="H2026" s="173" t="s">
        <v>22</v>
      </c>
      <c r="I2026" s="173">
        <v>2025</v>
      </c>
      <c r="J2026" s="174"/>
    </row>
    <row r="2027" spans="1:10 2012:2013" s="173" customFormat="1" x14ac:dyDescent="0.25">
      <c r="A2027" s="173" t="s">
        <v>2629</v>
      </c>
      <c r="B2027" s="173" t="s">
        <v>154</v>
      </c>
      <c r="C2027" s="173" t="s">
        <v>2631</v>
      </c>
      <c r="D2027" s="173" t="s">
        <v>230</v>
      </c>
      <c r="E2027" s="173">
        <v>130</v>
      </c>
      <c r="F2027" s="173">
        <v>0</v>
      </c>
      <c r="G2027" s="173" t="s">
        <v>224</v>
      </c>
      <c r="H2027" s="173" t="s">
        <v>22</v>
      </c>
      <c r="I2027" s="173">
        <v>2026</v>
      </c>
      <c r="J2027" s="174"/>
    </row>
    <row r="2028" spans="1:10 2012:2013" s="173" customFormat="1" x14ac:dyDescent="0.25">
      <c r="A2028" s="173" t="s">
        <v>2629</v>
      </c>
      <c r="B2028" s="173" t="s">
        <v>154</v>
      </c>
      <c r="C2028" s="173" t="s">
        <v>2631</v>
      </c>
      <c r="D2028" s="173" t="s">
        <v>263</v>
      </c>
      <c r="E2028" s="173">
        <v>99</v>
      </c>
      <c r="F2028" s="173">
        <v>28</v>
      </c>
      <c r="G2028" s="173" t="s">
        <v>224</v>
      </c>
      <c r="H2028" s="173" t="s">
        <v>2484</v>
      </c>
      <c r="I2028" s="173">
        <v>2027</v>
      </c>
      <c r="J2028" s="174"/>
    </row>
    <row r="2029" spans="1:10 2012:2013" s="173" customFormat="1" x14ac:dyDescent="0.25">
      <c r="A2029" s="173" t="s">
        <v>2629</v>
      </c>
      <c r="B2029" s="173" t="s">
        <v>154</v>
      </c>
      <c r="C2029" s="173" t="s">
        <v>2631</v>
      </c>
      <c r="D2029" s="173" t="s">
        <v>231</v>
      </c>
      <c r="E2029" s="173">
        <v>27</v>
      </c>
      <c r="F2029" s="173">
        <v>0</v>
      </c>
      <c r="G2029" s="173" t="s">
        <v>224</v>
      </c>
      <c r="H2029" s="173" t="s">
        <v>22</v>
      </c>
      <c r="I2029" s="173">
        <v>2028</v>
      </c>
      <c r="J2029" s="174"/>
    </row>
    <row r="2030" spans="1:10 2012:2013" s="173" customFormat="1" x14ac:dyDescent="0.25">
      <c r="A2030" s="173" t="s">
        <v>2629</v>
      </c>
      <c r="B2030" s="173" t="s">
        <v>154</v>
      </c>
      <c r="C2030" s="173" t="s">
        <v>2631</v>
      </c>
      <c r="D2030" s="173" t="s">
        <v>2486</v>
      </c>
      <c r="E2030" s="173">
        <v>36</v>
      </c>
      <c r="F2030" s="173">
        <v>0</v>
      </c>
      <c r="G2030" s="173" t="s">
        <v>224</v>
      </c>
      <c r="H2030" s="173" t="s">
        <v>22</v>
      </c>
      <c r="I2030" s="173">
        <v>2029</v>
      </c>
      <c r="J2030" s="174"/>
    </row>
    <row r="2031" spans="1:10 2012:2013" s="173" customFormat="1" x14ac:dyDescent="0.25">
      <c r="A2031" s="173" t="s">
        <v>2629</v>
      </c>
      <c r="B2031" s="173" t="s">
        <v>154</v>
      </c>
      <c r="C2031" s="173" t="s">
        <v>2631</v>
      </c>
      <c r="D2031" s="173" t="s">
        <v>244</v>
      </c>
      <c r="E2031" s="173">
        <v>27</v>
      </c>
      <c r="F2031" s="173">
        <v>0</v>
      </c>
      <c r="G2031" s="173" t="s">
        <v>224</v>
      </c>
      <c r="H2031" s="173" t="s">
        <v>22</v>
      </c>
      <c r="I2031" s="173">
        <v>2030</v>
      </c>
      <c r="J2031" s="174"/>
    </row>
    <row r="2032" spans="1:10 2012:2013" s="173" customFormat="1" x14ac:dyDescent="0.25">
      <c r="A2032" s="173" t="s">
        <v>2629</v>
      </c>
      <c r="B2032" s="173" t="s">
        <v>154</v>
      </c>
      <c r="C2032" s="173" t="s">
        <v>2631</v>
      </c>
      <c r="D2032" s="173" t="s">
        <v>222</v>
      </c>
      <c r="E2032" s="173">
        <v>299</v>
      </c>
      <c r="F2032" s="173">
        <v>0</v>
      </c>
      <c r="G2032" s="173" t="s">
        <v>224</v>
      </c>
      <c r="H2032" s="173" t="s">
        <v>22</v>
      </c>
      <c r="I2032" s="173">
        <v>2031</v>
      </c>
      <c r="J2032" s="174"/>
    </row>
    <row r="2033" spans="1:10" s="173" customFormat="1" x14ac:dyDescent="0.25">
      <c r="A2033" s="173" t="s">
        <v>2629</v>
      </c>
      <c r="B2033" s="173" t="s">
        <v>154</v>
      </c>
      <c r="C2033" s="173" t="s">
        <v>2631</v>
      </c>
      <c r="D2033" s="173" t="s">
        <v>233</v>
      </c>
      <c r="E2033" s="173">
        <v>99</v>
      </c>
      <c r="F2033" s="173">
        <v>0</v>
      </c>
      <c r="G2033" s="173" t="s">
        <v>224</v>
      </c>
      <c r="H2033" s="173" t="s">
        <v>22</v>
      </c>
      <c r="I2033" s="173">
        <v>2032</v>
      </c>
      <c r="J2033" s="174"/>
    </row>
    <row r="2034" spans="1:10" s="173" customFormat="1" x14ac:dyDescent="0.25">
      <c r="A2034" s="173" t="s">
        <v>2629</v>
      </c>
      <c r="B2034" s="173" t="s">
        <v>154</v>
      </c>
      <c r="C2034" s="173" t="s">
        <v>2631</v>
      </c>
      <c r="D2034" s="173" t="s">
        <v>2487</v>
      </c>
      <c r="E2034" s="173">
        <v>36</v>
      </c>
      <c r="F2034" s="173">
        <v>0</v>
      </c>
      <c r="G2034" s="173" t="s">
        <v>224</v>
      </c>
      <c r="H2034" s="173" t="s">
        <v>22</v>
      </c>
      <c r="I2034" s="173">
        <v>2033</v>
      </c>
      <c r="J2034" s="174"/>
    </row>
    <row r="2035" spans="1:10" s="173" customFormat="1" x14ac:dyDescent="0.25">
      <c r="A2035" s="173" t="s">
        <v>2629</v>
      </c>
      <c r="B2035" s="173" t="s">
        <v>154</v>
      </c>
      <c r="C2035" s="173" t="s">
        <v>2631</v>
      </c>
      <c r="D2035" s="173" t="s">
        <v>264</v>
      </c>
      <c r="E2035" s="173">
        <v>299</v>
      </c>
      <c r="F2035" s="173">
        <v>0</v>
      </c>
      <c r="G2035" s="173" t="s">
        <v>224</v>
      </c>
      <c r="H2035" s="173" t="s">
        <v>24</v>
      </c>
      <c r="I2035" s="173">
        <v>2034</v>
      </c>
      <c r="J2035" s="174"/>
    </row>
    <row r="2036" spans="1:10" s="173" customFormat="1" x14ac:dyDescent="0.25">
      <c r="A2036" s="173" t="s">
        <v>2629</v>
      </c>
      <c r="B2036" s="173" t="s">
        <v>154</v>
      </c>
      <c r="C2036" s="173" t="s">
        <v>2631</v>
      </c>
      <c r="D2036" s="173" t="s">
        <v>2488</v>
      </c>
      <c r="E2036" s="173">
        <v>99</v>
      </c>
      <c r="F2036" s="173">
        <v>0</v>
      </c>
      <c r="G2036" s="173" t="s">
        <v>224</v>
      </c>
      <c r="H2036" s="173" t="s">
        <v>22</v>
      </c>
      <c r="I2036" s="173">
        <v>2035</v>
      </c>
      <c r="J2036" s="174"/>
    </row>
    <row r="2037" spans="1:10" s="173" customFormat="1" x14ac:dyDescent="0.25">
      <c r="A2037" s="173" t="s">
        <v>2629</v>
      </c>
      <c r="B2037" s="173" t="s">
        <v>154</v>
      </c>
      <c r="C2037" s="173" t="s">
        <v>2631</v>
      </c>
      <c r="D2037" s="173" t="s">
        <v>289</v>
      </c>
      <c r="E2037" s="173">
        <v>99</v>
      </c>
      <c r="F2037" s="173">
        <v>0</v>
      </c>
      <c r="G2037" s="173" t="s">
        <v>224</v>
      </c>
      <c r="H2037" s="173" t="s">
        <v>22</v>
      </c>
      <c r="I2037" s="173">
        <v>2036</v>
      </c>
      <c r="J2037" s="174"/>
    </row>
    <row r="2038" spans="1:10" s="173" customFormat="1" x14ac:dyDescent="0.25">
      <c r="A2038" s="173" t="s">
        <v>2629</v>
      </c>
      <c r="B2038" s="173" t="s">
        <v>243</v>
      </c>
      <c r="C2038" s="173" t="s">
        <v>2632</v>
      </c>
      <c r="D2038" s="173" t="s">
        <v>275</v>
      </c>
      <c r="E2038" s="173">
        <v>27</v>
      </c>
      <c r="F2038" s="173">
        <v>0</v>
      </c>
      <c r="G2038" s="173" t="s">
        <v>213</v>
      </c>
      <c r="H2038" s="173" t="s">
        <v>22</v>
      </c>
      <c r="I2038" s="173">
        <v>2037</v>
      </c>
      <c r="J2038" s="174"/>
    </row>
    <row r="2039" spans="1:10" s="173" customFormat="1" x14ac:dyDescent="0.25">
      <c r="A2039" s="173" t="s">
        <v>2629</v>
      </c>
      <c r="B2039" s="173" t="s">
        <v>243</v>
      </c>
      <c r="C2039" s="173" t="s">
        <v>2632</v>
      </c>
      <c r="D2039" s="173" t="s">
        <v>2481</v>
      </c>
      <c r="E2039" s="173">
        <v>99</v>
      </c>
      <c r="F2039" s="173">
        <v>0</v>
      </c>
      <c r="G2039" s="173" t="s">
        <v>213</v>
      </c>
      <c r="H2039" s="173" t="s">
        <v>22</v>
      </c>
      <c r="I2039" s="173">
        <v>2038</v>
      </c>
      <c r="J2039" s="174"/>
    </row>
    <row r="2040" spans="1:10" s="173" customFormat="1" x14ac:dyDescent="0.25">
      <c r="A2040" s="173" t="s">
        <v>2629</v>
      </c>
      <c r="B2040" s="173" t="s">
        <v>243</v>
      </c>
      <c r="C2040" s="173" t="s">
        <v>2632</v>
      </c>
      <c r="D2040" s="173" t="s">
        <v>2482</v>
      </c>
      <c r="E2040" s="173">
        <v>27</v>
      </c>
      <c r="F2040" s="173">
        <v>0</v>
      </c>
      <c r="G2040" s="173" t="s">
        <v>213</v>
      </c>
      <c r="H2040" s="173" t="s">
        <v>22</v>
      </c>
      <c r="I2040" s="173">
        <v>2039</v>
      </c>
      <c r="J2040" s="174"/>
    </row>
    <row r="2041" spans="1:10" s="173" customFormat="1" x14ac:dyDescent="0.25">
      <c r="A2041" s="173" t="s">
        <v>2629</v>
      </c>
      <c r="B2041" s="173" t="s">
        <v>243</v>
      </c>
      <c r="C2041" s="173" t="s">
        <v>2632</v>
      </c>
      <c r="D2041" s="173" t="s">
        <v>228</v>
      </c>
      <c r="E2041" s="173">
        <v>27</v>
      </c>
      <c r="F2041" s="173">
        <v>0</v>
      </c>
      <c r="G2041" s="173" t="s">
        <v>213</v>
      </c>
      <c r="H2041" s="173" t="s">
        <v>22</v>
      </c>
      <c r="I2041" s="173">
        <v>2040</v>
      </c>
      <c r="J2041" s="174"/>
    </row>
    <row r="2042" spans="1:10" s="173" customFormat="1" x14ac:dyDescent="0.25">
      <c r="A2042" s="173" t="s">
        <v>2629</v>
      </c>
      <c r="B2042" s="173" t="s">
        <v>243</v>
      </c>
      <c r="C2042" s="173" t="s">
        <v>2632</v>
      </c>
      <c r="D2042" s="173" t="s">
        <v>229</v>
      </c>
      <c r="E2042" s="173">
        <v>99</v>
      </c>
      <c r="F2042" s="173">
        <v>0</v>
      </c>
      <c r="G2042" s="173" t="s">
        <v>213</v>
      </c>
      <c r="H2042" s="173" t="s">
        <v>22</v>
      </c>
      <c r="I2042" s="173">
        <v>2041</v>
      </c>
      <c r="J2042" s="174"/>
    </row>
    <row r="2043" spans="1:10" s="173" customFormat="1" x14ac:dyDescent="0.25">
      <c r="A2043" s="173" t="s">
        <v>2629</v>
      </c>
      <c r="B2043" s="173" t="s">
        <v>243</v>
      </c>
      <c r="C2043" s="173" t="s">
        <v>2632</v>
      </c>
      <c r="D2043" s="173" t="s">
        <v>2485</v>
      </c>
      <c r="E2043" s="173">
        <v>27</v>
      </c>
      <c r="F2043" s="173">
        <v>0</v>
      </c>
      <c r="G2043" s="173" t="s">
        <v>213</v>
      </c>
      <c r="H2043" s="173" t="s">
        <v>22</v>
      </c>
      <c r="I2043" s="173">
        <v>2042</v>
      </c>
      <c r="J2043" s="174"/>
    </row>
    <row r="2044" spans="1:10" s="173" customFormat="1" x14ac:dyDescent="0.25">
      <c r="A2044" s="173" t="s">
        <v>2629</v>
      </c>
      <c r="B2044" s="173" t="s">
        <v>243</v>
      </c>
      <c r="C2044" s="173" t="s">
        <v>2632</v>
      </c>
      <c r="D2044" s="173" t="s">
        <v>231</v>
      </c>
      <c r="E2044" s="173">
        <v>27</v>
      </c>
      <c r="F2044" s="173">
        <v>0</v>
      </c>
      <c r="G2044" s="173" t="s">
        <v>213</v>
      </c>
      <c r="H2044" s="173" t="s">
        <v>22</v>
      </c>
      <c r="I2044" s="173">
        <v>2043</v>
      </c>
      <c r="J2044" s="174"/>
    </row>
    <row r="2045" spans="1:10" s="173" customFormat="1" x14ac:dyDescent="0.25">
      <c r="A2045" s="173" t="s">
        <v>2629</v>
      </c>
      <c r="B2045" s="173" t="s">
        <v>243</v>
      </c>
      <c r="C2045" s="173" t="s">
        <v>2632</v>
      </c>
      <c r="D2045" s="173" t="s">
        <v>244</v>
      </c>
      <c r="E2045" s="173">
        <v>27</v>
      </c>
      <c r="F2045" s="173">
        <v>0</v>
      </c>
      <c r="G2045" s="173" t="s">
        <v>213</v>
      </c>
      <c r="H2045" s="173" t="s">
        <v>22</v>
      </c>
      <c r="I2045" s="173">
        <v>2044</v>
      </c>
      <c r="J2045" s="174"/>
    </row>
    <row r="2046" spans="1:10" s="173" customFormat="1" x14ac:dyDescent="0.25">
      <c r="A2046" s="173" t="s">
        <v>2629</v>
      </c>
      <c r="B2046" s="173" t="s">
        <v>243</v>
      </c>
      <c r="C2046" s="173" t="s">
        <v>2632</v>
      </c>
      <c r="D2046" s="173" t="s">
        <v>233</v>
      </c>
      <c r="E2046" s="173">
        <v>99</v>
      </c>
      <c r="F2046" s="173">
        <v>0</v>
      </c>
      <c r="G2046" s="173" t="s">
        <v>213</v>
      </c>
      <c r="H2046" s="173" t="s">
        <v>22</v>
      </c>
      <c r="I2046" s="173">
        <v>2045</v>
      </c>
      <c r="J2046" s="174"/>
    </row>
    <row r="2047" spans="1:10" s="173" customFormat="1" x14ac:dyDescent="0.25">
      <c r="A2047" s="173" t="s">
        <v>2629</v>
      </c>
      <c r="B2047" s="173" t="s">
        <v>243</v>
      </c>
      <c r="C2047" s="173" t="s">
        <v>2632</v>
      </c>
      <c r="D2047" s="173" t="s">
        <v>235</v>
      </c>
      <c r="E2047" s="173">
        <v>27</v>
      </c>
      <c r="F2047" s="173">
        <v>0</v>
      </c>
      <c r="G2047" s="173" t="s">
        <v>213</v>
      </c>
      <c r="H2047" s="173" t="s">
        <v>22</v>
      </c>
      <c r="I2047" s="173">
        <v>2046</v>
      </c>
      <c r="J2047" s="174"/>
    </row>
    <row r="2048" spans="1:10" s="173" customFormat="1" x14ac:dyDescent="0.25">
      <c r="A2048" s="173" t="s">
        <v>2629</v>
      </c>
      <c r="B2048" s="173" t="s">
        <v>243</v>
      </c>
      <c r="C2048" s="173" t="s">
        <v>2632</v>
      </c>
      <c r="D2048" s="173" t="s">
        <v>265</v>
      </c>
      <c r="E2048" s="173">
        <v>160</v>
      </c>
      <c r="F2048" s="173">
        <v>0</v>
      </c>
      <c r="G2048" s="173" t="s">
        <v>224</v>
      </c>
      <c r="H2048" s="173" t="s">
        <v>22</v>
      </c>
      <c r="I2048" s="173">
        <v>2047</v>
      </c>
      <c r="J2048" s="174"/>
    </row>
    <row r="2049" spans="1:10" s="173" customFormat="1" x14ac:dyDescent="0.25">
      <c r="A2049" s="173" t="s">
        <v>2629</v>
      </c>
      <c r="B2049" s="173" t="s">
        <v>243</v>
      </c>
      <c r="C2049" s="173" t="s">
        <v>2632</v>
      </c>
      <c r="D2049" s="173" t="s">
        <v>266</v>
      </c>
      <c r="E2049" s="173">
        <v>160</v>
      </c>
      <c r="F2049" s="173">
        <v>46</v>
      </c>
      <c r="G2049" s="173" t="s">
        <v>224</v>
      </c>
      <c r="H2049" s="173" t="s">
        <v>22</v>
      </c>
      <c r="I2049" s="173">
        <v>2048</v>
      </c>
      <c r="J2049" s="174"/>
    </row>
    <row r="2050" spans="1:10" s="173" customFormat="1" x14ac:dyDescent="0.25">
      <c r="A2050" s="173" t="s">
        <v>2629</v>
      </c>
      <c r="B2050" s="173" t="s">
        <v>243</v>
      </c>
      <c r="C2050" s="173" t="s">
        <v>2632</v>
      </c>
      <c r="D2050" s="173" t="s">
        <v>214</v>
      </c>
      <c r="E2050" s="173">
        <v>99</v>
      </c>
      <c r="F2050" s="173">
        <v>28</v>
      </c>
      <c r="G2050" s="173" t="s">
        <v>224</v>
      </c>
      <c r="H2050" s="173" t="s">
        <v>22</v>
      </c>
      <c r="I2050" s="173">
        <v>2049</v>
      </c>
      <c r="J2050" s="174"/>
    </row>
    <row r="2051" spans="1:10" s="173" customFormat="1" x14ac:dyDescent="0.25">
      <c r="A2051" s="173" t="s">
        <v>2629</v>
      </c>
      <c r="B2051" s="173" t="s">
        <v>243</v>
      </c>
      <c r="C2051" s="173" t="s">
        <v>2632</v>
      </c>
      <c r="D2051" s="173" t="s">
        <v>245</v>
      </c>
      <c r="E2051" s="173">
        <v>36</v>
      </c>
      <c r="F2051" s="173">
        <v>0</v>
      </c>
      <c r="G2051" s="173" t="s">
        <v>224</v>
      </c>
      <c r="H2051" s="173" t="s">
        <v>22</v>
      </c>
      <c r="I2051" s="173">
        <v>2050</v>
      </c>
      <c r="J2051" s="174"/>
    </row>
    <row r="2052" spans="1:10" s="173" customFormat="1" x14ac:dyDescent="0.25">
      <c r="A2052" s="173" t="s">
        <v>2629</v>
      </c>
      <c r="B2052" s="173" t="s">
        <v>243</v>
      </c>
      <c r="C2052" s="173" t="s">
        <v>2632</v>
      </c>
      <c r="D2052" s="173" t="s">
        <v>239</v>
      </c>
      <c r="E2052" s="173">
        <v>36</v>
      </c>
      <c r="F2052" s="173">
        <v>0</v>
      </c>
      <c r="G2052" s="173" t="s">
        <v>224</v>
      </c>
      <c r="H2052" s="173" t="s">
        <v>22</v>
      </c>
      <c r="I2052" s="173">
        <v>2051</v>
      </c>
      <c r="J2052" s="174"/>
    </row>
    <row r="2053" spans="1:10" s="173" customFormat="1" x14ac:dyDescent="0.25">
      <c r="A2053" s="173" t="s">
        <v>2629</v>
      </c>
      <c r="B2053" s="173" t="s">
        <v>243</v>
      </c>
      <c r="C2053" s="173" t="s">
        <v>2632</v>
      </c>
      <c r="D2053" s="173" t="s">
        <v>240</v>
      </c>
      <c r="E2053" s="173">
        <v>36</v>
      </c>
      <c r="F2053" s="173">
        <v>0</v>
      </c>
      <c r="G2053" s="173" t="s">
        <v>224</v>
      </c>
      <c r="H2053" s="173" t="s">
        <v>22</v>
      </c>
      <c r="I2053" s="173">
        <v>2052</v>
      </c>
      <c r="J2053" s="174"/>
    </row>
    <row r="2054" spans="1:10" s="173" customFormat="1" x14ac:dyDescent="0.25">
      <c r="A2054" s="173" t="s">
        <v>2629</v>
      </c>
      <c r="B2054" s="173" t="s">
        <v>243</v>
      </c>
      <c r="C2054" s="173" t="s">
        <v>2632</v>
      </c>
      <c r="D2054" s="173" t="s">
        <v>225</v>
      </c>
      <c r="E2054" s="173">
        <v>36</v>
      </c>
      <c r="F2054" s="173">
        <v>0</v>
      </c>
      <c r="G2054" s="173" t="s">
        <v>224</v>
      </c>
      <c r="H2054" s="173" t="s">
        <v>22</v>
      </c>
      <c r="I2054" s="173">
        <v>2053</v>
      </c>
      <c r="J2054" s="174"/>
    </row>
    <row r="2055" spans="1:10" s="173" customFormat="1" x14ac:dyDescent="0.25">
      <c r="A2055" s="173" t="s">
        <v>2629</v>
      </c>
      <c r="B2055" s="173" t="s">
        <v>243</v>
      </c>
      <c r="C2055" s="173" t="s">
        <v>2632</v>
      </c>
      <c r="D2055" s="173" t="s">
        <v>2502</v>
      </c>
      <c r="E2055" s="173">
        <v>27</v>
      </c>
      <c r="F2055" s="173">
        <v>0</v>
      </c>
      <c r="G2055" s="173" t="s">
        <v>224</v>
      </c>
      <c r="H2055" s="173" t="s">
        <v>22</v>
      </c>
      <c r="I2055" s="173">
        <v>2054</v>
      </c>
      <c r="J2055" s="174"/>
    </row>
    <row r="2056" spans="1:10" s="173" customFormat="1" x14ac:dyDescent="0.25">
      <c r="A2056" s="173" t="s">
        <v>2629</v>
      </c>
      <c r="B2056" s="173" t="s">
        <v>243</v>
      </c>
      <c r="C2056" s="173" t="s">
        <v>2632</v>
      </c>
      <c r="D2056" s="173" t="s">
        <v>226</v>
      </c>
      <c r="E2056" s="173">
        <v>36</v>
      </c>
      <c r="F2056" s="173">
        <v>0</v>
      </c>
      <c r="G2056" s="173" t="s">
        <v>224</v>
      </c>
      <c r="H2056" s="173" t="s">
        <v>22</v>
      </c>
      <c r="I2056" s="173">
        <v>2055</v>
      </c>
      <c r="J2056" s="174"/>
    </row>
    <row r="2057" spans="1:10" s="173" customFormat="1" x14ac:dyDescent="0.25">
      <c r="A2057" s="173" t="s">
        <v>2629</v>
      </c>
      <c r="B2057" s="173" t="s">
        <v>243</v>
      </c>
      <c r="C2057" s="173" t="s">
        <v>2632</v>
      </c>
      <c r="D2057" s="173" t="s">
        <v>282</v>
      </c>
      <c r="E2057" s="173">
        <v>99</v>
      </c>
      <c r="F2057" s="173">
        <v>0</v>
      </c>
      <c r="G2057" s="173" t="s">
        <v>224</v>
      </c>
      <c r="H2057" s="173" t="s">
        <v>22</v>
      </c>
      <c r="I2057" s="173">
        <v>2056</v>
      </c>
      <c r="J2057" s="174"/>
    </row>
    <row r="2058" spans="1:10" s="173" customFormat="1" x14ac:dyDescent="0.25">
      <c r="A2058" s="173" t="s">
        <v>2629</v>
      </c>
      <c r="B2058" s="173" t="s">
        <v>243</v>
      </c>
      <c r="C2058" s="173" t="s">
        <v>2632</v>
      </c>
      <c r="D2058" s="173" t="s">
        <v>217</v>
      </c>
      <c r="E2058" s="173">
        <v>99</v>
      </c>
      <c r="F2058" s="173">
        <v>28</v>
      </c>
      <c r="G2058" s="173" t="s">
        <v>224</v>
      </c>
      <c r="H2058" s="173" t="s">
        <v>22</v>
      </c>
      <c r="I2058" s="173">
        <v>2057</v>
      </c>
      <c r="J2058" s="174"/>
    </row>
    <row r="2059" spans="1:10" s="173" customFormat="1" x14ac:dyDescent="0.25">
      <c r="A2059" s="173" t="s">
        <v>2629</v>
      </c>
      <c r="B2059" s="173" t="s">
        <v>243</v>
      </c>
      <c r="C2059" s="173" t="s">
        <v>2632</v>
      </c>
      <c r="D2059" s="173" t="s">
        <v>242</v>
      </c>
      <c r="E2059" s="173">
        <v>45</v>
      </c>
      <c r="F2059" s="173">
        <v>0</v>
      </c>
      <c r="G2059" s="173" t="s">
        <v>224</v>
      </c>
      <c r="H2059" s="173" t="s">
        <v>22</v>
      </c>
      <c r="I2059" s="173">
        <v>2058</v>
      </c>
      <c r="J2059" s="174"/>
    </row>
    <row r="2060" spans="1:10" s="173" customFormat="1" x14ac:dyDescent="0.25">
      <c r="A2060" s="173" t="s">
        <v>2629</v>
      </c>
      <c r="B2060" s="173" t="s">
        <v>243</v>
      </c>
      <c r="C2060" s="173" t="s">
        <v>2632</v>
      </c>
      <c r="D2060" s="173" t="s">
        <v>246</v>
      </c>
      <c r="E2060" s="173">
        <v>45</v>
      </c>
      <c r="F2060" s="173">
        <v>0</v>
      </c>
      <c r="G2060" s="173" t="s">
        <v>224</v>
      </c>
      <c r="H2060" s="173" t="s">
        <v>22</v>
      </c>
      <c r="I2060" s="173">
        <v>2059</v>
      </c>
      <c r="J2060" s="174"/>
    </row>
    <row r="2061" spans="1:10" s="173" customFormat="1" x14ac:dyDescent="0.25">
      <c r="A2061" s="173" t="s">
        <v>2629</v>
      </c>
      <c r="B2061" s="173" t="s">
        <v>243</v>
      </c>
      <c r="C2061" s="173" t="s">
        <v>2632</v>
      </c>
      <c r="D2061" s="173" t="s">
        <v>247</v>
      </c>
      <c r="E2061" s="173">
        <v>36</v>
      </c>
      <c r="F2061" s="173">
        <v>0</v>
      </c>
      <c r="G2061" s="173" t="s">
        <v>224</v>
      </c>
      <c r="H2061" s="173" t="s">
        <v>22</v>
      </c>
      <c r="I2061" s="173">
        <v>2060</v>
      </c>
      <c r="J2061" s="174"/>
    </row>
    <row r="2062" spans="1:10" s="173" customFormat="1" x14ac:dyDescent="0.25">
      <c r="A2062" s="173" t="s">
        <v>2629</v>
      </c>
      <c r="B2062" s="173" t="s">
        <v>243</v>
      </c>
      <c r="C2062" s="173" t="s">
        <v>2632</v>
      </c>
      <c r="D2062" s="173" t="s">
        <v>262</v>
      </c>
      <c r="E2062" s="173">
        <v>99</v>
      </c>
      <c r="F2062" s="173">
        <v>28</v>
      </c>
      <c r="G2062" s="173" t="s">
        <v>224</v>
      </c>
      <c r="H2062" s="173" t="s">
        <v>22</v>
      </c>
      <c r="I2062" s="173">
        <v>2061</v>
      </c>
      <c r="J2062" s="174"/>
    </row>
    <row r="2063" spans="1:10" s="173" customFormat="1" x14ac:dyDescent="0.25">
      <c r="A2063" s="173" t="s">
        <v>2629</v>
      </c>
      <c r="B2063" s="173" t="s">
        <v>243</v>
      </c>
      <c r="C2063" s="173" t="s">
        <v>2632</v>
      </c>
      <c r="D2063" s="173" t="s">
        <v>2483</v>
      </c>
      <c r="E2063" s="173">
        <v>27</v>
      </c>
      <c r="F2063" s="173">
        <v>0</v>
      </c>
      <c r="G2063" s="173" t="s">
        <v>224</v>
      </c>
      <c r="H2063" s="173" t="s">
        <v>22</v>
      </c>
      <c r="I2063" s="173">
        <v>2062</v>
      </c>
      <c r="J2063" s="174"/>
    </row>
    <row r="2064" spans="1:10" s="173" customFormat="1" x14ac:dyDescent="0.25">
      <c r="A2064" s="173" t="s">
        <v>2629</v>
      </c>
      <c r="B2064" s="173" t="s">
        <v>243</v>
      </c>
      <c r="C2064" s="173" t="s">
        <v>2632</v>
      </c>
      <c r="D2064" s="173" t="s">
        <v>250</v>
      </c>
      <c r="E2064" s="173">
        <v>160</v>
      </c>
      <c r="F2064" s="173">
        <v>46</v>
      </c>
      <c r="G2064" s="173" t="s">
        <v>224</v>
      </c>
      <c r="H2064" s="173" t="s">
        <v>22</v>
      </c>
      <c r="I2064" s="173">
        <v>2063</v>
      </c>
      <c r="J2064" s="174"/>
    </row>
    <row r="2065" spans="1:10" s="173" customFormat="1" x14ac:dyDescent="0.25">
      <c r="A2065" s="173" t="s">
        <v>2629</v>
      </c>
      <c r="B2065" s="173" t="s">
        <v>243</v>
      </c>
      <c r="C2065" s="173" t="s">
        <v>2632</v>
      </c>
      <c r="D2065" s="173" t="s">
        <v>285</v>
      </c>
      <c r="E2065" s="173">
        <v>99</v>
      </c>
      <c r="F2065" s="173">
        <v>28</v>
      </c>
      <c r="G2065" s="173" t="s">
        <v>224</v>
      </c>
      <c r="H2065" s="173" t="s">
        <v>2484</v>
      </c>
      <c r="I2065" s="173">
        <v>2064</v>
      </c>
      <c r="J2065" s="174"/>
    </row>
    <row r="2066" spans="1:10" s="173" customFormat="1" x14ac:dyDescent="0.25">
      <c r="A2066" s="173" t="s">
        <v>2629</v>
      </c>
      <c r="B2066" s="173" t="s">
        <v>243</v>
      </c>
      <c r="C2066" s="173" t="s">
        <v>2632</v>
      </c>
      <c r="D2066" s="173" t="s">
        <v>236</v>
      </c>
      <c r="E2066" s="173">
        <v>36</v>
      </c>
      <c r="F2066" s="173">
        <v>0</v>
      </c>
      <c r="G2066" s="173" t="s">
        <v>224</v>
      </c>
      <c r="H2066" s="173" t="s">
        <v>22</v>
      </c>
      <c r="I2066" s="173">
        <v>2065</v>
      </c>
      <c r="J2066" s="174"/>
    </row>
    <row r="2067" spans="1:10" s="173" customFormat="1" x14ac:dyDescent="0.25">
      <c r="A2067" s="173" t="s">
        <v>2629</v>
      </c>
      <c r="B2067" s="173" t="s">
        <v>243</v>
      </c>
      <c r="C2067" s="173" t="s">
        <v>2632</v>
      </c>
      <c r="D2067" s="173" t="s">
        <v>230</v>
      </c>
      <c r="E2067" s="173">
        <v>130</v>
      </c>
      <c r="F2067" s="173">
        <v>0</v>
      </c>
      <c r="G2067" s="173" t="s">
        <v>224</v>
      </c>
      <c r="H2067" s="173" t="s">
        <v>22</v>
      </c>
      <c r="I2067" s="173">
        <v>2066</v>
      </c>
      <c r="J2067" s="174"/>
    </row>
    <row r="2068" spans="1:10" s="173" customFormat="1" x14ac:dyDescent="0.25">
      <c r="A2068" s="173" t="s">
        <v>2629</v>
      </c>
      <c r="B2068" s="173" t="s">
        <v>243</v>
      </c>
      <c r="C2068" s="173" t="s">
        <v>2632</v>
      </c>
      <c r="D2068" s="173" t="s">
        <v>263</v>
      </c>
      <c r="E2068" s="173">
        <v>99</v>
      </c>
      <c r="F2068" s="173">
        <v>28</v>
      </c>
      <c r="G2068" s="173" t="s">
        <v>224</v>
      </c>
      <c r="H2068" s="173" t="s">
        <v>2484</v>
      </c>
      <c r="I2068" s="173">
        <v>2067</v>
      </c>
      <c r="J2068" s="174"/>
    </row>
    <row r="2069" spans="1:10" s="173" customFormat="1" x14ac:dyDescent="0.25">
      <c r="A2069" s="173" t="s">
        <v>2629</v>
      </c>
      <c r="B2069" s="173" t="s">
        <v>243</v>
      </c>
      <c r="C2069" s="173" t="s">
        <v>2632</v>
      </c>
      <c r="D2069" s="173" t="s">
        <v>2486</v>
      </c>
      <c r="E2069" s="173">
        <v>36</v>
      </c>
      <c r="F2069" s="173">
        <v>0</v>
      </c>
      <c r="G2069" s="173" t="s">
        <v>224</v>
      </c>
      <c r="H2069" s="173" t="s">
        <v>22</v>
      </c>
      <c r="I2069" s="173">
        <v>2068</v>
      </c>
      <c r="J2069" s="174"/>
    </row>
    <row r="2070" spans="1:10" s="173" customFormat="1" x14ac:dyDescent="0.25">
      <c r="A2070" s="173" t="s">
        <v>2629</v>
      </c>
      <c r="B2070" s="173" t="s">
        <v>243</v>
      </c>
      <c r="C2070" s="173" t="s">
        <v>2632</v>
      </c>
      <c r="D2070" s="173" t="s">
        <v>232</v>
      </c>
      <c r="E2070" s="173">
        <v>99</v>
      </c>
      <c r="F2070" s="173">
        <v>28</v>
      </c>
      <c r="G2070" s="173" t="s">
        <v>224</v>
      </c>
      <c r="H2070" s="173" t="s">
        <v>22</v>
      </c>
      <c r="I2070" s="173">
        <v>2069</v>
      </c>
      <c r="J2070" s="174"/>
    </row>
    <row r="2071" spans="1:10" s="173" customFormat="1" x14ac:dyDescent="0.25">
      <c r="A2071" s="173" t="s">
        <v>2629</v>
      </c>
      <c r="B2071" s="173" t="s">
        <v>243</v>
      </c>
      <c r="C2071" s="173" t="s">
        <v>2632</v>
      </c>
      <c r="D2071" s="173" t="s">
        <v>222</v>
      </c>
      <c r="E2071" s="173">
        <v>299</v>
      </c>
      <c r="F2071" s="173">
        <v>0</v>
      </c>
      <c r="G2071" s="173" t="s">
        <v>224</v>
      </c>
      <c r="H2071" s="173" t="s">
        <v>22</v>
      </c>
      <c r="I2071" s="173">
        <v>2070</v>
      </c>
      <c r="J2071" s="174"/>
    </row>
    <row r="2072" spans="1:10" s="173" customFormat="1" x14ac:dyDescent="0.25">
      <c r="A2072" s="173" t="s">
        <v>2629</v>
      </c>
      <c r="B2072" s="173" t="s">
        <v>243</v>
      </c>
      <c r="C2072" s="173" t="s">
        <v>2632</v>
      </c>
      <c r="D2072" s="173" t="s">
        <v>2487</v>
      </c>
      <c r="E2072" s="173">
        <v>36</v>
      </c>
      <c r="F2072" s="173">
        <v>0</v>
      </c>
      <c r="G2072" s="173" t="s">
        <v>224</v>
      </c>
      <c r="H2072" s="173" t="s">
        <v>22</v>
      </c>
      <c r="I2072" s="173">
        <v>2071</v>
      </c>
      <c r="J2072" s="174"/>
    </row>
    <row r="2073" spans="1:10" s="173" customFormat="1" x14ac:dyDescent="0.25">
      <c r="A2073" s="173" t="s">
        <v>2629</v>
      </c>
      <c r="B2073" s="173" t="s">
        <v>243</v>
      </c>
      <c r="C2073" s="173" t="s">
        <v>2632</v>
      </c>
      <c r="D2073" s="173" t="s">
        <v>264</v>
      </c>
      <c r="E2073" s="173">
        <v>299</v>
      </c>
      <c r="F2073" s="173">
        <v>0</v>
      </c>
      <c r="G2073" s="173" t="s">
        <v>224</v>
      </c>
      <c r="H2073" s="173" t="s">
        <v>22</v>
      </c>
      <c r="I2073" s="173">
        <v>2072</v>
      </c>
      <c r="J2073" s="174"/>
    </row>
    <row r="2074" spans="1:10" s="173" customFormat="1" x14ac:dyDescent="0.25">
      <c r="A2074" s="173" t="s">
        <v>2629</v>
      </c>
      <c r="B2074" s="173" t="s">
        <v>243</v>
      </c>
      <c r="C2074" s="173" t="s">
        <v>2632</v>
      </c>
      <c r="D2074" s="173" t="s">
        <v>2488</v>
      </c>
      <c r="E2074" s="173">
        <v>99</v>
      </c>
      <c r="F2074" s="173">
        <v>0</v>
      </c>
      <c r="G2074" s="173" t="s">
        <v>224</v>
      </c>
      <c r="H2074" s="173" t="s">
        <v>22</v>
      </c>
      <c r="I2074" s="173">
        <v>2073</v>
      </c>
      <c r="J2074" s="174"/>
    </row>
    <row r="2075" spans="1:10" s="173" customFormat="1" x14ac:dyDescent="0.25">
      <c r="A2075" s="173" t="s">
        <v>2629</v>
      </c>
      <c r="B2075" s="173" t="s">
        <v>243</v>
      </c>
      <c r="C2075" s="173" t="s">
        <v>2632</v>
      </c>
      <c r="D2075" s="173" t="s">
        <v>291</v>
      </c>
      <c r="E2075" s="173">
        <v>36</v>
      </c>
      <c r="F2075" s="173">
        <v>0</v>
      </c>
      <c r="G2075" s="173" t="s">
        <v>213</v>
      </c>
      <c r="H2075" s="173" t="s">
        <v>22</v>
      </c>
      <c r="I2075" s="173">
        <v>2074</v>
      </c>
      <c r="J2075" s="174"/>
    </row>
    <row r="2076" spans="1:10" s="173" customFormat="1" x14ac:dyDescent="0.25">
      <c r="A2076" s="173" t="s">
        <v>2629</v>
      </c>
      <c r="B2076" s="173" t="s">
        <v>243</v>
      </c>
      <c r="C2076" s="173" t="s">
        <v>2632</v>
      </c>
      <c r="D2076" s="173" t="s">
        <v>212</v>
      </c>
      <c r="E2076" s="173">
        <v>36</v>
      </c>
      <c r="F2076" s="173">
        <v>0</v>
      </c>
      <c r="G2076" s="173" t="s">
        <v>213</v>
      </c>
      <c r="H2076" s="173" t="s">
        <v>22</v>
      </c>
      <c r="I2076" s="173">
        <v>2075</v>
      </c>
      <c r="J2076" s="174"/>
    </row>
    <row r="2077" spans="1:10" s="173" customFormat="1" x14ac:dyDescent="0.25">
      <c r="A2077" s="173" t="s">
        <v>2629</v>
      </c>
      <c r="B2077" s="173" t="s">
        <v>68</v>
      </c>
      <c r="C2077" s="173" t="s">
        <v>2633</v>
      </c>
      <c r="D2077" s="173" t="s">
        <v>212</v>
      </c>
      <c r="E2077" s="173">
        <v>36</v>
      </c>
      <c r="F2077" s="173">
        <v>0</v>
      </c>
      <c r="G2077" s="173" t="s">
        <v>213</v>
      </c>
      <c r="H2077" s="173" t="s">
        <v>22</v>
      </c>
      <c r="I2077" s="173">
        <v>2076</v>
      </c>
      <c r="J2077" s="174"/>
    </row>
    <row r="2078" spans="1:10" s="173" customFormat="1" x14ac:dyDescent="0.25">
      <c r="A2078" s="173" t="s">
        <v>2629</v>
      </c>
      <c r="B2078" s="173" t="s">
        <v>68</v>
      </c>
      <c r="C2078" s="173" t="s">
        <v>2633</v>
      </c>
      <c r="D2078" s="173" t="s">
        <v>227</v>
      </c>
      <c r="E2078" s="173">
        <v>130</v>
      </c>
      <c r="F2078" s="173">
        <v>0</v>
      </c>
      <c r="G2078" s="173" t="s">
        <v>213</v>
      </c>
      <c r="H2078" s="173" t="s">
        <v>22</v>
      </c>
      <c r="I2078" s="173">
        <v>2077</v>
      </c>
      <c r="J2078" s="174"/>
    </row>
    <row r="2079" spans="1:10" s="173" customFormat="1" x14ac:dyDescent="0.25">
      <c r="A2079" s="173" t="s">
        <v>2629</v>
      </c>
      <c r="B2079" s="173" t="s">
        <v>68</v>
      </c>
      <c r="C2079" s="173" t="s">
        <v>2633</v>
      </c>
      <c r="D2079" s="173" t="s">
        <v>241</v>
      </c>
      <c r="E2079" s="173">
        <v>130</v>
      </c>
      <c r="F2079" s="173">
        <v>37</v>
      </c>
      <c r="G2079" s="173" t="s">
        <v>213</v>
      </c>
      <c r="H2079" s="173" t="s">
        <v>24</v>
      </c>
      <c r="I2079" s="173">
        <v>2078</v>
      </c>
      <c r="J2079" s="174"/>
    </row>
    <row r="2080" spans="1:10" s="173" customFormat="1" x14ac:dyDescent="0.25">
      <c r="A2080" s="173" t="s">
        <v>2629</v>
      </c>
      <c r="B2080" s="173" t="s">
        <v>68</v>
      </c>
      <c r="C2080" s="173" t="s">
        <v>2633</v>
      </c>
      <c r="D2080" s="173" t="s">
        <v>272</v>
      </c>
      <c r="E2080" s="173">
        <v>130</v>
      </c>
      <c r="F2080" s="173">
        <v>37</v>
      </c>
      <c r="G2080" s="173" t="s">
        <v>213</v>
      </c>
      <c r="H2080" s="173" t="s">
        <v>24</v>
      </c>
      <c r="I2080" s="173">
        <v>2079</v>
      </c>
      <c r="J2080" s="174"/>
    </row>
    <row r="2081" spans="1:10" s="173" customFormat="1" x14ac:dyDescent="0.25">
      <c r="A2081" s="173" t="s">
        <v>2629</v>
      </c>
      <c r="B2081" s="173" t="s">
        <v>68</v>
      </c>
      <c r="C2081" s="173" t="s">
        <v>2633</v>
      </c>
      <c r="D2081" s="173" t="s">
        <v>236</v>
      </c>
      <c r="E2081" s="173">
        <v>36</v>
      </c>
      <c r="F2081" s="173">
        <v>0</v>
      </c>
      <c r="G2081" s="173" t="s">
        <v>213</v>
      </c>
      <c r="H2081" s="173" t="s">
        <v>22</v>
      </c>
      <c r="I2081" s="173">
        <v>2080</v>
      </c>
      <c r="J2081" s="174"/>
    </row>
    <row r="2082" spans="1:10" s="173" customFormat="1" x14ac:dyDescent="0.25">
      <c r="A2082" s="173" t="s">
        <v>2629</v>
      </c>
      <c r="B2082" s="173" t="s">
        <v>68</v>
      </c>
      <c r="C2082" s="173" t="s">
        <v>2633</v>
      </c>
      <c r="D2082" s="173" t="s">
        <v>230</v>
      </c>
      <c r="E2082" s="173">
        <v>130</v>
      </c>
      <c r="F2082" s="173">
        <v>0</v>
      </c>
      <c r="G2082" s="173" t="s">
        <v>213</v>
      </c>
      <c r="H2082" s="173" t="s">
        <v>22</v>
      </c>
      <c r="I2082" s="173">
        <v>2081</v>
      </c>
      <c r="J2082" s="174"/>
    </row>
    <row r="2083" spans="1:10" s="173" customFormat="1" x14ac:dyDescent="0.25">
      <c r="A2083" s="173" t="s">
        <v>2629</v>
      </c>
      <c r="B2083" s="173" t="s">
        <v>68</v>
      </c>
      <c r="C2083" s="173" t="s">
        <v>2633</v>
      </c>
      <c r="D2083" s="173" t="s">
        <v>248</v>
      </c>
      <c r="E2083" s="173">
        <v>36</v>
      </c>
      <c r="F2083" s="173">
        <v>0</v>
      </c>
      <c r="G2083" s="173" t="s">
        <v>213</v>
      </c>
      <c r="H2083" s="173" t="s">
        <v>22</v>
      </c>
      <c r="I2083" s="173">
        <v>2082</v>
      </c>
      <c r="J2083" s="174"/>
    </row>
    <row r="2084" spans="1:10" s="173" customFormat="1" x14ac:dyDescent="0.25">
      <c r="A2084" s="173" t="s">
        <v>2629</v>
      </c>
      <c r="B2084" s="173" t="s">
        <v>68</v>
      </c>
      <c r="C2084" s="173" t="s">
        <v>2633</v>
      </c>
      <c r="D2084" s="173" t="s">
        <v>233</v>
      </c>
      <c r="E2084" s="173">
        <v>99</v>
      </c>
      <c r="F2084" s="173">
        <v>0</v>
      </c>
      <c r="G2084" s="173" t="s">
        <v>213</v>
      </c>
      <c r="H2084" s="173" t="s">
        <v>22</v>
      </c>
      <c r="I2084" s="173">
        <v>2083</v>
      </c>
      <c r="J2084" s="174"/>
    </row>
    <row r="2085" spans="1:10" s="173" customFormat="1" x14ac:dyDescent="0.25">
      <c r="A2085" s="173" t="s">
        <v>2629</v>
      </c>
      <c r="B2085" s="173" t="s">
        <v>68</v>
      </c>
      <c r="C2085" s="173" t="s">
        <v>2633</v>
      </c>
      <c r="D2085" s="173" t="s">
        <v>265</v>
      </c>
      <c r="E2085" s="173">
        <v>160</v>
      </c>
      <c r="F2085" s="173">
        <v>0</v>
      </c>
      <c r="G2085" s="173" t="s">
        <v>224</v>
      </c>
      <c r="H2085" s="173" t="s">
        <v>22</v>
      </c>
      <c r="I2085" s="173">
        <v>2084</v>
      </c>
      <c r="J2085" s="174"/>
    </row>
    <row r="2086" spans="1:10" s="173" customFormat="1" x14ac:dyDescent="0.25">
      <c r="A2086" s="173" t="s">
        <v>2629</v>
      </c>
      <c r="B2086" s="173" t="s">
        <v>68</v>
      </c>
      <c r="C2086" s="173" t="s">
        <v>2633</v>
      </c>
      <c r="D2086" s="173" t="s">
        <v>266</v>
      </c>
      <c r="E2086" s="173">
        <v>160</v>
      </c>
      <c r="F2086" s="173">
        <v>46</v>
      </c>
      <c r="G2086" s="173" t="s">
        <v>224</v>
      </c>
      <c r="H2086" s="173" t="s">
        <v>24</v>
      </c>
      <c r="I2086" s="173">
        <v>2085</v>
      </c>
      <c r="J2086" s="174"/>
    </row>
    <row r="2087" spans="1:10" s="173" customFormat="1" x14ac:dyDescent="0.25">
      <c r="A2087" s="173" t="s">
        <v>2629</v>
      </c>
      <c r="B2087" s="173" t="s">
        <v>68</v>
      </c>
      <c r="C2087" s="173" t="s">
        <v>2633</v>
      </c>
      <c r="D2087" s="173" t="s">
        <v>214</v>
      </c>
      <c r="E2087" s="173">
        <v>99</v>
      </c>
      <c r="F2087" s="173">
        <v>28</v>
      </c>
      <c r="G2087" s="173" t="s">
        <v>224</v>
      </c>
      <c r="H2087" s="173" t="s">
        <v>24</v>
      </c>
      <c r="I2087" s="173">
        <v>2086</v>
      </c>
      <c r="J2087" s="174"/>
    </row>
    <row r="2088" spans="1:10" s="173" customFormat="1" x14ac:dyDescent="0.25">
      <c r="A2088" s="173" t="s">
        <v>2629</v>
      </c>
      <c r="B2088" s="173" t="s">
        <v>68</v>
      </c>
      <c r="C2088" s="173" t="s">
        <v>2633</v>
      </c>
      <c r="D2088" s="173" t="s">
        <v>2490</v>
      </c>
      <c r="E2088" s="173">
        <v>99</v>
      </c>
      <c r="F2088" s="173">
        <v>0</v>
      </c>
      <c r="G2088" s="173" t="s">
        <v>224</v>
      </c>
      <c r="H2088" s="173" t="s">
        <v>22</v>
      </c>
      <c r="I2088" s="173">
        <v>2087</v>
      </c>
      <c r="J2088" s="174"/>
    </row>
    <row r="2089" spans="1:10" s="173" customFormat="1" x14ac:dyDescent="0.25">
      <c r="A2089" s="173" t="s">
        <v>2629</v>
      </c>
      <c r="B2089" s="173" t="s">
        <v>68</v>
      </c>
      <c r="C2089" s="173" t="s">
        <v>2633</v>
      </c>
      <c r="D2089" s="173" t="s">
        <v>275</v>
      </c>
      <c r="E2089" s="173">
        <v>27</v>
      </c>
      <c r="F2089" s="173">
        <v>0</v>
      </c>
      <c r="G2089" s="173" t="s">
        <v>224</v>
      </c>
      <c r="H2089" s="173" t="s">
        <v>22</v>
      </c>
      <c r="I2089" s="173">
        <v>2088</v>
      </c>
      <c r="J2089" s="174"/>
    </row>
    <row r="2090" spans="1:10" s="173" customFormat="1" x14ac:dyDescent="0.25">
      <c r="A2090" s="173" t="s">
        <v>2629</v>
      </c>
      <c r="B2090" s="173" t="s">
        <v>68</v>
      </c>
      <c r="C2090" s="173" t="s">
        <v>2633</v>
      </c>
      <c r="D2090" s="173" t="s">
        <v>2478</v>
      </c>
      <c r="E2090" s="173">
        <v>221</v>
      </c>
      <c r="F2090" s="173">
        <v>64</v>
      </c>
      <c r="G2090" s="173" t="s">
        <v>224</v>
      </c>
      <c r="H2090" s="173" t="s">
        <v>24</v>
      </c>
      <c r="I2090" s="173">
        <v>2089</v>
      </c>
      <c r="J2090" s="174"/>
    </row>
    <row r="2091" spans="1:10" s="173" customFormat="1" x14ac:dyDescent="0.25">
      <c r="A2091" s="173" t="s">
        <v>2629</v>
      </c>
      <c r="B2091" s="173" t="s">
        <v>68</v>
      </c>
      <c r="C2091" s="173" t="s">
        <v>2633</v>
      </c>
      <c r="D2091" s="173" t="s">
        <v>2502</v>
      </c>
      <c r="E2091" s="173">
        <v>27</v>
      </c>
      <c r="F2091" s="173">
        <v>0</v>
      </c>
      <c r="G2091" s="173" t="s">
        <v>224</v>
      </c>
      <c r="H2091" s="173" t="s">
        <v>22</v>
      </c>
      <c r="I2091" s="173">
        <v>2090</v>
      </c>
      <c r="J2091" s="174"/>
    </row>
    <row r="2092" spans="1:10" s="173" customFormat="1" x14ac:dyDescent="0.25">
      <c r="A2092" s="173" t="s">
        <v>2629</v>
      </c>
      <c r="B2092" s="173" t="s">
        <v>68</v>
      </c>
      <c r="C2092" s="173" t="s">
        <v>2633</v>
      </c>
      <c r="D2092" s="173" t="s">
        <v>226</v>
      </c>
      <c r="E2092" s="173">
        <v>36</v>
      </c>
      <c r="F2092" s="173">
        <v>0</v>
      </c>
      <c r="G2092" s="173" t="s">
        <v>224</v>
      </c>
      <c r="H2092" s="173" t="s">
        <v>22</v>
      </c>
      <c r="I2092" s="173">
        <v>2091</v>
      </c>
      <c r="J2092" s="174"/>
    </row>
    <row r="2093" spans="1:10" s="173" customFormat="1" x14ac:dyDescent="0.25">
      <c r="A2093" s="173" t="s">
        <v>2629</v>
      </c>
      <c r="B2093" s="173" t="s">
        <v>68</v>
      </c>
      <c r="C2093" s="173" t="s">
        <v>2633</v>
      </c>
      <c r="D2093" s="173" t="s">
        <v>270</v>
      </c>
      <c r="E2093" s="173">
        <v>999</v>
      </c>
      <c r="F2093" s="173">
        <v>46</v>
      </c>
      <c r="G2093" s="173" t="s">
        <v>224</v>
      </c>
      <c r="H2093" s="173" t="s">
        <v>24</v>
      </c>
      <c r="I2093" s="173">
        <v>2092</v>
      </c>
      <c r="J2093" s="174"/>
    </row>
    <row r="2094" spans="1:10" s="173" customFormat="1" x14ac:dyDescent="0.25">
      <c r="A2094" s="173" t="s">
        <v>2629</v>
      </c>
      <c r="B2094" s="173" t="s">
        <v>68</v>
      </c>
      <c r="C2094" s="173" t="s">
        <v>2633</v>
      </c>
      <c r="D2094" s="173" t="s">
        <v>2476</v>
      </c>
      <c r="E2094" s="173">
        <v>99</v>
      </c>
      <c r="F2094" s="173">
        <v>0</v>
      </c>
      <c r="G2094" s="173" t="s">
        <v>224</v>
      </c>
      <c r="H2094" s="173" t="s">
        <v>22</v>
      </c>
      <c r="I2094" s="173">
        <v>2093</v>
      </c>
      <c r="J2094" s="174"/>
    </row>
    <row r="2095" spans="1:10" s="173" customFormat="1" x14ac:dyDescent="0.25">
      <c r="A2095" s="173" t="s">
        <v>2629</v>
      </c>
      <c r="B2095" s="173" t="s">
        <v>68</v>
      </c>
      <c r="C2095" s="173" t="s">
        <v>2633</v>
      </c>
      <c r="D2095" s="173" t="s">
        <v>242</v>
      </c>
      <c r="E2095" s="173">
        <v>45</v>
      </c>
      <c r="F2095" s="173">
        <v>0</v>
      </c>
      <c r="G2095" s="173" t="s">
        <v>224</v>
      </c>
      <c r="H2095" s="173" t="s">
        <v>22</v>
      </c>
      <c r="I2095" s="173">
        <v>2094</v>
      </c>
      <c r="J2095" s="174"/>
    </row>
    <row r="2096" spans="1:10" s="173" customFormat="1" x14ac:dyDescent="0.25">
      <c r="A2096" s="173" t="s">
        <v>2629</v>
      </c>
      <c r="B2096" s="173" t="s">
        <v>68</v>
      </c>
      <c r="C2096" s="173" t="s">
        <v>2633</v>
      </c>
      <c r="D2096" s="173" t="s">
        <v>246</v>
      </c>
      <c r="E2096" s="173">
        <v>45</v>
      </c>
      <c r="F2096" s="173">
        <v>0</v>
      </c>
      <c r="G2096" s="173" t="s">
        <v>224</v>
      </c>
      <c r="H2096" s="173" t="s">
        <v>22</v>
      </c>
      <c r="I2096" s="173">
        <v>2095</v>
      </c>
      <c r="J2096" s="174"/>
    </row>
    <row r="2097" spans="1:10" s="173" customFormat="1" x14ac:dyDescent="0.25">
      <c r="A2097" s="173" t="s">
        <v>2629</v>
      </c>
      <c r="B2097" s="173" t="s">
        <v>68</v>
      </c>
      <c r="C2097" s="173" t="s">
        <v>2633</v>
      </c>
      <c r="D2097" s="173" t="s">
        <v>247</v>
      </c>
      <c r="E2097" s="173">
        <v>36</v>
      </c>
      <c r="F2097" s="173">
        <v>0</v>
      </c>
      <c r="G2097" s="173" t="s">
        <v>224</v>
      </c>
      <c r="H2097" s="173" t="s">
        <v>22</v>
      </c>
      <c r="I2097" s="173">
        <v>2096</v>
      </c>
      <c r="J2097" s="174"/>
    </row>
    <row r="2098" spans="1:10" s="173" customFormat="1" x14ac:dyDescent="0.25">
      <c r="A2098" s="173" t="s">
        <v>2629</v>
      </c>
      <c r="B2098" s="173" t="s">
        <v>68</v>
      </c>
      <c r="C2098" s="173" t="s">
        <v>2633</v>
      </c>
      <c r="D2098" s="173" t="s">
        <v>2482</v>
      </c>
      <c r="E2098" s="173">
        <v>27</v>
      </c>
      <c r="F2098" s="173">
        <v>0</v>
      </c>
      <c r="G2098" s="173" t="s">
        <v>224</v>
      </c>
      <c r="H2098" s="173" t="s">
        <v>22</v>
      </c>
      <c r="I2098" s="173">
        <v>2097</v>
      </c>
      <c r="J2098" s="174"/>
    </row>
    <row r="2099" spans="1:10" s="173" customFormat="1" x14ac:dyDescent="0.25">
      <c r="A2099" s="173" t="s">
        <v>2629</v>
      </c>
      <c r="B2099" s="173" t="s">
        <v>68</v>
      </c>
      <c r="C2099" s="173" t="s">
        <v>2633</v>
      </c>
      <c r="D2099" s="173" t="s">
        <v>2483</v>
      </c>
      <c r="E2099" s="173">
        <v>27</v>
      </c>
      <c r="F2099" s="173">
        <v>0</v>
      </c>
      <c r="G2099" s="173" t="s">
        <v>224</v>
      </c>
      <c r="H2099" s="173" t="s">
        <v>22</v>
      </c>
      <c r="I2099" s="173">
        <v>2098</v>
      </c>
      <c r="J2099" s="174"/>
    </row>
    <row r="2100" spans="1:10" s="173" customFormat="1" x14ac:dyDescent="0.25">
      <c r="A2100" s="173" t="s">
        <v>2629</v>
      </c>
      <c r="B2100" s="173" t="s">
        <v>68</v>
      </c>
      <c r="C2100" s="173" t="s">
        <v>2633</v>
      </c>
      <c r="D2100" s="173" t="s">
        <v>229</v>
      </c>
      <c r="E2100" s="173">
        <v>99</v>
      </c>
      <c r="F2100" s="173">
        <v>0</v>
      </c>
      <c r="G2100" s="173" t="s">
        <v>224</v>
      </c>
      <c r="H2100" s="173" t="s">
        <v>22</v>
      </c>
      <c r="I2100" s="173">
        <v>2099</v>
      </c>
      <c r="J2100" s="174"/>
    </row>
    <row r="2101" spans="1:10" s="173" customFormat="1" x14ac:dyDescent="0.25">
      <c r="A2101" s="173" t="s">
        <v>2629</v>
      </c>
      <c r="B2101" s="173" t="s">
        <v>68</v>
      </c>
      <c r="C2101" s="173" t="s">
        <v>2633</v>
      </c>
      <c r="D2101" s="173" t="s">
        <v>250</v>
      </c>
      <c r="E2101" s="173">
        <v>160</v>
      </c>
      <c r="F2101" s="173">
        <v>46</v>
      </c>
      <c r="G2101" s="173" t="s">
        <v>224</v>
      </c>
      <c r="H2101" s="173" t="s">
        <v>24</v>
      </c>
      <c r="I2101" s="173">
        <v>2100</v>
      </c>
      <c r="J2101" s="174"/>
    </row>
    <row r="2102" spans="1:10" s="173" customFormat="1" x14ac:dyDescent="0.25">
      <c r="A2102" s="173" t="s">
        <v>2629</v>
      </c>
      <c r="B2102" s="173" t="s">
        <v>68</v>
      </c>
      <c r="C2102" s="173" t="s">
        <v>2633</v>
      </c>
      <c r="D2102" s="173" t="s">
        <v>285</v>
      </c>
      <c r="E2102" s="173">
        <v>99</v>
      </c>
      <c r="F2102" s="173">
        <v>28</v>
      </c>
      <c r="G2102" s="173" t="s">
        <v>224</v>
      </c>
      <c r="H2102" s="173" t="s">
        <v>2484</v>
      </c>
      <c r="I2102" s="173">
        <v>2101</v>
      </c>
      <c r="J2102" s="174"/>
    </row>
    <row r="2103" spans="1:10" s="173" customFormat="1" x14ac:dyDescent="0.25">
      <c r="A2103" s="173" t="s">
        <v>2629</v>
      </c>
      <c r="B2103" s="173" t="s">
        <v>68</v>
      </c>
      <c r="C2103" s="173" t="s">
        <v>2633</v>
      </c>
      <c r="D2103" s="173" t="s">
        <v>263</v>
      </c>
      <c r="E2103" s="173">
        <v>99</v>
      </c>
      <c r="F2103" s="173">
        <v>28</v>
      </c>
      <c r="G2103" s="173" t="s">
        <v>224</v>
      </c>
      <c r="H2103" s="173" t="s">
        <v>2484</v>
      </c>
      <c r="I2103" s="173">
        <v>2102</v>
      </c>
      <c r="J2103" s="174"/>
    </row>
    <row r="2104" spans="1:10" s="173" customFormat="1" x14ac:dyDescent="0.25">
      <c r="A2104" s="173" t="s">
        <v>2629</v>
      </c>
      <c r="B2104" s="173" t="s">
        <v>68</v>
      </c>
      <c r="C2104" s="173" t="s">
        <v>2633</v>
      </c>
      <c r="D2104" s="173" t="s">
        <v>231</v>
      </c>
      <c r="E2104" s="173">
        <v>27</v>
      </c>
      <c r="F2104" s="173">
        <v>0</v>
      </c>
      <c r="G2104" s="173" t="s">
        <v>224</v>
      </c>
      <c r="H2104" s="173" t="s">
        <v>22</v>
      </c>
      <c r="I2104" s="173">
        <v>2103</v>
      </c>
      <c r="J2104" s="174"/>
    </row>
    <row r="2105" spans="1:10" s="173" customFormat="1" x14ac:dyDescent="0.25">
      <c r="A2105" s="173" t="s">
        <v>2629</v>
      </c>
      <c r="B2105" s="173" t="s">
        <v>68</v>
      </c>
      <c r="C2105" s="173" t="s">
        <v>2633</v>
      </c>
      <c r="D2105" s="173" t="s">
        <v>232</v>
      </c>
      <c r="E2105" s="173">
        <v>99</v>
      </c>
      <c r="F2105" s="173">
        <v>28</v>
      </c>
      <c r="G2105" s="173" t="s">
        <v>224</v>
      </c>
      <c r="H2105" s="173" t="s">
        <v>24</v>
      </c>
      <c r="I2105" s="173">
        <v>2104</v>
      </c>
      <c r="J2105" s="174"/>
    </row>
    <row r="2106" spans="1:10" s="173" customFormat="1" x14ac:dyDescent="0.25">
      <c r="A2106" s="173" t="s">
        <v>2629</v>
      </c>
      <c r="B2106" s="173" t="s">
        <v>68</v>
      </c>
      <c r="C2106" s="173" t="s">
        <v>2633</v>
      </c>
      <c r="D2106" s="173" t="s">
        <v>244</v>
      </c>
      <c r="E2106" s="173">
        <v>27</v>
      </c>
      <c r="F2106" s="173">
        <v>0</v>
      </c>
      <c r="G2106" s="173" t="s">
        <v>224</v>
      </c>
      <c r="H2106" s="173" t="s">
        <v>22</v>
      </c>
      <c r="I2106" s="173">
        <v>2105</v>
      </c>
      <c r="J2106" s="174"/>
    </row>
    <row r="2107" spans="1:10" s="173" customFormat="1" x14ac:dyDescent="0.25">
      <c r="A2107" s="173" t="s">
        <v>2629</v>
      </c>
      <c r="B2107" s="173" t="s">
        <v>68</v>
      </c>
      <c r="C2107" s="173" t="s">
        <v>2633</v>
      </c>
      <c r="D2107" s="173" t="s">
        <v>222</v>
      </c>
      <c r="E2107" s="173">
        <v>299</v>
      </c>
      <c r="F2107" s="173">
        <v>0</v>
      </c>
      <c r="G2107" s="173" t="s">
        <v>224</v>
      </c>
      <c r="H2107" s="173" t="s">
        <v>22</v>
      </c>
      <c r="I2107" s="173">
        <v>2106</v>
      </c>
      <c r="J2107" s="174"/>
    </row>
    <row r="2108" spans="1:10" s="173" customFormat="1" x14ac:dyDescent="0.25">
      <c r="A2108" s="173" t="s">
        <v>2629</v>
      </c>
      <c r="B2108" s="173" t="s">
        <v>68</v>
      </c>
      <c r="C2108" s="173" t="s">
        <v>2633</v>
      </c>
      <c r="D2108" s="173" t="s">
        <v>2487</v>
      </c>
      <c r="E2108" s="173">
        <v>36</v>
      </c>
      <c r="F2108" s="173">
        <v>0</v>
      </c>
      <c r="G2108" s="173" t="s">
        <v>224</v>
      </c>
      <c r="H2108" s="173" t="s">
        <v>22</v>
      </c>
      <c r="I2108" s="173">
        <v>2107</v>
      </c>
      <c r="J2108" s="174"/>
    </row>
    <row r="2109" spans="1:10" s="173" customFormat="1" x14ac:dyDescent="0.25">
      <c r="A2109" s="173" t="s">
        <v>2629</v>
      </c>
      <c r="B2109" s="173" t="s">
        <v>68</v>
      </c>
      <c r="C2109" s="173" t="s">
        <v>2633</v>
      </c>
      <c r="D2109" s="173" t="s">
        <v>264</v>
      </c>
      <c r="E2109" s="173">
        <v>299</v>
      </c>
      <c r="F2109" s="173">
        <v>0</v>
      </c>
      <c r="G2109" s="173" t="s">
        <v>224</v>
      </c>
      <c r="H2109" s="173" t="s">
        <v>24</v>
      </c>
      <c r="I2109" s="173">
        <v>2108</v>
      </c>
      <c r="J2109" s="174"/>
    </row>
    <row r="2110" spans="1:10" s="173" customFormat="1" x14ac:dyDescent="0.25">
      <c r="A2110" s="173" t="s">
        <v>2629</v>
      </c>
      <c r="B2110" s="173" t="s">
        <v>68</v>
      </c>
      <c r="C2110" s="173" t="s">
        <v>2633</v>
      </c>
      <c r="D2110" s="173" t="s">
        <v>235</v>
      </c>
      <c r="E2110" s="173">
        <v>27</v>
      </c>
      <c r="F2110" s="173">
        <v>0</v>
      </c>
      <c r="G2110" s="173" t="s">
        <v>224</v>
      </c>
      <c r="H2110" s="173" t="s">
        <v>22</v>
      </c>
      <c r="I2110" s="173">
        <v>2109</v>
      </c>
      <c r="J2110" s="174"/>
    </row>
    <row r="2111" spans="1:10" s="173" customFormat="1" x14ac:dyDescent="0.25">
      <c r="A2111" s="173" t="s">
        <v>2629</v>
      </c>
      <c r="B2111" s="173" t="s">
        <v>68</v>
      </c>
      <c r="C2111" s="173" t="s">
        <v>2633</v>
      </c>
      <c r="D2111" s="173" t="s">
        <v>2488</v>
      </c>
      <c r="E2111" s="173">
        <v>99</v>
      </c>
      <c r="F2111" s="173">
        <v>0</v>
      </c>
      <c r="G2111" s="173" t="s">
        <v>224</v>
      </c>
      <c r="H2111" s="173" t="s">
        <v>22</v>
      </c>
      <c r="I2111" s="173">
        <v>2110</v>
      </c>
      <c r="J2111" s="174"/>
    </row>
    <row r="2112" spans="1:10" s="173" customFormat="1" x14ac:dyDescent="0.25">
      <c r="A2112" s="173" t="s">
        <v>2629</v>
      </c>
      <c r="B2112" s="173" t="s">
        <v>68</v>
      </c>
      <c r="C2112" s="173" t="s">
        <v>2633</v>
      </c>
      <c r="D2112" s="173" t="s">
        <v>291</v>
      </c>
      <c r="E2112" s="173">
        <v>36</v>
      </c>
      <c r="F2112" s="173">
        <v>0</v>
      </c>
      <c r="G2112" s="173" t="s">
        <v>224</v>
      </c>
      <c r="H2112" s="173" t="s">
        <v>22</v>
      </c>
      <c r="I2112" s="173">
        <v>2111</v>
      </c>
      <c r="J2112" s="174"/>
    </row>
    <row r="2113" spans="1:10" s="173" customFormat="1" x14ac:dyDescent="0.25">
      <c r="A2113" s="173" t="s">
        <v>2629</v>
      </c>
      <c r="B2113" s="173" t="s">
        <v>68</v>
      </c>
      <c r="C2113" s="173" t="s">
        <v>2633</v>
      </c>
      <c r="D2113" s="173" t="s">
        <v>289</v>
      </c>
      <c r="E2113" s="173">
        <v>99</v>
      </c>
      <c r="F2113" s="173">
        <v>0</v>
      </c>
      <c r="G2113" s="173" t="s">
        <v>224</v>
      </c>
      <c r="H2113" s="173" t="s">
        <v>22</v>
      </c>
      <c r="I2113" s="173">
        <v>2112</v>
      </c>
      <c r="J2113" s="174"/>
    </row>
    <row r="2114" spans="1:10" s="173" customFormat="1" x14ac:dyDescent="0.25">
      <c r="A2114" s="173" t="s">
        <v>2629</v>
      </c>
      <c r="B2114" s="173" t="s">
        <v>172</v>
      </c>
      <c r="C2114" s="173" t="s">
        <v>2650</v>
      </c>
      <c r="D2114" s="173" t="s">
        <v>273</v>
      </c>
      <c r="E2114" s="173">
        <v>160</v>
      </c>
      <c r="F2114" s="173">
        <v>46</v>
      </c>
      <c r="G2114" s="173" t="s">
        <v>213</v>
      </c>
      <c r="H2114" s="173" t="s">
        <v>24</v>
      </c>
      <c r="I2114" s="173">
        <v>2113</v>
      </c>
      <c r="J2114" s="174"/>
    </row>
    <row r="2115" spans="1:10" s="173" customFormat="1" x14ac:dyDescent="0.25">
      <c r="A2115" s="173" t="s">
        <v>2629</v>
      </c>
      <c r="B2115" s="173" t="s">
        <v>172</v>
      </c>
      <c r="C2115" s="173" t="s">
        <v>2650</v>
      </c>
      <c r="D2115" s="173" t="s">
        <v>2504</v>
      </c>
      <c r="E2115" s="173">
        <v>160</v>
      </c>
      <c r="F2115" s="173">
        <v>46</v>
      </c>
      <c r="G2115" s="173" t="s">
        <v>213</v>
      </c>
      <c r="H2115" s="173" t="s">
        <v>22</v>
      </c>
      <c r="I2115" s="173">
        <v>2114</v>
      </c>
      <c r="J2115" s="174"/>
    </row>
    <row r="2116" spans="1:10" s="173" customFormat="1" x14ac:dyDescent="0.25">
      <c r="A2116" s="173" t="s">
        <v>2629</v>
      </c>
      <c r="B2116" s="173" t="s">
        <v>172</v>
      </c>
      <c r="C2116" s="173" t="s">
        <v>2650</v>
      </c>
      <c r="D2116" s="173" t="s">
        <v>2505</v>
      </c>
      <c r="E2116" s="173">
        <v>83</v>
      </c>
      <c r="F2116" s="173">
        <v>46</v>
      </c>
      <c r="G2116" s="173" t="s">
        <v>213</v>
      </c>
      <c r="H2116" s="173" t="s">
        <v>24</v>
      </c>
      <c r="I2116" s="173">
        <v>2115</v>
      </c>
      <c r="J2116" s="174"/>
    </row>
    <row r="2117" spans="1:10" s="173" customFormat="1" x14ac:dyDescent="0.25">
      <c r="A2117" s="173" t="s">
        <v>2629</v>
      </c>
      <c r="B2117" s="173" t="s">
        <v>172</v>
      </c>
      <c r="C2117" s="173" t="s">
        <v>2650</v>
      </c>
      <c r="D2117" s="173" t="s">
        <v>266</v>
      </c>
      <c r="E2117" s="173">
        <v>160</v>
      </c>
      <c r="F2117" s="173">
        <v>46</v>
      </c>
      <c r="G2117" s="173" t="s">
        <v>224</v>
      </c>
      <c r="H2117" s="173" t="s">
        <v>24</v>
      </c>
      <c r="I2117" s="173">
        <v>2116</v>
      </c>
      <c r="J2117" s="174"/>
    </row>
    <row r="2118" spans="1:10" s="173" customFormat="1" x14ac:dyDescent="0.25">
      <c r="A2118" s="173" t="s">
        <v>2629</v>
      </c>
      <c r="B2118" s="173" t="s">
        <v>172</v>
      </c>
      <c r="C2118" s="173" t="s">
        <v>2650</v>
      </c>
      <c r="D2118" s="173" t="s">
        <v>284</v>
      </c>
      <c r="E2118" s="173">
        <v>36</v>
      </c>
      <c r="F2118" s="173">
        <v>0</v>
      </c>
      <c r="G2118" s="173" t="s">
        <v>224</v>
      </c>
      <c r="H2118" s="173" t="s">
        <v>22</v>
      </c>
      <c r="I2118" s="173">
        <v>2117</v>
      </c>
      <c r="J2118" s="174"/>
    </row>
    <row r="2119" spans="1:10" s="173" customFormat="1" x14ac:dyDescent="0.25">
      <c r="A2119" s="173" t="s">
        <v>2629</v>
      </c>
      <c r="B2119" s="173" t="s">
        <v>172</v>
      </c>
      <c r="C2119" s="173" t="s">
        <v>2650</v>
      </c>
      <c r="D2119" s="173" t="s">
        <v>214</v>
      </c>
      <c r="E2119" s="173">
        <v>99</v>
      </c>
      <c r="F2119" s="173">
        <v>28</v>
      </c>
      <c r="G2119" s="173" t="s">
        <v>224</v>
      </c>
      <c r="H2119" s="173" t="s">
        <v>24</v>
      </c>
      <c r="I2119" s="173">
        <v>2118</v>
      </c>
      <c r="J2119" s="174"/>
    </row>
    <row r="2120" spans="1:10" s="173" customFormat="1" x14ac:dyDescent="0.25">
      <c r="A2120" s="173" t="s">
        <v>2629</v>
      </c>
      <c r="B2120" s="173" t="s">
        <v>172</v>
      </c>
      <c r="C2120" s="173" t="s">
        <v>2650</v>
      </c>
      <c r="D2120" s="173" t="s">
        <v>2487</v>
      </c>
      <c r="E2120" s="173">
        <v>36</v>
      </c>
      <c r="F2120" s="173">
        <v>0</v>
      </c>
      <c r="G2120" s="173" t="s">
        <v>224</v>
      </c>
      <c r="H2120" s="173" t="s">
        <v>22</v>
      </c>
      <c r="I2120" s="173">
        <v>2119</v>
      </c>
      <c r="J2120" s="174"/>
    </row>
    <row r="2121" spans="1:10" s="173" customFormat="1" x14ac:dyDescent="0.25">
      <c r="A2121" s="173" t="s">
        <v>2629</v>
      </c>
      <c r="B2121" s="173" t="s">
        <v>172</v>
      </c>
      <c r="C2121" s="173" t="s">
        <v>2650</v>
      </c>
      <c r="D2121" s="173" t="s">
        <v>2488</v>
      </c>
      <c r="E2121" s="173">
        <v>99</v>
      </c>
      <c r="F2121" s="173">
        <v>0</v>
      </c>
      <c r="G2121" s="173" t="s">
        <v>224</v>
      </c>
      <c r="H2121" s="173" t="s">
        <v>22</v>
      </c>
      <c r="I2121" s="173">
        <v>2120</v>
      </c>
      <c r="J2121" s="174"/>
    </row>
    <row r="2122" spans="1:10" s="173" customFormat="1" x14ac:dyDescent="0.25">
      <c r="A2122" s="173" t="s">
        <v>2629</v>
      </c>
      <c r="B2122" s="173" t="s">
        <v>69</v>
      </c>
      <c r="C2122" s="173" t="s">
        <v>2634</v>
      </c>
      <c r="D2122" s="173" t="s">
        <v>265</v>
      </c>
      <c r="E2122" s="173">
        <v>160</v>
      </c>
      <c r="F2122" s="173">
        <v>0</v>
      </c>
      <c r="G2122" s="173" t="s">
        <v>213</v>
      </c>
      <c r="H2122" s="173" t="s">
        <v>22</v>
      </c>
      <c r="I2122" s="173">
        <v>2121</v>
      </c>
      <c r="J2122" s="174"/>
    </row>
    <row r="2123" spans="1:10" s="173" customFormat="1" x14ac:dyDescent="0.25">
      <c r="A2123" s="173" t="s">
        <v>2629</v>
      </c>
      <c r="B2123" s="173" t="s">
        <v>69</v>
      </c>
      <c r="C2123" s="173" t="s">
        <v>2634</v>
      </c>
      <c r="D2123" s="173" t="s">
        <v>266</v>
      </c>
      <c r="E2123" s="173">
        <v>160</v>
      </c>
      <c r="F2123" s="173">
        <v>46</v>
      </c>
      <c r="G2123" s="173" t="s">
        <v>213</v>
      </c>
      <c r="H2123" s="173" t="s">
        <v>24</v>
      </c>
      <c r="I2123" s="173">
        <v>2122</v>
      </c>
      <c r="J2123" s="174"/>
    </row>
    <row r="2124" spans="1:10" s="173" customFormat="1" x14ac:dyDescent="0.25">
      <c r="A2124" s="173" t="s">
        <v>2629</v>
      </c>
      <c r="B2124" s="173" t="s">
        <v>69</v>
      </c>
      <c r="C2124" s="173" t="s">
        <v>2634</v>
      </c>
      <c r="D2124" s="173" t="s">
        <v>268</v>
      </c>
      <c r="E2124" s="173">
        <v>160</v>
      </c>
      <c r="F2124" s="173">
        <v>46</v>
      </c>
      <c r="G2124" s="173" t="s">
        <v>213</v>
      </c>
      <c r="H2124" s="173" t="s">
        <v>24</v>
      </c>
      <c r="I2124" s="173">
        <v>2123</v>
      </c>
      <c r="J2124" s="174"/>
    </row>
    <row r="2125" spans="1:10" s="173" customFormat="1" x14ac:dyDescent="0.25">
      <c r="A2125" s="173" t="s">
        <v>2629</v>
      </c>
      <c r="B2125" s="173" t="s">
        <v>69</v>
      </c>
      <c r="C2125" s="173" t="s">
        <v>2634</v>
      </c>
      <c r="D2125" s="173" t="s">
        <v>242</v>
      </c>
      <c r="E2125" s="173">
        <v>45</v>
      </c>
      <c r="F2125" s="173">
        <v>0</v>
      </c>
      <c r="G2125" s="173" t="s">
        <v>213</v>
      </c>
      <c r="H2125" s="173" t="s">
        <v>22</v>
      </c>
      <c r="I2125" s="173">
        <v>2124</v>
      </c>
      <c r="J2125" s="174"/>
    </row>
    <row r="2126" spans="1:10" s="173" customFormat="1" x14ac:dyDescent="0.25">
      <c r="A2126" s="173" t="s">
        <v>2629</v>
      </c>
      <c r="B2126" s="173" t="s">
        <v>69</v>
      </c>
      <c r="C2126" s="173" t="s">
        <v>2634</v>
      </c>
      <c r="D2126" s="173" t="s">
        <v>246</v>
      </c>
      <c r="E2126" s="173">
        <v>45</v>
      </c>
      <c r="F2126" s="173">
        <v>0</v>
      </c>
      <c r="G2126" s="173" t="s">
        <v>213</v>
      </c>
      <c r="H2126" s="173" t="s">
        <v>22</v>
      </c>
      <c r="I2126" s="173">
        <v>2125</v>
      </c>
      <c r="J2126" s="174"/>
    </row>
    <row r="2127" spans="1:10" s="173" customFormat="1" x14ac:dyDescent="0.25">
      <c r="A2127" s="173" t="s">
        <v>2629</v>
      </c>
      <c r="B2127" s="173" t="s">
        <v>69</v>
      </c>
      <c r="C2127" s="173" t="s">
        <v>2634</v>
      </c>
      <c r="D2127" s="173" t="s">
        <v>249</v>
      </c>
      <c r="E2127" s="173">
        <v>45</v>
      </c>
      <c r="F2127" s="173">
        <v>0</v>
      </c>
      <c r="G2127" s="173" t="s">
        <v>213</v>
      </c>
      <c r="H2127" s="173" t="s">
        <v>22</v>
      </c>
      <c r="I2127" s="173">
        <v>2126</v>
      </c>
      <c r="J2127" s="174"/>
    </row>
    <row r="2128" spans="1:10" s="173" customFormat="1" x14ac:dyDescent="0.25">
      <c r="A2128" s="173" t="s">
        <v>2629</v>
      </c>
      <c r="B2128" s="173" t="s">
        <v>69</v>
      </c>
      <c r="C2128" s="173" t="s">
        <v>2634</v>
      </c>
      <c r="D2128" s="173" t="s">
        <v>250</v>
      </c>
      <c r="E2128" s="173">
        <v>160</v>
      </c>
      <c r="F2128" s="173">
        <v>46</v>
      </c>
      <c r="G2128" s="173" t="s">
        <v>213</v>
      </c>
      <c r="H2128" s="173" t="s">
        <v>24</v>
      </c>
      <c r="I2128" s="173">
        <v>2127</v>
      </c>
      <c r="J2128" s="174"/>
    </row>
    <row r="2129" spans="1:10" s="173" customFormat="1" x14ac:dyDescent="0.25">
      <c r="A2129" s="173" t="s">
        <v>2629</v>
      </c>
      <c r="B2129" s="173" t="s">
        <v>69</v>
      </c>
      <c r="C2129" s="173" t="s">
        <v>2634</v>
      </c>
      <c r="D2129" s="173" t="s">
        <v>214</v>
      </c>
      <c r="E2129" s="173">
        <v>99</v>
      </c>
      <c r="F2129" s="173">
        <v>28</v>
      </c>
      <c r="G2129" s="173" t="s">
        <v>224</v>
      </c>
      <c r="H2129" s="173" t="s">
        <v>24</v>
      </c>
      <c r="I2129" s="173">
        <v>2128</v>
      </c>
      <c r="J2129" s="174"/>
    </row>
    <row r="2130" spans="1:10" s="173" customFormat="1" x14ac:dyDescent="0.25">
      <c r="A2130" s="173" t="s">
        <v>2629</v>
      </c>
      <c r="B2130" s="173" t="s">
        <v>69</v>
      </c>
      <c r="C2130" s="173" t="s">
        <v>2634</v>
      </c>
      <c r="D2130" s="173" t="s">
        <v>226</v>
      </c>
      <c r="E2130" s="173">
        <v>36</v>
      </c>
      <c r="F2130" s="173">
        <v>0</v>
      </c>
      <c r="G2130" s="173" t="s">
        <v>224</v>
      </c>
      <c r="H2130" s="173" t="s">
        <v>22</v>
      </c>
      <c r="I2130" s="173">
        <v>2129</v>
      </c>
      <c r="J2130" s="174"/>
    </row>
    <row r="2131" spans="1:10" s="173" customFormat="1" x14ac:dyDescent="0.25">
      <c r="A2131" s="173" t="s">
        <v>2629</v>
      </c>
      <c r="B2131" s="173" t="s">
        <v>69</v>
      </c>
      <c r="C2131" s="173" t="s">
        <v>2634</v>
      </c>
      <c r="D2131" s="173" t="s">
        <v>2479</v>
      </c>
      <c r="E2131" s="173">
        <v>130</v>
      </c>
      <c r="F2131" s="173">
        <v>0</v>
      </c>
      <c r="G2131" s="173" t="s">
        <v>224</v>
      </c>
      <c r="H2131" s="173" t="s">
        <v>22</v>
      </c>
      <c r="I2131" s="173">
        <v>2130</v>
      </c>
      <c r="J2131" s="174"/>
    </row>
    <row r="2132" spans="1:10" s="173" customFormat="1" x14ac:dyDescent="0.25">
      <c r="A2132" s="173" t="s">
        <v>2629</v>
      </c>
      <c r="B2132" s="173" t="s">
        <v>69</v>
      </c>
      <c r="C2132" s="173" t="s">
        <v>2634</v>
      </c>
      <c r="D2132" s="173" t="s">
        <v>2480</v>
      </c>
      <c r="E2132" s="173">
        <v>130</v>
      </c>
      <c r="F2132" s="173">
        <v>37</v>
      </c>
      <c r="G2132" s="173" t="s">
        <v>224</v>
      </c>
      <c r="H2132" s="173" t="s">
        <v>24</v>
      </c>
      <c r="I2132" s="173">
        <v>2131</v>
      </c>
      <c r="J2132" s="174"/>
    </row>
    <row r="2133" spans="1:10" s="173" customFormat="1" x14ac:dyDescent="0.25">
      <c r="A2133" s="173" t="s">
        <v>2629</v>
      </c>
      <c r="B2133" s="173" t="s">
        <v>69</v>
      </c>
      <c r="C2133" s="173" t="s">
        <v>2634</v>
      </c>
      <c r="D2133" s="173" t="s">
        <v>228</v>
      </c>
      <c r="E2133" s="173">
        <v>27</v>
      </c>
      <c r="F2133" s="173">
        <v>0</v>
      </c>
      <c r="G2133" s="173" t="s">
        <v>224</v>
      </c>
      <c r="H2133" s="173" t="s">
        <v>22</v>
      </c>
      <c r="I2133" s="173">
        <v>2132</v>
      </c>
      <c r="J2133" s="174"/>
    </row>
    <row r="2134" spans="1:10" s="173" customFormat="1" x14ac:dyDescent="0.25">
      <c r="A2134" s="173" t="s">
        <v>2629</v>
      </c>
      <c r="B2134" s="173" t="s">
        <v>69</v>
      </c>
      <c r="C2134" s="173" t="s">
        <v>2634</v>
      </c>
      <c r="D2134" s="173" t="s">
        <v>231</v>
      </c>
      <c r="E2134" s="173">
        <v>27</v>
      </c>
      <c r="F2134" s="173">
        <v>0</v>
      </c>
      <c r="G2134" s="173" t="s">
        <v>224</v>
      </c>
      <c r="H2134" s="173" t="s">
        <v>22</v>
      </c>
      <c r="I2134" s="173">
        <v>2133</v>
      </c>
      <c r="J2134" s="174"/>
    </row>
    <row r="2135" spans="1:10" s="173" customFormat="1" x14ac:dyDescent="0.25">
      <c r="A2135" s="173" t="s">
        <v>2629</v>
      </c>
      <c r="B2135" s="173" t="s">
        <v>69</v>
      </c>
      <c r="C2135" s="173" t="s">
        <v>2634</v>
      </c>
      <c r="D2135" s="173" t="s">
        <v>232</v>
      </c>
      <c r="E2135" s="173">
        <v>99</v>
      </c>
      <c r="F2135" s="173">
        <v>28</v>
      </c>
      <c r="G2135" s="173" t="s">
        <v>224</v>
      </c>
      <c r="H2135" s="173" t="s">
        <v>24</v>
      </c>
      <c r="I2135" s="173">
        <v>2134</v>
      </c>
      <c r="J2135" s="174"/>
    </row>
    <row r="2136" spans="1:10" s="173" customFormat="1" x14ac:dyDescent="0.25">
      <c r="A2136" s="173" t="s">
        <v>2629</v>
      </c>
      <c r="B2136" s="173" t="s">
        <v>69</v>
      </c>
      <c r="C2136" s="173" t="s">
        <v>2634</v>
      </c>
      <c r="D2136" s="173" t="s">
        <v>222</v>
      </c>
      <c r="E2136" s="173">
        <v>299</v>
      </c>
      <c r="F2136" s="173">
        <v>0</v>
      </c>
      <c r="G2136" s="173" t="s">
        <v>224</v>
      </c>
      <c r="H2136" s="173" t="s">
        <v>22</v>
      </c>
      <c r="I2136" s="173">
        <v>2135</v>
      </c>
      <c r="J2136" s="174"/>
    </row>
    <row r="2137" spans="1:10" s="173" customFormat="1" x14ac:dyDescent="0.25">
      <c r="A2137" s="173" t="s">
        <v>2629</v>
      </c>
      <c r="B2137" s="173" t="s">
        <v>69</v>
      </c>
      <c r="C2137" s="173" t="s">
        <v>2634</v>
      </c>
      <c r="D2137" s="173" t="s">
        <v>233</v>
      </c>
      <c r="E2137" s="173">
        <v>99</v>
      </c>
      <c r="F2137" s="173">
        <v>0</v>
      </c>
      <c r="G2137" s="173" t="s">
        <v>224</v>
      </c>
      <c r="H2137" s="173" t="s">
        <v>22</v>
      </c>
      <c r="I2137" s="173">
        <v>2136</v>
      </c>
      <c r="J2137" s="174"/>
    </row>
    <row r="2138" spans="1:10" s="173" customFormat="1" x14ac:dyDescent="0.25">
      <c r="A2138" s="173" t="s">
        <v>2629</v>
      </c>
      <c r="B2138" s="173" t="s">
        <v>69</v>
      </c>
      <c r="C2138" s="173" t="s">
        <v>2634</v>
      </c>
      <c r="D2138" s="173" t="s">
        <v>2487</v>
      </c>
      <c r="E2138" s="173">
        <v>36</v>
      </c>
      <c r="F2138" s="173">
        <v>0</v>
      </c>
      <c r="G2138" s="173" t="s">
        <v>224</v>
      </c>
      <c r="H2138" s="173" t="s">
        <v>22</v>
      </c>
      <c r="I2138" s="173">
        <v>2137</v>
      </c>
      <c r="J2138" s="174"/>
    </row>
    <row r="2139" spans="1:10" s="173" customFormat="1" x14ac:dyDescent="0.25">
      <c r="A2139" s="173" t="s">
        <v>2629</v>
      </c>
      <c r="B2139" s="173" t="s">
        <v>69</v>
      </c>
      <c r="C2139" s="173" t="s">
        <v>2634</v>
      </c>
      <c r="D2139" s="173" t="s">
        <v>264</v>
      </c>
      <c r="E2139" s="173">
        <v>299</v>
      </c>
      <c r="F2139" s="173">
        <v>0</v>
      </c>
      <c r="G2139" s="173" t="s">
        <v>224</v>
      </c>
      <c r="H2139" s="173" t="s">
        <v>24</v>
      </c>
      <c r="I2139" s="173">
        <v>2138</v>
      </c>
      <c r="J2139" s="174"/>
    </row>
    <row r="2140" spans="1:10" s="173" customFormat="1" x14ac:dyDescent="0.25">
      <c r="A2140" s="173" t="s">
        <v>2629</v>
      </c>
      <c r="B2140" s="173" t="s">
        <v>69</v>
      </c>
      <c r="C2140" s="173" t="s">
        <v>2634</v>
      </c>
      <c r="D2140" s="173" t="s">
        <v>2488</v>
      </c>
      <c r="E2140" s="173">
        <v>99</v>
      </c>
      <c r="F2140" s="173">
        <v>0</v>
      </c>
      <c r="G2140" s="173" t="s">
        <v>224</v>
      </c>
      <c r="H2140" s="173" t="s">
        <v>22</v>
      </c>
      <c r="I2140" s="173">
        <v>2139</v>
      </c>
      <c r="J2140" s="174"/>
    </row>
    <row r="2141" spans="1:10" s="173" customFormat="1" x14ac:dyDescent="0.25">
      <c r="A2141" s="173" t="s">
        <v>2629</v>
      </c>
      <c r="B2141" s="173" t="s">
        <v>69</v>
      </c>
      <c r="C2141" s="173" t="s">
        <v>2634</v>
      </c>
      <c r="D2141" s="173" t="s">
        <v>291</v>
      </c>
      <c r="E2141" s="173">
        <v>36</v>
      </c>
      <c r="F2141" s="173">
        <v>0</v>
      </c>
      <c r="G2141" s="173" t="s">
        <v>224</v>
      </c>
      <c r="H2141" s="173" t="s">
        <v>22</v>
      </c>
      <c r="I2141" s="173">
        <v>2140</v>
      </c>
      <c r="J2141" s="174"/>
    </row>
    <row r="2142" spans="1:10" s="173" customFormat="1" x14ac:dyDescent="0.25">
      <c r="A2142" s="173" t="s">
        <v>2629</v>
      </c>
      <c r="B2142" s="173" t="s">
        <v>174</v>
      </c>
      <c r="C2142" s="173" t="s">
        <v>2651</v>
      </c>
      <c r="D2142" s="173" t="s">
        <v>2502</v>
      </c>
      <c r="E2142" s="173">
        <v>27</v>
      </c>
      <c r="F2142" s="173">
        <v>0</v>
      </c>
      <c r="G2142" s="173" t="s">
        <v>213</v>
      </c>
      <c r="H2142" s="173" t="s">
        <v>22</v>
      </c>
      <c r="I2142" s="173">
        <v>2141</v>
      </c>
      <c r="J2142" s="174"/>
    </row>
    <row r="2143" spans="1:10" s="173" customFormat="1" x14ac:dyDescent="0.25">
      <c r="A2143" s="173" t="s">
        <v>2629</v>
      </c>
      <c r="B2143" s="173" t="s">
        <v>174</v>
      </c>
      <c r="C2143" s="173" t="s">
        <v>2651</v>
      </c>
      <c r="D2143" s="173" t="s">
        <v>251</v>
      </c>
      <c r="E2143" s="173">
        <v>221</v>
      </c>
      <c r="F2143" s="173">
        <v>64</v>
      </c>
      <c r="G2143" s="173" t="s">
        <v>213</v>
      </c>
      <c r="H2143" s="173" t="s">
        <v>24</v>
      </c>
      <c r="I2143" s="173">
        <v>2142</v>
      </c>
      <c r="J2143" s="174"/>
    </row>
    <row r="2144" spans="1:10" s="173" customFormat="1" x14ac:dyDescent="0.25">
      <c r="A2144" s="173" t="s">
        <v>2629</v>
      </c>
      <c r="B2144" s="173" t="s">
        <v>174</v>
      </c>
      <c r="C2144" s="173" t="s">
        <v>2651</v>
      </c>
      <c r="D2144" s="173" t="s">
        <v>214</v>
      </c>
      <c r="E2144" s="173">
        <v>99</v>
      </c>
      <c r="F2144" s="173">
        <v>28</v>
      </c>
      <c r="G2144" s="173" t="s">
        <v>224</v>
      </c>
      <c r="H2144" s="173" t="s">
        <v>24</v>
      </c>
      <c r="I2144" s="173">
        <v>2143</v>
      </c>
      <c r="J2144" s="174"/>
    </row>
    <row r="2145" spans="1:10" s="173" customFormat="1" x14ac:dyDescent="0.25">
      <c r="A2145" s="173" t="s">
        <v>2629</v>
      </c>
      <c r="B2145" s="173" t="s">
        <v>174</v>
      </c>
      <c r="C2145" s="173" t="s">
        <v>2651</v>
      </c>
      <c r="D2145" s="173" t="s">
        <v>2478</v>
      </c>
      <c r="E2145" s="173">
        <v>221</v>
      </c>
      <c r="F2145" s="173">
        <v>64</v>
      </c>
      <c r="G2145" s="173" t="s">
        <v>224</v>
      </c>
      <c r="H2145" s="173" t="s">
        <v>24</v>
      </c>
      <c r="I2145" s="173">
        <v>2144</v>
      </c>
      <c r="J2145" s="174"/>
    </row>
    <row r="2146" spans="1:10" s="173" customFormat="1" x14ac:dyDescent="0.25">
      <c r="A2146" s="173" t="s">
        <v>2629</v>
      </c>
      <c r="B2146" s="173" t="s">
        <v>174</v>
      </c>
      <c r="C2146" s="173" t="s">
        <v>2651</v>
      </c>
      <c r="D2146" s="173" t="s">
        <v>2487</v>
      </c>
      <c r="E2146" s="173">
        <v>36</v>
      </c>
      <c r="F2146" s="173">
        <v>0</v>
      </c>
      <c r="G2146" s="173" t="s">
        <v>224</v>
      </c>
      <c r="H2146" s="173" t="s">
        <v>22</v>
      </c>
      <c r="I2146" s="173">
        <v>2145</v>
      </c>
      <c r="J2146" s="174"/>
    </row>
    <row r="2147" spans="1:10" s="173" customFormat="1" x14ac:dyDescent="0.25">
      <c r="A2147" s="173" t="s">
        <v>2629</v>
      </c>
      <c r="B2147" s="173" t="s">
        <v>174</v>
      </c>
      <c r="C2147" s="173" t="s">
        <v>2651</v>
      </c>
      <c r="D2147" s="173" t="s">
        <v>2488</v>
      </c>
      <c r="E2147" s="173">
        <v>99</v>
      </c>
      <c r="F2147" s="173">
        <v>0</v>
      </c>
      <c r="G2147" s="173" t="s">
        <v>224</v>
      </c>
      <c r="H2147" s="173" t="s">
        <v>22</v>
      </c>
      <c r="I2147" s="173">
        <v>2146</v>
      </c>
      <c r="J2147" s="174"/>
    </row>
    <row r="2148" spans="1:10" s="173" customFormat="1" x14ac:dyDescent="0.25">
      <c r="A2148" s="173" t="s">
        <v>2629</v>
      </c>
      <c r="B2148" s="173" t="s">
        <v>173</v>
      </c>
      <c r="C2148" s="173" t="s">
        <v>2652</v>
      </c>
      <c r="D2148" s="173" t="s">
        <v>2508</v>
      </c>
      <c r="E2148" s="173">
        <v>99</v>
      </c>
      <c r="F2148" s="173">
        <v>0</v>
      </c>
      <c r="G2148" s="173" t="s">
        <v>213</v>
      </c>
      <c r="H2148" s="173" t="s">
        <v>22</v>
      </c>
      <c r="I2148" s="173">
        <v>2147</v>
      </c>
      <c r="J2148" s="174"/>
    </row>
    <row r="2149" spans="1:10" s="173" customFormat="1" x14ac:dyDescent="0.25">
      <c r="A2149" s="173" t="s">
        <v>2629</v>
      </c>
      <c r="B2149" s="173" t="s">
        <v>173</v>
      </c>
      <c r="C2149" s="173" t="s">
        <v>2652</v>
      </c>
      <c r="D2149" s="173" t="s">
        <v>2501</v>
      </c>
      <c r="E2149" s="173">
        <v>221</v>
      </c>
      <c r="F2149" s="173">
        <v>64</v>
      </c>
      <c r="G2149" s="173" t="s">
        <v>213</v>
      </c>
      <c r="H2149" s="173" t="s">
        <v>22</v>
      </c>
      <c r="I2149" s="173">
        <v>2148</v>
      </c>
      <c r="J2149" s="174"/>
    </row>
    <row r="2150" spans="1:10" s="173" customFormat="1" x14ac:dyDescent="0.25">
      <c r="A2150" s="173" t="s">
        <v>2629</v>
      </c>
      <c r="B2150" s="173" t="s">
        <v>173</v>
      </c>
      <c r="C2150" s="173" t="s">
        <v>2652</v>
      </c>
      <c r="D2150" s="173" t="s">
        <v>281</v>
      </c>
      <c r="E2150" s="173">
        <v>221</v>
      </c>
      <c r="F2150" s="173">
        <v>64</v>
      </c>
      <c r="G2150" s="173" t="s">
        <v>213</v>
      </c>
      <c r="H2150" s="173" t="s">
        <v>24</v>
      </c>
      <c r="I2150" s="173">
        <v>2149</v>
      </c>
      <c r="J2150" s="174"/>
    </row>
    <row r="2151" spans="1:10" s="173" customFormat="1" x14ac:dyDescent="0.25">
      <c r="A2151" s="173" t="s">
        <v>2629</v>
      </c>
      <c r="B2151" s="173" t="s">
        <v>173</v>
      </c>
      <c r="C2151" s="173" t="s">
        <v>2652</v>
      </c>
      <c r="D2151" s="173" t="s">
        <v>266</v>
      </c>
      <c r="E2151" s="173">
        <v>160</v>
      </c>
      <c r="F2151" s="173">
        <v>46</v>
      </c>
      <c r="G2151" s="173" t="s">
        <v>224</v>
      </c>
      <c r="H2151" s="173" t="s">
        <v>24</v>
      </c>
      <c r="I2151" s="173">
        <v>2150</v>
      </c>
      <c r="J2151" s="174"/>
    </row>
    <row r="2152" spans="1:10" s="173" customFormat="1" x14ac:dyDescent="0.25">
      <c r="A2152" s="173" t="s">
        <v>2629</v>
      </c>
      <c r="B2152" s="173" t="s">
        <v>173</v>
      </c>
      <c r="C2152" s="173" t="s">
        <v>2652</v>
      </c>
      <c r="D2152" s="173" t="s">
        <v>214</v>
      </c>
      <c r="E2152" s="173">
        <v>99</v>
      </c>
      <c r="F2152" s="173">
        <v>28</v>
      </c>
      <c r="G2152" s="173" t="s">
        <v>224</v>
      </c>
      <c r="H2152" s="173" t="s">
        <v>24</v>
      </c>
      <c r="I2152" s="173">
        <v>2151</v>
      </c>
      <c r="J2152" s="174"/>
    </row>
    <row r="2153" spans="1:10" s="173" customFormat="1" x14ac:dyDescent="0.25">
      <c r="A2153" s="173" t="s">
        <v>2629</v>
      </c>
      <c r="B2153" s="173" t="s">
        <v>173</v>
      </c>
      <c r="C2153" s="173" t="s">
        <v>2652</v>
      </c>
      <c r="D2153" s="173" t="s">
        <v>282</v>
      </c>
      <c r="E2153" s="173">
        <v>99</v>
      </c>
      <c r="F2153" s="173">
        <v>0</v>
      </c>
      <c r="G2153" s="173" t="s">
        <v>224</v>
      </c>
      <c r="H2153" s="173" t="s">
        <v>22</v>
      </c>
      <c r="I2153" s="173">
        <v>2152</v>
      </c>
      <c r="J2153" s="174"/>
    </row>
    <row r="2154" spans="1:10" s="173" customFormat="1" x14ac:dyDescent="0.25">
      <c r="A2154" s="173" t="s">
        <v>2629</v>
      </c>
      <c r="B2154" s="173" t="s">
        <v>173</v>
      </c>
      <c r="C2154" s="173" t="s">
        <v>2652</v>
      </c>
      <c r="D2154" s="173" t="s">
        <v>2487</v>
      </c>
      <c r="E2154" s="173">
        <v>36</v>
      </c>
      <c r="F2154" s="173">
        <v>0</v>
      </c>
      <c r="G2154" s="173" t="s">
        <v>224</v>
      </c>
      <c r="H2154" s="173" t="s">
        <v>22</v>
      </c>
      <c r="I2154" s="173">
        <v>2153</v>
      </c>
      <c r="J2154" s="174"/>
    </row>
    <row r="2155" spans="1:10" s="173" customFormat="1" x14ac:dyDescent="0.25">
      <c r="A2155" s="173" t="s">
        <v>2629</v>
      </c>
      <c r="B2155" s="173" t="s">
        <v>173</v>
      </c>
      <c r="C2155" s="173" t="s">
        <v>2652</v>
      </c>
      <c r="D2155" s="173" t="s">
        <v>2488</v>
      </c>
      <c r="E2155" s="173">
        <v>99</v>
      </c>
      <c r="F2155" s="173">
        <v>0</v>
      </c>
      <c r="G2155" s="173" t="s">
        <v>224</v>
      </c>
      <c r="H2155" s="173" t="s">
        <v>22</v>
      </c>
      <c r="I2155" s="173">
        <v>2154</v>
      </c>
      <c r="J2155" s="174"/>
    </row>
    <row r="2156" spans="1:10" s="173" customFormat="1" x14ac:dyDescent="0.25">
      <c r="A2156" s="173" t="s">
        <v>2629</v>
      </c>
      <c r="B2156" s="173" t="s">
        <v>71</v>
      </c>
      <c r="C2156" s="173" t="s">
        <v>2635</v>
      </c>
      <c r="D2156" s="173" t="s">
        <v>252</v>
      </c>
      <c r="E2156" s="173">
        <v>299</v>
      </c>
      <c r="F2156" s="173">
        <v>75</v>
      </c>
      <c r="G2156" s="173" t="s">
        <v>213</v>
      </c>
      <c r="H2156" s="173" t="s">
        <v>24</v>
      </c>
      <c r="I2156" s="173">
        <v>2155</v>
      </c>
      <c r="J2156" s="174"/>
    </row>
    <row r="2157" spans="1:10" s="173" customFormat="1" x14ac:dyDescent="0.25">
      <c r="A2157" s="173" t="s">
        <v>2629</v>
      </c>
      <c r="B2157" s="173" t="s">
        <v>71</v>
      </c>
      <c r="C2157" s="173" t="s">
        <v>2635</v>
      </c>
      <c r="D2157" s="173" t="s">
        <v>223</v>
      </c>
      <c r="E2157" s="173">
        <v>999</v>
      </c>
      <c r="F2157" s="173">
        <v>75</v>
      </c>
      <c r="G2157" s="173" t="s">
        <v>213</v>
      </c>
      <c r="H2157" s="173" t="s">
        <v>24</v>
      </c>
      <c r="I2157" s="173">
        <v>2156</v>
      </c>
      <c r="J2157" s="174"/>
    </row>
    <row r="2158" spans="1:10" s="173" customFormat="1" x14ac:dyDescent="0.25">
      <c r="A2158" s="173" t="s">
        <v>2629</v>
      </c>
      <c r="B2158" s="173" t="s">
        <v>71</v>
      </c>
      <c r="C2158" s="173" t="s">
        <v>2635</v>
      </c>
      <c r="D2158" s="173" t="s">
        <v>2491</v>
      </c>
      <c r="E2158" s="173">
        <v>999</v>
      </c>
      <c r="F2158" s="173">
        <v>75</v>
      </c>
      <c r="G2158" s="173" t="s">
        <v>213</v>
      </c>
      <c r="H2158" s="173" t="s">
        <v>22</v>
      </c>
      <c r="I2158" s="173">
        <v>2157</v>
      </c>
      <c r="J2158" s="174"/>
    </row>
    <row r="2159" spans="1:10" s="173" customFormat="1" x14ac:dyDescent="0.25">
      <c r="A2159" s="173" t="s">
        <v>2629</v>
      </c>
      <c r="B2159" s="173" t="s">
        <v>71</v>
      </c>
      <c r="C2159" s="173" t="s">
        <v>2635</v>
      </c>
      <c r="D2159" s="173" t="s">
        <v>253</v>
      </c>
      <c r="E2159" s="173">
        <v>999</v>
      </c>
      <c r="F2159" s="173">
        <v>75</v>
      </c>
      <c r="G2159" s="173" t="s">
        <v>213</v>
      </c>
      <c r="H2159" s="173" t="s">
        <v>24</v>
      </c>
      <c r="I2159" s="173">
        <v>2158</v>
      </c>
      <c r="J2159" s="174"/>
    </row>
    <row r="2160" spans="1:10" s="173" customFormat="1" x14ac:dyDescent="0.25">
      <c r="A2160" s="173" t="s">
        <v>2629</v>
      </c>
      <c r="B2160" s="173" t="s">
        <v>71</v>
      </c>
      <c r="C2160" s="173" t="s">
        <v>2635</v>
      </c>
      <c r="D2160" s="173" t="s">
        <v>270</v>
      </c>
      <c r="E2160" s="173">
        <v>999</v>
      </c>
      <c r="F2160" s="173">
        <v>46</v>
      </c>
      <c r="G2160" s="173" t="s">
        <v>213</v>
      </c>
      <c r="H2160" s="173" t="s">
        <v>24</v>
      </c>
      <c r="I2160" s="173">
        <v>2159</v>
      </c>
      <c r="J2160" s="174"/>
    </row>
    <row r="2161" spans="1:10" s="173" customFormat="1" x14ac:dyDescent="0.25">
      <c r="A2161" s="173" t="s">
        <v>2629</v>
      </c>
      <c r="B2161" s="173" t="s">
        <v>71</v>
      </c>
      <c r="C2161" s="173" t="s">
        <v>2635</v>
      </c>
      <c r="D2161" s="173" t="s">
        <v>2492</v>
      </c>
      <c r="E2161" s="173">
        <v>999</v>
      </c>
      <c r="F2161" s="173">
        <v>75</v>
      </c>
      <c r="G2161" s="173" t="s">
        <v>213</v>
      </c>
      <c r="H2161" s="173" t="s">
        <v>22</v>
      </c>
      <c r="I2161" s="173">
        <v>2160</v>
      </c>
      <c r="J2161" s="174"/>
    </row>
    <row r="2162" spans="1:10" s="173" customFormat="1" x14ac:dyDescent="0.25">
      <c r="A2162" s="173" t="s">
        <v>2629</v>
      </c>
      <c r="B2162" s="173" t="s">
        <v>71</v>
      </c>
      <c r="C2162" s="173" t="s">
        <v>2635</v>
      </c>
      <c r="D2162" s="173" t="s">
        <v>2704</v>
      </c>
      <c r="E2162" s="173">
        <v>999</v>
      </c>
      <c r="F2162" s="173">
        <v>300</v>
      </c>
      <c r="G2162" s="173" t="s">
        <v>213</v>
      </c>
      <c r="H2162" s="173" t="s">
        <v>24</v>
      </c>
      <c r="I2162" s="173">
        <v>2161</v>
      </c>
      <c r="J2162" s="174"/>
    </row>
    <row r="2163" spans="1:10" s="173" customFormat="1" x14ac:dyDescent="0.25">
      <c r="A2163" s="173" t="s">
        <v>2629</v>
      </c>
      <c r="B2163" s="173" t="s">
        <v>71</v>
      </c>
      <c r="C2163" s="173" t="s">
        <v>2635</v>
      </c>
      <c r="D2163" s="173" t="s">
        <v>214</v>
      </c>
      <c r="E2163" s="173">
        <v>99</v>
      </c>
      <c r="F2163" s="173">
        <v>28</v>
      </c>
      <c r="G2163" s="173" t="s">
        <v>224</v>
      </c>
      <c r="H2163" s="173" t="s">
        <v>24</v>
      </c>
      <c r="I2163" s="173">
        <v>2162</v>
      </c>
      <c r="J2163" s="174"/>
    </row>
    <row r="2164" spans="1:10" s="173" customFormat="1" x14ac:dyDescent="0.25">
      <c r="A2164" s="173" t="s">
        <v>2629</v>
      </c>
      <c r="B2164" s="173" t="s">
        <v>71</v>
      </c>
      <c r="C2164" s="173" t="s">
        <v>2635</v>
      </c>
      <c r="D2164" s="173" t="s">
        <v>283</v>
      </c>
      <c r="E2164" s="173">
        <v>999</v>
      </c>
      <c r="F2164" s="173">
        <v>75</v>
      </c>
      <c r="G2164" s="173" t="s">
        <v>224</v>
      </c>
      <c r="H2164" s="173" t="s">
        <v>24</v>
      </c>
      <c r="I2164" s="173">
        <v>2163</v>
      </c>
      <c r="J2164" s="174"/>
    </row>
    <row r="2165" spans="1:10" s="173" customFormat="1" x14ac:dyDescent="0.25">
      <c r="A2165" s="173" t="s">
        <v>2629</v>
      </c>
      <c r="B2165" s="173" t="s">
        <v>71</v>
      </c>
      <c r="C2165" s="173" t="s">
        <v>2635</v>
      </c>
      <c r="D2165" s="173" t="s">
        <v>2490</v>
      </c>
      <c r="E2165" s="173">
        <v>99</v>
      </c>
      <c r="F2165" s="173">
        <v>0</v>
      </c>
      <c r="G2165" s="173" t="s">
        <v>224</v>
      </c>
      <c r="H2165" s="173" t="s">
        <v>22</v>
      </c>
      <c r="I2165" s="173">
        <v>2164</v>
      </c>
      <c r="J2165" s="174"/>
    </row>
    <row r="2166" spans="1:10" s="173" customFormat="1" x14ac:dyDescent="0.25">
      <c r="A2166" s="173" t="s">
        <v>2629</v>
      </c>
      <c r="B2166" s="173" t="s">
        <v>71</v>
      </c>
      <c r="C2166" s="173" t="s">
        <v>2635</v>
      </c>
      <c r="D2166" s="173" t="s">
        <v>267</v>
      </c>
      <c r="E2166" s="173">
        <v>999</v>
      </c>
      <c r="F2166" s="173">
        <v>75</v>
      </c>
      <c r="G2166" s="173" t="s">
        <v>224</v>
      </c>
      <c r="H2166" s="173" t="s">
        <v>24</v>
      </c>
      <c r="I2166" s="173">
        <v>2165</v>
      </c>
      <c r="J2166" s="174"/>
    </row>
    <row r="2167" spans="1:10" s="173" customFormat="1" x14ac:dyDescent="0.25">
      <c r="A2167" s="173" t="s">
        <v>2629</v>
      </c>
      <c r="B2167" s="173" t="s">
        <v>71</v>
      </c>
      <c r="C2167" s="173" t="s">
        <v>2635</v>
      </c>
      <c r="D2167" s="173" t="s">
        <v>225</v>
      </c>
      <c r="E2167" s="173">
        <v>36</v>
      </c>
      <c r="F2167" s="173">
        <v>0</v>
      </c>
      <c r="G2167" s="173" t="s">
        <v>224</v>
      </c>
      <c r="H2167" s="173" t="s">
        <v>22</v>
      </c>
      <c r="I2167" s="173">
        <v>2166</v>
      </c>
      <c r="J2167" s="174"/>
    </row>
    <row r="2168" spans="1:10" s="173" customFormat="1" x14ac:dyDescent="0.25">
      <c r="A2168" s="173" t="s">
        <v>2629</v>
      </c>
      <c r="B2168" s="173" t="s">
        <v>71</v>
      </c>
      <c r="C2168" s="173" t="s">
        <v>2635</v>
      </c>
      <c r="D2168" s="173" t="s">
        <v>215</v>
      </c>
      <c r="E2168" s="173">
        <v>99</v>
      </c>
      <c r="F2168" s="173">
        <v>0</v>
      </c>
      <c r="G2168" s="173" t="s">
        <v>224</v>
      </c>
      <c r="H2168" s="173" t="s">
        <v>22</v>
      </c>
      <c r="I2168" s="173">
        <v>2167</v>
      </c>
      <c r="J2168" s="174"/>
    </row>
    <row r="2169" spans="1:10" s="173" customFormat="1" x14ac:dyDescent="0.25">
      <c r="A2169" s="173" t="s">
        <v>2629</v>
      </c>
      <c r="B2169" s="173" t="s">
        <v>71</v>
      </c>
      <c r="C2169" s="173" t="s">
        <v>2635</v>
      </c>
      <c r="D2169" s="173" t="s">
        <v>2478</v>
      </c>
      <c r="E2169" s="173">
        <v>221</v>
      </c>
      <c r="F2169" s="173">
        <v>64</v>
      </c>
      <c r="G2169" s="173" t="s">
        <v>224</v>
      </c>
      <c r="H2169" s="173" t="s">
        <v>24</v>
      </c>
      <c r="I2169" s="173">
        <v>2168</v>
      </c>
      <c r="J2169" s="174"/>
    </row>
    <row r="2170" spans="1:10" s="173" customFormat="1" x14ac:dyDescent="0.25">
      <c r="A2170" s="173" t="s">
        <v>2629</v>
      </c>
      <c r="B2170" s="173" t="s">
        <v>71</v>
      </c>
      <c r="C2170" s="173" t="s">
        <v>2635</v>
      </c>
      <c r="D2170" s="173" t="s">
        <v>2479</v>
      </c>
      <c r="E2170" s="173">
        <v>130</v>
      </c>
      <c r="F2170" s="173">
        <v>0</v>
      </c>
      <c r="G2170" s="173" t="s">
        <v>224</v>
      </c>
      <c r="H2170" s="173" t="s">
        <v>22</v>
      </c>
      <c r="I2170" s="173">
        <v>2169</v>
      </c>
      <c r="J2170" s="174"/>
    </row>
    <row r="2171" spans="1:10" s="173" customFormat="1" x14ac:dyDescent="0.25">
      <c r="A2171" s="173" t="s">
        <v>2629</v>
      </c>
      <c r="B2171" s="173" t="s">
        <v>71</v>
      </c>
      <c r="C2171" s="173" t="s">
        <v>2635</v>
      </c>
      <c r="D2171" s="173" t="s">
        <v>2480</v>
      </c>
      <c r="E2171" s="173">
        <v>130</v>
      </c>
      <c r="F2171" s="173">
        <v>37</v>
      </c>
      <c r="G2171" s="173" t="s">
        <v>224</v>
      </c>
      <c r="H2171" s="173" t="s">
        <v>24</v>
      </c>
      <c r="I2171" s="173">
        <v>2170</v>
      </c>
      <c r="J2171" s="174"/>
    </row>
    <row r="2172" spans="1:10" s="173" customFormat="1" x14ac:dyDescent="0.25">
      <c r="A2172" s="173" t="s">
        <v>2629</v>
      </c>
      <c r="B2172" s="173" t="s">
        <v>71</v>
      </c>
      <c r="C2172" s="173" t="s">
        <v>2635</v>
      </c>
      <c r="D2172" s="173" t="s">
        <v>228</v>
      </c>
      <c r="E2172" s="173">
        <v>27</v>
      </c>
      <c r="F2172" s="173">
        <v>0</v>
      </c>
      <c r="G2172" s="173" t="s">
        <v>224</v>
      </c>
      <c r="H2172" s="173" t="s">
        <v>22</v>
      </c>
      <c r="I2172" s="173">
        <v>2171</v>
      </c>
      <c r="J2172" s="174"/>
    </row>
    <row r="2173" spans="1:10" s="173" customFormat="1" x14ac:dyDescent="0.25">
      <c r="A2173" s="173" t="s">
        <v>2629</v>
      </c>
      <c r="B2173" s="173" t="s">
        <v>71</v>
      </c>
      <c r="C2173" s="173" t="s">
        <v>2635</v>
      </c>
      <c r="D2173" s="173" t="s">
        <v>2486</v>
      </c>
      <c r="E2173" s="173">
        <v>36</v>
      </c>
      <c r="F2173" s="173">
        <v>0</v>
      </c>
      <c r="G2173" s="173" t="s">
        <v>224</v>
      </c>
      <c r="H2173" s="173" t="s">
        <v>22</v>
      </c>
      <c r="I2173" s="173">
        <v>2172</v>
      </c>
      <c r="J2173" s="174"/>
    </row>
    <row r="2174" spans="1:10" s="173" customFormat="1" x14ac:dyDescent="0.25">
      <c r="A2174" s="173" t="s">
        <v>2629</v>
      </c>
      <c r="B2174" s="173" t="s">
        <v>71</v>
      </c>
      <c r="C2174" s="173" t="s">
        <v>2635</v>
      </c>
      <c r="D2174" s="173" t="s">
        <v>232</v>
      </c>
      <c r="E2174" s="173">
        <v>99</v>
      </c>
      <c r="F2174" s="173">
        <v>28</v>
      </c>
      <c r="G2174" s="173" t="s">
        <v>224</v>
      </c>
      <c r="H2174" s="173" t="s">
        <v>24</v>
      </c>
      <c r="I2174" s="173">
        <v>2173</v>
      </c>
      <c r="J2174" s="174"/>
    </row>
    <row r="2175" spans="1:10" s="173" customFormat="1" x14ac:dyDescent="0.25">
      <c r="A2175" s="173" t="s">
        <v>2629</v>
      </c>
      <c r="B2175" s="173" t="s">
        <v>71</v>
      </c>
      <c r="C2175" s="173" t="s">
        <v>2635</v>
      </c>
      <c r="D2175" s="173" t="s">
        <v>255</v>
      </c>
      <c r="E2175" s="173">
        <v>99</v>
      </c>
      <c r="F2175" s="173">
        <v>0</v>
      </c>
      <c r="G2175" s="173" t="s">
        <v>224</v>
      </c>
      <c r="H2175" s="173" t="s">
        <v>22</v>
      </c>
      <c r="I2175" s="173">
        <v>2174</v>
      </c>
      <c r="J2175" s="174"/>
    </row>
    <row r="2176" spans="1:10" s="173" customFormat="1" x14ac:dyDescent="0.25">
      <c r="A2176" s="173" t="s">
        <v>2629</v>
      </c>
      <c r="B2176" s="173" t="s">
        <v>71</v>
      </c>
      <c r="C2176" s="173" t="s">
        <v>2635</v>
      </c>
      <c r="D2176" s="173" t="s">
        <v>222</v>
      </c>
      <c r="E2176" s="173">
        <v>299</v>
      </c>
      <c r="F2176" s="173">
        <v>0</v>
      </c>
      <c r="G2176" s="173" t="s">
        <v>224</v>
      </c>
      <c r="H2176" s="173" t="s">
        <v>22</v>
      </c>
      <c r="I2176" s="173">
        <v>2175</v>
      </c>
      <c r="J2176" s="174"/>
    </row>
    <row r="2177" spans="1:10" s="173" customFormat="1" x14ac:dyDescent="0.25">
      <c r="A2177" s="173" t="s">
        <v>2629</v>
      </c>
      <c r="B2177" s="173" t="s">
        <v>71</v>
      </c>
      <c r="C2177" s="173" t="s">
        <v>2635</v>
      </c>
      <c r="D2177" s="173" t="s">
        <v>233</v>
      </c>
      <c r="E2177" s="173">
        <v>99</v>
      </c>
      <c r="F2177" s="173">
        <v>0</v>
      </c>
      <c r="G2177" s="173" t="s">
        <v>224</v>
      </c>
      <c r="H2177" s="173" t="s">
        <v>22</v>
      </c>
      <c r="I2177" s="173">
        <v>2176</v>
      </c>
      <c r="J2177" s="174"/>
    </row>
    <row r="2178" spans="1:10" s="173" customFormat="1" x14ac:dyDescent="0.25">
      <c r="A2178" s="173" t="s">
        <v>2629</v>
      </c>
      <c r="B2178" s="173" t="s">
        <v>71</v>
      </c>
      <c r="C2178" s="173" t="s">
        <v>2635</v>
      </c>
      <c r="D2178" s="173" t="s">
        <v>2487</v>
      </c>
      <c r="E2178" s="173">
        <v>36</v>
      </c>
      <c r="F2178" s="173">
        <v>0</v>
      </c>
      <c r="G2178" s="173" t="s">
        <v>224</v>
      </c>
      <c r="H2178" s="173" t="s">
        <v>22</v>
      </c>
      <c r="I2178" s="173">
        <v>2177</v>
      </c>
      <c r="J2178" s="174"/>
    </row>
    <row r="2179" spans="1:10" s="173" customFormat="1" x14ac:dyDescent="0.25">
      <c r="A2179" s="173" t="s">
        <v>2629</v>
      </c>
      <c r="B2179" s="173" t="s">
        <v>71</v>
      </c>
      <c r="C2179" s="173" t="s">
        <v>2635</v>
      </c>
      <c r="D2179" s="173" t="s">
        <v>264</v>
      </c>
      <c r="E2179" s="173">
        <v>299</v>
      </c>
      <c r="F2179" s="173">
        <v>0</v>
      </c>
      <c r="G2179" s="173" t="s">
        <v>224</v>
      </c>
      <c r="H2179" s="173" t="s">
        <v>24</v>
      </c>
      <c r="I2179" s="173">
        <v>2178</v>
      </c>
      <c r="J2179" s="174"/>
    </row>
    <row r="2180" spans="1:10" s="173" customFormat="1" x14ac:dyDescent="0.25">
      <c r="A2180" s="173" t="s">
        <v>2629</v>
      </c>
      <c r="B2180" s="173" t="s">
        <v>71</v>
      </c>
      <c r="C2180" s="173" t="s">
        <v>2635</v>
      </c>
      <c r="D2180" s="173" t="s">
        <v>2488</v>
      </c>
      <c r="E2180" s="173">
        <v>99</v>
      </c>
      <c r="F2180" s="173">
        <v>0</v>
      </c>
      <c r="G2180" s="173" t="s">
        <v>224</v>
      </c>
      <c r="H2180" s="173" t="s">
        <v>22</v>
      </c>
      <c r="I2180" s="173">
        <v>2179</v>
      </c>
      <c r="J2180" s="174"/>
    </row>
    <row r="2181" spans="1:10" s="173" customFormat="1" x14ac:dyDescent="0.25">
      <c r="A2181" s="173" t="s">
        <v>2629</v>
      </c>
      <c r="B2181" s="173" t="s">
        <v>71</v>
      </c>
      <c r="C2181" s="173" t="s">
        <v>2635</v>
      </c>
      <c r="D2181" s="173" t="s">
        <v>289</v>
      </c>
      <c r="E2181" s="173">
        <v>99</v>
      </c>
      <c r="F2181" s="173">
        <v>0</v>
      </c>
      <c r="G2181" s="173" t="s">
        <v>224</v>
      </c>
      <c r="H2181" s="173" t="s">
        <v>22</v>
      </c>
      <c r="I2181" s="173">
        <v>2180</v>
      </c>
      <c r="J2181" s="174"/>
    </row>
    <row r="2182" spans="1:10" s="173" customFormat="1" x14ac:dyDescent="0.25">
      <c r="A2182" s="173" t="s">
        <v>2629</v>
      </c>
      <c r="B2182" s="173" t="s">
        <v>72</v>
      </c>
      <c r="C2182" s="173" t="s">
        <v>2636</v>
      </c>
      <c r="D2182" s="173" t="s">
        <v>284</v>
      </c>
      <c r="E2182" s="173">
        <v>36</v>
      </c>
      <c r="F2182" s="173">
        <v>0</v>
      </c>
      <c r="G2182" s="173" t="s">
        <v>213</v>
      </c>
      <c r="H2182" s="173" t="s">
        <v>22</v>
      </c>
      <c r="I2182" s="173">
        <v>2181</v>
      </c>
      <c r="J2182" s="174"/>
    </row>
    <row r="2183" spans="1:10" s="173" customFormat="1" x14ac:dyDescent="0.25">
      <c r="A2183" s="173" t="s">
        <v>2629</v>
      </c>
      <c r="B2183" s="173" t="s">
        <v>72</v>
      </c>
      <c r="C2183" s="173" t="s">
        <v>2636</v>
      </c>
      <c r="D2183" s="173" t="s">
        <v>254</v>
      </c>
      <c r="E2183" s="173">
        <v>36</v>
      </c>
      <c r="F2183" s="173">
        <v>0</v>
      </c>
      <c r="G2183" s="173" t="s">
        <v>213</v>
      </c>
      <c r="H2183" s="173" t="s">
        <v>22</v>
      </c>
      <c r="I2183" s="173">
        <v>2182</v>
      </c>
      <c r="J2183" s="174"/>
    </row>
    <row r="2184" spans="1:10" s="173" customFormat="1" x14ac:dyDescent="0.25">
      <c r="A2184" s="173" t="s">
        <v>2629</v>
      </c>
      <c r="B2184" s="173" t="s">
        <v>72</v>
      </c>
      <c r="C2184" s="173" t="s">
        <v>2636</v>
      </c>
      <c r="D2184" s="173" t="s">
        <v>245</v>
      </c>
      <c r="E2184" s="173">
        <v>36</v>
      </c>
      <c r="F2184" s="173">
        <v>0</v>
      </c>
      <c r="G2184" s="173" t="s">
        <v>213</v>
      </c>
      <c r="H2184" s="173" t="s">
        <v>22</v>
      </c>
      <c r="I2184" s="173">
        <v>2183</v>
      </c>
      <c r="J2184" s="174"/>
    </row>
    <row r="2185" spans="1:10" s="173" customFormat="1" x14ac:dyDescent="0.25">
      <c r="A2185" s="173" t="s">
        <v>2629</v>
      </c>
      <c r="B2185" s="173" t="s">
        <v>72</v>
      </c>
      <c r="C2185" s="173" t="s">
        <v>2636</v>
      </c>
      <c r="D2185" s="173" t="s">
        <v>239</v>
      </c>
      <c r="E2185" s="173">
        <v>36</v>
      </c>
      <c r="F2185" s="173">
        <v>0</v>
      </c>
      <c r="G2185" s="173" t="s">
        <v>213</v>
      </c>
      <c r="H2185" s="173" t="s">
        <v>22</v>
      </c>
      <c r="I2185" s="173">
        <v>2184</v>
      </c>
      <c r="J2185" s="174"/>
    </row>
    <row r="2186" spans="1:10" s="173" customFormat="1" x14ac:dyDescent="0.25">
      <c r="A2186" s="173" t="s">
        <v>2629</v>
      </c>
      <c r="B2186" s="173" t="s">
        <v>72</v>
      </c>
      <c r="C2186" s="173" t="s">
        <v>2636</v>
      </c>
      <c r="D2186" s="173" t="s">
        <v>240</v>
      </c>
      <c r="E2186" s="173">
        <v>36</v>
      </c>
      <c r="F2186" s="173">
        <v>0</v>
      </c>
      <c r="G2186" s="173" t="s">
        <v>213</v>
      </c>
      <c r="H2186" s="173" t="s">
        <v>22</v>
      </c>
      <c r="I2186" s="173">
        <v>2185</v>
      </c>
      <c r="J2186" s="174"/>
    </row>
    <row r="2187" spans="1:10" s="173" customFormat="1" x14ac:dyDescent="0.25">
      <c r="A2187" s="173" t="s">
        <v>2629</v>
      </c>
      <c r="B2187" s="173" t="s">
        <v>72</v>
      </c>
      <c r="C2187" s="173" t="s">
        <v>2636</v>
      </c>
      <c r="D2187" s="173" t="s">
        <v>2490</v>
      </c>
      <c r="E2187" s="173">
        <v>99</v>
      </c>
      <c r="F2187" s="173">
        <v>0</v>
      </c>
      <c r="G2187" s="173" t="s">
        <v>213</v>
      </c>
      <c r="H2187" s="173" t="s">
        <v>22</v>
      </c>
      <c r="I2187" s="173">
        <v>2186</v>
      </c>
      <c r="J2187" s="174"/>
    </row>
    <row r="2188" spans="1:10" s="173" customFormat="1" x14ac:dyDescent="0.25">
      <c r="A2188" s="173" t="s">
        <v>2629</v>
      </c>
      <c r="B2188" s="173" t="s">
        <v>72</v>
      </c>
      <c r="C2188" s="173" t="s">
        <v>2636</v>
      </c>
      <c r="D2188" s="173" t="s">
        <v>225</v>
      </c>
      <c r="E2188" s="173">
        <v>36</v>
      </c>
      <c r="F2188" s="173">
        <v>0</v>
      </c>
      <c r="G2188" s="173" t="s">
        <v>213</v>
      </c>
      <c r="H2188" s="173" t="s">
        <v>22</v>
      </c>
      <c r="I2188" s="173">
        <v>2187</v>
      </c>
      <c r="J2188" s="174"/>
    </row>
    <row r="2189" spans="1:10" s="173" customFormat="1" x14ac:dyDescent="0.25">
      <c r="A2189" s="173" t="s">
        <v>2629</v>
      </c>
      <c r="B2189" s="173" t="s">
        <v>72</v>
      </c>
      <c r="C2189" s="173" t="s">
        <v>2636</v>
      </c>
      <c r="D2189" s="173" t="s">
        <v>226</v>
      </c>
      <c r="E2189" s="173">
        <v>36</v>
      </c>
      <c r="F2189" s="173">
        <v>0</v>
      </c>
      <c r="G2189" s="173" t="s">
        <v>213</v>
      </c>
      <c r="H2189" s="173" t="s">
        <v>22</v>
      </c>
      <c r="I2189" s="173">
        <v>2188</v>
      </c>
      <c r="J2189" s="174"/>
    </row>
    <row r="2190" spans="1:10" s="173" customFormat="1" x14ac:dyDescent="0.25">
      <c r="A2190" s="173" t="s">
        <v>2629</v>
      </c>
      <c r="B2190" s="173" t="s">
        <v>72</v>
      </c>
      <c r="C2190" s="173" t="s">
        <v>2636</v>
      </c>
      <c r="D2190" s="173" t="s">
        <v>255</v>
      </c>
      <c r="E2190" s="173">
        <v>99</v>
      </c>
      <c r="F2190" s="173">
        <v>0</v>
      </c>
      <c r="G2190" s="173" t="s">
        <v>213</v>
      </c>
      <c r="H2190" s="173" t="s">
        <v>22</v>
      </c>
      <c r="I2190" s="173">
        <v>2189</v>
      </c>
      <c r="J2190" s="174"/>
    </row>
    <row r="2191" spans="1:10" s="173" customFormat="1" x14ac:dyDescent="0.25">
      <c r="A2191" s="173" t="s">
        <v>2629</v>
      </c>
      <c r="B2191" s="173" t="s">
        <v>72</v>
      </c>
      <c r="C2191" s="173" t="s">
        <v>2636</v>
      </c>
      <c r="D2191" s="173" t="s">
        <v>2487</v>
      </c>
      <c r="E2191" s="173">
        <v>36</v>
      </c>
      <c r="F2191" s="173">
        <v>0</v>
      </c>
      <c r="G2191" s="173" t="s">
        <v>213</v>
      </c>
      <c r="H2191" s="173" t="s">
        <v>22</v>
      </c>
      <c r="I2191" s="173">
        <v>2190</v>
      </c>
      <c r="J2191" s="174"/>
    </row>
    <row r="2192" spans="1:10" s="173" customFormat="1" x14ac:dyDescent="0.25">
      <c r="A2192" s="173" t="s">
        <v>2629</v>
      </c>
      <c r="B2192" s="173" t="s">
        <v>72</v>
      </c>
      <c r="C2192" s="173" t="s">
        <v>2636</v>
      </c>
      <c r="D2192" s="173" t="s">
        <v>234</v>
      </c>
      <c r="E2192" s="173">
        <v>36</v>
      </c>
      <c r="F2192" s="173">
        <v>0</v>
      </c>
      <c r="G2192" s="173" t="s">
        <v>213</v>
      </c>
      <c r="H2192" s="173" t="s">
        <v>22</v>
      </c>
      <c r="I2192" s="173">
        <v>2191</v>
      </c>
      <c r="J2192" s="174"/>
    </row>
    <row r="2193" spans="1:10" s="173" customFormat="1" x14ac:dyDescent="0.25">
      <c r="A2193" s="173" t="s">
        <v>2629</v>
      </c>
      <c r="B2193" s="173" t="s">
        <v>72</v>
      </c>
      <c r="C2193" s="173" t="s">
        <v>2636</v>
      </c>
      <c r="D2193" s="173" t="s">
        <v>2493</v>
      </c>
      <c r="E2193" s="173">
        <v>36</v>
      </c>
      <c r="F2193" s="173">
        <v>10</v>
      </c>
      <c r="G2193" s="173" t="s">
        <v>224</v>
      </c>
      <c r="H2193" s="173" t="s">
        <v>22</v>
      </c>
      <c r="I2193" s="173">
        <v>2192</v>
      </c>
      <c r="J2193" s="174"/>
    </row>
    <row r="2194" spans="1:10" s="173" customFormat="1" x14ac:dyDescent="0.25">
      <c r="A2194" s="173" t="s">
        <v>2629</v>
      </c>
      <c r="B2194" s="173" t="s">
        <v>72</v>
      </c>
      <c r="C2194" s="173" t="s">
        <v>2636</v>
      </c>
      <c r="D2194" s="173" t="s">
        <v>259</v>
      </c>
      <c r="G2194" s="173" t="s">
        <v>224</v>
      </c>
      <c r="H2194" s="173" t="s">
        <v>22</v>
      </c>
      <c r="I2194" s="173">
        <v>2193</v>
      </c>
      <c r="J2194" s="174"/>
    </row>
    <row r="2195" spans="1:10" s="173" customFormat="1" x14ac:dyDescent="0.25">
      <c r="A2195" s="173" t="s">
        <v>2629</v>
      </c>
      <c r="B2195" s="173" t="s">
        <v>72</v>
      </c>
      <c r="C2195" s="173" t="s">
        <v>2636</v>
      </c>
      <c r="D2195" s="173" t="s">
        <v>244</v>
      </c>
      <c r="E2195" s="173">
        <v>27</v>
      </c>
      <c r="F2195" s="173">
        <v>0</v>
      </c>
      <c r="G2195" s="173" t="s">
        <v>224</v>
      </c>
      <c r="H2195" s="173" t="s">
        <v>22</v>
      </c>
      <c r="I2195" s="173">
        <v>2194</v>
      </c>
      <c r="J2195" s="174"/>
    </row>
    <row r="2196" spans="1:10" s="173" customFormat="1" x14ac:dyDescent="0.25">
      <c r="A2196" s="173" t="s">
        <v>2629</v>
      </c>
      <c r="B2196" s="173" t="s">
        <v>72</v>
      </c>
      <c r="C2196" s="173" t="s">
        <v>2636</v>
      </c>
      <c r="D2196" s="173" t="s">
        <v>2488</v>
      </c>
      <c r="E2196" s="173">
        <v>99</v>
      </c>
      <c r="F2196" s="173">
        <v>0</v>
      </c>
      <c r="G2196" s="173" t="s">
        <v>224</v>
      </c>
      <c r="H2196" s="173" t="s">
        <v>22</v>
      </c>
      <c r="I2196" s="173">
        <v>2195</v>
      </c>
      <c r="J2196" s="174"/>
    </row>
    <row r="2197" spans="1:10" s="173" customFormat="1" x14ac:dyDescent="0.25">
      <c r="A2197" s="173" t="s">
        <v>2629</v>
      </c>
      <c r="B2197" s="173" t="s">
        <v>73</v>
      </c>
      <c r="C2197" s="173" t="s">
        <v>2637</v>
      </c>
      <c r="D2197" s="173" t="s">
        <v>2494</v>
      </c>
      <c r="G2197" s="173" t="s">
        <v>213</v>
      </c>
      <c r="H2197" s="173" t="s">
        <v>22</v>
      </c>
      <c r="I2197" s="173">
        <v>2196</v>
      </c>
      <c r="J2197" s="174"/>
    </row>
    <row r="2198" spans="1:10" s="173" customFormat="1" x14ac:dyDescent="0.25">
      <c r="A2198" s="173" t="s">
        <v>2629</v>
      </c>
      <c r="B2198" s="173" t="s">
        <v>73</v>
      </c>
      <c r="C2198" s="173" t="s">
        <v>2637</v>
      </c>
      <c r="D2198" s="173" t="s">
        <v>256</v>
      </c>
      <c r="G2198" s="173" t="s">
        <v>213</v>
      </c>
      <c r="H2198" s="173" t="s">
        <v>22</v>
      </c>
      <c r="I2198" s="173">
        <v>2197</v>
      </c>
      <c r="J2198" s="174"/>
    </row>
    <row r="2199" spans="1:10" s="173" customFormat="1" x14ac:dyDescent="0.25">
      <c r="A2199" s="173" t="s">
        <v>2629</v>
      </c>
      <c r="B2199" s="173" t="s">
        <v>73</v>
      </c>
      <c r="C2199" s="173" t="s">
        <v>2637</v>
      </c>
      <c r="D2199" s="173" t="s">
        <v>2499</v>
      </c>
      <c r="G2199" s="173" t="s">
        <v>213</v>
      </c>
      <c r="H2199" s="173" t="s">
        <v>22</v>
      </c>
      <c r="I2199" s="173">
        <v>2198</v>
      </c>
      <c r="J2199" s="174"/>
    </row>
    <row r="2200" spans="1:10" s="173" customFormat="1" x14ac:dyDescent="0.25">
      <c r="A2200" s="173" t="s">
        <v>2629</v>
      </c>
      <c r="B2200" s="173" t="s">
        <v>73</v>
      </c>
      <c r="C2200" s="173" t="s">
        <v>2637</v>
      </c>
      <c r="D2200" s="173" t="s">
        <v>2495</v>
      </c>
      <c r="G2200" s="173" t="s">
        <v>213</v>
      </c>
      <c r="H2200" s="173" t="s">
        <v>22</v>
      </c>
      <c r="I2200" s="173">
        <v>2199</v>
      </c>
      <c r="J2200" s="174"/>
    </row>
    <row r="2201" spans="1:10" s="173" customFormat="1" x14ac:dyDescent="0.25">
      <c r="A2201" s="173" t="s">
        <v>2629</v>
      </c>
      <c r="B2201" s="173" t="s">
        <v>73</v>
      </c>
      <c r="C2201" s="173" t="s">
        <v>2637</v>
      </c>
      <c r="D2201" s="173" t="s">
        <v>257</v>
      </c>
      <c r="G2201" s="173" t="s">
        <v>213</v>
      </c>
      <c r="H2201" s="173" t="s">
        <v>22</v>
      </c>
      <c r="I2201" s="173">
        <v>2200</v>
      </c>
      <c r="J2201" s="174"/>
    </row>
    <row r="2202" spans="1:10" s="173" customFormat="1" x14ac:dyDescent="0.25">
      <c r="A2202" s="173" t="s">
        <v>2629</v>
      </c>
      <c r="B2202" s="173" t="s">
        <v>73</v>
      </c>
      <c r="C2202" s="173" t="s">
        <v>2637</v>
      </c>
      <c r="D2202" s="173" t="s">
        <v>258</v>
      </c>
      <c r="G2202" s="173" t="s">
        <v>213</v>
      </c>
      <c r="H2202" s="173" t="s">
        <v>22</v>
      </c>
      <c r="I2202" s="173">
        <v>2201</v>
      </c>
      <c r="J2202" s="174"/>
    </row>
    <row r="2203" spans="1:10" s="173" customFormat="1" x14ac:dyDescent="0.25">
      <c r="A2203" s="173" t="s">
        <v>2629</v>
      </c>
      <c r="B2203" s="173" t="s">
        <v>73</v>
      </c>
      <c r="C2203" s="173" t="s">
        <v>2637</v>
      </c>
      <c r="D2203" s="173" t="s">
        <v>2496</v>
      </c>
      <c r="G2203" s="173" t="s">
        <v>213</v>
      </c>
      <c r="H2203" s="173" t="s">
        <v>22</v>
      </c>
      <c r="I2203" s="173">
        <v>2202</v>
      </c>
      <c r="J2203" s="174"/>
    </row>
    <row r="2204" spans="1:10" s="173" customFormat="1" x14ac:dyDescent="0.25">
      <c r="A2204" s="173" t="s">
        <v>2629</v>
      </c>
      <c r="B2204" s="173" t="s">
        <v>73</v>
      </c>
      <c r="C2204" s="173" t="s">
        <v>2637</v>
      </c>
      <c r="D2204" s="173" t="s">
        <v>259</v>
      </c>
      <c r="G2204" s="173" t="s">
        <v>213</v>
      </c>
      <c r="H2204" s="173" t="s">
        <v>22</v>
      </c>
      <c r="I2204" s="173">
        <v>2203</v>
      </c>
      <c r="J2204" s="174"/>
    </row>
    <row r="2205" spans="1:10" s="173" customFormat="1" x14ac:dyDescent="0.25">
      <c r="A2205" s="173" t="s">
        <v>2629</v>
      </c>
      <c r="B2205" s="173" t="s">
        <v>73</v>
      </c>
      <c r="C2205" s="173" t="s">
        <v>2637</v>
      </c>
      <c r="D2205" s="173" t="s">
        <v>260</v>
      </c>
      <c r="G2205" s="173" t="s">
        <v>213</v>
      </c>
      <c r="H2205" s="173" t="s">
        <v>22</v>
      </c>
      <c r="I2205" s="173">
        <v>2204</v>
      </c>
      <c r="J2205" s="174"/>
    </row>
    <row r="2206" spans="1:10" s="173" customFormat="1" x14ac:dyDescent="0.25">
      <c r="A2206" s="173" t="s">
        <v>2629</v>
      </c>
      <c r="B2206" s="173" t="s">
        <v>73</v>
      </c>
      <c r="C2206" s="173" t="s">
        <v>2637</v>
      </c>
      <c r="D2206" s="173" t="s">
        <v>261</v>
      </c>
      <c r="G2206" s="173" t="s">
        <v>213</v>
      </c>
      <c r="H2206" s="173" t="s">
        <v>22</v>
      </c>
      <c r="I2206" s="173">
        <v>2205</v>
      </c>
      <c r="J2206" s="174"/>
    </row>
    <row r="2207" spans="1:10" s="173" customFormat="1" x14ac:dyDescent="0.25">
      <c r="A2207" s="173" t="s">
        <v>2629</v>
      </c>
      <c r="B2207" s="173" t="s">
        <v>73</v>
      </c>
      <c r="C2207" s="173" t="s">
        <v>2637</v>
      </c>
      <c r="D2207" s="173" t="s">
        <v>2498</v>
      </c>
      <c r="G2207" s="173" t="s">
        <v>213</v>
      </c>
      <c r="H2207" s="173" t="s">
        <v>22</v>
      </c>
      <c r="I2207" s="173">
        <v>2206</v>
      </c>
      <c r="J2207" s="174"/>
    </row>
    <row r="2208" spans="1:10" s="173" customFormat="1" x14ac:dyDescent="0.25">
      <c r="A2208" s="173" t="s">
        <v>2629</v>
      </c>
      <c r="B2208" s="173" t="s">
        <v>73</v>
      </c>
      <c r="C2208" s="173" t="s">
        <v>2637</v>
      </c>
      <c r="D2208" s="173" t="s">
        <v>2487</v>
      </c>
      <c r="G2208" s="173" t="s">
        <v>224</v>
      </c>
      <c r="H2208" s="173" t="s">
        <v>22</v>
      </c>
      <c r="I2208" s="173">
        <v>2207</v>
      </c>
      <c r="J2208" s="174"/>
    </row>
    <row r="2209" spans="1:10" s="173" customFormat="1" x14ac:dyDescent="0.25">
      <c r="A2209" s="173" t="s">
        <v>2638</v>
      </c>
      <c r="B2209" s="173" t="s">
        <v>23</v>
      </c>
      <c r="C2209" s="173" t="s">
        <v>2639</v>
      </c>
      <c r="D2209" s="173" t="s">
        <v>214</v>
      </c>
      <c r="E2209" s="173">
        <v>99</v>
      </c>
      <c r="F2209" s="173">
        <v>28</v>
      </c>
      <c r="G2209" s="173" t="s">
        <v>213</v>
      </c>
      <c r="H2209" s="173" t="s">
        <v>24</v>
      </c>
      <c r="I2209" s="173">
        <v>2208</v>
      </c>
      <c r="J2209" s="174"/>
    </row>
    <row r="2210" spans="1:10" s="173" customFormat="1" x14ac:dyDescent="0.25">
      <c r="A2210" s="173" t="s">
        <v>2638</v>
      </c>
      <c r="B2210" s="173" t="s">
        <v>23</v>
      </c>
      <c r="C2210" s="173" t="s">
        <v>2639</v>
      </c>
      <c r="D2210" s="173" t="s">
        <v>215</v>
      </c>
      <c r="E2210" s="173">
        <v>99</v>
      </c>
      <c r="F2210" s="173">
        <v>0</v>
      </c>
      <c r="G2210" s="173" t="s">
        <v>213</v>
      </c>
      <c r="H2210" s="173" t="s">
        <v>22</v>
      </c>
      <c r="I2210" s="173">
        <v>2209</v>
      </c>
      <c r="J2210" s="174"/>
    </row>
    <row r="2211" spans="1:10" s="173" customFormat="1" x14ac:dyDescent="0.25">
      <c r="A2211" s="173" t="s">
        <v>2638</v>
      </c>
      <c r="B2211" s="173" t="s">
        <v>23</v>
      </c>
      <c r="C2211" s="173" t="s">
        <v>2639</v>
      </c>
      <c r="D2211" s="173" t="s">
        <v>2476</v>
      </c>
      <c r="E2211" s="173">
        <v>99</v>
      </c>
      <c r="F2211" s="173">
        <v>0</v>
      </c>
      <c r="G2211" s="173" t="s">
        <v>213</v>
      </c>
      <c r="H2211" s="173" t="s">
        <v>22</v>
      </c>
      <c r="I2211" s="173">
        <v>2210</v>
      </c>
      <c r="J2211" s="174"/>
    </row>
    <row r="2212" spans="1:10" s="173" customFormat="1" x14ac:dyDescent="0.25">
      <c r="A2212" s="173" t="s">
        <v>2638</v>
      </c>
      <c r="B2212" s="173" t="s">
        <v>23</v>
      </c>
      <c r="C2212" s="173" t="s">
        <v>2639</v>
      </c>
      <c r="D2212" s="173" t="s">
        <v>217</v>
      </c>
      <c r="E2212" s="173">
        <v>99</v>
      </c>
      <c r="F2212" s="173">
        <v>28</v>
      </c>
      <c r="G2212" s="173" t="s">
        <v>213</v>
      </c>
      <c r="H2212" s="173" t="s">
        <v>25</v>
      </c>
      <c r="I2212" s="173">
        <v>2211</v>
      </c>
      <c r="J2212" s="174"/>
    </row>
    <row r="2213" spans="1:10" s="173" customFormat="1" x14ac:dyDescent="0.25">
      <c r="A2213" s="173" t="s">
        <v>2638</v>
      </c>
      <c r="B2213" s="173" t="s">
        <v>23</v>
      </c>
      <c r="C2213" s="173" t="s">
        <v>2639</v>
      </c>
      <c r="D2213" s="173" t="s">
        <v>262</v>
      </c>
      <c r="E2213" s="173">
        <v>99</v>
      </c>
      <c r="F2213" s="173">
        <v>28</v>
      </c>
      <c r="G2213" s="173" t="s">
        <v>213</v>
      </c>
      <c r="H2213" s="173" t="s">
        <v>24</v>
      </c>
      <c r="I2213" s="173">
        <v>2212</v>
      </c>
      <c r="J2213" s="174"/>
    </row>
    <row r="2214" spans="1:10" s="173" customFormat="1" x14ac:dyDescent="0.25">
      <c r="A2214" s="173" t="s">
        <v>2638</v>
      </c>
      <c r="B2214" s="173" t="s">
        <v>23</v>
      </c>
      <c r="C2214" s="173" t="s">
        <v>2639</v>
      </c>
      <c r="D2214" s="173" t="s">
        <v>2477</v>
      </c>
      <c r="E2214" s="173">
        <v>99</v>
      </c>
      <c r="F2214" s="173">
        <v>0</v>
      </c>
      <c r="G2214" s="173" t="s">
        <v>213</v>
      </c>
      <c r="H2214" s="173" t="s">
        <v>24</v>
      </c>
      <c r="I2214" s="173">
        <v>2213</v>
      </c>
      <c r="J2214" s="174"/>
    </row>
    <row r="2215" spans="1:10" s="173" customFormat="1" x14ac:dyDescent="0.25">
      <c r="A2215" s="173" t="s">
        <v>2638</v>
      </c>
      <c r="B2215" s="173" t="s">
        <v>23</v>
      </c>
      <c r="C2215" s="173" t="s">
        <v>2639</v>
      </c>
      <c r="D2215" s="173" t="s">
        <v>221</v>
      </c>
      <c r="E2215" s="173">
        <v>299</v>
      </c>
      <c r="F2215" s="173">
        <v>0</v>
      </c>
      <c r="G2215" s="173" t="s">
        <v>213</v>
      </c>
      <c r="H2215" s="173" t="s">
        <v>22</v>
      </c>
      <c r="I2215" s="173">
        <v>2214</v>
      </c>
      <c r="J2215" s="174"/>
    </row>
    <row r="2216" spans="1:10" s="173" customFormat="1" x14ac:dyDescent="0.25">
      <c r="A2216" s="173" t="s">
        <v>2638</v>
      </c>
      <c r="B2216" s="173" t="s">
        <v>23</v>
      </c>
      <c r="C2216" s="173" t="s">
        <v>2639</v>
      </c>
      <c r="D2216" s="173" t="s">
        <v>222</v>
      </c>
      <c r="E2216" s="173">
        <v>299</v>
      </c>
      <c r="F2216" s="173">
        <v>0</v>
      </c>
      <c r="G2216" s="173" t="s">
        <v>213</v>
      </c>
      <c r="H2216" s="173" t="s">
        <v>22</v>
      </c>
      <c r="I2216" s="173">
        <v>2215</v>
      </c>
      <c r="J2216" s="174"/>
    </row>
    <row r="2217" spans="1:10" s="173" customFormat="1" x14ac:dyDescent="0.25">
      <c r="A2217" s="173" t="s">
        <v>2638</v>
      </c>
      <c r="B2217" s="173" t="s">
        <v>23</v>
      </c>
      <c r="C2217" s="173" t="s">
        <v>2639</v>
      </c>
      <c r="D2217" s="173" t="s">
        <v>252</v>
      </c>
      <c r="E2217" s="173">
        <v>299</v>
      </c>
      <c r="F2217" s="173">
        <v>75</v>
      </c>
      <c r="G2217" s="173" t="s">
        <v>224</v>
      </c>
      <c r="H2217" s="173" t="s">
        <v>24</v>
      </c>
      <c r="I2217" s="173">
        <v>2216</v>
      </c>
      <c r="J2217" s="174"/>
    </row>
    <row r="2218" spans="1:10" s="173" customFormat="1" x14ac:dyDescent="0.25">
      <c r="A2218" s="173" t="s">
        <v>2638</v>
      </c>
      <c r="B2218" s="173" t="s">
        <v>23</v>
      </c>
      <c r="C2218" s="173" t="s">
        <v>2639</v>
      </c>
      <c r="D2218" s="173" t="s">
        <v>265</v>
      </c>
      <c r="E2218" s="173">
        <v>160</v>
      </c>
      <c r="F2218" s="173">
        <v>0</v>
      </c>
      <c r="G2218" s="173" t="s">
        <v>224</v>
      </c>
      <c r="H2218" s="173" t="s">
        <v>22</v>
      </c>
      <c r="I2218" s="173">
        <v>2217</v>
      </c>
      <c r="J2218" s="174"/>
    </row>
    <row r="2219" spans="1:10" s="173" customFormat="1" x14ac:dyDescent="0.25">
      <c r="A2219" s="173" t="s">
        <v>2638</v>
      </c>
      <c r="B2219" s="173" t="s">
        <v>23</v>
      </c>
      <c r="C2219" s="173" t="s">
        <v>2639</v>
      </c>
      <c r="D2219" s="173" t="s">
        <v>266</v>
      </c>
      <c r="E2219" s="173">
        <v>160</v>
      </c>
      <c r="F2219" s="173">
        <v>46</v>
      </c>
      <c r="G2219" s="173" t="s">
        <v>224</v>
      </c>
      <c r="H2219" s="173" t="s">
        <v>24</v>
      </c>
      <c r="I2219" s="173">
        <v>2218</v>
      </c>
      <c r="J2219" s="174"/>
    </row>
    <row r="2220" spans="1:10" s="173" customFormat="1" x14ac:dyDescent="0.25">
      <c r="A2220" s="173" t="s">
        <v>2638</v>
      </c>
      <c r="B2220" s="173" t="s">
        <v>23</v>
      </c>
      <c r="C2220" s="173" t="s">
        <v>2639</v>
      </c>
      <c r="D2220" s="173" t="s">
        <v>223</v>
      </c>
      <c r="E2220" s="173">
        <v>999</v>
      </c>
      <c r="F2220" s="173">
        <v>75</v>
      </c>
      <c r="G2220" s="173" t="s">
        <v>224</v>
      </c>
      <c r="H2220" s="173" t="s">
        <v>24</v>
      </c>
      <c r="I2220" s="173">
        <v>2219</v>
      </c>
      <c r="J2220" s="174"/>
    </row>
    <row r="2221" spans="1:10" s="173" customFormat="1" x14ac:dyDescent="0.25">
      <c r="A2221" s="173" t="s">
        <v>2638</v>
      </c>
      <c r="B2221" s="173" t="s">
        <v>23</v>
      </c>
      <c r="C2221" s="173" t="s">
        <v>2639</v>
      </c>
      <c r="D2221" s="173" t="s">
        <v>212</v>
      </c>
      <c r="E2221" s="173">
        <v>36</v>
      </c>
      <c r="F2221" s="173">
        <v>0</v>
      </c>
      <c r="G2221" s="173" t="s">
        <v>224</v>
      </c>
      <c r="H2221" s="173" t="s">
        <v>22</v>
      </c>
      <c r="I2221" s="173">
        <v>2220</v>
      </c>
      <c r="J2221" s="174"/>
    </row>
    <row r="2222" spans="1:10" s="173" customFormat="1" x14ac:dyDescent="0.25">
      <c r="A2222" s="173" t="s">
        <v>2638</v>
      </c>
      <c r="B2222" s="173" t="s">
        <v>23</v>
      </c>
      <c r="C2222" s="173" t="s">
        <v>2639</v>
      </c>
      <c r="D2222" s="173" t="s">
        <v>283</v>
      </c>
      <c r="E2222" s="173">
        <v>999</v>
      </c>
      <c r="F2222" s="173">
        <v>75</v>
      </c>
      <c r="G2222" s="173" t="s">
        <v>224</v>
      </c>
      <c r="H2222" s="173" t="s">
        <v>24</v>
      </c>
      <c r="I2222" s="173">
        <v>2221</v>
      </c>
      <c r="J2222" s="174"/>
    </row>
    <row r="2223" spans="1:10" s="173" customFormat="1" x14ac:dyDescent="0.25">
      <c r="A2223" s="173" t="s">
        <v>2638</v>
      </c>
      <c r="B2223" s="173" t="s">
        <v>23</v>
      </c>
      <c r="C2223" s="173" t="s">
        <v>2639</v>
      </c>
      <c r="D2223" s="173" t="s">
        <v>267</v>
      </c>
      <c r="E2223" s="173">
        <v>999</v>
      </c>
      <c r="F2223" s="173">
        <v>75</v>
      </c>
      <c r="G2223" s="173" t="s">
        <v>224</v>
      </c>
      <c r="H2223" s="173" t="s">
        <v>24</v>
      </c>
      <c r="I2223" s="173">
        <v>2222</v>
      </c>
      <c r="J2223" s="174"/>
    </row>
    <row r="2224" spans="1:10" s="173" customFormat="1" x14ac:dyDescent="0.25">
      <c r="A2224" s="173" t="s">
        <v>2638</v>
      </c>
      <c r="B2224" s="173" t="s">
        <v>23</v>
      </c>
      <c r="C2224" s="173" t="s">
        <v>2639</v>
      </c>
      <c r="D2224" s="173" t="s">
        <v>268</v>
      </c>
      <c r="E2224" s="173">
        <v>160</v>
      </c>
      <c r="F2224" s="173">
        <v>46</v>
      </c>
      <c r="G2224" s="173" t="s">
        <v>224</v>
      </c>
      <c r="H2224" s="173" t="s">
        <v>24</v>
      </c>
      <c r="I2224" s="173">
        <v>2223</v>
      </c>
      <c r="J2224" s="174"/>
    </row>
    <row r="2225" spans="1:10" s="173" customFormat="1" x14ac:dyDescent="0.25">
      <c r="A2225" s="173" t="s">
        <v>2638</v>
      </c>
      <c r="B2225" s="173" t="s">
        <v>23</v>
      </c>
      <c r="C2225" s="173" t="s">
        <v>2639</v>
      </c>
      <c r="D2225" s="173" t="s">
        <v>275</v>
      </c>
      <c r="E2225" s="173">
        <v>27</v>
      </c>
      <c r="F2225" s="173">
        <v>0</v>
      </c>
      <c r="G2225" s="173" t="s">
        <v>224</v>
      </c>
      <c r="H2225" s="173" t="s">
        <v>22</v>
      </c>
      <c r="I2225" s="173">
        <v>2224</v>
      </c>
      <c r="J2225" s="174"/>
    </row>
    <row r="2226" spans="1:10" s="173" customFormat="1" x14ac:dyDescent="0.25">
      <c r="A2226" s="173" t="s">
        <v>2638</v>
      </c>
      <c r="B2226" s="173" t="s">
        <v>23</v>
      </c>
      <c r="C2226" s="173" t="s">
        <v>2639</v>
      </c>
      <c r="D2226" s="173" t="s">
        <v>2478</v>
      </c>
      <c r="E2226" s="173">
        <v>221</v>
      </c>
      <c r="F2226" s="173">
        <v>64</v>
      </c>
      <c r="G2226" s="173" t="s">
        <v>224</v>
      </c>
      <c r="H2226" s="173" t="s">
        <v>24</v>
      </c>
      <c r="I2226" s="173">
        <v>2225</v>
      </c>
      <c r="J2226" s="174"/>
    </row>
    <row r="2227" spans="1:10" s="173" customFormat="1" x14ac:dyDescent="0.25">
      <c r="A2227" s="173" t="s">
        <v>2638</v>
      </c>
      <c r="B2227" s="173" t="s">
        <v>23</v>
      </c>
      <c r="C2227" s="173" t="s">
        <v>2639</v>
      </c>
      <c r="D2227" s="173" t="s">
        <v>226</v>
      </c>
      <c r="E2227" s="173">
        <v>36</v>
      </c>
      <c r="F2227" s="173">
        <v>0</v>
      </c>
      <c r="G2227" s="173" t="s">
        <v>224</v>
      </c>
      <c r="H2227" s="173" t="s">
        <v>22</v>
      </c>
      <c r="I2227" s="173">
        <v>2226</v>
      </c>
      <c r="J2227" s="174"/>
    </row>
    <row r="2228" spans="1:10" s="173" customFormat="1" x14ac:dyDescent="0.25">
      <c r="A2228" s="173" t="s">
        <v>2638</v>
      </c>
      <c r="B2228" s="173" t="s">
        <v>23</v>
      </c>
      <c r="C2228" s="173" t="s">
        <v>2639</v>
      </c>
      <c r="D2228" s="173" t="s">
        <v>2479</v>
      </c>
      <c r="E2228" s="173">
        <v>130</v>
      </c>
      <c r="F2228" s="173">
        <v>0</v>
      </c>
      <c r="G2228" s="173" t="s">
        <v>224</v>
      </c>
      <c r="H2228" s="173" t="s">
        <v>22</v>
      </c>
      <c r="I2228" s="173">
        <v>2227</v>
      </c>
      <c r="J2228" s="174"/>
    </row>
    <row r="2229" spans="1:10" s="173" customFormat="1" x14ac:dyDescent="0.25">
      <c r="A2229" s="173" t="s">
        <v>2638</v>
      </c>
      <c r="B2229" s="173" t="s">
        <v>23</v>
      </c>
      <c r="C2229" s="173" t="s">
        <v>2639</v>
      </c>
      <c r="D2229" s="173" t="s">
        <v>2480</v>
      </c>
      <c r="E2229" s="173">
        <v>130</v>
      </c>
      <c r="F2229" s="173">
        <v>37</v>
      </c>
      <c r="G2229" s="173" t="s">
        <v>224</v>
      </c>
      <c r="H2229" s="173" t="s">
        <v>24</v>
      </c>
      <c r="I2229" s="173">
        <v>2228</v>
      </c>
      <c r="J2229" s="174"/>
    </row>
    <row r="2230" spans="1:10" s="173" customFormat="1" x14ac:dyDescent="0.25">
      <c r="A2230" s="173" t="s">
        <v>2638</v>
      </c>
      <c r="B2230" s="173" t="s">
        <v>23</v>
      </c>
      <c r="C2230" s="173" t="s">
        <v>2639</v>
      </c>
      <c r="D2230" s="173" t="s">
        <v>2481</v>
      </c>
      <c r="E2230" s="173">
        <v>99</v>
      </c>
      <c r="F2230" s="173">
        <v>0</v>
      </c>
      <c r="G2230" s="173" t="s">
        <v>224</v>
      </c>
      <c r="H2230" s="173" t="s">
        <v>22</v>
      </c>
      <c r="I2230" s="173">
        <v>2229</v>
      </c>
      <c r="J2230" s="174"/>
    </row>
    <row r="2231" spans="1:10" s="173" customFormat="1" x14ac:dyDescent="0.25">
      <c r="A2231" s="173" t="s">
        <v>2638</v>
      </c>
      <c r="B2231" s="173" t="s">
        <v>23</v>
      </c>
      <c r="C2231" s="173" t="s">
        <v>2639</v>
      </c>
      <c r="D2231" s="173" t="s">
        <v>2482</v>
      </c>
      <c r="E2231" s="173">
        <v>27</v>
      </c>
      <c r="F2231" s="173">
        <v>0</v>
      </c>
      <c r="G2231" s="173" t="s">
        <v>224</v>
      </c>
      <c r="H2231" s="173" t="s">
        <v>22</v>
      </c>
      <c r="I2231" s="173">
        <v>2230</v>
      </c>
      <c r="J2231" s="174"/>
    </row>
    <row r="2232" spans="1:10" s="173" customFormat="1" x14ac:dyDescent="0.25">
      <c r="A2232" s="173" t="s">
        <v>2638</v>
      </c>
      <c r="B2232" s="173" t="s">
        <v>23</v>
      </c>
      <c r="C2232" s="173" t="s">
        <v>2639</v>
      </c>
      <c r="D2232" s="173" t="s">
        <v>228</v>
      </c>
      <c r="E2232" s="173">
        <v>27</v>
      </c>
      <c r="F2232" s="173">
        <v>0</v>
      </c>
      <c r="G2232" s="173" t="s">
        <v>224</v>
      </c>
      <c r="H2232" s="173" t="s">
        <v>22</v>
      </c>
      <c r="I2232" s="173">
        <v>2231</v>
      </c>
      <c r="J2232" s="174"/>
    </row>
    <row r="2233" spans="1:10" s="173" customFormat="1" x14ac:dyDescent="0.25">
      <c r="A2233" s="173" t="s">
        <v>2638</v>
      </c>
      <c r="B2233" s="173" t="s">
        <v>23</v>
      </c>
      <c r="C2233" s="173" t="s">
        <v>2639</v>
      </c>
      <c r="D2233" s="173" t="s">
        <v>2483</v>
      </c>
      <c r="E2233" s="173">
        <v>27</v>
      </c>
      <c r="F2233" s="173">
        <v>0</v>
      </c>
      <c r="G2233" s="173" t="s">
        <v>224</v>
      </c>
      <c r="H2233" s="173" t="s">
        <v>22</v>
      </c>
      <c r="I2233" s="173">
        <v>2232</v>
      </c>
      <c r="J2233" s="174"/>
    </row>
    <row r="2234" spans="1:10" s="173" customFormat="1" x14ac:dyDescent="0.25">
      <c r="A2234" s="173" t="s">
        <v>2638</v>
      </c>
      <c r="B2234" s="173" t="s">
        <v>23</v>
      </c>
      <c r="C2234" s="173" t="s">
        <v>2639</v>
      </c>
      <c r="D2234" s="173" t="s">
        <v>229</v>
      </c>
      <c r="E2234" s="173">
        <v>99</v>
      </c>
      <c r="F2234" s="173">
        <v>0</v>
      </c>
      <c r="G2234" s="173" t="s">
        <v>224</v>
      </c>
      <c r="H2234" s="173" t="s">
        <v>22</v>
      </c>
      <c r="I2234" s="173">
        <v>2233</v>
      </c>
      <c r="J2234" s="174"/>
    </row>
    <row r="2235" spans="1:10" s="173" customFormat="1" x14ac:dyDescent="0.25">
      <c r="A2235" s="173" t="s">
        <v>2638</v>
      </c>
      <c r="B2235" s="173" t="s">
        <v>23</v>
      </c>
      <c r="C2235" s="173" t="s">
        <v>2639</v>
      </c>
      <c r="D2235" s="173" t="s">
        <v>250</v>
      </c>
      <c r="E2235" s="173">
        <v>160</v>
      </c>
      <c r="F2235" s="173">
        <v>46</v>
      </c>
      <c r="G2235" s="173" t="s">
        <v>224</v>
      </c>
      <c r="H2235" s="173" t="s">
        <v>24</v>
      </c>
      <c r="I2235" s="173">
        <v>2234</v>
      </c>
      <c r="J2235" s="174"/>
    </row>
    <row r="2236" spans="1:10" s="173" customFormat="1" x14ac:dyDescent="0.25">
      <c r="A2236" s="173" t="s">
        <v>2638</v>
      </c>
      <c r="B2236" s="173" t="s">
        <v>23</v>
      </c>
      <c r="C2236" s="173" t="s">
        <v>2639</v>
      </c>
      <c r="D2236" s="173" t="s">
        <v>285</v>
      </c>
      <c r="E2236" s="173">
        <v>99</v>
      </c>
      <c r="F2236" s="173">
        <v>28</v>
      </c>
      <c r="G2236" s="173" t="s">
        <v>224</v>
      </c>
      <c r="H2236" s="173" t="s">
        <v>24</v>
      </c>
      <c r="I2236" s="173">
        <v>2235</v>
      </c>
      <c r="J2236" s="174"/>
    </row>
    <row r="2237" spans="1:10" s="173" customFormat="1" x14ac:dyDescent="0.25">
      <c r="A2237" s="173" t="s">
        <v>2638</v>
      </c>
      <c r="B2237" s="173" t="s">
        <v>23</v>
      </c>
      <c r="C2237" s="173" t="s">
        <v>2639</v>
      </c>
      <c r="D2237" s="173" t="s">
        <v>2485</v>
      </c>
      <c r="E2237" s="173">
        <v>27</v>
      </c>
      <c r="F2237" s="173">
        <v>0</v>
      </c>
      <c r="G2237" s="173" t="s">
        <v>224</v>
      </c>
      <c r="H2237" s="173" t="s">
        <v>22</v>
      </c>
      <c r="I2237" s="173">
        <v>2236</v>
      </c>
      <c r="J2237" s="174"/>
    </row>
    <row r="2238" spans="1:10" s="173" customFormat="1" x14ac:dyDescent="0.25">
      <c r="A2238" s="173" t="s">
        <v>2638</v>
      </c>
      <c r="B2238" s="173" t="s">
        <v>23</v>
      </c>
      <c r="C2238" s="173" t="s">
        <v>2639</v>
      </c>
      <c r="D2238" s="173" t="s">
        <v>230</v>
      </c>
      <c r="E2238" s="173">
        <v>130</v>
      </c>
      <c r="F2238" s="173">
        <v>0</v>
      </c>
      <c r="G2238" s="173" t="s">
        <v>224</v>
      </c>
      <c r="H2238" s="173" t="s">
        <v>22</v>
      </c>
      <c r="I2238" s="173">
        <v>2237</v>
      </c>
      <c r="J2238" s="174"/>
    </row>
    <row r="2239" spans="1:10" s="173" customFormat="1" x14ac:dyDescent="0.25">
      <c r="A2239" s="173" t="s">
        <v>2638</v>
      </c>
      <c r="B2239" s="173" t="s">
        <v>23</v>
      </c>
      <c r="C2239" s="173" t="s">
        <v>2639</v>
      </c>
      <c r="D2239" s="173" t="s">
        <v>263</v>
      </c>
      <c r="E2239" s="173">
        <v>99</v>
      </c>
      <c r="F2239" s="173">
        <v>28</v>
      </c>
      <c r="G2239" s="173" t="s">
        <v>224</v>
      </c>
      <c r="H2239" s="173" t="s">
        <v>24</v>
      </c>
      <c r="I2239" s="173">
        <v>2238</v>
      </c>
      <c r="J2239" s="174"/>
    </row>
    <row r="2240" spans="1:10" s="173" customFormat="1" x14ac:dyDescent="0.25">
      <c r="A2240" s="173" t="s">
        <v>2638</v>
      </c>
      <c r="B2240" s="173" t="s">
        <v>23</v>
      </c>
      <c r="C2240" s="173" t="s">
        <v>2639</v>
      </c>
      <c r="D2240" s="173" t="s">
        <v>231</v>
      </c>
      <c r="E2240" s="173">
        <v>27</v>
      </c>
      <c r="F2240" s="173">
        <v>0</v>
      </c>
      <c r="G2240" s="173" t="s">
        <v>224</v>
      </c>
      <c r="H2240" s="173" t="s">
        <v>22</v>
      </c>
      <c r="I2240" s="173">
        <v>2239</v>
      </c>
      <c r="J2240" s="174"/>
    </row>
    <row r="2241" spans="1:10" s="173" customFormat="1" x14ac:dyDescent="0.25">
      <c r="A2241" s="173" t="s">
        <v>2638</v>
      </c>
      <c r="B2241" s="173" t="s">
        <v>23</v>
      </c>
      <c r="C2241" s="173" t="s">
        <v>2639</v>
      </c>
      <c r="D2241" s="173" t="s">
        <v>2486</v>
      </c>
      <c r="E2241" s="173">
        <v>36</v>
      </c>
      <c r="F2241" s="173">
        <v>0</v>
      </c>
      <c r="G2241" s="173" t="s">
        <v>224</v>
      </c>
      <c r="H2241" s="173" t="s">
        <v>22</v>
      </c>
      <c r="I2241" s="173">
        <v>2240</v>
      </c>
      <c r="J2241" s="174"/>
    </row>
    <row r="2242" spans="1:10" s="173" customFormat="1" x14ac:dyDescent="0.25">
      <c r="A2242" s="173" t="s">
        <v>2638</v>
      </c>
      <c r="B2242" s="173" t="s">
        <v>23</v>
      </c>
      <c r="C2242" s="173" t="s">
        <v>2639</v>
      </c>
      <c r="D2242" s="173" t="s">
        <v>232</v>
      </c>
      <c r="E2242" s="173">
        <v>99</v>
      </c>
      <c r="F2242" s="173">
        <v>28</v>
      </c>
      <c r="G2242" s="173" t="s">
        <v>224</v>
      </c>
      <c r="H2242" s="173" t="s">
        <v>24</v>
      </c>
      <c r="I2242" s="173">
        <v>2241</v>
      </c>
      <c r="J2242" s="174"/>
    </row>
    <row r="2243" spans="1:10" s="173" customFormat="1" x14ac:dyDescent="0.25">
      <c r="A2243" s="173" t="s">
        <v>2638</v>
      </c>
      <c r="B2243" s="173" t="s">
        <v>23</v>
      </c>
      <c r="C2243" s="173" t="s">
        <v>2639</v>
      </c>
      <c r="D2243" s="173" t="s">
        <v>244</v>
      </c>
      <c r="E2243" s="173">
        <v>27</v>
      </c>
      <c r="F2243" s="173">
        <v>0</v>
      </c>
      <c r="G2243" s="173" t="s">
        <v>224</v>
      </c>
      <c r="H2243" s="173" t="s">
        <v>22</v>
      </c>
      <c r="I2243" s="173">
        <v>2242</v>
      </c>
      <c r="J2243" s="174"/>
    </row>
    <row r="2244" spans="1:10" s="173" customFormat="1" x14ac:dyDescent="0.25">
      <c r="A2244" s="173" t="s">
        <v>2638</v>
      </c>
      <c r="B2244" s="173" t="s">
        <v>23</v>
      </c>
      <c r="C2244" s="173" t="s">
        <v>2639</v>
      </c>
      <c r="D2244" s="173" t="s">
        <v>233</v>
      </c>
      <c r="E2244" s="173">
        <v>99</v>
      </c>
      <c r="F2244" s="173">
        <v>0</v>
      </c>
      <c r="G2244" s="173" t="s">
        <v>224</v>
      </c>
      <c r="H2244" s="173" t="s">
        <v>22</v>
      </c>
      <c r="I2244" s="173">
        <v>2243</v>
      </c>
      <c r="J2244" s="174"/>
    </row>
    <row r="2245" spans="1:10" s="173" customFormat="1" x14ac:dyDescent="0.25">
      <c r="A2245" s="173" t="s">
        <v>2638</v>
      </c>
      <c r="B2245" s="173" t="s">
        <v>23</v>
      </c>
      <c r="C2245" s="173" t="s">
        <v>2639</v>
      </c>
      <c r="D2245" s="173" t="s">
        <v>2487</v>
      </c>
      <c r="E2245" s="173">
        <v>36</v>
      </c>
      <c r="F2245" s="173">
        <v>0</v>
      </c>
      <c r="G2245" s="173" t="s">
        <v>224</v>
      </c>
      <c r="H2245" s="173" t="s">
        <v>22</v>
      </c>
      <c r="I2245" s="173">
        <v>2244</v>
      </c>
      <c r="J2245" s="174"/>
    </row>
    <row r="2246" spans="1:10" s="173" customFormat="1" x14ac:dyDescent="0.25">
      <c r="A2246" s="173" t="s">
        <v>2638</v>
      </c>
      <c r="B2246" s="173" t="s">
        <v>23</v>
      </c>
      <c r="C2246" s="173" t="s">
        <v>2639</v>
      </c>
      <c r="D2246" s="173" t="s">
        <v>264</v>
      </c>
      <c r="E2246" s="173">
        <v>299</v>
      </c>
      <c r="F2246" s="173">
        <v>0</v>
      </c>
      <c r="G2246" s="173" t="s">
        <v>224</v>
      </c>
      <c r="H2246" s="173" t="s">
        <v>24</v>
      </c>
      <c r="I2246" s="173">
        <v>2245</v>
      </c>
      <c r="J2246" s="174"/>
    </row>
    <row r="2247" spans="1:10" s="173" customFormat="1" x14ac:dyDescent="0.25">
      <c r="A2247" s="173" t="s">
        <v>2638</v>
      </c>
      <c r="B2247" s="173" t="s">
        <v>23</v>
      </c>
      <c r="C2247" s="173" t="s">
        <v>2639</v>
      </c>
      <c r="D2247" s="173" t="s">
        <v>235</v>
      </c>
      <c r="E2247" s="173">
        <v>27</v>
      </c>
      <c r="F2247" s="173">
        <v>0</v>
      </c>
      <c r="G2247" s="173" t="s">
        <v>224</v>
      </c>
      <c r="H2247" s="173" t="s">
        <v>22</v>
      </c>
      <c r="I2247" s="173">
        <v>2246</v>
      </c>
      <c r="J2247" s="174"/>
    </row>
    <row r="2248" spans="1:10" s="173" customFormat="1" x14ac:dyDescent="0.25">
      <c r="A2248" s="173" t="s">
        <v>2638</v>
      </c>
      <c r="B2248" s="173" t="s">
        <v>23</v>
      </c>
      <c r="C2248" s="173" t="s">
        <v>2639</v>
      </c>
      <c r="D2248" s="173" t="s">
        <v>2488</v>
      </c>
      <c r="E2248" s="173">
        <v>99</v>
      </c>
      <c r="F2248" s="173">
        <v>0</v>
      </c>
      <c r="G2248" s="173" t="s">
        <v>224</v>
      </c>
      <c r="H2248" s="173" t="s">
        <v>22</v>
      </c>
      <c r="I2248" s="173">
        <v>2247</v>
      </c>
      <c r="J2248" s="174"/>
    </row>
    <row r="2249" spans="1:10" s="173" customFormat="1" x14ac:dyDescent="0.25">
      <c r="A2249" s="173" t="s">
        <v>2638</v>
      </c>
      <c r="B2249" s="173" t="s">
        <v>154</v>
      </c>
      <c r="C2249" s="173" t="s">
        <v>2640</v>
      </c>
      <c r="D2249" s="173" t="s">
        <v>225</v>
      </c>
      <c r="E2249" s="173">
        <v>36</v>
      </c>
      <c r="F2249" s="173">
        <v>0</v>
      </c>
      <c r="G2249" s="173" t="s">
        <v>213</v>
      </c>
      <c r="H2249" s="173" t="s">
        <v>22</v>
      </c>
      <c r="I2249" s="173">
        <v>2248</v>
      </c>
      <c r="J2249" s="174"/>
    </row>
    <row r="2250" spans="1:10" s="173" customFormat="1" x14ac:dyDescent="0.25">
      <c r="A2250" s="173" t="s">
        <v>2638</v>
      </c>
      <c r="B2250" s="173" t="s">
        <v>154</v>
      </c>
      <c r="C2250" s="173" t="s">
        <v>2640</v>
      </c>
      <c r="D2250" s="173" t="s">
        <v>2476</v>
      </c>
      <c r="E2250" s="173">
        <v>99</v>
      </c>
      <c r="F2250" s="173">
        <v>0</v>
      </c>
      <c r="G2250" s="173" t="s">
        <v>213</v>
      </c>
      <c r="H2250" s="173" t="s">
        <v>22</v>
      </c>
      <c r="I2250" s="173">
        <v>2249</v>
      </c>
      <c r="J2250" s="174"/>
    </row>
    <row r="2251" spans="1:10" s="173" customFormat="1" x14ac:dyDescent="0.25">
      <c r="A2251" s="173" t="s">
        <v>2638</v>
      </c>
      <c r="B2251" s="173" t="s">
        <v>154</v>
      </c>
      <c r="C2251" s="173" t="s">
        <v>2640</v>
      </c>
      <c r="D2251" s="173" t="s">
        <v>2481</v>
      </c>
      <c r="E2251" s="173">
        <v>99</v>
      </c>
      <c r="F2251" s="173">
        <v>0</v>
      </c>
      <c r="G2251" s="173" t="s">
        <v>213</v>
      </c>
      <c r="H2251" s="173" t="s">
        <v>22</v>
      </c>
      <c r="I2251" s="173">
        <v>2250</v>
      </c>
      <c r="J2251" s="174"/>
    </row>
    <row r="2252" spans="1:10" s="173" customFormat="1" x14ac:dyDescent="0.25">
      <c r="A2252" s="173" t="s">
        <v>2638</v>
      </c>
      <c r="B2252" s="173" t="s">
        <v>154</v>
      </c>
      <c r="C2252" s="173" t="s">
        <v>2640</v>
      </c>
      <c r="D2252" s="173" t="s">
        <v>2477</v>
      </c>
      <c r="E2252" s="173">
        <v>99</v>
      </c>
      <c r="F2252" s="173">
        <v>0</v>
      </c>
      <c r="G2252" s="173" t="s">
        <v>213</v>
      </c>
      <c r="H2252" s="173" t="s">
        <v>24</v>
      </c>
      <c r="I2252" s="173">
        <v>2251</v>
      </c>
      <c r="J2252" s="174"/>
    </row>
    <row r="2253" spans="1:10" s="173" customFormat="1" x14ac:dyDescent="0.25">
      <c r="A2253" s="173" t="s">
        <v>2638</v>
      </c>
      <c r="B2253" s="173" t="s">
        <v>154</v>
      </c>
      <c r="C2253" s="173" t="s">
        <v>2640</v>
      </c>
      <c r="D2253" s="173" t="s">
        <v>274</v>
      </c>
      <c r="E2253" s="173">
        <v>99</v>
      </c>
      <c r="F2253" s="173">
        <v>28</v>
      </c>
      <c r="G2253" s="173" t="s">
        <v>213</v>
      </c>
      <c r="H2253" s="173" t="s">
        <v>25</v>
      </c>
      <c r="I2253" s="173">
        <v>2252</v>
      </c>
      <c r="J2253" s="174"/>
    </row>
    <row r="2254" spans="1:10" s="173" customFormat="1" x14ac:dyDescent="0.25">
      <c r="A2254" s="173" t="s">
        <v>2638</v>
      </c>
      <c r="B2254" s="173" t="s">
        <v>154</v>
      </c>
      <c r="C2254" s="173" t="s">
        <v>2640</v>
      </c>
      <c r="D2254" s="173" t="s">
        <v>238</v>
      </c>
      <c r="E2254" s="173">
        <v>99</v>
      </c>
      <c r="F2254" s="173">
        <v>28</v>
      </c>
      <c r="G2254" s="173" t="s">
        <v>213</v>
      </c>
      <c r="H2254" s="173" t="s">
        <v>25</v>
      </c>
      <c r="I2254" s="173">
        <v>2253</v>
      </c>
      <c r="J2254" s="174"/>
    </row>
    <row r="2255" spans="1:10" s="173" customFormat="1" x14ac:dyDescent="0.25">
      <c r="A2255" s="173" t="s">
        <v>2638</v>
      </c>
      <c r="B2255" s="173" t="s">
        <v>154</v>
      </c>
      <c r="C2255" s="173" t="s">
        <v>2640</v>
      </c>
      <c r="D2255" s="173" t="s">
        <v>232</v>
      </c>
      <c r="E2255" s="173">
        <v>99</v>
      </c>
      <c r="F2255" s="173">
        <v>28</v>
      </c>
      <c r="G2255" s="173" t="s">
        <v>213</v>
      </c>
      <c r="H2255" s="173" t="s">
        <v>24</v>
      </c>
      <c r="I2255" s="173">
        <v>2254</v>
      </c>
      <c r="J2255" s="174"/>
    </row>
    <row r="2256" spans="1:10" s="173" customFormat="1" x14ac:dyDescent="0.25">
      <c r="A2256" s="173" t="s">
        <v>2638</v>
      </c>
      <c r="B2256" s="173" t="s">
        <v>154</v>
      </c>
      <c r="C2256" s="173" t="s">
        <v>2640</v>
      </c>
      <c r="D2256" s="173" t="s">
        <v>221</v>
      </c>
      <c r="E2256" s="173">
        <v>299</v>
      </c>
      <c r="F2256" s="173">
        <v>0</v>
      </c>
      <c r="G2256" s="173" t="s">
        <v>213</v>
      </c>
      <c r="H2256" s="173" t="s">
        <v>22</v>
      </c>
      <c r="I2256" s="173">
        <v>2255</v>
      </c>
      <c r="J2256" s="174"/>
    </row>
    <row r="2257" spans="1:10" s="173" customFormat="1" x14ac:dyDescent="0.25">
      <c r="A2257" s="173" t="s">
        <v>2638</v>
      </c>
      <c r="B2257" s="173" t="s">
        <v>154</v>
      </c>
      <c r="C2257" s="173" t="s">
        <v>2640</v>
      </c>
      <c r="D2257" s="173" t="s">
        <v>2489</v>
      </c>
      <c r="E2257" s="173">
        <v>27</v>
      </c>
      <c r="F2257" s="173">
        <v>0</v>
      </c>
      <c r="G2257" s="173" t="s">
        <v>213</v>
      </c>
      <c r="H2257" s="173" t="s">
        <v>22</v>
      </c>
      <c r="I2257" s="173">
        <v>2256</v>
      </c>
      <c r="J2257" s="174"/>
    </row>
    <row r="2258" spans="1:10" s="173" customFormat="1" x14ac:dyDescent="0.25">
      <c r="A2258" s="173" t="s">
        <v>2638</v>
      </c>
      <c r="B2258" s="173" t="s">
        <v>154</v>
      </c>
      <c r="C2258" s="173" t="s">
        <v>2640</v>
      </c>
      <c r="D2258" s="173" t="s">
        <v>252</v>
      </c>
      <c r="E2258" s="173">
        <v>299</v>
      </c>
      <c r="F2258" s="173">
        <v>75</v>
      </c>
      <c r="G2258" s="173" t="s">
        <v>224</v>
      </c>
      <c r="H2258" s="173" t="s">
        <v>24</v>
      </c>
      <c r="I2258" s="173">
        <v>2257</v>
      </c>
      <c r="J2258" s="174"/>
    </row>
    <row r="2259" spans="1:10" s="173" customFormat="1" x14ac:dyDescent="0.25">
      <c r="A2259" s="173" t="s">
        <v>2638</v>
      </c>
      <c r="B2259" s="173" t="s">
        <v>154</v>
      </c>
      <c r="C2259" s="173" t="s">
        <v>2640</v>
      </c>
      <c r="D2259" s="173" t="s">
        <v>265</v>
      </c>
      <c r="E2259" s="173">
        <v>160</v>
      </c>
      <c r="F2259" s="173">
        <v>0</v>
      </c>
      <c r="G2259" s="173" t="s">
        <v>224</v>
      </c>
      <c r="H2259" s="173" t="s">
        <v>22</v>
      </c>
      <c r="I2259" s="173">
        <v>2258</v>
      </c>
      <c r="J2259" s="174"/>
    </row>
    <row r="2260" spans="1:10" s="173" customFormat="1" x14ac:dyDescent="0.25">
      <c r="A2260" s="173" t="s">
        <v>2638</v>
      </c>
      <c r="B2260" s="173" t="s">
        <v>154</v>
      </c>
      <c r="C2260" s="173" t="s">
        <v>2640</v>
      </c>
      <c r="D2260" s="173" t="s">
        <v>266</v>
      </c>
      <c r="E2260" s="173">
        <v>160</v>
      </c>
      <c r="F2260" s="173">
        <v>46</v>
      </c>
      <c r="G2260" s="173" t="s">
        <v>224</v>
      </c>
      <c r="H2260" s="173" t="s">
        <v>24</v>
      </c>
      <c r="I2260" s="173">
        <v>2259</v>
      </c>
      <c r="J2260" s="174"/>
    </row>
    <row r="2261" spans="1:10" s="173" customFormat="1" x14ac:dyDescent="0.25">
      <c r="A2261" s="173" t="s">
        <v>2638</v>
      </c>
      <c r="B2261" s="173" t="s">
        <v>154</v>
      </c>
      <c r="C2261" s="173" t="s">
        <v>2640</v>
      </c>
      <c r="D2261" s="173" t="s">
        <v>223</v>
      </c>
      <c r="E2261" s="173">
        <v>999</v>
      </c>
      <c r="F2261" s="173">
        <v>75</v>
      </c>
      <c r="G2261" s="173" t="s">
        <v>224</v>
      </c>
      <c r="H2261" s="173" t="s">
        <v>24</v>
      </c>
      <c r="I2261" s="173">
        <v>2260</v>
      </c>
      <c r="J2261" s="174"/>
    </row>
    <row r="2262" spans="1:10" s="173" customFormat="1" x14ac:dyDescent="0.25">
      <c r="A2262" s="173" t="s">
        <v>2638</v>
      </c>
      <c r="B2262" s="173" t="s">
        <v>154</v>
      </c>
      <c r="C2262" s="173" t="s">
        <v>2640</v>
      </c>
      <c r="D2262" s="173" t="s">
        <v>215</v>
      </c>
      <c r="E2262" s="173">
        <v>99</v>
      </c>
      <c r="F2262" s="173">
        <v>0</v>
      </c>
      <c r="G2262" s="173" t="s">
        <v>224</v>
      </c>
      <c r="H2262" s="173" t="s">
        <v>22</v>
      </c>
      <c r="I2262" s="173">
        <v>2261</v>
      </c>
      <c r="J2262" s="174"/>
    </row>
    <row r="2263" spans="1:10" s="173" customFormat="1" x14ac:dyDescent="0.25">
      <c r="A2263" s="173" t="s">
        <v>2638</v>
      </c>
      <c r="B2263" s="173" t="s">
        <v>154</v>
      </c>
      <c r="C2263" s="173" t="s">
        <v>2640</v>
      </c>
      <c r="D2263" s="173" t="s">
        <v>2479</v>
      </c>
      <c r="E2263" s="173">
        <v>130</v>
      </c>
      <c r="F2263" s="173">
        <v>0</v>
      </c>
      <c r="G2263" s="173" t="s">
        <v>224</v>
      </c>
      <c r="H2263" s="173" t="s">
        <v>22</v>
      </c>
      <c r="I2263" s="173">
        <v>2262</v>
      </c>
      <c r="J2263" s="174"/>
    </row>
    <row r="2264" spans="1:10" s="173" customFormat="1" x14ac:dyDescent="0.25">
      <c r="A2264" s="173" t="s">
        <v>2638</v>
      </c>
      <c r="B2264" s="173" t="s">
        <v>154</v>
      </c>
      <c r="C2264" s="173" t="s">
        <v>2640</v>
      </c>
      <c r="D2264" s="173" t="s">
        <v>2480</v>
      </c>
      <c r="E2264" s="173">
        <v>130</v>
      </c>
      <c r="F2264" s="173">
        <v>37</v>
      </c>
      <c r="G2264" s="173" t="s">
        <v>224</v>
      </c>
      <c r="H2264" s="173" t="s">
        <v>24</v>
      </c>
      <c r="I2264" s="173">
        <v>2263</v>
      </c>
      <c r="J2264" s="174"/>
    </row>
    <row r="2265" spans="1:10" s="173" customFormat="1" x14ac:dyDescent="0.25">
      <c r="A2265" s="173" t="s">
        <v>2638</v>
      </c>
      <c r="B2265" s="173" t="s">
        <v>154</v>
      </c>
      <c r="C2265" s="173" t="s">
        <v>2640</v>
      </c>
      <c r="D2265" s="173" t="s">
        <v>228</v>
      </c>
      <c r="E2265" s="173">
        <v>27</v>
      </c>
      <c r="F2265" s="173">
        <v>0</v>
      </c>
      <c r="G2265" s="173" t="s">
        <v>224</v>
      </c>
      <c r="H2265" s="173" t="s">
        <v>22</v>
      </c>
      <c r="I2265" s="173">
        <v>2264</v>
      </c>
      <c r="J2265" s="174"/>
    </row>
    <row r="2266" spans="1:10" s="173" customFormat="1" x14ac:dyDescent="0.25">
      <c r="A2266" s="173" t="s">
        <v>2638</v>
      </c>
      <c r="B2266" s="173" t="s">
        <v>154</v>
      </c>
      <c r="C2266" s="173" t="s">
        <v>2640</v>
      </c>
      <c r="D2266" s="173" t="s">
        <v>262</v>
      </c>
      <c r="E2266" s="173">
        <v>99</v>
      </c>
      <c r="F2266" s="173">
        <v>28</v>
      </c>
      <c r="G2266" s="173" t="s">
        <v>224</v>
      </c>
      <c r="H2266" s="173" t="s">
        <v>24</v>
      </c>
      <c r="I2266" s="173">
        <v>2265</v>
      </c>
      <c r="J2266" s="174"/>
    </row>
    <row r="2267" spans="1:10" s="173" customFormat="1" x14ac:dyDescent="0.25">
      <c r="A2267" s="173" t="s">
        <v>2638</v>
      </c>
      <c r="B2267" s="173" t="s">
        <v>154</v>
      </c>
      <c r="C2267" s="173" t="s">
        <v>2640</v>
      </c>
      <c r="D2267" s="173" t="s">
        <v>229</v>
      </c>
      <c r="E2267" s="173">
        <v>99</v>
      </c>
      <c r="F2267" s="173">
        <v>0</v>
      </c>
      <c r="G2267" s="173" t="s">
        <v>224</v>
      </c>
      <c r="H2267" s="173" t="s">
        <v>22</v>
      </c>
      <c r="I2267" s="173">
        <v>2266</v>
      </c>
      <c r="J2267" s="174"/>
    </row>
    <row r="2268" spans="1:10" s="173" customFormat="1" x14ac:dyDescent="0.25">
      <c r="A2268" s="173" t="s">
        <v>2638</v>
      </c>
      <c r="B2268" s="173" t="s">
        <v>154</v>
      </c>
      <c r="C2268" s="173" t="s">
        <v>2640</v>
      </c>
      <c r="D2268" s="173" t="s">
        <v>250</v>
      </c>
      <c r="E2268" s="173">
        <v>160</v>
      </c>
      <c r="F2268" s="173">
        <v>46</v>
      </c>
      <c r="G2268" s="173" t="s">
        <v>224</v>
      </c>
      <c r="H2268" s="173" t="s">
        <v>24</v>
      </c>
      <c r="I2268" s="173">
        <v>2267</v>
      </c>
      <c r="J2268" s="174"/>
    </row>
    <row r="2269" spans="1:10" s="173" customFormat="1" x14ac:dyDescent="0.25">
      <c r="A2269" s="173" t="s">
        <v>2638</v>
      </c>
      <c r="B2269" s="173" t="s">
        <v>154</v>
      </c>
      <c r="C2269" s="173" t="s">
        <v>2640</v>
      </c>
      <c r="D2269" s="173" t="s">
        <v>285</v>
      </c>
      <c r="E2269" s="173">
        <v>99</v>
      </c>
      <c r="F2269" s="173">
        <v>28</v>
      </c>
      <c r="G2269" s="173" t="s">
        <v>224</v>
      </c>
      <c r="H2269" s="173" t="s">
        <v>2484</v>
      </c>
      <c r="I2269" s="173">
        <v>2268</v>
      </c>
      <c r="J2269" s="174"/>
    </row>
    <row r="2270" spans="1:10" s="173" customFormat="1" x14ac:dyDescent="0.25">
      <c r="A2270" s="173" t="s">
        <v>2638</v>
      </c>
      <c r="B2270" s="173" t="s">
        <v>154</v>
      </c>
      <c r="C2270" s="173" t="s">
        <v>2640</v>
      </c>
      <c r="D2270" s="173" t="s">
        <v>2485</v>
      </c>
      <c r="E2270" s="173">
        <v>27</v>
      </c>
      <c r="F2270" s="173">
        <v>0</v>
      </c>
      <c r="G2270" s="173" t="s">
        <v>224</v>
      </c>
      <c r="H2270" s="173" t="s">
        <v>22</v>
      </c>
      <c r="I2270" s="173">
        <v>2269</v>
      </c>
      <c r="J2270" s="174"/>
    </row>
    <row r="2271" spans="1:10" s="173" customFormat="1" x14ac:dyDescent="0.25">
      <c r="A2271" s="173" t="s">
        <v>2638</v>
      </c>
      <c r="B2271" s="173" t="s">
        <v>154</v>
      </c>
      <c r="C2271" s="173" t="s">
        <v>2640</v>
      </c>
      <c r="D2271" s="173" t="s">
        <v>230</v>
      </c>
      <c r="E2271" s="173">
        <v>130</v>
      </c>
      <c r="F2271" s="173">
        <v>0</v>
      </c>
      <c r="G2271" s="173" t="s">
        <v>224</v>
      </c>
      <c r="H2271" s="173" t="s">
        <v>22</v>
      </c>
      <c r="I2271" s="173">
        <v>2270</v>
      </c>
      <c r="J2271" s="174"/>
    </row>
    <row r="2272" spans="1:10" s="173" customFormat="1" x14ac:dyDescent="0.25">
      <c r="A2272" s="173" t="s">
        <v>2638</v>
      </c>
      <c r="B2272" s="173" t="s">
        <v>154</v>
      </c>
      <c r="C2272" s="173" t="s">
        <v>2640</v>
      </c>
      <c r="D2272" s="173" t="s">
        <v>263</v>
      </c>
      <c r="E2272" s="173">
        <v>99</v>
      </c>
      <c r="F2272" s="173">
        <v>28</v>
      </c>
      <c r="G2272" s="173" t="s">
        <v>224</v>
      </c>
      <c r="H2272" s="173" t="s">
        <v>2484</v>
      </c>
      <c r="I2272" s="173">
        <v>2271</v>
      </c>
      <c r="J2272" s="174"/>
    </row>
    <row r="2273" spans="1:10" s="173" customFormat="1" x14ac:dyDescent="0.25">
      <c r="A2273" s="173" t="s">
        <v>2638</v>
      </c>
      <c r="B2273" s="173" t="s">
        <v>154</v>
      </c>
      <c r="C2273" s="173" t="s">
        <v>2640</v>
      </c>
      <c r="D2273" s="173" t="s">
        <v>231</v>
      </c>
      <c r="E2273" s="173">
        <v>27</v>
      </c>
      <c r="F2273" s="173">
        <v>0</v>
      </c>
      <c r="G2273" s="173" t="s">
        <v>224</v>
      </c>
      <c r="H2273" s="173" t="s">
        <v>22</v>
      </c>
      <c r="I2273" s="173">
        <v>2272</v>
      </c>
      <c r="J2273" s="174"/>
    </row>
    <row r="2274" spans="1:10" s="173" customFormat="1" x14ac:dyDescent="0.25">
      <c r="A2274" s="173" t="s">
        <v>2638</v>
      </c>
      <c r="B2274" s="173" t="s">
        <v>154</v>
      </c>
      <c r="C2274" s="173" t="s">
        <v>2640</v>
      </c>
      <c r="D2274" s="173" t="s">
        <v>2486</v>
      </c>
      <c r="E2274" s="173">
        <v>36</v>
      </c>
      <c r="F2274" s="173">
        <v>0</v>
      </c>
      <c r="G2274" s="173" t="s">
        <v>224</v>
      </c>
      <c r="H2274" s="173" t="s">
        <v>22</v>
      </c>
      <c r="I2274" s="173">
        <v>2273</v>
      </c>
      <c r="J2274" s="174"/>
    </row>
    <row r="2275" spans="1:10" s="173" customFormat="1" x14ac:dyDescent="0.25">
      <c r="A2275" s="173" t="s">
        <v>2638</v>
      </c>
      <c r="B2275" s="173" t="s">
        <v>154</v>
      </c>
      <c r="C2275" s="173" t="s">
        <v>2640</v>
      </c>
      <c r="D2275" s="173" t="s">
        <v>244</v>
      </c>
      <c r="E2275" s="173">
        <v>27</v>
      </c>
      <c r="F2275" s="173">
        <v>0</v>
      </c>
      <c r="G2275" s="173" t="s">
        <v>224</v>
      </c>
      <c r="H2275" s="173" t="s">
        <v>22</v>
      </c>
      <c r="I2275" s="173">
        <v>2274</v>
      </c>
      <c r="J2275" s="174"/>
    </row>
    <row r="2276" spans="1:10" s="173" customFormat="1" x14ac:dyDescent="0.25">
      <c r="A2276" s="173" t="s">
        <v>2638</v>
      </c>
      <c r="B2276" s="173" t="s">
        <v>154</v>
      </c>
      <c r="C2276" s="173" t="s">
        <v>2640</v>
      </c>
      <c r="D2276" s="173" t="s">
        <v>222</v>
      </c>
      <c r="E2276" s="173">
        <v>299</v>
      </c>
      <c r="F2276" s="173">
        <v>0</v>
      </c>
      <c r="G2276" s="173" t="s">
        <v>224</v>
      </c>
      <c r="H2276" s="173" t="s">
        <v>22</v>
      </c>
      <c r="I2276" s="173">
        <v>2275</v>
      </c>
      <c r="J2276" s="174"/>
    </row>
    <row r="2277" spans="1:10" s="173" customFormat="1" x14ac:dyDescent="0.25">
      <c r="A2277" s="173" t="s">
        <v>2638</v>
      </c>
      <c r="B2277" s="173" t="s">
        <v>154</v>
      </c>
      <c r="C2277" s="173" t="s">
        <v>2640</v>
      </c>
      <c r="D2277" s="173" t="s">
        <v>233</v>
      </c>
      <c r="E2277" s="173">
        <v>99</v>
      </c>
      <c r="F2277" s="173">
        <v>0</v>
      </c>
      <c r="G2277" s="173" t="s">
        <v>224</v>
      </c>
      <c r="H2277" s="173" t="s">
        <v>22</v>
      </c>
      <c r="I2277" s="173">
        <v>2276</v>
      </c>
      <c r="J2277" s="174"/>
    </row>
    <row r="2278" spans="1:10" s="173" customFormat="1" x14ac:dyDescent="0.25">
      <c r="A2278" s="173" t="s">
        <v>2638</v>
      </c>
      <c r="B2278" s="173" t="s">
        <v>154</v>
      </c>
      <c r="C2278" s="173" t="s">
        <v>2640</v>
      </c>
      <c r="D2278" s="173" t="s">
        <v>2487</v>
      </c>
      <c r="E2278" s="173">
        <v>36</v>
      </c>
      <c r="F2278" s="173">
        <v>0</v>
      </c>
      <c r="G2278" s="173" t="s">
        <v>224</v>
      </c>
      <c r="H2278" s="173" t="s">
        <v>22</v>
      </c>
      <c r="I2278" s="173">
        <v>2277</v>
      </c>
      <c r="J2278" s="174"/>
    </row>
    <row r="2279" spans="1:10" s="173" customFormat="1" x14ac:dyDescent="0.25">
      <c r="A2279" s="173" t="s">
        <v>2638</v>
      </c>
      <c r="B2279" s="173" t="s">
        <v>154</v>
      </c>
      <c r="C2279" s="173" t="s">
        <v>2640</v>
      </c>
      <c r="D2279" s="173" t="s">
        <v>264</v>
      </c>
      <c r="E2279" s="173">
        <v>299</v>
      </c>
      <c r="F2279" s="173">
        <v>0</v>
      </c>
      <c r="G2279" s="173" t="s">
        <v>224</v>
      </c>
      <c r="H2279" s="173" t="s">
        <v>24</v>
      </c>
      <c r="I2279" s="173">
        <v>2278</v>
      </c>
      <c r="J2279" s="174"/>
    </row>
    <row r="2280" spans="1:10" s="173" customFormat="1" x14ac:dyDescent="0.25">
      <c r="A2280" s="173" t="s">
        <v>2638</v>
      </c>
      <c r="B2280" s="173" t="s">
        <v>154</v>
      </c>
      <c r="C2280" s="173" t="s">
        <v>2640</v>
      </c>
      <c r="D2280" s="173" t="s">
        <v>2488</v>
      </c>
      <c r="E2280" s="173">
        <v>99</v>
      </c>
      <c r="F2280" s="173">
        <v>0</v>
      </c>
      <c r="G2280" s="173" t="s">
        <v>224</v>
      </c>
      <c r="H2280" s="173" t="s">
        <v>22</v>
      </c>
      <c r="I2280" s="173">
        <v>2279</v>
      </c>
      <c r="J2280" s="174"/>
    </row>
    <row r="2281" spans="1:10" s="173" customFormat="1" x14ac:dyDescent="0.25">
      <c r="A2281" s="173" t="s">
        <v>2638</v>
      </c>
      <c r="B2281" s="173" t="s">
        <v>243</v>
      </c>
      <c r="C2281" s="173" t="s">
        <v>2641</v>
      </c>
      <c r="D2281" s="173" t="s">
        <v>275</v>
      </c>
      <c r="E2281" s="173">
        <v>27</v>
      </c>
      <c r="F2281" s="173">
        <v>0</v>
      </c>
      <c r="G2281" s="173" t="s">
        <v>213</v>
      </c>
      <c r="H2281" s="173" t="s">
        <v>22</v>
      </c>
      <c r="I2281" s="173">
        <v>2280</v>
      </c>
      <c r="J2281" s="174"/>
    </row>
    <row r="2282" spans="1:10" s="173" customFormat="1" x14ac:dyDescent="0.25">
      <c r="A2282" s="173" t="s">
        <v>2638</v>
      </c>
      <c r="B2282" s="173" t="s">
        <v>243</v>
      </c>
      <c r="C2282" s="173" t="s">
        <v>2641</v>
      </c>
      <c r="D2282" s="173" t="s">
        <v>2481</v>
      </c>
      <c r="E2282" s="173">
        <v>99</v>
      </c>
      <c r="F2282" s="173">
        <v>0</v>
      </c>
      <c r="G2282" s="173" t="s">
        <v>213</v>
      </c>
      <c r="H2282" s="173" t="s">
        <v>22</v>
      </c>
      <c r="I2282" s="173">
        <v>2281</v>
      </c>
      <c r="J2282" s="174"/>
    </row>
    <row r="2283" spans="1:10" s="173" customFormat="1" x14ac:dyDescent="0.25">
      <c r="A2283" s="173" t="s">
        <v>2638</v>
      </c>
      <c r="B2283" s="173" t="s">
        <v>243</v>
      </c>
      <c r="C2283" s="173" t="s">
        <v>2641</v>
      </c>
      <c r="D2283" s="173" t="s">
        <v>2482</v>
      </c>
      <c r="E2283" s="173">
        <v>27</v>
      </c>
      <c r="F2283" s="173">
        <v>0</v>
      </c>
      <c r="G2283" s="173" t="s">
        <v>213</v>
      </c>
      <c r="H2283" s="173" t="s">
        <v>22</v>
      </c>
      <c r="I2283" s="173">
        <v>2282</v>
      </c>
      <c r="J2283" s="174"/>
    </row>
    <row r="2284" spans="1:10" s="173" customFormat="1" x14ac:dyDescent="0.25">
      <c r="A2284" s="173" t="s">
        <v>2638</v>
      </c>
      <c r="B2284" s="173" t="s">
        <v>243</v>
      </c>
      <c r="C2284" s="173" t="s">
        <v>2641</v>
      </c>
      <c r="D2284" s="173" t="s">
        <v>228</v>
      </c>
      <c r="E2284" s="173">
        <v>27</v>
      </c>
      <c r="F2284" s="173">
        <v>0</v>
      </c>
      <c r="G2284" s="173" t="s">
        <v>213</v>
      </c>
      <c r="H2284" s="173" t="s">
        <v>22</v>
      </c>
      <c r="I2284" s="173">
        <v>2283</v>
      </c>
      <c r="J2284" s="174"/>
    </row>
    <row r="2285" spans="1:10" s="173" customFormat="1" x14ac:dyDescent="0.25">
      <c r="A2285" s="173" t="s">
        <v>2638</v>
      </c>
      <c r="B2285" s="173" t="s">
        <v>243</v>
      </c>
      <c r="C2285" s="173" t="s">
        <v>2641</v>
      </c>
      <c r="D2285" s="173" t="s">
        <v>229</v>
      </c>
      <c r="E2285" s="173">
        <v>99</v>
      </c>
      <c r="F2285" s="173">
        <v>0</v>
      </c>
      <c r="G2285" s="173" t="s">
        <v>213</v>
      </c>
      <c r="H2285" s="173" t="s">
        <v>22</v>
      </c>
      <c r="I2285" s="173">
        <v>2284</v>
      </c>
      <c r="J2285" s="174"/>
    </row>
    <row r="2286" spans="1:10" s="173" customFormat="1" x14ac:dyDescent="0.25">
      <c r="A2286" s="173" t="s">
        <v>2638</v>
      </c>
      <c r="B2286" s="173" t="s">
        <v>243</v>
      </c>
      <c r="C2286" s="173" t="s">
        <v>2641</v>
      </c>
      <c r="D2286" s="173" t="s">
        <v>2485</v>
      </c>
      <c r="E2286" s="173">
        <v>27</v>
      </c>
      <c r="F2286" s="173">
        <v>0</v>
      </c>
      <c r="G2286" s="173" t="s">
        <v>213</v>
      </c>
      <c r="H2286" s="173" t="s">
        <v>22</v>
      </c>
      <c r="I2286" s="173">
        <v>2285</v>
      </c>
      <c r="J2286" s="174"/>
    </row>
    <row r="2287" spans="1:10" s="173" customFormat="1" x14ac:dyDescent="0.25">
      <c r="A2287" s="173" t="s">
        <v>2638</v>
      </c>
      <c r="B2287" s="173" t="s">
        <v>243</v>
      </c>
      <c r="C2287" s="173" t="s">
        <v>2641</v>
      </c>
      <c r="D2287" s="173" t="s">
        <v>231</v>
      </c>
      <c r="E2287" s="173">
        <v>27</v>
      </c>
      <c r="F2287" s="173">
        <v>0</v>
      </c>
      <c r="G2287" s="173" t="s">
        <v>213</v>
      </c>
      <c r="H2287" s="173" t="s">
        <v>22</v>
      </c>
      <c r="I2287" s="173">
        <v>2286</v>
      </c>
      <c r="J2287" s="174"/>
    </row>
    <row r="2288" spans="1:10" s="173" customFormat="1" x14ac:dyDescent="0.25">
      <c r="A2288" s="173" t="s">
        <v>2638</v>
      </c>
      <c r="B2288" s="173" t="s">
        <v>243</v>
      </c>
      <c r="C2288" s="173" t="s">
        <v>2641</v>
      </c>
      <c r="D2288" s="173" t="s">
        <v>244</v>
      </c>
      <c r="E2288" s="173">
        <v>27</v>
      </c>
      <c r="F2288" s="173">
        <v>0</v>
      </c>
      <c r="G2288" s="173" t="s">
        <v>213</v>
      </c>
      <c r="H2288" s="173" t="s">
        <v>22</v>
      </c>
      <c r="I2288" s="173">
        <v>2287</v>
      </c>
      <c r="J2288" s="174"/>
    </row>
    <row r="2289" spans="1:10" s="173" customFormat="1" x14ac:dyDescent="0.25">
      <c r="A2289" s="173" t="s">
        <v>2638</v>
      </c>
      <c r="B2289" s="173" t="s">
        <v>243</v>
      </c>
      <c r="C2289" s="173" t="s">
        <v>2641</v>
      </c>
      <c r="D2289" s="173" t="s">
        <v>233</v>
      </c>
      <c r="E2289" s="173">
        <v>99</v>
      </c>
      <c r="F2289" s="173">
        <v>0</v>
      </c>
      <c r="G2289" s="173" t="s">
        <v>213</v>
      </c>
      <c r="H2289" s="173" t="s">
        <v>22</v>
      </c>
      <c r="I2289" s="173">
        <v>2288</v>
      </c>
      <c r="J2289" s="174"/>
    </row>
    <row r="2290" spans="1:10" s="173" customFormat="1" x14ac:dyDescent="0.25">
      <c r="A2290" s="173" t="s">
        <v>2638</v>
      </c>
      <c r="B2290" s="173" t="s">
        <v>243</v>
      </c>
      <c r="C2290" s="173" t="s">
        <v>2641</v>
      </c>
      <c r="D2290" s="173" t="s">
        <v>235</v>
      </c>
      <c r="E2290" s="173">
        <v>27</v>
      </c>
      <c r="F2290" s="173">
        <v>0</v>
      </c>
      <c r="G2290" s="173" t="s">
        <v>213</v>
      </c>
      <c r="H2290" s="173" t="s">
        <v>22</v>
      </c>
      <c r="I2290" s="173">
        <v>2289</v>
      </c>
      <c r="J2290" s="174"/>
    </row>
    <row r="2291" spans="1:10" s="173" customFormat="1" x14ac:dyDescent="0.25">
      <c r="A2291" s="173" t="s">
        <v>2638</v>
      </c>
      <c r="B2291" s="173" t="s">
        <v>243</v>
      </c>
      <c r="C2291" s="173" t="s">
        <v>2641</v>
      </c>
      <c r="D2291" s="173" t="s">
        <v>265</v>
      </c>
      <c r="E2291" s="173">
        <v>160</v>
      </c>
      <c r="F2291" s="173">
        <v>0</v>
      </c>
      <c r="G2291" s="173" t="s">
        <v>224</v>
      </c>
      <c r="H2291" s="173" t="s">
        <v>22</v>
      </c>
      <c r="I2291" s="173">
        <v>2290</v>
      </c>
      <c r="J2291" s="174"/>
    </row>
    <row r="2292" spans="1:10" s="173" customFormat="1" x14ac:dyDescent="0.25">
      <c r="A2292" s="173" t="s">
        <v>2638</v>
      </c>
      <c r="B2292" s="173" t="s">
        <v>243</v>
      </c>
      <c r="C2292" s="173" t="s">
        <v>2641</v>
      </c>
      <c r="D2292" s="173" t="s">
        <v>266</v>
      </c>
      <c r="E2292" s="173">
        <v>160</v>
      </c>
      <c r="F2292" s="173">
        <v>46</v>
      </c>
      <c r="G2292" s="173" t="s">
        <v>224</v>
      </c>
      <c r="H2292" s="173" t="s">
        <v>22</v>
      </c>
      <c r="I2292" s="173">
        <v>2291</v>
      </c>
      <c r="J2292" s="174"/>
    </row>
    <row r="2293" spans="1:10" s="173" customFormat="1" x14ac:dyDescent="0.25">
      <c r="A2293" s="173" t="s">
        <v>2638</v>
      </c>
      <c r="B2293" s="173" t="s">
        <v>243</v>
      </c>
      <c r="C2293" s="173" t="s">
        <v>2641</v>
      </c>
      <c r="D2293" s="173" t="s">
        <v>214</v>
      </c>
      <c r="E2293" s="173">
        <v>99</v>
      </c>
      <c r="F2293" s="173">
        <v>28</v>
      </c>
      <c r="G2293" s="173" t="s">
        <v>224</v>
      </c>
      <c r="H2293" s="173" t="s">
        <v>22</v>
      </c>
      <c r="I2293" s="173">
        <v>2292</v>
      </c>
      <c r="J2293" s="174"/>
    </row>
    <row r="2294" spans="1:10" s="173" customFormat="1" x14ac:dyDescent="0.25">
      <c r="A2294" s="173" t="s">
        <v>2638</v>
      </c>
      <c r="B2294" s="173" t="s">
        <v>243</v>
      </c>
      <c r="C2294" s="173" t="s">
        <v>2641</v>
      </c>
      <c r="D2294" s="173" t="s">
        <v>245</v>
      </c>
      <c r="E2294" s="173">
        <v>36</v>
      </c>
      <c r="F2294" s="173">
        <v>0</v>
      </c>
      <c r="G2294" s="173" t="s">
        <v>224</v>
      </c>
      <c r="H2294" s="173" t="s">
        <v>22</v>
      </c>
      <c r="I2294" s="173">
        <v>2293</v>
      </c>
      <c r="J2294" s="174"/>
    </row>
    <row r="2295" spans="1:10" s="173" customFormat="1" x14ac:dyDescent="0.25">
      <c r="A2295" s="173" t="s">
        <v>2638</v>
      </c>
      <c r="B2295" s="173" t="s">
        <v>243</v>
      </c>
      <c r="C2295" s="173" t="s">
        <v>2641</v>
      </c>
      <c r="D2295" s="173" t="s">
        <v>239</v>
      </c>
      <c r="E2295" s="173">
        <v>36</v>
      </c>
      <c r="F2295" s="173">
        <v>0</v>
      </c>
      <c r="G2295" s="173" t="s">
        <v>224</v>
      </c>
      <c r="H2295" s="173" t="s">
        <v>22</v>
      </c>
      <c r="I2295" s="173">
        <v>2294</v>
      </c>
      <c r="J2295" s="174"/>
    </row>
    <row r="2296" spans="1:10" s="173" customFormat="1" x14ac:dyDescent="0.25">
      <c r="A2296" s="173" t="s">
        <v>2638</v>
      </c>
      <c r="B2296" s="173" t="s">
        <v>243</v>
      </c>
      <c r="C2296" s="173" t="s">
        <v>2641</v>
      </c>
      <c r="D2296" s="173" t="s">
        <v>240</v>
      </c>
      <c r="E2296" s="173">
        <v>36</v>
      </c>
      <c r="F2296" s="173">
        <v>0</v>
      </c>
      <c r="G2296" s="173" t="s">
        <v>224</v>
      </c>
      <c r="H2296" s="173" t="s">
        <v>22</v>
      </c>
      <c r="I2296" s="173">
        <v>2295</v>
      </c>
      <c r="J2296" s="174"/>
    </row>
    <row r="2297" spans="1:10" s="173" customFormat="1" x14ac:dyDescent="0.25">
      <c r="A2297" s="173" t="s">
        <v>2638</v>
      </c>
      <c r="B2297" s="173" t="s">
        <v>243</v>
      </c>
      <c r="C2297" s="173" t="s">
        <v>2641</v>
      </c>
      <c r="D2297" s="173" t="s">
        <v>225</v>
      </c>
      <c r="E2297" s="173">
        <v>36</v>
      </c>
      <c r="F2297" s="173">
        <v>0</v>
      </c>
      <c r="G2297" s="173" t="s">
        <v>224</v>
      </c>
      <c r="H2297" s="173" t="s">
        <v>22</v>
      </c>
      <c r="I2297" s="173">
        <v>2296</v>
      </c>
      <c r="J2297" s="174"/>
    </row>
    <row r="2298" spans="1:10" s="173" customFormat="1" x14ac:dyDescent="0.25">
      <c r="A2298" s="173" t="s">
        <v>2638</v>
      </c>
      <c r="B2298" s="173" t="s">
        <v>243</v>
      </c>
      <c r="C2298" s="173" t="s">
        <v>2641</v>
      </c>
      <c r="D2298" s="173" t="s">
        <v>2502</v>
      </c>
      <c r="E2298" s="173">
        <v>27</v>
      </c>
      <c r="F2298" s="173">
        <v>0</v>
      </c>
      <c r="G2298" s="173" t="s">
        <v>224</v>
      </c>
      <c r="H2298" s="173" t="s">
        <v>22</v>
      </c>
      <c r="I2298" s="173">
        <v>2297</v>
      </c>
      <c r="J2298" s="174"/>
    </row>
    <row r="2299" spans="1:10" s="173" customFormat="1" x14ac:dyDescent="0.25">
      <c r="A2299" s="173" t="s">
        <v>2638</v>
      </c>
      <c r="B2299" s="173" t="s">
        <v>243</v>
      </c>
      <c r="C2299" s="173" t="s">
        <v>2641</v>
      </c>
      <c r="D2299" s="173" t="s">
        <v>226</v>
      </c>
      <c r="E2299" s="173">
        <v>36</v>
      </c>
      <c r="F2299" s="173">
        <v>0</v>
      </c>
      <c r="G2299" s="173" t="s">
        <v>224</v>
      </c>
      <c r="H2299" s="173" t="s">
        <v>22</v>
      </c>
      <c r="I2299" s="173">
        <v>2298</v>
      </c>
      <c r="J2299" s="174"/>
    </row>
    <row r="2300" spans="1:10" s="173" customFormat="1" x14ac:dyDescent="0.25">
      <c r="A2300" s="173" t="s">
        <v>2638</v>
      </c>
      <c r="B2300" s="173" t="s">
        <v>243</v>
      </c>
      <c r="C2300" s="173" t="s">
        <v>2641</v>
      </c>
      <c r="D2300" s="173" t="s">
        <v>282</v>
      </c>
      <c r="E2300" s="173">
        <v>99</v>
      </c>
      <c r="F2300" s="173">
        <v>0</v>
      </c>
      <c r="G2300" s="173" t="s">
        <v>224</v>
      </c>
      <c r="H2300" s="173" t="s">
        <v>22</v>
      </c>
      <c r="I2300" s="173">
        <v>2299</v>
      </c>
      <c r="J2300" s="174"/>
    </row>
    <row r="2301" spans="1:10" s="173" customFormat="1" x14ac:dyDescent="0.25">
      <c r="A2301" s="173" t="s">
        <v>2638</v>
      </c>
      <c r="B2301" s="173" t="s">
        <v>243</v>
      </c>
      <c r="C2301" s="173" t="s">
        <v>2641</v>
      </c>
      <c r="D2301" s="173" t="s">
        <v>217</v>
      </c>
      <c r="E2301" s="173">
        <v>99</v>
      </c>
      <c r="F2301" s="173">
        <v>28</v>
      </c>
      <c r="G2301" s="173" t="s">
        <v>224</v>
      </c>
      <c r="H2301" s="173" t="s">
        <v>22</v>
      </c>
      <c r="I2301" s="173">
        <v>2300</v>
      </c>
      <c r="J2301" s="174"/>
    </row>
    <row r="2302" spans="1:10" s="173" customFormat="1" x14ac:dyDescent="0.25">
      <c r="A2302" s="173" t="s">
        <v>2638</v>
      </c>
      <c r="B2302" s="173" t="s">
        <v>243</v>
      </c>
      <c r="C2302" s="173" t="s">
        <v>2641</v>
      </c>
      <c r="D2302" s="173" t="s">
        <v>242</v>
      </c>
      <c r="E2302" s="173">
        <v>45</v>
      </c>
      <c r="F2302" s="173">
        <v>0</v>
      </c>
      <c r="G2302" s="173" t="s">
        <v>224</v>
      </c>
      <c r="H2302" s="173" t="s">
        <v>22</v>
      </c>
      <c r="I2302" s="173">
        <v>2301</v>
      </c>
      <c r="J2302" s="174"/>
    </row>
    <row r="2303" spans="1:10" s="173" customFormat="1" x14ac:dyDescent="0.25">
      <c r="A2303" s="173" t="s">
        <v>2638</v>
      </c>
      <c r="B2303" s="173" t="s">
        <v>243</v>
      </c>
      <c r="C2303" s="173" t="s">
        <v>2641</v>
      </c>
      <c r="D2303" s="173" t="s">
        <v>246</v>
      </c>
      <c r="E2303" s="173">
        <v>45</v>
      </c>
      <c r="F2303" s="173">
        <v>0</v>
      </c>
      <c r="G2303" s="173" t="s">
        <v>224</v>
      </c>
      <c r="H2303" s="173" t="s">
        <v>22</v>
      </c>
      <c r="I2303" s="173">
        <v>2302</v>
      </c>
      <c r="J2303" s="174"/>
    </row>
    <row r="2304" spans="1:10" s="173" customFormat="1" x14ac:dyDescent="0.25">
      <c r="A2304" s="173" t="s">
        <v>2638</v>
      </c>
      <c r="B2304" s="173" t="s">
        <v>243</v>
      </c>
      <c r="C2304" s="173" t="s">
        <v>2641</v>
      </c>
      <c r="D2304" s="173" t="s">
        <v>247</v>
      </c>
      <c r="E2304" s="173">
        <v>36</v>
      </c>
      <c r="F2304" s="173">
        <v>0</v>
      </c>
      <c r="G2304" s="173" t="s">
        <v>224</v>
      </c>
      <c r="H2304" s="173" t="s">
        <v>22</v>
      </c>
      <c r="I2304" s="173">
        <v>2303</v>
      </c>
      <c r="J2304" s="174"/>
    </row>
    <row r="2305" spans="1:10" s="173" customFormat="1" x14ac:dyDescent="0.25">
      <c r="A2305" s="173" t="s">
        <v>2638</v>
      </c>
      <c r="B2305" s="173" t="s">
        <v>243</v>
      </c>
      <c r="C2305" s="173" t="s">
        <v>2641</v>
      </c>
      <c r="D2305" s="173" t="s">
        <v>262</v>
      </c>
      <c r="E2305" s="173">
        <v>99</v>
      </c>
      <c r="F2305" s="173">
        <v>28</v>
      </c>
      <c r="G2305" s="173" t="s">
        <v>224</v>
      </c>
      <c r="H2305" s="173" t="s">
        <v>22</v>
      </c>
      <c r="I2305" s="173">
        <v>2304</v>
      </c>
      <c r="J2305" s="174"/>
    </row>
    <row r="2306" spans="1:10" s="173" customFormat="1" x14ac:dyDescent="0.25">
      <c r="A2306" s="173" t="s">
        <v>2638</v>
      </c>
      <c r="B2306" s="173" t="s">
        <v>243</v>
      </c>
      <c r="C2306" s="173" t="s">
        <v>2641</v>
      </c>
      <c r="D2306" s="173" t="s">
        <v>2483</v>
      </c>
      <c r="E2306" s="173">
        <v>27</v>
      </c>
      <c r="F2306" s="173">
        <v>0</v>
      </c>
      <c r="G2306" s="173" t="s">
        <v>224</v>
      </c>
      <c r="H2306" s="173" t="s">
        <v>22</v>
      </c>
      <c r="I2306" s="173">
        <v>2305</v>
      </c>
      <c r="J2306" s="174"/>
    </row>
    <row r="2307" spans="1:10" s="173" customFormat="1" x14ac:dyDescent="0.25">
      <c r="A2307" s="173" t="s">
        <v>2638</v>
      </c>
      <c r="B2307" s="173" t="s">
        <v>243</v>
      </c>
      <c r="C2307" s="173" t="s">
        <v>2641</v>
      </c>
      <c r="D2307" s="173" t="s">
        <v>250</v>
      </c>
      <c r="E2307" s="173">
        <v>160</v>
      </c>
      <c r="F2307" s="173">
        <v>46</v>
      </c>
      <c r="G2307" s="173" t="s">
        <v>224</v>
      </c>
      <c r="H2307" s="173" t="s">
        <v>22</v>
      </c>
      <c r="I2307" s="173">
        <v>2306</v>
      </c>
      <c r="J2307" s="174"/>
    </row>
    <row r="2308" spans="1:10" s="173" customFormat="1" x14ac:dyDescent="0.25">
      <c r="A2308" s="173" t="s">
        <v>2638</v>
      </c>
      <c r="B2308" s="173" t="s">
        <v>243</v>
      </c>
      <c r="C2308" s="173" t="s">
        <v>2641</v>
      </c>
      <c r="D2308" s="173" t="s">
        <v>285</v>
      </c>
      <c r="E2308" s="173">
        <v>99</v>
      </c>
      <c r="F2308" s="173">
        <v>28</v>
      </c>
      <c r="G2308" s="173" t="s">
        <v>224</v>
      </c>
      <c r="H2308" s="173" t="s">
        <v>2484</v>
      </c>
      <c r="I2308" s="173">
        <v>2307</v>
      </c>
      <c r="J2308" s="174"/>
    </row>
    <row r="2309" spans="1:10" s="173" customFormat="1" x14ac:dyDescent="0.25">
      <c r="A2309" s="173" t="s">
        <v>2638</v>
      </c>
      <c r="B2309" s="173" t="s">
        <v>243</v>
      </c>
      <c r="C2309" s="173" t="s">
        <v>2641</v>
      </c>
      <c r="D2309" s="173" t="s">
        <v>236</v>
      </c>
      <c r="E2309" s="173">
        <v>36</v>
      </c>
      <c r="F2309" s="173">
        <v>0</v>
      </c>
      <c r="G2309" s="173" t="s">
        <v>224</v>
      </c>
      <c r="H2309" s="173" t="s">
        <v>22</v>
      </c>
      <c r="I2309" s="173">
        <v>2308</v>
      </c>
      <c r="J2309" s="174"/>
    </row>
    <row r="2310" spans="1:10" s="173" customFormat="1" x14ac:dyDescent="0.25">
      <c r="A2310" s="173" t="s">
        <v>2638</v>
      </c>
      <c r="B2310" s="173" t="s">
        <v>243</v>
      </c>
      <c r="C2310" s="173" t="s">
        <v>2641</v>
      </c>
      <c r="D2310" s="173" t="s">
        <v>230</v>
      </c>
      <c r="E2310" s="173">
        <v>130</v>
      </c>
      <c r="F2310" s="173">
        <v>0</v>
      </c>
      <c r="G2310" s="173" t="s">
        <v>224</v>
      </c>
      <c r="H2310" s="173" t="s">
        <v>22</v>
      </c>
      <c r="I2310" s="173">
        <v>2309</v>
      </c>
      <c r="J2310" s="174"/>
    </row>
    <row r="2311" spans="1:10" s="173" customFormat="1" x14ac:dyDescent="0.25">
      <c r="A2311" s="173" t="s">
        <v>2638</v>
      </c>
      <c r="B2311" s="173" t="s">
        <v>243</v>
      </c>
      <c r="C2311" s="173" t="s">
        <v>2641</v>
      </c>
      <c r="D2311" s="173" t="s">
        <v>263</v>
      </c>
      <c r="E2311" s="173">
        <v>99</v>
      </c>
      <c r="F2311" s="173">
        <v>28</v>
      </c>
      <c r="G2311" s="173" t="s">
        <v>224</v>
      </c>
      <c r="H2311" s="173" t="s">
        <v>2484</v>
      </c>
      <c r="I2311" s="173">
        <v>2310</v>
      </c>
      <c r="J2311" s="174"/>
    </row>
    <row r="2312" spans="1:10" s="173" customFormat="1" x14ac:dyDescent="0.25">
      <c r="A2312" s="173" t="s">
        <v>2638</v>
      </c>
      <c r="B2312" s="173" t="s">
        <v>243</v>
      </c>
      <c r="C2312" s="173" t="s">
        <v>2641</v>
      </c>
      <c r="D2312" s="173" t="s">
        <v>2486</v>
      </c>
      <c r="E2312" s="173">
        <v>36</v>
      </c>
      <c r="F2312" s="173">
        <v>0</v>
      </c>
      <c r="G2312" s="173" t="s">
        <v>224</v>
      </c>
      <c r="H2312" s="173" t="s">
        <v>22</v>
      </c>
      <c r="I2312" s="173">
        <v>2311</v>
      </c>
      <c r="J2312" s="174"/>
    </row>
    <row r="2313" spans="1:10" s="173" customFormat="1" x14ac:dyDescent="0.25">
      <c r="A2313" s="173" t="s">
        <v>2638</v>
      </c>
      <c r="B2313" s="173" t="s">
        <v>243</v>
      </c>
      <c r="C2313" s="173" t="s">
        <v>2641</v>
      </c>
      <c r="D2313" s="173" t="s">
        <v>232</v>
      </c>
      <c r="E2313" s="173">
        <v>99</v>
      </c>
      <c r="F2313" s="173">
        <v>28</v>
      </c>
      <c r="G2313" s="173" t="s">
        <v>224</v>
      </c>
      <c r="H2313" s="173" t="s">
        <v>22</v>
      </c>
      <c r="I2313" s="173">
        <v>2312</v>
      </c>
      <c r="J2313" s="174"/>
    </row>
    <row r="2314" spans="1:10" s="173" customFormat="1" x14ac:dyDescent="0.25">
      <c r="A2314" s="173" t="s">
        <v>2638</v>
      </c>
      <c r="B2314" s="173" t="s">
        <v>243</v>
      </c>
      <c r="C2314" s="173" t="s">
        <v>2641</v>
      </c>
      <c r="D2314" s="173" t="s">
        <v>222</v>
      </c>
      <c r="E2314" s="173">
        <v>299</v>
      </c>
      <c r="F2314" s="173">
        <v>0</v>
      </c>
      <c r="G2314" s="173" t="s">
        <v>224</v>
      </c>
      <c r="H2314" s="173" t="s">
        <v>22</v>
      </c>
      <c r="I2314" s="173">
        <v>2313</v>
      </c>
      <c r="J2314" s="174"/>
    </row>
    <row r="2315" spans="1:10" s="173" customFormat="1" x14ac:dyDescent="0.25">
      <c r="A2315" s="173" t="s">
        <v>2638</v>
      </c>
      <c r="B2315" s="173" t="s">
        <v>243</v>
      </c>
      <c r="C2315" s="173" t="s">
        <v>2641</v>
      </c>
      <c r="D2315" s="173" t="s">
        <v>2487</v>
      </c>
      <c r="E2315" s="173">
        <v>36</v>
      </c>
      <c r="F2315" s="173">
        <v>0</v>
      </c>
      <c r="G2315" s="173" t="s">
        <v>224</v>
      </c>
      <c r="H2315" s="173" t="s">
        <v>22</v>
      </c>
      <c r="I2315" s="173">
        <v>2314</v>
      </c>
      <c r="J2315" s="174"/>
    </row>
    <row r="2316" spans="1:10" s="173" customFormat="1" x14ac:dyDescent="0.25">
      <c r="A2316" s="173" t="s">
        <v>2638</v>
      </c>
      <c r="B2316" s="173" t="s">
        <v>243</v>
      </c>
      <c r="C2316" s="173" t="s">
        <v>2641</v>
      </c>
      <c r="D2316" s="173" t="s">
        <v>264</v>
      </c>
      <c r="E2316" s="173">
        <v>299</v>
      </c>
      <c r="F2316" s="173">
        <v>0</v>
      </c>
      <c r="G2316" s="173" t="s">
        <v>224</v>
      </c>
      <c r="H2316" s="173" t="s">
        <v>22</v>
      </c>
      <c r="I2316" s="173">
        <v>2315</v>
      </c>
      <c r="J2316" s="174"/>
    </row>
    <row r="2317" spans="1:10" s="173" customFormat="1" x14ac:dyDescent="0.25">
      <c r="A2317" s="173" t="s">
        <v>2638</v>
      </c>
      <c r="B2317" s="173" t="s">
        <v>243</v>
      </c>
      <c r="C2317" s="173" t="s">
        <v>2641</v>
      </c>
      <c r="D2317" s="173" t="s">
        <v>2488</v>
      </c>
      <c r="E2317" s="173">
        <v>99</v>
      </c>
      <c r="F2317" s="173">
        <v>0</v>
      </c>
      <c r="G2317" s="173" t="s">
        <v>224</v>
      </c>
      <c r="H2317" s="173" t="s">
        <v>22</v>
      </c>
      <c r="I2317" s="173">
        <v>2316</v>
      </c>
      <c r="J2317" s="174"/>
    </row>
    <row r="2318" spans="1:10" s="173" customFormat="1" x14ac:dyDescent="0.25">
      <c r="A2318" s="173" t="s">
        <v>2638</v>
      </c>
      <c r="B2318" s="173" t="s">
        <v>243</v>
      </c>
      <c r="C2318" s="173" t="s">
        <v>2641</v>
      </c>
      <c r="D2318" s="173" t="s">
        <v>212</v>
      </c>
      <c r="E2318" s="173">
        <v>36</v>
      </c>
      <c r="F2318" s="173">
        <v>0</v>
      </c>
      <c r="G2318" s="173" t="s">
        <v>213</v>
      </c>
      <c r="H2318" s="173" t="s">
        <v>22</v>
      </c>
      <c r="I2318" s="173">
        <v>2317</v>
      </c>
      <c r="J2318" s="174"/>
    </row>
    <row r="2319" spans="1:10" s="173" customFormat="1" x14ac:dyDescent="0.25">
      <c r="A2319" s="173" t="s">
        <v>2638</v>
      </c>
      <c r="B2319" s="173" t="s">
        <v>68</v>
      </c>
      <c r="C2319" s="173" t="s">
        <v>2642</v>
      </c>
      <c r="D2319" s="173" t="s">
        <v>212</v>
      </c>
      <c r="E2319" s="173">
        <v>36</v>
      </c>
      <c r="F2319" s="173">
        <v>0</v>
      </c>
      <c r="G2319" s="173" t="s">
        <v>213</v>
      </c>
      <c r="H2319" s="173" t="s">
        <v>22</v>
      </c>
      <c r="I2319" s="173">
        <v>2318</v>
      </c>
      <c r="J2319" s="174"/>
    </row>
    <row r="2320" spans="1:10" s="173" customFormat="1" x14ac:dyDescent="0.25">
      <c r="A2320" s="173" t="s">
        <v>2638</v>
      </c>
      <c r="B2320" s="173" t="s">
        <v>68</v>
      </c>
      <c r="C2320" s="173" t="s">
        <v>2642</v>
      </c>
      <c r="D2320" s="173" t="s">
        <v>227</v>
      </c>
      <c r="E2320" s="173">
        <v>130</v>
      </c>
      <c r="F2320" s="173">
        <v>0</v>
      </c>
      <c r="G2320" s="173" t="s">
        <v>213</v>
      </c>
      <c r="H2320" s="173" t="s">
        <v>22</v>
      </c>
      <c r="I2320" s="173">
        <v>2319</v>
      </c>
      <c r="J2320" s="174"/>
    </row>
    <row r="2321" spans="1:10" s="173" customFormat="1" x14ac:dyDescent="0.25">
      <c r="A2321" s="173" t="s">
        <v>2638</v>
      </c>
      <c r="B2321" s="173" t="s">
        <v>68</v>
      </c>
      <c r="C2321" s="173" t="s">
        <v>2642</v>
      </c>
      <c r="D2321" s="173" t="s">
        <v>241</v>
      </c>
      <c r="E2321" s="173">
        <v>130</v>
      </c>
      <c r="F2321" s="173">
        <v>37</v>
      </c>
      <c r="G2321" s="173" t="s">
        <v>213</v>
      </c>
      <c r="H2321" s="173" t="s">
        <v>24</v>
      </c>
      <c r="I2321" s="173">
        <v>2320</v>
      </c>
      <c r="J2321" s="174"/>
    </row>
    <row r="2322" spans="1:10" s="173" customFormat="1" x14ac:dyDescent="0.25">
      <c r="A2322" s="173" t="s">
        <v>2638</v>
      </c>
      <c r="B2322" s="173" t="s">
        <v>68</v>
      </c>
      <c r="C2322" s="173" t="s">
        <v>2642</v>
      </c>
      <c r="D2322" s="173" t="s">
        <v>272</v>
      </c>
      <c r="E2322" s="173">
        <v>130</v>
      </c>
      <c r="F2322" s="173">
        <v>37</v>
      </c>
      <c r="G2322" s="173" t="s">
        <v>213</v>
      </c>
      <c r="H2322" s="173" t="s">
        <v>24</v>
      </c>
      <c r="I2322" s="173">
        <v>2321</v>
      </c>
      <c r="J2322" s="174"/>
    </row>
    <row r="2323" spans="1:10" s="173" customFormat="1" x14ac:dyDescent="0.25">
      <c r="A2323" s="173" t="s">
        <v>2638</v>
      </c>
      <c r="B2323" s="173" t="s">
        <v>68</v>
      </c>
      <c r="C2323" s="173" t="s">
        <v>2642</v>
      </c>
      <c r="D2323" s="173" t="s">
        <v>236</v>
      </c>
      <c r="E2323" s="173">
        <v>36</v>
      </c>
      <c r="F2323" s="173">
        <v>0</v>
      </c>
      <c r="G2323" s="173" t="s">
        <v>213</v>
      </c>
      <c r="H2323" s="173" t="s">
        <v>22</v>
      </c>
      <c r="I2323" s="173">
        <v>2322</v>
      </c>
      <c r="J2323" s="174"/>
    </row>
    <row r="2324" spans="1:10" s="173" customFormat="1" x14ac:dyDescent="0.25">
      <c r="A2324" s="173" t="s">
        <v>2638</v>
      </c>
      <c r="B2324" s="173" t="s">
        <v>68</v>
      </c>
      <c r="C2324" s="173" t="s">
        <v>2642</v>
      </c>
      <c r="D2324" s="173" t="s">
        <v>230</v>
      </c>
      <c r="E2324" s="173">
        <v>130</v>
      </c>
      <c r="F2324" s="173">
        <v>0</v>
      </c>
      <c r="G2324" s="173" t="s">
        <v>213</v>
      </c>
      <c r="H2324" s="173" t="s">
        <v>22</v>
      </c>
      <c r="I2324" s="173">
        <v>2323</v>
      </c>
      <c r="J2324" s="174"/>
    </row>
    <row r="2325" spans="1:10" s="173" customFormat="1" x14ac:dyDescent="0.25">
      <c r="A2325" s="173" t="s">
        <v>2638</v>
      </c>
      <c r="B2325" s="173" t="s">
        <v>68</v>
      </c>
      <c r="C2325" s="173" t="s">
        <v>2642</v>
      </c>
      <c r="D2325" s="173" t="s">
        <v>248</v>
      </c>
      <c r="E2325" s="173">
        <v>36</v>
      </c>
      <c r="F2325" s="173">
        <v>0</v>
      </c>
      <c r="G2325" s="173" t="s">
        <v>213</v>
      </c>
      <c r="H2325" s="173" t="s">
        <v>22</v>
      </c>
      <c r="I2325" s="173">
        <v>2324</v>
      </c>
      <c r="J2325" s="174"/>
    </row>
    <row r="2326" spans="1:10" s="173" customFormat="1" x14ac:dyDescent="0.25">
      <c r="A2326" s="173" t="s">
        <v>2638</v>
      </c>
      <c r="B2326" s="173" t="s">
        <v>68</v>
      </c>
      <c r="C2326" s="173" t="s">
        <v>2642</v>
      </c>
      <c r="D2326" s="173" t="s">
        <v>233</v>
      </c>
      <c r="E2326" s="173">
        <v>99</v>
      </c>
      <c r="F2326" s="173">
        <v>0</v>
      </c>
      <c r="G2326" s="173" t="s">
        <v>213</v>
      </c>
      <c r="H2326" s="173" t="s">
        <v>22</v>
      </c>
      <c r="I2326" s="173">
        <v>2325</v>
      </c>
      <c r="J2326" s="174"/>
    </row>
    <row r="2327" spans="1:10" s="173" customFormat="1" x14ac:dyDescent="0.25">
      <c r="A2327" s="173" t="s">
        <v>2638</v>
      </c>
      <c r="B2327" s="173" t="s">
        <v>68</v>
      </c>
      <c r="C2327" s="173" t="s">
        <v>2642</v>
      </c>
      <c r="D2327" s="173" t="s">
        <v>265</v>
      </c>
      <c r="E2327" s="173">
        <v>160</v>
      </c>
      <c r="F2327" s="173">
        <v>0</v>
      </c>
      <c r="G2327" s="173" t="s">
        <v>224</v>
      </c>
      <c r="H2327" s="173" t="s">
        <v>22</v>
      </c>
      <c r="I2327" s="173">
        <v>2326</v>
      </c>
      <c r="J2327" s="174"/>
    </row>
    <row r="2328" spans="1:10" s="173" customFormat="1" x14ac:dyDescent="0.25">
      <c r="A2328" s="173" t="s">
        <v>2638</v>
      </c>
      <c r="B2328" s="173" t="s">
        <v>68</v>
      </c>
      <c r="C2328" s="173" t="s">
        <v>2642</v>
      </c>
      <c r="D2328" s="173" t="s">
        <v>266</v>
      </c>
      <c r="E2328" s="173">
        <v>160</v>
      </c>
      <c r="F2328" s="173">
        <v>46</v>
      </c>
      <c r="G2328" s="173" t="s">
        <v>224</v>
      </c>
      <c r="H2328" s="173" t="s">
        <v>24</v>
      </c>
      <c r="I2328" s="173">
        <v>2327</v>
      </c>
      <c r="J2328" s="174"/>
    </row>
    <row r="2329" spans="1:10" s="173" customFormat="1" x14ac:dyDescent="0.25">
      <c r="A2329" s="173" t="s">
        <v>2638</v>
      </c>
      <c r="B2329" s="173" t="s">
        <v>68</v>
      </c>
      <c r="C2329" s="173" t="s">
        <v>2642</v>
      </c>
      <c r="D2329" s="173" t="s">
        <v>214</v>
      </c>
      <c r="E2329" s="173">
        <v>99</v>
      </c>
      <c r="F2329" s="173">
        <v>28</v>
      </c>
      <c r="G2329" s="173" t="s">
        <v>224</v>
      </c>
      <c r="H2329" s="173" t="s">
        <v>24</v>
      </c>
      <c r="I2329" s="173">
        <v>2328</v>
      </c>
      <c r="J2329" s="174"/>
    </row>
    <row r="2330" spans="1:10" s="173" customFormat="1" x14ac:dyDescent="0.25">
      <c r="A2330" s="173" t="s">
        <v>2638</v>
      </c>
      <c r="B2330" s="173" t="s">
        <v>68</v>
      </c>
      <c r="C2330" s="173" t="s">
        <v>2642</v>
      </c>
      <c r="D2330" s="173" t="s">
        <v>2490</v>
      </c>
      <c r="E2330" s="173">
        <v>99</v>
      </c>
      <c r="F2330" s="173">
        <v>0</v>
      </c>
      <c r="G2330" s="173" t="s">
        <v>224</v>
      </c>
      <c r="H2330" s="173" t="s">
        <v>22</v>
      </c>
      <c r="I2330" s="173">
        <v>2329</v>
      </c>
      <c r="J2330" s="174"/>
    </row>
    <row r="2331" spans="1:10" s="173" customFormat="1" x14ac:dyDescent="0.25">
      <c r="A2331" s="173" t="s">
        <v>2638</v>
      </c>
      <c r="B2331" s="173" t="s">
        <v>68</v>
      </c>
      <c r="C2331" s="173" t="s">
        <v>2642</v>
      </c>
      <c r="D2331" s="173" t="s">
        <v>275</v>
      </c>
      <c r="E2331" s="173">
        <v>27</v>
      </c>
      <c r="F2331" s="173">
        <v>0</v>
      </c>
      <c r="G2331" s="173" t="s">
        <v>224</v>
      </c>
      <c r="H2331" s="173" t="s">
        <v>22</v>
      </c>
      <c r="I2331" s="173">
        <v>2330</v>
      </c>
      <c r="J2331" s="174"/>
    </row>
    <row r="2332" spans="1:10" s="173" customFormat="1" x14ac:dyDescent="0.25">
      <c r="A2332" s="173" t="s">
        <v>2638</v>
      </c>
      <c r="B2332" s="173" t="s">
        <v>68</v>
      </c>
      <c r="C2332" s="173" t="s">
        <v>2642</v>
      </c>
      <c r="D2332" s="173" t="s">
        <v>2478</v>
      </c>
      <c r="E2332" s="173">
        <v>221</v>
      </c>
      <c r="F2332" s="173">
        <v>64</v>
      </c>
      <c r="G2332" s="173" t="s">
        <v>224</v>
      </c>
      <c r="H2332" s="173" t="s">
        <v>24</v>
      </c>
      <c r="I2332" s="173">
        <v>2331</v>
      </c>
      <c r="J2332" s="174"/>
    </row>
    <row r="2333" spans="1:10" s="173" customFormat="1" x14ac:dyDescent="0.25">
      <c r="A2333" s="173" t="s">
        <v>2638</v>
      </c>
      <c r="B2333" s="173" t="s">
        <v>68</v>
      </c>
      <c r="C2333" s="173" t="s">
        <v>2642</v>
      </c>
      <c r="D2333" s="173" t="s">
        <v>2502</v>
      </c>
      <c r="E2333" s="173">
        <v>27</v>
      </c>
      <c r="F2333" s="173">
        <v>0</v>
      </c>
      <c r="G2333" s="173" t="s">
        <v>224</v>
      </c>
      <c r="H2333" s="173" t="s">
        <v>22</v>
      </c>
      <c r="I2333" s="173">
        <v>2332</v>
      </c>
      <c r="J2333" s="174"/>
    </row>
    <row r="2334" spans="1:10" s="173" customFormat="1" x14ac:dyDescent="0.25">
      <c r="A2334" s="173" t="s">
        <v>2638</v>
      </c>
      <c r="B2334" s="173" t="s">
        <v>68</v>
      </c>
      <c r="C2334" s="173" t="s">
        <v>2642</v>
      </c>
      <c r="D2334" s="173" t="s">
        <v>226</v>
      </c>
      <c r="E2334" s="173">
        <v>36</v>
      </c>
      <c r="F2334" s="173">
        <v>0</v>
      </c>
      <c r="G2334" s="173" t="s">
        <v>224</v>
      </c>
      <c r="H2334" s="173" t="s">
        <v>22</v>
      </c>
      <c r="I2334" s="173">
        <v>2333</v>
      </c>
      <c r="J2334" s="174"/>
    </row>
    <row r="2335" spans="1:10" s="173" customFormat="1" x14ac:dyDescent="0.25">
      <c r="A2335" s="173" t="s">
        <v>2638</v>
      </c>
      <c r="B2335" s="173" t="s">
        <v>68</v>
      </c>
      <c r="C2335" s="173" t="s">
        <v>2642</v>
      </c>
      <c r="D2335" s="173" t="s">
        <v>270</v>
      </c>
      <c r="E2335" s="173">
        <v>999</v>
      </c>
      <c r="F2335" s="173">
        <v>46</v>
      </c>
      <c r="G2335" s="173" t="s">
        <v>224</v>
      </c>
      <c r="H2335" s="173" t="s">
        <v>24</v>
      </c>
      <c r="I2335" s="173">
        <v>2334</v>
      </c>
      <c r="J2335" s="174"/>
    </row>
    <row r="2336" spans="1:10" s="173" customFormat="1" x14ac:dyDescent="0.25">
      <c r="A2336" s="173" t="s">
        <v>2638</v>
      </c>
      <c r="B2336" s="173" t="s">
        <v>68</v>
      </c>
      <c r="C2336" s="173" t="s">
        <v>2642</v>
      </c>
      <c r="D2336" s="173" t="s">
        <v>2476</v>
      </c>
      <c r="E2336" s="173">
        <v>99</v>
      </c>
      <c r="F2336" s="173">
        <v>0</v>
      </c>
      <c r="G2336" s="173" t="s">
        <v>224</v>
      </c>
      <c r="H2336" s="173" t="s">
        <v>22</v>
      </c>
      <c r="I2336" s="173">
        <v>2335</v>
      </c>
      <c r="J2336" s="174"/>
    </row>
    <row r="2337" spans="1:10" s="173" customFormat="1" x14ac:dyDescent="0.25">
      <c r="A2337" s="173" t="s">
        <v>2638</v>
      </c>
      <c r="B2337" s="173" t="s">
        <v>68</v>
      </c>
      <c r="C2337" s="173" t="s">
        <v>2642</v>
      </c>
      <c r="D2337" s="173" t="s">
        <v>242</v>
      </c>
      <c r="E2337" s="173">
        <v>45</v>
      </c>
      <c r="F2337" s="173">
        <v>0</v>
      </c>
      <c r="G2337" s="173" t="s">
        <v>224</v>
      </c>
      <c r="H2337" s="173" t="s">
        <v>22</v>
      </c>
      <c r="I2337" s="173">
        <v>2336</v>
      </c>
      <c r="J2337" s="174"/>
    </row>
    <row r="2338" spans="1:10" s="173" customFormat="1" x14ac:dyDescent="0.25">
      <c r="A2338" s="173" t="s">
        <v>2638</v>
      </c>
      <c r="B2338" s="173" t="s">
        <v>68</v>
      </c>
      <c r="C2338" s="173" t="s">
        <v>2642</v>
      </c>
      <c r="D2338" s="173" t="s">
        <v>246</v>
      </c>
      <c r="E2338" s="173">
        <v>45</v>
      </c>
      <c r="F2338" s="173">
        <v>0</v>
      </c>
      <c r="G2338" s="173" t="s">
        <v>224</v>
      </c>
      <c r="H2338" s="173" t="s">
        <v>22</v>
      </c>
      <c r="I2338" s="173">
        <v>2337</v>
      </c>
      <c r="J2338" s="174"/>
    </row>
    <row r="2339" spans="1:10" s="173" customFormat="1" x14ac:dyDescent="0.25">
      <c r="A2339" s="173" t="s">
        <v>2638</v>
      </c>
      <c r="B2339" s="173" t="s">
        <v>68</v>
      </c>
      <c r="C2339" s="173" t="s">
        <v>2642</v>
      </c>
      <c r="D2339" s="173" t="s">
        <v>247</v>
      </c>
      <c r="E2339" s="173">
        <v>36</v>
      </c>
      <c r="F2339" s="173">
        <v>0</v>
      </c>
      <c r="G2339" s="173" t="s">
        <v>224</v>
      </c>
      <c r="H2339" s="173" t="s">
        <v>22</v>
      </c>
      <c r="I2339" s="173">
        <v>2338</v>
      </c>
      <c r="J2339" s="174"/>
    </row>
    <row r="2340" spans="1:10" s="173" customFormat="1" x14ac:dyDescent="0.25">
      <c r="A2340" s="173" t="s">
        <v>2638</v>
      </c>
      <c r="B2340" s="173" t="s">
        <v>68</v>
      </c>
      <c r="C2340" s="173" t="s">
        <v>2642</v>
      </c>
      <c r="D2340" s="173" t="s">
        <v>2482</v>
      </c>
      <c r="E2340" s="173">
        <v>27</v>
      </c>
      <c r="F2340" s="173">
        <v>0</v>
      </c>
      <c r="G2340" s="173" t="s">
        <v>224</v>
      </c>
      <c r="H2340" s="173" t="s">
        <v>22</v>
      </c>
      <c r="I2340" s="173">
        <v>2339</v>
      </c>
      <c r="J2340" s="174"/>
    </row>
    <row r="2341" spans="1:10" s="173" customFormat="1" x14ac:dyDescent="0.25">
      <c r="A2341" s="173" t="s">
        <v>2638</v>
      </c>
      <c r="B2341" s="173" t="s">
        <v>68</v>
      </c>
      <c r="C2341" s="173" t="s">
        <v>2642</v>
      </c>
      <c r="D2341" s="173" t="s">
        <v>2483</v>
      </c>
      <c r="E2341" s="173">
        <v>27</v>
      </c>
      <c r="F2341" s="173">
        <v>0</v>
      </c>
      <c r="G2341" s="173" t="s">
        <v>224</v>
      </c>
      <c r="H2341" s="173" t="s">
        <v>22</v>
      </c>
      <c r="I2341" s="173">
        <v>2340</v>
      </c>
      <c r="J2341" s="174"/>
    </row>
    <row r="2342" spans="1:10" s="173" customFormat="1" x14ac:dyDescent="0.25">
      <c r="A2342" s="173" t="s">
        <v>2638</v>
      </c>
      <c r="B2342" s="173" t="s">
        <v>68</v>
      </c>
      <c r="C2342" s="173" t="s">
        <v>2642</v>
      </c>
      <c r="D2342" s="173" t="s">
        <v>229</v>
      </c>
      <c r="E2342" s="173">
        <v>99</v>
      </c>
      <c r="F2342" s="173">
        <v>0</v>
      </c>
      <c r="G2342" s="173" t="s">
        <v>224</v>
      </c>
      <c r="H2342" s="173" t="s">
        <v>22</v>
      </c>
      <c r="I2342" s="173">
        <v>2341</v>
      </c>
      <c r="J2342" s="174"/>
    </row>
    <row r="2343" spans="1:10" s="173" customFormat="1" x14ac:dyDescent="0.25">
      <c r="A2343" s="173" t="s">
        <v>2638</v>
      </c>
      <c r="B2343" s="173" t="s">
        <v>68</v>
      </c>
      <c r="C2343" s="173" t="s">
        <v>2642</v>
      </c>
      <c r="D2343" s="173" t="s">
        <v>250</v>
      </c>
      <c r="E2343" s="173">
        <v>160</v>
      </c>
      <c r="F2343" s="173">
        <v>46</v>
      </c>
      <c r="G2343" s="173" t="s">
        <v>224</v>
      </c>
      <c r="H2343" s="173" t="s">
        <v>24</v>
      </c>
      <c r="I2343" s="173">
        <v>2342</v>
      </c>
      <c r="J2343" s="174"/>
    </row>
    <row r="2344" spans="1:10" s="173" customFormat="1" x14ac:dyDescent="0.25">
      <c r="A2344" s="173" t="s">
        <v>2638</v>
      </c>
      <c r="B2344" s="173" t="s">
        <v>68</v>
      </c>
      <c r="C2344" s="173" t="s">
        <v>2642</v>
      </c>
      <c r="D2344" s="173" t="s">
        <v>285</v>
      </c>
      <c r="E2344" s="173">
        <v>99</v>
      </c>
      <c r="F2344" s="173">
        <v>28</v>
      </c>
      <c r="G2344" s="173" t="s">
        <v>224</v>
      </c>
      <c r="H2344" s="173" t="s">
        <v>2484</v>
      </c>
      <c r="I2344" s="173">
        <v>2343</v>
      </c>
      <c r="J2344" s="174"/>
    </row>
    <row r="2345" spans="1:10" s="173" customFormat="1" x14ac:dyDescent="0.25">
      <c r="A2345" s="173" t="s">
        <v>2638</v>
      </c>
      <c r="B2345" s="173" t="s">
        <v>68</v>
      </c>
      <c r="C2345" s="173" t="s">
        <v>2642</v>
      </c>
      <c r="D2345" s="173" t="s">
        <v>263</v>
      </c>
      <c r="E2345" s="173">
        <v>99</v>
      </c>
      <c r="F2345" s="173">
        <v>28</v>
      </c>
      <c r="G2345" s="173" t="s">
        <v>224</v>
      </c>
      <c r="H2345" s="173" t="s">
        <v>2484</v>
      </c>
      <c r="I2345" s="173">
        <v>2344</v>
      </c>
      <c r="J2345" s="174"/>
    </row>
    <row r="2346" spans="1:10" s="173" customFormat="1" x14ac:dyDescent="0.25">
      <c r="A2346" s="173" t="s">
        <v>2638</v>
      </c>
      <c r="B2346" s="173" t="s">
        <v>68</v>
      </c>
      <c r="C2346" s="173" t="s">
        <v>2642</v>
      </c>
      <c r="D2346" s="173" t="s">
        <v>231</v>
      </c>
      <c r="E2346" s="173">
        <v>27</v>
      </c>
      <c r="F2346" s="173">
        <v>0</v>
      </c>
      <c r="G2346" s="173" t="s">
        <v>224</v>
      </c>
      <c r="H2346" s="173" t="s">
        <v>22</v>
      </c>
      <c r="I2346" s="173">
        <v>2345</v>
      </c>
      <c r="J2346" s="174"/>
    </row>
    <row r="2347" spans="1:10" s="173" customFormat="1" x14ac:dyDescent="0.25">
      <c r="A2347" s="173" t="s">
        <v>2638</v>
      </c>
      <c r="B2347" s="173" t="s">
        <v>68</v>
      </c>
      <c r="C2347" s="173" t="s">
        <v>2642</v>
      </c>
      <c r="D2347" s="173" t="s">
        <v>232</v>
      </c>
      <c r="E2347" s="173">
        <v>99</v>
      </c>
      <c r="F2347" s="173">
        <v>28</v>
      </c>
      <c r="G2347" s="173" t="s">
        <v>224</v>
      </c>
      <c r="H2347" s="173" t="s">
        <v>24</v>
      </c>
      <c r="I2347" s="173">
        <v>2346</v>
      </c>
      <c r="J2347" s="174"/>
    </row>
    <row r="2348" spans="1:10" s="173" customFormat="1" x14ac:dyDescent="0.25">
      <c r="A2348" s="173" t="s">
        <v>2638</v>
      </c>
      <c r="B2348" s="173" t="s">
        <v>68</v>
      </c>
      <c r="C2348" s="173" t="s">
        <v>2642</v>
      </c>
      <c r="D2348" s="173" t="s">
        <v>244</v>
      </c>
      <c r="E2348" s="173">
        <v>27</v>
      </c>
      <c r="F2348" s="173">
        <v>0</v>
      </c>
      <c r="G2348" s="173" t="s">
        <v>224</v>
      </c>
      <c r="H2348" s="173" t="s">
        <v>22</v>
      </c>
      <c r="I2348" s="173">
        <v>2347</v>
      </c>
      <c r="J2348" s="174"/>
    </row>
    <row r="2349" spans="1:10" s="173" customFormat="1" x14ac:dyDescent="0.25">
      <c r="A2349" s="173" t="s">
        <v>2638</v>
      </c>
      <c r="B2349" s="173" t="s">
        <v>68</v>
      </c>
      <c r="C2349" s="173" t="s">
        <v>2642</v>
      </c>
      <c r="D2349" s="173" t="s">
        <v>222</v>
      </c>
      <c r="E2349" s="173">
        <v>299</v>
      </c>
      <c r="F2349" s="173">
        <v>0</v>
      </c>
      <c r="G2349" s="173" t="s">
        <v>224</v>
      </c>
      <c r="H2349" s="173" t="s">
        <v>22</v>
      </c>
      <c r="I2349" s="173">
        <v>2348</v>
      </c>
      <c r="J2349" s="174"/>
    </row>
    <row r="2350" spans="1:10" s="173" customFormat="1" x14ac:dyDescent="0.25">
      <c r="A2350" s="173" t="s">
        <v>2638</v>
      </c>
      <c r="B2350" s="173" t="s">
        <v>68</v>
      </c>
      <c r="C2350" s="173" t="s">
        <v>2642</v>
      </c>
      <c r="D2350" s="173" t="s">
        <v>2487</v>
      </c>
      <c r="E2350" s="173">
        <v>36</v>
      </c>
      <c r="F2350" s="173">
        <v>0</v>
      </c>
      <c r="G2350" s="173" t="s">
        <v>224</v>
      </c>
      <c r="H2350" s="173" t="s">
        <v>22</v>
      </c>
      <c r="I2350" s="173">
        <v>2349</v>
      </c>
      <c r="J2350" s="174"/>
    </row>
    <row r="2351" spans="1:10" s="173" customFormat="1" x14ac:dyDescent="0.25">
      <c r="A2351" s="173" t="s">
        <v>2638</v>
      </c>
      <c r="B2351" s="173" t="s">
        <v>68</v>
      </c>
      <c r="C2351" s="173" t="s">
        <v>2642</v>
      </c>
      <c r="D2351" s="173" t="s">
        <v>264</v>
      </c>
      <c r="E2351" s="173">
        <v>299</v>
      </c>
      <c r="F2351" s="173">
        <v>0</v>
      </c>
      <c r="G2351" s="173" t="s">
        <v>224</v>
      </c>
      <c r="H2351" s="173" t="s">
        <v>24</v>
      </c>
      <c r="I2351" s="173">
        <v>2350</v>
      </c>
      <c r="J2351" s="174"/>
    </row>
    <row r="2352" spans="1:10" s="173" customFormat="1" x14ac:dyDescent="0.25">
      <c r="A2352" s="173" t="s">
        <v>2638</v>
      </c>
      <c r="B2352" s="173" t="s">
        <v>68</v>
      </c>
      <c r="C2352" s="173" t="s">
        <v>2642</v>
      </c>
      <c r="D2352" s="173" t="s">
        <v>235</v>
      </c>
      <c r="E2352" s="173">
        <v>27</v>
      </c>
      <c r="F2352" s="173">
        <v>0</v>
      </c>
      <c r="G2352" s="173" t="s">
        <v>224</v>
      </c>
      <c r="H2352" s="173" t="s">
        <v>22</v>
      </c>
      <c r="I2352" s="173">
        <v>2351</v>
      </c>
      <c r="J2352" s="174"/>
    </row>
    <row r="2353" spans="1:10" s="173" customFormat="1" x14ac:dyDescent="0.25">
      <c r="A2353" s="173" t="s">
        <v>2638</v>
      </c>
      <c r="B2353" s="173" t="s">
        <v>68</v>
      </c>
      <c r="C2353" s="173" t="s">
        <v>2642</v>
      </c>
      <c r="D2353" s="173" t="s">
        <v>2488</v>
      </c>
      <c r="E2353" s="173">
        <v>99</v>
      </c>
      <c r="F2353" s="173">
        <v>0</v>
      </c>
      <c r="G2353" s="173" t="s">
        <v>224</v>
      </c>
      <c r="H2353" s="173" t="s">
        <v>22</v>
      </c>
      <c r="I2353" s="173">
        <v>2352</v>
      </c>
      <c r="J2353" s="174"/>
    </row>
    <row r="2354" spans="1:10" s="173" customFormat="1" x14ac:dyDescent="0.25">
      <c r="A2354" s="173" t="s">
        <v>2638</v>
      </c>
      <c r="B2354" s="173" t="s">
        <v>172</v>
      </c>
      <c r="C2354" s="173" t="s">
        <v>2643</v>
      </c>
      <c r="D2354" s="173" t="s">
        <v>273</v>
      </c>
      <c r="E2354" s="173">
        <v>160</v>
      </c>
      <c r="F2354" s="173">
        <v>46</v>
      </c>
      <c r="G2354" s="173" t="s">
        <v>213</v>
      </c>
      <c r="H2354" s="173" t="s">
        <v>24</v>
      </c>
      <c r="I2354" s="173">
        <v>2353</v>
      </c>
      <c r="J2354" s="174"/>
    </row>
    <row r="2355" spans="1:10" s="173" customFormat="1" x14ac:dyDescent="0.25">
      <c r="A2355" s="173" t="s">
        <v>2638</v>
      </c>
      <c r="B2355" s="173" t="s">
        <v>172</v>
      </c>
      <c r="C2355" s="173" t="s">
        <v>2643</v>
      </c>
      <c r="D2355" s="173" t="s">
        <v>2504</v>
      </c>
      <c r="E2355" s="173">
        <v>160</v>
      </c>
      <c r="F2355" s="173">
        <v>46</v>
      </c>
      <c r="G2355" s="173" t="s">
        <v>213</v>
      </c>
      <c r="H2355" s="173" t="s">
        <v>22</v>
      </c>
      <c r="I2355" s="173">
        <v>2354</v>
      </c>
      <c r="J2355" s="174"/>
    </row>
    <row r="2356" spans="1:10" s="173" customFormat="1" x14ac:dyDescent="0.25">
      <c r="A2356" s="173" t="s">
        <v>2638</v>
      </c>
      <c r="B2356" s="173" t="s">
        <v>172</v>
      </c>
      <c r="C2356" s="173" t="s">
        <v>2643</v>
      </c>
      <c r="D2356" s="173" t="s">
        <v>2505</v>
      </c>
      <c r="E2356" s="173">
        <v>83</v>
      </c>
      <c r="F2356" s="173">
        <v>46</v>
      </c>
      <c r="G2356" s="173" t="s">
        <v>213</v>
      </c>
      <c r="H2356" s="173" t="s">
        <v>24</v>
      </c>
      <c r="I2356" s="173">
        <v>2355</v>
      </c>
      <c r="J2356" s="174"/>
    </row>
    <row r="2357" spans="1:10" s="173" customFormat="1" x14ac:dyDescent="0.25">
      <c r="A2357" s="173" t="s">
        <v>2638</v>
      </c>
      <c r="B2357" s="173" t="s">
        <v>172</v>
      </c>
      <c r="C2357" s="173" t="s">
        <v>2643</v>
      </c>
      <c r="D2357" s="173" t="s">
        <v>266</v>
      </c>
      <c r="E2357" s="173">
        <v>160</v>
      </c>
      <c r="F2357" s="173">
        <v>46</v>
      </c>
      <c r="G2357" s="173" t="s">
        <v>224</v>
      </c>
      <c r="H2357" s="173" t="s">
        <v>24</v>
      </c>
      <c r="I2357" s="173">
        <v>2356</v>
      </c>
      <c r="J2357" s="174"/>
    </row>
    <row r="2358" spans="1:10" s="173" customFormat="1" x14ac:dyDescent="0.25">
      <c r="A2358" s="173" t="s">
        <v>2638</v>
      </c>
      <c r="B2358" s="173" t="s">
        <v>172</v>
      </c>
      <c r="C2358" s="173" t="s">
        <v>2643</v>
      </c>
      <c r="D2358" s="173" t="s">
        <v>284</v>
      </c>
      <c r="E2358" s="173">
        <v>36</v>
      </c>
      <c r="F2358" s="173">
        <v>0</v>
      </c>
      <c r="G2358" s="173" t="s">
        <v>224</v>
      </c>
      <c r="H2358" s="173" t="s">
        <v>22</v>
      </c>
      <c r="I2358" s="173">
        <v>2357</v>
      </c>
      <c r="J2358" s="174"/>
    </row>
    <row r="2359" spans="1:10" s="173" customFormat="1" x14ac:dyDescent="0.25">
      <c r="A2359" s="173" t="s">
        <v>2638</v>
      </c>
      <c r="B2359" s="173" t="s">
        <v>172</v>
      </c>
      <c r="C2359" s="173" t="s">
        <v>2643</v>
      </c>
      <c r="D2359" s="173" t="s">
        <v>214</v>
      </c>
      <c r="E2359" s="173">
        <v>99</v>
      </c>
      <c r="F2359" s="173">
        <v>28</v>
      </c>
      <c r="G2359" s="173" t="s">
        <v>224</v>
      </c>
      <c r="H2359" s="173" t="s">
        <v>24</v>
      </c>
      <c r="I2359" s="173">
        <v>2358</v>
      </c>
      <c r="J2359" s="174"/>
    </row>
    <row r="2360" spans="1:10" s="173" customFormat="1" x14ac:dyDescent="0.25">
      <c r="A2360" s="173" t="s">
        <v>2638</v>
      </c>
      <c r="B2360" s="173" t="s">
        <v>172</v>
      </c>
      <c r="C2360" s="173" t="s">
        <v>2643</v>
      </c>
      <c r="D2360" s="173" t="s">
        <v>2487</v>
      </c>
      <c r="E2360" s="173">
        <v>36</v>
      </c>
      <c r="F2360" s="173">
        <v>0</v>
      </c>
      <c r="G2360" s="173" t="s">
        <v>224</v>
      </c>
      <c r="H2360" s="173" t="s">
        <v>22</v>
      </c>
      <c r="I2360" s="173">
        <v>2359</v>
      </c>
      <c r="J2360" s="174"/>
    </row>
    <row r="2361" spans="1:10" s="173" customFormat="1" x14ac:dyDescent="0.25">
      <c r="A2361" s="173" t="s">
        <v>2638</v>
      </c>
      <c r="B2361" s="173" t="s">
        <v>172</v>
      </c>
      <c r="C2361" s="173" t="s">
        <v>2643</v>
      </c>
      <c r="D2361" s="173" t="s">
        <v>2488</v>
      </c>
      <c r="E2361" s="173">
        <v>99</v>
      </c>
      <c r="F2361" s="173">
        <v>0</v>
      </c>
      <c r="G2361" s="173" t="s">
        <v>224</v>
      </c>
      <c r="H2361" s="173" t="s">
        <v>22</v>
      </c>
      <c r="I2361" s="173">
        <v>2360</v>
      </c>
      <c r="J2361" s="174"/>
    </row>
    <row r="2362" spans="1:10" s="173" customFormat="1" x14ac:dyDescent="0.25">
      <c r="A2362" s="173" t="s">
        <v>2638</v>
      </c>
      <c r="B2362" s="173" t="s">
        <v>69</v>
      </c>
      <c r="C2362" s="173" t="s">
        <v>2644</v>
      </c>
      <c r="D2362" s="173" t="s">
        <v>265</v>
      </c>
      <c r="E2362" s="173">
        <v>160</v>
      </c>
      <c r="F2362" s="173">
        <v>0</v>
      </c>
      <c r="G2362" s="173" t="s">
        <v>213</v>
      </c>
      <c r="H2362" s="173" t="s">
        <v>22</v>
      </c>
      <c r="I2362" s="173">
        <v>2361</v>
      </c>
      <c r="J2362" s="174"/>
    </row>
    <row r="2363" spans="1:10" s="173" customFormat="1" x14ac:dyDescent="0.25">
      <c r="A2363" s="173" t="s">
        <v>2638</v>
      </c>
      <c r="B2363" s="173" t="s">
        <v>69</v>
      </c>
      <c r="C2363" s="173" t="s">
        <v>2644</v>
      </c>
      <c r="D2363" s="173" t="s">
        <v>266</v>
      </c>
      <c r="E2363" s="173">
        <v>160</v>
      </c>
      <c r="F2363" s="173">
        <v>46</v>
      </c>
      <c r="G2363" s="173" t="s">
        <v>213</v>
      </c>
      <c r="H2363" s="173" t="s">
        <v>24</v>
      </c>
      <c r="I2363" s="173">
        <v>2362</v>
      </c>
      <c r="J2363" s="174"/>
    </row>
    <row r="2364" spans="1:10" s="173" customFormat="1" x14ac:dyDescent="0.25">
      <c r="A2364" s="173" t="s">
        <v>2638</v>
      </c>
      <c r="B2364" s="173" t="s">
        <v>69</v>
      </c>
      <c r="C2364" s="173" t="s">
        <v>2644</v>
      </c>
      <c r="D2364" s="173" t="s">
        <v>268</v>
      </c>
      <c r="E2364" s="173">
        <v>160</v>
      </c>
      <c r="F2364" s="173">
        <v>46</v>
      </c>
      <c r="G2364" s="173" t="s">
        <v>213</v>
      </c>
      <c r="H2364" s="173" t="s">
        <v>24</v>
      </c>
      <c r="I2364" s="173">
        <v>2363</v>
      </c>
      <c r="J2364" s="174"/>
    </row>
    <row r="2365" spans="1:10" s="173" customFormat="1" x14ac:dyDescent="0.25">
      <c r="A2365" s="173" t="s">
        <v>2638</v>
      </c>
      <c r="B2365" s="173" t="s">
        <v>69</v>
      </c>
      <c r="C2365" s="173" t="s">
        <v>2644</v>
      </c>
      <c r="D2365" s="173" t="s">
        <v>242</v>
      </c>
      <c r="E2365" s="173">
        <v>45</v>
      </c>
      <c r="F2365" s="173">
        <v>0</v>
      </c>
      <c r="G2365" s="173" t="s">
        <v>213</v>
      </c>
      <c r="H2365" s="173" t="s">
        <v>22</v>
      </c>
      <c r="I2365" s="173">
        <v>2364</v>
      </c>
      <c r="J2365" s="174"/>
    </row>
    <row r="2366" spans="1:10" s="173" customFormat="1" x14ac:dyDescent="0.25">
      <c r="A2366" s="173" t="s">
        <v>2638</v>
      </c>
      <c r="B2366" s="173" t="s">
        <v>69</v>
      </c>
      <c r="C2366" s="173" t="s">
        <v>2644</v>
      </c>
      <c r="D2366" s="173" t="s">
        <v>246</v>
      </c>
      <c r="E2366" s="173">
        <v>45</v>
      </c>
      <c r="F2366" s="173">
        <v>0</v>
      </c>
      <c r="G2366" s="173" t="s">
        <v>213</v>
      </c>
      <c r="H2366" s="173" t="s">
        <v>22</v>
      </c>
      <c r="I2366" s="173">
        <v>2365</v>
      </c>
      <c r="J2366" s="174"/>
    </row>
    <row r="2367" spans="1:10" s="173" customFormat="1" x14ac:dyDescent="0.25">
      <c r="A2367" s="173" t="s">
        <v>2638</v>
      </c>
      <c r="B2367" s="173" t="s">
        <v>69</v>
      </c>
      <c r="C2367" s="173" t="s">
        <v>2644</v>
      </c>
      <c r="D2367" s="173" t="s">
        <v>249</v>
      </c>
      <c r="E2367" s="173">
        <v>45</v>
      </c>
      <c r="F2367" s="173">
        <v>0</v>
      </c>
      <c r="G2367" s="173" t="s">
        <v>213</v>
      </c>
      <c r="H2367" s="173" t="s">
        <v>22</v>
      </c>
      <c r="I2367" s="173">
        <v>2366</v>
      </c>
      <c r="J2367" s="174"/>
    </row>
    <row r="2368" spans="1:10" s="173" customFormat="1" x14ac:dyDescent="0.25">
      <c r="A2368" s="173" t="s">
        <v>2638</v>
      </c>
      <c r="B2368" s="173" t="s">
        <v>69</v>
      </c>
      <c r="C2368" s="173" t="s">
        <v>2644</v>
      </c>
      <c r="D2368" s="173" t="s">
        <v>250</v>
      </c>
      <c r="E2368" s="173">
        <v>160</v>
      </c>
      <c r="F2368" s="173">
        <v>46</v>
      </c>
      <c r="G2368" s="173" t="s">
        <v>213</v>
      </c>
      <c r="H2368" s="173" t="s">
        <v>24</v>
      </c>
      <c r="I2368" s="173">
        <v>2367</v>
      </c>
      <c r="J2368" s="174"/>
    </row>
    <row r="2369" spans="1:10" s="173" customFormat="1" x14ac:dyDescent="0.25">
      <c r="A2369" s="173" t="s">
        <v>2638</v>
      </c>
      <c r="B2369" s="173" t="s">
        <v>69</v>
      </c>
      <c r="C2369" s="173" t="s">
        <v>2644</v>
      </c>
      <c r="D2369" s="173" t="s">
        <v>214</v>
      </c>
      <c r="E2369" s="173">
        <v>99</v>
      </c>
      <c r="F2369" s="173">
        <v>28</v>
      </c>
      <c r="G2369" s="173" t="s">
        <v>224</v>
      </c>
      <c r="H2369" s="173" t="s">
        <v>24</v>
      </c>
      <c r="I2369" s="173">
        <v>2368</v>
      </c>
      <c r="J2369" s="174"/>
    </row>
    <row r="2370" spans="1:10" s="173" customFormat="1" x14ac:dyDescent="0.25">
      <c r="A2370" s="173" t="s">
        <v>2638</v>
      </c>
      <c r="B2370" s="173" t="s">
        <v>69</v>
      </c>
      <c r="C2370" s="173" t="s">
        <v>2644</v>
      </c>
      <c r="D2370" s="173" t="s">
        <v>226</v>
      </c>
      <c r="E2370" s="173">
        <v>36</v>
      </c>
      <c r="F2370" s="173">
        <v>0</v>
      </c>
      <c r="G2370" s="173" t="s">
        <v>224</v>
      </c>
      <c r="H2370" s="173" t="s">
        <v>22</v>
      </c>
      <c r="I2370" s="173">
        <v>2369</v>
      </c>
      <c r="J2370" s="174"/>
    </row>
    <row r="2371" spans="1:10" s="173" customFormat="1" x14ac:dyDescent="0.25">
      <c r="A2371" s="173" t="s">
        <v>2638</v>
      </c>
      <c r="B2371" s="173" t="s">
        <v>69</v>
      </c>
      <c r="C2371" s="173" t="s">
        <v>2644</v>
      </c>
      <c r="D2371" s="173" t="s">
        <v>2479</v>
      </c>
      <c r="E2371" s="173">
        <v>130</v>
      </c>
      <c r="F2371" s="173">
        <v>0</v>
      </c>
      <c r="G2371" s="173" t="s">
        <v>224</v>
      </c>
      <c r="H2371" s="173" t="s">
        <v>22</v>
      </c>
      <c r="I2371" s="173">
        <v>2370</v>
      </c>
      <c r="J2371" s="174"/>
    </row>
    <row r="2372" spans="1:10" s="173" customFormat="1" x14ac:dyDescent="0.25">
      <c r="A2372" s="173" t="s">
        <v>2638</v>
      </c>
      <c r="B2372" s="173" t="s">
        <v>69</v>
      </c>
      <c r="C2372" s="173" t="s">
        <v>2644</v>
      </c>
      <c r="D2372" s="173" t="s">
        <v>2480</v>
      </c>
      <c r="E2372" s="173">
        <v>130</v>
      </c>
      <c r="F2372" s="173">
        <v>37</v>
      </c>
      <c r="G2372" s="173" t="s">
        <v>224</v>
      </c>
      <c r="H2372" s="173" t="s">
        <v>24</v>
      </c>
      <c r="I2372" s="173">
        <v>2371</v>
      </c>
      <c r="J2372" s="174"/>
    </row>
    <row r="2373" spans="1:10" s="173" customFormat="1" x14ac:dyDescent="0.25">
      <c r="A2373" s="173" t="s">
        <v>2638</v>
      </c>
      <c r="B2373" s="173" t="s">
        <v>69</v>
      </c>
      <c r="C2373" s="173" t="s">
        <v>2644</v>
      </c>
      <c r="D2373" s="173" t="s">
        <v>228</v>
      </c>
      <c r="E2373" s="173">
        <v>27</v>
      </c>
      <c r="F2373" s="173">
        <v>0</v>
      </c>
      <c r="G2373" s="173" t="s">
        <v>224</v>
      </c>
      <c r="H2373" s="173" t="s">
        <v>22</v>
      </c>
      <c r="I2373" s="173">
        <v>2372</v>
      </c>
      <c r="J2373" s="174"/>
    </row>
    <row r="2374" spans="1:10" s="173" customFormat="1" x14ac:dyDescent="0.25">
      <c r="A2374" s="173" t="s">
        <v>2638</v>
      </c>
      <c r="B2374" s="173" t="s">
        <v>69</v>
      </c>
      <c r="C2374" s="173" t="s">
        <v>2644</v>
      </c>
      <c r="D2374" s="173" t="s">
        <v>231</v>
      </c>
      <c r="E2374" s="173">
        <v>27</v>
      </c>
      <c r="F2374" s="173">
        <v>0</v>
      </c>
      <c r="G2374" s="173" t="s">
        <v>224</v>
      </c>
      <c r="H2374" s="173" t="s">
        <v>22</v>
      </c>
      <c r="I2374" s="173">
        <v>2373</v>
      </c>
      <c r="J2374" s="174"/>
    </row>
    <row r="2375" spans="1:10" s="173" customFormat="1" x14ac:dyDescent="0.25">
      <c r="A2375" s="173" t="s">
        <v>2638</v>
      </c>
      <c r="B2375" s="173" t="s">
        <v>69</v>
      </c>
      <c r="C2375" s="173" t="s">
        <v>2644</v>
      </c>
      <c r="D2375" s="173" t="s">
        <v>232</v>
      </c>
      <c r="E2375" s="173">
        <v>99</v>
      </c>
      <c r="F2375" s="173">
        <v>28</v>
      </c>
      <c r="G2375" s="173" t="s">
        <v>224</v>
      </c>
      <c r="H2375" s="173" t="s">
        <v>24</v>
      </c>
      <c r="I2375" s="173">
        <v>2374</v>
      </c>
      <c r="J2375" s="174"/>
    </row>
    <row r="2376" spans="1:10" s="173" customFormat="1" x14ac:dyDescent="0.25">
      <c r="A2376" s="173" t="s">
        <v>2638</v>
      </c>
      <c r="B2376" s="173" t="s">
        <v>69</v>
      </c>
      <c r="C2376" s="173" t="s">
        <v>2644</v>
      </c>
      <c r="D2376" s="173" t="s">
        <v>222</v>
      </c>
      <c r="E2376" s="173">
        <v>299</v>
      </c>
      <c r="F2376" s="173">
        <v>0</v>
      </c>
      <c r="G2376" s="173" t="s">
        <v>224</v>
      </c>
      <c r="H2376" s="173" t="s">
        <v>22</v>
      </c>
      <c r="I2376" s="173">
        <v>2375</v>
      </c>
      <c r="J2376" s="174"/>
    </row>
    <row r="2377" spans="1:10" s="173" customFormat="1" x14ac:dyDescent="0.25">
      <c r="A2377" s="173" t="s">
        <v>2638</v>
      </c>
      <c r="B2377" s="173" t="s">
        <v>69</v>
      </c>
      <c r="C2377" s="173" t="s">
        <v>2644</v>
      </c>
      <c r="D2377" s="173" t="s">
        <v>233</v>
      </c>
      <c r="E2377" s="173">
        <v>99</v>
      </c>
      <c r="F2377" s="173">
        <v>0</v>
      </c>
      <c r="G2377" s="173" t="s">
        <v>224</v>
      </c>
      <c r="H2377" s="173" t="s">
        <v>22</v>
      </c>
      <c r="I2377" s="173">
        <v>2376</v>
      </c>
      <c r="J2377" s="174"/>
    </row>
    <row r="2378" spans="1:10" s="173" customFormat="1" x14ac:dyDescent="0.25">
      <c r="A2378" s="173" t="s">
        <v>2638</v>
      </c>
      <c r="B2378" s="173" t="s">
        <v>69</v>
      </c>
      <c r="C2378" s="173" t="s">
        <v>2644</v>
      </c>
      <c r="D2378" s="173" t="s">
        <v>2487</v>
      </c>
      <c r="E2378" s="173">
        <v>36</v>
      </c>
      <c r="F2378" s="173">
        <v>0</v>
      </c>
      <c r="G2378" s="173" t="s">
        <v>224</v>
      </c>
      <c r="H2378" s="173" t="s">
        <v>22</v>
      </c>
      <c r="I2378" s="173">
        <v>2377</v>
      </c>
      <c r="J2378" s="174"/>
    </row>
    <row r="2379" spans="1:10" s="173" customFormat="1" x14ac:dyDescent="0.25">
      <c r="A2379" s="173" t="s">
        <v>2638</v>
      </c>
      <c r="B2379" s="173" t="s">
        <v>69</v>
      </c>
      <c r="C2379" s="173" t="s">
        <v>2644</v>
      </c>
      <c r="D2379" s="173" t="s">
        <v>264</v>
      </c>
      <c r="E2379" s="173">
        <v>299</v>
      </c>
      <c r="F2379" s="173">
        <v>0</v>
      </c>
      <c r="G2379" s="173" t="s">
        <v>224</v>
      </c>
      <c r="H2379" s="173" t="s">
        <v>24</v>
      </c>
      <c r="I2379" s="173">
        <v>2378</v>
      </c>
      <c r="J2379" s="174"/>
    </row>
    <row r="2380" spans="1:10" s="173" customFormat="1" x14ac:dyDescent="0.25">
      <c r="A2380" s="173" t="s">
        <v>2638</v>
      </c>
      <c r="B2380" s="173" t="s">
        <v>69</v>
      </c>
      <c r="C2380" s="173" t="s">
        <v>2644</v>
      </c>
      <c r="D2380" s="173" t="s">
        <v>2488</v>
      </c>
      <c r="E2380" s="173">
        <v>99</v>
      </c>
      <c r="F2380" s="173">
        <v>0</v>
      </c>
      <c r="G2380" s="173" t="s">
        <v>224</v>
      </c>
      <c r="H2380" s="173" t="s">
        <v>22</v>
      </c>
      <c r="I2380" s="173">
        <v>2379</v>
      </c>
      <c r="J2380" s="174"/>
    </row>
    <row r="2381" spans="1:10" s="173" customFormat="1" x14ac:dyDescent="0.25">
      <c r="A2381" s="173" t="s">
        <v>2638</v>
      </c>
      <c r="B2381" s="173" t="s">
        <v>174</v>
      </c>
      <c r="C2381" s="173" t="s">
        <v>2645</v>
      </c>
      <c r="D2381" s="173" t="s">
        <v>2502</v>
      </c>
      <c r="E2381" s="173">
        <v>27</v>
      </c>
      <c r="F2381" s="173">
        <v>0</v>
      </c>
      <c r="G2381" s="173" t="s">
        <v>213</v>
      </c>
      <c r="H2381" s="173" t="s">
        <v>22</v>
      </c>
      <c r="I2381" s="173">
        <v>2380</v>
      </c>
      <c r="J2381" s="174"/>
    </row>
    <row r="2382" spans="1:10" s="173" customFormat="1" x14ac:dyDescent="0.25">
      <c r="A2382" s="173" t="s">
        <v>2638</v>
      </c>
      <c r="B2382" s="173" t="s">
        <v>174</v>
      </c>
      <c r="C2382" s="173" t="s">
        <v>2645</v>
      </c>
      <c r="D2382" s="173" t="s">
        <v>251</v>
      </c>
      <c r="E2382" s="173">
        <v>221</v>
      </c>
      <c r="F2382" s="173">
        <v>64</v>
      </c>
      <c r="G2382" s="173" t="s">
        <v>213</v>
      </c>
      <c r="H2382" s="173" t="s">
        <v>24</v>
      </c>
      <c r="I2382" s="173">
        <v>2381</v>
      </c>
      <c r="J2382" s="174"/>
    </row>
    <row r="2383" spans="1:10" s="173" customFormat="1" x14ac:dyDescent="0.25">
      <c r="A2383" s="173" t="s">
        <v>2638</v>
      </c>
      <c r="B2383" s="173" t="s">
        <v>174</v>
      </c>
      <c r="C2383" s="173" t="s">
        <v>2645</v>
      </c>
      <c r="D2383" s="173" t="s">
        <v>214</v>
      </c>
      <c r="E2383" s="173">
        <v>99</v>
      </c>
      <c r="F2383" s="173">
        <v>28</v>
      </c>
      <c r="G2383" s="173" t="s">
        <v>224</v>
      </c>
      <c r="H2383" s="173" t="s">
        <v>24</v>
      </c>
      <c r="I2383" s="173">
        <v>2382</v>
      </c>
      <c r="J2383" s="174"/>
    </row>
    <row r="2384" spans="1:10" s="173" customFormat="1" x14ac:dyDescent="0.25">
      <c r="A2384" s="173" t="s">
        <v>2638</v>
      </c>
      <c r="B2384" s="173" t="s">
        <v>174</v>
      </c>
      <c r="C2384" s="173" t="s">
        <v>2645</v>
      </c>
      <c r="D2384" s="173" t="s">
        <v>2478</v>
      </c>
      <c r="E2384" s="173">
        <v>221</v>
      </c>
      <c r="F2384" s="173">
        <v>64</v>
      </c>
      <c r="G2384" s="173" t="s">
        <v>224</v>
      </c>
      <c r="H2384" s="173" t="s">
        <v>24</v>
      </c>
      <c r="I2384" s="173">
        <v>2383</v>
      </c>
      <c r="J2384" s="174"/>
    </row>
    <row r="2385" spans="1:10" s="173" customFormat="1" x14ac:dyDescent="0.25">
      <c r="A2385" s="173" t="s">
        <v>2638</v>
      </c>
      <c r="B2385" s="173" t="s">
        <v>174</v>
      </c>
      <c r="C2385" s="173" t="s">
        <v>2645</v>
      </c>
      <c r="D2385" s="173" t="s">
        <v>2487</v>
      </c>
      <c r="E2385" s="173">
        <v>36</v>
      </c>
      <c r="F2385" s="173">
        <v>0</v>
      </c>
      <c r="G2385" s="173" t="s">
        <v>224</v>
      </c>
      <c r="H2385" s="173" t="s">
        <v>22</v>
      </c>
      <c r="I2385" s="173">
        <v>2384</v>
      </c>
      <c r="J2385" s="174"/>
    </row>
    <row r="2386" spans="1:10" s="173" customFormat="1" x14ac:dyDescent="0.25">
      <c r="A2386" s="173" t="s">
        <v>2638</v>
      </c>
      <c r="B2386" s="173" t="s">
        <v>174</v>
      </c>
      <c r="C2386" s="173" t="s">
        <v>2645</v>
      </c>
      <c r="D2386" s="173" t="s">
        <v>2488</v>
      </c>
      <c r="E2386" s="173">
        <v>99</v>
      </c>
      <c r="F2386" s="173">
        <v>0</v>
      </c>
      <c r="G2386" s="173" t="s">
        <v>224</v>
      </c>
      <c r="H2386" s="173" t="s">
        <v>22</v>
      </c>
      <c r="I2386" s="173">
        <v>2385</v>
      </c>
      <c r="J2386" s="174"/>
    </row>
    <row r="2387" spans="1:10" s="173" customFormat="1" x14ac:dyDescent="0.25">
      <c r="A2387" s="173" t="s">
        <v>2638</v>
      </c>
      <c r="B2387" s="173" t="s">
        <v>173</v>
      </c>
      <c r="C2387" s="173" t="s">
        <v>2646</v>
      </c>
      <c r="D2387" s="173" t="s">
        <v>2508</v>
      </c>
      <c r="E2387" s="173">
        <v>99</v>
      </c>
      <c r="F2387" s="173">
        <v>0</v>
      </c>
      <c r="G2387" s="173" t="s">
        <v>213</v>
      </c>
      <c r="H2387" s="173" t="s">
        <v>22</v>
      </c>
      <c r="I2387" s="173">
        <v>2386</v>
      </c>
      <c r="J2387" s="174"/>
    </row>
    <row r="2388" spans="1:10" s="173" customFormat="1" x14ac:dyDescent="0.25">
      <c r="A2388" s="173" t="s">
        <v>2638</v>
      </c>
      <c r="B2388" s="173" t="s">
        <v>173</v>
      </c>
      <c r="C2388" s="173" t="s">
        <v>2646</v>
      </c>
      <c r="D2388" s="173" t="s">
        <v>2501</v>
      </c>
      <c r="E2388" s="173">
        <v>221</v>
      </c>
      <c r="F2388" s="173">
        <v>64</v>
      </c>
      <c r="G2388" s="173" t="s">
        <v>213</v>
      </c>
      <c r="H2388" s="173" t="s">
        <v>22</v>
      </c>
      <c r="I2388" s="173">
        <v>2387</v>
      </c>
      <c r="J2388" s="174"/>
    </row>
    <row r="2389" spans="1:10" s="173" customFormat="1" x14ac:dyDescent="0.25">
      <c r="A2389" s="173" t="s">
        <v>2638</v>
      </c>
      <c r="B2389" s="173" t="s">
        <v>173</v>
      </c>
      <c r="C2389" s="173" t="s">
        <v>2646</v>
      </c>
      <c r="D2389" s="173" t="s">
        <v>281</v>
      </c>
      <c r="E2389" s="173">
        <v>221</v>
      </c>
      <c r="F2389" s="173">
        <v>64</v>
      </c>
      <c r="G2389" s="173" t="s">
        <v>213</v>
      </c>
      <c r="H2389" s="173" t="s">
        <v>24</v>
      </c>
      <c r="I2389" s="173">
        <v>2388</v>
      </c>
      <c r="J2389" s="174"/>
    </row>
    <row r="2390" spans="1:10" s="173" customFormat="1" x14ac:dyDescent="0.25">
      <c r="A2390" s="173" t="s">
        <v>2638</v>
      </c>
      <c r="B2390" s="173" t="s">
        <v>173</v>
      </c>
      <c r="C2390" s="173" t="s">
        <v>2646</v>
      </c>
      <c r="D2390" s="173" t="s">
        <v>266</v>
      </c>
      <c r="E2390" s="173">
        <v>160</v>
      </c>
      <c r="F2390" s="173">
        <v>46</v>
      </c>
      <c r="G2390" s="173" t="s">
        <v>224</v>
      </c>
      <c r="H2390" s="173" t="s">
        <v>24</v>
      </c>
      <c r="I2390" s="173">
        <v>2389</v>
      </c>
      <c r="J2390" s="174"/>
    </row>
    <row r="2391" spans="1:10" s="173" customFormat="1" x14ac:dyDescent="0.25">
      <c r="A2391" s="173" t="s">
        <v>2638</v>
      </c>
      <c r="B2391" s="173" t="s">
        <v>173</v>
      </c>
      <c r="C2391" s="173" t="s">
        <v>2646</v>
      </c>
      <c r="D2391" s="173" t="s">
        <v>214</v>
      </c>
      <c r="E2391" s="173">
        <v>99</v>
      </c>
      <c r="F2391" s="173">
        <v>28</v>
      </c>
      <c r="G2391" s="173" t="s">
        <v>224</v>
      </c>
      <c r="H2391" s="173" t="s">
        <v>24</v>
      </c>
      <c r="I2391" s="173">
        <v>2390</v>
      </c>
      <c r="J2391" s="174"/>
    </row>
    <row r="2392" spans="1:10" s="173" customFormat="1" x14ac:dyDescent="0.25">
      <c r="A2392" s="173" t="s">
        <v>2638</v>
      </c>
      <c r="B2392" s="173" t="s">
        <v>173</v>
      </c>
      <c r="C2392" s="173" t="s">
        <v>2646</v>
      </c>
      <c r="D2392" s="173" t="s">
        <v>282</v>
      </c>
      <c r="E2392" s="173">
        <v>99</v>
      </c>
      <c r="F2392" s="173">
        <v>0</v>
      </c>
      <c r="G2392" s="173" t="s">
        <v>224</v>
      </c>
      <c r="H2392" s="173" t="s">
        <v>22</v>
      </c>
      <c r="I2392" s="173">
        <v>2391</v>
      </c>
      <c r="J2392" s="174"/>
    </row>
    <row r="2393" spans="1:10" s="173" customFormat="1" x14ac:dyDescent="0.25">
      <c r="A2393" s="173" t="s">
        <v>2638</v>
      </c>
      <c r="B2393" s="173" t="s">
        <v>173</v>
      </c>
      <c r="C2393" s="173" t="s">
        <v>2646</v>
      </c>
      <c r="D2393" s="173" t="s">
        <v>2487</v>
      </c>
      <c r="E2393" s="173">
        <v>36</v>
      </c>
      <c r="F2393" s="173">
        <v>0</v>
      </c>
      <c r="G2393" s="173" t="s">
        <v>224</v>
      </c>
      <c r="H2393" s="173" t="s">
        <v>22</v>
      </c>
      <c r="I2393" s="173">
        <v>2392</v>
      </c>
      <c r="J2393" s="174"/>
    </row>
    <row r="2394" spans="1:10" s="173" customFormat="1" x14ac:dyDescent="0.25">
      <c r="A2394" s="173" t="s">
        <v>2638</v>
      </c>
      <c r="B2394" s="173" t="s">
        <v>173</v>
      </c>
      <c r="C2394" s="173" t="s">
        <v>2646</v>
      </c>
      <c r="D2394" s="173" t="s">
        <v>2488</v>
      </c>
      <c r="E2394" s="173">
        <v>99</v>
      </c>
      <c r="F2394" s="173">
        <v>0</v>
      </c>
      <c r="G2394" s="173" t="s">
        <v>224</v>
      </c>
      <c r="H2394" s="173" t="s">
        <v>22</v>
      </c>
      <c r="I2394" s="173">
        <v>2393</v>
      </c>
      <c r="J2394" s="174"/>
    </row>
    <row r="2395" spans="1:10" s="173" customFormat="1" x14ac:dyDescent="0.25">
      <c r="A2395" s="173" t="s">
        <v>2638</v>
      </c>
      <c r="B2395" s="173" t="s">
        <v>71</v>
      </c>
      <c r="C2395" s="173" t="s">
        <v>2647</v>
      </c>
      <c r="D2395" s="173" t="s">
        <v>252</v>
      </c>
      <c r="E2395" s="173">
        <v>299</v>
      </c>
      <c r="F2395" s="173">
        <v>75</v>
      </c>
      <c r="G2395" s="173" t="s">
        <v>213</v>
      </c>
      <c r="H2395" s="173" t="s">
        <v>24</v>
      </c>
      <c r="I2395" s="173">
        <v>2394</v>
      </c>
      <c r="J2395" s="174"/>
    </row>
    <row r="2396" spans="1:10" s="173" customFormat="1" x14ac:dyDescent="0.25">
      <c r="A2396" s="173" t="s">
        <v>2638</v>
      </c>
      <c r="B2396" s="173" t="s">
        <v>71</v>
      </c>
      <c r="C2396" s="173" t="s">
        <v>2647</v>
      </c>
      <c r="D2396" s="173" t="s">
        <v>223</v>
      </c>
      <c r="E2396" s="173">
        <v>999</v>
      </c>
      <c r="F2396" s="173">
        <v>75</v>
      </c>
      <c r="G2396" s="173" t="s">
        <v>213</v>
      </c>
      <c r="H2396" s="173" t="s">
        <v>24</v>
      </c>
      <c r="I2396" s="173">
        <v>2395</v>
      </c>
      <c r="J2396" s="174"/>
    </row>
    <row r="2397" spans="1:10" s="173" customFormat="1" x14ac:dyDescent="0.25">
      <c r="A2397" s="173" t="s">
        <v>2638</v>
      </c>
      <c r="B2397" s="173" t="s">
        <v>71</v>
      </c>
      <c r="C2397" s="173" t="s">
        <v>2647</v>
      </c>
      <c r="D2397" s="173" t="s">
        <v>2491</v>
      </c>
      <c r="E2397" s="173">
        <v>999</v>
      </c>
      <c r="F2397" s="173">
        <v>75</v>
      </c>
      <c r="G2397" s="173" t="s">
        <v>213</v>
      </c>
      <c r="H2397" s="173" t="s">
        <v>22</v>
      </c>
      <c r="I2397" s="173">
        <v>2396</v>
      </c>
      <c r="J2397" s="174"/>
    </row>
    <row r="2398" spans="1:10" s="173" customFormat="1" x14ac:dyDescent="0.25">
      <c r="A2398" s="173" t="s">
        <v>2638</v>
      </c>
      <c r="B2398" s="173" t="s">
        <v>71</v>
      </c>
      <c r="C2398" s="173" t="s">
        <v>2647</v>
      </c>
      <c r="D2398" s="173" t="s">
        <v>253</v>
      </c>
      <c r="E2398" s="173">
        <v>999</v>
      </c>
      <c r="F2398" s="173">
        <v>75</v>
      </c>
      <c r="G2398" s="173" t="s">
        <v>213</v>
      </c>
      <c r="H2398" s="173" t="s">
        <v>24</v>
      </c>
      <c r="I2398" s="173">
        <v>2397</v>
      </c>
      <c r="J2398" s="174"/>
    </row>
    <row r="2399" spans="1:10" s="173" customFormat="1" x14ac:dyDescent="0.25">
      <c r="A2399" s="173" t="s">
        <v>2638</v>
      </c>
      <c r="B2399" s="173" t="s">
        <v>71</v>
      </c>
      <c r="C2399" s="173" t="s">
        <v>2647</v>
      </c>
      <c r="D2399" s="173" t="s">
        <v>270</v>
      </c>
      <c r="E2399" s="173">
        <v>999</v>
      </c>
      <c r="F2399" s="173">
        <v>46</v>
      </c>
      <c r="G2399" s="173" t="s">
        <v>213</v>
      </c>
      <c r="H2399" s="173" t="s">
        <v>24</v>
      </c>
      <c r="I2399" s="173">
        <v>2398</v>
      </c>
      <c r="J2399" s="174"/>
    </row>
    <row r="2400" spans="1:10" s="173" customFormat="1" x14ac:dyDescent="0.25">
      <c r="A2400" s="173" t="s">
        <v>2638</v>
      </c>
      <c r="B2400" s="173" t="s">
        <v>71</v>
      </c>
      <c r="C2400" s="173" t="s">
        <v>2647</v>
      </c>
      <c r="D2400" s="173" t="s">
        <v>2492</v>
      </c>
      <c r="E2400" s="173">
        <v>999</v>
      </c>
      <c r="F2400" s="173">
        <v>75</v>
      </c>
      <c r="G2400" s="173" t="s">
        <v>213</v>
      </c>
      <c r="H2400" s="173" t="s">
        <v>22</v>
      </c>
      <c r="I2400" s="173">
        <v>2399</v>
      </c>
      <c r="J2400" s="174"/>
    </row>
    <row r="2401" spans="1:10" s="173" customFormat="1" x14ac:dyDescent="0.25">
      <c r="A2401" s="173" t="s">
        <v>2638</v>
      </c>
      <c r="B2401" s="173" t="s">
        <v>71</v>
      </c>
      <c r="C2401" s="173" t="s">
        <v>2647</v>
      </c>
      <c r="D2401" s="173" t="s">
        <v>2704</v>
      </c>
      <c r="E2401" s="173">
        <v>999</v>
      </c>
      <c r="F2401" s="173">
        <v>300</v>
      </c>
      <c r="G2401" s="173" t="s">
        <v>213</v>
      </c>
      <c r="H2401" s="173" t="s">
        <v>24</v>
      </c>
      <c r="I2401" s="173">
        <v>2400</v>
      </c>
      <c r="J2401" s="174"/>
    </row>
    <row r="2402" spans="1:10" s="173" customFormat="1" x14ac:dyDescent="0.25">
      <c r="A2402" s="173" t="s">
        <v>2638</v>
      </c>
      <c r="B2402" s="173" t="s">
        <v>71</v>
      </c>
      <c r="C2402" s="173" t="s">
        <v>2647</v>
      </c>
      <c r="D2402" s="173" t="s">
        <v>214</v>
      </c>
      <c r="E2402" s="173">
        <v>99</v>
      </c>
      <c r="F2402" s="173">
        <v>28</v>
      </c>
      <c r="G2402" s="173" t="s">
        <v>224</v>
      </c>
      <c r="H2402" s="173" t="s">
        <v>24</v>
      </c>
      <c r="I2402" s="173">
        <v>2401</v>
      </c>
      <c r="J2402" s="174"/>
    </row>
    <row r="2403" spans="1:10" s="173" customFormat="1" x14ac:dyDescent="0.25">
      <c r="A2403" s="173" t="s">
        <v>2638</v>
      </c>
      <c r="B2403" s="173" t="s">
        <v>71</v>
      </c>
      <c r="C2403" s="173" t="s">
        <v>2647</v>
      </c>
      <c r="D2403" s="173" t="s">
        <v>283</v>
      </c>
      <c r="E2403" s="173">
        <v>999</v>
      </c>
      <c r="F2403" s="173">
        <v>75</v>
      </c>
      <c r="G2403" s="173" t="s">
        <v>224</v>
      </c>
      <c r="H2403" s="173" t="s">
        <v>24</v>
      </c>
      <c r="I2403" s="173">
        <v>2402</v>
      </c>
      <c r="J2403" s="174"/>
    </row>
    <row r="2404" spans="1:10" s="173" customFormat="1" x14ac:dyDescent="0.25">
      <c r="A2404" s="173" t="s">
        <v>2638</v>
      </c>
      <c r="B2404" s="173" t="s">
        <v>71</v>
      </c>
      <c r="C2404" s="173" t="s">
        <v>2647</v>
      </c>
      <c r="D2404" s="173" t="s">
        <v>2490</v>
      </c>
      <c r="E2404" s="173">
        <v>99</v>
      </c>
      <c r="F2404" s="173">
        <v>0</v>
      </c>
      <c r="G2404" s="173" t="s">
        <v>224</v>
      </c>
      <c r="H2404" s="173" t="s">
        <v>22</v>
      </c>
      <c r="I2404" s="173">
        <v>2403</v>
      </c>
      <c r="J2404" s="174"/>
    </row>
    <row r="2405" spans="1:10" s="173" customFormat="1" x14ac:dyDescent="0.25">
      <c r="A2405" s="173" t="s">
        <v>2638</v>
      </c>
      <c r="B2405" s="173" t="s">
        <v>71</v>
      </c>
      <c r="C2405" s="173" t="s">
        <v>2647</v>
      </c>
      <c r="D2405" s="173" t="s">
        <v>267</v>
      </c>
      <c r="E2405" s="173">
        <v>999</v>
      </c>
      <c r="F2405" s="173">
        <v>75</v>
      </c>
      <c r="G2405" s="173" t="s">
        <v>224</v>
      </c>
      <c r="H2405" s="173" t="s">
        <v>24</v>
      </c>
      <c r="I2405" s="173">
        <v>2404</v>
      </c>
      <c r="J2405" s="174"/>
    </row>
    <row r="2406" spans="1:10" s="173" customFormat="1" x14ac:dyDescent="0.25">
      <c r="A2406" s="173" t="s">
        <v>2638</v>
      </c>
      <c r="B2406" s="173" t="s">
        <v>71</v>
      </c>
      <c r="C2406" s="173" t="s">
        <v>2647</v>
      </c>
      <c r="D2406" s="173" t="s">
        <v>225</v>
      </c>
      <c r="E2406" s="173">
        <v>36</v>
      </c>
      <c r="F2406" s="173">
        <v>0</v>
      </c>
      <c r="G2406" s="173" t="s">
        <v>224</v>
      </c>
      <c r="H2406" s="173" t="s">
        <v>22</v>
      </c>
      <c r="I2406" s="173">
        <v>2405</v>
      </c>
      <c r="J2406" s="174"/>
    </row>
    <row r="2407" spans="1:10" s="173" customFormat="1" x14ac:dyDescent="0.25">
      <c r="A2407" s="173" t="s">
        <v>2638</v>
      </c>
      <c r="B2407" s="173" t="s">
        <v>71</v>
      </c>
      <c r="C2407" s="173" t="s">
        <v>2647</v>
      </c>
      <c r="D2407" s="173" t="s">
        <v>215</v>
      </c>
      <c r="E2407" s="173">
        <v>99</v>
      </c>
      <c r="F2407" s="173">
        <v>0</v>
      </c>
      <c r="G2407" s="173" t="s">
        <v>224</v>
      </c>
      <c r="H2407" s="173" t="s">
        <v>22</v>
      </c>
      <c r="I2407" s="173">
        <v>2406</v>
      </c>
      <c r="J2407" s="174"/>
    </row>
    <row r="2408" spans="1:10" s="173" customFormat="1" x14ac:dyDescent="0.25">
      <c r="A2408" s="173" t="s">
        <v>2638</v>
      </c>
      <c r="B2408" s="173" t="s">
        <v>71</v>
      </c>
      <c r="C2408" s="173" t="s">
        <v>2647</v>
      </c>
      <c r="D2408" s="173" t="s">
        <v>2478</v>
      </c>
      <c r="E2408" s="173">
        <v>221</v>
      </c>
      <c r="F2408" s="173">
        <v>64</v>
      </c>
      <c r="G2408" s="173" t="s">
        <v>224</v>
      </c>
      <c r="H2408" s="173" t="s">
        <v>24</v>
      </c>
      <c r="I2408" s="173">
        <v>2407</v>
      </c>
      <c r="J2408" s="174"/>
    </row>
    <row r="2409" spans="1:10" s="173" customFormat="1" x14ac:dyDescent="0.25">
      <c r="A2409" s="173" t="s">
        <v>2638</v>
      </c>
      <c r="B2409" s="173" t="s">
        <v>71</v>
      </c>
      <c r="C2409" s="173" t="s">
        <v>2647</v>
      </c>
      <c r="D2409" s="173" t="s">
        <v>2479</v>
      </c>
      <c r="E2409" s="173">
        <v>130</v>
      </c>
      <c r="F2409" s="173">
        <v>0</v>
      </c>
      <c r="G2409" s="173" t="s">
        <v>224</v>
      </c>
      <c r="H2409" s="173" t="s">
        <v>22</v>
      </c>
      <c r="I2409" s="173">
        <v>2408</v>
      </c>
      <c r="J2409" s="174"/>
    </row>
    <row r="2410" spans="1:10" s="173" customFormat="1" x14ac:dyDescent="0.25">
      <c r="A2410" s="173" t="s">
        <v>2638</v>
      </c>
      <c r="B2410" s="173" t="s">
        <v>71</v>
      </c>
      <c r="C2410" s="173" t="s">
        <v>2647</v>
      </c>
      <c r="D2410" s="173" t="s">
        <v>2480</v>
      </c>
      <c r="E2410" s="173">
        <v>130</v>
      </c>
      <c r="F2410" s="173">
        <v>37</v>
      </c>
      <c r="G2410" s="173" t="s">
        <v>224</v>
      </c>
      <c r="H2410" s="173" t="s">
        <v>24</v>
      </c>
      <c r="I2410" s="173">
        <v>2409</v>
      </c>
      <c r="J2410" s="174"/>
    </row>
    <row r="2411" spans="1:10" s="173" customFormat="1" x14ac:dyDescent="0.25">
      <c r="A2411" s="173" t="s">
        <v>2638</v>
      </c>
      <c r="B2411" s="173" t="s">
        <v>71</v>
      </c>
      <c r="C2411" s="173" t="s">
        <v>2647</v>
      </c>
      <c r="D2411" s="173" t="s">
        <v>228</v>
      </c>
      <c r="E2411" s="173">
        <v>27</v>
      </c>
      <c r="F2411" s="173">
        <v>0</v>
      </c>
      <c r="G2411" s="173" t="s">
        <v>224</v>
      </c>
      <c r="H2411" s="173" t="s">
        <v>22</v>
      </c>
      <c r="I2411" s="173">
        <v>2410</v>
      </c>
      <c r="J2411" s="174"/>
    </row>
    <row r="2412" spans="1:10" s="173" customFormat="1" x14ac:dyDescent="0.25">
      <c r="A2412" s="173" t="s">
        <v>2638</v>
      </c>
      <c r="B2412" s="173" t="s">
        <v>71</v>
      </c>
      <c r="C2412" s="173" t="s">
        <v>2647</v>
      </c>
      <c r="D2412" s="173" t="s">
        <v>2486</v>
      </c>
      <c r="E2412" s="173">
        <v>36</v>
      </c>
      <c r="F2412" s="173">
        <v>0</v>
      </c>
      <c r="G2412" s="173" t="s">
        <v>224</v>
      </c>
      <c r="H2412" s="173" t="s">
        <v>22</v>
      </c>
      <c r="I2412" s="173">
        <v>2411</v>
      </c>
      <c r="J2412" s="174"/>
    </row>
    <row r="2413" spans="1:10" s="173" customFormat="1" x14ac:dyDescent="0.25">
      <c r="A2413" s="173" t="s">
        <v>2638</v>
      </c>
      <c r="B2413" s="173" t="s">
        <v>71</v>
      </c>
      <c r="C2413" s="173" t="s">
        <v>2647</v>
      </c>
      <c r="D2413" s="173" t="s">
        <v>232</v>
      </c>
      <c r="E2413" s="173">
        <v>99</v>
      </c>
      <c r="F2413" s="173">
        <v>28</v>
      </c>
      <c r="G2413" s="173" t="s">
        <v>224</v>
      </c>
      <c r="H2413" s="173" t="s">
        <v>24</v>
      </c>
      <c r="I2413" s="173">
        <v>2412</v>
      </c>
      <c r="J2413" s="174"/>
    </row>
    <row r="2414" spans="1:10" s="173" customFormat="1" x14ac:dyDescent="0.25">
      <c r="A2414" s="173" t="s">
        <v>2638</v>
      </c>
      <c r="B2414" s="173" t="s">
        <v>71</v>
      </c>
      <c r="C2414" s="173" t="s">
        <v>2647</v>
      </c>
      <c r="D2414" s="173" t="s">
        <v>255</v>
      </c>
      <c r="E2414" s="173">
        <v>99</v>
      </c>
      <c r="F2414" s="173">
        <v>0</v>
      </c>
      <c r="G2414" s="173" t="s">
        <v>224</v>
      </c>
      <c r="H2414" s="173" t="s">
        <v>22</v>
      </c>
      <c r="I2414" s="173">
        <v>2413</v>
      </c>
      <c r="J2414" s="174"/>
    </row>
    <row r="2415" spans="1:10" s="173" customFormat="1" x14ac:dyDescent="0.25">
      <c r="A2415" s="173" t="s">
        <v>2638</v>
      </c>
      <c r="B2415" s="173" t="s">
        <v>71</v>
      </c>
      <c r="C2415" s="173" t="s">
        <v>2647</v>
      </c>
      <c r="D2415" s="173" t="s">
        <v>222</v>
      </c>
      <c r="E2415" s="173">
        <v>299</v>
      </c>
      <c r="F2415" s="173">
        <v>0</v>
      </c>
      <c r="G2415" s="173" t="s">
        <v>224</v>
      </c>
      <c r="H2415" s="173" t="s">
        <v>22</v>
      </c>
      <c r="I2415" s="173">
        <v>2414</v>
      </c>
      <c r="J2415" s="174"/>
    </row>
    <row r="2416" spans="1:10" s="173" customFormat="1" x14ac:dyDescent="0.25">
      <c r="A2416" s="173" t="s">
        <v>2638</v>
      </c>
      <c r="B2416" s="173" t="s">
        <v>71</v>
      </c>
      <c r="C2416" s="173" t="s">
        <v>2647</v>
      </c>
      <c r="D2416" s="173" t="s">
        <v>233</v>
      </c>
      <c r="E2416" s="173">
        <v>99</v>
      </c>
      <c r="F2416" s="173">
        <v>0</v>
      </c>
      <c r="G2416" s="173" t="s">
        <v>224</v>
      </c>
      <c r="H2416" s="173" t="s">
        <v>22</v>
      </c>
      <c r="I2416" s="173">
        <v>2415</v>
      </c>
      <c r="J2416" s="174"/>
    </row>
    <row r="2417" spans="1:10" s="173" customFormat="1" x14ac:dyDescent="0.25">
      <c r="A2417" s="173" t="s">
        <v>2638</v>
      </c>
      <c r="B2417" s="173" t="s">
        <v>71</v>
      </c>
      <c r="C2417" s="173" t="s">
        <v>2647</v>
      </c>
      <c r="D2417" s="173" t="s">
        <v>2487</v>
      </c>
      <c r="E2417" s="173">
        <v>36</v>
      </c>
      <c r="F2417" s="173">
        <v>0</v>
      </c>
      <c r="G2417" s="173" t="s">
        <v>224</v>
      </c>
      <c r="H2417" s="173" t="s">
        <v>22</v>
      </c>
      <c r="I2417" s="173">
        <v>2416</v>
      </c>
      <c r="J2417" s="174"/>
    </row>
    <row r="2418" spans="1:10" s="173" customFormat="1" x14ac:dyDescent="0.25">
      <c r="A2418" s="173" t="s">
        <v>2638</v>
      </c>
      <c r="B2418" s="173" t="s">
        <v>71</v>
      </c>
      <c r="C2418" s="173" t="s">
        <v>2647</v>
      </c>
      <c r="D2418" s="173" t="s">
        <v>264</v>
      </c>
      <c r="E2418" s="173">
        <v>299</v>
      </c>
      <c r="F2418" s="173">
        <v>0</v>
      </c>
      <c r="G2418" s="173" t="s">
        <v>224</v>
      </c>
      <c r="H2418" s="173" t="s">
        <v>24</v>
      </c>
      <c r="I2418" s="173">
        <v>2417</v>
      </c>
      <c r="J2418" s="174"/>
    </row>
    <row r="2419" spans="1:10" s="173" customFormat="1" x14ac:dyDescent="0.25">
      <c r="A2419" s="173" t="s">
        <v>2638</v>
      </c>
      <c r="B2419" s="173" t="s">
        <v>71</v>
      </c>
      <c r="C2419" s="173" t="s">
        <v>2647</v>
      </c>
      <c r="D2419" s="173" t="s">
        <v>2488</v>
      </c>
      <c r="E2419" s="173">
        <v>99</v>
      </c>
      <c r="F2419" s="173">
        <v>0</v>
      </c>
      <c r="G2419" s="173" t="s">
        <v>224</v>
      </c>
      <c r="H2419" s="173" t="s">
        <v>22</v>
      </c>
      <c r="I2419" s="173">
        <v>2418</v>
      </c>
      <c r="J2419" s="174"/>
    </row>
    <row r="2420" spans="1:10" s="173" customFormat="1" x14ac:dyDescent="0.25">
      <c r="A2420" s="173" t="s">
        <v>2638</v>
      </c>
      <c r="B2420" s="173" t="s">
        <v>72</v>
      </c>
      <c r="C2420" s="173" t="s">
        <v>2648</v>
      </c>
      <c r="D2420" s="173" t="s">
        <v>284</v>
      </c>
      <c r="E2420" s="173">
        <v>36</v>
      </c>
      <c r="F2420" s="173">
        <v>0</v>
      </c>
      <c r="G2420" s="173" t="s">
        <v>213</v>
      </c>
      <c r="H2420" s="173" t="s">
        <v>22</v>
      </c>
      <c r="I2420" s="173">
        <v>2419</v>
      </c>
      <c r="J2420" s="174"/>
    </row>
    <row r="2421" spans="1:10" s="173" customFormat="1" x14ac:dyDescent="0.25">
      <c r="A2421" s="173" t="s">
        <v>2638</v>
      </c>
      <c r="B2421" s="173" t="s">
        <v>72</v>
      </c>
      <c r="C2421" s="173" t="s">
        <v>2648</v>
      </c>
      <c r="D2421" s="173" t="s">
        <v>254</v>
      </c>
      <c r="E2421" s="173">
        <v>36</v>
      </c>
      <c r="F2421" s="173">
        <v>0</v>
      </c>
      <c r="G2421" s="173" t="s">
        <v>213</v>
      </c>
      <c r="H2421" s="173" t="s">
        <v>22</v>
      </c>
      <c r="I2421" s="173">
        <v>2420</v>
      </c>
      <c r="J2421" s="174"/>
    </row>
    <row r="2422" spans="1:10" s="173" customFormat="1" x14ac:dyDescent="0.25">
      <c r="A2422" s="173" t="s">
        <v>2638</v>
      </c>
      <c r="B2422" s="173" t="s">
        <v>72</v>
      </c>
      <c r="C2422" s="173" t="s">
        <v>2648</v>
      </c>
      <c r="D2422" s="173" t="s">
        <v>245</v>
      </c>
      <c r="E2422" s="173">
        <v>36</v>
      </c>
      <c r="F2422" s="173">
        <v>0</v>
      </c>
      <c r="G2422" s="173" t="s">
        <v>213</v>
      </c>
      <c r="H2422" s="173" t="s">
        <v>22</v>
      </c>
      <c r="I2422" s="173">
        <v>2421</v>
      </c>
      <c r="J2422" s="174"/>
    </row>
    <row r="2423" spans="1:10" s="173" customFormat="1" x14ac:dyDescent="0.25">
      <c r="A2423" s="173" t="s">
        <v>2638</v>
      </c>
      <c r="B2423" s="173" t="s">
        <v>72</v>
      </c>
      <c r="C2423" s="173" t="s">
        <v>2648</v>
      </c>
      <c r="D2423" s="173" t="s">
        <v>239</v>
      </c>
      <c r="E2423" s="173">
        <v>36</v>
      </c>
      <c r="F2423" s="173">
        <v>0</v>
      </c>
      <c r="G2423" s="173" t="s">
        <v>213</v>
      </c>
      <c r="H2423" s="173" t="s">
        <v>22</v>
      </c>
      <c r="I2423" s="173">
        <v>2422</v>
      </c>
      <c r="J2423" s="174"/>
    </row>
    <row r="2424" spans="1:10" s="173" customFormat="1" x14ac:dyDescent="0.25">
      <c r="A2424" s="173" t="s">
        <v>2638</v>
      </c>
      <c r="B2424" s="173" t="s">
        <v>72</v>
      </c>
      <c r="C2424" s="173" t="s">
        <v>2648</v>
      </c>
      <c r="D2424" s="173" t="s">
        <v>240</v>
      </c>
      <c r="E2424" s="173">
        <v>36</v>
      </c>
      <c r="F2424" s="173">
        <v>0</v>
      </c>
      <c r="G2424" s="173" t="s">
        <v>213</v>
      </c>
      <c r="H2424" s="173" t="s">
        <v>22</v>
      </c>
      <c r="I2424" s="173">
        <v>2423</v>
      </c>
      <c r="J2424" s="174"/>
    </row>
    <row r="2425" spans="1:10" s="173" customFormat="1" x14ac:dyDescent="0.25">
      <c r="A2425" s="173" t="s">
        <v>2638</v>
      </c>
      <c r="B2425" s="173" t="s">
        <v>72</v>
      </c>
      <c r="C2425" s="173" t="s">
        <v>2648</v>
      </c>
      <c r="D2425" s="173" t="s">
        <v>2490</v>
      </c>
      <c r="E2425" s="173">
        <v>99</v>
      </c>
      <c r="F2425" s="173">
        <v>0</v>
      </c>
      <c r="G2425" s="173" t="s">
        <v>213</v>
      </c>
      <c r="H2425" s="173" t="s">
        <v>22</v>
      </c>
      <c r="I2425" s="173">
        <v>2424</v>
      </c>
      <c r="J2425" s="174"/>
    </row>
    <row r="2426" spans="1:10" s="173" customFormat="1" x14ac:dyDescent="0.25">
      <c r="A2426" s="173" t="s">
        <v>2638</v>
      </c>
      <c r="B2426" s="173" t="s">
        <v>72</v>
      </c>
      <c r="C2426" s="173" t="s">
        <v>2648</v>
      </c>
      <c r="D2426" s="173" t="s">
        <v>225</v>
      </c>
      <c r="E2426" s="173">
        <v>36</v>
      </c>
      <c r="F2426" s="173">
        <v>0</v>
      </c>
      <c r="G2426" s="173" t="s">
        <v>213</v>
      </c>
      <c r="H2426" s="173" t="s">
        <v>22</v>
      </c>
      <c r="I2426" s="173">
        <v>2425</v>
      </c>
      <c r="J2426" s="174"/>
    </row>
    <row r="2427" spans="1:10" s="173" customFormat="1" x14ac:dyDescent="0.25">
      <c r="A2427" s="173" t="s">
        <v>2638</v>
      </c>
      <c r="B2427" s="173" t="s">
        <v>72</v>
      </c>
      <c r="C2427" s="173" t="s">
        <v>2648</v>
      </c>
      <c r="D2427" s="173" t="s">
        <v>226</v>
      </c>
      <c r="E2427" s="173">
        <v>36</v>
      </c>
      <c r="F2427" s="173">
        <v>0</v>
      </c>
      <c r="G2427" s="173" t="s">
        <v>213</v>
      </c>
      <c r="H2427" s="173" t="s">
        <v>22</v>
      </c>
      <c r="I2427" s="173">
        <v>2426</v>
      </c>
      <c r="J2427" s="174"/>
    </row>
    <row r="2428" spans="1:10" s="173" customFormat="1" x14ac:dyDescent="0.25">
      <c r="A2428" s="173" t="s">
        <v>2638</v>
      </c>
      <c r="B2428" s="173" t="s">
        <v>72</v>
      </c>
      <c r="C2428" s="173" t="s">
        <v>2648</v>
      </c>
      <c r="D2428" s="173" t="s">
        <v>255</v>
      </c>
      <c r="E2428" s="173">
        <v>99</v>
      </c>
      <c r="F2428" s="173">
        <v>0</v>
      </c>
      <c r="G2428" s="173" t="s">
        <v>213</v>
      </c>
      <c r="H2428" s="173" t="s">
        <v>22</v>
      </c>
      <c r="I2428" s="173">
        <v>2427</v>
      </c>
      <c r="J2428" s="174"/>
    </row>
    <row r="2429" spans="1:10" s="173" customFormat="1" x14ac:dyDescent="0.25">
      <c r="A2429" s="173" t="s">
        <v>2638</v>
      </c>
      <c r="B2429" s="173" t="s">
        <v>72</v>
      </c>
      <c r="C2429" s="173" t="s">
        <v>2648</v>
      </c>
      <c r="D2429" s="173" t="s">
        <v>2487</v>
      </c>
      <c r="E2429" s="173">
        <v>36</v>
      </c>
      <c r="F2429" s="173">
        <v>0</v>
      </c>
      <c r="G2429" s="173" t="s">
        <v>213</v>
      </c>
      <c r="H2429" s="173" t="s">
        <v>22</v>
      </c>
      <c r="I2429" s="173">
        <v>2428</v>
      </c>
      <c r="J2429" s="174"/>
    </row>
    <row r="2430" spans="1:10" s="173" customFormat="1" x14ac:dyDescent="0.25">
      <c r="A2430" s="173" t="s">
        <v>2638</v>
      </c>
      <c r="B2430" s="173" t="s">
        <v>72</v>
      </c>
      <c r="C2430" s="173" t="s">
        <v>2648</v>
      </c>
      <c r="D2430" s="173" t="s">
        <v>234</v>
      </c>
      <c r="E2430" s="173">
        <v>36</v>
      </c>
      <c r="F2430" s="173">
        <v>0</v>
      </c>
      <c r="G2430" s="173" t="s">
        <v>213</v>
      </c>
      <c r="H2430" s="173" t="s">
        <v>22</v>
      </c>
      <c r="I2430" s="173">
        <v>2429</v>
      </c>
      <c r="J2430" s="174"/>
    </row>
    <row r="2431" spans="1:10" s="173" customFormat="1" x14ac:dyDescent="0.25">
      <c r="A2431" s="173" t="s">
        <v>2638</v>
      </c>
      <c r="B2431" s="173" t="s">
        <v>72</v>
      </c>
      <c r="C2431" s="173" t="s">
        <v>2648</v>
      </c>
      <c r="D2431" s="173" t="s">
        <v>2493</v>
      </c>
      <c r="E2431" s="173">
        <v>36</v>
      </c>
      <c r="F2431" s="173">
        <v>10</v>
      </c>
      <c r="G2431" s="173" t="s">
        <v>224</v>
      </c>
      <c r="H2431" s="173" t="s">
        <v>22</v>
      </c>
      <c r="I2431" s="173">
        <v>2430</v>
      </c>
      <c r="J2431" s="174"/>
    </row>
    <row r="2432" spans="1:10" s="173" customFormat="1" x14ac:dyDescent="0.25">
      <c r="A2432" s="173" t="s">
        <v>2638</v>
      </c>
      <c r="B2432" s="173" t="s">
        <v>72</v>
      </c>
      <c r="C2432" s="173" t="s">
        <v>2648</v>
      </c>
      <c r="D2432" s="173" t="s">
        <v>259</v>
      </c>
      <c r="G2432" s="173" t="s">
        <v>224</v>
      </c>
      <c r="H2432" s="173" t="s">
        <v>22</v>
      </c>
      <c r="I2432" s="173">
        <v>2431</v>
      </c>
      <c r="J2432" s="174"/>
    </row>
    <row r="2433" spans="1:10" s="173" customFormat="1" x14ac:dyDescent="0.25">
      <c r="A2433" s="173" t="s">
        <v>2638</v>
      </c>
      <c r="B2433" s="173" t="s">
        <v>72</v>
      </c>
      <c r="C2433" s="173" t="s">
        <v>2648</v>
      </c>
      <c r="D2433" s="173" t="s">
        <v>244</v>
      </c>
      <c r="E2433" s="173">
        <v>27</v>
      </c>
      <c r="F2433" s="173">
        <v>0</v>
      </c>
      <c r="G2433" s="173" t="s">
        <v>224</v>
      </c>
      <c r="H2433" s="173" t="s">
        <v>22</v>
      </c>
      <c r="I2433" s="173">
        <v>2432</v>
      </c>
      <c r="J2433" s="174"/>
    </row>
    <row r="2434" spans="1:10" s="173" customFormat="1" x14ac:dyDescent="0.25">
      <c r="A2434" s="173" t="s">
        <v>2638</v>
      </c>
      <c r="B2434" s="173" t="s">
        <v>72</v>
      </c>
      <c r="C2434" s="173" t="s">
        <v>2648</v>
      </c>
      <c r="D2434" s="173" t="s">
        <v>2488</v>
      </c>
      <c r="E2434" s="173">
        <v>99</v>
      </c>
      <c r="F2434" s="173">
        <v>0</v>
      </c>
      <c r="G2434" s="173" t="s">
        <v>224</v>
      </c>
      <c r="H2434" s="173" t="s">
        <v>22</v>
      </c>
      <c r="I2434" s="173">
        <v>2433</v>
      </c>
      <c r="J2434" s="174"/>
    </row>
    <row r="2435" spans="1:10" s="173" customFormat="1" x14ac:dyDescent="0.25">
      <c r="A2435" s="173" t="s">
        <v>2638</v>
      </c>
      <c r="B2435" s="173" t="s">
        <v>73</v>
      </c>
      <c r="C2435" s="173" t="s">
        <v>2649</v>
      </c>
      <c r="D2435" s="173" t="s">
        <v>2494</v>
      </c>
      <c r="G2435" s="173" t="s">
        <v>213</v>
      </c>
      <c r="H2435" s="173" t="s">
        <v>22</v>
      </c>
      <c r="I2435" s="173">
        <v>2434</v>
      </c>
      <c r="J2435" s="174"/>
    </row>
    <row r="2436" spans="1:10" s="173" customFormat="1" x14ac:dyDescent="0.25">
      <c r="A2436" s="173" t="s">
        <v>2638</v>
      </c>
      <c r="B2436" s="173" t="s">
        <v>73</v>
      </c>
      <c r="C2436" s="173" t="s">
        <v>2649</v>
      </c>
      <c r="D2436" s="173" t="s">
        <v>256</v>
      </c>
      <c r="G2436" s="173" t="s">
        <v>213</v>
      </c>
      <c r="H2436" s="173" t="s">
        <v>22</v>
      </c>
      <c r="I2436" s="173">
        <v>2435</v>
      </c>
      <c r="J2436" s="174"/>
    </row>
    <row r="2437" spans="1:10" s="173" customFormat="1" x14ac:dyDescent="0.25">
      <c r="A2437" s="173" t="s">
        <v>2638</v>
      </c>
      <c r="B2437" s="173" t="s">
        <v>73</v>
      </c>
      <c r="C2437" s="173" t="s">
        <v>2649</v>
      </c>
      <c r="D2437" s="173" t="s">
        <v>2499</v>
      </c>
      <c r="G2437" s="173" t="s">
        <v>213</v>
      </c>
      <c r="H2437" s="173" t="s">
        <v>22</v>
      </c>
      <c r="I2437" s="173">
        <v>2436</v>
      </c>
      <c r="J2437" s="174"/>
    </row>
    <row r="2438" spans="1:10" s="173" customFormat="1" x14ac:dyDescent="0.25">
      <c r="A2438" s="173" t="s">
        <v>2638</v>
      </c>
      <c r="B2438" s="173" t="s">
        <v>73</v>
      </c>
      <c r="C2438" s="173" t="s">
        <v>2649</v>
      </c>
      <c r="D2438" s="173" t="s">
        <v>2495</v>
      </c>
      <c r="G2438" s="173" t="s">
        <v>213</v>
      </c>
      <c r="H2438" s="173" t="s">
        <v>22</v>
      </c>
      <c r="I2438" s="173">
        <v>2437</v>
      </c>
      <c r="J2438" s="174"/>
    </row>
    <row r="2439" spans="1:10" s="173" customFormat="1" x14ac:dyDescent="0.25">
      <c r="A2439" s="173" t="s">
        <v>2638</v>
      </c>
      <c r="B2439" s="173" t="s">
        <v>73</v>
      </c>
      <c r="C2439" s="173" t="s">
        <v>2649</v>
      </c>
      <c r="D2439" s="173" t="s">
        <v>257</v>
      </c>
      <c r="G2439" s="173" t="s">
        <v>213</v>
      </c>
      <c r="H2439" s="173" t="s">
        <v>22</v>
      </c>
      <c r="I2439" s="173">
        <v>2438</v>
      </c>
      <c r="J2439" s="174"/>
    </row>
    <row r="2440" spans="1:10" s="173" customFormat="1" x14ac:dyDescent="0.25">
      <c r="A2440" s="173" t="s">
        <v>2638</v>
      </c>
      <c r="B2440" s="173" t="s">
        <v>73</v>
      </c>
      <c r="C2440" s="173" t="s">
        <v>2649</v>
      </c>
      <c r="D2440" s="173" t="s">
        <v>258</v>
      </c>
      <c r="G2440" s="173" t="s">
        <v>213</v>
      </c>
      <c r="H2440" s="173" t="s">
        <v>22</v>
      </c>
      <c r="I2440" s="173">
        <v>2439</v>
      </c>
      <c r="J2440" s="174"/>
    </row>
    <row r="2441" spans="1:10" s="173" customFormat="1" x14ac:dyDescent="0.25">
      <c r="A2441" s="173" t="s">
        <v>2638</v>
      </c>
      <c r="B2441" s="173" t="s">
        <v>73</v>
      </c>
      <c r="C2441" s="173" t="s">
        <v>2649</v>
      </c>
      <c r="D2441" s="173" t="s">
        <v>2496</v>
      </c>
      <c r="G2441" s="173" t="s">
        <v>213</v>
      </c>
      <c r="H2441" s="173" t="s">
        <v>22</v>
      </c>
      <c r="I2441" s="173">
        <v>2440</v>
      </c>
      <c r="J2441" s="174"/>
    </row>
    <row r="2442" spans="1:10" s="173" customFormat="1" x14ac:dyDescent="0.25">
      <c r="A2442" s="173" t="s">
        <v>2638</v>
      </c>
      <c r="B2442" s="173" t="s">
        <v>73</v>
      </c>
      <c r="C2442" s="173" t="s">
        <v>2649</v>
      </c>
      <c r="D2442" s="173" t="s">
        <v>259</v>
      </c>
      <c r="G2442" s="173" t="s">
        <v>213</v>
      </c>
      <c r="H2442" s="173" t="s">
        <v>22</v>
      </c>
      <c r="I2442" s="173">
        <v>2441</v>
      </c>
      <c r="J2442" s="174"/>
    </row>
    <row r="2443" spans="1:10" s="173" customFormat="1" x14ac:dyDescent="0.25">
      <c r="A2443" s="173" t="s">
        <v>2638</v>
      </c>
      <c r="B2443" s="173" t="s">
        <v>73</v>
      </c>
      <c r="C2443" s="173" t="s">
        <v>2649</v>
      </c>
      <c r="D2443" s="173" t="s">
        <v>260</v>
      </c>
      <c r="G2443" s="173" t="s">
        <v>213</v>
      </c>
      <c r="H2443" s="173" t="s">
        <v>22</v>
      </c>
      <c r="I2443" s="173">
        <v>2442</v>
      </c>
      <c r="J2443" s="174"/>
    </row>
    <row r="2444" spans="1:10" s="173" customFormat="1" x14ac:dyDescent="0.25">
      <c r="A2444" s="173" t="s">
        <v>2638</v>
      </c>
      <c r="B2444" s="173" t="s">
        <v>73</v>
      </c>
      <c r="C2444" s="173" t="s">
        <v>2649</v>
      </c>
      <c r="D2444" s="173" t="s">
        <v>261</v>
      </c>
      <c r="G2444" s="173" t="s">
        <v>213</v>
      </c>
      <c r="H2444" s="173" t="s">
        <v>22</v>
      </c>
      <c r="I2444" s="173">
        <v>2443</v>
      </c>
      <c r="J2444" s="174"/>
    </row>
    <row r="2445" spans="1:10" s="173" customFormat="1" x14ac:dyDescent="0.25">
      <c r="A2445" s="173" t="s">
        <v>2638</v>
      </c>
      <c r="B2445" s="173" t="s">
        <v>73</v>
      </c>
      <c r="C2445" s="173" t="s">
        <v>2649</v>
      </c>
      <c r="D2445" s="173" t="s">
        <v>2498</v>
      </c>
      <c r="G2445" s="173" t="s">
        <v>213</v>
      </c>
      <c r="H2445" s="173" t="s">
        <v>22</v>
      </c>
      <c r="I2445" s="173">
        <v>2444</v>
      </c>
      <c r="J2445" s="174"/>
    </row>
    <row r="2446" spans="1:10" s="173" customFormat="1" x14ac:dyDescent="0.25">
      <c r="A2446" s="173" t="s">
        <v>2638</v>
      </c>
      <c r="B2446" s="173" t="s">
        <v>73</v>
      </c>
      <c r="C2446" s="173" t="s">
        <v>2649</v>
      </c>
      <c r="D2446" s="173" t="s">
        <v>2487</v>
      </c>
      <c r="G2446" s="173" t="s">
        <v>224</v>
      </c>
      <c r="H2446" s="173" t="s">
        <v>22</v>
      </c>
      <c r="I2446" s="173">
        <v>2445</v>
      </c>
      <c r="J2446" s="174"/>
    </row>
    <row r="2447" spans="1:10" s="173" customFormat="1" x14ac:dyDescent="0.25">
      <c r="A2447" s="173" t="s">
        <v>201</v>
      </c>
      <c r="B2447" s="173" t="s">
        <v>300</v>
      </c>
      <c r="C2447" s="173" t="s">
        <v>358</v>
      </c>
      <c r="D2447" s="173" t="s">
        <v>2512</v>
      </c>
      <c r="G2447" s="173" t="s">
        <v>213</v>
      </c>
      <c r="H2447" s="173" t="s">
        <v>22</v>
      </c>
      <c r="I2447" s="173">
        <v>2446</v>
      </c>
      <c r="J2447" s="174"/>
    </row>
    <row r="2448" spans="1:10" s="173" customFormat="1" x14ac:dyDescent="0.25">
      <c r="A2448" s="173" t="s">
        <v>201</v>
      </c>
      <c r="B2448" s="173" t="s">
        <v>300</v>
      </c>
      <c r="C2448" s="173" t="s">
        <v>358</v>
      </c>
      <c r="D2448" s="173" t="s">
        <v>2513</v>
      </c>
      <c r="G2448" s="173" t="s">
        <v>213</v>
      </c>
      <c r="H2448" s="173" t="s">
        <v>22</v>
      </c>
      <c r="I2448" s="173">
        <v>2447</v>
      </c>
      <c r="J2448" s="174"/>
    </row>
    <row r="2449" spans="1:10" s="173" customFormat="1" x14ac:dyDescent="0.25">
      <c r="A2449" s="173" t="s">
        <v>201</v>
      </c>
      <c r="B2449" s="173" t="s">
        <v>300</v>
      </c>
      <c r="C2449" s="173" t="s">
        <v>358</v>
      </c>
      <c r="D2449" s="173" t="s">
        <v>2514</v>
      </c>
      <c r="G2449" s="173" t="s">
        <v>213</v>
      </c>
      <c r="H2449" s="173" t="s">
        <v>22</v>
      </c>
      <c r="I2449" s="173">
        <v>2448</v>
      </c>
      <c r="J2449" s="174"/>
    </row>
    <row r="2450" spans="1:10" s="173" customFormat="1" x14ac:dyDescent="0.25">
      <c r="A2450" s="173" t="s">
        <v>201</v>
      </c>
      <c r="B2450" s="173" t="s">
        <v>301</v>
      </c>
      <c r="C2450" s="173" t="s">
        <v>360</v>
      </c>
      <c r="D2450" s="173" t="s">
        <v>2515</v>
      </c>
      <c r="G2450" s="173" t="s">
        <v>213</v>
      </c>
      <c r="H2450" s="173" t="s">
        <v>22</v>
      </c>
      <c r="I2450" s="173">
        <v>2449</v>
      </c>
      <c r="J2450" s="174"/>
    </row>
    <row r="2451" spans="1:10" s="173" customFormat="1" x14ac:dyDescent="0.25">
      <c r="A2451" s="173" t="s">
        <v>201</v>
      </c>
      <c r="B2451" s="173" t="s">
        <v>301</v>
      </c>
      <c r="C2451" s="173" t="s">
        <v>360</v>
      </c>
      <c r="D2451" s="173" t="s">
        <v>2516</v>
      </c>
      <c r="G2451" s="173" t="s">
        <v>213</v>
      </c>
      <c r="H2451" s="173" t="s">
        <v>22</v>
      </c>
      <c r="I2451" s="173">
        <v>2450</v>
      </c>
      <c r="J2451" s="174"/>
    </row>
    <row r="2452" spans="1:10" s="173" customFormat="1" x14ac:dyDescent="0.25">
      <c r="A2452" s="173" t="s">
        <v>201</v>
      </c>
      <c r="B2452" s="173" t="s">
        <v>301</v>
      </c>
      <c r="C2452" s="173" t="s">
        <v>360</v>
      </c>
      <c r="D2452" s="173" t="s">
        <v>2517</v>
      </c>
      <c r="G2452" s="173" t="s">
        <v>213</v>
      </c>
      <c r="H2452" s="173" t="s">
        <v>22</v>
      </c>
      <c r="I2452" s="173">
        <v>2451</v>
      </c>
      <c r="J2452" s="174"/>
    </row>
    <row r="2453" spans="1:10" s="173" customFormat="1" x14ac:dyDescent="0.25">
      <c r="A2453" s="173" t="s">
        <v>201</v>
      </c>
      <c r="B2453" s="173" t="s">
        <v>301</v>
      </c>
      <c r="C2453" s="173" t="s">
        <v>360</v>
      </c>
      <c r="D2453" s="173" t="s">
        <v>2518</v>
      </c>
      <c r="G2453" s="173" t="s">
        <v>213</v>
      </c>
      <c r="H2453" s="173" t="s">
        <v>22</v>
      </c>
      <c r="I2453" s="173">
        <v>2452</v>
      </c>
      <c r="J2453" s="174"/>
    </row>
    <row r="2454" spans="1:10" s="173" customFormat="1" x14ac:dyDescent="0.25">
      <c r="A2454" s="173" t="s">
        <v>201</v>
      </c>
      <c r="B2454" s="173" t="s">
        <v>301</v>
      </c>
      <c r="C2454" s="173" t="s">
        <v>360</v>
      </c>
      <c r="D2454" s="173" t="s">
        <v>2519</v>
      </c>
      <c r="G2454" s="173" t="s">
        <v>213</v>
      </c>
      <c r="H2454" s="173" t="s">
        <v>22</v>
      </c>
      <c r="I2454" s="173">
        <v>2453</v>
      </c>
      <c r="J2454" s="174"/>
    </row>
    <row r="2455" spans="1:10" s="173" customFormat="1" x14ac:dyDescent="0.25">
      <c r="A2455" s="173" t="s">
        <v>201</v>
      </c>
      <c r="B2455" s="173" t="s">
        <v>303</v>
      </c>
      <c r="C2455" s="173" t="s">
        <v>362</v>
      </c>
      <c r="D2455" s="173" t="s">
        <v>2520</v>
      </c>
      <c r="G2455" s="173" t="s">
        <v>213</v>
      </c>
      <c r="H2455" s="173" t="s">
        <v>22</v>
      </c>
      <c r="I2455" s="173">
        <v>2454</v>
      </c>
      <c r="J2455" s="174"/>
    </row>
    <row r="2456" spans="1:10" s="173" customFormat="1" x14ac:dyDescent="0.25">
      <c r="A2456" s="173" t="s">
        <v>201</v>
      </c>
      <c r="B2456" s="173" t="s">
        <v>303</v>
      </c>
      <c r="C2456" s="173" t="s">
        <v>362</v>
      </c>
      <c r="D2456" s="173" t="s">
        <v>160</v>
      </c>
      <c r="G2456" s="173" t="s">
        <v>213</v>
      </c>
      <c r="H2456" s="173" t="s">
        <v>22</v>
      </c>
      <c r="I2456" s="173">
        <v>2455</v>
      </c>
      <c r="J2456" s="174"/>
    </row>
    <row r="2457" spans="1:10" s="173" customFormat="1" x14ac:dyDescent="0.25">
      <c r="A2457" s="173" t="s">
        <v>201</v>
      </c>
      <c r="B2457" s="173" t="s">
        <v>202</v>
      </c>
      <c r="C2457" s="173" t="s">
        <v>359</v>
      </c>
      <c r="D2457" s="173" t="s">
        <v>157</v>
      </c>
      <c r="G2457" s="173" t="s">
        <v>213</v>
      </c>
      <c r="H2457" s="173" t="s">
        <v>22</v>
      </c>
      <c r="I2457" s="173">
        <v>2456</v>
      </c>
      <c r="J2457" s="174"/>
    </row>
    <row r="2458" spans="1:10" s="173" customFormat="1" x14ac:dyDescent="0.25">
      <c r="A2458" s="173" t="s">
        <v>201</v>
      </c>
      <c r="B2458" s="173" t="s">
        <v>202</v>
      </c>
      <c r="C2458" s="173" t="s">
        <v>359</v>
      </c>
      <c r="D2458" s="173" t="s">
        <v>2521</v>
      </c>
      <c r="G2458" s="173" t="s">
        <v>213</v>
      </c>
      <c r="H2458" s="173" t="s">
        <v>22</v>
      </c>
      <c r="I2458" s="173">
        <v>2457</v>
      </c>
      <c r="J2458" s="174"/>
    </row>
    <row r="2459" spans="1:10" s="173" customFormat="1" x14ac:dyDescent="0.25">
      <c r="A2459" s="173" t="s">
        <v>201</v>
      </c>
      <c r="B2459" s="173" t="s">
        <v>202</v>
      </c>
      <c r="C2459" s="173" t="s">
        <v>359</v>
      </c>
      <c r="D2459" s="173" t="s">
        <v>161</v>
      </c>
      <c r="G2459" s="173" t="s">
        <v>213</v>
      </c>
      <c r="H2459" s="173" t="s">
        <v>22</v>
      </c>
      <c r="I2459" s="173">
        <v>2458</v>
      </c>
      <c r="J2459" s="174"/>
    </row>
    <row r="2460" spans="1:10" s="173" customFormat="1" x14ac:dyDescent="0.25">
      <c r="A2460" s="173" t="s">
        <v>201</v>
      </c>
      <c r="B2460" s="173" t="s">
        <v>202</v>
      </c>
      <c r="C2460" s="173" t="s">
        <v>359</v>
      </c>
      <c r="D2460" s="173" t="s">
        <v>2522</v>
      </c>
      <c r="G2460" s="173" t="s">
        <v>213</v>
      </c>
      <c r="H2460" s="173" t="s">
        <v>22</v>
      </c>
      <c r="I2460" s="173">
        <v>2459</v>
      </c>
      <c r="J2460" s="174"/>
    </row>
    <row r="2461" spans="1:10" s="173" customFormat="1" x14ac:dyDescent="0.25">
      <c r="A2461" s="173" t="s">
        <v>201</v>
      </c>
      <c r="B2461" s="173" t="s">
        <v>202</v>
      </c>
      <c r="C2461" s="173" t="s">
        <v>359</v>
      </c>
      <c r="D2461" s="173" t="s">
        <v>2523</v>
      </c>
      <c r="G2461" s="173" t="s">
        <v>213</v>
      </c>
      <c r="H2461" s="173" t="s">
        <v>22</v>
      </c>
      <c r="I2461" s="173">
        <v>2460</v>
      </c>
      <c r="J2461" s="174"/>
    </row>
    <row r="2462" spans="1:10" s="173" customFormat="1" x14ac:dyDescent="0.25">
      <c r="A2462" s="173" t="s">
        <v>201</v>
      </c>
      <c r="B2462" s="173" t="s">
        <v>202</v>
      </c>
      <c r="C2462" s="173" t="s">
        <v>359</v>
      </c>
      <c r="D2462" s="173" t="s">
        <v>2524</v>
      </c>
      <c r="G2462" s="173" t="s">
        <v>213</v>
      </c>
      <c r="H2462" s="173" t="s">
        <v>22</v>
      </c>
      <c r="I2462" s="173">
        <v>2461</v>
      </c>
      <c r="J2462" s="174"/>
    </row>
    <row r="2463" spans="1:10" s="173" customFormat="1" x14ac:dyDescent="0.25">
      <c r="A2463" s="173" t="s">
        <v>201</v>
      </c>
      <c r="B2463" s="173" t="s">
        <v>202</v>
      </c>
      <c r="C2463" s="173" t="s">
        <v>359</v>
      </c>
      <c r="D2463" s="173" t="s">
        <v>2525</v>
      </c>
      <c r="G2463" s="173" t="s">
        <v>213</v>
      </c>
      <c r="H2463" s="173" t="s">
        <v>22</v>
      </c>
      <c r="I2463" s="173">
        <v>2462</v>
      </c>
      <c r="J2463" s="174"/>
    </row>
    <row r="2464" spans="1:10" s="173" customFormat="1" x14ac:dyDescent="0.25">
      <c r="A2464" s="173" t="s">
        <v>201</v>
      </c>
      <c r="B2464" s="173" t="s">
        <v>202</v>
      </c>
      <c r="C2464" s="173" t="s">
        <v>359</v>
      </c>
      <c r="D2464" s="173" t="s">
        <v>2526</v>
      </c>
      <c r="G2464" s="173" t="s">
        <v>213</v>
      </c>
      <c r="H2464" s="173" t="s">
        <v>22</v>
      </c>
      <c r="I2464" s="173">
        <v>2463</v>
      </c>
      <c r="J2464" s="174"/>
    </row>
    <row r="2465" spans="1:10" s="173" customFormat="1" x14ac:dyDescent="0.25">
      <c r="A2465" s="173" t="s">
        <v>201</v>
      </c>
      <c r="B2465" s="173" t="s">
        <v>202</v>
      </c>
      <c r="C2465" s="173" t="s">
        <v>359</v>
      </c>
      <c r="D2465" s="173" t="s">
        <v>2527</v>
      </c>
      <c r="G2465" s="173" t="s">
        <v>213</v>
      </c>
      <c r="H2465" s="173" t="s">
        <v>22</v>
      </c>
      <c r="I2465" s="173">
        <v>2464</v>
      </c>
      <c r="J2465" s="174"/>
    </row>
    <row r="2466" spans="1:10" s="173" customFormat="1" x14ac:dyDescent="0.25">
      <c r="A2466" s="173" t="s">
        <v>201</v>
      </c>
      <c r="B2466" s="173" t="s">
        <v>202</v>
      </c>
      <c r="C2466" s="173" t="s">
        <v>359</v>
      </c>
      <c r="D2466" s="173" t="s">
        <v>2528</v>
      </c>
      <c r="G2466" s="173" t="s">
        <v>213</v>
      </c>
      <c r="H2466" s="173" t="s">
        <v>22</v>
      </c>
      <c r="I2466" s="173">
        <v>2465</v>
      </c>
      <c r="J2466" s="174"/>
    </row>
    <row r="2467" spans="1:10" s="173" customFormat="1" x14ac:dyDescent="0.25">
      <c r="A2467" s="173" t="s">
        <v>201</v>
      </c>
      <c r="B2467" s="173" t="s">
        <v>202</v>
      </c>
      <c r="C2467" s="173" t="s">
        <v>359</v>
      </c>
      <c r="D2467" s="173" t="s">
        <v>164</v>
      </c>
      <c r="G2467" s="173" t="s">
        <v>213</v>
      </c>
      <c r="H2467" s="173" t="s">
        <v>22</v>
      </c>
      <c r="I2467" s="173">
        <v>2466</v>
      </c>
      <c r="J2467" s="174"/>
    </row>
    <row r="2468" spans="1:10" s="173" customFormat="1" x14ac:dyDescent="0.25">
      <c r="A2468" s="173" t="s">
        <v>201</v>
      </c>
      <c r="B2468" s="173" t="s">
        <v>202</v>
      </c>
      <c r="C2468" s="173" t="s">
        <v>359</v>
      </c>
      <c r="D2468" s="173" t="s">
        <v>2529</v>
      </c>
      <c r="G2468" s="173" t="s">
        <v>213</v>
      </c>
      <c r="H2468" s="173" t="s">
        <v>22</v>
      </c>
      <c r="I2468" s="173">
        <v>2467</v>
      </c>
      <c r="J2468" s="174"/>
    </row>
    <row r="2469" spans="1:10" s="173" customFormat="1" x14ac:dyDescent="0.25">
      <c r="A2469" s="173" t="s">
        <v>201</v>
      </c>
      <c r="B2469" s="173" t="s">
        <v>202</v>
      </c>
      <c r="C2469" s="173" t="s">
        <v>359</v>
      </c>
      <c r="D2469" s="173" t="s">
        <v>165</v>
      </c>
      <c r="G2469" s="173" t="s">
        <v>213</v>
      </c>
      <c r="H2469" s="173" t="s">
        <v>22</v>
      </c>
      <c r="I2469" s="173">
        <v>2468</v>
      </c>
      <c r="J2469" s="174"/>
    </row>
    <row r="2470" spans="1:10" s="173" customFormat="1" x14ac:dyDescent="0.25">
      <c r="A2470" s="173" t="s">
        <v>201</v>
      </c>
      <c r="B2470" s="173" t="s">
        <v>295</v>
      </c>
      <c r="C2470" s="173" t="s">
        <v>353</v>
      </c>
      <c r="D2470" s="173" t="s">
        <v>2530</v>
      </c>
      <c r="G2470" s="173" t="s">
        <v>213</v>
      </c>
      <c r="H2470" s="173" t="s">
        <v>22</v>
      </c>
      <c r="I2470" s="173">
        <v>2469</v>
      </c>
      <c r="J2470" s="174"/>
    </row>
    <row r="2471" spans="1:10" s="173" customFormat="1" x14ac:dyDescent="0.25">
      <c r="A2471" s="173" t="s">
        <v>201</v>
      </c>
      <c r="B2471" s="173" t="s">
        <v>295</v>
      </c>
      <c r="C2471" s="173" t="s">
        <v>353</v>
      </c>
      <c r="D2471" s="173" t="s">
        <v>2531</v>
      </c>
      <c r="G2471" s="173" t="s">
        <v>213</v>
      </c>
      <c r="H2471" s="173" t="s">
        <v>22</v>
      </c>
      <c r="I2471" s="173">
        <v>2470</v>
      </c>
      <c r="J2471" s="174"/>
    </row>
    <row r="2472" spans="1:10" s="173" customFormat="1" x14ac:dyDescent="0.25">
      <c r="A2472" s="173" t="s">
        <v>201</v>
      </c>
      <c r="B2472" s="173" t="s">
        <v>295</v>
      </c>
      <c r="C2472" s="173" t="s">
        <v>353</v>
      </c>
      <c r="D2472" s="173" t="s">
        <v>2532</v>
      </c>
      <c r="G2472" s="173" t="s">
        <v>213</v>
      </c>
      <c r="H2472" s="173" t="s">
        <v>22</v>
      </c>
      <c r="I2472" s="173">
        <v>2471</v>
      </c>
      <c r="J2472" s="174"/>
    </row>
    <row r="2473" spans="1:10" s="173" customFormat="1" x14ac:dyDescent="0.25">
      <c r="A2473" s="173" t="s">
        <v>201</v>
      </c>
      <c r="B2473" s="173" t="s">
        <v>295</v>
      </c>
      <c r="C2473" s="173" t="s">
        <v>353</v>
      </c>
      <c r="D2473" s="173" t="s">
        <v>2533</v>
      </c>
      <c r="G2473" s="173" t="s">
        <v>213</v>
      </c>
      <c r="H2473" s="173" t="s">
        <v>22</v>
      </c>
      <c r="I2473" s="173">
        <v>2472</v>
      </c>
      <c r="J2473" s="174"/>
    </row>
    <row r="2474" spans="1:10" s="173" customFormat="1" x14ac:dyDescent="0.25">
      <c r="A2474" s="173" t="s">
        <v>201</v>
      </c>
      <c r="B2474" s="173" t="s">
        <v>295</v>
      </c>
      <c r="C2474" s="173" t="s">
        <v>353</v>
      </c>
      <c r="D2474" s="173" t="s">
        <v>2534</v>
      </c>
      <c r="G2474" s="173" t="s">
        <v>213</v>
      </c>
      <c r="H2474" s="173" t="s">
        <v>22</v>
      </c>
      <c r="I2474" s="173">
        <v>2473</v>
      </c>
      <c r="J2474" s="174"/>
    </row>
    <row r="2475" spans="1:10" s="173" customFormat="1" x14ac:dyDescent="0.25">
      <c r="A2475" s="173" t="s">
        <v>201</v>
      </c>
      <c r="B2475" s="173" t="s">
        <v>295</v>
      </c>
      <c r="C2475" s="173" t="s">
        <v>353</v>
      </c>
      <c r="D2475" s="173" t="s">
        <v>2535</v>
      </c>
      <c r="G2475" s="173" t="s">
        <v>213</v>
      </c>
      <c r="H2475" s="173" t="s">
        <v>22</v>
      </c>
      <c r="I2475" s="173">
        <v>2474</v>
      </c>
      <c r="J2475" s="174"/>
    </row>
    <row r="2476" spans="1:10" s="173" customFormat="1" x14ac:dyDescent="0.25">
      <c r="A2476" s="173" t="s">
        <v>201</v>
      </c>
      <c r="B2476" s="173" t="s">
        <v>295</v>
      </c>
      <c r="C2476" s="173" t="s">
        <v>353</v>
      </c>
      <c r="D2476" s="173" t="s">
        <v>2536</v>
      </c>
      <c r="G2476" s="173" t="s">
        <v>213</v>
      </c>
      <c r="H2476" s="173" t="s">
        <v>22</v>
      </c>
      <c r="I2476" s="173">
        <v>2475</v>
      </c>
      <c r="J2476" s="174"/>
    </row>
    <row r="2477" spans="1:10" s="173" customFormat="1" x14ac:dyDescent="0.25">
      <c r="A2477" s="173" t="s">
        <v>201</v>
      </c>
      <c r="B2477" s="173" t="s">
        <v>295</v>
      </c>
      <c r="C2477" s="173" t="s">
        <v>353</v>
      </c>
      <c r="D2477" s="173" t="s">
        <v>2537</v>
      </c>
      <c r="G2477" s="173" t="s">
        <v>213</v>
      </c>
      <c r="H2477" s="173" t="s">
        <v>22</v>
      </c>
      <c r="I2477" s="173">
        <v>2476</v>
      </c>
      <c r="J2477" s="174"/>
    </row>
    <row r="2478" spans="1:10" s="173" customFormat="1" x14ac:dyDescent="0.25">
      <c r="A2478" s="173" t="s">
        <v>201</v>
      </c>
      <c r="B2478" s="173" t="s">
        <v>294</v>
      </c>
      <c r="C2478" s="173" t="s">
        <v>352</v>
      </c>
      <c r="D2478" s="173" t="s">
        <v>2538</v>
      </c>
      <c r="G2478" s="173" t="s">
        <v>213</v>
      </c>
      <c r="H2478" s="173" t="s">
        <v>22</v>
      </c>
      <c r="I2478" s="173">
        <v>2477</v>
      </c>
      <c r="J2478" s="174"/>
    </row>
    <row r="2479" spans="1:10" s="173" customFormat="1" x14ac:dyDescent="0.25">
      <c r="A2479" s="173" t="s">
        <v>201</v>
      </c>
      <c r="B2479" s="173" t="s">
        <v>294</v>
      </c>
      <c r="C2479" s="173" t="s">
        <v>352</v>
      </c>
      <c r="D2479" s="173" t="s">
        <v>2539</v>
      </c>
      <c r="G2479" s="173" t="s">
        <v>213</v>
      </c>
      <c r="H2479" s="173" t="s">
        <v>22</v>
      </c>
      <c r="I2479" s="173">
        <v>2478</v>
      </c>
      <c r="J2479" s="174"/>
    </row>
    <row r="2480" spans="1:10" s="173" customFormat="1" x14ac:dyDescent="0.25">
      <c r="A2480" s="173" t="s">
        <v>201</v>
      </c>
      <c r="B2480" s="173" t="s">
        <v>294</v>
      </c>
      <c r="C2480" s="173" t="s">
        <v>352</v>
      </c>
      <c r="D2480" s="173" t="s">
        <v>2540</v>
      </c>
      <c r="G2480" s="173" t="s">
        <v>213</v>
      </c>
      <c r="H2480" s="173" t="s">
        <v>22</v>
      </c>
      <c r="I2480" s="173">
        <v>2479</v>
      </c>
      <c r="J2480" s="174"/>
    </row>
    <row r="2481" spans="1:10" s="173" customFormat="1" x14ac:dyDescent="0.25">
      <c r="A2481" s="173" t="s">
        <v>201</v>
      </c>
      <c r="B2481" s="173" t="s">
        <v>294</v>
      </c>
      <c r="C2481" s="173" t="s">
        <v>352</v>
      </c>
      <c r="D2481" s="173" t="s">
        <v>2541</v>
      </c>
      <c r="G2481" s="173" t="s">
        <v>213</v>
      </c>
      <c r="H2481" s="173" t="s">
        <v>22</v>
      </c>
      <c r="I2481" s="173">
        <v>2480</v>
      </c>
      <c r="J2481" s="174"/>
    </row>
    <row r="2482" spans="1:10" s="173" customFormat="1" x14ac:dyDescent="0.25">
      <c r="A2482" s="173" t="s">
        <v>201</v>
      </c>
      <c r="B2482" s="173" t="s">
        <v>294</v>
      </c>
      <c r="C2482" s="173" t="s">
        <v>352</v>
      </c>
      <c r="D2482" s="173" t="s">
        <v>2542</v>
      </c>
      <c r="G2482" s="173" t="s">
        <v>213</v>
      </c>
      <c r="H2482" s="173" t="s">
        <v>22</v>
      </c>
      <c r="I2482" s="173">
        <v>2481</v>
      </c>
      <c r="J2482" s="174"/>
    </row>
    <row r="2483" spans="1:10" s="173" customFormat="1" x14ac:dyDescent="0.25">
      <c r="A2483" s="173" t="s">
        <v>201</v>
      </c>
      <c r="B2483" s="173" t="s">
        <v>294</v>
      </c>
      <c r="C2483" s="173" t="s">
        <v>352</v>
      </c>
      <c r="D2483" s="173" t="s">
        <v>2543</v>
      </c>
      <c r="G2483" s="173" t="s">
        <v>213</v>
      </c>
      <c r="H2483" s="173" t="s">
        <v>22</v>
      </c>
      <c r="I2483" s="173">
        <v>2482</v>
      </c>
      <c r="J2483" s="174"/>
    </row>
    <row r="2484" spans="1:10" s="173" customFormat="1" x14ac:dyDescent="0.25">
      <c r="A2484" s="173" t="s">
        <v>201</v>
      </c>
      <c r="B2484" s="173" t="s">
        <v>296</v>
      </c>
      <c r="C2484" s="173" t="s">
        <v>354</v>
      </c>
      <c r="D2484" s="173" t="s">
        <v>2544</v>
      </c>
      <c r="G2484" s="173" t="s">
        <v>213</v>
      </c>
      <c r="H2484" s="173" t="s">
        <v>22</v>
      </c>
      <c r="I2484" s="173">
        <v>2483</v>
      </c>
      <c r="J2484" s="174"/>
    </row>
    <row r="2485" spans="1:10" s="173" customFormat="1" x14ac:dyDescent="0.25">
      <c r="A2485" s="173" t="s">
        <v>201</v>
      </c>
      <c r="B2485" s="173" t="s">
        <v>296</v>
      </c>
      <c r="C2485" s="173" t="s">
        <v>354</v>
      </c>
      <c r="D2485" s="173" t="s">
        <v>2545</v>
      </c>
      <c r="G2485" s="173" t="s">
        <v>213</v>
      </c>
      <c r="H2485" s="173" t="s">
        <v>22</v>
      </c>
      <c r="I2485" s="173">
        <v>2484</v>
      </c>
      <c r="J2485" s="174"/>
    </row>
    <row r="2486" spans="1:10" s="173" customFormat="1" x14ac:dyDescent="0.25">
      <c r="A2486" s="173" t="s">
        <v>201</v>
      </c>
      <c r="B2486" s="173" t="s">
        <v>296</v>
      </c>
      <c r="C2486" s="173" t="s">
        <v>354</v>
      </c>
      <c r="D2486" s="173" t="s">
        <v>2546</v>
      </c>
      <c r="G2486" s="173" t="s">
        <v>213</v>
      </c>
      <c r="H2486" s="173" t="s">
        <v>22</v>
      </c>
      <c r="I2486" s="173">
        <v>2485</v>
      </c>
      <c r="J2486" s="174"/>
    </row>
    <row r="2487" spans="1:10" s="173" customFormat="1" x14ac:dyDescent="0.25">
      <c r="A2487" s="173" t="s">
        <v>201</v>
      </c>
      <c r="B2487" s="173" t="s">
        <v>296</v>
      </c>
      <c r="C2487" s="173" t="s">
        <v>354</v>
      </c>
      <c r="D2487" s="173" t="s">
        <v>2547</v>
      </c>
      <c r="G2487" s="173" t="s">
        <v>213</v>
      </c>
      <c r="H2487" s="173" t="s">
        <v>22</v>
      </c>
      <c r="I2487" s="173">
        <v>2486</v>
      </c>
      <c r="J2487" s="174"/>
    </row>
    <row r="2488" spans="1:10" s="173" customFormat="1" x14ac:dyDescent="0.25">
      <c r="A2488" s="173" t="s">
        <v>201</v>
      </c>
      <c r="B2488" s="173" t="s">
        <v>296</v>
      </c>
      <c r="C2488" s="173" t="s">
        <v>354</v>
      </c>
      <c r="D2488" s="173" t="s">
        <v>2548</v>
      </c>
      <c r="G2488" s="173" t="s">
        <v>213</v>
      </c>
      <c r="H2488" s="173" t="s">
        <v>22</v>
      </c>
      <c r="I2488" s="173">
        <v>2487</v>
      </c>
      <c r="J2488" s="174"/>
    </row>
    <row r="2489" spans="1:10" s="173" customFormat="1" x14ac:dyDescent="0.25">
      <c r="A2489" s="173" t="s">
        <v>201</v>
      </c>
      <c r="B2489" s="173" t="s">
        <v>296</v>
      </c>
      <c r="C2489" s="173" t="s">
        <v>354</v>
      </c>
      <c r="D2489" s="173" t="s">
        <v>2549</v>
      </c>
      <c r="G2489" s="173" t="s">
        <v>213</v>
      </c>
      <c r="H2489" s="173" t="s">
        <v>22</v>
      </c>
      <c r="I2489" s="173">
        <v>2488</v>
      </c>
      <c r="J2489" s="174"/>
    </row>
    <row r="2490" spans="1:10" s="173" customFormat="1" x14ac:dyDescent="0.25">
      <c r="A2490" s="173" t="s">
        <v>201</v>
      </c>
      <c r="B2490" s="173" t="s">
        <v>293</v>
      </c>
      <c r="C2490" s="173" t="s">
        <v>351</v>
      </c>
      <c r="D2490" s="173" t="s">
        <v>2550</v>
      </c>
      <c r="G2490" s="173" t="s">
        <v>213</v>
      </c>
      <c r="H2490" s="173" t="s">
        <v>22</v>
      </c>
      <c r="I2490" s="173">
        <v>2489</v>
      </c>
      <c r="J2490" s="174"/>
    </row>
    <row r="2491" spans="1:10" s="173" customFormat="1" x14ac:dyDescent="0.25">
      <c r="A2491" s="173" t="s">
        <v>201</v>
      </c>
      <c r="B2491" s="173" t="s">
        <v>293</v>
      </c>
      <c r="C2491" s="173" t="s">
        <v>351</v>
      </c>
      <c r="D2491" s="173" t="s">
        <v>2551</v>
      </c>
      <c r="G2491" s="173" t="s">
        <v>213</v>
      </c>
      <c r="H2491" s="173" t="s">
        <v>22</v>
      </c>
      <c r="I2491" s="173">
        <v>2490</v>
      </c>
      <c r="J2491" s="174"/>
    </row>
    <row r="2492" spans="1:10" s="173" customFormat="1" x14ac:dyDescent="0.25">
      <c r="A2492" s="173" t="s">
        <v>201</v>
      </c>
      <c r="B2492" s="173" t="s">
        <v>302</v>
      </c>
      <c r="C2492" s="173" t="s">
        <v>361</v>
      </c>
      <c r="D2492" s="173" t="s">
        <v>2552</v>
      </c>
      <c r="G2492" s="173" t="s">
        <v>213</v>
      </c>
      <c r="H2492" s="173" t="s">
        <v>22</v>
      </c>
      <c r="I2492" s="173">
        <v>2491</v>
      </c>
      <c r="J2492" s="174"/>
    </row>
    <row r="2493" spans="1:10" s="173" customFormat="1" x14ac:dyDescent="0.25">
      <c r="A2493" s="173" t="s">
        <v>201</v>
      </c>
      <c r="B2493" s="173" t="s">
        <v>302</v>
      </c>
      <c r="C2493" s="173" t="s">
        <v>361</v>
      </c>
      <c r="D2493" s="173" t="s">
        <v>2553</v>
      </c>
      <c r="G2493" s="173" t="s">
        <v>213</v>
      </c>
      <c r="H2493" s="173" t="s">
        <v>22</v>
      </c>
      <c r="I2493" s="173">
        <v>2492</v>
      </c>
      <c r="J2493" s="174"/>
    </row>
    <row r="2494" spans="1:10" s="173" customFormat="1" x14ac:dyDescent="0.25">
      <c r="A2494" s="173" t="s">
        <v>201</v>
      </c>
      <c r="B2494" s="173" t="s">
        <v>302</v>
      </c>
      <c r="C2494" s="173" t="s">
        <v>361</v>
      </c>
      <c r="D2494" s="173" t="s">
        <v>2554</v>
      </c>
      <c r="G2494" s="173" t="s">
        <v>213</v>
      </c>
      <c r="H2494" s="173" t="s">
        <v>22</v>
      </c>
      <c r="I2494" s="173">
        <v>2493</v>
      </c>
      <c r="J2494" s="174"/>
    </row>
    <row r="2495" spans="1:10" s="173" customFormat="1" x14ac:dyDescent="0.25">
      <c r="A2495" s="173" t="s">
        <v>201</v>
      </c>
      <c r="B2495" s="173" t="s">
        <v>298</v>
      </c>
      <c r="C2495" s="173" t="s">
        <v>356</v>
      </c>
      <c r="D2495" s="173" t="s">
        <v>2555</v>
      </c>
      <c r="G2495" s="173" t="s">
        <v>213</v>
      </c>
      <c r="H2495" s="173" t="s">
        <v>22</v>
      </c>
      <c r="I2495" s="173">
        <v>2494</v>
      </c>
      <c r="J2495" s="174"/>
    </row>
    <row r="2496" spans="1:10" s="173" customFormat="1" x14ac:dyDescent="0.25">
      <c r="A2496" s="173" t="s">
        <v>201</v>
      </c>
      <c r="B2496" s="173" t="s">
        <v>298</v>
      </c>
      <c r="C2496" s="173" t="s">
        <v>356</v>
      </c>
      <c r="D2496" s="173" t="s">
        <v>2556</v>
      </c>
      <c r="G2496" s="173" t="s">
        <v>213</v>
      </c>
      <c r="H2496" s="173" t="s">
        <v>22</v>
      </c>
      <c r="I2496" s="173">
        <v>2495</v>
      </c>
      <c r="J2496" s="174"/>
    </row>
    <row r="2497" spans="1:10" s="173" customFormat="1" x14ac:dyDescent="0.25">
      <c r="A2497" s="173" t="s">
        <v>201</v>
      </c>
      <c r="B2497" s="173" t="s">
        <v>298</v>
      </c>
      <c r="C2497" s="173" t="s">
        <v>356</v>
      </c>
      <c r="D2497" s="173" t="s">
        <v>2557</v>
      </c>
      <c r="G2497" s="173" t="s">
        <v>213</v>
      </c>
      <c r="H2497" s="173" t="s">
        <v>22</v>
      </c>
      <c r="I2497" s="173">
        <v>2496</v>
      </c>
      <c r="J2497" s="174"/>
    </row>
    <row r="2498" spans="1:10" s="173" customFormat="1" x14ac:dyDescent="0.25">
      <c r="A2498" s="173" t="s">
        <v>201</v>
      </c>
      <c r="B2498" s="173" t="s">
        <v>298</v>
      </c>
      <c r="C2498" s="173" t="s">
        <v>356</v>
      </c>
      <c r="D2498" s="173" t="s">
        <v>2558</v>
      </c>
      <c r="G2498" s="173" t="s">
        <v>213</v>
      </c>
      <c r="H2498" s="173" t="s">
        <v>22</v>
      </c>
      <c r="I2498" s="173">
        <v>2497</v>
      </c>
      <c r="J2498" s="174"/>
    </row>
    <row r="2499" spans="1:10" s="173" customFormat="1" x14ac:dyDescent="0.25">
      <c r="A2499" s="173" t="s">
        <v>201</v>
      </c>
      <c r="B2499" s="173" t="s">
        <v>299</v>
      </c>
      <c r="C2499" s="173" t="s">
        <v>357</v>
      </c>
      <c r="D2499" s="173" t="s">
        <v>2559</v>
      </c>
      <c r="G2499" s="173" t="s">
        <v>213</v>
      </c>
      <c r="H2499" s="173" t="s">
        <v>22</v>
      </c>
      <c r="I2499" s="173">
        <v>2498</v>
      </c>
      <c r="J2499" s="174"/>
    </row>
    <row r="2500" spans="1:10" s="173" customFormat="1" x14ac:dyDescent="0.25">
      <c r="A2500" s="173" t="s">
        <v>201</v>
      </c>
      <c r="B2500" s="173" t="s">
        <v>299</v>
      </c>
      <c r="C2500" s="173" t="s">
        <v>357</v>
      </c>
      <c r="D2500" s="173" t="s">
        <v>2560</v>
      </c>
      <c r="G2500" s="173" t="s">
        <v>213</v>
      </c>
      <c r="H2500" s="173" t="s">
        <v>22</v>
      </c>
      <c r="I2500" s="173">
        <v>2499</v>
      </c>
      <c r="J2500" s="174"/>
    </row>
    <row r="2501" spans="1:10" s="173" customFormat="1" x14ac:dyDescent="0.25">
      <c r="A2501" s="173" t="s">
        <v>201</v>
      </c>
      <c r="B2501" s="173" t="s">
        <v>299</v>
      </c>
      <c r="C2501" s="173" t="s">
        <v>357</v>
      </c>
      <c r="D2501" s="173" t="s">
        <v>2561</v>
      </c>
      <c r="G2501" s="173" t="s">
        <v>213</v>
      </c>
      <c r="H2501" s="173" t="s">
        <v>22</v>
      </c>
      <c r="I2501" s="173">
        <v>2500</v>
      </c>
      <c r="J2501" s="174"/>
    </row>
    <row r="2502" spans="1:10" s="173" customFormat="1" x14ac:dyDescent="0.25">
      <c r="A2502" s="173" t="s">
        <v>201</v>
      </c>
      <c r="B2502" s="173" t="s">
        <v>297</v>
      </c>
      <c r="C2502" s="173" t="s">
        <v>355</v>
      </c>
      <c r="D2502" s="173" t="s">
        <v>2562</v>
      </c>
      <c r="G2502" s="173" t="s">
        <v>213</v>
      </c>
      <c r="H2502" s="173" t="s">
        <v>22</v>
      </c>
      <c r="I2502" s="173">
        <v>2501</v>
      </c>
      <c r="J2502" s="174"/>
    </row>
    <row r="2503" spans="1:10" s="173" customFormat="1" x14ac:dyDescent="0.25">
      <c r="A2503" s="173" t="s">
        <v>201</v>
      </c>
      <c r="B2503" s="173" t="s">
        <v>297</v>
      </c>
      <c r="C2503" s="173" t="s">
        <v>355</v>
      </c>
      <c r="D2503" s="173" t="s">
        <v>2563</v>
      </c>
      <c r="G2503" s="173" t="s">
        <v>213</v>
      </c>
      <c r="H2503" s="173" t="s">
        <v>22</v>
      </c>
      <c r="I2503" s="173">
        <v>2502</v>
      </c>
      <c r="J2503" s="174"/>
    </row>
    <row r="2504" spans="1:10" s="173" customFormat="1" x14ac:dyDescent="0.25">
      <c r="A2504" s="173" t="s">
        <v>201</v>
      </c>
      <c r="B2504" s="173" t="s">
        <v>297</v>
      </c>
      <c r="C2504" s="173" t="s">
        <v>355</v>
      </c>
      <c r="D2504" s="173" t="s">
        <v>2564</v>
      </c>
      <c r="G2504" s="173" t="s">
        <v>213</v>
      </c>
      <c r="H2504" s="173" t="s">
        <v>22</v>
      </c>
      <c r="I2504" s="173">
        <v>2503</v>
      </c>
      <c r="J2504" s="174"/>
    </row>
    <row r="2505" spans="1:10" s="173" customFormat="1" x14ac:dyDescent="0.25">
      <c r="A2505" s="173" t="s">
        <v>201</v>
      </c>
      <c r="B2505" s="173" t="s">
        <v>297</v>
      </c>
      <c r="C2505" s="173" t="s">
        <v>355</v>
      </c>
      <c r="D2505" s="173" t="s">
        <v>2565</v>
      </c>
      <c r="G2505" s="173" t="s">
        <v>213</v>
      </c>
      <c r="H2505" s="173" t="s">
        <v>22</v>
      </c>
      <c r="I2505" s="173">
        <v>2504</v>
      </c>
      <c r="J2505" s="174"/>
    </row>
    <row r="2506" spans="1:10" s="173" customFormat="1" x14ac:dyDescent="0.25">
      <c r="A2506" s="173" t="s">
        <v>201</v>
      </c>
      <c r="B2506" s="173" t="s">
        <v>297</v>
      </c>
      <c r="C2506" s="173" t="s">
        <v>355</v>
      </c>
      <c r="D2506" s="173" t="s">
        <v>2566</v>
      </c>
      <c r="G2506" s="173" t="s">
        <v>213</v>
      </c>
      <c r="H2506" s="173" t="s">
        <v>22</v>
      </c>
      <c r="I2506" s="173">
        <v>2505</v>
      </c>
      <c r="J2506" s="174"/>
    </row>
    <row r="2507" spans="1:10" s="173" customFormat="1" x14ac:dyDescent="0.25">
      <c r="A2507" s="173" t="s">
        <v>201</v>
      </c>
      <c r="B2507" s="173" t="s">
        <v>297</v>
      </c>
      <c r="C2507" s="173" t="s">
        <v>355</v>
      </c>
      <c r="D2507" s="173" t="s">
        <v>2567</v>
      </c>
      <c r="G2507" s="173" t="s">
        <v>213</v>
      </c>
      <c r="H2507" s="173" t="s">
        <v>22</v>
      </c>
      <c r="I2507" s="173">
        <v>2506</v>
      </c>
      <c r="J2507" s="174"/>
    </row>
    <row r="2508" spans="1:10" s="173" customFormat="1" x14ac:dyDescent="0.25">
      <c r="A2508" s="173" t="s">
        <v>201</v>
      </c>
      <c r="B2508" s="173" t="s">
        <v>297</v>
      </c>
      <c r="C2508" s="173" t="s">
        <v>355</v>
      </c>
      <c r="D2508" s="173" t="s">
        <v>2568</v>
      </c>
      <c r="G2508" s="173" t="s">
        <v>213</v>
      </c>
      <c r="H2508" s="173" t="s">
        <v>22</v>
      </c>
      <c r="I2508" s="173">
        <v>2507</v>
      </c>
      <c r="J2508" s="174"/>
    </row>
  </sheetData>
  <sheetProtection algorithmName="SHA-512" hashValue="LK7D4RQk+dhGgYZRNGUDgakv9PcMuSKGtItAz3wFhzlSy662zZOwRGfzazhoIJpvnKwoscQ86LbozW1QBOxNEA==" saltValue="52FEh/yP83a19CY9o4v0uw==" spinCount="100000" sheet="1" objects="1" scenarios="1"/>
  <phoneticPr fontId="22"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F531C-9CDC-4970-A062-1490D0470AF2}">
  <sheetPr codeName="Sheet4"/>
  <dimension ref="A1:G36"/>
  <sheetViews>
    <sheetView zoomScale="70" workbookViewId="0"/>
  </sheetViews>
  <sheetFormatPr defaultColWidth="9" defaultRowHeight="12.75" x14ac:dyDescent="0.25"/>
  <cols>
    <col min="1" max="1" width="35.5703125" style="64" customWidth="1"/>
    <col min="2" max="2" width="20.5703125" style="64" customWidth="1"/>
    <col min="3" max="3" width="100.5703125" style="64" customWidth="1"/>
    <col min="4" max="4" width="20.5703125" style="64" customWidth="1"/>
    <col min="5" max="16384" width="9" style="64"/>
  </cols>
  <sheetData>
    <row r="1" spans="1:7" x14ac:dyDescent="0.25">
      <c r="A1" s="125" t="s">
        <v>2363</v>
      </c>
      <c r="B1" s="125"/>
      <c r="C1" s="125"/>
      <c r="D1" s="66"/>
    </row>
    <row r="2" spans="1:7" ht="44.25" customHeight="1" x14ac:dyDescent="0.25">
      <c r="A2" s="283" t="s">
        <v>2750</v>
      </c>
      <c r="B2" s="284"/>
      <c r="C2" s="284"/>
      <c r="D2" s="66"/>
    </row>
    <row r="3" spans="1:7" ht="30" customHeight="1" x14ac:dyDescent="0.25">
      <c r="A3" s="285"/>
      <c r="B3" s="285"/>
      <c r="C3" s="285"/>
      <c r="D3" s="66"/>
    </row>
    <row r="5" spans="1:7" ht="13.5" thickBot="1" x14ac:dyDescent="0.3">
      <c r="A5" s="67" t="s">
        <v>2363</v>
      </c>
    </row>
    <row r="6" spans="1:7" ht="30" customHeight="1" thickBot="1" x14ac:dyDescent="0.3">
      <c r="A6" s="77" t="s">
        <v>2364</v>
      </c>
      <c r="B6" s="179">
        <f>SUMIF(NCA_Calculations!$H$16:$H$2015,"Classbase",NCA_Calculations!$P$16:$P$2015)+ SUMIF(NCA_Calculations!$H$16:$H$2015,"Teaching",NCA_Calculations!$P$16:$P$2015)+SUMIF(NCA_Calculations!$H$16:$H$2015,"0",NCA_Calculations!$P$16:$P$2015)+SUMIF(NCA_Calculations!$G$16:$G$2015,"Unusable",NCA_Calculations!$P$16:$P$2015) +SUMIF(NCA_Calculations!$H$16:$H$2015,"N/A",NCA_Calculations!$P$16:$P$2015)</f>
        <v>0</v>
      </c>
      <c r="C6" s="286" t="s">
        <v>2365</v>
      </c>
      <c r="D6" s="69"/>
    </row>
    <row r="7" spans="1:7" ht="30" customHeight="1" thickBot="1" x14ac:dyDescent="0.3">
      <c r="A7" s="77" t="s">
        <v>2366</v>
      </c>
      <c r="B7" s="179" cm="1">
        <f t="array" ref="B7">IFERROR(SUM(_xlfn._xlws.FILTER(NCA_Calculations!$Q$16:$Q$2015,
  (NCA_Calculations!$G$16:$G$2015="Unusable") +
  (NCA_Calculations!$H$16:$H$2015="Classbase") +
  (NCA_Calculations!$H$16:$H$2015="Teaching") +
  (NCA_Calculations!$H$16:$H$2015="N/A") +
  (NCA_Calculations!$H$16:$H$2015="0") &gt; 0
)),0)</f>
        <v>0</v>
      </c>
      <c r="C7" s="286"/>
    </row>
    <row r="8" spans="1:7" ht="13.5" thickBot="1" x14ac:dyDescent="0.3">
      <c r="A8" s="70"/>
      <c r="B8" s="71"/>
      <c r="C8" s="70"/>
      <c r="G8" s="76"/>
    </row>
    <row r="9" spans="1:7" ht="30" customHeight="1" thickBot="1" x14ac:dyDescent="0.3">
      <c r="A9" s="68" t="s">
        <v>2367</v>
      </c>
      <c r="B9" s="179">
        <f>SUMIF(NCA_Calculations!$H$16:$H$2015,"Classbase",NCA_Calculations!$P$16:$P$2015)</f>
        <v>0</v>
      </c>
      <c r="C9" s="68" t="s">
        <v>2368</v>
      </c>
    </row>
    <row r="10" spans="1:7" ht="30" customHeight="1" thickBot="1" x14ac:dyDescent="0.3">
      <c r="A10" s="77" t="s">
        <v>2369</v>
      </c>
      <c r="B10" s="179">
        <f>SUMIF(NCA_Calculations!$H$16:$H$2015,"Teaching",NCA_Calculations!$P$16:$P$2015)</f>
        <v>0</v>
      </c>
      <c r="C10" s="68" t="s">
        <v>2370</v>
      </c>
    </row>
    <row r="11" spans="1:7" ht="13.5" thickBot="1" x14ac:dyDescent="0.3">
      <c r="A11" s="72"/>
      <c r="B11" s="73"/>
      <c r="C11" s="72"/>
    </row>
    <row r="12" spans="1:7" ht="40.5" customHeight="1" thickBot="1" x14ac:dyDescent="0.3">
      <c r="A12" s="68" t="s">
        <v>2371</v>
      </c>
      <c r="B12" s="179">
        <f>MIN(NCA_Calculations!$V$17,NCA_Calculations!$V$18)</f>
        <v>0</v>
      </c>
      <c r="C12" s="68" t="s">
        <v>2761</v>
      </c>
    </row>
    <row r="13" spans="1:7" ht="13.5" thickBot="1" x14ac:dyDescent="0.3">
      <c r="A13" s="287"/>
      <c r="B13" s="287"/>
      <c r="C13" s="287"/>
    </row>
    <row r="14" spans="1:7" ht="40.5" customHeight="1" thickBot="1" x14ac:dyDescent="0.3">
      <c r="A14" s="68" t="s">
        <v>2372</v>
      </c>
      <c r="B14" s="179">
        <f>IF($B$12=0,0,(($B$12- NCA_Calculations!$E$4)*NCA_Calculations!$V$3))</f>
        <v>0</v>
      </c>
      <c r="C14" s="68" t="s">
        <v>2754</v>
      </c>
    </row>
    <row r="15" spans="1:7" ht="13.5" customHeight="1" thickBot="1" x14ac:dyDescent="0.3">
      <c r="A15" s="77"/>
      <c r="B15" s="78"/>
      <c r="C15" s="77"/>
    </row>
    <row r="16" spans="1:7" ht="45" customHeight="1" thickBot="1" x14ac:dyDescent="0.3">
      <c r="A16" s="68" t="s">
        <v>2373</v>
      </c>
      <c r="B16" s="179">
        <f>NCA_Calculations!$V$19+NCA_Calculations!$V$20</f>
        <v>95</v>
      </c>
      <c r="C16" s="68" t="s">
        <v>2755</v>
      </c>
    </row>
    <row r="17" spans="1:3" ht="13.5" thickBot="1" x14ac:dyDescent="0.3">
      <c r="A17" s="77"/>
      <c r="B17" s="79"/>
      <c r="C17" s="80"/>
    </row>
    <row r="18" spans="1:3" ht="60" customHeight="1" thickBot="1" x14ac:dyDescent="0.3">
      <c r="A18" s="68" t="s">
        <v>2751</v>
      </c>
      <c r="B18" s="179">
        <f>NCA_Calculations!$V$23</f>
        <v>0</v>
      </c>
      <c r="C18" s="68" t="s">
        <v>2756</v>
      </c>
    </row>
    <row r="19" spans="1:3" ht="13.5" customHeight="1" thickBot="1" x14ac:dyDescent="0.3">
      <c r="A19" s="288"/>
      <c r="B19" s="288"/>
      <c r="C19" s="288"/>
    </row>
    <row r="20" spans="1:3" ht="30" customHeight="1" thickBot="1" x14ac:dyDescent="0.3">
      <c r="A20" s="68" t="s">
        <v>2752</v>
      </c>
      <c r="B20" s="179">
        <f>$B$18*NCA_Calculations!$E$5</f>
        <v>0</v>
      </c>
      <c r="C20" s="68" t="s">
        <v>2701</v>
      </c>
    </row>
    <row r="21" spans="1:3" ht="13.5" thickBot="1" x14ac:dyDescent="0.3">
      <c r="A21" s="68"/>
      <c r="B21" s="180"/>
      <c r="C21" s="70"/>
    </row>
    <row r="22" spans="1:3" ht="30" customHeight="1" thickBot="1" x14ac:dyDescent="0.3">
      <c r="A22" s="68" t="s">
        <v>2753</v>
      </c>
      <c r="B22" s="179">
        <f>'Establishment details'!$C$36</f>
        <v>0</v>
      </c>
      <c r="C22" s="70" t="s">
        <v>2757</v>
      </c>
    </row>
    <row r="23" spans="1:3" ht="13.5" thickBot="1" x14ac:dyDescent="0.3">
      <c r="A23" s="68"/>
      <c r="B23" s="71"/>
      <c r="C23" s="70"/>
    </row>
    <row r="24" spans="1:3" ht="40.5" customHeight="1" thickBot="1" x14ac:dyDescent="0.3">
      <c r="A24" s="74" t="s">
        <v>2374</v>
      </c>
      <c r="B24" s="181" cm="1">
        <f t="array" ref="B24">_xlfn.IFNA(_xlfn.IFS($B$22&lt;$B$20,$B$20,$B$22&gt;$B$18,$B$18),$B$22)</f>
        <v>0</v>
      </c>
      <c r="C24" s="68" t="s">
        <v>2760</v>
      </c>
    </row>
    <row r="29" spans="1:3" x14ac:dyDescent="0.25">
      <c r="A29" s="67" t="s">
        <v>2375</v>
      </c>
    </row>
    <row r="30" spans="1:3" ht="81.75" customHeight="1" x14ac:dyDescent="0.25">
      <c r="A30" s="281" t="s">
        <v>2758</v>
      </c>
      <c r="B30" s="281"/>
      <c r="C30" s="281"/>
    </row>
    <row r="31" spans="1:3" ht="25.9" customHeight="1" thickBot="1" x14ac:dyDescent="0.3">
      <c r="A31" s="282" t="s">
        <v>2376</v>
      </c>
      <c r="B31" s="282"/>
      <c r="C31" s="282"/>
    </row>
    <row r="32" spans="1:3" ht="25.5" x14ac:dyDescent="0.25">
      <c r="A32" s="70" t="s">
        <v>2375</v>
      </c>
      <c r="B32" s="179">
        <f>IF(NCA_Calculations!$V$18=0,0,((NCA_Calculations!$V$18-NCA_Calculations!$E$4)*NCA_Calculations!$V$3))</f>
        <v>0</v>
      </c>
      <c r="C32" s="75" t="s">
        <v>2377</v>
      </c>
    </row>
    <row r="33" spans="1:3" x14ac:dyDescent="0.25">
      <c r="A33" s="70"/>
      <c r="B33" s="107"/>
      <c r="C33" s="75"/>
    </row>
    <row r="34" spans="1:3" x14ac:dyDescent="0.25">
      <c r="A34" s="67" t="s">
        <v>66</v>
      </c>
      <c r="B34" s="107"/>
      <c r="C34" s="75"/>
    </row>
    <row r="35" spans="1:3" ht="13.5" thickBot="1" x14ac:dyDescent="0.3">
      <c r="A35" s="70"/>
      <c r="B35" s="107"/>
      <c r="C35" s="75"/>
    </row>
    <row r="36" spans="1:3" ht="103.5" customHeight="1" thickBot="1" x14ac:dyDescent="0.3">
      <c r="A36" s="233" t="s">
        <v>2759</v>
      </c>
      <c r="B36" s="107"/>
      <c r="C36" s="151"/>
    </row>
  </sheetData>
  <sheetProtection algorithmName="SHA-512" hashValue="9ZmC/CepTNoiNyQX4UBb2w8iMDzYqaV0mG9JQhgOyUI1+u/2MRH916QxsxsNKPy4SbnXnoiVnasqgmafUPF+BQ==" saltValue="WD4lgm3pVmY8v4ql9JXdvQ==" spinCount="100000" sheet="1" objects="1" scenarios="1"/>
  <mergeCells count="7">
    <mergeCell ref="A30:C30"/>
    <mergeCell ref="A31:C31"/>
    <mergeCell ref="A2:C2"/>
    <mergeCell ref="A3:C3"/>
    <mergeCell ref="C6:C7"/>
    <mergeCell ref="A13:C13"/>
    <mergeCell ref="A19:C19"/>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Y D A A B Q S w M E F A A C A A g A J X V w V v u g f K u m A A A A 9 g A A A B I A H A B D b 2 5 m a W c v U G F j a 2 F n Z S 5 4 b W w g o h g A K K A U A A A A A A A A A A A A A A A A A A A A A A A A A A A A h Y 8 x D o I w G I W v Q r r T l m o M I a U k O r h I Y m J i X J t S o R F + D C 2 W u z l 4 J K 8 g R l E 3 x / e 9 b 3 j v f r 3 x b G j q 4 K I 7 a 1 p I U Y Q p C j S o t j B Q p q h 3 x z B G m e B b q U 6 y 1 M E o g 0 0 G W 6 S o c u 6 c E O K 9 x 3 6 G 2 6 4 k j N K I H P L N T l W 6 k e g j m / 9 y a M A 6 C U o j w f e v M Y L h K J r j e M E w 5 W S C P D f w F d i 4 9 9 n + Q L 7 q a 9 d 3 W m g I 1 0 t O p s j J + 4 N 4 A F B L A w Q U A A I A C A A l d X B 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J X V w V i i K R 7 g O A A A A E Q A A A B M A H A B G b 3 J t d W x h c y 9 T Z W N 0 a W 9 u M S 5 t I K I Y A C i g F A A A A A A A A A A A A A A A A A A A A A A A A A A A A C t O T S 7 J z M 9 T C I b Q h t Y A U E s B A i 0 A F A A C A A g A J X V w V v u g f K u m A A A A 9 g A A A B I A A A A A A A A A A A A A A A A A A A A A A E N v b m Z p Z y 9 Q Y W N r Y W d l L n h t b F B L A Q I t A B Q A A g A I A C V 1 c F Y P y u m r p A A A A O k A A A A T A A A A A A A A A A A A A A A A A P I A A A B b Q 2 9 u d G V u d F 9 U e X B l c 1 0 u e G 1 s U E s B A i 0 A F A A C A A g A J X V w V i 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O Z w T h w 9 d X B I q / f T Q v 6 v 9 i I A A A A A A g A A A A A A A 2 Y A A M A A A A A Q A A A A u R x 6 t m 4 l u S N o B P v J w F o A d A A A A A A E g A A A o A A A A B A A A A C l Z P E i f d 8 2 5 K 5 f + y 1 j K D f s U A A A A A F z J v U x w f C y O b 4 a 4 L 4 w R I 3 l G l L a K y o 7 9 D j O Z h 0 v l D U + f 0 s Y e g p 8 r r F u c w P G K c 6 + y m 7 C a r V n 5 t q 4 W r f C + X y v + J Z D Z Q O F M T L Z x h c z 5 y q n M S L X F A A A A H G W 0 H w F R O d W t u I I Z 8 F P q G 6 T X R O u < / 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020D046D523F64FA6999CC0DFDFFB97" ma:contentTypeVersion="9" ma:contentTypeDescription="Create a new document." ma:contentTypeScope="" ma:versionID="bc456df91b13ebd853bb6d3d07331dcc">
  <xsd:schema xmlns:xsd="http://www.w3.org/2001/XMLSchema" xmlns:xs="http://www.w3.org/2001/XMLSchema" xmlns:p="http://schemas.microsoft.com/office/2006/metadata/properties" xmlns:ns2="5f1bb650-ab06-456f-b18b-1643e916760e" xmlns:ns3="d1ba690f-8314-4bfb-a8e8-6e23dce52d6d" targetNamespace="http://schemas.microsoft.com/office/2006/metadata/properties" ma:root="true" ma:fieldsID="994701e77ccc791cb33077f67bf529d8" ns2:_="" ns3:_="">
    <xsd:import namespace="5f1bb650-ab06-456f-b18b-1643e916760e"/>
    <xsd:import namespace="d1ba690f-8314-4bfb-a8e8-6e23dce52d6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f1bb650-ab06-456f-b18b-1643e916760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ec07c698-60f5-424f-b9af-f4c59398b511"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1ba690f-8314-4bfb-a8e8-6e23dce52d6d"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cf194c09-ae6d-4590-94ef-5e86e464bd01}" ma:internalName="TaxCatchAll" ma:showField="CatchAllData" ma:web="d1ba690f-8314-4bfb-a8e8-6e23dce52d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5f1bb650-ab06-456f-b18b-1643e916760e">
      <Terms xmlns="http://schemas.microsoft.com/office/infopath/2007/PartnerControls"/>
    </lcf76f155ced4ddcb4097134ff3c332f>
    <TaxCatchAll xmlns="d1ba690f-8314-4bfb-a8e8-6e23dce52d6d" xsi:nil="true"/>
  </documentManagement>
</p:properties>
</file>

<file path=customXml/itemProps1.xml><?xml version="1.0" encoding="utf-8"?>
<ds:datastoreItem xmlns:ds="http://schemas.openxmlformats.org/officeDocument/2006/customXml" ds:itemID="{8BE63FD5-C2FE-4D16-AB6A-0D11A6324241}">
  <ds:schemaRefs>
    <ds:schemaRef ds:uri="http://schemas.microsoft.com/DataMashup"/>
  </ds:schemaRefs>
</ds:datastoreItem>
</file>

<file path=customXml/itemProps2.xml><?xml version="1.0" encoding="utf-8"?>
<ds:datastoreItem xmlns:ds="http://schemas.openxmlformats.org/officeDocument/2006/customXml" ds:itemID="{86C5901A-ED79-49A7-B4F9-E3C7BEA6FA7D}">
  <ds:schemaRefs>
    <ds:schemaRef ds:uri="http://schemas.microsoft.com/sharepoint/v3/contenttype/forms"/>
  </ds:schemaRefs>
</ds:datastoreItem>
</file>

<file path=customXml/itemProps3.xml><?xml version="1.0" encoding="utf-8"?>
<ds:datastoreItem xmlns:ds="http://schemas.openxmlformats.org/officeDocument/2006/customXml" ds:itemID="{27D326FF-BEBF-4D4E-A7DD-B625409879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f1bb650-ab06-456f-b18b-1643e916760e"/>
    <ds:schemaRef ds:uri="d1ba690f-8314-4bfb-a8e8-6e23dce52d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4681D1EC-F186-4C30-A5E7-C2E2BF0499A7}">
  <ds:schemaRefs>
    <ds:schemaRef ds:uri="http://schemas.microsoft.com/office/2006/documentManagement/types"/>
    <ds:schemaRef ds:uri="d1ba690f-8314-4bfb-a8e8-6e23dce52d6d"/>
    <ds:schemaRef ds:uri="http://purl.org/dc/terms/"/>
    <ds:schemaRef ds:uri="http://www.w3.org/XML/1998/namespace"/>
    <ds:schemaRef ds:uri="5f1bb650-ab06-456f-b18b-1643e916760e"/>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27</vt:i4>
      </vt:variant>
    </vt:vector>
  </HeadingPairs>
  <TitlesOfParts>
    <vt:vector size="33" baseType="lpstr">
      <vt:lpstr>Key Information</vt:lpstr>
      <vt:lpstr>Establishment details</vt:lpstr>
      <vt:lpstr>Definitions</vt:lpstr>
      <vt:lpstr>Room Details</vt:lpstr>
      <vt:lpstr>Calculations</vt:lpstr>
      <vt:lpstr>Version Control</vt:lpstr>
      <vt:lpstr>_16_plus</vt:lpstr>
      <vt:lpstr>All</vt:lpstr>
      <vt:lpstr>Block_Reference___External</vt:lpstr>
      <vt:lpstr>EFAA</vt:lpstr>
      <vt:lpstr>EFAB</vt:lpstr>
      <vt:lpstr>EFAC</vt:lpstr>
      <vt:lpstr>EFAD</vt:lpstr>
      <vt:lpstr>EFAE</vt:lpstr>
      <vt:lpstr>EFAF</vt:lpstr>
      <vt:lpstr>EFAG</vt:lpstr>
      <vt:lpstr>EFAH</vt:lpstr>
      <vt:lpstr>FE</vt:lpstr>
      <vt:lpstr>Further_Education</vt:lpstr>
      <vt:lpstr>Infant</vt:lpstr>
      <vt:lpstr>Junior</vt:lpstr>
      <vt:lpstr>Middle_deemed_primary</vt:lpstr>
      <vt:lpstr>Middle_deemed_secondary</vt:lpstr>
      <vt:lpstr>Nursery</vt:lpstr>
      <vt:lpstr>OUT</vt:lpstr>
      <vt:lpstr>Primary</vt:lpstr>
      <vt:lpstr>Definitions!Print_Area</vt:lpstr>
      <vt:lpstr>'Establishment details'!Print_Area</vt:lpstr>
      <vt:lpstr>'Key Information'!Print_Area</vt:lpstr>
      <vt:lpstr>'Room Details'!Print_Area</vt:lpstr>
      <vt:lpstr>'Version Control'!Print_Area</vt:lpstr>
      <vt:lpstr>Secondary</vt:lpstr>
      <vt:lpstr>Special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Net capacity assessment (NCA) tool</dc:title>
  <dc:subject/>
  <dc:creator>Department for Education</dc:creator>
  <cp:keywords/>
  <dc:description/>
  <cp:lastModifiedBy>BEIGHTON, James</cp:lastModifiedBy>
  <cp:revision/>
  <cp:lastPrinted>2023-02-07T15:38:38Z</cp:lastPrinted>
  <dcterms:created xsi:type="dcterms:W3CDTF">2022-12-08T10:06:35Z</dcterms:created>
  <dcterms:modified xsi:type="dcterms:W3CDTF">2025-11-05T09:33:59Z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0x0101008020D046D523F64FA6999CC0DFDFFB97</vt:lpwstr>
  </property>
  <property fmtid="{D5CDD505-2E9C-101B-9397-08002B2CF9AE}" pid="3" name="MediaServiceImageTags">
    <vt:lpwstr/>
  </property>
</Properties>
</file>